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upender.singh\Desktop\"/>
    </mc:Choice>
  </mc:AlternateContent>
  <xr:revisionPtr revIDLastSave="0" documentId="13_ncr:1_{4C397348-B2D2-414C-A99C-0D47C7941473}" xr6:coauthVersionLast="47" xr6:coauthVersionMax="47" xr10:uidLastSave="{00000000-0000-0000-0000-000000000000}"/>
  <bookViews>
    <workbookView xWindow="-110" yWindow="-110" windowWidth="19420" windowHeight="10300" tabRatio="941" firstSheet="1" activeTab="3" xr2:uid="{6939A65D-BF7C-4E86-A8E3-E234B38FE100}"/>
  </bookViews>
  <sheets>
    <sheet name="Last month Comparision" sheetId="16" state="hidden" r:id="rId1"/>
    <sheet name="Zone Summary" sheetId="12" r:id="rId2"/>
    <sheet name="DM Summary" sheetId="1" r:id="rId3"/>
    <sheet name="Branch Summary" sheetId="9" r:id="rId4"/>
    <sheet name="Priority Customer" sheetId="11" r:id="rId5"/>
    <sheet name="Ujala Plus DB" sheetId="14" r:id="rId6"/>
    <sheet name="GRT Data" sheetId="2" r:id="rId7"/>
    <sheet name="FTNR Data" sheetId="6" r:id="rId8"/>
    <sheet name="Comments" sheetId="5" r:id="rId9"/>
    <sheet name="Exclude cmnt" sheetId="10" r:id="rId10"/>
    <sheet name="Sheet1" sheetId="13" state="hidden" r:id="rId11"/>
  </sheets>
  <definedNames>
    <definedName name="_xlnm._FilterDatabase" localSheetId="3" hidden="1">'Branch Summary'!$A$4:$AF$224</definedName>
    <definedName name="_xlnm._FilterDatabase" localSheetId="8" hidden="1">Comments!$A$1:$D$689</definedName>
    <definedName name="_xlnm._FilterDatabase" localSheetId="2" hidden="1">'DM Summary'!$A$1:$AB$3</definedName>
    <definedName name="_xlnm._FilterDatabase" localSheetId="7" hidden="1">'FTNR Data'!$A$1:$CP$2120</definedName>
    <definedName name="_xlnm._FilterDatabase" localSheetId="6" hidden="1">'GRT Data'!$A$1:$CO$2256</definedName>
    <definedName name="_xlnm._FilterDatabase" localSheetId="0" hidden="1">'Last month Comparision'!$A$1:$K$8</definedName>
    <definedName name="_xlnm._FilterDatabase" localSheetId="4" hidden="1">'Priority Customer'!$A$1:$BL$772</definedName>
    <definedName name="_xlnm._FilterDatabase" localSheetId="10" hidden="1">Sheet1!$A$1:$E$221</definedName>
    <definedName name="_xlnm._FilterDatabase" localSheetId="5" hidden="1">'Ujala Plus DB'!$A$1:$BD$714</definedName>
    <definedName name="_xlnm._FilterDatabase" localSheetId="1" hidden="1">'Zone Summary'!$A$1:$W$8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15" i="14" l="1"/>
  <c r="BD715" i="14"/>
  <c r="BC716" i="14"/>
  <c r="BD716" i="14"/>
  <c r="BC717" i="14"/>
  <c r="BD717" i="14"/>
  <c r="BC718" i="14"/>
  <c r="BD718" i="14"/>
  <c r="BC719" i="14"/>
  <c r="BD719" i="14"/>
  <c r="BC720" i="14"/>
  <c r="BD720" i="14"/>
  <c r="BC721" i="14"/>
  <c r="BD721" i="14"/>
  <c r="BC722" i="14"/>
  <c r="BD722" i="14"/>
  <c r="BC723" i="14"/>
  <c r="BD723" i="14"/>
  <c r="BC724" i="14"/>
  <c r="BD724" i="14"/>
  <c r="BC725" i="14"/>
  <c r="BD725" i="14"/>
  <c r="BC726" i="14"/>
  <c r="BD726" i="14"/>
  <c r="BC727" i="14"/>
  <c r="BD727" i="14"/>
  <c r="BC728" i="14"/>
  <c r="BD728" i="14"/>
  <c r="BC729" i="14"/>
  <c r="BD729" i="14"/>
  <c r="BC730" i="14"/>
  <c r="BD730" i="14"/>
  <c r="BC731" i="14"/>
  <c r="BD731" i="14"/>
  <c r="BC732" i="14"/>
  <c r="BD732" i="14"/>
  <c r="BC733" i="14"/>
  <c r="BD733" i="14"/>
  <c r="BC734" i="14"/>
  <c r="BD734" i="14"/>
  <c r="BC735" i="14"/>
  <c r="BD735" i="14"/>
  <c r="BC736" i="14"/>
  <c r="BD736" i="14"/>
  <c r="BC737" i="14"/>
  <c r="BD737" i="14"/>
  <c r="BC738" i="14"/>
  <c r="BD738" i="14"/>
  <c r="BC739" i="14"/>
  <c r="BD739" i="14"/>
  <c r="BC740" i="14"/>
  <c r="BD740" i="14"/>
  <c r="BC741" i="14"/>
  <c r="BD741" i="14"/>
  <c r="BC742" i="14"/>
  <c r="BD742" i="14"/>
  <c r="BC743" i="14"/>
  <c r="BD743" i="14"/>
  <c r="BC744" i="14"/>
  <c r="BD744" i="14"/>
  <c r="BC745" i="14"/>
  <c r="BD745" i="14"/>
  <c r="BC746" i="14"/>
  <c r="BD746" i="14"/>
  <c r="BC747" i="14"/>
  <c r="BD747" i="14"/>
  <c r="BC748" i="14"/>
  <c r="BD748" i="14"/>
  <c r="BC749" i="14"/>
  <c r="BD749" i="14"/>
  <c r="BC750" i="14"/>
  <c r="BD750" i="14"/>
  <c r="BC751" i="14"/>
  <c r="BD751" i="14"/>
  <c r="BC752" i="14"/>
  <c r="BD752" i="14"/>
  <c r="BC753" i="14"/>
  <c r="BD753" i="14"/>
  <c r="BC754" i="14"/>
  <c r="BD754" i="14"/>
  <c r="BC755" i="14"/>
  <c r="BD755" i="14"/>
  <c r="BC756" i="14"/>
  <c r="BD756" i="14"/>
  <c r="BC757" i="14"/>
  <c r="BD757" i="14"/>
  <c r="BC758" i="14"/>
  <c r="BD758" i="14"/>
  <c r="BC759" i="14"/>
  <c r="BD759" i="14"/>
  <c r="BC760" i="14"/>
  <c r="BD760" i="14"/>
  <c r="BC761" i="14"/>
  <c r="BD761" i="14"/>
  <c r="BC762" i="14"/>
  <c r="BD762" i="14"/>
  <c r="BC763" i="14"/>
  <c r="BD763" i="14"/>
  <c r="BC764" i="14"/>
  <c r="BD764" i="14"/>
  <c r="BC765" i="14"/>
  <c r="BD765" i="14"/>
  <c r="BC766" i="14"/>
  <c r="BD766" i="14"/>
  <c r="BC767" i="14"/>
  <c r="BD767" i="14"/>
  <c r="BC768" i="14"/>
  <c r="BD768" i="14"/>
  <c r="BC769" i="14"/>
  <c r="BD769" i="14"/>
  <c r="BC770" i="14"/>
  <c r="BD770" i="14"/>
  <c r="BC771" i="14"/>
  <c r="BD771" i="14"/>
  <c r="BC772" i="14"/>
  <c r="BD772" i="14"/>
  <c r="BC773" i="14"/>
  <c r="BD773" i="14"/>
  <c r="BC774" i="14"/>
  <c r="BD774" i="14"/>
  <c r="BC775" i="14"/>
  <c r="BD775" i="14"/>
  <c r="BC776" i="14"/>
  <c r="BD776" i="14"/>
  <c r="BC777" i="14"/>
  <c r="BD777" i="14"/>
  <c r="BC778" i="14"/>
  <c r="BD778" i="14"/>
  <c r="BC779" i="14"/>
  <c r="BD779" i="14"/>
  <c r="BC780" i="14"/>
  <c r="BD780" i="14"/>
  <c r="BC781" i="14"/>
  <c r="BD781" i="14"/>
  <c r="BC782" i="14"/>
  <c r="BD782" i="14"/>
  <c r="BC783" i="14"/>
  <c r="BD783" i="14"/>
  <c r="BC784" i="14"/>
  <c r="BD784" i="14"/>
  <c r="BC785" i="14"/>
  <c r="BD785" i="14"/>
  <c r="BC786" i="14"/>
  <c r="BD786" i="14"/>
  <c r="BC787" i="14"/>
  <c r="BD787" i="14"/>
  <c r="BC788" i="14"/>
  <c r="BD788" i="14"/>
  <c r="BC789" i="14"/>
  <c r="BD789" i="14"/>
  <c r="BC790" i="14"/>
  <c r="BD790" i="14"/>
  <c r="BC791" i="14"/>
  <c r="BD791" i="14"/>
  <c r="BC792" i="14"/>
  <c r="BD792" i="14"/>
  <c r="BC793" i="14"/>
  <c r="BD793" i="14"/>
  <c r="BC794" i="14"/>
  <c r="BD794" i="14"/>
  <c r="BC795" i="14"/>
  <c r="BD795" i="14"/>
  <c r="BC796" i="14"/>
  <c r="BD796" i="14"/>
  <c r="BC797" i="14"/>
  <c r="BD797" i="14"/>
  <c r="BC798" i="14"/>
  <c r="BD798" i="14"/>
  <c r="BC799" i="14"/>
  <c r="BD799" i="14"/>
  <c r="BC800" i="14"/>
  <c r="BD800" i="14"/>
  <c r="BC801" i="14"/>
  <c r="BD801" i="14"/>
  <c r="BC802" i="14"/>
  <c r="BD802" i="14"/>
  <c r="BC803" i="14"/>
  <c r="BD803" i="14"/>
  <c r="BC804" i="14"/>
  <c r="BD804" i="14"/>
  <c r="BC805" i="14"/>
  <c r="BD805" i="14"/>
  <c r="BC806" i="14"/>
  <c r="BD806" i="14"/>
  <c r="BC807" i="14"/>
  <c r="BD807" i="14"/>
  <c r="BC808" i="14"/>
  <c r="BD808" i="14"/>
  <c r="BC809" i="14"/>
  <c r="BD809" i="14"/>
  <c r="BC810" i="14"/>
  <c r="BD810" i="14"/>
  <c r="BC811" i="14"/>
  <c r="BD811" i="14"/>
  <c r="BC812" i="14"/>
  <c r="BD812" i="14"/>
  <c r="BC813" i="14"/>
  <c r="BD813" i="14"/>
  <c r="BC814" i="14"/>
  <c r="BD814" i="14"/>
  <c r="BC815" i="14"/>
  <c r="BD815" i="14"/>
  <c r="BC816" i="14"/>
  <c r="BD816" i="14"/>
  <c r="BC817" i="14"/>
  <c r="BD817" i="14"/>
  <c r="BC818" i="14"/>
  <c r="BD818" i="14"/>
  <c r="BC819" i="14"/>
  <c r="BD819" i="14"/>
  <c r="BC820" i="14"/>
  <c r="BD820" i="14"/>
  <c r="BC821" i="14"/>
  <c r="BD821" i="14"/>
  <c r="BC822" i="14"/>
  <c r="BD822" i="14"/>
  <c r="BC823" i="14"/>
  <c r="BD823" i="14"/>
  <c r="BC824" i="14"/>
  <c r="BD824" i="14"/>
  <c r="BC825" i="14"/>
  <c r="BD825" i="14"/>
  <c r="BC826" i="14"/>
  <c r="BD826" i="14"/>
  <c r="BC827" i="14"/>
  <c r="BD827" i="14"/>
  <c r="BC828" i="14"/>
  <c r="BD828" i="14"/>
  <c r="BC829" i="14"/>
  <c r="BD829" i="14"/>
  <c r="BC830" i="14"/>
  <c r="BD830" i="14"/>
  <c r="BC831" i="14"/>
  <c r="BD831" i="14"/>
  <c r="BC832" i="14"/>
  <c r="BD832" i="14"/>
  <c r="BC833" i="14"/>
  <c r="BD833" i="14"/>
  <c r="BC834" i="14"/>
  <c r="BD834" i="14"/>
  <c r="BC835" i="14"/>
  <c r="BD835" i="14"/>
  <c r="BC836" i="14"/>
  <c r="BD836" i="14"/>
  <c r="BC837" i="14"/>
  <c r="BD837" i="14"/>
  <c r="BC838" i="14"/>
  <c r="BD838" i="14"/>
  <c r="BC839" i="14"/>
  <c r="BD839" i="14"/>
  <c r="BC840" i="14"/>
  <c r="BD840" i="14"/>
  <c r="BC841" i="14"/>
  <c r="BD841" i="14"/>
  <c r="BC842" i="14"/>
  <c r="BD842" i="14"/>
  <c r="BC843" i="14"/>
  <c r="BD843" i="14"/>
  <c r="BC844" i="14"/>
  <c r="BD844" i="14"/>
  <c r="BC845" i="14"/>
  <c r="BD845" i="14"/>
  <c r="BC846" i="14"/>
  <c r="BD846" i="14"/>
  <c r="BC847" i="14"/>
  <c r="BD847" i="14"/>
  <c r="BC848" i="14"/>
  <c r="BD848" i="14"/>
  <c r="BC849" i="14"/>
  <c r="BD849" i="14"/>
  <c r="BC850" i="14"/>
  <c r="BD850" i="14"/>
  <c r="BC851" i="14"/>
  <c r="BD851" i="14"/>
  <c r="BC852" i="14"/>
  <c r="BD852" i="14"/>
  <c r="BC853" i="14"/>
  <c r="BD853" i="14"/>
  <c r="BC854" i="14"/>
  <c r="BD854" i="14"/>
  <c r="BC855" i="14"/>
  <c r="BD855" i="14"/>
  <c r="BC856" i="14"/>
  <c r="BD856" i="14"/>
  <c r="BC857" i="14"/>
  <c r="BD857" i="14"/>
  <c r="BC858" i="14"/>
  <c r="BD858" i="14"/>
  <c r="BC859" i="14"/>
  <c r="BD859" i="14"/>
  <c r="BC860" i="14"/>
  <c r="BD860" i="14"/>
  <c r="BC861" i="14"/>
  <c r="BD861" i="14"/>
  <c r="BC862" i="14"/>
  <c r="BD862" i="14"/>
  <c r="BC863" i="14"/>
  <c r="BD863" i="14"/>
  <c r="BC864" i="14"/>
  <c r="BD864" i="14"/>
  <c r="BC865" i="14"/>
  <c r="BD865" i="14"/>
  <c r="BC866" i="14"/>
  <c r="BD866" i="14"/>
  <c r="BC867" i="14"/>
  <c r="BD867" i="14"/>
  <c r="BC868" i="14"/>
  <c r="BD868" i="14"/>
  <c r="BC869" i="14"/>
  <c r="BD869" i="14"/>
  <c r="BC870" i="14"/>
  <c r="BD870" i="14"/>
  <c r="BC871" i="14"/>
  <c r="BD871" i="14"/>
  <c r="BC872" i="14"/>
  <c r="BD872" i="14"/>
  <c r="BC873" i="14"/>
  <c r="BD873" i="14"/>
  <c r="BC874" i="14"/>
  <c r="BD874" i="14"/>
  <c r="BC875" i="14"/>
  <c r="BD875" i="14"/>
  <c r="BC876" i="14"/>
  <c r="BD876" i="14"/>
  <c r="BC877" i="14"/>
  <c r="BD877" i="14"/>
  <c r="BC878" i="14"/>
  <c r="BD878" i="14"/>
  <c r="BC879" i="14"/>
  <c r="BD879" i="14"/>
  <c r="BC880" i="14"/>
  <c r="BD880" i="14"/>
  <c r="BC881" i="14"/>
  <c r="BD881" i="14"/>
  <c r="BC882" i="14"/>
  <c r="BD882" i="14"/>
  <c r="BC883" i="14"/>
  <c r="BD883" i="14"/>
  <c r="BC884" i="14"/>
  <c r="BD884" i="14"/>
  <c r="BC885" i="14"/>
  <c r="BD885" i="14"/>
  <c r="BC886" i="14"/>
  <c r="BD886" i="14"/>
  <c r="BC887" i="14"/>
  <c r="BD887" i="14"/>
  <c r="BC888" i="14"/>
  <c r="BD888" i="14"/>
  <c r="BC889" i="14"/>
  <c r="BD889" i="14"/>
  <c r="BC890" i="14"/>
  <c r="BD890" i="14"/>
  <c r="BC891" i="14"/>
  <c r="BD891" i="14"/>
  <c r="BC892" i="14"/>
  <c r="BD892" i="14"/>
  <c r="BC893" i="14"/>
  <c r="BD893" i="14"/>
  <c r="BC894" i="14"/>
  <c r="BD894" i="14"/>
  <c r="BC895" i="14"/>
  <c r="BD895" i="14"/>
  <c r="BC896" i="14"/>
  <c r="BD896" i="14"/>
  <c r="BC897" i="14"/>
  <c r="BD897" i="14"/>
  <c r="BC898" i="14"/>
  <c r="BD898" i="14"/>
  <c r="BC899" i="14"/>
  <c r="BD899" i="14"/>
  <c r="BC900" i="14"/>
  <c r="BD900" i="14"/>
  <c r="BC901" i="14"/>
  <c r="BD901" i="14"/>
  <c r="BC902" i="14"/>
  <c r="BD902" i="14"/>
  <c r="BC903" i="14"/>
  <c r="BD903" i="14"/>
  <c r="BC904" i="14"/>
  <c r="BD904" i="14"/>
  <c r="BC905" i="14"/>
  <c r="BD905" i="14"/>
  <c r="BC906" i="14"/>
  <c r="BD906" i="14"/>
  <c r="BC907" i="14"/>
  <c r="BD907" i="14"/>
  <c r="BC908" i="14"/>
  <c r="BD908" i="14"/>
  <c r="BC909" i="14"/>
  <c r="BD909" i="14"/>
  <c r="BC910" i="14"/>
  <c r="BD910" i="14"/>
  <c r="BC911" i="14"/>
  <c r="BD911" i="14"/>
  <c r="BC912" i="14"/>
  <c r="BD912" i="14"/>
  <c r="BC913" i="14"/>
  <c r="BD913" i="14"/>
  <c r="BC914" i="14"/>
  <c r="BD914" i="14"/>
  <c r="BC915" i="14"/>
  <c r="BD915" i="14"/>
  <c r="BC916" i="14"/>
  <c r="BD916" i="14"/>
  <c r="BC917" i="14"/>
  <c r="BD917" i="14"/>
  <c r="BC918" i="14"/>
  <c r="BD918" i="14"/>
  <c r="BC919" i="14"/>
  <c r="BD919" i="14"/>
  <c r="BC920" i="14"/>
  <c r="BD920" i="14"/>
  <c r="BC921" i="14"/>
  <c r="BD921" i="14"/>
  <c r="BC922" i="14"/>
  <c r="BD922" i="14"/>
  <c r="BC923" i="14"/>
  <c r="BD923" i="14"/>
  <c r="BC924" i="14"/>
  <c r="BD924" i="14"/>
  <c r="BC925" i="14"/>
  <c r="BD925" i="14"/>
  <c r="BC926" i="14"/>
  <c r="BD926" i="14"/>
  <c r="BC927" i="14"/>
  <c r="BD927" i="14"/>
  <c r="BC928" i="14"/>
  <c r="BD928" i="14"/>
  <c r="BC929" i="14"/>
  <c r="BD929" i="14"/>
  <c r="BC930" i="14"/>
  <c r="BD930" i="14"/>
  <c r="BC931" i="14"/>
  <c r="BD931" i="14"/>
  <c r="BC932" i="14"/>
  <c r="BD932" i="14"/>
  <c r="BC933" i="14"/>
  <c r="BD933" i="14"/>
  <c r="BC934" i="14"/>
  <c r="BD934" i="14"/>
  <c r="BC935" i="14"/>
  <c r="BD935" i="14"/>
  <c r="BC936" i="14"/>
  <c r="BD936" i="14"/>
  <c r="BC937" i="14"/>
  <c r="BD937" i="14"/>
  <c r="BC938" i="14"/>
  <c r="BD938" i="14"/>
  <c r="BC939" i="14"/>
  <c r="BD939" i="14"/>
  <c r="BC940" i="14"/>
  <c r="BD940" i="14"/>
  <c r="BC941" i="14"/>
  <c r="BD941" i="14"/>
  <c r="BC942" i="14"/>
  <c r="BD942" i="14"/>
  <c r="BC943" i="14"/>
  <c r="BD943" i="14"/>
  <c r="BC944" i="14"/>
  <c r="BD944" i="14"/>
  <c r="BC945" i="14"/>
  <c r="BD945" i="14"/>
  <c r="BC946" i="14"/>
  <c r="BD946" i="14"/>
  <c r="BC947" i="14"/>
  <c r="BD947" i="14"/>
  <c r="BC948" i="14"/>
  <c r="BD948" i="14"/>
  <c r="BC949" i="14"/>
  <c r="BD949" i="14"/>
  <c r="BC950" i="14"/>
  <c r="BD950" i="14"/>
  <c r="BC951" i="14"/>
  <c r="BD951" i="14"/>
  <c r="BC952" i="14"/>
  <c r="BD952" i="14"/>
  <c r="BC953" i="14"/>
  <c r="BD953" i="14"/>
  <c r="BC954" i="14"/>
  <c r="BD954" i="14"/>
  <c r="BC955" i="14"/>
  <c r="BD955" i="14"/>
  <c r="BC956" i="14"/>
  <c r="BD956" i="14"/>
  <c r="BC957" i="14"/>
  <c r="BD957" i="14"/>
  <c r="BC958" i="14"/>
  <c r="BD958" i="14"/>
  <c r="BC959" i="14"/>
  <c r="BD959" i="14"/>
  <c r="BC960" i="14"/>
  <c r="BD960" i="14"/>
  <c r="BC961" i="14"/>
  <c r="BD961" i="14"/>
  <c r="BC962" i="14"/>
  <c r="BD962" i="14"/>
  <c r="BC963" i="14"/>
  <c r="BD963" i="14"/>
  <c r="BC964" i="14"/>
  <c r="BD964" i="14"/>
  <c r="BC965" i="14"/>
  <c r="BD965" i="14"/>
  <c r="BC966" i="14"/>
  <c r="BD966" i="14"/>
  <c r="BC967" i="14"/>
  <c r="BD967" i="14"/>
  <c r="BC968" i="14"/>
  <c r="BD968" i="14"/>
  <c r="BC969" i="14"/>
  <c r="BD969" i="14"/>
  <c r="BC970" i="14"/>
  <c r="BD970" i="14"/>
  <c r="BC971" i="14"/>
  <c r="BD971" i="14"/>
  <c r="BC972" i="14"/>
  <c r="BD972" i="14"/>
  <c r="BC973" i="14"/>
  <c r="BD973" i="14"/>
  <c r="BC974" i="14"/>
  <c r="BD974" i="14"/>
  <c r="BC975" i="14"/>
  <c r="BD975" i="14"/>
  <c r="BC976" i="14"/>
  <c r="BD976" i="14"/>
  <c r="BC977" i="14"/>
  <c r="BD977" i="14"/>
  <c r="BC978" i="14"/>
  <c r="BD978" i="14"/>
  <c r="BC979" i="14"/>
  <c r="BD979" i="14"/>
  <c r="BC980" i="14"/>
  <c r="BD980" i="14"/>
  <c r="BC981" i="14"/>
  <c r="BD981" i="14"/>
  <c r="BC982" i="14"/>
  <c r="BD982" i="14"/>
  <c r="BC983" i="14"/>
  <c r="BD983" i="14"/>
  <c r="BC984" i="14"/>
  <c r="BD984" i="14"/>
  <c r="BC985" i="14"/>
  <c r="BD985" i="14"/>
  <c r="BC986" i="14"/>
  <c r="BD986" i="14"/>
  <c r="BC987" i="14"/>
  <c r="BD987" i="14"/>
  <c r="BC988" i="14"/>
  <c r="BD988" i="14"/>
  <c r="BC989" i="14"/>
  <c r="BD989" i="14"/>
  <c r="BC990" i="14"/>
  <c r="BD990" i="14"/>
  <c r="BC991" i="14"/>
  <c r="BD991" i="14"/>
  <c r="BC992" i="14"/>
  <c r="BD992" i="14"/>
  <c r="BC993" i="14"/>
  <c r="BD993" i="14"/>
  <c r="BC994" i="14"/>
  <c r="BD994" i="14"/>
  <c r="BC995" i="14"/>
  <c r="BD995" i="14"/>
  <c r="BC996" i="14"/>
  <c r="BD996" i="14"/>
  <c r="BC997" i="14"/>
  <c r="BD997" i="14"/>
  <c r="BC998" i="14"/>
  <c r="BD998" i="14"/>
  <c r="BC999" i="14"/>
  <c r="BD999" i="14"/>
  <c r="BC1000" i="14"/>
  <c r="BD1000" i="14"/>
  <c r="BC1001" i="14"/>
  <c r="BD1001" i="14"/>
  <c r="BC1002" i="14"/>
  <c r="BD1002" i="14"/>
  <c r="BC1003" i="14"/>
  <c r="BD1003" i="14"/>
  <c r="BC1004" i="14"/>
  <c r="BD1004" i="14"/>
  <c r="BC1005" i="14"/>
  <c r="BD1005" i="14"/>
  <c r="BC1006" i="14"/>
  <c r="BD1006" i="14"/>
  <c r="BC1007" i="14"/>
  <c r="BD1007" i="14"/>
  <c r="BC1008" i="14"/>
  <c r="BD1008" i="14"/>
  <c r="BC1009" i="14"/>
  <c r="BD1009" i="14"/>
  <c r="BC1010" i="14"/>
  <c r="BD1010" i="14"/>
  <c r="BC1011" i="14"/>
  <c r="BD1011" i="14"/>
  <c r="BC1012" i="14"/>
  <c r="BD1012" i="14"/>
  <c r="BC1013" i="14"/>
  <c r="BD1013" i="14"/>
  <c r="BC1014" i="14"/>
  <c r="BD1014" i="14"/>
  <c r="BC1015" i="14"/>
  <c r="BD1015" i="14"/>
  <c r="BC1016" i="14"/>
  <c r="BD1016" i="14"/>
  <c r="BC1017" i="14"/>
  <c r="BD1017" i="14"/>
  <c r="BC1018" i="14"/>
  <c r="BD1018" i="14"/>
  <c r="BC1019" i="14"/>
  <c r="BD1019" i="14"/>
  <c r="BC1020" i="14"/>
  <c r="BD1020" i="14"/>
  <c r="BC1021" i="14"/>
  <c r="BD1021" i="14"/>
  <c r="BC1022" i="14"/>
  <c r="BD1022" i="14"/>
  <c r="BC1023" i="14"/>
  <c r="BD1023" i="14"/>
  <c r="BC1024" i="14"/>
  <c r="BD1024" i="14"/>
  <c r="BC1025" i="14"/>
  <c r="BD1025" i="14"/>
  <c r="BC1026" i="14"/>
  <c r="BD1026" i="14"/>
  <c r="BC1027" i="14"/>
  <c r="BD1027" i="14"/>
  <c r="BC1028" i="14"/>
  <c r="BD1028" i="14"/>
  <c r="BC1029" i="14"/>
  <c r="BD1029" i="14"/>
  <c r="BC1030" i="14"/>
  <c r="BD1030" i="14"/>
  <c r="BC1031" i="14"/>
  <c r="BD1031" i="14"/>
  <c r="BC1032" i="14"/>
  <c r="BD1032" i="14"/>
  <c r="BC1033" i="14"/>
  <c r="BD1033" i="14"/>
  <c r="BC1034" i="14"/>
  <c r="BD1034" i="14"/>
  <c r="BC1035" i="14"/>
  <c r="BD1035" i="14"/>
  <c r="BC1036" i="14"/>
  <c r="BD1036" i="14"/>
  <c r="BC1037" i="14"/>
  <c r="BD1037" i="14"/>
  <c r="BC1038" i="14"/>
  <c r="BD1038" i="14"/>
  <c r="BC1039" i="14"/>
  <c r="BD1039" i="14"/>
  <c r="BC1040" i="14"/>
  <c r="BD1040" i="14"/>
  <c r="BC1041" i="14"/>
  <c r="BD1041" i="14"/>
  <c r="BC1042" i="14"/>
  <c r="BD1042" i="14"/>
  <c r="BC1043" i="14"/>
  <c r="BD1043" i="14"/>
  <c r="BC1044" i="14"/>
  <c r="BD1044" i="14"/>
  <c r="BC1045" i="14"/>
  <c r="BD1045" i="14"/>
  <c r="BC1046" i="14"/>
  <c r="BD1046" i="14"/>
  <c r="BC1047" i="14"/>
  <c r="BD1047" i="14"/>
  <c r="BC1048" i="14"/>
  <c r="BD1048" i="14"/>
  <c r="BC1049" i="14"/>
  <c r="BD1049" i="14"/>
  <c r="BC1050" i="14"/>
  <c r="BD1050" i="14"/>
  <c r="BC1051" i="14"/>
  <c r="BD1051" i="14"/>
  <c r="BC1052" i="14"/>
  <c r="BD1052" i="14"/>
  <c r="BC1053" i="14"/>
  <c r="BD1053" i="14"/>
  <c r="BC1054" i="14"/>
  <c r="BD1054" i="14"/>
  <c r="BC1055" i="14"/>
  <c r="BD1055" i="14"/>
  <c r="BC1056" i="14"/>
  <c r="BD1056" i="14"/>
  <c r="BC1057" i="14"/>
  <c r="BD1057" i="14"/>
  <c r="BC1058" i="14"/>
  <c r="BD1058" i="14"/>
  <c r="BC1059" i="14"/>
  <c r="BD1059" i="14"/>
  <c r="BC1060" i="14"/>
  <c r="BD1060" i="14"/>
  <c r="BC1061" i="14"/>
  <c r="BD1061" i="14"/>
  <c r="BC1062" i="14"/>
  <c r="BD1062" i="14"/>
  <c r="BC1063" i="14"/>
  <c r="BD1063" i="14"/>
  <c r="BC1064" i="14"/>
  <c r="BD1064" i="14"/>
  <c r="BC1065" i="14"/>
  <c r="BD1065" i="14"/>
  <c r="BC1066" i="14"/>
  <c r="BD1066" i="14"/>
  <c r="BC1067" i="14"/>
  <c r="BD1067" i="14"/>
  <c r="BC1068" i="14"/>
  <c r="BD1068" i="14"/>
  <c r="BC1069" i="14"/>
  <c r="BD1069" i="14"/>
  <c r="BC1070" i="14"/>
  <c r="BD1070" i="14"/>
  <c r="BC1071" i="14"/>
  <c r="BD1071" i="14"/>
  <c r="BC1072" i="14"/>
  <c r="BD1072" i="14"/>
  <c r="BC1073" i="14"/>
  <c r="BD1073" i="14"/>
  <c r="BC1074" i="14"/>
  <c r="BD1074" i="14"/>
  <c r="BC1075" i="14"/>
  <c r="BD1075" i="14"/>
  <c r="BC1076" i="14"/>
  <c r="BD1076" i="14"/>
  <c r="BC1077" i="14"/>
  <c r="BD1077" i="14"/>
  <c r="BC1078" i="14"/>
  <c r="BD1078" i="14"/>
  <c r="BC1079" i="14"/>
  <c r="BD1079" i="14"/>
  <c r="BC1080" i="14"/>
  <c r="BD1080" i="14"/>
  <c r="BC1081" i="14"/>
  <c r="BD1081" i="14"/>
  <c r="BC1082" i="14"/>
  <c r="BD1082" i="14"/>
  <c r="BC1083" i="14"/>
  <c r="BD1083" i="14"/>
  <c r="BC1084" i="14"/>
  <c r="BD1084" i="14"/>
  <c r="BC1085" i="14"/>
  <c r="BD1085" i="14"/>
  <c r="BC1086" i="14"/>
  <c r="BD1086" i="14"/>
  <c r="BC1087" i="14"/>
  <c r="BD1087" i="14"/>
  <c r="BC1088" i="14"/>
  <c r="BD1088" i="14"/>
  <c r="BC1089" i="14"/>
  <c r="BD1089" i="14"/>
  <c r="BC1090" i="14"/>
  <c r="BD1090" i="14"/>
  <c r="BC1091" i="14"/>
  <c r="BD1091" i="14"/>
  <c r="BC1092" i="14"/>
  <c r="BD1092" i="14"/>
  <c r="BC1093" i="14"/>
  <c r="BD1093" i="14"/>
  <c r="BC1094" i="14"/>
  <c r="BD1094" i="14"/>
  <c r="BC1095" i="14"/>
  <c r="BD1095" i="14"/>
  <c r="BC1096" i="14"/>
  <c r="BD1096" i="14"/>
  <c r="BC1097" i="14"/>
  <c r="BD1097" i="14"/>
  <c r="BC1098" i="14"/>
  <c r="BD1098" i="14"/>
  <c r="BC1099" i="14"/>
  <c r="BD1099" i="14"/>
  <c r="BC1100" i="14"/>
  <c r="BD1100" i="14"/>
  <c r="BC1101" i="14"/>
  <c r="BD1101" i="14"/>
  <c r="BC1102" i="14"/>
  <c r="BD1102" i="14"/>
  <c r="BC1103" i="14"/>
  <c r="BD1103" i="14"/>
  <c r="BC1104" i="14"/>
  <c r="BD1104" i="14"/>
  <c r="BC1105" i="14"/>
  <c r="BD1105" i="14"/>
  <c r="BC1106" i="14"/>
  <c r="BD1106" i="14"/>
  <c r="BC1107" i="14"/>
  <c r="BD1107" i="14"/>
  <c r="BC1108" i="14"/>
  <c r="BD1108" i="14"/>
  <c r="BC1109" i="14"/>
  <c r="BD1109" i="14"/>
  <c r="BC1110" i="14"/>
  <c r="BD1110" i="14"/>
  <c r="BC1111" i="14"/>
  <c r="BD1111" i="14"/>
  <c r="BC1112" i="14"/>
  <c r="BD1112" i="14"/>
  <c r="BC1113" i="14"/>
  <c r="BD1113" i="14"/>
  <c r="BC1114" i="14"/>
  <c r="BD1114" i="14"/>
  <c r="BC1115" i="14"/>
  <c r="BD1115" i="14"/>
  <c r="BC1116" i="14"/>
  <c r="BD1116" i="14"/>
  <c r="BC1117" i="14"/>
  <c r="BD1117" i="14"/>
  <c r="BC1118" i="14"/>
  <c r="BD1118" i="14"/>
  <c r="BC1119" i="14"/>
  <c r="BD1119" i="14"/>
  <c r="BC1120" i="14"/>
  <c r="BD1120" i="14"/>
  <c r="BC1121" i="14"/>
  <c r="BD1121" i="14"/>
  <c r="BC1122" i="14"/>
  <c r="BD1122" i="14"/>
  <c r="BC1123" i="14"/>
  <c r="BD1123" i="14"/>
  <c r="BC1124" i="14"/>
  <c r="BD1124" i="14"/>
  <c r="BC1125" i="14"/>
  <c r="BD1125" i="14"/>
  <c r="BC1126" i="14"/>
  <c r="BD1126" i="14"/>
  <c r="BC1127" i="14"/>
  <c r="BD1127" i="14"/>
  <c r="BC1128" i="14"/>
  <c r="BD1128" i="14"/>
  <c r="BC1129" i="14"/>
  <c r="BD1129" i="14"/>
  <c r="BC1130" i="14"/>
  <c r="BD1130" i="14"/>
  <c r="BC1131" i="14"/>
  <c r="BD1131" i="14"/>
  <c r="BC1132" i="14"/>
  <c r="BD1132" i="14"/>
  <c r="F8" i="12" l="1"/>
  <c r="CM1772" i="2"/>
  <c r="CN1772" i="2"/>
  <c r="CO1772" i="2"/>
  <c r="CM1773" i="2"/>
  <c r="CN1773" i="2" s="1"/>
  <c r="CO1773" i="2"/>
  <c r="CM1774" i="2"/>
  <c r="CN1774" i="2"/>
  <c r="CO1774" i="2"/>
  <c r="CM1775" i="2"/>
  <c r="CN1775" i="2"/>
  <c r="CO1775" i="2"/>
  <c r="CM1776" i="2"/>
  <c r="CN1776" i="2"/>
  <c r="CO1776" i="2"/>
  <c r="CM1777" i="2"/>
  <c r="CN1777" i="2" s="1"/>
  <c r="CO1777" i="2"/>
  <c r="CM1778" i="2"/>
  <c r="CN1778" i="2"/>
  <c r="CO1778" i="2"/>
  <c r="CM1779" i="2"/>
  <c r="CN1779" i="2"/>
  <c r="CO1779" i="2"/>
  <c r="CM1780" i="2"/>
  <c r="CN1780" i="2"/>
  <c r="CO1780" i="2"/>
  <c r="CM1781" i="2"/>
  <c r="CN1781" i="2" s="1"/>
  <c r="CO1781" i="2"/>
  <c r="CM1782" i="2"/>
  <c r="CN1782" i="2"/>
  <c r="CO1782" i="2"/>
  <c r="CM1783" i="2"/>
  <c r="CN1783" i="2"/>
  <c r="CO1783" i="2"/>
  <c r="CM1784" i="2"/>
  <c r="CN1784" i="2"/>
  <c r="CO1784" i="2"/>
  <c r="CM1785" i="2"/>
  <c r="CN1785" i="2" s="1"/>
  <c r="CO1785" i="2"/>
  <c r="CM1786" i="2"/>
  <c r="CN1786" i="2"/>
  <c r="CO1786" i="2"/>
  <c r="CM1787" i="2"/>
  <c r="CN1787" i="2"/>
  <c r="CO1787" i="2"/>
  <c r="CM1788" i="2"/>
  <c r="CN1788" i="2"/>
  <c r="CO1788" i="2"/>
  <c r="CM1789" i="2"/>
  <c r="CN1789" i="2" s="1"/>
  <c r="CO1789" i="2"/>
  <c r="CM1790" i="2"/>
  <c r="CN1790" i="2"/>
  <c r="CO1790" i="2"/>
  <c r="CM1791" i="2"/>
  <c r="CN1791" i="2"/>
  <c r="CO1791" i="2"/>
  <c r="CM1792" i="2"/>
  <c r="CN1792" i="2"/>
  <c r="CO1792" i="2"/>
  <c r="CM1793" i="2"/>
  <c r="CN1793" i="2" s="1"/>
  <c r="CO1793" i="2"/>
  <c r="CM1794" i="2"/>
  <c r="CN1794" i="2"/>
  <c r="CO1794" i="2"/>
  <c r="CM1795" i="2"/>
  <c r="CN1795" i="2"/>
  <c r="CO1795" i="2"/>
  <c r="CM1796" i="2"/>
  <c r="CN1796" i="2"/>
  <c r="CO1796" i="2"/>
  <c r="CM1797" i="2"/>
  <c r="CN1797" i="2" s="1"/>
  <c r="CO1797" i="2"/>
  <c r="CM1798" i="2"/>
  <c r="CN1798" i="2"/>
  <c r="CO1798" i="2"/>
  <c r="CM1799" i="2"/>
  <c r="CN1799" i="2"/>
  <c r="CO1799" i="2"/>
  <c r="CM1800" i="2"/>
  <c r="CN1800" i="2"/>
  <c r="CO1800" i="2"/>
  <c r="CM1801" i="2"/>
  <c r="CN1801" i="2" s="1"/>
  <c r="CO1801" i="2"/>
  <c r="CM1802" i="2"/>
  <c r="CN1802" i="2"/>
  <c r="CO1802" i="2"/>
  <c r="CM1803" i="2"/>
  <c r="CN1803" i="2"/>
  <c r="CO1803" i="2"/>
  <c r="CM1804" i="2"/>
  <c r="CN1804" i="2"/>
  <c r="CO1804" i="2"/>
  <c r="CM1805" i="2"/>
  <c r="CN1805" i="2" s="1"/>
  <c r="CO1805" i="2"/>
  <c r="CM1806" i="2"/>
  <c r="CN1806" i="2"/>
  <c r="CO1806" i="2"/>
  <c r="CM1807" i="2"/>
  <c r="CN1807" i="2"/>
  <c r="CO1807" i="2"/>
  <c r="CM1808" i="2"/>
  <c r="CN1808" i="2"/>
  <c r="CO1808" i="2"/>
  <c r="CM1809" i="2"/>
  <c r="CN1809" i="2" s="1"/>
  <c r="CO1809" i="2"/>
  <c r="CM1810" i="2"/>
  <c r="CN1810" i="2"/>
  <c r="CO1810" i="2"/>
  <c r="CM1811" i="2"/>
  <c r="CN1811" i="2"/>
  <c r="CO1811" i="2"/>
  <c r="CM1812" i="2"/>
  <c r="CN1812" i="2"/>
  <c r="CO1812" i="2"/>
  <c r="CM1813" i="2"/>
  <c r="CN1813" i="2" s="1"/>
  <c r="CO1813" i="2"/>
  <c r="CM1814" i="2"/>
  <c r="CN1814" i="2"/>
  <c r="CO1814" i="2"/>
  <c r="CM1815" i="2"/>
  <c r="CN1815" i="2"/>
  <c r="CO1815" i="2"/>
  <c r="CM1816" i="2"/>
  <c r="CN1816" i="2" s="1"/>
  <c r="CO1816" i="2"/>
  <c r="CM1817" i="2"/>
  <c r="CN1817" i="2"/>
  <c r="CO1817" i="2"/>
  <c r="CM1818" i="2"/>
  <c r="CN1818" i="2"/>
  <c r="CO1818" i="2"/>
  <c r="CM1819" i="2"/>
  <c r="CN1819" i="2"/>
  <c r="CO1819" i="2"/>
  <c r="CM1820" i="2"/>
  <c r="CN1820" i="2" s="1"/>
  <c r="CO1820" i="2"/>
  <c r="CM1821" i="2"/>
  <c r="CN1821" i="2"/>
  <c r="CO1821" i="2"/>
  <c r="CM1822" i="2"/>
  <c r="CN1822" i="2"/>
  <c r="CO1822" i="2"/>
  <c r="CM1823" i="2"/>
  <c r="CN1823" i="2" s="1"/>
  <c r="CO1823" i="2"/>
  <c r="CM1824" i="2"/>
  <c r="CN1824" i="2" s="1"/>
  <c r="CO1824" i="2"/>
  <c r="CM1825" i="2"/>
  <c r="CN1825" i="2"/>
  <c r="CO1825" i="2"/>
  <c r="CM1826" i="2"/>
  <c r="CN1826" i="2" s="1"/>
  <c r="CO1826" i="2"/>
  <c r="CM1827" i="2"/>
  <c r="CN1827" i="2"/>
  <c r="CO1827" i="2"/>
  <c r="CM1828" i="2"/>
  <c r="CN1828" i="2" s="1"/>
  <c r="CO1828" i="2"/>
  <c r="CM1829" i="2"/>
  <c r="CN1829" i="2" s="1"/>
  <c r="CO1829" i="2"/>
  <c r="CM1830" i="2"/>
  <c r="CN1830" i="2"/>
  <c r="CO1830" i="2"/>
  <c r="CM1831" i="2"/>
  <c r="CN1831" i="2"/>
  <c r="CO1831" i="2"/>
  <c r="CM1832" i="2"/>
  <c r="CN1832" i="2" s="1"/>
  <c r="CO1832" i="2"/>
  <c r="CM1833" i="2"/>
  <c r="CN1833" i="2"/>
  <c r="CO1833" i="2"/>
  <c r="CM1834" i="2"/>
  <c r="CN1834" i="2"/>
  <c r="CO1834" i="2"/>
  <c r="CM1835" i="2"/>
  <c r="CN1835" i="2"/>
  <c r="CO1835" i="2"/>
  <c r="CM1836" i="2"/>
  <c r="CN1836" i="2" s="1"/>
  <c r="CO1836" i="2"/>
  <c r="CM1837" i="2"/>
  <c r="CN1837" i="2"/>
  <c r="CO1837" i="2"/>
  <c r="CM1838" i="2"/>
  <c r="CN1838" i="2"/>
  <c r="CO1838" i="2"/>
  <c r="CM1839" i="2"/>
  <c r="CN1839" i="2" s="1"/>
  <c r="CO1839" i="2"/>
  <c r="CM1840" i="2"/>
  <c r="CN1840" i="2" s="1"/>
  <c r="CO1840" i="2"/>
  <c r="CM1841" i="2"/>
  <c r="CN1841" i="2"/>
  <c r="CO1841" i="2"/>
  <c r="CM1842" i="2"/>
  <c r="CN1842" i="2" s="1"/>
  <c r="CO1842" i="2"/>
  <c r="CM1843" i="2"/>
  <c r="CN1843" i="2"/>
  <c r="CO1843" i="2"/>
  <c r="CM1844" i="2"/>
  <c r="CN1844" i="2" s="1"/>
  <c r="CO1844" i="2"/>
  <c r="CM1845" i="2"/>
  <c r="CN1845" i="2" s="1"/>
  <c r="CO1845" i="2"/>
  <c r="CM1846" i="2"/>
  <c r="CN1846" i="2"/>
  <c r="CO1846" i="2"/>
  <c r="CM1847" i="2"/>
  <c r="CN1847" i="2"/>
  <c r="CO1847" i="2"/>
  <c r="CM1848" i="2"/>
  <c r="CN1848" i="2" s="1"/>
  <c r="CO1848" i="2"/>
  <c r="CM1849" i="2"/>
  <c r="CN1849" i="2"/>
  <c r="CO1849" i="2"/>
  <c r="CM1850" i="2"/>
  <c r="CN1850" i="2"/>
  <c r="CO1850" i="2"/>
  <c r="CM1851" i="2"/>
  <c r="CN1851" i="2"/>
  <c r="CO1851" i="2"/>
  <c r="CM1852" i="2"/>
  <c r="CN1852" i="2" s="1"/>
  <c r="CO1852" i="2"/>
  <c r="CM1853" i="2"/>
  <c r="CN1853" i="2"/>
  <c r="CO1853" i="2"/>
  <c r="CM1854" i="2"/>
  <c r="CN1854" i="2"/>
  <c r="CO1854" i="2"/>
  <c r="CM1855" i="2"/>
  <c r="CN1855" i="2" s="1"/>
  <c r="CO1855" i="2"/>
  <c r="CM1856" i="2"/>
  <c r="CN1856" i="2" s="1"/>
  <c r="CO1856" i="2"/>
  <c r="CM1857" i="2"/>
  <c r="CN1857" i="2"/>
  <c r="CO1857" i="2"/>
  <c r="CM1858" i="2"/>
  <c r="CN1858" i="2" s="1"/>
  <c r="CO1858" i="2"/>
  <c r="CM1859" i="2"/>
  <c r="CN1859" i="2"/>
  <c r="CO1859" i="2"/>
  <c r="CM1860" i="2"/>
  <c r="CN1860" i="2" s="1"/>
  <c r="CO1860" i="2"/>
  <c r="CM1861" i="2"/>
  <c r="CN1861" i="2" s="1"/>
  <c r="CO1861" i="2"/>
  <c r="CM1862" i="2"/>
  <c r="CN1862" i="2"/>
  <c r="CO1862" i="2"/>
  <c r="CM1863" i="2"/>
  <c r="CN1863" i="2"/>
  <c r="CO1863" i="2"/>
  <c r="CM1864" i="2"/>
  <c r="CN1864" i="2" s="1"/>
  <c r="CO1864" i="2"/>
  <c r="CM1865" i="2"/>
  <c r="CN1865" i="2"/>
  <c r="CO1865" i="2"/>
  <c r="CM1866" i="2"/>
  <c r="CN1866" i="2"/>
  <c r="CO1866" i="2"/>
  <c r="CM1867" i="2"/>
  <c r="CN1867" i="2"/>
  <c r="CO1867" i="2"/>
  <c r="CM1868" i="2"/>
  <c r="CN1868" i="2" s="1"/>
  <c r="CO1868" i="2"/>
  <c r="CM1869" i="2"/>
  <c r="CN1869" i="2"/>
  <c r="CO1869" i="2"/>
  <c r="CM1870" i="2"/>
  <c r="CN1870" i="2"/>
  <c r="CO1870" i="2"/>
  <c r="CM1871" i="2"/>
  <c r="CN1871" i="2" s="1"/>
  <c r="CO1871" i="2"/>
  <c r="CM1872" i="2"/>
  <c r="CN1872" i="2" s="1"/>
  <c r="CO1872" i="2"/>
  <c r="CM1873" i="2"/>
  <c r="CN1873" i="2" s="1"/>
  <c r="CO1873" i="2"/>
  <c r="CM1874" i="2"/>
  <c r="CN1874" i="2" s="1"/>
  <c r="CO1874" i="2"/>
  <c r="CM1875" i="2"/>
  <c r="CN1875" i="2"/>
  <c r="CO1875" i="2"/>
  <c r="CM1876" i="2"/>
  <c r="CN1876" i="2" s="1"/>
  <c r="CO1876" i="2"/>
  <c r="CM1877" i="2"/>
  <c r="CN1877" i="2" s="1"/>
  <c r="CO1877" i="2"/>
  <c r="CM1878" i="2"/>
  <c r="CN1878" i="2"/>
  <c r="CO1878" i="2"/>
  <c r="CM1879" i="2"/>
  <c r="CN1879" i="2"/>
  <c r="CO1879" i="2"/>
  <c r="CM1880" i="2"/>
  <c r="CN1880" i="2" s="1"/>
  <c r="CO1880" i="2"/>
  <c r="CM1881" i="2"/>
  <c r="CN1881" i="2"/>
  <c r="CO1881" i="2"/>
  <c r="CM1882" i="2"/>
  <c r="CN1882" i="2"/>
  <c r="CO1882" i="2"/>
  <c r="CM1883" i="2"/>
  <c r="CN1883" i="2"/>
  <c r="CO1883" i="2"/>
  <c r="CM1884" i="2"/>
  <c r="CN1884" i="2" s="1"/>
  <c r="CO1884" i="2"/>
  <c r="CM1885" i="2"/>
  <c r="CN1885" i="2"/>
  <c r="CO1885" i="2"/>
  <c r="CM1886" i="2"/>
  <c r="CN1886" i="2" s="1"/>
  <c r="CO1886" i="2"/>
  <c r="CM1887" i="2"/>
  <c r="CN1887" i="2" s="1"/>
  <c r="CO1887" i="2"/>
  <c r="CM1888" i="2"/>
  <c r="CN1888" i="2" s="1"/>
  <c r="CO1888" i="2"/>
  <c r="CM1889" i="2"/>
  <c r="CN1889" i="2"/>
  <c r="CO1889" i="2"/>
  <c r="CM1890" i="2"/>
  <c r="CN1890" i="2" s="1"/>
  <c r="CO1890" i="2"/>
  <c r="CM1891" i="2"/>
  <c r="CN1891" i="2"/>
  <c r="CO1891" i="2"/>
  <c r="CM1892" i="2"/>
  <c r="CN1892" i="2" s="1"/>
  <c r="CO1892" i="2"/>
  <c r="CM1893" i="2"/>
  <c r="CN1893" i="2" s="1"/>
  <c r="CO1893" i="2"/>
  <c r="CM1894" i="2"/>
  <c r="CN1894" i="2"/>
  <c r="CO1894" i="2"/>
  <c r="CM1895" i="2"/>
  <c r="CN1895" i="2"/>
  <c r="CO1895" i="2"/>
  <c r="CM1896" i="2"/>
  <c r="CN1896" i="2" s="1"/>
  <c r="CO1896" i="2"/>
  <c r="CM1897" i="2"/>
  <c r="CN1897" i="2"/>
  <c r="CO1897" i="2"/>
  <c r="CM1898" i="2"/>
  <c r="CN1898" i="2"/>
  <c r="CO1898" i="2"/>
  <c r="CM1899" i="2"/>
  <c r="CN1899" i="2" s="1"/>
  <c r="CO1899" i="2"/>
  <c r="CM1900" i="2"/>
  <c r="CN1900" i="2" s="1"/>
  <c r="CO1900" i="2"/>
  <c r="CM1901" i="2"/>
  <c r="CN1901" i="2"/>
  <c r="CO1901" i="2"/>
  <c r="CM1902" i="2"/>
  <c r="CN1902" i="2"/>
  <c r="CO1902" i="2"/>
  <c r="CM1903" i="2"/>
  <c r="CN1903" i="2" s="1"/>
  <c r="CO1903" i="2"/>
  <c r="CM1904" i="2"/>
  <c r="CN1904" i="2" s="1"/>
  <c r="CO1904" i="2"/>
  <c r="CM1905" i="2"/>
  <c r="CN1905" i="2"/>
  <c r="CO1905" i="2"/>
  <c r="CM1906" i="2"/>
  <c r="CN1906" i="2" s="1"/>
  <c r="CO1906" i="2"/>
  <c r="CM1907" i="2"/>
  <c r="CN1907" i="2"/>
  <c r="CO1907" i="2"/>
  <c r="CM1908" i="2"/>
  <c r="CN1908" i="2" s="1"/>
  <c r="CO1908" i="2"/>
  <c r="CM1909" i="2"/>
  <c r="CN1909" i="2" s="1"/>
  <c r="CO1909" i="2"/>
  <c r="CM1910" i="2"/>
  <c r="CN1910" i="2"/>
  <c r="CO1910" i="2"/>
  <c r="CM1911" i="2"/>
  <c r="CN1911" i="2"/>
  <c r="CO1911" i="2"/>
  <c r="CM1912" i="2"/>
  <c r="CN1912" i="2" s="1"/>
  <c r="CO1912" i="2"/>
  <c r="CM1913" i="2"/>
  <c r="CN1913" i="2"/>
  <c r="CO1913" i="2"/>
  <c r="CM1914" i="2"/>
  <c r="CN1914" i="2"/>
  <c r="CO1914" i="2"/>
  <c r="CM1915" i="2"/>
  <c r="CN1915" i="2"/>
  <c r="CO1915" i="2"/>
  <c r="CM1916" i="2"/>
  <c r="CN1916" i="2" s="1"/>
  <c r="CO1916" i="2"/>
  <c r="CM1917" i="2"/>
  <c r="CN1917" i="2"/>
  <c r="CO1917" i="2"/>
  <c r="CM1918" i="2"/>
  <c r="CN1918" i="2"/>
  <c r="CO1918" i="2"/>
  <c r="CM1919" i="2"/>
  <c r="CN1919" i="2" s="1"/>
  <c r="CO1919" i="2"/>
  <c r="CM1920" i="2"/>
  <c r="CN1920" i="2" s="1"/>
  <c r="CO1920" i="2"/>
  <c r="CM1921" i="2"/>
  <c r="CN1921" i="2" s="1"/>
  <c r="CO1921" i="2"/>
  <c r="CM1922" i="2"/>
  <c r="CN1922" i="2" s="1"/>
  <c r="CO1922" i="2"/>
  <c r="CM1923" i="2"/>
  <c r="CN1923" i="2"/>
  <c r="CO1923" i="2"/>
  <c r="CM1924" i="2"/>
  <c r="CN1924" i="2" s="1"/>
  <c r="CO1924" i="2"/>
  <c r="CM1925" i="2"/>
  <c r="CN1925" i="2" s="1"/>
  <c r="CO1925" i="2"/>
  <c r="CM1926" i="2"/>
  <c r="CN1926" i="2"/>
  <c r="CO1926" i="2"/>
  <c r="CM1927" i="2"/>
  <c r="CN1927" i="2"/>
  <c r="CO1927" i="2"/>
  <c r="CM1928" i="2"/>
  <c r="CN1928" i="2" s="1"/>
  <c r="CO1928" i="2"/>
  <c r="CM1929" i="2"/>
  <c r="CN1929" i="2"/>
  <c r="CO1929" i="2"/>
  <c r="CM1930" i="2"/>
  <c r="CN1930" i="2"/>
  <c r="CO1930" i="2"/>
  <c r="CM1931" i="2"/>
  <c r="CN1931" i="2"/>
  <c r="CO1931" i="2"/>
  <c r="CM1932" i="2"/>
  <c r="CN1932" i="2" s="1"/>
  <c r="CO1932" i="2"/>
  <c r="CM1933" i="2"/>
  <c r="CN1933" i="2"/>
  <c r="CO1933" i="2"/>
  <c r="CM1934" i="2"/>
  <c r="CN1934" i="2" s="1"/>
  <c r="CO1934" i="2"/>
  <c r="CM1935" i="2"/>
  <c r="CN1935" i="2" s="1"/>
  <c r="CO1935" i="2"/>
  <c r="CM1936" i="2"/>
  <c r="CN1936" i="2" s="1"/>
  <c r="CO1936" i="2"/>
  <c r="CM1937" i="2"/>
  <c r="CN1937" i="2"/>
  <c r="CO1937" i="2"/>
  <c r="CM1938" i="2"/>
  <c r="CN1938" i="2" s="1"/>
  <c r="CO1938" i="2"/>
  <c r="CM1939" i="2"/>
  <c r="CN1939" i="2"/>
  <c r="CO1939" i="2"/>
  <c r="CM1940" i="2"/>
  <c r="CN1940" i="2" s="1"/>
  <c r="CO1940" i="2"/>
  <c r="CM1941" i="2"/>
  <c r="CN1941" i="2" s="1"/>
  <c r="CO1941" i="2"/>
  <c r="CM1942" i="2"/>
  <c r="CN1942" i="2"/>
  <c r="CO1942" i="2"/>
  <c r="CM1943" i="2"/>
  <c r="CN1943" i="2"/>
  <c r="CO1943" i="2"/>
  <c r="CM1944" i="2"/>
  <c r="CN1944" i="2" s="1"/>
  <c r="CO1944" i="2"/>
  <c r="CM1945" i="2"/>
  <c r="CN1945" i="2"/>
  <c r="CO1945" i="2"/>
  <c r="CM1946" i="2"/>
  <c r="CN1946" i="2"/>
  <c r="CO1946" i="2"/>
  <c r="CM1947" i="2"/>
  <c r="CN1947" i="2" s="1"/>
  <c r="CO1947" i="2"/>
  <c r="CM1948" i="2"/>
  <c r="CN1948" i="2" s="1"/>
  <c r="CO1948" i="2"/>
  <c r="CM1949" i="2"/>
  <c r="CN1949" i="2"/>
  <c r="CO1949" i="2"/>
  <c r="CM1950" i="2"/>
  <c r="CN1950" i="2"/>
  <c r="CO1950" i="2"/>
  <c r="CM1951" i="2"/>
  <c r="CN1951" i="2" s="1"/>
  <c r="CO1951" i="2"/>
  <c r="CM1952" i="2"/>
  <c r="CN1952" i="2" s="1"/>
  <c r="CO1952" i="2"/>
  <c r="CM1953" i="2"/>
  <c r="CN1953" i="2"/>
  <c r="CO1953" i="2"/>
  <c r="CM1954" i="2"/>
  <c r="CN1954" i="2" s="1"/>
  <c r="CO1954" i="2"/>
  <c r="CM1955" i="2"/>
  <c r="CN1955" i="2"/>
  <c r="CO1955" i="2"/>
  <c r="CM1956" i="2"/>
  <c r="CN1956" i="2" s="1"/>
  <c r="CO1956" i="2"/>
  <c r="CM1957" i="2"/>
  <c r="CN1957" i="2" s="1"/>
  <c r="CO1957" i="2"/>
  <c r="CM1958" i="2"/>
  <c r="CN1958" i="2"/>
  <c r="CO1958" i="2"/>
  <c r="CM1959" i="2"/>
  <c r="CN1959" i="2"/>
  <c r="CO1959" i="2"/>
  <c r="CM1960" i="2"/>
  <c r="CN1960" i="2" s="1"/>
  <c r="CO1960" i="2"/>
  <c r="CM1961" i="2"/>
  <c r="CN1961" i="2"/>
  <c r="CO1961" i="2"/>
  <c r="CM1962" i="2"/>
  <c r="CN1962" i="2"/>
  <c r="CO1962" i="2"/>
  <c r="CM1963" i="2"/>
  <c r="CN1963" i="2"/>
  <c r="CO1963" i="2"/>
  <c r="CM1964" i="2"/>
  <c r="CN1964" i="2" s="1"/>
  <c r="CO1964" i="2"/>
  <c r="CM1965" i="2"/>
  <c r="CN1965" i="2"/>
  <c r="CO1965" i="2"/>
  <c r="CM1966" i="2"/>
  <c r="CN1966" i="2"/>
  <c r="CO1966" i="2"/>
  <c r="CM1967" i="2"/>
  <c r="CN1967" i="2" s="1"/>
  <c r="CO1967" i="2"/>
  <c r="CM1968" i="2"/>
  <c r="CN1968" i="2" s="1"/>
  <c r="CO1968" i="2"/>
  <c r="CM1969" i="2"/>
  <c r="CN1969" i="2" s="1"/>
  <c r="CO1969" i="2"/>
  <c r="CM1970" i="2"/>
  <c r="CN1970" i="2" s="1"/>
  <c r="CO1970" i="2"/>
  <c r="CM1971" i="2"/>
  <c r="CN1971" i="2"/>
  <c r="CO1971" i="2"/>
  <c r="CM1972" i="2"/>
  <c r="CN1972" i="2" s="1"/>
  <c r="CO1972" i="2"/>
  <c r="CM1973" i="2"/>
  <c r="CN1973" i="2" s="1"/>
  <c r="CO1973" i="2"/>
  <c r="CM1974" i="2"/>
  <c r="CN1974" i="2"/>
  <c r="CO1974" i="2"/>
  <c r="CM1975" i="2"/>
  <c r="CN1975" i="2"/>
  <c r="CO1975" i="2"/>
  <c r="CM1976" i="2"/>
  <c r="CN1976" i="2" s="1"/>
  <c r="CO1976" i="2"/>
  <c r="CM1977" i="2"/>
  <c r="CN1977" i="2"/>
  <c r="CO1977" i="2"/>
  <c r="CM1978" i="2"/>
  <c r="CN1978" i="2"/>
  <c r="CO1978" i="2"/>
  <c r="CM1979" i="2"/>
  <c r="CN1979" i="2"/>
  <c r="CO1979" i="2"/>
  <c r="CM1980" i="2"/>
  <c r="CN1980" i="2" s="1"/>
  <c r="CO1980" i="2"/>
  <c r="CM1981" i="2"/>
  <c r="CN1981" i="2"/>
  <c r="CO1981" i="2"/>
  <c r="CM1982" i="2"/>
  <c r="CN1982" i="2" s="1"/>
  <c r="CO1982" i="2"/>
  <c r="CM1983" i="2"/>
  <c r="CN1983" i="2" s="1"/>
  <c r="CO1983" i="2"/>
  <c r="CM1984" i="2"/>
  <c r="CN1984" i="2" s="1"/>
  <c r="CO1984" i="2"/>
  <c r="CM1985" i="2"/>
  <c r="CN1985" i="2"/>
  <c r="CO1985" i="2"/>
  <c r="CM1986" i="2"/>
  <c r="CN1986" i="2" s="1"/>
  <c r="CO1986" i="2"/>
  <c r="CM1987" i="2"/>
  <c r="CN1987" i="2"/>
  <c r="CO1987" i="2"/>
  <c r="CM1988" i="2"/>
  <c r="CN1988" i="2" s="1"/>
  <c r="CO1988" i="2"/>
  <c r="CM1989" i="2"/>
  <c r="CN1989" i="2" s="1"/>
  <c r="CO1989" i="2"/>
  <c r="CM1990" i="2"/>
  <c r="CN1990" i="2"/>
  <c r="CO1990" i="2"/>
  <c r="CM1991" i="2"/>
  <c r="CN1991" i="2"/>
  <c r="CO1991" i="2"/>
  <c r="CM1992" i="2"/>
  <c r="CN1992" i="2" s="1"/>
  <c r="CO1992" i="2"/>
  <c r="CM1993" i="2"/>
  <c r="CN1993" i="2"/>
  <c r="CO1993" i="2"/>
  <c r="CM1994" i="2"/>
  <c r="CN1994" i="2"/>
  <c r="CO1994" i="2"/>
  <c r="CM1995" i="2"/>
  <c r="CN1995" i="2" s="1"/>
  <c r="CO1995" i="2"/>
  <c r="CM1996" i="2"/>
  <c r="CN1996" i="2" s="1"/>
  <c r="CO1996" i="2"/>
  <c r="CM1997" i="2"/>
  <c r="CN1997" i="2"/>
  <c r="CO1997" i="2"/>
  <c r="CM1998" i="2"/>
  <c r="CN1998" i="2"/>
  <c r="CO1998" i="2"/>
  <c r="CM1999" i="2"/>
  <c r="CN1999" i="2" s="1"/>
  <c r="CO1999" i="2"/>
  <c r="CM2000" i="2"/>
  <c r="CN2000" i="2" s="1"/>
  <c r="CO2000" i="2"/>
  <c r="CM2001" i="2"/>
  <c r="CN2001" i="2"/>
  <c r="CO2001" i="2"/>
  <c r="CM2002" i="2"/>
  <c r="CN2002" i="2" s="1"/>
  <c r="CO2002" i="2"/>
  <c r="CM2003" i="2"/>
  <c r="CN2003" i="2"/>
  <c r="CO2003" i="2"/>
  <c r="CM2004" i="2"/>
  <c r="CN2004" i="2" s="1"/>
  <c r="CO2004" i="2"/>
  <c r="CM2005" i="2"/>
  <c r="CN2005" i="2" s="1"/>
  <c r="CO2005" i="2"/>
  <c r="CM2006" i="2"/>
  <c r="CN2006" i="2"/>
  <c r="CO2006" i="2"/>
  <c r="CM2007" i="2"/>
  <c r="CN2007" i="2"/>
  <c r="CO2007" i="2"/>
  <c r="CM2008" i="2"/>
  <c r="CN2008" i="2" s="1"/>
  <c r="CO2008" i="2"/>
  <c r="CM2009" i="2"/>
  <c r="CN2009" i="2"/>
  <c r="CO2009" i="2"/>
  <c r="CM2010" i="2"/>
  <c r="CN2010" i="2"/>
  <c r="CO2010" i="2"/>
  <c r="CM2011" i="2"/>
  <c r="CN2011" i="2"/>
  <c r="CO2011" i="2"/>
  <c r="CM2012" i="2"/>
  <c r="CN2012" i="2" s="1"/>
  <c r="CO2012" i="2"/>
  <c r="CM2013" i="2"/>
  <c r="CN2013" i="2"/>
  <c r="CO2013" i="2"/>
  <c r="CM2014" i="2"/>
  <c r="CN2014" i="2"/>
  <c r="CO2014" i="2"/>
  <c r="CM2015" i="2"/>
  <c r="CN2015" i="2" s="1"/>
  <c r="CO2015" i="2"/>
  <c r="CM2016" i="2"/>
  <c r="CN2016" i="2" s="1"/>
  <c r="CO2016" i="2"/>
  <c r="CM2017" i="2"/>
  <c r="CN2017" i="2" s="1"/>
  <c r="CO2017" i="2"/>
  <c r="CM2018" i="2"/>
  <c r="CN2018" i="2" s="1"/>
  <c r="CO2018" i="2"/>
  <c r="CM2019" i="2"/>
  <c r="CN2019" i="2"/>
  <c r="CO2019" i="2"/>
  <c r="CM2020" i="2"/>
  <c r="CN2020" i="2" s="1"/>
  <c r="CO2020" i="2"/>
  <c r="CM2021" i="2"/>
  <c r="CN2021" i="2" s="1"/>
  <c r="CO2021" i="2"/>
  <c r="CM2022" i="2"/>
  <c r="CN2022" i="2"/>
  <c r="CO2022" i="2"/>
  <c r="CM2023" i="2"/>
  <c r="CN2023" i="2"/>
  <c r="CO2023" i="2"/>
  <c r="CM2024" i="2"/>
  <c r="CN2024" i="2" s="1"/>
  <c r="CO2024" i="2"/>
  <c r="CM2025" i="2"/>
  <c r="CN2025" i="2"/>
  <c r="CO2025" i="2"/>
  <c r="CM2026" i="2"/>
  <c r="CN2026" i="2"/>
  <c r="CO2026" i="2"/>
  <c r="CM2027" i="2"/>
  <c r="CN2027" i="2"/>
  <c r="CO2027" i="2"/>
  <c r="CM2028" i="2"/>
  <c r="CN2028" i="2" s="1"/>
  <c r="CO2028" i="2"/>
  <c r="CM2029" i="2"/>
  <c r="CN2029" i="2"/>
  <c r="CO2029" i="2"/>
  <c r="CM2030" i="2"/>
  <c r="CN2030" i="2" s="1"/>
  <c r="CO2030" i="2"/>
  <c r="CM2031" i="2"/>
  <c r="CN2031" i="2" s="1"/>
  <c r="CO2031" i="2"/>
  <c r="CM2032" i="2"/>
  <c r="CN2032" i="2" s="1"/>
  <c r="CO2032" i="2"/>
  <c r="CM2033" i="2"/>
  <c r="CN2033" i="2"/>
  <c r="CO2033" i="2"/>
  <c r="CM2034" i="2"/>
  <c r="CN2034" i="2" s="1"/>
  <c r="CO2034" i="2"/>
  <c r="CM2035" i="2"/>
  <c r="CN2035" i="2"/>
  <c r="CO2035" i="2"/>
  <c r="CM2036" i="2"/>
  <c r="CN2036" i="2" s="1"/>
  <c r="CO2036" i="2"/>
  <c r="CM2037" i="2"/>
  <c r="CN2037" i="2" s="1"/>
  <c r="CO2037" i="2"/>
  <c r="CM2038" i="2"/>
  <c r="CN2038" i="2"/>
  <c r="CO2038" i="2"/>
  <c r="CM2039" i="2"/>
  <c r="CN2039" i="2"/>
  <c r="CO2039" i="2"/>
  <c r="CM2040" i="2"/>
  <c r="CN2040" i="2" s="1"/>
  <c r="CO2040" i="2"/>
  <c r="CM2041" i="2"/>
  <c r="CN2041" i="2"/>
  <c r="CO2041" i="2"/>
  <c r="CM2042" i="2"/>
  <c r="CN2042" i="2"/>
  <c r="CO2042" i="2"/>
  <c r="CM2043" i="2"/>
  <c r="CN2043" i="2" s="1"/>
  <c r="CO2043" i="2"/>
  <c r="CM2044" i="2"/>
  <c r="CN2044" i="2" s="1"/>
  <c r="CO2044" i="2"/>
  <c r="CM2045" i="2"/>
  <c r="CN2045" i="2"/>
  <c r="CO2045" i="2"/>
  <c r="CM2046" i="2"/>
  <c r="CN2046" i="2"/>
  <c r="CO2046" i="2"/>
  <c r="CM2047" i="2"/>
  <c r="CN2047" i="2" s="1"/>
  <c r="CO2047" i="2"/>
  <c r="CM2048" i="2"/>
  <c r="CN2048" i="2" s="1"/>
  <c r="CO2048" i="2"/>
  <c r="CM2049" i="2"/>
  <c r="CN2049" i="2"/>
  <c r="CO2049" i="2"/>
  <c r="CM2050" i="2"/>
  <c r="CN2050" i="2" s="1"/>
  <c r="CO2050" i="2"/>
  <c r="CM2051" i="2"/>
  <c r="CN2051" i="2"/>
  <c r="CO2051" i="2"/>
  <c r="CM2052" i="2"/>
  <c r="CN2052" i="2" s="1"/>
  <c r="CO2052" i="2"/>
  <c r="CM2053" i="2"/>
  <c r="CN2053" i="2" s="1"/>
  <c r="CO2053" i="2"/>
  <c r="CM2054" i="2"/>
  <c r="CN2054" i="2"/>
  <c r="CO2054" i="2"/>
  <c r="CM2055" i="2"/>
  <c r="CN2055" i="2"/>
  <c r="CO2055" i="2"/>
  <c r="CM2056" i="2"/>
  <c r="CN2056" i="2" s="1"/>
  <c r="CO2056" i="2"/>
  <c r="CM2057" i="2"/>
  <c r="CN2057" i="2"/>
  <c r="CO2057" i="2"/>
  <c r="CM2058" i="2"/>
  <c r="CN2058" i="2"/>
  <c r="CO2058" i="2"/>
  <c r="CM2059" i="2"/>
  <c r="CN2059" i="2"/>
  <c r="CO2059" i="2"/>
  <c r="CM2060" i="2"/>
  <c r="CN2060" i="2" s="1"/>
  <c r="CO2060" i="2"/>
  <c r="CM2061" i="2"/>
  <c r="CN2061" i="2"/>
  <c r="CO2061" i="2"/>
  <c r="CM2062" i="2"/>
  <c r="CN2062" i="2"/>
  <c r="CO2062" i="2"/>
  <c r="CM2063" i="2"/>
  <c r="CN2063" i="2" s="1"/>
  <c r="CO2063" i="2"/>
  <c r="CM2064" i="2"/>
  <c r="CN2064" i="2" s="1"/>
  <c r="CO2064" i="2"/>
  <c r="CM2065" i="2"/>
  <c r="CN2065" i="2" s="1"/>
  <c r="CO2065" i="2"/>
  <c r="CM2066" i="2"/>
  <c r="CN2066" i="2" s="1"/>
  <c r="CO2066" i="2"/>
  <c r="CM2067" i="2"/>
  <c r="CN2067" i="2"/>
  <c r="CO2067" i="2"/>
  <c r="CM2068" i="2"/>
  <c r="CN2068" i="2" s="1"/>
  <c r="CO2068" i="2"/>
  <c r="CM2069" i="2"/>
  <c r="CN2069" i="2" s="1"/>
  <c r="CO2069" i="2"/>
  <c r="CM2070" i="2"/>
  <c r="CN2070" i="2"/>
  <c r="CO2070" i="2"/>
  <c r="CM2071" i="2"/>
  <c r="CN2071" i="2"/>
  <c r="CO2071" i="2"/>
  <c r="CM2072" i="2"/>
  <c r="CN2072" i="2" s="1"/>
  <c r="CO2072" i="2"/>
  <c r="CM2073" i="2"/>
  <c r="CN2073" i="2"/>
  <c r="CO2073" i="2"/>
  <c r="CM2074" i="2"/>
  <c r="CN2074" i="2"/>
  <c r="CO2074" i="2"/>
  <c r="CM2075" i="2"/>
  <c r="CN2075" i="2"/>
  <c r="CO2075" i="2"/>
  <c r="CM2076" i="2"/>
  <c r="CN2076" i="2" s="1"/>
  <c r="CO2076" i="2"/>
  <c r="CM2077" i="2"/>
  <c r="CN2077" i="2"/>
  <c r="CO2077" i="2"/>
  <c r="CM2078" i="2"/>
  <c r="CN2078" i="2" s="1"/>
  <c r="CO2078" i="2"/>
  <c r="CM2079" i="2"/>
  <c r="CN2079" i="2" s="1"/>
  <c r="CO2079" i="2"/>
  <c r="CM2080" i="2"/>
  <c r="CN2080" i="2" s="1"/>
  <c r="CO2080" i="2"/>
  <c r="CM2081" i="2"/>
  <c r="CN2081" i="2"/>
  <c r="CO2081" i="2"/>
  <c r="CM2082" i="2"/>
  <c r="CN2082" i="2" s="1"/>
  <c r="CO2082" i="2"/>
  <c r="CM2083" i="2"/>
  <c r="CN2083" i="2"/>
  <c r="CO2083" i="2"/>
  <c r="CM2084" i="2"/>
  <c r="CN2084" i="2" s="1"/>
  <c r="CO2084" i="2"/>
  <c r="CM2085" i="2"/>
  <c r="CN2085" i="2" s="1"/>
  <c r="CO2085" i="2"/>
  <c r="CM2086" i="2"/>
  <c r="CN2086" i="2"/>
  <c r="CO2086" i="2"/>
  <c r="CM2087" i="2"/>
  <c r="CN2087" i="2"/>
  <c r="CO2087" i="2"/>
  <c r="CM2088" i="2"/>
  <c r="CN2088" i="2" s="1"/>
  <c r="CO2088" i="2"/>
  <c r="CM2089" i="2"/>
  <c r="CN2089" i="2"/>
  <c r="CO2089" i="2"/>
  <c r="CM2090" i="2"/>
  <c r="CN2090" i="2"/>
  <c r="CO2090" i="2"/>
  <c r="CM2091" i="2"/>
  <c r="CN2091" i="2" s="1"/>
  <c r="CO2091" i="2"/>
  <c r="CM2092" i="2"/>
  <c r="CN2092" i="2" s="1"/>
  <c r="CO2092" i="2"/>
  <c r="CM2093" i="2"/>
  <c r="CN2093" i="2"/>
  <c r="CO2093" i="2"/>
  <c r="CM2094" i="2"/>
  <c r="CN2094" i="2"/>
  <c r="CO2094" i="2"/>
  <c r="CM2095" i="2"/>
  <c r="CN2095" i="2" s="1"/>
  <c r="CO2095" i="2"/>
  <c r="CM2096" i="2"/>
  <c r="CN2096" i="2" s="1"/>
  <c r="CO2096" i="2"/>
  <c r="CM2097" i="2"/>
  <c r="CN2097" i="2"/>
  <c r="CO2097" i="2"/>
  <c r="CM2098" i="2"/>
  <c r="CN2098" i="2" s="1"/>
  <c r="CO2098" i="2"/>
  <c r="CM2099" i="2"/>
  <c r="CN2099" i="2"/>
  <c r="CO2099" i="2"/>
  <c r="CM2100" i="2"/>
  <c r="CN2100" i="2" s="1"/>
  <c r="CO2100" i="2"/>
  <c r="CM2101" i="2"/>
  <c r="CN2101" i="2" s="1"/>
  <c r="CO2101" i="2"/>
  <c r="CM2102" i="2"/>
  <c r="CN2102" i="2"/>
  <c r="CO2102" i="2"/>
  <c r="CM2103" i="2"/>
  <c r="CN2103" i="2"/>
  <c r="CO2103" i="2"/>
  <c r="CM2104" i="2"/>
  <c r="CN2104" i="2" s="1"/>
  <c r="CO2104" i="2"/>
  <c r="CM2105" i="2"/>
  <c r="CN2105" i="2"/>
  <c r="CO2105" i="2"/>
  <c r="CM2106" i="2"/>
  <c r="CN2106" i="2"/>
  <c r="CO2106" i="2"/>
  <c r="CM2107" i="2"/>
  <c r="CN2107" i="2"/>
  <c r="CO2107" i="2"/>
  <c r="CM2108" i="2"/>
  <c r="CN2108" i="2" s="1"/>
  <c r="CO2108" i="2"/>
  <c r="CM2109" i="2"/>
  <c r="CN2109" i="2"/>
  <c r="CO2109" i="2"/>
  <c r="CM2110" i="2"/>
  <c r="CN2110" i="2"/>
  <c r="CO2110" i="2"/>
  <c r="CM2111" i="2"/>
  <c r="CN2111" i="2" s="1"/>
  <c r="CO2111" i="2"/>
  <c r="CM2112" i="2"/>
  <c r="CN2112" i="2" s="1"/>
  <c r="CO2112" i="2"/>
  <c r="CM2113" i="2"/>
  <c r="CN2113" i="2" s="1"/>
  <c r="CO2113" i="2"/>
  <c r="CM2114" i="2"/>
  <c r="CN2114" i="2" s="1"/>
  <c r="CO2114" i="2"/>
  <c r="CM2115" i="2"/>
  <c r="CN2115" i="2"/>
  <c r="CO2115" i="2"/>
  <c r="CM2116" i="2"/>
  <c r="CN2116" i="2" s="1"/>
  <c r="CO2116" i="2"/>
  <c r="CM2117" i="2"/>
  <c r="CN2117" i="2" s="1"/>
  <c r="CO2117" i="2"/>
  <c r="CM2118" i="2"/>
  <c r="CN2118" i="2"/>
  <c r="CO2118" i="2"/>
  <c r="CM2119" i="2"/>
  <c r="CN2119" i="2"/>
  <c r="CO2119" i="2"/>
  <c r="CM2120" i="2"/>
  <c r="CN2120" i="2" s="1"/>
  <c r="CO2120" i="2"/>
  <c r="CM2121" i="2"/>
  <c r="CN2121" i="2"/>
  <c r="CO2121" i="2"/>
  <c r="CM2122" i="2"/>
  <c r="CN2122" i="2"/>
  <c r="CO2122" i="2"/>
  <c r="CM2123" i="2"/>
  <c r="CN2123" i="2"/>
  <c r="CO2123" i="2"/>
  <c r="CM2124" i="2"/>
  <c r="CN2124" i="2" s="1"/>
  <c r="CO2124" i="2"/>
  <c r="CM2125" i="2"/>
  <c r="CN2125" i="2"/>
  <c r="CO2125" i="2"/>
  <c r="CM2126" i="2"/>
  <c r="CN2126" i="2" s="1"/>
  <c r="CO2126" i="2"/>
  <c r="CM2127" i="2"/>
  <c r="CN2127" i="2" s="1"/>
  <c r="CO2127" i="2"/>
  <c r="CM2128" i="2"/>
  <c r="CN2128" i="2" s="1"/>
  <c r="CO2128" i="2"/>
  <c r="CM2129" i="2"/>
  <c r="CN2129" i="2"/>
  <c r="CO2129" i="2"/>
  <c r="CM2130" i="2"/>
  <c r="CN2130" i="2" s="1"/>
  <c r="CO2130" i="2"/>
  <c r="CM2131" i="2"/>
  <c r="CN2131" i="2"/>
  <c r="CO2131" i="2"/>
  <c r="CM2132" i="2"/>
  <c r="CN2132" i="2" s="1"/>
  <c r="CO2132" i="2"/>
  <c r="CM2133" i="2"/>
  <c r="CN2133" i="2" s="1"/>
  <c r="CO2133" i="2"/>
  <c r="CM2134" i="2"/>
  <c r="CN2134" i="2"/>
  <c r="CO2134" i="2"/>
  <c r="CM2135" i="2"/>
  <c r="CN2135" i="2"/>
  <c r="CO2135" i="2"/>
  <c r="CM2136" i="2"/>
  <c r="CN2136" i="2" s="1"/>
  <c r="CO2136" i="2"/>
  <c r="CM2137" i="2"/>
  <c r="CN2137" i="2"/>
  <c r="CO2137" i="2"/>
  <c r="CM2138" i="2"/>
  <c r="CN2138" i="2"/>
  <c r="CO2138" i="2"/>
  <c r="CM2139" i="2"/>
  <c r="CN2139" i="2" s="1"/>
  <c r="CO2139" i="2"/>
  <c r="CM2140" i="2"/>
  <c r="CN2140" i="2" s="1"/>
  <c r="CO2140" i="2"/>
  <c r="CM2141" i="2"/>
  <c r="CN2141" i="2"/>
  <c r="CO2141" i="2"/>
  <c r="CM2142" i="2"/>
  <c r="CN2142" i="2"/>
  <c r="CO2142" i="2"/>
  <c r="CM2143" i="2"/>
  <c r="CN2143" i="2" s="1"/>
  <c r="CO2143" i="2"/>
  <c r="CM2144" i="2"/>
  <c r="CN2144" i="2" s="1"/>
  <c r="CO2144" i="2"/>
  <c r="CM2145" i="2"/>
  <c r="CN2145" i="2"/>
  <c r="CO2145" i="2"/>
  <c r="CM2146" i="2"/>
  <c r="CN2146" i="2" s="1"/>
  <c r="CO2146" i="2"/>
  <c r="CM2147" i="2"/>
  <c r="CN2147" i="2"/>
  <c r="CO2147" i="2"/>
  <c r="CM2148" i="2"/>
  <c r="CN2148" i="2" s="1"/>
  <c r="CO2148" i="2"/>
  <c r="CM2149" i="2"/>
  <c r="CN2149" i="2" s="1"/>
  <c r="CO2149" i="2"/>
  <c r="CM2150" i="2"/>
  <c r="CN2150" i="2"/>
  <c r="CO2150" i="2"/>
  <c r="CM2151" i="2"/>
  <c r="CN2151" i="2"/>
  <c r="CO2151" i="2"/>
  <c r="CM2152" i="2"/>
  <c r="CN2152" i="2" s="1"/>
  <c r="CO2152" i="2"/>
  <c r="CM2153" i="2"/>
  <c r="CN2153" i="2"/>
  <c r="CO2153" i="2"/>
  <c r="CM2154" i="2"/>
  <c r="CN2154" i="2"/>
  <c r="CO2154" i="2"/>
  <c r="CM2155" i="2"/>
  <c r="CN2155" i="2"/>
  <c r="CO2155" i="2"/>
  <c r="CM2156" i="2"/>
  <c r="CN2156" i="2" s="1"/>
  <c r="CO2156" i="2"/>
  <c r="CM2157" i="2"/>
  <c r="CN2157" i="2"/>
  <c r="CO2157" i="2"/>
  <c r="CM2158" i="2"/>
  <c r="CN2158" i="2"/>
  <c r="CO2158" i="2"/>
  <c r="CM2159" i="2"/>
  <c r="CN2159" i="2"/>
  <c r="CO2159" i="2"/>
  <c r="CM2160" i="2"/>
  <c r="CN2160" i="2" s="1"/>
  <c r="CO2160" i="2"/>
  <c r="CM2161" i="2"/>
  <c r="CN2161" i="2"/>
  <c r="CO2161" i="2"/>
  <c r="CM2162" i="2"/>
  <c r="CN2162" i="2"/>
  <c r="CO2162" i="2"/>
  <c r="CM2163" i="2"/>
  <c r="CN2163" i="2"/>
  <c r="CO2163" i="2"/>
  <c r="CM2164" i="2"/>
  <c r="CN2164" i="2" s="1"/>
  <c r="CO2164" i="2"/>
  <c r="CM2165" i="2"/>
  <c r="CN2165" i="2"/>
  <c r="CO2165" i="2"/>
  <c r="CM2166" i="2"/>
  <c r="CN2166" i="2"/>
  <c r="CO2166" i="2"/>
  <c r="CM2167" i="2"/>
  <c r="CN2167" i="2"/>
  <c r="CO2167" i="2"/>
  <c r="CM2168" i="2"/>
  <c r="CN2168" i="2" s="1"/>
  <c r="CO2168" i="2"/>
  <c r="CM2169" i="2"/>
  <c r="CN2169" i="2"/>
  <c r="CO2169" i="2"/>
  <c r="CM2170" i="2"/>
  <c r="CN2170" i="2"/>
  <c r="CO2170" i="2"/>
  <c r="CM2171" i="2"/>
  <c r="CN2171" i="2"/>
  <c r="CO2171" i="2"/>
  <c r="CM2172" i="2"/>
  <c r="CN2172" i="2" s="1"/>
  <c r="CO2172" i="2"/>
  <c r="CM2173" i="2"/>
  <c r="CN2173" i="2"/>
  <c r="CO2173" i="2"/>
  <c r="CM2174" i="2"/>
  <c r="CN2174" i="2"/>
  <c r="CO2174" i="2"/>
  <c r="CM2175" i="2"/>
  <c r="CN2175" i="2"/>
  <c r="CO2175" i="2"/>
  <c r="CM2176" i="2"/>
  <c r="CN2176" i="2" s="1"/>
  <c r="CO2176" i="2"/>
  <c r="CM2177" i="2"/>
  <c r="CN2177" i="2"/>
  <c r="CO2177" i="2"/>
  <c r="CM2178" i="2"/>
  <c r="CN2178" i="2"/>
  <c r="CO2178" i="2"/>
  <c r="CM2179" i="2"/>
  <c r="CN2179" i="2"/>
  <c r="CO2179" i="2"/>
  <c r="CM2180" i="2"/>
  <c r="CN2180" i="2" s="1"/>
  <c r="CO2180" i="2"/>
  <c r="CM2181" i="2"/>
  <c r="CN2181" i="2"/>
  <c r="CO2181" i="2"/>
  <c r="CM2182" i="2"/>
  <c r="CN2182" i="2"/>
  <c r="CO2182" i="2"/>
  <c r="CM2183" i="2"/>
  <c r="CN2183" i="2"/>
  <c r="CO2183" i="2"/>
  <c r="CM2184" i="2"/>
  <c r="CN2184" i="2" s="1"/>
  <c r="CO2184" i="2"/>
  <c r="CM2185" i="2"/>
  <c r="CN2185" i="2"/>
  <c r="CO2185" i="2"/>
  <c r="CM2186" i="2"/>
  <c r="CN2186" i="2"/>
  <c r="CO2186" i="2"/>
  <c r="CM2187" i="2"/>
  <c r="CN2187" i="2"/>
  <c r="CO2187" i="2"/>
  <c r="CM2188" i="2"/>
  <c r="CN2188" i="2" s="1"/>
  <c r="CO2188" i="2"/>
  <c r="CM2189" i="2"/>
  <c r="CN2189" i="2"/>
  <c r="CO2189" i="2"/>
  <c r="CM2190" i="2"/>
  <c r="CN2190" i="2"/>
  <c r="CO2190" i="2"/>
  <c r="CM2191" i="2"/>
  <c r="CN2191" i="2"/>
  <c r="CO2191" i="2"/>
  <c r="CM2192" i="2"/>
  <c r="CN2192" i="2" s="1"/>
  <c r="CO2192" i="2"/>
  <c r="CM2193" i="2"/>
  <c r="CN2193" i="2"/>
  <c r="CO2193" i="2"/>
  <c r="CM2194" i="2"/>
  <c r="CN2194" i="2"/>
  <c r="CO2194" i="2"/>
  <c r="CM2195" i="2"/>
  <c r="CN2195" i="2"/>
  <c r="CO2195" i="2"/>
  <c r="CM2196" i="2"/>
  <c r="CN2196" i="2" s="1"/>
  <c r="CO2196" i="2"/>
  <c r="CM2197" i="2"/>
  <c r="CN2197" i="2"/>
  <c r="CO2197" i="2"/>
  <c r="CM2198" i="2"/>
  <c r="CN2198" i="2"/>
  <c r="CO2198" i="2"/>
  <c r="CM2199" i="2"/>
  <c r="CN2199" i="2"/>
  <c r="CO2199" i="2"/>
  <c r="CM2200" i="2"/>
  <c r="CN2200" i="2" s="1"/>
  <c r="CO2200" i="2"/>
  <c r="CM2201" i="2"/>
  <c r="CN2201" i="2"/>
  <c r="CO2201" i="2"/>
  <c r="CM2202" i="2"/>
  <c r="CN2202" i="2"/>
  <c r="CO2202" i="2"/>
  <c r="CM2203" i="2"/>
  <c r="CN2203" i="2"/>
  <c r="CO2203" i="2"/>
  <c r="CM2204" i="2"/>
  <c r="CN2204" i="2" s="1"/>
  <c r="CO2204" i="2"/>
  <c r="CM2205" i="2"/>
  <c r="CN2205" i="2"/>
  <c r="CO2205" i="2"/>
  <c r="CM2206" i="2"/>
  <c r="CN2206" i="2"/>
  <c r="CO2206" i="2"/>
  <c r="CM2207" i="2"/>
  <c r="CN2207" i="2"/>
  <c r="CO2207" i="2"/>
  <c r="CM2208" i="2"/>
  <c r="CN2208" i="2" s="1"/>
  <c r="CO2208" i="2"/>
  <c r="CM2209" i="2"/>
  <c r="CN2209" i="2"/>
  <c r="CO2209" i="2"/>
  <c r="CM2210" i="2"/>
  <c r="CN2210" i="2"/>
  <c r="CO2210" i="2"/>
  <c r="CM2211" i="2"/>
  <c r="CN2211" i="2"/>
  <c r="CO2211" i="2"/>
  <c r="CM2212" i="2"/>
  <c r="CN2212" i="2" s="1"/>
  <c r="CO2212" i="2"/>
  <c r="CM2213" i="2"/>
  <c r="CN2213" i="2"/>
  <c r="CO2213" i="2"/>
  <c r="CM2214" i="2"/>
  <c r="CN2214" i="2"/>
  <c r="CO2214" i="2"/>
  <c r="CM2215" i="2"/>
  <c r="CN2215" i="2"/>
  <c r="CO2215" i="2"/>
  <c r="CM2216" i="2"/>
  <c r="CN2216" i="2" s="1"/>
  <c r="CO2216" i="2"/>
  <c r="CM2217" i="2"/>
  <c r="CN2217" i="2"/>
  <c r="CO2217" i="2"/>
  <c r="CM2218" i="2"/>
  <c r="CN2218" i="2"/>
  <c r="CO2218" i="2"/>
  <c r="CM2219" i="2"/>
  <c r="CN2219" i="2"/>
  <c r="CO2219" i="2"/>
  <c r="CM2220" i="2"/>
  <c r="CN2220" i="2" s="1"/>
  <c r="CO2220" i="2"/>
  <c r="CM2221" i="2"/>
  <c r="CN2221" i="2"/>
  <c r="CO2221" i="2"/>
  <c r="CM2222" i="2"/>
  <c r="CN2222" i="2"/>
  <c r="CO2222" i="2"/>
  <c r="CM2223" i="2"/>
  <c r="CN2223" i="2"/>
  <c r="CO2223" i="2"/>
  <c r="CM2224" i="2"/>
  <c r="CN2224" i="2" s="1"/>
  <c r="CO2224" i="2"/>
  <c r="CM2225" i="2"/>
  <c r="CN2225" i="2"/>
  <c r="CO2225" i="2"/>
  <c r="CM2226" i="2"/>
  <c r="CN2226" i="2"/>
  <c r="CO2226" i="2"/>
  <c r="CM2227" i="2"/>
  <c r="CN2227" i="2"/>
  <c r="CO2227" i="2"/>
  <c r="CM2228" i="2"/>
  <c r="CN2228" i="2" s="1"/>
  <c r="CO2228" i="2"/>
  <c r="CM2229" i="2"/>
  <c r="CN2229" i="2"/>
  <c r="CO2229" i="2"/>
  <c r="CM2230" i="2"/>
  <c r="CN2230" i="2"/>
  <c r="CO2230" i="2"/>
  <c r="CM2231" i="2"/>
  <c r="CN2231" i="2"/>
  <c r="CO2231" i="2"/>
  <c r="CM2232" i="2"/>
  <c r="CN2232" i="2" s="1"/>
  <c r="CO2232" i="2"/>
  <c r="CM2233" i="2"/>
  <c r="CN2233" i="2"/>
  <c r="CO2233" i="2"/>
  <c r="CM2234" i="2"/>
  <c r="CN2234" i="2"/>
  <c r="CO2234" i="2"/>
  <c r="CM2235" i="2"/>
  <c r="CN2235" i="2"/>
  <c r="CO2235" i="2"/>
  <c r="CM2236" i="2"/>
  <c r="CN2236" i="2" s="1"/>
  <c r="CO2236" i="2"/>
  <c r="CM2237" i="2"/>
  <c r="CN2237" i="2"/>
  <c r="CO2237" i="2"/>
  <c r="CM2238" i="2"/>
  <c r="CN2238" i="2"/>
  <c r="CO2238" i="2"/>
  <c r="CM2239" i="2"/>
  <c r="CN2239" i="2"/>
  <c r="CO2239" i="2"/>
  <c r="CM2240" i="2"/>
  <c r="CN2240" i="2" s="1"/>
  <c r="CO2240" i="2"/>
  <c r="CM2241" i="2"/>
  <c r="CN2241" i="2"/>
  <c r="CO2241" i="2"/>
  <c r="CM2242" i="2"/>
  <c r="CN2242" i="2"/>
  <c r="CO2242" i="2"/>
  <c r="CM2243" i="2"/>
  <c r="CN2243" i="2"/>
  <c r="CO2243" i="2"/>
  <c r="CM2244" i="2"/>
  <c r="CN2244" i="2" s="1"/>
  <c r="CO2244" i="2"/>
  <c r="CM2245" i="2"/>
  <c r="CN2245" i="2"/>
  <c r="CO2245" i="2"/>
  <c r="CM2246" i="2"/>
  <c r="CN2246" i="2"/>
  <c r="CO2246" i="2"/>
  <c r="CM2247" i="2"/>
  <c r="CN2247" i="2"/>
  <c r="CO2247" i="2"/>
  <c r="CM2248" i="2"/>
  <c r="CN2248" i="2" s="1"/>
  <c r="CO2248" i="2"/>
  <c r="CM2249" i="2"/>
  <c r="CN2249" i="2"/>
  <c r="CO2249" i="2"/>
  <c r="CM2250" i="2"/>
  <c r="CN2250" i="2"/>
  <c r="CO2250" i="2"/>
  <c r="CM2251" i="2"/>
  <c r="CN2251" i="2"/>
  <c r="CO2251" i="2"/>
  <c r="CM2252" i="2"/>
  <c r="CN2252" i="2" s="1"/>
  <c r="CO2252" i="2"/>
  <c r="CM2253" i="2"/>
  <c r="CN2253" i="2"/>
  <c r="CO2253" i="2"/>
  <c r="CM2254" i="2"/>
  <c r="CN2254" i="2"/>
  <c r="CO2254" i="2"/>
  <c r="CM2255" i="2"/>
  <c r="CN2255" i="2"/>
  <c r="CO2255" i="2"/>
  <c r="CM2256" i="2"/>
  <c r="CN2256" i="2" s="1"/>
  <c r="CO2256" i="2"/>
  <c r="CP1636" i="6"/>
  <c r="CP1637" i="6"/>
  <c r="CP1638" i="6"/>
  <c r="CP1639" i="6"/>
  <c r="CP1640" i="6"/>
  <c r="CP1641" i="6"/>
  <c r="CP1642" i="6"/>
  <c r="CP1643" i="6"/>
  <c r="CP1644" i="6"/>
  <c r="CP1645" i="6"/>
  <c r="CP1646" i="6"/>
  <c r="CP1647" i="6"/>
  <c r="CP1648" i="6"/>
  <c r="CP1649" i="6"/>
  <c r="CP1650" i="6"/>
  <c r="CP1651" i="6"/>
  <c r="CP1652" i="6"/>
  <c r="CP1653" i="6"/>
  <c r="CP1654" i="6"/>
  <c r="CP1655" i="6"/>
  <c r="CP1656" i="6"/>
  <c r="CP1657" i="6"/>
  <c r="CP1658" i="6"/>
  <c r="CP1659" i="6"/>
  <c r="CP1660" i="6"/>
  <c r="CP1661" i="6"/>
  <c r="CP1662" i="6"/>
  <c r="CP1663" i="6"/>
  <c r="CP1664" i="6"/>
  <c r="CP1665" i="6"/>
  <c r="CP1666" i="6"/>
  <c r="CP1667" i="6"/>
  <c r="CP1668" i="6"/>
  <c r="CP1669" i="6"/>
  <c r="CP1670" i="6"/>
  <c r="CP1671" i="6"/>
  <c r="CP1672" i="6"/>
  <c r="CP1673" i="6"/>
  <c r="CP1674" i="6"/>
  <c r="CP1675" i="6"/>
  <c r="CP1676" i="6"/>
  <c r="CP1677" i="6"/>
  <c r="CP1678" i="6"/>
  <c r="CP1679" i="6"/>
  <c r="CP1680" i="6"/>
  <c r="CP1681" i="6"/>
  <c r="CP1682" i="6"/>
  <c r="CP1683" i="6"/>
  <c r="CP1684" i="6"/>
  <c r="CP1685" i="6"/>
  <c r="CP1686" i="6"/>
  <c r="CP1687" i="6"/>
  <c r="CP1688" i="6"/>
  <c r="CP1689" i="6"/>
  <c r="CP1690" i="6"/>
  <c r="CP1691" i="6"/>
  <c r="CP1692" i="6"/>
  <c r="CP1693" i="6"/>
  <c r="CP1694" i="6"/>
  <c r="CP1695" i="6"/>
  <c r="CP1696" i="6"/>
  <c r="CP1697" i="6"/>
  <c r="CP1698" i="6"/>
  <c r="CP1699" i="6"/>
  <c r="CP1700" i="6"/>
  <c r="CP1701" i="6"/>
  <c r="CP1702" i="6"/>
  <c r="CP1703" i="6"/>
  <c r="CP1704" i="6"/>
  <c r="CP1705" i="6"/>
  <c r="CP1706" i="6"/>
  <c r="CP1707" i="6"/>
  <c r="CP1708" i="6"/>
  <c r="CP1709" i="6"/>
  <c r="CP1710" i="6"/>
  <c r="CP1711" i="6"/>
  <c r="CP1712" i="6"/>
  <c r="CP1713" i="6"/>
  <c r="CP1714" i="6"/>
  <c r="CP1715" i="6"/>
  <c r="CP1716" i="6"/>
  <c r="CP1717" i="6"/>
  <c r="CP1718" i="6"/>
  <c r="CP1719" i="6"/>
  <c r="CP1720" i="6"/>
  <c r="CP1721" i="6"/>
  <c r="CP1722" i="6"/>
  <c r="CP1723" i="6"/>
  <c r="CP1724" i="6"/>
  <c r="CP1725" i="6"/>
  <c r="CP1726" i="6"/>
  <c r="CP1727" i="6"/>
  <c r="CP1728" i="6"/>
  <c r="CP1729" i="6"/>
  <c r="CP1730" i="6"/>
  <c r="CP1731" i="6"/>
  <c r="CP1732" i="6"/>
  <c r="CP1733" i="6"/>
  <c r="CP1734" i="6"/>
  <c r="CP1735" i="6"/>
  <c r="CP1736" i="6"/>
  <c r="CP1737" i="6"/>
  <c r="CP1738" i="6"/>
  <c r="CP1739" i="6"/>
  <c r="CP1740" i="6"/>
  <c r="CP1741" i="6"/>
  <c r="CP1742" i="6"/>
  <c r="CP1743" i="6"/>
  <c r="CP1744" i="6"/>
  <c r="CP1745" i="6"/>
  <c r="CP1746" i="6"/>
  <c r="CP1747" i="6"/>
  <c r="CP1748" i="6"/>
  <c r="CP1749" i="6"/>
  <c r="CP1750" i="6"/>
  <c r="CP1751" i="6"/>
  <c r="CP1752" i="6"/>
  <c r="CP1753" i="6"/>
  <c r="CP1754" i="6"/>
  <c r="CP1755" i="6"/>
  <c r="CP1756" i="6"/>
  <c r="CP1757" i="6"/>
  <c r="CP1758" i="6"/>
  <c r="CP1759" i="6"/>
  <c r="CP1760" i="6"/>
  <c r="CP1761" i="6"/>
  <c r="CP1762" i="6"/>
  <c r="CP1763" i="6"/>
  <c r="CP1764" i="6"/>
  <c r="CP1765" i="6"/>
  <c r="CP1766" i="6"/>
  <c r="CP1767" i="6"/>
  <c r="CP1768" i="6"/>
  <c r="CP1769" i="6"/>
  <c r="CP1770" i="6"/>
  <c r="CP1771" i="6"/>
  <c r="CP1772" i="6"/>
  <c r="CP1773" i="6"/>
  <c r="CP1774" i="6"/>
  <c r="CP1775" i="6"/>
  <c r="CP1776" i="6"/>
  <c r="CP1777" i="6"/>
  <c r="CP1778" i="6"/>
  <c r="CP1779" i="6"/>
  <c r="CP1780" i="6"/>
  <c r="CP1781" i="6"/>
  <c r="CP1782" i="6"/>
  <c r="CP1783" i="6"/>
  <c r="CP1784" i="6"/>
  <c r="CP1785" i="6"/>
  <c r="CP1786" i="6"/>
  <c r="CP1787" i="6"/>
  <c r="CP1788" i="6"/>
  <c r="CP1789" i="6"/>
  <c r="CP1790" i="6"/>
  <c r="CP1791" i="6"/>
  <c r="CP1792" i="6"/>
  <c r="CP1793" i="6"/>
  <c r="CP1794" i="6"/>
  <c r="CP1795" i="6"/>
  <c r="CP1796" i="6"/>
  <c r="CP1797" i="6"/>
  <c r="CP1798" i="6"/>
  <c r="CP1799" i="6"/>
  <c r="CP1800" i="6"/>
  <c r="CP1801" i="6"/>
  <c r="CP1802" i="6"/>
  <c r="CP1803" i="6"/>
  <c r="CP1804" i="6"/>
  <c r="CP1805" i="6"/>
  <c r="CP1806" i="6"/>
  <c r="CP1807" i="6"/>
  <c r="CP1808" i="6"/>
  <c r="CP1809" i="6"/>
  <c r="CP1810" i="6"/>
  <c r="CP1811" i="6"/>
  <c r="CP1812" i="6"/>
  <c r="CP1813" i="6"/>
  <c r="CP1814" i="6"/>
  <c r="CP1815" i="6"/>
  <c r="CP1816" i="6"/>
  <c r="CP1817" i="6"/>
  <c r="CP1818" i="6"/>
  <c r="CP1819" i="6"/>
  <c r="CP1820" i="6"/>
  <c r="CP1821" i="6"/>
  <c r="CP1822" i="6"/>
  <c r="CP1823" i="6"/>
  <c r="CP1824" i="6"/>
  <c r="CP1825" i="6"/>
  <c r="CP1826" i="6"/>
  <c r="CP1827" i="6"/>
  <c r="CP1828" i="6"/>
  <c r="CP1829" i="6"/>
  <c r="CP1830" i="6"/>
  <c r="CP1831" i="6"/>
  <c r="CP1832" i="6"/>
  <c r="CP1833" i="6"/>
  <c r="CP1834" i="6"/>
  <c r="CP1835" i="6"/>
  <c r="CP1836" i="6"/>
  <c r="CP1837" i="6"/>
  <c r="CP1838" i="6"/>
  <c r="CP1839" i="6"/>
  <c r="CP1840" i="6"/>
  <c r="CP1841" i="6"/>
  <c r="CP1842" i="6"/>
  <c r="CP1843" i="6"/>
  <c r="CP1844" i="6"/>
  <c r="CP1845" i="6"/>
  <c r="CP1846" i="6"/>
  <c r="CP1847" i="6"/>
  <c r="CP1848" i="6"/>
  <c r="CP1849" i="6"/>
  <c r="CP1850" i="6"/>
  <c r="CP1851" i="6"/>
  <c r="CP1852" i="6"/>
  <c r="CP1853" i="6"/>
  <c r="CP1854" i="6"/>
  <c r="CP1855" i="6"/>
  <c r="CP1856" i="6"/>
  <c r="CP1857" i="6"/>
  <c r="CP1858" i="6"/>
  <c r="CP1859" i="6"/>
  <c r="CP1860" i="6"/>
  <c r="CP1861" i="6"/>
  <c r="CP1862" i="6"/>
  <c r="CP1863" i="6"/>
  <c r="CP1864" i="6"/>
  <c r="CP1865" i="6"/>
  <c r="CP1866" i="6"/>
  <c r="CP1867" i="6"/>
  <c r="CP1868" i="6"/>
  <c r="CP1869" i="6"/>
  <c r="CP1870" i="6"/>
  <c r="CP1871" i="6"/>
  <c r="CP1872" i="6"/>
  <c r="CP1873" i="6"/>
  <c r="CP1874" i="6"/>
  <c r="CP1875" i="6"/>
  <c r="CP1876" i="6"/>
  <c r="CP1877" i="6"/>
  <c r="CP1878" i="6"/>
  <c r="CP1879" i="6"/>
  <c r="CP1880" i="6"/>
  <c r="CP1881" i="6"/>
  <c r="CP1882" i="6"/>
  <c r="CP1883" i="6"/>
  <c r="CP1884" i="6"/>
  <c r="CP1885" i="6"/>
  <c r="CP1886" i="6"/>
  <c r="CP1887" i="6"/>
  <c r="CP1888" i="6"/>
  <c r="CP1889" i="6"/>
  <c r="CP1890" i="6"/>
  <c r="CP1891" i="6"/>
  <c r="CP1892" i="6"/>
  <c r="CP1893" i="6"/>
  <c r="CP1894" i="6"/>
  <c r="CP1895" i="6"/>
  <c r="CP1896" i="6"/>
  <c r="CP1897" i="6"/>
  <c r="CP1898" i="6"/>
  <c r="CP1899" i="6"/>
  <c r="CP1900" i="6"/>
  <c r="CP1901" i="6"/>
  <c r="CP1902" i="6"/>
  <c r="CP1903" i="6"/>
  <c r="CP1904" i="6"/>
  <c r="CP1905" i="6"/>
  <c r="CP1906" i="6"/>
  <c r="CP1907" i="6"/>
  <c r="CP1908" i="6"/>
  <c r="CP1909" i="6"/>
  <c r="CP1910" i="6"/>
  <c r="CP1911" i="6"/>
  <c r="CP1912" i="6"/>
  <c r="CP1913" i="6"/>
  <c r="CP1914" i="6"/>
  <c r="CP1915" i="6"/>
  <c r="CP1916" i="6"/>
  <c r="CP1917" i="6"/>
  <c r="CP1918" i="6"/>
  <c r="CP1919" i="6"/>
  <c r="CP1920" i="6"/>
  <c r="CP1921" i="6"/>
  <c r="CP1922" i="6"/>
  <c r="CP1923" i="6"/>
  <c r="CP1924" i="6"/>
  <c r="CP1925" i="6"/>
  <c r="CP1926" i="6"/>
  <c r="CP1927" i="6"/>
  <c r="CP1928" i="6"/>
  <c r="CP1929" i="6"/>
  <c r="CP1930" i="6"/>
  <c r="CP1931" i="6"/>
  <c r="CP1932" i="6"/>
  <c r="CP1933" i="6"/>
  <c r="CP1934" i="6"/>
  <c r="CP1935" i="6"/>
  <c r="CP1936" i="6"/>
  <c r="CP1937" i="6"/>
  <c r="CP1938" i="6"/>
  <c r="CP1939" i="6"/>
  <c r="CP1940" i="6"/>
  <c r="CP1941" i="6"/>
  <c r="CP1942" i="6"/>
  <c r="CP1943" i="6"/>
  <c r="CP1944" i="6"/>
  <c r="CP1945" i="6"/>
  <c r="CP1946" i="6"/>
  <c r="CP1947" i="6"/>
  <c r="CP1948" i="6"/>
  <c r="CP1949" i="6"/>
  <c r="CP1950" i="6"/>
  <c r="CP1951" i="6"/>
  <c r="CP1952" i="6"/>
  <c r="CP1953" i="6"/>
  <c r="CP1954" i="6"/>
  <c r="CP1955" i="6"/>
  <c r="CP1956" i="6"/>
  <c r="CP1957" i="6"/>
  <c r="CP1958" i="6"/>
  <c r="CP1959" i="6"/>
  <c r="CP1960" i="6"/>
  <c r="CP1961" i="6"/>
  <c r="CP1962" i="6"/>
  <c r="CP1963" i="6"/>
  <c r="CP1964" i="6"/>
  <c r="CP1965" i="6"/>
  <c r="CP1966" i="6"/>
  <c r="CP1967" i="6"/>
  <c r="CP1968" i="6"/>
  <c r="CP1969" i="6"/>
  <c r="CP1970" i="6"/>
  <c r="CP1971" i="6"/>
  <c r="CP1972" i="6"/>
  <c r="CP1973" i="6"/>
  <c r="CP1974" i="6"/>
  <c r="CP1975" i="6"/>
  <c r="CP1976" i="6"/>
  <c r="CP1977" i="6"/>
  <c r="CP1978" i="6"/>
  <c r="CP1979" i="6"/>
  <c r="CP1980" i="6"/>
  <c r="CP1981" i="6"/>
  <c r="CP1982" i="6"/>
  <c r="CP1983" i="6"/>
  <c r="CP1984" i="6"/>
  <c r="CP1985" i="6"/>
  <c r="CP1986" i="6"/>
  <c r="CP1987" i="6"/>
  <c r="CP1988" i="6"/>
  <c r="CP1989" i="6"/>
  <c r="CP1990" i="6"/>
  <c r="CP1991" i="6"/>
  <c r="CP1992" i="6"/>
  <c r="CP1993" i="6"/>
  <c r="CP1994" i="6"/>
  <c r="CP1995" i="6"/>
  <c r="CP1996" i="6"/>
  <c r="CP1997" i="6"/>
  <c r="CP1998" i="6"/>
  <c r="CP1999" i="6"/>
  <c r="CP2000" i="6"/>
  <c r="CP2001" i="6"/>
  <c r="CP2002" i="6"/>
  <c r="CP2003" i="6"/>
  <c r="CP2004" i="6"/>
  <c r="CP2005" i="6"/>
  <c r="CP2006" i="6"/>
  <c r="CP2007" i="6"/>
  <c r="CP2008" i="6"/>
  <c r="CP2009" i="6"/>
  <c r="CP2010" i="6"/>
  <c r="CP2011" i="6"/>
  <c r="CP2012" i="6"/>
  <c r="CP2013" i="6"/>
  <c r="CP2014" i="6"/>
  <c r="CP2015" i="6"/>
  <c r="CP2016" i="6"/>
  <c r="CP2017" i="6"/>
  <c r="CP2018" i="6"/>
  <c r="CP2019" i="6"/>
  <c r="CP2020" i="6"/>
  <c r="CP2021" i="6"/>
  <c r="CP2022" i="6"/>
  <c r="CP2023" i="6"/>
  <c r="CP2024" i="6"/>
  <c r="CP2025" i="6"/>
  <c r="CP2026" i="6"/>
  <c r="CP2027" i="6"/>
  <c r="CP2028" i="6"/>
  <c r="CP2029" i="6"/>
  <c r="CP2030" i="6"/>
  <c r="CP2031" i="6"/>
  <c r="CP2032" i="6"/>
  <c r="CP2033" i="6"/>
  <c r="CP2034" i="6"/>
  <c r="CP2035" i="6"/>
  <c r="CP2036" i="6"/>
  <c r="CP2037" i="6"/>
  <c r="CP2038" i="6"/>
  <c r="CP2039" i="6"/>
  <c r="CP2040" i="6"/>
  <c r="CP2041" i="6"/>
  <c r="CP2042" i="6"/>
  <c r="CP2043" i="6"/>
  <c r="CP2044" i="6"/>
  <c r="CP2045" i="6"/>
  <c r="CP2046" i="6"/>
  <c r="CP2047" i="6"/>
  <c r="CP2048" i="6"/>
  <c r="CP2049" i="6"/>
  <c r="CP2050" i="6"/>
  <c r="CP2051" i="6"/>
  <c r="CP2052" i="6"/>
  <c r="CP2053" i="6"/>
  <c r="CP2054" i="6"/>
  <c r="CP2055" i="6"/>
  <c r="CP2056" i="6"/>
  <c r="CP2057" i="6"/>
  <c r="CP2058" i="6"/>
  <c r="CP2059" i="6"/>
  <c r="CP2060" i="6"/>
  <c r="CP2061" i="6"/>
  <c r="CP2062" i="6"/>
  <c r="CP2063" i="6"/>
  <c r="CP2064" i="6"/>
  <c r="CP2065" i="6"/>
  <c r="CP2066" i="6"/>
  <c r="CP2067" i="6"/>
  <c r="CP2068" i="6"/>
  <c r="CP2069" i="6"/>
  <c r="CP2070" i="6"/>
  <c r="CP2071" i="6"/>
  <c r="CP2072" i="6"/>
  <c r="CP2073" i="6"/>
  <c r="CP2074" i="6"/>
  <c r="CP2075" i="6"/>
  <c r="CP2076" i="6"/>
  <c r="CP2077" i="6"/>
  <c r="CP2078" i="6"/>
  <c r="CP2079" i="6"/>
  <c r="CP2080" i="6"/>
  <c r="CP2081" i="6"/>
  <c r="CP2082" i="6"/>
  <c r="CP2083" i="6"/>
  <c r="CP2084" i="6"/>
  <c r="CP2085" i="6"/>
  <c r="CP2086" i="6"/>
  <c r="CP2087" i="6"/>
  <c r="CP2088" i="6"/>
  <c r="CP2089" i="6"/>
  <c r="CP2090" i="6"/>
  <c r="CP2091" i="6"/>
  <c r="CP2092" i="6"/>
  <c r="CP2093" i="6"/>
  <c r="CP2094" i="6"/>
  <c r="CP2095" i="6"/>
  <c r="CP2096" i="6"/>
  <c r="CP2097" i="6"/>
  <c r="CP2098" i="6"/>
  <c r="CP2099" i="6"/>
  <c r="CP2100" i="6"/>
  <c r="CP2101" i="6"/>
  <c r="CP2102" i="6"/>
  <c r="CP2103" i="6"/>
  <c r="CP2104" i="6"/>
  <c r="CP2105" i="6"/>
  <c r="CP2106" i="6"/>
  <c r="CP2107" i="6"/>
  <c r="CP2108" i="6"/>
  <c r="CP2109" i="6"/>
  <c r="CP2110" i="6"/>
  <c r="CP2111" i="6"/>
  <c r="CP2112" i="6"/>
  <c r="CP2113" i="6"/>
  <c r="CP2114" i="6"/>
  <c r="CP2115" i="6"/>
  <c r="CP2116" i="6"/>
  <c r="CP2117" i="6"/>
  <c r="CP2118" i="6"/>
  <c r="CP2119" i="6"/>
  <c r="CP2120" i="6"/>
  <c r="BK610" i="11"/>
  <c r="BL610" i="11"/>
  <c r="BK611" i="11"/>
  <c r="BL611" i="11"/>
  <c r="BK612" i="11"/>
  <c r="BL612" i="11"/>
  <c r="BK613" i="11"/>
  <c r="BL613" i="11"/>
  <c r="BK614" i="11"/>
  <c r="BL614" i="11"/>
  <c r="BK615" i="11"/>
  <c r="BL615" i="11"/>
  <c r="BK616" i="11"/>
  <c r="BL616" i="11"/>
  <c r="BK617" i="11"/>
  <c r="BL617" i="11"/>
  <c r="BK618" i="11"/>
  <c r="BL618" i="11"/>
  <c r="BK619" i="11"/>
  <c r="BL619" i="11"/>
  <c r="BK620" i="11"/>
  <c r="BL620" i="11"/>
  <c r="BK621" i="11"/>
  <c r="BL621" i="11"/>
  <c r="BK622" i="11"/>
  <c r="BL622" i="11"/>
  <c r="BK623" i="11"/>
  <c r="BL623" i="11"/>
  <c r="BK624" i="11"/>
  <c r="BL624" i="11"/>
  <c r="BK625" i="11"/>
  <c r="BL625" i="11"/>
  <c r="BK626" i="11"/>
  <c r="BL626" i="11"/>
  <c r="BK627" i="11"/>
  <c r="BL627" i="11"/>
  <c r="BK628" i="11"/>
  <c r="BL628" i="11"/>
  <c r="BK629" i="11"/>
  <c r="BL629" i="11"/>
  <c r="BK630" i="11"/>
  <c r="BL630" i="11"/>
  <c r="BK631" i="11"/>
  <c r="BL631" i="11"/>
  <c r="BK632" i="11"/>
  <c r="BL632" i="11"/>
  <c r="BK633" i="11"/>
  <c r="BL633" i="11"/>
  <c r="BK634" i="11"/>
  <c r="BL634" i="11"/>
  <c r="BK635" i="11"/>
  <c r="BL635" i="11"/>
  <c r="BK636" i="11"/>
  <c r="BL636" i="11"/>
  <c r="BK637" i="11"/>
  <c r="BL637" i="11"/>
  <c r="BK638" i="11"/>
  <c r="BL638" i="11"/>
  <c r="BK639" i="11"/>
  <c r="BL639" i="11"/>
  <c r="BK640" i="11"/>
  <c r="BL640" i="11"/>
  <c r="BK641" i="11"/>
  <c r="BL641" i="11"/>
  <c r="BK642" i="11"/>
  <c r="BL642" i="11"/>
  <c r="BK643" i="11"/>
  <c r="BL643" i="11"/>
  <c r="BK644" i="11"/>
  <c r="BL644" i="11"/>
  <c r="BK645" i="11"/>
  <c r="BL645" i="11"/>
  <c r="BK646" i="11"/>
  <c r="BL646" i="11"/>
  <c r="BK647" i="11"/>
  <c r="BL647" i="11"/>
  <c r="BK648" i="11"/>
  <c r="BL648" i="11"/>
  <c r="BK649" i="11"/>
  <c r="BL649" i="11"/>
  <c r="BK650" i="11"/>
  <c r="BL650" i="11"/>
  <c r="BK651" i="11"/>
  <c r="BL651" i="11"/>
  <c r="BK652" i="11"/>
  <c r="BL652" i="11"/>
  <c r="BK653" i="11"/>
  <c r="BL653" i="11"/>
  <c r="BK654" i="11"/>
  <c r="BL654" i="11"/>
  <c r="BK655" i="11"/>
  <c r="BL655" i="11"/>
  <c r="BK656" i="11"/>
  <c r="BL656" i="11"/>
  <c r="BK657" i="11"/>
  <c r="BL657" i="11"/>
  <c r="BK658" i="11"/>
  <c r="BL658" i="11"/>
  <c r="BK659" i="11"/>
  <c r="BL659" i="11"/>
  <c r="BK660" i="11"/>
  <c r="BL660" i="11"/>
  <c r="BK661" i="11"/>
  <c r="BL661" i="11"/>
  <c r="BK662" i="11"/>
  <c r="BL662" i="11"/>
  <c r="BK663" i="11"/>
  <c r="BL663" i="11"/>
  <c r="BK664" i="11"/>
  <c r="BL664" i="11"/>
  <c r="BK665" i="11"/>
  <c r="BL665" i="11"/>
  <c r="BK666" i="11"/>
  <c r="BL666" i="11"/>
  <c r="BK667" i="11"/>
  <c r="BL667" i="11"/>
  <c r="BK668" i="11"/>
  <c r="BL668" i="11"/>
  <c r="BK669" i="11"/>
  <c r="BL669" i="11"/>
  <c r="BK670" i="11"/>
  <c r="BL670" i="11"/>
  <c r="BK671" i="11"/>
  <c r="BL671" i="11"/>
  <c r="BK672" i="11"/>
  <c r="BL672" i="11"/>
  <c r="BK673" i="11"/>
  <c r="BL673" i="11"/>
  <c r="BK674" i="11"/>
  <c r="BL674" i="11"/>
  <c r="BK675" i="11"/>
  <c r="BL675" i="11"/>
  <c r="BK676" i="11"/>
  <c r="BL676" i="11"/>
  <c r="BK677" i="11"/>
  <c r="BL677" i="11"/>
  <c r="BK678" i="11"/>
  <c r="BL678" i="11"/>
  <c r="BK679" i="11"/>
  <c r="BL679" i="11"/>
  <c r="BK680" i="11"/>
  <c r="BL680" i="11"/>
  <c r="BK681" i="11"/>
  <c r="BL681" i="11"/>
  <c r="BK682" i="11"/>
  <c r="BL682" i="11"/>
  <c r="BK683" i="11"/>
  <c r="BL683" i="11"/>
  <c r="BK684" i="11"/>
  <c r="BL684" i="11"/>
  <c r="BK685" i="11"/>
  <c r="BL685" i="11"/>
  <c r="BK686" i="11"/>
  <c r="BL686" i="11"/>
  <c r="BK687" i="11"/>
  <c r="BL687" i="11"/>
  <c r="BK688" i="11"/>
  <c r="BL688" i="11"/>
  <c r="BK689" i="11"/>
  <c r="BL689" i="11"/>
  <c r="BK690" i="11"/>
  <c r="BL690" i="11"/>
  <c r="BK691" i="11"/>
  <c r="BL691" i="11"/>
  <c r="BK692" i="11"/>
  <c r="BL692" i="11"/>
  <c r="BK693" i="11"/>
  <c r="BL693" i="11"/>
  <c r="BK694" i="11"/>
  <c r="BL694" i="11"/>
  <c r="BK695" i="11"/>
  <c r="BL695" i="11"/>
  <c r="BK696" i="11"/>
  <c r="BL696" i="11"/>
  <c r="BK697" i="11"/>
  <c r="BL697" i="11"/>
  <c r="BK698" i="11"/>
  <c r="BL698" i="11"/>
  <c r="BK699" i="11"/>
  <c r="BL699" i="11"/>
  <c r="BK700" i="11"/>
  <c r="BL700" i="11"/>
  <c r="BK701" i="11"/>
  <c r="BL701" i="11"/>
  <c r="BK702" i="11"/>
  <c r="BL702" i="11"/>
  <c r="BK703" i="11"/>
  <c r="BL703" i="11"/>
  <c r="BK704" i="11"/>
  <c r="BL704" i="11"/>
  <c r="BK705" i="11"/>
  <c r="BL705" i="11"/>
  <c r="BK706" i="11"/>
  <c r="BL706" i="11"/>
  <c r="BK707" i="11"/>
  <c r="BL707" i="11"/>
  <c r="BK708" i="11"/>
  <c r="BL708" i="11"/>
  <c r="BK709" i="11"/>
  <c r="BL709" i="11"/>
  <c r="BK710" i="11"/>
  <c r="BL710" i="11"/>
  <c r="BK711" i="11"/>
  <c r="BL711" i="11"/>
  <c r="BK712" i="11"/>
  <c r="BL712" i="11"/>
  <c r="BK713" i="11"/>
  <c r="BL713" i="11"/>
  <c r="BK714" i="11"/>
  <c r="BL714" i="11"/>
  <c r="BK715" i="11"/>
  <c r="BL715" i="11"/>
  <c r="BK716" i="11"/>
  <c r="BL716" i="11"/>
  <c r="BK717" i="11"/>
  <c r="BL717" i="11"/>
  <c r="BK718" i="11"/>
  <c r="BL718" i="11"/>
  <c r="BK719" i="11"/>
  <c r="BL719" i="11"/>
  <c r="BK720" i="11"/>
  <c r="BL720" i="11"/>
  <c r="BK721" i="11"/>
  <c r="BL721" i="11"/>
  <c r="BK722" i="11"/>
  <c r="BL722" i="11"/>
  <c r="BK723" i="11"/>
  <c r="BL723" i="11"/>
  <c r="BK724" i="11"/>
  <c r="BL724" i="11"/>
  <c r="BK725" i="11"/>
  <c r="BL725" i="11"/>
  <c r="BK726" i="11"/>
  <c r="BL726" i="11"/>
  <c r="BK727" i="11"/>
  <c r="BL727" i="11"/>
  <c r="BK728" i="11"/>
  <c r="BL728" i="11"/>
  <c r="BK729" i="11"/>
  <c r="BL729" i="11"/>
  <c r="BK730" i="11"/>
  <c r="BL730" i="11"/>
  <c r="BK731" i="11"/>
  <c r="BL731" i="11"/>
  <c r="BK732" i="11"/>
  <c r="BL732" i="11"/>
  <c r="BK733" i="11"/>
  <c r="BL733" i="11"/>
  <c r="BK734" i="11"/>
  <c r="BL734" i="11"/>
  <c r="BK735" i="11"/>
  <c r="BL735" i="11"/>
  <c r="BK736" i="11"/>
  <c r="BL736" i="11"/>
  <c r="BK737" i="11"/>
  <c r="BL737" i="11"/>
  <c r="BK738" i="11"/>
  <c r="BL738" i="11"/>
  <c r="BK739" i="11"/>
  <c r="BL739" i="11"/>
  <c r="BK740" i="11"/>
  <c r="BL740" i="11"/>
  <c r="BK741" i="11"/>
  <c r="BL741" i="11"/>
  <c r="BK742" i="11"/>
  <c r="BL742" i="11"/>
  <c r="BK743" i="11"/>
  <c r="BL743" i="11"/>
  <c r="BK744" i="11"/>
  <c r="BL744" i="11"/>
  <c r="BK745" i="11"/>
  <c r="BL745" i="11"/>
  <c r="BK746" i="11"/>
  <c r="BL746" i="11"/>
  <c r="BK747" i="11"/>
  <c r="BL747" i="11"/>
  <c r="BK748" i="11"/>
  <c r="BL748" i="11"/>
  <c r="BK749" i="11"/>
  <c r="BL749" i="11"/>
  <c r="BK750" i="11"/>
  <c r="BL750" i="11"/>
  <c r="BK751" i="11"/>
  <c r="BL751" i="11"/>
  <c r="BK752" i="11"/>
  <c r="BL752" i="11"/>
  <c r="BK753" i="11"/>
  <c r="BL753" i="11"/>
  <c r="BK754" i="11"/>
  <c r="BL754" i="11"/>
  <c r="BK755" i="11"/>
  <c r="BL755" i="11"/>
  <c r="BK756" i="11"/>
  <c r="BL756" i="11"/>
  <c r="BK757" i="11"/>
  <c r="BL757" i="11"/>
  <c r="BK758" i="11"/>
  <c r="BL758" i="11"/>
  <c r="BK759" i="11"/>
  <c r="BL759" i="11"/>
  <c r="BK760" i="11"/>
  <c r="BL760" i="11"/>
  <c r="BK761" i="11"/>
  <c r="BL761" i="11"/>
  <c r="BK762" i="11"/>
  <c r="BL762" i="11"/>
  <c r="BK763" i="11"/>
  <c r="BL763" i="11"/>
  <c r="BK764" i="11"/>
  <c r="BL764" i="11"/>
  <c r="BK765" i="11"/>
  <c r="BL765" i="11"/>
  <c r="BK766" i="11"/>
  <c r="BL766" i="11"/>
  <c r="BK767" i="11"/>
  <c r="BL767" i="11"/>
  <c r="BK768" i="11"/>
  <c r="BL768" i="11"/>
  <c r="BK769" i="11"/>
  <c r="BL769" i="11"/>
  <c r="BK770" i="11"/>
  <c r="BL770" i="11"/>
  <c r="BK771" i="11"/>
  <c r="BL771" i="11"/>
  <c r="BK772" i="11"/>
  <c r="BL772" i="11"/>
  <c r="A610" i="11" a="1"/>
  <c r="A610" i="11" s="1"/>
  <c r="A611" i="11" a="1"/>
  <c r="A611" i="11" s="1"/>
  <c r="A612" i="11" a="1"/>
  <c r="A612" i="11" s="1"/>
  <c r="A613" i="11" a="1"/>
  <c r="A613" i="11" s="1"/>
  <c r="A614" i="11" a="1"/>
  <c r="A614" i="11" s="1"/>
  <c r="A615" i="11" a="1"/>
  <c r="A615" i="11" s="1"/>
  <c r="A616" i="11" a="1"/>
  <c r="A616" i="11" s="1"/>
  <c r="A617" i="11" a="1"/>
  <c r="A617" i="11" s="1"/>
  <c r="A618" i="11" a="1"/>
  <c r="A618" i="11" s="1"/>
  <c r="A619" i="11" a="1"/>
  <c r="A619" i="11" s="1"/>
  <c r="A620" i="11" a="1"/>
  <c r="A620" i="11" s="1"/>
  <c r="A621" i="11" a="1"/>
  <c r="A621" i="11" s="1"/>
  <c r="A622" i="11" a="1"/>
  <c r="A622" i="11" s="1"/>
  <c r="A623" i="11" a="1"/>
  <c r="A623" i="11" s="1"/>
  <c r="A624" i="11" a="1"/>
  <c r="A624" i="11" s="1"/>
  <c r="A625" i="11" a="1"/>
  <c r="A625" i="11" s="1"/>
  <c r="A626" i="11" a="1"/>
  <c r="A626" i="11" s="1"/>
  <c r="A627" i="11" a="1"/>
  <c r="A627" i="11" s="1"/>
  <c r="A628" i="11" a="1"/>
  <c r="A628" i="11" s="1"/>
  <c r="A629" i="11" a="1"/>
  <c r="A629" i="11" s="1"/>
  <c r="A630" i="11" a="1"/>
  <c r="A630" i="11" s="1"/>
  <c r="A631" i="11" a="1"/>
  <c r="A631" i="11" s="1"/>
  <c r="A632" i="11" a="1"/>
  <c r="A632" i="11" s="1"/>
  <c r="A633" i="11" a="1"/>
  <c r="A633" i="11" s="1"/>
  <c r="A634" i="11" a="1"/>
  <c r="A634" i="11" s="1"/>
  <c r="A635" i="11" a="1"/>
  <c r="A635" i="11" s="1"/>
  <c r="A636" i="11" a="1"/>
  <c r="A636" i="11" s="1"/>
  <c r="A637" i="11" a="1"/>
  <c r="A637" i="11" s="1"/>
  <c r="A638" i="11" a="1"/>
  <c r="A638" i="11" s="1"/>
  <c r="A639" i="11" a="1"/>
  <c r="A639" i="11" s="1"/>
  <c r="A640" i="11" a="1"/>
  <c r="A640" i="11" s="1"/>
  <c r="A641" i="11" a="1"/>
  <c r="A641" i="11" s="1"/>
  <c r="A642" i="11" a="1"/>
  <c r="A642" i="11" s="1"/>
  <c r="A643" i="11" a="1"/>
  <c r="A643" i="11" s="1"/>
  <c r="A644" i="11" a="1"/>
  <c r="A644" i="11" s="1"/>
  <c r="A645" i="11" a="1"/>
  <c r="A645" i="11" s="1"/>
  <c r="A646" i="11" a="1"/>
  <c r="A646" i="11" s="1"/>
  <c r="A647" i="11" a="1"/>
  <c r="A647" i="11" s="1"/>
  <c r="A648" i="11" a="1"/>
  <c r="A648" i="11" s="1"/>
  <c r="A649" i="11" a="1"/>
  <c r="A649" i="11" s="1"/>
  <c r="A650" i="11" a="1"/>
  <c r="A650" i="11" s="1"/>
  <c r="A651" i="11" a="1"/>
  <c r="A651" i="11" s="1"/>
  <c r="A652" i="11" a="1"/>
  <c r="A652" i="11" s="1"/>
  <c r="A653" i="11" a="1"/>
  <c r="A653" i="11" s="1"/>
  <c r="A654" i="11" a="1"/>
  <c r="A654" i="11" s="1"/>
  <c r="A655" i="11" a="1"/>
  <c r="A655" i="11" s="1"/>
  <c r="A656" i="11" a="1"/>
  <c r="A656" i="11" s="1"/>
  <c r="A657" i="11" a="1"/>
  <c r="A657" i="11" s="1"/>
  <c r="A658" i="11" a="1"/>
  <c r="A658" i="11" s="1"/>
  <c r="A659" i="11" a="1"/>
  <c r="A659" i="11" s="1"/>
  <c r="A660" i="11" a="1"/>
  <c r="A660" i="11" s="1"/>
  <c r="A661" i="11" a="1"/>
  <c r="A661" i="11" s="1"/>
  <c r="A662" i="11" a="1"/>
  <c r="A662" i="11" s="1"/>
  <c r="A663" i="11" a="1"/>
  <c r="A663" i="11" s="1"/>
  <c r="A664" i="11" a="1"/>
  <c r="A664" i="11" s="1"/>
  <c r="A665" i="11" a="1"/>
  <c r="A665" i="11" s="1"/>
  <c r="A666" i="11" a="1"/>
  <c r="A666" i="11" s="1"/>
  <c r="A667" i="11" a="1"/>
  <c r="A667" i="11" s="1"/>
  <c r="A668" i="11" a="1"/>
  <c r="A668" i="11" s="1"/>
  <c r="A669" i="11" a="1"/>
  <c r="A669" i="11" s="1"/>
  <c r="A670" i="11" a="1"/>
  <c r="A670" i="11" s="1"/>
  <c r="A671" i="11" a="1"/>
  <c r="A671" i="11" s="1"/>
  <c r="A672" i="11" a="1"/>
  <c r="A672" i="11" s="1"/>
  <c r="A673" i="11" a="1"/>
  <c r="A673" i="11" s="1"/>
  <c r="A674" i="11" a="1"/>
  <c r="A674" i="11" s="1"/>
  <c r="A675" i="11" a="1"/>
  <c r="A675" i="11" s="1"/>
  <c r="A676" i="11" a="1"/>
  <c r="A676" i="11" s="1"/>
  <c r="A677" i="11" a="1"/>
  <c r="A677" i="11" s="1"/>
  <c r="A678" i="11" a="1"/>
  <c r="A678" i="11" s="1"/>
  <c r="A679" i="11" a="1"/>
  <c r="A679" i="11" s="1"/>
  <c r="A680" i="11" a="1"/>
  <c r="A680" i="11" s="1"/>
  <c r="A681" i="11" a="1"/>
  <c r="A681" i="11" s="1"/>
  <c r="A682" i="11" a="1"/>
  <c r="A682" i="11" s="1"/>
  <c r="A683" i="11" a="1"/>
  <c r="A683" i="11" s="1"/>
  <c r="A684" i="11" a="1"/>
  <c r="A684" i="11" s="1"/>
  <c r="A685" i="11" a="1"/>
  <c r="A685" i="11" s="1"/>
  <c r="A686" i="11" a="1"/>
  <c r="A686" i="11" s="1"/>
  <c r="A687" i="11" a="1"/>
  <c r="A687" i="11" s="1"/>
  <c r="A688" i="11" a="1"/>
  <c r="A688" i="11" s="1"/>
  <c r="A689" i="11" a="1"/>
  <c r="A689" i="11" s="1"/>
  <c r="A690" i="11" a="1"/>
  <c r="A690" i="11" s="1"/>
  <c r="A691" i="11" a="1"/>
  <c r="A691" i="11" s="1"/>
  <c r="A692" i="11" a="1"/>
  <c r="A692" i="11" s="1"/>
  <c r="A693" i="11" a="1"/>
  <c r="A693" i="11" s="1"/>
  <c r="A694" i="11" a="1"/>
  <c r="A694" i="11" s="1"/>
  <c r="A695" i="11" a="1"/>
  <c r="A695" i="11" s="1"/>
  <c r="A696" i="11" a="1"/>
  <c r="A696" i="11" s="1"/>
  <c r="A697" i="11" a="1"/>
  <c r="A697" i="11" s="1"/>
  <c r="A698" i="11" a="1"/>
  <c r="A698" i="11" s="1"/>
  <c r="A699" i="11" a="1"/>
  <c r="A699" i="11" s="1"/>
  <c r="A700" i="11" a="1"/>
  <c r="A700" i="11" s="1"/>
  <c r="A701" i="11" a="1"/>
  <c r="A701" i="11" s="1"/>
  <c r="A702" i="11" a="1"/>
  <c r="A702" i="11" s="1"/>
  <c r="A703" i="11" a="1"/>
  <c r="A703" i="11" s="1"/>
  <c r="A704" i="11" a="1"/>
  <c r="A704" i="11" s="1"/>
  <c r="A705" i="11" a="1"/>
  <c r="A705" i="11" s="1"/>
  <c r="A706" i="11" a="1"/>
  <c r="A706" i="11" s="1"/>
  <c r="A707" i="11" a="1"/>
  <c r="A707" i="11" s="1"/>
  <c r="A708" i="11" a="1"/>
  <c r="A708" i="11" s="1"/>
  <c r="A709" i="11" a="1"/>
  <c r="A709" i="11" s="1"/>
  <c r="A710" i="11" a="1"/>
  <c r="A710" i="11" s="1"/>
  <c r="A711" i="11" a="1"/>
  <c r="A711" i="11" s="1"/>
  <c r="A712" i="11" a="1"/>
  <c r="A712" i="11" s="1"/>
  <c r="A713" i="11" a="1"/>
  <c r="A713" i="11" s="1"/>
  <c r="A714" i="11" a="1"/>
  <c r="A714" i="11" s="1"/>
  <c r="A715" i="11" a="1"/>
  <c r="A715" i="11" s="1"/>
  <c r="A716" i="11" a="1"/>
  <c r="A716" i="11" s="1"/>
  <c r="A717" i="11" a="1"/>
  <c r="A717" i="11" s="1"/>
  <c r="A718" i="11" a="1"/>
  <c r="A718" i="11" s="1"/>
  <c r="A719" i="11" a="1"/>
  <c r="A719" i="11" s="1"/>
  <c r="A720" i="11" a="1"/>
  <c r="A720" i="11" s="1"/>
  <c r="A721" i="11" a="1"/>
  <c r="A721" i="11" s="1"/>
  <c r="A722" i="11" a="1"/>
  <c r="A722" i="11" s="1"/>
  <c r="A723" i="11" a="1"/>
  <c r="A723" i="11" s="1"/>
  <c r="A724" i="11" a="1"/>
  <c r="A724" i="11" s="1"/>
  <c r="A725" i="11" a="1"/>
  <c r="A725" i="11" s="1"/>
  <c r="A726" i="11" a="1"/>
  <c r="A726" i="11" s="1"/>
  <c r="A727" i="11" a="1"/>
  <c r="A727" i="11" s="1"/>
  <c r="A728" i="11" a="1"/>
  <c r="A728" i="11" s="1"/>
  <c r="A729" i="11" a="1"/>
  <c r="A729" i="11" s="1"/>
  <c r="A730" i="11" a="1"/>
  <c r="A730" i="11" s="1"/>
  <c r="A731" i="11" a="1"/>
  <c r="A731" i="11" s="1"/>
  <c r="A732" i="11" a="1"/>
  <c r="A732" i="11" s="1"/>
  <c r="A733" i="11" a="1"/>
  <c r="A733" i="11" s="1"/>
  <c r="A734" i="11" a="1"/>
  <c r="A734" i="11" s="1"/>
  <c r="A735" i="11" a="1"/>
  <c r="A735" i="11" s="1"/>
  <c r="A736" i="11" a="1"/>
  <c r="A736" i="11" s="1"/>
  <c r="A737" i="11" a="1"/>
  <c r="A737" i="11" s="1"/>
  <c r="A738" i="11" a="1"/>
  <c r="A738" i="11" s="1"/>
  <c r="A739" i="11" a="1"/>
  <c r="A739" i="11" s="1"/>
  <c r="A740" i="11" a="1"/>
  <c r="A740" i="11" s="1"/>
  <c r="A741" i="11" a="1"/>
  <c r="A741" i="11" s="1"/>
  <c r="A742" i="11" a="1"/>
  <c r="A742" i="11" s="1"/>
  <c r="A743" i="11" a="1"/>
  <c r="A743" i="11" s="1"/>
  <c r="A744" i="11" a="1"/>
  <c r="A744" i="11" s="1"/>
  <c r="A745" i="11" a="1"/>
  <c r="A745" i="11" s="1"/>
  <c r="A746" i="11" a="1"/>
  <c r="A746" i="11" s="1"/>
  <c r="A747" i="11" a="1"/>
  <c r="A747" i="11" s="1"/>
  <c r="A748" i="11" a="1"/>
  <c r="A748" i="11" s="1"/>
  <c r="A749" i="11" a="1"/>
  <c r="A749" i="11" s="1"/>
  <c r="A750" i="11" a="1"/>
  <c r="A750" i="11" s="1"/>
  <c r="A751" i="11" a="1"/>
  <c r="A751" i="11" s="1"/>
  <c r="A752" i="11" a="1"/>
  <c r="A752" i="11" s="1"/>
  <c r="A753" i="11" a="1"/>
  <c r="A753" i="11" s="1"/>
  <c r="A754" i="11" a="1"/>
  <c r="A754" i="11" s="1"/>
  <c r="A755" i="11" a="1"/>
  <c r="A755" i="11" s="1"/>
  <c r="A756" i="11" a="1"/>
  <c r="A756" i="11" s="1"/>
  <c r="A757" i="11" a="1"/>
  <c r="A757" i="11" s="1"/>
  <c r="A758" i="11" a="1"/>
  <c r="A758" i="11" s="1"/>
  <c r="A759" i="11" a="1"/>
  <c r="A759" i="11" s="1"/>
  <c r="A760" i="11" a="1"/>
  <c r="A760" i="11" s="1"/>
  <c r="A761" i="11" a="1"/>
  <c r="A761" i="11" s="1"/>
  <c r="A762" i="11" a="1"/>
  <c r="A762" i="11" s="1"/>
  <c r="A763" i="11" a="1"/>
  <c r="A763" i="11" s="1"/>
  <c r="A764" i="11" a="1"/>
  <c r="A764" i="11" s="1"/>
  <c r="A765" i="11" a="1"/>
  <c r="A765" i="11" s="1"/>
  <c r="A766" i="11" a="1"/>
  <c r="A766" i="11" s="1"/>
  <c r="A767" i="11" a="1"/>
  <c r="A767" i="11" s="1"/>
  <c r="A768" i="11" a="1"/>
  <c r="A768" i="11" s="1"/>
  <c r="A769" i="11" a="1"/>
  <c r="A769" i="11" s="1"/>
  <c r="A770" i="11" a="1"/>
  <c r="A770" i="11" s="1"/>
  <c r="A771" i="11" a="1"/>
  <c r="A771" i="11" s="1"/>
  <c r="A772" i="11" a="1"/>
  <c r="A772" i="11" s="1"/>
  <c r="K3" i="1"/>
  <c r="G2" i="1"/>
  <c r="O4" i="9"/>
  <c r="L3" i="9"/>
  <c r="K3" i="12"/>
  <c r="G2" i="12"/>
  <c r="CM1349" i="2"/>
  <c r="CN1349" i="2"/>
  <c r="CO1349" i="2"/>
  <c r="CM1350" i="2"/>
  <c r="CN1350" i="2" s="1"/>
  <c r="CO1350" i="2"/>
  <c r="CM1351" i="2"/>
  <c r="CN1351" i="2" s="1"/>
  <c r="CO1351" i="2"/>
  <c r="CM1352" i="2"/>
  <c r="CN1352" i="2" s="1"/>
  <c r="CO1352" i="2"/>
  <c r="CM1353" i="2"/>
  <c r="CN1353" i="2" s="1"/>
  <c r="CO1353" i="2"/>
  <c r="CM1354" i="2"/>
  <c r="CN1354" i="2"/>
  <c r="CO1354" i="2"/>
  <c r="CM1355" i="2"/>
  <c r="CN1355" i="2" s="1"/>
  <c r="CO1355" i="2"/>
  <c r="CM1356" i="2"/>
  <c r="CN1356" i="2" s="1"/>
  <c r="CO1356" i="2"/>
  <c r="CM1357" i="2"/>
  <c r="CN1357" i="2"/>
  <c r="CO1357" i="2"/>
  <c r="CM1358" i="2"/>
  <c r="CN1358" i="2" s="1"/>
  <c r="CO1358" i="2"/>
  <c r="CM1359" i="2"/>
  <c r="CN1359" i="2" s="1"/>
  <c r="CO1359" i="2"/>
  <c r="CM1360" i="2"/>
  <c r="CN1360" i="2" s="1"/>
  <c r="CO1360" i="2"/>
  <c r="CM1361" i="2"/>
  <c r="CN1361" i="2" s="1"/>
  <c r="CO1361" i="2"/>
  <c r="CM1362" i="2"/>
  <c r="CN1362" i="2" s="1"/>
  <c r="CO1362" i="2"/>
  <c r="CM1363" i="2"/>
  <c r="CN1363" i="2" s="1"/>
  <c r="CO1363" i="2"/>
  <c r="CM1364" i="2"/>
  <c r="CN1364" i="2" s="1"/>
  <c r="CO1364" i="2"/>
  <c r="CM1365" i="2"/>
  <c r="CN1365" i="2" s="1"/>
  <c r="CO1365" i="2"/>
  <c r="CM1366" i="2"/>
  <c r="CN1366" i="2" s="1"/>
  <c r="CO1366" i="2"/>
  <c r="CM1367" i="2"/>
  <c r="CN1367" i="2" s="1"/>
  <c r="CO1367" i="2"/>
  <c r="CM1368" i="2"/>
  <c r="CN1368" i="2"/>
  <c r="CO1368" i="2"/>
  <c r="CM1369" i="2"/>
  <c r="CN1369" i="2" s="1"/>
  <c r="CO1369" i="2"/>
  <c r="CM1370" i="2"/>
  <c r="CN1370" i="2"/>
  <c r="CO1370" i="2"/>
  <c r="CM1371" i="2"/>
  <c r="CN1371" i="2" s="1"/>
  <c r="CO1371" i="2"/>
  <c r="CM1372" i="2"/>
  <c r="CN1372" i="2"/>
  <c r="CO1372" i="2"/>
  <c r="CM1373" i="2"/>
  <c r="CN1373" i="2" s="1"/>
  <c r="CO1373" i="2"/>
  <c r="CM1374" i="2"/>
  <c r="CN1374" i="2"/>
  <c r="CO1374" i="2"/>
  <c r="CM1375" i="2"/>
  <c r="CN1375" i="2" s="1"/>
  <c r="CO1375" i="2"/>
  <c r="CM1376" i="2"/>
  <c r="CN1376" i="2"/>
  <c r="CO1376" i="2"/>
  <c r="CM1377" i="2"/>
  <c r="CN1377" i="2" s="1"/>
  <c r="CO1377" i="2"/>
  <c r="CM1378" i="2"/>
  <c r="CN1378" i="2" s="1"/>
  <c r="CO1378" i="2"/>
  <c r="CM1379" i="2"/>
  <c r="CN1379" i="2" s="1"/>
  <c r="CO1379" i="2"/>
  <c r="CM1380" i="2"/>
  <c r="CN1380" i="2" s="1"/>
  <c r="CO1380" i="2"/>
  <c r="CM1381" i="2"/>
  <c r="CN1381" i="2" s="1"/>
  <c r="CO1381" i="2"/>
  <c r="CM1382" i="2"/>
  <c r="CN1382" i="2" s="1"/>
  <c r="CO1382" i="2"/>
  <c r="CM1383" i="2"/>
  <c r="CN1383" i="2" s="1"/>
  <c r="CO1383" i="2"/>
  <c r="CM1384" i="2"/>
  <c r="CN1384" i="2"/>
  <c r="CO1384" i="2"/>
  <c r="CM1385" i="2"/>
  <c r="CN1385" i="2" s="1"/>
  <c r="CO1385" i="2"/>
  <c r="CM1386" i="2"/>
  <c r="CN1386" i="2" s="1"/>
  <c r="CO1386" i="2"/>
  <c r="CM1387" i="2"/>
  <c r="CN1387" i="2" s="1"/>
  <c r="CO1387" i="2"/>
  <c r="CM1388" i="2"/>
  <c r="CN1388" i="2"/>
  <c r="CO1388" i="2"/>
  <c r="CM1389" i="2"/>
  <c r="CN1389" i="2" s="1"/>
  <c r="CO1389" i="2"/>
  <c r="CM1390" i="2"/>
  <c r="CN1390" i="2" s="1"/>
  <c r="CO1390" i="2"/>
  <c r="CM1391" i="2"/>
  <c r="CN1391" i="2" s="1"/>
  <c r="CO1391" i="2"/>
  <c r="CM1392" i="2"/>
  <c r="CN1392" i="2"/>
  <c r="CO1392" i="2"/>
  <c r="CM1393" i="2"/>
  <c r="CN1393" i="2" s="1"/>
  <c r="CO1393" i="2"/>
  <c r="CM1394" i="2"/>
  <c r="CN1394" i="2" s="1"/>
  <c r="CO1394" i="2"/>
  <c r="CM1395" i="2"/>
  <c r="CN1395" i="2" s="1"/>
  <c r="CO1395" i="2"/>
  <c r="CM1396" i="2"/>
  <c r="CN1396" i="2" s="1"/>
  <c r="CO1396" i="2"/>
  <c r="CM1397" i="2"/>
  <c r="CN1397" i="2" s="1"/>
  <c r="CO1397" i="2"/>
  <c r="CM1398" i="2"/>
  <c r="CN1398" i="2"/>
  <c r="CO1398" i="2"/>
  <c r="CM1399" i="2"/>
  <c r="CN1399" i="2" s="1"/>
  <c r="CO1399" i="2"/>
  <c r="CM1400" i="2"/>
  <c r="CN1400" i="2" s="1"/>
  <c r="CO1400" i="2"/>
  <c r="CM1401" i="2"/>
  <c r="CN1401" i="2"/>
  <c r="CO1401" i="2"/>
  <c r="CM1402" i="2"/>
  <c r="CN1402" i="2" s="1"/>
  <c r="CO1402" i="2"/>
  <c r="CM1403" i="2"/>
  <c r="CN1403" i="2" s="1"/>
  <c r="CO1403" i="2"/>
  <c r="CM1404" i="2"/>
  <c r="CN1404" i="2" s="1"/>
  <c r="CO1404" i="2"/>
  <c r="CM1405" i="2"/>
  <c r="CN1405" i="2" s="1"/>
  <c r="CO1405" i="2"/>
  <c r="CM1406" i="2"/>
  <c r="CN1406" i="2" s="1"/>
  <c r="CO1406" i="2"/>
  <c r="CM1407" i="2"/>
  <c r="CN1407" i="2" s="1"/>
  <c r="CO1407" i="2"/>
  <c r="CM1408" i="2"/>
  <c r="CN1408" i="2" s="1"/>
  <c r="CO1408" i="2"/>
  <c r="CM1409" i="2"/>
  <c r="CN1409" i="2" s="1"/>
  <c r="CO1409" i="2"/>
  <c r="CM1410" i="2"/>
  <c r="CN1410" i="2" s="1"/>
  <c r="CO1410" i="2"/>
  <c r="CM1411" i="2"/>
  <c r="CN1411" i="2" s="1"/>
  <c r="CO1411" i="2"/>
  <c r="CM1412" i="2"/>
  <c r="CN1412" i="2" s="1"/>
  <c r="CO1412" i="2"/>
  <c r="CM1413" i="2"/>
  <c r="CN1413" i="2" s="1"/>
  <c r="CO1413" i="2"/>
  <c r="CM1414" i="2"/>
  <c r="CN1414" i="2" s="1"/>
  <c r="CO1414" i="2"/>
  <c r="CM1415" i="2"/>
  <c r="CN1415" i="2" s="1"/>
  <c r="CO1415" i="2"/>
  <c r="CM1416" i="2"/>
  <c r="CN1416" i="2" s="1"/>
  <c r="CO1416" i="2"/>
  <c r="CM1417" i="2"/>
  <c r="CN1417" i="2" s="1"/>
  <c r="CO1417" i="2"/>
  <c r="CM1418" i="2"/>
  <c r="CN1418" i="2"/>
  <c r="CO1418" i="2"/>
  <c r="CM1419" i="2"/>
  <c r="CN1419" i="2" s="1"/>
  <c r="CO1419" i="2"/>
  <c r="CM1420" i="2"/>
  <c r="CN1420" i="2" s="1"/>
  <c r="CO1420" i="2"/>
  <c r="CM1421" i="2"/>
  <c r="CN1421" i="2" s="1"/>
  <c r="CO1421" i="2"/>
  <c r="CM1422" i="2"/>
  <c r="CN1422" i="2"/>
  <c r="CO1422" i="2"/>
  <c r="CM1423" i="2"/>
  <c r="CN1423" i="2" s="1"/>
  <c r="CO1423" i="2"/>
  <c r="CM1424" i="2"/>
  <c r="CN1424" i="2" s="1"/>
  <c r="CO1424" i="2"/>
  <c r="CM1425" i="2"/>
  <c r="CN1425" i="2" s="1"/>
  <c r="CO1425" i="2"/>
  <c r="CM1426" i="2"/>
  <c r="CN1426" i="2" s="1"/>
  <c r="CO1426" i="2"/>
  <c r="CM1427" i="2"/>
  <c r="CN1427" i="2" s="1"/>
  <c r="CO1427" i="2"/>
  <c r="CM1428" i="2"/>
  <c r="CN1428" i="2" s="1"/>
  <c r="CO1428" i="2"/>
  <c r="CM1429" i="2"/>
  <c r="CN1429" i="2" s="1"/>
  <c r="CO1429" i="2"/>
  <c r="CM1430" i="2"/>
  <c r="CN1430" i="2" s="1"/>
  <c r="CO1430" i="2"/>
  <c r="CM1431" i="2"/>
  <c r="CN1431" i="2" s="1"/>
  <c r="CO1431" i="2"/>
  <c r="CM1432" i="2"/>
  <c r="CN1432" i="2"/>
  <c r="CO1432" i="2"/>
  <c r="CM1433" i="2"/>
  <c r="CN1433" i="2" s="1"/>
  <c r="CO1433" i="2"/>
  <c r="CM1434" i="2"/>
  <c r="CN1434" i="2" s="1"/>
  <c r="CO1434" i="2"/>
  <c r="CM1435" i="2"/>
  <c r="CN1435" i="2" s="1"/>
  <c r="CO1435" i="2"/>
  <c r="CM1436" i="2"/>
  <c r="CN1436" i="2" s="1"/>
  <c r="CO1436" i="2"/>
  <c r="CM1437" i="2"/>
  <c r="CN1437" i="2" s="1"/>
  <c r="CO1437" i="2"/>
  <c r="CM1438" i="2"/>
  <c r="CN1438" i="2" s="1"/>
  <c r="CO1438" i="2"/>
  <c r="CM1439" i="2"/>
  <c r="CN1439" i="2" s="1"/>
  <c r="CO1439" i="2"/>
  <c r="CM1440" i="2"/>
  <c r="CN1440" i="2" s="1"/>
  <c r="CO1440" i="2"/>
  <c r="CM1441" i="2"/>
  <c r="CN1441" i="2" s="1"/>
  <c r="CO1441" i="2"/>
  <c r="CM1442" i="2"/>
  <c r="CN1442" i="2" s="1"/>
  <c r="CO1442" i="2"/>
  <c r="CM1443" i="2"/>
  <c r="CN1443" i="2" s="1"/>
  <c r="CO1443" i="2"/>
  <c r="CM1444" i="2"/>
  <c r="CN1444" i="2" s="1"/>
  <c r="CO1444" i="2"/>
  <c r="CM1445" i="2"/>
  <c r="CN1445" i="2" s="1"/>
  <c r="CO1445" i="2"/>
  <c r="CM1446" i="2"/>
  <c r="CN1446" i="2"/>
  <c r="CO1446" i="2"/>
  <c r="CM1447" i="2"/>
  <c r="CN1447" i="2" s="1"/>
  <c r="CO1447" i="2"/>
  <c r="CM1448" i="2"/>
  <c r="CN1448" i="2" s="1"/>
  <c r="CO1448" i="2"/>
  <c r="CM1449" i="2"/>
  <c r="CN1449" i="2"/>
  <c r="CO1449" i="2"/>
  <c r="CM1450" i="2"/>
  <c r="CN1450" i="2"/>
  <c r="CO1450" i="2"/>
  <c r="CM1451" i="2"/>
  <c r="CN1451" i="2" s="1"/>
  <c r="CO1451" i="2"/>
  <c r="CM1452" i="2"/>
  <c r="CN1452" i="2" s="1"/>
  <c r="CO1452" i="2"/>
  <c r="CM1453" i="2"/>
  <c r="CN1453" i="2" s="1"/>
  <c r="CO1453" i="2"/>
  <c r="CM1454" i="2"/>
  <c r="CN1454" i="2" s="1"/>
  <c r="CO1454" i="2"/>
  <c r="CM1455" i="2"/>
  <c r="CN1455" i="2" s="1"/>
  <c r="CO1455" i="2"/>
  <c r="CM1456" i="2"/>
  <c r="CN1456" i="2" s="1"/>
  <c r="CO1456" i="2"/>
  <c r="CM1457" i="2"/>
  <c r="CN1457" i="2"/>
  <c r="CO1457" i="2"/>
  <c r="CM1458" i="2"/>
  <c r="CN1458" i="2" s="1"/>
  <c r="CO1458" i="2"/>
  <c r="CM1459" i="2"/>
  <c r="CN1459" i="2" s="1"/>
  <c r="CO1459" i="2"/>
  <c r="CM1460" i="2"/>
  <c r="CN1460" i="2" s="1"/>
  <c r="CO1460" i="2"/>
  <c r="CM1461" i="2"/>
  <c r="CN1461" i="2" s="1"/>
  <c r="CO1461" i="2"/>
  <c r="CM1462" i="2"/>
  <c r="CN1462" i="2" s="1"/>
  <c r="CO1462" i="2"/>
  <c r="CM1463" i="2"/>
  <c r="CN1463" i="2" s="1"/>
  <c r="CO1463" i="2"/>
  <c r="CM1464" i="2"/>
  <c r="CN1464" i="2" s="1"/>
  <c r="CO1464" i="2"/>
  <c r="CM1465" i="2"/>
  <c r="CN1465" i="2" s="1"/>
  <c r="CO1465" i="2"/>
  <c r="CM1466" i="2"/>
  <c r="CN1466" i="2"/>
  <c r="CO1466" i="2"/>
  <c r="CM1467" i="2"/>
  <c r="CN1467" i="2" s="1"/>
  <c r="CO1467" i="2"/>
  <c r="CM1468" i="2"/>
  <c r="CN1468" i="2" s="1"/>
  <c r="CO1468" i="2"/>
  <c r="CM1469" i="2"/>
  <c r="CN1469" i="2" s="1"/>
  <c r="CO1469" i="2"/>
  <c r="CM1470" i="2"/>
  <c r="CN1470" i="2"/>
  <c r="CO1470" i="2"/>
  <c r="CM1471" i="2"/>
  <c r="CN1471" i="2" s="1"/>
  <c r="CO1471" i="2"/>
  <c r="CM1472" i="2"/>
  <c r="CN1472" i="2"/>
  <c r="CO1472" i="2"/>
  <c r="CM1473" i="2"/>
  <c r="CN1473" i="2" s="1"/>
  <c r="CO1473" i="2"/>
  <c r="CM1474" i="2"/>
  <c r="CN1474" i="2" s="1"/>
  <c r="CO1474" i="2"/>
  <c r="CM1475" i="2"/>
  <c r="CN1475" i="2" s="1"/>
  <c r="CO1475" i="2"/>
  <c r="CM1476" i="2"/>
  <c r="CN1476" i="2" s="1"/>
  <c r="CO1476" i="2"/>
  <c r="CM1477" i="2"/>
  <c r="CN1477" i="2" s="1"/>
  <c r="CO1477" i="2"/>
  <c r="CM1478" i="2"/>
  <c r="CN1478" i="2" s="1"/>
  <c r="CO1478" i="2"/>
  <c r="CM1479" i="2"/>
  <c r="CN1479" i="2" s="1"/>
  <c r="CO1479" i="2"/>
  <c r="CM1480" i="2"/>
  <c r="CN1480" i="2" s="1"/>
  <c r="CO1480" i="2"/>
  <c r="CM1481" i="2"/>
  <c r="CN1481" i="2"/>
  <c r="CO1481" i="2"/>
  <c r="CM1482" i="2"/>
  <c r="CN1482" i="2" s="1"/>
  <c r="CO1482" i="2"/>
  <c r="CM1483" i="2"/>
  <c r="CN1483" i="2" s="1"/>
  <c r="CO1483" i="2"/>
  <c r="CM1484" i="2"/>
  <c r="CN1484" i="2" s="1"/>
  <c r="CO1484" i="2"/>
  <c r="CM1485" i="2"/>
  <c r="CN1485" i="2" s="1"/>
  <c r="CO1485" i="2"/>
  <c r="CM1486" i="2"/>
  <c r="CN1486" i="2" s="1"/>
  <c r="CO1486" i="2"/>
  <c r="CM1487" i="2"/>
  <c r="CN1487" i="2" s="1"/>
  <c r="CO1487" i="2"/>
  <c r="CM1488" i="2"/>
  <c r="CN1488" i="2" s="1"/>
  <c r="CO1488" i="2"/>
  <c r="CM1489" i="2"/>
  <c r="CN1489" i="2" s="1"/>
  <c r="CO1489" i="2"/>
  <c r="CM1490" i="2"/>
  <c r="CN1490" i="2" s="1"/>
  <c r="CO1490" i="2"/>
  <c r="CM1491" i="2"/>
  <c r="CN1491" i="2" s="1"/>
  <c r="CO1491" i="2"/>
  <c r="CM1492" i="2"/>
  <c r="CN1492" i="2"/>
  <c r="CO1492" i="2"/>
  <c r="CM1493" i="2"/>
  <c r="CN1493" i="2" s="1"/>
  <c r="CO1493" i="2"/>
  <c r="CM1494" i="2"/>
  <c r="CN1494" i="2" s="1"/>
  <c r="CO1494" i="2"/>
  <c r="CM1495" i="2"/>
  <c r="CN1495" i="2" s="1"/>
  <c r="CO1495" i="2"/>
  <c r="CM1496" i="2"/>
  <c r="CN1496" i="2" s="1"/>
  <c r="CO1496" i="2"/>
  <c r="CM1497" i="2"/>
  <c r="CN1497" i="2"/>
  <c r="CO1497" i="2"/>
  <c r="CM1498" i="2"/>
  <c r="CN1498" i="2"/>
  <c r="CO1498" i="2"/>
  <c r="CM1499" i="2"/>
  <c r="CN1499" i="2" s="1"/>
  <c r="CO1499" i="2"/>
  <c r="CM1500" i="2"/>
  <c r="CN1500" i="2"/>
  <c r="CO1500" i="2"/>
  <c r="CM1501" i="2"/>
  <c r="CN1501" i="2" s="1"/>
  <c r="CO1501" i="2"/>
  <c r="CM1502" i="2"/>
  <c r="CN1502" i="2" s="1"/>
  <c r="CO1502" i="2"/>
  <c r="CM1503" i="2"/>
  <c r="CN1503" i="2" s="1"/>
  <c r="CO1503" i="2"/>
  <c r="CM1504" i="2"/>
  <c r="CN1504" i="2" s="1"/>
  <c r="CO1504" i="2"/>
  <c r="CM1505" i="2"/>
  <c r="CN1505" i="2" s="1"/>
  <c r="CO1505" i="2"/>
  <c r="CM1506" i="2"/>
  <c r="CN1506" i="2" s="1"/>
  <c r="CO1506" i="2"/>
  <c r="CM1507" i="2"/>
  <c r="CN1507" i="2" s="1"/>
  <c r="CO1507" i="2"/>
  <c r="CM1508" i="2"/>
  <c r="CN1508" i="2" s="1"/>
  <c r="CO1508" i="2"/>
  <c r="CM1509" i="2"/>
  <c r="CN1509" i="2" s="1"/>
  <c r="CO1509" i="2"/>
  <c r="CM1510" i="2"/>
  <c r="CN1510" i="2"/>
  <c r="CO1510" i="2"/>
  <c r="CM1511" i="2"/>
  <c r="CN1511" i="2" s="1"/>
  <c r="CO1511" i="2"/>
  <c r="CM1512" i="2"/>
  <c r="CN1512" i="2"/>
  <c r="CO1512" i="2"/>
  <c r="CM1513" i="2"/>
  <c r="CN1513" i="2" s="1"/>
  <c r="CO1513" i="2"/>
  <c r="CM1514" i="2"/>
  <c r="CN1514" i="2"/>
  <c r="CO1514" i="2"/>
  <c r="CM1515" i="2"/>
  <c r="CN1515" i="2" s="1"/>
  <c r="CO1515" i="2"/>
  <c r="CM1516" i="2"/>
  <c r="CN1516" i="2" s="1"/>
  <c r="CO1516" i="2"/>
  <c r="CM1517" i="2"/>
  <c r="CN1517" i="2" s="1"/>
  <c r="CO1517" i="2"/>
  <c r="CM1518" i="2"/>
  <c r="CN1518" i="2" s="1"/>
  <c r="CO1518" i="2"/>
  <c r="CM1519" i="2"/>
  <c r="CN1519" i="2" s="1"/>
  <c r="CO1519" i="2"/>
  <c r="CM1520" i="2"/>
  <c r="CN1520" i="2" s="1"/>
  <c r="CO1520" i="2"/>
  <c r="CM1521" i="2"/>
  <c r="CN1521" i="2" s="1"/>
  <c r="CO1521" i="2"/>
  <c r="CM1522" i="2"/>
  <c r="CN1522" i="2" s="1"/>
  <c r="CO1522" i="2"/>
  <c r="CM1523" i="2"/>
  <c r="CN1523" i="2" s="1"/>
  <c r="CO1523" i="2"/>
  <c r="CM1524" i="2"/>
  <c r="CN1524" i="2" s="1"/>
  <c r="CO1524" i="2"/>
  <c r="CM1525" i="2"/>
  <c r="CN1525" i="2"/>
  <c r="CO1525" i="2"/>
  <c r="CM1526" i="2"/>
  <c r="CN1526" i="2" s="1"/>
  <c r="CO1526" i="2"/>
  <c r="CM1527" i="2"/>
  <c r="CN1527" i="2" s="1"/>
  <c r="CO1527" i="2"/>
  <c r="CM1528" i="2"/>
  <c r="CN1528" i="2" s="1"/>
  <c r="CO1528" i="2"/>
  <c r="CM1529" i="2"/>
  <c r="CN1529" i="2" s="1"/>
  <c r="CO1529" i="2"/>
  <c r="CM1530" i="2"/>
  <c r="CN1530" i="2" s="1"/>
  <c r="CO1530" i="2"/>
  <c r="CM1531" i="2"/>
  <c r="CN1531" i="2" s="1"/>
  <c r="CO1531" i="2"/>
  <c r="CM1532" i="2"/>
  <c r="CN1532" i="2" s="1"/>
  <c r="CO1532" i="2"/>
  <c r="CM1533" i="2"/>
  <c r="CN1533" i="2" s="1"/>
  <c r="CO1533" i="2"/>
  <c r="CM1534" i="2"/>
  <c r="CN1534" i="2" s="1"/>
  <c r="CO1534" i="2"/>
  <c r="CM1535" i="2"/>
  <c r="CN1535" i="2"/>
  <c r="CO1535" i="2"/>
  <c r="CM1536" i="2"/>
  <c r="CN1536" i="2" s="1"/>
  <c r="CO1536" i="2"/>
  <c r="CM1537" i="2"/>
  <c r="CN1537" i="2" s="1"/>
  <c r="CO1537" i="2"/>
  <c r="CM1538" i="2"/>
  <c r="CN1538" i="2" s="1"/>
  <c r="CO1538" i="2"/>
  <c r="CM1539" i="2"/>
  <c r="CN1539" i="2" s="1"/>
  <c r="CO1539" i="2"/>
  <c r="CM1540" i="2"/>
  <c r="CN1540" i="2"/>
  <c r="CO1540" i="2"/>
  <c r="CM1541" i="2"/>
  <c r="CN1541" i="2" s="1"/>
  <c r="CO1541" i="2"/>
  <c r="CM1542" i="2"/>
  <c r="CN1542" i="2" s="1"/>
  <c r="CO1542" i="2"/>
  <c r="CM1543" i="2"/>
  <c r="CN1543" i="2" s="1"/>
  <c r="CO1543" i="2"/>
  <c r="CM1544" i="2"/>
  <c r="CN1544" i="2" s="1"/>
  <c r="CO1544" i="2"/>
  <c r="CM1545" i="2"/>
  <c r="CN1545" i="2" s="1"/>
  <c r="CO1545" i="2"/>
  <c r="CM1546" i="2"/>
  <c r="CN1546" i="2" s="1"/>
  <c r="CO1546" i="2"/>
  <c r="CM1547" i="2"/>
  <c r="CN1547" i="2"/>
  <c r="CO1547" i="2"/>
  <c r="CM1548" i="2"/>
  <c r="CN1548" i="2" s="1"/>
  <c r="CO1548" i="2"/>
  <c r="CM1549" i="2"/>
  <c r="CN1549" i="2" s="1"/>
  <c r="CO1549" i="2"/>
  <c r="CM1550" i="2"/>
  <c r="CN1550" i="2" s="1"/>
  <c r="CO1550" i="2"/>
  <c r="CM1551" i="2"/>
  <c r="CN1551" i="2" s="1"/>
  <c r="CO1551" i="2"/>
  <c r="CM1552" i="2"/>
  <c r="CN1552" i="2"/>
  <c r="CO1552" i="2"/>
  <c r="CM1553" i="2"/>
  <c r="CN1553" i="2" s="1"/>
  <c r="CO1553" i="2"/>
  <c r="CM1554" i="2"/>
  <c r="CN1554" i="2" s="1"/>
  <c r="CO1554" i="2"/>
  <c r="CM1555" i="2"/>
  <c r="CN1555" i="2" s="1"/>
  <c r="CO1555" i="2"/>
  <c r="CM1556" i="2"/>
  <c r="CN1556" i="2" s="1"/>
  <c r="CO1556" i="2"/>
  <c r="CM1557" i="2"/>
  <c r="CN1557" i="2" s="1"/>
  <c r="CO1557" i="2"/>
  <c r="CM1558" i="2"/>
  <c r="CN1558" i="2"/>
  <c r="CO1558" i="2"/>
  <c r="CM1559" i="2"/>
  <c r="CN1559" i="2" s="1"/>
  <c r="CO1559" i="2"/>
  <c r="CM1560" i="2"/>
  <c r="CN1560" i="2" s="1"/>
  <c r="CO1560" i="2"/>
  <c r="CM1561" i="2"/>
  <c r="CN1561" i="2" s="1"/>
  <c r="CO1561" i="2"/>
  <c r="CM1562" i="2"/>
  <c r="CN1562" i="2"/>
  <c r="CO1562" i="2"/>
  <c r="CM1563" i="2"/>
  <c r="CN1563" i="2" s="1"/>
  <c r="CO1563" i="2"/>
  <c r="CM1564" i="2"/>
  <c r="CN1564" i="2" s="1"/>
  <c r="CO1564" i="2"/>
  <c r="CM1565" i="2"/>
  <c r="CN1565" i="2" s="1"/>
  <c r="CO1565" i="2"/>
  <c r="CM1566" i="2"/>
  <c r="CN1566" i="2"/>
  <c r="CO1566" i="2"/>
  <c r="CM1567" i="2"/>
  <c r="CN1567" i="2" s="1"/>
  <c r="CO1567" i="2"/>
  <c r="CM1568" i="2"/>
  <c r="CN1568" i="2" s="1"/>
  <c r="CO1568" i="2"/>
  <c r="CM1569" i="2"/>
  <c r="CN1569" i="2" s="1"/>
  <c r="CO1569" i="2"/>
  <c r="CM1570" i="2"/>
  <c r="CN1570" i="2" s="1"/>
  <c r="CO1570" i="2"/>
  <c r="CM1571" i="2"/>
  <c r="CN1571" i="2" s="1"/>
  <c r="CO1571" i="2"/>
  <c r="CM1572" i="2"/>
  <c r="CN1572" i="2"/>
  <c r="CO1572" i="2"/>
  <c r="CM1573" i="2"/>
  <c r="CN1573" i="2" s="1"/>
  <c r="CO1573" i="2"/>
  <c r="CM1574" i="2"/>
  <c r="CN1574" i="2" s="1"/>
  <c r="CO1574" i="2"/>
  <c r="CM1575" i="2"/>
  <c r="CN1575" i="2" s="1"/>
  <c r="CO1575" i="2"/>
  <c r="CM1576" i="2"/>
  <c r="CN1576" i="2" s="1"/>
  <c r="CO1576" i="2"/>
  <c r="CM1577" i="2"/>
  <c r="CN1577" i="2" s="1"/>
  <c r="CO1577" i="2"/>
  <c r="CM1578" i="2"/>
  <c r="CN1578" i="2"/>
  <c r="CO1578" i="2"/>
  <c r="CM1579" i="2"/>
  <c r="CN1579" i="2" s="1"/>
  <c r="CO1579" i="2"/>
  <c r="CM1580" i="2"/>
  <c r="CN1580" i="2" s="1"/>
  <c r="CO1580" i="2"/>
  <c r="CM1581" i="2"/>
  <c r="CN1581" i="2" s="1"/>
  <c r="CO1581" i="2"/>
  <c r="CM1582" i="2"/>
  <c r="CN1582" i="2" s="1"/>
  <c r="CO1582" i="2"/>
  <c r="CM1583" i="2"/>
  <c r="CN1583" i="2" s="1"/>
  <c r="CO1583" i="2"/>
  <c r="CM1584" i="2"/>
  <c r="CN1584" i="2" s="1"/>
  <c r="CO1584" i="2"/>
  <c r="CM1585" i="2"/>
  <c r="CN1585" i="2" s="1"/>
  <c r="CO1585" i="2"/>
  <c r="CM1586" i="2"/>
  <c r="CN1586" i="2" s="1"/>
  <c r="CO1586" i="2"/>
  <c r="CM1587" i="2"/>
  <c r="CN1587" i="2"/>
  <c r="CO1587" i="2"/>
  <c r="CM1588" i="2"/>
  <c r="CN1588" i="2" s="1"/>
  <c r="CO1588" i="2"/>
  <c r="CM1589" i="2"/>
  <c r="CN1589" i="2" s="1"/>
  <c r="CO1589" i="2"/>
  <c r="CM1590" i="2"/>
  <c r="CN1590" i="2" s="1"/>
  <c r="CO1590" i="2"/>
  <c r="CM1591" i="2"/>
  <c r="CN1591" i="2" s="1"/>
  <c r="CO1591" i="2"/>
  <c r="CM1592" i="2"/>
  <c r="CN1592" i="2" s="1"/>
  <c r="CO1592" i="2"/>
  <c r="CM1593" i="2"/>
  <c r="CN1593" i="2" s="1"/>
  <c r="CO1593" i="2"/>
  <c r="CM1594" i="2"/>
  <c r="CN1594" i="2" s="1"/>
  <c r="CO1594" i="2"/>
  <c r="CM1595" i="2"/>
  <c r="CN1595" i="2" s="1"/>
  <c r="CO1595" i="2"/>
  <c r="CM1596" i="2"/>
  <c r="CN1596" i="2" s="1"/>
  <c r="CO1596" i="2"/>
  <c r="CM1597" i="2"/>
  <c r="CN1597" i="2" s="1"/>
  <c r="CO1597" i="2"/>
  <c r="CM1598" i="2"/>
  <c r="CN1598" i="2" s="1"/>
  <c r="CO1598" i="2"/>
  <c r="CM1599" i="2"/>
  <c r="CN1599" i="2" s="1"/>
  <c r="CO1599" i="2"/>
  <c r="CM1600" i="2"/>
  <c r="CN1600" i="2" s="1"/>
  <c r="CO1600" i="2"/>
  <c r="CM1601" i="2"/>
  <c r="CN1601" i="2" s="1"/>
  <c r="CO1601" i="2"/>
  <c r="CM1602" i="2"/>
  <c r="CN1602" i="2" s="1"/>
  <c r="CO1602" i="2"/>
  <c r="CM1603" i="2"/>
  <c r="CN1603" i="2" s="1"/>
  <c r="CO1603" i="2"/>
  <c r="CM1604" i="2"/>
  <c r="CN1604" i="2"/>
  <c r="CO1604" i="2"/>
  <c r="CM1605" i="2"/>
  <c r="CN1605" i="2" s="1"/>
  <c r="CO1605" i="2"/>
  <c r="CM1606" i="2"/>
  <c r="CN1606" i="2"/>
  <c r="CO1606" i="2"/>
  <c r="CM1607" i="2"/>
  <c r="CN1607" i="2" s="1"/>
  <c r="CO1607" i="2"/>
  <c r="CM1608" i="2"/>
  <c r="CN1608" i="2" s="1"/>
  <c r="CO1608" i="2"/>
  <c r="CM1609" i="2"/>
  <c r="CN1609" i="2" s="1"/>
  <c r="CO1609" i="2"/>
  <c r="CM1610" i="2"/>
  <c r="CN1610" i="2" s="1"/>
  <c r="CO1610" i="2"/>
  <c r="CM1611" i="2"/>
  <c r="CN1611" i="2"/>
  <c r="CO1611" i="2"/>
  <c r="CM1612" i="2"/>
  <c r="CN1612" i="2" s="1"/>
  <c r="CO1612" i="2"/>
  <c r="CM1613" i="2"/>
  <c r="CN1613" i="2" s="1"/>
  <c r="CO1613" i="2"/>
  <c r="CM1614" i="2"/>
  <c r="CN1614" i="2" s="1"/>
  <c r="CO1614" i="2"/>
  <c r="CM1615" i="2"/>
  <c r="CN1615" i="2" s="1"/>
  <c r="CO1615" i="2"/>
  <c r="CM1616" i="2"/>
  <c r="CN1616" i="2" s="1"/>
  <c r="CO1616" i="2"/>
  <c r="CM1617" i="2"/>
  <c r="CN1617" i="2" s="1"/>
  <c r="CO1617" i="2"/>
  <c r="CM1618" i="2"/>
  <c r="CN1618" i="2" s="1"/>
  <c r="CO1618" i="2"/>
  <c r="CM1619" i="2"/>
  <c r="CN1619" i="2" s="1"/>
  <c r="CO1619" i="2"/>
  <c r="CM1620" i="2"/>
  <c r="CN1620" i="2"/>
  <c r="CO1620" i="2"/>
  <c r="CM1621" i="2"/>
  <c r="CN1621" i="2" s="1"/>
  <c r="CO1621" i="2"/>
  <c r="CM1622" i="2"/>
  <c r="CN1622" i="2" s="1"/>
  <c r="CO1622" i="2"/>
  <c r="CM1623" i="2"/>
  <c r="CN1623" i="2"/>
  <c r="CO1623" i="2"/>
  <c r="CM1624" i="2"/>
  <c r="CN1624" i="2" s="1"/>
  <c r="CO1624" i="2"/>
  <c r="CM1625" i="2"/>
  <c r="CN1625" i="2" s="1"/>
  <c r="CO1625" i="2"/>
  <c r="CM1626" i="2"/>
  <c r="CN1626" i="2" s="1"/>
  <c r="CO1626" i="2"/>
  <c r="CM1627" i="2"/>
  <c r="CN1627" i="2" s="1"/>
  <c r="CO1627" i="2"/>
  <c r="CM1628" i="2"/>
  <c r="CN1628" i="2" s="1"/>
  <c r="CO1628" i="2"/>
  <c r="CM1629" i="2"/>
  <c r="CN1629" i="2" s="1"/>
  <c r="CO1629" i="2"/>
  <c r="CM1630" i="2"/>
  <c r="CN1630" i="2" s="1"/>
  <c r="CO1630" i="2"/>
  <c r="CM1631" i="2"/>
  <c r="CN1631" i="2" s="1"/>
  <c r="CO1631" i="2"/>
  <c r="CM1632" i="2"/>
  <c r="CN1632" i="2" s="1"/>
  <c r="CO1632" i="2"/>
  <c r="CM1633" i="2"/>
  <c r="CN1633" i="2"/>
  <c r="CO1633" i="2"/>
  <c r="CM1634" i="2"/>
  <c r="CN1634" i="2" s="1"/>
  <c r="CO1634" i="2"/>
  <c r="CM1635" i="2"/>
  <c r="CN1635" i="2" s="1"/>
  <c r="CO1635" i="2"/>
  <c r="CM1636" i="2"/>
  <c r="CN1636" i="2" s="1"/>
  <c r="CO1636" i="2"/>
  <c r="CM1637" i="2"/>
  <c r="CN1637" i="2"/>
  <c r="CO1637" i="2"/>
  <c r="CM1638" i="2"/>
  <c r="CN1638" i="2" s="1"/>
  <c r="CO1638" i="2"/>
  <c r="CM1639" i="2"/>
  <c r="CN1639" i="2"/>
  <c r="CO1639" i="2"/>
  <c r="CM1640" i="2"/>
  <c r="CN1640" i="2" s="1"/>
  <c r="CO1640" i="2"/>
  <c r="CM1641" i="2"/>
  <c r="CN1641" i="2" s="1"/>
  <c r="CO1641" i="2"/>
  <c r="CM1642" i="2"/>
  <c r="CN1642" i="2" s="1"/>
  <c r="CO1642" i="2"/>
  <c r="CM1643" i="2"/>
  <c r="CN1643" i="2" s="1"/>
  <c r="CO1643" i="2"/>
  <c r="CM1644" i="2"/>
  <c r="CN1644" i="2"/>
  <c r="CO1644" i="2"/>
  <c r="CM1645" i="2"/>
  <c r="CN1645" i="2" s="1"/>
  <c r="CO1645" i="2"/>
  <c r="CM1646" i="2"/>
  <c r="CN1646" i="2" s="1"/>
  <c r="CO1646" i="2"/>
  <c r="CM1647" i="2"/>
  <c r="CN1647" i="2" s="1"/>
  <c r="CO1647" i="2"/>
  <c r="CM1648" i="2"/>
  <c r="CN1648" i="2"/>
  <c r="CO1648" i="2"/>
  <c r="CM1649" i="2"/>
  <c r="CN1649" i="2" s="1"/>
  <c r="CO1649" i="2"/>
  <c r="CM1650" i="2"/>
  <c r="CN1650" i="2" s="1"/>
  <c r="CO1650" i="2"/>
  <c r="CM1651" i="2"/>
  <c r="CN1651" i="2" s="1"/>
  <c r="CO1651" i="2"/>
  <c r="CM1652" i="2"/>
  <c r="CN1652" i="2"/>
  <c r="CO1652" i="2"/>
  <c r="CM1653" i="2"/>
  <c r="CN1653" i="2" s="1"/>
  <c r="CO1653" i="2"/>
  <c r="CM1654" i="2"/>
  <c r="CN1654" i="2" s="1"/>
  <c r="CO1654" i="2"/>
  <c r="CM1655" i="2"/>
  <c r="CN1655" i="2" s="1"/>
  <c r="CO1655" i="2"/>
  <c r="CM1656" i="2"/>
  <c r="CN1656" i="2" s="1"/>
  <c r="CO1656" i="2"/>
  <c r="CM1657" i="2"/>
  <c r="CN1657" i="2" s="1"/>
  <c r="CO1657" i="2"/>
  <c r="CM1658" i="2"/>
  <c r="CN1658" i="2" s="1"/>
  <c r="CO1658" i="2"/>
  <c r="CM1659" i="2"/>
  <c r="CN1659" i="2" s="1"/>
  <c r="CO1659" i="2"/>
  <c r="CM1660" i="2"/>
  <c r="CN1660" i="2" s="1"/>
  <c r="CO1660" i="2"/>
  <c r="CM1661" i="2"/>
  <c r="CN1661" i="2" s="1"/>
  <c r="CO1661" i="2"/>
  <c r="CM1662" i="2"/>
  <c r="CN1662" i="2" s="1"/>
  <c r="CO1662" i="2"/>
  <c r="CM1663" i="2"/>
  <c r="CN1663" i="2" s="1"/>
  <c r="CO1663" i="2"/>
  <c r="CM1664" i="2"/>
  <c r="CN1664" i="2" s="1"/>
  <c r="CO1664" i="2"/>
  <c r="CM1665" i="2"/>
  <c r="CN1665" i="2" s="1"/>
  <c r="CO1665" i="2"/>
  <c r="CM1666" i="2"/>
  <c r="CN1666" i="2" s="1"/>
  <c r="CO1666" i="2"/>
  <c r="CM1667" i="2"/>
  <c r="CN1667" i="2" s="1"/>
  <c r="CO1667" i="2"/>
  <c r="CM1668" i="2"/>
  <c r="CN1668" i="2" s="1"/>
  <c r="CO1668" i="2"/>
  <c r="CM1669" i="2"/>
  <c r="CN1669" i="2" s="1"/>
  <c r="CO1669" i="2"/>
  <c r="CM1670" i="2"/>
  <c r="CN1670" i="2" s="1"/>
  <c r="CO1670" i="2"/>
  <c r="CM1671" i="2"/>
  <c r="CN1671" i="2" s="1"/>
  <c r="CO1671" i="2"/>
  <c r="CM1672" i="2"/>
  <c r="CN1672" i="2" s="1"/>
  <c r="CO1672" i="2"/>
  <c r="CM1673" i="2"/>
  <c r="CN1673" i="2" s="1"/>
  <c r="CO1673" i="2"/>
  <c r="CM1674" i="2"/>
  <c r="CN1674" i="2" s="1"/>
  <c r="CO1674" i="2"/>
  <c r="CM1675" i="2"/>
  <c r="CN1675" i="2" s="1"/>
  <c r="CO1675" i="2"/>
  <c r="CM1676" i="2"/>
  <c r="CN1676" i="2" s="1"/>
  <c r="CO1676" i="2"/>
  <c r="CM1677" i="2"/>
  <c r="CN1677" i="2"/>
  <c r="CO1677" i="2"/>
  <c r="CM1678" i="2"/>
  <c r="CN1678" i="2" s="1"/>
  <c r="CO1678" i="2"/>
  <c r="CM1679" i="2"/>
  <c r="CN1679" i="2" s="1"/>
  <c r="CO1679" i="2"/>
  <c r="CM1680" i="2"/>
  <c r="CN1680" i="2" s="1"/>
  <c r="CO1680" i="2"/>
  <c r="CM1681" i="2"/>
  <c r="CN1681" i="2" s="1"/>
  <c r="CO1681" i="2"/>
  <c r="CM1682" i="2"/>
  <c r="CN1682" i="2"/>
  <c r="CO1682" i="2"/>
  <c r="CM1683" i="2"/>
  <c r="CN1683" i="2"/>
  <c r="CO1683" i="2"/>
  <c r="CM1684" i="2"/>
  <c r="CN1684" i="2" s="1"/>
  <c r="CO1684" i="2"/>
  <c r="CM1685" i="2"/>
  <c r="CN1685" i="2"/>
  <c r="CO1685" i="2"/>
  <c r="CM1686" i="2"/>
  <c r="CN1686" i="2" s="1"/>
  <c r="CO1686" i="2"/>
  <c r="CM1687" i="2"/>
  <c r="CN1687" i="2" s="1"/>
  <c r="CO1687" i="2"/>
  <c r="CM1688" i="2"/>
  <c r="CN1688" i="2" s="1"/>
  <c r="CO1688" i="2"/>
  <c r="CM1689" i="2"/>
  <c r="CN1689" i="2" s="1"/>
  <c r="CO1689" i="2"/>
  <c r="CM1690" i="2"/>
  <c r="CN1690" i="2" s="1"/>
  <c r="CO1690" i="2"/>
  <c r="CM1691" i="2"/>
  <c r="CN1691" i="2" s="1"/>
  <c r="CO1691" i="2"/>
  <c r="CM1692" i="2"/>
  <c r="CN1692" i="2" s="1"/>
  <c r="CO1692" i="2"/>
  <c r="CM1693" i="2"/>
  <c r="CN1693" i="2" s="1"/>
  <c r="CO1693" i="2"/>
  <c r="CM1694" i="2"/>
  <c r="CN1694" i="2" s="1"/>
  <c r="CO1694" i="2"/>
  <c r="CM1695" i="2"/>
  <c r="CN1695" i="2" s="1"/>
  <c r="CO1695" i="2"/>
  <c r="CM1696" i="2"/>
  <c r="CN1696" i="2" s="1"/>
  <c r="CO1696" i="2"/>
  <c r="CM1697" i="2"/>
  <c r="CN1697" i="2" s="1"/>
  <c r="CO1697" i="2"/>
  <c r="CM1698" i="2"/>
  <c r="CN1698" i="2" s="1"/>
  <c r="CO1698" i="2"/>
  <c r="CM1699" i="2"/>
  <c r="CN1699" i="2" s="1"/>
  <c r="CO1699" i="2"/>
  <c r="CM1700" i="2"/>
  <c r="CN1700" i="2" s="1"/>
  <c r="CO1700" i="2"/>
  <c r="CM1701" i="2"/>
  <c r="CN1701" i="2" s="1"/>
  <c r="CO1701" i="2"/>
  <c r="CM1702" i="2"/>
  <c r="CN1702" i="2" s="1"/>
  <c r="CO1702" i="2"/>
  <c r="CM1703" i="2"/>
  <c r="CN1703" i="2" s="1"/>
  <c r="CO1703" i="2"/>
  <c r="CM1704" i="2"/>
  <c r="CN1704" i="2" s="1"/>
  <c r="CO1704" i="2"/>
  <c r="CM1705" i="2"/>
  <c r="CN1705" i="2" s="1"/>
  <c r="CO1705" i="2"/>
  <c r="CM1706" i="2"/>
  <c r="CN1706" i="2" s="1"/>
  <c r="CO1706" i="2"/>
  <c r="CM1707" i="2"/>
  <c r="CN1707" i="2" s="1"/>
  <c r="CO1707" i="2"/>
  <c r="CM1708" i="2"/>
  <c r="CN1708" i="2" s="1"/>
  <c r="CO1708" i="2"/>
  <c r="CM1709" i="2"/>
  <c r="CN1709" i="2" s="1"/>
  <c r="CO1709" i="2"/>
  <c r="CM1710" i="2"/>
  <c r="CN1710" i="2" s="1"/>
  <c r="CO1710" i="2"/>
  <c r="CM1711" i="2"/>
  <c r="CN1711" i="2"/>
  <c r="CO1711" i="2"/>
  <c r="CM1712" i="2"/>
  <c r="CN1712" i="2" s="1"/>
  <c r="CO1712" i="2"/>
  <c r="CM1713" i="2"/>
  <c r="CN1713" i="2" s="1"/>
  <c r="CO1713" i="2"/>
  <c r="CM1714" i="2"/>
  <c r="CN1714" i="2" s="1"/>
  <c r="CO1714" i="2"/>
  <c r="CM1715" i="2"/>
  <c r="CN1715" i="2"/>
  <c r="CO1715" i="2"/>
  <c r="CM1716" i="2"/>
  <c r="CN1716" i="2"/>
  <c r="CO1716" i="2"/>
  <c r="CM1717" i="2"/>
  <c r="CN1717" i="2" s="1"/>
  <c r="CO1717" i="2"/>
  <c r="CM1718" i="2"/>
  <c r="CN1718" i="2" s="1"/>
  <c r="CO1718" i="2"/>
  <c r="CM1719" i="2"/>
  <c r="CN1719" i="2" s="1"/>
  <c r="CO1719" i="2"/>
  <c r="CM1720" i="2"/>
  <c r="CN1720" i="2"/>
  <c r="CO1720" i="2"/>
  <c r="CM1721" i="2"/>
  <c r="CN1721" i="2" s="1"/>
  <c r="CO1721" i="2"/>
  <c r="CM1722" i="2"/>
  <c r="CN1722" i="2" s="1"/>
  <c r="CO1722" i="2"/>
  <c r="CM1723" i="2"/>
  <c r="CN1723" i="2" s="1"/>
  <c r="CO1723" i="2"/>
  <c r="CM1724" i="2"/>
  <c r="CN1724" i="2" s="1"/>
  <c r="CO1724" i="2"/>
  <c r="CM1725" i="2"/>
  <c r="CN1725" i="2" s="1"/>
  <c r="CO1725" i="2"/>
  <c r="CM1726" i="2"/>
  <c r="CN1726" i="2" s="1"/>
  <c r="CO1726" i="2"/>
  <c r="CM1727" i="2"/>
  <c r="CN1727" i="2" s="1"/>
  <c r="CO1727" i="2"/>
  <c r="CM1728" i="2"/>
  <c r="CN1728" i="2" s="1"/>
  <c r="CO1728" i="2"/>
  <c r="CM1729" i="2"/>
  <c r="CN1729" i="2" s="1"/>
  <c r="CO1729" i="2"/>
  <c r="CM1730" i="2"/>
  <c r="CN1730" i="2" s="1"/>
  <c r="CO1730" i="2"/>
  <c r="CM1731" i="2"/>
  <c r="CN1731" i="2"/>
  <c r="CO1731" i="2"/>
  <c r="CM1732" i="2"/>
  <c r="CN1732" i="2" s="1"/>
  <c r="CO1732" i="2"/>
  <c r="CM1733" i="2"/>
  <c r="CN1733" i="2" s="1"/>
  <c r="CO1733" i="2"/>
  <c r="CM1734" i="2"/>
  <c r="CN1734" i="2" s="1"/>
  <c r="CO1734" i="2"/>
  <c r="CM1735" i="2"/>
  <c r="CN1735" i="2" s="1"/>
  <c r="CO1735" i="2"/>
  <c r="CM1736" i="2"/>
  <c r="CN1736" i="2"/>
  <c r="CO1736" i="2"/>
  <c r="CM1737" i="2"/>
  <c r="CN1737" i="2" s="1"/>
  <c r="CO1737" i="2"/>
  <c r="CM1738" i="2"/>
  <c r="CN1738" i="2" s="1"/>
  <c r="CO1738" i="2"/>
  <c r="CM1739" i="2"/>
  <c r="CN1739" i="2" s="1"/>
  <c r="CO1739" i="2"/>
  <c r="CM1740" i="2"/>
  <c r="CN1740" i="2" s="1"/>
  <c r="CO1740" i="2"/>
  <c r="CM1741" i="2"/>
  <c r="CN1741" i="2" s="1"/>
  <c r="CO1741" i="2"/>
  <c r="CM1742" i="2"/>
  <c r="CN1742" i="2" s="1"/>
  <c r="CO1742" i="2"/>
  <c r="CM1743" i="2"/>
  <c r="CN1743" i="2" s="1"/>
  <c r="CO1743" i="2"/>
  <c r="CM1744" i="2"/>
  <c r="CN1744" i="2" s="1"/>
  <c r="CO1744" i="2"/>
  <c r="CM1745" i="2"/>
  <c r="CN1745" i="2" s="1"/>
  <c r="CO1745" i="2"/>
  <c r="CM1746" i="2"/>
  <c r="CN1746" i="2" s="1"/>
  <c r="CO1746" i="2"/>
  <c r="CM1747" i="2"/>
  <c r="CN1747" i="2" s="1"/>
  <c r="CO1747" i="2"/>
  <c r="CM1748" i="2"/>
  <c r="CN1748" i="2" s="1"/>
  <c r="CO1748" i="2"/>
  <c r="CM1749" i="2"/>
  <c r="CN1749" i="2" s="1"/>
  <c r="CO1749" i="2"/>
  <c r="CM1750" i="2"/>
  <c r="CN1750" i="2" s="1"/>
  <c r="CO1750" i="2"/>
  <c r="CM1751" i="2"/>
  <c r="CN1751" i="2" s="1"/>
  <c r="CO1751" i="2"/>
  <c r="CM1752" i="2"/>
  <c r="CN1752" i="2"/>
  <c r="CO1752" i="2"/>
  <c r="CM1753" i="2"/>
  <c r="CN1753" i="2" s="1"/>
  <c r="CO1753" i="2"/>
  <c r="CM1754" i="2"/>
  <c r="CN1754" i="2" s="1"/>
  <c r="CO1754" i="2"/>
  <c r="CM1755" i="2"/>
  <c r="CN1755" i="2"/>
  <c r="CO1755" i="2"/>
  <c r="CM1756" i="2"/>
  <c r="CN1756" i="2" s="1"/>
  <c r="CO1756" i="2"/>
  <c r="CM1757" i="2"/>
  <c r="CN1757" i="2" s="1"/>
  <c r="CO1757" i="2"/>
  <c r="CM1758" i="2"/>
  <c r="CN1758" i="2" s="1"/>
  <c r="CO1758" i="2"/>
  <c r="CM1759" i="2"/>
  <c r="CN1759" i="2"/>
  <c r="CO1759" i="2"/>
  <c r="CM1760" i="2"/>
  <c r="CN1760" i="2"/>
  <c r="CO1760" i="2"/>
  <c r="CM1761" i="2"/>
  <c r="CN1761" i="2" s="1"/>
  <c r="CO1761" i="2"/>
  <c r="CM1762" i="2"/>
  <c r="CN1762" i="2" s="1"/>
  <c r="CO1762" i="2"/>
  <c r="CM1763" i="2"/>
  <c r="CN1763" i="2"/>
  <c r="CO1763" i="2"/>
  <c r="CM1764" i="2"/>
  <c r="CN1764" i="2" s="1"/>
  <c r="CO1764" i="2"/>
  <c r="CM1765" i="2"/>
  <c r="CN1765" i="2" s="1"/>
  <c r="CO1765" i="2"/>
  <c r="CM1766" i="2"/>
  <c r="CN1766" i="2" s="1"/>
  <c r="CO1766" i="2"/>
  <c r="CM1767" i="2"/>
  <c r="CN1767" i="2" s="1"/>
  <c r="CO1767" i="2"/>
  <c r="CM1768" i="2"/>
  <c r="CN1768" i="2" s="1"/>
  <c r="CO1768" i="2"/>
  <c r="CM1769" i="2"/>
  <c r="CN1769" i="2" s="1"/>
  <c r="CO1769" i="2"/>
  <c r="CM1770" i="2"/>
  <c r="CN1770" i="2" s="1"/>
  <c r="CO1770" i="2"/>
  <c r="CM1771" i="2"/>
  <c r="CN1771" i="2" s="1"/>
  <c r="CO1771" i="2"/>
  <c r="CP1275" i="6"/>
  <c r="CP1276" i="6"/>
  <c r="CP1277" i="6"/>
  <c r="CP1278" i="6"/>
  <c r="CP1279" i="6"/>
  <c r="CP1280" i="6"/>
  <c r="CP1281" i="6"/>
  <c r="CP1282" i="6"/>
  <c r="CP1283" i="6"/>
  <c r="CP1284" i="6"/>
  <c r="CP1285" i="6"/>
  <c r="CP1286" i="6"/>
  <c r="CP1287" i="6"/>
  <c r="CP1288" i="6"/>
  <c r="CP1289" i="6"/>
  <c r="CP1290" i="6"/>
  <c r="CP1291" i="6"/>
  <c r="CP1292" i="6"/>
  <c r="CP1293" i="6"/>
  <c r="CP1294" i="6"/>
  <c r="CP1295" i="6"/>
  <c r="CP1296" i="6"/>
  <c r="CP1297" i="6"/>
  <c r="CP1298" i="6"/>
  <c r="CP1299" i="6"/>
  <c r="CP1300" i="6"/>
  <c r="CP1301" i="6"/>
  <c r="CP1302" i="6"/>
  <c r="CP1303" i="6"/>
  <c r="CP1304" i="6"/>
  <c r="CP1305" i="6"/>
  <c r="CP1306" i="6"/>
  <c r="CP1307" i="6"/>
  <c r="CP1308" i="6"/>
  <c r="CP1309" i="6"/>
  <c r="CP1310" i="6"/>
  <c r="CP1311" i="6"/>
  <c r="CP1312" i="6"/>
  <c r="CP1313" i="6"/>
  <c r="CP1314" i="6"/>
  <c r="CP1315" i="6"/>
  <c r="CP1316" i="6"/>
  <c r="CP1317" i="6"/>
  <c r="CP1318" i="6"/>
  <c r="CP1319" i="6"/>
  <c r="CP1320" i="6"/>
  <c r="CP1321" i="6"/>
  <c r="CP1322" i="6"/>
  <c r="CP1323" i="6"/>
  <c r="CP1324" i="6"/>
  <c r="CP1325" i="6"/>
  <c r="CP1326" i="6"/>
  <c r="CP1327" i="6"/>
  <c r="CP1328" i="6"/>
  <c r="CP1329" i="6"/>
  <c r="CP1330" i="6"/>
  <c r="CP1331" i="6"/>
  <c r="CP1332" i="6"/>
  <c r="CP1333" i="6"/>
  <c r="CP1334" i="6"/>
  <c r="CP1335" i="6"/>
  <c r="CP1336" i="6"/>
  <c r="CP1337" i="6"/>
  <c r="CP1338" i="6"/>
  <c r="CP1339" i="6"/>
  <c r="CP1340" i="6"/>
  <c r="CP1341" i="6"/>
  <c r="CP1342" i="6"/>
  <c r="CP1343" i="6"/>
  <c r="CP1344" i="6"/>
  <c r="CP1345" i="6"/>
  <c r="CP1346" i="6"/>
  <c r="CP1347" i="6"/>
  <c r="CP1348" i="6"/>
  <c r="CP1349" i="6"/>
  <c r="CP1350" i="6"/>
  <c r="CP1351" i="6"/>
  <c r="CP1352" i="6"/>
  <c r="CP1353" i="6"/>
  <c r="CP1354" i="6"/>
  <c r="CP1355" i="6"/>
  <c r="CP1356" i="6"/>
  <c r="CP1357" i="6"/>
  <c r="CP1358" i="6"/>
  <c r="CP1359" i="6"/>
  <c r="CP1360" i="6"/>
  <c r="CP1361" i="6"/>
  <c r="CP1362" i="6"/>
  <c r="CP1363" i="6"/>
  <c r="CP1364" i="6"/>
  <c r="CP1365" i="6"/>
  <c r="CP1366" i="6"/>
  <c r="CP1367" i="6"/>
  <c r="CP1368" i="6"/>
  <c r="CP1369" i="6"/>
  <c r="CP1370" i="6"/>
  <c r="CP1371" i="6"/>
  <c r="CP1372" i="6"/>
  <c r="CP1373" i="6"/>
  <c r="CP1374" i="6"/>
  <c r="CP1375" i="6"/>
  <c r="CP1376" i="6"/>
  <c r="CP1377" i="6"/>
  <c r="CP1378" i="6"/>
  <c r="CP1379" i="6"/>
  <c r="CP1380" i="6"/>
  <c r="CP1381" i="6"/>
  <c r="CP1382" i="6"/>
  <c r="CP1383" i="6"/>
  <c r="CP1384" i="6"/>
  <c r="CP1385" i="6"/>
  <c r="CP1386" i="6"/>
  <c r="CP1387" i="6"/>
  <c r="CP1388" i="6"/>
  <c r="CP1389" i="6"/>
  <c r="CP1390" i="6"/>
  <c r="CP1391" i="6"/>
  <c r="CP1392" i="6"/>
  <c r="CP1393" i="6"/>
  <c r="CP1394" i="6"/>
  <c r="CP1395" i="6"/>
  <c r="CP1396" i="6"/>
  <c r="CP1397" i="6"/>
  <c r="CP1398" i="6"/>
  <c r="CP1399" i="6"/>
  <c r="CP1400" i="6"/>
  <c r="CP1401" i="6"/>
  <c r="CP1402" i="6"/>
  <c r="CP1403" i="6"/>
  <c r="CP1404" i="6"/>
  <c r="CP1405" i="6"/>
  <c r="CP1406" i="6"/>
  <c r="CP1407" i="6"/>
  <c r="CP1408" i="6"/>
  <c r="CP1409" i="6"/>
  <c r="CP1410" i="6"/>
  <c r="CP1411" i="6"/>
  <c r="CP1412" i="6"/>
  <c r="CP1413" i="6"/>
  <c r="CP1414" i="6"/>
  <c r="CP1415" i="6"/>
  <c r="CP1416" i="6"/>
  <c r="CP1417" i="6"/>
  <c r="CP1418" i="6"/>
  <c r="CP1419" i="6"/>
  <c r="CP1420" i="6"/>
  <c r="CP1421" i="6"/>
  <c r="CP1422" i="6"/>
  <c r="CP1423" i="6"/>
  <c r="CP1424" i="6"/>
  <c r="CP1425" i="6"/>
  <c r="CP1426" i="6"/>
  <c r="CP1427" i="6"/>
  <c r="CP1428" i="6"/>
  <c r="CP1429" i="6"/>
  <c r="CP1430" i="6"/>
  <c r="CP1431" i="6"/>
  <c r="CP1432" i="6"/>
  <c r="CP1433" i="6"/>
  <c r="CP1434" i="6"/>
  <c r="CP1435" i="6"/>
  <c r="CP1436" i="6"/>
  <c r="CP1437" i="6"/>
  <c r="CP1438" i="6"/>
  <c r="CP1439" i="6"/>
  <c r="CP1440" i="6"/>
  <c r="CP1441" i="6"/>
  <c r="CP1442" i="6"/>
  <c r="CP1443" i="6"/>
  <c r="CP1444" i="6"/>
  <c r="CP1445" i="6"/>
  <c r="CP1446" i="6"/>
  <c r="CP1447" i="6"/>
  <c r="CP1448" i="6"/>
  <c r="CP1449" i="6"/>
  <c r="CP1450" i="6"/>
  <c r="CP1451" i="6"/>
  <c r="CP1452" i="6"/>
  <c r="CP1453" i="6"/>
  <c r="CP1454" i="6"/>
  <c r="CP1455" i="6"/>
  <c r="CP1456" i="6"/>
  <c r="CP1457" i="6"/>
  <c r="CP1458" i="6"/>
  <c r="CP1459" i="6"/>
  <c r="CP1460" i="6"/>
  <c r="CP1461" i="6"/>
  <c r="CP1462" i="6"/>
  <c r="CP1463" i="6"/>
  <c r="CP1464" i="6"/>
  <c r="CP1465" i="6"/>
  <c r="CP1466" i="6"/>
  <c r="CP1467" i="6"/>
  <c r="CP1468" i="6"/>
  <c r="CP1469" i="6"/>
  <c r="CP1470" i="6"/>
  <c r="CP1471" i="6"/>
  <c r="CP1472" i="6"/>
  <c r="CP1473" i="6"/>
  <c r="CP1474" i="6"/>
  <c r="CP1475" i="6"/>
  <c r="CP1476" i="6"/>
  <c r="CP1477" i="6"/>
  <c r="CP1478" i="6"/>
  <c r="CP1479" i="6"/>
  <c r="CP1480" i="6"/>
  <c r="CP1481" i="6"/>
  <c r="CP1482" i="6"/>
  <c r="CP1483" i="6"/>
  <c r="CP1484" i="6"/>
  <c r="CP1485" i="6"/>
  <c r="CP1486" i="6"/>
  <c r="CP1487" i="6"/>
  <c r="CP1488" i="6"/>
  <c r="CP1489" i="6"/>
  <c r="CP1490" i="6"/>
  <c r="CP1491" i="6"/>
  <c r="CP1492" i="6"/>
  <c r="CP1493" i="6"/>
  <c r="CP1494" i="6"/>
  <c r="CP1495" i="6"/>
  <c r="CP1496" i="6"/>
  <c r="CP1497" i="6"/>
  <c r="CP1498" i="6"/>
  <c r="CP1499" i="6"/>
  <c r="CP1500" i="6"/>
  <c r="CP1501" i="6"/>
  <c r="CP1502" i="6"/>
  <c r="CP1503" i="6"/>
  <c r="CP1504" i="6"/>
  <c r="CP1505" i="6"/>
  <c r="CP1506" i="6"/>
  <c r="CP1507" i="6"/>
  <c r="CP1508" i="6"/>
  <c r="CP1509" i="6"/>
  <c r="CP1510" i="6"/>
  <c r="CP1511" i="6"/>
  <c r="CP1512" i="6"/>
  <c r="CP1513" i="6"/>
  <c r="CP1514" i="6"/>
  <c r="CP1515" i="6"/>
  <c r="CP1516" i="6"/>
  <c r="CP1517" i="6"/>
  <c r="CP1518" i="6"/>
  <c r="CP1519" i="6"/>
  <c r="CP1520" i="6"/>
  <c r="CP1521" i="6"/>
  <c r="CP1522" i="6"/>
  <c r="CP1523" i="6"/>
  <c r="CP1524" i="6"/>
  <c r="CP1525" i="6"/>
  <c r="CP1526" i="6"/>
  <c r="CP1527" i="6"/>
  <c r="CP1528" i="6"/>
  <c r="CP1529" i="6"/>
  <c r="CP1530" i="6"/>
  <c r="CP1531" i="6"/>
  <c r="CP1532" i="6"/>
  <c r="CP1533" i="6"/>
  <c r="CP1534" i="6"/>
  <c r="CP1535" i="6"/>
  <c r="CP1536" i="6"/>
  <c r="CP1537" i="6"/>
  <c r="CP1538" i="6"/>
  <c r="CP1539" i="6"/>
  <c r="CP1540" i="6"/>
  <c r="CP1541" i="6"/>
  <c r="CP1542" i="6"/>
  <c r="CP1543" i="6"/>
  <c r="CP1544" i="6"/>
  <c r="CP1545" i="6"/>
  <c r="CP1546" i="6"/>
  <c r="CP1547" i="6"/>
  <c r="CP1548" i="6"/>
  <c r="CP1549" i="6"/>
  <c r="CP1550" i="6"/>
  <c r="CP1551" i="6"/>
  <c r="CP1552" i="6"/>
  <c r="CP1553" i="6"/>
  <c r="CP1554" i="6"/>
  <c r="CP1555" i="6"/>
  <c r="CP1556" i="6"/>
  <c r="CP1557" i="6"/>
  <c r="CP1558" i="6"/>
  <c r="CP1559" i="6"/>
  <c r="CP1560" i="6"/>
  <c r="CP1561" i="6"/>
  <c r="CP1562" i="6"/>
  <c r="CP1563" i="6"/>
  <c r="CP1564" i="6"/>
  <c r="CP1565" i="6"/>
  <c r="CP1566" i="6"/>
  <c r="CP1567" i="6"/>
  <c r="CP1568" i="6"/>
  <c r="CP1569" i="6"/>
  <c r="CP1570" i="6"/>
  <c r="CP1571" i="6"/>
  <c r="CP1572" i="6"/>
  <c r="CP1573" i="6"/>
  <c r="CP1574" i="6"/>
  <c r="CP1575" i="6"/>
  <c r="CP1576" i="6"/>
  <c r="CP1577" i="6"/>
  <c r="CP1578" i="6"/>
  <c r="CP1579" i="6"/>
  <c r="CP1580" i="6"/>
  <c r="CP1581" i="6"/>
  <c r="CP1582" i="6"/>
  <c r="CP1583" i="6"/>
  <c r="CP1584" i="6"/>
  <c r="CP1585" i="6"/>
  <c r="CP1586" i="6"/>
  <c r="CP1587" i="6"/>
  <c r="CP1588" i="6"/>
  <c r="CP1589" i="6"/>
  <c r="CP1590" i="6"/>
  <c r="CP1591" i="6"/>
  <c r="CP1592" i="6"/>
  <c r="CP1593" i="6"/>
  <c r="CP1594" i="6"/>
  <c r="CP1595" i="6"/>
  <c r="CP1596" i="6"/>
  <c r="CP1597" i="6"/>
  <c r="CP1598" i="6"/>
  <c r="CP1599" i="6"/>
  <c r="CP1600" i="6"/>
  <c r="CP1601" i="6"/>
  <c r="CP1602" i="6"/>
  <c r="CP1603" i="6"/>
  <c r="CP1604" i="6"/>
  <c r="CP1605" i="6"/>
  <c r="CP1606" i="6"/>
  <c r="CP1607" i="6"/>
  <c r="CP1608" i="6"/>
  <c r="CP1609" i="6"/>
  <c r="CP1610" i="6"/>
  <c r="CP1611" i="6"/>
  <c r="CP1612" i="6"/>
  <c r="CP1613" i="6"/>
  <c r="CP1614" i="6"/>
  <c r="CP1615" i="6"/>
  <c r="CP1616" i="6"/>
  <c r="CP1617" i="6"/>
  <c r="CP1618" i="6"/>
  <c r="CP1619" i="6"/>
  <c r="CP1620" i="6"/>
  <c r="CP1621" i="6"/>
  <c r="CP1622" i="6"/>
  <c r="CP1623" i="6"/>
  <c r="CP1624" i="6"/>
  <c r="CP1625" i="6"/>
  <c r="CP1626" i="6"/>
  <c r="CP1627" i="6"/>
  <c r="CP1628" i="6"/>
  <c r="CP1629" i="6"/>
  <c r="CP1630" i="6"/>
  <c r="CP1631" i="6"/>
  <c r="CP1632" i="6"/>
  <c r="CP1633" i="6"/>
  <c r="CP1634" i="6"/>
  <c r="CP1635" i="6"/>
  <c r="A489" i="11" l="1" a="1"/>
  <c r="A489" i="11" s="1"/>
  <c r="A490" i="11" a="1"/>
  <c r="A490" i="11" s="1"/>
  <c r="A491" i="11" a="1"/>
  <c r="A491" i="11" s="1"/>
  <c r="A492" i="11" a="1"/>
  <c r="A492" i="11" s="1"/>
  <c r="A493" i="11" a="1"/>
  <c r="A493" i="11" s="1"/>
  <c r="A494" i="11" a="1"/>
  <c r="A494" i="11" s="1"/>
  <c r="A495" i="11" a="1"/>
  <c r="A495" i="11" s="1"/>
  <c r="A496" i="11" a="1"/>
  <c r="A496" i="11" s="1"/>
  <c r="A497" i="11" a="1"/>
  <c r="A497" i="11" s="1"/>
  <c r="A498" i="11" a="1"/>
  <c r="A498" i="11" s="1"/>
  <c r="A499" i="11" a="1"/>
  <c r="A499" i="11" s="1"/>
  <c r="A500" i="11" a="1"/>
  <c r="A500" i="11" s="1"/>
  <c r="A501" i="11" a="1"/>
  <c r="A501" i="11" s="1"/>
  <c r="A502" i="11" a="1"/>
  <c r="A502" i="11" s="1"/>
  <c r="A503" i="11" a="1"/>
  <c r="A503" i="11" s="1"/>
  <c r="A504" i="11" a="1"/>
  <c r="A504" i="11" s="1"/>
  <c r="A505" i="11" a="1"/>
  <c r="A505" i="11" s="1"/>
  <c r="A506" i="11" a="1"/>
  <c r="A506" i="11" s="1"/>
  <c r="A507" i="11" a="1"/>
  <c r="A507" i="11" s="1"/>
  <c r="A508" i="11" a="1"/>
  <c r="A508" i="11" s="1"/>
  <c r="A509" i="11" a="1"/>
  <c r="A509" i="11" s="1"/>
  <c r="A510" i="11" a="1"/>
  <c r="A510" i="11" s="1"/>
  <c r="A511" i="11" a="1"/>
  <c r="A511" i="11" s="1"/>
  <c r="A512" i="11" a="1"/>
  <c r="A512" i="11" s="1"/>
  <c r="A513" i="11" a="1"/>
  <c r="A513" i="11" s="1"/>
  <c r="A514" i="11" a="1"/>
  <c r="A514" i="11" s="1"/>
  <c r="A515" i="11" a="1"/>
  <c r="A515" i="11" s="1"/>
  <c r="A516" i="11" a="1"/>
  <c r="A516" i="11" s="1"/>
  <c r="A517" i="11" a="1"/>
  <c r="A517" i="11" s="1"/>
  <c r="A518" i="11" a="1"/>
  <c r="A518" i="11" s="1"/>
  <c r="A519" i="11" a="1"/>
  <c r="A519" i="11" s="1"/>
  <c r="A520" i="11" a="1"/>
  <c r="A520" i="11" s="1"/>
  <c r="A521" i="11" a="1"/>
  <c r="A521" i="11" s="1"/>
  <c r="A522" i="11" a="1"/>
  <c r="A522" i="11" s="1"/>
  <c r="A523" i="11" a="1"/>
  <c r="A523" i="11" s="1"/>
  <c r="A524" i="11" a="1"/>
  <c r="A524" i="11" s="1"/>
  <c r="A525" i="11" a="1"/>
  <c r="A525" i="11" s="1"/>
  <c r="A526" i="11" a="1"/>
  <c r="A526" i="11" s="1"/>
  <c r="A527" i="11" a="1"/>
  <c r="A527" i="11" s="1"/>
  <c r="A528" i="11" a="1"/>
  <c r="A528" i="11" s="1"/>
  <c r="A529" i="11" a="1"/>
  <c r="A529" i="11" s="1"/>
  <c r="A530" i="11" a="1"/>
  <c r="A530" i="11" s="1"/>
  <c r="A531" i="11" a="1"/>
  <c r="A531" i="11" s="1"/>
  <c r="A532" i="11" a="1"/>
  <c r="A532" i="11" s="1"/>
  <c r="A533" i="11" a="1"/>
  <c r="A533" i="11" s="1"/>
  <c r="A534" i="11" a="1"/>
  <c r="A534" i="11" s="1"/>
  <c r="A535" i="11" a="1"/>
  <c r="A535" i="11" s="1"/>
  <c r="A536" i="11" a="1"/>
  <c r="A536" i="11" s="1"/>
  <c r="A537" i="11" a="1"/>
  <c r="A537" i="11" s="1"/>
  <c r="A538" i="11" a="1"/>
  <c r="A538" i="11" s="1"/>
  <c r="A539" i="11" a="1"/>
  <c r="A539" i="11" s="1"/>
  <c r="A540" i="11" a="1"/>
  <c r="A540" i="11" s="1"/>
  <c r="A541" i="11" a="1"/>
  <c r="A541" i="11" s="1"/>
  <c r="A542" i="11" a="1"/>
  <c r="A542" i="11" s="1"/>
  <c r="A543" i="11" a="1"/>
  <c r="A543" i="11" s="1"/>
  <c r="A544" i="11" a="1"/>
  <c r="A544" i="11" s="1"/>
  <c r="A545" i="11" a="1"/>
  <c r="A545" i="11" s="1"/>
  <c r="A546" i="11" a="1"/>
  <c r="A546" i="11" s="1"/>
  <c r="A547" i="11" a="1"/>
  <c r="A547" i="11" s="1"/>
  <c r="A548" i="11" a="1"/>
  <c r="A548" i="11" s="1"/>
  <c r="A549" i="11" a="1"/>
  <c r="A549" i="11" s="1"/>
  <c r="A550" i="11" a="1"/>
  <c r="A550" i="11" s="1"/>
  <c r="A551" i="11" a="1"/>
  <c r="A551" i="11" s="1"/>
  <c r="A552" i="11" a="1"/>
  <c r="A552" i="11" s="1"/>
  <c r="A553" i="11" a="1"/>
  <c r="A553" i="11" s="1"/>
  <c r="A554" i="11" a="1"/>
  <c r="A554" i="11" s="1"/>
  <c r="A555" i="11" a="1"/>
  <c r="A555" i="11" s="1"/>
  <c r="A556" i="11" a="1"/>
  <c r="A556" i="11" s="1"/>
  <c r="A557" i="11" a="1"/>
  <c r="A557" i="11" s="1"/>
  <c r="A558" i="11" a="1"/>
  <c r="A558" i="11" s="1"/>
  <c r="A559" i="11" a="1"/>
  <c r="A559" i="11" s="1"/>
  <c r="A560" i="11" a="1"/>
  <c r="A560" i="11" s="1"/>
  <c r="A561" i="11" a="1"/>
  <c r="A561" i="11" s="1"/>
  <c r="A562" i="11" a="1"/>
  <c r="A562" i="11" s="1"/>
  <c r="A563" i="11" a="1"/>
  <c r="A563" i="11" s="1"/>
  <c r="A564" i="11" a="1"/>
  <c r="A564" i="11" s="1"/>
  <c r="A565" i="11" a="1"/>
  <c r="A565" i="11" s="1"/>
  <c r="A566" i="11" a="1"/>
  <c r="A566" i="11" s="1"/>
  <c r="A567" i="11" a="1"/>
  <c r="A567" i="11" s="1"/>
  <c r="A568" i="11" a="1"/>
  <c r="A568" i="11" s="1"/>
  <c r="A569" i="11" a="1"/>
  <c r="A569" i="11" s="1"/>
  <c r="A570" i="11" a="1"/>
  <c r="A570" i="11" s="1"/>
  <c r="A571" i="11" a="1"/>
  <c r="A571" i="11" s="1"/>
  <c r="A572" i="11" a="1"/>
  <c r="A572" i="11" s="1"/>
  <c r="A573" i="11" a="1"/>
  <c r="A573" i="11" s="1"/>
  <c r="A574" i="11" a="1"/>
  <c r="A574" i="11" s="1"/>
  <c r="A575" i="11" a="1"/>
  <c r="A575" i="11" s="1"/>
  <c r="A576" i="11" a="1"/>
  <c r="A576" i="11" s="1"/>
  <c r="A577" i="11" a="1"/>
  <c r="A577" i="11" s="1"/>
  <c r="A578" i="11" a="1"/>
  <c r="A578" i="11" s="1"/>
  <c r="A579" i="11" a="1"/>
  <c r="A579" i="11" s="1"/>
  <c r="A580" i="11" a="1"/>
  <c r="A580" i="11" s="1"/>
  <c r="A581" i="11" a="1"/>
  <c r="A581" i="11" s="1"/>
  <c r="A582" i="11" a="1"/>
  <c r="A582" i="11" s="1"/>
  <c r="A583" i="11" a="1"/>
  <c r="A583" i="11" s="1"/>
  <c r="A584" i="11" a="1"/>
  <c r="A584" i="11" s="1"/>
  <c r="A585" i="11" a="1"/>
  <c r="A585" i="11" s="1"/>
  <c r="A586" i="11" a="1"/>
  <c r="A586" i="11" s="1"/>
  <c r="A587" i="11" a="1"/>
  <c r="A587" i="11" s="1"/>
  <c r="A588" i="11" a="1"/>
  <c r="A588" i="11" s="1"/>
  <c r="A589" i="11" a="1"/>
  <c r="A589" i="11" s="1"/>
  <c r="A590" i="11" a="1"/>
  <c r="A590" i="11" s="1"/>
  <c r="A591" i="11" a="1"/>
  <c r="A591" i="11" s="1"/>
  <c r="A592" i="11" a="1"/>
  <c r="A592" i="11" s="1"/>
  <c r="A593" i="11" a="1"/>
  <c r="A593" i="11" s="1"/>
  <c r="A594" i="11" a="1"/>
  <c r="A594" i="11" s="1"/>
  <c r="A595" i="11" a="1"/>
  <c r="A595" i="11" s="1"/>
  <c r="A596" i="11" a="1"/>
  <c r="A596" i="11" s="1"/>
  <c r="A597" i="11" a="1"/>
  <c r="A597" i="11" s="1"/>
  <c r="A598" i="11" a="1"/>
  <c r="A598" i="11" s="1"/>
  <c r="A599" i="11" a="1"/>
  <c r="A599" i="11" s="1"/>
  <c r="A600" i="11" a="1"/>
  <c r="A600" i="11" s="1"/>
  <c r="A601" i="11" a="1"/>
  <c r="A601" i="11" s="1"/>
  <c r="A602" i="11" a="1"/>
  <c r="A602" i="11" s="1"/>
  <c r="A603" i="11" a="1"/>
  <c r="A603" i="11" s="1"/>
  <c r="A604" i="11" a="1"/>
  <c r="A604" i="11" s="1"/>
  <c r="A605" i="11" a="1"/>
  <c r="A605" i="11" s="1"/>
  <c r="A606" i="11" a="1"/>
  <c r="A606" i="11" s="1"/>
  <c r="A607" i="11" a="1"/>
  <c r="A607" i="11" s="1"/>
  <c r="A608" i="11" a="1"/>
  <c r="A608" i="11" s="1"/>
  <c r="A609" i="11" a="1"/>
  <c r="A609" i="11" s="1"/>
  <c r="BK489" i="11"/>
  <c r="BL489" i="11"/>
  <c r="BK490" i="11"/>
  <c r="BL490" i="11"/>
  <c r="BK491" i="11"/>
  <c r="BL491" i="11"/>
  <c r="BK492" i="11"/>
  <c r="BL492" i="11"/>
  <c r="BK493" i="11"/>
  <c r="BL493" i="11"/>
  <c r="BK494" i="11"/>
  <c r="BL494" i="11"/>
  <c r="BK495" i="11"/>
  <c r="BL495" i="11"/>
  <c r="BK496" i="11"/>
  <c r="BL496" i="11"/>
  <c r="BK497" i="11"/>
  <c r="BL497" i="11"/>
  <c r="BK498" i="11"/>
  <c r="BL498" i="11"/>
  <c r="BK499" i="11"/>
  <c r="BL499" i="11"/>
  <c r="BK500" i="11"/>
  <c r="BL500" i="11"/>
  <c r="BK501" i="11"/>
  <c r="BL501" i="11"/>
  <c r="BK502" i="11"/>
  <c r="BL502" i="11"/>
  <c r="BK503" i="11"/>
  <c r="BL503" i="11"/>
  <c r="BK504" i="11"/>
  <c r="BL504" i="11"/>
  <c r="BK505" i="11"/>
  <c r="BL505" i="11"/>
  <c r="BK506" i="11"/>
  <c r="BL506" i="11"/>
  <c r="BK507" i="11"/>
  <c r="BL507" i="11"/>
  <c r="BK508" i="11"/>
  <c r="BL508" i="11"/>
  <c r="BK509" i="11"/>
  <c r="BL509" i="11"/>
  <c r="BK510" i="11"/>
  <c r="BL510" i="11"/>
  <c r="BK511" i="11"/>
  <c r="BL511" i="11"/>
  <c r="BK512" i="11"/>
  <c r="BL512" i="11"/>
  <c r="BK513" i="11"/>
  <c r="BL513" i="11"/>
  <c r="BK514" i="11"/>
  <c r="BL514" i="11"/>
  <c r="BK515" i="11"/>
  <c r="BL515" i="11"/>
  <c r="BK516" i="11"/>
  <c r="BL516" i="11"/>
  <c r="BK517" i="11"/>
  <c r="BL517" i="11"/>
  <c r="BK518" i="11"/>
  <c r="BL518" i="11"/>
  <c r="BK519" i="11"/>
  <c r="BL519" i="11"/>
  <c r="BK520" i="11"/>
  <c r="BL520" i="11"/>
  <c r="BK521" i="11"/>
  <c r="BL521" i="11"/>
  <c r="BK522" i="11"/>
  <c r="BL522" i="11"/>
  <c r="BK523" i="11"/>
  <c r="BL523" i="11"/>
  <c r="BK524" i="11"/>
  <c r="BL524" i="11"/>
  <c r="BK525" i="11"/>
  <c r="BL525" i="11"/>
  <c r="BK526" i="11"/>
  <c r="BL526" i="11"/>
  <c r="BK527" i="11"/>
  <c r="BL527" i="11"/>
  <c r="BK528" i="11"/>
  <c r="BL528" i="11"/>
  <c r="BK529" i="11"/>
  <c r="BL529" i="11"/>
  <c r="BK530" i="11"/>
  <c r="BL530" i="11"/>
  <c r="BK531" i="11"/>
  <c r="BL531" i="11"/>
  <c r="BK532" i="11"/>
  <c r="BL532" i="11"/>
  <c r="BK533" i="11"/>
  <c r="BL533" i="11"/>
  <c r="BK534" i="11"/>
  <c r="BL534" i="11"/>
  <c r="BK535" i="11"/>
  <c r="BL535" i="11"/>
  <c r="BK536" i="11"/>
  <c r="BL536" i="11"/>
  <c r="BK537" i="11"/>
  <c r="BL537" i="11"/>
  <c r="BK538" i="11"/>
  <c r="BL538" i="11"/>
  <c r="BK539" i="11"/>
  <c r="BL539" i="11"/>
  <c r="BK540" i="11"/>
  <c r="BL540" i="11"/>
  <c r="BK541" i="11"/>
  <c r="BL541" i="11"/>
  <c r="BK542" i="11"/>
  <c r="BL542" i="11"/>
  <c r="BK543" i="11"/>
  <c r="BL543" i="11"/>
  <c r="BK544" i="11"/>
  <c r="BL544" i="11"/>
  <c r="BK545" i="11"/>
  <c r="BL545" i="11"/>
  <c r="BK546" i="11"/>
  <c r="BL546" i="11"/>
  <c r="BK547" i="11"/>
  <c r="BL547" i="11"/>
  <c r="BK548" i="11"/>
  <c r="BL548" i="11"/>
  <c r="BK549" i="11"/>
  <c r="BL549" i="11"/>
  <c r="BK550" i="11"/>
  <c r="BL550" i="11"/>
  <c r="BK551" i="11"/>
  <c r="BL551" i="11"/>
  <c r="BK552" i="11"/>
  <c r="BL552" i="11"/>
  <c r="BK553" i="11"/>
  <c r="BL553" i="11"/>
  <c r="BK554" i="11"/>
  <c r="BL554" i="11"/>
  <c r="BK555" i="11"/>
  <c r="BL555" i="11"/>
  <c r="BK556" i="11"/>
  <c r="BL556" i="11"/>
  <c r="BK557" i="11"/>
  <c r="BL557" i="11"/>
  <c r="BK558" i="11"/>
  <c r="BL558" i="11"/>
  <c r="BK559" i="11"/>
  <c r="BL559" i="11"/>
  <c r="BK560" i="11"/>
  <c r="BL560" i="11"/>
  <c r="BK561" i="11"/>
  <c r="BL561" i="11"/>
  <c r="BK562" i="11"/>
  <c r="BL562" i="11"/>
  <c r="BK563" i="11"/>
  <c r="BL563" i="11"/>
  <c r="BK564" i="11"/>
  <c r="BL564" i="11"/>
  <c r="BK565" i="11"/>
  <c r="BL565" i="11"/>
  <c r="BK566" i="11"/>
  <c r="BL566" i="11"/>
  <c r="BK567" i="11"/>
  <c r="BL567" i="11"/>
  <c r="BK568" i="11"/>
  <c r="BL568" i="11"/>
  <c r="BK569" i="11"/>
  <c r="BL569" i="11"/>
  <c r="BK570" i="11"/>
  <c r="BL570" i="11"/>
  <c r="BK571" i="11"/>
  <c r="BL571" i="11"/>
  <c r="BK572" i="11"/>
  <c r="BL572" i="11"/>
  <c r="BK573" i="11"/>
  <c r="BL573" i="11"/>
  <c r="BK574" i="11"/>
  <c r="BL574" i="11"/>
  <c r="BK575" i="11"/>
  <c r="BL575" i="11"/>
  <c r="BK576" i="11"/>
  <c r="BL576" i="11"/>
  <c r="BK577" i="11"/>
  <c r="BL577" i="11"/>
  <c r="BK578" i="11"/>
  <c r="BL578" i="11"/>
  <c r="BK579" i="11"/>
  <c r="BL579" i="11"/>
  <c r="BK580" i="11"/>
  <c r="BL580" i="11"/>
  <c r="BK581" i="11"/>
  <c r="BL581" i="11"/>
  <c r="BK582" i="11"/>
  <c r="BL582" i="11"/>
  <c r="BK583" i="11"/>
  <c r="BL583" i="11"/>
  <c r="BK584" i="11"/>
  <c r="BL584" i="11"/>
  <c r="BK585" i="11"/>
  <c r="BL585" i="11"/>
  <c r="BK586" i="11"/>
  <c r="BL586" i="11"/>
  <c r="BK587" i="11"/>
  <c r="BL587" i="11"/>
  <c r="BK588" i="11"/>
  <c r="BL588" i="11"/>
  <c r="BK589" i="11"/>
  <c r="BL589" i="11"/>
  <c r="BK590" i="11"/>
  <c r="BL590" i="11"/>
  <c r="BK591" i="11"/>
  <c r="BL591" i="11"/>
  <c r="BK592" i="11"/>
  <c r="BL592" i="11"/>
  <c r="BK593" i="11"/>
  <c r="BL593" i="11"/>
  <c r="BK594" i="11"/>
  <c r="BL594" i="11"/>
  <c r="BK595" i="11"/>
  <c r="BL595" i="11"/>
  <c r="BK596" i="11"/>
  <c r="BL596" i="11"/>
  <c r="BK597" i="11"/>
  <c r="BL597" i="11"/>
  <c r="BK598" i="11"/>
  <c r="BL598" i="11"/>
  <c r="BK599" i="11"/>
  <c r="BL599" i="11"/>
  <c r="BK600" i="11"/>
  <c r="BL600" i="11"/>
  <c r="BK601" i="11"/>
  <c r="BL601" i="11"/>
  <c r="BK602" i="11"/>
  <c r="BL602" i="11"/>
  <c r="BK603" i="11"/>
  <c r="BL603" i="11"/>
  <c r="BK604" i="11"/>
  <c r="BL604" i="11"/>
  <c r="BK605" i="11"/>
  <c r="BL605" i="11"/>
  <c r="BK606" i="11"/>
  <c r="BL606" i="11"/>
  <c r="BK607" i="11"/>
  <c r="BL607" i="11"/>
  <c r="BK608" i="11"/>
  <c r="BL608" i="11"/>
  <c r="BK609" i="11"/>
  <c r="BL609" i="11"/>
  <c r="CM909" i="2"/>
  <c r="CN909" i="2" s="1"/>
  <c r="CO909" i="2"/>
  <c r="CM910" i="2"/>
  <c r="CN910" i="2" s="1"/>
  <c r="CO910" i="2"/>
  <c r="CM911" i="2"/>
  <c r="CN911" i="2" s="1"/>
  <c r="CO911" i="2"/>
  <c r="CM912" i="2"/>
  <c r="CN912" i="2" s="1"/>
  <c r="CO912" i="2"/>
  <c r="CM913" i="2"/>
  <c r="CN913" i="2" s="1"/>
  <c r="CO913" i="2"/>
  <c r="CM914" i="2"/>
  <c r="CN914" i="2" s="1"/>
  <c r="CO914" i="2"/>
  <c r="CM915" i="2"/>
  <c r="CN915" i="2" s="1"/>
  <c r="CO915" i="2"/>
  <c r="CM916" i="2"/>
  <c r="CN916" i="2" s="1"/>
  <c r="CO916" i="2"/>
  <c r="CM917" i="2"/>
  <c r="CN917" i="2" s="1"/>
  <c r="CO917" i="2"/>
  <c r="CM918" i="2"/>
  <c r="CN918" i="2" s="1"/>
  <c r="CO918" i="2"/>
  <c r="CM919" i="2"/>
  <c r="CN919" i="2" s="1"/>
  <c r="CO919" i="2"/>
  <c r="CM920" i="2"/>
  <c r="CN920" i="2" s="1"/>
  <c r="CO920" i="2"/>
  <c r="CM921" i="2"/>
  <c r="CN921" i="2" s="1"/>
  <c r="CO921" i="2"/>
  <c r="CM922" i="2"/>
  <c r="CN922" i="2" s="1"/>
  <c r="CO922" i="2"/>
  <c r="CM923" i="2"/>
  <c r="CN923" i="2" s="1"/>
  <c r="CO923" i="2"/>
  <c r="CM924" i="2"/>
  <c r="CN924" i="2" s="1"/>
  <c r="CO924" i="2"/>
  <c r="CM925" i="2"/>
  <c r="CN925" i="2" s="1"/>
  <c r="CO925" i="2"/>
  <c r="CM926" i="2"/>
  <c r="CN926" i="2" s="1"/>
  <c r="CO926" i="2"/>
  <c r="CM927" i="2"/>
  <c r="CN927" i="2" s="1"/>
  <c r="CO927" i="2"/>
  <c r="CM928" i="2"/>
  <c r="CN928" i="2" s="1"/>
  <c r="CO928" i="2"/>
  <c r="CM929" i="2"/>
  <c r="CN929" i="2" s="1"/>
  <c r="CO929" i="2"/>
  <c r="CM930" i="2"/>
  <c r="CN930" i="2" s="1"/>
  <c r="CO930" i="2"/>
  <c r="CM931" i="2"/>
  <c r="CN931" i="2" s="1"/>
  <c r="CO931" i="2"/>
  <c r="CM932" i="2"/>
  <c r="CN932" i="2" s="1"/>
  <c r="CO932" i="2"/>
  <c r="CM933" i="2"/>
  <c r="CN933" i="2" s="1"/>
  <c r="CO933" i="2"/>
  <c r="CM934" i="2"/>
  <c r="CN934" i="2" s="1"/>
  <c r="CO934" i="2"/>
  <c r="CM935" i="2"/>
  <c r="CN935" i="2" s="1"/>
  <c r="CO935" i="2"/>
  <c r="CM936" i="2"/>
  <c r="CN936" i="2" s="1"/>
  <c r="CO936" i="2"/>
  <c r="CM937" i="2"/>
  <c r="CN937" i="2" s="1"/>
  <c r="CO937" i="2"/>
  <c r="CM938" i="2"/>
  <c r="CN938" i="2" s="1"/>
  <c r="CO938" i="2"/>
  <c r="CM939" i="2"/>
  <c r="CN939" i="2" s="1"/>
  <c r="CO939" i="2"/>
  <c r="CM940" i="2"/>
  <c r="CN940" i="2" s="1"/>
  <c r="CO940" i="2"/>
  <c r="CM941" i="2"/>
  <c r="CN941" i="2" s="1"/>
  <c r="CO941" i="2"/>
  <c r="CM942" i="2"/>
  <c r="CN942" i="2" s="1"/>
  <c r="CO942" i="2"/>
  <c r="CM943" i="2"/>
  <c r="CN943" i="2" s="1"/>
  <c r="CO943" i="2"/>
  <c r="CM944" i="2"/>
  <c r="CN944" i="2" s="1"/>
  <c r="CO944" i="2"/>
  <c r="CM945" i="2"/>
  <c r="CN945" i="2" s="1"/>
  <c r="CO945" i="2"/>
  <c r="CM946" i="2"/>
  <c r="CN946" i="2" s="1"/>
  <c r="CO946" i="2"/>
  <c r="CM947" i="2"/>
  <c r="CN947" i="2" s="1"/>
  <c r="CO947" i="2"/>
  <c r="CM948" i="2"/>
  <c r="CN948" i="2" s="1"/>
  <c r="CO948" i="2"/>
  <c r="CM949" i="2"/>
  <c r="CN949" i="2" s="1"/>
  <c r="CO949" i="2"/>
  <c r="CM950" i="2"/>
  <c r="CN950" i="2" s="1"/>
  <c r="CO950" i="2"/>
  <c r="CM951" i="2"/>
  <c r="CN951" i="2" s="1"/>
  <c r="CO951" i="2"/>
  <c r="CM952" i="2"/>
  <c r="CN952" i="2" s="1"/>
  <c r="CO952" i="2"/>
  <c r="CM953" i="2"/>
  <c r="CN953" i="2" s="1"/>
  <c r="CO953" i="2"/>
  <c r="CM954" i="2"/>
  <c r="CN954" i="2" s="1"/>
  <c r="CO954" i="2"/>
  <c r="CM955" i="2"/>
  <c r="CN955" i="2" s="1"/>
  <c r="CO955" i="2"/>
  <c r="CM956" i="2"/>
  <c r="CN956" i="2" s="1"/>
  <c r="CO956" i="2"/>
  <c r="CM957" i="2"/>
  <c r="CN957" i="2" s="1"/>
  <c r="CO957" i="2"/>
  <c r="CM958" i="2"/>
  <c r="CN958" i="2" s="1"/>
  <c r="CO958" i="2"/>
  <c r="CM959" i="2"/>
  <c r="CN959" i="2" s="1"/>
  <c r="CO959" i="2"/>
  <c r="CM960" i="2"/>
  <c r="CN960" i="2" s="1"/>
  <c r="CO960" i="2"/>
  <c r="CM961" i="2"/>
  <c r="CN961" i="2" s="1"/>
  <c r="CO961" i="2"/>
  <c r="CM962" i="2"/>
  <c r="CN962" i="2" s="1"/>
  <c r="CO962" i="2"/>
  <c r="CM963" i="2"/>
  <c r="CN963" i="2" s="1"/>
  <c r="CO963" i="2"/>
  <c r="CM964" i="2"/>
  <c r="CN964" i="2" s="1"/>
  <c r="CO964" i="2"/>
  <c r="CM965" i="2"/>
  <c r="CN965" i="2" s="1"/>
  <c r="CO965" i="2"/>
  <c r="CM966" i="2"/>
  <c r="CN966" i="2" s="1"/>
  <c r="CO966" i="2"/>
  <c r="CM967" i="2"/>
  <c r="CN967" i="2" s="1"/>
  <c r="CO967" i="2"/>
  <c r="CM968" i="2"/>
  <c r="CN968" i="2" s="1"/>
  <c r="CO968" i="2"/>
  <c r="CM969" i="2"/>
  <c r="CN969" i="2" s="1"/>
  <c r="CO969" i="2"/>
  <c r="CM970" i="2"/>
  <c r="CN970" i="2" s="1"/>
  <c r="CO970" i="2"/>
  <c r="CM971" i="2"/>
  <c r="CN971" i="2" s="1"/>
  <c r="CO971" i="2"/>
  <c r="CM972" i="2"/>
  <c r="CN972" i="2" s="1"/>
  <c r="CO972" i="2"/>
  <c r="CM973" i="2"/>
  <c r="CN973" i="2" s="1"/>
  <c r="CO973" i="2"/>
  <c r="CM974" i="2"/>
  <c r="CN974" i="2" s="1"/>
  <c r="CO974" i="2"/>
  <c r="CM975" i="2"/>
  <c r="CN975" i="2" s="1"/>
  <c r="CO975" i="2"/>
  <c r="CM976" i="2"/>
  <c r="CN976" i="2" s="1"/>
  <c r="CO976" i="2"/>
  <c r="CM977" i="2"/>
  <c r="CN977" i="2" s="1"/>
  <c r="CO977" i="2"/>
  <c r="CM978" i="2"/>
  <c r="CN978" i="2" s="1"/>
  <c r="CO978" i="2"/>
  <c r="CM979" i="2"/>
  <c r="CN979" i="2" s="1"/>
  <c r="CO979" i="2"/>
  <c r="CM980" i="2"/>
  <c r="CN980" i="2" s="1"/>
  <c r="CO980" i="2"/>
  <c r="CM981" i="2"/>
  <c r="CN981" i="2" s="1"/>
  <c r="CO981" i="2"/>
  <c r="CM982" i="2"/>
  <c r="CN982" i="2" s="1"/>
  <c r="CO982" i="2"/>
  <c r="CM983" i="2"/>
  <c r="CN983" i="2" s="1"/>
  <c r="CO983" i="2"/>
  <c r="CM984" i="2"/>
  <c r="CN984" i="2" s="1"/>
  <c r="CO984" i="2"/>
  <c r="CM985" i="2"/>
  <c r="CN985" i="2" s="1"/>
  <c r="CO985" i="2"/>
  <c r="CM986" i="2"/>
  <c r="CN986" i="2" s="1"/>
  <c r="CO986" i="2"/>
  <c r="CM987" i="2"/>
  <c r="CN987" i="2" s="1"/>
  <c r="CO987" i="2"/>
  <c r="CM988" i="2"/>
  <c r="CN988" i="2" s="1"/>
  <c r="CO988" i="2"/>
  <c r="CM989" i="2"/>
  <c r="CN989" i="2" s="1"/>
  <c r="CO989" i="2"/>
  <c r="CM990" i="2"/>
  <c r="CN990" i="2" s="1"/>
  <c r="CO990" i="2"/>
  <c r="CM991" i="2"/>
  <c r="CN991" i="2" s="1"/>
  <c r="CO991" i="2"/>
  <c r="CM992" i="2"/>
  <c r="CN992" i="2" s="1"/>
  <c r="CO992" i="2"/>
  <c r="CM993" i="2"/>
  <c r="CN993" i="2" s="1"/>
  <c r="CO993" i="2"/>
  <c r="CM994" i="2"/>
  <c r="CN994" i="2" s="1"/>
  <c r="CO994" i="2"/>
  <c r="CM995" i="2"/>
  <c r="CN995" i="2" s="1"/>
  <c r="CO995" i="2"/>
  <c r="CM996" i="2"/>
  <c r="CN996" i="2" s="1"/>
  <c r="CO996" i="2"/>
  <c r="CM997" i="2"/>
  <c r="CN997" i="2" s="1"/>
  <c r="CO997" i="2"/>
  <c r="CM998" i="2"/>
  <c r="CN998" i="2" s="1"/>
  <c r="CO998" i="2"/>
  <c r="CM999" i="2"/>
  <c r="CN999" i="2" s="1"/>
  <c r="CO999" i="2"/>
  <c r="CM1000" i="2"/>
  <c r="CN1000" i="2" s="1"/>
  <c r="CO1000" i="2"/>
  <c r="CM1001" i="2"/>
  <c r="CN1001" i="2" s="1"/>
  <c r="CO1001" i="2"/>
  <c r="CM1002" i="2"/>
  <c r="CN1002" i="2" s="1"/>
  <c r="CO1002" i="2"/>
  <c r="CM1003" i="2"/>
  <c r="CN1003" i="2" s="1"/>
  <c r="CO1003" i="2"/>
  <c r="CM1004" i="2"/>
  <c r="CN1004" i="2" s="1"/>
  <c r="CO1004" i="2"/>
  <c r="CM1005" i="2"/>
  <c r="CN1005" i="2" s="1"/>
  <c r="CO1005" i="2"/>
  <c r="CM1006" i="2"/>
  <c r="CN1006" i="2" s="1"/>
  <c r="CO1006" i="2"/>
  <c r="CM1007" i="2"/>
  <c r="CN1007" i="2" s="1"/>
  <c r="CO1007" i="2"/>
  <c r="CM1008" i="2"/>
  <c r="CN1008" i="2" s="1"/>
  <c r="CO1008" i="2"/>
  <c r="CM1009" i="2"/>
  <c r="CN1009" i="2" s="1"/>
  <c r="CO1009" i="2"/>
  <c r="CM1010" i="2"/>
  <c r="CN1010" i="2" s="1"/>
  <c r="CO1010" i="2"/>
  <c r="CM1011" i="2"/>
  <c r="CN1011" i="2" s="1"/>
  <c r="CO1011" i="2"/>
  <c r="CM1012" i="2"/>
  <c r="CN1012" i="2" s="1"/>
  <c r="CO1012" i="2"/>
  <c r="CM1013" i="2"/>
  <c r="CN1013" i="2" s="1"/>
  <c r="CO1013" i="2"/>
  <c r="CM1014" i="2"/>
  <c r="CN1014" i="2" s="1"/>
  <c r="CO1014" i="2"/>
  <c r="CM1015" i="2"/>
  <c r="CN1015" i="2" s="1"/>
  <c r="CO1015" i="2"/>
  <c r="CM1016" i="2"/>
  <c r="CN1016" i="2" s="1"/>
  <c r="CO1016" i="2"/>
  <c r="CM1017" i="2"/>
  <c r="CN1017" i="2" s="1"/>
  <c r="CO1017" i="2"/>
  <c r="CM1018" i="2"/>
  <c r="CN1018" i="2" s="1"/>
  <c r="CO1018" i="2"/>
  <c r="CM1019" i="2"/>
  <c r="CN1019" i="2" s="1"/>
  <c r="CO1019" i="2"/>
  <c r="CM1020" i="2"/>
  <c r="CN1020" i="2" s="1"/>
  <c r="CO1020" i="2"/>
  <c r="CM1021" i="2"/>
  <c r="CN1021" i="2" s="1"/>
  <c r="CO1021" i="2"/>
  <c r="CM1022" i="2"/>
  <c r="CN1022" i="2" s="1"/>
  <c r="CO1022" i="2"/>
  <c r="CM1023" i="2"/>
  <c r="CN1023" i="2" s="1"/>
  <c r="CO1023" i="2"/>
  <c r="CM1024" i="2"/>
  <c r="CN1024" i="2" s="1"/>
  <c r="CO1024" i="2"/>
  <c r="CM1025" i="2"/>
  <c r="CN1025" i="2" s="1"/>
  <c r="CO1025" i="2"/>
  <c r="CM1026" i="2"/>
  <c r="CN1026" i="2" s="1"/>
  <c r="CO1026" i="2"/>
  <c r="CM1027" i="2"/>
  <c r="CN1027" i="2" s="1"/>
  <c r="CO1027" i="2"/>
  <c r="CM1028" i="2"/>
  <c r="CN1028" i="2" s="1"/>
  <c r="CO1028" i="2"/>
  <c r="CM1029" i="2"/>
  <c r="CN1029" i="2" s="1"/>
  <c r="CO1029" i="2"/>
  <c r="CM1030" i="2"/>
  <c r="CN1030" i="2" s="1"/>
  <c r="CO1030" i="2"/>
  <c r="CM1031" i="2"/>
  <c r="CN1031" i="2" s="1"/>
  <c r="CO1031" i="2"/>
  <c r="CM1032" i="2"/>
  <c r="CN1032" i="2" s="1"/>
  <c r="CO1032" i="2"/>
  <c r="CM1033" i="2"/>
  <c r="CN1033" i="2" s="1"/>
  <c r="CO1033" i="2"/>
  <c r="CM1034" i="2"/>
  <c r="CN1034" i="2" s="1"/>
  <c r="CO1034" i="2"/>
  <c r="CM1035" i="2"/>
  <c r="CN1035" i="2" s="1"/>
  <c r="CO1035" i="2"/>
  <c r="CM1036" i="2"/>
  <c r="CN1036" i="2" s="1"/>
  <c r="CO1036" i="2"/>
  <c r="CM1037" i="2"/>
  <c r="CN1037" i="2" s="1"/>
  <c r="CO1037" i="2"/>
  <c r="CM1038" i="2"/>
  <c r="CN1038" i="2" s="1"/>
  <c r="CO1038" i="2"/>
  <c r="CM1039" i="2"/>
  <c r="CN1039" i="2" s="1"/>
  <c r="CO1039" i="2"/>
  <c r="CM1040" i="2"/>
  <c r="CN1040" i="2" s="1"/>
  <c r="CO1040" i="2"/>
  <c r="CM1041" i="2"/>
  <c r="CN1041" i="2" s="1"/>
  <c r="CO1041" i="2"/>
  <c r="CM1042" i="2"/>
  <c r="CN1042" i="2" s="1"/>
  <c r="CO1042" i="2"/>
  <c r="CM1043" i="2"/>
  <c r="CN1043" i="2" s="1"/>
  <c r="CO1043" i="2"/>
  <c r="CM1044" i="2"/>
  <c r="CN1044" i="2" s="1"/>
  <c r="CO1044" i="2"/>
  <c r="CM1045" i="2"/>
  <c r="CN1045" i="2" s="1"/>
  <c r="CO1045" i="2"/>
  <c r="CM1046" i="2"/>
  <c r="CN1046" i="2" s="1"/>
  <c r="CO1046" i="2"/>
  <c r="CM1047" i="2"/>
  <c r="CN1047" i="2" s="1"/>
  <c r="CO1047" i="2"/>
  <c r="CM1048" i="2"/>
  <c r="CN1048" i="2" s="1"/>
  <c r="CO1048" i="2"/>
  <c r="CM1049" i="2"/>
  <c r="CN1049" i="2" s="1"/>
  <c r="CO1049" i="2"/>
  <c r="CM1050" i="2"/>
  <c r="CN1050" i="2" s="1"/>
  <c r="CO1050" i="2"/>
  <c r="CM1051" i="2"/>
  <c r="CN1051" i="2" s="1"/>
  <c r="CO1051" i="2"/>
  <c r="CM1052" i="2"/>
  <c r="CN1052" i="2" s="1"/>
  <c r="CO1052" i="2"/>
  <c r="CM1053" i="2"/>
  <c r="CN1053" i="2" s="1"/>
  <c r="CO1053" i="2"/>
  <c r="CM1054" i="2"/>
  <c r="CN1054" i="2" s="1"/>
  <c r="CO1054" i="2"/>
  <c r="CM1055" i="2"/>
  <c r="CN1055" i="2" s="1"/>
  <c r="CO1055" i="2"/>
  <c r="CM1056" i="2"/>
  <c r="CN1056" i="2" s="1"/>
  <c r="CO1056" i="2"/>
  <c r="CM1057" i="2"/>
  <c r="CN1057" i="2" s="1"/>
  <c r="CO1057" i="2"/>
  <c r="CM1058" i="2"/>
  <c r="CN1058" i="2" s="1"/>
  <c r="CO1058" i="2"/>
  <c r="CM1059" i="2"/>
  <c r="CN1059" i="2" s="1"/>
  <c r="CO1059" i="2"/>
  <c r="CM1060" i="2"/>
  <c r="CN1060" i="2" s="1"/>
  <c r="CO1060" i="2"/>
  <c r="CM1061" i="2"/>
  <c r="CN1061" i="2" s="1"/>
  <c r="CO1061" i="2"/>
  <c r="CM1062" i="2"/>
  <c r="CN1062" i="2" s="1"/>
  <c r="CO1062" i="2"/>
  <c r="CM1063" i="2"/>
  <c r="CN1063" i="2" s="1"/>
  <c r="CO1063" i="2"/>
  <c r="CM1064" i="2"/>
  <c r="CN1064" i="2" s="1"/>
  <c r="CO1064" i="2"/>
  <c r="CM1065" i="2"/>
  <c r="CN1065" i="2" s="1"/>
  <c r="CO1065" i="2"/>
  <c r="CM1066" i="2"/>
  <c r="CN1066" i="2" s="1"/>
  <c r="CO1066" i="2"/>
  <c r="CM1067" i="2"/>
  <c r="CN1067" i="2" s="1"/>
  <c r="CO1067" i="2"/>
  <c r="CM1068" i="2"/>
  <c r="CN1068" i="2" s="1"/>
  <c r="CO1068" i="2"/>
  <c r="CM1069" i="2"/>
  <c r="CN1069" i="2" s="1"/>
  <c r="CO1069" i="2"/>
  <c r="CM1070" i="2"/>
  <c r="CN1070" i="2" s="1"/>
  <c r="CO1070" i="2"/>
  <c r="CM1071" i="2"/>
  <c r="CN1071" i="2" s="1"/>
  <c r="CO1071" i="2"/>
  <c r="CM1072" i="2"/>
  <c r="CN1072" i="2" s="1"/>
  <c r="CO1072" i="2"/>
  <c r="CM1073" i="2"/>
  <c r="CN1073" i="2" s="1"/>
  <c r="CO1073" i="2"/>
  <c r="CM1074" i="2"/>
  <c r="CN1074" i="2" s="1"/>
  <c r="CO1074" i="2"/>
  <c r="CM1075" i="2"/>
  <c r="CN1075" i="2" s="1"/>
  <c r="CO1075" i="2"/>
  <c r="CM1076" i="2"/>
  <c r="CN1076" i="2" s="1"/>
  <c r="CO1076" i="2"/>
  <c r="CM1077" i="2"/>
  <c r="CN1077" i="2" s="1"/>
  <c r="CO1077" i="2"/>
  <c r="CM1078" i="2"/>
  <c r="CN1078" i="2" s="1"/>
  <c r="CO1078" i="2"/>
  <c r="CM1079" i="2"/>
  <c r="CN1079" i="2" s="1"/>
  <c r="CO1079" i="2"/>
  <c r="CM1080" i="2"/>
  <c r="CN1080" i="2" s="1"/>
  <c r="CO1080" i="2"/>
  <c r="CM1081" i="2"/>
  <c r="CN1081" i="2" s="1"/>
  <c r="CO1081" i="2"/>
  <c r="CM1082" i="2"/>
  <c r="CN1082" i="2" s="1"/>
  <c r="CO1082" i="2"/>
  <c r="CM1083" i="2"/>
  <c r="CN1083" i="2" s="1"/>
  <c r="CO1083" i="2"/>
  <c r="CM1084" i="2"/>
  <c r="CN1084" i="2" s="1"/>
  <c r="CO1084" i="2"/>
  <c r="CM1085" i="2"/>
  <c r="CN1085" i="2" s="1"/>
  <c r="CO1085" i="2"/>
  <c r="CM1086" i="2"/>
  <c r="CN1086" i="2" s="1"/>
  <c r="CO1086" i="2"/>
  <c r="CM1087" i="2"/>
  <c r="CN1087" i="2" s="1"/>
  <c r="CO1087" i="2"/>
  <c r="CM1088" i="2"/>
  <c r="CN1088" i="2" s="1"/>
  <c r="CO1088" i="2"/>
  <c r="CM1089" i="2"/>
  <c r="CN1089" i="2" s="1"/>
  <c r="CO1089" i="2"/>
  <c r="CM1090" i="2"/>
  <c r="CN1090" i="2" s="1"/>
  <c r="CO1090" i="2"/>
  <c r="CM1091" i="2"/>
  <c r="CN1091" i="2" s="1"/>
  <c r="CO1091" i="2"/>
  <c r="CM1092" i="2"/>
  <c r="CN1092" i="2" s="1"/>
  <c r="CO1092" i="2"/>
  <c r="CM1093" i="2"/>
  <c r="CN1093" i="2" s="1"/>
  <c r="CO1093" i="2"/>
  <c r="CM1094" i="2"/>
  <c r="CN1094" i="2" s="1"/>
  <c r="CO1094" i="2"/>
  <c r="CM1095" i="2"/>
  <c r="CN1095" i="2" s="1"/>
  <c r="CO1095" i="2"/>
  <c r="CM1096" i="2"/>
  <c r="CN1096" i="2" s="1"/>
  <c r="CO1096" i="2"/>
  <c r="CM1097" i="2"/>
  <c r="CN1097" i="2" s="1"/>
  <c r="CO1097" i="2"/>
  <c r="CM1098" i="2"/>
  <c r="CN1098" i="2" s="1"/>
  <c r="CO1098" i="2"/>
  <c r="CM1099" i="2"/>
  <c r="CN1099" i="2" s="1"/>
  <c r="CO1099" i="2"/>
  <c r="CM1100" i="2"/>
  <c r="CN1100" i="2" s="1"/>
  <c r="CO1100" i="2"/>
  <c r="CM1101" i="2"/>
  <c r="CN1101" i="2" s="1"/>
  <c r="CO1101" i="2"/>
  <c r="CM1102" i="2"/>
  <c r="CN1102" i="2" s="1"/>
  <c r="CO1102" i="2"/>
  <c r="CM1103" i="2"/>
  <c r="CN1103" i="2" s="1"/>
  <c r="CO1103" i="2"/>
  <c r="CM1104" i="2"/>
  <c r="CN1104" i="2" s="1"/>
  <c r="CO1104" i="2"/>
  <c r="CM1105" i="2"/>
  <c r="CN1105" i="2" s="1"/>
  <c r="CO1105" i="2"/>
  <c r="CM1106" i="2"/>
  <c r="CN1106" i="2" s="1"/>
  <c r="CO1106" i="2"/>
  <c r="CM1107" i="2"/>
  <c r="CN1107" i="2" s="1"/>
  <c r="CO1107" i="2"/>
  <c r="CM1108" i="2"/>
  <c r="CN1108" i="2" s="1"/>
  <c r="CO1108" i="2"/>
  <c r="CM1109" i="2"/>
  <c r="CN1109" i="2" s="1"/>
  <c r="CO1109" i="2"/>
  <c r="CM1110" i="2"/>
  <c r="CN1110" i="2" s="1"/>
  <c r="CO1110" i="2"/>
  <c r="CM1111" i="2"/>
  <c r="CN1111" i="2" s="1"/>
  <c r="CO1111" i="2"/>
  <c r="CM1112" i="2"/>
  <c r="CN1112" i="2" s="1"/>
  <c r="CO1112" i="2"/>
  <c r="CM1113" i="2"/>
  <c r="CN1113" i="2" s="1"/>
  <c r="CO1113" i="2"/>
  <c r="CM1114" i="2"/>
  <c r="CN1114" i="2" s="1"/>
  <c r="CO1114" i="2"/>
  <c r="CM1115" i="2"/>
  <c r="CN1115" i="2" s="1"/>
  <c r="CO1115" i="2"/>
  <c r="CM1116" i="2"/>
  <c r="CN1116" i="2" s="1"/>
  <c r="CO1116" i="2"/>
  <c r="CM1117" i="2"/>
  <c r="CN1117" i="2" s="1"/>
  <c r="CO1117" i="2"/>
  <c r="CM1118" i="2"/>
  <c r="CN1118" i="2" s="1"/>
  <c r="CO1118" i="2"/>
  <c r="CM1119" i="2"/>
  <c r="CN1119" i="2" s="1"/>
  <c r="CO1119" i="2"/>
  <c r="CM1120" i="2"/>
  <c r="CN1120" i="2" s="1"/>
  <c r="CO1120" i="2"/>
  <c r="CM1121" i="2"/>
  <c r="CN1121" i="2" s="1"/>
  <c r="CO1121" i="2"/>
  <c r="CM1122" i="2"/>
  <c r="CN1122" i="2" s="1"/>
  <c r="CO1122" i="2"/>
  <c r="CM1123" i="2"/>
  <c r="CN1123" i="2" s="1"/>
  <c r="CO1123" i="2"/>
  <c r="CM1124" i="2"/>
  <c r="CN1124" i="2" s="1"/>
  <c r="CO1124" i="2"/>
  <c r="CM1125" i="2"/>
  <c r="CN1125" i="2" s="1"/>
  <c r="CO1125" i="2"/>
  <c r="CM1126" i="2"/>
  <c r="CN1126" i="2" s="1"/>
  <c r="CO1126" i="2"/>
  <c r="CM1127" i="2"/>
  <c r="CN1127" i="2" s="1"/>
  <c r="CO1127" i="2"/>
  <c r="CM1128" i="2"/>
  <c r="CN1128" i="2" s="1"/>
  <c r="CO1128" i="2"/>
  <c r="CM1129" i="2"/>
  <c r="CN1129" i="2" s="1"/>
  <c r="CO1129" i="2"/>
  <c r="CM1130" i="2"/>
  <c r="CN1130" i="2" s="1"/>
  <c r="CO1130" i="2"/>
  <c r="CM1131" i="2"/>
  <c r="CN1131" i="2" s="1"/>
  <c r="CO1131" i="2"/>
  <c r="CM1132" i="2"/>
  <c r="CN1132" i="2" s="1"/>
  <c r="CO1132" i="2"/>
  <c r="CM1133" i="2"/>
  <c r="CN1133" i="2" s="1"/>
  <c r="CO1133" i="2"/>
  <c r="CM1134" i="2"/>
  <c r="CN1134" i="2" s="1"/>
  <c r="CO1134" i="2"/>
  <c r="CM1135" i="2"/>
  <c r="CN1135" i="2" s="1"/>
  <c r="CO1135" i="2"/>
  <c r="CM1136" i="2"/>
  <c r="CN1136" i="2" s="1"/>
  <c r="CO1136" i="2"/>
  <c r="CM1137" i="2"/>
  <c r="CN1137" i="2" s="1"/>
  <c r="CO1137" i="2"/>
  <c r="CM1138" i="2"/>
  <c r="CN1138" i="2" s="1"/>
  <c r="CO1138" i="2"/>
  <c r="CM1139" i="2"/>
  <c r="CN1139" i="2" s="1"/>
  <c r="CO1139" i="2"/>
  <c r="CM1140" i="2"/>
  <c r="CN1140" i="2" s="1"/>
  <c r="CO1140" i="2"/>
  <c r="CM1141" i="2"/>
  <c r="CN1141" i="2" s="1"/>
  <c r="CO1141" i="2"/>
  <c r="CM1142" i="2"/>
  <c r="CN1142" i="2" s="1"/>
  <c r="CO1142" i="2"/>
  <c r="CM1143" i="2"/>
  <c r="CN1143" i="2" s="1"/>
  <c r="CO1143" i="2"/>
  <c r="CM1144" i="2"/>
  <c r="CN1144" i="2" s="1"/>
  <c r="CO1144" i="2"/>
  <c r="CM1145" i="2"/>
  <c r="CN1145" i="2" s="1"/>
  <c r="CO1145" i="2"/>
  <c r="CM1146" i="2"/>
  <c r="CN1146" i="2" s="1"/>
  <c r="CO1146" i="2"/>
  <c r="CM1147" i="2"/>
  <c r="CN1147" i="2" s="1"/>
  <c r="CO1147" i="2"/>
  <c r="CM1148" i="2"/>
  <c r="CN1148" i="2" s="1"/>
  <c r="CO1148" i="2"/>
  <c r="CM1149" i="2"/>
  <c r="CN1149" i="2" s="1"/>
  <c r="CO1149" i="2"/>
  <c r="CM1150" i="2"/>
  <c r="CN1150" i="2" s="1"/>
  <c r="CO1150" i="2"/>
  <c r="CM1151" i="2"/>
  <c r="CN1151" i="2" s="1"/>
  <c r="CO1151" i="2"/>
  <c r="CM1152" i="2"/>
  <c r="CN1152" i="2" s="1"/>
  <c r="CO1152" i="2"/>
  <c r="CM1153" i="2"/>
  <c r="CN1153" i="2" s="1"/>
  <c r="CO1153" i="2"/>
  <c r="CM1154" i="2"/>
  <c r="CN1154" i="2" s="1"/>
  <c r="CO1154" i="2"/>
  <c r="CM1155" i="2"/>
  <c r="CN1155" i="2" s="1"/>
  <c r="CO1155" i="2"/>
  <c r="CM1156" i="2"/>
  <c r="CN1156" i="2" s="1"/>
  <c r="CO1156" i="2"/>
  <c r="CM1157" i="2"/>
  <c r="CN1157" i="2" s="1"/>
  <c r="CO1157" i="2"/>
  <c r="CM1158" i="2"/>
  <c r="CN1158" i="2" s="1"/>
  <c r="CO1158" i="2"/>
  <c r="CM1159" i="2"/>
  <c r="CN1159" i="2" s="1"/>
  <c r="CO1159" i="2"/>
  <c r="CM1160" i="2"/>
  <c r="CN1160" i="2" s="1"/>
  <c r="CO1160" i="2"/>
  <c r="CM1161" i="2"/>
  <c r="CN1161" i="2" s="1"/>
  <c r="CO1161" i="2"/>
  <c r="CM1162" i="2"/>
  <c r="CN1162" i="2" s="1"/>
  <c r="CO1162" i="2"/>
  <c r="CM1163" i="2"/>
  <c r="CN1163" i="2" s="1"/>
  <c r="CO1163" i="2"/>
  <c r="CM1164" i="2"/>
  <c r="CN1164" i="2" s="1"/>
  <c r="CO1164" i="2"/>
  <c r="CM1165" i="2"/>
  <c r="CN1165" i="2" s="1"/>
  <c r="CO1165" i="2"/>
  <c r="CM1166" i="2"/>
  <c r="CN1166" i="2" s="1"/>
  <c r="CO1166" i="2"/>
  <c r="CM1167" i="2"/>
  <c r="CN1167" i="2" s="1"/>
  <c r="CO1167" i="2"/>
  <c r="CM1168" i="2"/>
  <c r="CN1168" i="2" s="1"/>
  <c r="CO1168" i="2"/>
  <c r="CM1169" i="2"/>
  <c r="CN1169" i="2" s="1"/>
  <c r="CO1169" i="2"/>
  <c r="CM1170" i="2"/>
  <c r="CN1170" i="2" s="1"/>
  <c r="CO1170" i="2"/>
  <c r="CM1171" i="2"/>
  <c r="CN1171" i="2" s="1"/>
  <c r="CO1171" i="2"/>
  <c r="CM1172" i="2"/>
  <c r="CN1172" i="2" s="1"/>
  <c r="CO1172" i="2"/>
  <c r="CM1173" i="2"/>
  <c r="CN1173" i="2" s="1"/>
  <c r="CO1173" i="2"/>
  <c r="CM1174" i="2"/>
  <c r="CN1174" i="2" s="1"/>
  <c r="CO1174" i="2"/>
  <c r="CM1175" i="2"/>
  <c r="CN1175" i="2" s="1"/>
  <c r="CO1175" i="2"/>
  <c r="CM1176" i="2"/>
  <c r="CN1176" i="2" s="1"/>
  <c r="CO1176" i="2"/>
  <c r="CM1177" i="2"/>
  <c r="CN1177" i="2" s="1"/>
  <c r="CO1177" i="2"/>
  <c r="CM1178" i="2"/>
  <c r="CN1178" i="2" s="1"/>
  <c r="CO1178" i="2"/>
  <c r="CM1179" i="2"/>
  <c r="CN1179" i="2" s="1"/>
  <c r="CO1179" i="2"/>
  <c r="CM1180" i="2"/>
  <c r="CN1180" i="2" s="1"/>
  <c r="CO1180" i="2"/>
  <c r="CM1181" i="2"/>
  <c r="CN1181" i="2" s="1"/>
  <c r="CO1181" i="2"/>
  <c r="CM1182" i="2"/>
  <c r="CN1182" i="2" s="1"/>
  <c r="CO1182" i="2"/>
  <c r="CM1183" i="2"/>
  <c r="CN1183" i="2" s="1"/>
  <c r="CO1183" i="2"/>
  <c r="CM1184" i="2"/>
  <c r="CN1184" i="2" s="1"/>
  <c r="CO1184" i="2"/>
  <c r="CM1185" i="2"/>
  <c r="CN1185" i="2" s="1"/>
  <c r="CO1185" i="2"/>
  <c r="CM1186" i="2"/>
  <c r="CN1186" i="2" s="1"/>
  <c r="CO1186" i="2"/>
  <c r="CM1187" i="2"/>
  <c r="CN1187" i="2" s="1"/>
  <c r="CO1187" i="2"/>
  <c r="CM1188" i="2"/>
  <c r="CN1188" i="2" s="1"/>
  <c r="CO1188" i="2"/>
  <c r="CM1189" i="2"/>
  <c r="CN1189" i="2" s="1"/>
  <c r="CO1189" i="2"/>
  <c r="CM1190" i="2"/>
  <c r="CN1190" i="2" s="1"/>
  <c r="CO1190" i="2"/>
  <c r="CM1191" i="2"/>
  <c r="CN1191" i="2" s="1"/>
  <c r="CO1191" i="2"/>
  <c r="CM1192" i="2"/>
  <c r="CN1192" i="2" s="1"/>
  <c r="CO1192" i="2"/>
  <c r="CM1193" i="2"/>
  <c r="CN1193" i="2" s="1"/>
  <c r="CO1193" i="2"/>
  <c r="CM1194" i="2"/>
  <c r="CN1194" i="2" s="1"/>
  <c r="CO1194" i="2"/>
  <c r="CM1195" i="2"/>
  <c r="CN1195" i="2" s="1"/>
  <c r="CO1195" i="2"/>
  <c r="CM1196" i="2"/>
  <c r="CN1196" i="2" s="1"/>
  <c r="CO1196" i="2"/>
  <c r="CM1197" i="2"/>
  <c r="CN1197" i="2" s="1"/>
  <c r="CO1197" i="2"/>
  <c r="CM1198" i="2"/>
  <c r="CN1198" i="2" s="1"/>
  <c r="CO1198" i="2"/>
  <c r="CM1199" i="2"/>
  <c r="CN1199" i="2" s="1"/>
  <c r="CO1199" i="2"/>
  <c r="CM1200" i="2"/>
  <c r="CN1200" i="2" s="1"/>
  <c r="CO1200" i="2"/>
  <c r="CM1201" i="2"/>
  <c r="CN1201" i="2" s="1"/>
  <c r="CO1201" i="2"/>
  <c r="CM1202" i="2"/>
  <c r="CN1202" i="2" s="1"/>
  <c r="CO1202" i="2"/>
  <c r="CM1203" i="2"/>
  <c r="CN1203" i="2" s="1"/>
  <c r="CO1203" i="2"/>
  <c r="CM1204" i="2"/>
  <c r="CN1204" i="2" s="1"/>
  <c r="CO1204" i="2"/>
  <c r="CM1205" i="2"/>
  <c r="CN1205" i="2" s="1"/>
  <c r="CO1205" i="2"/>
  <c r="CM1206" i="2"/>
  <c r="CN1206" i="2" s="1"/>
  <c r="CO1206" i="2"/>
  <c r="CM1207" i="2"/>
  <c r="CN1207" i="2" s="1"/>
  <c r="CO1207" i="2"/>
  <c r="CM1208" i="2"/>
  <c r="CN1208" i="2" s="1"/>
  <c r="CO1208" i="2"/>
  <c r="CM1209" i="2"/>
  <c r="CN1209" i="2" s="1"/>
  <c r="CO1209" i="2"/>
  <c r="CM1210" i="2"/>
  <c r="CN1210" i="2" s="1"/>
  <c r="CO1210" i="2"/>
  <c r="CM1211" i="2"/>
  <c r="CN1211" i="2" s="1"/>
  <c r="CO1211" i="2"/>
  <c r="CM1212" i="2"/>
  <c r="CN1212" i="2" s="1"/>
  <c r="CO1212" i="2"/>
  <c r="CM1213" i="2"/>
  <c r="CN1213" i="2" s="1"/>
  <c r="CO1213" i="2"/>
  <c r="CM1214" i="2"/>
  <c r="CN1214" i="2" s="1"/>
  <c r="CO1214" i="2"/>
  <c r="CM1215" i="2"/>
  <c r="CN1215" i="2" s="1"/>
  <c r="CO1215" i="2"/>
  <c r="CM1216" i="2"/>
  <c r="CN1216" i="2" s="1"/>
  <c r="CO1216" i="2"/>
  <c r="CM1217" i="2"/>
  <c r="CN1217" i="2" s="1"/>
  <c r="CO1217" i="2"/>
  <c r="CM1218" i="2"/>
  <c r="CN1218" i="2" s="1"/>
  <c r="CO1218" i="2"/>
  <c r="CM1219" i="2"/>
  <c r="CN1219" i="2" s="1"/>
  <c r="CO1219" i="2"/>
  <c r="CM1220" i="2"/>
  <c r="CN1220" i="2" s="1"/>
  <c r="CO1220" i="2"/>
  <c r="CM1221" i="2"/>
  <c r="CN1221" i="2" s="1"/>
  <c r="CO1221" i="2"/>
  <c r="CM1222" i="2"/>
  <c r="CN1222" i="2" s="1"/>
  <c r="CO1222" i="2"/>
  <c r="CM1223" i="2"/>
  <c r="CN1223" i="2" s="1"/>
  <c r="CO1223" i="2"/>
  <c r="CM1224" i="2"/>
  <c r="CN1224" i="2" s="1"/>
  <c r="CO1224" i="2"/>
  <c r="CM1225" i="2"/>
  <c r="CN1225" i="2" s="1"/>
  <c r="CO1225" i="2"/>
  <c r="CM1226" i="2"/>
  <c r="CN1226" i="2" s="1"/>
  <c r="CO1226" i="2"/>
  <c r="CM1227" i="2"/>
  <c r="CN1227" i="2" s="1"/>
  <c r="CO1227" i="2"/>
  <c r="CM1228" i="2"/>
  <c r="CN1228" i="2" s="1"/>
  <c r="CO1228" i="2"/>
  <c r="CM1229" i="2"/>
  <c r="CN1229" i="2" s="1"/>
  <c r="CO1229" i="2"/>
  <c r="CM1230" i="2"/>
  <c r="CN1230" i="2" s="1"/>
  <c r="CO1230" i="2"/>
  <c r="CM1231" i="2"/>
  <c r="CN1231" i="2" s="1"/>
  <c r="CO1231" i="2"/>
  <c r="CM1232" i="2"/>
  <c r="CN1232" i="2" s="1"/>
  <c r="CO1232" i="2"/>
  <c r="CM1233" i="2"/>
  <c r="CN1233" i="2" s="1"/>
  <c r="CO1233" i="2"/>
  <c r="CM1234" i="2"/>
  <c r="CN1234" i="2" s="1"/>
  <c r="CO1234" i="2"/>
  <c r="CM1235" i="2"/>
  <c r="CN1235" i="2" s="1"/>
  <c r="CO1235" i="2"/>
  <c r="CM1236" i="2"/>
  <c r="CN1236" i="2" s="1"/>
  <c r="CO1236" i="2"/>
  <c r="CM1237" i="2"/>
  <c r="CN1237" i="2" s="1"/>
  <c r="CO1237" i="2"/>
  <c r="CM1238" i="2"/>
  <c r="CN1238" i="2" s="1"/>
  <c r="CO1238" i="2"/>
  <c r="CM1239" i="2"/>
  <c r="CN1239" i="2" s="1"/>
  <c r="CO1239" i="2"/>
  <c r="CM1240" i="2"/>
  <c r="CN1240" i="2" s="1"/>
  <c r="CO1240" i="2"/>
  <c r="CM1241" i="2"/>
  <c r="CN1241" i="2" s="1"/>
  <c r="CO1241" i="2"/>
  <c r="CM1242" i="2"/>
  <c r="CN1242" i="2" s="1"/>
  <c r="CO1242" i="2"/>
  <c r="CM1243" i="2"/>
  <c r="CN1243" i="2" s="1"/>
  <c r="CO1243" i="2"/>
  <c r="CM1244" i="2"/>
  <c r="CN1244" i="2" s="1"/>
  <c r="CO1244" i="2"/>
  <c r="CM1245" i="2"/>
  <c r="CN1245" i="2" s="1"/>
  <c r="CO1245" i="2"/>
  <c r="CM1246" i="2"/>
  <c r="CN1246" i="2" s="1"/>
  <c r="CO1246" i="2"/>
  <c r="CM1247" i="2"/>
  <c r="CN1247" i="2" s="1"/>
  <c r="CO1247" i="2"/>
  <c r="CM1248" i="2"/>
  <c r="CN1248" i="2" s="1"/>
  <c r="CO1248" i="2"/>
  <c r="CM1249" i="2"/>
  <c r="CN1249" i="2" s="1"/>
  <c r="CO1249" i="2"/>
  <c r="CM1250" i="2"/>
  <c r="CN1250" i="2" s="1"/>
  <c r="CO1250" i="2"/>
  <c r="CM1251" i="2"/>
  <c r="CN1251" i="2" s="1"/>
  <c r="CO1251" i="2"/>
  <c r="CM1252" i="2"/>
  <c r="CN1252" i="2" s="1"/>
  <c r="CO1252" i="2"/>
  <c r="CM1253" i="2"/>
  <c r="CN1253" i="2" s="1"/>
  <c r="CO1253" i="2"/>
  <c r="CM1254" i="2"/>
  <c r="CN1254" i="2" s="1"/>
  <c r="CO1254" i="2"/>
  <c r="CM1255" i="2"/>
  <c r="CN1255" i="2" s="1"/>
  <c r="CO1255" i="2"/>
  <c r="CM1256" i="2"/>
  <c r="CN1256" i="2" s="1"/>
  <c r="CO1256" i="2"/>
  <c r="CM1257" i="2"/>
  <c r="CN1257" i="2" s="1"/>
  <c r="CO1257" i="2"/>
  <c r="CM1258" i="2"/>
  <c r="CN1258" i="2" s="1"/>
  <c r="CO1258" i="2"/>
  <c r="CM1259" i="2"/>
  <c r="CN1259" i="2" s="1"/>
  <c r="CO1259" i="2"/>
  <c r="CM1260" i="2"/>
  <c r="CN1260" i="2" s="1"/>
  <c r="CO1260" i="2"/>
  <c r="CM1261" i="2"/>
  <c r="CN1261" i="2" s="1"/>
  <c r="CO1261" i="2"/>
  <c r="CM1262" i="2"/>
  <c r="CN1262" i="2" s="1"/>
  <c r="CO1262" i="2"/>
  <c r="CM1263" i="2"/>
  <c r="CN1263" i="2" s="1"/>
  <c r="CO1263" i="2"/>
  <c r="CM1264" i="2"/>
  <c r="CN1264" i="2" s="1"/>
  <c r="CO1264" i="2"/>
  <c r="CM1265" i="2"/>
  <c r="CN1265" i="2" s="1"/>
  <c r="CO1265" i="2"/>
  <c r="CM1266" i="2"/>
  <c r="CN1266" i="2" s="1"/>
  <c r="CO1266" i="2"/>
  <c r="CM1267" i="2"/>
  <c r="CN1267" i="2" s="1"/>
  <c r="CO1267" i="2"/>
  <c r="CM1268" i="2"/>
  <c r="CN1268" i="2" s="1"/>
  <c r="CO1268" i="2"/>
  <c r="CM1269" i="2"/>
  <c r="CN1269" i="2" s="1"/>
  <c r="CO1269" i="2"/>
  <c r="CM1270" i="2"/>
  <c r="CN1270" i="2" s="1"/>
  <c r="CO1270" i="2"/>
  <c r="CM1271" i="2"/>
  <c r="CN1271" i="2" s="1"/>
  <c r="CO1271" i="2"/>
  <c r="CM1272" i="2"/>
  <c r="CN1272" i="2" s="1"/>
  <c r="CO1272" i="2"/>
  <c r="CM1273" i="2"/>
  <c r="CN1273" i="2" s="1"/>
  <c r="CO1273" i="2"/>
  <c r="CM1274" i="2"/>
  <c r="CN1274" i="2" s="1"/>
  <c r="CO1274" i="2"/>
  <c r="CM1275" i="2"/>
  <c r="CN1275" i="2" s="1"/>
  <c r="CO1275" i="2"/>
  <c r="CM1276" i="2"/>
  <c r="CN1276" i="2" s="1"/>
  <c r="CO1276" i="2"/>
  <c r="CM1277" i="2"/>
  <c r="CN1277" i="2" s="1"/>
  <c r="CO1277" i="2"/>
  <c r="CM1278" i="2"/>
  <c r="CN1278" i="2" s="1"/>
  <c r="CO1278" i="2"/>
  <c r="CM1279" i="2"/>
  <c r="CN1279" i="2" s="1"/>
  <c r="CO1279" i="2"/>
  <c r="CM1280" i="2"/>
  <c r="CN1280" i="2" s="1"/>
  <c r="CO1280" i="2"/>
  <c r="CM1281" i="2"/>
  <c r="CN1281" i="2" s="1"/>
  <c r="CO1281" i="2"/>
  <c r="CM1282" i="2"/>
  <c r="CN1282" i="2" s="1"/>
  <c r="CO1282" i="2"/>
  <c r="CM1283" i="2"/>
  <c r="CN1283" i="2" s="1"/>
  <c r="CO1283" i="2"/>
  <c r="CM1284" i="2"/>
  <c r="CN1284" i="2" s="1"/>
  <c r="CO1284" i="2"/>
  <c r="CM1285" i="2"/>
  <c r="CN1285" i="2" s="1"/>
  <c r="CO1285" i="2"/>
  <c r="CM1286" i="2"/>
  <c r="CN1286" i="2" s="1"/>
  <c r="CO1286" i="2"/>
  <c r="CM1287" i="2"/>
  <c r="CN1287" i="2" s="1"/>
  <c r="CO1287" i="2"/>
  <c r="CM1288" i="2"/>
  <c r="CN1288" i="2" s="1"/>
  <c r="CO1288" i="2"/>
  <c r="CM1289" i="2"/>
  <c r="CN1289" i="2" s="1"/>
  <c r="CO1289" i="2"/>
  <c r="CM1290" i="2"/>
  <c r="CN1290" i="2" s="1"/>
  <c r="CO1290" i="2"/>
  <c r="CM1291" i="2"/>
  <c r="CN1291" i="2" s="1"/>
  <c r="CO1291" i="2"/>
  <c r="CM1292" i="2"/>
  <c r="CN1292" i="2" s="1"/>
  <c r="CO1292" i="2"/>
  <c r="CM1293" i="2"/>
  <c r="CN1293" i="2" s="1"/>
  <c r="CO1293" i="2"/>
  <c r="CM1294" i="2"/>
  <c r="CN1294" i="2" s="1"/>
  <c r="CO1294" i="2"/>
  <c r="CM1295" i="2"/>
  <c r="CN1295" i="2" s="1"/>
  <c r="CO1295" i="2"/>
  <c r="CM1296" i="2"/>
  <c r="CN1296" i="2" s="1"/>
  <c r="CO1296" i="2"/>
  <c r="CM1297" i="2"/>
  <c r="CN1297" i="2" s="1"/>
  <c r="CO1297" i="2"/>
  <c r="CM1298" i="2"/>
  <c r="CN1298" i="2" s="1"/>
  <c r="CO1298" i="2"/>
  <c r="CM1299" i="2"/>
  <c r="CN1299" i="2" s="1"/>
  <c r="CO1299" i="2"/>
  <c r="CM1300" i="2"/>
  <c r="CN1300" i="2" s="1"/>
  <c r="CO1300" i="2"/>
  <c r="CM1301" i="2"/>
  <c r="CN1301" i="2" s="1"/>
  <c r="CO1301" i="2"/>
  <c r="CM1302" i="2"/>
  <c r="CN1302" i="2" s="1"/>
  <c r="CO1302" i="2"/>
  <c r="CM1303" i="2"/>
  <c r="CN1303" i="2" s="1"/>
  <c r="CO1303" i="2"/>
  <c r="CM1304" i="2"/>
  <c r="CN1304" i="2" s="1"/>
  <c r="CO1304" i="2"/>
  <c r="CM1305" i="2"/>
  <c r="CN1305" i="2" s="1"/>
  <c r="CO1305" i="2"/>
  <c r="CM1306" i="2"/>
  <c r="CN1306" i="2" s="1"/>
  <c r="CO1306" i="2"/>
  <c r="CM1307" i="2"/>
  <c r="CN1307" i="2" s="1"/>
  <c r="CO1307" i="2"/>
  <c r="CM1308" i="2"/>
  <c r="CN1308" i="2" s="1"/>
  <c r="CO1308" i="2"/>
  <c r="CM1309" i="2"/>
  <c r="CN1309" i="2" s="1"/>
  <c r="CO1309" i="2"/>
  <c r="CM1310" i="2"/>
  <c r="CN1310" i="2" s="1"/>
  <c r="CO1310" i="2"/>
  <c r="CM1311" i="2"/>
  <c r="CN1311" i="2" s="1"/>
  <c r="CO1311" i="2"/>
  <c r="CM1312" i="2"/>
  <c r="CN1312" i="2" s="1"/>
  <c r="CO1312" i="2"/>
  <c r="CM1313" i="2"/>
  <c r="CN1313" i="2" s="1"/>
  <c r="CO1313" i="2"/>
  <c r="CM1314" i="2"/>
  <c r="CN1314" i="2" s="1"/>
  <c r="CO1314" i="2"/>
  <c r="CM1315" i="2"/>
  <c r="CN1315" i="2" s="1"/>
  <c r="CO1315" i="2"/>
  <c r="CM1316" i="2"/>
  <c r="CN1316" i="2" s="1"/>
  <c r="CO1316" i="2"/>
  <c r="CM1317" i="2"/>
  <c r="CN1317" i="2" s="1"/>
  <c r="CO1317" i="2"/>
  <c r="CM1318" i="2"/>
  <c r="CN1318" i="2" s="1"/>
  <c r="CO1318" i="2"/>
  <c r="CM1319" i="2"/>
  <c r="CN1319" i="2" s="1"/>
  <c r="CO1319" i="2"/>
  <c r="CM1320" i="2"/>
  <c r="CN1320" i="2" s="1"/>
  <c r="CO1320" i="2"/>
  <c r="CM1321" i="2"/>
  <c r="CN1321" i="2" s="1"/>
  <c r="CO1321" i="2"/>
  <c r="CM1322" i="2"/>
  <c r="CN1322" i="2" s="1"/>
  <c r="CO1322" i="2"/>
  <c r="CM1323" i="2"/>
  <c r="CN1323" i="2"/>
  <c r="CO1323" i="2"/>
  <c r="CM1324" i="2"/>
  <c r="CN1324" i="2" s="1"/>
  <c r="CO1324" i="2"/>
  <c r="CM1325" i="2"/>
  <c r="CN1325" i="2" s="1"/>
  <c r="CO1325" i="2"/>
  <c r="CM1326" i="2"/>
  <c r="CN1326" i="2" s="1"/>
  <c r="CO1326" i="2"/>
  <c r="CM1327" i="2"/>
  <c r="CN1327" i="2" s="1"/>
  <c r="CO1327" i="2"/>
  <c r="CM1328" i="2"/>
  <c r="CN1328" i="2" s="1"/>
  <c r="CO1328" i="2"/>
  <c r="CM1329" i="2"/>
  <c r="CN1329" i="2" s="1"/>
  <c r="CO1329" i="2"/>
  <c r="CM1330" i="2"/>
  <c r="CN1330" i="2" s="1"/>
  <c r="CO1330" i="2"/>
  <c r="CM1331" i="2"/>
  <c r="CN1331" i="2" s="1"/>
  <c r="CO1331" i="2"/>
  <c r="CM1332" i="2"/>
  <c r="CN1332" i="2" s="1"/>
  <c r="CO1332" i="2"/>
  <c r="CM1333" i="2"/>
  <c r="CN1333" i="2" s="1"/>
  <c r="CO1333" i="2"/>
  <c r="CM1334" i="2"/>
  <c r="CN1334" i="2" s="1"/>
  <c r="CO1334" i="2"/>
  <c r="CM1335" i="2"/>
  <c r="CN1335" i="2" s="1"/>
  <c r="CO1335" i="2"/>
  <c r="CM1336" i="2"/>
  <c r="CN1336" i="2" s="1"/>
  <c r="CO1336" i="2"/>
  <c r="CM1337" i="2"/>
  <c r="CN1337" i="2" s="1"/>
  <c r="CO1337" i="2"/>
  <c r="CM1338" i="2"/>
  <c r="CN1338" i="2" s="1"/>
  <c r="CO1338" i="2"/>
  <c r="CM1339" i="2"/>
  <c r="CN1339" i="2" s="1"/>
  <c r="CO1339" i="2"/>
  <c r="CM1340" i="2"/>
  <c r="CN1340" i="2" s="1"/>
  <c r="CO1340" i="2"/>
  <c r="CM1341" i="2"/>
  <c r="CN1341" i="2" s="1"/>
  <c r="CO1341" i="2"/>
  <c r="CM1342" i="2"/>
  <c r="CN1342" i="2" s="1"/>
  <c r="CO1342" i="2"/>
  <c r="CM1343" i="2"/>
  <c r="CN1343" i="2" s="1"/>
  <c r="CO1343" i="2"/>
  <c r="CM1344" i="2"/>
  <c r="CN1344" i="2" s="1"/>
  <c r="CO1344" i="2"/>
  <c r="CM1345" i="2"/>
  <c r="CN1345" i="2" s="1"/>
  <c r="CO1345" i="2"/>
  <c r="CM1346" i="2"/>
  <c r="CN1346" i="2" s="1"/>
  <c r="CO1346" i="2"/>
  <c r="CM1347" i="2"/>
  <c r="CN1347" i="2" s="1"/>
  <c r="CO1347" i="2"/>
  <c r="CM1348" i="2"/>
  <c r="CN1348" i="2" s="1"/>
  <c r="CO1348" i="2"/>
  <c r="CP825" i="6" l="1"/>
  <c r="CP826" i="6"/>
  <c r="CP827" i="6"/>
  <c r="CP828" i="6"/>
  <c r="CP829" i="6"/>
  <c r="CP830" i="6"/>
  <c r="CP831" i="6"/>
  <c r="CP832" i="6"/>
  <c r="CP833" i="6"/>
  <c r="CP834" i="6"/>
  <c r="CP835" i="6"/>
  <c r="CP836" i="6"/>
  <c r="CP837" i="6"/>
  <c r="CP838" i="6"/>
  <c r="CP839" i="6"/>
  <c r="CP840" i="6"/>
  <c r="CP841" i="6"/>
  <c r="CP842" i="6"/>
  <c r="CP843" i="6"/>
  <c r="CP844" i="6"/>
  <c r="CP845" i="6"/>
  <c r="CP846" i="6"/>
  <c r="CP847" i="6"/>
  <c r="CP848" i="6"/>
  <c r="CP849" i="6"/>
  <c r="CP850" i="6"/>
  <c r="CP851" i="6"/>
  <c r="CP852" i="6"/>
  <c r="CP853" i="6"/>
  <c r="CP854" i="6"/>
  <c r="CP855" i="6"/>
  <c r="CP856" i="6"/>
  <c r="CP857" i="6"/>
  <c r="CP858" i="6"/>
  <c r="CP859" i="6"/>
  <c r="CP860" i="6"/>
  <c r="CP861" i="6"/>
  <c r="CP862" i="6"/>
  <c r="CP863" i="6"/>
  <c r="CP864" i="6"/>
  <c r="CP865" i="6"/>
  <c r="CP866" i="6"/>
  <c r="CP867" i="6"/>
  <c r="CP868" i="6"/>
  <c r="CP869" i="6"/>
  <c r="CP870" i="6"/>
  <c r="CP871" i="6"/>
  <c r="CP872" i="6"/>
  <c r="CP873" i="6"/>
  <c r="CP874" i="6"/>
  <c r="CP875" i="6"/>
  <c r="CP876" i="6"/>
  <c r="CP877" i="6"/>
  <c r="CP878" i="6"/>
  <c r="CP879" i="6"/>
  <c r="CP880" i="6"/>
  <c r="CP881" i="6"/>
  <c r="CP882" i="6"/>
  <c r="CP883" i="6"/>
  <c r="CP884" i="6"/>
  <c r="CP885" i="6"/>
  <c r="CP886" i="6"/>
  <c r="CP887" i="6"/>
  <c r="CP888" i="6"/>
  <c r="CP889" i="6"/>
  <c r="CP890" i="6"/>
  <c r="CP891" i="6"/>
  <c r="CP892" i="6"/>
  <c r="CP893" i="6"/>
  <c r="CP894" i="6"/>
  <c r="CP895" i="6"/>
  <c r="CP896" i="6"/>
  <c r="CP897" i="6"/>
  <c r="CP898" i="6"/>
  <c r="CP899" i="6"/>
  <c r="CP900" i="6"/>
  <c r="CP901" i="6"/>
  <c r="CP902" i="6"/>
  <c r="CP903" i="6"/>
  <c r="CP904" i="6"/>
  <c r="CP905" i="6"/>
  <c r="CP906" i="6"/>
  <c r="CP907" i="6"/>
  <c r="CP908" i="6"/>
  <c r="CP909" i="6"/>
  <c r="CP910" i="6"/>
  <c r="CP911" i="6"/>
  <c r="CP912" i="6"/>
  <c r="CP913" i="6"/>
  <c r="CP914" i="6"/>
  <c r="CP915" i="6"/>
  <c r="CP916" i="6"/>
  <c r="CP917" i="6"/>
  <c r="CP918" i="6"/>
  <c r="CP919" i="6"/>
  <c r="CP920" i="6"/>
  <c r="CP921" i="6"/>
  <c r="CP922" i="6"/>
  <c r="CP923" i="6"/>
  <c r="CP924" i="6"/>
  <c r="CP925" i="6"/>
  <c r="CP926" i="6"/>
  <c r="CP927" i="6"/>
  <c r="CP928" i="6"/>
  <c r="CP929" i="6"/>
  <c r="CP930" i="6"/>
  <c r="CP931" i="6"/>
  <c r="CP932" i="6"/>
  <c r="CP933" i="6"/>
  <c r="CP934" i="6"/>
  <c r="CP935" i="6"/>
  <c r="CP936" i="6"/>
  <c r="CP937" i="6"/>
  <c r="CP938" i="6"/>
  <c r="CP939" i="6"/>
  <c r="CP940" i="6"/>
  <c r="CP941" i="6"/>
  <c r="CP942" i="6"/>
  <c r="CP943" i="6"/>
  <c r="CP944" i="6"/>
  <c r="CP945" i="6"/>
  <c r="CP946" i="6"/>
  <c r="CP947" i="6"/>
  <c r="CP948" i="6"/>
  <c r="CP949" i="6"/>
  <c r="CP950" i="6"/>
  <c r="CP951" i="6"/>
  <c r="CP952" i="6"/>
  <c r="CP953" i="6"/>
  <c r="CP954" i="6"/>
  <c r="CP955" i="6"/>
  <c r="CP956" i="6"/>
  <c r="CP957" i="6"/>
  <c r="CP958" i="6"/>
  <c r="CP959" i="6"/>
  <c r="CP960" i="6"/>
  <c r="CP961" i="6"/>
  <c r="CP962" i="6"/>
  <c r="CP963" i="6"/>
  <c r="CP964" i="6"/>
  <c r="CP965" i="6"/>
  <c r="CP966" i="6"/>
  <c r="CP967" i="6"/>
  <c r="CP968" i="6"/>
  <c r="CP969" i="6"/>
  <c r="CP970" i="6"/>
  <c r="CP971" i="6"/>
  <c r="CP972" i="6"/>
  <c r="CP973" i="6"/>
  <c r="CP974" i="6"/>
  <c r="CP975" i="6"/>
  <c r="CP976" i="6"/>
  <c r="CP977" i="6"/>
  <c r="CP978" i="6"/>
  <c r="CP979" i="6"/>
  <c r="CP980" i="6"/>
  <c r="CP981" i="6"/>
  <c r="CP982" i="6"/>
  <c r="CP983" i="6"/>
  <c r="CP984" i="6"/>
  <c r="CP985" i="6"/>
  <c r="CP986" i="6"/>
  <c r="CP987" i="6"/>
  <c r="CP988" i="6"/>
  <c r="CP989" i="6"/>
  <c r="CP990" i="6"/>
  <c r="CP991" i="6"/>
  <c r="CP992" i="6"/>
  <c r="CP993" i="6"/>
  <c r="CP994" i="6"/>
  <c r="CP995" i="6"/>
  <c r="CP996" i="6"/>
  <c r="CP997" i="6"/>
  <c r="CP998" i="6"/>
  <c r="CP999" i="6"/>
  <c r="CP1000" i="6"/>
  <c r="CP1001" i="6"/>
  <c r="CP1002" i="6"/>
  <c r="CP1003" i="6"/>
  <c r="CP1004" i="6"/>
  <c r="CP1005" i="6"/>
  <c r="CP1006" i="6"/>
  <c r="CP1007" i="6"/>
  <c r="CP1008" i="6"/>
  <c r="CP1009" i="6"/>
  <c r="CP1010" i="6"/>
  <c r="CP1011" i="6"/>
  <c r="CP1012" i="6"/>
  <c r="CP1013" i="6"/>
  <c r="CP1014" i="6"/>
  <c r="CP1015" i="6"/>
  <c r="CP1016" i="6"/>
  <c r="CP1017" i="6"/>
  <c r="CP1018" i="6"/>
  <c r="CP1019" i="6"/>
  <c r="CP1020" i="6"/>
  <c r="CP1021" i="6"/>
  <c r="CP1022" i="6"/>
  <c r="CP1023" i="6"/>
  <c r="CP1024" i="6"/>
  <c r="CP1025" i="6"/>
  <c r="CP1026" i="6"/>
  <c r="CP1027" i="6"/>
  <c r="CP1028" i="6"/>
  <c r="CP1029" i="6"/>
  <c r="CP1030" i="6"/>
  <c r="CP1031" i="6"/>
  <c r="CP1032" i="6"/>
  <c r="CP1033" i="6"/>
  <c r="CP1034" i="6"/>
  <c r="CP1035" i="6"/>
  <c r="CP1036" i="6"/>
  <c r="CP1037" i="6"/>
  <c r="CP1038" i="6"/>
  <c r="CP1039" i="6"/>
  <c r="CP1040" i="6"/>
  <c r="CP1041" i="6"/>
  <c r="CP1042" i="6"/>
  <c r="CP1043" i="6"/>
  <c r="CP1044" i="6"/>
  <c r="CP1045" i="6"/>
  <c r="CP1046" i="6"/>
  <c r="CP1047" i="6"/>
  <c r="CP1048" i="6"/>
  <c r="CP1049" i="6"/>
  <c r="CP1050" i="6"/>
  <c r="CP1051" i="6"/>
  <c r="CP1052" i="6"/>
  <c r="CP1053" i="6"/>
  <c r="CP1054" i="6"/>
  <c r="CP1055" i="6"/>
  <c r="CP1056" i="6"/>
  <c r="CP1057" i="6"/>
  <c r="CP1058" i="6"/>
  <c r="CP1059" i="6"/>
  <c r="CP1060" i="6"/>
  <c r="CP1061" i="6"/>
  <c r="CP1062" i="6"/>
  <c r="CP1063" i="6"/>
  <c r="CP1064" i="6"/>
  <c r="CP1065" i="6"/>
  <c r="CP1066" i="6"/>
  <c r="CP1067" i="6"/>
  <c r="CP1068" i="6"/>
  <c r="CP1069" i="6"/>
  <c r="CP1070" i="6"/>
  <c r="CP1071" i="6"/>
  <c r="CP1072" i="6"/>
  <c r="CP1073" i="6"/>
  <c r="CP1074" i="6"/>
  <c r="CP1075" i="6"/>
  <c r="CP1076" i="6"/>
  <c r="CP1077" i="6"/>
  <c r="CP1078" i="6"/>
  <c r="CP1079" i="6"/>
  <c r="CP1080" i="6"/>
  <c r="CP1081" i="6"/>
  <c r="CP1082" i="6"/>
  <c r="CP1083" i="6"/>
  <c r="CP1084" i="6"/>
  <c r="CP1085" i="6"/>
  <c r="CP1086" i="6"/>
  <c r="CP1087" i="6"/>
  <c r="CP1088" i="6"/>
  <c r="CP1089" i="6"/>
  <c r="CP1090" i="6"/>
  <c r="CP1091" i="6"/>
  <c r="CP1092" i="6"/>
  <c r="CP1093" i="6"/>
  <c r="CP1094" i="6"/>
  <c r="CP1095" i="6"/>
  <c r="CP1096" i="6"/>
  <c r="CP1097" i="6"/>
  <c r="CP1098" i="6"/>
  <c r="CP1099" i="6"/>
  <c r="CP1100" i="6"/>
  <c r="CP1101" i="6"/>
  <c r="CP1102" i="6"/>
  <c r="CP1103" i="6"/>
  <c r="CP1104" i="6"/>
  <c r="CP1105" i="6"/>
  <c r="CP1106" i="6"/>
  <c r="CP1107" i="6"/>
  <c r="CP1108" i="6"/>
  <c r="CP1109" i="6"/>
  <c r="CP1110" i="6"/>
  <c r="CP1111" i="6"/>
  <c r="CP1112" i="6"/>
  <c r="CP1113" i="6"/>
  <c r="CP1114" i="6"/>
  <c r="CP1115" i="6"/>
  <c r="CP1116" i="6"/>
  <c r="CP1117" i="6"/>
  <c r="CP1118" i="6"/>
  <c r="CP1119" i="6"/>
  <c r="CP1120" i="6"/>
  <c r="CP1121" i="6"/>
  <c r="CP1122" i="6"/>
  <c r="CP1123" i="6"/>
  <c r="CP1124" i="6"/>
  <c r="CP1125" i="6"/>
  <c r="CP1126" i="6"/>
  <c r="CP1127" i="6"/>
  <c r="CP1128" i="6"/>
  <c r="CP1129" i="6"/>
  <c r="CP1130" i="6"/>
  <c r="CP1131" i="6"/>
  <c r="CP1132" i="6"/>
  <c r="CP1133" i="6"/>
  <c r="CP1134" i="6"/>
  <c r="CP1135" i="6"/>
  <c r="CP1136" i="6"/>
  <c r="CP1137" i="6"/>
  <c r="CP1138" i="6"/>
  <c r="CP1139" i="6"/>
  <c r="CP1140" i="6"/>
  <c r="CP1141" i="6"/>
  <c r="CP1142" i="6"/>
  <c r="CP1143" i="6"/>
  <c r="CP1144" i="6"/>
  <c r="CP1145" i="6"/>
  <c r="CP1146" i="6"/>
  <c r="CP1147" i="6"/>
  <c r="CP1148" i="6"/>
  <c r="CP1149" i="6"/>
  <c r="CP1150" i="6"/>
  <c r="CP1151" i="6"/>
  <c r="CP1152" i="6"/>
  <c r="CP1153" i="6"/>
  <c r="CP1154" i="6"/>
  <c r="CP1155" i="6"/>
  <c r="CP1156" i="6"/>
  <c r="CP1157" i="6"/>
  <c r="CP1158" i="6"/>
  <c r="CP1159" i="6"/>
  <c r="CP1160" i="6"/>
  <c r="CP1161" i="6"/>
  <c r="CP1162" i="6"/>
  <c r="CP1163" i="6"/>
  <c r="CP1164" i="6"/>
  <c r="CP1165" i="6"/>
  <c r="CP1166" i="6"/>
  <c r="CP1167" i="6"/>
  <c r="CP1168" i="6"/>
  <c r="CP1169" i="6"/>
  <c r="CP1170" i="6"/>
  <c r="CP1171" i="6"/>
  <c r="CP1172" i="6"/>
  <c r="CP1173" i="6"/>
  <c r="CP1174" i="6"/>
  <c r="CP1175" i="6"/>
  <c r="CP1176" i="6"/>
  <c r="CP1177" i="6"/>
  <c r="CP1178" i="6"/>
  <c r="CP1179" i="6"/>
  <c r="CP1180" i="6"/>
  <c r="CP1181" i="6"/>
  <c r="CP1182" i="6"/>
  <c r="CP1183" i="6"/>
  <c r="CP1184" i="6"/>
  <c r="CP1185" i="6"/>
  <c r="CP1186" i="6"/>
  <c r="CP1187" i="6"/>
  <c r="CP1188" i="6"/>
  <c r="CP1189" i="6"/>
  <c r="CP1190" i="6"/>
  <c r="CP1191" i="6"/>
  <c r="CP1192" i="6"/>
  <c r="CP1193" i="6"/>
  <c r="CP1194" i="6"/>
  <c r="CP1195" i="6"/>
  <c r="CP1196" i="6"/>
  <c r="CP1197" i="6"/>
  <c r="CP1198" i="6"/>
  <c r="CP1199" i="6"/>
  <c r="CP1200" i="6"/>
  <c r="CP1201" i="6"/>
  <c r="CP1202" i="6"/>
  <c r="CP1203" i="6"/>
  <c r="CP1204" i="6"/>
  <c r="CP1205" i="6"/>
  <c r="CP1206" i="6"/>
  <c r="CP1207" i="6"/>
  <c r="CP1208" i="6"/>
  <c r="CP1209" i="6"/>
  <c r="CP1210" i="6"/>
  <c r="CP1211" i="6"/>
  <c r="CP1212" i="6"/>
  <c r="CP1213" i="6"/>
  <c r="CP1214" i="6"/>
  <c r="CP1215" i="6"/>
  <c r="CP1216" i="6"/>
  <c r="CP1217" i="6"/>
  <c r="CP1218" i="6"/>
  <c r="CP1219" i="6"/>
  <c r="CP1220" i="6"/>
  <c r="CP1221" i="6"/>
  <c r="CP1222" i="6"/>
  <c r="CP1223" i="6"/>
  <c r="CP1224" i="6"/>
  <c r="CP1225" i="6"/>
  <c r="CP1226" i="6"/>
  <c r="CP1227" i="6"/>
  <c r="CP1228" i="6"/>
  <c r="CP1229" i="6"/>
  <c r="CP1230" i="6"/>
  <c r="CP1231" i="6"/>
  <c r="CP1232" i="6"/>
  <c r="CP1233" i="6"/>
  <c r="CP1234" i="6"/>
  <c r="CP1235" i="6"/>
  <c r="CP1236" i="6"/>
  <c r="CP1237" i="6"/>
  <c r="CP1238" i="6"/>
  <c r="CP1239" i="6"/>
  <c r="CP1240" i="6"/>
  <c r="CP1241" i="6"/>
  <c r="CP1242" i="6"/>
  <c r="CP1243" i="6"/>
  <c r="CP1244" i="6"/>
  <c r="CP1245" i="6"/>
  <c r="CP1246" i="6"/>
  <c r="CP1247" i="6"/>
  <c r="CP1248" i="6"/>
  <c r="CP1249" i="6"/>
  <c r="CP1250" i="6"/>
  <c r="CP1251" i="6"/>
  <c r="CP1252" i="6"/>
  <c r="CP1253" i="6"/>
  <c r="CP1254" i="6"/>
  <c r="CP1255" i="6"/>
  <c r="CP1256" i="6"/>
  <c r="CP1257" i="6"/>
  <c r="CP1258" i="6"/>
  <c r="CP1259" i="6"/>
  <c r="CP1260" i="6"/>
  <c r="CP1261" i="6"/>
  <c r="CP1262" i="6"/>
  <c r="CP1263" i="6"/>
  <c r="CP1264" i="6"/>
  <c r="CP1265" i="6"/>
  <c r="CP1266" i="6"/>
  <c r="CP1267" i="6"/>
  <c r="CP1268" i="6"/>
  <c r="CP1269" i="6"/>
  <c r="CP1270" i="6"/>
  <c r="CP1271" i="6"/>
  <c r="CP1272" i="6"/>
  <c r="CP1273" i="6"/>
  <c r="CP1274" i="6"/>
  <c r="BC689" i="14" l="1"/>
  <c r="BD689" i="14"/>
  <c r="BC690" i="14"/>
  <c r="BD690" i="14"/>
  <c r="BC691" i="14"/>
  <c r="BD691" i="14"/>
  <c r="BC692" i="14"/>
  <c r="BD692" i="14"/>
  <c r="BC693" i="14"/>
  <c r="BD693" i="14"/>
  <c r="BC694" i="14"/>
  <c r="BD694" i="14"/>
  <c r="BC695" i="14"/>
  <c r="BD695" i="14"/>
  <c r="BC696" i="14"/>
  <c r="BD696" i="14"/>
  <c r="BC697" i="14"/>
  <c r="BD697" i="14"/>
  <c r="BC698" i="14"/>
  <c r="BD698" i="14"/>
  <c r="BC699" i="14"/>
  <c r="BD699" i="14"/>
  <c r="BC700" i="14"/>
  <c r="BD700" i="14"/>
  <c r="BC701" i="14"/>
  <c r="BD701" i="14"/>
  <c r="BC702" i="14"/>
  <c r="BD702" i="14"/>
  <c r="BC703" i="14"/>
  <c r="BD703" i="14"/>
  <c r="BC704" i="14"/>
  <c r="BD704" i="14"/>
  <c r="BC705" i="14"/>
  <c r="BD705" i="14"/>
  <c r="BC706" i="14"/>
  <c r="BD706" i="14"/>
  <c r="BC707" i="14"/>
  <c r="BD707" i="14"/>
  <c r="BC708" i="14"/>
  <c r="BD708" i="14"/>
  <c r="BC709" i="14"/>
  <c r="BD709" i="14"/>
  <c r="BC710" i="14"/>
  <c r="BD710" i="14"/>
  <c r="BC711" i="14"/>
  <c r="BD711" i="14"/>
  <c r="BC712" i="14"/>
  <c r="BD712" i="14"/>
  <c r="BC713" i="14"/>
  <c r="BD713" i="14"/>
  <c r="BC714" i="14"/>
  <c r="BD714" i="14"/>
  <c r="BC378" i="14"/>
  <c r="BD378" i="14"/>
  <c r="BC379" i="14"/>
  <c r="BD379" i="14"/>
  <c r="BC380" i="14"/>
  <c r="BD380" i="14"/>
  <c r="BC381" i="14"/>
  <c r="BD381" i="14"/>
  <c r="BC382" i="14"/>
  <c r="BD382" i="14"/>
  <c r="BC383" i="14"/>
  <c r="BD383" i="14"/>
  <c r="BC384" i="14"/>
  <c r="BD384" i="14"/>
  <c r="BC385" i="14"/>
  <c r="BD385" i="14"/>
  <c r="BC386" i="14"/>
  <c r="BD386" i="14"/>
  <c r="BC387" i="14"/>
  <c r="BD387" i="14"/>
  <c r="BC388" i="14"/>
  <c r="BD388" i="14"/>
  <c r="BC389" i="14"/>
  <c r="BD389" i="14"/>
  <c r="BC390" i="14"/>
  <c r="BD390" i="14"/>
  <c r="BC391" i="14"/>
  <c r="BD391" i="14"/>
  <c r="BC392" i="14"/>
  <c r="BD392" i="14"/>
  <c r="BC393" i="14"/>
  <c r="BD393" i="14"/>
  <c r="BC394" i="14"/>
  <c r="BD394" i="14"/>
  <c r="BC395" i="14"/>
  <c r="BD395" i="14"/>
  <c r="BC396" i="14"/>
  <c r="BD396" i="14"/>
  <c r="BC397" i="14"/>
  <c r="BD397" i="14"/>
  <c r="BC398" i="14"/>
  <c r="BD398" i="14"/>
  <c r="BC399" i="14"/>
  <c r="BD399" i="14"/>
  <c r="BC400" i="14"/>
  <c r="BD400" i="14"/>
  <c r="BC401" i="14"/>
  <c r="BD401" i="14"/>
  <c r="BC402" i="14"/>
  <c r="BD402" i="14"/>
  <c r="BC403" i="14"/>
  <c r="BD403" i="14"/>
  <c r="BC404" i="14"/>
  <c r="BD404" i="14"/>
  <c r="BC405" i="14"/>
  <c r="BD405" i="14"/>
  <c r="BC406" i="14"/>
  <c r="BD406" i="14"/>
  <c r="BC407" i="14"/>
  <c r="BD407" i="14"/>
  <c r="BC408" i="14"/>
  <c r="BD408" i="14"/>
  <c r="BC409" i="14"/>
  <c r="BD409" i="14"/>
  <c r="BC410" i="14"/>
  <c r="BD410" i="14"/>
  <c r="BC411" i="14"/>
  <c r="BD411" i="14"/>
  <c r="BC412" i="14"/>
  <c r="BD412" i="14"/>
  <c r="BC413" i="14"/>
  <c r="BD413" i="14"/>
  <c r="BC414" i="14"/>
  <c r="BD414" i="14"/>
  <c r="BC415" i="14"/>
  <c r="BD415" i="14"/>
  <c r="BC416" i="14"/>
  <c r="BD416" i="14"/>
  <c r="BC417" i="14"/>
  <c r="BD417" i="14"/>
  <c r="BC418" i="14"/>
  <c r="BD418" i="14"/>
  <c r="BC419" i="14"/>
  <c r="BD419" i="14"/>
  <c r="BC420" i="14"/>
  <c r="BD420" i="14"/>
  <c r="BC421" i="14"/>
  <c r="BD421" i="14"/>
  <c r="BC422" i="14"/>
  <c r="BD422" i="14"/>
  <c r="BC423" i="14"/>
  <c r="BD423" i="14"/>
  <c r="BC424" i="14"/>
  <c r="BD424" i="14"/>
  <c r="BC425" i="14"/>
  <c r="BD425" i="14"/>
  <c r="BC426" i="14"/>
  <c r="BD426" i="14"/>
  <c r="BC427" i="14"/>
  <c r="BD427" i="14"/>
  <c r="BC428" i="14"/>
  <c r="BD428" i="14"/>
  <c r="BC429" i="14"/>
  <c r="BD429" i="14"/>
  <c r="BC430" i="14"/>
  <c r="BD430" i="14"/>
  <c r="BC431" i="14"/>
  <c r="BD431" i="14"/>
  <c r="BC432" i="14"/>
  <c r="BD432" i="14"/>
  <c r="BC433" i="14"/>
  <c r="BD433" i="14"/>
  <c r="BC434" i="14"/>
  <c r="BD434" i="14"/>
  <c r="BC435" i="14"/>
  <c r="BD435" i="14"/>
  <c r="BC436" i="14"/>
  <c r="BD436" i="14"/>
  <c r="BC437" i="14"/>
  <c r="BD437" i="14"/>
  <c r="BC438" i="14"/>
  <c r="BD438" i="14"/>
  <c r="BC439" i="14"/>
  <c r="BD439" i="14"/>
  <c r="BC440" i="14"/>
  <c r="BD440" i="14"/>
  <c r="BC441" i="14"/>
  <c r="BD441" i="14"/>
  <c r="BC442" i="14"/>
  <c r="BD442" i="14"/>
  <c r="BC443" i="14"/>
  <c r="BD443" i="14"/>
  <c r="BC444" i="14"/>
  <c r="BD444" i="14"/>
  <c r="BC445" i="14"/>
  <c r="BD445" i="14"/>
  <c r="BC446" i="14"/>
  <c r="BD446" i="14"/>
  <c r="BC447" i="14"/>
  <c r="BD447" i="14"/>
  <c r="BC448" i="14"/>
  <c r="BD448" i="14"/>
  <c r="BC449" i="14"/>
  <c r="BD449" i="14"/>
  <c r="BC450" i="14"/>
  <c r="BD450" i="14"/>
  <c r="BC451" i="14"/>
  <c r="BD451" i="14"/>
  <c r="BC452" i="14"/>
  <c r="BD452" i="14"/>
  <c r="BC453" i="14"/>
  <c r="BD453" i="14"/>
  <c r="BC454" i="14"/>
  <c r="BD454" i="14"/>
  <c r="BC455" i="14"/>
  <c r="BD455" i="14"/>
  <c r="BC456" i="14"/>
  <c r="BD456" i="14"/>
  <c r="BC457" i="14"/>
  <c r="BD457" i="14"/>
  <c r="BC458" i="14"/>
  <c r="BD458" i="14"/>
  <c r="BC459" i="14"/>
  <c r="BD459" i="14"/>
  <c r="BC460" i="14"/>
  <c r="BD460" i="14"/>
  <c r="BC461" i="14"/>
  <c r="BD461" i="14"/>
  <c r="BC462" i="14"/>
  <c r="BD462" i="14"/>
  <c r="BC463" i="14"/>
  <c r="BD463" i="14"/>
  <c r="BC464" i="14"/>
  <c r="BD464" i="14"/>
  <c r="BC465" i="14"/>
  <c r="BD465" i="14"/>
  <c r="BC466" i="14"/>
  <c r="BD466" i="14"/>
  <c r="BC467" i="14"/>
  <c r="BD467" i="14"/>
  <c r="BC468" i="14"/>
  <c r="BD468" i="14"/>
  <c r="BC469" i="14"/>
  <c r="BD469" i="14"/>
  <c r="BC470" i="14"/>
  <c r="BD470" i="14"/>
  <c r="BC471" i="14"/>
  <c r="BD471" i="14"/>
  <c r="BC472" i="14"/>
  <c r="BD472" i="14"/>
  <c r="BC473" i="14"/>
  <c r="BD473" i="14"/>
  <c r="BC474" i="14"/>
  <c r="BD474" i="14"/>
  <c r="BC475" i="14"/>
  <c r="BD475" i="14"/>
  <c r="BC476" i="14"/>
  <c r="BD476" i="14"/>
  <c r="BC477" i="14"/>
  <c r="BD477" i="14"/>
  <c r="BC478" i="14"/>
  <c r="BD478" i="14"/>
  <c r="BC479" i="14"/>
  <c r="BD479" i="14"/>
  <c r="BC480" i="14"/>
  <c r="BD480" i="14"/>
  <c r="BC481" i="14"/>
  <c r="BD481" i="14"/>
  <c r="BC482" i="14"/>
  <c r="BD482" i="14"/>
  <c r="BC483" i="14"/>
  <c r="BD483" i="14"/>
  <c r="BC484" i="14"/>
  <c r="BD484" i="14"/>
  <c r="BC485" i="14"/>
  <c r="BD485" i="14"/>
  <c r="BC486" i="14"/>
  <c r="BD486" i="14"/>
  <c r="BC487" i="14"/>
  <c r="BD487" i="14"/>
  <c r="BC488" i="14"/>
  <c r="BD488" i="14"/>
  <c r="BC489" i="14"/>
  <c r="BD489" i="14"/>
  <c r="BC490" i="14"/>
  <c r="BD490" i="14"/>
  <c r="BC491" i="14"/>
  <c r="BD491" i="14"/>
  <c r="BC492" i="14"/>
  <c r="BD492" i="14"/>
  <c r="BC493" i="14"/>
  <c r="BD493" i="14"/>
  <c r="BC494" i="14"/>
  <c r="BD494" i="14"/>
  <c r="BC495" i="14"/>
  <c r="BD495" i="14"/>
  <c r="BC496" i="14"/>
  <c r="BD496" i="14"/>
  <c r="BC497" i="14"/>
  <c r="BD497" i="14"/>
  <c r="BC498" i="14"/>
  <c r="BD498" i="14"/>
  <c r="BC499" i="14"/>
  <c r="BD499" i="14"/>
  <c r="BC500" i="14"/>
  <c r="BD500" i="14"/>
  <c r="BC501" i="14"/>
  <c r="BD501" i="14"/>
  <c r="BC502" i="14"/>
  <c r="BD502" i="14"/>
  <c r="BC503" i="14"/>
  <c r="BD503" i="14"/>
  <c r="BC504" i="14"/>
  <c r="BD504" i="14"/>
  <c r="BC505" i="14"/>
  <c r="BD505" i="14"/>
  <c r="BC506" i="14"/>
  <c r="BD506" i="14"/>
  <c r="BC507" i="14"/>
  <c r="BD507" i="14"/>
  <c r="BC508" i="14"/>
  <c r="BD508" i="14"/>
  <c r="BC509" i="14"/>
  <c r="BD509" i="14"/>
  <c r="BC510" i="14"/>
  <c r="BD510" i="14"/>
  <c r="BC511" i="14"/>
  <c r="BD511" i="14"/>
  <c r="BC512" i="14"/>
  <c r="BD512" i="14"/>
  <c r="BC513" i="14"/>
  <c r="BD513" i="14"/>
  <c r="BC514" i="14"/>
  <c r="BD514" i="14"/>
  <c r="BC515" i="14"/>
  <c r="BD515" i="14"/>
  <c r="BC516" i="14"/>
  <c r="BD516" i="14"/>
  <c r="BC517" i="14"/>
  <c r="BD517" i="14"/>
  <c r="BC518" i="14"/>
  <c r="BD518" i="14"/>
  <c r="BC519" i="14"/>
  <c r="BD519" i="14"/>
  <c r="BC520" i="14"/>
  <c r="BD520" i="14"/>
  <c r="BC521" i="14"/>
  <c r="BD521" i="14"/>
  <c r="BC522" i="14"/>
  <c r="BD522" i="14"/>
  <c r="BC523" i="14"/>
  <c r="BD523" i="14"/>
  <c r="BC524" i="14"/>
  <c r="BD524" i="14"/>
  <c r="BC525" i="14"/>
  <c r="BD525" i="14"/>
  <c r="BC526" i="14"/>
  <c r="BD526" i="14"/>
  <c r="BC527" i="14"/>
  <c r="BD527" i="14"/>
  <c r="BC528" i="14"/>
  <c r="BD528" i="14"/>
  <c r="BC529" i="14"/>
  <c r="BD529" i="14"/>
  <c r="BC530" i="14"/>
  <c r="BD530" i="14"/>
  <c r="BC531" i="14"/>
  <c r="BD531" i="14"/>
  <c r="BC532" i="14"/>
  <c r="BD532" i="14"/>
  <c r="BC533" i="14"/>
  <c r="BD533" i="14"/>
  <c r="BC534" i="14"/>
  <c r="BD534" i="14"/>
  <c r="BC535" i="14"/>
  <c r="BD535" i="14"/>
  <c r="BC536" i="14"/>
  <c r="BD536" i="14"/>
  <c r="BC537" i="14"/>
  <c r="BD537" i="14"/>
  <c r="BC538" i="14"/>
  <c r="BD538" i="14"/>
  <c r="BC539" i="14"/>
  <c r="BD539" i="14"/>
  <c r="BC540" i="14"/>
  <c r="BD540" i="14"/>
  <c r="BC541" i="14"/>
  <c r="BD541" i="14"/>
  <c r="BC542" i="14"/>
  <c r="BD542" i="14"/>
  <c r="BC543" i="14"/>
  <c r="BD543" i="14"/>
  <c r="BC544" i="14"/>
  <c r="BD544" i="14"/>
  <c r="BC545" i="14"/>
  <c r="BD545" i="14"/>
  <c r="BC546" i="14"/>
  <c r="BD546" i="14"/>
  <c r="BC547" i="14"/>
  <c r="BD547" i="14"/>
  <c r="BC548" i="14"/>
  <c r="BD548" i="14"/>
  <c r="BC549" i="14"/>
  <c r="BD549" i="14"/>
  <c r="BC550" i="14"/>
  <c r="BD550" i="14"/>
  <c r="BC551" i="14"/>
  <c r="BD551" i="14"/>
  <c r="BC552" i="14"/>
  <c r="BD552" i="14"/>
  <c r="BC553" i="14"/>
  <c r="BD553" i="14"/>
  <c r="BC554" i="14"/>
  <c r="BD554" i="14"/>
  <c r="BC555" i="14"/>
  <c r="BD555" i="14"/>
  <c r="BC556" i="14"/>
  <c r="BD556" i="14"/>
  <c r="BC557" i="14"/>
  <c r="BD557" i="14"/>
  <c r="BC558" i="14"/>
  <c r="BD558" i="14"/>
  <c r="BC559" i="14"/>
  <c r="BD559" i="14"/>
  <c r="BC560" i="14"/>
  <c r="BD560" i="14"/>
  <c r="BC561" i="14"/>
  <c r="BD561" i="14"/>
  <c r="BC562" i="14"/>
  <c r="BD562" i="14"/>
  <c r="BC563" i="14"/>
  <c r="BD563" i="14"/>
  <c r="BC564" i="14"/>
  <c r="BD564" i="14"/>
  <c r="BC565" i="14"/>
  <c r="BD565" i="14"/>
  <c r="BC566" i="14"/>
  <c r="BD566" i="14"/>
  <c r="BC567" i="14"/>
  <c r="BD567" i="14"/>
  <c r="BC568" i="14"/>
  <c r="BD568" i="14"/>
  <c r="BC569" i="14"/>
  <c r="BD569" i="14"/>
  <c r="BC570" i="14"/>
  <c r="BD570" i="14"/>
  <c r="BC571" i="14"/>
  <c r="BD571" i="14"/>
  <c r="BC572" i="14"/>
  <c r="BD572" i="14"/>
  <c r="BC573" i="14"/>
  <c r="BD573" i="14"/>
  <c r="BC574" i="14"/>
  <c r="BD574" i="14"/>
  <c r="BC575" i="14"/>
  <c r="BD575" i="14"/>
  <c r="BC576" i="14"/>
  <c r="BD576" i="14"/>
  <c r="BC577" i="14"/>
  <c r="BD577" i="14"/>
  <c r="BC578" i="14"/>
  <c r="BD578" i="14"/>
  <c r="BC579" i="14"/>
  <c r="BD579" i="14"/>
  <c r="BC580" i="14"/>
  <c r="BD580" i="14"/>
  <c r="BC581" i="14"/>
  <c r="BD581" i="14"/>
  <c r="BC582" i="14"/>
  <c r="BD582" i="14"/>
  <c r="BC583" i="14"/>
  <c r="BD583" i="14"/>
  <c r="BC584" i="14"/>
  <c r="BD584" i="14"/>
  <c r="BC585" i="14"/>
  <c r="BD585" i="14"/>
  <c r="BC586" i="14"/>
  <c r="BD586" i="14"/>
  <c r="BC587" i="14"/>
  <c r="BD587" i="14"/>
  <c r="BC588" i="14"/>
  <c r="BD588" i="14"/>
  <c r="BC589" i="14"/>
  <c r="BD589" i="14"/>
  <c r="BC590" i="14"/>
  <c r="BD590" i="14"/>
  <c r="BC591" i="14"/>
  <c r="BD591" i="14"/>
  <c r="BC592" i="14"/>
  <c r="BD592" i="14"/>
  <c r="BC593" i="14"/>
  <c r="BD593" i="14"/>
  <c r="BC594" i="14"/>
  <c r="BD594" i="14"/>
  <c r="BC595" i="14"/>
  <c r="BD595" i="14"/>
  <c r="BC596" i="14"/>
  <c r="BD596" i="14"/>
  <c r="BC597" i="14"/>
  <c r="BD597" i="14"/>
  <c r="BC598" i="14"/>
  <c r="BD598" i="14"/>
  <c r="BC599" i="14"/>
  <c r="BD599" i="14"/>
  <c r="BC600" i="14"/>
  <c r="BD600" i="14"/>
  <c r="BC601" i="14"/>
  <c r="BD601" i="14"/>
  <c r="BC602" i="14"/>
  <c r="BD602" i="14"/>
  <c r="BC603" i="14"/>
  <c r="BD603" i="14"/>
  <c r="BC604" i="14"/>
  <c r="BD604" i="14"/>
  <c r="BC605" i="14"/>
  <c r="BD605" i="14"/>
  <c r="BC606" i="14"/>
  <c r="BD606" i="14"/>
  <c r="BC607" i="14"/>
  <c r="BD607" i="14"/>
  <c r="BC608" i="14"/>
  <c r="BD608" i="14"/>
  <c r="BC609" i="14"/>
  <c r="BD609" i="14"/>
  <c r="BC610" i="14"/>
  <c r="BD610" i="14"/>
  <c r="BC611" i="14"/>
  <c r="BD611" i="14"/>
  <c r="BC612" i="14"/>
  <c r="BD612" i="14"/>
  <c r="BC613" i="14"/>
  <c r="BD613" i="14"/>
  <c r="BC614" i="14"/>
  <c r="BD614" i="14"/>
  <c r="BC615" i="14"/>
  <c r="BD615" i="14"/>
  <c r="BC616" i="14"/>
  <c r="BD616" i="14"/>
  <c r="BC617" i="14"/>
  <c r="BD617" i="14"/>
  <c r="BC618" i="14"/>
  <c r="BD618" i="14"/>
  <c r="BC619" i="14"/>
  <c r="BD619" i="14"/>
  <c r="BC620" i="14"/>
  <c r="BD620" i="14"/>
  <c r="BC621" i="14"/>
  <c r="BD621" i="14"/>
  <c r="BC622" i="14"/>
  <c r="BD622" i="14"/>
  <c r="BC623" i="14"/>
  <c r="BD623" i="14"/>
  <c r="BC624" i="14"/>
  <c r="BD624" i="14"/>
  <c r="BC625" i="14"/>
  <c r="BD625" i="14"/>
  <c r="BC626" i="14"/>
  <c r="BD626" i="14"/>
  <c r="BC627" i="14"/>
  <c r="BD627" i="14"/>
  <c r="BC628" i="14"/>
  <c r="BD628" i="14"/>
  <c r="BC629" i="14"/>
  <c r="BD629" i="14"/>
  <c r="BC630" i="14"/>
  <c r="BD630" i="14"/>
  <c r="BC631" i="14"/>
  <c r="BD631" i="14"/>
  <c r="BC632" i="14"/>
  <c r="BD632" i="14"/>
  <c r="BC633" i="14"/>
  <c r="BD633" i="14"/>
  <c r="BC634" i="14"/>
  <c r="BD634" i="14"/>
  <c r="BC635" i="14"/>
  <c r="BD635" i="14"/>
  <c r="BC636" i="14"/>
  <c r="BD636" i="14"/>
  <c r="BC637" i="14"/>
  <c r="BD637" i="14"/>
  <c r="BC638" i="14"/>
  <c r="BD638" i="14"/>
  <c r="BC639" i="14"/>
  <c r="BD639" i="14"/>
  <c r="BC640" i="14"/>
  <c r="BD640" i="14"/>
  <c r="BC641" i="14"/>
  <c r="BD641" i="14"/>
  <c r="BC642" i="14"/>
  <c r="BD642" i="14"/>
  <c r="BC643" i="14"/>
  <c r="BD643" i="14"/>
  <c r="BC644" i="14"/>
  <c r="BD644" i="14"/>
  <c r="BC645" i="14"/>
  <c r="BD645" i="14"/>
  <c r="BC646" i="14"/>
  <c r="BD646" i="14"/>
  <c r="BC647" i="14"/>
  <c r="BD647" i="14"/>
  <c r="BC648" i="14"/>
  <c r="BD648" i="14"/>
  <c r="BC649" i="14"/>
  <c r="BD649" i="14"/>
  <c r="BC650" i="14"/>
  <c r="BD650" i="14"/>
  <c r="BC651" i="14"/>
  <c r="BD651" i="14"/>
  <c r="BC652" i="14"/>
  <c r="BD652" i="14"/>
  <c r="BC653" i="14"/>
  <c r="BD653" i="14"/>
  <c r="BC654" i="14"/>
  <c r="BD654" i="14"/>
  <c r="BC655" i="14"/>
  <c r="BD655" i="14"/>
  <c r="BC656" i="14"/>
  <c r="BD656" i="14"/>
  <c r="BC657" i="14"/>
  <c r="BD657" i="14"/>
  <c r="BC658" i="14"/>
  <c r="BD658" i="14"/>
  <c r="BC659" i="14"/>
  <c r="BD659" i="14"/>
  <c r="BC660" i="14"/>
  <c r="BD660" i="14"/>
  <c r="BC661" i="14"/>
  <c r="BD661" i="14"/>
  <c r="BC662" i="14"/>
  <c r="BD662" i="14"/>
  <c r="BC663" i="14"/>
  <c r="BD663" i="14"/>
  <c r="BC664" i="14"/>
  <c r="BD664" i="14"/>
  <c r="BC665" i="14"/>
  <c r="BD665" i="14"/>
  <c r="BC666" i="14"/>
  <c r="BD666" i="14"/>
  <c r="BC667" i="14"/>
  <c r="BD667" i="14"/>
  <c r="BC668" i="14"/>
  <c r="BD668" i="14"/>
  <c r="BC669" i="14"/>
  <c r="BD669" i="14"/>
  <c r="BC670" i="14"/>
  <c r="BD670" i="14"/>
  <c r="BC671" i="14"/>
  <c r="BD671" i="14"/>
  <c r="BC672" i="14"/>
  <c r="BD672" i="14"/>
  <c r="BC673" i="14"/>
  <c r="BD673" i="14"/>
  <c r="BC674" i="14"/>
  <c r="BD674" i="14"/>
  <c r="BC675" i="14"/>
  <c r="BD675" i="14"/>
  <c r="BC676" i="14"/>
  <c r="BD676" i="14"/>
  <c r="BC677" i="14"/>
  <c r="BD677" i="14"/>
  <c r="BC678" i="14"/>
  <c r="BD678" i="14"/>
  <c r="BC679" i="14"/>
  <c r="BD679" i="14"/>
  <c r="BC680" i="14"/>
  <c r="BD680" i="14"/>
  <c r="BC681" i="14"/>
  <c r="BD681" i="14"/>
  <c r="BC682" i="14"/>
  <c r="BD682" i="14"/>
  <c r="BC683" i="14"/>
  <c r="BD683" i="14"/>
  <c r="BC684" i="14"/>
  <c r="BD684" i="14"/>
  <c r="BC685" i="14"/>
  <c r="BD685" i="14"/>
  <c r="BC686" i="14"/>
  <c r="BD686" i="14"/>
  <c r="BC687" i="14"/>
  <c r="BD687" i="14"/>
  <c r="BC688" i="14"/>
  <c r="BD688" i="14"/>
  <c r="BK370" i="11"/>
  <c r="BL370" i="11"/>
  <c r="BK371" i="11"/>
  <c r="BL371" i="11"/>
  <c r="BK372" i="11"/>
  <c r="BL372" i="11"/>
  <c r="BK373" i="11"/>
  <c r="BL373" i="11"/>
  <c r="BK374" i="11"/>
  <c r="BL374" i="11"/>
  <c r="BK375" i="11"/>
  <c r="BL375" i="11"/>
  <c r="BK376" i="11"/>
  <c r="BL376" i="11"/>
  <c r="BK377" i="11"/>
  <c r="BL377" i="11"/>
  <c r="BK378" i="11"/>
  <c r="BL378" i="11"/>
  <c r="BK379" i="11"/>
  <c r="BL379" i="11"/>
  <c r="BK380" i="11"/>
  <c r="BL380" i="11"/>
  <c r="BK381" i="11"/>
  <c r="BL381" i="11"/>
  <c r="BK382" i="11"/>
  <c r="BL382" i="11"/>
  <c r="BK383" i="11"/>
  <c r="BL383" i="11"/>
  <c r="BK384" i="11"/>
  <c r="BL384" i="11"/>
  <c r="BK385" i="11"/>
  <c r="BL385" i="11"/>
  <c r="BK386" i="11"/>
  <c r="BL386" i="11"/>
  <c r="BK387" i="11"/>
  <c r="BL387" i="11"/>
  <c r="BK388" i="11"/>
  <c r="BL388" i="11"/>
  <c r="BK389" i="11"/>
  <c r="BL389" i="11"/>
  <c r="BK390" i="11"/>
  <c r="BL390" i="11"/>
  <c r="BK391" i="11"/>
  <c r="BL391" i="11"/>
  <c r="BK392" i="11"/>
  <c r="BL392" i="11"/>
  <c r="BK393" i="11"/>
  <c r="BL393" i="11"/>
  <c r="BK394" i="11"/>
  <c r="BL394" i="11"/>
  <c r="BK395" i="11"/>
  <c r="BL395" i="11"/>
  <c r="BK396" i="11"/>
  <c r="BL396" i="11"/>
  <c r="BK397" i="11"/>
  <c r="BL397" i="11"/>
  <c r="BK398" i="11"/>
  <c r="BL398" i="11"/>
  <c r="BK399" i="11"/>
  <c r="BL399" i="11"/>
  <c r="BK400" i="11"/>
  <c r="BL400" i="11"/>
  <c r="BK401" i="11"/>
  <c r="BL401" i="11"/>
  <c r="BK402" i="11"/>
  <c r="BL402" i="11"/>
  <c r="BK403" i="11"/>
  <c r="BL403" i="11"/>
  <c r="BK404" i="11"/>
  <c r="BL404" i="11"/>
  <c r="BK405" i="11"/>
  <c r="BL405" i="11"/>
  <c r="BK406" i="11"/>
  <c r="BL406" i="11"/>
  <c r="BK407" i="11"/>
  <c r="BL407" i="11"/>
  <c r="BK408" i="11"/>
  <c r="BL408" i="11"/>
  <c r="BK409" i="11"/>
  <c r="BL409" i="11"/>
  <c r="BK410" i="11"/>
  <c r="BL410" i="11"/>
  <c r="BK411" i="11"/>
  <c r="BL411" i="11"/>
  <c r="BK412" i="11"/>
  <c r="BL412" i="11"/>
  <c r="BK413" i="11"/>
  <c r="BL413" i="11"/>
  <c r="BK414" i="11"/>
  <c r="BL414" i="11"/>
  <c r="BK415" i="11"/>
  <c r="BL415" i="11"/>
  <c r="BK416" i="11"/>
  <c r="BL416" i="11"/>
  <c r="BK417" i="11"/>
  <c r="BL417" i="11"/>
  <c r="BK418" i="11"/>
  <c r="BL418" i="11"/>
  <c r="BK419" i="11"/>
  <c r="BL419" i="11"/>
  <c r="BK420" i="11"/>
  <c r="BL420" i="11"/>
  <c r="BK421" i="11"/>
  <c r="BL421" i="11"/>
  <c r="BK422" i="11"/>
  <c r="BL422" i="11"/>
  <c r="BK423" i="11"/>
  <c r="BL423" i="11"/>
  <c r="BK424" i="11"/>
  <c r="BL424" i="11"/>
  <c r="BK425" i="11"/>
  <c r="BL425" i="11"/>
  <c r="BK426" i="11"/>
  <c r="BL426" i="11"/>
  <c r="BK427" i="11"/>
  <c r="BL427" i="11"/>
  <c r="BK428" i="11"/>
  <c r="BL428" i="11"/>
  <c r="BK429" i="11"/>
  <c r="BL429" i="11"/>
  <c r="BK430" i="11"/>
  <c r="BL430" i="11"/>
  <c r="BK431" i="11"/>
  <c r="BL431" i="11"/>
  <c r="BK432" i="11"/>
  <c r="BL432" i="11"/>
  <c r="BK433" i="11"/>
  <c r="BL433" i="11"/>
  <c r="BK434" i="11"/>
  <c r="BL434" i="11"/>
  <c r="BK435" i="11"/>
  <c r="BL435" i="11"/>
  <c r="BK436" i="11"/>
  <c r="BL436" i="11"/>
  <c r="BK437" i="11"/>
  <c r="BL437" i="11"/>
  <c r="BK438" i="11"/>
  <c r="BL438" i="11"/>
  <c r="BK439" i="11"/>
  <c r="BL439" i="11"/>
  <c r="BK440" i="11"/>
  <c r="BL440" i="11"/>
  <c r="BK441" i="11"/>
  <c r="BL441" i="11"/>
  <c r="BK442" i="11"/>
  <c r="BL442" i="11"/>
  <c r="BK443" i="11"/>
  <c r="BL443" i="11"/>
  <c r="BK444" i="11"/>
  <c r="BL444" i="11"/>
  <c r="BK445" i="11"/>
  <c r="BL445" i="11"/>
  <c r="BK446" i="11"/>
  <c r="BL446" i="11"/>
  <c r="BK447" i="11"/>
  <c r="BL447" i="11"/>
  <c r="BK448" i="11"/>
  <c r="BL448" i="11"/>
  <c r="BK449" i="11"/>
  <c r="BL449" i="11"/>
  <c r="BK450" i="11"/>
  <c r="BL450" i="11"/>
  <c r="BK451" i="11"/>
  <c r="BL451" i="11"/>
  <c r="BK452" i="11"/>
  <c r="BL452" i="11"/>
  <c r="BK453" i="11"/>
  <c r="BL453" i="11"/>
  <c r="BK454" i="11"/>
  <c r="BL454" i="11"/>
  <c r="BK455" i="11"/>
  <c r="BL455" i="11"/>
  <c r="BK456" i="11"/>
  <c r="BL456" i="11"/>
  <c r="BK457" i="11"/>
  <c r="BL457" i="11"/>
  <c r="BK458" i="11"/>
  <c r="BL458" i="11"/>
  <c r="BK459" i="11"/>
  <c r="BL459" i="11"/>
  <c r="BK460" i="11"/>
  <c r="BL460" i="11"/>
  <c r="BK461" i="11"/>
  <c r="BL461" i="11"/>
  <c r="BK462" i="11"/>
  <c r="BL462" i="11"/>
  <c r="BK463" i="11"/>
  <c r="BL463" i="11"/>
  <c r="BK464" i="11"/>
  <c r="BL464" i="11"/>
  <c r="BK465" i="11"/>
  <c r="BL465" i="11"/>
  <c r="BK466" i="11"/>
  <c r="BL466" i="11"/>
  <c r="BK467" i="11"/>
  <c r="BL467" i="11"/>
  <c r="BK468" i="11"/>
  <c r="BL468" i="11"/>
  <c r="BK469" i="11"/>
  <c r="BL469" i="11"/>
  <c r="BK470" i="11"/>
  <c r="BL470" i="11"/>
  <c r="BK471" i="11"/>
  <c r="BL471" i="11"/>
  <c r="BK472" i="11"/>
  <c r="BL472" i="11"/>
  <c r="BK473" i="11"/>
  <c r="BL473" i="11"/>
  <c r="BK474" i="11"/>
  <c r="BL474" i="11"/>
  <c r="BK475" i="11"/>
  <c r="BL475" i="11"/>
  <c r="BK476" i="11"/>
  <c r="BL476" i="11"/>
  <c r="BK477" i="11"/>
  <c r="BL477" i="11"/>
  <c r="BK478" i="11"/>
  <c r="BL478" i="11"/>
  <c r="BK479" i="11"/>
  <c r="BL479" i="11"/>
  <c r="BK480" i="11"/>
  <c r="BL480" i="11"/>
  <c r="BK481" i="11"/>
  <c r="BL481" i="11"/>
  <c r="BK482" i="11"/>
  <c r="BL482" i="11"/>
  <c r="BK483" i="11"/>
  <c r="BL483" i="11"/>
  <c r="BK484" i="11"/>
  <c r="BL484" i="11"/>
  <c r="BK485" i="11"/>
  <c r="BL485" i="11"/>
  <c r="BK486" i="11"/>
  <c r="BL486" i="11"/>
  <c r="BK487" i="11"/>
  <c r="BL487" i="11"/>
  <c r="BK488" i="11"/>
  <c r="BL488" i="11"/>
  <c r="A370" i="11" a="1"/>
  <c r="A370" i="11" s="1"/>
  <c r="A371" i="11" a="1"/>
  <c r="A371" i="11" s="1"/>
  <c r="A372" i="11" a="1"/>
  <c r="A372" i="11" s="1"/>
  <c r="A373" i="11" a="1"/>
  <c r="A373" i="11" s="1"/>
  <c r="A374" i="11" a="1"/>
  <c r="A374" i="11" s="1"/>
  <c r="A375" i="11" a="1"/>
  <c r="A375" i="11" s="1"/>
  <c r="A376" i="11" a="1"/>
  <c r="A376" i="11" s="1"/>
  <c r="A377" i="11" a="1"/>
  <c r="A377" i="11" s="1"/>
  <c r="A378" i="11" a="1"/>
  <c r="A378" i="11" s="1"/>
  <c r="A379" i="11" a="1"/>
  <c r="A379" i="11" s="1"/>
  <c r="A380" i="11" a="1"/>
  <c r="A380" i="11" s="1"/>
  <c r="A381" i="11" a="1"/>
  <c r="A381" i="11" s="1"/>
  <c r="A382" i="11" a="1"/>
  <c r="A382" i="11" s="1"/>
  <c r="A383" i="11" a="1"/>
  <c r="A383" i="11" s="1"/>
  <c r="A384" i="11" a="1"/>
  <c r="A384" i="11" s="1"/>
  <c r="A385" i="11" a="1"/>
  <c r="A385" i="11" s="1"/>
  <c r="A386" i="11" a="1"/>
  <c r="A386" i="11" s="1"/>
  <c r="A387" i="11" a="1"/>
  <c r="A387" i="11" s="1"/>
  <c r="A388" i="11" a="1"/>
  <c r="A388" i="11" s="1"/>
  <c r="A389" i="11" a="1"/>
  <c r="A389" i="11" s="1"/>
  <c r="A390" i="11" a="1"/>
  <c r="A390" i="11" s="1"/>
  <c r="A391" i="11" a="1"/>
  <c r="A391" i="11" s="1"/>
  <c r="A392" i="11" a="1"/>
  <c r="A392" i="11" s="1"/>
  <c r="A393" i="11" a="1"/>
  <c r="A393" i="11" s="1"/>
  <c r="A394" i="11" a="1"/>
  <c r="A394" i="11" s="1"/>
  <c r="A395" i="11" a="1"/>
  <c r="A395" i="11" s="1"/>
  <c r="A396" i="11" a="1"/>
  <c r="A396" i="11" s="1"/>
  <c r="A397" i="11" a="1"/>
  <c r="A397" i="11" s="1"/>
  <c r="A398" i="11" a="1"/>
  <c r="A398" i="11" s="1"/>
  <c r="A399" i="11" a="1"/>
  <c r="A399" i="11" s="1"/>
  <c r="A400" i="11" a="1"/>
  <c r="A400" i="11" s="1"/>
  <c r="A401" i="11" a="1"/>
  <c r="A401" i="11" s="1"/>
  <c r="A402" i="11" a="1"/>
  <c r="A402" i="11" s="1"/>
  <c r="A403" i="11" a="1"/>
  <c r="A403" i="11" s="1"/>
  <c r="A404" i="11" a="1"/>
  <c r="A404" i="11" s="1"/>
  <c r="A405" i="11" a="1"/>
  <c r="A405" i="11" s="1"/>
  <c r="A406" i="11" a="1"/>
  <c r="A406" i="11" s="1"/>
  <c r="A407" i="11" a="1"/>
  <c r="A407" i="11" s="1"/>
  <c r="A408" i="11" a="1"/>
  <c r="A408" i="11" s="1"/>
  <c r="A409" i="11" a="1"/>
  <c r="A409" i="11" s="1"/>
  <c r="A410" i="11" a="1"/>
  <c r="A410" i="11" s="1"/>
  <c r="A411" i="11" a="1"/>
  <c r="A411" i="11" s="1"/>
  <c r="A412" i="11" a="1"/>
  <c r="A412" i="11" s="1"/>
  <c r="A413" i="11" a="1"/>
  <c r="A413" i="11" s="1"/>
  <c r="A414" i="11" a="1"/>
  <c r="A414" i="11" s="1"/>
  <c r="A415" i="11" a="1"/>
  <c r="A415" i="11" s="1"/>
  <c r="A416" i="11" a="1"/>
  <c r="A416" i="11" s="1"/>
  <c r="A417" i="11" a="1"/>
  <c r="A417" i="11" s="1"/>
  <c r="A418" i="11" a="1"/>
  <c r="A418" i="11" s="1"/>
  <c r="A419" i="11" a="1"/>
  <c r="A419" i="11" s="1"/>
  <c r="A420" i="11" a="1"/>
  <c r="A420" i="11" s="1"/>
  <c r="A421" i="11" a="1"/>
  <c r="A421" i="11" s="1"/>
  <c r="A422" i="11" a="1"/>
  <c r="A422" i="11" s="1"/>
  <c r="A423" i="11" a="1"/>
  <c r="A423" i="11" s="1"/>
  <c r="A424" i="11" a="1"/>
  <c r="A424" i="11" s="1"/>
  <c r="A425" i="11" a="1"/>
  <c r="A425" i="11" s="1"/>
  <c r="A426" i="11" a="1"/>
  <c r="A426" i="11" s="1"/>
  <c r="A427" i="11" a="1"/>
  <c r="A427" i="11" s="1"/>
  <c r="A428" i="11" a="1"/>
  <c r="A428" i="11" s="1"/>
  <c r="A429" i="11" a="1"/>
  <c r="A429" i="11" s="1"/>
  <c r="A430" i="11" a="1"/>
  <c r="A430" i="11" s="1"/>
  <c r="A431" i="11" a="1"/>
  <c r="A431" i="11" s="1"/>
  <c r="A432" i="11" a="1"/>
  <c r="A432" i="11" s="1"/>
  <c r="A433" i="11" a="1"/>
  <c r="A433" i="11" s="1"/>
  <c r="A434" i="11" a="1"/>
  <c r="A434" i="11" s="1"/>
  <c r="A435" i="11" a="1"/>
  <c r="A435" i="11" s="1"/>
  <c r="A436" i="11" a="1"/>
  <c r="A436" i="11" s="1"/>
  <c r="A437" i="11" a="1"/>
  <c r="A437" i="11" s="1"/>
  <c r="A438" i="11" a="1"/>
  <c r="A438" i="11" s="1"/>
  <c r="A439" i="11" a="1"/>
  <c r="A439" i="11" s="1"/>
  <c r="A440" i="11" a="1"/>
  <c r="A440" i="11" s="1"/>
  <c r="A441" i="11" a="1"/>
  <c r="A441" i="11" s="1"/>
  <c r="A442" i="11" a="1"/>
  <c r="A442" i="11" s="1"/>
  <c r="A443" i="11" a="1"/>
  <c r="A443" i="11" s="1"/>
  <c r="A444" i="11" a="1"/>
  <c r="A444" i="11" s="1"/>
  <c r="A445" i="11" a="1"/>
  <c r="A445" i="11" s="1"/>
  <c r="A446" i="11" a="1"/>
  <c r="A446" i="11" s="1"/>
  <c r="A447" i="11" a="1"/>
  <c r="A447" i="11" s="1"/>
  <c r="A448" i="11" a="1"/>
  <c r="A448" i="11" s="1"/>
  <c r="A449" i="11" a="1"/>
  <c r="A449" i="11" s="1"/>
  <c r="A450" i="11" a="1"/>
  <c r="A450" i="11" s="1"/>
  <c r="A451" i="11" a="1"/>
  <c r="A451" i="11" s="1"/>
  <c r="A452" i="11" a="1"/>
  <c r="A452" i="11" s="1"/>
  <c r="A453" i="11" a="1"/>
  <c r="A453" i="11" s="1"/>
  <c r="A454" i="11" a="1"/>
  <c r="A454" i="11" s="1"/>
  <c r="A455" i="11" a="1"/>
  <c r="A455" i="11" s="1"/>
  <c r="A456" i="11" a="1"/>
  <c r="A456" i="11" s="1"/>
  <c r="A457" i="11" a="1"/>
  <c r="A457" i="11" s="1"/>
  <c r="A458" i="11" a="1"/>
  <c r="A458" i="11" s="1"/>
  <c r="A459" i="11" a="1"/>
  <c r="A459" i="11" s="1"/>
  <c r="A460" i="11" a="1"/>
  <c r="A460" i="11" s="1"/>
  <c r="A461" i="11" a="1"/>
  <c r="A461" i="11" s="1"/>
  <c r="A462" i="11" a="1"/>
  <c r="A462" i="11" s="1"/>
  <c r="A463" i="11" a="1"/>
  <c r="A463" i="11" s="1"/>
  <c r="A464" i="11" a="1"/>
  <c r="A464" i="11" s="1"/>
  <c r="A465" i="11" a="1"/>
  <c r="A465" i="11" s="1"/>
  <c r="A466" i="11" a="1"/>
  <c r="A466" i="11" s="1"/>
  <c r="A467" i="11" a="1"/>
  <c r="A467" i="11" s="1"/>
  <c r="A468" i="11" a="1"/>
  <c r="A468" i="11" s="1"/>
  <c r="A469" i="11" a="1"/>
  <c r="A469" i="11" s="1"/>
  <c r="A470" i="11" a="1"/>
  <c r="A470" i="11" s="1"/>
  <c r="A471" i="11" a="1"/>
  <c r="A471" i="11" s="1"/>
  <c r="A472" i="11" a="1"/>
  <c r="A472" i="11" s="1"/>
  <c r="A473" i="11" a="1"/>
  <c r="A473" i="11" s="1"/>
  <c r="A474" i="11" a="1"/>
  <c r="A474" i="11" s="1"/>
  <c r="A475" i="11" a="1"/>
  <c r="A475" i="11" s="1"/>
  <c r="A476" i="11" a="1"/>
  <c r="A476" i="11" s="1"/>
  <c r="A477" i="11" a="1"/>
  <c r="A477" i="11" s="1"/>
  <c r="A478" i="11" a="1"/>
  <c r="A478" i="11" s="1"/>
  <c r="A479" i="11" a="1"/>
  <c r="A479" i="11" s="1"/>
  <c r="A480" i="11" a="1"/>
  <c r="A480" i="11" s="1"/>
  <c r="A481" i="11" a="1"/>
  <c r="A481" i="11" s="1"/>
  <c r="A482" i="11" a="1"/>
  <c r="A482" i="11" s="1"/>
  <c r="A483" i="11" a="1"/>
  <c r="A483" i="11" s="1"/>
  <c r="A484" i="11" a="1"/>
  <c r="A484" i="11" s="1"/>
  <c r="A485" i="11" a="1"/>
  <c r="A485" i="11" s="1"/>
  <c r="A486" i="11" a="1"/>
  <c r="A486" i="11" s="1"/>
  <c r="A487" i="11" a="1"/>
  <c r="A487" i="11" s="1"/>
  <c r="A488" i="11" a="1"/>
  <c r="A488" i="11" s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4" i="1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107" i="9"/>
  <c r="X108" i="9"/>
  <c r="X109" i="9"/>
  <c r="X110" i="9"/>
  <c r="X111" i="9"/>
  <c r="X112" i="9"/>
  <c r="X113" i="9"/>
  <c r="X114" i="9"/>
  <c r="X115" i="9"/>
  <c r="X116" i="9"/>
  <c r="X117" i="9"/>
  <c r="X118" i="9"/>
  <c r="X119" i="9"/>
  <c r="X120" i="9"/>
  <c r="X121" i="9"/>
  <c r="X122" i="9"/>
  <c r="X123" i="9"/>
  <c r="X124" i="9"/>
  <c r="X125" i="9"/>
  <c r="X126" i="9"/>
  <c r="X127" i="9"/>
  <c r="X128" i="9"/>
  <c r="X129" i="9"/>
  <c r="X130" i="9"/>
  <c r="X131" i="9"/>
  <c r="X132" i="9"/>
  <c r="X133" i="9"/>
  <c r="X134" i="9"/>
  <c r="X135" i="9"/>
  <c r="X136" i="9"/>
  <c r="X137" i="9"/>
  <c r="X138" i="9"/>
  <c r="X139" i="9"/>
  <c r="X140" i="9"/>
  <c r="X141" i="9"/>
  <c r="X142" i="9"/>
  <c r="X143" i="9"/>
  <c r="X144" i="9"/>
  <c r="X145" i="9"/>
  <c r="X146" i="9"/>
  <c r="X147" i="9"/>
  <c r="X148" i="9"/>
  <c r="X149" i="9"/>
  <c r="X150" i="9"/>
  <c r="X151" i="9"/>
  <c r="X152" i="9"/>
  <c r="X153" i="9"/>
  <c r="X154" i="9"/>
  <c r="X155" i="9"/>
  <c r="X156" i="9"/>
  <c r="X157" i="9"/>
  <c r="X158" i="9"/>
  <c r="X159" i="9"/>
  <c r="X160" i="9"/>
  <c r="X161" i="9"/>
  <c r="X162" i="9"/>
  <c r="X163" i="9"/>
  <c r="X164" i="9"/>
  <c r="X165" i="9"/>
  <c r="X166" i="9"/>
  <c r="X167" i="9"/>
  <c r="X168" i="9"/>
  <c r="X169" i="9"/>
  <c r="X170" i="9"/>
  <c r="X171" i="9"/>
  <c r="X172" i="9"/>
  <c r="X173" i="9"/>
  <c r="X174" i="9"/>
  <c r="X175" i="9"/>
  <c r="X176" i="9"/>
  <c r="X177" i="9"/>
  <c r="X178" i="9"/>
  <c r="X179" i="9"/>
  <c r="X180" i="9"/>
  <c r="X181" i="9"/>
  <c r="X182" i="9"/>
  <c r="X183" i="9"/>
  <c r="X184" i="9"/>
  <c r="X185" i="9"/>
  <c r="X186" i="9"/>
  <c r="X187" i="9"/>
  <c r="X188" i="9"/>
  <c r="X189" i="9"/>
  <c r="X190" i="9"/>
  <c r="X191" i="9"/>
  <c r="X192" i="9"/>
  <c r="X193" i="9"/>
  <c r="X194" i="9"/>
  <c r="X195" i="9"/>
  <c r="X196" i="9"/>
  <c r="X197" i="9"/>
  <c r="X198" i="9"/>
  <c r="X199" i="9"/>
  <c r="X200" i="9"/>
  <c r="X201" i="9"/>
  <c r="X202" i="9"/>
  <c r="X203" i="9"/>
  <c r="X204" i="9"/>
  <c r="X205" i="9"/>
  <c r="X206" i="9"/>
  <c r="X207" i="9"/>
  <c r="X208" i="9"/>
  <c r="X209" i="9"/>
  <c r="X210" i="9"/>
  <c r="X211" i="9"/>
  <c r="X212" i="9"/>
  <c r="X213" i="9"/>
  <c r="X214" i="9"/>
  <c r="X215" i="9"/>
  <c r="X216" i="9"/>
  <c r="X217" i="9"/>
  <c r="X218" i="9"/>
  <c r="X219" i="9"/>
  <c r="X220" i="9"/>
  <c r="X221" i="9"/>
  <c r="X222" i="9"/>
  <c r="X223" i="9"/>
  <c r="X224" i="9"/>
  <c r="X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5" i="9"/>
  <c r="BK233" i="11"/>
  <c r="BL233" i="11"/>
  <c r="BK234" i="11"/>
  <c r="BL234" i="11"/>
  <c r="BK235" i="11"/>
  <c r="BL235" i="11"/>
  <c r="BK236" i="11"/>
  <c r="BL236" i="11"/>
  <c r="BK237" i="11"/>
  <c r="BL237" i="11"/>
  <c r="BK238" i="11"/>
  <c r="BL238" i="11"/>
  <c r="BK239" i="11"/>
  <c r="BL239" i="11"/>
  <c r="BK240" i="11"/>
  <c r="BL240" i="11"/>
  <c r="BK241" i="11"/>
  <c r="BL241" i="11"/>
  <c r="BK242" i="11"/>
  <c r="BL242" i="11"/>
  <c r="BK243" i="11"/>
  <c r="BL243" i="11"/>
  <c r="BK244" i="11"/>
  <c r="BL244" i="11"/>
  <c r="BK245" i="11"/>
  <c r="BL245" i="11"/>
  <c r="BK246" i="11"/>
  <c r="BL246" i="11"/>
  <c r="BK247" i="11"/>
  <c r="BL247" i="11"/>
  <c r="BK248" i="11"/>
  <c r="BL248" i="11"/>
  <c r="BK249" i="11"/>
  <c r="BL249" i="11"/>
  <c r="BK250" i="11"/>
  <c r="BL250" i="11"/>
  <c r="BK251" i="11"/>
  <c r="BL251" i="11"/>
  <c r="BK252" i="11"/>
  <c r="BL252" i="11"/>
  <c r="BK253" i="11"/>
  <c r="BL253" i="11"/>
  <c r="BK254" i="11"/>
  <c r="BL254" i="11"/>
  <c r="BK255" i="11"/>
  <c r="BL255" i="11"/>
  <c r="BK256" i="11"/>
  <c r="BL256" i="11"/>
  <c r="BK257" i="11"/>
  <c r="BL257" i="11"/>
  <c r="BK258" i="11"/>
  <c r="BL258" i="11"/>
  <c r="BK259" i="11"/>
  <c r="BL259" i="11"/>
  <c r="BK260" i="11"/>
  <c r="BL260" i="11"/>
  <c r="BK261" i="11"/>
  <c r="BL261" i="11"/>
  <c r="BK262" i="11"/>
  <c r="BL262" i="11"/>
  <c r="BK263" i="11"/>
  <c r="BL263" i="11"/>
  <c r="BK264" i="11"/>
  <c r="BL264" i="11"/>
  <c r="BK265" i="11"/>
  <c r="BL265" i="11"/>
  <c r="BK266" i="11"/>
  <c r="BL266" i="11"/>
  <c r="BK267" i="11"/>
  <c r="BL267" i="11"/>
  <c r="BK268" i="11"/>
  <c r="BL268" i="11"/>
  <c r="BK269" i="11"/>
  <c r="BL269" i="11"/>
  <c r="BK270" i="11"/>
  <c r="BL270" i="11"/>
  <c r="BK271" i="11"/>
  <c r="BL271" i="11"/>
  <c r="BK272" i="11"/>
  <c r="BL272" i="11"/>
  <c r="BK273" i="11"/>
  <c r="BL273" i="11"/>
  <c r="BK274" i="11"/>
  <c r="BL274" i="11"/>
  <c r="BK275" i="11"/>
  <c r="BL275" i="11"/>
  <c r="BK276" i="11"/>
  <c r="BL276" i="11"/>
  <c r="BK277" i="11"/>
  <c r="BL277" i="11"/>
  <c r="BK278" i="11"/>
  <c r="BL278" i="11"/>
  <c r="BK279" i="11"/>
  <c r="BL279" i="11"/>
  <c r="BK280" i="11"/>
  <c r="BL280" i="11"/>
  <c r="BK281" i="11"/>
  <c r="BL281" i="11"/>
  <c r="BK282" i="11"/>
  <c r="BL282" i="11"/>
  <c r="BK283" i="11"/>
  <c r="BL283" i="11"/>
  <c r="BK284" i="11"/>
  <c r="BL284" i="11"/>
  <c r="BK285" i="11"/>
  <c r="BL285" i="11"/>
  <c r="BK286" i="11"/>
  <c r="BL286" i="11"/>
  <c r="BK287" i="11"/>
  <c r="BL287" i="11"/>
  <c r="BK288" i="11"/>
  <c r="BL288" i="11"/>
  <c r="BK289" i="11"/>
  <c r="BL289" i="11"/>
  <c r="BK290" i="11"/>
  <c r="BL290" i="11"/>
  <c r="BK291" i="11"/>
  <c r="BL291" i="11"/>
  <c r="BK292" i="11"/>
  <c r="BL292" i="11"/>
  <c r="BK293" i="11"/>
  <c r="BL293" i="11"/>
  <c r="BK294" i="11"/>
  <c r="BL294" i="11"/>
  <c r="BK295" i="11"/>
  <c r="BL295" i="11"/>
  <c r="BK296" i="11"/>
  <c r="BL296" i="11"/>
  <c r="BK297" i="11"/>
  <c r="BL297" i="11"/>
  <c r="BK298" i="11"/>
  <c r="BL298" i="11"/>
  <c r="BK299" i="11"/>
  <c r="BL299" i="11"/>
  <c r="BK300" i="11"/>
  <c r="BL300" i="11"/>
  <c r="BK301" i="11"/>
  <c r="BL301" i="11"/>
  <c r="BK302" i="11"/>
  <c r="BL302" i="11"/>
  <c r="BK303" i="11"/>
  <c r="BL303" i="11"/>
  <c r="BK304" i="11"/>
  <c r="BL304" i="11"/>
  <c r="BK305" i="11"/>
  <c r="BL305" i="11"/>
  <c r="BK306" i="11"/>
  <c r="BL306" i="11"/>
  <c r="BK307" i="11"/>
  <c r="BL307" i="11"/>
  <c r="BK308" i="11"/>
  <c r="BL308" i="11"/>
  <c r="BK309" i="11"/>
  <c r="BL309" i="11"/>
  <c r="BK310" i="11"/>
  <c r="BL310" i="11"/>
  <c r="BK311" i="11"/>
  <c r="BL311" i="11"/>
  <c r="BK312" i="11"/>
  <c r="BL312" i="11"/>
  <c r="BK313" i="11"/>
  <c r="BL313" i="11"/>
  <c r="BK314" i="11"/>
  <c r="BL314" i="11"/>
  <c r="BK315" i="11"/>
  <c r="BL315" i="11"/>
  <c r="BK316" i="11"/>
  <c r="BL316" i="11"/>
  <c r="BK317" i="11"/>
  <c r="BL317" i="11"/>
  <c r="BK318" i="11"/>
  <c r="BL318" i="11"/>
  <c r="BK319" i="11"/>
  <c r="BL319" i="11"/>
  <c r="BK320" i="11"/>
  <c r="BL320" i="11"/>
  <c r="BK321" i="11"/>
  <c r="BL321" i="11"/>
  <c r="BK322" i="11"/>
  <c r="BL322" i="11"/>
  <c r="BK323" i="11"/>
  <c r="BL323" i="11"/>
  <c r="BK324" i="11"/>
  <c r="BL324" i="11"/>
  <c r="BK325" i="11"/>
  <c r="BL325" i="11"/>
  <c r="BK326" i="11"/>
  <c r="BL326" i="11"/>
  <c r="BK327" i="11"/>
  <c r="BL327" i="11"/>
  <c r="BK328" i="11"/>
  <c r="BL328" i="11"/>
  <c r="BK329" i="11"/>
  <c r="BL329" i="11"/>
  <c r="BK330" i="11"/>
  <c r="BL330" i="11"/>
  <c r="BK331" i="11"/>
  <c r="BL331" i="11"/>
  <c r="BK332" i="11"/>
  <c r="BL332" i="11"/>
  <c r="BK333" i="11"/>
  <c r="BL333" i="11"/>
  <c r="BK334" i="11"/>
  <c r="BL334" i="11"/>
  <c r="BK335" i="11"/>
  <c r="BL335" i="11"/>
  <c r="BK336" i="11"/>
  <c r="BL336" i="11"/>
  <c r="BK337" i="11"/>
  <c r="BL337" i="11"/>
  <c r="BK338" i="11"/>
  <c r="BL338" i="11"/>
  <c r="BK339" i="11"/>
  <c r="BL339" i="11"/>
  <c r="BK340" i="11"/>
  <c r="BL340" i="11"/>
  <c r="BK341" i="11"/>
  <c r="BL341" i="11"/>
  <c r="BK342" i="11"/>
  <c r="BL342" i="11"/>
  <c r="BK343" i="11"/>
  <c r="BL343" i="11"/>
  <c r="BK344" i="11"/>
  <c r="BL344" i="11"/>
  <c r="BK345" i="11"/>
  <c r="BL345" i="11"/>
  <c r="BK346" i="11"/>
  <c r="BL346" i="11"/>
  <c r="BK347" i="11"/>
  <c r="BL347" i="11"/>
  <c r="BK348" i="11"/>
  <c r="BL348" i="11"/>
  <c r="BK349" i="11"/>
  <c r="BL349" i="11"/>
  <c r="BK350" i="11"/>
  <c r="BL350" i="11"/>
  <c r="BK351" i="11"/>
  <c r="BL351" i="11"/>
  <c r="BK352" i="11"/>
  <c r="BL352" i="11"/>
  <c r="BK353" i="11"/>
  <c r="BL353" i="11"/>
  <c r="BK354" i="11"/>
  <c r="BL354" i="11"/>
  <c r="BK355" i="11"/>
  <c r="BL355" i="11"/>
  <c r="BK356" i="11"/>
  <c r="BL356" i="11"/>
  <c r="BK357" i="11"/>
  <c r="BL357" i="11"/>
  <c r="BK358" i="11"/>
  <c r="BL358" i="11"/>
  <c r="BK359" i="11"/>
  <c r="BL359" i="11"/>
  <c r="BK360" i="11"/>
  <c r="BL360" i="11"/>
  <c r="BK361" i="11"/>
  <c r="BL361" i="11"/>
  <c r="BK362" i="11"/>
  <c r="BL362" i="11"/>
  <c r="BK363" i="11"/>
  <c r="BL363" i="11"/>
  <c r="BK364" i="11"/>
  <c r="BL364" i="11"/>
  <c r="BK365" i="11"/>
  <c r="BL365" i="11"/>
  <c r="BK366" i="11"/>
  <c r="BL366" i="11"/>
  <c r="BK367" i="11"/>
  <c r="BL367" i="11"/>
  <c r="BK368" i="11"/>
  <c r="BL368" i="11"/>
  <c r="BK369" i="11"/>
  <c r="BL369" i="11"/>
  <c r="CP312" i="6"/>
  <c r="CP313" i="6"/>
  <c r="CP314" i="6"/>
  <c r="CP315" i="6"/>
  <c r="CP316" i="6"/>
  <c r="CP317" i="6"/>
  <c r="CP318" i="6"/>
  <c r="CP319" i="6"/>
  <c r="CP320" i="6"/>
  <c r="CP321" i="6"/>
  <c r="CP322" i="6"/>
  <c r="CP323" i="6"/>
  <c r="CP324" i="6"/>
  <c r="CP325" i="6"/>
  <c r="CP326" i="6"/>
  <c r="CP327" i="6"/>
  <c r="CP328" i="6"/>
  <c r="CP329" i="6"/>
  <c r="CP330" i="6"/>
  <c r="CP331" i="6"/>
  <c r="CP332" i="6"/>
  <c r="CP333" i="6"/>
  <c r="CP334" i="6"/>
  <c r="CP335" i="6"/>
  <c r="CP336" i="6"/>
  <c r="CP337" i="6"/>
  <c r="CP338" i="6"/>
  <c r="CP339" i="6"/>
  <c r="CP340" i="6"/>
  <c r="CP341" i="6"/>
  <c r="CP342" i="6"/>
  <c r="CP343" i="6"/>
  <c r="CP344" i="6"/>
  <c r="CP345" i="6"/>
  <c r="CP346" i="6"/>
  <c r="CP347" i="6"/>
  <c r="CP348" i="6"/>
  <c r="CP349" i="6"/>
  <c r="CP350" i="6"/>
  <c r="CP351" i="6"/>
  <c r="CP352" i="6"/>
  <c r="CP353" i="6"/>
  <c r="CP354" i="6"/>
  <c r="CP355" i="6"/>
  <c r="CP356" i="6"/>
  <c r="CP357" i="6"/>
  <c r="CP358" i="6"/>
  <c r="CP359" i="6"/>
  <c r="CP360" i="6"/>
  <c r="CP361" i="6"/>
  <c r="CP362" i="6"/>
  <c r="CP363" i="6"/>
  <c r="CP364" i="6"/>
  <c r="CP365" i="6"/>
  <c r="CP366" i="6"/>
  <c r="CP367" i="6"/>
  <c r="CP368" i="6"/>
  <c r="CP369" i="6"/>
  <c r="CP370" i="6"/>
  <c r="CP371" i="6"/>
  <c r="CP372" i="6"/>
  <c r="CP373" i="6"/>
  <c r="CP374" i="6"/>
  <c r="CP375" i="6"/>
  <c r="CP376" i="6"/>
  <c r="CP377" i="6"/>
  <c r="CP378" i="6"/>
  <c r="CP379" i="6"/>
  <c r="CP380" i="6"/>
  <c r="CP381" i="6"/>
  <c r="CP382" i="6"/>
  <c r="CP383" i="6"/>
  <c r="CP384" i="6"/>
  <c r="CP385" i="6"/>
  <c r="CP386" i="6"/>
  <c r="CP387" i="6"/>
  <c r="CP388" i="6"/>
  <c r="CP389" i="6"/>
  <c r="CP390" i="6"/>
  <c r="CP391" i="6"/>
  <c r="CP392" i="6"/>
  <c r="CP393" i="6"/>
  <c r="CP394" i="6"/>
  <c r="CP395" i="6"/>
  <c r="CP396" i="6"/>
  <c r="CP397" i="6"/>
  <c r="CP398" i="6"/>
  <c r="CP399" i="6"/>
  <c r="CP400" i="6"/>
  <c r="CP401" i="6"/>
  <c r="CP402" i="6"/>
  <c r="CP403" i="6"/>
  <c r="CP404" i="6"/>
  <c r="CP405" i="6"/>
  <c r="CP406" i="6"/>
  <c r="CP407" i="6"/>
  <c r="CP408" i="6"/>
  <c r="CP409" i="6"/>
  <c r="CP410" i="6"/>
  <c r="CP411" i="6"/>
  <c r="CP412" i="6"/>
  <c r="CP413" i="6"/>
  <c r="CP414" i="6"/>
  <c r="CP415" i="6"/>
  <c r="CP416" i="6"/>
  <c r="CP417" i="6"/>
  <c r="CP418" i="6"/>
  <c r="CP419" i="6"/>
  <c r="CP420" i="6"/>
  <c r="CP421" i="6"/>
  <c r="CP422" i="6"/>
  <c r="CP423" i="6"/>
  <c r="CP424" i="6"/>
  <c r="CP425" i="6"/>
  <c r="CP426" i="6"/>
  <c r="CP427" i="6"/>
  <c r="CP428" i="6"/>
  <c r="CP429" i="6"/>
  <c r="CP430" i="6"/>
  <c r="CP431" i="6"/>
  <c r="CP432" i="6"/>
  <c r="CP433" i="6"/>
  <c r="CP434" i="6"/>
  <c r="CP435" i="6"/>
  <c r="CP436" i="6"/>
  <c r="CP437" i="6"/>
  <c r="CP438" i="6"/>
  <c r="CP439" i="6"/>
  <c r="CP440" i="6"/>
  <c r="CP441" i="6"/>
  <c r="CP442" i="6"/>
  <c r="CP443" i="6"/>
  <c r="CP444" i="6"/>
  <c r="CP445" i="6"/>
  <c r="CP446" i="6"/>
  <c r="CP447" i="6"/>
  <c r="CP448" i="6"/>
  <c r="CP449" i="6"/>
  <c r="CP450" i="6"/>
  <c r="CP451" i="6"/>
  <c r="CP452" i="6"/>
  <c r="CP453" i="6"/>
  <c r="CP454" i="6"/>
  <c r="CP455" i="6"/>
  <c r="CP456" i="6"/>
  <c r="CP457" i="6"/>
  <c r="CP458" i="6"/>
  <c r="CP459" i="6"/>
  <c r="CP460" i="6"/>
  <c r="CP461" i="6"/>
  <c r="CP462" i="6"/>
  <c r="CP463" i="6"/>
  <c r="CP464" i="6"/>
  <c r="CP465" i="6"/>
  <c r="CP466" i="6"/>
  <c r="CP467" i="6"/>
  <c r="CP468" i="6"/>
  <c r="CP469" i="6"/>
  <c r="CP470" i="6"/>
  <c r="CP471" i="6"/>
  <c r="CP472" i="6"/>
  <c r="CP473" i="6"/>
  <c r="CP474" i="6"/>
  <c r="CP475" i="6"/>
  <c r="CP476" i="6"/>
  <c r="CP477" i="6"/>
  <c r="CP478" i="6"/>
  <c r="CP479" i="6"/>
  <c r="CP480" i="6"/>
  <c r="CP481" i="6"/>
  <c r="CP482" i="6"/>
  <c r="CP483" i="6"/>
  <c r="CP484" i="6"/>
  <c r="CP485" i="6"/>
  <c r="CP486" i="6"/>
  <c r="CP487" i="6"/>
  <c r="CP488" i="6"/>
  <c r="CP489" i="6"/>
  <c r="CP490" i="6"/>
  <c r="CP491" i="6"/>
  <c r="CP492" i="6"/>
  <c r="CP493" i="6"/>
  <c r="CP494" i="6"/>
  <c r="CP495" i="6"/>
  <c r="CP496" i="6"/>
  <c r="CP497" i="6"/>
  <c r="CP498" i="6"/>
  <c r="CP499" i="6"/>
  <c r="CP500" i="6"/>
  <c r="CP501" i="6"/>
  <c r="CP502" i="6"/>
  <c r="CP503" i="6"/>
  <c r="CP504" i="6"/>
  <c r="CP505" i="6"/>
  <c r="CP506" i="6"/>
  <c r="CP507" i="6"/>
  <c r="CP508" i="6"/>
  <c r="CP509" i="6"/>
  <c r="CP510" i="6"/>
  <c r="CP511" i="6"/>
  <c r="CP512" i="6"/>
  <c r="CP513" i="6"/>
  <c r="CP514" i="6"/>
  <c r="CP515" i="6"/>
  <c r="CP516" i="6"/>
  <c r="CP517" i="6"/>
  <c r="CP518" i="6"/>
  <c r="CP519" i="6"/>
  <c r="CP520" i="6"/>
  <c r="CP521" i="6"/>
  <c r="CP522" i="6"/>
  <c r="CP523" i="6"/>
  <c r="CP524" i="6"/>
  <c r="CP525" i="6"/>
  <c r="CP526" i="6"/>
  <c r="CP527" i="6"/>
  <c r="CP528" i="6"/>
  <c r="CP529" i="6"/>
  <c r="CP530" i="6"/>
  <c r="CP531" i="6"/>
  <c r="CP532" i="6"/>
  <c r="CP533" i="6"/>
  <c r="CP534" i="6"/>
  <c r="CP535" i="6"/>
  <c r="CP536" i="6"/>
  <c r="CP537" i="6"/>
  <c r="CP538" i="6"/>
  <c r="CP539" i="6"/>
  <c r="CP540" i="6"/>
  <c r="CP541" i="6"/>
  <c r="CP542" i="6"/>
  <c r="CP543" i="6"/>
  <c r="CP544" i="6"/>
  <c r="CP545" i="6"/>
  <c r="CP546" i="6"/>
  <c r="CP547" i="6"/>
  <c r="CP548" i="6"/>
  <c r="CP549" i="6"/>
  <c r="CP550" i="6"/>
  <c r="CP551" i="6"/>
  <c r="CP552" i="6"/>
  <c r="CP553" i="6"/>
  <c r="CP554" i="6"/>
  <c r="CP555" i="6"/>
  <c r="CP556" i="6"/>
  <c r="CP557" i="6"/>
  <c r="CP558" i="6"/>
  <c r="CP559" i="6"/>
  <c r="CP560" i="6"/>
  <c r="CP561" i="6"/>
  <c r="CP562" i="6"/>
  <c r="CP563" i="6"/>
  <c r="CP564" i="6"/>
  <c r="CP565" i="6"/>
  <c r="CP566" i="6"/>
  <c r="CP567" i="6"/>
  <c r="CP568" i="6"/>
  <c r="CP569" i="6"/>
  <c r="CP570" i="6"/>
  <c r="CP571" i="6"/>
  <c r="CP572" i="6"/>
  <c r="CP573" i="6"/>
  <c r="CP574" i="6"/>
  <c r="CP575" i="6"/>
  <c r="CP576" i="6"/>
  <c r="CP577" i="6"/>
  <c r="CP578" i="6"/>
  <c r="CP579" i="6"/>
  <c r="CP580" i="6"/>
  <c r="CP581" i="6"/>
  <c r="CP582" i="6"/>
  <c r="CP583" i="6"/>
  <c r="CP584" i="6"/>
  <c r="CP585" i="6"/>
  <c r="CP586" i="6"/>
  <c r="CP587" i="6"/>
  <c r="CP588" i="6"/>
  <c r="CP589" i="6"/>
  <c r="CP590" i="6"/>
  <c r="CP591" i="6"/>
  <c r="CP592" i="6"/>
  <c r="CP593" i="6"/>
  <c r="CP594" i="6"/>
  <c r="CP595" i="6"/>
  <c r="CP596" i="6"/>
  <c r="CP597" i="6"/>
  <c r="CP598" i="6"/>
  <c r="CP599" i="6"/>
  <c r="CP600" i="6"/>
  <c r="CP601" i="6"/>
  <c r="CP602" i="6"/>
  <c r="CP603" i="6"/>
  <c r="CP604" i="6"/>
  <c r="CP605" i="6"/>
  <c r="CP606" i="6"/>
  <c r="CP607" i="6"/>
  <c r="CP608" i="6"/>
  <c r="CP609" i="6"/>
  <c r="CP610" i="6"/>
  <c r="CP611" i="6"/>
  <c r="CP612" i="6"/>
  <c r="CP613" i="6"/>
  <c r="CP614" i="6"/>
  <c r="CP615" i="6"/>
  <c r="CP616" i="6"/>
  <c r="CP617" i="6"/>
  <c r="CP618" i="6"/>
  <c r="CP619" i="6"/>
  <c r="CP620" i="6"/>
  <c r="CP621" i="6"/>
  <c r="CP622" i="6"/>
  <c r="CP623" i="6"/>
  <c r="CP624" i="6"/>
  <c r="CP625" i="6"/>
  <c r="CP626" i="6"/>
  <c r="CP627" i="6"/>
  <c r="CP628" i="6"/>
  <c r="CP629" i="6"/>
  <c r="CP630" i="6"/>
  <c r="CP631" i="6"/>
  <c r="CP632" i="6"/>
  <c r="CP633" i="6"/>
  <c r="CP634" i="6"/>
  <c r="CP635" i="6"/>
  <c r="CP636" i="6"/>
  <c r="CP637" i="6"/>
  <c r="CP638" i="6"/>
  <c r="CP639" i="6"/>
  <c r="CP640" i="6"/>
  <c r="CP641" i="6"/>
  <c r="CP642" i="6"/>
  <c r="CP643" i="6"/>
  <c r="CP644" i="6"/>
  <c r="CP645" i="6"/>
  <c r="CP646" i="6"/>
  <c r="CP647" i="6"/>
  <c r="CP648" i="6"/>
  <c r="CP649" i="6"/>
  <c r="CP650" i="6"/>
  <c r="CP651" i="6"/>
  <c r="CP652" i="6"/>
  <c r="CP653" i="6"/>
  <c r="CP654" i="6"/>
  <c r="CP655" i="6"/>
  <c r="CP656" i="6"/>
  <c r="CP657" i="6"/>
  <c r="CP658" i="6"/>
  <c r="CP659" i="6"/>
  <c r="CP660" i="6"/>
  <c r="CP661" i="6"/>
  <c r="CP662" i="6"/>
  <c r="CP663" i="6"/>
  <c r="CP664" i="6"/>
  <c r="CP665" i="6"/>
  <c r="CP666" i="6"/>
  <c r="CP667" i="6"/>
  <c r="CP668" i="6"/>
  <c r="CP669" i="6"/>
  <c r="CP670" i="6"/>
  <c r="CP671" i="6"/>
  <c r="CP672" i="6"/>
  <c r="CP673" i="6"/>
  <c r="CP674" i="6"/>
  <c r="CP675" i="6"/>
  <c r="CP676" i="6"/>
  <c r="CP677" i="6"/>
  <c r="CP678" i="6"/>
  <c r="CP679" i="6"/>
  <c r="CP680" i="6"/>
  <c r="CP681" i="6"/>
  <c r="CP682" i="6"/>
  <c r="CP683" i="6"/>
  <c r="CP684" i="6"/>
  <c r="CP685" i="6"/>
  <c r="CP686" i="6"/>
  <c r="CP687" i="6"/>
  <c r="CP688" i="6"/>
  <c r="CP689" i="6"/>
  <c r="CP690" i="6"/>
  <c r="CP691" i="6"/>
  <c r="CP692" i="6"/>
  <c r="CP693" i="6"/>
  <c r="CP694" i="6"/>
  <c r="CP695" i="6"/>
  <c r="CP696" i="6"/>
  <c r="CP697" i="6"/>
  <c r="CP698" i="6"/>
  <c r="CP699" i="6"/>
  <c r="CP700" i="6"/>
  <c r="CP701" i="6"/>
  <c r="CP702" i="6"/>
  <c r="CP703" i="6"/>
  <c r="CP704" i="6"/>
  <c r="CP705" i="6"/>
  <c r="CP706" i="6"/>
  <c r="CP707" i="6"/>
  <c r="CP708" i="6"/>
  <c r="CP709" i="6"/>
  <c r="CP710" i="6"/>
  <c r="CP711" i="6"/>
  <c r="CP712" i="6"/>
  <c r="CP713" i="6"/>
  <c r="CP714" i="6"/>
  <c r="CP715" i="6"/>
  <c r="CP716" i="6"/>
  <c r="CP717" i="6"/>
  <c r="CP718" i="6"/>
  <c r="CP719" i="6"/>
  <c r="CP720" i="6"/>
  <c r="CP721" i="6"/>
  <c r="CP722" i="6"/>
  <c r="CP723" i="6"/>
  <c r="CP724" i="6"/>
  <c r="CP725" i="6"/>
  <c r="CP726" i="6"/>
  <c r="CP727" i="6"/>
  <c r="CP728" i="6"/>
  <c r="CP729" i="6"/>
  <c r="CP730" i="6"/>
  <c r="CP731" i="6"/>
  <c r="CP732" i="6"/>
  <c r="CP733" i="6"/>
  <c r="CP734" i="6"/>
  <c r="CP735" i="6"/>
  <c r="CP736" i="6"/>
  <c r="CP737" i="6"/>
  <c r="CP738" i="6"/>
  <c r="CP739" i="6"/>
  <c r="CP740" i="6"/>
  <c r="CP741" i="6"/>
  <c r="CP742" i="6"/>
  <c r="CP743" i="6"/>
  <c r="CP744" i="6"/>
  <c r="CP745" i="6"/>
  <c r="CP746" i="6"/>
  <c r="CP747" i="6"/>
  <c r="CP748" i="6"/>
  <c r="CP749" i="6"/>
  <c r="CP750" i="6"/>
  <c r="CP751" i="6"/>
  <c r="CP752" i="6"/>
  <c r="CP753" i="6"/>
  <c r="CP754" i="6"/>
  <c r="CP755" i="6"/>
  <c r="CP756" i="6"/>
  <c r="CP757" i="6"/>
  <c r="CP758" i="6"/>
  <c r="CP759" i="6"/>
  <c r="CP760" i="6"/>
  <c r="CP761" i="6"/>
  <c r="CP762" i="6"/>
  <c r="CP763" i="6"/>
  <c r="CP764" i="6"/>
  <c r="CP765" i="6"/>
  <c r="CP766" i="6"/>
  <c r="CP767" i="6"/>
  <c r="CP768" i="6"/>
  <c r="CP769" i="6"/>
  <c r="CP770" i="6"/>
  <c r="CP771" i="6"/>
  <c r="CP772" i="6"/>
  <c r="CP773" i="6"/>
  <c r="CP774" i="6"/>
  <c r="CP775" i="6"/>
  <c r="CP776" i="6"/>
  <c r="CP777" i="6"/>
  <c r="CP778" i="6"/>
  <c r="CP779" i="6"/>
  <c r="CP780" i="6"/>
  <c r="CP781" i="6"/>
  <c r="CP782" i="6"/>
  <c r="CP783" i="6"/>
  <c r="CP784" i="6"/>
  <c r="CP785" i="6"/>
  <c r="CP786" i="6"/>
  <c r="CP787" i="6"/>
  <c r="CP788" i="6"/>
  <c r="CP789" i="6"/>
  <c r="CP790" i="6"/>
  <c r="CP791" i="6"/>
  <c r="CP792" i="6"/>
  <c r="CP793" i="6"/>
  <c r="CP794" i="6"/>
  <c r="CP795" i="6"/>
  <c r="CP796" i="6"/>
  <c r="CP797" i="6"/>
  <c r="CP798" i="6"/>
  <c r="CP799" i="6"/>
  <c r="CP800" i="6"/>
  <c r="CP801" i="6"/>
  <c r="CP802" i="6"/>
  <c r="CP803" i="6"/>
  <c r="CP804" i="6"/>
  <c r="CP805" i="6"/>
  <c r="CP806" i="6"/>
  <c r="CP807" i="6"/>
  <c r="CP808" i="6"/>
  <c r="CP809" i="6"/>
  <c r="CP810" i="6"/>
  <c r="CP811" i="6"/>
  <c r="CP812" i="6"/>
  <c r="CP813" i="6"/>
  <c r="CP814" i="6"/>
  <c r="CP815" i="6"/>
  <c r="CP816" i="6"/>
  <c r="CP817" i="6"/>
  <c r="CP818" i="6"/>
  <c r="CP819" i="6"/>
  <c r="CP820" i="6"/>
  <c r="CP821" i="6"/>
  <c r="CP822" i="6"/>
  <c r="CP823" i="6"/>
  <c r="CP824" i="6"/>
  <c r="CM342" i="2"/>
  <c r="CN342" i="2" s="1"/>
  <c r="CO342" i="2"/>
  <c r="CM343" i="2"/>
  <c r="CN343" i="2" s="1"/>
  <c r="CO343" i="2"/>
  <c r="CM344" i="2"/>
  <c r="CN344" i="2" s="1"/>
  <c r="CO344" i="2"/>
  <c r="CM345" i="2"/>
  <c r="CN345" i="2" s="1"/>
  <c r="CO345" i="2"/>
  <c r="CM346" i="2"/>
  <c r="CN346" i="2" s="1"/>
  <c r="CO346" i="2"/>
  <c r="CM347" i="2"/>
  <c r="CN347" i="2" s="1"/>
  <c r="CO347" i="2"/>
  <c r="CM348" i="2"/>
  <c r="CN348" i="2" s="1"/>
  <c r="CO348" i="2"/>
  <c r="CM349" i="2"/>
  <c r="CN349" i="2" s="1"/>
  <c r="CO349" i="2"/>
  <c r="CM350" i="2"/>
  <c r="CN350" i="2" s="1"/>
  <c r="CO350" i="2"/>
  <c r="CM351" i="2"/>
  <c r="CN351" i="2" s="1"/>
  <c r="CO351" i="2"/>
  <c r="CM352" i="2"/>
  <c r="CN352" i="2" s="1"/>
  <c r="CO352" i="2"/>
  <c r="CM353" i="2"/>
  <c r="CN353" i="2" s="1"/>
  <c r="CO353" i="2"/>
  <c r="CM354" i="2"/>
  <c r="CN354" i="2" s="1"/>
  <c r="CO354" i="2"/>
  <c r="CM355" i="2"/>
  <c r="CN355" i="2" s="1"/>
  <c r="CO355" i="2"/>
  <c r="CM356" i="2"/>
  <c r="CN356" i="2" s="1"/>
  <c r="CO356" i="2"/>
  <c r="CM357" i="2"/>
  <c r="CN357" i="2" s="1"/>
  <c r="CO357" i="2"/>
  <c r="CM358" i="2"/>
  <c r="CN358" i="2" s="1"/>
  <c r="CO358" i="2"/>
  <c r="CM359" i="2"/>
  <c r="CN359" i="2" s="1"/>
  <c r="CO359" i="2"/>
  <c r="CM360" i="2"/>
  <c r="CN360" i="2" s="1"/>
  <c r="CO360" i="2"/>
  <c r="CM361" i="2"/>
  <c r="CN361" i="2" s="1"/>
  <c r="CO361" i="2"/>
  <c r="CM362" i="2"/>
  <c r="CN362" i="2" s="1"/>
  <c r="CO362" i="2"/>
  <c r="CM363" i="2"/>
  <c r="CN363" i="2" s="1"/>
  <c r="CO363" i="2"/>
  <c r="CM364" i="2"/>
  <c r="CN364" i="2" s="1"/>
  <c r="CO364" i="2"/>
  <c r="CM365" i="2"/>
  <c r="CN365" i="2" s="1"/>
  <c r="CO365" i="2"/>
  <c r="CM366" i="2"/>
  <c r="CN366" i="2" s="1"/>
  <c r="CO366" i="2"/>
  <c r="CM367" i="2"/>
  <c r="CN367" i="2" s="1"/>
  <c r="CO367" i="2"/>
  <c r="CM368" i="2"/>
  <c r="CN368" i="2" s="1"/>
  <c r="CO368" i="2"/>
  <c r="CM369" i="2"/>
  <c r="CN369" i="2" s="1"/>
  <c r="CO369" i="2"/>
  <c r="CM370" i="2"/>
  <c r="CN370" i="2" s="1"/>
  <c r="CO370" i="2"/>
  <c r="CM371" i="2"/>
  <c r="CN371" i="2" s="1"/>
  <c r="CO371" i="2"/>
  <c r="CM372" i="2"/>
  <c r="CN372" i="2" s="1"/>
  <c r="CO372" i="2"/>
  <c r="CM373" i="2"/>
  <c r="CN373" i="2" s="1"/>
  <c r="CO373" i="2"/>
  <c r="CM374" i="2"/>
  <c r="CN374" i="2" s="1"/>
  <c r="CO374" i="2"/>
  <c r="CM375" i="2"/>
  <c r="CN375" i="2" s="1"/>
  <c r="CO375" i="2"/>
  <c r="CM376" i="2"/>
  <c r="CN376" i="2" s="1"/>
  <c r="CO376" i="2"/>
  <c r="CM377" i="2"/>
  <c r="CN377" i="2" s="1"/>
  <c r="CO377" i="2"/>
  <c r="CM378" i="2"/>
  <c r="CN378" i="2" s="1"/>
  <c r="CO378" i="2"/>
  <c r="CM379" i="2"/>
  <c r="CN379" i="2" s="1"/>
  <c r="CO379" i="2"/>
  <c r="CM380" i="2"/>
  <c r="CN380" i="2" s="1"/>
  <c r="CO380" i="2"/>
  <c r="CM381" i="2"/>
  <c r="CN381" i="2" s="1"/>
  <c r="CO381" i="2"/>
  <c r="CM382" i="2"/>
  <c r="CN382" i="2" s="1"/>
  <c r="CO382" i="2"/>
  <c r="CM383" i="2"/>
  <c r="CN383" i="2" s="1"/>
  <c r="CO383" i="2"/>
  <c r="CM384" i="2"/>
  <c r="CN384" i="2" s="1"/>
  <c r="CO384" i="2"/>
  <c r="CM385" i="2"/>
  <c r="CN385" i="2" s="1"/>
  <c r="CO385" i="2"/>
  <c r="CM386" i="2"/>
  <c r="CN386" i="2" s="1"/>
  <c r="CO386" i="2"/>
  <c r="CM387" i="2"/>
  <c r="CN387" i="2" s="1"/>
  <c r="CO387" i="2"/>
  <c r="CM388" i="2"/>
  <c r="CN388" i="2" s="1"/>
  <c r="CO388" i="2"/>
  <c r="CM389" i="2"/>
  <c r="CN389" i="2" s="1"/>
  <c r="CO389" i="2"/>
  <c r="CM390" i="2"/>
  <c r="CN390" i="2" s="1"/>
  <c r="CO390" i="2"/>
  <c r="CM391" i="2"/>
  <c r="CN391" i="2" s="1"/>
  <c r="CO391" i="2"/>
  <c r="CM392" i="2"/>
  <c r="CN392" i="2" s="1"/>
  <c r="CO392" i="2"/>
  <c r="CM393" i="2"/>
  <c r="CN393" i="2" s="1"/>
  <c r="CO393" i="2"/>
  <c r="CM394" i="2"/>
  <c r="CN394" i="2" s="1"/>
  <c r="CO394" i="2"/>
  <c r="CM395" i="2"/>
  <c r="CN395" i="2" s="1"/>
  <c r="CO395" i="2"/>
  <c r="CM396" i="2"/>
  <c r="CN396" i="2" s="1"/>
  <c r="CO396" i="2"/>
  <c r="CM397" i="2"/>
  <c r="CN397" i="2" s="1"/>
  <c r="CO397" i="2"/>
  <c r="CM398" i="2"/>
  <c r="CN398" i="2" s="1"/>
  <c r="CO398" i="2"/>
  <c r="CM399" i="2"/>
  <c r="CN399" i="2" s="1"/>
  <c r="CO399" i="2"/>
  <c r="CM400" i="2"/>
  <c r="CN400" i="2" s="1"/>
  <c r="CO400" i="2"/>
  <c r="CM401" i="2"/>
  <c r="CN401" i="2" s="1"/>
  <c r="CO401" i="2"/>
  <c r="CM402" i="2"/>
  <c r="CN402" i="2" s="1"/>
  <c r="CO402" i="2"/>
  <c r="CM403" i="2"/>
  <c r="CN403" i="2" s="1"/>
  <c r="CO403" i="2"/>
  <c r="CM404" i="2"/>
  <c r="CN404" i="2" s="1"/>
  <c r="CO404" i="2"/>
  <c r="CM405" i="2"/>
  <c r="CN405" i="2" s="1"/>
  <c r="CO405" i="2"/>
  <c r="CM406" i="2"/>
  <c r="CN406" i="2" s="1"/>
  <c r="CO406" i="2"/>
  <c r="CM407" i="2"/>
  <c r="CN407" i="2" s="1"/>
  <c r="CO407" i="2"/>
  <c r="CM408" i="2"/>
  <c r="CN408" i="2" s="1"/>
  <c r="CO408" i="2"/>
  <c r="CM409" i="2"/>
  <c r="CN409" i="2" s="1"/>
  <c r="CO409" i="2"/>
  <c r="CM410" i="2"/>
  <c r="CN410" i="2" s="1"/>
  <c r="CO410" i="2"/>
  <c r="CM411" i="2"/>
  <c r="CN411" i="2" s="1"/>
  <c r="CO411" i="2"/>
  <c r="CM412" i="2"/>
  <c r="CN412" i="2" s="1"/>
  <c r="CO412" i="2"/>
  <c r="CM413" i="2"/>
  <c r="CN413" i="2" s="1"/>
  <c r="CO413" i="2"/>
  <c r="CM414" i="2"/>
  <c r="CN414" i="2" s="1"/>
  <c r="CO414" i="2"/>
  <c r="CM415" i="2"/>
  <c r="CN415" i="2" s="1"/>
  <c r="CO415" i="2"/>
  <c r="CM416" i="2"/>
  <c r="CN416" i="2" s="1"/>
  <c r="CO416" i="2"/>
  <c r="CM417" i="2"/>
  <c r="CN417" i="2" s="1"/>
  <c r="CO417" i="2"/>
  <c r="CM418" i="2"/>
  <c r="CN418" i="2" s="1"/>
  <c r="CO418" i="2"/>
  <c r="CM419" i="2"/>
  <c r="CN419" i="2" s="1"/>
  <c r="CO419" i="2"/>
  <c r="CM420" i="2"/>
  <c r="CN420" i="2" s="1"/>
  <c r="CO420" i="2"/>
  <c r="CM421" i="2"/>
  <c r="CN421" i="2" s="1"/>
  <c r="CO421" i="2"/>
  <c r="CM422" i="2"/>
  <c r="CN422" i="2" s="1"/>
  <c r="CO422" i="2"/>
  <c r="CM423" i="2"/>
  <c r="CN423" i="2" s="1"/>
  <c r="CO423" i="2"/>
  <c r="CM424" i="2"/>
  <c r="CN424" i="2" s="1"/>
  <c r="CO424" i="2"/>
  <c r="CM425" i="2"/>
  <c r="CN425" i="2" s="1"/>
  <c r="CO425" i="2"/>
  <c r="CM426" i="2"/>
  <c r="CN426" i="2" s="1"/>
  <c r="CO426" i="2"/>
  <c r="CM427" i="2"/>
  <c r="CN427" i="2" s="1"/>
  <c r="CO427" i="2"/>
  <c r="CM428" i="2"/>
  <c r="CN428" i="2" s="1"/>
  <c r="CO428" i="2"/>
  <c r="CM429" i="2"/>
  <c r="CN429" i="2" s="1"/>
  <c r="CO429" i="2"/>
  <c r="CM430" i="2"/>
  <c r="CN430" i="2" s="1"/>
  <c r="CO430" i="2"/>
  <c r="CM431" i="2"/>
  <c r="CN431" i="2" s="1"/>
  <c r="CO431" i="2"/>
  <c r="CM432" i="2"/>
  <c r="CN432" i="2" s="1"/>
  <c r="CO432" i="2"/>
  <c r="CM433" i="2"/>
  <c r="CN433" i="2" s="1"/>
  <c r="CO433" i="2"/>
  <c r="CM434" i="2"/>
  <c r="CN434" i="2" s="1"/>
  <c r="CO434" i="2"/>
  <c r="CM435" i="2"/>
  <c r="CN435" i="2" s="1"/>
  <c r="CO435" i="2"/>
  <c r="CM436" i="2"/>
  <c r="CN436" i="2" s="1"/>
  <c r="CO436" i="2"/>
  <c r="CM437" i="2"/>
  <c r="CN437" i="2" s="1"/>
  <c r="CO437" i="2"/>
  <c r="CM438" i="2"/>
  <c r="CN438" i="2" s="1"/>
  <c r="CO438" i="2"/>
  <c r="CM439" i="2"/>
  <c r="CN439" i="2" s="1"/>
  <c r="CO439" i="2"/>
  <c r="CM440" i="2"/>
  <c r="CN440" i="2" s="1"/>
  <c r="CO440" i="2"/>
  <c r="CM441" i="2"/>
  <c r="CN441" i="2" s="1"/>
  <c r="CO441" i="2"/>
  <c r="CM442" i="2"/>
  <c r="CN442" i="2" s="1"/>
  <c r="CO442" i="2"/>
  <c r="CM443" i="2"/>
  <c r="CN443" i="2" s="1"/>
  <c r="CO443" i="2"/>
  <c r="CM444" i="2"/>
  <c r="CN444" i="2" s="1"/>
  <c r="CO444" i="2"/>
  <c r="CM445" i="2"/>
  <c r="CN445" i="2" s="1"/>
  <c r="CO445" i="2"/>
  <c r="CM446" i="2"/>
  <c r="CN446" i="2" s="1"/>
  <c r="CO446" i="2"/>
  <c r="CM447" i="2"/>
  <c r="CN447" i="2" s="1"/>
  <c r="CO447" i="2"/>
  <c r="CM448" i="2"/>
  <c r="CN448" i="2" s="1"/>
  <c r="CO448" i="2"/>
  <c r="CM449" i="2"/>
  <c r="CN449" i="2" s="1"/>
  <c r="CO449" i="2"/>
  <c r="CM450" i="2"/>
  <c r="CN450" i="2" s="1"/>
  <c r="CO450" i="2"/>
  <c r="CM451" i="2"/>
  <c r="CN451" i="2" s="1"/>
  <c r="CO451" i="2"/>
  <c r="CM452" i="2"/>
  <c r="CN452" i="2" s="1"/>
  <c r="CO452" i="2"/>
  <c r="CM453" i="2"/>
  <c r="CN453" i="2" s="1"/>
  <c r="CO453" i="2"/>
  <c r="CM454" i="2"/>
  <c r="CN454" i="2" s="1"/>
  <c r="CO454" i="2"/>
  <c r="CM455" i="2"/>
  <c r="CN455" i="2" s="1"/>
  <c r="CO455" i="2"/>
  <c r="CM456" i="2"/>
  <c r="CN456" i="2" s="1"/>
  <c r="CO456" i="2"/>
  <c r="CM457" i="2"/>
  <c r="CN457" i="2" s="1"/>
  <c r="CO457" i="2"/>
  <c r="CM458" i="2"/>
  <c r="CN458" i="2" s="1"/>
  <c r="CO458" i="2"/>
  <c r="CM459" i="2"/>
  <c r="CN459" i="2" s="1"/>
  <c r="CO459" i="2"/>
  <c r="CM460" i="2"/>
  <c r="CN460" i="2" s="1"/>
  <c r="CO460" i="2"/>
  <c r="CM461" i="2"/>
  <c r="CN461" i="2" s="1"/>
  <c r="CO461" i="2"/>
  <c r="CM462" i="2"/>
  <c r="CN462" i="2" s="1"/>
  <c r="CO462" i="2"/>
  <c r="CM463" i="2"/>
  <c r="CN463" i="2" s="1"/>
  <c r="CO463" i="2"/>
  <c r="CM464" i="2"/>
  <c r="CN464" i="2" s="1"/>
  <c r="CO464" i="2"/>
  <c r="CM465" i="2"/>
  <c r="CN465" i="2" s="1"/>
  <c r="CO465" i="2"/>
  <c r="CM466" i="2"/>
  <c r="CN466" i="2" s="1"/>
  <c r="CO466" i="2"/>
  <c r="CM467" i="2"/>
  <c r="CN467" i="2" s="1"/>
  <c r="CO467" i="2"/>
  <c r="CM468" i="2"/>
  <c r="CN468" i="2" s="1"/>
  <c r="CO468" i="2"/>
  <c r="CM469" i="2"/>
  <c r="CN469" i="2" s="1"/>
  <c r="CO469" i="2"/>
  <c r="CM470" i="2"/>
  <c r="CN470" i="2" s="1"/>
  <c r="CO470" i="2"/>
  <c r="CM471" i="2"/>
  <c r="CN471" i="2" s="1"/>
  <c r="CO471" i="2"/>
  <c r="CM472" i="2"/>
  <c r="CN472" i="2" s="1"/>
  <c r="CO472" i="2"/>
  <c r="CM473" i="2"/>
  <c r="CN473" i="2" s="1"/>
  <c r="CO473" i="2"/>
  <c r="CM474" i="2"/>
  <c r="CN474" i="2" s="1"/>
  <c r="CO474" i="2"/>
  <c r="CM475" i="2"/>
  <c r="CN475" i="2" s="1"/>
  <c r="CO475" i="2"/>
  <c r="CM476" i="2"/>
  <c r="CN476" i="2" s="1"/>
  <c r="CO476" i="2"/>
  <c r="CM477" i="2"/>
  <c r="CN477" i="2" s="1"/>
  <c r="CO477" i="2"/>
  <c r="CM478" i="2"/>
  <c r="CN478" i="2" s="1"/>
  <c r="CO478" i="2"/>
  <c r="CM479" i="2"/>
  <c r="CN479" i="2" s="1"/>
  <c r="CO479" i="2"/>
  <c r="CM480" i="2"/>
  <c r="CN480" i="2" s="1"/>
  <c r="CO480" i="2"/>
  <c r="CM481" i="2"/>
  <c r="CN481" i="2" s="1"/>
  <c r="CO481" i="2"/>
  <c r="CM482" i="2"/>
  <c r="CN482" i="2" s="1"/>
  <c r="CO482" i="2"/>
  <c r="CM483" i="2"/>
  <c r="CN483" i="2" s="1"/>
  <c r="CO483" i="2"/>
  <c r="CM484" i="2"/>
  <c r="CN484" i="2" s="1"/>
  <c r="CO484" i="2"/>
  <c r="CM485" i="2"/>
  <c r="CN485" i="2" s="1"/>
  <c r="CO485" i="2"/>
  <c r="CM486" i="2"/>
  <c r="CN486" i="2" s="1"/>
  <c r="CO486" i="2"/>
  <c r="CM487" i="2"/>
  <c r="CN487" i="2" s="1"/>
  <c r="CO487" i="2"/>
  <c r="CM488" i="2"/>
  <c r="CN488" i="2" s="1"/>
  <c r="CO488" i="2"/>
  <c r="CM489" i="2"/>
  <c r="CN489" i="2" s="1"/>
  <c r="CO489" i="2"/>
  <c r="CM490" i="2"/>
  <c r="CN490" i="2" s="1"/>
  <c r="CO490" i="2"/>
  <c r="CM491" i="2"/>
  <c r="CN491" i="2" s="1"/>
  <c r="CO491" i="2"/>
  <c r="CM492" i="2"/>
  <c r="CN492" i="2" s="1"/>
  <c r="CO492" i="2"/>
  <c r="CM493" i="2"/>
  <c r="CN493" i="2" s="1"/>
  <c r="CO493" i="2"/>
  <c r="CM494" i="2"/>
  <c r="CN494" i="2" s="1"/>
  <c r="CO494" i="2"/>
  <c r="CM495" i="2"/>
  <c r="CN495" i="2" s="1"/>
  <c r="CO495" i="2"/>
  <c r="CM496" i="2"/>
  <c r="CN496" i="2" s="1"/>
  <c r="CO496" i="2"/>
  <c r="CM497" i="2"/>
  <c r="CN497" i="2" s="1"/>
  <c r="CO497" i="2"/>
  <c r="CM498" i="2"/>
  <c r="CN498" i="2" s="1"/>
  <c r="CO498" i="2"/>
  <c r="CM499" i="2"/>
  <c r="CN499" i="2" s="1"/>
  <c r="CO499" i="2"/>
  <c r="CM500" i="2"/>
  <c r="CN500" i="2" s="1"/>
  <c r="CO500" i="2"/>
  <c r="CM501" i="2"/>
  <c r="CN501" i="2" s="1"/>
  <c r="CO501" i="2"/>
  <c r="CM502" i="2"/>
  <c r="CN502" i="2" s="1"/>
  <c r="CO502" i="2"/>
  <c r="CM503" i="2"/>
  <c r="CN503" i="2" s="1"/>
  <c r="CO503" i="2"/>
  <c r="CM504" i="2"/>
  <c r="CN504" i="2" s="1"/>
  <c r="CO504" i="2"/>
  <c r="CM505" i="2"/>
  <c r="CN505" i="2" s="1"/>
  <c r="CO505" i="2"/>
  <c r="CM506" i="2"/>
  <c r="CN506" i="2" s="1"/>
  <c r="CO506" i="2"/>
  <c r="CM507" i="2"/>
  <c r="CN507" i="2" s="1"/>
  <c r="CO507" i="2"/>
  <c r="CM508" i="2"/>
  <c r="CN508" i="2" s="1"/>
  <c r="CO508" i="2"/>
  <c r="CM509" i="2"/>
  <c r="CN509" i="2" s="1"/>
  <c r="CO509" i="2"/>
  <c r="CM510" i="2"/>
  <c r="CN510" i="2" s="1"/>
  <c r="CO510" i="2"/>
  <c r="CM511" i="2"/>
  <c r="CN511" i="2" s="1"/>
  <c r="CO511" i="2"/>
  <c r="CM512" i="2"/>
  <c r="CN512" i="2" s="1"/>
  <c r="CO512" i="2"/>
  <c r="CM513" i="2"/>
  <c r="CN513" i="2" s="1"/>
  <c r="CO513" i="2"/>
  <c r="CM514" i="2"/>
  <c r="CN514" i="2" s="1"/>
  <c r="CO514" i="2"/>
  <c r="CM515" i="2"/>
  <c r="CN515" i="2" s="1"/>
  <c r="CO515" i="2"/>
  <c r="CM516" i="2"/>
  <c r="CN516" i="2" s="1"/>
  <c r="CO516" i="2"/>
  <c r="CM517" i="2"/>
  <c r="CN517" i="2" s="1"/>
  <c r="CO517" i="2"/>
  <c r="CM518" i="2"/>
  <c r="CN518" i="2" s="1"/>
  <c r="CO518" i="2"/>
  <c r="CM519" i="2"/>
  <c r="CN519" i="2" s="1"/>
  <c r="CO519" i="2"/>
  <c r="CM520" i="2"/>
  <c r="CN520" i="2" s="1"/>
  <c r="CO520" i="2"/>
  <c r="CM521" i="2"/>
  <c r="CN521" i="2" s="1"/>
  <c r="CO521" i="2"/>
  <c r="CM522" i="2"/>
  <c r="CN522" i="2" s="1"/>
  <c r="CO522" i="2"/>
  <c r="CM523" i="2"/>
  <c r="CN523" i="2" s="1"/>
  <c r="CO523" i="2"/>
  <c r="CM524" i="2"/>
  <c r="CN524" i="2" s="1"/>
  <c r="CO524" i="2"/>
  <c r="CM525" i="2"/>
  <c r="CN525" i="2" s="1"/>
  <c r="CO525" i="2"/>
  <c r="CM526" i="2"/>
  <c r="CN526" i="2" s="1"/>
  <c r="CO526" i="2"/>
  <c r="CM527" i="2"/>
  <c r="CN527" i="2" s="1"/>
  <c r="CO527" i="2"/>
  <c r="CM528" i="2"/>
  <c r="CN528" i="2" s="1"/>
  <c r="CO528" i="2"/>
  <c r="CM529" i="2"/>
  <c r="CN529" i="2" s="1"/>
  <c r="CO529" i="2"/>
  <c r="CM530" i="2"/>
  <c r="CN530" i="2" s="1"/>
  <c r="CO530" i="2"/>
  <c r="CM531" i="2"/>
  <c r="CN531" i="2" s="1"/>
  <c r="CO531" i="2"/>
  <c r="CM532" i="2"/>
  <c r="CN532" i="2" s="1"/>
  <c r="CO532" i="2"/>
  <c r="CM533" i="2"/>
  <c r="CN533" i="2" s="1"/>
  <c r="CO533" i="2"/>
  <c r="CM534" i="2"/>
  <c r="CN534" i="2" s="1"/>
  <c r="CO534" i="2"/>
  <c r="CM535" i="2"/>
  <c r="CN535" i="2" s="1"/>
  <c r="CO535" i="2"/>
  <c r="CM536" i="2"/>
  <c r="CN536" i="2" s="1"/>
  <c r="CO536" i="2"/>
  <c r="CM537" i="2"/>
  <c r="CN537" i="2" s="1"/>
  <c r="CO537" i="2"/>
  <c r="CM538" i="2"/>
  <c r="CN538" i="2" s="1"/>
  <c r="CO538" i="2"/>
  <c r="CM539" i="2"/>
  <c r="CN539" i="2" s="1"/>
  <c r="CO539" i="2"/>
  <c r="CM540" i="2"/>
  <c r="CN540" i="2" s="1"/>
  <c r="CO540" i="2"/>
  <c r="CM541" i="2"/>
  <c r="CN541" i="2" s="1"/>
  <c r="CO541" i="2"/>
  <c r="CM542" i="2"/>
  <c r="CN542" i="2" s="1"/>
  <c r="CO542" i="2"/>
  <c r="CM543" i="2"/>
  <c r="CN543" i="2" s="1"/>
  <c r="CO543" i="2"/>
  <c r="CM544" i="2"/>
  <c r="CN544" i="2" s="1"/>
  <c r="CO544" i="2"/>
  <c r="CM545" i="2"/>
  <c r="CN545" i="2" s="1"/>
  <c r="CO545" i="2"/>
  <c r="CM546" i="2"/>
  <c r="CN546" i="2" s="1"/>
  <c r="CO546" i="2"/>
  <c r="CM547" i="2"/>
  <c r="CN547" i="2" s="1"/>
  <c r="CO547" i="2"/>
  <c r="CM548" i="2"/>
  <c r="CN548" i="2" s="1"/>
  <c r="CO548" i="2"/>
  <c r="CM549" i="2"/>
  <c r="CN549" i="2" s="1"/>
  <c r="CO549" i="2"/>
  <c r="CM550" i="2"/>
  <c r="CN550" i="2" s="1"/>
  <c r="CO550" i="2"/>
  <c r="CM551" i="2"/>
  <c r="CN551" i="2" s="1"/>
  <c r="CO551" i="2"/>
  <c r="CM552" i="2"/>
  <c r="CN552" i="2" s="1"/>
  <c r="CO552" i="2"/>
  <c r="CM553" i="2"/>
  <c r="CN553" i="2" s="1"/>
  <c r="CO553" i="2"/>
  <c r="CM554" i="2"/>
  <c r="CN554" i="2" s="1"/>
  <c r="CO554" i="2"/>
  <c r="CM555" i="2"/>
  <c r="CN555" i="2" s="1"/>
  <c r="CO555" i="2"/>
  <c r="CM556" i="2"/>
  <c r="CN556" i="2" s="1"/>
  <c r="CO556" i="2"/>
  <c r="CM557" i="2"/>
  <c r="CN557" i="2" s="1"/>
  <c r="CO557" i="2"/>
  <c r="CM558" i="2"/>
  <c r="CN558" i="2" s="1"/>
  <c r="CO558" i="2"/>
  <c r="CM559" i="2"/>
  <c r="CN559" i="2" s="1"/>
  <c r="CO559" i="2"/>
  <c r="CM560" i="2"/>
  <c r="CN560" i="2" s="1"/>
  <c r="CO560" i="2"/>
  <c r="CM561" i="2"/>
  <c r="CN561" i="2" s="1"/>
  <c r="CO561" i="2"/>
  <c r="CM562" i="2"/>
  <c r="CN562" i="2" s="1"/>
  <c r="CO562" i="2"/>
  <c r="CM563" i="2"/>
  <c r="CN563" i="2" s="1"/>
  <c r="CO563" i="2"/>
  <c r="CM564" i="2"/>
  <c r="CN564" i="2" s="1"/>
  <c r="CO564" i="2"/>
  <c r="CM565" i="2"/>
  <c r="CN565" i="2" s="1"/>
  <c r="CO565" i="2"/>
  <c r="CM566" i="2"/>
  <c r="CN566" i="2" s="1"/>
  <c r="CO566" i="2"/>
  <c r="CM567" i="2"/>
  <c r="CN567" i="2" s="1"/>
  <c r="CO567" i="2"/>
  <c r="CM568" i="2"/>
  <c r="CN568" i="2" s="1"/>
  <c r="CO568" i="2"/>
  <c r="CM569" i="2"/>
  <c r="CN569" i="2" s="1"/>
  <c r="CO569" i="2"/>
  <c r="CM570" i="2"/>
  <c r="CN570" i="2" s="1"/>
  <c r="CO570" i="2"/>
  <c r="CM571" i="2"/>
  <c r="CN571" i="2" s="1"/>
  <c r="CO571" i="2"/>
  <c r="CM572" i="2"/>
  <c r="CN572" i="2" s="1"/>
  <c r="CO572" i="2"/>
  <c r="CM573" i="2"/>
  <c r="CN573" i="2" s="1"/>
  <c r="CO573" i="2"/>
  <c r="CM574" i="2"/>
  <c r="CN574" i="2" s="1"/>
  <c r="CO574" i="2"/>
  <c r="CM575" i="2"/>
  <c r="CN575" i="2" s="1"/>
  <c r="CO575" i="2"/>
  <c r="CM576" i="2"/>
  <c r="CN576" i="2" s="1"/>
  <c r="CO576" i="2"/>
  <c r="CM577" i="2"/>
  <c r="CN577" i="2" s="1"/>
  <c r="CO577" i="2"/>
  <c r="CM578" i="2"/>
  <c r="CN578" i="2" s="1"/>
  <c r="CO578" i="2"/>
  <c r="CM579" i="2"/>
  <c r="CN579" i="2" s="1"/>
  <c r="CO579" i="2"/>
  <c r="CM580" i="2"/>
  <c r="CN580" i="2" s="1"/>
  <c r="CO580" i="2"/>
  <c r="CM581" i="2"/>
  <c r="CN581" i="2" s="1"/>
  <c r="CO581" i="2"/>
  <c r="CM582" i="2"/>
  <c r="CN582" i="2" s="1"/>
  <c r="CO582" i="2"/>
  <c r="CM583" i="2"/>
  <c r="CN583" i="2" s="1"/>
  <c r="CO583" i="2"/>
  <c r="CM584" i="2"/>
  <c r="CN584" i="2" s="1"/>
  <c r="CO584" i="2"/>
  <c r="CM585" i="2"/>
  <c r="CN585" i="2" s="1"/>
  <c r="CO585" i="2"/>
  <c r="CM586" i="2"/>
  <c r="CN586" i="2" s="1"/>
  <c r="CO586" i="2"/>
  <c r="CM587" i="2"/>
  <c r="CN587" i="2" s="1"/>
  <c r="CO587" i="2"/>
  <c r="CM588" i="2"/>
  <c r="CN588" i="2" s="1"/>
  <c r="CO588" i="2"/>
  <c r="CM589" i="2"/>
  <c r="CN589" i="2" s="1"/>
  <c r="CO589" i="2"/>
  <c r="CM590" i="2"/>
  <c r="CN590" i="2" s="1"/>
  <c r="CO590" i="2"/>
  <c r="CM591" i="2"/>
  <c r="CN591" i="2" s="1"/>
  <c r="CO591" i="2"/>
  <c r="CM592" i="2"/>
  <c r="CN592" i="2" s="1"/>
  <c r="CO592" i="2"/>
  <c r="CM593" i="2"/>
  <c r="CN593" i="2" s="1"/>
  <c r="CO593" i="2"/>
  <c r="CM594" i="2"/>
  <c r="CN594" i="2" s="1"/>
  <c r="CO594" i="2"/>
  <c r="CM595" i="2"/>
  <c r="CN595" i="2" s="1"/>
  <c r="CO595" i="2"/>
  <c r="CM596" i="2"/>
  <c r="CN596" i="2" s="1"/>
  <c r="CO596" i="2"/>
  <c r="CM597" i="2"/>
  <c r="CN597" i="2" s="1"/>
  <c r="CO597" i="2"/>
  <c r="CM598" i="2"/>
  <c r="CN598" i="2" s="1"/>
  <c r="CO598" i="2"/>
  <c r="CM599" i="2"/>
  <c r="CN599" i="2" s="1"/>
  <c r="CO599" i="2"/>
  <c r="CM600" i="2"/>
  <c r="CN600" i="2" s="1"/>
  <c r="CO600" i="2"/>
  <c r="CM601" i="2"/>
  <c r="CN601" i="2" s="1"/>
  <c r="CO601" i="2"/>
  <c r="CM602" i="2"/>
  <c r="CN602" i="2" s="1"/>
  <c r="CO602" i="2"/>
  <c r="CM603" i="2"/>
  <c r="CN603" i="2" s="1"/>
  <c r="CO603" i="2"/>
  <c r="CM604" i="2"/>
  <c r="CN604" i="2" s="1"/>
  <c r="CO604" i="2"/>
  <c r="CM605" i="2"/>
  <c r="CN605" i="2" s="1"/>
  <c r="CO605" i="2"/>
  <c r="CM606" i="2"/>
  <c r="CN606" i="2" s="1"/>
  <c r="CO606" i="2"/>
  <c r="CM607" i="2"/>
  <c r="CN607" i="2" s="1"/>
  <c r="CO607" i="2"/>
  <c r="CM608" i="2"/>
  <c r="CN608" i="2" s="1"/>
  <c r="CO608" i="2"/>
  <c r="CM609" i="2"/>
  <c r="CN609" i="2" s="1"/>
  <c r="CO609" i="2"/>
  <c r="CM610" i="2"/>
  <c r="CN610" i="2" s="1"/>
  <c r="CO610" i="2"/>
  <c r="CM611" i="2"/>
  <c r="CN611" i="2" s="1"/>
  <c r="CO611" i="2"/>
  <c r="CM612" i="2"/>
  <c r="CN612" i="2" s="1"/>
  <c r="CO612" i="2"/>
  <c r="CM613" i="2"/>
  <c r="CN613" i="2" s="1"/>
  <c r="CO613" i="2"/>
  <c r="CM614" i="2"/>
  <c r="CN614" i="2" s="1"/>
  <c r="CO614" i="2"/>
  <c r="CM615" i="2"/>
  <c r="CN615" i="2" s="1"/>
  <c r="CO615" i="2"/>
  <c r="CM616" i="2"/>
  <c r="CN616" i="2" s="1"/>
  <c r="CO616" i="2"/>
  <c r="CM617" i="2"/>
  <c r="CN617" i="2" s="1"/>
  <c r="CO617" i="2"/>
  <c r="CM618" i="2"/>
  <c r="CN618" i="2" s="1"/>
  <c r="CO618" i="2"/>
  <c r="CM619" i="2"/>
  <c r="CN619" i="2" s="1"/>
  <c r="CO619" i="2"/>
  <c r="CM620" i="2"/>
  <c r="CN620" i="2" s="1"/>
  <c r="CO620" i="2"/>
  <c r="CM621" i="2"/>
  <c r="CN621" i="2" s="1"/>
  <c r="CO621" i="2"/>
  <c r="CM622" i="2"/>
  <c r="CN622" i="2" s="1"/>
  <c r="CO622" i="2"/>
  <c r="CM623" i="2"/>
  <c r="CN623" i="2" s="1"/>
  <c r="CO623" i="2"/>
  <c r="CM624" i="2"/>
  <c r="CN624" i="2" s="1"/>
  <c r="CO624" i="2"/>
  <c r="CM625" i="2"/>
  <c r="CN625" i="2" s="1"/>
  <c r="CO625" i="2"/>
  <c r="CM626" i="2"/>
  <c r="CN626" i="2" s="1"/>
  <c r="CO626" i="2"/>
  <c r="CM627" i="2"/>
  <c r="CN627" i="2" s="1"/>
  <c r="CO627" i="2"/>
  <c r="CM628" i="2"/>
  <c r="CN628" i="2" s="1"/>
  <c r="CO628" i="2"/>
  <c r="CM629" i="2"/>
  <c r="CN629" i="2" s="1"/>
  <c r="CO629" i="2"/>
  <c r="CM630" i="2"/>
  <c r="CN630" i="2" s="1"/>
  <c r="CO630" i="2"/>
  <c r="CM631" i="2"/>
  <c r="CN631" i="2" s="1"/>
  <c r="CO631" i="2"/>
  <c r="CM632" i="2"/>
  <c r="CN632" i="2" s="1"/>
  <c r="CO632" i="2"/>
  <c r="CM633" i="2"/>
  <c r="CN633" i="2" s="1"/>
  <c r="CO633" i="2"/>
  <c r="CM634" i="2"/>
  <c r="CN634" i="2" s="1"/>
  <c r="CO634" i="2"/>
  <c r="CM635" i="2"/>
  <c r="CN635" i="2" s="1"/>
  <c r="CO635" i="2"/>
  <c r="CM636" i="2"/>
  <c r="CN636" i="2" s="1"/>
  <c r="CO636" i="2"/>
  <c r="CM637" i="2"/>
  <c r="CN637" i="2" s="1"/>
  <c r="CO637" i="2"/>
  <c r="CM638" i="2"/>
  <c r="CN638" i="2" s="1"/>
  <c r="CO638" i="2"/>
  <c r="CM639" i="2"/>
  <c r="CN639" i="2" s="1"/>
  <c r="CO639" i="2"/>
  <c r="CM640" i="2"/>
  <c r="CN640" i="2" s="1"/>
  <c r="CO640" i="2"/>
  <c r="CM641" i="2"/>
  <c r="CN641" i="2" s="1"/>
  <c r="CO641" i="2"/>
  <c r="CM642" i="2"/>
  <c r="CN642" i="2" s="1"/>
  <c r="CO642" i="2"/>
  <c r="CM643" i="2"/>
  <c r="CN643" i="2" s="1"/>
  <c r="CO643" i="2"/>
  <c r="CM644" i="2"/>
  <c r="CN644" i="2" s="1"/>
  <c r="CO644" i="2"/>
  <c r="CM645" i="2"/>
  <c r="CN645" i="2" s="1"/>
  <c r="CO645" i="2"/>
  <c r="CM646" i="2"/>
  <c r="CN646" i="2" s="1"/>
  <c r="CO646" i="2"/>
  <c r="CM647" i="2"/>
  <c r="CN647" i="2" s="1"/>
  <c r="CO647" i="2"/>
  <c r="CM648" i="2"/>
  <c r="CN648" i="2" s="1"/>
  <c r="CO648" i="2"/>
  <c r="CM649" i="2"/>
  <c r="CN649" i="2" s="1"/>
  <c r="CO649" i="2"/>
  <c r="CM650" i="2"/>
  <c r="CN650" i="2" s="1"/>
  <c r="CO650" i="2"/>
  <c r="CM651" i="2"/>
  <c r="CN651" i="2" s="1"/>
  <c r="CO651" i="2"/>
  <c r="CM652" i="2"/>
  <c r="CN652" i="2" s="1"/>
  <c r="CO652" i="2"/>
  <c r="CM653" i="2"/>
  <c r="CN653" i="2" s="1"/>
  <c r="CO653" i="2"/>
  <c r="CM654" i="2"/>
  <c r="CN654" i="2" s="1"/>
  <c r="CO654" i="2"/>
  <c r="CM655" i="2"/>
  <c r="CN655" i="2" s="1"/>
  <c r="CO655" i="2"/>
  <c r="CM656" i="2"/>
  <c r="CN656" i="2" s="1"/>
  <c r="CO656" i="2"/>
  <c r="CM657" i="2"/>
  <c r="CN657" i="2" s="1"/>
  <c r="CO657" i="2"/>
  <c r="CM658" i="2"/>
  <c r="CN658" i="2" s="1"/>
  <c r="CO658" i="2"/>
  <c r="CM659" i="2"/>
  <c r="CN659" i="2" s="1"/>
  <c r="CO659" i="2"/>
  <c r="CM660" i="2"/>
  <c r="CN660" i="2" s="1"/>
  <c r="CO660" i="2"/>
  <c r="CM661" i="2"/>
  <c r="CN661" i="2" s="1"/>
  <c r="CO661" i="2"/>
  <c r="CM662" i="2"/>
  <c r="CN662" i="2" s="1"/>
  <c r="CO662" i="2"/>
  <c r="CM663" i="2"/>
  <c r="CN663" i="2" s="1"/>
  <c r="CO663" i="2"/>
  <c r="CM664" i="2"/>
  <c r="CN664" i="2" s="1"/>
  <c r="CO664" i="2"/>
  <c r="CM665" i="2"/>
  <c r="CN665" i="2" s="1"/>
  <c r="CO665" i="2"/>
  <c r="CM666" i="2"/>
  <c r="CN666" i="2" s="1"/>
  <c r="CO666" i="2"/>
  <c r="CM667" i="2"/>
  <c r="CN667" i="2" s="1"/>
  <c r="CO667" i="2"/>
  <c r="CM668" i="2"/>
  <c r="CN668" i="2" s="1"/>
  <c r="CO668" i="2"/>
  <c r="CM669" i="2"/>
  <c r="CN669" i="2" s="1"/>
  <c r="CO669" i="2"/>
  <c r="CM670" i="2"/>
  <c r="CN670" i="2" s="1"/>
  <c r="CO670" i="2"/>
  <c r="CM671" i="2"/>
  <c r="CN671" i="2" s="1"/>
  <c r="CO671" i="2"/>
  <c r="CM672" i="2"/>
  <c r="CN672" i="2" s="1"/>
  <c r="CO672" i="2"/>
  <c r="CM673" i="2"/>
  <c r="CN673" i="2" s="1"/>
  <c r="CO673" i="2"/>
  <c r="CM674" i="2"/>
  <c r="CN674" i="2" s="1"/>
  <c r="CO674" i="2"/>
  <c r="CM675" i="2"/>
  <c r="CN675" i="2" s="1"/>
  <c r="CO675" i="2"/>
  <c r="CM676" i="2"/>
  <c r="CN676" i="2" s="1"/>
  <c r="CO676" i="2"/>
  <c r="CM677" i="2"/>
  <c r="CN677" i="2" s="1"/>
  <c r="CO677" i="2"/>
  <c r="CM678" i="2"/>
  <c r="CN678" i="2" s="1"/>
  <c r="CO678" i="2"/>
  <c r="CM679" i="2"/>
  <c r="CN679" i="2" s="1"/>
  <c r="CO679" i="2"/>
  <c r="CM680" i="2"/>
  <c r="CN680" i="2" s="1"/>
  <c r="CO680" i="2"/>
  <c r="CM681" i="2"/>
  <c r="CN681" i="2" s="1"/>
  <c r="CO681" i="2"/>
  <c r="CM682" i="2"/>
  <c r="CN682" i="2" s="1"/>
  <c r="CO682" i="2"/>
  <c r="CM683" i="2"/>
  <c r="CN683" i="2" s="1"/>
  <c r="CO683" i="2"/>
  <c r="CM684" i="2"/>
  <c r="CN684" i="2" s="1"/>
  <c r="CO684" i="2"/>
  <c r="CM685" i="2"/>
  <c r="CN685" i="2" s="1"/>
  <c r="CO685" i="2"/>
  <c r="CM686" i="2"/>
  <c r="CN686" i="2" s="1"/>
  <c r="CO686" i="2"/>
  <c r="CM687" i="2"/>
  <c r="CN687" i="2" s="1"/>
  <c r="CO687" i="2"/>
  <c r="CM688" i="2"/>
  <c r="CN688" i="2" s="1"/>
  <c r="CO688" i="2"/>
  <c r="CM689" i="2"/>
  <c r="CN689" i="2" s="1"/>
  <c r="CO689" i="2"/>
  <c r="CM690" i="2"/>
  <c r="CN690" i="2" s="1"/>
  <c r="CO690" i="2"/>
  <c r="CM691" i="2"/>
  <c r="CN691" i="2" s="1"/>
  <c r="CO691" i="2"/>
  <c r="CM692" i="2"/>
  <c r="CN692" i="2" s="1"/>
  <c r="CO692" i="2"/>
  <c r="CM693" i="2"/>
  <c r="CN693" i="2" s="1"/>
  <c r="CO693" i="2"/>
  <c r="CM694" i="2"/>
  <c r="CN694" i="2" s="1"/>
  <c r="CO694" i="2"/>
  <c r="CM695" i="2"/>
  <c r="CN695" i="2" s="1"/>
  <c r="CO695" i="2"/>
  <c r="CM696" i="2"/>
  <c r="CN696" i="2" s="1"/>
  <c r="CO696" i="2"/>
  <c r="CM697" i="2"/>
  <c r="CN697" i="2" s="1"/>
  <c r="CO697" i="2"/>
  <c r="CM698" i="2"/>
  <c r="CN698" i="2" s="1"/>
  <c r="CO698" i="2"/>
  <c r="CM699" i="2"/>
  <c r="CN699" i="2" s="1"/>
  <c r="CO699" i="2"/>
  <c r="CM700" i="2"/>
  <c r="CN700" i="2" s="1"/>
  <c r="CO700" i="2"/>
  <c r="CM701" i="2"/>
  <c r="CN701" i="2" s="1"/>
  <c r="CO701" i="2"/>
  <c r="CM702" i="2"/>
  <c r="CN702" i="2" s="1"/>
  <c r="CO702" i="2"/>
  <c r="CM703" i="2"/>
  <c r="CN703" i="2" s="1"/>
  <c r="CO703" i="2"/>
  <c r="CM704" i="2"/>
  <c r="CN704" i="2" s="1"/>
  <c r="CO704" i="2"/>
  <c r="CM705" i="2"/>
  <c r="CN705" i="2" s="1"/>
  <c r="CO705" i="2"/>
  <c r="CM706" i="2"/>
  <c r="CN706" i="2" s="1"/>
  <c r="CO706" i="2"/>
  <c r="CM707" i="2"/>
  <c r="CN707" i="2" s="1"/>
  <c r="CO707" i="2"/>
  <c r="CM708" i="2"/>
  <c r="CN708" i="2" s="1"/>
  <c r="CO708" i="2"/>
  <c r="CM709" i="2"/>
  <c r="CN709" i="2" s="1"/>
  <c r="CO709" i="2"/>
  <c r="CM710" i="2"/>
  <c r="CN710" i="2" s="1"/>
  <c r="CO710" i="2"/>
  <c r="CM711" i="2"/>
  <c r="CN711" i="2" s="1"/>
  <c r="CO711" i="2"/>
  <c r="CM712" i="2"/>
  <c r="CN712" i="2" s="1"/>
  <c r="CO712" i="2"/>
  <c r="CM713" i="2"/>
  <c r="CN713" i="2" s="1"/>
  <c r="CO713" i="2"/>
  <c r="CM714" i="2"/>
  <c r="CN714" i="2" s="1"/>
  <c r="CO714" i="2"/>
  <c r="CM715" i="2"/>
  <c r="CN715" i="2" s="1"/>
  <c r="CO715" i="2"/>
  <c r="CM716" i="2"/>
  <c r="CN716" i="2" s="1"/>
  <c r="CO716" i="2"/>
  <c r="CM717" i="2"/>
  <c r="CN717" i="2" s="1"/>
  <c r="CO717" i="2"/>
  <c r="CM718" i="2"/>
  <c r="CN718" i="2" s="1"/>
  <c r="CO718" i="2"/>
  <c r="CM719" i="2"/>
  <c r="CN719" i="2" s="1"/>
  <c r="CO719" i="2"/>
  <c r="CM720" i="2"/>
  <c r="CN720" i="2" s="1"/>
  <c r="CO720" i="2"/>
  <c r="CM721" i="2"/>
  <c r="CN721" i="2" s="1"/>
  <c r="CO721" i="2"/>
  <c r="CM722" i="2"/>
  <c r="CN722" i="2" s="1"/>
  <c r="CO722" i="2"/>
  <c r="CM723" i="2"/>
  <c r="CN723" i="2" s="1"/>
  <c r="CO723" i="2"/>
  <c r="CM724" i="2"/>
  <c r="CN724" i="2" s="1"/>
  <c r="CO724" i="2"/>
  <c r="CM725" i="2"/>
  <c r="CN725" i="2" s="1"/>
  <c r="CO725" i="2"/>
  <c r="CM726" i="2"/>
  <c r="CN726" i="2" s="1"/>
  <c r="CO726" i="2"/>
  <c r="CM727" i="2"/>
  <c r="CN727" i="2" s="1"/>
  <c r="CO727" i="2"/>
  <c r="CM728" i="2"/>
  <c r="CN728" i="2" s="1"/>
  <c r="CO728" i="2"/>
  <c r="CM729" i="2"/>
  <c r="CN729" i="2" s="1"/>
  <c r="CO729" i="2"/>
  <c r="CM730" i="2"/>
  <c r="CN730" i="2" s="1"/>
  <c r="CO730" i="2"/>
  <c r="CM731" i="2"/>
  <c r="CN731" i="2" s="1"/>
  <c r="CO731" i="2"/>
  <c r="CM732" i="2"/>
  <c r="CN732" i="2" s="1"/>
  <c r="CO732" i="2"/>
  <c r="CM733" i="2"/>
  <c r="CN733" i="2" s="1"/>
  <c r="CO733" i="2"/>
  <c r="CM734" i="2"/>
  <c r="CN734" i="2" s="1"/>
  <c r="CO734" i="2"/>
  <c r="CM735" i="2"/>
  <c r="CN735" i="2" s="1"/>
  <c r="CO735" i="2"/>
  <c r="CM736" i="2"/>
  <c r="CN736" i="2" s="1"/>
  <c r="CO736" i="2"/>
  <c r="CM737" i="2"/>
  <c r="CN737" i="2" s="1"/>
  <c r="CO737" i="2"/>
  <c r="CM738" i="2"/>
  <c r="CN738" i="2" s="1"/>
  <c r="CO738" i="2"/>
  <c r="CM739" i="2"/>
  <c r="CN739" i="2" s="1"/>
  <c r="CO739" i="2"/>
  <c r="CM740" i="2"/>
  <c r="CN740" i="2" s="1"/>
  <c r="CO740" i="2"/>
  <c r="CM741" i="2"/>
  <c r="CN741" i="2"/>
  <c r="CO741" i="2"/>
  <c r="CM742" i="2"/>
  <c r="CN742" i="2" s="1"/>
  <c r="CO742" i="2"/>
  <c r="CM743" i="2"/>
  <c r="CN743" i="2" s="1"/>
  <c r="CO743" i="2"/>
  <c r="CM744" i="2"/>
  <c r="CN744" i="2" s="1"/>
  <c r="CO744" i="2"/>
  <c r="CM745" i="2"/>
  <c r="CN745" i="2" s="1"/>
  <c r="CO745" i="2"/>
  <c r="CM746" i="2"/>
  <c r="CN746" i="2" s="1"/>
  <c r="CO746" i="2"/>
  <c r="CM747" i="2"/>
  <c r="CN747" i="2" s="1"/>
  <c r="CO747" i="2"/>
  <c r="CM748" i="2"/>
  <c r="CN748" i="2" s="1"/>
  <c r="CO748" i="2"/>
  <c r="CM749" i="2"/>
  <c r="CN749" i="2" s="1"/>
  <c r="CO749" i="2"/>
  <c r="CM750" i="2"/>
  <c r="CN750" i="2" s="1"/>
  <c r="CO750" i="2"/>
  <c r="CM751" i="2"/>
  <c r="CN751" i="2" s="1"/>
  <c r="CO751" i="2"/>
  <c r="CM752" i="2"/>
  <c r="CN752" i="2" s="1"/>
  <c r="CO752" i="2"/>
  <c r="CM753" i="2"/>
  <c r="CN753" i="2" s="1"/>
  <c r="CO753" i="2"/>
  <c r="CM754" i="2"/>
  <c r="CN754" i="2" s="1"/>
  <c r="CO754" i="2"/>
  <c r="CM755" i="2"/>
  <c r="CN755" i="2" s="1"/>
  <c r="CO755" i="2"/>
  <c r="CM756" i="2"/>
  <c r="CN756" i="2" s="1"/>
  <c r="CO756" i="2"/>
  <c r="CM757" i="2"/>
  <c r="CN757" i="2" s="1"/>
  <c r="CO757" i="2"/>
  <c r="CM758" i="2"/>
  <c r="CN758" i="2" s="1"/>
  <c r="CO758" i="2"/>
  <c r="CM759" i="2"/>
  <c r="CN759" i="2" s="1"/>
  <c r="CO759" i="2"/>
  <c r="CM760" i="2"/>
  <c r="CN760" i="2" s="1"/>
  <c r="CO760" i="2"/>
  <c r="CM761" i="2"/>
  <c r="CN761" i="2" s="1"/>
  <c r="CO761" i="2"/>
  <c r="CM762" i="2"/>
  <c r="CN762" i="2" s="1"/>
  <c r="CO762" i="2"/>
  <c r="CM763" i="2"/>
  <c r="CN763" i="2" s="1"/>
  <c r="CO763" i="2"/>
  <c r="CM764" i="2"/>
  <c r="CN764" i="2" s="1"/>
  <c r="CO764" i="2"/>
  <c r="CM765" i="2"/>
  <c r="CN765" i="2" s="1"/>
  <c r="CO765" i="2"/>
  <c r="CM766" i="2"/>
  <c r="CN766" i="2" s="1"/>
  <c r="CO766" i="2"/>
  <c r="CM767" i="2"/>
  <c r="CN767" i="2" s="1"/>
  <c r="CO767" i="2"/>
  <c r="CM768" i="2"/>
  <c r="CN768" i="2" s="1"/>
  <c r="CO768" i="2"/>
  <c r="CM769" i="2"/>
  <c r="CN769" i="2" s="1"/>
  <c r="CO769" i="2"/>
  <c r="CM770" i="2"/>
  <c r="CN770" i="2" s="1"/>
  <c r="CO770" i="2"/>
  <c r="CM771" i="2"/>
  <c r="CN771" i="2" s="1"/>
  <c r="CO771" i="2"/>
  <c r="CM772" i="2"/>
  <c r="CN772" i="2" s="1"/>
  <c r="CO772" i="2"/>
  <c r="CM773" i="2"/>
  <c r="CN773" i="2" s="1"/>
  <c r="CO773" i="2"/>
  <c r="CM774" i="2"/>
  <c r="CN774" i="2" s="1"/>
  <c r="CO774" i="2"/>
  <c r="CM775" i="2"/>
  <c r="CN775" i="2" s="1"/>
  <c r="CO775" i="2"/>
  <c r="CM776" i="2"/>
  <c r="CN776" i="2" s="1"/>
  <c r="CO776" i="2"/>
  <c r="CM777" i="2"/>
  <c r="CN777" i="2" s="1"/>
  <c r="CO777" i="2"/>
  <c r="CM778" i="2"/>
  <c r="CN778" i="2" s="1"/>
  <c r="CO778" i="2"/>
  <c r="CM779" i="2"/>
  <c r="CN779" i="2" s="1"/>
  <c r="CO779" i="2"/>
  <c r="CM780" i="2"/>
  <c r="CN780" i="2" s="1"/>
  <c r="CO780" i="2"/>
  <c r="CM781" i="2"/>
  <c r="CN781" i="2" s="1"/>
  <c r="CO781" i="2"/>
  <c r="CM782" i="2"/>
  <c r="CN782" i="2" s="1"/>
  <c r="CO782" i="2"/>
  <c r="CM783" i="2"/>
  <c r="CN783" i="2" s="1"/>
  <c r="CO783" i="2"/>
  <c r="CM784" i="2"/>
  <c r="CN784" i="2" s="1"/>
  <c r="CO784" i="2"/>
  <c r="CM785" i="2"/>
  <c r="CN785" i="2" s="1"/>
  <c r="CO785" i="2"/>
  <c r="CM786" i="2"/>
  <c r="CN786" i="2" s="1"/>
  <c r="CO786" i="2"/>
  <c r="CM787" i="2"/>
  <c r="CN787" i="2" s="1"/>
  <c r="CO787" i="2"/>
  <c r="CM788" i="2"/>
  <c r="CN788" i="2" s="1"/>
  <c r="CO788" i="2"/>
  <c r="CM789" i="2"/>
  <c r="CN789" i="2" s="1"/>
  <c r="CO789" i="2"/>
  <c r="CM790" i="2"/>
  <c r="CN790" i="2" s="1"/>
  <c r="CO790" i="2"/>
  <c r="CM791" i="2"/>
  <c r="CN791" i="2" s="1"/>
  <c r="CO791" i="2"/>
  <c r="CM792" i="2"/>
  <c r="CN792" i="2" s="1"/>
  <c r="CO792" i="2"/>
  <c r="CM793" i="2"/>
  <c r="CN793" i="2" s="1"/>
  <c r="CO793" i="2"/>
  <c r="CM794" i="2"/>
  <c r="CN794" i="2" s="1"/>
  <c r="CO794" i="2"/>
  <c r="CM795" i="2"/>
  <c r="CN795" i="2" s="1"/>
  <c r="CO795" i="2"/>
  <c r="CM796" i="2"/>
  <c r="CN796" i="2" s="1"/>
  <c r="CO796" i="2"/>
  <c r="CM797" i="2"/>
  <c r="CN797" i="2" s="1"/>
  <c r="CO797" i="2"/>
  <c r="CM798" i="2"/>
  <c r="CN798" i="2" s="1"/>
  <c r="CO798" i="2"/>
  <c r="CM799" i="2"/>
  <c r="CN799" i="2" s="1"/>
  <c r="CO799" i="2"/>
  <c r="CM800" i="2"/>
  <c r="CN800" i="2" s="1"/>
  <c r="CO800" i="2"/>
  <c r="CM801" i="2"/>
  <c r="CN801" i="2" s="1"/>
  <c r="CO801" i="2"/>
  <c r="CM802" i="2"/>
  <c r="CN802" i="2" s="1"/>
  <c r="CO802" i="2"/>
  <c r="CM803" i="2"/>
  <c r="CN803" i="2" s="1"/>
  <c r="CO803" i="2"/>
  <c r="CM804" i="2"/>
  <c r="CN804" i="2" s="1"/>
  <c r="CO804" i="2"/>
  <c r="CM805" i="2"/>
  <c r="CN805" i="2" s="1"/>
  <c r="CO805" i="2"/>
  <c r="CM806" i="2"/>
  <c r="CN806" i="2" s="1"/>
  <c r="CO806" i="2"/>
  <c r="CM807" i="2"/>
  <c r="CN807" i="2" s="1"/>
  <c r="CO807" i="2"/>
  <c r="CM808" i="2"/>
  <c r="CN808" i="2" s="1"/>
  <c r="CO808" i="2"/>
  <c r="CM809" i="2"/>
  <c r="CN809" i="2" s="1"/>
  <c r="CO809" i="2"/>
  <c r="CM810" i="2"/>
  <c r="CN810" i="2" s="1"/>
  <c r="CO810" i="2"/>
  <c r="CM811" i="2"/>
  <c r="CN811" i="2" s="1"/>
  <c r="CO811" i="2"/>
  <c r="CM812" i="2"/>
  <c r="CN812" i="2" s="1"/>
  <c r="CO812" i="2"/>
  <c r="CM813" i="2"/>
  <c r="CN813" i="2" s="1"/>
  <c r="CO813" i="2"/>
  <c r="CM814" i="2"/>
  <c r="CN814" i="2" s="1"/>
  <c r="CO814" i="2"/>
  <c r="CM815" i="2"/>
  <c r="CN815" i="2" s="1"/>
  <c r="CO815" i="2"/>
  <c r="CM816" i="2"/>
  <c r="CN816" i="2" s="1"/>
  <c r="CO816" i="2"/>
  <c r="CM817" i="2"/>
  <c r="CN817" i="2" s="1"/>
  <c r="CO817" i="2"/>
  <c r="CM818" i="2"/>
  <c r="CN818" i="2" s="1"/>
  <c r="CO818" i="2"/>
  <c r="CM819" i="2"/>
  <c r="CN819" i="2" s="1"/>
  <c r="CO819" i="2"/>
  <c r="CM820" i="2"/>
  <c r="CN820" i="2" s="1"/>
  <c r="CO820" i="2"/>
  <c r="CM821" i="2"/>
  <c r="CN821" i="2" s="1"/>
  <c r="CO821" i="2"/>
  <c r="CM822" i="2"/>
  <c r="CN822" i="2" s="1"/>
  <c r="CO822" i="2"/>
  <c r="CM823" i="2"/>
  <c r="CN823" i="2" s="1"/>
  <c r="CO823" i="2"/>
  <c r="CM824" i="2"/>
  <c r="CN824" i="2" s="1"/>
  <c r="CO824" i="2"/>
  <c r="CM825" i="2"/>
  <c r="CN825" i="2" s="1"/>
  <c r="CO825" i="2"/>
  <c r="CM826" i="2"/>
  <c r="CN826" i="2" s="1"/>
  <c r="CO826" i="2"/>
  <c r="CM827" i="2"/>
  <c r="CN827" i="2" s="1"/>
  <c r="CO827" i="2"/>
  <c r="CM828" i="2"/>
  <c r="CN828" i="2" s="1"/>
  <c r="CO828" i="2"/>
  <c r="CM829" i="2"/>
  <c r="CN829" i="2" s="1"/>
  <c r="CO829" i="2"/>
  <c r="CM830" i="2"/>
  <c r="CN830" i="2" s="1"/>
  <c r="CO830" i="2"/>
  <c r="CM831" i="2"/>
  <c r="CN831" i="2" s="1"/>
  <c r="CO831" i="2"/>
  <c r="CM832" i="2"/>
  <c r="CN832" i="2" s="1"/>
  <c r="CO832" i="2"/>
  <c r="CM833" i="2"/>
  <c r="CN833" i="2" s="1"/>
  <c r="CO833" i="2"/>
  <c r="CM834" i="2"/>
  <c r="CN834" i="2" s="1"/>
  <c r="CO834" i="2"/>
  <c r="CM835" i="2"/>
  <c r="CN835" i="2" s="1"/>
  <c r="CO835" i="2"/>
  <c r="CM836" i="2"/>
  <c r="CN836" i="2" s="1"/>
  <c r="CO836" i="2"/>
  <c r="CM837" i="2"/>
  <c r="CN837" i="2" s="1"/>
  <c r="CO837" i="2"/>
  <c r="CM838" i="2"/>
  <c r="CN838" i="2" s="1"/>
  <c r="CO838" i="2"/>
  <c r="CM839" i="2"/>
  <c r="CN839" i="2" s="1"/>
  <c r="CO839" i="2"/>
  <c r="CM840" i="2"/>
  <c r="CN840" i="2" s="1"/>
  <c r="CO840" i="2"/>
  <c r="CM841" i="2"/>
  <c r="CN841" i="2" s="1"/>
  <c r="CO841" i="2"/>
  <c r="CM842" i="2"/>
  <c r="CN842" i="2" s="1"/>
  <c r="CO842" i="2"/>
  <c r="CM843" i="2"/>
  <c r="CN843" i="2" s="1"/>
  <c r="CO843" i="2"/>
  <c r="CM844" i="2"/>
  <c r="CN844" i="2" s="1"/>
  <c r="CO844" i="2"/>
  <c r="CM845" i="2"/>
  <c r="CN845" i="2" s="1"/>
  <c r="CO845" i="2"/>
  <c r="CM846" i="2"/>
  <c r="CN846" i="2" s="1"/>
  <c r="CO846" i="2"/>
  <c r="CM847" i="2"/>
  <c r="CN847" i="2" s="1"/>
  <c r="CO847" i="2"/>
  <c r="CM848" i="2"/>
  <c r="CN848" i="2" s="1"/>
  <c r="CO848" i="2"/>
  <c r="CM849" i="2"/>
  <c r="CN849" i="2" s="1"/>
  <c r="CO849" i="2"/>
  <c r="CM850" i="2"/>
  <c r="CN850" i="2" s="1"/>
  <c r="CO850" i="2"/>
  <c r="CM851" i="2"/>
  <c r="CN851" i="2" s="1"/>
  <c r="CO851" i="2"/>
  <c r="CM852" i="2"/>
  <c r="CN852" i="2" s="1"/>
  <c r="CO852" i="2"/>
  <c r="CM853" i="2"/>
  <c r="CN853" i="2" s="1"/>
  <c r="CO853" i="2"/>
  <c r="CM854" i="2"/>
  <c r="CN854" i="2" s="1"/>
  <c r="CO854" i="2"/>
  <c r="CM855" i="2"/>
  <c r="CN855" i="2" s="1"/>
  <c r="CO855" i="2"/>
  <c r="CM856" i="2"/>
  <c r="CN856" i="2" s="1"/>
  <c r="CO856" i="2"/>
  <c r="CM857" i="2"/>
  <c r="CN857" i="2" s="1"/>
  <c r="CO857" i="2"/>
  <c r="CM858" i="2"/>
  <c r="CN858" i="2" s="1"/>
  <c r="CO858" i="2"/>
  <c r="CM859" i="2"/>
  <c r="CN859" i="2" s="1"/>
  <c r="CO859" i="2"/>
  <c r="CM860" i="2"/>
  <c r="CN860" i="2" s="1"/>
  <c r="CO860" i="2"/>
  <c r="CM861" i="2"/>
  <c r="CN861" i="2" s="1"/>
  <c r="CO861" i="2"/>
  <c r="CM862" i="2"/>
  <c r="CN862" i="2" s="1"/>
  <c r="CO862" i="2"/>
  <c r="CM863" i="2"/>
  <c r="CN863" i="2" s="1"/>
  <c r="CO863" i="2"/>
  <c r="CM864" i="2"/>
  <c r="CN864" i="2" s="1"/>
  <c r="CO864" i="2"/>
  <c r="CM865" i="2"/>
  <c r="CN865" i="2" s="1"/>
  <c r="CO865" i="2"/>
  <c r="CM866" i="2"/>
  <c r="CN866" i="2" s="1"/>
  <c r="CO866" i="2"/>
  <c r="CM867" i="2"/>
  <c r="CN867" i="2" s="1"/>
  <c r="CO867" i="2"/>
  <c r="CM868" i="2"/>
  <c r="CN868" i="2" s="1"/>
  <c r="CO868" i="2"/>
  <c r="CM869" i="2"/>
  <c r="CN869" i="2" s="1"/>
  <c r="CO869" i="2"/>
  <c r="CM870" i="2"/>
  <c r="CN870" i="2" s="1"/>
  <c r="CO870" i="2"/>
  <c r="CM871" i="2"/>
  <c r="CN871" i="2" s="1"/>
  <c r="CO871" i="2"/>
  <c r="CM872" i="2"/>
  <c r="CN872" i="2" s="1"/>
  <c r="CO872" i="2"/>
  <c r="CM873" i="2"/>
  <c r="CN873" i="2" s="1"/>
  <c r="CO873" i="2"/>
  <c r="CM874" i="2"/>
  <c r="CN874" i="2" s="1"/>
  <c r="CO874" i="2"/>
  <c r="CM875" i="2"/>
  <c r="CN875" i="2" s="1"/>
  <c r="CO875" i="2"/>
  <c r="CM876" i="2"/>
  <c r="CN876" i="2" s="1"/>
  <c r="CO876" i="2"/>
  <c r="CM877" i="2"/>
  <c r="CN877" i="2" s="1"/>
  <c r="CO877" i="2"/>
  <c r="CM878" i="2"/>
  <c r="CN878" i="2" s="1"/>
  <c r="CO878" i="2"/>
  <c r="CM879" i="2"/>
  <c r="CN879" i="2" s="1"/>
  <c r="CO879" i="2"/>
  <c r="CM880" i="2"/>
  <c r="CN880" i="2" s="1"/>
  <c r="CO880" i="2"/>
  <c r="CM881" i="2"/>
  <c r="CN881" i="2" s="1"/>
  <c r="CO881" i="2"/>
  <c r="CM882" i="2"/>
  <c r="CN882" i="2" s="1"/>
  <c r="CO882" i="2"/>
  <c r="CM883" i="2"/>
  <c r="CN883" i="2" s="1"/>
  <c r="CO883" i="2"/>
  <c r="CM884" i="2"/>
  <c r="CN884" i="2" s="1"/>
  <c r="CO884" i="2"/>
  <c r="CM885" i="2"/>
  <c r="CN885" i="2" s="1"/>
  <c r="CO885" i="2"/>
  <c r="CM886" i="2"/>
  <c r="CN886" i="2" s="1"/>
  <c r="CO886" i="2"/>
  <c r="CM887" i="2"/>
  <c r="CN887" i="2" s="1"/>
  <c r="CO887" i="2"/>
  <c r="CM888" i="2"/>
  <c r="CN888" i="2" s="1"/>
  <c r="CO888" i="2"/>
  <c r="CM889" i="2"/>
  <c r="CN889" i="2" s="1"/>
  <c r="CO889" i="2"/>
  <c r="CM890" i="2"/>
  <c r="CN890" i="2" s="1"/>
  <c r="CO890" i="2"/>
  <c r="CM891" i="2"/>
  <c r="CN891" i="2" s="1"/>
  <c r="CO891" i="2"/>
  <c r="CM892" i="2"/>
  <c r="CN892" i="2" s="1"/>
  <c r="CO892" i="2"/>
  <c r="CM893" i="2"/>
  <c r="CN893" i="2" s="1"/>
  <c r="CO893" i="2"/>
  <c r="CM894" i="2"/>
  <c r="CN894" i="2" s="1"/>
  <c r="CO894" i="2"/>
  <c r="CM895" i="2"/>
  <c r="CN895" i="2" s="1"/>
  <c r="CO895" i="2"/>
  <c r="CM896" i="2"/>
  <c r="CN896" i="2" s="1"/>
  <c r="CO896" i="2"/>
  <c r="CM897" i="2"/>
  <c r="CN897" i="2" s="1"/>
  <c r="CO897" i="2"/>
  <c r="CM898" i="2"/>
  <c r="CN898" i="2" s="1"/>
  <c r="CO898" i="2"/>
  <c r="CM899" i="2"/>
  <c r="CN899" i="2" s="1"/>
  <c r="CO899" i="2"/>
  <c r="CM900" i="2"/>
  <c r="CN900" i="2" s="1"/>
  <c r="CO900" i="2"/>
  <c r="CM901" i="2"/>
  <c r="CN901" i="2" s="1"/>
  <c r="CO901" i="2"/>
  <c r="CM902" i="2"/>
  <c r="CN902" i="2" s="1"/>
  <c r="CO902" i="2"/>
  <c r="CM903" i="2"/>
  <c r="CN903" i="2" s="1"/>
  <c r="CO903" i="2"/>
  <c r="CM904" i="2"/>
  <c r="CN904" i="2" s="1"/>
  <c r="CO904" i="2"/>
  <c r="CM905" i="2"/>
  <c r="CN905" i="2" s="1"/>
  <c r="CO905" i="2"/>
  <c r="CM906" i="2"/>
  <c r="CN906" i="2" s="1"/>
  <c r="CO906" i="2"/>
  <c r="CM907" i="2"/>
  <c r="CN907" i="2" s="1"/>
  <c r="CO907" i="2"/>
  <c r="CM908" i="2"/>
  <c r="CN908" i="2" s="1"/>
  <c r="CO908" i="2"/>
  <c r="BC175" i="14"/>
  <c r="BD175" i="14"/>
  <c r="BC176" i="14"/>
  <c r="BD176" i="14"/>
  <c r="BC177" i="14"/>
  <c r="BD177" i="14"/>
  <c r="BC178" i="14"/>
  <c r="BD178" i="14"/>
  <c r="BC179" i="14"/>
  <c r="BD179" i="14"/>
  <c r="BC180" i="14"/>
  <c r="BD180" i="14"/>
  <c r="BC181" i="14"/>
  <c r="BD181" i="14"/>
  <c r="BC182" i="14"/>
  <c r="BD182" i="14"/>
  <c r="BC183" i="14"/>
  <c r="BD183" i="14"/>
  <c r="BC184" i="14"/>
  <c r="BD184" i="14"/>
  <c r="BC185" i="14"/>
  <c r="BD185" i="14"/>
  <c r="BC186" i="14"/>
  <c r="BD186" i="14"/>
  <c r="BC187" i="14"/>
  <c r="BD187" i="14"/>
  <c r="BC188" i="14"/>
  <c r="BD188" i="14"/>
  <c r="BC189" i="14"/>
  <c r="BD189" i="14"/>
  <c r="BC190" i="14"/>
  <c r="BD190" i="14"/>
  <c r="BC191" i="14"/>
  <c r="BD191" i="14"/>
  <c r="BC192" i="14"/>
  <c r="BD192" i="14"/>
  <c r="BC193" i="14"/>
  <c r="BD193" i="14"/>
  <c r="BC194" i="14"/>
  <c r="BD194" i="14"/>
  <c r="BC195" i="14"/>
  <c r="BD195" i="14"/>
  <c r="BC196" i="14"/>
  <c r="BD196" i="14"/>
  <c r="BC197" i="14"/>
  <c r="BD197" i="14"/>
  <c r="BC198" i="14"/>
  <c r="BD198" i="14"/>
  <c r="BC199" i="14"/>
  <c r="BD199" i="14"/>
  <c r="BC200" i="14"/>
  <c r="BD200" i="14"/>
  <c r="BC201" i="14"/>
  <c r="BD201" i="14"/>
  <c r="BC202" i="14"/>
  <c r="BD202" i="14"/>
  <c r="BC203" i="14"/>
  <c r="BD203" i="14"/>
  <c r="BC204" i="14"/>
  <c r="BD204" i="14"/>
  <c r="BC205" i="14"/>
  <c r="BD205" i="14"/>
  <c r="BC206" i="14"/>
  <c r="BD206" i="14"/>
  <c r="BC207" i="14"/>
  <c r="BD207" i="14"/>
  <c r="BC208" i="14"/>
  <c r="BD208" i="14"/>
  <c r="BC209" i="14"/>
  <c r="BD209" i="14"/>
  <c r="BC210" i="14"/>
  <c r="BD210" i="14"/>
  <c r="BC211" i="14"/>
  <c r="BD211" i="14"/>
  <c r="BC212" i="14"/>
  <c r="BD212" i="14"/>
  <c r="BC213" i="14"/>
  <c r="BD213" i="14"/>
  <c r="BC214" i="14"/>
  <c r="BD214" i="14"/>
  <c r="BC215" i="14"/>
  <c r="BD215" i="14"/>
  <c r="BC216" i="14"/>
  <c r="BD216" i="14"/>
  <c r="BC217" i="14"/>
  <c r="BD217" i="14"/>
  <c r="BC218" i="14"/>
  <c r="BD218" i="14"/>
  <c r="BC219" i="14"/>
  <c r="BD219" i="14"/>
  <c r="BC220" i="14"/>
  <c r="BD220" i="14"/>
  <c r="BC221" i="14"/>
  <c r="BD221" i="14"/>
  <c r="BC222" i="14"/>
  <c r="BD222" i="14"/>
  <c r="BC223" i="14"/>
  <c r="BD223" i="14"/>
  <c r="BC224" i="14"/>
  <c r="BD224" i="14"/>
  <c r="BC225" i="14"/>
  <c r="BD225" i="14"/>
  <c r="BC226" i="14"/>
  <c r="BD226" i="14"/>
  <c r="BC227" i="14"/>
  <c r="BD227" i="14"/>
  <c r="BC228" i="14"/>
  <c r="BD228" i="14"/>
  <c r="BC229" i="14"/>
  <c r="BD229" i="14"/>
  <c r="BC230" i="14"/>
  <c r="BD230" i="14"/>
  <c r="BC231" i="14"/>
  <c r="BD231" i="14"/>
  <c r="BC232" i="14"/>
  <c r="BD232" i="14"/>
  <c r="BC233" i="14"/>
  <c r="BD233" i="14"/>
  <c r="BC234" i="14"/>
  <c r="BD234" i="14"/>
  <c r="BC235" i="14"/>
  <c r="BD235" i="14"/>
  <c r="BC236" i="14"/>
  <c r="BD236" i="14"/>
  <c r="BC237" i="14"/>
  <c r="BD237" i="14"/>
  <c r="BC238" i="14"/>
  <c r="BD238" i="14"/>
  <c r="BC239" i="14"/>
  <c r="BD239" i="14"/>
  <c r="BC240" i="14"/>
  <c r="BD240" i="14"/>
  <c r="BC241" i="14"/>
  <c r="BD241" i="14"/>
  <c r="BC242" i="14"/>
  <c r="BD242" i="14"/>
  <c r="BC243" i="14"/>
  <c r="BD243" i="14"/>
  <c r="BC244" i="14"/>
  <c r="BD244" i="14"/>
  <c r="BC245" i="14"/>
  <c r="BD245" i="14"/>
  <c r="BC246" i="14"/>
  <c r="BD246" i="14"/>
  <c r="BC247" i="14"/>
  <c r="BD247" i="14"/>
  <c r="BC248" i="14"/>
  <c r="BD248" i="14"/>
  <c r="BC249" i="14"/>
  <c r="BD249" i="14"/>
  <c r="BC250" i="14"/>
  <c r="BD250" i="14"/>
  <c r="BC251" i="14"/>
  <c r="BD251" i="14"/>
  <c r="BC252" i="14"/>
  <c r="BD252" i="14"/>
  <c r="BC253" i="14"/>
  <c r="BD253" i="14"/>
  <c r="BC254" i="14"/>
  <c r="BD254" i="14"/>
  <c r="BC255" i="14"/>
  <c r="BD255" i="14"/>
  <c r="BC256" i="14"/>
  <c r="BD256" i="14"/>
  <c r="BC257" i="14"/>
  <c r="BD257" i="14"/>
  <c r="BC258" i="14"/>
  <c r="BD258" i="14"/>
  <c r="BC259" i="14"/>
  <c r="BD259" i="14"/>
  <c r="BC260" i="14"/>
  <c r="BD260" i="14"/>
  <c r="BC261" i="14"/>
  <c r="BD261" i="14"/>
  <c r="BC262" i="14"/>
  <c r="BD262" i="14"/>
  <c r="BC263" i="14"/>
  <c r="BD263" i="14"/>
  <c r="BC264" i="14"/>
  <c r="BD264" i="14"/>
  <c r="BC265" i="14"/>
  <c r="BD265" i="14"/>
  <c r="BC266" i="14"/>
  <c r="BD266" i="14"/>
  <c r="BC267" i="14"/>
  <c r="BD267" i="14"/>
  <c r="BC268" i="14"/>
  <c r="BD268" i="14"/>
  <c r="BC269" i="14"/>
  <c r="BD269" i="14"/>
  <c r="BC270" i="14"/>
  <c r="BD270" i="14"/>
  <c r="BC271" i="14"/>
  <c r="BD271" i="14"/>
  <c r="BC272" i="14"/>
  <c r="BD272" i="14"/>
  <c r="BC273" i="14"/>
  <c r="BD273" i="14"/>
  <c r="BC274" i="14"/>
  <c r="BD274" i="14"/>
  <c r="BC275" i="14"/>
  <c r="BD275" i="14"/>
  <c r="BC276" i="14"/>
  <c r="BD276" i="14"/>
  <c r="BC277" i="14"/>
  <c r="BD277" i="14"/>
  <c r="BC278" i="14"/>
  <c r="BD278" i="14"/>
  <c r="BC279" i="14"/>
  <c r="BD279" i="14"/>
  <c r="BC280" i="14"/>
  <c r="BD280" i="14"/>
  <c r="BC281" i="14"/>
  <c r="BD281" i="14"/>
  <c r="BC282" i="14"/>
  <c r="BD282" i="14"/>
  <c r="BC283" i="14"/>
  <c r="BD283" i="14"/>
  <c r="BC284" i="14"/>
  <c r="BD284" i="14"/>
  <c r="BC285" i="14"/>
  <c r="BD285" i="14"/>
  <c r="BC286" i="14"/>
  <c r="BD286" i="14"/>
  <c r="BC287" i="14"/>
  <c r="BD287" i="14"/>
  <c r="BC288" i="14"/>
  <c r="BD288" i="14"/>
  <c r="BC289" i="14"/>
  <c r="BD289" i="14"/>
  <c r="BC290" i="14"/>
  <c r="BD290" i="14"/>
  <c r="BC291" i="14"/>
  <c r="BD291" i="14"/>
  <c r="BC292" i="14"/>
  <c r="BD292" i="14"/>
  <c r="BC293" i="14"/>
  <c r="BD293" i="14"/>
  <c r="BC294" i="14"/>
  <c r="BD294" i="14"/>
  <c r="BC295" i="14"/>
  <c r="BD295" i="14"/>
  <c r="BC296" i="14"/>
  <c r="BD296" i="14"/>
  <c r="BC297" i="14"/>
  <c r="BD297" i="14"/>
  <c r="BC298" i="14"/>
  <c r="BD298" i="14"/>
  <c r="BC299" i="14"/>
  <c r="BD299" i="14"/>
  <c r="BC300" i="14"/>
  <c r="BD300" i="14"/>
  <c r="BC301" i="14"/>
  <c r="BD301" i="14"/>
  <c r="BC302" i="14"/>
  <c r="BD302" i="14"/>
  <c r="BC303" i="14"/>
  <c r="BD303" i="14"/>
  <c r="BC304" i="14"/>
  <c r="BD304" i="14"/>
  <c r="BC305" i="14"/>
  <c r="BD305" i="14"/>
  <c r="BC306" i="14"/>
  <c r="BD306" i="14"/>
  <c r="BC307" i="14"/>
  <c r="BD307" i="14"/>
  <c r="BC308" i="14"/>
  <c r="BD308" i="14"/>
  <c r="BC309" i="14"/>
  <c r="BD309" i="14"/>
  <c r="BC310" i="14"/>
  <c r="BD310" i="14"/>
  <c r="BC311" i="14"/>
  <c r="BD311" i="14"/>
  <c r="BC312" i="14"/>
  <c r="BD312" i="14"/>
  <c r="BC313" i="14"/>
  <c r="BD313" i="14"/>
  <c r="BC314" i="14"/>
  <c r="BD314" i="14"/>
  <c r="BC315" i="14"/>
  <c r="BD315" i="14"/>
  <c r="BC316" i="14"/>
  <c r="BD316" i="14"/>
  <c r="BC317" i="14"/>
  <c r="BD317" i="14"/>
  <c r="BC318" i="14"/>
  <c r="BD318" i="14"/>
  <c r="BC319" i="14"/>
  <c r="BD319" i="14"/>
  <c r="BC320" i="14"/>
  <c r="BD320" i="14"/>
  <c r="BC321" i="14"/>
  <c r="BD321" i="14"/>
  <c r="BC322" i="14"/>
  <c r="BD322" i="14"/>
  <c r="BC323" i="14"/>
  <c r="BD323" i="14"/>
  <c r="BC324" i="14"/>
  <c r="BD324" i="14"/>
  <c r="BC325" i="14"/>
  <c r="BD325" i="14"/>
  <c r="BC326" i="14"/>
  <c r="BD326" i="14"/>
  <c r="BC327" i="14"/>
  <c r="BD327" i="14"/>
  <c r="BC328" i="14"/>
  <c r="BD328" i="14"/>
  <c r="BC329" i="14"/>
  <c r="BD329" i="14"/>
  <c r="BC330" i="14"/>
  <c r="BD330" i="14"/>
  <c r="BC331" i="14"/>
  <c r="BD331" i="14"/>
  <c r="BC332" i="14"/>
  <c r="BD332" i="14"/>
  <c r="BC333" i="14"/>
  <c r="BD333" i="14"/>
  <c r="BC334" i="14"/>
  <c r="BD334" i="14"/>
  <c r="BC335" i="14"/>
  <c r="BD335" i="14"/>
  <c r="BC336" i="14"/>
  <c r="BD336" i="14"/>
  <c r="BC337" i="14"/>
  <c r="BD337" i="14"/>
  <c r="BC338" i="14"/>
  <c r="BD338" i="14"/>
  <c r="BC339" i="14"/>
  <c r="BD339" i="14"/>
  <c r="BC340" i="14"/>
  <c r="BD340" i="14"/>
  <c r="BC341" i="14"/>
  <c r="BD341" i="14"/>
  <c r="BC342" i="14"/>
  <c r="BD342" i="14"/>
  <c r="BC343" i="14"/>
  <c r="BD343" i="14"/>
  <c r="BC344" i="14"/>
  <c r="BD344" i="14"/>
  <c r="BC345" i="14"/>
  <c r="BD345" i="14"/>
  <c r="BC346" i="14"/>
  <c r="BD346" i="14"/>
  <c r="BC347" i="14"/>
  <c r="BD347" i="14"/>
  <c r="BC348" i="14"/>
  <c r="BD348" i="14"/>
  <c r="BC349" i="14"/>
  <c r="BD349" i="14"/>
  <c r="BC350" i="14"/>
  <c r="BD350" i="14"/>
  <c r="BC351" i="14"/>
  <c r="BD351" i="14"/>
  <c r="BC352" i="14"/>
  <c r="BD352" i="14"/>
  <c r="BC353" i="14"/>
  <c r="BD353" i="14"/>
  <c r="BC354" i="14"/>
  <c r="BD354" i="14"/>
  <c r="BC355" i="14"/>
  <c r="BD355" i="14"/>
  <c r="BC356" i="14"/>
  <c r="BD356" i="14"/>
  <c r="BC357" i="14"/>
  <c r="BD357" i="14"/>
  <c r="BC358" i="14"/>
  <c r="BD358" i="14"/>
  <c r="BC359" i="14"/>
  <c r="BD359" i="14"/>
  <c r="BC360" i="14"/>
  <c r="BD360" i="14"/>
  <c r="BC361" i="14"/>
  <c r="BD361" i="14"/>
  <c r="BC362" i="14"/>
  <c r="BD362" i="14"/>
  <c r="BC363" i="14"/>
  <c r="BD363" i="14"/>
  <c r="BC364" i="14"/>
  <c r="BD364" i="14"/>
  <c r="BC365" i="14"/>
  <c r="BD365" i="14"/>
  <c r="BC366" i="14"/>
  <c r="BD366" i="14"/>
  <c r="BC367" i="14"/>
  <c r="BD367" i="14"/>
  <c r="BC368" i="14"/>
  <c r="BD368" i="14"/>
  <c r="BC369" i="14"/>
  <c r="BD369" i="14"/>
  <c r="BC370" i="14"/>
  <c r="BD370" i="14"/>
  <c r="BC371" i="14"/>
  <c r="BD371" i="14"/>
  <c r="BC372" i="14"/>
  <c r="BD372" i="14"/>
  <c r="BC373" i="14"/>
  <c r="BD373" i="14"/>
  <c r="BC374" i="14"/>
  <c r="BD374" i="14"/>
  <c r="BC375" i="14"/>
  <c r="BD375" i="14"/>
  <c r="BC376" i="14"/>
  <c r="BD376" i="14"/>
  <c r="BC377" i="14"/>
  <c r="BD377" i="14"/>
  <c r="A233" i="11" a="1"/>
  <c r="A233" i="11" s="1"/>
  <c r="A234" i="11" a="1"/>
  <c r="A234" i="11" s="1"/>
  <c r="A235" i="11" a="1"/>
  <c r="A235" i="11" s="1"/>
  <c r="A236" i="11" a="1"/>
  <c r="A236" i="11" s="1"/>
  <c r="A237" i="11" a="1"/>
  <c r="A237" i="11" s="1"/>
  <c r="A238" i="11" a="1"/>
  <c r="A238" i="11" s="1"/>
  <c r="A239" i="11" a="1"/>
  <c r="A239" i="11" s="1"/>
  <c r="A240" i="11" a="1"/>
  <c r="A240" i="11" s="1"/>
  <c r="A241" i="11" a="1"/>
  <c r="A241" i="11" s="1"/>
  <c r="A242" i="11" a="1"/>
  <c r="A242" i="11" s="1"/>
  <c r="A243" i="11" a="1"/>
  <c r="A243" i="11" s="1"/>
  <c r="A244" i="11" a="1"/>
  <c r="A244" i="11" s="1"/>
  <c r="A245" i="11" a="1"/>
  <c r="A245" i="11" s="1"/>
  <c r="A246" i="11" a="1"/>
  <c r="A246" i="11" s="1"/>
  <c r="A247" i="11" a="1"/>
  <c r="A247" i="11" s="1"/>
  <c r="A248" i="11" a="1"/>
  <c r="A248" i="11" s="1"/>
  <c r="A249" i="11" a="1"/>
  <c r="A249" i="11" s="1"/>
  <c r="A250" i="11" a="1"/>
  <c r="A250" i="11" s="1"/>
  <c r="A251" i="11" a="1"/>
  <c r="A251" i="11" s="1"/>
  <c r="A252" i="11" a="1"/>
  <c r="A252" i="11" s="1"/>
  <c r="A253" i="11" a="1"/>
  <c r="A253" i="11" s="1"/>
  <c r="A254" i="11" a="1"/>
  <c r="A254" i="11" s="1"/>
  <c r="A255" i="11" a="1"/>
  <c r="A255" i="11" s="1"/>
  <c r="A256" i="11" a="1"/>
  <c r="A256" i="11" s="1"/>
  <c r="A257" i="11" a="1"/>
  <c r="A257" i="11" s="1"/>
  <c r="A258" i="11" a="1"/>
  <c r="A258" i="11" s="1"/>
  <c r="A259" i="11" a="1"/>
  <c r="A259" i="11" s="1"/>
  <c r="A260" i="11" a="1"/>
  <c r="A260" i="11" s="1"/>
  <c r="A261" i="11" a="1"/>
  <c r="A261" i="11" s="1"/>
  <c r="A262" i="11" a="1"/>
  <c r="A262" i="11" s="1"/>
  <c r="A263" i="11" a="1"/>
  <c r="A263" i="11" s="1"/>
  <c r="A264" i="11" a="1"/>
  <c r="A264" i="11" s="1"/>
  <c r="A265" i="11" a="1"/>
  <c r="A265" i="11" s="1"/>
  <c r="A266" i="11" a="1"/>
  <c r="A266" i="11" s="1"/>
  <c r="A267" i="11" a="1"/>
  <c r="A267" i="11" s="1"/>
  <c r="A268" i="11" a="1"/>
  <c r="A268" i="11" s="1"/>
  <c r="A269" i="11" a="1"/>
  <c r="A269" i="11" s="1"/>
  <c r="A270" i="11" a="1"/>
  <c r="A270" i="11" s="1"/>
  <c r="A271" i="11" a="1"/>
  <c r="A271" i="11" s="1"/>
  <c r="A272" i="11" a="1"/>
  <c r="A272" i="11" s="1"/>
  <c r="A273" i="11" a="1"/>
  <c r="A273" i="11" s="1"/>
  <c r="A274" i="11" a="1"/>
  <c r="A274" i="11" s="1"/>
  <c r="A275" i="11" a="1"/>
  <c r="A275" i="11" s="1"/>
  <c r="A276" i="11" a="1"/>
  <c r="A276" i="11" s="1"/>
  <c r="A277" i="11" a="1"/>
  <c r="A277" i="11" s="1"/>
  <c r="A278" i="11" a="1"/>
  <c r="A278" i="11" s="1"/>
  <c r="A279" i="11" a="1"/>
  <c r="A279" i="11" s="1"/>
  <c r="A280" i="11" a="1"/>
  <c r="A280" i="11" s="1"/>
  <c r="A281" i="11" a="1"/>
  <c r="A281" i="11" s="1"/>
  <c r="A282" i="11" a="1"/>
  <c r="A282" i="11" s="1"/>
  <c r="A283" i="11" a="1"/>
  <c r="A283" i="11" s="1"/>
  <c r="A284" i="11" a="1"/>
  <c r="A284" i="11" s="1"/>
  <c r="A285" i="11" a="1"/>
  <c r="A285" i="11" s="1"/>
  <c r="A286" i="11" a="1"/>
  <c r="A286" i="11" s="1"/>
  <c r="A287" i="11" a="1"/>
  <c r="A287" i="11" s="1"/>
  <c r="A288" i="11" a="1"/>
  <c r="A288" i="11" s="1"/>
  <c r="A289" i="11" a="1"/>
  <c r="A289" i="11" s="1"/>
  <c r="A290" i="11" a="1"/>
  <c r="A290" i="11" s="1"/>
  <c r="A291" i="11" a="1"/>
  <c r="A291" i="11" s="1"/>
  <c r="A292" i="11" a="1"/>
  <c r="A292" i="11" s="1"/>
  <c r="A293" i="11" a="1"/>
  <c r="A293" i="11" s="1"/>
  <c r="A294" i="11" a="1"/>
  <c r="A294" i="11" s="1"/>
  <c r="A295" i="11" a="1"/>
  <c r="A295" i="11" s="1"/>
  <c r="A296" i="11" a="1"/>
  <c r="A296" i="11" s="1"/>
  <c r="A297" i="11" a="1"/>
  <c r="A297" i="11" s="1"/>
  <c r="A298" i="11" a="1"/>
  <c r="A298" i="11" s="1"/>
  <c r="A299" i="11" a="1"/>
  <c r="A299" i="11" s="1"/>
  <c r="A300" i="11" a="1"/>
  <c r="A300" i="11" s="1"/>
  <c r="A301" i="11" a="1"/>
  <c r="A301" i="11" s="1"/>
  <c r="A302" i="11" a="1"/>
  <c r="A302" i="11" s="1"/>
  <c r="A303" i="11" a="1"/>
  <c r="A303" i="11" s="1"/>
  <c r="A304" i="11" a="1"/>
  <c r="A304" i="11" s="1"/>
  <c r="A305" i="11" a="1"/>
  <c r="A305" i="11" s="1"/>
  <c r="A306" i="11" a="1"/>
  <c r="A306" i="11" s="1"/>
  <c r="A307" i="11" a="1"/>
  <c r="A307" i="11" s="1"/>
  <c r="A308" i="11" a="1"/>
  <c r="A308" i="11" s="1"/>
  <c r="A309" i="11" a="1"/>
  <c r="A309" i="11" s="1"/>
  <c r="A310" i="11" a="1"/>
  <c r="A310" i="11" s="1"/>
  <c r="A311" i="11" a="1"/>
  <c r="A311" i="11" s="1"/>
  <c r="A312" i="11" a="1"/>
  <c r="A312" i="11" s="1"/>
  <c r="A313" i="11" a="1"/>
  <c r="A313" i="11" s="1"/>
  <c r="A314" i="11" a="1"/>
  <c r="A314" i="11" s="1"/>
  <c r="A315" i="11" a="1"/>
  <c r="A315" i="11" s="1"/>
  <c r="A316" i="11" a="1"/>
  <c r="A316" i="11" s="1"/>
  <c r="A317" i="11" a="1"/>
  <c r="A317" i="11" s="1"/>
  <c r="A318" i="11" a="1"/>
  <c r="A318" i="11" s="1"/>
  <c r="A319" i="11" a="1"/>
  <c r="A319" i="11" s="1"/>
  <c r="A320" i="11" a="1"/>
  <c r="A320" i="11" s="1"/>
  <c r="A321" i="11" a="1"/>
  <c r="A321" i="11" s="1"/>
  <c r="A322" i="11" a="1"/>
  <c r="A322" i="11" s="1"/>
  <c r="A323" i="11" a="1"/>
  <c r="A323" i="11" s="1"/>
  <c r="A324" i="11" a="1"/>
  <c r="A324" i="11" s="1"/>
  <c r="A325" i="11" a="1"/>
  <c r="A325" i="11" s="1"/>
  <c r="A326" i="11" a="1"/>
  <c r="A326" i="11" s="1"/>
  <c r="A327" i="11" a="1"/>
  <c r="A327" i="11" s="1"/>
  <c r="A328" i="11" a="1"/>
  <c r="A328" i="11" s="1"/>
  <c r="A329" i="11" a="1"/>
  <c r="A329" i="11" s="1"/>
  <c r="A330" i="11" a="1"/>
  <c r="A330" i="11" s="1"/>
  <c r="A331" i="11" a="1"/>
  <c r="A331" i="11" s="1"/>
  <c r="A332" i="11" a="1"/>
  <c r="A332" i="11" s="1"/>
  <c r="A333" i="11" a="1"/>
  <c r="A333" i="11" s="1"/>
  <c r="A334" i="11" a="1"/>
  <c r="A334" i="11" s="1"/>
  <c r="A335" i="11" a="1"/>
  <c r="A335" i="11" s="1"/>
  <c r="A336" i="11" a="1"/>
  <c r="A336" i="11" s="1"/>
  <c r="A337" i="11" a="1"/>
  <c r="A337" i="11" s="1"/>
  <c r="A338" i="11" a="1"/>
  <c r="A338" i="11" s="1"/>
  <c r="A339" i="11" a="1"/>
  <c r="A339" i="11" s="1"/>
  <c r="A340" i="11" a="1"/>
  <c r="A340" i="11" s="1"/>
  <c r="A341" i="11" a="1"/>
  <c r="A341" i="11" s="1"/>
  <c r="A342" i="11" a="1"/>
  <c r="A342" i="11" s="1"/>
  <c r="A343" i="11" a="1"/>
  <c r="A343" i="11" s="1"/>
  <c r="A344" i="11" a="1"/>
  <c r="A344" i="11" s="1"/>
  <c r="A345" i="11" a="1"/>
  <c r="A345" i="11" s="1"/>
  <c r="A346" i="11" a="1"/>
  <c r="A346" i="11" s="1"/>
  <c r="A347" i="11" a="1"/>
  <c r="A347" i="11" s="1"/>
  <c r="A348" i="11" a="1"/>
  <c r="A348" i="11" s="1"/>
  <c r="A349" i="11" a="1"/>
  <c r="A349" i="11" s="1"/>
  <c r="A350" i="11" a="1"/>
  <c r="A350" i="11" s="1"/>
  <c r="A351" i="11" a="1"/>
  <c r="A351" i="11" s="1"/>
  <c r="A352" i="11" a="1"/>
  <c r="A352" i="11" s="1"/>
  <c r="A353" i="11" a="1"/>
  <c r="A353" i="11" s="1"/>
  <c r="A354" i="11" a="1"/>
  <c r="A354" i="11" s="1"/>
  <c r="A355" i="11" a="1"/>
  <c r="A355" i="11" s="1"/>
  <c r="A356" i="11" a="1"/>
  <c r="A356" i="11" s="1"/>
  <c r="A357" i="11" a="1"/>
  <c r="A357" i="11" s="1"/>
  <c r="A358" i="11" a="1"/>
  <c r="A358" i="11" s="1"/>
  <c r="A359" i="11" a="1"/>
  <c r="A359" i="11" s="1"/>
  <c r="A360" i="11" a="1"/>
  <c r="A360" i="11" s="1"/>
  <c r="A361" i="11" a="1"/>
  <c r="A361" i="11" s="1"/>
  <c r="A362" i="11" a="1"/>
  <c r="A362" i="11" s="1"/>
  <c r="A363" i="11" a="1"/>
  <c r="A363" i="11" s="1"/>
  <c r="A364" i="11" a="1"/>
  <c r="A364" i="11" s="1"/>
  <c r="A365" i="11" a="1"/>
  <c r="A365" i="11" s="1"/>
  <c r="A366" i="11" a="1"/>
  <c r="A366" i="11" s="1"/>
  <c r="A367" i="11" a="1"/>
  <c r="A367" i="11" s="1"/>
  <c r="A368" i="11" a="1"/>
  <c r="A368" i="11" s="1"/>
  <c r="A369" i="11" a="1"/>
  <c r="A369" i="11" s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C21" i="1"/>
  <c r="D21" i="1"/>
  <c r="U21" i="1" l="1"/>
  <c r="E21" i="1"/>
  <c r="F21" i="1" s="1"/>
  <c r="BC3" i="14"/>
  <c r="BC4" i="14"/>
  <c r="BC5" i="14"/>
  <c r="BC6" i="14"/>
  <c r="BC7" i="14"/>
  <c r="BC8" i="14"/>
  <c r="BC9" i="14"/>
  <c r="BC10" i="14"/>
  <c r="BC11" i="14"/>
  <c r="BC12" i="14"/>
  <c r="BC13" i="14"/>
  <c r="BC14" i="14"/>
  <c r="BC15" i="14"/>
  <c r="BC16" i="14"/>
  <c r="BC17" i="14"/>
  <c r="BC18" i="14"/>
  <c r="BC19" i="14"/>
  <c r="BC20" i="14"/>
  <c r="BC21" i="14"/>
  <c r="BC22" i="14"/>
  <c r="BC23" i="14"/>
  <c r="BC24" i="14"/>
  <c r="BC25" i="14"/>
  <c r="BC26" i="14"/>
  <c r="BC27" i="14"/>
  <c r="BC28" i="14"/>
  <c r="BC29" i="14"/>
  <c r="BC30" i="14"/>
  <c r="BC31" i="14"/>
  <c r="BC32" i="14"/>
  <c r="BC33" i="14"/>
  <c r="BC34" i="14"/>
  <c r="BC35" i="14"/>
  <c r="BC36" i="14"/>
  <c r="BC37" i="14"/>
  <c r="BC38" i="14"/>
  <c r="BC39" i="14"/>
  <c r="BC40" i="14"/>
  <c r="BC41" i="14"/>
  <c r="BC42" i="14"/>
  <c r="BC43" i="14"/>
  <c r="BC44" i="14"/>
  <c r="BC45" i="14"/>
  <c r="BC46" i="14"/>
  <c r="BC47" i="14"/>
  <c r="BC48" i="14"/>
  <c r="BC49" i="14"/>
  <c r="BC50" i="14"/>
  <c r="BC51" i="14"/>
  <c r="BC52" i="14"/>
  <c r="BC53" i="14"/>
  <c r="BC54" i="14"/>
  <c r="BC55" i="14"/>
  <c r="BC56" i="14"/>
  <c r="BC57" i="14"/>
  <c r="BC58" i="14"/>
  <c r="BC59" i="14"/>
  <c r="BC60" i="14"/>
  <c r="BC61" i="14"/>
  <c r="BC62" i="14"/>
  <c r="BC63" i="14"/>
  <c r="BC64" i="14"/>
  <c r="BC65" i="14"/>
  <c r="BC66" i="14"/>
  <c r="BC67" i="14"/>
  <c r="BC68" i="14"/>
  <c r="BC69" i="14"/>
  <c r="BC70" i="14"/>
  <c r="BC71" i="14"/>
  <c r="BC72" i="14"/>
  <c r="BC73" i="14"/>
  <c r="BC74" i="14"/>
  <c r="BC75" i="14"/>
  <c r="BC76" i="14"/>
  <c r="BC77" i="14"/>
  <c r="BC78" i="14"/>
  <c r="BC79" i="14"/>
  <c r="BC80" i="14"/>
  <c r="BC81" i="14"/>
  <c r="BC82" i="14"/>
  <c r="BC83" i="14"/>
  <c r="BC84" i="14"/>
  <c r="BC85" i="14"/>
  <c r="BC86" i="14"/>
  <c r="BC87" i="14"/>
  <c r="BC88" i="14"/>
  <c r="BC89" i="14"/>
  <c r="BC90" i="14"/>
  <c r="BC91" i="14"/>
  <c r="BC92" i="14"/>
  <c r="BC93" i="14"/>
  <c r="BC94" i="14"/>
  <c r="BC95" i="14"/>
  <c r="BC96" i="14"/>
  <c r="BC97" i="14"/>
  <c r="BC98" i="14"/>
  <c r="BC99" i="14"/>
  <c r="BC100" i="14"/>
  <c r="BC101" i="14"/>
  <c r="BC102" i="14"/>
  <c r="BC103" i="14"/>
  <c r="BC104" i="14"/>
  <c r="BC105" i="14"/>
  <c r="BC106" i="14"/>
  <c r="BC107" i="14"/>
  <c r="BC108" i="14"/>
  <c r="BC109" i="14"/>
  <c r="BC110" i="14"/>
  <c r="BC111" i="14"/>
  <c r="BC112" i="14"/>
  <c r="BC113" i="14"/>
  <c r="BC114" i="14"/>
  <c r="BC115" i="14"/>
  <c r="BC116" i="14"/>
  <c r="BC117" i="14"/>
  <c r="BC118" i="14"/>
  <c r="BC119" i="14"/>
  <c r="BC120" i="14"/>
  <c r="BC121" i="14"/>
  <c r="BC122" i="14"/>
  <c r="BC123" i="14"/>
  <c r="BC124" i="14"/>
  <c r="BC125" i="14"/>
  <c r="BC126" i="14"/>
  <c r="BC127" i="14"/>
  <c r="BC128" i="14"/>
  <c r="BC129" i="14"/>
  <c r="BC130" i="14"/>
  <c r="BC131" i="14"/>
  <c r="BC132" i="14"/>
  <c r="BC133" i="14"/>
  <c r="BC134" i="14"/>
  <c r="BC135" i="14"/>
  <c r="BC136" i="14"/>
  <c r="BC137" i="14"/>
  <c r="BC138" i="14"/>
  <c r="BC139" i="14"/>
  <c r="BC140" i="14"/>
  <c r="BC141" i="14"/>
  <c r="BC142" i="14"/>
  <c r="BC143" i="14"/>
  <c r="BC144" i="14"/>
  <c r="BC145" i="14"/>
  <c r="BC146" i="14"/>
  <c r="BC147" i="14"/>
  <c r="BC148" i="14"/>
  <c r="BC149" i="14"/>
  <c r="BC150" i="14"/>
  <c r="BC151" i="14"/>
  <c r="BC152" i="14"/>
  <c r="BC153" i="14"/>
  <c r="BC154" i="14"/>
  <c r="BC155" i="14"/>
  <c r="BC156" i="14"/>
  <c r="BC157" i="14"/>
  <c r="BC158" i="14"/>
  <c r="BC159" i="14"/>
  <c r="BC160" i="14"/>
  <c r="BC161" i="14"/>
  <c r="BC162" i="14"/>
  <c r="BC163" i="14"/>
  <c r="BC164" i="14"/>
  <c r="BC165" i="14"/>
  <c r="BC166" i="14"/>
  <c r="BC167" i="14"/>
  <c r="BC168" i="14"/>
  <c r="BC169" i="14"/>
  <c r="BC170" i="14"/>
  <c r="BC171" i="14"/>
  <c r="BC172" i="14"/>
  <c r="BC173" i="14"/>
  <c r="BC174" i="14"/>
  <c r="BC2" i="14"/>
  <c r="BD2" i="14"/>
  <c r="BD3" i="14"/>
  <c r="BD4" i="14"/>
  <c r="BD5" i="14"/>
  <c r="BD6" i="14"/>
  <c r="BD7" i="14"/>
  <c r="BD8" i="14"/>
  <c r="BD9" i="14"/>
  <c r="BD10" i="14"/>
  <c r="BD11" i="14"/>
  <c r="BD12" i="14"/>
  <c r="BD13" i="14"/>
  <c r="BD14" i="14"/>
  <c r="BD15" i="14"/>
  <c r="BD16" i="14"/>
  <c r="BD17" i="14"/>
  <c r="BD18" i="14"/>
  <c r="BD19" i="14"/>
  <c r="BD20" i="14"/>
  <c r="BD21" i="14"/>
  <c r="BD22" i="14"/>
  <c r="BD23" i="14"/>
  <c r="BD24" i="14"/>
  <c r="BD25" i="14"/>
  <c r="BD26" i="14"/>
  <c r="BD27" i="14"/>
  <c r="BD28" i="14"/>
  <c r="BD29" i="14"/>
  <c r="BD30" i="14"/>
  <c r="BD31" i="14"/>
  <c r="BD32" i="14"/>
  <c r="BD33" i="14"/>
  <c r="BD34" i="14"/>
  <c r="BD35" i="14"/>
  <c r="BD36" i="14"/>
  <c r="BD37" i="14"/>
  <c r="BD38" i="14"/>
  <c r="BD39" i="14"/>
  <c r="BD40" i="14"/>
  <c r="BD41" i="14"/>
  <c r="BD42" i="14"/>
  <c r="BD43" i="14"/>
  <c r="BD44" i="14"/>
  <c r="BD45" i="14"/>
  <c r="BD46" i="14"/>
  <c r="BD47" i="14"/>
  <c r="BD48" i="14"/>
  <c r="BD49" i="14"/>
  <c r="BD50" i="14"/>
  <c r="BD51" i="14"/>
  <c r="BD52" i="14"/>
  <c r="BD53" i="14"/>
  <c r="BD54" i="14"/>
  <c r="BD55" i="14"/>
  <c r="BD56" i="14"/>
  <c r="BD57" i="14"/>
  <c r="BD58" i="14"/>
  <c r="BD59" i="14"/>
  <c r="BD60" i="14"/>
  <c r="BD61" i="14"/>
  <c r="BD62" i="14"/>
  <c r="BD63" i="14"/>
  <c r="BD64" i="14"/>
  <c r="BD65" i="14"/>
  <c r="BD66" i="14"/>
  <c r="BD67" i="14"/>
  <c r="BD68" i="14"/>
  <c r="BD69" i="14"/>
  <c r="BD70" i="14"/>
  <c r="BD71" i="14"/>
  <c r="BD72" i="14"/>
  <c r="BD73" i="14"/>
  <c r="BD74" i="14"/>
  <c r="BD75" i="14"/>
  <c r="BD76" i="14"/>
  <c r="BD77" i="14"/>
  <c r="BD78" i="14"/>
  <c r="BD79" i="14"/>
  <c r="BD80" i="14"/>
  <c r="BD81" i="14"/>
  <c r="BD82" i="14"/>
  <c r="BD83" i="14"/>
  <c r="BD84" i="14"/>
  <c r="BD85" i="14"/>
  <c r="BD86" i="14"/>
  <c r="BD87" i="14"/>
  <c r="BD88" i="14"/>
  <c r="BD89" i="14"/>
  <c r="BD90" i="14"/>
  <c r="BD91" i="14"/>
  <c r="BD92" i="14"/>
  <c r="BD93" i="14"/>
  <c r="BD94" i="14"/>
  <c r="BD95" i="14"/>
  <c r="BD96" i="14"/>
  <c r="BD97" i="14"/>
  <c r="BD98" i="14"/>
  <c r="BD99" i="14"/>
  <c r="BD100" i="14"/>
  <c r="BD101" i="14"/>
  <c r="BD102" i="14"/>
  <c r="BD103" i="14"/>
  <c r="BD104" i="14"/>
  <c r="BD105" i="14"/>
  <c r="BD106" i="14"/>
  <c r="BD107" i="14"/>
  <c r="BD108" i="14"/>
  <c r="BD109" i="14"/>
  <c r="BD110" i="14"/>
  <c r="BD111" i="14"/>
  <c r="BD112" i="14"/>
  <c r="BD113" i="14"/>
  <c r="BD114" i="14"/>
  <c r="BD115" i="14"/>
  <c r="BD116" i="14"/>
  <c r="BD117" i="14"/>
  <c r="BD118" i="14"/>
  <c r="BD119" i="14"/>
  <c r="BD120" i="14"/>
  <c r="BD121" i="14"/>
  <c r="BD122" i="14"/>
  <c r="BD123" i="14"/>
  <c r="BD124" i="14"/>
  <c r="BD125" i="14"/>
  <c r="BD126" i="14"/>
  <c r="BD127" i="14"/>
  <c r="BD128" i="14"/>
  <c r="BD129" i="14"/>
  <c r="BD130" i="14"/>
  <c r="BD131" i="14"/>
  <c r="BD132" i="14"/>
  <c r="BD133" i="14"/>
  <c r="BD134" i="14"/>
  <c r="BD135" i="14"/>
  <c r="BD136" i="14"/>
  <c r="BD137" i="14"/>
  <c r="BD138" i="14"/>
  <c r="BD139" i="14"/>
  <c r="BD140" i="14"/>
  <c r="BD141" i="14"/>
  <c r="BD142" i="14"/>
  <c r="BD143" i="14"/>
  <c r="BD144" i="14"/>
  <c r="BD145" i="14"/>
  <c r="BD146" i="14"/>
  <c r="BD147" i="14"/>
  <c r="BD148" i="14"/>
  <c r="BD149" i="14"/>
  <c r="BD150" i="14"/>
  <c r="BD151" i="14"/>
  <c r="BD152" i="14"/>
  <c r="BD153" i="14"/>
  <c r="BD154" i="14"/>
  <c r="BD155" i="14"/>
  <c r="BD156" i="14"/>
  <c r="BD157" i="14"/>
  <c r="BD158" i="14"/>
  <c r="BD159" i="14"/>
  <c r="BD160" i="14"/>
  <c r="BD161" i="14"/>
  <c r="BD162" i="14"/>
  <c r="BD163" i="14"/>
  <c r="BD164" i="14"/>
  <c r="BD165" i="14"/>
  <c r="BD166" i="14"/>
  <c r="BD167" i="14"/>
  <c r="BD168" i="14"/>
  <c r="BD169" i="14"/>
  <c r="BD170" i="14"/>
  <c r="BD171" i="14"/>
  <c r="BD172" i="14"/>
  <c r="BD173" i="14"/>
  <c r="BD174" i="14"/>
  <c r="M5" i="1" l="1"/>
  <c r="M17" i="1"/>
  <c r="L11" i="1"/>
  <c r="M6" i="1"/>
  <c r="M18" i="1"/>
  <c r="L12" i="1"/>
  <c r="M7" i="1"/>
  <c r="M19" i="1"/>
  <c r="L13" i="1"/>
  <c r="M8" i="1"/>
  <c r="M20" i="1"/>
  <c r="L14" i="1"/>
  <c r="L17" i="1"/>
  <c r="M9" i="1"/>
  <c r="M21" i="1"/>
  <c r="L15" i="1"/>
  <c r="M10" i="1"/>
  <c r="M4" i="1"/>
  <c r="L16" i="1"/>
  <c r="M12" i="1"/>
  <c r="L6" i="1"/>
  <c r="L18" i="1"/>
  <c r="M13" i="1"/>
  <c r="L7" i="1"/>
  <c r="L19" i="1"/>
  <c r="M14" i="1"/>
  <c r="L8" i="1"/>
  <c r="L20" i="1"/>
  <c r="M15" i="1"/>
  <c r="L9" i="1"/>
  <c r="L21" i="1"/>
  <c r="L5" i="1"/>
  <c r="M16" i="1"/>
  <c r="L10" i="1"/>
  <c r="L4" i="1"/>
  <c r="M11" i="1"/>
  <c r="B5" i="12"/>
  <c r="B6" i="12"/>
  <c r="B7" i="12"/>
  <c r="B4" i="12"/>
  <c r="B4" i="1"/>
  <c r="B22" i="1" s="1"/>
  <c r="J3" i="16" l="1"/>
  <c r="H3" i="16"/>
  <c r="F3" i="16"/>
  <c r="D3" i="16"/>
  <c r="B3" i="16"/>
  <c r="E7" i="16" l="1"/>
  <c r="E6" i="16"/>
  <c r="E5" i="16"/>
  <c r="E4" i="16"/>
  <c r="E8" i="16" l="1"/>
  <c r="H8" i="16"/>
  <c r="B8" i="16" l="1"/>
  <c r="H21" i="1" l="1"/>
  <c r="I21" i="1"/>
  <c r="J21" i="1" l="1"/>
  <c r="K21" i="1" s="1"/>
  <c r="D5" i="16" l="1"/>
  <c r="D6" i="16"/>
  <c r="D7" i="16"/>
  <c r="D4" i="16"/>
  <c r="D8" i="16" l="1"/>
  <c r="Q6" i="9" l="1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216" i="9"/>
  <c r="Q217" i="9"/>
  <c r="Q218" i="9"/>
  <c r="Q219" i="9"/>
  <c r="Q220" i="9"/>
  <c r="Q221" i="9"/>
  <c r="Q222" i="9"/>
  <c r="Q223" i="9"/>
  <c r="Q224" i="9"/>
  <c r="Q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5" i="9"/>
  <c r="Q1" i="9" l="1"/>
  <c r="M22" i="1" l="1"/>
  <c r="L22" i="1"/>
  <c r="M5" i="12"/>
  <c r="L4" i="12"/>
  <c r="L7" i="12"/>
  <c r="L6" i="12"/>
  <c r="L5" i="12"/>
  <c r="M4" i="12"/>
  <c r="M7" i="12"/>
  <c r="M6" i="12"/>
  <c r="CM2" i="2" l="1"/>
  <c r="CN2" i="2" s="1"/>
  <c r="CO2" i="2"/>
  <c r="CM3" i="2"/>
  <c r="CN3" i="2" s="1"/>
  <c r="CO3" i="2"/>
  <c r="CM4" i="2"/>
  <c r="CN4" i="2" s="1"/>
  <c r="CO4" i="2"/>
  <c r="CM5" i="2"/>
  <c r="CN5" i="2" s="1"/>
  <c r="CO5" i="2"/>
  <c r="CM6" i="2"/>
  <c r="CN6" i="2" s="1"/>
  <c r="CO6" i="2"/>
  <c r="CM7" i="2"/>
  <c r="CN7" i="2" s="1"/>
  <c r="CO7" i="2"/>
  <c r="CM8" i="2"/>
  <c r="CN8" i="2" s="1"/>
  <c r="CO8" i="2"/>
  <c r="CM9" i="2"/>
  <c r="CN9" i="2" s="1"/>
  <c r="CO9" i="2"/>
  <c r="CM10" i="2"/>
  <c r="CN10" i="2" s="1"/>
  <c r="CO10" i="2"/>
  <c r="CM11" i="2"/>
  <c r="CN11" i="2" s="1"/>
  <c r="CO11" i="2"/>
  <c r="CM12" i="2"/>
  <c r="CN12" i="2" s="1"/>
  <c r="CO12" i="2"/>
  <c r="CM13" i="2"/>
  <c r="CN13" i="2" s="1"/>
  <c r="CO13" i="2"/>
  <c r="CM14" i="2"/>
  <c r="CN14" i="2" s="1"/>
  <c r="CO14" i="2"/>
  <c r="CM15" i="2"/>
  <c r="CN15" i="2" s="1"/>
  <c r="CO15" i="2"/>
  <c r="CM16" i="2"/>
  <c r="CN16" i="2" s="1"/>
  <c r="CO16" i="2"/>
  <c r="CM17" i="2"/>
  <c r="CN17" i="2" s="1"/>
  <c r="CO17" i="2"/>
  <c r="CM18" i="2"/>
  <c r="CN18" i="2" s="1"/>
  <c r="CO18" i="2"/>
  <c r="CM19" i="2"/>
  <c r="CN19" i="2" s="1"/>
  <c r="CO19" i="2"/>
  <c r="CM20" i="2"/>
  <c r="CN20" i="2" s="1"/>
  <c r="CO20" i="2"/>
  <c r="CM21" i="2"/>
  <c r="CN21" i="2" s="1"/>
  <c r="CO21" i="2"/>
  <c r="CM22" i="2"/>
  <c r="CN22" i="2" s="1"/>
  <c r="CO22" i="2"/>
  <c r="CM23" i="2"/>
  <c r="CN23" i="2" s="1"/>
  <c r="CO23" i="2"/>
  <c r="CM24" i="2"/>
  <c r="CN24" i="2" s="1"/>
  <c r="CO24" i="2"/>
  <c r="CM25" i="2"/>
  <c r="CN25" i="2" s="1"/>
  <c r="CO25" i="2"/>
  <c r="CM26" i="2"/>
  <c r="CN26" i="2" s="1"/>
  <c r="CO26" i="2"/>
  <c r="CM27" i="2"/>
  <c r="CN27" i="2" s="1"/>
  <c r="CO27" i="2"/>
  <c r="CM28" i="2"/>
  <c r="CN28" i="2" s="1"/>
  <c r="CO28" i="2"/>
  <c r="CM29" i="2"/>
  <c r="CN29" i="2" s="1"/>
  <c r="CO29" i="2"/>
  <c r="CM30" i="2"/>
  <c r="CN30" i="2" s="1"/>
  <c r="CO30" i="2"/>
  <c r="CM31" i="2"/>
  <c r="CN31" i="2" s="1"/>
  <c r="CO31" i="2"/>
  <c r="CM32" i="2"/>
  <c r="CN32" i="2" s="1"/>
  <c r="CO32" i="2"/>
  <c r="CM33" i="2"/>
  <c r="CN33" i="2" s="1"/>
  <c r="CO33" i="2"/>
  <c r="CM34" i="2"/>
  <c r="CN34" i="2" s="1"/>
  <c r="CO34" i="2"/>
  <c r="CM35" i="2"/>
  <c r="CN35" i="2" s="1"/>
  <c r="CO35" i="2"/>
  <c r="CM36" i="2"/>
  <c r="CN36" i="2" s="1"/>
  <c r="CO36" i="2"/>
  <c r="CM37" i="2"/>
  <c r="CN37" i="2" s="1"/>
  <c r="CO37" i="2"/>
  <c r="CM38" i="2"/>
  <c r="CN38" i="2" s="1"/>
  <c r="CO38" i="2"/>
  <c r="CM39" i="2"/>
  <c r="CN39" i="2" s="1"/>
  <c r="CO39" i="2"/>
  <c r="CM40" i="2"/>
  <c r="CN40" i="2" s="1"/>
  <c r="CO40" i="2"/>
  <c r="CM41" i="2"/>
  <c r="CN41" i="2" s="1"/>
  <c r="CO41" i="2"/>
  <c r="CM42" i="2"/>
  <c r="CN42" i="2" s="1"/>
  <c r="CO42" i="2"/>
  <c r="CM43" i="2"/>
  <c r="CN43" i="2" s="1"/>
  <c r="CO43" i="2"/>
  <c r="CM44" i="2"/>
  <c r="CN44" i="2" s="1"/>
  <c r="CO44" i="2"/>
  <c r="CM45" i="2"/>
  <c r="CN45" i="2" s="1"/>
  <c r="CO45" i="2"/>
  <c r="CM46" i="2"/>
  <c r="CN46" i="2" s="1"/>
  <c r="CO46" i="2"/>
  <c r="CM47" i="2"/>
  <c r="CN47" i="2" s="1"/>
  <c r="CO47" i="2"/>
  <c r="CM48" i="2"/>
  <c r="CN48" i="2" s="1"/>
  <c r="CO48" i="2"/>
  <c r="CM49" i="2"/>
  <c r="CN49" i="2" s="1"/>
  <c r="CO49" i="2"/>
  <c r="CM50" i="2"/>
  <c r="CN50" i="2" s="1"/>
  <c r="CO50" i="2"/>
  <c r="CM51" i="2"/>
  <c r="CN51" i="2" s="1"/>
  <c r="CO51" i="2"/>
  <c r="CM52" i="2"/>
  <c r="CN52" i="2" s="1"/>
  <c r="CO52" i="2"/>
  <c r="CM53" i="2"/>
  <c r="CN53" i="2" s="1"/>
  <c r="CO53" i="2"/>
  <c r="CM54" i="2"/>
  <c r="CN54" i="2" s="1"/>
  <c r="CO54" i="2"/>
  <c r="CM55" i="2"/>
  <c r="CN55" i="2" s="1"/>
  <c r="CO55" i="2"/>
  <c r="CM56" i="2"/>
  <c r="CN56" i="2" s="1"/>
  <c r="CO56" i="2"/>
  <c r="CM57" i="2"/>
  <c r="CN57" i="2" s="1"/>
  <c r="CO57" i="2"/>
  <c r="CM58" i="2"/>
  <c r="CN58" i="2" s="1"/>
  <c r="CO58" i="2"/>
  <c r="CM59" i="2"/>
  <c r="CN59" i="2" s="1"/>
  <c r="CO59" i="2"/>
  <c r="CM60" i="2"/>
  <c r="CN60" i="2" s="1"/>
  <c r="CO60" i="2"/>
  <c r="CM61" i="2"/>
  <c r="CN61" i="2" s="1"/>
  <c r="CO61" i="2"/>
  <c r="CM62" i="2"/>
  <c r="CN62" i="2" s="1"/>
  <c r="CO62" i="2"/>
  <c r="CM63" i="2"/>
  <c r="CN63" i="2" s="1"/>
  <c r="CO63" i="2"/>
  <c r="CM64" i="2"/>
  <c r="CN64" i="2" s="1"/>
  <c r="CO64" i="2"/>
  <c r="CM65" i="2"/>
  <c r="CN65" i="2" s="1"/>
  <c r="CO65" i="2"/>
  <c r="CM66" i="2"/>
  <c r="CN66" i="2" s="1"/>
  <c r="CO66" i="2"/>
  <c r="CM67" i="2"/>
  <c r="CN67" i="2" s="1"/>
  <c r="CO67" i="2"/>
  <c r="CM68" i="2"/>
  <c r="CN68" i="2" s="1"/>
  <c r="CO68" i="2"/>
  <c r="CM69" i="2"/>
  <c r="CN69" i="2" s="1"/>
  <c r="CO69" i="2"/>
  <c r="CM70" i="2"/>
  <c r="CN70" i="2" s="1"/>
  <c r="CO70" i="2"/>
  <c r="CM71" i="2"/>
  <c r="CN71" i="2" s="1"/>
  <c r="CO71" i="2"/>
  <c r="CM72" i="2"/>
  <c r="CN72" i="2" s="1"/>
  <c r="CO72" i="2"/>
  <c r="CM73" i="2"/>
  <c r="CN73" i="2" s="1"/>
  <c r="CO73" i="2"/>
  <c r="CM74" i="2"/>
  <c r="CN74" i="2" s="1"/>
  <c r="CO74" i="2"/>
  <c r="CM75" i="2"/>
  <c r="CN75" i="2" s="1"/>
  <c r="CO75" i="2"/>
  <c r="CM76" i="2"/>
  <c r="CN76" i="2" s="1"/>
  <c r="CO76" i="2"/>
  <c r="CM77" i="2"/>
  <c r="CN77" i="2" s="1"/>
  <c r="CO77" i="2"/>
  <c r="CM78" i="2"/>
  <c r="CN78" i="2" s="1"/>
  <c r="CO78" i="2"/>
  <c r="CM79" i="2"/>
  <c r="CN79" i="2" s="1"/>
  <c r="CO79" i="2"/>
  <c r="CM80" i="2"/>
  <c r="CN80" i="2" s="1"/>
  <c r="CO80" i="2"/>
  <c r="CM81" i="2"/>
  <c r="CN81" i="2" s="1"/>
  <c r="CO81" i="2"/>
  <c r="CM82" i="2"/>
  <c r="CN82" i="2" s="1"/>
  <c r="CO82" i="2"/>
  <c r="CM83" i="2"/>
  <c r="CN83" i="2" s="1"/>
  <c r="CO83" i="2"/>
  <c r="CM84" i="2"/>
  <c r="CN84" i="2" s="1"/>
  <c r="CO84" i="2"/>
  <c r="CM85" i="2"/>
  <c r="CN85" i="2" s="1"/>
  <c r="CO85" i="2"/>
  <c r="CM86" i="2"/>
  <c r="CN86" i="2" s="1"/>
  <c r="CO86" i="2"/>
  <c r="CM87" i="2"/>
  <c r="CN87" i="2" s="1"/>
  <c r="CO87" i="2"/>
  <c r="CM88" i="2"/>
  <c r="CN88" i="2" s="1"/>
  <c r="CO88" i="2"/>
  <c r="CM89" i="2"/>
  <c r="CN89" i="2" s="1"/>
  <c r="CO89" i="2"/>
  <c r="CM90" i="2"/>
  <c r="CN90" i="2" s="1"/>
  <c r="CO90" i="2"/>
  <c r="CM91" i="2"/>
  <c r="CN91" i="2" s="1"/>
  <c r="CO91" i="2"/>
  <c r="CM92" i="2"/>
  <c r="CN92" i="2" s="1"/>
  <c r="CO92" i="2"/>
  <c r="CM93" i="2"/>
  <c r="CN93" i="2" s="1"/>
  <c r="CO93" i="2"/>
  <c r="CM94" i="2"/>
  <c r="CN94" i="2" s="1"/>
  <c r="CO94" i="2"/>
  <c r="CM95" i="2"/>
  <c r="CN95" i="2" s="1"/>
  <c r="CO95" i="2"/>
  <c r="CM96" i="2"/>
  <c r="CN96" i="2" s="1"/>
  <c r="CO96" i="2"/>
  <c r="CM97" i="2"/>
  <c r="CN97" i="2" s="1"/>
  <c r="CO97" i="2"/>
  <c r="CM98" i="2"/>
  <c r="CN98" i="2" s="1"/>
  <c r="CO98" i="2"/>
  <c r="CM99" i="2"/>
  <c r="CN99" i="2" s="1"/>
  <c r="CO99" i="2"/>
  <c r="CM100" i="2"/>
  <c r="CN100" i="2" s="1"/>
  <c r="CO100" i="2"/>
  <c r="CM101" i="2"/>
  <c r="CN101" i="2" s="1"/>
  <c r="CO101" i="2"/>
  <c r="CM102" i="2"/>
  <c r="CN102" i="2" s="1"/>
  <c r="CO102" i="2"/>
  <c r="CM103" i="2"/>
  <c r="CN103" i="2" s="1"/>
  <c r="CO103" i="2"/>
  <c r="CM104" i="2"/>
  <c r="CN104" i="2" s="1"/>
  <c r="CO104" i="2"/>
  <c r="CM105" i="2"/>
  <c r="CN105" i="2" s="1"/>
  <c r="CO105" i="2"/>
  <c r="CM106" i="2"/>
  <c r="CN106" i="2" s="1"/>
  <c r="CO106" i="2"/>
  <c r="CM107" i="2"/>
  <c r="CN107" i="2" s="1"/>
  <c r="CO107" i="2"/>
  <c r="CM108" i="2"/>
  <c r="CN108" i="2" s="1"/>
  <c r="CO108" i="2"/>
  <c r="CM109" i="2"/>
  <c r="CN109" i="2" s="1"/>
  <c r="CO109" i="2"/>
  <c r="CM110" i="2"/>
  <c r="CN110" i="2" s="1"/>
  <c r="CO110" i="2"/>
  <c r="CM111" i="2"/>
  <c r="CN111" i="2" s="1"/>
  <c r="CO111" i="2"/>
  <c r="CM112" i="2"/>
  <c r="CN112" i="2" s="1"/>
  <c r="CO112" i="2"/>
  <c r="CM113" i="2"/>
  <c r="CN113" i="2" s="1"/>
  <c r="CO113" i="2"/>
  <c r="CM114" i="2"/>
  <c r="CN114" i="2" s="1"/>
  <c r="CO114" i="2"/>
  <c r="CM115" i="2"/>
  <c r="CN115" i="2" s="1"/>
  <c r="CO115" i="2"/>
  <c r="CM116" i="2"/>
  <c r="CN116" i="2" s="1"/>
  <c r="CO116" i="2"/>
  <c r="CM117" i="2"/>
  <c r="CN117" i="2" s="1"/>
  <c r="CO117" i="2"/>
  <c r="CM118" i="2"/>
  <c r="CN118" i="2" s="1"/>
  <c r="CO118" i="2"/>
  <c r="CM119" i="2"/>
  <c r="CN119" i="2" s="1"/>
  <c r="CO119" i="2"/>
  <c r="CM120" i="2"/>
  <c r="CN120" i="2" s="1"/>
  <c r="CO120" i="2"/>
  <c r="CM121" i="2"/>
  <c r="CN121" i="2" s="1"/>
  <c r="CO121" i="2"/>
  <c r="CM122" i="2"/>
  <c r="CN122" i="2" s="1"/>
  <c r="CO122" i="2"/>
  <c r="CM123" i="2"/>
  <c r="CN123" i="2" s="1"/>
  <c r="CO123" i="2"/>
  <c r="CM124" i="2"/>
  <c r="CN124" i="2" s="1"/>
  <c r="CO124" i="2"/>
  <c r="CM125" i="2"/>
  <c r="CN125" i="2" s="1"/>
  <c r="CO125" i="2"/>
  <c r="CM126" i="2"/>
  <c r="CN126" i="2" s="1"/>
  <c r="CO126" i="2"/>
  <c r="CM127" i="2"/>
  <c r="CN127" i="2" s="1"/>
  <c r="CO127" i="2"/>
  <c r="CM128" i="2"/>
  <c r="CN128" i="2" s="1"/>
  <c r="CO128" i="2"/>
  <c r="CM129" i="2"/>
  <c r="CN129" i="2" s="1"/>
  <c r="CO129" i="2"/>
  <c r="CM130" i="2"/>
  <c r="CN130" i="2" s="1"/>
  <c r="CO130" i="2"/>
  <c r="CM131" i="2"/>
  <c r="CN131" i="2" s="1"/>
  <c r="CO131" i="2"/>
  <c r="CM132" i="2"/>
  <c r="CN132" i="2" s="1"/>
  <c r="CO132" i="2"/>
  <c r="CM133" i="2"/>
  <c r="CN133" i="2" s="1"/>
  <c r="CO133" i="2"/>
  <c r="CM134" i="2"/>
  <c r="CN134" i="2" s="1"/>
  <c r="CO134" i="2"/>
  <c r="CM135" i="2"/>
  <c r="CN135" i="2" s="1"/>
  <c r="CO135" i="2"/>
  <c r="CM136" i="2"/>
  <c r="CN136" i="2" s="1"/>
  <c r="CO136" i="2"/>
  <c r="CM137" i="2"/>
  <c r="CN137" i="2" s="1"/>
  <c r="CO137" i="2"/>
  <c r="CM138" i="2"/>
  <c r="CN138" i="2" s="1"/>
  <c r="CO138" i="2"/>
  <c r="CM139" i="2"/>
  <c r="CN139" i="2" s="1"/>
  <c r="CO139" i="2"/>
  <c r="CM140" i="2"/>
  <c r="CN140" i="2" s="1"/>
  <c r="CO140" i="2"/>
  <c r="CM141" i="2"/>
  <c r="CN141" i="2" s="1"/>
  <c r="CO141" i="2"/>
  <c r="CM142" i="2"/>
  <c r="CN142" i="2" s="1"/>
  <c r="CO142" i="2"/>
  <c r="CM143" i="2"/>
  <c r="CN143" i="2" s="1"/>
  <c r="CO143" i="2"/>
  <c r="CM144" i="2"/>
  <c r="CN144" i="2" s="1"/>
  <c r="CO144" i="2"/>
  <c r="CM145" i="2"/>
  <c r="CN145" i="2" s="1"/>
  <c r="CO145" i="2"/>
  <c r="CM146" i="2"/>
  <c r="CN146" i="2" s="1"/>
  <c r="CO146" i="2"/>
  <c r="CM147" i="2"/>
  <c r="CN147" i="2" s="1"/>
  <c r="CO147" i="2"/>
  <c r="CM148" i="2"/>
  <c r="CN148" i="2" s="1"/>
  <c r="CO148" i="2"/>
  <c r="CM149" i="2"/>
  <c r="CN149" i="2" s="1"/>
  <c r="CO149" i="2"/>
  <c r="CM150" i="2"/>
  <c r="CN150" i="2" s="1"/>
  <c r="CO150" i="2"/>
  <c r="CM151" i="2"/>
  <c r="CN151" i="2" s="1"/>
  <c r="CO151" i="2"/>
  <c r="CM152" i="2"/>
  <c r="CN152" i="2" s="1"/>
  <c r="CO152" i="2"/>
  <c r="CM153" i="2"/>
  <c r="CN153" i="2" s="1"/>
  <c r="CO153" i="2"/>
  <c r="CM154" i="2"/>
  <c r="CN154" i="2" s="1"/>
  <c r="CO154" i="2"/>
  <c r="CM155" i="2"/>
  <c r="CN155" i="2" s="1"/>
  <c r="CO155" i="2"/>
  <c r="CM156" i="2"/>
  <c r="CN156" i="2" s="1"/>
  <c r="CO156" i="2"/>
  <c r="CM157" i="2"/>
  <c r="CN157" i="2" s="1"/>
  <c r="CO157" i="2"/>
  <c r="CM158" i="2"/>
  <c r="CN158" i="2" s="1"/>
  <c r="CO158" i="2"/>
  <c r="CM159" i="2"/>
  <c r="CN159" i="2" s="1"/>
  <c r="CO159" i="2"/>
  <c r="CM160" i="2"/>
  <c r="CN160" i="2" s="1"/>
  <c r="CO160" i="2"/>
  <c r="CM161" i="2"/>
  <c r="CN161" i="2" s="1"/>
  <c r="CO161" i="2"/>
  <c r="CM162" i="2"/>
  <c r="CN162" i="2" s="1"/>
  <c r="CO162" i="2"/>
  <c r="CM163" i="2"/>
  <c r="CN163" i="2" s="1"/>
  <c r="CO163" i="2"/>
  <c r="CM164" i="2"/>
  <c r="CN164" i="2" s="1"/>
  <c r="CO164" i="2"/>
  <c r="CM165" i="2"/>
  <c r="CN165" i="2" s="1"/>
  <c r="CO165" i="2"/>
  <c r="CM166" i="2"/>
  <c r="CN166" i="2" s="1"/>
  <c r="CO166" i="2"/>
  <c r="CM167" i="2"/>
  <c r="CN167" i="2" s="1"/>
  <c r="CO167" i="2"/>
  <c r="CM168" i="2"/>
  <c r="CN168" i="2" s="1"/>
  <c r="CO168" i="2"/>
  <c r="CM169" i="2"/>
  <c r="CN169" i="2" s="1"/>
  <c r="CO169" i="2"/>
  <c r="CM170" i="2"/>
  <c r="CN170" i="2" s="1"/>
  <c r="CO170" i="2"/>
  <c r="CM171" i="2"/>
  <c r="CN171" i="2" s="1"/>
  <c r="CO171" i="2"/>
  <c r="CM172" i="2"/>
  <c r="CN172" i="2" s="1"/>
  <c r="CO172" i="2"/>
  <c r="CM173" i="2"/>
  <c r="CN173" i="2" s="1"/>
  <c r="CO173" i="2"/>
  <c r="CM174" i="2"/>
  <c r="CN174" i="2" s="1"/>
  <c r="CO174" i="2"/>
  <c r="CM175" i="2"/>
  <c r="CN175" i="2" s="1"/>
  <c r="CO175" i="2"/>
  <c r="CM176" i="2"/>
  <c r="CN176" i="2" s="1"/>
  <c r="CO176" i="2"/>
  <c r="CM177" i="2"/>
  <c r="CN177" i="2" s="1"/>
  <c r="CO177" i="2"/>
  <c r="CM178" i="2"/>
  <c r="CN178" i="2" s="1"/>
  <c r="CO178" i="2"/>
  <c r="CM179" i="2"/>
  <c r="CN179" i="2" s="1"/>
  <c r="CO179" i="2"/>
  <c r="CM180" i="2"/>
  <c r="CN180" i="2" s="1"/>
  <c r="CO180" i="2"/>
  <c r="CM181" i="2"/>
  <c r="CN181" i="2" s="1"/>
  <c r="CO181" i="2"/>
  <c r="CM182" i="2"/>
  <c r="CN182" i="2" s="1"/>
  <c r="CO182" i="2"/>
  <c r="CM183" i="2"/>
  <c r="CN183" i="2" s="1"/>
  <c r="CO183" i="2"/>
  <c r="CM184" i="2"/>
  <c r="CN184" i="2" s="1"/>
  <c r="CO184" i="2"/>
  <c r="CM185" i="2"/>
  <c r="CN185" i="2" s="1"/>
  <c r="CO185" i="2"/>
  <c r="CM186" i="2"/>
  <c r="CN186" i="2" s="1"/>
  <c r="CO186" i="2"/>
  <c r="CM187" i="2"/>
  <c r="CN187" i="2" s="1"/>
  <c r="CO187" i="2"/>
  <c r="CM188" i="2"/>
  <c r="CN188" i="2" s="1"/>
  <c r="CO188" i="2"/>
  <c r="CM189" i="2"/>
  <c r="CN189" i="2" s="1"/>
  <c r="CO189" i="2"/>
  <c r="CM190" i="2"/>
  <c r="CN190" i="2" s="1"/>
  <c r="CO190" i="2"/>
  <c r="CM191" i="2"/>
  <c r="CN191" i="2" s="1"/>
  <c r="CO191" i="2"/>
  <c r="CM192" i="2"/>
  <c r="CN192" i="2" s="1"/>
  <c r="CO192" i="2"/>
  <c r="CM193" i="2"/>
  <c r="CN193" i="2" s="1"/>
  <c r="CO193" i="2"/>
  <c r="CM194" i="2"/>
  <c r="CN194" i="2" s="1"/>
  <c r="CO194" i="2"/>
  <c r="CM195" i="2"/>
  <c r="CN195" i="2" s="1"/>
  <c r="CO195" i="2"/>
  <c r="CM196" i="2"/>
  <c r="CN196" i="2" s="1"/>
  <c r="CO196" i="2"/>
  <c r="CM197" i="2"/>
  <c r="CN197" i="2" s="1"/>
  <c r="CO197" i="2"/>
  <c r="CM198" i="2"/>
  <c r="CN198" i="2" s="1"/>
  <c r="CO198" i="2"/>
  <c r="CM199" i="2"/>
  <c r="CN199" i="2" s="1"/>
  <c r="CO199" i="2"/>
  <c r="CM200" i="2"/>
  <c r="CN200" i="2" s="1"/>
  <c r="CO200" i="2"/>
  <c r="CM201" i="2"/>
  <c r="CN201" i="2" s="1"/>
  <c r="CO201" i="2"/>
  <c r="CM202" i="2"/>
  <c r="CN202" i="2" s="1"/>
  <c r="CO202" i="2"/>
  <c r="CM203" i="2"/>
  <c r="CN203" i="2" s="1"/>
  <c r="CO203" i="2"/>
  <c r="CM204" i="2"/>
  <c r="CN204" i="2" s="1"/>
  <c r="CO204" i="2"/>
  <c r="CM205" i="2"/>
  <c r="CN205" i="2" s="1"/>
  <c r="CO205" i="2"/>
  <c r="CM206" i="2"/>
  <c r="CN206" i="2" s="1"/>
  <c r="CO206" i="2"/>
  <c r="CM207" i="2"/>
  <c r="CN207" i="2" s="1"/>
  <c r="CO207" i="2"/>
  <c r="CM208" i="2"/>
  <c r="CN208" i="2" s="1"/>
  <c r="CO208" i="2"/>
  <c r="CM209" i="2"/>
  <c r="CN209" i="2" s="1"/>
  <c r="CO209" i="2"/>
  <c r="CM210" i="2"/>
  <c r="CN210" i="2" s="1"/>
  <c r="CO210" i="2"/>
  <c r="CM211" i="2"/>
  <c r="CN211" i="2" s="1"/>
  <c r="CO211" i="2"/>
  <c r="CM212" i="2"/>
  <c r="CN212" i="2" s="1"/>
  <c r="CO212" i="2"/>
  <c r="CM213" i="2"/>
  <c r="CN213" i="2" s="1"/>
  <c r="CO213" i="2"/>
  <c r="CM214" i="2"/>
  <c r="CN214" i="2" s="1"/>
  <c r="CO214" i="2"/>
  <c r="CM215" i="2"/>
  <c r="CN215" i="2" s="1"/>
  <c r="CO215" i="2"/>
  <c r="CM216" i="2"/>
  <c r="CN216" i="2" s="1"/>
  <c r="CO216" i="2"/>
  <c r="CM217" i="2"/>
  <c r="CN217" i="2" s="1"/>
  <c r="CO217" i="2"/>
  <c r="CM218" i="2"/>
  <c r="CN218" i="2" s="1"/>
  <c r="CO218" i="2"/>
  <c r="CM219" i="2"/>
  <c r="CN219" i="2" s="1"/>
  <c r="CO219" i="2"/>
  <c r="CM220" i="2"/>
  <c r="CN220" i="2" s="1"/>
  <c r="CO220" i="2"/>
  <c r="CM221" i="2"/>
  <c r="CN221" i="2" s="1"/>
  <c r="CO221" i="2"/>
  <c r="CM222" i="2"/>
  <c r="CN222" i="2" s="1"/>
  <c r="CO222" i="2"/>
  <c r="CM223" i="2"/>
  <c r="CN223" i="2" s="1"/>
  <c r="CO223" i="2"/>
  <c r="CM224" i="2"/>
  <c r="CN224" i="2" s="1"/>
  <c r="CO224" i="2"/>
  <c r="CM225" i="2"/>
  <c r="CN225" i="2" s="1"/>
  <c r="CO225" i="2"/>
  <c r="CM226" i="2"/>
  <c r="CN226" i="2" s="1"/>
  <c r="CO226" i="2"/>
  <c r="CM227" i="2"/>
  <c r="CN227" i="2" s="1"/>
  <c r="CO227" i="2"/>
  <c r="CM228" i="2"/>
  <c r="CN228" i="2" s="1"/>
  <c r="CO228" i="2"/>
  <c r="CM229" i="2"/>
  <c r="CN229" i="2" s="1"/>
  <c r="CO229" i="2"/>
  <c r="CM230" i="2"/>
  <c r="CN230" i="2" s="1"/>
  <c r="CO230" i="2"/>
  <c r="CM231" i="2"/>
  <c r="CN231" i="2" s="1"/>
  <c r="CO231" i="2"/>
  <c r="CM232" i="2"/>
  <c r="CN232" i="2" s="1"/>
  <c r="CO232" i="2"/>
  <c r="CM233" i="2"/>
  <c r="CN233" i="2" s="1"/>
  <c r="CO233" i="2"/>
  <c r="CM234" i="2"/>
  <c r="CN234" i="2" s="1"/>
  <c r="CO234" i="2"/>
  <c r="CM235" i="2"/>
  <c r="CN235" i="2" s="1"/>
  <c r="CO235" i="2"/>
  <c r="CM236" i="2"/>
  <c r="CN236" i="2" s="1"/>
  <c r="CO236" i="2"/>
  <c r="CM237" i="2"/>
  <c r="CN237" i="2" s="1"/>
  <c r="CO237" i="2"/>
  <c r="CM238" i="2"/>
  <c r="CN238" i="2" s="1"/>
  <c r="CO238" i="2"/>
  <c r="CM239" i="2"/>
  <c r="CN239" i="2" s="1"/>
  <c r="CO239" i="2"/>
  <c r="CM240" i="2"/>
  <c r="CN240" i="2" s="1"/>
  <c r="CO240" i="2"/>
  <c r="CM241" i="2"/>
  <c r="CN241" i="2" s="1"/>
  <c r="CO241" i="2"/>
  <c r="CM242" i="2"/>
  <c r="CN242" i="2" s="1"/>
  <c r="CO242" i="2"/>
  <c r="CM243" i="2"/>
  <c r="CN243" i="2" s="1"/>
  <c r="CO243" i="2"/>
  <c r="CM244" i="2"/>
  <c r="CN244" i="2" s="1"/>
  <c r="CO244" i="2"/>
  <c r="CM245" i="2"/>
  <c r="CN245" i="2" s="1"/>
  <c r="CO245" i="2"/>
  <c r="CM246" i="2"/>
  <c r="CN246" i="2" s="1"/>
  <c r="CO246" i="2"/>
  <c r="CM247" i="2"/>
  <c r="CN247" i="2" s="1"/>
  <c r="CO247" i="2"/>
  <c r="CM248" i="2"/>
  <c r="CN248" i="2" s="1"/>
  <c r="CO248" i="2"/>
  <c r="CM249" i="2"/>
  <c r="CN249" i="2" s="1"/>
  <c r="CO249" i="2"/>
  <c r="CM250" i="2"/>
  <c r="CN250" i="2" s="1"/>
  <c r="CO250" i="2"/>
  <c r="CM251" i="2"/>
  <c r="CN251" i="2" s="1"/>
  <c r="CO251" i="2"/>
  <c r="CM252" i="2"/>
  <c r="CN252" i="2" s="1"/>
  <c r="CO252" i="2"/>
  <c r="CM253" i="2"/>
  <c r="CN253" i="2" s="1"/>
  <c r="CO253" i="2"/>
  <c r="CM254" i="2"/>
  <c r="CN254" i="2" s="1"/>
  <c r="CO254" i="2"/>
  <c r="CM255" i="2"/>
  <c r="CN255" i="2" s="1"/>
  <c r="CO255" i="2"/>
  <c r="CM256" i="2"/>
  <c r="CN256" i="2" s="1"/>
  <c r="CO256" i="2"/>
  <c r="CM257" i="2"/>
  <c r="CN257" i="2" s="1"/>
  <c r="CO257" i="2"/>
  <c r="CM258" i="2"/>
  <c r="CN258" i="2" s="1"/>
  <c r="CO258" i="2"/>
  <c r="CM259" i="2"/>
  <c r="CN259" i="2" s="1"/>
  <c r="CO259" i="2"/>
  <c r="CM260" i="2"/>
  <c r="CN260" i="2" s="1"/>
  <c r="CO260" i="2"/>
  <c r="CM261" i="2"/>
  <c r="CN261" i="2" s="1"/>
  <c r="CO261" i="2"/>
  <c r="CM262" i="2"/>
  <c r="CN262" i="2" s="1"/>
  <c r="CO262" i="2"/>
  <c r="CM263" i="2"/>
  <c r="CN263" i="2" s="1"/>
  <c r="CO263" i="2"/>
  <c r="CM264" i="2"/>
  <c r="CN264" i="2" s="1"/>
  <c r="CO264" i="2"/>
  <c r="CM265" i="2"/>
  <c r="CN265" i="2" s="1"/>
  <c r="CO265" i="2"/>
  <c r="CM266" i="2"/>
  <c r="CN266" i="2" s="1"/>
  <c r="CO266" i="2"/>
  <c r="CM267" i="2"/>
  <c r="CN267" i="2" s="1"/>
  <c r="CO267" i="2"/>
  <c r="CM268" i="2"/>
  <c r="CN268" i="2" s="1"/>
  <c r="CO268" i="2"/>
  <c r="CM269" i="2"/>
  <c r="CN269" i="2" s="1"/>
  <c r="CO269" i="2"/>
  <c r="CM270" i="2"/>
  <c r="CN270" i="2" s="1"/>
  <c r="CO270" i="2"/>
  <c r="CM271" i="2"/>
  <c r="CN271" i="2" s="1"/>
  <c r="CO271" i="2"/>
  <c r="CM272" i="2"/>
  <c r="CN272" i="2" s="1"/>
  <c r="CO272" i="2"/>
  <c r="CM273" i="2"/>
  <c r="CN273" i="2" s="1"/>
  <c r="CO273" i="2"/>
  <c r="CM274" i="2"/>
  <c r="CN274" i="2" s="1"/>
  <c r="CO274" i="2"/>
  <c r="CM275" i="2"/>
  <c r="CN275" i="2" s="1"/>
  <c r="CO275" i="2"/>
  <c r="CM276" i="2"/>
  <c r="CN276" i="2" s="1"/>
  <c r="CO276" i="2"/>
  <c r="CM277" i="2"/>
  <c r="CN277" i="2" s="1"/>
  <c r="CO277" i="2"/>
  <c r="CM278" i="2"/>
  <c r="CN278" i="2" s="1"/>
  <c r="CO278" i="2"/>
  <c r="CM279" i="2"/>
  <c r="CN279" i="2" s="1"/>
  <c r="CO279" i="2"/>
  <c r="CM280" i="2"/>
  <c r="CN280" i="2" s="1"/>
  <c r="CO280" i="2"/>
  <c r="CM281" i="2"/>
  <c r="CN281" i="2" s="1"/>
  <c r="CO281" i="2"/>
  <c r="CM282" i="2"/>
  <c r="CN282" i="2" s="1"/>
  <c r="CO282" i="2"/>
  <c r="CM283" i="2"/>
  <c r="CN283" i="2" s="1"/>
  <c r="CO283" i="2"/>
  <c r="CM284" i="2"/>
  <c r="CN284" i="2" s="1"/>
  <c r="CO284" i="2"/>
  <c r="CM285" i="2"/>
  <c r="CN285" i="2" s="1"/>
  <c r="CO285" i="2"/>
  <c r="CM286" i="2"/>
  <c r="CN286" i="2" s="1"/>
  <c r="CO286" i="2"/>
  <c r="CM287" i="2"/>
  <c r="CN287" i="2" s="1"/>
  <c r="CO287" i="2"/>
  <c r="CM288" i="2"/>
  <c r="CN288" i="2" s="1"/>
  <c r="CO288" i="2"/>
  <c r="CM289" i="2"/>
  <c r="CN289" i="2" s="1"/>
  <c r="CO289" i="2"/>
  <c r="CM290" i="2"/>
  <c r="CN290" i="2" s="1"/>
  <c r="CO290" i="2"/>
  <c r="CM291" i="2"/>
  <c r="CN291" i="2" s="1"/>
  <c r="CO291" i="2"/>
  <c r="CM292" i="2"/>
  <c r="CN292" i="2" s="1"/>
  <c r="CO292" i="2"/>
  <c r="CM293" i="2"/>
  <c r="CN293" i="2" s="1"/>
  <c r="CO293" i="2"/>
  <c r="CM294" i="2"/>
  <c r="CN294" i="2" s="1"/>
  <c r="CO294" i="2"/>
  <c r="CM295" i="2"/>
  <c r="CN295" i="2" s="1"/>
  <c r="CO295" i="2"/>
  <c r="CM296" i="2"/>
  <c r="CN296" i="2" s="1"/>
  <c r="CO296" i="2"/>
  <c r="CM297" i="2"/>
  <c r="CN297" i="2" s="1"/>
  <c r="CO297" i="2"/>
  <c r="CM298" i="2"/>
  <c r="CN298" i="2" s="1"/>
  <c r="CO298" i="2"/>
  <c r="CM299" i="2"/>
  <c r="CN299" i="2" s="1"/>
  <c r="CO299" i="2"/>
  <c r="CM300" i="2"/>
  <c r="CN300" i="2" s="1"/>
  <c r="CO300" i="2"/>
  <c r="CM301" i="2"/>
  <c r="CN301" i="2" s="1"/>
  <c r="CO301" i="2"/>
  <c r="CM302" i="2"/>
  <c r="CN302" i="2" s="1"/>
  <c r="CO302" i="2"/>
  <c r="CM303" i="2"/>
  <c r="CN303" i="2" s="1"/>
  <c r="CO303" i="2"/>
  <c r="CM304" i="2"/>
  <c r="CN304" i="2" s="1"/>
  <c r="CO304" i="2"/>
  <c r="CM305" i="2"/>
  <c r="CN305" i="2" s="1"/>
  <c r="CO305" i="2"/>
  <c r="CM306" i="2"/>
  <c r="CN306" i="2" s="1"/>
  <c r="CO306" i="2"/>
  <c r="CM307" i="2"/>
  <c r="CN307" i="2" s="1"/>
  <c r="CO307" i="2"/>
  <c r="CM308" i="2"/>
  <c r="CN308" i="2" s="1"/>
  <c r="CO308" i="2"/>
  <c r="CM309" i="2"/>
  <c r="CN309" i="2" s="1"/>
  <c r="CO309" i="2"/>
  <c r="CM310" i="2"/>
  <c r="CN310" i="2" s="1"/>
  <c r="CO310" i="2"/>
  <c r="CM311" i="2"/>
  <c r="CN311" i="2" s="1"/>
  <c r="CO311" i="2"/>
  <c r="CM312" i="2"/>
  <c r="CN312" i="2" s="1"/>
  <c r="CO312" i="2"/>
  <c r="CM313" i="2"/>
  <c r="CN313" i="2" s="1"/>
  <c r="CO313" i="2"/>
  <c r="CM314" i="2"/>
  <c r="CN314" i="2" s="1"/>
  <c r="CO314" i="2"/>
  <c r="CM315" i="2"/>
  <c r="CN315" i="2" s="1"/>
  <c r="CO315" i="2"/>
  <c r="CM316" i="2"/>
  <c r="CN316" i="2" s="1"/>
  <c r="CO316" i="2"/>
  <c r="CM317" i="2"/>
  <c r="CN317" i="2" s="1"/>
  <c r="CO317" i="2"/>
  <c r="CM318" i="2"/>
  <c r="CN318" i="2" s="1"/>
  <c r="CO318" i="2"/>
  <c r="CM319" i="2"/>
  <c r="CN319" i="2" s="1"/>
  <c r="CO319" i="2"/>
  <c r="CM320" i="2"/>
  <c r="CN320" i="2" s="1"/>
  <c r="CO320" i="2"/>
  <c r="CM321" i="2"/>
  <c r="CN321" i="2" s="1"/>
  <c r="CO321" i="2"/>
  <c r="CM322" i="2"/>
  <c r="CN322" i="2" s="1"/>
  <c r="CO322" i="2"/>
  <c r="CM323" i="2"/>
  <c r="CN323" i="2" s="1"/>
  <c r="CO323" i="2"/>
  <c r="CM324" i="2"/>
  <c r="CN324" i="2" s="1"/>
  <c r="CO324" i="2"/>
  <c r="CM325" i="2"/>
  <c r="CN325" i="2" s="1"/>
  <c r="CO325" i="2"/>
  <c r="CM326" i="2"/>
  <c r="CN326" i="2" s="1"/>
  <c r="CO326" i="2"/>
  <c r="CM327" i="2"/>
  <c r="CN327" i="2" s="1"/>
  <c r="CO327" i="2"/>
  <c r="CM328" i="2"/>
  <c r="CN328" i="2" s="1"/>
  <c r="CO328" i="2"/>
  <c r="CM329" i="2"/>
  <c r="CN329" i="2" s="1"/>
  <c r="CO329" i="2"/>
  <c r="CM330" i="2"/>
  <c r="CN330" i="2" s="1"/>
  <c r="CO330" i="2"/>
  <c r="CM331" i="2"/>
  <c r="CN331" i="2" s="1"/>
  <c r="CO331" i="2"/>
  <c r="CM332" i="2"/>
  <c r="CN332" i="2" s="1"/>
  <c r="CO332" i="2"/>
  <c r="CM333" i="2"/>
  <c r="CN333" i="2" s="1"/>
  <c r="CO333" i="2"/>
  <c r="CM334" i="2"/>
  <c r="CN334" i="2" s="1"/>
  <c r="CO334" i="2"/>
  <c r="CM335" i="2"/>
  <c r="CN335" i="2" s="1"/>
  <c r="CO335" i="2"/>
  <c r="CM336" i="2"/>
  <c r="CN336" i="2" s="1"/>
  <c r="CO336" i="2"/>
  <c r="CM337" i="2"/>
  <c r="CN337" i="2" s="1"/>
  <c r="CO337" i="2"/>
  <c r="CM338" i="2"/>
  <c r="CN338" i="2" s="1"/>
  <c r="CO338" i="2"/>
  <c r="CM339" i="2"/>
  <c r="CN339" i="2" s="1"/>
  <c r="CO339" i="2"/>
  <c r="CM340" i="2"/>
  <c r="CN340" i="2" s="1"/>
  <c r="CO340" i="2"/>
  <c r="CM341" i="2"/>
  <c r="CN341" i="2" s="1"/>
  <c r="CO341" i="2"/>
  <c r="AB21" i="1" l="1"/>
  <c r="AA21" i="1"/>
  <c r="Z21" i="1"/>
  <c r="Y21" i="1"/>
  <c r="J6" i="16"/>
  <c r="J5" i="16"/>
  <c r="J7" i="16"/>
  <c r="J4" i="16"/>
  <c r="J8" i="16"/>
  <c r="B4" i="16"/>
  <c r="B7" i="16"/>
  <c r="B5" i="16"/>
  <c r="B6" i="16"/>
  <c r="H6" i="9" l="1"/>
  <c r="I6" i="9"/>
  <c r="H7" i="9"/>
  <c r="I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H15" i="9"/>
  <c r="I15" i="9"/>
  <c r="H16" i="9"/>
  <c r="I16" i="9"/>
  <c r="H17" i="9"/>
  <c r="I17" i="9"/>
  <c r="H18" i="9"/>
  <c r="I18" i="9"/>
  <c r="H19" i="9"/>
  <c r="I19" i="9"/>
  <c r="H20" i="9"/>
  <c r="I20" i="9"/>
  <c r="H21" i="9"/>
  <c r="I21" i="9"/>
  <c r="H22" i="9"/>
  <c r="I22" i="9"/>
  <c r="H23" i="9"/>
  <c r="I23" i="9"/>
  <c r="H24" i="9"/>
  <c r="I24" i="9"/>
  <c r="H25" i="9"/>
  <c r="I25" i="9"/>
  <c r="H26" i="9"/>
  <c r="I26" i="9"/>
  <c r="H27" i="9"/>
  <c r="I27" i="9"/>
  <c r="H28" i="9"/>
  <c r="I28" i="9"/>
  <c r="H29" i="9"/>
  <c r="I29" i="9"/>
  <c r="H30" i="9"/>
  <c r="I30" i="9"/>
  <c r="H31" i="9"/>
  <c r="I31" i="9"/>
  <c r="H32" i="9"/>
  <c r="I32" i="9"/>
  <c r="H33" i="9"/>
  <c r="I33" i="9"/>
  <c r="H34" i="9"/>
  <c r="I34" i="9"/>
  <c r="H35" i="9"/>
  <c r="I35" i="9"/>
  <c r="H36" i="9"/>
  <c r="I36" i="9"/>
  <c r="H37" i="9"/>
  <c r="I37" i="9"/>
  <c r="H38" i="9"/>
  <c r="I38" i="9"/>
  <c r="H39" i="9"/>
  <c r="I39" i="9"/>
  <c r="H40" i="9"/>
  <c r="I40" i="9"/>
  <c r="H41" i="9"/>
  <c r="I41" i="9"/>
  <c r="H42" i="9"/>
  <c r="I42" i="9"/>
  <c r="H43" i="9"/>
  <c r="I43" i="9"/>
  <c r="H44" i="9"/>
  <c r="I44" i="9"/>
  <c r="H45" i="9"/>
  <c r="I45" i="9"/>
  <c r="H46" i="9"/>
  <c r="I46" i="9"/>
  <c r="H47" i="9"/>
  <c r="I47" i="9"/>
  <c r="H48" i="9"/>
  <c r="I48" i="9"/>
  <c r="H49" i="9"/>
  <c r="I49" i="9"/>
  <c r="H50" i="9"/>
  <c r="I50" i="9"/>
  <c r="H51" i="9"/>
  <c r="I51" i="9"/>
  <c r="H52" i="9"/>
  <c r="I52" i="9"/>
  <c r="H53" i="9"/>
  <c r="I53" i="9"/>
  <c r="H54" i="9"/>
  <c r="I54" i="9"/>
  <c r="H55" i="9"/>
  <c r="I55" i="9"/>
  <c r="H56" i="9"/>
  <c r="I56" i="9"/>
  <c r="H57" i="9"/>
  <c r="I57" i="9"/>
  <c r="H58" i="9"/>
  <c r="I58" i="9"/>
  <c r="H59" i="9"/>
  <c r="I59" i="9"/>
  <c r="H60" i="9"/>
  <c r="I60" i="9"/>
  <c r="H61" i="9"/>
  <c r="I61" i="9"/>
  <c r="H62" i="9"/>
  <c r="I62" i="9"/>
  <c r="H63" i="9"/>
  <c r="I63" i="9"/>
  <c r="H64" i="9"/>
  <c r="I64" i="9"/>
  <c r="H65" i="9"/>
  <c r="I65" i="9"/>
  <c r="H66" i="9"/>
  <c r="I66" i="9"/>
  <c r="H67" i="9"/>
  <c r="I67" i="9"/>
  <c r="H68" i="9"/>
  <c r="I68" i="9"/>
  <c r="H69" i="9"/>
  <c r="I69" i="9"/>
  <c r="H70" i="9"/>
  <c r="I70" i="9"/>
  <c r="H71" i="9"/>
  <c r="I71" i="9"/>
  <c r="H72" i="9"/>
  <c r="I72" i="9"/>
  <c r="H73" i="9"/>
  <c r="I73" i="9"/>
  <c r="H74" i="9"/>
  <c r="I74" i="9"/>
  <c r="H75" i="9"/>
  <c r="I75" i="9"/>
  <c r="H76" i="9"/>
  <c r="I76" i="9"/>
  <c r="H77" i="9"/>
  <c r="I77" i="9"/>
  <c r="H78" i="9"/>
  <c r="I78" i="9"/>
  <c r="H79" i="9"/>
  <c r="I79" i="9"/>
  <c r="H80" i="9"/>
  <c r="I80" i="9"/>
  <c r="H81" i="9"/>
  <c r="I81" i="9"/>
  <c r="H82" i="9"/>
  <c r="I82" i="9"/>
  <c r="H83" i="9"/>
  <c r="I83" i="9"/>
  <c r="H84" i="9"/>
  <c r="I84" i="9"/>
  <c r="H85" i="9"/>
  <c r="I85" i="9"/>
  <c r="H86" i="9"/>
  <c r="I86" i="9"/>
  <c r="H87" i="9"/>
  <c r="I87" i="9"/>
  <c r="H88" i="9"/>
  <c r="I88" i="9"/>
  <c r="H89" i="9"/>
  <c r="I89" i="9"/>
  <c r="H90" i="9"/>
  <c r="I90" i="9"/>
  <c r="H91" i="9"/>
  <c r="I91" i="9"/>
  <c r="H92" i="9"/>
  <c r="I92" i="9"/>
  <c r="H93" i="9"/>
  <c r="I93" i="9"/>
  <c r="H94" i="9"/>
  <c r="I94" i="9"/>
  <c r="H95" i="9"/>
  <c r="I95" i="9"/>
  <c r="H96" i="9"/>
  <c r="I96" i="9"/>
  <c r="H97" i="9"/>
  <c r="I97" i="9"/>
  <c r="H98" i="9"/>
  <c r="I98" i="9"/>
  <c r="H99" i="9"/>
  <c r="I99" i="9"/>
  <c r="H100" i="9"/>
  <c r="I100" i="9"/>
  <c r="H101" i="9"/>
  <c r="I101" i="9"/>
  <c r="H102" i="9"/>
  <c r="I102" i="9"/>
  <c r="H103" i="9"/>
  <c r="I103" i="9"/>
  <c r="H104" i="9"/>
  <c r="I104" i="9"/>
  <c r="H105" i="9"/>
  <c r="I105" i="9"/>
  <c r="H106" i="9"/>
  <c r="I106" i="9"/>
  <c r="H107" i="9"/>
  <c r="I107" i="9"/>
  <c r="H108" i="9"/>
  <c r="I108" i="9"/>
  <c r="H109" i="9"/>
  <c r="I109" i="9"/>
  <c r="H110" i="9"/>
  <c r="I110" i="9"/>
  <c r="H111" i="9"/>
  <c r="I111" i="9"/>
  <c r="H112" i="9"/>
  <c r="I112" i="9"/>
  <c r="H113" i="9"/>
  <c r="I113" i="9"/>
  <c r="H114" i="9"/>
  <c r="I114" i="9"/>
  <c r="H115" i="9"/>
  <c r="I115" i="9"/>
  <c r="H116" i="9"/>
  <c r="I116" i="9"/>
  <c r="H117" i="9"/>
  <c r="I117" i="9"/>
  <c r="H118" i="9"/>
  <c r="I118" i="9"/>
  <c r="H119" i="9"/>
  <c r="I119" i="9"/>
  <c r="H120" i="9"/>
  <c r="I120" i="9"/>
  <c r="H121" i="9"/>
  <c r="I121" i="9"/>
  <c r="H122" i="9"/>
  <c r="I122" i="9"/>
  <c r="H123" i="9"/>
  <c r="I123" i="9"/>
  <c r="H124" i="9"/>
  <c r="I124" i="9"/>
  <c r="H125" i="9"/>
  <c r="I125" i="9"/>
  <c r="H126" i="9"/>
  <c r="I126" i="9"/>
  <c r="H127" i="9"/>
  <c r="I127" i="9"/>
  <c r="H128" i="9"/>
  <c r="I128" i="9"/>
  <c r="H129" i="9"/>
  <c r="I129" i="9"/>
  <c r="H130" i="9"/>
  <c r="I130" i="9"/>
  <c r="H131" i="9"/>
  <c r="I131" i="9"/>
  <c r="H132" i="9"/>
  <c r="I132" i="9"/>
  <c r="H133" i="9"/>
  <c r="I133" i="9"/>
  <c r="H134" i="9"/>
  <c r="I134" i="9"/>
  <c r="H135" i="9"/>
  <c r="I135" i="9"/>
  <c r="H136" i="9"/>
  <c r="I136" i="9"/>
  <c r="H137" i="9"/>
  <c r="I137" i="9"/>
  <c r="H138" i="9"/>
  <c r="I138" i="9"/>
  <c r="H139" i="9"/>
  <c r="I139" i="9"/>
  <c r="H140" i="9"/>
  <c r="I140" i="9"/>
  <c r="H141" i="9"/>
  <c r="I141" i="9"/>
  <c r="H142" i="9"/>
  <c r="I142" i="9"/>
  <c r="H143" i="9"/>
  <c r="I143" i="9"/>
  <c r="H144" i="9"/>
  <c r="I144" i="9"/>
  <c r="H145" i="9"/>
  <c r="I145" i="9"/>
  <c r="H146" i="9"/>
  <c r="I146" i="9"/>
  <c r="H147" i="9"/>
  <c r="I147" i="9"/>
  <c r="H148" i="9"/>
  <c r="I148" i="9"/>
  <c r="H149" i="9"/>
  <c r="I149" i="9"/>
  <c r="H150" i="9"/>
  <c r="I150" i="9"/>
  <c r="H151" i="9"/>
  <c r="I151" i="9"/>
  <c r="H152" i="9"/>
  <c r="I152" i="9"/>
  <c r="H153" i="9"/>
  <c r="I153" i="9"/>
  <c r="H154" i="9"/>
  <c r="I154" i="9"/>
  <c r="H155" i="9"/>
  <c r="I155" i="9"/>
  <c r="H156" i="9"/>
  <c r="I156" i="9"/>
  <c r="H157" i="9"/>
  <c r="I157" i="9"/>
  <c r="H158" i="9"/>
  <c r="I158" i="9"/>
  <c r="H159" i="9"/>
  <c r="I159" i="9"/>
  <c r="H160" i="9"/>
  <c r="I160" i="9"/>
  <c r="H161" i="9"/>
  <c r="I161" i="9"/>
  <c r="H162" i="9"/>
  <c r="I162" i="9"/>
  <c r="H163" i="9"/>
  <c r="I163" i="9"/>
  <c r="H164" i="9"/>
  <c r="I164" i="9"/>
  <c r="H165" i="9"/>
  <c r="I165" i="9"/>
  <c r="H166" i="9"/>
  <c r="I166" i="9"/>
  <c r="H167" i="9"/>
  <c r="I167" i="9"/>
  <c r="H168" i="9"/>
  <c r="I168" i="9"/>
  <c r="H169" i="9"/>
  <c r="I169" i="9"/>
  <c r="H170" i="9"/>
  <c r="I170" i="9"/>
  <c r="H171" i="9"/>
  <c r="I171" i="9"/>
  <c r="H172" i="9"/>
  <c r="I172" i="9"/>
  <c r="H173" i="9"/>
  <c r="I173" i="9"/>
  <c r="H174" i="9"/>
  <c r="I174" i="9"/>
  <c r="H175" i="9"/>
  <c r="I175" i="9"/>
  <c r="H176" i="9"/>
  <c r="I176" i="9"/>
  <c r="H177" i="9"/>
  <c r="I177" i="9"/>
  <c r="H178" i="9"/>
  <c r="I178" i="9"/>
  <c r="H179" i="9"/>
  <c r="I179" i="9"/>
  <c r="H180" i="9"/>
  <c r="I180" i="9"/>
  <c r="H181" i="9"/>
  <c r="I181" i="9"/>
  <c r="H182" i="9"/>
  <c r="I182" i="9"/>
  <c r="H183" i="9"/>
  <c r="I183" i="9"/>
  <c r="H184" i="9"/>
  <c r="I184" i="9"/>
  <c r="H185" i="9"/>
  <c r="I185" i="9"/>
  <c r="H186" i="9"/>
  <c r="I186" i="9"/>
  <c r="H187" i="9"/>
  <c r="I187" i="9"/>
  <c r="H188" i="9"/>
  <c r="I188" i="9"/>
  <c r="H189" i="9"/>
  <c r="I189" i="9"/>
  <c r="H190" i="9"/>
  <c r="I190" i="9"/>
  <c r="H191" i="9"/>
  <c r="I191" i="9"/>
  <c r="H192" i="9"/>
  <c r="I192" i="9"/>
  <c r="H193" i="9"/>
  <c r="I193" i="9"/>
  <c r="H194" i="9"/>
  <c r="I194" i="9"/>
  <c r="H195" i="9"/>
  <c r="I195" i="9"/>
  <c r="AC195" i="9" s="1"/>
  <c r="H196" i="9"/>
  <c r="I196" i="9"/>
  <c r="H197" i="9"/>
  <c r="I197" i="9"/>
  <c r="H198" i="9"/>
  <c r="I198" i="9"/>
  <c r="H199" i="9"/>
  <c r="I199" i="9"/>
  <c r="H200" i="9"/>
  <c r="I200" i="9"/>
  <c r="H201" i="9"/>
  <c r="I201" i="9"/>
  <c r="H202" i="9"/>
  <c r="I202" i="9"/>
  <c r="H203" i="9"/>
  <c r="I203" i="9"/>
  <c r="H204" i="9"/>
  <c r="I204" i="9"/>
  <c r="H205" i="9"/>
  <c r="I205" i="9"/>
  <c r="H206" i="9"/>
  <c r="I206" i="9"/>
  <c r="H207" i="9"/>
  <c r="I207" i="9"/>
  <c r="H208" i="9"/>
  <c r="I208" i="9"/>
  <c r="H209" i="9"/>
  <c r="I209" i="9"/>
  <c r="H210" i="9"/>
  <c r="I210" i="9"/>
  <c r="H211" i="9"/>
  <c r="I211" i="9"/>
  <c r="H212" i="9"/>
  <c r="I212" i="9"/>
  <c r="H213" i="9"/>
  <c r="I213" i="9"/>
  <c r="H214" i="9"/>
  <c r="I214" i="9"/>
  <c r="H215" i="9"/>
  <c r="I215" i="9"/>
  <c r="H216" i="9"/>
  <c r="I216" i="9"/>
  <c r="H217" i="9"/>
  <c r="I217" i="9"/>
  <c r="H218" i="9"/>
  <c r="I218" i="9"/>
  <c r="H219" i="9"/>
  <c r="I219" i="9"/>
  <c r="H220" i="9"/>
  <c r="I220" i="9"/>
  <c r="H221" i="9"/>
  <c r="I221" i="9"/>
  <c r="H222" i="9"/>
  <c r="I222" i="9"/>
  <c r="H223" i="9"/>
  <c r="I223" i="9"/>
  <c r="H224" i="9"/>
  <c r="I224" i="9"/>
  <c r="I5" i="9"/>
  <c r="H5" i="9"/>
  <c r="AD164" i="9" l="1"/>
  <c r="Y9" i="9"/>
  <c r="Y29" i="9"/>
  <c r="Y33" i="9"/>
  <c r="Y49" i="9"/>
  <c r="Y220" i="9"/>
  <c r="Y45" i="9"/>
  <c r="Y202" i="9"/>
  <c r="Y146" i="9"/>
  <c r="Y111" i="9"/>
  <c r="Y86" i="9"/>
  <c r="Y76" i="9"/>
  <c r="Y54" i="9"/>
  <c r="Y38" i="9"/>
  <c r="Y136" i="9"/>
  <c r="Y10" i="9"/>
  <c r="Y186" i="9"/>
  <c r="Y219" i="9"/>
  <c r="Y223" i="9"/>
  <c r="Y181" i="9"/>
  <c r="Y164" i="9"/>
  <c r="Y212" i="9"/>
  <c r="Y204" i="9"/>
  <c r="Y128" i="9"/>
  <c r="Y95" i="9"/>
  <c r="Y92" i="9"/>
  <c r="Y88" i="9"/>
  <c r="Y78" i="9"/>
  <c r="Y71" i="9"/>
  <c r="Y176" i="9"/>
  <c r="Y149" i="9"/>
  <c r="Y117" i="9"/>
  <c r="Y214" i="9"/>
  <c r="Y201" i="9"/>
  <c r="Y195" i="9"/>
  <c r="Y209" i="9"/>
  <c r="Y188" i="9"/>
  <c r="Y172" i="9"/>
  <c r="Y180" i="9"/>
  <c r="Y199" i="9"/>
  <c r="Y65" i="9"/>
  <c r="Y61" i="9"/>
  <c r="Y211" i="9"/>
  <c r="Y126" i="9"/>
  <c r="Y118" i="9"/>
  <c r="Y90" i="9"/>
  <c r="Y197" i="9"/>
  <c r="Y190" i="9"/>
  <c r="Y112" i="9"/>
  <c r="Y74" i="9"/>
  <c r="Y192" i="9"/>
  <c r="Y179" i="9"/>
  <c r="Y169" i="9"/>
  <c r="Y166" i="9"/>
  <c r="Y116" i="9"/>
  <c r="Y113" i="9"/>
  <c r="Y102" i="9"/>
  <c r="Y224" i="9"/>
  <c r="Y215" i="9"/>
  <c r="Y60" i="9"/>
  <c r="Y34" i="9"/>
  <c r="Y50" i="9"/>
  <c r="Y218" i="9"/>
  <c r="Y193" i="9"/>
  <c r="Y129" i="9"/>
  <c r="Y125" i="9"/>
  <c r="Y121" i="9"/>
  <c r="Y44" i="9"/>
  <c r="Y72" i="9"/>
  <c r="Y13" i="9"/>
  <c r="Y168" i="9"/>
  <c r="Y158" i="9"/>
  <c r="Y97" i="9"/>
  <c r="Y51" i="9"/>
  <c r="Y213" i="9"/>
  <c r="Y115" i="9"/>
  <c r="Y94" i="9"/>
  <c r="Y66" i="9"/>
  <c r="Y58" i="9"/>
  <c r="Y187" i="9"/>
  <c r="Y183" i="9"/>
  <c r="Y141" i="9"/>
  <c r="J81" i="9"/>
  <c r="K81" i="9" s="1"/>
  <c r="J213" i="9"/>
  <c r="K213" i="9" s="1"/>
  <c r="J145" i="9"/>
  <c r="K145" i="9" s="1"/>
  <c r="J199" i="9"/>
  <c r="K199" i="9" s="1"/>
  <c r="J62" i="9"/>
  <c r="K62" i="9" s="1"/>
  <c r="J63" i="9"/>
  <c r="K63" i="9" s="1"/>
  <c r="J55" i="9"/>
  <c r="K55" i="9" s="1"/>
  <c r="J52" i="9"/>
  <c r="K52" i="9" s="1"/>
  <c r="J193" i="9"/>
  <c r="K193" i="9" s="1"/>
  <c r="J167" i="9"/>
  <c r="K167" i="9" s="1"/>
  <c r="J185" i="9"/>
  <c r="K185" i="9" s="1"/>
  <c r="J9" i="9"/>
  <c r="K9" i="9" s="1"/>
  <c r="J71" i="9"/>
  <c r="K71" i="9" s="1"/>
  <c r="J223" i="9"/>
  <c r="K223" i="9" s="1"/>
  <c r="J208" i="9"/>
  <c r="K208" i="9" s="1"/>
  <c r="J133" i="9"/>
  <c r="K133" i="9" s="1"/>
  <c r="J125" i="9"/>
  <c r="K125" i="9" s="1"/>
  <c r="J121" i="9"/>
  <c r="K121" i="9" s="1"/>
  <c r="J93" i="9"/>
  <c r="K93" i="9" s="1"/>
  <c r="J65" i="9"/>
  <c r="K65" i="9" s="1"/>
  <c r="J24" i="9"/>
  <c r="K24" i="9" s="1"/>
  <c r="J108" i="9"/>
  <c r="K108" i="9" s="1"/>
  <c r="J97" i="9"/>
  <c r="K97" i="9" s="1"/>
  <c r="J210" i="9"/>
  <c r="K210" i="9" s="1"/>
  <c r="J183" i="9"/>
  <c r="K183" i="9" s="1"/>
  <c r="J29" i="9"/>
  <c r="K29" i="9" s="1"/>
  <c r="J21" i="9"/>
  <c r="K21" i="9" s="1"/>
  <c r="J198" i="9"/>
  <c r="K198" i="9" s="1"/>
  <c r="J33" i="9"/>
  <c r="K33" i="9" s="1"/>
  <c r="J124" i="9"/>
  <c r="K124" i="9" s="1"/>
  <c r="J102" i="9"/>
  <c r="K102" i="9" s="1"/>
  <c r="J76" i="9"/>
  <c r="K76" i="9" s="1"/>
  <c r="J61" i="9"/>
  <c r="K61" i="9" s="1"/>
  <c r="J31" i="9"/>
  <c r="K31" i="9" s="1"/>
  <c r="J19" i="9"/>
  <c r="K19" i="9" s="1"/>
  <c r="J142" i="9"/>
  <c r="K142" i="9" s="1"/>
  <c r="J128" i="9"/>
  <c r="K128" i="9" s="1"/>
  <c r="J80" i="9"/>
  <c r="K80" i="9" s="1"/>
  <c r="J51" i="9"/>
  <c r="K51" i="9" s="1"/>
  <c r="J224" i="9"/>
  <c r="K224" i="9" s="1"/>
  <c r="J136" i="9"/>
  <c r="K136" i="9" s="1"/>
  <c r="J117" i="9"/>
  <c r="K117" i="9" s="1"/>
  <c r="J16" i="9"/>
  <c r="K16" i="9" s="1"/>
  <c r="J189" i="9"/>
  <c r="K189" i="9" s="1"/>
  <c r="J113" i="9"/>
  <c r="K113" i="9" s="1"/>
  <c r="J110" i="9"/>
  <c r="K110" i="9" s="1"/>
  <c r="J36" i="9"/>
  <c r="K36" i="9" s="1"/>
  <c r="J17" i="9"/>
  <c r="K17" i="9" s="1"/>
  <c r="AF36" i="9"/>
  <c r="J222" i="9"/>
  <c r="K222" i="9" s="1"/>
  <c r="J187" i="9"/>
  <c r="K187" i="9" s="1"/>
  <c r="J64" i="9"/>
  <c r="K64" i="9" s="1"/>
  <c r="J14" i="9"/>
  <c r="K14" i="9" s="1"/>
  <c r="J192" i="9"/>
  <c r="K192" i="9" s="1"/>
  <c r="J50" i="9"/>
  <c r="K50" i="9" s="1"/>
  <c r="J40" i="9"/>
  <c r="K40" i="9" s="1"/>
  <c r="J22" i="9"/>
  <c r="K22" i="9" s="1"/>
  <c r="J138" i="9"/>
  <c r="K138" i="9" s="1"/>
  <c r="J131" i="9"/>
  <c r="K131" i="9" s="1"/>
  <c r="J119" i="9"/>
  <c r="K119" i="9" s="1"/>
  <c r="AD39" i="9"/>
  <c r="AD171" i="9"/>
  <c r="AC36" i="9"/>
  <c r="AE166" i="9"/>
  <c r="AD172" i="9"/>
  <c r="AE43" i="9"/>
  <c r="AD38" i="9"/>
  <c r="AC31" i="9"/>
  <c r="Y173" i="9"/>
  <c r="Y157" i="9"/>
  <c r="Y139" i="9"/>
  <c r="Y132" i="9"/>
  <c r="Y82" i="9"/>
  <c r="Y64" i="9"/>
  <c r="Y42" i="9"/>
  <c r="Y153" i="9"/>
  <c r="Y103" i="9"/>
  <c r="Y52" i="9"/>
  <c r="Y100" i="9"/>
  <c r="Y79" i="9"/>
  <c r="Y56" i="9"/>
  <c r="Y167" i="9"/>
  <c r="Y160" i="9"/>
  <c r="Y207" i="9"/>
  <c r="Y191" i="9"/>
  <c r="Y182" i="9"/>
  <c r="Y161" i="9"/>
  <c r="Y133" i="9"/>
  <c r="Y53" i="9"/>
  <c r="Y46" i="9"/>
  <c r="Y14" i="9"/>
  <c r="Y7" i="9"/>
  <c r="Y140" i="9"/>
  <c r="Y101" i="9"/>
  <c r="Y87" i="9"/>
  <c r="Y80" i="9"/>
  <c r="Y37" i="9"/>
  <c r="Y30" i="9"/>
  <c r="Y22" i="9"/>
  <c r="Y18" i="9"/>
  <c r="Y11" i="9"/>
  <c r="Y162" i="9"/>
  <c r="Y151" i="9"/>
  <c r="Y147" i="9"/>
  <c r="Y137" i="9"/>
  <c r="Y109" i="9"/>
  <c r="Y91" i="9"/>
  <c r="Y47" i="9"/>
  <c r="Y184" i="9"/>
  <c r="Y134" i="9"/>
  <c r="Y114" i="9"/>
  <c r="Y98" i="9"/>
  <c r="Y81" i="9"/>
  <c r="Y73" i="9"/>
  <c r="Y15" i="9"/>
  <c r="Y178" i="9"/>
  <c r="Y144" i="9"/>
  <c r="Y23" i="9"/>
  <c r="Y12" i="9"/>
  <c r="Y200" i="9"/>
  <c r="Y41" i="9"/>
  <c r="Y185" i="9"/>
  <c r="Y163" i="9"/>
  <c r="Y148" i="9"/>
  <c r="Y138" i="9"/>
  <c r="Y131" i="9"/>
  <c r="Y123" i="9"/>
  <c r="Y106" i="9"/>
  <c r="Y99" i="9"/>
  <c r="Y85" i="9"/>
  <c r="Y67" i="9"/>
  <c r="Y35" i="9"/>
  <c r="Y16" i="9"/>
  <c r="Y6" i="9"/>
  <c r="Y28" i="9"/>
  <c r="J220" i="9"/>
  <c r="K220" i="9" s="1"/>
  <c r="J94" i="9"/>
  <c r="K94" i="9" s="1"/>
  <c r="J197" i="9"/>
  <c r="K197" i="9" s="1"/>
  <c r="J141" i="9"/>
  <c r="K141" i="9" s="1"/>
  <c r="J186" i="9"/>
  <c r="K186" i="9" s="1"/>
  <c r="J89" i="9"/>
  <c r="K89" i="9" s="1"/>
  <c r="AE36" i="9"/>
  <c r="J215" i="9"/>
  <c r="K215" i="9" s="1"/>
  <c r="J194" i="9"/>
  <c r="K194" i="9" s="1"/>
  <c r="J162" i="9"/>
  <c r="K162" i="9" s="1"/>
  <c r="J95" i="9"/>
  <c r="K95" i="9" s="1"/>
  <c r="J45" i="9"/>
  <c r="K45" i="9" s="1"/>
  <c r="J41" i="9"/>
  <c r="K41" i="9" s="1"/>
  <c r="AD36" i="9"/>
  <c r="J18" i="9"/>
  <c r="K18" i="9" s="1"/>
  <c r="J190" i="9"/>
  <c r="K190" i="9" s="1"/>
  <c r="J221" i="9"/>
  <c r="K221" i="9" s="1"/>
  <c r="J90" i="9"/>
  <c r="K90" i="9" s="1"/>
  <c r="J78" i="9"/>
  <c r="K78" i="9" s="1"/>
  <c r="J57" i="9"/>
  <c r="K57" i="9" s="1"/>
  <c r="J188" i="9"/>
  <c r="K188" i="9" s="1"/>
  <c r="J170" i="9"/>
  <c r="K170" i="9" s="1"/>
  <c r="J147" i="9"/>
  <c r="K147" i="9" s="1"/>
  <c r="J132" i="9"/>
  <c r="K132" i="9" s="1"/>
  <c r="J96" i="9"/>
  <c r="K96" i="9" s="1"/>
  <c r="J75" i="9"/>
  <c r="K75" i="9" s="1"/>
  <c r="J211" i="9"/>
  <c r="K211" i="9" s="1"/>
  <c r="J203" i="9"/>
  <c r="K203" i="9" s="1"/>
  <c r="J202" i="9"/>
  <c r="K202" i="9" s="1"/>
  <c r="J196" i="9"/>
  <c r="K196" i="9" s="1"/>
  <c r="J158" i="9"/>
  <c r="K158" i="9" s="1"/>
  <c r="J154" i="9"/>
  <c r="K154" i="9" s="1"/>
  <c r="J127" i="9"/>
  <c r="K127" i="9" s="1"/>
  <c r="J122" i="9"/>
  <c r="K122" i="9" s="1"/>
  <c r="J115" i="9"/>
  <c r="K115" i="9" s="1"/>
  <c r="J103" i="9"/>
  <c r="K103" i="9" s="1"/>
  <c r="J34" i="9"/>
  <c r="K34" i="9" s="1"/>
  <c r="J30" i="9"/>
  <c r="K30" i="9" s="1"/>
  <c r="J60" i="9"/>
  <c r="K60" i="9" s="1"/>
  <c r="J43" i="9"/>
  <c r="K43" i="9" s="1"/>
  <c r="J160" i="9"/>
  <c r="K160" i="9" s="1"/>
  <c r="J140" i="9"/>
  <c r="K140" i="9" s="1"/>
  <c r="J118" i="9"/>
  <c r="K118" i="9" s="1"/>
  <c r="J105" i="9"/>
  <c r="K105" i="9" s="1"/>
  <c r="J144" i="9"/>
  <c r="K144" i="9" s="1"/>
  <c r="J171" i="9"/>
  <c r="K171" i="9" s="1"/>
  <c r="AC171" i="9"/>
  <c r="AE171" i="9"/>
  <c r="AF171" i="9"/>
  <c r="J205" i="9"/>
  <c r="K205" i="9" s="1"/>
  <c r="J214" i="9"/>
  <c r="K214" i="9" s="1"/>
  <c r="J206" i="9"/>
  <c r="K206" i="9" s="1"/>
  <c r="J175" i="9"/>
  <c r="K175" i="9" s="1"/>
  <c r="J174" i="9"/>
  <c r="K174" i="9" s="1"/>
  <c r="J149" i="9"/>
  <c r="K149" i="9" s="1"/>
  <c r="J130" i="9"/>
  <c r="K130" i="9" s="1"/>
  <c r="J129" i="9"/>
  <c r="K129" i="9" s="1"/>
  <c r="J114" i="9"/>
  <c r="K114" i="9" s="1"/>
  <c r="J77" i="9"/>
  <c r="K77" i="9" s="1"/>
  <c r="J74" i="9"/>
  <c r="K74" i="9" s="1"/>
  <c r="J69" i="9"/>
  <c r="K69" i="9" s="1"/>
  <c r="J67" i="9"/>
  <c r="K67" i="9" s="1"/>
  <c r="J58" i="9"/>
  <c r="K58" i="9" s="1"/>
  <c r="J49" i="9"/>
  <c r="K49" i="9" s="1"/>
  <c r="AE31" i="9"/>
  <c r="J13" i="9"/>
  <c r="K13" i="9" s="1"/>
  <c r="J7" i="9"/>
  <c r="K7" i="9" s="1"/>
  <c r="AF195" i="9"/>
  <c r="J195" i="9"/>
  <c r="K195" i="9" s="1"/>
  <c r="J176" i="9"/>
  <c r="K176" i="9" s="1"/>
  <c r="J173" i="9"/>
  <c r="K173" i="9" s="1"/>
  <c r="J157" i="9"/>
  <c r="K157" i="9" s="1"/>
  <c r="J148" i="9"/>
  <c r="K148" i="9" s="1"/>
  <c r="J135" i="9"/>
  <c r="K135" i="9" s="1"/>
  <c r="J111" i="9"/>
  <c r="K111" i="9" s="1"/>
  <c r="J101" i="9"/>
  <c r="K101" i="9" s="1"/>
  <c r="J99" i="9"/>
  <c r="K99" i="9" s="1"/>
  <c r="J91" i="9"/>
  <c r="K91" i="9" s="1"/>
  <c r="J85" i="9"/>
  <c r="K85" i="9" s="1"/>
  <c r="J53" i="9"/>
  <c r="K53" i="9" s="1"/>
  <c r="J48" i="9"/>
  <c r="K48" i="9" s="1"/>
  <c r="J12" i="9"/>
  <c r="K12" i="9" s="1"/>
  <c r="J184" i="9"/>
  <c r="K184" i="9" s="1"/>
  <c r="J179" i="9"/>
  <c r="K179" i="9" s="1"/>
  <c r="AE172" i="9"/>
  <c r="J204" i="9"/>
  <c r="K204" i="9" s="1"/>
  <c r="AE195" i="9"/>
  <c r="AD195" i="9"/>
  <c r="J219" i="9"/>
  <c r="K219" i="9" s="1"/>
  <c r="J218" i="9"/>
  <c r="K218" i="9" s="1"/>
  <c r="J217" i="9"/>
  <c r="K217" i="9" s="1"/>
  <c r="J180" i="9"/>
  <c r="K180" i="9" s="1"/>
  <c r="AC172" i="9"/>
  <c r="J146" i="9"/>
  <c r="K146" i="9" s="1"/>
  <c r="J143" i="9"/>
  <c r="K143" i="9" s="1"/>
  <c r="J120" i="9"/>
  <c r="K120" i="9" s="1"/>
  <c r="J109" i="9"/>
  <c r="K109" i="9" s="1"/>
  <c r="J107" i="9"/>
  <c r="K107" i="9" s="1"/>
  <c r="J87" i="9"/>
  <c r="K87" i="9" s="1"/>
  <c r="J83" i="9"/>
  <c r="K83" i="9" s="1"/>
  <c r="J10" i="9"/>
  <c r="K10" i="9" s="1"/>
  <c r="J216" i="9"/>
  <c r="K216" i="9" s="1"/>
  <c r="J166" i="9"/>
  <c r="K166" i="9" s="1"/>
  <c r="AF164" i="9"/>
  <c r="J123" i="9"/>
  <c r="K123" i="9" s="1"/>
  <c r="J106" i="9"/>
  <c r="K106" i="9" s="1"/>
  <c r="J82" i="9"/>
  <c r="K82" i="9" s="1"/>
  <c r="J46" i="9"/>
  <c r="K46" i="9" s="1"/>
  <c r="J39" i="9"/>
  <c r="K39" i="9" s="1"/>
  <c r="J38" i="9"/>
  <c r="K38" i="9" s="1"/>
  <c r="AE38" i="9"/>
  <c r="AE164" i="9"/>
  <c r="J161" i="9"/>
  <c r="K161" i="9" s="1"/>
  <c r="AC43" i="9"/>
  <c r="AC38" i="9"/>
  <c r="J27" i="9"/>
  <c r="K27" i="9" s="1"/>
  <c r="J26" i="9"/>
  <c r="K26" i="9" s="1"/>
  <c r="J25" i="9"/>
  <c r="K25" i="9" s="1"/>
  <c r="J181" i="9"/>
  <c r="K181" i="9" s="1"/>
  <c r="J169" i="9"/>
  <c r="K169" i="9" s="1"/>
  <c r="J200" i="9"/>
  <c r="K200" i="9" s="1"/>
  <c r="AC164" i="9"/>
  <c r="J164" i="9"/>
  <c r="K164" i="9" s="1"/>
  <c r="J159" i="9"/>
  <c r="K159" i="9" s="1"/>
  <c r="J137" i="9"/>
  <c r="K137" i="9" s="1"/>
  <c r="J73" i="9"/>
  <c r="K73" i="9" s="1"/>
  <c r="J72" i="9"/>
  <c r="K72" i="9" s="1"/>
  <c r="J155" i="9"/>
  <c r="K155" i="9" s="1"/>
  <c r="J152" i="9"/>
  <c r="K152" i="9" s="1"/>
  <c r="J6" i="9"/>
  <c r="K6" i="9" s="1"/>
  <c r="Y104" i="9"/>
  <c r="Y55" i="9"/>
  <c r="Y210" i="9"/>
  <c r="Y222" i="9"/>
  <c r="Y216" i="9"/>
  <c r="Y194" i="9"/>
  <c r="Y124" i="9"/>
  <c r="Y122" i="9"/>
  <c r="Y27" i="9"/>
  <c r="Y26" i="9"/>
  <c r="Y25" i="9"/>
  <c r="Y205" i="9"/>
  <c r="Y24" i="9"/>
  <c r="Y175" i="9"/>
  <c r="Y174" i="9"/>
  <c r="Y120" i="9"/>
  <c r="Y119" i="9"/>
  <c r="Y84" i="9"/>
  <c r="Y75" i="9"/>
  <c r="Y70" i="9"/>
  <c r="Y63" i="9"/>
  <c r="Y32" i="9"/>
  <c r="Y31" i="9"/>
  <c r="Y198" i="9"/>
  <c r="Y177" i="9"/>
  <c r="Y130" i="9"/>
  <c r="Y89" i="9"/>
  <c r="Y83" i="9"/>
  <c r="Y77" i="9"/>
  <c r="Y62" i="9"/>
  <c r="Y145" i="9"/>
  <c r="Y17" i="9"/>
  <c r="Y107" i="9"/>
  <c r="Y171" i="9"/>
  <c r="Y155" i="9"/>
  <c r="Y154" i="9"/>
  <c r="Y152" i="9"/>
  <c r="Y150" i="9"/>
  <c r="Y143" i="9"/>
  <c r="Y69" i="9"/>
  <c r="Y68" i="9"/>
  <c r="Y59" i="9"/>
  <c r="Y21" i="9"/>
  <c r="Y20" i="9"/>
  <c r="Y19" i="9"/>
  <c r="Y196" i="9"/>
  <c r="Y189" i="9"/>
  <c r="Y170" i="9"/>
  <c r="Y165" i="9"/>
  <c r="Y156" i="9"/>
  <c r="Y127" i="9"/>
  <c r="Y40" i="9"/>
  <c r="Y36" i="9"/>
  <c r="Y8" i="9"/>
  <c r="Y93" i="9"/>
  <c r="Y57" i="9"/>
  <c r="Y221" i="9"/>
  <c r="Y217" i="9"/>
  <c r="Y203" i="9"/>
  <c r="Y48" i="9"/>
  <c r="J163" i="9"/>
  <c r="K163" i="9" s="1"/>
  <c r="Y206" i="9"/>
  <c r="J182" i="9"/>
  <c r="K182" i="9" s="1"/>
  <c r="J191" i="9"/>
  <c r="K191" i="9" s="1"/>
  <c r="Y208" i="9"/>
  <c r="J207" i="9"/>
  <c r="K207" i="9" s="1"/>
  <c r="J201" i="9"/>
  <c r="K201" i="9" s="1"/>
  <c r="J212" i="9"/>
  <c r="K212" i="9" s="1"/>
  <c r="J209" i="9"/>
  <c r="K209" i="9" s="1"/>
  <c r="J177" i="9"/>
  <c r="K177" i="9" s="1"/>
  <c r="AF175" i="9"/>
  <c r="AF170" i="9"/>
  <c r="AE175" i="9"/>
  <c r="AE170" i="9"/>
  <c r="J153" i="9"/>
  <c r="K153" i="9" s="1"/>
  <c r="J134" i="9"/>
  <c r="K134" i="9" s="1"/>
  <c r="AD175" i="9"/>
  <c r="J172" i="9"/>
  <c r="K172" i="9" s="1"/>
  <c r="AD170" i="9"/>
  <c r="J178" i="9"/>
  <c r="K178" i="9" s="1"/>
  <c r="AC175" i="9"/>
  <c r="AC170" i="9"/>
  <c r="J168" i="9"/>
  <c r="K168" i="9" s="1"/>
  <c r="AF172" i="9"/>
  <c r="AD166" i="9"/>
  <c r="J165" i="9"/>
  <c r="K165" i="9" s="1"/>
  <c r="J150" i="9"/>
  <c r="K150" i="9" s="1"/>
  <c r="Y110" i="9"/>
  <c r="Y135" i="9"/>
  <c r="Y142" i="9"/>
  <c r="AC166" i="9"/>
  <c r="AF166" i="9"/>
  <c r="Y159" i="9"/>
  <c r="J156" i="9"/>
  <c r="K156" i="9" s="1"/>
  <c r="J151" i="9"/>
  <c r="K151" i="9" s="1"/>
  <c r="J139" i="9"/>
  <c r="K139" i="9" s="1"/>
  <c r="J112" i="9"/>
  <c r="K112" i="9" s="1"/>
  <c r="Y105" i="9"/>
  <c r="J126" i="9"/>
  <c r="K126" i="9" s="1"/>
  <c r="Y39" i="9"/>
  <c r="J100" i="9"/>
  <c r="K100" i="9" s="1"/>
  <c r="J116" i="9"/>
  <c r="K116" i="9" s="1"/>
  <c r="Y96" i="9"/>
  <c r="J92" i="9"/>
  <c r="K92" i="9" s="1"/>
  <c r="J70" i="9"/>
  <c r="K70" i="9" s="1"/>
  <c r="J104" i="9"/>
  <c r="K104" i="9" s="1"/>
  <c r="Y108" i="9"/>
  <c r="J84" i="9"/>
  <c r="K84" i="9" s="1"/>
  <c r="J98" i="9"/>
  <c r="K98" i="9" s="1"/>
  <c r="J86" i="9"/>
  <c r="K86" i="9" s="1"/>
  <c r="J8" i="9"/>
  <c r="K8" i="9" s="1"/>
  <c r="J28" i="9"/>
  <c r="K28" i="9" s="1"/>
  <c r="J20" i="9"/>
  <c r="K20" i="9" s="1"/>
  <c r="J88" i="9"/>
  <c r="K88" i="9" s="1"/>
  <c r="J37" i="9"/>
  <c r="K37" i="9" s="1"/>
  <c r="J56" i="9"/>
  <c r="K56" i="9" s="1"/>
  <c r="J54" i="9"/>
  <c r="K54" i="9" s="1"/>
  <c r="Y43" i="9"/>
  <c r="AF39" i="9"/>
  <c r="J68" i="9"/>
  <c r="K68" i="9" s="1"/>
  <c r="J59" i="9"/>
  <c r="K59" i="9" s="1"/>
  <c r="AC42" i="9"/>
  <c r="AD42" i="9"/>
  <c r="AE42" i="9"/>
  <c r="AF42" i="9"/>
  <c r="J66" i="9"/>
  <c r="K66" i="9" s="1"/>
  <c r="J44" i="9"/>
  <c r="K44" i="9" s="1"/>
  <c r="J42" i="9"/>
  <c r="K42" i="9" s="1"/>
  <c r="AE39" i="9"/>
  <c r="AC39" i="9"/>
  <c r="J79" i="9"/>
  <c r="K79" i="9" s="1"/>
  <c r="J32" i="9"/>
  <c r="K32" i="9" s="1"/>
  <c r="J47" i="9"/>
  <c r="K47" i="9" s="1"/>
  <c r="AF43" i="9"/>
  <c r="J35" i="9"/>
  <c r="K35" i="9" s="1"/>
  <c r="AF31" i="9"/>
  <c r="J23" i="9"/>
  <c r="K23" i="9" s="1"/>
  <c r="J11" i="9"/>
  <c r="K11" i="9" s="1"/>
  <c r="AD43" i="9"/>
  <c r="AD31" i="9"/>
  <c r="J15" i="9"/>
  <c r="K15" i="9" s="1"/>
  <c r="AF38" i="9"/>
  <c r="AD47" i="9" l="1"/>
  <c r="AC47" i="9"/>
  <c r="AF47" i="9"/>
  <c r="AE47" i="9"/>
  <c r="AE34" i="9"/>
  <c r="AC34" i="9"/>
  <c r="AF34" i="9"/>
  <c r="AD34" i="9"/>
  <c r="AE33" i="9"/>
  <c r="AF33" i="9"/>
  <c r="AD33" i="9"/>
  <c r="AC33" i="9"/>
  <c r="AF40" i="9"/>
  <c r="AC40" i="9"/>
  <c r="AD40" i="9"/>
  <c r="AE40" i="9"/>
  <c r="AE56" i="9"/>
  <c r="AF56" i="9"/>
  <c r="AC56" i="9"/>
  <c r="AD56" i="9"/>
  <c r="AD52" i="9"/>
  <c r="AF52" i="9"/>
  <c r="AC52" i="9"/>
  <c r="AE52" i="9"/>
  <c r="AD53" i="9"/>
  <c r="AE53" i="9"/>
  <c r="AC53" i="9"/>
  <c r="AF53" i="9"/>
  <c r="AE55" i="9"/>
  <c r="AC55" i="9"/>
  <c r="AF55" i="9"/>
  <c r="AD55" i="9"/>
  <c r="AF57" i="9"/>
  <c r="AE57" i="9"/>
  <c r="AC57" i="9"/>
  <c r="AD57" i="9"/>
  <c r="AF10" i="9"/>
  <c r="AD10" i="9"/>
  <c r="AE10" i="9"/>
  <c r="AC10" i="9"/>
  <c r="AF29" i="9"/>
  <c r="AC29" i="9"/>
  <c r="AE29" i="9"/>
  <c r="AD29" i="9"/>
  <c r="AC146" i="9"/>
  <c r="AE146" i="9"/>
  <c r="AF146" i="9"/>
  <c r="AD146" i="9"/>
  <c r="AC196" i="9"/>
  <c r="AE196" i="9"/>
  <c r="AD196" i="9"/>
  <c r="AF196" i="9"/>
  <c r="AE22" i="9"/>
  <c r="AF22" i="9"/>
  <c r="AD22" i="9"/>
  <c r="AC22" i="9"/>
  <c r="AD62" i="9"/>
  <c r="AC62" i="9"/>
  <c r="AF62" i="9"/>
  <c r="AE62" i="9"/>
  <c r="AF143" i="9"/>
  <c r="AE143" i="9"/>
  <c r="AC143" i="9"/>
  <c r="AD143" i="9"/>
  <c r="AE45" i="9"/>
  <c r="AD45" i="9"/>
  <c r="AC45" i="9"/>
  <c r="AF45" i="9"/>
  <c r="AD35" i="9"/>
  <c r="AE35" i="9"/>
  <c r="AC35" i="9"/>
  <c r="AF35" i="9"/>
  <c r="AE37" i="9"/>
  <c r="AC37" i="9"/>
  <c r="AF37" i="9"/>
  <c r="AD37" i="9"/>
  <c r="AE194" i="9"/>
  <c r="AD194" i="9"/>
  <c r="AC194" i="9"/>
  <c r="AF194" i="9"/>
  <c r="AD153" i="9"/>
  <c r="AC153" i="9"/>
  <c r="AE153" i="9"/>
  <c r="AF153" i="9"/>
  <c r="AC151" i="9"/>
  <c r="AF151" i="9"/>
  <c r="AD151" i="9"/>
  <c r="AE151" i="9"/>
  <c r="AE27" i="9"/>
  <c r="AF27" i="9"/>
  <c r="AD27" i="9"/>
  <c r="AC27" i="9"/>
  <c r="AD7" i="9"/>
  <c r="AC7" i="9"/>
  <c r="AE7" i="9"/>
  <c r="AF7" i="9"/>
  <c r="AF220" i="9"/>
  <c r="AC220" i="9"/>
  <c r="AD220" i="9"/>
  <c r="AE220" i="9"/>
  <c r="AD193" i="9"/>
  <c r="AF193" i="9"/>
  <c r="AE193" i="9"/>
  <c r="AC193" i="9"/>
  <c r="AE145" i="9"/>
  <c r="AD145" i="9"/>
  <c r="AC145" i="9"/>
  <c r="AF145" i="9"/>
  <c r="AD156" i="9"/>
  <c r="AC156" i="9"/>
  <c r="AE156" i="9"/>
  <c r="AF156" i="9"/>
  <c r="AC72" i="9"/>
  <c r="AE72" i="9"/>
  <c r="AF72" i="9"/>
  <c r="AD72" i="9"/>
  <c r="AF44" i="9"/>
  <c r="AD44" i="9"/>
  <c r="AC44" i="9"/>
  <c r="AE44" i="9"/>
  <c r="AC222" i="9"/>
  <c r="AD222" i="9"/>
  <c r="AE222" i="9"/>
  <c r="AF222" i="9"/>
  <c r="AF75" i="9"/>
  <c r="AC75" i="9"/>
  <c r="AD75" i="9"/>
  <c r="AE75" i="9"/>
  <c r="AD224" i="9"/>
  <c r="AE224" i="9"/>
  <c r="AC224" i="9"/>
  <c r="AF224" i="9"/>
  <c r="AF147" i="9"/>
  <c r="AD147" i="9"/>
  <c r="AC147" i="9"/>
  <c r="AE147" i="9"/>
  <c r="AE162" i="9"/>
  <c r="AF162" i="9"/>
  <c r="AD162" i="9"/>
  <c r="AC162" i="9"/>
  <c r="AE13" i="9"/>
  <c r="AC13" i="9"/>
  <c r="AD13" i="9"/>
  <c r="AF13" i="9"/>
  <c r="AC20" i="9"/>
  <c r="AD20" i="9"/>
  <c r="AE20" i="9"/>
  <c r="AF20" i="9"/>
  <c r="AF50" i="9"/>
  <c r="AC50" i="9"/>
  <c r="AE50" i="9"/>
  <c r="AD50" i="9"/>
  <c r="AF103" i="9"/>
  <c r="AC103" i="9"/>
  <c r="AE103" i="9"/>
  <c r="AD103" i="9"/>
  <c r="AC169" i="9"/>
  <c r="AF169" i="9"/>
  <c r="AE169" i="9"/>
  <c r="AD169" i="9"/>
  <c r="AE97" i="9"/>
  <c r="AF97" i="9"/>
  <c r="AD97" i="9"/>
  <c r="AC97" i="9"/>
  <c r="AC219" i="9"/>
  <c r="AE219" i="9"/>
  <c r="AD219" i="9"/>
  <c r="AF219" i="9"/>
  <c r="AF78" i="9"/>
  <c r="AE78" i="9"/>
  <c r="AD78" i="9"/>
  <c r="AC78" i="9"/>
  <c r="AD148" i="9"/>
  <c r="AF148" i="9"/>
  <c r="AC148" i="9"/>
  <c r="AE148" i="9"/>
  <c r="AE105" i="9"/>
  <c r="AF105" i="9"/>
  <c r="AD105" i="9"/>
  <c r="AC105" i="9"/>
  <c r="AC155" i="9"/>
  <c r="AF155" i="9"/>
  <c r="AD155" i="9"/>
  <c r="AE155" i="9"/>
  <c r="AC154" i="9"/>
  <c r="AD154" i="9"/>
  <c r="AE154" i="9"/>
  <c r="AF154" i="9"/>
  <c r="AC150" i="9"/>
  <c r="AE150" i="9"/>
  <c r="AD150" i="9"/>
  <c r="AF150" i="9"/>
  <c r="AD51" i="9"/>
  <c r="AE51" i="9"/>
  <c r="AC51" i="9"/>
  <c r="AF51" i="9"/>
  <c r="AC98" i="9"/>
  <c r="AE98" i="9"/>
  <c r="AF98" i="9"/>
  <c r="AD98" i="9"/>
  <c r="AF41" i="9"/>
  <c r="AE41" i="9"/>
  <c r="AC41" i="9"/>
  <c r="AD41" i="9"/>
  <c r="AF46" i="9"/>
  <c r="AC46" i="9"/>
  <c r="AE46" i="9"/>
  <c r="AD46" i="9"/>
  <c r="AC157" i="9"/>
  <c r="AE157" i="9"/>
  <c r="AF157" i="9"/>
  <c r="AD157" i="9"/>
  <c r="AE152" i="9"/>
  <c r="AD152" i="9"/>
  <c r="AC152" i="9"/>
  <c r="AF152" i="9"/>
  <c r="AC149" i="9"/>
  <c r="AE149" i="9"/>
  <c r="AD149" i="9"/>
  <c r="AF149" i="9"/>
  <c r="AE14" i="9"/>
  <c r="AC14" i="9"/>
  <c r="AF14" i="9"/>
  <c r="AD14" i="9"/>
  <c r="AD141" i="9"/>
  <c r="AC141" i="9"/>
  <c r="AE141" i="9"/>
  <c r="AF141" i="9"/>
  <c r="AD48" i="9" l="1"/>
  <c r="AE48" i="9"/>
  <c r="AC48" i="9"/>
  <c r="AF48" i="9"/>
  <c r="AF173" i="9"/>
  <c r="AD173" i="9"/>
  <c r="AC173" i="9"/>
  <c r="AE173" i="9"/>
  <c r="AD49" i="9"/>
  <c r="AC49" i="9"/>
  <c r="AF49" i="9"/>
  <c r="AE49" i="9"/>
  <c r="AE136" i="9"/>
  <c r="AC136" i="9"/>
  <c r="AD136" i="9"/>
  <c r="AF136" i="9"/>
  <c r="AD134" i="9"/>
  <c r="AF134" i="9"/>
  <c r="AC134" i="9"/>
  <c r="AE134" i="9"/>
  <c r="AE83" i="9"/>
  <c r="AD83" i="9"/>
  <c r="AF83" i="9"/>
  <c r="AC83" i="9"/>
  <c r="AC89" i="9"/>
  <c r="AE89" i="9"/>
  <c r="AD89" i="9"/>
  <c r="AF89" i="9"/>
  <c r="AE142" i="9"/>
  <c r="AC142" i="9"/>
  <c r="AF142" i="9"/>
  <c r="AD142" i="9"/>
  <c r="AC86" i="9"/>
  <c r="AF86" i="9"/>
  <c r="AE86" i="9"/>
  <c r="AD86" i="9"/>
  <c r="AD95" i="9"/>
  <c r="AE95" i="9"/>
  <c r="AC95" i="9"/>
  <c r="AF95" i="9"/>
  <c r="AD113" i="9"/>
  <c r="AE113" i="9"/>
  <c r="AF113" i="9"/>
  <c r="AC113" i="9"/>
  <c r="AC144" i="9"/>
  <c r="AD144" i="9"/>
  <c r="AE144" i="9"/>
  <c r="AF144" i="9"/>
  <c r="AF9" i="9"/>
  <c r="AE9" i="9"/>
  <c r="AD9" i="9"/>
  <c r="AC9" i="9"/>
  <c r="AD132" i="9"/>
  <c r="AE132" i="9"/>
  <c r="AF132" i="9"/>
  <c r="AC132" i="9"/>
  <c r="AE17" i="9"/>
  <c r="AC17" i="9"/>
  <c r="AF17" i="9"/>
  <c r="AD17" i="9"/>
  <c r="AD18" i="9"/>
  <c r="AC18" i="9"/>
  <c r="AF18" i="9"/>
  <c r="AE18" i="9"/>
  <c r="AC129" i="9"/>
  <c r="AE129" i="9"/>
  <c r="AF129" i="9"/>
  <c r="AD129" i="9"/>
  <c r="AF131" i="9"/>
  <c r="AC131" i="9"/>
  <c r="AD131" i="9"/>
  <c r="AE131" i="9"/>
  <c r="AD122" i="9"/>
  <c r="AC122" i="9"/>
  <c r="AE122" i="9"/>
  <c r="AF122" i="9"/>
  <c r="AC8" i="9"/>
  <c r="AD8" i="9"/>
  <c r="AE8" i="9"/>
  <c r="AF8" i="9"/>
  <c r="AE128" i="9"/>
  <c r="AD128" i="9"/>
  <c r="AC128" i="9"/>
  <c r="AF128" i="9"/>
  <c r="AC124" i="9"/>
  <c r="AE124" i="9"/>
  <c r="AF124" i="9"/>
  <c r="AD124" i="9"/>
  <c r="AE11" i="9"/>
  <c r="AC11" i="9"/>
  <c r="AF11" i="9"/>
  <c r="AD11" i="9"/>
  <c r="AC130" i="9"/>
  <c r="AF130" i="9"/>
  <c r="AD130" i="9"/>
  <c r="AE130" i="9"/>
  <c r="AF121" i="9"/>
  <c r="AC121" i="9"/>
  <c r="AD121" i="9"/>
  <c r="AE121" i="9"/>
  <c r="AD123" i="9"/>
  <c r="AE123" i="9"/>
  <c r="AF123" i="9"/>
  <c r="AC123" i="9"/>
  <c r="AF32" i="9" l="1"/>
  <c r="AF168" i="9"/>
  <c r="AC32" i="9"/>
  <c r="AE32" i="9"/>
  <c r="AD32" i="9"/>
  <c r="AC168" i="9"/>
  <c r="AE168" i="9"/>
  <c r="AD168" i="9"/>
  <c r="AE5" i="9"/>
  <c r="AF5" i="9"/>
  <c r="AF73" i="9"/>
  <c r="AF19" i="9"/>
  <c r="AE19" i="9"/>
  <c r="AC19" i="9"/>
  <c r="AD19" i="9"/>
  <c r="AD167" i="9"/>
  <c r="AC167" i="9"/>
  <c r="AF167" i="9"/>
  <c r="AE167" i="9"/>
  <c r="AC5" i="9"/>
  <c r="AD73" i="9"/>
  <c r="AE174" i="9"/>
  <c r="AD174" i="9"/>
  <c r="AF174" i="9"/>
  <c r="AC174" i="9"/>
  <c r="AD5" i="9"/>
  <c r="AC73" i="9"/>
  <c r="AE73" i="9"/>
  <c r="AC88" i="9"/>
  <c r="AF88" i="9"/>
  <c r="AD88" i="9"/>
  <c r="AE88" i="9"/>
  <c r="AF84" i="9"/>
  <c r="AE84" i="9"/>
  <c r="AD84" i="9"/>
  <c r="AC84" i="9"/>
  <c r="AC107" i="9"/>
  <c r="AE107" i="9"/>
  <c r="AD107" i="9"/>
  <c r="AF107" i="9"/>
  <c r="AD94" i="9"/>
  <c r="AE94" i="9"/>
  <c r="AC94" i="9"/>
  <c r="AF94" i="9"/>
  <c r="AE96" i="9"/>
  <c r="AD96" i="9"/>
  <c r="AF96" i="9"/>
  <c r="AC96" i="9"/>
  <c r="AC112" i="9"/>
  <c r="AD112" i="9"/>
  <c r="AF112" i="9"/>
  <c r="AE112" i="9"/>
  <c r="AC90" i="9"/>
  <c r="AE90" i="9"/>
  <c r="AF90" i="9"/>
  <c r="AD90" i="9"/>
  <c r="AC108" i="9"/>
  <c r="AD108" i="9"/>
  <c r="AF108" i="9"/>
  <c r="AE108" i="9"/>
  <c r="AC114" i="9"/>
  <c r="AE114" i="9"/>
  <c r="AD114" i="9"/>
  <c r="AF114" i="9"/>
  <c r="AE118" i="9"/>
  <c r="AD118" i="9"/>
  <c r="AF118" i="9"/>
  <c r="AC118" i="9"/>
  <c r="AC91" i="9"/>
  <c r="AD91" i="9"/>
  <c r="AF91" i="9"/>
  <c r="AE91" i="9"/>
  <c r="AD106" i="9"/>
  <c r="AF106" i="9"/>
  <c r="AC106" i="9"/>
  <c r="AE106" i="9"/>
  <c r="AF115" i="9"/>
  <c r="AE115" i="9"/>
  <c r="AD115" i="9"/>
  <c r="AC115" i="9"/>
  <c r="AE104" i="9"/>
  <c r="AD104" i="9"/>
  <c r="AF104" i="9"/>
  <c r="AC104" i="9"/>
  <c r="AD79" i="9"/>
  <c r="AC79" i="9"/>
  <c r="AE79" i="9"/>
  <c r="AF79" i="9"/>
  <c r="AC77" i="9"/>
  <c r="AE77" i="9"/>
  <c r="AF77" i="9"/>
  <c r="AD77" i="9"/>
  <c r="AF126" i="9"/>
  <c r="AD126" i="9"/>
  <c r="AC126" i="9"/>
  <c r="AE126" i="9"/>
  <c r="AF127" i="9"/>
  <c r="AE127" i="9"/>
  <c r="AC127" i="9"/>
  <c r="AD127" i="9"/>
  <c r="AC125" i="9"/>
  <c r="AD125" i="9"/>
  <c r="AF125" i="9"/>
  <c r="AE125" i="9"/>
  <c r="AD21" i="9"/>
  <c r="AE21" i="9"/>
  <c r="AC21" i="9"/>
  <c r="AF21" i="9"/>
  <c r="AC54" i="9"/>
  <c r="AE54" i="9"/>
  <c r="AF54" i="9"/>
  <c r="AD54" i="9"/>
  <c r="AD102" i="9"/>
  <c r="AF102" i="9"/>
  <c r="AC102" i="9"/>
  <c r="AE102" i="9"/>
  <c r="AE119" i="9"/>
  <c r="AD119" i="9"/>
  <c r="AC119" i="9"/>
  <c r="AF119" i="9"/>
  <c r="AE80" i="9"/>
  <c r="AF80" i="9"/>
  <c r="AD80" i="9"/>
  <c r="AC80" i="9"/>
  <c r="AE81" i="9"/>
  <c r="AF81" i="9"/>
  <c r="AC81" i="9"/>
  <c r="AD81" i="9"/>
  <c r="AF177" i="9"/>
  <c r="AD177" i="9"/>
  <c r="AC177" i="9"/>
  <c r="AE177" i="9"/>
  <c r="AC133" i="9"/>
  <c r="AF133" i="9"/>
  <c r="AE133" i="9"/>
  <c r="AD133" i="9"/>
  <c r="AC76" i="9"/>
  <c r="AF76" i="9"/>
  <c r="AD76" i="9"/>
  <c r="AE76" i="9"/>
  <c r="AC179" i="9"/>
  <c r="AF179" i="9"/>
  <c r="AD179" i="9"/>
  <c r="AE179" i="9"/>
  <c r="AF120" i="9"/>
  <c r="AD120" i="9"/>
  <c r="AE120" i="9"/>
  <c r="AC120" i="9"/>
  <c r="AF12" i="9"/>
  <c r="AD12" i="9"/>
  <c r="AC12" i="9"/>
  <c r="AE12" i="9"/>
  <c r="AF216" i="9"/>
  <c r="AC216" i="9"/>
  <c r="AE216" i="9"/>
  <c r="AD216" i="9"/>
  <c r="A3" i="11" l="1" a="1"/>
  <c r="A4" i="11" a="1"/>
  <c r="A5" i="11" a="1"/>
  <c r="A5" i="11" s="1"/>
  <c r="A6" i="11" a="1"/>
  <c r="A6" i="11" s="1"/>
  <c r="A7" i="11" a="1"/>
  <c r="A7" i="11" s="1"/>
  <c r="A8" i="11" a="1"/>
  <c r="A9" i="11" a="1"/>
  <c r="A10" i="11" a="1"/>
  <c r="A11" i="11" a="1"/>
  <c r="A12" i="11" a="1"/>
  <c r="A12" i="11" s="1"/>
  <c r="A13" i="11" a="1"/>
  <c r="A14" i="11" a="1"/>
  <c r="A15" i="11" a="1"/>
  <c r="A15" i="11" s="1"/>
  <c r="A16" i="11" a="1"/>
  <c r="A17" i="11" a="1"/>
  <c r="A18" i="11" a="1"/>
  <c r="A19" i="11" a="1"/>
  <c r="A20" i="11" a="1"/>
  <c r="A20" i="11" s="1"/>
  <c r="A21" i="11" a="1"/>
  <c r="A22" i="11" a="1"/>
  <c r="A23" i="11" a="1"/>
  <c r="A24" i="11" a="1"/>
  <c r="A24" i="11" s="1"/>
  <c r="A25" i="11" a="1"/>
  <c r="A26" i="11" a="1"/>
  <c r="A27" i="11" a="1"/>
  <c r="A28" i="11" a="1"/>
  <c r="A28" i="11" s="1"/>
  <c r="A29" i="11" a="1"/>
  <c r="A30" i="11" a="1"/>
  <c r="A31" i="11" a="1"/>
  <c r="A32" i="11" a="1"/>
  <c r="A33" i="11" a="1"/>
  <c r="A33" i="11" s="1"/>
  <c r="A34" i="11" a="1"/>
  <c r="A34" i="11" s="1"/>
  <c r="A35" i="11" a="1"/>
  <c r="A36" i="11" a="1"/>
  <c r="A37" i="11" a="1"/>
  <c r="A37" i="11" s="1"/>
  <c r="A38" i="11" a="1"/>
  <c r="A39" i="11" a="1"/>
  <c r="A40" i="11" a="1"/>
  <c r="A41" i="11" a="1"/>
  <c r="A42" i="11" a="1"/>
  <c r="A42" i="11" s="1"/>
  <c r="A43" i="11" a="1"/>
  <c r="A43" i="11" s="1"/>
  <c r="A44" i="11" a="1"/>
  <c r="A44" i="11" s="1"/>
  <c r="A45" i="11" a="1"/>
  <c r="A46" i="11" a="1"/>
  <c r="A46" i="11" s="1"/>
  <c r="A47" i="11" a="1"/>
  <c r="A47" i="11" s="1"/>
  <c r="A48" i="11" a="1"/>
  <c r="A49" i="11" a="1"/>
  <c r="A50" i="11" a="1"/>
  <c r="A50" i="11" s="1"/>
  <c r="A51" i="11" a="1"/>
  <c r="A52" i="11" a="1"/>
  <c r="A53" i="11" a="1"/>
  <c r="A54" i="11" a="1"/>
  <c r="A55" i="11" a="1"/>
  <c r="A55" i="11" s="1"/>
  <c r="A56" i="11" a="1"/>
  <c r="A57" i="11" a="1"/>
  <c r="A57" i="11" s="1"/>
  <c r="A58" i="11" a="1"/>
  <c r="A59" i="11" a="1"/>
  <c r="A60" i="11" a="1"/>
  <c r="A61" i="11" a="1"/>
  <c r="A61" i="11" s="1"/>
  <c r="A62" i="11" a="1"/>
  <c r="A63" i="11" a="1"/>
  <c r="A63" i="11" s="1"/>
  <c r="A64" i="11" a="1"/>
  <c r="A65" i="11" a="1"/>
  <c r="A66" i="11" a="1"/>
  <c r="A66" i="11" s="1"/>
  <c r="A67" i="11" a="1"/>
  <c r="A68" i="11" a="1"/>
  <c r="A68" i="11" s="1"/>
  <c r="A69" i="11" a="1"/>
  <c r="A69" i="11" s="1"/>
  <c r="A70" i="11" a="1"/>
  <c r="A71" i="11" a="1"/>
  <c r="A72" i="11" a="1"/>
  <c r="A73" i="11" a="1"/>
  <c r="A74" i="11" a="1"/>
  <c r="A74" i="11" s="1"/>
  <c r="A75" i="11" a="1"/>
  <c r="A75" i="11" s="1"/>
  <c r="A76" i="11" a="1"/>
  <c r="A77" i="11" a="1"/>
  <c r="A77" i="11" s="1"/>
  <c r="A78" i="11" a="1"/>
  <c r="A78" i="11" s="1"/>
  <c r="A79" i="11" a="1"/>
  <c r="A80" i="11" a="1"/>
  <c r="A81" i="11" a="1"/>
  <c r="A81" i="11" s="1"/>
  <c r="A82" i="11" a="1"/>
  <c r="A82" i="11" s="1"/>
  <c r="A83" i="11" a="1"/>
  <c r="A83" i="11" s="1"/>
  <c r="A84" i="11" a="1"/>
  <c r="A85" i="11" a="1"/>
  <c r="A85" i="11" s="1"/>
  <c r="A86" i="11" a="1"/>
  <c r="A87" i="11" a="1"/>
  <c r="A88" i="11" a="1"/>
  <c r="A88" i="11" s="1"/>
  <c r="A89" i="11" a="1"/>
  <c r="A90" i="11" a="1"/>
  <c r="A91" i="11" a="1"/>
  <c r="A92" i="11" a="1"/>
  <c r="A93" i="11" a="1"/>
  <c r="A94" i="11" a="1"/>
  <c r="A95" i="11" a="1"/>
  <c r="A96" i="11" a="1"/>
  <c r="A97" i="11" a="1"/>
  <c r="A97" i="11" s="1"/>
  <c r="A98" i="11" a="1"/>
  <c r="A99" i="11" a="1"/>
  <c r="A100" i="11" a="1"/>
  <c r="A101" i="11" a="1"/>
  <c r="A101" i="11" s="1"/>
  <c r="A102" i="11" a="1"/>
  <c r="A103" i="11" a="1"/>
  <c r="A103" i="11" s="1"/>
  <c r="A104" i="11" a="1"/>
  <c r="A105" i="11" a="1"/>
  <c r="A106" i="11" a="1"/>
  <c r="A107" i="11" a="1"/>
  <c r="A107" i="11" s="1"/>
  <c r="A108" i="11" a="1"/>
  <c r="A109" i="11" a="1"/>
  <c r="A110" i="11" a="1"/>
  <c r="A110" i="11" s="1"/>
  <c r="A111" i="11" a="1"/>
  <c r="A112" i="11" a="1"/>
  <c r="A113" i="11" a="1"/>
  <c r="A114" i="11" a="1"/>
  <c r="A114" i="11" s="1"/>
  <c r="A115" i="11" a="1"/>
  <c r="A116" i="11" a="1"/>
  <c r="A117" i="11" a="1"/>
  <c r="A118" i="11" a="1"/>
  <c r="A118" i="11" s="1"/>
  <c r="A119" i="11" a="1"/>
  <c r="A120" i="11" a="1"/>
  <c r="A121" i="11" a="1"/>
  <c r="A122" i="11" a="1"/>
  <c r="A123" i="11" a="1"/>
  <c r="A123" i="11" s="1"/>
  <c r="A124" i="11" a="1"/>
  <c r="A125" i="11" a="1"/>
  <c r="A126" i="11" a="1"/>
  <c r="A127" i="11" a="1"/>
  <c r="A128" i="11" a="1"/>
  <c r="A129" i="11" a="1"/>
  <c r="A129" i="11" s="1"/>
  <c r="A130" i="11" a="1"/>
  <c r="A131" i="11" a="1"/>
  <c r="A131" i="11" s="1"/>
  <c r="A132" i="11" a="1"/>
  <c r="A133" i="11" a="1"/>
  <c r="A133" i="11" s="1"/>
  <c r="A134" i="11" a="1"/>
  <c r="A135" i="11" a="1"/>
  <c r="A136" i="11" a="1"/>
  <c r="A137" i="11" a="1"/>
  <c r="A138" i="11" a="1"/>
  <c r="A138" i="11" s="1"/>
  <c r="A139" i="11" a="1"/>
  <c r="A140" i="11" a="1"/>
  <c r="A141" i="11" a="1"/>
  <c r="A141" i="11" s="1"/>
  <c r="A142" i="11" a="1"/>
  <c r="A143" i="11" a="1"/>
  <c r="A144" i="11" a="1"/>
  <c r="A145" i="11" a="1"/>
  <c r="A146" i="11" a="1"/>
  <c r="A147" i="11" a="1"/>
  <c r="A147" i="11" s="1"/>
  <c r="A148" i="11" a="1"/>
  <c r="A149" i="11" a="1"/>
  <c r="A150" i="11" a="1"/>
  <c r="A151" i="11" a="1"/>
  <c r="A151" i="11" s="1"/>
  <c r="A152" i="11" a="1"/>
  <c r="A153" i="11" a="1"/>
  <c r="A154" i="11" a="1"/>
  <c r="A155" i="11" a="1"/>
  <c r="A155" i="11" s="1"/>
  <c r="A156" i="11" a="1"/>
  <c r="A156" i="11" s="1"/>
  <c r="A157" i="11" a="1"/>
  <c r="A158" i="11" a="1"/>
  <c r="A159" i="11" a="1"/>
  <c r="A159" i="11" s="1"/>
  <c r="A160" i="11" a="1"/>
  <c r="A161" i="11" a="1"/>
  <c r="A161" i="11" s="1"/>
  <c r="A162" i="11" a="1"/>
  <c r="A163" i="11" a="1"/>
  <c r="A164" i="11" a="1"/>
  <c r="A165" i="11" a="1"/>
  <c r="A165" i="11" s="1"/>
  <c r="A166" i="11" a="1"/>
  <c r="A167" i="11" a="1"/>
  <c r="A167" i="11" s="1"/>
  <c r="A168" i="11" a="1"/>
  <c r="A168" i="11" s="1"/>
  <c r="A169" i="11" a="1"/>
  <c r="A170" i="11" a="1"/>
  <c r="A170" i="11" s="1"/>
  <c r="A171" i="11" a="1"/>
  <c r="A172" i="11" a="1"/>
  <c r="A173" i="11" a="1"/>
  <c r="A173" i="11" s="1"/>
  <c r="A174" i="11" a="1"/>
  <c r="A175" i="11" a="1"/>
  <c r="A176" i="11" a="1"/>
  <c r="A177" i="11" a="1"/>
  <c r="A177" i="11" s="1"/>
  <c r="A178" i="11" a="1"/>
  <c r="A178" i="11" s="1"/>
  <c r="A179" i="11" a="1"/>
  <c r="A179" i="11" s="1"/>
  <c r="A180" i="11" a="1"/>
  <c r="A180" i="11" s="1"/>
  <c r="A181" i="11" a="1"/>
  <c r="A181" i="11" s="1"/>
  <c r="A182" i="11" a="1"/>
  <c r="A182" i="11" s="1"/>
  <c r="A183" i="11" a="1"/>
  <c r="A183" i="11" s="1"/>
  <c r="A184" i="11" a="1"/>
  <c r="A185" i="11" a="1"/>
  <c r="A186" i="11" a="1"/>
  <c r="A187" i="11" a="1"/>
  <c r="A187" i="11" s="1"/>
  <c r="A188" i="11" a="1"/>
  <c r="A189" i="11" a="1"/>
  <c r="A190" i="11" a="1"/>
  <c r="A191" i="11" a="1"/>
  <c r="A192" i="11" a="1"/>
  <c r="A193" i="11" a="1"/>
  <c r="A194" i="11" a="1"/>
  <c r="A194" i="11" s="1"/>
  <c r="A195" i="11" a="1"/>
  <c r="A195" i="11" s="1"/>
  <c r="A196" i="11" a="1"/>
  <c r="A197" i="11" a="1"/>
  <c r="A198" i="11" a="1"/>
  <c r="A199" i="11" a="1"/>
  <c r="A199" i="11" s="1"/>
  <c r="A200" i="11" a="1"/>
  <c r="A200" i="11" s="1"/>
  <c r="A201" i="11" a="1"/>
  <c r="A202" i="11" a="1"/>
  <c r="A203" i="11" a="1"/>
  <c r="A204" i="11" a="1"/>
  <c r="A204" i="11" s="1"/>
  <c r="A205" i="11" a="1"/>
  <c r="A206" i="11" a="1"/>
  <c r="A206" i="11" s="1"/>
  <c r="A207" i="11" a="1"/>
  <c r="A207" i="11" s="1"/>
  <c r="A208" i="11" a="1"/>
  <c r="A209" i="11" a="1"/>
  <c r="A210" i="11" a="1"/>
  <c r="A211" i="11" a="1"/>
  <c r="A212" i="11" a="1"/>
  <c r="A213" i="11" a="1"/>
  <c r="A214" i="11" a="1"/>
  <c r="A215" i="11" a="1"/>
  <c r="A216" i="11" a="1"/>
  <c r="A217" i="11" a="1"/>
  <c r="A218" i="11" a="1"/>
  <c r="A219" i="11" a="1"/>
  <c r="A220" i="11" a="1"/>
  <c r="A221" i="11" a="1"/>
  <c r="A222" i="11" a="1"/>
  <c r="A222" i="11" s="1"/>
  <c r="A223" i="11" a="1"/>
  <c r="A223" i="11" s="1"/>
  <c r="A224" i="11" a="1"/>
  <c r="A225" i="11" a="1"/>
  <c r="A226" i="11" a="1"/>
  <c r="A227" i="11" a="1"/>
  <c r="A228" i="11" a="1"/>
  <c r="A229" i="11" a="1"/>
  <c r="A230" i="11" a="1"/>
  <c r="A230" i="11" s="1"/>
  <c r="A231" i="11" a="1"/>
  <c r="A231" i="11" s="1"/>
  <c r="A232" i="11" a="1"/>
  <c r="A11" i="11" l="1"/>
  <c r="Z168" i="9"/>
  <c r="T68" i="9"/>
  <c r="Z110" i="9"/>
  <c r="Z214" i="9"/>
  <c r="Z183" i="9"/>
  <c r="T113" i="9"/>
  <c r="T109" i="9"/>
  <c r="Z187" i="9"/>
  <c r="T182" i="9"/>
  <c r="Z180" i="9"/>
  <c r="T31" i="9"/>
  <c r="T102" i="9"/>
  <c r="T200" i="9"/>
  <c r="T209" i="9"/>
  <c r="Z220" i="9"/>
  <c r="T143" i="9"/>
  <c r="T60" i="9"/>
  <c r="T56" i="9"/>
  <c r="T107" i="9"/>
  <c r="Z77" i="9"/>
  <c r="Z213" i="9"/>
  <c r="T20" i="9"/>
  <c r="T39" i="9"/>
  <c r="T85" i="9"/>
  <c r="T105" i="9"/>
  <c r="T136" i="9"/>
  <c r="T212" i="9"/>
  <c r="Z89" i="9"/>
  <c r="Z156" i="9"/>
  <c r="Z215" i="9"/>
  <c r="T21" i="9"/>
  <c r="T69" i="9"/>
  <c r="T88" i="9"/>
  <c r="T108" i="9"/>
  <c r="T139" i="9"/>
  <c r="T159" i="9"/>
  <c r="T181" i="9"/>
  <c r="T213" i="9"/>
  <c r="Z101" i="9"/>
  <c r="Z158" i="9"/>
  <c r="Z216" i="9"/>
  <c r="T41" i="9"/>
  <c r="T89" i="9"/>
  <c r="T117" i="9"/>
  <c r="T142" i="9"/>
  <c r="T160" i="9"/>
  <c r="T185" i="9"/>
  <c r="T215" i="9"/>
  <c r="Z122" i="9"/>
  <c r="Z139" i="9"/>
  <c r="Z164" i="9"/>
  <c r="Z221" i="9"/>
  <c r="T25" i="9"/>
  <c r="T46" i="9"/>
  <c r="T74" i="9"/>
  <c r="T94" i="9"/>
  <c r="T120" i="9"/>
  <c r="T145" i="9"/>
  <c r="T164" i="9"/>
  <c r="T188" i="9"/>
  <c r="T220" i="9"/>
  <c r="Z142" i="9"/>
  <c r="Z190" i="9"/>
  <c r="Z222" i="9"/>
  <c r="T6" i="9"/>
  <c r="T26" i="9"/>
  <c r="T75" i="9"/>
  <c r="T95" i="9"/>
  <c r="T122" i="9"/>
  <c r="T147" i="9"/>
  <c r="T165" i="9"/>
  <c r="T189" i="9"/>
  <c r="T221" i="9"/>
  <c r="Z166" i="9"/>
  <c r="Z192" i="9"/>
  <c r="Z223" i="9"/>
  <c r="T27" i="9"/>
  <c r="T52" i="9"/>
  <c r="T76" i="9"/>
  <c r="T96" i="9"/>
  <c r="T123" i="9"/>
  <c r="T149" i="9"/>
  <c r="T166" i="9"/>
  <c r="T190" i="9"/>
  <c r="T222" i="9"/>
  <c r="Z145" i="9"/>
  <c r="Z171" i="9"/>
  <c r="Z195" i="9"/>
  <c r="Z224" i="9"/>
  <c r="T10" i="9"/>
  <c r="T28" i="9"/>
  <c r="T54" i="9"/>
  <c r="T77" i="9"/>
  <c r="T97" i="9"/>
  <c r="T124" i="9"/>
  <c r="T150" i="9"/>
  <c r="T171" i="9"/>
  <c r="T192" i="9"/>
  <c r="T223" i="9"/>
  <c r="Z26" i="9"/>
  <c r="Z149" i="9"/>
  <c r="Z173" i="9"/>
  <c r="Z196" i="9"/>
  <c r="Z5" i="9"/>
  <c r="T12" i="9"/>
  <c r="T29" i="9"/>
  <c r="T57" i="9"/>
  <c r="T78" i="9"/>
  <c r="T100" i="9"/>
  <c r="T129" i="9"/>
  <c r="T152" i="9"/>
  <c r="T173" i="9"/>
  <c r="T195" i="9"/>
  <c r="T224" i="9"/>
  <c r="Z29" i="9"/>
  <c r="Z150" i="9"/>
  <c r="Z175" i="9"/>
  <c r="Z200" i="9"/>
  <c r="T14" i="9"/>
  <c r="T30" i="9"/>
  <c r="T59" i="9"/>
  <c r="T80" i="9"/>
  <c r="T101" i="9"/>
  <c r="T130" i="9"/>
  <c r="T153" i="9"/>
  <c r="T175" i="9"/>
  <c r="T196" i="9"/>
  <c r="T5" i="9"/>
  <c r="T47" i="9"/>
  <c r="T126" i="9"/>
  <c r="Z206" i="9"/>
  <c r="T206" i="9"/>
  <c r="T66" i="9"/>
  <c r="Z207" i="9"/>
  <c r="T207" i="9"/>
  <c r="Z127" i="9"/>
  <c r="T127" i="9"/>
  <c r="Z201" i="9"/>
  <c r="T201" i="9"/>
  <c r="Z217" i="9"/>
  <c r="T217" i="9"/>
  <c r="Z208" i="9"/>
  <c r="T208" i="9"/>
  <c r="Z210" i="9"/>
  <c r="T210" i="9"/>
  <c r="T22" i="9"/>
  <c r="Z146" i="9"/>
  <c r="T146" i="9"/>
  <c r="T204" i="9"/>
  <c r="Z204" i="9"/>
  <c r="A59" i="11"/>
  <c r="V5" i="1"/>
  <c r="Z6" i="9"/>
  <c r="Z30" i="9"/>
  <c r="Z42" i="9"/>
  <c r="Z54" i="9"/>
  <c r="Z66" i="9"/>
  <c r="Z78" i="9"/>
  <c r="Z90" i="9"/>
  <c r="Z102" i="9"/>
  <c r="Z114" i="9"/>
  <c r="Z126" i="9"/>
  <c r="V18" i="1"/>
  <c r="P12" i="1"/>
  <c r="Z19" i="9"/>
  <c r="Z31" i="9"/>
  <c r="Z43" i="9"/>
  <c r="Z55" i="9"/>
  <c r="Z67" i="9"/>
  <c r="Z79" i="9"/>
  <c r="Z91" i="9"/>
  <c r="Z103" i="9"/>
  <c r="Z115" i="9"/>
  <c r="V7" i="1"/>
  <c r="V19" i="1"/>
  <c r="P13" i="1"/>
  <c r="Z8" i="9"/>
  <c r="Z20" i="9"/>
  <c r="Z32" i="9"/>
  <c r="Z44" i="9"/>
  <c r="Z56" i="9"/>
  <c r="Z68" i="9"/>
  <c r="Z80" i="9"/>
  <c r="Z92" i="9"/>
  <c r="Z104" i="9"/>
  <c r="Z116" i="9"/>
  <c r="Z21" i="9"/>
  <c r="Z33" i="9"/>
  <c r="Z45" i="9"/>
  <c r="Z57" i="9"/>
  <c r="Z69" i="9"/>
  <c r="Z81" i="9"/>
  <c r="Z93" i="9"/>
  <c r="Z105" i="9"/>
  <c r="Z117" i="9"/>
  <c r="Z129" i="9"/>
  <c r="V9" i="1"/>
  <c r="V21" i="1"/>
  <c r="P15" i="1"/>
  <c r="Z10" i="9"/>
  <c r="Z22" i="9"/>
  <c r="Z34" i="9"/>
  <c r="Z46" i="9"/>
  <c r="Z58" i="9"/>
  <c r="Z70" i="9"/>
  <c r="Z82" i="9"/>
  <c r="Z94" i="9"/>
  <c r="Z106" i="9"/>
  <c r="Z118" i="9"/>
  <c r="Z130" i="9"/>
  <c r="V10" i="1"/>
  <c r="Z11" i="9"/>
  <c r="Z23" i="9"/>
  <c r="Z35" i="9"/>
  <c r="Z47" i="9"/>
  <c r="Z59" i="9"/>
  <c r="Z83" i="9"/>
  <c r="Z95" i="9"/>
  <c r="Z107" i="9"/>
  <c r="Z119" i="9"/>
  <c r="Z131" i="9"/>
  <c r="P5" i="1"/>
  <c r="Z12" i="9"/>
  <c r="Z24" i="9"/>
  <c r="Z36" i="9"/>
  <c r="Z48" i="9"/>
  <c r="Z60" i="9"/>
  <c r="Z84" i="9"/>
  <c r="Z96" i="9"/>
  <c r="Z108" i="9"/>
  <c r="Z120" i="9"/>
  <c r="V12" i="1"/>
  <c r="P18" i="1"/>
  <c r="Z13" i="9"/>
  <c r="Z25" i="9"/>
  <c r="Z37" i="9"/>
  <c r="Z61" i="9"/>
  <c r="Z73" i="9"/>
  <c r="Z85" i="9"/>
  <c r="Z97" i="9"/>
  <c r="Z109" i="9"/>
  <c r="Z121" i="9"/>
  <c r="V13" i="1"/>
  <c r="P7" i="1"/>
  <c r="P19" i="1"/>
  <c r="Z14" i="9"/>
  <c r="Z27" i="9"/>
  <c r="Z39" i="9"/>
  <c r="Z51" i="9"/>
  <c r="Z63" i="9"/>
  <c r="Z75" i="9"/>
  <c r="Z87" i="9"/>
  <c r="Z99" i="9"/>
  <c r="Z111" i="9"/>
  <c r="Z123" i="9"/>
  <c r="Z135" i="9"/>
  <c r="Z147" i="9"/>
  <c r="Z159" i="9"/>
  <c r="V15" i="1"/>
  <c r="P9" i="1"/>
  <c r="P21" i="1"/>
  <c r="Z28" i="9"/>
  <c r="Z40" i="9"/>
  <c r="Z52" i="9"/>
  <c r="Z64" i="9"/>
  <c r="Z76" i="9"/>
  <c r="Z88" i="9"/>
  <c r="Z100" i="9"/>
  <c r="Z112" i="9"/>
  <c r="Z124" i="9"/>
  <c r="Z136" i="9"/>
  <c r="Z148" i="9"/>
  <c r="Z160" i="9"/>
  <c r="P10" i="1"/>
  <c r="Z198" i="9"/>
  <c r="T198" i="9"/>
  <c r="Z197" i="9"/>
  <c r="T197" i="9"/>
  <c r="Z17" i="9"/>
  <c r="T17" i="9"/>
  <c r="T42" i="9"/>
  <c r="T65" i="9"/>
  <c r="Z65" i="9"/>
  <c r="Z205" i="9"/>
  <c r="T205" i="9"/>
  <c r="Z133" i="9"/>
  <c r="T133" i="9"/>
  <c r="Z154" i="9"/>
  <c r="T154" i="9"/>
  <c r="Z140" i="9"/>
  <c r="T140" i="9"/>
  <c r="Z169" i="9"/>
  <c r="T169" i="9"/>
  <c r="T36" i="9"/>
  <c r="T55" i="9"/>
  <c r="Z138" i="9"/>
  <c r="T138" i="9"/>
  <c r="Z50" i="9"/>
  <c r="T50" i="9"/>
  <c r="Z218" i="9"/>
  <c r="T218" i="9"/>
  <c r="Z172" i="9"/>
  <c r="T172" i="9"/>
  <c r="Z38" i="9"/>
  <c r="T38" i="9"/>
  <c r="Z202" i="9"/>
  <c r="T202" i="9"/>
  <c r="Z178" i="9"/>
  <c r="T178" i="9"/>
  <c r="Z151" i="9"/>
  <c r="T151" i="9"/>
  <c r="Z193" i="9"/>
  <c r="T193" i="9"/>
  <c r="Z199" i="9"/>
  <c r="T199" i="9"/>
  <c r="Z194" i="9"/>
  <c r="T194" i="9"/>
  <c r="Z157" i="9"/>
  <c r="T157" i="9"/>
  <c r="Z167" i="9"/>
  <c r="T167" i="9"/>
  <c r="A166" i="11"/>
  <c r="A215" i="11"/>
  <c r="A158" i="11"/>
  <c r="A217" i="11"/>
  <c r="A169" i="11"/>
  <c r="A109" i="11"/>
  <c r="A214" i="11"/>
  <c r="A218" i="11"/>
  <c r="A86" i="11"/>
  <c r="A14" i="11"/>
  <c r="A192" i="11"/>
  <c r="A120" i="11"/>
  <c r="A72" i="11"/>
  <c r="A36" i="11"/>
  <c r="A95" i="11"/>
  <c r="A71" i="11"/>
  <c r="A23" i="11"/>
  <c r="A226" i="11"/>
  <c r="A106" i="11"/>
  <c r="A176" i="11"/>
  <c r="A139" i="11"/>
  <c r="A91" i="11"/>
  <c r="A19" i="11"/>
  <c r="A210" i="11"/>
  <c r="A198" i="11"/>
  <c r="A162" i="11"/>
  <c r="A150" i="11"/>
  <c r="A126" i="11"/>
  <c r="A102" i="11"/>
  <c r="A54" i="11"/>
  <c r="A30" i="11"/>
  <c r="A8" i="11"/>
  <c r="A197" i="11"/>
  <c r="A125" i="11"/>
  <c r="A113" i="11"/>
  <c r="A227" i="11"/>
  <c r="A22" i="11"/>
  <c r="A45" i="11"/>
  <c r="A212" i="11"/>
  <c r="A188" i="11"/>
  <c r="A116" i="11"/>
  <c r="A232" i="11"/>
  <c r="A148" i="11"/>
  <c r="A64" i="11"/>
  <c r="A135" i="11"/>
  <c r="A21" i="11"/>
  <c r="A3" i="11"/>
  <c r="A48" i="11"/>
  <c r="A94" i="11"/>
  <c r="A79" i="11"/>
  <c r="A146" i="11"/>
  <c r="A134" i="11"/>
  <c r="A122" i="11"/>
  <c r="A62" i="11"/>
  <c r="A229" i="11"/>
  <c r="A205" i="11"/>
  <c r="A193" i="11"/>
  <c r="A121" i="11"/>
  <c r="A73" i="11"/>
  <c r="A49" i="11"/>
  <c r="A13" i="11"/>
  <c r="A144" i="11"/>
  <c r="A84" i="11"/>
  <c r="A60" i="11"/>
  <c r="A142" i="11"/>
  <c r="A130" i="11"/>
  <c r="A225" i="11"/>
  <c r="A213" i="11"/>
  <c r="A189" i="11"/>
  <c r="A9" i="11"/>
  <c r="A152" i="11"/>
  <c r="A140" i="11"/>
  <c r="A104" i="11"/>
  <c r="A80" i="11"/>
  <c r="A56" i="11"/>
  <c r="A32" i="11"/>
  <c r="A90" i="11"/>
  <c r="A18" i="11"/>
  <c r="A221" i="11"/>
  <c r="A209" i="11"/>
  <c r="A149" i="11"/>
  <c r="A53" i="11"/>
  <c r="A29" i="11"/>
  <c r="A172" i="11"/>
  <c r="A124" i="11"/>
  <c r="A16" i="11"/>
  <c r="A96" i="11"/>
  <c r="A25" i="11"/>
  <c r="A202" i="11"/>
  <c r="A190" i="11"/>
  <c r="A70" i="11"/>
  <c r="A58" i="11"/>
  <c r="A10" i="11"/>
  <c r="A153" i="11"/>
  <c r="A92" i="11"/>
  <c r="A211" i="11"/>
  <c r="A163" i="11"/>
  <c r="A127" i="11"/>
  <c r="A31" i="11"/>
  <c r="A119" i="11"/>
  <c r="A174" i="11"/>
  <c r="A98" i="11"/>
  <c r="A203" i="11"/>
  <c r="A35" i="11"/>
  <c r="A185" i="11"/>
  <c r="A65" i="11"/>
  <c r="A228" i="11"/>
  <c r="A220" i="11"/>
  <c r="A184" i="11"/>
  <c r="A160" i="11"/>
  <c r="A136" i="11"/>
  <c r="A112" i="11"/>
  <c r="A40" i="11"/>
  <c r="A4" i="11"/>
  <c r="A219" i="11"/>
  <c r="A111" i="11"/>
  <c r="A87" i="11"/>
  <c r="A51" i="11"/>
  <c r="A39" i="11"/>
  <c r="A26" i="11"/>
  <c r="A52" i="11"/>
  <c r="A93" i="11"/>
  <c r="A117" i="11"/>
  <c r="A108" i="11"/>
  <c r="A41" i="11"/>
  <c r="A208" i="11"/>
  <c r="A196" i="11"/>
  <c r="A100" i="11"/>
  <c r="A76" i="11"/>
  <c r="A89" i="11"/>
  <c r="A171" i="11"/>
  <c r="A99" i="11"/>
  <c r="A27" i="11"/>
  <c r="A105" i="11"/>
  <c r="A137" i="11"/>
  <c r="A157" i="11"/>
  <c r="A145" i="11"/>
  <c r="A216" i="11"/>
  <c r="A132" i="11"/>
  <c r="A191" i="11"/>
  <c r="A143" i="11"/>
  <c r="A201" i="11"/>
  <c r="A17" i="11"/>
  <c r="A154" i="11"/>
  <c r="A224" i="11"/>
  <c r="A164" i="11"/>
  <c r="A128" i="11"/>
  <c r="A175" i="11"/>
  <c r="A115" i="11"/>
  <c r="A67" i="11"/>
  <c r="A186" i="11"/>
  <c r="A38" i="11"/>
  <c r="F3" i="12"/>
  <c r="BL3" i="11"/>
  <c r="BL4" i="11"/>
  <c r="BL5" i="11"/>
  <c r="BL6" i="11"/>
  <c r="BL7" i="11"/>
  <c r="BL8" i="11"/>
  <c r="BL9" i="11"/>
  <c r="BL10" i="11"/>
  <c r="BL11" i="11"/>
  <c r="BL12" i="11"/>
  <c r="BL13" i="11"/>
  <c r="BL14" i="11"/>
  <c r="BL15" i="11"/>
  <c r="BL16" i="11"/>
  <c r="BL17" i="11"/>
  <c r="BL18" i="11"/>
  <c r="BL19" i="11"/>
  <c r="BL20" i="11"/>
  <c r="BL21" i="11"/>
  <c r="BL22" i="11"/>
  <c r="BL23" i="11"/>
  <c r="BL24" i="11"/>
  <c r="BL25" i="11"/>
  <c r="BL26" i="11"/>
  <c r="BL27" i="11"/>
  <c r="BL28" i="11"/>
  <c r="BL29" i="11"/>
  <c r="BL30" i="11"/>
  <c r="BL31" i="11"/>
  <c r="BL32" i="11"/>
  <c r="BL33" i="11"/>
  <c r="BL34" i="11"/>
  <c r="BL35" i="11"/>
  <c r="BL36" i="11"/>
  <c r="BL37" i="11"/>
  <c r="BL38" i="11"/>
  <c r="BL39" i="11"/>
  <c r="BL40" i="11"/>
  <c r="BL41" i="11"/>
  <c r="BL42" i="11"/>
  <c r="BL43" i="11"/>
  <c r="BL44" i="11"/>
  <c r="BL45" i="11"/>
  <c r="BL46" i="11"/>
  <c r="BL47" i="11"/>
  <c r="BL48" i="11"/>
  <c r="BL49" i="11"/>
  <c r="BL50" i="11"/>
  <c r="BL51" i="11"/>
  <c r="BL52" i="11"/>
  <c r="BL53" i="11"/>
  <c r="BL54" i="11"/>
  <c r="BL55" i="11"/>
  <c r="BL56" i="11"/>
  <c r="BL57" i="11"/>
  <c r="BL58" i="11"/>
  <c r="BL59" i="11"/>
  <c r="BL60" i="11"/>
  <c r="BL61" i="11"/>
  <c r="BL62" i="11"/>
  <c r="BL63" i="11"/>
  <c r="BL64" i="11"/>
  <c r="BL65" i="11"/>
  <c r="BL66" i="11"/>
  <c r="BL67" i="11"/>
  <c r="BL68" i="11"/>
  <c r="BL69" i="11"/>
  <c r="BL70" i="11"/>
  <c r="BL71" i="11"/>
  <c r="BL72" i="11"/>
  <c r="BL73" i="11"/>
  <c r="BL74" i="11"/>
  <c r="BL75" i="11"/>
  <c r="BL76" i="11"/>
  <c r="BL77" i="11"/>
  <c r="BL78" i="11"/>
  <c r="BL79" i="11"/>
  <c r="BL80" i="11"/>
  <c r="BL81" i="11"/>
  <c r="BL82" i="11"/>
  <c r="BL83" i="11"/>
  <c r="BL84" i="11"/>
  <c r="BL85" i="11"/>
  <c r="BL86" i="11"/>
  <c r="BL87" i="11"/>
  <c r="BL88" i="11"/>
  <c r="BL89" i="11"/>
  <c r="BL90" i="11"/>
  <c r="BL91" i="11"/>
  <c r="BL92" i="11"/>
  <c r="BL93" i="11"/>
  <c r="BL94" i="11"/>
  <c r="BL95" i="11"/>
  <c r="BL96" i="11"/>
  <c r="BL97" i="11"/>
  <c r="BL98" i="11"/>
  <c r="BL99" i="11"/>
  <c r="BL100" i="11"/>
  <c r="BL101" i="11"/>
  <c r="BL102" i="11"/>
  <c r="BL103" i="11"/>
  <c r="BL104" i="11"/>
  <c r="BL105" i="11"/>
  <c r="BL106" i="11"/>
  <c r="BL107" i="11"/>
  <c r="BL108" i="11"/>
  <c r="BL109" i="11"/>
  <c r="BL110" i="11"/>
  <c r="BL111" i="11"/>
  <c r="BL112" i="11"/>
  <c r="BL113" i="11"/>
  <c r="BL114" i="11"/>
  <c r="BL115" i="11"/>
  <c r="BL116" i="11"/>
  <c r="BL117" i="11"/>
  <c r="BL118" i="11"/>
  <c r="BL119" i="11"/>
  <c r="BL120" i="11"/>
  <c r="BL121" i="11"/>
  <c r="BL122" i="11"/>
  <c r="BL123" i="11"/>
  <c r="BL124" i="11"/>
  <c r="BL125" i="11"/>
  <c r="BL126" i="11"/>
  <c r="BL127" i="11"/>
  <c r="BL128" i="11"/>
  <c r="BL129" i="11"/>
  <c r="BL130" i="11"/>
  <c r="BL131" i="11"/>
  <c r="BL132" i="11"/>
  <c r="BL133" i="11"/>
  <c r="BL134" i="11"/>
  <c r="BL135" i="11"/>
  <c r="BL136" i="11"/>
  <c r="BL137" i="11"/>
  <c r="BL138" i="11"/>
  <c r="BL139" i="11"/>
  <c r="BL140" i="11"/>
  <c r="BL141" i="11"/>
  <c r="BL142" i="11"/>
  <c r="BL143" i="11"/>
  <c r="BL144" i="11"/>
  <c r="BL145" i="11"/>
  <c r="BL146" i="11"/>
  <c r="BL147" i="11"/>
  <c r="BL148" i="11"/>
  <c r="BL149" i="11"/>
  <c r="BL150" i="11"/>
  <c r="BL151" i="11"/>
  <c r="BL152" i="11"/>
  <c r="BL153" i="11"/>
  <c r="BL154" i="11"/>
  <c r="BL155" i="11"/>
  <c r="BL156" i="11"/>
  <c r="BL157" i="11"/>
  <c r="BL158" i="11"/>
  <c r="BL159" i="11"/>
  <c r="BL160" i="11"/>
  <c r="BL161" i="11"/>
  <c r="BL162" i="11"/>
  <c r="BL163" i="11"/>
  <c r="BL164" i="11"/>
  <c r="BL165" i="11"/>
  <c r="BL166" i="11"/>
  <c r="BL167" i="11"/>
  <c r="BL168" i="11"/>
  <c r="BL169" i="11"/>
  <c r="BL170" i="11"/>
  <c r="BL171" i="11"/>
  <c r="BL172" i="11"/>
  <c r="BL173" i="11"/>
  <c r="BL174" i="11"/>
  <c r="BL175" i="11"/>
  <c r="BL176" i="11"/>
  <c r="BL177" i="11"/>
  <c r="BL178" i="11"/>
  <c r="BL179" i="11"/>
  <c r="BL180" i="11"/>
  <c r="BL181" i="11"/>
  <c r="BL182" i="11"/>
  <c r="BL183" i="11"/>
  <c r="BL184" i="11"/>
  <c r="BL185" i="11"/>
  <c r="BL186" i="11"/>
  <c r="BL187" i="11"/>
  <c r="BL188" i="11"/>
  <c r="BL189" i="11"/>
  <c r="BL190" i="11"/>
  <c r="BL191" i="11"/>
  <c r="BL192" i="11"/>
  <c r="BL193" i="11"/>
  <c r="BL194" i="11"/>
  <c r="BL195" i="11"/>
  <c r="BL196" i="11"/>
  <c r="BL197" i="11"/>
  <c r="BL198" i="11"/>
  <c r="BL199" i="11"/>
  <c r="BL200" i="11"/>
  <c r="BL201" i="11"/>
  <c r="BL202" i="11"/>
  <c r="BL203" i="11"/>
  <c r="BL204" i="11"/>
  <c r="BL205" i="11"/>
  <c r="BL206" i="11"/>
  <c r="BL207" i="11"/>
  <c r="BL208" i="11"/>
  <c r="BL209" i="11"/>
  <c r="BL210" i="11"/>
  <c r="BL211" i="11"/>
  <c r="BL212" i="11"/>
  <c r="BL213" i="11"/>
  <c r="BL214" i="11"/>
  <c r="BL215" i="11"/>
  <c r="BL216" i="11"/>
  <c r="BL217" i="11"/>
  <c r="BL218" i="11"/>
  <c r="BL219" i="11"/>
  <c r="BL220" i="11"/>
  <c r="BL221" i="11"/>
  <c r="BL222" i="11"/>
  <c r="BL223" i="11"/>
  <c r="BL224" i="11"/>
  <c r="BL225" i="11"/>
  <c r="BL226" i="11"/>
  <c r="BL227" i="11"/>
  <c r="BL228" i="11"/>
  <c r="BL229" i="11"/>
  <c r="BL230" i="11"/>
  <c r="BL231" i="11"/>
  <c r="BL232" i="11"/>
  <c r="BL2" i="11"/>
  <c r="BK3" i="11" l="1"/>
  <c r="BK4" i="11"/>
  <c r="BK5" i="11"/>
  <c r="BK6" i="11"/>
  <c r="BK7" i="11"/>
  <c r="BK8" i="11"/>
  <c r="BK9" i="11"/>
  <c r="BK10" i="11"/>
  <c r="BK11" i="11"/>
  <c r="BK12" i="11"/>
  <c r="BK13" i="11"/>
  <c r="BK14" i="11"/>
  <c r="BK15" i="11"/>
  <c r="BK16" i="11"/>
  <c r="BK17" i="11"/>
  <c r="BK18" i="11"/>
  <c r="BK19" i="11"/>
  <c r="BK20" i="11"/>
  <c r="BK21" i="11"/>
  <c r="BK22" i="11"/>
  <c r="BK23" i="11"/>
  <c r="BK24" i="11"/>
  <c r="BK25" i="11"/>
  <c r="BK26" i="11"/>
  <c r="BK27" i="11"/>
  <c r="BK28" i="11"/>
  <c r="BK29" i="11"/>
  <c r="BK30" i="11"/>
  <c r="BK31" i="11"/>
  <c r="BK32" i="11"/>
  <c r="BK33" i="11"/>
  <c r="BK34" i="11"/>
  <c r="BK35" i="11"/>
  <c r="BK36" i="11"/>
  <c r="BK37" i="11"/>
  <c r="BK38" i="11"/>
  <c r="BK39" i="11"/>
  <c r="BK40" i="11"/>
  <c r="BK41" i="11"/>
  <c r="BK42" i="11"/>
  <c r="BK43" i="11"/>
  <c r="BK44" i="11"/>
  <c r="BK45" i="11"/>
  <c r="BK46" i="11"/>
  <c r="BK47" i="11"/>
  <c r="BK48" i="11"/>
  <c r="BK49" i="11"/>
  <c r="BK50" i="11"/>
  <c r="BK51" i="11"/>
  <c r="BK52" i="11"/>
  <c r="BK53" i="11"/>
  <c r="BK54" i="11"/>
  <c r="BK55" i="11"/>
  <c r="BK56" i="11"/>
  <c r="BK57" i="11"/>
  <c r="BK58" i="11"/>
  <c r="BK59" i="11"/>
  <c r="BK60" i="11"/>
  <c r="BK61" i="11"/>
  <c r="BK62" i="11"/>
  <c r="BK63" i="11"/>
  <c r="BK64" i="11"/>
  <c r="BK65" i="11"/>
  <c r="BK66" i="11"/>
  <c r="BK67" i="11"/>
  <c r="BK68" i="11"/>
  <c r="BK69" i="11"/>
  <c r="BK70" i="11"/>
  <c r="BK71" i="11"/>
  <c r="BK72" i="11"/>
  <c r="BK73" i="11"/>
  <c r="BK74" i="11"/>
  <c r="BK75" i="11"/>
  <c r="BK76" i="11"/>
  <c r="BK77" i="11"/>
  <c r="BK78" i="11"/>
  <c r="BK79" i="11"/>
  <c r="BK80" i="11"/>
  <c r="BK81" i="11"/>
  <c r="BK82" i="11"/>
  <c r="BK83" i="11"/>
  <c r="BK84" i="11"/>
  <c r="BK85" i="11"/>
  <c r="BK86" i="11"/>
  <c r="BK87" i="11"/>
  <c r="BK88" i="11"/>
  <c r="BK89" i="11"/>
  <c r="BK90" i="11"/>
  <c r="BK91" i="11"/>
  <c r="BK92" i="11"/>
  <c r="BK93" i="11"/>
  <c r="BK94" i="11"/>
  <c r="BK95" i="11"/>
  <c r="BK96" i="11"/>
  <c r="BK97" i="11"/>
  <c r="BK98" i="11"/>
  <c r="BK99" i="11"/>
  <c r="BK100" i="11"/>
  <c r="BK101" i="11"/>
  <c r="BK102" i="11"/>
  <c r="BK103" i="11"/>
  <c r="BK104" i="11"/>
  <c r="BK105" i="11"/>
  <c r="BK106" i="11"/>
  <c r="BK107" i="11"/>
  <c r="BK108" i="11"/>
  <c r="BK109" i="11"/>
  <c r="BK110" i="11"/>
  <c r="BK111" i="11"/>
  <c r="BK112" i="11"/>
  <c r="BK113" i="11"/>
  <c r="BK114" i="11"/>
  <c r="BK115" i="11"/>
  <c r="BK116" i="11"/>
  <c r="BK117" i="11"/>
  <c r="BK118" i="11"/>
  <c r="BK119" i="11"/>
  <c r="BK120" i="11"/>
  <c r="BK121" i="11"/>
  <c r="BK122" i="11"/>
  <c r="BK123" i="11"/>
  <c r="BK124" i="11"/>
  <c r="BK125" i="11"/>
  <c r="BK126" i="11"/>
  <c r="BK127" i="11"/>
  <c r="BK128" i="11"/>
  <c r="BK129" i="11"/>
  <c r="BK130" i="11"/>
  <c r="BK131" i="11"/>
  <c r="BK132" i="11"/>
  <c r="BK133" i="11"/>
  <c r="BK134" i="11"/>
  <c r="BK135" i="11"/>
  <c r="BK136" i="11"/>
  <c r="BK137" i="11"/>
  <c r="BK138" i="11"/>
  <c r="BK139" i="11"/>
  <c r="BK140" i="11"/>
  <c r="BK141" i="11"/>
  <c r="BK142" i="11"/>
  <c r="BK143" i="11"/>
  <c r="BK144" i="11"/>
  <c r="BK145" i="11"/>
  <c r="BK146" i="11"/>
  <c r="BK147" i="11"/>
  <c r="BK148" i="11"/>
  <c r="BK149" i="11"/>
  <c r="BK150" i="11"/>
  <c r="BK151" i="11"/>
  <c r="BK152" i="11"/>
  <c r="BK153" i="11"/>
  <c r="BK154" i="11"/>
  <c r="BK155" i="11"/>
  <c r="BK156" i="11"/>
  <c r="BK157" i="11"/>
  <c r="BK158" i="11"/>
  <c r="BK159" i="11"/>
  <c r="BK160" i="11"/>
  <c r="BK161" i="11"/>
  <c r="BK162" i="11"/>
  <c r="BK163" i="11"/>
  <c r="BK164" i="11"/>
  <c r="BK165" i="11"/>
  <c r="BK166" i="11"/>
  <c r="BK167" i="11"/>
  <c r="BK168" i="11"/>
  <c r="BK169" i="11"/>
  <c r="BK170" i="11"/>
  <c r="BK171" i="11"/>
  <c r="BK172" i="11"/>
  <c r="BK173" i="11"/>
  <c r="BK174" i="11"/>
  <c r="BK175" i="11"/>
  <c r="BK176" i="11"/>
  <c r="BK177" i="11"/>
  <c r="BK178" i="11"/>
  <c r="BK179" i="11"/>
  <c r="BK180" i="11"/>
  <c r="BK181" i="11"/>
  <c r="BK182" i="11"/>
  <c r="BK183" i="11"/>
  <c r="BK184" i="11"/>
  <c r="BK185" i="11"/>
  <c r="BK186" i="11"/>
  <c r="BK187" i="11"/>
  <c r="BK188" i="11"/>
  <c r="BK189" i="11"/>
  <c r="BK190" i="11"/>
  <c r="BK191" i="11"/>
  <c r="BK192" i="11"/>
  <c r="BK193" i="11"/>
  <c r="BK194" i="11"/>
  <c r="BK195" i="11"/>
  <c r="BK196" i="11"/>
  <c r="BK197" i="11"/>
  <c r="BK198" i="11"/>
  <c r="BK199" i="11"/>
  <c r="BK200" i="11"/>
  <c r="BK201" i="11"/>
  <c r="BK202" i="11"/>
  <c r="BK203" i="11"/>
  <c r="BK204" i="11"/>
  <c r="BK205" i="11"/>
  <c r="BK206" i="11"/>
  <c r="BK207" i="11"/>
  <c r="BK208" i="11"/>
  <c r="BK209" i="11"/>
  <c r="BK210" i="11"/>
  <c r="BK211" i="11"/>
  <c r="BK212" i="11"/>
  <c r="BK213" i="11"/>
  <c r="BK214" i="11"/>
  <c r="BK215" i="11"/>
  <c r="BK216" i="11"/>
  <c r="BK217" i="11"/>
  <c r="BK218" i="11"/>
  <c r="BK219" i="11"/>
  <c r="BK220" i="11"/>
  <c r="BK221" i="11"/>
  <c r="BK222" i="11"/>
  <c r="BK223" i="11"/>
  <c r="BK224" i="11"/>
  <c r="BK225" i="11"/>
  <c r="BK226" i="11"/>
  <c r="BK227" i="11"/>
  <c r="BK228" i="11"/>
  <c r="BK229" i="11"/>
  <c r="BK230" i="11"/>
  <c r="BK231" i="11"/>
  <c r="BK232" i="11"/>
  <c r="BK2" i="11"/>
  <c r="T9" i="9" l="1"/>
  <c r="Z9" i="9"/>
  <c r="Z53" i="9"/>
  <c r="T53" i="9"/>
  <c r="T125" i="9"/>
  <c r="Z125" i="9"/>
  <c r="V11" i="1"/>
  <c r="Z155" i="9"/>
  <c r="P11" i="1"/>
  <c r="Z132" i="9"/>
  <c r="T132" i="9"/>
  <c r="Z219" i="9"/>
  <c r="T219" i="9"/>
  <c r="Z191" i="9"/>
  <c r="T191" i="9"/>
  <c r="T128" i="9"/>
  <c r="Z128" i="9"/>
  <c r="V6" i="1"/>
  <c r="Z49" i="9"/>
  <c r="T49" i="9"/>
  <c r="P6" i="1"/>
  <c r="T16" i="9"/>
  <c r="Z16" i="9"/>
  <c r="V4" i="1"/>
  <c r="P4" i="1"/>
  <c r="T71" i="9"/>
  <c r="Z71" i="9"/>
  <c r="Z72" i="9"/>
  <c r="T72" i="9"/>
  <c r="T7" i="9"/>
  <c r="Z7" i="9"/>
  <c r="P20" i="1"/>
  <c r="V20" i="1"/>
  <c r="Z203" i="9"/>
  <c r="T203" i="9"/>
  <c r="Z137" i="9"/>
  <c r="T137" i="9"/>
  <c r="V17" i="1"/>
  <c r="P17" i="1"/>
  <c r="Z170" i="9"/>
  <c r="T170" i="9"/>
  <c r="T144" i="9"/>
  <c r="Z144" i="9"/>
  <c r="T134" i="9"/>
  <c r="V14" i="1"/>
  <c r="P14" i="1"/>
  <c r="Z134" i="9"/>
  <c r="Z141" i="9"/>
  <c r="P16" i="1"/>
  <c r="V16" i="1"/>
  <c r="T141" i="9"/>
  <c r="Z18" i="9"/>
  <c r="T18" i="9"/>
  <c r="V8" i="1"/>
  <c r="P8" i="1"/>
  <c r="F8" i="16"/>
  <c r="L10" i="9"/>
  <c r="M11" i="9"/>
  <c r="L22" i="9"/>
  <c r="M23" i="9"/>
  <c r="L34" i="9"/>
  <c r="M35" i="9"/>
  <c r="L46" i="9"/>
  <c r="M47" i="9"/>
  <c r="L58" i="9"/>
  <c r="M59" i="9"/>
  <c r="L9" i="9"/>
  <c r="M10" i="9"/>
  <c r="L21" i="9"/>
  <c r="M22" i="9"/>
  <c r="L33" i="9"/>
  <c r="L8" i="9"/>
  <c r="M9" i="9"/>
  <c r="L20" i="9"/>
  <c r="M21" i="9"/>
  <c r="L32" i="9"/>
  <c r="M33" i="9"/>
  <c r="L44" i="9"/>
  <c r="M45" i="9"/>
  <c r="L56" i="9"/>
  <c r="M57" i="9"/>
  <c r="L68" i="9"/>
  <c r="M69" i="9"/>
  <c r="L7" i="9"/>
  <c r="M8" i="9"/>
  <c r="L19" i="9"/>
  <c r="M20" i="9"/>
  <c r="L6" i="9"/>
  <c r="M7" i="9"/>
  <c r="L18" i="9"/>
  <c r="M19" i="9"/>
  <c r="L30" i="9"/>
  <c r="M6" i="9"/>
  <c r="L17" i="9"/>
  <c r="M18" i="9"/>
  <c r="L29" i="9"/>
  <c r="M30" i="9"/>
  <c r="L16" i="9"/>
  <c r="M17" i="9"/>
  <c r="L28" i="9"/>
  <c r="M29" i="9"/>
  <c r="L15" i="9"/>
  <c r="M16" i="9"/>
  <c r="L27" i="9"/>
  <c r="M28" i="9"/>
  <c r="L39" i="9"/>
  <c r="M40" i="9"/>
  <c r="L51" i="9"/>
  <c r="M52" i="9"/>
  <c r="L63" i="9"/>
  <c r="M64" i="9"/>
  <c r="L74" i="9"/>
  <c r="M75" i="9"/>
  <c r="L14" i="9"/>
  <c r="M15" i="9"/>
  <c r="L26" i="9"/>
  <c r="M27" i="9"/>
  <c r="L38" i="9"/>
  <c r="M39" i="9"/>
  <c r="L13" i="9"/>
  <c r="M14" i="9"/>
  <c r="L25" i="9"/>
  <c r="M26" i="9"/>
  <c r="L37" i="9"/>
  <c r="M38" i="9"/>
  <c r="L49" i="9"/>
  <c r="M50" i="9"/>
  <c r="L61" i="9"/>
  <c r="M62" i="9"/>
  <c r="L72" i="9"/>
  <c r="M73" i="9"/>
  <c r="L83" i="9"/>
  <c r="L12" i="9"/>
  <c r="M13" i="9"/>
  <c r="L24" i="9"/>
  <c r="M25" i="9"/>
  <c r="L36" i="9"/>
  <c r="M37" i="9"/>
  <c r="L48" i="9"/>
  <c r="M49" i="9"/>
  <c r="L60" i="9"/>
  <c r="M61" i="9"/>
  <c r="L71" i="9"/>
  <c r="M72" i="9"/>
  <c r="L41" i="9"/>
  <c r="L50" i="9"/>
  <c r="M65" i="9"/>
  <c r="L69" i="9"/>
  <c r="L70" i="9"/>
  <c r="M77" i="9"/>
  <c r="L80" i="9"/>
  <c r="L86" i="9"/>
  <c r="M87" i="9"/>
  <c r="M32" i="9"/>
  <c r="L35" i="9"/>
  <c r="M41" i="9"/>
  <c r="M48" i="9"/>
  <c r="M63" i="9"/>
  <c r="M70" i="9"/>
  <c r="M80" i="9"/>
  <c r="L85" i="9"/>
  <c r="M86" i="9"/>
  <c r="L97" i="9"/>
  <c r="M98" i="9"/>
  <c r="L109" i="9"/>
  <c r="L11" i="9"/>
  <c r="M12" i="9"/>
  <c r="L55" i="9"/>
  <c r="L84" i="9"/>
  <c r="M85" i="9"/>
  <c r="L96" i="9"/>
  <c r="M97" i="9"/>
  <c r="L108" i="9"/>
  <c r="M109" i="9"/>
  <c r="L23" i="9"/>
  <c r="L53" i="9"/>
  <c r="M55" i="9"/>
  <c r="M74" i="9"/>
  <c r="L79" i="9"/>
  <c r="M24" i="9"/>
  <c r="M44" i="9"/>
  <c r="M46" i="9"/>
  <c r="M53" i="9"/>
  <c r="L57" i="9"/>
  <c r="L59" i="9"/>
  <c r="L76" i="9"/>
  <c r="M79" i="9"/>
  <c r="M83" i="9"/>
  <c r="L94" i="9"/>
  <c r="M95" i="9"/>
  <c r="L106" i="9"/>
  <c r="M107" i="9"/>
  <c r="L118" i="9"/>
  <c r="M119" i="9"/>
  <c r="M36" i="9"/>
  <c r="L42" i="9"/>
  <c r="M51" i="9"/>
  <c r="L66" i="9"/>
  <c r="M68" i="9"/>
  <c r="M76" i="9"/>
  <c r="L93" i="9"/>
  <c r="M94" i="9"/>
  <c r="L105" i="9"/>
  <c r="M106" i="9"/>
  <c r="L117" i="9"/>
  <c r="M118" i="9"/>
  <c r="M42" i="9"/>
  <c r="L64" i="9"/>
  <c r="M66" i="9"/>
  <c r="M71" i="9"/>
  <c r="L78" i="9"/>
  <c r="L82" i="9"/>
  <c r="L92" i="9"/>
  <c r="M93" i="9"/>
  <c r="L104" i="9"/>
  <c r="M105" i="9"/>
  <c r="L116" i="9"/>
  <c r="M117" i="9"/>
  <c r="M78" i="9"/>
  <c r="M82" i="9"/>
  <c r="L91" i="9"/>
  <c r="M92" i="9"/>
  <c r="M34" i="9"/>
  <c r="L62" i="9"/>
  <c r="L90" i="9"/>
  <c r="M91" i="9"/>
  <c r="L102" i="9"/>
  <c r="M103" i="9"/>
  <c r="L114" i="9"/>
  <c r="M115" i="9"/>
  <c r="L40" i="9"/>
  <c r="L43" i="9"/>
  <c r="L47" i="9"/>
  <c r="L54" i="9"/>
  <c r="M56" i="9"/>
  <c r="M60" i="9"/>
  <c r="L73" i="9"/>
  <c r="L75" i="9"/>
  <c r="L89" i="9"/>
  <c r="M90" i="9"/>
  <c r="L101" i="9"/>
  <c r="M102" i="9"/>
  <c r="L31" i="9"/>
  <c r="M43" i="9"/>
  <c r="L45" i="9"/>
  <c r="L52" i="9"/>
  <c r="M54" i="9"/>
  <c r="M58" i="9"/>
  <c r="L67" i="9"/>
  <c r="L81" i="9"/>
  <c r="L88" i="9"/>
  <c r="M89" i="9"/>
  <c r="L100" i="9"/>
  <c r="M101" i="9"/>
  <c r="M121" i="9"/>
  <c r="M126" i="9"/>
  <c r="L135" i="9"/>
  <c r="M136" i="9"/>
  <c r="M31" i="9"/>
  <c r="M84" i="9"/>
  <c r="L112" i="9"/>
  <c r="L125" i="9"/>
  <c r="L134" i="9"/>
  <c r="M135" i="9"/>
  <c r="M104" i="9"/>
  <c r="L110" i="9"/>
  <c r="M112" i="9"/>
  <c r="M125" i="9"/>
  <c r="L133" i="9"/>
  <c r="M134" i="9"/>
  <c r="L98" i="9"/>
  <c r="L107" i="9"/>
  <c r="M110" i="9"/>
  <c r="L124" i="9"/>
  <c r="L132" i="9"/>
  <c r="M133" i="9"/>
  <c r="L87" i="9"/>
  <c r="M114" i="9"/>
  <c r="L120" i="9"/>
  <c r="M124" i="9"/>
  <c r="L131" i="9"/>
  <c r="M132" i="9"/>
  <c r="L143" i="9"/>
  <c r="M144" i="9"/>
  <c r="L155" i="9"/>
  <c r="M88" i="9"/>
  <c r="L99" i="9"/>
  <c r="M120" i="9"/>
  <c r="L123" i="9"/>
  <c r="L130" i="9"/>
  <c r="M131" i="9"/>
  <c r="M99" i="9"/>
  <c r="M108" i="9"/>
  <c r="M116" i="9"/>
  <c r="M123" i="9"/>
  <c r="L129" i="9"/>
  <c r="M130" i="9"/>
  <c r="L141" i="9"/>
  <c r="M142" i="9"/>
  <c r="L77" i="9"/>
  <c r="M100" i="9"/>
  <c r="L111" i="9"/>
  <c r="L128" i="9"/>
  <c r="M129" i="9"/>
  <c r="L140" i="9"/>
  <c r="M141" i="9"/>
  <c r="L152" i="9"/>
  <c r="M153" i="9"/>
  <c r="L65" i="9"/>
  <c r="M67" i="9"/>
  <c r="L103" i="9"/>
  <c r="M111" i="9"/>
  <c r="L113" i="9"/>
  <c r="L122" i="9"/>
  <c r="M128" i="9"/>
  <c r="L139" i="9"/>
  <c r="M140" i="9"/>
  <c r="L151" i="9"/>
  <c r="M152" i="9"/>
  <c r="L163" i="9"/>
  <c r="M164" i="9"/>
  <c r="L174" i="9"/>
  <c r="M175" i="9"/>
  <c r="M113" i="9"/>
  <c r="M122" i="9"/>
  <c r="L127" i="9"/>
  <c r="L138" i="9"/>
  <c r="M139" i="9"/>
  <c r="L150" i="9"/>
  <c r="M151" i="9"/>
  <c r="M96" i="9"/>
  <c r="L115" i="9"/>
  <c r="L119" i="9"/>
  <c r="L121" i="9"/>
  <c r="L126" i="9"/>
  <c r="L136" i="9"/>
  <c r="M137" i="9"/>
  <c r="L148" i="9"/>
  <c r="M149" i="9"/>
  <c r="L160" i="9"/>
  <c r="M161" i="9"/>
  <c r="M81" i="9"/>
  <c r="L153" i="9"/>
  <c r="M167" i="9"/>
  <c r="M172" i="9"/>
  <c r="L177" i="9"/>
  <c r="L183" i="9"/>
  <c r="L193" i="9"/>
  <c r="M194" i="9"/>
  <c r="L202" i="9"/>
  <c r="M203" i="9"/>
  <c r="L214" i="9"/>
  <c r="M160" i="9"/>
  <c r="L171" i="9"/>
  <c r="M177" i="9"/>
  <c r="M183" i="9"/>
  <c r="L192" i="9"/>
  <c r="M193" i="9"/>
  <c r="M202" i="9"/>
  <c r="L95" i="9"/>
  <c r="L146" i="9"/>
  <c r="L156" i="9"/>
  <c r="M163" i="9"/>
  <c r="M171" i="9"/>
  <c r="L182" i="9"/>
  <c r="L191" i="9"/>
  <c r="M192" i="9"/>
  <c r="L201" i="9"/>
  <c r="M127" i="9"/>
  <c r="L144" i="9"/>
  <c r="M146" i="9"/>
  <c r="M156" i="9"/>
  <c r="L166" i="9"/>
  <c r="L176" i="9"/>
  <c r="L181" i="9"/>
  <c r="M182" i="9"/>
  <c r="L190" i="9"/>
  <c r="M191" i="9"/>
  <c r="L200" i="9"/>
  <c r="M201" i="9"/>
  <c r="M148" i="9"/>
  <c r="L154" i="9"/>
  <c r="L159" i="9"/>
  <c r="M166" i="9"/>
  <c r="L170" i="9"/>
  <c r="M176" i="9"/>
  <c r="M181" i="9"/>
  <c r="L189" i="9"/>
  <c r="M190" i="9"/>
  <c r="L199" i="9"/>
  <c r="M200" i="9"/>
  <c r="L137" i="9"/>
  <c r="M154" i="9"/>
  <c r="M159" i="9"/>
  <c r="M170" i="9"/>
  <c r="L175" i="9"/>
  <c r="L180" i="9"/>
  <c r="L188" i="9"/>
  <c r="M189" i="9"/>
  <c r="L198" i="9"/>
  <c r="M199" i="9"/>
  <c r="L209" i="9"/>
  <c r="M210" i="9"/>
  <c r="L162" i="9"/>
  <c r="L169" i="9"/>
  <c r="M180" i="9"/>
  <c r="L187" i="9"/>
  <c r="M188" i="9"/>
  <c r="M198" i="9"/>
  <c r="L145" i="9"/>
  <c r="M150" i="9"/>
  <c r="L158" i="9"/>
  <c r="M162" i="9"/>
  <c r="L165" i="9"/>
  <c r="M169" i="9"/>
  <c r="M174" i="9"/>
  <c r="L179" i="9"/>
  <c r="L186" i="9"/>
  <c r="M187" i="9"/>
  <c r="L197" i="9"/>
  <c r="L207" i="9"/>
  <c r="M208" i="9"/>
  <c r="L218" i="9"/>
  <c r="M219" i="9"/>
  <c r="L142" i="9"/>
  <c r="M145" i="9"/>
  <c r="L147" i="9"/>
  <c r="M155" i="9"/>
  <c r="M158" i="9"/>
  <c r="M165" i="9"/>
  <c r="M179" i="9"/>
  <c r="L185" i="9"/>
  <c r="M186" i="9"/>
  <c r="L196" i="9"/>
  <c r="M197" i="9"/>
  <c r="L206" i="9"/>
  <c r="M207" i="9"/>
  <c r="M218" i="9"/>
  <c r="L149" i="9"/>
  <c r="M157" i="9"/>
  <c r="M138" i="9"/>
  <c r="M147" i="9"/>
  <c r="L161" i="9"/>
  <c r="L168" i="9"/>
  <c r="L173" i="9"/>
  <c r="L178" i="9"/>
  <c r="M185" i="9"/>
  <c r="M196" i="9"/>
  <c r="L205" i="9"/>
  <c r="M206" i="9"/>
  <c r="L217" i="9"/>
  <c r="M143" i="9"/>
  <c r="L157" i="9"/>
  <c r="L164" i="9"/>
  <c r="M168" i="9"/>
  <c r="M173" i="9"/>
  <c r="M178" i="9"/>
  <c r="L184" i="9"/>
  <c r="L195" i="9"/>
  <c r="L204" i="9"/>
  <c r="M205" i="9"/>
  <c r="L216" i="9"/>
  <c r="M217" i="9"/>
  <c r="M195" i="9"/>
  <c r="L215" i="9"/>
  <c r="L172" i="9"/>
  <c r="M215" i="9"/>
  <c r="L221" i="9"/>
  <c r="L167" i="9"/>
  <c r="M209" i="9"/>
  <c r="L212" i="9"/>
  <c r="L220" i="9"/>
  <c r="M221" i="9"/>
  <c r="M184" i="9"/>
  <c r="M212" i="9"/>
  <c r="M214" i="9"/>
  <c r="M220" i="9"/>
  <c r="L224" i="9"/>
  <c r="M224" i="9"/>
  <c r="L208" i="9"/>
  <c r="L203" i="9"/>
  <c r="L210" i="9"/>
  <c r="L223" i="9"/>
  <c r="L213" i="9"/>
  <c r="M216" i="9"/>
  <c r="M223" i="9"/>
  <c r="M204" i="9"/>
  <c r="M213" i="9"/>
  <c r="L222" i="9"/>
  <c r="L194" i="9"/>
  <c r="L211" i="9"/>
  <c r="L219" i="9"/>
  <c r="M222" i="9"/>
  <c r="M211" i="9"/>
  <c r="L5" i="9"/>
  <c r="M5" i="9"/>
  <c r="M1" i="9" l="1"/>
  <c r="L1" i="9"/>
  <c r="N188" i="9"/>
  <c r="O188" i="9" s="1"/>
  <c r="N126" i="9"/>
  <c r="O126" i="9" s="1"/>
  <c r="N71" i="9"/>
  <c r="O71" i="9" s="1"/>
  <c r="N15" i="9"/>
  <c r="O15" i="9" s="1"/>
  <c r="N19" i="9"/>
  <c r="O19" i="9" s="1"/>
  <c r="N173" i="9"/>
  <c r="O173" i="9" s="1"/>
  <c r="N158" i="9"/>
  <c r="O158" i="9" s="1"/>
  <c r="N170" i="9"/>
  <c r="O170" i="9" s="1"/>
  <c r="N166" i="9"/>
  <c r="O166" i="9" s="1"/>
  <c r="N203" i="9"/>
  <c r="O203" i="9" s="1"/>
  <c r="N149" i="9"/>
  <c r="O149" i="9" s="1"/>
  <c r="N128" i="9"/>
  <c r="O128" i="9" s="1"/>
  <c r="N131" i="9"/>
  <c r="O131" i="9" s="1"/>
  <c r="N112" i="9"/>
  <c r="O112" i="9" s="1"/>
  <c r="N121" i="9"/>
  <c r="O121" i="9" s="1"/>
  <c r="N109" i="9"/>
  <c r="O109" i="9" s="1"/>
  <c r="N86" i="9"/>
  <c r="O86" i="9" s="1"/>
  <c r="N77" i="9"/>
  <c r="O77" i="9" s="1"/>
  <c r="N37" i="9"/>
  <c r="O37" i="9" s="1"/>
  <c r="N125" i="9"/>
  <c r="O125" i="9" s="1"/>
  <c r="N92" i="9"/>
  <c r="O92" i="9" s="1"/>
  <c r="N50" i="9"/>
  <c r="O50" i="9" s="1"/>
  <c r="N45" i="9"/>
  <c r="O45" i="9" s="1"/>
  <c r="N155" i="9"/>
  <c r="O155" i="9" s="1"/>
  <c r="N180" i="9"/>
  <c r="O180" i="9" s="1"/>
  <c r="N159" i="9"/>
  <c r="O159" i="9" s="1"/>
  <c r="N156" i="9"/>
  <c r="O156" i="9" s="1"/>
  <c r="N114" i="9"/>
  <c r="O114" i="9" s="1"/>
  <c r="N101" i="9"/>
  <c r="O101" i="9" s="1"/>
  <c r="N102" i="9"/>
  <c r="O102" i="9" s="1"/>
  <c r="N82" i="9"/>
  <c r="O82" i="9" s="1"/>
  <c r="N66" i="9"/>
  <c r="O66" i="9" s="1"/>
  <c r="N51" i="9"/>
  <c r="O51" i="9" s="1"/>
  <c r="N38" i="9"/>
  <c r="O38" i="9" s="1"/>
  <c r="N75" i="9"/>
  <c r="O75" i="9" s="1"/>
  <c r="N29" i="9"/>
  <c r="O29" i="9" s="1"/>
  <c r="N7" i="9"/>
  <c r="O7" i="9" s="1"/>
  <c r="N33" i="9"/>
  <c r="O33" i="9" s="1"/>
  <c r="N59" i="9"/>
  <c r="O59" i="9" s="1"/>
  <c r="N139" i="9"/>
  <c r="O139" i="9" s="1"/>
  <c r="N124" i="9"/>
  <c r="O124" i="9" s="1"/>
  <c r="N79" i="9"/>
  <c r="O79" i="9" s="1"/>
  <c r="N16" i="9"/>
  <c r="O16" i="9" s="1"/>
  <c r="N212" i="9"/>
  <c r="O212" i="9" s="1"/>
  <c r="N185" i="9"/>
  <c r="O185" i="9" s="1"/>
  <c r="N184" i="9"/>
  <c r="O184" i="9" s="1"/>
  <c r="N168" i="9"/>
  <c r="O168" i="9" s="1"/>
  <c r="N221" i="9"/>
  <c r="O221" i="9" s="1"/>
  <c r="N218" i="9"/>
  <c r="O218" i="9" s="1"/>
  <c r="N174" i="9"/>
  <c r="O174" i="9" s="1"/>
  <c r="N154" i="9"/>
  <c r="O154" i="9" s="1"/>
  <c r="N146" i="9"/>
  <c r="O146" i="9" s="1"/>
  <c r="N194" i="9"/>
  <c r="O194" i="9" s="1"/>
  <c r="N137" i="9"/>
  <c r="O137" i="9" s="1"/>
  <c r="N122" i="9"/>
  <c r="O122" i="9" s="1"/>
  <c r="N100" i="9"/>
  <c r="O100" i="9" s="1"/>
  <c r="N104" i="9"/>
  <c r="O104" i="9" s="1"/>
  <c r="N115" i="9"/>
  <c r="O115" i="9" s="1"/>
  <c r="N78" i="9"/>
  <c r="O78" i="9" s="1"/>
  <c r="N97" i="9"/>
  <c r="O97" i="9" s="1"/>
  <c r="N80" i="9"/>
  <c r="O80" i="9" s="1"/>
  <c r="N25" i="9"/>
  <c r="O25" i="9" s="1"/>
  <c r="N214" i="9"/>
  <c r="O214" i="9" s="1"/>
  <c r="N129" i="9"/>
  <c r="O129" i="9" s="1"/>
  <c r="N43" i="9"/>
  <c r="O43" i="9" s="1"/>
  <c r="N68" i="9"/>
  <c r="O68" i="9" s="1"/>
  <c r="N195" i="9"/>
  <c r="O195" i="9" s="1"/>
  <c r="N145" i="9"/>
  <c r="O145" i="9" s="1"/>
  <c r="N169" i="9"/>
  <c r="O169" i="9" s="1"/>
  <c r="N148" i="9"/>
  <c r="O148" i="9" s="1"/>
  <c r="N202" i="9"/>
  <c r="O202" i="9" s="1"/>
  <c r="N113" i="9"/>
  <c r="O113" i="9" s="1"/>
  <c r="N111" i="9"/>
  <c r="O111" i="9" s="1"/>
  <c r="N120" i="9"/>
  <c r="O120" i="9" s="1"/>
  <c r="N133" i="9"/>
  <c r="O133" i="9" s="1"/>
  <c r="N135" i="9"/>
  <c r="O135" i="9" s="1"/>
  <c r="N89" i="9"/>
  <c r="O89" i="9" s="1"/>
  <c r="N90" i="9"/>
  <c r="O90" i="9" s="1"/>
  <c r="N117" i="9"/>
  <c r="O117" i="9" s="1"/>
  <c r="N42" i="9"/>
  <c r="O42" i="9" s="1"/>
  <c r="N36" i="9"/>
  <c r="O36" i="9" s="1"/>
  <c r="N53" i="9"/>
  <c r="O53" i="9" s="1"/>
  <c r="N70" i="9"/>
  <c r="O70" i="9" s="1"/>
  <c r="N65" i="9"/>
  <c r="O65" i="9" s="1"/>
  <c r="N26" i="9"/>
  <c r="O26" i="9" s="1"/>
  <c r="N64" i="9"/>
  <c r="O64" i="9" s="1"/>
  <c r="N17" i="9"/>
  <c r="O17" i="9" s="1"/>
  <c r="N20" i="9"/>
  <c r="O20" i="9" s="1"/>
  <c r="N21" i="9"/>
  <c r="O21" i="9" s="1"/>
  <c r="N47" i="9"/>
  <c r="O47" i="9" s="1"/>
  <c r="N187" i="9"/>
  <c r="O187" i="9" s="1"/>
  <c r="N163" i="9"/>
  <c r="O163" i="9" s="1"/>
  <c r="N99" i="9"/>
  <c r="O99" i="9" s="1"/>
  <c r="N217" i="9"/>
  <c r="O217" i="9" s="1"/>
  <c r="N143" i="9"/>
  <c r="O143" i="9" s="1"/>
  <c r="N207" i="9"/>
  <c r="O207" i="9" s="1"/>
  <c r="N210" i="9"/>
  <c r="O210" i="9" s="1"/>
  <c r="N200" i="9"/>
  <c r="O200" i="9" s="1"/>
  <c r="N201" i="9"/>
  <c r="O201" i="9" s="1"/>
  <c r="N127" i="9"/>
  <c r="O127" i="9" s="1"/>
  <c r="N175" i="9"/>
  <c r="O175" i="9" s="1"/>
  <c r="N142" i="9"/>
  <c r="O142" i="9" s="1"/>
  <c r="N103" i="9"/>
  <c r="O103" i="9" s="1"/>
  <c r="N118" i="9"/>
  <c r="O118" i="9" s="1"/>
  <c r="N119" i="9"/>
  <c r="O119" i="9" s="1"/>
  <c r="N46" i="9"/>
  <c r="O46" i="9" s="1"/>
  <c r="N85" i="9"/>
  <c r="O85" i="9" s="1"/>
  <c r="N63" i="9"/>
  <c r="O63" i="9" s="1"/>
  <c r="N13" i="9"/>
  <c r="O13" i="9" s="1"/>
  <c r="N178" i="9"/>
  <c r="O178" i="9" s="1"/>
  <c r="N44" i="9"/>
  <c r="O44" i="9" s="1"/>
  <c r="N48" i="9"/>
  <c r="O48" i="9" s="1"/>
  <c r="N14" i="9"/>
  <c r="O14" i="9" s="1"/>
  <c r="N52" i="9"/>
  <c r="O52" i="9" s="1"/>
  <c r="N30" i="9"/>
  <c r="O30" i="9" s="1"/>
  <c r="N8" i="9"/>
  <c r="O8" i="9" s="1"/>
  <c r="N9" i="9"/>
  <c r="O9" i="9" s="1"/>
  <c r="N35" i="9"/>
  <c r="O35" i="9" s="1"/>
  <c r="N105" i="9"/>
  <c r="O105" i="9" s="1"/>
  <c r="N204" i="9"/>
  <c r="O204" i="9" s="1"/>
  <c r="N205" i="9"/>
  <c r="O205" i="9" s="1"/>
  <c r="N138" i="9"/>
  <c r="O138" i="9" s="1"/>
  <c r="N197" i="9"/>
  <c r="O197" i="9" s="1"/>
  <c r="N199" i="9"/>
  <c r="O199" i="9" s="1"/>
  <c r="N190" i="9"/>
  <c r="O190" i="9" s="1"/>
  <c r="N191" i="9"/>
  <c r="O191" i="9" s="1"/>
  <c r="N172" i="9"/>
  <c r="O172" i="9" s="1"/>
  <c r="N164" i="9"/>
  <c r="O164" i="9" s="1"/>
  <c r="N130" i="9"/>
  <c r="O130" i="9" s="1"/>
  <c r="N110" i="9"/>
  <c r="O110" i="9" s="1"/>
  <c r="N91" i="9"/>
  <c r="O91" i="9" s="1"/>
  <c r="N106" i="9"/>
  <c r="O106" i="9" s="1"/>
  <c r="N107" i="9"/>
  <c r="O107" i="9" s="1"/>
  <c r="N24" i="9"/>
  <c r="O24" i="9" s="1"/>
  <c r="N41" i="9"/>
  <c r="O41" i="9" s="1"/>
  <c r="N72" i="9"/>
  <c r="O72" i="9" s="1"/>
  <c r="N219" i="9"/>
  <c r="O219" i="9" s="1"/>
  <c r="N157" i="9"/>
  <c r="O157" i="9" s="1"/>
  <c r="N208" i="9"/>
  <c r="O208" i="9" s="1"/>
  <c r="N150" i="9"/>
  <c r="O150" i="9" s="1"/>
  <c r="N192" i="9"/>
  <c r="O192" i="9" s="1"/>
  <c r="N183" i="9"/>
  <c r="O183" i="9" s="1"/>
  <c r="N167" i="9"/>
  <c r="O167" i="9" s="1"/>
  <c r="N153" i="9"/>
  <c r="O153" i="9" s="1"/>
  <c r="N144" i="9"/>
  <c r="O144" i="9" s="1"/>
  <c r="N84" i="9"/>
  <c r="O84" i="9" s="1"/>
  <c r="N58" i="9"/>
  <c r="O58" i="9" s="1"/>
  <c r="N93" i="9"/>
  <c r="O93" i="9" s="1"/>
  <c r="N12" i="9"/>
  <c r="O12" i="9" s="1"/>
  <c r="N73" i="9"/>
  <c r="O73" i="9" s="1"/>
  <c r="N39" i="9"/>
  <c r="O39" i="9" s="1"/>
  <c r="N40" i="9"/>
  <c r="O40" i="9" s="1"/>
  <c r="N18" i="9"/>
  <c r="O18" i="9" s="1"/>
  <c r="N69" i="9"/>
  <c r="O69" i="9" s="1"/>
  <c r="N23" i="9"/>
  <c r="O23" i="9" s="1"/>
  <c r="N209" i="9"/>
  <c r="O209" i="9" s="1"/>
  <c r="N223" i="9"/>
  <c r="O223" i="9" s="1"/>
  <c r="N224" i="9"/>
  <c r="O224" i="9" s="1"/>
  <c r="N206" i="9"/>
  <c r="O206" i="9" s="1"/>
  <c r="N186" i="9"/>
  <c r="O186" i="9" s="1"/>
  <c r="N189" i="9"/>
  <c r="O189" i="9" s="1"/>
  <c r="N181" i="9"/>
  <c r="O181" i="9" s="1"/>
  <c r="N182" i="9"/>
  <c r="O182" i="9" s="1"/>
  <c r="N177" i="9"/>
  <c r="O177" i="9" s="1"/>
  <c r="N96" i="9"/>
  <c r="O96" i="9" s="1"/>
  <c r="N152" i="9"/>
  <c r="O152" i="9" s="1"/>
  <c r="N123" i="9"/>
  <c r="O123" i="9" s="1"/>
  <c r="N31" i="9"/>
  <c r="O31" i="9" s="1"/>
  <c r="N54" i="9"/>
  <c r="O54" i="9" s="1"/>
  <c r="N60" i="9"/>
  <c r="O60" i="9" s="1"/>
  <c r="N94" i="9"/>
  <c r="O94" i="9" s="1"/>
  <c r="N95" i="9"/>
  <c r="O95" i="9" s="1"/>
  <c r="N74" i="9"/>
  <c r="O74" i="9" s="1"/>
  <c r="N32" i="9"/>
  <c r="O32" i="9" s="1"/>
  <c r="N61" i="9"/>
  <c r="O61" i="9" s="1"/>
  <c r="N22" i="9"/>
  <c r="O22" i="9" s="1"/>
  <c r="N213" i="9"/>
  <c r="O213" i="9" s="1"/>
  <c r="N147" i="9"/>
  <c r="O147" i="9" s="1"/>
  <c r="N162" i="9"/>
  <c r="O162" i="9" s="1"/>
  <c r="N67" i="9"/>
  <c r="O67" i="9" s="1"/>
  <c r="N215" i="9"/>
  <c r="O215" i="9" s="1"/>
  <c r="N198" i="9"/>
  <c r="O198" i="9" s="1"/>
  <c r="N176" i="9"/>
  <c r="O176" i="9" s="1"/>
  <c r="N81" i="9"/>
  <c r="O81" i="9" s="1"/>
  <c r="N151" i="9"/>
  <c r="O151" i="9" s="1"/>
  <c r="N141" i="9"/>
  <c r="O141" i="9" s="1"/>
  <c r="N116" i="9"/>
  <c r="O116" i="9" s="1"/>
  <c r="N132" i="9"/>
  <c r="O132" i="9" s="1"/>
  <c r="N134" i="9"/>
  <c r="O134" i="9" s="1"/>
  <c r="N136" i="9"/>
  <c r="O136" i="9" s="1"/>
  <c r="N56" i="9"/>
  <c r="O56" i="9" s="1"/>
  <c r="N55" i="9"/>
  <c r="O55" i="9" s="1"/>
  <c r="N87" i="9"/>
  <c r="O87" i="9" s="1"/>
  <c r="N62" i="9"/>
  <c r="O62" i="9" s="1"/>
  <c r="N27" i="9"/>
  <c r="O27" i="9" s="1"/>
  <c r="N28" i="9"/>
  <c r="O28" i="9" s="1"/>
  <c r="N6" i="9"/>
  <c r="O6" i="9" s="1"/>
  <c r="N57" i="9"/>
  <c r="O57" i="9" s="1"/>
  <c r="N11" i="9"/>
  <c r="O11" i="9" s="1"/>
  <c r="N222" i="9"/>
  <c r="O222" i="9" s="1"/>
  <c r="N165" i="9"/>
  <c r="O165" i="9" s="1"/>
  <c r="N193" i="9"/>
  <c r="O193" i="9" s="1"/>
  <c r="N88" i="9"/>
  <c r="O88" i="9" s="1"/>
  <c r="N211" i="9"/>
  <c r="O211" i="9" s="1"/>
  <c r="N216" i="9"/>
  <c r="O216" i="9" s="1"/>
  <c r="N220" i="9"/>
  <c r="O220" i="9" s="1"/>
  <c r="N196" i="9"/>
  <c r="O196" i="9" s="1"/>
  <c r="N179" i="9"/>
  <c r="O179" i="9" s="1"/>
  <c r="N171" i="9"/>
  <c r="O171" i="9" s="1"/>
  <c r="N160" i="9"/>
  <c r="O160" i="9" s="1"/>
  <c r="N161" i="9"/>
  <c r="O161" i="9" s="1"/>
  <c r="N140" i="9"/>
  <c r="O140" i="9" s="1"/>
  <c r="N108" i="9"/>
  <c r="O108" i="9" s="1"/>
  <c r="N34" i="9"/>
  <c r="O34" i="9" s="1"/>
  <c r="N76" i="9"/>
  <c r="O76" i="9" s="1"/>
  <c r="N83" i="9"/>
  <c r="O83" i="9" s="1"/>
  <c r="N98" i="9"/>
  <c r="O98" i="9" s="1"/>
  <c r="N49" i="9"/>
  <c r="O49" i="9" s="1"/>
  <c r="N10" i="9"/>
  <c r="O10" i="9" s="1"/>
  <c r="A2" i="11" a="1"/>
  <c r="F3" i="1"/>
  <c r="K4" i="9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4" i="1"/>
  <c r="CP39" i="6"/>
  <c r="CP40" i="6"/>
  <c r="CP41" i="6"/>
  <c r="CP42" i="6"/>
  <c r="CP43" i="6"/>
  <c r="CP44" i="6"/>
  <c r="CP52" i="6"/>
  <c r="CP53" i="6"/>
  <c r="CP54" i="6"/>
  <c r="CP55" i="6"/>
  <c r="CP56" i="6"/>
  <c r="CP57" i="6"/>
  <c r="CP58" i="6"/>
  <c r="CP81" i="6"/>
  <c r="CP131" i="6"/>
  <c r="CP132" i="6"/>
  <c r="CP191" i="6"/>
  <c r="CP192" i="6"/>
  <c r="CP193" i="6"/>
  <c r="CP194" i="6"/>
  <c r="CP195" i="6"/>
  <c r="CP196" i="6"/>
  <c r="CP197" i="6"/>
  <c r="CP248" i="6"/>
  <c r="CP285" i="6"/>
  <c r="CP297" i="6"/>
  <c r="CP298" i="6"/>
  <c r="CP299" i="6"/>
  <c r="CP300" i="6"/>
  <c r="CP301" i="6"/>
  <c r="CP302" i="6"/>
  <c r="CP306" i="6"/>
  <c r="CP307" i="6"/>
  <c r="CP308" i="6"/>
  <c r="CP309" i="6"/>
  <c r="CP310" i="6"/>
  <c r="CP311" i="6"/>
  <c r="H3" i="9"/>
  <c r="C2" i="1"/>
  <c r="C2" i="12"/>
  <c r="T8" i="9" l="1"/>
  <c r="Z62" i="9"/>
  <c r="T11" i="9"/>
  <c r="T161" i="9"/>
  <c r="T93" i="9"/>
  <c r="T67" i="9"/>
  <c r="T79" i="9"/>
  <c r="T158" i="9"/>
  <c r="T110" i="9"/>
  <c r="T115" i="9"/>
  <c r="T186" i="9"/>
  <c r="T131" i="9"/>
  <c r="T180" i="9"/>
  <c r="Z184" i="9"/>
  <c r="Z211" i="9"/>
  <c r="T118" i="9"/>
  <c r="T33" i="9"/>
  <c r="T103" i="9"/>
  <c r="Z181" i="9"/>
  <c r="Z185" i="9"/>
  <c r="Z186" i="9"/>
  <c r="Z189" i="9"/>
  <c r="Z165" i="9"/>
  <c r="Z143" i="9"/>
  <c r="Z162" i="9"/>
  <c r="T176" i="9"/>
  <c r="T216" i="9"/>
  <c r="Z86" i="9"/>
  <c r="Z113" i="9"/>
  <c r="T34" i="9"/>
  <c r="T168" i="9"/>
  <c r="Z98" i="9"/>
  <c r="T81" i="9"/>
  <c r="T179" i="9"/>
  <c r="T155" i="9"/>
  <c r="T63" i="9"/>
  <c r="T40" i="9"/>
  <c r="T23" i="9"/>
  <c r="Z163" i="9"/>
  <c r="T92" i="9"/>
  <c r="T187" i="9"/>
  <c r="Z176" i="9"/>
  <c r="T48" i="9"/>
  <c r="T62" i="9"/>
  <c r="T87" i="9"/>
  <c r="Z182" i="9"/>
  <c r="T174" i="9"/>
  <c r="T106" i="9"/>
  <c r="T86" i="9"/>
  <c r="T211" i="9"/>
  <c r="T90" i="9"/>
  <c r="T37" i="9"/>
  <c r="Z174" i="9"/>
  <c r="T83" i="9"/>
  <c r="T99" i="9"/>
  <c r="T121" i="9"/>
  <c r="U151" i="9"/>
  <c r="T43" i="9"/>
  <c r="T13" i="9"/>
  <c r="T98" i="9"/>
  <c r="T35" i="9"/>
  <c r="T44" i="9"/>
  <c r="T104" i="9"/>
  <c r="T111" i="9"/>
  <c r="T45" i="9"/>
  <c r="T184" i="9"/>
  <c r="T162" i="9"/>
  <c r="T64" i="9"/>
  <c r="T116" i="9"/>
  <c r="T163" i="9"/>
  <c r="T51" i="9"/>
  <c r="T114" i="9"/>
  <c r="T214" i="9"/>
  <c r="T58" i="9"/>
  <c r="T148" i="9"/>
  <c r="T70" i="9"/>
  <c r="T112" i="9"/>
  <c r="T183" i="9"/>
  <c r="U77" i="9"/>
  <c r="AA134" i="9"/>
  <c r="U47" i="9"/>
  <c r="AA47" i="9"/>
  <c r="U170" i="9"/>
  <c r="AA170" i="9"/>
  <c r="U141" i="9"/>
  <c r="AA65" i="9"/>
  <c r="AA202" i="9"/>
  <c r="U51" i="9"/>
  <c r="U217" i="9"/>
  <c r="AA35" i="9"/>
  <c r="AA80" i="9"/>
  <c r="AA78" i="9"/>
  <c r="U207" i="9"/>
  <c r="AA125" i="9"/>
  <c r="U55" i="9"/>
  <c r="U37" i="9"/>
  <c r="AA156" i="9"/>
  <c r="U80" i="9"/>
  <c r="AA9" i="9"/>
  <c r="AA127" i="9"/>
  <c r="U125" i="9"/>
  <c r="AA79" i="9"/>
  <c r="AA167" i="9"/>
  <c r="AA124" i="9"/>
  <c r="U130" i="9"/>
  <c r="U127" i="9"/>
  <c r="AA140" i="9"/>
  <c r="U79" i="9"/>
  <c r="U167" i="9"/>
  <c r="U124" i="9"/>
  <c r="AA77" i="9"/>
  <c r="AA69" i="9"/>
  <c r="U140" i="9"/>
  <c r="AA71" i="9"/>
  <c r="U202" i="9"/>
  <c r="AA133" i="9"/>
  <c r="AA136" i="9"/>
  <c r="AA107" i="9"/>
  <c r="AA151" i="9"/>
  <c r="U74" i="9"/>
  <c r="U129" i="9"/>
  <c r="U203" i="9"/>
  <c r="U136" i="9"/>
  <c r="U107" i="9"/>
  <c r="U199" i="9"/>
  <c r="AA74" i="9"/>
  <c r="AA129" i="9"/>
  <c r="AA203" i="9"/>
  <c r="U157" i="9"/>
  <c r="AA131" i="9"/>
  <c r="AA198" i="9"/>
  <c r="AA199" i="9"/>
  <c r="U148" i="9"/>
  <c r="AA144" i="9"/>
  <c r="U72" i="9"/>
  <c r="AA197" i="9"/>
  <c r="U45" i="9"/>
  <c r="U204" i="9"/>
  <c r="AA137" i="9"/>
  <c r="U194" i="9"/>
  <c r="AA148" i="9"/>
  <c r="AA45" i="9"/>
  <c r="U171" i="9"/>
  <c r="U11" i="9"/>
  <c r="U22" i="9"/>
  <c r="U49" i="9"/>
  <c r="U65" i="9"/>
  <c r="AA42" i="9"/>
  <c r="U16" i="9"/>
  <c r="AA11" i="9"/>
  <c r="U53" i="9"/>
  <c r="U92" i="9"/>
  <c r="AA66" i="9"/>
  <c r="U66" i="9"/>
  <c r="U43" i="9"/>
  <c r="AA217" i="9"/>
  <c r="U38" i="9"/>
  <c r="AA56" i="9"/>
  <c r="U205" i="9"/>
  <c r="AA206" i="9"/>
  <c r="U197" i="9"/>
  <c r="AA5" i="9"/>
  <c r="U191" i="9"/>
  <c r="AA21" i="9"/>
  <c r="U172" i="9"/>
  <c r="AA126" i="9"/>
  <c r="U215" i="9"/>
  <c r="U8" i="9"/>
  <c r="AA201" i="9"/>
  <c r="AA38" i="9"/>
  <c r="U56" i="9"/>
  <c r="AA205" i="9"/>
  <c r="U206" i="9"/>
  <c r="U17" i="9"/>
  <c r="U5" i="9"/>
  <c r="AA191" i="9"/>
  <c r="U21" i="9"/>
  <c r="AA172" i="9"/>
  <c r="U126" i="9"/>
  <c r="AA215" i="9"/>
  <c r="U34" i="9"/>
  <c r="U201" i="9"/>
  <c r="U50" i="9"/>
  <c r="AA210" i="9"/>
  <c r="AA18" i="9"/>
  <c r="U73" i="9"/>
  <c r="AA128" i="9"/>
  <c r="U178" i="9"/>
  <c r="U48" i="9"/>
  <c r="AA146" i="9"/>
  <c r="AA50" i="9"/>
  <c r="U210" i="9"/>
  <c r="U18" i="9"/>
  <c r="U208" i="9"/>
  <c r="U128" i="9"/>
  <c r="AA178" i="9"/>
  <c r="AA194" i="9"/>
  <c r="U13" i="9"/>
  <c r="U67" i="9"/>
  <c r="U146" i="9"/>
  <c r="U133" i="9"/>
  <c r="AA204" i="9"/>
  <c r="U156" i="9"/>
  <c r="AA208" i="9"/>
  <c r="U42" i="9"/>
  <c r="AA141" i="9"/>
  <c r="AA157" i="9"/>
  <c r="U134" i="9"/>
  <c r="AA207" i="9"/>
  <c r="U144" i="9"/>
  <c r="U70" i="9"/>
  <c r="U75" i="9"/>
  <c r="U36" i="9"/>
  <c r="U219" i="9"/>
  <c r="AA41" i="9"/>
  <c r="U138" i="9"/>
  <c r="AA154" i="9"/>
  <c r="U198" i="9"/>
  <c r="AA123" i="9"/>
  <c r="U193" i="9"/>
  <c r="U78" i="9"/>
  <c r="U218" i="9"/>
  <c r="U169" i="9"/>
  <c r="AA219" i="9"/>
  <c r="U41" i="9"/>
  <c r="AA138" i="9"/>
  <c r="U154" i="9"/>
  <c r="U137" i="9"/>
  <c r="U123" i="9"/>
  <c r="AA193" i="9"/>
  <c r="U9" i="9"/>
  <c r="AA218" i="9"/>
  <c r="U69" i="9"/>
  <c r="AA53" i="9"/>
  <c r="AA171" i="9"/>
  <c r="AA169" i="9"/>
  <c r="U71" i="9"/>
  <c r="U131" i="9"/>
  <c r="U35" i="9"/>
  <c r="U106" i="9"/>
  <c r="AA62" i="9"/>
  <c r="AA116" i="9"/>
  <c r="AA114" i="9"/>
  <c r="U101" i="9"/>
  <c r="AA112" i="9"/>
  <c r="AA122" i="9"/>
  <c r="AA104" i="9"/>
  <c r="AA111" i="9"/>
  <c r="AA115" i="9"/>
  <c r="AA220" i="9"/>
  <c r="AA180" i="9"/>
  <c r="AA100" i="9"/>
  <c r="AA86" i="9"/>
  <c r="AA92" i="9"/>
  <c r="AA87" i="9"/>
  <c r="U180" i="9"/>
  <c r="AA211" i="9"/>
  <c r="AA184" i="9"/>
  <c r="AA152" i="9"/>
  <c r="U187" i="9"/>
  <c r="AA163" i="9"/>
  <c r="U222" i="9"/>
  <c r="AA103" i="9"/>
  <c r="AA168" i="9"/>
  <c r="AA109" i="9"/>
  <c r="U29" i="9"/>
  <c r="AA91" i="9"/>
  <c r="AA176" i="9"/>
  <c r="U86" i="9"/>
  <c r="AA93" i="9"/>
  <c r="U109" i="9"/>
  <c r="AA81" i="9"/>
  <c r="AA33" i="9"/>
  <c r="Z161" i="9"/>
  <c r="T82" i="9"/>
  <c r="T177" i="9"/>
  <c r="Z177" i="9"/>
  <c r="T84" i="9"/>
  <c r="Z179" i="9"/>
  <c r="T91" i="9"/>
  <c r="Z188" i="9"/>
  <c r="T15" i="9"/>
  <c r="Z209" i="9"/>
  <c r="T19" i="9"/>
  <c r="Z212" i="9"/>
  <c r="T24" i="9"/>
  <c r="T119" i="9"/>
  <c r="T32" i="9"/>
  <c r="T135" i="9"/>
  <c r="Z41" i="9"/>
  <c r="Z74" i="9"/>
  <c r="Z152" i="9"/>
  <c r="T61" i="9"/>
  <c r="T156" i="9"/>
  <c r="Z153" i="9"/>
  <c r="T73" i="9"/>
  <c r="Z15" i="9"/>
  <c r="U19" i="9"/>
  <c r="U61" i="9"/>
  <c r="U155" i="9"/>
  <c r="U165" i="9"/>
  <c r="U179" i="9"/>
  <c r="U32" i="9"/>
  <c r="AA110" i="9"/>
  <c r="U220" i="9"/>
  <c r="U94" i="9"/>
  <c r="U110" i="9"/>
  <c r="U163" i="9"/>
  <c r="AA182" i="9"/>
  <c r="U115" i="9"/>
  <c r="U174" i="9"/>
  <c r="U58" i="9"/>
  <c r="U182" i="9"/>
  <c r="U224" i="9"/>
  <c r="U103" i="9"/>
  <c r="U162" i="9"/>
  <c r="U122" i="9"/>
  <c r="AA68" i="9"/>
  <c r="U25" i="9"/>
  <c r="U119" i="9"/>
  <c r="AA222" i="9"/>
  <c r="U214" i="9"/>
  <c r="U176" i="9"/>
  <c r="U91" i="9"/>
  <c r="U114" i="9"/>
  <c r="U184" i="9"/>
  <c r="U183" i="9"/>
  <c r="AA185" i="9"/>
  <c r="U23" i="9"/>
  <c r="U185" i="9"/>
  <c r="U168" i="9"/>
  <c r="U83" i="9"/>
  <c r="AA98" i="9"/>
  <c r="U152" i="9"/>
  <c r="U31" i="9"/>
  <c r="U90" i="9"/>
  <c r="U112" i="9"/>
  <c r="U111" i="9"/>
  <c r="AA113" i="9"/>
  <c r="AA183" i="9"/>
  <c r="U39" i="9"/>
  <c r="U62" i="9"/>
  <c r="AA26" i="9"/>
  <c r="U116" i="9"/>
  <c r="AA119" i="9"/>
  <c r="U30" i="9"/>
  <c r="U100" i="9"/>
  <c r="U99" i="9"/>
  <c r="AA101" i="9"/>
  <c r="U28" i="9"/>
  <c r="U26" i="9"/>
  <c r="U93" i="9"/>
  <c r="U104" i="9"/>
  <c r="AA83" i="9"/>
  <c r="AA214" i="9"/>
  <c r="U64" i="9"/>
  <c r="U87" i="9"/>
  <c r="AA29" i="9"/>
  <c r="AA99" i="9"/>
  <c r="AA23" i="9"/>
  <c r="U98" i="9"/>
  <c r="U81" i="9"/>
  <c r="U121" i="9"/>
  <c r="U33" i="9"/>
  <c r="U68" i="9"/>
  <c r="U118" i="9"/>
  <c r="U113" i="9"/>
  <c r="AA224" i="9"/>
  <c r="AA187" i="9"/>
  <c r="U108" i="9"/>
  <c r="U211" i="9"/>
  <c r="AA121" i="9"/>
  <c r="AA166" i="9"/>
  <c r="U142" i="9"/>
  <c r="U216" i="9"/>
  <c r="AA212" i="9"/>
  <c r="U143" i="9"/>
  <c r="AA213" i="9"/>
  <c r="U153" i="9"/>
  <c r="U46" i="9"/>
  <c r="U164" i="9"/>
  <c r="U52" i="9"/>
  <c r="U63" i="9"/>
  <c r="U181" i="9"/>
  <c r="U88" i="9"/>
  <c r="U190" i="9"/>
  <c r="U89" i="9"/>
  <c r="U192" i="9"/>
  <c r="U105" i="9"/>
  <c r="U195" i="9"/>
  <c r="U117" i="9"/>
  <c r="U213" i="9"/>
  <c r="AA59" i="9"/>
  <c r="AA105" i="9"/>
  <c r="AA145" i="9"/>
  <c r="U6" i="9"/>
  <c r="U54" i="9"/>
  <c r="U95" i="9"/>
  <c r="U145" i="9"/>
  <c r="U166" i="9"/>
  <c r="U196" i="9"/>
  <c r="AA147" i="9"/>
  <c r="U7" i="9"/>
  <c r="U57" i="9"/>
  <c r="U96" i="9"/>
  <c r="U147" i="9"/>
  <c r="U173" i="9"/>
  <c r="U200" i="9"/>
  <c r="AA155" i="9"/>
  <c r="U10" i="9"/>
  <c r="U59" i="9"/>
  <c r="U97" i="9"/>
  <c r="U149" i="9"/>
  <c r="U175" i="9"/>
  <c r="U209" i="9"/>
  <c r="AA158" i="9"/>
  <c r="U12" i="9"/>
  <c r="U60" i="9"/>
  <c r="U102" i="9"/>
  <c r="U150" i="9"/>
  <c r="U177" i="9"/>
  <c r="U212" i="9"/>
  <c r="AA165" i="9"/>
  <c r="U14" i="9"/>
  <c r="AA177" i="9"/>
  <c r="U24" i="9"/>
  <c r="U76" i="9"/>
  <c r="U120" i="9"/>
  <c r="U158" i="9"/>
  <c r="U186" i="9"/>
  <c r="U221" i="9"/>
  <c r="AA179" i="9"/>
  <c r="U27" i="9"/>
  <c r="U82" i="9"/>
  <c r="U132" i="9"/>
  <c r="U159" i="9"/>
  <c r="U188" i="9"/>
  <c r="U223" i="9"/>
  <c r="AA192" i="9"/>
  <c r="U40" i="9"/>
  <c r="U84" i="9"/>
  <c r="U135" i="9"/>
  <c r="U160" i="9"/>
  <c r="U189" i="9"/>
  <c r="AA195" i="9"/>
  <c r="U44" i="9"/>
  <c r="U85" i="9"/>
  <c r="U139" i="9"/>
  <c r="U161" i="9"/>
  <c r="AA6" i="9"/>
  <c r="AA117" i="9"/>
  <c r="AA159" i="9"/>
  <c r="AA181" i="9"/>
  <c r="AA216" i="9"/>
  <c r="AA14" i="9"/>
  <c r="AA135" i="9"/>
  <c r="AA160" i="9"/>
  <c r="AA186" i="9"/>
  <c r="AA221" i="9"/>
  <c r="AA30" i="9"/>
  <c r="AA139" i="9"/>
  <c r="AA161" i="9"/>
  <c r="AA188" i="9"/>
  <c r="AA223" i="9"/>
  <c r="AA54" i="9"/>
  <c r="AA142" i="9"/>
  <c r="AA162" i="9"/>
  <c r="AA189" i="9"/>
  <c r="AA57" i="9"/>
  <c r="AA143" i="9"/>
  <c r="AA164" i="9"/>
  <c r="AA190" i="9"/>
  <c r="AA88" i="9"/>
  <c r="AA89" i="9"/>
  <c r="AA149" i="9"/>
  <c r="AA173" i="9"/>
  <c r="AA196" i="9"/>
  <c r="AA90" i="9"/>
  <c r="AA150" i="9"/>
  <c r="AA174" i="9"/>
  <c r="AA200" i="9"/>
  <c r="AA95" i="9"/>
  <c r="AA153" i="9"/>
  <c r="AA175" i="9"/>
  <c r="AA209" i="9"/>
  <c r="U20" i="9"/>
  <c r="AA102" i="9"/>
  <c r="W13" i="1"/>
  <c r="W14" i="1"/>
  <c r="Q14" i="1"/>
  <c r="O14" i="1"/>
  <c r="N8" i="1"/>
  <c r="N20" i="1"/>
  <c r="AA15" i="9"/>
  <c r="AA27" i="9"/>
  <c r="AA39" i="9"/>
  <c r="AA51" i="9"/>
  <c r="AA63" i="9"/>
  <c r="AA75" i="9"/>
  <c r="W15" i="1"/>
  <c r="Q15" i="1"/>
  <c r="O15" i="1"/>
  <c r="N9" i="1"/>
  <c r="N21" i="1"/>
  <c r="AA16" i="9"/>
  <c r="AA28" i="9"/>
  <c r="AA40" i="9"/>
  <c r="AA52" i="9"/>
  <c r="AA64" i="9"/>
  <c r="AA76" i="9"/>
  <c r="Q17" i="1"/>
  <c r="W16" i="1"/>
  <c r="Q16" i="1"/>
  <c r="O16" i="1"/>
  <c r="N10" i="1"/>
  <c r="N4" i="1"/>
  <c r="AA17" i="9"/>
  <c r="W6" i="1"/>
  <c r="W18" i="1"/>
  <c r="Q6" i="1"/>
  <c r="Q18" i="1"/>
  <c r="O6" i="1"/>
  <c r="O18" i="1"/>
  <c r="N12" i="1"/>
  <c r="AA7" i="9"/>
  <c r="AA19" i="9"/>
  <c r="AA31" i="9"/>
  <c r="AA43" i="9"/>
  <c r="AA55" i="9"/>
  <c r="AA67" i="9"/>
  <c r="U15" i="9"/>
  <c r="O5" i="1"/>
  <c r="W7" i="1"/>
  <c r="W19" i="1"/>
  <c r="Q7" i="1"/>
  <c r="Q19" i="1"/>
  <c r="O7" i="1"/>
  <c r="O19" i="1"/>
  <c r="N13" i="1"/>
  <c r="AA8" i="9"/>
  <c r="AA20" i="9"/>
  <c r="AA32" i="9"/>
  <c r="AA44" i="9"/>
  <c r="W8" i="1"/>
  <c r="W20" i="1"/>
  <c r="Q8" i="1"/>
  <c r="Q20" i="1"/>
  <c r="O8" i="1"/>
  <c r="O20" i="1"/>
  <c r="N14" i="1"/>
  <c r="Q5" i="1"/>
  <c r="W9" i="1"/>
  <c r="W21" i="1"/>
  <c r="Q9" i="1"/>
  <c r="Q21" i="1"/>
  <c r="O9" i="1"/>
  <c r="O21" i="1"/>
  <c r="N15" i="1"/>
  <c r="AA10" i="9"/>
  <c r="AA22" i="9"/>
  <c r="AA34" i="9"/>
  <c r="AA46" i="9"/>
  <c r="AA58" i="9"/>
  <c r="AA70" i="9"/>
  <c r="AA82" i="9"/>
  <c r="AA94" i="9"/>
  <c r="AA106" i="9"/>
  <c r="AA118" i="9"/>
  <c r="AA130" i="9"/>
  <c r="N19" i="1"/>
  <c r="W5" i="1"/>
  <c r="W10" i="1"/>
  <c r="W4" i="1"/>
  <c r="Q10" i="1"/>
  <c r="Q4" i="1"/>
  <c r="O10" i="1"/>
  <c r="O4" i="1"/>
  <c r="N16" i="1"/>
  <c r="O13" i="1"/>
  <c r="W17" i="1"/>
  <c r="W11" i="1"/>
  <c r="Q11" i="1"/>
  <c r="O11" i="1"/>
  <c r="N5" i="1"/>
  <c r="N17" i="1"/>
  <c r="AA12" i="9"/>
  <c r="AA24" i="9"/>
  <c r="AA36" i="9"/>
  <c r="AA48" i="9"/>
  <c r="AA60" i="9"/>
  <c r="AA72" i="9"/>
  <c r="AA84" i="9"/>
  <c r="AA96" i="9"/>
  <c r="AA108" i="9"/>
  <c r="AA120" i="9"/>
  <c r="AA132" i="9"/>
  <c r="Q13" i="1"/>
  <c r="N7" i="1"/>
  <c r="O17" i="1"/>
  <c r="W12" i="1"/>
  <c r="Q12" i="1"/>
  <c r="O12" i="1"/>
  <c r="N6" i="1"/>
  <c r="N18" i="1"/>
  <c r="AA13" i="9"/>
  <c r="AA25" i="9"/>
  <c r="AA37" i="9"/>
  <c r="AA49" i="9"/>
  <c r="AA61" i="9"/>
  <c r="AA73" i="9"/>
  <c r="AA85" i="9"/>
  <c r="AA97" i="9"/>
  <c r="N11" i="1"/>
  <c r="S22" i="1"/>
  <c r="T22" i="1"/>
  <c r="D22" i="1"/>
  <c r="C22" i="1"/>
  <c r="S201" i="9"/>
  <c r="R54" i="9"/>
  <c r="R212" i="9"/>
  <c r="S42" i="9"/>
  <c r="R99" i="9"/>
  <c r="S137" i="9"/>
  <c r="R192" i="9"/>
  <c r="R201" i="9"/>
  <c r="S224" i="9"/>
  <c r="R137" i="9"/>
  <c r="R180" i="9"/>
  <c r="S149" i="9"/>
  <c r="R224" i="9"/>
  <c r="R136" i="9"/>
  <c r="S173" i="9"/>
  <c r="R149" i="9"/>
  <c r="R94" i="9"/>
  <c r="R181" i="9"/>
  <c r="S136" i="9"/>
  <c r="R30" i="9"/>
  <c r="S159" i="9"/>
  <c r="R35" i="9"/>
  <c r="S142" i="9"/>
  <c r="S30" i="9"/>
  <c r="R70" i="9"/>
  <c r="S40" i="9"/>
  <c r="R160" i="9"/>
  <c r="S99" i="9"/>
  <c r="R190" i="9"/>
  <c r="R125" i="9"/>
  <c r="S77" i="9"/>
  <c r="R184" i="9"/>
  <c r="R186" i="9"/>
  <c r="R91" i="9"/>
  <c r="R65" i="9"/>
  <c r="R123" i="9"/>
  <c r="R40" i="9"/>
  <c r="R221" i="9"/>
  <c r="S125" i="9"/>
  <c r="R77" i="9"/>
  <c r="S65" i="9"/>
  <c r="R82" i="9"/>
  <c r="S54" i="9"/>
  <c r="R101" i="9"/>
  <c r="R215" i="9"/>
  <c r="S123" i="9"/>
  <c r="S178" i="9"/>
  <c r="R188" i="9"/>
  <c r="R203" i="9"/>
  <c r="R178" i="9"/>
  <c r="R42" i="9"/>
  <c r="R167" i="9"/>
  <c r="R79" i="9"/>
  <c r="R142" i="9"/>
  <c r="R209" i="9"/>
  <c r="S160" i="9"/>
  <c r="R135" i="9"/>
  <c r="R106" i="9"/>
  <c r="S212" i="9"/>
  <c r="S184" i="9"/>
  <c r="R198" i="9"/>
  <c r="R197" i="9"/>
  <c r="R18" i="9"/>
  <c r="R187" i="9"/>
  <c r="R103" i="9"/>
  <c r="R59" i="9"/>
  <c r="R76" i="9"/>
  <c r="S100" i="9"/>
  <c r="R68" i="9"/>
  <c r="R216" i="9"/>
  <c r="R56" i="9"/>
  <c r="S135" i="9"/>
  <c r="R88" i="9"/>
  <c r="R64" i="9"/>
  <c r="S185" i="9"/>
  <c r="S206" i="9"/>
  <c r="S66" i="9"/>
  <c r="R16" i="9"/>
  <c r="R169" i="9"/>
  <c r="S76" i="9"/>
  <c r="R100" i="9"/>
  <c r="S75" i="9"/>
  <c r="R11" i="9"/>
  <c r="S112" i="9"/>
  <c r="S111" i="9"/>
  <c r="S124" i="9"/>
  <c r="S205" i="9"/>
  <c r="S88" i="9"/>
  <c r="R41" i="9"/>
  <c r="R202" i="9"/>
  <c r="S64" i="9"/>
  <c r="R185" i="9"/>
  <c r="R206" i="9"/>
  <c r="R66" i="9"/>
  <c r="S148" i="9"/>
  <c r="S87" i="9"/>
  <c r="R115" i="9"/>
  <c r="R191" i="9"/>
  <c r="R179" i="9"/>
  <c r="R151" i="9"/>
  <c r="R75" i="9"/>
  <c r="S18" i="9"/>
  <c r="R112" i="9"/>
  <c r="R23" i="9"/>
  <c r="R111" i="9"/>
  <c r="R124" i="9"/>
  <c r="R205" i="9"/>
  <c r="S41" i="9"/>
  <c r="R28" i="9"/>
  <c r="S16" i="9"/>
  <c r="R214" i="9"/>
  <c r="S23" i="9"/>
  <c r="S28" i="9"/>
  <c r="R168" i="9"/>
  <c r="R199" i="9"/>
  <c r="S190" i="9"/>
  <c r="R139" i="9"/>
  <c r="R204" i="9"/>
  <c r="R148" i="9"/>
  <c r="S52" i="9"/>
  <c r="S89" i="9"/>
  <c r="R174" i="9"/>
  <c r="R87" i="9"/>
  <c r="S6" i="9"/>
  <c r="R213" i="9"/>
  <c r="S207" i="9"/>
  <c r="R208" i="9"/>
  <c r="S5" i="9"/>
  <c r="S17" i="9"/>
  <c r="R113" i="9"/>
  <c r="R52" i="9"/>
  <c r="R89" i="9"/>
  <c r="R222" i="9"/>
  <c r="R44" i="9"/>
  <c r="R210" i="9"/>
  <c r="R173" i="9"/>
  <c r="R130" i="9"/>
  <c r="R6" i="9"/>
  <c r="S101" i="9"/>
  <c r="R207" i="9"/>
  <c r="R118" i="9"/>
  <c r="R47" i="9"/>
  <c r="R5" i="9"/>
  <c r="R17" i="9"/>
  <c r="S113" i="9"/>
  <c r="R159" i="9"/>
  <c r="S53" i="9"/>
  <c r="S218" i="9"/>
  <c r="R172" i="9"/>
  <c r="R194" i="9"/>
  <c r="S147" i="9"/>
  <c r="S219" i="9"/>
  <c r="R175" i="9"/>
  <c r="R171" i="9"/>
  <c r="S154" i="9"/>
  <c r="R29" i="9"/>
  <c r="R183" i="9"/>
  <c r="S217" i="9"/>
  <c r="S161" i="9"/>
  <c r="R53" i="9"/>
  <c r="R193" i="9"/>
  <c r="S166" i="9"/>
  <c r="R127" i="9"/>
  <c r="S171" i="9"/>
  <c r="R147" i="9"/>
  <c r="R195" i="9"/>
  <c r="S172" i="9"/>
  <c r="R154" i="9"/>
  <c r="S183" i="9"/>
  <c r="R161" i="9"/>
  <c r="R196" i="9"/>
  <c r="R220" i="9"/>
  <c r="S195" i="9"/>
  <c r="R163" i="9"/>
  <c r="R217" i="9"/>
  <c r="S29" i="9"/>
  <c r="R166" i="9"/>
  <c r="R218" i="9"/>
  <c r="R219" i="9"/>
  <c r="S196" i="9"/>
  <c r="S7" i="9"/>
  <c r="S19" i="9"/>
  <c r="S31" i="9"/>
  <c r="S43" i="9"/>
  <c r="S55" i="9"/>
  <c r="S67" i="9"/>
  <c r="S78" i="9"/>
  <c r="S90" i="9"/>
  <c r="S102" i="9"/>
  <c r="S114" i="9"/>
  <c r="S126" i="9"/>
  <c r="S138" i="9"/>
  <c r="S150" i="9"/>
  <c r="S162" i="9"/>
  <c r="S174" i="9"/>
  <c r="S186" i="9"/>
  <c r="S197" i="9"/>
  <c r="S208" i="9"/>
  <c r="S220" i="9"/>
  <c r="R7" i="9"/>
  <c r="R19" i="9"/>
  <c r="R31" i="9"/>
  <c r="R43" i="9"/>
  <c r="R55" i="9"/>
  <c r="R67" i="9"/>
  <c r="R78" i="9"/>
  <c r="R90" i="9"/>
  <c r="R102" i="9"/>
  <c r="R114" i="9"/>
  <c r="R126" i="9"/>
  <c r="R138" i="9"/>
  <c r="R150" i="9"/>
  <c r="R162" i="9"/>
  <c r="S8" i="9"/>
  <c r="S20" i="9"/>
  <c r="S32" i="9"/>
  <c r="S44" i="9"/>
  <c r="S56" i="9"/>
  <c r="S68" i="9"/>
  <c r="S79" i="9"/>
  <c r="S91" i="9"/>
  <c r="S103" i="9"/>
  <c r="S115" i="9"/>
  <c r="S127" i="9"/>
  <c r="S139" i="9"/>
  <c r="S151" i="9"/>
  <c r="S163" i="9"/>
  <c r="S175" i="9"/>
  <c r="S187" i="9"/>
  <c r="S198" i="9"/>
  <c r="S209" i="9"/>
  <c r="S221" i="9"/>
  <c r="R8" i="9"/>
  <c r="R20" i="9"/>
  <c r="R32" i="9"/>
  <c r="S9" i="9"/>
  <c r="S21" i="9"/>
  <c r="S33" i="9"/>
  <c r="S45" i="9"/>
  <c r="S57" i="9"/>
  <c r="S69" i="9"/>
  <c r="S80" i="9"/>
  <c r="S92" i="9"/>
  <c r="S104" i="9"/>
  <c r="S116" i="9"/>
  <c r="S128" i="9"/>
  <c r="S140" i="9"/>
  <c r="S152" i="9"/>
  <c r="S164" i="9"/>
  <c r="S176" i="9"/>
  <c r="S188" i="9"/>
  <c r="S199" i="9"/>
  <c r="S210" i="9"/>
  <c r="S222" i="9"/>
  <c r="R9" i="9"/>
  <c r="R21" i="9"/>
  <c r="R33" i="9"/>
  <c r="R45" i="9"/>
  <c r="R57" i="9"/>
  <c r="R69" i="9"/>
  <c r="R80" i="9"/>
  <c r="R92" i="9"/>
  <c r="R104" i="9"/>
  <c r="R116" i="9"/>
  <c r="R128" i="9"/>
  <c r="R140" i="9"/>
  <c r="R152" i="9"/>
  <c r="R164" i="9"/>
  <c r="R176" i="9"/>
  <c r="S10" i="9"/>
  <c r="S22" i="9"/>
  <c r="S34" i="9"/>
  <c r="S46" i="9"/>
  <c r="S58" i="9"/>
  <c r="S81" i="9"/>
  <c r="S93" i="9"/>
  <c r="S105" i="9"/>
  <c r="S117" i="9"/>
  <c r="S129" i="9"/>
  <c r="S141" i="9"/>
  <c r="S153" i="9"/>
  <c r="S165" i="9"/>
  <c r="S177" i="9"/>
  <c r="S189" i="9"/>
  <c r="S200" i="9"/>
  <c r="S211" i="9"/>
  <c r="S223" i="9"/>
  <c r="R10" i="9"/>
  <c r="R22" i="9"/>
  <c r="R34" i="9"/>
  <c r="R46" i="9"/>
  <c r="R58" i="9"/>
  <c r="R81" i="9"/>
  <c r="R93" i="9"/>
  <c r="R105" i="9"/>
  <c r="R117" i="9"/>
  <c r="R129" i="9"/>
  <c r="R141" i="9"/>
  <c r="R153" i="9"/>
  <c r="R165" i="9"/>
  <c r="R177" i="9"/>
  <c r="R189" i="9"/>
  <c r="R200" i="9"/>
  <c r="R211" i="9"/>
  <c r="R223" i="9"/>
  <c r="S35" i="9"/>
  <c r="S47" i="9"/>
  <c r="S59" i="9"/>
  <c r="S70" i="9"/>
  <c r="S82" i="9"/>
  <c r="S94" i="9"/>
  <c r="S106" i="9"/>
  <c r="S118" i="9"/>
  <c r="S130" i="9"/>
  <c r="S11" i="9"/>
  <c r="S12" i="9"/>
  <c r="S24" i="9"/>
  <c r="S36" i="9"/>
  <c r="S48" i="9"/>
  <c r="S60" i="9"/>
  <c r="S71" i="9"/>
  <c r="S83" i="9"/>
  <c r="S95" i="9"/>
  <c r="S107" i="9"/>
  <c r="S119" i="9"/>
  <c r="S131" i="9"/>
  <c r="S143" i="9"/>
  <c r="S155" i="9"/>
  <c r="S167" i="9"/>
  <c r="S179" i="9"/>
  <c r="S191" i="9"/>
  <c r="S213" i="9"/>
  <c r="R12" i="9"/>
  <c r="R24" i="9"/>
  <c r="R36" i="9"/>
  <c r="R48" i="9"/>
  <c r="R60" i="9"/>
  <c r="R71" i="9"/>
  <c r="R83" i="9"/>
  <c r="R95" i="9"/>
  <c r="R107" i="9"/>
  <c r="R119" i="9"/>
  <c r="R131" i="9"/>
  <c r="R143" i="9"/>
  <c r="R155" i="9"/>
  <c r="S13" i="9"/>
  <c r="S25" i="9"/>
  <c r="S37" i="9"/>
  <c r="S49" i="9"/>
  <c r="S61" i="9"/>
  <c r="S72" i="9"/>
  <c r="S84" i="9"/>
  <c r="S96" i="9"/>
  <c r="S108" i="9"/>
  <c r="S120" i="9"/>
  <c r="S132" i="9"/>
  <c r="S144" i="9"/>
  <c r="S156" i="9"/>
  <c r="S168" i="9"/>
  <c r="S180" i="9"/>
  <c r="S192" i="9"/>
  <c r="S202" i="9"/>
  <c r="S214" i="9"/>
  <c r="R13" i="9"/>
  <c r="R25" i="9"/>
  <c r="R37" i="9"/>
  <c r="R49" i="9"/>
  <c r="R61" i="9"/>
  <c r="R72" i="9"/>
  <c r="R84" i="9"/>
  <c r="R96" i="9"/>
  <c r="R108" i="9"/>
  <c r="R120" i="9"/>
  <c r="R132" i="9"/>
  <c r="R144" i="9"/>
  <c r="R156" i="9"/>
  <c r="S14" i="9"/>
  <c r="S26" i="9"/>
  <c r="S38" i="9"/>
  <c r="S50" i="9"/>
  <c r="S62" i="9"/>
  <c r="S73" i="9"/>
  <c r="S85" i="9"/>
  <c r="S97" i="9"/>
  <c r="S109" i="9"/>
  <c r="S121" i="9"/>
  <c r="S133" i="9"/>
  <c r="S145" i="9"/>
  <c r="S157" i="9"/>
  <c r="S169" i="9"/>
  <c r="S181" i="9"/>
  <c r="S193" i="9"/>
  <c r="S203" i="9"/>
  <c r="S215" i="9"/>
  <c r="R14" i="9"/>
  <c r="R26" i="9"/>
  <c r="R38" i="9"/>
  <c r="R50" i="9"/>
  <c r="R62" i="9"/>
  <c r="R73" i="9"/>
  <c r="R85" i="9"/>
  <c r="R97" i="9"/>
  <c r="R109" i="9"/>
  <c r="R121" i="9"/>
  <c r="R133" i="9"/>
  <c r="R145" i="9"/>
  <c r="R157" i="9"/>
  <c r="S15" i="9"/>
  <c r="S27" i="9"/>
  <c r="S39" i="9"/>
  <c r="S51" i="9"/>
  <c r="S63" i="9"/>
  <c r="S74" i="9"/>
  <c r="S86" i="9"/>
  <c r="S98" i="9"/>
  <c r="S110" i="9"/>
  <c r="S122" i="9"/>
  <c r="S134" i="9"/>
  <c r="S146" i="9"/>
  <c r="S158" i="9"/>
  <c r="S170" i="9"/>
  <c r="S182" i="9"/>
  <c r="S194" i="9"/>
  <c r="S204" i="9"/>
  <c r="S216" i="9"/>
  <c r="R15" i="9"/>
  <c r="R27" i="9"/>
  <c r="R39" i="9"/>
  <c r="R51" i="9"/>
  <c r="R63" i="9"/>
  <c r="R74" i="9"/>
  <c r="R86" i="9"/>
  <c r="R98" i="9"/>
  <c r="R110" i="9"/>
  <c r="R122" i="9"/>
  <c r="R134" i="9"/>
  <c r="R146" i="9"/>
  <c r="R158" i="9"/>
  <c r="R170" i="9"/>
  <c r="R182" i="9"/>
  <c r="AC64" i="9"/>
  <c r="AE64" i="9"/>
  <c r="AD64" i="9"/>
  <c r="AF64" i="9"/>
  <c r="AF71" i="9"/>
  <c r="AD71" i="9"/>
  <c r="AE71" i="9"/>
  <c r="AC71" i="9"/>
  <c r="AD85" i="9"/>
  <c r="AC85" i="9"/>
  <c r="AF85" i="9"/>
  <c r="AE85" i="9"/>
  <c r="AC111" i="9"/>
  <c r="AD111" i="9"/>
  <c r="AE111" i="9"/>
  <c r="AF111" i="9"/>
  <c r="AC117" i="9"/>
  <c r="AD117" i="9"/>
  <c r="AE117" i="9"/>
  <c r="AF117" i="9"/>
  <c r="AD93" i="9"/>
  <c r="AC93" i="9"/>
  <c r="AE93" i="9"/>
  <c r="AF93" i="9"/>
  <c r="AE217" i="9"/>
  <c r="AF217" i="9"/>
  <c r="AC217" i="9"/>
  <c r="AD217" i="9"/>
  <c r="AD214" i="9"/>
  <c r="AC214" i="9"/>
  <c r="AE214" i="9"/>
  <c r="AF214" i="9"/>
  <c r="AD60" i="9"/>
  <c r="AF60" i="9"/>
  <c r="AC60" i="9"/>
  <c r="AE60" i="9"/>
  <c r="AF82" i="9"/>
  <c r="AD82" i="9"/>
  <c r="AC82" i="9"/>
  <c r="AE82" i="9"/>
  <c r="AE211" i="9"/>
  <c r="AF211" i="9"/>
  <c r="AD211" i="9"/>
  <c r="AC211" i="9"/>
  <c r="AE23" i="9"/>
  <c r="AD23" i="9"/>
  <c r="AF23" i="9"/>
  <c r="AC23" i="9"/>
  <c r="AE208" i="9"/>
  <c r="AF208" i="9"/>
  <c r="AC208" i="9"/>
  <c r="AD208" i="9"/>
  <c r="AD215" i="9"/>
  <c r="AE215" i="9"/>
  <c r="AF215" i="9"/>
  <c r="AC215" i="9"/>
  <c r="AE207" i="9"/>
  <c r="AF207" i="9"/>
  <c r="AC207" i="9"/>
  <c r="AD207" i="9"/>
  <c r="AE100" i="9"/>
  <c r="AC100" i="9"/>
  <c r="AD100" i="9"/>
  <c r="AF100" i="9"/>
  <c r="AD223" i="9"/>
  <c r="AE223" i="9"/>
  <c r="AC223" i="9"/>
  <c r="AF223" i="9"/>
  <c r="AD221" i="9"/>
  <c r="AE221" i="9"/>
  <c r="AF221" i="9"/>
  <c r="AC221" i="9"/>
  <c r="A2" i="11"/>
  <c r="I15" i="1"/>
  <c r="I5" i="1"/>
  <c r="I8" i="1"/>
  <c r="I10" i="1"/>
  <c r="I11" i="1"/>
  <c r="I14" i="1"/>
  <c r="I16" i="1"/>
  <c r="I18" i="1"/>
  <c r="I19" i="1"/>
  <c r="I4" i="1"/>
  <c r="H6" i="1"/>
  <c r="H8" i="1"/>
  <c r="H10" i="1"/>
  <c r="H12" i="1"/>
  <c r="H14" i="1"/>
  <c r="H17" i="1"/>
  <c r="H19" i="1"/>
  <c r="H4" i="1"/>
  <c r="I6" i="1"/>
  <c r="I7" i="1"/>
  <c r="I9" i="1"/>
  <c r="I12" i="1"/>
  <c r="I13" i="1"/>
  <c r="I17" i="1"/>
  <c r="I20" i="1"/>
  <c r="H5" i="1"/>
  <c r="H7" i="1"/>
  <c r="H9" i="1"/>
  <c r="H11" i="1"/>
  <c r="H13" i="1"/>
  <c r="H15" i="1"/>
  <c r="H16" i="1"/>
  <c r="H18" i="1"/>
  <c r="H20" i="1"/>
  <c r="CP209" i="6"/>
  <c r="CP207" i="6"/>
  <c r="CP208" i="6"/>
  <c r="CP231" i="6"/>
  <c r="CP230" i="6"/>
  <c r="CP229" i="6"/>
  <c r="CP232" i="6"/>
  <c r="CP123" i="6"/>
  <c r="CP134" i="6"/>
  <c r="CP133" i="6"/>
  <c r="CP128" i="6"/>
  <c r="CP124" i="6"/>
  <c r="CP130" i="6"/>
  <c r="CP125" i="6"/>
  <c r="CP126" i="6"/>
  <c r="CP129" i="6"/>
  <c r="CP127" i="6"/>
  <c r="CP115" i="6"/>
  <c r="CP113" i="6"/>
  <c r="CP117" i="6"/>
  <c r="CP116" i="6"/>
  <c r="CP114" i="6"/>
  <c r="CP112" i="6"/>
  <c r="CP143" i="6"/>
  <c r="CP140" i="6"/>
  <c r="CP141" i="6"/>
  <c r="CP142" i="6"/>
  <c r="CP137" i="6"/>
  <c r="CP136" i="6"/>
  <c r="CP135" i="6"/>
  <c r="CP144" i="6"/>
  <c r="CP139" i="6"/>
  <c r="CP138" i="6"/>
  <c r="CP288" i="6"/>
  <c r="CP287" i="6"/>
  <c r="CP286" i="6"/>
  <c r="CP268" i="6"/>
  <c r="CP269" i="6"/>
  <c r="CP270" i="6"/>
  <c r="CP264" i="6"/>
  <c r="CP265" i="6"/>
  <c r="CP266" i="6"/>
  <c r="CP267" i="6"/>
  <c r="CP246" i="6"/>
  <c r="CP247" i="6"/>
  <c r="CP245" i="6"/>
  <c r="CP241" i="6"/>
  <c r="CP244" i="6"/>
  <c r="CP240" i="6"/>
  <c r="CP242" i="6"/>
  <c r="CP243" i="6"/>
  <c r="CP249" i="6"/>
  <c r="CP250" i="6"/>
  <c r="CP251" i="6"/>
  <c r="CP107" i="6"/>
  <c r="CP109" i="6"/>
  <c r="CP106" i="6"/>
  <c r="CP110" i="6"/>
  <c r="CP111" i="6"/>
  <c r="CP108" i="6"/>
  <c r="CP238" i="6"/>
  <c r="CP237" i="6"/>
  <c r="CP202" i="6"/>
  <c r="CP201" i="6"/>
  <c r="CP200" i="6"/>
  <c r="CP204" i="6"/>
  <c r="CP205" i="6"/>
  <c r="CP206" i="6"/>
  <c r="CP239" i="6"/>
  <c r="CP223" i="6"/>
  <c r="CP224" i="6"/>
  <c r="CP220" i="6"/>
  <c r="CP222" i="6"/>
  <c r="CP219" i="6"/>
  <c r="CP221" i="6"/>
  <c r="CP104" i="6"/>
  <c r="CP101" i="6"/>
  <c r="CP102" i="6"/>
  <c r="CP100" i="6"/>
  <c r="CP103" i="6"/>
  <c r="CP105" i="6"/>
  <c r="CP163" i="6"/>
  <c r="CP160" i="6"/>
  <c r="CP161" i="6"/>
  <c r="CP162" i="6"/>
  <c r="CP159" i="6"/>
  <c r="CP119" i="6"/>
  <c r="CP118" i="6"/>
  <c r="CP155" i="6"/>
  <c r="CP158" i="6"/>
  <c r="CP157" i="6"/>
  <c r="CP156" i="6"/>
  <c r="CP212" i="6"/>
  <c r="CP211" i="6"/>
  <c r="CP210" i="6"/>
  <c r="CP234" i="6"/>
  <c r="CP235" i="6"/>
  <c r="CP236" i="6"/>
  <c r="CP233" i="6"/>
  <c r="CP283" i="6"/>
  <c r="CP284" i="6"/>
  <c r="CP257" i="6"/>
  <c r="CP254" i="6"/>
  <c r="CP253" i="6"/>
  <c r="CP256" i="6"/>
  <c r="CP258" i="6"/>
  <c r="CP259" i="6"/>
  <c r="CP252" i="6"/>
  <c r="CP255" i="6"/>
  <c r="CP292" i="6"/>
  <c r="CP291" i="6"/>
  <c r="CP290" i="6"/>
  <c r="CP289" i="6"/>
  <c r="CP296" i="6"/>
  <c r="CP295" i="6"/>
  <c r="CP294" i="6"/>
  <c r="CP293" i="6"/>
  <c r="CP303" i="6"/>
  <c r="CP304" i="6"/>
  <c r="CP305" i="6"/>
  <c r="CP275" i="6"/>
  <c r="CP271" i="6"/>
  <c r="CP272" i="6"/>
  <c r="CP273" i="6"/>
  <c r="CP274" i="6"/>
  <c r="CP278" i="6"/>
  <c r="CP277" i="6"/>
  <c r="CP276" i="6"/>
  <c r="CP282" i="6"/>
  <c r="CP280" i="6"/>
  <c r="CP279" i="6"/>
  <c r="CP281" i="6"/>
  <c r="CP262" i="6"/>
  <c r="CP261" i="6"/>
  <c r="CP260" i="6"/>
  <c r="CP263" i="6"/>
  <c r="CP64" i="6"/>
  <c r="CP203" i="6"/>
  <c r="CP99" i="6"/>
  <c r="CP98" i="6"/>
  <c r="CP177" i="6"/>
  <c r="CP65" i="6"/>
  <c r="CP66" i="6"/>
  <c r="CP94" i="6"/>
  <c r="CP92" i="6"/>
  <c r="CP93" i="6"/>
  <c r="CP63" i="6"/>
  <c r="CP60" i="6"/>
  <c r="CP62" i="6"/>
  <c r="CP61" i="6"/>
  <c r="CP59" i="6"/>
  <c r="CP90" i="6"/>
  <c r="CP83" i="6"/>
  <c r="CP88" i="6"/>
  <c r="CP89" i="6"/>
  <c r="CP95" i="6"/>
  <c r="CP96" i="6"/>
  <c r="CP82" i="6"/>
  <c r="CP78" i="6"/>
  <c r="CP77" i="6"/>
  <c r="CP97" i="6"/>
  <c r="CP75" i="6"/>
  <c r="CP76" i="6"/>
  <c r="CP80" i="6"/>
  <c r="CP79" i="6"/>
  <c r="CP74" i="6"/>
  <c r="CP51" i="6"/>
  <c r="CP49" i="6"/>
  <c r="CP50" i="6"/>
  <c r="CP47" i="6"/>
  <c r="CP48" i="6"/>
  <c r="CP29" i="6"/>
  <c r="CP30" i="6"/>
  <c r="CP31" i="6"/>
  <c r="CP4" i="6"/>
  <c r="CP5" i="6"/>
  <c r="CP6" i="6"/>
  <c r="CP91" i="6"/>
  <c r="CP2" i="6"/>
  <c r="CP3" i="6"/>
  <c r="CP67" i="6"/>
  <c r="CP68" i="6"/>
  <c r="CP69" i="6"/>
  <c r="CP11" i="6"/>
  <c r="CP8" i="6"/>
  <c r="CP7" i="6"/>
  <c r="CP9" i="6"/>
  <c r="CP10" i="6"/>
  <c r="CP87" i="6"/>
  <c r="CP84" i="6"/>
  <c r="CP86" i="6"/>
  <c r="CP85" i="6"/>
  <c r="CP45" i="6"/>
  <c r="CP46" i="6"/>
  <c r="CP70" i="6"/>
  <c r="CP73" i="6"/>
  <c r="CP71" i="6"/>
  <c r="CP72" i="6"/>
  <c r="CP188" i="6"/>
  <c r="CP189" i="6"/>
  <c r="CP190" i="6"/>
  <c r="CP187" i="6"/>
  <c r="CP121" i="6"/>
  <c r="CP122" i="6"/>
  <c r="CP120" i="6"/>
  <c r="CP26" i="6"/>
  <c r="CP24" i="6"/>
  <c r="CP20" i="6"/>
  <c r="CP21" i="6"/>
  <c r="CP28" i="6"/>
  <c r="CP19" i="6"/>
  <c r="CP23" i="6"/>
  <c r="CP25" i="6"/>
  <c r="CP27" i="6"/>
  <c r="CP22" i="6"/>
  <c r="CP153" i="6"/>
  <c r="CP154" i="6"/>
  <c r="CP152" i="6"/>
  <c r="CP151" i="6"/>
  <c r="CP12" i="6"/>
  <c r="CP16" i="6"/>
  <c r="CP18" i="6"/>
  <c r="CP17" i="6"/>
  <c r="CP15" i="6"/>
  <c r="CP13" i="6"/>
  <c r="CP14" i="6"/>
  <c r="CP32" i="6"/>
  <c r="CP36" i="6"/>
  <c r="CP38" i="6"/>
  <c r="CP33" i="6"/>
  <c r="CP34" i="6"/>
  <c r="CP37" i="6"/>
  <c r="CP35" i="6"/>
  <c r="CP147" i="6"/>
  <c r="CP148" i="6"/>
  <c r="CP146" i="6"/>
  <c r="CP150" i="6"/>
  <c r="CP145" i="6"/>
  <c r="CP149" i="6"/>
  <c r="CP183" i="6"/>
  <c r="CP180" i="6"/>
  <c r="CP185" i="6"/>
  <c r="CP182" i="6"/>
  <c r="CP179" i="6"/>
  <c r="CP178" i="6"/>
  <c r="CP181" i="6"/>
  <c r="CP184" i="6"/>
  <c r="CP186" i="6"/>
  <c r="CP199" i="6"/>
  <c r="CP198" i="6"/>
  <c r="CP226" i="6"/>
  <c r="CP227" i="6"/>
  <c r="CP228" i="6"/>
  <c r="CP225" i="6"/>
  <c r="CP167" i="6"/>
  <c r="CP165" i="6"/>
  <c r="CP168" i="6"/>
  <c r="CP170" i="6"/>
  <c r="CP169" i="6"/>
  <c r="CP166" i="6"/>
  <c r="CP164" i="6"/>
  <c r="CP172" i="6"/>
  <c r="CP171" i="6"/>
  <c r="CP174" i="6"/>
  <c r="CP176" i="6"/>
  <c r="CP175" i="6"/>
  <c r="CP173" i="6"/>
  <c r="CP214" i="6"/>
  <c r="CP213" i="6"/>
  <c r="CP217" i="6"/>
  <c r="CP218" i="6"/>
  <c r="CP215" i="6"/>
  <c r="CP216" i="6"/>
  <c r="E5" i="1"/>
  <c r="E7" i="1"/>
  <c r="E6" i="1"/>
  <c r="E12" i="1"/>
  <c r="E15" i="1"/>
  <c r="E18" i="1"/>
  <c r="E8" i="1"/>
  <c r="E9" i="1"/>
  <c r="E11" i="1"/>
  <c r="E14" i="1"/>
  <c r="E17" i="1"/>
  <c r="E20" i="1"/>
  <c r="E10" i="1"/>
  <c r="E13" i="1"/>
  <c r="E16" i="1"/>
  <c r="E19" i="1"/>
  <c r="N4" i="12" l="1"/>
  <c r="N5" i="12"/>
  <c r="N6" i="12"/>
  <c r="N7" i="12"/>
  <c r="Q5" i="12"/>
  <c r="Q7" i="12"/>
  <c r="Q4" i="12"/>
  <c r="Q6" i="12"/>
  <c r="R7" i="12"/>
  <c r="R6" i="12"/>
  <c r="R4" i="12"/>
  <c r="R5" i="12"/>
  <c r="O5" i="12"/>
  <c r="O6" i="12"/>
  <c r="O7" i="12"/>
  <c r="O4" i="12"/>
  <c r="R21" i="1"/>
  <c r="X21" i="1"/>
  <c r="P22" i="1"/>
  <c r="Q22" i="1"/>
  <c r="V22" i="1"/>
  <c r="W22" i="1"/>
  <c r="I22" i="1"/>
  <c r="H22" i="1"/>
  <c r="F5" i="16"/>
  <c r="F7" i="16"/>
  <c r="F6" i="16"/>
  <c r="F4" i="16"/>
  <c r="H7" i="16"/>
  <c r="H4" i="16"/>
  <c r="H5" i="16"/>
  <c r="H6" i="16"/>
  <c r="V176" i="9"/>
  <c r="V13" i="9"/>
  <c r="V25" i="9"/>
  <c r="V191" i="9"/>
  <c r="V141" i="9"/>
  <c r="V159" i="9"/>
  <c r="V192" i="9"/>
  <c r="V107" i="9"/>
  <c r="V31" i="9"/>
  <c r="V82" i="9"/>
  <c r="V212" i="9"/>
  <c r="V115" i="9"/>
  <c r="V59" i="9"/>
  <c r="V89" i="9"/>
  <c r="V209" i="9"/>
  <c r="V77" i="9"/>
  <c r="V69" i="9"/>
  <c r="V57" i="9"/>
  <c r="V137" i="9"/>
  <c r="V109" i="9"/>
  <c r="V101" i="9"/>
  <c r="V184" i="9"/>
  <c r="V67" i="9"/>
  <c r="V208" i="9"/>
  <c r="V74" i="9"/>
  <c r="V7" i="9"/>
  <c r="V26" i="9"/>
  <c r="V169" i="9"/>
  <c r="V178" i="9"/>
  <c r="V188" i="9"/>
  <c r="V218" i="9"/>
  <c r="V11" i="9"/>
  <c r="V207" i="9"/>
  <c r="V133" i="9"/>
  <c r="V45" i="9"/>
  <c r="V105" i="9"/>
  <c r="V71" i="9"/>
  <c r="V211" i="9"/>
  <c r="V43" i="9"/>
  <c r="V65" i="9"/>
  <c r="V190" i="9"/>
  <c r="V119" i="9"/>
  <c r="V125" i="9"/>
  <c r="V182" i="9"/>
  <c r="V163" i="9"/>
  <c r="V61" i="9"/>
  <c r="V180" i="9"/>
  <c r="V153" i="9"/>
  <c r="AC65" i="9"/>
  <c r="AE65" i="9"/>
  <c r="AD65" i="9"/>
  <c r="AF65" i="9"/>
  <c r="V53" i="9"/>
  <c r="V157" i="9"/>
  <c r="V122" i="9"/>
  <c r="V181" i="9"/>
  <c r="AF15" i="9"/>
  <c r="AE15" i="9"/>
  <c r="AC15" i="9"/>
  <c r="AD15" i="9"/>
  <c r="AD61" i="9"/>
  <c r="AE61" i="9"/>
  <c r="AF61" i="9"/>
  <c r="AC61" i="9"/>
  <c r="AF16" i="9"/>
  <c r="AE16" i="9"/>
  <c r="AC16" i="9"/>
  <c r="AD16" i="9"/>
  <c r="AD69" i="9"/>
  <c r="AC69" i="9"/>
  <c r="AE69" i="9"/>
  <c r="AF69" i="9"/>
  <c r="AE63" i="9"/>
  <c r="AF63" i="9"/>
  <c r="AD63" i="9"/>
  <c r="AC63" i="9"/>
  <c r="AC6" i="9"/>
  <c r="AD6" i="9"/>
  <c r="AE6" i="9"/>
  <c r="AF6" i="9"/>
  <c r="AD70" i="9"/>
  <c r="AF70" i="9"/>
  <c r="AE70" i="9"/>
  <c r="AC70" i="9"/>
  <c r="AE68" i="9"/>
  <c r="AD68" i="9"/>
  <c r="AF68" i="9"/>
  <c r="AC68" i="9"/>
  <c r="AC66" i="9"/>
  <c r="AE66" i="9"/>
  <c r="AF66" i="9"/>
  <c r="AD66" i="9"/>
  <c r="AC67" i="9"/>
  <c r="AE67" i="9"/>
  <c r="AF67" i="9"/>
  <c r="AD67" i="9"/>
  <c r="V17" i="9"/>
  <c r="V203" i="9"/>
  <c r="V216" i="9"/>
  <c r="V161" i="9"/>
  <c r="V111" i="9"/>
  <c r="V121" i="9"/>
  <c r="AA13" i="1"/>
  <c r="V86" i="9"/>
  <c r="AF140" i="9"/>
  <c r="AD140" i="9"/>
  <c r="AE140" i="9"/>
  <c r="AC140" i="9"/>
  <c r="AD110" i="9"/>
  <c r="AE110" i="9"/>
  <c r="AF110" i="9"/>
  <c r="AC110" i="9"/>
  <c r="AC92" i="9"/>
  <c r="AD92" i="9"/>
  <c r="AE92" i="9"/>
  <c r="AF92" i="9"/>
  <c r="AF161" i="9"/>
  <c r="AD161" i="9"/>
  <c r="AE161" i="9"/>
  <c r="AC161" i="9"/>
  <c r="AD163" i="9"/>
  <c r="AE163" i="9"/>
  <c r="AF163" i="9"/>
  <c r="AC163" i="9"/>
  <c r="AD158" i="9"/>
  <c r="AE158" i="9"/>
  <c r="AC158" i="9"/>
  <c r="AF158" i="9"/>
  <c r="AC218" i="9"/>
  <c r="AE218" i="9"/>
  <c r="AD218" i="9"/>
  <c r="AF218" i="9"/>
  <c r="AF135" i="9"/>
  <c r="AC135" i="9"/>
  <c r="AE135" i="9"/>
  <c r="AD135" i="9"/>
  <c r="AE165" i="9"/>
  <c r="AF165" i="9"/>
  <c r="AC165" i="9"/>
  <c r="AD165" i="9"/>
  <c r="AC116" i="9"/>
  <c r="AF116" i="9"/>
  <c r="AD116" i="9"/>
  <c r="AE116" i="9"/>
  <c r="AD159" i="9"/>
  <c r="AC159" i="9"/>
  <c r="AF159" i="9"/>
  <c r="AE159" i="9"/>
  <c r="AF138" i="9"/>
  <c r="AE138" i="9"/>
  <c r="AD138" i="9"/>
  <c r="AC138" i="9"/>
  <c r="AC139" i="9"/>
  <c r="AD139" i="9"/>
  <c r="AE139" i="9"/>
  <c r="AF139" i="9"/>
  <c r="AF87" i="9"/>
  <c r="AE87" i="9"/>
  <c r="AD87" i="9"/>
  <c r="AC87" i="9"/>
  <c r="AC137" i="9"/>
  <c r="AF137" i="9"/>
  <c r="AD137" i="9"/>
  <c r="AE137" i="9"/>
  <c r="AC109" i="9"/>
  <c r="AD109" i="9"/>
  <c r="AE109" i="9"/>
  <c r="AF109" i="9"/>
  <c r="AF160" i="9"/>
  <c r="AE160" i="9"/>
  <c r="AD160" i="9"/>
  <c r="AC160" i="9"/>
  <c r="Z13" i="1"/>
  <c r="AB13" i="1"/>
  <c r="Y13" i="1"/>
  <c r="V187" i="9"/>
  <c r="V79" i="9"/>
  <c r="V175" i="9"/>
  <c r="V83" i="9"/>
  <c r="V194" i="9"/>
  <c r="V18" i="9"/>
  <c r="V150" i="9"/>
  <c r="V90" i="9"/>
  <c r="V189" i="9"/>
  <c r="V217" i="9"/>
  <c r="V103" i="9"/>
  <c r="V68" i="9"/>
  <c r="V156" i="9"/>
  <c r="V147" i="9"/>
  <c r="V104" i="9"/>
  <c r="V62" i="9"/>
  <c r="V146" i="9"/>
  <c r="V143" i="9"/>
  <c r="V10" i="9"/>
  <c r="V151" i="9"/>
  <c r="V221" i="9"/>
  <c r="V166" i="9"/>
  <c r="V152" i="9"/>
  <c r="V50" i="9"/>
  <c r="V116" i="9"/>
  <c r="V88" i="9"/>
  <c r="V144" i="9"/>
  <c r="V220" i="9"/>
  <c r="V215" i="9"/>
  <c r="V177" i="9"/>
  <c r="V171" i="9"/>
  <c r="V37" i="9"/>
  <c r="V73" i="9"/>
  <c r="V35" i="9"/>
  <c r="V112" i="9"/>
  <c r="V158" i="9"/>
  <c r="V60" i="9"/>
  <c r="V19" i="9"/>
  <c r="V124" i="9"/>
  <c r="V85" i="9"/>
  <c r="V80" i="9"/>
  <c r="V29" i="9"/>
  <c r="V126" i="9"/>
  <c r="V123" i="9"/>
  <c r="V56" i="9"/>
  <c r="V95" i="9"/>
  <c r="V129" i="9"/>
  <c r="V70" i="9"/>
  <c r="V52" i="9"/>
  <c r="V198" i="9"/>
  <c r="V12" i="9"/>
  <c r="V16" i="9"/>
  <c r="V66" i="9"/>
  <c r="V14" i="9"/>
  <c r="V8" i="9"/>
  <c r="V30" i="9"/>
  <c r="V162" i="9"/>
  <c r="V219" i="9"/>
  <c r="V84" i="9"/>
  <c r="V51" i="9"/>
  <c r="V149" i="9"/>
  <c r="V214" i="9"/>
  <c r="V34" i="9"/>
  <c r="V204" i="9"/>
  <c r="V201" i="9"/>
  <c r="V21" i="9"/>
  <c r="V40" i="9"/>
  <c r="V75" i="9"/>
  <c r="V55" i="9"/>
  <c r="V54" i="9"/>
  <c r="V117" i="9"/>
  <c r="V47" i="9"/>
  <c r="V135" i="9"/>
  <c r="V139" i="9"/>
  <c r="V100" i="9"/>
  <c r="V224" i="9"/>
  <c r="V118" i="9"/>
  <c r="V99" i="9"/>
  <c r="V42" i="9"/>
  <c r="V167" i="9"/>
  <c r="V145" i="9"/>
  <c r="V106" i="9"/>
  <c r="V205" i="9"/>
  <c r="V108" i="9"/>
  <c r="V15" i="9"/>
  <c r="V58" i="9"/>
  <c r="V27" i="9"/>
  <c r="V179" i="9"/>
  <c r="V193" i="9"/>
  <c r="V23" i="9"/>
  <c r="V222" i="9"/>
  <c r="V6" i="9"/>
  <c r="V164" i="9"/>
  <c r="V48" i="9"/>
  <c r="V195" i="9"/>
  <c r="V170" i="9"/>
  <c r="V132" i="9"/>
  <c r="V32" i="9"/>
  <c r="V138" i="9"/>
  <c r="V136" i="9"/>
  <c r="V172" i="9"/>
  <c r="V168" i="9"/>
  <c r="V46" i="9"/>
  <c r="V154" i="9"/>
  <c r="V196" i="9"/>
  <c r="V174" i="9"/>
  <c r="V128" i="9"/>
  <c r="V165" i="9"/>
  <c r="V96" i="9"/>
  <c r="V210" i="9"/>
  <c r="V102" i="9"/>
  <c r="V148" i="9"/>
  <c r="V185" i="9"/>
  <c r="V24" i="9"/>
  <c r="V33" i="9"/>
  <c r="V9" i="9"/>
  <c r="V92" i="9"/>
  <c r="V63" i="9"/>
  <c r="V49" i="9"/>
  <c r="V39" i="9"/>
  <c r="V131" i="9"/>
  <c r="V130" i="9"/>
  <c r="V127" i="9"/>
  <c r="V94" i="9"/>
  <c r="V41" i="9"/>
  <c r="V97" i="9"/>
  <c r="V72" i="9"/>
  <c r="V91" i="9"/>
  <c r="V173" i="9"/>
  <c r="V93" i="9"/>
  <c r="V28" i="9"/>
  <c r="V197" i="9"/>
  <c r="V140" i="9"/>
  <c r="V113" i="9"/>
  <c r="V22" i="9"/>
  <c r="V199" i="9"/>
  <c r="V160" i="9"/>
  <c r="V142" i="9"/>
  <c r="V36" i="9"/>
  <c r="V87" i="9"/>
  <c r="V76" i="9"/>
  <c r="V206" i="9"/>
  <c r="V78" i="9"/>
  <c r="V110" i="9"/>
  <c r="V223" i="9"/>
  <c r="V155" i="9"/>
  <c r="V44" i="9"/>
  <c r="V81" i="9"/>
  <c r="V200" i="9"/>
  <c r="V64" i="9"/>
  <c r="V186" i="9"/>
  <c r="V134" i="9"/>
  <c r="V20" i="9"/>
  <c r="V38" i="9"/>
  <c r="V202" i="9"/>
  <c r="V114" i="9"/>
  <c r="V98" i="9"/>
  <c r="V183" i="9"/>
  <c r="V120" i="9"/>
  <c r="V213" i="9"/>
  <c r="AE202" i="9"/>
  <c r="AF202" i="9"/>
  <c r="AC202" i="9"/>
  <c r="AD202" i="9"/>
  <c r="AC186" i="9"/>
  <c r="AD186" i="9"/>
  <c r="AE186" i="9"/>
  <c r="AF186" i="9"/>
  <c r="AE184" i="9"/>
  <c r="AC184" i="9"/>
  <c r="AF184" i="9"/>
  <c r="AD184" i="9"/>
  <c r="AE176" i="9"/>
  <c r="AC176" i="9"/>
  <c r="AF176" i="9"/>
  <c r="AD176" i="9"/>
  <c r="AD30" i="9"/>
  <c r="AC30" i="9"/>
  <c r="AF30" i="9"/>
  <c r="AE30" i="9"/>
  <c r="AF25" i="9"/>
  <c r="AE25" i="9"/>
  <c r="AC25" i="9"/>
  <c r="AD25" i="9"/>
  <c r="AC201" i="9"/>
  <c r="AE201" i="9"/>
  <c r="AF201" i="9"/>
  <c r="AD201" i="9"/>
  <c r="AC181" i="9"/>
  <c r="AF181" i="9"/>
  <c r="AD181" i="9"/>
  <c r="AE181" i="9"/>
  <c r="AD191" i="9"/>
  <c r="AE191" i="9"/>
  <c r="AF191" i="9"/>
  <c r="AC191" i="9"/>
  <c r="AD197" i="9"/>
  <c r="AF197" i="9"/>
  <c r="AE197" i="9"/>
  <c r="AC197" i="9"/>
  <c r="AC182" i="9"/>
  <c r="AD182" i="9"/>
  <c r="AE182" i="9"/>
  <c r="AF182" i="9"/>
  <c r="AE26" i="9"/>
  <c r="AF26" i="9"/>
  <c r="AC26" i="9"/>
  <c r="AD26" i="9"/>
  <c r="AF205" i="9"/>
  <c r="AC205" i="9"/>
  <c r="AD205" i="9"/>
  <c r="AE205" i="9"/>
  <c r="AC210" i="9"/>
  <c r="AD210" i="9"/>
  <c r="AF210" i="9"/>
  <c r="AE210" i="9"/>
  <c r="AC209" i="9"/>
  <c r="AD209" i="9"/>
  <c r="AE209" i="9"/>
  <c r="AF209" i="9"/>
  <c r="AD192" i="9"/>
  <c r="AF192" i="9"/>
  <c r="AC192" i="9"/>
  <c r="AE192" i="9"/>
  <c r="AC200" i="9"/>
  <c r="AE200" i="9"/>
  <c r="AF200" i="9"/>
  <c r="AD200" i="9"/>
  <c r="AC185" i="9"/>
  <c r="AD185" i="9"/>
  <c r="AF185" i="9"/>
  <c r="AE185" i="9"/>
  <c r="AC199" i="9"/>
  <c r="AD199" i="9"/>
  <c r="AF199" i="9"/>
  <c r="AE199" i="9"/>
  <c r="AD204" i="9"/>
  <c r="AE204" i="9"/>
  <c r="AC204" i="9"/>
  <c r="AF204" i="9"/>
  <c r="AD206" i="9"/>
  <c r="AC206" i="9"/>
  <c r="AE206" i="9"/>
  <c r="AF206" i="9"/>
  <c r="AC198" i="9"/>
  <c r="AF198" i="9"/>
  <c r="AE198" i="9"/>
  <c r="AD198" i="9"/>
  <c r="AD212" i="9"/>
  <c r="AC212" i="9"/>
  <c r="AE212" i="9"/>
  <c r="AF212" i="9"/>
  <c r="AE99" i="9"/>
  <c r="AC99" i="9"/>
  <c r="AF99" i="9"/>
  <c r="AD99" i="9"/>
  <c r="AE24" i="9"/>
  <c r="AF24" i="9"/>
  <c r="AD24" i="9"/>
  <c r="AC24" i="9"/>
  <c r="AF213" i="9"/>
  <c r="AE213" i="9"/>
  <c r="AD213" i="9"/>
  <c r="AC213" i="9"/>
  <c r="AD190" i="9"/>
  <c r="AE190" i="9"/>
  <c r="AC190" i="9"/>
  <c r="AF190" i="9"/>
  <c r="AE183" i="9"/>
  <c r="AF183" i="9"/>
  <c r="AD183" i="9"/>
  <c r="AC183" i="9"/>
  <c r="AD59" i="9"/>
  <c r="AE59" i="9"/>
  <c r="AF59" i="9"/>
  <c r="AC59" i="9"/>
  <c r="AE187" i="9"/>
  <c r="AD187" i="9"/>
  <c r="AC187" i="9"/>
  <c r="AF187" i="9"/>
  <c r="AF178" i="9"/>
  <c r="AC178" i="9"/>
  <c r="AE178" i="9"/>
  <c r="AD178" i="9"/>
  <c r="AE189" i="9"/>
  <c r="AD189" i="9"/>
  <c r="AC189" i="9"/>
  <c r="AF189" i="9"/>
  <c r="AF203" i="9"/>
  <c r="AE203" i="9"/>
  <c r="AD203" i="9"/>
  <c r="AC203" i="9"/>
  <c r="AE101" i="9"/>
  <c r="AC101" i="9"/>
  <c r="AF101" i="9"/>
  <c r="AD101" i="9"/>
  <c r="AF180" i="9"/>
  <c r="AE180" i="9"/>
  <c r="AD180" i="9"/>
  <c r="AC180" i="9"/>
  <c r="AF28" i="9"/>
  <c r="AC28" i="9"/>
  <c r="AD28" i="9"/>
  <c r="AE28" i="9"/>
  <c r="AE58" i="9"/>
  <c r="AC58" i="9"/>
  <c r="AF58" i="9"/>
  <c r="AD58" i="9"/>
  <c r="AC74" i="9"/>
  <c r="AD74" i="9"/>
  <c r="AF74" i="9"/>
  <c r="AE74" i="9"/>
  <c r="AD188" i="9"/>
  <c r="AC188" i="9"/>
  <c r="AE188" i="9"/>
  <c r="AF188" i="9"/>
  <c r="AB31" i="9"/>
  <c r="AB44" i="9"/>
  <c r="AB65" i="9"/>
  <c r="AB66" i="9"/>
  <c r="AB89" i="9"/>
  <c r="AB100" i="9"/>
  <c r="AB109" i="9"/>
  <c r="AB124" i="9"/>
  <c r="AB126" i="9"/>
  <c r="AB138" i="9"/>
  <c r="AB140" i="9"/>
  <c r="AB142" i="9"/>
  <c r="AB165" i="9"/>
  <c r="AB172" i="9"/>
  <c r="AB178" i="9"/>
  <c r="AB192" i="9"/>
  <c r="AB201" i="9"/>
  <c r="AB205" i="9"/>
  <c r="AB12" i="9"/>
  <c r="AB13" i="9"/>
  <c r="AB43" i="9"/>
  <c r="AB52" i="9"/>
  <c r="AB74" i="9"/>
  <c r="AB80" i="9"/>
  <c r="AB88" i="9"/>
  <c r="AB103" i="9"/>
  <c r="AB105" i="9"/>
  <c r="AB108" i="9"/>
  <c r="AB135" i="9"/>
  <c r="AB136" i="9"/>
  <c r="AB139" i="9"/>
  <c r="AB141" i="9"/>
  <c r="AB154" i="9"/>
  <c r="AB191" i="9"/>
  <c r="AB197" i="9"/>
  <c r="AB198" i="9"/>
  <c r="AB200" i="9"/>
  <c r="AB222" i="9"/>
  <c r="AB190" i="9"/>
  <c r="AB196" i="9"/>
  <c r="AB221" i="9"/>
  <c r="AB152" i="9"/>
  <c r="AB163" i="9"/>
  <c r="AB214" i="9"/>
  <c r="AB78" i="9"/>
  <c r="AB187" i="9"/>
  <c r="AB213" i="9"/>
  <c r="AB224" i="9"/>
  <c r="AB11" i="9"/>
  <c r="AB21" i="9"/>
  <c r="AB30" i="9"/>
  <c r="AB64" i="9"/>
  <c r="AB71" i="9"/>
  <c r="AB73" i="9"/>
  <c r="AB99" i="9"/>
  <c r="AB104" i="9"/>
  <c r="AB107" i="9"/>
  <c r="AB123" i="9"/>
  <c r="AB153" i="9"/>
  <c r="AB164" i="9"/>
  <c r="AB171" i="9"/>
  <c r="AB177" i="9"/>
  <c r="AB189" i="9"/>
  <c r="AB204" i="9"/>
  <c r="AB223" i="9"/>
  <c r="AB176" i="9"/>
  <c r="AB96" i="9"/>
  <c r="AB10" i="9"/>
  <c r="AB22" i="9"/>
  <c r="AB29" i="9"/>
  <c r="AB42" i="9"/>
  <c r="AB51" i="9"/>
  <c r="AB72" i="9"/>
  <c r="AB79" i="9"/>
  <c r="AB87" i="9"/>
  <c r="AB98" i="9"/>
  <c r="AB133" i="9"/>
  <c r="AB134" i="9"/>
  <c r="AB193" i="9"/>
  <c r="AB194" i="9"/>
  <c r="AB199" i="9"/>
  <c r="AB59" i="9"/>
  <c r="AB186" i="9"/>
  <c r="AB9" i="9"/>
  <c r="AB20" i="9"/>
  <c r="AB23" i="9"/>
  <c r="AB24" i="9"/>
  <c r="AB41" i="9"/>
  <c r="AB60" i="9"/>
  <c r="AB63" i="9"/>
  <c r="AB70" i="9"/>
  <c r="AB81" i="9"/>
  <c r="AB85" i="9"/>
  <c r="AB86" i="9"/>
  <c r="AB97" i="9"/>
  <c r="AB106" i="9"/>
  <c r="AB122" i="9"/>
  <c r="AB132" i="9"/>
  <c r="AB188" i="9"/>
  <c r="AB62" i="9"/>
  <c r="AB131" i="9"/>
  <c r="AB8" i="9"/>
  <c r="AB19" i="9"/>
  <c r="AB28" i="9"/>
  <c r="AB50" i="9"/>
  <c r="AB195" i="9"/>
  <c r="AB25" i="9"/>
  <c r="AB26" i="9"/>
  <c r="AB27" i="9"/>
  <c r="AB40" i="9"/>
  <c r="AB57" i="9"/>
  <c r="AB58" i="9"/>
  <c r="AB61" i="9"/>
  <c r="AB69" i="9"/>
  <c r="AB83" i="9"/>
  <c r="AB84" i="9"/>
  <c r="AB121" i="9"/>
  <c r="AB151" i="9"/>
  <c r="AB162" i="9"/>
  <c r="AB170" i="9"/>
  <c r="AB175" i="9"/>
  <c r="AB182" i="9"/>
  <c r="AB212" i="9"/>
  <c r="AB215" i="9"/>
  <c r="AB217" i="9"/>
  <c r="AB220" i="9"/>
  <c r="AB102" i="9"/>
  <c r="AB125" i="9"/>
  <c r="AB7" i="9"/>
  <c r="AB18" i="9"/>
  <c r="AB47" i="9"/>
  <c r="AB48" i="9"/>
  <c r="AB49" i="9"/>
  <c r="AB55" i="9"/>
  <c r="AB56" i="9"/>
  <c r="AB77" i="9"/>
  <c r="AB82" i="9"/>
  <c r="AB94" i="9"/>
  <c r="AB95" i="9"/>
  <c r="AB115" i="9"/>
  <c r="AB130" i="9"/>
  <c r="AB148" i="9"/>
  <c r="AB150" i="9"/>
  <c r="AB158" i="9"/>
  <c r="AB160" i="9"/>
  <c r="AB161" i="9"/>
  <c r="AB169" i="9"/>
  <c r="AB183" i="9"/>
  <c r="AB184" i="9"/>
  <c r="AB185" i="9"/>
  <c r="AB211" i="9"/>
  <c r="AB218" i="9"/>
  <c r="AB219" i="9"/>
  <c r="AB91" i="9"/>
  <c r="AB206" i="9"/>
  <c r="AB39" i="9"/>
  <c r="AB68" i="9"/>
  <c r="AB93" i="9"/>
  <c r="AB112" i="9"/>
  <c r="AB113" i="9"/>
  <c r="AB120" i="9"/>
  <c r="AB129" i="9"/>
  <c r="AB147" i="9"/>
  <c r="AB149" i="9"/>
  <c r="AB157" i="9"/>
  <c r="AB159" i="9"/>
  <c r="AB168" i="9"/>
  <c r="AB174" i="9"/>
  <c r="AB181" i="9"/>
  <c r="AB216" i="9"/>
  <c r="AB37" i="9"/>
  <c r="AB137" i="9"/>
  <c r="AB155" i="9"/>
  <c r="AB202" i="9"/>
  <c r="AB6" i="9"/>
  <c r="AB17" i="9"/>
  <c r="AB33" i="9"/>
  <c r="AB34" i="9"/>
  <c r="AB35" i="9"/>
  <c r="AB36" i="9"/>
  <c r="AB46" i="9"/>
  <c r="AB54" i="9"/>
  <c r="AB76" i="9"/>
  <c r="AB114" i="9"/>
  <c r="AB116" i="9"/>
  <c r="AB117" i="9"/>
  <c r="AB118" i="9"/>
  <c r="AB145" i="9"/>
  <c r="AB167" i="9"/>
  <c r="AB180" i="9"/>
  <c r="AB208" i="9"/>
  <c r="AB209" i="9"/>
  <c r="AB210" i="9"/>
  <c r="AB15" i="9"/>
  <c r="AB75" i="9"/>
  <c r="AB90" i="9"/>
  <c r="AB101" i="9"/>
  <c r="AB143" i="9"/>
  <c r="AB166" i="9"/>
  <c r="AB16" i="9"/>
  <c r="AB32" i="9"/>
  <c r="AB38" i="9"/>
  <c r="AB45" i="9"/>
  <c r="AB67" i="9"/>
  <c r="AB92" i="9"/>
  <c r="AB110" i="9"/>
  <c r="AB111" i="9"/>
  <c r="AB119" i="9"/>
  <c r="AB127" i="9"/>
  <c r="AB128" i="9"/>
  <c r="AB144" i="9"/>
  <c r="AB146" i="9"/>
  <c r="AB156" i="9"/>
  <c r="AB173" i="9"/>
  <c r="AB179" i="9"/>
  <c r="AB207" i="9"/>
  <c r="AB14" i="9"/>
  <c r="AB53" i="9"/>
  <c r="AB203" i="9"/>
  <c r="Z16" i="1"/>
  <c r="Z18" i="1"/>
  <c r="Y14" i="1"/>
  <c r="Y12" i="1"/>
  <c r="AB10" i="1"/>
  <c r="AB8" i="1"/>
  <c r="AB7" i="1"/>
  <c r="AB11" i="1"/>
  <c r="AA16" i="1"/>
  <c r="Z10" i="1"/>
  <c r="Z5" i="1"/>
  <c r="AB16" i="1"/>
  <c r="Y10" i="1"/>
  <c r="Y5" i="1"/>
  <c r="Y16" i="1"/>
  <c r="AA10" i="1"/>
  <c r="AA5" i="1"/>
  <c r="AA4" i="1"/>
  <c r="Z15" i="1"/>
  <c r="AA12" i="1"/>
  <c r="Y9" i="1"/>
  <c r="AB5" i="1"/>
  <c r="Y4" i="1"/>
  <c r="AA15" i="1"/>
  <c r="Z12" i="1"/>
  <c r="Z9" i="1"/>
  <c r="AB4" i="1"/>
  <c r="AB15" i="1"/>
  <c r="AB12" i="1"/>
  <c r="AB9" i="1"/>
  <c r="Z4" i="1"/>
  <c r="Y15" i="1"/>
  <c r="AA9" i="1"/>
  <c r="Y18" i="1"/>
  <c r="Z14" i="1"/>
  <c r="Z11" i="1"/>
  <c r="AB18" i="1"/>
  <c r="AA14" i="1"/>
  <c r="Y11" i="1"/>
  <c r="Z7" i="1"/>
  <c r="AA18" i="1"/>
  <c r="AB14" i="1"/>
  <c r="AA11" i="1"/>
  <c r="Y7" i="1"/>
  <c r="AA7" i="1"/>
  <c r="Y19" i="1"/>
  <c r="Y17" i="1"/>
  <c r="AA20" i="1"/>
  <c r="AB20" i="1"/>
  <c r="AA17" i="1"/>
  <c r="AA19" i="1"/>
  <c r="Z19" i="1"/>
  <c r="AB19" i="1"/>
  <c r="Y20" i="1"/>
  <c r="Z17" i="1"/>
  <c r="Z20" i="1"/>
  <c r="AB17" i="1"/>
  <c r="Y8" i="1"/>
  <c r="AA8" i="1"/>
  <c r="Z8" i="1"/>
  <c r="AB6" i="1"/>
  <c r="Y6" i="1"/>
  <c r="AA6" i="1"/>
  <c r="Z6" i="1"/>
  <c r="H4" i="12"/>
  <c r="M8" i="12"/>
  <c r="D4" i="12"/>
  <c r="C4" i="12"/>
  <c r="C7" i="12"/>
  <c r="D7" i="12"/>
  <c r="C5" i="12"/>
  <c r="C6" i="12"/>
  <c r="I6" i="12"/>
  <c r="I7" i="12"/>
  <c r="I4" i="12"/>
  <c r="I5" i="12"/>
  <c r="H5" i="12"/>
  <c r="D6" i="12"/>
  <c r="D5" i="12"/>
  <c r="H7" i="12"/>
  <c r="H6" i="12"/>
  <c r="B8" i="12"/>
  <c r="L8" i="12"/>
  <c r="U4" i="12" l="1"/>
  <c r="T4" i="12"/>
  <c r="S5" i="12"/>
  <c r="V4" i="12"/>
  <c r="P7" i="12"/>
  <c r="P5" i="12"/>
  <c r="E7" i="12"/>
  <c r="F7" i="12" s="1"/>
  <c r="T7" i="12"/>
  <c r="U7" i="12"/>
  <c r="W7" i="12"/>
  <c r="V7" i="12"/>
  <c r="H8" i="12"/>
  <c r="E6" i="12"/>
  <c r="F6" i="12" s="1"/>
  <c r="J6" i="12"/>
  <c r="K6" i="12" s="1"/>
  <c r="J5" i="12"/>
  <c r="K5" i="12" s="1"/>
  <c r="E5" i="12"/>
  <c r="F5" i="12" s="1"/>
  <c r="J7" i="12"/>
  <c r="K7" i="12" s="1"/>
  <c r="W4" i="12"/>
  <c r="D8" i="12"/>
  <c r="C8" i="12"/>
  <c r="E4" i="12"/>
  <c r="F4" i="12" s="1"/>
  <c r="I8" i="12"/>
  <c r="J4" i="12"/>
  <c r="W6" i="12"/>
  <c r="T6" i="12"/>
  <c r="V6" i="12"/>
  <c r="U6" i="12"/>
  <c r="T5" i="12"/>
  <c r="U5" i="12"/>
  <c r="V5" i="12"/>
  <c r="W5" i="12"/>
  <c r="O8" i="12"/>
  <c r="U1" i="9"/>
  <c r="T1" i="9"/>
  <c r="R8" i="12"/>
  <c r="P6" i="12"/>
  <c r="S6" i="12"/>
  <c r="S7" i="12"/>
  <c r="N8" i="12"/>
  <c r="P4" i="12"/>
  <c r="Q8" i="12"/>
  <c r="S4" i="12"/>
  <c r="V8" i="12" l="1"/>
  <c r="W8" i="12"/>
  <c r="T8" i="12"/>
  <c r="U8" i="12"/>
  <c r="P8" i="12"/>
  <c r="E8" i="12"/>
  <c r="K4" i="12"/>
  <c r="J8" i="12"/>
  <c r="K8" i="12" s="1"/>
  <c r="S8" i="12"/>
  <c r="N22" i="1" l="1"/>
  <c r="O22" i="1"/>
  <c r="R4" i="1"/>
  <c r="R12" i="1"/>
  <c r="R11" i="1"/>
  <c r="R5" i="1"/>
  <c r="R9" i="1"/>
  <c r="R8" i="1"/>
  <c r="R17" i="1"/>
  <c r="R10" i="1"/>
  <c r="R16" i="1"/>
  <c r="R15" i="1"/>
  <c r="R20" i="1"/>
  <c r="R14" i="1"/>
  <c r="R19" i="1"/>
  <c r="R7" i="1"/>
  <c r="R13" i="1"/>
  <c r="V5" i="9"/>
  <c r="R18" i="1"/>
  <c r="R6" i="1"/>
  <c r="R1" i="9"/>
  <c r="S1" i="9"/>
  <c r="V1" i="9" l="1"/>
  <c r="R22" i="1"/>
  <c r="J5" i="9" l="1"/>
  <c r="K5" i="9" s="1"/>
  <c r="W1" i="9" l="1"/>
  <c r="H1" i="9"/>
  <c r="I1" i="9"/>
  <c r="AB5" i="9"/>
  <c r="N5" i="9"/>
  <c r="Y5" i="9"/>
  <c r="Z1" i="9" s="1"/>
  <c r="G5" i="1" l="1"/>
  <c r="G17" i="1"/>
  <c r="G9" i="1"/>
  <c r="G11" i="1"/>
  <c r="G13" i="1"/>
  <c r="G16" i="1"/>
  <c r="G6" i="1"/>
  <c r="G18" i="1"/>
  <c r="G20" i="1"/>
  <c r="G10" i="1"/>
  <c r="G14" i="1"/>
  <c r="G7" i="1"/>
  <c r="G19" i="1"/>
  <c r="G8" i="1"/>
  <c r="G21" i="1"/>
  <c r="G12" i="1"/>
  <c r="G15" i="1"/>
  <c r="G4" i="1"/>
  <c r="G4" i="12"/>
  <c r="G5" i="12"/>
  <c r="G7" i="12"/>
  <c r="G6" i="12"/>
  <c r="N1" i="9"/>
  <c r="O1" i="9" s="1"/>
  <c r="AF1" i="9"/>
  <c r="AE1" i="9"/>
  <c r="AD1" i="9"/>
  <c r="AC1" i="9"/>
  <c r="O5" i="9"/>
  <c r="P1" i="9" s="1"/>
  <c r="AA1" i="9"/>
  <c r="AB1" i="9" s="1"/>
  <c r="X1" i="9"/>
  <c r="Y1" i="9" s="1"/>
  <c r="J1" i="9"/>
  <c r="K1" i="9" s="1"/>
  <c r="X7" i="1"/>
  <c r="X5" i="1"/>
  <c r="X9" i="1"/>
  <c r="X8" i="1"/>
  <c r="J8" i="1"/>
  <c r="K8" i="1" s="1"/>
  <c r="J20" i="1"/>
  <c r="K20" i="1" s="1"/>
  <c r="J7" i="1"/>
  <c r="K7" i="1" s="1"/>
  <c r="U5" i="1"/>
  <c r="U19" i="1"/>
  <c r="U13" i="1"/>
  <c r="X13" i="1"/>
  <c r="U8" i="1"/>
  <c r="U20" i="1"/>
  <c r="U14" i="1"/>
  <c r="U6" i="1"/>
  <c r="U16" i="1"/>
  <c r="U10" i="1"/>
  <c r="U15" i="1"/>
  <c r="U9" i="1"/>
  <c r="U7" i="1"/>
  <c r="U18" i="1"/>
  <c r="U12" i="1"/>
  <c r="U17" i="1"/>
  <c r="U11" i="1"/>
  <c r="X11" i="1"/>
  <c r="X18" i="1"/>
  <c r="X12" i="1"/>
  <c r="X17" i="1"/>
  <c r="X16" i="1"/>
  <c r="X4" i="1"/>
  <c r="X15" i="1"/>
  <c r="X20" i="1"/>
  <c r="X14" i="1"/>
  <c r="X19" i="1"/>
  <c r="U4" i="1"/>
  <c r="J13" i="1"/>
  <c r="K13" i="1" s="1"/>
  <c r="J12" i="1"/>
  <c r="K12" i="1" s="1"/>
  <c r="J14" i="1"/>
  <c r="K14" i="1" s="1"/>
  <c r="J18" i="1"/>
  <c r="K18" i="1" s="1"/>
  <c r="J11" i="1"/>
  <c r="K11" i="1" s="1"/>
  <c r="J17" i="1"/>
  <c r="K17" i="1" s="1"/>
  <c r="J5" i="1"/>
  <c r="K5" i="1" s="1"/>
  <c r="J4" i="1"/>
  <c r="J19" i="1"/>
  <c r="K19" i="1" s="1"/>
  <c r="J16" i="1"/>
  <c r="K16" i="1" s="1"/>
  <c r="J10" i="1"/>
  <c r="K10" i="1" s="1"/>
  <c r="K4" i="1" l="1"/>
  <c r="G22" i="1"/>
  <c r="G8" i="12"/>
  <c r="J15" i="1"/>
  <c r="K15" i="1" s="1"/>
  <c r="X6" i="1"/>
  <c r="X10" i="1"/>
  <c r="J9" i="1"/>
  <c r="K9" i="1" s="1"/>
  <c r="J6" i="1"/>
  <c r="K6" i="1" s="1"/>
  <c r="J22" i="1" l="1"/>
  <c r="K22" i="1" s="1"/>
  <c r="U22" i="1"/>
  <c r="X22" i="1" l="1"/>
  <c r="F10" i="1"/>
  <c r="F11" i="1"/>
  <c r="F15" i="1"/>
  <c r="F19" i="1"/>
  <c r="F16" i="1"/>
  <c r="F13" i="1"/>
  <c r="F5" i="1"/>
  <c r="F8" i="1"/>
  <c r="F20" i="1"/>
  <c r="F7" i="1"/>
  <c r="E4" i="1"/>
  <c r="E22" i="1" s="1"/>
  <c r="F17" i="1"/>
  <c r="F6" i="1"/>
  <c r="F18" i="1"/>
  <c r="F12" i="1"/>
  <c r="F9" i="1"/>
  <c r="F14" i="1"/>
  <c r="F4" i="1" l="1"/>
  <c r="AB22" i="1"/>
  <c r="AA22" i="1"/>
  <c r="Z22" i="1"/>
  <c r="Y22" i="1"/>
  <c r="F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<sst xmlns="http://schemas.openxmlformats.org/spreadsheetml/2006/main" count="172990" uniqueCount="15652">
  <si>
    <t>Branch Name</t>
  </si>
  <si>
    <t>Branch Code</t>
  </si>
  <si>
    <t>Center Name</t>
  </si>
  <si>
    <t>Center Code</t>
  </si>
  <si>
    <t>Officer Name</t>
  </si>
  <si>
    <t>Officer Number</t>
  </si>
  <si>
    <t>Pipeline Type</t>
  </si>
  <si>
    <t>Pipeline Code</t>
  </si>
  <si>
    <t>Pipeline Amount</t>
  </si>
  <si>
    <t>Product Name</t>
  </si>
  <si>
    <t xml:space="preserve"> Product Code</t>
  </si>
  <si>
    <t>Customer Name</t>
  </si>
  <si>
    <t>Customer Number</t>
  </si>
  <si>
    <t>CGT1 Date</t>
  </si>
  <si>
    <t>CGT1 User</t>
  </si>
  <si>
    <t>CGT1 Posting Time</t>
  </si>
  <si>
    <t>Under_Review Date</t>
  </si>
  <si>
    <t>Under_Review User</t>
  </si>
  <si>
    <t>Under_Review Posting Time</t>
  </si>
  <si>
    <t>CGT2 Date</t>
  </si>
  <si>
    <t>CGT2 User</t>
  </si>
  <si>
    <t>CGT2 Posting Time</t>
  </si>
  <si>
    <t>CGT3 Date</t>
  </si>
  <si>
    <t>CGT3 User</t>
  </si>
  <si>
    <t>CGT3 Posting Time</t>
  </si>
  <si>
    <t>CGT4 Date</t>
  </si>
  <si>
    <t>CGT4 User</t>
  </si>
  <si>
    <t>CGT4 Posting Time</t>
  </si>
  <si>
    <t>CGT5 Date</t>
  </si>
  <si>
    <t>CGT5 User</t>
  </si>
  <si>
    <t>CGT5 Posting Time</t>
  </si>
  <si>
    <t>GRT1 Date</t>
  </si>
  <si>
    <t>GRT1 User</t>
  </si>
  <si>
    <t>GRT1 Posting Time</t>
  </si>
  <si>
    <t>GRT2 Date</t>
  </si>
  <si>
    <t>GRT2 User</t>
  </si>
  <si>
    <t>GRT2 Posting Time</t>
  </si>
  <si>
    <t>SENT_TO_HO Date</t>
  </si>
  <si>
    <t>SENT_TO_HO User</t>
  </si>
  <si>
    <t>SENT_TO_HO Posting Time</t>
  </si>
  <si>
    <t>RECEIVED_AT_HO Date</t>
  </si>
  <si>
    <t>RECEIVED_AT_HO User</t>
  </si>
  <si>
    <t>RECEIVED_AT_HO Posting Time</t>
  </si>
  <si>
    <t>Data_entry_done Date</t>
  </si>
  <si>
    <t>Data_entry_done User</t>
  </si>
  <si>
    <t>Data_entry_done Posting Time</t>
  </si>
  <si>
    <t>In_process_credit Date</t>
  </si>
  <si>
    <t>In_process_credit User</t>
  </si>
  <si>
    <t>In_process_credit Posting Time</t>
  </si>
  <si>
    <t>Credit_health_check_done Date</t>
  </si>
  <si>
    <t>Credit_health_check_done User</t>
  </si>
  <si>
    <t>Credit_health_check_done Posting Time</t>
  </si>
  <si>
    <t>Centre_on_hold Date</t>
  </si>
  <si>
    <t>Centre_on_hold User</t>
  </si>
  <si>
    <t>Centre_on_hold Posting Time</t>
  </si>
  <si>
    <t>DMS_Hard_Copy_Received Date</t>
  </si>
  <si>
    <t>DMS_Hard_Copy_Received User</t>
  </si>
  <si>
    <t>DMS_Hard_Copy_Received Posting Time</t>
  </si>
  <si>
    <t>Hold_cleared_by_data_entry Date</t>
  </si>
  <si>
    <t>Hold_cleared_by_data_entry User</t>
  </si>
  <si>
    <t>Hold_cleared_by_data_entry Posting Time</t>
  </si>
  <si>
    <t>Pre_approval Date</t>
  </si>
  <si>
    <t>Pre_approval User</t>
  </si>
  <si>
    <t>Pre_approval Posting Time</t>
  </si>
  <si>
    <t>Checklist Date</t>
  </si>
  <si>
    <t>Checklist User</t>
  </si>
  <si>
    <t>Checklist Posting Time</t>
  </si>
  <si>
    <t>Sanctioned Date</t>
  </si>
  <si>
    <t>Sanctioned User</t>
  </si>
  <si>
    <t>Sanctioned Posting Time</t>
  </si>
  <si>
    <t>Declined Date</t>
  </si>
  <si>
    <t>Declined User</t>
  </si>
  <si>
    <t>Declined Posting Time</t>
  </si>
  <si>
    <t>Disbursed Date</t>
  </si>
  <si>
    <t>Disbursed User</t>
  </si>
  <si>
    <t>Disbursed Posting Time</t>
  </si>
  <si>
    <t>Sent_to_Warehouse Date</t>
  </si>
  <si>
    <t>Sent_to_Warehouse User</t>
  </si>
  <si>
    <t>Sent_to_Warehouse Posting Time</t>
  </si>
  <si>
    <t>Column1</t>
  </si>
  <si>
    <t>Saharanpur</t>
  </si>
  <si>
    <t>Pradeep Kumar</t>
  </si>
  <si>
    <t>Rahul Kumar</t>
  </si>
  <si>
    <t>Sandeep Kumar</t>
  </si>
  <si>
    <t>Bhopal</t>
  </si>
  <si>
    <t>Jhansi</t>
  </si>
  <si>
    <t>Surjeet Singh</t>
  </si>
  <si>
    <t>Damoh</t>
  </si>
  <si>
    <t>Patan</t>
  </si>
  <si>
    <t>Chhindwara</t>
  </si>
  <si>
    <t>Seoni</t>
  </si>
  <si>
    <t>Aashish Kumar</t>
  </si>
  <si>
    <t>Ravi Kumar</t>
  </si>
  <si>
    <t>Burhar</t>
  </si>
  <si>
    <t>Pendra</t>
  </si>
  <si>
    <t>Satna</t>
  </si>
  <si>
    <t>Durgesh Yadav</t>
  </si>
  <si>
    <t>Santosh Kumar</t>
  </si>
  <si>
    <t>Lakhnadon</t>
  </si>
  <si>
    <t>Manish Kumar</t>
  </si>
  <si>
    <t>Nagendra Chaudhari</t>
  </si>
  <si>
    <t>Rewa</t>
  </si>
  <si>
    <t>Sidhi</t>
  </si>
  <si>
    <t>Ajay Tiwari</t>
  </si>
  <si>
    <t>Khajuraho</t>
  </si>
  <si>
    <t>Baradwar</t>
  </si>
  <si>
    <t>Patan-CG</t>
  </si>
  <si>
    <t>Majhauli</t>
  </si>
  <si>
    <t>Naveen</t>
  </si>
  <si>
    <t>Naveen Kumar</t>
  </si>
  <si>
    <t>Narsan</t>
  </si>
  <si>
    <t>Shivam Kumar</t>
  </si>
  <si>
    <t>Avneesh Kumar</t>
  </si>
  <si>
    <t>Rakesh Kumar</t>
  </si>
  <si>
    <t>Mukesh Kumar</t>
  </si>
  <si>
    <t>Amiliya</t>
  </si>
  <si>
    <t>Vinod Kumar</t>
  </si>
  <si>
    <t>Ankush Kumar</t>
  </si>
  <si>
    <t>Nanauta</t>
  </si>
  <si>
    <t>Kankarbagh</t>
  </si>
  <si>
    <t>Shailesh Kumar</t>
  </si>
  <si>
    <t>Chandan Kumar</t>
  </si>
  <si>
    <t>Muzaffarpur</t>
  </si>
  <si>
    <t>Kundan Kumar</t>
  </si>
  <si>
    <t>Dalsinghsarai</t>
  </si>
  <si>
    <t>Rosada</t>
  </si>
  <si>
    <t>Aurangabad</t>
  </si>
  <si>
    <t>Kanke</t>
  </si>
  <si>
    <t>Adityapur</t>
  </si>
  <si>
    <t>Manjhaul</t>
  </si>
  <si>
    <t>Marhaura</t>
  </si>
  <si>
    <t>Gopalganj</t>
  </si>
  <si>
    <t>Motihari</t>
  </si>
  <si>
    <t>Chakia</t>
  </si>
  <si>
    <t>Mohania</t>
  </si>
  <si>
    <t>Raja Kumar</t>
  </si>
  <si>
    <t>Munna Kumar</t>
  </si>
  <si>
    <t>Dumka</t>
  </si>
  <si>
    <t>Narkatiaganj</t>
  </si>
  <si>
    <t>Sahebganj</t>
  </si>
  <si>
    <t>Sherghati</t>
  </si>
  <si>
    <t>Daltanganj</t>
  </si>
  <si>
    <t>Sitamarhi</t>
  </si>
  <si>
    <t>Rajeev Kumar</t>
  </si>
  <si>
    <t>Chhatarpur JH</t>
  </si>
  <si>
    <t>Garhwa</t>
  </si>
  <si>
    <t>Kuldeep Singh</t>
  </si>
  <si>
    <t>Basantpur</t>
  </si>
  <si>
    <t>Saroj Kumar</t>
  </si>
  <si>
    <t>Goh</t>
  </si>
  <si>
    <t>Hansdiha</t>
  </si>
  <si>
    <t>Bablu Kumar</t>
  </si>
  <si>
    <t>Dharmendra Singh</t>
  </si>
  <si>
    <t>Hayaghat</t>
  </si>
  <si>
    <t>Bathua Bazar</t>
  </si>
  <si>
    <t>Mithilesh Kumar</t>
  </si>
  <si>
    <t>Thana Bhawan</t>
  </si>
  <si>
    <t>Baheri-B</t>
  </si>
  <si>
    <t>Rampur Tiraha</t>
  </si>
  <si>
    <t>Deepak Yadav</t>
  </si>
  <si>
    <t>Banat</t>
  </si>
  <si>
    <t>Ashish Kumar</t>
  </si>
  <si>
    <t>Areraj-B</t>
  </si>
  <si>
    <t>Mohammadpur</t>
  </si>
  <si>
    <t>Aara</t>
  </si>
  <si>
    <t>Bihia</t>
  </si>
  <si>
    <t>Hazaribagh</t>
  </si>
  <si>
    <t>Raj Dhanwar</t>
  </si>
  <si>
    <t>Nagpur</t>
  </si>
  <si>
    <t>Katras</t>
  </si>
  <si>
    <t>Anjad</t>
  </si>
  <si>
    <t>Uda Kishanganj</t>
  </si>
  <si>
    <t>Jhanjharpur</t>
  </si>
  <si>
    <t>Chatra</t>
  </si>
  <si>
    <t>Vijay Nagar</t>
  </si>
  <si>
    <t>Morwa Hadaf</t>
  </si>
  <si>
    <t>Vasad</t>
  </si>
  <si>
    <t>Petlawad</t>
  </si>
  <si>
    <t>Pandhana</t>
  </si>
  <si>
    <t>Devgadh Baria</t>
  </si>
  <si>
    <t>Botad</t>
  </si>
  <si>
    <t>Jamnagar</t>
  </si>
  <si>
    <t>Vikram Singh</t>
  </si>
  <si>
    <t>Ashwani Kumar</t>
  </si>
  <si>
    <t>Walajapet</t>
  </si>
  <si>
    <t xml:space="preserve">Raja </t>
  </si>
  <si>
    <t>Chidambaram</t>
  </si>
  <si>
    <t>Thoothukudi</t>
  </si>
  <si>
    <t>Anthiyur</t>
  </si>
  <si>
    <t>Thondamuthur</t>
  </si>
  <si>
    <t>Nambiyur</t>
  </si>
  <si>
    <t>Palacode</t>
  </si>
  <si>
    <t>Ulundurpet</t>
  </si>
  <si>
    <t>Gudiyatham</t>
  </si>
  <si>
    <t xml:space="preserve">Manikandan </t>
  </si>
  <si>
    <t>Uthangarai</t>
  </si>
  <si>
    <t>Srikakulam</t>
  </si>
  <si>
    <t>Parkal</t>
  </si>
  <si>
    <t>Siddipet</t>
  </si>
  <si>
    <t>Dhone</t>
  </si>
  <si>
    <t>Koppal</t>
  </si>
  <si>
    <t>Gorantla</t>
  </si>
  <si>
    <t>Sankarankovil</t>
  </si>
  <si>
    <t>Kesamudram</t>
  </si>
  <si>
    <t>Haldaur</t>
  </si>
  <si>
    <t>Mawana</t>
  </si>
  <si>
    <t>Garh Mukteshwar</t>
  </si>
  <si>
    <t>Satendra Kumar</t>
  </si>
  <si>
    <t>Nazibabad</t>
  </si>
  <si>
    <t>Noorpur</t>
  </si>
  <si>
    <t>Khair</t>
  </si>
  <si>
    <t>Tihidi</t>
  </si>
  <si>
    <t>Bijoynagar</t>
  </si>
  <si>
    <t>Biswanath Chariali</t>
  </si>
  <si>
    <t>Dhekiajuli</t>
  </si>
  <si>
    <t>Rajnagar</t>
  </si>
  <si>
    <t>Anantpur</t>
  </si>
  <si>
    <t>Tezpur</t>
  </si>
  <si>
    <t>Ramanathapuram</t>
  </si>
  <si>
    <t>Kujang</t>
  </si>
  <si>
    <t>Thirukovilur</t>
  </si>
  <si>
    <t>Polur</t>
  </si>
  <si>
    <t>Narendra Singh</t>
  </si>
  <si>
    <t>Naujheel</t>
  </si>
  <si>
    <t>Ujhani</t>
  </si>
  <si>
    <t>Tamulpur</t>
  </si>
  <si>
    <t>Adilabad</t>
  </si>
  <si>
    <t>Handia</t>
  </si>
  <si>
    <t>Meja Road</t>
  </si>
  <si>
    <t>Naini</t>
  </si>
  <si>
    <t>Chandauli</t>
  </si>
  <si>
    <t>Raja Talab</t>
  </si>
  <si>
    <t>Chauri Chaura</t>
  </si>
  <si>
    <t>Pipraich</t>
  </si>
  <si>
    <t>Sunakhala</t>
  </si>
  <si>
    <t>Athagarh</t>
  </si>
  <si>
    <t>Padrauna</t>
  </si>
  <si>
    <t>Subarnapur</t>
  </si>
  <si>
    <t>Bheden</t>
  </si>
  <si>
    <t>Jeypore</t>
  </si>
  <si>
    <t>Ghazipur</t>
  </si>
  <si>
    <t>Rasra</t>
  </si>
  <si>
    <t>Mau</t>
  </si>
  <si>
    <t>Saidpur</t>
  </si>
  <si>
    <t>Vikas Singh</t>
  </si>
  <si>
    <t>Rengali</t>
  </si>
  <si>
    <t>Binjharpur</t>
  </si>
  <si>
    <t>Khunta</t>
  </si>
  <si>
    <t>Khandapada</t>
  </si>
  <si>
    <t>Faizabad</t>
  </si>
  <si>
    <t>Raebareli</t>
  </si>
  <si>
    <t>Robertsganj</t>
  </si>
  <si>
    <t>Barhalganj</t>
  </si>
  <si>
    <t>Vinay Yadav</t>
  </si>
  <si>
    <t>Payagipur</t>
  </si>
  <si>
    <t>Lambhua</t>
  </si>
  <si>
    <t>Sidhari</t>
  </si>
  <si>
    <t xml:space="preserve">Sandeep </t>
  </si>
  <si>
    <t>Sirathu</t>
  </si>
  <si>
    <t>Naugarh</t>
  </si>
  <si>
    <t>Fatehgarh</t>
  </si>
  <si>
    <t>Bangarmau</t>
  </si>
  <si>
    <t>Garhi Manikpur</t>
  </si>
  <si>
    <t>Falakata</t>
  </si>
  <si>
    <t>Bagdogra</t>
  </si>
  <si>
    <t>Birpara</t>
  </si>
  <si>
    <t>Mathabhanga</t>
  </si>
  <si>
    <t>Alipurduar</t>
  </si>
  <si>
    <t>Parjang</t>
  </si>
  <si>
    <t>Fatehabad</t>
  </si>
  <si>
    <t>Angul</t>
  </si>
  <si>
    <t>Umerkote</t>
  </si>
  <si>
    <t>Dharmagarh</t>
  </si>
  <si>
    <t>Kantabanji</t>
  </si>
  <si>
    <t>Khariar</t>
  </si>
  <si>
    <t>Digapahandi</t>
  </si>
  <si>
    <t>Mukesh Sharma</t>
  </si>
  <si>
    <t>Asika</t>
  </si>
  <si>
    <t>Banswara</t>
  </si>
  <si>
    <t>Salumber</t>
  </si>
  <si>
    <t>Kishore Nagar</t>
  </si>
  <si>
    <t>Maluda</t>
  </si>
  <si>
    <t>Chhabra</t>
  </si>
  <si>
    <t>Jhalawar</t>
  </si>
  <si>
    <t>Kota-Rajasthan</t>
  </si>
  <si>
    <t>Bharatpur</t>
  </si>
  <si>
    <t>Ladwa</t>
  </si>
  <si>
    <t>Final GRT Post</t>
  </si>
  <si>
    <t>Final GRT User</t>
  </si>
  <si>
    <t>Final GRT</t>
  </si>
  <si>
    <t>PQM Map Branch</t>
  </si>
  <si>
    <t>PQM/Branch</t>
  </si>
  <si>
    <t>PQM Name</t>
  </si>
  <si>
    <t>EMP ID</t>
  </si>
  <si>
    <t>DM Name</t>
  </si>
  <si>
    <t>Prince Singh</t>
  </si>
  <si>
    <t>Arvind Mewada</t>
  </si>
  <si>
    <t>FMF067816</t>
  </si>
  <si>
    <t>Vinay Kumar Vishwakarma</t>
  </si>
  <si>
    <t>FMF067141</t>
  </si>
  <si>
    <t>Pankaj singh patel</t>
  </si>
  <si>
    <t>FMF066685</t>
  </si>
  <si>
    <t>Vinay Shukla</t>
  </si>
  <si>
    <t>Swapnil Dubey</t>
  </si>
  <si>
    <t>FMF065364</t>
  </si>
  <si>
    <t>Gantantra Rathore</t>
  </si>
  <si>
    <t>FMF065867</t>
  </si>
  <si>
    <t>FMF065925</t>
  </si>
  <si>
    <t>Rakesh Singh Parihar</t>
  </si>
  <si>
    <t>FMF070672</t>
  </si>
  <si>
    <t>Satendra Kumar Lakhera</t>
  </si>
  <si>
    <t>FMF067139</t>
  </si>
  <si>
    <t>Ramswaroop</t>
  </si>
  <si>
    <t>FMF067305</t>
  </si>
  <si>
    <t>Verendra Kumar Jain</t>
  </si>
  <si>
    <t>FMF066240</t>
  </si>
  <si>
    <t>Sanjay Dehriya</t>
  </si>
  <si>
    <t>FMF065422</t>
  </si>
  <si>
    <t>Manu Yadav</t>
  </si>
  <si>
    <t>Sagar Singh Chauhan</t>
  </si>
  <si>
    <t>FMF071330</t>
  </si>
  <si>
    <t>Virendra Kumar Namdeo</t>
  </si>
  <si>
    <t>FMF065419</t>
  </si>
  <si>
    <t>Jitesh Kumar Kori</t>
  </si>
  <si>
    <t>FMF066022</t>
  </si>
  <si>
    <t>FMF064316</t>
  </si>
  <si>
    <t xml:space="preserve">Ishwari Prasad Dubey </t>
  </si>
  <si>
    <t>FMF066739</t>
  </si>
  <si>
    <t>Jayesh Singh Thakur</t>
  </si>
  <si>
    <t>FMF071323</t>
  </si>
  <si>
    <t>Vikas Dwivedi</t>
  </si>
  <si>
    <t>FMF067150</t>
  </si>
  <si>
    <t>Hari Om Dwivedi</t>
  </si>
  <si>
    <t>FMF067806</t>
  </si>
  <si>
    <t xml:space="preserve">Raju Das Mahant </t>
  </si>
  <si>
    <t>FMF066585</t>
  </si>
  <si>
    <t>Praveen Kumar Patel</t>
  </si>
  <si>
    <t>FMF010091</t>
  </si>
  <si>
    <t>Anil kumar prajapati</t>
  </si>
  <si>
    <t>FMF068374</t>
  </si>
  <si>
    <t>Sandeep Kumar 2</t>
  </si>
  <si>
    <t>FMF069060</t>
  </si>
  <si>
    <t>Sumit Kumar Maurya</t>
  </si>
  <si>
    <t>FMF069327</t>
  </si>
  <si>
    <t xml:space="preserve">Vishal kumar </t>
  </si>
  <si>
    <t>FMF070301</t>
  </si>
  <si>
    <t>FMF063293</t>
  </si>
  <si>
    <t>FMF070670</t>
  </si>
  <si>
    <t>Jony</t>
  </si>
  <si>
    <t>FMF063301</t>
  </si>
  <si>
    <t>Ramesh Kumar 2</t>
  </si>
  <si>
    <t>FMF069590</t>
  </si>
  <si>
    <t>Abhishek Kumar Tiwari</t>
  </si>
  <si>
    <t>FMF069128</t>
  </si>
  <si>
    <t>Saket Kumar</t>
  </si>
  <si>
    <t>FMF071704</t>
  </si>
  <si>
    <t>FMF071764</t>
  </si>
  <si>
    <t>FMF070678</t>
  </si>
  <si>
    <t>Pavan Kumar Rai</t>
  </si>
  <si>
    <t>Ashok Kumar Rajak</t>
  </si>
  <si>
    <t>FMF071686</t>
  </si>
  <si>
    <t>Pradip Kumar Lal</t>
  </si>
  <si>
    <t>FMF070961</t>
  </si>
  <si>
    <t>Dhiraj Kumar</t>
  </si>
  <si>
    <t>FMF066187</t>
  </si>
  <si>
    <t>FMF070113</t>
  </si>
  <si>
    <t>FMF068305</t>
  </si>
  <si>
    <t>Surjeet Kumar Tiwari</t>
  </si>
  <si>
    <t>FMF069495</t>
  </si>
  <si>
    <t>Chandan Kumar 2</t>
  </si>
  <si>
    <t>FMF068701</t>
  </si>
  <si>
    <t>Shasheeranjan Kumar Yadav</t>
  </si>
  <si>
    <t>FMF064735</t>
  </si>
  <si>
    <t>Satish Chandra Sinha</t>
  </si>
  <si>
    <t>FMF071565</t>
  </si>
  <si>
    <t>FMF065205</t>
  </si>
  <si>
    <t>Upendra Kumar Kushwaha</t>
  </si>
  <si>
    <t>FMF070050</t>
  </si>
  <si>
    <t>Sadanand Kumar Das</t>
  </si>
  <si>
    <t>FMF066988</t>
  </si>
  <si>
    <t>FMF071104</t>
  </si>
  <si>
    <t>Vikash Kumar Gupta</t>
  </si>
  <si>
    <t>FMF069237</t>
  </si>
  <si>
    <t>Mantosh Kumar</t>
  </si>
  <si>
    <t>FMF063213</t>
  </si>
  <si>
    <t>Sujit Kumar Sharma</t>
  </si>
  <si>
    <t>FMF068335</t>
  </si>
  <si>
    <t>FMF071353</t>
  </si>
  <si>
    <t>Shanoo Kumar</t>
  </si>
  <si>
    <t>FMF068165</t>
  </si>
  <si>
    <t>Prabhat Kumar Giri</t>
  </si>
  <si>
    <t>FMF070847</t>
  </si>
  <si>
    <t>Amrit Lal</t>
  </si>
  <si>
    <t>FMF071667</t>
  </si>
  <si>
    <t>FMF070610</t>
  </si>
  <si>
    <t>FMF071930</t>
  </si>
  <si>
    <t>Shailendra Kumar Chand</t>
  </si>
  <si>
    <t>FMF065437</t>
  </si>
  <si>
    <t>FMF062810</t>
  </si>
  <si>
    <t>Balram Kumar</t>
  </si>
  <si>
    <t>FMF066817</t>
  </si>
  <si>
    <t>Bikee Kumar</t>
  </si>
  <si>
    <t>FMF070034</t>
  </si>
  <si>
    <t>FMF071612</t>
  </si>
  <si>
    <t>Shubham Choudhary</t>
  </si>
  <si>
    <t>FMF071544</t>
  </si>
  <si>
    <t>FMF071776</t>
  </si>
  <si>
    <t>FMF071437</t>
  </si>
  <si>
    <t>FMF070959</t>
  </si>
  <si>
    <t>Amar Anand</t>
  </si>
  <si>
    <t>FMF071538</t>
  </si>
  <si>
    <t>FMF071866</t>
  </si>
  <si>
    <t>FMF071867</t>
  </si>
  <si>
    <t>Rakesh Kumar Singh</t>
  </si>
  <si>
    <t>FMF069706</t>
  </si>
  <si>
    <t>Nitesh Kumar Pandey</t>
  </si>
  <si>
    <t>FMF070679</t>
  </si>
  <si>
    <t>Aman Kumar Paswan</t>
  </si>
  <si>
    <t>FMF064685</t>
  </si>
  <si>
    <t>Krishna Kumar Thakur</t>
  </si>
  <si>
    <t>FMF063285</t>
  </si>
  <si>
    <t>Babloo Kumar</t>
  </si>
  <si>
    <t>FMF065452</t>
  </si>
  <si>
    <t>Vijay Tandekar</t>
  </si>
  <si>
    <t>FMF071023</t>
  </si>
  <si>
    <t>Sk Rajibul Haque</t>
  </si>
  <si>
    <t>FMF045034</t>
  </si>
  <si>
    <t>Amalesh Kumar</t>
  </si>
  <si>
    <t>FMF070578</t>
  </si>
  <si>
    <t>Pradeep Kumar Mahto</t>
  </si>
  <si>
    <t>FMF063224</t>
  </si>
  <si>
    <t>Kamal Malviya</t>
  </si>
  <si>
    <t>FMF068658</t>
  </si>
  <si>
    <t>FMF067603</t>
  </si>
  <si>
    <t>Juber Ali</t>
  </si>
  <si>
    <t>FMF064840</t>
  </si>
  <si>
    <t>FMF027531</t>
  </si>
  <si>
    <t>Achal Ahirwar</t>
  </si>
  <si>
    <t>FMF066283</t>
  </si>
  <si>
    <t>Mahesh Jatav</t>
  </si>
  <si>
    <t>FMF071669</t>
  </si>
  <si>
    <t>Valand Priyankkumar</t>
  </si>
  <si>
    <t>Sunil Vishwakarma</t>
  </si>
  <si>
    <t>FMF070790</t>
  </si>
  <si>
    <t>Vishalkumar Parmar</t>
  </si>
  <si>
    <t>FMF071715</t>
  </si>
  <si>
    <t>Chirag Arkhabhai Sutariya</t>
  </si>
  <si>
    <t>FMF066650</t>
  </si>
  <si>
    <t>FMF067651</t>
  </si>
  <si>
    <t>Bhupendra Thakur</t>
  </si>
  <si>
    <t>FMF071155</t>
  </si>
  <si>
    <t>Parmar Amarsingbhai Bhagabhai</t>
  </si>
  <si>
    <t>FMF069543</t>
  </si>
  <si>
    <t>Ramcharan Gurjar</t>
  </si>
  <si>
    <t>FMF069642</t>
  </si>
  <si>
    <t>Vaghela Rahul Narottambhai</t>
  </si>
  <si>
    <t>FMF066206</t>
  </si>
  <si>
    <t>Jadeja Divyarajsinh Mobatsinh</t>
  </si>
  <si>
    <t>FMF064997</t>
  </si>
  <si>
    <t>Kishankumar Babubhai Sutariya</t>
  </si>
  <si>
    <t>FMF069005</t>
  </si>
  <si>
    <t>FMF064285</t>
  </si>
  <si>
    <t>Balaji Sonaji Kadam</t>
  </si>
  <si>
    <t>FMF067478</t>
  </si>
  <si>
    <t>Sathish Kumar K</t>
  </si>
  <si>
    <t>FMF071589</t>
  </si>
  <si>
    <t>N Thamarai Selvan</t>
  </si>
  <si>
    <t>FMF062178</t>
  </si>
  <si>
    <t>Selva Ganesh</t>
  </si>
  <si>
    <t>FMF063162</t>
  </si>
  <si>
    <t>Boopathiraja Sengottaiyan</t>
  </si>
  <si>
    <t>FMF066080</t>
  </si>
  <si>
    <t>Santhosh Babu Mohan</t>
  </si>
  <si>
    <t>FMF062583</t>
  </si>
  <si>
    <t>Somasundaram P</t>
  </si>
  <si>
    <t>FMF062431</t>
  </si>
  <si>
    <t>Singadurai Kanniyappan</t>
  </si>
  <si>
    <t>FMF063680</t>
  </si>
  <si>
    <t>Karthick</t>
  </si>
  <si>
    <t>FMF063909</t>
  </si>
  <si>
    <t>FMF071588</t>
  </si>
  <si>
    <t xml:space="preserve">Sundhar K </t>
  </si>
  <si>
    <t>FMF067513</t>
  </si>
  <si>
    <t>Buditi Jogi Siva Rama Santosh Kumar</t>
  </si>
  <si>
    <t>FMF050122</t>
  </si>
  <si>
    <t>Nalla Pranay Kumar</t>
  </si>
  <si>
    <t>FMF048903</t>
  </si>
  <si>
    <t>Gaddam Sureshkrishna</t>
  </si>
  <si>
    <t>FMF057903</t>
  </si>
  <si>
    <t>Ramavath Nagendra Naik</t>
  </si>
  <si>
    <t>FMF049836</t>
  </si>
  <si>
    <t>Ravi K</t>
  </si>
  <si>
    <t>FMF072827</t>
  </si>
  <si>
    <t>Vijaya Kumar S M</t>
  </si>
  <si>
    <t>Patnam Siva</t>
  </si>
  <si>
    <t>FMF070107</t>
  </si>
  <si>
    <t>Muthukumar B</t>
  </si>
  <si>
    <t>FMF069431</t>
  </si>
  <si>
    <t>Bondekola Poul Raj</t>
  </si>
  <si>
    <t>FMF071879</t>
  </si>
  <si>
    <t>Sodan Singh</t>
  </si>
  <si>
    <t>FMF071689</t>
  </si>
  <si>
    <t>Mohit 2</t>
  </si>
  <si>
    <t>FMF069281</t>
  </si>
  <si>
    <t>Dharamveer singh</t>
  </si>
  <si>
    <t>FMF069949</t>
  </si>
  <si>
    <t>Prashant Kumar Gautam</t>
  </si>
  <si>
    <t>FMF062370</t>
  </si>
  <si>
    <t>Yuvraj</t>
  </si>
  <si>
    <t>FMF071255</t>
  </si>
  <si>
    <t xml:space="preserve">Sumit Chaudhary </t>
  </si>
  <si>
    <t>FMF070224</t>
  </si>
  <si>
    <t>Gyanendra</t>
  </si>
  <si>
    <t>FMF072236</t>
  </si>
  <si>
    <t>Hemraj</t>
  </si>
  <si>
    <t>FMF063536</t>
  </si>
  <si>
    <t>Sanatan Giri</t>
  </si>
  <si>
    <t>FMF065547</t>
  </si>
  <si>
    <t>Pratik Mishra</t>
  </si>
  <si>
    <t>Nagen Saud</t>
  </si>
  <si>
    <t>FMF071619</t>
  </si>
  <si>
    <t>Biraj Bhuyan</t>
  </si>
  <si>
    <t>FMF070810</t>
  </si>
  <si>
    <t>Nabajeet Thapa</t>
  </si>
  <si>
    <t>FMF071806</t>
  </si>
  <si>
    <t>Surendra Behera</t>
  </si>
  <si>
    <t>FMF069050</t>
  </si>
  <si>
    <t>Santosh Sahoo</t>
  </si>
  <si>
    <t>FMF070766</t>
  </si>
  <si>
    <t>Dibyajyoti Dutta</t>
  </si>
  <si>
    <t>FMF071711</t>
  </si>
  <si>
    <t>FMF066819</t>
  </si>
  <si>
    <t>Bapina Bhoi</t>
  </si>
  <si>
    <t>FMF068965</t>
  </si>
  <si>
    <t>FMF067870</t>
  </si>
  <si>
    <t>Anandaraj A</t>
  </si>
  <si>
    <t>FMF065778</t>
  </si>
  <si>
    <t>FMF067451</t>
  </si>
  <si>
    <t>Ayush agrawal</t>
  </si>
  <si>
    <t>FMF007508</t>
  </si>
  <si>
    <t>Ankur Bhatt</t>
  </si>
  <si>
    <t>FMF071415</t>
  </si>
  <si>
    <t>FMF004008</t>
  </si>
  <si>
    <t>Binod Sarma</t>
  </si>
  <si>
    <t>FMF071756</t>
  </si>
  <si>
    <t>Gundawar Ravinder</t>
  </si>
  <si>
    <t>FMF064297</t>
  </si>
  <si>
    <t>Himanshu Panday</t>
  </si>
  <si>
    <t>FMF068003</t>
  </si>
  <si>
    <t>Sheelendra Pratap Singh</t>
  </si>
  <si>
    <t>FMF070357</t>
  </si>
  <si>
    <t>FMF062619</t>
  </si>
  <si>
    <t>Marut Nandan</t>
  </si>
  <si>
    <t>Ashish Tripathi</t>
  </si>
  <si>
    <t>FMF065014</t>
  </si>
  <si>
    <t>FMF069918</t>
  </si>
  <si>
    <t>Abhishek Awasthi</t>
  </si>
  <si>
    <t>FMF037821</t>
  </si>
  <si>
    <t>Nand Kishor</t>
  </si>
  <si>
    <t>FMF006698</t>
  </si>
  <si>
    <t>FMF066471</t>
  </si>
  <si>
    <t>Bikash Chandra Rath</t>
  </si>
  <si>
    <t>FMF064361</t>
  </si>
  <si>
    <t>Atish Kumar Nahak</t>
  </si>
  <si>
    <t>FMF069702</t>
  </si>
  <si>
    <t xml:space="preserve">Mithilesh Ram </t>
  </si>
  <si>
    <t>FMF070007</t>
  </si>
  <si>
    <t>Radhashyam Panda</t>
  </si>
  <si>
    <t>Sanak Meher</t>
  </si>
  <si>
    <t>FMF064225</t>
  </si>
  <si>
    <t>Rajesh Kumar Joshi</t>
  </si>
  <si>
    <t>FMF062174</t>
  </si>
  <si>
    <t>Gnyana Hial</t>
  </si>
  <si>
    <t>FMF066069</t>
  </si>
  <si>
    <t>Nirbhay Pandey</t>
  </si>
  <si>
    <t>FMF065924</t>
  </si>
  <si>
    <t>FMF064711</t>
  </si>
  <si>
    <t>Aroon Yadav</t>
  </si>
  <si>
    <t>FMF069187</t>
  </si>
  <si>
    <t>Gyanmani Singh</t>
  </si>
  <si>
    <t>FMF070346</t>
  </si>
  <si>
    <t>Manas Kumar Panda</t>
  </si>
  <si>
    <t>FMF066280</t>
  </si>
  <si>
    <t>Manoranjan Subudhi</t>
  </si>
  <si>
    <t>FMF069810</t>
  </si>
  <si>
    <t>Chakradhar Swain</t>
  </si>
  <si>
    <t>FMF066031</t>
  </si>
  <si>
    <t>Suresh Kumar Bhola</t>
  </si>
  <si>
    <t>FMF066757</t>
  </si>
  <si>
    <t xml:space="preserve">Pabitra Ranjan Behera </t>
  </si>
  <si>
    <t>FMF066562</t>
  </si>
  <si>
    <t>Ranjan Sahoo</t>
  </si>
  <si>
    <t>FMF065592</t>
  </si>
  <si>
    <t>Bhrdvaj Mishra</t>
  </si>
  <si>
    <t>FMF061987</t>
  </si>
  <si>
    <t>Satyam Shukla</t>
  </si>
  <si>
    <t>FMF065546</t>
  </si>
  <si>
    <t>Keshav Dhar Dubey</t>
  </si>
  <si>
    <t>FMF066235</t>
  </si>
  <si>
    <t>Santanu Sethi</t>
  </si>
  <si>
    <t>FMF070695</t>
  </si>
  <si>
    <t>FMF064704</t>
  </si>
  <si>
    <t>Brijesh Pandey</t>
  </si>
  <si>
    <t>FMF066707</t>
  </si>
  <si>
    <t>Pradeep Kumar Tiwari</t>
  </si>
  <si>
    <t>FMF066556</t>
  </si>
  <si>
    <t>Prashant Kumar Singh</t>
  </si>
  <si>
    <t>FMF067228</t>
  </si>
  <si>
    <t>Vikas Panday</t>
  </si>
  <si>
    <t>FMF070423</t>
  </si>
  <si>
    <t>Shiv Kumar Pandey</t>
  </si>
  <si>
    <t>FMF064246</t>
  </si>
  <si>
    <t>Kamlesh Kumar Yadav</t>
  </si>
  <si>
    <t>FMF071709</t>
  </si>
  <si>
    <t>Vinamra Kumar</t>
  </si>
  <si>
    <t>FMF068295</t>
  </si>
  <si>
    <t>Rajnish Mishra</t>
  </si>
  <si>
    <t>FMF067348</t>
  </si>
  <si>
    <t>Vivek Kumar Shukla</t>
  </si>
  <si>
    <t>FMF069890</t>
  </si>
  <si>
    <t>Subhashis Barman</t>
  </si>
  <si>
    <t>FMF069549</t>
  </si>
  <si>
    <t>Bipul Paul</t>
  </si>
  <si>
    <t>FMF071096</t>
  </si>
  <si>
    <t>Dhananjoy Roy</t>
  </si>
  <si>
    <t>FMF069770</t>
  </si>
  <si>
    <t>Alok Barman</t>
  </si>
  <si>
    <t>FMF071630</t>
  </si>
  <si>
    <t>Samrat Saha</t>
  </si>
  <si>
    <t>FMF057259</t>
  </si>
  <si>
    <t>Asit Kumar Samal</t>
  </si>
  <si>
    <t>FMF065555</t>
  </si>
  <si>
    <t>FMF064328</t>
  </si>
  <si>
    <t>FMF068143</t>
  </si>
  <si>
    <t>Ranjan Mallik</t>
  </si>
  <si>
    <t>FMF065722</t>
  </si>
  <si>
    <t>Pratap Chandra Naik</t>
  </si>
  <si>
    <t>FMF067003</t>
  </si>
  <si>
    <t>Hemant Kumar Meher</t>
  </si>
  <si>
    <t>FMF067495</t>
  </si>
  <si>
    <t>Abinash Naik</t>
  </si>
  <si>
    <t>FMF064252</t>
  </si>
  <si>
    <t>Ashutosh Purohit</t>
  </si>
  <si>
    <t>FMF065181</t>
  </si>
  <si>
    <t>Pralaya Kumar Jena</t>
  </si>
  <si>
    <t>FMF065660</t>
  </si>
  <si>
    <t>Nirakar Behera</t>
  </si>
  <si>
    <t>FMF063746</t>
  </si>
  <si>
    <t>FMF067535</t>
  </si>
  <si>
    <t>Dipesh Kumar Jatav</t>
  </si>
  <si>
    <t>FMF062952</t>
  </si>
  <si>
    <t>Suryakanta Sahoo</t>
  </si>
  <si>
    <t>FMF064056</t>
  </si>
  <si>
    <t>Vishal Tanwar</t>
  </si>
  <si>
    <t>FMF064733</t>
  </si>
  <si>
    <t>Gopinath Mishra</t>
  </si>
  <si>
    <t>FMF065661</t>
  </si>
  <si>
    <t>Rahul Kumar Gayari</t>
  </si>
  <si>
    <t>FMF069042</t>
  </si>
  <si>
    <t>Sachin</t>
  </si>
  <si>
    <t>FMF063493</t>
  </si>
  <si>
    <t xml:space="preserve">Anil Kumar </t>
  </si>
  <si>
    <t>FMF068789</t>
  </si>
  <si>
    <t>Sita Ram</t>
  </si>
  <si>
    <t>FMF069039</t>
  </si>
  <si>
    <t>Virendra Singh Rathore</t>
  </si>
  <si>
    <t>FMF071531</t>
  </si>
  <si>
    <t>Kalvinder Singh</t>
  </si>
  <si>
    <t>FMF062845</t>
  </si>
  <si>
    <t>Manoj Kumar Sharma</t>
  </si>
  <si>
    <t>FMF062915</t>
  </si>
  <si>
    <t>Sahabir</t>
  </si>
  <si>
    <t>FMF066664</t>
  </si>
  <si>
    <t>Sandeep 2</t>
  </si>
  <si>
    <t>FMF064332</t>
  </si>
  <si>
    <t>Emp ID</t>
  </si>
  <si>
    <t>GRT done by</t>
  </si>
  <si>
    <t>Branch</t>
  </si>
  <si>
    <t>PQM</t>
  </si>
  <si>
    <t>Customer no.</t>
  </si>
  <si>
    <t>Date</t>
  </si>
  <si>
    <t>Comments</t>
  </si>
  <si>
    <t>FTNR/FTR</t>
  </si>
  <si>
    <t>FTNR</t>
  </si>
  <si>
    <t>GRT</t>
  </si>
  <si>
    <t>Total</t>
  </si>
  <si>
    <t>FTNR %</t>
  </si>
  <si>
    <t>Hold Date</t>
  </si>
  <si>
    <t>Sankar T</t>
  </si>
  <si>
    <t>PQM Emp ID</t>
  </si>
  <si>
    <t>EMP ID of PQM</t>
  </si>
  <si>
    <t>Danapur</t>
  </si>
  <si>
    <t>village not found shakti</t>
  </si>
  <si>
    <t>open unsecured</t>
  </si>
  <si>
    <t>ECS MODE CANNOT BE SET</t>
  </si>
  <si>
    <t>Pipeline type cannot be blank</t>
  </si>
  <si>
    <t>village name not update in shakti c</t>
  </si>
  <si>
    <t>Maximum number of loans allowed per center is 30</t>
  </si>
  <si>
    <t>Maximum number of loans allowed per group is 7</t>
  </si>
  <si>
    <t>Manoja Kumar Satapathy</t>
  </si>
  <si>
    <t>FMF073432</t>
  </si>
  <si>
    <t>Balangir</t>
  </si>
  <si>
    <t>FTNR Comment</t>
  </si>
  <si>
    <t>sanction not allowed due to re-payment schedule date</t>
  </si>
  <si>
    <t>sanction not allowed due to Same re-payment schedule date</t>
  </si>
  <si>
    <t>Group size over c</t>
  </si>
  <si>
    <t>Group size over</t>
  </si>
  <si>
    <t>CGT to GRT TAT</t>
  </si>
  <si>
    <t>Final CGT</t>
  </si>
  <si>
    <t>Same Day</t>
  </si>
  <si>
    <t>T+1</t>
  </si>
  <si>
    <t>T+2</t>
  </si>
  <si>
    <t>&gt;2</t>
  </si>
  <si>
    <t>CGT to First GRT TAT</t>
  </si>
  <si>
    <t>Ranchi</t>
  </si>
  <si>
    <t>Please specify a different effective date to update the group</t>
  </si>
  <si>
    <t>Baruari-B</t>
  </si>
  <si>
    <t>Nirsa</t>
  </si>
  <si>
    <t>Bank account details are not entered for this customer bank account is not active ECS mode cannot be set</t>
  </si>
  <si>
    <t>Total Disbursed</t>
  </si>
  <si>
    <t>Disbursed Amount</t>
  </si>
  <si>
    <t>Mathura</t>
  </si>
  <si>
    <t>Nirmal Singh</t>
  </si>
  <si>
    <t>FMF074122</t>
  </si>
  <si>
    <t>Loan_Appraisal Date</t>
  </si>
  <si>
    <t>Loan_Appraisal User</t>
  </si>
  <si>
    <t>Loan_Appraisal Posting Time</t>
  </si>
  <si>
    <t>STHO Date</t>
  </si>
  <si>
    <t>STHO User</t>
  </si>
  <si>
    <t>STHO Posting Time</t>
  </si>
  <si>
    <t>Received_at_HO Date</t>
  </si>
  <si>
    <t>Received_at_HO User</t>
  </si>
  <si>
    <t>Received_at_HO Posting Time</t>
  </si>
  <si>
    <t>Date_Entry_Done Date</t>
  </si>
  <si>
    <t>Date_Entry_Done User</t>
  </si>
  <si>
    <t>Date_Entry_Done Posting Time</t>
  </si>
  <si>
    <t>Center_On_Hold Date</t>
  </si>
  <si>
    <t>Center_On_Hold User</t>
  </si>
  <si>
    <t>Center_On_Hold Posting Time</t>
  </si>
  <si>
    <t>In_Process_Credit Date</t>
  </si>
  <si>
    <t>In_Process_Credit User</t>
  </si>
  <si>
    <t>In_Process_Credit Posting Time</t>
  </si>
  <si>
    <t>Credit_Health_Check_Done Date</t>
  </si>
  <si>
    <t>Credit_Health_Check_Done User</t>
  </si>
  <si>
    <t>Credit_Health_Check_Done Posting Time</t>
  </si>
  <si>
    <t>Hold_Clear_By_Branch Date</t>
  </si>
  <si>
    <t>Hold_Clear_By_Branch User</t>
  </si>
  <si>
    <t>Hold_Clear_By_Branch Posting Time</t>
  </si>
  <si>
    <t>Hold_Clear_by_Data_Entry Date</t>
  </si>
  <si>
    <t>Hold_Clear_by_Data_Entry User</t>
  </si>
  <si>
    <t>Hold_Clear_by_Data_Entry Posting Time</t>
  </si>
  <si>
    <t>Sent_To_Warehouse Date</t>
  </si>
  <si>
    <t>Sent_To_Warehouse User</t>
  </si>
  <si>
    <t>Sent_To_Warehouse Posting Time</t>
  </si>
  <si>
    <t>PQM(Regular+Priority)</t>
  </si>
  <si>
    <t>Pipeline</t>
  </si>
  <si>
    <t>Cancelled Loan Account Check validation failed</t>
  </si>
  <si>
    <t>Cancelled Loan Account Check</t>
  </si>
  <si>
    <t>Ardhapur</t>
  </si>
  <si>
    <t>Chandausi</t>
  </si>
  <si>
    <t>Khaira</t>
  </si>
  <si>
    <t>Vadali</t>
  </si>
  <si>
    <t>Bhiloda</t>
  </si>
  <si>
    <t>Petlad</t>
  </si>
  <si>
    <t>Bairagarh</t>
  </si>
  <si>
    <t>Ujjain</t>
  </si>
  <si>
    <t>Gwalior</t>
  </si>
  <si>
    <t>Received Month</t>
  </si>
  <si>
    <t>PQM(Regular + Priority)</t>
  </si>
  <si>
    <t>Ramadurga</t>
  </si>
  <si>
    <t>Paruteppa S Kadagad</t>
  </si>
  <si>
    <t>FMF074304</t>
  </si>
  <si>
    <t>Zone</t>
  </si>
  <si>
    <t>East Zone</t>
  </si>
  <si>
    <t>Branch GRT</t>
  </si>
  <si>
    <t>PQM GRT</t>
  </si>
  <si>
    <t>No. of Branches</t>
  </si>
  <si>
    <t>Branches with No GRT on Previous Day</t>
  </si>
  <si>
    <t>Assam</t>
  </si>
  <si>
    <t>West Bengal</t>
  </si>
  <si>
    <t>Chhattisgarh</t>
  </si>
  <si>
    <t>Maharashtra</t>
  </si>
  <si>
    <t>Rajasthan</t>
  </si>
  <si>
    <t>Haryana</t>
  </si>
  <si>
    <t>Jharkhand</t>
  </si>
  <si>
    <t>Gujarat</t>
  </si>
  <si>
    <t>State</t>
  </si>
  <si>
    <t>Bihar</t>
  </si>
  <si>
    <t>Madhya Pradesh</t>
  </si>
  <si>
    <t>Uttar Pradesh</t>
  </si>
  <si>
    <t>Uttarakhand</t>
  </si>
  <si>
    <t>Odisha</t>
  </si>
  <si>
    <t>Tamil Nadu</t>
  </si>
  <si>
    <t>Andhra Pradesh</t>
  </si>
  <si>
    <t>Telangana</t>
  </si>
  <si>
    <t>Karnataka</t>
  </si>
  <si>
    <t>Abrarpasha</t>
  </si>
  <si>
    <t>Sanatana Sahu</t>
  </si>
  <si>
    <t>Anshul Kumar</t>
  </si>
  <si>
    <t>FMF074363</t>
  </si>
  <si>
    <t>FMF074954</t>
  </si>
  <si>
    <t>FMF074534</t>
  </si>
  <si>
    <t>Nanjangud</t>
  </si>
  <si>
    <t>Padampur</t>
  </si>
  <si>
    <t>Charthawal -Digital</t>
  </si>
  <si>
    <t>SAGAR</t>
  </si>
  <si>
    <t>Mukul Kumar</t>
  </si>
  <si>
    <t>BIKRAMGANJ</t>
  </si>
  <si>
    <t>Vidisha</t>
  </si>
  <si>
    <t>Previous Fusion running loan EMI (As per loan schedule) posting has been done today so member will proceed after today EOD or tomorrow</t>
  </si>
  <si>
    <t>Demand date and Sanction date should not be same</t>
  </si>
  <si>
    <t>DIMADATE AND PROCESSING SHOULD NOT BE SAME</t>
  </si>
  <si>
    <t>Customer has today payment schedule, so RM approval is required for next processing</t>
  </si>
  <si>
    <t>FMF074888</t>
  </si>
  <si>
    <t>Ajit Kumar Sahu</t>
  </si>
  <si>
    <t>Salepur</t>
  </si>
  <si>
    <t>FMF074631</t>
  </si>
  <si>
    <t>FMF074749</t>
  </si>
  <si>
    <t>Mudalgi</t>
  </si>
  <si>
    <t>Mallikarjuna</t>
  </si>
  <si>
    <t>Mayuresh Lakhagoudar</t>
  </si>
  <si>
    <t>Mundargi</t>
  </si>
  <si>
    <t>Ramesh Kumar</t>
  </si>
  <si>
    <t>Received at HO</t>
  </si>
  <si>
    <t>South Zone</t>
  </si>
  <si>
    <t>West Zone</t>
  </si>
  <si>
    <t>South East Zone</t>
  </si>
  <si>
    <t>Maihar</t>
  </si>
  <si>
    <t>Pritam Vishwas</t>
  </si>
  <si>
    <t>FMF075274</t>
  </si>
  <si>
    <t>Kashipur</t>
  </si>
  <si>
    <t>Bulandshahr</t>
  </si>
  <si>
    <t>Rajpurchungi</t>
  </si>
  <si>
    <t>Budaun</t>
  </si>
  <si>
    <t>Vishal</t>
  </si>
  <si>
    <t>Barla</t>
  </si>
  <si>
    <t>FMF075242</t>
  </si>
  <si>
    <t>Mandi Dabwali</t>
  </si>
  <si>
    <t>Raghunathpur</t>
  </si>
  <si>
    <t>Aligarh</t>
  </si>
  <si>
    <t>Vishnu Sharma</t>
  </si>
  <si>
    <t>property type wrongly mentioned</t>
  </si>
  <si>
    <t>Begusarai</t>
  </si>
  <si>
    <t>FMF075715</t>
  </si>
  <si>
    <t>Madan Kumar Sahni</t>
  </si>
  <si>
    <t>Branch State</t>
  </si>
  <si>
    <t>Group Name</t>
  </si>
  <si>
    <t>Group Code</t>
  </si>
  <si>
    <t>Group Type</t>
  </si>
  <si>
    <t>Guarantor Name</t>
  </si>
  <si>
    <t>Customer Age</t>
  </si>
  <si>
    <t>Guarantor Age</t>
  </si>
  <si>
    <t>Customer State</t>
  </si>
  <si>
    <t>Account Number</t>
  </si>
  <si>
    <t>Sales Officer Name</t>
  </si>
  <si>
    <t>Sales Officer Code</t>
  </si>
  <si>
    <t>Disbursement Date</t>
  </si>
  <si>
    <t>Disbursement Time</t>
  </si>
  <si>
    <t>Total No Of Loans</t>
  </si>
  <si>
    <t>Loan Amount Disbursed</t>
  </si>
  <si>
    <t>Disbursement Mode</t>
  </si>
  <si>
    <t>Bank Name</t>
  </si>
  <si>
    <t>Bank Account Number</t>
  </si>
  <si>
    <t>Loan Tenure</t>
  </si>
  <si>
    <t>Cycle Number</t>
  </si>
  <si>
    <t>Rate of Interest</t>
  </si>
  <si>
    <t>Product Code</t>
  </si>
  <si>
    <t>Loan Purpose</t>
  </si>
  <si>
    <t>First Repayment Date</t>
  </si>
  <si>
    <t>Installments</t>
  </si>
  <si>
    <t>Installment Frequency</t>
  </si>
  <si>
    <t>Customer Caste</t>
  </si>
  <si>
    <t>Customer Religious</t>
  </si>
  <si>
    <t>Telephone</t>
  </si>
  <si>
    <t>Category of Loaner</t>
  </si>
  <si>
    <t>Fee1 Name</t>
  </si>
  <si>
    <t>Fee1</t>
  </si>
  <si>
    <t>Fee1 (Unpaid Amount)</t>
  </si>
  <si>
    <t>Insurance1 Name</t>
  </si>
  <si>
    <t>Insurance1</t>
  </si>
  <si>
    <t>Insurance1 (Unpaid Amount)</t>
  </si>
  <si>
    <t>Insurance2 Name</t>
  </si>
  <si>
    <t>Insurance2</t>
  </si>
  <si>
    <t>Insurance2 (Unpaid Amount)</t>
  </si>
  <si>
    <t>GST1 Name</t>
  </si>
  <si>
    <t>GST1</t>
  </si>
  <si>
    <t>GST1 (Unpaid Amount)</t>
  </si>
  <si>
    <t>Net Fee &amp; Insurance Waived Amt.</t>
  </si>
  <si>
    <t>Account Fee</t>
  </si>
  <si>
    <t>Account Insurance</t>
  </si>
  <si>
    <t>Ujala Plus DB _PQ Branches</t>
  </si>
  <si>
    <t>Total Disbursed by PQ</t>
  </si>
  <si>
    <t>Disbursed Amount by PQ</t>
  </si>
  <si>
    <t>Disbursed Amount PQ</t>
  </si>
  <si>
    <t>DM</t>
  </si>
  <si>
    <t>Nigam Panwar</t>
  </si>
  <si>
    <t>FMF011836</t>
  </si>
  <si>
    <t>FMF033512</t>
  </si>
  <si>
    <t>Member not listed</t>
  </si>
  <si>
    <t>GRT %</t>
  </si>
  <si>
    <t>May</t>
  </si>
  <si>
    <t>Ujala Plus Amount(Cr)</t>
  </si>
  <si>
    <t>FTNR % of PQ Branch</t>
  </si>
  <si>
    <t>Muneesh Kumar</t>
  </si>
  <si>
    <t>FMF020126</t>
  </si>
  <si>
    <t>Sagar</t>
  </si>
  <si>
    <t>Runni saidpur</t>
  </si>
  <si>
    <t>Goraul</t>
  </si>
  <si>
    <t>Hajipur</t>
  </si>
  <si>
    <t>Pandeypur</t>
  </si>
  <si>
    <t>Salon</t>
  </si>
  <si>
    <t>Hanumangarh</t>
  </si>
  <si>
    <t>Jeawar</t>
  </si>
  <si>
    <t>Milak</t>
  </si>
  <si>
    <t>Bikramganj</t>
  </si>
  <si>
    <t>Gadarpur</t>
  </si>
  <si>
    <t>Tohana</t>
  </si>
  <si>
    <t>Khalilabad</t>
  </si>
  <si>
    <t>Fatehpur</t>
  </si>
  <si>
    <t>Sakhigopal</t>
  </si>
  <si>
    <t>Gabhana</t>
  </si>
  <si>
    <t>Katghar Lalganj</t>
  </si>
  <si>
    <t>jodhpur</t>
  </si>
  <si>
    <t>Pratapgarh</t>
  </si>
  <si>
    <t>Kushalgarh</t>
  </si>
  <si>
    <t>Ganj Basoda</t>
  </si>
  <si>
    <t>vidisha</t>
  </si>
  <si>
    <t>Thandla</t>
  </si>
  <si>
    <t>Devendra Kumar Bind</t>
  </si>
  <si>
    <t>FMF016544</t>
  </si>
  <si>
    <t>Sandeep Sisodiya</t>
  </si>
  <si>
    <t>M_IGL-M25-90K Bajaj@24.15%</t>
  </si>
  <si>
    <t>M90KBA@24.15%</t>
  </si>
  <si>
    <t>Rakesh Kumar [AAM001112]</t>
  </si>
  <si>
    <t>M_IGL-M25-50K Bajaj@24.15%</t>
  </si>
  <si>
    <t>M50KBA@24.15%</t>
  </si>
  <si>
    <t>Mina Devi</t>
  </si>
  <si>
    <t>Ritesh Kumar [FMF072055]</t>
  </si>
  <si>
    <t>Syed Ansar Raza [FMF009153]</t>
  </si>
  <si>
    <t>M_IGL-M25-77K Bajaj@24.15%</t>
  </si>
  <si>
    <t>M77KBA@24.15%</t>
  </si>
  <si>
    <t>Gautam Kumar</t>
  </si>
  <si>
    <t>Ravi Ranjan Pal [FMF056530]</t>
  </si>
  <si>
    <t>Manish Kumar Thakur [FMF072041]</t>
  </si>
  <si>
    <t>Sonu Ranjan [FMF020567]</t>
  </si>
  <si>
    <t>M_IGL-M25-55K Bajaj@24.15%</t>
  </si>
  <si>
    <t>M55KBA@24.15%</t>
  </si>
  <si>
    <t>M_IGL-M25-50K Bajaj@24.50%</t>
  </si>
  <si>
    <t>M50KBA@24.50%</t>
  </si>
  <si>
    <t>AGBO-Kama-05</t>
  </si>
  <si>
    <t>Guddu Kumar</t>
  </si>
  <si>
    <t>FMF024433</t>
  </si>
  <si>
    <t>M_IGL-M36-90K Bajaj@24.15%</t>
  </si>
  <si>
    <t>M90KB@24.15%</t>
  </si>
  <si>
    <t>Chandan Kumar [FMF070678]</t>
  </si>
  <si>
    <t>Devesh Kumar Pandey [FMF038796]</t>
  </si>
  <si>
    <t>Rakesh Kumar Singh [FMF069706]</t>
  </si>
  <si>
    <t>Kundan Kumar [FMF003563]</t>
  </si>
  <si>
    <t>M_IGL-M25-70K Bajaj@24.15%</t>
  </si>
  <si>
    <t>M70KBA@24.15%</t>
  </si>
  <si>
    <t>SUNITA DEVI</t>
  </si>
  <si>
    <t>Dipesh Kumar</t>
  </si>
  <si>
    <t>FMF061422</t>
  </si>
  <si>
    <t>Rajeev Kumar [FMF068305]</t>
  </si>
  <si>
    <t>Pappu Pandit [FMF005649]</t>
  </si>
  <si>
    <t>FMF068326</t>
  </si>
  <si>
    <t>Akash Kumar</t>
  </si>
  <si>
    <t>MHBR-Bheldi-05</t>
  </si>
  <si>
    <t>Rani Kumari</t>
  </si>
  <si>
    <t>M_IGL-M25-40K Kotak@24.15%</t>
  </si>
  <si>
    <t>M40KKT@24.15%</t>
  </si>
  <si>
    <t>Amalesh Kumar [FMF070578]</t>
  </si>
  <si>
    <t>Amit Kumar Srivastava [FMF005494]</t>
  </si>
  <si>
    <t>Birendra Kumar [FMF019821]</t>
  </si>
  <si>
    <t>M_IGL-M25-75K Bajaj@24.15%</t>
  </si>
  <si>
    <t>M75KBA@24.15%</t>
  </si>
  <si>
    <t>Navin Kumar</t>
  </si>
  <si>
    <t>FMF044158</t>
  </si>
  <si>
    <t>M_IGL-M25-90K Kotak@24.15%</t>
  </si>
  <si>
    <t>M90KKT@24.15%</t>
  </si>
  <si>
    <t>Sunita Devi</t>
  </si>
  <si>
    <t>Arjun Kumar [FMF026415]</t>
  </si>
  <si>
    <t>M_IGL-M25-60K Bajaj@24.15%</t>
  </si>
  <si>
    <t>M60KBA@24.15%</t>
  </si>
  <si>
    <t>Babita Devi</t>
  </si>
  <si>
    <t>Lalita Devi</t>
  </si>
  <si>
    <t>Chandan Pandey</t>
  </si>
  <si>
    <t>FMF047485</t>
  </si>
  <si>
    <t>M_IGL-M25-85K Bajaj@24.15%</t>
  </si>
  <si>
    <t>M85KBA@24.15%</t>
  </si>
  <si>
    <t>Ankush Kumar [FMF071930]</t>
  </si>
  <si>
    <t>Manoj Kumar</t>
  </si>
  <si>
    <t>M_IGL-M25-35K Bajaj@23.85%</t>
  </si>
  <si>
    <t>M35KBA@23.85%</t>
  </si>
  <si>
    <t>Vikash Kumar Yadav [FMF074704]</t>
  </si>
  <si>
    <t>Mukesh Singh Patel [FMF073605]</t>
  </si>
  <si>
    <t>Pradeep Kumar [FMF036662]</t>
  </si>
  <si>
    <t>Chandan Singh Kushwaha [FMF025320]</t>
  </si>
  <si>
    <t>Mukesh Kumar [FMF062619]</t>
  </si>
  <si>
    <t>Manish Kumar Singh [FMF016012]</t>
  </si>
  <si>
    <t>Shanti Devi</t>
  </si>
  <si>
    <t>Ashish Tripathi [FMF065014]</t>
  </si>
  <si>
    <t>Vinay Yadav [FMF069918]</t>
  </si>
  <si>
    <t>NANI-Kanjasa-015</t>
  </si>
  <si>
    <t>Bhola Prasad</t>
  </si>
  <si>
    <t>FMF058926</t>
  </si>
  <si>
    <t>M_IGL-M25-65K Bajaj@24.15%</t>
  </si>
  <si>
    <t>M65KBA@24.15%</t>
  </si>
  <si>
    <t>Durgesh Kumar Mishra [FMF003074]</t>
  </si>
  <si>
    <t>Bharat Lal Yadav [FMF028984]</t>
  </si>
  <si>
    <t>Rohit Kumar</t>
  </si>
  <si>
    <t>Raju Kumar</t>
  </si>
  <si>
    <t>Ramesh Kumar [FMF069590]</t>
  </si>
  <si>
    <t>FMF041989</t>
  </si>
  <si>
    <t>Alok Kumar [FMF021968]</t>
  </si>
  <si>
    <t>Patliputra-Three</t>
  </si>
  <si>
    <t>FMF047069</t>
  </si>
  <si>
    <t>Puja Kumari</t>
  </si>
  <si>
    <t>Ravi Kumar [FMF064285]</t>
  </si>
  <si>
    <t>Chandan Kumar [FMF011687]</t>
  </si>
  <si>
    <t>Abhishek Kumar</t>
  </si>
  <si>
    <t>Niranjan Kumar</t>
  </si>
  <si>
    <t>FMF034519</t>
  </si>
  <si>
    <t>Saket Kumar [FMF071704]</t>
  </si>
  <si>
    <t>Suman Kumar [FMF034155]</t>
  </si>
  <si>
    <t>M_IGL-M25-77K Kotak@24.15%</t>
  </si>
  <si>
    <t>M77KKT@24.15%</t>
  </si>
  <si>
    <t>Ashok Kumar Rajak [FMF071686]</t>
  </si>
  <si>
    <t>Prince Kumar Singh [FMF026088]</t>
  </si>
  <si>
    <t>M_IGL-M25-70K ICICI@24.15%</t>
  </si>
  <si>
    <t>M70KICIC@24.15%</t>
  </si>
  <si>
    <t>Mukesh Parsad [FMF003040]</t>
  </si>
  <si>
    <t>M_IGL-M25-90K ICICI@24.15%</t>
  </si>
  <si>
    <t>M90KICIC@24.15</t>
  </si>
  <si>
    <t>M_IGL-M25-50K ICICI@24.15%</t>
  </si>
  <si>
    <t>M50KICIC@24.15%</t>
  </si>
  <si>
    <t>M_IGL-M25-45K ICICI@24.50%</t>
  </si>
  <si>
    <t>M45KICIC@24.50</t>
  </si>
  <si>
    <t>M_IGL-M25-60K ICICI@24.15%</t>
  </si>
  <si>
    <t>M60KICIC@24.15%</t>
  </si>
  <si>
    <t>Krishna Kumar Thakur [FMF063285]</t>
  </si>
  <si>
    <t>Chandan Singh [FMF034760]</t>
  </si>
  <si>
    <t>Ganesh Padihari [FMF073758]</t>
  </si>
  <si>
    <t>Vijay kumar verma [FMF051014]</t>
  </si>
  <si>
    <t>Sandeep Tiwari [FMF024327]</t>
  </si>
  <si>
    <t>Durgesh Yadav [FMF066471]</t>
  </si>
  <si>
    <t>Girijesh Yadav</t>
  </si>
  <si>
    <t>FMF075566</t>
  </si>
  <si>
    <t>M_IGL-M25-40K Bajaj@24.15%</t>
  </si>
  <si>
    <t>M40KBA@24.15%</t>
  </si>
  <si>
    <t>Anchal Kumar Singh [FMF003955]</t>
  </si>
  <si>
    <t>Braj Mishra</t>
  </si>
  <si>
    <t>FMF073032</t>
  </si>
  <si>
    <t>Manish Kumar [FMF070113]</t>
  </si>
  <si>
    <t>Amit Kumar [FMF020910]</t>
  </si>
  <si>
    <t>Rajesh Kumar</t>
  </si>
  <si>
    <t>FMF064291</t>
  </si>
  <si>
    <t>Sk Rajibul Haque [FMF045034]</t>
  </si>
  <si>
    <t>Subham Kumar [FMF048845]</t>
  </si>
  <si>
    <t>M_IGL-M25-40K ICICI@24.50%</t>
  </si>
  <si>
    <t>M40KICIC@24.50%</t>
  </si>
  <si>
    <t>Sonu Kumar</t>
  </si>
  <si>
    <t>Nirbhay Pandey [FMF065924]</t>
  </si>
  <si>
    <t>Aditya Kumar Dubey [FMF036688]</t>
  </si>
  <si>
    <t>Priyansu Singh [FMF024941]</t>
  </si>
  <si>
    <t>Saurabh Upadhyay</t>
  </si>
  <si>
    <t>FMF042029</t>
  </si>
  <si>
    <t>M_IGL-M25-80K Bajaj@24.15%</t>
  </si>
  <si>
    <t>M80KBA@24.15%</t>
  </si>
  <si>
    <t>Mukesh Sharma [FMF064711]</t>
  </si>
  <si>
    <t>Anil Kumar</t>
  </si>
  <si>
    <t>FMF031027</t>
  </si>
  <si>
    <t>RINKU DEVI</t>
  </si>
  <si>
    <t>Kiran</t>
  </si>
  <si>
    <t>Vikas Yadav</t>
  </si>
  <si>
    <t>Aroon Yadav [FMF069187]</t>
  </si>
  <si>
    <t>Suraj Upadhyay</t>
  </si>
  <si>
    <t>FMF034650</t>
  </si>
  <si>
    <t>Gyanmani Singh [FMF070346]</t>
  </si>
  <si>
    <t>Suraj Kumar</t>
  </si>
  <si>
    <t>FMF061883</t>
  </si>
  <si>
    <t>Sudhir Kumar Prajapati [FMF017545]</t>
  </si>
  <si>
    <t>Pushpa</t>
  </si>
  <si>
    <t>FMF044200</t>
  </si>
  <si>
    <t>Sunil Kharwar</t>
  </si>
  <si>
    <t>FMF055797</t>
  </si>
  <si>
    <t>Shreekant Kumar [FMF021317]</t>
  </si>
  <si>
    <t>Prabhat Kumar Giri [FMF070847]</t>
  </si>
  <si>
    <t>Arjun Rajak [FMF005681]</t>
  </si>
  <si>
    <t>Shankar Kumar</t>
  </si>
  <si>
    <t>FMF068443</t>
  </si>
  <si>
    <t>Satish Chandra Sinha [FMF071565]</t>
  </si>
  <si>
    <t>FMF047646</t>
  </si>
  <si>
    <t>Anil Singh [FMF017769]</t>
  </si>
  <si>
    <t>Diwakar Rai</t>
  </si>
  <si>
    <t>FMF046298</t>
  </si>
  <si>
    <t>Santosh Kumar [FMF065205]</t>
  </si>
  <si>
    <t>M_IGL-M25-60K ICICI@24.50%</t>
  </si>
  <si>
    <t>M60KICIC@24.50%</t>
  </si>
  <si>
    <t>Sharvan Uraon</t>
  </si>
  <si>
    <t>FMF070002</t>
  </si>
  <si>
    <t>Om Narayan Kumar [FMF049152]</t>
  </si>
  <si>
    <t>Urmila Devi</t>
  </si>
  <si>
    <t>Manoj Kumar Pandit</t>
  </si>
  <si>
    <t>FMF072566</t>
  </si>
  <si>
    <t>M_IGL-M25-40K ICICI@24.15%</t>
  </si>
  <si>
    <t>M40KICIC@24.15%</t>
  </si>
  <si>
    <t>Rina Devi</t>
  </si>
  <si>
    <t>Sadanand Kumar Das [FMF066988]</t>
  </si>
  <si>
    <t>Satyendra Paul [FMF019496]</t>
  </si>
  <si>
    <t>M_IGL-M25-85K ICICI@24.15%</t>
  </si>
  <si>
    <t>M85KICIC@24.15%</t>
  </si>
  <si>
    <t>Munna Kumar [FMF071104]</t>
  </si>
  <si>
    <t>Kandha Kumar</t>
  </si>
  <si>
    <t>FMF075325</t>
  </si>
  <si>
    <t>Priya Kumari</t>
  </si>
  <si>
    <t xml:space="preserve">Shivam </t>
  </si>
  <si>
    <t>FMF030116</t>
  </si>
  <si>
    <t>M_IGL-M25-60K Bajaj@24.50%</t>
  </si>
  <si>
    <t>M60KBA@24.50%</t>
  </si>
  <si>
    <t>Satyam Shukla [FMF065546]</t>
  </si>
  <si>
    <t>Uttam Kumar [FMF012233]</t>
  </si>
  <si>
    <t>Ayush Kumar</t>
  </si>
  <si>
    <t>FMF057018</t>
  </si>
  <si>
    <t>M_IGL-M25-77K ICICI@24.15%</t>
  </si>
  <si>
    <t>M77KICIC@24.15</t>
  </si>
  <si>
    <t>Vikash Kumar Gupta [FMF069237]</t>
  </si>
  <si>
    <t>Vivek Singh [FMF010725]</t>
  </si>
  <si>
    <t>FMF058127</t>
  </si>
  <si>
    <t>Amrita Devi</t>
  </si>
  <si>
    <t>Sujit Kumar Sharma [FMF068335]</t>
  </si>
  <si>
    <t>Sita Devi</t>
  </si>
  <si>
    <t>Kumar Shyam [FMF013549]</t>
  </si>
  <si>
    <t>Pratima Kumari [FMF035295]</t>
  </si>
  <si>
    <t>M_IGL-M25-50K ICICI@24.50%</t>
  </si>
  <si>
    <t>M50KICIC@24.50%</t>
  </si>
  <si>
    <t>Lakshmi Devi</t>
  </si>
  <si>
    <t>FMF058487</t>
  </si>
  <si>
    <t>Pradeep Kumar [FMF067603]</t>
  </si>
  <si>
    <t>Deepak Kumar Ram [FMF026071]</t>
  </si>
  <si>
    <t>Sakina Khatun</t>
  </si>
  <si>
    <t>LALITA DEVI</t>
  </si>
  <si>
    <t>Suman</t>
  </si>
  <si>
    <t>Rekha</t>
  </si>
  <si>
    <t>Sandeep Kumar [FMF070610]</t>
  </si>
  <si>
    <t>Arun Kumar Ray [FMF017677]</t>
  </si>
  <si>
    <t>Manohar Kumar</t>
  </si>
  <si>
    <t>FMF074412</t>
  </si>
  <si>
    <t>M_IGL-M25-45K ICICI@24.15%</t>
  </si>
  <si>
    <t>M45KICIC@24.15</t>
  </si>
  <si>
    <t>Sunita</t>
  </si>
  <si>
    <t>Manoj Yadav</t>
  </si>
  <si>
    <t>FMF067171</t>
  </si>
  <si>
    <t>Prashant Kumar Singh [FMF067228]</t>
  </si>
  <si>
    <t>Ashvani Kumar [FMF027051]</t>
  </si>
  <si>
    <t>Sonu Singh</t>
  </si>
  <si>
    <t>FMF073113</t>
  </si>
  <si>
    <t>Vikas Pandey [FMF070423]</t>
  </si>
  <si>
    <t>Gauri Shankar Sharma [FMF066953]</t>
  </si>
  <si>
    <t>Sonu Yadav</t>
  </si>
  <si>
    <t>FMF051484</t>
  </si>
  <si>
    <t>Anita</t>
  </si>
  <si>
    <t>Mira Devi</t>
  </si>
  <si>
    <t>Bikee Kumar [FMF070034]</t>
  </si>
  <si>
    <t>Ajay Kumar [FMF071507]</t>
  </si>
  <si>
    <t>Deepak Kumar</t>
  </si>
  <si>
    <t>FMF067712</t>
  </si>
  <si>
    <t>Vivek Kumar Shukla [FMF069890]</t>
  </si>
  <si>
    <t>Deepak  [FMF023399]</t>
  </si>
  <si>
    <t>GARM-Khemipur-012</t>
  </si>
  <si>
    <t>FMF067721</t>
  </si>
  <si>
    <t>M_IGL-M25-50K HDFC@24.50%</t>
  </si>
  <si>
    <t>M50KHD@24.50%</t>
  </si>
  <si>
    <t>M_IGL-M25-77K HDFC@24.15%</t>
  </si>
  <si>
    <t>M77KHD@24.15%</t>
  </si>
  <si>
    <t>Rajkumari</t>
  </si>
  <si>
    <t>Dharmveer Kumar</t>
  </si>
  <si>
    <t>FMF067954</t>
  </si>
  <si>
    <t>Shivam Kumar [FMF071776]</t>
  </si>
  <si>
    <t>Chandan Kumar [FMF024566]</t>
  </si>
  <si>
    <t>M_IGL-M25-90K HDFC@24.15%</t>
  </si>
  <si>
    <t>M90KHD@24.15%</t>
  </si>
  <si>
    <t>Lila Devi</t>
  </si>
  <si>
    <t>Kundan Kumar [FMF071866]</t>
  </si>
  <si>
    <t>Chandramohan Yadav [FMF011064]</t>
  </si>
  <si>
    <t>M_IGL-M25-85K Kotak@24.15%</t>
  </si>
  <si>
    <t>M85KKT@24.15%</t>
  </si>
  <si>
    <t>Rupesh Kumar</t>
  </si>
  <si>
    <t>FMF067925</t>
  </si>
  <si>
    <t>M_IGL-M25-73K Bajaj@24.50%</t>
  </si>
  <si>
    <t>M73KBA@24.50%</t>
  </si>
  <si>
    <t>Rita Devi</t>
  </si>
  <si>
    <t>Saroj Kumar [FMF071867]</t>
  </si>
  <si>
    <t>Arvind Mewada [FMF067816]</t>
  </si>
  <si>
    <t>AJAY SAHU [ESMA-83506]</t>
  </si>
  <si>
    <t>Darpan Agnihotri [FMF069783]</t>
  </si>
  <si>
    <t>Satish  [FMF031609]</t>
  </si>
  <si>
    <t>PRAKASH BURMAN [ESMA086430]</t>
  </si>
  <si>
    <t>Pratap Singh Sisodia [FMF023478]</t>
  </si>
  <si>
    <t>Amit Soni [FMF010448]</t>
  </si>
  <si>
    <t>M_IGL-M25-90K Kotak@24.50%</t>
  </si>
  <si>
    <t>M90KKT@24.50%</t>
  </si>
  <si>
    <t>M_IGL-M25-70K Kotak@24.50%</t>
  </si>
  <si>
    <t>M70KKT@24.50%</t>
  </si>
  <si>
    <t>Vimal Kumar [FMF071731]</t>
  </si>
  <si>
    <t>Tarun Kumar [FMF007451]</t>
  </si>
  <si>
    <t>M_IGL-M25-60K Kotak@24.15%</t>
  </si>
  <si>
    <t>M60KKT@24.15%</t>
  </si>
  <si>
    <t>Rahul Ahirwar</t>
  </si>
  <si>
    <t>FMF070953</t>
  </si>
  <si>
    <t>Swapnil Dubey [FMF065364]</t>
  </si>
  <si>
    <t>Ashutosh Yadav [ESMA-66018]</t>
  </si>
  <si>
    <t>Sachin Bhardwaj [FMF001560]</t>
  </si>
  <si>
    <t>Vinay Pratap [FMF023397]</t>
  </si>
  <si>
    <t>Shiva Jatav</t>
  </si>
  <si>
    <t>FMF052341</t>
  </si>
  <si>
    <t>Asha Devi</t>
  </si>
  <si>
    <t>Satendra Kumar Lakhera [FMF067139]</t>
  </si>
  <si>
    <t>Arun Kumar [ESMA-82089]</t>
  </si>
  <si>
    <t>Chetan Pawar [ESMA-91708]</t>
  </si>
  <si>
    <t>Shivraj Patel [ESMA-21268]</t>
  </si>
  <si>
    <t>Nitesh Kurmi</t>
  </si>
  <si>
    <t>FMF074861</t>
  </si>
  <si>
    <t>M_IGL-M25-50K Kotak@24.50%</t>
  </si>
  <si>
    <t>M50KKT@24.50%</t>
  </si>
  <si>
    <t>Ajay Yadav</t>
  </si>
  <si>
    <t>FMF063098</t>
  </si>
  <si>
    <t>Sangita</t>
  </si>
  <si>
    <t>M_IGL-M25-50K Kotak@24.15%</t>
  </si>
  <si>
    <t>M50KKT@24.15%</t>
  </si>
  <si>
    <t>Sonu Ram</t>
  </si>
  <si>
    <t>FMF064134</t>
  </si>
  <si>
    <t>Sanjay Dehriya [FMF065422]</t>
  </si>
  <si>
    <t>CHND-DONGAR-04</t>
  </si>
  <si>
    <t>Avinash  [FMF007418]</t>
  </si>
  <si>
    <t>M_IGL-M25-70K Kotak@24.15%</t>
  </si>
  <si>
    <t>M70KKT@24.15%</t>
  </si>
  <si>
    <t>Poonam Devi</t>
  </si>
  <si>
    <t>Gantantra Rathore [FMF065867]</t>
  </si>
  <si>
    <t>Debanjan Basak [FMF049794]</t>
  </si>
  <si>
    <t>Aniket Kumar [FMF073456]</t>
  </si>
  <si>
    <t>Geddam Pandu [FMF047671]</t>
  </si>
  <si>
    <t>Virendra Kumar Namdeo [FMF065419]</t>
  </si>
  <si>
    <t>Arun Vishwakarma</t>
  </si>
  <si>
    <t>FMF061934</t>
  </si>
  <si>
    <t>Kamal Malviya [FMF068658]</t>
  </si>
  <si>
    <t>Vikas . [FMF056816]</t>
  </si>
  <si>
    <t>Ritika Kanade [AAM001220]</t>
  </si>
  <si>
    <t>UJBR-PANBADODIYA-01</t>
  </si>
  <si>
    <t>Jitendra Gurjar</t>
  </si>
  <si>
    <t>FMF073463</t>
  </si>
  <si>
    <t>M_IGL-M25-85K Kotak@24.50%</t>
  </si>
  <si>
    <t>M85KKT@24.50%</t>
  </si>
  <si>
    <t>Vijay Tandekar [FMF071023]</t>
  </si>
  <si>
    <t>M_IGL-M36-90K Kotak@24.15%</t>
  </si>
  <si>
    <t>M90KK@24.15%</t>
  </si>
  <si>
    <t>M_IGL-M36-77K Kotak@24.15%</t>
  </si>
  <si>
    <t>M77KK@24.15%</t>
  </si>
  <si>
    <t>Subhash Luhar</t>
  </si>
  <si>
    <t>FMF060915</t>
  </si>
  <si>
    <t>Ishwari Prasad Dubey [FMF066739]</t>
  </si>
  <si>
    <t>M_IGL-M25-75K Kotak@24.15%</t>
  </si>
  <si>
    <t>M75KKT@24.15%</t>
  </si>
  <si>
    <t>Deepak Ben [FMF037381]</t>
  </si>
  <si>
    <t>M_IGL-M25-65K Kotak@24.15%</t>
  </si>
  <si>
    <t>M65KKT@24.15%</t>
  </si>
  <si>
    <t>M_IGL-M25-80K Kotak@24.15%</t>
  </si>
  <si>
    <t>M80KKT@24.15%</t>
  </si>
  <si>
    <t>Muskan Duggal [ESMA-91714]</t>
  </si>
  <si>
    <t>M_IGL-M25-60K Kotak@24.50%</t>
  </si>
  <si>
    <t>M60KKT@24.50%</t>
  </si>
  <si>
    <t>Rakesh Kumar [FMF071353]</t>
  </si>
  <si>
    <t>FMF051984</t>
  </si>
  <si>
    <t>Vinod Vishwakarma [FMF025311]</t>
  </si>
  <si>
    <t>FMF040741</t>
  </si>
  <si>
    <t>Vijaybahadur Pal</t>
  </si>
  <si>
    <t>FMF054753</t>
  </si>
  <si>
    <t>Hari Om [FMF067806]</t>
  </si>
  <si>
    <t>KHHO-KABAR-019</t>
  </si>
  <si>
    <t>Balram Yadav</t>
  </si>
  <si>
    <t>FMF048012</t>
  </si>
  <si>
    <t xml:space="preserve">Ravindra </t>
  </si>
  <si>
    <t>FMF039769</t>
  </si>
  <si>
    <t>M_IGL-M25-65K Kotak@24.50%</t>
  </si>
  <si>
    <t>M65KKT@24.50%</t>
  </si>
  <si>
    <t>Bhupendra Thakur [FMF071155]</t>
  </si>
  <si>
    <t>Vinod Gir [FMF058726]</t>
  </si>
  <si>
    <t>Shivam Singh</t>
  </si>
  <si>
    <t>Vinamra Kumar [FMF068295]</t>
  </si>
  <si>
    <t>Amol Kokate</t>
  </si>
  <si>
    <t>FMF075673</t>
  </si>
  <si>
    <t>M_IGL-M25-50K HDFC@24.15%</t>
  </si>
  <si>
    <t>M50KHD@24.15%</t>
  </si>
  <si>
    <t>Balaji Sonaji Kadam [FMF067478]</t>
  </si>
  <si>
    <t>Krushna Jadhav [FMF049573]</t>
  </si>
  <si>
    <t>Nagendra Chaudhari [FMF064316]</t>
  </si>
  <si>
    <t>Laxman Singh [FMF008349]</t>
  </si>
  <si>
    <t>Neelu Gadari</t>
  </si>
  <si>
    <t>FMF064313</t>
  </si>
  <si>
    <t>Jayesh Singh Thakur [FMF071323]</t>
  </si>
  <si>
    <t>Anuj Pandey [FMF043748]</t>
  </si>
  <si>
    <t>Vikas Dwivedi [FMF067150]</t>
  </si>
  <si>
    <t>M_IGL-M25-60K HDFC@24.50%</t>
  </si>
  <si>
    <t>M60KHD@24.50%</t>
  </si>
  <si>
    <t>Sathish Kumar K [FMF071589]</t>
  </si>
  <si>
    <t>N Thamarai Selvan [FMF062178]</t>
  </si>
  <si>
    <t>Vinodhkumar [FMF075797]</t>
  </si>
  <si>
    <t>Arulmani R</t>
  </si>
  <si>
    <t>FMF041762</t>
  </si>
  <si>
    <t>Raja [FMF067870]</t>
  </si>
  <si>
    <t>Yogendra Sendhav</t>
  </si>
  <si>
    <t>FMF064054</t>
  </si>
  <si>
    <t>Dharmendra Singh [FMF067651]</t>
  </si>
  <si>
    <t>Pankaj Mewada [FMF061767]</t>
  </si>
  <si>
    <t xml:space="preserve">Rajveer </t>
  </si>
  <si>
    <t>FMF049768</t>
  </si>
  <si>
    <t>Santhosh Babu Mohan [FMF062583]</t>
  </si>
  <si>
    <t>Prince Jayaraj [FMF049981]</t>
  </si>
  <si>
    <t>Gokul V [FMF073439]</t>
  </si>
  <si>
    <t>Anandaraj A [FMF065778]</t>
  </si>
  <si>
    <t>Sangeeta</t>
  </si>
  <si>
    <t>Jyoti Kumari</t>
  </si>
  <si>
    <t>Ankush [FMF027720]</t>
  </si>
  <si>
    <t>Bijender Singh [FMF027724]</t>
  </si>
  <si>
    <t>Amit Kumar Sharma [FMF002409]</t>
  </si>
  <si>
    <t>M_IGL-M25-70K HDFC@24.15%</t>
  </si>
  <si>
    <t>M70KHD@24.15%</t>
  </si>
  <si>
    <t>Manisha</t>
  </si>
  <si>
    <t>M_IGL-M25-60K HDFC@24.15%</t>
  </si>
  <si>
    <t>M60KHD@24.15%</t>
  </si>
  <si>
    <t>M_IGL-M25-80K HDFC@24.15%</t>
  </si>
  <si>
    <t>M80KHD@24.15%</t>
  </si>
  <si>
    <t>M_IGL-M25-45K HDFC@24.15%</t>
  </si>
  <si>
    <t>M45KHD@24.15%</t>
  </si>
  <si>
    <t>FMF059222</t>
  </si>
  <si>
    <t>Sodan Singh [FMF071689]</t>
  </si>
  <si>
    <t>Subhash Safi [FMF071072]</t>
  </si>
  <si>
    <t>Reena</t>
  </si>
  <si>
    <t>Suneeta Devi</t>
  </si>
  <si>
    <t>Rakesh Kumar [FMF074073]</t>
  </si>
  <si>
    <t>Anil Kumar [FMF068789]</t>
  </si>
  <si>
    <t>Sita Ram [FMF069039]</t>
  </si>
  <si>
    <t>Shivani</t>
  </si>
  <si>
    <t>Sachin Kumar</t>
  </si>
  <si>
    <t>Jony [FMF063301]</t>
  </si>
  <si>
    <t>Dinesh Kumar [FMF003934]</t>
  </si>
  <si>
    <t>Jony Kumar</t>
  </si>
  <si>
    <t>FMF066298</t>
  </si>
  <si>
    <t>M_IGL-M25-65K HDFC@24.15%</t>
  </si>
  <si>
    <t>M65KHD@24.15%</t>
  </si>
  <si>
    <t>Ayush Agrawal [FMF007508]</t>
  </si>
  <si>
    <t>Ramesh Kumar [FMF001504]</t>
  </si>
  <si>
    <t>Ashish Yadav</t>
  </si>
  <si>
    <t>FMF036047</t>
  </si>
  <si>
    <t>Sudha</t>
  </si>
  <si>
    <t>Banty Kumar</t>
  </si>
  <si>
    <t>FMF055509</t>
  </si>
  <si>
    <t>Mohit [FMF069281]</t>
  </si>
  <si>
    <t>M_IGL-M25-65K ICICI@24.15%</t>
  </si>
  <si>
    <t>M65KICIC@24.15%</t>
  </si>
  <si>
    <t>Sahabir [FMF066664]</t>
  </si>
  <si>
    <t>Vishal Kumar [FMF009964]</t>
  </si>
  <si>
    <t>M_IGL-M36-70K ICICI@24.15%</t>
  </si>
  <si>
    <t>M70KI@24.15%</t>
  </si>
  <si>
    <t>Jitender Kumar [FMF001097]</t>
  </si>
  <si>
    <t>FMF039668</t>
  </si>
  <si>
    <t>Shailesh [ESMA-69999]</t>
  </si>
  <si>
    <t>Anuj Kumar</t>
  </si>
  <si>
    <t>M_IGL-M25-80K HDFC@24.50%</t>
  </si>
  <si>
    <t>M80KHD@24.50%</t>
  </si>
  <si>
    <t>Prashant Kumar Gautam [FMF062370]</t>
  </si>
  <si>
    <t>Badal Chaudhary [FMF027121]</t>
  </si>
  <si>
    <t>Deependra Kumar</t>
  </si>
  <si>
    <t>FMF053055</t>
  </si>
  <si>
    <t>Vinit Kumar [FMF028531]</t>
  </si>
  <si>
    <t>Hemraj [FMF001664]</t>
  </si>
  <si>
    <t>Satendra Kumar [FMF065925]</t>
  </si>
  <si>
    <t>Gyanendra [FMF072236]</t>
  </si>
  <si>
    <t>M_IGL-M36-90K ICICI@24.15%</t>
  </si>
  <si>
    <t>M90KI@24.15%</t>
  </si>
  <si>
    <t>M_IGL-M25-73K Kotak@24.50%</t>
  </si>
  <si>
    <t>M73KKT@24.50%</t>
  </si>
  <si>
    <t>Shan Alam</t>
  </si>
  <si>
    <t>FMF065712</t>
  </si>
  <si>
    <t>M_IGL-M25-70K HDFC@24.50%</t>
  </si>
  <si>
    <t>M70KHD@24.50%</t>
  </si>
  <si>
    <t>Anshul Kumar [FMF074534]</t>
  </si>
  <si>
    <t>Sonu . [FMF012392]</t>
  </si>
  <si>
    <t>Mahesh Jatav [FMF071669]</t>
  </si>
  <si>
    <t>Sunil Vishwakarma [FMF070790]</t>
  </si>
  <si>
    <t>M_IGL-M25-35K HDFC@23.95%</t>
  </si>
  <si>
    <t>M35KHD@23.95%</t>
  </si>
  <si>
    <t>Mukul Kumar [FMF075242]</t>
  </si>
  <si>
    <t>Joni Kumar</t>
  </si>
  <si>
    <t>FMF069570</t>
  </si>
  <si>
    <t>Pinki</t>
  </si>
  <si>
    <t>Kishankumar Babubhai Sutariya [FMF069005]</t>
  </si>
  <si>
    <t>Marivad Bhathibhai [FMF018142]</t>
  </si>
  <si>
    <t>Bariya Vipulkumar Sureshbhai [FMF031722]</t>
  </si>
  <si>
    <t>Vanjara Dilipbhai</t>
  </si>
  <si>
    <t>FMF050325</t>
  </si>
  <si>
    <t>Chirag Arkhabhai Sutariya [FMF066650]</t>
  </si>
  <si>
    <t>Sanjaybhai Baria</t>
  </si>
  <si>
    <t>FMF049357</t>
  </si>
  <si>
    <t>Bhagirathsinh Rathod</t>
  </si>
  <si>
    <t>FMF044568</t>
  </si>
  <si>
    <t>M_IGL-M25-85K HDFC@24.50%</t>
  </si>
  <si>
    <t>M85KHD@24.50%</t>
  </si>
  <si>
    <t>Panara Dilipkumar Mansukhbhai [FMF035450]</t>
  </si>
  <si>
    <t>Vaghela Rahul Narottambhai [FMF066206]</t>
  </si>
  <si>
    <t>M_IGL-M25-80K Bajaj@24.50%</t>
  </si>
  <si>
    <t>M80KBA@24.50%</t>
  </si>
  <si>
    <t>Sandeep Kumar [FMF069060]</t>
  </si>
  <si>
    <t>Riya Choudhary</t>
  </si>
  <si>
    <t>FMF048326</t>
  </si>
  <si>
    <t>Satandra Kumar [FMF008828]</t>
  </si>
  <si>
    <t>Kiran Devi</t>
  </si>
  <si>
    <t>M_IGL-M25-85K Bajaj@24.50%</t>
  </si>
  <si>
    <t>M85KBA@24.50%</t>
  </si>
  <si>
    <t>Sanjeev Choudhary</t>
  </si>
  <si>
    <t>FMF070757</t>
  </si>
  <si>
    <t>Shubham Choudhary [FMF071544]</t>
  </si>
  <si>
    <t>Rajnish . [FMF001413]</t>
  </si>
  <si>
    <t>Ashish Malyan</t>
  </si>
  <si>
    <t>FMF056867</t>
  </si>
  <si>
    <t>Avneesh Kumar [FMF071437]</t>
  </si>
  <si>
    <t>Subash . . [FMF011108]</t>
  </si>
  <si>
    <t>Surjeet Singh [FMF004008]</t>
  </si>
  <si>
    <t>Anil Kumar [FMF027915]</t>
  </si>
  <si>
    <t>M_IGL-M25-75K HDFC@24.15%</t>
  </si>
  <si>
    <t>M75KHD@24.15%</t>
  </si>
  <si>
    <t>Jitesh Kumar Kori [FMF066022]</t>
  </si>
  <si>
    <t>M_IGL-M25-75K ICICI@24.15%</t>
  </si>
  <si>
    <t>M75KICIC@24.15%</t>
  </si>
  <si>
    <t>Goutam Muduli [FMF067552]</t>
  </si>
  <si>
    <t>Bholanath Mohanty [FMF034497]</t>
  </si>
  <si>
    <t>Pinumayee Das [AAM-001071]</t>
  </si>
  <si>
    <t>Samsan Nayak [FMF023548]</t>
  </si>
  <si>
    <t>Purna Chandra Sahoo [FMF015421]</t>
  </si>
  <si>
    <t>Bikash Chandra Rath [FMF064361]</t>
  </si>
  <si>
    <t>ASHIS KUMAR DAS [ESMA-66435]</t>
  </si>
  <si>
    <t>Akshya Kumar Jena [FMF075851]</t>
  </si>
  <si>
    <t>Subhalaxmi Rout [ESMA-23963]</t>
  </si>
  <si>
    <t>Tusar Moharana [AAM001175]</t>
  </si>
  <si>
    <t>Pawan Kalyan Achary [FMF032374]</t>
  </si>
  <si>
    <t>M_IGL-M36-90K HDFC@24.15%</t>
  </si>
  <si>
    <t>M90KH@24.15%</t>
  </si>
  <si>
    <t>Manoja Kumar Satapathy [FMF073432]</t>
  </si>
  <si>
    <t>Manoj Naik [FMF073829]</t>
  </si>
  <si>
    <t>Manmaya Mohanty [AAM001145]</t>
  </si>
  <si>
    <t>SOUMYA NARAYAN JENA [ESMA-63570]</t>
  </si>
  <si>
    <t>BLBO-Luchukibahal-01</t>
  </si>
  <si>
    <t>Prabhat Sethi</t>
  </si>
  <si>
    <t>FMF045886</t>
  </si>
  <si>
    <t>PRAKASH SAHOO [ESMA-66756]</t>
  </si>
  <si>
    <t>Deepak Kumar Sahoo [FMF035167]</t>
  </si>
  <si>
    <t>Chandan Behera [AAM001186]</t>
  </si>
  <si>
    <t>Kartika Dalei [AAM001132]</t>
  </si>
  <si>
    <t>Sanatan Barik [AAM-001058]</t>
  </si>
  <si>
    <t>Milan Podh</t>
  </si>
  <si>
    <t>FMF063416</t>
  </si>
  <si>
    <t>M_IGL-M25-90K HDFC@24.50%</t>
  </si>
  <si>
    <t>M90KHD@24.50%</t>
  </si>
  <si>
    <t>Sanatana Sahu [FMF074954]</t>
  </si>
  <si>
    <t>Gajendra Sahu [FMF017382]</t>
  </si>
  <si>
    <t>Gunanidhi Rana</t>
  </si>
  <si>
    <t>FMF038472</t>
  </si>
  <si>
    <t>Saroja Adabaria</t>
  </si>
  <si>
    <t>FMF030182</t>
  </si>
  <si>
    <t>Sanak Meher [FMF064225]</t>
  </si>
  <si>
    <t>Bithika Kumbhar</t>
  </si>
  <si>
    <t>FMF070560</t>
  </si>
  <si>
    <t>Rinku Putel Putel [FMF011500]</t>
  </si>
  <si>
    <t>Dhirendra Nanda [FMF065950]</t>
  </si>
  <si>
    <t>Rajesh Kumar Joshi [FMF062174]</t>
  </si>
  <si>
    <t>Lateswar Bag</t>
  </si>
  <si>
    <t>FMF057827</t>
  </si>
  <si>
    <t>Rajesh Sahu [FMF011474]</t>
  </si>
  <si>
    <t>Abinash Naik [FMF064252]</t>
  </si>
  <si>
    <t>Dayanidhi Sahu</t>
  </si>
  <si>
    <t>FMF044098</t>
  </si>
  <si>
    <t>Rasmita Dalei</t>
  </si>
  <si>
    <t>FMF049951</t>
  </si>
  <si>
    <t>Sanatan Giri [FMF065547]</t>
  </si>
  <si>
    <t>Shashank Shekhar Malik [FMF008604]</t>
  </si>
  <si>
    <t>Pralaya Kumar Jena [FMF065660]</t>
  </si>
  <si>
    <t>Narasingha Maharana [FMF031055]</t>
  </si>
  <si>
    <t>Nirakar Behera [FMF063746]</t>
  </si>
  <si>
    <t>ASIK-TAKARADA-02</t>
  </si>
  <si>
    <t>Akash Sahu</t>
  </si>
  <si>
    <t>FMF069480</t>
  </si>
  <si>
    <t>Rakesh Ranasingh [FMF034502]</t>
  </si>
  <si>
    <t>Bijaya Kumar Parida [FMF021385]</t>
  </si>
  <si>
    <t>Rashmita Ghadai</t>
  </si>
  <si>
    <t>FMF028338</t>
  </si>
  <si>
    <t>Chakradhar Swain [FMF066031]</t>
  </si>
  <si>
    <t>Prakash Chandra Kund [FMF012041]</t>
  </si>
  <si>
    <t>Nagen Saud [FMF071619]</t>
  </si>
  <si>
    <t>M_IGL-M36-65K Kotak@24.15%</t>
  </si>
  <si>
    <t>M65KK@24.15%</t>
  </si>
  <si>
    <t>Biraj Bhuyan [FMF070810]</t>
  </si>
  <si>
    <t>Santosh Kumar Behera [FMF027499]</t>
  </si>
  <si>
    <t>DHEK-Balisiha-07</t>
  </si>
  <si>
    <t>Payel Gorait</t>
  </si>
  <si>
    <t>FMF072271</t>
  </si>
  <si>
    <t>Nabajeet Thapa [FMF071806]</t>
  </si>
  <si>
    <t>Santanu Sethi [FMF070695]</t>
  </si>
  <si>
    <t>Aditya Kumar Das [FMF013232]</t>
  </si>
  <si>
    <t>Jyostna Das</t>
  </si>
  <si>
    <t>FMF063161</t>
  </si>
  <si>
    <t>TEPR-Dekachuburi-01</t>
  </si>
  <si>
    <t>Bikash Bora</t>
  </si>
  <si>
    <t>FMF066701</t>
  </si>
  <si>
    <t>Dibyajyoti Dutta [FMF071711]</t>
  </si>
  <si>
    <t>Jadav Saikia [FMF011329]</t>
  </si>
  <si>
    <t>Raju Das Mahant [FMF066585]</t>
  </si>
  <si>
    <t>Aakash Yadav</t>
  </si>
  <si>
    <t>FMF053537</t>
  </si>
  <si>
    <t>Raj Yadav [FMF013990]</t>
  </si>
  <si>
    <t>Jeevan Lal</t>
  </si>
  <si>
    <t>FMF073980</t>
  </si>
  <si>
    <t>Dhaneshwar  [FMF024056]</t>
  </si>
  <si>
    <t>Praveen Kumar Patel [FMF010091]</t>
  </si>
  <si>
    <t>M_IGL-M25-73K ICICI@24.50%</t>
  </si>
  <si>
    <t>M73KICIC@24.50%</t>
  </si>
  <si>
    <t>Pooja</t>
  </si>
  <si>
    <t>Gopinath Mishra [FMF065661]</t>
  </si>
  <si>
    <t>Satya Sundar Barik [FMF051195]</t>
  </si>
  <si>
    <t>Asit Kumar Samal [FMF065555]</t>
  </si>
  <si>
    <t>Dasarathi Champati [FMF010227]</t>
  </si>
  <si>
    <t>Nerswn Daimari</t>
  </si>
  <si>
    <t>FMF057194</t>
  </si>
  <si>
    <t>Binod Sarma [FMF071756]</t>
  </si>
  <si>
    <t>RAGH-ISANIBRAHMAPUR-08</t>
  </si>
  <si>
    <t>Pradipta Behera</t>
  </si>
  <si>
    <t>FMF047847</t>
  </si>
  <si>
    <t>Santosh Sahoo [FMF070766]</t>
  </si>
  <si>
    <t>Smrutiranjan Aluk [FMF023020]</t>
  </si>
  <si>
    <t>Surendra Behera [FMF069050]</t>
  </si>
  <si>
    <t>Rabiul Hoque</t>
  </si>
  <si>
    <t>FMF043835</t>
  </si>
  <si>
    <t>Bipul Paul [FMF071096]</t>
  </si>
  <si>
    <t>Samrat Saha [FMF057259]</t>
  </si>
  <si>
    <t>Niranjan Saha [FMF044004]</t>
  </si>
  <si>
    <t>Bikash Roy</t>
  </si>
  <si>
    <t>FMF068623</t>
  </si>
  <si>
    <t>Buditi Jogi siva rama santosh kumar [FMF050122]</t>
  </si>
  <si>
    <t>Priyanshu Tripathi</t>
  </si>
  <si>
    <t>FMF043266</t>
  </si>
  <si>
    <t>Ram Asare</t>
  </si>
  <si>
    <t>FMF050617</t>
  </si>
  <si>
    <t>RAEB-Rasehta-01</t>
  </si>
  <si>
    <t>Priyanshu Kumar</t>
  </si>
  <si>
    <t>FMF071054</t>
  </si>
  <si>
    <t>Nigam Panwar [FMF011836]</t>
  </si>
  <si>
    <t>Arun Kumar [FMF005090]</t>
  </si>
  <si>
    <t>Rakeshbhai Damor</t>
  </si>
  <si>
    <t>FMF065654</t>
  </si>
  <si>
    <t>Jyoti Ranjan Dandsena</t>
  </si>
  <si>
    <t>FMF034186</t>
  </si>
  <si>
    <t>Duryodhan Mangaraj [FMF007847]</t>
  </si>
  <si>
    <t>Manem Srinivasarao [FMF057211]</t>
  </si>
  <si>
    <t>SRLM-FAZULBEGUMPETA-05</t>
  </si>
  <si>
    <t>Sana Rao</t>
  </si>
  <si>
    <t>FMF072078</t>
  </si>
  <si>
    <t>AGBO-Jankop-03</t>
  </si>
  <si>
    <t>Nand Singh</t>
  </si>
  <si>
    <t>FMF060853</t>
  </si>
  <si>
    <t>Priority Customer Pipeline</t>
  </si>
  <si>
    <t>120241-PCM-1</t>
  </si>
  <si>
    <t>Kaousaliya Devi</t>
  </si>
  <si>
    <t>AGBO-Kolmanjholi-04</t>
  </si>
  <si>
    <t>Ranjan Kumar</t>
  </si>
  <si>
    <t>FMF047493</t>
  </si>
  <si>
    <t>283282-PCM-1</t>
  </si>
  <si>
    <t>REKHA DEVI</t>
  </si>
  <si>
    <t>387160-PCM-1</t>
  </si>
  <si>
    <t>Devanti Devi</t>
  </si>
  <si>
    <t>AAR-Kudaria-03</t>
  </si>
  <si>
    <t>Raju Singh</t>
  </si>
  <si>
    <t>FMF039934</t>
  </si>
  <si>
    <t>050529-PCM-1</t>
  </si>
  <si>
    <t>AAR-Pirauta-02</t>
  </si>
  <si>
    <t>071810-PCM-1</t>
  </si>
  <si>
    <t>PUNAM DEVI</t>
  </si>
  <si>
    <t>BKRM-Nonhar-01</t>
  </si>
  <si>
    <t>Abhinandan Kumar</t>
  </si>
  <si>
    <t>FMF075212</t>
  </si>
  <si>
    <t>031323-PCM-1</t>
  </si>
  <si>
    <t>Chandani Kumari</t>
  </si>
  <si>
    <t>BKRM-Bharkuriya-03</t>
  </si>
  <si>
    <t>Rakesh Roy</t>
  </si>
  <si>
    <t>FMF037709</t>
  </si>
  <si>
    <t>359870-PCM-1</t>
  </si>
  <si>
    <t>RINA DEVI</t>
  </si>
  <si>
    <t>BKRM-Maidhara-06</t>
  </si>
  <si>
    <t>Dashai Paswan</t>
  </si>
  <si>
    <t>FMF075159</t>
  </si>
  <si>
    <t>506581-PCM-1</t>
  </si>
  <si>
    <t>574238-PCM-2</t>
  </si>
  <si>
    <t>UDA-Gopalpur-082</t>
  </si>
  <si>
    <t>FMF046199</t>
  </si>
  <si>
    <t>664579-PCM-1</t>
  </si>
  <si>
    <t>Jhuna devi</t>
  </si>
  <si>
    <t>GOH-Bhurkunda-02</t>
  </si>
  <si>
    <t>385877-PCM-1</t>
  </si>
  <si>
    <t>Ruby Kumari</t>
  </si>
  <si>
    <t>HAND-Sarai-020</t>
  </si>
  <si>
    <t>Devesh Tripathi</t>
  </si>
  <si>
    <t>FMF072298</t>
  </si>
  <si>
    <t>714385-PCM-1</t>
  </si>
  <si>
    <t>Reena Devi</t>
  </si>
  <si>
    <t>MERB-Rauni-08</t>
  </si>
  <si>
    <t>Devesh Deepankar</t>
  </si>
  <si>
    <t>FMF062376</t>
  </si>
  <si>
    <t>615650-PCM-2</t>
  </si>
  <si>
    <t>SHIVANI</t>
  </si>
  <si>
    <t>NANI-Madanpur-013</t>
  </si>
  <si>
    <t>Subhash Chandra</t>
  </si>
  <si>
    <t>FMF040174</t>
  </si>
  <si>
    <t>451846-PCM-1</t>
  </si>
  <si>
    <t>Urmila devi</t>
  </si>
  <si>
    <t>NANI-Shiv-049</t>
  </si>
  <si>
    <t>FMF069521</t>
  </si>
  <si>
    <t>494296-PCM-1</t>
  </si>
  <si>
    <t>Rani</t>
  </si>
  <si>
    <t>NANI-Dewara-016</t>
  </si>
  <si>
    <t>525180-PCM-2</t>
  </si>
  <si>
    <t>684777-PCM-1</t>
  </si>
  <si>
    <t>Sangeeta Devi</t>
  </si>
  <si>
    <t>KBBO-Kajipur-010</t>
  </si>
  <si>
    <t>483932-PCM-1</t>
  </si>
  <si>
    <t>DHANAUTI DEVI</t>
  </si>
  <si>
    <t>KBBO-Lohanipur-056</t>
  </si>
  <si>
    <t>FMF069988</t>
  </si>
  <si>
    <t>PRAMILA DEVI</t>
  </si>
  <si>
    <t>068344-PCM-1</t>
  </si>
  <si>
    <t>M_IGL-M25-45K Bajaj@24.15%</t>
  </si>
  <si>
    <t>M45KBA@24.15%</t>
  </si>
  <si>
    <t>Guriya devi</t>
  </si>
  <si>
    <t>DPBO-kasmar three</t>
  </si>
  <si>
    <t>FMF033056</t>
  </si>
  <si>
    <t>218568-PCM-1</t>
  </si>
  <si>
    <t>Rampati Devi</t>
  </si>
  <si>
    <t>DPBO-Mandiri-042</t>
  </si>
  <si>
    <t>328542-PCM-1</t>
  </si>
  <si>
    <t>DPBO-Brahmachari-053</t>
  </si>
  <si>
    <t>BGBO-Babhangama-019</t>
  </si>
  <si>
    <t>Rakesh Yadav</t>
  </si>
  <si>
    <t>FMF075845</t>
  </si>
  <si>
    <t>200325-PCM-2</t>
  </si>
  <si>
    <t>Komal Kumari</t>
  </si>
  <si>
    <t>BGBO-Babhangama-023</t>
  </si>
  <si>
    <t>610790-PCM-1</t>
  </si>
  <si>
    <t>Vindu Devi</t>
  </si>
  <si>
    <t>DGBO-Gardhsisai-04</t>
  </si>
  <si>
    <t>Sanjay Kumar</t>
  </si>
  <si>
    <t>FMF052690</t>
  </si>
  <si>
    <t>039676-PCM-2</t>
  </si>
  <si>
    <t>KRANTI DEVI</t>
  </si>
  <si>
    <t>RNCH-Hinoo-019</t>
  </si>
  <si>
    <t>FMF045969</t>
  </si>
  <si>
    <t>212719-PCM-1</t>
  </si>
  <si>
    <t>KHUSBHU DEVI</t>
  </si>
  <si>
    <t>RNCH-Harmu-015</t>
  </si>
  <si>
    <t>FMF025352</t>
  </si>
  <si>
    <t>282040-PCM-2</t>
  </si>
  <si>
    <t>Manila Mundri</t>
  </si>
  <si>
    <t>RNCH-Krishnapuri-030</t>
  </si>
  <si>
    <t>Shyam Kewat</t>
  </si>
  <si>
    <t>FMF042114</t>
  </si>
  <si>
    <t>472697-PCM-1</t>
  </si>
  <si>
    <t>Neha Devi</t>
  </si>
  <si>
    <t>KNK-Hesal-041</t>
  </si>
  <si>
    <t>FMF020193</t>
  </si>
  <si>
    <t>271989-PCM-2</t>
  </si>
  <si>
    <t>Nilam Oraon</t>
  </si>
  <si>
    <t>KNK-Indrapuri-065</t>
  </si>
  <si>
    <t>322212-PCM-2</t>
  </si>
  <si>
    <t>KNK-Booty-043</t>
  </si>
  <si>
    <t>Nibesh Modak</t>
  </si>
  <si>
    <t>FMF075125</t>
  </si>
  <si>
    <t>689843-PCM-1</t>
  </si>
  <si>
    <t>Anju Kumari</t>
  </si>
  <si>
    <t>ADTP-Gamharia-0182</t>
  </si>
  <si>
    <t>Amit Haldar</t>
  </si>
  <si>
    <t>FMF043768</t>
  </si>
  <si>
    <t>338235-PCM-1</t>
  </si>
  <si>
    <t>Yamuna Manjhi</t>
  </si>
  <si>
    <t>PIBR-Bhaluhi-8</t>
  </si>
  <si>
    <t>Anuj Paswan</t>
  </si>
  <si>
    <t>FMF056673</t>
  </si>
  <si>
    <t>281655-PCM-1</t>
  </si>
  <si>
    <t>Jaitunnisha</t>
  </si>
  <si>
    <t>PIBR-Sudhiyani-05</t>
  </si>
  <si>
    <t>332324-PCM-1</t>
  </si>
  <si>
    <t>Kismati</t>
  </si>
  <si>
    <t>MJBR-Kumharso-09</t>
  </si>
  <si>
    <t>244344-PCM-1</t>
  </si>
  <si>
    <t>Kaishliya Devi</t>
  </si>
  <si>
    <t>GGBR-Bhabhopali-01</t>
  </si>
  <si>
    <t>Anil Kumar Yadav</t>
  </si>
  <si>
    <t>FMF071523</t>
  </si>
  <si>
    <t>099377-PCM-1</t>
  </si>
  <si>
    <t>MADHU DEVI</t>
  </si>
  <si>
    <t>GGBR-Kapilaspur-03</t>
  </si>
  <si>
    <t>Ramu Kumar</t>
  </si>
  <si>
    <t>FMF074414</t>
  </si>
  <si>
    <t>459746-PCM-1</t>
  </si>
  <si>
    <t>GZBO-CHAKABDULRAHMAN-01</t>
  </si>
  <si>
    <t>Mannu Yadav</t>
  </si>
  <si>
    <t>FMF061545</t>
  </si>
  <si>
    <t>097909-PCM-1</t>
  </si>
  <si>
    <t>Manjoo</t>
  </si>
  <si>
    <t>GZBO-Jamuan-02</t>
  </si>
  <si>
    <t>128358-PCM-2</t>
  </si>
  <si>
    <t>manju gupta</t>
  </si>
  <si>
    <t>Arvind Gupta</t>
  </si>
  <si>
    <t>FMF044705</t>
  </si>
  <si>
    <t>RRBR-Nagpura-02</t>
  </si>
  <si>
    <t>100034-PCM-2</t>
  </si>
  <si>
    <t>Bhagmani</t>
  </si>
  <si>
    <t>SDBR-Lolha-01</t>
  </si>
  <si>
    <t>116007-PCM-1</t>
  </si>
  <si>
    <t>Radhika</t>
  </si>
  <si>
    <t>SDBR-Bhimapar-07</t>
  </si>
  <si>
    <t>339917-PCM-1</t>
  </si>
  <si>
    <t>Renu devi</t>
  </si>
  <si>
    <t>SDBR-Bhuzhuvan-010</t>
  </si>
  <si>
    <t>346173-PCM-2</t>
  </si>
  <si>
    <t>Kammal devi</t>
  </si>
  <si>
    <t>SDBR-Tarawa-05</t>
  </si>
  <si>
    <t>632527-PCM-1</t>
  </si>
  <si>
    <t>NRSA-Sangamahal-03</t>
  </si>
  <si>
    <t>Srijan Poddar</t>
  </si>
  <si>
    <t>FMF058415</t>
  </si>
  <si>
    <t>735152-PCM-2</t>
  </si>
  <si>
    <t>Kabita Bauri</t>
  </si>
  <si>
    <t>MBBU-Ramgarh-02</t>
  </si>
  <si>
    <t>179272-PCM-1</t>
  </si>
  <si>
    <t>Arti Devi</t>
  </si>
  <si>
    <t>MBBU-Chhotki-01</t>
  </si>
  <si>
    <t>200296-PCM-1</t>
  </si>
  <si>
    <t>Santara Kumari</t>
  </si>
  <si>
    <t>MBBU-Anwari-07</t>
  </si>
  <si>
    <t>Chanchal Kumari</t>
  </si>
  <si>
    <t>FMF071553</t>
  </si>
  <si>
    <t>284237-PCM-2</t>
  </si>
  <si>
    <t>sabita devi</t>
  </si>
  <si>
    <t>DUM-IRAJPAHARI-01</t>
  </si>
  <si>
    <t>Madan Kumar</t>
  </si>
  <si>
    <t>FMF058124</t>
  </si>
  <si>
    <t>648380-PCM-1</t>
  </si>
  <si>
    <t>Muna Devi</t>
  </si>
  <si>
    <t>NARK-Belwania-03</t>
  </si>
  <si>
    <t>294736-PCM-1</t>
  </si>
  <si>
    <t>Shri Devi</t>
  </si>
  <si>
    <t>NARK-Majharia-011</t>
  </si>
  <si>
    <t>326445-PCM-1</t>
  </si>
  <si>
    <t>sumitra devi</t>
  </si>
  <si>
    <t>SHER-Pondri-01</t>
  </si>
  <si>
    <t>Sharvan Kumar</t>
  </si>
  <si>
    <t>FMF073680</t>
  </si>
  <si>
    <t>182929-PCM-1</t>
  </si>
  <si>
    <t>Lalmuni Devi</t>
  </si>
  <si>
    <t>SHER-Uarali-02</t>
  </si>
  <si>
    <t>214879-PCM-2</t>
  </si>
  <si>
    <t>Sheela kumari</t>
  </si>
  <si>
    <t>SHER-Khuti-011</t>
  </si>
  <si>
    <t>356244-PCM-1</t>
  </si>
  <si>
    <t>Khusboo Kumari</t>
  </si>
  <si>
    <t>SHER-Bhagebar-01</t>
  </si>
  <si>
    <t>FMF053888</t>
  </si>
  <si>
    <t>465901-PCM-1</t>
  </si>
  <si>
    <t>178068-PCM-1</t>
  </si>
  <si>
    <t>Phool Dulari</t>
  </si>
  <si>
    <t>DALG-hamidganj-06</t>
  </si>
  <si>
    <t>Hemant Gupta</t>
  </si>
  <si>
    <t>FMF069957</t>
  </si>
  <si>
    <t>527903-PCM-1</t>
  </si>
  <si>
    <t>CHJH-Shahpur-02</t>
  </si>
  <si>
    <t>Vikash Kumar</t>
  </si>
  <si>
    <t>FMF060661</t>
  </si>
  <si>
    <t>305161-PCM-1</t>
  </si>
  <si>
    <t>Rekha Devi</t>
  </si>
  <si>
    <t>CHJH-Chhotka-03</t>
  </si>
  <si>
    <t>Dilip Paswan</t>
  </si>
  <si>
    <t>FMF035810</t>
  </si>
  <si>
    <t>771577-PCM-2</t>
  </si>
  <si>
    <t>Anita Devi</t>
  </si>
  <si>
    <t>CHTA-Gulli-03</t>
  </si>
  <si>
    <t>FMF039340</t>
  </si>
  <si>
    <t>238663-PCM-2</t>
  </si>
  <si>
    <t>Bebi pandey</t>
  </si>
  <si>
    <t>CHTA-Sardam-012</t>
  </si>
  <si>
    <t>479927-PCM-1</t>
  </si>
  <si>
    <t>BAST-Senurkha-03</t>
  </si>
  <si>
    <t>384654-PCM-1</t>
  </si>
  <si>
    <t>BAST-Haradiya-03</t>
  </si>
  <si>
    <t>394401-PCM-1</t>
  </si>
  <si>
    <t>M_IGL-M36-65K Bajaj@24.15%</t>
  </si>
  <si>
    <t>M65KB@24.15%</t>
  </si>
  <si>
    <t>Ruksana Bibi</t>
  </si>
  <si>
    <t>BAST-Bhopatpur-01</t>
  </si>
  <si>
    <t>411997-PCM-2</t>
  </si>
  <si>
    <t>SUMAN DEVI</t>
  </si>
  <si>
    <t>LAMB-Aanapur-010</t>
  </si>
  <si>
    <t>485835-PCM-2</t>
  </si>
  <si>
    <t>Vijaylaxmi</t>
  </si>
  <si>
    <t>LAMB-Lambhua-018</t>
  </si>
  <si>
    <t>646912-PCM-2</t>
  </si>
  <si>
    <t>SIDR-Bunda-01</t>
  </si>
  <si>
    <t>432555-PCM-2</t>
  </si>
  <si>
    <t>Ramawati Devi</t>
  </si>
  <si>
    <t>NAUG-Jamhiriya-03</t>
  </si>
  <si>
    <t>Sanjay Yadav</t>
  </si>
  <si>
    <t>FMF044551</t>
  </si>
  <si>
    <t>548998-PCM-3</t>
  </si>
  <si>
    <t>NAUG-Birdpur-011</t>
  </si>
  <si>
    <t>Sandeep Bharti</t>
  </si>
  <si>
    <t>FMF065533</t>
  </si>
  <si>
    <t>584181-PCM-1</t>
  </si>
  <si>
    <t>Babita</t>
  </si>
  <si>
    <t>NAUG-Mahdeva-07</t>
  </si>
  <si>
    <t>656533-PCM-2</t>
  </si>
  <si>
    <t>Najma Khtoon</t>
  </si>
  <si>
    <t>GARM-Keshavpur-02</t>
  </si>
  <si>
    <t>Kripa Pal</t>
  </si>
  <si>
    <t>FMF063685</t>
  </si>
  <si>
    <t>509657-PCM-1</t>
  </si>
  <si>
    <t>Fatma</t>
  </si>
  <si>
    <t>599055-PCM-1</t>
  </si>
  <si>
    <t>BARI-Mahen-028</t>
  </si>
  <si>
    <t>Raushan Kumar</t>
  </si>
  <si>
    <t>FMF035150</t>
  </si>
  <si>
    <t>206221-PCM-4</t>
  </si>
  <si>
    <t>RAJNI DEVI</t>
  </si>
  <si>
    <t>BARI-Dasaut-06</t>
  </si>
  <si>
    <t>385265-PCM-1</t>
  </si>
  <si>
    <t>ARAJ-Jadopur-06</t>
  </si>
  <si>
    <t>276662-PCM-2</t>
  </si>
  <si>
    <t>M_IGL-M36-85K Kotak@24.15%</t>
  </si>
  <si>
    <t>M85KK@24.15%</t>
  </si>
  <si>
    <t>BRRR-Batardih-05</t>
  </si>
  <si>
    <t>Alok Kumar</t>
  </si>
  <si>
    <t>FMF060373</t>
  </si>
  <si>
    <t>097508-PCM-1</t>
  </si>
  <si>
    <t>AJORAN DEVI</t>
  </si>
  <si>
    <t>BPBR-Naya-028</t>
  </si>
  <si>
    <t xml:space="preserve">Govind </t>
  </si>
  <si>
    <t>FMF070358</t>
  </si>
  <si>
    <t>226896-PCM-3</t>
  </si>
  <si>
    <t>USHA</t>
  </si>
  <si>
    <t>BPBR-Piriya-05</t>
  </si>
  <si>
    <t>Sanskar Yadav</t>
  </si>
  <si>
    <t>FMF060494</t>
  </si>
  <si>
    <t>236332-PCM-1</t>
  </si>
  <si>
    <t>Rakhi Ahirwar</t>
  </si>
  <si>
    <t>BPBR-Chhawani-031</t>
  </si>
  <si>
    <t>249346-PCM-1</t>
  </si>
  <si>
    <t>RACHNA BAI AHIRWAR</t>
  </si>
  <si>
    <t>VDBR-Barai-08</t>
  </si>
  <si>
    <t>Nainsi Sharma</t>
  </si>
  <si>
    <t>FMF067853</t>
  </si>
  <si>
    <t>085851-PCM-1</t>
  </si>
  <si>
    <t>Ramsakhi Goswami</t>
  </si>
  <si>
    <t>Arti</t>
  </si>
  <si>
    <t>019965-PCM-3</t>
  </si>
  <si>
    <t>MANJU Sahu</t>
  </si>
  <si>
    <t>JHBR-LALITA-06</t>
  </si>
  <si>
    <t>Shivam Dixit</t>
  </si>
  <si>
    <t>FMF030696</t>
  </si>
  <si>
    <t>048859-PCM-3</t>
  </si>
  <si>
    <t>NITU DEVI</t>
  </si>
  <si>
    <t>SABO-Subedar-018</t>
  </si>
  <si>
    <t>Saraman Gandharv</t>
  </si>
  <si>
    <t>FMF058071</t>
  </si>
  <si>
    <t>290558-PCM-1</t>
  </si>
  <si>
    <t>Rekha Soni</t>
  </si>
  <si>
    <t>CDBO-Narayanpur-03</t>
  </si>
  <si>
    <t>598366-PCM-1</t>
  </si>
  <si>
    <t>Soniya</t>
  </si>
  <si>
    <t>RTBO-Shilpi-03</t>
  </si>
  <si>
    <t>Rohit Yadav</t>
  </si>
  <si>
    <t>FMF069946</t>
  </si>
  <si>
    <t>077348-PCM-2</t>
  </si>
  <si>
    <t>Sheela</t>
  </si>
  <si>
    <t>RTBO-Bhagirathpur-01</t>
  </si>
  <si>
    <t>Vijay Pasawan</t>
  </si>
  <si>
    <t>FMF033453</t>
  </si>
  <si>
    <t>095916-PCM-1</t>
  </si>
  <si>
    <t>Savitri</t>
  </si>
  <si>
    <t>112364-PCM-2</t>
  </si>
  <si>
    <t>Mangalvati silu</t>
  </si>
  <si>
    <t>SON-NAYEGAON-02</t>
  </si>
  <si>
    <t>Sanjay Gautam</t>
  </si>
  <si>
    <t>FMF072187</t>
  </si>
  <si>
    <t>786129-PCM-2</t>
  </si>
  <si>
    <t>Amroota</t>
  </si>
  <si>
    <t>Deva Bai Inwati</t>
  </si>
  <si>
    <t>BUBO-BURHAR-041</t>
  </si>
  <si>
    <t>Shivani Dubey</t>
  </si>
  <si>
    <t>FMF051651</t>
  </si>
  <si>
    <t>584996-PCM-2</t>
  </si>
  <si>
    <t>Pooja Choudhary</t>
  </si>
  <si>
    <t>UJBR-Kadcha-02</t>
  </si>
  <si>
    <t>591730-PCM-2</t>
  </si>
  <si>
    <t>NABR-SAVITRIBAI-05</t>
  </si>
  <si>
    <t>Bajrang Deshewar</t>
  </si>
  <si>
    <t>FMF040187</t>
  </si>
  <si>
    <t>352093-PCM-2</t>
  </si>
  <si>
    <t>Anju Akash Chaudhari</t>
  </si>
  <si>
    <t>NABR-KADOLI-01</t>
  </si>
  <si>
    <t>Vishal Bhelaye</t>
  </si>
  <si>
    <t>FMF031656</t>
  </si>
  <si>
    <t>494811-PCM-2</t>
  </si>
  <si>
    <t>Sushila Pradip Narule</t>
  </si>
  <si>
    <t>LDON-LINGPANI-03</t>
  </si>
  <si>
    <t>Prashant Dixit</t>
  </si>
  <si>
    <t>FMF060619</t>
  </si>
  <si>
    <t>125827-PCM-2</t>
  </si>
  <si>
    <t>Chandrvati Kumre</t>
  </si>
  <si>
    <t>ROBE-Ghurma-04</t>
  </si>
  <si>
    <t>215333-PCM-1</t>
  </si>
  <si>
    <t>lalita</t>
  </si>
  <si>
    <t>ROBE-Shahganj-018</t>
  </si>
  <si>
    <t>Nisha Kumari</t>
  </si>
  <si>
    <t>FMF075595</t>
  </si>
  <si>
    <t>285263-PCM-1</t>
  </si>
  <si>
    <t>Raj Kumari</t>
  </si>
  <si>
    <t>ROBE-Maitapur-06</t>
  </si>
  <si>
    <t>382668-PCM-1</t>
  </si>
  <si>
    <t>ROBE-Babanauli-09</t>
  </si>
  <si>
    <t>FMF074614</t>
  </si>
  <si>
    <t>616624-PCM-2</t>
  </si>
  <si>
    <t>KHHO-KADOHA-01</t>
  </si>
  <si>
    <t>261990-PCM-1</t>
  </si>
  <si>
    <t>SANGEETA KUSHWAHA</t>
  </si>
  <si>
    <t>Rambag2</t>
  </si>
  <si>
    <t>Annu Yadav</t>
  </si>
  <si>
    <t>FMF064581</t>
  </si>
  <si>
    <t>342647-PCM-2</t>
  </si>
  <si>
    <t>MENKA REKWAR</t>
  </si>
  <si>
    <t>KHHO-SHUBHASH-026</t>
  </si>
  <si>
    <t>352423-PCM-1</t>
  </si>
  <si>
    <t>Reena Rajak</t>
  </si>
  <si>
    <t>KHHO-IMILIYA-07</t>
  </si>
  <si>
    <t>Ranu Agnihotri</t>
  </si>
  <si>
    <t>FMF066229</t>
  </si>
  <si>
    <t>654002-PCM-2</t>
  </si>
  <si>
    <t>Sheela Devi</t>
  </si>
  <si>
    <t>KHHO-UDAYPURA-07</t>
  </si>
  <si>
    <t>781644-PCM-2</t>
  </si>
  <si>
    <t>Rajkumari Ahirwar</t>
  </si>
  <si>
    <t>783787-PCM-1</t>
  </si>
  <si>
    <t>Guddi Kondar</t>
  </si>
  <si>
    <t>PANA-POKHAR-03</t>
  </si>
  <si>
    <t>379182-PCM-2</t>
  </si>
  <si>
    <t>Phoolkuwar Bai Gour</t>
  </si>
  <si>
    <t>FMF043264</t>
  </si>
  <si>
    <t>FTEH-KHARBANDI-021</t>
  </si>
  <si>
    <t>738901-PCM-1</t>
  </si>
  <si>
    <t>Asha</t>
  </si>
  <si>
    <t>ARDP-YEDSI-05</t>
  </si>
  <si>
    <t>751761-PCM-1</t>
  </si>
  <si>
    <t>Ruchita Anil Jadhav</t>
  </si>
  <si>
    <t>ARDP-LONI-04</t>
  </si>
  <si>
    <t>Mangesh Dattarao Kakde</t>
  </si>
  <si>
    <t>FMF075682</t>
  </si>
  <si>
    <t>758340-PCM-2</t>
  </si>
  <si>
    <t>Anusaya Namdev Sarkunde</t>
  </si>
  <si>
    <t>REWA-SUPIYA-05</t>
  </si>
  <si>
    <t>Shailend Sahu</t>
  </si>
  <si>
    <t>FMF054941</t>
  </si>
  <si>
    <t>403786-PCM-1</t>
  </si>
  <si>
    <t>Uma Yadav</t>
  </si>
  <si>
    <t>SIDH-PATEHARA-01</t>
  </si>
  <si>
    <t>Shivam Namdev</t>
  </si>
  <si>
    <t>FMF052487</t>
  </si>
  <si>
    <t>169650-PCM-2</t>
  </si>
  <si>
    <t>Geeta Kol</t>
  </si>
  <si>
    <t>Ramrati Kol</t>
  </si>
  <si>
    <t>SIDH-MUTHIGONWA-07</t>
  </si>
  <si>
    <t>Gaurav Mishra</t>
  </si>
  <si>
    <t>FMF055644</t>
  </si>
  <si>
    <t>724742-PCM-1</t>
  </si>
  <si>
    <t>Ritu Saket</t>
  </si>
  <si>
    <t>WJR-WALAJAPET-03</t>
  </si>
  <si>
    <t>Devendiran V</t>
  </si>
  <si>
    <t>FMF059758</t>
  </si>
  <si>
    <t>345089-PCM-1</t>
  </si>
  <si>
    <t>Sangeetha Subbiramani</t>
  </si>
  <si>
    <t>THIK-DHAMAL-01</t>
  </si>
  <si>
    <t>333954-PCM-1</t>
  </si>
  <si>
    <t>Latha</t>
  </si>
  <si>
    <t>THIK-KILPADI-03</t>
  </si>
  <si>
    <t>344211-PCM-1</t>
  </si>
  <si>
    <t>Vijayakumari</t>
  </si>
  <si>
    <t>THIK-ELLAIGRAMAM-03</t>
  </si>
  <si>
    <t>385362-PCM-2</t>
  </si>
  <si>
    <t>Poongodi Ramesh</t>
  </si>
  <si>
    <t>PWAD-SANDALA-01</t>
  </si>
  <si>
    <t>339661-PCM-2</t>
  </si>
  <si>
    <t>PWAD-KHAL-04</t>
  </si>
  <si>
    <t>Govind Singh</t>
  </si>
  <si>
    <t>FMF056973</t>
  </si>
  <si>
    <t>346613-PCM-1</t>
  </si>
  <si>
    <t>Shanti Bhuriya</t>
  </si>
  <si>
    <t>PWAD-PARWADA-03</t>
  </si>
  <si>
    <t>361590-PCM-1</t>
  </si>
  <si>
    <t>Rashila Katara</t>
  </si>
  <si>
    <t>PWAD-DEDLA-05</t>
  </si>
  <si>
    <t>525096-PCM-2</t>
  </si>
  <si>
    <t>Saradi Vasuniya</t>
  </si>
  <si>
    <t>THON-ALANDHURAI-06</t>
  </si>
  <si>
    <t>Mohana M</t>
  </si>
  <si>
    <t>FMF048884</t>
  </si>
  <si>
    <t>607677-PCM-1</t>
  </si>
  <si>
    <t>Nithiya</t>
  </si>
  <si>
    <t>NAMB-SINNERIPALAYAM-01</t>
  </si>
  <si>
    <t>Sarathraj V</t>
  </si>
  <si>
    <t>FMF074525</t>
  </si>
  <si>
    <t>443108-PCM-1</t>
  </si>
  <si>
    <t>Devi</t>
  </si>
  <si>
    <t>UDP-KADEILAM-010</t>
  </si>
  <si>
    <t>Sakthivel Ukravel</t>
  </si>
  <si>
    <t>FMF065343</t>
  </si>
  <si>
    <t>409250-PCM-1</t>
  </si>
  <si>
    <t>Revathi</t>
  </si>
  <si>
    <t>UDP-KUNJARAM-016</t>
  </si>
  <si>
    <t>Natheesh</t>
  </si>
  <si>
    <t>FMF076293</t>
  </si>
  <si>
    <t>Fathima Mary Joseph</t>
  </si>
  <si>
    <t>POLU-PERIYAGARAM-06</t>
  </si>
  <si>
    <t>Alexpandiyan G</t>
  </si>
  <si>
    <t>FMF050116</t>
  </si>
  <si>
    <t>411368-PCM-2</t>
  </si>
  <si>
    <t>Uma P</t>
  </si>
  <si>
    <t>GUDY-KALIYAMMANPATTI-06</t>
  </si>
  <si>
    <t>M Nathiya</t>
  </si>
  <si>
    <t>FMF035029</t>
  </si>
  <si>
    <t>574439-PCM-1</t>
  </si>
  <si>
    <t>P Yasotha</t>
  </si>
  <si>
    <t>NZBD-Sabhachandpur-03</t>
  </si>
  <si>
    <t>Vipin Kumar</t>
  </si>
  <si>
    <t>FMF072717</t>
  </si>
  <si>
    <t>358464-PCM-2</t>
  </si>
  <si>
    <t>NZBD-Guniyapur-06</t>
  </si>
  <si>
    <t>375366-PCM-1</t>
  </si>
  <si>
    <t>Brhamwati</t>
  </si>
  <si>
    <t>KRH-Bichpuri-04</t>
  </si>
  <si>
    <t>FMF060544</t>
  </si>
  <si>
    <t>608509-PCM-3</t>
  </si>
  <si>
    <t>gaytre devi</t>
  </si>
  <si>
    <t>RACG-Sikandar-014</t>
  </si>
  <si>
    <t>672188-PCM-1</t>
  </si>
  <si>
    <t>CHHA-MAGRODA-08</t>
  </si>
  <si>
    <t>Vinod Meena</t>
  </si>
  <si>
    <t>FMF061937</t>
  </si>
  <si>
    <t>547278-PCM-2</t>
  </si>
  <si>
    <t>M_IGL-M36-70K Bajaj@24.60%</t>
  </si>
  <si>
    <t>M70KB@24.60%</t>
  </si>
  <si>
    <t>Laxmi Bai Sheriya</t>
  </si>
  <si>
    <t>JHAL-LAXMIPURA-04</t>
  </si>
  <si>
    <t>Bankat Bheel</t>
  </si>
  <si>
    <t>FMF074125</t>
  </si>
  <si>
    <t>415067-PCM-2</t>
  </si>
  <si>
    <t>Rekha Bai</t>
  </si>
  <si>
    <t>SHRP-Kolagarh-011</t>
  </si>
  <si>
    <t>FMF052045</t>
  </si>
  <si>
    <t>345136-PCM-1</t>
  </si>
  <si>
    <t>Kavita</t>
  </si>
  <si>
    <t>NANU-Fateh-010</t>
  </si>
  <si>
    <t>Ashu</t>
  </si>
  <si>
    <t>FMF074519</t>
  </si>
  <si>
    <t>244366-PCM-1</t>
  </si>
  <si>
    <t>Savita</t>
  </si>
  <si>
    <t>NANU-Kalsi-09</t>
  </si>
  <si>
    <t>FMF065721</t>
  </si>
  <si>
    <t>351307-PCM-1</t>
  </si>
  <si>
    <t>Ritu</t>
  </si>
  <si>
    <t>NANU-Gudamb-019</t>
  </si>
  <si>
    <t>FMF049306</t>
  </si>
  <si>
    <t>713213-PCM-2</t>
  </si>
  <si>
    <t>Sumita</t>
  </si>
  <si>
    <t>KPBR-Kala-02</t>
  </si>
  <si>
    <t>254713-PCM-1</t>
  </si>
  <si>
    <t>KPBR-Laungi-04</t>
  </si>
  <si>
    <t>FMF057536</t>
  </si>
  <si>
    <t>454038-PCM-1</t>
  </si>
  <si>
    <t>Guddi</t>
  </si>
  <si>
    <t>MWBR-Kunkura-07</t>
  </si>
  <si>
    <t>Rahul Rao</t>
  </si>
  <si>
    <t>FMF049400</t>
  </si>
  <si>
    <t>166932-PCM-1</t>
  </si>
  <si>
    <t>Pooja Kashyap</t>
  </si>
  <si>
    <t>MWBR-Pilona-05</t>
  </si>
  <si>
    <t>Shinkee Kumar</t>
  </si>
  <si>
    <t>FMF071740</t>
  </si>
  <si>
    <t>230743-PCM-2</t>
  </si>
  <si>
    <t>POONAM</t>
  </si>
  <si>
    <t>MWBR-Nagla-014</t>
  </si>
  <si>
    <t xml:space="preserve">Pushpendra </t>
  </si>
  <si>
    <t>FMF045215</t>
  </si>
  <si>
    <t>512071-PCM-2</t>
  </si>
  <si>
    <t>RUKSANA</t>
  </si>
  <si>
    <t>Aneeta</t>
  </si>
  <si>
    <t>MWBR-Mawana-021</t>
  </si>
  <si>
    <t>535309-PCM-1</t>
  </si>
  <si>
    <t>Santosh</t>
  </si>
  <si>
    <t>MWBR-Islamabad-02</t>
  </si>
  <si>
    <t>559744-PCM-3</t>
  </si>
  <si>
    <t>LDWA-Ghisarpari-02</t>
  </si>
  <si>
    <t>057488-PCM-1</t>
  </si>
  <si>
    <t>Sushma DEVi</t>
  </si>
  <si>
    <t>GHMR-Lodipur-03</t>
  </si>
  <si>
    <t>Amit Kumar</t>
  </si>
  <si>
    <t>FMF062696</t>
  </si>
  <si>
    <t>034101-PCM-1</t>
  </si>
  <si>
    <t>CHDS-Jafarpur-03</t>
  </si>
  <si>
    <t>Jwala Singh</t>
  </si>
  <si>
    <t>FMF053299</t>
  </si>
  <si>
    <t>027490-PCM-1</t>
  </si>
  <si>
    <t>Kallo</t>
  </si>
  <si>
    <t>CHDS-Chhitarpur-03</t>
  </si>
  <si>
    <t>Sandeep Chauhan</t>
  </si>
  <si>
    <t>FMF067600</t>
  </si>
  <si>
    <t>067673-PCM-3</t>
  </si>
  <si>
    <t>GUDDO DEVI</t>
  </si>
  <si>
    <t>CHDS-Chhitarpur-020</t>
  </si>
  <si>
    <t>694325-PCM-3</t>
  </si>
  <si>
    <t>NIKITA</t>
  </si>
  <si>
    <t>BNBR-Mugarra-01</t>
  </si>
  <si>
    <t>Anand Kumar</t>
  </si>
  <si>
    <t>FMF068750</t>
  </si>
  <si>
    <t>702232-PCM-2</t>
  </si>
  <si>
    <t>CHAR-Mohbalipur-03</t>
  </si>
  <si>
    <t>Gulab Singh</t>
  </si>
  <si>
    <t>FMF075012</t>
  </si>
  <si>
    <t>344293-PCM-3</t>
  </si>
  <si>
    <t>kavita</t>
  </si>
  <si>
    <t>CHAR-Kasiara-015</t>
  </si>
  <si>
    <t>469450-PCM-3</t>
  </si>
  <si>
    <t>Foolakali</t>
  </si>
  <si>
    <t>BALA-Maharaipur-04</t>
  </si>
  <si>
    <t>349354-PCM-1</t>
  </si>
  <si>
    <t>BALA-Rasoolpur-08</t>
  </si>
  <si>
    <t>620429-PCM-1</t>
  </si>
  <si>
    <t>Vashila</t>
  </si>
  <si>
    <t>BHDA-Mankroda-04</t>
  </si>
  <si>
    <t>Barandra Kavabhai</t>
  </si>
  <si>
    <t>FMF046026</t>
  </si>
  <si>
    <t>348225-PCM-2</t>
  </si>
  <si>
    <t>Paraghi Chandrikaben Anilbhai</t>
  </si>
  <si>
    <t>BHDA-NARSOLI-010</t>
  </si>
  <si>
    <t>361349-PCM-3</t>
  </si>
  <si>
    <t>Makavana Madhiben</t>
  </si>
  <si>
    <t>VALI-IDAR-08</t>
  </si>
  <si>
    <t>Bhaveshkumar Soni</t>
  </si>
  <si>
    <t>FMF068540</t>
  </si>
  <si>
    <t>756501-PCM-3</t>
  </si>
  <si>
    <t>Gitaben Amrishkumar Thakarda</t>
  </si>
  <si>
    <t>VALI-CHIKHLA-010</t>
  </si>
  <si>
    <t>763712-PCM-3</t>
  </si>
  <si>
    <t>Keliben Jitendrabhai Taral</t>
  </si>
  <si>
    <t>DEVG-BHUVAL-01</t>
  </si>
  <si>
    <t>370942-PCM-1</t>
  </si>
  <si>
    <t>Patel Soniben</t>
  </si>
  <si>
    <t>BOTD-VAHIYA-02</t>
  </si>
  <si>
    <t>724545-PCM-1</t>
  </si>
  <si>
    <t>Thoriya Rekhaben</t>
  </si>
  <si>
    <t>NARS-Kailanpur-011</t>
  </si>
  <si>
    <t>571556-PCM-3</t>
  </si>
  <si>
    <t>Sushma</t>
  </si>
  <si>
    <t>NARS-Nagala-06</t>
  </si>
  <si>
    <t>638031-PCM-1</t>
  </si>
  <si>
    <t>NANU-Khanpur-012</t>
  </si>
  <si>
    <t>328025-PCM-2</t>
  </si>
  <si>
    <t>KUSUM</t>
  </si>
  <si>
    <t>NAEL-Chandpur-01</t>
  </si>
  <si>
    <t>Yogesh Sharma</t>
  </si>
  <si>
    <t>FMF063781</t>
  </si>
  <si>
    <t>721804-PCM-2</t>
  </si>
  <si>
    <t>Meena Sharma</t>
  </si>
  <si>
    <t>CHAR-Maleera-08</t>
  </si>
  <si>
    <t>FMF074424</t>
  </si>
  <si>
    <t>277492-PCM-3</t>
  </si>
  <si>
    <t>Priynka Maravi</t>
  </si>
  <si>
    <t>UJI-Ahirvara-05</t>
  </si>
  <si>
    <t>Pramod Kumar</t>
  </si>
  <si>
    <t>FMF053064</t>
  </si>
  <si>
    <t>686884-PCM-1</t>
  </si>
  <si>
    <t>Vireesha Devi</t>
  </si>
  <si>
    <t>PEBR-SEMARDARRI-010</t>
  </si>
  <si>
    <t>Aravind Banjare</t>
  </si>
  <si>
    <t>FMF038419</t>
  </si>
  <si>
    <t>573310-PCM-1</t>
  </si>
  <si>
    <t>Rajkumari Puri</t>
  </si>
  <si>
    <t>SHBR-GULIPADA-01</t>
  </si>
  <si>
    <t>Satya Choudhary</t>
  </si>
  <si>
    <t>FMF056740</t>
  </si>
  <si>
    <t>590500-PCM-1</t>
  </si>
  <si>
    <t>Susama Bhoi</t>
  </si>
  <si>
    <t>SNBR-ARAKHAPALLI-02</t>
  </si>
  <si>
    <t>S.Nilambar Dora</t>
  </si>
  <si>
    <t>FMF069624</t>
  </si>
  <si>
    <t>069982-PCM-1</t>
  </si>
  <si>
    <t>BUDHEI ROUT</t>
  </si>
  <si>
    <t>ATBR-SUKHUAKHALA-04</t>
  </si>
  <si>
    <t>Prakash Chandra Dalua</t>
  </si>
  <si>
    <t>FMF074470</t>
  </si>
  <si>
    <t>740847-PCM-4</t>
  </si>
  <si>
    <t>Mohini Piroi</t>
  </si>
  <si>
    <t>PDPR-MALMUNDA-02</t>
  </si>
  <si>
    <t>Ekalabya Banchhor</t>
  </si>
  <si>
    <t>FMF063049</t>
  </si>
  <si>
    <t>077515-PCM-1</t>
  </si>
  <si>
    <t>NALANI SAHU</t>
  </si>
  <si>
    <t>PDPR-KUMUNIBAHALI-03</t>
  </si>
  <si>
    <t>304906-PCM-2</t>
  </si>
  <si>
    <t>Nilendri Hati</t>
  </si>
  <si>
    <t>PDPR-DANGAGHAT-05</t>
  </si>
  <si>
    <t>629849-PCM-1</t>
  </si>
  <si>
    <t>Nitu Khuntula</t>
  </si>
  <si>
    <t>BHDN-MANPUR-01</t>
  </si>
  <si>
    <t>Parvati Kumbhar</t>
  </si>
  <si>
    <t>FMF065020</t>
  </si>
  <si>
    <t>095199-PCM-1</t>
  </si>
  <si>
    <t>M_IGL-M36-80K HDFC@24.50%</t>
  </si>
  <si>
    <t>M80KH@24.50%</t>
  </si>
  <si>
    <t>Keshari Barge</t>
  </si>
  <si>
    <t>BHDN-KUSANPURI-06</t>
  </si>
  <si>
    <t>561204-PCM-1</t>
  </si>
  <si>
    <t>Anita Bhue</t>
  </si>
  <si>
    <t>JYBR-PUKI-01</t>
  </si>
  <si>
    <t>Naresh Nayak</t>
  </si>
  <si>
    <t>FMF025492</t>
  </si>
  <si>
    <t>084911-PCM-1</t>
  </si>
  <si>
    <t>RATANI KHOSALA</t>
  </si>
  <si>
    <t>JYBR-SILIMALA-01</t>
  </si>
  <si>
    <t>499734-PCM-1</t>
  </si>
  <si>
    <t>Danmoti Khara</t>
  </si>
  <si>
    <t>JYBR-KEBIDI-02</t>
  </si>
  <si>
    <t>Nikhil Tanti</t>
  </si>
  <si>
    <t>FMF075961</t>
  </si>
  <si>
    <t>586506-PCM-2</t>
  </si>
  <si>
    <t>Durgyamani Paik</t>
  </si>
  <si>
    <t>MUKTA PAIK</t>
  </si>
  <si>
    <t>Netramani Nayak</t>
  </si>
  <si>
    <t>JYBR-KENDUGUDA-04</t>
  </si>
  <si>
    <t>Jasoda Kusumiya</t>
  </si>
  <si>
    <t>FMF056235</t>
  </si>
  <si>
    <t>645883-PCM-1</t>
  </si>
  <si>
    <t>Suchitra Patnayak</t>
  </si>
  <si>
    <t>DHGH-Ichhapur-01</t>
  </si>
  <si>
    <t>Jharana Pan</t>
  </si>
  <si>
    <t>FMF047277</t>
  </si>
  <si>
    <t>090065-PCM-2</t>
  </si>
  <si>
    <t>Padmma Kanda</t>
  </si>
  <si>
    <t>DHGH-Behera-01</t>
  </si>
  <si>
    <t>Prabhat Nag</t>
  </si>
  <si>
    <t>FMF069505</t>
  </si>
  <si>
    <t>119579-PCM-2</t>
  </si>
  <si>
    <t>NILENDRI GOPAL</t>
  </si>
  <si>
    <t>DHGH-Tarapur-03</t>
  </si>
  <si>
    <t>164604-PCM-1</t>
  </si>
  <si>
    <t>Hemalini Patel</t>
  </si>
  <si>
    <t>KBJ-Kantabanji-01</t>
  </si>
  <si>
    <t>757647-PCM-3</t>
  </si>
  <si>
    <t>Sana E Llahi</t>
  </si>
  <si>
    <t>KRAR-Daberi-04</t>
  </si>
  <si>
    <t>Naresh Bihari</t>
  </si>
  <si>
    <t>FMF031185</t>
  </si>
  <si>
    <t>240614-PCM-1</t>
  </si>
  <si>
    <t>Gouri Majhi</t>
  </si>
  <si>
    <t>KRAR-Gadramunda-05</t>
  </si>
  <si>
    <t>Damayanti Parabhoi</t>
  </si>
  <si>
    <t>FMF067667</t>
  </si>
  <si>
    <t>520657-PCM-1</t>
  </si>
  <si>
    <t>Kunti Banchhor</t>
  </si>
  <si>
    <t>DIGA-Ambagada-013</t>
  </si>
  <si>
    <t>Udaya Naik</t>
  </si>
  <si>
    <t>FMF075985</t>
  </si>
  <si>
    <t>629408-PCM-2</t>
  </si>
  <si>
    <t>Uni Sethi</t>
  </si>
  <si>
    <t>418653-PCM-1</t>
  </si>
  <si>
    <t>SUDESTNA GOUDA</t>
  </si>
  <si>
    <t>BINJ-Bangara-016</t>
  </si>
  <si>
    <t>497253-PCM-2</t>
  </si>
  <si>
    <t>M_IGL-M25-55K ICICI@24.15%</t>
  </si>
  <si>
    <t>M55KICIC@24.15%</t>
  </si>
  <si>
    <t>Jayanti Jena</t>
  </si>
  <si>
    <t>Gita Jena</t>
  </si>
  <si>
    <t>DHEK-Kuruabahi-017</t>
  </si>
  <si>
    <t>Upen Saikia</t>
  </si>
  <si>
    <t>FMF055792</t>
  </si>
  <si>
    <t>587402-PCM-1</t>
  </si>
  <si>
    <t>M_IGL-M25-30K Kotak@23.40%</t>
  </si>
  <si>
    <t>M30KKT@23.40%</t>
  </si>
  <si>
    <t>Kamala Devi</t>
  </si>
  <si>
    <t>644708-PCM-2</t>
  </si>
  <si>
    <t>M_IGL-M36-80K Kotak@24.15%</t>
  </si>
  <si>
    <t>M80KK@24.15%</t>
  </si>
  <si>
    <t>Sandhya Bhadra</t>
  </si>
  <si>
    <t>ANTR-PATIMUNDA-01</t>
  </si>
  <si>
    <t>193381-PCM-4</t>
  </si>
  <si>
    <t>Sasmita Patra</t>
  </si>
  <si>
    <t>ANTR-RAMDHA-014</t>
  </si>
  <si>
    <t>Nrusingha Behera</t>
  </si>
  <si>
    <t>FMF076063</t>
  </si>
  <si>
    <t>279630-PCM-1</t>
  </si>
  <si>
    <t>SOUDAMINI ROUT</t>
  </si>
  <si>
    <t>Rashmita Sahu</t>
  </si>
  <si>
    <t>KISO-MAYURKACHANI-01</t>
  </si>
  <si>
    <t>Subham Dalua</t>
  </si>
  <si>
    <t>FMF073206</t>
  </si>
  <si>
    <t>211778-PCM-1</t>
  </si>
  <si>
    <t>Ritarani Nayak</t>
  </si>
  <si>
    <t>KISO-Baniadohali-01</t>
  </si>
  <si>
    <t>Sidhanta Ghivela</t>
  </si>
  <si>
    <t>FMF067357</t>
  </si>
  <si>
    <t>684849-PCM-1</t>
  </si>
  <si>
    <t>Banita Pradhan</t>
  </si>
  <si>
    <t>BARA-CHHITA-01</t>
  </si>
  <si>
    <t>Amar Verma</t>
  </si>
  <si>
    <t>FMF072526</t>
  </si>
  <si>
    <t>230228-PCM-1</t>
  </si>
  <si>
    <t>Savita Yadav</t>
  </si>
  <si>
    <t>BARA-AMGAON-07</t>
  </si>
  <si>
    <t>548871-PCM-1</t>
  </si>
  <si>
    <t>Kanti Bai Satnami</t>
  </si>
  <si>
    <t>MALU-Ipinga-08</t>
  </si>
  <si>
    <t>Jitendra Sahoo</t>
  </si>
  <si>
    <t>FMF049101</t>
  </si>
  <si>
    <t>506576-PCM-2</t>
  </si>
  <si>
    <t>Bharati Nayak</t>
  </si>
  <si>
    <t>MALU-Badanala-012</t>
  </si>
  <si>
    <t>765451-PCM-1</t>
  </si>
  <si>
    <t>Bini Sahoo</t>
  </si>
  <si>
    <t>TABR-KULEI-06</t>
  </si>
  <si>
    <t>Rani Parida</t>
  </si>
  <si>
    <t>FMF067723</t>
  </si>
  <si>
    <t>150724-PCM-1</t>
  </si>
  <si>
    <t>Tapi Bhutia</t>
  </si>
  <si>
    <t>TABR-SARANGA-011</t>
  </si>
  <si>
    <t>351387-PCM-1</t>
  </si>
  <si>
    <t>Janaki Pradhan</t>
  </si>
  <si>
    <t>TMLP-Dowamakha-02</t>
  </si>
  <si>
    <t>Dipankar Barman</t>
  </si>
  <si>
    <t>FMF073096</t>
  </si>
  <si>
    <t>685212-PCM-1</t>
  </si>
  <si>
    <t>Himani Kalita</t>
  </si>
  <si>
    <t>172950-PCM-1</t>
  </si>
  <si>
    <t>Laxmipriya Bhoi</t>
  </si>
  <si>
    <t>RAGR-Ghadiamal-012</t>
  </si>
  <si>
    <t>Satyabrata Panda</t>
  </si>
  <si>
    <t>FMF065391</t>
  </si>
  <si>
    <t>643039-PCM-1</t>
  </si>
  <si>
    <t>Umarani Pradhan</t>
  </si>
  <si>
    <t>FLKT-SINGIJANI-01</t>
  </si>
  <si>
    <t>Sankar Barman</t>
  </si>
  <si>
    <t>FMF071039</t>
  </si>
  <si>
    <t>564510-PCM-1</t>
  </si>
  <si>
    <t>Sangita Barman</t>
  </si>
  <si>
    <t>ALPDR-Taparikhata-027</t>
  </si>
  <si>
    <t>657228-PCM-1</t>
  </si>
  <si>
    <t>Namita Adhikari</t>
  </si>
  <si>
    <t>SRLM-FAZULBEGUMPETA-01</t>
  </si>
  <si>
    <t>Kotipalli Kumari</t>
  </si>
  <si>
    <t>FMF055275</t>
  </si>
  <si>
    <t>568581-PCM-1</t>
  </si>
  <si>
    <t>Karimilli Sarojini</t>
  </si>
  <si>
    <t>667219-PCM-1</t>
  </si>
  <si>
    <t>Andavarapu Santhakumari</t>
  </si>
  <si>
    <t>SIDT-NARSAPURAM-03</t>
  </si>
  <si>
    <t>Panjala Goud</t>
  </si>
  <si>
    <t>FMF056078</t>
  </si>
  <si>
    <t>657102-PCM-1</t>
  </si>
  <si>
    <t>M_IGL-M25-45K ICICI@24.70%</t>
  </si>
  <si>
    <t>M45KICIC@24.70%</t>
  </si>
  <si>
    <t>Kommarajula Latha</t>
  </si>
  <si>
    <t>M_IGL-M25-50K ICICI@24.70%</t>
  </si>
  <si>
    <t>M50KICIC@24.70%</t>
  </si>
  <si>
    <t>Vallepu Rajavva</t>
  </si>
  <si>
    <t>Akriti Khare [AAM001187]</t>
  </si>
  <si>
    <t>Ankit Kunal [ESMA-69433]</t>
  </si>
  <si>
    <t>Ranjit Kumar Mahto [FMF002774]</t>
  </si>
  <si>
    <t>RAVIKANT KUMAR PATEL [ESMA86817]</t>
  </si>
  <si>
    <t>Pradip Kumar Lal [FMF070961]</t>
  </si>
  <si>
    <t>Anand Kumar Roy [FMF031980]</t>
  </si>
  <si>
    <t>Prahlad Chauhan [FMF025756]</t>
  </si>
  <si>
    <t>Rohan Singh [FMF074082]</t>
  </si>
  <si>
    <t>Madan Kumar Sahni [FMF075715]</t>
  </si>
  <si>
    <t>Abhishek Kumar [FMF032796]</t>
  </si>
  <si>
    <t>Anil Kumar [FMF065886]</t>
  </si>
  <si>
    <t>Babloo Kumar [FMF065452]</t>
  </si>
  <si>
    <t>Ajay Yadav [FMF025352]</t>
  </si>
  <si>
    <t>Aman Kumar Paswan [FMF064685]</t>
  </si>
  <si>
    <t>Dhiraj Kumar [FMF066187]</t>
  </si>
  <si>
    <t>Surjeet Kumar Tiwari [FMF069495]</t>
  </si>
  <si>
    <t>Nitish Kumar Mishra [FMF016243]</t>
  </si>
  <si>
    <t>Upendra Kumar Kushwaha [FMF070050]</t>
  </si>
  <si>
    <t>Praveen kumar [ESMA067101]</t>
  </si>
  <si>
    <t>Kamalesh Kumar Yadav [FMF071709]</t>
  </si>
  <si>
    <t>Amit Kumar Chaturvedi [FMF008698]</t>
  </si>
  <si>
    <t>Rakesh Kumar [AAM-001238]</t>
  </si>
  <si>
    <t>Deepak Yadav [FMF067141]</t>
  </si>
  <si>
    <t>Rupesh [FMF009984]</t>
  </si>
  <si>
    <t>Prateek Mittal [AAM-001121]</t>
  </si>
  <si>
    <t>Rakesh Singh Parihar [FMF070672]</t>
  </si>
  <si>
    <t>Abhishek Awasthi [FMF037821]</t>
  </si>
  <si>
    <t>Nand Kishor Dusadh [FMF006698]</t>
  </si>
  <si>
    <t>Sagar Chauhan [FMF071330]</t>
  </si>
  <si>
    <t>Keshav Dhar Dubey [FMF066235]</t>
  </si>
  <si>
    <t>Shailendra Kumar [FMF004618]</t>
  </si>
  <si>
    <t>Navneet Sahu [FMF065240]</t>
  </si>
  <si>
    <t>Sathishkumar K [FMF070373]</t>
  </si>
  <si>
    <t>Udhayapandiyan S [FMF075813]</t>
  </si>
  <si>
    <t>Somasundaram P [FMF062431]</t>
  </si>
  <si>
    <t>Karthick [FMF063909]</t>
  </si>
  <si>
    <t>Manikandan R [FMF039585]</t>
  </si>
  <si>
    <t>Vinoth Kumar M [FMF071588]</t>
  </si>
  <si>
    <t>N Sindhumathi [FMF022645]</t>
  </si>
  <si>
    <t>Vishnu Sharma [FMF033512]</t>
  </si>
  <si>
    <t>Narendra Kumar [FMF003168]</t>
  </si>
  <si>
    <t>Hemraj [FMF063536]</t>
  </si>
  <si>
    <t>Surendra  [FMF026344]</t>
  </si>
  <si>
    <t>Neeraj Kumar [FMF009998]</t>
  </si>
  <si>
    <t>Sonu Kumar [FMF018178]</t>
  </si>
  <si>
    <t>Jay Kumar [FMF005984]</t>
  </si>
  <si>
    <t>Parmar Amarsingbhai Bhagabhai [FMF069543]</t>
  </si>
  <si>
    <t>Ankur Bhatt [FMF071415]</t>
  </si>
  <si>
    <t>Satyapal Singh [FMF005660]</t>
  </si>
  <si>
    <t>Atish Kumar Nahak [FMF069702]</t>
  </si>
  <si>
    <t>Gnyana Hial [FMF066069]</t>
  </si>
  <si>
    <t>Naresh Nayak [FMF025492]</t>
  </si>
  <si>
    <t>Hemant Kumar Meher [FMF067495]</t>
  </si>
  <si>
    <t>Ashutosh Purohit [FMF065181]</t>
  </si>
  <si>
    <t>Ami Deka [FMF010078]</t>
  </si>
  <si>
    <t>Suryakanta Sahoo [FMF064056]</t>
  </si>
  <si>
    <t>Manoja Behera [FMF034181]</t>
  </si>
  <si>
    <t>Subhashis Barman [FMF069549]</t>
  </si>
  <si>
    <t>Gaddam Sureshkrishna [FMF057903]</t>
  </si>
  <si>
    <t>Neerati Parsharamulu [FMF058618]</t>
  </si>
  <si>
    <t>Vineet Kumar</t>
  </si>
  <si>
    <t>FMF071889</t>
  </si>
  <si>
    <t>MFBO-Barka-031</t>
  </si>
  <si>
    <t>FMF047980</t>
  </si>
  <si>
    <t>197013-PCM-2</t>
  </si>
  <si>
    <t>PRATIMA KUMARI</t>
  </si>
  <si>
    <t>AGBO-Chei-03</t>
  </si>
  <si>
    <t>FMF042313</t>
  </si>
  <si>
    <t>627642-PCM-1</t>
  </si>
  <si>
    <t>BKRM-Karundi-08</t>
  </si>
  <si>
    <t>Prabhu Sah</t>
  </si>
  <si>
    <t>FMF050506</t>
  </si>
  <si>
    <t>676221-PCM-1</t>
  </si>
  <si>
    <t>Rukmani Kumari</t>
  </si>
  <si>
    <t>MHBR-Kuari-02</t>
  </si>
  <si>
    <t>262162-PCM-1</t>
  </si>
  <si>
    <t>JHAN-Salempur-017</t>
  </si>
  <si>
    <t>561376-PCM-2</t>
  </si>
  <si>
    <t>JYOTI DEVI</t>
  </si>
  <si>
    <t>JHAN-Tajpur-04</t>
  </si>
  <si>
    <t>Anish Jha</t>
  </si>
  <si>
    <t>FMF064280</t>
  </si>
  <si>
    <t>746937-PCM-2</t>
  </si>
  <si>
    <t>Tinku Devi</t>
  </si>
  <si>
    <t>GOH-Goh-012</t>
  </si>
  <si>
    <t>Narayan Gupta</t>
  </si>
  <si>
    <t>FMF074994</t>
  </si>
  <si>
    <t>448508-PCM-1</t>
  </si>
  <si>
    <t>Beerpurpal Bastirekha</t>
  </si>
  <si>
    <t>020972-PCM-1</t>
  </si>
  <si>
    <t>Babita Yadav</t>
  </si>
  <si>
    <t>NANI-Shiv-030</t>
  </si>
  <si>
    <t>416047-PCM-2</t>
  </si>
  <si>
    <t>Savitri Devi</t>
  </si>
  <si>
    <t>Durga Devi</t>
  </si>
  <si>
    <t>761252-PCM-4</t>
  </si>
  <si>
    <t>BGBO-Babhangama-021</t>
  </si>
  <si>
    <t>200732-PCM-1</t>
  </si>
  <si>
    <t>Punam Devi</t>
  </si>
  <si>
    <t>DGBO-Bangraha-07</t>
  </si>
  <si>
    <t>479800-PCM-1</t>
  </si>
  <si>
    <t>RNCH-Ashok-09</t>
  </si>
  <si>
    <t>601309-PCM-1</t>
  </si>
  <si>
    <t>Shilpi Munda</t>
  </si>
  <si>
    <t>KNK-Hesal-046</t>
  </si>
  <si>
    <t>308231-PCM-1</t>
  </si>
  <si>
    <t>HZB-Nayatand-07</t>
  </si>
  <si>
    <t>Chanda Kumari</t>
  </si>
  <si>
    <t>FMF067202</t>
  </si>
  <si>
    <t>238913-PCM-2</t>
  </si>
  <si>
    <t>Rinki Kumari</t>
  </si>
  <si>
    <t>RJDH-Satidih-01</t>
  </si>
  <si>
    <t>Chando Das</t>
  </si>
  <si>
    <t>FMF070504</t>
  </si>
  <si>
    <t>194396-PCM-1</t>
  </si>
  <si>
    <t>Kusmi Devi</t>
  </si>
  <si>
    <t>PIBR-Badaraha-06</t>
  </si>
  <si>
    <t xml:space="preserve">Ashutosh </t>
  </si>
  <si>
    <t>FMF072595</t>
  </si>
  <si>
    <t>114237-PCM-1</t>
  </si>
  <si>
    <t>Khushbu Kannaujiya</t>
  </si>
  <si>
    <t>PIBR-Belbhadra Chhapra 01</t>
  </si>
  <si>
    <t>182972-PCM-2</t>
  </si>
  <si>
    <t>Neeti Sharma</t>
  </si>
  <si>
    <t>KTBR-Mahuda-053</t>
  </si>
  <si>
    <t>Dheeraj Mathuri</t>
  </si>
  <si>
    <t>FMF057633</t>
  </si>
  <si>
    <t>302247-PCM-1</t>
  </si>
  <si>
    <t>Jayanti Devi</t>
  </si>
  <si>
    <t>KTBR-Sonadih-038</t>
  </si>
  <si>
    <t>638695-PCM-1</t>
  </si>
  <si>
    <t>KTBR-Baghmara-030</t>
  </si>
  <si>
    <t>Nilu Kumari</t>
  </si>
  <si>
    <t>FMF064429</t>
  </si>
  <si>
    <t>661173-PCM-1</t>
  </si>
  <si>
    <t>KTBR-Munidih-03</t>
  </si>
  <si>
    <t>Nitesh Ray</t>
  </si>
  <si>
    <t>FMF029416</t>
  </si>
  <si>
    <t>759771-PCM-1</t>
  </si>
  <si>
    <t>Mala Devi</t>
  </si>
  <si>
    <t>GGBR-Madhu-015</t>
  </si>
  <si>
    <t>567526-PCM-1</t>
  </si>
  <si>
    <t>MABR-Bogana-08</t>
  </si>
  <si>
    <t>FMF053262</t>
  </si>
  <si>
    <t>574874-PCM-1</t>
  </si>
  <si>
    <t>Renu</t>
  </si>
  <si>
    <t>SDBR-Mudiar-03</t>
  </si>
  <si>
    <t>Sandeep Singh</t>
  </si>
  <si>
    <t>FMF044022</t>
  </si>
  <si>
    <t>108020-PCM-2</t>
  </si>
  <si>
    <t>Reena Bharti</t>
  </si>
  <si>
    <t>SDBR-Tanda-019</t>
  </si>
  <si>
    <t>625855-PCM-1</t>
  </si>
  <si>
    <t>NRSA-Asna-06</t>
  </si>
  <si>
    <t>Bapi Napit</t>
  </si>
  <si>
    <t>FMF063462</t>
  </si>
  <si>
    <t>088757-PCM-2</t>
  </si>
  <si>
    <t>purnima bala dasi</t>
  </si>
  <si>
    <t>NRSA-Bhurkundabari-04</t>
  </si>
  <si>
    <t>089669-PCM-2</t>
  </si>
  <si>
    <t>niru modi</t>
  </si>
  <si>
    <t>NRSA-Kamaliya-01</t>
  </si>
  <si>
    <t>094994-PCM-1</t>
  </si>
  <si>
    <t>NRSA-Markora-01</t>
  </si>
  <si>
    <t>Rohit Goswami</t>
  </si>
  <si>
    <t>FMF074748</t>
  </si>
  <si>
    <t>096992-PCM-1</t>
  </si>
  <si>
    <t>Kanchan Bauri</t>
  </si>
  <si>
    <t>NRSA-Joradih-03</t>
  </si>
  <si>
    <t>125387-PCM-1</t>
  </si>
  <si>
    <t>Mari Bauri</t>
  </si>
  <si>
    <t>Fultala Bauri</t>
  </si>
  <si>
    <t>DUM-Jhumarbad-01</t>
  </si>
  <si>
    <t>Avinash Kumar</t>
  </si>
  <si>
    <t>FMF041225</t>
  </si>
  <si>
    <t>309900-PCM-1</t>
  </si>
  <si>
    <t>Shani Tudu</t>
  </si>
  <si>
    <t>SAHE-Ward-16</t>
  </si>
  <si>
    <t>286913-PCM-1</t>
  </si>
  <si>
    <t>Purni Devi</t>
  </si>
  <si>
    <t>SAHE-Jayanti-05</t>
  </si>
  <si>
    <t>Krishandev Kumar</t>
  </si>
  <si>
    <t>FMF035771</t>
  </si>
  <si>
    <t>347764-PCM-3</t>
  </si>
  <si>
    <t>Tila Devi</t>
  </si>
  <si>
    <t>SHER-Amin-01</t>
  </si>
  <si>
    <t>194963-PCM-1</t>
  </si>
  <si>
    <t>RAEB-Bela-04</t>
  </si>
  <si>
    <t>421082-PCM-1</t>
  </si>
  <si>
    <t>Vidya</t>
  </si>
  <si>
    <t>DALG-Loinga-01</t>
  </si>
  <si>
    <t>262172-PCM-1</t>
  </si>
  <si>
    <t>Prmeshila Devi</t>
  </si>
  <si>
    <t>DALG-Chiyanki-05</t>
  </si>
  <si>
    <t>268115-PCM-1</t>
  </si>
  <si>
    <t>Sonam Devi</t>
  </si>
  <si>
    <t>CHJH-Balra-014</t>
  </si>
  <si>
    <t>571619-PCM-1</t>
  </si>
  <si>
    <t>Chandani Devi</t>
  </si>
  <si>
    <t>Runni Saidpur</t>
  </si>
  <si>
    <t>RUSI-Tikauli-03</t>
  </si>
  <si>
    <t>FMF064971</t>
  </si>
  <si>
    <t>285600-PCM-1</t>
  </si>
  <si>
    <t>Raghni Devi</t>
  </si>
  <si>
    <t>RUSI-Madhaul-016</t>
  </si>
  <si>
    <t>Munesh Kumar</t>
  </si>
  <si>
    <t>FMF054099</t>
  </si>
  <si>
    <t>564452-PCM-2</t>
  </si>
  <si>
    <t>PAYA-SARAIYA-01</t>
  </si>
  <si>
    <t>Ajay Sharma</t>
  </si>
  <si>
    <t>FMF075263</t>
  </si>
  <si>
    <t>631554-PCM-2</t>
  </si>
  <si>
    <t>LAMB-Saraiya-027</t>
  </si>
  <si>
    <t>496650-PCM-2</t>
  </si>
  <si>
    <t>NAUG-MAHANAG-01</t>
  </si>
  <si>
    <t>453715-PCM-1</t>
  </si>
  <si>
    <t>Puja</t>
  </si>
  <si>
    <t>HAYA-Chikni-013</t>
  </si>
  <si>
    <t>491130-PCM-1</t>
  </si>
  <si>
    <t>Sarbatiya Devi</t>
  </si>
  <si>
    <t>GARM-Bajaha-05</t>
  </si>
  <si>
    <t>511873-PCM-3</t>
  </si>
  <si>
    <t>Sapna Devi saroj</t>
  </si>
  <si>
    <t>GARM-ASOGI-09</t>
  </si>
  <si>
    <t>Subhash Singh</t>
  </si>
  <si>
    <t>FMF075100</t>
  </si>
  <si>
    <t>660808-PCM-3</t>
  </si>
  <si>
    <t>Kusuma</t>
  </si>
  <si>
    <t>ARAJ-Jitwarpur-03</t>
  </si>
  <si>
    <t>115109-PCM-2</t>
  </si>
  <si>
    <t>VDBR-Fatehpur-04</t>
  </si>
  <si>
    <t>Keshav Ahirwar</t>
  </si>
  <si>
    <t>FMF075141</t>
  </si>
  <si>
    <t>160858-PCM-1</t>
  </si>
  <si>
    <t>Reena Kirar</t>
  </si>
  <si>
    <t>VDBR-Jatrapura-016</t>
  </si>
  <si>
    <t>594793-PCM-2</t>
  </si>
  <si>
    <t>Nando Sahariya</t>
  </si>
  <si>
    <t>JHBR-Dadiyapura-018</t>
  </si>
  <si>
    <t>496404-PCM-3</t>
  </si>
  <si>
    <t>Sanju Kushwaha</t>
  </si>
  <si>
    <t>SABO-GUDA-02</t>
  </si>
  <si>
    <t>260091-PCM-2</t>
  </si>
  <si>
    <t>haribai</t>
  </si>
  <si>
    <t>SABO-HINNOD-05</t>
  </si>
  <si>
    <t>316905-PCM-1</t>
  </si>
  <si>
    <t>maya goud</t>
  </si>
  <si>
    <t>DAMH-Piproda-017</t>
  </si>
  <si>
    <t>451461-PCM-1</t>
  </si>
  <si>
    <t>Avadh Rani Ahirwal</t>
  </si>
  <si>
    <t>PTN-SAROND-02</t>
  </si>
  <si>
    <t>Harshit Mahobiya</t>
  </si>
  <si>
    <t>FMF072103</t>
  </si>
  <si>
    <t>572224-PCM-2</t>
  </si>
  <si>
    <t>Geeta Bai</t>
  </si>
  <si>
    <t>SON-BANDRA-01</t>
  </si>
  <si>
    <t>480098-PCM-1</t>
  </si>
  <si>
    <t>Revati</t>
  </si>
  <si>
    <t>GLWR-BAMOR-0101</t>
  </si>
  <si>
    <t>Jitendra Tomar</t>
  </si>
  <si>
    <t>FMF051315</t>
  </si>
  <si>
    <t>572435-PCM-1</t>
  </si>
  <si>
    <t>Rachana Baretha</t>
  </si>
  <si>
    <t>BUBO-DEOGAWAN-05</t>
  </si>
  <si>
    <t>Devki Verman</t>
  </si>
  <si>
    <t>FMF055618</t>
  </si>
  <si>
    <t>111036-PCM-2</t>
  </si>
  <si>
    <t>Nehaa Yaadav</t>
  </si>
  <si>
    <t>693636-PCM-1</t>
  </si>
  <si>
    <t>LDON-LINGPANI-01</t>
  </si>
  <si>
    <t>122473-PCM-3</t>
  </si>
  <si>
    <t>Chandravati Uikey</t>
  </si>
  <si>
    <t>LDON-PURWA-01</t>
  </si>
  <si>
    <t>131825-PCM-2</t>
  </si>
  <si>
    <t>Vandna Sen</t>
  </si>
  <si>
    <t>ROBE-Maitapur-01</t>
  </si>
  <si>
    <t>217297-PCM-1</t>
  </si>
  <si>
    <t>ROBE-Rajpur-04</t>
  </si>
  <si>
    <t>Maneesh Sharma</t>
  </si>
  <si>
    <t>FMF063206</t>
  </si>
  <si>
    <t>285193-PCM-3</t>
  </si>
  <si>
    <t>Sanju Devi</t>
  </si>
  <si>
    <t>ROBE-Amokhr-04</t>
  </si>
  <si>
    <t>496356-PCM-1</t>
  </si>
  <si>
    <t>Dharmasheela</t>
  </si>
  <si>
    <t>KHHO-SHUBHASH-035</t>
  </si>
  <si>
    <t>616719-PCM-1</t>
  </si>
  <si>
    <t>Akanksha Sen</t>
  </si>
  <si>
    <t>KHHO-KESHRI-05</t>
  </si>
  <si>
    <t>Shivani Namdev</t>
  </si>
  <si>
    <t>FMF066258</t>
  </si>
  <si>
    <t>783585-PCM-1</t>
  </si>
  <si>
    <t>Kranti Prajapati</t>
  </si>
  <si>
    <t>PANA-BADGAON-02</t>
  </si>
  <si>
    <t>Shanti Lal</t>
  </si>
  <si>
    <t>FMF075019</t>
  </si>
  <si>
    <t>342009-PCM-1</t>
  </si>
  <si>
    <t>Bharti Sakle</t>
  </si>
  <si>
    <t>BANG-Raugaon-03</t>
  </si>
  <si>
    <t>Shivam Pal</t>
  </si>
  <si>
    <t>FMF043265</t>
  </si>
  <si>
    <t>575441-PCM-1</t>
  </si>
  <si>
    <t>SABR-Tikuriya-026</t>
  </si>
  <si>
    <t>260675-PCM-1</t>
  </si>
  <si>
    <t>Kanchan Raikwar</t>
  </si>
  <si>
    <t>CDMB-KOVILAMPOONDI-05</t>
  </si>
  <si>
    <t>M Deivanai</t>
  </si>
  <si>
    <t>FMF033527</t>
  </si>
  <si>
    <t>466353-PCM-2</t>
  </si>
  <si>
    <t>sundari</t>
  </si>
  <si>
    <t>THIK-PARADAPATU-01</t>
  </si>
  <si>
    <t>Yuvarajan M</t>
  </si>
  <si>
    <t>FMF074445</t>
  </si>
  <si>
    <t>354761-PCM-2</t>
  </si>
  <si>
    <t>M_IGL-M25-85K HDFC@24.15%</t>
  </si>
  <si>
    <t>M85KHD@24.15%</t>
  </si>
  <si>
    <t>Vijaya Velu</t>
  </si>
  <si>
    <t>PWAD-ALASYA-02</t>
  </si>
  <si>
    <t>Dheerendra Jamuniya</t>
  </si>
  <si>
    <t>FMF056272</t>
  </si>
  <si>
    <t>300374-PCM-1</t>
  </si>
  <si>
    <t>Ditu Ninama</t>
  </si>
  <si>
    <t>PWAD-MOHANKOT-04</t>
  </si>
  <si>
    <t>313432-PCM-3</t>
  </si>
  <si>
    <t>M_IGL-M25-55K Kotak@24.15%</t>
  </si>
  <si>
    <t>M55KKT@24.15%</t>
  </si>
  <si>
    <t>Shakuntala Kharadi</t>
  </si>
  <si>
    <t>THON-PERUMMAL-KOVIL-PATHI-03</t>
  </si>
  <si>
    <t>723629-PCM-1</t>
  </si>
  <si>
    <t>Lakshmi Balan</t>
  </si>
  <si>
    <t>NAMB-INDRANAGAR-02</t>
  </si>
  <si>
    <t>Sanjaykumar S</t>
  </si>
  <si>
    <t>FMF068764</t>
  </si>
  <si>
    <t>435190-PCM-1</t>
  </si>
  <si>
    <t>Pappal</t>
  </si>
  <si>
    <t>418965-PCM-2</t>
  </si>
  <si>
    <t>GUDY-MELPATTI-08</t>
  </si>
  <si>
    <t>Siva N</t>
  </si>
  <si>
    <t>FMF070970</t>
  </si>
  <si>
    <t>410299-PCM-1</t>
  </si>
  <si>
    <t>Deepa R</t>
  </si>
  <si>
    <t>HDBR-Kanha-01</t>
  </si>
  <si>
    <t>679628-PCM-1</t>
  </si>
  <si>
    <t>Kamani</t>
  </si>
  <si>
    <t>BSRB-Muradgarhi-01</t>
  </si>
  <si>
    <t>Sonu Gautam</t>
  </si>
  <si>
    <t>FMF062519</t>
  </si>
  <si>
    <t>441162-PCM-2</t>
  </si>
  <si>
    <t>Rashmi Devi</t>
  </si>
  <si>
    <t>Indresh</t>
  </si>
  <si>
    <t>NZBD-Manupura-018</t>
  </si>
  <si>
    <t>FMF039147</t>
  </si>
  <si>
    <t>731767-PCM-1</t>
  </si>
  <si>
    <t>NRPR-Chehli-01</t>
  </si>
  <si>
    <t>Aashish</t>
  </si>
  <si>
    <t>FMF075672</t>
  </si>
  <si>
    <t>351390-PCM-1</t>
  </si>
  <si>
    <t>NRPR-Akbarpur-6</t>
  </si>
  <si>
    <t>FMF060554</t>
  </si>
  <si>
    <t>595078-PCM-1</t>
  </si>
  <si>
    <t>MUBR-Karnawal-04</t>
  </si>
  <si>
    <t>Sahil</t>
  </si>
  <si>
    <t>FMF074024</t>
  </si>
  <si>
    <t>148560-PCM-1</t>
  </si>
  <si>
    <t>Rubi</t>
  </si>
  <si>
    <t>KRH-Bhanauli-09</t>
  </si>
  <si>
    <t>Gaurav Kumar</t>
  </si>
  <si>
    <t>FMF054203</t>
  </si>
  <si>
    <t>604367-PCM-1</t>
  </si>
  <si>
    <t>sudha devi</t>
  </si>
  <si>
    <t>RACG-Phoolpur-011</t>
  </si>
  <si>
    <t>668811-PCM-1</t>
  </si>
  <si>
    <t>rubeena begum</t>
  </si>
  <si>
    <t>RACG-Budhera-023</t>
  </si>
  <si>
    <t xml:space="preserve">Manoj </t>
  </si>
  <si>
    <t>FMF068315</t>
  </si>
  <si>
    <t>687364-PCM-1</t>
  </si>
  <si>
    <t>Sushila Devi</t>
  </si>
  <si>
    <t>MWBR-Bhagwanpur-06</t>
  </si>
  <si>
    <t>Nikhil Kumar</t>
  </si>
  <si>
    <t>FMF062588</t>
  </si>
  <si>
    <t>780996-PCM-2</t>
  </si>
  <si>
    <t>M_IGL-M36-73K Bajaj@24.15%</t>
  </si>
  <si>
    <t>M73KB@24.15%</t>
  </si>
  <si>
    <t>Pavitra</t>
  </si>
  <si>
    <t>LDWA-Jalaludin-05</t>
  </si>
  <si>
    <t>079082-PCM-2</t>
  </si>
  <si>
    <t>GEETA DEVI</t>
  </si>
  <si>
    <t>GHMR-Mohammadpur-035</t>
  </si>
  <si>
    <t>609914-PCM-2</t>
  </si>
  <si>
    <t>RAJNI</t>
  </si>
  <si>
    <t>CHDS-Behta-010</t>
  </si>
  <si>
    <t>Umesh Kumar</t>
  </si>
  <si>
    <t>FMF067586</t>
  </si>
  <si>
    <t>484666-PCM-2</t>
  </si>
  <si>
    <t>Jagroshni</t>
  </si>
  <si>
    <t>CHDS-Aata-018</t>
  </si>
  <si>
    <t>656025-PCM-1</t>
  </si>
  <si>
    <t>CHAR-Dalippura-06</t>
  </si>
  <si>
    <t>404198-PCM-1</t>
  </si>
  <si>
    <t>CHAR-Nasirpur-08</t>
  </si>
  <si>
    <t>410489-PCM-1</t>
  </si>
  <si>
    <t>Kuntlesh</t>
  </si>
  <si>
    <t>CHAR-Pinna-029</t>
  </si>
  <si>
    <t>Aakash Kumar</t>
  </si>
  <si>
    <t>FMF075345</t>
  </si>
  <si>
    <t>575152-PCM-1</t>
  </si>
  <si>
    <t>MAHF-AGARWADA-019</t>
  </si>
  <si>
    <t>Ninama Anilbhai</t>
  </si>
  <si>
    <t>FMF041047</t>
  </si>
  <si>
    <t>396316-PCM-2</t>
  </si>
  <si>
    <t>Patel Urmilaben</t>
  </si>
  <si>
    <t>VASA-RAHTALAV-01</t>
  </si>
  <si>
    <t>JASPAL THAKUR</t>
  </si>
  <si>
    <t>FMF074341</t>
  </si>
  <si>
    <t>278808-PCM-1</t>
  </si>
  <si>
    <t>Parmar Gayatriben Vikramkumar</t>
  </si>
  <si>
    <t>BALA-khudda-013</t>
  </si>
  <si>
    <t>Vikrant Pundir</t>
  </si>
  <si>
    <t>FMF049116</t>
  </si>
  <si>
    <t>378156-PCM-3</t>
  </si>
  <si>
    <t>BALA-Pachenda-022</t>
  </si>
  <si>
    <t>417404-PCM-1</t>
  </si>
  <si>
    <t>Meenavati</t>
  </si>
  <si>
    <t>JAMR-WOOLEN-01</t>
  </si>
  <si>
    <t>Aabh Nisha</t>
  </si>
  <si>
    <t>FMF041807</t>
  </si>
  <si>
    <t>404732-PCM-1</t>
  </si>
  <si>
    <t>Bhat Jyotiben</t>
  </si>
  <si>
    <t>MILK-Jafrabad-01</t>
  </si>
  <si>
    <t>Shishu Singh</t>
  </si>
  <si>
    <t>FMF045737</t>
  </si>
  <si>
    <t>448304-PCM-1</t>
  </si>
  <si>
    <t>Kamlesh</t>
  </si>
  <si>
    <t>NANU-Tanda-021</t>
  </si>
  <si>
    <t>365607-PCM-1</t>
  </si>
  <si>
    <t>Usharani</t>
  </si>
  <si>
    <t>UN-Mantamanti-034</t>
  </si>
  <si>
    <t>FMF069023</t>
  </si>
  <si>
    <t>649499-PCM-2</t>
  </si>
  <si>
    <t>KHLI-Kukra-017</t>
  </si>
  <si>
    <t>438619-PCM-1</t>
  </si>
  <si>
    <t>Sommi</t>
  </si>
  <si>
    <t>RAH-Ruhana-021</t>
  </si>
  <si>
    <t>693929-PCM-1</t>
  </si>
  <si>
    <t>Neelam</t>
  </si>
  <si>
    <t>UJI-Bharartola-077</t>
  </si>
  <si>
    <t>FMF058649</t>
  </si>
  <si>
    <t>689811-PCM-1</t>
  </si>
  <si>
    <t>Lata Singh</t>
  </si>
  <si>
    <t>ATBR-SATHILO-01</t>
  </si>
  <si>
    <t>070121-PCM-1</t>
  </si>
  <si>
    <t>Swagatika Rout</t>
  </si>
  <si>
    <t>BLBO-Dhandamal-01</t>
  </si>
  <si>
    <t>061395-PCM-1</t>
  </si>
  <si>
    <t>M_IGL-M36-60K HDFC@24.15%</t>
  </si>
  <si>
    <t>M60KH@24.15%</t>
  </si>
  <si>
    <t>Basumati Bhoi</t>
  </si>
  <si>
    <t>150941-PCM-1</t>
  </si>
  <si>
    <t>JASHOBANTI SAHU</t>
  </si>
  <si>
    <t>SUPR-padampur-01</t>
  </si>
  <si>
    <t>517936-PCM-4</t>
  </si>
  <si>
    <t>Manika Padhan</t>
  </si>
  <si>
    <t>SUPR-GORIHAPALI-02</t>
  </si>
  <si>
    <t>684008-PCM-2</t>
  </si>
  <si>
    <t>M_IGL-M36-77K HDFC@24.15%</t>
  </si>
  <si>
    <t>M77KH@24.15%</t>
  </si>
  <si>
    <t>sushreeta deepa</t>
  </si>
  <si>
    <t>DHGH-Kebadi-03</t>
  </si>
  <si>
    <t>Sibam Meher</t>
  </si>
  <si>
    <t>FMF075553</t>
  </si>
  <si>
    <t>298796-PCM-2</t>
  </si>
  <si>
    <t>Dhanamati Naik</t>
  </si>
  <si>
    <t>KBJ-Halanbhata-01</t>
  </si>
  <si>
    <t>141023-PCM-1</t>
  </si>
  <si>
    <t>Tarabati Majhi</t>
  </si>
  <si>
    <t>KRAR-Sanbanki-03</t>
  </si>
  <si>
    <t>103207-PCM-1</t>
  </si>
  <si>
    <t>pratima naik</t>
  </si>
  <si>
    <t>KRAR-Sanbanki-05</t>
  </si>
  <si>
    <t>Amulya Sha</t>
  </si>
  <si>
    <t>FMF060283</t>
  </si>
  <si>
    <t>325514-PCM-1</t>
  </si>
  <si>
    <t>Rame Chhatria</t>
  </si>
  <si>
    <t>Kunti Bag</t>
  </si>
  <si>
    <t>THBR-NUNDAR-08</t>
  </si>
  <si>
    <t>519916-PCM-1</t>
  </si>
  <si>
    <t>URBASHI JENA</t>
  </si>
  <si>
    <t>BINJ-NAUBANK-011</t>
  </si>
  <si>
    <t>Laxmipriya Sahoo</t>
  </si>
  <si>
    <t>FMF070803</t>
  </si>
  <si>
    <t>526433-PCM-1</t>
  </si>
  <si>
    <t>Shantilata Behera</t>
  </si>
  <si>
    <t>KHUN-MAHULKARKACHIA-01</t>
  </si>
  <si>
    <t>Iswari Hansada</t>
  </si>
  <si>
    <t>FMF067959</t>
  </si>
  <si>
    <t>245087-PCM-1</t>
  </si>
  <si>
    <t>Dangi Murmu</t>
  </si>
  <si>
    <t>BIJO-Ganakpara-02</t>
  </si>
  <si>
    <t>Rupam Deka</t>
  </si>
  <si>
    <t>FMF054108</t>
  </si>
  <si>
    <t>197529-PCM-3</t>
  </si>
  <si>
    <t>Ritumoni Boro</t>
  </si>
  <si>
    <t>ANTR-GUD-02</t>
  </si>
  <si>
    <t>194853-PCM-1</t>
  </si>
  <si>
    <t>Jayanti Nayak</t>
  </si>
  <si>
    <t>191209-PCM-2</t>
  </si>
  <si>
    <t>Udeshna gogoi bhuyan</t>
  </si>
  <si>
    <t>Juri Das</t>
  </si>
  <si>
    <t>TEPR-Hatibari-09</t>
  </si>
  <si>
    <t>Arunav Saharia</t>
  </si>
  <si>
    <t>FMF073072</t>
  </si>
  <si>
    <t>680000-PCM-3</t>
  </si>
  <si>
    <t>Kajal Purti</t>
  </si>
  <si>
    <t>TEPR-Hatibari-012</t>
  </si>
  <si>
    <t>710972-PCM-3</t>
  </si>
  <si>
    <t>Mira Tuti</t>
  </si>
  <si>
    <t>KISO-KHETI-04</t>
  </si>
  <si>
    <t>Manoj Matiary</t>
  </si>
  <si>
    <t>FMF067499</t>
  </si>
  <si>
    <t>313792-PCM-1</t>
  </si>
  <si>
    <t>Sulachana Behera</t>
  </si>
  <si>
    <t>PATN-JAMRAO-01</t>
  </si>
  <si>
    <t>316820-PCM-2</t>
  </si>
  <si>
    <t>Jamuna Sahu</t>
  </si>
  <si>
    <t>MALU-Siandi-06</t>
  </si>
  <si>
    <t>Rupali Dalai</t>
  </si>
  <si>
    <t>FMF068243</t>
  </si>
  <si>
    <t>570830-PCM-1</t>
  </si>
  <si>
    <t>Mamata Tarei</t>
  </si>
  <si>
    <t>MALU-Siandi-07</t>
  </si>
  <si>
    <t>741272-PCM-2</t>
  </si>
  <si>
    <t>Fani Nayak</t>
  </si>
  <si>
    <t>TMLP-UTTAR-03</t>
  </si>
  <si>
    <t>677946-PCM-2</t>
  </si>
  <si>
    <t>Tutumani Patowari</t>
  </si>
  <si>
    <t>Dalimi Patowari</t>
  </si>
  <si>
    <t>RAGH-Gobindapur-09</t>
  </si>
  <si>
    <t>616483-PCM-1</t>
  </si>
  <si>
    <t>Sujata Mallick</t>
  </si>
  <si>
    <t>BDGRA-Chaupukuria-09</t>
  </si>
  <si>
    <t>699104-PCM-1</t>
  </si>
  <si>
    <t>Chandni Toppo Korwa</t>
  </si>
  <si>
    <t>SRLM-SRIKAKULAM-031</t>
  </si>
  <si>
    <t>661537-PCM-1</t>
  </si>
  <si>
    <t>Munjeti Sarojini</t>
  </si>
  <si>
    <t>KESA-Kesamudram-01</t>
  </si>
  <si>
    <t>Bhukya Saritha</t>
  </si>
  <si>
    <t>FMF074035</t>
  </si>
  <si>
    <t>669403-PCM-1</t>
  </si>
  <si>
    <t>Bejjam Hymavathi</t>
  </si>
  <si>
    <t>Mithilesh Kumar [FMF069128]</t>
  </si>
  <si>
    <t>Suraj Kumar [FMF028857]</t>
  </si>
  <si>
    <t>Dhiraj Singh [FMF003485]</t>
  </si>
  <si>
    <t>Pradeep Kumar Mahto [FMF063224]</t>
  </si>
  <si>
    <t>Birendra Yadav [FMF003701]</t>
  </si>
  <si>
    <t>Suman Kumar [FMF073187]</t>
  </si>
  <si>
    <t>Mankeshwar Yadav [FMF013404]</t>
  </si>
  <si>
    <t>Devbrat Bhaskar [FMF020323]</t>
  </si>
  <si>
    <t>Shanoo Kumar [FMF068165]</t>
  </si>
  <si>
    <t>Ravi Kumar [FMF037979]</t>
  </si>
  <si>
    <t>Pradeep Kumar Tiwari [FMF066556]</t>
  </si>
  <si>
    <t>Premprakash  [FMF026864]</t>
  </si>
  <si>
    <t>Prayag Lodhi [FMF002759]</t>
  </si>
  <si>
    <t>Vikash Namdeo [FMF030980]</t>
  </si>
  <si>
    <t>Sanjay Kumar Singh [FMF005344]</t>
  </si>
  <si>
    <t>Verendra Kumar Jain [FMF066240]</t>
  </si>
  <si>
    <t>Prashant Swami [FMF017644]</t>
  </si>
  <si>
    <t>Raja Babu [FMF053458]</t>
  </si>
  <si>
    <t>Shailendra Singh [FMF009188]</t>
  </si>
  <si>
    <t>Rohit Kumar [FMF024054]</t>
  </si>
  <si>
    <t>Rajnish Mishra [FMF067348]</t>
  </si>
  <si>
    <t>Gitesh Pal [FMF016706]</t>
  </si>
  <si>
    <t>Ajay Tiwari [FMF004574]</t>
  </si>
  <si>
    <t>Muneesh Kumar [FMF020126]</t>
  </si>
  <si>
    <t>Yuvraj [FMF071255]</t>
  </si>
  <si>
    <t>Vishal Kumar [FMF075274]</t>
  </si>
  <si>
    <t>Sumit Kumar [FMF070224]</t>
  </si>
  <si>
    <t>Umesh Babu [FMF032291]</t>
  </si>
  <si>
    <t>Rajendra Singh [FMF073791]</t>
  </si>
  <si>
    <t>Rajan Kumar [FMF004132]</t>
  </si>
  <si>
    <t>Jadeja Divyarajsinh Mobatsinh [FMF064997]</t>
  </si>
  <si>
    <t>Dharmveer Singh [FMF069949]</t>
  </si>
  <si>
    <t>Mange Ram [FMF024199]</t>
  </si>
  <si>
    <t>Dhananjaya Nag [FMF028653]</t>
  </si>
  <si>
    <t>Yashobant Sabar [FMF014661]</t>
  </si>
  <si>
    <t>Sarat Chandra Sahoo [FMF024406]</t>
  </si>
  <si>
    <t>Pabitra Ranjan Behera [FMF066562]</t>
  </si>
  <si>
    <t>Ganesh Chandra Das [FMF032057]</t>
  </si>
  <si>
    <t>Raja Mandal [FMF070094]</t>
  </si>
  <si>
    <t>Sachin Pramanik [FMF007600]</t>
  </si>
  <si>
    <t>Bondekola Poul Raj [FMF071879]</t>
  </si>
  <si>
    <t>Sanjeev Kumar</t>
  </si>
  <si>
    <t>Rajesh Kumar [FMF037933]</t>
  </si>
  <si>
    <t>Ravindra Kumar</t>
  </si>
  <si>
    <t>FMF054585</t>
  </si>
  <si>
    <t>Pinki Devi</t>
  </si>
  <si>
    <t>MANJU DEVI</t>
  </si>
  <si>
    <t>Subodh Das</t>
  </si>
  <si>
    <t>FMF031238</t>
  </si>
  <si>
    <t>Munna Kumar [FMF012933]</t>
  </si>
  <si>
    <t>Shasheeranjan Kumar Yadav [FMF064735]</t>
  </si>
  <si>
    <t>Puja Devi</t>
  </si>
  <si>
    <t>Lalit Kumar</t>
  </si>
  <si>
    <t>Shiyam [FMF022934]</t>
  </si>
  <si>
    <t>Manju</t>
  </si>
  <si>
    <t>Shambhu Kumar</t>
  </si>
  <si>
    <t>FMF050498</t>
  </si>
  <si>
    <t>M_IGL-M25-80K ICICI@24.15%</t>
  </si>
  <si>
    <t>M80KICIC@24.15%</t>
  </si>
  <si>
    <t>Pooja Devi</t>
  </si>
  <si>
    <t>KTBR-Kalaynpur-01</t>
  </si>
  <si>
    <t>Ajay Kumar</t>
  </si>
  <si>
    <t>FMF045757</t>
  </si>
  <si>
    <t>FMF057814</t>
  </si>
  <si>
    <t>Yogendra Raut [FMF003032]</t>
  </si>
  <si>
    <t>Rajeev Jha</t>
  </si>
  <si>
    <t>FMF052525</t>
  </si>
  <si>
    <t>Bhrdvaj Mishra [FMF061987]</t>
  </si>
  <si>
    <t>Nitish Paswan</t>
  </si>
  <si>
    <t>FMF050549</t>
  </si>
  <si>
    <t>Aashish Kumar [FMF064704]</t>
  </si>
  <si>
    <t>Amit Vishvkarma [FMF009976]</t>
  </si>
  <si>
    <t>Shravan Kumar</t>
  </si>
  <si>
    <t>FMF033086</t>
  </si>
  <si>
    <t>Saroj</t>
  </si>
  <si>
    <t>Santosh Kumar Chauhan [FMF034229]</t>
  </si>
  <si>
    <t>Kusum</t>
  </si>
  <si>
    <t>M_IGL-M25-45K HDFC@24.50%</t>
  </si>
  <si>
    <t>M45KHD@24.50%</t>
  </si>
  <si>
    <t>M_IGL-M25-55K HDFC@24.15%</t>
  </si>
  <si>
    <t>M55KHD@24.15%</t>
  </si>
  <si>
    <t>Pramod Kumar [FMF030601]</t>
  </si>
  <si>
    <t>Bablu Kumar [FMF062810]</t>
  </si>
  <si>
    <t>Sandeep dhangar</t>
  </si>
  <si>
    <t>FMF064987</t>
  </si>
  <si>
    <t>Rahul Chouhan [FMF039697]</t>
  </si>
  <si>
    <t>Abhishek Singh [AAM001146]</t>
  </si>
  <si>
    <t>Sachendra Yadav</t>
  </si>
  <si>
    <t>FMF063387</t>
  </si>
  <si>
    <t>Narender Singh [AAM-001239]</t>
  </si>
  <si>
    <t>JHBR-Khirak-054</t>
  </si>
  <si>
    <t xml:space="preserve">Maheep </t>
  </si>
  <si>
    <t>FMF058246</t>
  </si>
  <si>
    <t>SABO-BARODA-07</t>
  </si>
  <si>
    <t>Vikash Sen</t>
  </si>
  <si>
    <t>FMF038977</t>
  </si>
  <si>
    <t>Aman Mishra [FMF070393]</t>
  </si>
  <si>
    <t>Sachin Kurmi [FMF003207]</t>
  </si>
  <si>
    <t>Kamla</t>
  </si>
  <si>
    <t>Varsha Kanumet</t>
  </si>
  <si>
    <t>FMF055991</t>
  </si>
  <si>
    <t>Krishna Pal</t>
  </si>
  <si>
    <t>FMF069413</t>
  </si>
  <si>
    <t>Vaibhav Moreshwar Parode [FMF021666]</t>
  </si>
  <si>
    <t>M_IGL-M25-35K Kotak@23.85%</t>
  </si>
  <si>
    <t>M35KKT@23.85%</t>
  </si>
  <si>
    <t>Vikrant Mahobiya</t>
  </si>
  <si>
    <t>FMF052943</t>
  </si>
  <si>
    <t>Vinod Kumar Ravi [FMF010257]</t>
  </si>
  <si>
    <t>Chunnu Prasad</t>
  </si>
  <si>
    <t>FMF046243</t>
  </si>
  <si>
    <t>Pankaj Singh Patel [FMF066685]</t>
  </si>
  <si>
    <t>M_IGL-M25-40K Kotak@24.50%</t>
  </si>
  <si>
    <t>M40KKT@24.50%</t>
  </si>
  <si>
    <t>Pratima Devi</t>
  </si>
  <si>
    <t>FMF067596</t>
  </si>
  <si>
    <t>Shiv Kumar Pandey [FMF064246]</t>
  </si>
  <si>
    <t>Ashok Kumar [FMF014930]</t>
  </si>
  <si>
    <t>Yogendra Pratap [FMF006273]</t>
  </si>
  <si>
    <t>M_IGL-M25-40K HDFC@24.50%</t>
  </si>
  <si>
    <t>M40KHD@24.50%</t>
  </si>
  <si>
    <t>ARDP-BHOGAON-01</t>
  </si>
  <si>
    <t>Rahul Kumar [ESMA-91715]</t>
  </si>
  <si>
    <t>Yogeshkumar Umapathy</t>
  </si>
  <si>
    <t>FMF068469</t>
  </si>
  <si>
    <t>Veerasamy V</t>
  </si>
  <si>
    <t>FMF074074</t>
  </si>
  <si>
    <t>Saravanamuthu [FMF052654]</t>
  </si>
  <si>
    <t xml:space="preserve">Subash </t>
  </si>
  <si>
    <t>M_IGL-M25-40K HDFC@24.15%</t>
  </si>
  <si>
    <t>M40KHD@24.15%</t>
  </si>
  <si>
    <t>Abrarpasha [FMF074363]</t>
  </si>
  <si>
    <t>Santhosh K N [FMF062416]</t>
  </si>
  <si>
    <t>M_IGL-M25-50K ICICI@24.60%</t>
  </si>
  <si>
    <t>M50KICIC@24.60%</t>
  </si>
  <si>
    <t>Vikas Kumar [FMF026522]</t>
  </si>
  <si>
    <t>Kuldeep</t>
  </si>
  <si>
    <t>FMF075744</t>
  </si>
  <si>
    <t>Nitu Devi</t>
  </si>
  <si>
    <t>Himanshu Bhati</t>
  </si>
  <si>
    <t>FMF063212</t>
  </si>
  <si>
    <t>Rahul Kumar [FMF007814]</t>
  </si>
  <si>
    <t>Begraj Singh [FMF026254]</t>
  </si>
  <si>
    <t>Pawan Sharma [FMF065293]</t>
  </si>
  <si>
    <t>Yogesh Kumar</t>
  </si>
  <si>
    <t>FMF043259</t>
  </si>
  <si>
    <t>FMF048298</t>
  </si>
  <si>
    <t>Jyoti</t>
  </si>
  <si>
    <t>M_IGL-M25-40K Bajaj@24.60%</t>
  </si>
  <si>
    <t>M40KBA@24.60%</t>
  </si>
  <si>
    <t>FMF052982</t>
  </si>
  <si>
    <t>M_IGL-M25-73K HDFC@24.50%</t>
  </si>
  <si>
    <t>M73KHD@24.50%</t>
  </si>
  <si>
    <t>Manoj Kumar Sharma [FMF062915]</t>
  </si>
  <si>
    <t>Rahul Raj [FMF064278]</t>
  </si>
  <si>
    <t>Reshma</t>
  </si>
  <si>
    <t>Sachin Gautam</t>
  </si>
  <si>
    <t>FMF075022</t>
  </si>
  <si>
    <t>CHDS-Khanupura-06</t>
  </si>
  <si>
    <t>Rinku Mourya</t>
  </si>
  <si>
    <t>FMF049467</t>
  </si>
  <si>
    <t>Sandeep [FMF064332]</t>
  </si>
  <si>
    <t>Rajat Kashyap [FMF074859]</t>
  </si>
  <si>
    <t xml:space="preserve">Krishna </t>
  </si>
  <si>
    <t>FMF059983</t>
  </si>
  <si>
    <t>FMF071518</t>
  </si>
  <si>
    <t>Amrit Lal [FMF071667]</t>
  </si>
  <si>
    <t>Khant Jayeshkumar Bapubhai [FMF030342]</t>
  </si>
  <si>
    <t>Junedmahammad Rathod</t>
  </si>
  <si>
    <t>FMF052864</t>
  </si>
  <si>
    <t>Aman Kumar [FMF020756]</t>
  </si>
  <si>
    <t>Seema</t>
  </si>
  <si>
    <t>Garv Vashisht</t>
  </si>
  <si>
    <t>FMF073255</t>
  </si>
  <si>
    <t>Vora Krunalbhai</t>
  </si>
  <si>
    <t>FMF046921</t>
  </si>
  <si>
    <t>Rathod Vrajesh Dineshbhai [FMF054865]</t>
  </si>
  <si>
    <t>Shashi</t>
  </si>
  <si>
    <t>M_IGL-M25-73K HDFC@24.15%</t>
  </si>
  <si>
    <t>M73KHD@24.15%</t>
  </si>
  <si>
    <t>Satyawati</t>
  </si>
  <si>
    <t xml:space="preserve">Kundan </t>
  </si>
  <si>
    <t>FMF051575</t>
  </si>
  <si>
    <t>FMF070217</t>
  </si>
  <si>
    <t>Vikram Singh [FMF070959]</t>
  </si>
  <si>
    <t>Ankush Kumar [FMF011825]</t>
  </si>
  <si>
    <t>Nitin Kumar</t>
  </si>
  <si>
    <t>FMF054213</t>
  </si>
  <si>
    <t>Subhasmruti Pradhan</t>
  </si>
  <si>
    <t>FMF046442</t>
  </si>
  <si>
    <t>Sumanta Baliarsingh</t>
  </si>
  <si>
    <t>FMF059593</t>
  </si>
  <si>
    <t>SHBR-BIRANARASINGHPUR-012</t>
  </si>
  <si>
    <t>Suresh Kumar Bhola [FMF066757]</t>
  </si>
  <si>
    <t>Happy Behera [FMF070903]</t>
  </si>
  <si>
    <t>M_IGL-M36-75K HDFC@24.15%</t>
  </si>
  <si>
    <t>M75KH@24.15%</t>
  </si>
  <si>
    <t>Satyanarayana Sahu</t>
  </si>
  <si>
    <t>FMF058501</t>
  </si>
  <si>
    <t>Shankar Takri [FMF020325]</t>
  </si>
  <si>
    <t>Sangram Barik [FMF075864]</t>
  </si>
  <si>
    <t>Shibani Prusty</t>
  </si>
  <si>
    <t>FMF036738</t>
  </si>
  <si>
    <t>Paban Hazarika [FMF013104]</t>
  </si>
  <si>
    <t>Mukul Daimary</t>
  </si>
  <si>
    <t>FMF063397</t>
  </si>
  <si>
    <t>Rimpi Dey</t>
  </si>
  <si>
    <t>FMF056591</t>
  </si>
  <si>
    <t>Chandan Narzary [FMF058357]</t>
  </si>
  <si>
    <t>Paresh Das</t>
  </si>
  <si>
    <t>FMF034530</t>
  </si>
  <si>
    <t>Rahul Vyvhare</t>
  </si>
  <si>
    <t>FMF056721</t>
  </si>
  <si>
    <t>Gita</t>
  </si>
  <si>
    <t>Punam</t>
  </si>
  <si>
    <t>Raj Kumar</t>
  </si>
  <si>
    <t>BKRM-Dhanawan-06</t>
  </si>
  <si>
    <t>217153-PCM-2</t>
  </si>
  <si>
    <t>SARASVATI DEVI</t>
  </si>
  <si>
    <t>CHBR-Hasanpurva-07</t>
  </si>
  <si>
    <t>320856-PCM-1</t>
  </si>
  <si>
    <t>Rajmati Devi</t>
  </si>
  <si>
    <t>JHAN-Ujaan-062</t>
  </si>
  <si>
    <t>Sanjeev Singh</t>
  </si>
  <si>
    <t>FMF066982</t>
  </si>
  <si>
    <t>765237-PCM-3</t>
  </si>
  <si>
    <t>NEELAM DEVI</t>
  </si>
  <si>
    <t>GOH-Shahar-028</t>
  </si>
  <si>
    <t>430019-PCM-2</t>
  </si>
  <si>
    <t>Babita Kumari</t>
  </si>
  <si>
    <t>GOH-Jindapur-05</t>
  </si>
  <si>
    <t>468119-PCM-1</t>
  </si>
  <si>
    <t>HAND-Sarai-09</t>
  </si>
  <si>
    <t>103532-PCM-1</t>
  </si>
  <si>
    <t>Nasrin Begum</t>
  </si>
  <si>
    <t>NAIB-Bakepur-02</t>
  </si>
  <si>
    <t>120669-PCM-1</t>
  </si>
  <si>
    <t>NANI-Jasra-09</t>
  </si>
  <si>
    <t>413055-PCM-1</t>
  </si>
  <si>
    <t>Neha Bhartiya</t>
  </si>
  <si>
    <t>KBBO-Chhoti-06</t>
  </si>
  <si>
    <t>FMF053895</t>
  </si>
  <si>
    <t>154994-PCM-1</t>
  </si>
  <si>
    <t>Chanda Devi</t>
  </si>
  <si>
    <t>DPBO-Rajapur-04</t>
  </si>
  <si>
    <t>026830-PCM-1</t>
  </si>
  <si>
    <t>RNCH-Namkum-029</t>
  </si>
  <si>
    <t>Vishal Rawani</t>
  </si>
  <si>
    <t>FMF050740</t>
  </si>
  <si>
    <t>248206-PCM-1</t>
  </si>
  <si>
    <t>Ilasava Kachhap</t>
  </si>
  <si>
    <t>RNCH-Jagarnathpur-025</t>
  </si>
  <si>
    <t>264471-PCM-3</t>
  </si>
  <si>
    <t>Sumitra Devi</t>
  </si>
  <si>
    <t>RNCH-Kusai-022</t>
  </si>
  <si>
    <t>763340-PCM-1</t>
  </si>
  <si>
    <t>Barkha Tigga</t>
  </si>
  <si>
    <t>KNK-Pandra-028</t>
  </si>
  <si>
    <t>331209-PCM-1</t>
  </si>
  <si>
    <t>Usha Singh</t>
  </si>
  <si>
    <t>ADTP-Sonari-082</t>
  </si>
  <si>
    <t>571852-PCM-1</t>
  </si>
  <si>
    <t>PIBR-Bhaluhi-06</t>
  </si>
  <si>
    <t>305676-PCM-2</t>
  </si>
  <si>
    <t>Gujrati</t>
  </si>
  <si>
    <t>PIBR-Jangl-7</t>
  </si>
  <si>
    <t>PIBR-Balua-08</t>
  </si>
  <si>
    <t>464504-PCM-1</t>
  </si>
  <si>
    <t>Shashi Devi</t>
  </si>
  <si>
    <t>231512-PCM-2</t>
  </si>
  <si>
    <t>Shivani Kumari</t>
  </si>
  <si>
    <t>567526-PCM-2</t>
  </si>
  <si>
    <t>Chandmati</t>
  </si>
  <si>
    <t>GZBO-Bayepur-01</t>
  </si>
  <si>
    <t>108335-PCM-1</t>
  </si>
  <si>
    <t>Jyoti Bind</t>
  </si>
  <si>
    <t>MABR-Jagarnathpur-03</t>
  </si>
  <si>
    <t>318381-PCM-2</t>
  </si>
  <si>
    <t>Mansha Devi</t>
  </si>
  <si>
    <t>SDBR-Bikarampur-03</t>
  </si>
  <si>
    <t>211119-PCM-1</t>
  </si>
  <si>
    <t>SDBR-Ganipur-06</t>
  </si>
  <si>
    <t>Kamlesh Prasad</t>
  </si>
  <si>
    <t>FMF040579</t>
  </si>
  <si>
    <t>604492-PCM-2</t>
  </si>
  <si>
    <t>Pammi Devi</t>
  </si>
  <si>
    <t>SDBR-Tiyara-013</t>
  </si>
  <si>
    <t>641989-PCM-1</t>
  </si>
  <si>
    <t>Sushila devi</t>
  </si>
  <si>
    <t>NRSA-Gunduwa-01</t>
  </si>
  <si>
    <t>107247-PCM-1</t>
  </si>
  <si>
    <t>Sandhya Devi</t>
  </si>
  <si>
    <t>NRSA-Shivlibari-010</t>
  </si>
  <si>
    <t>318922-PCM-2</t>
  </si>
  <si>
    <t>DUM-Bansjora-05</t>
  </si>
  <si>
    <t>606426-PCM-1</t>
  </si>
  <si>
    <t>Steanshila Marandi</t>
  </si>
  <si>
    <t>DUM-Golpur-04</t>
  </si>
  <si>
    <t>726899-PCM-1</t>
  </si>
  <si>
    <t>Laxmi Devi</t>
  </si>
  <si>
    <t>FAIZ-Rangi-014</t>
  </si>
  <si>
    <t xml:space="preserve">Ravipal </t>
  </si>
  <si>
    <t>FMF056201</t>
  </si>
  <si>
    <t>536468-PCM-4</t>
  </si>
  <si>
    <t>Vineeta Sharma</t>
  </si>
  <si>
    <t>RAEB-Deeh-011</t>
  </si>
  <si>
    <t>464571-PCM-3</t>
  </si>
  <si>
    <t>Nilam</t>
  </si>
  <si>
    <t>CHJH-Bhaurha-02</t>
  </si>
  <si>
    <t>382817-PCM-3</t>
  </si>
  <si>
    <t>Panwa Devi</t>
  </si>
  <si>
    <t>BARH-Adampur-01</t>
  </si>
  <si>
    <t>356633-PCM-1</t>
  </si>
  <si>
    <t>BAST-Bhikampur-02</t>
  </si>
  <si>
    <t>Kishori Kumar</t>
  </si>
  <si>
    <t>FMF027728</t>
  </si>
  <si>
    <t>382237-PCM-3</t>
  </si>
  <si>
    <t>M_IGL-M36-60K Bajaj@24.15%</t>
  </si>
  <si>
    <t>M60KB@24.15%</t>
  </si>
  <si>
    <t>Baby Kumari</t>
  </si>
  <si>
    <t>NAUG-CHANWARTAL-04</t>
  </si>
  <si>
    <t>547330-PCM-2</t>
  </si>
  <si>
    <t>HAYA-amadih-026</t>
  </si>
  <si>
    <t>FMF071507</t>
  </si>
  <si>
    <t>650670-PCM-3</t>
  </si>
  <si>
    <t>BARU-LOMA-039</t>
  </si>
  <si>
    <t>Anisha Kumari</t>
  </si>
  <si>
    <t>FMF072861</t>
  </si>
  <si>
    <t>306701-PCM-1</t>
  </si>
  <si>
    <t>BPBR-Kalapani-02</t>
  </si>
  <si>
    <t>038252-PCM-2</t>
  </si>
  <si>
    <t>BPBR-Ravi-03</t>
  </si>
  <si>
    <t>093802-PCM-2</t>
  </si>
  <si>
    <t>Suhani Dhurve</t>
  </si>
  <si>
    <t>JHBR-Naina-037</t>
  </si>
  <si>
    <t>393256-PCM-1</t>
  </si>
  <si>
    <t>RANI</t>
  </si>
  <si>
    <t>535223-PCM-1</t>
  </si>
  <si>
    <t>Rajani</t>
  </si>
  <si>
    <t>JHBR-Dandiyapura-037</t>
  </si>
  <si>
    <t>621037-PCM-2</t>
  </si>
  <si>
    <t>Gulnaz</t>
  </si>
  <si>
    <t>JHBR-Sidheshwar-033</t>
  </si>
  <si>
    <t>747836-PCM-1</t>
  </si>
  <si>
    <t>Kranti</t>
  </si>
  <si>
    <t>SABO-Tilak-04</t>
  </si>
  <si>
    <t>FMF051221</t>
  </si>
  <si>
    <t>236613-PCM-1</t>
  </si>
  <si>
    <t>suraj bai aathiya</t>
  </si>
  <si>
    <t>296120-PCM-1</t>
  </si>
  <si>
    <t>Radha Kurmi</t>
  </si>
  <si>
    <t>SABO-Bhuteshwar-04</t>
  </si>
  <si>
    <t>Ramlal Pal</t>
  </si>
  <si>
    <t>FMF054207</t>
  </si>
  <si>
    <t>683187-PCM-2</t>
  </si>
  <si>
    <t>M_IGL-M25-80K Kotak@24.50%</t>
  </si>
  <si>
    <t>M80KKT@24.50%</t>
  </si>
  <si>
    <t>RASHMI BANSAL</t>
  </si>
  <si>
    <t>DAMH-Sagoni-06</t>
  </si>
  <si>
    <t>Aakash Singh</t>
  </si>
  <si>
    <t>FMF074236</t>
  </si>
  <si>
    <t>190940-PCM-1</t>
  </si>
  <si>
    <t>GEETA BAI lodhi</t>
  </si>
  <si>
    <t>DAMH-Sagoni-09</t>
  </si>
  <si>
    <t>500257-PCM-1</t>
  </si>
  <si>
    <t>Neetu Ahirwar</t>
  </si>
  <si>
    <t>RTBO-Kakarmatta-01</t>
  </si>
  <si>
    <t>Aman Yadav</t>
  </si>
  <si>
    <t>FMF068481</t>
  </si>
  <si>
    <t>047772-PCM-2</t>
  </si>
  <si>
    <t>PTN-DHANGUWAN-01</t>
  </si>
  <si>
    <t>Jageshwar Tekam</t>
  </si>
  <si>
    <t>FMF070428</t>
  </si>
  <si>
    <t>389934-PCM-1</t>
  </si>
  <si>
    <t>Pancho Bai</t>
  </si>
  <si>
    <t>PTN-KHAKARIYA-016</t>
  </si>
  <si>
    <t>Abhishek Jhariya</t>
  </si>
  <si>
    <t>FMF068334</t>
  </si>
  <si>
    <t>759154-PCM-2</t>
  </si>
  <si>
    <t>Anjo Gound</t>
  </si>
  <si>
    <t>GLWR-New-060</t>
  </si>
  <si>
    <t>Jahar Solanki</t>
  </si>
  <si>
    <t>FMF045779</t>
  </si>
  <si>
    <t>495806-PCM-2</t>
  </si>
  <si>
    <t>Mallah</t>
  </si>
  <si>
    <t>BUBO-KODWAR-04</t>
  </si>
  <si>
    <t>064666-PCM-2</t>
  </si>
  <si>
    <t>JYOTI YADAV</t>
  </si>
  <si>
    <t>UJBR-JAWASIYA-011</t>
  </si>
  <si>
    <t>352368-PCM-2</t>
  </si>
  <si>
    <t>Anita Sunvaniya</t>
  </si>
  <si>
    <t>NABR-WATHODA-012</t>
  </si>
  <si>
    <t>539027-PCM-2</t>
  </si>
  <si>
    <t>Manda Karmavir Shende</t>
  </si>
  <si>
    <t>LDON-GUDHNA-01</t>
  </si>
  <si>
    <t>414133-PCM-2</t>
  </si>
  <si>
    <t>Kastooriya Erpache</t>
  </si>
  <si>
    <t>MAIH-SONWARI-07</t>
  </si>
  <si>
    <t>660636-PCM-2</t>
  </si>
  <si>
    <t>Monu Kol</t>
  </si>
  <si>
    <t>SIRA-udahin-013</t>
  </si>
  <si>
    <t>536772-PCM-1</t>
  </si>
  <si>
    <t>Santosh Panchal</t>
  </si>
  <si>
    <t>FMF076085</t>
  </si>
  <si>
    <t>654667-PCM-1</t>
  </si>
  <si>
    <t>Sarika Sandeshkumar Maske</t>
  </si>
  <si>
    <t>ARDP-CHUNCHA-02</t>
  </si>
  <si>
    <t>748592-PCM-1</t>
  </si>
  <si>
    <t>Renuka Pandurang Raut</t>
  </si>
  <si>
    <t>SIDH-PIPROHAR-02</t>
  </si>
  <si>
    <t>Akash Dwivedi</t>
  </si>
  <si>
    <t>FMF056210</t>
  </si>
  <si>
    <t>235963-PCM-2</t>
  </si>
  <si>
    <t>kusumkali kewat</t>
  </si>
  <si>
    <t>WJR-VANNIVEDU-019</t>
  </si>
  <si>
    <t>389067-PCM-1</t>
  </si>
  <si>
    <t>Sangeetha Balveera Baskar</t>
  </si>
  <si>
    <t>TN-MUTHU-KRISHNAPURAM-014</t>
  </si>
  <si>
    <t>Sivakumar S</t>
  </si>
  <si>
    <t>FMF066148</t>
  </si>
  <si>
    <t>401923-PCM-1</t>
  </si>
  <si>
    <t>Bakyalakshmi Murugesan</t>
  </si>
  <si>
    <t>TN-SILUVAIPATTI-025</t>
  </si>
  <si>
    <t>Abishek Velu</t>
  </si>
  <si>
    <t>FMF068409</t>
  </si>
  <si>
    <t>549274-PCM-1</t>
  </si>
  <si>
    <t>Krishna Prabha J</t>
  </si>
  <si>
    <t>THON-KALLIMEDU-01</t>
  </si>
  <si>
    <t>375490-PCM-2</t>
  </si>
  <si>
    <t>Kowsalya</t>
  </si>
  <si>
    <t>UDP-KUNJARAM-018</t>
  </si>
  <si>
    <t>419989-PCM-1</t>
  </si>
  <si>
    <t>Sagayamary</t>
  </si>
  <si>
    <t>UDP-KIZHAPALAIYAM-011</t>
  </si>
  <si>
    <t xml:space="preserve">Rasu </t>
  </si>
  <si>
    <t>FMF058607</t>
  </si>
  <si>
    <t>550639-PCM-1</t>
  </si>
  <si>
    <t>Ramalasri M</t>
  </si>
  <si>
    <t>NANJ-HAMPAPURA-04</t>
  </si>
  <si>
    <t>M Siddaraju</t>
  </si>
  <si>
    <t>FMF049979</t>
  </si>
  <si>
    <t>647491-PCM-1</t>
  </si>
  <si>
    <t>Parvathamma</t>
  </si>
  <si>
    <t>Maa</t>
  </si>
  <si>
    <t>016631-PCM-1</t>
  </si>
  <si>
    <t>omvati</t>
  </si>
  <si>
    <t>BSRB-Kaulsena-04</t>
  </si>
  <si>
    <t>528210-PCM-1</t>
  </si>
  <si>
    <t>Kumari Neeta</t>
  </si>
  <si>
    <t>BSRB-Karaina-06</t>
  </si>
  <si>
    <t>FMF032523</t>
  </si>
  <si>
    <t>617979-PCM-2</t>
  </si>
  <si>
    <t>Nirmal</t>
  </si>
  <si>
    <t>Seeta</t>
  </si>
  <si>
    <t>024826-PCM-1</t>
  </si>
  <si>
    <t>NRPR-malpura-01</t>
  </si>
  <si>
    <t>FMF064165</t>
  </si>
  <si>
    <t>250644-PCM-4</t>
  </si>
  <si>
    <t>KRH-bajota-023</t>
  </si>
  <si>
    <t>597401-PCM-1</t>
  </si>
  <si>
    <t>rupa devi</t>
  </si>
  <si>
    <t>KRH-Resara-06</t>
  </si>
  <si>
    <t>602337-PCM-2</t>
  </si>
  <si>
    <t>SUMITRA DEVI</t>
  </si>
  <si>
    <t>RACG-Sohalla-043</t>
  </si>
  <si>
    <t>652988-PCM-1</t>
  </si>
  <si>
    <t>Jooli</t>
  </si>
  <si>
    <t>CHHA-CHAWAL-01</t>
  </si>
  <si>
    <t>341566-PCM-3</t>
  </si>
  <si>
    <t>Kela Bai</t>
  </si>
  <si>
    <t>BHPU-Sinpini-02</t>
  </si>
  <si>
    <t>FMF046286</t>
  </si>
  <si>
    <t>657171-PCM-2</t>
  </si>
  <si>
    <t>BHPU-Darapur-02</t>
  </si>
  <si>
    <t>673735-PCM-3</t>
  </si>
  <si>
    <t>Guddi Devi</t>
  </si>
  <si>
    <t>BHPU-Chak-04</t>
  </si>
  <si>
    <t>Pankaj Kumar</t>
  </si>
  <si>
    <t>FMF074324</t>
  </si>
  <si>
    <t>676440-PCM-1</t>
  </si>
  <si>
    <t>SHRP-Nandi-020</t>
  </si>
  <si>
    <t>FMF031669</t>
  </si>
  <si>
    <t>567804-PCM-1</t>
  </si>
  <si>
    <t>NANU-Aulara-031</t>
  </si>
  <si>
    <t>345620-PCM-1</t>
  </si>
  <si>
    <t>NANU-Tikaraul-039</t>
  </si>
  <si>
    <t>691134-PCM-1</t>
  </si>
  <si>
    <t>lokindera</t>
  </si>
  <si>
    <t>MWBR-Chotta-018</t>
  </si>
  <si>
    <t>674350-PCM-1</t>
  </si>
  <si>
    <t>SHASHI</t>
  </si>
  <si>
    <t>GHMR-Fatehpur-05</t>
  </si>
  <si>
    <t>093239-PCM-1</t>
  </si>
  <si>
    <t>426895-PCM-1</t>
  </si>
  <si>
    <t>Vina</t>
  </si>
  <si>
    <t>BNBR-Ghatampur-03</t>
  </si>
  <si>
    <t>Pawan Yadav</t>
  </si>
  <si>
    <t>FMF070354</t>
  </si>
  <si>
    <t>640700-PCM-2</t>
  </si>
  <si>
    <t>Nirmala Devi</t>
  </si>
  <si>
    <t>BNBR-Tigalpur-011</t>
  </si>
  <si>
    <t>679431-PCM-1</t>
  </si>
  <si>
    <t>BNBR-Parisiddhpur-01</t>
  </si>
  <si>
    <t>720717-PCM-1</t>
  </si>
  <si>
    <t>Shabana</t>
  </si>
  <si>
    <t>HMH-Makasar-015</t>
  </si>
  <si>
    <t>501647-PCM-1</t>
  </si>
  <si>
    <t>CHAR-Alawalpur-017</t>
  </si>
  <si>
    <t>640605-PCM-2</t>
  </si>
  <si>
    <t>TOHA-Bhulan-03</t>
  </si>
  <si>
    <t>312521-PCM-1</t>
  </si>
  <si>
    <t>Anjana</t>
  </si>
  <si>
    <t>VASA-NAPAD-04</t>
  </si>
  <si>
    <t>607271-PCM-1</t>
  </si>
  <si>
    <t>makwana Sangita Ben sanjaybhai</t>
  </si>
  <si>
    <t>BALA-Khai-021</t>
  </si>
  <si>
    <t>391903-PCM-1</t>
  </si>
  <si>
    <t>Brijesh</t>
  </si>
  <si>
    <t>BALA-Khai-023</t>
  </si>
  <si>
    <t>418002-PCM-2</t>
  </si>
  <si>
    <t>MONI</t>
  </si>
  <si>
    <t>BOTD-KUNDAL-01</t>
  </si>
  <si>
    <t>477486-PCM-2</t>
  </si>
  <si>
    <t>Kamijaliya Kailashben</t>
  </si>
  <si>
    <t>NANU-Hiranwara-035</t>
  </si>
  <si>
    <t>351917-PCM-2</t>
  </si>
  <si>
    <t>UN-Mantamanti-031</t>
  </si>
  <si>
    <t>556481-PCM-1</t>
  </si>
  <si>
    <t>Sosan</t>
  </si>
  <si>
    <t>UN-Mantamanti-035</t>
  </si>
  <si>
    <t>691296-PCM-1</t>
  </si>
  <si>
    <t>SANTLESH</t>
  </si>
  <si>
    <t>KRH-Jareliya-05</t>
  </si>
  <si>
    <t>Mohan Kumar</t>
  </si>
  <si>
    <t>FMF063005</t>
  </si>
  <si>
    <t>604876-PCM-2</t>
  </si>
  <si>
    <t>Radha Devi</t>
  </si>
  <si>
    <t>UJI-Girdhar-01</t>
  </si>
  <si>
    <t>664212-PCM-2</t>
  </si>
  <si>
    <t>SHLI-Kudana-07</t>
  </si>
  <si>
    <t>283532-PCM-2</t>
  </si>
  <si>
    <t>M_IGL-M36-85K HDFC@24.50%</t>
  </si>
  <si>
    <t>M85KH@24.50%</t>
  </si>
  <si>
    <t>Payal</t>
  </si>
  <si>
    <t>THBH-Bantikeda-025</t>
  </si>
  <si>
    <t>691249-PCM-2</t>
  </si>
  <si>
    <t>SHBR-BOLAKANA-04</t>
  </si>
  <si>
    <t>315736-PCM-1</t>
  </si>
  <si>
    <t>Manorama Parida</t>
  </si>
  <si>
    <t>657742-PCM-1</t>
  </si>
  <si>
    <t>Swagatika Bhoi</t>
  </si>
  <si>
    <t>SNBR-Champapedi-02</t>
  </si>
  <si>
    <t>127324-PCM-1</t>
  </si>
  <si>
    <t>MANI SWAIN</t>
  </si>
  <si>
    <t>PDPR-DAMKIPALI-06</t>
  </si>
  <si>
    <t>110174-PCM-1</t>
  </si>
  <si>
    <t>Pata Kalu</t>
  </si>
  <si>
    <t>JYBR-SINDHIGAON-01</t>
  </si>
  <si>
    <t>072874-PCM-1</t>
  </si>
  <si>
    <t>MUKTA PUJARI</t>
  </si>
  <si>
    <t>DHGH-Gandamera-01</t>
  </si>
  <si>
    <t>Dhobaleswar Majhi</t>
  </si>
  <si>
    <t>FMF067777</t>
  </si>
  <si>
    <t>086310-PCM-1</t>
  </si>
  <si>
    <t>CHARULATA MAJHI</t>
  </si>
  <si>
    <t>DHGH-kangaon-01</t>
  </si>
  <si>
    <t>Tarini Pattnaik</t>
  </si>
  <si>
    <t>FMF066090</t>
  </si>
  <si>
    <t>088300-PCM-1</t>
  </si>
  <si>
    <t>Nandini Satanami</t>
  </si>
  <si>
    <t>KBJ-Sargul-03</t>
  </si>
  <si>
    <t>Khirman Jagat</t>
  </si>
  <si>
    <t>FMF050298</t>
  </si>
  <si>
    <t>088321-PCM-2</t>
  </si>
  <si>
    <t>Tarani Behera</t>
  </si>
  <si>
    <t>KBJ-SAMARSINGH-01</t>
  </si>
  <si>
    <t>131930-PCM-2</t>
  </si>
  <si>
    <t>M_IGL-M36-90K HDFC@24.50%</t>
  </si>
  <si>
    <t>M90KH@24.50%</t>
  </si>
  <si>
    <t>Surubali Kanda</t>
  </si>
  <si>
    <t>KRAR-Goimundi-07</t>
  </si>
  <si>
    <t>778691-PCM-1</t>
  </si>
  <si>
    <t>Pramodini Barik</t>
  </si>
  <si>
    <t>DIGA-SUNDARAPUR-01</t>
  </si>
  <si>
    <t>309640-PCM-1</t>
  </si>
  <si>
    <t>Kuni Nayak</t>
  </si>
  <si>
    <t>DIGA-Khallingi-05</t>
  </si>
  <si>
    <t>Debasis Mohanty</t>
  </si>
  <si>
    <t>FMF069342</t>
  </si>
  <si>
    <t>782307-PCM-1</t>
  </si>
  <si>
    <t>rasmita das</t>
  </si>
  <si>
    <t>ASIK-Punanda-02</t>
  </si>
  <si>
    <t>Supran Diwbedi Muankhia</t>
  </si>
  <si>
    <t>FMF065882</t>
  </si>
  <si>
    <t>434909-PCM-1</t>
  </si>
  <si>
    <t>Santi Das</t>
  </si>
  <si>
    <t>BINJ-UDRANGA-06</t>
  </si>
  <si>
    <t>Rudranarayan Sahoo</t>
  </si>
  <si>
    <t>FMF028785</t>
  </si>
  <si>
    <t>185409-PCM-3</t>
  </si>
  <si>
    <t>Rita Malik</t>
  </si>
  <si>
    <t>BINJ-JARI-023</t>
  </si>
  <si>
    <t>332590-PCM-3</t>
  </si>
  <si>
    <t>SUMITRA MALIK</t>
  </si>
  <si>
    <t>BICH-Missamari-02</t>
  </si>
  <si>
    <t>173818-PCM-1</t>
  </si>
  <si>
    <t>SERLI TAKBIPI</t>
  </si>
  <si>
    <t>TEPR-Hari-03</t>
  </si>
  <si>
    <t>205154-PCM-2</t>
  </si>
  <si>
    <t>SITA KURMI</t>
  </si>
  <si>
    <t>KISO-NATADA-03</t>
  </si>
  <si>
    <t>592465-PCM-1</t>
  </si>
  <si>
    <t>Mamata Sethi</t>
  </si>
  <si>
    <t>BARA-SAKRELI-06</t>
  </si>
  <si>
    <t>Raj Yadav</t>
  </si>
  <si>
    <t>FMF013990</t>
  </si>
  <si>
    <t>745966-PCM-1</t>
  </si>
  <si>
    <t>Shat Kumari Satnami</t>
  </si>
  <si>
    <t>MALU-Rasakudi-02</t>
  </si>
  <si>
    <t>381201-PCM-1</t>
  </si>
  <si>
    <t>Sabita Behera</t>
  </si>
  <si>
    <t>RAGR-Debendranarayanpur-023</t>
  </si>
  <si>
    <t>625652-PCM-1</t>
  </si>
  <si>
    <t>BISAKHA MANDAL</t>
  </si>
  <si>
    <t>BDGRA-Rangapani-023</t>
  </si>
  <si>
    <t>Aswani Barman</t>
  </si>
  <si>
    <t>FMF042061</t>
  </si>
  <si>
    <t>649388-PCM-2</t>
  </si>
  <si>
    <t>Matain Mahali</t>
  </si>
  <si>
    <t>PRKL-SANIGARAM-02</t>
  </si>
  <si>
    <t>Neerati Anil</t>
  </si>
  <si>
    <t>FMF054817</t>
  </si>
  <si>
    <t>639277-PCM-1</t>
  </si>
  <si>
    <t>M_IGL-M25-70K ICICI@24.60%</t>
  </si>
  <si>
    <t>M70KICIC@24.60%</t>
  </si>
  <si>
    <t>Salluri Renuka</t>
  </si>
  <si>
    <t>PRKL-SIDDAPUR-01</t>
  </si>
  <si>
    <t>Munukuntla Karthik</t>
  </si>
  <si>
    <t>FMF049666</t>
  </si>
  <si>
    <t>656113-PCM-3</t>
  </si>
  <si>
    <t>M_IGL-M25-40K ICICI@24.60%</t>
  </si>
  <si>
    <t>M40KICIC@24.60%</t>
  </si>
  <si>
    <t>Kunur Ram Prabha</t>
  </si>
  <si>
    <t>PRKL-MANDARIPETA-02</t>
  </si>
  <si>
    <t>Lokula Kalyan</t>
  </si>
  <si>
    <t>FMF055472</t>
  </si>
  <si>
    <t>678814-PCM-1</t>
  </si>
  <si>
    <t>Md Sulthana Begum</t>
  </si>
  <si>
    <t>Hari Rawani [FMF003809]</t>
  </si>
  <si>
    <t>Mithlesh Thakur [FMF020967]</t>
  </si>
  <si>
    <t>Brahmadev Mishra [FMF061512]</t>
  </si>
  <si>
    <t>Golu [AAM001162]</t>
  </si>
  <si>
    <t>Selva Ganesh [FMF063162]</t>
  </si>
  <si>
    <t>Murugesan [FMF050172]</t>
  </si>
  <si>
    <t>Amit Kumar [FMF010288]</t>
  </si>
  <si>
    <t>Rahul Thakur [FMF001409]</t>
  </si>
  <si>
    <t>Sanjay Das [FMF010436]</t>
  </si>
  <si>
    <t>Nalla Pranay Kumar [FMF048903]</t>
  </si>
  <si>
    <t>Munukuntla Karthik [FMF049666]</t>
  </si>
  <si>
    <t>PTR-PASTPAR-034</t>
  </si>
  <si>
    <t>Rambabu Kumar</t>
  </si>
  <si>
    <t>FMF063233</t>
  </si>
  <si>
    <t>Prasanta Sahoo</t>
  </si>
  <si>
    <t>FMF034401</t>
  </si>
  <si>
    <t>Surendra Yadav</t>
  </si>
  <si>
    <t>FMF047058</t>
  </si>
  <si>
    <t>manju devi</t>
  </si>
  <si>
    <t>Manju Devi</t>
  </si>
  <si>
    <t xml:space="preserve">Nikesh </t>
  </si>
  <si>
    <t>FMF069121</t>
  </si>
  <si>
    <t>Neeraj Prajapati</t>
  </si>
  <si>
    <t>FMF058728</t>
  </si>
  <si>
    <t xml:space="preserve">Mansingh </t>
  </si>
  <si>
    <t>FMF042070</t>
  </si>
  <si>
    <t xml:space="preserve">Ashvani </t>
  </si>
  <si>
    <t>FMF057609</t>
  </si>
  <si>
    <t>Inderjeet Manhar</t>
  </si>
  <si>
    <t>FMF064569</t>
  </si>
  <si>
    <t>Sonam</t>
  </si>
  <si>
    <t>Sushila</t>
  </si>
  <si>
    <t>Mala</t>
  </si>
  <si>
    <t>Rishi Pal</t>
  </si>
  <si>
    <t>FMF064102</t>
  </si>
  <si>
    <t>FMF028531</t>
  </si>
  <si>
    <t>FMF062284</t>
  </si>
  <si>
    <t>Rajni</t>
  </si>
  <si>
    <t xml:space="preserve">Rinky </t>
  </si>
  <si>
    <t>FMF053236</t>
  </si>
  <si>
    <t>Parmar Jagdishbhai</t>
  </si>
  <si>
    <t>FMF060860</t>
  </si>
  <si>
    <t>Diksha</t>
  </si>
  <si>
    <t>FMF073998</t>
  </si>
  <si>
    <t>Sachin Rajak</t>
  </si>
  <si>
    <t>FMF035297</t>
  </si>
  <si>
    <t>GBBR-PATHARI-02</t>
  </si>
  <si>
    <t>sonam</t>
  </si>
  <si>
    <t>Arvind Kushwah</t>
  </si>
  <si>
    <t>FMF071915</t>
  </si>
  <si>
    <t>RACG-Naglanathu-05</t>
  </si>
  <si>
    <t>Tej Singh</t>
  </si>
  <si>
    <t>FMF071517</t>
  </si>
  <si>
    <t>BICH-Shamuk-03</t>
  </si>
  <si>
    <t>Minoti Rongpipi</t>
  </si>
  <si>
    <t>RENG-MATULUCAMP-01</t>
  </si>
  <si>
    <t>Mamata Singh</t>
  </si>
  <si>
    <t>Gopinath Gochhi</t>
  </si>
  <si>
    <t>FMF048585</t>
  </si>
  <si>
    <t>SRLM-SRIKAKULAM-010</t>
  </si>
  <si>
    <t>Bepala Narasamma</t>
  </si>
  <si>
    <t>Bora Kanta</t>
  </si>
  <si>
    <t>FMF058433</t>
  </si>
  <si>
    <t>BHDA-NARSOLI-011</t>
  </si>
  <si>
    <t>Hetalben Mukeshbhai Vanjara</t>
  </si>
  <si>
    <t>NANI-Lohgara-023</t>
  </si>
  <si>
    <t>Sondha</t>
  </si>
  <si>
    <t>LDWA-Muradnagar-01</t>
  </si>
  <si>
    <t xml:space="preserve">Anjali </t>
  </si>
  <si>
    <t>FMF060233</t>
  </si>
  <si>
    <t>MERB-Jarar-08</t>
  </si>
  <si>
    <t>Ful Kali</t>
  </si>
  <si>
    <t>Lavkush Yadav</t>
  </si>
  <si>
    <t>FMF067469</t>
  </si>
  <si>
    <t>M_IGL-M36-80K Bajaj@24.15%</t>
  </si>
  <si>
    <t>M80KB@24.15%</t>
  </si>
  <si>
    <t>JEAW-Udaypur-06</t>
  </si>
  <si>
    <t>Preeti Devi</t>
  </si>
  <si>
    <t>Mohit Bansal</t>
  </si>
  <si>
    <t>FMF055815</t>
  </si>
  <si>
    <t>M_IGL-M25-70K Bajaj@24.50%</t>
  </si>
  <si>
    <t>M70KBA@24.50%</t>
  </si>
  <si>
    <t>Rukhsana</t>
  </si>
  <si>
    <t>FMF075239</t>
  </si>
  <si>
    <t>BPRA-Gairkata(CT)-02</t>
  </si>
  <si>
    <t>Sumitra Roy</t>
  </si>
  <si>
    <t>Sanjay Barman</t>
  </si>
  <si>
    <t>FMF042074</t>
  </si>
  <si>
    <t>CHJH-Hesla-04</t>
  </si>
  <si>
    <t>Amresh Kumar</t>
  </si>
  <si>
    <t>FMF049239</t>
  </si>
  <si>
    <t>MJBR-Manjhaul-041</t>
  </si>
  <si>
    <t>Vina Devi</t>
  </si>
  <si>
    <t>Ritesh Kumar</t>
  </si>
  <si>
    <t>FMF075041</t>
  </si>
  <si>
    <t>CDBO-Oaraya-04</t>
  </si>
  <si>
    <t>ASHA</t>
  </si>
  <si>
    <t>Chandra Bhan</t>
  </si>
  <si>
    <t>FMF051136</t>
  </si>
  <si>
    <t>CHDS-Qazibehta-02</t>
  </si>
  <si>
    <t>Roshni</t>
  </si>
  <si>
    <t>Brajesh Bharti</t>
  </si>
  <si>
    <t>FMF060516</t>
  </si>
  <si>
    <t>HMH-Khara-014</t>
  </si>
  <si>
    <t>Aman deep kour</t>
  </si>
  <si>
    <t>FMF048748</t>
  </si>
  <si>
    <t>UJI-Bitroi-03</t>
  </si>
  <si>
    <t>Sumit Kumar</t>
  </si>
  <si>
    <t>GARH-Birbandha-01</t>
  </si>
  <si>
    <t>Fulpatiya Devi</t>
  </si>
  <si>
    <t>Randhir Gaurav</t>
  </si>
  <si>
    <t>FMF067407</t>
  </si>
  <si>
    <t>HAND-Khatahara-04</t>
  </si>
  <si>
    <t>Shahnaj begum</t>
  </si>
  <si>
    <t>Aman Shukla</t>
  </si>
  <si>
    <t>FMF047714</t>
  </si>
  <si>
    <t>MIBO-Faridkot-04</t>
  </si>
  <si>
    <t>Harkirat Kaur</t>
  </si>
  <si>
    <t xml:space="preserve">Abhimanyu </t>
  </si>
  <si>
    <t>FMF053331</t>
  </si>
  <si>
    <t>BIH-Noawranga-03</t>
  </si>
  <si>
    <t>Reeta Devi</t>
  </si>
  <si>
    <t>Bhola Kumar</t>
  </si>
  <si>
    <t>FMF072353</t>
  </si>
  <si>
    <t>Vishal Kumar</t>
  </si>
  <si>
    <t>Usha</t>
  </si>
  <si>
    <t>MUBR-Navipur-09</t>
  </si>
  <si>
    <t>RUBI</t>
  </si>
  <si>
    <t>Ashutosh Kumar</t>
  </si>
  <si>
    <t>FMF074823</t>
  </si>
  <si>
    <t>FPBR-Basauli-08</t>
  </si>
  <si>
    <t>Vimala</t>
  </si>
  <si>
    <t>Ankit Sharma</t>
  </si>
  <si>
    <t>FMF074044</t>
  </si>
  <si>
    <t>SAHE-Bakharpur-037</t>
  </si>
  <si>
    <t>Rubi Kumari</t>
  </si>
  <si>
    <t>Mithun Kumar</t>
  </si>
  <si>
    <t>FMF056468</t>
  </si>
  <si>
    <t>MIBO-Chautala-028</t>
  </si>
  <si>
    <t>Parmeshvari</t>
  </si>
  <si>
    <t xml:space="preserve">Rahul </t>
  </si>
  <si>
    <t>FMF047987</t>
  </si>
  <si>
    <t>HMH-Khara-09</t>
  </si>
  <si>
    <t>Parmjeet Kaur</t>
  </si>
  <si>
    <t>M_IGL-M36-90K Kotak@24.50%</t>
  </si>
  <si>
    <t>M90KK@24.50%</t>
  </si>
  <si>
    <t>FMF061953</t>
  </si>
  <si>
    <t>BLBO-Surda-01</t>
  </si>
  <si>
    <t>Madalasi Das</t>
  </si>
  <si>
    <t>Prabhat Sahu</t>
  </si>
  <si>
    <t>FMF041038</t>
  </si>
  <si>
    <t>Usha Devi</t>
  </si>
  <si>
    <t>Videsh Kumar</t>
  </si>
  <si>
    <t>FMF027207</t>
  </si>
  <si>
    <t>FPBR-Durgapur-07</t>
  </si>
  <si>
    <t>Maina Devi</t>
  </si>
  <si>
    <t>Vinod Tiwari</t>
  </si>
  <si>
    <t>FMF067558</t>
  </si>
  <si>
    <t>HAYA-Akbarpur-06</t>
  </si>
  <si>
    <t>Sanjeet Das</t>
  </si>
  <si>
    <t>FMF039936</t>
  </si>
  <si>
    <t>BALA-Kutabpur-012</t>
  </si>
  <si>
    <t>Uma</t>
  </si>
  <si>
    <t>Kuldeep Sharma</t>
  </si>
  <si>
    <t>FMF045385</t>
  </si>
  <si>
    <t>BOTD-VANGADHARA-01</t>
  </si>
  <si>
    <t>Kiranben Sankaliya</t>
  </si>
  <si>
    <t>BHDN-MARHAPALI-01</t>
  </si>
  <si>
    <t>KETAKI SAHU</t>
  </si>
  <si>
    <t>Padmanava Amat</t>
  </si>
  <si>
    <t>FMF070617</t>
  </si>
  <si>
    <t>MITHILESH KUMARI</t>
  </si>
  <si>
    <t>MIRA-Yogendra-017</t>
  </si>
  <si>
    <t>Rajesh</t>
  </si>
  <si>
    <t>Shri Kant</t>
  </si>
  <si>
    <t>FMF072912</t>
  </si>
  <si>
    <t>SIMH-Bahilwara-04</t>
  </si>
  <si>
    <t>Bebi Devi</t>
  </si>
  <si>
    <t>FMF030445</t>
  </si>
  <si>
    <t>BJNR-Bisat-01</t>
  </si>
  <si>
    <t>Alka Rani</t>
  </si>
  <si>
    <t>Ankit Kumar</t>
  </si>
  <si>
    <t>sonam devi</t>
  </si>
  <si>
    <t>namita behera</t>
  </si>
  <si>
    <t>THAL-OCHAKA-03</t>
  </si>
  <si>
    <t>Meera Vasuniya</t>
  </si>
  <si>
    <t>Arjun Gamad</t>
  </si>
  <si>
    <t>FMF067107</t>
  </si>
  <si>
    <t>HMH-Ayalki-03</t>
  </si>
  <si>
    <t>Kalvinder kour</t>
  </si>
  <si>
    <t>RItesh Kumar</t>
  </si>
  <si>
    <t>FMF061886</t>
  </si>
  <si>
    <t>GORA-Gousi-09</t>
  </si>
  <si>
    <t>Sarita Devi</t>
  </si>
  <si>
    <t>Mithlesh Kumar</t>
  </si>
  <si>
    <t>FMF053404</t>
  </si>
  <si>
    <t>NARK-Pipra-6</t>
  </si>
  <si>
    <t>Niraj Kumar</t>
  </si>
  <si>
    <t>FMF060368</t>
  </si>
  <si>
    <t>FPBR-Rampur-09</t>
  </si>
  <si>
    <t>Sudha Devi</t>
  </si>
  <si>
    <t>FMF039056</t>
  </si>
  <si>
    <t>DGBO-Chakbahuddin-016</t>
  </si>
  <si>
    <t>Rijavana</t>
  </si>
  <si>
    <t>Ghanshyam Kumar</t>
  </si>
  <si>
    <t>FMF059751</t>
  </si>
  <si>
    <t>NRSA-Baraigara-04</t>
  </si>
  <si>
    <t>Boby Turin</t>
  </si>
  <si>
    <t>Rakesh Soni</t>
  </si>
  <si>
    <t>FMF049245</t>
  </si>
  <si>
    <t>DAMH-Imlai-04</t>
  </si>
  <si>
    <t>SAKUN AHIRVAL</t>
  </si>
  <si>
    <t>Pradeep Kumhar</t>
  </si>
  <si>
    <t>FMF063904</t>
  </si>
  <si>
    <t>LDON-LAKHNADON-09</t>
  </si>
  <si>
    <t>Poonam</t>
  </si>
  <si>
    <t>MAYA BAI</t>
  </si>
  <si>
    <t>Rajkumar Gound</t>
  </si>
  <si>
    <t>FMF057055</t>
  </si>
  <si>
    <t>ANTR-KURUDA-09</t>
  </si>
  <si>
    <t>Basanti</t>
  </si>
  <si>
    <t>Simarani Barik</t>
  </si>
  <si>
    <t>SIRA-Garai-07</t>
  </si>
  <si>
    <t>Mohani Devi</t>
  </si>
  <si>
    <t>KUSH-HINDOLIYA-02</t>
  </si>
  <si>
    <t>Meena maida</t>
  </si>
  <si>
    <t>Rajesh Dindor</t>
  </si>
  <si>
    <t>FMF065254</t>
  </si>
  <si>
    <t>HAJPB-Bidupur-047</t>
  </si>
  <si>
    <t>LAXMI KUMARI</t>
  </si>
  <si>
    <t>Nikhil Singh</t>
  </si>
  <si>
    <t>FMF052840</t>
  </si>
  <si>
    <t>BGBO-Mohan-022</t>
  </si>
  <si>
    <t>Rajan Kumar</t>
  </si>
  <si>
    <t>FMF075770</t>
  </si>
  <si>
    <t>Satyavir Singh</t>
  </si>
  <si>
    <t>FMF073447</t>
  </si>
  <si>
    <t>THAL-KHEDI-01</t>
  </si>
  <si>
    <t>Sunita Maida</t>
  </si>
  <si>
    <t>UCBR-KATABEDA-01</t>
  </si>
  <si>
    <t>Gurubari Majhi</t>
  </si>
  <si>
    <t>Mohan Hati</t>
  </si>
  <si>
    <t>FMF071105</t>
  </si>
  <si>
    <t>RJDH-DASEDIH-04</t>
  </si>
  <si>
    <t>Chhhotu Kumar</t>
  </si>
  <si>
    <t>FMF072765</t>
  </si>
  <si>
    <t>LDON-KOHKA-06</t>
  </si>
  <si>
    <t>Maneesha Parte</t>
  </si>
  <si>
    <t>SDBR-Zaddu-08</t>
  </si>
  <si>
    <t>KUJG-Paradipgarh-052</t>
  </si>
  <si>
    <t>Parbati Samal</t>
  </si>
  <si>
    <t>Rudra Sahoo</t>
  </si>
  <si>
    <t>FMF058974</t>
  </si>
  <si>
    <t>GARM-Khemipur-016</t>
  </si>
  <si>
    <t>Sachin Yadav</t>
  </si>
  <si>
    <t>FMF056513</t>
  </si>
  <si>
    <t>BARA-KOTETARA-01</t>
  </si>
  <si>
    <t>Shyam Bai</t>
  </si>
  <si>
    <t>Neetu</t>
  </si>
  <si>
    <t>ROBE-Maitapur-014</t>
  </si>
  <si>
    <t>PATN-PARSULIDIH-01</t>
  </si>
  <si>
    <t>Kiran Banjare</t>
  </si>
  <si>
    <t>M_IGL-M25-70K ICICI@24.50%</t>
  </si>
  <si>
    <t>M70KICIC@24.50%</t>
  </si>
  <si>
    <t>Shailendra Singh</t>
  </si>
  <si>
    <t>FMF068673</t>
  </si>
  <si>
    <t>ALPDR-KHAGRABARI-01</t>
  </si>
  <si>
    <t>Gopa Barman</t>
  </si>
  <si>
    <t>Ranjan Debnath</t>
  </si>
  <si>
    <t>FMF063656</t>
  </si>
  <si>
    <t>Jitendra Kumar</t>
  </si>
  <si>
    <t>CHJH-Madanpur-03</t>
  </si>
  <si>
    <t>Kavita Kumari</t>
  </si>
  <si>
    <t>Upendra Ram</t>
  </si>
  <si>
    <t>FMF051956</t>
  </si>
  <si>
    <t>BHDN-JHARAPALI-01</t>
  </si>
  <si>
    <t>Koushalya Barik</t>
  </si>
  <si>
    <t>Shiv Kumar</t>
  </si>
  <si>
    <t>DALG-CHECHANHA-03</t>
  </si>
  <si>
    <t>Rajli Devi</t>
  </si>
  <si>
    <t>Prince Kumar</t>
  </si>
  <si>
    <t>FMF074072</t>
  </si>
  <si>
    <t>AGUL-PARANG-07</t>
  </si>
  <si>
    <t>Suna Dehuri</t>
  </si>
  <si>
    <t>Ranjan Chhatria</t>
  </si>
  <si>
    <t>FMF058791</t>
  </si>
  <si>
    <t>NANI-Lohgara-012</t>
  </si>
  <si>
    <t>Sunita Pal</t>
  </si>
  <si>
    <t>GZBO-Tullapatti-01</t>
  </si>
  <si>
    <t>Juhi Kumari</t>
  </si>
  <si>
    <t>BIH-Tapso-012</t>
  </si>
  <si>
    <t>Prabhawati Devi</t>
  </si>
  <si>
    <t>FMF075802</t>
  </si>
  <si>
    <t>sajwai Nirmala</t>
  </si>
  <si>
    <t>Durga</t>
  </si>
  <si>
    <t>Ranjit Solanki</t>
  </si>
  <si>
    <t>FMF072351</t>
  </si>
  <si>
    <t>DAMH-Anoo-08</t>
  </si>
  <si>
    <t>SANDHYA ATHYA</t>
  </si>
  <si>
    <t>Luvkush Vishwakarma</t>
  </si>
  <si>
    <t>FMF051845</t>
  </si>
  <si>
    <t>Alka Bai</t>
  </si>
  <si>
    <t>CHDS-Nadarganj-01</t>
  </si>
  <si>
    <t>Mithlesh</t>
  </si>
  <si>
    <t>RAH-Sarwat-070</t>
  </si>
  <si>
    <t>Kajal</t>
  </si>
  <si>
    <t>Neeshu Kumar</t>
  </si>
  <si>
    <t>FMF030701</t>
  </si>
  <si>
    <t>CHAR-Pinna-022</t>
  </si>
  <si>
    <t>MTBNG-BARA-08</t>
  </si>
  <si>
    <t>Rinku Barman</t>
  </si>
  <si>
    <t>FMF045126</t>
  </si>
  <si>
    <t>AGUL-PHULPADA-05</t>
  </si>
  <si>
    <t>Chapala Dehury</t>
  </si>
  <si>
    <t>Draupadi Bhoi</t>
  </si>
  <si>
    <t>FMF029961</t>
  </si>
  <si>
    <t>JHAL-BHANWARSA-01</t>
  </si>
  <si>
    <t>gita</t>
  </si>
  <si>
    <t>Lalita Bai</t>
  </si>
  <si>
    <t>Dilip Bheel</t>
  </si>
  <si>
    <t>FMF037355</t>
  </si>
  <si>
    <t>M_IGL-M25-90K Bajaj@24.50%</t>
  </si>
  <si>
    <t>M90KBA@24.50%</t>
  </si>
  <si>
    <t>GBBR-Mundra-03</t>
  </si>
  <si>
    <t>Rashmi</t>
  </si>
  <si>
    <t>HZB-Karukhap-05</t>
  </si>
  <si>
    <t>Talo Devi</t>
  </si>
  <si>
    <t>Ajay Ravidas</t>
  </si>
  <si>
    <t>FMF074071</t>
  </si>
  <si>
    <t>PEBR-JATADEORI-03</t>
  </si>
  <si>
    <t>Janki Npuri</t>
  </si>
  <si>
    <t>Dinesh Kumar</t>
  </si>
  <si>
    <t>Jalesh Yadav</t>
  </si>
  <si>
    <t>FMF068092</t>
  </si>
  <si>
    <t>MUBR-Rarah-019</t>
  </si>
  <si>
    <t>Veero</t>
  </si>
  <si>
    <t>Jogendra Singh</t>
  </si>
  <si>
    <t>FMF058703</t>
  </si>
  <si>
    <t>GHAR-Ismailepur-02</t>
  </si>
  <si>
    <t>Neesha</t>
  </si>
  <si>
    <t>Indrajeet Pal</t>
  </si>
  <si>
    <t>FMF047080</t>
  </si>
  <si>
    <t>NRPR-Bahman-04</t>
  </si>
  <si>
    <t>Dheeraj Kumar</t>
  </si>
  <si>
    <t>FMF060981</t>
  </si>
  <si>
    <t>Sushil Kumar</t>
  </si>
  <si>
    <t>LDON-PURWA-3</t>
  </si>
  <si>
    <t>Janki bai jhariya</t>
  </si>
  <si>
    <t>GOH-Akaona-02</t>
  </si>
  <si>
    <t>renu</t>
  </si>
  <si>
    <t>Nilam Devi</t>
  </si>
  <si>
    <t>NABR-UPPALWADI-012</t>
  </si>
  <si>
    <t>Priyanka Hemant Chavhan</t>
  </si>
  <si>
    <t>Parish Shrirang</t>
  </si>
  <si>
    <t>FMF048958</t>
  </si>
  <si>
    <t>BASW-DHAMANIYA-013</t>
  </si>
  <si>
    <t>Indara Makawana</t>
  </si>
  <si>
    <t xml:space="preserve">Rajesh </t>
  </si>
  <si>
    <t>FMF052579</t>
  </si>
  <si>
    <t>Sami</t>
  </si>
  <si>
    <t>UCBR-CHHANCHANBEDA-05</t>
  </si>
  <si>
    <t>Ratnamani Harijan</t>
  </si>
  <si>
    <t>Papiya Mondal</t>
  </si>
  <si>
    <t>FMF064338</t>
  </si>
  <si>
    <t>LDWA-Udana-03</t>
  </si>
  <si>
    <t>Meva Devi</t>
  </si>
  <si>
    <t>MILK-Krimcha-015</t>
  </si>
  <si>
    <t>Maya Devi</t>
  </si>
  <si>
    <t>Pooja Sagar</t>
  </si>
  <si>
    <t>FMF054134</t>
  </si>
  <si>
    <t>Munni Devi</t>
  </si>
  <si>
    <t>Neeraj Kumar</t>
  </si>
  <si>
    <t>FMF045261</t>
  </si>
  <si>
    <t>AMLY-GAHIRA-01</t>
  </si>
  <si>
    <t>KANSHU DEVI YADAW</t>
  </si>
  <si>
    <t>Abhishek Singh</t>
  </si>
  <si>
    <t>FMF073092</t>
  </si>
  <si>
    <t>HPBO-kanchanpur-038</t>
  </si>
  <si>
    <t>RAGR-Debendranarayanpur-011</t>
  </si>
  <si>
    <t>Pramila Mandal</t>
  </si>
  <si>
    <t>NANI-Sadiyapur-018</t>
  </si>
  <si>
    <t>Roshni Devi</t>
  </si>
  <si>
    <t>AAR-Aara-04</t>
  </si>
  <si>
    <t>Munna Tiwari</t>
  </si>
  <si>
    <t>FMF069921</t>
  </si>
  <si>
    <t>BGBO-Rajopur-05</t>
  </si>
  <si>
    <t>Vishekha Devi</t>
  </si>
  <si>
    <t>Vishal Bharti</t>
  </si>
  <si>
    <t>FMF069888</t>
  </si>
  <si>
    <t>FAIZ-Raghunathpur-04</t>
  </si>
  <si>
    <t>Anita Mishra</t>
  </si>
  <si>
    <t>Ravi Verma</t>
  </si>
  <si>
    <t>FMF061579</t>
  </si>
  <si>
    <t>NARK-Mahuawa-02</t>
  </si>
  <si>
    <t>Kavita Devi</t>
  </si>
  <si>
    <t>FMF031591</t>
  </si>
  <si>
    <t>M_IGL-M25-73K Kotak@24.15%</t>
  </si>
  <si>
    <t>M73KKT@24.15%</t>
  </si>
  <si>
    <t>ARDP-JAWALA-02</t>
  </si>
  <si>
    <t>Rekha Shankar Sontakke</t>
  </si>
  <si>
    <t>PDBR-Dumrimuradih-032</t>
  </si>
  <si>
    <t>Rubi Devi</t>
  </si>
  <si>
    <t>FMF066019</t>
  </si>
  <si>
    <t>BGBO-Sonapur-016</t>
  </si>
  <si>
    <t>Teela Devi</t>
  </si>
  <si>
    <t>FMF056216</t>
  </si>
  <si>
    <t>PANA-Pandhana-04</t>
  </si>
  <si>
    <t>Sadeka bi</t>
  </si>
  <si>
    <t>PELD-BORIAVI-019</t>
  </si>
  <si>
    <t>Kokilaben Rathod</t>
  </si>
  <si>
    <t>Maheshkumar Parmar</t>
  </si>
  <si>
    <t>FMF068579</t>
  </si>
  <si>
    <t>GANA-Amritpur-05</t>
  </si>
  <si>
    <t>Sarita</t>
  </si>
  <si>
    <t>Saurav Kumar</t>
  </si>
  <si>
    <t>FMF064162</t>
  </si>
  <si>
    <t>DPBO-Rajiv-032</t>
  </si>
  <si>
    <t>Anjali Kumari</t>
  </si>
  <si>
    <t>FMF071727</t>
  </si>
  <si>
    <t>SHBR-ICHHAPUR-01</t>
  </si>
  <si>
    <t>SAKUNTALA BARAL</t>
  </si>
  <si>
    <t>Bichitra Nayak</t>
  </si>
  <si>
    <t>FMF069010</t>
  </si>
  <si>
    <t>CCBR-Deogaon-08</t>
  </si>
  <si>
    <t>Meera Devi</t>
  </si>
  <si>
    <t>Ankita Rajbhar</t>
  </si>
  <si>
    <t>FMF059163</t>
  </si>
  <si>
    <t>RENG-Babuchakuli-04</t>
  </si>
  <si>
    <t>GOLAPI KHADIA</t>
  </si>
  <si>
    <t>Roshan Nayak</t>
  </si>
  <si>
    <t>FMF063992</t>
  </si>
  <si>
    <t>BHDA-BALETA-010</t>
  </si>
  <si>
    <t>Naynaben Rameshbhai Pandor</t>
  </si>
  <si>
    <t>Jigneshkumar Pandav</t>
  </si>
  <si>
    <t>FMF056986</t>
  </si>
  <si>
    <t>UDA-rampurkhora-015</t>
  </si>
  <si>
    <t>RUPA KUMARI</t>
  </si>
  <si>
    <t>Pramod Yadav</t>
  </si>
  <si>
    <t>FMF069426</t>
  </si>
  <si>
    <t>Maya</t>
  </si>
  <si>
    <t>GORA bangra five</t>
  </si>
  <si>
    <t>Hasmun Khatun</t>
  </si>
  <si>
    <t>Vivek Kumar</t>
  </si>
  <si>
    <t>FMF059849</t>
  </si>
  <si>
    <t>CHAR-Ruhana-012</t>
  </si>
  <si>
    <t>Ravina</t>
  </si>
  <si>
    <t>SIMH-Sirauli-02</t>
  </si>
  <si>
    <t>Babli Devi</t>
  </si>
  <si>
    <t>SNBR-BANKOI-07</t>
  </si>
  <si>
    <t>Sabitri Pradhan</t>
  </si>
  <si>
    <t>Gyanaranjan Samal</t>
  </si>
  <si>
    <t>FMF075572</t>
  </si>
  <si>
    <t>BASW-VAJWANA-03</t>
  </si>
  <si>
    <t>Lila Charpota</t>
  </si>
  <si>
    <t>Mahesh Katara</t>
  </si>
  <si>
    <t>FMF056756</t>
  </si>
  <si>
    <t>BGBO-Ratanpur-038</t>
  </si>
  <si>
    <t>Vevi Devi</t>
  </si>
  <si>
    <t>M_IGL-M25-55K Bajaj@24.50%</t>
  </si>
  <si>
    <t>M55KBA@24.50%</t>
  </si>
  <si>
    <t>SHRP-Shekhpura-032</t>
  </si>
  <si>
    <t>ANJU</t>
  </si>
  <si>
    <t>Shubham Kumar</t>
  </si>
  <si>
    <t>FMF049393</t>
  </si>
  <si>
    <t>ADTP-Gamharia-0171</t>
  </si>
  <si>
    <t>sunita</t>
  </si>
  <si>
    <t>Chaina Lohra</t>
  </si>
  <si>
    <t>Harish Kumar</t>
  </si>
  <si>
    <t>FMF061871</t>
  </si>
  <si>
    <t>M_IGL-M25-73K ICICI@24.15%</t>
  </si>
  <si>
    <t>M73KBA@24.15%</t>
  </si>
  <si>
    <t>THAL-JUNWANIYA-010</t>
  </si>
  <si>
    <t>Dipika Khadiya</t>
  </si>
  <si>
    <t>HANS-BHAGWANPUR-01</t>
  </si>
  <si>
    <t>Sajjan Das</t>
  </si>
  <si>
    <t>FMF037612</t>
  </si>
  <si>
    <t>RENG-KUKUDA-04</t>
  </si>
  <si>
    <t>PINKI MIRDHA</t>
  </si>
  <si>
    <t>Swarup Padhan</t>
  </si>
  <si>
    <t>FMF075066</t>
  </si>
  <si>
    <t>KHUN-TANGANA-02</t>
  </si>
  <si>
    <t>Sanjukta Patra</t>
  </si>
  <si>
    <t>Manisha Mohanty</t>
  </si>
  <si>
    <t>FMF074100</t>
  </si>
  <si>
    <t>KUSH-AMALIYA-07</t>
  </si>
  <si>
    <t>Surta</t>
  </si>
  <si>
    <t>Kala</t>
  </si>
  <si>
    <t>Chetan Lal</t>
  </si>
  <si>
    <t>FMF031340</t>
  </si>
  <si>
    <t>GORA-Purshottampur 04</t>
  </si>
  <si>
    <t>rekha devi</t>
  </si>
  <si>
    <t>Ajeet Kumar</t>
  </si>
  <si>
    <t>FMF054580</t>
  </si>
  <si>
    <t>Viresh Kumar</t>
  </si>
  <si>
    <t>NAMB-KOOLAIMOOPANUR-01</t>
  </si>
  <si>
    <t>Poonkodi P</t>
  </si>
  <si>
    <t>BALA-Pachenda-03</t>
  </si>
  <si>
    <t>Aarti</t>
  </si>
  <si>
    <t>KHAIL-Mohiuddinpur-01</t>
  </si>
  <si>
    <t>FMF059358</t>
  </si>
  <si>
    <t>ANITA DEVI</t>
  </si>
  <si>
    <t>Geeta</t>
  </si>
  <si>
    <t>BINJ-Bangara-03</t>
  </si>
  <si>
    <t>Tilottama Jena</t>
  </si>
  <si>
    <t>Fulkumari</t>
  </si>
  <si>
    <t>AGUL-BALICHANDRAPUR-01</t>
  </si>
  <si>
    <t>Tikili Behera</t>
  </si>
  <si>
    <t>Prasanta Naik</t>
  </si>
  <si>
    <t>FMF051107</t>
  </si>
  <si>
    <t>AMLY-JADKUD-04</t>
  </si>
  <si>
    <t>Rani Singh</t>
  </si>
  <si>
    <t>MUBR-Magorra-013</t>
  </si>
  <si>
    <t>Subham Kumar</t>
  </si>
  <si>
    <t>FMF064109</t>
  </si>
  <si>
    <t>KUSH-KAJALI-02</t>
  </si>
  <si>
    <t>Kapuri</t>
  </si>
  <si>
    <t xml:space="preserve">Ashwin </t>
  </si>
  <si>
    <t>FMF071657</t>
  </si>
  <si>
    <t>PDBR-BARWAKALAN-02</t>
  </si>
  <si>
    <t>CHHOTAKI DEVI</t>
  </si>
  <si>
    <t>Sandesh Mishra</t>
  </si>
  <si>
    <t>FMF048502</t>
  </si>
  <si>
    <t>Santosh Devi</t>
  </si>
  <si>
    <t>Muniya Devi</t>
  </si>
  <si>
    <t>REWA-KEMAR-01</t>
  </si>
  <si>
    <t>Shakuntakla Saket</t>
  </si>
  <si>
    <t>Anurag Sharma</t>
  </si>
  <si>
    <t>FMF054442</t>
  </si>
  <si>
    <t>MGPR-BOTALATANGA-03</t>
  </si>
  <si>
    <t>Madhulita Naik</t>
  </si>
  <si>
    <t>Abhisek Barik</t>
  </si>
  <si>
    <t>FMF042497</t>
  </si>
  <si>
    <t>ANBO-VARLYAPANI-03</t>
  </si>
  <si>
    <t>Jaahbu</t>
  </si>
  <si>
    <t>Hariom Prajapati</t>
  </si>
  <si>
    <t>FMF075563</t>
  </si>
  <si>
    <t>CHBR-Kaswamehsi-01</t>
  </si>
  <si>
    <t>sarswati devi</t>
  </si>
  <si>
    <t>Gita Adiwashi</t>
  </si>
  <si>
    <t>GORA-Mauna-016</t>
  </si>
  <si>
    <t>Savita Kumari</t>
  </si>
  <si>
    <t>FMF057720</t>
  </si>
  <si>
    <t>anita devi</t>
  </si>
  <si>
    <t>BARU-SHAKARWARA-09</t>
  </si>
  <si>
    <t>Brij Kumar</t>
  </si>
  <si>
    <t>FMF055763</t>
  </si>
  <si>
    <t>ROBE-Gordiha-06</t>
  </si>
  <si>
    <t>FPBR-Vishun-06</t>
  </si>
  <si>
    <t>Meena Devi</t>
  </si>
  <si>
    <t>M_IGL-M25-65K Bajaj@24.50%</t>
  </si>
  <si>
    <t>M65KBA@24.50%</t>
  </si>
  <si>
    <t>BICH-Kalapani-04</t>
  </si>
  <si>
    <t>Biranga Munda</t>
  </si>
  <si>
    <t>FMF045439</t>
  </si>
  <si>
    <t>BRRR-Sirsa-04</t>
  </si>
  <si>
    <t>Sujit Kumar</t>
  </si>
  <si>
    <t>FMF032344</t>
  </si>
  <si>
    <t>AAR-Garhani-08</t>
  </si>
  <si>
    <t>Dev Prasad</t>
  </si>
  <si>
    <t>FMF072509</t>
  </si>
  <si>
    <t>JHAL-JHIRNIYA-01</t>
  </si>
  <si>
    <t>Vikram Ruhela</t>
  </si>
  <si>
    <t>FMF065984</t>
  </si>
  <si>
    <t>M_IGL-M36-80K Bajaj@24.50%</t>
  </si>
  <si>
    <t>M80KB@24.50%</t>
  </si>
  <si>
    <t>MJBR-BARGAON-010</t>
  </si>
  <si>
    <t>FMF038113</t>
  </si>
  <si>
    <t>BIH-Kaithi-09</t>
  </si>
  <si>
    <t>BIH-Kaithi-08</t>
  </si>
  <si>
    <t>SHARDA DEVI</t>
  </si>
  <si>
    <t>Deepu Kumar</t>
  </si>
  <si>
    <t>FMF064255</t>
  </si>
  <si>
    <t>CHTI-ANANDAPUR-02</t>
  </si>
  <si>
    <t>Kabita Lenka</t>
  </si>
  <si>
    <t>Suryakanta Polei</t>
  </si>
  <si>
    <t>FMF048582</t>
  </si>
  <si>
    <t>ANTR-KEDARPUR-027</t>
  </si>
  <si>
    <t>Pranati Mohanty</t>
  </si>
  <si>
    <t>Sapan Behera</t>
  </si>
  <si>
    <t>FMF042848</t>
  </si>
  <si>
    <t>HMH-Amarpura-06</t>
  </si>
  <si>
    <t>Manpreet Singh</t>
  </si>
  <si>
    <t>FMF075327</t>
  </si>
  <si>
    <t>M_IGL-M36-73K Kotak@24.50%</t>
  </si>
  <si>
    <t>M73KK@24.50%</t>
  </si>
  <si>
    <t>VASA-ANAND-041</t>
  </si>
  <si>
    <t>Anjali Aakashbhai Vashfoda</t>
  </si>
  <si>
    <t>Gaurangkumar Parmar</t>
  </si>
  <si>
    <t>FMF050550</t>
  </si>
  <si>
    <t>NABR-BELTARODI-03</t>
  </si>
  <si>
    <t>Jyoti Rakesh Khobragade</t>
  </si>
  <si>
    <t>Chittranjan Rathod</t>
  </si>
  <si>
    <t>FMF070555</t>
  </si>
  <si>
    <t>KHDP-TIKIRIPADA-01</t>
  </si>
  <si>
    <t>Archana Naik</t>
  </si>
  <si>
    <t>Soumya Pradhan</t>
  </si>
  <si>
    <t>FMF068451</t>
  </si>
  <si>
    <t>BHDA-KANADAR-021</t>
  </si>
  <si>
    <t>Tabiyad Surekhaben Ashvinbhai</t>
  </si>
  <si>
    <t>Asari Dharmabhai</t>
  </si>
  <si>
    <t>FMF050560</t>
  </si>
  <si>
    <t>Sukvati Bai uikey</t>
  </si>
  <si>
    <t>SAHE-Sukhsena-04</t>
  </si>
  <si>
    <t>Sanchariya Devi</t>
  </si>
  <si>
    <t>Shiv Saha</t>
  </si>
  <si>
    <t>FMF069775</t>
  </si>
  <si>
    <t>PEBR-SARISMAR-01</t>
  </si>
  <si>
    <t>Pramila Sartiya</t>
  </si>
  <si>
    <t>Saraswati Sahu</t>
  </si>
  <si>
    <t>FMF065906</t>
  </si>
  <si>
    <t>BASW-BARODIYA-07</t>
  </si>
  <si>
    <t>THAL-AGNALIYAPADA-02</t>
  </si>
  <si>
    <t>Kamlesh Amliyar</t>
  </si>
  <si>
    <t>FMF040907</t>
  </si>
  <si>
    <t>AMLY-HARRAI-011</t>
  </si>
  <si>
    <t>Manju Devi Singh</t>
  </si>
  <si>
    <t>Pushpraj Kushwaha</t>
  </si>
  <si>
    <t>FMF045085</t>
  </si>
  <si>
    <t>CHDS-Rustamnagar-3</t>
  </si>
  <si>
    <t xml:space="preserve">Anshu </t>
  </si>
  <si>
    <t>FMF056120</t>
  </si>
  <si>
    <t>MFBO-Jain-07</t>
  </si>
  <si>
    <t>Mala Kumari</t>
  </si>
  <si>
    <t>Sunil Kumar</t>
  </si>
  <si>
    <t>FMF055985</t>
  </si>
  <si>
    <t>MIBR-Ramgarh-01</t>
  </si>
  <si>
    <t>Shindu Devi</t>
  </si>
  <si>
    <t>FMF060365</t>
  </si>
  <si>
    <t>Laxmina Devi</t>
  </si>
  <si>
    <t>KHAIL-Jagdishpur-01</t>
  </si>
  <si>
    <t>Kanchan</t>
  </si>
  <si>
    <t>Kanchan Gautam</t>
  </si>
  <si>
    <t>Km Upadhaya</t>
  </si>
  <si>
    <t>FMF063862</t>
  </si>
  <si>
    <t>NABR-PANNASE-02</t>
  </si>
  <si>
    <t>Raveena Vishwadip Turkele</t>
  </si>
  <si>
    <t>KHHO-KABAR-06</t>
  </si>
  <si>
    <t>Poona Adiwasi</t>
  </si>
  <si>
    <t>BPRA-JAGIJHORA-010</t>
  </si>
  <si>
    <t>Laxmimoni Soren</t>
  </si>
  <si>
    <t>Nazir Hossain</t>
  </si>
  <si>
    <t>FMF051420</t>
  </si>
  <si>
    <t>SHRP-Saharanpur-06</t>
  </si>
  <si>
    <t>Babli</t>
  </si>
  <si>
    <t>Sanni Deval</t>
  </si>
  <si>
    <t>FMF046754</t>
  </si>
  <si>
    <t>PAYA-KATKA-018</t>
  </si>
  <si>
    <t>Seema Vishvkarma</t>
  </si>
  <si>
    <t>Hari Prasad</t>
  </si>
  <si>
    <t>FMF044937</t>
  </si>
  <si>
    <t>DPBO-Dautpur-067</t>
  </si>
  <si>
    <t>RAMWATI DEVI</t>
  </si>
  <si>
    <t>JEAW-Brijanagla-09</t>
  </si>
  <si>
    <t>Bina</t>
  </si>
  <si>
    <t>Lokendra Singh</t>
  </si>
  <si>
    <t>FMF075584</t>
  </si>
  <si>
    <t>FMF050899</t>
  </si>
  <si>
    <t>CDMB-NAKKARAVANTHANKUDI-05</t>
  </si>
  <si>
    <t>Murugeshwari Santhanakrishnan</t>
  </si>
  <si>
    <t xml:space="preserve">Premkumar </t>
  </si>
  <si>
    <t>FMF032721</t>
  </si>
  <si>
    <t>M_IGL-M25-45K Kotak@24.15%</t>
  </si>
  <si>
    <t>M45KKT@24.15%</t>
  </si>
  <si>
    <t>BUBO-BALBAHRA-06</t>
  </si>
  <si>
    <t>Chhathaniya</t>
  </si>
  <si>
    <t>UJBR-Nanakheda-018</t>
  </si>
  <si>
    <t>Mamta Prajapat</t>
  </si>
  <si>
    <t>Radha</t>
  </si>
  <si>
    <t>KBBO-Hanuman-016</t>
  </si>
  <si>
    <t>Punita Devi</t>
  </si>
  <si>
    <t>FMF060500</t>
  </si>
  <si>
    <t>DGBO-Mahisari-04</t>
  </si>
  <si>
    <t>MANTI DEVI</t>
  </si>
  <si>
    <t>FMF043926</t>
  </si>
  <si>
    <t>GLWR-BAMOR-0159</t>
  </si>
  <si>
    <t>Veer Vati</t>
  </si>
  <si>
    <t>Bablesh Dhakad</t>
  </si>
  <si>
    <t>FMF058050</t>
  </si>
  <si>
    <t>Nibua</t>
  </si>
  <si>
    <t>MAIH-GOBARI-05</t>
  </si>
  <si>
    <t>Archana Sahu</t>
  </si>
  <si>
    <t>Shubham Pandey</t>
  </si>
  <si>
    <t>FMF042884</t>
  </si>
  <si>
    <t>GORA-Mahammadpur 03</t>
  </si>
  <si>
    <t>ANITA KUMARI</t>
  </si>
  <si>
    <t>FMF075532</t>
  </si>
  <si>
    <t>BASW-PINDARMA-04</t>
  </si>
  <si>
    <t>Lali</t>
  </si>
  <si>
    <t>Mithun Kumar Raj</t>
  </si>
  <si>
    <t>FMF073002</t>
  </si>
  <si>
    <t>MBBU-Baraitha-01</t>
  </si>
  <si>
    <t>Bela kunwar</t>
  </si>
  <si>
    <t>KHAI-Achutipur-03</t>
  </si>
  <si>
    <t>Tapaswani Shankhua</t>
  </si>
  <si>
    <t>Jayant Malik</t>
  </si>
  <si>
    <t>FMF043810</t>
  </si>
  <si>
    <t>AAR-Bakhorapur-010</t>
  </si>
  <si>
    <t>Soni Devi</t>
  </si>
  <si>
    <t>Raj Upadhyay</t>
  </si>
  <si>
    <t>FMF073835</t>
  </si>
  <si>
    <t>PYBO-Dandupur-05</t>
  </si>
  <si>
    <t>Bandana</t>
  </si>
  <si>
    <t xml:space="preserve">Ramchandar </t>
  </si>
  <si>
    <t>FMF044647</t>
  </si>
  <si>
    <t>CHAR-Ruhana-016</t>
  </si>
  <si>
    <t>ALIG-Harduaaganj-034</t>
  </si>
  <si>
    <t>Rovin Singh</t>
  </si>
  <si>
    <t>FMF067294</t>
  </si>
  <si>
    <t>JEAW-Jewar-036</t>
  </si>
  <si>
    <t>Jayrani</t>
  </si>
  <si>
    <t>FMF040011</t>
  </si>
  <si>
    <t>AMLY-NAUDHIYA-04</t>
  </si>
  <si>
    <t>Durga Sahu</t>
  </si>
  <si>
    <t>Lavkesh Sahu</t>
  </si>
  <si>
    <t>FMF072242</t>
  </si>
  <si>
    <t>LDWA-Khukhni-02</t>
  </si>
  <si>
    <t>Shakuntla</t>
  </si>
  <si>
    <t>Indrajeet</t>
  </si>
  <si>
    <t>FMF075380</t>
  </si>
  <si>
    <t>TMLP-Ghilajhar-02</t>
  </si>
  <si>
    <t>Lalita Kalita</t>
  </si>
  <si>
    <t>Barasha Kalita</t>
  </si>
  <si>
    <t>FMF060066</t>
  </si>
  <si>
    <t>SHER-Lutua-05</t>
  </si>
  <si>
    <t>Sunaina Devi</t>
  </si>
  <si>
    <t>Pancham Kumar</t>
  </si>
  <si>
    <t>FMF069797</t>
  </si>
  <si>
    <t>MAIH-DUNDAHI-01</t>
  </si>
  <si>
    <t>Seeta Bai</t>
  </si>
  <si>
    <t>FMF050572</t>
  </si>
  <si>
    <t>DGBO-Mehashi-04</t>
  </si>
  <si>
    <t>THBR-HALADIDIHA-01</t>
  </si>
  <si>
    <t>Smt Malati Behera</t>
  </si>
  <si>
    <t>Subhasmita Kar</t>
  </si>
  <si>
    <t>FMF055138</t>
  </si>
  <si>
    <t>pushpa devi</t>
  </si>
  <si>
    <t>THAL-GUDABADA-011</t>
  </si>
  <si>
    <t>Tita Hatila</t>
  </si>
  <si>
    <t>NARS-Kheda-05</t>
  </si>
  <si>
    <t>HAND-Vajpur-03</t>
  </si>
  <si>
    <t>FMF061012</t>
  </si>
  <si>
    <t>GHAR-Satmesara-03</t>
  </si>
  <si>
    <t>Lalti</t>
  </si>
  <si>
    <t>Rahul Yadav</t>
  </si>
  <si>
    <t>Mantu Gupta</t>
  </si>
  <si>
    <t>FMF050051</t>
  </si>
  <si>
    <t>MIBR-Siraha-06</t>
  </si>
  <si>
    <t>Bitu Paswan</t>
  </si>
  <si>
    <t>FMF060671</t>
  </si>
  <si>
    <t>UJI-Patar-02</t>
  </si>
  <si>
    <t>Upnesh Kumar</t>
  </si>
  <si>
    <t>FMF038811</t>
  </si>
  <si>
    <t>BALA-Sisona-010</t>
  </si>
  <si>
    <t>RENG-Babuchakuli-03</t>
  </si>
  <si>
    <t>Pramila Barvia</t>
  </si>
  <si>
    <t>JEAW-Atari-05</t>
  </si>
  <si>
    <t>Sita</t>
  </si>
  <si>
    <t>ADIL-POOSAI-04</t>
  </si>
  <si>
    <t>Barkunti Krishnaveni</t>
  </si>
  <si>
    <t>Malyala Kiran</t>
  </si>
  <si>
    <t>FMF070843</t>
  </si>
  <si>
    <t>MAIH-NARHATHI-05</t>
  </si>
  <si>
    <t>Pravin Kumari Saket</t>
  </si>
  <si>
    <t>SIRA-BIDANPUR-06</t>
  </si>
  <si>
    <t>Kalavati</t>
  </si>
  <si>
    <t>FMF072893</t>
  </si>
  <si>
    <t>TMLP-Ahiabari-06</t>
  </si>
  <si>
    <t>Palki Das Sarkar</t>
  </si>
  <si>
    <t>BLBO-Barapudgia-04</t>
  </si>
  <si>
    <t>Ranjita Naik</t>
  </si>
  <si>
    <t>Radha Bhoi</t>
  </si>
  <si>
    <t>FMF042836</t>
  </si>
  <si>
    <t>THBR-DADHIBAMANPUR-016</t>
  </si>
  <si>
    <t>Sumitra Parida</t>
  </si>
  <si>
    <t>Ashok Rout</t>
  </si>
  <si>
    <t>FMF055410</t>
  </si>
  <si>
    <t>M_IGL-M36-70K Kotak@24.15%</t>
  </si>
  <si>
    <t>M70KK@24.15%</t>
  </si>
  <si>
    <t>GANA-Mahrawal-02</t>
  </si>
  <si>
    <t>Chanchal</t>
  </si>
  <si>
    <t>VISHAL KUMAR</t>
  </si>
  <si>
    <t>FMF047937</t>
  </si>
  <si>
    <t>KUSH-CHURADA-07</t>
  </si>
  <si>
    <t>Kamla Katara</t>
  </si>
  <si>
    <t xml:space="preserve">Shantosh </t>
  </si>
  <si>
    <t>FMF070588</t>
  </si>
  <si>
    <t>BPRA-Banarhat-04</t>
  </si>
  <si>
    <t>Sabita Munda</t>
  </si>
  <si>
    <t>ROBE-Churk-09</t>
  </si>
  <si>
    <t>PATN-DOUR-01</t>
  </si>
  <si>
    <t>Sukwaro Nirmalkar</t>
  </si>
  <si>
    <t xml:space="preserve">Damani </t>
  </si>
  <si>
    <t>FMF038776</t>
  </si>
  <si>
    <t>SAHE-Kalyani-09</t>
  </si>
  <si>
    <t>Tulsi Kumari</t>
  </si>
  <si>
    <t>GUDY-MOONGAMPATTU-04</t>
  </si>
  <si>
    <t>Kanniyakumari V</t>
  </si>
  <si>
    <t>GZBO-Khizirpur-05</t>
  </si>
  <si>
    <t>Kumari Raj Nandani</t>
  </si>
  <si>
    <t>FMF051345</t>
  </si>
  <si>
    <t>MIBO-Kaljha-07</t>
  </si>
  <si>
    <t>GURWINDER KAUR</t>
  </si>
  <si>
    <t>HANS-SARAIYAHAT-05</t>
  </si>
  <si>
    <t>Rupa Kumari</t>
  </si>
  <si>
    <t>Vijoy Kumar</t>
  </si>
  <si>
    <t>FMF068319</t>
  </si>
  <si>
    <t>GZBO-Bawara-01</t>
  </si>
  <si>
    <t>PATN-KARSA-01</t>
  </si>
  <si>
    <t>Suman Yadav</t>
  </si>
  <si>
    <t>Hareesh Kumar</t>
  </si>
  <si>
    <t>FMF053117</t>
  </si>
  <si>
    <t>PEBR-SARBAHRA-01</t>
  </si>
  <si>
    <t>Rajni Bai Chakradhari</t>
  </si>
  <si>
    <t>SHRP-Manakmau-040</t>
  </si>
  <si>
    <t>km Swati</t>
  </si>
  <si>
    <t>Vansh Yadav</t>
  </si>
  <si>
    <t>FMF063038</t>
  </si>
  <si>
    <t>GARM-AINTHU-07</t>
  </si>
  <si>
    <t>Moni Devi</t>
  </si>
  <si>
    <t>Pooja Kumari</t>
  </si>
  <si>
    <t>DHEK-Tinkharia-07</t>
  </si>
  <si>
    <t>Amila Karmakar</t>
  </si>
  <si>
    <t>Dipjyoti Borah</t>
  </si>
  <si>
    <t>FMF072234</t>
  </si>
  <si>
    <t>CHAR-Ruhana-4</t>
  </si>
  <si>
    <t>MUBR-Nagla-18</t>
  </si>
  <si>
    <t>FMF076296</t>
  </si>
  <si>
    <t>GORA-Dayalpur 02</t>
  </si>
  <si>
    <t>SUMINTRA DEVI</t>
  </si>
  <si>
    <t>KHAIL-Budha-08</t>
  </si>
  <si>
    <t>Sachin Bharti</t>
  </si>
  <si>
    <t>FMF064298</t>
  </si>
  <si>
    <t>THAL-GULARIPADA-02</t>
  </si>
  <si>
    <t>Surta Bhabar</t>
  </si>
  <si>
    <t>MIBO-Chautala-029</t>
  </si>
  <si>
    <t>BLBO-Belbahali-03</t>
  </si>
  <si>
    <t>Santoshini Bag</t>
  </si>
  <si>
    <t>JHBR-Naina-032</t>
  </si>
  <si>
    <t>Girja raikwar</t>
  </si>
  <si>
    <t>Aditya Ghosh</t>
  </si>
  <si>
    <t>FMF072546</t>
  </si>
  <si>
    <t>THAL-ITAWA-03</t>
  </si>
  <si>
    <t>Jogadi Katija</t>
  </si>
  <si>
    <t>Shivraj Thakur</t>
  </si>
  <si>
    <t>FMF041196</t>
  </si>
  <si>
    <t>SDBR-Deochandpur-01</t>
  </si>
  <si>
    <t>VANDANA devi</t>
  </si>
  <si>
    <t>Anju</t>
  </si>
  <si>
    <t>GANA-Imlahara-05</t>
  </si>
  <si>
    <t>RRBR-Nadaul-02</t>
  </si>
  <si>
    <t>Reecha Pandey</t>
  </si>
  <si>
    <t>MUDA-NAGANUR-07</t>
  </si>
  <si>
    <t>Roopa Pattar</t>
  </si>
  <si>
    <t>Siddarudh Gujanatti</t>
  </si>
  <si>
    <t>FMF052983</t>
  </si>
  <si>
    <t>AMLY-JHOKHO-05</t>
  </si>
  <si>
    <t>Gujratiya</t>
  </si>
  <si>
    <t>Abhishek Mishra</t>
  </si>
  <si>
    <t>FMF052596</t>
  </si>
  <si>
    <t>RAGR-Kurunti-09</t>
  </si>
  <si>
    <t>Ritanjali Parida</t>
  </si>
  <si>
    <t>Satyabrata Sethi</t>
  </si>
  <si>
    <t>FMF034599</t>
  </si>
  <si>
    <t>GZBO-MADARPUR-01</t>
  </si>
  <si>
    <t>Vibha Kumari</t>
  </si>
  <si>
    <t>FMF045036</t>
  </si>
  <si>
    <t>BGBO-Kamrudinpur-09</t>
  </si>
  <si>
    <t>Arpana Kumari</t>
  </si>
  <si>
    <t>FMF058918</t>
  </si>
  <si>
    <t>BASW-JALDA-020</t>
  </si>
  <si>
    <t>GEETA DEVI KHANT</t>
  </si>
  <si>
    <t>Ritesh Jayswal</t>
  </si>
  <si>
    <t>FMF046669</t>
  </si>
  <si>
    <t>FLKT-Phulbari-03</t>
  </si>
  <si>
    <t>Sujata Barman</t>
  </si>
  <si>
    <t>M_IGL-M25-82K ICICI@24.50%</t>
  </si>
  <si>
    <t>M82KICIC@24.50</t>
  </si>
  <si>
    <t>BLBO-Arda-01</t>
  </si>
  <si>
    <t>Santosini Bagartti</t>
  </si>
  <si>
    <t>Dipu Sahu</t>
  </si>
  <si>
    <t>FMF071200</t>
  </si>
  <si>
    <t>MUBR-Jawali-02</t>
  </si>
  <si>
    <t>PREMVATI</t>
  </si>
  <si>
    <t>GZBO-Para-05</t>
  </si>
  <si>
    <t>Mamta</t>
  </si>
  <si>
    <t>AAR-Manikpur-03</t>
  </si>
  <si>
    <t>Bina Devi</t>
  </si>
  <si>
    <t>BGBO-Ratanpur-01</t>
  </si>
  <si>
    <t>PAWAN DEVI</t>
  </si>
  <si>
    <t>BHDA-VAGHPUR-07</t>
  </si>
  <si>
    <t>Bodat Geetaben Amrutbhai</t>
  </si>
  <si>
    <t>BOTD-KANDHEVALIYA-02</t>
  </si>
  <si>
    <t>Gorasava Radhikaben</t>
  </si>
  <si>
    <t>Dharajiya Rameshbhai</t>
  </si>
  <si>
    <t>FMF036015</t>
  </si>
  <si>
    <t>BARI-Kankar-015</t>
  </si>
  <si>
    <t>BABITA DEVI</t>
  </si>
  <si>
    <t>Gita Devi</t>
  </si>
  <si>
    <t>FPBR-Majhgawan-03</t>
  </si>
  <si>
    <t>Neelam Devi</t>
  </si>
  <si>
    <t>FMF073592</t>
  </si>
  <si>
    <t>GORA-KAMTAUL-019</t>
  </si>
  <si>
    <t>SHOBHA DEVI</t>
  </si>
  <si>
    <t>DPBR-Balapur-01</t>
  </si>
  <si>
    <t>FMF039940</t>
  </si>
  <si>
    <t>MJBR-Hasanpur-26</t>
  </si>
  <si>
    <t>Nitu Kumari</t>
  </si>
  <si>
    <t>RSBO-Dumri-022</t>
  </si>
  <si>
    <t>Vibha Devi</t>
  </si>
  <si>
    <t>FMF056217</t>
  </si>
  <si>
    <t>CHND-KACHARIYA-01</t>
  </si>
  <si>
    <t>Aarti Yadav</t>
  </si>
  <si>
    <t xml:space="preserve">Radheshyam </t>
  </si>
  <si>
    <t>FMF069300</t>
  </si>
  <si>
    <t>JBBR-Narsan-014</t>
  </si>
  <si>
    <t>SANJOGATA</t>
  </si>
  <si>
    <t xml:space="preserve">Neha </t>
  </si>
  <si>
    <t>FMF048682</t>
  </si>
  <si>
    <t>Arun Kumar</t>
  </si>
  <si>
    <t>CHJH-Bhaurha-03</t>
  </si>
  <si>
    <t>Sangita Devi</t>
  </si>
  <si>
    <t>AGUL-KANDASAR-015</t>
  </si>
  <si>
    <t>Sasmita Naik</t>
  </si>
  <si>
    <t>ANTR-PATIMUNDA-03</t>
  </si>
  <si>
    <t>Suprabha Swain</t>
  </si>
  <si>
    <t>DHEK-No.-04</t>
  </si>
  <si>
    <t>Harshit Horo</t>
  </si>
  <si>
    <t>Dipanjali Nath</t>
  </si>
  <si>
    <t>FMF055769</t>
  </si>
  <si>
    <t>CDBO-Baheri-05</t>
  </si>
  <si>
    <t>Shashibala Yadav</t>
  </si>
  <si>
    <t>Prince Yadav</t>
  </si>
  <si>
    <t>FMF062902</t>
  </si>
  <si>
    <t>Suneeta Kumari</t>
  </si>
  <si>
    <t>TOHA-Theri-03</t>
  </si>
  <si>
    <t>Manpreet Kaur</t>
  </si>
  <si>
    <t>HAND-Payagpur-013</t>
  </si>
  <si>
    <t>raj devi</t>
  </si>
  <si>
    <t>Inaiya school 02</t>
  </si>
  <si>
    <t>Hathiyani-01</t>
  </si>
  <si>
    <t>MALATI devi</t>
  </si>
  <si>
    <t>TEPR-Dolabari-04</t>
  </si>
  <si>
    <t>Dipali Nayak</t>
  </si>
  <si>
    <t>Akash Das</t>
  </si>
  <si>
    <t>FMF070824</t>
  </si>
  <si>
    <t>NRPR-Jheeran-09</t>
  </si>
  <si>
    <t>babli</t>
  </si>
  <si>
    <t xml:space="preserve">Anmol </t>
  </si>
  <si>
    <t>FMF060549</t>
  </si>
  <si>
    <t>KUJG-NUANBAZAR-06</t>
  </si>
  <si>
    <t>Charulata Das</t>
  </si>
  <si>
    <t>Supriti Das</t>
  </si>
  <si>
    <t>FMF073528</t>
  </si>
  <si>
    <t>MUDA-NIPANAL-01</t>
  </si>
  <si>
    <t>Sushila Kushalasing Hajeri</t>
  </si>
  <si>
    <t>Priyanka</t>
  </si>
  <si>
    <t>Dhruv Shrivastav</t>
  </si>
  <si>
    <t>FMF046688</t>
  </si>
  <si>
    <t>PWAD-JHAWALIA-06</t>
  </si>
  <si>
    <t>Dharma</t>
  </si>
  <si>
    <t>JHAL-DOONGAR-08</t>
  </si>
  <si>
    <t>Prem Bai Mali</t>
  </si>
  <si>
    <t>HZB-Merkuri-05</t>
  </si>
  <si>
    <t>Ranjit Saw</t>
  </si>
  <si>
    <t>FMF058384</t>
  </si>
  <si>
    <t>BHDA-KANTALU-03</t>
  </si>
  <si>
    <t>Damor Valeeben</t>
  </si>
  <si>
    <t>SHER-Hariharpur-01</t>
  </si>
  <si>
    <t>DPBO-Rajiv-047</t>
  </si>
  <si>
    <t>Rukmini Devi</t>
  </si>
  <si>
    <t>FMF076074</t>
  </si>
  <si>
    <t>KUSH-NATHPURA-01</t>
  </si>
  <si>
    <t>Rajila Aad</t>
  </si>
  <si>
    <t>NAMB-UPPILIPALAYAM-01</t>
  </si>
  <si>
    <t>Mageshwari Palani</t>
  </si>
  <si>
    <t>Nivetha Gurunathan</t>
  </si>
  <si>
    <t>FMF062428</t>
  </si>
  <si>
    <t>KTBR-Sijua-010</t>
  </si>
  <si>
    <t>Anjali Devi</t>
  </si>
  <si>
    <t>CHDS-Kaithal-020</t>
  </si>
  <si>
    <t>Premvati</t>
  </si>
  <si>
    <t>FMF057068</t>
  </si>
  <si>
    <t>RJDH-Kendua-09</t>
  </si>
  <si>
    <t>Gaytri Devi</t>
  </si>
  <si>
    <t>Ram Singh</t>
  </si>
  <si>
    <t>FMF073051</t>
  </si>
  <si>
    <t>MTBNG-Bara-23</t>
  </si>
  <si>
    <t>Latika Barman</t>
  </si>
  <si>
    <t>MTBNG-Duaisuai-02</t>
  </si>
  <si>
    <t>Anita Roy Dakuya</t>
  </si>
  <si>
    <t>Ashim Ray</t>
  </si>
  <si>
    <t>FMF068774</t>
  </si>
  <si>
    <t>M_IGL-M36-85K ICICI@24.15%</t>
  </si>
  <si>
    <t>M85KI@24.15%</t>
  </si>
  <si>
    <t>RACG-Budhera-033</t>
  </si>
  <si>
    <t>Lata Devi</t>
  </si>
  <si>
    <t xml:space="preserve">Deepak </t>
  </si>
  <si>
    <t>FMF067354</t>
  </si>
  <si>
    <t>Mohit Kumar</t>
  </si>
  <si>
    <t>GORA-Belsar-050</t>
  </si>
  <si>
    <t>Girja Devi</t>
  </si>
  <si>
    <t>RSBO-Bhirha-4</t>
  </si>
  <si>
    <t>Dikesh Kumar</t>
  </si>
  <si>
    <t>FMF070025</t>
  </si>
  <si>
    <t>TABR-AMBAPALASA-08</t>
  </si>
  <si>
    <t>Puja Bhoi</t>
  </si>
  <si>
    <t>RUSI-Mahesha-011</t>
  </si>
  <si>
    <t>Guriya Devi</t>
  </si>
  <si>
    <t>RUSI-Basantpur-023</t>
  </si>
  <si>
    <t>Siyavati kumari</t>
  </si>
  <si>
    <t>FMF066466</t>
  </si>
  <si>
    <t>BKRM-Nonhar-05</t>
  </si>
  <si>
    <t>Chandmuni Devi</t>
  </si>
  <si>
    <t>BKRM-Maudehra-05</t>
  </si>
  <si>
    <t>Jyoti VISHWAKARMA</t>
  </si>
  <si>
    <t>M_IGL-M25-45K Kotak@24.50%</t>
  </si>
  <si>
    <t>M45KKT@24.50%</t>
  </si>
  <si>
    <t>BKRM-Rajpur-05</t>
  </si>
  <si>
    <t>Sobha Devi</t>
  </si>
  <si>
    <t>BKRM-Burhawal-07</t>
  </si>
  <si>
    <t>INDU DEVI</t>
  </si>
  <si>
    <t>Dhiraj Singh</t>
  </si>
  <si>
    <t>FMF003485</t>
  </si>
  <si>
    <t>PRABHAVATI DEVI</t>
  </si>
  <si>
    <t>SABO-JHUJARPURA-02</t>
  </si>
  <si>
    <t>Parma Bai</t>
  </si>
  <si>
    <t>BKRM-Etimha-01</t>
  </si>
  <si>
    <t>ramdulari devi</t>
  </si>
  <si>
    <t>Sidu Kumar</t>
  </si>
  <si>
    <t>FMF050503</t>
  </si>
  <si>
    <t>Bharti Patel</t>
  </si>
  <si>
    <t>VDBR-Jambar-04</t>
  </si>
  <si>
    <t>Soniya Goud</t>
  </si>
  <si>
    <t>RUSI-Rain-09</t>
  </si>
  <si>
    <t>Vicky Kumar</t>
  </si>
  <si>
    <t>FMF073023</t>
  </si>
  <si>
    <t>BKRM-Natwar-02</t>
  </si>
  <si>
    <t>MUZAFFARPUR</t>
  </si>
  <si>
    <t>MFBO-Panapur-01</t>
  </si>
  <si>
    <t>Regular</t>
  </si>
  <si>
    <t>045417-RGL-16</t>
  </si>
  <si>
    <t>SANGITA DEVI</t>
  </si>
  <si>
    <t>Gautam kumar [FMF047980]</t>
  </si>
  <si>
    <t>Sujit Kumar [FMF039281]</t>
  </si>
  <si>
    <t>FMF039281</t>
  </si>
  <si>
    <t>Satish Kumar Gupta [AAM001209]</t>
  </si>
  <si>
    <t>045417-RGL-15</t>
  </si>
  <si>
    <t>M_IGL-M25-45K Bajaj@24.50%</t>
  </si>
  <si>
    <t>M45KBA@24.50%</t>
  </si>
  <si>
    <t>Sangeeta Kumari</t>
  </si>
  <si>
    <t>Saba Afreen [ESMA91663]</t>
  </si>
  <si>
    <t>MFBO-Patahi-07</t>
  </si>
  <si>
    <t>Priya Jha</t>
  </si>
  <si>
    <t>FMF068217</t>
  </si>
  <si>
    <t>063752-RGL-13</t>
  </si>
  <si>
    <t>ras rani</t>
  </si>
  <si>
    <t>Priya Jha [FMF068217]</t>
  </si>
  <si>
    <t>Surendra Kushwaha [AAM001161]</t>
  </si>
  <si>
    <t>121577-RGL-30</t>
  </si>
  <si>
    <t>Sanjeev Kumar [FMF055985]</t>
  </si>
  <si>
    <t>Sumit Kumar [ESMA066899]</t>
  </si>
  <si>
    <t>MFBO-Shakrisaraiya-06</t>
  </si>
  <si>
    <t>Ranjana Devi</t>
  </si>
  <si>
    <t>FMF069169</t>
  </si>
  <si>
    <t>204106-RGL-17</t>
  </si>
  <si>
    <t>M_IGL-M25-40K Bajaj@24.50%</t>
  </si>
  <si>
    <t>M40KBA@24.50%</t>
  </si>
  <si>
    <t>Indu Devi</t>
  </si>
  <si>
    <t>Ranjana Devi [FMF069169]</t>
  </si>
  <si>
    <t>Abhishek Kumar [FMF012080]</t>
  </si>
  <si>
    <t>FMF012080</t>
  </si>
  <si>
    <t>MFBO-Marwan-05</t>
  </si>
  <si>
    <t>232070-RGL-14</t>
  </si>
  <si>
    <t>Neha Kumari</t>
  </si>
  <si>
    <t>Amit Kumar Mallick [AAM001129]</t>
  </si>
  <si>
    <t>MFBO-Ladauar-011</t>
  </si>
  <si>
    <t>FMF071519</t>
  </si>
  <si>
    <t>235674-RGL-15</t>
  </si>
  <si>
    <t>Tara Devi</t>
  </si>
  <si>
    <t>Saurav Kumar [FMF071519]</t>
  </si>
  <si>
    <t>Kapil Tomar [ESMA-63701]</t>
  </si>
  <si>
    <t>MFBO-Hichra-04</t>
  </si>
  <si>
    <t>506044-RGL-6</t>
  </si>
  <si>
    <t>MFBO-Agha-08</t>
  </si>
  <si>
    <t>557578-RGL-8</t>
  </si>
  <si>
    <t>Shila Devi</t>
  </si>
  <si>
    <t>Sandeep Kumar [ESMA91601]</t>
  </si>
  <si>
    <t>MFBO-Barka-048</t>
  </si>
  <si>
    <t>622538-RGL-9</t>
  </si>
  <si>
    <t>Hema Devi</t>
  </si>
  <si>
    <t>MFBO-Gonara-05</t>
  </si>
  <si>
    <t>686240-RGL-5</t>
  </si>
  <si>
    <t>Najbun Nisha</t>
  </si>
  <si>
    <t>Ranjeet Kumar Pal [AAM001172]</t>
  </si>
  <si>
    <t>HAJIPUR</t>
  </si>
  <si>
    <t>HPBO-Bariyarpur-029</t>
  </si>
  <si>
    <t>FMF055994</t>
  </si>
  <si>
    <t>299247-RGL-13</t>
  </si>
  <si>
    <t>Rangita Devi</t>
  </si>
  <si>
    <t>Chandan Kumar [FMF055994]</t>
  </si>
  <si>
    <t>Amar Anand [FMF071538]</t>
  </si>
  <si>
    <t>Neha Kumari [ESMA91707]</t>
  </si>
  <si>
    <t>Amarnath Yadav [FMF005783]</t>
  </si>
  <si>
    <t>HPBO-Manpura-013</t>
  </si>
  <si>
    <t>FMF046551</t>
  </si>
  <si>
    <t>351589-RGL-15</t>
  </si>
  <si>
    <t>SUSITA DEVI</t>
  </si>
  <si>
    <t>Rakesh kumar [FMF046551]</t>
  </si>
  <si>
    <t>Raushan Yadav [FMF062567]</t>
  </si>
  <si>
    <t>HPBO-Bhatauli-012</t>
  </si>
  <si>
    <t>567724-RGL-11</t>
  </si>
  <si>
    <t>Bindu Devi</t>
  </si>
  <si>
    <t>641305-RGL-4</t>
  </si>
  <si>
    <t>Nikhil Singh [FMF052840]</t>
  </si>
  <si>
    <t>FMF062567</t>
  </si>
  <si>
    <t>HPBO-Bariyarpur-041</t>
  </si>
  <si>
    <t>736022-RGL-5</t>
  </si>
  <si>
    <t>Sudha Kumari</t>
  </si>
  <si>
    <t>Chandan Kumar [ESMA86790]</t>
  </si>
  <si>
    <t>HAJPB-Bidupur-046</t>
  </si>
  <si>
    <t>773620-RGL-5</t>
  </si>
  <si>
    <t>RITA DEVI</t>
  </si>
  <si>
    <t>Mithun Kumar Raj [FMF073002]</t>
  </si>
  <si>
    <t>Bhupendra Kushwaha [ESMA91656]</t>
  </si>
  <si>
    <t>HAJPB-Nawanagar-017</t>
  </si>
  <si>
    <t>776645-RGL-6</t>
  </si>
  <si>
    <t>777034-RGL-3</t>
  </si>
  <si>
    <t>AURANGABAD</t>
  </si>
  <si>
    <t>AGBO-Kusi-01</t>
  </si>
  <si>
    <t>Anjani Kumari</t>
  </si>
  <si>
    <t>FMF074506</t>
  </si>
  <si>
    <t>028553-RGL-24</t>
  </si>
  <si>
    <t>FMF002774</t>
  </si>
  <si>
    <t>Suraj Kumar [ESMA-21318]</t>
  </si>
  <si>
    <t>387160-RGL-18</t>
  </si>
  <si>
    <t>Rita devi</t>
  </si>
  <si>
    <t>Guddu Kumar [FMF024433]</t>
  </si>
  <si>
    <t>AARA</t>
  </si>
  <si>
    <t>031233-RGL-13</t>
  </si>
  <si>
    <t>Munna Tiwari [FMF069921]</t>
  </si>
  <si>
    <t>Munnu Kumar [FMF050285]</t>
  </si>
  <si>
    <t>Avinash Kumar [FMF009535]</t>
  </si>
  <si>
    <t>Anupama Devi</t>
  </si>
  <si>
    <t>AAR-Babura-010</t>
  </si>
  <si>
    <t>039951-RGL-41</t>
  </si>
  <si>
    <t>Vijyanti Devi</t>
  </si>
  <si>
    <t>AAR-Bhadwar-01</t>
  </si>
  <si>
    <t>FMF044375</t>
  </si>
  <si>
    <t>054574-RGL-19</t>
  </si>
  <si>
    <t>Gudiya Devi</t>
  </si>
  <si>
    <t>Ravi Kumar [FMF044375]</t>
  </si>
  <si>
    <t>Anshu Kumar Upadhyay [FMF070162]</t>
  </si>
  <si>
    <t>055322-RGL-22</t>
  </si>
  <si>
    <t>Neeraj Kumar [FMF045261]</t>
  </si>
  <si>
    <t>AAR-Pirauta-05</t>
  </si>
  <si>
    <t>195467-RGL-23</t>
  </si>
  <si>
    <t>Raju Shankar Singh [FMF039934]</t>
  </si>
  <si>
    <t>205438-RGL-15</t>
  </si>
  <si>
    <t>Dev Shankar Prasad [FMF072509]</t>
  </si>
  <si>
    <t>AAR-Sukulpura-04</t>
  </si>
  <si>
    <t>Mahesh Pandey</t>
  </si>
  <si>
    <t>FMF066165</t>
  </si>
  <si>
    <t>305235-RGL-17</t>
  </si>
  <si>
    <t>Pammi Singh</t>
  </si>
  <si>
    <t>Mahesh Kumar Pandey [FMF066165]</t>
  </si>
  <si>
    <t>AAR-Khusihalpur-03</t>
  </si>
  <si>
    <t>323101-RGL-10</t>
  </si>
  <si>
    <t>Khushbu Devi</t>
  </si>
  <si>
    <t>AAR-Kharauni-07</t>
  </si>
  <si>
    <t>562456-RGL-11</t>
  </si>
  <si>
    <t>FMF070162</t>
  </si>
  <si>
    <t>AAR-Gajiapur-028</t>
  </si>
  <si>
    <t>568503-RGL-9</t>
  </si>
  <si>
    <t>amrita devi</t>
  </si>
  <si>
    <t>NISHU KUMARI [ESMA85932]</t>
  </si>
  <si>
    <t>630146-RGL-9</t>
  </si>
  <si>
    <t>Raj Upadhyay [FMF073835]</t>
  </si>
  <si>
    <t>AAR-Kolharampur-09</t>
  </si>
  <si>
    <t>698235-RGL-13</t>
  </si>
  <si>
    <t>AAR-Kasap-04</t>
  </si>
  <si>
    <t>769901-RGL-3</t>
  </si>
  <si>
    <t>Rima Kumari</t>
  </si>
  <si>
    <t>BIHIA</t>
  </si>
  <si>
    <t>BIH-Tiyar-01</t>
  </si>
  <si>
    <t>Pappu Yadav</t>
  </si>
  <si>
    <t>FMF058419</t>
  </si>
  <si>
    <t>097319-RGL-24</t>
  </si>
  <si>
    <t>Vikash Kumar . [FMF011519]</t>
  </si>
  <si>
    <t>Nitesh Kumar Pandey [FMF070679]</t>
  </si>
  <si>
    <t>BIH-Yadavpur-02</t>
  </si>
  <si>
    <t>195266-RGL-21</t>
  </si>
  <si>
    <t>325183-RGL-17</t>
  </si>
  <si>
    <t>Deepu Kumar [FMF064255]</t>
  </si>
  <si>
    <t>BIH-Bhadwar-03</t>
  </si>
  <si>
    <t>328824-RGL-25</t>
  </si>
  <si>
    <t>Anju Devi</t>
  </si>
  <si>
    <t>BIH-Bhada-04</t>
  </si>
  <si>
    <t>Sunil Chaubey</t>
  </si>
  <si>
    <t>FMF067324</t>
  </si>
  <si>
    <t>330189-RGL-35</t>
  </si>
  <si>
    <t>Bindu Kumari</t>
  </si>
  <si>
    <t>429886-RGL-9</t>
  </si>
  <si>
    <t>Bhola Kumar [FMF072353]</t>
  </si>
  <si>
    <t>512524-RGL-15</t>
  </si>
  <si>
    <t>Shatrudhan Kumar [FMF026386]</t>
  </si>
  <si>
    <t>Mukesh Tiwari [AAM-001230]</t>
  </si>
  <si>
    <t>693762-RGL-9</t>
  </si>
  <si>
    <t>BKRM-Sedhan-01</t>
  </si>
  <si>
    <t>037704-RGL-20</t>
  </si>
  <si>
    <t>Chinta Devi</t>
  </si>
  <si>
    <t>039349-RGL-32</t>
  </si>
  <si>
    <t>Prabhu Sah [FMF050506]</t>
  </si>
  <si>
    <t>BKRM-Debhri-03</t>
  </si>
  <si>
    <t>076292-RGL-20</t>
  </si>
  <si>
    <t>Ravindra Kumar [FMF054585]</t>
  </si>
  <si>
    <t>BKRM-Badka-07</t>
  </si>
  <si>
    <t>196956-RGL-17</t>
  </si>
  <si>
    <t>Rakesh Roy [FMF037709]</t>
  </si>
  <si>
    <t>CHANDRAWTI DEVI</t>
  </si>
  <si>
    <t>223312-RGL-16</t>
  </si>
  <si>
    <t>224463-RGL-21</t>
  </si>
  <si>
    <t>Sidu Kumar [FMF050503]</t>
  </si>
  <si>
    <t>BKRM-Piprarh-04</t>
  </si>
  <si>
    <t>243238-RGL-18</t>
  </si>
  <si>
    <t>Abhinandan Kumar [FMF075212]</t>
  </si>
  <si>
    <t>MANISH KUMAR SINGH [ESMA66910]</t>
  </si>
  <si>
    <t>BKRM-Karsar-08</t>
  </si>
  <si>
    <t>245434-RGL-10</t>
  </si>
  <si>
    <t>Dhandulari Devi</t>
  </si>
  <si>
    <t>Sima Devi</t>
  </si>
  <si>
    <t>Budhiya devi</t>
  </si>
  <si>
    <t>253850-RGL-12</t>
  </si>
  <si>
    <t>317677-RGL-9</t>
  </si>
  <si>
    <t>Runi Kumari</t>
  </si>
  <si>
    <t>BKRM-Natwar-07</t>
  </si>
  <si>
    <t>346507-RGL-17</t>
  </si>
  <si>
    <t>BKRM-Chandi-02</t>
  </si>
  <si>
    <t>468356-RGL-12</t>
  </si>
  <si>
    <t>vinda devi</t>
  </si>
  <si>
    <t>BKRM-Sajhauli-04</t>
  </si>
  <si>
    <t>482036-RGL-15</t>
  </si>
  <si>
    <t>778935-RGL-4</t>
  </si>
  <si>
    <t>MARHAURA</t>
  </si>
  <si>
    <t>MHBR-Rahimpur-03</t>
  </si>
  <si>
    <t>077752-RGL-28</t>
  </si>
  <si>
    <t>RENU DEVI</t>
  </si>
  <si>
    <t>Dipesh Kumar [FMF061422]</t>
  </si>
  <si>
    <t>MHBR-Dharhara-04</t>
  </si>
  <si>
    <t>103115-RGL-26</t>
  </si>
  <si>
    <t>Manjoo Devi</t>
  </si>
  <si>
    <t>Harendra Ram [FMF037934]</t>
  </si>
  <si>
    <t>Chandan Kumar [FMF068326]</t>
  </si>
  <si>
    <t>MHBR-Sikarpur-07</t>
  </si>
  <si>
    <t>FMF056531</t>
  </si>
  <si>
    <t>116634-RGL-26</t>
  </si>
  <si>
    <t>SARDA DEVI</t>
  </si>
  <si>
    <t>Akash Kumar [FMF056531]</t>
  </si>
  <si>
    <t>FMF005649</t>
  </si>
  <si>
    <t>MHBR-Dharhara-06</t>
  </si>
  <si>
    <t>144307-RGL-23</t>
  </si>
  <si>
    <t>MHBR-Langarpura-02</t>
  </si>
  <si>
    <t>176255-RGL-28</t>
  </si>
  <si>
    <t>Hema Kumari</t>
  </si>
  <si>
    <t>574238-RGL-14</t>
  </si>
  <si>
    <t>MHBR-Sikarpur-014</t>
  </si>
  <si>
    <t>759715-RGL-7</t>
  </si>
  <si>
    <t>Sulekha Kumari</t>
  </si>
  <si>
    <t>CHAKIA</t>
  </si>
  <si>
    <t>082186-RGL-19</t>
  </si>
  <si>
    <t>Raju Kumar [FMF018104]</t>
  </si>
  <si>
    <t>CHBR-Bishun pur -02</t>
  </si>
  <si>
    <t>FMF012933</t>
  </si>
  <si>
    <t>095594-RGL-21</t>
  </si>
  <si>
    <t>Munita Devi</t>
  </si>
  <si>
    <t>Prince Kumar [FMF075879]</t>
  </si>
  <si>
    <t>CHBR-Narharpakri-016</t>
  </si>
  <si>
    <t>Pawan Singh</t>
  </si>
  <si>
    <t>FMF051711</t>
  </si>
  <si>
    <t>656941-RGL-6</t>
  </si>
  <si>
    <t>Nibha Devi</t>
  </si>
  <si>
    <t>UDA KISHANGANJ</t>
  </si>
  <si>
    <t>UDA-Panhan-04</t>
  </si>
  <si>
    <t>Amarjeet Kumar</t>
  </si>
  <si>
    <t>FMF067314</t>
  </si>
  <si>
    <t>183990-RGL-13</t>
  </si>
  <si>
    <t>Amarjeet Kumar [FMF067314]</t>
  </si>
  <si>
    <t>Saurabh Kumar [FMF067559]</t>
  </si>
  <si>
    <t>UDA-Nayanagar-014</t>
  </si>
  <si>
    <t>311849-RGL-14</t>
  </si>
  <si>
    <t>Pramod Yadav [FMF069426]</t>
  </si>
  <si>
    <t>SANGITA DEVY</t>
  </si>
  <si>
    <t>394492-RGL-10</t>
  </si>
  <si>
    <t>UDA-Puraini-051</t>
  </si>
  <si>
    <t>Bipin Kumar</t>
  </si>
  <si>
    <t>FMF053949</t>
  </si>
  <si>
    <t>516163-RGL-8</t>
  </si>
  <si>
    <t>Shilu Kumari</t>
  </si>
  <si>
    <t>Bipin Kumar [FMF053949]</t>
  </si>
  <si>
    <t>PTR-PAMA-01</t>
  </si>
  <si>
    <t>649509-RGL-9</t>
  </si>
  <si>
    <t>Sanju Kumari</t>
  </si>
  <si>
    <t>Rambabu Kumar [FMF063233]</t>
  </si>
  <si>
    <t>655467-RGL-10</t>
  </si>
  <si>
    <t>Sonali Vishwakarma [AAM001232]</t>
  </si>
  <si>
    <t>PTR-PASTPAR-041</t>
  </si>
  <si>
    <t>666224-RGL-4</t>
  </si>
  <si>
    <t>Priyanka Devi</t>
  </si>
  <si>
    <t>JHANJHARPUR</t>
  </si>
  <si>
    <t>JHAN-Pachahi-03</t>
  </si>
  <si>
    <t>FMF065476</t>
  </si>
  <si>
    <t>144402-RGL-12</t>
  </si>
  <si>
    <t>Ladli Pravin</t>
  </si>
  <si>
    <t>Pappu Yadav [FMF065476]</t>
  </si>
  <si>
    <t>JHAN-Salempur-012</t>
  </si>
  <si>
    <t>355910-RGL-7</t>
  </si>
  <si>
    <t>asha devi</t>
  </si>
  <si>
    <t>Navin Kumar [FMF044158]</t>
  </si>
  <si>
    <t>355910-RGL-6</t>
  </si>
  <si>
    <t>FMF026415</t>
  </si>
  <si>
    <t>URMILA DEVI</t>
  </si>
  <si>
    <t>JHAN-Sakhawar-03</t>
  </si>
  <si>
    <t>356542-RGL-15</t>
  </si>
  <si>
    <t>Reshmi Kumari</t>
  </si>
  <si>
    <t>JHAN-OUKUSHI-05</t>
  </si>
  <si>
    <t>380131-RGL-18</t>
  </si>
  <si>
    <t>Farida Khatun</t>
  </si>
  <si>
    <t>Anish Kumar Jha [FMF064280]</t>
  </si>
  <si>
    <t>JHAN-Nawani-030</t>
  </si>
  <si>
    <t>Vijay Kumar</t>
  </si>
  <si>
    <t>FMF067337</t>
  </si>
  <si>
    <t>634628-RGL-7</t>
  </si>
  <si>
    <t>Nasima Khatun</t>
  </si>
  <si>
    <t>Vijay Kumar [FMF067337]</t>
  </si>
  <si>
    <t>JHAN-Raiyam-036</t>
  </si>
  <si>
    <t>740105-RGL-15</t>
  </si>
  <si>
    <t>Buchiya Devi</t>
  </si>
  <si>
    <t>JHAN-Biraul-014</t>
  </si>
  <si>
    <t>750342-RGL-14</t>
  </si>
  <si>
    <t>GORAUL</t>
  </si>
  <si>
    <t>GORA-Harsher-04</t>
  </si>
  <si>
    <t>166602-RGL-25</t>
  </si>
  <si>
    <t>Raju Kumar [FMF042030]</t>
  </si>
  <si>
    <t>Balram Kumar [FMF066817]</t>
  </si>
  <si>
    <t>Vivek Kumar [FMF027007]</t>
  </si>
  <si>
    <t>204378-RGL-15</t>
  </si>
  <si>
    <t>Lalit Kumar [FMF075532]</t>
  </si>
  <si>
    <t>219825-RGL-17</t>
  </si>
  <si>
    <t>Ajeet Kumar [FMF054580]</t>
  </si>
  <si>
    <t>256873-RGL-14</t>
  </si>
  <si>
    <t>Vivek Kumar [FMF059849]</t>
  </si>
  <si>
    <t>FMF027007</t>
  </si>
  <si>
    <t>261599-RGL-16</t>
  </si>
  <si>
    <t>Mithlesh Kumar [FMF053404]</t>
  </si>
  <si>
    <t>351022-RGL-8</t>
  </si>
  <si>
    <t>Savita Kumari [FMF057720]</t>
  </si>
  <si>
    <t>365798-RGL-18</t>
  </si>
  <si>
    <t>GORA-Bahadurpur-033</t>
  </si>
  <si>
    <t>453310-RGL-13</t>
  </si>
  <si>
    <t>Parvatee Kumari</t>
  </si>
  <si>
    <t>GORA-Bhatauliya-018</t>
  </si>
  <si>
    <t>467128-RGL-10</t>
  </si>
  <si>
    <t>522643-RGL-9</t>
  </si>
  <si>
    <t>619567-RGL-8</t>
  </si>
  <si>
    <t>GOH</t>
  </si>
  <si>
    <t>444667-RGL-21</t>
  </si>
  <si>
    <t>Chandan Pandey [FMF047485]</t>
  </si>
  <si>
    <t>FATEHPUR</t>
  </si>
  <si>
    <t>FPBR-Hasanpur-011</t>
  </si>
  <si>
    <t>FMF067553</t>
  </si>
  <si>
    <t>169235-RGL-15</t>
  </si>
  <si>
    <t>Manoj Kumar [FMF067553]</t>
  </si>
  <si>
    <t>Sumit Kumar Maurya [FMF069327]</t>
  </si>
  <si>
    <t>Swapnil Singh [FMF069030]</t>
  </si>
  <si>
    <t>314400-RGL-21</t>
  </si>
  <si>
    <t>Vishal [FMF073592]</t>
  </si>
  <si>
    <t>FMF069030</t>
  </si>
  <si>
    <t>Ankit Sharma [FMF074044]</t>
  </si>
  <si>
    <t>490703-RGL-13</t>
  </si>
  <si>
    <t>561430-RGL-9</t>
  </si>
  <si>
    <t>Gautam Kumar [FMF039056]</t>
  </si>
  <si>
    <t>585109-RGL-5</t>
  </si>
  <si>
    <t>Amit Kumar [FMF038266]</t>
  </si>
  <si>
    <t>Paavan Kashyap [ESMA91551]</t>
  </si>
  <si>
    <t>Maheshvari</t>
  </si>
  <si>
    <t>669201-RGL-2</t>
  </si>
  <si>
    <t>Vinod Tiwari [FMF067558]</t>
  </si>
  <si>
    <t>Amitesh Kumar Singh [AAM001188]</t>
  </si>
  <si>
    <t>FPBR-Tanda-8</t>
  </si>
  <si>
    <t>722554-RGL-5</t>
  </si>
  <si>
    <t>M_IGL-M25-45K Bajaj@24.60%</t>
  </si>
  <si>
    <t>M45KBA@24.60%</t>
  </si>
  <si>
    <t>Gulbasha</t>
  </si>
  <si>
    <t>Ankit Kumar [FMF070797]</t>
  </si>
  <si>
    <t>FPBR-Deokheria-05</t>
  </si>
  <si>
    <t>FMF070797</t>
  </si>
  <si>
    <t>768304-RGL-2</t>
  </si>
  <si>
    <t>SANGEETA DEVI</t>
  </si>
  <si>
    <t>HANDIA</t>
  </si>
  <si>
    <t>HAND-Bichhiya-05</t>
  </si>
  <si>
    <t>Sachin Maurya</t>
  </si>
  <si>
    <t>FMF052947</t>
  </si>
  <si>
    <t>080735-RGL-21</t>
  </si>
  <si>
    <t>Seema Devi</t>
  </si>
  <si>
    <t>Sachin Maurya [FMF052947]</t>
  </si>
  <si>
    <t>230930-RGL-23</t>
  </si>
  <si>
    <t>Aman [FMF047714]</t>
  </si>
  <si>
    <t>HAND-Ahiri-06</t>
  </si>
  <si>
    <t>394188-RGL-14</t>
  </si>
  <si>
    <t>Malti</t>
  </si>
  <si>
    <t>Surendra Kumar Yadav [FMF061012]</t>
  </si>
  <si>
    <t>396193-RGL-9</t>
  </si>
  <si>
    <t>HAND-Awasanpur-09</t>
  </si>
  <si>
    <t>FMF028146</t>
  </si>
  <si>
    <t>403270-RGL-16</t>
  </si>
  <si>
    <t>Arun Kumar [FMF028146]</t>
  </si>
  <si>
    <t>550164-RGL-8</t>
  </si>
  <si>
    <t>HAND-Jagdishpur-05</t>
  </si>
  <si>
    <t>785159-RGL-2</t>
  </si>
  <si>
    <t>Nirmala devi</t>
  </si>
  <si>
    <t>MEJA ROAD</t>
  </si>
  <si>
    <t>MERB-Babura-012</t>
  </si>
  <si>
    <t>194133-RGL-26</t>
  </si>
  <si>
    <t>Kavita devi</t>
  </si>
  <si>
    <t>Nikesh [FMF069121]</t>
  </si>
  <si>
    <t>Rohit Kumar Sharma [FMF037025]</t>
  </si>
  <si>
    <t>MERB-Baraha-019</t>
  </si>
  <si>
    <t>437116-RGL-26</t>
  </si>
  <si>
    <t>Gayatri Devi</t>
  </si>
  <si>
    <t>NAINI</t>
  </si>
  <si>
    <t>NAIB-Perwezabad-03</t>
  </si>
  <si>
    <t>160114-RGL-22</t>
  </si>
  <si>
    <t>Ram Asare [FMF050617]</t>
  </si>
  <si>
    <t>453026-RGL-19</t>
  </si>
  <si>
    <t>Om Pal [FMF040006]</t>
  </si>
  <si>
    <t>NANI-Panwari-017</t>
  </si>
  <si>
    <t>627425-RGL-3</t>
  </si>
  <si>
    <t>Rekha Nishad</t>
  </si>
  <si>
    <t>Bhola Prasad [FMF058926]</t>
  </si>
  <si>
    <t>684777-RGL-4</t>
  </si>
  <si>
    <t>Kaushilya</t>
  </si>
  <si>
    <t>PANDEYPUR</t>
  </si>
  <si>
    <t>PYBO-Soyapur-03</t>
  </si>
  <si>
    <t>FMF036640</t>
  </si>
  <si>
    <t>062478-RGL-50</t>
  </si>
  <si>
    <t>Rita Bharadwaj</t>
  </si>
  <si>
    <t>Rohit Kumar [FMF036640]</t>
  </si>
  <si>
    <t>Brijesh Kumar [FMF066707]</t>
  </si>
  <si>
    <t>Saurbh Panday [FMF060169]</t>
  </si>
  <si>
    <t>PYBO-Sidhauna-01</t>
  </si>
  <si>
    <t>063975-RGL-18</t>
  </si>
  <si>
    <t>PYBO-Ajagara-03</t>
  </si>
  <si>
    <t>088554-RGL-32</t>
  </si>
  <si>
    <t>ARCHANA RAJBHAR</t>
  </si>
  <si>
    <t>FMF060169</t>
  </si>
  <si>
    <t>HIRAMANI</t>
  </si>
  <si>
    <t>PYBO-Kamoli-03</t>
  </si>
  <si>
    <t>FMF038514</t>
  </si>
  <si>
    <t>147472-RGL-20</t>
  </si>
  <si>
    <t>Kajal Hashmi</t>
  </si>
  <si>
    <t>Raju Kumar [FMF038514]</t>
  </si>
  <si>
    <t>Kamlesh Singh [FMF026236]</t>
  </si>
  <si>
    <t>FMF026236</t>
  </si>
  <si>
    <t>PYBO-Bhetari-01</t>
  </si>
  <si>
    <t>Dibya Murti</t>
  </si>
  <si>
    <t>FMF034996</t>
  </si>
  <si>
    <t>168862-RGL-21</t>
  </si>
  <si>
    <t>shyam dulari</t>
  </si>
  <si>
    <t>Dibya Murti [FMF034996]</t>
  </si>
  <si>
    <t>PYBO-Rupchandpur-07</t>
  </si>
  <si>
    <t>354224-RGL-20</t>
  </si>
  <si>
    <t>Soni singh</t>
  </si>
  <si>
    <t>PYBO-Phulwariya-06</t>
  </si>
  <si>
    <t>434091-RGL-16</t>
  </si>
  <si>
    <t>nagina</t>
  </si>
  <si>
    <t>Ramchandar [FMF044647]</t>
  </si>
  <si>
    <t>594019-RGL-9</t>
  </si>
  <si>
    <t>PYBO-Kazakpur-041</t>
  </si>
  <si>
    <t>Indrajeet Yadav</t>
  </si>
  <si>
    <t>FMF053688</t>
  </si>
  <si>
    <t>630496-RGL-25</t>
  </si>
  <si>
    <t>Chandani</t>
  </si>
  <si>
    <t>Indrajeet Yadav [FMF053688]</t>
  </si>
  <si>
    <t>PYBO-Machhodari-020</t>
  </si>
  <si>
    <t>Sadhana Chauhan</t>
  </si>
  <si>
    <t>FMF058453</t>
  </si>
  <si>
    <t>640494-RGL-14</t>
  </si>
  <si>
    <t>Seema Sonkar</t>
  </si>
  <si>
    <t>Sadhana Chauhan [FMF058453]</t>
  </si>
  <si>
    <t>Naziya Bano</t>
  </si>
  <si>
    <t>PYBO-Kazakpur-044</t>
  </si>
  <si>
    <t>728670-RGL-19</t>
  </si>
  <si>
    <t>Rinta Kumari</t>
  </si>
  <si>
    <t>KANKARBAGH</t>
  </si>
  <si>
    <t>KBBO-Chamanchak-01</t>
  </si>
  <si>
    <t>026697-RGL-23</t>
  </si>
  <si>
    <t>Kajal Kumari</t>
  </si>
  <si>
    <t>Sonu Kumar [FMF060500]</t>
  </si>
  <si>
    <t>FMF021968</t>
  </si>
  <si>
    <t>Rinku Devi</t>
  </si>
  <si>
    <t>KBBO-Bairia-07</t>
  </si>
  <si>
    <t>Prabhat Kumar</t>
  </si>
  <si>
    <t>FMF043792</t>
  </si>
  <si>
    <t>078216-RGL-16</t>
  </si>
  <si>
    <t>Prabhat Kumar [FMF043792]</t>
  </si>
  <si>
    <t>084733-RGL-13</t>
  </si>
  <si>
    <t>KBBO-90fit-06</t>
  </si>
  <si>
    <t>656885-RGL-9</t>
  </si>
  <si>
    <t>KBBO-Musallhapur-050</t>
  </si>
  <si>
    <t>741200-RGL-21</t>
  </si>
  <si>
    <t>Shailesh Kumar [FMF069988]</t>
  </si>
  <si>
    <t>KBBO-Kumrhar-045</t>
  </si>
  <si>
    <t>Sunny Kumar</t>
  </si>
  <si>
    <t>FMF072688</t>
  </si>
  <si>
    <t>745604-RGL-4</t>
  </si>
  <si>
    <t>Monika Kumari</t>
  </si>
  <si>
    <t>Sunny Kumar [FMF072688]</t>
  </si>
  <si>
    <t>DANAPUR</t>
  </si>
  <si>
    <t>Chandan Kumar [FMF047069]</t>
  </si>
  <si>
    <t>FMF011687</t>
  </si>
  <si>
    <t>068344-RGL-17</t>
  </si>
  <si>
    <t>068344-RGL-16</t>
  </si>
  <si>
    <t>Shambhu Kumar [FMF050498]</t>
  </si>
  <si>
    <t>DPBO-Kidwaipur  axis bank</t>
  </si>
  <si>
    <t>177244-RGL-20</t>
  </si>
  <si>
    <t>Rohni Rag</t>
  </si>
  <si>
    <t>206736-RGL-20</t>
  </si>
  <si>
    <t>Abhishek Kumar [FMF071727]</t>
  </si>
  <si>
    <t>DPBO-Balua saray one</t>
  </si>
  <si>
    <t>262287-RGL-15</t>
  </si>
  <si>
    <t>Prity Kumari</t>
  </si>
  <si>
    <t>Ramesh Kumar [FMF033056]</t>
  </si>
  <si>
    <t>DPBO-Digha-066</t>
  </si>
  <si>
    <t>Vikash Ram</t>
  </si>
  <si>
    <t>FMF042337</t>
  </si>
  <si>
    <t>305839-RGL-12</t>
  </si>
  <si>
    <t>Seeta Sundar Devi</t>
  </si>
  <si>
    <t>Vikash Kumar Ram [FMF042337]</t>
  </si>
  <si>
    <t>316592-RGL-15</t>
  </si>
  <si>
    <t>Om Prakash Pandit [FMF027967]</t>
  </si>
  <si>
    <t>DPBO-Police-011</t>
  </si>
  <si>
    <t>336947-RGL-6</t>
  </si>
  <si>
    <t>Arati Devi</t>
  </si>
  <si>
    <t>DPBO-Digha-087</t>
  </si>
  <si>
    <t>603621-RGL-7</t>
  </si>
  <si>
    <t>Phool Kumari</t>
  </si>
  <si>
    <t>760732-RGL-6</t>
  </si>
  <si>
    <t>Niranjan Kumar [FMF034519]</t>
  </si>
  <si>
    <t>BEGUSARAI</t>
  </si>
  <si>
    <t>025586-RGL-27</t>
  </si>
  <si>
    <t>Jitendra Kumar [FMF056216]</t>
  </si>
  <si>
    <t>Arpana Kumari [FMF058918]</t>
  </si>
  <si>
    <t>Raushan Kumar [FMF025140]</t>
  </si>
  <si>
    <t>080771-RGL-27</t>
  </si>
  <si>
    <t>BGBO-Puspura-03</t>
  </si>
  <si>
    <t>Lalbabu Ram</t>
  </si>
  <si>
    <t>FMF053883</t>
  </si>
  <si>
    <t>215709-RGL-20</t>
  </si>
  <si>
    <t>Kanchan Kumari</t>
  </si>
  <si>
    <t>277466-RGL-16</t>
  </si>
  <si>
    <t>M_IGL-M25-50K Bajaj@24.60%</t>
  </si>
  <si>
    <t>M50KBA@24.60%</t>
  </si>
  <si>
    <t>292583-RGL-18</t>
  </si>
  <si>
    <t>487156-RGL-14</t>
  </si>
  <si>
    <t>620948-RGL-9</t>
  </si>
  <si>
    <t>DALSINGHSARAI</t>
  </si>
  <si>
    <t>DGBO-Muhammadpur-02</t>
  </si>
  <si>
    <t>Vashishth Kumar</t>
  </si>
  <si>
    <t>FMF045353</t>
  </si>
  <si>
    <t>029549-RGL-27</t>
  </si>
  <si>
    <t>Vashishth Kumar [FMF045353]</t>
  </si>
  <si>
    <t>029549-RGL-26</t>
  </si>
  <si>
    <t>TILKESHWARI DEVI</t>
  </si>
  <si>
    <t>042338-RGL-34</t>
  </si>
  <si>
    <t>Ghanshyam kumar [FMF059751]</t>
  </si>
  <si>
    <t>DGBO-Nagargama-09</t>
  </si>
  <si>
    <t>044390-RGL-19</t>
  </si>
  <si>
    <t>Sanjay Kumar [FMF052690]</t>
  </si>
  <si>
    <t>DGBO-Mehashi-01</t>
  </si>
  <si>
    <t>Bhawesh Kumar</t>
  </si>
  <si>
    <t>FMF068474</t>
  </si>
  <si>
    <t>081750-RGL-16</t>
  </si>
  <si>
    <t>Sulekha Devi</t>
  </si>
  <si>
    <t>Bhawesh Kumar [FMF068474]</t>
  </si>
  <si>
    <t>SUKHIYA DEVI</t>
  </si>
  <si>
    <t>085352-RGL-17</t>
  </si>
  <si>
    <t>Vimal Devi</t>
  </si>
  <si>
    <t>Anand Kumar [FMF043926]</t>
  </si>
  <si>
    <t>085352-RGL-16</t>
  </si>
  <si>
    <t>Mahishari nine</t>
  </si>
  <si>
    <t>101348-RGL-28</t>
  </si>
  <si>
    <t>Puspa Kumari</t>
  </si>
  <si>
    <t>DGBO-Pachhiyari-013</t>
  </si>
  <si>
    <t>Sanjeet Kumar</t>
  </si>
  <si>
    <t>FMF044390</t>
  </si>
  <si>
    <t>144719-RGL-14</t>
  </si>
  <si>
    <t>Sobha Kumari</t>
  </si>
  <si>
    <t>Sanjeet Kumar [FMF044390]</t>
  </si>
  <si>
    <t>212854-RGL-20</t>
  </si>
  <si>
    <t>DGBO-Chandchaur-033</t>
  </si>
  <si>
    <t>270743-RGL-14</t>
  </si>
  <si>
    <t>MAMTA DEVI</t>
  </si>
  <si>
    <t>ROSADA</t>
  </si>
  <si>
    <t>052699-RGL-16</t>
  </si>
  <si>
    <t>Dikesh Kumar [FMF070025]</t>
  </si>
  <si>
    <t>Rahul Kumar [FMF071764]</t>
  </si>
  <si>
    <t>Ranjeet Kumar [FMF051725]</t>
  </si>
  <si>
    <t>RSBO-Bandhar-05</t>
  </si>
  <si>
    <t>Samish Kumar</t>
  </si>
  <si>
    <t>FMF039046</t>
  </si>
  <si>
    <t>235126-RGL-22</t>
  </si>
  <si>
    <t>Samish Kumar [FMF039046]</t>
  </si>
  <si>
    <t>RSBO-Paranpur-05</t>
  </si>
  <si>
    <t>343033-RGL-17</t>
  </si>
  <si>
    <t>JAHANA KHATOON</t>
  </si>
  <si>
    <t>Kundan Kumar [FMF056217]</t>
  </si>
  <si>
    <t>RSBO-Karaian-020</t>
  </si>
  <si>
    <t>391105-RGL-10</t>
  </si>
  <si>
    <t>Khushboo Devi</t>
  </si>
  <si>
    <t>745846-RGL-10</t>
  </si>
  <si>
    <t>RSBO-Mangal-032</t>
  </si>
  <si>
    <t>Sanjeev Sah</t>
  </si>
  <si>
    <t>FMF041748</t>
  </si>
  <si>
    <t>751899-RGL-4</t>
  </si>
  <si>
    <t>Sanjeev Sah [FMF041748]</t>
  </si>
  <si>
    <t>RSBO-Gonwara-016</t>
  </si>
  <si>
    <t>768757-RGL-9</t>
  </si>
  <si>
    <t>FMF051725</t>
  </si>
  <si>
    <t>KANKE</t>
  </si>
  <si>
    <t>KNK-Hesal-057</t>
  </si>
  <si>
    <t>Pranjal Kumar</t>
  </si>
  <si>
    <t>FMF062912</t>
  </si>
  <si>
    <t>349383-RGL-36</t>
  </si>
  <si>
    <t>M_IGL-M25-85K ICICI@24.50%</t>
  </si>
  <si>
    <t>M85KICIC@24.50</t>
  </si>
  <si>
    <t>Pinky Kumari</t>
  </si>
  <si>
    <t>Pranjal Kumar [FMF062912]</t>
  </si>
  <si>
    <t>HAZARIBAGH</t>
  </si>
  <si>
    <t>138733-RGL-26</t>
  </si>
  <si>
    <t>FMF003040</t>
  </si>
  <si>
    <t>HZB-Pabra-05</t>
  </si>
  <si>
    <t>Pritam Sharma</t>
  </si>
  <si>
    <t>FMF039942</t>
  </si>
  <si>
    <t>225323-RGL-18</t>
  </si>
  <si>
    <t>Gayatri kumari</t>
  </si>
  <si>
    <t>Pritam Sharma [FMF039942]</t>
  </si>
  <si>
    <t>Rounak Kumar [FMF022385]</t>
  </si>
  <si>
    <t>HZB-Kumartoli-010</t>
  </si>
  <si>
    <t>279718-RGL-37</t>
  </si>
  <si>
    <t>Juli Kumari</t>
  </si>
  <si>
    <t>Chanda Kumari [FMF067202]</t>
  </si>
  <si>
    <t>Amit Kumar Kushwaha [AAM001107]</t>
  </si>
  <si>
    <t>HZB-Okani-037</t>
  </si>
  <si>
    <t>296143-RGL-40</t>
  </si>
  <si>
    <t>Kajal Devi</t>
  </si>
  <si>
    <t>HZB-Mandai-08</t>
  </si>
  <si>
    <t>307503-RGL-27</t>
  </si>
  <si>
    <t>SUGIYA DEVI</t>
  </si>
  <si>
    <t>307503-RGL-26</t>
  </si>
  <si>
    <t>HZB-Chope-05</t>
  </si>
  <si>
    <t>337144-RGL-20</t>
  </si>
  <si>
    <t>Mamata Devi</t>
  </si>
  <si>
    <t>Ranjit Kumar Saw [FMF058384]</t>
  </si>
  <si>
    <t>564272-RGL-12</t>
  </si>
  <si>
    <t>HZB-Bajha-016</t>
  </si>
  <si>
    <t>631709-RGL-7</t>
  </si>
  <si>
    <t>Basanti Devi</t>
  </si>
  <si>
    <t>HZB-Hurhuru-018</t>
  </si>
  <si>
    <t>Tapas Paul</t>
  </si>
  <si>
    <t>FMF028444</t>
  </si>
  <si>
    <t>774571-RGL-4</t>
  </si>
  <si>
    <t>Sarika Sonkar</t>
  </si>
  <si>
    <t>Tapas Paul [FMF028444]</t>
  </si>
  <si>
    <t>RAJ DHANWAR</t>
  </si>
  <si>
    <t>RJDH-Budhuvadih-01</t>
  </si>
  <si>
    <t>034492-RGL-27</t>
  </si>
  <si>
    <t>GIRJA DEVI</t>
  </si>
  <si>
    <t>Ram Singh [FMF073051]</t>
  </si>
  <si>
    <t>RJDH-Dhanwar-03</t>
  </si>
  <si>
    <t>057709-RGL-33</t>
  </si>
  <si>
    <t>CHINTA DEVI</t>
  </si>
  <si>
    <t>Chhhotu Kumar [FMF072765]</t>
  </si>
  <si>
    <t>RJDH-Jaridih-08</t>
  </si>
  <si>
    <t>Sujit Mandal</t>
  </si>
  <si>
    <t>FMF059612</t>
  </si>
  <si>
    <t>238105-RGL-26</t>
  </si>
  <si>
    <t>Kashamiri Devi</t>
  </si>
  <si>
    <t>Sujit Kumar Mandal [FMF059612]</t>
  </si>
  <si>
    <t>636502-RGL-9</t>
  </si>
  <si>
    <t>FMF034760</t>
  </si>
  <si>
    <t>696474-RGL-8</t>
  </si>
  <si>
    <t>ADITYAPUR</t>
  </si>
  <si>
    <t>ADTP-Gamharia-0131</t>
  </si>
  <si>
    <t>Prakash Rawani</t>
  </si>
  <si>
    <t>FMF039695</t>
  </si>
  <si>
    <t>229024-RGL-29</t>
  </si>
  <si>
    <t>Tara Lohar</t>
  </si>
  <si>
    <t>Prakash Kumar Rawani [FMF039695]</t>
  </si>
  <si>
    <t>FMF073758</t>
  </si>
  <si>
    <t>ADTP-Gamharia-0148</t>
  </si>
  <si>
    <t>Shashikant Pathak</t>
  </si>
  <si>
    <t>FMF055236</t>
  </si>
  <si>
    <t>275491-RGL-25</t>
  </si>
  <si>
    <t>Parbati Gope</t>
  </si>
  <si>
    <t>Shashikant Pathak [FMF055236]</t>
  </si>
  <si>
    <t>ADTP-Kandra-029</t>
  </si>
  <si>
    <t>304353-RGL-14</t>
  </si>
  <si>
    <t>Sushma Mahato</t>
  </si>
  <si>
    <t>Sonu Vishwakarma [FMF044007]</t>
  </si>
  <si>
    <t>Nayan Tara Kohal</t>
  </si>
  <si>
    <t>322318-RGL-37</t>
  </si>
  <si>
    <t>Harish Kumar [FMF061871]</t>
  </si>
  <si>
    <t>ADTP-Gamharia-0191</t>
  </si>
  <si>
    <t>Ayush Sinha</t>
  </si>
  <si>
    <t>FMF059866</t>
  </si>
  <si>
    <t>359633-RGL-16</t>
  </si>
  <si>
    <t>Sushila Mardi</t>
  </si>
  <si>
    <t>Ayush Sinha [FMF059866]</t>
  </si>
  <si>
    <t>ADTP-Gamharia-0195</t>
  </si>
  <si>
    <t>Saloni Chourasiya</t>
  </si>
  <si>
    <t>FMF053898</t>
  </si>
  <si>
    <t>384426-RGL-24</t>
  </si>
  <si>
    <t>Sanjoti Lohar</t>
  </si>
  <si>
    <t>Saloni Chourasiya [FMF053898]</t>
  </si>
  <si>
    <t>ADTP-Adityapur-096</t>
  </si>
  <si>
    <t>402486-RGL-23</t>
  </si>
  <si>
    <t>Mina Mahato</t>
  </si>
  <si>
    <t>402486-RGL-22</t>
  </si>
  <si>
    <t>M_IGL-M25-Cy1-35K ICICI@23.95%</t>
  </si>
  <si>
    <t>35KMICIC@23.95%</t>
  </si>
  <si>
    <t>Anjali Leyangi</t>
  </si>
  <si>
    <t>CHAURI CHAURA</t>
  </si>
  <si>
    <t>CCBR-Dudhai-02</t>
  </si>
  <si>
    <t>Akash Sharma</t>
  </si>
  <si>
    <t>FMF066825</t>
  </si>
  <si>
    <t>048337-RGL-18</t>
  </si>
  <si>
    <t>SHANTI</t>
  </si>
  <si>
    <t>Akash Sharma [FMF066825]</t>
  </si>
  <si>
    <t>Saurabh Singh [FMF022378]</t>
  </si>
  <si>
    <t>FMF022378</t>
  </si>
  <si>
    <t>CCBR-Sathari-07</t>
  </si>
  <si>
    <t>148978-RGL-21</t>
  </si>
  <si>
    <t>Devendra Bind [FMF016544]</t>
  </si>
  <si>
    <t>CCBR-Benijotkhadahra-03</t>
  </si>
  <si>
    <t>Gulshan Singh</t>
  </si>
  <si>
    <t>FMF055262</t>
  </si>
  <si>
    <t>152712-RGL-34</t>
  </si>
  <si>
    <t>sharda devi</t>
  </si>
  <si>
    <t>Gulshan singh [FMF055262]</t>
  </si>
  <si>
    <t>225763-RGL-12</t>
  </si>
  <si>
    <t>Ankita Rajbhar [FMF059163]</t>
  </si>
  <si>
    <t>CCBR-Bishunpura-021</t>
  </si>
  <si>
    <t>359377-RGL-19</t>
  </si>
  <si>
    <t>Kamlawati Devi</t>
  </si>
  <si>
    <t>CCBR-Ramlachan-06</t>
  </si>
  <si>
    <t>Vrijesh Singh Yadav</t>
  </si>
  <si>
    <t>FMF074163</t>
  </si>
  <si>
    <t>454089-RGL-13</t>
  </si>
  <si>
    <t>Foolpati Devi</t>
  </si>
  <si>
    <t>PIPRAICH</t>
  </si>
  <si>
    <t>PIBR-Pipara-01</t>
  </si>
  <si>
    <t>Nitin Patel</t>
  </si>
  <si>
    <t>FMF060409</t>
  </si>
  <si>
    <t>043966-RGL-36</t>
  </si>
  <si>
    <t>Reshama Devi</t>
  </si>
  <si>
    <t>Nitin Patel [FMF060409]</t>
  </si>
  <si>
    <t>PIBR-Barsaina 02</t>
  </si>
  <si>
    <t>Aadarsh Kumar Jaiswal</t>
  </si>
  <si>
    <t>FMF075417</t>
  </si>
  <si>
    <t>081201-RGL-18</t>
  </si>
  <si>
    <t>PUSHPA</t>
  </si>
  <si>
    <t>Kamlesh Kumar Gupta [FMF022961]</t>
  </si>
  <si>
    <t>FMF024327</t>
  </si>
  <si>
    <t>PIBR-Bailo-05</t>
  </si>
  <si>
    <t>111916-RGL-15</t>
  </si>
  <si>
    <t>M_IGL-M36-60K Bajaj@24.50%</t>
  </si>
  <si>
    <t>M60KB@24.50%</t>
  </si>
  <si>
    <t>PIBR-Magdiha-08</t>
  </si>
  <si>
    <t>256334-RGL-24</t>
  </si>
  <si>
    <t>Menaka</t>
  </si>
  <si>
    <t>Rohit Kumar [AAM001231]</t>
  </si>
  <si>
    <t xml:space="preserve">Kamlesh </t>
  </si>
  <si>
    <t>FMF022961</t>
  </si>
  <si>
    <t>MANJHAUL</t>
  </si>
  <si>
    <t>264114-RGL-13</t>
  </si>
  <si>
    <t>Sanjeet Kumar [FMF025358]</t>
  </si>
  <si>
    <t>Rajakpur Anita</t>
  </si>
  <si>
    <t>277656-RGL-12</t>
  </si>
  <si>
    <t>Raseeda Khatoon</t>
  </si>
  <si>
    <t>Braj Mishra [FMF073032]</t>
  </si>
  <si>
    <t>MJBR-Rajaur-043</t>
  </si>
  <si>
    <t>Bindeshwer Paswan</t>
  </si>
  <si>
    <t>FMF068992</t>
  </si>
  <si>
    <t>284936-RGL-15</t>
  </si>
  <si>
    <t>Bindeshwer Paswan [FMF068992]</t>
  </si>
  <si>
    <t>MJBR-Malipur-024</t>
  </si>
  <si>
    <t>352316-RGL-30</t>
  </si>
  <si>
    <t>367901-RGL-13</t>
  </si>
  <si>
    <t>Rajan Kumar [FMF038113]</t>
  </si>
  <si>
    <t>543378-RGL-9</t>
  </si>
  <si>
    <t>Ritesh Kumar [FMF075041]</t>
  </si>
  <si>
    <t>MJBR-Manjhaul-046</t>
  </si>
  <si>
    <t>569445-RGL-8</t>
  </si>
  <si>
    <t>Priyanka Kumari</t>
  </si>
  <si>
    <t>663569-RGL-9</t>
  </si>
  <si>
    <t>Soni Kuamri</t>
  </si>
  <si>
    <t>MJBR-Kanausi-022</t>
  </si>
  <si>
    <t>676990-RGL-7</t>
  </si>
  <si>
    <t>PADRAUNA</t>
  </si>
  <si>
    <t xml:space="preserve">MithileshÂ Ram </t>
  </si>
  <si>
    <t>392690-RGL-10</t>
  </si>
  <si>
    <t>Sahana Khatoon</t>
  </si>
  <si>
    <t>Sandesh Mishra [FMF048502]</t>
  </si>
  <si>
    <t>Mithilesh Ram [FMF070007]</t>
  </si>
  <si>
    <t>Brijesh Yadav [FMF018212]</t>
  </si>
  <si>
    <t>Ishrawati yadav</t>
  </si>
  <si>
    <t>FMF018212</t>
  </si>
  <si>
    <t>PDBR-Dumrimuradih-029</t>
  </si>
  <si>
    <t>Vipin Singh</t>
  </si>
  <si>
    <t>FMF055050</t>
  </si>
  <si>
    <t>552087-RGL-13</t>
  </si>
  <si>
    <t>Premshila</t>
  </si>
  <si>
    <t>Vipin Singh [FMF055050]</t>
  </si>
  <si>
    <t>572279-RGL-7</t>
  </si>
  <si>
    <t>Abhimanyu [FMF066019]</t>
  </si>
  <si>
    <t>PDBR-Balkudia-08</t>
  </si>
  <si>
    <t>Rakesh Singh</t>
  </si>
  <si>
    <t>FMF058718</t>
  </si>
  <si>
    <t>627877-RGL-8</t>
  </si>
  <si>
    <t>Rakesh Singh [FMF058718]</t>
  </si>
  <si>
    <t>KATRAS</t>
  </si>
  <si>
    <t>KTBR-Bhurungia-01</t>
  </si>
  <si>
    <t>FMF058126</t>
  </si>
  <si>
    <t>072851-RGL-48</t>
  </si>
  <si>
    <t>Lata Kumari</t>
  </si>
  <si>
    <t>Pooja Kumari [FMF058126]</t>
  </si>
  <si>
    <t>231512-RGL-8</t>
  </si>
  <si>
    <t>Namita Devi</t>
  </si>
  <si>
    <t>Dheeraj Mathuri [FMF057633]</t>
  </si>
  <si>
    <t>KTBR-Baghmara-018</t>
  </si>
  <si>
    <t>Sandeep Das</t>
  </si>
  <si>
    <t>FMF051163</t>
  </si>
  <si>
    <t>264737-RGL-27</t>
  </si>
  <si>
    <t>Yasoda Devi</t>
  </si>
  <si>
    <t>Sandeep Das [FMF051163]</t>
  </si>
  <si>
    <t>KTBR-Mahuda-040</t>
  </si>
  <si>
    <t>Bharti Kumari</t>
  </si>
  <si>
    <t>FMF066491</t>
  </si>
  <si>
    <t>265437-RGL-26</t>
  </si>
  <si>
    <t>Kashish Kumari</t>
  </si>
  <si>
    <t>Bharti Kumari [FMF066491]</t>
  </si>
  <si>
    <t>KTBR-Singada-011</t>
  </si>
  <si>
    <t>278733-RGL-27</t>
  </si>
  <si>
    <t>Nitesh Kumar Ray [FMF029416]</t>
  </si>
  <si>
    <t>KTBR-Baradih-06</t>
  </si>
  <si>
    <t>KTBR-Gendnawadih-08</t>
  </si>
  <si>
    <t>304316-RGL-22</t>
  </si>
  <si>
    <t>MEENA DEVI</t>
  </si>
  <si>
    <t>KTBR-Sijua-06</t>
  </si>
  <si>
    <t>311730-RGL-36</t>
  </si>
  <si>
    <t>Rajesh Kumar [FMF064291]</t>
  </si>
  <si>
    <t>311730-RGL-35</t>
  </si>
  <si>
    <t>Mamta Devi</t>
  </si>
  <si>
    <t>Heeralal Prajapati [FMF029726]</t>
  </si>
  <si>
    <t>KTBR-Khairio-011</t>
  </si>
  <si>
    <t>313323-RGL-28</t>
  </si>
  <si>
    <t>Uma Devi</t>
  </si>
  <si>
    <t>KTBR-Barora-018</t>
  </si>
  <si>
    <t>336142-RGL-29</t>
  </si>
  <si>
    <t>Nepura Devi</t>
  </si>
  <si>
    <t>Nilu Kumari [FMF064429]</t>
  </si>
  <si>
    <t>351303-RGL-36</t>
  </si>
  <si>
    <t>KTBR-Kalyanpur-05</t>
  </si>
  <si>
    <t>Heeralal Prajapati</t>
  </si>
  <si>
    <t>FMF029726</t>
  </si>
  <si>
    <t>499089-RGL-31</t>
  </si>
  <si>
    <t>Basanti kumari</t>
  </si>
  <si>
    <t>499089-RGL-30</t>
  </si>
  <si>
    <t>Shakuntala Devi</t>
  </si>
  <si>
    <t>KTBR-Sijua-020</t>
  </si>
  <si>
    <t>566586-RGL-27</t>
  </si>
  <si>
    <t>Nandani Devi</t>
  </si>
  <si>
    <t>KTBR-Kalyanpur-06</t>
  </si>
  <si>
    <t>635687-RGL-18</t>
  </si>
  <si>
    <t>SHANTI DEVI</t>
  </si>
  <si>
    <t>GOPALGANJ</t>
  </si>
  <si>
    <t>Kaluchhapar01</t>
  </si>
  <si>
    <t>103112-RGL-21</t>
  </si>
  <si>
    <t>Rajesh Kumar [FMF008970]</t>
  </si>
  <si>
    <t>FMF008970</t>
  </si>
  <si>
    <t>MOTIHARI</t>
  </si>
  <si>
    <t>MIBR-Makarimahuawa-01</t>
  </si>
  <si>
    <t>070250-RGL-20</t>
  </si>
  <si>
    <t>Sonelal Mandal [FMF004911]</t>
  </si>
  <si>
    <t>FMF004911</t>
  </si>
  <si>
    <t>B N Kishor [FMF017361]</t>
  </si>
  <si>
    <t>076343-RGL-34</t>
  </si>
  <si>
    <t>Sonu Kumar [FMF060365]</t>
  </si>
  <si>
    <t>088505-RGL-16</t>
  </si>
  <si>
    <t>Bitu Paswan [FMF060671]</t>
  </si>
  <si>
    <t>MIBR-Chorma-014</t>
  </si>
  <si>
    <t>123863-RGL-21</t>
  </si>
  <si>
    <t>ALI MUNESHA</t>
  </si>
  <si>
    <t>Chandan Kumar [FMF068701]</t>
  </si>
  <si>
    <t>MIBR-Bangri-03</t>
  </si>
  <si>
    <t>FMF065534</t>
  </si>
  <si>
    <t>186458-RGL-17</t>
  </si>
  <si>
    <t>Pradeep Kumar [FMF065534]</t>
  </si>
  <si>
    <t>MIBR-Mahuawa-020</t>
  </si>
  <si>
    <t>Anitesh Kumar</t>
  </si>
  <si>
    <t>FMF063627</t>
  </si>
  <si>
    <t>292326-RGL-24</t>
  </si>
  <si>
    <t>Jinatun Nesa</t>
  </si>
  <si>
    <t>Anitesh Kumar [FMF063627]</t>
  </si>
  <si>
    <t>MIBR-Ahirauliya-09</t>
  </si>
  <si>
    <t>Ranjan Majhi</t>
  </si>
  <si>
    <t>FMF029206</t>
  </si>
  <si>
    <t>419555-RGL-25</t>
  </si>
  <si>
    <t>Rani Devi</t>
  </si>
  <si>
    <t>Ranjan Kumar Majhi [FMF029206]</t>
  </si>
  <si>
    <t>MIBR-Godhwa-04</t>
  </si>
  <si>
    <t>596598-RGL-9</t>
  </si>
  <si>
    <t>GHAZIPUR</t>
  </si>
  <si>
    <t>GZBO-Sakra-01</t>
  </si>
  <si>
    <t>079731-RGL-41</t>
  </si>
  <si>
    <t>Kusum Singh</t>
  </si>
  <si>
    <t>Rahul Yadav [FMF051345]</t>
  </si>
  <si>
    <t>081048-RGL-47</t>
  </si>
  <si>
    <t>Saurabh Upadhyay [FMF042029]</t>
  </si>
  <si>
    <t>GZBO-Islamabad-01</t>
  </si>
  <si>
    <t>082394-RGL-46</t>
  </si>
  <si>
    <t>FMF024941</t>
  </si>
  <si>
    <t>GZBO-Abishan-02</t>
  </si>
  <si>
    <t>FMF030903</t>
  </si>
  <si>
    <t>093478-RGL-50</t>
  </si>
  <si>
    <t>Rajesh Kumar [FMF030903]</t>
  </si>
  <si>
    <t>GZBO-Chhapari-01</t>
  </si>
  <si>
    <t>122887-RGL-39</t>
  </si>
  <si>
    <t>Gudiya</t>
  </si>
  <si>
    <t>GZBO-Mirdadpur-04</t>
  </si>
  <si>
    <t>Guru Prasad</t>
  </si>
  <si>
    <t>FMF041522</t>
  </si>
  <si>
    <t>335725-RGL-26</t>
  </si>
  <si>
    <t>Santi</t>
  </si>
  <si>
    <t>Guru Prasad [FMF041522]</t>
  </si>
  <si>
    <t>341457-RGL-31</t>
  </si>
  <si>
    <t>Arvind Gupta [FMF044705]</t>
  </si>
  <si>
    <t>500419-RGL-28</t>
  </si>
  <si>
    <t>566027-RGL-11</t>
  </si>
  <si>
    <t>GZBO-Barahpur-03</t>
  </si>
  <si>
    <t>612623-RGL-14</t>
  </si>
  <si>
    <t>Manisha Devi</t>
  </si>
  <si>
    <t>Mannu Yadav [FMF061545]</t>
  </si>
  <si>
    <t>648947-RGL-5</t>
  </si>
  <si>
    <t>GZBO-Budhanpur-04</t>
  </si>
  <si>
    <t>655878-RGL-4</t>
  </si>
  <si>
    <t>Jyoti Gupta</t>
  </si>
  <si>
    <t>RASRA</t>
  </si>
  <si>
    <t>RRBR-Kanso-01</t>
  </si>
  <si>
    <t>Balgovind Bharti</t>
  </si>
  <si>
    <t>FMF037406</t>
  </si>
  <si>
    <t>074944-RGL-55</t>
  </si>
  <si>
    <t>Bebi</t>
  </si>
  <si>
    <t>Balgovind Bharti [FMF037406]</t>
  </si>
  <si>
    <t>Aman Singh [FMF012953]</t>
  </si>
  <si>
    <t>FMF012953</t>
  </si>
  <si>
    <t>NESHA KHATOON</t>
  </si>
  <si>
    <t>RRBR-Manda-03</t>
  </si>
  <si>
    <t>Gaurav Singh</t>
  </si>
  <si>
    <t>FMF070345</t>
  </si>
  <si>
    <t>097455-RGL-43</t>
  </si>
  <si>
    <t>Meena</t>
  </si>
  <si>
    <t>Gaurav Singh [FMF070345]</t>
  </si>
  <si>
    <t>RRBR-Juranpur-01</t>
  </si>
  <si>
    <t>101029-RGL-29</t>
  </si>
  <si>
    <t>Ranju yadav</t>
  </si>
  <si>
    <t>RRBR-Barooli 01</t>
  </si>
  <si>
    <t>Dhannjay Rai</t>
  </si>
  <si>
    <t>FMF068692</t>
  </si>
  <si>
    <t>148113-RGL-22</t>
  </si>
  <si>
    <t>Sejal Kharwar</t>
  </si>
  <si>
    <t>Ajay Kumar [FMF066820]</t>
  </si>
  <si>
    <t>RRBR- Veera Bhanti 01</t>
  </si>
  <si>
    <t>FMF066820</t>
  </si>
  <si>
    <t>165032-RGL-38</t>
  </si>
  <si>
    <t>ARTI PANDEY</t>
  </si>
  <si>
    <t>RRBR-Hajouli-011</t>
  </si>
  <si>
    <t>290026-RGL-10</t>
  </si>
  <si>
    <t>Anil Kumar [FMF031027]</t>
  </si>
  <si>
    <t>Gulshan Kumar</t>
  </si>
  <si>
    <t>FMF055038</t>
  </si>
  <si>
    <t>Gulshan Kumar [FMF055038]</t>
  </si>
  <si>
    <t>554073-RGL-10</t>
  </si>
  <si>
    <t>554073-RGL-9</t>
  </si>
  <si>
    <t>Rajiya Khatun</t>
  </si>
  <si>
    <t>RRBR-Salempur-06</t>
  </si>
  <si>
    <t>659009-RGL-12</t>
  </si>
  <si>
    <t>RRBR-Athila-04</t>
  </si>
  <si>
    <t>659029-RGL-17</t>
  </si>
  <si>
    <t>Subhavti</t>
  </si>
  <si>
    <t>RRBR-Amhar-04</t>
  </si>
  <si>
    <t>677098-RGL-10</t>
  </si>
  <si>
    <t>Surendra Kumar [FMF018457]</t>
  </si>
  <si>
    <t>MAU</t>
  </si>
  <si>
    <t>MABR-RASTIPUR-03</t>
  </si>
  <si>
    <t>621598-RGL-6</t>
  </si>
  <si>
    <t>Anjali Bharti</t>
  </si>
  <si>
    <t>Sanjeev Kumar [FMF045757]</t>
  </si>
  <si>
    <t>Santosh Kumar Yadav [FMF002388]</t>
  </si>
  <si>
    <t>SAIDPUR</t>
  </si>
  <si>
    <t>085325-RGL-49</t>
  </si>
  <si>
    <t>Sandeep Singh [FMF044022]</t>
  </si>
  <si>
    <t>SDBR-Zaddu-03</t>
  </si>
  <si>
    <t>118253-RGL-16</t>
  </si>
  <si>
    <t>Shakuntala</t>
  </si>
  <si>
    <t>Suraj Upadhyay [FMF034650]</t>
  </si>
  <si>
    <t>SDBR-Ameda-07</t>
  </si>
  <si>
    <t>Suraj Yadav</t>
  </si>
  <si>
    <t>FMF055723</t>
  </si>
  <si>
    <t>218399-RGL-20</t>
  </si>
  <si>
    <t>Madhuri</t>
  </si>
  <si>
    <t>SDBR-Gora-03</t>
  </si>
  <si>
    <t>338548-RGL-24</t>
  </si>
  <si>
    <t>Shanti</t>
  </si>
  <si>
    <t>Suraj Kumar [FMF061883]</t>
  </si>
  <si>
    <t>436122-RGL-43</t>
  </si>
  <si>
    <t>SDBR-Raipur-010</t>
  </si>
  <si>
    <t>676159-RGL-12</t>
  </si>
  <si>
    <t>Parami Devi</t>
  </si>
  <si>
    <t>Rakesh [FMF044200]</t>
  </si>
  <si>
    <t>SDBR-Iakra-05</t>
  </si>
  <si>
    <t>727847-RGL-4</t>
  </si>
  <si>
    <t>geeta yadav</t>
  </si>
  <si>
    <t>Suraj Yadav [FMF055723]</t>
  </si>
  <si>
    <t>SDBR-Mehnajpur-010</t>
  </si>
  <si>
    <t>783996-RGL-3</t>
  </si>
  <si>
    <t>Sunil Kharwar [FMF055797]</t>
  </si>
  <si>
    <t>NIRSA</t>
  </si>
  <si>
    <t>NRSA-Barwapur-02</t>
  </si>
  <si>
    <t>098406-RGL-37</t>
  </si>
  <si>
    <t>Rakesh Soni [FMF049245]</t>
  </si>
  <si>
    <t>125387-RGL-23</t>
  </si>
  <si>
    <t>Puja Mallick</t>
  </si>
  <si>
    <t>Bapi Napit [FMF063462]</t>
  </si>
  <si>
    <t>NRSA-Belkupa-03</t>
  </si>
  <si>
    <t>198680-RGL-13</t>
  </si>
  <si>
    <t>Anjana Modi</t>
  </si>
  <si>
    <t>Nemlal Rajak [FMF006165]</t>
  </si>
  <si>
    <t>NRSA-Kendua-03</t>
  </si>
  <si>
    <t>355221-RGL-23</t>
  </si>
  <si>
    <t>Sajoni Murmu</t>
  </si>
  <si>
    <t>NRSA-Pirrahat-07</t>
  </si>
  <si>
    <t>377177-RGL-10</t>
  </si>
  <si>
    <t>Lilmuni Marandi</t>
  </si>
  <si>
    <t>Shankar Kumar [FMF068443]</t>
  </si>
  <si>
    <t>FMF005681</t>
  </si>
  <si>
    <t>377177-RGL-9</t>
  </si>
  <si>
    <t>Sanjoti Hembram</t>
  </si>
  <si>
    <t>717356-RGL-4</t>
  </si>
  <si>
    <t>MOHANIA</t>
  </si>
  <si>
    <t>MBBU-Bharigawan-05</t>
  </si>
  <si>
    <t>Priti Maurya</t>
  </si>
  <si>
    <t>FMF069205</t>
  </si>
  <si>
    <t>208865-RGL-30</t>
  </si>
  <si>
    <t>Maya Kumari</t>
  </si>
  <si>
    <t>Priti Maurya [FMF069205]</t>
  </si>
  <si>
    <t>MBBU-Kathej-07</t>
  </si>
  <si>
    <t>Pankaj Prasad</t>
  </si>
  <si>
    <t>FMF064863</t>
  </si>
  <si>
    <t>223397-RGL-19</t>
  </si>
  <si>
    <t>Pankaj Prasad [FMF064863]</t>
  </si>
  <si>
    <t>Nitish Kumar</t>
  </si>
  <si>
    <t>FMF055124</t>
  </si>
  <si>
    <t>431164-RGL-19</t>
  </si>
  <si>
    <t>Chanchal Kumari [FMF071553]</t>
  </si>
  <si>
    <t>Nitish Kumar [FMF033504]</t>
  </si>
  <si>
    <t>MBBU-Mahuwar-04</t>
  </si>
  <si>
    <t>481555-RGL-19</t>
  </si>
  <si>
    <t>Sonu Kumar [FMF047646]</t>
  </si>
  <si>
    <t>MBBU-Mohania-09</t>
  </si>
  <si>
    <t>Deepak Paswan</t>
  </si>
  <si>
    <t>FMF046512</t>
  </si>
  <si>
    <t>486939-RGL-6</t>
  </si>
  <si>
    <t>Aradhna Devi</t>
  </si>
  <si>
    <t>MBBU-Dhanihari-03</t>
  </si>
  <si>
    <t>Rekha Kumari</t>
  </si>
  <si>
    <t>713746-RGL-10</t>
  </si>
  <si>
    <t>FMF017769</t>
  </si>
  <si>
    <t>Khushbu Kumari</t>
  </si>
  <si>
    <t>DUMKA</t>
  </si>
  <si>
    <t>DUM-Asanbani-01</t>
  </si>
  <si>
    <t>110337-RGL-20</t>
  </si>
  <si>
    <t>Anju Hansda</t>
  </si>
  <si>
    <t>Santosh Kumar [FMF057814]</t>
  </si>
  <si>
    <t>DUM-Amlachatar-02</t>
  </si>
  <si>
    <t>150884-RGL-23</t>
  </si>
  <si>
    <t>Rajeev Kumar Jha [FMF052525]</t>
  </si>
  <si>
    <t>DUM-Bankati-3</t>
  </si>
  <si>
    <t>168503-RGL-23</t>
  </si>
  <si>
    <t>Putul Devi</t>
  </si>
  <si>
    <t>Surjee Pujharni</t>
  </si>
  <si>
    <t>DUM-Chakaltipur-01</t>
  </si>
  <si>
    <t>271496-RGL-16</t>
  </si>
  <si>
    <t>Anjali Tudu</t>
  </si>
  <si>
    <t>DUM-Majhdiha-01</t>
  </si>
  <si>
    <t>Chandan Yadav</t>
  </si>
  <si>
    <t>FMF036236</t>
  </si>
  <si>
    <t>514951-RGL-15</t>
  </si>
  <si>
    <t>Bimali Devi</t>
  </si>
  <si>
    <t>Chandan Kumar Yadav [FMF036236]</t>
  </si>
  <si>
    <t>DUM-AMARPUR-08</t>
  </si>
  <si>
    <t>565884-RGL-8</t>
  </si>
  <si>
    <t>Sonamati Murmu</t>
  </si>
  <si>
    <t>DUM-Rampur-5</t>
  </si>
  <si>
    <t>665678-RGL-3</t>
  </si>
  <si>
    <t>MALA DEVI</t>
  </si>
  <si>
    <t>Madan Kumar [FMF058124]</t>
  </si>
  <si>
    <t>DUM-JARKA-01</t>
  </si>
  <si>
    <t>737023-RGL-7</t>
  </si>
  <si>
    <t>Sushama Devi</t>
  </si>
  <si>
    <t>NARKATIAGANJ</t>
  </si>
  <si>
    <t>NARK-Maldi-01</t>
  </si>
  <si>
    <t>118978-RGL-13</t>
  </si>
  <si>
    <t>Sharda Devi</t>
  </si>
  <si>
    <t>Satyendra Kumar [FMF027678]</t>
  </si>
  <si>
    <t>NARK-Durgaulia-02</t>
  </si>
  <si>
    <t>126971-RGL-24</t>
  </si>
  <si>
    <t>NIRMALA DEVI</t>
  </si>
  <si>
    <t>FMF049152</t>
  </si>
  <si>
    <t>273376-RGL-17</t>
  </si>
  <si>
    <t>Rahul Kumar [FMF031591]</t>
  </si>
  <si>
    <t>294736-RGL-15</t>
  </si>
  <si>
    <t>NARK-Serhua-016</t>
  </si>
  <si>
    <t>Mahavir Kumar</t>
  </si>
  <si>
    <t>FMF068794</t>
  </si>
  <si>
    <t>343478-RGL-14</t>
  </si>
  <si>
    <t>Parmila Kumari</t>
  </si>
  <si>
    <t>Mahavir Kumar [FMF068794]</t>
  </si>
  <si>
    <t>NARK-Anjua-010</t>
  </si>
  <si>
    <t>Saheb Kumar</t>
  </si>
  <si>
    <t>FMF049939</t>
  </si>
  <si>
    <t>473717-RGL-9</t>
  </si>
  <si>
    <t>Niranjan Kumar [FMF067833]</t>
  </si>
  <si>
    <t>539517-RGL-20</t>
  </si>
  <si>
    <t>NARK-Kataia-028</t>
  </si>
  <si>
    <t>FMF067833</t>
  </si>
  <si>
    <t>758053-RGL-7</t>
  </si>
  <si>
    <t>Minti Devi</t>
  </si>
  <si>
    <t>SAHEBGANJ</t>
  </si>
  <si>
    <t>SAHE-Chandipur-07</t>
  </si>
  <si>
    <t>213474-RGL-32</t>
  </si>
  <si>
    <t>Manoj Kumar Pandit [FMF072566]</t>
  </si>
  <si>
    <t>231334-RGL-16</t>
  </si>
  <si>
    <t>Shiv Saha [FMF069775]</t>
  </si>
  <si>
    <t>Pawan Kumar [FMF019725]</t>
  </si>
  <si>
    <t>SAHE-Bara-05</t>
  </si>
  <si>
    <t>388462-RGL-16</t>
  </si>
  <si>
    <t>Lili Tudu</t>
  </si>
  <si>
    <t>FMF019725</t>
  </si>
  <si>
    <t>401846-RGL-24</t>
  </si>
  <si>
    <t>SAHE-Jayanti-016</t>
  </si>
  <si>
    <t>642132-RGL-12</t>
  </si>
  <si>
    <t>Marang Kuri Tudu</t>
  </si>
  <si>
    <t>Mithun Kumar [FMF056468]</t>
  </si>
  <si>
    <t>643697-RGL-6</t>
  </si>
  <si>
    <t>SAHE-Ward-31</t>
  </si>
  <si>
    <t>666942-RGL-8</t>
  </si>
  <si>
    <t>Anita Ray</t>
  </si>
  <si>
    <t>SAHE-Bara-015</t>
  </si>
  <si>
    <t>751120-RGL-11</t>
  </si>
  <si>
    <t>SAHE-Pathalkhana-05</t>
  </si>
  <si>
    <t>772442-RGL-4</t>
  </si>
  <si>
    <t>Nirmla Devi</t>
  </si>
  <si>
    <t>Krishandev Kumar [FMF035771]</t>
  </si>
  <si>
    <t>SHERGHATI</t>
  </si>
  <si>
    <t>168534-RGL-6</t>
  </si>
  <si>
    <t>Pancham Kumar [FMF069797]</t>
  </si>
  <si>
    <t>Dhiraj Kumar [FMF004443]</t>
  </si>
  <si>
    <t>342299-RGL-22</t>
  </si>
  <si>
    <t>SHER-Sherghati-034</t>
  </si>
  <si>
    <t>381101-RGL-12</t>
  </si>
  <si>
    <t>SHER-Jabra-010</t>
  </si>
  <si>
    <t>411532-RGL-6</t>
  </si>
  <si>
    <t>SHER-Mayapur-013</t>
  </si>
  <si>
    <t>573569-RGL-5</t>
  </si>
  <si>
    <t>Suruj Devi</t>
  </si>
  <si>
    <t>Kandha Kumar [FMF075325]</t>
  </si>
  <si>
    <t>SHER-Ghuji-016</t>
  </si>
  <si>
    <t>FMF061410</t>
  </si>
  <si>
    <t>622567-RGL-6</t>
  </si>
  <si>
    <t>Vinod Kumar [FMF061410]</t>
  </si>
  <si>
    <t>SHER-Uarali-025</t>
  </si>
  <si>
    <t>761630-RGL-8</t>
  </si>
  <si>
    <t>FMF004443</t>
  </si>
  <si>
    <t>SHER-Kusha-031</t>
  </si>
  <si>
    <t>772745-RGL-9</t>
  </si>
  <si>
    <t>FAIZABAD</t>
  </si>
  <si>
    <t>FAIZ-Chaukhariya-02</t>
  </si>
  <si>
    <t>Atul Pal</t>
  </si>
  <si>
    <t>FMF055621</t>
  </si>
  <si>
    <t>210508-RGL-11</t>
  </si>
  <si>
    <t>Avadhesh Kumar [FMF073151]</t>
  </si>
  <si>
    <t>Gaurav Kumar Singh [FMF009899]</t>
  </si>
  <si>
    <t>FAIZ-Khatan-02</t>
  </si>
  <si>
    <t>Praveen Tiwari</t>
  </si>
  <si>
    <t>FMF073804</t>
  </si>
  <si>
    <t>218017-RGL-26</t>
  </si>
  <si>
    <t>Gulsaba</t>
  </si>
  <si>
    <t>Nirmal Kumar Upadhyay [FMF028081]</t>
  </si>
  <si>
    <t>300909-RGL-23</t>
  </si>
  <si>
    <t>Ravi Verma [FMF061579]</t>
  </si>
  <si>
    <t>FAIZ-Khiharan-01</t>
  </si>
  <si>
    <t>366730-RGL-22</t>
  </si>
  <si>
    <t>Pooja Yadav</t>
  </si>
  <si>
    <t>Praveen Tiwari [FMF073804]</t>
  </si>
  <si>
    <t>FMF009899</t>
  </si>
  <si>
    <t>FAIZ-Rangi-010</t>
  </si>
  <si>
    <t>Ratnesh Kumar</t>
  </si>
  <si>
    <t>FMF044600</t>
  </si>
  <si>
    <t>487387-RGL-21</t>
  </si>
  <si>
    <t>Ratnesh Kumar [FMF044600]</t>
  </si>
  <si>
    <t>Surja</t>
  </si>
  <si>
    <t>RAEBARELI</t>
  </si>
  <si>
    <t>RAEB-Jogpatti-01</t>
  </si>
  <si>
    <t>171175-RGL-22</t>
  </si>
  <si>
    <t>Bitau</t>
  </si>
  <si>
    <t>Shivam [FMF030116]</t>
  </si>
  <si>
    <t>RAEB-Khaspari-01</t>
  </si>
  <si>
    <t>173541-RGL-37</t>
  </si>
  <si>
    <t>Shadhna</t>
  </si>
  <si>
    <t>Ayush Kumar [FMF057018]</t>
  </si>
  <si>
    <t>RAEB-Junardar-02</t>
  </si>
  <si>
    <t>183832-RGL-16</t>
  </si>
  <si>
    <t>REETA</t>
  </si>
  <si>
    <t>RAEB-Bhadaiya-01</t>
  </si>
  <si>
    <t>FMF055569</t>
  </si>
  <si>
    <t>223292-RGL-18</t>
  </si>
  <si>
    <t>Sanjana Yadav</t>
  </si>
  <si>
    <t>Sandeep Kumar [FMF055569]</t>
  </si>
  <si>
    <t>RAEB-Deeh-01</t>
  </si>
  <si>
    <t>232980-RGL-18</t>
  </si>
  <si>
    <t>RAEB-Kathagar-02</t>
  </si>
  <si>
    <t>Krishna Singh</t>
  </si>
  <si>
    <t>FMF074975</t>
  </si>
  <si>
    <t>779189-RGL-5</t>
  </si>
  <si>
    <t>Krishna Singh [FMF074975]</t>
  </si>
  <si>
    <t>DALTANGANJ</t>
  </si>
  <si>
    <t>DALG-Diharia-02</t>
  </si>
  <si>
    <t>FMF058080</t>
  </si>
  <si>
    <t>289608-RGL-22</t>
  </si>
  <si>
    <t>Sonami Kumari</t>
  </si>
  <si>
    <t>Chandan Kumar [FMF058080]</t>
  </si>
  <si>
    <t>DALG-Barwadih-03</t>
  </si>
  <si>
    <t>291695-RGL-26</t>
  </si>
  <si>
    <t>M_IGL-M25-55K ICICI@24.50%</t>
  </si>
  <si>
    <t>M55KICIC@24.50%</t>
  </si>
  <si>
    <t>Nisha Devi</t>
  </si>
  <si>
    <t>395396-RGL-18</t>
  </si>
  <si>
    <t>Prince Kumar [FMF074072]</t>
  </si>
  <si>
    <t>Hridaya Devi</t>
  </si>
  <si>
    <t>DALG-RERMA-012</t>
  </si>
  <si>
    <t>551692-RGL-18</t>
  </si>
  <si>
    <t>Anupriya Kumari</t>
  </si>
  <si>
    <t>SITAMARHI</t>
  </si>
  <si>
    <t>FMF054094</t>
  </si>
  <si>
    <t>171761-RGL-13</t>
  </si>
  <si>
    <t>Vinay Kumar [FMF014678]</t>
  </si>
  <si>
    <t>Sonu Kumar Pandit [FMF057716]</t>
  </si>
  <si>
    <t>FMF057716</t>
  </si>
  <si>
    <t>SIMH-Rasalpur-010</t>
  </si>
  <si>
    <t>Anish Kumar</t>
  </si>
  <si>
    <t>FMF041131</t>
  </si>
  <si>
    <t>183740-RGL-10</t>
  </si>
  <si>
    <t>Anish Kumar [FMF041131]</t>
  </si>
  <si>
    <t>Mantosh Kumar [FMF063213]</t>
  </si>
  <si>
    <t>SIMH-Chak-06</t>
  </si>
  <si>
    <t>Ranjit Yadav</t>
  </si>
  <si>
    <t>FMF033997</t>
  </si>
  <si>
    <t>275928-RGL-16</t>
  </si>
  <si>
    <t>Ranjit Kumar Yadav [FMF033997]</t>
  </si>
  <si>
    <t>SIMH-Kumhra-02</t>
  </si>
  <si>
    <t>279049-RGL-12</t>
  </si>
  <si>
    <t>Saraswti Kumari</t>
  </si>
  <si>
    <t>SIMH-Bakhri-03</t>
  </si>
  <si>
    <t>299373-RGL-11</t>
  </si>
  <si>
    <t>mamita devi</t>
  </si>
  <si>
    <t>352340-RGL-17</t>
  </si>
  <si>
    <t>Suraj Kumar [FMF030445]</t>
  </si>
  <si>
    <t>SIMH-Lachhua-07</t>
  </si>
  <si>
    <t>Pintu Kumar</t>
  </si>
  <si>
    <t>FMF033403</t>
  </si>
  <si>
    <t>367139-RGL-11</t>
  </si>
  <si>
    <t>Rajani Devi</t>
  </si>
  <si>
    <t>Pintu Kumar [FMF033403]</t>
  </si>
  <si>
    <t>SIMH-Manik-014</t>
  </si>
  <si>
    <t>381035-RGL-17</t>
  </si>
  <si>
    <t>Rinku Jha</t>
  </si>
  <si>
    <t>SIMH-Nahra-06</t>
  </si>
  <si>
    <t>465379-RGL-10</t>
  </si>
  <si>
    <t>SIMH-Madanpur-07</t>
  </si>
  <si>
    <t>586416-RGL-6</t>
  </si>
  <si>
    <t>Muskan Kumari</t>
  </si>
  <si>
    <t>CHHATARPUR JH</t>
  </si>
  <si>
    <t>CHJH-Gansa-02</t>
  </si>
  <si>
    <t>301697-RGL-18</t>
  </si>
  <si>
    <t>Sabita Devi</t>
  </si>
  <si>
    <t>CHJH-Bhaurha-01</t>
  </si>
  <si>
    <t>318493-RGL-22</t>
  </si>
  <si>
    <t>Koshila Kumari</t>
  </si>
  <si>
    <t>Dhirendra Yadav [FMF075799]</t>
  </si>
  <si>
    <t>CHJH-Nawdiha-014</t>
  </si>
  <si>
    <t>Dhirendra Yadav</t>
  </si>
  <si>
    <t>FMF075799</t>
  </si>
  <si>
    <t>326980-RGL-14</t>
  </si>
  <si>
    <t>336835-RGL-16</t>
  </si>
  <si>
    <t>FMF013549</t>
  </si>
  <si>
    <t>342096-RGL-12</t>
  </si>
  <si>
    <t>Upendra Ram [FMF051956]</t>
  </si>
  <si>
    <t>CHJH-Chiru-014</t>
  </si>
  <si>
    <t>Navneet Pandey</t>
  </si>
  <si>
    <t>FMF075704</t>
  </si>
  <si>
    <t>346938-RGL-11</t>
  </si>
  <si>
    <t>Navneet Pandey [FMF075704]</t>
  </si>
  <si>
    <t>CHJH-Marhipta-01</t>
  </si>
  <si>
    <t>423535-RGL-18</t>
  </si>
  <si>
    <t>Phulendra Ram [FMF047502]</t>
  </si>
  <si>
    <t>516085-RGL-11</t>
  </si>
  <si>
    <t>CHJH-Nawadih-02</t>
  </si>
  <si>
    <t>516625-RGL-8</t>
  </si>
  <si>
    <t>Shardha Devi</t>
  </si>
  <si>
    <t>Nitish Paswan [FMF050549]</t>
  </si>
  <si>
    <t>CHJH-Shushiganj-07</t>
  </si>
  <si>
    <t>549738-RGL-8</t>
  </si>
  <si>
    <t>CHATRA</t>
  </si>
  <si>
    <t>CHTA-Sattour-03</t>
  </si>
  <si>
    <t>242715-RGL-15</t>
  </si>
  <si>
    <t>Raju Kumar [FMF058487]</t>
  </si>
  <si>
    <t>479927-RGL-15</t>
  </si>
  <si>
    <t>Manoj Rajak [FMF075122]</t>
  </si>
  <si>
    <t>GARHWA</t>
  </si>
  <si>
    <t>182224-RGL-21</t>
  </si>
  <si>
    <t>Randhir Gaurav [FMF067407]</t>
  </si>
  <si>
    <t>Rama Shankar Kumar [FMF054049]</t>
  </si>
  <si>
    <t>FMF054049</t>
  </si>
  <si>
    <t>Nandlal Kumar [FMF030099]</t>
  </si>
  <si>
    <t>GARH-Basaria-02</t>
  </si>
  <si>
    <t>Mintu Ram</t>
  </si>
  <si>
    <t>FMF063702</t>
  </si>
  <si>
    <t>191086-RGL-23</t>
  </si>
  <si>
    <t>Mintu Ram [FMF063702]</t>
  </si>
  <si>
    <t>GARH-Tildag-01</t>
  </si>
  <si>
    <t>Niraj Tiwary</t>
  </si>
  <si>
    <t>FMF067614</t>
  </si>
  <si>
    <t>195010-RGL-29</t>
  </si>
  <si>
    <t>Pammi Kumari</t>
  </si>
  <si>
    <t>GARH-Dube-02</t>
  </si>
  <si>
    <t>275631-RGL-23</t>
  </si>
  <si>
    <t>GARH-BAKOIA-02</t>
  </si>
  <si>
    <t>312344-RGL-25</t>
  </si>
  <si>
    <t>Bimala Devi</t>
  </si>
  <si>
    <t>GARH-BHATAULIA-01</t>
  </si>
  <si>
    <t>351089-RGL-17</t>
  </si>
  <si>
    <t>GARH-Manjhgawan-03</t>
  </si>
  <si>
    <t>471024-RGL-8</t>
  </si>
  <si>
    <t>Sapna Kumari</t>
  </si>
  <si>
    <t>RUNNI SAIDPUR</t>
  </si>
  <si>
    <t>RUSI-Shankarpur-01</t>
  </si>
  <si>
    <t>FMF067124</t>
  </si>
  <si>
    <t>216604-RGL-18</t>
  </si>
  <si>
    <t>Rasulan Khatoon</t>
  </si>
  <si>
    <t>Sunil Kumar [FMF067124]</t>
  </si>
  <si>
    <t>Abhishek Kumar Ranajan [FMF035544]</t>
  </si>
  <si>
    <t>RUSI-Punarwara-02</t>
  </si>
  <si>
    <t>264854-RGL-17</t>
  </si>
  <si>
    <t>RUSI-Walipur-8</t>
  </si>
  <si>
    <t>325225-RGL-10</t>
  </si>
  <si>
    <t>Malti Devi</t>
  </si>
  <si>
    <t>FMF035544</t>
  </si>
  <si>
    <t>371957-RGL-12</t>
  </si>
  <si>
    <t>372861-RGL-15</t>
  </si>
  <si>
    <t>Munesh Kumar [FMF054099]</t>
  </si>
  <si>
    <t>RUSI-Bhapura-09</t>
  </si>
  <si>
    <t>380355-RGL-16</t>
  </si>
  <si>
    <t>RUSI-Mahesha-014</t>
  </si>
  <si>
    <t>507064-RGL-5</t>
  </si>
  <si>
    <t>Abhishek Kumar [FMF064971]</t>
  </si>
  <si>
    <t>RUSI-Tikauli-013</t>
  </si>
  <si>
    <t>549050-RGL-8</t>
  </si>
  <si>
    <t>Lalbati Devi</t>
  </si>
  <si>
    <t>RUSI-Tajpur-013</t>
  </si>
  <si>
    <t>560526-RGL-9</t>
  </si>
  <si>
    <t>Ragnee Kumari</t>
  </si>
  <si>
    <t>656852-RGL-12</t>
  </si>
  <si>
    <t>RUSI-Siri-042</t>
  </si>
  <si>
    <t>746153-RGL-11</t>
  </si>
  <si>
    <t>Vibha devi</t>
  </si>
  <si>
    <t>RUSI-Basantpur-030</t>
  </si>
  <si>
    <t>761274-RGL-5</t>
  </si>
  <si>
    <t>Niki Kumari</t>
  </si>
  <si>
    <t>BARHALGANJ</t>
  </si>
  <si>
    <t>BARH-Usari-01</t>
  </si>
  <si>
    <t>Jitendra Gupta</t>
  </si>
  <si>
    <t>FMF072877</t>
  </si>
  <si>
    <t>319756-RGL-22</t>
  </si>
  <si>
    <t>Kamala</t>
  </si>
  <si>
    <t>Jitendra Gupta [FMF072877]</t>
  </si>
  <si>
    <t>Sandeep Kumar Paswan [FMF033864]</t>
  </si>
  <si>
    <t>BARH-Amila-02</t>
  </si>
  <si>
    <t>328107-RGL-42</t>
  </si>
  <si>
    <t>BARH-Bhatauli-02</t>
  </si>
  <si>
    <t>362959-RGL-28</t>
  </si>
  <si>
    <t>Shravan Kumar [FMF033086]</t>
  </si>
  <si>
    <t>BARH-Turkauli-04</t>
  </si>
  <si>
    <t>FMF061584</t>
  </si>
  <si>
    <t>364872-RGL-14</t>
  </si>
  <si>
    <t>Vinay Yadav [FMF061584]</t>
  </si>
  <si>
    <t>BARH-Bibipur-03</t>
  </si>
  <si>
    <t>394370-RGL-27</t>
  </si>
  <si>
    <t>Premlata Yadav</t>
  </si>
  <si>
    <t>KHALILABAD</t>
  </si>
  <si>
    <t>346726-RGL-10</t>
  </si>
  <si>
    <t>Ramesh Kumar [FMF059358]</t>
  </si>
  <si>
    <t>Manish Kumar Singh [FMF062333]</t>
  </si>
  <si>
    <t>FMF062333</t>
  </si>
  <si>
    <t>Ramjeet  [FMF027811]</t>
  </si>
  <si>
    <t>383351-RGL-23</t>
  </si>
  <si>
    <t>Km Sadhana Upadhaya [FMF063862]</t>
  </si>
  <si>
    <t>Vishal Kumar [FMF070301]</t>
  </si>
  <si>
    <t>KHAIL-Uttarawal-04</t>
  </si>
  <si>
    <t>394649-RGL-11</t>
  </si>
  <si>
    <t>Niranjana</t>
  </si>
  <si>
    <t>KHAIL-Atraura-01</t>
  </si>
  <si>
    <t>405220-RGL-18</t>
  </si>
  <si>
    <t>Nirmala</t>
  </si>
  <si>
    <t>452562-RGL-15</t>
  </si>
  <si>
    <t>Saloni</t>
  </si>
  <si>
    <t>Sachin Bharti [FMF064298]</t>
  </si>
  <si>
    <t>KHAIL-Bargo-08</t>
  </si>
  <si>
    <t xml:space="preserve">Indrapal </t>
  </si>
  <si>
    <t>FMF044603</t>
  </si>
  <si>
    <t>591490-RGL-9</t>
  </si>
  <si>
    <t>Panmati</t>
  </si>
  <si>
    <t>Indrapal [FMF044603]</t>
  </si>
  <si>
    <t>KATGHAR LALGANJ</t>
  </si>
  <si>
    <t>GHAR-Maserpur-02</t>
  </si>
  <si>
    <t>Abhijeet Singh</t>
  </si>
  <si>
    <t>FMF053051</t>
  </si>
  <si>
    <t>362131-RGL-34</t>
  </si>
  <si>
    <t>Laxmi</t>
  </si>
  <si>
    <t>Abhijeet Singh [FMF053051]</t>
  </si>
  <si>
    <t>Rohit Saroj [FMF019608]</t>
  </si>
  <si>
    <t>FMF019608</t>
  </si>
  <si>
    <t>362581-RGL-13</t>
  </si>
  <si>
    <t>Mantu Gupta [FMF050051]</t>
  </si>
  <si>
    <t>GHAR-JARASI-01</t>
  </si>
  <si>
    <t>388193-RGL-14</t>
  </si>
  <si>
    <t>Mila chauhan</t>
  </si>
  <si>
    <t>Anita Sachin Chauhan</t>
  </si>
  <si>
    <t>GHAR-ABAHADPUR-2</t>
  </si>
  <si>
    <t>Vinod Yadav</t>
  </si>
  <si>
    <t>FMF055483</t>
  </si>
  <si>
    <t>399323-RGL-11</t>
  </si>
  <si>
    <t>Durgesh Yadav [FMF069277]</t>
  </si>
  <si>
    <t>473958-RGL-9</t>
  </si>
  <si>
    <t>Indrajeet Pal [FMF047080]</t>
  </si>
  <si>
    <t>GHAR-Lahuwan-3</t>
  </si>
  <si>
    <t>FMF074923</t>
  </si>
  <si>
    <t>513897-RGL-19</t>
  </si>
  <si>
    <t>Tara</t>
  </si>
  <si>
    <t>Deepak Yadav [FMF074923]</t>
  </si>
  <si>
    <t>BASANTPUR</t>
  </si>
  <si>
    <t>BAST-Janki-02</t>
  </si>
  <si>
    <t>Manisha Kumari</t>
  </si>
  <si>
    <t>FMF062418</t>
  </si>
  <si>
    <t>381972-RGL-16</t>
  </si>
  <si>
    <t>Manisha Kumari [FMF062418]</t>
  </si>
  <si>
    <t>BAST-Rampur-05</t>
  </si>
  <si>
    <t>Lucky Kumar</t>
  </si>
  <si>
    <t>FMF076237</t>
  </si>
  <si>
    <t>412556-RGL-11</t>
  </si>
  <si>
    <t>Nitesh Kumar [FMF039293]</t>
  </si>
  <si>
    <t>BAST-Bahrouli-011</t>
  </si>
  <si>
    <t>Nitesh Yadav</t>
  </si>
  <si>
    <t>FMF039293</t>
  </si>
  <si>
    <t>414158-RGL-27</t>
  </si>
  <si>
    <t>M_IGL-M25-73K Bajaj@24.15%</t>
  </si>
  <si>
    <t>M_73KBA@24.15%</t>
  </si>
  <si>
    <t>Putul Kumari</t>
  </si>
  <si>
    <t>BAST-Molanapur-017</t>
  </si>
  <si>
    <t>422898-RGL-12</t>
  </si>
  <si>
    <t>BAST-Bansohi-017</t>
  </si>
  <si>
    <t>466404-RGL-17</t>
  </si>
  <si>
    <t>BAST-Manguraha-04</t>
  </si>
  <si>
    <t>478954-RGL-12</t>
  </si>
  <si>
    <t>BAST-Gopalpur-019</t>
  </si>
  <si>
    <t>551183-RGL-7</t>
  </si>
  <si>
    <t>Rubi kumari</t>
  </si>
  <si>
    <t>BAST-Faijulahpur-07</t>
  </si>
  <si>
    <t>562443-RGL-15</t>
  </si>
  <si>
    <t>Kishori Kumar [FMF027728]</t>
  </si>
  <si>
    <t>BAST-Jalalpur-04</t>
  </si>
  <si>
    <t>775037-RGL-3</t>
  </si>
  <si>
    <t>Lilawati Devi</t>
  </si>
  <si>
    <t>Shashank Kumar [FMF050055]</t>
  </si>
  <si>
    <t>FMF050055</t>
  </si>
  <si>
    <t>HANSDIHA</t>
  </si>
  <si>
    <t>378197-RGL-26</t>
  </si>
  <si>
    <t>Subhash Das [FMF016312]</t>
  </si>
  <si>
    <t>Pawan Kumar [FMF010069]</t>
  </si>
  <si>
    <t>FMF010069</t>
  </si>
  <si>
    <t>HANS-MAHESHJORA-01</t>
  </si>
  <si>
    <t>Sabina Besra</t>
  </si>
  <si>
    <t>FMF063461</t>
  </si>
  <si>
    <t>387265-RGL-17</t>
  </si>
  <si>
    <t>Anita Marandi</t>
  </si>
  <si>
    <t>Sabina Besra [FMF063461]</t>
  </si>
  <si>
    <t>Shailendra Kumar Chand [FMF065437]</t>
  </si>
  <si>
    <t>HANS-Sanga-04</t>
  </si>
  <si>
    <t>FMF075084</t>
  </si>
  <si>
    <t>394626-RGL-16</t>
  </si>
  <si>
    <t>Pinki Kumari</t>
  </si>
  <si>
    <t>Mithun Kumar [FMF075084]</t>
  </si>
  <si>
    <t>HANS-CHANDARA-01</t>
  </si>
  <si>
    <t>Kundan Kumar Yadav</t>
  </si>
  <si>
    <t>FMF073594</t>
  </si>
  <si>
    <t>416941-RGL-15</t>
  </si>
  <si>
    <t>Manrika Kumari</t>
  </si>
  <si>
    <t>Kundan Yadav [FMF073594]</t>
  </si>
  <si>
    <t>Ankit Kumar Thakur [FMF072289]</t>
  </si>
  <si>
    <t>HANS-Nonihat-02</t>
  </si>
  <si>
    <t>Nikesh Kumar</t>
  </si>
  <si>
    <t>FMF041227</t>
  </si>
  <si>
    <t>430331-RGL-32</t>
  </si>
  <si>
    <t>Nikesh Kumar [FMF041227]</t>
  </si>
  <si>
    <t>546044-RGL-8</t>
  </si>
  <si>
    <t>Vijoy Kumar [FMF068319]</t>
  </si>
  <si>
    <t>HANS-ROPNI-02</t>
  </si>
  <si>
    <t>Ankit Kumar Thakur</t>
  </si>
  <si>
    <t>FMF072289</t>
  </si>
  <si>
    <t>582397-RGL-5</t>
  </si>
  <si>
    <t>Parwati Devi</t>
  </si>
  <si>
    <t>HANS-Rauta-01</t>
  </si>
  <si>
    <t>627746-RGL-15</t>
  </si>
  <si>
    <t>Chudki Soren</t>
  </si>
  <si>
    <t>HANS-PACHUATIKAR-02</t>
  </si>
  <si>
    <t>643662-RGL-10</t>
  </si>
  <si>
    <t>Lalo Devi</t>
  </si>
  <si>
    <t>HANS-Rajdah-04</t>
  </si>
  <si>
    <t>655909-RGL-7</t>
  </si>
  <si>
    <t>Reshmi Devi</t>
  </si>
  <si>
    <t>HANS-JOGIA-05</t>
  </si>
  <si>
    <t>786740-RGL-1</t>
  </si>
  <si>
    <t>Mugali Murmu</t>
  </si>
  <si>
    <t>Maklu Soren</t>
  </si>
  <si>
    <t>Salni Marandi</t>
  </si>
  <si>
    <t>SALON</t>
  </si>
  <si>
    <t>SALN-Hatwa-02</t>
  </si>
  <si>
    <t>FMF055068</t>
  </si>
  <si>
    <t>417312-RGL-17</t>
  </si>
  <si>
    <t>Vipin Kumar [FMF055068]</t>
  </si>
  <si>
    <t>Neeraj Kumar [FMF004005]</t>
  </si>
  <si>
    <t>FMF004005</t>
  </si>
  <si>
    <t>SALN-Amishankerpur-07</t>
  </si>
  <si>
    <t>Ritraj Yadav</t>
  </si>
  <si>
    <t>FMF049272</t>
  </si>
  <si>
    <t>460358-RGL-6</t>
  </si>
  <si>
    <t>Krishna</t>
  </si>
  <si>
    <t>Ritraj Yadav [FMF049272]</t>
  </si>
  <si>
    <t>Pinky</t>
  </si>
  <si>
    <t>Rajvandi</t>
  </si>
  <si>
    <t>SALN-Pure-01</t>
  </si>
  <si>
    <t>FMF069933</t>
  </si>
  <si>
    <t>508915-RGL-12</t>
  </si>
  <si>
    <t>Mohit Kumar [FMF069933]</t>
  </si>
  <si>
    <t>SALN-Dakhwa-02</t>
  </si>
  <si>
    <t>FMF065340</t>
  </si>
  <si>
    <t>516947-RGL-6</t>
  </si>
  <si>
    <t>Shubham Kumar [FMF065340]</t>
  </si>
  <si>
    <t>SALN-Khairhani-012</t>
  </si>
  <si>
    <t>684816-RGL-16</t>
  </si>
  <si>
    <t>Saroj Kumari</t>
  </si>
  <si>
    <t>SALN-AUNASADRA-01</t>
  </si>
  <si>
    <t>729070-RGL-4</t>
  </si>
  <si>
    <t>SALN-Medhawan-02</t>
  </si>
  <si>
    <t>Rohit Mishra</t>
  </si>
  <si>
    <t>FMF070049</t>
  </si>
  <si>
    <t>780413-RGL-4</t>
  </si>
  <si>
    <t>Sadhana Devi</t>
  </si>
  <si>
    <t>Rohit Mishra [FMF070049]</t>
  </si>
  <si>
    <t>PAYAGIPUR</t>
  </si>
  <si>
    <t>PAYA-BANDHUAKALA-02</t>
  </si>
  <si>
    <t>447968-RGL-25</t>
  </si>
  <si>
    <t>Hari Prasad [FMF044937]</t>
  </si>
  <si>
    <t>Dheeraj Kumar [FMF020391]</t>
  </si>
  <si>
    <t>PAYA-PAYAGIPUR-02</t>
  </si>
  <si>
    <t>487502-RGL-19</t>
  </si>
  <si>
    <t>Ajay Sharma [FMF075263]</t>
  </si>
  <si>
    <t>535797-RGL-9</t>
  </si>
  <si>
    <t>Vipul Pandey [FMF062008]</t>
  </si>
  <si>
    <t>PAYA-KUTUBPUR-02</t>
  </si>
  <si>
    <t xml:space="preserve">Aasharam </t>
  </si>
  <si>
    <t>FMF072665</t>
  </si>
  <si>
    <t>572666-RGL-11</t>
  </si>
  <si>
    <t>Aasharam  [FMF072665]</t>
  </si>
  <si>
    <t>FMF034229</t>
  </si>
  <si>
    <t>LAMBHUA</t>
  </si>
  <si>
    <t>LAMB-Lambhua-02</t>
  </si>
  <si>
    <t>486883-RGL-27</t>
  </si>
  <si>
    <t>Rakesh Kumar [FMF028877]</t>
  </si>
  <si>
    <t>LAMB-Lambhua-03</t>
  </si>
  <si>
    <t>498376-RGL-16</t>
  </si>
  <si>
    <t>Kalawati</t>
  </si>
  <si>
    <t>Manish Vishwakarma [FMF041801]</t>
  </si>
  <si>
    <t>LAMB-Sakarsi-040</t>
  </si>
  <si>
    <t>758149-RGL-3</t>
  </si>
  <si>
    <t>Sonu Singh [FMF073113]</t>
  </si>
  <si>
    <t>SIDHARI</t>
  </si>
  <si>
    <t>SIDR-GANGAPUR-05</t>
  </si>
  <si>
    <t>Neeraj Bhaskar</t>
  </si>
  <si>
    <t>FMF052087</t>
  </si>
  <si>
    <t>465962-RGL-19</t>
  </si>
  <si>
    <t>Pushpa Verma</t>
  </si>
  <si>
    <t>Neeraj Bhaskar [FMF052087]</t>
  </si>
  <si>
    <t>SIDR-Koilari-01</t>
  </si>
  <si>
    <t>Akash Gupta</t>
  </si>
  <si>
    <t>FMF054169</t>
  </si>
  <si>
    <t>468479-RGL-22</t>
  </si>
  <si>
    <t>Jiuti</t>
  </si>
  <si>
    <t>SIDR-Samsuddinpur-04</t>
  </si>
  <si>
    <t>477539-RGL-9</t>
  </si>
  <si>
    <t>Sonu [FMF051484]</t>
  </si>
  <si>
    <t>SIDR-Kothra-010</t>
  </si>
  <si>
    <t>478058-RGL-17</t>
  </si>
  <si>
    <t>Dulari</t>
  </si>
  <si>
    <t>Anshika Yadav [FMF068679]</t>
  </si>
  <si>
    <t>Geeta Devi</t>
  </si>
  <si>
    <t>SIDR-Bachawal-07</t>
  </si>
  <si>
    <t>Aaditya Kumar</t>
  </si>
  <si>
    <t>FMF035599</t>
  </si>
  <si>
    <t>551076-RGL-15</t>
  </si>
  <si>
    <t>Aaditya Kumar [FMF035599]</t>
  </si>
  <si>
    <t>SIDR-Jamuri-03</t>
  </si>
  <si>
    <t>Anshika Yadav</t>
  </si>
  <si>
    <t>FMF068679</t>
  </si>
  <si>
    <t>581534-RGL-12</t>
  </si>
  <si>
    <t>M_IGL-M25-35K HDFC@23.85%</t>
  </si>
  <si>
    <t>M35KHD@23.85%</t>
  </si>
  <si>
    <t>Radhika Devi</t>
  </si>
  <si>
    <t>SIDR-Chandesar-013</t>
  </si>
  <si>
    <t>611857-RGL-19</t>
  </si>
  <si>
    <t>Sapana Gond</t>
  </si>
  <si>
    <t>NAUGARH</t>
  </si>
  <si>
    <t>NAUG-Gujarauliya-01</t>
  </si>
  <si>
    <t>473727-RGL-22</t>
  </si>
  <si>
    <t>Sandeep Bharti [FMF065533]</t>
  </si>
  <si>
    <t>NAUG-Tiwaripur-03</t>
  </si>
  <si>
    <t>Amit Yadav</t>
  </si>
  <si>
    <t>FMF029598</t>
  </si>
  <si>
    <t>481541-RGL-8</t>
  </si>
  <si>
    <t>Amit Yadav [FMF029598]</t>
  </si>
  <si>
    <t>NAUG-Bajaha-01</t>
  </si>
  <si>
    <t>505189-RGL-21</t>
  </si>
  <si>
    <t>Maimun Nisha</t>
  </si>
  <si>
    <t>NAUG-CHANWARTAL-06</t>
  </si>
  <si>
    <t>665281-RGL-6</t>
  </si>
  <si>
    <t>Sanjay Yadav [FMF044551]</t>
  </si>
  <si>
    <t>HAYAGHAT</t>
  </si>
  <si>
    <t>479983-RGL-25</t>
  </si>
  <si>
    <t>Sanjeet Kumar Das [FMF039936]</t>
  </si>
  <si>
    <t>HAYA-Chikni-06</t>
  </si>
  <si>
    <t>484961-RGL-4</t>
  </si>
  <si>
    <t>Rajni Kumari</t>
  </si>
  <si>
    <t>Deepak Kumar [FMF067712]</t>
  </si>
  <si>
    <t>HAYA-Rasulpur-034</t>
  </si>
  <si>
    <t>520128-RGL-6</t>
  </si>
  <si>
    <t>Moni Kumari</t>
  </si>
  <si>
    <t>Anjula Kumari</t>
  </si>
  <si>
    <t>HAYA-Akbarpur-043</t>
  </si>
  <si>
    <t>722156-RGL-11</t>
  </si>
  <si>
    <t>BATHUA BAZAR</t>
  </si>
  <si>
    <t>GGBR-Banjaria-05</t>
  </si>
  <si>
    <t>Ranu Singh</t>
  </si>
  <si>
    <t>FMF062414</t>
  </si>
  <si>
    <t>197014-RGL-19</t>
  </si>
  <si>
    <t>M_IGL-M36-77K Bajaj@24.15%</t>
  </si>
  <si>
    <t>M77KB@24.15%</t>
  </si>
  <si>
    <t>Jarda Devi</t>
  </si>
  <si>
    <t>Ranu Singh [FMF062414]</t>
  </si>
  <si>
    <t>Shailesh Kumar [FMF071612]</t>
  </si>
  <si>
    <t>Harishankar Giri [FMF026412]</t>
  </si>
  <si>
    <t>BATH-Mathiya-09</t>
  </si>
  <si>
    <t>506596-RGL-7</t>
  </si>
  <si>
    <t>Pramila Devi</t>
  </si>
  <si>
    <t>FMF026412</t>
  </si>
  <si>
    <t>BATH-Jagdishpur-02</t>
  </si>
  <si>
    <t>Rupesh Mishra</t>
  </si>
  <si>
    <t>FMF051357</t>
  </si>
  <si>
    <t>515978-RGL-17</t>
  </si>
  <si>
    <t>Rupesh Kumar Mishra [FMF051357]</t>
  </si>
  <si>
    <t>BATH-Kalupatti-01</t>
  </si>
  <si>
    <t>FMF064910</t>
  </si>
  <si>
    <t>516981-RGL-24</t>
  </si>
  <si>
    <t>Ranjan Kumar Kumar [FMF064910]</t>
  </si>
  <si>
    <t>BATH-Piuli-02</t>
  </si>
  <si>
    <t>522551-RGL-9</t>
  </si>
  <si>
    <t>Soniya Devi</t>
  </si>
  <si>
    <t>BATH-Mathiya-019</t>
  </si>
  <si>
    <t>608115-RGL-5</t>
  </si>
  <si>
    <t>Rambha Devi</t>
  </si>
  <si>
    <t>GARHI MANIKPUR</t>
  </si>
  <si>
    <t>GARM-ASOGI-02</t>
  </si>
  <si>
    <t>545359-RGL-14</t>
  </si>
  <si>
    <t>Urmila</t>
  </si>
  <si>
    <t>Subhash Singh [FMF075100]</t>
  </si>
  <si>
    <t>GARM-KAJIPUR-010</t>
  </si>
  <si>
    <t>592674-RGL-8</t>
  </si>
  <si>
    <t>599055-RGL-9</t>
  </si>
  <si>
    <t>Savita Raj</t>
  </si>
  <si>
    <t>637386-RGL-5</t>
  </si>
  <si>
    <t>Sachin Yadav [FMF056513]</t>
  </si>
  <si>
    <t>659008-RGL-6</t>
  </si>
  <si>
    <t>Kripa Pal [FMF063685]</t>
  </si>
  <si>
    <t>GARM-Karenti-018</t>
  </si>
  <si>
    <t>673401-RGL-7</t>
  </si>
  <si>
    <t>Sharmila</t>
  </si>
  <si>
    <t>Arun Kumar [FMF002142]</t>
  </si>
  <si>
    <t>BAHERI-B</t>
  </si>
  <si>
    <t>BARI-Deokulidham-02</t>
  </si>
  <si>
    <t>091274-RGL-19</t>
  </si>
  <si>
    <t>Dharmveer Kumar [FMF067954]</t>
  </si>
  <si>
    <t>BARI-Deokulidham-020</t>
  </si>
  <si>
    <t>FMF056508</t>
  </si>
  <si>
    <t>189944-RGL-13</t>
  </si>
  <si>
    <t>Mamta Kumari</t>
  </si>
  <si>
    <t>Sanjeet Kumar [FMF056508]</t>
  </si>
  <si>
    <t>382798-RGL-17</t>
  </si>
  <si>
    <t>Raushan Kumar [FMF035150]</t>
  </si>
  <si>
    <t>BARI-Parsa-011</t>
  </si>
  <si>
    <t>454451-RGL-6</t>
  </si>
  <si>
    <t>BARI-Dasaut-014</t>
  </si>
  <si>
    <t>564920-RGL-15</t>
  </si>
  <si>
    <t>Aarti Devi</t>
  </si>
  <si>
    <t>BARUARI-B</t>
  </si>
  <si>
    <t>BARU-CHIRAILA-09</t>
  </si>
  <si>
    <t>285778-RGL-12</t>
  </si>
  <si>
    <t>VINA DEVI</t>
  </si>
  <si>
    <t>312911-RGL-22</t>
  </si>
  <si>
    <t>Brij Kumar [FMF055763]</t>
  </si>
  <si>
    <t>BARU-Sanahpur-014</t>
  </si>
  <si>
    <t>FMF060271</t>
  </si>
  <si>
    <t>450813-RGL-14</t>
  </si>
  <si>
    <t>Soni Kumari</t>
  </si>
  <si>
    <t>Kundan Kumar [FMF060271]</t>
  </si>
  <si>
    <t>Santi Devi</t>
  </si>
  <si>
    <t>BURB-ASIA-038</t>
  </si>
  <si>
    <t>Kamlesh Kumar</t>
  </si>
  <si>
    <t>FMF052809</t>
  </si>
  <si>
    <t>730717-RGL-4</t>
  </si>
  <si>
    <t>Kamlesh Kumar [FMF052809]</t>
  </si>
  <si>
    <t>BURB-ASIA-041</t>
  </si>
  <si>
    <t>742678-RGL-13</t>
  </si>
  <si>
    <t>ARERAJ-B</t>
  </si>
  <si>
    <t>ARAJ-Nawadih-07</t>
  </si>
  <si>
    <t>Hiralal Kumar</t>
  </si>
  <si>
    <t>FMF025637</t>
  </si>
  <si>
    <t>137155-RGL-13</t>
  </si>
  <si>
    <t>Hiralal Kumar [FMF025637]</t>
  </si>
  <si>
    <t>ARAJ-Kamal Pipra 04</t>
  </si>
  <si>
    <t>Sani Kumar</t>
  </si>
  <si>
    <t>FMF071147</t>
  </si>
  <si>
    <t>142222-RGL-15</t>
  </si>
  <si>
    <t>RINCKY DEVI</t>
  </si>
  <si>
    <t>ARAJ-Ray-02</t>
  </si>
  <si>
    <t>Sonalal Kumar</t>
  </si>
  <si>
    <t>FMF069851</t>
  </si>
  <si>
    <t>189069-RGL-16</t>
  </si>
  <si>
    <t>Sonalal Kumar [FMF069851]</t>
  </si>
  <si>
    <t>ARAJ-Kamal-07</t>
  </si>
  <si>
    <t>374552-RGL-15</t>
  </si>
  <si>
    <t>Bina Kumari</t>
  </si>
  <si>
    <t>ARERB-Sarea-018</t>
  </si>
  <si>
    <t>766326-RGL-5</t>
  </si>
  <si>
    <t>Sumrita Kumari</t>
  </si>
  <si>
    <t>Rupesh Kumar [FMF067925]</t>
  </si>
  <si>
    <t>MOHAMMADPUR</t>
  </si>
  <si>
    <t>BRRR-Batardih-03</t>
  </si>
  <si>
    <t>077579-RGL-17</t>
  </si>
  <si>
    <t>Meera Kumari</t>
  </si>
  <si>
    <t>Sanjay Kumar [FMF023476]</t>
  </si>
  <si>
    <t>Chandan Paswan [FMF005651]</t>
  </si>
  <si>
    <t>FMF005651</t>
  </si>
  <si>
    <t>BRRR-Salempur-09</t>
  </si>
  <si>
    <t>091258-RGL-24</t>
  </si>
  <si>
    <t>Sima Kumari</t>
  </si>
  <si>
    <t>155542-RGL-15</t>
  </si>
  <si>
    <t>Sujit Kumar [FMF032344]</t>
  </si>
  <si>
    <t>BRRR-Bankati-013</t>
  </si>
  <si>
    <t>Manish Chaubey</t>
  </si>
  <si>
    <t>FMF072710</t>
  </si>
  <si>
    <t>160561-RGL-28</t>
  </si>
  <si>
    <t>Shivakali Devi</t>
  </si>
  <si>
    <t>USHA DEVI</t>
  </si>
  <si>
    <t>BRRR-Batardih-012</t>
  </si>
  <si>
    <t>FMF072401</t>
  </si>
  <si>
    <t>170117-RGL-24</t>
  </si>
  <si>
    <t>Subhavati Devi</t>
  </si>
  <si>
    <t>Sushil Kumar [FMF072401]</t>
  </si>
  <si>
    <t>BRRR-Amarpura-018</t>
  </si>
  <si>
    <t>BRRR-Dighwa-03</t>
  </si>
  <si>
    <t>522381-RGL-14</t>
  </si>
  <si>
    <t>Baby Devi</t>
  </si>
  <si>
    <t>BRRR-Supauli-024</t>
  </si>
  <si>
    <t>590540-RGL-10</t>
  </si>
  <si>
    <t>M_IGL-M36-90K Bajaj@24.50%</t>
  </si>
  <si>
    <t>M90KB@24.50%</t>
  </si>
  <si>
    <t>mina devi</t>
  </si>
  <si>
    <t>Chunis Tiwari [FMF021953]</t>
  </si>
  <si>
    <t>FMF021953</t>
  </si>
  <si>
    <t>BHOPAL</t>
  </si>
  <si>
    <t>BPBR-Sarvadharma-012</t>
  </si>
  <si>
    <t>157222-RGL-11</t>
  </si>
  <si>
    <t>sushma Rajput</t>
  </si>
  <si>
    <t>Sandeep dhangar [FMF064987]</t>
  </si>
  <si>
    <t>BPBR-Ganesh-08</t>
  </si>
  <si>
    <t>Mayank Rathore</t>
  </si>
  <si>
    <t>FMF076092</t>
  </si>
  <si>
    <t>231086-RGL-14</t>
  </si>
  <si>
    <t>deepa</t>
  </si>
  <si>
    <t>MONIKA [FMF051045]</t>
  </si>
  <si>
    <t>GANJ BASODA</t>
  </si>
  <si>
    <t>164869-RGL-14</t>
  </si>
  <si>
    <t>Prem Vishwakarma [FMF001705]</t>
  </si>
  <si>
    <t>FMF001705</t>
  </si>
  <si>
    <t>GBBR-Behalot-035</t>
  </si>
  <si>
    <t>Deepak Lodhi</t>
  </si>
  <si>
    <t>FMF073583</t>
  </si>
  <si>
    <t>216318-RGL-8</t>
  </si>
  <si>
    <t>Tulsa Bai</t>
  </si>
  <si>
    <t>Deepak Lodhi [FMF073583]</t>
  </si>
  <si>
    <t>Achal Ahirwar [FMF066283]</t>
  </si>
  <si>
    <t>475614-RGL-10</t>
  </si>
  <si>
    <t>Arvind Kushwah [FMF071915]</t>
  </si>
  <si>
    <t>Dheeraj Agarwal Agarwal [FMF011536]</t>
  </si>
  <si>
    <t>GBBR-PANWARIYA-02</t>
  </si>
  <si>
    <t>Prahlad Kushwaha</t>
  </si>
  <si>
    <t>FMF073014</t>
  </si>
  <si>
    <t>632054-RGL-9</t>
  </si>
  <si>
    <t>Kina Bai</t>
  </si>
  <si>
    <t>Prahlad Kushwaha [FMF073014]</t>
  </si>
  <si>
    <t>Shiva Pal [ESMA96949]</t>
  </si>
  <si>
    <t>Arvind Maran [FMF073192]</t>
  </si>
  <si>
    <t>Munni Bai</t>
  </si>
  <si>
    <t>GBBR-Mundra-011</t>
  </si>
  <si>
    <t>786853-RGL-1</t>
  </si>
  <si>
    <t>Sheela Bai</t>
  </si>
  <si>
    <t>Prem Bai Sahariya</t>
  </si>
  <si>
    <t>Parvati Bai Sahariya</t>
  </si>
  <si>
    <t>Vidhya Bai Sahariya</t>
  </si>
  <si>
    <t>BAIRAGARH</t>
  </si>
  <si>
    <t>BGBR-C-015</t>
  </si>
  <si>
    <t xml:space="preserve">Ravi </t>
  </si>
  <si>
    <t>FMF065799</t>
  </si>
  <si>
    <t>203540-RGL-12</t>
  </si>
  <si>
    <t>Rekha Kori</t>
  </si>
  <si>
    <t>Ravi [FMF065799]</t>
  </si>
  <si>
    <t>Ramswaroop Malviya [FMF067305]</t>
  </si>
  <si>
    <t>BGBR-Karond-0118</t>
  </si>
  <si>
    <t>Ankit Thakur</t>
  </si>
  <si>
    <t>FMF042101</t>
  </si>
  <si>
    <t>406688-RGL-11</t>
  </si>
  <si>
    <t>Kanchan Jatav</t>
  </si>
  <si>
    <t>Ankit Thakur [FMF042101]</t>
  </si>
  <si>
    <t>Rajni Ahirwar [FMF021649]</t>
  </si>
  <si>
    <t>BGBR-Karond-0145</t>
  </si>
  <si>
    <t>478219-RGL-11</t>
  </si>
  <si>
    <t>Reena Sharma</t>
  </si>
  <si>
    <t>BGBR-Pura-02</t>
  </si>
  <si>
    <t>Deepak Rai</t>
  </si>
  <si>
    <t>FMF045189</t>
  </si>
  <si>
    <t>786784-RGL-1</t>
  </si>
  <si>
    <t>Sunita Bai</t>
  </si>
  <si>
    <t>Deepak Rai [FMF045189]</t>
  </si>
  <si>
    <t>Krishna Bai</t>
  </si>
  <si>
    <t>VIDISHA</t>
  </si>
  <si>
    <t>VDBR-Banti-017</t>
  </si>
  <si>
    <t>177736-RGL-12</t>
  </si>
  <si>
    <t>Sarita Kushwah</t>
  </si>
  <si>
    <t>Nainsi Sharma [FMF067853]</t>
  </si>
  <si>
    <t>M_IGL-M25-45K Kotak@24.60%</t>
  </si>
  <si>
    <t>M45KKT@24.60%</t>
  </si>
  <si>
    <t>Nisha Ahirwar</t>
  </si>
  <si>
    <t>VDBR-Jatrapura-09</t>
  </si>
  <si>
    <t>197936-RGL-28</t>
  </si>
  <si>
    <t>266374-RGL-19</t>
  </si>
  <si>
    <t>Keshav Ahirwar [FMF075141]</t>
  </si>
  <si>
    <t>JHANSI</t>
  </si>
  <si>
    <t>JHBR-Talpura-021</t>
  </si>
  <si>
    <t>235272-RGL-25</t>
  </si>
  <si>
    <t>SAPNA</t>
  </si>
  <si>
    <t>Rahul Prasad Ahirwar [FMF070953]</t>
  </si>
  <si>
    <t>Himani Sharma [ESMA-19879]</t>
  </si>
  <si>
    <t>Pangi Laxmayya [FMF048328]</t>
  </si>
  <si>
    <t>351030-RGL-16</t>
  </si>
  <si>
    <t>Aditya Ghosh [FMF072546]</t>
  </si>
  <si>
    <t>Manas Kumar Mishra [ESMA-68901]</t>
  </si>
  <si>
    <t>JHBR-Talpura-028</t>
  </si>
  <si>
    <t>427033-RGL-10</t>
  </si>
  <si>
    <t>Dhruv Shrivastav [FMF046688]</t>
  </si>
  <si>
    <t>JHBR-Isai-019</t>
  </si>
  <si>
    <t>504758-RGL-4</t>
  </si>
  <si>
    <t>Sachendra Yadav [FMF063387]</t>
  </si>
  <si>
    <t>Sudhanshu Singh [FMF076033]</t>
  </si>
  <si>
    <t>535223-RGL-7</t>
  </si>
  <si>
    <t>Sadhana</t>
  </si>
  <si>
    <t>Maheep [FMF058246]</t>
  </si>
  <si>
    <t>Rani Kumari [AAM-001135]</t>
  </si>
  <si>
    <t>JHBR-Sagar-040</t>
  </si>
  <si>
    <t>599860-RGL-11</t>
  </si>
  <si>
    <t>Shiva Jatav [FMF052341]</t>
  </si>
  <si>
    <t>Deepak [ESMA-19878]</t>
  </si>
  <si>
    <t>JHBR-Sagar-043</t>
  </si>
  <si>
    <t>Subhash Rathore</t>
  </si>
  <si>
    <t>FMF061485</t>
  </si>
  <si>
    <t>656140-RGL-5</t>
  </si>
  <si>
    <t>Chhaya Kushwaha</t>
  </si>
  <si>
    <t>Subhash Rathore [FMF061485]</t>
  </si>
  <si>
    <t>Shivam [FMF027721]</t>
  </si>
  <si>
    <t>SABO-Itwari-021</t>
  </si>
  <si>
    <t>233971-RGL-17</t>
  </si>
  <si>
    <t>DEVKI Balmiki</t>
  </si>
  <si>
    <t>Saraman Gandharv [FMF058071]</t>
  </si>
  <si>
    <t>CHANDAN KUMAR OJHA [AAM001143]</t>
  </si>
  <si>
    <t>290558-RGL-12</t>
  </si>
  <si>
    <t>296120-RGL-12</t>
  </si>
  <si>
    <t>Vikash Sen [FMF038977]</t>
  </si>
  <si>
    <t>SABO-Sant-015</t>
  </si>
  <si>
    <t>Prayag Lodhi</t>
  </si>
  <si>
    <t>FMF002759</t>
  </si>
  <si>
    <t>308411-RGL-22</t>
  </si>
  <si>
    <t>M_IGL-M25-40K Kotak@24.60%</t>
  </si>
  <si>
    <t>M40KKT@24.60%</t>
  </si>
  <si>
    <t>Kriti Devi Ahirwar</t>
  </si>
  <si>
    <t>Kavindra Lodhi [FMF039480]</t>
  </si>
  <si>
    <t>SABO-KATANGI-03</t>
  </si>
  <si>
    <t>781475-RGL-3</t>
  </si>
  <si>
    <t>siya bai gound</t>
  </si>
  <si>
    <t>786768-RGL-1</t>
  </si>
  <si>
    <t>Lakshmi Gound</t>
  </si>
  <si>
    <t>DAMOH</t>
  </si>
  <si>
    <t>174220-RGL-18</t>
  </si>
  <si>
    <t>Umesh Pal [FMF032995]</t>
  </si>
  <si>
    <t>286661-RGL-13</t>
  </si>
  <si>
    <t>Luvkush Vishwakarma [FMF051845]</t>
  </si>
  <si>
    <t>DAMH-Sita-02</t>
  </si>
  <si>
    <t>462787-RGL-11</t>
  </si>
  <si>
    <t>DAMH-BARKHEDA-01</t>
  </si>
  <si>
    <t>Hariram Ahirwar</t>
  </si>
  <si>
    <t>FMF055696</t>
  </si>
  <si>
    <t>512022-RGL-10</t>
  </si>
  <si>
    <t>Hariram Ahirwar [FMF055696]</t>
  </si>
  <si>
    <t>DAMH-Sita-03</t>
  </si>
  <si>
    <t>656021-RGL-4</t>
  </si>
  <si>
    <t>Gudiya Ahirwal</t>
  </si>
  <si>
    <t>DAMH-Nohta-09</t>
  </si>
  <si>
    <t>754270-RGL-3</t>
  </si>
  <si>
    <t>Dali Raikwar</t>
  </si>
  <si>
    <t>DAMH-Piproda-020</t>
  </si>
  <si>
    <t>785793-RGL-2</t>
  </si>
  <si>
    <t>ASHOK RANI kachhi</t>
  </si>
  <si>
    <t>Nitesh Kurmi [FMF074861]</t>
  </si>
  <si>
    <t>Sangita Athya</t>
  </si>
  <si>
    <t>CHANDAULI</t>
  </si>
  <si>
    <t>029830-RGL-29</t>
  </si>
  <si>
    <t>Prince Yadav [FMF062902]</t>
  </si>
  <si>
    <t>Vikash Singh [FMF070357]</t>
  </si>
  <si>
    <t>Suraj Prasad [FMF037000]</t>
  </si>
  <si>
    <t>CDBO-Biuri-05</t>
  </si>
  <si>
    <t>Mohan Vishwakarma</t>
  </si>
  <si>
    <t>FMF052094</t>
  </si>
  <si>
    <t>037234-RGL-22</t>
  </si>
  <si>
    <t>Mohan [FMF052094]</t>
  </si>
  <si>
    <t>Shubham Tripathi [FMF051378]</t>
  </si>
  <si>
    <t>FMF051378</t>
  </si>
  <si>
    <t>CDBO-Gahua-01</t>
  </si>
  <si>
    <t>043573-RGL-19</t>
  </si>
  <si>
    <t>Saroj Devi</t>
  </si>
  <si>
    <t>Chandra [FMF051136]</t>
  </si>
  <si>
    <t>169534-RGL-30</t>
  </si>
  <si>
    <t>CDBO-Jenguri-03</t>
  </si>
  <si>
    <t>FMF062621</t>
  </si>
  <si>
    <t>504559-RGL-8</t>
  </si>
  <si>
    <t>Ajay Yadav [FMF062621]</t>
  </si>
  <si>
    <t>FMF037000</t>
  </si>
  <si>
    <t>Banti Davi</t>
  </si>
  <si>
    <t>CDBO-Nawahi-09</t>
  </si>
  <si>
    <t>540911-RGL-11</t>
  </si>
  <si>
    <t>CDBO-Maniyarpur-03</t>
  </si>
  <si>
    <t>Nitesh Gautam</t>
  </si>
  <si>
    <t>FMF039945</t>
  </si>
  <si>
    <t>612320-RGL-8</t>
  </si>
  <si>
    <t>Meera</t>
  </si>
  <si>
    <t>Nitesh Kumar Gautam [FMF039945]</t>
  </si>
  <si>
    <t>Aman Rai [FMF062903]</t>
  </si>
  <si>
    <t>CDBO-vijaypur-03</t>
  </si>
  <si>
    <t>623219-RGL-4</t>
  </si>
  <si>
    <t>Akash Kumar [FMF063098]</t>
  </si>
  <si>
    <t>639383-RGL-6</t>
  </si>
  <si>
    <t>Sushil Kumar [FMF034744]</t>
  </si>
  <si>
    <t>CDBO-Chhatam-05</t>
  </si>
  <si>
    <t>708934-RGL-6</t>
  </si>
  <si>
    <t>Saida</t>
  </si>
  <si>
    <t>Ankit Kumar Yadav [FMF013706]</t>
  </si>
  <si>
    <t>FMF013706</t>
  </si>
  <si>
    <t>CDBO-PAURA-04</t>
  </si>
  <si>
    <t>Aman Rai</t>
  </si>
  <si>
    <t>FMF062903</t>
  </si>
  <si>
    <t>754686-RGL-5</t>
  </si>
  <si>
    <t>BAHETRA DEVI</t>
  </si>
  <si>
    <t>CDBO-vijaypur-05</t>
  </si>
  <si>
    <t>777688-RGL-6</t>
  </si>
  <si>
    <t>Pushpa Devi</t>
  </si>
  <si>
    <t>RAJA TALAB</t>
  </si>
  <si>
    <t>RTBO-Narsara-02</t>
  </si>
  <si>
    <t>037317-RGL-36</t>
  </si>
  <si>
    <t>Suman Devi</t>
  </si>
  <si>
    <t>RTBO-Sapehata-02</t>
  </si>
  <si>
    <t>047437-RGL-21</t>
  </si>
  <si>
    <t>Indrjet Yadav [FMF031953]</t>
  </si>
  <si>
    <t>RTBO-Baraura-01</t>
  </si>
  <si>
    <t>Ramakant Singh</t>
  </si>
  <si>
    <t>FMF065735</t>
  </si>
  <si>
    <t>083863-RGL-32</t>
  </si>
  <si>
    <t>Lilawati</t>
  </si>
  <si>
    <t>RTBO-Rupapur-03</t>
  </si>
  <si>
    <t>749698-RGL-11</t>
  </si>
  <si>
    <t>Vijay Kumar Pasawan [FMF033453]</t>
  </si>
  <si>
    <t>PATAN</t>
  </si>
  <si>
    <t>PTN-DHANGOUR-021</t>
  </si>
  <si>
    <t>FMF069930</t>
  </si>
  <si>
    <t>364104-RGL-13</t>
  </si>
  <si>
    <t>Anjana Gound</t>
  </si>
  <si>
    <t>Manoj Kumar [FMF069930]</t>
  </si>
  <si>
    <t>572224-RGL-4</t>
  </si>
  <si>
    <t>Angad Pal [FMF073756]</t>
  </si>
  <si>
    <t>Vallem Uma Priya [ESMA-84137]</t>
  </si>
  <si>
    <t>PTN-JARUWA-01</t>
  </si>
  <si>
    <t>747119-RGL-4</t>
  </si>
  <si>
    <t>Anandarani</t>
  </si>
  <si>
    <t>Abhishek Jhariya [FMF068334]</t>
  </si>
  <si>
    <t>PTN-JATWA-01</t>
  </si>
  <si>
    <t>Angad Pal</t>
  </si>
  <si>
    <t>FMF073756</t>
  </si>
  <si>
    <t>771695-RGL-2</t>
  </si>
  <si>
    <t>Chanda Bai Ladhiya</t>
  </si>
  <si>
    <t>Sanoj Kumar [FMF075854]</t>
  </si>
  <si>
    <t>PTN-Jharoli-010</t>
  </si>
  <si>
    <t>779409-RGL-4</t>
  </si>
  <si>
    <t>Sangita Gound</t>
  </si>
  <si>
    <t>Babli Bai Gound</t>
  </si>
  <si>
    <t>CHHINDWARA</t>
  </si>
  <si>
    <t>CHND-TIWADA-03</t>
  </si>
  <si>
    <t>088618-RGL-19</t>
  </si>
  <si>
    <t>Sangeeta Yunati</t>
  </si>
  <si>
    <t>Sonu Ram [FMF064134]</t>
  </si>
  <si>
    <t>CHND-KHUTIA-06</t>
  </si>
  <si>
    <t>Purusottam Kunjam</t>
  </si>
  <si>
    <t>FMF037831</t>
  </si>
  <si>
    <t>111891-RGL-25</t>
  </si>
  <si>
    <t>Priyanka Dhurve</t>
  </si>
  <si>
    <t>Purusottam Kunjam [FMF037831]</t>
  </si>
  <si>
    <t>112364-RGL-24</t>
  </si>
  <si>
    <t>Yashodha uikey</t>
  </si>
  <si>
    <t>CHND-BADGONA-04</t>
  </si>
  <si>
    <t>156661-RGL-18</t>
  </si>
  <si>
    <t>KANCHNA THAKRE</t>
  </si>
  <si>
    <t>395235-RGL-21</t>
  </si>
  <si>
    <t>Radheshyam [FMF069300]</t>
  </si>
  <si>
    <t>CHND-MAHLARI-03</t>
  </si>
  <si>
    <t>Devi Patel</t>
  </si>
  <si>
    <t>FMF056476</t>
  </si>
  <si>
    <t>473235-RGL-10</t>
  </si>
  <si>
    <t>Chandra Dhurve</t>
  </si>
  <si>
    <t>Devi Prasad Patel [FMF056476]</t>
  </si>
  <si>
    <t>GWALIOR</t>
  </si>
  <si>
    <t>GLWR-BAMOR-0138</t>
  </si>
  <si>
    <t xml:space="preserve">Luvkush </t>
  </si>
  <si>
    <t>FMF055194</t>
  </si>
  <si>
    <t>642229-RGL-4</t>
  </si>
  <si>
    <t>Asha Jatav</t>
  </si>
  <si>
    <t>Jitendra Tomar [FMF051315]</t>
  </si>
  <si>
    <t>luvkush [FMF055194]</t>
  </si>
  <si>
    <t>Manish [ESMA-63548]</t>
  </si>
  <si>
    <t>GLWR-BAMOR-0141</t>
  </si>
  <si>
    <t>643121-RGL-4</t>
  </si>
  <si>
    <t>Juli Yadav</t>
  </si>
  <si>
    <t>Sandip Kumar Mathur [FMF002221]</t>
  </si>
  <si>
    <t>GLWR-Naka-026</t>
  </si>
  <si>
    <t xml:space="preserve">Ahibaran </t>
  </si>
  <si>
    <t>FMF070874</t>
  </si>
  <si>
    <t>652334-RGL-5</t>
  </si>
  <si>
    <t>Ahibaran [FMF070874]</t>
  </si>
  <si>
    <t>660837-RGL-3</t>
  </si>
  <si>
    <t>Bablesh Dhakad [FMF058050]</t>
  </si>
  <si>
    <t>Sandeep Singh Ghugtyal [ESMA-66161]</t>
  </si>
  <si>
    <t>Lakshmi Kumari</t>
  </si>
  <si>
    <t>GLWR-Vinay-06</t>
  </si>
  <si>
    <t>744342-RGL-5</t>
  </si>
  <si>
    <t>GLWR-GURRI-01</t>
  </si>
  <si>
    <t>786623-RGL-1</t>
  </si>
  <si>
    <t>Suneeta</t>
  </si>
  <si>
    <t>Ravendra Kumar Sharma [ESMA-67132]</t>
  </si>
  <si>
    <t>Vandna</t>
  </si>
  <si>
    <t>Laxmi Bai</t>
  </si>
  <si>
    <t>Leela Devi</t>
  </si>
  <si>
    <t>Komesh</t>
  </si>
  <si>
    <t>BURHAR</t>
  </si>
  <si>
    <t>BUBO-BURHAR-03</t>
  </si>
  <si>
    <t>041840-RGL-44</t>
  </si>
  <si>
    <t>Manju Chaudhary</t>
  </si>
  <si>
    <t>Devki Verman [FMF055618]</t>
  </si>
  <si>
    <t>BUBO-SEMRA-02</t>
  </si>
  <si>
    <t>046463-RGL-43</t>
  </si>
  <si>
    <t>Shivani Dubey [FMF051651]</t>
  </si>
  <si>
    <t>064666-RGL-12</t>
  </si>
  <si>
    <t>Arati Yadav</t>
  </si>
  <si>
    <t>Varsha Kanumet [FMF055991]</t>
  </si>
  <si>
    <t>BUBO-KHAIRBANA-03</t>
  </si>
  <si>
    <t>126922-RGL-17</t>
  </si>
  <si>
    <t>JEEVAN WATI KEWAT</t>
  </si>
  <si>
    <t>167215-RGL-34</t>
  </si>
  <si>
    <t>BUBO-PATKHAI-01</t>
  </si>
  <si>
    <t>Ashish Chaturvedi</t>
  </si>
  <si>
    <t>FMF060117</t>
  </si>
  <si>
    <t>751928-RGL-20</t>
  </si>
  <si>
    <t>Ramkali Bai Dhuliya</t>
  </si>
  <si>
    <t>Ashish Chaturvedi [FMF060117]</t>
  </si>
  <si>
    <t>UJJAIN</t>
  </si>
  <si>
    <t>UJBR-SILODARAWAL-01</t>
  </si>
  <si>
    <t>216272-RGL-5</t>
  </si>
  <si>
    <t>seema</t>
  </si>
  <si>
    <t>Jitendra Gurjar [FMF073463]</t>
  </si>
  <si>
    <t>UJBR-Shastri-06</t>
  </si>
  <si>
    <t>236714-RGL-16</t>
  </si>
  <si>
    <t>Mansingh [FMF042070]</t>
  </si>
  <si>
    <t>FMF056816</t>
  </si>
  <si>
    <t>UJBR-JAISINGHPURA-01</t>
  </si>
  <si>
    <t>278934-RGL-23</t>
  </si>
  <si>
    <t>Soniya Dhanuk</t>
  </si>
  <si>
    <t>Arun Vishwakarma [FMF061934]</t>
  </si>
  <si>
    <t>UJBR-HARNAVDA-01</t>
  </si>
  <si>
    <t>288585-RGL-17</t>
  </si>
  <si>
    <t>Sharda</t>
  </si>
  <si>
    <t>290570-RGL-24</t>
  </si>
  <si>
    <t>UJBR-JAWASIYA-012</t>
  </si>
  <si>
    <t>559271-RGL-12</t>
  </si>
  <si>
    <t>Rachana Rathor</t>
  </si>
  <si>
    <t>Krishna Pal [FMF069413]</t>
  </si>
  <si>
    <t>693636-RGL-4</t>
  </si>
  <si>
    <t>UJBR-HAAMUKHEDI-02</t>
  </si>
  <si>
    <t>723257-RGL-12</t>
  </si>
  <si>
    <t>M_IGL-M25-50K Kotak@24.60%</t>
  </si>
  <si>
    <t>M50KKT@24.60%</t>
  </si>
  <si>
    <t>Kavita likhar</t>
  </si>
  <si>
    <t>UJBR-GANGEDI-01</t>
  </si>
  <si>
    <t>786812-RGL-1</t>
  </si>
  <si>
    <t>Roshani Mali</t>
  </si>
  <si>
    <t>Uma Bagwan</t>
  </si>
  <si>
    <t>NAGPUR</t>
  </si>
  <si>
    <t>236392-RGL-13</t>
  </si>
  <si>
    <t>Parish Shrikrushna Shrirang [FMF048958]</t>
  </si>
  <si>
    <t>284978-RGL-34</t>
  </si>
  <si>
    <t>Chittranjan Rathod [FMF070555]</t>
  </si>
  <si>
    <t>638564-RGL-20</t>
  </si>
  <si>
    <t>NABR-RAMTEKE-014</t>
  </si>
  <si>
    <t>659967-RGL-20</t>
  </si>
  <si>
    <t>Ranjana Parvesh Pathre</t>
  </si>
  <si>
    <t>Bajrang Gunvanta Deshewar [FMF040187]</t>
  </si>
  <si>
    <t>ANJAD</t>
  </si>
  <si>
    <t>Rajpur 01 pavitra</t>
  </si>
  <si>
    <t>Kundan Jadhav</t>
  </si>
  <si>
    <t>FMF055439</t>
  </si>
  <si>
    <t>206763-RGL-21</t>
  </si>
  <si>
    <t>rajni</t>
  </si>
  <si>
    <t>Kundan Jadhav [FMF055439]</t>
  </si>
  <si>
    <t>Nand Kishore [FMF035957]</t>
  </si>
  <si>
    <t>FMF035957</t>
  </si>
  <si>
    <t>217158-RGL-18</t>
  </si>
  <si>
    <t>Ranjit Solanki [FMF072351]</t>
  </si>
  <si>
    <t>Juber Ali [FMF064840]</t>
  </si>
  <si>
    <t>Arjun Singh [FMF020309]</t>
  </si>
  <si>
    <t>491498-RGL-11</t>
  </si>
  <si>
    <t>ANBO-PANCHPULA-015</t>
  </si>
  <si>
    <t>FMF076109</t>
  </si>
  <si>
    <t>779528-RGL-2</t>
  </si>
  <si>
    <t>Durgi Barela</t>
  </si>
  <si>
    <t>Bhangdi Bai Barela</t>
  </si>
  <si>
    <t>LAKHNADON</t>
  </si>
  <si>
    <t>LDON-PURWA-03</t>
  </si>
  <si>
    <t>136037-RGL-36</t>
  </si>
  <si>
    <t>M_IGL-M25-Cy1-35K Kotak@23.95%</t>
  </si>
  <si>
    <t>M_35KKL@23.95%</t>
  </si>
  <si>
    <t>Sunaina Bai Jhariya</t>
  </si>
  <si>
    <t>Subhash Luhar [FMF060915]</t>
  </si>
  <si>
    <t>145103-RGL-27</t>
  </si>
  <si>
    <t>LDON-BIJNA-01</t>
  </si>
  <si>
    <t>Ajay Vishwakarma</t>
  </si>
  <si>
    <t>FMF054047</t>
  </si>
  <si>
    <t>156949-RGL-25</t>
  </si>
  <si>
    <t>Sanjana Uikey</t>
  </si>
  <si>
    <t>Ajay Vishwakarma [FMF054047]</t>
  </si>
  <si>
    <t>463459-RGL-20</t>
  </si>
  <si>
    <t>Rajkumar Gound [FMF057055]</t>
  </si>
  <si>
    <t>Prashant Dixit [FMF060619]</t>
  </si>
  <si>
    <t>LDON-DEORI-01</t>
  </si>
  <si>
    <t>537437-RGL-13</t>
  </si>
  <si>
    <t>Shivwati</t>
  </si>
  <si>
    <t>Vikrant Mahobiya [FMF052943]</t>
  </si>
  <si>
    <t>Arjun Gupta [AAM-001195]</t>
  </si>
  <si>
    <t>786548-RGL-1</t>
  </si>
  <si>
    <t>Anita Yadav</t>
  </si>
  <si>
    <t>MAIHAR</t>
  </si>
  <si>
    <t>MAIH-PIPRI-02</t>
  </si>
  <si>
    <t>133746-RGL-20</t>
  </si>
  <si>
    <t>Laxmi Bai Kewat</t>
  </si>
  <si>
    <t>Nagendra Chaudhari [FMF050572]</t>
  </si>
  <si>
    <t>MAIH-DEVDARA-01</t>
  </si>
  <si>
    <t>148662-RGL-26</t>
  </si>
  <si>
    <t>Madhu Ahirwar</t>
  </si>
  <si>
    <t>FMF010257</t>
  </si>
  <si>
    <t>MAIH-UNCHEHRA-07</t>
  </si>
  <si>
    <t>171463-RGL-31</t>
  </si>
  <si>
    <t>Anjana Beldar</t>
  </si>
  <si>
    <t>Mukund Mohan Singh [AAM001205]</t>
  </si>
  <si>
    <t>MAIH-KUSHALI-01</t>
  </si>
  <si>
    <t>177026-RGL-41</t>
  </si>
  <si>
    <t>Maya Devi Kushawaha</t>
  </si>
  <si>
    <t>MAIH-LAKHANPURA-01</t>
  </si>
  <si>
    <t>220979-RGL-19</t>
  </si>
  <si>
    <t>Santoshi yadav</t>
  </si>
  <si>
    <t>Chunnu Prasad [FMF046243]</t>
  </si>
  <si>
    <t>MAIH-JEETNAGAR-02</t>
  </si>
  <si>
    <t>259276-RGL-12</t>
  </si>
  <si>
    <t>Meenu Singroul</t>
  </si>
  <si>
    <t>Harshika Sharma [ESMA-67508]</t>
  </si>
  <si>
    <t>552409-RGL-12</t>
  </si>
  <si>
    <t>MAIH-GOBARI-04</t>
  </si>
  <si>
    <t>567225-RGL-13</t>
  </si>
  <si>
    <t>Rajita Kol</t>
  </si>
  <si>
    <t>Shubham Kumar Pandey [FMF042884]</t>
  </si>
  <si>
    <t>MAIH-BIHATA-09</t>
  </si>
  <si>
    <t>Ranvijay Singh</t>
  </si>
  <si>
    <t>FMF044266</t>
  </si>
  <si>
    <t>635790-RGL-9</t>
  </si>
  <si>
    <t>Binnu Singh</t>
  </si>
  <si>
    <t>Ranvijay [FMF044266]</t>
  </si>
  <si>
    <t>Ijhar Ahmad [FMF001912]</t>
  </si>
  <si>
    <t>642247-RGL-4</t>
  </si>
  <si>
    <t>660636-RGL-12</t>
  </si>
  <si>
    <t>680306-RGL-9</t>
  </si>
  <si>
    <t>ROBERTSGANJ</t>
  </si>
  <si>
    <t>215333-RGL-22</t>
  </si>
  <si>
    <t>Durgavati</t>
  </si>
  <si>
    <t>Vikas Yadav [FMF051984]</t>
  </si>
  <si>
    <t>224554-RGL-40</t>
  </si>
  <si>
    <t>Vikas Yadav [FMF040741]</t>
  </si>
  <si>
    <t>Meena [FMF048963]</t>
  </si>
  <si>
    <t>FMF048963</t>
  </si>
  <si>
    <t>ROBE-Churk-016</t>
  </si>
  <si>
    <t>Joshi</t>
  </si>
  <si>
    <t>FMF037103</t>
  </si>
  <si>
    <t>247959-RGL-35</t>
  </si>
  <si>
    <t>Joshi [FMF037103]</t>
  </si>
  <si>
    <t>ROBE-Adalganj-012</t>
  </si>
  <si>
    <t>250464-RGL-13</t>
  </si>
  <si>
    <t>Jira Devi</t>
  </si>
  <si>
    <t>Anuj Kumar [FMF074614]</t>
  </si>
  <si>
    <t>ROBE-Babanauli-04</t>
  </si>
  <si>
    <t>341800-RGL-31</t>
  </si>
  <si>
    <t>Maneesh Sharma [FMF063206]</t>
  </si>
  <si>
    <t>359582-RGL-17</t>
  </si>
  <si>
    <t>570657-RGL-8</t>
  </si>
  <si>
    <t>ROBE-Sahijan-011</t>
  </si>
  <si>
    <t>584155-RGL-14</t>
  </si>
  <si>
    <t>MANJU</t>
  </si>
  <si>
    <t>KHAJURAHO</t>
  </si>
  <si>
    <t>KHHO-Kharrohi-02</t>
  </si>
  <si>
    <t>298604-RGL-16</t>
  </si>
  <si>
    <t>Shila Sen</t>
  </si>
  <si>
    <t>Ranu Agnihotri [FMF066229]</t>
  </si>
  <si>
    <t>539742-RGL-6</t>
  </si>
  <si>
    <t>Gillo Bai Sen</t>
  </si>
  <si>
    <t>Balram Yadav [FMF048012]</t>
  </si>
  <si>
    <t>Deepanshu Saxena [ESMA-70000]</t>
  </si>
  <si>
    <t>Dashoda Kondar</t>
  </si>
  <si>
    <t>KHHO-Pahrapurwa-016</t>
  </si>
  <si>
    <t>778138-RGL-2</t>
  </si>
  <si>
    <t>Annu Ahirwar</t>
  </si>
  <si>
    <t>Vijaybahadur Pal [FMF054753]</t>
  </si>
  <si>
    <t>Rohit Ahirwar [FMF030407]</t>
  </si>
  <si>
    <t>783787-RGL-2</t>
  </si>
  <si>
    <t>KHHO-Kharrohi-013</t>
  </si>
  <si>
    <t>786597-RGL-1</t>
  </si>
  <si>
    <t>Meena Ahirwar</t>
  </si>
  <si>
    <t>Imarati Ahirwar</t>
  </si>
  <si>
    <t>Aneeta yadav</t>
  </si>
  <si>
    <t>Seema Ahirwar</t>
  </si>
  <si>
    <t>VIJAY NAGAR</t>
  </si>
  <si>
    <t>VINR-JEEVAN-07</t>
  </si>
  <si>
    <t xml:space="preserve">Kuldeep </t>
  </si>
  <si>
    <t>FMF069135</t>
  </si>
  <si>
    <t>287136-RGL-16</t>
  </si>
  <si>
    <t>PARVATI BAI</t>
  </si>
  <si>
    <t>Kuldeep [FMF069135]</t>
  </si>
  <si>
    <t>Narendra Singh [FMF027531]</t>
  </si>
  <si>
    <t>Ajit Sisodiya [FMF041028]</t>
  </si>
  <si>
    <t>VINR-Somnath-014</t>
  </si>
  <si>
    <t>335251-RGL-20</t>
  </si>
  <si>
    <t>Seema Lokhande</t>
  </si>
  <si>
    <t>FMF041028</t>
  </si>
  <si>
    <t>PANDHANA</t>
  </si>
  <si>
    <t>354849-RGL-17</t>
  </si>
  <si>
    <t>PANA-Pandhana-011</t>
  </si>
  <si>
    <t>413248-RGL-20</t>
  </si>
  <si>
    <t>Lata Bai Kherde</t>
  </si>
  <si>
    <t>FMF058726</t>
  </si>
  <si>
    <t>MAJHAULI</t>
  </si>
  <si>
    <t>MAJH-KANKARDEHI-01</t>
  </si>
  <si>
    <t>Balram Silawat</t>
  </si>
  <si>
    <t>FMF003679</t>
  </si>
  <si>
    <t>351808-RGL-23</t>
  </si>
  <si>
    <t>Laxmi Bai Dheemar</t>
  </si>
  <si>
    <t>Shailendra Pratap Singh [FMF020407]</t>
  </si>
  <si>
    <t>Anil Kumar Prajapati [FMF068374]</t>
  </si>
  <si>
    <t>MAJH-SAGODI-02</t>
  </si>
  <si>
    <t>Rama Sahu</t>
  </si>
  <si>
    <t>FMF063497</t>
  </si>
  <si>
    <t>364637-RGL-14</t>
  </si>
  <si>
    <t>Archana Basudev</t>
  </si>
  <si>
    <t>Rama Sahu [FMF063497]</t>
  </si>
  <si>
    <t>MAJH-PONDI-03</t>
  </si>
  <si>
    <t>389781-RGL-19</t>
  </si>
  <si>
    <t>Sanjo</t>
  </si>
  <si>
    <t>Balram Silawat [FMF003679]</t>
  </si>
  <si>
    <t>MAJH-PAUNIYA-03</t>
  </si>
  <si>
    <t>Ranjeet Gupta</t>
  </si>
  <si>
    <t>FMF058091</t>
  </si>
  <si>
    <t>624651-RGL-8</t>
  </si>
  <si>
    <t>Aneeta Bai</t>
  </si>
  <si>
    <t>Ranjeet Gupta [FMF058091]</t>
  </si>
  <si>
    <t>SIRATHU</t>
  </si>
  <si>
    <t>SIRA-udahin-05</t>
  </si>
  <si>
    <t>450978-RGL-5</t>
  </si>
  <si>
    <t>Pratima Devi [FMF067596]</t>
  </si>
  <si>
    <t>483876-RGL-23</t>
  </si>
  <si>
    <t>Amit Kumar [FMF072893]</t>
  </si>
  <si>
    <t>FMF014930</t>
  </si>
  <si>
    <t>SIRA-Kalayanpur-02</t>
  </si>
  <si>
    <t>Pushpraj Patel</t>
  </si>
  <si>
    <t>FMF074552</t>
  </si>
  <si>
    <t>524394-RGL-15</t>
  </si>
  <si>
    <t>Renuka Devi</t>
  </si>
  <si>
    <t>Pushpraj Patel [FMF074552]</t>
  </si>
  <si>
    <t>572980-RGL-17</t>
  </si>
  <si>
    <t>Sanjay Yadav [FMF026581]</t>
  </si>
  <si>
    <t>SIRA-Shauri-013</t>
  </si>
  <si>
    <t>605031-RGL-8</t>
  </si>
  <si>
    <t>SIRA-KARIKAN-010</t>
  </si>
  <si>
    <t>FMF075455</t>
  </si>
  <si>
    <t>673591-RGL-9</t>
  </si>
  <si>
    <t>Abhishek Singh [FMF075455]</t>
  </si>
  <si>
    <t>FATEHGARH</t>
  </si>
  <si>
    <t>FTEH-Budhnamau-08</t>
  </si>
  <si>
    <t>FMF058555</t>
  </si>
  <si>
    <t>509526-RGL-9</t>
  </si>
  <si>
    <t>Shivam Singh [FMF058555]</t>
  </si>
  <si>
    <t>BANGARMAU</t>
  </si>
  <si>
    <t>575441-RGL-11</t>
  </si>
  <si>
    <t>Shivam Pal [FMF043265]</t>
  </si>
  <si>
    <t>Nagma</t>
  </si>
  <si>
    <t>575441-RGL-10</t>
  </si>
  <si>
    <t>ARDHAPUR</t>
  </si>
  <si>
    <t>ARDP-JAMGAVHAN-01</t>
  </si>
  <si>
    <t>626398-RGL-2</t>
  </si>
  <si>
    <t>Anjum Salman Shaikh</t>
  </si>
  <si>
    <t>Gajanan Chavhan [FMF065530]</t>
  </si>
  <si>
    <t>628722-RGL-7</t>
  </si>
  <si>
    <t>Amol Kokate [FMF075673]</t>
  </si>
  <si>
    <t>ARDP-RAMESHWAR-02</t>
  </si>
  <si>
    <t>642965-RGL-5</t>
  </si>
  <si>
    <t>Surekha Devidas Jadhav</t>
  </si>
  <si>
    <t>Gajanan Chavhan</t>
  </si>
  <si>
    <t>FMF065530</t>
  </si>
  <si>
    <t>654667-RGL-9</t>
  </si>
  <si>
    <t>Mirza Afrin Begum Sabdar Beg</t>
  </si>
  <si>
    <t>Santosh Panchal [FMF076085]</t>
  </si>
  <si>
    <t>ARDP-WARUD-04</t>
  </si>
  <si>
    <t>743877-RGL-7</t>
  </si>
  <si>
    <t>Sunita Balaji Rathod</t>
  </si>
  <si>
    <t>Mangesh Dattarao Kakde [FMF075682]</t>
  </si>
  <si>
    <t>SATNA</t>
  </si>
  <si>
    <t>SABR-NARAYANPUR-01</t>
  </si>
  <si>
    <t>Santprakash Verma</t>
  </si>
  <si>
    <t>FMF056484</t>
  </si>
  <si>
    <t>056614-RGL-17</t>
  </si>
  <si>
    <t>Sadhna Charmkar</t>
  </si>
  <si>
    <t>Santprakash Verma [FMF056484]</t>
  </si>
  <si>
    <t>SABR-Kotar-04</t>
  </si>
  <si>
    <t>Amit Dwivedi</t>
  </si>
  <si>
    <t>FMF050959</t>
  </si>
  <si>
    <t>366101-RGL-15</t>
  </si>
  <si>
    <t>Sukhiya Prajapati</t>
  </si>
  <si>
    <t>Amit Dwivedi [FMF050959]</t>
  </si>
  <si>
    <t>SABR-Kotar-05</t>
  </si>
  <si>
    <t>371951-RGL-12</t>
  </si>
  <si>
    <t>Kalavati Saket</t>
  </si>
  <si>
    <t>SABR-SAGAMA-018</t>
  </si>
  <si>
    <t>Mukesh Sahu</t>
  </si>
  <si>
    <t>FMF067817</t>
  </si>
  <si>
    <t>412905-RGL-8</t>
  </si>
  <si>
    <t>Rani Harijan</t>
  </si>
  <si>
    <t>Mukesh Sahu [FMF067817]</t>
  </si>
  <si>
    <t>Devender Singh [ AAM-001163]</t>
  </si>
  <si>
    <t>SABR-Dehuta-03</t>
  </si>
  <si>
    <t>430518-RGL-11</t>
  </si>
  <si>
    <t>Malati</t>
  </si>
  <si>
    <t>Neelu Gadari [FMF064313]</t>
  </si>
  <si>
    <t>REWA</t>
  </si>
  <si>
    <t>REWA-BHALUHA-02</t>
  </si>
  <si>
    <t>Suneel Kol</t>
  </si>
  <si>
    <t>FMF065246</t>
  </si>
  <si>
    <t>138581-RGL-10</t>
  </si>
  <si>
    <t>Suneel Kol [FMF065246]</t>
  </si>
  <si>
    <t>REWA-KUTHULIYA-03</t>
  </si>
  <si>
    <t>337930-RGL-17</t>
  </si>
  <si>
    <t>Seeta Sahu</t>
  </si>
  <si>
    <t>Anurag Sharma [FMF054442]</t>
  </si>
  <si>
    <t>FMF043748</t>
  </si>
  <si>
    <t>REWA-RAURA-05</t>
  </si>
  <si>
    <t>Anuj Mishra</t>
  </si>
  <si>
    <t>FMF070520</t>
  </si>
  <si>
    <t>341921-RGL-11</t>
  </si>
  <si>
    <t>Rannu</t>
  </si>
  <si>
    <t>Anuj Mishra [FMF070520]</t>
  </si>
  <si>
    <t>REWA-BARTI-02</t>
  </si>
  <si>
    <t>381761-RGL-9</t>
  </si>
  <si>
    <t>Devkali Saket</t>
  </si>
  <si>
    <t>Kirt Patel [FMF076297]</t>
  </si>
  <si>
    <t>REWA-BANDHA-06</t>
  </si>
  <si>
    <t>Ankit Singh</t>
  </si>
  <si>
    <t>FMF072299</t>
  </si>
  <si>
    <t>391699-RGL-8</t>
  </si>
  <si>
    <t>Akanksha Dahiya</t>
  </si>
  <si>
    <t>481447-RGL-11</t>
  </si>
  <si>
    <t>REWA-DEOGAON-08</t>
  </si>
  <si>
    <t>772271-RGL-3</t>
  </si>
  <si>
    <t>Pushpa Patel</t>
  </si>
  <si>
    <t>Abhishek Singh [AAM-001237]</t>
  </si>
  <si>
    <t>SIDHI</t>
  </si>
  <si>
    <t>SIDH-MADHURI-04</t>
  </si>
  <si>
    <t>Rajneesh Pandey</t>
  </si>
  <si>
    <t>FMF044260</t>
  </si>
  <si>
    <t>732276-RGL-4</t>
  </si>
  <si>
    <t>Chandrwati Kol</t>
  </si>
  <si>
    <t>Rajneesh Pandey [FMF044260]</t>
  </si>
  <si>
    <t>WALAJAPET</t>
  </si>
  <si>
    <t>WALA-RANIPET-015</t>
  </si>
  <si>
    <t>195316-RGL-18</t>
  </si>
  <si>
    <t>N Jayasri</t>
  </si>
  <si>
    <t>Yogeshkumar Umapathy [FMF068469]</t>
  </si>
  <si>
    <t>B Radha [ESMA-36686]</t>
  </si>
  <si>
    <t>Pavithra Kumar [ESMA-44047]</t>
  </si>
  <si>
    <t>Jeevitha K [FMF053355]</t>
  </si>
  <si>
    <t>Stanley Alfred Maran [FMF023677]</t>
  </si>
  <si>
    <t>WALA-VANNIVEDU-011</t>
  </si>
  <si>
    <t>210760-RGL-22</t>
  </si>
  <si>
    <t>Manimegali Suresh</t>
  </si>
  <si>
    <t>Devendiran V [FMF059758]</t>
  </si>
  <si>
    <t>Sandilyan Kritto Sargunam [FMF012436]</t>
  </si>
  <si>
    <t>Infant Godwin John Britto [FMF041536]</t>
  </si>
  <si>
    <t>WJR-PONNAI-01</t>
  </si>
  <si>
    <t>425522-RGL-12</t>
  </si>
  <si>
    <t>Daorathy Josephin J [ESMA-67131]</t>
  </si>
  <si>
    <t>M Pazhanivel [FMF053482]</t>
  </si>
  <si>
    <t>CHIDAMBARAM</t>
  </si>
  <si>
    <t>CDMB-KEERAPALAYAM-03</t>
  </si>
  <si>
    <t>V Kuralarasi</t>
  </si>
  <si>
    <t>FMF056277</t>
  </si>
  <si>
    <t>419852-RGL-11</t>
  </si>
  <si>
    <t>Claramary</t>
  </si>
  <si>
    <t>V Kuralarasi [FMF056277]</t>
  </si>
  <si>
    <t>Balakrishnan S [ESMA-64910]</t>
  </si>
  <si>
    <t>Arumbu</t>
  </si>
  <si>
    <t>491200-RGL-8</t>
  </si>
  <si>
    <t>Premkumar P [FMF032721]</t>
  </si>
  <si>
    <t>THOOTHUKUDI</t>
  </si>
  <si>
    <t>TN-LIVINJI-PURAM-01</t>
  </si>
  <si>
    <t>343148-RGL-17</t>
  </si>
  <si>
    <t>M_IGL-M25-45K HDFC@24.60%</t>
  </si>
  <si>
    <t>M45KHD@24.60%</t>
  </si>
  <si>
    <t>Sumathi S</t>
  </si>
  <si>
    <t>Abishek Velu [FMF068409]</t>
  </si>
  <si>
    <t>TN-SILUVAIPATTI-013</t>
  </si>
  <si>
    <t>Krishnaveni Marimuthu</t>
  </si>
  <si>
    <t>FMF065994</t>
  </si>
  <si>
    <t>398190-RGL-31</t>
  </si>
  <si>
    <t>Pandiselvi S</t>
  </si>
  <si>
    <t>Krishnaveni Marimuthu [FMF065994]</t>
  </si>
  <si>
    <t>TN-MUTHU-KRISHNAPURAM-028</t>
  </si>
  <si>
    <t>Vignesh Mani</t>
  </si>
  <si>
    <t>FMF051600</t>
  </si>
  <si>
    <t>638938-RGL-5</t>
  </si>
  <si>
    <t>Yesther Rani R</t>
  </si>
  <si>
    <t>Vignesh Mani [FMF051600]</t>
  </si>
  <si>
    <t>RAMANATHAPURAM</t>
  </si>
  <si>
    <t>RAPU-SOORANKOTTAI-036</t>
  </si>
  <si>
    <t>Magarajothi Kannan</t>
  </si>
  <si>
    <t>FMF068548</t>
  </si>
  <si>
    <t>490909-RGL-13</t>
  </si>
  <si>
    <t>M_IGL-M25-55K Kotak@24.50%</t>
  </si>
  <si>
    <t>M55KKT@24.50%</t>
  </si>
  <si>
    <t>Saranya</t>
  </si>
  <si>
    <t>Magarajothi Kannan [FMF068548]</t>
  </si>
  <si>
    <t>Manikandan [FMF066819]</t>
  </si>
  <si>
    <t>Sivakalidas N [FMF030460]</t>
  </si>
  <si>
    <t>THIRUKOVILUR</t>
  </si>
  <si>
    <t>THIK-A-GUDALUR-03</t>
  </si>
  <si>
    <t>Manikandan Kasilingam</t>
  </si>
  <si>
    <t>FMF074928</t>
  </si>
  <si>
    <t>363125-RGL-8</t>
  </si>
  <si>
    <t>Sagunthala</t>
  </si>
  <si>
    <t>Arulmani R [FMF041762]</t>
  </si>
  <si>
    <t>THIK-KATTUSELLUR-03</t>
  </si>
  <si>
    <t>634428-RGL-6</t>
  </si>
  <si>
    <t>Kavitha Muthulingam</t>
  </si>
  <si>
    <t>Princee S [AAM001213]</t>
  </si>
  <si>
    <t>PETLAWAD</t>
  </si>
  <si>
    <t>PWAD-DEHANDI-01</t>
  </si>
  <si>
    <t>306857-RGL-22</t>
  </si>
  <si>
    <t>Yogendra Sendhav [FMF064054]</t>
  </si>
  <si>
    <t>Bhairki</t>
  </si>
  <si>
    <t>314885-RGL-15</t>
  </si>
  <si>
    <t>Dheerendra Jamuniya [FMF056272]</t>
  </si>
  <si>
    <t>PWAD-CHANDRAGARH-04</t>
  </si>
  <si>
    <t>315190-RGL-5</t>
  </si>
  <si>
    <t>Rinu Bhuriya</t>
  </si>
  <si>
    <t>Govind Singh [FMF056973]</t>
  </si>
  <si>
    <t>Seema Bhuriya</t>
  </si>
  <si>
    <t>PWAD-KHORIYA-04</t>
  </si>
  <si>
    <t>469060-RGL-8</t>
  </si>
  <si>
    <t>Pari</t>
  </si>
  <si>
    <t>PWAD-SANDALA-09</t>
  </si>
  <si>
    <t>529128-RGL-9</t>
  </si>
  <si>
    <t>Kaali pal</t>
  </si>
  <si>
    <t>Rajveer Thakur [FMF049768]</t>
  </si>
  <si>
    <t>FMF061767</t>
  </si>
  <si>
    <t>PWAD-SEMROD-05</t>
  </si>
  <si>
    <t xml:space="preserve">Shubham </t>
  </si>
  <si>
    <t>FMF057742</t>
  </si>
  <si>
    <t>784409-RGL-2</t>
  </si>
  <si>
    <t>Shubham [FMF057742]</t>
  </si>
  <si>
    <t>ANTHIYUR</t>
  </si>
  <si>
    <t>ANTH-KOLANTHAPALAYAM-01</t>
  </si>
  <si>
    <t xml:space="preserve">Kavitha </t>
  </si>
  <si>
    <t>FMF066948</t>
  </si>
  <si>
    <t>372818-RGL-30</t>
  </si>
  <si>
    <t>Santhiya</t>
  </si>
  <si>
    <t>Kavitha [FMF066948]</t>
  </si>
  <si>
    <t>Boopathiraja Sengottaiyan [FMF066080]</t>
  </si>
  <si>
    <t>Annapoorani S [FMF056162]</t>
  </si>
  <si>
    <t>Mahendran Palanisamy [FMF065521]</t>
  </si>
  <si>
    <t>ANTH-KAKKAYANUR-01</t>
  </si>
  <si>
    <t>Annapoorani S</t>
  </si>
  <si>
    <t>FMF056162</t>
  </si>
  <si>
    <t>380429-RGL-19</t>
  </si>
  <si>
    <t>Ammasai</t>
  </si>
  <si>
    <t>Vasanthi S [ESMA-44048]</t>
  </si>
  <si>
    <t>ANTH-SANKARA-PALAYAM-02</t>
  </si>
  <si>
    <t>395045-RGL-14</t>
  </si>
  <si>
    <t>R Saradha</t>
  </si>
  <si>
    <t>THONDAMUTHUR</t>
  </si>
  <si>
    <t>THON-VEDAPATTI-08</t>
  </si>
  <si>
    <t>Sanjay B</t>
  </si>
  <si>
    <t>FMF067977</t>
  </si>
  <si>
    <t>473539-RGL-13</t>
  </si>
  <si>
    <t>Susila muniappan</t>
  </si>
  <si>
    <t>Sanjay Kumar B [FMF067977]</t>
  </si>
  <si>
    <t>Deepika K [AAM001216]</t>
  </si>
  <si>
    <t>THON-THANIKANDI-01</t>
  </si>
  <si>
    <t>721818-RGL-6</t>
  </si>
  <si>
    <t>Archana</t>
  </si>
  <si>
    <t>Veerasamy V [FMF074074]</t>
  </si>
  <si>
    <t>721818-RGL-5</t>
  </si>
  <si>
    <t>Sivagami Maruthan</t>
  </si>
  <si>
    <t>Kalimuthu [FMF074875]</t>
  </si>
  <si>
    <t>Maruthi</t>
  </si>
  <si>
    <t>THON-ANAIKATTI-011</t>
  </si>
  <si>
    <t>Kalimuthu</t>
  </si>
  <si>
    <t>FMF074875</t>
  </si>
  <si>
    <t>724955-RGL-5</t>
  </si>
  <si>
    <t>Priya Mullaiventhan</t>
  </si>
  <si>
    <t>FMF049981</t>
  </si>
  <si>
    <t>NAMBIYUR</t>
  </si>
  <si>
    <t>NAMB-SURIAPPAMPALAYAM-02</t>
  </si>
  <si>
    <t>383760-RGL-12</t>
  </si>
  <si>
    <t>Sudha I</t>
  </si>
  <si>
    <t>Sarathraj V [FMF074525]</t>
  </si>
  <si>
    <t>FMF052654</t>
  </si>
  <si>
    <t>Arunachalam P [FMF063004]</t>
  </si>
  <si>
    <t>NAMB-SAVAKATTUPALAYAM-03</t>
  </si>
  <si>
    <t>Arunachalam P</t>
  </si>
  <si>
    <t>FMF063004</t>
  </si>
  <si>
    <t>437059-RGL-11</t>
  </si>
  <si>
    <t>Sathya K</t>
  </si>
  <si>
    <t>437059-RGL-10</t>
  </si>
  <si>
    <t>Thangamani Avinasiappan</t>
  </si>
  <si>
    <t>507341-RGL-7</t>
  </si>
  <si>
    <t>Selvi g</t>
  </si>
  <si>
    <t>Sanjaykumar S [FMF068764]</t>
  </si>
  <si>
    <t>507341-RGL-6</t>
  </si>
  <si>
    <t>FMF073439</t>
  </si>
  <si>
    <t>NAMB-KARRUKKANKATTU-PUDUR-01</t>
  </si>
  <si>
    <t>545204-RGL-7</t>
  </si>
  <si>
    <t>Mallika</t>
  </si>
  <si>
    <t>Nivetha Gurunathan [FMF062428]</t>
  </si>
  <si>
    <t>569470-RGL-12</t>
  </si>
  <si>
    <t>NAMB-KUNNATHUR-06</t>
  </si>
  <si>
    <t>749707-RGL-2</t>
  </si>
  <si>
    <t>Manimozhi</t>
  </si>
  <si>
    <t>PALACODE</t>
  </si>
  <si>
    <t>PACD-KETHANAHALLI-01</t>
  </si>
  <si>
    <t>Ambika C</t>
  </si>
  <si>
    <t>FMF051469</t>
  </si>
  <si>
    <t>373568-RGL-15</t>
  </si>
  <si>
    <t>Murugammal Dharmalingam</t>
  </si>
  <si>
    <t>Ambika C []</t>
  </si>
  <si>
    <t>Singadurai Kanniyappan [FMF063680]</t>
  </si>
  <si>
    <t>Nagamani Srinivasan [FMF066388]</t>
  </si>
  <si>
    <t>PACD-ADHAGAPADI-01</t>
  </si>
  <si>
    <t>Sathishkumar M</t>
  </si>
  <si>
    <t>FMF074989</t>
  </si>
  <si>
    <t>376596-RGL-19</t>
  </si>
  <si>
    <t>Preetha Murugan</t>
  </si>
  <si>
    <t>Sathishkumar M [FMF074989]</t>
  </si>
  <si>
    <t>PACD-MADEHALLI-01</t>
  </si>
  <si>
    <t>524753-RGL-6</t>
  </si>
  <si>
    <t>Rajeshwari Muniyappan</t>
  </si>
  <si>
    <t>PACD-PAPPARAPATTI-010</t>
  </si>
  <si>
    <t>FMF069875</t>
  </si>
  <si>
    <t>561856-RGL-5</t>
  </si>
  <si>
    <t>Malarkodi Loganathan</t>
  </si>
  <si>
    <t>Subash [FMF069875]</t>
  </si>
  <si>
    <t>ULUNDURPET</t>
  </si>
  <si>
    <t>UDP-ARINATHAM-017</t>
  </si>
  <si>
    <t>414729-RGL-9</t>
  </si>
  <si>
    <t>Gunna</t>
  </si>
  <si>
    <t>Sakthivel Ukravel [FMF065343]</t>
  </si>
  <si>
    <t>419989-RGL-8</t>
  </si>
  <si>
    <t>POLUR</t>
  </si>
  <si>
    <t>POLU-VENMANI-012</t>
  </si>
  <si>
    <t>Kumarasan Mannu</t>
  </si>
  <si>
    <t>FMF040280</t>
  </si>
  <si>
    <t>494986-RGL-8</t>
  </si>
  <si>
    <t>Thenmozhi P</t>
  </si>
  <si>
    <t>Kumarasan Mannu [FMF040280]</t>
  </si>
  <si>
    <t>Prathap Ezhumalai [FMF040289]</t>
  </si>
  <si>
    <t>GUDIYATHAM</t>
  </si>
  <si>
    <t>GUDY-MELPATTI-019</t>
  </si>
  <si>
    <t>Dinesh S</t>
  </si>
  <si>
    <t>FMF061960</t>
  </si>
  <si>
    <t>427942-RGL-11</t>
  </si>
  <si>
    <t>M_IGL-M36-65K Kotak@24.50%</t>
  </si>
  <si>
    <t>M65KK@24.50%</t>
  </si>
  <si>
    <t>Gayathri J</t>
  </si>
  <si>
    <t>Dinesh S [FMF061960]</t>
  </si>
  <si>
    <t>GUDY-MOONGAMPATTU-03</t>
  </si>
  <si>
    <t>433767-RGL-14</t>
  </si>
  <si>
    <t>Gayathiri Dhatchanamoorthi</t>
  </si>
  <si>
    <t>M Nathiya [FMF035029]</t>
  </si>
  <si>
    <t>GUDY-MASIGAM-06</t>
  </si>
  <si>
    <t>480348-RGL-10</t>
  </si>
  <si>
    <t>Vijayalakshmi Venkatesan</t>
  </si>
  <si>
    <t>507343-RGL-9</t>
  </si>
  <si>
    <t>GUDY-ERUKKAMPATTU-027</t>
  </si>
  <si>
    <t>638334-RGL-4</t>
  </si>
  <si>
    <t>Alamelu</t>
  </si>
  <si>
    <t>Siva N [FMF070970]</t>
  </si>
  <si>
    <t>UTHANGARAI</t>
  </si>
  <si>
    <t>UTHA-HANUMANTHEERTHAM-01</t>
  </si>
  <si>
    <t xml:space="preserve">Jayashri </t>
  </si>
  <si>
    <t>FMF072097</t>
  </si>
  <si>
    <t>461601-RGL-6</t>
  </si>
  <si>
    <t>Parvin Salan</t>
  </si>
  <si>
    <t>Jayashri [FMF072097]</t>
  </si>
  <si>
    <t>Periyasamy Murugan [FMF073596]</t>
  </si>
  <si>
    <t>FMF073596</t>
  </si>
  <si>
    <t>UTHA-GENGAPIRAMPATTI-01</t>
  </si>
  <si>
    <t>473134-RGL-11</t>
  </si>
  <si>
    <t>M_IGL-M25-70K Kotak@24.60%</t>
  </si>
  <si>
    <t>M70KKT@24.60%</t>
  </si>
  <si>
    <t>Prabavathi Parameshwaran</t>
  </si>
  <si>
    <t>Sundhar K [FMF067513]</t>
  </si>
  <si>
    <t>THANDLA</t>
  </si>
  <si>
    <t>472790-RGL-5</t>
  </si>
  <si>
    <t>Shivraj Thakur [FMF041196]</t>
  </si>
  <si>
    <t>Ramcharan Gurjar [FMF069642]</t>
  </si>
  <si>
    <t>Ravindra Singh [FMF032076]</t>
  </si>
  <si>
    <t>Arjun Singh Thakur [FMF052612]</t>
  </si>
  <si>
    <t>474403-RGL-11</t>
  </si>
  <si>
    <t>485341-RGL-5</t>
  </si>
  <si>
    <t>Arjun Gamad [FMF067107]</t>
  </si>
  <si>
    <t>FMF032076</t>
  </si>
  <si>
    <t>500049-RGL-11</t>
  </si>
  <si>
    <t>504929-RGL-9</t>
  </si>
  <si>
    <t>FMF052612</t>
  </si>
  <si>
    <t>549261-RGL-4</t>
  </si>
  <si>
    <t>Kamlesh Amliyar [FMF040907]</t>
  </si>
  <si>
    <t>770200-RGL-8</t>
  </si>
  <si>
    <t>NANJANGUD</t>
  </si>
  <si>
    <t>NANJ-KODAGAPURA-01</t>
  </si>
  <si>
    <t xml:space="preserve">Chandra </t>
  </si>
  <si>
    <t>FMF050686</t>
  </si>
  <si>
    <t>535324-RGL-7</t>
  </si>
  <si>
    <t>Vasantha M</t>
  </si>
  <si>
    <t>Chandra [FMF050686]</t>
  </si>
  <si>
    <t>NANJ-CHAMALAPURADA-HUNDI-04</t>
  </si>
  <si>
    <t>Mahadevanayaka K</t>
  </si>
  <si>
    <t>FMF051259</t>
  </si>
  <si>
    <t>663149-RGL-4</t>
  </si>
  <si>
    <t>Kamalamma</t>
  </si>
  <si>
    <t>Mahadevanayaka H K [FMF051259]</t>
  </si>
  <si>
    <t>KOPPAL</t>
  </si>
  <si>
    <t>KOPL-BENAKAL-01</t>
  </si>
  <si>
    <t xml:space="preserve">Yallanagouda </t>
  </si>
  <si>
    <t>FMF052985</t>
  </si>
  <si>
    <t>572867-RGL-9</t>
  </si>
  <si>
    <t>Fakiravva</t>
  </si>
  <si>
    <t>Yallanagouda [FMF052985]</t>
  </si>
  <si>
    <t>Ravi K [FMF072827]</t>
  </si>
  <si>
    <t>Mallapa [FMF046152]</t>
  </si>
  <si>
    <t>KOPL-HOSALINGAPUR-01</t>
  </si>
  <si>
    <t xml:space="preserve">Riyaz </t>
  </si>
  <si>
    <t>FMF049041</t>
  </si>
  <si>
    <t>606116-RGL-4</t>
  </si>
  <si>
    <t>Kadarabi</t>
  </si>
  <si>
    <t>Riyaz [FMF049041]</t>
  </si>
  <si>
    <t>KOPL-MATTUR-01</t>
  </si>
  <si>
    <t xml:space="preserve">Manjunath </t>
  </si>
  <si>
    <t>FMF055711</t>
  </si>
  <si>
    <t>612793-RGL-9</t>
  </si>
  <si>
    <t>M_IGL-M25-45K ICICI@24.60%</t>
  </si>
  <si>
    <t>M45KICIC@24.60</t>
  </si>
  <si>
    <t>Annapurna</t>
  </si>
  <si>
    <t>FMF046152</t>
  </si>
  <si>
    <t>KOPL-VATAPARVI-02</t>
  </si>
  <si>
    <t xml:space="preserve">Rajabhakshi </t>
  </si>
  <si>
    <t>FMF064199</t>
  </si>
  <si>
    <t>645878-RGL-5</t>
  </si>
  <si>
    <t>Pushpavathi Malipatil</t>
  </si>
  <si>
    <t>Rajabhakshi [FMF064199]</t>
  </si>
  <si>
    <t>Bhimamma</t>
  </si>
  <si>
    <t>KOPL-HOSALINGAPUR-02</t>
  </si>
  <si>
    <t>648686-RGL-4</t>
  </si>
  <si>
    <t>Shainaj</t>
  </si>
  <si>
    <t>AMILIYA</t>
  </si>
  <si>
    <t>AMLY-BARI-01</t>
  </si>
  <si>
    <t>635136-RGL-7</t>
  </si>
  <si>
    <t>Savita Saket</t>
  </si>
  <si>
    <t>Abhishek Kumar Mishra [FMF052596]</t>
  </si>
  <si>
    <t>Ajay Tiwari [FMF070670]</t>
  </si>
  <si>
    <t>Uma Nivas Mishra [FMF025502]</t>
  </si>
  <si>
    <t>AMLY-FULWARI-01</t>
  </si>
  <si>
    <t>647231-RGL-13</t>
  </si>
  <si>
    <t>Pushpraj Kushwaha [FMF045085]</t>
  </si>
  <si>
    <t>650365-RGL-18</t>
  </si>
  <si>
    <t>Lavkesh Sahu [FMF072242]</t>
  </si>
  <si>
    <t>Gaddam Vinod Sai [ESMA-84138]</t>
  </si>
  <si>
    <t>AMLY-SAHJI-03</t>
  </si>
  <si>
    <t>673828-RGL-6</t>
  </si>
  <si>
    <t>Jaymun Nisha</t>
  </si>
  <si>
    <t>679525-RGL-4</t>
  </si>
  <si>
    <t>Abhishek Singh [FMF073092]</t>
  </si>
  <si>
    <t>689467-RGL-4</t>
  </si>
  <si>
    <t>FMF025502</t>
  </si>
  <si>
    <t>AMLY-HINAUTI-07</t>
  </si>
  <si>
    <t>Vijay Kol</t>
  </si>
  <si>
    <t>FMF065832</t>
  </si>
  <si>
    <t>703443-RGL-7</t>
  </si>
  <si>
    <t>Priyanka Prajapati</t>
  </si>
  <si>
    <t>Vijay Kol [FMF065832]</t>
  </si>
  <si>
    <t>Hema Tiwari [AAM-001158]</t>
  </si>
  <si>
    <t>713108-RGL-4</t>
  </si>
  <si>
    <t>725190-RGL-3</t>
  </si>
  <si>
    <t>AMLY-ROJAHA-08</t>
  </si>
  <si>
    <t>762717-RGL-4</t>
  </si>
  <si>
    <t>Saroj Patel</t>
  </si>
  <si>
    <t>SANKARANKOVIL</t>
  </si>
  <si>
    <t>SANK-UTHUMALAI-01</t>
  </si>
  <si>
    <t>Ranjith R</t>
  </si>
  <si>
    <t>FMF055620</t>
  </si>
  <si>
    <t>648464-RGL-10</t>
  </si>
  <si>
    <t>Muthulakshmi Pauldurai</t>
  </si>
  <si>
    <t>Manikandan M [FMF075569]</t>
  </si>
  <si>
    <t>Muthukumar B [FMF069431]</t>
  </si>
  <si>
    <t>Thirumalaikumar S [FMF072452]</t>
  </si>
  <si>
    <t>SANK-BALABADRAARAMAPURAM-01</t>
  </si>
  <si>
    <t>Bivil A</t>
  </si>
  <si>
    <t>FMF069839</t>
  </si>
  <si>
    <t>657497-RGL-6</t>
  </si>
  <si>
    <t>Sangeetha Gurusamy</t>
  </si>
  <si>
    <t>Bivil A [FMF069839]</t>
  </si>
  <si>
    <t>MUDALGI</t>
  </si>
  <si>
    <t>MUDA-NAGANUR-01</t>
  </si>
  <si>
    <t>Basavaraj Goudade</t>
  </si>
  <si>
    <t>FMF053444</t>
  </si>
  <si>
    <t>689650-RGL-10</t>
  </si>
  <si>
    <t>Shantavva Pujeri</t>
  </si>
  <si>
    <t>Basavaraj Goudade [FMF053444]</t>
  </si>
  <si>
    <t>Mayuresh Lakhagoudar [FMF074749]</t>
  </si>
  <si>
    <t>Uday R S [FMF052468]</t>
  </si>
  <si>
    <t>695326-RGL-6</t>
  </si>
  <si>
    <t>Siddarudh Ningappa Gujanatti [FMF052983]</t>
  </si>
  <si>
    <t>701658-RGL-4</t>
  </si>
  <si>
    <t>MUDA-TIGADI-03</t>
  </si>
  <si>
    <t>Prashant Rudrapure</t>
  </si>
  <si>
    <t>FMF053268</t>
  </si>
  <si>
    <t>704058-RGL-4</t>
  </si>
  <si>
    <t>Laxmi Ashirotti</t>
  </si>
  <si>
    <t>Prashant Rudrapure [FMF053268]</t>
  </si>
  <si>
    <t>MUDA-KANKANAWADI-05</t>
  </si>
  <si>
    <t>Darshan Talli</t>
  </si>
  <si>
    <t>FMF065569</t>
  </si>
  <si>
    <t>719399-RGL-7</t>
  </si>
  <si>
    <t>Roopa Nayikawadi</t>
  </si>
  <si>
    <t>Darshan P Talli [FMF065569]</t>
  </si>
  <si>
    <t>Laxmi Mutteppa Hallur</t>
  </si>
  <si>
    <t>Kaveri Yallappa Naikawadi</t>
  </si>
  <si>
    <t>MUDA-HIDAKAL-011</t>
  </si>
  <si>
    <t>786292-RGL-1</t>
  </si>
  <si>
    <t>Mahanand Hanamant Golasangi</t>
  </si>
  <si>
    <t>MUDA-TUKKANATI-04</t>
  </si>
  <si>
    <t>786660-RGL-1</t>
  </si>
  <si>
    <t>Mahadevi Ambali</t>
  </si>
  <si>
    <t>Nirmala Jorli</t>
  </si>
  <si>
    <t>Shashikala Ambali</t>
  </si>
  <si>
    <t>RAMADURGA</t>
  </si>
  <si>
    <t>RDUR-BOCHABAL-01</t>
  </si>
  <si>
    <t>Iranagouda Jadeappagoudra</t>
  </si>
  <si>
    <t>FMF073020</t>
  </si>
  <si>
    <t>718219-RGL-4</t>
  </si>
  <si>
    <t>Shekavva Gadigeppa Yaragatti</t>
  </si>
  <si>
    <t>Iranagouda Jadeappagoudra [FMF073020]</t>
  </si>
  <si>
    <t>Paruteppa S Kadagad [FMF074304]</t>
  </si>
  <si>
    <t>MUNDARGI</t>
  </si>
  <si>
    <t>MUGI-PETHALUR-02</t>
  </si>
  <si>
    <t>Ravichandra Hosamani</t>
  </si>
  <si>
    <t>FMF061243</t>
  </si>
  <si>
    <t>698567-RGL-8</t>
  </si>
  <si>
    <t>Imambi Davalasab Kammar</t>
  </si>
  <si>
    <t>Ravichandra Hosamani [FMF061243]</t>
  </si>
  <si>
    <t>Mallikarjuna [FMF074631]</t>
  </si>
  <si>
    <t>MUGI-MEUNDI-01</t>
  </si>
  <si>
    <t xml:space="preserve">Dandinath </t>
  </si>
  <si>
    <t>FMF061457</t>
  </si>
  <si>
    <t>727021-RGL-13</t>
  </si>
  <si>
    <t>Shilpa Huchchirappa Magala</t>
  </si>
  <si>
    <t>Dandinath [FMF061457]</t>
  </si>
  <si>
    <t>Sanjeev Reddy [FMF073716]</t>
  </si>
  <si>
    <t>HALDAUR</t>
  </si>
  <si>
    <t>067168-RGL-27</t>
  </si>
  <si>
    <t>Kuldeep [FMF075744]</t>
  </si>
  <si>
    <t>FMF026522</t>
  </si>
  <si>
    <t>Vikee Kumar [FMF012642]</t>
  </si>
  <si>
    <t>Hemendra Kumar [FMF016049]</t>
  </si>
  <si>
    <t>094063-RGL-27</t>
  </si>
  <si>
    <t>Rinky [FMF053236]</t>
  </si>
  <si>
    <t>DPBR-Bairamabad-04</t>
  </si>
  <si>
    <t>Ruchi Gautam</t>
  </si>
  <si>
    <t>FMF067346</t>
  </si>
  <si>
    <t>270090-RGL-20</t>
  </si>
  <si>
    <t>Ufeja</t>
  </si>
  <si>
    <t>Ruchi Gautam [FMF067346]</t>
  </si>
  <si>
    <t>Gaurav Kumar [FMF023938]</t>
  </si>
  <si>
    <t>HDBR-Kunda-012</t>
  </si>
  <si>
    <t>370163-RGL-16</t>
  </si>
  <si>
    <t>SUMAN</t>
  </si>
  <si>
    <t>HDBR-Sinkri-05</t>
  </si>
  <si>
    <t>382745-RGL-9</t>
  </si>
  <si>
    <t>HDBR-Aminabad-02</t>
  </si>
  <si>
    <t xml:space="preserve">Rishikant </t>
  </si>
  <si>
    <t>FMF041767</t>
  </si>
  <si>
    <t>637986-RGL-5</t>
  </si>
  <si>
    <t>Rishikant [FMF041767]</t>
  </si>
  <si>
    <t>FMF016049</t>
  </si>
  <si>
    <t>679628-RGL-3</t>
  </si>
  <si>
    <t>Aasha</t>
  </si>
  <si>
    <t>Vineet Kumar [FMF071889]</t>
  </si>
  <si>
    <t>HDBR-Jafrabad-03</t>
  </si>
  <si>
    <t xml:space="preserve">Lokesh </t>
  </si>
  <si>
    <t>FMF036826</t>
  </si>
  <si>
    <t>706097-RGL-5</t>
  </si>
  <si>
    <t>Lokesh [FMF036826]</t>
  </si>
  <si>
    <t>BULANDSHAHR</t>
  </si>
  <si>
    <t>BSRB-Deenaul-011</t>
  </si>
  <si>
    <t>592626-RGL-7</t>
  </si>
  <si>
    <t>Himanshu Bhati [FMF063212]</t>
  </si>
  <si>
    <t>Vikash Kumar Pandey [FMF071634]</t>
  </si>
  <si>
    <t>BSRB-Ilna-018</t>
  </si>
  <si>
    <t xml:space="preserve">Kapil </t>
  </si>
  <si>
    <t>FMF060948</t>
  </si>
  <si>
    <t>604002-RGL-6</t>
  </si>
  <si>
    <t>Sapna</t>
  </si>
  <si>
    <t>Kapil [FMF060948]</t>
  </si>
  <si>
    <t>BSRB-Rasoolpur-02</t>
  </si>
  <si>
    <t>616389-RGL-4</t>
  </si>
  <si>
    <t>NAZIBABAD</t>
  </si>
  <si>
    <t>Bajaj</t>
  </si>
  <si>
    <t>FMF034258</t>
  </si>
  <si>
    <t>019172-RGL-26</t>
  </si>
  <si>
    <t>Pradeep Kumar [FMF034258]</t>
  </si>
  <si>
    <t>FMF003168</t>
  </si>
  <si>
    <t>NZBD-SAMASPUR-02</t>
  </si>
  <si>
    <t>FMF068927</t>
  </si>
  <si>
    <t>104982-RGL-28</t>
  </si>
  <si>
    <t>Jannati</t>
  </si>
  <si>
    <t>Anuj Kumar [FMF068927]</t>
  </si>
  <si>
    <t>NZBD-Bhatauli-07</t>
  </si>
  <si>
    <t>395586-RGL-15</t>
  </si>
  <si>
    <t>Raushan Kumar Thakur [ESMA-66886]</t>
  </si>
  <si>
    <t>NZBD-Hari-02</t>
  </si>
  <si>
    <t>414598-RGL-13</t>
  </si>
  <si>
    <t>Munesha</t>
  </si>
  <si>
    <t>Vikash Kumar [FMF039147]</t>
  </si>
  <si>
    <t>NZBD-Shekhpura-06</t>
  </si>
  <si>
    <t>426862-RGL-11</t>
  </si>
  <si>
    <t>NZBD-BHADULA-011</t>
  </si>
  <si>
    <t>598572-RGL-9</t>
  </si>
  <si>
    <t>Vipin Kumar [FMF072717]</t>
  </si>
  <si>
    <t xml:space="preserve">Babli </t>
  </si>
  <si>
    <t>FMF049473</t>
  </si>
  <si>
    <t>Sima</t>
  </si>
  <si>
    <t>NZBD-Gadhmalpur-07</t>
  </si>
  <si>
    <t>746202-RGL-5</t>
  </si>
  <si>
    <t>URMILA</t>
  </si>
  <si>
    <t>NOORPUR</t>
  </si>
  <si>
    <t>Ashirwad</t>
  </si>
  <si>
    <t>009842-RGL-28</t>
  </si>
  <si>
    <t>Shama Parveen</t>
  </si>
  <si>
    <t>Rahul Kumar [FMF060554]</t>
  </si>
  <si>
    <t>NRPR-Guniakheri-02</t>
  </si>
  <si>
    <t>081851-RGL-30</t>
  </si>
  <si>
    <t>Mahipal Singh [FMF051061]</t>
  </si>
  <si>
    <t>Anmol [FMF060549]</t>
  </si>
  <si>
    <t>FMF007814</t>
  </si>
  <si>
    <t>NRPR-Sadanpur-02</t>
  </si>
  <si>
    <t>339934-RGL-13</t>
  </si>
  <si>
    <t>BABITA</t>
  </si>
  <si>
    <t>Aashish [FMF075672]</t>
  </si>
  <si>
    <t>351599-RGL-20</t>
  </si>
  <si>
    <t>NRPR-Kunda-07</t>
  </si>
  <si>
    <t>388571-RGL-21</t>
  </si>
  <si>
    <t>BRAHAMAVATI</t>
  </si>
  <si>
    <t>Dheeraj Kumar [FMF060981]</t>
  </si>
  <si>
    <t>550356-RGL-15</t>
  </si>
  <si>
    <t>NRPR-Sujatpur-09</t>
  </si>
  <si>
    <t>564526-RGL-8</t>
  </si>
  <si>
    <t>Sahin</t>
  </si>
  <si>
    <t>NRPR-Padli-03</t>
  </si>
  <si>
    <t>594327-RGL-5</t>
  </si>
  <si>
    <t>Shalu Rani</t>
  </si>
  <si>
    <t>NRPR-Ram-09</t>
  </si>
  <si>
    <t>603128-RGL-9</t>
  </si>
  <si>
    <t>Veerwati</t>
  </si>
  <si>
    <t>NRPR-Budha-011</t>
  </si>
  <si>
    <t>650973-RGL-6</t>
  </si>
  <si>
    <t>Sanju</t>
  </si>
  <si>
    <t>Sankit Kumar [FMF051855]</t>
  </si>
  <si>
    <t>MATHURA</t>
  </si>
  <si>
    <t>182585-RGL-16</t>
  </si>
  <si>
    <t>Lalit Kumar [FMF076296]</t>
  </si>
  <si>
    <t>FMF065293</t>
  </si>
  <si>
    <t>Ajay Parmar [FMF032874]</t>
  </si>
  <si>
    <t>409898-RGL-9</t>
  </si>
  <si>
    <t>Jogendra Singh [FMF058703]</t>
  </si>
  <si>
    <t>MUBR-Tehara-06</t>
  </si>
  <si>
    <t>421373-RGL-16</t>
  </si>
  <si>
    <t>Ranee</t>
  </si>
  <si>
    <t>427579-RGL-7</t>
  </si>
  <si>
    <t>MUBR-Kinarai-015</t>
  </si>
  <si>
    <t>631448-RGL-3</t>
  </si>
  <si>
    <t>MUBR-Kiloni-01</t>
  </si>
  <si>
    <t>648071-RGL-6</t>
  </si>
  <si>
    <t>Vinod Kumar [FMF062284]</t>
  </si>
  <si>
    <t>MUBR-Ibrahimpur-04</t>
  </si>
  <si>
    <t>650469-RGL-6</t>
  </si>
  <si>
    <t>usha</t>
  </si>
  <si>
    <t>654583-RGL-5</t>
  </si>
  <si>
    <t>Subham Kumar [FMF064109]</t>
  </si>
  <si>
    <t>685526-RGL-4</t>
  </si>
  <si>
    <t>MUBR-Bandi-03</t>
  </si>
  <si>
    <t>704277-RGL-3</t>
  </si>
  <si>
    <t>Neeru Devi</t>
  </si>
  <si>
    <t>KHAIR</t>
  </si>
  <si>
    <t>KRH-ganeshpura-02</t>
  </si>
  <si>
    <t>Devendra Kumar</t>
  </si>
  <si>
    <t>FMF065373</t>
  </si>
  <si>
    <t>132487-RGL-16</t>
  </si>
  <si>
    <t>LAUHARI DEVI</t>
  </si>
  <si>
    <t>Devendra Kumar [FMF065373]</t>
  </si>
  <si>
    <t>KRH-Elampura-05</t>
  </si>
  <si>
    <t>540316-RGL-7</t>
  </si>
  <si>
    <t>VIMLESH DEVI</t>
  </si>
  <si>
    <t>Yogesh Kumar [FMF043259]</t>
  </si>
  <si>
    <t>FMF026344</t>
  </si>
  <si>
    <t>KRH-Moosepur-03</t>
  </si>
  <si>
    <t>595094-RGL-5</t>
  </si>
  <si>
    <t>SEEMA</t>
  </si>
  <si>
    <t>BANSWARA</t>
  </si>
  <si>
    <t>239037-RGL-9</t>
  </si>
  <si>
    <t>Ritesh Jayswal [FMF046669]</t>
  </si>
  <si>
    <t>Sandeep [FMF067535]</t>
  </si>
  <si>
    <t>Ajay Singh [FMF048661]</t>
  </si>
  <si>
    <t>BASW-UPLAGHANTALA-012</t>
  </si>
  <si>
    <t>539528-RGL-8</t>
  </si>
  <si>
    <t>Kali Ninama</t>
  </si>
  <si>
    <t>Rajesh  [FMF052579]</t>
  </si>
  <si>
    <t>550873-RGL-9</t>
  </si>
  <si>
    <t>Sandeep Kumar [FMF061953]</t>
  </si>
  <si>
    <t>568380-RGL-4</t>
  </si>
  <si>
    <t>Dhapu Bamaniya</t>
  </si>
  <si>
    <t>Mahesh Katara [FMF056756]</t>
  </si>
  <si>
    <t>Sharda Bamaniya</t>
  </si>
  <si>
    <t>626653-RGL-3</t>
  </si>
  <si>
    <t>BASW-TAMTIYA-11</t>
  </si>
  <si>
    <t>629576-RGL-5</t>
  </si>
  <si>
    <t>Keshar Maida</t>
  </si>
  <si>
    <t>Bhuli Maida</t>
  </si>
  <si>
    <t>BASW-NAUGAMA-024</t>
  </si>
  <si>
    <t>630086-RGL-5</t>
  </si>
  <si>
    <t>Sharmila Dodiyar</t>
  </si>
  <si>
    <t>651529-RGL-4</t>
  </si>
  <si>
    <t>FMF048661</t>
  </si>
  <si>
    <t>Kamla Dindor</t>
  </si>
  <si>
    <t>SALUMBER</t>
  </si>
  <si>
    <t>SUBR-SUKHEDA-06</t>
  </si>
  <si>
    <t>Mhendar Singh</t>
  </si>
  <si>
    <t>FMF075227</t>
  </si>
  <si>
    <t>326154-RGL-12</t>
  </si>
  <si>
    <t>KAMLA DEVI</t>
  </si>
  <si>
    <t>Mhendar Singh [FMF075227]</t>
  </si>
  <si>
    <t>Dipesh Kumar Jatav [FMF062952]</t>
  </si>
  <si>
    <t>Suraj</t>
  </si>
  <si>
    <t>MEERA</t>
  </si>
  <si>
    <t>SUBR-ODA-05</t>
  </si>
  <si>
    <t>Vishal Mehta</t>
  </si>
  <si>
    <t>FMF072387</t>
  </si>
  <si>
    <t>759535-RGL-3</t>
  </si>
  <si>
    <t>manju meena</t>
  </si>
  <si>
    <t>Vishal Mehta [FMF072387]</t>
  </si>
  <si>
    <t>Anil Solanki [FMF071345]</t>
  </si>
  <si>
    <t>JODHPUR</t>
  </si>
  <si>
    <t>Vishal Tanwar [FMF064733]</t>
  </si>
  <si>
    <t>JODR-BASNI-01</t>
  </si>
  <si>
    <t>Devendra Singh</t>
  </si>
  <si>
    <t>FMF033817</t>
  </si>
  <si>
    <t>444333-RGL-5</t>
  </si>
  <si>
    <t>SOVANI DEVI</t>
  </si>
  <si>
    <t>Shekhar [FMF075900]</t>
  </si>
  <si>
    <t>Nema Ram [FMF010345]</t>
  </si>
  <si>
    <t>RAJPURCHUNGI</t>
  </si>
  <si>
    <t>AGBR-Gadiram-01</t>
  </si>
  <si>
    <t>092803-RGL-23</t>
  </si>
  <si>
    <t>Gunjan</t>
  </si>
  <si>
    <t>shivam kumar [FMF048298]</t>
  </si>
  <si>
    <t>Yeeshu Masiha [FMF024125]</t>
  </si>
  <si>
    <t>AGBR-Naglamakrol-01</t>
  </si>
  <si>
    <t>161553-RGL-15</t>
  </si>
  <si>
    <t>Raj kumari</t>
  </si>
  <si>
    <t>Suraj Kumar [FMF059222]</t>
  </si>
  <si>
    <t>RACG-Kaboolpur-06</t>
  </si>
  <si>
    <t>403336-RGL-7</t>
  </si>
  <si>
    <t>Munni</t>
  </si>
  <si>
    <t>RACG-Kundaul-032</t>
  </si>
  <si>
    <t>630763-RGL-14</t>
  </si>
  <si>
    <t>Tej Singh [FMF071517]</t>
  </si>
  <si>
    <t>FMF074073</t>
  </si>
  <si>
    <t>RACG-Bijhamai-09</t>
  </si>
  <si>
    <t>641473-RGL-4</t>
  </si>
  <si>
    <t>M_IGL-M25-55K HDFC@24.50%</t>
  </si>
  <si>
    <t>M55KHD@24.50%</t>
  </si>
  <si>
    <t>Deepak  [FMF067354]</t>
  </si>
  <si>
    <t>689406-RGL-7</t>
  </si>
  <si>
    <t>RACG-Shyamo-039</t>
  </si>
  <si>
    <t>Braj Kishor</t>
  </si>
  <si>
    <t>FMF056115</t>
  </si>
  <si>
    <t>715846-RGL-5</t>
  </si>
  <si>
    <t>Hasina Begum</t>
  </si>
  <si>
    <t>Braj Kishor [FMF056115]</t>
  </si>
  <si>
    <t>718735-RGL-2</t>
  </si>
  <si>
    <t>RACG-Budhana-078</t>
  </si>
  <si>
    <t>728206-RGL-3</t>
  </si>
  <si>
    <t>CHHABRA</t>
  </si>
  <si>
    <t>CHHA-CHACHORA-02</t>
  </si>
  <si>
    <t>FMF032512</t>
  </si>
  <si>
    <t>331582-RGL-14</t>
  </si>
  <si>
    <t>M_IGL-M36-60K Bajaj@24.60%</t>
  </si>
  <si>
    <t>M60KB@24.60%</t>
  </si>
  <si>
    <t>Ramkanya</t>
  </si>
  <si>
    <t>Gaurav Singh [FMF032512]</t>
  </si>
  <si>
    <t>CHHA-CHHABRA-019</t>
  </si>
  <si>
    <t>Sunil Bhargava</t>
  </si>
  <si>
    <t>FMF042254</t>
  </si>
  <si>
    <t>398530-RGL-12</t>
  </si>
  <si>
    <t>M_IGL-M25-40K Bajaj@24.70%</t>
  </si>
  <si>
    <t>M40KBA@24.70%</t>
  </si>
  <si>
    <t>Rukmani Bai</t>
  </si>
  <si>
    <t>Kamlesh Suman</t>
  </si>
  <si>
    <t>CHHA-SEMLA-03</t>
  </si>
  <si>
    <t>616332-RGL-9</t>
  </si>
  <si>
    <t>M_IGL-M36-80K Bajaj@24.60%</t>
  </si>
  <si>
    <t>M80KB@24.60%</t>
  </si>
  <si>
    <t>Puni Bai</t>
  </si>
  <si>
    <t>KUSHALGARH</t>
  </si>
  <si>
    <t>479463-RGL-7</t>
  </si>
  <si>
    <t>Shantosh [FMF070588]</t>
  </si>
  <si>
    <t>Virendra Singh Rathore [FMF071531]</t>
  </si>
  <si>
    <t>Chetan Lal [FMF031340]</t>
  </si>
  <si>
    <t>479463-RGL-6</t>
  </si>
  <si>
    <t>Manju Dindor</t>
  </si>
  <si>
    <t>Ankit Verma [FMF049668]</t>
  </si>
  <si>
    <t>FMF049668</t>
  </si>
  <si>
    <t>583718-RGL-4</t>
  </si>
  <si>
    <t>583718-RGL-3</t>
  </si>
  <si>
    <t>Rajesh Dindor [FMF065254]</t>
  </si>
  <si>
    <t>KUSH-HINDOLIYA-03</t>
  </si>
  <si>
    <t>587023-RGL-4</t>
  </si>
  <si>
    <t>Sumitra</t>
  </si>
  <si>
    <t>712281-RGL-2</t>
  </si>
  <si>
    <t>Ashwin  [FMF071657]</t>
  </si>
  <si>
    <t>KUSH-NAGDO-018</t>
  </si>
  <si>
    <t>746008-RGL-7</t>
  </si>
  <si>
    <t>758949-RGL-3</t>
  </si>
  <si>
    <t>775727-RGL-3</t>
  </si>
  <si>
    <t>JHALAWAR</t>
  </si>
  <si>
    <t>368436-RGL-11</t>
  </si>
  <si>
    <t>Vikram Singh Ruhela [FMF065984]</t>
  </si>
  <si>
    <t>Shriom Meena [FMF019094]</t>
  </si>
  <si>
    <t>Sundar Bai</t>
  </si>
  <si>
    <t>Dilip Kumar Bheel [FMF037355]</t>
  </si>
  <si>
    <t>JHAL-KOLANA-01</t>
  </si>
  <si>
    <t>371792-RGL-19</t>
  </si>
  <si>
    <t>Mangi Bai</t>
  </si>
  <si>
    <t>Bankat Bheel [FMF074125]</t>
  </si>
  <si>
    <t>372779-RGL-16</t>
  </si>
  <si>
    <t>777474-RGL-2</t>
  </si>
  <si>
    <t>KOTA-RAJASTHAN</t>
  </si>
  <si>
    <t>KORJ-BALLOP-01</t>
  </si>
  <si>
    <t>Rohit Sharma</t>
  </si>
  <si>
    <t>FMF074256</t>
  </si>
  <si>
    <t>430831-RGL-9</t>
  </si>
  <si>
    <t>M_IGL-M25-40K HDFC@24.70%</t>
  </si>
  <si>
    <t>M40KHD@24.70%</t>
  </si>
  <si>
    <t>Sanjya Prajapat</t>
  </si>
  <si>
    <t>Rohit Sharma [FMF074256]</t>
  </si>
  <si>
    <t>Kalvinder Singh [FMF062845]</t>
  </si>
  <si>
    <t>Yogendra Singh [FMF074941]</t>
  </si>
  <si>
    <t>KORJ-BANDHA-02</t>
  </si>
  <si>
    <t>FMF072980</t>
  </si>
  <si>
    <t>456365-RGL-19</t>
  </si>
  <si>
    <t>Prem Kanwar Sisodia</t>
  </si>
  <si>
    <t>Vishnu Sharma [FMF072980]</t>
  </si>
  <si>
    <t>Chinta</t>
  </si>
  <si>
    <t>KORJ-Prem-07</t>
  </si>
  <si>
    <t>Dharmraj Meena</t>
  </si>
  <si>
    <t>FMF042717</t>
  </si>
  <si>
    <t>457994-RGL-21</t>
  </si>
  <si>
    <t>Dharmraj Meena [FMF042717]</t>
  </si>
  <si>
    <t>GABHANA</t>
  </si>
  <si>
    <t>KRH-Ogarnagala-07</t>
  </si>
  <si>
    <t>385543-RGL-4</t>
  </si>
  <si>
    <t>Priti Devi</t>
  </si>
  <si>
    <t>Surajeet Singh [FMF063773]</t>
  </si>
  <si>
    <t>FMF063773</t>
  </si>
  <si>
    <t>Videsh Kumar [FMF027207]</t>
  </si>
  <si>
    <t>461955-RGL-9</t>
  </si>
  <si>
    <t>VISHAL KUMAR [FMF047937]</t>
  </si>
  <si>
    <t>Kuldeep Singh [FMF067451]</t>
  </si>
  <si>
    <t>510232-RGL-8</t>
  </si>
  <si>
    <t>Saurav Kumar [FMF064162]</t>
  </si>
  <si>
    <t>586838-RGL-9</t>
  </si>
  <si>
    <t>GANA-Govindpur-05</t>
  </si>
  <si>
    <t>591514-RGL-6</t>
  </si>
  <si>
    <t>Satyavir Singh [FMF073447]</t>
  </si>
  <si>
    <t>ALIGARH</t>
  </si>
  <si>
    <t>ALIG-Musepur-01</t>
  </si>
  <si>
    <t>Chandra Kanta</t>
  </si>
  <si>
    <t>FMF075009</t>
  </si>
  <si>
    <t>518533-RGL-5</t>
  </si>
  <si>
    <t>Momina Parveen</t>
  </si>
  <si>
    <t>Chandra Kanta [FMF075009]</t>
  </si>
  <si>
    <t>Kamal Singh [FMF008864]</t>
  </si>
  <si>
    <t>FMF008864</t>
  </si>
  <si>
    <t>ALIG-Shah-01</t>
  </si>
  <si>
    <t>Trisala Singh</t>
  </si>
  <si>
    <t>FMF050281</t>
  </si>
  <si>
    <t>522977-RGL-7</t>
  </si>
  <si>
    <t>M_IGL-M25-65K HDFC@24.50%</t>
  </si>
  <si>
    <t>M65KHD@24.50%</t>
  </si>
  <si>
    <t>Nageena</t>
  </si>
  <si>
    <t>Trisala Singh [FMF050281]</t>
  </si>
  <si>
    <t>Vishal [ESMA-91716]</t>
  </si>
  <si>
    <t>ALIG-Binupur-05</t>
  </si>
  <si>
    <t>Ramkishor Singh</t>
  </si>
  <si>
    <t>FMF070211</t>
  </si>
  <si>
    <t>585190-RGL-9</t>
  </si>
  <si>
    <t>Ramkishor Singh [FMF070211]</t>
  </si>
  <si>
    <t>ALIG-Madrak-08</t>
  </si>
  <si>
    <t>647241-RGL-5</t>
  </si>
  <si>
    <t>Ravee Kumar [FMF033748]</t>
  </si>
  <si>
    <t>FMF033748</t>
  </si>
  <si>
    <t>Rovin Singh [FMF067294]</t>
  </si>
  <si>
    <t>715081-RGL-4</t>
  </si>
  <si>
    <t>BHARATPUR</t>
  </si>
  <si>
    <t>657171-RGL-8</t>
  </si>
  <si>
    <t>Rachana Kumari</t>
  </si>
  <si>
    <t>Komal Singh [FMF073195]</t>
  </si>
  <si>
    <t>Anil Kumar [FMF007787]</t>
  </si>
  <si>
    <t>Sunil Pandey [FMF021979]</t>
  </si>
  <si>
    <t>BHPU-Jharoli-01</t>
  </si>
  <si>
    <t>677568-RGL-11</t>
  </si>
  <si>
    <t>Prianka</t>
  </si>
  <si>
    <t>Sandeep Singh [FMF076206]</t>
  </si>
  <si>
    <t>Ajay Kumar [FMF046286]</t>
  </si>
  <si>
    <t>BHPU-Mahua-04</t>
  </si>
  <si>
    <t>681704-RGL-4</t>
  </si>
  <si>
    <t>Pooja Bai</t>
  </si>
  <si>
    <t>BHPU-Pichoona-05</t>
  </si>
  <si>
    <t>698738-RGL-5</t>
  </si>
  <si>
    <t>Priti Kumari</t>
  </si>
  <si>
    <t>Sachin Kumar [FMF052982]</t>
  </si>
  <si>
    <t>BHPU-Sunari-08</t>
  </si>
  <si>
    <t>Pravendra Singh</t>
  </si>
  <si>
    <t>FMF069962</t>
  </si>
  <si>
    <t>751727-RGL-4</t>
  </si>
  <si>
    <t>SAHARANPUR</t>
  </si>
  <si>
    <t>172356-RGL-11</t>
  </si>
  <si>
    <t>Shubham Kumar [FMF049393]</t>
  </si>
  <si>
    <t>FMF005090</t>
  </si>
  <si>
    <t>Brijesh Kumar [FMF007923]</t>
  </si>
  <si>
    <t>Ashvani [FMF057609]</t>
  </si>
  <si>
    <t>SHRP-Shekhpura-037</t>
  </si>
  <si>
    <t>198767-RGL-20</t>
  </si>
  <si>
    <t>Deepa</t>
  </si>
  <si>
    <t>SHRP-Himmat-019</t>
  </si>
  <si>
    <t>225508-RGL-39</t>
  </si>
  <si>
    <t>Najrin</t>
  </si>
  <si>
    <t>Vansh Yadav [FMF063038]</t>
  </si>
  <si>
    <t>SHRP-Himmat-024</t>
  </si>
  <si>
    <t>279324-RGL-21</t>
  </si>
  <si>
    <t>M_IGL-M36-85K HDFC@24.15%</t>
  </si>
  <si>
    <t>M85KH@24.15%</t>
  </si>
  <si>
    <t>Sawita Prajapati</t>
  </si>
  <si>
    <t>Abhishek Kumar [FMF052045]</t>
  </si>
  <si>
    <t>310381-RGL-33</t>
  </si>
  <si>
    <t>Sanni Deval [FMF046754]</t>
  </si>
  <si>
    <t>345136-RGL-15</t>
  </si>
  <si>
    <t>Som Vati</t>
  </si>
  <si>
    <t>SHRP-Sharda-046</t>
  </si>
  <si>
    <t>Aaditya</t>
  </si>
  <si>
    <t>FMF074889</t>
  </si>
  <si>
    <t>553963-RGL-13</t>
  </si>
  <si>
    <t>Aaditya [FMF074889]</t>
  </si>
  <si>
    <t>Akshay Kumar [FMF025596]</t>
  </si>
  <si>
    <t>559916-RGL-27</t>
  </si>
  <si>
    <t>SHRP-Kari-033</t>
  </si>
  <si>
    <t>577380-RGL-7</t>
  </si>
  <si>
    <t>PINKI DEVI</t>
  </si>
  <si>
    <t>SHRP-Prakash-024</t>
  </si>
  <si>
    <t>684476-RGL-5</t>
  </si>
  <si>
    <t>SHRP-Manakmau-044</t>
  </si>
  <si>
    <t>685835-RGL-3</t>
  </si>
  <si>
    <t>NANAUTA</t>
  </si>
  <si>
    <t>NANU-Bhawsa-014</t>
  </si>
  <si>
    <t>FMF063298</t>
  </si>
  <si>
    <t>287115-RGL-25</t>
  </si>
  <si>
    <t>Ankit Kumar [FMF063298]</t>
  </si>
  <si>
    <t>NANU-Dulava-05</t>
  </si>
  <si>
    <t>302108-RGL-22</t>
  </si>
  <si>
    <t>Lakshmi Devi [FMF049306]</t>
  </si>
  <si>
    <t>NANU-Thaska-010</t>
  </si>
  <si>
    <t>303875-RGL-21</t>
  </si>
  <si>
    <t>Anchal</t>
  </si>
  <si>
    <t>Jony Kumar [FMF066298]</t>
  </si>
  <si>
    <t>NANU-Chandena-08</t>
  </si>
  <si>
    <t>Arvind Kumar</t>
  </si>
  <si>
    <t>FMF048033</t>
  </si>
  <si>
    <t>560714-RGL-16</t>
  </si>
  <si>
    <t>Mundresh</t>
  </si>
  <si>
    <t>Arvind Kumar [FMF048033]</t>
  </si>
  <si>
    <t>FMF003934</t>
  </si>
  <si>
    <t>NANU-Chhachhrouli-017</t>
  </si>
  <si>
    <t>571881-RGL-8</t>
  </si>
  <si>
    <t>Mangesh</t>
  </si>
  <si>
    <t>NANU-Jadpura-08</t>
  </si>
  <si>
    <t>767253-RGL-8</t>
  </si>
  <si>
    <t>M_IGL-M36-70K HDFC@24.15%</t>
  </si>
  <si>
    <t>M70KH@24.15%</t>
  </si>
  <si>
    <t>Alka</t>
  </si>
  <si>
    <t>KASHIPUR</t>
  </si>
  <si>
    <t>KPBR-Thakurdwara-010</t>
  </si>
  <si>
    <t xml:space="preserve">Abhishek </t>
  </si>
  <si>
    <t>FMF062837</t>
  </si>
  <si>
    <t>027316-RGL-32</t>
  </si>
  <si>
    <t>Dayalo</t>
  </si>
  <si>
    <t>Abhishek [FMF062837]</t>
  </si>
  <si>
    <t>KPBR-Nawalpur-03</t>
  </si>
  <si>
    <t>Lokendra Dev</t>
  </si>
  <si>
    <t>FMF026382</t>
  </si>
  <si>
    <t>060826-RGL-13</t>
  </si>
  <si>
    <t>BHAVNA DEVI</t>
  </si>
  <si>
    <t>Lokendra Dev [FMF026382]</t>
  </si>
  <si>
    <t>KPBR-BAHEDI-09</t>
  </si>
  <si>
    <t>158335-RGL-16</t>
  </si>
  <si>
    <t>Deepa Rani</t>
  </si>
  <si>
    <t>KPBR-Kachanal-012</t>
  </si>
  <si>
    <t>Pushpendra Kumar</t>
  </si>
  <si>
    <t>FMF045575</t>
  </si>
  <si>
    <t>164348-RGL-13</t>
  </si>
  <si>
    <t>Bavita Devi</t>
  </si>
  <si>
    <t>Pushpendra Kumar [FMF045575]</t>
  </si>
  <si>
    <t>KPBR-Dahari-04</t>
  </si>
  <si>
    <t>169310-RGL-22</t>
  </si>
  <si>
    <t>Ashish Yadav [FMF036047]</t>
  </si>
  <si>
    <t>FMF001504</t>
  </si>
  <si>
    <t>169310-RGL-21</t>
  </si>
  <si>
    <t>Kusum Sharma</t>
  </si>
  <si>
    <t>KPBR-Mahuakhera-042</t>
  </si>
  <si>
    <t>308089-RGL-12</t>
  </si>
  <si>
    <t>Babita Rani</t>
  </si>
  <si>
    <t>KPBR-Thakurdwara-036</t>
  </si>
  <si>
    <t>353988-RGL-23</t>
  </si>
  <si>
    <t>KPBR-Patrani-09</t>
  </si>
  <si>
    <t>573054-RGL-10</t>
  </si>
  <si>
    <t>Shobha Devi</t>
  </si>
  <si>
    <t>Anuj Kumar [FMF057536]</t>
  </si>
  <si>
    <t>GADARPUR</t>
  </si>
  <si>
    <t>Vande Matram</t>
  </si>
  <si>
    <t>009326-RGL-19</t>
  </si>
  <si>
    <t>vitika gain</t>
  </si>
  <si>
    <t>Surendra yadav [FMF047058]</t>
  </si>
  <si>
    <t>Ashish Kumar [FMF063293]</t>
  </si>
  <si>
    <t>Rupendra Kumar [FMF020296]</t>
  </si>
  <si>
    <t>Aryan</t>
  </si>
  <si>
    <t xml:space="preserve">Vipin </t>
  </si>
  <si>
    <t>FMF049552</t>
  </si>
  <si>
    <t>009423-RGL-27</t>
  </si>
  <si>
    <t>Champa</t>
  </si>
  <si>
    <t>Vipin [FMF049552]</t>
  </si>
  <si>
    <t>FMF020296</t>
  </si>
  <si>
    <t>GPBR-Milak-07</t>
  </si>
  <si>
    <t>Surendra Singh</t>
  </si>
  <si>
    <t>FMF071366</t>
  </si>
  <si>
    <t>280204-RGL-30</t>
  </si>
  <si>
    <t>Afsana</t>
  </si>
  <si>
    <t>Surendra Singh [FMF071366]</t>
  </si>
  <si>
    <t>GPBR-Matkhera-018</t>
  </si>
  <si>
    <t>520452-RGL-13</t>
  </si>
  <si>
    <t>Sayamin Jahan</t>
  </si>
  <si>
    <t>MAWANA</t>
  </si>
  <si>
    <t>MWBR-Sikhera-08</t>
  </si>
  <si>
    <t>360289-RGL-8</t>
  </si>
  <si>
    <t>Nikhil Kumar [FMF062588]</t>
  </si>
  <si>
    <t>MWBR-Matora-06</t>
  </si>
  <si>
    <t>567221-RGL-6</t>
  </si>
  <si>
    <t>Sony</t>
  </si>
  <si>
    <t>LADWA</t>
  </si>
  <si>
    <t>035646-RGL-14</t>
  </si>
  <si>
    <t>Indrajeet [FMF075380]</t>
  </si>
  <si>
    <t>Amarjeet Kumar [FMF043583]</t>
  </si>
  <si>
    <t>053402-RGL-18</t>
  </si>
  <si>
    <t>Anjali [FMF060233]</t>
  </si>
  <si>
    <t>063727-RGL-15</t>
  </si>
  <si>
    <t>LDWA-Garhi-06</t>
  </si>
  <si>
    <t>FMF073909</t>
  </si>
  <si>
    <t>105021-RGL-25</t>
  </si>
  <si>
    <t>Ajay Kumar [FMF073909]</t>
  </si>
  <si>
    <t>LDWA-Nagal-01</t>
  </si>
  <si>
    <t>192473-RGL-19</t>
  </si>
  <si>
    <t>Minakshi</t>
  </si>
  <si>
    <t>Anil Kumar [FMF039668]</t>
  </si>
  <si>
    <t>LDWA-Zabti-03</t>
  </si>
  <si>
    <t>566746-RGL-9</t>
  </si>
  <si>
    <t>Komal</t>
  </si>
  <si>
    <t>LDWA-Indri-044</t>
  </si>
  <si>
    <t>697875-RGL-15</t>
  </si>
  <si>
    <t>Jyoti Devi</t>
  </si>
  <si>
    <t>697875-RGL-14</t>
  </si>
  <si>
    <t>Koushalya</t>
  </si>
  <si>
    <t>GARH MUKTESHWAR</t>
  </si>
  <si>
    <t>015969-RGL-16</t>
  </si>
  <si>
    <t>Anuj Kumar [FMF075239]</t>
  </si>
  <si>
    <t>Lalita</t>
  </si>
  <si>
    <t>021880-RGL-16</t>
  </si>
  <si>
    <t>Sachin Gautam [FMF075022]</t>
  </si>
  <si>
    <t>CHANDAUSI</t>
  </si>
  <si>
    <t>027490-RGL-9</t>
  </si>
  <si>
    <t>Jwala Singh [FMF053299]</t>
  </si>
  <si>
    <t>CHDS-Afzalpur-05</t>
  </si>
  <si>
    <t>201825-RGL-12</t>
  </si>
  <si>
    <t>Brajesh Babu Bharti [FMF060516]</t>
  </si>
  <si>
    <t>CHDS-Nagla-03</t>
  </si>
  <si>
    <t>295676-RGL-13</t>
  </si>
  <si>
    <t>Jaldhara</t>
  </si>
  <si>
    <t>Deependra Kumar [FMF053055]</t>
  </si>
  <si>
    <t>CHDS-Majhawali-01</t>
  </si>
  <si>
    <t>395362-RGL-13</t>
  </si>
  <si>
    <t>Rina</t>
  </si>
  <si>
    <t>Durvijay Kumar [FMF035061]</t>
  </si>
  <si>
    <t>426895-RGL-12</t>
  </si>
  <si>
    <t>Nemwati</t>
  </si>
  <si>
    <t>Rinku Mourya [FMF049467]</t>
  </si>
  <si>
    <t>428528-RGL-8</t>
  </si>
  <si>
    <t>Anshu [FMF056120]</t>
  </si>
  <si>
    <t>514415-RGL-11</t>
  </si>
  <si>
    <t>CHDS-Bhur-07</t>
  </si>
  <si>
    <t>516310-RGL-9</t>
  </si>
  <si>
    <t>Shayam Kali</t>
  </si>
  <si>
    <t>532026-RGL-13</t>
  </si>
  <si>
    <t>CHDS-Rampura-07</t>
  </si>
  <si>
    <t>565299-RGL-6</t>
  </si>
  <si>
    <t>Hamshiran</t>
  </si>
  <si>
    <t>CHDS-Afzalpur-017</t>
  </si>
  <si>
    <t>579359-RGL-7</t>
  </si>
  <si>
    <t>695929-RGL-10</t>
  </si>
  <si>
    <t>Viresh Kumar [FMF057068]</t>
  </si>
  <si>
    <t>FATEHABAD</t>
  </si>
  <si>
    <t>FTBO-Hanspur-011</t>
  </si>
  <si>
    <t>Govind</t>
  </si>
  <si>
    <t>FMF075482</t>
  </si>
  <si>
    <t>216363-RGL-8</t>
  </si>
  <si>
    <t>Lovepreet Kaur</t>
  </si>
  <si>
    <t>Govind [FMF075482]</t>
  </si>
  <si>
    <t>Naveen [FMF068143]</t>
  </si>
  <si>
    <t>Mandeep Kumar [FMF026471]</t>
  </si>
  <si>
    <t>FTBO-Raipur-08</t>
  </si>
  <si>
    <t xml:space="preserve">Gurmail </t>
  </si>
  <si>
    <t>FMF050685</t>
  </si>
  <si>
    <t>302106-RGL-15</t>
  </si>
  <si>
    <t>M_IGL-M36-90K ICICI@24.50%</t>
  </si>
  <si>
    <t>M90KI@24.50%</t>
  </si>
  <si>
    <t>Parveen Kumar [FMF029301]</t>
  </si>
  <si>
    <t>BUDAUN</t>
  </si>
  <si>
    <t>Ajeet Yadav</t>
  </si>
  <si>
    <t>FMF068755</t>
  </si>
  <si>
    <t>Ajeet Yadav [FMF068755]</t>
  </si>
  <si>
    <t>BNBR-Angadpur-03</t>
  </si>
  <si>
    <t>616549-RGL-8</t>
  </si>
  <si>
    <t>Vindo Devi</t>
  </si>
  <si>
    <t>Gajendra Yadav</t>
  </si>
  <si>
    <t>FMF059068</t>
  </si>
  <si>
    <t>BNBR-Kanspur-06</t>
  </si>
  <si>
    <t>FMF045468</t>
  </si>
  <si>
    <t>719804-RGL-2</t>
  </si>
  <si>
    <t>Gauri</t>
  </si>
  <si>
    <t>Rahul Kumar [FMF045468]</t>
  </si>
  <si>
    <t>MANDI DABWALI</t>
  </si>
  <si>
    <t>MIBO-Chak-015</t>
  </si>
  <si>
    <t>Jagsir Singh</t>
  </si>
  <si>
    <t>FMF050124</t>
  </si>
  <si>
    <t>157137-RGL-21</t>
  </si>
  <si>
    <t>M_IGL-M36-80K ICICI@24.15%</t>
  </si>
  <si>
    <t>M80KI@24.15%</t>
  </si>
  <si>
    <t>Kiran kaur</t>
  </si>
  <si>
    <t>Jagsir Singh [FMF050124]</t>
  </si>
  <si>
    <t>Ashwani Kumar [FMF064328]</t>
  </si>
  <si>
    <t>Rameshwer Singh [FMF028334]</t>
  </si>
  <si>
    <t>MIBO-Kheowali-09</t>
  </si>
  <si>
    <t>265176-RGL-12</t>
  </si>
  <si>
    <t>Jaspreet Kaur</t>
  </si>
  <si>
    <t>Abhimanyu [FMF053331]</t>
  </si>
  <si>
    <t>312675-RGL-26</t>
  </si>
  <si>
    <t>Rahul [FMF047987]</t>
  </si>
  <si>
    <t>316422-RGL-11</t>
  </si>
  <si>
    <t>341985-RGL-12</t>
  </si>
  <si>
    <t>754947-RGL-4</t>
  </si>
  <si>
    <t>HANUMANGARH</t>
  </si>
  <si>
    <t>HMH-kamana-01</t>
  </si>
  <si>
    <t>081359-RGL-27</t>
  </si>
  <si>
    <t>Manpreet Singh [FMF075327]</t>
  </si>
  <si>
    <t>Kuldeep Singh [FMF019578]</t>
  </si>
  <si>
    <t>HMH-Sahjipura-07</t>
  </si>
  <si>
    <t xml:space="preserve">Sonu </t>
  </si>
  <si>
    <t>FMF071349</t>
  </si>
  <si>
    <t>238406-RGL-18</t>
  </si>
  <si>
    <t>Baljeet Kaur</t>
  </si>
  <si>
    <t>Sonu  [FMF071349]</t>
  </si>
  <si>
    <t>FMF074859</t>
  </si>
  <si>
    <t>239080-RGL-27</t>
  </si>
  <si>
    <t>RItesh Kumar [FMF061886]</t>
  </si>
  <si>
    <t>249771-RGL-17</t>
  </si>
  <si>
    <t>FMF075786</t>
  </si>
  <si>
    <t>261694-RGL-14</t>
  </si>
  <si>
    <t>Manpreet Singh [FMF075786]</t>
  </si>
  <si>
    <t>HMH-Pakkabhadwa-013</t>
  </si>
  <si>
    <t>278980-RGL-8</t>
  </si>
  <si>
    <t>Sonia</t>
  </si>
  <si>
    <t>602336-RGL-8</t>
  </si>
  <si>
    <t>Rajesh Kumar [FMF048748]</t>
  </si>
  <si>
    <t>HMH-31SSW-04</t>
  </si>
  <si>
    <t>607995-RGL-17</t>
  </si>
  <si>
    <t>Nirmala Davi</t>
  </si>
  <si>
    <t>HMH-Pirkamriya-018</t>
  </si>
  <si>
    <t>624989-RGL-12</t>
  </si>
  <si>
    <t>Gogi Bai</t>
  </si>
  <si>
    <t>Krishna [FMF059983]</t>
  </si>
  <si>
    <t>CHARTHAWAL -DIGITAL</t>
  </si>
  <si>
    <t>CHAR-Luhari-013</t>
  </si>
  <si>
    <t>FMF054695</t>
  </si>
  <si>
    <t>340477-RGL-10</t>
  </si>
  <si>
    <t>Mohsina</t>
  </si>
  <si>
    <t>Aakash Kumar [FMF054695]</t>
  </si>
  <si>
    <t>460162-RGL-12</t>
  </si>
  <si>
    <t>Shan Alam [FMF065712]</t>
  </si>
  <si>
    <t>TOHANA</t>
  </si>
  <si>
    <t>264959-RGL-9</t>
  </si>
  <si>
    <t>Subash [FMF071518]</t>
  </si>
  <si>
    <t>Gurdeep Singh [FMF062622]</t>
  </si>
  <si>
    <t>TOHA-Moonak-018</t>
  </si>
  <si>
    <t>412951-RGL-15</t>
  </si>
  <si>
    <t>Lali Devi</t>
  </si>
  <si>
    <t>TOHA-Tohana-021</t>
  </si>
  <si>
    <t xml:space="preserve">Sharwan </t>
  </si>
  <si>
    <t>FMF058047</t>
  </si>
  <si>
    <t>437965-RGL-18</t>
  </si>
  <si>
    <t>Sharwan [FMF058047]</t>
  </si>
  <si>
    <t>Malkeet Kaur</t>
  </si>
  <si>
    <t>MORWA HADAF</t>
  </si>
  <si>
    <t>MAHF-SAGWADA-09</t>
  </si>
  <si>
    <t>Patel Alpeshkumar</t>
  </si>
  <si>
    <t>FMF074431</t>
  </si>
  <si>
    <t>293864-RGL-22</t>
  </si>
  <si>
    <t>Daxaben Ganpatbhai Bhabhor</t>
  </si>
  <si>
    <t>Ninama [FMF041047]</t>
  </si>
  <si>
    <t>MAHF-TOYANI-04</t>
  </si>
  <si>
    <t>Baria Rohitkumar</t>
  </si>
  <si>
    <t>FMF039239</t>
  </si>
  <si>
    <t>664379-RGL-11</t>
  </si>
  <si>
    <t>Baria Hanshaben Mukeshbhai</t>
  </si>
  <si>
    <t>Baria Rohitkumar [FMF039239]</t>
  </si>
  <si>
    <t>VASAD</t>
  </si>
  <si>
    <t>VASA-VAGHASI-01</t>
  </si>
  <si>
    <t>313521-RGL-8</t>
  </si>
  <si>
    <t>Solanki Soniyaben Piyushbhai</t>
  </si>
  <si>
    <t>Junedmahammad M Rathod [FMF052864]</t>
  </si>
  <si>
    <t>Chhayaben Kishanbhai Parmar</t>
  </si>
  <si>
    <t>VASA-Dodka-03</t>
  </si>
  <si>
    <t>377812-RGL-14</t>
  </si>
  <si>
    <t>Rathod HiralBEN</t>
  </si>
  <si>
    <t>459229-RGL-10</t>
  </si>
  <si>
    <t>Gaurangkumar Parmar [FMF050550]</t>
  </si>
  <si>
    <t>VASA-ANAND-049</t>
  </si>
  <si>
    <t>513011-RGL-18</t>
  </si>
  <si>
    <t>Laxmiben Vasava</t>
  </si>
  <si>
    <t>VASA-TRANOL-010</t>
  </si>
  <si>
    <t>601813-RGL-11</t>
  </si>
  <si>
    <t>Shantaben Parmar</t>
  </si>
  <si>
    <t>JASPAL THAKUR [FMF074341]</t>
  </si>
  <si>
    <t>VASA-AHIMA-02</t>
  </si>
  <si>
    <t>Patel Mayankkumar Thakorbhai</t>
  </si>
  <si>
    <t>FMF075470</t>
  </si>
  <si>
    <t>Radhaben Hiteshkumar Parmar</t>
  </si>
  <si>
    <t>Patel Mayankkumar Thakorbhai [FMF075470]</t>
  </si>
  <si>
    <t>PETLAD</t>
  </si>
  <si>
    <t>PELD-BAKROL-06</t>
  </si>
  <si>
    <t>369123-RGL-14</t>
  </si>
  <si>
    <t>Parmar Sushilaben Vishalkumar</t>
  </si>
  <si>
    <t>Parmar Jagdishbhai [FMF060860]</t>
  </si>
  <si>
    <t>Parmar Kamleshkumar [FMF068382]</t>
  </si>
  <si>
    <t>FMF068382</t>
  </si>
  <si>
    <t>PELD-Petlad-018</t>
  </si>
  <si>
    <t>Urvesh Zala Makvana</t>
  </si>
  <si>
    <t>FMF075304</t>
  </si>
  <si>
    <t>398791-RGL-18</t>
  </si>
  <si>
    <t>Kantaben Talpada</t>
  </si>
  <si>
    <t>Urvesh Zala Makvana [FMF075304]</t>
  </si>
  <si>
    <t>Vishalkumar Parmar [FMF071715]</t>
  </si>
  <si>
    <t>586221-RGL-18</t>
  </si>
  <si>
    <t>Maheshkumar Parmar [FMF068579]</t>
  </si>
  <si>
    <t>BARLA</t>
  </si>
  <si>
    <t>292770-RGL-19</t>
  </si>
  <si>
    <t>Kuldeep Sharma [FMF045385]</t>
  </si>
  <si>
    <t>298393-RGL-19</t>
  </si>
  <si>
    <t>Joni Kumar [FMF069570]</t>
  </si>
  <si>
    <t>BALA-Barla-010</t>
  </si>
  <si>
    <t>314980-RGL-25</t>
  </si>
  <si>
    <t>Priya</t>
  </si>
  <si>
    <t>Aman Kumar [FMF054088]</t>
  </si>
  <si>
    <t>BALA-Tighari-07</t>
  </si>
  <si>
    <t>Aman Kumar</t>
  </si>
  <si>
    <t>FMF054088</t>
  </si>
  <si>
    <t>345183-RGL-10</t>
  </si>
  <si>
    <t>BALA-Chandpur-08</t>
  </si>
  <si>
    <t>FMF038239</t>
  </si>
  <si>
    <t>371865-RGL-11</t>
  </si>
  <si>
    <t>Dinesh Kumar [FMF038239]</t>
  </si>
  <si>
    <t>FMF004132</t>
  </si>
  <si>
    <t>BALA-Gadla-022</t>
  </si>
  <si>
    <t>374612-RGL-19</t>
  </si>
  <si>
    <t>BALA-Basera-038</t>
  </si>
  <si>
    <t>627732-RGL-11</t>
  </si>
  <si>
    <t>Komal Rani</t>
  </si>
  <si>
    <t>629751-RGL-10</t>
  </si>
  <si>
    <t>Garv Vashisht [FMF073255]</t>
  </si>
  <si>
    <t>BHILODA</t>
  </si>
  <si>
    <t>BHDA-BHANMER-06</t>
  </si>
  <si>
    <t>Parmar Pradipkumar</t>
  </si>
  <si>
    <t>FMF053740</t>
  </si>
  <si>
    <t>331335-RGL-25</t>
  </si>
  <si>
    <t>Damor Taraben Sureshbhai</t>
  </si>
  <si>
    <t>Parmar Tejas Pradipkumar [FMF053740]</t>
  </si>
  <si>
    <t>BHDA-MAU-03</t>
  </si>
  <si>
    <t>337242-RGL-10</t>
  </si>
  <si>
    <t>Parmar Hansaben Hasmukhlal</t>
  </si>
  <si>
    <t>FMF018142</t>
  </si>
  <si>
    <t>509285-RGL-18</t>
  </si>
  <si>
    <t>Jigneshkumar Naranbhai Pandav [FMF056986]</t>
  </si>
  <si>
    <t>514829-RGL-12</t>
  </si>
  <si>
    <t>607230-RGL-28</t>
  </si>
  <si>
    <t>Asari Dharmabhai [FMF050560]</t>
  </si>
  <si>
    <t>Sandeep kumar [FMF044405]</t>
  </si>
  <si>
    <t>607230-RGL-27</t>
  </si>
  <si>
    <t>Damor Manishaben</t>
  </si>
  <si>
    <t>637435-RGL-11</t>
  </si>
  <si>
    <t>VADALI</t>
  </si>
  <si>
    <t>VALI-Kalol-06</t>
  </si>
  <si>
    <t>Chauhan Vadansinh</t>
  </si>
  <si>
    <t>FMF030749</t>
  </si>
  <si>
    <t>345974-RGL-15</t>
  </si>
  <si>
    <t>Nehaben Tejalbhai Rathod</t>
  </si>
  <si>
    <t>Narendrasinh Chauhan [FMF030749]</t>
  </si>
  <si>
    <t>FMF031722</t>
  </si>
  <si>
    <t>VALI-KHEDBRAHMA-011</t>
  </si>
  <si>
    <t>Kamleshbhai Adivasibhil</t>
  </si>
  <si>
    <t>FMF071025</t>
  </si>
  <si>
    <t>535020-RGL-16</t>
  </si>
  <si>
    <t>Lilaben Vaghjibhai Bhat</t>
  </si>
  <si>
    <t>Kamleshbhai Vinodbhai Adivasibhil [FMF071025]</t>
  </si>
  <si>
    <t>VALI-ZER-02</t>
  </si>
  <si>
    <t>608668-RGL-14</t>
  </si>
  <si>
    <t>Ninama Ashaben</t>
  </si>
  <si>
    <t>VALI-KHEDBRAHMA-014</t>
  </si>
  <si>
    <t>652511-RGL-8</t>
  </si>
  <si>
    <t>Aarti Ben Vishnu Bhai Bhat</t>
  </si>
  <si>
    <t>VALI-GORAL-04</t>
  </si>
  <si>
    <t>781015-RGL-2</t>
  </si>
  <si>
    <t>Ojat Mevaben mohanbhai</t>
  </si>
  <si>
    <t>Vanjara Dilipbhai [FMF050325]</t>
  </si>
  <si>
    <t>DEVGADH BARIA</t>
  </si>
  <si>
    <t>LIMK-RUVABARI-01</t>
  </si>
  <si>
    <t>Babubhai Baria</t>
  </si>
  <si>
    <t>FMF067879</t>
  </si>
  <si>
    <t>koli kamalaben bhavsing</t>
  </si>
  <si>
    <t>Babubhai Kalubhai Baria [FMF067879]</t>
  </si>
  <si>
    <t>Baria Sanjaykumar Khaparbhai [FMF009558]</t>
  </si>
  <si>
    <t>FMF009558</t>
  </si>
  <si>
    <t>DEVG-BARA-01</t>
  </si>
  <si>
    <t>Chauhan Vijaybhai Takhatbhai</t>
  </si>
  <si>
    <t>FMF041049</t>
  </si>
  <si>
    <t>347258-RGL-24</t>
  </si>
  <si>
    <t>Surliben Najrubhai Rathva</t>
  </si>
  <si>
    <t>Chauhan Takhatbhai [FMF041049]</t>
  </si>
  <si>
    <t>DEVG-KELIYA-06</t>
  </si>
  <si>
    <t>Jagadishkumar Savaya</t>
  </si>
  <si>
    <t>FMF052594</t>
  </si>
  <si>
    <t>375965-RGL-31</t>
  </si>
  <si>
    <t>VanitaBen PATEL</t>
  </si>
  <si>
    <t>Jagadishkumar Savaya [FMF052594]</t>
  </si>
  <si>
    <t>DEVG-DEGAVADA-09</t>
  </si>
  <si>
    <t>626213-RGL-9</t>
  </si>
  <si>
    <t>Patel Maniben</t>
  </si>
  <si>
    <t>Sanjaybhai Bharatbhai Baria [FMF049357]</t>
  </si>
  <si>
    <t>DEVG-SANKALI-01</t>
  </si>
  <si>
    <t>Baria Kaushikbhai</t>
  </si>
  <si>
    <t>FMF041603</t>
  </si>
  <si>
    <t>786437-RGL-2</t>
  </si>
  <si>
    <t>Baria Ramilaben sarjansinh</t>
  </si>
  <si>
    <t>Baria Kaushikbhai [FMF041603]</t>
  </si>
  <si>
    <t>BOTAD</t>
  </si>
  <si>
    <t>367496-RGL-12</t>
  </si>
  <si>
    <t>BOTD-RAMPURA-01</t>
  </si>
  <si>
    <t>377288-RGL-33</t>
  </si>
  <si>
    <t>Chetanaben Bipinbhai Solanki</t>
  </si>
  <si>
    <t>VORA DHARA KRUNALBHAI [FMF046921]</t>
  </si>
  <si>
    <t>Dabhi Ivarajbhai Khumansangbhai [FMF024854]</t>
  </si>
  <si>
    <t>FMF024854</t>
  </si>
  <si>
    <t>BOTD-Khokharnesh-01</t>
  </si>
  <si>
    <t>388760-RGL-15</t>
  </si>
  <si>
    <t>Komalben Hareshbhai Chekhaliya</t>
  </si>
  <si>
    <t>BOTD-BHIMDAD-01</t>
  </si>
  <si>
    <t>410043-RGL-18</t>
  </si>
  <si>
    <t>Parmar Ashmitaben Parasbhai</t>
  </si>
  <si>
    <t>Dharajiya Sanjay Rameshbhai [FMF036015]</t>
  </si>
  <si>
    <t>Mori Vijay</t>
  </si>
  <si>
    <t>FMF037498</t>
  </si>
  <si>
    <t>BOTD-SALANGPUR-02</t>
  </si>
  <si>
    <t>Rathod Shantibhai</t>
  </si>
  <si>
    <t>FMF068181</t>
  </si>
  <si>
    <t>494243-RGL-13</t>
  </si>
  <si>
    <t>Sama Afsanaben Salimbhai</t>
  </si>
  <si>
    <t>Rathod Chandrikaben Shantibhai [FMF068181]</t>
  </si>
  <si>
    <t>529816-RGL-13</t>
  </si>
  <si>
    <t>Lalji Prabhubhai Dhadvi [FMF050397]</t>
  </si>
  <si>
    <t>BOTD-ANIYALI-KASBA-02</t>
  </si>
  <si>
    <t>757152-RGL-5</t>
  </si>
  <si>
    <t>Dharajiya Gitaben Jayantbhai</t>
  </si>
  <si>
    <t>Mori Vijaybhai Bharatbhai [FMF037498]</t>
  </si>
  <si>
    <t>JAMNAGAR</t>
  </si>
  <si>
    <t>JAMR-MOTI-05</t>
  </si>
  <si>
    <t>Jadeja Parthrajsinh Sahdevsinh</t>
  </si>
  <si>
    <t>FMF075148</t>
  </si>
  <si>
    <t>421115-RGL-14</t>
  </si>
  <si>
    <t>Chavda Rekhaben</t>
  </si>
  <si>
    <t>Jadeja Kuldipsinh [FMF074821]</t>
  </si>
  <si>
    <t>JAMR-NAHERU-09</t>
  </si>
  <si>
    <t>Jadeja Surendrasinh</t>
  </si>
  <si>
    <t>FMF053565</t>
  </si>
  <si>
    <t>449037-RGL-7</t>
  </si>
  <si>
    <t>Shardaben Rameshbhai Rathod</t>
  </si>
  <si>
    <t>Jadeja Minaba Surendrasinh [FMF053565]</t>
  </si>
  <si>
    <t>JAMR-SIKKA-016</t>
  </si>
  <si>
    <t>Jadeja Divyarajsinh</t>
  </si>
  <si>
    <t>FMF040615</t>
  </si>
  <si>
    <t>469944-RGL-6</t>
  </si>
  <si>
    <t>Pun Manisha</t>
  </si>
  <si>
    <t>Jadeja [FMF040615]</t>
  </si>
  <si>
    <t>JAMR-PAVAN-08</t>
  </si>
  <si>
    <t>514614-RGL-6</t>
  </si>
  <si>
    <t>Vijyaben gohil</t>
  </si>
  <si>
    <t>JAMR-SAPAR-05</t>
  </si>
  <si>
    <t>Jadeja Kuldipsinh</t>
  </si>
  <si>
    <t>FMF074821</t>
  </si>
  <si>
    <t>588900-RGL-3</t>
  </si>
  <si>
    <t>Kajalben rajeshbhai Hathiya</t>
  </si>
  <si>
    <t>MILAK</t>
  </si>
  <si>
    <t>MILK-Lalpur-04</t>
  </si>
  <si>
    <t>Arju Gangwar</t>
  </si>
  <si>
    <t>FMF056580</t>
  </si>
  <si>
    <t>430275-RGL-18</t>
  </si>
  <si>
    <t>Arju Gangwar [FMF056580]</t>
  </si>
  <si>
    <t>Raj Kumar [FMF071617]</t>
  </si>
  <si>
    <t>FMF071617</t>
  </si>
  <si>
    <t>Aman Mishra [FMF027173]</t>
  </si>
  <si>
    <t>MILK-Atai-07</t>
  </si>
  <si>
    <t>Bhoop Singh</t>
  </si>
  <si>
    <t>FMF071509</t>
  </si>
  <si>
    <t>543173-RGL-10</t>
  </si>
  <si>
    <t>Bhoop Singh [FMF071509]</t>
  </si>
  <si>
    <t>Kumari Geeta</t>
  </si>
  <si>
    <t>Shishu Pal Singh [FMF045737]</t>
  </si>
  <si>
    <t>MILK-Pashu-07</t>
  </si>
  <si>
    <t>FMF043177</t>
  </si>
  <si>
    <t>659005-RGL-8</t>
  </si>
  <si>
    <t>Brjesh</t>
  </si>
  <si>
    <t>FMF027173</t>
  </si>
  <si>
    <t>771909-RGL-3</t>
  </si>
  <si>
    <t>Pooja Sagar [FMF054134]</t>
  </si>
  <si>
    <t>NARSAN</t>
  </si>
  <si>
    <t>092304-RGL-39</t>
  </si>
  <si>
    <t>Neha [FMF048682]</t>
  </si>
  <si>
    <t>RKBR-Mundlana-08</t>
  </si>
  <si>
    <t>FMF069903</t>
  </si>
  <si>
    <t>241373-RGL-14</t>
  </si>
  <si>
    <t>Resma</t>
  </si>
  <si>
    <t>Shubham Kumar [FMF069903]</t>
  </si>
  <si>
    <t>JBBR-Kherki-03</t>
  </si>
  <si>
    <t>Rohit Singh</t>
  </si>
  <si>
    <t>FMF065739</t>
  </si>
  <si>
    <t>354869-RGL-16</t>
  </si>
  <si>
    <t>Saluchana</t>
  </si>
  <si>
    <t>Rohit Singh [FMF065739]</t>
  </si>
  <si>
    <t>585966-RGL-25</t>
  </si>
  <si>
    <t>Riya Choudhary [FMF048326]</t>
  </si>
  <si>
    <t>JEAWAR</t>
  </si>
  <si>
    <t>JEAW-Syaraul-04</t>
  </si>
  <si>
    <t>523845-RGL-5</t>
  </si>
  <si>
    <t>Lalit Kumar [FMF040011]</t>
  </si>
  <si>
    <t>Ram Das [FMF004810]</t>
  </si>
  <si>
    <t>FMF004810</t>
  </si>
  <si>
    <t>Rajvati</t>
  </si>
  <si>
    <t>588590-RGL-6</t>
  </si>
  <si>
    <t>Ajay Kumar [FMF050899]</t>
  </si>
  <si>
    <t>604456-RGL-11</t>
  </si>
  <si>
    <t>Mohit Bansal [FMF055815]</t>
  </si>
  <si>
    <t>Sachin [FMF063493]</t>
  </si>
  <si>
    <t>639996-RGL-8</t>
  </si>
  <si>
    <t>JEAW-Khandeha-022</t>
  </si>
  <si>
    <t>Harendra Singh</t>
  </si>
  <si>
    <t>FMF054749</t>
  </si>
  <si>
    <t>654482-RGL-5</t>
  </si>
  <si>
    <t>Harendra Singh [FMF054749]</t>
  </si>
  <si>
    <t>665123-RGL-5</t>
  </si>
  <si>
    <t>Lokendra Singh [FMF075584]</t>
  </si>
  <si>
    <t>THANA BHAWAN</t>
  </si>
  <si>
    <t>365607-RGL-11</t>
  </si>
  <si>
    <t>Sanjeev Choudhary [FMF070757]</t>
  </si>
  <si>
    <t>THBH-Latifgadh-015</t>
  </si>
  <si>
    <t>638988-RGL-10</t>
  </si>
  <si>
    <t>Sudesh</t>
  </si>
  <si>
    <t>649499-RGL-9</t>
  </si>
  <si>
    <t>NEETA</t>
  </si>
  <si>
    <t>Rahul Kumar [FMF069023]</t>
  </si>
  <si>
    <t>RAMPUR TIRAHA</t>
  </si>
  <si>
    <t>254210-RGL-9</t>
  </si>
  <si>
    <t>Ashish Malyan [FMF056867]</t>
  </si>
  <si>
    <t>273595-RGL-18</t>
  </si>
  <si>
    <t>Vipin Kumar [FMF074424]</t>
  </si>
  <si>
    <t>295290-RGL-8</t>
  </si>
  <si>
    <t>Shri Kant [FMF072912]</t>
  </si>
  <si>
    <t>CHAR-Maleera-013</t>
  </si>
  <si>
    <t>341105-RGL-11</t>
  </si>
  <si>
    <t>467563-RGL-7</t>
  </si>
  <si>
    <t>MIRA-Yogendra-025</t>
  </si>
  <si>
    <t>482173-RGL-14</t>
  </si>
  <si>
    <t>Bimlesh</t>
  </si>
  <si>
    <t>718110-RGL-7</t>
  </si>
  <si>
    <t>Neeshu Kumar [FMF030701]</t>
  </si>
  <si>
    <t>Rajkapoor . [FMF020752]</t>
  </si>
  <si>
    <t>UJHANI</t>
  </si>
  <si>
    <t>SAHS-KURDARNI-01</t>
  </si>
  <si>
    <t>635075-RGL-4</t>
  </si>
  <si>
    <t>Upnesh Kumar [FMF038811]</t>
  </si>
  <si>
    <t>Karan singh [FMF060303]</t>
  </si>
  <si>
    <t>UJI-Chhatuia-011</t>
  </si>
  <si>
    <t>Asheesh Rathore</t>
  </si>
  <si>
    <t>FMF056141</t>
  </si>
  <si>
    <t>690996-RGL-4</t>
  </si>
  <si>
    <t>Asheesh Rathore [FMF056141]</t>
  </si>
  <si>
    <t>691741-RGL-3</t>
  </si>
  <si>
    <t>Kundan [FMF051575]</t>
  </si>
  <si>
    <t>710912-RGL-4</t>
  </si>
  <si>
    <t>BANAT</t>
  </si>
  <si>
    <t>SHLI-Bantikeda-07</t>
  </si>
  <si>
    <t>338609-RGL-25</t>
  </si>
  <si>
    <t>Naushana</t>
  </si>
  <si>
    <t>Gaurav Kumar [FMF070217]</t>
  </si>
  <si>
    <t>SHLI-Kudana-020</t>
  </si>
  <si>
    <t>371483-RGL-14</t>
  </si>
  <si>
    <t>Mahafuj</t>
  </si>
  <si>
    <t>Nitin Kumar [FMF054213]</t>
  </si>
  <si>
    <t>SHLI-Banat-047</t>
  </si>
  <si>
    <t>377937-RGL-11</t>
  </si>
  <si>
    <t>Bano</t>
  </si>
  <si>
    <t>FMF011825</t>
  </si>
  <si>
    <t>SHLI-Banat-048</t>
  </si>
  <si>
    <t>382079-RGL-12</t>
  </si>
  <si>
    <t>SHLI-Bantikeda-011</t>
  </si>
  <si>
    <t>382163-RGL-18</t>
  </si>
  <si>
    <t>Sahista</t>
  </si>
  <si>
    <t>Haseena</t>
  </si>
  <si>
    <t>PENDRA</t>
  </si>
  <si>
    <t>046106-RGL-29</t>
  </si>
  <si>
    <t>Jalesh Yadav [FMF068092]</t>
  </si>
  <si>
    <t>Golu Ram [FMF025518]</t>
  </si>
  <si>
    <t>PEBR-ANJANI-01</t>
  </si>
  <si>
    <t>048716-RGL-42</t>
  </si>
  <si>
    <t>Ramkumari Nagesh</t>
  </si>
  <si>
    <t>Aravind Banjare [FMF038419]</t>
  </si>
  <si>
    <t>PEBR-Lalati-04</t>
  </si>
  <si>
    <t>652752-RGL-9</t>
  </si>
  <si>
    <t>Saraswati Sahu [FMF065906]</t>
  </si>
  <si>
    <t>692991-RGL-8</t>
  </si>
  <si>
    <t>706375-RGL-6</t>
  </si>
  <si>
    <t>PEBR-AMADAND-04</t>
  </si>
  <si>
    <t>734658-RGL-5</t>
  </si>
  <si>
    <t>NIRESHBAI SARIYAN</t>
  </si>
  <si>
    <t>SAKHIGOPAL</t>
  </si>
  <si>
    <t>056015-RGL-40</t>
  </si>
  <si>
    <t>FMF067552</t>
  </si>
  <si>
    <t>SHBR-ALAPUR-03</t>
  </si>
  <si>
    <t>109699-RGL-23</t>
  </si>
  <si>
    <t>Sukumari Bhoi</t>
  </si>
  <si>
    <t>Subhasmruti Pradhan [FMF046442]</t>
  </si>
  <si>
    <t>SHBR-RUPADEIPUR-07</t>
  </si>
  <si>
    <t>274109-RGL-14</t>
  </si>
  <si>
    <t>Subhasmita Mohanty</t>
  </si>
  <si>
    <t>Sumanta Baliarsingh [FMF059593]</t>
  </si>
  <si>
    <t>SHBR-NARENDRAPUR-014</t>
  </si>
  <si>
    <t>309488-RGL-20</t>
  </si>
  <si>
    <t>Lopamudra Parida</t>
  </si>
  <si>
    <t>Satya Sekhar Choudhary [FMF056740]</t>
  </si>
  <si>
    <t>SHBR-Gopinathpur-023</t>
  </si>
  <si>
    <t>Uma Ranjan Sahoo</t>
  </si>
  <si>
    <t>FMF074473</t>
  </si>
  <si>
    <t>320376-RGL-13</t>
  </si>
  <si>
    <t>RAJANI BEHERA</t>
  </si>
  <si>
    <t>SHBR-CHHANAGHARA-08</t>
  </si>
  <si>
    <t>593409-RGL-14</t>
  </si>
  <si>
    <t>Minati Jena</t>
  </si>
  <si>
    <t>Raj Kishore Sahu [FMF019726]</t>
  </si>
  <si>
    <t>657742-RGL-3</t>
  </si>
  <si>
    <t>Jhuni Bhoi</t>
  </si>
  <si>
    <t>SUNAKHALA</t>
  </si>
  <si>
    <t>098829-RGL-39</t>
  </si>
  <si>
    <t>Gyanaranjan Samal [FMF075572]</t>
  </si>
  <si>
    <t>Mahesh Nayak [FMF035387]</t>
  </si>
  <si>
    <t>SNBR-Sukala-04</t>
  </si>
  <si>
    <t>227945-RGL-16</t>
  </si>
  <si>
    <t>Sashmita Sethi</t>
  </si>
  <si>
    <t>SNBR-DENGAJHARI-01</t>
  </si>
  <si>
    <t>230772-RGL-23</t>
  </si>
  <si>
    <t>RITA ROUT</t>
  </si>
  <si>
    <t>Samir Kumar Rout [FMF034875]</t>
  </si>
  <si>
    <t>SNBR-RAJASUNAKHALA-024</t>
  </si>
  <si>
    <t>Jagadish Sahoo</t>
  </si>
  <si>
    <t>FMF067775</t>
  </si>
  <si>
    <t>585091-RGL-16</t>
  </si>
  <si>
    <t>Sairun Bibi</t>
  </si>
  <si>
    <t>Jagadish Sahoo [FMF067775]</t>
  </si>
  <si>
    <t>ATHAGARH</t>
  </si>
  <si>
    <t>ATBR-Ghatipiri-01</t>
  </si>
  <si>
    <t>Anil Gajendra</t>
  </si>
  <si>
    <t>FMF068459</t>
  </si>
  <si>
    <t>200397-RGL-15</t>
  </si>
  <si>
    <t>bharati sahoo</t>
  </si>
  <si>
    <t>Saroj Kumar Mallik [FMF065454]</t>
  </si>
  <si>
    <t>FMF065454</t>
  </si>
  <si>
    <t>BALANGIR</t>
  </si>
  <si>
    <t>BLBO-Karlapita-01</t>
  </si>
  <si>
    <t>054129-RGL-30</t>
  </si>
  <si>
    <t>Panchami Jhankar</t>
  </si>
  <si>
    <t>Prabhat Sahu [FMF041038]</t>
  </si>
  <si>
    <t>FMF073829</t>
  </si>
  <si>
    <t>054766-RGL-15</t>
  </si>
  <si>
    <t>Dipu Sahu [FMF071200]</t>
  </si>
  <si>
    <t>Lily Majhi [FMF032149]</t>
  </si>
  <si>
    <t>BLBO-Pilatimahul-03</t>
  </si>
  <si>
    <t>072210-RGL-24</t>
  </si>
  <si>
    <t>JASHOBANTI NAIK</t>
  </si>
  <si>
    <t>BLBO-Takarla-06</t>
  </si>
  <si>
    <t>079029-RGL-36</t>
  </si>
  <si>
    <t>Prabhati Nanda</t>
  </si>
  <si>
    <t>089239-RGL-25</t>
  </si>
  <si>
    <t>BLBO-SINDURBAHAL-02</t>
  </si>
  <si>
    <t>Sangita Bag</t>
  </si>
  <si>
    <t>FMF068057</t>
  </si>
  <si>
    <t>126235-RGL-34</t>
  </si>
  <si>
    <t>Kalpana Dandasena</t>
  </si>
  <si>
    <t>Sangita Bag [FMF068057]</t>
  </si>
  <si>
    <t>BLBO-Mendhipali-01</t>
  </si>
  <si>
    <t>145569-RGL-14</t>
  </si>
  <si>
    <t>Suryakanti Kudei</t>
  </si>
  <si>
    <t>150941-RGL-35</t>
  </si>
  <si>
    <t>HIRA SAHU</t>
  </si>
  <si>
    <t>Prabhat Sethi [FMF045886]</t>
  </si>
  <si>
    <t>607455-RGL-5</t>
  </si>
  <si>
    <t>BLBO-Pardhiapali-03</t>
  </si>
  <si>
    <t>630654-RGL-11</t>
  </si>
  <si>
    <t>Kshirabati Putel</t>
  </si>
  <si>
    <t>651088-RGL-6</t>
  </si>
  <si>
    <t>Radha Bhoi [FMF042836]</t>
  </si>
  <si>
    <t>ANGUL</t>
  </si>
  <si>
    <t>AGUL-BADIBAHAL-02</t>
  </si>
  <si>
    <t>064469-RGL-29</t>
  </si>
  <si>
    <t>M_IGL-M36-65K ICICI@24.15%</t>
  </si>
  <si>
    <t>M65KI@24.15%</t>
  </si>
  <si>
    <t>RINA NAIK</t>
  </si>
  <si>
    <t>Prasant Naik [FMF051107]</t>
  </si>
  <si>
    <t>Bishnu Moharana [FMF067504]</t>
  </si>
  <si>
    <t>FMF067504</t>
  </si>
  <si>
    <t>Chinmayee Naik</t>
  </si>
  <si>
    <t>124132-RGL-17</t>
  </si>
  <si>
    <t>143201-RGL-21</t>
  </si>
  <si>
    <t>AGUL-TUKUDA-03</t>
  </si>
  <si>
    <t>214656-RGL-13</t>
  </si>
  <si>
    <t>MAMATA MUDULI</t>
  </si>
  <si>
    <t>Pradyumn Pradhan [FMF060156]</t>
  </si>
  <si>
    <t>Diptesh Panda [FMF015778]</t>
  </si>
  <si>
    <t>FMF015778</t>
  </si>
  <si>
    <t>Pramila Muduli</t>
  </si>
  <si>
    <t>AGUL-BENTAPUR-04</t>
  </si>
  <si>
    <t>Sameer Sahoo</t>
  </si>
  <si>
    <t>FMF068006</t>
  </si>
  <si>
    <t>242063-RGL-16</t>
  </si>
  <si>
    <t>Sumitra Bhoi</t>
  </si>
  <si>
    <t>Sameer Sahoo [FMF068006]</t>
  </si>
  <si>
    <t>372331-RGL-21</t>
  </si>
  <si>
    <t>Mr. Ranjan Chhatria [FMF058791]</t>
  </si>
  <si>
    <t>489280-RGL-18</t>
  </si>
  <si>
    <t>Draupadi Bhoi [FMF029961]</t>
  </si>
  <si>
    <t>AGUL-SANTRAPUR-3</t>
  </si>
  <si>
    <t>523051-RGL-7</t>
  </si>
  <si>
    <t>AGUL-KHANDAHATA-04</t>
  </si>
  <si>
    <t>Pradyumn Pradhan</t>
  </si>
  <si>
    <t>FMF060156</t>
  </si>
  <si>
    <t>586292-RGL-9</t>
  </si>
  <si>
    <t>Sumati Matiari</t>
  </si>
  <si>
    <t>PADAMPUR</t>
  </si>
  <si>
    <t>PDPR-KUDASINGHA-01</t>
  </si>
  <si>
    <t>058768-RGL-32</t>
  </si>
  <si>
    <t>Santosini Barik</t>
  </si>
  <si>
    <t>PDPR-MURHAPALLI-01</t>
  </si>
  <si>
    <t>060668-RGL-33</t>
  </si>
  <si>
    <t>M_IGL-M36-60K HDFC@24.50%</t>
  </si>
  <si>
    <t>M60KH@24.50%</t>
  </si>
  <si>
    <t>SABITA DHARUA</t>
  </si>
  <si>
    <t>Ekalabya Banchhor [FMF063049]</t>
  </si>
  <si>
    <t>PDPR-MALPARA-01</t>
  </si>
  <si>
    <t>094597-RGL-33</t>
  </si>
  <si>
    <t>Basanti Bariha</t>
  </si>
  <si>
    <t>Hemalata Bariha</t>
  </si>
  <si>
    <t>PDPR-KANGAON-01</t>
  </si>
  <si>
    <t>148754-RGL-45</t>
  </si>
  <si>
    <t>Sindhu Hati</t>
  </si>
  <si>
    <t>Milan Podh [FMF063416]</t>
  </si>
  <si>
    <t>PDPR-PANDAKIPALI-06</t>
  </si>
  <si>
    <t>293427-RGL-56</t>
  </si>
  <si>
    <t>Nandini Sahu</t>
  </si>
  <si>
    <t>Gunanidhi Rana [FMF038472]</t>
  </si>
  <si>
    <t>SUBARNAPUR</t>
  </si>
  <si>
    <t>SUPR-BINKA-07</t>
  </si>
  <si>
    <t>321980-RGL-34</t>
  </si>
  <si>
    <t>Sumati Naik</t>
  </si>
  <si>
    <t>Saroja Kumar Adabaria [FMF030182]</t>
  </si>
  <si>
    <t>SUPR-RAMHASINDHOL-02</t>
  </si>
  <si>
    <t>412646-RGL-19</t>
  </si>
  <si>
    <t>Rupakanti Dalbehera</t>
  </si>
  <si>
    <t>Drona Mahakur [FMF062255]</t>
  </si>
  <si>
    <t>SUPR-KAINTARA-04</t>
  </si>
  <si>
    <t>514449-RGL-10</t>
  </si>
  <si>
    <t>Puspanjali Sa</t>
  </si>
  <si>
    <t>SUPR-GAELABERNNA-03</t>
  </si>
  <si>
    <t>605705-RGL-7</t>
  </si>
  <si>
    <t>KUNTI ROUT</t>
  </si>
  <si>
    <t>BHEDEN</t>
  </si>
  <si>
    <t>070078-RGL-26</t>
  </si>
  <si>
    <t>Padmanava Amat [FMF070617]</t>
  </si>
  <si>
    <t>FMF065950</t>
  </si>
  <si>
    <t>BHDN-KUTPALI-03</t>
  </si>
  <si>
    <t>Rakesh Suna</t>
  </si>
  <si>
    <t>FMF031004</t>
  </si>
  <si>
    <t>079578-RGL-34</t>
  </si>
  <si>
    <t>M_IGL-M25-82K HDFC@24.50%</t>
  </si>
  <si>
    <t>M82KHD@24.50%</t>
  </si>
  <si>
    <t>BHARATI DEEP</t>
  </si>
  <si>
    <t>Rakesh Suna [FMF031004]</t>
  </si>
  <si>
    <t>083618-RGL-19</t>
  </si>
  <si>
    <t>BHDN-KUSANPURI-04</t>
  </si>
  <si>
    <t>247191-RGL-34</t>
  </si>
  <si>
    <t>TILOTTAMA SUBANKETAKI</t>
  </si>
  <si>
    <t>Lateswar Bag [FMF057827]</t>
  </si>
  <si>
    <t>BHDN-MANPUR-05</t>
  </si>
  <si>
    <t>287027-RGL-24</t>
  </si>
  <si>
    <t>Sita Bhue</t>
  </si>
  <si>
    <t>UMERKOTE</t>
  </si>
  <si>
    <t>UCBR-KARAGAM-01</t>
  </si>
  <si>
    <t>Gobindo Swarnakar</t>
  </si>
  <si>
    <t>FMF065557</t>
  </si>
  <si>
    <t>076517-RGL-35</t>
  </si>
  <si>
    <t>Kausalya Harijana</t>
  </si>
  <si>
    <t>Gobindo Swarnakar [FMF065557]</t>
  </si>
  <si>
    <t>Kanhu Charana Sahu [FMF016580]</t>
  </si>
  <si>
    <t>FMF016580</t>
  </si>
  <si>
    <t>UCBR-Pariabeda-01</t>
  </si>
  <si>
    <t>078303-RGL-15</t>
  </si>
  <si>
    <t>Bala Bhatra</t>
  </si>
  <si>
    <t>UCBR-TELNADIGAM-01</t>
  </si>
  <si>
    <t>079009-RGL-13</t>
  </si>
  <si>
    <t>Basanti Santa</t>
  </si>
  <si>
    <t>Mohan Hati [FMF071105]</t>
  </si>
  <si>
    <t>UCBR-CHADHEIGUDA-03</t>
  </si>
  <si>
    <t>250996-RGL-27</t>
  </si>
  <si>
    <t>Hiramani Harijan</t>
  </si>
  <si>
    <t>Papiya Mondal [FMF064338]</t>
  </si>
  <si>
    <t>Basudev Maharana [FMF051059]</t>
  </si>
  <si>
    <t>Jayarama Sahu</t>
  </si>
  <si>
    <t>FMF042325</t>
  </si>
  <si>
    <t>Jayarama Sahu [FMF042325]</t>
  </si>
  <si>
    <t>761935-RGL-7</t>
  </si>
  <si>
    <t>782662-RGL-3</t>
  </si>
  <si>
    <t>UCBR-BHALUSAHI-01</t>
  </si>
  <si>
    <t>783903-RGL-6</t>
  </si>
  <si>
    <t>Lalita Santa</t>
  </si>
  <si>
    <t>JEYPORE</t>
  </si>
  <si>
    <t>JYBR-GHATABAGRA-01</t>
  </si>
  <si>
    <t>080182-RGL-17</t>
  </si>
  <si>
    <t>Sultana Bibi</t>
  </si>
  <si>
    <t>DHARMAGARH</t>
  </si>
  <si>
    <t>DHGH-Kankeri-07</t>
  </si>
  <si>
    <t>185204-RGL-16</t>
  </si>
  <si>
    <t>Gomati Majhi</t>
  </si>
  <si>
    <t>Sibam Meher [FMF075553]</t>
  </si>
  <si>
    <t>KANTABANJI</t>
  </si>
  <si>
    <t>KBJ-BHOIPADA-02</t>
  </si>
  <si>
    <t>Kuladip Majhi</t>
  </si>
  <si>
    <t>FMF065723</t>
  </si>
  <si>
    <t>095910-RGL-30</t>
  </si>
  <si>
    <t>M_IGL-M25-40K HDFC@24.60%</t>
  </si>
  <si>
    <t>M40KHD@24.60%</t>
  </si>
  <si>
    <t>Dulita Majhi</t>
  </si>
  <si>
    <t>KBJ-Nunhad-01</t>
  </si>
  <si>
    <t>Manoj Nag</t>
  </si>
  <si>
    <t>FMF060866</t>
  </si>
  <si>
    <t>112281-RGL-38</t>
  </si>
  <si>
    <t>MAMATA MEHEA</t>
  </si>
  <si>
    <t>Manoj Nag [FMF060866]</t>
  </si>
  <si>
    <t>FMF011474</t>
  </si>
  <si>
    <t>KBJ-DUMERCHUAN-01</t>
  </si>
  <si>
    <t>Bhola Tandi</t>
  </si>
  <si>
    <t>FMF053495</t>
  </si>
  <si>
    <t>133856-RGL-42</t>
  </si>
  <si>
    <t>Gaurimani Sagria</t>
  </si>
  <si>
    <t>KBJ-Balikhamar-02</t>
  </si>
  <si>
    <t>136118-RGL-27</t>
  </si>
  <si>
    <t>Jamuna Majhi</t>
  </si>
  <si>
    <t>KBJ-Semla-02</t>
  </si>
  <si>
    <t>724379-RGL-26</t>
  </si>
  <si>
    <t>Banita Majhi</t>
  </si>
  <si>
    <t>Dayanidhi Sahu [FMF044098]</t>
  </si>
  <si>
    <t>KHARIAR</t>
  </si>
  <si>
    <t>KRAR-Anchalpur-01</t>
  </si>
  <si>
    <t>Shruti Sagaria</t>
  </si>
  <si>
    <t>FMF068234</t>
  </si>
  <si>
    <t>085482-RGL-15</t>
  </si>
  <si>
    <t>Upabanti Suna</t>
  </si>
  <si>
    <t>Shruti Sagaria [FMF068234]</t>
  </si>
  <si>
    <t>Gayatri Suna</t>
  </si>
  <si>
    <t>KRAR-Goimundi-06</t>
  </si>
  <si>
    <t>617933-RGL-9</t>
  </si>
  <si>
    <t>Jharana Chalan</t>
  </si>
  <si>
    <t>Amulya Sha [FMF060283]</t>
  </si>
  <si>
    <t>KRAR-Haripur-03</t>
  </si>
  <si>
    <t>631940-RGL-11</t>
  </si>
  <si>
    <t>Lochane Sabar</t>
  </si>
  <si>
    <t>Jyoti Ranjan Dandsena [FMF034186]</t>
  </si>
  <si>
    <t>FMF007847</t>
  </si>
  <si>
    <t>TIHIDI</t>
  </si>
  <si>
    <t>105519-RGL-20</t>
  </si>
  <si>
    <t>Subhasmita Kar [FMF055138]</t>
  </si>
  <si>
    <t>FMF008604</t>
  </si>
  <si>
    <t>THBR-KASATI-02</t>
  </si>
  <si>
    <t>206702-RGL-22</t>
  </si>
  <si>
    <t>Manasi Jena</t>
  </si>
  <si>
    <t>Rasmita Dalei [FMF049951]</t>
  </si>
  <si>
    <t>THBR-Kuanrichatar-06</t>
  </si>
  <si>
    <t>Sasmita Das</t>
  </si>
  <si>
    <t>FMF056346</t>
  </si>
  <si>
    <t>544530-RGL-13</t>
  </si>
  <si>
    <t>Sarita Biswal</t>
  </si>
  <si>
    <t>Sasmita Das [FMF056346]</t>
  </si>
  <si>
    <t>Jitendra Kumar Barik [FMF049419]</t>
  </si>
  <si>
    <t>772209-RGL-4</t>
  </si>
  <si>
    <t>Ashok kumar Rout [FMF055410]</t>
  </si>
  <si>
    <t>DIGAPAHANDI</t>
  </si>
  <si>
    <t>309640-RGL-18</t>
  </si>
  <si>
    <t>Ali Bisoyi</t>
  </si>
  <si>
    <t>Shibani Prusty [FMF036738]</t>
  </si>
  <si>
    <t>DIGA-KANDHAGANI-01</t>
  </si>
  <si>
    <t>726246-RGL-21</t>
  </si>
  <si>
    <t>Swarnalatha Malik</t>
  </si>
  <si>
    <t>DIGA-LUHAGUDI-01</t>
  </si>
  <si>
    <t>764051-RGL-9</t>
  </si>
  <si>
    <t>Sebika Mandal</t>
  </si>
  <si>
    <t>RENGALI</t>
  </si>
  <si>
    <t>RENG-Bhursipali-01</t>
  </si>
  <si>
    <t>131943-RGL-28</t>
  </si>
  <si>
    <t>Sabita Oram</t>
  </si>
  <si>
    <t>GOPINATH GOCHHI [FMF048585]</t>
  </si>
  <si>
    <t>Suresh Kumar Khamari [FMF012615]</t>
  </si>
  <si>
    <t>FMF012615</t>
  </si>
  <si>
    <t>Mamata Behera [FMF018158]</t>
  </si>
  <si>
    <t>138716-RGL-16</t>
  </si>
  <si>
    <t>Swarup Padhan [FMF075066]</t>
  </si>
  <si>
    <t>RENG-BAUNSEN-01</t>
  </si>
  <si>
    <t>164987-RGL-16</t>
  </si>
  <si>
    <t>Geeta Khadia</t>
  </si>
  <si>
    <t>RENG-BARADUNGURI-02</t>
  </si>
  <si>
    <t>Biswanath Palita</t>
  </si>
  <si>
    <t>FMF027571</t>
  </si>
  <si>
    <t>180076-RGL-39</t>
  </si>
  <si>
    <t>Basanti Oram</t>
  </si>
  <si>
    <t>RENG-HIRAKUD-07</t>
  </si>
  <si>
    <t>181432-RGL-35</t>
  </si>
  <si>
    <t>SUBHALAYA MAJHI</t>
  </si>
  <si>
    <t>Biswanath Palita [FMF027571]</t>
  </si>
  <si>
    <t>RENG-KUKUDA-01</t>
  </si>
  <si>
    <t>194282-RGL-35</t>
  </si>
  <si>
    <t>Prabhasini Khanda</t>
  </si>
  <si>
    <t>Dillip Kumar Behera [FMF024337]</t>
  </si>
  <si>
    <t>216000-RGL-40</t>
  </si>
  <si>
    <t>RENG-Falsabahal-02</t>
  </si>
  <si>
    <t>403010-RGL-19</t>
  </si>
  <si>
    <t>Rima Dhurua</t>
  </si>
  <si>
    <t>463431-RGL-27</t>
  </si>
  <si>
    <t>581168-RGL-13</t>
  </si>
  <si>
    <t>Roshan Nayak [FMF063992]</t>
  </si>
  <si>
    <t>RENG-Babuchakuli-05</t>
  </si>
  <si>
    <t>760239-RGL-3</t>
  </si>
  <si>
    <t>Anita Khadia</t>
  </si>
  <si>
    <t>ASIKA</t>
  </si>
  <si>
    <t>ASIK-ALLIPUR-03</t>
  </si>
  <si>
    <t>Dipun Maharana</t>
  </si>
  <si>
    <t>FMF043949</t>
  </si>
  <si>
    <t>204240-RGL-16</t>
  </si>
  <si>
    <t>Kasturi Naik</t>
  </si>
  <si>
    <t>Dipun Kumar Maharana [FMF043949]</t>
  </si>
  <si>
    <t>ASIK-DHANIJA-03</t>
  </si>
  <si>
    <t>391137-RGL-19</t>
  </si>
  <si>
    <t>T Babi Patra</t>
  </si>
  <si>
    <t>Titash Mandala [FMF076385]</t>
  </si>
  <si>
    <t>418653-RGL-18</t>
  </si>
  <si>
    <t>Rasmita Gouda</t>
  </si>
  <si>
    <t>Sandhyarani Parida [FMF070277]</t>
  </si>
  <si>
    <t>ASIK-BADAKHOLI-011</t>
  </si>
  <si>
    <t>777875-RGL-5</t>
  </si>
  <si>
    <t>M_IGL-M25-65K ICICI@24.50%</t>
  </si>
  <si>
    <t>M65KICIC@24.50%</t>
  </si>
  <si>
    <t>Runu Jena</t>
  </si>
  <si>
    <t>BINJHARPUR</t>
  </si>
  <si>
    <t>126192-RGL-26</t>
  </si>
  <si>
    <t>Rashmita Ghadai [FMF028338]</t>
  </si>
  <si>
    <t>MGPR-Panjarasahi-01</t>
  </si>
  <si>
    <t>Debabratta Nayak</t>
  </si>
  <si>
    <t>FMF067306</t>
  </si>
  <si>
    <t>569494-RGL-11</t>
  </si>
  <si>
    <t>Subhadra Jena</t>
  </si>
  <si>
    <t>Debabratta Nayak [FMF067306]</t>
  </si>
  <si>
    <t>FMF012041</t>
  </si>
  <si>
    <t>BINJ-JARI-026</t>
  </si>
  <si>
    <t>662813-RGL-7</t>
  </si>
  <si>
    <t>Sakuntala Malik</t>
  </si>
  <si>
    <t>MGPR-Odei-01</t>
  </si>
  <si>
    <t>711503-RGL-4</t>
  </si>
  <si>
    <t>758119-RGL-13</t>
  </si>
  <si>
    <t>Abhisek Barik [FMF042497]</t>
  </si>
  <si>
    <t>KHAIRA</t>
  </si>
  <si>
    <t>KHAI-FATEPUR-08</t>
  </si>
  <si>
    <t>Krishna Dey</t>
  </si>
  <si>
    <t>FMF068110</t>
  </si>
  <si>
    <t>264032-RGL-21</t>
  </si>
  <si>
    <t>Padmabati Rout</t>
  </si>
  <si>
    <t>Krishna Dey [FMF068110]</t>
  </si>
  <si>
    <t>Manas Kumar Panda [FMF066280]</t>
  </si>
  <si>
    <t>Santosh Mishra [FMF056836]</t>
  </si>
  <si>
    <t>404191-RGL-38</t>
  </si>
  <si>
    <t>Jayant Malik [FMF043810]</t>
  </si>
  <si>
    <t>Arupjyoti Mohanty [FMF023534]</t>
  </si>
  <si>
    <t>FMF023534</t>
  </si>
  <si>
    <t>KHAI-GUAPAL-014</t>
  </si>
  <si>
    <t>Bikasha Panda</t>
  </si>
  <si>
    <t>FMF051823</t>
  </si>
  <si>
    <t>784540-RGL-2</t>
  </si>
  <si>
    <t>Banajyotsna Bal</t>
  </si>
  <si>
    <t>Bikasha Panda [FMF051823]</t>
  </si>
  <si>
    <t>KHUNTA</t>
  </si>
  <si>
    <t>KHUN-RAIDANDIA-02</t>
  </si>
  <si>
    <t>Basudev Barik</t>
  </si>
  <si>
    <t>FMF066115</t>
  </si>
  <si>
    <t>212381-RGL-9</t>
  </si>
  <si>
    <t>M_IGL-M36-60K ICICI@24.15%</t>
  </si>
  <si>
    <t>M60KI@24.15%</t>
  </si>
  <si>
    <t>PARBATI HEMBRAM</t>
  </si>
  <si>
    <t>Basudev Barik [FMF066115]</t>
  </si>
  <si>
    <t>KHUN-RADHA-07</t>
  </si>
  <si>
    <t>Dharmananda Naik</t>
  </si>
  <si>
    <t>FMF052166</t>
  </si>
  <si>
    <t>438559-RGL-11</t>
  </si>
  <si>
    <t>Chandani Sing</t>
  </si>
  <si>
    <t>Dharmananda Naik [FMF052166]</t>
  </si>
  <si>
    <t>KHUN-BHOLAGADIA-09</t>
  </si>
  <si>
    <t>654466-RGL-6</t>
  </si>
  <si>
    <t>Juli Bindhani</t>
  </si>
  <si>
    <t>Alamani Sing</t>
  </si>
  <si>
    <t>665437-RGL-9</t>
  </si>
  <si>
    <t>Manisha Mohanty [FMF074100]</t>
  </si>
  <si>
    <t>BIJOYNAGAR</t>
  </si>
  <si>
    <t>BIJO-Jaji-02</t>
  </si>
  <si>
    <t>Nirabjyoti Choudhary</t>
  </si>
  <si>
    <t>FMF050073</t>
  </si>
  <si>
    <t>210493-RGL-21</t>
  </si>
  <si>
    <t>MANOMATI RABHA</t>
  </si>
  <si>
    <t>Nirabjyoti Choudhary [FMF050073]</t>
  </si>
  <si>
    <t>Brajen Nath [FMF010768]</t>
  </si>
  <si>
    <t>BIJO-Barduar-014</t>
  </si>
  <si>
    <t>612852-RGL-8</t>
  </si>
  <si>
    <t>Makan Rabha</t>
  </si>
  <si>
    <t>BIJO-Dalang-03</t>
  </si>
  <si>
    <t>Diganta Baishya</t>
  </si>
  <si>
    <t>FMF063400</t>
  </si>
  <si>
    <t>717206-RGL-3</t>
  </si>
  <si>
    <t>Shibani Boro</t>
  </si>
  <si>
    <t>Diganta Baishya [FMF063400]</t>
  </si>
  <si>
    <t>Rambhe Rabha</t>
  </si>
  <si>
    <t>Meghali Rabha</t>
  </si>
  <si>
    <t>BISWANATH CHARIALI</t>
  </si>
  <si>
    <t>181777-RGL-15</t>
  </si>
  <si>
    <t>Anita Devi [FMF045439]</t>
  </si>
  <si>
    <t>BICH-Dhulimora-04</t>
  </si>
  <si>
    <t>Deepen Saikia</t>
  </si>
  <si>
    <t>FMF050701</t>
  </si>
  <si>
    <t>214326-RGL-25</t>
  </si>
  <si>
    <t>Rupali Beypi</t>
  </si>
  <si>
    <t>Deepen Saikia [FMF050701]</t>
  </si>
  <si>
    <t>552527-RGL-8</t>
  </si>
  <si>
    <t>Mukul Daimary [FMF063397]</t>
  </si>
  <si>
    <t>BICH-KETELA-06</t>
  </si>
  <si>
    <t>Subhranil Borah</t>
  </si>
  <si>
    <t>FMF054013</t>
  </si>
  <si>
    <t>587824-RGL-12</t>
  </si>
  <si>
    <t>Junu Kalandi Munda</t>
  </si>
  <si>
    <t>Subhranil Borah [FMF054013]</t>
  </si>
  <si>
    <t>Mamani Kalandi</t>
  </si>
  <si>
    <t>BICH-Bihmari-02</t>
  </si>
  <si>
    <t>598156-RGL-12</t>
  </si>
  <si>
    <t>Bina Katharpi</t>
  </si>
  <si>
    <t>M_IGL-M36-60K Kotak@24.15%</t>
  </si>
  <si>
    <t>M60KK@24.15%</t>
  </si>
  <si>
    <t>Basapi Beypi</t>
  </si>
  <si>
    <t>BICH-Rangagarh-011</t>
  </si>
  <si>
    <t>Rintu Chetia</t>
  </si>
  <si>
    <t>FMF053141</t>
  </si>
  <si>
    <t>678359-RGL-5</t>
  </si>
  <si>
    <t>Sopna Bhuyan</t>
  </si>
  <si>
    <t>Rintu Chetia [FMF053141]</t>
  </si>
  <si>
    <t>DHEKIAJULI</t>
  </si>
  <si>
    <t>644708-RGL-15</t>
  </si>
  <si>
    <t>Panchami Singh</t>
  </si>
  <si>
    <t>Payel Gorait [FMF072271]</t>
  </si>
  <si>
    <t>699931-RGL-8</t>
  </si>
  <si>
    <t>Dipjyoti Borah [FMF072234]</t>
  </si>
  <si>
    <t>DHEK-Tamuli-012</t>
  </si>
  <si>
    <t>700311-RGL-5</t>
  </si>
  <si>
    <t>Puspa Newar</t>
  </si>
  <si>
    <t>Dipanjali Nath [FMF055769]</t>
  </si>
  <si>
    <t>Ritupan Bhuyan [FMF070819]</t>
  </si>
  <si>
    <t>DHEK-Mijibari-020</t>
  </si>
  <si>
    <t>Lwithwma Boro</t>
  </si>
  <si>
    <t>FMF075952</t>
  </si>
  <si>
    <t>720177-RGL-3</t>
  </si>
  <si>
    <t>Subi Nath</t>
  </si>
  <si>
    <t>Lwithwma Boro [FMF075952]</t>
  </si>
  <si>
    <t>DHEK-Bagaribari-03</t>
  </si>
  <si>
    <t>724336-RGL-5</t>
  </si>
  <si>
    <t>Anindita Chakki</t>
  </si>
  <si>
    <t>DHEK-Chamuagaon-015</t>
  </si>
  <si>
    <t>786377-RGL-2</t>
  </si>
  <si>
    <t>Chinu Daimari</t>
  </si>
  <si>
    <t>Upen Saikia [FMF055792]</t>
  </si>
  <si>
    <t>786682-RGL-1</t>
  </si>
  <si>
    <t>Rotima Tanti</t>
  </si>
  <si>
    <t>Lili Kumari Munda</t>
  </si>
  <si>
    <t>ANANTPUR</t>
  </si>
  <si>
    <t>FMF013232</t>
  </si>
  <si>
    <t>262636-RGL-11</t>
  </si>
  <si>
    <t>Jyostna Rani Das [FMF063161]</t>
  </si>
  <si>
    <t>266162-RGL-19</t>
  </si>
  <si>
    <t>Bharati Mohanty</t>
  </si>
  <si>
    <t>ANTR-KURUDA-08</t>
  </si>
  <si>
    <t>Sanjib Jena</t>
  </si>
  <si>
    <t>FMF055422</t>
  </si>
  <si>
    <t>272022-RGL-37</t>
  </si>
  <si>
    <t>Anjana Das</t>
  </si>
  <si>
    <t>Sanjib Kumar Jena [FMF055422]</t>
  </si>
  <si>
    <t>782126-RGL-3</t>
  </si>
  <si>
    <t>KHANDAPADA</t>
  </si>
  <si>
    <t>223433-RGL-18</t>
  </si>
  <si>
    <t>Siba Singh [FMF068754]</t>
  </si>
  <si>
    <t>Ranjan Sahoo [FMF065592]</t>
  </si>
  <si>
    <t>Mithun Singh [FMF071629]</t>
  </si>
  <si>
    <t>Basanti Behera</t>
  </si>
  <si>
    <t>TEZPUR</t>
  </si>
  <si>
    <t>191209-RGL-20</t>
  </si>
  <si>
    <t>Payel Borah</t>
  </si>
  <si>
    <t>Bikash Bora [FMF066701]</t>
  </si>
  <si>
    <t>TEPR-Mansiri-011</t>
  </si>
  <si>
    <t>336660-RGL-15</t>
  </si>
  <si>
    <t>Sabetri Damai</t>
  </si>
  <si>
    <t>Rimpi Dey [FMF056591]</t>
  </si>
  <si>
    <t>Tila Maya Biswakarma</t>
  </si>
  <si>
    <t>TEPR-Mansiri-012</t>
  </si>
  <si>
    <t>350420-RGL-15</t>
  </si>
  <si>
    <t>Anju Mili</t>
  </si>
  <si>
    <t>TEPR-Niz-06</t>
  </si>
  <si>
    <t>Kandarpa Kumar</t>
  </si>
  <si>
    <t>FMF075363</t>
  </si>
  <si>
    <t>541106-RGL-11</t>
  </si>
  <si>
    <t>Premmaya Devi</t>
  </si>
  <si>
    <t>Kandarpa Kumar [FMF075363]</t>
  </si>
  <si>
    <t>FMF011329</t>
  </si>
  <si>
    <t>675307-RGL-3</t>
  </si>
  <si>
    <t>Akash Das [FMF070824]</t>
  </si>
  <si>
    <t>KISHORE NAGAR</t>
  </si>
  <si>
    <t>BARADWAR</t>
  </si>
  <si>
    <t>BARA-TUSAR-01</t>
  </si>
  <si>
    <t>310038-RGL-23</t>
  </si>
  <si>
    <t>Rukhmani Khunte</t>
  </si>
  <si>
    <t>Inderjeet Manhar [FMF064569]</t>
  </si>
  <si>
    <t>310065-RGL-21</t>
  </si>
  <si>
    <t>Parvati Yadav</t>
  </si>
  <si>
    <t>Aakash Kumar Yadav [FMF053537]</t>
  </si>
  <si>
    <t>BARA-KASHIGARH-03</t>
  </si>
  <si>
    <t>333597-RGL-20</t>
  </si>
  <si>
    <t>Rath Bai Tandan</t>
  </si>
  <si>
    <t>PATAN-CG</t>
  </si>
  <si>
    <t>254368-RGL-30</t>
  </si>
  <si>
    <t>PATN-KHILORA-01</t>
  </si>
  <si>
    <t>350022-RGL-14</t>
  </si>
  <si>
    <t>Kuleshwari Yadav</t>
  </si>
  <si>
    <t>Hareesh Kumar [FMF053117]</t>
  </si>
  <si>
    <t>365995-RGL-31</t>
  </si>
  <si>
    <t>Damani [FMF038776]</t>
  </si>
  <si>
    <t>405813-RGL-18</t>
  </si>
  <si>
    <t>PATN-KHAMARIYA-02</t>
  </si>
  <si>
    <t>Khilesh Nishad</t>
  </si>
  <si>
    <t>FMF075317</t>
  </si>
  <si>
    <t>450550-RGL-24</t>
  </si>
  <si>
    <t>Premlata Verma</t>
  </si>
  <si>
    <t>Khilesh Nishad [FMF075317]</t>
  </si>
  <si>
    <t>PATN-DUNDERA-01</t>
  </si>
  <si>
    <t>463914-RGL-14</t>
  </si>
  <si>
    <t>PATN-MARRA-03</t>
  </si>
  <si>
    <t>749349-RGL-6</t>
  </si>
  <si>
    <t>RAMKALI</t>
  </si>
  <si>
    <t>MALUDA</t>
  </si>
  <si>
    <t>MALU-ORA-01</t>
  </si>
  <si>
    <t>344360-RGL-20</t>
  </si>
  <si>
    <t>Sonali Barik</t>
  </si>
  <si>
    <t>Rupali Dalai [FMF068243]</t>
  </si>
  <si>
    <t>570830-RGL-4</t>
  </si>
  <si>
    <t>Babli Dalei</t>
  </si>
  <si>
    <t>PARJANG</t>
  </si>
  <si>
    <t>KYBR-CHANDAPUR-01</t>
  </si>
  <si>
    <t>Krutibasa Naik</t>
  </si>
  <si>
    <t>FMF065685</t>
  </si>
  <si>
    <t>110358-RGL-10</t>
  </si>
  <si>
    <t>Asha Naik</t>
  </si>
  <si>
    <t>Krutibasa Naik [FMF065685]</t>
  </si>
  <si>
    <t>314503-RGL-14</t>
  </si>
  <si>
    <t>FMF010227</t>
  </si>
  <si>
    <t>TABR-KATABAHAL-09</t>
  </si>
  <si>
    <t>Balaram Barik</t>
  </si>
  <si>
    <t>FMF056891</t>
  </si>
  <si>
    <t>614975-RGL-12</t>
  </si>
  <si>
    <t>Lipa Pradhan</t>
  </si>
  <si>
    <t>Balaram Barik [FMF056891]</t>
  </si>
  <si>
    <t>TABR-DAMALA-06</t>
  </si>
  <si>
    <t>Shrabani Sahoo</t>
  </si>
  <si>
    <t>FMF068297</t>
  </si>
  <si>
    <t>635459-RGL-8</t>
  </si>
  <si>
    <t>Narmada Behera</t>
  </si>
  <si>
    <t>Shrabani Sahoo [FMF068297]</t>
  </si>
  <si>
    <t>PAR-KANDARA-013</t>
  </si>
  <si>
    <t>742112-RGL-4</t>
  </si>
  <si>
    <t>Mamta Rout</t>
  </si>
  <si>
    <t>PAR-SINGADA-04</t>
  </si>
  <si>
    <t>759321-RGL-2</t>
  </si>
  <si>
    <t>Atar Sahoo</t>
  </si>
  <si>
    <t>TAMULPUR</t>
  </si>
  <si>
    <t>TMLP-KALAKUCHI-01</t>
  </si>
  <si>
    <t>Pulak Baro</t>
  </si>
  <si>
    <t>FMF057195</t>
  </si>
  <si>
    <t>675412-RGL-16</t>
  </si>
  <si>
    <t>Sandhya Das</t>
  </si>
  <si>
    <t>Pulak Baro [FMF057195]</t>
  </si>
  <si>
    <t>Renu Narzary Brahma</t>
  </si>
  <si>
    <t>697526-RGL-7</t>
  </si>
  <si>
    <t>Dipankar Barman [FMF073096]</t>
  </si>
  <si>
    <t>TMLP-No-4</t>
  </si>
  <si>
    <t>700157-RGL-8</t>
  </si>
  <si>
    <t>Kalpana Das</t>
  </si>
  <si>
    <t>Nerswn Daimari [FMF057194]</t>
  </si>
  <si>
    <t>TMLP-UTTAR-06</t>
  </si>
  <si>
    <t>710901-RGL-9</t>
  </si>
  <si>
    <t>Jonali Patowary</t>
  </si>
  <si>
    <t>Chandini Patowary</t>
  </si>
  <si>
    <t>713988-RGL-8</t>
  </si>
  <si>
    <t>Barasha Kalita [FMF060066]</t>
  </si>
  <si>
    <t>TMLP-Charangbari-05</t>
  </si>
  <si>
    <t>Pampy Baruah</t>
  </si>
  <si>
    <t>FMF058465</t>
  </si>
  <si>
    <t>753702-RGL-5</t>
  </si>
  <si>
    <t>Ritamani Das Mazumdar</t>
  </si>
  <si>
    <t>Pampy Baruah [FMF058465]</t>
  </si>
  <si>
    <t>RAGHUNATHPUR</t>
  </si>
  <si>
    <t>172950-RGL-20</t>
  </si>
  <si>
    <t>Pradipta Behera [FMF047847]</t>
  </si>
  <si>
    <t>RAGH-Alando-02</t>
  </si>
  <si>
    <t>Sandhyarani Mallik</t>
  </si>
  <si>
    <t>FMF068001</t>
  </si>
  <si>
    <t>343415-RGL-29</t>
  </si>
  <si>
    <t>Mili Singh</t>
  </si>
  <si>
    <t>Surjya Panda [FMF058636]</t>
  </si>
  <si>
    <t>RAGH-Banakunda-03</t>
  </si>
  <si>
    <t>Prabira Palei</t>
  </si>
  <si>
    <t>FMF075131</t>
  </si>
  <si>
    <t>356768-RGL-12</t>
  </si>
  <si>
    <t>KAMALA MALIK</t>
  </si>
  <si>
    <t>Prabira Palei [FMF075131]</t>
  </si>
  <si>
    <t>FMF023020</t>
  </si>
  <si>
    <t>RAJNAGAR</t>
  </si>
  <si>
    <t>RAGR-Kurunti-01</t>
  </si>
  <si>
    <t>207950-RGL-8</t>
  </si>
  <si>
    <t>YASHOBANTI PRADHAN</t>
  </si>
  <si>
    <t>Satyabrata Sethi [FMF034599]</t>
  </si>
  <si>
    <t>Purna Senapati [FMF028050]</t>
  </si>
  <si>
    <t>FMF028050</t>
  </si>
  <si>
    <t>RAGR-MADANPUR-03</t>
  </si>
  <si>
    <t>Sidhanta Das</t>
  </si>
  <si>
    <t>FMF067053</t>
  </si>
  <si>
    <t>214944-RGL-22</t>
  </si>
  <si>
    <t>Sabitri Das</t>
  </si>
  <si>
    <t>Sidhanta Das [FMF067053]</t>
  </si>
  <si>
    <t>Gitanjali Das</t>
  </si>
  <si>
    <t>Jharana Das</t>
  </si>
  <si>
    <t>RAGR-Dangamal-08</t>
  </si>
  <si>
    <t>231460-RGL-19</t>
  </si>
  <si>
    <t>Jharana Behera</t>
  </si>
  <si>
    <t>Prasanta Sahoo [FMF034401]</t>
  </si>
  <si>
    <t>RAGR-Debendranarayanpur-03</t>
  </si>
  <si>
    <t>249434-RGL-20</t>
  </si>
  <si>
    <t>Amari Lenka</t>
  </si>
  <si>
    <t>381516-RGL-7</t>
  </si>
  <si>
    <t>Paresh Das [FMF034530]</t>
  </si>
  <si>
    <t>422912-RGL-15</t>
  </si>
  <si>
    <t>RAGR-MADANPUR-09</t>
  </si>
  <si>
    <t>456661-RGL-11</t>
  </si>
  <si>
    <t>Sulochana Behera</t>
  </si>
  <si>
    <t>RAGR-Kulalanjuda-05</t>
  </si>
  <si>
    <t>Ashisa Dash</t>
  </si>
  <si>
    <t>FMF068734</t>
  </si>
  <si>
    <t>461852-RGL-10</t>
  </si>
  <si>
    <t>Minati Malla</t>
  </si>
  <si>
    <t>Ashisa Dash [FMF068734]</t>
  </si>
  <si>
    <t>RAGR-Gopalpur-07</t>
  </si>
  <si>
    <t>636549-RGL-12</t>
  </si>
  <si>
    <t>Anita Biswal</t>
  </si>
  <si>
    <t>KUJANG</t>
  </si>
  <si>
    <t>KUJG-Siju-01</t>
  </si>
  <si>
    <t>Mun Biswal</t>
  </si>
  <si>
    <t>FMF066718</t>
  </si>
  <si>
    <t>279415-RGL-11</t>
  </si>
  <si>
    <t>Annapurna Sahoo</t>
  </si>
  <si>
    <t>Mun Mun Biswal [FMF066718]</t>
  </si>
  <si>
    <t>Malay Panda [FMF032707]</t>
  </si>
  <si>
    <t>FMF032707</t>
  </si>
  <si>
    <t>Madhusudan Dash [FMF035547]</t>
  </si>
  <si>
    <t>KUJG-Trilochanpur-01</t>
  </si>
  <si>
    <t>291402-RGL-24</t>
  </si>
  <si>
    <t>Gehlei Behera</t>
  </si>
  <si>
    <t>KUJG-Paradipgarh-012</t>
  </si>
  <si>
    <t>319158-RGL-18</t>
  </si>
  <si>
    <t>Sanjulata Sahoo</t>
  </si>
  <si>
    <t>345491-RGL-12</t>
  </si>
  <si>
    <t>Rudra Pratap Sahoo [FMF058974]</t>
  </si>
  <si>
    <t>KUJG-Bauriapalanda-03</t>
  </si>
  <si>
    <t>366081-RGL-16</t>
  </si>
  <si>
    <t>Babi Barik</t>
  </si>
  <si>
    <t>Supriti Das [FMF073528]</t>
  </si>
  <si>
    <t>KUJG-ATHARABANKI-09</t>
  </si>
  <si>
    <t>371898-RGL-20</t>
  </si>
  <si>
    <t>Sasmita Bera</t>
  </si>
  <si>
    <t>375885-RGL-19</t>
  </si>
  <si>
    <t>KUJG-GATANAI-06</t>
  </si>
  <si>
    <t>445470-RGL-32</t>
  </si>
  <si>
    <t>Sabita Malick</t>
  </si>
  <si>
    <t>KUJG-NIHARUNIKANDHA-07</t>
  </si>
  <si>
    <t>532752-RGL-12</t>
  </si>
  <si>
    <t>Manas Barik</t>
  </si>
  <si>
    <t>KUJG-UDAYABATA-016</t>
  </si>
  <si>
    <t>582652-RGL-12</t>
  </si>
  <si>
    <t>Snehalata Malik</t>
  </si>
  <si>
    <t>FALAKATA</t>
  </si>
  <si>
    <t>FLKT-BARADOBA-05</t>
  </si>
  <si>
    <t>Jayanta Roy</t>
  </si>
  <si>
    <t>FMF074374</t>
  </si>
  <si>
    <t>578091-RGL-8</t>
  </si>
  <si>
    <t>Minati Das</t>
  </si>
  <si>
    <t>Jayanta Roy [FMF074374]</t>
  </si>
  <si>
    <t>FMF070094</t>
  </si>
  <si>
    <t>613871-RGL-13</t>
  </si>
  <si>
    <t>Sankar Barman [FMF071039]</t>
  </si>
  <si>
    <t>BAGDOGRA</t>
  </si>
  <si>
    <t>BDGRA-Rangapani-01</t>
  </si>
  <si>
    <t>Ramen Biswas</t>
  </si>
  <si>
    <t>FMF053301</t>
  </si>
  <si>
    <t>552655-RGL-14</t>
  </si>
  <si>
    <t>Alpana Singha</t>
  </si>
  <si>
    <t>Ramen Biswas [FMF053301]</t>
  </si>
  <si>
    <t>FMF007600</t>
  </si>
  <si>
    <t>BDGRA-Belgachi-08</t>
  </si>
  <si>
    <t>590626-RGL-20</t>
  </si>
  <si>
    <t>Sabita Gowala</t>
  </si>
  <si>
    <t>Rabiul Hoque [FMF043835]</t>
  </si>
  <si>
    <t>BDGRA-Chaupukuria-05</t>
  </si>
  <si>
    <t>599414-RGL-10</t>
  </si>
  <si>
    <t>Punam Dehari Singh</t>
  </si>
  <si>
    <t>BIRPARA</t>
  </si>
  <si>
    <t>BPRA-JAGIJHORA-03</t>
  </si>
  <si>
    <t>Bikram Sarkar</t>
  </si>
  <si>
    <t>FMF041590</t>
  </si>
  <si>
    <t>567152-RGL-7</t>
  </si>
  <si>
    <t>Lakhi Saiba</t>
  </si>
  <si>
    <t>Bikram Sarkar [FMF041590]</t>
  </si>
  <si>
    <t>Dhananjoy Roy [FMF069770]</t>
  </si>
  <si>
    <t>Hemanta  Gadi [FMF008357]</t>
  </si>
  <si>
    <t>BPRA-HARITALGURI-01</t>
  </si>
  <si>
    <t>582566-RGL-17</t>
  </si>
  <si>
    <t>Punam Ekka</t>
  </si>
  <si>
    <t>Sanjay Barman [FMF042074]</t>
  </si>
  <si>
    <t>BPRA-HALDIBARI-03</t>
  </si>
  <si>
    <t>600544-RGL-8</t>
  </si>
  <si>
    <t>Devia Lohar</t>
  </si>
  <si>
    <t>BPRA-KARAIBARI-016</t>
  </si>
  <si>
    <t>611245-RGL-8</t>
  </si>
  <si>
    <t>Iti Ray</t>
  </si>
  <si>
    <t>Nazir Hossain [FMF051420]</t>
  </si>
  <si>
    <t>BPRA-DIMDIMA-05</t>
  </si>
  <si>
    <t>632867-RGL-17</t>
  </si>
  <si>
    <t>Binita Tirkey</t>
  </si>
  <si>
    <t>663924-RGL-13</t>
  </si>
  <si>
    <t>689047-RGL-12</t>
  </si>
  <si>
    <t>BPRA-DUDUMARI-02</t>
  </si>
  <si>
    <t>741483-RGL-15</t>
  </si>
  <si>
    <t>Somari Mahali</t>
  </si>
  <si>
    <t>MATHABHANGA</t>
  </si>
  <si>
    <t>MTBNG-Jatamari-09</t>
  </si>
  <si>
    <t>Niranjan Barman</t>
  </si>
  <si>
    <t>FMF064207</t>
  </si>
  <si>
    <t>568951-RGL-11</t>
  </si>
  <si>
    <t>Sampa Barman</t>
  </si>
  <si>
    <t>Niranjan Barman [FMF064207]</t>
  </si>
  <si>
    <t>Alok Barman [FMF071630]</t>
  </si>
  <si>
    <t>Rajendra Barman [FMF059658]</t>
  </si>
  <si>
    <t>584966-RGL-12</t>
  </si>
  <si>
    <t>Ashim Ray [FMF068774]</t>
  </si>
  <si>
    <t>MTBNG-Bara-17</t>
  </si>
  <si>
    <t>598353-RGL-9</t>
  </si>
  <si>
    <t>Renuka Barman</t>
  </si>
  <si>
    <t>Rinku Barman [FMF045126]</t>
  </si>
  <si>
    <t>616766-RGL-16</t>
  </si>
  <si>
    <t>MTBNG-Jamirdanga-01</t>
  </si>
  <si>
    <t>Lipika Barman</t>
  </si>
  <si>
    <t>FMF069977</t>
  </si>
  <si>
    <t>620418-RGL-11</t>
  </si>
  <si>
    <t>Puja Barman</t>
  </si>
  <si>
    <t>Lipika Barman [FMF069977]</t>
  </si>
  <si>
    <t>MTBNG-Nalgram-04</t>
  </si>
  <si>
    <t>636065-RGL-11</t>
  </si>
  <si>
    <t>Kalyani Barman</t>
  </si>
  <si>
    <t>ALIPURDUAR</t>
  </si>
  <si>
    <t>ALPDR-GOPALPUR-06</t>
  </si>
  <si>
    <t>Debasish Barman</t>
  </si>
  <si>
    <t>FMF042075</t>
  </si>
  <si>
    <t>570289-RGL-16</t>
  </si>
  <si>
    <t>Nandarani Barman</t>
  </si>
  <si>
    <t>Debasish Barman [FMF042075]</t>
  </si>
  <si>
    <t>574369-RGL-7</t>
  </si>
  <si>
    <t>Ranjan Debnath [FMF063656]</t>
  </si>
  <si>
    <t>ALPDR-Taparikhata-09</t>
  </si>
  <si>
    <t>Lokesh Barman</t>
  </si>
  <si>
    <t xml:space="preserve"> FMF043832</t>
  </si>
  <si>
    <t>588440-RGL-13</t>
  </si>
  <si>
    <t>Uma Das</t>
  </si>
  <si>
    <t>Lokesh Barman [ FMF043832]</t>
  </si>
  <si>
    <t>ALPDR-CHENGPARA-03</t>
  </si>
  <si>
    <t>588640-RGL-15</t>
  </si>
  <si>
    <t>Babli Das</t>
  </si>
  <si>
    <t>Sambhu Dhar [FMF048872]</t>
  </si>
  <si>
    <t>ALPDR-BHELUKDABRI-024</t>
  </si>
  <si>
    <t>679831-RGL-4</t>
  </si>
  <si>
    <t>Krishna Debnath</t>
  </si>
  <si>
    <t>SRIKAKULAM</t>
  </si>
  <si>
    <t>SRLM-VADADA-01</t>
  </si>
  <si>
    <t>Goddu Rao</t>
  </si>
  <si>
    <t>FMF065492</t>
  </si>
  <si>
    <t>553716-RGL-14</t>
  </si>
  <si>
    <t>Ayinaparti Pavani</t>
  </si>
  <si>
    <t>Gara Rao [FMF045837]</t>
  </si>
  <si>
    <t>SRLM-KAZIPETA-01</t>
  </si>
  <si>
    <t>Dasari Prasanna</t>
  </si>
  <si>
    <t>FMF062963</t>
  </si>
  <si>
    <t>583171-RGL-8</t>
  </si>
  <si>
    <t>Velamala Lakshmi</t>
  </si>
  <si>
    <t>Dasari Devi Prasanna [FMF062963]</t>
  </si>
  <si>
    <t>SRLM-BANDARUVANIPETA-04</t>
  </si>
  <si>
    <t>657918-RGL-2</t>
  </si>
  <si>
    <t>Komara Bharati</t>
  </si>
  <si>
    <t>Goddu  dillieswara rao [FMF065492]</t>
  </si>
  <si>
    <t>SRLM-DUPPALAVALASA-03</t>
  </si>
  <si>
    <t>686553-RGL-2</t>
  </si>
  <si>
    <t>Mamidi Laxmi</t>
  </si>
  <si>
    <t>Sana Dharma Rao [FMF072078]</t>
  </si>
  <si>
    <t>DHONE</t>
  </si>
  <si>
    <t>DHNE-PEAPULLY-023</t>
  </si>
  <si>
    <t>Shaik Idrusvali</t>
  </si>
  <si>
    <t>FMF061033</t>
  </si>
  <si>
    <t>659782-RGL-5</t>
  </si>
  <si>
    <t>Gujjuveni Lakshmi Devi</t>
  </si>
  <si>
    <t>Shaik Idrusvali [FMF061033]</t>
  </si>
  <si>
    <t>Ramavath Nagendra Naik [FMF049836]</t>
  </si>
  <si>
    <t>Gajula Yadunandana [FMF073569]</t>
  </si>
  <si>
    <t>GORANTLA</t>
  </si>
  <si>
    <t>GTLA-Budili-01</t>
  </si>
  <si>
    <t>Kotholla Sukanya</t>
  </si>
  <si>
    <t>FMF056499</t>
  </si>
  <si>
    <t>697196-RGL-2</t>
  </si>
  <si>
    <t>V Lakshminarsamma</t>
  </si>
  <si>
    <t>Kotholla Sukanya [FMF056499]</t>
  </si>
  <si>
    <t>Patnam Siva [FMF070107]</t>
  </si>
  <si>
    <t>SALEPUR</t>
  </si>
  <si>
    <t>483455-RGL-11</t>
  </si>
  <si>
    <t>Sudhansu Kumar Sahu [FMF054919]</t>
  </si>
  <si>
    <t>Subhasmita Swain [FMF052181]</t>
  </si>
  <si>
    <t>FMF052181</t>
  </si>
  <si>
    <t>SALE-Sarapada-03</t>
  </si>
  <si>
    <t>Monalisha Behera</t>
  </si>
  <si>
    <t>FMF065821</t>
  </si>
  <si>
    <t>667596-RGL-7</t>
  </si>
  <si>
    <t>M_IGL-M25-Cy1-35K HDFC@23.95%</t>
  </si>
  <si>
    <t>35KMHDK@23.95%</t>
  </si>
  <si>
    <t>Santilata Das</t>
  </si>
  <si>
    <t>Monalisha Behera [FMF065821]</t>
  </si>
  <si>
    <t>SALE-DEMANDO-03</t>
  </si>
  <si>
    <t>678027-RGL-3</t>
  </si>
  <si>
    <t>Gayatri Rout</t>
  </si>
  <si>
    <t>ADILABAD</t>
  </si>
  <si>
    <t>775832-RGL-3</t>
  </si>
  <si>
    <t>Malyala Uday Kiran [FMF070843]</t>
  </si>
  <si>
    <t>Gundawar Ravinder [FMF064297]</t>
  </si>
  <si>
    <t>Abhilash Rajareddy Yengod [FMF070738]</t>
  </si>
  <si>
    <t>Tharudi Anjali</t>
  </si>
  <si>
    <t>ADIL-chinchughat-07</t>
  </si>
  <si>
    <t>Shrikant Nilawad</t>
  </si>
  <si>
    <t>FMF068069</t>
  </si>
  <si>
    <t>786752-RGL-1</t>
  </si>
  <si>
    <t>Athram Jyothika</t>
  </si>
  <si>
    <t>Shrikant Ramesh Nilawad [FMF068069]</t>
  </si>
  <si>
    <t>FMF070738</t>
  </si>
  <si>
    <t>Kodapa Sharadha</t>
  </si>
  <si>
    <t>Gedam Swapna</t>
  </si>
  <si>
    <t>Kumra Suguna Bai</t>
  </si>
  <si>
    <t>Kumra Anusuya</t>
  </si>
  <si>
    <t>ADIL-Arli-t-011</t>
  </si>
  <si>
    <t>Chavan Swamy</t>
  </si>
  <si>
    <t>FMF071290</t>
  </si>
  <si>
    <t>786798-RGL-1</t>
  </si>
  <si>
    <t>Vetti Laxmi Bi</t>
  </si>
  <si>
    <t>Chavan Swamy [FMF071290]</t>
  </si>
  <si>
    <t>Kursange Srika</t>
  </si>
  <si>
    <t>Vetti Nanda</t>
  </si>
  <si>
    <t>Surpam Prithi</t>
  </si>
  <si>
    <t>Nagarede Nandha Bai</t>
  </si>
  <si>
    <t>Yes</t>
  </si>
  <si>
    <t>195266-RGL-20</t>
  </si>
  <si>
    <t>M_IGL-M25-78K Bajaj@24.15%</t>
  </si>
  <si>
    <t>M78KBA@24.15%</t>
  </si>
  <si>
    <t>Jyoti Amresh singh</t>
  </si>
  <si>
    <t>Pappu Yadav [FMF058419]</t>
  </si>
  <si>
    <t>BKRM-Natwar-014</t>
  </si>
  <si>
    <t>558651-RGL-7</t>
  </si>
  <si>
    <t>Arti Kumari</t>
  </si>
  <si>
    <t>494718-RGL-17</t>
  </si>
  <si>
    <t>Lavkush Yadav [FMF067469]</t>
  </si>
  <si>
    <t>422873-RGL-13</t>
  </si>
  <si>
    <t>Priyanshu Tripathi [FMF043266]</t>
  </si>
  <si>
    <t>FMF028984</t>
  </si>
  <si>
    <t>560653-RGL-11</t>
  </si>
  <si>
    <t>CCBR-Bahrampur-03</t>
  </si>
  <si>
    <t>078212-RGL-28</t>
  </si>
  <si>
    <t>Vrijesh Singh Yadav [FMF074163]</t>
  </si>
  <si>
    <t>178068-RGL-26</t>
  </si>
  <si>
    <t>BANDANA</t>
  </si>
  <si>
    <t>DALG-Kechki-01</t>
  </si>
  <si>
    <t>214984-RGL-33</t>
  </si>
  <si>
    <t>Ragini Kumari</t>
  </si>
  <si>
    <t>CHTA-Kandabar-06</t>
  </si>
  <si>
    <t>Manoj Rajak</t>
  </si>
  <si>
    <t>FMF075122</t>
  </si>
  <si>
    <t>299649-RGL-18</t>
  </si>
  <si>
    <t>Aasha Devi</t>
  </si>
  <si>
    <t>BAST-Karahi-02</t>
  </si>
  <si>
    <t>376862-RGL-7</t>
  </si>
  <si>
    <t>Pushpa Kumari</t>
  </si>
  <si>
    <t>Priyanshu Kumar [FMF071054]</t>
  </si>
  <si>
    <t>SALN-Atheha-03</t>
  </si>
  <si>
    <t>458236-RGL-6</t>
  </si>
  <si>
    <t>Sakeena Begam</t>
  </si>
  <si>
    <t>BGBR-Khushamada-05</t>
  </si>
  <si>
    <t>FMF057027</t>
  </si>
  <si>
    <t>110090-RGL-8</t>
  </si>
  <si>
    <t>Rajni Meena</t>
  </si>
  <si>
    <t>Vishal Kumar [FMF057027]</t>
  </si>
  <si>
    <t>MAIH-MANTOLWA-03</t>
  </si>
  <si>
    <t>493633-RGL-11</t>
  </si>
  <si>
    <t>Ranu</t>
  </si>
  <si>
    <t>ARDP-GIRGAON-03</t>
  </si>
  <si>
    <t>649624-RGL-5</t>
  </si>
  <si>
    <t>Rekhabai Uttamrao Khandare</t>
  </si>
  <si>
    <t>ANTH-AMMANPALAYAM-01</t>
  </si>
  <si>
    <t>352892-RGL-14</t>
  </si>
  <si>
    <t>Eswari Ranganathan</t>
  </si>
  <si>
    <t>SHRP-Kapil-018</t>
  </si>
  <si>
    <t>686710-RGL-20</t>
  </si>
  <si>
    <t>BNBR-Hathanibhud-07</t>
  </si>
  <si>
    <t>667162-RGL-5</t>
  </si>
  <si>
    <t>Surendra Kumar [FMF062604]</t>
  </si>
  <si>
    <t>758469-RGL-3</t>
  </si>
  <si>
    <t>Rakeshbhai Narayanbhai Damor [FMF065654]</t>
  </si>
  <si>
    <t>631940-RGL-10</t>
  </si>
  <si>
    <t>Mathura Sabar</t>
  </si>
  <si>
    <t>Jamuna Sabar</t>
  </si>
  <si>
    <t>PATN-JHEET-03</t>
  </si>
  <si>
    <t>571520-RGL-9</t>
  </si>
  <si>
    <t>Lakshmi Bai Sarve</t>
  </si>
  <si>
    <t>552180-RGL-9</t>
  </si>
  <si>
    <t>617000-RGL-12</t>
  </si>
  <si>
    <t>Bora Mani Kanta [FMF058433]</t>
  </si>
  <si>
    <t>667219-RGL-4</t>
  </si>
  <si>
    <t>Patruni Santhosh Kumari</t>
  </si>
  <si>
    <t>BIH-Sonki-04</t>
  </si>
  <si>
    <t>Shishupal Kumar</t>
  </si>
  <si>
    <t>FMF049965</t>
  </si>
  <si>
    <t>191161-PCM-1</t>
  </si>
  <si>
    <t>IGL-M27-77K Bajaj@24.15%</t>
  </si>
  <si>
    <t>BA77K@24.15%</t>
  </si>
  <si>
    <t>PUSHPA DEVI</t>
  </si>
  <si>
    <t>UDA-Goalpara-030</t>
  </si>
  <si>
    <t>786045-PCM-1</t>
  </si>
  <si>
    <t>Puneeta Kumari</t>
  </si>
  <si>
    <t>JHAN-Ujaan-061</t>
  </si>
  <si>
    <t>760485-PCM-1</t>
  </si>
  <si>
    <t>IGL-M27-90K Kotak@24.15%</t>
  </si>
  <si>
    <t>90KKKLN@24.15%</t>
  </si>
  <si>
    <t>SURYAKALA DEVI</t>
  </si>
  <si>
    <t>FPBR-Telwari-05</t>
  </si>
  <si>
    <t>Suraj Singh</t>
  </si>
  <si>
    <t>FMF061688</t>
  </si>
  <si>
    <t>598776-PCM-1</t>
  </si>
  <si>
    <t>IGL-M27-40K Bajaj@24.50%</t>
  </si>
  <si>
    <t>BA40K@24.50%</t>
  </si>
  <si>
    <t>HAND-Jhirhari-02</t>
  </si>
  <si>
    <t>154930-PCM-1</t>
  </si>
  <si>
    <t>IGL-M27-90K Bajaj@24.15%</t>
  </si>
  <si>
    <t>BA90K@24.15%</t>
  </si>
  <si>
    <t>Sumitra devi</t>
  </si>
  <si>
    <t>HAND-Jagadishpur-09</t>
  </si>
  <si>
    <t>346942-PCM-1</t>
  </si>
  <si>
    <t>Sanju devi</t>
  </si>
  <si>
    <t>MERB-Ram-017</t>
  </si>
  <si>
    <t>FMF011964</t>
  </si>
  <si>
    <t>104203-PCM-1</t>
  </si>
  <si>
    <t>SHAKUNTALA</t>
  </si>
  <si>
    <t>MERB-Khanpur-04</t>
  </si>
  <si>
    <t>639375-PCM-2</t>
  </si>
  <si>
    <t>IGL-M27-60K Bajaj@24.15%</t>
  </si>
  <si>
    <t>BA60K@24.15%</t>
  </si>
  <si>
    <t>IGL-M27-80K Bajaj@24.15%</t>
  </si>
  <si>
    <t>BA80K@24.15%</t>
  </si>
  <si>
    <t>IGL-M27-65K Bajaj@24.15%</t>
  </si>
  <si>
    <t>BA65K@24.15%</t>
  </si>
  <si>
    <t>NAIB-Keshvapur-02</t>
  </si>
  <si>
    <t>141553-PCM-1</t>
  </si>
  <si>
    <t>IGL-M27-45K Bajaj@24.15%</t>
  </si>
  <si>
    <t>BA45K@24.15%</t>
  </si>
  <si>
    <t>Antima</t>
  </si>
  <si>
    <t>IGL-M27-35K Bajaj @23.85%</t>
  </si>
  <si>
    <t>35KBA27M@23.85%</t>
  </si>
  <si>
    <t>SUSHAMA DEVI</t>
  </si>
  <si>
    <t>NANI-Jognai-05</t>
  </si>
  <si>
    <t>441666-PCM-2</t>
  </si>
  <si>
    <t>Kamala Yadav</t>
  </si>
  <si>
    <t>772031-PCM-3</t>
  </si>
  <si>
    <t>DGBO-Kerai-01</t>
  </si>
  <si>
    <t>055737-PCM-1</t>
  </si>
  <si>
    <t>DGBO-Nagargama-014</t>
  </si>
  <si>
    <t>456040-PCM-1</t>
  </si>
  <si>
    <t>IGL-M27-45K Kotak@24.15%</t>
  </si>
  <si>
    <t>45KKLN@24.15%</t>
  </si>
  <si>
    <t>Chandra Kala Devi</t>
  </si>
  <si>
    <t>HZB-Pauta-02</t>
  </si>
  <si>
    <t>500864-PCM-1</t>
  </si>
  <si>
    <t>IGL-M27-90K ICICI@24.15%</t>
  </si>
  <si>
    <t>90KICICI@24.15</t>
  </si>
  <si>
    <t>Maryam Khatoon</t>
  </si>
  <si>
    <t>352220-PCM-2</t>
  </si>
  <si>
    <t>IGL-M27-50K Bajaj@24.15%</t>
  </si>
  <si>
    <t>BA50K@24.15%</t>
  </si>
  <si>
    <t>IGL-M27-65K ICICI@24.15%</t>
  </si>
  <si>
    <t>65KICICI@24.15%</t>
  </si>
  <si>
    <t>MIBR-Laxmipur-014</t>
  </si>
  <si>
    <t>643794-PCM-1</t>
  </si>
  <si>
    <t>IGL-M27-77K Kotak@24.15%</t>
  </si>
  <si>
    <t>77KKLN@24.15%</t>
  </si>
  <si>
    <t>Shiv Devi</t>
  </si>
  <si>
    <t>GZBO-Sultanpur-2</t>
  </si>
  <si>
    <t>124706-PCM-5</t>
  </si>
  <si>
    <t>Gita devi</t>
  </si>
  <si>
    <t>GZBO-Mainpur-05</t>
  </si>
  <si>
    <t>510314-PCM-2</t>
  </si>
  <si>
    <t>IGL-M27-70K Bajaj@24.15%</t>
  </si>
  <si>
    <t>BA70K@24.15%</t>
  </si>
  <si>
    <t>Sudami Devi</t>
  </si>
  <si>
    <t>MABR-Palia-03</t>
  </si>
  <si>
    <t>FMF075489</t>
  </si>
  <si>
    <t>366506-PCM-1</t>
  </si>
  <si>
    <t>Suman Rajbhar</t>
  </si>
  <si>
    <t>SDBR-Malhipur-02</t>
  </si>
  <si>
    <t>244748-PCM-2</t>
  </si>
  <si>
    <t>Premshila Devi</t>
  </si>
  <si>
    <t>676159-PCM-1</t>
  </si>
  <si>
    <t>NRSA-Barrio-02</t>
  </si>
  <si>
    <t>115114-PCM-3</t>
  </si>
  <si>
    <t>IGL-M27-40K ICICI@24.15%</t>
  </si>
  <si>
    <t>40KICICI@24.15%</t>
  </si>
  <si>
    <t>Anjubala Rawani</t>
  </si>
  <si>
    <t>NRSA-Jogitopa-06</t>
  </si>
  <si>
    <t>245181-PCM-3</t>
  </si>
  <si>
    <t>IGL-M27-50K ICICI@24.15%</t>
  </si>
  <si>
    <t>50KICICI@24.15%</t>
  </si>
  <si>
    <t>Madhu Devi</t>
  </si>
  <si>
    <t>NRSA-Palarpur-04</t>
  </si>
  <si>
    <t>444521-PCM-1</t>
  </si>
  <si>
    <t>IGL-M27-60K ICICI@24.15%</t>
  </si>
  <si>
    <t>60KICICI@24.15%</t>
  </si>
  <si>
    <t>Sumitra Tudu</t>
  </si>
  <si>
    <t>DUM-HARINGOHAL-01</t>
  </si>
  <si>
    <t>552967-PCM-1</t>
  </si>
  <si>
    <t>Shushma Kumari</t>
  </si>
  <si>
    <t>DUM-Pipra-3</t>
  </si>
  <si>
    <t>Sonu Mishra</t>
  </si>
  <si>
    <t>FMF068837</t>
  </si>
  <si>
    <t>706625-PCM-1</t>
  </si>
  <si>
    <t>SHER-Lutua-06</t>
  </si>
  <si>
    <t>347591-PCM-1</t>
  </si>
  <si>
    <t>Rajbanti Devi</t>
  </si>
  <si>
    <t>RAEB-Lodhwari-07</t>
  </si>
  <si>
    <t>701492-PCM-3</t>
  </si>
  <si>
    <t>BARH-Amila-04</t>
  </si>
  <si>
    <t>Surya Raw</t>
  </si>
  <si>
    <t>FMF059126</t>
  </si>
  <si>
    <t>347685-PCM-1</t>
  </si>
  <si>
    <t>Sujeeta Rai</t>
  </si>
  <si>
    <t>GHAR-Kaotabujurg-02</t>
  </si>
  <si>
    <t>454380-PCM-1</t>
  </si>
  <si>
    <t>IGL-M27-75K Bajaj@24.15%</t>
  </si>
  <si>
    <t>BA75K@24.15%</t>
  </si>
  <si>
    <t>Bindu</t>
  </si>
  <si>
    <t>BAST-Parawli-015</t>
  </si>
  <si>
    <t>439238-PCM-2</t>
  </si>
  <si>
    <t>Shaiyra Khatun</t>
  </si>
  <si>
    <t>HANS-BABUDIH-02</t>
  </si>
  <si>
    <t>410944-PCM-1</t>
  </si>
  <si>
    <t>IGL-F53-80K ICICI@24.15%</t>
  </si>
  <si>
    <t>ICIC80KF@24.15</t>
  </si>
  <si>
    <t>Sabita Kumari</t>
  </si>
  <si>
    <t>PAYA-MAHESHUA-01</t>
  </si>
  <si>
    <t>439696-PCM-3</t>
  </si>
  <si>
    <t>Shobhawati</t>
  </si>
  <si>
    <t>LAMB-Aanapur-019</t>
  </si>
  <si>
    <t>502953-PCM-3</t>
  </si>
  <si>
    <t>IGL-M27-85K Bajaj@24.50%</t>
  </si>
  <si>
    <t>BA85K@24.50%</t>
  </si>
  <si>
    <t>Saraswati Devi</t>
  </si>
  <si>
    <t>BATH-Manichaper-09</t>
  </si>
  <si>
    <t>546710-PCM-1</t>
  </si>
  <si>
    <t>CHAMPA KUMARI</t>
  </si>
  <si>
    <t>IGL-M27-60K Hdfc@24.15%</t>
  </si>
  <si>
    <t>HD60K@24.15%</t>
  </si>
  <si>
    <t>GARM-Jagapur-09</t>
  </si>
  <si>
    <t>671780-PCM-1</t>
  </si>
  <si>
    <t>IGL-M27-77K Hdfc@24.15%</t>
  </si>
  <si>
    <t>HD77K@24.15%</t>
  </si>
  <si>
    <t>ARAJ-Batraulia-01</t>
  </si>
  <si>
    <t>075236-PCM-1</t>
  </si>
  <si>
    <t>KAUSHALYA DEVI</t>
  </si>
  <si>
    <t>BRRR-Sarafra-01</t>
  </si>
  <si>
    <t>usha devi</t>
  </si>
  <si>
    <t>242647-PCM-2</t>
  </si>
  <si>
    <t>IGL-M27-73K Bajaj@24.50%</t>
  </si>
  <si>
    <t>BA73K@24.50%</t>
  </si>
  <si>
    <t>Sandhya Kumari</t>
  </si>
  <si>
    <t>BGBR-Police-01</t>
  </si>
  <si>
    <t>525676-PCM-2</t>
  </si>
  <si>
    <t>Jamna</t>
  </si>
  <si>
    <t>Gouri</t>
  </si>
  <si>
    <t>020623-PCM-1</t>
  </si>
  <si>
    <t>VINITA DEVI</t>
  </si>
  <si>
    <t>DAMH-Khria-05</t>
  </si>
  <si>
    <t>165178-PCM-1</t>
  </si>
  <si>
    <t>IGL-M27-50K Kotak@24.50%</t>
  </si>
  <si>
    <t>50KKLN@24.50%</t>
  </si>
  <si>
    <t>GENDA RANI</t>
  </si>
  <si>
    <t>DAMH-Bangaon-013</t>
  </si>
  <si>
    <t>276074-PCM-2</t>
  </si>
  <si>
    <t>IGL-M27-55K Kotak@24.50%</t>
  </si>
  <si>
    <t>55KKLN@24.50%</t>
  </si>
  <si>
    <t>Priyanka Athya</t>
  </si>
  <si>
    <t>DAMH-Bilai-017</t>
  </si>
  <si>
    <t>402129-PCM-1</t>
  </si>
  <si>
    <t>IGL-M27-80K Kotak@24.50%</t>
  </si>
  <si>
    <t>80KKLN@24.50%</t>
  </si>
  <si>
    <t>MAMTA RANI BASOR</t>
  </si>
  <si>
    <t>RTBO-Jakhini-05</t>
  </si>
  <si>
    <t>034156-PCM-2</t>
  </si>
  <si>
    <t>Kiran Mishra</t>
  </si>
  <si>
    <t>RTBO-Adalpura-05</t>
  </si>
  <si>
    <t>096454-PCM-1</t>
  </si>
  <si>
    <t>Sudha Shukla</t>
  </si>
  <si>
    <t>PTN-tendukheda-017</t>
  </si>
  <si>
    <t>140142-PCM-3</t>
  </si>
  <si>
    <t>IGL-M27-60K Kotak@24.15%</t>
  </si>
  <si>
    <t>60KKLN@24.15%</t>
  </si>
  <si>
    <t>Shilpa Ahirwar</t>
  </si>
  <si>
    <t>CHND-KANHAR-06</t>
  </si>
  <si>
    <t>343373-PCM-1</t>
  </si>
  <si>
    <t>IGL-M27-70K Kotak@24.50%</t>
  </si>
  <si>
    <t>70KKLN@24.50%</t>
  </si>
  <si>
    <t>Gyanwati Bandewar</t>
  </si>
  <si>
    <t>SON-TIKARI-04</t>
  </si>
  <si>
    <t>Shailendra Chouriya</t>
  </si>
  <si>
    <t>FMF060220</t>
  </si>
  <si>
    <t>123489-PCM-4</t>
  </si>
  <si>
    <t>IGL-M36-60K Kotak@24.15%</t>
  </si>
  <si>
    <t>60KKB36M@24.15%</t>
  </si>
  <si>
    <t>MAYA Chourasiya</t>
  </si>
  <si>
    <t>NABR-HANUMAN-05</t>
  </si>
  <si>
    <t>Prajval Pachaghare</t>
  </si>
  <si>
    <t>FMF069149</t>
  </si>
  <si>
    <t>386655-PCM-1</t>
  </si>
  <si>
    <t>Usha Dipak Meshram</t>
  </si>
  <si>
    <t>ANBO-Bad-012</t>
  </si>
  <si>
    <t>645167-PCM-1</t>
  </si>
  <si>
    <t>IGL-M27-40K Kotak@24.50%</t>
  </si>
  <si>
    <t>40KKLN@24.50%</t>
  </si>
  <si>
    <t>Paru Bai Bhil</t>
  </si>
  <si>
    <t>LDON-MATHDEORI-01</t>
  </si>
  <si>
    <t>150506-PCM-1</t>
  </si>
  <si>
    <t>IGL-M27-70K Kotak@24.15%</t>
  </si>
  <si>
    <t>70KKLN@24.15%</t>
  </si>
  <si>
    <t>Malti Yadav</t>
  </si>
  <si>
    <t>MAIH-DHANEH-01</t>
  </si>
  <si>
    <t>155936-PCM-1</t>
  </si>
  <si>
    <t>Shivrani chaudhary</t>
  </si>
  <si>
    <t>VINR-BHAWANI-020</t>
  </si>
  <si>
    <t>FMF051229</t>
  </si>
  <si>
    <t>436582-PCM-1</t>
  </si>
  <si>
    <t>PANA-ITARIYA-01</t>
  </si>
  <si>
    <t>Gautam Sabner</t>
  </si>
  <si>
    <t>FMF068697</t>
  </si>
  <si>
    <t>519437-PCM-3</t>
  </si>
  <si>
    <t>IGL-M27-85K Kotak@24.50%</t>
  </si>
  <si>
    <t>85KKLN@24.50%</t>
  </si>
  <si>
    <t>Uma Bai</t>
  </si>
  <si>
    <t>MAJH-LUHARI-04</t>
  </si>
  <si>
    <t>Channi Banshkar</t>
  </si>
  <si>
    <t>FMF038484</t>
  </si>
  <si>
    <t>750766-PCM-1</t>
  </si>
  <si>
    <t>Asharani</t>
  </si>
  <si>
    <t>SIRA-MOHAMMADPUR-07</t>
  </si>
  <si>
    <t>481545-PCM-1</t>
  </si>
  <si>
    <t>Jaanki Devi</t>
  </si>
  <si>
    <t>WJR-VANAPADI-011</t>
  </si>
  <si>
    <t>447542-PCM-1</t>
  </si>
  <si>
    <t>Malathi Arumugham</t>
  </si>
  <si>
    <t>RAPU-SOORANKOTTAI-031</t>
  </si>
  <si>
    <t>David C</t>
  </si>
  <si>
    <t>FMF052503</t>
  </si>
  <si>
    <t>438998-PCM-1</t>
  </si>
  <si>
    <t>Syed Ali Fathima</t>
  </si>
  <si>
    <t>THIK-AYANDUR-03</t>
  </si>
  <si>
    <t>Tamilselvan</t>
  </si>
  <si>
    <t>FMF076260</t>
  </si>
  <si>
    <t>318042-PCM-1</t>
  </si>
  <si>
    <t>Arokia Poovizhi</t>
  </si>
  <si>
    <t>PWAD-ANANT-03</t>
  </si>
  <si>
    <t>458272-PCM-1</t>
  </si>
  <si>
    <t>Mamta Bhuriya</t>
  </si>
  <si>
    <t>NAMB-KARUMAPALAYAM-03</t>
  </si>
  <si>
    <t>503112-PCM-1</t>
  </si>
  <si>
    <t>IGL-M36-90K Kotak@24.15%</t>
  </si>
  <si>
    <t>90KKB36M@24.15%</t>
  </si>
  <si>
    <t>Kuppammal Rangasamy</t>
  </si>
  <si>
    <t>PACD-BEVUHALLI-06</t>
  </si>
  <si>
    <t>696182-PCM-1</t>
  </si>
  <si>
    <t>Magesh</t>
  </si>
  <si>
    <t>POLU-KAPPALUR-014</t>
  </si>
  <si>
    <t>Dinesh V</t>
  </si>
  <si>
    <t>FMF076236</t>
  </si>
  <si>
    <t>422393-PCM-1</t>
  </si>
  <si>
    <t>POLU-PILLUR-011</t>
  </si>
  <si>
    <t>Sakthivel R</t>
  </si>
  <si>
    <t>FMF043343</t>
  </si>
  <si>
    <t>493763-PCM-1</t>
  </si>
  <si>
    <t>Kalaiselvi V</t>
  </si>
  <si>
    <t>GUDY-THATTAPPARAI-07</t>
  </si>
  <si>
    <t>655171-PCM-1</t>
  </si>
  <si>
    <t>IGL-M27-73K Kotak@24.50%</t>
  </si>
  <si>
    <t>73KKLN@24.50%</t>
  </si>
  <si>
    <t>S Surya</t>
  </si>
  <si>
    <t>THAL-BHIM-01</t>
  </si>
  <si>
    <t>487047-PCM-1</t>
  </si>
  <si>
    <t>IGL-F53-55K Kotak @24.15%</t>
  </si>
  <si>
    <t>55KFKN@24.15%</t>
  </si>
  <si>
    <t>Sunita Chouhan</t>
  </si>
  <si>
    <t>THAL-BHIM-06</t>
  </si>
  <si>
    <t>Manish Vasuniya</t>
  </si>
  <si>
    <t>FMF062136</t>
  </si>
  <si>
    <t>545165-PCM-1</t>
  </si>
  <si>
    <t>IGL-F53-77K Kotak @24.15%</t>
  </si>
  <si>
    <t>77KFKN@24.15%</t>
  </si>
  <si>
    <t>Paina Katara</t>
  </si>
  <si>
    <t>BSRB-Barari-05</t>
  </si>
  <si>
    <t>667401-PCM-1</t>
  </si>
  <si>
    <t>IGL-M27-75K Hdfc@24.15%</t>
  </si>
  <si>
    <t>HD75K@24.15%</t>
  </si>
  <si>
    <t>BSRB-Hasanpur-29</t>
  </si>
  <si>
    <t>776908-PCM-1</t>
  </si>
  <si>
    <t>NRPR-Sujatpur-07</t>
  </si>
  <si>
    <t>341697-PCM-1</t>
  </si>
  <si>
    <t>guddi devi</t>
  </si>
  <si>
    <t>388571-PCM-4</t>
  </si>
  <si>
    <t>CHHOTI</t>
  </si>
  <si>
    <t>IGL-M27-70K Hdfc@24.15%</t>
  </si>
  <si>
    <t>HD70K@24.15%</t>
  </si>
  <si>
    <t>PRAT-KACHOTIYA-011</t>
  </si>
  <si>
    <t>Karu Meena</t>
  </si>
  <si>
    <t>FMF074467</t>
  </si>
  <si>
    <t>355376-PCM-1</t>
  </si>
  <si>
    <t>IGL-M27-73K Hdfc@24.50%</t>
  </si>
  <si>
    <t>HD73K@24.50%</t>
  </si>
  <si>
    <t>Reena Dindor</t>
  </si>
  <si>
    <t>BASW-BUDHA-013</t>
  </si>
  <si>
    <t>752187-PCM-1</t>
  </si>
  <si>
    <t>Kajal Bunakar</t>
  </si>
  <si>
    <t>KUSH-PANCH-01</t>
  </si>
  <si>
    <t>691474-PCM-1</t>
  </si>
  <si>
    <t>Jheetha Meda</t>
  </si>
  <si>
    <t>JHAL-GADITA-04</t>
  </si>
  <si>
    <t>Badrilal Dangi</t>
  </si>
  <si>
    <t>FMF069843</t>
  </si>
  <si>
    <t>779635-PCM-2</t>
  </si>
  <si>
    <t>IGL-M27-60K Bajaj@24.50%</t>
  </si>
  <si>
    <t>BA60K@24.50%</t>
  </si>
  <si>
    <t>KORJ-KRESHAR-014</t>
  </si>
  <si>
    <t>573961-PCM-1</t>
  </si>
  <si>
    <t>IGL-F53-70K HDFC@24.60%</t>
  </si>
  <si>
    <t>70KFHDN@24.60%</t>
  </si>
  <si>
    <t>Sona Bai</t>
  </si>
  <si>
    <t>GANA-Ilyaspur-04</t>
  </si>
  <si>
    <t>645572-PCM-1</t>
  </si>
  <si>
    <t>Bhooni Devi</t>
  </si>
  <si>
    <t>SHRP-Kapil-04</t>
  </si>
  <si>
    <t>163567-PCM-1</t>
  </si>
  <si>
    <t>IGL-M27-90K Hdfc@24.15%</t>
  </si>
  <si>
    <t>HD90K@24.15%</t>
  </si>
  <si>
    <t>NANU-Tikaraul-038</t>
  </si>
  <si>
    <t>683540-PCM-1</t>
  </si>
  <si>
    <t>KPBR-Patrani-07</t>
  </si>
  <si>
    <t>297360-PCM-1</t>
  </si>
  <si>
    <t>KPBR-Larpur-02</t>
  </si>
  <si>
    <t>610624-PCM-1</t>
  </si>
  <si>
    <t>IGL-M27-45K ICICI@24.15%</t>
  </si>
  <si>
    <t>45KICICI@24.15%</t>
  </si>
  <si>
    <t>IGL-M27-60K Hdfc@24.50%</t>
  </si>
  <si>
    <t>HD60K@24.50%</t>
  </si>
  <si>
    <t>GHMR-Chittauda-04</t>
  </si>
  <si>
    <t>150223-PCM-2</t>
  </si>
  <si>
    <t>IGL-M27-50K Hdfc@24.50%</t>
  </si>
  <si>
    <t>HD50K@24.50%</t>
  </si>
  <si>
    <t>GHMR-Dattayana-07</t>
  </si>
  <si>
    <t>FMF046755</t>
  </si>
  <si>
    <t>167799-PCM-3</t>
  </si>
  <si>
    <t>IGL-M27-80K Hdfc@24.50%</t>
  </si>
  <si>
    <t>HD80K@24.50%</t>
  </si>
  <si>
    <t>FTBO-Chandrawal-05</t>
  </si>
  <si>
    <t>FMF039860</t>
  </si>
  <si>
    <t>278367-PCM-1</t>
  </si>
  <si>
    <t>Sukhbinder Kaur</t>
  </si>
  <si>
    <t>MIBO-Pathrala-06</t>
  </si>
  <si>
    <t>257974-PCM-1</t>
  </si>
  <si>
    <t>Lavpreet Kaur</t>
  </si>
  <si>
    <t>MIBO-Channu-01</t>
  </si>
  <si>
    <t>Baljinder Singh</t>
  </si>
  <si>
    <t>FMF073171</t>
  </si>
  <si>
    <t>484974-PCM-1</t>
  </si>
  <si>
    <t>Maia Kaur</t>
  </si>
  <si>
    <t>CHAR-Badhai-5</t>
  </si>
  <si>
    <t>326710-PCM-1</t>
  </si>
  <si>
    <t>IGL-M27-85K Hdfc@24.50%</t>
  </si>
  <si>
    <t>HD85K@24.50%</t>
  </si>
  <si>
    <t>Husanajahan</t>
  </si>
  <si>
    <t>CHAR-Ameeranagar-013</t>
  </si>
  <si>
    <t>603678-PCM-2</t>
  </si>
  <si>
    <t>CHAR-Baghra-042</t>
  </si>
  <si>
    <t>685659-PCM-3</t>
  </si>
  <si>
    <t>punam</t>
  </si>
  <si>
    <t>TOHA-Saniyana-020</t>
  </si>
  <si>
    <t>Rohini</t>
  </si>
  <si>
    <t>FMF073485</t>
  </si>
  <si>
    <t>316041-PCM-1</t>
  </si>
  <si>
    <t>RAMRATI</t>
  </si>
  <si>
    <t>VALI-AMBASA-07</t>
  </si>
  <si>
    <t>352384-PCM-1</t>
  </si>
  <si>
    <t>BOTD-JALILA-01</t>
  </si>
  <si>
    <t>393621-PCM-1</t>
  </si>
  <si>
    <t>Khavadiya Payalben Sunilbhai</t>
  </si>
  <si>
    <t>NARS-Uncha-011</t>
  </si>
  <si>
    <t>529072-PCM-4</t>
  </si>
  <si>
    <t>NARS-Nagla-013</t>
  </si>
  <si>
    <t>612214-PCM-1</t>
  </si>
  <si>
    <t>Sarwati</t>
  </si>
  <si>
    <t>REKHA</t>
  </si>
  <si>
    <t>JEAW-Tappal-028</t>
  </si>
  <si>
    <t>661838-PCM-1</t>
  </si>
  <si>
    <t>Rajshri</t>
  </si>
  <si>
    <t>CHAR-Mimlana-012</t>
  </si>
  <si>
    <t>557691-PCM-1</t>
  </si>
  <si>
    <t>Bita Rani</t>
  </si>
  <si>
    <t>UJI-Bhawanipur-04</t>
  </si>
  <si>
    <t>673858-PCM-2</t>
  </si>
  <si>
    <t>SHLI-Adamapur-04</t>
  </si>
  <si>
    <t>243956-PCM-1</t>
  </si>
  <si>
    <t>IGL-90K@36M HDFC @24.50%</t>
  </si>
  <si>
    <t>90KHDF@24.50%</t>
  </si>
  <si>
    <t>Shahista</t>
  </si>
  <si>
    <t>DHGH-Sanyasikundamal-02</t>
  </si>
  <si>
    <t>115990-PCM-2</t>
  </si>
  <si>
    <t>IGL-M27-50K Kotak@24.15%</t>
  </si>
  <si>
    <t>50KKLN@24.15%</t>
  </si>
  <si>
    <t>JAGITA MAJHI</t>
  </si>
  <si>
    <t>KBJ-Kasamal-03</t>
  </si>
  <si>
    <t>671226-PCM-1</t>
  </si>
  <si>
    <t>Mithila Bhoi</t>
  </si>
  <si>
    <t>KRAR-Amera-010</t>
  </si>
  <si>
    <t>627214-PCM-1</t>
  </si>
  <si>
    <t>IGL-M27-75K Kotak@24.15%</t>
  </si>
  <si>
    <t>75KKLN@24.15%</t>
  </si>
  <si>
    <t>Sebatee Hans</t>
  </si>
  <si>
    <t>ASIK-Gabanala-01</t>
  </si>
  <si>
    <t>194882-PCM-1</t>
  </si>
  <si>
    <t>rina behera</t>
  </si>
  <si>
    <t>Ranjita Kumari Behera</t>
  </si>
  <si>
    <t>ASIK-PITALA-013</t>
  </si>
  <si>
    <t>219185-PCM-2</t>
  </si>
  <si>
    <t>KAMBULI PRADHAN</t>
  </si>
  <si>
    <t>BINJ-SUDHUGOBINDA-09</t>
  </si>
  <si>
    <t>Debasish Das</t>
  </si>
  <si>
    <t>FMF047107</t>
  </si>
  <si>
    <t>657634-PCM-1</t>
  </si>
  <si>
    <t>IGL-M27-70K ICICI@24.15%</t>
  </si>
  <si>
    <t>70KICICI@24.15</t>
  </si>
  <si>
    <t>Tuni Behera</t>
  </si>
  <si>
    <t>Manasi Behera</t>
  </si>
  <si>
    <t>KHAI-MITUANI-04</t>
  </si>
  <si>
    <t>245991-PCM-1</t>
  </si>
  <si>
    <t>Bharati Jena</t>
  </si>
  <si>
    <t>KHAI-MANIPUR-010</t>
  </si>
  <si>
    <t xml:space="preserve">S </t>
  </si>
  <si>
    <t>FMF069022</t>
  </si>
  <si>
    <t>345779-PCM-1</t>
  </si>
  <si>
    <t>Saraswati Behera</t>
  </si>
  <si>
    <t>ANTR-MAHARUDRAPUR-03</t>
  </si>
  <si>
    <t>397577-PCM-1</t>
  </si>
  <si>
    <t>Subhadra Majhi</t>
  </si>
  <si>
    <t>TEPR-Hatibari-011</t>
  </si>
  <si>
    <t>705500-PCM-2</t>
  </si>
  <si>
    <t>IGL-M27-80K Kotak@24.15%</t>
  </si>
  <si>
    <t>80KKLN@24.15%</t>
  </si>
  <si>
    <t>Magririta Munda</t>
  </si>
  <si>
    <t>Gayatree Patnayak</t>
  </si>
  <si>
    <t>Chandini Minj</t>
  </si>
  <si>
    <t>Pinki Mollik</t>
  </si>
  <si>
    <t>MALU-Maludkhas-019</t>
  </si>
  <si>
    <t>433214-PCM-2</t>
  </si>
  <si>
    <t>Barsharanee Jena</t>
  </si>
  <si>
    <t>RAGH-Rasalpur-02</t>
  </si>
  <si>
    <t>Kanhu Behera</t>
  </si>
  <si>
    <t>FMF074573</t>
  </si>
  <si>
    <t>249408-PCM-1</t>
  </si>
  <si>
    <t>Pakei Dei</t>
  </si>
  <si>
    <t>BPRA-Birpara-035</t>
  </si>
  <si>
    <t>687370-PCM-2</t>
  </si>
  <si>
    <t>IGL-M27-75K ICICI@24.15%</t>
  </si>
  <si>
    <t>75KICICI@24.15</t>
  </si>
  <si>
    <t>Anu Thapa</t>
  </si>
  <si>
    <t>MTBNG-Khatimari-02</t>
  </si>
  <si>
    <t>Biplab Barman</t>
  </si>
  <si>
    <t>FMF074243</t>
  </si>
  <si>
    <t>561491-PCM-1</t>
  </si>
  <si>
    <t>Moon Sarkar</t>
  </si>
  <si>
    <t>ALPDR-MARICHBARI-016</t>
  </si>
  <si>
    <t>591551-PCM-1</t>
  </si>
  <si>
    <t>Nirobala Barman</t>
  </si>
  <si>
    <t>ALPDR-Taparikhata-025</t>
  </si>
  <si>
    <t>646319-PCM-1</t>
  </si>
  <si>
    <t>Mampi Ray</t>
  </si>
  <si>
    <t>Himanshu Pandey [FMF068003]</t>
  </si>
  <si>
    <t>Ravi Kumar [ESMA-21285]</t>
  </si>
  <si>
    <t>Brajendra Dahayat [FMF029912]</t>
  </si>
  <si>
    <t>Vikash  [FMF038783]</t>
  </si>
  <si>
    <t>Rahul Kumar Gayari [FMF069042]</t>
  </si>
  <si>
    <t>Utkarsh Yadav [FMF023995]</t>
  </si>
  <si>
    <t>MFBO-Sumera-07</t>
  </si>
  <si>
    <t>044527-RGL-26</t>
  </si>
  <si>
    <t>Tarnnum Nisha</t>
  </si>
  <si>
    <t>MFBO-Basantpur-07</t>
  </si>
  <si>
    <t>078798-RGL-29</t>
  </si>
  <si>
    <t>Tannu Devi</t>
  </si>
  <si>
    <t>204106-RGL-18</t>
  </si>
  <si>
    <t>IGL-M27-45K Bajaj@24.50%</t>
  </si>
  <si>
    <t>BA45K@24.50%</t>
  </si>
  <si>
    <t>MFBO-Mithanpura-05</t>
  </si>
  <si>
    <t>227724-RGL-20</t>
  </si>
  <si>
    <t>MFBO-Tarsan-015</t>
  </si>
  <si>
    <t>568057-RGL-16</t>
  </si>
  <si>
    <t>IGL-M27-50K Bajaj@24.50%</t>
  </si>
  <si>
    <t>BA50K@24.50%</t>
  </si>
  <si>
    <t>Renu Devi</t>
  </si>
  <si>
    <t>AGBO-Simra-03</t>
  </si>
  <si>
    <t>201912-RGL-13</t>
  </si>
  <si>
    <t>Priya Devi</t>
  </si>
  <si>
    <t>AGBO-Bishunbigha-01</t>
  </si>
  <si>
    <t>316659-RGL-17</t>
  </si>
  <si>
    <t>Ranjan Kumar [FMF047493]</t>
  </si>
  <si>
    <t>AGBO-Pokhrama-010</t>
  </si>
  <si>
    <t>613050-RGL-8</t>
  </si>
  <si>
    <t>Kalawati Devi</t>
  </si>
  <si>
    <t>Anjani Kumari [FMF074506]</t>
  </si>
  <si>
    <t>Vaivanti Devi</t>
  </si>
  <si>
    <t>DHRISON-Barun-08</t>
  </si>
  <si>
    <t>753703-RGL-5</t>
  </si>
  <si>
    <t>Kunti Devi</t>
  </si>
  <si>
    <t>AAR-Kohra-01</t>
  </si>
  <si>
    <t>Manish Pandey</t>
  </si>
  <si>
    <t>FMF075750</t>
  </si>
  <si>
    <t>076772-RGL-17</t>
  </si>
  <si>
    <t>Sugan Devi</t>
  </si>
  <si>
    <t>Manish Pandey [FMF075750]</t>
  </si>
  <si>
    <t>AAR-Salthar-01</t>
  </si>
  <si>
    <t>076774-RGL-28</t>
  </si>
  <si>
    <t>AAR-Aara-012</t>
  </si>
  <si>
    <t>294534-RGL-23</t>
  </si>
  <si>
    <t>Sugiya Devi</t>
  </si>
  <si>
    <t>BIH-Sohra-05</t>
  </si>
  <si>
    <t>Uttam Sharma</t>
  </si>
  <si>
    <t>FMF049970</t>
  </si>
  <si>
    <t>069106-RGL-14</t>
  </si>
  <si>
    <t>SUGANTI DEVI</t>
  </si>
  <si>
    <t>Uttam Kumar Sharma [FMF049970]</t>
  </si>
  <si>
    <t>FMF011519</t>
  </si>
  <si>
    <t>BIH-Raghunathpur-01</t>
  </si>
  <si>
    <t>210552-RGL-14</t>
  </si>
  <si>
    <t>Sanjoti kumari</t>
  </si>
  <si>
    <t>BIH-Pokharhan-010</t>
  </si>
  <si>
    <t>313164-RGL-33</t>
  </si>
  <si>
    <t>BIH-Balua-06</t>
  </si>
  <si>
    <t>322622-RGL-25</t>
  </si>
  <si>
    <t>Mithilesh Kumar [FMF075802]</t>
  </si>
  <si>
    <t>BIH-Noawranga-05</t>
  </si>
  <si>
    <t>447468-RGL-14</t>
  </si>
  <si>
    <t>Sunil Chaubey [FMF067324]</t>
  </si>
  <si>
    <t>BIH-Sonki-016</t>
  </si>
  <si>
    <t>Rajiv Kumar</t>
  </si>
  <si>
    <t>FMF063953</t>
  </si>
  <si>
    <t>657623-RGL-3</t>
  </si>
  <si>
    <t>Murti Devi</t>
  </si>
  <si>
    <t>Rajiv Kumar [FMF063953]</t>
  </si>
  <si>
    <t>MHBR-Ganaura-02</t>
  </si>
  <si>
    <t>073583-RGL-43</t>
  </si>
  <si>
    <t>Gita Kumari</t>
  </si>
  <si>
    <t>CHBR-Jitaura-023</t>
  </si>
  <si>
    <t>Nandani Kumari</t>
  </si>
  <si>
    <t>FMF066555</t>
  </si>
  <si>
    <t>742373-RGL-10</t>
  </si>
  <si>
    <t>IGL-M27-65K Kotak@24.15%</t>
  </si>
  <si>
    <t>65KKLN@24.15%</t>
  </si>
  <si>
    <t>BINDIYA DEVI</t>
  </si>
  <si>
    <t>Nandani Kumari [FMF066555]</t>
  </si>
  <si>
    <t>Shripratap Parit [FMF003378]</t>
  </si>
  <si>
    <t>UDA-Pipra-08</t>
  </si>
  <si>
    <t>Saurabh Kumar</t>
  </si>
  <si>
    <t>FMF067559</t>
  </si>
  <si>
    <t>157169-RGL-10</t>
  </si>
  <si>
    <t>UDA-Pipra-023</t>
  </si>
  <si>
    <t>327449-RGL-10</t>
  </si>
  <si>
    <t>IGL-M27-73K Bajaj@24.15%</t>
  </si>
  <si>
    <t>BA73K@24.15%</t>
  </si>
  <si>
    <t>Varsha Devi</t>
  </si>
  <si>
    <t>GORA-Harsher-03</t>
  </si>
  <si>
    <t>160213-RGL-16</t>
  </si>
  <si>
    <t>GORA-Bhagwanpur-015</t>
  </si>
  <si>
    <t>307688-RGL-9</t>
  </si>
  <si>
    <t>Ruchi Kumari</t>
  </si>
  <si>
    <t>GORA-Ghousikhan-07</t>
  </si>
  <si>
    <t>344546-RGL-13</t>
  </si>
  <si>
    <t>Babita Giri</t>
  </si>
  <si>
    <t>GORA-Manora-021</t>
  </si>
  <si>
    <t>595624-RGL-11</t>
  </si>
  <si>
    <t>IGL-M36-77K Bajaj@24.15%</t>
  </si>
  <si>
    <t>77KB36M@24.15</t>
  </si>
  <si>
    <t>DNBO-Pundaul-04</t>
  </si>
  <si>
    <t>FMF052292</t>
  </si>
  <si>
    <t>178104-RGL-28</t>
  </si>
  <si>
    <t>Sumit Kumar [FMF052292]</t>
  </si>
  <si>
    <t>Utam Kumar Singh [FMF020868]</t>
  </si>
  <si>
    <t>GOH-Bela-03</t>
  </si>
  <si>
    <t>Sonu Pandey</t>
  </si>
  <si>
    <t>FMF076362</t>
  </si>
  <si>
    <t>413265-RGL-25</t>
  </si>
  <si>
    <t>IGL-M27-85K Bajaj@24.15%</t>
  </si>
  <si>
    <t>BA85K@24.15%</t>
  </si>
  <si>
    <t>Guni Devi</t>
  </si>
  <si>
    <t>444667-RGL-22</t>
  </si>
  <si>
    <t>GOH-Jindapur-06</t>
  </si>
  <si>
    <t>478473-RGL-12</t>
  </si>
  <si>
    <t>IGL-M27-70K Bajaj@24.50%</t>
  </si>
  <si>
    <t>BA70K@24.50%</t>
  </si>
  <si>
    <t>FPBR-Bansura-011</t>
  </si>
  <si>
    <t>664351-RGL-7</t>
  </si>
  <si>
    <t>IGL-M27-75K Bajaj@24.50%</t>
  </si>
  <si>
    <t>BA75K@24.50%</t>
  </si>
  <si>
    <t>Rajrani</t>
  </si>
  <si>
    <t>HAND-Telakhas-021</t>
  </si>
  <si>
    <t>Prashank Dubey</t>
  </si>
  <si>
    <t>FMF047713</t>
  </si>
  <si>
    <t>597594-RGL-8</t>
  </si>
  <si>
    <t>Prashank Dubey [FMF047713]</t>
  </si>
  <si>
    <t>HAND-Dhantulsi-010</t>
  </si>
  <si>
    <t>612633-RGL-6</t>
  </si>
  <si>
    <t>FMF022934</t>
  </si>
  <si>
    <t>HAND-Virapur-019</t>
  </si>
  <si>
    <t>613750-RGL-10</t>
  </si>
  <si>
    <t>Anita Kumari</t>
  </si>
  <si>
    <t>Akash Vishwakarma [FMF060369]</t>
  </si>
  <si>
    <t>Ashish Kumar [FMF011964]</t>
  </si>
  <si>
    <t>MERB-Chaukatha-012</t>
  </si>
  <si>
    <t>Kuldeep Kumar</t>
  </si>
  <si>
    <t>FMF070066</t>
  </si>
  <si>
    <t>786847-RGL-1</t>
  </si>
  <si>
    <t>Kuldeep Kumar [FMF070066]</t>
  </si>
  <si>
    <t>Km Sarita Devi</t>
  </si>
  <si>
    <t>441666-RGL-10</t>
  </si>
  <si>
    <t>Reeta Kumari</t>
  </si>
  <si>
    <t>PYBO-Phulwariya-01</t>
  </si>
  <si>
    <t>083806-RGL-33</t>
  </si>
  <si>
    <t>Anjali Sahay</t>
  </si>
  <si>
    <t>IGL-M27-55K Bajaj@24.15%</t>
  </si>
  <si>
    <t>BA55K@24.15%</t>
  </si>
  <si>
    <t>PYBO-Rajwari-05</t>
  </si>
  <si>
    <t>377610-RGL-25</t>
  </si>
  <si>
    <t>Shashikala Devi</t>
  </si>
  <si>
    <t>KBBO-Dushadhi-05</t>
  </si>
  <si>
    <t>317360-RGL-11</t>
  </si>
  <si>
    <t>KBBO-Kachuara-010</t>
  </si>
  <si>
    <t>351105-RGL-8</t>
  </si>
  <si>
    <t>Chanchla Devi</t>
  </si>
  <si>
    <t>KBBO-Saidpur-018</t>
  </si>
  <si>
    <t>KBBO-Musallhapur-049</t>
  </si>
  <si>
    <t>620347-RGL-10</t>
  </si>
  <si>
    <t>Mukesh Kumar [FMF041989]</t>
  </si>
  <si>
    <t>745604-RGL-5</t>
  </si>
  <si>
    <t>DPBO-Digha-070</t>
  </si>
  <si>
    <t>327286-RGL-33</t>
  </si>
  <si>
    <t>DPBO-Ramjee-030</t>
  </si>
  <si>
    <t>360053-RGL-21</t>
  </si>
  <si>
    <t>SRINDA DEVI</t>
  </si>
  <si>
    <t>DPBO-Ramjee-043</t>
  </si>
  <si>
    <t>689586-RGL-5</t>
  </si>
  <si>
    <t>KANTI KUMARI</t>
  </si>
  <si>
    <t>DPBO-Kurji-069</t>
  </si>
  <si>
    <t>741216-RGL-11</t>
  </si>
  <si>
    <t>BGBO-Babhangama-06</t>
  </si>
  <si>
    <t>035126-RGL-26</t>
  </si>
  <si>
    <t>IGL-M27-45K Bajaj@24.60%</t>
  </si>
  <si>
    <t>BA45K@24.60%</t>
  </si>
  <si>
    <t>FMF025140</t>
  </si>
  <si>
    <t>BGBO-Sahuri-08</t>
  </si>
  <si>
    <t>042471-RGL-16</t>
  </si>
  <si>
    <t>Jahana Khatun</t>
  </si>
  <si>
    <t>Vishal Bharti [FMF069888]</t>
  </si>
  <si>
    <t>BGBO-Sihma-037</t>
  </si>
  <si>
    <t>264902-RGL-36</t>
  </si>
  <si>
    <t>IGL-M27-50K Bajaj@24.60%</t>
  </si>
  <si>
    <t>BA50K@24.60%</t>
  </si>
  <si>
    <t>lalita devi</t>
  </si>
  <si>
    <t>BGBO-badalpura-04</t>
  </si>
  <si>
    <t>623143-RGL-10</t>
  </si>
  <si>
    <t>Rajan Kumar [FMF075770]</t>
  </si>
  <si>
    <t>DGBO-Pachhiyari-08</t>
  </si>
  <si>
    <t>091813-RGL-35</t>
  </si>
  <si>
    <t>Indu Kumari</t>
  </si>
  <si>
    <t>RSBO-Bajitpur-04</t>
  </si>
  <si>
    <t>Golu Poddar</t>
  </si>
  <si>
    <t>FMF073036</t>
  </si>
  <si>
    <t>221169-RGL-23</t>
  </si>
  <si>
    <t>Sarita devi</t>
  </si>
  <si>
    <t>IGL-M27-45K Kotak@24.50%</t>
  </si>
  <si>
    <t>45KKLN@24.50%</t>
  </si>
  <si>
    <t>Chandrabali Kumari</t>
  </si>
  <si>
    <t>KNK-Hesal-060</t>
  </si>
  <si>
    <t>735437-RGL-4</t>
  </si>
  <si>
    <t>IGL-M27-45K ICICI@24.50%</t>
  </si>
  <si>
    <t>45KICICI@24.50%</t>
  </si>
  <si>
    <t>Manoj Kumar [FMF020193]</t>
  </si>
  <si>
    <t>Sangita Priya Toppo [FMF007683]</t>
  </si>
  <si>
    <t>279718-RGL-38</t>
  </si>
  <si>
    <t>HZB-Demotand-02</t>
  </si>
  <si>
    <t>FMF075252</t>
  </si>
  <si>
    <t>457042-RGL-18</t>
  </si>
  <si>
    <t>IGL-M27-35K - ICICI@23.85%</t>
  </si>
  <si>
    <t>35KICICI@23.85%</t>
  </si>
  <si>
    <t>HZB-Merkuri-06</t>
  </si>
  <si>
    <t>568910-RGL-3</t>
  </si>
  <si>
    <t>Laxmi Pandey</t>
  </si>
  <si>
    <t>RJDH-Bandhi-04</t>
  </si>
  <si>
    <t>109570-RGL-19</t>
  </si>
  <si>
    <t>Rinki Devi</t>
  </si>
  <si>
    <t>Sachin Kumar Rajak [FMF035297]</t>
  </si>
  <si>
    <t>ADTP-Gamharia-0247</t>
  </si>
  <si>
    <t>FMF048669</t>
  </si>
  <si>
    <t>629189-RGL-17</t>
  </si>
  <si>
    <t>Chayna Gope</t>
  </si>
  <si>
    <t>Arun Kumar [FMF048669]</t>
  </si>
  <si>
    <t>CCBR-Sikargarah-012</t>
  </si>
  <si>
    <t>445909-RGL-28</t>
  </si>
  <si>
    <t>INDRAMATI</t>
  </si>
  <si>
    <t>CCBR-Pipra-02</t>
  </si>
  <si>
    <t>461281-RGL-15</t>
  </si>
  <si>
    <t>PIBR-Chiutaha-01</t>
  </si>
  <si>
    <t>041540-RGL-24</t>
  </si>
  <si>
    <t>Sunita devi</t>
  </si>
  <si>
    <t>PIBR-Jangal Subhanali 01</t>
  </si>
  <si>
    <t>085598-RGL-41</t>
  </si>
  <si>
    <t>Swati rawat</t>
  </si>
  <si>
    <t>PIBR-Turkaha-012</t>
  </si>
  <si>
    <t>419768-RGL-15</t>
  </si>
  <si>
    <t>Chanda</t>
  </si>
  <si>
    <t>Aadarsh Kumar Jaiswal [FMF075417]</t>
  </si>
  <si>
    <t>Bikarampur SBI  2</t>
  </si>
  <si>
    <t>Kiran Kumari</t>
  </si>
  <si>
    <t>FMF073398</t>
  </si>
  <si>
    <t>072341-RGL-17</t>
  </si>
  <si>
    <t>Kiran Kumari [FMF073398]</t>
  </si>
  <si>
    <t>FMF020910</t>
  </si>
  <si>
    <t>MJBR-MANIKPUR 01</t>
  </si>
  <si>
    <t>178932-RGL-13</t>
  </si>
  <si>
    <t>Kanchan Devi</t>
  </si>
  <si>
    <t>MJBR-Manjhaul-022</t>
  </si>
  <si>
    <t>292490-RGL-16</t>
  </si>
  <si>
    <t>Chandula Devi</t>
  </si>
  <si>
    <t>MJBR-Manjhaul-027</t>
  </si>
  <si>
    <t>318472-RGL-11</t>
  </si>
  <si>
    <t>MJBR-Ekamba-027</t>
  </si>
  <si>
    <t>624061-RGL-5</t>
  </si>
  <si>
    <t>PDBR-Mathiajaikishun-01</t>
  </si>
  <si>
    <t>069548-RGL-19</t>
  </si>
  <si>
    <t>Durgawati Devi</t>
  </si>
  <si>
    <t>PDBR-Bandhu-04</t>
  </si>
  <si>
    <t>602887-RGL-17</t>
  </si>
  <si>
    <t>KTBR-Dharnabandh-02</t>
  </si>
  <si>
    <t>083302-RGL-23</t>
  </si>
  <si>
    <t>KTBR-Bhurungia-09</t>
  </si>
  <si>
    <t>256343-RGL-25</t>
  </si>
  <si>
    <t>KTBR-Harina-022</t>
  </si>
  <si>
    <t>305278-RGL-45</t>
  </si>
  <si>
    <t>IGL-M36-70K ICICI@24.15%</t>
  </si>
  <si>
    <t>70KIC36M@24.15%</t>
  </si>
  <si>
    <t>KTBR-Fulwar-06</t>
  </si>
  <si>
    <t>399288-RGL-19</t>
  </si>
  <si>
    <t>IGL-M27-40K ICICI@24.50%</t>
  </si>
  <si>
    <t>40KICICI@24.50%</t>
  </si>
  <si>
    <t>GGBR-Bhabhopali-015</t>
  </si>
  <si>
    <t>391949-RGL-17</t>
  </si>
  <si>
    <t>Ramu Kumar [FMF074414]</t>
  </si>
  <si>
    <t>MIBR-Belaghat-017</t>
  </si>
  <si>
    <t>761021-RGL-5</t>
  </si>
  <si>
    <t>Jagiya Devi</t>
  </si>
  <si>
    <t>GZBO-RAGHUNATHPUR-01</t>
  </si>
  <si>
    <t>113550-RGL-36</t>
  </si>
  <si>
    <t>GZBO-Chak-4</t>
  </si>
  <si>
    <t>301434-RGL-26</t>
  </si>
  <si>
    <t>Alok [FMF045036]</t>
  </si>
  <si>
    <t>GZBO-Gauspur-04</t>
  </si>
  <si>
    <t>530281-RGL-11</t>
  </si>
  <si>
    <t>101029-RGL-30</t>
  </si>
  <si>
    <t>Reena Yadav</t>
  </si>
  <si>
    <t>IGL-M27-55K Bajaj@24.50%</t>
  </si>
  <si>
    <t>BA55K@24.50%</t>
  </si>
  <si>
    <t>Priyanka yadav</t>
  </si>
  <si>
    <t>RRBR-Kharahara 01</t>
  </si>
  <si>
    <t>113924-RGL-30</t>
  </si>
  <si>
    <t>Shweta Kumari</t>
  </si>
  <si>
    <t>659029-RGL-18</t>
  </si>
  <si>
    <t>Lakshmina</t>
  </si>
  <si>
    <t>MABR-Ishhakpur-02</t>
  </si>
  <si>
    <t>Dhiraj Rai</t>
  </si>
  <si>
    <t>FMF059391</t>
  </si>
  <si>
    <t>580300-RGL-16</t>
  </si>
  <si>
    <t>Dhiraj Rai [FMF059391]</t>
  </si>
  <si>
    <t>SDBR-Sikandarpur-02</t>
  </si>
  <si>
    <t>286713-RGL-29</t>
  </si>
  <si>
    <t>FMF017545</t>
  </si>
  <si>
    <t>NRSA-Hariarpur-01</t>
  </si>
  <si>
    <t>081560-RGL-32</t>
  </si>
  <si>
    <t>Josana Modi</t>
  </si>
  <si>
    <t>Srijan Poddar [FMF058415]</t>
  </si>
  <si>
    <t>NRSA-Daldari-02</t>
  </si>
  <si>
    <t>106839-RGL-27</t>
  </si>
  <si>
    <t>ASHA KUMBHKAR</t>
  </si>
  <si>
    <t>MBBU-Jigina-01</t>
  </si>
  <si>
    <t>449661-RGL-15</t>
  </si>
  <si>
    <t>Richha Devi</t>
  </si>
  <si>
    <t>713746-RGL-11</t>
  </si>
  <si>
    <t>Diwakar kumar rai [FMF046298]</t>
  </si>
  <si>
    <t>DUM-Nischintpur-01</t>
  </si>
  <si>
    <t>124207-RGL-31</t>
  </si>
  <si>
    <t>Surubali Kisku</t>
  </si>
  <si>
    <t>DUM-NISUNDARIYA-01</t>
  </si>
  <si>
    <t>541005-RGL-14</t>
  </si>
  <si>
    <t>IGL-M27-80K ICICI@24.15%</t>
  </si>
  <si>
    <t>80KICICI@24.15</t>
  </si>
  <si>
    <t>NARK-Ramnagri-027</t>
  </si>
  <si>
    <t>343129-RGL-14</t>
  </si>
  <si>
    <t>Niraj Kumar [FMF060368]</t>
  </si>
  <si>
    <t>NARK-Semra-016</t>
  </si>
  <si>
    <t>739297-RGL-8</t>
  </si>
  <si>
    <t>SAHE-Sukhsena-03</t>
  </si>
  <si>
    <t>331590-RGL-20</t>
  </si>
  <si>
    <t>ANJALI DEVI</t>
  </si>
  <si>
    <t>347591-RGL-10</t>
  </si>
  <si>
    <t>SHER-Dhanheta-01</t>
  </si>
  <si>
    <t>547833-RGL-8</t>
  </si>
  <si>
    <t>CHAMPA DEVI</t>
  </si>
  <si>
    <t>SHER-Sondaha-01</t>
  </si>
  <si>
    <t>551784-RGL-4</t>
  </si>
  <si>
    <t>FAIZ-Raghunathpur-08</t>
  </si>
  <si>
    <t>479266-RGL-15</t>
  </si>
  <si>
    <t>SUNITA</t>
  </si>
  <si>
    <t>RAEB-TekariDandu-03</t>
  </si>
  <si>
    <t>204706-RGL-24</t>
  </si>
  <si>
    <t>Mohini Soni</t>
  </si>
  <si>
    <t>701492-RGL-22</t>
  </si>
  <si>
    <t>RAEB-Kachnawan-02</t>
  </si>
  <si>
    <t>780692-RGL-4</t>
  </si>
  <si>
    <t>Reeta Yadav</t>
  </si>
  <si>
    <t>395396-RGL-19</t>
  </si>
  <si>
    <t>FMF010725</t>
  </si>
  <si>
    <t>SIMH-Rewasi-05</t>
  </si>
  <si>
    <t>305745-RGL-9</t>
  </si>
  <si>
    <t>Manita Devi</t>
  </si>
  <si>
    <t>CHJH-Chiru-010</t>
  </si>
  <si>
    <t>326744-RGL-13</t>
  </si>
  <si>
    <t>CHJH-Madwa-07</t>
  </si>
  <si>
    <t>458611-RGL-19</t>
  </si>
  <si>
    <t>Veena Devi</t>
  </si>
  <si>
    <t>CHJH-Dibhka-02</t>
  </si>
  <si>
    <t>507517-RGL-26</t>
  </si>
  <si>
    <t>Dilip Paswan [FMF035810]</t>
  </si>
  <si>
    <t>GARH-KHURA-05</t>
  </si>
  <si>
    <t>Aditya Kumar</t>
  </si>
  <si>
    <t>FMF069901</t>
  </si>
  <si>
    <t>281843-RGL-20</t>
  </si>
  <si>
    <t>GARH-Birbandha-6</t>
  </si>
  <si>
    <t>653448-RGL-5</t>
  </si>
  <si>
    <t>IGL-M27-77K ICICI@24.15%</t>
  </si>
  <si>
    <t>77KICICI@24.15</t>
  </si>
  <si>
    <t>Fulmati Devi</t>
  </si>
  <si>
    <t>RUSI-Walipur-01</t>
  </si>
  <si>
    <t>Dipu Kumar</t>
  </si>
  <si>
    <t>FMF070216</t>
  </si>
  <si>
    <t>230953-RGL-7</t>
  </si>
  <si>
    <t>Rabri Devi</t>
  </si>
  <si>
    <t>Dipu Kumar [FMF070216]</t>
  </si>
  <si>
    <t>RUSI-Belahi-026</t>
  </si>
  <si>
    <t>741287-RGL-13</t>
  </si>
  <si>
    <t>Anil Kumar [FMF066466]</t>
  </si>
  <si>
    <t>RUSI-Rain-022</t>
  </si>
  <si>
    <t>756192-RGL-9</t>
  </si>
  <si>
    <t>Saheena Khatoon</t>
  </si>
  <si>
    <t>BARH-Kolhua-03</t>
  </si>
  <si>
    <t>342623-RGL-33</t>
  </si>
  <si>
    <t>Reema</t>
  </si>
  <si>
    <t>BARH-Gangepur-03</t>
  </si>
  <si>
    <t>Avnind Kumar</t>
  </si>
  <si>
    <t>FMF071165</t>
  </si>
  <si>
    <t>402052-RGL-15</t>
  </si>
  <si>
    <t>IGL-M27-40K Bajaj@24.15%</t>
  </si>
  <si>
    <t>BA40K@24.15%</t>
  </si>
  <si>
    <t>Savita Vishwakarma</t>
  </si>
  <si>
    <t>Avnind Kumar [FMF071165]</t>
  </si>
  <si>
    <t>KHAIL-Ujrauti-04</t>
  </si>
  <si>
    <t>568612-RGL-8</t>
  </si>
  <si>
    <t>Hamidunnisha</t>
  </si>
  <si>
    <t>Jai Prakash Mishra [FMF005930]</t>
  </si>
  <si>
    <t>KHAIL-Bhagwanpur-019</t>
  </si>
  <si>
    <t>Aditya Sharma</t>
  </si>
  <si>
    <t>FMF049471</t>
  </si>
  <si>
    <t>602472-RGL-13</t>
  </si>
  <si>
    <t>Ramawati</t>
  </si>
  <si>
    <t>KHAIL-Haisar-08</t>
  </si>
  <si>
    <t>615609-RGL-7</t>
  </si>
  <si>
    <t>Dharmavti</t>
  </si>
  <si>
    <t>GHAR-MARIKPUR-01</t>
  </si>
  <si>
    <t>392196-RGL-15</t>
  </si>
  <si>
    <t>GHAR-Chauki-01</t>
  </si>
  <si>
    <t>415783-RGL-20</t>
  </si>
  <si>
    <t>Reetu</t>
  </si>
  <si>
    <t>GHAR-Haibatpur-03</t>
  </si>
  <si>
    <t>433364-RGL-18</t>
  </si>
  <si>
    <t>Gudiya sharma</t>
  </si>
  <si>
    <t>GHAR-Harni-03</t>
  </si>
  <si>
    <t>506174-RGL-24</t>
  </si>
  <si>
    <t>Lav Yadav [FMF045125]</t>
  </si>
  <si>
    <t>GHAR-Harni-08</t>
  </si>
  <si>
    <t>617739-RGL-11</t>
  </si>
  <si>
    <t>Punam yadav</t>
  </si>
  <si>
    <t>412556-RGL-12</t>
  </si>
  <si>
    <t>HANS-Nonihat-015</t>
  </si>
  <si>
    <t>646483-RGL-12</t>
  </si>
  <si>
    <t>HANS-Gokulatola-6</t>
  </si>
  <si>
    <t>667135-RGL-5</t>
  </si>
  <si>
    <t>IGL-F53-60K ICICI@24.15%</t>
  </si>
  <si>
    <t>ICIC60KF@24.15</t>
  </si>
  <si>
    <t>SALN-Sujakhar-02</t>
  </si>
  <si>
    <t>466433-RGL-23</t>
  </si>
  <si>
    <t>SALN-Raipurtiyae-06</t>
  </si>
  <si>
    <t>589975-RGL-5</t>
  </si>
  <si>
    <t>Guddi Singh</t>
  </si>
  <si>
    <t>SALN-Amishankerpur-013</t>
  </si>
  <si>
    <t>664722-RGL-9</t>
  </si>
  <si>
    <t>Nirmla</t>
  </si>
  <si>
    <t>SALN-Shitalmau-012</t>
  </si>
  <si>
    <t>688545-RGL-5</t>
  </si>
  <si>
    <t>Nilu</t>
  </si>
  <si>
    <t>439696-RGL-22</t>
  </si>
  <si>
    <t>PAYA-DADUPUR-05</t>
  </si>
  <si>
    <t>699028-RGL-8</t>
  </si>
  <si>
    <t>Gudiya Bano</t>
  </si>
  <si>
    <t>LAMB-Aanapur-018</t>
  </si>
  <si>
    <t>Shailendra Yadav</t>
  </si>
  <si>
    <t>FMF032655</t>
  </si>
  <si>
    <t>501110-RGL-8</t>
  </si>
  <si>
    <t>Jamratul</t>
  </si>
  <si>
    <t>Shailendra Yadav [FMF032655]</t>
  </si>
  <si>
    <t>LAMB-Sakarsi-037</t>
  </si>
  <si>
    <t>692347-RGL-9</t>
  </si>
  <si>
    <t>Mithlesh Saroj</t>
  </si>
  <si>
    <t>Ravi Rajak [FMF076273]</t>
  </si>
  <si>
    <t>SIDR-KARTALPUR-02</t>
  </si>
  <si>
    <t>579980-RGL-17</t>
  </si>
  <si>
    <t>IGL-M27-45K Hdfc@24.50%</t>
  </si>
  <si>
    <t>HD45K@24.50%</t>
  </si>
  <si>
    <t>SIDR-Chandesar-012</t>
  </si>
  <si>
    <t>606366-RGL-7</t>
  </si>
  <si>
    <t>Reeta</t>
  </si>
  <si>
    <t>NAUG-Tiwaripur-04</t>
  </si>
  <si>
    <t>490103-RGL-9</t>
  </si>
  <si>
    <t>HAYA-Anar-012</t>
  </si>
  <si>
    <t>482384-RGL-21</t>
  </si>
  <si>
    <t>BATH-Mohanpura-02</t>
  </si>
  <si>
    <t>625374-RGL-12</t>
  </si>
  <si>
    <t>Sita Kumari Devi</t>
  </si>
  <si>
    <t>GARM-JAKHAMAEE-03</t>
  </si>
  <si>
    <t>502899-RGL-7</t>
  </si>
  <si>
    <t>IGL-M27-85K Hdfc@24.15%</t>
  </si>
  <si>
    <t>HD85K@24.15%</t>
  </si>
  <si>
    <t>Mukul Kumar [FMF067721]</t>
  </si>
  <si>
    <t>GARM-Karenti-011</t>
  </si>
  <si>
    <t>609392-RGL-25</t>
  </si>
  <si>
    <t>BARI-Mahen-030</t>
  </si>
  <si>
    <t>226231-RGL-12</t>
  </si>
  <si>
    <t>BARI-Dasaut-09</t>
  </si>
  <si>
    <t>451091-RGL-13</t>
  </si>
  <si>
    <t>BARU-LOMA-040</t>
  </si>
  <si>
    <t>307029-RGL-14</t>
  </si>
  <si>
    <t>Seema Kumari</t>
  </si>
  <si>
    <t>Anil Kumar [FMF026610]</t>
  </si>
  <si>
    <t>BURB-Jarang-0103</t>
  </si>
  <si>
    <t>756282-RGL-2</t>
  </si>
  <si>
    <t>Suman Kumari</t>
  </si>
  <si>
    <t>Anisha Kumari [FMF072861]</t>
  </si>
  <si>
    <t>072183-RGL-31</t>
  </si>
  <si>
    <t>Nilu Devi</t>
  </si>
  <si>
    <t>IGL-M27-60K Kotak@24.50%</t>
  </si>
  <si>
    <t>0KKLN@24.50%</t>
  </si>
  <si>
    <t>BGBR-Karond-043</t>
  </si>
  <si>
    <t>170321-RGL-17</t>
  </si>
  <si>
    <t>BGBR-Mugaliya-9</t>
  </si>
  <si>
    <t>211520-RGL-12</t>
  </si>
  <si>
    <t>Varsha Dhangar</t>
  </si>
  <si>
    <t>VDBR-Rajput-07</t>
  </si>
  <si>
    <t>145139-RGL-23</t>
  </si>
  <si>
    <t>IGL-M27-90K Kotak@24.50%</t>
  </si>
  <si>
    <t>90KKKLN@24.50%</t>
  </si>
  <si>
    <t>phoolbati</t>
  </si>
  <si>
    <t>Roshan Holkar [FMF004363]</t>
  </si>
  <si>
    <t>FMF004363</t>
  </si>
  <si>
    <t>Bhavna Kushwah</t>
  </si>
  <si>
    <t>Himalaya</t>
  </si>
  <si>
    <t>012189-RGL-18</t>
  </si>
  <si>
    <t>Rubeena</t>
  </si>
  <si>
    <t>JHBR-Sagar-019</t>
  </si>
  <si>
    <t>256785-RGL-10</t>
  </si>
  <si>
    <t>Sunita Joshi</t>
  </si>
  <si>
    <t>JHBR-Sidheshwar-013</t>
  </si>
  <si>
    <t>272605-RGL-12</t>
  </si>
  <si>
    <t>LALI RAJ</t>
  </si>
  <si>
    <t>JHBR-Chaturyana-05</t>
  </si>
  <si>
    <t>363119-RGL-8</t>
  </si>
  <si>
    <t>Abhishek Yadav [FMF045781]</t>
  </si>
  <si>
    <t>JHBR-Police-013</t>
  </si>
  <si>
    <t>611699-RGL-9</t>
  </si>
  <si>
    <t>NEELAM</t>
  </si>
  <si>
    <t>JHBR-Sagar-042</t>
  </si>
  <si>
    <t>654644-RGL-3</t>
  </si>
  <si>
    <t>MEERA DEVI</t>
  </si>
  <si>
    <t>JHBR-Sagar-044</t>
  </si>
  <si>
    <t>658790-RGL-7</t>
  </si>
  <si>
    <t>SABO-Killai-08</t>
  </si>
  <si>
    <t>526414-RGL-17</t>
  </si>
  <si>
    <t>Gomti Bai Patel</t>
  </si>
  <si>
    <t>DAMH-FUTERA-011</t>
  </si>
  <si>
    <t>278674-RGL-15</t>
  </si>
  <si>
    <t>IGL-M27-40K Kotak@24.60%</t>
  </si>
  <si>
    <t>40KKLN@24.60%</t>
  </si>
  <si>
    <t>Parwati Patel</t>
  </si>
  <si>
    <t>Pradeep Kumhar [FMF063904]</t>
  </si>
  <si>
    <t>DAMH-Hathna-020</t>
  </si>
  <si>
    <t>317814-RGL-15</t>
  </si>
  <si>
    <t>Ranu Patel</t>
  </si>
  <si>
    <t>Shila Ahirwal</t>
  </si>
  <si>
    <t>DAMH-Pipariya-9</t>
  </si>
  <si>
    <t>652810-RGL-2</t>
  </si>
  <si>
    <t>Rajni Bai ahirwar</t>
  </si>
  <si>
    <t>CDBO-Vishunpura-06</t>
  </si>
  <si>
    <t>526465-RGL-14</t>
  </si>
  <si>
    <t>CDBO-Ramaupur-05</t>
  </si>
  <si>
    <t>FMF034744</t>
  </si>
  <si>
    <t>778556-RGL-3</t>
  </si>
  <si>
    <t>CDBO-Ataysat-05</t>
  </si>
  <si>
    <t>780941-RGL-4</t>
  </si>
  <si>
    <t>Chandrakala Devi</t>
  </si>
  <si>
    <t>Durga Yadav</t>
  </si>
  <si>
    <t>PTN-DEORINIJAM-011</t>
  </si>
  <si>
    <t>772167-RGL-7</t>
  </si>
  <si>
    <t>Sushma Gound</t>
  </si>
  <si>
    <t>Suda Bai Gound</t>
  </si>
  <si>
    <t>PTN-MIHGUWA-014</t>
  </si>
  <si>
    <t>774800-RGL-5</t>
  </si>
  <si>
    <t>Rukmani Gound</t>
  </si>
  <si>
    <t>Harshit Mahobiya [FMF072103]</t>
  </si>
  <si>
    <t>CHND-TIGHARA-02</t>
  </si>
  <si>
    <t>Shivhari Verma</t>
  </si>
  <si>
    <t>FMF053460</t>
  </si>
  <si>
    <t>183842-RGL-30</t>
  </si>
  <si>
    <t>Saroj Palewar</t>
  </si>
  <si>
    <t>Shivhari Verma [FMF053460]</t>
  </si>
  <si>
    <t>CHND-MOHGAON-3</t>
  </si>
  <si>
    <t>435061-RGL-23</t>
  </si>
  <si>
    <t>Neelam Singhram</t>
  </si>
  <si>
    <t>SEONI</t>
  </si>
  <si>
    <t>SON-Palari-03</t>
  </si>
  <si>
    <t>099843-RGL-23</t>
  </si>
  <si>
    <t>Brajwati Uikey</t>
  </si>
  <si>
    <t>Avinash Uikey [FMF019479]</t>
  </si>
  <si>
    <t>FMF053458</t>
  </si>
  <si>
    <t>Durgesh Sen [FMF046767]</t>
  </si>
  <si>
    <t>SON-Kabir-03</t>
  </si>
  <si>
    <t>Anuj Uikey</t>
  </si>
  <si>
    <t>FMF075527</t>
  </si>
  <si>
    <t>120237-RGL-19</t>
  </si>
  <si>
    <t>Priti Yadav</t>
  </si>
  <si>
    <t>Anuj Uikey [FMF075527]</t>
  </si>
  <si>
    <t>Belmantu baiga</t>
  </si>
  <si>
    <t>BUBO-CHANNAUDI-05</t>
  </si>
  <si>
    <t>152423-RGL-28</t>
  </si>
  <si>
    <t>Geeta bai panika</t>
  </si>
  <si>
    <t>BUBO-Karkati-05</t>
  </si>
  <si>
    <t>259009-RGL-38</t>
  </si>
  <si>
    <t>Rupa Kewat</t>
  </si>
  <si>
    <t>BUBO-VIKRAMPUR-05</t>
  </si>
  <si>
    <t>259346-RGL-34</t>
  </si>
  <si>
    <t>Rajkumari Baiga</t>
  </si>
  <si>
    <t>IGL-M27-45K Kotak@24.60%</t>
  </si>
  <si>
    <t>45KKLN@24.60%</t>
  </si>
  <si>
    <t>UJBR-JAGOTI-06</t>
  </si>
  <si>
    <t>Manish Sen</t>
  </si>
  <si>
    <t>FMF076031</t>
  </si>
  <si>
    <t>351842-RGL-9</t>
  </si>
  <si>
    <t>Manish Sen [FMF076031]</t>
  </si>
  <si>
    <t>UJBR-Harsodhan-03</t>
  </si>
  <si>
    <t>367727-RGL-9</t>
  </si>
  <si>
    <t>Komal Parihar</t>
  </si>
  <si>
    <t>NABR-PARADI-05</t>
  </si>
  <si>
    <t>210108-RGL-12</t>
  </si>
  <si>
    <t>Nalini Prakash Koparkar</t>
  </si>
  <si>
    <t>Vishal Ramdasji Bhelaye [FMF031656]</t>
  </si>
  <si>
    <t>NABR-MAHAL-04</t>
  </si>
  <si>
    <t>328417-RGL-13</t>
  </si>
  <si>
    <t>Ashwini Pravinkumar Kayarkar</t>
  </si>
  <si>
    <t>MOHIPURA RADHA</t>
  </si>
  <si>
    <t>256668-RGL-9</t>
  </si>
  <si>
    <t>Mangu Bai Dhangar</t>
  </si>
  <si>
    <t>Yogendra Tiwari [FMF003820]</t>
  </si>
  <si>
    <t>MAIH-GHUNWARA-01</t>
  </si>
  <si>
    <t>739443-RGL-4</t>
  </si>
  <si>
    <t>ROBE-Kuratha-01</t>
  </si>
  <si>
    <t>178366-RGL-53</t>
  </si>
  <si>
    <t>ROBE-Pagia-01</t>
  </si>
  <si>
    <t>180923-RGL-33</t>
  </si>
  <si>
    <t>Shivkumari</t>
  </si>
  <si>
    <t>ROBE-Ramgarh-01</t>
  </si>
  <si>
    <t>183822-RGL-41</t>
  </si>
  <si>
    <t>ROBE-Papi-01</t>
  </si>
  <si>
    <t>188494-RGL-33</t>
  </si>
  <si>
    <t>Jagwanti</t>
  </si>
  <si>
    <t>ROBE-Sahijan-02</t>
  </si>
  <si>
    <t>225048-RGL-31</t>
  </si>
  <si>
    <t>Samlawati</t>
  </si>
  <si>
    <t>ROBE-Amauli-02</t>
  </si>
  <si>
    <t>257326-RGL-20</t>
  </si>
  <si>
    <t>Kamali</t>
  </si>
  <si>
    <t>KHHO-MAJHGAWAN-010</t>
  </si>
  <si>
    <t>781113-RGL-3</t>
  </si>
  <si>
    <t>Vaveeta Kori</t>
  </si>
  <si>
    <t>Annu Yadav [FMF064581]</t>
  </si>
  <si>
    <t>VINR-SchemeNo78-011</t>
  </si>
  <si>
    <t>216354-RGL-18</t>
  </si>
  <si>
    <t>Usha Dargude</t>
  </si>
  <si>
    <t>Sandeep Kumar [FMF051229]</t>
  </si>
  <si>
    <t>VINR-GORI-021</t>
  </si>
  <si>
    <t xml:space="preserve">Chetan </t>
  </si>
  <si>
    <t>FMF047256</t>
  </si>
  <si>
    <t>347430-RGL-10</t>
  </si>
  <si>
    <t>Chetan Chouhan [FMF047256]</t>
  </si>
  <si>
    <t>MAJH-RINWAJHA-01</t>
  </si>
  <si>
    <t>688331-RGL-14</t>
  </si>
  <si>
    <t>Asha Bai Basor</t>
  </si>
  <si>
    <t>450978-RGL-6</t>
  </si>
  <si>
    <t>SIRA-MOHAMMADPUR-03</t>
  </si>
  <si>
    <t>Kunal Yadav</t>
  </si>
  <si>
    <t>FMF060479</t>
  </si>
  <si>
    <t>477482-RGL-8</t>
  </si>
  <si>
    <t>Kunal Yadav [FMF060479]</t>
  </si>
  <si>
    <t>FTEH-NAGLA-4</t>
  </si>
  <si>
    <t>783145-RGL-2</t>
  </si>
  <si>
    <t>Shivam Singh [FMF043264]</t>
  </si>
  <si>
    <t>FTEH-KHARBANDI-024</t>
  </si>
  <si>
    <t>Lalit Chauhan</t>
  </si>
  <si>
    <t>FMF063129</t>
  </si>
  <si>
    <t>786845-RGL-1</t>
  </si>
  <si>
    <t>Ragini</t>
  </si>
  <si>
    <t>Lalit Chauhan [FMF063129]</t>
  </si>
  <si>
    <t>Anuradha</t>
  </si>
  <si>
    <t>Anupam</t>
  </si>
  <si>
    <t>Tabassum</t>
  </si>
  <si>
    <t>ARDP-DONGARKADA-05</t>
  </si>
  <si>
    <t>652133-RGL-10</t>
  </si>
  <si>
    <t>Limbabai Balaji Dhumale</t>
  </si>
  <si>
    <t>FMF049573</t>
  </si>
  <si>
    <t>ARDP-DESHMUKHWADI-02</t>
  </si>
  <si>
    <t>Nilesh Birhade</t>
  </si>
  <si>
    <t>FMF076041</t>
  </si>
  <si>
    <t>751442-RGL-4</t>
  </si>
  <si>
    <t>Archana Gangadhar Deshamukhe</t>
  </si>
  <si>
    <t>SABR-MATEHANA-01</t>
  </si>
  <si>
    <t>234102-RGL-39</t>
  </si>
  <si>
    <t>somvati kol</t>
  </si>
  <si>
    <t>SABR-SARAYA-09</t>
  </si>
  <si>
    <t>Ankit Patel</t>
  </si>
  <si>
    <t>FMF075008</t>
  </si>
  <si>
    <t>307522-RGL-16</t>
  </si>
  <si>
    <t>Vikash Pandey [FMF028937]</t>
  </si>
  <si>
    <t>SABR-Kotar-03</t>
  </si>
  <si>
    <t>341164-RGL-24</t>
  </si>
  <si>
    <t>Swati Saket</t>
  </si>
  <si>
    <t>SABR-MATEHANA-02</t>
  </si>
  <si>
    <t>657346-RGL-9</t>
  </si>
  <si>
    <t>Seeta Bai Kol</t>
  </si>
  <si>
    <t>WJR-WALAJAPET-06</t>
  </si>
  <si>
    <t>Manokar V</t>
  </si>
  <si>
    <t>FMF076234</t>
  </si>
  <si>
    <t>366777-RGL-12</t>
  </si>
  <si>
    <t>Malliga Ravi</t>
  </si>
  <si>
    <t>CDMB-KEELAPERAMBAI-01</t>
  </si>
  <si>
    <t>Muhilan Arulrasu</t>
  </si>
  <si>
    <t>FMF065869</t>
  </si>
  <si>
    <t>350826-RGL-16</t>
  </si>
  <si>
    <t>Abi Sundari Nayaki R</t>
  </si>
  <si>
    <t>Muhilan Arulrasu [FMF065869]</t>
  </si>
  <si>
    <t>FMF075797</t>
  </si>
  <si>
    <t>CDMB-KOTHANGUDI-C-02</t>
  </si>
  <si>
    <t>418000-RGL-22</t>
  </si>
  <si>
    <t>Gomathi S</t>
  </si>
  <si>
    <t>CDMB-PARANGIPETTAI-05</t>
  </si>
  <si>
    <t>Rajesh Loganathan</t>
  </si>
  <si>
    <t>FMF069415</t>
  </si>
  <si>
    <t>429151-RGL-20</t>
  </si>
  <si>
    <t>Bhuvanesh</t>
  </si>
  <si>
    <t>Rajesh Loganathan [FMF069415]</t>
  </si>
  <si>
    <t>CDMB-ANNAMALAI-NAGAR-08</t>
  </si>
  <si>
    <t>461562-RGL-14</t>
  </si>
  <si>
    <t>Keerthika Kannan</t>
  </si>
  <si>
    <t>CDMB-KEELAPERAMBAI-03</t>
  </si>
  <si>
    <t>490087-RGL-11</t>
  </si>
  <si>
    <t>IGL-M27-85K Kotak@24.15%</t>
  </si>
  <si>
    <t>85KKLN@24.15%</t>
  </si>
  <si>
    <t>Anitha Chinnaiyan</t>
  </si>
  <si>
    <t>CDMB-KOVILAMPOONDI-06</t>
  </si>
  <si>
    <t>490791-RGL-25</t>
  </si>
  <si>
    <t>Kalpana Shanmugam</t>
  </si>
  <si>
    <t>339661-RGL-10</t>
  </si>
  <si>
    <t>Kanta Chouhan</t>
  </si>
  <si>
    <t>THON-VELLARUKKAMPALAYAM-03</t>
  </si>
  <si>
    <t>376614-RGL-18</t>
  </si>
  <si>
    <t>THON-MADAVARAYAPURAM-010</t>
  </si>
  <si>
    <t>735316-RGL-16</t>
  </si>
  <si>
    <t>IGL-M27-55K Hdfc@24.50%</t>
  </si>
  <si>
    <t>HD55K@24.50%</t>
  </si>
  <si>
    <t>Saraswathi</t>
  </si>
  <si>
    <t>THON-POOLUVAMPATTI-014</t>
  </si>
  <si>
    <t>747654-RGL-8</t>
  </si>
  <si>
    <t>Anitha Vasandharaj</t>
  </si>
  <si>
    <t>437059-RGL-12</t>
  </si>
  <si>
    <t>Ponnammal</t>
  </si>
  <si>
    <t>376596-RGL-20</t>
  </si>
  <si>
    <t>Lakshmi Kesavan</t>
  </si>
  <si>
    <t>Divya Aasaithambi</t>
  </si>
  <si>
    <t>PACD-THIRUMALVADI-01</t>
  </si>
  <si>
    <t>Nandhini T</t>
  </si>
  <si>
    <t>FMF075963</t>
  </si>
  <si>
    <t>514650-RGL-10</t>
  </si>
  <si>
    <t>Priya M</t>
  </si>
  <si>
    <t>UDP-ADHANUR-017</t>
  </si>
  <si>
    <t xml:space="preserve">Vignesh </t>
  </si>
  <si>
    <t>FMF070662</t>
  </si>
  <si>
    <t>492906-RGL-6</t>
  </si>
  <si>
    <t>IGL-M27-55K Hdfc@24.15%</t>
  </si>
  <si>
    <t>HD55K@24.15%</t>
  </si>
  <si>
    <t>Jagajothi</t>
  </si>
  <si>
    <t>POLU-KANGEYANUR-014</t>
  </si>
  <si>
    <t>Meena K</t>
  </si>
  <si>
    <t>FMF050225</t>
  </si>
  <si>
    <t>539478-RGL-10</t>
  </si>
  <si>
    <t>IGL-M36-65K Kotak@24.15%</t>
  </si>
  <si>
    <t>65KKB36M@24.15%</t>
  </si>
  <si>
    <t>Babyshalini P</t>
  </si>
  <si>
    <t>Sakthivel R [FMF043343]</t>
  </si>
  <si>
    <t>480348-RGL-11</t>
  </si>
  <si>
    <t>M Malathy</t>
  </si>
  <si>
    <t>UTHA-MOTTUR-01</t>
  </si>
  <si>
    <t>Karthikeyan Nagaraj</t>
  </si>
  <si>
    <t>FMF076080</t>
  </si>
  <si>
    <t>460009-RGL-8</t>
  </si>
  <si>
    <t>IGL-M27-70K Kotak@24.60%</t>
  </si>
  <si>
    <t>70KKLN@24.60%</t>
  </si>
  <si>
    <t>Kaviya Kesavan</t>
  </si>
  <si>
    <t>Karthikeyan Nagaraj [FMF076080]</t>
  </si>
  <si>
    <t>THAL-PAWAGOI-07</t>
  </si>
  <si>
    <t>474643-RGL-8</t>
  </si>
  <si>
    <t>Bhuri Maida</t>
  </si>
  <si>
    <t>Neeraj Prajapati [FMF058728]</t>
  </si>
  <si>
    <t>THAL-MIYATI-04</t>
  </si>
  <si>
    <t>Sanjay Katara</t>
  </si>
  <si>
    <t>FMF036689</t>
  </si>
  <si>
    <t>502113-RGL-8</t>
  </si>
  <si>
    <t>IGL-F53-90K Kotak @24.15%</t>
  </si>
  <si>
    <t>90KFKN@24.15%</t>
  </si>
  <si>
    <t>NANJ-HEJJIGE-01</t>
  </si>
  <si>
    <t>593523-RGL-9</t>
  </si>
  <si>
    <t>Janaki S</t>
  </si>
  <si>
    <t>KOPL-KUKNOOR-01</t>
  </si>
  <si>
    <t xml:space="preserve">Devendrappa </t>
  </si>
  <si>
    <t>FMF047725</t>
  </si>
  <si>
    <t>571863-RGL-7</t>
  </si>
  <si>
    <t>IGL-M27-30K ICICI@23.95%</t>
  </si>
  <si>
    <t>30KICICI@23.95%</t>
  </si>
  <si>
    <t>Sumayya</t>
  </si>
  <si>
    <t>Devendrappa [FMF047725]</t>
  </si>
  <si>
    <t>IGL-M27-45K ICICI@24.60%</t>
  </si>
  <si>
    <t>45KICICI@24.60%</t>
  </si>
  <si>
    <t>KOPL-WANBALLARY-01</t>
  </si>
  <si>
    <t>680132-RGL-5</t>
  </si>
  <si>
    <t>Yallamma</t>
  </si>
  <si>
    <t>AMLY-UKSA-01</t>
  </si>
  <si>
    <t>617036-RGL-11</t>
  </si>
  <si>
    <t>Saharun Nisha</t>
  </si>
  <si>
    <t>SANK-BARATHINAGAR-05</t>
  </si>
  <si>
    <t>Manikandan M</t>
  </si>
  <si>
    <t>FMF075569</t>
  </si>
  <si>
    <t>662878-RGL-9</t>
  </si>
  <si>
    <t>IGL-M27-50K Hdfc@24.15%</t>
  </si>
  <si>
    <t>HD50K@24.15%</t>
  </si>
  <si>
    <t>S Sankaragomathy</t>
  </si>
  <si>
    <t>MUDA-HIDAKAL-02</t>
  </si>
  <si>
    <t>694157-RGL-6</t>
  </si>
  <si>
    <t>Kasturi Sanju Kokatanur</t>
  </si>
  <si>
    <t>MUGI-BARADUR-02</t>
  </si>
  <si>
    <t>697815-RGL-16</t>
  </si>
  <si>
    <t>Mahiboobi Husenasab Malekoppa</t>
  </si>
  <si>
    <t>MUGI-SHINGATALUR-08</t>
  </si>
  <si>
    <t>724769-RGL-8</t>
  </si>
  <si>
    <t>IGL-M27-50K ICICI@24.50%</t>
  </si>
  <si>
    <t>50KICICI@24.50</t>
  </si>
  <si>
    <t>Savita Rudrappa Balehosur</t>
  </si>
  <si>
    <t>MUGI-JYALAWADAGI-02</t>
  </si>
  <si>
    <t>Rachappa Kanti</t>
  </si>
  <si>
    <t>FMF060644</t>
  </si>
  <si>
    <t>745426-RGL-5</t>
  </si>
  <si>
    <t>Geeth Laxmanna Kallalli</t>
  </si>
  <si>
    <t>Rachappa Veerabhadrappa Kanti [FMF060644]</t>
  </si>
  <si>
    <t>Dev</t>
  </si>
  <si>
    <t>010621-RGL-21</t>
  </si>
  <si>
    <t>HDBR-Marufpur-04</t>
  </si>
  <si>
    <t>663341-RGL-5</t>
  </si>
  <si>
    <t>shalu</t>
  </si>
  <si>
    <t>HDBR-Papsara-09</t>
  </si>
  <si>
    <t>776613-RGL-5</t>
  </si>
  <si>
    <t>Alpana</t>
  </si>
  <si>
    <t>Taruna</t>
  </si>
  <si>
    <t>Lakshay</t>
  </si>
  <si>
    <t>FMF075103</t>
  </si>
  <si>
    <t>024318-RGL-22</t>
  </si>
  <si>
    <t>Nardev  [FMF026309]</t>
  </si>
  <si>
    <t>NZBD-Jalabapur-06</t>
  </si>
  <si>
    <t>309229-RGL-23</t>
  </si>
  <si>
    <t>SHIKHA</t>
  </si>
  <si>
    <t>NZBD-Tanda-019</t>
  </si>
  <si>
    <t>333874-RGL-19</t>
  </si>
  <si>
    <t>NZBD-Medpura-09</t>
  </si>
  <si>
    <t>701429-RGL-3</t>
  </si>
  <si>
    <t>Kabir</t>
  </si>
  <si>
    <t>010744-RGL-30</t>
  </si>
  <si>
    <t>NRPR-Sidiyawali-02</t>
  </si>
  <si>
    <t>362468-RGL-22</t>
  </si>
  <si>
    <t>NRPR-Tajpur-011</t>
  </si>
  <si>
    <t>Mahipal Singh</t>
  </si>
  <si>
    <t>FMF051061</t>
  </si>
  <si>
    <t>537809-RGL-15</t>
  </si>
  <si>
    <t>MUBR-Dhana-02</t>
  </si>
  <si>
    <t>123011-RGL-11</t>
  </si>
  <si>
    <t>Sahil [FMF074024]</t>
  </si>
  <si>
    <t>MUBR-Chholi-09</t>
  </si>
  <si>
    <t>367730-RGL-11</t>
  </si>
  <si>
    <t>ANJANA</t>
  </si>
  <si>
    <t>KRH-Nagla-013</t>
  </si>
  <si>
    <t>544275-RGL-8</t>
  </si>
  <si>
    <t>Ranjana</t>
  </si>
  <si>
    <t>Gaurav Kumar [FMF054203]</t>
  </si>
  <si>
    <t>KRH-Bhogpur-04</t>
  </si>
  <si>
    <t>Satya Prakash</t>
  </si>
  <si>
    <t>FMF076099</t>
  </si>
  <si>
    <t>574246-RGL-4</t>
  </si>
  <si>
    <t>rekha rani</t>
  </si>
  <si>
    <t>Satya Prakash [FMF076099]</t>
  </si>
  <si>
    <t>KRH-Elampura-07</t>
  </si>
  <si>
    <t>613487-RGL-6</t>
  </si>
  <si>
    <t>PRATAPGARH</t>
  </si>
  <si>
    <t>PRAT-CHEEKAT-09</t>
  </si>
  <si>
    <t>Balram Chamar</t>
  </si>
  <si>
    <t>FMF070366</t>
  </si>
  <si>
    <t>759084-RGL-11</t>
  </si>
  <si>
    <t>Premi kumari meena</t>
  </si>
  <si>
    <t>Balram Chamar [FMF070366]</t>
  </si>
  <si>
    <t>PRAT-PANTHOL-016</t>
  </si>
  <si>
    <t>Mangal Bhat</t>
  </si>
  <si>
    <t>FMF057774</t>
  </si>
  <si>
    <t>764119-RGL-8</t>
  </si>
  <si>
    <t>Champa Devi</t>
  </si>
  <si>
    <t>Karu Meena [FMF074467]</t>
  </si>
  <si>
    <t>Jitendra Singh [FMF040682]</t>
  </si>
  <si>
    <t>752187-RGL-3</t>
  </si>
  <si>
    <t>Lalita Kumari</t>
  </si>
  <si>
    <t>SUBR-CHITODIYA-04</t>
  </si>
  <si>
    <t>Subhash Kharadi</t>
  </si>
  <si>
    <t>FMF075995</t>
  </si>
  <si>
    <t>340269-RGL-12</t>
  </si>
  <si>
    <t>Parvati</t>
  </si>
  <si>
    <t>RACG-Dhadhupura-070</t>
  </si>
  <si>
    <t>655382-RGL-5</t>
  </si>
  <si>
    <t>Manoj [FMF068315]</t>
  </si>
  <si>
    <t>RACG-mahukheda-031</t>
  </si>
  <si>
    <t>702939-RGL-4</t>
  </si>
  <si>
    <t>Raj Bala</t>
  </si>
  <si>
    <t>RACG-Garhi-29</t>
  </si>
  <si>
    <t>728805-RGL-3</t>
  </si>
  <si>
    <t>Ravita</t>
  </si>
  <si>
    <t>CHHA-BUWA-01</t>
  </si>
  <si>
    <t>Naresh Pankaj</t>
  </si>
  <si>
    <t>FMF044497</t>
  </si>
  <si>
    <t>428194-RGL-2</t>
  </si>
  <si>
    <t>Pinki Adivasi</t>
  </si>
  <si>
    <t>Naresh Pankaj [FMF044497]</t>
  </si>
  <si>
    <t>Hari Bai</t>
  </si>
  <si>
    <t>Aasha Sahriya</t>
  </si>
  <si>
    <t>JHAL-GADIYA-06</t>
  </si>
  <si>
    <t>434233-RGL-8</t>
  </si>
  <si>
    <t>KORJ-KRESHAR-011</t>
  </si>
  <si>
    <t xml:space="preserve">Yogesh </t>
  </si>
  <si>
    <t>FMF036683</t>
  </si>
  <si>
    <t>528883-RGL-8</t>
  </si>
  <si>
    <t>Manju Bai</t>
  </si>
  <si>
    <t>Yogesh  [FMF036683]</t>
  </si>
  <si>
    <t>GANA-Pothi-017</t>
  </si>
  <si>
    <t>589683-RGL-8</t>
  </si>
  <si>
    <t>ALIG-Barhati-01</t>
  </si>
  <si>
    <t>508625-RGL-5</t>
  </si>
  <si>
    <t>Nirmal Singh [FMF074122]</t>
  </si>
  <si>
    <t>Husn Aara</t>
  </si>
  <si>
    <t>ALIG-Shah-09</t>
  </si>
  <si>
    <t>635390-RGL-12</t>
  </si>
  <si>
    <t>BHPU-Sikrori-01</t>
  </si>
  <si>
    <t>Komal Singh</t>
  </si>
  <si>
    <t>FMF073195</t>
  </si>
  <si>
    <t>761587-RGL-2</t>
  </si>
  <si>
    <t>SHRP-Manakmau-021</t>
  </si>
  <si>
    <t>Abhay Pratap</t>
  </si>
  <si>
    <t>FMF064886</t>
  </si>
  <si>
    <t>169664-RGL-36</t>
  </si>
  <si>
    <t>SHRP-Dabaki-04</t>
  </si>
  <si>
    <t>191347-RGL-16</t>
  </si>
  <si>
    <t>Munesh</t>
  </si>
  <si>
    <t>Raj Kumar [FMF031669]</t>
  </si>
  <si>
    <t>SHRP-Sharda-028</t>
  </si>
  <si>
    <t>340671-RGL-31</t>
  </si>
  <si>
    <t>NANU-Khudana-027</t>
  </si>
  <si>
    <t>398314-RGL-23</t>
  </si>
  <si>
    <t>AMAR KALI</t>
  </si>
  <si>
    <t>NANU-Sadholi-09</t>
  </si>
  <si>
    <t>Deepa Devi</t>
  </si>
  <si>
    <t>Jitin Tyagi [FMF033296]</t>
  </si>
  <si>
    <t>KPBR-Bazpur-07</t>
  </si>
  <si>
    <t>128779-RGL-29</t>
  </si>
  <si>
    <t>KPBR-Bazpur-08</t>
  </si>
  <si>
    <t>128783-RGL-25</t>
  </si>
  <si>
    <t>Harpreet Kaur</t>
  </si>
  <si>
    <t>454038-RGL-11</t>
  </si>
  <si>
    <t>Roobi</t>
  </si>
  <si>
    <t>Saleem [FMF027263]</t>
  </si>
  <si>
    <t>Disha</t>
  </si>
  <si>
    <t>009523-RGL-20</t>
  </si>
  <si>
    <t>MAMTA</t>
  </si>
  <si>
    <t>GPBR-Chakarpur-08</t>
  </si>
  <si>
    <t>Deepak</t>
  </si>
  <si>
    <t>FMF073150</t>
  </si>
  <si>
    <t>031692-RGL-16</t>
  </si>
  <si>
    <t>Deepak [FMF073150]</t>
  </si>
  <si>
    <t>GPBR-Nasarat-03</t>
  </si>
  <si>
    <t>170813-RGL-13</t>
  </si>
  <si>
    <t>PARAMJEET KAUR</t>
  </si>
  <si>
    <t>IGL-M27-55K ICICI@24.50%</t>
  </si>
  <si>
    <t>55KICICI@24.50</t>
  </si>
  <si>
    <t>Ishrat jahan</t>
  </si>
  <si>
    <t>GPBR-Bahadurganj-09</t>
  </si>
  <si>
    <t>689282-RGL-3</t>
  </si>
  <si>
    <t>MWBR-Rustampur-01</t>
  </si>
  <si>
    <t>541306-RGL-5</t>
  </si>
  <si>
    <t>Rakesh Rani</t>
  </si>
  <si>
    <t>LDWA-Ban-012</t>
  </si>
  <si>
    <t>279888-RGL-21</t>
  </si>
  <si>
    <t>FMF009964</t>
  </si>
  <si>
    <t>IGL-M36-90K Bajaj@24.15%</t>
  </si>
  <si>
    <t>90KBA36M@24.15%</t>
  </si>
  <si>
    <t>CHDS-Pathra-016</t>
  </si>
  <si>
    <t>255660-RGL-16</t>
  </si>
  <si>
    <t>CHDS-Lahraban-01</t>
  </si>
  <si>
    <t>433425-RGL-7</t>
  </si>
  <si>
    <t>Anguri Devi</t>
  </si>
  <si>
    <t>Rishi Pal [FMF064102]</t>
  </si>
  <si>
    <t>CHDS-Mianpur-03</t>
  </si>
  <si>
    <t>536523-RGL-10</t>
  </si>
  <si>
    <t>Shushila</t>
  </si>
  <si>
    <t>CHDS-Bhur-08</t>
  </si>
  <si>
    <t>585188-RGL-11</t>
  </si>
  <si>
    <t>CHDS-Ramnagar-07</t>
  </si>
  <si>
    <t>667549-RGL-3</t>
  </si>
  <si>
    <t>CHDS-Kokabans-08</t>
  </si>
  <si>
    <t>669790-RGL-3</t>
  </si>
  <si>
    <t>FTBO-Jandli-013</t>
  </si>
  <si>
    <t>781287-RGL-1</t>
  </si>
  <si>
    <t>SONIA</t>
  </si>
  <si>
    <t>Mukesh Kumar [FMF039860]</t>
  </si>
  <si>
    <t>Nanhi</t>
  </si>
  <si>
    <t>BNBR-Balimganj-02</t>
  </si>
  <si>
    <t>225740-RGL-7</t>
  </si>
  <si>
    <t>Veeravati</t>
  </si>
  <si>
    <t>Chamanakli</t>
  </si>
  <si>
    <t>BNBR-Raypur-03</t>
  </si>
  <si>
    <t>660717-RGL-3</t>
  </si>
  <si>
    <t>ashma</t>
  </si>
  <si>
    <t>hardevi</t>
  </si>
  <si>
    <t>pushpa</t>
  </si>
  <si>
    <t>BNBR-Upraira-010</t>
  </si>
  <si>
    <t>Hari Singh</t>
  </si>
  <si>
    <t>FMF041384</t>
  </si>
  <si>
    <t>691133-RGL-8</t>
  </si>
  <si>
    <t>SHAKUNTLA</t>
  </si>
  <si>
    <t>Hari Singh [FMF041384]</t>
  </si>
  <si>
    <t>MIBO-Chautala-039</t>
  </si>
  <si>
    <t>591985-RGL-7</t>
  </si>
  <si>
    <t>Sukhpreet kaur</t>
  </si>
  <si>
    <t>HMH-Makasar-012</t>
  </si>
  <si>
    <t>315450-RGL-26</t>
  </si>
  <si>
    <t>Parbati</t>
  </si>
  <si>
    <t>CHAR-Badhai-14</t>
  </si>
  <si>
    <t>578548-RGL-6</t>
  </si>
  <si>
    <t>IGL-M27-65K Hdfc@24.50%</t>
  </si>
  <si>
    <t>HD65K@24.50%</t>
  </si>
  <si>
    <t>Shabnam</t>
  </si>
  <si>
    <t>Sunil Kumar [FMF012922]</t>
  </si>
  <si>
    <t>TOHA-Samin-07</t>
  </si>
  <si>
    <t>FMF056139</t>
  </si>
  <si>
    <t>307463-RGL-13</t>
  </si>
  <si>
    <t>Kamlesh Devi</t>
  </si>
  <si>
    <t>Sandeep [FMF056139]</t>
  </si>
  <si>
    <t>316041-RGL-13</t>
  </si>
  <si>
    <t>Rohini [FMF073485]</t>
  </si>
  <si>
    <t>TOHA-Tohana-031</t>
  </si>
  <si>
    <t>491113-RGL-11</t>
  </si>
  <si>
    <t>MAHF-ORWADA-06</t>
  </si>
  <si>
    <t>348760-RGL-29</t>
  </si>
  <si>
    <t>Nayka Reshamben laxmansinh</t>
  </si>
  <si>
    <t>627678-RGL-8</t>
  </si>
  <si>
    <t>PELD-PANDOLI-03</t>
  </si>
  <si>
    <t>241567-RGL-27</t>
  </si>
  <si>
    <t>IGL-M27-70K Hdfc@24.50%</t>
  </si>
  <si>
    <t>HD70K@24.50%</t>
  </si>
  <si>
    <t>Solanki Rinaben</t>
  </si>
  <si>
    <t>PELD-RUNAJ-05</t>
  </si>
  <si>
    <t>Parmar Upendrabhai</t>
  </si>
  <si>
    <t>FMF045274</t>
  </si>
  <si>
    <t>359117-RGL-14</t>
  </si>
  <si>
    <t>Madhuben Padhiyar</t>
  </si>
  <si>
    <t>Parmar [FMF045274]</t>
  </si>
  <si>
    <t>IGL-M27-45K Hdfc@24.60%</t>
  </si>
  <si>
    <t>HD45K@24.60%</t>
  </si>
  <si>
    <t>Padhiyar Ramilaben Rakeshbhai</t>
  </si>
  <si>
    <t>PELD-SILVAI-05</t>
  </si>
  <si>
    <t>766183-RGL-7</t>
  </si>
  <si>
    <t>IGL-M27-50K Hdfc@24.60%</t>
  </si>
  <si>
    <t>HD50K@24.60%</t>
  </si>
  <si>
    <t>Solanky Vimalaben</t>
  </si>
  <si>
    <t>JBBR-Bhagwanpur-03</t>
  </si>
  <si>
    <t>280516-RGL-13</t>
  </si>
  <si>
    <t>BALA-Datiyana-15</t>
  </si>
  <si>
    <t>474257-RGL-30</t>
  </si>
  <si>
    <t>IGL-M36-90K HDFC@24.15%</t>
  </si>
  <si>
    <t>90KHD36M@24.15%</t>
  </si>
  <si>
    <t>Vikrant Pundir [FMF049116]</t>
  </si>
  <si>
    <t>BALA-Mandla-05</t>
  </si>
  <si>
    <t>563985-RGL-15</t>
  </si>
  <si>
    <t>627732-RGL-12</t>
  </si>
  <si>
    <t>BHDA-BHUTAVAD-01</t>
  </si>
  <si>
    <t>324572-RGL-13</t>
  </si>
  <si>
    <t>IGL-M27-40K Kotak@24.15%</t>
  </si>
  <si>
    <t>40KKLN@24.15%</t>
  </si>
  <si>
    <t>Sumitraben Shaileshbhai Damor</t>
  </si>
  <si>
    <t>BHDA-PARAVATH-02</t>
  </si>
  <si>
    <t>342487-RGL-10</t>
  </si>
  <si>
    <t>Parmar Gitaben kantilal</t>
  </si>
  <si>
    <t>BHDA-VANKANER-01</t>
  </si>
  <si>
    <t>345526-RGL-14</t>
  </si>
  <si>
    <t>Dabhi Monikaben Arjunbhai</t>
  </si>
  <si>
    <t>BHDA-DEMAT-03</t>
  </si>
  <si>
    <t>543705-RGL-9</t>
  </si>
  <si>
    <t>Basudi</t>
  </si>
  <si>
    <t>Sushila Kumari</t>
  </si>
  <si>
    <t>Manjula</t>
  </si>
  <si>
    <t>BHDA-BOSLATHI-01</t>
  </si>
  <si>
    <t>784366-RGL-4</t>
  </si>
  <si>
    <t>Ranjana Kumari</t>
  </si>
  <si>
    <t>VALI-BORDI-02</t>
  </si>
  <si>
    <t>314150-RGL-9</t>
  </si>
  <si>
    <t>Indru Ben Ramesh Bhai Bubdiya</t>
  </si>
  <si>
    <t>VALI-BAHIGHATIYA-01</t>
  </si>
  <si>
    <t>412994-RGL-7</t>
  </si>
  <si>
    <t>Piku Devi Baranda</t>
  </si>
  <si>
    <t>Baranda Manjuladevi sureshbhai</t>
  </si>
  <si>
    <t>VALI-PADARDI-09</t>
  </si>
  <si>
    <t>571505-RGL-8</t>
  </si>
  <si>
    <t>Hansha Ben Mahesh Bhai Chenva</t>
  </si>
  <si>
    <t>176398-RGL-22</t>
  </si>
  <si>
    <t>DEVG-VAKHASIYA-010</t>
  </si>
  <si>
    <t>710933-RGL-7</t>
  </si>
  <si>
    <t>IGL-M27-65K Hdfc@24.15%</t>
  </si>
  <si>
    <t>HD65K@24.15%</t>
  </si>
  <si>
    <t>Kokilaben Juvanbhai Baria</t>
  </si>
  <si>
    <t>BOTD-NANA-010</t>
  </si>
  <si>
    <t>380823-RGL-10</t>
  </si>
  <si>
    <t>Kulsumben Bhikhubhai</t>
  </si>
  <si>
    <t>Koladra Jaypal [FMF036883]</t>
  </si>
  <si>
    <t>BOTD-LUNDHARA-01</t>
  </si>
  <si>
    <t>431275-RGL-10</t>
  </si>
  <si>
    <t>Dhrangiya Rekhaben Laljibhai</t>
  </si>
  <si>
    <t>MILK-Jadonpur-05</t>
  </si>
  <si>
    <t>684595-RGL-13</t>
  </si>
  <si>
    <t>Khema Devi</t>
  </si>
  <si>
    <t>RKBR-Mandawali-012</t>
  </si>
  <si>
    <t>Jitender Kumar</t>
  </si>
  <si>
    <t>FMF050102</t>
  </si>
  <si>
    <t>090613-RGL-24</t>
  </si>
  <si>
    <t>MURTI</t>
  </si>
  <si>
    <t>Jitender Kumar [FMF050102]</t>
  </si>
  <si>
    <t>RKBR-Harchandpur-04</t>
  </si>
  <si>
    <t>Satandra Kumar</t>
  </si>
  <si>
    <t>FMF008828</t>
  </si>
  <si>
    <t>337695-RGL-9</t>
  </si>
  <si>
    <t>beby</t>
  </si>
  <si>
    <t>612214-RGL-4</t>
  </si>
  <si>
    <t>Akansha</t>
  </si>
  <si>
    <t>NARS-Purkazi-02</t>
  </si>
  <si>
    <t>616245-RGL-12</t>
  </si>
  <si>
    <t>Anjali Nirala</t>
  </si>
  <si>
    <t>JEAW-Atari-04</t>
  </si>
  <si>
    <t>490320-RGL-7</t>
  </si>
  <si>
    <t>Khillan</t>
  </si>
  <si>
    <t>JEAW-Burhaka-09</t>
  </si>
  <si>
    <t>588005-RGL-4</t>
  </si>
  <si>
    <t>JEAW-basera-07</t>
  </si>
  <si>
    <t>598267-RGL-5</t>
  </si>
  <si>
    <t>Ku Urmila</t>
  </si>
  <si>
    <t>NAUJHEEL</t>
  </si>
  <si>
    <t>KRH-Saddikpur-02</t>
  </si>
  <si>
    <t>183591-RGL-12</t>
  </si>
  <si>
    <t>Kabutari Kumari</t>
  </si>
  <si>
    <t>Mohan Kumar [FMF063005]</t>
  </si>
  <si>
    <t>NAEL-Dedana-01</t>
  </si>
  <si>
    <t>FMF074543</t>
  </si>
  <si>
    <t>786309-RGL-2</t>
  </si>
  <si>
    <t>Mithalesh</t>
  </si>
  <si>
    <t>Rahul Kumar [FMF074543]</t>
  </si>
  <si>
    <t>KHLI-Sahawali-08</t>
  </si>
  <si>
    <t>416890-RGL-10</t>
  </si>
  <si>
    <t>CHAR-Maleera-016</t>
  </si>
  <si>
    <t>430769-RGL-15</t>
  </si>
  <si>
    <t>FMF011108</t>
  </si>
  <si>
    <t>BALA-Sarwat-05</t>
  </si>
  <si>
    <t>446722-RGL-22</t>
  </si>
  <si>
    <t>Leena</t>
  </si>
  <si>
    <t>UJI-Gangapur-06</t>
  </si>
  <si>
    <t>FMF058632</t>
  </si>
  <si>
    <t>686532-RGL-2</t>
  </si>
  <si>
    <t>Dharmendra Singh [FMF058632]</t>
  </si>
  <si>
    <t>382163-RGL-19</t>
  </si>
  <si>
    <t>Tahamina</t>
  </si>
  <si>
    <t>SHLI-Banat-051</t>
  </si>
  <si>
    <t>401157-RGL-13</t>
  </si>
  <si>
    <t>Amin Shah</t>
  </si>
  <si>
    <t>SHLI-Goharni-010</t>
  </si>
  <si>
    <t>Luckey Sharma</t>
  </si>
  <si>
    <t>FMF048035</t>
  </si>
  <si>
    <t>475574-RGL-15</t>
  </si>
  <si>
    <t>Luckey Sharma [FMF048035]</t>
  </si>
  <si>
    <t>ATBR-MANIABANDHA-09</t>
  </si>
  <si>
    <t>235075-RGL-18</t>
  </si>
  <si>
    <t>sima rout</t>
  </si>
  <si>
    <t>Prakash Chandra Dalua [FMF074470]</t>
  </si>
  <si>
    <t>BLBO-Bileikani-01</t>
  </si>
  <si>
    <t>079193-RGL-12</t>
  </si>
  <si>
    <t>Priyasini Dang</t>
  </si>
  <si>
    <t>BLBO-Chhakodimal-03</t>
  </si>
  <si>
    <t>124787-RGL-11</t>
  </si>
  <si>
    <t>KASTURI BAG</t>
  </si>
  <si>
    <t>BLBO-Garjan-02</t>
  </si>
  <si>
    <t>233926-RGL-18</t>
  </si>
  <si>
    <t>Sibani Sahu</t>
  </si>
  <si>
    <t>AGUL-SOUBHAGYANAGAR-03</t>
  </si>
  <si>
    <t>157642-RGL-12</t>
  </si>
  <si>
    <t>JHUMUKI GOCHHAYAT</t>
  </si>
  <si>
    <t>Ranjan Mallik [FMF065722]</t>
  </si>
  <si>
    <t>PDPR-DANGIABAHAL-01</t>
  </si>
  <si>
    <t>Digambar Mahanand</t>
  </si>
  <si>
    <t>FMF066726</t>
  </si>
  <si>
    <t>073352-RGL-25</t>
  </si>
  <si>
    <t>Sabitree Sahu</t>
  </si>
  <si>
    <t>Digambar Mahanand [FMF066726]</t>
  </si>
  <si>
    <t>SUPR-Fulmuthi-04</t>
  </si>
  <si>
    <t>145576-RGL-21</t>
  </si>
  <si>
    <t>Lata Kalta</t>
  </si>
  <si>
    <t>Doleswar Baghar [FMF029135]</t>
  </si>
  <si>
    <t>UCBR-DNK-01</t>
  </si>
  <si>
    <t>072521-RGL-18</t>
  </si>
  <si>
    <t>LALITA DAS</t>
  </si>
  <si>
    <t>UCBR-ARCHITGUDA-01</t>
  </si>
  <si>
    <t>082487-RGL-15</t>
  </si>
  <si>
    <t>Ambika Samarath</t>
  </si>
  <si>
    <t>UCBR-DANGARIGUDA-02</t>
  </si>
  <si>
    <t>776575-RGL-3</t>
  </si>
  <si>
    <t>Kumari Santa</t>
  </si>
  <si>
    <t>UCBR-BHIKHYA-03</t>
  </si>
  <si>
    <t>786870-RGL-1</t>
  </si>
  <si>
    <t>Sunadi Bhatra</t>
  </si>
  <si>
    <t>Sebati Bhatra</t>
  </si>
  <si>
    <t>Jamuna Bhatra</t>
  </si>
  <si>
    <t>DHGH-Amguda-01</t>
  </si>
  <si>
    <t>095922-RGL-26</t>
  </si>
  <si>
    <t>Kalpana Hansa</t>
  </si>
  <si>
    <t>Dhobaleswar Majhi [FMF067777]</t>
  </si>
  <si>
    <t>DHGH-Babeguda-01</t>
  </si>
  <si>
    <t>131590-RGL-18</t>
  </si>
  <si>
    <t>Banita Naik</t>
  </si>
  <si>
    <t>KRAR-Amera-09</t>
  </si>
  <si>
    <t>238349-RGL-10</t>
  </si>
  <si>
    <t>IGL-M36-80K Kotak@24.15%</t>
  </si>
  <si>
    <t>80KKB36M@24.15%</t>
  </si>
  <si>
    <t>Rukha Hans</t>
  </si>
  <si>
    <t>IGL-M36-70K Kotak@24.15%</t>
  </si>
  <si>
    <t>70KKB36M@24.15%</t>
  </si>
  <si>
    <t>Puspa Hans</t>
  </si>
  <si>
    <t>KRAR-Biripali-02</t>
  </si>
  <si>
    <t>Dhan Tandi</t>
  </si>
  <si>
    <t>FMF051432</t>
  </si>
  <si>
    <t>314897-RGL-29</t>
  </si>
  <si>
    <t>Sushila Bhoi</t>
  </si>
  <si>
    <t>Dhan Sing Tandi [FMF051432]</t>
  </si>
  <si>
    <t>627214-RGL-11</t>
  </si>
  <si>
    <t>Dulamani Bandichhor</t>
  </si>
  <si>
    <t>THBR-KHAPARABANKA-04</t>
  </si>
  <si>
    <t>Sanjukta Nayak</t>
  </si>
  <si>
    <t>THBR-MADHAPUR-013</t>
  </si>
  <si>
    <t>244495-RGL-16</t>
  </si>
  <si>
    <t>SUMITRA MOHANTY</t>
  </si>
  <si>
    <t>THBR-CHABISIPADA-08</t>
  </si>
  <si>
    <t>247368-RGL-23</t>
  </si>
  <si>
    <t>Santilata Roul</t>
  </si>
  <si>
    <t>THBR-RADHANG-08</t>
  </si>
  <si>
    <t>295633-RGL-8</t>
  </si>
  <si>
    <t>Anulata Mohanty</t>
  </si>
  <si>
    <t>RENG-Bamaloi-02</t>
  </si>
  <si>
    <t>117864-RGL-34</t>
  </si>
  <si>
    <t>Himadri Marei</t>
  </si>
  <si>
    <t>Manoranjan Subudhi [FMF069810]</t>
  </si>
  <si>
    <t>IGL-M36-60K HDFC@24.15%</t>
  </si>
  <si>
    <t>60KHD36M@24.15%</t>
  </si>
  <si>
    <t>RENG-RENGALI-03</t>
  </si>
  <si>
    <t>186293-RGL-27</t>
  </si>
  <si>
    <t>SOUDAMINI PADHAN</t>
  </si>
  <si>
    <t>RENG-Sasan-07</t>
  </si>
  <si>
    <t>633576-RGL-18</t>
  </si>
  <si>
    <t>Bhumisuta Rohidas</t>
  </si>
  <si>
    <t>BINJ-KUMBHUKA-02</t>
  </si>
  <si>
    <t>151178-RGL-19</t>
  </si>
  <si>
    <t>IGL-M36-75K ICICI@24.15%</t>
  </si>
  <si>
    <t>75KIC36M@24.15%</t>
  </si>
  <si>
    <t>Seema Malik</t>
  </si>
  <si>
    <t>BINJ-Singhpur-016</t>
  </si>
  <si>
    <t>466617-RGL-9</t>
  </si>
  <si>
    <t>Pushpalata Malik</t>
  </si>
  <si>
    <t>KHAI-Tajipur-01</t>
  </si>
  <si>
    <t>786759-RGL-1</t>
  </si>
  <si>
    <t>Laxmipriya Katuala</t>
  </si>
  <si>
    <t>Satchidananda Mishra [FMF025750]</t>
  </si>
  <si>
    <t>Satyabhama Katual</t>
  </si>
  <si>
    <t>Jayanti Panda</t>
  </si>
  <si>
    <t>KHUN-MALHAPADA-02</t>
  </si>
  <si>
    <t>691380-RGL-4</t>
  </si>
  <si>
    <t>Panamani Murmu</t>
  </si>
  <si>
    <t>FMF032057</t>
  </si>
  <si>
    <t>Lakhia Soren</t>
  </si>
  <si>
    <t>BICH-Dakhinmaral-05</t>
  </si>
  <si>
    <t>668713-RGL-4</t>
  </si>
  <si>
    <t>Shewali Das</t>
  </si>
  <si>
    <t>BICH-Borgang-08</t>
  </si>
  <si>
    <t>691861-RGL-7</t>
  </si>
  <si>
    <t>Priya Paik</t>
  </si>
  <si>
    <t>BICH-Rangagarh-012</t>
  </si>
  <si>
    <t>698117-RGL-6</t>
  </si>
  <si>
    <t>Mongli Kalandi</t>
  </si>
  <si>
    <t>DHEK-Chamuagaon-03</t>
  </si>
  <si>
    <t>568538-RGL-18</t>
  </si>
  <si>
    <t>DHEK-Mijibari-018</t>
  </si>
  <si>
    <t>715831-RGL-4</t>
  </si>
  <si>
    <t>Bina Munda</t>
  </si>
  <si>
    <t>Dhanjit Das [FMF012211]</t>
  </si>
  <si>
    <t>FMF010078</t>
  </si>
  <si>
    <t>DHEK-Jamuguri-04</t>
  </si>
  <si>
    <t>Ritupan Bhuyan</t>
  </si>
  <si>
    <t>FMF070819</t>
  </si>
  <si>
    <t>742140-RGL-2</t>
  </si>
  <si>
    <t>Runu Baniya</t>
  </si>
  <si>
    <t>Namita Baishya</t>
  </si>
  <si>
    <t>DHEK-Batachipur-0101</t>
  </si>
  <si>
    <t>Hemanta Basumatary</t>
  </si>
  <si>
    <t>FMF051578</t>
  </si>
  <si>
    <t>753994-RGL-4</t>
  </si>
  <si>
    <t>Mariya Narzary</t>
  </si>
  <si>
    <t>Hemanta Basumatary [FMF051578]</t>
  </si>
  <si>
    <t>DHEK-Garpara-14</t>
  </si>
  <si>
    <t>786868-RGL-1</t>
  </si>
  <si>
    <t>Supria Kerketta</t>
  </si>
  <si>
    <t>Lokhmi Sasoni</t>
  </si>
  <si>
    <t>ANTR-ARTUNG-09</t>
  </si>
  <si>
    <t>590383-RGL-4</t>
  </si>
  <si>
    <t>Tilotama Panigrahi</t>
  </si>
  <si>
    <t>ANTR-Kumarpur-09</t>
  </si>
  <si>
    <t>772027-RGL-5</t>
  </si>
  <si>
    <t>Basanti Biswal</t>
  </si>
  <si>
    <t>Nrusingha Behera [FMF076063]</t>
  </si>
  <si>
    <t>KHDP-Jayamangalaprasad-01</t>
  </si>
  <si>
    <t>Sudhansu Sahoo</t>
  </si>
  <si>
    <t>FMF066638</t>
  </si>
  <si>
    <t>284614-RGL-38</t>
  </si>
  <si>
    <t>Santi Behera</t>
  </si>
  <si>
    <t>Sudhansu Sahoo [FMF066638]</t>
  </si>
  <si>
    <t>FMF071629</t>
  </si>
  <si>
    <t>TEPR-Hari-06</t>
  </si>
  <si>
    <t>683417-RGL-8</t>
  </si>
  <si>
    <t>Ranju Basumatari</t>
  </si>
  <si>
    <t>Dhaneshwari Basumatary</t>
  </si>
  <si>
    <t>KISO-JAMUJHARI-05</t>
  </si>
  <si>
    <t>658442-RGL-6</t>
  </si>
  <si>
    <t>Rajani Sahoo</t>
  </si>
  <si>
    <t>Subham Dalua [FMF073206]</t>
  </si>
  <si>
    <t>BARA-NAYA-02</t>
  </si>
  <si>
    <t>255552-RGL-36</t>
  </si>
  <si>
    <t>DIVYA SURYAVANSHI</t>
  </si>
  <si>
    <t>Amar Verma [FMF072526]</t>
  </si>
  <si>
    <t>BARA-DARRABHATHA-03</t>
  </si>
  <si>
    <t>340377-RGL-27</t>
  </si>
  <si>
    <t>Sunita Khunte</t>
  </si>
  <si>
    <t>Gurbari Bai</t>
  </si>
  <si>
    <t>PATN-KHARRA-01</t>
  </si>
  <si>
    <t>356940-RGL-21</t>
  </si>
  <si>
    <t>Neetu Kosre</t>
  </si>
  <si>
    <t>Jeevan Lal [FMF073980]</t>
  </si>
  <si>
    <t>FMF024056</t>
  </si>
  <si>
    <t>MALU-Maludkhas-03</t>
  </si>
  <si>
    <t>289410-RGL-16</t>
  </si>
  <si>
    <t>Gayatri Jena</t>
  </si>
  <si>
    <t>TABR-AMBAPALASA-05</t>
  </si>
  <si>
    <t>222091-RGL-10</t>
  </si>
  <si>
    <t>JHARANA SAHOO</t>
  </si>
  <si>
    <t>Rani Parida [FMF067723]</t>
  </si>
  <si>
    <t>IGL-F53-70K Kotak @24.15%</t>
  </si>
  <si>
    <t>70KFKN@24.15%</t>
  </si>
  <si>
    <t>IGL-F53-50K Kotak @24.50%</t>
  </si>
  <si>
    <t>50KFKN@24.50%</t>
  </si>
  <si>
    <t>TMLP-KUMARIKATA-023</t>
  </si>
  <si>
    <t>Juri Deka</t>
  </si>
  <si>
    <t>FMF076163</t>
  </si>
  <si>
    <t>786860-RGL-1</t>
  </si>
  <si>
    <t>Pranita Hajang</t>
  </si>
  <si>
    <t>Juri Deka [FMF076163]</t>
  </si>
  <si>
    <t>Gitima Hajong</t>
  </si>
  <si>
    <t>Biswakarani Das</t>
  </si>
  <si>
    <t>RAGH-SANKARPUR-06</t>
  </si>
  <si>
    <t>230885-RGL-37</t>
  </si>
  <si>
    <t>mandakini samal</t>
  </si>
  <si>
    <t>249408-RGL-16</t>
  </si>
  <si>
    <t>Sandhyarani Mallik [FMF068001]</t>
  </si>
  <si>
    <t>RAGH-RAGHUNATHPUR-018</t>
  </si>
  <si>
    <t>500862-RGL-7</t>
  </si>
  <si>
    <t>Sushama Samal</t>
  </si>
  <si>
    <t>KUJG-RANGIAGARH-08</t>
  </si>
  <si>
    <t>Sachidananda Das</t>
  </si>
  <si>
    <t>FMF071029</t>
  </si>
  <si>
    <t>657210-RGL-5</t>
  </si>
  <si>
    <t>Laksmi Priya Hati</t>
  </si>
  <si>
    <t>Sachidananda Das [FMF071029]</t>
  </si>
  <si>
    <t>Bapina Bhoi [FMF068965]</t>
  </si>
  <si>
    <t>BPRA-TELIPARA-05</t>
  </si>
  <si>
    <t>613785-RGL-8</t>
  </si>
  <si>
    <t>Niru Routh</t>
  </si>
  <si>
    <t>BPRA-BINNAGURI-08</t>
  </si>
  <si>
    <t>721143-RGL-4</t>
  </si>
  <si>
    <t>Sangita Bara Oraon</t>
  </si>
  <si>
    <t>MTBNG-Satgachhi-02</t>
  </si>
  <si>
    <t>556139-RGL-7</t>
  </si>
  <si>
    <t>582673-RGL-9</t>
  </si>
  <si>
    <t>Bishadi Barman</t>
  </si>
  <si>
    <t>ALPDR-PARARPAR-06</t>
  </si>
  <si>
    <t>FMF060079</t>
  </si>
  <si>
    <t>569689-RGL-9</t>
  </si>
  <si>
    <t>Supriya Ray</t>
  </si>
  <si>
    <t>ALPDR-BHELUKDABRI-06</t>
  </si>
  <si>
    <t>612489-RGL-18</t>
  </si>
  <si>
    <t>Arpita Modak</t>
  </si>
  <si>
    <t>Biplab Barman [FMF060079]</t>
  </si>
  <si>
    <t>SRLM-BANDARUVANIPETA-01</t>
  </si>
  <si>
    <t>650604-RGL-2</t>
  </si>
  <si>
    <t>Pukkalla Veeramma</t>
  </si>
  <si>
    <t>Badi Ammoru</t>
  </si>
  <si>
    <t>Mylapilli Laxmi</t>
  </si>
  <si>
    <t>Perla Laxmi</t>
  </si>
  <si>
    <t>Pukkalla Nagamma</t>
  </si>
  <si>
    <t>Pukalla Ramanamma</t>
  </si>
  <si>
    <t>SRLM-BALARAMPURAM-04</t>
  </si>
  <si>
    <t>670478-RGL-2</t>
  </si>
  <si>
    <t>Vasupalli Narasamma</t>
  </si>
  <si>
    <t>SIDDIPET</t>
  </si>
  <si>
    <t>SIDT-GHANAPUR-01</t>
  </si>
  <si>
    <t>Gottiparthi Srinivas</t>
  </si>
  <si>
    <t>FMF069886</t>
  </si>
  <si>
    <t>618123-RGL-5</t>
  </si>
  <si>
    <t>IGL-F53-60K ICICI@24.70%</t>
  </si>
  <si>
    <t>ICIC60KF@24.70%</t>
  </si>
  <si>
    <t>Vannepally Devalaxmi</t>
  </si>
  <si>
    <t>Gottiparthi Srinivas [FMF069886]</t>
  </si>
  <si>
    <t>SIDT-VITTALAPUR-02</t>
  </si>
  <si>
    <t>698237-RGL-5</t>
  </si>
  <si>
    <t>Geekuru Rajitha</t>
  </si>
  <si>
    <t>FMF058618</t>
  </si>
  <si>
    <t>DHNE-KAMAGANIKUNTLA-02</t>
  </si>
  <si>
    <t>Dudekula Shaikshavali</t>
  </si>
  <si>
    <t>FMF046981</t>
  </si>
  <si>
    <t>768619-RGL-3</t>
  </si>
  <si>
    <t>Vadde Shireesha</t>
  </si>
  <si>
    <t>Dudekula Shaikshavali [FMF046981]</t>
  </si>
  <si>
    <t>CHTI-MOUDA-03</t>
  </si>
  <si>
    <t>569437-RGL-15</t>
  </si>
  <si>
    <t>IGL-M36-70K HDFC@24.15%</t>
  </si>
  <si>
    <t>70KHD36M@24.15%</t>
  </si>
  <si>
    <t>Suryakanta Polei [FMF048582]</t>
  </si>
  <si>
    <t>FMF058636</t>
  </si>
  <si>
    <t>SALE-JIGINIPUR-06</t>
  </si>
  <si>
    <t>Sudhansu Sahu</t>
  </si>
  <si>
    <t>FMF054919</t>
  </si>
  <si>
    <t>655120-RGL-7</t>
  </si>
  <si>
    <t>Tiki Samal</t>
  </si>
  <si>
    <t>SALE-SAHALPUR-02</t>
  </si>
  <si>
    <t>Sagar Bhoi</t>
  </si>
  <si>
    <t>FMF053424</t>
  </si>
  <si>
    <t>665255-RGL-4</t>
  </si>
  <si>
    <t>Nayana Kandi</t>
  </si>
  <si>
    <t>ADIL-Arli-t-08</t>
  </si>
  <si>
    <t>Bandela Raju</t>
  </si>
  <si>
    <t>FMF074689</t>
  </si>
  <si>
    <t>779381-RGL-4</t>
  </si>
  <si>
    <t>Kumra Vanitha</t>
  </si>
  <si>
    <t>Bandela Raju [FMF074689]</t>
  </si>
  <si>
    <t>IGL-F53-45K ICICI@24.50%</t>
  </si>
  <si>
    <t>ICIC45KF@24.50</t>
  </si>
  <si>
    <t>M_IGL-M25-82K Bajaj@24.15%</t>
  </si>
  <si>
    <t>M82KBA@24.15%</t>
  </si>
  <si>
    <t>AAR-Aara-09</t>
  </si>
  <si>
    <t>174412-PCM-1</t>
  </si>
  <si>
    <t>laxmina devi</t>
  </si>
  <si>
    <t/>
  </si>
  <si>
    <t>MHBR-Awari-06</t>
  </si>
  <si>
    <t>FMF074786</t>
  </si>
  <si>
    <t>165198-PCM-2</t>
  </si>
  <si>
    <t>MHBR-Kharouni-07</t>
  </si>
  <si>
    <t>665004-PCM-3</t>
  </si>
  <si>
    <t>Munna Devi</t>
  </si>
  <si>
    <t>CHBR-Ujhilpur-011</t>
  </si>
  <si>
    <t>FMF075879</t>
  </si>
  <si>
    <t>661941-PCM-1</t>
  </si>
  <si>
    <t>Prabha Devi</t>
  </si>
  <si>
    <t>HAND-Belaha-011</t>
  </si>
  <si>
    <t>FMF041677</t>
  </si>
  <si>
    <t>419726-PCM-2</t>
  </si>
  <si>
    <t>Khetala Devi</t>
  </si>
  <si>
    <t>MERB-Chilvila-08</t>
  </si>
  <si>
    <t>Saurabh Singh</t>
  </si>
  <si>
    <t>FMF058936</t>
  </si>
  <si>
    <t>393760-PCM-1</t>
  </si>
  <si>
    <t>PYBO-Teliyana-017</t>
  </si>
  <si>
    <t>566150-PCM-1</t>
  </si>
  <si>
    <t>Tanu Kumari</t>
  </si>
  <si>
    <t>KBBO-Saidpur-016</t>
  </si>
  <si>
    <t>386780-PCM-2</t>
  </si>
  <si>
    <t>DGBO-Kerai-028</t>
  </si>
  <si>
    <t>570545-PCM-1</t>
  </si>
  <si>
    <t>KNK-Choreya-04</t>
  </si>
  <si>
    <t>Bijay Thakur</t>
  </si>
  <si>
    <t>FMF058082</t>
  </si>
  <si>
    <t>215218-PCM-1</t>
  </si>
  <si>
    <t>KNK-Pandra-032</t>
  </si>
  <si>
    <t>448435-PCM-2</t>
  </si>
  <si>
    <t>Tripti Ghosh</t>
  </si>
  <si>
    <t>KNK-Ratu-060</t>
  </si>
  <si>
    <t>598243-PCM-1</t>
  </si>
  <si>
    <t>HZB-Chichi-03</t>
  </si>
  <si>
    <t>452181-PCM-1</t>
  </si>
  <si>
    <t>HZB-Aango-013</t>
  </si>
  <si>
    <t>648019-PCM-2</t>
  </si>
  <si>
    <t>ADTP-Mirudhi-029</t>
  </si>
  <si>
    <t>725438-PCM-1</t>
  </si>
  <si>
    <t>Sanju Mardi</t>
  </si>
  <si>
    <t>CCBR-Amahiyan-011</t>
  </si>
  <si>
    <t>337269-PCM-2</t>
  </si>
  <si>
    <t>Ranjana Chaudhari</t>
  </si>
  <si>
    <t>KTBR-Tantri-02</t>
  </si>
  <si>
    <t>212396-PCM-1</t>
  </si>
  <si>
    <t>GZBO-Malikpura-01</t>
  </si>
  <si>
    <t>103226-PCM-1</t>
  </si>
  <si>
    <t>GZBO-Ganapur-03</t>
  </si>
  <si>
    <t>153397-PCM-1</t>
  </si>
  <si>
    <t>GZBO-Mirdadpur-02</t>
  </si>
  <si>
    <t>306231-PCM-1</t>
  </si>
  <si>
    <t>Suneeta Yadav</t>
  </si>
  <si>
    <t>SDBR-Ghhni-01</t>
  </si>
  <si>
    <t>129301-PCM-2</t>
  </si>
  <si>
    <t>089669-PCM-3</t>
  </si>
  <si>
    <t>Asthami Modi</t>
  </si>
  <si>
    <t>NRSA-Sital-04</t>
  </si>
  <si>
    <t>237660-PCM-1</t>
  </si>
  <si>
    <t>Sunita Murmu</t>
  </si>
  <si>
    <t>Panmuni Murmu</t>
  </si>
  <si>
    <t>Lilmani Murmu</t>
  </si>
  <si>
    <t>MBBU-Naibasti-02</t>
  </si>
  <si>
    <t>167879-PCM-1</t>
  </si>
  <si>
    <t>savita devi</t>
  </si>
  <si>
    <t>MBBU-Masaurha-04</t>
  </si>
  <si>
    <t>327366-PCM-1</t>
  </si>
  <si>
    <t>MBBU-Chahria-03</t>
  </si>
  <si>
    <t>495118-PCM-2</t>
  </si>
  <si>
    <t>DUM-Pipra-02</t>
  </si>
  <si>
    <t>538301-PCM-2</t>
  </si>
  <si>
    <t>Binali Kisku</t>
  </si>
  <si>
    <t>DUM-DUMARDIHA-04</t>
  </si>
  <si>
    <t>710522-PCM-2</t>
  </si>
  <si>
    <t>Basanti Kumari</t>
  </si>
  <si>
    <t>SAHE-Babupur-08</t>
  </si>
  <si>
    <t>265630-PCM-1</t>
  </si>
  <si>
    <t>Jago Devi</t>
  </si>
  <si>
    <t>SHER-Kanidi-03</t>
  </si>
  <si>
    <t>245850-PCM-1</t>
  </si>
  <si>
    <t>Anita devi</t>
  </si>
  <si>
    <t>FAIZ-Katra-03</t>
  </si>
  <si>
    <t>Bhaunesh Srivastava</t>
  </si>
  <si>
    <t>FMF041772</t>
  </si>
  <si>
    <t>277911-PCM-1</t>
  </si>
  <si>
    <t>SIMH-Rasalpur-01</t>
  </si>
  <si>
    <t>167834-PCM-1</t>
  </si>
  <si>
    <t>chanda devi</t>
  </si>
  <si>
    <t>CHJH-Bhaghna-03</t>
  </si>
  <si>
    <t>Phulendra Ram</t>
  </si>
  <si>
    <t>FMF047502</t>
  </si>
  <si>
    <t>510048-PCM-2</t>
  </si>
  <si>
    <t>Salmatiya Devi</t>
  </si>
  <si>
    <t>CHJH-Chhotka-02</t>
  </si>
  <si>
    <t>630441-PCM-2</t>
  </si>
  <si>
    <t>CHTA-Samhe-09</t>
  </si>
  <si>
    <t>FMF052553</t>
  </si>
  <si>
    <t>471138-PCM-2</t>
  </si>
  <si>
    <t>RUSI-Kharka-08</t>
  </si>
  <si>
    <t>315137-PCM-1</t>
  </si>
  <si>
    <t>BARH-Kotiyaniranjan-01</t>
  </si>
  <si>
    <t>353232-PCM-2</t>
  </si>
  <si>
    <t>KHAIL-Chhitauni-01</t>
  </si>
  <si>
    <t>372687-PCM-1</t>
  </si>
  <si>
    <t>Indravati</t>
  </si>
  <si>
    <t>GHAR-TEKMA-04</t>
  </si>
  <si>
    <t>534781-PCM-1</t>
  </si>
  <si>
    <t>BAST-Sonbarsha-02</t>
  </si>
  <si>
    <t>371927-PCM-1</t>
  </si>
  <si>
    <t>HANS-DIPNA-03</t>
  </si>
  <si>
    <t>399704-PCM-3</t>
  </si>
  <si>
    <t>PIKI DEVI</t>
  </si>
  <si>
    <t>SALN-Amishankerpur-012</t>
  </si>
  <si>
    <t>661165-PCM-1</t>
  </si>
  <si>
    <t>Prabhawati</t>
  </si>
  <si>
    <t>LAMB-Sakarsi-09</t>
  </si>
  <si>
    <t>454472-PCM-3</t>
  </si>
  <si>
    <t>Neelu</t>
  </si>
  <si>
    <t>NAUG-Mahdeva-03</t>
  </si>
  <si>
    <t>Vivek Pandey</t>
  </si>
  <si>
    <t>FMF064249</t>
  </si>
  <si>
    <t>539674-PCM-1</t>
  </si>
  <si>
    <t>Subasani Devi</t>
  </si>
  <si>
    <t>LAHE-Uchauli-08</t>
  </si>
  <si>
    <t>216621-PCM-1</t>
  </si>
  <si>
    <t>Nishu Kumari</t>
  </si>
  <si>
    <t>manisha devi</t>
  </si>
  <si>
    <t>HAYA-Rasulpur-043</t>
  </si>
  <si>
    <t>Chandrakant Thakur</t>
  </si>
  <si>
    <t>FMF074987</t>
  </si>
  <si>
    <t>528421-PCM-1</t>
  </si>
  <si>
    <t>BATH-Semra-02</t>
  </si>
  <si>
    <t>504095-PCM-1</t>
  </si>
  <si>
    <t>Rima Devi</t>
  </si>
  <si>
    <t>GARM-Khanwari-02</t>
  </si>
  <si>
    <t>Sundaram Shukla</t>
  </si>
  <si>
    <t>FMF073170</t>
  </si>
  <si>
    <t>510634-PCM-2</t>
  </si>
  <si>
    <t>Bhagirathi</t>
  </si>
  <si>
    <t>Ram Kali</t>
  </si>
  <si>
    <t>GARM-Khemipur-02</t>
  </si>
  <si>
    <t>543040-PCM-1</t>
  </si>
  <si>
    <t>Seeta Devi</t>
  </si>
  <si>
    <t>ARAJ-Sewraha-04</t>
  </si>
  <si>
    <t>288050-PCM-2</t>
  </si>
  <si>
    <t>BPBR-Barkheda-040</t>
  </si>
  <si>
    <t>287271-PCM-1</t>
  </si>
  <si>
    <t>Radha Bai</t>
  </si>
  <si>
    <t>GBBR-Gamakar-015</t>
  </si>
  <si>
    <t>257390-PCM-1</t>
  </si>
  <si>
    <t>Laxmi Chidar</t>
  </si>
  <si>
    <t>Jhbr-Sonali-016</t>
  </si>
  <si>
    <t>025291-PCM-1</t>
  </si>
  <si>
    <t>RAJANI VARMA</t>
  </si>
  <si>
    <t>JHBR-Deepika-05</t>
  </si>
  <si>
    <t>043917-PCM-1</t>
  </si>
  <si>
    <t>ANJALI PAL</t>
  </si>
  <si>
    <t>JHBR-KARGUWAN-07</t>
  </si>
  <si>
    <t>448999-PCM-3</t>
  </si>
  <si>
    <t>658790-PCM-2</t>
  </si>
  <si>
    <t>JHBR-Dadiyapura-039</t>
  </si>
  <si>
    <t>684558-PCM-1</t>
  </si>
  <si>
    <t>Kamlesh Kumari Pal</t>
  </si>
  <si>
    <t>SABO-Pathariya-09</t>
  </si>
  <si>
    <t>471940-PCM-1</t>
  </si>
  <si>
    <t>Savita Ahirwar</t>
  </si>
  <si>
    <t>DAMH-Chandora-02</t>
  </si>
  <si>
    <t>218552-PCM-1</t>
  </si>
  <si>
    <t>SHAKUN RANI AHIRWAL</t>
  </si>
  <si>
    <t>DAMH-Khajari-013</t>
  </si>
  <si>
    <t>450568-PCM-1</t>
  </si>
  <si>
    <t>RANU KORI</t>
  </si>
  <si>
    <t>CDBO-Narsinghpur-03</t>
  </si>
  <si>
    <t>352767-PCM-1</t>
  </si>
  <si>
    <t>hasbun</t>
  </si>
  <si>
    <t>RTBO-Dhanapur-01</t>
  </si>
  <si>
    <t>318065-PCM-2</t>
  </si>
  <si>
    <t>RTBO-Karaundi-05</t>
  </si>
  <si>
    <t>404409-PCM-2</t>
  </si>
  <si>
    <t>CHND-DHALA-02</t>
  </si>
  <si>
    <t>459134-PCM-1</t>
  </si>
  <si>
    <t>Kavita Markam</t>
  </si>
  <si>
    <t>SON-DORLICHHATARPUR-04</t>
  </si>
  <si>
    <t>107829-PCM-2</t>
  </si>
  <si>
    <t>Kavita Yadav</t>
  </si>
  <si>
    <t>SON-BHATAMATRA-03</t>
  </si>
  <si>
    <t>119883-PCM-2</t>
  </si>
  <si>
    <t>Rammani Uikey</t>
  </si>
  <si>
    <t>GLWR-GOL-045</t>
  </si>
  <si>
    <t>559587-PCM-1</t>
  </si>
  <si>
    <t>Manjesh Jatav</t>
  </si>
  <si>
    <t>BUBO-CHHIRHATI-07</t>
  </si>
  <si>
    <t>142358-PCM-2</t>
  </si>
  <si>
    <t>Rinki barman</t>
  </si>
  <si>
    <t>BUBO-PAKRIYA-09</t>
  </si>
  <si>
    <t>176959-PCM-1</t>
  </si>
  <si>
    <t>Malti Kol</t>
  </si>
  <si>
    <t>BUBO-BIRHULI-012</t>
  </si>
  <si>
    <t>442832-PCM-1</t>
  </si>
  <si>
    <t>Jiya Bai Kol</t>
  </si>
  <si>
    <t>NABR-PARADI-011</t>
  </si>
  <si>
    <t>258912-PCM-2</t>
  </si>
  <si>
    <t>Vandana Sunil Yeskar</t>
  </si>
  <si>
    <t>NABR-BESA-011</t>
  </si>
  <si>
    <t>404033-PCM-2</t>
  </si>
  <si>
    <t>Rupali Dindayal Pullarwar</t>
  </si>
  <si>
    <t>LDON-PATHADEORI-02</t>
  </si>
  <si>
    <t>117304-PCM-2</t>
  </si>
  <si>
    <t>Rampyari Maravi</t>
  </si>
  <si>
    <t>LDON-GUDHNA-02</t>
  </si>
  <si>
    <t>461953-PCM-4</t>
  </si>
  <si>
    <t>Abha irpache</t>
  </si>
  <si>
    <t>MAIH-Bharauli-05</t>
  </si>
  <si>
    <t>125703-PCM-1</t>
  </si>
  <si>
    <t>Sarita Vishwakarma</t>
  </si>
  <si>
    <t>MAIH-RAGALA-01</t>
  </si>
  <si>
    <t>133144-PCM-3</t>
  </si>
  <si>
    <t>Ruchi Pal</t>
  </si>
  <si>
    <t>ROBE-Ormaura-01</t>
  </si>
  <si>
    <t>188486-PCM-2</t>
  </si>
  <si>
    <t>PANA-MOHANPURA-01</t>
  </si>
  <si>
    <t>347241-PCM-1</t>
  </si>
  <si>
    <t>Jyoti Bare</t>
  </si>
  <si>
    <t>Anupurna</t>
  </si>
  <si>
    <t>PANA-SAGPHATA-03</t>
  </si>
  <si>
    <t>Vasim Khan</t>
  </si>
  <si>
    <t>FMF053198</t>
  </si>
  <si>
    <t>384600-PCM-3</t>
  </si>
  <si>
    <t>Mamta Bai Kurrochi</t>
  </si>
  <si>
    <t>FTEH-KHARBANDI-013</t>
  </si>
  <si>
    <t>714522-PCM-1</t>
  </si>
  <si>
    <t>SABR-Nai-060</t>
  </si>
  <si>
    <t>425705-PCM-2</t>
  </si>
  <si>
    <t>KALAVATI</t>
  </si>
  <si>
    <t>TN-DOOVIPURAM-03</t>
  </si>
  <si>
    <t>659279-PCM-1</t>
  </si>
  <si>
    <t>Sakthi Devi S</t>
  </si>
  <si>
    <t>PWAD-MOHKAMPURA-04</t>
  </si>
  <si>
    <t>299736-PCM-2</t>
  </si>
  <si>
    <t>Priyanka Bariya</t>
  </si>
  <si>
    <t>NAMB-VARAPALAYAM-01</t>
  </si>
  <si>
    <t>370347-PCM-1</t>
  </si>
  <si>
    <t>Chithra Rangasami</t>
  </si>
  <si>
    <t>NAMB-AKKARAIPALAYAM-01</t>
  </si>
  <si>
    <t>370609-PCM-2</t>
  </si>
  <si>
    <t>Vijayalakshmi Palanisamy</t>
  </si>
  <si>
    <t>NAMB-THORAVALUR-02</t>
  </si>
  <si>
    <t>637361-PCM-1</t>
  </si>
  <si>
    <t>GUDY-NADUPETTAI-01</t>
  </si>
  <si>
    <t>393003-PCM-1</t>
  </si>
  <si>
    <t>Gomathi Ramasami</t>
  </si>
  <si>
    <t>NRPR-Shah-05</t>
  </si>
  <si>
    <t>092488-PCM-1</t>
  </si>
  <si>
    <t>mukesh</t>
  </si>
  <si>
    <t>BSRB-Kirra-019</t>
  </si>
  <si>
    <t>610160-PCM-2</t>
  </si>
  <si>
    <t>NZBD-Jaswantpur-07</t>
  </si>
  <si>
    <t>Prashant Kumar</t>
  </si>
  <si>
    <t>FMF047166</t>
  </si>
  <si>
    <t>378136-PCM-1</t>
  </si>
  <si>
    <t>NZBD-Amanullapur-014</t>
  </si>
  <si>
    <t>713154-PCM-1</t>
  </si>
  <si>
    <t>NRPR-Harganpur-02</t>
  </si>
  <si>
    <t>088448-PCM-1</t>
  </si>
  <si>
    <t>Kaushar Jahan</t>
  </si>
  <si>
    <t>648071-PCM-4</t>
  </si>
  <si>
    <t>Sarvesh Devi</t>
  </si>
  <si>
    <t>JHAL-JOONA-02</t>
  </si>
  <si>
    <t>Vinod Dangi</t>
  </si>
  <si>
    <t>FMF042056</t>
  </si>
  <si>
    <t>359155-PCM-1</t>
  </si>
  <si>
    <t>JHAL-LAKHARIYA-01</t>
  </si>
  <si>
    <t>384175-PCM-3</t>
  </si>
  <si>
    <t>JHAL-JHALAWAR-046</t>
  </si>
  <si>
    <t>427574-PCM-1</t>
  </si>
  <si>
    <t>Bhagvati Sen</t>
  </si>
  <si>
    <t>BHPU-Chak-3</t>
  </si>
  <si>
    <t>657510-PCM-1</t>
  </si>
  <si>
    <t>Geeta Singh</t>
  </si>
  <si>
    <t>BHPU-Bachhamandi-02</t>
  </si>
  <si>
    <t>690911-PCM-1</t>
  </si>
  <si>
    <t>Nisha</t>
  </si>
  <si>
    <t>Chandra</t>
  </si>
  <si>
    <t>SHRP-Lakkad-02</t>
  </si>
  <si>
    <t>368491-PCM-1</t>
  </si>
  <si>
    <t>Boby</t>
  </si>
  <si>
    <t>MWBR-Makhan-06</t>
  </si>
  <si>
    <t>172847-PCM-2</t>
  </si>
  <si>
    <t>CHDS-Khera-019</t>
  </si>
  <si>
    <t>664437-PCM-1</t>
  </si>
  <si>
    <t>MIBO-Chautala-017</t>
  </si>
  <si>
    <t>282674-PCM-1</t>
  </si>
  <si>
    <t>Chhinderpal</t>
  </si>
  <si>
    <t>TOHA-Samin-06</t>
  </si>
  <si>
    <t>304866-PCM-1</t>
  </si>
  <si>
    <t>MAHF-RAJAYATA-014</t>
  </si>
  <si>
    <t>360591-PCM-1</t>
  </si>
  <si>
    <t>Pargi Nandaben</t>
  </si>
  <si>
    <t>BALA-Pachenda-024</t>
  </si>
  <si>
    <t>438190-PCM-1</t>
  </si>
  <si>
    <t>BHDA-Mankroda-02</t>
  </si>
  <si>
    <t>333089-PCM-2</t>
  </si>
  <si>
    <t>Kalasava Manjulaben Prakashkumar</t>
  </si>
  <si>
    <t>VALI-ARSAMDA-03</t>
  </si>
  <si>
    <t>673799-PCM-1</t>
  </si>
  <si>
    <t>Nitaben Jugaji Thakarda</t>
  </si>
  <si>
    <t>477486-PCM-3</t>
  </si>
  <si>
    <t>Kamijaliya Dakshaben Kishnbhai</t>
  </si>
  <si>
    <t>BOTD-PALIYAD-06</t>
  </si>
  <si>
    <t>714647-PCM-1</t>
  </si>
  <si>
    <t>Dumadiya Januben Pravindbhai</t>
  </si>
  <si>
    <t>MILK-Behtra-03</t>
  </si>
  <si>
    <t>646743-PCM-1</t>
  </si>
  <si>
    <t>KRH-Nagalkala-02</t>
  </si>
  <si>
    <t>201478-PCM-1</t>
  </si>
  <si>
    <t>M_IGL-M36-73K Bajaj@24.50%</t>
  </si>
  <si>
    <t>M73KB@24.50%</t>
  </si>
  <si>
    <t>Savita Rani</t>
  </si>
  <si>
    <t>JEAW-Tappal-04</t>
  </si>
  <si>
    <t>FMF044202</t>
  </si>
  <si>
    <t>484813-PCM-1</t>
  </si>
  <si>
    <t>Dharmvati</t>
  </si>
  <si>
    <t>NAEL-Baghai-02</t>
  </si>
  <si>
    <t>712784-PCM-2</t>
  </si>
  <si>
    <t>Vijay Devi</t>
  </si>
  <si>
    <t>RAH-Almaspur-083</t>
  </si>
  <si>
    <t>686126-PCM-1</t>
  </si>
  <si>
    <t>SHLI-Banat-069</t>
  </si>
  <si>
    <t>649594-PCM-3</t>
  </si>
  <si>
    <t>M_IGL-M36-73K HDFC@24.50%</t>
  </si>
  <si>
    <t>M73KH@24.50%</t>
  </si>
  <si>
    <t>Ku. Soni</t>
  </si>
  <si>
    <t>PEBR-VYNKATNAGAR-07</t>
  </si>
  <si>
    <t>113121-PCM-1</t>
  </si>
  <si>
    <t>BASANTI</t>
  </si>
  <si>
    <t>SHBR-Sandharasasan-012</t>
  </si>
  <si>
    <t>346055-PCM-1</t>
  </si>
  <si>
    <t>Laxmi Priya Behera</t>
  </si>
  <si>
    <t>SHBR-Sandharasasan-016</t>
  </si>
  <si>
    <t>564276-PCM-1</t>
  </si>
  <si>
    <t>Gurubari Muduli</t>
  </si>
  <si>
    <t>098829-PCM-1</t>
  </si>
  <si>
    <t>Sandhyarani Samantasinghar</t>
  </si>
  <si>
    <t>BLBO-Sankarbhoji-01</t>
  </si>
  <si>
    <t>080869-PCM-2</t>
  </si>
  <si>
    <t>Sunita Mahananda</t>
  </si>
  <si>
    <t>Lily Nanda</t>
  </si>
  <si>
    <t>AGUL-BALUAKATA-01</t>
  </si>
  <si>
    <t>103535-PCM-1</t>
  </si>
  <si>
    <t>SIBANI PATTANAYAK</t>
  </si>
  <si>
    <t>AGUL-KALIAKATTA-02</t>
  </si>
  <si>
    <t>351868-PCM-1</t>
  </si>
  <si>
    <t>Nayani Nahak</t>
  </si>
  <si>
    <t>PDPR-BAIDAPALI-02</t>
  </si>
  <si>
    <t>289621-PCM-1</t>
  </si>
  <si>
    <t>BAIDEHI NETI</t>
  </si>
  <si>
    <t>SAKHA NETI</t>
  </si>
  <si>
    <t>BHDN-Ichhapur-02</t>
  </si>
  <si>
    <t>300702-PCM-1</t>
  </si>
  <si>
    <t>Surunani Banchhor</t>
  </si>
  <si>
    <t>JYBR-BADALIGUDA-01</t>
  </si>
  <si>
    <t>080759-PCM-1</t>
  </si>
  <si>
    <t>KAMALA GADABA</t>
  </si>
  <si>
    <t>DAMUNI GADABA</t>
  </si>
  <si>
    <t>ASAMATI MALI</t>
  </si>
  <si>
    <t>SASI MALI</t>
  </si>
  <si>
    <t>DHGH-Majhenpadar-03</t>
  </si>
  <si>
    <t>097522-PCM-3</t>
  </si>
  <si>
    <t>Hemangini Sa</t>
  </si>
  <si>
    <t>DHGH-Beheraguda-012</t>
  </si>
  <si>
    <t>217345-PCM-2</t>
  </si>
  <si>
    <t>BELAMATI PUJHARI</t>
  </si>
  <si>
    <t>KBJ-Kandagad-01</t>
  </si>
  <si>
    <t>150409-PCM-2</t>
  </si>
  <si>
    <t>Niramati Majhi</t>
  </si>
  <si>
    <t>KBJ-Sargul-6</t>
  </si>
  <si>
    <t>184675-PCM-2</t>
  </si>
  <si>
    <t>M_IGL-M36-70K HDFC@24.50%</t>
  </si>
  <si>
    <t>M70KH@24.50%</t>
  </si>
  <si>
    <t>Uma Bag</t>
  </si>
  <si>
    <t>KRAR-Gadiajore-03</t>
  </si>
  <si>
    <t>356880-PCM-1</t>
  </si>
  <si>
    <t>Jana Majhi</t>
  </si>
  <si>
    <t>DIGA-PUDAMARI-012</t>
  </si>
  <si>
    <t>254838-PCM-1</t>
  </si>
  <si>
    <t>Sabita Malik</t>
  </si>
  <si>
    <t>BINJ-DASARATHPUR-011</t>
  </si>
  <si>
    <t>646800-PCM-1</t>
  </si>
  <si>
    <t>Mamatarani Jena</t>
  </si>
  <si>
    <t>KHUN-DUGDHA-05</t>
  </si>
  <si>
    <t>281982-PCM-1</t>
  </si>
  <si>
    <t>Gitanjali Mahakud</t>
  </si>
  <si>
    <t>BIJO-Patgaon-03</t>
  </si>
  <si>
    <t>574429-PCM-3</t>
  </si>
  <si>
    <t>Sobya Rabha</t>
  </si>
  <si>
    <t>Kali Rabha</t>
  </si>
  <si>
    <t>BIJO-Bala-02</t>
  </si>
  <si>
    <t>611265-PCM-3</t>
  </si>
  <si>
    <t>Sakuntala Boro</t>
  </si>
  <si>
    <t>Nilima Rabha</t>
  </si>
  <si>
    <t>Ganga Boro</t>
  </si>
  <si>
    <t>Trisha Das</t>
  </si>
  <si>
    <t>ANTR-KEDARPUR-016</t>
  </si>
  <si>
    <t>229098-PCM-1</t>
  </si>
  <si>
    <t>Pratima Gochayat</t>
  </si>
  <si>
    <t>710972-PCM-4</t>
  </si>
  <si>
    <t>Losmi Karketa</t>
  </si>
  <si>
    <t>BARA-BAHERADIH-05</t>
  </si>
  <si>
    <t>691464-PCM-2</t>
  </si>
  <si>
    <t>Priya Bhardwaj</t>
  </si>
  <si>
    <t>PATN-AURI-02</t>
  </si>
  <si>
    <t>562414-PCM-1</t>
  </si>
  <si>
    <t>Uttara Bai Deshlahare</t>
  </si>
  <si>
    <t>MALU-Maludkhas-018</t>
  </si>
  <si>
    <t>Thirupathi Patro</t>
  </si>
  <si>
    <t>FMF048479</t>
  </si>
  <si>
    <t>407695-PCM-2</t>
  </si>
  <si>
    <t>Arati Behera</t>
  </si>
  <si>
    <t>TABR-KANDARA-05</t>
  </si>
  <si>
    <t>267666-PCM-1</t>
  </si>
  <si>
    <t>Sujata Samal</t>
  </si>
  <si>
    <t>TMLP-Bhakatpara-02</t>
  </si>
  <si>
    <t>707596-PCM-1</t>
  </si>
  <si>
    <t>Urmila Swargiary</t>
  </si>
  <si>
    <t>RAGH-Babujanga-02</t>
  </si>
  <si>
    <t>143303-PCM-1</t>
  </si>
  <si>
    <t>SMARANIKA DASH</t>
  </si>
  <si>
    <t>456661-PCM-1</t>
  </si>
  <si>
    <t>Usharani Rout</t>
  </si>
  <si>
    <t>KUJG-GADAROMITA-013</t>
  </si>
  <si>
    <t>358740-PCM-2</t>
  </si>
  <si>
    <t>Rubina Swain</t>
  </si>
  <si>
    <t>BPRA-Makrapara-01</t>
  </si>
  <si>
    <t>750134-PCM-1</t>
  </si>
  <si>
    <t>Sova Chhetri</t>
  </si>
  <si>
    <t>MTBNG-Khatimari-01</t>
  </si>
  <si>
    <t>553354-PCM-1</t>
  </si>
  <si>
    <t>Radhika Sutradhar</t>
  </si>
  <si>
    <t>MTBNG-Chhitkibari-011</t>
  </si>
  <si>
    <t>617733-PCM-1</t>
  </si>
  <si>
    <t>Saneka Karjyi</t>
  </si>
  <si>
    <t>SRLM-SRIKAKULAM-030</t>
  </si>
  <si>
    <t>Pudi Prakash</t>
  </si>
  <si>
    <t>FMF068042</t>
  </si>
  <si>
    <t>660343-PCM-1</t>
  </si>
  <si>
    <t>Kommu Padma</t>
  </si>
  <si>
    <t>Pavan Jatav [FMF071347]</t>
  </si>
  <si>
    <t>Ashok Kumar [FMF001503]</t>
  </si>
  <si>
    <t>Deepak Choudhury [FMF076404]</t>
  </si>
  <si>
    <t>MFBO-Tarsan-014</t>
  </si>
  <si>
    <t>249168-RGL-25</t>
  </si>
  <si>
    <t>MFBO-Bangra-010</t>
  </si>
  <si>
    <t>256199-RGL-31</t>
  </si>
  <si>
    <t>557578-RGL-9</t>
  </si>
  <si>
    <t>Kusumi Devi</t>
  </si>
  <si>
    <t>MFBO-Madhubani-010</t>
  </si>
  <si>
    <t>765051-RGL-6</t>
  </si>
  <si>
    <t>HPBO-Hela-011</t>
  </si>
  <si>
    <t>FMF069395</t>
  </si>
  <si>
    <t>246745-RGL-14</t>
  </si>
  <si>
    <t>Pushpa Kumari [FMF069395]</t>
  </si>
  <si>
    <t>HPBO-Rampur-09</t>
  </si>
  <si>
    <t>432352-RGL-21</t>
  </si>
  <si>
    <t>Shamma Praween</t>
  </si>
  <si>
    <t>HPBO-MathKakara-05</t>
  </si>
  <si>
    <t>746098-RGL-8</t>
  </si>
  <si>
    <t>Mridula Devi</t>
  </si>
  <si>
    <t>AAR-Aara-015</t>
  </si>
  <si>
    <t>400221-RGL-8</t>
  </si>
  <si>
    <t>ASHA KUNWAR</t>
  </si>
  <si>
    <t>AAR-Ramsahar-04</t>
  </si>
  <si>
    <t>572662-RGL-3</t>
  </si>
  <si>
    <t>Vanshi Devi</t>
  </si>
  <si>
    <t>Rakhi Kumari</t>
  </si>
  <si>
    <t>AAR-Sandia-011</t>
  </si>
  <si>
    <t>676171-RGL-22</t>
  </si>
  <si>
    <t>Lilavati Devi</t>
  </si>
  <si>
    <t>BIH-Sundarpur-02</t>
  </si>
  <si>
    <t>101566-RGL-23</t>
  </si>
  <si>
    <t>BIH-Sundarpur-03</t>
  </si>
  <si>
    <t>144159-RGL-21</t>
  </si>
  <si>
    <t>Ramavati devi</t>
  </si>
  <si>
    <t>BIH-Dhan-06</t>
  </si>
  <si>
    <t>335671-RGL-14</t>
  </si>
  <si>
    <t>BIH-Sohra-016</t>
  </si>
  <si>
    <t>372546-RGL-16</t>
  </si>
  <si>
    <t>BIH-Umedpur-04</t>
  </si>
  <si>
    <t>395662-RGL-12</t>
  </si>
  <si>
    <t>M_IGL-M25-Cy1-35K Bajaj@23.95%</t>
  </si>
  <si>
    <t>35KMBAK@23.95%</t>
  </si>
  <si>
    <t>BIH-Damodarpur-013</t>
  </si>
  <si>
    <t>533593-RGL-19</t>
  </si>
  <si>
    <t>BIH-Sundarpur-04</t>
  </si>
  <si>
    <t>761261-RGL-2</t>
  </si>
  <si>
    <t>Tetara Devi</t>
  </si>
  <si>
    <t>BKRM-Gachhai-05</t>
  </si>
  <si>
    <t>289522-RGL-26</t>
  </si>
  <si>
    <t>506581-RGL-16</t>
  </si>
  <si>
    <t>Dashai Paswan [FMF075159]</t>
  </si>
  <si>
    <t>BKRM-Burhawal-08</t>
  </si>
  <si>
    <t>585816-RGL-11</t>
  </si>
  <si>
    <t>BKRM-Maudehra-04</t>
  </si>
  <si>
    <t>651353-RGL-8</t>
  </si>
  <si>
    <t>Sukra Kumari</t>
  </si>
  <si>
    <t>MHBR-Mubarakpur-01</t>
  </si>
  <si>
    <t>068326-RGL-25</t>
  </si>
  <si>
    <t>MHBR-Bhagwatpur-07</t>
  </si>
  <si>
    <t>304071-RGL-34</t>
  </si>
  <si>
    <t>Lajina Begam</t>
  </si>
  <si>
    <t>Rajiya Khatoon</t>
  </si>
  <si>
    <t>CHBR-Bishun PUR-04</t>
  </si>
  <si>
    <t>105577-RGL-15</t>
  </si>
  <si>
    <t>CHBR-Chaknagari-04</t>
  </si>
  <si>
    <t>305804-RGL-19</t>
  </si>
  <si>
    <t>CHBR-Lohargawa-04</t>
  </si>
  <si>
    <t>314351-RGL-15</t>
  </si>
  <si>
    <t>GORA-Ramdaspur 10</t>
  </si>
  <si>
    <t>205505-RGL-16</t>
  </si>
  <si>
    <t>CHANCHAL DEVI</t>
  </si>
  <si>
    <t>GORA-mujia 01</t>
  </si>
  <si>
    <t>256765-RGL-17</t>
  </si>
  <si>
    <t>GORA-BAGHI EIGHT</t>
  </si>
  <si>
    <t>266391-RGL-15</t>
  </si>
  <si>
    <t>Tarakeshi Devi</t>
  </si>
  <si>
    <t>467128-RGL-11</t>
  </si>
  <si>
    <t>GOH-Akaona-01</t>
  </si>
  <si>
    <t>389177-RGL-9</t>
  </si>
  <si>
    <t>GOH-Chauhar-010</t>
  </si>
  <si>
    <t>514838-RGL-9</t>
  </si>
  <si>
    <t>FPBR-Dhobin-05</t>
  </si>
  <si>
    <t>FMF038266</t>
  </si>
  <si>
    <t>081983-RGL-27</t>
  </si>
  <si>
    <t>FPBR-Lalapur-08</t>
  </si>
  <si>
    <t>149742-RGL-8</t>
  </si>
  <si>
    <t>FPBR-Cheda-04</t>
  </si>
  <si>
    <t>553703-RGL-9</t>
  </si>
  <si>
    <t>Pushpa Gautam</t>
  </si>
  <si>
    <t>HAND-Raghurampur-05</t>
  </si>
  <si>
    <t>096218-RGL-20</t>
  </si>
  <si>
    <t>Nagina</t>
  </si>
  <si>
    <t>HAND-Sirasa-05</t>
  </si>
  <si>
    <t>352686-RGL-24</t>
  </si>
  <si>
    <t>Aansha Devi</t>
  </si>
  <si>
    <t>Devesh Tripathi [FMF072298]</t>
  </si>
  <si>
    <t>HAND-Gothwa-08</t>
  </si>
  <si>
    <t>484652-RGL-11</t>
  </si>
  <si>
    <t>HAND-Payagpur-020</t>
  </si>
  <si>
    <t>615659-RGL-7</t>
  </si>
  <si>
    <t>Sangita devi</t>
  </si>
  <si>
    <t>MERB-Maraha-02</t>
  </si>
  <si>
    <t>079842-RGL-14</t>
  </si>
  <si>
    <t>Rabita Devi</t>
  </si>
  <si>
    <t>MERB-Pasana-05</t>
  </si>
  <si>
    <t>FMF061861</t>
  </si>
  <si>
    <t>157403-RGL-21</t>
  </si>
  <si>
    <t>Vitola Devi</t>
  </si>
  <si>
    <t>Vikas Yadav [FMF061861]</t>
  </si>
  <si>
    <t>MERB-Uruva-09</t>
  </si>
  <si>
    <t>256244-RGL-30</t>
  </si>
  <si>
    <t>Aruna Devi</t>
  </si>
  <si>
    <t>MERB-Kotaha-07</t>
  </si>
  <si>
    <t>Ram Lochan</t>
  </si>
  <si>
    <t>FMF051499</t>
  </si>
  <si>
    <t>434347-RGL-12</t>
  </si>
  <si>
    <t>Ram Lochan [FMF051499]</t>
  </si>
  <si>
    <t>MERB-Retaura-042</t>
  </si>
  <si>
    <t>491717-RGL-9</t>
  </si>
  <si>
    <t>MERB-Javain-07</t>
  </si>
  <si>
    <t>719190-RGL-5</t>
  </si>
  <si>
    <t>NANI-Naudhia-03</t>
  </si>
  <si>
    <t>FMF068670</t>
  </si>
  <si>
    <t>502487-RGL-13</t>
  </si>
  <si>
    <t>Shivam [FMF068670]</t>
  </si>
  <si>
    <t>PYBO-Bahura-04</t>
  </si>
  <si>
    <t>090820-RGL-44</t>
  </si>
  <si>
    <t>Sneha</t>
  </si>
  <si>
    <t>PYBO-Pacharaw-02</t>
  </si>
  <si>
    <t>305455-RGL-21</t>
  </si>
  <si>
    <t>PYBO-Chetganj-03</t>
  </si>
  <si>
    <t>451384-RGL-17</t>
  </si>
  <si>
    <t>Sangam Kumari</t>
  </si>
  <si>
    <t>566150-RGL-14</t>
  </si>
  <si>
    <t>PYBO-Bhohar-05</t>
  </si>
  <si>
    <t>740020-RGL-8</t>
  </si>
  <si>
    <t>Pinky Devi</t>
  </si>
  <si>
    <t>397660-RGL-18</t>
  </si>
  <si>
    <t>Tannu Kumari</t>
  </si>
  <si>
    <t>KBBO-Bairia-027</t>
  </si>
  <si>
    <t>478171-RGL-13</t>
  </si>
  <si>
    <t>Nilam Kumari</t>
  </si>
  <si>
    <t>620347-RGL-11</t>
  </si>
  <si>
    <t>KBBO-Ramkrishna-042</t>
  </si>
  <si>
    <t>633533-RGL-9</t>
  </si>
  <si>
    <t>DPBO-Digha Baskothi gate no 93</t>
  </si>
  <si>
    <t>222095-RGL-14</t>
  </si>
  <si>
    <t>GUDIYA DEVI</t>
  </si>
  <si>
    <t>DPBO-AG Colony one</t>
  </si>
  <si>
    <t>247477-RGL-20</t>
  </si>
  <si>
    <t>Nuri</t>
  </si>
  <si>
    <t>DPBO-kharika Four</t>
  </si>
  <si>
    <t>276480-RGL-13</t>
  </si>
  <si>
    <t>316592-RGL-16</t>
  </si>
  <si>
    <t>336947-RGL-7</t>
  </si>
  <si>
    <t>DPBO-Sareya-01</t>
  </si>
  <si>
    <t>343748-RGL-10</t>
  </si>
  <si>
    <t>SOSHILA DEVI</t>
  </si>
  <si>
    <t>DPBO-Gosayi-032</t>
  </si>
  <si>
    <t>352602-RGL-32</t>
  </si>
  <si>
    <t>NIRU SINGH</t>
  </si>
  <si>
    <t>DPBO-Nasriganj-029</t>
  </si>
  <si>
    <t>367929-RGL-27</t>
  </si>
  <si>
    <t>BGBO-Rampur-010</t>
  </si>
  <si>
    <t>073950-RGL-24</t>
  </si>
  <si>
    <t>BGBO-Kusmaut-012</t>
  </si>
  <si>
    <t>095781-RGL-20</t>
  </si>
  <si>
    <t>Sanjina Devi</t>
  </si>
  <si>
    <t>PAVITARI DEVI</t>
  </si>
  <si>
    <t>Karo Devi</t>
  </si>
  <si>
    <t>BGBO-Nagdah-09</t>
  </si>
  <si>
    <t>229321-RGL-16</t>
  </si>
  <si>
    <t>Sangeena Kumari</t>
  </si>
  <si>
    <t>BGBO-Ramdiri-011</t>
  </si>
  <si>
    <t>247789-RGL-27</t>
  </si>
  <si>
    <t>Laxmi Kumari</t>
  </si>
  <si>
    <t>BGBO-Baghi-033</t>
  </si>
  <si>
    <t>668160-RGL-3</t>
  </si>
  <si>
    <t>Pinki kumari</t>
  </si>
  <si>
    <t>DGBO-Kancha-03</t>
  </si>
  <si>
    <t>092937-RGL-25</t>
  </si>
  <si>
    <t>Krishna Devi</t>
  </si>
  <si>
    <t>DGBO-Pachhiyari-012</t>
  </si>
  <si>
    <t>121540-RGL-31</t>
  </si>
  <si>
    <t>RSBO-Dharampur-2</t>
  </si>
  <si>
    <t>093892-RGL-20</t>
  </si>
  <si>
    <t>sita Devi</t>
  </si>
  <si>
    <t>Golu Poddar [FMF073036]</t>
  </si>
  <si>
    <t>RSBO-Chalki-05</t>
  </si>
  <si>
    <t>125338-RGL-17</t>
  </si>
  <si>
    <t>NILAM DEVI</t>
  </si>
  <si>
    <t>RSBO-Malpur-020</t>
  </si>
  <si>
    <t>296161-RGL-16</t>
  </si>
  <si>
    <t>GAYTRI DEVI</t>
  </si>
  <si>
    <t>RSBO-Mangal-024</t>
  </si>
  <si>
    <t>551896-RGL-6</t>
  </si>
  <si>
    <t>Ruby Begum</t>
  </si>
  <si>
    <t>ROKASANA BEGUM</t>
  </si>
  <si>
    <t>RANCHI</t>
  </si>
  <si>
    <t>RNCH-Sail-06</t>
  </si>
  <si>
    <t>184042-RGL-26</t>
  </si>
  <si>
    <t>Sheela Kispotta</t>
  </si>
  <si>
    <t>Priya Kumari [FMF045969]</t>
  </si>
  <si>
    <t>FMF003809</t>
  </si>
  <si>
    <t>RNCH-Dhurwa-084</t>
  </si>
  <si>
    <t>Deepak Singh</t>
  </si>
  <si>
    <t>FMF069220</t>
  </si>
  <si>
    <t>559317-RGL-14</t>
  </si>
  <si>
    <t>Lovely Kumari [FMF076252]</t>
  </si>
  <si>
    <t>RNCH-Dhurwa-086</t>
  </si>
  <si>
    <t>Hari Rawani</t>
  </si>
  <si>
    <t>563090-RGL-20</t>
  </si>
  <si>
    <t>Anshu Tiwari</t>
  </si>
  <si>
    <t>HZB-Pauta-01</t>
  </si>
  <si>
    <t>400390-RGL-22</t>
  </si>
  <si>
    <t>HZB-Kud-010</t>
  </si>
  <si>
    <t>FMF049237</t>
  </si>
  <si>
    <t>645478-RGL-6</t>
  </si>
  <si>
    <t>RJDH-Khatahaam-05</t>
  </si>
  <si>
    <t>397823-RGL-18</t>
  </si>
  <si>
    <t>Chando Das [FMF070504]</t>
  </si>
  <si>
    <t>RJDH-Kubri-013</t>
  </si>
  <si>
    <t>663675-RGL-7</t>
  </si>
  <si>
    <t>Rajesh Kumar Goswami [FMF027178]</t>
  </si>
  <si>
    <t>ADTP-Kadma-088</t>
  </si>
  <si>
    <t>635771-RGL-11</t>
  </si>
  <si>
    <t>Barsha Namata</t>
  </si>
  <si>
    <t>ADURI NAMATA</t>
  </si>
  <si>
    <t>CCBR-Baijudiha-05</t>
  </si>
  <si>
    <t>285950-RGL-20</t>
  </si>
  <si>
    <t>Nilam devi</t>
  </si>
  <si>
    <t>Vijay Khawar [AAM001185]</t>
  </si>
  <si>
    <t>CCBR-Amkol-08</t>
  </si>
  <si>
    <t>292113-RGL-27</t>
  </si>
  <si>
    <t>Renku</t>
  </si>
  <si>
    <t>PIBR-Basantpur-06</t>
  </si>
  <si>
    <t>123344-RGL-20</t>
  </si>
  <si>
    <t>Sharada</t>
  </si>
  <si>
    <t>PIBR-Binduar-012</t>
  </si>
  <si>
    <t>310801-RGL-20</t>
  </si>
  <si>
    <t>MAINA DEVI</t>
  </si>
  <si>
    <t>Anuj Paswan [FMF056673]</t>
  </si>
  <si>
    <t>MJBR-Khanjahapur-026</t>
  </si>
  <si>
    <t>306517-RGL-18</t>
  </si>
  <si>
    <t>Shree Devi</t>
  </si>
  <si>
    <t>MJBR-Pahsara-041</t>
  </si>
  <si>
    <t>335702-RGL-13</t>
  </si>
  <si>
    <t>PDBR-Sukhpura-06</t>
  </si>
  <si>
    <t>106058-RGL-30</t>
  </si>
  <si>
    <t>PDBR-Jungle-023</t>
  </si>
  <si>
    <t>402682-RGL-11</t>
  </si>
  <si>
    <t>Bunna Devi</t>
  </si>
  <si>
    <t>PDBR-Dumrimuradih-027</t>
  </si>
  <si>
    <t>529556-RGL-17</t>
  </si>
  <si>
    <t>KTBR-Shyamdih-01</t>
  </si>
  <si>
    <t>081601-RGL-17</t>
  </si>
  <si>
    <t>KTBR-Kharkhari-08</t>
  </si>
  <si>
    <t>212922-RGL-24</t>
  </si>
  <si>
    <t>KTBR-Dharnabandh-07</t>
  </si>
  <si>
    <t>229021-RGL-31</t>
  </si>
  <si>
    <t>KTBR-Barora-010</t>
  </si>
  <si>
    <t>261277-RGL-36</t>
  </si>
  <si>
    <t>Ganga Pramanik</t>
  </si>
  <si>
    <t>286443-RGL-18</t>
  </si>
  <si>
    <t>Ekderawa 03</t>
  </si>
  <si>
    <t>203575-RGL-14</t>
  </si>
  <si>
    <t>Rubi Khatun</t>
  </si>
  <si>
    <t>GGBR-Girddharpur-011</t>
  </si>
  <si>
    <t>399021-RGL-18</t>
  </si>
  <si>
    <t>MIBR-Majuraha-06</t>
  </si>
  <si>
    <t>077546-RGL-16</t>
  </si>
  <si>
    <t>Madhu Kumari</t>
  </si>
  <si>
    <t>MIBR-Talwa-01</t>
  </si>
  <si>
    <t>078806-RGL-17</t>
  </si>
  <si>
    <t>Shambha Devi</t>
  </si>
  <si>
    <t>MIBR-Chorma-010</t>
  </si>
  <si>
    <t>098828-RGL-23</t>
  </si>
  <si>
    <t>Noorjahan Khatoon</t>
  </si>
  <si>
    <t>MIBR-Khajuria-02</t>
  </si>
  <si>
    <t>397167-RGL-16</t>
  </si>
  <si>
    <t>MIBR-Bangri-09</t>
  </si>
  <si>
    <t>586389-RGL-17</t>
  </si>
  <si>
    <t>MIBR-Fulawar-022</t>
  </si>
  <si>
    <t>602097-RGL-14</t>
  </si>
  <si>
    <t>GZBO-Pirthipur-04</t>
  </si>
  <si>
    <t>112458-RGL-19</t>
  </si>
  <si>
    <t>Sharmila Devi</t>
  </si>
  <si>
    <t>Nirjala</t>
  </si>
  <si>
    <t>GZBO-Jamalpur-01</t>
  </si>
  <si>
    <t>129090-RGL-27</t>
  </si>
  <si>
    <t>Chandrajoti Devi</t>
  </si>
  <si>
    <t>GZBO-Jaitpura-03</t>
  </si>
  <si>
    <t>176510-RGL-27</t>
  </si>
  <si>
    <t>Rinku Yadav</t>
  </si>
  <si>
    <t>GZBO-Maheshpur-03</t>
  </si>
  <si>
    <t>194220-RGL-40</t>
  </si>
  <si>
    <t>lalasa devi</t>
  </si>
  <si>
    <t>GZBO-Budhanpur-01</t>
  </si>
  <si>
    <t>322930-RGL-39</t>
  </si>
  <si>
    <t>GZBO-Chhapari-05</t>
  </si>
  <si>
    <t>338323-RGL-24</t>
  </si>
  <si>
    <t>Sima Pasawan</t>
  </si>
  <si>
    <t>RRBR-Naron-01</t>
  </si>
  <si>
    <t>080801-RGL-26</t>
  </si>
  <si>
    <t>suganti devi</t>
  </si>
  <si>
    <t>RRBR-Raghunathpur-01</t>
  </si>
  <si>
    <t>081421-RGL-27</t>
  </si>
  <si>
    <t>Dhannjay Rai [FMF068692]</t>
  </si>
  <si>
    <t>RRBR-Nadaul-01</t>
  </si>
  <si>
    <t>092552-RGL-41</t>
  </si>
  <si>
    <t>Omlata</t>
  </si>
  <si>
    <t>113924-RGL-31</t>
  </si>
  <si>
    <t>RRBR-Itaily 01</t>
  </si>
  <si>
    <t>128782-RGL-44</t>
  </si>
  <si>
    <t>Durgawati</t>
  </si>
  <si>
    <t>RRBR-Kharahara 04</t>
  </si>
  <si>
    <t>259018-RGL-36</t>
  </si>
  <si>
    <t>RRBR-PINDARI-01</t>
  </si>
  <si>
    <t>613793-RGL-8</t>
  </si>
  <si>
    <t>MABR-Paligargh-05</t>
  </si>
  <si>
    <t>Satyendra Kumar</t>
  </si>
  <si>
    <t>FMF074416</t>
  </si>
  <si>
    <t>741564-RGL-2</t>
  </si>
  <si>
    <t>Kaushalya Devi</t>
  </si>
  <si>
    <t>SDBR-Kathvliya-06</t>
  </si>
  <si>
    <t>259738-RGL-44</t>
  </si>
  <si>
    <t>SDBR-Tiyara-05</t>
  </si>
  <si>
    <t>287759-RGL-21</t>
  </si>
  <si>
    <t>Shalini Raw</t>
  </si>
  <si>
    <t>SDBR-Pipnar-03</t>
  </si>
  <si>
    <t>733341-RGL-7</t>
  </si>
  <si>
    <t>Dipika pandey</t>
  </si>
  <si>
    <t>NRSA-Jamkudar-01</t>
  </si>
  <si>
    <t>091417-RGL-11</t>
  </si>
  <si>
    <t>Sunita Kumari</t>
  </si>
  <si>
    <t>Rohit Goswami [FMF074748]</t>
  </si>
  <si>
    <t>NRSA-Kendua-01</t>
  </si>
  <si>
    <t>103392-RGL-19</t>
  </si>
  <si>
    <t>Ful Kumari Murmu</t>
  </si>
  <si>
    <t>125387-RGL-24</t>
  </si>
  <si>
    <t>nitoo bauri</t>
  </si>
  <si>
    <t>Sima Bauri</t>
  </si>
  <si>
    <t>MBBU-Ghataon-05</t>
  </si>
  <si>
    <t>231155-RGL-21</t>
  </si>
  <si>
    <t>Gulabi Devi</t>
  </si>
  <si>
    <t>MBBU-Deorhi-02</t>
  </si>
  <si>
    <t>624132-RGL-15</t>
  </si>
  <si>
    <t>Rajkumari Devi</t>
  </si>
  <si>
    <t>Nitish Kumar [FMF055124]</t>
  </si>
  <si>
    <t>DUM-SIBNAGAR-01</t>
  </si>
  <si>
    <t>529067-RGL-10</t>
  </si>
  <si>
    <t>Gudiya Mirdha</t>
  </si>
  <si>
    <t>538301-RGL-11</t>
  </si>
  <si>
    <t>DUM-Bhora-02</t>
  </si>
  <si>
    <t>640587-RGL-8</t>
  </si>
  <si>
    <t>Avinash Kumar [FMF041225]</t>
  </si>
  <si>
    <t>DUM-Nawadih-07</t>
  </si>
  <si>
    <t>657248-RGL-7</t>
  </si>
  <si>
    <t>Rina Murmu</t>
  </si>
  <si>
    <t>NARK-Sukhlahi-07</t>
  </si>
  <si>
    <t>139725-RGL-11</t>
  </si>
  <si>
    <t>SABINA KHATUN</t>
  </si>
  <si>
    <t>NARK-Siswa-011</t>
  </si>
  <si>
    <t>659323-RGL-4</t>
  </si>
  <si>
    <t>Priyaka Devi</t>
  </si>
  <si>
    <t>SAHE-Ward-08</t>
  </si>
  <si>
    <t>336012-RGL-36</t>
  </si>
  <si>
    <t>SAHE-Duldulia-013</t>
  </si>
  <si>
    <t>368880-RGL-19</t>
  </si>
  <si>
    <t>Resham Devi</t>
  </si>
  <si>
    <t>401846-RGL-25</t>
  </si>
  <si>
    <t>Sapna Devi</t>
  </si>
  <si>
    <t>245850-RGL-14</t>
  </si>
  <si>
    <t>FMF020323</t>
  </si>
  <si>
    <t>vinita devi</t>
  </si>
  <si>
    <t>Anil Kumar [FMF053888]</t>
  </si>
  <si>
    <t>SHER-Bilauti-09</t>
  </si>
  <si>
    <t>Bipin Raj</t>
  </si>
  <si>
    <t>FMF073653</t>
  </si>
  <si>
    <t>301811-RGL-8</t>
  </si>
  <si>
    <t>SHER-UdhanBigha-03</t>
  </si>
  <si>
    <t>Vikas Kumar</t>
  </si>
  <si>
    <t>FMF068197</t>
  </si>
  <si>
    <t>525304-RGL-10</t>
  </si>
  <si>
    <t>Lakhiya Devi</t>
  </si>
  <si>
    <t>Vikas Kumar [FMF068197]</t>
  </si>
  <si>
    <t>366730-RGL-23</t>
  </si>
  <si>
    <t>Kirti</t>
  </si>
  <si>
    <t>FMF061512</t>
  </si>
  <si>
    <t>DALG-SIKI-03</t>
  </si>
  <si>
    <t>395247-RGL-10</t>
  </si>
  <si>
    <t>SIMH-Narha-03</t>
  </si>
  <si>
    <t>209956-RGL-14</t>
  </si>
  <si>
    <t>318493-RGL-23</t>
  </si>
  <si>
    <t>Rinju Devi</t>
  </si>
  <si>
    <t>CHJH-Dagra-09</t>
  </si>
  <si>
    <t>779032-RGL-4</t>
  </si>
  <si>
    <t>Koushalya Devi</t>
  </si>
  <si>
    <t>CHTA-Brahman-04</t>
  </si>
  <si>
    <t>232645-RGL-19</t>
  </si>
  <si>
    <t>CHTA-Samhe-015</t>
  </si>
  <si>
    <t>689726-RGL-5</t>
  </si>
  <si>
    <t>Amardeep Kumar Sinha [FMF023732]</t>
  </si>
  <si>
    <t>RUSI-Janarh-018</t>
  </si>
  <si>
    <t>620816-RGL-9</t>
  </si>
  <si>
    <t>Parvati Devi</t>
  </si>
  <si>
    <t>RUSI-Tikauli-015</t>
  </si>
  <si>
    <t>653845-RGL-6</t>
  </si>
  <si>
    <t>Sukani Devi</t>
  </si>
  <si>
    <t>RUSI-Kharka-030</t>
  </si>
  <si>
    <t>765514-RGL-7</t>
  </si>
  <si>
    <t>Rakhi Shah</t>
  </si>
  <si>
    <t>BARH-Dharauli-06</t>
  </si>
  <si>
    <t>417671-RGL-10</t>
  </si>
  <si>
    <t>FMF033864</t>
  </si>
  <si>
    <t>BARH-Baghawar-05</t>
  </si>
  <si>
    <t>492298-RGL-9</t>
  </si>
  <si>
    <t>KHAIL-Baghauli-02</t>
  </si>
  <si>
    <t>353414-RGL-12</t>
  </si>
  <si>
    <t>GHAR-kariya-02</t>
  </si>
  <si>
    <t>361151-RGL-25</t>
  </si>
  <si>
    <t>Hiramati</t>
  </si>
  <si>
    <t>GHAR-kariya-03</t>
  </si>
  <si>
    <t>361528-RGL-15</t>
  </si>
  <si>
    <t>BAST-Molanapur-010</t>
  </si>
  <si>
    <t>387478-RGL-20</t>
  </si>
  <si>
    <t>Reema Kumari</t>
  </si>
  <si>
    <t>Manohar Kumar [FMF074412]</t>
  </si>
  <si>
    <t>BAST-Pakri-03</t>
  </si>
  <si>
    <t>415401-RGL-16</t>
  </si>
  <si>
    <t>Suganti Devi</t>
  </si>
  <si>
    <t>BAST-Pakri-011</t>
  </si>
  <si>
    <t>430389-RGL-22</t>
  </si>
  <si>
    <t>Sona Devi</t>
  </si>
  <si>
    <t>BAST-Gopalpur-020</t>
  </si>
  <si>
    <t>567426-RGL-8</t>
  </si>
  <si>
    <t>Nitu Singh</t>
  </si>
  <si>
    <t>BAST-Gopalpur-023</t>
  </si>
  <si>
    <t>641450-RGL-5</t>
  </si>
  <si>
    <t>399704-RGL-8</t>
  </si>
  <si>
    <t>SALN-Daulatpur-01</t>
  </si>
  <si>
    <t>426531-RGL-10</t>
  </si>
  <si>
    <t>Sona</t>
  </si>
  <si>
    <t>PAYA-BAIDHIKPUR-03</t>
  </si>
  <si>
    <t>Vipul Pandey</t>
  </si>
  <si>
    <t>FMF062008</t>
  </si>
  <si>
    <t>786425-RGL-1</t>
  </si>
  <si>
    <t>LAMB-Sonawa-09</t>
  </si>
  <si>
    <t>517709-RGL-15</t>
  </si>
  <si>
    <t>Pinka Nishad</t>
  </si>
  <si>
    <t>LAMB-Gopalpur-04</t>
  </si>
  <si>
    <t>653497-RGL-10</t>
  </si>
  <si>
    <t>Kumari</t>
  </si>
  <si>
    <t>SIDR-MUHAMMADULLAH-03</t>
  </si>
  <si>
    <t>491843-RGL-10</t>
  </si>
  <si>
    <t>Sima Maurya</t>
  </si>
  <si>
    <t>FMF066953</t>
  </si>
  <si>
    <t>SIDR-Bhamahaur-04</t>
  </si>
  <si>
    <t>492800-RGL-14</t>
  </si>
  <si>
    <t>Rinu Devi</t>
  </si>
  <si>
    <t>SIDR-KARTALPUR-04</t>
  </si>
  <si>
    <t>Anil Yadav</t>
  </si>
  <si>
    <t>FMF065982</t>
  </si>
  <si>
    <t>656254-RGL-9</t>
  </si>
  <si>
    <t>Indu</t>
  </si>
  <si>
    <t>Anil Singh Yadav [FMF065982]</t>
  </si>
  <si>
    <t>NAUG-Dhanesa-04</t>
  </si>
  <si>
    <t>786937-RGL-1</t>
  </si>
  <si>
    <t>Manti</t>
  </si>
  <si>
    <t>BATH-Bankatamal-03</t>
  </si>
  <si>
    <t>504763-RGL-4</t>
  </si>
  <si>
    <t>522551-RGL-10</t>
  </si>
  <si>
    <t>GARM-Laru-02</t>
  </si>
  <si>
    <t>756252-RGL-4</t>
  </si>
  <si>
    <t>Leelawati</t>
  </si>
  <si>
    <t>BARI-Mahen-08</t>
  </si>
  <si>
    <t>Prem Kumar</t>
  </si>
  <si>
    <t>FMF042021</t>
  </si>
  <si>
    <t>139081-RGL-34</t>
  </si>
  <si>
    <t>Sakila Devi</t>
  </si>
  <si>
    <t>Prem Kumar [FMF042021]</t>
  </si>
  <si>
    <t>FMF024566</t>
  </si>
  <si>
    <t>BARI-Mahen-09</t>
  </si>
  <si>
    <t>139835-RGL-18</t>
  </si>
  <si>
    <t>Sowan Devi</t>
  </si>
  <si>
    <t>BARI-Lilhaul-05</t>
  </si>
  <si>
    <t>172479-RGL-22</t>
  </si>
  <si>
    <t>BARI-Majargahi-020</t>
  </si>
  <si>
    <t>396433-RGL-14</t>
  </si>
  <si>
    <t>Mahalaxmi Devi</t>
  </si>
  <si>
    <t>Aalo Devi</t>
  </si>
  <si>
    <t>BARU-ASIA-011</t>
  </si>
  <si>
    <t>155588-RGL-12</t>
  </si>
  <si>
    <t>BARU-SHAKARWARA-017</t>
  </si>
  <si>
    <t>563334-RGL-8</t>
  </si>
  <si>
    <t>Julekha Khatoon</t>
  </si>
  <si>
    <t>374552-RGL-16</t>
  </si>
  <si>
    <t>072183-RGL-32</t>
  </si>
  <si>
    <t>BRRR-Salempur-05</t>
  </si>
  <si>
    <t>077401-RGL-36</t>
  </si>
  <si>
    <t>Rojima Khatun</t>
  </si>
  <si>
    <t>Alok Kumar [FMF060373]</t>
  </si>
  <si>
    <t>BRRR-Bahadura-01</t>
  </si>
  <si>
    <t>096148-RGL-23</t>
  </si>
  <si>
    <t>BRRR-Bhojpurwa-06</t>
  </si>
  <si>
    <t>315312-RGL-19</t>
  </si>
  <si>
    <t>Sikha Bharti</t>
  </si>
  <si>
    <t>Aazad</t>
  </si>
  <si>
    <t>007751-RGL-18</t>
  </si>
  <si>
    <t>Arti Sahu</t>
  </si>
  <si>
    <t>BPBR-Banganga-17</t>
  </si>
  <si>
    <t>104967-RGL-28</t>
  </si>
  <si>
    <t>Seetam Kushwaha</t>
  </si>
  <si>
    <t>FMF031609</t>
  </si>
  <si>
    <t>BPBR-Gora-05</t>
  </si>
  <si>
    <t>Abhishek Mewada</t>
  </si>
  <si>
    <t>FMF068429</t>
  </si>
  <si>
    <t>157607-RGL-25</t>
  </si>
  <si>
    <t>Ganga Bai</t>
  </si>
  <si>
    <t>Surendra Singh [FMF076213]</t>
  </si>
  <si>
    <t>226896-RGL-16</t>
  </si>
  <si>
    <t>Heena Chapke</t>
  </si>
  <si>
    <t>Govind [FMF070358]</t>
  </si>
  <si>
    <t>BGBR-Karond-072</t>
  </si>
  <si>
    <t>201628-RGL-18</t>
  </si>
  <si>
    <t>Samoti Bai</t>
  </si>
  <si>
    <t>BGBR-Karond-0103</t>
  </si>
  <si>
    <t>236200-RGL-22</t>
  </si>
  <si>
    <t>406688-RGL-12</t>
  </si>
  <si>
    <t>VDBR-Indraprastha-04</t>
  </si>
  <si>
    <t>Abhishek Ahirwar</t>
  </si>
  <si>
    <t>FMF070152</t>
  </si>
  <si>
    <t>142660-RGL-16</t>
  </si>
  <si>
    <t>chhoti bai</t>
  </si>
  <si>
    <t>Abhishek Ahirwar [FMF070152]</t>
  </si>
  <si>
    <t>VDBR-Halali-038</t>
  </si>
  <si>
    <t>446140-RGL-15</t>
  </si>
  <si>
    <t>Mona Kushwah</t>
  </si>
  <si>
    <t>535223-RGL-8</t>
  </si>
  <si>
    <t>SABO-RajivNagar-011</t>
  </si>
  <si>
    <t>226003-RGL-13</t>
  </si>
  <si>
    <t>Aarti rajak</t>
  </si>
  <si>
    <t>SABO-PADRAI-04</t>
  </si>
  <si>
    <t>542960-RGL-10</t>
  </si>
  <si>
    <t>Poonam Prajapati</t>
  </si>
  <si>
    <t>DAMH-Salaiya-013</t>
  </si>
  <si>
    <t>331666-RGL-11</t>
  </si>
  <si>
    <t>Janta Bai lodhi</t>
  </si>
  <si>
    <t>Aakash Singh [FMF074236]</t>
  </si>
  <si>
    <t>CDBO-Barthara-05</t>
  </si>
  <si>
    <t>163449-RGL-22</t>
  </si>
  <si>
    <t>Suhani</t>
  </si>
  <si>
    <t>CDBO-Sayedraja-07</t>
  </si>
  <si>
    <t>397557-RGL-13</t>
  </si>
  <si>
    <t>CDBO-Baraga-05</t>
  </si>
  <si>
    <t>FMF060352</t>
  </si>
  <si>
    <t>419024-RGL-18</t>
  </si>
  <si>
    <t>CDBO-Baraga-010</t>
  </si>
  <si>
    <t>570164-RGL-12</t>
  </si>
  <si>
    <t>Kishanawati Devi</t>
  </si>
  <si>
    <t>Ajeet Kumar [FMF060352]</t>
  </si>
  <si>
    <t>RTBO-Besahupur-01</t>
  </si>
  <si>
    <t>Ritesh Yadav</t>
  </si>
  <si>
    <t>FMF039051</t>
  </si>
  <si>
    <t>046732-RGL-20</t>
  </si>
  <si>
    <t>Priti devi</t>
  </si>
  <si>
    <t>Ritesh Kumar Yadav [FMF039051]</t>
  </si>
  <si>
    <t>404409-RGL-26</t>
  </si>
  <si>
    <t>Aman Yadav [FMF068481]</t>
  </si>
  <si>
    <t>PTN-GUNDRAI-03</t>
  </si>
  <si>
    <t>077351-RGL-36</t>
  </si>
  <si>
    <t>Jageshwar Tekam [FMF070428]</t>
  </si>
  <si>
    <t>PTN-SAMADPURA-01</t>
  </si>
  <si>
    <t>786911-RGL-1</t>
  </si>
  <si>
    <t>Parwati Barman</t>
  </si>
  <si>
    <t>Imarti Bai Gound</t>
  </si>
  <si>
    <t>Chatra Bai</t>
  </si>
  <si>
    <t>CHND-UMARHAR-03</t>
  </si>
  <si>
    <t>111658-RGL-16</t>
  </si>
  <si>
    <t>Reeta Gorale</t>
  </si>
  <si>
    <t>Vandana Gorle</t>
  </si>
  <si>
    <t>M_IGL-M36-55K Kotak@24.50%</t>
  </si>
  <si>
    <t>M55KK@24.50%</t>
  </si>
  <si>
    <t>CHND-TANDI-01</t>
  </si>
  <si>
    <t>453623-RGL-14</t>
  </si>
  <si>
    <t>M_IGL-M36-70K Kotak@24.50%</t>
  </si>
  <si>
    <t>M70KK@24.50%</t>
  </si>
  <si>
    <t>Kunti Wadiwa</t>
  </si>
  <si>
    <t>Ranu yadav</t>
  </si>
  <si>
    <t>Chitrarekha Sahu</t>
  </si>
  <si>
    <t>176959-RGL-25</t>
  </si>
  <si>
    <t>bhinasariya kol</t>
  </si>
  <si>
    <t>UJBR-datana-03</t>
  </si>
  <si>
    <t>352869-RGL-19</t>
  </si>
  <si>
    <t>M_IGL-M36-60K Kotak@24.50%</t>
  </si>
  <si>
    <t>M60KK@24.50%</t>
  </si>
  <si>
    <t>Varsha Sisodiya</t>
  </si>
  <si>
    <t>LDON-MOHGAON-04</t>
  </si>
  <si>
    <t>137833-RGL-26</t>
  </si>
  <si>
    <t>SEETA bai yadav</t>
  </si>
  <si>
    <t>Vanshika [ESMA-19891]</t>
  </si>
  <si>
    <t>MAIH-JHURKHULU-01</t>
  </si>
  <si>
    <t>129174-RGL-29</t>
  </si>
  <si>
    <t>Rekha Kol</t>
  </si>
  <si>
    <t>MAIH-NADAN-02</t>
  </si>
  <si>
    <t>153310-RGL-15</t>
  </si>
  <si>
    <t>Savita Sahu</t>
  </si>
  <si>
    <t>MAIH-GOBRAO-03</t>
  </si>
  <si>
    <t>198228-RGL-25</t>
  </si>
  <si>
    <t>Ragni Kushwaha</t>
  </si>
  <si>
    <t>Aneeta saket</t>
  </si>
  <si>
    <t>Nisha Kumari [FMF075595]</t>
  </si>
  <si>
    <t>ROBE-Bat-06</t>
  </si>
  <si>
    <t>351790-RGL-28</t>
  </si>
  <si>
    <t>Chandravati</t>
  </si>
  <si>
    <t>ROBE-khoradih-04</t>
  </si>
  <si>
    <t>418562-RGL-25</t>
  </si>
  <si>
    <t>Ramdulari</t>
  </si>
  <si>
    <t>ROBE-Bat-012</t>
  </si>
  <si>
    <t>549099-RGL-8</t>
  </si>
  <si>
    <t>Samalavati devi</t>
  </si>
  <si>
    <t>KHHO-Kharrohi-09</t>
  </si>
  <si>
    <t>632075-RGL-5</t>
  </si>
  <si>
    <t>Genda Bai Adiwasi</t>
  </si>
  <si>
    <t>MAHANTI</t>
  </si>
  <si>
    <t>783585-RGL-3</t>
  </si>
  <si>
    <t>Sheela Kushwaha</t>
  </si>
  <si>
    <t>Shivani Namdev [FMF066258]</t>
  </si>
  <si>
    <t>KHHO-SHUBHASH-066</t>
  </si>
  <si>
    <t>786900-RGL-1</t>
  </si>
  <si>
    <t>Priyanka Binduwa</t>
  </si>
  <si>
    <t>Munni Devi Yadav</t>
  </si>
  <si>
    <t>GANGA BAI Raikwar</t>
  </si>
  <si>
    <t>VINR-Rustam-02</t>
  </si>
  <si>
    <t>196393-RGL-35</t>
  </si>
  <si>
    <t>Tanu utwal</t>
  </si>
  <si>
    <t>VINR-BHAWANI-08</t>
  </si>
  <si>
    <t>291881-RGL-19</t>
  </si>
  <si>
    <t>Rajani Kushwah</t>
  </si>
  <si>
    <t>347241-RGL-14</t>
  </si>
  <si>
    <t>Lakshmi Bai Bare</t>
  </si>
  <si>
    <t>Gautam Sabner [FMF068697]</t>
  </si>
  <si>
    <t>PANA-MOHANPURA-04</t>
  </si>
  <si>
    <t>Pawan Kumar</t>
  </si>
  <si>
    <t>FMF059282</t>
  </si>
  <si>
    <t>359540-RGL-16</t>
  </si>
  <si>
    <t>SEEMA DAGODE</t>
  </si>
  <si>
    <t>FMF071347</t>
  </si>
  <si>
    <t>PANA-BANDRLA-03</t>
  </si>
  <si>
    <t>772867-RGL-6</t>
  </si>
  <si>
    <t>Nisha Bai Sindhe</t>
  </si>
  <si>
    <t>MAJH-LUHARI-2</t>
  </si>
  <si>
    <t>356158-RGL-15</t>
  </si>
  <si>
    <t>M_IGL-M25-75K Kotak@24.50%</t>
  </si>
  <si>
    <t>M75KKT@24.50%</t>
  </si>
  <si>
    <t>Channilal Banshkar [FMF038484]</t>
  </si>
  <si>
    <t>Indrakumari</t>
  </si>
  <si>
    <t>MAJH-BHAJIA-02</t>
  </si>
  <si>
    <t>Ravendra Yadav</t>
  </si>
  <si>
    <t>FMF061491</t>
  </si>
  <si>
    <t>732445-RGL-9</t>
  </si>
  <si>
    <t>Savitri Yadav</t>
  </si>
  <si>
    <t>Ravendra Yadav [FMF061491]</t>
  </si>
  <si>
    <t>MAJH-KUSMI-08</t>
  </si>
  <si>
    <t>756054-RGL-7</t>
  </si>
  <si>
    <t>Kajal Gound</t>
  </si>
  <si>
    <t>483876-RGL-24</t>
  </si>
  <si>
    <t>SIRA-Devra-09</t>
  </si>
  <si>
    <t>573203-RGL-9</t>
  </si>
  <si>
    <t>FTEH-BHOPAT-06</t>
  </si>
  <si>
    <t>Manish Katiyar</t>
  </si>
  <si>
    <t>FMF059366</t>
  </si>
  <si>
    <t>567030-RGL-4</t>
  </si>
  <si>
    <t>Manish Katiyar [FMF059366]</t>
  </si>
  <si>
    <t>FTEH-KUTRA-030</t>
  </si>
  <si>
    <t>638790-RGL-3</t>
  </si>
  <si>
    <t>Rita</t>
  </si>
  <si>
    <t>FTEH-KUTRA-042</t>
  </si>
  <si>
    <t>Shyam Ji</t>
  </si>
  <si>
    <t>FMF060012</t>
  </si>
  <si>
    <t>684426-RGL-9</t>
  </si>
  <si>
    <t>Usha Shaky</t>
  </si>
  <si>
    <t>Shyam Ji [FMF060012]</t>
  </si>
  <si>
    <t>Saurabh Narendra Tiwari [FMF016793]</t>
  </si>
  <si>
    <t>REWA-SAGRA-04</t>
  </si>
  <si>
    <t>190161-RGL-11</t>
  </si>
  <si>
    <t>Pallavi Vishwakarma</t>
  </si>
  <si>
    <t>SIDH-PADRA-010</t>
  </si>
  <si>
    <t>Pavan Gupta</t>
  </si>
  <si>
    <t>FMF042417</t>
  </si>
  <si>
    <t>494452-RGL-10</t>
  </si>
  <si>
    <t>Sushma Saket</t>
  </si>
  <si>
    <t>Akash Dwivedi [FMF056210]</t>
  </si>
  <si>
    <t>CHIM-CHIDAMBARAM-07</t>
  </si>
  <si>
    <t>252512-RGL-24</t>
  </si>
  <si>
    <t>Elanjiyam</t>
  </si>
  <si>
    <t>CHIM-BUVANAGIRI-04</t>
  </si>
  <si>
    <t>265441-RGL-39</t>
  </si>
  <si>
    <t>M_IGL-M36-73K Kotak@24.15%</t>
  </si>
  <si>
    <t>M73KK@24.15%</t>
  </si>
  <si>
    <t>Anjamani</t>
  </si>
  <si>
    <t>M Deivanai [FMF033527]</t>
  </si>
  <si>
    <t>CDMB-KEEL-MOONGILADI-04</t>
  </si>
  <si>
    <t>353782-RGL-32</t>
  </si>
  <si>
    <t>Latha Murugan</t>
  </si>
  <si>
    <t>RAPU-DEVIPATTINAM-05</t>
  </si>
  <si>
    <t>358865-RGL-24</t>
  </si>
  <si>
    <t>Latha M</t>
  </si>
  <si>
    <t>David C [FMF052503]</t>
  </si>
  <si>
    <t>RAPU-ALAGANKULAM-012</t>
  </si>
  <si>
    <t>Karthikraja Murugesan</t>
  </si>
  <si>
    <t>FMF032761</t>
  </si>
  <si>
    <t>670360-RGL-4</t>
  </si>
  <si>
    <t>Rooba</t>
  </si>
  <si>
    <t>Karthikraja Murugesan [FMF032761]</t>
  </si>
  <si>
    <t>PWAD-CHHAYAN-02</t>
  </si>
  <si>
    <t>622649-RGL-7</t>
  </si>
  <si>
    <t>Huki</t>
  </si>
  <si>
    <t>PWAD-JHONSAR-01</t>
  </si>
  <si>
    <t>755060-RGL-6</t>
  </si>
  <si>
    <t>Sakeli Maida</t>
  </si>
  <si>
    <t>ANTH-THOTTIPALAYAM-02</t>
  </si>
  <si>
    <t>413532-RGL-24</t>
  </si>
  <si>
    <t>Mani Prakash</t>
  </si>
  <si>
    <t>Jayageetha Selvaraj</t>
  </si>
  <si>
    <t>THON-KUNIYAMUTHUR-01</t>
  </si>
  <si>
    <t>Prince Jayaraj</t>
  </si>
  <si>
    <t>494228-RGL-11</t>
  </si>
  <si>
    <t>NAMB-KUNNATHUR-04</t>
  </si>
  <si>
    <t>637837-RGL-8</t>
  </si>
  <si>
    <t>Malathi</t>
  </si>
  <si>
    <t>524753-RGL-7</t>
  </si>
  <si>
    <t>Mangammal Parivallal</t>
  </si>
  <si>
    <t>UDP-PU-MALAIYANUR-02</t>
  </si>
  <si>
    <t xml:space="preserve">Rajalakshmi </t>
  </si>
  <si>
    <t>FMF067641</t>
  </si>
  <si>
    <t>393326-RGL-13</t>
  </si>
  <si>
    <t>Sangeetha</t>
  </si>
  <si>
    <t>Rajalakshmi [FMF067641]</t>
  </si>
  <si>
    <t>UDP-ADHANUR-013</t>
  </si>
  <si>
    <t>429024-RGL-10</t>
  </si>
  <si>
    <t>Josephine Vimaly Mahimaidoss</t>
  </si>
  <si>
    <t>Vignesh [FMF070662]</t>
  </si>
  <si>
    <t>UDP-ELANGIYANUR-07</t>
  </si>
  <si>
    <t>617292-RGL-4</t>
  </si>
  <si>
    <t>Kanniyammal</t>
  </si>
  <si>
    <t>POLU-VENMANI-04</t>
  </si>
  <si>
    <t>429810-RGL-22</t>
  </si>
  <si>
    <t>Parkavi R</t>
  </si>
  <si>
    <t>POLU-PERIYAGARAM-012</t>
  </si>
  <si>
    <t>436104-RGL-10</t>
  </si>
  <si>
    <t>Salma Anwar</t>
  </si>
  <si>
    <t>Alexpandiyan K G [FMF050116]</t>
  </si>
  <si>
    <t>POLU-PERIYAGARAM-013</t>
  </si>
  <si>
    <t>459215-RGL-23</t>
  </si>
  <si>
    <t>Shamshath Ahamedbasha</t>
  </si>
  <si>
    <t>THAL-JUNWANIYA-04</t>
  </si>
  <si>
    <t>463377-RGL-5</t>
  </si>
  <si>
    <t>Sangita Khadiya</t>
  </si>
  <si>
    <t>545165-RGL-5</t>
  </si>
  <si>
    <t>Seema Katara</t>
  </si>
  <si>
    <t>THAL-RANGPURA-012</t>
  </si>
  <si>
    <t>637153-RGL-5</t>
  </si>
  <si>
    <t>Limbudi Dabi</t>
  </si>
  <si>
    <t>THAL-KHANA-05</t>
  </si>
  <si>
    <t>683788-RGL-4</t>
  </si>
  <si>
    <t>Lalli</t>
  </si>
  <si>
    <t>Manish Vasuniya [FMF062136]</t>
  </si>
  <si>
    <t>NANJ-HADAJANA-01</t>
  </si>
  <si>
    <t>535700-RGL-12</t>
  </si>
  <si>
    <t>Jyothi</t>
  </si>
  <si>
    <t>M Siddaraju [FMF049979]</t>
  </si>
  <si>
    <t>NANJ-CHAMALAPURADA-HUNDI-03</t>
  </si>
  <si>
    <t>652882-RGL-3</t>
  </si>
  <si>
    <t>Gowramma</t>
  </si>
  <si>
    <t>727021-RGL-14</t>
  </si>
  <si>
    <t>Renuka Vaddatti</t>
  </si>
  <si>
    <t>NRPR-Goverdhanpur-02</t>
  </si>
  <si>
    <t>132435-RGL-31</t>
  </si>
  <si>
    <t>BJNR-Marufpur-02</t>
  </si>
  <si>
    <t>135489-RGL-20</t>
  </si>
  <si>
    <t>BJNR-Haldaur-018</t>
  </si>
  <si>
    <t>151131-RGL-22</t>
  </si>
  <si>
    <t>Shahida</t>
  </si>
  <si>
    <t>BJNR-Haldaur-038</t>
  </si>
  <si>
    <t>283048-RGL-17</t>
  </si>
  <si>
    <t>Anupa</t>
  </si>
  <si>
    <t>HDBR-Nangal-06</t>
  </si>
  <si>
    <t>657130-RGL-4</t>
  </si>
  <si>
    <t>Joli</t>
  </si>
  <si>
    <t>Shiv Kumar [FMF039940]</t>
  </si>
  <si>
    <t>BSRB-Daudpur-02</t>
  </si>
  <si>
    <t>Chatan Tomar</t>
  </si>
  <si>
    <t>FMF072724</t>
  </si>
  <si>
    <t>591984-RGL-3</t>
  </si>
  <si>
    <t>Chatan Tomar [FMF072724]</t>
  </si>
  <si>
    <t>BSRB-Daudpur-03</t>
  </si>
  <si>
    <t>694541-RGL-4</t>
  </si>
  <si>
    <t>BSRB-Nayagaon-010</t>
  </si>
  <si>
    <t>784782-RGL-3</t>
  </si>
  <si>
    <t>Yasmeen</t>
  </si>
  <si>
    <t>NZBD-Saraisaid-02</t>
  </si>
  <si>
    <t>099484-RGL-16</t>
  </si>
  <si>
    <t>Sukhvindar Kaur</t>
  </si>
  <si>
    <t>NZBD-Manupura-012</t>
  </si>
  <si>
    <t>417905-RGL-24</t>
  </si>
  <si>
    <t>Prashant kumar [FMF047166]</t>
  </si>
  <si>
    <t>NZBD-Guniyapur-08</t>
  </si>
  <si>
    <t>480838-RGL-7</t>
  </si>
  <si>
    <t>NZBD-Rampur-06</t>
  </si>
  <si>
    <t>681299-RGL-12</t>
  </si>
  <si>
    <t>NZBD-Begampur-03</t>
  </si>
  <si>
    <t>786929-RGL-1</t>
  </si>
  <si>
    <t>Kusam</t>
  </si>
  <si>
    <t>Aaina</t>
  </si>
  <si>
    <t>Km Saini</t>
  </si>
  <si>
    <t>FMF065498</t>
  </si>
  <si>
    <t>009903-RGL-21</t>
  </si>
  <si>
    <t>Shiksha</t>
  </si>
  <si>
    <t>Km Heena Saini [FMF065498]</t>
  </si>
  <si>
    <t>Bindiya</t>
  </si>
  <si>
    <t>Sankit Kumar</t>
  </si>
  <si>
    <t>FMF051855</t>
  </si>
  <si>
    <t>009971-RGL-16</t>
  </si>
  <si>
    <t>somo devi</t>
  </si>
  <si>
    <t>NRPR-Ranawali-02</t>
  </si>
  <si>
    <t>253064-RGL-6</t>
  </si>
  <si>
    <t>NRPR-Namdarpur-010</t>
  </si>
  <si>
    <t>509336-RGL-15</t>
  </si>
  <si>
    <t>Bavli Devi</t>
  </si>
  <si>
    <t>NRPR-Hasanpur-03</t>
  </si>
  <si>
    <t>570351-RGL-8</t>
  </si>
  <si>
    <t>Mithlesh Devi</t>
  </si>
  <si>
    <t>NRPR-Tajpur-014</t>
  </si>
  <si>
    <t>658940-RGL-14</t>
  </si>
  <si>
    <t>Aakansha</t>
  </si>
  <si>
    <t>MUBR-Ajay-02</t>
  </si>
  <si>
    <t>Ajay Parmar</t>
  </si>
  <si>
    <t>FMF032874</t>
  </si>
  <si>
    <t>082484-RGL-10</t>
  </si>
  <si>
    <t>MUBR-Naugaon-011</t>
  </si>
  <si>
    <t>351313-RGL-9</t>
  </si>
  <si>
    <t>Rukmani</t>
  </si>
  <si>
    <t>Hema</t>
  </si>
  <si>
    <t>MUBR-Magorra-06</t>
  </si>
  <si>
    <t>456569-RGL-5</t>
  </si>
  <si>
    <t>MUBR-Nagla-012</t>
  </si>
  <si>
    <t>680898-RGL-4</t>
  </si>
  <si>
    <t>SARVESH</t>
  </si>
  <si>
    <t>MUBR-SALIMPUR-03</t>
  </si>
  <si>
    <t>701202-RGL-4</t>
  </si>
  <si>
    <t>Priti</t>
  </si>
  <si>
    <t>KRH-Bhanera-01</t>
  </si>
  <si>
    <t>397766-RGL-10</t>
  </si>
  <si>
    <t>Rama Devi</t>
  </si>
  <si>
    <t>Hemendra Kumar [FMF061264]</t>
  </si>
  <si>
    <t>FMF061264</t>
  </si>
  <si>
    <t>KRH-Mahgaura-07</t>
  </si>
  <si>
    <t>597545-RGL-9</t>
  </si>
  <si>
    <t>Manish Kumar [FMF060544]</t>
  </si>
  <si>
    <t>PRAT-ACHALPUR-08</t>
  </si>
  <si>
    <t>Vipin Bunkar</t>
  </si>
  <si>
    <t>FMF045697</t>
  </si>
  <si>
    <t>451970-RGL-16</t>
  </si>
  <si>
    <t>Kamla Bai Meena</t>
  </si>
  <si>
    <t>Vipin Bunkar [FMF045697]</t>
  </si>
  <si>
    <t>PRAT-MERIYA-06</t>
  </si>
  <si>
    <t>Jitendra Singh</t>
  </si>
  <si>
    <t>FMF040682</t>
  </si>
  <si>
    <t>757841-RGL-4</t>
  </si>
  <si>
    <t>Rupa Kumari Meena</t>
  </si>
  <si>
    <t>BASW-SAMRIYA-012</t>
  </si>
  <si>
    <t>581260-RGL-8</t>
  </si>
  <si>
    <t>BASW-BANSWARA-04</t>
  </si>
  <si>
    <t xml:space="preserve">Ishwar </t>
  </si>
  <si>
    <t>FMF070569</t>
  </si>
  <si>
    <t>662733-RGL-7</t>
  </si>
  <si>
    <t>JODR-Narnadi-010</t>
  </si>
  <si>
    <t>Dileep Bhisnoi</t>
  </si>
  <si>
    <t>FMF065313</t>
  </si>
  <si>
    <t>732132-RGL-5</t>
  </si>
  <si>
    <t>baby devi</t>
  </si>
  <si>
    <t>Dileep Bhisnoi [FMF065313]</t>
  </si>
  <si>
    <t>RACG-Naufari-06</t>
  </si>
  <si>
    <t>609490-RGL-10</t>
  </si>
  <si>
    <t>RACG-Dhadhupura-078</t>
  </si>
  <si>
    <t>669796-RGL-7</t>
  </si>
  <si>
    <t>Sanjana</t>
  </si>
  <si>
    <t>KUSH-BARWAS-03</t>
  </si>
  <si>
    <t>395812-RGL-9</t>
  </si>
  <si>
    <t>Kamila</t>
  </si>
  <si>
    <t>KUSH-DOONGRI-03</t>
  </si>
  <si>
    <t>496247-RGL-4</t>
  </si>
  <si>
    <t>Dhira</t>
  </si>
  <si>
    <t>Veer Bahadur Verma [FMF002404]</t>
  </si>
  <si>
    <t>KORJ-Durga-03</t>
  </si>
  <si>
    <t>422608-RGL-11</t>
  </si>
  <si>
    <t>M_IGL-M25-65K HDFC@24.60%</t>
  </si>
  <si>
    <t>M65KHD@24.60%</t>
  </si>
  <si>
    <t>Nikita Rai</t>
  </si>
  <si>
    <t>GANA-Lalpur-01</t>
  </si>
  <si>
    <t>FMF045334</t>
  </si>
  <si>
    <t>413966-RGL-12</t>
  </si>
  <si>
    <t>Ruksar</t>
  </si>
  <si>
    <t>GANA-Sarsaul-08</t>
  </si>
  <si>
    <t>621993-RGL-6</t>
  </si>
  <si>
    <t>Rooksana</t>
  </si>
  <si>
    <t>ALIG-Edalpur-08</t>
  </si>
  <si>
    <t>598984-RGL-8</t>
  </si>
  <si>
    <t>Sangita Kumari</t>
  </si>
  <si>
    <t>ALIG-Barhati-03</t>
  </si>
  <si>
    <t>606899-RGL-6</t>
  </si>
  <si>
    <t>ALIG-Chandgarhi-06</t>
  </si>
  <si>
    <t>672873-RGL-4</t>
  </si>
  <si>
    <t>BHPU-Kanjoli-04</t>
  </si>
  <si>
    <t>720313-RGL-3</t>
  </si>
  <si>
    <t>Sujata</t>
  </si>
  <si>
    <t>BHPU-Jahangeerpur-07</t>
  </si>
  <si>
    <t>786886-RGL-1</t>
  </si>
  <si>
    <t>Krishna Kumari</t>
  </si>
  <si>
    <t>SHRP-Manoharpur-016</t>
  </si>
  <si>
    <t>188869-RGL-30</t>
  </si>
  <si>
    <t>Abhay Pratap [FMF064886]</t>
  </si>
  <si>
    <t>225508-RGL-40</t>
  </si>
  <si>
    <t>Fiza</t>
  </si>
  <si>
    <t>SHRP-Mankamau-09</t>
  </si>
  <si>
    <t>320474-RGL-33</t>
  </si>
  <si>
    <t>SHRP-Saharanpur-021</t>
  </si>
  <si>
    <t>345341-RGL-46</t>
  </si>
  <si>
    <t>559916-RGL-28</t>
  </si>
  <si>
    <t>Neha</t>
  </si>
  <si>
    <t>SHRP-Indara-015</t>
  </si>
  <si>
    <t>583984-RGL-17</t>
  </si>
  <si>
    <t>Mangi</t>
  </si>
  <si>
    <t>Ankush Kumar [FMF065721]</t>
  </si>
  <si>
    <t>NANU-Tilphra-08</t>
  </si>
  <si>
    <t>225767-RGL-18</t>
  </si>
  <si>
    <t>Sumandevi</t>
  </si>
  <si>
    <t>Geeta Rani</t>
  </si>
  <si>
    <t>NANU-Tilphra-018</t>
  </si>
  <si>
    <t>349098-RGL-19</t>
  </si>
  <si>
    <t>351307-RGL-18</t>
  </si>
  <si>
    <t>NANU-Kuan-027</t>
  </si>
  <si>
    <t>FMF063585</t>
  </si>
  <si>
    <t>394255-RGL-10</t>
  </si>
  <si>
    <t>Parul</t>
  </si>
  <si>
    <t>Ravindra Kumar [FMF063585]</t>
  </si>
  <si>
    <t>509869-RGL-15</t>
  </si>
  <si>
    <t>Goldi</t>
  </si>
  <si>
    <t xml:space="preserve">Vikas </t>
  </si>
  <si>
    <t>FMF035077</t>
  </si>
  <si>
    <t>016518-RGL-26</t>
  </si>
  <si>
    <t>Shamim Jahan</t>
  </si>
  <si>
    <t>Vikas [FMF035077]</t>
  </si>
  <si>
    <t>M_IGL-M36-55K ICICI@24.15%</t>
  </si>
  <si>
    <t>M55KI@24.15%</t>
  </si>
  <si>
    <t>169310-RGL-23</t>
  </si>
  <si>
    <t>KPBR-Chandra-014</t>
  </si>
  <si>
    <t>233823-RGL-16</t>
  </si>
  <si>
    <t>FMF033296</t>
  </si>
  <si>
    <t>KPBR-Kesho-02</t>
  </si>
  <si>
    <t>410274-RGL-17</t>
  </si>
  <si>
    <t>KPBR-Tanda-02</t>
  </si>
  <si>
    <t>424503-RGL-9</t>
  </si>
  <si>
    <t>Tejavati</t>
  </si>
  <si>
    <t>Omvati</t>
  </si>
  <si>
    <t>280204-RGL-31</t>
  </si>
  <si>
    <t>LDWA-Garhi-05</t>
  </si>
  <si>
    <t>092394-RGL-26</t>
  </si>
  <si>
    <t>Pinki devi</t>
  </si>
  <si>
    <t>LDWA-Bairsal-015</t>
  </si>
  <si>
    <t>250951-RGL-8</t>
  </si>
  <si>
    <t>LDWA-Indri-021</t>
  </si>
  <si>
    <t>304054-RGL-20</t>
  </si>
  <si>
    <t>GHMR-Mohammadpur-3</t>
  </si>
  <si>
    <t>650541-RGL-5</t>
  </si>
  <si>
    <t>Rupbati</t>
  </si>
  <si>
    <t>Amit Kumar [FMF062696]</t>
  </si>
  <si>
    <t>CHDS-Akrauli-025</t>
  </si>
  <si>
    <t>342113-RGL-12</t>
  </si>
  <si>
    <t>CHDS-Manakpur-025</t>
  </si>
  <si>
    <t>362033-RGL-11</t>
  </si>
  <si>
    <t>Rajwati</t>
  </si>
  <si>
    <t>CHDS-Khanupura-07</t>
  </si>
  <si>
    <t>623468-RGL-4</t>
  </si>
  <si>
    <t>CHDS-Guladiya-012</t>
  </si>
  <si>
    <t>628256-RGL-6</t>
  </si>
  <si>
    <t>Gajna</t>
  </si>
  <si>
    <t>CHDS-Gumthal-05</t>
  </si>
  <si>
    <t>786982-RGL-1</t>
  </si>
  <si>
    <t>FTBO-Alisader-04</t>
  </si>
  <si>
    <t>128968-RGL-18</t>
  </si>
  <si>
    <t>M_IGL-M25-90K ICICI@24.50%</t>
  </si>
  <si>
    <t>M90KICIC@24.50</t>
  </si>
  <si>
    <t>MANJEET RANI</t>
  </si>
  <si>
    <t>BNBR-Sateti-011</t>
  </si>
  <si>
    <t>611283-RGL-5</t>
  </si>
  <si>
    <t>Kamlesh Kumari</t>
  </si>
  <si>
    <t>FMF023995</t>
  </si>
  <si>
    <t>Krishna Vati</t>
  </si>
  <si>
    <t>HMH-Khaleri-05</t>
  </si>
  <si>
    <t>226214-RGL-15</t>
  </si>
  <si>
    <t>M_IGL-M36-75K Kotak@24.50%</t>
  </si>
  <si>
    <t>M75KK@24.50%</t>
  </si>
  <si>
    <t>FMF019578</t>
  </si>
  <si>
    <t>HMH-Dulwana-05</t>
  </si>
  <si>
    <t>230954-RGL-19</t>
  </si>
  <si>
    <t>mandeep</t>
  </si>
  <si>
    <t>TOHA-Fulian-08</t>
  </si>
  <si>
    <t>332531-RGL-14</t>
  </si>
  <si>
    <t>TOHA-Nangla-010</t>
  </si>
  <si>
    <t>348014-RGL-18</t>
  </si>
  <si>
    <t>Ritu Devi</t>
  </si>
  <si>
    <t>FMF062622</t>
  </si>
  <si>
    <t>Patel Alpeshkumar [FMF074431]</t>
  </si>
  <si>
    <t>MAHF-KHANPUR-010</t>
  </si>
  <si>
    <t>639785-RGL-4</t>
  </si>
  <si>
    <t>Luhar Surekhaben</t>
  </si>
  <si>
    <t>MAHF-BAKHKHAR-04</t>
  </si>
  <si>
    <t>664690-RGL-3</t>
  </si>
  <si>
    <t>Baria Manjulaben</t>
  </si>
  <si>
    <t>VASA-SARSA-09</t>
  </si>
  <si>
    <t>289723-RGL-18</t>
  </si>
  <si>
    <t>Radhaben Kachhi</t>
  </si>
  <si>
    <t>VASA-Vasad-027</t>
  </si>
  <si>
    <t>549501-RGL-23</t>
  </si>
  <si>
    <t>Champaben Chunara</t>
  </si>
  <si>
    <t>PELD-Kukavad-01</t>
  </si>
  <si>
    <t>232857-RGL-14</t>
  </si>
  <si>
    <t>Sonalben gopalbhai Thakor</t>
  </si>
  <si>
    <t>BALA-Kasouli-06</t>
  </si>
  <si>
    <t>333065-RGL-18</t>
  </si>
  <si>
    <t>BALA-Mahatauli-06</t>
  </si>
  <si>
    <t>341077-RGL-18</t>
  </si>
  <si>
    <t>Umesh Devi</t>
  </si>
  <si>
    <t>BALA-Barla-020</t>
  </si>
  <si>
    <t>348777-RGL-20</t>
  </si>
  <si>
    <t>BALA-Rajupur-010</t>
  </si>
  <si>
    <t>370441-RGL-18</t>
  </si>
  <si>
    <t>Shahraj</t>
  </si>
  <si>
    <t>391903-RGL-12</t>
  </si>
  <si>
    <t>Choti</t>
  </si>
  <si>
    <t>BHDA-UBSAL-04</t>
  </si>
  <si>
    <t>332436-RGL-25</t>
  </si>
  <si>
    <t>Madhiben Ishvarbhai Khant</t>
  </si>
  <si>
    <t>BHDA-VIJAYNAGAR-010</t>
  </si>
  <si>
    <t>748229-RGL-14</t>
  </si>
  <si>
    <t>Laxmiben mahendrakumar Gameti</t>
  </si>
  <si>
    <t>VALI-BAHEDIYA-03</t>
  </si>
  <si>
    <t>356014-RGL-14</t>
  </si>
  <si>
    <t>Eraben Vikrambhai Laur</t>
  </si>
  <si>
    <t>VALI-CHIKHLA-08</t>
  </si>
  <si>
    <t>710150-RGL-4</t>
  </si>
  <si>
    <t>Sumitraben Mahendrabhai Gamar</t>
  </si>
  <si>
    <t>LIMK-MOTIKHAJURI-02</t>
  </si>
  <si>
    <t>249698-RGL-24</t>
  </si>
  <si>
    <t>Baria Kavitaben Prakashbhai</t>
  </si>
  <si>
    <t>BOTD-BARANIYA-01</t>
  </si>
  <si>
    <t>630165-RGL-4</t>
  </si>
  <si>
    <t>Vadodariya Hansaben Rasikbhai</t>
  </si>
  <si>
    <t>Nandoliya Gitaben</t>
  </si>
  <si>
    <t>JAMR-SHASTRI-010</t>
  </si>
  <si>
    <t>500145-RGL-10</t>
  </si>
  <si>
    <t>Chopda Nathiben</t>
  </si>
  <si>
    <t>JAMR-GAJANA-03</t>
  </si>
  <si>
    <t>507414-RGL-4</t>
  </si>
  <si>
    <t>Aartiben Gopal Parmar</t>
  </si>
  <si>
    <t>Jadeja Parthrajsinh Sahdevsinh [FMF075148]</t>
  </si>
  <si>
    <t>MILK-Sindholi-02</t>
  </si>
  <si>
    <t>487594-RGL-4</t>
  </si>
  <si>
    <t>Pushpendra [FMF043177]</t>
  </si>
  <si>
    <t>MILK-Kapneri-04</t>
  </si>
  <si>
    <t>514334-RGL-7</t>
  </si>
  <si>
    <t>MILK-Rajaura-03</t>
  </si>
  <si>
    <t>604793-RGL-10</t>
  </si>
  <si>
    <t>JAYMANTI</t>
  </si>
  <si>
    <t>MILK-Kakrawa-015</t>
  </si>
  <si>
    <t>FMF048175</t>
  </si>
  <si>
    <t>775219-RGL-5</t>
  </si>
  <si>
    <t>Abhishek Kumar [FMF048175]</t>
  </si>
  <si>
    <t>JBBR-Tthoi-01</t>
  </si>
  <si>
    <t>344571-RGL-20</t>
  </si>
  <si>
    <t>Premlata</t>
  </si>
  <si>
    <t>JEAW-Sabota-016</t>
  </si>
  <si>
    <t>579206-RGL-4</t>
  </si>
  <si>
    <t>UN-Manakpur-04</t>
  </si>
  <si>
    <t>FMF058216</t>
  </si>
  <si>
    <t>520385-RGL-12</t>
  </si>
  <si>
    <t>Rohit Kumar [FMF058216]</t>
  </si>
  <si>
    <t>712784-RGL-12</t>
  </si>
  <si>
    <t>Yogesh Sharma [FMF063781]</t>
  </si>
  <si>
    <t>BALA-Almaspur-01</t>
  </si>
  <si>
    <t>374637-RGL-16</t>
  </si>
  <si>
    <t>RAH-Almaspur-099</t>
  </si>
  <si>
    <t>704678-RGL-14</t>
  </si>
  <si>
    <t>UJI-Chausinga-01</t>
  </si>
  <si>
    <t>665497-RGL-4</t>
  </si>
  <si>
    <t>UJI-Chhatuia-013</t>
  </si>
  <si>
    <t>700730-RGL-7</t>
  </si>
  <si>
    <t>UJI-Kurha-03</t>
  </si>
  <si>
    <t>786879-RGL-1</t>
  </si>
  <si>
    <t>Gyan Devi</t>
  </si>
  <si>
    <t>Bhagwan Devi</t>
  </si>
  <si>
    <t>Vimla</t>
  </si>
  <si>
    <t>PEBR-GAURELLA-1-01</t>
  </si>
  <si>
    <t>051448-RGL-41</t>
  </si>
  <si>
    <t>Shahiba Parvin</t>
  </si>
  <si>
    <t>SHBR-PARBATIPUR-04</t>
  </si>
  <si>
    <t>188087-RGL-12</t>
  </si>
  <si>
    <t>JINU ROUT</t>
  </si>
  <si>
    <t>SHBR-KANAS-010</t>
  </si>
  <si>
    <t>224307-RGL-20</t>
  </si>
  <si>
    <t>Chandrakala Paikaray</t>
  </si>
  <si>
    <t>SHBR-BALAPUR-09</t>
  </si>
  <si>
    <t>321255-RGL-23</t>
  </si>
  <si>
    <t>RANU DAS</t>
  </si>
  <si>
    <t>Bichitra Kumar Nayak [FMF069010]</t>
  </si>
  <si>
    <t>SNBR-RANPUR-03</t>
  </si>
  <si>
    <t>Prasant Kumar Patra</t>
  </si>
  <si>
    <t>FMF062218</t>
  </si>
  <si>
    <t>080049-RGL-32</t>
  </si>
  <si>
    <t>Mamata Nayak</t>
  </si>
  <si>
    <t>Prasant Kumar Patra [FMF062218]</t>
  </si>
  <si>
    <t>SNBR-BARABATI-3</t>
  </si>
  <si>
    <t>157009-RGL-18</t>
  </si>
  <si>
    <t>LILY PRADHAN</t>
  </si>
  <si>
    <t>ATBR-REGEDA-05</t>
  </si>
  <si>
    <t>Dusmanta Kahalsingh</t>
  </si>
  <si>
    <t>FMF039352</t>
  </si>
  <si>
    <t>345233-RGL-26</t>
  </si>
  <si>
    <t>Sasmita Behera</t>
  </si>
  <si>
    <t>Dusmanta Kumar Kahalsingh [FMF039352]</t>
  </si>
  <si>
    <t>BLBO-Dhandamal-02</t>
  </si>
  <si>
    <t>061930-RGL-21</t>
  </si>
  <si>
    <t>Kumudini Shanda</t>
  </si>
  <si>
    <t>BLBO-Bhalukund-01</t>
  </si>
  <si>
    <t>240301-RGL-28</t>
  </si>
  <si>
    <t>MATHURA BARIHA</t>
  </si>
  <si>
    <t>AGUL-Hanadiha-04</t>
  </si>
  <si>
    <t>249473-RGL-20</t>
  </si>
  <si>
    <t>Rupa Behera</t>
  </si>
  <si>
    <t>AGUL-Badakhali-04</t>
  </si>
  <si>
    <t>501613-RGL-4</t>
  </si>
  <si>
    <t>Janaki Bhoi</t>
  </si>
  <si>
    <t>Purnachandra Parida [FMF057225]</t>
  </si>
  <si>
    <t>PDPR-DAMEILALI-08</t>
  </si>
  <si>
    <t>310552-RGL-10</t>
  </si>
  <si>
    <t>Manabhangi Rout</t>
  </si>
  <si>
    <t>FMF020325</t>
  </si>
  <si>
    <t>PDPR-Kamalapadar-03</t>
  </si>
  <si>
    <t>662300-RGL-4</t>
  </si>
  <si>
    <t>Sarojini Majhi</t>
  </si>
  <si>
    <t>517936-RGL-15</t>
  </si>
  <si>
    <t>Laxmi Gadua</t>
  </si>
  <si>
    <t>DINABANDHU SAHOO [FMF049539]</t>
  </si>
  <si>
    <t>FMF049539</t>
  </si>
  <si>
    <t>SUPR-MAJHIMUNDA-04</t>
  </si>
  <si>
    <t>643390-RGL-9</t>
  </si>
  <si>
    <t>Surusmita amat</t>
  </si>
  <si>
    <t>BHDN-BADA-02</t>
  </si>
  <si>
    <t>088794-RGL-36</t>
  </si>
  <si>
    <t>Sanjukta Nag</t>
  </si>
  <si>
    <t>UCBR-KHUTUGUDA-01</t>
  </si>
  <si>
    <t>Thabira Selma</t>
  </si>
  <si>
    <t>FMF074860</t>
  </si>
  <si>
    <t>064825-RGL-16</t>
  </si>
  <si>
    <t>Minati Bhatra</t>
  </si>
  <si>
    <t>UCBR-MENDRIGUDA-01</t>
  </si>
  <si>
    <t>075738-RGL-23</t>
  </si>
  <si>
    <t>Laxmi Bhatra</t>
  </si>
  <si>
    <t>UCBR-Dumarapadar-01</t>
  </si>
  <si>
    <t>696179-RGL-12</t>
  </si>
  <si>
    <t>Lilabati Bhatra</t>
  </si>
  <si>
    <t>Thabira Selma [FMF074860]</t>
  </si>
  <si>
    <t>761935-RGL-8</t>
  </si>
  <si>
    <t>Nila Majhi</t>
  </si>
  <si>
    <t>UCBR-MUNDIGUDA-06</t>
  </si>
  <si>
    <t>770409-RGL-6</t>
  </si>
  <si>
    <t>Nilabati Bhatra</t>
  </si>
  <si>
    <t>DURA BHATRA</t>
  </si>
  <si>
    <t>Matay Bhatra</t>
  </si>
  <si>
    <t>KRAR-Muribahal-02</t>
  </si>
  <si>
    <t>103062-RGL-20</t>
  </si>
  <si>
    <t>Jayamani Bag</t>
  </si>
  <si>
    <t>KRAR-Jhainkipada-01</t>
  </si>
  <si>
    <t>113945-RGL-36</t>
  </si>
  <si>
    <t>PUSPANJALI CHHURA</t>
  </si>
  <si>
    <t>Bijaya Kumar Samal [FMF038122]</t>
  </si>
  <si>
    <t>FMF038122</t>
  </si>
  <si>
    <t>KRAR-Junapani-05</t>
  </si>
  <si>
    <t>757989-RGL-6</t>
  </si>
  <si>
    <t>Sabita Majhi</t>
  </si>
  <si>
    <t>THBR-PALIABINDHA-09</t>
  </si>
  <si>
    <t>204075-RGL-40</t>
  </si>
  <si>
    <t>Sukanti Mallick</t>
  </si>
  <si>
    <t>210521-RGL-16</t>
  </si>
  <si>
    <t>THBR-KEDARPUR-07</t>
  </si>
  <si>
    <t>662734-RGL-7</t>
  </si>
  <si>
    <t>Saraswati Tripathi</t>
  </si>
  <si>
    <t>THBR-PALLI-09</t>
  </si>
  <si>
    <t>765468-RGL-2</t>
  </si>
  <si>
    <t>772209-RGL-5</t>
  </si>
  <si>
    <t>Alei Mahunta</t>
  </si>
  <si>
    <t>RENG-HIRAKUD-010</t>
  </si>
  <si>
    <t>202745-RGL-42</t>
  </si>
  <si>
    <t>Tanuja Mishra</t>
  </si>
  <si>
    <t>RENG-KUKUDA-02</t>
  </si>
  <si>
    <t>205511-RGL-35</t>
  </si>
  <si>
    <t>Munu Mirdha</t>
  </si>
  <si>
    <t>RENG-Bhikampur-03</t>
  </si>
  <si>
    <t>245032-RGL-14</t>
  </si>
  <si>
    <t>Sanjukta Bhoi</t>
  </si>
  <si>
    <t>RENG-KULUNDA-02</t>
  </si>
  <si>
    <t>442061-RGL-14</t>
  </si>
  <si>
    <t>Tulasi Majhi</t>
  </si>
  <si>
    <t>RENG-HIRAKUD-049</t>
  </si>
  <si>
    <t>770588-RGL-6</t>
  </si>
  <si>
    <t>RACHANA ORAM</t>
  </si>
  <si>
    <t>BINJ-SUSUA-01</t>
  </si>
  <si>
    <t>555601-RGL-3</t>
  </si>
  <si>
    <t>Tapasi Jena</t>
  </si>
  <si>
    <t>Rudra Narayan Sahoo [FMF028785]</t>
  </si>
  <si>
    <t>BINJ-RAUTRA-07</t>
  </si>
  <si>
    <t>659399-RGL-9</t>
  </si>
  <si>
    <t>Sanju Malick</t>
  </si>
  <si>
    <t>DEBASISH DAS [FMF047107]</t>
  </si>
  <si>
    <t>MGPR-Kanikapada-011</t>
  </si>
  <si>
    <t>752629-RGL-7</t>
  </si>
  <si>
    <t>Jhili Mallik</t>
  </si>
  <si>
    <t>Jashoda Das</t>
  </si>
  <si>
    <t>KHAI-ALADA-09</t>
  </si>
  <si>
    <t>345369-RGL-34</t>
  </si>
  <si>
    <t>Shantilata Maharana</t>
  </si>
  <si>
    <t>KHAI-SAHAJAPADA-06</t>
  </si>
  <si>
    <t>710090-RGL-2</t>
  </si>
  <si>
    <t>Shakuntala Pal</t>
  </si>
  <si>
    <t>FMF056836</t>
  </si>
  <si>
    <t>611265-RGL-11</t>
  </si>
  <si>
    <t>BICH-Nilbari-02</t>
  </si>
  <si>
    <t>259463-RGL-20</t>
  </si>
  <si>
    <t>M_IGL-M36-75K Kotak@24.15%</t>
  </si>
  <si>
    <t>M75KK@24.15%</t>
  </si>
  <si>
    <t>Chitala Nahekija</t>
  </si>
  <si>
    <t>BICH-Shamuk-04</t>
  </si>
  <si>
    <t>583373-RGL-10</t>
  </si>
  <si>
    <t>Anita Kropi</t>
  </si>
  <si>
    <t>Katu Terangpi</t>
  </si>
  <si>
    <t>DHEK-Mijibari-06</t>
  </si>
  <si>
    <t>197250-RGL-17</t>
  </si>
  <si>
    <t>Jawni Munda</t>
  </si>
  <si>
    <t>DHEK-Bhotpara-030</t>
  </si>
  <si>
    <t>597284-RGL-6</t>
  </si>
  <si>
    <t>Drupad Nayak</t>
  </si>
  <si>
    <t>DHEK-Batachipur-064</t>
  </si>
  <si>
    <t>682751-RGL-4</t>
  </si>
  <si>
    <t>Sanjani Narjary</t>
  </si>
  <si>
    <t>699931-RGL-9</t>
  </si>
  <si>
    <t>AMRITA ORANG</t>
  </si>
  <si>
    <t>700311-RGL-6</t>
  </si>
  <si>
    <t>Anju Basumatary</t>
  </si>
  <si>
    <t>Monjila Turi</t>
  </si>
  <si>
    <t>ANTR-KOCHIAKOILI-013</t>
  </si>
  <si>
    <t>314182-RGL-19</t>
  </si>
  <si>
    <t>Rebati Moharana</t>
  </si>
  <si>
    <t>Sapan Behera [FMF042848]</t>
  </si>
  <si>
    <t>ANTR-TENTEI-015</t>
  </si>
  <si>
    <t>341593-RGL-23</t>
  </si>
  <si>
    <t>Chhabilata Malik</t>
  </si>
  <si>
    <t>ANTR-chhatara-01</t>
  </si>
  <si>
    <t>548074-RGL-14</t>
  </si>
  <si>
    <t>Basanti Barik</t>
  </si>
  <si>
    <t>ANTR-TALAPADA-012</t>
  </si>
  <si>
    <t>551075-RGL-7</t>
  </si>
  <si>
    <t>Debajani Malik</t>
  </si>
  <si>
    <t>KHDP-BARADAKHAMAN-01</t>
  </si>
  <si>
    <t>Ramesh Behera</t>
  </si>
  <si>
    <t>FMF075315</t>
  </si>
  <si>
    <t>774752-RGL-6</t>
  </si>
  <si>
    <t>Anjali Sethi</t>
  </si>
  <si>
    <t>350420-RGL-16</t>
  </si>
  <si>
    <t>Munmun devi</t>
  </si>
  <si>
    <t>TEPR-Fulaguri-012</t>
  </si>
  <si>
    <t>634965-RGL-4</t>
  </si>
  <si>
    <t>Jhoshna Mahatoo Kurmi</t>
  </si>
  <si>
    <t>KISO-MADHUPUR-01</t>
  </si>
  <si>
    <t>254694-RGL-21</t>
  </si>
  <si>
    <t>Rukmini Pradhan</t>
  </si>
  <si>
    <t>BARA-JHARRA-06</t>
  </si>
  <si>
    <t>Krishna Sahu</t>
  </si>
  <si>
    <t>FMF070650</t>
  </si>
  <si>
    <t>336989-RGL-25</t>
  </si>
  <si>
    <t>Shital Bai Suryawanshi</t>
  </si>
  <si>
    <t>Krishna Kumar Sahu [FMF070650]</t>
  </si>
  <si>
    <t>BARA-THATHARI-04</t>
  </si>
  <si>
    <t>362904-RGL-32</t>
  </si>
  <si>
    <t>Bhagwati Gond</t>
  </si>
  <si>
    <t>BARA-AMGAON-016</t>
  </si>
  <si>
    <t>756312-RGL-8</t>
  </si>
  <si>
    <t>Seema Divya</t>
  </si>
  <si>
    <t>Punam Tandan</t>
  </si>
  <si>
    <t>MALU-GOPALPUR-02</t>
  </si>
  <si>
    <t>Saroj Sahoo</t>
  </si>
  <si>
    <t>FMF040612</t>
  </si>
  <si>
    <t>368418-RGL-23</t>
  </si>
  <si>
    <t>Swapna Sahoo</t>
  </si>
  <si>
    <t>351387-RGL-9</t>
  </si>
  <si>
    <t>Reena Mohanty</t>
  </si>
  <si>
    <t>TMLP-No-2</t>
  </si>
  <si>
    <t>688802-RGL-11</t>
  </si>
  <si>
    <t>Kalpana Saraniya</t>
  </si>
  <si>
    <t>TMLP-BARKHOPA-04</t>
  </si>
  <si>
    <t>711438-RGL-8</t>
  </si>
  <si>
    <t>Debika Das</t>
  </si>
  <si>
    <t>TMLP-Bangaon-03</t>
  </si>
  <si>
    <t>755565-RGL-8</t>
  </si>
  <si>
    <t>Bandana Das</t>
  </si>
  <si>
    <t>Sandhyarani Barman</t>
  </si>
  <si>
    <t>Manoj Deka [FMF008936]</t>
  </si>
  <si>
    <t>RAGH-Ajodhyapur-02</t>
  </si>
  <si>
    <t>133607-RGL-19</t>
  </si>
  <si>
    <t>Banita Behera</t>
  </si>
  <si>
    <t>445470-RGL-33</t>
  </si>
  <si>
    <t>Bebina Mallick</t>
  </si>
  <si>
    <t>FLKT-LAFABARI-01</t>
  </si>
  <si>
    <t>553203-RGL-9</t>
  </si>
  <si>
    <t>FLKT-BADAITARI-06</t>
  </si>
  <si>
    <t>568968-RGL-4</t>
  </si>
  <si>
    <t>Rakhi Das</t>
  </si>
  <si>
    <t>BDGRA-Rahamu-04</t>
  </si>
  <si>
    <t>704888-RGL-8</t>
  </si>
  <si>
    <t>Bulu Sahani</t>
  </si>
  <si>
    <t>BDGRA-balasan-01</t>
  </si>
  <si>
    <t>786970-RGL-1</t>
  </si>
  <si>
    <t>Nayan Roy</t>
  </si>
  <si>
    <t>Biraj Das [FMF025008]</t>
  </si>
  <si>
    <t>Sampa Roy</t>
  </si>
  <si>
    <t>Shefali Sarkar</t>
  </si>
  <si>
    <t>BPRA-GENDRAPARA-012</t>
  </si>
  <si>
    <t>587309-RGL-6</t>
  </si>
  <si>
    <t>Bengo Oraon</t>
  </si>
  <si>
    <t>FMF048872</t>
  </si>
  <si>
    <t>MTBNG-Jatamari-010</t>
  </si>
  <si>
    <t>569058-RGL-9</t>
  </si>
  <si>
    <t>Pipi Barman</t>
  </si>
  <si>
    <t>MTBNG-Jatamari-015</t>
  </si>
  <si>
    <t>660513-RGL-7</t>
  </si>
  <si>
    <t>M_IGL-M36-77K ICICI@24.15%</t>
  </si>
  <si>
    <t>M77KI@24.15%</t>
  </si>
  <si>
    <t>Tajmina Begam</t>
  </si>
  <si>
    <t>MTBNG-Mahishmuri-06</t>
  </si>
  <si>
    <t>786920-RGL-1</t>
  </si>
  <si>
    <t>Suparna Barman</t>
  </si>
  <si>
    <t>Sabitri Barman</t>
  </si>
  <si>
    <t>Janaki Barman</t>
  </si>
  <si>
    <t>ALPDR-HATIDUBA-02</t>
  </si>
  <si>
    <t>579081-RGL-9</t>
  </si>
  <si>
    <t>Pratima Sarkar Modak</t>
  </si>
  <si>
    <t>ALPDR-CHENGPARA-011</t>
  </si>
  <si>
    <t>599781-RGL-8</t>
  </si>
  <si>
    <t>Bindu Adhikary</t>
  </si>
  <si>
    <t>PARKAL</t>
  </si>
  <si>
    <t>PRKL-ABBAPURAM-02</t>
  </si>
  <si>
    <t>660750-RGL-3</t>
  </si>
  <si>
    <t>Kancham Sumalatha</t>
  </si>
  <si>
    <t>Neerati Anil [FMF054817]</t>
  </si>
  <si>
    <t>PRKL-MOGULLAPALLE-04</t>
  </si>
  <si>
    <t>692504-RGL-2</t>
  </si>
  <si>
    <t>Putta Rajitha</t>
  </si>
  <si>
    <t>M_IGL-M25-60K ICICI@24.70%</t>
  </si>
  <si>
    <t>M60KICIC@24.70%</t>
  </si>
  <si>
    <t>DHNE-PEAPULLY-016</t>
  </si>
  <si>
    <t>Nalabothula Krishnaiah</t>
  </si>
  <si>
    <t>FMF074851</t>
  </si>
  <si>
    <t>651197-RGL-4</t>
  </si>
  <si>
    <t>G Lakshmi Rangamma</t>
  </si>
  <si>
    <t>Nalabothula Krishnaiah [FMF074851]</t>
  </si>
  <si>
    <t>GTLA-Gownipalli-01</t>
  </si>
  <si>
    <t>S Prasad</t>
  </si>
  <si>
    <t>FMF049182</t>
  </si>
  <si>
    <t>702786-RGL-3</t>
  </si>
  <si>
    <t>G Lakshmi</t>
  </si>
  <si>
    <t>G Mehana [FMF047759]</t>
  </si>
  <si>
    <t>Manjula Venkataramana [FMF058063]</t>
  </si>
  <si>
    <t>FMF058063</t>
  </si>
  <si>
    <t>Pujari Nagaratnamma</t>
  </si>
  <si>
    <t>SALE-NAIGUAN-01</t>
  </si>
  <si>
    <t>701381-RGL-4</t>
  </si>
  <si>
    <t>Chanchala Bhoi</t>
  </si>
  <si>
    <t>KESAMUDRAM</t>
  </si>
  <si>
    <t>KESA-intikanne-02</t>
  </si>
  <si>
    <t>Chedala Rajababu</t>
  </si>
  <si>
    <t>FMF064772</t>
  </si>
  <si>
    <t>683666-RGL-6</t>
  </si>
  <si>
    <t>Lakshmi</t>
  </si>
  <si>
    <t>Chedala Rajababu [FMF064772]</t>
  </si>
  <si>
    <t>ADIL-chinthaguda-02</t>
  </si>
  <si>
    <t>786994-RGL-1</t>
  </si>
  <si>
    <t>Kodapa Yethma</t>
  </si>
  <si>
    <t>Soyam Meena Bai</t>
  </si>
  <si>
    <t>Yerma Sandhya Rani</t>
  </si>
  <si>
    <t>hold nto clear | VILLAGE NOT FOUND</t>
  </si>
  <si>
    <t>member voter id name mismatch in portal  updated vid req</t>
  </si>
  <si>
    <t>house photo req</t>
  </si>
  <si>
    <t>hold not clr | RELATION NOT CLEAR</t>
  </si>
  <si>
    <t>Gtr Aadhar back page mismatch and phone to phone uploaded | Gtr adhar back page missing</t>
  </si>
  <si>
    <t>mem name missmatch on UID and VID | SAME HOLD</t>
  </si>
  <si>
    <t>mem UID back page req</t>
  </si>
  <si>
    <t>member vid is phone to phone</t>
  </si>
  <si>
    <t>gtr UID other stata AND Gtr OVER AGE as per VID</t>
  </si>
  <si>
    <t>member uid 1st pge req</t>
  </si>
  <si>
    <t>MICROFINANCE PERSONAL LOAN JOINT LOAN SHOW 30 PLUSE DPD SHOW IN CB REPORT AND SPOUSE VALID KYC REQ</t>
  </si>
  <si>
    <t>foir</t>
  </si>
  <si>
    <t>gtr KYC req current date</t>
  </si>
  <si>
    <t>Cancelled Loan Account Check Validation Failed | SAME HOLD</t>
  </si>
  <si>
    <t>RELATION NOT CLEAR | still pending | The selected guarantor for the loan is not alive</t>
  </si>
  <si>
    <t>RELATION NOT CLEAR</t>
  </si>
  <si>
    <t>hold not clear | member  gtr updated vid req</t>
  </si>
  <si>
    <t>BISAKHA MANDAL already has 1 open unsecured group loan(s) Cannot open a new loan account c | Demand date and Sanction date should not be same c</t>
  </si>
  <si>
    <t>Rina Devi already has 1 open unsecured group loan(s) Cannot open a new loan account</t>
  </si>
  <si>
    <t>mem UID other state</t>
  </si>
  <si>
    <t>loan details not up date in shakit c</t>
  </si>
  <si>
    <t>father name mismathced in mem kyc c</t>
  </si>
  <si>
    <t>gtr DOB not clear on VID</t>
  </si>
  <si>
    <t>gtor live photo mismatch as per gtor uid photo</t>
  </si>
  <si>
    <t>gtr kyc req</t>
  </si>
  <si>
    <t>Manju already has 1 open unsecured group loan(s) Cannot open a new loan account</t>
  </si>
  <si>
    <t>mem and gtr age gap wrong</t>
  </si>
  <si>
    <t>55k req uidok</t>
  </si>
  <si>
    <t>mem name change as per previous cycle</t>
  </si>
  <si>
    <t>gtr current date live photo req</t>
  </si>
  <si>
    <t>Relation not clear AND gtr VID back page missing</t>
  </si>
  <si>
    <t>SANGITA DEVI already has 1 open unsecured group loan(s) Cannot open a new loan account</t>
  </si>
  <si>
    <t>THIS IS MEMBER NOT LISTED IN IGL CUSTOMER PAGE</t>
  </si>
  <si>
    <t>MEMBER MARRIED IN SHAKTI BUT SPOUSE ALIVE NO</t>
  </si>
  <si>
    <t>mem valid house photo req c</t>
  </si>
  <si>
    <t>member Marital Status wrong</t>
  </si>
  <si>
    <t>hold not clear | VILLAGE NOT FOUND</t>
  </si>
  <si>
    <t>Mem husband name miss match with preveous cycle | MEMBER VOTER ID REQ</t>
  </si>
  <si>
    <t>Bhagirathi already has 1 open unsecured group loan(s) Cannot open a new loan account</t>
  </si>
  <si>
    <t>bank validation failed</t>
  </si>
  <si>
    <t>THIS IS MEMBER NOT LISTED IN MIGL CUSTOMER PAGE</t>
  </si>
  <si>
    <t>mem not listed in excel data sheet</t>
  </si>
  <si>
    <t>mem name wrong on bank passbook</t>
  </si>
  <si>
    <t>mem spouse name missmatch on UID and VID AND who is RAJENDRA KUMAR on mem bank passbook</t>
  </si>
  <si>
    <t>Priority</t>
  </si>
  <si>
    <t>Husband name mismatch mem uid and vid</t>
  </si>
  <si>
    <t xml:space="preserve">relation not clr </t>
  </si>
  <si>
    <t>member name different of membe in both kyc</t>
  </si>
  <si>
    <t>passbook not clear</t>
  </si>
  <si>
    <t>Sarita already has 1 open unsecured group loan(s) Cannot open a new loan account</t>
  </si>
  <si>
    <t>MME VID FATHER NAME TEMPERED Suraj Pujhar</t>
  </si>
  <si>
    <t>mem husband  father name same on vid | hold not clr ( ration is in local language )</t>
  </si>
  <si>
    <t>hold not clear | Gtr adhar Otp verification req</t>
  </si>
  <si>
    <t>gtr uid phto clr req</t>
  </si>
  <si>
    <t>gtr relations not clear</t>
  </si>
  <si>
    <t>Bank Account Number already exists for this Customer number 7650036777  Please contact your System Administrator</t>
  </si>
  <si>
    <t>For this customer already exisitng loan in center 516920 you cannot open loan in another center 786548</t>
  </si>
  <si>
    <t>member husband detail not update in shakti</t>
  </si>
  <si>
    <t>ndian Bank SHG Group statement req uid okm</t>
  </si>
  <si>
    <t>gtor digital sign new upload req</t>
  </si>
  <si>
    <t>MEM VID HUSBAND NAME TEMPERED Sintu Kumar Tanti</t>
  </si>
  <si>
    <t>Neesha already has 1 open unsecured group loan(s) Cannot open a new loan account</t>
  </si>
  <si>
    <t>REQ MEMBER VID PDF</t>
  </si>
  <si>
    <t>gtr live photo mob to mob c</t>
  </si>
  <si>
    <t>mem uid vid over age</t>
  </si>
  <si>
    <t>Demand date and Sanction date should not be same c</t>
  </si>
  <si>
    <t>bank osv req ( ifsc not clear )</t>
  </si>
  <si>
    <t>ifsc req</t>
  </si>
  <si>
    <t>MEM UID REQ</t>
  </si>
  <si>
    <t>member father name not confirm (pan card req)</t>
  </si>
  <si>
    <t>Guardrail breach- Foir joint loan</t>
  </si>
  <si>
    <t>MEM NAME PASSBOOK REQ</t>
  </si>
  <si>
    <t>gtr kyc phone to phone  mem bank passbook tempered</t>
  </si>
  <si>
    <t>demand date and processing date should not be same c</t>
  </si>
  <si>
    <t>new ifsc code req c</t>
  </si>
  <si>
    <t>member Marital Status Married but spouse Is Alive No</t>
  </si>
  <si>
    <t>bank validation faILED</t>
  </si>
  <si>
    <t>ifsc code not clr on bank paasbook | MEM UID NOT GIVEN - CB AND KYC NOT CHECKED</t>
  </si>
  <si>
    <t>guarantor digital sign wrong</t>
  </si>
  <si>
    <t>member updated vid req</t>
  </si>
  <si>
    <t>mem vid back page req | MEM VID BACK PAGE PHONE TO PHONE</t>
  </si>
  <si>
    <t>INVALID TRANSACTION</t>
  </si>
  <si>
    <t>gurantor vid origional req</t>
  </si>
  <si>
    <t>mem vid and bank passbook husband name mismatch and gtr photo clear req</t>
  </si>
  <si>
    <t>ifsc code mismatch osvreq</t>
  </si>
  <si>
    <t>Previous Fusion running loan EMI (As per loan schedule) posting has been done today so member will proceed after today EOD or tomorrow | Guardrail breach-FOIR Joint Loan</t>
  </si>
  <si>
    <t>Income and CB Obligation validation failed</t>
  </si>
  <si>
    <t>MEMBER UID AND VID PHOTO SAME</t>
  </si>
  <si>
    <t>gtr kyc req c</t>
  </si>
  <si>
    <t>loan details not up date in shakit  c</t>
  </si>
  <si>
    <t>Marital status wrong</t>
  </si>
  <si>
    <t>Village mismatch in shakti (Dist ) c | Village mismatch in shakti (Dist )  member voter id clear not visible c</t>
  </si>
  <si>
    <t>osv req on bank pass book</t>
  </si>
  <si>
    <t>mem uid 2nd page not see clear</t>
  </si>
  <si>
    <t>mem uid no missmatch from previous cyl | mem uid no mismatch from previous cyl</t>
  </si>
  <si>
    <t>GTR UID PHTO UPDATED REQ</t>
  </si>
  <si>
    <t>IdentityAddress proof number 602925039667 already exists for Dulal Lohar (Guarantor) Son of a customer named Mishila Lohar with customer number 3973743840</t>
  </si>
  <si>
    <t>The CB Consent OTP or Entity Contact Verification for Entity 1172512286 has either not been verified or has expired</t>
  </si>
  <si>
    <t>foir not eligivale</t>
  </si>
  <si>
    <t>ifsc code not see clear bank osv req</t>
  </si>
  <si>
    <t>gtr photo mob to mob c</t>
  </si>
  <si>
    <t xml:space="preserve">osv req </t>
  </si>
  <si>
    <t xml:space="preserve">	IFSC code is not available on the bank passbook</t>
  </si>
  <si>
    <t>possover</t>
  </si>
  <si>
    <t>Mem vid req  relation not clear  mem wo name mismatch in uid and bank kyc c</t>
  </si>
  <si>
    <t>1Poongodi passbook ifsc missing bm osv seal req(C)</t>
  </si>
  <si>
    <t>ac temper</t>
  </si>
  <si>
    <t>mem vid req</t>
  </si>
  <si>
    <t>gtr relation not clear c | relation not clear c</t>
  </si>
  <si>
    <t>Group photo 1St Cycle Member  Group leader or Active member Photo Required With member Photo</t>
  </si>
  <si>
    <t>ACCOUNT NOT PRIMARY</t>
  </si>
  <si>
    <t>IdentityAddress proof number 682611466140 already exists for Pawan Gupta (Guarantor) Son of a customer named Lalawati with customer number 2531350801 2mem uid req</t>
  </si>
  <si>
    <t>Gtr live photo is phone to phone</t>
  </si>
  <si>
    <t>member vid not upload</t>
  </si>
  <si>
    <t>member vid req</t>
  </si>
  <si>
    <t>foir | member vid temper digit editing</t>
  </si>
  <si>
    <t>member uid back side req</t>
  </si>
  <si>
    <t>loan detail not found in shakti</t>
  </si>
  <si>
    <t>hold not clear | Member Should be appeared either with center s leader or existing member of the center in the group photo</t>
  </si>
  <si>
    <t>multi loan active show</t>
  </si>
  <si>
    <t>SAME HOLD | who is tula ram on mem bank passbook</t>
  </si>
  <si>
    <t>UPDATED PRINTED PASSBOOK REQ</t>
  </si>
  <si>
    <t>member VID district different as per portal</t>
  </si>
  <si>
    <t>WHO IS SAINI SAHU ON MEM BANK PASSBOOK AND PASSBOOK CHANGE FROM PREVIOUS CYCLE | foir client mem 2800 eligibal emi</t>
  </si>
  <si>
    <t>Member should be appeared either with centers leader or existing member of the center in the group photo</t>
  </si>
  <si>
    <t>1Sagunthala The selected guarantor for the loan is not alive(verified)</t>
  </si>
  <si>
    <t>mem vid update req husband name c</t>
  </si>
  <si>
    <t>gtr photo mob to mob  Demand date and Sanction date should not be same c</t>
  </si>
  <si>
    <t>member uid vid photo same</t>
  </si>
  <si>
    <t>member not eligibale for 65k as per policy</t>
  </si>
  <si>
    <t>Shobha Devi already has 1 open unsecured group loan(s) Cannot open a new loan account</t>
  </si>
  <si>
    <t>as per vid number member vid not found in vid portal</t>
  </si>
  <si>
    <t>GTR FATHER NOT AVAILABLE ON GTR GIVEN KYC</t>
  </si>
  <si>
    <t>mem spouse relation not cler who is ram kalandi in mem uid vid c</t>
  </si>
  <si>
    <t>ac not clear  osv passbook req  passbook surname mismatch as per member kycpassbook</t>
  </si>
  <si>
    <t>member vid not found  surname mismatch</t>
  </si>
  <si>
    <t>relation not clr (gtr name mismatch)</t>
  </si>
  <si>
    <t>IFSC WRONG FILL IN SHAKTI</t>
  </si>
  <si>
    <t>member bank passbook uploaded by phone to phone</t>
  </si>
  <si>
    <t>ACCOUNT BLOCKEDFROZEN</t>
  </si>
  <si>
    <t>bank passbook mob to mob c</t>
  </si>
  <si>
    <t>osv req on bank pasbook</t>
  </si>
  <si>
    <t>45k req uid ok</t>
  </si>
  <si>
    <t>gtr relation not clear</t>
  </si>
  <si>
    <t>gtr live photo  sing photo mob to mob c</t>
  </si>
  <si>
    <t>1Anitha -Guarantor relation proof req</t>
  </si>
  <si>
    <t>Member Should be appeared either with center s leader or existing member of the center in the group photo | Current given Mem vid is phone to phone | voter id card too much croped ( reuploaded full voter id card with visible )</t>
  </si>
  <si>
    <t>Kalpana - Product mismatch 28 days product req (verify removed)</t>
  </si>
  <si>
    <t>mem vid not uploaded</t>
  </si>
  <si>
    <t>Marital Status wrong in shkti | Gtr alive status NO wrong update in shakti ( as per client photo ) | Spouse alive status NO wrong update in shakti ( as per client photo )</t>
  </si>
  <si>
    <t>MEM AND GTR AGE GAP IS UNDER 12 YEARS</t>
  </si>
  <si>
    <t>membergtor uid dob not clear  member voter id back page not upload  member digital sign not proper</t>
  </si>
  <si>
    <t>Ifsc code wrong in bank kyc c</t>
  </si>
  <si>
    <t>not clr</t>
  </si>
  <si>
    <t>member name req in bank passbook</t>
  </si>
  <si>
    <t>GTR UID PHOTO UPDATED REQ</t>
  </si>
  <si>
    <t>Loan details not update in shakti and app form req c</t>
  </si>
  <si>
    <t>relation not clear c</t>
  </si>
  <si>
    <t>new application form req</t>
  </si>
  <si>
    <t>mem vid temped reqd</t>
  </si>
  <si>
    <t>loan product not found in shkti</t>
  </si>
  <si>
    <t>mem vid photo copy</t>
  </si>
  <si>
    <t>gtr marital status wrong</t>
  </si>
  <si>
    <t>1Parvin member adhar votter id relation not clear who this Salim  guarantor votter id fornt page clearly req28 days product req (verifiedremove)</t>
  </si>
  <si>
    <t>Business Loan - Priority sub</t>
  </si>
  <si>
    <t>loan details req in shakti | Guarantor Aadhaar number 741709421709 has been deactivated under regulation 28 of the Aadhaar (Enrolment  Update) Regulations 2016</t>
  </si>
  <si>
    <t>dist name wrong update in shakti c</t>
  </si>
  <si>
    <t>gtr photo update req in kyc</t>
  </si>
  <si>
    <t>Property Type Rented profile not allowed in your branc</t>
  </si>
  <si>
    <t>BANK PASSBOOK REQ</t>
  </si>
  <si>
    <t>wrong loan product</t>
  </si>
  <si>
    <t>gtr photo phone to phone</t>
  </si>
  <si>
    <t>mem vid mob to mob c</t>
  </si>
  <si>
    <t>member name not matched with vid and vid portal</t>
  </si>
  <si>
    <t>mem name not match with prev cycle</t>
  </si>
  <si>
    <t>Customer has today payment schedule so we need RM approval for next processing and as per GTR CB FOIR joint loan</t>
  </si>
  <si>
    <t>GTR KYC GTR PHOTO NOT CLEAR</t>
  </si>
  <si>
    <t>Savita - product mismatch 28 days product req (verify removed)</t>
  </si>
  <si>
    <t>Relation mismatch</t>
  </si>
  <si>
    <t>mem is merried but spouse is not alive | For member Birendra sharma The credit bureau report for entity 8529132931 9294144800 has expired</t>
  </si>
  <si>
    <t>gtr uid age tempered 60-70 years</t>
  </si>
  <si>
    <t>1Yallamma member votter id relation not clear who this Fakeerappa</t>
  </si>
  <si>
    <t>Guarantor CB Business Loan - Priority loan statement req</t>
  </si>
  <si>
    <t>seema foir show and eligibale emi 2930</t>
  </si>
  <si>
    <t>passbook not clear | gtr photo phone to phone</t>
  </si>
  <si>
    <t>gtr photo update req in uid</t>
  </si>
  <si>
    <t>Mitrata Inclusive- Written Off</t>
  </si>
  <si>
    <t>client foir</t>
  </si>
  <si>
    <t>Marital status wrong | MEM HUSBAND DEATH CERTIFICATE REQ</t>
  </si>
  <si>
    <t>Product frequency is not matching with center meeting frequency Please change the product or update the meeting frequency and proceed</t>
  </si>
  <si>
    <t>hold not clear | hold not clr | relation not clear</t>
  </si>
  <si>
    <t>Parkavi - product mismatch mothly product req (verify removed)</t>
  </si>
  <si>
    <t>VILLAGE NOT FOUND IN SHAKTI</t>
  </si>
  <si>
    <t>member guarantor age difference minimum 12 years req</t>
  </si>
  <si>
    <t>gtr uid blur | gtr uid phone to phone upload</t>
  </si>
  <si>
    <t>hold not clear | Relation mismatch</t>
  </si>
  <si>
    <t>Demand date and Sanction date should not be same c | not clear</t>
  </si>
  <si>
    <t>gtr photo mob to mob</t>
  </si>
  <si>
    <t>Guardrail breach-FOIR Joint Loan and not eligible for 90k | FOIR - Income and CB Obligation validation failed</t>
  </si>
  <si>
    <t>REQ HANDWRITE IFSC NOT CLEAR PRINT PDF | ifsc clear req on bank passbook</t>
  </si>
  <si>
    <t>1osv req on bank pasbook 2gtr update photo req on kyc</t>
  </si>
  <si>
    <t>loan product not match c</t>
  </si>
  <si>
    <t>foir show and eligibale emi 2480</t>
  </si>
  <si>
    <t>For Entity (1111154085)  Sita Ram Sprint Voter Id Verification latest response was not availablelatest response was failed</t>
  </si>
  <si>
    <t>baby devi already has 1 open unsecured group loan(s) Cannot open a new loan account</t>
  </si>
  <si>
    <t>FOIR ISSUE</t>
  </si>
  <si>
    <t>Customer Has Today Payment Schedule Rm approval Required for next Processing</t>
  </si>
  <si>
    <t>osv req</t>
  </si>
  <si>
    <t>spouse is death but member are married show in shakti so clear the maritial status</t>
  </si>
  <si>
    <t>mem up dated vid req as per portal site  relation not clear c</t>
  </si>
  <si>
    <t>gtr uid photo not clear</t>
  </si>
  <si>
    <t>account number not clear on bank passbook</t>
  </si>
  <si>
    <t>Kajal name mismatch in bank validation</t>
  </si>
  <si>
    <t>m vid name mismatch vid portal</t>
  </si>
  <si>
    <t>correct ifsc code req on bank passbook</t>
  </si>
  <si>
    <t>Error Cannot add any more loans to group New group Maximum number of loans allowed per group is 7 and the group already has 7 open loans</t>
  </si>
  <si>
    <t>Gtr live photo wrong uploded</t>
  </si>
  <si>
    <t>VILLAGE NOT FOUND</t>
  </si>
  <si>
    <t>foir show and FOIR - Income and CB Obligation validation failed</t>
  </si>
  <si>
    <t>Ritu Devi bank validation fail account block</t>
  </si>
  <si>
    <t>mem relation(son update req) wrong update in shakti and spouse details not update in shakti c</t>
  </si>
  <si>
    <t>MEM UP DATE VID REQ AS PER PORTAL SITE C</t>
  </si>
  <si>
    <t>Bank osv req c</t>
  </si>
  <si>
    <t>Member has been found FOIR</t>
  </si>
  <si>
    <t>gtor wrong fill in shakti</t>
  </si>
  <si>
    <t>FOIR AND MEM POS OVER</t>
  </si>
  <si>
    <t>Bank validation fail</t>
  </si>
  <si>
    <t>mem uid phone to phone upload</t>
  </si>
  <si>
    <t>FTR</t>
  </si>
  <si>
    <t>PRKL-TIRUMALAGIRI-03</t>
  </si>
  <si>
    <t>soujanya</t>
  </si>
  <si>
    <t>JLG</t>
  </si>
  <si>
    <t>Palleboina Kalpana</t>
  </si>
  <si>
    <t>Palleboina Nagaraju</t>
  </si>
  <si>
    <t>ECS</t>
  </si>
  <si>
    <t>Axis Bank</t>
  </si>
  <si>
    <t>25 Months</t>
  </si>
  <si>
    <t>Cultivation / Farming</t>
  </si>
  <si>
    <t>Monthly (Date-Based)</t>
  </si>
  <si>
    <t>Other Category</t>
  </si>
  <si>
    <t>Hindu</t>
  </si>
  <si>
    <t>New</t>
  </si>
  <si>
    <t>Loan processing fee â€“ JLG-1.45</t>
  </si>
  <si>
    <t>IGL-70K-25M-ICICI</t>
  </si>
  <si>
    <t>Aruna1</t>
  </si>
  <si>
    <t>Anil Namdev Jadhav</t>
  </si>
  <si>
    <t>Kishan Bagal</t>
  </si>
  <si>
    <t>FMF072418</t>
  </si>
  <si>
    <t>Lives Stock / cattle purchase</t>
  </si>
  <si>
    <t>Existing</t>
  </si>
  <si>
    <t>IGL-60K-25M (HDFC)</t>
  </si>
  <si>
    <t xml:space="preserve">RAVINA </t>
  </si>
  <si>
    <t>Kanchan Kumar</t>
  </si>
  <si>
    <t>Bakery Business</t>
  </si>
  <si>
    <t>IGL-77K-25M-(Bajaj)</t>
  </si>
  <si>
    <t>guddi Devi</t>
  </si>
  <si>
    <t>Chandrapal</t>
  </si>
  <si>
    <t>IGL-50K-25M-ICICI</t>
  </si>
  <si>
    <t>LATHA</t>
  </si>
  <si>
    <t>Vikraman Settu</t>
  </si>
  <si>
    <t>Dairy</t>
  </si>
  <si>
    <t>Scheduled Caste</t>
  </si>
  <si>
    <t>IGL-80K-25M (HDFC)</t>
  </si>
  <si>
    <t>poonam 2024</t>
  </si>
  <si>
    <t>Kapil</t>
  </si>
  <si>
    <t>IGL-90K-25M (HDFC)</t>
  </si>
  <si>
    <t>Lalita bhue</t>
  </si>
  <si>
    <t>Seshadeb Hati</t>
  </si>
  <si>
    <t>Bag Maker</t>
  </si>
  <si>
    <t>Other Backward Class</t>
  </si>
  <si>
    <t>RAGR-RANGANI-037</t>
  </si>
  <si>
    <t>group-02</t>
  </si>
  <si>
    <t>Arati Bala Mandal</t>
  </si>
  <si>
    <t>Guruchana Mandal</t>
  </si>
  <si>
    <t>IGL-90K-25M-ICICI</t>
  </si>
  <si>
    <t>Sushama 12/24</t>
  </si>
  <si>
    <t>mo idris</t>
  </si>
  <si>
    <t>Muslim</t>
  </si>
  <si>
    <t>IGL-70K-25M (HDFC)</t>
  </si>
  <si>
    <t>GPBR-Matkhera-010</t>
  </si>
  <si>
    <t>fusion 02</t>
  </si>
  <si>
    <t>REENA</t>
  </si>
  <si>
    <t>SUSHIL MASIH</t>
  </si>
  <si>
    <t>Bedding / Quilt work</t>
  </si>
  <si>
    <t>MERB-Uruva-018</t>
  </si>
  <si>
    <t>IGL-90K-25M (Bajaj)</t>
  </si>
  <si>
    <t>Manu</t>
  </si>
  <si>
    <t>Rajesh Kumar Bal</t>
  </si>
  <si>
    <t>IGLM27-70K-Kotak</t>
  </si>
  <si>
    <t>THAL-JUNI-02</t>
  </si>
  <si>
    <t>savita</t>
  </si>
  <si>
    <t>priyanka barmandaliya</t>
  </si>
  <si>
    <t>Shivam Barmandaliya</t>
  </si>
  <si>
    <t>IGL-77K-25M (Kotak)</t>
  </si>
  <si>
    <t>Basanti bhutia</t>
  </si>
  <si>
    <t>Kalia Bhutia</t>
  </si>
  <si>
    <t>IGL-77K-25M (HDFC)</t>
  </si>
  <si>
    <t>FLKT-SILDANGA-01</t>
  </si>
  <si>
    <t xml:space="preserve">Mani Rajbhar </t>
  </si>
  <si>
    <t>Sumitra Rajbhar</t>
  </si>
  <si>
    <t>Ganesh Rajbhar</t>
  </si>
  <si>
    <t>108 Weeks</t>
  </si>
  <si>
    <t>IGL-M27-60K ICICI@24.50%</t>
  </si>
  <si>
    <t>60KICICI@24.50%</t>
  </si>
  <si>
    <t>Once Every Four Weeks</t>
  </si>
  <si>
    <t>IGL-60K-25M-ICICI</t>
  </si>
  <si>
    <t>DANDLA YAMINI</t>
  </si>
  <si>
    <t>Kommarajula Raju</t>
  </si>
  <si>
    <t>IGL-45K-25M-ICICI</t>
  </si>
  <si>
    <t>SMS02</t>
  </si>
  <si>
    <t>Vallepu Raju</t>
  </si>
  <si>
    <t>Ashaben</t>
  </si>
  <si>
    <t>Parghi Anilbhai sanjabhai</t>
  </si>
  <si>
    <t>IGLM27-65K-Kotak</t>
  </si>
  <si>
    <t>Railway ground Road</t>
  </si>
  <si>
    <t>Mahammad Nasim Khan</t>
  </si>
  <si>
    <t>rrr</t>
  </si>
  <si>
    <t>Deb Banachhor</t>
  </si>
  <si>
    <t>IGLM27-80K-Kotak</t>
  </si>
  <si>
    <t>UJBR-MAYAPURI-014</t>
  </si>
  <si>
    <t>Chaya</t>
  </si>
  <si>
    <t>Pinki VADIYA</t>
  </si>
  <si>
    <t>Ravi VADIYA</t>
  </si>
  <si>
    <t>Vehicle  Purchase</t>
  </si>
  <si>
    <t>SHRP-Himmat-038</t>
  </si>
  <si>
    <t>sharika ka ghr   mata wali gali</t>
  </si>
  <si>
    <t>Sarika</t>
  </si>
  <si>
    <t>Dalip kumar</t>
  </si>
  <si>
    <t>Manorama</t>
  </si>
  <si>
    <t>Ajay yadav</t>
  </si>
  <si>
    <t>BARA-PISAUD-07</t>
  </si>
  <si>
    <t>mamta</t>
  </si>
  <si>
    <t>Khem Bai Barman</t>
  </si>
  <si>
    <t>Ramesh kumar Barman</t>
  </si>
  <si>
    <t>NZBD-Mustfapurasu-04</t>
  </si>
  <si>
    <t xml:space="preserve">Soman </t>
  </si>
  <si>
    <t>Uma Rani</t>
  </si>
  <si>
    <t>Asharam</t>
  </si>
  <si>
    <t xml:space="preserve">Nardev </t>
  </si>
  <si>
    <t>FMF026309</t>
  </si>
  <si>
    <t>Haridatt</t>
  </si>
  <si>
    <t>yadav</t>
  </si>
  <si>
    <t>Bhaiyan Adiwasi</t>
  </si>
  <si>
    <t>IGLM26-60000 Kotak</t>
  </si>
  <si>
    <t>kamala Devi</t>
  </si>
  <si>
    <t>Raju Thapa</t>
  </si>
  <si>
    <t>Arup Basumutary</t>
  </si>
  <si>
    <t>FMF013758</t>
  </si>
  <si>
    <t>IGLM26-30000 Kotak</t>
  </si>
  <si>
    <t>MERB-Soranvapanti-07</t>
  </si>
  <si>
    <t>Reema Devi</t>
  </si>
  <si>
    <t>NANHERAM</t>
  </si>
  <si>
    <t>IGL-35K-25M (Bajaj)</t>
  </si>
  <si>
    <t>radhe</t>
  </si>
  <si>
    <t>Balloo Kushwaha</t>
  </si>
  <si>
    <t>Prashant Mishra</t>
  </si>
  <si>
    <t>FMF043191</t>
  </si>
  <si>
    <t>Brick klin</t>
  </si>
  <si>
    <t>POLU-KAPPALUR-021</t>
  </si>
  <si>
    <t>Group 1</t>
  </si>
  <si>
    <t>Padavittan</t>
  </si>
  <si>
    <t>IGLM27-75K-Kotak</t>
  </si>
  <si>
    <t>FDVF</t>
  </si>
  <si>
    <t>DHARAMDAS KUSHWAHA</t>
  </si>
  <si>
    <t>ramsakhi</t>
  </si>
  <si>
    <t>GOVIND RAIKWAR</t>
  </si>
  <si>
    <t>Retail / Grocery shop</t>
  </si>
  <si>
    <t>IGLM27-90K-Kotak</t>
  </si>
  <si>
    <t>KHLI-Nirana-02</t>
  </si>
  <si>
    <t>rashmi2025</t>
  </si>
  <si>
    <t>Monu pal</t>
  </si>
  <si>
    <t>FMF064883</t>
  </si>
  <si>
    <t>Ankur Tomar</t>
  </si>
  <si>
    <t>FMF-15808</t>
  </si>
  <si>
    <t>jlg</t>
  </si>
  <si>
    <t>Madan Pal Singh</t>
  </si>
  <si>
    <t>IGL-77K-25M-ICICI</t>
  </si>
  <si>
    <t>Groop</t>
  </si>
  <si>
    <t>Deepak Rajak</t>
  </si>
  <si>
    <t>IGLM26-50000 Kotak</t>
  </si>
  <si>
    <t>CHDS-Afzalpur-015</t>
  </si>
  <si>
    <t>kamlesh march2025</t>
  </si>
  <si>
    <t>Satyapal</t>
  </si>
  <si>
    <t>IGL-85K-25M (Bajaj)</t>
  </si>
  <si>
    <t>Ramsurtat</t>
  </si>
  <si>
    <t>rrrrr</t>
  </si>
  <si>
    <t>Suneel Ahirwar</t>
  </si>
  <si>
    <t>CHDS-Dabtora-01</t>
  </si>
  <si>
    <t>New 12</t>
  </si>
  <si>
    <t>Vikash</t>
  </si>
  <si>
    <t>Vinit Kumar</t>
  </si>
  <si>
    <t>HDBR-Rustampur-010</t>
  </si>
  <si>
    <t>agresha30/06</t>
  </si>
  <si>
    <t>Agresha Devi</t>
  </si>
  <si>
    <t>Thoriya Dhamendrabhai</t>
  </si>
  <si>
    <t>Koladara Jaypalbhai</t>
  </si>
  <si>
    <t>FMF036883</t>
  </si>
  <si>
    <t>IGL-50K-25M (HDFC)</t>
  </si>
  <si>
    <t>Mahesh Yadav</t>
  </si>
  <si>
    <t>IGL-40K-25M (Bajaj)</t>
  </si>
  <si>
    <t>MUBR-Narayan-01</t>
  </si>
  <si>
    <t>vinita</t>
  </si>
  <si>
    <t>SHUSHILA</t>
  </si>
  <si>
    <t>VINOD</t>
  </si>
  <si>
    <t>NRPR-Bairampur-04</t>
  </si>
  <si>
    <t>Rajni1234</t>
  </si>
  <si>
    <t>Hariraj singh</t>
  </si>
  <si>
    <t>IGL-50K-25M (Bajaj)</t>
  </si>
  <si>
    <t>PELD-BAKROL-05</t>
  </si>
  <si>
    <t>Ranjanben</t>
  </si>
  <si>
    <t>Lalitaben Rohit</t>
  </si>
  <si>
    <t>Rajubhai rohit</t>
  </si>
  <si>
    <t>Binay Ram</t>
  </si>
  <si>
    <t>kusum</t>
  </si>
  <si>
    <t>MIBO-chak-023</t>
  </si>
  <si>
    <t>SONU K GHAR</t>
  </si>
  <si>
    <t>Manisha Kaur</t>
  </si>
  <si>
    <t>Ajay</t>
  </si>
  <si>
    <t>Punjab</t>
  </si>
  <si>
    <t>RJDH-Malho-08</t>
  </si>
  <si>
    <t>Gudiya devi</t>
  </si>
  <si>
    <t>Tipani Devi</t>
  </si>
  <si>
    <t>LALJIT DAS</t>
  </si>
  <si>
    <t>M_IGL-M25-35K ICICI@23.85%</t>
  </si>
  <si>
    <t>M35KICIC@23.85%</t>
  </si>
  <si>
    <t>IGL-35K-25M-ICICI</t>
  </si>
  <si>
    <t>Mamata Mayurkachheni</t>
  </si>
  <si>
    <t>Pramod Nayak</t>
  </si>
  <si>
    <t>HANSHABEN</t>
  </si>
  <si>
    <t>Makavana Amaratbhai</t>
  </si>
  <si>
    <t>Satyakumar Ahirwar</t>
  </si>
  <si>
    <t>Ram Narayan</t>
  </si>
  <si>
    <t xml:space="preserve">Umakant </t>
  </si>
  <si>
    <t>FMF046226</t>
  </si>
  <si>
    <t>monoti</t>
  </si>
  <si>
    <t>Karma Rangfar</t>
  </si>
  <si>
    <t>IGLM27-85K-Kotak</t>
  </si>
  <si>
    <t>Nat Cat Insurance-Magma</t>
  </si>
  <si>
    <t>Parkasho ke ghar</t>
  </si>
  <si>
    <t>Baldev Singh</t>
  </si>
  <si>
    <t>Kuni</t>
  </si>
  <si>
    <t>Tuna Singh</t>
  </si>
  <si>
    <t>MANNE LAVANYA</t>
  </si>
  <si>
    <t>Andavarapu Nagesh</t>
  </si>
  <si>
    <t>BARRI KALA</t>
  </si>
  <si>
    <t>Bepala Durga Prasad</t>
  </si>
  <si>
    <t>Taniya</t>
  </si>
  <si>
    <t>Shani</t>
  </si>
  <si>
    <t>IGL-75K-25M (Bajaj)</t>
  </si>
  <si>
    <t>dahiben</t>
  </si>
  <si>
    <t>Vanjara Mukeshkumar</t>
  </si>
  <si>
    <t>new45k</t>
  </si>
  <si>
    <t>SUKHLAL</t>
  </si>
  <si>
    <t>IGL-60K-25M (Bajaj)</t>
  </si>
  <si>
    <t>khsbu</t>
  </si>
  <si>
    <t>Manoj Rajwar</t>
  </si>
  <si>
    <t>maya001</t>
  </si>
  <si>
    <t>Madhur Nath</t>
  </si>
  <si>
    <t>seema ke ghar</t>
  </si>
  <si>
    <t>Tejpal</t>
  </si>
  <si>
    <t>36 Months</t>
  </si>
  <si>
    <t>IGL-70K-37M-ICICI</t>
  </si>
  <si>
    <t>Sudha-03</t>
  </si>
  <si>
    <t>Dinesh Bauri</t>
  </si>
  <si>
    <t>Ram Yagya</t>
  </si>
  <si>
    <t>IGL-80K-37M (Bajaj)</t>
  </si>
  <si>
    <t>month</t>
  </si>
  <si>
    <t>Pratap</t>
  </si>
  <si>
    <t>IGL-70K-25M (Bajaj)</t>
  </si>
  <si>
    <t>cross sell 2</t>
  </si>
  <si>
    <t>Sabu</t>
  </si>
  <si>
    <t>Rakhi devi</t>
  </si>
  <si>
    <t>Karu Bharti</t>
  </si>
  <si>
    <t>padmalya</t>
  </si>
  <si>
    <t>Madan Majhi</t>
  </si>
  <si>
    <t>FUSION</t>
  </si>
  <si>
    <t>Jiut Yadav</t>
  </si>
  <si>
    <t>IGL-85K-37M (Kotak)</t>
  </si>
  <si>
    <t>Saroj01</t>
  </si>
  <si>
    <t>Virendra kumar</t>
  </si>
  <si>
    <t>Sabtri Oraon</t>
  </si>
  <si>
    <t>Bijay Roy</t>
  </si>
  <si>
    <t>IGL-40K-25M-ICICI</t>
  </si>
  <si>
    <t>sitadevi</t>
  </si>
  <si>
    <t>Scheduled Tribe</t>
  </si>
  <si>
    <t>mala</t>
  </si>
  <si>
    <t>new0012</t>
  </si>
  <si>
    <t>Taral Jetendrabhai</t>
  </si>
  <si>
    <t>Empty</t>
  </si>
  <si>
    <t>Sunil Paswan</t>
  </si>
  <si>
    <t>AASH</t>
  </si>
  <si>
    <t>BADHU PASWAN</t>
  </si>
  <si>
    <t>roshni</t>
  </si>
  <si>
    <t>Anil</t>
  </si>
  <si>
    <t>Suraj kumar</t>
  </si>
  <si>
    <t>Brhamvati</t>
  </si>
  <si>
    <t>Vikash kumar</t>
  </si>
  <si>
    <t>khara-014</t>
  </si>
  <si>
    <t>Sevak singh</t>
  </si>
  <si>
    <t>amarvati</t>
  </si>
  <si>
    <t>IGL-75K-25M (HDFC)</t>
  </si>
  <si>
    <t>Prayag Chaudhary</t>
  </si>
  <si>
    <t>Others</t>
  </si>
  <si>
    <t>soni devi</t>
  </si>
  <si>
    <t>Akhilesh ray</t>
  </si>
  <si>
    <t>Navnit Singh</t>
  </si>
  <si>
    <t>FMF021829</t>
  </si>
  <si>
    <t>sahanaj</t>
  </si>
  <si>
    <t>Mo.istiyak</t>
  </si>
  <si>
    <t xml:space="preserve">Sulochana sahoo </t>
  </si>
  <si>
    <t>Ajay Sahoo</t>
  </si>
  <si>
    <t>new</t>
  </si>
  <si>
    <t>Nasrudin</t>
  </si>
  <si>
    <t>rina</t>
  </si>
  <si>
    <t>Jayvir Singh</t>
  </si>
  <si>
    <t>IGL-85K-25M (HDFC)</t>
  </si>
  <si>
    <t>Vijay Kumar Sharma</t>
  </si>
  <si>
    <t>Regular reenu</t>
  </si>
  <si>
    <t>Navin chandra</t>
  </si>
  <si>
    <t>Harkirat K Ghar</t>
  </si>
  <si>
    <t>Sardool Singh</t>
  </si>
  <si>
    <t>Sikh</t>
  </si>
  <si>
    <t>IGL-65K-25M-ICICI</t>
  </si>
  <si>
    <t>madhu Devi</t>
  </si>
  <si>
    <t>JEETU KUMAR</t>
  </si>
  <si>
    <t>Todhi faliya</t>
  </si>
  <si>
    <t>Pappu Bhuriya</t>
  </si>
  <si>
    <t>CHDS-Navabpura-011</t>
  </si>
  <si>
    <t xml:space="preserve">Fusion 77 </t>
  </si>
  <si>
    <t>Mantra</t>
  </si>
  <si>
    <t>Ramesh</t>
  </si>
  <si>
    <t xml:space="preserve">Sarojini </t>
  </si>
  <si>
    <t>Jageshwar Tandan</t>
  </si>
  <si>
    <t>HINA</t>
  </si>
  <si>
    <t>Manoj Sharma</t>
  </si>
  <si>
    <t>IGL-73K-25M (Bajaj)</t>
  </si>
  <si>
    <t>new group nn</t>
  </si>
  <si>
    <t>Lalji</t>
  </si>
  <si>
    <t>Rakhi</t>
  </si>
  <si>
    <t>Usha devi</t>
  </si>
  <si>
    <t>Akhilesh Ram</t>
  </si>
  <si>
    <t>santosh</t>
  </si>
  <si>
    <t>Mat Making</t>
  </si>
  <si>
    <t>shiv mandir jeetwala</t>
  </si>
  <si>
    <t>Monu Kumar</t>
  </si>
  <si>
    <t>Amresh Chandrawanshi</t>
  </si>
  <si>
    <t>Building material dealer</t>
  </si>
  <si>
    <t>Najama</t>
  </si>
  <si>
    <t>Mubarak</t>
  </si>
  <si>
    <t>MORDHWAJ YADAV</t>
  </si>
  <si>
    <t>soni</t>
  </si>
  <si>
    <t>Bajrangi Thakur</t>
  </si>
  <si>
    <t>vimla</t>
  </si>
  <si>
    <t>champa</t>
  </si>
  <si>
    <t>SADAN GOPAL</t>
  </si>
  <si>
    <t>IGLM26-40000 Kotak</t>
  </si>
  <si>
    <t>Sandhya</t>
  </si>
  <si>
    <t>Manoj Bhoi</t>
  </si>
  <si>
    <t>rubi</t>
  </si>
  <si>
    <t>Deepak Parihar</t>
  </si>
  <si>
    <t>radhika</t>
  </si>
  <si>
    <t>parmeshvari manjit home</t>
  </si>
  <si>
    <t>Vikram</t>
  </si>
  <si>
    <t>IGL-90K-37M-ICICI</t>
  </si>
  <si>
    <t>reena11</t>
  </si>
  <si>
    <t>Jogesh Kumar</t>
  </si>
  <si>
    <t>Kamaldeep Kaur Mobile 7296895307</t>
  </si>
  <si>
    <t>Sukhdev singh</t>
  </si>
  <si>
    <t>IGL-90K-37M (Kotak)</t>
  </si>
  <si>
    <t>Nitu01</t>
  </si>
  <si>
    <t>Babuji</t>
  </si>
  <si>
    <t>IGL-65K-25M (Bajaj)</t>
  </si>
  <si>
    <t xml:space="preserve">Shiv Devi </t>
  </si>
  <si>
    <t>Rajdev</t>
  </si>
  <si>
    <t>chandmuni001</t>
  </si>
  <si>
    <t>Dadan Pasi</t>
  </si>
  <si>
    <t>seeta</t>
  </si>
  <si>
    <t>Kaliram kumre</t>
  </si>
  <si>
    <t>new01</t>
  </si>
  <si>
    <t>Amarishkumar dahyabhai thakarda</t>
  </si>
  <si>
    <t>BASW-NADIYA-04</t>
  </si>
  <si>
    <t>rakma 02</t>
  </si>
  <si>
    <t>RAKAMA MAIDA</t>
  </si>
  <si>
    <t>NATHULAL maida</t>
  </si>
  <si>
    <t>Nithya</t>
  </si>
  <si>
    <t>Subbiramani Anandan</t>
  </si>
  <si>
    <t>KHAIRBHADI DAS</t>
  </si>
  <si>
    <t>Jeheru Das</t>
  </si>
  <si>
    <t>ajay kumar</t>
  </si>
  <si>
    <t>geeta</t>
  </si>
  <si>
    <t>Radhe Radhe</t>
  </si>
  <si>
    <t>Vinod Das</t>
  </si>
  <si>
    <t>Hari Om</t>
  </si>
  <si>
    <t>RAJAT KUMAR</t>
  </si>
  <si>
    <t>FMF046206</t>
  </si>
  <si>
    <t>IGL-65K-25M (HDFC)</t>
  </si>
  <si>
    <t>Sonu</t>
  </si>
  <si>
    <t>kanchanben</t>
  </si>
  <si>
    <t>Sankaliya Ravibhai DHIRUBHAI</t>
  </si>
  <si>
    <t>KUMARI GITA DEVI</t>
  </si>
  <si>
    <t>BIRBAHADUR SINGH</t>
  </si>
  <si>
    <t>IGL-90K-37M (Bajaj)</t>
  </si>
  <si>
    <t xml:space="preserve">Sunita Devi </t>
  </si>
  <si>
    <t>Manoj Kumar Yadav</t>
  </si>
  <si>
    <t>shivani</t>
  </si>
  <si>
    <t>Arvind Kumar Yadav</t>
  </si>
  <si>
    <t>Ashish Singh</t>
  </si>
  <si>
    <t>FMF056131</t>
  </si>
  <si>
    <t>Amar Kumar</t>
  </si>
  <si>
    <t>Pappu</t>
  </si>
  <si>
    <t>mala Devi</t>
  </si>
  <si>
    <t>SIKANDAR DAS</t>
  </si>
  <si>
    <t>Chandan Ram</t>
  </si>
  <si>
    <t>Cloth seller</t>
  </si>
  <si>
    <t>kismati</t>
  </si>
  <si>
    <t>Shatrudhan</t>
  </si>
  <si>
    <t>monu01</t>
  </si>
  <si>
    <t>MAHENDRA KUMAR</t>
  </si>
  <si>
    <t>General store</t>
  </si>
  <si>
    <t>IGL-80K-25M (Bajaj)</t>
  </si>
  <si>
    <t>chandra add 2</t>
  </si>
  <si>
    <t>DHOBA SAHU</t>
  </si>
  <si>
    <t>Anita Singh</t>
  </si>
  <si>
    <t>SHIVABALAK</t>
  </si>
  <si>
    <t>sudha gouda</t>
  </si>
  <si>
    <t>Kanha gouda</t>
  </si>
  <si>
    <t>Manpur</t>
  </si>
  <si>
    <t>Satrughna Barge</t>
  </si>
  <si>
    <t>Vegetable vendor</t>
  </si>
  <si>
    <t>IGL-80K-37M (HDFC)</t>
  </si>
  <si>
    <t>jayanti 01</t>
  </si>
  <si>
    <t>Gobinda Jena</t>
  </si>
  <si>
    <t>IGL-55K-25M-ICICI</t>
  </si>
  <si>
    <t>Basanta Jena</t>
  </si>
  <si>
    <t xml:space="preserve">RENU DEVI </t>
  </si>
  <si>
    <t>JayJayram Das</t>
  </si>
  <si>
    <t>add on2</t>
  </si>
  <si>
    <t>Debanand Swain</t>
  </si>
  <si>
    <t>Fakira Maharana</t>
  </si>
  <si>
    <t>FMF-9345</t>
  </si>
  <si>
    <t>Birendra Kumar sahu</t>
  </si>
  <si>
    <t>rajesh ke ghar</t>
  </si>
  <si>
    <t>Omabeer</t>
  </si>
  <si>
    <t>Contractor</t>
  </si>
  <si>
    <t>manju0523</t>
  </si>
  <si>
    <t>Rajesh Gupta</t>
  </si>
  <si>
    <t>Rajnee-04</t>
  </si>
  <si>
    <t>Chunnu Kumar</t>
  </si>
  <si>
    <t>Alka 123</t>
  </si>
  <si>
    <t>IGL-45K-25M (Bajaj)</t>
  </si>
  <si>
    <t>kiran a</t>
  </si>
  <si>
    <t>Rajesh Rajbhar</t>
  </si>
  <si>
    <t>namita</t>
  </si>
  <si>
    <t>prasanta kumar behera</t>
  </si>
  <si>
    <t>ranjit das</t>
  </si>
  <si>
    <t>ochaka03</t>
  </si>
  <si>
    <t>Aklesh Vasuniya</t>
  </si>
  <si>
    <t xml:space="preserve">Ramji se </t>
  </si>
  <si>
    <t>Vijay Gour</t>
  </si>
  <si>
    <t>Palwinder Kaur</t>
  </si>
  <si>
    <t>Harbans singh</t>
  </si>
  <si>
    <t>Amarnath Singh</t>
  </si>
  <si>
    <t>N. k</t>
  </si>
  <si>
    <t>Sanjay Prasad</t>
  </si>
  <si>
    <t>Awadhesh Kumar</t>
  </si>
  <si>
    <t>Hello</t>
  </si>
  <si>
    <t>Md Nirale</t>
  </si>
  <si>
    <t>SONI</t>
  </si>
  <si>
    <t>Kamal turi</t>
  </si>
  <si>
    <t>Vehicle purchase</t>
  </si>
  <si>
    <t>amruta</t>
  </si>
  <si>
    <t>Bhupendr inwati</t>
  </si>
  <si>
    <t>IGL-65K-37M (Kotak)</t>
  </si>
  <si>
    <t>Nandkishor Dhurve</t>
  </si>
  <si>
    <t>sakun</t>
  </si>
  <si>
    <t>MANOJ AHIRWAL</t>
  </si>
  <si>
    <t>MUNEEM nath</t>
  </si>
  <si>
    <t>Tara Chandra</t>
  </si>
  <si>
    <t>FMF-20145</t>
  </si>
  <si>
    <t>yamuna manjhi 01</t>
  </si>
  <si>
    <t>Somay Hembrom</t>
  </si>
  <si>
    <t>Soni</t>
  </si>
  <si>
    <t>Hemanta Barik</t>
  </si>
  <si>
    <t>Bharati jena</t>
  </si>
  <si>
    <t>Sudhira Nayak</t>
  </si>
  <si>
    <t>Gaurav</t>
  </si>
  <si>
    <t>shila ji</t>
  </si>
  <si>
    <t>SHIV ADHAR</t>
  </si>
  <si>
    <t>Mohni01</t>
  </si>
  <si>
    <t>Sandip Kumar</t>
  </si>
  <si>
    <t>FMF035185</t>
  </si>
  <si>
    <t>Carpenter / Furniture</t>
  </si>
  <si>
    <t>padmma</t>
  </si>
  <si>
    <t>Karttik Kanda</t>
  </si>
  <si>
    <t>Meena 2025</t>
  </si>
  <si>
    <t>Vikram Maida</t>
  </si>
  <si>
    <t>LAXMI</t>
  </si>
  <si>
    <t>Karimilli Santosh Kumar</t>
  </si>
  <si>
    <t>IGL-85K-25M-ICICI</t>
  </si>
  <si>
    <t>Monika</t>
  </si>
  <si>
    <t>Vinit dhariwal</t>
  </si>
  <si>
    <t>SALEEM</t>
  </si>
  <si>
    <t>Pawan Saini</t>
  </si>
  <si>
    <t>kumari devi</t>
  </si>
  <si>
    <t>Dhananjay Rawat</t>
  </si>
  <si>
    <t>poolakali</t>
  </si>
  <si>
    <t>Mathooram</t>
  </si>
  <si>
    <t>hold</t>
  </si>
  <si>
    <t>AMARJEET RAY</t>
  </si>
  <si>
    <t>usha..</t>
  </si>
  <si>
    <t>Hiralal Das</t>
  </si>
  <si>
    <t>GANA-Dhanipur-06</t>
  </si>
  <si>
    <t>kumkum sharma</t>
  </si>
  <si>
    <t>Kumkum Sharma</t>
  </si>
  <si>
    <t>Laxman Sharma</t>
  </si>
  <si>
    <t>Shailendra Kumar</t>
  </si>
  <si>
    <t>FMF036748</t>
  </si>
  <si>
    <t>shakti</t>
  </si>
  <si>
    <t>P Gunasekaran</t>
  </si>
  <si>
    <t>Sunita 01</t>
  </si>
  <si>
    <t>Guliya Maida</t>
  </si>
  <si>
    <t xml:space="preserve">Gurubari </t>
  </si>
  <si>
    <t>Kuma Majhi</t>
  </si>
  <si>
    <t>GBBR-Kali-026</t>
  </si>
  <si>
    <t>krishna</t>
  </si>
  <si>
    <t>Krishna Bai Raghuvanshi</t>
  </si>
  <si>
    <t>Ravindra Singh Raghuwanshi</t>
  </si>
  <si>
    <t>Sanjana Ahirwar</t>
  </si>
  <si>
    <t>FMF068283</t>
  </si>
  <si>
    <t>sms01</t>
  </si>
  <si>
    <t>Tribhuwan Pandit</t>
  </si>
  <si>
    <t>Parbati01</t>
  </si>
  <si>
    <t>Mithun Gope</t>
  </si>
  <si>
    <t>Mathura Prasad Parte</t>
  </si>
  <si>
    <t>Regular Phshpa2</t>
  </si>
  <si>
    <t>Pyarelal Rajbhar</t>
  </si>
  <si>
    <t>bijuli parida</t>
  </si>
  <si>
    <t>Bhabagrahi samal</t>
  </si>
  <si>
    <t>Lallu</t>
  </si>
  <si>
    <t>shyam bai</t>
  </si>
  <si>
    <t>Sammelal Kewat</t>
  </si>
  <si>
    <t>Sunita 1</t>
  </si>
  <si>
    <t>Bilendar Kevat</t>
  </si>
  <si>
    <t>mangalvati01</t>
  </si>
  <si>
    <t>Dasharath Silu</t>
  </si>
  <si>
    <t>Sarita Markande</t>
  </si>
  <si>
    <t>Balram Banjare</t>
  </si>
  <si>
    <t>savitri</t>
  </si>
  <si>
    <t>Kashi Prasad Yadav</t>
  </si>
  <si>
    <t>rajveer</t>
  </si>
  <si>
    <t>Bharu</t>
  </si>
  <si>
    <t>urmila</t>
  </si>
  <si>
    <t>Indal prasad</t>
  </si>
  <si>
    <t>rinki</t>
  </si>
  <si>
    <t>SHYAM BEARI</t>
  </si>
  <si>
    <t>Gopa</t>
  </si>
  <si>
    <t>Tanay Barman</t>
  </si>
  <si>
    <t>santres</t>
  </si>
  <si>
    <t>indu</t>
  </si>
  <si>
    <t>Ravindra Sharma</t>
  </si>
  <si>
    <t>Sashikala</t>
  </si>
  <si>
    <t>Jitendra Ram</t>
  </si>
  <si>
    <t>niira</t>
  </si>
  <si>
    <t>Madhusudan Barik</t>
  </si>
  <si>
    <t>Mukesh</t>
  </si>
  <si>
    <t>shriji</t>
  </si>
  <si>
    <t>Basant Bhuiyan</t>
  </si>
  <si>
    <t>Somanatha Bhue</t>
  </si>
  <si>
    <t>maya</t>
  </si>
  <si>
    <t>Budhsen Yadav</t>
  </si>
  <si>
    <t>Poultry farming</t>
  </si>
  <si>
    <t>suna</t>
  </si>
  <si>
    <t>Murali Dehuri</t>
  </si>
  <si>
    <t>Bagad Mahto</t>
  </si>
  <si>
    <t>Nagendra Kumar Sah</t>
  </si>
  <si>
    <t>FMF-9271</t>
  </si>
  <si>
    <t>manisha</t>
  </si>
  <si>
    <t>juhi1</t>
  </si>
  <si>
    <t>Naresh Thakur</t>
  </si>
  <si>
    <t>VIMALA</t>
  </si>
  <si>
    <t>Mani</t>
  </si>
  <si>
    <t>seema988</t>
  </si>
  <si>
    <t>Mahesh Kumar Pal</t>
  </si>
  <si>
    <t>sima</t>
  </si>
  <si>
    <t>SUDHIR KUMAR</t>
  </si>
  <si>
    <t>FMF031557</t>
  </si>
  <si>
    <t>juhi06325</t>
  </si>
  <si>
    <t>sunita Devi</t>
  </si>
  <si>
    <t>Om Prakash Yadav</t>
  </si>
  <si>
    <t>miradevi</t>
  </si>
  <si>
    <t>Pawan kumar</t>
  </si>
  <si>
    <t>tilatama majhi</t>
  </si>
  <si>
    <t>Suresh Paik</t>
  </si>
  <si>
    <t>Santosh Paik</t>
  </si>
  <si>
    <t>Nila Paik</t>
  </si>
  <si>
    <t xml:space="preserve">Nirmala bai </t>
  </si>
  <si>
    <t>ramm</t>
  </si>
  <si>
    <t>BHAGWAN DASS</t>
  </si>
  <si>
    <t>KHHO-PATHARGUWAN-05</t>
  </si>
  <si>
    <t>Dau</t>
  </si>
  <si>
    <t>Mona Ahirwar</t>
  </si>
  <si>
    <t>Rakesh Ahirwar</t>
  </si>
  <si>
    <t>kabita jii</t>
  </si>
  <si>
    <t>Karan</t>
  </si>
  <si>
    <t>S M</t>
  </si>
  <si>
    <t>ANIL KUMAR SAHU</t>
  </si>
  <si>
    <t>Rampuri my rajni vali gali</t>
  </si>
  <si>
    <t>Sangeeta2026</t>
  </si>
  <si>
    <t>Lokendra</t>
  </si>
  <si>
    <t>rampatiya</t>
  </si>
  <si>
    <t>Ramjee Ray</t>
  </si>
  <si>
    <t>Achchhe Lal</t>
  </si>
  <si>
    <t>Rakshpal</t>
  </si>
  <si>
    <t>diya</t>
  </si>
  <si>
    <t>Anita Barman</t>
  </si>
  <si>
    <t>Bishadu Barman</t>
  </si>
  <si>
    <t>puja</t>
  </si>
  <si>
    <t>MANOHAR</t>
  </si>
  <si>
    <t>BARSHARANI</t>
  </si>
  <si>
    <t>Panchu Dehury</t>
  </si>
  <si>
    <t>BHAGWAN SINGH</t>
  </si>
  <si>
    <t>Badri Lal</t>
  </si>
  <si>
    <t>FMF019317</t>
  </si>
  <si>
    <t>Arvind -01</t>
  </si>
  <si>
    <t>Chandresh lodhi</t>
  </si>
  <si>
    <t>jyoti__</t>
  </si>
  <si>
    <t>Satyam Kumar</t>
  </si>
  <si>
    <t>Sarmista dakua</t>
  </si>
  <si>
    <t>Amar Sethy</t>
  </si>
  <si>
    <t>Parimla</t>
  </si>
  <si>
    <t>Ramesh R</t>
  </si>
  <si>
    <t>Panchami</t>
  </si>
  <si>
    <t>Shukla Bhadra</t>
  </si>
  <si>
    <t>IGL-80K-37M (Kotak)</t>
  </si>
  <si>
    <t>Jemati 01</t>
  </si>
  <si>
    <t>Dinesh Garaval</t>
  </si>
  <si>
    <t>sangita Devi</t>
  </si>
  <si>
    <t>Karma Turi</t>
  </si>
  <si>
    <t>Monisha</t>
  </si>
  <si>
    <t>Palani K</t>
  </si>
  <si>
    <t>IGL-73K-25M (Kotak)</t>
  </si>
  <si>
    <t>Ramsakhi</t>
  </si>
  <si>
    <t>vishan puri goswani</t>
  </si>
  <si>
    <t>Janki...05</t>
  </si>
  <si>
    <t xml:space="preserve">Rekha Soni </t>
  </si>
  <si>
    <t>Abhishek Soni</t>
  </si>
  <si>
    <t>Anil Kuamr</t>
  </si>
  <si>
    <t>IGLM26-45000 Kotak</t>
  </si>
  <si>
    <t>Sapana Devi</t>
  </si>
  <si>
    <t>Santosh KUMAR</t>
  </si>
  <si>
    <t>add on 2</t>
  </si>
  <si>
    <t>Ramanand Kol</t>
  </si>
  <si>
    <t>add on 3</t>
  </si>
  <si>
    <t>LALATA</t>
  </si>
  <si>
    <t>Rakhi 05</t>
  </si>
  <si>
    <t>Shani Rajbhar</t>
  </si>
  <si>
    <t>Neeraj</t>
  </si>
  <si>
    <t>Shishpal</t>
  </si>
  <si>
    <t>FMF032619</t>
  </si>
  <si>
    <t>aaaaa2233</t>
  </si>
  <si>
    <t>Rajesh Kumar Saket</t>
  </si>
  <si>
    <t>Christian</t>
  </si>
  <si>
    <t>sushila</t>
  </si>
  <si>
    <t>Surendra</t>
  </si>
  <si>
    <t>Umesh Pal</t>
  </si>
  <si>
    <t>Sandeep Kumar Sharma</t>
  </si>
  <si>
    <t>FMF056872</t>
  </si>
  <si>
    <t>jankibai</t>
  </si>
  <si>
    <t>Rajesh Kumar Jhariya</t>
  </si>
  <si>
    <t xml:space="preserve">Sunita </t>
  </si>
  <si>
    <t>Sondev</t>
  </si>
  <si>
    <t>kuntlesh</t>
  </si>
  <si>
    <t>Naresh</t>
  </si>
  <si>
    <t>anita devi.</t>
  </si>
  <si>
    <t>Jiyalal</t>
  </si>
  <si>
    <t>IGL-55K-25M (HDFC)</t>
  </si>
  <si>
    <t>Mira</t>
  </si>
  <si>
    <t>Sanjay Tuti</t>
  </si>
  <si>
    <t>Papu Saikia</t>
  </si>
  <si>
    <t>FMF055770</t>
  </si>
  <si>
    <t xml:space="preserve">Sulochana bariki </t>
  </si>
  <si>
    <t>Ramesh Nayak</t>
  </si>
  <si>
    <t>kajal</t>
  </si>
  <si>
    <t>Jafhet Purti</t>
  </si>
  <si>
    <t>juri</t>
  </si>
  <si>
    <t>Dipak Bhuyan</t>
  </si>
  <si>
    <t>Jiten Das</t>
  </si>
  <si>
    <t>Mintu Saw</t>
  </si>
  <si>
    <t>chandini</t>
  </si>
  <si>
    <t>Sanjeet Toppo</t>
  </si>
  <si>
    <t>suman</t>
  </si>
  <si>
    <t>Hemant Sanjay Chavhan</t>
  </si>
  <si>
    <t>Factory Work</t>
  </si>
  <si>
    <t>IGL-77K-37M (Kotak)</t>
  </si>
  <si>
    <t>sami</t>
  </si>
  <si>
    <t>Manilal makvana</t>
  </si>
  <si>
    <t>Kanti Makvana</t>
  </si>
  <si>
    <t>july142</t>
  </si>
  <si>
    <t>Bhaja Kishore Bhoi</t>
  </si>
  <si>
    <t>RADHA</t>
  </si>
  <si>
    <t>Ashu Adhikary</t>
  </si>
  <si>
    <t>xyz</t>
  </si>
  <si>
    <t>Bittu Barman</t>
  </si>
  <si>
    <t>IGL-73K-25M-ICICI</t>
  </si>
  <si>
    <t>rachna resham rav hotel wali gli men road pr</t>
  </si>
  <si>
    <t>KARAN SINGH AHIRWAR</t>
  </si>
  <si>
    <t>Kajeli Gonda</t>
  </si>
  <si>
    <t>Ajit Harijan</t>
  </si>
  <si>
    <t>sunati august2024</t>
  </si>
  <si>
    <t>Ratan Boro</t>
  </si>
  <si>
    <t>gurmeet ke ghar -2026</t>
  </si>
  <si>
    <t>Ranjit</t>
  </si>
  <si>
    <t>Reena devi</t>
  </si>
  <si>
    <t>Darshan Singh</t>
  </si>
  <si>
    <t>AAR-Makhdumpur-010</t>
  </si>
  <si>
    <t>Gajendra Pasvan</t>
  </si>
  <si>
    <t>Chait Ram Sahu</t>
  </si>
  <si>
    <t>anita 1234</t>
  </si>
  <si>
    <t>Chandra Kiran</t>
  </si>
  <si>
    <t>rani 1</t>
  </si>
  <si>
    <t>Prabhu Yadav</t>
  </si>
  <si>
    <t>Group A</t>
  </si>
  <si>
    <t>KESHARILAL YADAW</t>
  </si>
  <si>
    <t>Sanitary work</t>
  </si>
  <si>
    <t xml:space="preserve">Shanti Devi </t>
  </si>
  <si>
    <t>Jitendra Vishwakarma</t>
  </si>
  <si>
    <t>News paper agency</t>
  </si>
  <si>
    <t>rekha</t>
  </si>
  <si>
    <t>Vilas Paswan</t>
  </si>
  <si>
    <t>shila</t>
  </si>
  <si>
    <t>Vinod</t>
  </si>
  <si>
    <t>laxmi</t>
  </si>
  <si>
    <t>Ranjeet Choudhary</t>
  </si>
  <si>
    <t>Brajendra Dahayat</t>
  </si>
  <si>
    <t>FMF029912</t>
  </si>
  <si>
    <t>minq</t>
  </si>
  <si>
    <t>Lal Sahab</t>
  </si>
  <si>
    <t>Tapan Mandal</t>
  </si>
  <si>
    <t>Roshni1</t>
  </si>
  <si>
    <t>Om Pal</t>
  </si>
  <si>
    <t>FMF040006</t>
  </si>
  <si>
    <t>Pramila bauri</t>
  </si>
  <si>
    <t>Lalchand Bauri</t>
  </si>
  <si>
    <t>Parmila Bauri</t>
  </si>
  <si>
    <t>Fatik Bauri</t>
  </si>
  <si>
    <t xml:space="preserve">Prabhawati devi </t>
  </si>
  <si>
    <t>SHAKIL CHAND RAM</t>
  </si>
  <si>
    <t>vishekha..</t>
  </si>
  <si>
    <t>Anuj kumar</t>
  </si>
  <si>
    <t>Rajni ke ghar dec-2024</t>
  </si>
  <si>
    <t>JAI BHAGWAN</t>
  </si>
  <si>
    <t>Anita8</t>
  </si>
  <si>
    <t>Pavan Kumar Mishra</t>
  </si>
  <si>
    <t>Haridaali</t>
  </si>
  <si>
    <t>Birabar Behera</t>
  </si>
  <si>
    <t xml:space="preserve"> D TYTY  XDTY</t>
  </si>
  <si>
    <t>Haresh Prasad</t>
  </si>
  <si>
    <t>FMF-11689</t>
  </si>
  <si>
    <t>Sampat bai</t>
  </si>
  <si>
    <t>Kamal</t>
  </si>
  <si>
    <t>Gangadhar Shankar Sontankke</t>
  </si>
  <si>
    <t>Pravin Jadhav</t>
  </si>
  <si>
    <t>FMF050534</t>
  </si>
  <si>
    <t>Rubi026</t>
  </si>
  <si>
    <t>Lalbabu Pandit</t>
  </si>
  <si>
    <t xml:space="preserve">ROSHAN </t>
  </si>
  <si>
    <t>Amarjeet Sahni</t>
  </si>
  <si>
    <t>Ram</t>
  </si>
  <si>
    <t>Vinod Prajapati</t>
  </si>
  <si>
    <t>new meeting</t>
  </si>
  <si>
    <t>Imran Ali</t>
  </si>
  <si>
    <t>shan</t>
  </si>
  <si>
    <t>Dular Ram</t>
  </si>
  <si>
    <t>Manjulaben 1</t>
  </si>
  <si>
    <t>Rameshbhai Rathod</t>
  </si>
  <si>
    <t>cricket</t>
  </si>
  <si>
    <t>Vijay kumar</t>
  </si>
  <si>
    <t>GAYATRI</t>
  </si>
  <si>
    <t>lalit naik</t>
  </si>
  <si>
    <t>pooja devi</t>
  </si>
  <si>
    <t>LINGARAJ Baral</t>
  </si>
  <si>
    <t>Band Master</t>
  </si>
  <si>
    <t>IGL-75K-25M-ICICI</t>
  </si>
  <si>
    <t>mira</t>
  </si>
  <si>
    <t>Suman 24</t>
  </si>
  <si>
    <t>Haribai</t>
  </si>
  <si>
    <t>Arun</t>
  </si>
  <si>
    <t>NAMEg</t>
  </si>
  <si>
    <t>ARJUN KHADIA</t>
  </si>
  <si>
    <t>kanchan</t>
  </si>
  <si>
    <t>Rajesh Kumar RAIKWAR</t>
  </si>
  <si>
    <t>nithya</t>
  </si>
  <si>
    <t>S Nagarajan</t>
  </si>
  <si>
    <t xml:space="preserve">Tailoring </t>
  </si>
  <si>
    <t>IGL-45K-25M (HDFC)</t>
  </si>
  <si>
    <t>Dimpalben</t>
  </si>
  <si>
    <t>Vijaykumar Rameshbhai Pandar</t>
  </si>
  <si>
    <t>Puspanjli devi</t>
  </si>
  <si>
    <t>Shailendra Kumar Raju</t>
  </si>
  <si>
    <t>neeww</t>
  </si>
  <si>
    <t>Rampravesh Mishra</t>
  </si>
  <si>
    <t>LOVELY DEVI</t>
  </si>
  <si>
    <t>PRABHESH KUMAR MANDAL</t>
  </si>
  <si>
    <t>SAPOLA DEVI</t>
  </si>
  <si>
    <t>YOGENDRA PASWAN</t>
  </si>
  <si>
    <t>shaktipada kumbhakar</t>
  </si>
  <si>
    <t>Manoj Ahirwal</t>
  </si>
  <si>
    <t>jaanu.......</t>
  </si>
  <si>
    <t>Ramesh ninama</t>
  </si>
  <si>
    <t xml:space="preserve">Shravan </t>
  </si>
  <si>
    <t>Khushilal Kumar Mandal</t>
  </si>
  <si>
    <t xml:space="preserve">Juli </t>
  </si>
  <si>
    <t>Md Ibrahim</t>
  </si>
  <si>
    <t>bala k ghar</t>
  </si>
  <si>
    <t xml:space="preserve">rajjj </t>
  </si>
  <si>
    <t>Randheer Kumar</t>
  </si>
  <si>
    <t>FMF066180</t>
  </si>
  <si>
    <t>kuni</t>
  </si>
  <si>
    <t>Babuli Pradhan</t>
  </si>
  <si>
    <t>Shamili Das</t>
  </si>
  <si>
    <t>Pradip Patowari</t>
  </si>
  <si>
    <t>Kushal Patowari</t>
  </si>
  <si>
    <t>dhapu-025</t>
  </si>
  <si>
    <t>Mohan Lal Charpota</t>
  </si>
  <si>
    <t>viva..</t>
  </si>
  <si>
    <t>Golu kumar</t>
  </si>
  <si>
    <t>IGL-55K-25M (Bajaj)</t>
  </si>
  <si>
    <t>pakodi wala k samne wala ghar</t>
  </si>
  <si>
    <t>MUKESH kumar</t>
  </si>
  <si>
    <t>anjali</t>
  </si>
  <si>
    <t>Anirudh Kumar Singh</t>
  </si>
  <si>
    <t>Sripati Lohra</t>
  </si>
  <si>
    <t>Vijesh Khadiya</t>
  </si>
  <si>
    <t>Mina devi</t>
  </si>
  <si>
    <t>Nageshwar Das</t>
  </si>
  <si>
    <t>Puja devi</t>
  </si>
  <si>
    <t>pankajini banka sikhapali-826033488</t>
  </si>
  <si>
    <t>Pradip Mirdha</t>
  </si>
  <si>
    <t>IGL-90K-37M (HDFC)</t>
  </si>
  <si>
    <t>khushbu</t>
  </si>
  <si>
    <t>Umesh Kannaujiya</t>
  </si>
  <si>
    <t>Pradip Bhuiyan</t>
  </si>
  <si>
    <t>chanmati</t>
  </si>
  <si>
    <t>Nitesh Kumar Sharma</t>
  </si>
  <si>
    <t>Rajabati bagal</t>
  </si>
  <si>
    <t>Bijay Kumar Bagal</t>
  </si>
  <si>
    <t>Rajesh Bauri</t>
  </si>
  <si>
    <t>surta bai</t>
  </si>
  <si>
    <t>Rina devi</t>
  </si>
  <si>
    <t>Surendra Mandal</t>
  </si>
  <si>
    <t>Sunil</t>
  </si>
  <si>
    <t>Rekha devi</t>
  </si>
  <si>
    <t>sangita</t>
  </si>
  <si>
    <t>padmabati</t>
  </si>
  <si>
    <t>Dinesh kumar Nayak</t>
  </si>
  <si>
    <t>sss</t>
  </si>
  <si>
    <t>Perumal M</t>
  </si>
  <si>
    <t>Aarti1</t>
  </si>
  <si>
    <t>minavati1</t>
  </si>
  <si>
    <t>Shiv Charan</t>
  </si>
  <si>
    <t>Lakshmi balan</t>
  </si>
  <si>
    <t>Balan Raman</t>
  </si>
  <si>
    <t>Banita padhan padampur</t>
  </si>
  <si>
    <t>Basant Padhan</t>
  </si>
  <si>
    <t>Sanjeev Kumar Singh</t>
  </si>
  <si>
    <t>Katakam Santhosha Laxmi</t>
  </si>
  <si>
    <t>Munjeti Ravi Mohan</t>
  </si>
  <si>
    <t>Kamlesh Mahto</t>
  </si>
  <si>
    <t>Genda Lal</t>
  </si>
  <si>
    <t>Tilottama</t>
  </si>
  <si>
    <t>Pitabash Jena</t>
  </si>
  <si>
    <t>bijendra</t>
  </si>
  <si>
    <t>NAND LAL THAKUR</t>
  </si>
  <si>
    <t>Amit Ray</t>
  </si>
  <si>
    <t>chandrika</t>
  </si>
  <si>
    <t>Guru Charan Malik</t>
  </si>
  <si>
    <t>Rupa 1</t>
  </si>
  <si>
    <t>Ram Prasad</t>
  </si>
  <si>
    <t>ali</t>
  </si>
  <si>
    <t>Lipun Behera</t>
  </si>
  <si>
    <t>rajkali singh</t>
  </si>
  <si>
    <t>Tripuraj Singh urveti</t>
  </si>
  <si>
    <t>Atul Kumar Mishra</t>
  </si>
  <si>
    <t>FMF055533</t>
  </si>
  <si>
    <t>uttama parabhue halanbhata</t>
  </si>
  <si>
    <t>Tapeswar Majhi</t>
  </si>
  <si>
    <t>Kharlikani 2 Dhandamal 1</t>
  </si>
  <si>
    <t>Uttam Bhoi</t>
  </si>
  <si>
    <t>IGL-60K-37M (HDFC)</t>
  </si>
  <si>
    <t>Mamata</t>
  </si>
  <si>
    <t>Tapan kumar tarai</t>
  </si>
  <si>
    <t>rainu devi</t>
  </si>
  <si>
    <t>Virendra</t>
  </si>
  <si>
    <t>Lovely Kumar</t>
  </si>
  <si>
    <t>FMF052724</t>
  </si>
  <si>
    <t>Taula</t>
  </si>
  <si>
    <t>Mithu bilwal</t>
  </si>
  <si>
    <t>Sahana2026</t>
  </si>
  <si>
    <t>CHHOTE LAL</t>
  </si>
  <si>
    <t>satosh</t>
  </si>
  <si>
    <t>ARVIND</t>
  </si>
  <si>
    <t>IGL-73K-25M (HDFC)</t>
  </si>
  <si>
    <t>leela</t>
  </si>
  <si>
    <t>Ramashray Saket</t>
  </si>
  <si>
    <t>Asha emg</t>
  </si>
  <si>
    <t>Shivadayal yadav</t>
  </si>
  <si>
    <t>Moni</t>
  </si>
  <si>
    <t>xselll</t>
  </si>
  <si>
    <t>Rabindra Behera</t>
  </si>
  <si>
    <t>Satyajit Sahoo</t>
  </si>
  <si>
    <t>FMF031113</t>
  </si>
  <si>
    <t>kamni</t>
  </si>
  <si>
    <t>Sanju Kumar</t>
  </si>
  <si>
    <t>madhulita</t>
  </si>
  <si>
    <t>Mukesh Malik</t>
  </si>
  <si>
    <t xml:space="preserve">Jhepari </t>
  </si>
  <si>
    <t>Dinesh</t>
  </si>
  <si>
    <t>sudha</t>
  </si>
  <si>
    <t>pawan</t>
  </si>
  <si>
    <t>Keshav</t>
  </si>
  <si>
    <t>FMF039541</t>
  </si>
  <si>
    <t>sulochana devi</t>
  </si>
  <si>
    <t>Chunni Lal Paswan</t>
  </si>
  <si>
    <t>nilam</t>
  </si>
  <si>
    <t>Rajiv Ray</t>
  </si>
  <si>
    <t>pooja</t>
  </si>
  <si>
    <t>Sant Kumar</t>
  </si>
  <si>
    <t>sarswati Devi monthly</t>
  </si>
  <si>
    <t>omprakash chaudhari</t>
  </si>
  <si>
    <t>Poonam devi</t>
  </si>
  <si>
    <t>Pradeep</t>
  </si>
  <si>
    <t>Ghanshyam Adiwashi</t>
  </si>
  <si>
    <t>Maaa</t>
  </si>
  <si>
    <t>Virchandra Ram</t>
  </si>
  <si>
    <t>Karu Ray</t>
  </si>
  <si>
    <t>Liladevinew</t>
  </si>
  <si>
    <t>Jagaranath Das</t>
  </si>
  <si>
    <t>Jayntidevi</t>
  </si>
  <si>
    <t>RAHUL KUMAR MAHTO</t>
  </si>
  <si>
    <t>susila</t>
  </si>
  <si>
    <t>niru 1</t>
  </si>
  <si>
    <t>manu modi</t>
  </si>
  <si>
    <t>MALA001</t>
  </si>
  <si>
    <t>Kamla Shankar</t>
  </si>
  <si>
    <t>meena</t>
  </si>
  <si>
    <t>Ganga ram</t>
  </si>
  <si>
    <t>Vikas kumaar</t>
  </si>
  <si>
    <t>arati munda</t>
  </si>
  <si>
    <t>Champai Munda</t>
  </si>
  <si>
    <t>New group</t>
  </si>
  <si>
    <t>Tuntun Kumar</t>
  </si>
  <si>
    <t>fuldai</t>
  </si>
  <si>
    <t>Raman Mandal</t>
  </si>
  <si>
    <t>Bhagat</t>
  </si>
  <si>
    <t>Vrandavan Kirar</t>
  </si>
  <si>
    <t>Cobbler</t>
  </si>
  <si>
    <t>rajj</t>
  </si>
  <si>
    <t>Chandeshwar Singh</t>
  </si>
  <si>
    <t>Murali</t>
  </si>
  <si>
    <t>Rickshaw Puller</t>
  </si>
  <si>
    <t xml:space="preserve">BANSHI BAI </t>
  </si>
  <si>
    <t>Ganesh Sakle</t>
  </si>
  <si>
    <t xml:space="preserve">Triful Devi </t>
  </si>
  <si>
    <t>Rambabu yadav</t>
  </si>
  <si>
    <t xml:space="preserve">chinta </t>
  </si>
  <si>
    <t>VINDHYACHAL PASI</t>
  </si>
  <si>
    <t>NEW</t>
  </si>
  <si>
    <t>pratima</t>
  </si>
  <si>
    <t>Harihar Lenka</t>
  </si>
  <si>
    <t>deogaidhdhhd</t>
  </si>
  <si>
    <t>Brijend Yadav</t>
  </si>
  <si>
    <t>M25 Rohit Kumar</t>
  </si>
  <si>
    <t>Akhilesh Kumar Paswan</t>
  </si>
  <si>
    <t>hira</t>
  </si>
  <si>
    <t>Kalakiram Naik</t>
  </si>
  <si>
    <t>Vidya N</t>
  </si>
  <si>
    <t>Vijay bahadur</t>
  </si>
  <si>
    <t xml:space="preserve">Pranati </t>
  </si>
  <si>
    <t>Basanta Mohanty</t>
  </si>
  <si>
    <t>sanju09</t>
  </si>
  <si>
    <t>Pyare Lal</t>
  </si>
  <si>
    <t>Indrapal</t>
  </si>
  <si>
    <t>IGL-73K-37M (Kotak)</t>
  </si>
  <si>
    <t>MAGESHWARI</t>
  </si>
  <si>
    <t>Manikandan rajandhiran</t>
  </si>
  <si>
    <t>Niranjanaben</t>
  </si>
  <si>
    <t>Aakash Vashfoda</t>
  </si>
  <si>
    <t xml:space="preserve">Indu Devi </t>
  </si>
  <si>
    <t>GHANSHYAM RAVANI</t>
  </si>
  <si>
    <t>Pintu Ram</t>
  </si>
  <si>
    <t>jyoti</t>
  </si>
  <si>
    <t>Rakesh Premdas Khobragade</t>
  </si>
  <si>
    <t>Sachin Ashokrao Dangore</t>
  </si>
  <si>
    <t>FMF-11171</t>
  </si>
  <si>
    <t>Fruits / fruit juce</t>
  </si>
  <si>
    <t>Anoop Kumar</t>
  </si>
  <si>
    <t>GROUP 1</t>
  </si>
  <si>
    <t>Naba Naik</t>
  </si>
  <si>
    <t>happy</t>
  </si>
  <si>
    <t>Shivjeet Kushwaha</t>
  </si>
  <si>
    <t>Sachin Rathor</t>
  </si>
  <si>
    <t>FMF023415</t>
  </si>
  <si>
    <t>Tea stall</t>
  </si>
  <si>
    <t>Mala devi</t>
  </si>
  <si>
    <t>Mahnto Bauri</t>
  </si>
  <si>
    <t>Tabiyad Ashvinbhai Harjibhai</t>
  </si>
  <si>
    <t>Rakesh</t>
  </si>
  <si>
    <t>Fusion</t>
  </si>
  <si>
    <t>Rajna Urawan</t>
  </si>
  <si>
    <t>IGL-80K-25M-ICICI</t>
  </si>
  <si>
    <t>sampatiya</t>
  </si>
  <si>
    <t>Van Singh</t>
  </si>
  <si>
    <t>pinki</t>
  </si>
  <si>
    <t>Mukesh Bariya</t>
  </si>
  <si>
    <t>Sarkar 02</t>
  </si>
  <si>
    <t>Golu Damor</t>
  </si>
  <si>
    <t>jitendra</t>
  </si>
  <si>
    <t>Ghanshyam</t>
  </si>
  <si>
    <t>devkali singh</t>
  </si>
  <si>
    <t>Jamahir Singh Gond</t>
  </si>
  <si>
    <t>Vivek Singh Baghel</t>
  </si>
  <si>
    <t>FMF063603</t>
  </si>
  <si>
    <t>NEW Patel Kamalaben</t>
  </si>
  <si>
    <t>Patel Takhatsinh</t>
  </si>
  <si>
    <t>Minakshi April 2025</t>
  </si>
  <si>
    <t>MALANEW</t>
  </si>
  <si>
    <t>santosh11</t>
  </si>
  <si>
    <t>Gangaram singh</t>
  </si>
  <si>
    <t>Ashik</t>
  </si>
  <si>
    <t>Shree radhe Krishna</t>
  </si>
  <si>
    <t>Shyam Mahto</t>
  </si>
  <si>
    <t>Bharti</t>
  </si>
  <si>
    <t>Krishnamohan Paswan</t>
  </si>
  <si>
    <t>FHARSHIKA</t>
  </si>
  <si>
    <t>Vikram Kumar Jagdishbhai Parmar</t>
  </si>
  <si>
    <t>IGL-35K-25M (HDFC)</t>
  </si>
  <si>
    <t>Sachin Panday</t>
  </si>
  <si>
    <t>Kanhaiyan . Pal</t>
  </si>
  <si>
    <t>FMF013992</t>
  </si>
  <si>
    <t>ram</t>
  </si>
  <si>
    <t>Sanjay</t>
  </si>
  <si>
    <t>Ramkumar</t>
  </si>
  <si>
    <t>Pavila</t>
  </si>
  <si>
    <t>Kishan Kumar</t>
  </si>
  <si>
    <t>pooja0001</t>
  </si>
  <si>
    <t>Abhishek Bhat</t>
  </si>
  <si>
    <t>Nanki Prasad bhat</t>
  </si>
  <si>
    <t>manjusha</t>
  </si>
  <si>
    <t>Vishwadeep bharat turkele</t>
  </si>
  <si>
    <t>Durvas Rathod</t>
  </si>
  <si>
    <t>FMF-4527</t>
  </si>
  <si>
    <t>soma01</t>
  </si>
  <si>
    <t>Vavloo Adiwasi</t>
  </si>
  <si>
    <t>satish</t>
  </si>
  <si>
    <t>Ramesh Soren</t>
  </si>
  <si>
    <t>DHAN JI RAM</t>
  </si>
  <si>
    <t>Babli panna devi dramsala hati gate par</t>
  </si>
  <si>
    <t>Rajkumar</t>
  </si>
  <si>
    <t>Rukuni gariha 2</t>
  </si>
  <si>
    <t>Bhikari Garia</t>
  </si>
  <si>
    <t>IGL-77K-37M (HDFC)</t>
  </si>
  <si>
    <t>katka</t>
  </si>
  <si>
    <t>MANORAM VISHWAKARMA</t>
  </si>
  <si>
    <t>seuo kasipur add on</t>
  </si>
  <si>
    <t>Ganesh ram</t>
  </si>
  <si>
    <t>Rameshwar Patel</t>
  </si>
  <si>
    <t>FMF030699</t>
  </si>
  <si>
    <t>Laxman Singh Yadav</t>
  </si>
  <si>
    <t>ramawati</t>
  </si>
  <si>
    <t>Raju Ray</t>
  </si>
  <si>
    <t>Dimpal</t>
  </si>
  <si>
    <t>Sardar Singh</t>
  </si>
  <si>
    <t>Gomathi</t>
  </si>
  <si>
    <t>Santhanakrishnan Chinnapillai</t>
  </si>
  <si>
    <t>chandrakanti</t>
  </si>
  <si>
    <t>Nirakar Bag</t>
  </si>
  <si>
    <t>Birendra Chhatria</t>
  </si>
  <si>
    <t>neetu</t>
  </si>
  <si>
    <t>Raju</t>
  </si>
  <si>
    <t>Handicraft item maker</t>
  </si>
  <si>
    <t>Add on</t>
  </si>
  <si>
    <t>Rangadhar jena</t>
  </si>
  <si>
    <t>Ranjita Das Adhikari</t>
  </si>
  <si>
    <t>FMF028310</t>
  </si>
  <si>
    <t>Ma harshiddi ji</t>
  </si>
  <si>
    <t>Bherulal prajapat</t>
  </si>
  <si>
    <t>RAMKUMAR UIKEY</t>
  </si>
  <si>
    <t>RITA</t>
  </si>
  <si>
    <t>Rubeena Begum</t>
  </si>
  <si>
    <t>Jahagir Khan</t>
  </si>
  <si>
    <t>hema</t>
  </si>
  <si>
    <t>Kirttan Patel</t>
  </si>
  <si>
    <t>Manti Devi</t>
  </si>
  <si>
    <t>VINOD RAM</t>
  </si>
  <si>
    <t>dhakad</t>
  </si>
  <si>
    <t>Pratham</t>
  </si>
  <si>
    <t>Girish Sapera</t>
  </si>
  <si>
    <t>Chandan</t>
  </si>
  <si>
    <t>VINOD NAYAK</t>
  </si>
  <si>
    <t>archana</t>
  </si>
  <si>
    <t>Bhushan Sahu</t>
  </si>
  <si>
    <t>manju devi1</t>
  </si>
  <si>
    <t>RAJU KUMAR</t>
  </si>
  <si>
    <t xml:space="preserve">Anita Devi </t>
  </si>
  <si>
    <t>Sakindra Kumar</t>
  </si>
  <si>
    <t xml:space="preserve">cross cell </t>
  </si>
  <si>
    <t>Laxman Katara</t>
  </si>
  <si>
    <t>HPBO-Amer-011</t>
  </si>
  <si>
    <t xml:space="preserve">Fusion </t>
  </si>
  <si>
    <t>nuraisha khatoon</t>
  </si>
  <si>
    <t>mohammad naushad</t>
  </si>
  <si>
    <t>bindu devi</t>
  </si>
  <si>
    <t>Chhotu sharma</t>
  </si>
  <si>
    <t>Poonam-022</t>
  </si>
  <si>
    <t>Suresh Kumar</t>
  </si>
  <si>
    <t>Balistar Yadav</t>
  </si>
  <si>
    <t>OHADA</t>
  </si>
  <si>
    <t>Mahendra Shankhua</t>
  </si>
  <si>
    <t>rupali00004</t>
  </si>
  <si>
    <t>Kajal Bauri</t>
  </si>
  <si>
    <t>soni kumari</t>
  </si>
  <si>
    <t>Ramjit Ray</t>
  </si>
  <si>
    <t>rita01</t>
  </si>
  <si>
    <t>BABLOO</t>
  </si>
  <si>
    <t xml:space="preserve">Lilawati-1 </t>
  </si>
  <si>
    <t>jitendra kumar</t>
  </si>
  <si>
    <t>Surjeet</t>
  </si>
  <si>
    <t>FMF059066</t>
  </si>
  <si>
    <t>jayvati</t>
  </si>
  <si>
    <t>Madan Lal</t>
  </si>
  <si>
    <t xml:space="preserve">Group A </t>
  </si>
  <si>
    <t>Rajkumar Sahu</t>
  </si>
  <si>
    <t>Ajay Kumar Rawani</t>
  </si>
  <si>
    <t>Sobha devi</t>
  </si>
  <si>
    <t>Santosh Hari</t>
  </si>
  <si>
    <t>Arasi</t>
  </si>
  <si>
    <t>Velu manikkam</t>
  </si>
  <si>
    <t>Subhash KUMAR</t>
  </si>
  <si>
    <t>FMF-15043</t>
  </si>
  <si>
    <t>SHUKURU SINGH</t>
  </si>
  <si>
    <t>Jadu Murmu</t>
  </si>
  <si>
    <t xml:space="preserve">Karmo devi </t>
  </si>
  <si>
    <t>Kanwar Pal</t>
  </si>
  <si>
    <t>Gunajit Kalita</t>
  </si>
  <si>
    <t xml:space="preserve">Lila bai </t>
  </si>
  <si>
    <t>Rahul Kharadi</t>
  </si>
  <si>
    <t>IGLM27-55K-Kotak</t>
  </si>
  <si>
    <t>Mantu Kumar</t>
  </si>
  <si>
    <t>Bhaiyan Prasad</t>
  </si>
  <si>
    <t>Cosmetic shop</t>
  </si>
  <si>
    <t>Anshu Kumar</t>
  </si>
  <si>
    <t>Sri Sradhanjaya Behera</t>
  </si>
  <si>
    <t>Sitaram</t>
  </si>
  <si>
    <t>Ditamal hatila</t>
  </si>
  <si>
    <t>IGLM26-35000 Kotak</t>
  </si>
  <si>
    <t>sashi</t>
  </si>
  <si>
    <t>Mangeram</t>
  </si>
  <si>
    <t>Shanti00</t>
  </si>
  <si>
    <t>Ankit kumar</t>
  </si>
  <si>
    <t>new70k</t>
  </si>
  <si>
    <t>Omaklas</t>
  </si>
  <si>
    <t>IGL-73K-37M (Bajaj)</t>
  </si>
  <si>
    <t>Mintu</t>
  </si>
  <si>
    <t>Vicky</t>
  </si>
  <si>
    <t>swagatika</t>
  </si>
  <si>
    <t>Sanu Rout</t>
  </si>
  <si>
    <t>Lalti03</t>
  </si>
  <si>
    <t>Rima</t>
  </si>
  <si>
    <t>Binda Prasad</t>
  </si>
  <si>
    <t>jasobanti</t>
  </si>
  <si>
    <t>Shibu Sahu</t>
  </si>
  <si>
    <t>Mohammad Hasim</t>
  </si>
  <si>
    <t>new 001</t>
  </si>
  <si>
    <t>babuchakuli-02 badkhalia</t>
  </si>
  <si>
    <t>Babulu Barvia</t>
  </si>
  <si>
    <t>Krashn Pal</t>
  </si>
  <si>
    <t>BHAGAVAT KURMI</t>
  </si>
  <si>
    <t>Serli</t>
  </si>
  <si>
    <t>ROBIN RONGPI</t>
  </si>
  <si>
    <t>Sargul 21</t>
  </si>
  <si>
    <t>Mahadeb Behera</t>
  </si>
  <si>
    <t>IGL-40K-25M (HDFC)</t>
  </si>
  <si>
    <t>jita</t>
  </si>
  <si>
    <t>Gobinda Chandra Bhoi</t>
  </si>
  <si>
    <t>Raju Adiwasi</t>
  </si>
  <si>
    <t>Barkunti Suresh</t>
  </si>
  <si>
    <t>pravin</t>
  </si>
  <si>
    <t>Ramswaroop Chaudhari</t>
  </si>
  <si>
    <t>Kalavati 01</t>
  </si>
  <si>
    <t>rupakanti</t>
  </si>
  <si>
    <t>Gulsan Kumar barik</t>
  </si>
  <si>
    <t xml:space="preserve">NANDINI </t>
  </si>
  <si>
    <t>Nabin Satnami</t>
  </si>
  <si>
    <t>Mampi Mandal</t>
  </si>
  <si>
    <t>Dipak Sarkar</t>
  </si>
  <si>
    <t>Ranjita</t>
  </si>
  <si>
    <t>Bijay Naik</t>
  </si>
  <si>
    <t>payal</t>
  </si>
  <si>
    <t>Motiram pandurang Raut</t>
  </si>
  <si>
    <t>add on</t>
  </si>
  <si>
    <t>Prasanta Parida</t>
  </si>
  <si>
    <t>IGL-70K-37M (Kotak)</t>
  </si>
  <si>
    <t>sarves devi</t>
  </si>
  <si>
    <t>Jayanti Katara</t>
  </si>
  <si>
    <t>Sulekha Oraon</t>
  </si>
  <si>
    <t>Rajesh Munda</t>
  </si>
  <si>
    <t>ful Kumari</t>
  </si>
  <si>
    <t>Kamalesh</t>
  </si>
  <si>
    <t>Kailash Kumar Nirmal</t>
  </si>
  <si>
    <t>Sankho Devi</t>
  </si>
  <si>
    <t>Ronu Kumar</t>
  </si>
  <si>
    <t>Bichita</t>
  </si>
  <si>
    <t>Draibhar Das</t>
  </si>
  <si>
    <t>NEW-2</t>
  </si>
  <si>
    <t>Noukelal gound</t>
  </si>
  <si>
    <t>mounden</t>
  </si>
  <si>
    <t>SANTOSH</t>
  </si>
  <si>
    <t>Pappitha</t>
  </si>
  <si>
    <t>Vengadesan S</t>
  </si>
  <si>
    <t>Vinod Munda</t>
  </si>
  <si>
    <t>yadav02</t>
  </si>
  <si>
    <t>Harish Chandra</t>
  </si>
  <si>
    <t>Shushila devi</t>
  </si>
  <si>
    <t xml:space="preserve">SHREE </t>
  </si>
  <si>
    <t>Lotan Sen</t>
  </si>
  <si>
    <t>Chanchal Mahli</t>
  </si>
  <si>
    <t>jyoti0222</t>
  </si>
  <si>
    <t>Brijesh Kumar Bind</t>
  </si>
  <si>
    <t>Kalaiselvi</t>
  </si>
  <si>
    <t>VISHNU B</t>
  </si>
  <si>
    <t>IGL-75K-37M (HDFC)</t>
  </si>
  <si>
    <t>sani tudu</t>
  </si>
  <si>
    <t>Lukhiram Murmu</t>
  </si>
  <si>
    <t>laxmi devi</t>
  </si>
  <si>
    <t>Naresh Ray</t>
  </si>
  <si>
    <t>Mahendra Kumar Sah</t>
  </si>
  <si>
    <t>FMF051945</t>
  </si>
  <si>
    <t>kumari123</t>
  </si>
  <si>
    <t>Amarnath</t>
  </si>
  <si>
    <t>Saratha</t>
  </si>
  <si>
    <t>Ajaykumar Murugesan</t>
  </si>
  <si>
    <t>Manjeet K GhaR</t>
  </si>
  <si>
    <t>JAGTAR SINGH</t>
  </si>
  <si>
    <t>SUMA DEVI</t>
  </si>
  <si>
    <t>Subhash Soren</t>
  </si>
  <si>
    <t>FMF019193</t>
  </si>
  <si>
    <t>viktorya</t>
  </si>
  <si>
    <t>R Raju</t>
  </si>
  <si>
    <t>Jyotiben</t>
  </si>
  <si>
    <t>Bhatt Yagnesh</t>
  </si>
  <si>
    <t>Koushiliya Devi</t>
  </si>
  <si>
    <t>Santosh Kumar Sharma</t>
  </si>
  <si>
    <t>anita</t>
  </si>
  <si>
    <t>Ramoo</t>
  </si>
  <si>
    <t>anita 01</t>
  </si>
  <si>
    <t>Pavnesh</t>
  </si>
  <si>
    <t>satyawati</t>
  </si>
  <si>
    <t>Sukadev</t>
  </si>
  <si>
    <t>Rajesh new</t>
  </si>
  <si>
    <t>Jitendra</t>
  </si>
  <si>
    <t>Netram Yadav</t>
  </si>
  <si>
    <t>Premlal Chrakdhari</t>
  </si>
  <si>
    <t>samarsing new laxmi</t>
  </si>
  <si>
    <t>Parshuram Kanda</t>
  </si>
  <si>
    <t>Poonam k pas manak mau</t>
  </si>
  <si>
    <t>Praveen Kumar</t>
  </si>
  <si>
    <t>mansa</t>
  </si>
  <si>
    <t>Vindhyachal</t>
  </si>
  <si>
    <t>RAm</t>
  </si>
  <si>
    <t>gorakh ram</t>
  </si>
  <si>
    <t>beena</t>
  </si>
  <si>
    <t>JITENDRA</t>
  </si>
  <si>
    <t>Vinita</t>
  </si>
  <si>
    <t>Gajendra</t>
  </si>
  <si>
    <t>Dharmendra Kumar</t>
  </si>
  <si>
    <t>Anju 2026</t>
  </si>
  <si>
    <t>Ramesha</t>
  </si>
  <si>
    <t>Seeta ram</t>
  </si>
  <si>
    <t>Sujit Kumar Yadav</t>
  </si>
  <si>
    <t xml:space="preserve">Pooja </t>
  </si>
  <si>
    <t>Hansaraj</t>
  </si>
  <si>
    <t xml:space="preserve">muku </t>
  </si>
  <si>
    <t>Rupes Karmakar</t>
  </si>
  <si>
    <t>Manash Jyoti Saikia</t>
  </si>
  <si>
    <t>FMF038781</t>
  </si>
  <si>
    <t>Prabhat singh</t>
  </si>
  <si>
    <t>sds</t>
  </si>
  <si>
    <t>Ramkishor</t>
  </si>
  <si>
    <t>Sobhabati</t>
  </si>
  <si>
    <t>Khageswar Kalu</t>
  </si>
  <si>
    <t>kawsalya rajam</t>
  </si>
  <si>
    <t>Mathankumar C</t>
  </si>
  <si>
    <t>Bhola</t>
  </si>
  <si>
    <t>Neeraj2</t>
  </si>
  <si>
    <t>NIRAJ KUMAR</t>
  </si>
  <si>
    <t>Niro Devi</t>
  </si>
  <si>
    <t>UDAN SAHNI</t>
  </si>
  <si>
    <t>RICHA.. 01</t>
  </si>
  <si>
    <t>Damodar Singh</t>
  </si>
  <si>
    <t>Kiran devi</t>
  </si>
  <si>
    <t>Vipat Ram</t>
  </si>
  <si>
    <t>Sooryanath</t>
  </si>
  <si>
    <t>Ramdev</t>
  </si>
  <si>
    <t>sagu</t>
  </si>
  <si>
    <t>Morsing bhabhar</t>
  </si>
  <si>
    <t>sunita in house</t>
  </si>
  <si>
    <t>FMF-15383</t>
  </si>
  <si>
    <t>rita</t>
  </si>
  <si>
    <t>PARESH MALLICK</t>
  </si>
  <si>
    <t>shashi</t>
  </si>
  <si>
    <t>Add By Rachana</t>
  </si>
  <si>
    <t>Kunmar Singh</t>
  </si>
  <si>
    <t>FMF052399</t>
  </si>
  <si>
    <t>Nepura</t>
  </si>
  <si>
    <t>Shubham Bag</t>
  </si>
  <si>
    <t>Khushbu</t>
  </si>
  <si>
    <t>Kabita Kumari 1</t>
  </si>
  <si>
    <t>Kail Bhuiyan</t>
  </si>
  <si>
    <t>shinidebi</t>
  </si>
  <si>
    <t>Gangadhar Mahato</t>
  </si>
  <si>
    <t>Manoj Raikwar</t>
  </si>
  <si>
    <t>Hawker</t>
  </si>
  <si>
    <t xml:space="preserve">savita </t>
  </si>
  <si>
    <t>Dalsing Katija</t>
  </si>
  <si>
    <t>Vandana..</t>
  </si>
  <si>
    <t>shivchand kumar</t>
  </si>
  <si>
    <t>K Manju</t>
  </si>
  <si>
    <t>neeta</t>
  </si>
  <si>
    <t xml:space="preserve">Gitanjali behera </t>
  </si>
  <si>
    <t>Simanchal Behera</t>
  </si>
  <si>
    <t>Kailash Chand</t>
  </si>
  <si>
    <t>FMF046053</t>
  </si>
  <si>
    <t>Jarina 45</t>
  </si>
  <si>
    <t>Akhilesh Pandey</t>
  </si>
  <si>
    <t>raja</t>
  </si>
  <si>
    <t>Jay Prakash Kol</t>
  </si>
  <si>
    <t>Manda</t>
  </si>
  <si>
    <t>Karmavir jagoba Shende</t>
  </si>
  <si>
    <t>SANVAKKA BABALI</t>
  </si>
  <si>
    <t>Subhasa Pattar</t>
  </si>
  <si>
    <t>kusumkali</t>
  </si>
  <si>
    <t>Ramdayal Kewat</t>
  </si>
  <si>
    <t>Shivendra Prasad Sahu</t>
  </si>
  <si>
    <t>FMF009569</t>
  </si>
  <si>
    <t>Medical shop / store</t>
  </si>
  <si>
    <t>sunita pandey</t>
  </si>
  <si>
    <t>Ramprasad Saket</t>
  </si>
  <si>
    <t>Ambuj Kumar Chaturvedi</t>
  </si>
  <si>
    <t>FMF054525</t>
  </si>
  <si>
    <t>Anshu devi</t>
  </si>
  <si>
    <t>Bhutnaath</t>
  </si>
  <si>
    <t>fusion  01</t>
  </si>
  <si>
    <t>FIRASAT</t>
  </si>
  <si>
    <t>Brijendra Kumar</t>
  </si>
  <si>
    <t>FMF-11249</t>
  </si>
  <si>
    <t>Sasmita05</t>
  </si>
  <si>
    <t>NARATTAM JENA</t>
  </si>
  <si>
    <t>Prem Prakash kushwaha</t>
  </si>
  <si>
    <t>Sandhya e</t>
  </si>
  <si>
    <t>Santosh Bind</t>
  </si>
  <si>
    <t>Beauty parlour / Beautician</t>
  </si>
  <si>
    <t>Shanthi</t>
  </si>
  <si>
    <t>Vigneshwaran P</t>
  </si>
  <si>
    <t>Tuni nahak</t>
  </si>
  <si>
    <t>bulu das</t>
  </si>
  <si>
    <t xml:space="preserve">Jawasiya colony </t>
  </si>
  <si>
    <t>Kelash Sunvaniya</t>
  </si>
  <si>
    <t>mani swain</t>
  </si>
  <si>
    <t>KISHOR SWAIN</t>
  </si>
  <si>
    <t>jyoti122</t>
  </si>
  <si>
    <t>Pawan Gupta</t>
  </si>
  <si>
    <t>Prakash Singh</t>
  </si>
  <si>
    <t>FMF017770</t>
  </si>
  <si>
    <t>Benu Bhatra</t>
  </si>
  <si>
    <t>RAMPRABHA</t>
  </si>
  <si>
    <t>Kunur Rajendar</t>
  </si>
  <si>
    <t>PRAKASH CHANDRA KHANT</t>
  </si>
  <si>
    <t>Chanda devi</t>
  </si>
  <si>
    <t>Shomnath Pandit</t>
  </si>
  <si>
    <t>Pinki Munda</t>
  </si>
  <si>
    <t>Madan Mahali</t>
  </si>
  <si>
    <t>sikila devi 1</t>
  </si>
  <si>
    <t>Rajendra Bhagat</t>
  </si>
  <si>
    <t>Reena01</t>
  </si>
  <si>
    <t>Lal Bahadur</t>
  </si>
  <si>
    <t xml:space="preserve">Bharati Barman </t>
  </si>
  <si>
    <t>Parimal Barman</t>
  </si>
  <si>
    <t>IGL-82K-25M-ICICI</t>
  </si>
  <si>
    <t>Aladini</t>
  </si>
  <si>
    <t>Arakhit Bagarti</t>
  </si>
  <si>
    <t>anamika sharma</t>
  </si>
  <si>
    <t>Kaushal Sharma</t>
  </si>
  <si>
    <t>Bharat Lal Ahirwar</t>
  </si>
  <si>
    <t>Kailash Patel</t>
  </si>
  <si>
    <t>MUKESH</t>
  </si>
  <si>
    <t>mmmta</t>
  </si>
  <si>
    <t>Achchelal Gupta</t>
  </si>
  <si>
    <t>Dinesh Mahto</t>
  </si>
  <si>
    <t>Sri rohit das</t>
  </si>
  <si>
    <t>maluki</t>
  </si>
  <si>
    <t>Ajeet Singh</t>
  </si>
  <si>
    <t>Charulata</t>
  </si>
  <si>
    <t>PANCHA MAJHI</t>
  </si>
  <si>
    <t>Mohsina ka ghar</t>
  </si>
  <si>
    <t>Mursaleen</t>
  </si>
  <si>
    <t>kirandei</t>
  </si>
  <si>
    <t>Vishnu</t>
  </si>
  <si>
    <t>Saurabh</t>
  </si>
  <si>
    <t>FMF054574</t>
  </si>
  <si>
    <t>HINABEN</t>
  </si>
  <si>
    <t>Bodat Ajit Kumar Amritbhai</t>
  </si>
  <si>
    <t>new kandhevaliya</t>
  </si>
  <si>
    <t>Gorasava Arvindbhai Savabhai</t>
  </si>
  <si>
    <t>BRAJ KISHOR PASWAN</t>
  </si>
  <si>
    <t>Dhrupadev Prasad</t>
  </si>
  <si>
    <t>New 26</t>
  </si>
  <si>
    <t>Krishan Kumar</t>
  </si>
  <si>
    <t>Sonu goud</t>
  </si>
  <si>
    <t>guddi</t>
  </si>
  <si>
    <t>poonam</t>
  </si>
  <si>
    <t>sahil</t>
  </si>
  <si>
    <t>Shiv Singh</t>
  </si>
  <si>
    <t>FMF042238</t>
  </si>
  <si>
    <t>kamla</t>
  </si>
  <si>
    <t>Pardeep</t>
  </si>
  <si>
    <t xml:space="preserve">Sandhyarani Pradhan </t>
  </si>
  <si>
    <t>Rajendra Nayak</t>
  </si>
  <si>
    <t>Rajpal singh</t>
  </si>
  <si>
    <t>SWAPNA</t>
  </si>
  <si>
    <t>Md Rasheed</t>
  </si>
  <si>
    <t>gudiya1222</t>
  </si>
  <si>
    <t>Durgvijay</t>
  </si>
  <si>
    <t>chaman</t>
  </si>
  <si>
    <t>Raju Sharma</t>
  </si>
  <si>
    <t>Ajay Pal</t>
  </si>
  <si>
    <t xml:space="preserve">Asma ke Ghar kutubpur </t>
  </si>
  <si>
    <t>Pardeep KUMAR</t>
  </si>
  <si>
    <t>uma</t>
  </si>
  <si>
    <t>Deepchand</t>
  </si>
  <si>
    <t>Meenu</t>
  </si>
  <si>
    <t>FMF049808</t>
  </si>
  <si>
    <t>Anjali</t>
  </si>
  <si>
    <t>Pavan</t>
  </si>
  <si>
    <t>Appraisal Customer</t>
  </si>
  <si>
    <t>Krishan Lal</t>
  </si>
  <si>
    <t>Seema wine shop k samne wali gli me kajlikheda</t>
  </si>
  <si>
    <t>Brijbhushan Tondey</t>
  </si>
  <si>
    <t>Sancho</t>
  </si>
  <si>
    <t>Parablal Erpache</t>
  </si>
  <si>
    <t>vvvv</t>
  </si>
  <si>
    <t>Sanjeev Mandal</t>
  </si>
  <si>
    <t>laxmi01</t>
  </si>
  <si>
    <t>Shubham Kanaujiya</t>
  </si>
  <si>
    <t>Shobha...</t>
  </si>
  <si>
    <t>ABHISHEK KUMAR</t>
  </si>
  <si>
    <t>Radhe</t>
  </si>
  <si>
    <t>Pappu Lal</t>
  </si>
  <si>
    <t>satyam chadar</t>
  </si>
  <si>
    <t>dali</t>
  </si>
  <si>
    <t>Pradeep Raikwar</t>
  </si>
  <si>
    <t>GAJENDRA BANSAL</t>
  </si>
  <si>
    <t xml:space="preserve">Babita devi </t>
  </si>
  <si>
    <t>Rakesh Kumar Chaudhary</t>
  </si>
  <si>
    <t>nasarin11</t>
  </si>
  <si>
    <t>Mohammad Saifi</t>
  </si>
  <si>
    <t>Anita 2-12</t>
  </si>
  <si>
    <t>Awadhesh Pandit</t>
  </si>
  <si>
    <t>meenu</t>
  </si>
  <si>
    <t>Shivram</t>
  </si>
  <si>
    <t>aarti28</t>
  </si>
  <si>
    <t>Ramkresh Yadav</t>
  </si>
  <si>
    <t>sanjogita</t>
  </si>
  <si>
    <t>sandeep kumar</t>
  </si>
  <si>
    <t>Sathya</t>
  </si>
  <si>
    <t>Vadival R</t>
  </si>
  <si>
    <t>Raameshwaran</t>
  </si>
  <si>
    <t>FMF076036</t>
  </si>
  <si>
    <t xml:space="preserve">Reshmi Devi </t>
  </si>
  <si>
    <t>Shivsant kumar</t>
  </si>
  <si>
    <t>SASMITA NAIK</t>
  </si>
  <si>
    <t>Ranjana Naik</t>
  </si>
  <si>
    <t>Pageli</t>
  </si>
  <si>
    <t>Jayadev Swain</t>
  </si>
  <si>
    <t>harshit</t>
  </si>
  <si>
    <t>Marthin Horo</t>
  </si>
  <si>
    <t>10 tarik ko mitting hai</t>
  </si>
  <si>
    <t>FMF022231</t>
  </si>
  <si>
    <t>Ashok Kumar</t>
  </si>
  <si>
    <t>IGL-60K-37M (Bajaj)</t>
  </si>
  <si>
    <t>Manpreet kaur02</t>
  </si>
  <si>
    <t>Amandeep Singh</t>
  </si>
  <si>
    <t>hiranani 140</t>
  </si>
  <si>
    <t>SANJAY</t>
  </si>
  <si>
    <t>RAMKISUN RAJBHAR</t>
  </si>
  <si>
    <t>Savita 12</t>
  </si>
  <si>
    <t>Jagdeesh Kumar</t>
  </si>
  <si>
    <t xml:space="preserve">pramila </t>
  </si>
  <si>
    <t>sanjay kumar</t>
  </si>
  <si>
    <t>sanjuben</t>
  </si>
  <si>
    <t>SanjayBhai makwana</t>
  </si>
  <si>
    <t>nisha Devi</t>
  </si>
  <si>
    <t>Sintu Kumar Tanti</t>
  </si>
  <si>
    <t>Debu Mili</t>
  </si>
  <si>
    <t>Sarba Nanda Gogoi</t>
  </si>
  <si>
    <t>FMF-11336</t>
  </si>
  <si>
    <t>chandervati</t>
  </si>
  <si>
    <t>Malti 04</t>
  </si>
  <si>
    <t>NAVRANG</t>
  </si>
  <si>
    <t>priya sarkar</t>
  </si>
  <si>
    <t>Gubin Nayak</t>
  </si>
  <si>
    <t>Kavita22</t>
  </si>
  <si>
    <t>rakesh</t>
  </si>
  <si>
    <t>Prayag Yadav</t>
  </si>
  <si>
    <t>Ganesh puja</t>
  </si>
  <si>
    <t>nilu</t>
  </si>
  <si>
    <t>Abhishek Rajbhar</t>
  </si>
  <si>
    <t>Geeta CS</t>
  </si>
  <si>
    <t>rahul gound</t>
  </si>
  <si>
    <t>Diptibala</t>
  </si>
  <si>
    <t>Manoj Kumar Das</t>
  </si>
  <si>
    <t>Mukta</t>
  </si>
  <si>
    <t>BHAKTA PUJARI</t>
  </si>
  <si>
    <t>satkumari</t>
  </si>
  <si>
    <t>Anet Kumar Satnami</t>
  </si>
  <si>
    <t xml:space="preserve">SATYAVVA NANDI </t>
  </si>
  <si>
    <t>Sachinsing K Hajare</t>
  </si>
  <si>
    <t>rajanshree</t>
  </si>
  <si>
    <t>Sumitra malik</t>
  </si>
  <si>
    <t>PRASANTA MALIK</t>
  </si>
  <si>
    <t>Kaleem Shah</t>
  </si>
  <si>
    <t>Hotel Business</t>
  </si>
  <si>
    <t>Pushpatherese</t>
  </si>
  <si>
    <t>Arockiaraj</t>
  </si>
  <si>
    <t>Vimalkumar</t>
  </si>
  <si>
    <t>FMF021517</t>
  </si>
  <si>
    <t>sona babu</t>
  </si>
  <si>
    <t>Sandesh damor</t>
  </si>
  <si>
    <t>Aishan Mohammd</t>
  </si>
  <si>
    <t>Dropatabai</t>
  </si>
  <si>
    <t>Sandeshkumar gautam Maske</t>
  </si>
  <si>
    <t>GROUP A</t>
  </si>
  <si>
    <t>Mala Saket</t>
  </si>
  <si>
    <t>Prem</t>
  </si>
  <si>
    <t>Prem Chand Mali</t>
  </si>
  <si>
    <t>Nitu</t>
  </si>
  <si>
    <t>Nanhe Lal</t>
  </si>
  <si>
    <t>FMF042570</t>
  </si>
  <si>
    <t>Vimla DEVI</t>
  </si>
  <si>
    <t>Om Prakash Bharati</t>
  </si>
  <si>
    <t>Paulus Kachhap</t>
  </si>
  <si>
    <t>kunti gaelberna</t>
  </si>
  <si>
    <t>DRONA RAUT</t>
  </si>
  <si>
    <t>NEW 7</t>
  </si>
  <si>
    <t>MANJULABEN</t>
  </si>
  <si>
    <t>Damor Mukeshkumar</t>
  </si>
  <si>
    <t>new2</t>
  </si>
  <si>
    <t>Chanarik Das</t>
  </si>
  <si>
    <t>add</t>
  </si>
  <si>
    <t>Lochan Ahirwar</t>
  </si>
  <si>
    <t>Rukhmini</t>
  </si>
  <si>
    <t>madhuri eme</t>
  </si>
  <si>
    <t>AVANISH VARMA</t>
  </si>
  <si>
    <t>KISHOREE lodhi</t>
  </si>
  <si>
    <t>Regular Shushila</t>
  </si>
  <si>
    <t>Lakhraj</t>
  </si>
  <si>
    <t>Suneel</t>
  </si>
  <si>
    <t>Niru</t>
  </si>
  <si>
    <t>Lalu Aad</t>
  </si>
  <si>
    <t>Seema-02</t>
  </si>
  <si>
    <t>Salons / Barber shop</t>
  </si>
  <si>
    <t>asha</t>
  </si>
  <si>
    <t>Naresh Singh</t>
  </si>
  <si>
    <t>Suganthi</t>
  </si>
  <si>
    <t>Vellingiri</t>
  </si>
  <si>
    <t>kodwarkala</t>
  </si>
  <si>
    <t>RAJKUMAR YADAV</t>
  </si>
  <si>
    <t>belloo</t>
  </si>
  <si>
    <t>Sanjay Rawani</t>
  </si>
  <si>
    <t>suhani malti shyam</t>
  </si>
  <si>
    <t>Deepu</t>
  </si>
  <si>
    <t>Tiffin Service</t>
  </si>
  <si>
    <t>archana001</t>
  </si>
  <si>
    <t>Virendra Kumar</t>
  </si>
  <si>
    <t>Raunak babu</t>
  </si>
  <si>
    <t>gulbi devi</t>
  </si>
  <si>
    <t>Ravi Kumar Verma</t>
  </si>
  <si>
    <t>chandrapal singh</t>
  </si>
  <si>
    <t>Shitalben</t>
  </si>
  <si>
    <t>Kamijaliya Rameshbhai Faljibhai</t>
  </si>
  <si>
    <t>ram-01</t>
  </si>
  <si>
    <t>Makhan Kushwah</t>
  </si>
  <si>
    <t>Sandeep Ahirwar</t>
  </si>
  <si>
    <t>FMF004320</t>
  </si>
  <si>
    <t>Jagen Barman</t>
  </si>
  <si>
    <t>Krusnha chandra Parida</t>
  </si>
  <si>
    <t>Amiya Kumar Biswal</t>
  </si>
  <si>
    <t>FMF-14477</t>
  </si>
  <si>
    <t>sachin</t>
  </si>
  <si>
    <t>Binita</t>
  </si>
  <si>
    <t>Alok Minz</t>
  </si>
  <si>
    <t>IGL-85K-37M (HDFC)</t>
  </si>
  <si>
    <t>sushma</t>
  </si>
  <si>
    <t>Sanjay Sharma</t>
  </si>
  <si>
    <t>Umar Mohammad</t>
  </si>
  <si>
    <t>Shyamadev Paswan</t>
  </si>
  <si>
    <t>Kevla</t>
  </si>
  <si>
    <t>Dipu</t>
  </si>
  <si>
    <t>Avinash Varma</t>
  </si>
  <si>
    <t>gunja Kashyap</t>
  </si>
  <si>
    <t>Pappu Kumar Khairwar</t>
  </si>
  <si>
    <t>Anita Ray Dakuya</t>
  </si>
  <si>
    <t>AMULYA RAY DAKUYA</t>
  </si>
  <si>
    <t>IGL-85K-37M-ICICI</t>
  </si>
  <si>
    <t>uma ji ke gar</t>
  </si>
  <si>
    <t>SURESH BAGWAN</t>
  </si>
  <si>
    <t>supraja</t>
  </si>
  <si>
    <t>SALLURI Purnachandar</t>
  </si>
  <si>
    <t>FMF056944</t>
  </si>
  <si>
    <t>Pankaj kumar</t>
  </si>
  <si>
    <t>Bambam Kumar</t>
  </si>
  <si>
    <t>Ashalata pradhan</t>
  </si>
  <si>
    <t>Santosh kumar Bhoi</t>
  </si>
  <si>
    <t>Selvi</t>
  </si>
  <si>
    <t>Thirukumaran A</t>
  </si>
  <si>
    <t>bebi</t>
  </si>
  <si>
    <t>RAM DARS PRASAD</t>
  </si>
  <si>
    <t>Anjo</t>
  </si>
  <si>
    <t>mukesh singh gound</t>
  </si>
  <si>
    <t>Baldau yadav</t>
  </si>
  <si>
    <t>Suraj Ahirwar</t>
  </si>
  <si>
    <t>sakshi</t>
  </si>
  <si>
    <t>Pavan kumar</t>
  </si>
  <si>
    <t>samlawati</t>
  </si>
  <si>
    <t>Laxman</t>
  </si>
  <si>
    <t>Pasupathi Jayavel</t>
  </si>
  <si>
    <t>Amba</t>
  </si>
  <si>
    <t>jagdesh Chandra</t>
  </si>
  <si>
    <t>ganga bai</t>
  </si>
  <si>
    <t>Arvind maida</t>
  </si>
  <si>
    <t>106 Weeks</t>
  </si>
  <si>
    <t>Fortnightly</t>
  </si>
  <si>
    <t>Bhahmuni</t>
  </si>
  <si>
    <t>Babudhan Hansdak</t>
  </si>
  <si>
    <t>New2025</t>
  </si>
  <si>
    <t>Kinu Nag</t>
  </si>
  <si>
    <t>Gopal Sharma</t>
  </si>
  <si>
    <t>Gyan01</t>
  </si>
  <si>
    <t>Gaukaran Bandewar</t>
  </si>
  <si>
    <t>saraswati gyan mandir shcool ke pass</t>
  </si>
  <si>
    <t>Sheroo Verma</t>
  </si>
  <si>
    <t>sewing machine</t>
  </si>
  <si>
    <t>NOV856632</t>
  </si>
  <si>
    <t>Krishna Tudu</t>
  </si>
  <si>
    <t>Saraswati</t>
  </si>
  <si>
    <t>Suramani Sethy</t>
  </si>
  <si>
    <t>Jagita majhi</t>
  </si>
  <si>
    <t>MANOJ MAJHI</t>
  </si>
  <si>
    <t>Maya Chourasiya</t>
  </si>
  <si>
    <t>RAVINDRA CHOURASIYA</t>
  </si>
  <si>
    <t>156 Weeks</t>
  </si>
  <si>
    <t>IGL-60K-37M (Kotak)</t>
  </si>
  <si>
    <t>Susant Kumar Biswal</t>
  </si>
  <si>
    <t>Mahendra</t>
  </si>
  <si>
    <t>Niranjan Mallik</t>
  </si>
  <si>
    <t>Jeet Patnaik</t>
  </si>
  <si>
    <t>Biracha Munda</t>
  </si>
  <si>
    <t>Ajoy Minj</t>
  </si>
  <si>
    <t>IGLM27-60K-Kotak</t>
  </si>
  <si>
    <t>kiran</t>
  </si>
  <si>
    <t>Shambhu Ram</t>
  </si>
  <si>
    <t>Ramakanta Biswal</t>
  </si>
  <si>
    <t>Bikash Patra</t>
  </si>
  <si>
    <t>FMF054389</t>
  </si>
  <si>
    <t>Sonu Gocher</t>
  </si>
  <si>
    <t>Bisakha Mandal</t>
  </si>
  <si>
    <t>BIRANCHI MANDAL</t>
  </si>
  <si>
    <t>Banita Hans</t>
  </si>
  <si>
    <t>Jugeswar Hans</t>
  </si>
  <si>
    <t>neha</t>
  </si>
  <si>
    <t xml:space="preserve">Geeta </t>
  </si>
  <si>
    <t>Muna Yadav</t>
  </si>
  <si>
    <t>Ganpat Singh Adiwasi</t>
  </si>
  <si>
    <t>Maniram sahariya</t>
  </si>
  <si>
    <t>Amol Singh Adiwasi</t>
  </si>
  <si>
    <t>Betei</t>
  </si>
  <si>
    <t>Pravat Kumar Mallik</t>
  </si>
  <si>
    <t>JOTHI 1</t>
  </si>
  <si>
    <t>Arumugam</t>
  </si>
  <si>
    <t>menaka</t>
  </si>
  <si>
    <t>Mansingh Hans</t>
  </si>
  <si>
    <t>punjabi bagh yellow len</t>
  </si>
  <si>
    <t>Ajay Rana</t>
  </si>
  <si>
    <t>Prabhati group Kasamal</t>
  </si>
  <si>
    <t>Dagareswar Bhoi</t>
  </si>
  <si>
    <t>Amulya Malik</t>
  </si>
  <si>
    <t>IGL-75K-37M-ICICI</t>
  </si>
  <si>
    <t>Puspa Sahu</t>
  </si>
  <si>
    <t>Nilamani Sahu</t>
  </si>
  <si>
    <t>Rahul</t>
  </si>
  <si>
    <t>Syed ali fathima</t>
  </si>
  <si>
    <t>SULTHAN SAMSUDEEN</t>
  </si>
  <si>
    <t>Electrician</t>
  </si>
  <si>
    <t>Dipak Gajanan Meshram</t>
  </si>
  <si>
    <t>Anup Chanptrao Wankhede</t>
  </si>
  <si>
    <t>FMF006670</t>
  </si>
  <si>
    <t>Alaudin Ansari</t>
  </si>
  <si>
    <t>SIMA</t>
  </si>
  <si>
    <t>santosh rout</t>
  </si>
  <si>
    <t>sumitra11</t>
  </si>
  <si>
    <t>KHEMRAJ BIND</t>
  </si>
  <si>
    <t>divya</t>
  </si>
  <si>
    <t>Dhanurjay Santa</t>
  </si>
  <si>
    <t>Laxman Verma</t>
  </si>
  <si>
    <t>korimajra me radha ke ghar</t>
  </si>
  <si>
    <t>Rajneesh</t>
  </si>
  <si>
    <t>asha k ghar chaudhary nivaas vale galee</t>
  </si>
  <si>
    <t>Vipul</t>
  </si>
  <si>
    <t xml:space="preserve">Babita </t>
  </si>
  <si>
    <t>hiii</t>
  </si>
  <si>
    <t>Aklu Sahni</t>
  </si>
  <si>
    <t>Satish</t>
  </si>
  <si>
    <t>Tanu</t>
  </si>
  <si>
    <t>Sunita ke ghar</t>
  </si>
  <si>
    <t>KAMAL DEEP</t>
  </si>
  <si>
    <t>DHANALAKSHMI</t>
  </si>
  <si>
    <t>Venkatesan P</t>
  </si>
  <si>
    <t>Laxmina devi</t>
  </si>
  <si>
    <t>AKSHAY LAL</t>
  </si>
  <si>
    <t>chandaji</t>
  </si>
  <si>
    <t>Neeraj Kumar gupta</t>
  </si>
  <si>
    <t>sarsawti</t>
  </si>
  <si>
    <t>Dalsingar</t>
  </si>
  <si>
    <t xml:space="preserve">Gita Devi </t>
  </si>
  <si>
    <t>vimala</t>
  </si>
  <si>
    <t>Ram Ashish</t>
  </si>
  <si>
    <t>Mukesh Paswan</t>
  </si>
  <si>
    <t>Puttilal</t>
  </si>
  <si>
    <t>rupa k ghar</t>
  </si>
  <si>
    <t>Pravesh Kumar</t>
  </si>
  <si>
    <t>manju</t>
  </si>
  <si>
    <t>Sandeep Yadav</t>
  </si>
  <si>
    <t>Namita</t>
  </si>
  <si>
    <t>SANTOSH PRADHAN</t>
  </si>
  <si>
    <t>vandana</t>
  </si>
  <si>
    <t>Aman</t>
  </si>
  <si>
    <t>Lalita Das</t>
  </si>
  <si>
    <t>GOPAL KRISHNA DAS</t>
  </si>
  <si>
    <t>Bibi Devi</t>
  </si>
  <si>
    <t>Vikash Mahara</t>
  </si>
  <si>
    <t>babita1</t>
  </si>
  <si>
    <t>Birampal</t>
  </si>
  <si>
    <t>sudami0852</t>
  </si>
  <si>
    <t>Harendra</t>
  </si>
  <si>
    <t>Sujeeta01</t>
  </si>
  <si>
    <t>Girijesh Rai</t>
  </si>
  <si>
    <t>bindu000</t>
  </si>
  <si>
    <t>Hari Govind</t>
  </si>
  <si>
    <t>new add on</t>
  </si>
  <si>
    <t>MANOJ KUMAR</t>
  </si>
  <si>
    <t>kari12</t>
  </si>
  <si>
    <t>Sushil Paswan</t>
  </si>
  <si>
    <t>New groop</t>
  </si>
  <si>
    <t>Bunnilal Sahni</t>
  </si>
  <si>
    <t>Sekar T</t>
  </si>
  <si>
    <t>rangammal</t>
  </si>
  <si>
    <t>Tamilselvan Rangasamy</t>
  </si>
  <si>
    <t>pappu</t>
  </si>
  <si>
    <t>Shyam Babu</t>
  </si>
  <si>
    <t>sudha ji</t>
  </si>
  <si>
    <t>Pramod Tiwari</t>
  </si>
  <si>
    <t>jayapriya</t>
  </si>
  <si>
    <t>G Arun</t>
  </si>
  <si>
    <t>Kamala Barman</t>
  </si>
  <si>
    <t>Prasenjit Barman</t>
  </si>
  <si>
    <t>Pradesi Bhuiyan</t>
  </si>
  <si>
    <t>jothi</t>
  </si>
  <si>
    <t>Balaji</t>
  </si>
  <si>
    <t>Jaya</t>
  </si>
  <si>
    <t>Amuthan Jeyaraj</t>
  </si>
  <si>
    <t>Sukumar Roy</t>
  </si>
  <si>
    <t>sakthi</t>
  </si>
  <si>
    <t>Vijay Gunasekaran</t>
  </si>
  <si>
    <t xml:space="preserve">NAMITA </t>
  </si>
  <si>
    <t>Surendra Majhi</t>
  </si>
  <si>
    <t>KABITA LENKA</t>
  </si>
  <si>
    <t>Rabindra Jena</t>
  </si>
  <si>
    <t>Mahakal 01</t>
  </si>
  <si>
    <t>Harisingh Chouhan</t>
  </si>
  <si>
    <t>PARAM SINGH</t>
  </si>
  <si>
    <t>Sukhveer Singh</t>
  </si>
  <si>
    <t>FMF019137</t>
  </si>
  <si>
    <t>sudarsan bhoi</t>
  </si>
  <si>
    <t>Add</t>
  </si>
  <si>
    <t>Vindrawan Athya</t>
  </si>
  <si>
    <t>priyasini</t>
  </si>
  <si>
    <t>Gopal Chandra Danga</t>
  </si>
  <si>
    <t>husanajahan</t>
  </si>
  <si>
    <t>Imaran</t>
  </si>
  <si>
    <t>Ramawti devi</t>
  </si>
  <si>
    <t>Rajesh Yadav</t>
  </si>
  <si>
    <t>Manoj Mahato</t>
  </si>
  <si>
    <t>sobha</t>
  </si>
  <si>
    <t>Lal Babu Kumar</t>
  </si>
  <si>
    <t>Md Hasan</t>
  </si>
  <si>
    <t>fusion</t>
  </si>
  <si>
    <t>Pappu Katara</t>
  </si>
  <si>
    <t>Pradhum</t>
  </si>
  <si>
    <t>Anjani yadav</t>
  </si>
  <si>
    <t>Dinesh Singh</t>
  </si>
  <si>
    <t>GANGABEN</t>
  </si>
  <si>
    <t>Dabhi Arjunbhai</t>
  </si>
  <si>
    <t>Jhaksu Yadav</t>
  </si>
  <si>
    <t>anima devi</t>
  </si>
  <si>
    <t xml:space="preserve">Arti devi </t>
  </si>
  <si>
    <t>Virendra Yadav</t>
  </si>
  <si>
    <t>Paswan jee</t>
  </si>
  <si>
    <t>Sohan kumar Ray</t>
  </si>
  <si>
    <t>rani</t>
  </si>
  <si>
    <t>Shakuntala 01</t>
  </si>
  <si>
    <t>DHIRAJ KUMAR</t>
  </si>
  <si>
    <t>Janardhan</t>
  </si>
  <si>
    <t xml:space="preserve">Badi </t>
  </si>
  <si>
    <t>Sunnee Ahirwar</t>
  </si>
  <si>
    <t>kamala03</t>
  </si>
  <si>
    <t>Bhagawat Prasad</t>
  </si>
  <si>
    <t>kalawati Reg</t>
  </si>
  <si>
    <t>Baliram</t>
  </si>
  <si>
    <t>Sudheesh Tiwari</t>
  </si>
  <si>
    <t>Fmf026350</t>
  </si>
  <si>
    <t>Vimlesh</t>
  </si>
  <si>
    <t>Ramesh Singh</t>
  </si>
  <si>
    <t>Shanti 08/24</t>
  </si>
  <si>
    <t>Manju 23</t>
  </si>
  <si>
    <t>ashim kumar</t>
  </si>
  <si>
    <t>FMF076342</t>
  </si>
  <si>
    <t>Rakesh Gosae</t>
  </si>
  <si>
    <t>radha</t>
  </si>
  <si>
    <t>Kishan Pujhar</t>
  </si>
  <si>
    <t>BASANTI BEHERA</t>
  </si>
  <si>
    <t>Laxman Behera</t>
  </si>
  <si>
    <t>Kapil Kumar</t>
  </si>
  <si>
    <t>janki</t>
  </si>
  <si>
    <t>Siyaram</t>
  </si>
  <si>
    <t>SANJITA DEVI</t>
  </si>
  <si>
    <t>RAMANAND RAY</t>
  </si>
  <si>
    <t xml:space="preserve">manita </t>
  </si>
  <si>
    <t>Bhavesh Meda</t>
  </si>
  <si>
    <t xml:space="preserve">Manguli jena </t>
  </si>
  <si>
    <t>Sandesh kumar Jena</t>
  </si>
  <si>
    <t>Srinda</t>
  </si>
  <si>
    <t>Abhya</t>
  </si>
  <si>
    <t>Venkatesan</t>
  </si>
  <si>
    <t>farida</t>
  </si>
  <si>
    <t>Rashid</t>
  </si>
  <si>
    <t>Anmol bharti</t>
  </si>
  <si>
    <t>IGL-77K-37M (Bajaj)</t>
  </si>
  <si>
    <t>NEW 01</t>
  </si>
  <si>
    <t>Nandu Bhuriya</t>
  </si>
  <si>
    <t>Manju ke ghr</t>
  </si>
  <si>
    <t>Dungar Ram</t>
  </si>
  <si>
    <t>sonu</t>
  </si>
  <si>
    <t>FMF011106</t>
  </si>
  <si>
    <t>KTBR-Katras-06</t>
  </si>
  <si>
    <t>Khushbu devi Shivani</t>
  </si>
  <si>
    <t>Shivani Devi</t>
  </si>
  <si>
    <t>Dablu Rajak</t>
  </si>
  <si>
    <t>Cross Sell</t>
  </si>
  <si>
    <t>Pintu parmar</t>
  </si>
  <si>
    <t>Kulveer Singh</t>
  </si>
  <si>
    <t>anjana</t>
  </si>
  <si>
    <t>SHIVRAM</t>
  </si>
  <si>
    <t>new group</t>
  </si>
  <si>
    <t>Anchal Kumar Singh</t>
  </si>
  <si>
    <t>rita07/26</t>
  </si>
  <si>
    <t>Mangre Lal</t>
  </si>
  <si>
    <t>Bhanu</t>
  </si>
  <si>
    <t>Sandli Singh</t>
  </si>
  <si>
    <t>FMF051046</t>
  </si>
  <si>
    <t>Kali02</t>
  </si>
  <si>
    <t>Sher Singh Bhil</t>
  </si>
  <si>
    <t>sanju11</t>
  </si>
  <si>
    <t>Salig Ram</t>
  </si>
  <si>
    <t>Ravindra</t>
  </si>
  <si>
    <t xml:space="preserve">Nishi </t>
  </si>
  <si>
    <t>Binod Paswan</t>
  </si>
  <si>
    <t>MALTI Yadav</t>
  </si>
  <si>
    <t>RAJESH yadav</t>
  </si>
  <si>
    <t>Pooja devi</t>
  </si>
  <si>
    <t>Dipak Kumar</t>
  </si>
  <si>
    <t>sita devi</t>
  </si>
  <si>
    <t>Anand Prasad</t>
  </si>
  <si>
    <t>madhu</t>
  </si>
  <si>
    <t>Vibhishan Thakur</t>
  </si>
  <si>
    <t>Soniya-03</t>
  </si>
  <si>
    <t>Lallan Prasad</t>
  </si>
  <si>
    <t>Harsh</t>
  </si>
  <si>
    <t>BINDU</t>
  </si>
  <si>
    <t>Bittu Kumar Dosad</t>
  </si>
  <si>
    <t>KOKILABEN</t>
  </si>
  <si>
    <t>Juvansinh Ranchhodbhai Baria</t>
  </si>
  <si>
    <t>chinta bai</t>
  </si>
  <si>
    <t>Shivram Chouhan</t>
  </si>
  <si>
    <t>Usha k ghar</t>
  </si>
  <si>
    <t>Sajid Saifi</t>
  </si>
  <si>
    <t>madhaba behara</t>
  </si>
  <si>
    <t>Babu Behera</t>
  </si>
  <si>
    <t>Ratnakar Kandi</t>
  </si>
  <si>
    <t>GROUP 01</t>
  </si>
  <si>
    <t>Awadh Ram</t>
  </si>
  <si>
    <t>Vandana rajput</t>
  </si>
  <si>
    <t>rajesh vishwkarma</t>
  </si>
  <si>
    <t>GOPAL BASOR</t>
  </si>
  <si>
    <t>sarita</t>
  </si>
  <si>
    <t>Kripa Sankar</t>
  </si>
  <si>
    <t>Chayna</t>
  </si>
  <si>
    <t>Deven Gope</t>
  </si>
  <si>
    <t>babita</t>
  </si>
  <si>
    <t>Hardeep Singh</t>
  </si>
  <si>
    <t>BAKIBEN</t>
  </si>
  <si>
    <t>Najarubhai Natdabhai Rathva</t>
  </si>
  <si>
    <t>new4</t>
  </si>
  <si>
    <t xml:space="preserve">shriji </t>
  </si>
  <si>
    <t>Geekuru Thirupathi</t>
  </si>
  <si>
    <t xml:space="preserve">New Loan </t>
  </si>
  <si>
    <t>Tittoo</t>
  </si>
  <si>
    <t>chaya</t>
  </si>
  <si>
    <t>Tejpal Singh</t>
  </si>
  <si>
    <t>Ronak Kumar</t>
  </si>
  <si>
    <t>FMF036241</t>
  </si>
  <si>
    <t>manasi Behera/tuni behera</t>
  </si>
  <si>
    <t>Jagabandhu Behera</t>
  </si>
  <si>
    <t>Indrajit Behera</t>
  </si>
  <si>
    <t>Sunny Pradhan</t>
  </si>
  <si>
    <t>PUJA 01</t>
  </si>
  <si>
    <t>Sujit Barman</t>
  </si>
  <si>
    <t>sanja</t>
  </si>
  <si>
    <t xml:space="preserve">Dushyant </t>
  </si>
  <si>
    <t>FMF037404</t>
  </si>
  <si>
    <t>Bamburi</t>
  </si>
  <si>
    <t>Bhagaban Samal</t>
  </si>
  <si>
    <t>chetnaben</t>
  </si>
  <si>
    <t>khavadiya sunilbhai mansukhbhai</t>
  </si>
  <si>
    <t>Sandyarani</t>
  </si>
  <si>
    <t>SANJAY KUMAR SAMANTASINGHAR</t>
  </si>
  <si>
    <t>puspa</t>
  </si>
  <si>
    <t>Hemanta Kumar Behera</t>
  </si>
  <si>
    <t>Prasanta Kumar Pradhan</t>
  </si>
  <si>
    <t>FMF011879</t>
  </si>
  <si>
    <t>Dayaram</t>
  </si>
  <si>
    <t>Pratima sethi</t>
  </si>
  <si>
    <t>Shushanta Sethy</t>
  </si>
  <si>
    <t>Statue maker</t>
  </si>
  <si>
    <t>puname Rani</t>
  </si>
  <si>
    <t>Amit Chouhan</t>
  </si>
  <si>
    <t>FMF023331</t>
  </si>
  <si>
    <t>Bhura</t>
  </si>
  <si>
    <t>Pema rawat</t>
  </si>
  <si>
    <t>extra</t>
  </si>
  <si>
    <t>SHAMA</t>
  </si>
  <si>
    <t>Bablu</t>
  </si>
  <si>
    <t>Madho Paswan</t>
  </si>
  <si>
    <t>Jitendra Yadav</t>
  </si>
  <si>
    <t>binali kisku</t>
  </si>
  <si>
    <t>Barish Hembrom</t>
  </si>
  <si>
    <t xml:space="preserve">Shyam </t>
  </si>
  <si>
    <t>Sunil Kumar Jogi</t>
  </si>
  <si>
    <t>kanti devi</t>
  </si>
  <si>
    <t>HARISHANKAR DUBEY</t>
  </si>
  <si>
    <t xml:space="preserve">Kamli devi </t>
  </si>
  <si>
    <t>NAND KUMAR SAH</t>
  </si>
  <si>
    <t>Sunil Bariya</t>
  </si>
  <si>
    <t>Kamli</t>
  </si>
  <si>
    <t>Rajesh kumar</t>
  </si>
  <si>
    <t>Jyoti Naika</t>
  </si>
  <si>
    <t>Balabhadra Malik</t>
  </si>
  <si>
    <t xml:space="preserve">mukesh </t>
  </si>
  <si>
    <t>Sompal Singh</t>
  </si>
  <si>
    <t>manjeet kaur</t>
  </si>
  <si>
    <t>Mandeep Singh</t>
  </si>
  <si>
    <t>Indrkumari</t>
  </si>
  <si>
    <t>Rajendra pradhan</t>
  </si>
  <si>
    <t>PALVINDER SINGH</t>
  </si>
  <si>
    <t>Ranjana 2</t>
  </si>
  <si>
    <t>Arjun chaudhary</t>
  </si>
  <si>
    <t>Raukumar</t>
  </si>
  <si>
    <t>Mohan Johare</t>
  </si>
  <si>
    <t>pooja12</t>
  </si>
  <si>
    <t>Gujju</t>
  </si>
  <si>
    <t>Bharati</t>
  </si>
  <si>
    <t>Dhanamali Banchhor</t>
  </si>
  <si>
    <t>Arun Kumar Upadhva</t>
  </si>
  <si>
    <t xml:space="preserve">Hemangini </t>
  </si>
  <si>
    <t>Subhagya Sa</t>
  </si>
  <si>
    <t xml:space="preserve">munni  devi </t>
  </si>
  <si>
    <t>Saket Pandit</t>
  </si>
  <si>
    <t>Tripti</t>
  </si>
  <si>
    <t>Abhijeet Ghosh</t>
  </si>
  <si>
    <t>Snacks / Chat  vendor</t>
  </si>
  <si>
    <t>jyoti ka ghr nandpuri cloni G. no1</t>
  </si>
  <si>
    <t>Ravi</t>
  </si>
  <si>
    <t>SIKINDAR YADAV</t>
  </si>
  <si>
    <t xml:space="preserve">Antarla member </t>
  </si>
  <si>
    <t>Aksha Bag</t>
  </si>
  <si>
    <t>IGL-70K-37M (HDFC)</t>
  </si>
  <si>
    <t>Add By Geeta Singh</t>
  </si>
  <si>
    <t>Subasini</t>
  </si>
  <si>
    <t>Shailesh Chaudhary</t>
  </si>
  <si>
    <t>Morwati</t>
  </si>
  <si>
    <t>Ajit</t>
  </si>
  <si>
    <t>Sonalben</t>
  </si>
  <si>
    <t>Chopada Ramabhai</t>
  </si>
  <si>
    <t>Lilmuni</t>
  </si>
  <si>
    <t>Rasik Murmu</t>
  </si>
  <si>
    <t>Shakal Soren</t>
  </si>
  <si>
    <t>Raju Marandi</t>
  </si>
  <si>
    <t>baidpali</t>
  </si>
  <si>
    <t>BASUDEB NETI</t>
  </si>
  <si>
    <t>SANATAN NETI</t>
  </si>
  <si>
    <t>Sunny Deol</t>
  </si>
  <si>
    <t>Rinku Bheel</t>
  </si>
  <si>
    <t>FMF071226</t>
  </si>
  <si>
    <t>suman k ghar 21</t>
  </si>
  <si>
    <t>Sukhjant</t>
  </si>
  <si>
    <t>Bharat Sen</t>
  </si>
  <si>
    <t>Geeta devi</t>
  </si>
  <si>
    <t>ANIL</t>
  </si>
  <si>
    <t>SASMITA SWAIN</t>
  </si>
  <si>
    <t>Babaji Swain</t>
  </si>
  <si>
    <t>Add on 2</t>
  </si>
  <si>
    <t>Prafulla Gochhayat</t>
  </si>
  <si>
    <t>Umesh Chaudhari</t>
  </si>
  <si>
    <t>Ranjeet Paswan</t>
  </si>
  <si>
    <t>sapana22222</t>
  </si>
  <si>
    <t>Sudeep Kumar Saroj</t>
  </si>
  <si>
    <t>Nirmla ka ghar</t>
  </si>
  <si>
    <t>DILIP RAY</t>
  </si>
  <si>
    <t>group1</t>
  </si>
  <si>
    <t>Indramani Muduli</t>
  </si>
  <si>
    <t>Khilona</t>
  </si>
  <si>
    <t>Devendra pardhan</t>
  </si>
  <si>
    <t xml:space="preserve">Gitanjali Mahakud </t>
  </si>
  <si>
    <t>Arjun Mohakud</t>
  </si>
  <si>
    <t>Sima devi</t>
  </si>
  <si>
    <t>Puran Sahani</t>
  </si>
  <si>
    <t>Ankita Kumari</t>
  </si>
  <si>
    <t>Daroga Ray</t>
  </si>
  <si>
    <t>Harendra Ram</t>
  </si>
  <si>
    <t>FMF037934</t>
  </si>
  <si>
    <t>budhei</t>
  </si>
  <si>
    <t>Bijay Nahak</t>
  </si>
  <si>
    <t>Guriya</t>
  </si>
  <si>
    <t>Dilip Das</t>
  </si>
  <si>
    <t>BINA DEVI 02</t>
  </si>
  <si>
    <t>subhash kumar</t>
  </si>
  <si>
    <t>Asha devi</t>
  </si>
  <si>
    <t>Arun Sahni</t>
  </si>
  <si>
    <t>ramita yadav</t>
  </si>
  <si>
    <t>Ganesh</t>
  </si>
  <si>
    <t>Deepanjali</t>
  </si>
  <si>
    <t>JAYASINGH BARIHA</t>
  </si>
  <si>
    <t>Revathi11</t>
  </si>
  <si>
    <t>Sharma</t>
  </si>
  <si>
    <t>SASHMITA PAL</t>
  </si>
  <si>
    <t>Ajaya Kumar Behera</t>
  </si>
  <si>
    <t>Jana</t>
  </si>
  <si>
    <t>Dhushasan Majhi</t>
  </si>
  <si>
    <t>Add By Nisha</t>
  </si>
  <si>
    <t>Pavana</t>
  </si>
  <si>
    <t>Raubin Singh</t>
  </si>
  <si>
    <t>FMF057869</t>
  </si>
  <si>
    <t>Umrav</t>
  </si>
  <si>
    <t>I love you</t>
  </si>
  <si>
    <t>Sadhu Charan Rout</t>
  </si>
  <si>
    <t>BADALIGUDA YELLO DAM BACK SIDE-8984037196</t>
  </si>
  <si>
    <t>PADAMAN GADABA</t>
  </si>
  <si>
    <t>SUNDAR GADABA</t>
  </si>
  <si>
    <t>GOPI MALI</t>
  </si>
  <si>
    <t>CHITRASEN MALI</t>
  </si>
  <si>
    <t>gfg</t>
  </si>
  <si>
    <t>Subhajit Adhikary</t>
  </si>
  <si>
    <t>Rama devi</t>
  </si>
  <si>
    <t>Mohit Chaudhary</t>
  </si>
  <si>
    <t>FMF012386</t>
  </si>
  <si>
    <t>KAUSHALYA - Mobile 7427074100</t>
  </si>
  <si>
    <t>IGL-75K-37M (Kotak)</t>
  </si>
  <si>
    <t>KAVITABEN</t>
  </si>
  <si>
    <t>Baria Prakashbhai Galabbhai</t>
  </si>
  <si>
    <t>pinki kumari</t>
  </si>
  <si>
    <t>Prince kumar</t>
  </si>
  <si>
    <t>Apin Ram</t>
  </si>
  <si>
    <t>kalabti-0</t>
  </si>
  <si>
    <t>Manish Kumar Vishwakarma</t>
  </si>
  <si>
    <t>MANJULATA BEHERA</t>
  </si>
  <si>
    <t>Durjyodhan Jena</t>
  </si>
  <si>
    <t>Asa</t>
  </si>
  <si>
    <t>Tinku Kumar Mahto</t>
  </si>
  <si>
    <t>Roshan Yadav</t>
  </si>
  <si>
    <t xml:space="preserve">Radhika </t>
  </si>
  <si>
    <t>Hiralal Sutradhar</t>
  </si>
  <si>
    <t>jamuna</t>
  </si>
  <si>
    <t>Rajesh Bhardwaj</t>
  </si>
  <si>
    <t>Niru modi</t>
  </si>
  <si>
    <t>Ajay Modi</t>
  </si>
  <si>
    <t>priti</t>
  </si>
  <si>
    <t>Parasram Yadav</t>
  </si>
  <si>
    <t>Kanti devi</t>
  </si>
  <si>
    <t>Bijay Ganjhu</t>
  </si>
  <si>
    <t>Ganesh Markam</t>
  </si>
  <si>
    <t>Sanjay Chaudhari</t>
  </si>
  <si>
    <t>Govind Pandey</t>
  </si>
  <si>
    <t>FMF060194</t>
  </si>
  <si>
    <t>Shua Pradhan</t>
  </si>
  <si>
    <t>BIREN KUMAR PATTNAYAK</t>
  </si>
  <si>
    <t>July123</t>
  </si>
  <si>
    <t>SHAKTI PRASAD DAS</t>
  </si>
  <si>
    <t>RUPALI</t>
  </si>
  <si>
    <t>Aniket Dindayal Pullarwar</t>
  </si>
  <si>
    <t>Master pada1</t>
  </si>
  <si>
    <t>SARABAN ORAM</t>
  </si>
  <si>
    <t>mahulapati railway kholani</t>
  </si>
  <si>
    <t>Keshab Majhi</t>
  </si>
  <si>
    <t>KARUPAIYA NARAYANASAMY</t>
  </si>
  <si>
    <t>manasi sing</t>
  </si>
  <si>
    <t>Trilochan Behera</t>
  </si>
  <si>
    <t xml:space="preserve">Jayabanti </t>
  </si>
  <si>
    <t>SHUDARSHAN ROUT</t>
  </si>
  <si>
    <t>Devendra</t>
  </si>
  <si>
    <t>Mohan Sahu</t>
  </si>
  <si>
    <t>Laltun Kumar Ray</t>
  </si>
  <si>
    <t>SANGEETA 6.7.26</t>
  </si>
  <si>
    <t>Prmod Kumar</t>
  </si>
  <si>
    <t>nirmal kumar</t>
  </si>
  <si>
    <t>DHANLAL RAM</t>
  </si>
  <si>
    <t>Bijay Prasad</t>
  </si>
  <si>
    <t>Shila devi</t>
  </si>
  <si>
    <t>Mukesh Kumar Singh</t>
  </si>
  <si>
    <t>rajan</t>
  </si>
  <si>
    <t>Kamlesh Viswkarma</t>
  </si>
  <si>
    <t>Prabha</t>
  </si>
  <si>
    <t>Candeswar Sahni</t>
  </si>
  <si>
    <t>Pradeep Bharti</t>
  </si>
  <si>
    <t>FMF040580</t>
  </si>
  <si>
    <t>hhh</t>
  </si>
  <si>
    <t>Bigan Shrama</t>
  </si>
  <si>
    <t>Lili pradhana</t>
  </si>
  <si>
    <t>Shisir Kumar Pradhan</t>
  </si>
  <si>
    <t>KANDHILAL yadav</t>
  </si>
  <si>
    <t>habun</t>
  </si>
  <si>
    <t>asalam</t>
  </si>
  <si>
    <t>Dharmendra Prajapati</t>
  </si>
  <si>
    <t>Vivekanand Sah</t>
  </si>
  <si>
    <t>Premsila</t>
  </si>
  <si>
    <t>Iswar Nag</t>
  </si>
  <si>
    <t>Malti 01</t>
  </si>
  <si>
    <t>Suk Lal Majhi</t>
  </si>
  <si>
    <t>priyanka2026</t>
  </si>
  <si>
    <t>pooja01</t>
  </si>
  <si>
    <t>ranjulata</t>
  </si>
  <si>
    <t>Upendra Amat</t>
  </si>
  <si>
    <t>sarasal</t>
  </si>
  <si>
    <t>K Murugesan</t>
  </si>
  <si>
    <t>khetala11</t>
  </si>
  <si>
    <t>Vishal kumar</t>
  </si>
  <si>
    <t>Rambali Sahani</t>
  </si>
  <si>
    <t>basnti</t>
  </si>
  <si>
    <t>MADAN LAL PANIKA</t>
  </si>
  <si>
    <t>nisha devi</t>
  </si>
  <si>
    <t>Jokhu Ram</t>
  </si>
  <si>
    <t>Kamta Ravidas</t>
  </si>
  <si>
    <t>beauty</t>
  </si>
  <si>
    <t>Bishwajit Karjyee</t>
  </si>
  <si>
    <t>Sanjay Chauhan</t>
  </si>
  <si>
    <t>radha bda colony</t>
  </si>
  <si>
    <t>Karma</t>
  </si>
  <si>
    <t>Bhola Mahto</t>
  </si>
  <si>
    <t>Laya</t>
  </si>
  <si>
    <t>ABIALAL PUJHARI</t>
  </si>
  <si>
    <t>sangita devi 2</t>
  </si>
  <si>
    <t>Kishori Das</t>
  </si>
  <si>
    <t>new pathariya</t>
  </si>
  <si>
    <t>Shivraj Ahirwar</t>
  </si>
  <si>
    <t>yuhi</t>
  </si>
  <si>
    <t>Omprakash Prasad Patel</t>
  </si>
  <si>
    <t>SHILA DEVI</t>
  </si>
  <si>
    <t>Jagdish ganjhu</t>
  </si>
  <si>
    <t>mufin</t>
  </si>
  <si>
    <t>Mukesh ahirwar</t>
  </si>
  <si>
    <t>ruksana</t>
  </si>
  <si>
    <t>Sharukh</t>
  </si>
  <si>
    <t>gurvinder kaur</t>
  </si>
  <si>
    <t>Sushil kumar</t>
  </si>
  <si>
    <t>chama bai</t>
  </si>
  <si>
    <t>Ankit kurrochi</t>
  </si>
  <si>
    <t>Asha bai2</t>
  </si>
  <si>
    <t>Shani Kumar Basor</t>
  </si>
  <si>
    <t>sems</t>
  </si>
  <si>
    <t>GHANSHYAM PAL</t>
  </si>
  <si>
    <t>sima223</t>
  </si>
  <si>
    <t>Vandana.</t>
  </si>
  <si>
    <t>Sunil Domaji Yeskar</t>
  </si>
  <si>
    <t>Charbahali</t>
  </si>
  <si>
    <t>Upendra Nanda</t>
  </si>
  <si>
    <t>Jitendra Mahananda</t>
  </si>
  <si>
    <t>cross cell</t>
  </si>
  <si>
    <t>Pradumya Golkar</t>
  </si>
  <si>
    <t>Lokendra Bare</t>
  </si>
  <si>
    <t>Avishek kumar sharma</t>
  </si>
  <si>
    <t>malti ji</t>
  </si>
  <si>
    <t>malti</t>
  </si>
  <si>
    <t>komal kol</t>
  </si>
  <si>
    <t>Rani01</t>
  </si>
  <si>
    <t>Neeraj Rathore</t>
  </si>
  <si>
    <t>FMF025586</t>
  </si>
  <si>
    <t>Nitaben</t>
  </si>
  <si>
    <t>Jugaji Becharaji Thakarda</t>
  </si>
  <si>
    <t>Deepak Kumar Rai</t>
  </si>
  <si>
    <t>Kalu Dagode</t>
  </si>
  <si>
    <t>Sneha98</t>
  </si>
  <si>
    <t>Vijendra Prajapati</t>
  </si>
  <si>
    <t>Suresh Ram</t>
  </si>
  <si>
    <t>Rinku</t>
  </si>
  <si>
    <t>SANJAY KUMAR RAY</t>
  </si>
  <si>
    <t>Ravi Keshav Kumar</t>
  </si>
  <si>
    <t>FMF030843</t>
  </si>
  <si>
    <t>Thangarasu</t>
  </si>
  <si>
    <t>tanu</t>
  </si>
  <si>
    <t>Ram Awadh</t>
  </si>
  <si>
    <t xml:space="preserve">Ansu Tiwari </t>
  </si>
  <si>
    <t>Anjani Kant Tiwari</t>
  </si>
  <si>
    <t>Vijay</t>
  </si>
  <si>
    <t>RAKESH RAIKWAR</t>
  </si>
  <si>
    <t>Region</t>
  </si>
  <si>
    <t>Madhubani</t>
  </si>
  <si>
    <t>Samastipur</t>
  </si>
  <si>
    <t>North Lakhimpur</t>
  </si>
  <si>
    <t>Siliguri</t>
  </si>
  <si>
    <t>Guwahati</t>
  </si>
  <si>
    <t>Ambikapur</t>
  </si>
  <si>
    <t>Chindwara</t>
  </si>
  <si>
    <t>Jabalpur</t>
  </si>
  <si>
    <t>Raipur</t>
  </si>
  <si>
    <t>Lucknow</t>
  </si>
  <si>
    <t>Prayagraj</t>
  </si>
  <si>
    <t>Gorakhpur</t>
  </si>
  <si>
    <t>Varanasi</t>
  </si>
  <si>
    <t>Jaipur</t>
  </si>
  <si>
    <t>Karnal</t>
  </si>
  <si>
    <t>Agra</t>
  </si>
  <si>
    <t>Darbhanga</t>
  </si>
  <si>
    <t xml:space="preserve">Gaya </t>
  </si>
  <si>
    <t>Patna</t>
  </si>
  <si>
    <t>Bhagalpur</t>
  </si>
  <si>
    <t>Roorkee</t>
  </si>
  <si>
    <t>Meerut</t>
  </si>
  <si>
    <t>Keonjhar</t>
  </si>
  <si>
    <t>Bhadrak</t>
  </si>
  <si>
    <t>Bhubaneshwar</t>
  </si>
  <si>
    <t>Deogarh</t>
  </si>
  <si>
    <t>Bhawaniptna</t>
  </si>
  <si>
    <t>Konisi</t>
  </si>
  <si>
    <t>Boudh</t>
  </si>
  <si>
    <t>Giridih</t>
  </si>
  <si>
    <t>Deoghar</t>
  </si>
  <si>
    <t>Tiruchirappalli</t>
  </si>
  <si>
    <t>Vellore</t>
  </si>
  <si>
    <t>Coimbatore</t>
  </si>
  <si>
    <t>Tirunelveli</t>
  </si>
  <si>
    <t>Chennai</t>
  </si>
  <si>
    <t>Madurai</t>
  </si>
  <si>
    <t>South Ap</t>
  </si>
  <si>
    <t>South Telangana</t>
  </si>
  <si>
    <t>Unnao</t>
  </si>
  <si>
    <t>North Karnataka</t>
  </si>
  <si>
    <t xml:space="preserve">South Karnataka </t>
  </si>
  <si>
    <t xml:space="preserve">Central Karnataka </t>
  </si>
  <si>
    <t>Bijnor</t>
  </si>
  <si>
    <t>Rajkot</t>
  </si>
  <si>
    <t>Jodhpur</t>
  </si>
  <si>
    <t>Santrampur</t>
  </si>
  <si>
    <t>Vadodara</t>
  </si>
  <si>
    <t xml:space="preserve">Bhopal </t>
  </si>
  <si>
    <t>Indore</t>
  </si>
  <si>
    <t>Ratlam</t>
  </si>
  <si>
    <t xml:space="preserve">Chhatarpur </t>
  </si>
  <si>
    <t>North Telangana</t>
  </si>
  <si>
    <t>North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</si>
</sst>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₹&quot;\ #,##0;[Red]&quot;₹&quot;\ \-#,##0"/>
    <numFmt numFmtId="8" formatCode="&quot;₹&quot;\ #,##0.00;[Red]&quot;₹&quot;\ \-#,##0.00"/>
    <numFmt numFmtId="43" formatCode="_ * #,##0.00_ ;_ * \-#,##0.00_ ;_ * &quot;-&quot;??_ ;_ @_ "/>
    <numFmt numFmtId="164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9">
    <xf numFmtId="0" fontId="0" fillId="0" borderId="0" xfId="0"/>
    <xf numFmtId="15" fontId="0" fillId="0" borderId="0" xfId="0" applyNumberFormat="1"/>
    <xf numFmtId="0" fontId="1" fillId="2" borderId="0" xfId="0" applyFont="1" applyFill="1"/>
    <xf numFmtId="0" fontId="0" fillId="0" borderId="1" xfId="0" applyBorder="1" applyAlignment="1">
      <alignment horizontal="center"/>
    </xf>
    <xf numFmtId="22" fontId="0" fillId="0" borderId="3" xfId="0" applyNumberFormat="1" applyBorder="1"/>
    <xf numFmtId="0" fontId="2" fillId="0" borderId="0" xfId="0" applyFont="1"/>
    <xf numFmtId="15" fontId="2" fillId="0" borderId="0" xfId="0" applyNumberFormat="1" applyFont="1"/>
    <xf numFmtId="0" fontId="1" fillId="2" borderId="3" xfId="0" applyFont="1" applyFill="1" applyBorder="1"/>
    <xf numFmtId="0" fontId="0" fillId="0" borderId="0" xfId="0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9" fontId="2" fillId="10" borderId="1" xfId="0" applyNumberFormat="1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9" fontId="1" fillId="11" borderId="0" xfId="0" applyNumberFormat="1" applyFont="1" applyFill="1" applyAlignment="1">
      <alignment horizontal="center"/>
    </xf>
    <xf numFmtId="14" fontId="0" fillId="0" borderId="0" xfId="0" applyNumberFormat="1"/>
    <xf numFmtId="0" fontId="1" fillId="3" borderId="6" xfId="0" applyFont="1" applyFill="1" applyBorder="1" applyAlignment="1">
      <alignment horizontal="center"/>
    </xf>
    <xf numFmtId="9" fontId="1" fillId="3" borderId="6" xfId="0" applyNumberFormat="1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8" xfId="0" applyBorder="1" applyAlignment="1">
      <alignment horizontal="left"/>
    </xf>
    <xf numFmtId="0" fontId="1" fillId="2" borderId="12" xfId="0" applyFont="1" applyFill="1" applyBorder="1"/>
    <xf numFmtId="10" fontId="1" fillId="3" borderId="6" xfId="0" applyNumberFormat="1" applyFont="1" applyFill="1" applyBorder="1" applyAlignment="1">
      <alignment horizontal="center"/>
    </xf>
    <xf numFmtId="10" fontId="0" fillId="0" borderId="0" xfId="0" applyNumberFormat="1"/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9" fontId="0" fillId="0" borderId="0" xfId="0" applyNumberFormat="1"/>
    <xf numFmtId="9" fontId="2" fillId="0" borderId="1" xfId="0" applyNumberFormat="1" applyFont="1" applyBorder="1" applyAlignment="1">
      <alignment horizontal="center"/>
    </xf>
    <xf numFmtId="10" fontId="1" fillId="3" borderId="6" xfId="2" applyNumberFormat="1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" fillId="11" borderId="0" xfId="0" applyNumberFormat="1" applyFont="1" applyFill="1" applyAlignment="1">
      <alignment horizontal="center"/>
    </xf>
    <xf numFmtId="10" fontId="2" fillId="10" borderId="1" xfId="0" applyNumberFormat="1" applyFont="1" applyFill="1" applyBorder="1" applyAlignment="1">
      <alignment horizontal="center"/>
    </xf>
    <xf numFmtId="22" fontId="0" fillId="0" borderId="0" xfId="0" applyNumberFormat="1"/>
    <xf numFmtId="0" fontId="1" fillId="14" borderId="1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9" fontId="2" fillId="10" borderId="13" xfId="0" applyNumberFormat="1" applyFont="1" applyFill="1" applyBorder="1" applyAlignment="1">
      <alignment horizontal="center"/>
    </xf>
    <xf numFmtId="9" fontId="1" fillId="3" borderId="18" xfId="0" applyNumberFormat="1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1" fillId="2" borderId="4" xfId="0" applyFont="1" applyFill="1" applyBorder="1"/>
    <xf numFmtId="6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6" fontId="1" fillId="11" borderId="0" xfId="0" applyNumberFormat="1" applyFont="1" applyFill="1" applyAlignment="1">
      <alignment horizontal="center"/>
    </xf>
    <xf numFmtId="6" fontId="1" fillId="15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/>
    </xf>
    <xf numFmtId="6" fontId="0" fillId="0" borderId="0" xfId="0" applyNumberFormat="1"/>
    <xf numFmtId="0" fontId="1" fillId="14" borderId="21" xfId="0" applyFont="1" applyFill="1" applyBorder="1" applyAlignment="1">
      <alignment horizontal="center" vertical="center" wrapText="1"/>
    </xf>
    <xf numFmtId="9" fontId="2" fillId="0" borderId="21" xfId="0" applyNumberFormat="1" applyFont="1" applyBorder="1" applyAlignment="1">
      <alignment horizontal="center"/>
    </xf>
    <xf numFmtId="6" fontId="1" fillId="3" borderId="6" xfId="0" applyNumberFormat="1" applyFont="1" applyFill="1" applyBorder="1" applyAlignment="1">
      <alignment horizontal="center"/>
    </xf>
    <xf numFmtId="10" fontId="1" fillId="3" borderId="22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0" fillId="3" borderId="9" xfId="0" applyFill="1" applyBorder="1"/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3" xfId="0" applyFill="1" applyBorder="1"/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10" xfId="0" applyFill="1" applyBorder="1"/>
    <xf numFmtId="0" fontId="0" fillId="3" borderId="24" xfId="0" applyFill="1" applyBorder="1"/>
    <xf numFmtId="0" fontId="1" fillId="18" borderId="0" xfId="0" applyFont="1" applyFill="1"/>
    <xf numFmtId="0" fontId="6" fillId="19" borderId="1" xfId="0" applyFont="1" applyFill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1" fillId="20" borderId="1" xfId="0" applyFont="1" applyFill="1" applyBorder="1" applyAlignment="1">
      <alignment horizontal="center" vertical="center" wrapText="1"/>
    </xf>
    <xf numFmtId="0" fontId="1" fillId="18" borderId="4" xfId="0" applyFont="1" applyFill="1" applyBorder="1"/>
    <xf numFmtId="0" fontId="0" fillId="0" borderId="4" xfId="0" applyBorder="1"/>
    <xf numFmtId="10" fontId="0" fillId="0" borderId="0" xfId="3" applyNumberFormat="1" applyFont="1"/>
    <xf numFmtId="15" fontId="1" fillId="18" borderId="0" xfId="0" applyNumberFormat="1" applyFont="1" applyFill="1"/>
    <xf numFmtId="0" fontId="1" fillId="18" borderId="12" xfId="0" applyFont="1" applyFill="1" applyBorder="1"/>
    <xf numFmtId="15" fontId="1" fillId="18" borderId="12" xfId="0" applyNumberFormat="1" applyFont="1" applyFill="1" applyBorder="1"/>
    <xf numFmtId="17" fontId="0" fillId="0" borderId="0" xfId="0" applyNumberFormat="1"/>
    <xf numFmtId="0" fontId="1" fillId="21" borderId="0" xfId="0" applyFont="1" applyFill="1"/>
    <xf numFmtId="0" fontId="1" fillId="22" borderId="8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1" fillId="22" borderId="1" xfId="0" applyFont="1" applyFill="1" applyBorder="1" applyAlignment="1">
      <alignment horizontal="center" vertical="center" wrapText="1"/>
    </xf>
    <xf numFmtId="6" fontId="1" fillId="22" borderId="1" xfId="0" applyNumberFormat="1" applyFont="1" applyFill="1" applyBorder="1" applyAlignment="1">
      <alignment horizontal="center" vertical="center" wrapText="1"/>
    </xf>
    <xf numFmtId="6" fontId="2" fillId="0" borderId="13" xfId="0" applyNumberFormat="1" applyFont="1" applyBorder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9" fontId="2" fillId="0" borderId="12" xfId="0" applyNumberFormat="1" applyFont="1" applyBorder="1" applyAlignment="1">
      <alignment horizontal="center"/>
    </xf>
    <xf numFmtId="10" fontId="2" fillId="0" borderId="12" xfId="0" applyNumberFormat="1" applyFont="1" applyBorder="1" applyAlignment="1">
      <alignment horizontal="center"/>
    </xf>
    <xf numFmtId="10" fontId="2" fillId="0" borderId="21" xfId="0" applyNumberFormat="1" applyFont="1" applyBorder="1" applyAlignment="1">
      <alignment horizontal="center"/>
    </xf>
    <xf numFmtId="10" fontId="2" fillId="0" borderId="39" xfId="0" applyNumberFormat="1" applyFont="1" applyBorder="1" applyAlignment="1">
      <alignment horizontal="center"/>
    </xf>
    <xf numFmtId="15" fontId="1" fillId="6" borderId="1" xfId="0" applyNumberFormat="1" applyFont="1" applyFill="1" applyBorder="1" applyAlignment="1">
      <alignment horizontal="center" vertical="center" wrapText="1"/>
    </xf>
    <xf numFmtId="8" fontId="0" fillId="0" borderId="1" xfId="0" applyNumberFormat="1" applyBorder="1" applyAlignment="1">
      <alignment horizontal="center"/>
    </xf>
    <xf numFmtId="8" fontId="0" fillId="0" borderId="12" xfId="0" applyNumberFormat="1" applyBorder="1" applyAlignment="1">
      <alignment horizontal="center"/>
    </xf>
    <xf numFmtId="0" fontId="1" fillId="23" borderId="36" xfId="0" applyFont="1" applyFill="1" applyBorder="1" applyAlignment="1">
      <alignment horizontal="center"/>
    </xf>
    <xf numFmtId="9" fontId="1" fillId="23" borderId="37" xfId="0" applyNumberFormat="1" applyFont="1" applyFill="1" applyBorder="1" applyAlignment="1">
      <alignment horizontal="center"/>
    </xf>
    <xf numFmtId="8" fontId="1" fillId="23" borderId="37" xfId="0" applyNumberFormat="1" applyFont="1" applyFill="1" applyBorder="1" applyAlignment="1">
      <alignment horizontal="center"/>
    </xf>
    <xf numFmtId="10" fontId="1" fillId="23" borderId="37" xfId="0" applyNumberFormat="1" applyFont="1" applyFill="1" applyBorder="1" applyAlignment="1">
      <alignment horizontal="center"/>
    </xf>
    <xf numFmtId="10" fontId="1" fillId="23" borderId="38" xfId="2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14" fontId="0" fillId="0" borderId="3" xfId="0" applyNumberFormat="1" applyBorder="1"/>
    <xf numFmtId="0" fontId="1" fillId="3" borderId="27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 wrapText="1"/>
    </xf>
    <xf numFmtId="0" fontId="2" fillId="12" borderId="5" xfId="0" applyFont="1" applyFill="1" applyBorder="1" applyAlignment="1">
      <alignment horizontal="center"/>
    </xf>
    <xf numFmtId="0" fontId="2" fillId="12" borderId="40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2" fillId="13" borderId="2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8" borderId="32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2" fillId="8" borderId="23" xfId="0" applyFont="1" applyFill="1" applyBorder="1" applyAlignment="1">
      <alignment horizontal="center" vertical="center"/>
    </xf>
    <xf numFmtId="0" fontId="2" fillId="8" borderId="25" xfId="0" applyFont="1" applyFill="1" applyBorder="1" applyAlignment="1">
      <alignment horizontal="center" vertical="center"/>
    </xf>
    <xf numFmtId="0" fontId="2" fillId="16" borderId="33" xfId="0" applyFont="1" applyFill="1" applyBorder="1" applyAlignment="1">
      <alignment horizontal="center" vertical="center"/>
    </xf>
    <xf numFmtId="0" fontId="2" fillId="16" borderId="34" xfId="0" applyFont="1" applyFill="1" applyBorder="1" applyAlignment="1">
      <alignment horizontal="center" vertical="center"/>
    </xf>
    <xf numFmtId="0" fontId="2" fillId="16" borderId="24" xfId="0" applyFont="1" applyFill="1" applyBorder="1" applyAlignment="1">
      <alignment horizontal="center" vertical="center"/>
    </xf>
    <xf numFmtId="0" fontId="2" fillId="16" borderId="25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/>
    </xf>
    <xf numFmtId="0" fontId="2" fillId="13" borderId="14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 vertical="center" wrapText="1"/>
    </xf>
    <xf numFmtId="0" fontId="1" fillId="17" borderId="26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2" fillId="12" borderId="15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15" fontId="2" fillId="4" borderId="13" xfId="0" applyNumberFormat="1" applyFont="1" applyFill="1" applyBorder="1" applyAlignment="1">
      <alignment horizontal="center" vertical="center"/>
    </xf>
    <xf numFmtId="15" fontId="2" fillId="4" borderId="14" xfId="0" applyNumberFormat="1" applyFont="1" applyFill="1" applyBorder="1" applyAlignment="1">
      <alignment horizontal="center" vertical="center"/>
    </xf>
    <xf numFmtId="15" fontId="2" fillId="4" borderId="7" xfId="0" applyNumberFormat="1" applyFont="1" applyFill="1" applyBorder="1" applyAlignment="1">
      <alignment horizontal="center" vertical="center"/>
    </xf>
    <xf numFmtId="0" fontId="2" fillId="9" borderId="13" xfId="0" applyFont="1" applyFill="1" applyBorder="1" applyAlignment="1">
      <alignment horizontal="center"/>
    </xf>
    <xf numFmtId="0" fontId="2" fillId="9" borderId="14" xfId="0" applyFont="1" applyFill="1" applyBorder="1" applyAlignment="1">
      <alignment horizontal="center"/>
    </xf>
    <xf numFmtId="0" fontId="2" fillId="9" borderId="7" xfId="0" applyFont="1" applyFill="1" applyBorder="1" applyAlignment="1">
      <alignment horizontal="center"/>
    </xf>
    <xf numFmtId="0" fontId="2" fillId="16" borderId="32" xfId="0" applyFont="1" applyFill="1" applyBorder="1" applyAlignment="1">
      <alignment horizontal="center" vertical="center"/>
    </xf>
    <xf numFmtId="0" fontId="2" fillId="16" borderId="23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/>
    </xf>
    <xf numFmtId="0" fontId="1" fillId="11" borderId="2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3" borderId="7" xfId="0" applyFont="1" applyFill="1" applyBorder="1" applyAlignment="1">
      <alignment horizontal="center"/>
    </xf>
    <xf numFmtId="0" fontId="2" fillId="8" borderId="7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6" borderId="9" xfId="0" applyFont="1" applyFill="1" applyBorder="1" applyAlignment="1">
      <alignment horizontal="center" vertical="center"/>
    </xf>
    <xf numFmtId="0" fontId="2" fillId="16" borderId="10" xfId="0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32 2" xfId="1" xr:uid="{8FA58B0D-3CDB-4C10-9BA0-CCA9CAB93449}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3E79B-4599-4258-B9AC-63A4A578228E}">
  <dimension ref="A1:K12"/>
  <sheetViews>
    <sheetView zoomScale="90" zoomScaleNormal="90" workbookViewId="0">
      <pane xSplit="1" ySplit="3" topLeftCell="B4" activePane="bottomRight" state="frozen"/>
      <selection sqref="A1:Z9"/>
      <selection pane="topRight" sqref="A1:Z9"/>
      <selection pane="bottomLeft" sqref="A1:Z9"/>
      <selection pane="bottomRight" activeCell="E8" sqref="E8"/>
    </sheetView>
  </sheetViews>
  <sheetFormatPr defaultRowHeight="14.5" x14ac:dyDescent="0.35"/>
  <cols>
    <col min="1" max="1" width="14.6328125" bestFit="1" customWidth="1"/>
    <col min="2" max="2" width="15.90625" customWidth="1"/>
    <col min="3" max="3" width="8.26953125" customWidth="1"/>
    <col min="4" max="4" width="18" customWidth="1"/>
    <col min="5" max="5" width="9.08984375" customWidth="1"/>
    <col min="6" max="6" width="18.08984375" customWidth="1"/>
    <col min="7" max="7" width="8.453125" customWidth="1"/>
    <col min="8" max="8" width="16.453125" customWidth="1"/>
    <col min="9" max="9" width="8.453125" customWidth="1"/>
    <col min="10" max="10" width="17.453125" customWidth="1"/>
    <col min="11" max="11" width="9.54296875" customWidth="1"/>
  </cols>
  <sheetData>
    <row r="1" spans="1:11" x14ac:dyDescent="0.35">
      <c r="A1" s="97" t="s">
        <v>772</v>
      </c>
      <c r="B1" s="107" t="s">
        <v>899</v>
      </c>
      <c r="C1" s="108"/>
      <c r="D1" s="111" t="s">
        <v>901</v>
      </c>
      <c r="E1" s="112"/>
      <c r="F1" s="104" t="s">
        <v>902</v>
      </c>
      <c r="G1" s="105"/>
      <c r="H1" s="105"/>
      <c r="I1" s="106"/>
      <c r="J1" s="99" t="s">
        <v>707</v>
      </c>
      <c r="K1" s="100"/>
    </row>
    <row r="2" spans="1:11" x14ac:dyDescent="0.35">
      <c r="A2" s="98"/>
      <c r="B2" s="109"/>
      <c r="C2" s="110"/>
      <c r="D2" s="113"/>
      <c r="E2" s="114"/>
      <c r="F2" s="103" t="s">
        <v>678</v>
      </c>
      <c r="G2" s="103"/>
      <c r="H2" s="103" t="s">
        <v>677</v>
      </c>
      <c r="I2" s="103"/>
      <c r="J2" s="101" t="s">
        <v>710</v>
      </c>
      <c r="K2" s="102"/>
    </row>
    <row r="3" spans="1:11" s="8" customFormat="1" x14ac:dyDescent="0.35">
      <c r="A3" s="98"/>
      <c r="B3" s="86" t="str">
        <f ca="1">"As of "&amp;TEXT(TODAY()-1,"dd")&amp;"-"&amp;TEXT(TODAY()-1,"mmm")&amp;"-"&amp;TEXT(TODAY()-1,"yyyy")</f>
        <v>As of 07-Jul-2026</v>
      </c>
      <c r="C3" s="9" t="s">
        <v>900</v>
      </c>
      <c r="D3" s="36" t="str">
        <f ca="1">"As of "&amp;TEXT(TODAY()-1,"dd")&amp;"-"&amp;TEXT(TODAY()-1,"mmm")&amp;"-"&amp;TEXT(TODAY()-1,"yyyy")</f>
        <v>As of 07-Jul-2026</v>
      </c>
      <c r="E3" s="36" t="s">
        <v>900</v>
      </c>
      <c r="F3" s="10" t="str">
        <f ca="1">"As of "&amp;TEXT(TODAY()-1,"dd")&amp;"-"&amp;TEXT(TODAY()-1,"mmm")&amp;"-"&amp;TEXT(TODAY()-1,"yyyy")</f>
        <v>As of 07-Jul-2026</v>
      </c>
      <c r="G3" s="10" t="s">
        <v>900</v>
      </c>
      <c r="H3" s="10" t="str">
        <f ca="1">"As of "&amp;TEXT(TODAY()-1,"dd")&amp;"-"&amp;TEXT(TODAY()-1,"mmm")&amp;"-"&amp;TEXT(TODAY()-1,"yyyy")</f>
        <v>As of 07-Jul-2026</v>
      </c>
      <c r="I3" s="10" t="s">
        <v>900</v>
      </c>
      <c r="J3" s="45" t="str">
        <f ca="1">"As of "&amp;TEXT(TODAY()-1,"dd")&amp;"-"&amp;TEXT(TODAY()-1,"mmm")&amp;"-"&amp;TEXT(TODAY()-1,"yyyy")</f>
        <v>As of 07-Jul-2026</v>
      </c>
      <c r="K3" s="45" t="s">
        <v>900</v>
      </c>
    </row>
    <row r="4" spans="1:11" x14ac:dyDescent="0.35">
      <c r="A4" s="58" t="s">
        <v>773</v>
      </c>
      <c r="B4" s="26">
        <f>IFERROR((COUNTIFS('GRT Data'!$CO$2:$CO$78519,'Last month Comparision'!A4,'GRT Data'!$AU$2:$AU$78519,"PQM"))/(COUNTIFS('GRT Data'!$CO$2:$CO$78519,'Last month Comparision'!A4)),"-")</f>
        <v>0.70181043663471776</v>
      </c>
      <c r="C4" s="26">
        <v>0.67407712364484695</v>
      </c>
      <c r="D4" s="87">
        <f>(SUMIF('Ujala Plus DB'!$BC$2:$BC$40154,'Last month Comparision'!A4,'Ujala Plus DB'!$W$2:$W$40154))/10000000</f>
        <v>3.1404999999999998</v>
      </c>
      <c r="E4" s="87">
        <f>264953000/10000000</f>
        <v>26.4953</v>
      </c>
      <c r="F4" s="80">
        <f>(COUNTIFS('FTNR Data'!$CP$2:$CP$311,'Last month Comparision'!A4,'FTNR Data'!$AX$2:$AX$311,"PQM",'FTNR Data'!$S$2:$S$311,"FTNR")+COUNTIFS('Priority Customer'!$BL$2:$BL$5137,'Last month Comparision'!A4,'Priority Customer'!$Q$2:$Q$5137,"FTNR",'Priority Customer'!$Z$2:$Z$5137,"&lt;&gt;"&amp;"",'Priority Customer'!$BK$2:$BK$5137,"Jun"))/(COUNTIFS('FTNR Data'!$CP$2:$CP$311,'Last month Comparision'!A4,'FTNR Data'!$AX$2:$AX$311,"PQM")+COUNTIFS('Priority Customer'!$BL$2:$BL$5137,'Last month Comparision'!A4,'Priority Customer'!$Z$2:$Z$5137,"&lt;&gt;"&amp;"",'Priority Customer'!$BK$2:$BK$5137,"Jun"))</f>
        <v>5.0583657587548639E-2</v>
      </c>
      <c r="G4" s="80">
        <v>4.385577630610743E-2</v>
      </c>
      <c r="H4" s="80">
        <f>IFERROR(COUNTIFS('FTNR Data'!$CP$2:$CP$311,'Last month Comparision'!A4,'FTNR Data'!$AX$2:$AX$311,"Branch",'FTNR Data'!$S$2:$S$311,"FTNR")/COUNTIFS('FTNR Data'!$CP$2:$CP$311,'Last month Comparision'!A4,'FTNR Data'!$AX$2:$AX$311,"Branch"),"-")</f>
        <v>0.12087912087912088</v>
      </c>
      <c r="I4" s="80">
        <v>0.1464041095890411</v>
      </c>
      <c r="J4" s="80">
        <f>IFERROR(COUNTIFS('GRT Data'!$CO$2:$CO$78519,'Last month Comparision'!A4,'GRT Data'!$CN$2:$CN$78519,0,'GRT Data'!$AU$2:$AU$78519,"PQM")/(COUNTIFS('GRT Data'!$CO$2:$CO$78519,'Last month Comparision'!A4,'GRT Data'!$AU$2:$AU$78519,"PQM")),"-")+IFERROR(COUNTIFS('GRT Data'!$CO$2:$CO$78519,'Last month Comparision'!A4,'GRT Data'!$CN$2:$CN$78519,1,'GRT Data'!$AU$2:$AU$78519,"PQM")/(COUNTIFS('GRT Data'!$CO$2:$CO$78519,'Last month Comparision'!A4,'GRT Data'!$AU$2:$AU$78519,"PQM")),"-")</f>
        <v>0.92564491654021253</v>
      </c>
      <c r="K4" s="84">
        <v>0.90390879478827368</v>
      </c>
    </row>
    <row r="5" spans="1:11" x14ac:dyDescent="0.35">
      <c r="A5" s="59" t="s">
        <v>825</v>
      </c>
      <c r="B5" s="26">
        <f>IFERROR((COUNTIFS('GRT Data'!$CO$2:$CO$78519,'Last month Comparision'!A5,'GRT Data'!$AU$2:$AU$78519,"PQM"))/(COUNTIFS('GRT Data'!$CO$2:$CO$78519,'Last month Comparision'!A5)),"-")</f>
        <v>0.71345029239766078</v>
      </c>
      <c r="C5" s="26">
        <v>0.64899713467048714</v>
      </c>
      <c r="D5" s="87">
        <f>(SUMIF('Ujala Plus DB'!$BC$2:$BC$40154,'Last month Comparision'!A5,'Ujala Plus DB'!$W$2:$W$40154))/10000000</f>
        <v>2.0804999999999998</v>
      </c>
      <c r="E5" s="87">
        <f>161069000/10000000</f>
        <v>16.1069</v>
      </c>
      <c r="F5" s="80">
        <f>(COUNTIFS('FTNR Data'!$CP$2:$CP$311,'Last month Comparision'!A5,'FTNR Data'!$AX$2:$AX$311,"PQM",'FTNR Data'!$S$2:$S$311,"FTNR")+COUNTIFS('Priority Customer'!$BL$2:$BL$5137,'Last month Comparision'!A5,'Priority Customer'!$Q$2:$Q$5137,"FTNR",'Priority Customer'!$Z$2:$Z$5137,"&lt;&gt;"&amp;"",'Priority Customer'!$BK$2:$BK$5137,"Jun"))/(COUNTIFS('FTNR Data'!$CP$2:$CP$311,'Last month Comparision'!A5,'FTNR Data'!$AX$2:$AX$311,"PQM")+COUNTIFS('Priority Customer'!$BL$2:$BL$5137,'Last month Comparision'!A5,'Priority Customer'!$Z$2:$Z$5137,"&lt;&gt;"&amp;"",'Priority Customer'!$BK$2:$BK$5137,"Jun"))</f>
        <v>8.3333333333333329E-2</v>
      </c>
      <c r="G5" s="80">
        <v>6.3125948406676777E-2</v>
      </c>
      <c r="H5" s="80" t="str">
        <f>IFERROR(COUNTIFS('FTNR Data'!$CP$2:$CP$311,'Last month Comparision'!A5,'FTNR Data'!$AX$2:$AX$311,"Branch",'FTNR Data'!$S$2:$S$311,"FTNR")/COUNTIFS('FTNR Data'!$CP$2:$CP$311,'Last month Comparision'!A5,'FTNR Data'!$AX$2:$AX$311,"Branch"),"-")</f>
        <v>-</v>
      </c>
      <c r="I5" s="80">
        <v>0.23451692815854666</v>
      </c>
      <c r="J5" s="80">
        <f>IFERROR(COUNTIFS('GRT Data'!$CO$2:$CO$78519,'Last month Comparision'!A5,'GRT Data'!$CN$2:$CN$78519,0,'GRT Data'!$AU$2:$AU$78519,"PQM")/(COUNTIFS('GRT Data'!$CO$2:$CO$78519,'Last month Comparision'!A5,'GRT Data'!$AU$2:$AU$78519,"PQM")),"-")+IFERROR(COUNTIFS('GRT Data'!$CO$2:$CO$78519,'Last month Comparision'!A5,'GRT Data'!$CN$2:$CN$78519,1,'GRT Data'!$AU$2:$AU$78519,"PQM")/(COUNTIFS('GRT Data'!$CO$2:$CO$78519,'Last month Comparision'!A5,'GRT Data'!$AU$2:$AU$78519,"PQM")),"-")</f>
        <v>0.89617486338797814</v>
      </c>
      <c r="K5" s="84">
        <v>0.89757174392935979</v>
      </c>
    </row>
    <row r="6" spans="1:11" x14ac:dyDescent="0.35">
      <c r="A6" s="59" t="s">
        <v>824</v>
      </c>
      <c r="B6" s="26">
        <f>IFERROR((COUNTIFS('GRT Data'!$CO$2:$CO$78519,'Last month Comparision'!A6,'GRT Data'!$AU$2:$AU$78519,"PQM"))/(COUNTIFS('GRT Data'!$CO$2:$CO$78519,'Last month Comparision'!A6)),"-")</f>
        <v>0.82170542635658916</v>
      </c>
      <c r="C6" s="26">
        <v>0.82149621212121215</v>
      </c>
      <c r="D6" s="87">
        <f>(SUMIF('Ujala Plus DB'!$BC$2:$BC$40154,'Last month Comparision'!A6,'Ujala Plus DB'!$W$2:$W$40154))/10000000</f>
        <v>1.5244</v>
      </c>
      <c r="E6" s="87">
        <f>103471000/10000000</f>
        <v>10.347099999999999</v>
      </c>
      <c r="F6" s="80">
        <f>(COUNTIFS('FTNR Data'!$CP$2:$CP$311,'Last month Comparision'!A6,'FTNR Data'!$AX$2:$AX$311,"PQM",'FTNR Data'!$S$2:$S$311,"FTNR")+COUNTIFS('Priority Customer'!$BL$2:$BL$5137,'Last month Comparision'!A6,'Priority Customer'!$Q$2:$Q$5137,"FTNR",'Priority Customer'!$Z$2:$Z$5137,"&lt;&gt;"&amp;"",'Priority Customer'!$BK$2:$BK$5137,"Jun"))/(COUNTIFS('FTNR Data'!$CP$2:$CP$311,'Last month Comparision'!A6,'FTNR Data'!$AX$2:$AX$311,"PQM")+COUNTIFS('Priority Customer'!$BL$2:$BL$5137,'Last month Comparision'!A6,'Priority Customer'!$Z$2:$Z$5137,"&lt;&gt;"&amp;"",'Priority Customer'!$BK$2:$BK$5137,"Jun"))</f>
        <v>0</v>
      </c>
      <c r="G6" s="80">
        <v>5.1272593139063079E-2</v>
      </c>
      <c r="H6" s="80" t="str">
        <f>IFERROR(COUNTIFS('FTNR Data'!$CP$2:$CP$311,'Last month Comparision'!A6,'FTNR Data'!$AX$2:$AX$311,"Branch",'FTNR Data'!$S$2:$S$311,"FTNR")/COUNTIFS('FTNR Data'!$CP$2:$CP$311,'Last month Comparision'!A6,'FTNR Data'!$AX$2:$AX$311,"Branch"),"-")</f>
        <v>-</v>
      </c>
      <c r="I6" s="80">
        <v>0.16944444444444445</v>
      </c>
      <c r="J6" s="80">
        <f>IFERROR(COUNTIFS('GRT Data'!$CO$2:$CO$78519,'Last month Comparision'!A6,'GRT Data'!$CN$2:$CN$78519,0,'GRT Data'!$AU$2:$AU$78519,"PQM")/(COUNTIFS('GRT Data'!$CO$2:$CO$78519,'Last month Comparision'!A6,'GRT Data'!$AU$2:$AU$78519,"PQM")),"-")+IFERROR(COUNTIFS('GRT Data'!$CO$2:$CO$78519,'Last month Comparision'!A6,'GRT Data'!$CN$2:$CN$78519,1,'GRT Data'!$AU$2:$AU$78519,"PQM")/(COUNTIFS('GRT Data'!$CO$2:$CO$78519,'Last month Comparision'!A6,'GRT Data'!$AU$2:$AU$78519,"PQM")),"-")</f>
        <v>0.8647798742138364</v>
      </c>
      <c r="K6" s="84">
        <v>0.8403458213256485</v>
      </c>
    </row>
    <row r="7" spans="1:11" ht="15" thickBot="1" x14ac:dyDescent="0.4">
      <c r="A7" s="81" t="s">
        <v>826</v>
      </c>
      <c r="B7" s="82">
        <f>IFERROR((COUNTIFS('GRT Data'!$CO$2:$CO$78519,'Last month Comparision'!A7,'GRT Data'!$AU$2:$AU$78519,"PQM"))/(COUNTIFS('GRT Data'!$CO$2:$CO$78519,'Last month Comparision'!A7)),"-")</f>
        <v>0.68990384615384615</v>
      </c>
      <c r="C7" s="82">
        <v>0.7414125820146662</v>
      </c>
      <c r="D7" s="88">
        <f>(SUMIF('Ujala Plus DB'!$BC$2:$BC$40154,'Last month Comparision'!A7,'Ujala Plus DB'!$W$2:$W$40154))/10000000</f>
        <v>1.6365000000000001</v>
      </c>
      <c r="E7" s="88">
        <f>110944000/10000000</f>
        <v>11.0944</v>
      </c>
      <c r="F7" s="83">
        <f>(COUNTIFS('FTNR Data'!$CP$2:$CP$311,'Last month Comparision'!A7,'FTNR Data'!$AX$2:$AX$311,"PQM",'FTNR Data'!$S$2:$S$311,"FTNR")+COUNTIFS('Priority Customer'!$BL$2:$BL$5137,'Last month Comparision'!A7,'Priority Customer'!$Q$2:$Q$5137,"FTNR",'Priority Customer'!$Z$2:$Z$5137,"&lt;&gt;"&amp;"",'Priority Customer'!$BK$2:$BK$5137,"Jun"))/(COUNTIFS('FTNR Data'!$CP$2:$CP$311,'Last month Comparision'!A7,'FTNR Data'!$AX$2:$AX$311,"PQM")+COUNTIFS('Priority Customer'!$BL$2:$BL$5137,'Last month Comparision'!A7,'Priority Customer'!$Z$2:$Z$5137,"&lt;&gt;"&amp;"",'Priority Customer'!$BK$2:$BK$5137,"Jun"))</f>
        <v>0</v>
      </c>
      <c r="G7" s="83">
        <v>5.272226050999311E-2</v>
      </c>
      <c r="H7" s="83" t="str">
        <f>IFERROR(COUNTIFS('FTNR Data'!$CP$2:$CP$311,'Last month Comparision'!A7,'FTNR Data'!$AX$2:$AX$311,"Branch",'FTNR Data'!$S$2:$S$311,"FTNR")/COUNTIFS('FTNR Data'!$CP$2:$CP$311,'Last month Comparision'!A7,'FTNR Data'!$AX$2:$AX$311,"Branch"),"-")</f>
        <v>-</v>
      </c>
      <c r="I7" s="83">
        <v>0.16541353383458646</v>
      </c>
      <c r="J7" s="83">
        <f>IFERROR(COUNTIFS('GRT Data'!$CO$2:$CO$78519,'Last month Comparision'!A7,'GRT Data'!$CN$2:$CN$78519,0,'GRT Data'!$AU$2:$AU$78519,"PQM")/(COUNTIFS('GRT Data'!$CO$2:$CO$78519,'Last month Comparision'!A7,'GRT Data'!$AU$2:$AU$78519,"PQM")),"-")+IFERROR(COUNTIFS('GRT Data'!$CO$2:$CO$78519,'Last month Comparision'!A7,'GRT Data'!$CN$2:$CN$78519,1,'GRT Data'!$AU$2:$AU$78519,"PQM")/(COUNTIFS('GRT Data'!$CO$2:$CO$78519,'Last month Comparision'!A7,'GRT Data'!$AU$2:$AU$78519,"PQM")),"-")</f>
        <v>0.93728222996515675</v>
      </c>
      <c r="K7" s="85">
        <v>0.91723060905778242</v>
      </c>
    </row>
    <row r="8" spans="1:11" ht="15" thickBot="1" x14ac:dyDescent="0.4">
      <c r="A8" s="89" t="s">
        <v>685</v>
      </c>
      <c r="B8" s="90">
        <f>IFERROR((COUNTIFS('GRT Data'!$AU$2:$AU$78519,"PQM"))/(COUNTA('GRT Data'!$A$2:$A$85789)),"-")</f>
        <v>0.72283813747228376</v>
      </c>
      <c r="C8" s="90">
        <v>0.69980620155038764</v>
      </c>
      <c r="D8" s="91">
        <f>SUM(D4:D7)</f>
        <v>8.3818999999999999</v>
      </c>
      <c r="E8" s="91">
        <f>SUM(E4:E7)</f>
        <v>64.043700000000001</v>
      </c>
      <c r="F8" s="92">
        <f>IFERROR((COUNTIFS('FTNR Data'!$AX$2:$AX$311,"PQM",'FTNR Data'!$S$2:$S$311,"FTNR")+COUNTIFS('Priority Customer'!$Q$2:$Q$5137,"FTNR",'Priority Customer'!$Z$2:$Z$5137,"&lt;&gt;"&amp;"",'Priority Customer'!$BK$2:$BK$5137,"Jun"))/(COUNTIFS('FTNR Data'!$AX$2:$AX$311,"PQM")+COUNTIFS('Priority Customer'!$Z$2:$Z$5137,"&lt;&gt;"&amp;"",'Priority Customer'!$BK$2:$BK$5137,"Jun")),"-")</f>
        <v>4.6052631578947366E-2</v>
      </c>
      <c r="G8" s="92">
        <v>5.0818314971661463E-2</v>
      </c>
      <c r="H8" s="92">
        <f>IFERROR((COUNTIFS('FTNR Data'!$AX$2:$AX$311,"Branch",'FTNR Data'!$S$2:$S$311,"FTNR"))/(COUNTIFS('FTNR Data'!$AX$2:$AX$311,"Branch")),"-")</f>
        <v>0.12087912087912088</v>
      </c>
      <c r="I8" s="92">
        <v>0.17432195975503062</v>
      </c>
      <c r="J8" s="92">
        <f>(IFERROR(COUNTIFS('GRT Data'!$CN$2:$CN$78591,0,'GRT Data'!$AU$2:$AU$78591,"PQM")/(COUNTIFS('GRT Data'!$AU$2:$AU$78519,"PQM")),"-"))+(IFERROR(COUNTIFS('GRT Data'!$CN$2:$CN$78591,1,'GRT Data'!$AU$2:$AU$78591,"PQM")/(COUNTIFS('GRT Data'!$AU$2:$AU$78519,"PQM")),"-"))</f>
        <v>0.90920245398773003</v>
      </c>
      <c r="K8" s="93">
        <v>0.89476599279977842</v>
      </c>
    </row>
    <row r="12" spans="1:11" x14ac:dyDescent="0.35">
      <c r="F12" s="64"/>
      <c r="G12" s="64"/>
      <c r="H12" s="64"/>
      <c r="I12" s="64"/>
    </row>
  </sheetData>
  <mergeCells count="8">
    <mergeCell ref="A1:A3"/>
    <mergeCell ref="J1:K1"/>
    <mergeCell ref="J2:K2"/>
    <mergeCell ref="F2:G2"/>
    <mergeCell ref="F1:I1"/>
    <mergeCell ref="B1:C2"/>
    <mergeCell ref="D1:E2"/>
    <mergeCell ref="H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305E3-090B-486B-88D6-7EA2286CBE42}">
  <dimension ref="A1:W11"/>
  <sheetViews>
    <sheetView zoomScale="90" zoomScaleNormal="90" workbookViewId="0">
      <pane xSplit="1" ySplit="3" topLeftCell="G4" activePane="bottomRight" state="frozen"/>
      <selection sqref="A1:Z9"/>
      <selection pane="topRight" sqref="A1:Z9"/>
      <selection pane="bottomLeft" sqref="A1:Z9"/>
      <selection pane="bottomRight" activeCell="L15" sqref="L15"/>
    </sheetView>
  </sheetViews>
  <sheetFormatPr defaultRowHeight="14.5" x14ac:dyDescent="0.35"/>
  <cols>
    <col min="1" max="1" width="14.6328125" bestFit="1" customWidth="1"/>
    <col min="2" max="2" width="9.1796875" customWidth="1"/>
    <col min="3" max="3" width="6.6328125" bestFit="1" customWidth="1"/>
    <col min="4" max="4" width="7.08984375" customWidth="1"/>
    <col min="5" max="5" width="7.54296875" customWidth="1"/>
    <col min="6" max="6" width="12.1796875" customWidth="1"/>
    <col min="7" max="7" width="19.6328125" customWidth="1"/>
    <col min="8" max="8" width="6.6328125" bestFit="1" customWidth="1"/>
    <col min="9" max="9" width="8.08984375" bestFit="1" customWidth="1"/>
    <col min="10" max="10" width="6.36328125" customWidth="1"/>
    <col min="11" max="11" width="14.7265625" customWidth="1"/>
    <col min="12" max="12" width="11.26953125" customWidth="1"/>
    <col min="13" max="13" width="14.6328125" customWidth="1"/>
    <col min="14" max="14" width="5.1796875" bestFit="1" customWidth="1"/>
    <col min="15" max="15" width="6.54296875" customWidth="1"/>
    <col min="16" max="16" width="11.81640625" bestFit="1" customWidth="1"/>
    <col min="17" max="17" width="10.1796875" bestFit="1" customWidth="1"/>
    <col min="18" max="18" width="10.90625" bestFit="1" customWidth="1"/>
    <col min="19" max="19" width="11.81640625" bestFit="1" customWidth="1"/>
    <col min="20" max="20" width="9" bestFit="1" customWidth="1"/>
    <col min="21" max="22" width="6.81640625" bestFit="1" customWidth="1"/>
    <col min="23" max="23" width="7" bestFit="1" customWidth="1"/>
  </cols>
  <sheetData>
    <row r="1" spans="1:23" x14ac:dyDescent="0.35">
      <c r="A1" s="97" t="s">
        <v>772</v>
      </c>
      <c r="B1" s="118" t="s">
        <v>776</v>
      </c>
      <c r="C1" s="121" t="s">
        <v>684</v>
      </c>
      <c r="D1" s="121"/>
      <c r="E1" s="121"/>
      <c r="F1" s="121"/>
      <c r="G1" s="121"/>
      <c r="H1" s="121"/>
      <c r="I1" s="121"/>
      <c r="J1" s="121"/>
      <c r="K1" s="122"/>
      <c r="L1" s="123" t="s">
        <v>890</v>
      </c>
      <c r="M1" s="123"/>
      <c r="N1" s="125" t="s">
        <v>683</v>
      </c>
      <c r="O1" s="125"/>
      <c r="P1" s="125"/>
      <c r="Q1" s="125"/>
      <c r="R1" s="125"/>
      <c r="S1" s="125"/>
      <c r="T1" s="126" t="s">
        <v>707</v>
      </c>
      <c r="U1" s="126"/>
      <c r="V1" s="126"/>
      <c r="W1" s="127"/>
    </row>
    <row r="2" spans="1:23" x14ac:dyDescent="0.35">
      <c r="A2" s="98"/>
      <c r="B2" s="119"/>
      <c r="C2" s="128" t="str">
        <f ca="1">"As of "&amp;TEXT(TODAY()-1,"dd")&amp;"-"&amp;TEXT(TODAY()-1,"mmm")&amp;"-"&amp;TEXT(TODAY()-1,"yyyy")</f>
        <v>As of 07-Jul-2026</v>
      </c>
      <c r="D2" s="128"/>
      <c r="E2" s="128"/>
      <c r="F2" s="128"/>
      <c r="G2" s="129">
        <f ca="1">TODAY()-1</f>
        <v>46210</v>
      </c>
      <c r="H2" s="130"/>
      <c r="I2" s="130"/>
      <c r="J2" s="130"/>
      <c r="K2" s="131"/>
      <c r="L2" s="124"/>
      <c r="M2" s="124"/>
      <c r="N2" s="132" t="s">
        <v>677</v>
      </c>
      <c r="O2" s="133"/>
      <c r="P2" s="134"/>
      <c r="Q2" s="132" t="s">
        <v>768</v>
      </c>
      <c r="R2" s="133"/>
      <c r="S2" s="134"/>
      <c r="T2" s="115" t="s">
        <v>678</v>
      </c>
      <c r="U2" s="116"/>
      <c r="V2" s="116"/>
      <c r="W2" s="117"/>
    </row>
    <row r="3" spans="1:23" s="8" customFormat="1" ht="29" x14ac:dyDescent="0.35">
      <c r="A3" s="98"/>
      <c r="B3" s="120"/>
      <c r="C3" s="9" t="s">
        <v>774</v>
      </c>
      <c r="D3" s="9" t="s">
        <v>775</v>
      </c>
      <c r="E3" s="9" t="s">
        <v>685</v>
      </c>
      <c r="F3" s="9" t="str">
        <f ca="1">"GRT as of 
"&amp;TEXT(TODAY()-1,"dd")&amp;"-"&amp;TEXT(TODAY()-1,"mmm")&amp;"-"&amp;TEXT(TODAY()-1,"yyyy")</f>
        <v>GRT as of 
07-Jul-2026</v>
      </c>
      <c r="G3" s="9" t="s">
        <v>777</v>
      </c>
      <c r="H3" s="9" t="s">
        <v>774</v>
      </c>
      <c r="I3" s="9" t="s">
        <v>775</v>
      </c>
      <c r="J3" s="9" t="s">
        <v>685</v>
      </c>
      <c r="K3" s="33" t="str">
        <f ca="1">"GRT of 
"&amp;TEXT(TODAY()-1,"dd")&amp;"-"&amp;TEXT(TODAY()-1,"mmm")&amp;"-"&amp;TEXT(TODAY()-1,"yyyy")</f>
        <v>GRT of 
07-Jul-2026</v>
      </c>
      <c r="L3" s="36" t="s">
        <v>719</v>
      </c>
      <c r="M3" s="36" t="s">
        <v>720</v>
      </c>
      <c r="N3" s="10" t="s">
        <v>683</v>
      </c>
      <c r="O3" s="10" t="s">
        <v>685</v>
      </c>
      <c r="P3" s="10" t="s">
        <v>686</v>
      </c>
      <c r="Q3" s="10" t="s">
        <v>683</v>
      </c>
      <c r="R3" s="10" t="s">
        <v>685</v>
      </c>
      <c r="S3" s="10" t="s">
        <v>686</v>
      </c>
      <c r="T3" s="32" t="s">
        <v>709</v>
      </c>
      <c r="U3" s="32" t="s">
        <v>710</v>
      </c>
      <c r="V3" s="32" t="s">
        <v>711</v>
      </c>
      <c r="W3" s="45" t="s">
        <v>712</v>
      </c>
    </row>
    <row r="4" spans="1:23" x14ac:dyDescent="0.35">
      <c r="A4" s="58" t="s">
        <v>773</v>
      </c>
      <c r="B4" s="3">
        <f>COUNTIF('Branch Summary'!$A$5:$A$224,'Zone Summary'!A4)</f>
        <v>75</v>
      </c>
      <c r="C4" s="3">
        <f>COUNTIFS('GRT Data'!$CO$2:$CO$78519,'Zone Summary'!A4,'GRT Data'!$AU$2:$AU$78519,"Branch")</f>
        <v>280</v>
      </c>
      <c r="D4" s="3">
        <f>COUNTIFS('GRT Data'!$CO$2:$CO$78519,'Zone Summary'!A4,'GRT Data'!$AU$2:$AU$78519,"PQM")</f>
        <v>659</v>
      </c>
      <c r="E4" s="3">
        <f>SUM(C4:D4)</f>
        <v>939</v>
      </c>
      <c r="F4" s="11">
        <f>IFERROR(D4/E4,"-")</f>
        <v>0.70181043663471776</v>
      </c>
      <c r="G4" s="3">
        <f ca="1">COUNTIFS('Branch Summary'!$N$5:$N$224,0,'Branch Summary'!$A$5:$A$224,'Zone Summary'!A4)</f>
        <v>8</v>
      </c>
      <c r="H4" s="3">
        <f ca="1">COUNTIFS('GRT Data'!$CO$2:$CO$78519,'Zone Summary'!A4,'GRT Data'!$AU$2:$AU$78519,"Branch",'GRT Data'!$AR$2:$AR$78519,$G$2)</f>
        <v>66</v>
      </c>
      <c r="I4" s="3">
        <f ca="1">COUNTIFS('GRT Data'!$CO$2:$CO$78519,'Zone Summary'!A4,'GRT Data'!$AU$2:$AU$78519,"PQM",'GRT Data'!$AR$2:$AR$78519,$G$2)</f>
        <v>150</v>
      </c>
      <c r="J4" s="3">
        <f ca="1">I4+H4</f>
        <v>216</v>
      </c>
      <c r="K4" s="34">
        <f ca="1">IFERROR(I4/J4,"-")</f>
        <v>0.69444444444444442</v>
      </c>
      <c r="L4" s="3">
        <f>COUNTIF('Ujala Plus DB'!$BC$2:$BC$40154,'Zone Summary'!A4)</f>
        <v>416</v>
      </c>
      <c r="M4" s="39">
        <f>SUMIF('Ujala Plus DB'!$BC$2:$BC$40154,'Zone Summary'!A4,'Ujala Plus DB'!$W$2:$W$40154)</f>
        <v>31405000</v>
      </c>
      <c r="N4" s="3">
        <f>COUNTIFS('FTNR Data'!$CP$2:$CP$111230,'Zone Summary'!A4,'FTNR Data'!$AX$2:$AX$111230,"Branch",'FTNR Data'!$S$2:$S$111230,"FTNR")</f>
        <v>32</v>
      </c>
      <c r="O4" s="3">
        <f>COUNTIFS('FTNR Data'!$CP$2:$CP$111230,'Zone Summary'!A4,'FTNR Data'!$AX$2:$AX$111230,"Branch")</f>
        <v>274</v>
      </c>
      <c r="P4" s="11">
        <f>IFERROR(N4/O4,"-")</f>
        <v>0.11678832116788321</v>
      </c>
      <c r="Q4" s="3">
        <f ca="1">COUNTIFS('FTNR Data'!$CP$2:$CP$111230,'Zone Summary'!A4,'FTNR Data'!$AX$2:$AX$111230,"PQM",'FTNR Data'!$S$2:$S$111230,"FTNR")+COUNTIFS('Priority Customer'!$BL$2:$BL$115137,'Zone Summary'!A4,'Priority Customer'!$Q$2:$Q$115137,"FTNR",'Priority Customer'!$Z$2:$Z$115137,"&lt;&gt;"&amp;"",'Priority Customer'!$BK$2:$BK$115137,TEXT(TODAY()-1,"mmm"))</f>
        <v>47</v>
      </c>
      <c r="R4" s="3">
        <f ca="1">COUNTIFS('FTNR Data'!$CP$2:$CP$111230,'Zone Summary'!A4,'FTNR Data'!$AX$2:$AX$111230,"PQM")+COUNTIFS('Priority Customer'!$BL$2:$BL$115137,'Zone Summary'!A4,'Priority Customer'!$Z$2:$Z$115137,"&lt;&gt;"&amp;"",'Priority Customer'!$BK$2:$BK$115137,TEXT(TODAY()-1,"mmm"))</f>
        <v>876</v>
      </c>
      <c r="S4" s="30">
        <f ca="1">IFERROR(Q4/R4,"-")</f>
        <v>5.3652968036529677E-2</v>
      </c>
      <c r="T4" s="26">
        <f>(IFERROR(COUNTIFS('GRT Data'!$CO$2:$CO$78519,'Zone Summary'!A4,'GRT Data'!$CN$2:$CN$78519,0,'GRT Data'!$AU$2:$AU$78519,"PQM")/D4,"-"))</f>
        <v>0.7632776934749621</v>
      </c>
      <c r="U4" s="26">
        <f>(IFERROR(COUNTIFS('GRT Data'!$CO$2:$CO$78519,'Zone Summary'!A4,'GRT Data'!$CN$2:$CN$78519,1,'GRT Data'!$AU$2:$AU$78519,"PQM")/D4,"-"))</f>
        <v>0.16236722306525037</v>
      </c>
      <c r="V4" s="26">
        <f>IFERROR(COUNTIFS('GRT Data'!$CO$2:$CO$78519,'Zone Summary'!A4,'GRT Data'!$CN$2:$CN$78519,2,'GRT Data'!$AU$2:$AU$78519,"PQM")/D4,"-")</f>
        <v>2.4279210925644917E-2</v>
      </c>
      <c r="W4" s="46">
        <f>IFERROR(COUNTIFS('GRT Data'!$CO$2:$CO$78519,'Zone Summary'!A4,'GRT Data'!$CN$2:$CN$78519,"&gt;"&amp;2,'GRT Data'!$AU$2:$AU$78519,"PQM")/D4,"-")</f>
        <v>5.007587253414264E-2</v>
      </c>
    </row>
    <row r="5" spans="1:23" x14ac:dyDescent="0.35">
      <c r="A5" s="59" t="s">
        <v>825</v>
      </c>
      <c r="B5" s="3">
        <f>COUNTIF('Branch Summary'!$A$5:$A$224,'Zone Summary'!A5)</f>
        <v>49</v>
      </c>
      <c r="C5" s="3">
        <f>COUNTIFS('GRT Data'!$CO$2:$CO$78519,'Zone Summary'!A5,'GRT Data'!$AU$2:$AU$78519,"Branch")</f>
        <v>147</v>
      </c>
      <c r="D5" s="3">
        <f>COUNTIFS('GRT Data'!$CO$2:$CO$78519,'Zone Summary'!A5,'GRT Data'!$AU$2:$AU$78519,"PQM")</f>
        <v>366</v>
      </c>
      <c r="E5" s="3">
        <f>SUM(C5:D5)</f>
        <v>513</v>
      </c>
      <c r="F5" s="11">
        <f>IFERROR(D5/E5,"-")</f>
        <v>0.71345029239766078</v>
      </c>
      <c r="G5" s="3">
        <f ca="1">COUNTIFS('Branch Summary'!$N$5:$N$224,0,'Branch Summary'!$A$5:$A$224,'Zone Summary'!A5)</f>
        <v>7</v>
      </c>
      <c r="H5" s="3">
        <f ca="1">COUNTIFS('GRT Data'!$CO$2:$CO$78519,'Zone Summary'!A5,'GRT Data'!$AU$2:$AU$78519,"Branch",'GRT Data'!$AR$2:$AR$78519,$G$2)</f>
        <v>39</v>
      </c>
      <c r="I5" s="3">
        <f ca="1">COUNTIFS('GRT Data'!$CO$2:$CO$78519,'Zone Summary'!A5,'GRT Data'!$AU$2:$AU$78519,"PQM",'GRT Data'!$AR$2:$AR$78519,$G$2)</f>
        <v>84</v>
      </c>
      <c r="J5" s="3">
        <f ca="1">I5+H5</f>
        <v>123</v>
      </c>
      <c r="K5" s="34">
        <f ca="1">IFERROR(I5/J5,"-")</f>
        <v>0.68292682926829273</v>
      </c>
      <c r="L5" s="3">
        <f>COUNTIF('Ujala Plus DB'!$BC$2:$BC$40154,'Zone Summary'!A5)</f>
        <v>274</v>
      </c>
      <c r="M5" s="39">
        <f>SUMIF('Ujala Plus DB'!$BC$2:$BC$40154,'Zone Summary'!A5,'Ujala Plus DB'!$W$2:$W$40154)</f>
        <v>20805000</v>
      </c>
      <c r="N5" s="3">
        <f>COUNTIFS('FTNR Data'!$CP$2:$CP$111230,'Zone Summary'!A5,'FTNR Data'!$AX$2:$AX$111230,"Branch",'FTNR Data'!$S$2:$S$111230,"FTNR")</f>
        <v>44</v>
      </c>
      <c r="O5" s="3">
        <f>COUNTIFS('FTNR Data'!$CP$2:$CP$111230,'Zone Summary'!A5,'FTNR Data'!$AX$2:$AX$111230,"Branch")</f>
        <v>134</v>
      </c>
      <c r="P5" s="11">
        <f>IFERROR(N5/O5,"-")</f>
        <v>0.32835820895522388</v>
      </c>
      <c r="Q5" s="3">
        <f ca="1">COUNTIFS('FTNR Data'!$CP$2:$CP$111230,'Zone Summary'!A5,'FTNR Data'!$AX$2:$AX$111230,"PQM",'FTNR Data'!$S$2:$S$111230,"FTNR")+COUNTIFS('Priority Customer'!$BL$2:$BL$115137,'Zone Summary'!A5,'Priority Customer'!$Q$2:$Q$115137,"FTNR",'Priority Customer'!$Z$2:$Z$115137,"&lt;&gt;"&amp;"",'Priority Customer'!$BK$2:$BK$115137,TEXT(TODAY()-1,"mmm"))</f>
        <v>30</v>
      </c>
      <c r="R5" s="3">
        <f ca="1">COUNTIFS('FTNR Data'!$CP$2:$CP$111230,'Zone Summary'!A5,'FTNR Data'!$AX$2:$AX$111230,"PQM")+COUNTIFS('Priority Customer'!$BL$2:$BL$115137,'Zone Summary'!A5,'Priority Customer'!$Z$2:$Z$115137,"&lt;&gt;"&amp;"",'Priority Customer'!$BK$2:$BK$115137,TEXT(TODAY()-1,"mmm"))</f>
        <v>486</v>
      </c>
      <c r="S5" s="30">
        <f ca="1">IFERROR(Q5/R5,"-")</f>
        <v>6.1728395061728392E-2</v>
      </c>
      <c r="T5" s="26">
        <f>IFERROR(COUNTIFS('GRT Data'!$CO$2:$CO$78519,'Zone Summary'!A5,'GRT Data'!$CN$2:$CN$78519,0,'GRT Data'!$AU$2:$AU$78519,"PQM")/D5,"-")</f>
        <v>0.66393442622950816</v>
      </c>
      <c r="U5" s="26">
        <f>IFERROR(COUNTIFS('GRT Data'!$CO$2:$CO$78519,'Zone Summary'!A5,'GRT Data'!$CN$2:$CN$78519,1,'GRT Data'!$AU$2:$AU$78519,"PQM")/D5,"-")</f>
        <v>0.23224043715846995</v>
      </c>
      <c r="V5" s="26">
        <f>IFERROR(COUNTIFS('GRT Data'!$CO$2:$CO$78519,'Zone Summary'!A5,'GRT Data'!$CN$2:$CN$78519,2,'GRT Data'!$AU$2:$AU$78519,"PQM")/D5,"-")</f>
        <v>2.7322404371584699E-2</v>
      </c>
      <c r="W5" s="46">
        <f>IFERROR(COUNTIFS('GRT Data'!$CO$2:$CO$78519,'Zone Summary'!A5,'GRT Data'!$CN$2:$CN$78519,"&gt;"&amp;2,'GRT Data'!$AU$2:$AU$78519,"PQM")/D5,"-")</f>
        <v>7.650273224043716E-2</v>
      </c>
    </row>
    <row r="6" spans="1:23" x14ac:dyDescent="0.35">
      <c r="A6" s="59" t="s">
        <v>824</v>
      </c>
      <c r="B6" s="3">
        <f>COUNTIF('Branch Summary'!$A$5:$A$224,'Zone Summary'!A6)</f>
        <v>47</v>
      </c>
      <c r="C6" s="3">
        <f>COUNTIFS('GRT Data'!$CO$2:$CO$78519,'Zone Summary'!A6,'GRT Data'!$AU$2:$AU$78519,"Branch")</f>
        <v>69</v>
      </c>
      <c r="D6" s="3">
        <f>COUNTIFS('GRT Data'!$CO$2:$CO$78519,'Zone Summary'!A6,'GRT Data'!$AU$2:$AU$78519,"PQM")</f>
        <v>318</v>
      </c>
      <c r="E6" s="3">
        <f>SUM(C6:D6)</f>
        <v>387</v>
      </c>
      <c r="F6" s="11">
        <f>IFERROR(D6/E6,"-")</f>
        <v>0.82170542635658916</v>
      </c>
      <c r="G6" s="3">
        <f ca="1">COUNTIFS('Branch Summary'!$N$5:$N$224,0,'Branch Summary'!$A$5:$A$224,'Zone Summary'!A6)</f>
        <v>16</v>
      </c>
      <c r="H6" s="3">
        <f ca="1">COUNTIFS('GRT Data'!$CO$2:$CO$78519,'Zone Summary'!A6,'GRT Data'!$AU$2:$AU$78519,"Branch",'GRT Data'!$AR$2:$AR$78519,$G$2)</f>
        <v>16</v>
      </c>
      <c r="I6" s="3">
        <f ca="1">COUNTIFS('GRT Data'!$CO$2:$CO$78519,'Zone Summary'!A6,'GRT Data'!$AU$2:$AU$78519,"PQM",'GRT Data'!$AR$2:$AR$78519,$G$2)</f>
        <v>55</v>
      </c>
      <c r="J6" s="3">
        <f ca="1">I6+H6</f>
        <v>71</v>
      </c>
      <c r="K6" s="34">
        <f ca="1">IFERROR(I6/J6,"-")</f>
        <v>0.77464788732394363</v>
      </c>
      <c r="L6" s="3">
        <f>COUNTIF('Ujala Plus DB'!$BC$2:$BC$40154,'Zone Summary'!A6)</f>
        <v>213</v>
      </c>
      <c r="M6" s="39">
        <f>SUMIF('Ujala Plus DB'!$BC$2:$BC$40154,'Zone Summary'!A6,'Ujala Plus DB'!$W$2:$W$40154)</f>
        <v>15244000</v>
      </c>
      <c r="N6" s="3">
        <f>COUNTIFS('FTNR Data'!$CP$2:$CP$111230,'Zone Summary'!A6,'FTNR Data'!$AX$2:$AX$111230,"Branch",'FTNR Data'!$S$2:$S$111230,"FTNR")</f>
        <v>15</v>
      </c>
      <c r="O6" s="3">
        <f>COUNTIFS('FTNR Data'!$CP$2:$CP$111230,'Zone Summary'!A6,'FTNR Data'!$AX$2:$AX$111230,"Branch")</f>
        <v>67</v>
      </c>
      <c r="P6" s="11">
        <f>IFERROR(N6/O6,"-")</f>
        <v>0.22388059701492538</v>
      </c>
      <c r="Q6" s="3">
        <f ca="1">COUNTIFS('FTNR Data'!$CP$2:$CP$111230,'Zone Summary'!A6,'FTNR Data'!$AX$2:$AX$111230,"PQM",'FTNR Data'!$S$2:$S$111230,"FTNR")+COUNTIFS('Priority Customer'!$BL$2:$BL$115137,'Zone Summary'!A6,'Priority Customer'!$Q$2:$Q$115137,"FTNR",'Priority Customer'!$Z$2:$Z$115137,"&lt;&gt;"&amp;"",'Priority Customer'!$BK$2:$BK$115137,TEXT(TODAY()-1,"mmm"))</f>
        <v>22</v>
      </c>
      <c r="R6" s="3">
        <f ca="1">COUNTIFS('FTNR Data'!$CP$2:$CP$111230,'Zone Summary'!A6,'FTNR Data'!$AX$2:$AX$111230,"PQM")+COUNTIFS('Priority Customer'!$BL$2:$BL$115137,'Zone Summary'!A6,'Priority Customer'!$Z$2:$Z$115137,"&lt;&gt;"&amp;"",'Priority Customer'!$BK$2:$BK$115137,TEXT(TODAY()-1,"mmm"))</f>
        <v>437</v>
      </c>
      <c r="S6" s="30">
        <f ca="1">IFERROR(Q6/R6,"-")</f>
        <v>5.0343249427917618E-2</v>
      </c>
      <c r="T6" s="26">
        <f>IFERROR(COUNTIFS('GRT Data'!$CO$2:$CO$78519,'Zone Summary'!A6,'GRT Data'!$CN$2:$CN$78519,0,'GRT Data'!$AU$2:$AU$78519,"PQM")/D6,"-")</f>
        <v>0.57232704402515722</v>
      </c>
      <c r="U6" s="26">
        <f>IFERROR(COUNTIFS('GRT Data'!$CO$2:$CO$78519,'Zone Summary'!A6,'GRT Data'!$CN$2:$CN$78519,1,'GRT Data'!$AU$2:$AU$78519,"PQM")/D6,"-")</f>
        <v>0.29245283018867924</v>
      </c>
      <c r="V6" s="26">
        <f>IFERROR(COUNTIFS('GRT Data'!$CO$2:$CO$78519,'Zone Summary'!A6,'GRT Data'!$CN$2:$CN$78519,2,'GRT Data'!$AU$2:$AU$78519,"PQM")/D6,"-")</f>
        <v>4.0880503144654086E-2</v>
      </c>
      <c r="W6" s="46">
        <f>IFERROR(COUNTIFS('GRT Data'!$CO$2:$CO$78519,'Zone Summary'!A6,'GRT Data'!$CN$2:$CN$78519,"&gt;"&amp;2,'GRT Data'!$AU$2:$AU$78519,"PQM")/D6,"-")</f>
        <v>9.4339622641509441E-2</v>
      </c>
    </row>
    <row r="7" spans="1:23" x14ac:dyDescent="0.35">
      <c r="A7" s="59" t="s">
        <v>826</v>
      </c>
      <c r="B7" s="3">
        <f>COUNTIF('Branch Summary'!$A$5:$A$224,'Zone Summary'!A7)</f>
        <v>49</v>
      </c>
      <c r="C7" s="3">
        <f>COUNTIFS('GRT Data'!$CO$2:$CO$78519,'Zone Summary'!A7,'GRT Data'!$AU$2:$AU$78519,"Branch")</f>
        <v>129</v>
      </c>
      <c r="D7" s="3">
        <f>COUNTIFS('GRT Data'!$CO$2:$CO$78519,'Zone Summary'!A7,'GRT Data'!$AU$2:$AU$78519,"PQM")</f>
        <v>287</v>
      </c>
      <c r="E7" s="3">
        <f>SUM(C7:D7)</f>
        <v>416</v>
      </c>
      <c r="F7" s="11">
        <f>IFERROR(D7/E7,"-")</f>
        <v>0.68990384615384615</v>
      </c>
      <c r="G7" s="3">
        <f ca="1">COUNTIFS('Branch Summary'!$N$5:$N$224,0,'Branch Summary'!$A$5:$A$224,'Zone Summary'!A7)</f>
        <v>10</v>
      </c>
      <c r="H7" s="3">
        <f ca="1">COUNTIFS('GRT Data'!$CO$2:$CO$78519,'Zone Summary'!A7,'GRT Data'!$AU$2:$AU$78519,"Branch",'GRT Data'!$AR$2:$AR$78519,$G$2)</f>
        <v>34</v>
      </c>
      <c r="I7" s="3">
        <f ca="1">COUNTIFS('GRT Data'!$CO$2:$CO$78519,'Zone Summary'!A7,'GRT Data'!$AU$2:$AU$78519,"PQM",'GRT Data'!$AR$2:$AR$78519,$G$2)</f>
        <v>62</v>
      </c>
      <c r="J7" s="3">
        <f ca="1">I7+H7</f>
        <v>96</v>
      </c>
      <c r="K7" s="34">
        <f ca="1">IFERROR(I7/J7,"-")</f>
        <v>0.64583333333333337</v>
      </c>
      <c r="L7" s="3">
        <f>COUNTIF('Ujala Plus DB'!$BC$2:$BC$40154,'Zone Summary'!A7)</f>
        <v>228</v>
      </c>
      <c r="M7" s="39">
        <f>SUMIF('Ujala Plus DB'!$BC$2:$BC$40154,'Zone Summary'!A7,'Ujala Plus DB'!$W$2:$W$40154)</f>
        <v>16365000</v>
      </c>
      <c r="N7" s="3">
        <f>COUNTIFS('FTNR Data'!$CP$2:$CP$111230,'Zone Summary'!A7,'FTNR Data'!$AX$2:$AX$111230,"Branch",'FTNR Data'!$S$2:$S$111230,"FTNR")</f>
        <v>20</v>
      </c>
      <c r="O7" s="3">
        <f>COUNTIFS('FTNR Data'!$CP$2:$CP$111230,'Zone Summary'!A7,'FTNR Data'!$AX$2:$AX$111230,"Branch")</f>
        <v>119</v>
      </c>
      <c r="P7" s="11">
        <f>IFERROR(N7/O7,"-")</f>
        <v>0.16806722689075632</v>
      </c>
      <c r="Q7" s="3">
        <f ca="1">COUNTIFS('FTNR Data'!$CP$2:$CP$111230,'Zone Summary'!A7,'FTNR Data'!$AX$2:$AX$111230,"PQM",'FTNR Data'!$S$2:$S$111230,"FTNR")+COUNTIFS('Priority Customer'!$BL$2:$BL$115137,'Zone Summary'!A7,'Priority Customer'!$Q$2:$Q$115137,"FTNR",'Priority Customer'!$Z$2:$Z$115137,"&lt;&gt;"&amp;"",'Priority Customer'!$BK$2:$BK$115137,TEXT(TODAY()-1,"mmm"))</f>
        <v>18</v>
      </c>
      <c r="R7" s="3">
        <f ca="1">COUNTIFS('FTNR Data'!$CP$2:$CP$111230,'Zone Summary'!A7,'FTNR Data'!$AX$2:$AX$111230,"PQM")+COUNTIFS('Priority Customer'!$BL$2:$BL$115137,'Zone Summary'!A7,'Priority Customer'!$Z$2:$Z$115137,"&lt;&gt;"&amp;"",'Priority Customer'!$BK$2:$BK$115137,TEXT(TODAY()-1,"mmm"))</f>
        <v>399</v>
      </c>
      <c r="S7" s="30">
        <f ca="1">IFERROR(Q7/R7,"-")</f>
        <v>4.5112781954887216E-2</v>
      </c>
      <c r="T7" s="26">
        <f>IFERROR(COUNTIFS('GRT Data'!$CO$2:$CO$78519,'Zone Summary'!A7,'GRT Data'!$CN$2:$CN$78519,0,'GRT Data'!$AU$2:$AU$78519,"PQM")/D7,"-")</f>
        <v>0.73519163763066198</v>
      </c>
      <c r="U7" s="26">
        <f>IFERROR(COUNTIFS('GRT Data'!$CO$2:$CO$78519,'Zone Summary'!A7,'GRT Data'!$CN$2:$CN$78519,1,'GRT Data'!$AU$2:$AU$78519,"PQM")/D7,"-")</f>
        <v>0.20209059233449478</v>
      </c>
      <c r="V7" s="26">
        <f>IFERROR(COUNTIFS('GRT Data'!$CO$2:$CO$78519,'Zone Summary'!A7,'GRT Data'!$CN$2:$CN$78519,2,'GRT Data'!$AU$2:$AU$78519,"PQM")/D7,"-")</f>
        <v>2.4390243902439025E-2</v>
      </c>
      <c r="W7" s="46">
        <f>IFERROR(COUNTIFS('GRT Data'!$CO$2:$CO$78519,'Zone Summary'!A7,'GRT Data'!$CN$2:$CN$78519,"&gt;"&amp;2,'GRT Data'!$AU$2:$AU$78519,"PQM")/D7,"-")</f>
        <v>3.8327526132404179E-2</v>
      </c>
    </row>
    <row r="8" spans="1:23" ht="15" thickBot="1" x14ac:dyDescent="0.4">
      <c r="A8" s="57" t="s">
        <v>685</v>
      </c>
      <c r="B8" s="15">
        <f>SUM(B4:B7)</f>
        <v>220</v>
      </c>
      <c r="C8" s="15">
        <f>SUM(C4:C7)</f>
        <v>625</v>
      </c>
      <c r="D8" s="15">
        <f>SUM(D4:D7)</f>
        <v>1630</v>
      </c>
      <c r="E8" s="15">
        <f>SUM(E4:E7)</f>
        <v>2255</v>
      </c>
      <c r="F8" s="16">
        <f>IFERROR(D8/E8,"-")</f>
        <v>0.72283813747228376</v>
      </c>
      <c r="G8" s="15">
        <f ca="1">SUM(G4:G7)</f>
        <v>41</v>
      </c>
      <c r="H8" s="15">
        <f ca="1">SUM(H4:H7)</f>
        <v>155</v>
      </c>
      <c r="I8" s="15">
        <f ca="1">SUM(I4:I7)</f>
        <v>351</v>
      </c>
      <c r="J8" s="15">
        <f ca="1">SUM(J4:J7)</f>
        <v>506</v>
      </c>
      <c r="K8" s="35">
        <f ca="1">IFERROR(I8/J8,"-")</f>
        <v>0.69367588932806323</v>
      </c>
      <c r="L8" s="15">
        <f>SUM(L4:L7)</f>
        <v>1131</v>
      </c>
      <c r="M8" s="47">
        <f>SUM(M4:M7)</f>
        <v>83819000</v>
      </c>
      <c r="N8" s="15">
        <f>SUM(N4:N7)</f>
        <v>111</v>
      </c>
      <c r="O8" s="15">
        <f>SUM(O4:O7)</f>
        <v>594</v>
      </c>
      <c r="P8" s="16">
        <f>IFERROR(N8/O8,"-")</f>
        <v>0.18686868686868688</v>
      </c>
      <c r="Q8" s="15">
        <f ca="1">SUM(Q4:Q7)</f>
        <v>117</v>
      </c>
      <c r="R8" s="15">
        <f ca="1">SUM(R4:R7)</f>
        <v>2198</v>
      </c>
      <c r="S8" s="21">
        <f ca="1">IFERROR(Q8/R8,"-")</f>
        <v>5.3230209281164696E-2</v>
      </c>
      <c r="T8" s="27">
        <f>IFERROR(COUNTIFS('GRT Data'!$CN$2:$CN$78591,0,'GRT Data'!$AU$2:$AU$78591,"PQM")/D8,"-")</f>
        <v>0.69877300613496929</v>
      </c>
      <c r="U8" s="27">
        <f>IFERROR(COUNTIFS('GRT Data'!$CN$2:$CN$78591,1,'GRT Data'!$AU$2:$AU$78591,"PQM")/D8,"-")</f>
        <v>0.21042944785276074</v>
      </c>
      <c r="V8" s="21">
        <f>IFERROR(COUNTIFS('GRT Data'!$CN$2:$CN$78591,2,'GRT Data'!$AU$2:$AU$78591,"PQM")/D8,"-")</f>
        <v>2.8220858895705522E-2</v>
      </c>
      <c r="W8" s="48">
        <f>IFERROR(COUNTIFS('GRT Data'!$CN$2:$CN$78591,"&gt;"&amp;2,'GRT Data'!$AU$2:$AU$78591,"PQM")/D8,"-")</f>
        <v>6.2576687116564417E-2</v>
      </c>
    </row>
    <row r="9" spans="1:23" x14ac:dyDescent="0.35">
      <c r="P9" s="25"/>
    </row>
    <row r="10" spans="1:23" x14ac:dyDescent="0.35">
      <c r="R10" s="22"/>
    </row>
    <row r="11" spans="1:23" x14ac:dyDescent="0.35">
      <c r="Q11" s="69"/>
      <c r="S11" s="64"/>
    </row>
  </sheetData>
  <mergeCells count="11">
    <mergeCell ref="T2:W2"/>
    <mergeCell ref="A1:A3"/>
    <mergeCell ref="B1:B3"/>
    <mergeCell ref="C1:K1"/>
    <mergeCell ref="L1:M2"/>
    <mergeCell ref="N1:S1"/>
    <mergeCell ref="T1:W1"/>
    <mergeCell ref="C2:F2"/>
    <mergeCell ref="G2:K2"/>
    <mergeCell ref="N2:P2"/>
    <mergeCell ref="Q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63E53-F458-4734-9C61-463807A16316}">
  <dimension ref="A1:AB25"/>
  <sheetViews>
    <sheetView zoomScale="90" zoomScaleNormal="90" workbookViewId="0">
      <pane xSplit="1" ySplit="3" topLeftCell="K8" activePane="bottomRight" state="frozen"/>
      <selection sqref="A1:Z9"/>
      <selection pane="topRight" sqref="A1:Z9"/>
      <selection pane="bottomLeft" sqref="A1:Z9"/>
      <selection pane="bottomRight" activeCell="A12" sqref="A12"/>
    </sheetView>
  </sheetViews>
  <sheetFormatPr defaultRowHeight="14.5" x14ac:dyDescent="0.35"/>
  <cols>
    <col min="1" max="1" width="23.1796875" bestFit="1" customWidth="1"/>
    <col min="2" max="2" width="14.36328125" bestFit="1" customWidth="1"/>
    <col min="3" max="3" width="8.08984375" bestFit="1" customWidth="1"/>
    <col min="4" max="4" width="7.08984375" customWidth="1"/>
    <col min="5" max="5" width="7.54296875" customWidth="1"/>
    <col min="6" max="6" width="12.1796875" customWidth="1"/>
    <col min="7" max="7" width="19.6328125" customWidth="1"/>
    <col min="8" max="8" width="8.08984375" bestFit="1" customWidth="1"/>
    <col min="9" max="9" width="5.1796875" bestFit="1" customWidth="1"/>
    <col min="10" max="10" width="6.36328125" customWidth="1"/>
    <col min="11" max="11" width="11.1796875" bestFit="1" customWidth="1"/>
    <col min="12" max="12" width="11.1796875" customWidth="1"/>
    <col min="13" max="13" width="14.6328125" bestFit="1" customWidth="1"/>
    <col min="14" max="14" width="10.6328125" customWidth="1"/>
    <col min="15" max="15" width="12.81640625" customWidth="1"/>
    <col min="16" max="16" width="5.08984375" bestFit="1" customWidth="1"/>
    <col min="17" max="17" width="8.1796875" customWidth="1"/>
    <col min="18" max="18" width="7.54296875" bestFit="1" customWidth="1"/>
    <col min="19" max="19" width="5.1796875" bestFit="1" customWidth="1"/>
    <col min="20" max="20" width="6.54296875" customWidth="1"/>
    <col min="21" max="21" width="11.81640625" bestFit="1" customWidth="1"/>
    <col min="22" max="22" width="6.81640625" customWidth="1"/>
    <col min="23" max="23" width="7.453125" customWidth="1"/>
    <col min="24" max="24" width="11.81640625" bestFit="1" customWidth="1"/>
    <col min="25" max="25" width="9" bestFit="1" customWidth="1"/>
    <col min="26" max="27" width="6.81640625" bestFit="1" customWidth="1"/>
    <col min="28" max="28" width="7" bestFit="1" customWidth="1"/>
  </cols>
  <sheetData>
    <row r="1" spans="1:28" x14ac:dyDescent="0.35">
      <c r="A1" s="97" t="s">
        <v>294</v>
      </c>
      <c r="B1" s="118" t="s">
        <v>776</v>
      </c>
      <c r="C1" s="121" t="s">
        <v>684</v>
      </c>
      <c r="D1" s="121"/>
      <c r="E1" s="121"/>
      <c r="F1" s="121"/>
      <c r="G1" s="121"/>
      <c r="H1" s="121"/>
      <c r="I1" s="121"/>
      <c r="J1" s="121"/>
      <c r="K1" s="122"/>
      <c r="L1" s="135" t="s">
        <v>890</v>
      </c>
      <c r="M1" s="111"/>
      <c r="N1" s="111"/>
      <c r="O1" s="111"/>
      <c r="P1" s="111"/>
      <c r="Q1" s="111"/>
      <c r="R1" s="112"/>
      <c r="S1" s="125" t="s">
        <v>683</v>
      </c>
      <c r="T1" s="125"/>
      <c r="U1" s="125"/>
      <c r="V1" s="125"/>
      <c r="W1" s="125"/>
      <c r="X1" s="125"/>
      <c r="Y1" s="126" t="s">
        <v>707</v>
      </c>
      <c r="Z1" s="126"/>
      <c r="AA1" s="126"/>
      <c r="AB1" s="127"/>
    </row>
    <row r="2" spans="1:28" x14ac:dyDescent="0.35">
      <c r="A2" s="98"/>
      <c r="B2" s="119"/>
      <c r="C2" s="128" t="str">
        <f ca="1">"As of "&amp;TEXT(TODAY()-1,"dd")&amp;"-"&amp;TEXT(TODAY()-1,"mmm")&amp;"-"&amp;TEXT(TODAY()-1,"yyyy")</f>
        <v>As of 07-Jul-2026</v>
      </c>
      <c r="D2" s="128"/>
      <c r="E2" s="128"/>
      <c r="F2" s="128"/>
      <c r="G2" s="129">
        <f ca="1">TODAY()-1</f>
        <v>46210</v>
      </c>
      <c r="H2" s="130"/>
      <c r="I2" s="130"/>
      <c r="J2" s="130"/>
      <c r="K2" s="131"/>
      <c r="L2" s="136"/>
      <c r="M2" s="113"/>
      <c r="N2" s="113"/>
      <c r="O2" s="113"/>
      <c r="P2" s="113"/>
      <c r="Q2" s="113"/>
      <c r="R2" s="114"/>
      <c r="S2" s="132" t="s">
        <v>677</v>
      </c>
      <c r="T2" s="133"/>
      <c r="U2" s="134"/>
      <c r="V2" s="132" t="s">
        <v>768</v>
      </c>
      <c r="W2" s="133"/>
      <c r="X2" s="134"/>
      <c r="Y2" s="115" t="s">
        <v>678</v>
      </c>
      <c r="Z2" s="116"/>
      <c r="AA2" s="116"/>
      <c r="AB2" s="117"/>
    </row>
    <row r="3" spans="1:28" s="8" customFormat="1" ht="43.5" x14ac:dyDescent="0.35">
      <c r="A3" s="98"/>
      <c r="B3" s="120"/>
      <c r="C3" s="9" t="s">
        <v>774</v>
      </c>
      <c r="D3" s="9" t="s">
        <v>775</v>
      </c>
      <c r="E3" s="9" t="s">
        <v>685</v>
      </c>
      <c r="F3" s="9" t="str">
        <f ca="1">"GRT as of 
"&amp;TEXT(TODAY()-1,"dd")&amp;"-"&amp;TEXT(TODAY()-1,"mmm")&amp;"-"&amp;TEXT(TODAY()-1,"yyyy")</f>
        <v>GRT as of 
07-Jul-2026</v>
      </c>
      <c r="G3" s="9" t="s">
        <v>777</v>
      </c>
      <c r="H3" s="9" t="s">
        <v>774</v>
      </c>
      <c r="I3" s="9" t="s">
        <v>775</v>
      </c>
      <c r="J3" s="9" t="s">
        <v>685</v>
      </c>
      <c r="K3" s="33" t="str">
        <f ca="1">"GRT as of 
"&amp;TEXT(TODAY()-1,"dd")&amp;"-"&amp;TEXT(TODAY()-1,"mmm")&amp;"-"&amp;TEXT(TODAY()-1,"yyyy")</f>
        <v>GRT as of 
07-Jul-2026</v>
      </c>
      <c r="L3" s="77" t="s">
        <v>719</v>
      </c>
      <c r="M3" s="77" t="s">
        <v>720</v>
      </c>
      <c r="N3" s="36" t="s">
        <v>891</v>
      </c>
      <c r="O3" s="36" t="s">
        <v>892</v>
      </c>
      <c r="P3" s="66" t="s">
        <v>683</v>
      </c>
      <c r="Q3" s="66" t="s">
        <v>823</v>
      </c>
      <c r="R3" s="66" t="s">
        <v>686</v>
      </c>
      <c r="S3" s="10" t="s">
        <v>683</v>
      </c>
      <c r="T3" s="10" t="s">
        <v>685</v>
      </c>
      <c r="U3" s="10" t="s">
        <v>686</v>
      </c>
      <c r="V3" s="10" t="s">
        <v>683</v>
      </c>
      <c r="W3" s="10" t="s">
        <v>685</v>
      </c>
      <c r="X3" s="10" t="s">
        <v>686</v>
      </c>
      <c r="Y3" s="32" t="s">
        <v>709</v>
      </c>
      <c r="Z3" s="32" t="s">
        <v>710</v>
      </c>
      <c r="AA3" s="32" t="s">
        <v>711</v>
      </c>
      <c r="AB3" s="45" t="s">
        <v>712</v>
      </c>
    </row>
    <row r="4" spans="1:28" x14ac:dyDescent="0.35">
      <c r="A4" s="59" t="s">
        <v>352</v>
      </c>
      <c r="B4" s="3">
        <f>COUNTIF('Branch Summary'!$D$5:$D$224,'DM Summary'!A4)</f>
        <v>17</v>
      </c>
      <c r="C4" s="3">
        <f>COUNTIFS('GRT Data'!$G$2:$G$78519,'DM Summary'!A4,'GRT Data'!$AU$2:$AU$78519,"Branch")</f>
        <v>81</v>
      </c>
      <c r="D4" s="3">
        <f>COUNTIFS('GRT Data'!$G$2:$G$78519,'DM Summary'!A4,'GRT Data'!$AU$2:$AU$78519,"PQM")</f>
        <v>121</v>
      </c>
      <c r="E4" s="3">
        <f>SUM(C4:D4)</f>
        <v>202</v>
      </c>
      <c r="F4" s="11">
        <f>IFERROR(D4/E4,"-")</f>
        <v>0.59900990099009899</v>
      </c>
      <c r="G4" s="3">
        <f ca="1">COUNTIFS('Branch Summary'!$N$5:$N$224,0,'Branch Summary'!$D$5:$D$224,'DM Summary'!A4)</f>
        <v>2</v>
      </c>
      <c r="H4" s="3">
        <f ca="1">COUNTIFS('GRT Data'!$G$2:$G$78519,'DM Summary'!A4,'GRT Data'!$AU$2:$AU$78519,"Branch",'GRT Data'!$AR$2:$AR$78519,$G$2)</f>
        <v>21</v>
      </c>
      <c r="I4" s="3">
        <f ca="1">COUNTIFS('GRT Data'!$G$2:$G$78519,'DM Summary'!A4,'GRT Data'!$AU$2:$AU$78519,"PQM",'GRT Data'!$AR$2:$AR$78519,$G$2)</f>
        <v>27</v>
      </c>
      <c r="J4" s="3">
        <f t="shared" ref="J4:J20" ca="1" si="0">I4+H4</f>
        <v>48</v>
      </c>
      <c r="K4" s="34">
        <f ca="1">IFERROR(I4/J4,"-")</f>
        <v>0.5625</v>
      </c>
      <c r="L4" s="76">
        <f>COUNTIF('Ujala Plus DB'!$BD$2:$BD$140166,'DM Summary'!A4)</f>
        <v>70</v>
      </c>
      <c r="M4" s="79">
        <f>SUMIF('Ujala Plus DB'!$BD$2:$BD$140166,'DM Summary'!A4,'Ujala Plus DB'!$W$2:$W$140166)</f>
        <v>5639000</v>
      </c>
      <c r="N4" s="3">
        <f>COUNTIFS('Priority Customer'!$C$2:$C$115137,'DM Summary'!A4,'Priority Customer'!$BD$2:$BD$115137,"&lt;&gt;"&amp;"")</f>
        <v>31</v>
      </c>
      <c r="O4" s="39">
        <f>SUMIFS('Priority Customer'!$L$2:$L$115137,'Priority Customer'!$C$2:$C$115137,'DM Summary'!A4,'Priority Customer'!$BD$2:$BD$115137,"&lt;&gt;"&amp;"")</f>
        <v>2538000</v>
      </c>
      <c r="P4" s="3">
        <f ca="1">COUNTIFS('Priority Customer'!$C$2:$C$115137,'DM Summary'!A4,'Priority Customer'!$Q$2:$Q$115137,"FTNR",'Priority Customer'!$Z$2:$Z$115137,"&lt;&gt;"&amp;"",'Priority Customer'!$BK$2:$BK$115137,TEXT(TODAY()-1,"mmm"))</f>
        <v>3</v>
      </c>
      <c r="Q4" s="3">
        <f ca="1">COUNTIFS('Priority Customer'!$C$2:$C$115137,'DM Summary'!A4,'Priority Customer'!$Z$2:$Z$115137,"&lt;&gt;"&amp;"",'Priority Customer'!$BK$2:$BK$115137,TEXT(TODAY()-1,"mmm"))</f>
        <v>33</v>
      </c>
      <c r="R4" s="28">
        <f ca="1">IFERROR(P4/Q4,"-")</f>
        <v>9.0909090909090912E-2</v>
      </c>
      <c r="S4" s="3">
        <f>COUNTIFS('FTNR Data'!$G$2:$G$49919,'DM Summary'!A4,'FTNR Data'!$AX$2:$AX$49919,"Branch",'FTNR Data'!$S$2:$S$49919,"FTNR")</f>
        <v>3</v>
      </c>
      <c r="T4" s="3">
        <f>COUNTIFS('FTNR Data'!$G$2:$G$49919,'DM Summary'!A4,'FTNR Data'!$AX$2:$AX$49919,"Branch")</f>
        <v>79</v>
      </c>
      <c r="U4" s="11">
        <f>IFERROR(S4/T4,"-")</f>
        <v>3.7974683544303799E-2</v>
      </c>
      <c r="V4" s="3">
        <f ca="1">COUNTIFS('FTNR Data'!$G$2:$G$49919,'DM Summary'!A4,'FTNR Data'!$AX$2:$AX$49919,"PQM",'FTNR Data'!$S$2:$S$49919,"FTNR")+COUNTIFS('Priority Customer'!$C$2:$C$115137,'DM Summary'!A4,'Priority Customer'!$Q$2:$Q$115137,"FTNR",'Priority Customer'!$Z$2:$Z$115137,"&lt;&gt;"&amp;"",'Priority Customer'!$BK$2:$BK$115137,TEXT(TODAY()-1,"mmm"))</f>
        <v>6</v>
      </c>
      <c r="W4" s="3">
        <f ca="1">COUNTIFS('FTNR Data'!$G$2:$G$49919,'DM Summary'!A4,'FTNR Data'!$AX$2:$AX$49919,"PQM")+COUNTIFS('Priority Customer'!$C$2:$C$115137,'DM Summary'!A4,'Priority Customer'!$Z$2:$Z$115137,"&lt;&gt;"&amp;"",'Priority Customer'!$BK$2:$BK$115137,TEXT(TODAY()-1,"mmm"))</f>
        <v>153</v>
      </c>
      <c r="X4" s="30">
        <f ca="1">IFERROR(V4/W4,"-")</f>
        <v>3.9215686274509803E-2</v>
      </c>
      <c r="Y4" s="26">
        <f>IFERROR(COUNTIFS('GRT Data'!$G$2:$G$78591,'DM Summary'!A4,'GRT Data'!$CN$2:$CN$78591,0,'GRT Data'!$AU$2:$AU$78591,"PQM")/D4,"-")</f>
        <v>0.82644628099173556</v>
      </c>
      <c r="Z4" s="26">
        <f>IFERROR(COUNTIFS('GRT Data'!$G$2:$G$78591,'DM Summary'!A4,'GRT Data'!$CN$2:$CN$78591,1,'GRT Data'!$AU$2:$AU$78591,"PQM")/D4,"-")</f>
        <v>0.15702479338842976</v>
      </c>
      <c r="AA4" s="26">
        <f>IFERROR(COUNTIFS('GRT Data'!$G$2:$G$78591,'DM Summary'!A4,'GRT Data'!$CN$2:$CN$78591,2,'GRT Data'!$AU$2:$AU$78591,"PQM")/D4,"-")</f>
        <v>8.2644628099173556E-3</v>
      </c>
      <c r="AB4" s="46">
        <f>IFERROR(COUNTIFS('GRT Data'!$G$2:$G$78591,'DM Summary'!A4,'GRT Data'!$CN$2:$CN$78591,"&gt;"&amp;2,'GRT Data'!$AU$2:$AU$78591,"PQM")/D4,"-")</f>
        <v>8.2644628099173556E-3</v>
      </c>
    </row>
    <row r="5" spans="1:28" x14ac:dyDescent="0.35">
      <c r="A5" s="59" t="s">
        <v>318</v>
      </c>
      <c r="B5" s="3">
        <f>COUNTIF('Branch Summary'!$D$5:$D$224,'DM Summary'!A5)</f>
        <v>8</v>
      </c>
      <c r="C5" s="3">
        <f>COUNTIFS('GRT Data'!$G$2:$G$78519,'DM Summary'!A5,'GRT Data'!$AU$2:$AU$78519,"Branch")</f>
        <v>6</v>
      </c>
      <c r="D5" s="3">
        <f>COUNTIFS('GRT Data'!$G$2:$G$78519,'DM Summary'!A5,'GRT Data'!$AU$2:$AU$78519,"PQM")</f>
        <v>57</v>
      </c>
      <c r="E5" s="3">
        <f t="shared" ref="E5:E20" si="1">SUM(C5:D5)</f>
        <v>63</v>
      </c>
      <c r="F5" s="11">
        <f t="shared" ref="F5:F20" si="2">IFERROR(D5/E5,"-")</f>
        <v>0.90476190476190477</v>
      </c>
      <c r="G5" s="3">
        <f ca="1">COUNTIFS('Branch Summary'!$N$5:$N$224,0,'Branch Summary'!$D$5:$D$224,'DM Summary'!A5)</f>
        <v>3</v>
      </c>
      <c r="H5" s="3">
        <f ca="1">COUNTIFS('GRT Data'!$G$2:$G$78519,'DM Summary'!A5,'GRT Data'!$AU$2:$AU$78519,"Branch",'GRT Data'!$AR$2:$AR$78519,$G$2)</f>
        <v>2</v>
      </c>
      <c r="I5" s="3">
        <f ca="1">COUNTIFS('GRT Data'!$G$2:$G$78519,'DM Summary'!A5,'GRT Data'!$AU$2:$AU$78519,"PQM",'GRT Data'!$AR$2:$AR$78519,$G$2)</f>
        <v>9</v>
      </c>
      <c r="J5" s="3">
        <f t="shared" ca="1" si="0"/>
        <v>11</v>
      </c>
      <c r="K5" s="34">
        <f t="shared" ref="K5:K20" ca="1" si="3">IFERROR(I5/J5,"-")</f>
        <v>0.81818181818181823</v>
      </c>
      <c r="L5" s="76">
        <f>COUNTIF('Ujala Plus DB'!$BD$2:$BD$140166,'DM Summary'!A5)</f>
        <v>44</v>
      </c>
      <c r="M5" s="79">
        <f>SUMIF('Ujala Plus DB'!$BD$2:$BD$140166,'DM Summary'!A5,'Ujala Plus DB'!$W$2:$W$140166)</f>
        <v>3020000</v>
      </c>
      <c r="N5" s="3">
        <f>COUNTIFS('Priority Customer'!$C$2:$C$115137,'DM Summary'!A5,'Priority Customer'!$BD$2:$BD$115137,"&lt;&gt;"&amp;"")</f>
        <v>25</v>
      </c>
      <c r="O5" s="39">
        <f>SUMIFS('Priority Customer'!$L$2:$L$115137,'Priority Customer'!$C$2:$C$115137,'DM Summary'!A5,'Priority Customer'!$BD$2:$BD$115137,"&lt;&gt;"&amp;"")</f>
        <v>1719000</v>
      </c>
      <c r="P5" s="3">
        <f ca="1">COUNTIFS('Priority Customer'!$C$2:$C$115137,'DM Summary'!A5,'Priority Customer'!$Q$2:$Q$115137,"FTNR",'Priority Customer'!$Z$2:$Z$115137,"&lt;&gt;"&amp;"",'Priority Customer'!$BK$2:$BK$115137,TEXT(TODAY()-1,"mmm"))</f>
        <v>1</v>
      </c>
      <c r="Q5" s="3">
        <f ca="1">COUNTIFS('Priority Customer'!$C$2:$C$115137,'DM Summary'!A5,'Priority Customer'!$Z$2:$Z$115137,"&lt;&gt;"&amp;"",'Priority Customer'!$BK$2:$BK$115137,TEXT(TODAY()-1,"mmm"))</f>
        <v>29</v>
      </c>
      <c r="R5" s="28">
        <f t="shared" ref="R5:R20" ca="1" si="4">IFERROR(P5/Q5,"-")</f>
        <v>3.4482758620689655E-2</v>
      </c>
      <c r="S5" s="3">
        <f>COUNTIFS('FTNR Data'!$G$2:$G$49919,'DM Summary'!A5,'FTNR Data'!$AX$2:$AX$49919,"Branch",'FTNR Data'!$S$2:$S$49919,"FTNR")</f>
        <v>3</v>
      </c>
      <c r="T5" s="3">
        <f>COUNTIFS('FTNR Data'!$G$2:$G$49919,'DM Summary'!A5,'FTNR Data'!$AX$2:$AX$49919,"Branch")</f>
        <v>6</v>
      </c>
      <c r="U5" s="11">
        <f t="shared" ref="U5:U20" si="5">IFERROR(S5/T5,"-")</f>
        <v>0.5</v>
      </c>
      <c r="V5" s="3">
        <f ca="1">COUNTIFS('FTNR Data'!$G$2:$G$49919,'DM Summary'!A5,'FTNR Data'!$AX$2:$AX$49919,"PQM",'FTNR Data'!$S$2:$S$49919,"FTNR")+COUNTIFS('Priority Customer'!$C$2:$C$115137,'DM Summary'!A5,'Priority Customer'!$Q$2:$Q$115137,"FTNR",'Priority Customer'!$Z$2:$Z$115137,"&lt;&gt;"&amp;"",'Priority Customer'!$BK$2:$BK$115137,TEXT(TODAY()-1,"mmm"))</f>
        <v>7</v>
      </c>
      <c r="W5" s="3">
        <f ca="1">COUNTIFS('FTNR Data'!$G$2:$G$49919,'DM Summary'!A5,'FTNR Data'!$AX$2:$AX$49919,"PQM")+COUNTIFS('Priority Customer'!$C$2:$C$115137,'DM Summary'!A5,'Priority Customer'!$Z$2:$Z$115137,"&lt;&gt;"&amp;"",'Priority Customer'!$BK$2:$BK$115137,TEXT(TODAY()-1,"mmm"))</f>
        <v>86</v>
      </c>
      <c r="X5" s="30">
        <f t="shared" ref="X5:X20" ca="1" si="6">IFERROR(V5/W5,"-")</f>
        <v>8.1395348837209308E-2</v>
      </c>
      <c r="Y5" s="26">
        <f>IFERROR(COUNTIFS('GRT Data'!$G$2:$G$78591,'DM Summary'!A5,'GRT Data'!$CN$2:$CN$78591,0,'GRT Data'!$AU$2:$AU$78591,"PQM")/D5,"-")</f>
        <v>0.43859649122807015</v>
      </c>
      <c r="Z5" s="26">
        <f>IFERROR(COUNTIFS('GRT Data'!$G$2:$G$78591,'DM Summary'!A5,'GRT Data'!$CN$2:$CN$78591,1,'GRT Data'!$AU$2:$AU$78591,"PQM")/D5,"-")</f>
        <v>0.31578947368421051</v>
      </c>
      <c r="AA5" s="26">
        <f>IFERROR(COUNTIFS('GRT Data'!$G$2:$G$78591,'DM Summary'!A5,'GRT Data'!$CN$2:$CN$78591,2,'GRT Data'!$AU$2:$AU$78591,"PQM")/D5,"-")</f>
        <v>0.15789473684210525</v>
      </c>
      <c r="AB5" s="46">
        <f>IFERROR(COUNTIFS('GRT Data'!$G$2:$G$78591,'DM Summary'!A5,'GRT Data'!$CN$2:$CN$78591,"&gt;"&amp;2,'GRT Data'!$AU$2:$AU$78591,"PQM")/D5,"-")</f>
        <v>8.771929824561403E-2</v>
      </c>
    </row>
    <row r="6" spans="1:28" x14ac:dyDescent="0.35">
      <c r="A6" s="59" t="s">
        <v>552</v>
      </c>
      <c r="B6" s="3">
        <f>COUNTIF('Branch Summary'!$D$5:$D$224,'DM Summary'!A6)</f>
        <v>11</v>
      </c>
      <c r="C6" s="3">
        <f>COUNTIFS('GRT Data'!$G$2:$G$78519,'DM Summary'!A6,'GRT Data'!$AU$2:$AU$78519,"Branch")</f>
        <v>40</v>
      </c>
      <c r="D6" s="3">
        <f>COUNTIFS('GRT Data'!$G$2:$G$78519,'DM Summary'!A6,'GRT Data'!$AU$2:$AU$78519,"PQM")</f>
        <v>90</v>
      </c>
      <c r="E6" s="3">
        <f t="shared" si="1"/>
        <v>130</v>
      </c>
      <c r="F6" s="11">
        <f t="shared" si="2"/>
        <v>0.69230769230769229</v>
      </c>
      <c r="G6" s="3">
        <f ca="1">COUNTIFS('Branch Summary'!$N$5:$N$224,0,'Branch Summary'!$D$5:$D$224,'DM Summary'!A6)</f>
        <v>0</v>
      </c>
      <c r="H6" s="3">
        <f ca="1">COUNTIFS('GRT Data'!$G$2:$G$78519,'DM Summary'!A6,'GRT Data'!$AU$2:$AU$78519,"Branch",'GRT Data'!$AR$2:$AR$78519,$G$2)</f>
        <v>8</v>
      </c>
      <c r="I6" s="3">
        <f ca="1">COUNTIFS('GRT Data'!$G$2:$G$78519,'DM Summary'!A6,'GRT Data'!$AU$2:$AU$78519,"PQM",'GRT Data'!$AR$2:$AR$78519,$G$2)</f>
        <v>25</v>
      </c>
      <c r="J6" s="3">
        <f t="shared" ca="1" si="0"/>
        <v>33</v>
      </c>
      <c r="K6" s="34">
        <f t="shared" ca="1" si="3"/>
        <v>0.75757575757575757</v>
      </c>
      <c r="L6" s="76">
        <f>COUNTIF('Ujala Plus DB'!$BD$2:$BD$140166,'DM Summary'!A6)</f>
        <v>63</v>
      </c>
      <c r="M6" s="79">
        <f>SUMIF('Ujala Plus DB'!$BD$2:$BD$140166,'DM Summary'!A6,'Ujala Plus DB'!$W$2:$W$140166)</f>
        <v>4599000</v>
      </c>
      <c r="N6" s="3">
        <f>COUNTIFS('Priority Customer'!$C$2:$C$115137,'DM Summary'!A6,'Priority Customer'!$BD$2:$BD$115137,"&lt;&gt;"&amp;"")</f>
        <v>36</v>
      </c>
      <c r="O6" s="39">
        <f>SUMIFS('Priority Customer'!$L$2:$L$115137,'Priority Customer'!$C$2:$C$115137,'DM Summary'!A6,'Priority Customer'!$BD$2:$BD$115137,"&lt;&gt;"&amp;"")</f>
        <v>2569000</v>
      </c>
      <c r="P6" s="3">
        <f ca="1">COUNTIFS('Priority Customer'!$C$2:$C$115137,'DM Summary'!A6,'Priority Customer'!$Q$2:$Q$115137,"FTNR",'Priority Customer'!$Z$2:$Z$115137,"&lt;&gt;"&amp;"",'Priority Customer'!$BK$2:$BK$115137,TEXT(TODAY()-1,"mmm"))</f>
        <v>1</v>
      </c>
      <c r="Q6" s="3">
        <f ca="1">COUNTIFS('Priority Customer'!$C$2:$C$115137,'DM Summary'!A6,'Priority Customer'!$Z$2:$Z$115137,"&lt;&gt;"&amp;"",'Priority Customer'!$BK$2:$BK$115137,TEXT(TODAY()-1,"mmm"))</f>
        <v>42</v>
      </c>
      <c r="R6" s="28">
        <f t="shared" ca="1" si="4"/>
        <v>2.3809523809523808E-2</v>
      </c>
      <c r="S6" s="3">
        <f>COUNTIFS('FTNR Data'!$G$2:$G$49919,'DM Summary'!A6,'FTNR Data'!$AX$2:$AX$49919,"Branch",'FTNR Data'!$S$2:$S$49919,"FTNR")</f>
        <v>9</v>
      </c>
      <c r="T6" s="3">
        <f>COUNTIFS('FTNR Data'!$G$2:$G$49919,'DM Summary'!A6,'FTNR Data'!$AX$2:$AX$49919,"Branch")</f>
        <v>40</v>
      </c>
      <c r="U6" s="11">
        <f t="shared" si="5"/>
        <v>0.22500000000000001</v>
      </c>
      <c r="V6" s="3">
        <f ca="1">COUNTIFS('FTNR Data'!$G$2:$G$49919,'DM Summary'!A6,'FTNR Data'!$AX$2:$AX$49919,"PQM",'FTNR Data'!$S$2:$S$49919,"FTNR")+COUNTIFS('Priority Customer'!$C$2:$C$115137,'DM Summary'!A6,'Priority Customer'!$Q$2:$Q$115137,"FTNR",'Priority Customer'!$Z$2:$Z$115137,"&lt;&gt;"&amp;"",'Priority Customer'!$BK$2:$BK$115137,TEXT(TODAY()-1,"mmm"))</f>
        <v>6</v>
      </c>
      <c r="W6" s="3">
        <f ca="1">COUNTIFS('FTNR Data'!$G$2:$G$49919,'DM Summary'!A6,'FTNR Data'!$AX$2:$AX$49919,"PQM")+COUNTIFS('Priority Customer'!$C$2:$C$115137,'DM Summary'!A6,'Priority Customer'!$Z$2:$Z$115137,"&lt;&gt;"&amp;"",'Priority Customer'!$BK$2:$BK$115137,TEXT(TODAY()-1,"mmm"))</f>
        <v>131</v>
      </c>
      <c r="X6" s="30">
        <f t="shared" ca="1" si="6"/>
        <v>4.5801526717557252E-2</v>
      </c>
      <c r="Y6" s="26">
        <f>IFERROR(COUNTIFS('GRT Data'!$G$2:$G$78591,'DM Summary'!A6,'GRT Data'!$CN$2:$CN$78591,0,'GRT Data'!$AU$2:$AU$78591,"PQM")/D6,"-")</f>
        <v>0.8</v>
      </c>
      <c r="Z6" s="26">
        <f>IFERROR(COUNTIFS('GRT Data'!$G$2:$G$78591,'DM Summary'!A6,'GRT Data'!$CN$2:$CN$78591,1,'GRT Data'!$AU$2:$AU$78591,"PQM")/D6,"-")</f>
        <v>0.17777777777777778</v>
      </c>
      <c r="AA6" s="26">
        <f>IFERROR(COUNTIFS('GRT Data'!$G$2:$G$78591,'DM Summary'!A6,'GRT Data'!$CN$2:$CN$78591,2,'GRT Data'!$AU$2:$AU$78591,"PQM")/D6,"-")</f>
        <v>1.1111111111111112E-2</v>
      </c>
      <c r="AB6" s="46">
        <f>IFERROR(COUNTIFS('GRT Data'!$G$2:$G$78591,'DM Summary'!A6,'GRT Data'!$CN$2:$CN$78591,"&gt;"&amp;2,'GRT Data'!$AU$2:$AU$78591,"PQM")/D6,"-")</f>
        <v>1.1111111111111112E-2</v>
      </c>
    </row>
    <row r="7" spans="1:28" x14ac:dyDescent="0.35">
      <c r="A7" s="59" t="s">
        <v>109</v>
      </c>
      <c r="B7" s="3">
        <f>COUNTIF('Branch Summary'!$D$5:$D$224,'DM Summary'!A7)</f>
        <v>10</v>
      </c>
      <c r="C7" s="3">
        <f>COUNTIFS('GRT Data'!$G$2:$G$78519,'DM Summary'!A7,'GRT Data'!$AU$2:$AU$78519,"Branch")</f>
        <v>9</v>
      </c>
      <c r="D7" s="3">
        <f>COUNTIFS('GRT Data'!$G$2:$G$78519,'DM Summary'!A7,'GRT Data'!$AU$2:$AU$78519,"PQM")</f>
        <v>72</v>
      </c>
      <c r="E7" s="3">
        <f t="shared" si="1"/>
        <v>81</v>
      </c>
      <c r="F7" s="11">
        <f t="shared" si="2"/>
        <v>0.88888888888888884</v>
      </c>
      <c r="G7" s="3">
        <f ca="1">COUNTIFS('Branch Summary'!$N$5:$N$224,0,'Branch Summary'!$D$5:$D$224,'DM Summary'!A7)</f>
        <v>2</v>
      </c>
      <c r="H7" s="3">
        <f ca="1">COUNTIFS('GRT Data'!$G$2:$G$78519,'DM Summary'!A7,'GRT Data'!$AU$2:$AU$78519,"Branch",'GRT Data'!$AR$2:$AR$78519,$G$2)</f>
        <v>2</v>
      </c>
      <c r="I7" s="3">
        <f ca="1">COUNTIFS('GRT Data'!$G$2:$G$78519,'DM Summary'!A7,'GRT Data'!$AU$2:$AU$78519,"PQM",'GRT Data'!$AR$2:$AR$78519,$G$2)</f>
        <v>15</v>
      </c>
      <c r="J7" s="3">
        <f t="shared" ca="1" si="0"/>
        <v>17</v>
      </c>
      <c r="K7" s="34">
        <f t="shared" ca="1" si="3"/>
        <v>0.88235294117647056</v>
      </c>
      <c r="L7" s="76">
        <f>COUNTIF('Ujala Plus DB'!$BD$2:$BD$140166,'DM Summary'!A7)</f>
        <v>59</v>
      </c>
      <c r="M7" s="79">
        <f>SUMIF('Ujala Plus DB'!$BD$2:$BD$140166,'DM Summary'!A7,'Ujala Plus DB'!$W$2:$W$140166)</f>
        <v>4179000</v>
      </c>
      <c r="N7" s="3">
        <f>COUNTIFS('Priority Customer'!$C$2:$C$115137,'DM Summary'!A7,'Priority Customer'!$BD$2:$BD$115137,"&lt;&gt;"&amp;"")</f>
        <v>35</v>
      </c>
      <c r="O7" s="39">
        <f>SUMIFS('Priority Customer'!$L$2:$L$115137,'Priority Customer'!$C$2:$C$115137,'DM Summary'!A7,'Priority Customer'!$BD$2:$BD$115137,"&lt;&gt;"&amp;"")</f>
        <v>2440000</v>
      </c>
      <c r="P7" s="3">
        <f ca="1">COUNTIFS('Priority Customer'!$C$2:$C$115137,'DM Summary'!A7,'Priority Customer'!$Q$2:$Q$115137,"FTNR",'Priority Customer'!$Z$2:$Z$115137,"&lt;&gt;"&amp;"",'Priority Customer'!$BK$2:$BK$115137,TEXT(TODAY()-1,"mmm"))</f>
        <v>1</v>
      </c>
      <c r="Q7" s="3">
        <f ca="1">COUNTIFS('Priority Customer'!$C$2:$C$115137,'DM Summary'!A7,'Priority Customer'!$Z$2:$Z$115137,"&lt;&gt;"&amp;"",'Priority Customer'!$BK$2:$BK$115137,TEXT(TODAY()-1,"mmm"))</f>
        <v>42</v>
      </c>
      <c r="R7" s="28">
        <f t="shared" ca="1" si="4"/>
        <v>2.3809523809523808E-2</v>
      </c>
      <c r="S7" s="3">
        <f>COUNTIFS('FTNR Data'!$G$2:$G$49919,'DM Summary'!A7,'FTNR Data'!$AX$2:$AX$49919,"Branch",'FTNR Data'!$S$2:$S$49919,"FTNR")</f>
        <v>2</v>
      </c>
      <c r="T7" s="3">
        <f>COUNTIFS('FTNR Data'!$G$2:$G$49919,'DM Summary'!A7,'FTNR Data'!$AX$2:$AX$49919,"Branch")</f>
        <v>9</v>
      </c>
      <c r="U7" s="11">
        <f t="shared" si="5"/>
        <v>0.22222222222222221</v>
      </c>
      <c r="V7" s="3">
        <f ca="1">COUNTIFS('FTNR Data'!$G$2:$G$49919,'DM Summary'!A7,'FTNR Data'!$AX$2:$AX$49919,"PQM",'FTNR Data'!$S$2:$S$49919,"FTNR")+COUNTIFS('Priority Customer'!$C$2:$C$115137,'DM Summary'!A7,'Priority Customer'!$Q$2:$Q$115137,"FTNR",'Priority Customer'!$Z$2:$Z$115137,"&lt;&gt;"&amp;"",'Priority Customer'!$BK$2:$BK$115137,TEXT(TODAY()-1,"mmm"))</f>
        <v>4</v>
      </c>
      <c r="W7" s="3">
        <f ca="1">COUNTIFS('FTNR Data'!$G$2:$G$49919,'DM Summary'!A7,'FTNR Data'!$AX$2:$AX$49919,"PQM")+COUNTIFS('Priority Customer'!$C$2:$C$115137,'DM Summary'!A7,'Priority Customer'!$Z$2:$Z$115137,"&lt;&gt;"&amp;"",'Priority Customer'!$BK$2:$BK$115137,TEXT(TODAY()-1,"mmm"))</f>
        <v>109</v>
      </c>
      <c r="X7" s="30">
        <f t="shared" ca="1" si="6"/>
        <v>3.669724770642202E-2</v>
      </c>
      <c r="Y7" s="26">
        <f>IFERROR(COUNTIFS('GRT Data'!$G$2:$G$78591,'DM Summary'!A7,'GRT Data'!$CN$2:$CN$78591,0,'GRT Data'!$AU$2:$AU$78591,"PQM")/D7,"-")</f>
        <v>0.54166666666666663</v>
      </c>
      <c r="Z7" s="26">
        <f>IFERROR(COUNTIFS('GRT Data'!$G$2:$G$78591,'DM Summary'!A7,'GRT Data'!$CN$2:$CN$78591,1,'GRT Data'!$AU$2:$AU$78591,"PQM")/D7,"-")</f>
        <v>0.375</v>
      </c>
      <c r="AA7" s="26">
        <f>IFERROR(COUNTIFS('GRT Data'!$G$2:$G$78591,'DM Summary'!A7,'GRT Data'!$CN$2:$CN$78591,2,'GRT Data'!$AU$2:$AU$78591,"PQM")/D7,"-")</f>
        <v>2.7777777777777776E-2</v>
      </c>
      <c r="AB7" s="46">
        <f>IFERROR(COUNTIFS('GRT Data'!$G$2:$G$78591,'DM Summary'!A7,'GRT Data'!$CN$2:$CN$78591,"&gt;"&amp;2,'GRT Data'!$AU$2:$AU$78591,"PQM")/D7,"-")</f>
        <v>5.5555555555555552E-2</v>
      </c>
    </row>
    <row r="8" spans="1:28" x14ac:dyDescent="0.35">
      <c r="A8" s="59" t="s">
        <v>358</v>
      </c>
      <c r="B8" s="3">
        <f>COUNTIF('Branch Summary'!$D$5:$D$224,'DM Summary'!A8)</f>
        <v>15</v>
      </c>
      <c r="C8" s="3">
        <f>COUNTIFS('GRT Data'!$G$2:$G$78519,'DM Summary'!A8,'GRT Data'!$AU$2:$AU$78519,"Branch")</f>
        <v>53</v>
      </c>
      <c r="D8" s="3">
        <f>COUNTIFS('GRT Data'!$G$2:$G$78519,'DM Summary'!A8,'GRT Data'!$AU$2:$AU$78519,"PQM")</f>
        <v>181</v>
      </c>
      <c r="E8" s="3">
        <f t="shared" si="1"/>
        <v>234</v>
      </c>
      <c r="F8" s="11">
        <f t="shared" si="2"/>
        <v>0.77350427350427353</v>
      </c>
      <c r="G8" s="3">
        <f ca="1">COUNTIFS('Branch Summary'!$N$5:$N$224,0,'Branch Summary'!$D$5:$D$224,'DM Summary'!A8)</f>
        <v>2</v>
      </c>
      <c r="H8" s="3">
        <f ca="1">COUNTIFS('GRT Data'!$G$2:$G$78519,'DM Summary'!A8,'GRT Data'!$AU$2:$AU$78519,"Branch",'GRT Data'!$AR$2:$AR$78519,$G$2)</f>
        <v>14</v>
      </c>
      <c r="I8" s="3">
        <f ca="1">COUNTIFS('GRT Data'!$G$2:$G$78519,'DM Summary'!A8,'GRT Data'!$AU$2:$AU$78519,"PQM",'GRT Data'!$AR$2:$AR$78519,$G$2)</f>
        <v>42</v>
      </c>
      <c r="J8" s="3">
        <f t="shared" ca="1" si="0"/>
        <v>56</v>
      </c>
      <c r="K8" s="34">
        <f t="shared" ca="1" si="3"/>
        <v>0.75</v>
      </c>
      <c r="L8" s="76">
        <f>COUNTIF('Ujala Plus DB'!$BD$2:$BD$140166,'DM Summary'!A8)</f>
        <v>109</v>
      </c>
      <c r="M8" s="79">
        <f>SUMIF('Ujala Plus DB'!$BD$2:$BD$140166,'DM Summary'!A8,'Ujala Plus DB'!$W$2:$W$140166)</f>
        <v>8571000</v>
      </c>
      <c r="N8" s="3">
        <f>COUNTIFS('Priority Customer'!$C$2:$C$115137,'DM Summary'!A8,'Priority Customer'!$BD$2:$BD$115137,"&lt;&gt;"&amp;"")</f>
        <v>40</v>
      </c>
      <c r="O8" s="39">
        <f>SUMIFS('Priority Customer'!$L$2:$L$115137,'Priority Customer'!$C$2:$C$115137,'DM Summary'!A8,'Priority Customer'!$BD$2:$BD$115137,"&lt;&gt;"&amp;"")</f>
        <v>3013000</v>
      </c>
      <c r="P8" s="3">
        <f ca="1">COUNTIFS('Priority Customer'!$C$2:$C$115137,'DM Summary'!A8,'Priority Customer'!$Q$2:$Q$115137,"FTNR",'Priority Customer'!$Z$2:$Z$115137,"&lt;&gt;"&amp;"",'Priority Customer'!$BK$2:$BK$115137,TEXT(TODAY()-1,"mmm"))</f>
        <v>2</v>
      </c>
      <c r="Q8" s="3">
        <f ca="1">COUNTIFS('Priority Customer'!$C$2:$C$115137,'DM Summary'!A8,'Priority Customer'!$Z$2:$Z$115137,"&lt;&gt;"&amp;"",'Priority Customer'!$BK$2:$BK$115137,TEXT(TODAY()-1,"mmm"))</f>
        <v>43</v>
      </c>
      <c r="R8" s="28">
        <f t="shared" ca="1" si="4"/>
        <v>4.6511627906976744E-2</v>
      </c>
      <c r="S8" s="3">
        <f>COUNTIFS('FTNR Data'!$G$2:$G$49919,'DM Summary'!A8,'FTNR Data'!$AX$2:$AX$49919,"Branch",'FTNR Data'!$S$2:$S$49919,"FTNR")</f>
        <v>4</v>
      </c>
      <c r="T8" s="3">
        <f>COUNTIFS('FTNR Data'!$G$2:$G$49919,'DM Summary'!A8,'FTNR Data'!$AX$2:$AX$49919,"Branch")</f>
        <v>50</v>
      </c>
      <c r="U8" s="11">
        <f t="shared" si="5"/>
        <v>0.08</v>
      </c>
      <c r="V8" s="3">
        <f ca="1">COUNTIFS('FTNR Data'!$G$2:$G$49919,'DM Summary'!A8,'FTNR Data'!$AX$2:$AX$49919,"PQM",'FTNR Data'!$S$2:$S$49919,"FTNR")+COUNTIFS('Priority Customer'!$C$2:$C$115137,'DM Summary'!A8,'Priority Customer'!$Q$2:$Q$115137,"FTNR",'Priority Customer'!$Z$2:$Z$115137,"&lt;&gt;"&amp;"",'Priority Customer'!$BK$2:$BK$115137,TEXT(TODAY()-1,"mmm"))</f>
        <v>14</v>
      </c>
      <c r="W8" s="3">
        <f ca="1">COUNTIFS('FTNR Data'!$G$2:$G$49919,'DM Summary'!A8,'FTNR Data'!$AX$2:$AX$49919,"PQM")+COUNTIFS('Priority Customer'!$C$2:$C$115137,'DM Summary'!A8,'Priority Customer'!$Z$2:$Z$115137,"&lt;&gt;"&amp;"",'Priority Customer'!$BK$2:$BK$115137,TEXT(TODAY()-1,"mmm"))</f>
        <v>220</v>
      </c>
      <c r="X8" s="30">
        <f t="shared" ca="1" si="6"/>
        <v>6.363636363636363E-2</v>
      </c>
      <c r="Y8" s="26">
        <f>IFERROR(COUNTIFS('GRT Data'!$G$2:$G$78591,'DM Summary'!A8,'GRT Data'!$CN$2:$CN$78591,0,'GRT Data'!$AU$2:$AU$78591,"PQM")/D8,"-")</f>
        <v>0.83425414364640882</v>
      </c>
      <c r="Z8" s="26">
        <f>IFERROR(COUNTIFS('GRT Data'!$G$2:$G$78591,'DM Summary'!A8,'GRT Data'!$CN$2:$CN$78591,1,'GRT Data'!$AU$2:$AU$78591,"PQM")/D8,"-")</f>
        <v>0.10497237569060773</v>
      </c>
      <c r="AA8" s="26">
        <f>IFERROR(COUNTIFS('GRT Data'!$G$2:$G$78591,'DM Summary'!A8,'GRT Data'!$CN$2:$CN$78591,2,'GRT Data'!$AU$2:$AU$78591,"PQM")/D8,"-")</f>
        <v>2.2099447513812154E-2</v>
      </c>
      <c r="AB8" s="46">
        <f>IFERROR(COUNTIFS('GRT Data'!$G$2:$G$78591,'DM Summary'!A8,'GRT Data'!$CN$2:$CN$78591,"&gt;"&amp;2,'GRT Data'!$AU$2:$AU$78591,"PQM")/D8,"-")</f>
        <v>3.8674033149171269E-2</v>
      </c>
    </row>
    <row r="9" spans="1:28" x14ac:dyDescent="0.35">
      <c r="A9" s="59" t="s">
        <v>81</v>
      </c>
      <c r="B9" s="3">
        <f>COUNTIF('Branch Summary'!$D$5:$D$224,'DM Summary'!A9)</f>
        <v>11</v>
      </c>
      <c r="C9" s="3">
        <f>COUNTIFS('GRT Data'!$G$2:$G$78519,'DM Summary'!A9,'GRT Data'!$AU$2:$AU$78519,"Branch")</f>
        <v>46</v>
      </c>
      <c r="D9" s="3">
        <f>COUNTIFS('GRT Data'!$G$2:$G$78519,'DM Summary'!A9,'GRT Data'!$AU$2:$AU$78519,"PQM")</f>
        <v>100</v>
      </c>
      <c r="E9" s="3">
        <f t="shared" si="1"/>
        <v>146</v>
      </c>
      <c r="F9" s="11">
        <f t="shared" si="2"/>
        <v>0.68493150684931503</v>
      </c>
      <c r="G9" s="3">
        <f ca="1">COUNTIFS('Branch Summary'!$N$5:$N$224,0,'Branch Summary'!$D$5:$D$224,'DM Summary'!A9)</f>
        <v>2</v>
      </c>
      <c r="H9" s="3">
        <f ca="1">COUNTIFS('GRT Data'!$G$2:$G$78519,'DM Summary'!A9,'GRT Data'!$AU$2:$AU$78519,"Branch",'GRT Data'!$AR$2:$AR$78519,$G$2)</f>
        <v>19</v>
      </c>
      <c r="I9" s="3">
        <f ca="1">COUNTIFS('GRT Data'!$G$2:$G$78519,'DM Summary'!A9,'GRT Data'!$AU$2:$AU$78519,"PQM",'GRT Data'!$AR$2:$AR$78519,$G$2)</f>
        <v>21</v>
      </c>
      <c r="J9" s="3">
        <f t="shared" ca="1" si="0"/>
        <v>40</v>
      </c>
      <c r="K9" s="34">
        <f t="shared" ca="1" si="3"/>
        <v>0.52500000000000002</v>
      </c>
      <c r="L9" s="76">
        <f>COUNTIF('Ujala Plus DB'!$BD$2:$BD$140166,'DM Summary'!A9)</f>
        <v>92</v>
      </c>
      <c r="M9" s="79">
        <f>SUMIF('Ujala Plus DB'!$BD$2:$BD$140166,'DM Summary'!A9,'Ujala Plus DB'!$W$2:$W$140166)</f>
        <v>7133000</v>
      </c>
      <c r="N9" s="3">
        <f>COUNTIFS('Priority Customer'!$C$2:$C$115137,'DM Summary'!A9,'Priority Customer'!$BD$2:$BD$115137,"&lt;&gt;"&amp;"")</f>
        <v>52</v>
      </c>
      <c r="O9" s="39">
        <f>SUMIFS('Priority Customer'!$L$2:$L$115137,'Priority Customer'!$C$2:$C$115137,'DM Summary'!A9,'Priority Customer'!$BD$2:$BD$115137,"&lt;&gt;"&amp;"")</f>
        <v>4049000</v>
      </c>
      <c r="P9" s="3">
        <f ca="1">COUNTIFS('Priority Customer'!$C$2:$C$115137,'DM Summary'!A9,'Priority Customer'!$Q$2:$Q$115137,"FTNR",'Priority Customer'!$Z$2:$Z$115137,"&lt;&gt;"&amp;"",'Priority Customer'!$BK$2:$BK$115137,TEXT(TODAY()-1,"mmm"))</f>
        <v>0</v>
      </c>
      <c r="Q9" s="3">
        <f ca="1">COUNTIFS('Priority Customer'!$C$2:$C$115137,'DM Summary'!A9,'Priority Customer'!$Z$2:$Z$115137,"&lt;&gt;"&amp;"",'Priority Customer'!$BK$2:$BK$115137,TEXT(TODAY()-1,"mmm"))</f>
        <v>55</v>
      </c>
      <c r="R9" s="28">
        <f t="shared" ca="1" si="4"/>
        <v>0</v>
      </c>
      <c r="S9" s="3">
        <f>COUNTIFS('FTNR Data'!$G$2:$G$49919,'DM Summary'!A9,'FTNR Data'!$AX$2:$AX$49919,"Branch",'FTNR Data'!$S$2:$S$49919,"FTNR")</f>
        <v>15</v>
      </c>
      <c r="T9" s="3">
        <f>COUNTIFS('FTNR Data'!$G$2:$G$49919,'DM Summary'!A9,'FTNR Data'!$AX$2:$AX$49919,"Branch")</f>
        <v>43</v>
      </c>
      <c r="U9" s="11">
        <f t="shared" si="5"/>
        <v>0.34883720930232559</v>
      </c>
      <c r="V9" s="3">
        <f ca="1">COUNTIFS('FTNR Data'!$G$2:$G$49919,'DM Summary'!A9,'FTNR Data'!$AX$2:$AX$49919,"PQM",'FTNR Data'!$S$2:$S$49919,"FTNR")+COUNTIFS('Priority Customer'!$C$2:$C$115137,'DM Summary'!A9,'Priority Customer'!$Q$2:$Q$115137,"FTNR",'Priority Customer'!$Z$2:$Z$115137,"&lt;&gt;"&amp;"",'Priority Customer'!$BK$2:$BK$115137,TEXT(TODAY()-1,"mmm"))</f>
        <v>8</v>
      </c>
      <c r="W9" s="3">
        <f ca="1">COUNTIFS('FTNR Data'!$G$2:$G$49919,'DM Summary'!A9,'FTNR Data'!$AX$2:$AX$49919,"PQM")+COUNTIFS('Priority Customer'!$C$2:$C$115137,'DM Summary'!A9,'Priority Customer'!$Z$2:$Z$115137,"&lt;&gt;"&amp;"",'Priority Customer'!$BK$2:$BK$115137,TEXT(TODAY()-1,"mmm"))</f>
        <v>145</v>
      </c>
      <c r="X9" s="30">
        <f t="shared" ca="1" si="6"/>
        <v>5.5172413793103448E-2</v>
      </c>
      <c r="Y9" s="26">
        <f>IFERROR(COUNTIFS('GRT Data'!$G$2:$G$78591,'DM Summary'!A9,'GRT Data'!$CN$2:$CN$78591,0,'GRT Data'!$AU$2:$AU$78591,"PQM")/D9,"-")</f>
        <v>0.75</v>
      </c>
      <c r="Z9" s="26">
        <f>IFERROR(COUNTIFS('GRT Data'!$G$2:$G$78591,'DM Summary'!A9,'GRT Data'!$CN$2:$CN$78591,1,'GRT Data'!$AU$2:$AU$78591,"PQM")/D9,"-")</f>
        <v>0.17</v>
      </c>
      <c r="AA9" s="26">
        <f>IFERROR(COUNTIFS('GRT Data'!$G$2:$G$78591,'DM Summary'!A9,'GRT Data'!$CN$2:$CN$78591,2,'GRT Data'!$AU$2:$AU$78591,"PQM")/D9,"-")</f>
        <v>0.01</v>
      </c>
      <c r="AB9" s="46">
        <f>IFERROR(COUNTIFS('GRT Data'!$G$2:$G$78591,'DM Summary'!A9,'GRT Data'!$CN$2:$CN$78591,"&gt;"&amp;2,'GRT Data'!$AU$2:$AU$78591,"PQM")/D9,"-")</f>
        <v>7.0000000000000007E-2</v>
      </c>
    </row>
    <row r="10" spans="1:28" x14ac:dyDescent="0.35">
      <c r="A10" s="59" t="s">
        <v>518</v>
      </c>
      <c r="B10" s="3">
        <f>COUNTIF('Branch Summary'!$D$5:$D$224,'DM Summary'!A10)</f>
        <v>15</v>
      </c>
      <c r="C10" s="3">
        <f>COUNTIFS('GRT Data'!$G$2:$G$78519,'DM Summary'!A10,'GRT Data'!$AU$2:$AU$78519,"Branch")</f>
        <v>59</v>
      </c>
      <c r="D10" s="3">
        <f>COUNTIFS('GRT Data'!$G$2:$G$78519,'DM Summary'!A10,'GRT Data'!$AU$2:$AU$78519,"PQM")</f>
        <v>77</v>
      </c>
      <c r="E10" s="3">
        <f t="shared" si="1"/>
        <v>136</v>
      </c>
      <c r="F10" s="11">
        <f t="shared" si="2"/>
        <v>0.56617647058823528</v>
      </c>
      <c r="G10" s="3">
        <f ca="1">COUNTIFS('Branch Summary'!$N$5:$N$224,0,'Branch Summary'!$D$5:$D$224,'DM Summary'!A10)</f>
        <v>2</v>
      </c>
      <c r="H10" s="3">
        <f ca="1">COUNTIFS('GRT Data'!$G$2:$G$78519,'DM Summary'!A10,'GRT Data'!$AU$2:$AU$78519,"Branch",'GRT Data'!$AR$2:$AR$78519,$G$2)</f>
        <v>11</v>
      </c>
      <c r="I10" s="3">
        <f ca="1">COUNTIFS('GRT Data'!$G$2:$G$78519,'DM Summary'!A10,'GRT Data'!$AU$2:$AU$78519,"PQM",'GRT Data'!$AR$2:$AR$78519,$G$2)</f>
        <v>20</v>
      </c>
      <c r="J10" s="3">
        <f t="shared" ca="1" si="0"/>
        <v>31</v>
      </c>
      <c r="K10" s="34">
        <f t="shared" ca="1" si="3"/>
        <v>0.64516129032258063</v>
      </c>
      <c r="L10" s="76">
        <f>COUNTIF('Ujala Plus DB'!$BD$2:$BD$140166,'DM Summary'!A10)</f>
        <v>69</v>
      </c>
      <c r="M10" s="79">
        <f>SUMIF('Ujala Plus DB'!$BD$2:$BD$140166,'DM Summary'!A10,'Ujala Plus DB'!$W$2:$W$140166)</f>
        <v>5225000</v>
      </c>
      <c r="N10" s="3">
        <f>COUNTIFS('Priority Customer'!$C$2:$C$115137,'DM Summary'!A10,'Priority Customer'!$BD$2:$BD$115137,"&lt;&gt;"&amp;"")</f>
        <v>34</v>
      </c>
      <c r="O10" s="39">
        <f>SUMIFS('Priority Customer'!$L$2:$L$115137,'Priority Customer'!$C$2:$C$115137,'DM Summary'!A10,'Priority Customer'!$BD$2:$BD$115137,"&lt;&gt;"&amp;"")</f>
        <v>2520000</v>
      </c>
      <c r="P10" s="3">
        <f ca="1">COUNTIFS('Priority Customer'!$C$2:$C$115137,'DM Summary'!A10,'Priority Customer'!$Q$2:$Q$115137,"FTNR",'Priority Customer'!$Z$2:$Z$115137,"&lt;&gt;"&amp;"",'Priority Customer'!$BK$2:$BK$115137,TEXT(TODAY()-1,"mmm"))</f>
        <v>1</v>
      </c>
      <c r="Q10" s="3">
        <f ca="1">COUNTIFS('Priority Customer'!$C$2:$C$115137,'DM Summary'!A10,'Priority Customer'!$Z$2:$Z$115137,"&lt;&gt;"&amp;"",'Priority Customer'!$BK$2:$BK$115137,TEXT(TODAY()-1,"mmm"))</f>
        <v>34</v>
      </c>
      <c r="R10" s="28">
        <f t="shared" ca="1" si="4"/>
        <v>2.9411764705882353E-2</v>
      </c>
      <c r="S10" s="3">
        <f>COUNTIFS('FTNR Data'!$G$2:$G$49919,'DM Summary'!A10,'FTNR Data'!$AX$2:$AX$49919,"Branch",'FTNR Data'!$S$2:$S$49919,"FTNR")</f>
        <v>13</v>
      </c>
      <c r="T10" s="3">
        <f>COUNTIFS('FTNR Data'!$G$2:$G$49919,'DM Summary'!A10,'FTNR Data'!$AX$2:$AX$49919,"Branch")</f>
        <v>56</v>
      </c>
      <c r="U10" s="11">
        <f t="shared" si="5"/>
        <v>0.23214285714285715</v>
      </c>
      <c r="V10" s="3">
        <f ca="1">COUNTIFS('FTNR Data'!$G$2:$G$49919,'DM Summary'!A10,'FTNR Data'!$AX$2:$AX$49919,"PQM",'FTNR Data'!$S$2:$S$49919,"FTNR")+COUNTIFS('Priority Customer'!$C$2:$C$115137,'DM Summary'!A10,'Priority Customer'!$Q$2:$Q$115137,"FTNR",'Priority Customer'!$Z$2:$Z$115137,"&lt;&gt;"&amp;"",'Priority Customer'!$BK$2:$BK$115137,TEXT(TODAY()-1,"mmm"))</f>
        <v>3</v>
      </c>
      <c r="W10" s="3">
        <f ca="1">COUNTIFS('FTNR Data'!$G$2:$G$49919,'DM Summary'!A10,'FTNR Data'!$AX$2:$AX$49919,"PQM")+COUNTIFS('Priority Customer'!$C$2:$C$115137,'DM Summary'!A10,'Priority Customer'!$Z$2:$Z$115137,"&lt;&gt;"&amp;"",'Priority Customer'!$BK$2:$BK$115137,TEXT(TODAY()-1,"mmm"))</f>
        <v>106</v>
      </c>
      <c r="X10" s="30">
        <f t="shared" ca="1" si="6"/>
        <v>2.8301886792452831E-2</v>
      </c>
      <c r="Y10" s="26">
        <f>IFERROR(COUNTIFS('GRT Data'!$G$2:$G$78591,'DM Summary'!A10,'GRT Data'!$CN$2:$CN$78591,0,'GRT Data'!$AU$2:$AU$78591,"PQM")/D10,"-")</f>
        <v>0.89610389610389607</v>
      </c>
      <c r="Z10" s="26">
        <f>IFERROR(COUNTIFS('GRT Data'!$G$2:$G$78591,'DM Summary'!A10,'GRT Data'!$CN$2:$CN$78591,1,'GRT Data'!$AU$2:$AU$78591,"PQM")/D10,"-")</f>
        <v>6.4935064935064929E-2</v>
      </c>
      <c r="AA10" s="26">
        <f>IFERROR(COUNTIFS('GRT Data'!$G$2:$G$78591,'DM Summary'!A10,'GRT Data'!$CN$2:$CN$78591,2,'GRT Data'!$AU$2:$AU$78591,"PQM")/D10,"-")</f>
        <v>1.2987012987012988E-2</v>
      </c>
      <c r="AB10" s="46">
        <f>IFERROR(COUNTIFS('GRT Data'!$G$2:$G$78591,'DM Summary'!A10,'GRT Data'!$CN$2:$CN$78591,"&gt;"&amp;2,'GRT Data'!$AU$2:$AU$78591,"PQM")/D10,"-")</f>
        <v>2.5974025974025976E-2</v>
      </c>
    </row>
    <row r="11" spans="1:28" x14ac:dyDescent="0.35">
      <c r="A11" s="59" t="s">
        <v>295</v>
      </c>
      <c r="B11" s="3">
        <f>COUNTIF('Branch Summary'!$D$5:$D$224,'DM Summary'!A11)</f>
        <v>9</v>
      </c>
      <c r="C11" s="3">
        <f>COUNTIFS('GRT Data'!$G$2:$G$78519,'DM Summary'!A11,'GRT Data'!$AU$2:$AU$78519,"Branch")</f>
        <v>42</v>
      </c>
      <c r="D11" s="3">
        <f>COUNTIFS('GRT Data'!$G$2:$G$78519,'DM Summary'!A11,'GRT Data'!$AU$2:$AU$78519,"PQM")</f>
        <v>81</v>
      </c>
      <c r="E11" s="3">
        <f t="shared" si="1"/>
        <v>123</v>
      </c>
      <c r="F11" s="11">
        <f t="shared" si="2"/>
        <v>0.65853658536585369</v>
      </c>
      <c r="G11" s="3">
        <f ca="1">COUNTIFS('Branch Summary'!$N$5:$N$224,0,'Branch Summary'!$D$5:$D$224,'DM Summary'!A11)</f>
        <v>0</v>
      </c>
      <c r="H11" s="3">
        <f ca="1">COUNTIFS('GRT Data'!$G$2:$G$78519,'DM Summary'!A11,'GRT Data'!$AU$2:$AU$78519,"Branch",'GRT Data'!$AR$2:$AR$78519,$G$2)</f>
        <v>10</v>
      </c>
      <c r="I11" s="3">
        <f ca="1">COUNTIFS('GRT Data'!$G$2:$G$78519,'DM Summary'!A11,'GRT Data'!$AU$2:$AU$78519,"PQM",'GRT Data'!$AR$2:$AR$78519,$G$2)</f>
        <v>20</v>
      </c>
      <c r="J11" s="3">
        <f t="shared" ca="1" si="0"/>
        <v>30</v>
      </c>
      <c r="K11" s="34">
        <f t="shared" ca="1" si="3"/>
        <v>0.66666666666666663</v>
      </c>
      <c r="L11" s="76">
        <f>COUNTIF('Ujala Plus DB'!$BD$2:$BD$140166,'DM Summary'!A11)</f>
        <v>47</v>
      </c>
      <c r="M11" s="79">
        <f>SUMIF('Ujala Plus DB'!$BD$2:$BD$140166,'DM Summary'!A11,'Ujala Plus DB'!$W$2:$W$140166)</f>
        <v>3584000</v>
      </c>
      <c r="N11" s="3">
        <f>COUNTIFS('Priority Customer'!$C$2:$C$115137,'DM Summary'!A11,'Priority Customer'!$BD$2:$BD$115137,"&lt;&gt;"&amp;"")</f>
        <v>23</v>
      </c>
      <c r="O11" s="39">
        <f>SUMIFS('Priority Customer'!$L$2:$L$115137,'Priority Customer'!$C$2:$C$115137,'DM Summary'!A11,'Priority Customer'!$BD$2:$BD$115137,"&lt;&gt;"&amp;"")</f>
        <v>1792000</v>
      </c>
      <c r="P11" s="3">
        <f ca="1">COUNTIFS('Priority Customer'!$C$2:$C$115137,'DM Summary'!A11,'Priority Customer'!$Q$2:$Q$115137,"FTNR",'Priority Customer'!$Z$2:$Z$115137,"&lt;&gt;"&amp;"",'Priority Customer'!$BK$2:$BK$115137,TEXT(TODAY()-1,"mmm"))</f>
        <v>1</v>
      </c>
      <c r="Q11" s="3">
        <f ca="1">COUNTIFS('Priority Customer'!$C$2:$C$115137,'DM Summary'!A11,'Priority Customer'!$Z$2:$Z$115137,"&lt;&gt;"&amp;"",'Priority Customer'!$BK$2:$BK$115137,TEXT(TODAY()-1,"mmm"))</f>
        <v>25</v>
      </c>
      <c r="R11" s="28">
        <f t="shared" ca="1" si="4"/>
        <v>0.04</v>
      </c>
      <c r="S11" s="3">
        <f>COUNTIFS('FTNR Data'!$G$2:$G$49919,'DM Summary'!A11,'FTNR Data'!$AX$2:$AX$49919,"Branch",'FTNR Data'!$S$2:$S$49919,"FTNR")</f>
        <v>3</v>
      </c>
      <c r="T11" s="3">
        <f>COUNTIFS('FTNR Data'!$G$2:$G$49919,'DM Summary'!A11,'FTNR Data'!$AX$2:$AX$49919,"Branch")</f>
        <v>39</v>
      </c>
      <c r="U11" s="11">
        <f t="shared" si="5"/>
        <v>7.6923076923076927E-2</v>
      </c>
      <c r="V11" s="3">
        <f ca="1">COUNTIFS('FTNR Data'!$G$2:$G$49919,'DM Summary'!A11,'FTNR Data'!$AX$2:$AX$49919,"PQM",'FTNR Data'!$S$2:$S$49919,"FTNR")+COUNTIFS('Priority Customer'!$C$2:$C$115137,'DM Summary'!A11,'Priority Customer'!$Q$2:$Q$115137,"FTNR",'Priority Customer'!$Z$2:$Z$115137,"&lt;&gt;"&amp;"",'Priority Customer'!$BK$2:$BK$115137,TEXT(TODAY()-1,"mmm"))</f>
        <v>4</v>
      </c>
      <c r="W11" s="3">
        <f ca="1">COUNTIFS('FTNR Data'!$G$2:$G$49919,'DM Summary'!A11,'FTNR Data'!$AX$2:$AX$49919,"PQM")+COUNTIFS('Priority Customer'!$C$2:$C$115137,'DM Summary'!A11,'Priority Customer'!$Z$2:$Z$115137,"&lt;&gt;"&amp;"",'Priority Customer'!$BK$2:$BK$115137,TEXT(TODAY()-1,"mmm"))</f>
        <v>105</v>
      </c>
      <c r="X11" s="30">
        <f t="shared" ca="1" si="6"/>
        <v>3.8095238095238099E-2</v>
      </c>
      <c r="Y11" s="26">
        <f>IFERROR(COUNTIFS('GRT Data'!$G$2:$G$78591,'DM Summary'!A11,'GRT Data'!$CN$2:$CN$78591,0,'GRT Data'!$AU$2:$AU$78591,"PQM")/D11,"-")</f>
        <v>0.66666666666666663</v>
      </c>
      <c r="Z11" s="26">
        <f>IFERROR(COUNTIFS('GRT Data'!$G$2:$G$78591,'DM Summary'!A11,'GRT Data'!$CN$2:$CN$78591,1,'GRT Data'!$AU$2:$AU$78591,"PQM")/D11,"-")</f>
        <v>0.27160493827160492</v>
      </c>
      <c r="AA11" s="26">
        <f>IFERROR(COUNTIFS('GRT Data'!$G$2:$G$78591,'DM Summary'!A11,'GRT Data'!$CN$2:$CN$78591,2,'GRT Data'!$AU$2:$AU$78591,"PQM")/D11,"-")</f>
        <v>1.2345679012345678E-2</v>
      </c>
      <c r="AB11" s="46">
        <f>IFERROR(COUNTIFS('GRT Data'!$G$2:$G$78591,'DM Summary'!A11,'GRT Data'!$CN$2:$CN$78591,"&gt;"&amp;2,'GRT Data'!$AU$2:$AU$78591,"PQM")/D11,"-")</f>
        <v>4.9382716049382713E-2</v>
      </c>
    </row>
    <row r="12" spans="1:28" x14ac:dyDescent="0.35">
      <c r="A12" s="59" t="s">
        <v>828</v>
      </c>
      <c r="B12" s="3">
        <f>COUNTIF('Branch Summary'!$D$5:$D$224,'DM Summary'!A12)</f>
        <v>10</v>
      </c>
      <c r="C12" s="3">
        <f>COUNTIFS('GRT Data'!$G$2:$G$78519,'DM Summary'!A12,'GRT Data'!$AU$2:$AU$78519,"Branch")</f>
        <v>14</v>
      </c>
      <c r="D12" s="3">
        <f>COUNTIFS('GRT Data'!$G$2:$G$78519,'DM Summary'!A12,'GRT Data'!$AU$2:$AU$78519,"PQM")</f>
        <v>97</v>
      </c>
      <c r="E12" s="3">
        <f t="shared" si="1"/>
        <v>111</v>
      </c>
      <c r="F12" s="11">
        <f t="shared" si="2"/>
        <v>0.87387387387387383</v>
      </c>
      <c r="G12" s="3">
        <f ca="1">COUNTIFS('Branch Summary'!$N$5:$N$224,0,'Branch Summary'!$D$5:$D$224,'DM Summary'!A12)</f>
        <v>0</v>
      </c>
      <c r="H12" s="3">
        <f ca="1">COUNTIFS('GRT Data'!$G$2:$G$78519,'DM Summary'!A12,'GRT Data'!$AU$2:$AU$78519,"Branch",'GRT Data'!$AR$2:$AR$78519,$G$2)</f>
        <v>6</v>
      </c>
      <c r="I12" s="3">
        <f ca="1">COUNTIFS('GRT Data'!$G$2:$G$78519,'DM Summary'!A12,'GRT Data'!$AU$2:$AU$78519,"PQM",'GRT Data'!$AR$2:$AR$78519,$G$2)</f>
        <v>24</v>
      </c>
      <c r="J12" s="3">
        <f t="shared" ca="1" si="0"/>
        <v>30</v>
      </c>
      <c r="K12" s="34">
        <f t="shared" ca="1" si="3"/>
        <v>0.8</v>
      </c>
      <c r="L12" s="76">
        <f>COUNTIF('Ujala Plus DB'!$BD$2:$BD$140166,'DM Summary'!A12)</f>
        <v>43</v>
      </c>
      <c r="M12" s="79">
        <f>SUMIF('Ujala Plus DB'!$BD$2:$BD$140166,'DM Summary'!A12,'Ujala Plus DB'!$W$2:$W$140166)</f>
        <v>2874000</v>
      </c>
      <c r="N12" s="3">
        <f>COUNTIFS('Priority Customer'!$C$2:$C$115137,'DM Summary'!A12,'Priority Customer'!$BD$2:$BD$115137,"&lt;&gt;"&amp;"")</f>
        <v>24</v>
      </c>
      <c r="O12" s="39">
        <f>SUMIFS('Priority Customer'!$L$2:$L$115137,'Priority Customer'!$C$2:$C$115137,'DM Summary'!A12,'Priority Customer'!$BD$2:$BD$115137,"&lt;&gt;"&amp;"")</f>
        <v>1623000</v>
      </c>
      <c r="P12" s="3">
        <f ca="1">COUNTIFS('Priority Customer'!$C$2:$C$115137,'DM Summary'!A12,'Priority Customer'!$Q$2:$Q$115137,"FTNR",'Priority Customer'!$Z$2:$Z$115137,"&lt;&gt;"&amp;"",'Priority Customer'!$BK$2:$BK$115137,TEXT(TODAY()-1,"mmm"))</f>
        <v>1</v>
      </c>
      <c r="Q12" s="3">
        <f ca="1">COUNTIFS('Priority Customer'!$C$2:$C$115137,'DM Summary'!A12,'Priority Customer'!$Z$2:$Z$115137,"&lt;&gt;"&amp;"",'Priority Customer'!$BK$2:$BK$115137,TEXT(TODAY()-1,"mmm"))</f>
        <v>30</v>
      </c>
      <c r="R12" s="28">
        <f t="shared" ca="1" si="4"/>
        <v>3.3333333333333333E-2</v>
      </c>
      <c r="S12" s="3">
        <f>COUNTIFS('FTNR Data'!$G$2:$G$49919,'DM Summary'!A12,'FTNR Data'!$AX$2:$AX$49919,"Branch",'FTNR Data'!$S$2:$S$49919,"FTNR")</f>
        <v>1</v>
      </c>
      <c r="T12" s="3">
        <f>COUNTIFS('FTNR Data'!$G$2:$G$49919,'DM Summary'!A12,'FTNR Data'!$AX$2:$AX$49919,"Branch")</f>
        <v>9</v>
      </c>
      <c r="U12" s="11">
        <f t="shared" si="5"/>
        <v>0.1111111111111111</v>
      </c>
      <c r="V12" s="3">
        <f ca="1">COUNTIFS('FTNR Data'!$G$2:$G$49919,'DM Summary'!A12,'FTNR Data'!$AX$2:$AX$49919,"PQM",'FTNR Data'!$S$2:$S$49919,"FTNR")+COUNTIFS('Priority Customer'!$C$2:$C$115137,'DM Summary'!A12,'Priority Customer'!$Q$2:$Q$115137,"FTNR",'Priority Customer'!$Z$2:$Z$115137,"&lt;&gt;"&amp;"",'Priority Customer'!$BK$2:$BK$115137,TEXT(TODAY()-1,"mmm"))</f>
        <v>6</v>
      </c>
      <c r="W12" s="3">
        <f ca="1">COUNTIFS('FTNR Data'!$G$2:$G$49919,'DM Summary'!A12,'FTNR Data'!$AX$2:$AX$49919,"PQM")+COUNTIFS('Priority Customer'!$C$2:$C$115137,'DM Summary'!A12,'Priority Customer'!$Z$2:$Z$115137,"&lt;&gt;"&amp;"",'Priority Customer'!$BK$2:$BK$115137,TEXT(TODAY()-1,"mmm"))</f>
        <v>115</v>
      </c>
      <c r="X12" s="30">
        <f t="shared" ca="1" si="6"/>
        <v>5.2173913043478258E-2</v>
      </c>
      <c r="Y12" s="26">
        <f>IFERROR(COUNTIFS('GRT Data'!$G$2:$G$78591,'DM Summary'!A12,'GRT Data'!$CN$2:$CN$78591,0,'GRT Data'!$AU$2:$AU$78591,"PQM")/D12,"-")</f>
        <v>0.58762886597938147</v>
      </c>
      <c r="Z12" s="26">
        <f>IFERROR(COUNTIFS('GRT Data'!$G$2:$G$78591,'DM Summary'!A12,'GRT Data'!$CN$2:$CN$78591,1,'GRT Data'!$AU$2:$AU$78591,"PQM")/D12,"-")</f>
        <v>0.35051546391752575</v>
      </c>
      <c r="AA12" s="26">
        <f>IFERROR(COUNTIFS('GRT Data'!$G$2:$G$78591,'DM Summary'!A12,'GRT Data'!$CN$2:$CN$78591,2,'GRT Data'!$AU$2:$AU$78591,"PQM")/D12,"-")</f>
        <v>1.0309278350515464E-2</v>
      </c>
      <c r="AB12" s="46">
        <f>IFERROR(COUNTIFS('GRT Data'!$G$2:$G$78591,'DM Summary'!A12,'GRT Data'!$CN$2:$CN$78591,"&gt;"&amp;2,'GRT Data'!$AU$2:$AU$78591,"PQM")/D12,"-")</f>
        <v>5.1546391752577317E-2</v>
      </c>
    </row>
    <row r="13" spans="1:28" x14ac:dyDescent="0.35">
      <c r="A13" s="59" t="s">
        <v>567</v>
      </c>
      <c r="B13" s="3">
        <f>COUNTIF('Branch Summary'!$D$5:$D$224,'DM Summary'!A13)</f>
        <v>14</v>
      </c>
      <c r="C13" s="3">
        <f>COUNTIFS('GRT Data'!$G$2:$G$78519,'DM Summary'!A13,'GRT Data'!$AU$2:$AU$78519,"Branch")</f>
        <v>50</v>
      </c>
      <c r="D13" s="3">
        <f>COUNTIFS('GRT Data'!$G$2:$G$78519,'DM Summary'!A13,'GRT Data'!$AU$2:$AU$78519,"PQM")</f>
        <v>55</v>
      </c>
      <c r="E13" s="3">
        <f t="shared" si="1"/>
        <v>105</v>
      </c>
      <c r="F13" s="11">
        <f t="shared" si="2"/>
        <v>0.52380952380952384</v>
      </c>
      <c r="G13" s="3">
        <f ca="1">COUNTIFS('Branch Summary'!$N$5:$N$224,0,'Branch Summary'!$D$5:$D$224,'DM Summary'!A13)</f>
        <v>5</v>
      </c>
      <c r="H13" s="3">
        <f ca="1">COUNTIFS('GRT Data'!$G$2:$G$78519,'DM Summary'!A13,'GRT Data'!$AU$2:$AU$78519,"Branch",'GRT Data'!$AR$2:$AR$78519,$G$2)</f>
        <v>15</v>
      </c>
      <c r="I13" s="3">
        <f ca="1">COUNTIFS('GRT Data'!$G$2:$G$78519,'DM Summary'!A13,'GRT Data'!$AU$2:$AU$78519,"PQM",'GRT Data'!$AR$2:$AR$78519,$G$2)</f>
        <v>6</v>
      </c>
      <c r="J13" s="3">
        <f t="shared" ca="1" si="0"/>
        <v>21</v>
      </c>
      <c r="K13" s="34">
        <f t="shared" ca="1" si="3"/>
        <v>0.2857142857142857</v>
      </c>
      <c r="L13" s="76">
        <f>COUNTIF('Ujala Plus DB'!$BD$2:$BD$140166,'DM Summary'!A13)</f>
        <v>90</v>
      </c>
      <c r="M13" s="79">
        <f>SUMIF('Ujala Plus DB'!$BD$2:$BD$140166,'DM Summary'!A13,'Ujala Plus DB'!$W$2:$W$140166)</f>
        <v>6555000</v>
      </c>
      <c r="N13" s="3">
        <f>COUNTIFS('Priority Customer'!$C$2:$C$115137,'DM Summary'!A13,'Priority Customer'!$BD$2:$BD$115137,"&lt;&gt;"&amp;"")</f>
        <v>66</v>
      </c>
      <c r="O13" s="39">
        <f>SUMIFS('Priority Customer'!$L$2:$L$115137,'Priority Customer'!$C$2:$C$115137,'DM Summary'!A13,'Priority Customer'!$BD$2:$BD$115137,"&lt;&gt;"&amp;"")</f>
        <v>4757000</v>
      </c>
      <c r="P13" s="3">
        <f ca="1">COUNTIFS('Priority Customer'!$C$2:$C$115137,'DM Summary'!A13,'Priority Customer'!$Q$2:$Q$115137,"FTNR",'Priority Customer'!$Z$2:$Z$115137,"&lt;&gt;"&amp;"",'Priority Customer'!$BK$2:$BK$115137,TEXT(TODAY()-1,"mmm"))</f>
        <v>1</v>
      </c>
      <c r="Q13" s="3">
        <f ca="1">COUNTIFS('Priority Customer'!$C$2:$C$115137,'DM Summary'!A13,'Priority Customer'!$Z$2:$Z$115137,"&lt;&gt;"&amp;"",'Priority Customer'!$BK$2:$BK$115137,TEXT(TODAY()-1,"mmm"))</f>
        <v>62</v>
      </c>
      <c r="R13" s="28">
        <f t="shared" ca="1" si="4"/>
        <v>1.6129032258064516E-2</v>
      </c>
      <c r="S13" s="3">
        <f>COUNTIFS('FTNR Data'!$G$2:$G$49919,'DM Summary'!A13,'FTNR Data'!$AX$2:$AX$49919,"Branch",'FTNR Data'!$S$2:$S$49919,"FTNR")</f>
        <v>5</v>
      </c>
      <c r="T13" s="3">
        <f>COUNTIFS('FTNR Data'!$G$2:$G$49919,'DM Summary'!A13,'FTNR Data'!$AX$2:$AX$49919,"Branch")</f>
        <v>50</v>
      </c>
      <c r="U13" s="11">
        <f t="shared" si="5"/>
        <v>0.1</v>
      </c>
      <c r="V13" s="3">
        <f ca="1">COUNTIFS('FTNR Data'!$G$2:$G$49919,'DM Summary'!A13,'FTNR Data'!$AX$2:$AX$49919,"PQM",'FTNR Data'!$S$2:$S$49919,"FTNR")+COUNTIFS('Priority Customer'!$C$2:$C$115137,'DM Summary'!A13,'Priority Customer'!$Q$2:$Q$115137,"FTNR",'Priority Customer'!$Z$2:$Z$115137,"&lt;&gt;"&amp;"",'Priority Customer'!$BK$2:$BK$115137,TEXT(TODAY()-1,"mmm"))</f>
        <v>4</v>
      </c>
      <c r="W13" s="3">
        <f ca="1">COUNTIFS('FTNR Data'!$G$2:$G$49919,'DM Summary'!A13,'FTNR Data'!$AX$2:$AX$49919,"PQM")+COUNTIFS('Priority Customer'!$C$2:$C$115137,'DM Summary'!A13,'Priority Customer'!$Z$2:$Z$115137,"&lt;&gt;"&amp;"",'Priority Customer'!$BK$2:$BK$115137,TEXT(TODAY()-1,"mmm"))</f>
        <v>117</v>
      </c>
      <c r="X13" s="30">
        <f t="shared" ca="1" si="6"/>
        <v>3.4188034188034191E-2</v>
      </c>
      <c r="Y13" s="26">
        <f>IFERROR(COUNTIFS('GRT Data'!$G$2:$G$78591,'DM Summary'!A13,'GRT Data'!$CN$2:$CN$78591,0,'GRT Data'!$AU$2:$AU$78591,"PQM")/D13,"-")</f>
        <v>0.81818181818181823</v>
      </c>
      <c r="Z13" s="26">
        <f>IFERROR(COUNTIFS('GRT Data'!$G$2:$G$78591,'DM Summary'!A13,'GRT Data'!$CN$2:$CN$78591,1,'GRT Data'!$AU$2:$AU$78591,"PQM")/D13,"-")</f>
        <v>0.12727272727272726</v>
      </c>
      <c r="AA13" s="26">
        <f>IFERROR(COUNTIFS('GRT Data'!$G$2:$G$78591,'DM Summary'!A13,'GRT Data'!$CN$2:$CN$78591,2,'GRT Data'!$AU$2:$AU$78591,"PQM")/D13,"-")</f>
        <v>0</v>
      </c>
      <c r="AB13" s="46">
        <f>IFERROR(COUNTIFS('GRT Data'!$G$2:$G$78591,'DM Summary'!A13,'GRT Data'!$CN$2:$CN$78591,"&gt;"&amp;2,'GRT Data'!$AU$2:$AU$78591,"PQM")/D13,"-")</f>
        <v>5.4545454545454543E-2</v>
      </c>
    </row>
    <row r="14" spans="1:28" x14ac:dyDescent="0.35">
      <c r="A14" s="59" t="s">
        <v>135</v>
      </c>
      <c r="B14" s="3">
        <f>COUNTIF('Branch Summary'!$D$5:$D$224,'DM Summary'!A14)</f>
        <v>14</v>
      </c>
      <c r="C14" s="3">
        <f>COUNTIFS('GRT Data'!$G$2:$G$78519,'DM Summary'!A14,'GRT Data'!$AU$2:$AU$78519,"Branch")</f>
        <v>40</v>
      </c>
      <c r="D14" s="3">
        <f>COUNTIFS('GRT Data'!$G$2:$G$78519,'DM Summary'!A14,'GRT Data'!$AU$2:$AU$78519,"PQM")</f>
        <v>121</v>
      </c>
      <c r="E14" s="3">
        <f t="shared" si="1"/>
        <v>161</v>
      </c>
      <c r="F14" s="11">
        <f t="shared" si="2"/>
        <v>0.75155279503105588</v>
      </c>
      <c r="G14" s="3">
        <f ca="1">COUNTIFS('Branch Summary'!$N$5:$N$224,0,'Branch Summary'!$D$5:$D$224,'DM Summary'!A14)</f>
        <v>2</v>
      </c>
      <c r="H14" s="3">
        <f ca="1">COUNTIFS('GRT Data'!$G$2:$G$78519,'DM Summary'!A14,'GRT Data'!$AU$2:$AU$78519,"Branch",'GRT Data'!$AR$2:$AR$78519,$G$2)</f>
        <v>7</v>
      </c>
      <c r="I14" s="3">
        <f ca="1">COUNTIFS('GRT Data'!$G$2:$G$78519,'DM Summary'!A14,'GRT Data'!$AU$2:$AU$78519,"PQM",'GRT Data'!$AR$2:$AR$78519,$G$2)</f>
        <v>24</v>
      </c>
      <c r="J14" s="3">
        <f t="shared" ca="1" si="0"/>
        <v>31</v>
      </c>
      <c r="K14" s="34">
        <f t="shared" ca="1" si="3"/>
        <v>0.77419354838709675</v>
      </c>
      <c r="L14" s="76">
        <f>COUNTIF('Ujala Plus DB'!$BD$2:$BD$140166,'DM Summary'!A14)</f>
        <v>82</v>
      </c>
      <c r="M14" s="79">
        <f>SUMIF('Ujala Plus DB'!$BD$2:$BD$140166,'DM Summary'!A14,'Ujala Plus DB'!$W$2:$W$140166)</f>
        <v>5912000</v>
      </c>
      <c r="N14" s="3">
        <f>COUNTIFS('Priority Customer'!$C$2:$C$115137,'DM Summary'!A14,'Priority Customer'!$BD$2:$BD$115137,"&lt;&gt;"&amp;"")</f>
        <v>56</v>
      </c>
      <c r="O14" s="39">
        <f>SUMIFS('Priority Customer'!$L$2:$L$115137,'Priority Customer'!$C$2:$C$115137,'DM Summary'!A14,'Priority Customer'!$BD$2:$BD$115137,"&lt;&gt;"&amp;"")</f>
        <v>3917000</v>
      </c>
      <c r="P14" s="3">
        <f ca="1">COUNTIFS('Priority Customer'!$C$2:$C$115137,'DM Summary'!A14,'Priority Customer'!$Q$2:$Q$115137,"FTNR",'Priority Customer'!$Z$2:$Z$115137,"&lt;&gt;"&amp;"",'Priority Customer'!$BK$2:$BK$115137,TEXT(TODAY()-1,"mmm"))</f>
        <v>5</v>
      </c>
      <c r="Q14" s="3">
        <f ca="1">COUNTIFS('Priority Customer'!$C$2:$C$115137,'DM Summary'!A14,'Priority Customer'!$Z$2:$Z$115137,"&lt;&gt;"&amp;"",'Priority Customer'!$BK$2:$BK$115137,TEXT(TODAY()-1,"mmm"))</f>
        <v>65</v>
      </c>
      <c r="R14" s="28">
        <f t="shared" ca="1" si="4"/>
        <v>7.6923076923076927E-2</v>
      </c>
      <c r="S14" s="3">
        <f>COUNTIFS('FTNR Data'!$G$2:$G$49919,'DM Summary'!A14,'FTNR Data'!$AX$2:$AX$49919,"Branch",'FTNR Data'!$S$2:$S$49919,"FTNR")</f>
        <v>6</v>
      </c>
      <c r="T14" s="3">
        <f>COUNTIFS('FTNR Data'!$G$2:$G$49919,'DM Summary'!A14,'FTNR Data'!$AX$2:$AX$49919,"Branch")</f>
        <v>39</v>
      </c>
      <c r="U14" s="11">
        <f t="shared" si="5"/>
        <v>0.15384615384615385</v>
      </c>
      <c r="V14" s="3">
        <f ca="1">COUNTIFS('FTNR Data'!$G$2:$G$49919,'DM Summary'!A14,'FTNR Data'!$AX$2:$AX$49919,"PQM",'FTNR Data'!$S$2:$S$49919,"FTNR")+COUNTIFS('Priority Customer'!$C$2:$C$115137,'DM Summary'!A14,'Priority Customer'!$Q$2:$Q$115137,"FTNR",'Priority Customer'!$Z$2:$Z$115137,"&lt;&gt;"&amp;"",'Priority Customer'!$BK$2:$BK$115137,TEXT(TODAY()-1,"mmm"))</f>
        <v>12</v>
      </c>
      <c r="W14" s="3">
        <f ca="1">COUNTIFS('FTNR Data'!$G$2:$G$49919,'DM Summary'!A14,'FTNR Data'!$AX$2:$AX$49919,"PQM")+COUNTIFS('Priority Customer'!$C$2:$C$115137,'DM Summary'!A14,'Priority Customer'!$Z$2:$Z$115137,"&lt;&gt;"&amp;"",'Priority Customer'!$BK$2:$BK$115137,TEXT(TODAY()-1,"mmm"))</f>
        <v>179</v>
      </c>
      <c r="X14" s="30">
        <f t="shared" ca="1" si="6"/>
        <v>6.7039106145251395E-2</v>
      </c>
      <c r="Y14" s="26">
        <f>IFERROR(COUNTIFS('GRT Data'!$G$2:$G$78591,'DM Summary'!A14,'GRT Data'!$CN$2:$CN$78591,0,'GRT Data'!$AU$2:$AU$78591,"PQM")/D14,"-")</f>
        <v>0.72727272727272729</v>
      </c>
      <c r="Z14" s="26">
        <f>IFERROR(COUNTIFS('GRT Data'!$G$2:$G$78591,'DM Summary'!A14,'GRT Data'!$CN$2:$CN$78591,1,'GRT Data'!$AU$2:$AU$78591,"PQM")/D14,"-")</f>
        <v>0.15702479338842976</v>
      </c>
      <c r="AA14" s="26">
        <f>IFERROR(COUNTIFS('GRT Data'!$G$2:$G$78591,'DM Summary'!A14,'GRT Data'!$CN$2:$CN$78591,2,'GRT Data'!$AU$2:$AU$78591,"PQM")/D14,"-")</f>
        <v>4.9586776859504134E-2</v>
      </c>
      <c r="AB14" s="46">
        <f>IFERROR(COUNTIFS('GRT Data'!$G$2:$G$78591,'DM Summary'!A14,'GRT Data'!$CN$2:$CN$78591,"&gt;"&amp;2,'GRT Data'!$AU$2:$AU$78591,"PQM")/D14,"-")</f>
        <v>6.6115702479338845E-2</v>
      </c>
    </row>
    <row r="15" spans="1:28" x14ac:dyDescent="0.35">
      <c r="A15" s="59" t="s">
        <v>930</v>
      </c>
      <c r="B15" s="3">
        <f>COUNTIF('Branch Summary'!$D$5:$D$224,'DM Summary'!A15)</f>
        <v>12</v>
      </c>
      <c r="C15" s="3">
        <f>COUNTIFS('GRT Data'!$G$2:$G$78519,'DM Summary'!A15,'GRT Data'!$AU$2:$AU$78519,"Branch")</f>
        <v>69</v>
      </c>
      <c r="D15" s="3">
        <f>COUNTIFS('GRT Data'!$G$2:$G$78519,'DM Summary'!A15,'GRT Data'!$AU$2:$AU$78519,"PQM")</f>
        <v>84</v>
      </c>
      <c r="E15" s="3">
        <f t="shared" si="1"/>
        <v>153</v>
      </c>
      <c r="F15" s="11">
        <f t="shared" si="2"/>
        <v>0.5490196078431373</v>
      </c>
      <c r="G15" s="3">
        <f ca="1">COUNTIFS('Branch Summary'!$N$5:$N$224,0,'Branch Summary'!$D$5:$D$224,'DM Summary'!A15)</f>
        <v>0</v>
      </c>
      <c r="H15" s="3">
        <f ca="1">COUNTIFS('GRT Data'!$G$2:$G$78519,'DM Summary'!A15,'GRT Data'!$AU$2:$AU$78519,"Branch",'GRT Data'!$AR$2:$AR$78519,$G$2)</f>
        <v>17</v>
      </c>
      <c r="I15" s="3">
        <f ca="1">COUNTIFS('GRT Data'!$G$2:$G$78519,'DM Summary'!A15,'GRT Data'!$AU$2:$AU$78519,"PQM",'GRT Data'!$AR$2:$AR$78519,$G$2)</f>
        <v>26</v>
      </c>
      <c r="J15" s="3">
        <f t="shared" ca="1" si="0"/>
        <v>43</v>
      </c>
      <c r="K15" s="34">
        <f t="shared" ca="1" si="3"/>
        <v>0.60465116279069764</v>
      </c>
      <c r="L15" s="76">
        <f>COUNTIF('Ujala Plus DB'!$BD$2:$BD$140166,'DM Summary'!A15)</f>
        <v>71</v>
      </c>
      <c r="M15" s="79">
        <f>SUMIF('Ujala Plus DB'!$BD$2:$BD$140166,'DM Summary'!A15,'Ujala Plus DB'!$W$2:$W$140166)</f>
        <v>5572000</v>
      </c>
      <c r="N15" s="3">
        <f>COUNTIFS('Priority Customer'!$C$2:$C$115137,'DM Summary'!A15,'Priority Customer'!$BD$2:$BD$115137,"&lt;&gt;"&amp;"")</f>
        <v>34</v>
      </c>
      <c r="O15" s="39">
        <f>SUMIFS('Priority Customer'!$L$2:$L$115137,'Priority Customer'!$C$2:$C$115137,'DM Summary'!A15,'Priority Customer'!$BD$2:$BD$115137,"&lt;&gt;"&amp;"")</f>
        <v>2568000</v>
      </c>
      <c r="P15" s="3">
        <f ca="1">COUNTIFS('Priority Customer'!$C$2:$C$115137,'DM Summary'!A15,'Priority Customer'!$Q$2:$Q$115137,"FTNR",'Priority Customer'!$Z$2:$Z$115137,"&lt;&gt;"&amp;"",'Priority Customer'!$BK$2:$BK$115137,TEXT(TODAY()-1,"mmm"))</f>
        <v>2</v>
      </c>
      <c r="Q15" s="3">
        <f ca="1">COUNTIFS('Priority Customer'!$C$2:$C$115137,'DM Summary'!A15,'Priority Customer'!$Z$2:$Z$115137,"&lt;&gt;"&amp;"",'Priority Customer'!$BK$2:$BK$115137,TEXT(TODAY()-1,"mmm"))</f>
        <v>35</v>
      </c>
      <c r="R15" s="28">
        <f t="shared" ca="1" si="4"/>
        <v>5.7142857142857141E-2</v>
      </c>
      <c r="S15" s="3">
        <f>COUNTIFS('FTNR Data'!$G$2:$G$49919,'DM Summary'!A15,'FTNR Data'!$AX$2:$AX$49919,"Branch",'FTNR Data'!$S$2:$S$49919,"FTNR")</f>
        <v>20</v>
      </c>
      <c r="T15" s="3">
        <f>COUNTIFS('FTNR Data'!$G$2:$G$49919,'DM Summary'!A15,'FTNR Data'!$AX$2:$AX$49919,"Branch")</f>
        <v>61</v>
      </c>
      <c r="U15" s="11">
        <f t="shared" si="5"/>
        <v>0.32786885245901637</v>
      </c>
      <c r="V15" s="3">
        <f ca="1">COUNTIFS('FTNR Data'!$G$2:$G$49919,'DM Summary'!A15,'FTNR Data'!$AX$2:$AX$49919,"PQM",'FTNR Data'!$S$2:$S$49919,"FTNR")+COUNTIFS('Priority Customer'!$C$2:$C$115137,'DM Summary'!A15,'Priority Customer'!$Q$2:$Q$115137,"FTNR",'Priority Customer'!$Z$2:$Z$115137,"&lt;&gt;"&amp;"",'Priority Customer'!$BK$2:$BK$115137,TEXT(TODAY()-1,"mmm"))</f>
        <v>11</v>
      </c>
      <c r="W15" s="3">
        <f ca="1">COUNTIFS('FTNR Data'!$G$2:$G$49919,'DM Summary'!A15,'FTNR Data'!$AX$2:$AX$49919,"PQM")+COUNTIFS('Priority Customer'!$C$2:$C$115137,'DM Summary'!A15,'Priority Customer'!$Z$2:$Z$115137,"&lt;&gt;"&amp;"",'Priority Customer'!$BK$2:$BK$115137,TEXT(TODAY()-1,"mmm"))</f>
        <v>102</v>
      </c>
      <c r="X15" s="30">
        <f t="shared" ca="1" si="6"/>
        <v>0.10784313725490197</v>
      </c>
      <c r="Y15" s="26">
        <f>IFERROR(COUNTIFS('GRT Data'!$G$2:$G$78591,'DM Summary'!A15,'GRT Data'!$CN$2:$CN$78591,0,'GRT Data'!$AU$2:$AU$78591,"PQM")/D15,"-")</f>
        <v>0.69047619047619047</v>
      </c>
      <c r="Z15" s="26">
        <f>IFERROR(COUNTIFS('GRT Data'!$G$2:$G$78591,'DM Summary'!A15,'GRT Data'!$CN$2:$CN$78591,1,'GRT Data'!$AU$2:$AU$78591,"PQM")/D15,"-")</f>
        <v>0.19047619047619047</v>
      </c>
      <c r="AA15" s="26">
        <f>IFERROR(COUNTIFS('GRT Data'!$G$2:$G$78591,'DM Summary'!A15,'GRT Data'!$CN$2:$CN$78591,2,'GRT Data'!$AU$2:$AU$78591,"PQM")/D15,"-")</f>
        <v>2.3809523809523808E-2</v>
      </c>
      <c r="AB15" s="46">
        <f>IFERROR(COUNTIFS('GRT Data'!$G$2:$G$78591,'DM Summary'!A15,'GRT Data'!$CN$2:$CN$78591,"&gt;"&amp;2,'GRT Data'!$AU$2:$AU$78591,"PQM")/D15,"-")</f>
        <v>9.5238095238095233E-2</v>
      </c>
    </row>
    <row r="16" spans="1:28" x14ac:dyDescent="0.35">
      <c r="A16" s="59" t="s">
        <v>688</v>
      </c>
      <c r="B16" s="3">
        <f>COUNTIF('Branch Summary'!$D$5:$D$224,'DM Summary'!A16)</f>
        <v>21</v>
      </c>
      <c r="C16" s="3">
        <f>COUNTIFS('GRT Data'!$G$2:$G$78519,'DM Summary'!A16,'GRT Data'!$AU$2:$AU$78519,"Branch")</f>
        <v>21</v>
      </c>
      <c r="D16" s="3">
        <f>COUNTIFS('GRT Data'!$G$2:$G$78519,'DM Summary'!A16,'GRT Data'!$AU$2:$AU$78519,"PQM")</f>
        <v>95</v>
      </c>
      <c r="E16" s="3">
        <f t="shared" si="1"/>
        <v>116</v>
      </c>
      <c r="F16" s="11">
        <f t="shared" si="2"/>
        <v>0.81896551724137934</v>
      </c>
      <c r="G16" s="3">
        <f ca="1">COUNTIFS('Branch Summary'!$N$5:$N$224,0,'Branch Summary'!$D$5:$D$224,'DM Summary'!A16)</f>
        <v>8</v>
      </c>
      <c r="H16" s="3">
        <f ca="1">COUNTIFS('GRT Data'!$G$2:$G$78519,'DM Summary'!A16,'GRT Data'!$AU$2:$AU$78519,"Branch",'GRT Data'!$AR$2:$AR$78519,$G$2)</f>
        <v>2</v>
      </c>
      <c r="I16" s="3">
        <f ca="1">COUNTIFS('GRT Data'!$G$2:$G$78519,'DM Summary'!A16,'GRT Data'!$AU$2:$AU$78519,"PQM",'GRT Data'!$AR$2:$AR$78519,$G$2)</f>
        <v>22</v>
      </c>
      <c r="J16" s="3">
        <f t="shared" ca="1" si="0"/>
        <v>24</v>
      </c>
      <c r="K16" s="34">
        <f t="shared" ca="1" si="3"/>
        <v>0.91666666666666663</v>
      </c>
      <c r="L16" s="76">
        <f>COUNTIF('Ujala Plus DB'!$BD$2:$BD$140166,'DM Summary'!A16)</f>
        <v>50</v>
      </c>
      <c r="M16" s="79">
        <f>SUMIF('Ujala Plus DB'!$BD$2:$BD$140166,'DM Summary'!A16,'Ujala Plus DB'!$W$2:$W$140166)</f>
        <v>3670000</v>
      </c>
      <c r="N16" s="3">
        <f>COUNTIFS('Priority Customer'!$C$2:$C$115137,'DM Summary'!A16,'Priority Customer'!$BD$2:$BD$115137,"&lt;&gt;"&amp;"")</f>
        <v>37</v>
      </c>
      <c r="O16" s="39">
        <f>SUMIFS('Priority Customer'!$L$2:$L$115137,'Priority Customer'!$C$2:$C$115137,'DM Summary'!A16,'Priority Customer'!$BD$2:$BD$115137,"&lt;&gt;"&amp;"")</f>
        <v>2756000</v>
      </c>
      <c r="P16" s="3">
        <f ca="1">COUNTIFS('Priority Customer'!$C$2:$C$115137,'DM Summary'!A16,'Priority Customer'!$Q$2:$Q$115137,"FTNR",'Priority Customer'!$Z$2:$Z$115137,"&lt;&gt;"&amp;"",'Priority Customer'!$BK$2:$BK$115137,TEXT(TODAY()-1,"mmm"))</f>
        <v>5</v>
      </c>
      <c r="Q16" s="3">
        <f ca="1">COUNTIFS('Priority Customer'!$C$2:$C$115137,'DM Summary'!A16,'Priority Customer'!$Z$2:$Z$115137,"&lt;&gt;"&amp;"",'Priority Customer'!$BK$2:$BK$115137,TEXT(TODAY()-1,"mmm"))</f>
        <v>38</v>
      </c>
      <c r="R16" s="28">
        <f t="shared" ca="1" si="4"/>
        <v>0.13157894736842105</v>
      </c>
      <c r="S16" s="3">
        <f>COUNTIFS('FTNR Data'!$G$2:$G$49919,'DM Summary'!A16,'FTNR Data'!$AX$2:$AX$49919,"Branch",'FTNR Data'!$S$2:$S$49919,"FTNR")</f>
        <v>5</v>
      </c>
      <c r="T16" s="3">
        <f>COUNTIFS('FTNR Data'!$G$2:$G$49919,'DM Summary'!A16,'FTNR Data'!$AX$2:$AX$49919,"Branch")</f>
        <v>18</v>
      </c>
      <c r="U16" s="11">
        <f t="shared" si="5"/>
        <v>0.27777777777777779</v>
      </c>
      <c r="V16" s="3">
        <f ca="1">COUNTIFS('FTNR Data'!$G$2:$G$49919,'DM Summary'!A16,'FTNR Data'!$AX$2:$AX$49919,"PQM",'FTNR Data'!$S$2:$S$49919,"FTNR")+COUNTIFS('Priority Customer'!$C$2:$C$115137,'DM Summary'!A16,'Priority Customer'!$Q$2:$Q$115137,"FTNR",'Priority Customer'!$Z$2:$Z$115137,"&lt;&gt;"&amp;"",'Priority Customer'!$BK$2:$BK$115137,TEXT(TODAY()-1,"mmm"))</f>
        <v>8</v>
      </c>
      <c r="W16" s="3">
        <f ca="1">COUNTIFS('FTNR Data'!$G$2:$G$49919,'DM Summary'!A16,'FTNR Data'!$AX$2:$AX$49919,"PQM")+COUNTIFS('Priority Customer'!$C$2:$C$115137,'DM Summary'!A16,'Priority Customer'!$Z$2:$Z$115137,"&lt;&gt;"&amp;"",'Priority Customer'!$BK$2:$BK$115137,TEXT(TODAY()-1,"mmm"))</f>
        <v>122</v>
      </c>
      <c r="X16" s="30">
        <f t="shared" ca="1" si="6"/>
        <v>6.5573770491803282E-2</v>
      </c>
      <c r="Y16" s="26">
        <f>IFERROR(COUNTIFS('GRT Data'!$G$2:$G$78591,'DM Summary'!A16,'GRT Data'!$CN$2:$CN$78591,0,'GRT Data'!$AU$2:$AU$78591,"PQM")/D16,"-")</f>
        <v>0.81052631578947365</v>
      </c>
      <c r="Z16" s="26">
        <f>IFERROR(COUNTIFS('GRT Data'!$G$2:$G$78591,'DM Summary'!A16,'GRT Data'!$CN$2:$CN$78591,1,'GRT Data'!$AU$2:$AU$78591,"PQM")/D16,"-")</f>
        <v>0.17894736842105263</v>
      </c>
      <c r="AA16" s="26">
        <f>IFERROR(COUNTIFS('GRT Data'!$G$2:$G$78591,'DM Summary'!A16,'GRT Data'!$CN$2:$CN$78591,2,'GRT Data'!$AU$2:$AU$78591,"PQM")/D16,"-")</f>
        <v>0</v>
      </c>
      <c r="AB16" s="46">
        <f>IFERROR(COUNTIFS('GRT Data'!$G$2:$G$78591,'DM Summary'!A16,'GRT Data'!$CN$2:$CN$78591,"&gt;"&amp;2,'GRT Data'!$AU$2:$AU$78591,"PQM")/D16,"-")</f>
        <v>1.0526315789473684E-2</v>
      </c>
    </row>
    <row r="17" spans="1:28" x14ac:dyDescent="0.35">
      <c r="A17" s="59" t="s">
        <v>549</v>
      </c>
      <c r="B17" s="3">
        <f>COUNTIF('Branch Summary'!$D$5:$D$224,'DM Summary'!A17)</f>
        <v>9</v>
      </c>
      <c r="C17" s="3">
        <f>COUNTIFS('GRT Data'!$G$2:$G$78519,'DM Summary'!A17,'GRT Data'!$AU$2:$AU$78519,"Branch")</f>
        <v>24</v>
      </c>
      <c r="D17" s="3">
        <f>COUNTIFS('GRT Data'!$G$2:$G$78519,'DM Summary'!A17,'GRT Data'!$AU$2:$AU$78519,"PQM")</f>
        <v>65</v>
      </c>
      <c r="E17" s="3">
        <f t="shared" si="1"/>
        <v>89</v>
      </c>
      <c r="F17" s="11">
        <f t="shared" si="2"/>
        <v>0.7303370786516854</v>
      </c>
      <c r="G17" s="3">
        <f ca="1">COUNTIFS('Branch Summary'!$N$5:$N$224,0,'Branch Summary'!$D$5:$D$224,'DM Summary'!A17)</f>
        <v>2</v>
      </c>
      <c r="H17" s="3">
        <f ca="1">COUNTIFS('GRT Data'!$G$2:$G$78519,'DM Summary'!A17,'GRT Data'!$AU$2:$AU$78519,"Branch",'GRT Data'!$AR$2:$AR$78519,$G$2)</f>
        <v>6</v>
      </c>
      <c r="I17" s="3">
        <f ca="1">COUNTIFS('GRT Data'!$G$2:$G$78519,'DM Summary'!A17,'GRT Data'!$AU$2:$AU$78519,"PQM",'GRT Data'!$AR$2:$AR$78519,$G$2)</f>
        <v>12</v>
      </c>
      <c r="J17" s="3">
        <f t="shared" ca="1" si="0"/>
        <v>18</v>
      </c>
      <c r="K17" s="34">
        <f t="shared" ca="1" si="3"/>
        <v>0.66666666666666663</v>
      </c>
      <c r="L17" s="76">
        <f>COUNTIF('Ujala Plus DB'!$BD$2:$BD$140166,'DM Summary'!A17)</f>
        <v>45</v>
      </c>
      <c r="M17" s="79">
        <f>SUMIF('Ujala Plus DB'!$BD$2:$BD$140166,'DM Summary'!A17,'Ujala Plus DB'!$W$2:$W$140166)</f>
        <v>3100000</v>
      </c>
      <c r="N17" s="3">
        <f>COUNTIFS('Priority Customer'!$C$2:$C$115137,'DM Summary'!A17,'Priority Customer'!$BD$2:$BD$115137,"&lt;&gt;"&amp;"")</f>
        <v>27</v>
      </c>
      <c r="O17" s="39">
        <f>SUMIFS('Priority Customer'!$L$2:$L$115137,'Priority Customer'!$C$2:$C$115137,'DM Summary'!A17,'Priority Customer'!$BD$2:$BD$115137,"&lt;&gt;"&amp;"")</f>
        <v>1864000</v>
      </c>
      <c r="P17" s="3">
        <f ca="1">COUNTIFS('Priority Customer'!$C$2:$C$115137,'DM Summary'!A17,'Priority Customer'!$Q$2:$Q$115137,"FTNR",'Priority Customer'!$Z$2:$Z$115137,"&lt;&gt;"&amp;"",'Priority Customer'!$BK$2:$BK$115137,TEXT(TODAY()-1,"mmm"))</f>
        <v>3</v>
      </c>
      <c r="Q17" s="3">
        <f ca="1">COUNTIFS('Priority Customer'!$C$2:$C$115137,'DM Summary'!A17,'Priority Customer'!$Z$2:$Z$115137,"&lt;&gt;"&amp;"",'Priority Customer'!$BK$2:$BK$115137,TEXT(TODAY()-1,"mmm"))</f>
        <v>33</v>
      </c>
      <c r="R17" s="28">
        <f t="shared" ca="1" si="4"/>
        <v>9.0909090909090912E-2</v>
      </c>
      <c r="S17" s="3">
        <f>COUNTIFS('FTNR Data'!$G$2:$G$49919,'DM Summary'!A17,'FTNR Data'!$AX$2:$AX$49919,"Branch",'FTNR Data'!$S$2:$S$49919,"FTNR")</f>
        <v>7</v>
      </c>
      <c r="T17" s="3">
        <f>COUNTIFS('FTNR Data'!$G$2:$G$49919,'DM Summary'!A17,'FTNR Data'!$AX$2:$AX$49919,"Branch")</f>
        <v>27</v>
      </c>
      <c r="U17" s="11">
        <f t="shared" si="5"/>
        <v>0.25925925925925924</v>
      </c>
      <c r="V17" s="3">
        <f ca="1">COUNTIFS('FTNR Data'!$G$2:$G$49919,'DM Summary'!A17,'FTNR Data'!$AX$2:$AX$49919,"PQM",'FTNR Data'!$S$2:$S$49919,"FTNR")+COUNTIFS('Priority Customer'!$C$2:$C$115137,'DM Summary'!A17,'Priority Customer'!$Q$2:$Q$115137,"FTNR",'Priority Customer'!$Z$2:$Z$115137,"&lt;&gt;"&amp;"",'Priority Customer'!$BK$2:$BK$115137,TEXT(TODAY()-1,"mmm"))</f>
        <v>5</v>
      </c>
      <c r="W17" s="3">
        <f ca="1">COUNTIFS('FTNR Data'!$G$2:$G$49919,'DM Summary'!A17,'FTNR Data'!$AX$2:$AX$49919,"PQM")+COUNTIFS('Priority Customer'!$C$2:$C$115137,'DM Summary'!A17,'Priority Customer'!$Z$2:$Z$115137,"&lt;&gt;"&amp;"",'Priority Customer'!$BK$2:$BK$115137,TEXT(TODAY()-1,"mmm"))</f>
        <v>88</v>
      </c>
      <c r="X17" s="30">
        <f t="shared" ca="1" si="6"/>
        <v>5.6818181818181816E-2</v>
      </c>
      <c r="Y17" s="26">
        <f>IFERROR(COUNTIFS('GRT Data'!$G$2:$G$78591,'DM Summary'!A17,'GRT Data'!$CN$2:$CN$78591,0,'GRT Data'!$AU$2:$AU$78591,"PQM")/D17,"-")</f>
        <v>0.58461538461538465</v>
      </c>
      <c r="Z17" s="26">
        <f>IFERROR(COUNTIFS('GRT Data'!$G$2:$G$78591,'DM Summary'!A17,'GRT Data'!$CN$2:$CN$78591,1,'GRT Data'!$AU$2:$AU$78591,"PQM")/D17,"-")</f>
        <v>0.18461538461538463</v>
      </c>
      <c r="AA17" s="26">
        <f>IFERROR(COUNTIFS('GRT Data'!$G$2:$G$78591,'DM Summary'!A17,'GRT Data'!$CN$2:$CN$78591,2,'GRT Data'!$AU$2:$AU$78591,"PQM")/D17,"-")</f>
        <v>4.6153846153846156E-2</v>
      </c>
      <c r="AB17" s="46">
        <f>IFERROR(COUNTIFS('GRT Data'!$G$2:$G$78591,'DM Summary'!A17,'GRT Data'!$CN$2:$CN$78591,"&gt;"&amp;2,'GRT Data'!$AU$2:$AU$78591,"PQM")/D17,"-")</f>
        <v>0.18461538461538463</v>
      </c>
    </row>
    <row r="18" spans="1:28" x14ac:dyDescent="0.35">
      <c r="A18" s="59" t="s">
        <v>441</v>
      </c>
      <c r="B18" s="3">
        <f>COUNTIF('Branch Summary'!$D$5:$D$224,'DM Summary'!A18)</f>
        <v>16</v>
      </c>
      <c r="C18" s="3">
        <f>COUNTIFS('GRT Data'!$G$2:$G$78519,'DM Summary'!A18,'GRT Data'!$AU$2:$AU$78519,"Branch")</f>
        <v>23</v>
      </c>
      <c r="D18" s="3">
        <f>COUNTIFS('GRT Data'!$G$2:$G$78519,'DM Summary'!A18,'GRT Data'!$AU$2:$AU$78519,"PQM")</f>
        <v>110</v>
      </c>
      <c r="E18" s="3">
        <f t="shared" si="1"/>
        <v>133</v>
      </c>
      <c r="F18" s="11">
        <f t="shared" si="2"/>
        <v>0.82706766917293228</v>
      </c>
      <c r="G18" s="3">
        <f ca="1">COUNTIFS('Branch Summary'!$N$5:$N$224,0,'Branch Summary'!$D$5:$D$224,'DM Summary'!A18)</f>
        <v>3</v>
      </c>
      <c r="H18" s="3">
        <f ca="1">COUNTIFS('GRT Data'!$G$2:$G$78519,'DM Summary'!A18,'GRT Data'!$AU$2:$AU$78519,"Branch",'GRT Data'!$AR$2:$AR$78519,$G$2)</f>
        <v>1</v>
      </c>
      <c r="I18" s="3">
        <f ca="1">COUNTIFS('GRT Data'!$G$2:$G$78519,'DM Summary'!A18,'GRT Data'!$AU$2:$AU$78519,"PQM",'GRT Data'!$AR$2:$AR$78519,$G$2)</f>
        <v>22</v>
      </c>
      <c r="J18" s="3">
        <f t="shared" ca="1" si="0"/>
        <v>23</v>
      </c>
      <c r="K18" s="34">
        <f t="shared" ca="1" si="3"/>
        <v>0.95652173913043481</v>
      </c>
      <c r="L18" s="76">
        <f>COUNTIF('Ujala Plus DB'!$BD$2:$BD$140166,'DM Summary'!A18)</f>
        <v>52</v>
      </c>
      <c r="M18" s="79">
        <f>SUMIF('Ujala Plus DB'!$BD$2:$BD$140166,'DM Summary'!A18,'Ujala Plus DB'!$W$2:$W$140166)</f>
        <v>3921000</v>
      </c>
      <c r="N18" s="3">
        <f>COUNTIFS('Priority Customer'!$C$2:$C$115137,'DM Summary'!A18,'Priority Customer'!$BD$2:$BD$115137,"&lt;&gt;"&amp;"")</f>
        <v>20</v>
      </c>
      <c r="O18" s="39">
        <f>SUMIFS('Priority Customer'!$L$2:$L$115137,'Priority Customer'!$C$2:$C$115137,'DM Summary'!A18,'Priority Customer'!$BD$2:$BD$115137,"&lt;&gt;"&amp;"")</f>
        <v>1396000</v>
      </c>
      <c r="P18" s="3">
        <f ca="1">COUNTIFS('Priority Customer'!$C$2:$C$115137,'DM Summary'!A18,'Priority Customer'!$Q$2:$Q$115137,"FTNR",'Priority Customer'!$Z$2:$Z$115137,"&lt;&gt;"&amp;"",'Priority Customer'!$BK$2:$BK$115137,TEXT(TODAY()-1,"mmm"))</f>
        <v>1</v>
      </c>
      <c r="Q18" s="3">
        <f ca="1">COUNTIFS('Priority Customer'!$C$2:$C$115137,'DM Summary'!A18,'Priority Customer'!$Z$2:$Z$115137,"&lt;&gt;"&amp;"",'Priority Customer'!$BK$2:$BK$115137,TEXT(TODAY()-1,"mmm"))</f>
        <v>24</v>
      </c>
      <c r="R18" s="28">
        <f t="shared" ca="1" si="4"/>
        <v>4.1666666666666664E-2</v>
      </c>
      <c r="S18" s="3">
        <f>COUNTIFS('FTNR Data'!$G$2:$G$49919,'DM Summary'!A18,'FTNR Data'!$AX$2:$AX$49919,"Branch",'FTNR Data'!$S$2:$S$49919,"FTNR")</f>
        <v>7</v>
      </c>
      <c r="T18" s="3">
        <f>COUNTIFS('FTNR Data'!$G$2:$G$49919,'DM Summary'!A18,'FTNR Data'!$AX$2:$AX$49919,"Branch")</f>
        <v>21</v>
      </c>
      <c r="U18" s="11">
        <f t="shared" si="5"/>
        <v>0.33333333333333331</v>
      </c>
      <c r="V18" s="3">
        <f ca="1">COUNTIFS('FTNR Data'!$G$2:$G$49919,'DM Summary'!A18,'FTNR Data'!$AX$2:$AX$49919,"PQM",'FTNR Data'!$S$2:$S$49919,"FTNR")+COUNTIFS('Priority Customer'!$C$2:$C$115137,'DM Summary'!A18,'Priority Customer'!$Q$2:$Q$115137,"FTNR",'Priority Customer'!$Z$2:$Z$115137,"&lt;&gt;"&amp;"",'Priority Customer'!$BK$2:$BK$115137,TEXT(TODAY()-1,"mmm"))</f>
        <v>7</v>
      </c>
      <c r="W18" s="3">
        <f ca="1">COUNTIFS('FTNR Data'!$G$2:$G$49919,'DM Summary'!A18,'FTNR Data'!$AX$2:$AX$49919,"PQM")+COUNTIFS('Priority Customer'!$C$2:$C$115137,'DM Summary'!A18,'Priority Customer'!$Z$2:$Z$115137,"&lt;&gt;"&amp;"",'Priority Customer'!$BK$2:$BK$115137,TEXT(TODAY()-1,"mmm"))</f>
        <v>130</v>
      </c>
      <c r="X18" s="30">
        <f t="shared" ca="1" si="6"/>
        <v>5.3846153846153849E-2</v>
      </c>
      <c r="Y18" s="26">
        <f>IFERROR(COUNTIFS('GRT Data'!$G$2:$G$78591,'DM Summary'!A18,'GRT Data'!$CN$2:$CN$78591,0,'GRT Data'!$AU$2:$AU$78591,"PQM")/D18,"-")</f>
        <v>0.6454545454545455</v>
      </c>
      <c r="Z18" s="26">
        <f>IFERROR(COUNTIFS('GRT Data'!$G$2:$G$78591,'DM Summary'!A18,'GRT Data'!$CN$2:$CN$78591,1,'GRT Data'!$AU$2:$AU$78591,"PQM")/D18,"-")</f>
        <v>0.22727272727272727</v>
      </c>
      <c r="AA18" s="26">
        <f>IFERROR(COUNTIFS('GRT Data'!$G$2:$G$78591,'DM Summary'!A18,'GRT Data'!$CN$2:$CN$78591,2,'GRT Data'!$AU$2:$AU$78591,"PQM")/D18,"-")</f>
        <v>4.5454545454545456E-2</v>
      </c>
      <c r="AB18" s="46">
        <f>IFERROR(COUNTIFS('GRT Data'!$G$2:$G$78591,'DM Summary'!A18,'GRT Data'!$CN$2:$CN$78591,"&gt;"&amp;2,'GRT Data'!$AU$2:$AU$78591,"PQM")/D18,"-")</f>
        <v>8.1818181818181818E-2</v>
      </c>
    </row>
    <row r="19" spans="1:28" x14ac:dyDescent="0.35">
      <c r="A19" s="59" t="s">
        <v>493</v>
      </c>
      <c r="B19" s="3">
        <f>COUNTIF('Branch Summary'!$D$5:$D$224,'DM Summary'!A19)</f>
        <v>5</v>
      </c>
      <c r="C19" s="3">
        <f>COUNTIFS('GRT Data'!$G$2:$G$78519,'DM Summary'!A19,'GRT Data'!$AU$2:$AU$78519,"Branch")</f>
        <v>1</v>
      </c>
      <c r="D19" s="3">
        <f>COUNTIFS('GRT Data'!$G$2:$G$78519,'DM Summary'!A19,'GRT Data'!$AU$2:$AU$78519,"PQM")</f>
        <v>31</v>
      </c>
      <c r="E19" s="3">
        <f t="shared" si="1"/>
        <v>32</v>
      </c>
      <c r="F19" s="11">
        <f t="shared" si="2"/>
        <v>0.96875</v>
      </c>
      <c r="G19" s="3">
        <f ca="1">COUNTIFS('Branch Summary'!$N$5:$N$224,0,'Branch Summary'!$D$5:$D$224,'DM Summary'!A19)</f>
        <v>3</v>
      </c>
      <c r="H19" s="3">
        <f ca="1">COUNTIFS('GRT Data'!$G$2:$G$78519,'DM Summary'!A19,'GRT Data'!$AU$2:$AU$78519,"Branch",'GRT Data'!$AR$2:$AR$78519,$G$2)</f>
        <v>0</v>
      </c>
      <c r="I19" s="3">
        <f ca="1">COUNTIFS('GRT Data'!$G$2:$G$78519,'DM Summary'!A19,'GRT Data'!$AU$2:$AU$78519,"PQM",'GRT Data'!$AR$2:$AR$78519,$G$2)</f>
        <v>3</v>
      </c>
      <c r="J19" s="3">
        <f t="shared" ca="1" si="0"/>
        <v>3</v>
      </c>
      <c r="K19" s="34">
        <f t="shared" ca="1" si="3"/>
        <v>1</v>
      </c>
      <c r="L19" s="76">
        <f>COUNTIF('Ujala Plus DB'!$BD$2:$BD$140166,'DM Summary'!A19)</f>
        <v>3</v>
      </c>
      <c r="M19" s="79">
        <f>SUMIF('Ujala Plus DB'!$BD$2:$BD$140166,'DM Summary'!A19,'Ujala Plus DB'!$W$2:$W$140166)</f>
        <v>214000</v>
      </c>
      <c r="N19" s="3">
        <f>COUNTIFS('Priority Customer'!$C$2:$C$115137,'DM Summary'!A19,'Priority Customer'!$BD$2:$BD$115137,"&lt;&gt;"&amp;"")</f>
        <v>1</v>
      </c>
      <c r="O19" s="39">
        <f>SUMIFS('Priority Customer'!$L$2:$L$115137,'Priority Customer'!$C$2:$C$115137,'DM Summary'!A19,'Priority Customer'!$BD$2:$BD$115137,"&lt;&gt;"&amp;"")</f>
        <v>77000</v>
      </c>
      <c r="P19" s="3">
        <f ca="1">COUNTIFS('Priority Customer'!$C$2:$C$115137,'DM Summary'!A19,'Priority Customer'!$Q$2:$Q$115137,"FTNR",'Priority Customer'!$Z$2:$Z$115137,"&lt;&gt;"&amp;"",'Priority Customer'!$BK$2:$BK$115137,TEXT(TODAY()-1,"mmm"))</f>
        <v>0</v>
      </c>
      <c r="Q19" s="3">
        <f ca="1">COUNTIFS('Priority Customer'!$C$2:$C$115137,'DM Summary'!A19,'Priority Customer'!$Z$2:$Z$115137,"&lt;&gt;"&amp;"",'Priority Customer'!$BK$2:$BK$115137,TEXT(TODAY()-1,"mmm"))</f>
        <v>1</v>
      </c>
      <c r="R19" s="28">
        <f t="shared" ca="1" si="4"/>
        <v>0</v>
      </c>
      <c r="S19" s="3">
        <f>COUNTIFS('FTNR Data'!$G$2:$G$49919,'DM Summary'!A19,'FTNR Data'!$AX$2:$AX$49919,"Branch",'FTNR Data'!$S$2:$S$49919,"FTNR")</f>
        <v>0</v>
      </c>
      <c r="T19" s="3">
        <f>COUNTIFS('FTNR Data'!$G$2:$G$49919,'DM Summary'!A19,'FTNR Data'!$AX$2:$AX$49919,"Branch")</f>
        <v>1</v>
      </c>
      <c r="U19" s="11">
        <f t="shared" si="5"/>
        <v>0</v>
      </c>
      <c r="V19" s="3">
        <f ca="1">COUNTIFS('FTNR Data'!$G$2:$G$49919,'DM Summary'!A19,'FTNR Data'!$AX$2:$AX$49919,"PQM",'FTNR Data'!$S$2:$S$49919,"FTNR")+COUNTIFS('Priority Customer'!$C$2:$C$115137,'DM Summary'!A19,'Priority Customer'!$Q$2:$Q$115137,"FTNR",'Priority Customer'!$Z$2:$Z$115137,"&lt;&gt;"&amp;"",'Priority Customer'!$BK$2:$BK$115137,TEXT(TODAY()-1,"mmm"))</f>
        <v>2</v>
      </c>
      <c r="W19" s="3">
        <f ca="1">COUNTIFS('FTNR Data'!$G$2:$G$49919,'DM Summary'!A19,'FTNR Data'!$AX$2:$AX$49919,"PQM")+COUNTIFS('Priority Customer'!$C$2:$C$115137,'DM Summary'!A19,'Priority Customer'!$Z$2:$Z$115137,"&lt;&gt;"&amp;"",'Priority Customer'!$BK$2:$BK$115137,TEXT(TODAY()-1,"mmm"))</f>
        <v>31</v>
      </c>
      <c r="X19" s="30">
        <f t="shared" ca="1" si="6"/>
        <v>6.4516129032258063E-2</v>
      </c>
      <c r="Y19" s="26">
        <f>IFERROR(COUNTIFS('GRT Data'!$G$2:$G$78591,'DM Summary'!A19,'GRT Data'!$CN$2:$CN$78591,0,'GRT Data'!$AU$2:$AU$78591,"PQM")/D19,"-")</f>
        <v>0.64516129032258063</v>
      </c>
      <c r="Z19" s="26">
        <f>IFERROR(COUNTIFS('GRT Data'!$G$2:$G$78591,'DM Summary'!A19,'GRT Data'!$CN$2:$CN$78591,1,'GRT Data'!$AU$2:$AU$78591,"PQM")/D19,"-")</f>
        <v>0.29032258064516131</v>
      </c>
      <c r="AA19" s="26">
        <f>IFERROR(COUNTIFS('GRT Data'!$G$2:$G$78591,'DM Summary'!A19,'GRT Data'!$CN$2:$CN$78591,2,'GRT Data'!$AU$2:$AU$78591,"PQM")/D19,"-")</f>
        <v>3.2258064516129031E-2</v>
      </c>
      <c r="AB19" s="46">
        <f>IFERROR(COUNTIFS('GRT Data'!$G$2:$G$78591,'DM Summary'!A19,'GRT Data'!$CN$2:$CN$78591,"&gt;"&amp;2,'GRT Data'!$AU$2:$AU$78591,"PQM")/D19,"-")</f>
        <v>3.2258064516129031E-2</v>
      </c>
    </row>
    <row r="20" spans="1:28" x14ac:dyDescent="0.35">
      <c r="A20" s="59" t="s">
        <v>298</v>
      </c>
      <c r="B20" s="3">
        <f>COUNTIF('Branch Summary'!$D$5:$D$224,'DM Summary'!A20)</f>
        <v>12</v>
      </c>
      <c r="C20" s="3">
        <f>COUNTIFS('GRT Data'!$G$2:$G$78519,'DM Summary'!A20,'GRT Data'!$AU$2:$AU$78519,"Branch")</f>
        <v>30</v>
      </c>
      <c r="D20" s="3">
        <f>COUNTIFS('GRT Data'!$G$2:$G$78519,'DM Summary'!A20,'GRT Data'!$AU$2:$AU$78519,"PQM")</f>
        <v>81</v>
      </c>
      <c r="E20" s="3">
        <f t="shared" si="1"/>
        <v>111</v>
      </c>
      <c r="F20" s="11">
        <f t="shared" si="2"/>
        <v>0.72972972972972971</v>
      </c>
      <c r="G20" s="3">
        <f ca="1">COUNTIFS('Branch Summary'!$N$5:$N$224,0,'Branch Summary'!$D$5:$D$224,'DM Summary'!A20)</f>
        <v>2</v>
      </c>
      <c r="H20" s="3">
        <f ca="1">COUNTIFS('GRT Data'!$G$2:$G$78519,'DM Summary'!A20,'GRT Data'!$AU$2:$AU$78519,"Branch",'GRT Data'!$AR$2:$AR$78519,$G$2)</f>
        <v>9</v>
      </c>
      <c r="I20" s="3">
        <f ca="1">COUNTIFS('GRT Data'!$G$2:$G$78519,'DM Summary'!A20,'GRT Data'!$AU$2:$AU$78519,"PQM",'GRT Data'!$AR$2:$AR$78519,$G$2)</f>
        <v>15</v>
      </c>
      <c r="J20" s="3">
        <f t="shared" ca="1" si="0"/>
        <v>24</v>
      </c>
      <c r="K20" s="34">
        <f t="shared" ca="1" si="3"/>
        <v>0.625</v>
      </c>
      <c r="L20" s="76">
        <f>COUNTIF('Ujala Plus DB'!$BD$2:$BD$140166,'DM Summary'!A20)</f>
        <v>77</v>
      </c>
      <c r="M20" s="79">
        <f>SUMIF('Ujala Plus DB'!$BD$2:$BD$140166,'DM Summary'!A20,'Ujala Plus DB'!$W$2:$W$140166)</f>
        <v>5607000</v>
      </c>
      <c r="N20" s="3">
        <f>COUNTIFS('Priority Customer'!$C$2:$C$115137,'DM Summary'!A20,'Priority Customer'!$BD$2:$BD$115137,"&lt;&gt;"&amp;"")</f>
        <v>39</v>
      </c>
      <c r="O20" s="39">
        <f>SUMIFS('Priority Customer'!$L$2:$L$115137,'Priority Customer'!$C$2:$C$115137,'DM Summary'!A20,'Priority Customer'!$BD$2:$BD$115137,"&lt;&gt;"&amp;"")</f>
        <v>2879000</v>
      </c>
      <c r="P20" s="3">
        <f ca="1">COUNTIFS('Priority Customer'!$C$2:$C$115137,'DM Summary'!A20,'Priority Customer'!$Q$2:$Q$115137,"FTNR",'Priority Customer'!$Z$2:$Z$115137,"&lt;&gt;"&amp;"",'Priority Customer'!$BK$2:$BK$115137,TEXT(TODAY()-1,"mmm"))</f>
        <v>3</v>
      </c>
      <c r="Q20" s="3">
        <f ca="1">COUNTIFS('Priority Customer'!$C$2:$C$115137,'DM Summary'!A20,'Priority Customer'!$Z$2:$Z$115137,"&lt;&gt;"&amp;"",'Priority Customer'!$BK$2:$BK$115137,TEXT(TODAY()-1,"mmm"))</f>
        <v>44</v>
      </c>
      <c r="R20" s="28">
        <f t="shared" ca="1" si="4"/>
        <v>6.8181818181818177E-2</v>
      </c>
      <c r="S20" s="3">
        <f>COUNTIFS('FTNR Data'!$G$2:$G$49919,'DM Summary'!A20,'FTNR Data'!$AX$2:$AX$49919,"Branch",'FTNR Data'!$S$2:$S$49919,"FTNR")</f>
        <v>6</v>
      </c>
      <c r="T20" s="3">
        <f>COUNTIFS('FTNR Data'!$G$2:$G$49919,'DM Summary'!A20,'FTNR Data'!$AX$2:$AX$49919,"Branch")</f>
        <v>28</v>
      </c>
      <c r="U20" s="11">
        <f t="shared" si="5"/>
        <v>0.21428571428571427</v>
      </c>
      <c r="V20" s="3">
        <f ca="1">COUNTIFS('FTNR Data'!$G$2:$G$49919,'DM Summary'!A20,'FTNR Data'!$AX$2:$AX$49919,"PQM",'FTNR Data'!$S$2:$S$49919,"FTNR")+COUNTIFS('Priority Customer'!$C$2:$C$115137,'DM Summary'!A20,'Priority Customer'!$Q$2:$Q$115137,"FTNR",'Priority Customer'!$Z$2:$Z$115137,"&lt;&gt;"&amp;"",'Priority Customer'!$BK$2:$BK$115137,TEXT(TODAY()-1,"mmm"))</f>
        <v>3</v>
      </c>
      <c r="W20" s="3">
        <f ca="1">COUNTIFS('FTNR Data'!$G$2:$G$49919,'DM Summary'!A20,'FTNR Data'!$AX$2:$AX$49919,"PQM")+COUNTIFS('Priority Customer'!$C$2:$C$115137,'DM Summary'!A20,'Priority Customer'!$Z$2:$Z$115137,"&lt;&gt;"&amp;"",'Priority Customer'!$BK$2:$BK$115137,TEXT(TODAY()-1,"mmm"))</f>
        <v>122</v>
      </c>
      <c r="X20" s="30">
        <f t="shared" ca="1" si="6"/>
        <v>2.4590163934426229E-2</v>
      </c>
      <c r="Y20" s="26">
        <f>IFERROR(COUNTIFS('GRT Data'!$G$2:$G$78591,'DM Summary'!A20,'GRT Data'!$CN$2:$CN$78591,0,'GRT Data'!$AU$2:$AU$78591,"PQM")/D20,"-")</f>
        <v>0.66666666666666663</v>
      </c>
      <c r="Z20" s="26">
        <f>IFERROR(COUNTIFS('GRT Data'!$G$2:$G$78591,'DM Summary'!A20,'GRT Data'!$CN$2:$CN$78591,1,'GRT Data'!$AU$2:$AU$78591,"PQM")/D20,"-")</f>
        <v>0.23456790123456789</v>
      </c>
      <c r="AA20" s="26">
        <f>IFERROR(COUNTIFS('GRT Data'!$G$2:$G$78591,'DM Summary'!A20,'GRT Data'!$CN$2:$CN$78591,2,'GRT Data'!$AU$2:$AU$78591,"PQM")/D20,"-")</f>
        <v>3.7037037037037035E-2</v>
      </c>
      <c r="AB20" s="46">
        <f>IFERROR(COUNTIFS('GRT Data'!$G$2:$G$78591,'DM Summary'!A20,'GRT Data'!$CN$2:$CN$78591,"&gt;"&amp;2,'GRT Data'!$AU$2:$AU$78591,"PQM")/D20,"-")</f>
        <v>6.1728395061728392E-2</v>
      </c>
    </row>
    <row r="21" spans="1:28" x14ac:dyDescent="0.35">
      <c r="A21" s="81" t="s">
        <v>302</v>
      </c>
      <c r="B21" s="3">
        <f>COUNTIF('Branch Summary'!$D$5:$D$224,'DM Summary'!A21)</f>
        <v>11</v>
      </c>
      <c r="C21" s="3">
        <f>COUNTIFS('GRT Data'!$G$2:$G$78519,'DM Summary'!A21,'GRT Data'!$AU$2:$AU$78519,"Branch")</f>
        <v>17</v>
      </c>
      <c r="D21" s="3">
        <f>COUNTIFS('GRT Data'!$G$2:$G$78519,'DM Summary'!A21,'GRT Data'!$AU$2:$AU$78519,"PQM")</f>
        <v>112</v>
      </c>
      <c r="E21" s="3">
        <f>SUM(C21:D21)</f>
        <v>129</v>
      </c>
      <c r="F21" s="11">
        <f>IFERROR(D21/E21,"-")</f>
        <v>0.86821705426356588</v>
      </c>
      <c r="G21" s="3">
        <f ca="1">COUNTIFS('Branch Summary'!$N$5:$N$224,0,'Branch Summary'!$D$5:$D$224,'DM Summary'!A21)</f>
        <v>3</v>
      </c>
      <c r="H21" s="3">
        <f ca="1">COUNTIFS('GRT Data'!$G$2:$G$78519,'DM Summary'!A21,'GRT Data'!$AU$2:$AU$78519,"Branch",'GRT Data'!$AR$2:$AR$78519,$G$2)</f>
        <v>5</v>
      </c>
      <c r="I21" s="3">
        <f ca="1">COUNTIFS('GRT Data'!$G$2:$G$78519,'DM Summary'!A21,'GRT Data'!$AU$2:$AU$78519,"PQM",'GRT Data'!$AR$2:$AR$78519,$G$2)</f>
        <v>18</v>
      </c>
      <c r="J21" s="3">
        <f ca="1">I21+H21</f>
        <v>23</v>
      </c>
      <c r="K21" s="34">
        <f ca="1">IFERROR(I21/J21,"-")</f>
        <v>0.78260869565217395</v>
      </c>
      <c r="L21" s="76">
        <f>COUNTIF('Ujala Plus DB'!$BD$2:$BD$140166,'DM Summary'!A21)</f>
        <v>65</v>
      </c>
      <c r="M21" s="79">
        <f>SUMIF('Ujala Plus DB'!$BD$2:$BD$140166,'DM Summary'!A21,'Ujala Plus DB'!$W$2:$W$140166)</f>
        <v>4444000</v>
      </c>
      <c r="N21" s="3">
        <f>COUNTIFS('Priority Customer'!$C$2:$C$115137,'DM Summary'!A21,'Priority Customer'!$BD$2:$BD$115137,"&lt;&gt;"&amp;"")</f>
        <v>39</v>
      </c>
      <c r="O21" s="39">
        <f>SUMIFS('Priority Customer'!$L$2:$L$115137,'Priority Customer'!$C$2:$C$115137,'DM Summary'!A21,'Priority Customer'!$BD$2:$BD$115137,"&lt;&gt;"&amp;"")</f>
        <v>2770000</v>
      </c>
      <c r="P21" s="3">
        <f ca="1">COUNTIFS('Priority Customer'!$C$2:$C$115137,'DM Summary'!A21,'Priority Customer'!$Q$2:$Q$115137,"FTNR",'Priority Customer'!$Z$2:$Z$115137,"&lt;&gt;"&amp;"",'Priority Customer'!$BK$2:$BK$115137,TEXT(TODAY()-1,"mmm"))</f>
        <v>3</v>
      </c>
      <c r="Q21" s="3">
        <f ca="1">COUNTIFS('Priority Customer'!$C$2:$C$115137,'DM Summary'!A21,'Priority Customer'!$Z$2:$Z$115137,"&lt;&gt;"&amp;"",'Priority Customer'!$BK$2:$BK$115137,TEXT(TODAY()-1,"mmm"))</f>
        <v>38</v>
      </c>
      <c r="R21" s="28">
        <f ca="1">IFERROR(P21/Q21,"-")</f>
        <v>7.8947368421052627E-2</v>
      </c>
      <c r="S21" s="3">
        <f>COUNTIFS('FTNR Data'!$G$2:$G$49919,'DM Summary'!A21,'FTNR Data'!$AX$2:$AX$49919,"Branch",'FTNR Data'!$S$2:$S$49919,"FTNR")</f>
        <v>2</v>
      </c>
      <c r="T21" s="3">
        <f>COUNTIFS('FTNR Data'!$G$2:$G$49919,'DM Summary'!A21,'FTNR Data'!$AX$2:$AX$49919,"Branch")</f>
        <v>18</v>
      </c>
      <c r="U21" s="11">
        <f>IFERROR(S21/T21,"-")</f>
        <v>0.1111111111111111</v>
      </c>
      <c r="V21" s="3">
        <f ca="1">COUNTIFS('FTNR Data'!$G$2:$G$49919,'DM Summary'!A21,'FTNR Data'!$AX$2:$AX$49919,"PQM",'FTNR Data'!$S$2:$S$49919,"FTNR")+COUNTIFS('Priority Customer'!$C$2:$C$115137,'DM Summary'!A21,'Priority Customer'!$Q$2:$Q$115137,"FTNR",'Priority Customer'!$Z$2:$Z$115137,"&lt;&gt;"&amp;"",'Priority Customer'!$BK$2:$BK$115137,TEXT(TODAY()-1,"mmm"))</f>
        <v>7</v>
      </c>
      <c r="W21" s="3">
        <f ca="1">COUNTIFS('FTNR Data'!$G$2:$G$49919,'DM Summary'!A21,'FTNR Data'!$AX$2:$AX$49919,"PQM")+COUNTIFS('Priority Customer'!$C$2:$C$115137,'DM Summary'!A21,'Priority Customer'!$Z$2:$Z$115137,"&lt;&gt;"&amp;"",'Priority Customer'!$BK$2:$BK$115137,TEXT(TODAY()-1,"mmm"))</f>
        <v>137</v>
      </c>
      <c r="X21" s="30">
        <f ca="1">IFERROR(V21/W21,"-")</f>
        <v>5.1094890510948905E-2</v>
      </c>
      <c r="Y21" s="26">
        <f>IFERROR(COUNTIFS('GRT Data'!$G$2:$G$78591,'DM Summary'!A21,'GRT Data'!$CN$2:$CN$78591,0,'GRT Data'!$AU$2:$AU$78591,"PQM")/D21,"-")</f>
        <v>0.4107142857142857</v>
      </c>
      <c r="Z21" s="26">
        <f>IFERROR(COUNTIFS('GRT Data'!$G$2:$G$78591,'DM Summary'!A21,'GRT Data'!$CN$2:$CN$78591,1,'GRT Data'!$AU$2:$AU$78591,"PQM")/D21,"-")</f>
        <v>0.375</v>
      </c>
      <c r="AA21" s="26">
        <f>IFERROR(COUNTIFS('GRT Data'!$G$2:$G$78591,'DM Summary'!A21,'GRT Data'!$CN$2:$CN$78591,2,'GRT Data'!$AU$2:$AU$78591,"PQM")/D21,"-")</f>
        <v>4.4642857142857144E-2</v>
      </c>
      <c r="AB21" s="46">
        <f>IFERROR(COUNTIFS('GRT Data'!$G$2:$G$78591,'DM Summary'!A21,'GRT Data'!$CN$2:$CN$78591,"&gt;"&amp;2,'GRT Data'!$AU$2:$AU$78591,"PQM")/D21,"-")</f>
        <v>0.16964285714285715</v>
      </c>
    </row>
    <row r="22" spans="1:28" ht="15" thickBot="1" x14ac:dyDescent="0.4">
      <c r="A22" s="57" t="s">
        <v>685</v>
      </c>
      <c r="B22" s="15">
        <f>SUM(B4:B21)</f>
        <v>220</v>
      </c>
      <c r="C22" s="15">
        <f>SUM(C4:C21)</f>
        <v>625</v>
      </c>
      <c r="D22" s="15">
        <f>SUM(D4:D21)</f>
        <v>1630</v>
      </c>
      <c r="E22" s="15">
        <f>SUM(E4:E21)</f>
        <v>2255</v>
      </c>
      <c r="F22" s="16">
        <f>IFERROR(D22/E22,"-")</f>
        <v>0.72283813747228376</v>
      </c>
      <c r="G22" s="15">
        <f ca="1">SUM(G4:G21)</f>
        <v>41</v>
      </c>
      <c r="H22" s="15">
        <f ca="1">SUM(H4:H21)</f>
        <v>155</v>
      </c>
      <c r="I22" s="15">
        <f ca="1">SUM(I4:I21)</f>
        <v>351</v>
      </c>
      <c r="J22" s="15">
        <f ca="1">SUM(J4:J21)</f>
        <v>506</v>
      </c>
      <c r="K22" s="35">
        <f ca="1">IFERROR(I22/J22,"-")</f>
        <v>0.69367588932806323</v>
      </c>
      <c r="L22" s="15">
        <f t="shared" ref="L22:Q22" si="7">SUM(L4:L21)</f>
        <v>1131</v>
      </c>
      <c r="M22" s="47">
        <f t="shared" si="7"/>
        <v>83819000</v>
      </c>
      <c r="N22" s="15">
        <f t="shared" si="7"/>
        <v>619</v>
      </c>
      <c r="O22" s="47">
        <f t="shared" si="7"/>
        <v>45247000</v>
      </c>
      <c r="P22" s="15">
        <f t="shared" ca="1" si="7"/>
        <v>34</v>
      </c>
      <c r="Q22" s="15">
        <f t="shared" ca="1" si="7"/>
        <v>673</v>
      </c>
      <c r="R22" s="16">
        <f ca="1">P22/Q22</f>
        <v>5.0520059435364043E-2</v>
      </c>
      <c r="S22" s="15">
        <f>SUM(S4:S21)</f>
        <v>111</v>
      </c>
      <c r="T22" s="15">
        <f>SUM(T4:T21)</f>
        <v>594</v>
      </c>
      <c r="U22" s="16">
        <f>IFERROR(S22/T22,"-")</f>
        <v>0.18686868686868688</v>
      </c>
      <c r="V22" s="15">
        <f ca="1">SUM(V4:V21)</f>
        <v>117</v>
      </c>
      <c r="W22" s="15">
        <f ca="1">SUM(W4:W21)</f>
        <v>2198</v>
      </c>
      <c r="X22" s="21">
        <f ca="1">IFERROR(V22/W22,"-")</f>
        <v>5.3230209281164696E-2</v>
      </c>
      <c r="Y22" s="27">
        <f>IFERROR(COUNTIFS('GRT Data'!$CN$2:$CN$78591,0,'GRT Data'!$AU$2:$AU$78591,"PQM")/D22,"-")</f>
        <v>0.69877300613496929</v>
      </c>
      <c r="Z22" s="27">
        <f>IFERROR(COUNTIFS('GRT Data'!$CN$2:$CN$78591,1,'GRT Data'!$AU$2:$AU$78591,"PQM")/D22,"-")</f>
        <v>0.21042944785276074</v>
      </c>
      <c r="AA22" s="21">
        <f>IFERROR(COUNTIFS('GRT Data'!$CN$2:$CN$78591,2,'GRT Data'!$AU$2:$AU$78591,"PQM")/D22,"-")</f>
        <v>2.8220858895705522E-2</v>
      </c>
      <c r="AB22" s="48">
        <f>IFERROR(COUNTIFS('GRT Data'!$CN$2:$CN$78591,"&gt;"&amp;2,'GRT Data'!$AU$2:$AU$78591,"PQM")/D22,"-")</f>
        <v>6.2576687116564417E-2</v>
      </c>
    </row>
    <row r="25" spans="1:28" x14ac:dyDescent="0.35">
      <c r="G25" s="25"/>
    </row>
  </sheetData>
  <sortState xmlns:xlrd2="http://schemas.microsoft.com/office/spreadsheetml/2017/richdata2" ref="A6:X20">
    <sortCondition ref="A4:A20"/>
  </sortState>
  <mergeCells count="11">
    <mergeCell ref="Y1:AB1"/>
    <mergeCell ref="Y2:AB2"/>
    <mergeCell ref="S2:U2"/>
    <mergeCell ref="V2:X2"/>
    <mergeCell ref="A1:A3"/>
    <mergeCell ref="S1:X1"/>
    <mergeCell ref="C2:F2"/>
    <mergeCell ref="C1:K1"/>
    <mergeCell ref="G2:K2"/>
    <mergeCell ref="B1:B3"/>
    <mergeCell ref="L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68DE4-16CC-4E94-8D69-E6B06DEE9626}">
  <dimension ref="A1:AF224"/>
  <sheetViews>
    <sheetView tabSelected="1" zoomScaleNormal="100" workbookViewId="0">
      <pane ySplit="4" topLeftCell="A5" activePane="bottomLeft" state="frozen"/>
      <selection sqref="A1:G1"/>
      <selection pane="bottomLeft" activeCell="G10" sqref="G10"/>
    </sheetView>
  </sheetViews>
  <sheetFormatPr defaultRowHeight="14.5" x14ac:dyDescent="0.35"/>
  <cols>
    <col min="1" max="1" width="14.1796875" bestFit="1" customWidth="1"/>
    <col min="2" max="2" width="14.1796875" customWidth="1"/>
    <col min="3" max="3" width="14.90625" bestFit="1" customWidth="1"/>
    <col min="4" max="4" width="23.1796875" bestFit="1" customWidth="1"/>
    <col min="5" max="5" width="31.54296875" bestFit="1" customWidth="1"/>
    <col min="6" max="6" width="11.453125" bestFit="1" customWidth="1"/>
    <col min="7" max="7" width="19.6328125" bestFit="1" customWidth="1"/>
    <col min="8" max="8" width="6.6328125" bestFit="1" customWidth="1"/>
    <col min="9" max="10" width="5.81640625" bestFit="1" customWidth="1"/>
    <col min="11" max="11" width="11.08984375" bestFit="1" customWidth="1"/>
    <col min="12" max="12" width="6.6328125" bestFit="1" customWidth="1"/>
    <col min="13" max="13" width="5" bestFit="1" customWidth="1"/>
    <col min="14" max="14" width="5.08984375" bestFit="1" customWidth="1"/>
    <col min="15" max="16" width="11.7265625" customWidth="1"/>
    <col min="17" max="17" width="13" bestFit="1" customWidth="1"/>
    <col min="18" max="18" width="14.26953125" customWidth="1"/>
    <col min="19" max="19" width="15.54296875" style="44" customWidth="1"/>
    <col min="20" max="20" width="7.90625" bestFit="1" customWidth="1"/>
    <col min="21" max="21" width="8.81640625" customWidth="1"/>
    <col min="22" max="22" width="7" bestFit="1" customWidth="1"/>
    <col min="23" max="23" width="7.81640625" bestFit="1" customWidth="1"/>
    <col min="24" max="24" width="5.08984375" bestFit="1" customWidth="1"/>
    <col min="25" max="25" width="7" bestFit="1" customWidth="1"/>
    <col min="26" max="26" width="9.6328125" bestFit="1" customWidth="1"/>
    <col min="27" max="27" width="5.81640625" bestFit="1" customWidth="1"/>
    <col min="28" max="28" width="7" bestFit="1" customWidth="1"/>
    <col min="29" max="29" width="9" bestFit="1" customWidth="1"/>
    <col min="30" max="30" width="8.81640625" bestFit="1" customWidth="1"/>
    <col min="31" max="31" width="8.36328125" bestFit="1" customWidth="1"/>
    <col min="32" max="32" width="7.81640625" bestFit="1" customWidth="1"/>
  </cols>
  <sheetData>
    <row r="1" spans="1:32" ht="15" thickBot="1" x14ac:dyDescent="0.4">
      <c r="A1" s="137" t="s">
        <v>685</v>
      </c>
      <c r="B1" s="137"/>
      <c r="C1" s="137"/>
      <c r="D1" s="137"/>
      <c r="E1" s="137"/>
      <c r="F1" s="137"/>
      <c r="G1" s="138"/>
      <c r="H1" s="12">
        <f>SUBTOTAL(9,H5:H939)</f>
        <v>625</v>
      </c>
      <c r="I1" s="12">
        <f>SUBTOTAL(9,I5:I939)</f>
        <v>1630</v>
      </c>
      <c r="J1" s="12">
        <f>SUBTOTAL(9,J5:J939)</f>
        <v>2255</v>
      </c>
      <c r="K1" s="13">
        <f>IFERROR(I1/J1,"-")</f>
        <v>0.72283813747228376</v>
      </c>
      <c r="L1" s="12">
        <f ca="1">SUBTOTAL(9,L5:L224)</f>
        <v>155</v>
      </c>
      <c r="M1" s="12">
        <f ca="1">SUBTOTAL(9,M5:M224)</f>
        <v>351</v>
      </c>
      <c r="N1" s="12">
        <f ca="1">SUBTOTAL(9,N5:N224)</f>
        <v>506</v>
      </c>
      <c r="O1" s="13">
        <f ca="1">IFERROR(M1/N1,"-")</f>
        <v>0.69367588932806323</v>
      </c>
      <c r="P1" s="12">
        <f t="shared" ref="P1:U1" si="0">SUBTOTAL(9,P5:P939)</f>
        <v>1131</v>
      </c>
      <c r="Q1" s="41">
        <f t="shared" si="0"/>
        <v>83819000</v>
      </c>
      <c r="R1" s="12">
        <f t="shared" si="0"/>
        <v>619</v>
      </c>
      <c r="S1" s="41">
        <f t="shared" si="0"/>
        <v>45247000</v>
      </c>
      <c r="T1" s="12">
        <f t="shared" ca="1" si="0"/>
        <v>34</v>
      </c>
      <c r="U1" s="12">
        <f t="shared" ca="1" si="0"/>
        <v>673</v>
      </c>
      <c r="V1" s="13">
        <f ca="1">IFERROR(T1/U1,"-")</f>
        <v>5.0520059435364043E-2</v>
      </c>
      <c r="W1" s="12">
        <f>SUBTOTAL(9,W5:W939)</f>
        <v>111</v>
      </c>
      <c r="X1" s="12">
        <f>SUBTOTAL(9,X5:X939)</f>
        <v>594</v>
      </c>
      <c r="Y1" s="29">
        <f>IFERROR(W1/X1,"-")</f>
        <v>0.18686868686868688</v>
      </c>
      <c r="Z1" s="12">
        <f ca="1">SUBTOTAL(9,Z5:Z939)</f>
        <v>117</v>
      </c>
      <c r="AA1" s="12">
        <f ca="1">SUBTOTAL(9,AA5:AA939)</f>
        <v>2198</v>
      </c>
      <c r="AB1" s="29">
        <f ca="1">IFERROR(Z1/AA1,"-")</f>
        <v>5.3230209281164696E-2</v>
      </c>
      <c r="AC1" s="29">
        <f>IFERROR(COUNTIFS('GRT Data'!$AU$2:$AU$78591,"PQM",'GRT Data'!$CN$2:$CN$78591,0)/I1,0)</f>
        <v>0.69877300613496929</v>
      </c>
      <c r="AD1" s="29">
        <f>IFERROR(COUNTIFS('GRT Data'!$AU$2:$AU$78591,"PQM",'GRT Data'!$CN$2:$CN$78591,1)/I1,0)</f>
        <v>0.21042944785276074</v>
      </c>
      <c r="AE1" s="29">
        <f>IFERROR(COUNTIFS('GRT Data'!$AU$2:$AU$78591,"PQM",'GRT Data'!$CN$2:$CN$78591,2)/I1,0)</f>
        <v>2.8220858895705522E-2</v>
      </c>
      <c r="AF1" s="29">
        <f>IFERROR(COUNTIFS('GRT Data'!$AU$2:$AU$78591,"PQM",'GRT Data'!$CN$2:$CN$78591,"&gt;"&amp;2)/I1,0)</f>
        <v>6.2576687116564417E-2</v>
      </c>
    </row>
    <row r="2" spans="1:32" x14ac:dyDescent="0.35">
      <c r="A2" s="51"/>
      <c r="B2" s="60"/>
      <c r="C2" s="60"/>
      <c r="D2" s="52"/>
      <c r="E2" s="52"/>
      <c r="F2" s="52"/>
      <c r="G2" s="53"/>
      <c r="H2" s="141" t="s">
        <v>684</v>
      </c>
      <c r="I2" s="142"/>
      <c r="J2" s="142"/>
      <c r="K2" s="142"/>
      <c r="L2" s="142"/>
      <c r="M2" s="142"/>
      <c r="N2" s="142"/>
      <c r="O2" s="142"/>
      <c r="P2" s="146" t="s">
        <v>890</v>
      </c>
      <c r="Q2" s="147"/>
      <c r="R2" s="147"/>
      <c r="S2" s="147"/>
      <c r="T2" s="147"/>
      <c r="U2" s="147"/>
      <c r="V2" s="148"/>
      <c r="W2" s="143" t="s">
        <v>683</v>
      </c>
      <c r="X2" s="143"/>
      <c r="Y2" s="143"/>
      <c r="Z2" s="143"/>
      <c r="AA2" s="143"/>
      <c r="AB2" s="143"/>
      <c r="AC2" s="126" t="s">
        <v>707</v>
      </c>
      <c r="AD2" s="126"/>
      <c r="AE2" s="126"/>
      <c r="AF2" s="139"/>
    </row>
    <row r="3" spans="1:32" x14ac:dyDescent="0.35">
      <c r="A3" s="54"/>
      <c r="B3" s="61"/>
      <c r="C3" s="61"/>
      <c r="D3" s="55"/>
      <c r="E3" s="55"/>
      <c r="F3" s="55"/>
      <c r="G3" s="56"/>
      <c r="H3" s="144" t="str">
        <f ca="1">"As of "&amp;TEXT(TODAY()-1,"dd")&amp;"-"&amp;TEXT(TODAY()-1,"mmm")&amp;"-"&amp;TEXT(TODAY()-1,"yyyy")</f>
        <v>As of 07-Jul-2026</v>
      </c>
      <c r="I3" s="144"/>
      <c r="J3" s="144"/>
      <c r="K3" s="145"/>
      <c r="L3" s="129">
        <f ca="1">TODAY()-1</f>
        <v>46210</v>
      </c>
      <c r="M3" s="130"/>
      <c r="N3" s="130"/>
      <c r="O3" s="131"/>
      <c r="P3" s="136"/>
      <c r="Q3" s="113"/>
      <c r="R3" s="113"/>
      <c r="S3" s="113"/>
      <c r="T3" s="113"/>
      <c r="U3" s="113"/>
      <c r="V3" s="114"/>
      <c r="W3" s="103" t="s">
        <v>677</v>
      </c>
      <c r="X3" s="103"/>
      <c r="Y3" s="103"/>
      <c r="Z3" s="103" t="s">
        <v>754</v>
      </c>
      <c r="AA3" s="103"/>
      <c r="AB3" s="103"/>
      <c r="AC3" s="115" t="s">
        <v>678</v>
      </c>
      <c r="AD3" s="116"/>
      <c r="AE3" s="116"/>
      <c r="AF3" s="140"/>
    </row>
    <row r="4" spans="1:32" s="8" customFormat="1" ht="29" x14ac:dyDescent="0.35">
      <c r="A4" s="50" t="s">
        <v>772</v>
      </c>
      <c r="B4" s="50" t="s">
        <v>15597</v>
      </c>
      <c r="C4" s="50" t="s">
        <v>786</v>
      </c>
      <c r="D4" s="50" t="s">
        <v>294</v>
      </c>
      <c r="E4" s="50" t="s">
        <v>292</v>
      </c>
      <c r="F4" s="50" t="s">
        <v>689</v>
      </c>
      <c r="G4" s="50" t="s">
        <v>677</v>
      </c>
      <c r="H4" s="17" t="s">
        <v>774</v>
      </c>
      <c r="I4" s="9" t="s">
        <v>775</v>
      </c>
      <c r="J4" s="9" t="s">
        <v>685</v>
      </c>
      <c r="K4" s="9" t="str">
        <f ca="1">"GRT as of 
"&amp;TEXT(TODAY()-1,"dd")&amp;"-"&amp;TEXT(TODAY()-1,"mmm")&amp;"-"&amp;TEXT(TODAY()-1,"yyyy")</f>
        <v>GRT as of 
07-Jul-2026</v>
      </c>
      <c r="L4" s="9" t="s">
        <v>677</v>
      </c>
      <c r="M4" s="9" t="s">
        <v>678</v>
      </c>
      <c r="N4" s="9" t="s">
        <v>685</v>
      </c>
      <c r="O4" s="9" t="str">
        <f ca="1">"GRT of 
"&amp;TEXT(TODAY()-1,"dd")&amp;"-"&amp;TEXT(TODAY()-1,"mmm")&amp;"-"&amp;TEXT(TODAY()-1,"yyyy")</f>
        <v>GRT of 
07-Jul-2026</v>
      </c>
      <c r="P4" s="77" t="s">
        <v>719</v>
      </c>
      <c r="Q4" s="78" t="s">
        <v>720</v>
      </c>
      <c r="R4" s="36" t="s">
        <v>891</v>
      </c>
      <c r="S4" s="42" t="s">
        <v>893</v>
      </c>
      <c r="T4" s="66" t="s">
        <v>683</v>
      </c>
      <c r="U4" s="66" t="s">
        <v>823</v>
      </c>
      <c r="V4" s="66" t="s">
        <v>686</v>
      </c>
      <c r="W4" s="10" t="s">
        <v>683</v>
      </c>
      <c r="X4" s="10" t="s">
        <v>685</v>
      </c>
      <c r="Y4" s="10" t="s">
        <v>686</v>
      </c>
      <c r="Z4" s="10" t="s">
        <v>683</v>
      </c>
      <c r="AA4" s="10" t="s">
        <v>685</v>
      </c>
      <c r="AB4" s="10" t="s">
        <v>686</v>
      </c>
      <c r="AC4" s="10" t="s">
        <v>709</v>
      </c>
      <c r="AD4" s="10" t="s">
        <v>710</v>
      </c>
      <c r="AE4" s="10" t="s">
        <v>711</v>
      </c>
      <c r="AF4" s="10" t="s">
        <v>712</v>
      </c>
    </row>
    <row r="5" spans="1:32" x14ac:dyDescent="0.35">
      <c r="A5" s="18" t="s">
        <v>773</v>
      </c>
      <c r="B5" s="18" t="s">
        <v>15598</v>
      </c>
      <c r="C5" s="18" t="s">
        <v>787</v>
      </c>
      <c r="D5" s="18" t="s">
        <v>352</v>
      </c>
      <c r="E5" s="18" t="s">
        <v>429</v>
      </c>
      <c r="F5" s="19" t="s">
        <v>430</v>
      </c>
      <c r="G5" s="18" t="s">
        <v>172</v>
      </c>
      <c r="H5" s="3">
        <f>COUNTIFS('GRT Data'!$F$2:$F$78519,'Branch Summary'!F5,'GRT Data'!$A$2:$A$78519,'Branch Summary'!G5,'GRT Data'!$AU$2:$AU$78519,"Branch")</f>
        <v>4</v>
      </c>
      <c r="I5" s="3">
        <f>COUNTIFS('GRT Data'!$F$2:$F$78519,'Branch Summary'!F5,'GRT Data'!$A$2:$A$78519,'Branch Summary'!G5,'GRT Data'!$AU$2:$AU$78519,"PQM")</f>
        <v>5</v>
      </c>
      <c r="J5" s="3">
        <f>SUM(H5:I5)</f>
        <v>9</v>
      </c>
      <c r="K5" s="11">
        <f>IFERROR(I5/J5,"-")</f>
        <v>0.55555555555555558</v>
      </c>
      <c r="L5" s="3">
        <f ca="1">COUNTIFS('GRT Data'!$F$2:$F$78519,'Branch Summary'!F5,'GRT Data'!$A$2:$A$78519,'Branch Summary'!G5,'GRT Data'!$AU$2:$AU$78519,"Branch",'GRT Data'!$AR$2:$AR$78519,$L$3)</f>
        <v>0</v>
      </c>
      <c r="M5" s="3">
        <f ca="1">COUNTIFS('GRT Data'!$F$2:$F$78519,'Branch Summary'!F5,'GRT Data'!$A$2:$A$78519,'Branch Summary'!G5,'GRT Data'!$AU$2:$AU$78519,"PQM",'GRT Data'!$AR$2:$AR$78519,$L$3)</f>
        <v>0</v>
      </c>
      <c r="N5" s="3">
        <f ca="1">M5+L5</f>
        <v>0</v>
      </c>
      <c r="O5" s="11" t="str">
        <f ca="1">IFERROR(M5/N5,"-")</f>
        <v>-</v>
      </c>
      <c r="P5" s="40">
        <f>COUNTIF('Ujala Plus DB'!$A$2:$A$40166,'Branch Summary'!G5)</f>
        <v>4</v>
      </c>
      <c r="Q5" s="43">
        <f>SUMIF('Ujala Plus DB'!$A$2:$A$40166,'Branch Summary'!G5,'Ujala Plus DB'!$W$2:$W$40166)</f>
        <v>340000</v>
      </c>
      <c r="R5" s="40">
        <f>COUNTIFS('Priority Customer'!$B$2:$B$45498,'Branch Summary'!F5,'Priority Customer'!$D$2:$D$45498,'Branch Summary'!G5,'Priority Customer'!$BD$2:$BD$45498,"&lt;&gt;"&amp;"")</f>
        <v>4</v>
      </c>
      <c r="S5" s="43">
        <f>SUMIFS('Priority Customer'!$L$2:$L$45498,'Priority Customer'!$B$2:$B$45498,'Branch Summary'!F5,'Priority Customer'!$D$2:$D$45498,'Branch Summary'!G5,'Priority Customer'!$BD$2:$BD$45498,"&lt;&gt;"&amp;"")</f>
        <v>340000</v>
      </c>
      <c r="T5" s="40">
        <f ca="1">COUNTIFS('Priority Customer'!$B$2:$B$50000,'Branch Summary'!F5,'Priority Customer'!$D$2:$D$50000,'Branch Summary'!G5,'Priority Customer'!$Q$2:$Q$50000,"FTNR",'Priority Customer'!$Z$2:$Z$50000,"&lt;&gt;"&amp;"",'Priority Customer'!$BK$2:$BK$50000,TEXT(TODAY()-1,"mmm"))</f>
        <v>0</v>
      </c>
      <c r="U5" s="40">
        <f ca="1">COUNTIFS('Priority Customer'!$B$2:$B$50000,'Branch Summary'!F5,'Priority Customer'!$D$2:$D$50000,'Branch Summary'!G5,'Priority Customer'!$Z$2:$Z$50000,"&lt;&gt;"&amp;"",'Priority Customer'!$BK$2:$BK$50000,TEXT(TODAY()-1,"mmm"))</f>
        <v>4</v>
      </c>
      <c r="V5" s="26">
        <f ca="1">IFERROR(T5/U5,"-")</f>
        <v>0</v>
      </c>
      <c r="W5" s="3">
        <f>COUNTIFS('FTNR Data'!$F$2:$F$49919,'Branch Summary'!F5,'FTNR Data'!$A$2:$A$49919,'Branch Summary'!G5,'FTNR Data'!$AX$2:$AX$49919,"Branch",'FTNR Data'!$S$2:$S$49919,"FTNR")</f>
        <v>0</v>
      </c>
      <c r="X5" s="3">
        <f>COUNTIFS('FTNR Data'!$F$2:$F$49919,'Branch Summary'!F5,'FTNR Data'!$A$2:$A$49919,'Branch Summary'!G5,'FTNR Data'!$AX$2:$AX$49919,"Branch")</f>
        <v>4</v>
      </c>
      <c r="Y5" s="11">
        <f>IFERROR(W5/X5,"-")</f>
        <v>0</v>
      </c>
      <c r="Z5" s="3">
        <f ca="1">COUNTIFS('FTNR Data'!$F$2:$F$49919,'Branch Summary'!F5,'FTNR Data'!$A$2:$A$49919,'Branch Summary'!G5,'FTNR Data'!$AX$2:$AX$49919,"PQM",'FTNR Data'!$S$2:$S$49919,"FTNR")+COUNTIFS('Priority Customer'!$B$2:$B$50000,'Branch Summary'!F5,'Priority Customer'!$D$2:$D$50000,'Branch Summary'!G5,'Priority Customer'!$Q$2:$Q$50000,"FTNR",'Priority Customer'!$Z$2:$Z$50000,"&lt;&gt;"&amp;"",'Priority Customer'!$BK$2:$BK$50000,TEXT(TODAY()-1,"mmm"))</f>
        <v>0</v>
      </c>
      <c r="AA5" s="3">
        <f ca="1">COUNTIFS('FTNR Data'!$F$2:$F$49919,'Branch Summary'!F5,'FTNR Data'!$A$2:$A$49919,'Branch Summary'!G5,'FTNR Data'!$AX$2:$AX$49919,"PQM")+COUNTIFS('Priority Customer'!$B$2:$B$50000,'Branch Summary'!F5,'Priority Customer'!$D$2:$D$50000,'Branch Summary'!G5,'Priority Customer'!$Z$2:$Z$50000,"&lt;&gt;"&amp;"",'Priority Customer'!$BK$2:$BK$50000,TEXT(TODAY()-1,"mmm"))</f>
        <v>9</v>
      </c>
      <c r="AB5" s="11">
        <f ca="1">IFERROR(Z5/AA5,"-")</f>
        <v>0</v>
      </c>
      <c r="AC5" s="28">
        <f>IFERROR(COUNTIFS('GRT Data'!$F$2:$F$78519,'Branch Summary'!$F5,'GRT Data'!$A$2:$A$78519,'Branch Summary'!$G5,'GRT Data'!$AU$2:$AU$78519,"PQM",'GRT Data'!$CN$2:$CN$78519,0)/I5,"-")</f>
        <v>1</v>
      </c>
      <c r="AD5" s="28">
        <f>IFERROR(COUNTIFS('GRT Data'!$F$2:$F$78519,'Branch Summary'!$F5,'GRT Data'!$A$2:$A$78519,'Branch Summary'!$G5,'GRT Data'!$AU$2:$AU$78519,"PQM",'GRT Data'!$CN$2:$CN$78519,1)/I5,"-")</f>
        <v>0</v>
      </c>
      <c r="AE5" s="28">
        <f>IFERROR(COUNTIFS('GRT Data'!$F$2:$F$78519,'Branch Summary'!$F5,'GRT Data'!$A$2:$A$78519,'Branch Summary'!$G5,'GRT Data'!$AU$2:$AU$78519,"PQM",'GRT Data'!$CN$2:$CN$78519,2)/I5,"-")</f>
        <v>0</v>
      </c>
      <c r="AF5" s="28">
        <f>IFERROR(COUNTIFS('GRT Data'!$F$2:$F$78519,'Branch Summary'!$F5,'GRT Data'!$A$2:$A$78519,'Branch Summary'!$G5,'GRT Data'!$AU$2:$AU$78519,"PQM",'GRT Data'!$CN$2:$CN$78519,"&gt;"&amp;2)/I5,"-")</f>
        <v>0</v>
      </c>
    </row>
    <row r="6" spans="1:32" x14ac:dyDescent="0.35">
      <c r="A6" s="18" t="s">
        <v>773</v>
      </c>
      <c r="B6" s="18" t="s">
        <v>122</v>
      </c>
      <c r="C6" s="18" t="s">
        <v>787</v>
      </c>
      <c r="D6" s="18" t="s">
        <v>352</v>
      </c>
      <c r="E6" s="18" t="s">
        <v>371</v>
      </c>
      <c r="F6" s="19" t="s">
        <v>372</v>
      </c>
      <c r="G6" s="18" t="s">
        <v>133</v>
      </c>
      <c r="H6" s="3">
        <f>COUNTIFS('GRT Data'!$F$2:$F$78519,'Branch Summary'!F6,'GRT Data'!$A$2:$A$78519,'Branch Summary'!G6,'GRT Data'!$AU$2:$AU$78519,"Branch")</f>
        <v>0</v>
      </c>
      <c r="I6" s="3">
        <f>COUNTIFS('GRT Data'!$F$2:$F$78519,'Branch Summary'!F6,'GRT Data'!$A$2:$A$78519,'Branch Summary'!G6,'GRT Data'!$AU$2:$AU$78519,"PQM")</f>
        <v>7</v>
      </c>
      <c r="J6" s="3">
        <f t="shared" ref="J6:J69" si="1">SUM(H6:I6)</f>
        <v>7</v>
      </c>
      <c r="K6" s="11">
        <f t="shared" ref="K6:K69" si="2">IFERROR(I6/J6,"-")</f>
        <v>1</v>
      </c>
      <c r="L6" s="3">
        <f ca="1">COUNTIFS('GRT Data'!$F$2:$F$78519,'Branch Summary'!F6,'GRT Data'!$A$2:$A$78519,'Branch Summary'!G6,'GRT Data'!$AU$2:$AU$78519,"Branch",'GRT Data'!$AR$2:$AR$78519,$L$3)</f>
        <v>0</v>
      </c>
      <c r="M6" s="3">
        <f ca="1">COUNTIFS('GRT Data'!$F$2:$F$78519,'Branch Summary'!F6,'GRT Data'!$A$2:$A$78519,'Branch Summary'!G6,'GRT Data'!$AU$2:$AU$78519,"PQM",'GRT Data'!$AR$2:$AR$78519,$L$3)</f>
        <v>3</v>
      </c>
      <c r="N6" s="3">
        <f t="shared" ref="N6:N69" ca="1" si="3">M6+L6</f>
        <v>3</v>
      </c>
      <c r="O6" s="11">
        <f t="shared" ref="O6:O69" ca="1" si="4">IFERROR(M6/N6,"-")</f>
        <v>1</v>
      </c>
      <c r="P6" s="40">
        <f>COUNTIF('Ujala Plus DB'!$A$2:$A$40166,'Branch Summary'!G6)</f>
        <v>3</v>
      </c>
      <c r="Q6" s="43">
        <f>SUMIF('Ujala Plus DB'!$A$2:$A$40166,'Branch Summary'!G6,'Ujala Plus DB'!$W$2:$W$40166)</f>
        <v>220000</v>
      </c>
      <c r="R6" s="40">
        <f>COUNTIFS('Priority Customer'!$B$2:$B$45498,'Branch Summary'!F6,'Priority Customer'!$D$2:$D$45498,'Branch Summary'!G6,'Priority Customer'!$BD$2:$BD$45498,"&lt;&gt;"&amp;"")</f>
        <v>2</v>
      </c>
      <c r="S6" s="43">
        <f>SUMIFS('Priority Customer'!$L$2:$L$45498,'Priority Customer'!$B$2:$B$45498,'Branch Summary'!F6,'Priority Customer'!$D$2:$D$45498,'Branch Summary'!G6,'Priority Customer'!$BD$2:$BD$45498,"&lt;&gt;"&amp;"")</f>
        <v>180000</v>
      </c>
      <c r="T6" s="40">
        <f ca="1">COUNTIFS('Priority Customer'!$B$2:$B$50000,'Branch Summary'!F6,'Priority Customer'!$D$2:$D$50000,'Branch Summary'!G6,'Priority Customer'!$Q$2:$Q$50000,"FTNR",'Priority Customer'!$Z$2:$Z$50000,"&lt;&gt;"&amp;"",'Priority Customer'!$BK$2:$BK$50000,TEXT(TODAY()-1,"mmm"))</f>
        <v>0</v>
      </c>
      <c r="U6" s="40">
        <f ca="1">COUNTIFS('Priority Customer'!$B$2:$B$50000,'Branch Summary'!F6,'Priority Customer'!$D$2:$D$50000,'Branch Summary'!G6,'Priority Customer'!$Z$2:$Z$50000,"&lt;&gt;"&amp;"",'Priority Customer'!$BK$2:$BK$50000,TEXT(TODAY()-1,"mmm"))</f>
        <v>2</v>
      </c>
      <c r="V6" s="26">
        <f t="shared" ref="V6:V69" ca="1" si="5">IFERROR(T6/U6,"-")</f>
        <v>0</v>
      </c>
      <c r="W6" s="3">
        <f>COUNTIFS('FTNR Data'!$F$2:$F$49919,'Branch Summary'!F6,'FTNR Data'!$A$2:$A$49919,'Branch Summary'!G6,'FTNR Data'!$AX$2:$AX$49919,"Branch",'FTNR Data'!$S$2:$S$49919,"FTNR")</f>
        <v>0</v>
      </c>
      <c r="X6" s="3">
        <f>COUNTIFS('FTNR Data'!$F$2:$F$49919,'Branch Summary'!F6,'FTNR Data'!$A$2:$A$49919,'Branch Summary'!G6,'FTNR Data'!$AX$2:$AX$49919,"Branch")</f>
        <v>0</v>
      </c>
      <c r="Y6" s="11" t="str">
        <f t="shared" ref="Y6:Y69" si="6">IFERROR(W6/X6,"-")</f>
        <v>-</v>
      </c>
      <c r="Z6" s="3">
        <f ca="1">COUNTIFS('FTNR Data'!$F$2:$F$49919,'Branch Summary'!F6,'FTNR Data'!$A$2:$A$49919,'Branch Summary'!G6,'FTNR Data'!$AX$2:$AX$49919,"PQM",'FTNR Data'!$S$2:$S$49919,"FTNR")+COUNTIFS('Priority Customer'!$B$2:$B$50000,'Branch Summary'!F6,'Priority Customer'!$D$2:$D$50000,'Branch Summary'!G6,'Priority Customer'!$Q$2:$Q$50000,"FTNR",'Priority Customer'!$Z$2:$Z$50000,"&lt;&gt;"&amp;"",'Priority Customer'!$BK$2:$BK$50000,TEXT(TODAY()-1,"mmm"))</f>
        <v>0</v>
      </c>
      <c r="AA6" s="3">
        <f ca="1">COUNTIFS('FTNR Data'!$F$2:$F$49919,'Branch Summary'!F6,'FTNR Data'!$A$2:$A$49919,'Branch Summary'!G6,'FTNR Data'!$AX$2:$AX$49919,"PQM")+COUNTIFS('Priority Customer'!$B$2:$B$50000,'Branch Summary'!F6,'Priority Customer'!$D$2:$D$50000,'Branch Summary'!G6,'Priority Customer'!$Z$2:$Z$50000,"&lt;&gt;"&amp;"",'Priority Customer'!$BK$2:$BK$50000,TEXT(TODAY()-1,"mmm"))</f>
        <v>9</v>
      </c>
      <c r="AB6" s="11">
        <f t="shared" ref="AB6:AB69" ca="1" si="7">IFERROR(Z6/AA6,"-")</f>
        <v>0</v>
      </c>
      <c r="AC6" s="28">
        <f>IFERROR(COUNTIFS('GRT Data'!$F$2:$F$78519,'Branch Summary'!$F6,'GRT Data'!$A$2:$A$78519,'Branch Summary'!$G6,'GRT Data'!$AU$2:$AU$78519,"PQM",'GRT Data'!$CN$2:$CN$78519,0)/I6,"-")</f>
        <v>0.8571428571428571</v>
      </c>
      <c r="AD6" s="28">
        <f>IFERROR(COUNTIFS('GRT Data'!$F$2:$F$78519,'Branch Summary'!$F6,'GRT Data'!$A$2:$A$78519,'Branch Summary'!$G6,'GRT Data'!$AU$2:$AU$78519,"PQM",'GRT Data'!$CN$2:$CN$78519,1)/I6,"-")</f>
        <v>0.14285714285714285</v>
      </c>
      <c r="AE6" s="28">
        <f>IFERROR(COUNTIFS('GRT Data'!$F$2:$F$78519,'Branch Summary'!$F6,'GRT Data'!$A$2:$A$78519,'Branch Summary'!$G6,'GRT Data'!$AU$2:$AU$78519,"PQM",'GRT Data'!$CN$2:$CN$78519,2)/I6,"-")</f>
        <v>0</v>
      </c>
      <c r="AF6" s="28">
        <f>IFERROR(COUNTIFS('GRT Data'!$F$2:$F$78519,'Branch Summary'!$F6,'GRT Data'!$A$2:$A$78519,'Branch Summary'!$G6,'GRT Data'!$AU$2:$AU$78519,"PQM",'GRT Data'!$CN$2:$CN$78519,"&gt;"&amp;2)/I6,"-")</f>
        <v>0</v>
      </c>
    </row>
    <row r="7" spans="1:32" x14ac:dyDescent="0.35">
      <c r="A7" s="18" t="s">
        <v>773</v>
      </c>
      <c r="B7" s="18" t="s">
        <v>122</v>
      </c>
      <c r="C7" s="18" t="s">
        <v>787</v>
      </c>
      <c r="D7" s="18" t="s">
        <v>352</v>
      </c>
      <c r="E7" s="18" t="s">
        <v>151</v>
      </c>
      <c r="F7" s="19" t="s">
        <v>398</v>
      </c>
      <c r="G7" s="18" t="s">
        <v>716</v>
      </c>
      <c r="H7" s="3">
        <f>COUNTIFS('GRT Data'!$F$2:$F$78519,'Branch Summary'!F7,'GRT Data'!$A$2:$A$78519,'Branch Summary'!G7,'GRT Data'!$AU$2:$AU$78519,"Branch")</f>
        <v>0</v>
      </c>
      <c r="I7" s="3">
        <f>COUNTIFS('GRT Data'!$F$2:$F$78519,'Branch Summary'!F7,'GRT Data'!$A$2:$A$78519,'Branch Summary'!G7,'GRT Data'!$AU$2:$AU$78519,"PQM")</f>
        <v>10</v>
      </c>
      <c r="J7" s="3">
        <f t="shared" si="1"/>
        <v>10</v>
      </c>
      <c r="K7" s="11">
        <f t="shared" si="2"/>
        <v>1</v>
      </c>
      <c r="L7" s="3">
        <f ca="1">COUNTIFS('GRT Data'!$F$2:$F$78519,'Branch Summary'!F7,'GRT Data'!$A$2:$A$78519,'Branch Summary'!G7,'GRT Data'!$AU$2:$AU$78519,"Branch",'GRT Data'!$AR$2:$AR$78519,$L$3)</f>
        <v>0</v>
      </c>
      <c r="M7" s="3">
        <f ca="1">COUNTIFS('GRT Data'!$F$2:$F$78519,'Branch Summary'!F7,'GRT Data'!$A$2:$A$78519,'Branch Summary'!G7,'GRT Data'!$AU$2:$AU$78519,"PQM",'GRT Data'!$AR$2:$AR$78519,$L$3)</f>
        <v>2</v>
      </c>
      <c r="N7" s="3">
        <f t="shared" ca="1" si="3"/>
        <v>2</v>
      </c>
      <c r="O7" s="11">
        <f t="shared" ca="1" si="4"/>
        <v>1</v>
      </c>
      <c r="P7" s="40">
        <f>COUNTIF('Ujala Plus DB'!$A$2:$A$40166,'Branch Summary'!G7)</f>
        <v>3</v>
      </c>
      <c r="Q7" s="43">
        <f>SUMIF('Ujala Plus DB'!$A$2:$A$40166,'Branch Summary'!G7,'Ujala Plus DB'!$W$2:$W$40166)</f>
        <v>222000</v>
      </c>
      <c r="R7" s="40">
        <f>COUNTIFS('Priority Customer'!$B$2:$B$45498,'Branch Summary'!F7,'Priority Customer'!$D$2:$D$45498,'Branch Summary'!G7,'Priority Customer'!$BD$2:$BD$45498,"&lt;&gt;"&amp;"")</f>
        <v>1</v>
      </c>
      <c r="S7" s="43">
        <f>SUMIFS('Priority Customer'!$L$2:$L$45498,'Priority Customer'!$B$2:$B$45498,'Branch Summary'!F7,'Priority Customer'!$D$2:$D$45498,'Branch Summary'!G7,'Priority Customer'!$BD$2:$BD$45498,"&lt;&gt;"&amp;"")</f>
        <v>55000</v>
      </c>
      <c r="T7" s="40">
        <f ca="1">COUNTIFS('Priority Customer'!$B$2:$B$50000,'Branch Summary'!F7,'Priority Customer'!$D$2:$D$50000,'Branch Summary'!G7,'Priority Customer'!$Q$2:$Q$50000,"FTNR",'Priority Customer'!$Z$2:$Z$50000,"&lt;&gt;"&amp;"",'Priority Customer'!$BK$2:$BK$50000,TEXT(TODAY()-1,"mmm"))</f>
        <v>1</v>
      </c>
      <c r="U7" s="40">
        <f ca="1">COUNTIFS('Priority Customer'!$B$2:$B$50000,'Branch Summary'!F7,'Priority Customer'!$D$2:$D$50000,'Branch Summary'!G7,'Priority Customer'!$Z$2:$Z$50000,"&lt;&gt;"&amp;"",'Priority Customer'!$BK$2:$BK$50000,TEXT(TODAY()-1,"mmm"))</f>
        <v>1</v>
      </c>
      <c r="V7" s="26">
        <f t="shared" ca="1" si="5"/>
        <v>1</v>
      </c>
      <c r="W7" s="3">
        <f>COUNTIFS('FTNR Data'!$F$2:$F$49919,'Branch Summary'!F7,'FTNR Data'!$A$2:$A$49919,'Branch Summary'!G7,'FTNR Data'!$AX$2:$AX$49919,"Branch",'FTNR Data'!$S$2:$S$49919,"FTNR")</f>
        <v>0</v>
      </c>
      <c r="X7" s="3">
        <f>COUNTIFS('FTNR Data'!$F$2:$F$49919,'Branch Summary'!F7,'FTNR Data'!$A$2:$A$49919,'Branch Summary'!G7,'FTNR Data'!$AX$2:$AX$49919,"Branch")</f>
        <v>0</v>
      </c>
      <c r="Y7" s="11" t="str">
        <f t="shared" si="6"/>
        <v>-</v>
      </c>
      <c r="Z7" s="3">
        <f ca="1">COUNTIFS('FTNR Data'!$F$2:$F$49919,'Branch Summary'!F7,'FTNR Data'!$A$2:$A$49919,'Branch Summary'!G7,'FTNR Data'!$AX$2:$AX$49919,"PQM",'FTNR Data'!$S$2:$S$49919,"FTNR")+COUNTIFS('Priority Customer'!$B$2:$B$50000,'Branch Summary'!F7,'Priority Customer'!$D$2:$D$50000,'Branch Summary'!G7,'Priority Customer'!$Q$2:$Q$50000,"FTNR",'Priority Customer'!$Z$2:$Z$50000,"&lt;&gt;"&amp;"",'Priority Customer'!$BK$2:$BK$50000,TEXT(TODAY()-1,"mmm"))</f>
        <v>2</v>
      </c>
      <c r="AA7" s="3">
        <f ca="1">COUNTIFS('FTNR Data'!$F$2:$F$49919,'Branch Summary'!F7,'FTNR Data'!$A$2:$A$49919,'Branch Summary'!G7,'FTNR Data'!$AX$2:$AX$49919,"PQM")+COUNTIFS('Priority Customer'!$B$2:$B$50000,'Branch Summary'!F7,'Priority Customer'!$D$2:$D$50000,'Branch Summary'!G7,'Priority Customer'!$Z$2:$Z$50000,"&lt;&gt;"&amp;"",'Priority Customer'!$BK$2:$BK$50000,TEXT(TODAY()-1,"mmm"))</f>
        <v>11</v>
      </c>
      <c r="AB7" s="11">
        <f t="shared" ca="1" si="7"/>
        <v>0.18181818181818182</v>
      </c>
      <c r="AC7" s="28">
        <f>IFERROR(COUNTIFS('GRT Data'!$F$2:$F$78519,'Branch Summary'!$F7,'GRT Data'!$A$2:$A$78519,'Branch Summary'!$G7,'GRT Data'!$AU$2:$AU$78519,"PQM",'GRT Data'!$CN$2:$CN$78519,0)/I7,"-")</f>
        <v>0.9</v>
      </c>
      <c r="AD7" s="28">
        <f>IFERROR(COUNTIFS('GRT Data'!$F$2:$F$78519,'Branch Summary'!$F7,'GRT Data'!$A$2:$A$78519,'Branch Summary'!$G7,'GRT Data'!$AU$2:$AU$78519,"PQM",'GRT Data'!$CN$2:$CN$78519,1)/I7,"-")</f>
        <v>0</v>
      </c>
      <c r="AE7" s="28">
        <f>IFERROR(COUNTIFS('GRT Data'!$F$2:$F$78519,'Branch Summary'!$F7,'GRT Data'!$A$2:$A$78519,'Branch Summary'!$G7,'GRT Data'!$AU$2:$AU$78519,"PQM",'GRT Data'!$CN$2:$CN$78519,2)/I7,"-")</f>
        <v>0</v>
      </c>
      <c r="AF7" s="28">
        <f>IFERROR(COUNTIFS('GRT Data'!$F$2:$F$78519,'Branch Summary'!$F7,'GRT Data'!$A$2:$A$78519,'Branch Summary'!$G7,'GRT Data'!$AU$2:$AU$78519,"PQM",'GRT Data'!$CN$2:$CN$78519,"&gt;"&amp;2)/I7,"-")</f>
        <v>0.1</v>
      </c>
    </row>
    <row r="8" spans="1:32" x14ac:dyDescent="0.35">
      <c r="A8" s="18" t="s">
        <v>773</v>
      </c>
      <c r="B8" s="18" t="s">
        <v>15598</v>
      </c>
      <c r="C8" s="18" t="s">
        <v>787</v>
      </c>
      <c r="D8" s="18" t="s">
        <v>352</v>
      </c>
      <c r="E8" s="18" t="s">
        <v>383</v>
      </c>
      <c r="F8" s="19" t="s">
        <v>384</v>
      </c>
      <c r="G8" s="18" t="s">
        <v>142</v>
      </c>
      <c r="H8" s="3">
        <f>COUNTIFS('GRT Data'!$F$2:$F$78519,'Branch Summary'!F8,'GRT Data'!$A$2:$A$78519,'Branch Summary'!G8,'GRT Data'!$AU$2:$AU$78519,"Branch")</f>
        <v>4</v>
      </c>
      <c r="I8" s="3">
        <f>COUNTIFS('GRT Data'!$F$2:$F$78519,'Branch Summary'!F8,'GRT Data'!$A$2:$A$78519,'Branch Summary'!G8,'GRT Data'!$AU$2:$AU$78519,"PQM")</f>
        <v>8</v>
      </c>
      <c r="J8" s="3">
        <f t="shared" si="1"/>
        <v>12</v>
      </c>
      <c r="K8" s="11">
        <f t="shared" si="2"/>
        <v>0.66666666666666663</v>
      </c>
      <c r="L8" s="3">
        <f ca="1">COUNTIFS('GRT Data'!$F$2:$F$78519,'Branch Summary'!F8,'GRT Data'!$A$2:$A$78519,'Branch Summary'!G8,'GRT Data'!$AU$2:$AU$78519,"Branch",'GRT Data'!$AR$2:$AR$78519,$L$3)</f>
        <v>0</v>
      </c>
      <c r="M8" s="3">
        <f ca="1">COUNTIFS('GRT Data'!$F$2:$F$78519,'Branch Summary'!F8,'GRT Data'!$A$2:$A$78519,'Branch Summary'!G8,'GRT Data'!$AU$2:$AU$78519,"PQM",'GRT Data'!$AR$2:$AR$78519,$L$3)</f>
        <v>1</v>
      </c>
      <c r="N8" s="3">
        <f t="shared" ca="1" si="3"/>
        <v>1</v>
      </c>
      <c r="O8" s="11">
        <f t="shared" ca="1" si="4"/>
        <v>1</v>
      </c>
      <c r="P8" s="40">
        <f>COUNTIF('Ujala Plus DB'!$A$2:$A$40166,'Branch Summary'!G8)</f>
        <v>3</v>
      </c>
      <c r="Q8" s="43">
        <f>SUMIF('Ujala Plus DB'!$A$2:$A$40166,'Branch Summary'!G8,'Ujala Plus DB'!$W$2:$W$40166)</f>
        <v>250000</v>
      </c>
      <c r="R8" s="40">
        <f>COUNTIFS('Priority Customer'!$B$2:$B$45498,'Branch Summary'!F8,'Priority Customer'!$D$2:$D$45498,'Branch Summary'!G8,'Priority Customer'!$BD$2:$BD$45498,"&lt;&gt;"&amp;"")</f>
        <v>1</v>
      </c>
      <c r="S8" s="43">
        <f>SUMIFS('Priority Customer'!$L$2:$L$45498,'Priority Customer'!$B$2:$B$45498,'Branch Summary'!F8,'Priority Customer'!$D$2:$D$45498,'Branch Summary'!G8,'Priority Customer'!$BD$2:$BD$45498,"&lt;&gt;"&amp;"")</f>
        <v>90000</v>
      </c>
      <c r="T8" s="40">
        <f ca="1">COUNTIFS('Priority Customer'!$B$2:$B$50000,'Branch Summary'!F8,'Priority Customer'!$D$2:$D$50000,'Branch Summary'!G8,'Priority Customer'!$Q$2:$Q$50000,"FTNR",'Priority Customer'!$Z$2:$Z$50000,"&lt;&gt;"&amp;"",'Priority Customer'!$BK$2:$BK$50000,TEXT(TODAY()-1,"mmm"))</f>
        <v>0</v>
      </c>
      <c r="U8" s="40">
        <f ca="1">COUNTIFS('Priority Customer'!$B$2:$B$50000,'Branch Summary'!F8,'Priority Customer'!$D$2:$D$50000,'Branch Summary'!G8,'Priority Customer'!$Z$2:$Z$50000,"&lt;&gt;"&amp;"",'Priority Customer'!$BK$2:$BK$50000,TEXT(TODAY()-1,"mmm"))</f>
        <v>1</v>
      </c>
      <c r="V8" s="26">
        <f t="shared" ca="1" si="5"/>
        <v>0</v>
      </c>
      <c r="W8" s="3">
        <f>COUNTIFS('FTNR Data'!$F$2:$F$49919,'Branch Summary'!F8,'FTNR Data'!$A$2:$A$49919,'Branch Summary'!G8,'FTNR Data'!$AX$2:$AX$49919,"Branch",'FTNR Data'!$S$2:$S$49919,"FTNR")</f>
        <v>0</v>
      </c>
      <c r="X8" s="3">
        <f>COUNTIFS('FTNR Data'!$F$2:$F$49919,'Branch Summary'!F8,'FTNR Data'!$A$2:$A$49919,'Branch Summary'!G8,'FTNR Data'!$AX$2:$AX$49919,"Branch")</f>
        <v>4</v>
      </c>
      <c r="Y8" s="11">
        <f t="shared" si="6"/>
        <v>0</v>
      </c>
      <c r="Z8" s="3">
        <f ca="1">COUNTIFS('FTNR Data'!$F$2:$F$49919,'Branch Summary'!F8,'FTNR Data'!$A$2:$A$49919,'Branch Summary'!G8,'FTNR Data'!$AX$2:$AX$49919,"PQM",'FTNR Data'!$S$2:$S$49919,"FTNR")+COUNTIFS('Priority Customer'!$B$2:$B$50000,'Branch Summary'!F8,'Priority Customer'!$D$2:$D$50000,'Branch Summary'!G8,'Priority Customer'!$Q$2:$Q$50000,"FTNR",'Priority Customer'!$Z$2:$Z$50000,"&lt;&gt;"&amp;"",'Priority Customer'!$BK$2:$BK$50000,TEXT(TODAY()-1,"mmm"))</f>
        <v>0</v>
      </c>
      <c r="AA8" s="3">
        <f ca="1">COUNTIFS('FTNR Data'!$F$2:$F$49919,'Branch Summary'!F8,'FTNR Data'!$A$2:$A$49919,'Branch Summary'!G8,'FTNR Data'!$AX$2:$AX$49919,"PQM")+COUNTIFS('Priority Customer'!$B$2:$B$50000,'Branch Summary'!F8,'Priority Customer'!$D$2:$D$50000,'Branch Summary'!G8,'Priority Customer'!$Z$2:$Z$50000,"&lt;&gt;"&amp;"",'Priority Customer'!$BK$2:$BK$50000,TEXT(TODAY()-1,"mmm"))</f>
        <v>9</v>
      </c>
      <c r="AB8" s="11">
        <f t="shared" ca="1" si="7"/>
        <v>0</v>
      </c>
      <c r="AC8" s="28">
        <f>IFERROR(COUNTIFS('GRT Data'!$F$2:$F$78519,'Branch Summary'!$F8,'GRT Data'!$A$2:$A$78519,'Branch Summary'!$G8,'GRT Data'!$AU$2:$AU$78519,"PQM",'GRT Data'!$CN$2:$CN$78519,0)/I8,"-")</f>
        <v>1</v>
      </c>
      <c r="AD8" s="28">
        <f>IFERROR(COUNTIFS('GRT Data'!$F$2:$F$78519,'Branch Summary'!$F8,'GRT Data'!$A$2:$A$78519,'Branch Summary'!$G8,'GRT Data'!$AU$2:$AU$78519,"PQM",'GRT Data'!$CN$2:$CN$78519,1)/I8,"-")</f>
        <v>0</v>
      </c>
      <c r="AE8" s="28">
        <f>IFERROR(COUNTIFS('GRT Data'!$F$2:$F$78519,'Branch Summary'!$F8,'GRT Data'!$A$2:$A$78519,'Branch Summary'!$G8,'GRT Data'!$AU$2:$AU$78519,"PQM",'GRT Data'!$CN$2:$CN$78519,2)/I8,"-")</f>
        <v>0</v>
      </c>
      <c r="AF8" s="28">
        <f>IFERROR(COUNTIFS('GRT Data'!$F$2:$F$78519,'Branch Summary'!$F8,'GRT Data'!$A$2:$A$78519,'Branch Summary'!$G8,'GRT Data'!$AU$2:$AU$78519,"PQM",'GRT Data'!$CN$2:$CN$78519,"&gt;"&amp;2)/I8,"-")</f>
        <v>0</v>
      </c>
    </row>
    <row r="9" spans="1:32" x14ac:dyDescent="0.35">
      <c r="A9" s="18" t="s">
        <v>773</v>
      </c>
      <c r="B9" s="18" t="s">
        <v>15598</v>
      </c>
      <c r="C9" s="18" t="s">
        <v>787</v>
      </c>
      <c r="D9" s="18" t="s">
        <v>352</v>
      </c>
      <c r="E9" s="18" t="s">
        <v>388</v>
      </c>
      <c r="F9" s="19" t="s">
        <v>389</v>
      </c>
      <c r="G9" s="18" t="s">
        <v>906</v>
      </c>
      <c r="H9" s="3">
        <f>COUNTIFS('GRT Data'!$F$2:$F$78519,'Branch Summary'!F9,'GRT Data'!$A$2:$A$78519,'Branch Summary'!G9,'GRT Data'!$AU$2:$AU$78519,"Branch")</f>
        <v>5</v>
      </c>
      <c r="I9" s="3">
        <f>COUNTIFS('GRT Data'!$F$2:$F$78519,'Branch Summary'!F9,'GRT Data'!$A$2:$A$78519,'Branch Summary'!G9,'GRT Data'!$AU$2:$AU$78519,"PQM")</f>
        <v>14</v>
      </c>
      <c r="J9" s="3">
        <f t="shared" si="1"/>
        <v>19</v>
      </c>
      <c r="K9" s="11">
        <f t="shared" si="2"/>
        <v>0.73684210526315785</v>
      </c>
      <c r="L9" s="3">
        <f ca="1">COUNTIFS('GRT Data'!$F$2:$F$78519,'Branch Summary'!F9,'GRT Data'!$A$2:$A$78519,'Branch Summary'!G9,'GRT Data'!$AU$2:$AU$78519,"Branch",'GRT Data'!$AR$2:$AR$78519,$L$3)</f>
        <v>0</v>
      </c>
      <c r="M9" s="3">
        <f ca="1">COUNTIFS('GRT Data'!$F$2:$F$78519,'Branch Summary'!F9,'GRT Data'!$A$2:$A$78519,'Branch Summary'!G9,'GRT Data'!$AU$2:$AU$78519,"PQM",'GRT Data'!$AR$2:$AR$78519,$L$3)</f>
        <v>4</v>
      </c>
      <c r="N9" s="3">
        <f t="shared" ca="1" si="3"/>
        <v>4</v>
      </c>
      <c r="O9" s="11">
        <f t="shared" ca="1" si="4"/>
        <v>1</v>
      </c>
      <c r="P9" s="40">
        <f>COUNTIF('Ujala Plus DB'!$A$2:$A$40166,'Branch Summary'!G9)</f>
        <v>8</v>
      </c>
      <c r="Q9" s="43">
        <f>SUMIF('Ujala Plus DB'!$A$2:$A$40166,'Branch Summary'!G9,'Ujala Plus DB'!$W$2:$W$40166)</f>
        <v>642000</v>
      </c>
      <c r="R9" s="40">
        <f>COUNTIFS('Priority Customer'!$B$2:$B$45498,'Branch Summary'!F9,'Priority Customer'!$D$2:$D$45498,'Branch Summary'!G9,'Priority Customer'!$BD$2:$BD$45498,"&lt;&gt;"&amp;"")</f>
        <v>4</v>
      </c>
      <c r="S9" s="43">
        <f>SUMIFS('Priority Customer'!$L$2:$L$45498,'Priority Customer'!$B$2:$B$45498,'Branch Summary'!F9,'Priority Customer'!$D$2:$D$45498,'Branch Summary'!G9,'Priority Customer'!$BD$2:$BD$45498,"&lt;&gt;"&amp;"")</f>
        <v>321000</v>
      </c>
      <c r="T9" s="40">
        <f ca="1">COUNTIFS('Priority Customer'!$B$2:$B$50000,'Branch Summary'!F9,'Priority Customer'!$D$2:$D$50000,'Branch Summary'!G9,'Priority Customer'!$Q$2:$Q$50000,"FTNR",'Priority Customer'!$Z$2:$Z$50000,"&lt;&gt;"&amp;"",'Priority Customer'!$BK$2:$BK$50000,TEXT(TODAY()-1,"mmm"))</f>
        <v>1</v>
      </c>
      <c r="U9" s="40">
        <f ca="1">COUNTIFS('Priority Customer'!$B$2:$B$50000,'Branch Summary'!F9,'Priority Customer'!$D$2:$D$50000,'Branch Summary'!G9,'Priority Customer'!$Z$2:$Z$50000,"&lt;&gt;"&amp;"",'Priority Customer'!$BK$2:$BK$50000,TEXT(TODAY()-1,"mmm"))</f>
        <v>4</v>
      </c>
      <c r="V9" s="26">
        <f t="shared" ca="1" si="5"/>
        <v>0.25</v>
      </c>
      <c r="W9" s="3">
        <f>COUNTIFS('FTNR Data'!$F$2:$F$49919,'Branch Summary'!F9,'FTNR Data'!$A$2:$A$49919,'Branch Summary'!G9,'FTNR Data'!$AX$2:$AX$49919,"Branch",'FTNR Data'!$S$2:$S$49919,"FTNR")</f>
        <v>1</v>
      </c>
      <c r="X9" s="3">
        <f>COUNTIFS('FTNR Data'!$F$2:$F$49919,'Branch Summary'!F9,'FTNR Data'!$A$2:$A$49919,'Branch Summary'!G9,'FTNR Data'!$AX$2:$AX$49919,"Branch")</f>
        <v>5</v>
      </c>
      <c r="Y9" s="11">
        <f t="shared" si="6"/>
        <v>0.2</v>
      </c>
      <c r="Z9" s="3">
        <f ca="1">COUNTIFS('FTNR Data'!$F$2:$F$49919,'Branch Summary'!F9,'FTNR Data'!$A$2:$A$49919,'Branch Summary'!G9,'FTNR Data'!$AX$2:$AX$49919,"PQM",'FTNR Data'!$S$2:$S$49919,"FTNR")+COUNTIFS('Priority Customer'!$B$2:$B$50000,'Branch Summary'!F9,'Priority Customer'!$D$2:$D$50000,'Branch Summary'!G9,'Priority Customer'!$Q$2:$Q$50000,"FTNR",'Priority Customer'!$Z$2:$Z$50000,"&lt;&gt;"&amp;"",'Priority Customer'!$BK$2:$BK$50000,TEXT(TODAY()-1,"mmm"))</f>
        <v>2</v>
      </c>
      <c r="AA9" s="3">
        <f ca="1">COUNTIFS('FTNR Data'!$F$2:$F$49919,'Branch Summary'!F9,'FTNR Data'!$A$2:$A$49919,'Branch Summary'!G9,'FTNR Data'!$AX$2:$AX$49919,"PQM")+COUNTIFS('Priority Customer'!$B$2:$B$50000,'Branch Summary'!F9,'Priority Customer'!$D$2:$D$50000,'Branch Summary'!G9,'Priority Customer'!$Z$2:$Z$50000,"&lt;&gt;"&amp;"",'Priority Customer'!$BK$2:$BK$50000,TEXT(TODAY()-1,"mmm"))</f>
        <v>17</v>
      </c>
      <c r="AB9" s="11">
        <f t="shared" ca="1" si="7"/>
        <v>0.11764705882352941</v>
      </c>
      <c r="AC9" s="28">
        <f>IFERROR(COUNTIFS('GRT Data'!$F$2:$F$78519,'Branch Summary'!$F9,'GRT Data'!$A$2:$A$78519,'Branch Summary'!$G9,'GRT Data'!$AU$2:$AU$78519,"PQM",'GRT Data'!$CN$2:$CN$78519,0)/I9,"-")</f>
        <v>0.6428571428571429</v>
      </c>
      <c r="AD9" s="28">
        <f>IFERROR(COUNTIFS('GRT Data'!$F$2:$F$78519,'Branch Summary'!$F9,'GRT Data'!$A$2:$A$78519,'Branch Summary'!$G9,'GRT Data'!$AU$2:$AU$78519,"PQM",'GRT Data'!$CN$2:$CN$78519,1)/I9,"-")</f>
        <v>0.35714285714285715</v>
      </c>
      <c r="AE9" s="28">
        <f>IFERROR(COUNTIFS('GRT Data'!$F$2:$F$78519,'Branch Summary'!$F9,'GRT Data'!$A$2:$A$78519,'Branch Summary'!$G9,'GRT Data'!$AU$2:$AU$78519,"PQM",'GRT Data'!$CN$2:$CN$78519,2)/I9,"-")</f>
        <v>0</v>
      </c>
      <c r="AF9" s="28">
        <f>IFERROR(COUNTIFS('GRT Data'!$F$2:$F$78519,'Branch Summary'!$F9,'GRT Data'!$A$2:$A$78519,'Branch Summary'!$G9,'GRT Data'!$AU$2:$AU$78519,"PQM",'GRT Data'!$CN$2:$CN$78519,"&gt;"&amp;2)/I9,"-")</f>
        <v>0</v>
      </c>
    </row>
    <row r="10" spans="1:32" x14ac:dyDescent="0.35">
      <c r="A10" s="18" t="s">
        <v>773</v>
      </c>
      <c r="B10" s="18" t="s">
        <v>132</v>
      </c>
      <c r="C10" s="18" t="s">
        <v>787</v>
      </c>
      <c r="D10" s="18" t="s">
        <v>352</v>
      </c>
      <c r="E10" s="18" t="s">
        <v>369</v>
      </c>
      <c r="F10" s="19" t="s">
        <v>370</v>
      </c>
      <c r="G10" s="18" t="s">
        <v>132</v>
      </c>
      <c r="H10" s="3">
        <f>COUNTIFS('GRT Data'!$F$2:$F$78519,'Branch Summary'!F10,'GRT Data'!$A$2:$A$78519,'Branch Summary'!G10,'GRT Data'!$AU$2:$AU$78519,"Branch")</f>
        <v>10</v>
      </c>
      <c r="I10" s="3">
        <f>COUNTIFS('GRT Data'!$F$2:$F$78519,'Branch Summary'!F10,'GRT Data'!$A$2:$A$78519,'Branch Summary'!G10,'GRT Data'!$AU$2:$AU$78519,"PQM")</f>
        <v>5</v>
      </c>
      <c r="J10" s="3">
        <f t="shared" si="1"/>
        <v>15</v>
      </c>
      <c r="K10" s="11">
        <f t="shared" si="2"/>
        <v>0.33333333333333331</v>
      </c>
      <c r="L10" s="3">
        <f ca="1">COUNTIFS('GRT Data'!$F$2:$F$78519,'Branch Summary'!F10,'GRT Data'!$A$2:$A$78519,'Branch Summary'!G10,'GRT Data'!$AU$2:$AU$78519,"Branch",'GRT Data'!$AR$2:$AR$78519,$L$3)</f>
        <v>4</v>
      </c>
      <c r="M10" s="3">
        <f ca="1">COUNTIFS('GRT Data'!$F$2:$F$78519,'Branch Summary'!F10,'GRT Data'!$A$2:$A$78519,'Branch Summary'!G10,'GRT Data'!$AU$2:$AU$78519,"PQM",'GRT Data'!$AR$2:$AR$78519,$L$3)</f>
        <v>2</v>
      </c>
      <c r="N10" s="3">
        <f t="shared" ca="1" si="3"/>
        <v>6</v>
      </c>
      <c r="O10" s="11">
        <f t="shared" ca="1" si="4"/>
        <v>0.33333333333333331</v>
      </c>
      <c r="P10" s="40">
        <f>COUNTIF('Ujala Plus DB'!$A$2:$A$40166,'Branch Summary'!G10)</f>
        <v>5</v>
      </c>
      <c r="Q10" s="43">
        <f>SUMIF('Ujala Plus DB'!$A$2:$A$40166,'Branch Summary'!G10,'Ujala Plus DB'!$W$2:$W$40166)</f>
        <v>398000</v>
      </c>
      <c r="R10" s="40">
        <f>COUNTIFS('Priority Customer'!$B$2:$B$45498,'Branch Summary'!F10,'Priority Customer'!$D$2:$D$45498,'Branch Summary'!G10,'Priority Customer'!$BD$2:$BD$45498,"&lt;&gt;"&amp;"")</f>
        <v>1</v>
      </c>
      <c r="S10" s="43">
        <f>SUMIFS('Priority Customer'!$L$2:$L$45498,'Priority Customer'!$B$2:$B$45498,'Branch Summary'!F10,'Priority Customer'!$D$2:$D$45498,'Branch Summary'!G10,'Priority Customer'!$BD$2:$BD$45498,"&lt;&gt;"&amp;"")</f>
        <v>77000</v>
      </c>
      <c r="T10" s="40">
        <f ca="1">COUNTIFS('Priority Customer'!$B$2:$B$50000,'Branch Summary'!F10,'Priority Customer'!$D$2:$D$50000,'Branch Summary'!G10,'Priority Customer'!$Q$2:$Q$50000,"FTNR",'Priority Customer'!$Z$2:$Z$50000,"&lt;&gt;"&amp;"",'Priority Customer'!$BK$2:$BK$50000,TEXT(TODAY()-1,"mmm"))</f>
        <v>0</v>
      </c>
      <c r="U10" s="40">
        <f ca="1">COUNTIFS('Priority Customer'!$B$2:$B$50000,'Branch Summary'!F10,'Priority Customer'!$D$2:$D$50000,'Branch Summary'!G10,'Priority Customer'!$Z$2:$Z$50000,"&lt;&gt;"&amp;"",'Priority Customer'!$BK$2:$BK$50000,TEXT(TODAY()-1,"mmm"))</f>
        <v>1</v>
      </c>
      <c r="V10" s="26">
        <f t="shared" ca="1" si="5"/>
        <v>0</v>
      </c>
      <c r="W10" s="3">
        <f>COUNTIFS('FTNR Data'!$F$2:$F$49919,'Branch Summary'!F10,'FTNR Data'!$A$2:$A$49919,'Branch Summary'!G10,'FTNR Data'!$AX$2:$AX$49919,"Branch",'FTNR Data'!$S$2:$S$49919,"FTNR")</f>
        <v>0</v>
      </c>
      <c r="X10" s="3">
        <f>COUNTIFS('FTNR Data'!$F$2:$F$49919,'Branch Summary'!F10,'FTNR Data'!$A$2:$A$49919,'Branch Summary'!G10,'FTNR Data'!$AX$2:$AX$49919,"Branch")</f>
        <v>10</v>
      </c>
      <c r="Y10" s="11">
        <f t="shared" si="6"/>
        <v>0</v>
      </c>
      <c r="Z10" s="3">
        <f ca="1">COUNTIFS('FTNR Data'!$F$2:$F$49919,'Branch Summary'!F10,'FTNR Data'!$A$2:$A$49919,'Branch Summary'!G10,'FTNR Data'!$AX$2:$AX$49919,"PQM",'FTNR Data'!$S$2:$S$49919,"FTNR")+COUNTIFS('Priority Customer'!$B$2:$B$50000,'Branch Summary'!F10,'Priority Customer'!$D$2:$D$50000,'Branch Summary'!G10,'Priority Customer'!$Q$2:$Q$50000,"FTNR",'Priority Customer'!$Z$2:$Z$50000,"&lt;&gt;"&amp;"",'Priority Customer'!$BK$2:$BK$50000,TEXT(TODAY()-1,"mmm"))</f>
        <v>0</v>
      </c>
      <c r="AA10" s="3">
        <f ca="1">COUNTIFS('FTNR Data'!$F$2:$F$49919,'Branch Summary'!F10,'FTNR Data'!$A$2:$A$49919,'Branch Summary'!G10,'FTNR Data'!$AX$2:$AX$49919,"PQM")+COUNTIFS('Priority Customer'!$B$2:$B$50000,'Branch Summary'!F10,'Priority Customer'!$D$2:$D$50000,'Branch Summary'!G10,'Priority Customer'!$Z$2:$Z$50000,"&lt;&gt;"&amp;"",'Priority Customer'!$BK$2:$BK$50000,TEXT(TODAY()-1,"mmm"))</f>
        <v>6</v>
      </c>
      <c r="AB10" s="11">
        <f t="shared" ca="1" si="7"/>
        <v>0</v>
      </c>
      <c r="AC10" s="28">
        <f>IFERROR(COUNTIFS('GRT Data'!$F$2:$F$78519,'Branch Summary'!$F10,'GRT Data'!$A$2:$A$78519,'Branch Summary'!$G10,'GRT Data'!$AU$2:$AU$78519,"PQM",'GRT Data'!$CN$2:$CN$78519,0)/I10,"-")</f>
        <v>0.6</v>
      </c>
      <c r="AD10" s="28">
        <f>IFERROR(COUNTIFS('GRT Data'!$F$2:$F$78519,'Branch Summary'!$F10,'GRT Data'!$A$2:$A$78519,'Branch Summary'!$G10,'GRT Data'!$AU$2:$AU$78519,"PQM",'GRT Data'!$CN$2:$CN$78519,1)/I10,"-")</f>
        <v>0.4</v>
      </c>
      <c r="AE10" s="28">
        <f>IFERROR(COUNTIFS('GRT Data'!$F$2:$F$78519,'Branch Summary'!$F10,'GRT Data'!$A$2:$A$78519,'Branch Summary'!$G10,'GRT Data'!$AU$2:$AU$78519,"PQM",'GRT Data'!$CN$2:$CN$78519,2)/I10,"-")</f>
        <v>0</v>
      </c>
      <c r="AF10" s="28">
        <f>IFERROR(COUNTIFS('GRT Data'!$F$2:$F$78519,'Branch Summary'!$F10,'GRT Data'!$A$2:$A$78519,'Branch Summary'!$G10,'GRT Data'!$AU$2:$AU$78519,"PQM",'GRT Data'!$CN$2:$CN$78519,"&gt;"&amp;2)/I10,"-")</f>
        <v>0</v>
      </c>
    </row>
    <row r="11" spans="1:32" x14ac:dyDescent="0.35">
      <c r="A11" s="18" t="s">
        <v>773</v>
      </c>
      <c r="B11" s="18" t="s">
        <v>132</v>
      </c>
      <c r="C11" s="18" t="s">
        <v>787</v>
      </c>
      <c r="D11" s="18" t="s">
        <v>352</v>
      </c>
      <c r="E11" s="18" t="s">
        <v>83</v>
      </c>
      <c r="F11" s="19" t="s">
        <v>394</v>
      </c>
      <c r="G11" s="18" t="s">
        <v>147</v>
      </c>
      <c r="H11" s="3">
        <f>COUNTIFS('GRT Data'!$F$2:$F$78519,'Branch Summary'!F11,'GRT Data'!$A$2:$A$78519,'Branch Summary'!G11,'GRT Data'!$AU$2:$AU$78519,"Branch")</f>
        <v>3</v>
      </c>
      <c r="I11" s="3">
        <f>COUNTIFS('GRT Data'!$F$2:$F$78519,'Branch Summary'!F11,'GRT Data'!$A$2:$A$78519,'Branch Summary'!G11,'GRT Data'!$AU$2:$AU$78519,"PQM")</f>
        <v>12</v>
      </c>
      <c r="J11" s="3">
        <f t="shared" si="1"/>
        <v>15</v>
      </c>
      <c r="K11" s="11">
        <f t="shared" si="2"/>
        <v>0.8</v>
      </c>
      <c r="L11" s="3">
        <f ca="1">COUNTIFS('GRT Data'!$F$2:$F$78519,'Branch Summary'!F11,'GRT Data'!$A$2:$A$78519,'Branch Summary'!G11,'GRT Data'!$AU$2:$AU$78519,"Branch",'GRT Data'!$AR$2:$AR$78519,$L$3)</f>
        <v>2</v>
      </c>
      <c r="M11" s="3">
        <f ca="1">COUNTIFS('GRT Data'!$F$2:$F$78519,'Branch Summary'!F11,'GRT Data'!$A$2:$A$78519,'Branch Summary'!G11,'GRT Data'!$AU$2:$AU$78519,"PQM",'GRT Data'!$AR$2:$AR$78519,$L$3)</f>
        <v>3</v>
      </c>
      <c r="N11" s="3">
        <f t="shared" ca="1" si="3"/>
        <v>5</v>
      </c>
      <c r="O11" s="11">
        <f t="shared" ca="1" si="4"/>
        <v>0.6</v>
      </c>
      <c r="P11" s="40">
        <f>COUNTIF('Ujala Plus DB'!$A$2:$A$40166,'Branch Summary'!G11)</f>
        <v>4</v>
      </c>
      <c r="Q11" s="43">
        <f>SUMIF('Ujala Plus DB'!$A$2:$A$40166,'Branch Summary'!G11,'Ujala Plus DB'!$W$2:$W$40166)</f>
        <v>317000</v>
      </c>
      <c r="R11" s="40">
        <f>COUNTIFS('Priority Customer'!$B$2:$B$45498,'Branch Summary'!F11,'Priority Customer'!$D$2:$D$45498,'Branch Summary'!G11,'Priority Customer'!$BD$2:$BD$45498,"&lt;&gt;"&amp;"")</f>
        <v>3</v>
      </c>
      <c r="S11" s="43">
        <f>SUMIFS('Priority Customer'!$L$2:$L$45498,'Priority Customer'!$B$2:$B$45498,'Branch Summary'!F11,'Priority Customer'!$D$2:$D$45498,'Branch Summary'!G11,'Priority Customer'!$BD$2:$BD$45498,"&lt;&gt;"&amp;"")</f>
        <v>227000</v>
      </c>
      <c r="T11" s="40">
        <f ca="1">COUNTIFS('Priority Customer'!$B$2:$B$50000,'Branch Summary'!F11,'Priority Customer'!$D$2:$D$50000,'Branch Summary'!G11,'Priority Customer'!$Q$2:$Q$50000,"FTNR",'Priority Customer'!$Z$2:$Z$50000,"&lt;&gt;"&amp;"",'Priority Customer'!$BK$2:$BK$50000,TEXT(TODAY()-1,"mmm"))</f>
        <v>0</v>
      </c>
      <c r="U11" s="40">
        <f ca="1">COUNTIFS('Priority Customer'!$B$2:$B$50000,'Branch Summary'!F11,'Priority Customer'!$D$2:$D$50000,'Branch Summary'!G11,'Priority Customer'!$Z$2:$Z$50000,"&lt;&gt;"&amp;"",'Priority Customer'!$BK$2:$BK$50000,TEXT(TODAY()-1,"mmm"))</f>
        <v>4</v>
      </c>
      <c r="V11" s="26">
        <f t="shared" ca="1" si="5"/>
        <v>0</v>
      </c>
      <c r="W11" s="3">
        <f>COUNTIFS('FTNR Data'!$F$2:$F$49919,'Branch Summary'!F11,'FTNR Data'!$A$2:$A$49919,'Branch Summary'!G11,'FTNR Data'!$AX$2:$AX$49919,"Branch",'FTNR Data'!$S$2:$S$49919,"FTNR")</f>
        <v>0</v>
      </c>
      <c r="X11" s="3">
        <f>COUNTIFS('FTNR Data'!$F$2:$F$49919,'Branch Summary'!F11,'FTNR Data'!$A$2:$A$49919,'Branch Summary'!G11,'FTNR Data'!$AX$2:$AX$49919,"Branch")</f>
        <v>3</v>
      </c>
      <c r="Y11" s="11">
        <f t="shared" si="6"/>
        <v>0</v>
      </c>
      <c r="Z11" s="3">
        <f ca="1">COUNTIFS('FTNR Data'!$F$2:$F$49919,'Branch Summary'!F11,'FTNR Data'!$A$2:$A$49919,'Branch Summary'!G11,'FTNR Data'!$AX$2:$AX$49919,"PQM",'FTNR Data'!$S$2:$S$49919,"FTNR")+COUNTIFS('Priority Customer'!$B$2:$B$50000,'Branch Summary'!F11,'Priority Customer'!$D$2:$D$50000,'Branch Summary'!G11,'Priority Customer'!$Q$2:$Q$50000,"FTNR",'Priority Customer'!$Z$2:$Z$50000,"&lt;&gt;"&amp;"",'Priority Customer'!$BK$2:$BK$50000,TEXT(TODAY()-1,"mmm"))</f>
        <v>0</v>
      </c>
      <c r="AA11" s="3">
        <f ca="1">COUNTIFS('FTNR Data'!$F$2:$F$49919,'Branch Summary'!F11,'FTNR Data'!$A$2:$A$49919,'Branch Summary'!G11,'FTNR Data'!$AX$2:$AX$49919,"PQM")+COUNTIFS('Priority Customer'!$B$2:$B$50000,'Branch Summary'!F11,'Priority Customer'!$D$2:$D$50000,'Branch Summary'!G11,'Priority Customer'!$Z$2:$Z$50000,"&lt;&gt;"&amp;"",'Priority Customer'!$BK$2:$BK$50000,TEXT(TODAY()-1,"mmm"))</f>
        <v>17</v>
      </c>
      <c r="AB11" s="11">
        <f t="shared" ca="1" si="7"/>
        <v>0</v>
      </c>
      <c r="AC11" s="28">
        <f>IFERROR(COUNTIFS('GRT Data'!$F$2:$F$78519,'Branch Summary'!$F11,'GRT Data'!$A$2:$A$78519,'Branch Summary'!$G11,'GRT Data'!$AU$2:$AU$78519,"PQM",'GRT Data'!$CN$2:$CN$78519,0)/I11,"-")</f>
        <v>0.91666666666666663</v>
      </c>
      <c r="AD11" s="28">
        <f>IFERROR(COUNTIFS('GRT Data'!$F$2:$F$78519,'Branch Summary'!$F11,'GRT Data'!$A$2:$A$78519,'Branch Summary'!$G11,'GRT Data'!$AU$2:$AU$78519,"PQM",'GRT Data'!$CN$2:$CN$78519,1)/I11,"-")</f>
        <v>8.3333333333333329E-2</v>
      </c>
      <c r="AE11" s="28">
        <f>IFERROR(COUNTIFS('GRT Data'!$F$2:$F$78519,'Branch Summary'!$F11,'GRT Data'!$A$2:$A$78519,'Branch Summary'!$G11,'GRT Data'!$AU$2:$AU$78519,"PQM",'GRT Data'!$CN$2:$CN$78519,2)/I11,"-")</f>
        <v>0</v>
      </c>
      <c r="AF11" s="28">
        <f>IFERROR(COUNTIFS('GRT Data'!$F$2:$F$78519,'Branch Summary'!$F11,'GRT Data'!$A$2:$A$78519,'Branch Summary'!$G11,'GRT Data'!$AU$2:$AU$78519,"PQM",'GRT Data'!$CN$2:$CN$78519,"&gt;"&amp;2)/I11,"-")</f>
        <v>0</v>
      </c>
    </row>
    <row r="12" spans="1:32" x14ac:dyDescent="0.35">
      <c r="A12" s="18" t="s">
        <v>773</v>
      </c>
      <c r="B12" s="18" t="s">
        <v>15599</v>
      </c>
      <c r="C12" s="18" t="s">
        <v>787</v>
      </c>
      <c r="D12" s="18" t="s">
        <v>358</v>
      </c>
      <c r="E12" s="18" t="s">
        <v>82</v>
      </c>
      <c r="F12" s="19" t="s">
        <v>356</v>
      </c>
      <c r="G12" s="18" t="s">
        <v>125</v>
      </c>
      <c r="H12" s="3">
        <f>COUNTIFS('GRT Data'!$F$2:$F$78519,'Branch Summary'!F12,'GRT Data'!$A$2:$A$78519,'Branch Summary'!G12,'GRT Data'!$AU$2:$AU$78519,"Branch")</f>
        <v>2</v>
      </c>
      <c r="I12" s="3">
        <f>COUNTIFS('GRT Data'!$F$2:$F$78519,'Branch Summary'!F12,'GRT Data'!$A$2:$A$78519,'Branch Summary'!G12,'GRT Data'!$AU$2:$AU$78519,"PQM")</f>
        <v>11</v>
      </c>
      <c r="J12" s="3">
        <f t="shared" si="1"/>
        <v>13</v>
      </c>
      <c r="K12" s="11">
        <f t="shared" si="2"/>
        <v>0.84615384615384615</v>
      </c>
      <c r="L12" s="3">
        <f ca="1">COUNTIFS('GRT Data'!$F$2:$F$78519,'Branch Summary'!F12,'GRT Data'!$A$2:$A$78519,'Branch Summary'!G12,'GRT Data'!$AU$2:$AU$78519,"Branch",'GRT Data'!$AR$2:$AR$78519,$L$3)</f>
        <v>1</v>
      </c>
      <c r="M12" s="3">
        <f ca="1">COUNTIFS('GRT Data'!$F$2:$F$78519,'Branch Summary'!F12,'GRT Data'!$A$2:$A$78519,'Branch Summary'!G12,'GRT Data'!$AU$2:$AU$78519,"PQM",'GRT Data'!$AR$2:$AR$78519,$L$3)</f>
        <v>4</v>
      </c>
      <c r="N12" s="3">
        <f t="shared" ca="1" si="3"/>
        <v>5</v>
      </c>
      <c r="O12" s="11">
        <f t="shared" ca="1" si="4"/>
        <v>0.8</v>
      </c>
      <c r="P12" s="40">
        <f>COUNTIF('Ujala Plus DB'!$A$2:$A$40166,'Branch Summary'!G12)</f>
        <v>5</v>
      </c>
      <c r="Q12" s="43">
        <f>SUMIF('Ujala Plus DB'!$A$2:$A$40166,'Branch Summary'!G12,'Ujala Plus DB'!$W$2:$W$40166)</f>
        <v>424000</v>
      </c>
      <c r="R12" s="40">
        <f>COUNTIFS('Priority Customer'!$B$2:$B$45498,'Branch Summary'!F12,'Priority Customer'!$D$2:$D$45498,'Branch Summary'!G12,'Priority Customer'!$BD$2:$BD$45498,"&lt;&gt;"&amp;"")</f>
        <v>0</v>
      </c>
      <c r="S12" s="43">
        <f>SUMIFS('Priority Customer'!$L$2:$L$45498,'Priority Customer'!$B$2:$B$45498,'Branch Summary'!F12,'Priority Customer'!$D$2:$D$45498,'Branch Summary'!G12,'Priority Customer'!$BD$2:$BD$45498,"&lt;&gt;"&amp;"")</f>
        <v>0</v>
      </c>
      <c r="T12" s="40">
        <f ca="1">COUNTIFS('Priority Customer'!$B$2:$B$50000,'Branch Summary'!F12,'Priority Customer'!$D$2:$D$50000,'Branch Summary'!G12,'Priority Customer'!$Q$2:$Q$50000,"FTNR",'Priority Customer'!$Z$2:$Z$50000,"&lt;&gt;"&amp;"",'Priority Customer'!$BK$2:$BK$50000,TEXT(TODAY()-1,"mmm"))</f>
        <v>0</v>
      </c>
      <c r="U12" s="40">
        <f ca="1">COUNTIFS('Priority Customer'!$B$2:$B$50000,'Branch Summary'!F12,'Priority Customer'!$D$2:$D$50000,'Branch Summary'!G12,'Priority Customer'!$Z$2:$Z$50000,"&lt;&gt;"&amp;"",'Priority Customer'!$BK$2:$BK$50000,TEXT(TODAY()-1,"mmm"))</f>
        <v>0</v>
      </c>
      <c r="V12" s="26" t="str">
        <f t="shared" ca="1" si="5"/>
        <v>-</v>
      </c>
      <c r="W12" s="3">
        <f>COUNTIFS('FTNR Data'!$F$2:$F$49919,'Branch Summary'!F12,'FTNR Data'!$A$2:$A$49919,'Branch Summary'!G12,'FTNR Data'!$AX$2:$AX$49919,"Branch",'FTNR Data'!$S$2:$S$49919,"FTNR")</f>
        <v>0</v>
      </c>
      <c r="X12" s="3">
        <f>COUNTIFS('FTNR Data'!$F$2:$F$49919,'Branch Summary'!F12,'FTNR Data'!$A$2:$A$49919,'Branch Summary'!G12,'FTNR Data'!$AX$2:$AX$49919,"Branch")</f>
        <v>2</v>
      </c>
      <c r="Y12" s="11">
        <f t="shared" si="6"/>
        <v>0</v>
      </c>
      <c r="Z12" s="3">
        <f ca="1">COUNTIFS('FTNR Data'!$F$2:$F$49919,'Branch Summary'!F12,'FTNR Data'!$A$2:$A$49919,'Branch Summary'!G12,'FTNR Data'!$AX$2:$AX$49919,"PQM",'FTNR Data'!$S$2:$S$49919,"FTNR")+COUNTIFS('Priority Customer'!$B$2:$B$50000,'Branch Summary'!F12,'Priority Customer'!$D$2:$D$50000,'Branch Summary'!G12,'Priority Customer'!$Q$2:$Q$50000,"FTNR",'Priority Customer'!$Z$2:$Z$50000,"&lt;&gt;"&amp;"",'Priority Customer'!$BK$2:$BK$50000,TEXT(TODAY()-1,"mmm"))</f>
        <v>1</v>
      </c>
      <c r="AA12" s="3">
        <f ca="1">COUNTIFS('FTNR Data'!$F$2:$F$49919,'Branch Summary'!F12,'FTNR Data'!$A$2:$A$49919,'Branch Summary'!G12,'FTNR Data'!$AX$2:$AX$49919,"PQM")+COUNTIFS('Priority Customer'!$B$2:$B$50000,'Branch Summary'!F12,'Priority Customer'!$D$2:$D$50000,'Branch Summary'!G12,'Priority Customer'!$Z$2:$Z$50000,"&lt;&gt;"&amp;"",'Priority Customer'!$BK$2:$BK$50000,TEXT(TODAY()-1,"mmm"))</f>
        <v>11</v>
      </c>
      <c r="AB12" s="11">
        <f t="shared" ca="1" si="7"/>
        <v>9.0909090909090912E-2</v>
      </c>
      <c r="AC12" s="28">
        <f>IFERROR(COUNTIFS('GRT Data'!$F$2:$F$78519,'Branch Summary'!$F12,'GRT Data'!$A$2:$A$78519,'Branch Summary'!$G12,'GRT Data'!$AU$2:$AU$78519,"PQM",'GRT Data'!$CN$2:$CN$78519,0)/I12,"-")</f>
        <v>0.81818181818181823</v>
      </c>
      <c r="AD12" s="28">
        <f>IFERROR(COUNTIFS('GRT Data'!$F$2:$F$78519,'Branch Summary'!$F12,'GRT Data'!$A$2:$A$78519,'Branch Summary'!$G12,'GRT Data'!$AU$2:$AU$78519,"PQM",'GRT Data'!$CN$2:$CN$78519,1)/I12,"-")</f>
        <v>0.18181818181818182</v>
      </c>
      <c r="AE12" s="28">
        <f>IFERROR(COUNTIFS('GRT Data'!$F$2:$F$78519,'Branch Summary'!$F12,'GRT Data'!$A$2:$A$78519,'Branch Summary'!$G12,'GRT Data'!$AU$2:$AU$78519,"PQM",'GRT Data'!$CN$2:$CN$78519,2)/I12,"-")</f>
        <v>0</v>
      </c>
      <c r="AF12" s="28">
        <f>IFERROR(COUNTIFS('GRT Data'!$F$2:$F$78519,'Branch Summary'!$F12,'GRT Data'!$A$2:$A$78519,'Branch Summary'!$G12,'GRT Data'!$AU$2:$AU$78519,"PQM",'GRT Data'!$CN$2:$CN$78519,"&gt;"&amp;2)/I12,"-")</f>
        <v>0</v>
      </c>
    </row>
    <row r="13" spans="1:32" x14ac:dyDescent="0.35">
      <c r="A13" s="18" t="s">
        <v>773</v>
      </c>
      <c r="B13" s="18" t="s">
        <v>132</v>
      </c>
      <c r="C13" s="18" t="s">
        <v>787</v>
      </c>
      <c r="D13" s="18" t="s">
        <v>352</v>
      </c>
      <c r="E13" s="18" t="s">
        <v>148</v>
      </c>
      <c r="F13" s="19" t="s">
        <v>412</v>
      </c>
      <c r="G13" s="18" t="s">
        <v>163</v>
      </c>
      <c r="H13" s="3">
        <f>COUNTIFS('GRT Data'!$F$2:$F$78519,'Branch Summary'!F13,'GRT Data'!$A$2:$A$78519,'Branch Summary'!G13,'GRT Data'!$AU$2:$AU$78519,"Branch")</f>
        <v>9</v>
      </c>
      <c r="I13" s="3">
        <f>COUNTIFS('GRT Data'!$F$2:$F$78519,'Branch Summary'!F13,'GRT Data'!$A$2:$A$78519,'Branch Summary'!G13,'GRT Data'!$AU$2:$AU$78519,"PQM")</f>
        <v>4</v>
      </c>
      <c r="J13" s="3">
        <f t="shared" si="1"/>
        <v>13</v>
      </c>
      <c r="K13" s="11">
        <f t="shared" si="2"/>
        <v>0.30769230769230771</v>
      </c>
      <c r="L13" s="3">
        <f ca="1">COUNTIFS('GRT Data'!$F$2:$F$78519,'Branch Summary'!F13,'GRT Data'!$A$2:$A$78519,'Branch Summary'!G13,'GRT Data'!$AU$2:$AU$78519,"Branch",'GRT Data'!$AR$2:$AR$78519,$L$3)</f>
        <v>2</v>
      </c>
      <c r="M13" s="3">
        <f ca="1">COUNTIFS('GRT Data'!$F$2:$F$78519,'Branch Summary'!F13,'GRT Data'!$A$2:$A$78519,'Branch Summary'!G13,'GRT Data'!$AU$2:$AU$78519,"PQM",'GRT Data'!$AR$2:$AR$78519,$L$3)</f>
        <v>2</v>
      </c>
      <c r="N13" s="3">
        <f t="shared" ca="1" si="3"/>
        <v>4</v>
      </c>
      <c r="O13" s="11">
        <f t="shared" ca="1" si="4"/>
        <v>0.5</v>
      </c>
      <c r="P13" s="40">
        <f>COUNTIF('Ujala Plus DB'!$A$2:$A$40166,'Branch Summary'!G13)</f>
        <v>2</v>
      </c>
      <c r="Q13" s="43">
        <f>SUMIF('Ujala Plus DB'!$A$2:$A$40166,'Branch Summary'!G13,'Ujala Plus DB'!$W$2:$W$40166)</f>
        <v>146000</v>
      </c>
      <c r="R13" s="40">
        <f>COUNTIFS('Priority Customer'!$B$2:$B$45498,'Branch Summary'!F13,'Priority Customer'!$D$2:$D$45498,'Branch Summary'!G13,'Priority Customer'!$BD$2:$BD$45498,"&lt;&gt;"&amp;"")</f>
        <v>1</v>
      </c>
      <c r="S13" s="43">
        <f>SUMIFS('Priority Customer'!$L$2:$L$45498,'Priority Customer'!$B$2:$B$45498,'Branch Summary'!F13,'Priority Customer'!$D$2:$D$45498,'Branch Summary'!G13,'Priority Customer'!$BD$2:$BD$45498,"&lt;&gt;"&amp;"")</f>
        <v>73000</v>
      </c>
      <c r="T13" s="40">
        <f ca="1">COUNTIFS('Priority Customer'!$B$2:$B$50000,'Branch Summary'!F13,'Priority Customer'!$D$2:$D$50000,'Branch Summary'!G13,'Priority Customer'!$Q$2:$Q$50000,"FTNR",'Priority Customer'!$Z$2:$Z$50000,"&lt;&gt;"&amp;"",'Priority Customer'!$BK$2:$BK$50000,TEXT(TODAY()-1,"mmm"))</f>
        <v>0</v>
      </c>
      <c r="U13" s="40">
        <f ca="1">COUNTIFS('Priority Customer'!$B$2:$B$50000,'Branch Summary'!F13,'Priority Customer'!$D$2:$D$50000,'Branch Summary'!G13,'Priority Customer'!$Z$2:$Z$50000,"&lt;&gt;"&amp;"",'Priority Customer'!$BK$2:$BK$50000,TEXT(TODAY()-1,"mmm"))</f>
        <v>1</v>
      </c>
      <c r="V13" s="26">
        <f t="shared" ca="1" si="5"/>
        <v>0</v>
      </c>
      <c r="W13" s="3">
        <f>COUNTIFS('FTNR Data'!$F$2:$F$49919,'Branch Summary'!F13,'FTNR Data'!$A$2:$A$49919,'Branch Summary'!G13,'FTNR Data'!$AX$2:$AX$49919,"Branch",'FTNR Data'!$S$2:$S$49919,"FTNR")</f>
        <v>0</v>
      </c>
      <c r="X13" s="3">
        <f>COUNTIFS('FTNR Data'!$F$2:$F$49919,'Branch Summary'!F13,'FTNR Data'!$A$2:$A$49919,'Branch Summary'!G13,'FTNR Data'!$AX$2:$AX$49919,"Branch")</f>
        <v>9</v>
      </c>
      <c r="Y13" s="11">
        <f t="shared" si="6"/>
        <v>0</v>
      </c>
      <c r="Z13" s="3">
        <f ca="1">COUNTIFS('FTNR Data'!$F$2:$F$49919,'Branch Summary'!F13,'FTNR Data'!$A$2:$A$49919,'Branch Summary'!G13,'FTNR Data'!$AX$2:$AX$49919,"PQM",'FTNR Data'!$S$2:$S$49919,"FTNR")+COUNTIFS('Priority Customer'!$B$2:$B$50000,'Branch Summary'!F13,'Priority Customer'!$D$2:$D$50000,'Branch Summary'!G13,'Priority Customer'!$Q$2:$Q$50000,"FTNR",'Priority Customer'!$Z$2:$Z$50000,"&lt;&gt;"&amp;"",'Priority Customer'!$BK$2:$BK$50000,TEXT(TODAY()-1,"mmm"))</f>
        <v>0</v>
      </c>
      <c r="AA13" s="3">
        <f ca="1">COUNTIFS('FTNR Data'!$F$2:$F$49919,'Branch Summary'!F13,'FTNR Data'!$A$2:$A$49919,'Branch Summary'!G13,'FTNR Data'!$AX$2:$AX$49919,"PQM")+COUNTIFS('Priority Customer'!$B$2:$B$50000,'Branch Summary'!F13,'Priority Customer'!$D$2:$D$50000,'Branch Summary'!G13,'Priority Customer'!$Z$2:$Z$50000,"&lt;&gt;"&amp;"",'Priority Customer'!$BK$2:$BK$50000,TEXT(TODAY()-1,"mmm"))</f>
        <v>5</v>
      </c>
      <c r="AB13" s="11">
        <f t="shared" ca="1" si="7"/>
        <v>0</v>
      </c>
      <c r="AC13" s="28">
        <f>IFERROR(COUNTIFS('GRT Data'!$F$2:$F$78519,'Branch Summary'!$F13,'GRT Data'!$A$2:$A$78519,'Branch Summary'!$G13,'GRT Data'!$AU$2:$AU$78519,"PQM",'GRT Data'!$CN$2:$CN$78519,0)/I13,"-")</f>
        <v>0.75</v>
      </c>
      <c r="AD13" s="28">
        <f>IFERROR(COUNTIFS('GRT Data'!$F$2:$F$78519,'Branch Summary'!$F13,'GRT Data'!$A$2:$A$78519,'Branch Summary'!$G13,'GRT Data'!$AU$2:$AU$78519,"PQM",'GRT Data'!$CN$2:$CN$78519,1)/I13,"-")</f>
        <v>0.25</v>
      </c>
      <c r="AE13" s="28">
        <f>IFERROR(COUNTIFS('GRT Data'!$F$2:$F$78519,'Branch Summary'!$F13,'GRT Data'!$A$2:$A$78519,'Branch Summary'!$G13,'GRT Data'!$AU$2:$AU$78519,"PQM",'GRT Data'!$CN$2:$CN$78519,2)/I13,"-")</f>
        <v>0</v>
      </c>
      <c r="AF13" s="28">
        <f>IFERROR(COUNTIFS('GRT Data'!$F$2:$F$78519,'Branch Summary'!$F13,'GRT Data'!$A$2:$A$78519,'Branch Summary'!$G13,'GRT Data'!$AU$2:$AU$78519,"PQM",'GRT Data'!$CN$2:$CN$78519,"&gt;"&amp;2)/I13,"-")</f>
        <v>0</v>
      </c>
    </row>
    <row r="14" spans="1:32" x14ac:dyDescent="0.35">
      <c r="A14" s="18" t="s">
        <v>773</v>
      </c>
      <c r="B14" s="18" t="s">
        <v>122</v>
      </c>
      <c r="C14" s="18" t="s">
        <v>787</v>
      </c>
      <c r="D14" s="18" t="s">
        <v>352</v>
      </c>
      <c r="E14" s="18" t="s">
        <v>399</v>
      </c>
      <c r="F14" s="19" t="s">
        <v>400</v>
      </c>
      <c r="G14" s="18" t="s">
        <v>907</v>
      </c>
      <c r="H14" s="3">
        <f>COUNTIFS('GRT Data'!$F$2:$F$78519,'Branch Summary'!F14,'GRT Data'!$A$2:$A$78519,'Branch Summary'!G14,'GRT Data'!$AU$2:$AU$78519,"Branch")</f>
        <v>4</v>
      </c>
      <c r="I14" s="3">
        <f>COUNTIFS('GRT Data'!$F$2:$F$78519,'Branch Summary'!F14,'GRT Data'!$A$2:$A$78519,'Branch Summary'!G14,'GRT Data'!$AU$2:$AU$78519,"PQM")</f>
        <v>16</v>
      </c>
      <c r="J14" s="3">
        <f t="shared" si="1"/>
        <v>20</v>
      </c>
      <c r="K14" s="11">
        <f t="shared" si="2"/>
        <v>0.8</v>
      </c>
      <c r="L14" s="3">
        <f ca="1">COUNTIFS('GRT Data'!$F$2:$F$78519,'Branch Summary'!F14,'GRT Data'!$A$2:$A$78519,'Branch Summary'!G14,'GRT Data'!$AU$2:$AU$78519,"Branch",'GRT Data'!$AR$2:$AR$78519,$L$3)</f>
        <v>0</v>
      </c>
      <c r="M14" s="3">
        <f ca="1">COUNTIFS('GRT Data'!$F$2:$F$78519,'Branch Summary'!F14,'GRT Data'!$A$2:$A$78519,'Branch Summary'!G14,'GRT Data'!$AU$2:$AU$78519,"PQM",'GRT Data'!$AR$2:$AR$78519,$L$3)</f>
        <v>4</v>
      </c>
      <c r="N14" s="3">
        <f t="shared" ca="1" si="3"/>
        <v>4</v>
      </c>
      <c r="O14" s="11">
        <f t="shared" ca="1" si="4"/>
        <v>1</v>
      </c>
      <c r="P14" s="40">
        <f>COUNTIF('Ujala Plus DB'!$A$2:$A$40166,'Branch Summary'!G14)</f>
        <v>10</v>
      </c>
      <c r="Q14" s="43">
        <f>SUMIF('Ujala Plus DB'!$A$2:$A$40166,'Branch Summary'!G14,'Ujala Plus DB'!$W$2:$W$40166)</f>
        <v>814000</v>
      </c>
      <c r="R14" s="40">
        <f>COUNTIFS('Priority Customer'!$B$2:$B$45498,'Branch Summary'!F14,'Priority Customer'!$D$2:$D$45498,'Branch Summary'!G14,'Priority Customer'!$BD$2:$BD$45498,"&lt;&gt;"&amp;"")</f>
        <v>0</v>
      </c>
      <c r="S14" s="43">
        <f>SUMIFS('Priority Customer'!$L$2:$L$45498,'Priority Customer'!$B$2:$B$45498,'Branch Summary'!F14,'Priority Customer'!$D$2:$D$45498,'Branch Summary'!G14,'Priority Customer'!$BD$2:$BD$45498,"&lt;&gt;"&amp;"")</f>
        <v>0</v>
      </c>
      <c r="T14" s="40">
        <f ca="1">COUNTIFS('Priority Customer'!$B$2:$B$50000,'Branch Summary'!F14,'Priority Customer'!$D$2:$D$50000,'Branch Summary'!G14,'Priority Customer'!$Q$2:$Q$50000,"FTNR",'Priority Customer'!$Z$2:$Z$50000,"&lt;&gt;"&amp;"",'Priority Customer'!$BK$2:$BK$50000,TEXT(TODAY()-1,"mmm"))</f>
        <v>0</v>
      </c>
      <c r="U14" s="40">
        <f ca="1">COUNTIFS('Priority Customer'!$B$2:$B$50000,'Branch Summary'!F14,'Priority Customer'!$D$2:$D$50000,'Branch Summary'!G14,'Priority Customer'!$Z$2:$Z$50000,"&lt;&gt;"&amp;"",'Priority Customer'!$BK$2:$BK$50000,TEXT(TODAY()-1,"mmm"))</f>
        <v>0</v>
      </c>
      <c r="V14" s="26" t="str">
        <f t="shared" ca="1" si="5"/>
        <v>-</v>
      </c>
      <c r="W14" s="3">
        <f>COUNTIFS('FTNR Data'!$F$2:$F$49919,'Branch Summary'!F14,'FTNR Data'!$A$2:$A$49919,'Branch Summary'!G14,'FTNR Data'!$AX$2:$AX$49919,"Branch",'FTNR Data'!$S$2:$S$49919,"FTNR")</f>
        <v>0</v>
      </c>
      <c r="X14" s="3">
        <f>COUNTIFS('FTNR Data'!$F$2:$F$49919,'Branch Summary'!F14,'FTNR Data'!$A$2:$A$49919,'Branch Summary'!G14,'FTNR Data'!$AX$2:$AX$49919,"Branch")</f>
        <v>4</v>
      </c>
      <c r="Y14" s="11">
        <f t="shared" si="6"/>
        <v>0</v>
      </c>
      <c r="Z14" s="3">
        <f ca="1">COUNTIFS('FTNR Data'!$F$2:$F$49919,'Branch Summary'!F14,'FTNR Data'!$A$2:$A$49919,'Branch Summary'!G14,'FTNR Data'!$AX$2:$AX$49919,"PQM",'FTNR Data'!$S$2:$S$49919,"FTNR")+COUNTIFS('Priority Customer'!$B$2:$B$50000,'Branch Summary'!F14,'Priority Customer'!$D$2:$D$50000,'Branch Summary'!G14,'Priority Customer'!$Q$2:$Q$50000,"FTNR",'Priority Customer'!$Z$2:$Z$50000,"&lt;&gt;"&amp;"",'Priority Customer'!$BK$2:$BK$50000,TEXT(TODAY()-1,"mmm"))</f>
        <v>0</v>
      </c>
      <c r="AA14" s="3">
        <f ca="1">COUNTIFS('FTNR Data'!$F$2:$F$49919,'Branch Summary'!F14,'FTNR Data'!$A$2:$A$49919,'Branch Summary'!G14,'FTNR Data'!$AX$2:$AX$49919,"PQM")+COUNTIFS('Priority Customer'!$B$2:$B$50000,'Branch Summary'!F14,'Priority Customer'!$D$2:$D$50000,'Branch Summary'!G14,'Priority Customer'!$Z$2:$Z$50000,"&lt;&gt;"&amp;"",'Priority Customer'!$BK$2:$BK$50000,TEXT(TODAY()-1,"mmm"))</f>
        <v>16</v>
      </c>
      <c r="AB14" s="11">
        <f t="shared" ca="1" si="7"/>
        <v>0</v>
      </c>
      <c r="AC14" s="28">
        <f>IFERROR(COUNTIFS('GRT Data'!$F$2:$F$78519,'Branch Summary'!$F14,'GRT Data'!$A$2:$A$78519,'Branch Summary'!$G14,'GRT Data'!$AU$2:$AU$78519,"PQM",'GRT Data'!$CN$2:$CN$78519,0)/I14,"-")</f>
        <v>1</v>
      </c>
      <c r="AD14" s="28">
        <f>IFERROR(COUNTIFS('GRT Data'!$F$2:$F$78519,'Branch Summary'!$F14,'GRT Data'!$A$2:$A$78519,'Branch Summary'!$G14,'GRT Data'!$AU$2:$AU$78519,"PQM",'GRT Data'!$CN$2:$CN$78519,1)/I14,"-")</f>
        <v>0</v>
      </c>
      <c r="AE14" s="28">
        <f>IFERROR(COUNTIFS('GRT Data'!$F$2:$F$78519,'Branch Summary'!$F14,'GRT Data'!$A$2:$A$78519,'Branch Summary'!$G14,'GRT Data'!$AU$2:$AU$78519,"PQM",'GRT Data'!$CN$2:$CN$78519,2)/I14,"-")</f>
        <v>0</v>
      </c>
      <c r="AF14" s="28">
        <f>IFERROR(COUNTIFS('GRT Data'!$F$2:$F$78519,'Branch Summary'!$F14,'GRT Data'!$A$2:$A$78519,'Branch Summary'!$G14,'GRT Data'!$AU$2:$AU$78519,"PQM",'GRT Data'!$CN$2:$CN$78519,"&gt;"&amp;2)/I14,"-")</f>
        <v>0</v>
      </c>
    </row>
    <row r="15" spans="1:32" x14ac:dyDescent="0.35">
      <c r="A15" s="18" t="s">
        <v>773</v>
      </c>
      <c r="B15" s="18" t="s">
        <v>122</v>
      </c>
      <c r="C15" s="18" t="s">
        <v>787</v>
      </c>
      <c r="D15" s="18" t="s">
        <v>352</v>
      </c>
      <c r="E15" s="18" t="s">
        <v>155</v>
      </c>
      <c r="F15" s="19" t="s">
        <v>353</v>
      </c>
      <c r="G15" s="18" t="s">
        <v>122</v>
      </c>
      <c r="H15" s="3">
        <f>COUNTIFS('GRT Data'!$F$2:$F$78519,'Branch Summary'!F15,'GRT Data'!$A$2:$A$78519,'Branch Summary'!G15,'GRT Data'!$AU$2:$AU$78519,"Branch")</f>
        <v>19</v>
      </c>
      <c r="I15" s="3">
        <f>COUNTIFS('GRT Data'!$F$2:$F$78519,'Branch Summary'!F15,'GRT Data'!$A$2:$A$78519,'Branch Summary'!G15,'GRT Data'!$AU$2:$AU$78519,"PQM")</f>
        <v>3</v>
      </c>
      <c r="J15" s="3">
        <f t="shared" si="1"/>
        <v>22</v>
      </c>
      <c r="K15" s="11">
        <f t="shared" si="2"/>
        <v>0.13636363636363635</v>
      </c>
      <c r="L15" s="3">
        <f ca="1">COUNTIFS('GRT Data'!$F$2:$F$78519,'Branch Summary'!F15,'GRT Data'!$A$2:$A$78519,'Branch Summary'!G15,'GRT Data'!$AU$2:$AU$78519,"Branch",'GRT Data'!$AR$2:$AR$78519,$L$3)</f>
        <v>4</v>
      </c>
      <c r="M15" s="3">
        <f ca="1">COUNTIFS('GRT Data'!$F$2:$F$78519,'Branch Summary'!F15,'GRT Data'!$A$2:$A$78519,'Branch Summary'!G15,'GRT Data'!$AU$2:$AU$78519,"PQM",'GRT Data'!$AR$2:$AR$78519,$L$3)</f>
        <v>0</v>
      </c>
      <c r="N15" s="3">
        <f t="shared" ca="1" si="3"/>
        <v>4</v>
      </c>
      <c r="O15" s="11">
        <f t="shared" ca="1" si="4"/>
        <v>0</v>
      </c>
      <c r="P15" s="40">
        <f>COUNTIF('Ujala Plus DB'!$A$2:$A$40166,'Branch Summary'!G15)</f>
        <v>3</v>
      </c>
      <c r="Q15" s="43">
        <f>SUMIF('Ujala Plus DB'!$A$2:$A$40166,'Branch Summary'!G15,'Ujala Plus DB'!$W$2:$W$40166)</f>
        <v>244000</v>
      </c>
      <c r="R15" s="40">
        <f>COUNTIFS('Priority Customer'!$B$2:$B$45498,'Branch Summary'!F15,'Priority Customer'!$D$2:$D$45498,'Branch Summary'!G15,'Priority Customer'!$BD$2:$BD$45498,"&lt;&gt;"&amp;"")</f>
        <v>1</v>
      </c>
      <c r="S15" s="43">
        <f>SUMIFS('Priority Customer'!$L$2:$L$45498,'Priority Customer'!$B$2:$B$45498,'Branch Summary'!F15,'Priority Customer'!$D$2:$D$45498,'Branch Summary'!G15,'Priority Customer'!$BD$2:$BD$45498,"&lt;&gt;"&amp;"")</f>
        <v>90000</v>
      </c>
      <c r="T15" s="40">
        <f ca="1">COUNTIFS('Priority Customer'!$B$2:$B$50000,'Branch Summary'!F15,'Priority Customer'!$D$2:$D$50000,'Branch Summary'!G15,'Priority Customer'!$Q$2:$Q$50000,"FTNR",'Priority Customer'!$Z$2:$Z$50000,"&lt;&gt;"&amp;"",'Priority Customer'!$BK$2:$BK$50000,TEXT(TODAY()-1,"mmm"))</f>
        <v>0</v>
      </c>
      <c r="U15" s="40">
        <f ca="1">COUNTIFS('Priority Customer'!$B$2:$B$50000,'Branch Summary'!F15,'Priority Customer'!$D$2:$D$50000,'Branch Summary'!G15,'Priority Customer'!$Z$2:$Z$50000,"&lt;&gt;"&amp;"",'Priority Customer'!$BK$2:$BK$50000,TEXT(TODAY()-1,"mmm"))</f>
        <v>1</v>
      </c>
      <c r="V15" s="26">
        <f t="shared" ca="1" si="5"/>
        <v>0</v>
      </c>
      <c r="W15" s="3">
        <f>COUNTIFS('FTNR Data'!$F$2:$F$49919,'Branch Summary'!F15,'FTNR Data'!$A$2:$A$49919,'Branch Summary'!G15,'FTNR Data'!$AX$2:$AX$49919,"Branch",'FTNR Data'!$S$2:$S$49919,"FTNR")</f>
        <v>2</v>
      </c>
      <c r="X15" s="3">
        <f>COUNTIFS('FTNR Data'!$F$2:$F$49919,'Branch Summary'!F15,'FTNR Data'!$A$2:$A$49919,'Branch Summary'!G15,'FTNR Data'!$AX$2:$AX$49919,"Branch")</f>
        <v>18</v>
      </c>
      <c r="Y15" s="11">
        <f t="shared" si="6"/>
        <v>0.1111111111111111</v>
      </c>
      <c r="Z15" s="3">
        <f ca="1">COUNTIFS('FTNR Data'!$F$2:$F$49919,'Branch Summary'!F15,'FTNR Data'!$A$2:$A$49919,'Branch Summary'!G15,'FTNR Data'!$AX$2:$AX$49919,"PQM",'FTNR Data'!$S$2:$S$49919,"FTNR")+COUNTIFS('Priority Customer'!$B$2:$B$50000,'Branch Summary'!F15,'Priority Customer'!$D$2:$D$50000,'Branch Summary'!G15,'Priority Customer'!$Q$2:$Q$50000,"FTNR",'Priority Customer'!$Z$2:$Z$50000,"&lt;&gt;"&amp;"",'Priority Customer'!$BK$2:$BK$50000,TEXT(TODAY()-1,"mmm"))</f>
        <v>0</v>
      </c>
      <c r="AA15" s="3">
        <f ca="1">COUNTIFS('FTNR Data'!$F$2:$F$49919,'Branch Summary'!F15,'FTNR Data'!$A$2:$A$49919,'Branch Summary'!G15,'FTNR Data'!$AX$2:$AX$49919,"PQM")+COUNTIFS('Priority Customer'!$B$2:$B$50000,'Branch Summary'!F15,'Priority Customer'!$D$2:$D$50000,'Branch Summary'!G15,'Priority Customer'!$Z$2:$Z$50000,"&lt;&gt;"&amp;"",'Priority Customer'!$BK$2:$BK$50000,TEXT(TODAY()-1,"mmm"))</f>
        <v>4</v>
      </c>
      <c r="AB15" s="11">
        <f t="shared" ca="1" si="7"/>
        <v>0</v>
      </c>
      <c r="AC15" s="28">
        <f>IFERROR(COUNTIFS('GRT Data'!$F$2:$F$78519,'Branch Summary'!$F15,'GRT Data'!$A$2:$A$78519,'Branch Summary'!$G15,'GRT Data'!$AU$2:$AU$78519,"PQM",'GRT Data'!$CN$2:$CN$78519,0)/I15,"-")</f>
        <v>1</v>
      </c>
      <c r="AD15" s="28">
        <f>IFERROR(COUNTIFS('GRT Data'!$F$2:$F$78519,'Branch Summary'!$F15,'GRT Data'!$A$2:$A$78519,'Branch Summary'!$G15,'GRT Data'!$AU$2:$AU$78519,"PQM",'GRT Data'!$CN$2:$CN$78519,1)/I15,"-")</f>
        <v>0</v>
      </c>
      <c r="AE15" s="28">
        <f>IFERROR(COUNTIFS('GRT Data'!$F$2:$F$78519,'Branch Summary'!$F15,'GRT Data'!$A$2:$A$78519,'Branch Summary'!$G15,'GRT Data'!$AU$2:$AU$78519,"PQM",'GRT Data'!$CN$2:$CN$78519,2)/I15,"-")</f>
        <v>0</v>
      </c>
      <c r="AF15" s="28">
        <f>IFERROR(COUNTIFS('GRT Data'!$F$2:$F$78519,'Branch Summary'!$F15,'GRT Data'!$A$2:$A$78519,'Branch Summary'!$G15,'GRT Data'!$AU$2:$AU$78519,"PQM",'GRT Data'!$CN$2:$CN$78519,"&gt;"&amp;2)/I15,"-")</f>
        <v>0</v>
      </c>
    </row>
    <row r="16" spans="1:32" x14ac:dyDescent="0.35">
      <c r="A16" s="18" t="s">
        <v>773</v>
      </c>
      <c r="B16" s="18" t="s">
        <v>132</v>
      </c>
      <c r="C16" s="18" t="s">
        <v>787</v>
      </c>
      <c r="D16" s="18" t="s">
        <v>352</v>
      </c>
      <c r="E16" s="18" t="s">
        <v>367</v>
      </c>
      <c r="F16" s="19" t="s">
        <v>368</v>
      </c>
      <c r="G16" s="18" t="s">
        <v>131</v>
      </c>
      <c r="H16" s="3">
        <f>COUNTIFS('GRT Data'!$F$2:$F$78519,'Branch Summary'!F16,'GRT Data'!$A$2:$A$78519,'Branch Summary'!G16,'GRT Data'!$AU$2:$AU$78519,"Branch")</f>
        <v>1</v>
      </c>
      <c r="I16" s="3">
        <f>COUNTIFS('GRT Data'!$F$2:$F$78519,'Branch Summary'!F16,'GRT Data'!$A$2:$A$78519,'Branch Summary'!G16,'GRT Data'!$AU$2:$AU$78519,"PQM")</f>
        <v>3</v>
      </c>
      <c r="J16" s="3">
        <f t="shared" si="1"/>
        <v>4</v>
      </c>
      <c r="K16" s="11">
        <f t="shared" si="2"/>
        <v>0.75</v>
      </c>
      <c r="L16" s="3">
        <f ca="1">COUNTIFS('GRT Data'!$F$2:$F$78519,'Branch Summary'!F16,'GRT Data'!$A$2:$A$78519,'Branch Summary'!G16,'GRT Data'!$AU$2:$AU$78519,"Branch",'GRT Data'!$AR$2:$AR$78519,$L$3)</f>
        <v>0</v>
      </c>
      <c r="M16" s="3">
        <f ca="1">COUNTIFS('GRT Data'!$F$2:$F$78519,'Branch Summary'!F16,'GRT Data'!$A$2:$A$78519,'Branch Summary'!G16,'GRT Data'!$AU$2:$AU$78519,"PQM",'GRT Data'!$AR$2:$AR$78519,$L$3)</f>
        <v>2</v>
      </c>
      <c r="N16" s="3">
        <f t="shared" ca="1" si="3"/>
        <v>2</v>
      </c>
      <c r="O16" s="11">
        <f t="shared" ca="1" si="4"/>
        <v>1</v>
      </c>
      <c r="P16" s="40">
        <f>COUNTIF('Ujala Plus DB'!$A$2:$A$40166,'Branch Summary'!G16)</f>
        <v>2</v>
      </c>
      <c r="Q16" s="43">
        <f>SUMIF('Ujala Plus DB'!$A$2:$A$40166,'Branch Summary'!G16,'Ujala Plus DB'!$W$2:$W$40166)</f>
        <v>152000</v>
      </c>
      <c r="R16" s="40">
        <f>COUNTIFS('Priority Customer'!$B$2:$B$45498,'Branch Summary'!F16,'Priority Customer'!$D$2:$D$45498,'Branch Summary'!G16,'Priority Customer'!$BD$2:$BD$45498,"&lt;&gt;"&amp;"")</f>
        <v>2</v>
      </c>
      <c r="S16" s="43">
        <f>SUMIFS('Priority Customer'!$L$2:$L$45498,'Priority Customer'!$B$2:$B$45498,'Branch Summary'!F16,'Priority Customer'!$D$2:$D$45498,'Branch Summary'!G16,'Priority Customer'!$BD$2:$BD$45498,"&lt;&gt;"&amp;"")</f>
        <v>152000</v>
      </c>
      <c r="T16" s="40">
        <f ca="1">COUNTIFS('Priority Customer'!$B$2:$B$50000,'Branch Summary'!F16,'Priority Customer'!$D$2:$D$50000,'Branch Summary'!G16,'Priority Customer'!$Q$2:$Q$50000,"FTNR",'Priority Customer'!$Z$2:$Z$50000,"&lt;&gt;"&amp;"",'Priority Customer'!$BK$2:$BK$50000,TEXT(TODAY()-1,"mmm"))</f>
        <v>1</v>
      </c>
      <c r="U16" s="40">
        <f ca="1">COUNTIFS('Priority Customer'!$B$2:$B$50000,'Branch Summary'!F16,'Priority Customer'!$D$2:$D$50000,'Branch Summary'!G16,'Priority Customer'!$Z$2:$Z$50000,"&lt;&gt;"&amp;"",'Priority Customer'!$BK$2:$BK$50000,TEXT(TODAY()-1,"mmm"))</f>
        <v>3</v>
      </c>
      <c r="V16" s="26">
        <f t="shared" ca="1" si="5"/>
        <v>0.33333333333333331</v>
      </c>
      <c r="W16" s="3">
        <f>COUNTIFS('FTNR Data'!$F$2:$F$49919,'Branch Summary'!F16,'FTNR Data'!$A$2:$A$49919,'Branch Summary'!G16,'FTNR Data'!$AX$2:$AX$49919,"Branch",'FTNR Data'!$S$2:$S$49919,"FTNR")</f>
        <v>0</v>
      </c>
      <c r="X16" s="3">
        <f>COUNTIFS('FTNR Data'!$F$2:$F$49919,'Branch Summary'!F16,'FTNR Data'!$A$2:$A$49919,'Branch Summary'!G16,'FTNR Data'!$AX$2:$AX$49919,"Branch")</f>
        <v>1</v>
      </c>
      <c r="Y16" s="11">
        <f t="shared" si="6"/>
        <v>0</v>
      </c>
      <c r="Z16" s="3">
        <f ca="1">COUNTIFS('FTNR Data'!$F$2:$F$49919,'Branch Summary'!F16,'FTNR Data'!$A$2:$A$49919,'Branch Summary'!G16,'FTNR Data'!$AX$2:$AX$49919,"PQM",'FTNR Data'!$S$2:$S$49919,"FTNR")+COUNTIFS('Priority Customer'!$B$2:$B$50000,'Branch Summary'!F16,'Priority Customer'!$D$2:$D$50000,'Branch Summary'!G16,'Priority Customer'!$Q$2:$Q$50000,"FTNR",'Priority Customer'!$Z$2:$Z$50000,"&lt;&gt;"&amp;"",'Priority Customer'!$BK$2:$BK$50000,TEXT(TODAY()-1,"mmm"))</f>
        <v>1</v>
      </c>
      <c r="AA16" s="3">
        <f ca="1">COUNTIFS('FTNR Data'!$F$2:$F$49919,'Branch Summary'!F16,'FTNR Data'!$A$2:$A$49919,'Branch Summary'!G16,'FTNR Data'!$AX$2:$AX$49919,"PQM")+COUNTIFS('Priority Customer'!$B$2:$B$50000,'Branch Summary'!F16,'Priority Customer'!$D$2:$D$50000,'Branch Summary'!G16,'Priority Customer'!$Z$2:$Z$50000,"&lt;&gt;"&amp;"",'Priority Customer'!$BK$2:$BK$50000,TEXT(TODAY()-1,"mmm"))</f>
        <v>6</v>
      </c>
      <c r="AB16" s="11">
        <f t="shared" ca="1" si="7"/>
        <v>0.16666666666666666</v>
      </c>
      <c r="AC16" s="28">
        <f>IFERROR(COUNTIFS('GRT Data'!$F$2:$F$78519,'Branch Summary'!$F16,'GRT Data'!$A$2:$A$78519,'Branch Summary'!$G16,'GRT Data'!$AU$2:$AU$78519,"PQM",'GRT Data'!$CN$2:$CN$78519,0)/I16,"-")</f>
        <v>0.66666666666666663</v>
      </c>
      <c r="AD16" s="28">
        <f>IFERROR(COUNTIFS('GRT Data'!$F$2:$F$78519,'Branch Summary'!$F16,'GRT Data'!$A$2:$A$78519,'Branch Summary'!$G16,'GRT Data'!$AU$2:$AU$78519,"PQM",'GRT Data'!$CN$2:$CN$78519,1)/I16,"-")</f>
        <v>0.33333333333333331</v>
      </c>
      <c r="AE16" s="28">
        <f>IFERROR(COUNTIFS('GRT Data'!$F$2:$F$78519,'Branch Summary'!$F16,'GRT Data'!$A$2:$A$78519,'Branch Summary'!$G16,'GRT Data'!$AU$2:$AU$78519,"PQM",'GRT Data'!$CN$2:$CN$78519,2)/I16,"-")</f>
        <v>0</v>
      </c>
      <c r="AF16" s="28">
        <f>IFERROR(COUNTIFS('GRT Data'!$F$2:$F$78519,'Branch Summary'!$F16,'GRT Data'!$A$2:$A$78519,'Branch Summary'!$G16,'GRT Data'!$AU$2:$AU$78519,"PQM",'GRT Data'!$CN$2:$CN$78519,"&gt;"&amp;2)/I16,"-")</f>
        <v>0</v>
      </c>
    </row>
    <row r="17" spans="1:32" x14ac:dyDescent="0.35">
      <c r="A17" s="18" t="s">
        <v>773</v>
      </c>
      <c r="B17" s="18" t="s">
        <v>132</v>
      </c>
      <c r="C17" s="18" t="s">
        <v>787</v>
      </c>
      <c r="D17" s="18" t="s">
        <v>352</v>
      </c>
      <c r="E17" s="18" t="s">
        <v>376</v>
      </c>
      <c r="F17" s="19" t="s">
        <v>377</v>
      </c>
      <c r="G17" s="18" t="s">
        <v>138</v>
      </c>
      <c r="H17" s="3">
        <f>COUNTIFS('GRT Data'!$F$2:$F$78519,'Branch Summary'!F17,'GRT Data'!$A$2:$A$78519,'Branch Summary'!G17,'GRT Data'!$AU$2:$AU$78519,"Branch")</f>
        <v>7</v>
      </c>
      <c r="I17" s="3">
        <f>COUNTIFS('GRT Data'!$F$2:$F$78519,'Branch Summary'!F17,'GRT Data'!$A$2:$A$78519,'Branch Summary'!G17,'GRT Data'!$AU$2:$AU$78519,"PQM")</f>
        <v>5</v>
      </c>
      <c r="J17" s="3">
        <f t="shared" si="1"/>
        <v>12</v>
      </c>
      <c r="K17" s="11">
        <f t="shared" si="2"/>
        <v>0.41666666666666669</v>
      </c>
      <c r="L17" s="3">
        <f ca="1">COUNTIFS('GRT Data'!$F$2:$F$78519,'Branch Summary'!F17,'GRT Data'!$A$2:$A$78519,'Branch Summary'!G17,'GRT Data'!$AU$2:$AU$78519,"Branch",'GRT Data'!$AR$2:$AR$78519,$L$3)</f>
        <v>2</v>
      </c>
      <c r="M17" s="3">
        <f ca="1">COUNTIFS('GRT Data'!$F$2:$F$78519,'Branch Summary'!F17,'GRT Data'!$A$2:$A$78519,'Branch Summary'!G17,'GRT Data'!$AU$2:$AU$78519,"PQM",'GRT Data'!$AR$2:$AR$78519,$L$3)</f>
        <v>0</v>
      </c>
      <c r="N17" s="3">
        <f t="shared" ca="1" si="3"/>
        <v>2</v>
      </c>
      <c r="O17" s="11">
        <f t="shared" ca="1" si="4"/>
        <v>0</v>
      </c>
      <c r="P17" s="40">
        <f>COUNTIF('Ujala Plus DB'!$A$2:$A$40166,'Branch Summary'!G17)</f>
        <v>5</v>
      </c>
      <c r="Q17" s="43">
        <f>SUMIF('Ujala Plus DB'!$A$2:$A$40166,'Branch Summary'!G17,'Ujala Plus DB'!$W$2:$W$40166)</f>
        <v>407000</v>
      </c>
      <c r="R17" s="40">
        <f>COUNTIFS('Priority Customer'!$B$2:$B$45498,'Branch Summary'!F17,'Priority Customer'!$D$2:$D$45498,'Branch Summary'!G17,'Priority Customer'!$BD$2:$BD$45498,"&lt;&gt;"&amp;"")</f>
        <v>1</v>
      </c>
      <c r="S17" s="43">
        <f>SUMIFS('Priority Customer'!$L$2:$L$45498,'Priority Customer'!$B$2:$B$45498,'Branch Summary'!F17,'Priority Customer'!$D$2:$D$45498,'Branch Summary'!G17,'Priority Customer'!$BD$2:$BD$45498,"&lt;&gt;"&amp;"")</f>
        <v>90000</v>
      </c>
      <c r="T17" s="40">
        <f ca="1">COUNTIFS('Priority Customer'!$B$2:$B$50000,'Branch Summary'!F17,'Priority Customer'!$D$2:$D$50000,'Branch Summary'!G17,'Priority Customer'!$Q$2:$Q$50000,"FTNR",'Priority Customer'!$Z$2:$Z$50000,"&lt;&gt;"&amp;"",'Priority Customer'!$BK$2:$BK$50000,TEXT(TODAY()-1,"mmm"))</f>
        <v>0</v>
      </c>
      <c r="U17" s="40">
        <f ca="1">COUNTIFS('Priority Customer'!$B$2:$B$50000,'Branch Summary'!F17,'Priority Customer'!$D$2:$D$50000,'Branch Summary'!G17,'Priority Customer'!$Z$2:$Z$50000,"&lt;&gt;"&amp;"",'Priority Customer'!$BK$2:$BK$50000,TEXT(TODAY()-1,"mmm"))</f>
        <v>1</v>
      </c>
      <c r="V17" s="26">
        <f t="shared" ca="1" si="5"/>
        <v>0</v>
      </c>
      <c r="W17" s="3">
        <f>COUNTIFS('FTNR Data'!$F$2:$F$49919,'Branch Summary'!F17,'FTNR Data'!$A$2:$A$49919,'Branch Summary'!G17,'FTNR Data'!$AX$2:$AX$49919,"Branch",'FTNR Data'!$S$2:$S$49919,"FTNR")</f>
        <v>0</v>
      </c>
      <c r="X17" s="3">
        <f>COUNTIFS('FTNR Data'!$F$2:$F$49919,'Branch Summary'!F17,'FTNR Data'!$A$2:$A$49919,'Branch Summary'!G17,'FTNR Data'!$AX$2:$AX$49919,"Branch")</f>
        <v>7</v>
      </c>
      <c r="Y17" s="11">
        <f t="shared" si="6"/>
        <v>0</v>
      </c>
      <c r="Z17" s="3">
        <f ca="1">COUNTIFS('FTNR Data'!$F$2:$F$49919,'Branch Summary'!F17,'FTNR Data'!$A$2:$A$49919,'Branch Summary'!G17,'FTNR Data'!$AX$2:$AX$49919,"PQM",'FTNR Data'!$S$2:$S$49919,"FTNR")+COUNTIFS('Priority Customer'!$B$2:$B$50000,'Branch Summary'!F17,'Priority Customer'!$D$2:$D$50000,'Branch Summary'!G17,'Priority Customer'!$Q$2:$Q$50000,"FTNR",'Priority Customer'!$Z$2:$Z$50000,"&lt;&gt;"&amp;"",'Priority Customer'!$BK$2:$BK$50000,TEXT(TODAY()-1,"mmm"))</f>
        <v>1</v>
      </c>
      <c r="AA17" s="3">
        <f ca="1">COUNTIFS('FTNR Data'!$F$2:$F$49919,'Branch Summary'!F17,'FTNR Data'!$A$2:$A$49919,'Branch Summary'!G17,'FTNR Data'!$AX$2:$AX$49919,"PQM")+COUNTIFS('Priority Customer'!$B$2:$B$50000,'Branch Summary'!F17,'Priority Customer'!$D$2:$D$50000,'Branch Summary'!G17,'Priority Customer'!$Z$2:$Z$50000,"&lt;&gt;"&amp;"",'Priority Customer'!$BK$2:$BK$50000,TEXT(TODAY()-1,"mmm"))</f>
        <v>6</v>
      </c>
      <c r="AB17" s="11">
        <f t="shared" ca="1" si="7"/>
        <v>0.16666666666666666</v>
      </c>
      <c r="AC17" s="28">
        <f>IFERROR(COUNTIFS('GRT Data'!$F$2:$F$78519,'Branch Summary'!$F17,'GRT Data'!$A$2:$A$78519,'Branch Summary'!$G17,'GRT Data'!$AU$2:$AU$78519,"PQM",'GRT Data'!$CN$2:$CN$78519,0)/I17,"-")</f>
        <v>1</v>
      </c>
      <c r="AD17" s="28">
        <f>IFERROR(COUNTIFS('GRT Data'!$F$2:$F$78519,'Branch Summary'!$F17,'GRT Data'!$A$2:$A$78519,'Branch Summary'!$G17,'GRT Data'!$AU$2:$AU$78519,"PQM",'GRT Data'!$CN$2:$CN$78519,1)/I17,"-")</f>
        <v>0</v>
      </c>
      <c r="AE17" s="28">
        <f>IFERROR(COUNTIFS('GRT Data'!$F$2:$F$78519,'Branch Summary'!$F17,'GRT Data'!$A$2:$A$78519,'Branch Summary'!$G17,'GRT Data'!$AU$2:$AU$78519,"PQM",'GRT Data'!$CN$2:$CN$78519,2)/I17,"-")</f>
        <v>0</v>
      </c>
      <c r="AF17" s="28">
        <f>IFERROR(COUNTIFS('GRT Data'!$F$2:$F$78519,'Branch Summary'!$F17,'GRT Data'!$A$2:$A$78519,'Branch Summary'!$G17,'GRT Data'!$AU$2:$AU$78519,"PQM",'GRT Data'!$CN$2:$CN$78519,"&gt;"&amp;2)/I17,"-")</f>
        <v>0</v>
      </c>
    </row>
    <row r="18" spans="1:32" x14ac:dyDescent="0.35">
      <c r="A18" s="18" t="s">
        <v>773</v>
      </c>
      <c r="B18" s="18" t="s">
        <v>15599</v>
      </c>
      <c r="C18" s="18" t="s">
        <v>787</v>
      </c>
      <c r="D18" s="18" t="s">
        <v>358</v>
      </c>
      <c r="E18" s="18" t="s">
        <v>99</v>
      </c>
      <c r="F18" s="19" t="s">
        <v>365</v>
      </c>
      <c r="G18" s="18" t="s">
        <v>129</v>
      </c>
      <c r="H18" s="3">
        <f>COUNTIFS('GRT Data'!$F$2:$F$78519,'Branch Summary'!F18,'GRT Data'!$A$2:$A$78519,'Branch Summary'!G18,'GRT Data'!$AU$2:$AU$78519,"Branch")</f>
        <v>5</v>
      </c>
      <c r="I18" s="3">
        <f>COUNTIFS('GRT Data'!$F$2:$F$78519,'Branch Summary'!F18,'GRT Data'!$A$2:$A$78519,'Branch Summary'!G18,'GRT Data'!$AU$2:$AU$78519,"PQM")</f>
        <v>12</v>
      </c>
      <c r="J18" s="3">
        <f t="shared" si="1"/>
        <v>17</v>
      </c>
      <c r="K18" s="11">
        <f t="shared" si="2"/>
        <v>0.70588235294117652</v>
      </c>
      <c r="L18" s="3">
        <f ca="1">COUNTIFS('GRT Data'!$F$2:$F$78519,'Branch Summary'!F18,'GRT Data'!$A$2:$A$78519,'Branch Summary'!G18,'GRT Data'!$AU$2:$AU$78519,"Branch",'GRT Data'!$AR$2:$AR$78519,$L$3)</f>
        <v>0</v>
      </c>
      <c r="M18" s="3">
        <f ca="1">COUNTIFS('GRT Data'!$F$2:$F$78519,'Branch Summary'!F18,'GRT Data'!$A$2:$A$78519,'Branch Summary'!G18,'GRT Data'!$AU$2:$AU$78519,"PQM",'GRT Data'!$AR$2:$AR$78519,$L$3)</f>
        <v>2</v>
      </c>
      <c r="N18" s="3">
        <f t="shared" ca="1" si="3"/>
        <v>2</v>
      </c>
      <c r="O18" s="11">
        <f t="shared" ca="1" si="4"/>
        <v>1</v>
      </c>
      <c r="P18" s="40">
        <f>COUNTIF('Ujala Plus DB'!$A$2:$A$40166,'Branch Summary'!G18)</f>
        <v>7</v>
      </c>
      <c r="Q18" s="43">
        <f>SUMIF('Ujala Plus DB'!$A$2:$A$40166,'Branch Summary'!G18,'Ujala Plus DB'!$W$2:$W$40166)</f>
        <v>566000</v>
      </c>
      <c r="R18" s="40">
        <f>COUNTIFS('Priority Customer'!$B$2:$B$45498,'Branch Summary'!F18,'Priority Customer'!$D$2:$D$45498,'Branch Summary'!G18,'Priority Customer'!$BD$2:$BD$45498,"&lt;&gt;"&amp;"")</f>
        <v>1</v>
      </c>
      <c r="S18" s="43">
        <f>SUMIFS('Priority Customer'!$L$2:$L$45498,'Priority Customer'!$B$2:$B$45498,'Branch Summary'!F18,'Priority Customer'!$D$2:$D$45498,'Branch Summary'!G18,'Priority Customer'!$BD$2:$BD$45498,"&lt;&gt;"&amp;"")</f>
        <v>77000</v>
      </c>
      <c r="T18" s="40">
        <f ca="1">COUNTIFS('Priority Customer'!$B$2:$B$50000,'Branch Summary'!F18,'Priority Customer'!$D$2:$D$50000,'Branch Summary'!G18,'Priority Customer'!$Q$2:$Q$50000,"FTNR",'Priority Customer'!$Z$2:$Z$50000,"&lt;&gt;"&amp;"",'Priority Customer'!$BK$2:$BK$50000,TEXT(TODAY()-1,"mmm"))</f>
        <v>0</v>
      </c>
      <c r="U18" s="40">
        <f ca="1">COUNTIFS('Priority Customer'!$B$2:$B$50000,'Branch Summary'!F18,'Priority Customer'!$D$2:$D$50000,'Branch Summary'!G18,'Priority Customer'!$Z$2:$Z$50000,"&lt;&gt;"&amp;"",'Priority Customer'!$BK$2:$BK$50000,TEXT(TODAY()-1,"mmm"))</f>
        <v>1</v>
      </c>
      <c r="V18" s="26">
        <f t="shared" ca="1" si="5"/>
        <v>0</v>
      </c>
      <c r="W18" s="3">
        <f>COUNTIFS('FTNR Data'!$F$2:$F$49919,'Branch Summary'!F18,'FTNR Data'!$A$2:$A$49919,'Branch Summary'!G18,'FTNR Data'!$AX$2:$AX$49919,"Branch",'FTNR Data'!$S$2:$S$49919,"FTNR")</f>
        <v>1</v>
      </c>
      <c r="X18" s="3">
        <f>COUNTIFS('FTNR Data'!$F$2:$F$49919,'Branch Summary'!F18,'FTNR Data'!$A$2:$A$49919,'Branch Summary'!G18,'FTNR Data'!$AX$2:$AX$49919,"Branch")</f>
        <v>4</v>
      </c>
      <c r="Y18" s="11">
        <f t="shared" si="6"/>
        <v>0.25</v>
      </c>
      <c r="Z18" s="3">
        <f ca="1">COUNTIFS('FTNR Data'!$F$2:$F$49919,'Branch Summary'!F18,'FTNR Data'!$A$2:$A$49919,'Branch Summary'!G18,'FTNR Data'!$AX$2:$AX$49919,"PQM",'FTNR Data'!$S$2:$S$49919,"FTNR")+COUNTIFS('Priority Customer'!$B$2:$B$50000,'Branch Summary'!F18,'Priority Customer'!$D$2:$D$50000,'Branch Summary'!G18,'Priority Customer'!$Q$2:$Q$50000,"FTNR",'Priority Customer'!$Z$2:$Z$50000,"&lt;&gt;"&amp;"",'Priority Customer'!$BK$2:$BK$50000,TEXT(TODAY()-1,"mmm"))</f>
        <v>0</v>
      </c>
      <c r="AA18" s="3">
        <f ca="1">COUNTIFS('FTNR Data'!$F$2:$F$49919,'Branch Summary'!F18,'FTNR Data'!$A$2:$A$49919,'Branch Summary'!G18,'FTNR Data'!$AX$2:$AX$49919,"PQM")+COUNTIFS('Priority Customer'!$B$2:$B$50000,'Branch Summary'!F18,'Priority Customer'!$D$2:$D$50000,'Branch Summary'!G18,'Priority Customer'!$Z$2:$Z$50000,"&lt;&gt;"&amp;"",'Priority Customer'!$BK$2:$BK$50000,TEXT(TODAY()-1,"mmm"))</f>
        <v>13</v>
      </c>
      <c r="AB18" s="11">
        <f t="shared" ca="1" si="7"/>
        <v>0</v>
      </c>
      <c r="AC18" s="28">
        <f>IFERROR(COUNTIFS('GRT Data'!$F$2:$F$78519,'Branch Summary'!$F18,'GRT Data'!$A$2:$A$78519,'Branch Summary'!$G18,'GRT Data'!$AU$2:$AU$78519,"PQM",'GRT Data'!$CN$2:$CN$78519,0)/I18,"-")</f>
        <v>0.83333333333333337</v>
      </c>
      <c r="AD18" s="28">
        <f>IFERROR(COUNTIFS('GRT Data'!$F$2:$F$78519,'Branch Summary'!$F18,'GRT Data'!$A$2:$A$78519,'Branch Summary'!$G18,'GRT Data'!$AU$2:$AU$78519,"PQM",'GRT Data'!$CN$2:$CN$78519,1)/I18,"-")</f>
        <v>0.16666666666666666</v>
      </c>
      <c r="AE18" s="28">
        <f>IFERROR(COUNTIFS('GRT Data'!$F$2:$F$78519,'Branch Summary'!$F18,'GRT Data'!$A$2:$A$78519,'Branch Summary'!$G18,'GRT Data'!$AU$2:$AU$78519,"PQM",'GRT Data'!$CN$2:$CN$78519,2)/I18,"-")</f>
        <v>0</v>
      </c>
      <c r="AF18" s="28">
        <f>IFERROR(COUNTIFS('GRT Data'!$F$2:$F$78519,'Branch Summary'!$F18,'GRT Data'!$A$2:$A$78519,'Branch Summary'!$G18,'GRT Data'!$AU$2:$AU$78519,"PQM",'GRT Data'!$CN$2:$CN$78519,"&gt;"&amp;2)/I18,"-")</f>
        <v>0</v>
      </c>
    </row>
    <row r="19" spans="1:32" x14ac:dyDescent="0.35">
      <c r="A19" s="18" t="s">
        <v>773</v>
      </c>
      <c r="B19" s="18" t="s">
        <v>122</v>
      </c>
      <c r="C19" s="18" t="s">
        <v>787</v>
      </c>
      <c r="D19" s="18" t="s">
        <v>352</v>
      </c>
      <c r="E19" s="18" t="s">
        <v>409</v>
      </c>
      <c r="F19" s="19" t="s">
        <v>410</v>
      </c>
      <c r="G19" s="18" t="s">
        <v>908</v>
      </c>
      <c r="H19" s="3">
        <f>COUNTIFS('GRT Data'!$F$2:$F$78519,'Branch Summary'!F19,'GRT Data'!$A$2:$A$78519,'Branch Summary'!G19,'GRT Data'!$AU$2:$AU$78519,"Branch")</f>
        <v>4</v>
      </c>
      <c r="I19" s="3">
        <f>COUNTIFS('GRT Data'!$F$2:$F$78519,'Branch Summary'!F19,'GRT Data'!$A$2:$A$78519,'Branch Summary'!G19,'GRT Data'!$AU$2:$AU$78519,"PQM")</f>
        <v>7</v>
      </c>
      <c r="J19" s="3">
        <f t="shared" si="1"/>
        <v>11</v>
      </c>
      <c r="K19" s="11">
        <f t="shared" si="2"/>
        <v>0.63636363636363635</v>
      </c>
      <c r="L19" s="3">
        <f ca="1">COUNTIFS('GRT Data'!$F$2:$F$78519,'Branch Summary'!F19,'GRT Data'!$A$2:$A$78519,'Branch Summary'!G19,'GRT Data'!$AU$2:$AU$78519,"Branch",'GRT Data'!$AR$2:$AR$78519,$L$3)</f>
        <v>1</v>
      </c>
      <c r="M19" s="3">
        <f ca="1">COUNTIFS('GRT Data'!$F$2:$F$78519,'Branch Summary'!F19,'GRT Data'!$A$2:$A$78519,'Branch Summary'!G19,'GRT Data'!$AU$2:$AU$78519,"PQM",'GRT Data'!$AR$2:$AR$78519,$L$3)</f>
        <v>2</v>
      </c>
      <c r="N19" s="3">
        <f t="shared" ca="1" si="3"/>
        <v>3</v>
      </c>
      <c r="O19" s="11">
        <f t="shared" ca="1" si="4"/>
        <v>0.66666666666666663</v>
      </c>
      <c r="P19" s="40">
        <f>COUNTIF('Ujala Plus DB'!$A$2:$A$40166,'Branch Summary'!G19)</f>
        <v>3</v>
      </c>
      <c r="Q19" s="43">
        <f>SUMIF('Ujala Plus DB'!$A$2:$A$40166,'Branch Summary'!G19,'Ujala Plus DB'!$W$2:$W$40166)</f>
        <v>257000</v>
      </c>
      <c r="R19" s="40">
        <f>COUNTIFS('Priority Customer'!$B$2:$B$45498,'Branch Summary'!F19,'Priority Customer'!$D$2:$D$45498,'Branch Summary'!G19,'Priority Customer'!$BD$2:$BD$45498,"&lt;&gt;"&amp;"")</f>
        <v>0</v>
      </c>
      <c r="S19" s="43">
        <f>SUMIFS('Priority Customer'!$L$2:$L$45498,'Priority Customer'!$B$2:$B$45498,'Branch Summary'!F19,'Priority Customer'!$D$2:$D$45498,'Branch Summary'!G19,'Priority Customer'!$BD$2:$BD$45498,"&lt;&gt;"&amp;"")</f>
        <v>0</v>
      </c>
      <c r="T19" s="40">
        <f ca="1">COUNTIFS('Priority Customer'!$B$2:$B$50000,'Branch Summary'!F19,'Priority Customer'!$D$2:$D$50000,'Branch Summary'!G19,'Priority Customer'!$Q$2:$Q$50000,"FTNR",'Priority Customer'!$Z$2:$Z$50000,"&lt;&gt;"&amp;"",'Priority Customer'!$BK$2:$BK$50000,TEXT(TODAY()-1,"mmm"))</f>
        <v>0</v>
      </c>
      <c r="U19" s="40">
        <f ca="1">COUNTIFS('Priority Customer'!$B$2:$B$50000,'Branch Summary'!F19,'Priority Customer'!$D$2:$D$50000,'Branch Summary'!G19,'Priority Customer'!$Z$2:$Z$50000,"&lt;&gt;"&amp;"",'Priority Customer'!$BK$2:$BK$50000,TEXT(TODAY()-1,"mmm"))</f>
        <v>0</v>
      </c>
      <c r="V19" s="26" t="str">
        <f t="shared" ca="1" si="5"/>
        <v>-</v>
      </c>
      <c r="W19" s="3">
        <f>COUNTIFS('FTNR Data'!$F$2:$F$49919,'Branch Summary'!F19,'FTNR Data'!$A$2:$A$49919,'Branch Summary'!G19,'FTNR Data'!$AX$2:$AX$49919,"Branch",'FTNR Data'!$S$2:$S$49919,"FTNR")</f>
        <v>0</v>
      </c>
      <c r="X19" s="3">
        <f>COUNTIFS('FTNR Data'!$F$2:$F$49919,'Branch Summary'!F19,'FTNR Data'!$A$2:$A$49919,'Branch Summary'!G19,'FTNR Data'!$AX$2:$AX$49919,"Branch")</f>
        <v>3</v>
      </c>
      <c r="Y19" s="11">
        <f t="shared" si="6"/>
        <v>0</v>
      </c>
      <c r="Z19" s="3">
        <f ca="1">COUNTIFS('FTNR Data'!$F$2:$F$49919,'Branch Summary'!F19,'FTNR Data'!$A$2:$A$49919,'Branch Summary'!G19,'FTNR Data'!$AX$2:$AX$49919,"PQM",'FTNR Data'!$S$2:$S$49919,"FTNR")+COUNTIFS('Priority Customer'!$B$2:$B$50000,'Branch Summary'!F19,'Priority Customer'!$D$2:$D$50000,'Branch Summary'!G19,'Priority Customer'!$Q$2:$Q$50000,"FTNR",'Priority Customer'!$Z$2:$Z$50000,"&lt;&gt;"&amp;"",'Priority Customer'!$BK$2:$BK$50000,TEXT(TODAY()-1,"mmm"))</f>
        <v>0</v>
      </c>
      <c r="AA19" s="3">
        <f ca="1">COUNTIFS('FTNR Data'!$F$2:$F$49919,'Branch Summary'!F19,'FTNR Data'!$A$2:$A$49919,'Branch Summary'!G19,'FTNR Data'!$AX$2:$AX$49919,"PQM")+COUNTIFS('Priority Customer'!$B$2:$B$50000,'Branch Summary'!F19,'Priority Customer'!$D$2:$D$50000,'Branch Summary'!G19,'Priority Customer'!$Z$2:$Z$50000,"&lt;&gt;"&amp;"",'Priority Customer'!$BK$2:$BK$50000,TEXT(TODAY()-1,"mmm"))</f>
        <v>7</v>
      </c>
      <c r="AB19" s="11">
        <f t="shared" ca="1" si="7"/>
        <v>0</v>
      </c>
      <c r="AC19" s="28">
        <f>IFERROR(COUNTIFS('GRT Data'!$F$2:$F$78519,'Branch Summary'!$F19,'GRT Data'!$A$2:$A$78519,'Branch Summary'!$G19,'GRT Data'!$AU$2:$AU$78519,"PQM",'GRT Data'!$CN$2:$CN$78519,0)/I19,"-")</f>
        <v>0.42857142857142855</v>
      </c>
      <c r="AD19" s="28">
        <f>IFERROR(COUNTIFS('GRT Data'!$F$2:$F$78519,'Branch Summary'!$F19,'GRT Data'!$A$2:$A$78519,'Branch Summary'!$G19,'GRT Data'!$AU$2:$AU$78519,"PQM",'GRT Data'!$CN$2:$CN$78519,1)/I19,"-")</f>
        <v>0.5714285714285714</v>
      </c>
      <c r="AE19" s="28">
        <f>IFERROR(COUNTIFS('GRT Data'!$F$2:$F$78519,'Branch Summary'!$F19,'GRT Data'!$A$2:$A$78519,'Branch Summary'!$G19,'GRT Data'!$AU$2:$AU$78519,"PQM",'GRT Data'!$CN$2:$CN$78519,2)/I19,"-")</f>
        <v>0</v>
      </c>
      <c r="AF19" s="28">
        <f>IFERROR(COUNTIFS('GRT Data'!$F$2:$F$78519,'Branch Summary'!$F19,'GRT Data'!$A$2:$A$78519,'Branch Summary'!$G19,'GRT Data'!$AU$2:$AU$78519,"PQM",'GRT Data'!$CN$2:$CN$78519,"&gt;"&amp;2)/I19,"-")</f>
        <v>0</v>
      </c>
    </row>
    <row r="20" spans="1:32" x14ac:dyDescent="0.35">
      <c r="A20" s="18" t="s">
        <v>773</v>
      </c>
      <c r="B20" s="18" t="s">
        <v>132</v>
      </c>
      <c r="C20" s="18" t="s">
        <v>787</v>
      </c>
      <c r="D20" s="18" t="s">
        <v>352</v>
      </c>
      <c r="E20" s="18" t="s">
        <v>120</v>
      </c>
      <c r="F20" s="19" t="s">
        <v>403</v>
      </c>
      <c r="G20" s="18" t="s">
        <v>154</v>
      </c>
      <c r="H20" s="3">
        <f>COUNTIFS('GRT Data'!$F$2:$F$78519,'Branch Summary'!F20,'GRT Data'!$A$2:$A$78519,'Branch Summary'!G20,'GRT Data'!$AU$2:$AU$78519,"Branch")</f>
        <v>4</v>
      </c>
      <c r="I20" s="3">
        <f>COUNTIFS('GRT Data'!$F$2:$F$78519,'Branch Summary'!F20,'GRT Data'!$A$2:$A$78519,'Branch Summary'!G20,'GRT Data'!$AU$2:$AU$78519,"PQM")</f>
        <v>5</v>
      </c>
      <c r="J20" s="3">
        <f t="shared" si="1"/>
        <v>9</v>
      </c>
      <c r="K20" s="11">
        <f t="shared" si="2"/>
        <v>0.55555555555555558</v>
      </c>
      <c r="L20" s="3">
        <f ca="1">COUNTIFS('GRT Data'!$F$2:$F$78519,'Branch Summary'!F20,'GRT Data'!$A$2:$A$78519,'Branch Summary'!G20,'GRT Data'!$AU$2:$AU$78519,"Branch",'GRT Data'!$AR$2:$AR$78519,$L$3)</f>
        <v>1</v>
      </c>
      <c r="M20" s="3">
        <f ca="1">COUNTIFS('GRT Data'!$F$2:$F$78519,'Branch Summary'!F20,'GRT Data'!$A$2:$A$78519,'Branch Summary'!G20,'GRT Data'!$AU$2:$AU$78519,"PQM",'GRT Data'!$AR$2:$AR$78519,$L$3)</f>
        <v>1</v>
      </c>
      <c r="N20" s="3">
        <f t="shared" ca="1" si="3"/>
        <v>2</v>
      </c>
      <c r="O20" s="11">
        <f t="shared" ca="1" si="4"/>
        <v>0.5</v>
      </c>
      <c r="P20" s="40">
        <f>COUNTIF('Ujala Plus DB'!$A$2:$A$40166,'Branch Summary'!G20)</f>
        <v>2</v>
      </c>
      <c r="Q20" s="43">
        <f>SUMIF('Ujala Plus DB'!$A$2:$A$40166,'Branch Summary'!G20,'Ujala Plus DB'!$W$2:$W$40166)</f>
        <v>180000</v>
      </c>
      <c r="R20" s="40">
        <f>COUNTIFS('Priority Customer'!$B$2:$B$45498,'Branch Summary'!F20,'Priority Customer'!$D$2:$D$45498,'Branch Summary'!G20,'Priority Customer'!$BD$2:$BD$45498,"&lt;&gt;"&amp;"")</f>
        <v>2</v>
      </c>
      <c r="S20" s="43">
        <f>SUMIFS('Priority Customer'!$L$2:$L$45498,'Priority Customer'!$B$2:$B$45498,'Branch Summary'!F20,'Priority Customer'!$D$2:$D$45498,'Branch Summary'!G20,'Priority Customer'!$BD$2:$BD$45498,"&lt;&gt;"&amp;"")</f>
        <v>180000</v>
      </c>
      <c r="T20" s="40">
        <f ca="1">COUNTIFS('Priority Customer'!$B$2:$B$50000,'Branch Summary'!F20,'Priority Customer'!$D$2:$D$50000,'Branch Summary'!G20,'Priority Customer'!$Q$2:$Q$50000,"FTNR",'Priority Customer'!$Z$2:$Z$50000,"&lt;&gt;"&amp;"",'Priority Customer'!$BK$2:$BK$50000,TEXT(TODAY()-1,"mmm"))</f>
        <v>0</v>
      </c>
      <c r="U20" s="40">
        <f ca="1">COUNTIFS('Priority Customer'!$B$2:$B$50000,'Branch Summary'!F20,'Priority Customer'!$D$2:$D$50000,'Branch Summary'!G20,'Priority Customer'!$Z$2:$Z$50000,"&lt;&gt;"&amp;"",'Priority Customer'!$BK$2:$BK$50000,TEXT(TODAY()-1,"mmm"))</f>
        <v>2</v>
      </c>
      <c r="V20" s="26">
        <f t="shared" ca="1" si="5"/>
        <v>0</v>
      </c>
      <c r="W20" s="3">
        <f>COUNTIFS('FTNR Data'!$F$2:$F$49919,'Branch Summary'!F20,'FTNR Data'!$A$2:$A$49919,'Branch Summary'!G20,'FTNR Data'!$AX$2:$AX$49919,"Branch",'FTNR Data'!$S$2:$S$49919,"FTNR")</f>
        <v>0</v>
      </c>
      <c r="X20" s="3">
        <f>COUNTIFS('FTNR Data'!$F$2:$F$49919,'Branch Summary'!F20,'FTNR Data'!$A$2:$A$49919,'Branch Summary'!G20,'FTNR Data'!$AX$2:$AX$49919,"Branch")</f>
        <v>4</v>
      </c>
      <c r="Y20" s="11">
        <f t="shared" si="6"/>
        <v>0</v>
      </c>
      <c r="Z20" s="3">
        <f ca="1">COUNTIFS('FTNR Data'!$F$2:$F$49919,'Branch Summary'!F20,'FTNR Data'!$A$2:$A$49919,'Branch Summary'!G20,'FTNR Data'!$AX$2:$AX$49919,"PQM",'FTNR Data'!$S$2:$S$49919,"FTNR")+COUNTIFS('Priority Customer'!$B$2:$B$50000,'Branch Summary'!F20,'Priority Customer'!$D$2:$D$50000,'Branch Summary'!G20,'Priority Customer'!$Q$2:$Q$50000,"FTNR",'Priority Customer'!$Z$2:$Z$50000,"&lt;&gt;"&amp;"",'Priority Customer'!$BK$2:$BK$50000,TEXT(TODAY()-1,"mmm"))</f>
        <v>0</v>
      </c>
      <c r="AA20" s="3">
        <f ca="1">COUNTIFS('FTNR Data'!$F$2:$F$49919,'Branch Summary'!F20,'FTNR Data'!$A$2:$A$49919,'Branch Summary'!G20,'FTNR Data'!$AX$2:$AX$49919,"PQM")+COUNTIFS('Priority Customer'!$B$2:$B$50000,'Branch Summary'!F20,'Priority Customer'!$D$2:$D$50000,'Branch Summary'!G20,'Priority Customer'!$Z$2:$Z$50000,"&lt;&gt;"&amp;"",'Priority Customer'!$BK$2:$BK$50000,TEXT(TODAY()-1,"mmm"))</f>
        <v>7</v>
      </c>
      <c r="AB20" s="11">
        <f t="shared" ca="1" si="7"/>
        <v>0</v>
      </c>
      <c r="AC20" s="28">
        <f>IFERROR(COUNTIFS('GRT Data'!$F$2:$F$78519,'Branch Summary'!$F20,'GRT Data'!$A$2:$A$78519,'Branch Summary'!$G20,'GRT Data'!$AU$2:$AU$78519,"PQM",'GRT Data'!$CN$2:$CN$78519,0)/I20,"-")</f>
        <v>1</v>
      </c>
      <c r="AD20" s="28">
        <f>IFERROR(COUNTIFS('GRT Data'!$F$2:$F$78519,'Branch Summary'!$F20,'GRT Data'!$A$2:$A$78519,'Branch Summary'!$G20,'GRT Data'!$AU$2:$AU$78519,"PQM",'GRT Data'!$CN$2:$CN$78519,1)/I20,"-")</f>
        <v>0</v>
      </c>
      <c r="AE20" s="28">
        <f>IFERROR(COUNTIFS('GRT Data'!$F$2:$F$78519,'Branch Summary'!$F20,'GRT Data'!$A$2:$A$78519,'Branch Summary'!$G20,'GRT Data'!$AU$2:$AU$78519,"PQM",'GRT Data'!$CN$2:$CN$78519,2)/I20,"-")</f>
        <v>0</v>
      </c>
      <c r="AF20" s="28">
        <f>IFERROR(COUNTIFS('GRT Data'!$F$2:$F$78519,'Branch Summary'!$F20,'GRT Data'!$A$2:$A$78519,'Branch Summary'!$G20,'GRT Data'!$AU$2:$AU$78519,"PQM",'GRT Data'!$CN$2:$CN$78519,"&gt;"&amp;2)/I20,"-")</f>
        <v>0</v>
      </c>
    </row>
    <row r="21" spans="1:32" x14ac:dyDescent="0.35">
      <c r="A21" s="18" t="s">
        <v>773</v>
      </c>
      <c r="B21" s="18" t="s">
        <v>15599</v>
      </c>
      <c r="C21" s="18" t="s">
        <v>787</v>
      </c>
      <c r="D21" s="18" t="s">
        <v>358</v>
      </c>
      <c r="E21" s="18" t="s">
        <v>354</v>
      </c>
      <c r="F21" s="19" t="s">
        <v>355</v>
      </c>
      <c r="G21" s="18" t="s">
        <v>124</v>
      </c>
      <c r="H21" s="3">
        <f>COUNTIFS('GRT Data'!$F$2:$F$78519,'Branch Summary'!F21,'GRT Data'!$A$2:$A$78519,'Branch Summary'!G21,'GRT Data'!$AU$2:$AU$78519,"Branch")</f>
        <v>0</v>
      </c>
      <c r="I21" s="3">
        <f>COUNTIFS('GRT Data'!$F$2:$F$78519,'Branch Summary'!F21,'GRT Data'!$A$2:$A$78519,'Branch Summary'!G21,'GRT Data'!$AU$2:$AU$78519,"PQM")</f>
        <v>16</v>
      </c>
      <c r="J21" s="3">
        <f t="shared" si="1"/>
        <v>16</v>
      </c>
      <c r="K21" s="11">
        <f t="shared" si="2"/>
        <v>1</v>
      </c>
      <c r="L21" s="3">
        <f ca="1">COUNTIFS('GRT Data'!$F$2:$F$78519,'Branch Summary'!F21,'GRT Data'!$A$2:$A$78519,'Branch Summary'!G21,'GRT Data'!$AU$2:$AU$78519,"Branch",'GRT Data'!$AR$2:$AR$78519,$L$3)</f>
        <v>0</v>
      </c>
      <c r="M21" s="3">
        <f ca="1">COUNTIFS('GRT Data'!$F$2:$F$78519,'Branch Summary'!F21,'GRT Data'!$A$2:$A$78519,'Branch Summary'!G21,'GRT Data'!$AU$2:$AU$78519,"PQM",'GRT Data'!$AR$2:$AR$78519,$L$3)</f>
        <v>2</v>
      </c>
      <c r="N21" s="3">
        <f t="shared" ca="1" si="3"/>
        <v>2</v>
      </c>
      <c r="O21" s="11">
        <f t="shared" ca="1" si="4"/>
        <v>1</v>
      </c>
      <c r="P21" s="40">
        <f>COUNTIF('Ujala Plus DB'!$A$2:$A$40166,'Branch Summary'!G21)</f>
        <v>10</v>
      </c>
      <c r="Q21" s="43">
        <f>SUMIF('Ujala Plus DB'!$A$2:$A$40166,'Branch Summary'!G21,'Ujala Plus DB'!$W$2:$W$40166)</f>
        <v>829000</v>
      </c>
      <c r="R21" s="40">
        <f>COUNTIFS('Priority Customer'!$B$2:$B$45498,'Branch Summary'!F21,'Priority Customer'!$D$2:$D$45498,'Branch Summary'!G21,'Priority Customer'!$BD$2:$BD$45498,"&lt;&gt;"&amp;"")</f>
        <v>5</v>
      </c>
      <c r="S21" s="43">
        <f>SUMIFS('Priority Customer'!$L$2:$L$45498,'Priority Customer'!$B$2:$B$45498,'Branch Summary'!F21,'Priority Customer'!$D$2:$D$45498,'Branch Summary'!G21,'Priority Customer'!$BD$2:$BD$45498,"&lt;&gt;"&amp;"")</f>
        <v>405000</v>
      </c>
      <c r="T21" s="40">
        <f ca="1">COUNTIFS('Priority Customer'!$B$2:$B$50000,'Branch Summary'!F21,'Priority Customer'!$D$2:$D$50000,'Branch Summary'!G21,'Priority Customer'!$Q$2:$Q$50000,"FTNR",'Priority Customer'!$Z$2:$Z$50000,"&lt;&gt;"&amp;"",'Priority Customer'!$BK$2:$BK$50000,TEXT(TODAY()-1,"mmm"))</f>
        <v>0</v>
      </c>
      <c r="U21" s="40">
        <f ca="1">COUNTIFS('Priority Customer'!$B$2:$B$50000,'Branch Summary'!F21,'Priority Customer'!$D$2:$D$50000,'Branch Summary'!G21,'Priority Customer'!$Z$2:$Z$50000,"&lt;&gt;"&amp;"",'Priority Customer'!$BK$2:$BK$50000,TEXT(TODAY()-1,"mmm"))</f>
        <v>5</v>
      </c>
      <c r="V21" s="26">
        <f t="shared" ca="1" si="5"/>
        <v>0</v>
      </c>
      <c r="W21" s="3">
        <f>COUNTIFS('FTNR Data'!$F$2:$F$49919,'Branch Summary'!F21,'FTNR Data'!$A$2:$A$49919,'Branch Summary'!G21,'FTNR Data'!$AX$2:$AX$49919,"Branch",'FTNR Data'!$S$2:$S$49919,"FTNR")</f>
        <v>0</v>
      </c>
      <c r="X21" s="3">
        <f>COUNTIFS('FTNR Data'!$F$2:$F$49919,'Branch Summary'!F21,'FTNR Data'!$A$2:$A$49919,'Branch Summary'!G21,'FTNR Data'!$AX$2:$AX$49919,"Branch")</f>
        <v>0</v>
      </c>
      <c r="Y21" s="11" t="str">
        <f t="shared" si="6"/>
        <v>-</v>
      </c>
      <c r="Z21" s="3">
        <f ca="1">COUNTIFS('FTNR Data'!$F$2:$F$49919,'Branch Summary'!F21,'FTNR Data'!$A$2:$A$49919,'Branch Summary'!G21,'FTNR Data'!$AX$2:$AX$49919,"PQM",'FTNR Data'!$S$2:$S$49919,"FTNR")+COUNTIFS('Priority Customer'!$B$2:$B$50000,'Branch Summary'!F21,'Priority Customer'!$D$2:$D$50000,'Branch Summary'!G21,'Priority Customer'!$Q$2:$Q$50000,"FTNR",'Priority Customer'!$Z$2:$Z$50000,"&lt;&gt;"&amp;"",'Priority Customer'!$BK$2:$BK$50000,TEXT(TODAY()-1,"mmm"))</f>
        <v>1</v>
      </c>
      <c r="AA21" s="3">
        <f ca="1">COUNTIFS('FTNR Data'!$F$2:$F$49919,'Branch Summary'!F21,'FTNR Data'!$A$2:$A$49919,'Branch Summary'!G21,'FTNR Data'!$AX$2:$AX$49919,"PQM")+COUNTIFS('Priority Customer'!$B$2:$B$50000,'Branch Summary'!F21,'Priority Customer'!$D$2:$D$50000,'Branch Summary'!G21,'Priority Customer'!$Z$2:$Z$50000,"&lt;&gt;"&amp;"",'Priority Customer'!$BK$2:$BK$50000,TEXT(TODAY()-1,"mmm"))</f>
        <v>21</v>
      </c>
      <c r="AB21" s="11">
        <f t="shared" ca="1" si="7"/>
        <v>4.7619047619047616E-2</v>
      </c>
      <c r="AC21" s="28">
        <f>IFERROR(COUNTIFS('GRT Data'!$F$2:$F$78519,'Branch Summary'!$F21,'GRT Data'!$A$2:$A$78519,'Branch Summary'!$G21,'GRT Data'!$AU$2:$AU$78519,"PQM",'GRT Data'!$CN$2:$CN$78519,0)/I21,"-")</f>
        <v>0.8125</v>
      </c>
      <c r="AD21" s="28">
        <f>IFERROR(COUNTIFS('GRT Data'!$F$2:$F$78519,'Branch Summary'!$F21,'GRT Data'!$A$2:$A$78519,'Branch Summary'!$G21,'GRT Data'!$AU$2:$AU$78519,"PQM",'GRT Data'!$CN$2:$CN$78519,1)/I21,"-")</f>
        <v>6.25E-2</v>
      </c>
      <c r="AE21" s="28">
        <f>IFERROR(COUNTIFS('GRT Data'!$F$2:$F$78519,'Branch Summary'!$F21,'GRT Data'!$A$2:$A$78519,'Branch Summary'!$G21,'GRT Data'!$AU$2:$AU$78519,"PQM",'GRT Data'!$CN$2:$CN$78519,2)/I21,"-")</f>
        <v>6.25E-2</v>
      </c>
      <c r="AF21" s="28">
        <f>IFERROR(COUNTIFS('GRT Data'!$F$2:$F$78519,'Branch Summary'!$F21,'GRT Data'!$A$2:$A$78519,'Branch Summary'!$G21,'GRT Data'!$AU$2:$AU$78519,"PQM",'GRT Data'!$CN$2:$CN$78519,"&gt;"&amp;2)/I21,"-")</f>
        <v>6.25E-2</v>
      </c>
    </row>
    <row r="22" spans="1:32" x14ac:dyDescent="0.35">
      <c r="A22" s="18" t="s">
        <v>773</v>
      </c>
      <c r="B22" s="18" t="s">
        <v>132</v>
      </c>
      <c r="C22" s="18" t="s">
        <v>787</v>
      </c>
      <c r="D22" s="18" t="s">
        <v>352</v>
      </c>
      <c r="E22" s="18" t="s">
        <v>123</v>
      </c>
      <c r="F22" s="19" t="s">
        <v>411</v>
      </c>
      <c r="G22" s="18" t="s">
        <v>162</v>
      </c>
      <c r="H22" s="3">
        <f>COUNTIFS('GRT Data'!$F$2:$F$78519,'Branch Summary'!F22,'GRT Data'!$A$2:$A$78519,'Branch Summary'!G22,'GRT Data'!$AU$2:$AU$78519,"Branch")</f>
        <v>0</v>
      </c>
      <c r="I22" s="3">
        <f>COUNTIFS('GRT Data'!$F$2:$F$78519,'Branch Summary'!F22,'GRT Data'!$A$2:$A$78519,'Branch Summary'!G22,'GRT Data'!$AU$2:$AU$78519,"PQM")</f>
        <v>6</v>
      </c>
      <c r="J22" s="3">
        <f t="shared" si="1"/>
        <v>6</v>
      </c>
      <c r="K22" s="11">
        <f t="shared" si="2"/>
        <v>1</v>
      </c>
      <c r="L22" s="3">
        <f ca="1">COUNTIFS('GRT Data'!$F$2:$F$78519,'Branch Summary'!F22,'GRT Data'!$A$2:$A$78519,'Branch Summary'!G22,'GRT Data'!$AU$2:$AU$78519,"Branch",'GRT Data'!$AR$2:$AR$78519,$L$3)</f>
        <v>0</v>
      </c>
      <c r="M22" s="3">
        <f ca="1">COUNTIFS('GRT Data'!$F$2:$F$78519,'Branch Summary'!F22,'GRT Data'!$A$2:$A$78519,'Branch Summary'!G22,'GRT Data'!$AU$2:$AU$78519,"PQM",'GRT Data'!$AR$2:$AR$78519,$L$3)</f>
        <v>1</v>
      </c>
      <c r="N22" s="3">
        <f t="shared" ca="1" si="3"/>
        <v>1</v>
      </c>
      <c r="O22" s="11">
        <f t="shared" ca="1" si="4"/>
        <v>1</v>
      </c>
      <c r="P22" s="40">
        <f>COUNTIF('Ujala Plus DB'!$A$2:$A$40166,'Branch Summary'!G22)</f>
        <v>4</v>
      </c>
      <c r="Q22" s="43">
        <f>SUMIF('Ujala Plus DB'!$A$2:$A$40166,'Branch Summary'!G22,'Ujala Plus DB'!$W$2:$W$40166)</f>
        <v>342000</v>
      </c>
      <c r="R22" s="40">
        <f>COUNTIFS('Priority Customer'!$B$2:$B$45498,'Branch Summary'!F22,'Priority Customer'!$D$2:$D$45498,'Branch Summary'!G22,'Priority Customer'!$BD$2:$BD$45498,"&lt;&gt;"&amp;"")</f>
        <v>4</v>
      </c>
      <c r="S22" s="43">
        <f>SUMIFS('Priority Customer'!$L$2:$L$45498,'Priority Customer'!$B$2:$B$45498,'Branch Summary'!F22,'Priority Customer'!$D$2:$D$45498,'Branch Summary'!G22,'Priority Customer'!$BD$2:$BD$45498,"&lt;&gt;"&amp;"")</f>
        <v>342000</v>
      </c>
      <c r="T22" s="40">
        <f ca="1">COUNTIFS('Priority Customer'!$B$2:$B$50000,'Branch Summary'!F22,'Priority Customer'!$D$2:$D$50000,'Branch Summary'!G22,'Priority Customer'!$Q$2:$Q$50000,"FTNR",'Priority Customer'!$Z$2:$Z$50000,"&lt;&gt;"&amp;"",'Priority Customer'!$BK$2:$BK$50000,TEXT(TODAY()-1,"mmm"))</f>
        <v>0</v>
      </c>
      <c r="U22" s="40">
        <f ca="1">COUNTIFS('Priority Customer'!$B$2:$B$50000,'Branch Summary'!F22,'Priority Customer'!$D$2:$D$50000,'Branch Summary'!G22,'Priority Customer'!$Z$2:$Z$50000,"&lt;&gt;"&amp;"",'Priority Customer'!$BK$2:$BK$50000,TEXT(TODAY()-1,"mmm"))</f>
        <v>4</v>
      </c>
      <c r="V22" s="26">
        <f t="shared" ca="1" si="5"/>
        <v>0</v>
      </c>
      <c r="W22" s="3">
        <f>COUNTIFS('FTNR Data'!$F$2:$F$49919,'Branch Summary'!F22,'FTNR Data'!$A$2:$A$49919,'Branch Summary'!G22,'FTNR Data'!$AX$2:$AX$49919,"Branch",'FTNR Data'!$S$2:$S$49919,"FTNR")</f>
        <v>0</v>
      </c>
      <c r="X22" s="3">
        <f>COUNTIFS('FTNR Data'!$F$2:$F$49919,'Branch Summary'!F22,'FTNR Data'!$A$2:$A$49919,'Branch Summary'!G22,'FTNR Data'!$AX$2:$AX$49919,"Branch")</f>
        <v>0</v>
      </c>
      <c r="Y22" s="11" t="str">
        <f t="shared" si="6"/>
        <v>-</v>
      </c>
      <c r="Z22" s="3">
        <f ca="1">COUNTIFS('FTNR Data'!$F$2:$F$49919,'Branch Summary'!F22,'FTNR Data'!$A$2:$A$49919,'Branch Summary'!G22,'FTNR Data'!$AX$2:$AX$49919,"PQM",'FTNR Data'!$S$2:$S$49919,"FTNR")+COUNTIFS('Priority Customer'!$B$2:$B$50000,'Branch Summary'!F22,'Priority Customer'!$D$2:$D$50000,'Branch Summary'!G22,'Priority Customer'!$Q$2:$Q$50000,"FTNR",'Priority Customer'!$Z$2:$Z$50000,"&lt;&gt;"&amp;"",'Priority Customer'!$BK$2:$BK$50000,TEXT(TODAY()-1,"mmm"))</f>
        <v>0</v>
      </c>
      <c r="AA22" s="3">
        <f ca="1">COUNTIFS('FTNR Data'!$F$2:$F$49919,'Branch Summary'!F22,'FTNR Data'!$A$2:$A$49919,'Branch Summary'!G22,'FTNR Data'!$AX$2:$AX$49919,"PQM")+COUNTIFS('Priority Customer'!$B$2:$B$50000,'Branch Summary'!F22,'Priority Customer'!$D$2:$D$50000,'Branch Summary'!G22,'Priority Customer'!$Z$2:$Z$50000,"&lt;&gt;"&amp;"",'Priority Customer'!$BK$2:$BK$50000,TEXT(TODAY()-1,"mmm"))</f>
        <v>9</v>
      </c>
      <c r="AB22" s="11">
        <f t="shared" ca="1" si="7"/>
        <v>0</v>
      </c>
      <c r="AC22" s="28">
        <f>IFERROR(COUNTIFS('GRT Data'!$F$2:$F$78519,'Branch Summary'!$F22,'GRT Data'!$A$2:$A$78519,'Branch Summary'!$G22,'GRT Data'!$AU$2:$AU$78519,"PQM",'GRT Data'!$CN$2:$CN$78519,0)/I22,"-")</f>
        <v>0.5</v>
      </c>
      <c r="AD22" s="28">
        <f>IFERROR(COUNTIFS('GRT Data'!$F$2:$F$78519,'Branch Summary'!$F22,'GRT Data'!$A$2:$A$78519,'Branch Summary'!$G22,'GRT Data'!$AU$2:$AU$78519,"PQM",'GRT Data'!$CN$2:$CN$78519,1)/I22,"-")</f>
        <v>0.33333333333333331</v>
      </c>
      <c r="AE22" s="28">
        <f>IFERROR(COUNTIFS('GRT Data'!$F$2:$F$78519,'Branch Summary'!$F22,'GRT Data'!$A$2:$A$78519,'Branch Summary'!$G22,'GRT Data'!$AU$2:$AU$78519,"PQM",'GRT Data'!$CN$2:$CN$78519,2)/I22,"-")</f>
        <v>0.16666666666666666</v>
      </c>
      <c r="AF22" s="28">
        <f>IFERROR(COUNTIFS('GRT Data'!$F$2:$F$78519,'Branch Summary'!$F22,'GRT Data'!$A$2:$A$78519,'Branch Summary'!$G22,'GRT Data'!$AU$2:$AU$78519,"PQM",'GRT Data'!$CN$2:$CN$78519,"&gt;"&amp;2)/I22,"-")</f>
        <v>0</v>
      </c>
    </row>
    <row r="23" spans="1:32" x14ac:dyDescent="0.35">
      <c r="A23" s="18" t="s">
        <v>826</v>
      </c>
      <c r="B23" s="18" t="s">
        <v>15600</v>
      </c>
      <c r="C23" s="18" t="s">
        <v>778</v>
      </c>
      <c r="D23" s="18" t="s">
        <v>828</v>
      </c>
      <c r="E23" s="18" t="s">
        <v>521</v>
      </c>
      <c r="F23" s="19" t="s">
        <v>522</v>
      </c>
      <c r="G23" s="18" t="s">
        <v>213</v>
      </c>
      <c r="H23" s="3">
        <f>COUNTIFS('GRT Data'!$F$2:$F$78519,'Branch Summary'!F23,'GRT Data'!$A$2:$A$78519,'Branch Summary'!G23,'GRT Data'!$AU$2:$AU$78519,"Branch")</f>
        <v>0</v>
      </c>
      <c r="I23" s="3">
        <f>COUNTIFS('GRT Data'!$F$2:$F$78519,'Branch Summary'!F23,'GRT Data'!$A$2:$A$78519,'Branch Summary'!G23,'GRT Data'!$AU$2:$AU$78519,"PQM")</f>
        <v>14</v>
      </c>
      <c r="J23" s="3">
        <f t="shared" si="1"/>
        <v>14</v>
      </c>
      <c r="K23" s="11">
        <f t="shared" si="2"/>
        <v>1</v>
      </c>
      <c r="L23" s="3">
        <f ca="1">COUNTIFS('GRT Data'!$F$2:$F$78519,'Branch Summary'!F23,'GRT Data'!$A$2:$A$78519,'Branch Summary'!G23,'GRT Data'!$AU$2:$AU$78519,"Branch",'GRT Data'!$AR$2:$AR$78519,$L$3)</f>
        <v>0</v>
      </c>
      <c r="M23" s="3">
        <f ca="1">COUNTIFS('GRT Data'!$F$2:$F$78519,'Branch Summary'!F23,'GRT Data'!$A$2:$A$78519,'Branch Summary'!G23,'GRT Data'!$AU$2:$AU$78519,"PQM",'GRT Data'!$AR$2:$AR$78519,$L$3)</f>
        <v>3</v>
      </c>
      <c r="N23" s="3">
        <f t="shared" ca="1" si="3"/>
        <v>3</v>
      </c>
      <c r="O23" s="11">
        <f t="shared" ca="1" si="4"/>
        <v>1</v>
      </c>
      <c r="P23" s="40">
        <f>COUNTIF('Ujala Plus DB'!$A$2:$A$40166,'Branch Summary'!G23)</f>
        <v>3</v>
      </c>
      <c r="Q23" s="43">
        <f>SUMIF('Ujala Plus DB'!$A$2:$A$40166,'Branch Summary'!G23,'Ujala Plus DB'!$W$2:$W$40166)</f>
        <v>205000</v>
      </c>
      <c r="R23" s="40">
        <f>COUNTIFS('Priority Customer'!$B$2:$B$45498,'Branch Summary'!F23,'Priority Customer'!$D$2:$D$45498,'Branch Summary'!G23,'Priority Customer'!$BD$2:$BD$45498,"&lt;&gt;"&amp;"")</f>
        <v>1</v>
      </c>
      <c r="S23" s="43">
        <f>SUMIFS('Priority Customer'!$L$2:$L$45498,'Priority Customer'!$B$2:$B$45498,'Branch Summary'!F23,'Priority Customer'!$D$2:$D$45498,'Branch Summary'!G23,'Priority Customer'!$BD$2:$BD$45498,"&lt;&gt;"&amp;"")</f>
        <v>50000</v>
      </c>
      <c r="T23" s="40">
        <f ca="1">COUNTIFS('Priority Customer'!$B$2:$B$50000,'Branch Summary'!F23,'Priority Customer'!$D$2:$D$50000,'Branch Summary'!G23,'Priority Customer'!$Q$2:$Q$50000,"FTNR",'Priority Customer'!$Z$2:$Z$50000,"&lt;&gt;"&amp;"",'Priority Customer'!$BK$2:$BK$50000,TEXT(TODAY()-1,"mmm"))</f>
        <v>0</v>
      </c>
      <c r="U23" s="40">
        <f ca="1">COUNTIFS('Priority Customer'!$B$2:$B$50000,'Branch Summary'!F23,'Priority Customer'!$D$2:$D$50000,'Branch Summary'!G23,'Priority Customer'!$Z$2:$Z$50000,"&lt;&gt;"&amp;"",'Priority Customer'!$BK$2:$BK$50000,TEXT(TODAY()-1,"mmm"))</f>
        <v>1</v>
      </c>
      <c r="V23" s="26">
        <f t="shared" ca="1" si="5"/>
        <v>0</v>
      </c>
      <c r="W23" s="3">
        <f>COUNTIFS('FTNR Data'!$F$2:$F$49919,'Branch Summary'!F23,'FTNR Data'!$A$2:$A$49919,'Branch Summary'!G23,'FTNR Data'!$AX$2:$AX$49919,"Branch",'FTNR Data'!$S$2:$S$49919,"FTNR")</f>
        <v>0</v>
      </c>
      <c r="X23" s="3">
        <f>COUNTIFS('FTNR Data'!$F$2:$F$49919,'Branch Summary'!F23,'FTNR Data'!$A$2:$A$49919,'Branch Summary'!G23,'FTNR Data'!$AX$2:$AX$49919,"Branch")</f>
        <v>0</v>
      </c>
      <c r="Y23" s="11" t="str">
        <f t="shared" si="6"/>
        <v>-</v>
      </c>
      <c r="Z23" s="3">
        <f ca="1">COUNTIFS('FTNR Data'!$F$2:$F$49919,'Branch Summary'!F23,'FTNR Data'!$A$2:$A$49919,'Branch Summary'!G23,'FTNR Data'!$AX$2:$AX$49919,"PQM",'FTNR Data'!$S$2:$S$49919,"FTNR")+COUNTIFS('Priority Customer'!$B$2:$B$50000,'Branch Summary'!F23,'Priority Customer'!$D$2:$D$50000,'Branch Summary'!G23,'Priority Customer'!$Q$2:$Q$50000,"FTNR",'Priority Customer'!$Z$2:$Z$50000,"&lt;&gt;"&amp;"",'Priority Customer'!$BK$2:$BK$50000,TEXT(TODAY()-1,"mmm"))</f>
        <v>2</v>
      </c>
      <c r="AA23" s="3">
        <f ca="1">COUNTIFS('FTNR Data'!$F$2:$F$49919,'Branch Summary'!F23,'FTNR Data'!$A$2:$A$49919,'Branch Summary'!G23,'FTNR Data'!$AX$2:$AX$49919,"PQM")+COUNTIFS('Priority Customer'!$B$2:$B$50000,'Branch Summary'!F23,'Priority Customer'!$D$2:$D$50000,'Branch Summary'!G23,'Priority Customer'!$Z$2:$Z$50000,"&lt;&gt;"&amp;"",'Priority Customer'!$BK$2:$BK$50000,TEXT(TODAY()-1,"mmm"))</f>
        <v>14</v>
      </c>
      <c r="AB23" s="11">
        <f t="shared" ca="1" si="7"/>
        <v>0.14285714285714285</v>
      </c>
      <c r="AC23" s="28">
        <f>IFERROR(COUNTIFS('GRT Data'!$F$2:$F$78519,'Branch Summary'!$F23,'GRT Data'!$A$2:$A$78519,'Branch Summary'!$G23,'GRT Data'!$AU$2:$AU$78519,"PQM",'GRT Data'!$CN$2:$CN$78519,0)/I23,"-")</f>
        <v>0.21428571428571427</v>
      </c>
      <c r="AD23" s="28">
        <f>IFERROR(COUNTIFS('GRT Data'!$F$2:$F$78519,'Branch Summary'!$F23,'GRT Data'!$A$2:$A$78519,'Branch Summary'!$G23,'GRT Data'!$AU$2:$AU$78519,"PQM",'GRT Data'!$CN$2:$CN$78519,1)/I23,"-")</f>
        <v>0.6428571428571429</v>
      </c>
      <c r="AE23" s="28">
        <f>IFERROR(COUNTIFS('GRT Data'!$F$2:$F$78519,'Branch Summary'!$F23,'GRT Data'!$A$2:$A$78519,'Branch Summary'!$G23,'GRT Data'!$AU$2:$AU$78519,"PQM",'GRT Data'!$CN$2:$CN$78519,2)/I23,"-")</f>
        <v>0</v>
      </c>
      <c r="AF23" s="28">
        <f>IFERROR(COUNTIFS('GRT Data'!$F$2:$F$78519,'Branch Summary'!$F23,'GRT Data'!$A$2:$A$78519,'Branch Summary'!$G23,'GRT Data'!$AU$2:$AU$78519,"PQM",'GRT Data'!$CN$2:$CN$78519,"&gt;"&amp;2)/I23,"-")</f>
        <v>0.14285714285714285</v>
      </c>
    </row>
    <row r="24" spans="1:32" x14ac:dyDescent="0.35">
      <c r="A24" s="18" t="s">
        <v>826</v>
      </c>
      <c r="B24" s="18" t="s">
        <v>15601</v>
      </c>
      <c r="C24" s="18" t="s">
        <v>779</v>
      </c>
      <c r="D24" s="18" t="s">
        <v>828</v>
      </c>
      <c r="E24" s="18" t="s">
        <v>626</v>
      </c>
      <c r="F24" s="19" t="s">
        <v>627</v>
      </c>
      <c r="G24" s="18" t="s">
        <v>266</v>
      </c>
      <c r="H24" s="3">
        <f>COUNTIFS('GRT Data'!$F$2:$F$78519,'Branch Summary'!F24,'GRT Data'!$A$2:$A$78519,'Branch Summary'!G24,'GRT Data'!$AU$2:$AU$78519,"Branch")</f>
        <v>0</v>
      </c>
      <c r="I24" s="3">
        <f>COUNTIFS('GRT Data'!$F$2:$F$78519,'Branch Summary'!F24,'GRT Data'!$A$2:$A$78519,'Branch Summary'!G24,'GRT Data'!$AU$2:$AU$78519,"PQM")</f>
        <v>13</v>
      </c>
      <c r="J24" s="3">
        <f t="shared" si="1"/>
        <v>13</v>
      </c>
      <c r="K24" s="11">
        <f t="shared" si="2"/>
        <v>1</v>
      </c>
      <c r="L24" s="3">
        <f ca="1">COUNTIFS('GRT Data'!$F$2:$F$78519,'Branch Summary'!F24,'GRT Data'!$A$2:$A$78519,'Branch Summary'!G24,'GRT Data'!$AU$2:$AU$78519,"Branch",'GRT Data'!$AR$2:$AR$78519,$L$3)</f>
        <v>0</v>
      </c>
      <c r="M24" s="3">
        <f ca="1">COUNTIFS('GRT Data'!$F$2:$F$78519,'Branch Summary'!F24,'GRT Data'!$A$2:$A$78519,'Branch Summary'!G24,'GRT Data'!$AU$2:$AU$78519,"PQM",'GRT Data'!$AR$2:$AR$78519,$L$3)</f>
        <v>5</v>
      </c>
      <c r="N24" s="3">
        <f t="shared" ca="1" si="3"/>
        <v>5</v>
      </c>
      <c r="O24" s="11">
        <f t="shared" ca="1" si="4"/>
        <v>1</v>
      </c>
      <c r="P24" s="40">
        <f>COUNTIF('Ujala Plus DB'!$A$2:$A$40166,'Branch Summary'!G24)</f>
        <v>6</v>
      </c>
      <c r="Q24" s="43">
        <f>SUMIF('Ujala Plus DB'!$A$2:$A$40166,'Branch Summary'!G24,'Ujala Plus DB'!$W$2:$W$40166)</f>
        <v>459000</v>
      </c>
      <c r="R24" s="40">
        <f>COUNTIFS('Priority Customer'!$B$2:$B$45498,'Branch Summary'!F24,'Priority Customer'!$D$2:$D$45498,'Branch Summary'!G24,'Priority Customer'!$BD$2:$BD$45498,"&lt;&gt;"&amp;"")</f>
        <v>2</v>
      </c>
      <c r="S24" s="43">
        <f>SUMIFS('Priority Customer'!$L$2:$L$45498,'Priority Customer'!$B$2:$B$45498,'Branch Summary'!F24,'Priority Customer'!$D$2:$D$45498,'Branch Summary'!G24,'Priority Customer'!$BD$2:$BD$45498,"&lt;&gt;"&amp;"")</f>
        <v>167000</v>
      </c>
      <c r="T24" s="40">
        <f ca="1">COUNTIFS('Priority Customer'!$B$2:$B$50000,'Branch Summary'!F24,'Priority Customer'!$D$2:$D$50000,'Branch Summary'!G24,'Priority Customer'!$Q$2:$Q$50000,"FTNR",'Priority Customer'!$Z$2:$Z$50000,"&lt;&gt;"&amp;"",'Priority Customer'!$BK$2:$BK$50000,TEXT(TODAY()-1,"mmm"))</f>
        <v>0</v>
      </c>
      <c r="U24" s="40">
        <f ca="1">COUNTIFS('Priority Customer'!$B$2:$B$50000,'Branch Summary'!F24,'Priority Customer'!$D$2:$D$50000,'Branch Summary'!G24,'Priority Customer'!$Z$2:$Z$50000,"&lt;&gt;"&amp;"",'Priority Customer'!$BK$2:$BK$50000,TEXT(TODAY()-1,"mmm"))</f>
        <v>3</v>
      </c>
      <c r="V24" s="26">
        <f t="shared" ca="1" si="5"/>
        <v>0</v>
      </c>
      <c r="W24" s="3">
        <f>COUNTIFS('FTNR Data'!$F$2:$F$49919,'Branch Summary'!F24,'FTNR Data'!$A$2:$A$49919,'Branch Summary'!G24,'FTNR Data'!$AX$2:$AX$49919,"Branch",'FTNR Data'!$S$2:$S$49919,"FTNR")</f>
        <v>0</v>
      </c>
      <c r="X24" s="3">
        <f>COUNTIFS('FTNR Data'!$F$2:$F$49919,'Branch Summary'!F24,'FTNR Data'!$A$2:$A$49919,'Branch Summary'!G24,'FTNR Data'!$AX$2:$AX$49919,"Branch")</f>
        <v>0</v>
      </c>
      <c r="Y24" s="11" t="str">
        <f t="shared" si="6"/>
        <v>-</v>
      </c>
      <c r="Z24" s="3">
        <f ca="1">COUNTIFS('FTNR Data'!$F$2:$F$49919,'Branch Summary'!F24,'FTNR Data'!$A$2:$A$49919,'Branch Summary'!G24,'FTNR Data'!$AX$2:$AX$49919,"PQM",'FTNR Data'!$S$2:$S$49919,"FTNR")+COUNTIFS('Priority Customer'!$B$2:$B$50000,'Branch Summary'!F24,'Priority Customer'!$D$2:$D$50000,'Branch Summary'!G24,'Priority Customer'!$Q$2:$Q$50000,"FTNR",'Priority Customer'!$Z$2:$Z$50000,"&lt;&gt;"&amp;"",'Priority Customer'!$BK$2:$BK$50000,TEXT(TODAY()-1,"mmm"))</f>
        <v>0</v>
      </c>
      <c r="AA24" s="3">
        <f ca="1">COUNTIFS('FTNR Data'!$F$2:$F$49919,'Branch Summary'!F24,'FTNR Data'!$A$2:$A$49919,'Branch Summary'!G24,'FTNR Data'!$AX$2:$AX$49919,"PQM")+COUNTIFS('Priority Customer'!$B$2:$B$50000,'Branch Summary'!F24,'Priority Customer'!$D$2:$D$50000,'Branch Summary'!G24,'Priority Customer'!$Z$2:$Z$50000,"&lt;&gt;"&amp;"",'Priority Customer'!$BK$2:$BK$50000,TEXT(TODAY()-1,"mmm"))</f>
        <v>14</v>
      </c>
      <c r="AB24" s="11">
        <f t="shared" ca="1" si="7"/>
        <v>0</v>
      </c>
      <c r="AC24" s="28">
        <f>IFERROR(COUNTIFS('GRT Data'!$F$2:$F$78519,'Branch Summary'!$F24,'GRT Data'!$A$2:$A$78519,'Branch Summary'!$G24,'GRT Data'!$AU$2:$AU$78519,"PQM",'GRT Data'!$CN$2:$CN$78519,0)/I24,"-")</f>
        <v>0.69230769230769229</v>
      </c>
      <c r="AD24" s="28">
        <f>IFERROR(COUNTIFS('GRT Data'!$F$2:$F$78519,'Branch Summary'!$F24,'GRT Data'!$A$2:$A$78519,'Branch Summary'!$G24,'GRT Data'!$AU$2:$AU$78519,"PQM",'GRT Data'!$CN$2:$CN$78519,1)/I24,"-")</f>
        <v>0.30769230769230771</v>
      </c>
      <c r="AE24" s="28">
        <f>IFERROR(COUNTIFS('GRT Data'!$F$2:$F$78519,'Branch Summary'!$F24,'GRT Data'!$A$2:$A$78519,'Branch Summary'!$G24,'GRT Data'!$AU$2:$AU$78519,"PQM",'GRT Data'!$CN$2:$CN$78519,2)/I24,"-")</f>
        <v>0</v>
      </c>
      <c r="AF24" s="28">
        <f>IFERROR(COUNTIFS('GRT Data'!$F$2:$F$78519,'Branch Summary'!$F24,'GRT Data'!$A$2:$A$78519,'Branch Summary'!$G24,'GRT Data'!$AU$2:$AU$78519,"PQM",'GRT Data'!$CN$2:$CN$78519,"&gt;"&amp;2)/I24,"-")</f>
        <v>0</v>
      </c>
    </row>
    <row r="25" spans="1:32" x14ac:dyDescent="0.35">
      <c r="A25" s="18" t="s">
        <v>826</v>
      </c>
      <c r="B25" s="18" t="s">
        <v>15601</v>
      </c>
      <c r="C25" s="18" t="s">
        <v>779</v>
      </c>
      <c r="D25" s="18" t="s">
        <v>828</v>
      </c>
      <c r="E25" s="18" t="s">
        <v>620</v>
      </c>
      <c r="F25" s="19" t="s">
        <v>621</v>
      </c>
      <c r="G25" s="18" t="s">
        <v>263</v>
      </c>
      <c r="H25" s="3">
        <f>COUNTIFS('GRT Data'!$F$2:$F$78519,'Branch Summary'!F25,'GRT Data'!$A$2:$A$78519,'Branch Summary'!G25,'GRT Data'!$AU$2:$AU$78519,"Branch")</f>
        <v>1</v>
      </c>
      <c r="I25" s="3">
        <f>COUNTIFS('GRT Data'!$F$2:$F$78519,'Branch Summary'!F25,'GRT Data'!$A$2:$A$78519,'Branch Summary'!G25,'GRT Data'!$AU$2:$AU$78519,"PQM")</f>
        <v>3</v>
      </c>
      <c r="J25" s="3">
        <f t="shared" si="1"/>
        <v>4</v>
      </c>
      <c r="K25" s="11">
        <f t="shared" si="2"/>
        <v>0.75</v>
      </c>
      <c r="L25" s="3">
        <f ca="1">COUNTIFS('GRT Data'!$F$2:$F$78519,'Branch Summary'!F25,'GRT Data'!$A$2:$A$78519,'Branch Summary'!G25,'GRT Data'!$AU$2:$AU$78519,"Branch",'GRT Data'!$AR$2:$AR$78519,$L$3)</f>
        <v>0</v>
      </c>
      <c r="M25" s="3">
        <f ca="1">COUNTIFS('GRT Data'!$F$2:$F$78519,'Branch Summary'!F25,'GRT Data'!$A$2:$A$78519,'Branch Summary'!G25,'GRT Data'!$AU$2:$AU$78519,"PQM",'GRT Data'!$AR$2:$AR$78519,$L$3)</f>
        <v>2</v>
      </c>
      <c r="N25" s="3">
        <f t="shared" ca="1" si="3"/>
        <v>2</v>
      </c>
      <c r="O25" s="11">
        <f t="shared" ca="1" si="4"/>
        <v>1</v>
      </c>
      <c r="P25" s="40">
        <f>COUNTIF('Ujala Plus DB'!$A$2:$A$40166,'Branch Summary'!G25)</f>
        <v>3</v>
      </c>
      <c r="Q25" s="43">
        <f>SUMIF('Ujala Plus DB'!$A$2:$A$40166,'Branch Summary'!G25,'Ujala Plus DB'!$W$2:$W$40166)</f>
        <v>215000</v>
      </c>
      <c r="R25" s="40">
        <f>COUNTIFS('Priority Customer'!$B$2:$B$45498,'Branch Summary'!F25,'Priority Customer'!$D$2:$D$45498,'Branch Summary'!G25,'Priority Customer'!$BD$2:$BD$45498,"&lt;&gt;"&amp;"")</f>
        <v>1</v>
      </c>
      <c r="S25" s="43">
        <f>SUMIFS('Priority Customer'!$L$2:$L$45498,'Priority Customer'!$B$2:$B$45498,'Branch Summary'!F25,'Priority Customer'!$D$2:$D$45498,'Branch Summary'!G25,'Priority Customer'!$BD$2:$BD$45498,"&lt;&gt;"&amp;"")</f>
        <v>73000</v>
      </c>
      <c r="T25" s="40">
        <f ca="1">COUNTIFS('Priority Customer'!$B$2:$B$50000,'Branch Summary'!F25,'Priority Customer'!$D$2:$D$50000,'Branch Summary'!G25,'Priority Customer'!$Q$2:$Q$50000,"FTNR",'Priority Customer'!$Z$2:$Z$50000,"&lt;&gt;"&amp;"",'Priority Customer'!$BK$2:$BK$50000,TEXT(TODAY()-1,"mmm"))</f>
        <v>0</v>
      </c>
      <c r="U25" s="40">
        <f ca="1">COUNTIFS('Priority Customer'!$B$2:$B$50000,'Branch Summary'!F25,'Priority Customer'!$D$2:$D$50000,'Branch Summary'!G25,'Priority Customer'!$Z$2:$Z$50000,"&lt;&gt;"&amp;"",'Priority Customer'!$BK$2:$BK$50000,TEXT(TODAY()-1,"mmm"))</f>
        <v>1</v>
      </c>
      <c r="V25" s="26">
        <f t="shared" ca="1" si="5"/>
        <v>0</v>
      </c>
      <c r="W25" s="3">
        <f>COUNTIFS('FTNR Data'!$F$2:$F$49919,'Branch Summary'!F25,'FTNR Data'!$A$2:$A$49919,'Branch Summary'!G25,'FTNR Data'!$AX$2:$AX$49919,"Branch",'FTNR Data'!$S$2:$S$49919,"FTNR")</f>
        <v>0</v>
      </c>
      <c r="X25" s="3">
        <f>COUNTIFS('FTNR Data'!$F$2:$F$49919,'Branch Summary'!F25,'FTNR Data'!$A$2:$A$49919,'Branch Summary'!G25,'FTNR Data'!$AX$2:$AX$49919,"Branch")</f>
        <v>1</v>
      </c>
      <c r="Y25" s="11">
        <f t="shared" si="6"/>
        <v>0</v>
      </c>
      <c r="Z25" s="3">
        <f ca="1">COUNTIFS('FTNR Data'!$F$2:$F$49919,'Branch Summary'!F25,'FTNR Data'!$A$2:$A$49919,'Branch Summary'!G25,'FTNR Data'!$AX$2:$AX$49919,"PQM",'FTNR Data'!$S$2:$S$49919,"FTNR")+COUNTIFS('Priority Customer'!$B$2:$B$50000,'Branch Summary'!F25,'Priority Customer'!$D$2:$D$50000,'Branch Summary'!G25,'Priority Customer'!$Q$2:$Q$50000,"FTNR",'Priority Customer'!$Z$2:$Z$50000,"&lt;&gt;"&amp;"",'Priority Customer'!$BK$2:$BK$50000,TEXT(TODAY()-1,"mmm"))</f>
        <v>0</v>
      </c>
      <c r="AA25" s="3">
        <f ca="1">COUNTIFS('FTNR Data'!$F$2:$F$49919,'Branch Summary'!F25,'FTNR Data'!$A$2:$A$49919,'Branch Summary'!G25,'FTNR Data'!$AX$2:$AX$49919,"PQM")+COUNTIFS('Priority Customer'!$B$2:$B$50000,'Branch Summary'!F25,'Priority Customer'!$D$2:$D$50000,'Branch Summary'!G25,'Priority Customer'!$Z$2:$Z$50000,"&lt;&gt;"&amp;"",'Priority Customer'!$BK$2:$BK$50000,TEXT(TODAY()-1,"mmm"))</f>
        <v>3</v>
      </c>
      <c r="AB25" s="11">
        <f t="shared" ca="1" si="7"/>
        <v>0</v>
      </c>
      <c r="AC25" s="28">
        <f>IFERROR(COUNTIFS('GRT Data'!$F$2:$F$78519,'Branch Summary'!$F25,'GRT Data'!$A$2:$A$78519,'Branch Summary'!$G25,'GRT Data'!$AU$2:$AU$78519,"PQM",'GRT Data'!$CN$2:$CN$78519,0)/I25,"-")</f>
        <v>1</v>
      </c>
      <c r="AD25" s="28">
        <f>IFERROR(COUNTIFS('GRT Data'!$F$2:$F$78519,'Branch Summary'!$F25,'GRT Data'!$A$2:$A$78519,'Branch Summary'!$G25,'GRT Data'!$AU$2:$AU$78519,"PQM",'GRT Data'!$CN$2:$CN$78519,1)/I25,"-")</f>
        <v>0</v>
      </c>
      <c r="AE25" s="28">
        <f>IFERROR(COUNTIFS('GRT Data'!$F$2:$F$78519,'Branch Summary'!$F25,'GRT Data'!$A$2:$A$78519,'Branch Summary'!$G25,'GRT Data'!$AU$2:$AU$78519,"PQM",'GRT Data'!$CN$2:$CN$78519,2)/I25,"-")</f>
        <v>0</v>
      </c>
      <c r="AF25" s="28">
        <f>IFERROR(COUNTIFS('GRT Data'!$F$2:$F$78519,'Branch Summary'!$F25,'GRT Data'!$A$2:$A$78519,'Branch Summary'!$G25,'GRT Data'!$AU$2:$AU$78519,"PQM",'GRT Data'!$CN$2:$CN$78519,"&gt;"&amp;2)/I25,"-")</f>
        <v>0</v>
      </c>
    </row>
    <row r="26" spans="1:32" x14ac:dyDescent="0.35">
      <c r="A26" s="18" t="s">
        <v>826</v>
      </c>
      <c r="B26" s="18" t="s">
        <v>15601</v>
      </c>
      <c r="C26" s="18" t="s">
        <v>779</v>
      </c>
      <c r="D26" s="18" t="s">
        <v>828</v>
      </c>
      <c r="E26" s="18" t="s">
        <v>628</v>
      </c>
      <c r="F26" s="19" t="s">
        <v>629</v>
      </c>
      <c r="G26" s="18" t="s">
        <v>267</v>
      </c>
      <c r="H26" s="3">
        <f>COUNTIFS('GRT Data'!$F$2:$F$78519,'Branch Summary'!F26,'GRT Data'!$A$2:$A$78519,'Branch Summary'!G26,'GRT Data'!$AU$2:$AU$78519,"Branch")</f>
        <v>0</v>
      </c>
      <c r="I26" s="3">
        <f>COUNTIFS('GRT Data'!$F$2:$F$78519,'Branch Summary'!F26,'GRT Data'!$A$2:$A$78519,'Branch Summary'!G26,'GRT Data'!$AU$2:$AU$78519,"PQM")</f>
        <v>9</v>
      </c>
      <c r="J26" s="3">
        <f t="shared" si="1"/>
        <v>9</v>
      </c>
      <c r="K26" s="11">
        <f t="shared" si="2"/>
        <v>1</v>
      </c>
      <c r="L26" s="3">
        <f ca="1">COUNTIFS('GRT Data'!$F$2:$F$78519,'Branch Summary'!F26,'GRT Data'!$A$2:$A$78519,'Branch Summary'!G26,'GRT Data'!$AU$2:$AU$78519,"Branch",'GRT Data'!$AR$2:$AR$78519,$L$3)</f>
        <v>0</v>
      </c>
      <c r="M26" s="3">
        <f ca="1">COUNTIFS('GRT Data'!$F$2:$F$78519,'Branch Summary'!F26,'GRT Data'!$A$2:$A$78519,'Branch Summary'!G26,'GRT Data'!$AU$2:$AU$78519,"PQM",'GRT Data'!$AR$2:$AR$78519,$L$3)</f>
        <v>2</v>
      </c>
      <c r="N26" s="3">
        <f t="shared" ca="1" si="3"/>
        <v>2</v>
      </c>
      <c r="O26" s="11">
        <f t="shared" ca="1" si="4"/>
        <v>1</v>
      </c>
      <c r="P26" s="40">
        <f>COUNTIF('Ujala Plus DB'!$A$2:$A$40166,'Branch Summary'!G26)</f>
        <v>5</v>
      </c>
      <c r="Q26" s="43">
        <f>SUMIF('Ujala Plus DB'!$A$2:$A$40166,'Branch Summary'!G26,'Ujala Plus DB'!$W$2:$W$40166)</f>
        <v>330000</v>
      </c>
      <c r="R26" s="40">
        <f>COUNTIFS('Priority Customer'!$B$2:$B$45498,'Branch Summary'!F26,'Priority Customer'!$D$2:$D$45498,'Branch Summary'!G26,'Priority Customer'!$BD$2:$BD$45498,"&lt;&gt;"&amp;"")</f>
        <v>3</v>
      </c>
      <c r="S26" s="43">
        <f>SUMIFS('Priority Customer'!$L$2:$L$45498,'Priority Customer'!$B$2:$B$45498,'Branch Summary'!F26,'Priority Customer'!$D$2:$D$45498,'Branch Summary'!G26,'Priority Customer'!$BD$2:$BD$45498,"&lt;&gt;"&amp;"")</f>
        <v>190000</v>
      </c>
      <c r="T26" s="40">
        <f ca="1">COUNTIFS('Priority Customer'!$B$2:$B$50000,'Branch Summary'!F26,'Priority Customer'!$D$2:$D$50000,'Branch Summary'!G26,'Priority Customer'!$Q$2:$Q$50000,"FTNR",'Priority Customer'!$Z$2:$Z$50000,"&lt;&gt;"&amp;"",'Priority Customer'!$BK$2:$BK$50000,TEXT(TODAY()-1,"mmm"))</f>
        <v>0</v>
      </c>
      <c r="U26" s="40">
        <f ca="1">COUNTIFS('Priority Customer'!$B$2:$B$50000,'Branch Summary'!F26,'Priority Customer'!$D$2:$D$50000,'Branch Summary'!G26,'Priority Customer'!$Z$2:$Z$50000,"&lt;&gt;"&amp;"",'Priority Customer'!$BK$2:$BK$50000,TEXT(TODAY()-1,"mmm"))</f>
        <v>3</v>
      </c>
      <c r="V26" s="26">
        <f t="shared" ca="1" si="5"/>
        <v>0</v>
      </c>
      <c r="W26" s="3">
        <f>COUNTIFS('FTNR Data'!$F$2:$F$49919,'Branch Summary'!F26,'FTNR Data'!$A$2:$A$49919,'Branch Summary'!G26,'FTNR Data'!$AX$2:$AX$49919,"Branch",'FTNR Data'!$S$2:$S$49919,"FTNR")</f>
        <v>0</v>
      </c>
      <c r="X26" s="3">
        <f>COUNTIFS('FTNR Data'!$F$2:$F$49919,'Branch Summary'!F26,'FTNR Data'!$A$2:$A$49919,'Branch Summary'!G26,'FTNR Data'!$AX$2:$AX$49919,"Branch")</f>
        <v>0</v>
      </c>
      <c r="Y26" s="11" t="str">
        <f t="shared" si="6"/>
        <v>-</v>
      </c>
      <c r="Z26" s="3">
        <f ca="1">COUNTIFS('FTNR Data'!$F$2:$F$49919,'Branch Summary'!F26,'FTNR Data'!$A$2:$A$49919,'Branch Summary'!G26,'FTNR Data'!$AX$2:$AX$49919,"PQM",'FTNR Data'!$S$2:$S$49919,"FTNR")+COUNTIFS('Priority Customer'!$B$2:$B$50000,'Branch Summary'!F26,'Priority Customer'!$D$2:$D$50000,'Branch Summary'!G26,'Priority Customer'!$Q$2:$Q$50000,"FTNR",'Priority Customer'!$Z$2:$Z$50000,"&lt;&gt;"&amp;"",'Priority Customer'!$BK$2:$BK$50000,TEXT(TODAY()-1,"mmm"))</f>
        <v>0</v>
      </c>
      <c r="AA26" s="3">
        <f ca="1">COUNTIFS('FTNR Data'!$F$2:$F$49919,'Branch Summary'!F26,'FTNR Data'!$A$2:$A$49919,'Branch Summary'!G26,'FTNR Data'!$AX$2:$AX$49919,"PQM")+COUNTIFS('Priority Customer'!$B$2:$B$50000,'Branch Summary'!F26,'Priority Customer'!$D$2:$D$50000,'Branch Summary'!G26,'Priority Customer'!$Z$2:$Z$50000,"&lt;&gt;"&amp;"",'Priority Customer'!$BK$2:$BK$50000,TEXT(TODAY()-1,"mmm"))</f>
        <v>12</v>
      </c>
      <c r="AB26" s="11">
        <f t="shared" ca="1" si="7"/>
        <v>0</v>
      </c>
      <c r="AC26" s="28">
        <f>IFERROR(COUNTIFS('GRT Data'!$F$2:$F$78519,'Branch Summary'!$F26,'GRT Data'!$A$2:$A$78519,'Branch Summary'!$G26,'GRT Data'!$AU$2:$AU$78519,"PQM",'GRT Data'!$CN$2:$CN$78519,0)/I26,"-")</f>
        <v>0.77777777777777779</v>
      </c>
      <c r="AD26" s="28">
        <f>IFERROR(COUNTIFS('GRT Data'!$F$2:$F$78519,'Branch Summary'!$F26,'GRT Data'!$A$2:$A$78519,'Branch Summary'!$G26,'GRT Data'!$AU$2:$AU$78519,"PQM",'GRT Data'!$CN$2:$CN$78519,1)/I26,"-")</f>
        <v>0</v>
      </c>
      <c r="AE26" s="28">
        <f>IFERROR(COUNTIFS('GRT Data'!$F$2:$F$78519,'Branch Summary'!$F26,'GRT Data'!$A$2:$A$78519,'Branch Summary'!$G26,'GRT Data'!$AU$2:$AU$78519,"PQM",'GRT Data'!$CN$2:$CN$78519,2)/I26,"-")</f>
        <v>0.1111111111111111</v>
      </c>
      <c r="AF26" s="28">
        <f>IFERROR(COUNTIFS('GRT Data'!$F$2:$F$78519,'Branch Summary'!$F26,'GRT Data'!$A$2:$A$78519,'Branch Summary'!$G26,'GRT Data'!$AU$2:$AU$78519,"PQM",'GRT Data'!$CN$2:$CN$78519,"&gt;"&amp;2)/I26,"-")</f>
        <v>0.1111111111111111</v>
      </c>
    </row>
    <row r="27" spans="1:32" x14ac:dyDescent="0.35">
      <c r="A27" s="18" t="s">
        <v>826</v>
      </c>
      <c r="B27" s="18" t="s">
        <v>15601</v>
      </c>
      <c r="C27" s="18" t="s">
        <v>779</v>
      </c>
      <c r="D27" s="18" t="s">
        <v>828</v>
      </c>
      <c r="E27" s="18" t="s">
        <v>624</v>
      </c>
      <c r="F27" s="19" t="s">
        <v>625</v>
      </c>
      <c r="G27" s="18" t="s">
        <v>265</v>
      </c>
      <c r="H27" s="3">
        <f>COUNTIFS('GRT Data'!$F$2:$F$78519,'Branch Summary'!F27,'GRT Data'!$A$2:$A$78519,'Branch Summary'!G27,'GRT Data'!$AU$2:$AU$78519,"Branch")</f>
        <v>1</v>
      </c>
      <c r="I27" s="3">
        <f>COUNTIFS('GRT Data'!$F$2:$F$78519,'Branch Summary'!F27,'GRT Data'!$A$2:$A$78519,'Branch Summary'!G27,'GRT Data'!$AU$2:$AU$78519,"PQM")</f>
        <v>10</v>
      </c>
      <c r="J27" s="3">
        <f t="shared" si="1"/>
        <v>11</v>
      </c>
      <c r="K27" s="11">
        <f t="shared" si="2"/>
        <v>0.90909090909090906</v>
      </c>
      <c r="L27" s="3">
        <f ca="1">COUNTIFS('GRT Data'!$F$2:$F$78519,'Branch Summary'!F27,'GRT Data'!$A$2:$A$78519,'Branch Summary'!G27,'GRT Data'!$AU$2:$AU$78519,"Branch",'GRT Data'!$AR$2:$AR$78519,$L$3)</f>
        <v>1</v>
      </c>
      <c r="M27" s="3">
        <f ca="1">COUNTIFS('GRT Data'!$F$2:$F$78519,'Branch Summary'!F27,'GRT Data'!$A$2:$A$78519,'Branch Summary'!G27,'GRT Data'!$AU$2:$AU$78519,"PQM",'GRT Data'!$AR$2:$AR$78519,$L$3)</f>
        <v>0</v>
      </c>
      <c r="N27" s="3">
        <f t="shared" ca="1" si="3"/>
        <v>1</v>
      </c>
      <c r="O27" s="11">
        <f t="shared" ca="1" si="4"/>
        <v>0</v>
      </c>
      <c r="P27" s="40">
        <f>COUNTIF('Ujala Plus DB'!$A$2:$A$40166,'Branch Summary'!G27)</f>
        <v>4</v>
      </c>
      <c r="Q27" s="43">
        <f>SUMIF('Ujala Plus DB'!$A$2:$A$40166,'Branch Summary'!G27,'Ujala Plus DB'!$W$2:$W$40166)</f>
        <v>200000</v>
      </c>
      <c r="R27" s="40">
        <f>COUNTIFS('Priority Customer'!$B$2:$B$45498,'Branch Summary'!F27,'Priority Customer'!$D$2:$D$45498,'Branch Summary'!G27,'Priority Customer'!$BD$2:$BD$45498,"&lt;&gt;"&amp;"")</f>
        <v>1</v>
      </c>
      <c r="S27" s="43">
        <f>SUMIFS('Priority Customer'!$L$2:$L$45498,'Priority Customer'!$B$2:$B$45498,'Branch Summary'!F27,'Priority Customer'!$D$2:$D$45498,'Branch Summary'!G27,'Priority Customer'!$BD$2:$BD$45498,"&lt;&gt;"&amp;"")</f>
        <v>75000</v>
      </c>
      <c r="T27" s="40">
        <f ca="1">COUNTIFS('Priority Customer'!$B$2:$B$50000,'Branch Summary'!F27,'Priority Customer'!$D$2:$D$50000,'Branch Summary'!G27,'Priority Customer'!$Q$2:$Q$50000,"FTNR",'Priority Customer'!$Z$2:$Z$50000,"&lt;&gt;"&amp;"",'Priority Customer'!$BK$2:$BK$50000,TEXT(TODAY()-1,"mmm"))</f>
        <v>0</v>
      </c>
      <c r="U27" s="40">
        <f ca="1">COUNTIFS('Priority Customer'!$B$2:$B$50000,'Branch Summary'!F27,'Priority Customer'!$D$2:$D$50000,'Branch Summary'!G27,'Priority Customer'!$Z$2:$Z$50000,"&lt;&gt;"&amp;"",'Priority Customer'!$BK$2:$BK$50000,TEXT(TODAY()-1,"mmm"))</f>
        <v>2</v>
      </c>
      <c r="V27" s="26">
        <f t="shared" ca="1" si="5"/>
        <v>0</v>
      </c>
      <c r="W27" s="3">
        <f>COUNTIFS('FTNR Data'!$F$2:$F$49919,'Branch Summary'!F27,'FTNR Data'!$A$2:$A$49919,'Branch Summary'!G27,'FTNR Data'!$AX$2:$AX$49919,"Branch",'FTNR Data'!$S$2:$S$49919,"FTNR")</f>
        <v>0</v>
      </c>
      <c r="X27" s="3">
        <f>COUNTIFS('FTNR Data'!$F$2:$F$49919,'Branch Summary'!F27,'FTNR Data'!$A$2:$A$49919,'Branch Summary'!G27,'FTNR Data'!$AX$2:$AX$49919,"Branch")</f>
        <v>1</v>
      </c>
      <c r="Y27" s="11">
        <f t="shared" si="6"/>
        <v>0</v>
      </c>
      <c r="Z27" s="3">
        <f ca="1">COUNTIFS('FTNR Data'!$F$2:$F$49919,'Branch Summary'!F27,'FTNR Data'!$A$2:$A$49919,'Branch Summary'!G27,'FTNR Data'!$AX$2:$AX$49919,"PQM",'FTNR Data'!$S$2:$S$49919,"FTNR")+COUNTIFS('Priority Customer'!$B$2:$B$50000,'Branch Summary'!F27,'Priority Customer'!$D$2:$D$50000,'Branch Summary'!G27,'Priority Customer'!$Q$2:$Q$50000,"FTNR",'Priority Customer'!$Z$2:$Z$50000,"&lt;&gt;"&amp;"",'Priority Customer'!$BK$2:$BK$50000,TEXT(TODAY()-1,"mmm"))</f>
        <v>1</v>
      </c>
      <c r="AA27" s="3">
        <f ca="1">COUNTIFS('FTNR Data'!$F$2:$F$49919,'Branch Summary'!F27,'FTNR Data'!$A$2:$A$49919,'Branch Summary'!G27,'FTNR Data'!$AX$2:$AX$49919,"PQM")+COUNTIFS('Priority Customer'!$B$2:$B$50000,'Branch Summary'!F27,'Priority Customer'!$D$2:$D$50000,'Branch Summary'!G27,'Priority Customer'!$Z$2:$Z$50000,"&lt;&gt;"&amp;"",'Priority Customer'!$BK$2:$BK$50000,TEXT(TODAY()-1,"mmm"))</f>
        <v>13</v>
      </c>
      <c r="AB27" s="11">
        <f t="shared" ca="1" si="7"/>
        <v>7.6923076923076927E-2</v>
      </c>
      <c r="AC27" s="28">
        <f>IFERROR(COUNTIFS('GRT Data'!$F$2:$F$78519,'Branch Summary'!$F27,'GRT Data'!$A$2:$A$78519,'Branch Summary'!$G27,'GRT Data'!$AU$2:$AU$78519,"PQM",'GRT Data'!$CN$2:$CN$78519,0)/I27,"-")</f>
        <v>0.5</v>
      </c>
      <c r="AD27" s="28">
        <f>IFERROR(COUNTIFS('GRT Data'!$F$2:$F$78519,'Branch Summary'!$F27,'GRT Data'!$A$2:$A$78519,'Branch Summary'!$G27,'GRT Data'!$AU$2:$AU$78519,"PQM",'GRT Data'!$CN$2:$CN$78519,1)/I27,"-")</f>
        <v>0.5</v>
      </c>
      <c r="AE27" s="28">
        <f>IFERROR(COUNTIFS('GRT Data'!$F$2:$F$78519,'Branch Summary'!$F27,'GRT Data'!$A$2:$A$78519,'Branch Summary'!$G27,'GRT Data'!$AU$2:$AU$78519,"PQM",'GRT Data'!$CN$2:$CN$78519,2)/I27,"-")</f>
        <v>0</v>
      </c>
      <c r="AF27" s="28">
        <f>IFERROR(COUNTIFS('GRT Data'!$F$2:$F$78519,'Branch Summary'!$F27,'GRT Data'!$A$2:$A$78519,'Branch Summary'!$G27,'GRT Data'!$AU$2:$AU$78519,"PQM",'GRT Data'!$CN$2:$CN$78519,"&gt;"&amp;2)/I27,"-")</f>
        <v>0</v>
      </c>
    </row>
    <row r="28" spans="1:32" x14ac:dyDescent="0.35">
      <c r="A28" s="18" t="s">
        <v>826</v>
      </c>
      <c r="B28" s="18" t="s">
        <v>15601</v>
      </c>
      <c r="C28" s="18" t="s">
        <v>779</v>
      </c>
      <c r="D28" s="18" t="s">
        <v>828</v>
      </c>
      <c r="E28" s="18" t="s">
        <v>622</v>
      </c>
      <c r="F28" s="19" t="s">
        <v>623</v>
      </c>
      <c r="G28" s="18" t="s">
        <v>264</v>
      </c>
      <c r="H28" s="3">
        <f>COUNTIFS('GRT Data'!$F$2:$F$78519,'Branch Summary'!F28,'GRT Data'!$A$2:$A$78519,'Branch Summary'!G28,'GRT Data'!$AU$2:$AU$78519,"Branch")</f>
        <v>1</v>
      </c>
      <c r="I28" s="3">
        <f>COUNTIFS('GRT Data'!$F$2:$F$78519,'Branch Summary'!F28,'GRT Data'!$A$2:$A$78519,'Branch Summary'!G28,'GRT Data'!$AU$2:$AU$78519,"PQM")</f>
        <v>6</v>
      </c>
      <c r="J28" s="3">
        <f t="shared" si="1"/>
        <v>7</v>
      </c>
      <c r="K28" s="11">
        <f t="shared" si="2"/>
        <v>0.8571428571428571</v>
      </c>
      <c r="L28" s="3">
        <f ca="1">COUNTIFS('GRT Data'!$F$2:$F$78519,'Branch Summary'!F28,'GRT Data'!$A$2:$A$78519,'Branch Summary'!G28,'GRT Data'!$AU$2:$AU$78519,"Branch",'GRT Data'!$AR$2:$AR$78519,$L$3)</f>
        <v>0</v>
      </c>
      <c r="M28" s="3">
        <f ca="1">COUNTIFS('GRT Data'!$F$2:$F$78519,'Branch Summary'!F28,'GRT Data'!$A$2:$A$78519,'Branch Summary'!G28,'GRT Data'!$AU$2:$AU$78519,"PQM",'GRT Data'!$AR$2:$AR$78519,$L$3)</f>
        <v>4</v>
      </c>
      <c r="N28" s="3">
        <f t="shared" ca="1" si="3"/>
        <v>4</v>
      </c>
      <c r="O28" s="11">
        <f t="shared" ca="1" si="4"/>
        <v>1</v>
      </c>
      <c r="P28" s="40">
        <f>COUNTIF('Ujala Plus DB'!$A$2:$A$40166,'Branch Summary'!G28)</f>
        <v>2</v>
      </c>
      <c r="Q28" s="43">
        <f>SUMIF('Ujala Plus DB'!$A$2:$A$40166,'Branch Summary'!G28,'Ujala Plus DB'!$W$2:$W$40166)</f>
        <v>123000</v>
      </c>
      <c r="R28" s="40">
        <f>COUNTIFS('Priority Customer'!$B$2:$B$45498,'Branch Summary'!F28,'Priority Customer'!$D$2:$D$45498,'Branch Summary'!G28,'Priority Customer'!$BD$2:$BD$45498,"&lt;&gt;"&amp;"")</f>
        <v>2</v>
      </c>
      <c r="S28" s="43">
        <f>SUMIFS('Priority Customer'!$L$2:$L$45498,'Priority Customer'!$B$2:$B$45498,'Branch Summary'!F28,'Priority Customer'!$D$2:$D$45498,'Branch Summary'!G28,'Priority Customer'!$BD$2:$BD$45498,"&lt;&gt;"&amp;"")</f>
        <v>123000</v>
      </c>
      <c r="T28" s="40">
        <f ca="1">COUNTIFS('Priority Customer'!$B$2:$B$50000,'Branch Summary'!F28,'Priority Customer'!$D$2:$D$50000,'Branch Summary'!G28,'Priority Customer'!$Q$2:$Q$50000,"FTNR",'Priority Customer'!$Z$2:$Z$50000,"&lt;&gt;"&amp;"",'Priority Customer'!$BK$2:$BK$50000,TEXT(TODAY()-1,"mmm"))</f>
        <v>0</v>
      </c>
      <c r="U28" s="40">
        <f ca="1">COUNTIFS('Priority Customer'!$B$2:$B$50000,'Branch Summary'!F28,'Priority Customer'!$D$2:$D$50000,'Branch Summary'!G28,'Priority Customer'!$Z$2:$Z$50000,"&lt;&gt;"&amp;"",'Priority Customer'!$BK$2:$BK$50000,TEXT(TODAY()-1,"mmm"))</f>
        <v>2</v>
      </c>
      <c r="V28" s="26">
        <f t="shared" ca="1" si="5"/>
        <v>0</v>
      </c>
      <c r="W28" s="3">
        <f>COUNTIFS('FTNR Data'!$F$2:$F$49919,'Branch Summary'!F28,'FTNR Data'!$A$2:$A$49919,'Branch Summary'!G28,'FTNR Data'!$AX$2:$AX$49919,"Branch",'FTNR Data'!$S$2:$S$49919,"FTNR")</f>
        <v>0</v>
      </c>
      <c r="X28" s="3">
        <f>COUNTIFS('FTNR Data'!$F$2:$F$49919,'Branch Summary'!F28,'FTNR Data'!$A$2:$A$49919,'Branch Summary'!G28,'FTNR Data'!$AX$2:$AX$49919,"Branch")</f>
        <v>1</v>
      </c>
      <c r="Y28" s="11">
        <f t="shared" si="6"/>
        <v>0</v>
      </c>
      <c r="Z28" s="3">
        <f ca="1">COUNTIFS('FTNR Data'!$F$2:$F$49919,'Branch Summary'!F28,'FTNR Data'!$A$2:$A$49919,'Branch Summary'!G28,'FTNR Data'!$AX$2:$AX$49919,"PQM",'FTNR Data'!$S$2:$S$49919,"FTNR")+COUNTIFS('Priority Customer'!$B$2:$B$50000,'Branch Summary'!F28,'Priority Customer'!$D$2:$D$50000,'Branch Summary'!G28,'Priority Customer'!$Q$2:$Q$50000,"FTNR",'Priority Customer'!$Z$2:$Z$50000,"&lt;&gt;"&amp;"",'Priority Customer'!$BK$2:$BK$50000,TEXT(TODAY()-1,"mmm"))</f>
        <v>0</v>
      </c>
      <c r="AA28" s="3">
        <f ca="1">COUNTIFS('FTNR Data'!$F$2:$F$49919,'Branch Summary'!F28,'FTNR Data'!$A$2:$A$49919,'Branch Summary'!G28,'FTNR Data'!$AX$2:$AX$49919,"PQM")+COUNTIFS('Priority Customer'!$B$2:$B$50000,'Branch Summary'!F28,'Priority Customer'!$D$2:$D$50000,'Branch Summary'!G28,'Priority Customer'!$Z$2:$Z$50000,"&lt;&gt;"&amp;"",'Priority Customer'!$BK$2:$BK$50000,TEXT(TODAY()-1,"mmm"))</f>
        <v>8</v>
      </c>
      <c r="AB28" s="11">
        <f t="shared" ca="1" si="7"/>
        <v>0</v>
      </c>
      <c r="AC28" s="28">
        <f>IFERROR(COUNTIFS('GRT Data'!$F$2:$F$78519,'Branch Summary'!$F28,'GRT Data'!$A$2:$A$78519,'Branch Summary'!$G28,'GRT Data'!$AU$2:$AU$78519,"PQM",'GRT Data'!$CN$2:$CN$78519,0)/I28,"-")</f>
        <v>1</v>
      </c>
      <c r="AD28" s="28">
        <f>IFERROR(COUNTIFS('GRT Data'!$F$2:$F$78519,'Branch Summary'!$F28,'GRT Data'!$A$2:$A$78519,'Branch Summary'!$G28,'GRT Data'!$AU$2:$AU$78519,"PQM",'GRT Data'!$CN$2:$CN$78519,1)/I28,"-")</f>
        <v>0</v>
      </c>
      <c r="AE28" s="28">
        <f>IFERROR(COUNTIFS('GRT Data'!$F$2:$F$78519,'Branch Summary'!$F28,'GRT Data'!$A$2:$A$78519,'Branch Summary'!$G28,'GRT Data'!$AU$2:$AU$78519,"PQM",'GRT Data'!$CN$2:$CN$78519,2)/I28,"-")</f>
        <v>0</v>
      </c>
      <c r="AF28" s="28">
        <f>IFERROR(COUNTIFS('GRT Data'!$F$2:$F$78519,'Branch Summary'!$F28,'GRT Data'!$A$2:$A$78519,'Branch Summary'!$G28,'GRT Data'!$AU$2:$AU$78519,"PQM",'GRT Data'!$CN$2:$CN$78519,"&gt;"&amp;2)/I28,"-")</f>
        <v>0</v>
      </c>
    </row>
    <row r="29" spans="1:32" x14ac:dyDescent="0.35">
      <c r="A29" s="18" t="s">
        <v>826</v>
      </c>
      <c r="B29" s="18" t="s">
        <v>15600</v>
      </c>
      <c r="C29" s="18" t="s">
        <v>778</v>
      </c>
      <c r="D29" s="18" t="s">
        <v>828</v>
      </c>
      <c r="E29" s="18" t="s">
        <v>529</v>
      </c>
      <c r="F29" s="19" t="s">
        <v>530</v>
      </c>
      <c r="G29" s="18" t="s">
        <v>217</v>
      </c>
      <c r="H29" s="3">
        <f>COUNTIFS('GRT Data'!$F$2:$F$78519,'Branch Summary'!F29,'GRT Data'!$A$2:$A$78519,'Branch Summary'!G29,'GRT Data'!$AU$2:$AU$78519,"Branch")</f>
        <v>3</v>
      </c>
      <c r="I29" s="3">
        <f>COUNTIFS('GRT Data'!$F$2:$F$78519,'Branch Summary'!F29,'GRT Data'!$A$2:$A$78519,'Branch Summary'!G29,'GRT Data'!$AU$2:$AU$78519,"PQM")</f>
        <v>7</v>
      </c>
      <c r="J29" s="3">
        <f t="shared" si="1"/>
        <v>10</v>
      </c>
      <c r="K29" s="11">
        <f t="shared" si="2"/>
        <v>0.7</v>
      </c>
      <c r="L29" s="3">
        <f ca="1">COUNTIFS('GRT Data'!$F$2:$F$78519,'Branch Summary'!F29,'GRT Data'!$A$2:$A$78519,'Branch Summary'!G29,'GRT Data'!$AU$2:$AU$78519,"Branch",'GRT Data'!$AR$2:$AR$78519,$L$3)</f>
        <v>1</v>
      </c>
      <c r="M29" s="3">
        <f ca="1">COUNTIFS('GRT Data'!$F$2:$F$78519,'Branch Summary'!F29,'GRT Data'!$A$2:$A$78519,'Branch Summary'!G29,'GRT Data'!$AU$2:$AU$78519,"PQM",'GRT Data'!$AR$2:$AR$78519,$L$3)</f>
        <v>1</v>
      </c>
      <c r="N29" s="3">
        <f t="shared" ca="1" si="3"/>
        <v>2</v>
      </c>
      <c r="O29" s="11">
        <f t="shared" ca="1" si="4"/>
        <v>0.5</v>
      </c>
      <c r="P29" s="40">
        <f>COUNTIF('Ujala Plus DB'!$A$2:$A$40166,'Branch Summary'!G29)</f>
        <v>11</v>
      </c>
      <c r="Q29" s="43">
        <f>SUMIF('Ujala Plus DB'!$A$2:$A$40166,'Branch Summary'!G29,'Ujala Plus DB'!$W$2:$W$40166)</f>
        <v>835000</v>
      </c>
      <c r="R29" s="40">
        <f>COUNTIFS('Priority Customer'!$B$2:$B$45498,'Branch Summary'!F29,'Priority Customer'!$D$2:$D$45498,'Branch Summary'!G29,'Priority Customer'!$BD$2:$BD$45498,"&lt;&gt;"&amp;"")</f>
        <v>9</v>
      </c>
      <c r="S29" s="43">
        <f>SUMIFS('Priority Customer'!$L$2:$L$45498,'Priority Customer'!$B$2:$B$45498,'Branch Summary'!F29,'Priority Customer'!$D$2:$D$45498,'Branch Summary'!G29,'Priority Customer'!$BD$2:$BD$45498,"&lt;&gt;"&amp;"")</f>
        <v>695000</v>
      </c>
      <c r="T29" s="40">
        <f ca="1">COUNTIFS('Priority Customer'!$B$2:$B$50000,'Branch Summary'!F29,'Priority Customer'!$D$2:$D$50000,'Branch Summary'!G29,'Priority Customer'!$Q$2:$Q$50000,"FTNR",'Priority Customer'!$Z$2:$Z$50000,"&lt;&gt;"&amp;"",'Priority Customer'!$BK$2:$BK$50000,TEXT(TODAY()-1,"mmm"))</f>
        <v>1</v>
      </c>
      <c r="U29" s="40">
        <f ca="1">COUNTIFS('Priority Customer'!$B$2:$B$50000,'Branch Summary'!F29,'Priority Customer'!$D$2:$D$50000,'Branch Summary'!G29,'Priority Customer'!$Z$2:$Z$50000,"&lt;&gt;"&amp;"",'Priority Customer'!$BK$2:$BK$50000,TEXT(TODAY()-1,"mmm"))</f>
        <v>9</v>
      </c>
      <c r="V29" s="26">
        <f t="shared" ca="1" si="5"/>
        <v>0.1111111111111111</v>
      </c>
      <c r="W29" s="3">
        <f>COUNTIFS('FTNR Data'!$F$2:$F$49919,'Branch Summary'!F29,'FTNR Data'!$A$2:$A$49919,'Branch Summary'!G29,'FTNR Data'!$AX$2:$AX$49919,"Branch",'FTNR Data'!$S$2:$S$49919,"FTNR")</f>
        <v>0</v>
      </c>
      <c r="X29" s="3">
        <f>COUNTIFS('FTNR Data'!$F$2:$F$49919,'Branch Summary'!F29,'FTNR Data'!$A$2:$A$49919,'Branch Summary'!G29,'FTNR Data'!$AX$2:$AX$49919,"Branch")</f>
        <v>2</v>
      </c>
      <c r="Y29" s="11">
        <f t="shared" si="6"/>
        <v>0</v>
      </c>
      <c r="Z29" s="3">
        <f ca="1">COUNTIFS('FTNR Data'!$F$2:$F$49919,'Branch Summary'!F29,'FTNR Data'!$A$2:$A$49919,'Branch Summary'!G29,'FTNR Data'!$AX$2:$AX$49919,"PQM",'FTNR Data'!$S$2:$S$49919,"FTNR")+COUNTIFS('Priority Customer'!$B$2:$B$50000,'Branch Summary'!F29,'Priority Customer'!$D$2:$D$50000,'Branch Summary'!G29,'Priority Customer'!$Q$2:$Q$50000,"FTNR",'Priority Customer'!$Z$2:$Z$50000,"&lt;&gt;"&amp;"",'Priority Customer'!$BK$2:$BK$50000,TEXT(TODAY()-1,"mmm"))</f>
        <v>1</v>
      </c>
      <c r="AA29" s="3">
        <f ca="1">COUNTIFS('FTNR Data'!$F$2:$F$49919,'Branch Summary'!F29,'FTNR Data'!$A$2:$A$49919,'Branch Summary'!G29,'FTNR Data'!$AX$2:$AX$49919,"PQM")+COUNTIFS('Priority Customer'!$B$2:$B$50000,'Branch Summary'!F29,'Priority Customer'!$D$2:$D$50000,'Branch Summary'!G29,'Priority Customer'!$Z$2:$Z$50000,"&lt;&gt;"&amp;"",'Priority Customer'!$BK$2:$BK$50000,TEXT(TODAY()-1,"mmm"))</f>
        <v>13</v>
      </c>
      <c r="AB29" s="11">
        <f t="shared" ca="1" si="7"/>
        <v>7.6923076923076927E-2</v>
      </c>
      <c r="AC29" s="28">
        <f>IFERROR(COUNTIFS('GRT Data'!$F$2:$F$78519,'Branch Summary'!$F29,'GRT Data'!$A$2:$A$78519,'Branch Summary'!$G29,'GRT Data'!$AU$2:$AU$78519,"PQM",'GRT Data'!$CN$2:$CN$78519,0)/I29,"-")</f>
        <v>0.7142857142857143</v>
      </c>
      <c r="AD29" s="28">
        <f>IFERROR(COUNTIFS('GRT Data'!$F$2:$F$78519,'Branch Summary'!$F29,'GRT Data'!$A$2:$A$78519,'Branch Summary'!$G29,'GRT Data'!$AU$2:$AU$78519,"PQM",'GRT Data'!$CN$2:$CN$78519,1)/I29,"-")</f>
        <v>0</v>
      </c>
      <c r="AE29" s="28">
        <f>IFERROR(COUNTIFS('GRT Data'!$F$2:$F$78519,'Branch Summary'!$F29,'GRT Data'!$A$2:$A$78519,'Branch Summary'!$G29,'GRT Data'!$AU$2:$AU$78519,"PQM",'GRT Data'!$CN$2:$CN$78519,2)/I29,"-")</f>
        <v>0</v>
      </c>
      <c r="AF29" s="28">
        <f>IFERROR(COUNTIFS('GRT Data'!$F$2:$F$78519,'Branch Summary'!$F29,'GRT Data'!$A$2:$A$78519,'Branch Summary'!$G29,'GRT Data'!$AU$2:$AU$78519,"PQM",'GRT Data'!$CN$2:$CN$78519,"&gt;"&amp;2)/I29,"-")</f>
        <v>0.2857142857142857</v>
      </c>
    </row>
    <row r="30" spans="1:32" x14ac:dyDescent="0.35">
      <c r="A30" s="18" t="s">
        <v>826</v>
      </c>
      <c r="B30" s="18" t="s">
        <v>15602</v>
      </c>
      <c r="C30" s="18" t="s">
        <v>778</v>
      </c>
      <c r="D30" s="18" t="s">
        <v>828</v>
      </c>
      <c r="E30" s="18" t="s">
        <v>543</v>
      </c>
      <c r="F30" s="19" t="s">
        <v>544</v>
      </c>
      <c r="G30" s="18" t="s">
        <v>225</v>
      </c>
      <c r="H30" s="3">
        <f>COUNTIFS('GRT Data'!$F$2:$F$78519,'Branch Summary'!F30,'GRT Data'!$A$2:$A$78519,'Branch Summary'!G30,'GRT Data'!$AU$2:$AU$78519,"Branch")</f>
        <v>0</v>
      </c>
      <c r="I30" s="3">
        <f>COUNTIFS('GRT Data'!$F$2:$F$78519,'Branch Summary'!F30,'GRT Data'!$A$2:$A$78519,'Branch Summary'!G30,'GRT Data'!$AU$2:$AU$78519,"PQM")</f>
        <v>15</v>
      </c>
      <c r="J30" s="3">
        <f t="shared" si="1"/>
        <v>15</v>
      </c>
      <c r="K30" s="11">
        <f t="shared" si="2"/>
        <v>1</v>
      </c>
      <c r="L30" s="3">
        <f ca="1">COUNTIFS('GRT Data'!$F$2:$F$78519,'Branch Summary'!F30,'GRT Data'!$A$2:$A$78519,'Branch Summary'!G30,'GRT Data'!$AU$2:$AU$78519,"Branch",'GRT Data'!$AR$2:$AR$78519,$L$3)</f>
        <v>0</v>
      </c>
      <c r="M30" s="3">
        <f ca="1">COUNTIFS('GRT Data'!$F$2:$F$78519,'Branch Summary'!F30,'GRT Data'!$A$2:$A$78519,'Branch Summary'!G30,'GRT Data'!$AU$2:$AU$78519,"PQM",'GRT Data'!$AR$2:$AR$78519,$L$3)</f>
        <v>4</v>
      </c>
      <c r="N30" s="3">
        <f t="shared" ca="1" si="3"/>
        <v>4</v>
      </c>
      <c r="O30" s="11">
        <f t="shared" ca="1" si="4"/>
        <v>1</v>
      </c>
      <c r="P30" s="40">
        <f>COUNTIF('Ujala Plus DB'!$A$2:$A$40166,'Branch Summary'!G30)</f>
        <v>4</v>
      </c>
      <c r="Q30" s="43">
        <f>SUMIF('Ujala Plus DB'!$A$2:$A$40166,'Branch Summary'!G30,'Ujala Plus DB'!$W$2:$W$40166)</f>
        <v>237000</v>
      </c>
      <c r="R30" s="40">
        <f>COUNTIFS('Priority Customer'!$B$2:$B$45498,'Branch Summary'!F30,'Priority Customer'!$D$2:$D$45498,'Branch Summary'!G30,'Priority Customer'!$BD$2:$BD$45498,"&lt;&gt;"&amp;"")</f>
        <v>2</v>
      </c>
      <c r="S30" s="43">
        <f>SUMIFS('Priority Customer'!$L$2:$L$45498,'Priority Customer'!$B$2:$B$45498,'Branch Summary'!F30,'Priority Customer'!$D$2:$D$45498,'Branch Summary'!G30,'Priority Customer'!$BD$2:$BD$45498,"&lt;&gt;"&amp;"")</f>
        <v>100000</v>
      </c>
      <c r="T30" s="40">
        <f ca="1">COUNTIFS('Priority Customer'!$B$2:$B$50000,'Branch Summary'!F30,'Priority Customer'!$D$2:$D$50000,'Branch Summary'!G30,'Priority Customer'!$Q$2:$Q$50000,"FTNR",'Priority Customer'!$Z$2:$Z$50000,"&lt;&gt;"&amp;"",'Priority Customer'!$BK$2:$BK$50000,TEXT(TODAY()-1,"mmm"))</f>
        <v>0</v>
      </c>
      <c r="U30" s="40">
        <f ca="1">COUNTIFS('Priority Customer'!$B$2:$B$50000,'Branch Summary'!F30,'Priority Customer'!$D$2:$D$50000,'Branch Summary'!G30,'Priority Customer'!$Z$2:$Z$50000,"&lt;&gt;"&amp;"",'Priority Customer'!$BK$2:$BK$50000,TEXT(TODAY()-1,"mmm"))</f>
        <v>3</v>
      </c>
      <c r="V30" s="26">
        <f t="shared" ca="1" si="5"/>
        <v>0</v>
      </c>
      <c r="W30" s="3">
        <f>COUNTIFS('FTNR Data'!$F$2:$F$49919,'Branch Summary'!F30,'FTNR Data'!$A$2:$A$49919,'Branch Summary'!G30,'FTNR Data'!$AX$2:$AX$49919,"Branch",'FTNR Data'!$S$2:$S$49919,"FTNR")</f>
        <v>0</v>
      </c>
      <c r="X30" s="3">
        <f>COUNTIFS('FTNR Data'!$F$2:$F$49919,'Branch Summary'!F30,'FTNR Data'!$A$2:$A$49919,'Branch Summary'!G30,'FTNR Data'!$AX$2:$AX$49919,"Branch")</f>
        <v>0</v>
      </c>
      <c r="Y30" s="11" t="str">
        <f t="shared" si="6"/>
        <v>-</v>
      </c>
      <c r="Z30" s="3">
        <f ca="1">COUNTIFS('FTNR Data'!$F$2:$F$49919,'Branch Summary'!F30,'FTNR Data'!$A$2:$A$49919,'Branch Summary'!G30,'FTNR Data'!$AX$2:$AX$49919,"PQM",'FTNR Data'!$S$2:$S$49919,"FTNR")+COUNTIFS('Priority Customer'!$B$2:$B$50000,'Branch Summary'!F30,'Priority Customer'!$D$2:$D$50000,'Branch Summary'!G30,'Priority Customer'!$Q$2:$Q$50000,"FTNR",'Priority Customer'!$Z$2:$Z$50000,"&lt;&gt;"&amp;"",'Priority Customer'!$BK$2:$BK$50000,TEXT(TODAY()-1,"mmm"))</f>
        <v>2</v>
      </c>
      <c r="AA30" s="3">
        <f ca="1">COUNTIFS('FTNR Data'!$F$2:$F$49919,'Branch Summary'!F30,'FTNR Data'!$A$2:$A$49919,'Branch Summary'!G30,'FTNR Data'!$AX$2:$AX$49919,"PQM")+COUNTIFS('Priority Customer'!$B$2:$B$50000,'Branch Summary'!F30,'Priority Customer'!$D$2:$D$50000,'Branch Summary'!G30,'Priority Customer'!$Z$2:$Z$50000,"&lt;&gt;"&amp;"",'Priority Customer'!$BK$2:$BK$50000,TEXT(TODAY()-1,"mmm"))</f>
        <v>15</v>
      </c>
      <c r="AB30" s="11">
        <f t="shared" ca="1" si="7"/>
        <v>0.13333333333333333</v>
      </c>
      <c r="AC30" s="28">
        <f>IFERROR(COUNTIFS('GRT Data'!$F$2:$F$78519,'Branch Summary'!$F30,'GRT Data'!$A$2:$A$78519,'Branch Summary'!$G30,'GRT Data'!$AU$2:$AU$78519,"PQM",'GRT Data'!$CN$2:$CN$78519,0)/I30,"-")</f>
        <v>0.73333333333333328</v>
      </c>
      <c r="AD30" s="28">
        <f>IFERROR(COUNTIFS('GRT Data'!$F$2:$F$78519,'Branch Summary'!$F30,'GRT Data'!$A$2:$A$78519,'Branch Summary'!$G30,'GRT Data'!$AU$2:$AU$78519,"PQM",'GRT Data'!$CN$2:$CN$78519,1)/I30,"-")</f>
        <v>0.26666666666666666</v>
      </c>
      <c r="AE30" s="28">
        <f>IFERROR(COUNTIFS('GRT Data'!$F$2:$F$78519,'Branch Summary'!$F30,'GRT Data'!$A$2:$A$78519,'Branch Summary'!$G30,'GRT Data'!$AU$2:$AU$78519,"PQM",'GRT Data'!$CN$2:$CN$78519,2)/I30,"-")</f>
        <v>0</v>
      </c>
      <c r="AF30" s="28">
        <f>IFERROR(COUNTIFS('GRT Data'!$F$2:$F$78519,'Branch Summary'!$F30,'GRT Data'!$A$2:$A$78519,'Branch Summary'!$G30,'GRT Data'!$AU$2:$AU$78519,"PQM",'GRT Data'!$CN$2:$CN$78519,"&gt;"&amp;2)/I30,"-")</f>
        <v>0</v>
      </c>
    </row>
    <row r="31" spans="1:32" x14ac:dyDescent="0.35">
      <c r="A31" s="18" t="s">
        <v>826</v>
      </c>
      <c r="B31" s="18" t="s">
        <v>15602</v>
      </c>
      <c r="C31" s="18" t="s">
        <v>778</v>
      </c>
      <c r="D31" s="18" t="s">
        <v>828</v>
      </c>
      <c r="E31" s="18" t="s">
        <v>523</v>
      </c>
      <c r="F31" s="19" t="s">
        <v>524</v>
      </c>
      <c r="G31" s="18" t="s">
        <v>214</v>
      </c>
      <c r="H31" s="3">
        <f>COUNTIFS('GRT Data'!$F$2:$F$78519,'Branch Summary'!F31,'GRT Data'!$A$2:$A$78519,'Branch Summary'!G31,'GRT Data'!$AU$2:$AU$78519,"Branch")</f>
        <v>8</v>
      </c>
      <c r="I31" s="3">
        <f>COUNTIFS('GRT Data'!$F$2:$F$78519,'Branch Summary'!F31,'GRT Data'!$A$2:$A$78519,'Branch Summary'!G31,'GRT Data'!$AU$2:$AU$78519,"PQM")</f>
        <v>14</v>
      </c>
      <c r="J31" s="3">
        <f t="shared" si="1"/>
        <v>22</v>
      </c>
      <c r="K31" s="11">
        <f t="shared" si="2"/>
        <v>0.63636363636363635</v>
      </c>
      <c r="L31" s="3">
        <f ca="1">COUNTIFS('GRT Data'!$F$2:$F$78519,'Branch Summary'!F31,'GRT Data'!$A$2:$A$78519,'Branch Summary'!G31,'GRT Data'!$AU$2:$AU$78519,"Branch",'GRT Data'!$AR$2:$AR$78519,$L$3)</f>
        <v>4</v>
      </c>
      <c r="M31" s="3">
        <f ca="1">COUNTIFS('GRT Data'!$F$2:$F$78519,'Branch Summary'!F31,'GRT Data'!$A$2:$A$78519,'Branch Summary'!G31,'GRT Data'!$AU$2:$AU$78519,"PQM",'GRT Data'!$AR$2:$AR$78519,$L$3)</f>
        <v>2</v>
      </c>
      <c r="N31" s="3">
        <f t="shared" ca="1" si="3"/>
        <v>6</v>
      </c>
      <c r="O31" s="11">
        <f t="shared" ca="1" si="4"/>
        <v>0.33333333333333331</v>
      </c>
      <c r="P31" s="40">
        <f>COUNTIF('Ujala Plus DB'!$A$2:$A$40166,'Branch Summary'!G31)</f>
        <v>4</v>
      </c>
      <c r="Q31" s="43">
        <f>SUMIF('Ujala Plus DB'!$A$2:$A$40166,'Branch Summary'!G31,'Ujala Plus DB'!$W$2:$W$40166)</f>
        <v>230000</v>
      </c>
      <c r="R31" s="40">
        <f>COUNTIFS('Priority Customer'!$B$2:$B$45498,'Branch Summary'!F31,'Priority Customer'!$D$2:$D$45498,'Branch Summary'!G31,'Priority Customer'!$BD$2:$BD$45498,"&lt;&gt;"&amp;"")</f>
        <v>2</v>
      </c>
      <c r="S31" s="43">
        <f>SUMIFS('Priority Customer'!$L$2:$L$45498,'Priority Customer'!$B$2:$B$45498,'Branch Summary'!F31,'Priority Customer'!$D$2:$D$45498,'Branch Summary'!G31,'Priority Customer'!$BD$2:$BD$45498,"&lt;&gt;"&amp;"")</f>
        <v>110000</v>
      </c>
      <c r="T31" s="40">
        <f ca="1">COUNTIFS('Priority Customer'!$B$2:$B$50000,'Branch Summary'!F31,'Priority Customer'!$D$2:$D$50000,'Branch Summary'!G31,'Priority Customer'!$Q$2:$Q$50000,"FTNR",'Priority Customer'!$Z$2:$Z$50000,"&lt;&gt;"&amp;"",'Priority Customer'!$BK$2:$BK$50000,TEXT(TODAY()-1,"mmm"))</f>
        <v>0</v>
      </c>
      <c r="U31" s="40">
        <f ca="1">COUNTIFS('Priority Customer'!$B$2:$B$50000,'Branch Summary'!F31,'Priority Customer'!$D$2:$D$50000,'Branch Summary'!G31,'Priority Customer'!$Z$2:$Z$50000,"&lt;&gt;"&amp;"",'Priority Customer'!$BK$2:$BK$50000,TEXT(TODAY()-1,"mmm"))</f>
        <v>1</v>
      </c>
      <c r="V31" s="26">
        <f t="shared" ca="1" si="5"/>
        <v>0</v>
      </c>
      <c r="W31" s="3">
        <f>COUNTIFS('FTNR Data'!$F$2:$F$49919,'Branch Summary'!F31,'FTNR Data'!$A$2:$A$49919,'Branch Summary'!G31,'FTNR Data'!$AX$2:$AX$49919,"Branch",'FTNR Data'!$S$2:$S$49919,"FTNR")</f>
        <v>1</v>
      </c>
      <c r="X31" s="3">
        <f>COUNTIFS('FTNR Data'!$F$2:$F$49919,'Branch Summary'!F31,'FTNR Data'!$A$2:$A$49919,'Branch Summary'!G31,'FTNR Data'!$AX$2:$AX$49919,"Branch")</f>
        <v>4</v>
      </c>
      <c r="Y31" s="11">
        <f t="shared" si="6"/>
        <v>0.25</v>
      </c>
      <c r="Z31" s="3">
        <f ca="1">COUNTIFS('FTNR Data'!$F$2:$F$49919,'Branch Summary'!F31,'FTNR Data'!$A$2:$A$49919,'Branch Summary'!G31,'FTNR Data'!$AX$2:$AX$49919,"PQM",'FTNR Data'!$S$2:$S$49919,"FTNR")+COUNTIFS('Priority Customer'!$B$2:$B$50000,'Branch Summary'!F31,'Priority Customer'!$D$2:$D$50000,'Branch Summary'!G31,'Priority Customer'!$Q$2:$Q$50000,"FTNR",'Priority Customer'!$Z$2:$Z$50000,"&lt;&gt;"&amp;"",'Priority Customer'!$BK$2:$BK$50000,TEXT(TODAY()-1,"mmm"))</f>
        <v>0</v>
      </c>
      <c r="AA31" s="3">
        <f ca="1">COUNTIFS('FTNR Data'!$F$2:$F$49919,'Branch Summary'!F31,'FTNR Data'!$A$2:$A$49919,'Branch Summary'!G31,'FTNR Data'!$AX$2:$AX$49919,"PQM")+COUNTIFS('Priority Customer'!$B$2:$B$50000,'Branch Summary'!F31,'Priority Customer'!$D$2:$D$50000,'Branch Summary'!G31,'Priority Customer'!$Z$2:$Z$50000,"&lt;&gt;"&amp;"",'Priority Customer'!$BK$2:$BK$50000,TEXT(TODAY()-1,"mmm"))</f>
        <v>12</v>
      </c>
      <c r="AB31" s="11">
        <f t="shared" ca="1" si="7"/>
        <v>0</v>
      </c>
      <c r="AC31" s="28">
        <f>IFERROR(COUNTIFS('GRT Data'!$F$2:$F$78519,'Branch Summary'!$F31,'GRT Data'!$A$2:$A$78519,'Branch Summary'!$G31,'GRT Data'!$AU$2:$AU$78519,"PQM",'GRT Data'!$CN$2:$CN$78519,0)/I31,"-")</f>
        <v>0.42857142857142855</v>
      </c>
      <c r="AD31" s="28">
        <f>IFERROR(COUNTIFS('GRT Data'!$F$2:$F$78519,'Branch Summary'!$F31,'GRT Data'!$A$2:$A$78519,'Branch Summary'!$G31,'GRT Data'!$AU$2:$AU$78519,"PQM",'GRT Data'!$CN$2:$CN$78519,1)/I31,"-")</f>
        <v>0.5714285714285714</v>
      </c>
      <c r="AE31" s="28">
        <f>IFERROR(COUNTIFS('GRT Data'!$F$2:$F$78519,'Branch Summary'!$F31,'GRT Data'!$A$2:$A$78519,'Branch Summary'!$G31,'GRT Data'!$AU$2:$AU$78519,"PQM",'GRT Data'!$CN$2:$CN$78519,2)/I31,"-")</f>
        <v>0</v>
      </c>
      <c r="AF31" s="28">
        <f>IFERROR(COUNTIFS('GRT Data'!$F$2:$F$78519,'Branch Summary'!$F31,'GRT Data'!$A$2:$A$78519,'Branch Summary'!$G31,'GRT Data'!$AU$2:$AU$78519,"PQM",'GRT Data'!$CN$2:$CN$78519,"&gt;"&amp;2)/I31,"-")</f>
        <v>0</v>
      </c>
    </row>
    <row r="32" spans="1:32" x14ac:dyDescent="0.35">
      <c r="A32" s="18" t="s">
        <v>826</v>
      </c>
      <c r="B32" s="18" t="s">
        <v>15603</v>
      </c>
      <c r="C32" s="18" t="s">
        <v>780</v>
      </c>
      <c r="D32" s="18" t="s">
        <v>318</v>
      </c>
      <c r="E32" s="18" t="s">
        <v>334</v>
      </c>
      <c r="F32" s="19" t="s">
        <v>335</v>
      </c>
      <c r="G32" s="18" t="s">
        <v>105</v>
      </c>
      <c r="H32" s="3">
        <f>COUNTIFS('GRT Data'!$F$2:$F$78519,'Branch Summary'!F32,'GRT Data'!$A$2:$A$78519,'Branch Summary'!G32,'GRT Data'!$AU$2:$AU$78519,"Branch")</f>
        <v>0</v>
      </c>
      <c r="I32" s="3">
        <f>COUNTIFS('GRT Data'!$F$2:$F$78519,'Branch Summary'!F32,'GRT Data'!$A$2:$A$78519,'Branch Summary'!G32,'GRT Data'!$AU$2:$AU$78519,"PQM")</f>
        <v>11</v>
      </c>
      <c r="J32" s="3">
        <f t="shared" si="1"/>
        <v>11</v>
      </c>
      <c r="K32" s="11">
        <f t="shared" si="2"/>
        <v>1</v>
      </c>
      <c r="L32" s="3">
        <f ca="1">COUNTIFS('GRT Data'!$F$2:$F$78519,'Branch Summary'!F32,'GRT Data'!$A$2:$A$78519,'Branch Summary'!G32,'GRT Data'!$AU$2:$AU$78519,"Branch",'GRT Data'!$AR$2:$AR$78519,$L$3)</f>
        <v>0</v>
      </c>
      <c r="M32" s="3">
        <f ca="1">COUNTIFS('GRT Data'!$F$2:$F$78519,'Branch Summary'!F32,'GRT Data'!$A$2:$A$78519,'Branch Summary'!G32,'GRT Data'!$AU$2:$AU$78519,"PQM",'GRT Data'!$AR$2:$AR$78519,$L$3)</f>
        <v>4</v>
      </c>
      <c r="N32" s="3">
        <f t="shared" ca="1" si="3"/>
        <v>4</v>
      </c>
      <c r="O32" s="11">
        <f t="shared" ca="1" si="4"/>
        <v>1</v>
      </c>
      <c r="P32" s="40">
        <f>COUNTIF('Ujala Plus DB'!$A$2:$A$40166,'Branch Summary'!G32)</f>
        <v>6</v>
      </c>
      <c r="Q32" s="43">
        <f>SUMIF('Ujala Plus DB'!$A$2:$A$40166,'Branch Summary'!G32,'Ujala Plus DB'!$W$2:$W$40166)</f>
        <v>450000</v>
      </c>
      <c r="R32" s="40">
        <f>COUNTIFS('Priority Customer'!$B$2:$B$45498,'Branch Summary'!F32,'Priority Customer'!$D$2:$D$45498,'Branch Summary'!G32,'Priority Customer'!$BD$2:$BD$45498,"&lt;&gt;"&amp;"")</f>
        <v>4</v>
      </c>
      <c r="S32" s="43">
        <f>SUMIFS('Priority Customer'!$L$2:$L$45498,'Priority Customer'!$B$2:$B$45498,'Branch Summary'!F32,'Priority Customer'!$D$2:$D$45498,'Branch Summary'!G32,'Priority Customer'!$BD$2:$BD$45498,"&lt;&gt;"&amp;"")</f>
        <v>310000</v>
      </c>
      <c r="T32" s="40">
        <f ca="1">COUNTIFS('Priority Customer'!$B$2:$B$50000,'Branch Summary'!F32,'Priority Customer'!$D$2:$D$50000,'Branch Summary'!G32,'Priority Customer'!$Q$2:$Q$50000,"FTNR",'Priority Customer'!$Z$2:$Z$50000,"&lt;&gt;"&amp;"",'Priority Customer'!$BK$2:$BK$50000,TEXT(TODAY()-1,"mmm"))</f>
        <v>0</v>
      </c>
      <c r="U32" s="40">
        <f ca="1">COUNTIFS('Priority Customer'!$B$2:$B$50000,'Branch Summary'!F32,'Priority Customer'!$D$2:$D$50000,'Branch Summary'!G32,'Priority Customer'!$Z$2:$Z$50000,"&lt;&gt;"&amp;"",'Priority Customer'!$BK$2:$BK$50000,TEXT(TODAY()-1,"mmm"))</f>
        <v>4</v>
      </c>
      <c r="V32" s="26">
        <f t="shared" ca="1" si="5"/>
        <v>0</v>
      </c>
      <c r="W32" s="3">
        <f>COUNTIFS('FTNR Data'!$F$2:$F$49919,'Branch Summary'!F32,'FTNR Data'!$A$2:$A$49919,'Branch Summary'!G32,'FTNR Data'!$AX$2:$AX$49919,"Branch",'FTNR Data'!$S$2:$S$49919,"FTNR")</f>
        <v>0</v>
      </c>
      <c r="X32" s="3">
        <f>COUNTIFS('FTNR Data'!$F$2:$F$49919,'Branch Summary'!F32,'FTNR Data'!$A$2:$A$49919,'Branch Summary'!G32,'FTNR Data'!$AX$2:$AX$49919,"Branch")</f>
        <v>0</v>
      </c>
      <c r="Y32" s="11" t="str">
        <f t="shared" si="6"/>
        <v>-</v>
      </c>
      <c r="Z32" s="3">
        <f ca="1">COUNTIFS('FTNR Data'!$F$2:$F$49919,'Branch Summary'!F32,'FTNR Data'!$A$2:$A$49919,'Branch Summary'!G32,'FTNR Data'!$AX$2:$AX$49919,"PQM",'FTNR Data'!$S$2:$S$49919,"FTNR")+COUNTIFS('Priority Customer'!$B$2:$B$50000,'Branch Summary'!F32,'Priority Customer'!$D$2:$D$50000,'Branch Summary'!G32,'Priority Customer'!$Q$2:$Q$50000,"FTNR",'Priority Customer'!$Z$2:$Z$50000,"&lt;&gt;"&amp;"",'Priority Customer'!$BK$2:$BK$50000,TEXT(TODAY()-1,"mmm"))</f>
        <v>1</v>
      </c>
      <c r="AA32" s="3">
        <f ca="1">COUNTIFS('FTNR Data'!$F$2:$F$49919,'Branch Summary'!F32,'FTNR Data'!$A$2:$A$49919,'Branch Summary'!G32,'FTNR Data'!$AX$2:$AX$49919,"PQM")+COUNTIFS('Priority Customer'!$B$2:$B$50000,'Branch Summary'!F32,'Priority Customer'!$D$2:$D$50000,'Branch Summary'!G32,'Priority Customer'!$Z$2:$Z$50000,"&lt;&gt;"&amp;"",'Priority Customer'!$BK$2:$BK$50000,TEXT(TODAY()-1,"mmm"))</f>
        <v>15</v>
      </c>
      <c r="AB32" s="11">
        <f t="shared" ca="1" si="7"/>
        <v>6.6666666666666666E-2</v>
      </c>
      <c r="AC32" s="28">
        <f>IFERROR(COUNTIFS('GRT Data'!$F$2:$F$78519,'Branch Summary'!$F32,'GRT Data'!$A$2:$A$78519,'Branch Summary'!$G32,'GRT Data'!$AU$2:$AU$78519,"PQM",'GRT Data'!$CN$2:$CN$78519,0)/I32,"-")</f>
        <v>0.63636363636363635</v>
      </c>
      <c r="AD32" s="28">
        <f>IFERROR(COUNTIFS('GRT Data'!$F$2:$F$78519,'Branch Summary'!$F32,'GRT Data'!$A$2:$A$78519,'Branch Summary'!$G32,'GRT Data'!$AU$2:$AU$78519,"PQM",'GRT Data'!$CN$2:$CN$78519,1)/I32,"-")</f>
        <v>0.18181818181818182</v>
      </c>
      <c r="AE32" s="28">
        <f>IFERROR(COUNTIFS('GRT Data'!$F$2:$F$78519,'Branch Summary'!$F32,'GRT Data'!$A$2:$A$78519,'Branch Summary'!$G32,'GRT Data'!$AU$2:$AU$78519,"PQM",'GRT Data'!$CN$2:$CN$78519,2)/I32,"-")</f>
        <v>9.0909090909090912E-2</v>
      </c>
      <c r="AF32" s="28">
        <f>IFERROR(COUNTIFS('GRT Data'!$F$2:$F$78519,'Branch Summary'!$F32,'GRT Data'!$A$2:$A$78519,'Branch Summary'!$G32,'GRT Data'!$AU$2:$AU$78519,"PQM",'GRT Data'!$CN$2:$CN$78519,"&gt;"&amp;2)/I32,"-")</f>
        <v>9.0909090909090912E-2</v>
      </c>
    </row>
    <row r="33" spans="1:32" x14ac:dyDescent="0.35">
      <c r="A33" s="18" t="s">
        <v>826</v>
      </c>
      <c r="B33" s="18" t="s">
        <v>15603</v>
      </c>
      <c r="C33" s="18" t="s">
        <v>780</v>
      </c>
      <c r="D33" s="18" t="s">
        <v>318</v>
      </c>
      <c r="E33" s="18" t="s">
        <v>323</v>
      </c>
      <c r="F33" s="19" t="s">
        <v>324</v>
      </c>
      <c r="G33" s="18" t="s">
        <v>94</v>
      </c>
      <c r="H33" s="3">
        <f>COUNTIFS('GRT Data'!$F$2:$F$78519,'Branch Summary'!F33,'GRT Data'!$A$2:$A$78519,'Branch Summary'!G33,'GRT Data'!$AU$2:$AU$78519,"Branch")</f>
        <v>0</v>
      </c>
      <c r="I33" s="3">
        <f>COUNTIFS('GRT Data'!$F$2:$F$78519,'Branch Summary'!F33,'GRT Data'!$A$2:$A$78519,'Branch Summary'!G33,'GRT Data'!$AU$2:$AU$78519,"PQM")</f>
        <v>7</v>
      </c>
      <c r="J33" s="3">
        <f t="shared" si="1"/>
        <v>7</v>
      </c>
      <c r="K33" s="11">
        <f t="shared" si="2"/>
        <v>1</v>
      </c>
      <c r="L33" s="3">
        <f ca="1">COUNTIFS('GRT Data'!$F$2:$F$78519,'Branch Summary'!F33,'GRT Data'!$A$2:$A$78519,'Branch Summary'!G33,'GRT Data'!$AU$2:$AU$78519,"Branch",'GRT Data'!$AR$2:$AR$78519,$L$3)</f>
        <v>0</v>
      </c>
      <c r="M33" s="3">
        <f ca="1">COUNTIFS('GRT Data'!$F$2:$F$78519,'Branch Summary'!F33,'GRT Data'!$A$2:$A$78519,'Branch Summary'!G33,'GRT Data'!$AU$2:$AU$78519,"PQM",'GRT Data'!$AR$2:$AR$78519,$L$3)</f>
        <v>1</v>
      </c>
      <c r="N33" s="3">
        <f t="shared" ca="1" si="3"/>
        <v>1</v>
      </c>
      <c r="O33" s="11">
        <f t="shared" ca="1" si="4"/>
        <v>1</v>
      </c>
      <c r="P33" s="40">
        <f>COUNTIF('Ujala Plus DB'!$A$2:$A$40166,'Branch Summary'!G33)</f>
        <v>4</v>
      </c>
      <c r="Q33" s="43">
        <f>SUMIF('Ujala Plus DB'!$A$2:$A$40166,'Branch Summary'!G33,'Ujala Plus DB'!$W$2:$W$40166)</f>
        <v>237000</v>
      </c>
      <c r="R33" s="40">
        <f>COUNTIFS('Priority Customer'!$B$2:$B$45498,'Branch Summary'!F33,'Priority Customer'!$D$2:$D$45498,'Branch Summary'!G33,'Priority Customer'!$BD$2:$BD$45498,"&lt;&gt;"&amp;"")</f>
        <v>1</v>
      </c>
      <c r="S33" s="43">
        <f>SUMIFS('Priority Customer'!$L$2:$L$45498,'Priority Customer'!$B$2:$B$45498,'Branch Summary'!F33,'Priority Customer'!$D$2:$D$45498,'Branch Summary'!G33,'Priority Customer'!$BD$2:$BD$45498,"&lt;&gt;"&amp;"")</f>
        <v>80000</v>
      </c>
      <c r="T33" s="40">
        <f ca="1">COUNTIFS('Priority Customer'!$B$2:$B$50000,'Branch Summary'!F33,'Priority Customer'!$D$2:$D$50000,'Branch Summary'!G33,'Priority Customer'!$Q$2:$Q$50000,"FTNR",'Priority Customer'!$Z$2:$Z$50000,"&lt;&gt;"&amp;"",'Priority Customer'!$BK$2:$BK$50000,TEXT(TODAY()-1,"mmm"))</f>
        <v>1</v>
      </c>
      <c r="U33" s="40">
        <f ca="1">COUNTIFS('Priority Customer'!$B$2:$B$50000,'Branch Summary'!F33,'Priority Customer'!$D$2:$D$50000,'Branch Summary'!G33,'Priority Customer'!$Z$2:$Z$50000,"&lt;&gt;"&amp;"",'Priority Customer'!$BK$2:$BK$50000,TEXT(TODAY()-1,"mmm"))</f>
        <v>1</v>
      </c>
      <c r="V33" s="26">
        <f t="shared" ca="1" si="5"/>
        <v>1</v>
      </c>
      <c r="W33" s="3">
        <f>COUNTIFS('FTNR Data'!$F$2:$F$49919,'Branch Summary'!F33,'FTNR Data'!$A$2:$A$49919,'Branch Summary'!G33,'FTNR Data'!$AX$2:$AX$49919,"Branch",'FTNR Data'!$S$2:$S$49919,"FTNR")</f>
        <v>0</v>
      </c>
      <c r="X33" s="3">
        <f>COUNTIFS('FTNR Data'!$F$2:$F$49919,'Branch Summary'!F33,'FTNR Data'!$A$2:$A$49919,'Branch Summary'!G33,'FTNR Data'!$AX$2:$AX$49919,"Branch")</f>
        <v>0</v>
      </c>
      <c r="Y33" s="11" t="str">
        <f t="shared" si="6"/>
        <v>-</v>
      </c>
      <c r="Z33" s="3">
        <f ca="1">COUNTIFS('FTNR Data'!$F$2:$F$49919,'Branch Summary'!F33,'FTNR Data'!$A$2:$A$49919,'Branch Summary'!G33,'FTNR Data'!$AX$2:$AX$49919,"PQM",'FTNR Data'!$S$2:$S$49919,"FTNR")+COUNTIFS('Priority Customer'!$B$2:$B$50000,'Branch Summary'!F33,'Priority Customer'!$D$2:$D$50000,'Branch Summary'!G33,'Priority Customer'!$Q$2:$Q$50000,"FTNR",'Priority Customer'!$Z$2:$Z$50000,"&lt;&gt;"&amp;"",'Priority Customer'!$BK$2:$BK$50000,TEXT(TODAY()-1,"mmm"))</f>
        <v>3</v>
      </c>
      <c r="AA33" s="3">
        <f ca="1">COUNTIFS('FTNR Data'!$F$2:$F$49919,'Branch Summary'!F33,'FTNR Data'!$A$2:$A$49919,'Branch Summary'!G33,'FTNR Data'!$AX$2:$AX$49919,"PQM")+COUNTIFS('Priority Customer'!$B$2:$B$50000,'Branch Summary'!F33,'Priority Customer'!$D$2:$D$50000,'Branch Summary'!G33,'Priority Customer'!$Z$2:$Z$50000,"&lt;&gt;"&amp;"",'Priority Customer'!$BK$2:$BK$50000,TEXT(TODAY()-1,"mmm"))</f>
        <v>7</v>
      </c>
      <c r="AB33" s="11">
        <f t="shared" ca="1" si="7"/>
        <v>0.42857142857142855</v>
      </c>
      <c r="AC33" s="28">
        <f>IFERROR(COUNTIFS('GRT Data'!$F$2:$F$78519,'Branch Summary'!$F33,'GRT Data'!$A$2:$A$78519,'Branch Summary'!$G33,'GRT Data'!$AU$2:$AU$78519,"PQM",'GRT Data'!$CN$2:$CN$78519,0)/I33,"-")</f>
        <v>0.5714285714285714</v>
      </c>
      <c r="AD33" s="28">
        <f>IFERROR(COUNTIFS('GRT Data'!$F$2:$F$78519,'Branch Summary'!$F33,'GRT Data'!$A$2:$A$78519,'Branch Summary'!$G33,'GRT Data'!$AU$2:$AU$78519,"PQM",'GRT Data'!$CN$2:$CN$78519,1)/I33,"-")</f>
        <v>0</v>
      </c>
      <c r="AE33" s="28">
        <f>IFERROR(COUNTIFS('GRT Data'!$F$2:$F$78519,'Branch Summary'!$F33,'GRT Data'!$A$2:$A$78519,'Branch Summary'!$G33,'GRT Data'!$AU$2:$AU$78519,"PQM",'GRT Data'!$CN$2:$CN$78519,2)/I33,"-")</f>
        <v>0.42857142857142855</v>
      </c>
      <c r="AF33" s="28">
        <f>IFERROR(COUNTIFS('GRT Data'!$F$2:$F$78519,'Branch Summary'!$F33,'GRT Data'!$A$2:$A$78519,'Branch Summary'!$G33,'GRT Data'!$AU$2:$AU$78519,"PQM",'GRT Data'!$CN$2:$CN$78519,"&gt;"&amp;2)/I33,"-")</f>
        <v>0</v>
      </c>
    </row>
    <row r="34" spans="1:32" x14ac:dyDescent="0.35">
      <c r="A34" s="18" t="s">
        <v>824</v>
      </c>
      <c r="B34" s="18" t="s">
        <v>15604</v>
      </c>
      <c r="C34" s="18" t="s">
        <v>788</v>
      </c>
      <c r="D34" s="18" t="s">
        <v>318</v>
      </c>
      <c r="E34" s="18" t="s">
        <v>316</v>
      </c>
      <c r="F34" s="19" t="s">
        <v>317</v>
      </c>
      <c r="G34" s="18" t="s">
        <v>89</v>
      </c>
      <c r="H34" s="3">
        <f>COUNTIFS('GRT Data'!$F$2:$F$78519,'Branch Summary'!F34,'GRT Data'!$A$2:$A$78519,'Branch Summary'!G34,'GRT Data'!$AU$2:$AU$78519,"Branch")</f>
        <v>0</v>
      </c>
      <c r="I34" s="3">
        <f>COUNTIFS('GRT Data'!$F$2:$F$78519,'Branch Summary'!F34,'GRT Data'!$A$2:$A$78519,'Branch Summary'!G34,'GRT Data'!$AU$2:$AU$78519,"PQM")</f>
        <v>11</v>
      </c>
      <c r="J34" s="3">
        <f t="shared" si="1"/>
        <v>11</v>
      </c>
      <c r="K34" s="11">
        <f t="shared" si="2"/>
        <v>1</v>
      </c>
      <c r="L34" s="3">
        <f ca="1">COUNTIFS('GRT Data'!$F$2:$F$78519,'Branch Summary'!F34,'GRT Data'!$A$2:$A$78519,'Branch Summary'!G34,'GRT Data'!$AU$2:$AU$78519,"Branch",'GRT Data'!$AR$2:$AR$78519,$L$3)</f>
        <v>0</v>
      </c>
      <c r="M34" s="3">
        <f ca="1">COUNTIFS('GRT Data'!$F$2:$F$78519,'Branch Summary'!F34,'GRT Data'!$A$2:$A$78519,'Branch Summary'!G34,'GRT Data'!$AU$2:$AU$78519,"PQM",'GRT Data'!$AR$2:$AR$78519,$L$3)</f>
        <v>3</v>
      </c>
      <c r="N34" s="3">
        <f t="shared" ca="1" si="3"/>
        <v>3</v>
      </c>
      <c r="O34" s="11">
        <f t="shared" ca="1" si="4"/>
        <v>1</v>
      </c>
      <c r="P34" s="40">
        <f>COUNTIF('Ujala Plus DB'!$A$2:$A$40166,'Branch Summary'!G34)</f>
        <v>4</v>
      </c>
      <c r="Q34" s="43">
        <f>SUMIF('Ujala Plus DB'!$A$2:$A$40166,'Branch Summary'!G34,'Ujala Plus DB'!$W$2:$W$40166)</f>
        <v>240000</v>
      </c>
      <c r="R34" s="40">
        <f>COUNTIFS('Priority Customer'!$B$2:$B$45498,'Branch Summary'!F34,'Priority Customer'!$D$2:$D$45498,'Branch Summary'!G34,'Priority Customer'!$BD$2:$BD$45498,"&lt;&gt;"&amp;"")</f>
        <v>3</v>
      </c>
      <c r="S34" s="43">
        <f>SUMIFS('Priority Customer'!$L$2:$L$45498,'Priority Customer'!$B$2:$B$45498,'Branch Summary'!F34,'Priority Customer'!$D$2:$D$45498,'Branch Summary'!G34,'Priority Customer'!$BD$2:$BD$45498,"&lt;&gt;"&amp;"")</f>
        <v>190000</v>
      </c>
      <c r="T34" s="40">
        <f ca="1">COUNTIFS('Priority Customer'!$B$2:$B$50000,'Branch Summary'!F34,'Priority Customer'!$D$2:$D$50000,'Branch Summary'!G34,'Priority Customer'!$Q$2:$Q$50000,"FTNR",'Priority Customer'!$Z$2:$Z$50000,"&lt;&gt;"&amp;"",'Priority Customer'!$BK$2:$BK$50000,TEXT(TODAY()-1,"mmm"))</f>
        <v>0</v>
      </c>
      <c r="U34" s="40">
        <f ca="1">COUNTIFS('Priority Customer'!$B$2:$B$50000,'Branch Summary'!F34,'Priority Customer'!$D$2:$D$50000,'Branch Summary'!G34,'Priority Customer'!$Z$2:$Z$50000,"&lt;&gt;"&amp;"",'Priority Customer'!$BK$2:$BK$50000,TEXT(TODAY()-1,"mmm"))</f>
        <v>3</v>
      </c>
      <c r="V34" s="26">
        <f t="shared" ca="1" si="5"/>
        <v>0</v>
      </c>
      <c r="W34" s="3">
        <f>COUNTIFS('FTNR Data'!$F$2:$F$49919,'Branch Summary'!F34,'FTNR Data'!$A$2:$A$49919,'Branch Summary'!G34,'FTNR Data'!$AX$2:$AX$49919,"Branch",'FTNR Data'!$S$2:$S$49919,"FTNR")</f>
        <v>0</v>
      </c>
      <c r="X34" s="3">
        <f>COUNTIFS('FTNR Data'!$F$2:$F$49919,'Branch Summary'!F34,'FTNR Data'!$A$2:$A$49919,'Branch Summary'!G34,'FTNR Data'!$AX$2:$AX$49919,"Branch")</f>
        <v>0</v>
      </c>
      <c r="Y34" s="11" t="str">
        <f t="shared" si="6"/>
        <v>-</v>
      </c>
      <c r="Z34" s="3">
        <f ca="1">COUNTIFS('FTNR Data'!$F$2:$F$49919,'Branch Summary'!F34,'FTNR Data'!$A$2:$A$49919,'Branch Summary'!G34,'FTNR Data'!$AX$2:$AX$49919,"PQM",'FTNR Data'!$S$2:$S$49919,"FTNR")+COUNTIFS('Priority Customer'!$B$2:$B$50000,'Branch Summary'!F34,'Priority Customer'!$D$2:$D$50000,'Branch Summary'!G34,'Priority Customer'!$Q$2:$Q$50000,"FTNR",'Priority Customer'!$Z$2:$Z$50000,"&lt;&gt;"&amp;"",'Priority Customer'!$BK$2:$BK$50000,TEXT(TODAY()-1,"mmm"))</f>
        <v>0</v>
      </c>
      <c r="AA34" s="3">
        <f ca="1">COUNTIFS('FTNR Data'!$F$2:$F$49919,'Branch Summary'!F34,'FTNR Data'!$A$2:$A$49919,'Branch Summary'!G34,'FTNR Data'!$AX$2:$AX$49919,"PQM")+COUNTIFS('Priority Customer'!$B$2:$B$50000,'Branch Summary'!F34,'Priority Customer'!$D$2:$D$50000,'Branch Summary'!G34,'Priority Customer'!$Z$2:$Z$50000,"&lt;&gt;"&amp;"",'Priority Customer'!$BK$2:$BK$50000,TEXT(TODAY()-1,"mmm"))</f>
        <v>13</v>
      </c>
      <c r="AB34" s="11">
        <f t="shared" ca="1" si="7"/>
        <v>0</v>
      </c>
      <c r="AC34" s="28">
        <f>IFERROR(COUNTIFS('GRT Data'!$F$2:$F$78519,'Branch Summary'!$F34,'GRT Data'!$A$2:$A$78519,'Branch Summary'!$G34,'GRT Data'!$AU$2:$AU$78519,"PQM",'GRT Data'!$CN$2:$CN$78519,0)/I34,"-")</f>
        <v>0.18181818181818182</v>
      </c>
      <c r="AD34" s="28">
        <f>IFERROR(COUNTIFS('GRT Data'!$F$2:$F$78519,'Branch Summary'!$F34,'GRT Data'!$A$2:$A$78519,'Branch Summary'!$G34,'GRT Data'!$AU$2:$AU$78519,"PQM",'GRT Data'!$CN$2:$CN$78519,1)/I34,"-")</f>
        <v>0.54545454545454541</v>
      </c>
      <c r="AE34" s="28">
        <f>IFERROR(COUNTIFS('GRT Data'!$F$2:$F$78519,'Branch Summary'!$F34,'GRT Data'!$A$2:$A$78519,'Branch Summary'!$G34,'GRT Data'!$AU$2:$AU$78519,"PQM",'GRT Data'!$CN$2:$CN$78519,2)/I34,"-")</f>
        <v>9.0909090909090912E-2</v>
      </c>
      <c r="AF34" s="28">
        <f>IFERROR(COUNTIFS('GRT Data'!$F$2:$F$78519,'Branch Summary'!$F34,'GRT Data'!$A$2:$A$78519,'Branch Summary'!$G34,'GRT Data'!$AU$2:$AU$78519,"PQM",'GRT Data'!$CN$2:$CN$78519,"&gt;"&amp;2)/I34,"-")</f>
        <v>0.18181818181818182</v>
      </c>
    </row>
    <row r="35" spans="1:32" x14ac:dyDescent="0.35">
      <c r="A35" s="18" t="s">
        <v>824</v>
      </c>
      <c r="B35" s="18" t="s">
        <v>15605</v>
      </c>
      <c r="C35" s="18" t="s">
        <v>788</v>
      </c>
      <c r="D35" s="18" t="s">
        <v>318</v>
      </c>
      <c r="E35" s="18" t="s">
        <v>326</v>
      </c>
      <c r="F35" s="19" t="s">
        <v>327</v>
      </c>
      <c r="G35" s="18" t="s">
        <v>98</v>
      </c>
      <c r="H35" s="3">
        <f>COUNTIFS('GRT Data'!$F$2:$F$78519,'Branch Summary'!F35,'GRT Data'!$A$2:$A$78519,'Branch Summary'!G35,'GRT Data'!$AU$2:$AU$78519,"Branch")</f>
        <v>0</v>
      </c>
      <c r="I35" s="3">
        <f>COUNTIFS('GRT Data'!$F$2:$F$78519,'Branch Summary'!F35,'GRT Data'!$A$2:$A$78519,'Branch Summary'!G35,'GRT Data'!$AU$2:$AU$78519,"PQM")</f>
        <v>9</v>
      </c>
      <c r="J35" s="3">
        <f t="shared" si="1"/>
        <v>9</v>
      </c>
      <c r="K35" s="11">
        <f t="shared" si="2"/>
        <v>1</v>
      </c>
      <c r="L35" s="3">
        <f ca="1">COUNTIFS('GRT Data'!$F$2:$F$78519,'Branch Summary'!F35,'GRT Data'!$A$2:$A$78519,'Branch Summary'!G35,'GRT Data'!$AU$2:$AU$78519,"Branch",'GRT Data'!$AR$2:$AR$78519,$L$3)</f>
        <v>0</v>
      </c>
      <c r="M35" s="3">
        <f ca="1">COUNTIFS('GRT Data'!$F$2:$F$78519,'Branch Summary'!F35,'GRT Data'!$A$2:$A$78519,'Branch Summary'!G35,'GRT Data'!$AU$2:$AU$78519,"PQM",'GRT Data'!$AR$2:$AR$78519,$L$3)</f>
        <v>1</v>
      </c>
      <c r="N35" s="3">
        <f t="shared" ca="1" si="3"/>
        <v>1</v>
      </c>
      <c r="O35" s="11">
        <f t="shared" ca="1" si="4"/>
        <v>1</v>
      </c>
      <c r="P35" s="40">
        <f>COUNTIF('Ujala Plus DB'!$A$2:$A$40166,'Branch Summary'!G35)</f>
        <v>10</v>
      </c>
      <c r="Q35" s="43">
        <f>SUMIF('Ujala Plus DB'!$A$2:$A$40166,'Branch Summary'!G35,'Ujala Plus DB'!$W$2:$W$40166)</f>
        <v>750000</v>
      </c>
      <c r="R35" s="40">
        <f>COUNTIFS('Priority Customer'!$B$2:$B$45498,'Branch Summary'!F35,'Priority Customer'!$D$2:$D$45498,'Branch Summary'!G35,'Priority Customer'!$BD$2:$BD$45498,"&lt;&gt;"&amp;"")</f>
        <v>5</v>
      </c>
      <c r="S35" s="43">
        <f>SUMIFS('Priority Customer'!$L$2:$L$45498,'Priority Customer'!$B$2:$B$45498,'Branch Summary'!F35,'Priority Customer'!$D$2:$D$45498,'Branch Summary'!G35,'Priority Customer'!$BD$2:$BD$45498,"&lt;&gt;"&amp;"")</f>
        <v>350000</v>
      </c>
      <c r="T35" s="40">
        <f ca="1">COUNTIFS('Priority Customer'!$B$2:$B$50000,'Branch Summary'!F35,'Priority Customer'!$D$2:$D$50000,'Branch Summary'!G35,'Priority Customer'!$Q$2:$Q$50000,"FTNR",'Priority Customer'!$Z$2:$Z$50000,"&lt;&gt;"&amp;"",'Priority Customer'!$BK$2:$BK$50000,TEXT(TODAY()-1,"mmm"))</f>
        <v>0</v>
      </c>
      <c r="U35" s="40">
        <f ca="1">COUNTIFS('Priority Customer'!$B$2:$B$50000,'Branch Summary'!F35,'Priority Customer'!$D$2:$D$50000,'Branch Summary'!G35,'Priority Customer'!$Z$2:$Z$50000,"&lt;&gt;"&amp;"",'Priority Customer'!$BK$2:$BK$50000,TEXT(TODAY()-1,"mmm"))</f>
        <v>7</v>
      </c>
      <c r="V35" s="26">
        <f t="shared" ca="1" si="5"/>
        <v>0</v>
      </c>
      <c r="W35" s="3">
        <f>COUNTIFS('FTNR Data'!$F$2:$F$49919,'Branch Summary'!F35,'FTNR Data'!$A$2:$A$49919,'Branch Summary'!G35,'FTNR Data'!$AX$2:$AX$49919,"Branch",'FTNR Data'!$S$2:$S$49919,"FTNR")</f>
        <v>0</v>
      </c>
      <c r="X35" s="3">
        <f>COUNTIFS('FTNR Data'!$F$2:$F$49919,'Branch Summary'!F35,'FTNR Data'!$A$2:$A$49919,'Branch Summary'!G35,'FTNR Data'!$AX$2:$AX$49919,"Branch")</f>
        <v>0</v>
      </c>
      <c r="Y35" s="11" t="str">
        <f t="shared" si="6"/>
        <v>-</v>
      </c>
      <c r="Z35" s="3">
        <f ca="1">COUNTIFS('FTNR Data'!$F$2:$F$49919,'Branch Summary'!F35,'FTNR Data'!$A$2:$A$49919,'Branch Summary'!G35,'FTNR Data'!$AX$2:$AX$49919,"PQM",'FTNR Data'!$S$2:$S$49919,"FTNR")+COUNTIFS('Priority Customer'!$B$2:$B$50000,'Branch Summary'!F35,'Priority Customer'!$D$2:$D$50000,'Branch Summary'!G35,'Priority Customer'!$Q$2:$Q$50000,"FTNR",'Priority Customer'!$Z$2:$Z$50000,"&lt;&gt;"&amp;"",'Priority Customer'!$BK$2:$BK$50000,TEXT(TODAY()-1,"mmm"))</f>
        <v>1</v>
      </c>
      <c r="AA35" s="3">
        <f ca="1">COUNTIFS('FTNR Data'!$F$2:$F$49919,'Branch Summary'!F35,'FTNR Data'!$A$2:$A$49919,'Branch Summary'!G35,'FTNR Data'!$AX$2:$AX$49919,"PQM")+COUNTIFS('Priority Customer'!$B$2:$B$50000,'Branch Summary'!F35,'Priority Customer'!$D$2:$D$50000,'Branch Summary'!G35,'Priority Customer'!$Z$2:$Z$50000,"&lt;&gt;"&amp;"",'Priority Customer'!$BK$2:$BK$50000,TEXT(TODAY()-1,"mmm"))</f>
        <v>16</v>
      </c>
      <c r="AB35" s="11">
        <f t="shared" ca="1" si="7"/>
        <v>6.25E-2</v>
      </c>
      <c r="AC35" s="28">
        <f>IFERROR(COUNTIFS('GRT Data'!$F$2:$F$78519,'Branch Summary'!$F35,'GRT Data'!$A$2:$A$78519,'Branch Summary'!$G35,'GRT Data'!$AU$2:$AU$78519,"PQM",'GRT Data'!$CN$2:$CN$78519,0)/I35,"-")</f>
        <v>0.33333333333333331</v>
      </c>
      <c r="AD35" s="28">
        <f>IFERROR(COUNTIFS('GRT Data'!$F$2:$F$78519,'Branch Summary'!$F35,'GRT Data'!$A$2:$A$78519,'Branch Summary'!$G35,'GRT Data'!$AU$2:$AU$78519,"PQM",'GRT Data'!$CN$2:$CN$78519,1)/I35,"-")</f>
        <v>0.33333333333333331</v>
      </c>
      <c r="AE35" s="28">
        <f>IFERROR(COUNTIFS('GRT Data'!$F$2:$F$78519,'Branch Summary'!$F35,'GRT Data'!$A$2:$A$78519,'Branch Summary'!$G35,'GRT Data'!$AU$2:$AU$78519,"PQM",'GRT Data'!$CN$2:$CN$78519,2)/I35,"-")</f>
        <v>0.33333333333333331</v>
      </c>
      <c r="AF35" s="28">
        <f>IFERROR(COUNTIFS('GRT Data'!$F$2:$F$78519,'Branch Summary'!$F35,'GRT Data'!$A$2:$A$78519,'Branch Summary'!$G35,'GRT Data'!$AU$2:$AU$78519,"PQM",'GRT Data'!$CN$2:$CN$78519,"&gt;"&amp;2)/I35,"-")</f>
        <v>0</v>
      </c>
    </row>
    <row r="36" spans="1:32" x14ac:dyDescent="0.35">
      <c r="A36" s="18" t="s">
        <v>824</v>
      </c>
      <c r="B36" s="18" t="s">
        <v>168</v>
      </c>
      <c r="C36" s="18" t="s">
        <v>781</v>
      </c>
      <c r="D36" s="18" t="s">
        <v>318</v>
      </c>
      <c r="E36" s="18" t="s">
        <v>423</v>
      </c>
      <c r="F36" s="19" t="s">
        <v>424</v>
      </c>
      <c r="G36" s="18" t="s">
        <v>168</v>
      </c>
      <c r="H36" s="3">
        <f>COUNTIFS('GRT Data'!$F$2:$F$78519,'Branch Summary'!F36,'GRT Data'!$A$2:$A$78519,'Branch Summary'!G36,'GRT Data'!$AU$2:$AU$78519,"Branch")</f>
        <v>0</v>
      </c>
      <c r="I36" s="3">
        <f>COUNTIFS('GRT Data'!$F$2:$F$78519,'Branch Summary'!F36,'GRT Data'!$A$2:$A$78519,'Branch Summary'!G36,'GRT Data'!$AU$2:$AU$78519,"PQM")</f>
        <v>6</v>
      </c>
      <c r="J36" s="3">
        <f t="shared" si="1"/>
        <v>6</v>
      </c>
      <c r="K36" s="11">
        <f t="shared" si="2"/>
        <v>1</v>
      </c>
      <c r="L36" s="3">
        <f ca="1">COUNTIFS('GRT Data'!$F$2:$F$78519,'Branch Summary'!F36,'GRT Data'!$A$2:$A$78519,'Branch Summary'!G36,'GRT Data'!$AU$2:$AU$78519,"Branch",'GRT Data'!$AR$2:$AR$78519,$L$3)</f>
        <v>0</v>
      </c>
      <c r="M36" s="3">
        <f ca="1">COUNTIFS('GRT Data'!$F$2:$F$78519,'Branch Summary'!F36,'GRT Data'!$A$2:$A$78519,'Branch Summary'!G36,'GRT Data'!$AU$2:$AU$78519,"PQM",'GRT Data'!$AR$2:$AR$78519,$L$3)</f>
        <v>0</v>
      </c>
      <c r="N36" s="3">
        <f t="shared" ca="1" si="3"/>
        <v>0</v>
      </c>
      <c r="O36" s="11" t="str">
        <f t="shared" ca="1" si="4"/>
        <v>-</v>
      </c>
      <c r="P36" s="40">
        <f>COUNTIF('Ujala Plus DB'!$A$2:$A$40166,'Branch Summary'!G36)</f>
        <v>7</v>
      </c>
      <c r="Q36" s="43">
        <f>SUMIF('Ujala Plus DB'!$A$2:$A$40166,'Branch Summary'!G36,'Ujala Plus DB'!$W$2:$W$40166)</f>
        <v>581000</v>
      </c>
      <c r="R36" s="40">
        <f>COUNTIFS('Priority Customer'!$B$2:$B$45498,'Branch Summary'!F36,'Priority Customer'!$D$2:$D$45498,'Branch Summary'!G36,'Priority Customer'!$BD$2:$BD$45498,"&lt;&gt;"&amp;"")</f>
        <v>4</v>
      </c>
      <c r="S36" s="43">
        <f>SUMIFS('Priority Customer'!$L$2:$L$45498,'Priority Customer'!$B$2:$B$45498,'Branch Summary'!F36,'Priority Customer'!$D$2:$D$45498,'Branch Summary'!G36,'Priority Customer'!$BD$2:$BD$45498,"&lt;&gt;"&amp;"")</f>
        <v>337000</v>
      </c>
      <c r="T36" s="40">
        <f ca="1">COUNTIFS('Priority Customer'!$B$2:$B$50000,'Branch Summary'!F36,'Priority Customer'!$D$2:$D$50000,'Branch Summary'!G36,'Priority Customer'!$Q$2:$Q$50000,"FTNR",'Priority Customer'!$Z$2:$Z$50000,"&lt;&gt;"&amp;"",'Priority Customer'!$BK$2:$BK$50000,TEXT(TODAY()-1,"mmm"))</f>
        <v>0</v>
      </c>
      <c r="U36" s="40">
        <f ca="1">COUNTIFS('Priority Customer'!$B$2:$B$50000,'Branch Summary'!F36,'Priority Customer'!$D$2:$D$50000,'Branch Summary'!G36,'Priority Customer'!$Z$2:$Z$50000,"&lt;&gt;"&amp;"",'Priority Customer'!$BK$2:$BK$50000,TEXT(TODAY()-1,"mmm"))</f>
        <v>4</v>
      </c>
      <c r="V36" s="26">
        <f t="shared" ca="1" si="5"/>
        <v>0</v>
      </c>
      <c r="W36" s="3">
        <f>COUNTIFS('FTNR Data'!$F$2:$F$49919,'Branch Summary'!F36,'FTNR Data'!$A$2:$A$49919,'Branch Summary'!G36,'FTNR Data'!$AX$2:$AX$49919,"Branch",'FTNR Data'!$S$2:$S$49919,"FTNR")</f>
        <v>0</v>
      </c>
      <c r="X36" s="3">
        <f>COUNTIFS('FTNR Data'!$F$2:$F$49919,'Branch Summary'!F36,'FTNR Data'!$A$2:$A$49919,'Branch Summary'!G36,'FTNR Data'!$AX$2:$AX$49919,"Branch")</f>
        <v>0</v>
      </c>
      <c r="Y36" s="11" t="str">
        <f t="shared" si="6"/>
        <v>-</v>
      </c>
      <c r="Z36" s="3">
        <f ca="1">COUNTIFS('FTNR Data'!$F$2:$F$49919,'Branch Summary'!F36,'FTNR Data'!$A$2:$A$49919,'Branch Summary'!G36,'FTNR Data'!$AX$2:$AX$49919,"PQM",'FTNR Data'!$S$2:$S$49919,"FTNR")+COUNTIFS('Priority Customer'!$B$2:$B$50000,'Branch Summary'!F36,'Priority Customer'!$D$2:$D$50000,'Branch Summary'!G36,'Priority Customer'!$Q$2:$Q$50000,"FTNR",'Priority Customer'!$Z$2:$Z$50000,"&lt;&gt;"&amp;"",'Priority Customer'!$BK$2:$BK$50000,TEXT(TODAY()-1,"mmm"))</f>
        <v>2</v>
      </c>
      <c r="AA36" s="3">
        <f ca="1">COUNTIFS('FTNR Data'!$F$2:$F$49919,'Branch Summary'!F36,'FTNR Data'!$A$2:$A$49919,'Branch Summary'!G36,'FTNR Data'!$AX$2:$AX$49919,"PQM")+COUNTIFS('Priority Customer'!$B$2:$B$50000,'Branch Summary'!F36,'Priority Customer'!$D$2:$D$50000,'Branch Summary'!G36,'Priority Customer'!$Z$2:$Z$50000,"&lt;&gt;"&amp;"",'Priority Customer'!$BK$2:$BK$50000,TEXT(TODAY()-1,"mmm"))</f>
        <v>10</v>
      </c>
      <c r="AB36" s="11">
        <f t="shared" ca="1" si="7"/>
        <v>0.2</v>
      </c>
      <c r="AC36" s="28">
        <f>IFERROR(COUNTIFS('GRT Data'!$F$2:$F$78519,'Branch Summary'!$F36,'GRT Data'!$A$2:$A$78519,'Branch Summary'!$G36,'GRT Data'!$AU$2:$AU$78519,"PQM",'GRT Data'!$CN$2:$CN$78519,0)/I36,"-")</f>
        <v>0.66666666666666663</v>
      </c>
      <c r="AD36" s="28">
        <f>IFERROR(COUNTIFS('GRT Data'!$F$2:$F$78519,'Branch Summary'!$F36,'GRT Data'!$A$2:$A$78519,'Branch Summary'!$G36,'GRT Data'!$AU$2:$AU$78519,"PQM",'GRT Data'!$CN$2:$CN$78519,1)/I36,"-")</f>
        <v>0.16666666666666666</v>
      </c>
      <c r="AE36" s="28">
        <f>IFERROR(COUNTIFS('GRT Data'!$F$2:$F$78519,'Branch Summary'!$F36,'GRT Data'!$A$2:$A$78519,'Branch Summary'!$G36,'GRT Data'!$AU$2:$AU$78519,"PQM",'GRT Data'!$CN$2:$CN$78519,2)/I36,"-")</f>
        <v>0</v>
      </c>
      <c r="AF36" s="28">
        <f>IFERROR(COUNTIFS('GRT Data'!$F$2:$F$78519,'Branch Summary'!$F36,'GRT Data'!$A$2:$A$78519,'Branch Summary'!$G36,'GRT Data'!$AU$2:$AU$78519,"PQM",'GRT Data'!$CN$2:$CN$78519,"&gt;"&amp;2)/I36,"-")</f>
        <v>0.16666666666666666</v>
      </c>
    </row>
    <row r="37" spans="1:32" x14ac:dyDescent="0.35">
      <c r="A37" s="18" t="s">
        <v>824</v>
      </c>
      <c r="B37" s="18" t="s">
        <v>15604</v>
      </c>
      <c r="C37" s="18" t="s">
        <v>788</v>
      </c>
      <c r="D37" s="18" t="s">
        <v>318</v>
      </c>
      <c r="E37" s="18" t="s">
        <v>319</v>
      </c>
      <c r="F37" s="19" t="s">
        <v>320</v>
      </c>
      <c r="G37" s="18" t="s">
        <v>90</v>
      </c>
      <c r="H37" s="3">
        <f>COUNTIFS('GRT Data'!$F$2:$F$78519,'Branch Summary'!F37,'GRT Data'!$A$2:$A$78519,'Branch Summary'!G37,'GRT Data'!$AU$2:$AU$78519,"Branch")</f>
        <v>4</v>
      </c>
      <c r="I37" s="3">
        <f>COUNTIFS('GRT Data'!$F$2:$F$78519,'Branch Summary'!F37,'GRT Data'!$A$2:$A$78519,'Branch Summary'!G37,'GRT Data'!$AU$2:$AU$78519,"PQM")</f>
        <v>0</v>
      </c>
      <c r="J37" s="3">
        <f t="shared" si="1"/>
        <v>4</v>
      </c>
      <c r="K37" s="11">
        <f t="shared" si="2"/>
        <v>0</v>
      </c>
      <c r="L37" s="3">
        <f ca="1">COUNTIFS('GRT Data'!$F$2:$F$78519,'Branch Summary'!F37,'GRT Data'!$A$2:$A$78519,'Branch Summary'!G37,'GRT Data'!$AU$2:$AU$78519,"Branch",'GRT Data'!$AR$2:$AR$78519,$L$3)</f>
        <v>2</v>
      </c>
      <c r="M37" s="3">
        <f ca="1">COUNTIFS('GRT Data'!$F$2:$F$78519,'Branch Summary'!F37,'GRT Data'!$A$2:$A$78519,'Branch Summary'!G37,'GRT Data'!$AU$2:$AU$78519,"PQM",'GRT Data'!$AR$2:$AR$78519,$L$3)</f>
        <v>0</v>
      </c>
      <c r="N37" s="3">
        <f t="shared" ca="1" si="3"/>
        <v>2</v>
      </c>
      <c r="O37" s="11">
        <f t="shared" ca="1" si="4"/>
        <v>0</v>
      </c>
      <c r="P37" s="40">
        <f>COUNTIF('Ujala Plus DB'!$A$2:$A$40166,'Branch Summary'!G37)</f>
        <v>5</v>
      </c>
      <c r="Q37" s="43">
        <f>SUMIF('Ujala Plus DB'!$A$2:$A$40166,'Branch Summary'!G37,'Ujala Plus DB'!$W$2:$W$40166)</f>
        <v>275000</v>
      </c>
      <c r="R37" s="40">
        <f>COUNTIFS('Priority Customer'!$B$2:$B$45498,'Branch Summary'!F37,'Priority Customer'!$D$2:$D$45498,'Branch Summary'!G37,'Priority Customer'!$BD$2:$BD$45498,"&lt;&gt;"&amp;"")</f>
        <v>4</v>
      </c>
      <c r="S37" s="43">
        <f>SUMIFS('Priority Customer'!$L$2:$L$45498,'Priority Customer'!$B$2:$B$45498,'Branch Summary'!F37,'Priority Customer'!$D$2:$D$45498,'Branch Summary'!G37,'Priority Customer'!$BD$2:$BD$45498,"&lt;&gt;"&amp;"")</f>
        <v>215000</v>
      </c>
      <c r="T37" s="40">
        <f ca="1">COUNTIFS('Priority Customer'!$B$2:$B$50000,'Branch Summary'!F37,'Priority Customer'!$D$2:$D$50000,'Branch Summary'!G37,'Priority Customer'!$Q$2:$Q$50000,"FTNR",'Priority Customer'!$Z$2:$Z$50000,"&lt;&gt;"&amp;"",'Priority Customer'!$BK$2:$BK$50000,TEXT(TODAY()-1,"mmm"))</f>
        <v>0</v>
      </c>
      <c r="U37" s="40">
        <f ca="1">COUNTIFS('Priority Customer'!$B$2:$B$50000,'Branch Summary'!F37,'Priority Customer'!$D$2:$D$50000,'Branch Summary'!G37,'Priority Customer'!$Z$2:$Z$50000,"&lt;&gt;"&amp;"",'Priority Customer'!$BK$2:$BK$50000,TEXT(TODAY()-1,"mmm"))</f>
        <v>6</v>
      </c>
      <c r="V37" s="26">
        <f t="shared" ca="1" si="5"/>
        <v>0</v>
      </c>
      <c r="W37" s="3">
        <f>COUNTIFS('FTNR Data'!$F$2:$F$49919,'Branch Summary'!F37,'FTNR Data'!$A$2:$A$49919,'Branch Summary'!G37,'FTNR Data'!$AX$2:$AX$49919,"Branch",'FTNR Data'!$S$2:$S$49919,"FTNR")</f>
        <v>1</v>
      </c>
      <c r="X37" s="3">
        <f>COUNTIFS('FTNR Data'!$F$2:$F$49919,'Branch Summary'!F37,'FTNR Data'!$A$2:$A$49919,'Branch Summary'!G37,'FTNR Data'!$AX$2:$AX$49919,"Branch")</f>
        <v>4</v>
      </c>
      <c r="Y37" s="11">
        <f t="shared" si="6"/>
        <v>0.25</v>
      </c>
      <c r="Z37" s="3">
        <f ca="1">COUNTIFS('FTNR Data'!$F$2:$F$49919,'Branch Summary'!F37,'FTNR Data'!$A$2:$A$49919,'Branch Summary'!G37,'FTNR Data'!$AX$2:$AX$49919,"PQM",'FTNR Data'!$S$2:$S$49919,"FTNR")+COUNTIFS('Priority Customer'!$B$2:$B$50000,'Branch Summary'!F37,'Priority Customer'!$D$2:$D$50000,'Branch Summary'!G37,'Priority Customer'!$Q$2:$Q$50000,"FTNR",'Priority Customer'!$Z$2:$Z$50000,"&lt;&gt;"&amp;"",'Priority Customer'!$BK$2:$BK$50000,TEXT(TODAY()-1,"mmm"))</f>
        <v>0</v>
      </c>
      <c r="AA37" s="3">
        <f ca="1">COUNTIFS('FTNR Data'!$F$2:$F$49919,'Branch Summary'!F37,'FTNR Data'!$A$2:$A$49919,'Branch Summary'!G37,'FTNR Data'!$AX$2:$AX$49919,"PQM")+COUNTIFS('Priority Customer'!$B$2:$B$50000,'Branch Summary'!F37,'Priority Customer'!$D$2:$D$50000,'Branch Summary'!G37,'Priority Customer'!$Z$2:$Z$50000,"&lt;&gt;"&amp;"",'Priority Customer'!$BK$2:$BK$50000,TEXT(TODAY()-1,"mmm"))</f>
        <v>6</v>
      </c>
      <c r="AB37" s="11">
        <f t="shared" ca="1" si="7"/>
        <v>0</v>
      </c>
      <c r="AC37" s="28" t="str">
        <f>IFERROR(COUNTIFS('GRT Data'!$F$2:$F$78519,'Branch Summary'!$F37,'GRT Data'!$A$2:$A$78519,'Branch Summary'!$G37,'GRT Data'!$AU$2:$AU$78519,"PQM",'GRT Data'!$CN$2:$CN$78519,0)/I37,"-")</f>
        <v>-</v>
      </c>
      <c r="AD37" s="28" t="str">
        <f>IFERROR(COUNTIFS('GRT Data'!$F$2:$F$78519,'Branch Summary'!$F37,'GRT Data'!$A$2:$A$78519,'Branch Summary'!$G37,'GRT Data'!$AU$2:$AU$78519,"PQM",'GRT Data'!$CN$2:$CN$78519,1)/I37,"-")</f>
        <v>-</v>
      </c>
      <c r="AE37" s="28" t="str">
        <f>IFERROR(COUNTIFS('GRT Data'!$F$2:$F$78519,'Branch Summary'!$F37,'GRT Data'!$A$2:$A$78519,'Branch Summary'!$G37,'GRT Data'!$AU$2:$AU$78519,"PQM",'GRT Data'!$CN$2:$CN$78519,2)/I37,"-")</f>
        <v>-</v>
      </c>
      <c r="AF37" s="28" t="str">
        <f>IFERROR(COUNTIFS('GRT Data'!$F$2:$F$78519,'Branch Summary'!$F37,'GRT Data'!$A$2:$A$78519,'Branch Summary'!$G37,'GRT Data'!$AU$2:$AU$78519,"PQM",'GRT Data'!$CN$2:$CN$78519,"&gt;"&amp;2)/I37,"-")</f>
        <v>-</v>
      </c>
    </row>
    <row r="38" spans="1:32" x14ac:dyDescent="0.35">
      <c r="A38" s="18" t="s">
        <v>824</v>
      </c>
      <c r="B38" s="18" t="s">
        <v>168</v>
      </c>
      <c r="C38" s="18" t="s">
        <v>781</v>
      </c>
      <c r="D38" s="18" t="s">
        <v>318</v>
      </c>
      <c r="E38" s="18" t="s">
        <v>462</v>
      </c>
      <c r="F38" s="19" t="s">
        <v>463</v>
      </c>
      <c r="G38" s="18" t="s">
        <v>758</v>
      </c>
      <c r="H38" s="3">
        <f>COUNTIFS('GRT Data'!$F$2:$F$78519,'Branch Summary'!F38,'GRT Data'!$A$2:$A$78519,'Branch Summary'!G38,'GRT Data'!$AU$2:$AU$78519,"Branch")</f>
        <v>1</v>
      </c>
      <c r="I38" s="3">
        <f>COUNTIFS('GRT Data'!$F$2:$F$78519,'Branch Summary'!F38,'GRT Data'!$A$2:$A$78519,'Branch Summary'!G38,'GRT Data'!$AU$2:$AU$78519,"PQM")</f>
        <v>6</v>
      </c>
      <c r="J38" s="3">
        <f t="shared" si="1"/>
        <v>7</v>
      </c>
      <c r="K38" s="11">
        <f t="shared" si="2"/>
        <v>0.8571428571428571</v>
      </c>
      <c r="L38" s="3">
        <f ca="1">COUNTIFS('GRT Data'!$F$2:$F$78519,'Branch Summary'!F38,'GRT Data'!$A$2:$A$78519,'Branch Summary'!G38,'GRT Data'!$AU$2:$AU$78519,"Branch",'GRT Data'!$AR$2:$AR$78519,$L$3)</f>
        <v>0</v>
      </c>
      <c r="M38" s="3">
        <f ca="1">COUNTIFS('GRT Data'!$F$2:$F$78519,'Branch Summary'!F38,'GRT Data'!$A$2:$A$78519,'Branch Summary'!G38,'GRT Data'!$AU$2:$AU$78519,"PQM",'GRT Data'!$AR$2:$AR$78519,$L$3)</f>
        <v>0</v>
      </c>
      <c r="N38" s="3">
        <f t="shared" ca="1" si="3"/>
        <v>0</v>
      </c>
      <c r="O38" s="11" t="str">
        <f t="shared" ca="1" si="4"/>
        <v>-</v>
      </c>
      <c r="P38" s="40">
        <f>COUNTIF('Ujala Plus DB'!$A$2:$A$40166,'Branch Summary'!G38)</f>
        <v>4</v>
      </c>
      <c r="Q38" s="43">
        <f>SUMIF('Ujala Plus DB'!$A$2:$A$40166,'Branch Summary'!G38,'Ujala Plus DB'!$W$2:$W$40166)</f>
        <v>247000</v>
      </c>
      <c r="R38" s="40">
        <f>COUNTIFS('Priority Customer'!$B$2:$B$45498,'Branch Summary'!F38,'Priority Customer'!$D$2:$D$45498,'Branch Summary'!G38,'Priority Customer'!$BD$2:$BD$45498,"&lt;&gt;"&amp;"")</f>
        <v>3</v>
      </c>
      <c r="S38" s="43">
        <f>SUMIFS('Priority Customer'!$L$2:$L$45498,'Priority Customer'!$B$2:$B$45498,'Branch Summary'!F38,'Priority Customer'!$D$2:$D$45498,'Branch Summary'!G38,'Priority Customer'!$BD$2:$BD$45498,"&lt;&gt;"&amp;"")</f>
        <v>197000</v>
      </c>
      <c r="T38" s="40">
        <f ca="1">COUNTIFS('Priority Customer'!$B$2:$B$50000,'Branch Summary'!F38,'Priority Customer'!$D$2:$D$50000,'Branch Summary'!G38,'Priority Customer'!$Q$2:$Q$50000,"FTNR",'Priority Customer'!$Z$2:$Z$50000,"&lt;&gt;"&amp;"",'Priority Customer'!$BK$2:$BK$50000,TEXT(TODAY()-1,"mmm"))</f>
        <v>0</v>
      </c>
      <c r="U38" s="40">
        <f ca="1">COUNTIFS('Priority Customer'!$B$2:$B$50000,'Branch Summary'!F38,'Priority Customer'!$D$2:$D$50000,'Branch Summary'!G38,'Priority Customer'!$Z$2:$Z$50000,"&lt;&gt;"&amp;"",'Priority Customer'!$BK$2:$BK$50000,TEXT(TODAY()-1,"mmm"))</f>
        <v>2</v>
      </c>
      <c r="V38" s="26">
        <f t="shared" ca="1" si="5"/>
        <v>0</v>
      </c>
      <c r="W38" s="3">
        <f>COUNTIFS('FTNR Data'!$F$2:$F$49919,'Branch Summary'!F38,'FTNR Data'!$A$2:$A$49919,'Branch Summary'!G38,'FTNR Data'!$AX$2:$AX$49919,"Branch",'FTNR Data'!$S$2:$S$49919,"FTNR")</f>
        <v>1</v>
      </c>
      <c r="X38" s="3">
        <f>COUNTIFS('FTNR Data'!$F$2:$F$49919,'Branch Summary'!F38,'FTNR Data'!$A$2:$A$49919,'Branch Summary'!G38,'FTNR Data'!$AX$2:$AX$49919,"Branch")</f>
        <v>1</v>
      </c>
      <c r="Y38" s="11">
        <f t="shared" si="6"/>
        <v>1</v>
      </c>
      <c r="Z38" s="3">
        <f ca="1">COUNTIFS('FTNR Data'!$F$2:$F$49919,'Branch Summary'!F38,'FTNR Data'!$A$2:$A$49919,'Branch Summary'!G38,'FTNR Data'!$AX$2:$AX$49919,"PQM",'FTNR Data'!$S$2:$S$49919,"FTNR")+COUNTIFS('Priority Customer'!$B$2:$B$50000,'Branch Summary'!F38,'Priority Customer'!$D$2:$D$50000,'Branch Summary'!G38,'Priority Customer'!$Q$2:$Q$50000,"FTNR",'Priority Customer'!$Z$2:$Z$50000,"&lt;&gt;"&amp;"",'Priority Customer'!$BK$2:$BK$50000,TEXT(TODAY()-1,"mmm"))</f>
        <v>0</v>
      </c>
      <c r="AA38" s="3">
        <f ca="1">COUNTIFS('FTNR Data'!$F$2:$F$49919,'Branch Summary'!F38,'FTNR Data'!$A$2:$A$49919,'Branch Summary'!G38,'FTNR Data'!$AX$2:$AX$49919,"PQM")+COUNTIFS('Priority Customer'!$B$2:$B$50000,'Branch Summary'!F38,'Priority Customer'!$D$2:$D$50000,'Branch Summary'!G38,'Priority Customer'!$Z$2:$Z$50000,"&lt;&gt;"&amp;"",'Priority Customer'!$BK$2:$BK$50000,TEXT(TODAY()-1,"mmm"))</f>
        <v>9</v>
      </c>
      <c r="AB38" s="11">
        <f t="shared" ca="1" si="7"/>
        <v>0</v>
      </c>
      <c r="AC38" s="28">
        <f>IFERROR(COUNTIFS('GRT Data'!$F$2:$F$78519,'Branch Summary'!$F38,'GRT Data'!$A$2:$A$78519,'Branch Summary'!$G38,'GRT Data'!$AU$2:$AU$78519,"PQM",'GRT Data'!$CN$2:$CN$78519,0)/I38,"-")</f>
        <v>0.5</v>
      </c>
      <c r="AD38" s="28">
        <f>IFERROR(COUNTIFS('GRT Data'!$F$2:$F$78519,'Branch Summary'!$F38,'GRT Data'!$A$2:$A$78519,'Branch Summary'!$G38,'GRT Data'!$AU$2:$AU$78519,"PQM",'GRT Data'!$CN$2:$CN$78519,1)/I38,"-")</f>
        <v>0.33333333333333331</v>
      </c>
      <c r="AE38" s="28">
        <f>IFERROR(COUNTIFS('GRT Data'!$F$2:$F$78519,'Branch Summary'!$F38,'GRT Data'!$A$2:$A$78519,'Branch Summary'!$G38,'GRT Data'!$AU$2:$AU$78519,"PQM",'GRT Data'!$CN$2:$CN$78519,2)/I38,"-")</f>
        <v>0</v>
      </c>
      <c r="AF38" s="28">
        <f>IFERROR(COUNTIFS('GRT Data'!$F$2:$F$78519,'Branch Summary'!$F38,'GRT Data'!$A$2:$A$78519,'Branch Summary'!$G38,'GRT Data'!$AU$2:$AU$78519,"PQM",'GRT Data'!$CN$2:$CN$78519,"&gt;"&amp;2)/I38,"-")</f>
        <v>0.16666666666666666</v>
      </c>
    </row>
    <row r="39" spans="1:32" x14ac:dyDescent="0.35">
      <c r="A39" s="18" t="s">
        <v>826</v>
      </c>
      <c r="B39" s="18" t="s">
        <v>15606</v>
      </c>
      <c r="C39" s="18" t="s">
        <v>780</v>
      </c>
      <c r="D39" s="18" t="s">
        <v>318</v>
      </c>
      <c r="E39" s="18" t="s">
        <v>336</v>
      </c>
      <c r="F39" s="19" t="s">
        <v>337</v>
      </c>
      <c r="G39" s="18" t="s">
        <v>106</v>
      </c>
      <c r="H39" s="3">
        <f>COUNTIFS('GRT Data'!$F$2:$F$78519,'Branch Summary'!F39,'GRT Data'!$A$2:$A$78519,'Branch Summary'!G39,'GRT Data'!$AU$2:$AU$78519,"Branch")</f>
        <v>1</v>
      </c>
      <c r="I39" s="3">
        <f>COUNTIFS('GRT Data'!$F$2:$F$78519,'Branch Summary'!F39,'GRT Data'!$A$2:$A$78519,'Branch Summary'!G39,'GRT Data'!$AU$2:$AU$78519,"PQM")</f>
        <v>7</v>
      </c>
      <c r="J39" s="3">
        <f t="shared" si="1"/>
        <v>8</v>
      </c>
      <c r="K39" s="11">
        <f t="shared" si="2"/>
        <v>0.875</v>
      </c>
      <c r="L39" s="3">
        <f ca="1">COUNTIFS('GRT Data'!$F$2:$F$78519,'Branch Summary'!F39,'GRT Data'!$A$2:$A$78519,'Branch Summary'!G39,'GRT Data'!$AU$2:$AU$78519,"Branch",'GRT Data'!$AR$2:$AR$78519,$L$3)</f>
        <v>0</v>
      </c>
      <c r="M39" s="3">
        <f ca="1">COUNTIFS('GRT Data'!$F$2:$F$78519,'Branch Summary'!F39,'GRT Data'!$A$2:$A$78519,'Branch Summary'!G39,'GRT Data'!$AU$2:$AU$78519,"PQM",'GRT Data'!$AR$2:$AR$78519,$L$3)</f>
        <v>0</v>
      </c>
      <c r="N39" s="3">
        <f t="shared" ca="1" si="3"/>
        <v>0</v>
      </c>
      <c r="O39" s="11" t="str">
        <f t="shared" ca="1" si="4"/>
        <v>-</v>
      </c>
      <c r="P39" s="40">
        <f>COUNTIF('Ujala Plus DB'!$A$2:$A$40166,'Branch Summary'!G39)</f>
        <v>4</v>
      </c>
      <c r="Q39" s="43">
        <f>SUMIF('Ujala Plus DB'!$A$2:$A$40166,'Branch Summary'!G39,'Ujala Plus DB'!$W$2:$W$40166)</f>
        <v>240000</v>
      </c>
      <c r="R39" s="40">
        <f>COUNTIFS('Priority Customer'!$B$2:$B$45498,'Branch Summary'!F39,'Priority Customer'!$D$2:$D$45498,'Branch Summary'!G39,'Priority Customer'!$BD$2:$BD$45498,"&lt;&gt;"&amp;"")</f>
        <v>1</v>
      </c>
      <c r="S39" s="43">
        <f>SUMIFS('Priority Customer'!$L$2:$L$45498,'Priority Customer'!$B$2:$B$45498,'Branch Summary'!F39,'Priority Customer'!$D$2:$D$45498,'Branch Summary'!G39,'Priority Customer'!$BD$2:$BD$45498,"&lt;&gt;"&amp;"")</f>
        <v>40000</v>
      </c>
      <c r="T39" s="40">
        <f ca="1">COUNTIFS('Priority Customer'!$B$2:$B$50000,'Branch Summary'!F39,'Priority Customer'!$D$2:$D$50000,'Branch Summary'!G39,'Priority Customer'!$Q$2:$Q$50000,"FTNR",'Priority Customer'!$Z$2:$Z$50000,"&lt;&gt;"&amp;"",'Priority Customer'!$BK$2:$BK$50000,TEXT(TODAY()-1,"mmm"))</f>
        <v>0</v>
      </c>
      <c r="U39" s="40">
        <f ca="1">COUNTIFS('Priority Customer'!$B$2:$B$50000,'Branch Summary'!F39,'Priority Customer'!$D$2:$D$50000,'Branch Summary'!G39,'Priority Customer'!$Z$2:$Z$50000,"&lt;&gt;"&amp;"",'Priority Customer'!$BK$2:$BK$50000,TEXT(TODAY()-1,"mmm"))</f>
        <v>2</v>
      </c>
      <c r="V39" s="26">
        <f t="shared" ca="1" si="5"/>
        <v>0</v>
      </c>
      <c r="W39" s="3">
        <f>COUNTIFS('FTNR Data'!$F$2:$F$49919,'Branch Summary'!F39,'FTNR Data'!$A$2:$A$49919,'Branch Summary'!G39,'FTNR Data'!$AX$2:$AX$49919,"Branch",'FTNR Data'!$S$2:$S$49919,"FTNR")</f>
        <v>1</v>
      </c>
      <c r="X39" s="3">
        <f>COUNTIFS('FTNR Data'!$F$2:$F$49919,'Branch Summary'!F39,'FTNR Data'!$A$2:$A$49919,'Branch Summary'!G39,'FTNR Data'!$AX$2:$AX$49919,"Branch")</f>
        <v>1</v>
      </c>
      <c r="Y39" s="11">
        <f t="shared" si="6"/>
        <v>1</v>
      </c>
      <c r="Z39" s="3">
        <f ca="1">COUNTIFS('FTNR Data'!$F$2:$F$49919,'Branch Summary'!F39,'FTNR Data'!$A$2:$A$49919,'Branch Summary'!G39,'FTNR Data'!$AX$2:$AX$49919,"PQM",'FTNR Data'!$S$2:$S$49919,"FTNR")+COUNTIFS('Priority Customer'!$B$2:$B$50000,'Branch Summary'!F39,'Priority Customer'!$D$2:$D$50000,'Branch Summary'!G39,'Priority Customer'!$Q$2:$Q$50000,"FTNR",'Priority Customer'!$Z$2:$Z$50000,"&lt;&gt;"&amp;"",'Priority Customer'!$BK$2:$BK$50000,TEXT(TODAY()-1,"mmm"))</f>
        <v>0</v>
      </c>
      <c r="AA39" s="3">
        <f ca="1">COUNTIFS('FTNR Data'!$F$2:$F$49919,'Branch Summary'!F39,'FTNR Data'!$A$2:$A$49919,'Branch Summary'!G39,'FTNR Data'!$AX$2:$AX$49919,"PQM")+COUNTIFS('Priority Customer'!$B$2:$B$50000,'Branch Summary'!F39,'Priority Customer'!$D$2:$D$50000,'Branch Summary'!G39,'Priority Customer'!$Z$2:$Z$50000,"&lt;&gt;"&amp;"",'Priority Customer'!$BK$2:$BK$50000,TEXT(TODAY()-1,"mmm"))</f>
        <v>10</v>
      </c>
      <c r="AB39" s="11">
        <f t="shared" ca="1" si="7"/>
        <v>0</v>
      </c>
      <c r="AC39" s="28">
        <f>IFERROR(COUNTIFS('GRT Data'!$F$2:$F$78519,'Branch Summary'!$F39,'GRT Data'!$A$2:$A$78519,'Branch Summary'!$G39,'GRT Data'!$AU$2:$AU$78519,"PQM",'GRT Data'!$CN$2:$CN$78519,0)/I39,"-")</f>
        <v>0.2857142857142857</v>
      </c>
      <c r="AD39" s="28">
        <f>IFERROR(COUNTIFS('GRT Data'!$F$2:$F$78519,'Branch Summary'!$F39,'GRT Data'!$A$2:$A$78519,'Branch Summary'!$G39,'GRT Data'!$AU$2:$AU$78519,"PQM",'GRT Data'!$CN$2:$CN$78519,1)/I39,"-")</f>
        <v>0.5714285714285714</v>
      </c>
      <c r="AE39" s="28">
        <f>IFERROR(COUNTIFS('GRT Data'!$F$2:$F$78519,'Branch Summary'!$F39,'GRT Data'!$A$2:$A$78519,'Branch Summary'!$G39,'GRT Data'!$AU$2:$AU$78519,"PQM",'GRT Data'!$CN$2:$CN$78519,2)/I39,"-")</f>
        <v>0.14285714285714285</v>
      </c>
      <c r="AF39" s="28">
        <f>IFERROR(COUNTIFS('GRT Data'!$F$2:$F$78519,'Branch Summary'!$F39,'GRT Data'!$A$2:$A$78519,'Branch Summary'!$G39,'GRT Data'!$AU$2:$AU$78519,"PQM",'GRT Data'!$CN$2:$CN$78519,"&gt;"&amp;2)/I39,"-")</f>
        <v>0</v>
      </c>
    </row>
    <row r="40" spans="1:32" x14ac:dyDescent="0.35">
      <c r="A40" s="18" t="s">
        <v>773</v>
      </c>
      <c r="B40" s="18" t="s">
        <v>15607</v>
      </c>
      <c r="C40" s="18" t="s">
        <v>789</v>
      </c>
      <c r="D40" s="18" t="s">
        <v>552</v>
      </c>
      <c r="E40" s="18" t="s">
        <v>593</v>
      </c>
      <c r="F40" s="19" t="s">
        <v>594</v>
      </c>
      <c r="G40" s="18" t="s">
        <v>249</v>
      </c>
      <c r="H40" s="3">
        <f>COUNTIFS('GRT Data'!$F$2:$F$78519,'Branch Summary'!F40,'GRT Data'!$A$2:$A$78519,'Branch Summary'!G40,'GRT Data'!$AU$2:$AU$78519,"Branch")</f>
        <v>2</v>
      </c>
      <c r="I40" s="3">
        <f>COUNTIFS('GRT Data'!$F$2:$F$78519,'Branch Summary'!F40,'GRT Data'!$A$2:$A$78519,'Branch Summary'!G40,'GRT Data'!$AU$2:$AU$78519,"PQM")</f>
        <v>6</v>
      </c>
      <c r="J40" s="3">
        <f t="shared" si="1"/>
        <v>8</v>
      </c>
      <c r="K40" s="11">
        <f t="shared" si="2"/>
        <v>0.75</v>
      </c>
      <c r="L40" s="3">
        <f ca="1">COUNTIFS('GRT Data'!$F$2:$F$78519,'Branch Summary'!F40,'GRT Data'!$A$2:$A$78519,'Branch Summary'!G40,'GRT Data'!$AU$2:$AU$78519,"Branch",'GRT Data'!$AR$2:$AR$78519,$L$3)</f>
        <v>1</v>
      </c>
      <c r="M40" s="3">
        <f ca="1">COUNTIFS('GRT Data'!$F$2:$F$78519,'Branch Summary'!F40,'GRT Data'!$A$2:$A$78519,'Branch Summary'!G40,'GRT Data'!$AU$2:$AU$78519,"PQM",'GRT Data'!$AR$2:$AR$78519,$L$3)</f>
        <v>0</v>
      </c>
      <c r="N40" s="3">
        <f t="shared" ca="1" si="3"/>
        <v>1</v>
      </c>
      <c r="O40" s="11">
        <f t="shared" ca="1" si="4"/>
        <v>0</v>
      </c>
      <c r="P40" s="40">
        <f>COUNTIF('Ujala Plus DB'!$A$2:$A$40166,'Branch Summary'!G40)</f>
        <v>2</v>
      </c>
      <c r="Q40" s="43">
        <f>SUMIF('Ujala Plus DB'!$A$2:$A$40166,'Branch Summary'!G40,'Ujala Plus DB'!$W$2:$W$40166)</f>
        <v>157000</v>
      </c>
      <c r="R40" s="40">
        <f>COUNTIFS('Priority Customer'!$B$2:$B$45498,'Branch Summary'!F40,'Priority Customer'!$D$2:$D$45498,'Branch Summary'!G40,'Priority Customer'!$BD$2:$BD$45498,"&lt;&gt;"&amp;"")</f>
        <v>1</v>
      </c>
      <c r="S40" s="43">
        <f>SUMIFS('Priority Customer'!$L$2:$L$45498,'Priority Customer'!$B$2:$B$45498,'Branch Summary'!F40,'Priority Customer'!$D$2:$D$45498,'Branch Summary'!G40,'Priority Customer'!$BD$2:$BD$45498,"&lt;&gt;"&amp;"")</f>
        <v>80000</v>
      </c>
      <c r="T40" s="40">
        <f ca="1">COUNTIFS('Priority Customer'!$B$2:$B$50000,'Branch Summary'!F40,'Priority Customer'!$D$2:$D$50000,'Branch Summary'!G40,'Priority Customer'!$Q$2:$Q$50000,"FTNR",'Priority Customer'!$Z$2:$Z$50000,"&lt;&gt;"&amp;"",'Priority Customer'!$BK$2:$BK$50000,TEXT(TODAY()-1,"mmm"))</f>
        <v>0</v>
      </c>
      <c r="U40" s="40">
        <f ca="1">COUNTIFS('Priority Customer'!$B$2:$B$50000,'Branch Summary'!F40,'Priority Customer'!$D$2:$D$50000,'Branch Summary'!G40,'Priority Customer'!$Z$2:$Z$50000,"&lt;&gt;"&amp;"",'Priority Customer'!$BK$2:$BK$50000,TEXT(TODAY()-1,"mmm"))</f>
        <v>2</v>
      </c>
      <c r="V40" s="26">
        <f t="shared" ca="1" si="5"/>
        <v>0</v>
      </c>
      <c r="W40" s="3">
        <f>COUNTIFS('FTNR Data'!$F$2:$F$49919,'Branch Summary'!F40,'FTNR Data'!$A$2:$A$49919,'Branch Summary'!G40,'FTNR Data'!$AX$2:$AX$49919,"Branch",'FTNR Data'!$S$2:$S$49919,"FTNR")</f>
        <v>0</v>
      </c>
      <c r="X40" s="3">
        <f>COUNTIFS('FTNR Data'!$F$2:$F$49919,'Branch Summary'!F40,'FTNR Data'!$A$2:$A$49919,'Branch Summary'!G40,'FTNR Data'!$AX$2:$AX$49919,"Branch")</f>
        <v>2</v>
      </c>
      <c r="Y40" s="11">
        <f t="shared" si="6"/>
        <v>0</v>
      </c>
      <c r="Z40" s="3">
        <f ca="1">COUNTIFS('FTNR Data'!$F$2:$F$49919,'Branch Summary'!F40,'FTNR Data'!$A$2:$A$49919,'Branch Summary'!G40,'FTNR Data'!$AX$2:$AX$49919,"PQM",'FTNR Data'!$S$2:$S$49919,"FTNR")+COUNTIFS('Priority Customer'!$B$2:$B$50000,'Branch Summary'!F40,'Priority Customer'!$D$2:$D$50000,'Branch Summary'!G40,'Priority Customer'!$Q$2:$Q$50000,"FTNR",'Priority Customer'!$Z$2:$Z$50000,"&lt;&gt;"&amp;"",'Priority Customer'!$BK$2:$BK$50000,TEXT(TODAY()-1,"mmm"))</f>
        <v>1</v>
      </c>
      <c r="AA40" s="3">
        <f ca="1">COUNTIFS('FTNR Data'!$F$2:$F$49919,'Branch Summary'!F40,'FTNR Data'!$A$2:$A$49919,'Branch Summary'!G40,'FTNR Data'!$AX$2:$AX$49919,"PQM")+COUNTIFS('Priority Customer'!$B$2:$B$50000,'Branch Summary'!F40,'Priority Customer'!$D$2:$D$50000,'Branch Summary'!G40,'Priority Customer'!$Z$2:$Z$50000,"&lt;&gt;"&amp;"",'Priority Customer'!$BK$2:$BK$50000,TEXT(TODAY()-1,"mmm"))</f>
        <v>8</v>
      </c>
      <c r="AB40" s="11">
        <f t="shared" ca="1" si="7"/>
        <v>0.125</v>
      </c>
      <c r="AC40" s="28">
        <f>IFERROR(COUNTIFS('GRT Data'!$F$2:$F$78519,'Branch Summary'!$F40,'GRT Data'!$A$2:$A$78519,'Branch Summary'!$G40,'GRT Data'!$AU$2:$AU$78519,"PQM",'GRT Data'!$CN$2:$CN$78519,0)/I40,"-")</f>
        <v>0.33333333333333331</v>
      </c>
      <c r="AD40" s="28">
        <f>IFERROR(COUNTIFS('GRT Data'!$F$2:$F$78519,'Branch Summary'!$F40,'GRT Data'!$A$2:$A$78519,'Branch Summary'!$G40,'GRT Data'!$AU$2:$AU$78519,"PQM",'GRT Data'!$CN$2:$CN$78519,1)/I40,"-")</f>
        <v>0.66666666666666663</v>
      </c>
      <c r="AE40" s="28">
        <f>IFERROR(COUNTIFS('GRT Data'!$F$2:$F$78519,'Branch Summary'!$F40,'GRT Data'!$A$2:$A$78519,'Branch Summary'!$G40,'GRT Data'!$AU$2:$AU$78519,"PQM",'GRT Data'!$CN$2:$CN$78519,2)/I40,"-")</f>
        <v>0</v>
      </c>
      <c r="AF40" s="28">
        <f>IFERROR(COUNTIFS('GRT Data'!$F$2:$F$78519,'Branch Summary'!$F40,'GRT Data'!$A$2:$A$78519,'Branch Summary'!$G40,'GRT Data'!$AU$2:$AU$78519,"PQM",'GRT Data'!$CN$2:$CN$78519,"&gt;"&amp;2)/I40,"-")</f>
        <v>0</v>
      </c>
    </row>
    <row r="41" spans="1:32" x14ac:dyDescent="0.35">
      <c r="A41" s="18" t="s">
        <v>773</v>
      </c>
      <c r="B41" s="18" t="s">
        <v>15608</v>
      </c>
      <c r="C41" s="18" t="s">
        <v>789</v>
      </c>
      <c r="D41" s="18" t="s">
        <v>295</v>
      </c>
      <c r="E41" s="18" t="s">
        <v>114</v>
      </c>
      <c r="F41" s="19" t="s">
        <v>551</v>
      </c>
      <c r="G41" s="18" t="s">
        <v>227</v>
      </c>
      <c r="H41" s="3">
        <f>COUNTIFS('GRT Data'!$F$2:$F$78519,'Branch Summary'!F41,'GRT Data'!$A$2:$A$78519,'Branch Summary'!G41,'GRT Data'!$AU$2:$AU$78519,"Branch")</f>
        <v>1</v>
      </c>
      <c r="I41" s="3">
        <f>COUNTIFS('GRT Data'!$F$2:$F$78519,'Branch Summary'!F41,'GRT Data'!$A$2:$A$78519,'Branch Summary'!G41,'GRT Data'!$AU$2:$AU$78519,"PQM")</f>
        <v>13</v>
      </c>
      <c r="J41" s="3">
        <f t="shared" si="1"/>
        <v>14</v>
      </c>
      <c r="K41" s="11">
        <f t="shared" si="2"/>
        <v>0.9285714285714286</v>
      </c>
      <c r="L41" s="3">
        <f ca="1">COUNTIFS('GRT Data'!$F$2:$F$78519,'Branch Summary'!F41,'GRT Data'!$A$2:$A$78519,'Branch Summary'!G41,'GRT Data'!$AU$2:$AU$78519,"Branch",'GRT Data'!$AR$2:$AR$78519,$L$3)</f>
        <v>0</v>
      </c>
      <c r="M41" s="3">
        <f ca="1">COUNTIFS('GRT Data'!$F$2:$F$78519,'Branch Summary'!F41,'GRT Data'!$A$2:$A$78519,'Branch Summary'!G41,'GRT Data'!$AU$2:$AU$78519,"PQM",'GRT Data'!$AR$2:$AR$78519,$L$3)</f>
        <v>4</v>
      </c>
      <c r="N41" s="3">
        <f t="shared" ca="1" si="3"/>
        <v>4</v>
      </c>
      <c r="O41" s="11">
        <f t="shared" ca="1" si="4"/>
        <v>1</v>
      </c>
      <c r="P41" s="40">
        <f>COUNTIF('Ujala Plus DB'!$A$2:$A$40166,'Branch Summary'!G41)</f>
        <v>9</v>
      </c>
      <c r="Q41" s="43">
        <f>SUMIF('Ujala Plus DB'!$A$2:$A$40166,'Branch Summary'!G41,'Ujala Plus DB'!$W$2:$W$40166)</f>
        <v>754000</v>
      </c>
      <c r="R41" s="40">
        <f>COUNTIFS('Priority Customer'!$B$2:$B$45498,'Branch Summary'!F41,'Priority Customer'!$D$2:$D$45498,'Branch Summary'!G41,'Priority Customer'!$BD$2:$BD$45498,"&lt;&gt;"&amp;"")</f>
        <v>5</v>
      </c>
      <c r="S41" s="43">
        <f>SUMIFS('Priority Customer'!$L$2:$L$45498,'Priority Customer'!$B$2:$B$45498,'Branch Summary'!F41,'Priority Customer'!$D$2:$D$45498,'Branch Summary'!G41,'Priority Customer'!$BD$2:$BD$45498,"&lt;&gt;"&amp;"")</f>
        <v>437000</v>
      </c>
      <c r="T41" s="40">
        <f ca="1">COUNTIFS('Priority Customer'!$B$2:$B$50000,'Branch Summary'!F41,'Priority Customer'!$D$2:$D$50000,'Branch Summary'!G41,'Priority Customer'!$Q$2:$Q$50000,"FTNR",'Priority Customer'!$Z$2:$Z$50000,"&lt;&gt;"&amp;"",'Priority Customer'!$BK$2:$BK$50000,TEXT(TODAY()-1,"mmm"))</f>
        <v>0</v>
      </c>
      <c r="U41" s="40">
        <f ca="1">COUNTIFS('Priority Customer'!$B$2:$B$50000,'Branch Summary'!F41,'Priority Customer'!$D$2:$D$50000,'Branch Summary'!G41,'Priority Customer'!$Z$2:$Z$50000,"&lt;&gt;"&amp;"",'Priority Customer'!$BK$2:$BK$50000,TEXT(TODAY()-1,"mmm"))</f>
        <v>5</v>
      </c>
      <c r="V41" s="26">
        <f t="shared" ca="1" si="5"/>
        <v>0</v>
      </c>
      <c r="W41" s="3">
        <f>COUNTIFS('FTNR Data'!$F$2:$F$49919,'Branch Summary'!F41,'FTNR Data'!$A$2:$A$49919,'Branch Summary'!G41,'FTNR Data'!$AX$2:$AX$49919,"Branch",'FTNR Data'!$S$2:$S$49919,"FTNR")</f>
        <v>0</v>
      </c>
      <c r="X41" s="3">
        <f>COUNTIFS('FTNR Data'!$F$2:$F$49919,'Branch Summary'!F41,'FTNR Data'!$A$2:$A$49919,'Branch Summary'!G41,'FTNR Data'!$AX$2:$AX$49919,"Branch")</f>
        <v>1</v>
      </c>
      <c r="Y41" s="11">
        <f t="shared" si="6"/>
        <v>0</v>
      </c>
      <c r="Z41" s="3">
        <f ca="1">COUNTIFS('FTNR Data'!$F$2:$F$49919,'Branch Summary'!F41,'FTNR Data'!$A$2:$A$49919,'Branch Summary'!G41,'FTNR Data'!$AX$2:$AX$49919,"PQM",'FTNR Data'!$S$2:$S$49919,"FTNR")+COUNTIFS('Priority Customer'!$B$2:$B$50000,'Branch Summary'!F41,'Priority Customer'!$D$2:$D$50000,'Branch Summary'!G41,'Priority Customer'!$Q$2:$Q$50000,"FTNR",'Priority Customer'!$Z$2:$Z$50000,"&lt;&gt;"&amp;"",'Priority Customer'!$BK$2:$BK$50000,TEXT(TODAY()-1,"mmm"))</f>
        <v>0</v>
      </c>
      <c r="AA41" s="3">
        <f ca="1">COUNTIFS('FTNR Data'!$F$2:$F$49919,'Branch Summary'!F41,'FTNR Data'!$A$2:$A$49919,'Branch Summary'!G41,'FTNR Data'!$AX$2:$AX$49919,"PQM")+COUNTIFS('Priority Customer'!$B$2:$B$50000,'Branch Summary'!F41,'Priority Customer'!$D$2:$D$50000,'Branch Summary'!G41,'Priority Customer'!$Z$2:$Z$50000,"&lt;&gt;"&amp;"",'Priority Customer'!$BK$2:$BK$50000,TEXT(TODAY()-1,"mmm"))</f>
        <v>17</v>
      </c>
      <c r="AB41" s="11">
        <f t="shared" ca="1" si="7"/>
        <v>0</v>
      </c>
      <c r="AC41" s="28">
        <f>IFERROR(COUNTIFS('GRT Data'!$F$2:$F$78519,'Branch Summary'!$F41,'GRT Data'!$A$2:$A$78519,'Branch Summary'!$G41,'GRT Data'!$AU$2:$AU$78519,"PQM",'GRT Data'!$CN$2:$CN$78519,0)/I41,"-")</f>
        <v>0.61538461538461542</v>
      </c>
      <c r="AD41" s="28">
        <f>IFERROR(COUNTIFS('GRT Data'!$F$2:$F$78519,'Branch Summary'!$F41,'GRT Data'!$A$2:$A$78519,'Branch Summary'!$G41,'GRT Data'!$AU$2:$AU$78519,"PQM",'GRT Data'!$CN$2:$CN$78519,1)/I41,"-")</f>
        <v>0.38461538461538464</v>
      </c>
      <c r="AE41" s="28">
        <f>IFERROR(COUNTIFS('GRT Data'!$F$2:$F$78519,'Branch Summary'!$F41,'GRT Data'!$A$2:$A$78519,'Branch Summary'!$G41,'GRT Data'!$AU$2:$AU$78519,"PQM",'GRT Data'!$CN$2:$CN$78519,2)/I41,"-")</f>
        <v>0</v>
      </c>
      <c r="AF41" s="28">
        <f>IFERROR(COUNTIFS('GRT Data'!$F$2:$F$78519,'Branch Summary'!$F41,'GRT Data'!$A$2:$A$78519,'Branch Summary'!$G41,'GRT Data'!$AU$2:$AU$78519,"PQM",'GRT Data'!$CN$2:$CN$78519,"&gt;"&amp;2)/I41,"-")</f>
        <v>0</v>
      </c>
    </row>
    <row r="42" spans="1:32" x14ac:dyDescent="0.35">
      <c r="A42" s="18" t="s">
        <v>773</v>
      </c>
      <c r="B42" s="18" t="s">
        <v>240</v>
      </c>
      <c r="C42" s="18" t="s">
        <v>789</v>
      </c>
      <c r="D42" s="18" t="s">
        <v>552</v>
      </c>
      <c r="E42" s="18" t="s">
        <v>574</v>
      </c>
      <c r="F42" s="19" t="s">
        <v>575</v>
      </c>
      <c r="G42" s="18" t="s">
        <v>240</v>
      </c>
      <c r="H42" s="3">
        <f>COUNTIFS('GRT Data'!$F$2:$F$78519,'Branch Summary'!F42,'GRT Data'!$A$2:$A$78519,'Branch Summary'!G42,'GRT Data'!$AU$2:$AU$78519,"Branch")</f>
        <v>11</v>
      </c>
      <c r="I42" s="3">
        <f>COUNTIFS('GRT Data'!$F$2:$F$78519,'Branch Summary'!F42,'GRT Data'!$A$2:$A$78519,'Branch Summary'!G42,'GRT Data'!$AU$2:$AU$78519,"PQM")</f>
        <v>11</v>
      </c>
      <c r="J42" s="3">
        <f t="shared" si="1"/>
        <v>22</v>
      </c>
      <c r="K42" s="11">
        <f t="shared" si="2"/>
        <v>0.5</v>
      </c>
      <c r="L42" s="3">
        <f ca="1">COUNTIFS('GRT Data'!$F$2:$F$78519,'Branch Summary'!F42,'GRT Data'!$A$2:$A$78519,'Branch Summary'!G42,'GRT Data'!$AU$2:$AU$78519,"Branch",'GRT Data'!$AR$2:$AR$78519,$L$3)</f>
        <v>4</v>
      </c>
      <c r="M42" s="3">
        <f ca="1">COUNTIFS('GRT Data'!$F$2:$F$78519,'Branch Summary'!F42,'GRT Data'!$A$2:$A$78519,'Branch Summary'!G42,'GRT Data'!$AU$2:$AU$78519,"PQM",'GRT Data'!$AR$2:$AR$78519,$L$3)</f>
        <v>3</v>
      </c>
      <c r="N42" s="3">
        <f t="shared" ca="1" si="3"/>
        <v>7</v>
      </c>
      <c r="O42" s="11">
        <f t="shared" ca="1" si="4"/>
        <v>0.42857142857142855</v>
      </c>
      <c r="P42" s="40">
        <f>COUNTIF('Ujala Plus DB'!$A$2:$A$40166,'Branch Summary'!G42)</f>
        <v>16</v>
      </c>
      <c r="Q42" s="43">
        <f>SUMIF('Ujala Plus DB'!$A$2:$A$40166,'Branch Summary'!G42,'Ujala Plus DB'!$W$2:$W$40166)</f>
        <v>1141000</v>
      </c>
      <c r="R42" s="40">
        <f>COUNTIFS('Priority Customer'!$B$2:$B$45498,'Branch Summary'!F42,'Priority Customer'!$D$2:$D$45498,'Branch Summary'!G42,'Priority Customer'!$BD$2:$BD$45498,"&lt;&gt;"&amp;"")</f>
        <v>7</v>
      </c>
      <c r="S42" s="43">
        <f>SUMIFS('Priority Customer'!$L$2:$L$45498,'Priority Customer'!$B$2:$B$45498,'Branch Summary'!F42,'Priority Customer'!$D$2:$D$45498,'Branch Summary'!G42,'Priority Customer'!$BD$2:$BD$45498,"&lt;&gt;"&amp;"")</f>
        <v>462000</v>
      </c>
      <c r="T42" s="40">
        <f ca="1">COUNTIFS('Priority Customer'!$B$2:$B$50000,'Branch Summary'!F42,'Priority Customer'!$D$2:$D$50000,'Branch Summary'!G42,'Priority Customer'!$Q$2:$Q$50000,"FTNR",'Priority Customer'!$Z$2:$Z$50000,"&lt;&gt;"&amp;"",'Priority Customer'!$BK$2:$BK$50000,TEXT(TODAY()-1,"mmm"))</f>
        <v>0</v>
      </c>
      <c r="U42" s="40">
        <f ca="1">COUNTIFS('Priority Customer'!$B$2:$B$50000,'Branch Summary'!F42,'Priority Customer'!$D$2:$D$50000,'Branch Summary'!G42,'Priority Customer'!$Z$2:$Z$50000,"&lt;&gt;"&amp;"",'Priority Customer'!$BK$2:$BK$50000,TEXT(TODAY()-1,"mmm"))</f>
        <v>8</v>
      </c>
      <c r="V42" s="26">
        <f t="shared" ca="1" si="5"/>
        <v>0</v>
      </c>
      <c r="W42" s="3">
        <f>COUNTIFS('FTNR Data'!$F$2:$F$49919,'Branch Summary'!F42,'FTNR Data'!$A$2:$A$49919,'Branch Summary'!G42,'FTNR Data'!$AX$2:$AX$49919,"Branch",'FTNR Data'!$S$2:$S$49919,"FTNR")</f>
        <v>3</v>
      </c>
      <c r="X42" s="3">
        <f>COUNTIFS('FTNR Data'!$F$2:$F$49919,'Branch Summary'!F42,'FTNR Data'!$A$2:$A$49919,'Branch Summary'!G42,'FTNR Data'!$AX$2:$AX$49919,"Branch")</f>
        <v>11</v>
      </c>
      <c r="Y42" s="11">
        <f t="shared" si="6"/>
        <v>0.27272727272727271</v>
      </c>
      <c r="Z42" s="3">
        <f ca="1">COUNTIFS('FTNR Data'!$F$2:$F$49919,'Branch Summary'!F42,'FTNR Data'!$A$2:$A$49919,'Branch Summary'!G42,'FTNR Data'!$AX$2:$AX$49919,"PQM",'FTNR Data'!$S$2:$S$49919,"FTNR")+COUNTIFS('Priority Customer'!$B$2:$B$50000,'Branch Summary'!F42,'Priority Customer'!$D$2:$D$50000,'Branch Summary'!G42,'Priority Customer'!$Q$2:$Q$50000,"FTNR",'Priority Customer'!$Z$2:$Z$50000,"&lt;&gt;"&amp;"",'Priority Customer'!$BK$2:$BK$50000,TEXT(TODAY()-1,"mmm"))</f>
        <v>0</v>
      </c>
      <c r="AA42" s="3">
        <f ca="1">COUNTIFS('FTNR Data'!$F$2:$F$49919,'Branch Summary'!F42,'FTNR Data'!$A$2:$A$49919,'Branch Summary'!G42,'FTNR Data'!$AX$2:$AX$49919,"PQM")+COUNTIFS('Priority Customer'!$B$2:$B$50000,'Branch Summary'!F42,'Priority Customer'!$D$2:$D$50000,'Branch Summary'!G42,'Priority Customer'!$Z$2:$Z$50000,"&lt;&gt;"&amp;"",'Priority Customer'!$BK$2:$BK$50000,TEXT(TODAY()-1,"mmm"))</f>
        <v>19</v>
      </c>
      <c r="AB42" s="11">
        <f t="shared" ca="1" si="7"/>
        <v>0</v>
      </c>
      <c r="AC42" s="28">
        <f>IFERROR(COUNTIFS('GRT Data'!$F$2:$F$78519,'Branch Summary'!$F42,'GRT Data'!$A$2:$A$78519,'Branch Summary'!$G42,'GRT Data'!$AU$2:$AU$78519,"PQM",'GRT Data'!$CN$2:$CN$78519,0)/I42,"-")</f>
        <v>0.72727272727272729</v>
      </c>
      <c r="AD42" s="28">
        <f>IFERROR(COUNTIFS('GRT Data'!$F$2:$F$78519,'Branch Summary'!$F42,'GRT Data'!$A$2:$A$78519,'Branch Summary'!$G42,'GRT Data'!$AU$2:$AU$78519,"PQM",'GRT Data'!$CN$2:$CN$78519,1)/I42,"-")</f>
        <v>0.27272727272727271</v>
      </c>
      <c r="AE42" s="28">
        <f>IFERROR(COUNTIFS('GRT Data'!$F$2:$F$78519,'Branch Summary'!$F42,'GRT Data'!$A$2:$A$78519,'Branch Summary'!$G42,'GRT Data'!$AU$2:$AU$78519,"PQM",'GRT Data'!$CN$2:$CN$78519,2)/I42,"-")</f>
        <v>0</v>
      </c>
      <c r="AF42" s="28">
        <f>IFERROR(COUNTIFS('GRT Data'!$F$2:$F$78519,'Branch Summary'!$F42,'GRT Data'!$A$2:$A$78519,'Branch Summary'!$G42,'GRT Data'!$AU$2:$AU$78519,"PQM",'GRT Data'!$CN$2:$CN$78519,"&gt;"&amp;2)/I42,"-")</f>
        <v>0</v>
      </c>
    </row>
    <row r="43" spans="1:32" x14ac:dyDescent="0.35">
      <c r="A43" s="18" t="s">
        <v>773</v>
      </c>
      <c r="B43" s="18" t="s">
        <v>240</v>
      </c>
      <c r="C43" s="18" t="s">
        <v>789</v>
      </c>
      <c r="D43" s="18" t="s">
        <v>552</v>
      </c>
      <c r="E43" s="18" t="s">
        <v>577</v>
      </c>
      <c r="F43" s="19" t="s">
        <v>578</v>
      </c>
      <c r="G43" s="18" t="s">
        <v>242</v>
      </c>
      <c r="H43" s="3">
        <f>COUNTIFS('GRT Data'!$F$2:$F$78519,'Branch Summary'!F43,'GRT Data'!$A$2:$A$78519,'Branch Summary'!G43,'GRT Data'!$AU$2:$AU$78519,"Branch")</f>
        <v>0</v>
      </c>
      <c r="I43" s="3">
        <f>COUNTIFS('GRT Data'!$F$2:$F$78519,'Branch Summary'!F43,'GRT Data'!$A$2:$A$78519,'Branch Summary'!G43,'GRT Data'!$AU$2:$AU$78519,"PQM")</f>
        <v>3</v>
      </c>
      <c r="J43" s="3">
        <f t="shared" si="1"/>
        <v>3</v>
      </c>
      <c r="K43" s="11">
        <f t="shared" si="2"/>
        <v>1</v>
      </c>
      <c r="L43" s="3">
        <f ca="1">COUNTIFS('GRT Data'!$F$2:$F$78519,'Branch Summary'!F43,'GRT Data'!$A$2:$A$78519,'Branch Summary'!G43,'GRT Data'!$AU$2:$AU$78519,"Branch",'GRT Data'!$AR$2:$AR$78519,$L$3)</f>
        <v>0</v>
      </c>
      <c r="M43" s="3">
        <f ca="1">COUNTIFS('GRT Data'!$F$2:$F$78519,'Branch Summary'!F43,'GRT Data'!$A$2:$A$78519,'Branch Summary'!G43,'GRT Data'!$AU$2:$AU$78519,"PQM",'GRT Data'!$AR$2:$AR$78519,$L$3)</f>
        <v>1</v>
      </c>
      <c r="N43" s="3">
        <f t="shared" ca="1" si="3"/>
        <v>1</v>
      </c>
      <c r="O43" s="11">
        <f t="shared" ca="1" si="4"/>
        <v>1</v>
      </c>
      <c r="P43" s="40">
        <f>COUNTIF('Ujala Plus DB'!$A$2:$A$40166,'Branch Summary'!G43)</f>
        <v>2</v>
      </c>
      <c r="Q43" s="43">
        <f>SUMIF('Ujala Plus DB'!$A$2:$A$40166,'Branch Summary'!G43,'Ujala Plus DB'!$W$2:$W$40166)</f>
        <v>130000</v>
      </c>
      <c r="R43" s="40">
        <f>COUNTIFS('Priority Customer'!$B$2:$B$45498,'Branch Summary'!F43,'Priority Customer'!$D$2:$D$45498,'Branch Summary'!G43,'Priority Customer'!$BD$2:$BD$45498,"&lt;&gt;"&amp;"")</f>
        <v>2</v>
      </c>
      <c r="S43" s="43">
        <f>SUMIFS('Priority Customer'!$L$2:$L$45498,'Priority Customer'!$B$2:$B$45498,'Branch Summary'!F43,'Priority Customer'!$D$2:$D$45498,'Branch Summary'!G43,'Priority Customer'!$BD$2:$BD$45498,"&lt;&gt;"&amp;"")</f>
        <v>130000</v>
      </c>
      <c r="T43" s="40">
        <f ca="1">COUNTIFS('Priority Customer'!$B$2:$B$50000,'Branch Summary'!F43,'Priority Customer'!$D$2:$D$50000,'Branch Summary'!G43,'Priority Customer'!$Q$2:$Q$50000,"FTNR",'Priority Customer'!$Z$2:$Z$50000,"&lt;&gt;"&amp;"",'Priority Customer'!$BK$2:$BK$50000,TEXT(TODAY()-1,"mmm"))</f>
        <v>0</v>
      </c>
      <c r="U43" s="40">
        <f ca="1">COUNTIFS('Priority Customer'!$B$2:$B$50000,'Branch Summary'!F43,'Priority Customer'!$D$2:$D$50000,'Branch Summary'!G43,'Priority Customer'!$Z$2:$Z$50000,"&lt;&gt;"&amp;"",'Priority Customer'!$BK$2:$BK$50000,TEXT(TODAY()-1,"mmm"))</f>
        <v>3</v>
      </c>
      <c r="V43" s="26">
        <f t="shared" ca="1" si="5"/>
        <v>0</v>
      </c>
      <c r="W43" s="3">
        <f>COUNTIFS('FTNR Data'!$F$2:$F$49919,'Branch Summary'!F43,'FTNR Data'!$A$2:$A$49919,'Branch Summary'!G43,'FTNR Data'!$AX$2:$AX$49919,"Branch",'FTNR Data'!$S$2:$S$49919,"FTNR")</f>
        <v>0</v>
      </c>
      <c r="X43" s="3">
        <f>COUNTIFS('FTNR Data'!$F$2:$F$49919,'Branch Summary'!F43,'FTNR Data'!$A$2:$A$49919,'Branch Summary'!G43,'FTNR Data'!$AX$2:$AX$49919,"Branch")</f>
        <v>0</v>
      </c>
      <c r="Y43" s="11" t="str">
        <f t="shared" si="6"/>
        <v>-</v>
      </c>
      <c r="Z43" s="3">
        <f ca="1">COUNTIFS('FTNR Data'!$F$2:$F$49919,'Branch Summary'!F43,'FTNR Data'!$A$2:$A$49919,'Branch Summary'!G43,'FTNR Data'!$AX$2:$AX$49919,"PQM",'FTNR Data'!$S$2:$S$49919,"FTNR")+COUNTIFS('Priority Customer'!$B$2:$B$50000,'Branch Summary'!F43,'Priority Customer'!$D$2:$D$50000,'Branch Summary'!G43,'Priority Customer'!$Q$2:$Q$50000,"FTNR",'Priority Customer'!$Z$2:$Z$50000,"&lt;&gt;"&amp;"",'Priority Customer'!$BK$2:$BK$50000,TEXT(TODAY()-1,"mmm"))</f>
        <v>0</v>
      </c>
      <c r="AA43" s="3">
        <f ca="1">COUNTIFS('FTNR Data'!$F$2:$F$49919,'Branch Summary'!F43,'FTNR Data'!$A$2:$A$49919,'Branch Summary'!G43,'FTNR Data'!$AX$2:$AX$49919,"PQM")+COUNTIFS('Priority Customer'!$B$2:$B$50000,'Branch Summary'!F43,'Priority Customer'!$D$2:$D$50000,'Branch Summary'!G43,'Priority Customer'!$Z$2:$Z$50000,"&lt;&gt;"&amp;"",'Priority Customer'!$BK$2:$BK$50000,TEXT(TODAY()-1,"mmm"))</f>
        <v>6</v>
      </c>
      <c r="AB43" s="11">
        <f t="shared" ca="1" si="7"/>
        <v>0</v>
      </c>
      <c r="AC43" s="28">
        <f>IFERROR(COUNTIFS('GRT Data'!$F$2:$F$78519,'Branch Summary'!$F43,'GRT Data'!$A$2:$A$78519,'Branch Summary'!$G43,'GRT Data'!$AU$2:$AU$78519,"PQM",'GRT Data'!$CN$2:$CN$78519,0)/I43,"-")</f>
        <v>0.66666666666666663</v>
      </c>
      <c r="AD43" s="28">
        <f>IFERROR(COUNTIFS('GRT Data'!$F$2:$F$78519,'Branch Summary'!$F43,'GRT Data'!$A$2:$A$78519,'Branch Summary'!$G43,'GRT Data'!$AU$2:$AU$78519,"PQM",'GRT Data'!$CN$2:$CN$78519,1)/I43,"-")</f>
        <v>0.33333333333333331</v>
      </c>
      <c r="AE43" s="28">
        <f>IFERROR(COUNTIFS('GRT Data'!$F$2:$F$78519,'Branch Summary'!$F43,'GRT Data'!$A$2:$A$78519,'Branch Summary'!$G43,'GRT Data'!$AU$2:$AU$78519,"PQM",'GRT Data'!$CN$2:$CN$78519,2)/I43,"-")</f>
        <v>0</v>
      </c>
      <c r="AF43" s="28">
        <f>IFERROR(COUNTIFS('GRT Data'!$F$2:$F$78519,'Branch Summary'!$F43,'GRT Data'!$A$2:$A$78519,'Branch Summary'!$G43,'GRT Data'!$AU$2:$AU$78519,"PQM",'GRT Data'!$CN$2:$CN$78519,"&gt;"&amp;2)/I43,"-")</f>
        <v>0</v>
      </c>
    </row>
    <row r="44" spans="1:32" x14ac:dyDescent="0.35">
      <c r="A44" s="18" t="s">
        <v>773</v>
      </c>
      <c r="B44" s="18" t="s">
        <v>15609</v>
      </c>
      <c r="C44" s="18" t="s">
        <v>789</v>
      </c>
      <c r="D44" s="18" t="s">
        <v>552</v>
      </c>
      <c r="E44" s="18" t="s">
        <v>565</v>
      </c>
      <c r="F44" s="19" t="s">
        <v>566</v>
      </c>
      <c r="G44" s="18" t="s">
        <v>236</v>
      </c>
      <c r="H44" s="3">
        <f>COUNTIFS('GRT Data'!$F$2:$F$78519,'Branch Summary'!F44,'GRT Data'!$A$2:$A$78519,'Branch Summary'!G44,'GRT Data'!$AU$2:$AU$78519,"Branch")</f>
        <v>3</v>
      </c>
      <c r="I44" s="3">
        <f>COUNTIFS('GRT Data'!$F$2:$F$78519,'Branch Summary'!F44,'GRT Data'!$A$2:$A$78519,'Branch Summary'!G44,'GRT Data'!$AU$2:$AU$78519,"PQM")</f>
        <v>8</v>
      </c>
      <c r="J44" s="3">
        <f t="shared" si="1"/>
        <v>11</v>
      </c>
      <c r="K44" s="11">
        <f t="shared" si="2"/>
        <v>0.72727272727272729</v>
      </c>
      <c r="L44" s="3">
        <f ca="1">COUNTIFS('GRT Data'!$F$2:$F$78519,'Branch Summary'!F44,'GRT Data'!$A$2:$A$78519,'Branch Summary'!G44,'GRT Data'!$AU$2:$AU$78519,"Branch",'GRT Data'!$AR$2:$AR$78519,$L$3)</f>
        <v>1</v>
      </c>
      <c r="M44" s="3">
        <f ca="1">COUNTIFS('GRT Data'!$F$2:$F$78519,'Branch Summary'!F44,'GRT Data'!$A$2:$A$78519,'Branch Summary'!G44,'GRT Data'!$AU$2:$AU$78519,"PQM",'GRT Data'!$AR$2:$AR$78519,$L$3)</f>
        <v>2</v>
      </c>
      <c r="N44" s="3">
        <f t="shared" ca="1" si="3"/>
        <v>3</v>
      </c>
      <c r="O44" s="11">
        <f t="shared" ca="1" si="4"/>
        <v>0.66666666666666663</v>
      </c>
      <c r="P44" s="40">
        <f>COUNTIF('Ujala Plus DB'!$A$2:$A$40166,'Branch Summary'!G44)</f>
        <v>5</v>
      </c>
      <c r="Q44" s="43">
        <f>SUMIF('Ujala Plus DB'!$A$2:$A$40166,'Branch Summary'!G44,'Ujala Plus DB'!$W$2:$W$40166)</f>
        <v>352000</v>
      </c>
      <c r="R44" s="40">
        <f>COUNTIFS('Priority Customer'!$B$2:$B$45498,'Branch Summary'!F44,'Priority Customer'!$D$2:$D$45498,'Branch Summary'!G44,'Priority Customer'!$BD$2:$BD$45498,"&lt;&gt;"&amp;"")</f>
        <v>0</v>
      </c>
      <c r="S44" s="43">
        <f>SUMIFS('Priority Customer'!$L$2:$L$45498,'Priority Customer'!$B$2:$B$45498,'Branch Summary'!F44,'Priority Customer'!$D$2:$D$45498,'Branch Summary'!G44,'Priority Customer'!$BD$2:$BD$45498,"&lt;&gt;"&amp;"")</f>
        <v>0</v>
      </c>
      <c r="T44" s="40">
        <f ca="1">COUNTIFS('Priority Customer'!$B$2:$B$50000,'Branch Summary'!F44,'Priority Customer'!$D$2:$D$50000,'Branch Summary'!G44,'Priority Customer'!$Q$2:$Q$50000,"FTNR",'Priority Customer'!$Z$2:$Z$50000,"&lt;&gt;"&amp;"",'Priority Customer'!$BK$2:$BK$50000,TEXT(TODAY()-1,"mmm"))</f>
        <v>0</v>
      </c>
      <c r="U44" s="40">
        <f ca="1">COUNTIFS('Priority Customer'!$B$2:$B$50000,'Branch Summary'!F44,'Priority Customer'!$D$2:$D$50000,'Branch Summary'!G44,'Priority Customer'!$Z$2:$Z$50000,"&lt;&gt;"&amp;"",'Priority Customer'!$BK$2:$BK$50000,TEXT(TODAY()-1,"mmm"))</f>
        <v>0</v>
      </c>
      <c r="V44" s="26" t="str">
        <f t="shared" ca="1" si="5"/>
        <v>-</v>
      </c>
      <c r="W44" s="3">
        <f>COUNTIFS('FTNR Data'!$F$2:$F$49919,'Branch Summary'!F44,'FTNR Data'!$A$2:$A$49919,'Branch Summary'!G44,'FTNR Data'!$AX$2:$AX$49919,"Branch",'FTNR Data'!$S$2:$S$49919,"FTNR")</f>
        <v>0</v>
      </c>
      <c r="X44" s="3">
        <f>COUNTIFS('FTNR Data'!$F$2:$F$49919,'Branch Summary'!F44,'FTNR Data'!$A$2:$A$49919,'Branch Summary'!G44,'FTNR Data'!$AX$2:$AX$49919,"Branch")</f>
        <v>3</v>
      </c>
      <c r="Y44" s="11">
        <f t="shared" si="6"/>
        <v>0</v>
      </c>
      <c r="Z44" s="3">
        <f ca="1">COUNTIFS('FTNR Data'!$F$2:$F$49919,'Branch Summary'!F44,'FTNR Data'!$A$2:$A$49919,'Branch Summary'!G44,'FTNR Data'!$AX$2:$AX$49919,"PQM",'FTNR Data'!$S$2:$S$49919,"FTNR")+COUNTIFS('Priority Customer'!$B$2:$B$50000,'Branch Summary'!F44,'Priority Customer'!$D$2:$D$50000,'Branch Summary'!G44,'Priority Customer'!$Q$2:$Q$50000,"FTNR",'Priority Customer'!$Z$2:$Z$50000,"&lt;&gt;"&amp;"",'Priority Customer'!$BK$2:$BK$50000,TEXT(TODAY()-1,"mmm"))</f>
        <v>0</v>
      </c>
      <c r="AA44" s="3">
        <f ca="1">COUNTIFS('FTNR Data'!$F$2:$F$49919,'Branch Summary'!F44,'FTNR Data'!$A$2:$A$49919,'Branch Summary'!G44,'FTNR Data'!$AX$2:$AX$49919,"PQM")+COUNTIFS('Priority Customer'!$B$2:$B$50000,'Branch Summary'!F44,'Priority Customer'!$D$2:$D$50000,'Branch Summary'!G44,'Priority Customer'!$Z$2:$Z$50000,"&lt;&gt;"&amp;"",'Priority Customer'!$BK$2:$BK$50000,TEXT(TODAY()-1,"mmm"))</f>
        <v>8</v>
      </c>
      <c r="AB44" s="11">
        <f t="shared" ca="1" si="7"/>
        <v>0</v>
      </c>
      <c r="AC44" s="28">
        <f>IFERROR(COUNTIFS('GRT Data'!$F$2:$F$78519,'Branch Summary'!$F44,'GRT Data'!$A$2:$A$78519,'Branch Summary'!$G44,'GRT Data'!$AU$2:$AU$78519,"PQM",'GRT Data'!$CN$2:$CN$78519,0)/I44,"-")</f>
        <v>0.75</v>
      </c>
      <c r="AD44" s="28">
        <f>IFERROR(COUNTIFS('GRT Data'!$F$2:$F$78519,'Branch Summary'!$F44,'GRT Data'!$A$2:$A$78519,'Branch Summary'!$G44,'GRT Data'!$AU$2:$AU$78519,"PQM",'GRT Data'!$CN$2:$CN$78519,1)/I44,"-")</f>
        <v>0.125</v>
      </c>
      <c r="AE44" s="28">
        <f>IFERROR(COUNTIFS('GRT Data'!$F$2:$F$78519,'Branch Summary'!$F44,'GRT Data'!$A$2:$A$78519,'Branch Summary'!$G44,'GRT Data'!$AU$2:$AU$78519,"PQM",'GRT Data'!$CN$2:$CN$78519,2)/I44,"-")</f>
        <v>0.125</v>
      </c>
      <c r="AF44" s="28">
        <f>IFERROR(COUNTIFS('GRT Data'!$F$2:$F$78519,'Branch Summary'!$F44,'GRT Data'!$A$2:$A$78519,'Branch Summary'!$G44,'GRT Data'!$AU$2:$AU$78519,"PQM",'GRT Data'!$CN$2:$CN$78519,"&gt;"&amp;2)/I44,"-")</f>
        <v>0</v>
      </c>
    </row>
    <row r="45" spans="1:32" x14ac:dyDescent="0.35">
      <c r="A45" s="18" t="s">
        <v>773</v>
      </c>
      <c r="B45" s="18" t="s">
        <v>240</v>
      </c>
      <c r="C45" s="18" t="s">
        <v>789</v>
      </c>
      <c r="D45" s="18" t="s">
        <v>295</v>
      </c>
      <c r="E45" s="18" t="s">
        <v>608</v>
      </c>
      <c r="F45" s="19" t="s">
        <v>609</v>
      </c>
      <c r="G45" s="18" t="s">
        <v>256</v>
      </c>
      <c r="H45" s="3">
        <f>COUNTIFS('GRT Data'!$F$2:$F$78519,'Branch Summary'!F45,'GRT Data'!$A$2:$A$78519,'Branch Summary'!G45,'GRT Data'!$AU$2:$AU$78519,"Branch")</f>
        <v>1</v>
      </c>
      <c r="I45" s="3">
        <f>COUNTIFS('GRT Data'!$F$2:$F$78519,'Branch Summary'!F45,'GRT Data'!$A$2:$A$78519,'Branch Summary'!G45,'GRT Data'!$AU$2:$AU$78519,"PQM")</f>
        <v>11</v>
      </c>
      <c r="J45" s="3">
        <f t="shared" si="1"/>
        <v>12</v>
      </c>
      <c r="K45" s="11">
        <f t="shared" si="2"/>
        <v>0.91666666666666663</v>
      </c>
      <c r="L45" s="3">
        <f ca="1">COUNTIFS('GRT Data'!$F$2:$F$78519,'Branch Summary'!F45,'GRT Data'!$A$2:$A$78519,'Branch Summary'!G45,'GRT Data'!$AU$2:$AU$78519,"Branch",'GRT Data'!$AR$2:$AR$78519,$L$3)</f>
        <v>1</v>
      </c>
      <c r="M45" s="3">
        <f ca="1">COUNTIFS('GRT Data'!$F$2:$F$78519,'Branch Summary'!F45,'GRT Data'!$A$2:$A$78519,'Branch Summary'!G45,'GRT Data'!$AU$2:$AU$78519,"PQM",'GRT Data'!$AR$2:$AR$78519,$L$3)</f>
        <v>2</v>
      </c>
      <c r="N45" s="3">
        <f t="shared" ca="1" si="3"/>
        <v>3</v>
      </c>
      <c r="O45" s="11">
        <f t="shared" ca="1" si="4"/>
        <v>0.66666666666666663</v>
      </c>
      <c r="P45" s="40">
        <f>COUNTIF('Ujala Plus DB'!$A$2:$A$40166,'Branch Summary'!G45)</f>
        <v>2</v>
      </c>
      <c r="Q45" s="43">
        <f>SUMIF('Ujala Plus DB'!$A$2:$A$40166,'Branch Summary'!G45,'Ujala Plus DB'!$W$2:$W$40166)</f>
        <v>145000</v>
      </c>
      <c r="R45" s="40">
        <f>COUNTIFS('Priority Customer'!$B$2:$B$45498,'Branch Summary'!F45,'Priority Customer'!$D$2:$D$45498,'Branch Summary'!G45,'Priority Customer'!$BD$2:$BD$45498,"&lt;&gt;"&amp;"")</f>
        <v>1</v>
      </c>
      <c r="S45" s="43">
        <f>SUMIFS('Priority Customer'!$L$2:$L$45498,'Priority Customer'!$B$2:$B$45498,'Branch Summary'!F45,'Priority Customer'!$D$2:$D$45498,'Branch Summary'!G45,'Priority Customer'!$BD$2:$BD$45498,"&lt;&gt;"&amp;"")</f>
        <v>90000</v>
      </c>
      <c r="T45" s="40">
        <f ca="1">COUNTIFS('Priority Customer'!$B$2:$B$50000,'Branch Summary'!F45,'Priority Customer'!$D$2:$D$50000,'Branch Summary'!G45,'Priority Customer'!$Q$2:$Q$50000,"FTNR",'Priority Customer'!$Z$2:$Z$50000,"&lt;&gt;"&amp;"",'Priority Customer'!$BK$2:$BK$50000,TEXT(TODAY()-1,"mmm"))</f>
        <v>0</v>
      </c>
      <c r="U45" s="40">
        <f ca="1">COUNTIFS('Priority Customer'!$B$2:$B$50000,'Branch Summary'!F45,'Priority Customer'!$D$2:$D$50000,'Branch Summary'!G45,'Priority Customer'!$Z$2:$Z$50000,"&lt;&gt;"&amp;"",'Priority Customer'!$BK$2:$BK$50000,TEXT(TODAY()-1,"mmm"))</f>
        <v>0</v>
      </c>
      <c r="V45" s="26" t="str">
        <f t="shared" ca="1" si="5"/>
        <v>-</v>
      </c>
      <c r="W45" s="3">
        <f>COUNTIFS('FTNR Data'!$F$2:$F$49919,'Branch Summary'!F45,'FTNR Data'!$A$2:$A$49919,'Branch Summary'!G45,'FTNR Data'!$AX$2:$AX$49919,"Branch",'FTNR Data'!$S$2:$S$49919,"FTNR")</f>
        <v>0</v>
      </c>
      <c r="X45" s="3">
        <f>COUNTIFS('FTNR Data'!$F$2:$F$49919,'Branch Summary'!F45,'FTNR Data'!$A$2:$A$49919,'Branch Summary'!G45,'FTNR Data'!$AX$2:$AX$49919,"Branch")</f>
        <v>1</v>
      </c>
      <c r="Y45" s="11">
        <f t="shared" si="6"/>
        <v>0</v>
      </c>
      <c r="Z45" s="3">
        <f ca="1">COUNTIFS('FTNR Data'!$F$2:$F$49919,'Branch Summary'!F45,'FTNR Data'!$A$2:$A$49919,'Branch Summary'!G45,'FTNR Data'!$AX$2:$AX$49919,"PQM",'FTNR Data'!$S$2:$S$49919,"FTNR")+COUNTIFS('Priority Customer'!$B$2:$B$50000,'Branch Summary'!F45,'Priority Customer'!$D$2:$D$50000,'Branch Summary'!G45,'Priority Customer'!$Q$2:$Q$50000,"FTNR",'Priority Customer'!$Z$2:$Z$50000,"&lt;&gt;"&amp;"",'Priority Customer'!$BK$2:$BK$50000,TEXT(TODAY()-1,"mmm"))</f>
        <v>0</v>
      </c>
      <c r="AA45" s="3">
        <f ca="1">COUNTIFS('FTNR Data'!$F$2:$F$49919,'Branch Summary'!F45,'FTNR Data'!$A$2:$A$49919,'Branch Summary'!G45,'FTNR Data'!$AX$2:$AX$49919,"PQM")+COUNTIFS('Priority Customer'!$B$2:$B$50000,'Branch Summary'!F45,'Priority Customer'!$D$2:$D$50000,'Branch Summary'!G45,'Priority Customer'!$Z$2:$Z$50000,"&lt;&gt;"&amp;"",'Priority Customer'!$BK$2:$BK$50000,TEXT(TODAY()-1,"mmm"))</f>
        <v>11</v>
      </c>
      <c r="AB45" s="11">
        <f t="shared" ca="1" si="7"/>
        <v>0</v>
      </c>
      <c r="AC45" s="28">
        <f>IFERROR(COUNTIFS('GRT Data'!$F$2:$F$78519,'Branch Summary'!$F45,'GRT Data'!$A$2:$A$78519,'Branch Summary'!$G45,'GRT Data'!$AU$2:$AU$78519,"PQM",'GRT Data'!$CN$2:$CN$78519,0)/I45,"-")</f>
        <v>0.63636363636363635</v>
      </c>
      <c r="AD45" s="28">
        <f>IFERROR(COUNTIFS('GRT Data'!$F$2:$F$78519,'Branch Summary'!$F45,'GRT Data'!$A$2:$A$78519,'Branch Summary'!$G45,'GRT Data'!$AU$2:$AU$78519,"PQM",'GRT Data'!$CN$2:$CN$78519,1)/I45,"-")</f>
        <v>0.36363636363636365</v>
      </c>
      <c r="AE45" s="28">
        <f>IFERROR(COUNTIFS('GRT Data'!$F$2:$F$78519,'Branch Summary'!$F45,'GRT Data'!$A$2:$A$78519,'Branch Summary'!$G45,'GRT Data'!$AU$2:$AU$78519,"PQM",'GRT Data'!$CN$2:$CN$78519,2)/I45,"-")</f>
        <v>0</v>
      </c>
      <c r="AF45" s="28">
        <f>IFERROR(COUNTIFS('GRT Data'!$F$2:$F$78519,'Branch Summary'!$F45,'GRT Data'!$A$2:$A$78519,'Branch Summary'!$G45,'GRT Data'!$AU$2:$AU$78519,"PQM",'GRT Data'!$CN$2:$CN$78519,"&gt;"&amp;2)/I45,"-")</f>
        <v>0</v>
      </c>
    </row>
    <row r="46" spans="1:32" x14ac:dyDescent="0.35">
      <c r="A46" s="18" t="s">
        <v>773</v>
      </c>
      <c r="B46" s="18" t="s">
        <v>240</v>
      </c>
      <c r="C46" s="18" t="s">
        <v>789</v>
      </c>
      <c r="D46" s="18" t="s">
        <v>552</v>
      </c>
      <c r="E46" s="18" t="s">
        <v>91</v>
      </c>
      <c r="F46" s="19" t="s">
        <v>601</v>
      </c>
      <c r="G46" s="18" t="s">
        <v>252</v>
      </c>
      <c r="H46" s="3">
        <f>COUNTIFS('GRT Data'!$F$2:$F$78519,'Branch Summary'!F46,'GRT Data'!$A$2:$A$78519,'Branch Summary'!G46,'GRT Data'!$AU$2:$AU$78519,"Branch")</f>
        <v>1</v>
      </c>
      <c r="I46" s="3">
        <f>COUNTIFS('GRT Data'!$F$2:$F$78519,'Branch Summary'!F46,'GRT Data'!$A$2:$A$78519,'Branch Summary'!G46,'GRT Data'!$AU$2:$AU$78519,"PQM")</f>
        <v>8</v>
      </c>
      <c r="J46" s="3">
        <f t="shared" si="1"/>
        <v>9</v>
      </c>
      <c r="K46" s="11">
        <f t="shared" si="2"/>
        <v>0.88888888888888884</v>
      </c>
      <c r="L46" s="3">
        <f ca="1">COUNTIFS('GRT Data'!$F$2:$F$78519,'Branch Summary'!F46,'GRT Data'!$A$2:$A$78519,'Branch Summary'!G46,'GRT Data'!$AU$2:$AU$78519,"Branch",'GRT Data'!$AR$2:$AR$78519,$L$3)</f>
        <v>1</v>
      </c>
      <c r="M46" s="3">
        <f ca="1">COUNTIFS('GRT Data'!$F$2:$F$78519,'Branch Summary'!F46,'GRT Data'!$A$2:$A$78519,'Branch Summary'!G46,'GRT Data'!$AU$2:$AU$78519,"PQM",'GRT Data'!$AR$2:$AR$78519,$L$3)</f>
        <v>1</v>
      </c>
      <c r="N46" s="3">
        <f t="shared" ca="1" si="3"/>
        <v>2</v>
      </c>
      <c r="O46" s="11">
        <f t="shared" ca="1" si="4"/>
        <v>0.5</v>
      </c>
      <c r="P46" s="40">
        <f>COUNTIF('Ujala Plus DB'!$A$2:$A$40166,'Branch Summary'!G46)</f>
        <v>3</v>
      </c>
      <c r="Q46" s="43">
        <f>SUMIF('Ujala Plus DB'!$A$2:$A$40166,'Branch Summary'!G46,'Ujala Plus DB'!$W$2:$W$40166)</f>
        <v>150000</v>
      </c>
      <c r="R46" s="40">
        <f>COUNTIFS('Priority Customer'!$B$2:$B$45498,'Branch Summary'!F46,'Priority Customer'!$D$2:$D$45498,'Branch Summary'!G46,'Priority Customer'!$BD$2:$BD$45498,"&lt;&gt;"&amp;"")</f>
        <v>3</v>
      </c>
      <c r="S46" s="43">
        <f>SUMIFS('Priority Customer'!$L$2:$L$45498,'Priority Customer'!$B$2:$B$45498,'Branch Summary'!F46,'Priority Customer'!$D$2:$D$45498,'Branch Summary'!G46,'Priority Customer'!$BD$2:$BD$45498,"&lt;&gt;"&amp;"")</f>
        <v>150000</v>
      </c>
      <c r="T46" s="40">
        <f ca="1">COUNTIFS('Priority Customer'!$B$2:$B$50000,'Branch Summary'!F46,'Priority Customer'!$D$2:$D$50000,'Branch Summary'!G46,'Priority Customer'!$Q$2:$Q$50000,"FTNR",'Priority Customer'!$Z$2:$Z$50000,"&lt;&gt;"&amp;"",'Priority Customer'!$BK$2:$BK$50000,TEXT(TODAY()-1,"mmm"))</f>
        <v>0</v>
      </c>
      <c r="U46" s="40">
        <f ca="1">COUNTIFS('Priority Customer'!$B$2:$B$50000,'Branch Summary'!F46,'Priority Customer'!$D$2:$D$50000,'Branch Summary'!G46,'Priority Customer'!$Z$2:$Z$50000,"&lt;&gt;"&amp;"",'Priority Customer'!$BK$2:$BK$50000,TEXT(TODAY()-1,"mmm"))</f>
        <v>3</v>
      </c>
      <c r="V46" s="26">
        <f t="shared" ca="1" si="5"/>
        <v>0</v>
      </c>
      <c r="W46" s="3">
        <f>COUNTIFS('FTNR Data'!$F$2:$F$49919,'Branch Summary'!F46,'FTNR Data'!$A$2:$A$49919,'Branch Summary'!G46,'FTNR Data'!$AX$2:$AX$49919,"Branch",'FTNR Data'!$S$2:$S$49919,"FTNR")</f>
        <v>0</v>
      </c>
      <c r="X46" s="3">
        <f>COUNTIFS('FTNR Data'!$F$2:$F$49919,'Branch Summary'!F46,'FTNR Data'!$A$2:$A$49919,'Branch Summary'!G46,'FTNR Data'!$AX$2:$AX$49919,"Branch")</f>
        <v>0</v>
      </c>
      <c r="Y46" s="11" t="str">
        <f t="shared" si="6"/>
        <v>-</v>
      </c>
      <c r="Z46" s="3">
        <f ca="1">COUNTIFS('FTNR Data'!$F$2:$F$49919,'Branch Summary'!F46,'FTNR Data'!$A$2:$A$49919,'Branch Summary'!G46,'FTNR Data'!$AX$2:$AX$49919,"PQM",'FTNR Data'!$S$2:$S$49919,"FTNR")+COUNTIFS('Priority Customer'!$B$2:$B$50000,'Branch Summary'!F46,'Priority Customer'!$D$2:$D$50000,'Branch Summary'!G46,'Priority Customer'!$Q$2:$Q$50000,"FTNR",'Priority Customer'!$Z$2:$Z$50000,"&lt;&gt;"&amp;"",'Priority Customer'!$BK$2:$BK$50000,TEXT(TODAY()-1,"mmm"))</f>
        <v>2</v>
      </c>
      <c r="AA46" s="3">
        <f ca="1">COUNTIFS('FTNR Data'!$F$2:$F$49919,'Branch Summary'!F46,'FTNR Data'!$A$2:$A$49919,'Branch Summary'!G46,'FTNR Data'!$AX$2:$AX$49919,"PQM")+COUNTIFS('Priority Customer'!$B$2:$B$50000,'Branch Summary'!F46,'Priority Customer'!$D$2:$D$50000,'Branch Summary'!G46,'Priority Customer'!$Z$2:$Z$50000,"&lt;&gt;"&amp;"",'Priority Customer'!$BK$2:$BK$50000,TEXT(TODAY()-1,"mmm"))</f>
        <v>11</v>
      </c>
      <c r="AB46" s="11">
        <f t="shared" ca="1" si="7"/>
        <v>0.18181818181818182</v>
      </c>
      <c r="AC46" s="28">
        <f>IFERROR(COUNTIFS('GRT Data'!$F$2:$F$78519,'Branch Summary'!$F46,'GRT Data'!$A$2:$A$78519,'Branch Summary'!$G46,'GRT Data'!$AU$2:$AU$78519,"PQM",'GRT Data'!$CN$2:$CN$78519,0)/I46,"-")</f>
        <v>0.875</v>
      </c>
      <c r="AD46" s="28">
        <f>IFERROR(COUNTIFS('GRT Data'!$F$2:$F$78519,'Branch Summary'!$F46,'GRT Data'!$A$2:$A$78519,'Branch Summary'!$G46,'GRT Data'!$AU$2:$AU$78519,"PQM",'GRT Data'!$CN$2:$CN$78519,1)/I46,"-")</f>
        <v>0.125</v>
      </c>
      <c r="AE46" s="28">
        <f>IFERROR(COUNTIFS('GRT Data'!$F$2:$F$78519,'Branch Summary'!$F46,'GRT Data'!$A$2:$A$78519,'Branch Summary'!$G46,'GRT Data'!$AU$2:$AU$78519,"PQM",'GRT Data'!$CN$2:$CN$78519,2)/I46,"-")</f>
        <v>0</v>
      </c>
      <c r="AF46" s="28">
        <f>IFERROR(COUNTIFS('GRT Data'!$F$2:$F$78519,'Branch Summary'!$F46,'GRT Data'!$A$2:$A$78519,'Branch Summary'!$G46,'GRT Data'!$AU$2:$AU$78519,"PQM",'GRT Data'!$CN$2:$CN$78519,"&gt;"&amp;2)/I46,"-")</f>
        <v>0</v>
      </c>
    </row>
    <row r="47" spans="1:32" x14ac:dyDescent="0.35">
      <c r="A47" s="18" t="s">
        <v>773</v>
      </c>
      <c r="B47" s="18" t="s">
        <v>15610</v>
      </c>
      <c r="C47" s="18" t="s">
        <v>789</v>
      </c>
      <c r="D47" s="18" t="s">
        <v>295</v>
      </c>
      <c r="E47" s="18" t="s">
        <v>113</v>
      </c>
      <c r="F47" s="19" t="s">
        <v>387</v>
      </c>
      <c r="G47" s="18" t="s">
        <v>251</v>
      </c>
      <c r="H47" s="3">
        <f>COUNTIFS('GRT Data'!$F$2:$F$78519,'Branch Summary'!F47,'GRT Data'!$A$2:$A$78519,'Branch Summary'!G47,'GRT Data'!$AU$2:$AU$78519,"Branch")</f>
        <v>4</v>
      </c>
      <c r="I47" s="3">
        <f>COUNTIFS('GRT Data'!$F$2:$F$78519,'Branch Summary'!F47,'GRT Data'!$A$2:$A$78519,'Branch Summary'!G47,'GRT Data'!$AU$2:$AU$78519,"PQM")</f>
        <v>13</v>
      </c>
      <c r="J47" s="3">
        <f t="shared" si="1"/>
        <v>17</v>
      </c>
      <c r="K47" s="11">
        <f t="shared" si="2"/>
        <v>0.76470588235294112</v>
      </c>
      <c r="L47" s="3">
        <f ca="1">COUNTIFS('GRT Data'!$F$2:$F$78519,'Branch Summary'!F47,'GRT Data'!$A$2:$A$78519,'Branch Summary'!G47,'GRT Data'!$AU$2:$AU$78519,"Branch",'GRT Data'!$AR$2:$AR$78519,$L$3)</f>
        <v>0</v>
      </c>
      <c r="M47" s="3">
        <f ca="1">COUNTIFS('GRT Data'!$F$2:$F$78519,'Branch Summary'!F47,'GRT Data'!$A$2:$A$78519,'Branch Summary'!G47,'GRT Data'!$AU$2:$AU$78519,"PQM",'GRT Data'!$AR$2:$AR$78519,$L$3)</f>
        <v>3</v>
      </c>
      <c r="N47" s="3">
        <f t="shared" ca="1" si="3"/>
        <v>3</v>
      </c>
      <c r="O47" s="11">
        <f t="shared" ca="1" si="4"/>
        <v>1</v>
      </c>
      <c r="P47" s="40">
        <f>COUNTIF('Ujala Plus DB'!$A$2:$A$40166,'Branch Summary'!G47)</f>
        <v>9</v>
      </c>
      <c r="Q47" s="43">
        <f>SUMIF('Ujala Plus DB'!$A$2:$A$40166,'Branch Summary'!G47,'Ujala Plus DB'!$W$2:$W$40166)</f>
        <v>677000</v>
      </c>
      <c r="R47" s="40">
        <f>COUNTIFS('Priority Customer'!$B$2:$B$45498,'Branch Summary'!F47,'Priority Customer'!$D$2:$D$45498,'Branch Summary'!G47,'Priority Customer'!$BD$2:$BD$45498,"&lt;&gt;"&amp;"")</f>
        <v>4</v>
      </c>
      <c r="S47" s="43">
        <f>SUMIFS('Priority Customer'!$L$2:$L$45498,'Priority Customer'!$B$2:$B$45498,'Branch Summary'!F47,'Priority Customer'!$D$2:$D$45498,'Branch Summary'!G47,'Priority Customer'!$BD$2:$BD$45498,"&lt;&gt;"&amp;"")</f>
        <v>280000</v>
      </c>
      <c r="T47" s="40">
        <f ca="1">COUNTIFS('Priority Customer'!$B$2:$B$50000,'Branch Summary'!F47,'Priority Customer'!$D$2:$D$50000,'Branch Summary'!G47,'Priority Customer'!$Q$2:$Q$50000,"FTNR",'Priority Customer'!$Z$2:$Z$50000,"&lt;&gt;"&amp;"",'Priority Customer'!$BK$2:$BK$50000,TEXT(TODAY()-1,"mmm"))</f>
        <v>0</v>
      </c>
      <c r="U47" s="40">
        <f ca="1">COUNTIFS('Priority Customer'!$B$2:$B$50000,'Branch Summary'!F47,'Priority Customer'!$D$2:$D$50000,'Branch Summary'!G47,'Priority Customer'!$Z$2:$Z$50000,"&lt;&gt;"&amp;"",'Priority Customer'!$BK$2:$BK$50000,TEXT(TODAY()-1,"mmm"))</f>
        <v>4</v>
      </c>
      <c r="V47" s="26">
        <f t="shared" ca="1" si="5"/>
        <v>0</v>
      </c>
      <c r="W47" s="3">
        <f>COUNTIFS('FTNR Data'!$F$2:$F$49919,'Branch Summary'!F47,'FTNR Data'!$A$2:$A$49919,'Branch Summary'!G47,'FTNR Data'!$AX$2:$AX$49919,"Branch",'FTNR Data'!$S$2:$S$49919,"FTNR")</f>
        <v>0</v>
      </c>
      <c r="X47" s="3">
        <f>COUNTIFS('FTNR Data'!$F$2:$F$49919,'Branch Summary'!F47,'FTNR Data'!$A$2:$A$49919,'Branch Summary'!G47,'FTNR Data'!$AX$2:$AX$49919,"Branch")</f>
        <v>4</v>
      </c>
      <c r="Y47" s="11">
        <f t="shared" si="6"/>
        <v>0</v>
      </c>
      <c r="Z47" s="3">
        <f ca="1">COUNTIFS('FTNR Data'!$F$2:$F$49919,'Branch Summary'!F47,'FTNR Data'!$A$2:$A$49919,'Branch Summary'!G47,'FTNR Data'!$AX$2:$AX$49919,"PQM",'FTNR Data'!$S$2:$S$49919,"FTNR")+COUNTIFS('Priority Customer'!$B$2:$B$50000,'Branch Summary'!F47,'Priority Customer'!$D$2:$D$50000,'Branch Summary'!G47,'Priority Customer'!$Q$2:$Q$50000,"FTNR",'Priority Customer'!$Z$2:$Z$50000,"&lt;&gt;"&amp;"",'Priority Customer'!$BK$2:$BK$50000,TEXT(TODAY()-1,"mmm"))</f>
        <v>2</v>
      </c>
      <c r="AA47" s="3">
        <f ca="1">COUNTIFS('FTNR Data'!$F$2:$F$49919,'Branch Summary'!F47,'FTNR Data'!$A$2:$A$49919,'Branch Summary'!G47,'FTNR Data'!$AX$2:$AX$49919,"PQM")+COUNTIFS('Priority Customer'!$B$2:$B$50000,'Branch Summary'!F47,'Priority Customer'!$D$2:$D$50000,'Branch Summary'!G47,'Priority Customer'!$Z$2:$Z$50000,"&lt;&gt;"&amp;"",'Priority Customer'!$BK$2:$BK$50000,TEXT(TODAY()-1,"mmm"))</f>
        <v>17</v>
      </c>
      <c r="AB47" s="11">
        <f t="shared" ca="1" si="7"/>
        <v>0.11764705882352941</v>
      </c>
      <c r="AC47" s="28">
        <f>IFERROR(COUNTIFS('GRT Data'!$F$2:$F$78519,'Branch Summary'!$F47,'GRT Data'!$A$2:$A$78519,'Branch Summary'!$G47,'GRT Data'!$AU$2:$AU$78519,"PQM",'GRT Data'!$CN$2:$CN$78519,0)/I47,"-")</f>
        <v>0.53846153846153844</v>
      </c>
      <c r="AD47" s="28">
        <f>IFERROR(COUNTIFS('GRT Data'!$F$2:$F$78519,'Branch Summary'!$F47,'GRT Data'!$A$2:$A$78519,'Branch Summary'!$G47,'GRT Data'!$AU$2:$AU$78519,"PQM",'GRT Data'!$CN$2:$CN$78519,1)/I47,"-")</f>
        <v>0.23076923076923078</v>
      </c>
      <c r="AE47" s="28">
        <f>IFERROR(COUNTIFS('GRT Data'!$F$2:$F$78519,'Branch Summary'!$F47,'GRT Data'!$A$2:$A$78519,'Branch Summary'!$G47,'GRT Data'!$AU$2:$AU$78519,"PQM",'GRT Data'!$CN$2:$CN$78519,2)/I47,"-")</f>
        <v>0</v>
      </c>
      <c r="AF47" s="28">
        <f>IFERROR(COUNTIFS('GRT Data'!$F$2:$F$78519,'Branch Summary'!$F47,'GRT Data'!$A$2:$A$78519,'Branch Summary'!$G47,'GRT Data'!$AU$2:$AU$78519,"PQM",'GRT Data'!$CN$2:$CN$78519,"&gt;"&amp;2)/I47,"-")</f>
        <v>0.23076923076923078</v>
      </c>
    </row>
    <row r="48" spans="1:32" x14ac:dyDescent="0.35">
      <c r="A48" s="18" t="s">
        <v>773</v>
      </c>
      <c r="B48" s="18" t="s">
        <v>240</v>
      </c>
      <c r="C48" s="18" t="s">
        <v>789</v>
      </c>
      <c r="D48" s="18" t="s">
        <v>552</v>
      </c>
      <c r="E48" s="18" t="s">
        <v>276</v>
      </c>
      <c r="F48" s="19" t="s">
        <v>576</v>
      </c>
      <c r="G48" s="18" t="s">
        <v>241</v>
      </c>
      <c r="H48" s="3">
        <f>COUNTIFS('GRT Data'!$F$2:$F$78519,'Branch Summary'!F48,'GRT Data'!$A$2:$A$78519,'Branch Summary'!G48,'GRT Data'!$AU$2:$AU$78519,"Branch")</f>
        <v>8</v>
      </c>
      <c r="I48" s="3">
        <f>COUNTIFS('GRT Data'!$F$2:$F$78519,'Branch Summary'!F48,'GRT Data'!$A$2:$A$78519,'Branch Summary'!G48,'GRT Data'!$AU$2:$AU$78519,"PQM")</f>
        <v>16</v>
      </c>
      <c r="J48" s="3">
        <f t="shared" si="1"/>
        <v>24</v>
      </c>
      <c r="K48" s="11">
        <f t="shared" si="2"/>
        <v>0.66666666666666663</v>
      </c>
      <c r="L48" s="3">
        <f ca="1">COUNTIFS('GRT Data'!$F$2:$F$78519,'Branch Summary'!F48,'GRT Data'!$A$2:$A$78519,'Branch Summary'!G48,'GRT Data'!$AU$2:$AU$78519,"Branch",'GRT Data'!$AR$2:$AR$78519,$L$3)</f>
        <v>0</v>
      </c>
      <c r="M48" s="3">
        <f ca="1">COUNTIFS('GRT Data'!$F$2:$F$78519,'Branch Summary'!F48,'GRT Data'!$A$2:$A$78519,'Branch Summary'!G48,'GRT Data'!$AU$2:$AU$78519,"PQM",'GRT Data'!$AR$2:$AR$78519,$L$3)</f>
        <v>7</v>
      </c>
      <c r="N48" s="3">
        <f t="shared" ca="1" si="3"/>
        <v>7</v>
      </c>
      <c r="O48" s="11">
        <f t="shared" ca="1" si="4"/>
        <v>1</v>
      </c>
      <c r="P48" s="40">
        <f>COUNTIF('Ujala Plus DB'!$A$2:$A$40166,'Branch Summary'!G48)</f>
        <v>2</v>
      </c>
      <c r="Q48" s="43">
        <f>SUMIF('Ujala Plus DB'!$A$2:$A$40166,'Branch Summary'!G48,'Ujala Plus DB'!$W$2:$W$40166)</f>
        <v>120000</v>
      </c>
      <c r="R48" s="40">
        <f>COUNTIFS('Priority Customer'!$B$2:$B$45498,'Branch Summary'!F48,'Priority Customer'!$D$2:$D$45498,'Branch Summary'!G48,'Priority Customer'!$BD$2:$BD$45498,"&lt;&gt;"&amp;"")</f>
        <v>0</v>
      </c>
      <c r="S48" s="43">
        <f>SUMIFS('Priority Customer'!$L$2:$L$45498,'Priority Customer'!$B$2:$B$45498,'Branch Summary'!F48,'Priority Customer'!$D$2:$D$45498,'Branch Summary'!G48,'Priority Customer'!$BD$2:$BD$45498,"&lt;&gt;"&amp;"")</f>
        <v>0</v>
      </c>
      <c r="T48" s="40">
        <f ca="1">COUNTIFS('Priority Customer'!$B$2:$B$50000,'Branch Summary'!F48,'Priority Customer'!$D$2:$D$50000,'Branch Summary'!G48,'Priority Customer'!$Q$2:$Q$50000,"FTNR",'Priority Customer'!$Z$2:$Z$50000,"&lt;&gt;"&amp;"",'Priority Customer'!$BK$2:$BK$50000,TEXT(TODAY()-1,"mmm"))</f>
        <v>0</v>
      </c>
      <c r="U48" s="40">
        <f ca="1">COUNTIFS('Priority Customer'!$B$2:$B$50000,'Branch Summary'!F48,'Priority Customer'!$D$2:$D$50000,'Branch Summary'!G48,'Priority Customer'!$Z$2:$Z$50000,"&lt;&gt;"&amp;"",'Priority Customer'!$BK$2:$BK$50000,TEXT(TODAY()-1,"mmm"))</f>
        <v>0</v>
      </c>
      <c r="V48" s="26" t="str">
        <f t="shared" ca="1" si="5"/>
        <v>-</v>
      </c>
      <c r="W48" s="3">
        <f>COUNTIFS('FTNR Data'!$F$2:$F$49919,'Branch Summary'!F48,'FTNR Data'!$A$2:$A$49919,'Branch Summary'!G48,'FTNR Data'!$AX$2:$AX$49919,"Branch",'FTNR Data'!$S$2:$S$49919,"FTNR")</f>
        <v>4</v>
      </c>
      <c r="X48" s="3">
        <f>COUNTIFS('FTNR Data'!$F$2:$F$49919,'Branch Summary'!F48,'FTNR Data'!$A$2:$A$49919,'Branch Summary'!G48,'FTNR Data'!$AX$2:$AX$49919,"Branch")</f>
        <v>8</v>
      </c>
      <c r="Y48" s="11">
        <f t="shared" si="6"/>
        <v>0.5</v>
      </c>
      <c r="Z48" s="3">
        <f ca="1">COUNTIFS('FTNR Data'!$F$2:$F$49919,'Branch Summary'!F48,'FTNR Data'!$A$2:$A$49919,'Branch Summary'!G48,'FTNR Data'!$AX$2:$AX$49919,"PQM",'FTNR Data'!$S$2:$S$49919,"FTNR")+COUNTIFS('Priority Customer'!$B$2:$B$50000,'Branch Summary'!F48,'Priority Customer'!$D$2:$D$50000,'Branch Summary'!G48,'Priority Customer'!$Q$2:$Q$50000,"FTNR",'Priority Customer'!$Z$2:$Z$50000,"&lt;&gt;"&amp;"",'Priority Customer'!$BK$2:$BK$50000,TEXT(TODAY()-1,"mmm"))</f>
        <v>0</v>
      </c>
      <c r="AA48" s="3">
        <f ca="1">COUNTIFS('FTNR Data'!$F$2:$F$49919,'Branch Summary'!F48,'FTNR Data'!$A$2:$A$49919,'Branch Summary'!G48,'FTNR Data'!$AX$2:$AX$49919,"PQM")+COUNTIFS('Priority Customer'!$B$2:$B$50000,'Branch Summary'!F48,'Priority Customer'!$D$2:$D$50000,'Branch Summary'!G48,'Priority Customer'!$Z$2:$Z$50000,"&lt;&gt;"&amp;"",'Priority Customer'!$BK$2:$BK$50000,TEXT(TODAY()-1,"mmm"))</f>
        <v>16</v>
      </c>
      <c r="AB48" s="11">
        <f t="shared" ca="1" si="7"/>
        <v>0</v>
      </c>
      <c r="AC48" s="28">
        <f>IFERROR(COUNTIFS('GRT Data'!$F$2:$F$78519,'Branch Summary'!$F48,'GRT Data'!$A$2:$A$78519,'Branch Summary'!$G48,'GRT Data'!$AU$2:$AU$78519,"PQM",'GRT Data'!$CN$2:$CN$78519,0)/I48,"-")</f>
        <v>0.875</v>
      </c>
      <c r="AD48" s="28">
        <f>IFERROR(COUNTIFS('GRT Data'!$F$2:$F$78519,'Branch Summary'!$F48,'GRT Data'!$A$2:$A$78519,'Branch Summary'!$G48,'GRT Data'!$AU$2:$AU$78519,"PQM",'GRT Data'!$CN$2:$CN$78519,1)/I48,"-")</f>
        <v>0.125</v>
      </c>
      <c r="AE48" s="28">
        <f>IFERROR(COUNTIFS('GRT Data'!$F$2:$F$78519,'Branch Summary'!$F48,'GRT Data'!$A$2:$A$78519,'Branch Summary'!$G48,'GRT Data'!$AU$2:$AU$78519,"PQM",'GRT Data'!$CN$2:$CN$78519,2)/I48,"-")</f>
        <v>0</v>
      </c>
      <c r="AF48" s="28">
        <f>IFERROR(COUNTIFS('GRT Data'!$F$2:$F$78519,'Branch Summary'!$F48,'GRT Data'!$A$2:$A$78519,'Branch Summary'!$G48,'GRT Data'!$AU$2:$AU$78519,"PQM",'GRT Data'!$CN$2:$CN$78519,"&gt;"&amp;2)/I48,"-")</f>
        <v>0</v>
      </c>
    </row>
    <row r="49" spans="1:32" x14ac:dyDescent="0.35">
      <c r="A49" s="18" t="s">
        <v>773</v>
      </c>
      <c r="B49" s="18" t="s">
        <v>15609</v>
      </c>
      <c r="C49" s="18" t="s">
        <v>789</v>
      </c>
      <c r="D49" s="18" t="s">
        <v>552</v>
      </c>
      <c r="E49" s="18" t="s">
        <v>96</v>
      </c>
      <c r="F49" s="19" t="s">
        <v>560</v>
      </c>
      <c r="G49" s="18" t="s">
        <v>233</v>
      </c>
      <c r="H49" s="3">
        <f>COUNTIFS('GRT Data'!$F$2:$F$78519,'Branch Summary'!F49,'GRT Data'!$A$2:$A$78519,'Branch Summary'!G49,'GRT Data'!$AU$2:$AU$78519,"Branch")</f>
        <v>1</v>
      </c>
      <c r="I49" s="3">
        <f>COUNTIFS('GRT Data'!$F$2:$F$78519,'Branch Summary'!F49,'GRT Data'!$A$2:$A$78519,'Branch Summary'!G49,'GRT Data'!$AU$2:$AU$78519,"PQM")</f>
        <v>8</v>
      </c>
      <c r="J49" s="3">
        <f t="shared" si="1"/>
        <v>9</v>
      </c>
      <c r="K49" s="11">
        <f t="shared" si="2"/>
        <v>0.88888888888888884</v>
      </c>
      <c r="L49" s="3">
        <f ca="1">COUNTIFS('GRT Data'!$F$2:$F$78519,'Branch Summary'!F49,'GRT Data'!$A$2:$A$78519,'Branch Summary'!G49,'GRT Data'!$AU$2:$AU$78519,"Branch",'GRT Data'!$AR$2:$AR$78519,$L$3)</f>
        <v>0</v>
      </c>
      <c r="M49" s="3">
        <f ca="1">COUNTIFS('GRT Data'!$F$2:$F$78519,'Branch Summary'!F49,'GRT Data'!$A$2:$A$78519,'Branch Summary'!G49,'GRT Data'!$AU$2:$AU$78519,"PQM",'GRT Data'!$AR$2:$AR$78519,$L$3)</f>
        <v>2</v>
      </c>
      <c r="N49" s="3">
        <f t="shared" ca="1" si="3"/>
        <v>2</v>
      </c>
      <c r="O49" s="11">
        <f t="shared" ca="1" si="4"/>
        <v>1</v>
      </c>
      <c r="P49" s="40">
        <f>COUNTIF('Ujala Plus DB'!$A$2:$A$40166,'Branch Summary'!G49)</f>
        <v>7</v>
      </c>
      <c r="Q49" s="43">
        <f>SUMIF('Ujala Plus DB'!$A$2:$A$40166,'Branch Summary'!G49,'Ujala Plus DB'!$W$2:$W$40166)</f>
        <v>508000</v>
      </c>
      <c r="R49" s="40">
        <f>COUNTIFS('Priority Customer'!$B$2:$B$45498,'Branch Summary'!F49,'Priority Customer'!$D$2:$D$45498,'Branch Summary'!G49,'Priority Customer'!$BD$2:$BD$45498,"&lt;&gt;"&amp;"")</f>
        <v>6</v>
      </c>
      <c r="S49" s="43">
        <f>SUMIFS('Priority Customer'!$L$2:$L$45498,'Priority Customer'!$B$2:$B$45498,'Branch Summary'!F49,'Priority Customer'!$D$2:$D$45498,'Branch Summary'!G49,'Priority Customer'!$BD$2:$BD$45498,"&lt;&gt;"&amp;"")</f>
        <v>431000</v>
      </c>
      <c r="T49" s="40">
        <f ca="1">COUNTIFS('Priority Customer'!$B$2:$B$50000,'Branch Summary'!F49,'Priority Customer'!$D$2:$D$50000,'Branch Summary'!G49,'Priority Customer'!$Q$2:$Q$50000,"FTNR",'Priority Customer'!$Z$2:$Z$50000,"&lt;&gt;"&amp;"",'Priority Customer'!$BK$2:$BK$50000,TEXT(TODAY()-1,"mmm"))</f>
        <v>0</v>
      </c>
      <c r="U49" s="40">
        <f ca="1">COUNTIFS('Priority Customer'!$B$2:$B$50000,'Branch Summary'!F49,'Priority Customer'!$D$2:$D$50000,'Branch Summary'!G49,'Priority Customer'!$Z$2:$Z$50000,"&lt;&gt;"&amp;"",'Priority Customer'!$BK$2:$BK$50000,TEXT(TODAY()-1,"mmm"))</f>
        <v>7</v>
      </c>
      <c r="V49" s="26">
        <f t="shared" ca="1" si="5"/>
        <v>0</v>
      </c>
      <c r="W49" s="3">
        <f>COUNTIFS('FTNR Data'!$F$2:$F$49919,'Branch Summary'!F49,'FTNR Data'!$A$2:$A$49919,'Branch Summary'!G49,'FTNR Data'!$AX$2:$AX$49919,"Branch",'FTNR Data'!$S$2:$S$49919,"FTNR")</f>
        <v>0</v>
      </c>
      <c r="X49" s="3">
        <f>COUNTIFS('FTNR Data'!$F$2:$F$49919,'Branch Summary'!F49,'FTNR Data'!$A$2:$A$49919,'Branch Summary'!G49,'FTNR Data'!$AX$2:$AX$49919,"Branch")</f>
        <v>1</v>
      </c>
      <c r="Y49" s="11">
        <f t="shared" si="6"/>
        <v>0</v>
      </c>
      <c r="Z49" s="3">
        <f ca="1">COUNTIFS('FTNR Data'!$F$2:$F$49919,'Branch Summary'!F49,'FTNR Data'!$A$2:$A$49919,'Branch Summary'!G49,'FTNR Data'!$AX$2:$AX$49919,"PQM",'FTNR Data'!$S$2:$S$49919,"FTNR")+COUNTIFS('Priority Customer'!$B$2:$B$50000,'Branch Summary'!F49,'Priority Customer'!$D$2:$D$50000,'Branch Summary'!G49,'Priority Customer'!$Q$2:$Q$50000,"FTNR",'Priority Customer'!$Z$2:$Z$50000,"&lt;&gt;"&amp;"",'Priority Customer'!$BK$2:$BK$50000,TEXT(TODAY()-1,"mmm"))</f>
        <v>0</v>
      </c>
      <c r="AA49" s="3">
        <f ca="1">COUNTIFS('FTNR Data'!$F$2:$F$49919,'Branch Summary'!F49,'FTNR Data'!$A$2:$A$49919,'Branch Summary'!G49,'FTNR Data'!$AX$2:$AX$49919,"PQM")+COUNTIFS('Priority Customer'!$B$2:$B$50000,'Branch Summary'!F49,'Priority Customer'!$D$2:$D$50000,'Branch Summary'!G49,'Priority Customer'!$Z$2:$Z$50000,"&lt;&gt;"&amp;"",'Priority Customer'!$BK$2:$BK$50000,TEXT(TODAY()-1,"mmm"))</f>
        <v>15</v>
      </c>
      <c r="AB49" s="11">
        <f t="shared" ca="1" si="7"/>
        <v>0</v>
      </c>
      <c r="AC49" s="28">
        <f>IFERROR(COUNTIFS('GRT Data'!$F$2:$F$78519,'Branch Summary'!$F49,'GRT Data'!$A$2:$A$78519,'Branch Summary'!$G49,'GRT Data'!$AU$2:$AU$78519,"PQM",'GRT Data'!$CN$2:$CN$78519,0)/I49,"-")</f>
        <v>0.875</v>
      </c>
      <c r="AD49" s="28">
        <f>IFERROR(COUNTIFS('GRT Data'!$F$2:$F$78519,'Branch Summary'!$F49,'GRT Data'!$A$2:$A$78519,'Branch Summary'!$G49,'GRT Data'!$AU$2:$AU$78519,"PQM",'GRT Data'!$CN$2:$CN$78519,1)/I49,"-")</f>
        <v>0</v>
      </c>
      <c r="AE49" s="28">
        <f>IFERROR(COUNTIFS('GRT Data'!$F$2:$F$78519,'Branch Summary'!$F49,'GRT Data'!$A$2:$A$78519,'Branch Summary'!$G49,'GRT Data'!$AU$2:$AU$78519,"PQM",'GRT Data'!$CN$2:$CN$78519,2)/I49,"-")</f>
        <v>0</v>
      </c>
      <c r="AF49" s="28">
        <f>IFERROR(COUNTIFS('GRT Data'!$F$2:$F$78519,'Branch Summary'!$F49,'GRT Data'!$A$2:$A$78519,'Branch Summary'!$G49,'GRT Data'!$AU$2:$AU$78519,"PQM",'GRT Data'!$CN$2:$CN$78519,"&gt;"&amp;2)/I49,"-")</f>
        <v>0.125</v>
      </c>
    </row>
    <row r="50" spans="1:32" x14ac:dyDescent="0.35">
      <c r="A50" s="18" t="s">
        <v>773</v>
      </c>
      <c r="B50" s="18" t="s">
        <v>15608</v>
      </c>
      <c r="C50" s="18" t="s">
        <v>789</v>
      </c>
      <c r="D50" s="18" t="s">
        <v>295</v>
      </c>
      <c r="E50" s="18" t="s">
        <v>606</v>
      </c>
      <c r="F50" s="19" t="s">
        <v>607</v>
      </c>
      <c r="G50" s="18" t="s">
        <v>255</v>
      </c>
      <c r="H50" s="3">
        <f>COUNTIFS('GRT Data'!$F$2:$F$78519,'Branch Summary'!F50,'GRT Data'!$A$2:$A$78519,'Branch Summary'!G50,'GRT Data'!$AU$2:$AU$78519,"Branch")</f>
        <v>0</v>
      </c>
      <c r="I50" s="3">
        <f>COUNTIFS('GRT Data'!$F$2:$F$78519,'Branch Summary'!F50,'GRT Data'!$A$2:$A$78519,'Branch Summary'!G50,'GRT Data'!$AU$2:$AU$78519,"PQM")</f>
        <v>7</v>
      </c>
      <c r="J50" s="3">
        <f t="shared" si="1"/>
        <v>7</v>
      </c>
      <c r="K50" s="11">
        <f t="shared" si="2"/>
        <v>1</v>
      </c>
      <c r="L50" s="3">
        <f ca="1">COUNTIFS('GRT Data'!$F$2:$F$78519,'Branch Summary'!F50,'GRT Data'!$A$2:$A$78519,'Branch Summary'!G50,'GRT Data'!$AU$2:$AU$78519,"Branch",'GRT Data'!$AR$2:$AR$78519,$L$3)</f>
        <v>0</v>
      </c>
      <c r="M50" s="3">
        <f ca="1">COUNTIFS('GRT Data'!$F$2:$F$78519,'Branch Summary'!F50,'GRT Data'!$A$2:$A$78519,'Branch Summary'!G50,'GRT Data'!$AU$2:$AU$78519,"PQM",'GRT Data'!$AR$2:$AR$78519,$L$3)</f>
        <v>2</v>
      </c>
      <c r="N50" s="3">
        <f t="shared" ca="1" si="3"/>
        <v>2</v>
      </c>
      <c r="O50" s="11">
        <f t="shared" ca="1" si="4"/>
        <v>1</v>
      </c>
      <c r="P50" s="40">
        <f>COUNTIF('Ujala Plus DB'!$A$2:$A$40166,'Branch Summary'!G50)</f>
        <v>3</v>
      </c>
      <c r="Q50" s="43">
        <f>SUMIF('Ujala Plus DB'!$A$2:$A$40166,'Branch Summary'!G50,'Ujala Plus DB'!$W$2:$W$40166)</f>
        <v>208000</v>
      </c>
      <c r="R50" s="40">
        <f>COUNTIFS('Priority Customer'!$B$2:$B$45498,'Branch Summary'!F50,'Priority Customer'!$D$2:$D$45498,'Branch Summary'!G50,'Priority Customer'!$BD$2:$BD$45498,"&lt;&gt;"&amp;"")</f>
        <v>3</v>
      </c>
      <c r="S50" s="43">
        <f>SUMIFS('Priority Customer'!$L$2:$L$45498,'Priority Customer'!$B$2:$B$45498,'Branch Summary'!F50,'Priority Customer'!$D$2:$D$45498,'Branch Summary'!G50,'Priority Customer'!$BD$2:$BD$45498,"&lt;&gt;"&amp;"")</f>
        <v>208000</v>
      </c>
      <c r="T50" s="40">
        <f ca="1">COUNTIFS('Priority Customer'!$B$2:$B$50000,'Branch Summary'!F50,'Priority Customer'!$D$2:$D$50000,'Branch Summary'!G50,'Priority Customer'!$Q$2:$Q$50000,"FTNR",'Priority Customer'!$Z$2:$Z$50000,"&lt;&gt;"&amp;"",'Priority Customer'!$BK$2:$BK$50000,TEXT(TODAY()-1,"mmm"))</f>
        <v>0</v>
      </c>
      <c r="U50" s="40">
        <f ca="1">COUNTIFS('Priority Customer'!$B$2:$B$50000,'Branch Summary'!F50,'Priority Customer'!$D$2:$D$50000,'Branch Summary'!G50,'Priority Customer'!$Z$2:$Z$50000,"&lt;&gt;"&amp;"",'Priority Customer'!$BK$2:$BK$50000,TEXT(TODAY()-1,"mmm"))</f>
        <v>4</v>
      </c>
      <c r="V50" s="26">
        <f t="shared" ca="1" si="5"/>
        <v>0</v>
      </c>
      <c r="W50" s="3">
        <f>COUNTIFS('FTNR Data'!$F$2:$F$49919,'Branch Summary'!F50,'FTNR Data'!$A$2:$A$49919,'Branch Summary'!G50,'FTNR Data'!$AX$2:$AX$49919,"Branch",'FTNR Data'!$S$2:$S$49919,"FTNR")</f>
        <v>0</v>
      </c>
      <c r="X50" s="3">
        <f>COUNTIFS('FTNR Data'!$F$2:$F$49919,'Branch Summary'!F50,'FTNR Data'!$A$2:$A$49919,'Branch Summary'!G50,'FTNR Data'!$AX$2:$AX$49919,"Branch")</f>
        <v>0</v>
      </c>
      <c r="Y50" s="11" t="str">
        <f t="shared" si="6"/>
        <v>-</v>
      </c>
      <c r="Z50" s="3">
        <f ca="1">COUNTIFS('FTNR Data'!$F$2:$F$49919,'Branch Summary'!F50,'FTNR Data'!$A$2:$A$49919,'Branch Summary'!G50,'FTNR Data'!$AX$2:$AX$49919,"PQM",'FTNR Data'!$S$2:$S$49919,"FTNR")+COUNTIFS('Priority Customer'!$B$2:$B$50000,'Branch Summary'!F50,'Priority Customer'!$D$2:$D$50000,'Branch Summary'!G50,'Priority Customer'!$Q$2:$Q$50000,"FTNR",'Priority Customer'!$Z$2:$Z$50000,"&lt;&gt;"&amp;"",'Priority Customer'!$BK$2:$BK$50000,TEXT(TODAY()-1,"mmm"))</f>
        <v>0</v>
      </c>
      <c r="AA50" s="3">
        <f ca="1">COUNTIFS('FTNR Data'!$F$2:$F$49919,'Branch Summary'!F50,'FTNR Data'!$A$2:$A$49919,'Branch Summary'!G50,'FTNR Data'!$AX$2:$AX$49919,"PQM")+COUNTIFS('Priority Customer'!$B$2:$B$50000,'Branch Summary'!F50,'Priority Customer'!$D$2:$D$50000,'Branch Summary'!G50,'Priority Customer'!$Z$2:$Z$50000,"&lt;&gt;"&amp;"",'Priority Customer'!$BK$2:$BK$50000,TEXT(TODAY()-1,"mmm"))</f>
        <v>11</v>
      </c>
      <c r="AB50" s="11">
        <f t="shared" ca="1" si="7"/>
        <v>0</v>
      </c>
      <c r="AC50" s="28">
        <f>IFERROR(COUNTIFS('GRT Data'!$F$2:$F$78519,'Branch Summary'!$F50,'GRT Data'!$A$2:$A$78519,'Branch Summary'!$G50,'GRT Data'!$AU$2:$AU$78519,"PQM",'GRT Data'!$CN$2:$CN$78519,0)/I50,"-")</f>
        <v>0.5714285714285714</v>
      </c>
      <c r="AD50" s="28">
        <f>IFERROR(COUNTIFS('GRT Data'!$F$2:$F$78519,'Branch Summary'!$F50,'GRT Data'!$A$2:$A$78519,'Branch Summary'!$G50,'GRT Data'!$AU$2:$AU$78519,"PQM",'GRT Data'!$CN$2:$CN$78519,1)/I50,"-")</f>
        <v>0.42857142857142855</v>
      </c>
      <c r="AE50" s="28">
        <f>IFERROR(COUNTIFS('GRT Data'!$F$2:$F$78519,'Branch Summary'!$F50,'GRT Data'!$A$2:$A$78519,'Branch Summary'!$G50,'GRT Data'!$AU$2:$AU$78519,"PQM",'GRT Data'!$CN$2:$CN$78519,2)/I50,"-")</f>
        <v>0</v>
      </c>
      <c r="AF50" s="28">
        <f>IFERROR(COUNTIFS('GRT Data'!$F$2:$F$78519,'Branch Summary'!$F50,'GRT Data'!$A$2:$A$78519,'Branch Summary'!$G50,'GRT Data'!$AU$2:$AU$78519,"PQM",'GRT Data'!$CN$2:$CN$78519,"&gt;"&amp;2)/I50,"-")</f>
        <v>0</v>
      </c>
    </row>
    <row r="51" spans="1:32" x14ac:dyDescent="0.35">
      <c r="A51" s="18" t="s">
        <v>773</v>
      </c>
      <c r="B51" s="18" t="s">
        <v>15608</v>
      </c>
      <c r="C51" s="18" t="s">
        <v>789</v>
      </c>
      <c r="D51" s="18" t="s">
        <v>295</v>
      </c>
      <c r="E51" s="18" t="s">
        <v>604</v>
      </c>
      <c r="F51" s="19" t="s">
        <v>605</v>
      </c>
      <c r="G51" s="18" t="s">
        <v>254</v>
      </c>
      <c r="H51" s="3">
        <f>COUNTIFS('GRT Data'!$F$2:$F$78519,'Branch Summary'!F51,'GRT Data'!$A$2:$A$78519,'Branch Summary'!G51,'GRT Data'!$AU$2:$AU$78519,"Branch")</f>
        <v>1</v>
      </c>
      <c r="I51" s="3">
        <f>COUNTIFS('GRT Data'!$F$2:$F$78519,'Branch Summary'!F51,'GRT Data'!$A$2:$A$78519,'Branch Summary'!G51,'GRT Data'!$AU$2:$AU$78519,"PQM")</f>
        <v>8</v>
      </c>
      <c r="J51" s="3">
        <f t="shared" si="1"/>
        <v>9</v>
      </c>
      <c r="K51" s="11">
        <f t="shared" si="2"/>
        <v>0.88888888888888884</v>
      </c>
      <c r="L51" s="3">
        <f ca="1">COUNTIFS('GRT Data'!$F$2:$F$78519,'Branch Summary'!F51,'GRT Data'!$A$2:$A$78519,'Branch Summary'!G51,'GRT Data'!$AU$2:$AU$78519,"Branch",'GRT Data'!$AR$2:$AR$78519,$L$3)</f>
        <v>0</v>
      </c>
      <c r="M51" s="3">
        <f ca="1">COUNTIFS('GRT Data'!$F$2:$F$78519,'Branch Summary'!F51,'GRT Data'!$A$2:$A$78519,'Branch Summary'!G51,'GRT Data'!$AU$2:$AU$78519,"PQM",'GRT Data'!$AR$2:$AR$78519,$L$3)</f>
        <v>3</v>
      </c>
      <c r="N51" s="3">
        <f t="shared" ca="1" si="3"/>
        <v>3</v>
      </c>
      <c r="O51" s="11">
        <f t="shared" ca="1" si="4"/>
        <v>1</v>
      </c>
      <c r="P51" s="40">
        <f>COUNTIF('Ujala Plus DB'!$A$2:$A$40166,'Branch Summary'!G51)</f>
        <v>3</v>
      </c>
      <c r="Q51" s="43">
        <f>SUMIF('Ujala Plus DB'!$A$2:$A$40166,'Branch Summary'!G51,'Ujala Plus DB'!$W$2:$W$40166)</f>
        <v>160000</v>
      </c>
      <c r="R51" s="40">
        <f>COUNTIFS('Priority Customer'!$B$2:$B$45498,'Branch Summary'!F51,'Priority Customer'!$D$2:$D$45498,'Branch Summary'!G51,'Priority Customer'!$BD$2:$BD$45498,"&lt;&gt;"&amp;"")</f>
        <v>2</v>
      </c>
      <c r="S51" s="43">
        <f>SUMIFS('Priority Customer'!$L$2:$L$45498,'Priority Customer'!$B$2:$B$45498,'Branch Summary'!F51,'Priority Customer'!$D$2:$D$45498,'Branch Summary'!G51,'Priority Customer'!$BD$2:$BD$45498,"&lt;&gt;"&amp;"")</f>
        <v>120000</v>
      </c>
      <c r="T51" s="40">
        <f ca="1">COUNTIFS('Priority Customer'!$B$2:$B$50000,'Branch Summary'!F51,'Priority Customer'!$D$2:$D$50000,'Branch Summary'!G51,'Priority Customer'!$Q$2:$Q$50000,"FTNR",'Priority Customer'!$Z$2:$Z$50000,"&lt;&gt;"&amp;"",'Priority Customer'!$BK$2:$BK$50000,TEXT(TODAY()-1,"mmm"))</f>
        <v>0</v>
      </c>
      <c r="U51" s="40">
        <f ca="1">COUNTIFS('Priority Customer'!$B$2:$B$50000,'Branch Summary'!F51,'Priority Customer'!$D$2:$D$50000,'Branch Summary'!G51,'Priority Customer'!$Z$2:$Z$50000,"&lt;&gt;"&amp;"",'Priority Customer'!$BK$2:$BK$50000,TEXT(TODAY()-1,"mmm"))</f>
        <v>2</v>
      </c>
      <c r="V51" s="26">
        <f t="shared" ca="1" si="5"/>
        <v>0</v>
      </c>
      <c r="W51" s="3">
        <f>COUNTIFS('FTNR Data'!$F$2:$F$49919,'Branch Summary'!F51,'FTNR Data'!$A$2:$A$49919,'Branch Summary'!G51,'FTNR Data'!$AX$2:$AX$49919,"Branch",'FTNR Data'!$S$2:$S$49919,"FTNR")</f>
        <v>0</v>
      </c>
      <c r="X51" s="3">
        <f>COUNTIFS('FTNR Data'!$F$2:$F$49919,'Branch Summary'!F51,'FTNR Data'!$A$2:$A$49919,'Branch Summary'!G51,'FTNR Data'!$AX$2:$AX$49919,"Branch")</f>
        <v>1</v>
      </c>
      <c r="Y51" s="11">
        <f t="shared" si="6"/>
        <v>0</v>
      </c>
      <c r="Z51" s="3">
        <f ca="1">COUNTIFS('FTNR Data'!$F$2:$F$49919,'Branch Summary'!F51,'FTNR Data'!$A$2:$A$49919,'Branch Summary'!G51,'FTNR Data'!$AX$2:$AX$49919,"PQM",'FTNR Data'!$S$2:$S$49919,"FTNR")+COUNTIFS('Priority Customer'!$B$2:$B$50000,'Branch Summary'!F51,'Priority Customer'!$D$2:$D$50000,'Branch Summary'!G51,'Priority Customer'!$Q$2:$Q$50000,"FTNR",'Priority Customer'!$Z$2:$Z$50000,"&lt;&gt;"&amp;"",'Priority Customer'!$BK$2:$BK$50000,TEXT(TODAY()-1,"mmm"))</f>
        <v>0</v>
      </c>
      <c r="AA51" s="3">
        <f ca="1">COUNTIFS('FTNR Data'!$F$2:$F$49919,'Branch Summary'!F51,'FTNR Data'!$A$2:$A$49919,'Branch Summary'!G51,'FTNR Data'!$AX$2:$AX$49919,"PQM")+COUNTIFS('Priority Customer'!$B$2:$B$50000,'Branch Summary'!F51,'Priority Customer'!$D$2:$D$50000,'Branch Summary'!G51,'Priority Customer'!$Z$2:$Z$50000,"&lt;&gt;"&amp;"",'Priority Customer'!$BK$2:$BK$50000,TEXT(TODAY()-1,"mmm"))</f>
        <v>10</v>
      </c>
      <c r="AB51" s="11">
        <f t="shared" ca="1" si="7"/>
        <v>0</v>
      </c>
      <c r="AC51" s="28">
        <f>IFERROR(COUNTIFS('GRT Data'!$F$2:$F$78519,'Branch Summary'!$F51,'GRT Data'!$A$2:$A$78519,'Branch Summary'!$G51,'GRT Data'!$AU$2:$AU$78519,"PQM",'GRT Data'!$CN$2:$CN$78519,0)/I51,"-")</f>
        <v>0.5</v>
      </c>
      <c r="AD51" s="28">
        <f>IFERROR(COUNTIFS('GRT Data'!$F$2:$F$78519,'Branch Summary'!$F51,'GRT Data'!$A$2:$A$78519,'Branch Summary'!$G51,'GRT Data'!$AU$2:$AU$78519,"PQM",'GRT Data'!$CN$2:$CN$78519,1)/I51,"-")</f>
        <v>0.25</v>
      </c>
      <c r="AE51" s="28">
        <f>IFERROR(COUNTIFS('GRT Data'!$F$2:$F$78519,'Branch Summary'!$F51,'GRT Data'!$A$2:$A$78519,'Branch Summary'!$G51,'GRT Data'!$AU$2:$AU$78519,"PQM",'GRT Data'!$CN$2:$CN$78519,2)/I51,"-")</f>
        <v>0.125</v>
      </c>
      <c r="AF51" s="28">
        <f>IFERROR(COUNTIFS('GRT Data'!$F$2:$F$78519,'Branch Summary'!$F51,'GRT Data'!$A$2:$A$78519,'Branch Summary'!$G51,'GRT Data'!$AU$2:$AU$78519,"PQM",'GRT Data'!$CN$2:$CN$78519,"&gt;"&amp;2)/I51,"-")</f>
        <v>0.125</v>
      </c>
    </row>
    <row r="52" spans="1:32" x14ac:dyDescent="0.35">
      <c r="A52" s="18" t="s">
        <v>773</v>
      </c>
      <c r="B52" s="18" t="s">
        <v>240</v>
      </c>
      <c r="C52" s="18" t="s">
        <v>789</v>
      </c>
      <c r="D52" s="18" t="s">
        <v>295</v>
      </c>
      <c r="E52" s="18" t="s">
        <v>602</v>
      </c>
      <c r="F52" s="19" t="s">
        <v>603</v>
      </c>
      <c r="G52" s="18" t="s">
        <v>909</v>
      </c>
      <c r="H52" s="3">
        <f>COUNTIFS('GRT Data'!$F$2:$F$78519,'Branch Summary'!F52,'GRT Data'!$A$2:$A$78519,'Branch Summary'!G52,'GRT Data'!$AU$2:$AU$78519,"Branch")</f>
        <v>8</v>
      </c>
      <c r="I52" s="3">
        <f>COUNTIFS('GRT Data'!$F$2:$F$78519,'Branch Summary'!F52,'GRT Data'!$A$2:$A$78519,'Branch Summary'!G52,'GRT Data'!$AU$2:$AU$78519,"PQM")</f>
        <v>12</v>
      </c>
      <c r="J52" s="3">
        <f t="shared" si="1"/>
        <v>20</v>
      </c>
      <c r="K52" s="11">
        <f t="shared" si="2"/>
        <v>0.6</v>
      </c>
      <c r="L52" s="3">
        <f ca="1">COUNTIFS('GRT Data'!$F$2:$F$78519,'Branch Summary'!F52,'GRT Data'!$A$2:$A$78519,'Branch Summary'!G52,'GRT Data'!$AU$2:$AU$78519,"Branch",'GRT Data'!$AR$2:$AR$78519,$L$3)</f>
        <v>3</v>
      </c>
      <c r="M52" s="3">
        <f ca="1">COUNTIFS('GRT Data'!$F$2:$F$78519,'Branch Summary'!F52,'GRT Data'!$A$2:$A$78519,'Branch Summary'!G52,'GRT Data'!$AU$2:$AU$78519,"PQM",'GRT Data'!$AR$2:$AR$78519,$L$3)</f>
        <v>2</v>
      </c>
      <c r="N52" s="3">
        <f t="shared" ca="1" si="3"/>
        <v>5</v>
      </c>
      <c r="O52" s="11">
        <f t="shared" ca="1" si="4"/>
        <v>0.4</v>
      </c>
      <c r="P52" s="40">
        <f>COUNTIF('Ujala Plus DB'!$A$2:$A$40166,'Branch Summary'!G52)</f>
        <v>5</v>
      </c>
      <c r="Q52" s="43">
        <f>SUMIF('Ujala Plus DB'!$A$2:$A$40166,'Branch Summary'!G52,'Ujala Plus DB'!$W$2:$W$40166)</f>
        <v>374000</v>
      </c>
      <c r="R52" s="40">
        <f>COUNTIFS('Priority Customer'!$B$2:$B$45498,'Branch Summary'!F52,'Priority Customer'!$D$2:$D$45498,'Branch Summary'!G52,'Priority Customer'!$BD$2:$BD$45498,"&lt;&gt;"&amp;"")</f>
        <v>0</v>
      </c>
      <c r="S52" s="43">
        <f>SUMIFS('Priority Customer'!$L$2:$L$45498,'Priority Customer'!$B$2:$B$45498,'Branch Summary'!F52,'Priority Customer'!$D$2:$D$45498,'Branch Summary'!G52,'Priority Customer'!$BD$2:$BD$45498,"&lt;&gt;"&amp;"")</f>
        <v>0</v>
      </c>
      <c r="T52" s="40">
        <f ca="1">COUNTIFS('Priority Customer'!$B$2:$B$50000,'Branch Summary'!F52,'Priority Customer'!$D$2:$D$50000,'Branch Summary'!G52,'Priority Customer'!$Q$2:$Q$50000,"FTNR",'Priority Customer'!$Z$2:$Z$50000,"&lt;&gt;"&amp;"",'Priority Customer'!$BK$2:$BK$50000,TEXT(TODAY()-1,"mmm"))</f>
        <v>0</v>
      </c>
      <c r="U52" s="40">
        <f ca="1">COUNTIFS('Priority Customer'!$B$2:$B$50000,'Branch Summary'!F52,'Priority Customer'!$D$2:$D$50000,'Branch Summary'!G52,'Priority Customer'!$Z$2:$Z$50000,"&lt;&gt;"&amp;"",'Priority Customer'!$BK$2:$BK$50000,TEXT(TODAY()-1,"mmm"))</f>
        <v>1</v>
      </c>
      <c r="V52" s="26">
        <f t="shared" ca="1" si="5"/>
        <v>0</v>
      </c>
      <c r="W52" s="3">
        <f>COUNTIFS('FTNR Data'!$F$2:$F$49919,'Branch Summary'!F52,'FTNR Data'!$A$2:$A$49919,'Branch Summary'!G52,'FTNR Data'!$AX$2:$AX$49919,"Branch",'FTNR Data'!$S$2:$S$49919,"FTNR")</f>
        <v>1</v>
      </c>
      <c r="X52" s="3">
        <f>COUNTIFS('FTNR Data'!$F$2:$F$49919,'Branch Summary'!F52,'FTNR Data'!$A$2:$A$49919,'Branch Summary'!G52,'FTNR Data'!$AX$2:$AX$49919,"Branch")</f>
        <v>8</v>
      </c>
      <c r="Y52" s="11">
        <f t="shared" si="6"/>
        <v>0.125</v>
      </c>
      <c r="Z52" s="3">
        <f ca="1">COUNTIFS('FTNR Data'!$F$2:$F$49919,'Branch Summary'!F52,'FTNR Data'!$A$2:$A$49919,'Branch Summary'!G52,'FTNR Data'!$AX$2:$AX$49919,"PQM",'FTNR Data'!$S$2:$S$49919,"FTNR")+COUNTIFS('Priority Customer'!$B$2:$B$50000,'Branch Summary'!F52,'Priority Customer'!$D$2:$D$50000,'Branch Summary'!G52,'Priority Customer'!$Q$2:$Q$50000,"FTNR",'Priority Customer'!$Z$2:$Z$50000,"&lt;&gt;"&amp;"",'Priority Customer'!$BK$2:$BK$50000,TEXT(TODAY()-1,"mmm"))</f>
        <v>1</v>
      </c>
      <c r="AA52" s="3">
        <f ca="1">COUNTIFS('FTNR Data'!$F$2:$F$49919,'Branch Summary'!F52,'FTNR Data'!$A$2:$A$49919,'Branch Summary'!G52,'FTNR Data'!$AX$2:$AX$49919,"PQM")+COUNTIFS('Priority Customer'!$B$2:$B$50000,'Branch Summary'!F52,'Priority Customer'!$D$2:$D$50000,'Branch Summary'!G52,'Priority Customer'!$Z$2:$Z$50000,"&lt;&gt;"&amp;"",'Priority Customer'!$BK$2:$BK$50000,TEXT(TODAY()-1,"mmm"))</f>
        <v>13</v>
      </c>
      <c r="AB52" s="11">
        <f t="shared" ca="1" si="7"/>
        <v>7.6923076923076927E-2</v>
      </c>
      <c r="AC52" s="28">
        <f>IFERROR(COUNTIFS('GRT Data'!$F$2:$F$78519,'Branch Summary'!$F52,'GRT Data'!$A$2:$A$78519,'Branch Summary'!$G52,'GRT Data'!$AU$2:$AU$78519,"PQM",'GRT Data'!$CN$2:$CN$78519,0)/I52,"-")</f>
        <v>0.91666666666666663</v>
      </c>
      <c r="AD52" s="28">
        <f>IFERROR(COUNTIFS('GRT Data'!$F$2:$F$78519,'Branch Summary'!$F52,'GRT Data'!$A$2:$A$78519,'Branch Summary'!$G52,'GRT Data'!$AU$2:$AU$78519,"PQM",'GRT Data'!$CN$2:$CN$78519,1)/I52,"-")</f>
        <v>8.3333333333333329E-2</v>
      </c>
      <c r="AE52" s="28">
        <f>IFERROR(COUNTIFS('GRT Data'!$F$2:$F$78519,'Branch Summary'!$F52,'GRT Data'!$A$2:$A$78519,'Branch Summary'!$G52,'GRT Data'!$AU$2:$AU$78519,"PQM",'GRT Data'!$CN$2:$CN$78519,2)/I52,"-")</f>
        <v>0</v>
      </c>
      <c r="AF52" s="28">
        <f>IFERROR(COUNTIFS('GRT Data'!$F$2:$F$78519,'Branch Summary'!$F52,'GRT Data'!$A$2:$A$78519,'Branch Summary'!$G52,'GRT Data'!$AU$2:$AU$78519,"PQM",'GRT Data'!$CN$2:$CN$78519,"&gt;"&amp;2)/I52,"-")</f>
        <v>0</v>
      </c>
    </row>
    <row r="53" spans="1:32" x14ac:dyDescent="0.35">
      <c r="A53" s="18" t="s">
        <v>773</v>
      </c>
      <c r="B53" s="18" t="s">
        <v>240</v>
      </c>
      <c r="C53" s="18" t="s">
        <v>789</v>
      </c>
      <c r="D53" s="18" t="s">
        <v>552</v>
      </c>
      <c r="E53" s="18" t="s">
        <v>579</v>
      </c>
      <c r="F53" s="19" t="s">
        <v>580</v>
      </c>
      <c r="G53" s="18" t="s">
        <v>243</v>
      </c>
      <c r="H53" s="3">
        <f>COUNTIFS('GRT Data'!$F$2:$F$78519,'Branch Summary'!F53,'GRT Data'!$A$2:$A$78519,'Branch Summary'!G53,'GRT Data'!$AU$2:$AU$78519,"Branch")</f>
        <v>2</v>
      </c>
      <c r="I53" s="3">
        <f>COUNTIFS('GRT Data'!$F$2:$F$78519,'Branch Summary'!F53,'GRT Data'!$A$2:$A$78519,'Branch Summary'!G53,'GRT Data'!$AU$2:$AU$78519,"PQM")</f>
        <v>11</v>
      </c>
      <c r="J53" s="3">
        <f t="shared" si="1"/>
        <v>13</v>
      </c>
      <c r="K53" s="11">
        <f t="shared" si="2"/>
        <v>0.84615384615384615</v>
      </c>
      <c r="L53" s="3">
        <f ca="1">COUNTIFS('GRT Data'!$F$2:$F$78519,'Branch Summary'!F53,'GRT Data'!$A$2:$A$78519,'Branch Summary'!G53,'GRT Data'!$AU$2:$AU$78519,"Branch",'GRT Data'!$AR$2:$AR$78519,$L$3)</f>
        <v>1</v>
      </c>
      <c r="M53" s="3">
        <f ca="1">COUNTIFS('GRT Data'!$F$2:$F$78519,'Branch Summary'!F53,'GRT Data'!$A$2:$A$78519,'Branch Summary'!G53,'GRT Data'!$AU$2:$AU$78519,"PQM",'GRT Data'!$AR$2:$AR$78519,$L$3)</f>
        <v>2</v>
      </c>
      <c r="N53" s="3">
        <f t="shared" ca="1" si="3"/>
        <v>3</v>
      </c>
      <c r="O53" s="11">
        <f t="shared" ca="1" si="4"/>
        <v>0.66666666666666663</v>
      </c>
      <c r="P53" s="40">
        <f>COUNTIF('Ujala Plus DB'!$A$2:$A$40166,'Branch Summary'!G53)</f>
        <v>15</v>
      </c>
      <c r="Q53" s="43">
        <f>SUMIF('Ujala Plus DB'!$A$2:$A$40166,'Branch Summary'!G53,'Ujala Plus DB'!$W$2:$W$40166)</f>
        <v>1168000</v>
      </c>
      <c r="R53" s="40">
        <f>COUNTIFS('Priority Customer'!$B$2:$B$45498,'Branch Summary'!F53,'Priority Customer'!$D$2:$D$45498,'Branch Summary'!G53,'Priority Customer'!$BD$2:$BD$45498,"&lt;&gt;"&amp;"")</f>
        <v>11</v>
      </c>
      <c r="S53" s="43">
        <f>SUMIFS('Priority Customer'!$L$2:$L$45498,'Priority Customer'!$B$2:$B$45498,'Branch Summary'!F53,'Priority Customer'!$D$2:$D$45498,'Branch Summary'!G53,'Priority Customer'!$BD$2:$BD$45498,"&lt;&gt;"&amp;"")</f>
        <v>828000</v>
      </c>
      <c r="T53" s="40">
        <f ca="1">COUNTIFS('Priority Customer'!$B$2:$B$50000,'Branch Summary'!F53,'Priority Customer'!$D$2:$D$50000,'Branch Summary'!G53,'Priority Customer'!$Q$2:$Q$50000,"FTNR",'Priority Customer'!$Z$2:$Z$50000,"&lt;&gt;"&amp;"",'Priority Customer'!$BK$2:$BK$50000,TEXT(TODAY()-1,"mmm"))</f>
        <v>1</v>
      </c>
      <c r="U53" s="40">
        <f ca="1">COUNTIFS('Priority Customer'!$B$2:$B$50000,'Branch Summary'!F53,'Priority Customer'!$D$2:$D$50000,'Branch Summary'!G53,'Priority Customer'!$Z$2:$Z$50000,"&lt;&gt;"&amp;"",'Priority Customer'!$BK$2:$BK$50000,TEXT(TODAY()-1,"mmm"))</f>
        <v>12</v>
      </c>
      <c r="V53" s="26">
        <f t="shared" ca="1" si="5"/>
        <v>8.3333333333333329E-2</v>
      </c>
      <c r="W53" s="3">
        <f>COUNTIFS('FTNR Data'!$F$2:$F$49919,'Branch Summary'!F53,'FTNR Data'!$A$2:$A$49919,'Branch Summary'!G53,'FTNR Data'!$AX$2:$AX$49919,"Branch",'FTNR Data'!$S$2:$S$49919,"FTNR")</f>
        <v>0</v>
      </c>
      <c r="X53" s="3">
        <f>COUNTIFS('FTNR Data'!$F$2:$F$49919,'Branch Summary'!F53,'FTNR Data'!$A$2:$A$49919,'Branch Summary'!G53,'FTNR Data'!$AX$2:$AX$49919,"Branch")</f>
        <v>2</v>
      </c>
      <c r="Y53" s="11">
        <f t="shared" si="6"/>
        <v>0</v>
      </c>
      <c r="Z53" s="3">
        <f ca="1">COUNTIFS('FTNR Data'!$F$2:$F$49919,'Branch Summary'!F53,'FTNR Data'!$A$2:$A$49919,'Branch Summary'!G53,'FTNR Data'!$AX$2:$AX$49919,"PQM",'FTNR Data'!$S$2:$S$49919,"FTNR")+COUNTIFS('Priority Customer'!$B$2:$B$50000,'Branch Summary'!F53,'Priority Customer'!$D$2:$D$50000,'Branch Summary'!G53,'Priority Customer'!$Q$2:$Q$50000,"FTNR",'Priority Customer'!$Z$2:$Z$50000,"&lt;&gt;"&amp;"",'Priority Customer'!$BK$2:$BK$50000,TEXT(TODAY()-1,"mmm"))</f>
        <v>2</v>
      </c>
      <c r="AA53" s="3">
        <f ca="1">COUNTIFS('FTNR Data'!$F$2:$F$49919,'Branch Summary'!F53,'FTNR Data'!$A$2:$A$49919,'Branch Summary'!G53,'FTNR Data'!$AX$2:$AX$49919,"PQM")+COUNTIFS('Priority Customer'!$B$2:$B$50000,'Branch Summary'!F53,'Priority Customer'!$D$2:$D$50000,'Branch Summary'!G53,'Priority Customer'!$Z$2:$Z$50000,"&lt;&gt;"&amp;"",'Priority Customer'!$BK$2:$BK$50000,TEXT(TODAY()-1,"mmm"))</f>
        <v>23</v>
      </c>
      <c r="AB53" s="11">
        <f t="shared" ca="1" si="7"/>
        <v>8.6956521739130432E-2</v>
      </c>
      <c r="AC53" s="28">
        <f>IFERROR(COUNTIFS('GRT Data'!$F$2:$F$78519,'Branch Summary'!$F53,'GRT Data'!$A$2:$A$78519,'Branch Summary'!$G53,'GRT Data'!$AU$2:$AU$78519,"PQM",'GRT Data'!$CN$2:$CN$78519,0)/I53,"-")</f>
        <v>0.72727272727272729</v>
      </c>
      <c r="AD53" s="28">
        <f>IFERROR(COUNTIFS('GRT Data'!$F$2:$F$78519,'Branch Summary'!$F53,'GRT Data'!$A$2:$A$78519,'Branch Summary'!$G53,'GRT Data'!$AU$2:$AU$78519,"PQM",'GRT Data'!$CN$2:$CN$78519,1)/I53,"-")</f>
        <v>0.27272727272727271</v>
      </c>
      <c r="AE53" s="28">
        <f>IFERROR(COUNTIFS('GRT Data'!$F$2:$F$78519,'Branch Summary'!$F53,'GRT Data'!$A$2:$A$78519,'Branch Summary'!$G53,'GRT Data'!$AU$2:$AU$78519,"PQM",'GRT Data'!$CN$2:$CN$78519,2)/I53,"-")</f>
        <v>0</v>
      </c>
      <c r="AF53" s="28">
        <f>IFERROR(COUNTIFS('GRT Data'!$F$2:$F$78519,'Branch Summary'!$F53,'GRT Data'!$A$2:$A$78519,'Branch Summary'!$G53,'GRT Data'!$AU$2:$AU$78519,"PQM",'GRT Data'!$CN$2:$CN$78519,"&gt;"&amp;2)/I53,"-")</f>
        <v>0</v>
      </c>
    </row>
    <row r="54" spans="1:32" x14ac:dyDescent="0.35">
      <c r="A54" s="18" t="s">
        <v>773</v>
      </c>
      <c r="B54" s="18" t="s">
        <v>15607</v>
      </c>
      <c r="C54" s="18" t="s">
        <v>789</v>
      </c>
      <c r="D54" s="18" t="s">
        <v>549</v>
      </c>
      <c r="E54" s="18" t="s">
        <v>556</v>
      </c>
      <c r="F54" s="19" t="s">
        <v>557</v>
      </c>
      <c r="G54" s="18" t="s">
        <v>910</v>
      </c>
      <c r="H54" s="3">
        <f>COUNTIFS('GRT Data'!$F$2:$F$78519,'Branch Summary'!F54,'GRT Data'!$A$2:$A$78519,'Branch Summary'!G54,'GRT Data'!$AU$2:$AU$78519,"Branch")</f>
        <v>10</v>
      </c>
      <c r="I54" s="3">
        <f>COUNTIFS('GRT Data'!$F$2:$F$78519,'Branch Summary'!F54,'GRT Data'!$A$2:$A$78519,'Branch Summary'!G54,'GRT Data'!$AU$2:$AU$78519,"PQM")</f>
        <v>8</v>
      </c>
      <c r="J54" s="3">
        <f t="shared" si="1"/>
        <v>18</v>
      </c>
      <c r="K54" s="11">
        <f t="shared" si="2"/>
        <v>0.44444444444444442</v>
      </c>
      <c r="L54" s="3">
        <f ca="1">COUNTIFS('GRT Data'!$F$2:$F$78519,'Branch Summary'!F54,'GRT Data'!$A$2:$A$78519,'Branch Summary'!G54,'GRT Data'!$AU$2:$AU$78519,"Branch",'GRT Data'!$AR$2:$AR$78519,$L$3)</f>
        <v>1</v>
      </c>
      <c r="M54" s="3">
        <f ca="1">COUNTIFS('GRT Data'!$F$2:$F$78519,'Branch Summary'!F54,'GRT Data'!$A$2:$A$78519,'Branch Summary'!G54,'GRT Data'!$AU$2:$AU$78519,"PQM",'GRT Data'!$AR$2:$AR$78519,$L$3)</f>
        <v>0</v>
      </c>
      <c r="N54" s="3">
        <f t="shared" ca="1" si="3"/>
        <v>1</v>
      </c>
      <c r="O54" s="11">
        <f t="shared" ca="1" si="4"/>
        <v>0</v>
      </c>
      <c r="P54" s="40">
        <f>COUNTIF('Ujala Plus DB'!$A$2:$A$40166,'Branch Summary'!G54)</f>
        <v>0</v>
      </c>
      <c r="Q54" s="43">
        <f>SUMIF('Ujala Plus DB'!$A$2:$A$40166,'Branch Summary'!G54,'Ujala Plus DB'!$W$2:$W$40166)</f>
        <v>0</v>
      </c>
      <c r="R54" s="40">
        <f>COUNTIFS('Priority Customer'!$B$2:$B$45498,'Branch Summary'!F54,'Priority Customer'!$D$2:$D$45498,'Branch Summary'!G54,'Priority Customer'!$BD$2:$BD$45498,"&lt;&gt;"&amp;"")</f>
        <v>0</v>
      </c>
      <c r="S54" s="43">
        <f>SUMIFS('Priority Customer'!$L$2:$L$45498,'Priority Customer'!$B$2:$B$45498,'Branch Summary'!F54,'Priority Customer'!$D$2:$D$45498,'Branch Summary'!G54,'Priority Customer'!$BD$2:$BD$45498,"&lt;&gt;"&amp;"")</f>
        <v>0</v>
      </c>
      <c r="T54" s="40">
        <f ca="1">COUNTIFS('Priority Customer'!$B$2:$B$50000,'Branch Summary'!F54,'Priority Customer'!$D$2:$D$50000,'Branch Summary'!G54,'Priority Customer'!$Q$2:$Q$50000,"FTNR",'Priority Customer'!$Z$2:$Z$50000,"&lt;&gt;"&amp;"",'Priority Customer'!$BK$2:$BK$50000,TEXT(TODAY()-1,"mmm"))</f>
        <v>0</v>
      </c>
      <c r="U54" s="40">
        <f ca="1">COUNTIFS('Priority Customer'!$B$2:$B$50000,'Branch Summary'!F54,'Priority Customer'!$D$2:$D$50000,'Branch Summary'!G54,'Priority Customer'!$Z$2:$Z$50000,"&lt;&gt;"&amp;"",'Priority Customer'!$BK$2:$BK$50000,TEXT(TODAY()-1,"mmm"))</f>
        <v>1</v>
      </c>
      <c r="V54" s="26">
        <f t="shared" ca="1" si="5"/>
        <v>0</v>
      </c>
      <c r="W54" s="3">
        <f>COUNTIFS('FTNR Data'!$F$2:$F$49919,'Branch Summary'!F54,'FTNR Data'!$A$2:$A$49919,'Branch Summary'!G54,'FTNR Data'!$AX$2:$AX$49919,"Branch",'FTNR Data'!$S$2:$S$49919,"FTNR")</f>
        <v>2</v>
      </c>
      <c r="X54" s="3">
        <f>COUNTIFS('FTNR Data'!$F$2:$F$49919,'Branch Summary'!F54,'FTNR Data'!$A$2:$A$49919,'Branch Summary'!G54,'FTNR Data'!$AX$2:$AX$49919,"Branch")</f>
        <v>11</v>
      </c>
      <c r="Y54" s="11">
        <f t="shared" si="6"/>
        <v>0.18181818181818182</v>
      </c>
      <c r="Z54" s="3">
        <f ca="1">COUNTIFS('FTNR Data'!$F$2:$F$49919,'Branch Summary'!F54,'FTNR Data'!$A$2:$A$49919,'Branch Summary'!G54,'FTNR Data'!$AX$2:$AX$49919,"PQM",'FTNR Data'!$S$2:$S$49919,"FTNR")+COUNTIFS('Priority Customer'!$B$2:$B$50000,'Branch Summary'!F54,'Priority Customer'!$D$2:$D$50000,'Branch Summary'!G54,'Priority Customer'!$Q$2:$Q$50000,"FTNR",'Priority Customer'!$Z$2:$Z$50000,"&lt;&gt;"&amp;"",'Priority Customer'!$BK$2:$BK$50000,TEXT(TODAY()-1,"mmm"))</f>
        <v>1</v>
      </c>
      <c r="AA54" s="3">
        <f ca="1">COUNTIFS('FTNR Data'!$F$2:$F$49919,'Branch Summary'!F54,'FTNR Data'!$A$2:$A$49919,'Branch Summary'!G54,'FTNR Data'!$AX$2:$AX$49919,"PQM")+COUNTIFS('Priority Customer'!$B$2:$B$50000,'Branch Summary'!F54,'Priority Customer'!$D$2:$D$50000,'Branch Summary'!G54,'Priority Customer'!$Z$2:$Z$50000,"&lt;&gt;"&amp;"",'Priority Customer'!$BK$2:$BK$50000,TEXT(TODAY()-1,"mmm"))</f>
        <v>6</v>
      </c>
      <c r="AB54" s="11">
        <f t="shared" ca="1" si="7"/>
        <v>0.16666666666666666</v>
      </c>
      <c r="AC54" s="28">
        <f>IFERROR(COUNTIFS('GRT Data'!$F$2:$F$78519,'Branch Summary'!$F54,'GRT Data'!$A$2:$A$78519,'Branch Summary'!$G54,'GRT Data'!$AU$2:$AU$78519,"PQM",'GRT Data'!$CN$2:$CN$78519,0)/I54,"-")</f>
        <v>0.25</v>
      </c>
      <c r="AD54" s="28">
        <f>IFERROR(COUNTIFS('GRT Data'!$F$2:$F$78519,'Branch Summary'!$F54,'GRT Data'!$A$2:$A$78519,'Branch Summary'!$G54,'GRT Data'!$AU$2:$AU$78519,"PQM",'GRT Data'!$CN$2:$CN$78519,1)/I54,"-")</f>
        <v>0</v>
      </c>
      <c r="AE54" s="28">
        <f>IFERROR(COUNTIFS('GRT Data'!$F$2:$F$78519,'Branch Summary'!$F54,'GRT Data'!$A$2:$A$78519,'Branch Summary'!$G54,'GRT Data'!$AU$2:$AU$78519,"PQM",'GRT Data'!$CN$2:$CN$78519,2)/I54,"-")</f>
        <v>0.375</v>
      </c>
      <c r="AF54" s="28">
        <f>IFERROR(COUNTIFS('GRT Data'!$F$2:$F$78519,'Branch Summary'!$F54,'GRT Data'!$A$2:$A$78519,'Branch Summary'!$G54,'GRT Data'!$AU$2:$AU$78519,"PQM",'GRT Data'!$CN$2:$CN$78519,"&gt;"&amp;2)/I54,"-")</f>
        <v>0.375</v>
      </c>
    </row>
    <row r="55" spans="1:32" x14ac:dyDescent="0.35">
      <c r="A55" s="18" t="s">
        <v>773</v>
      </c>
      <c r="B55" s="18" t="s">
        <v>15610</v>
      </c>
      <c r="C55" s="18" t="s">
        <v>789</v>
      </c>
      <c r="D55" s="18" t="s">
        <v>295</v>
      </c>
      <c r="E55" s="18" t="s">
        <v>558</v>
      </c>
      <c r="F55" s="19" t="s">
        <v>559</v>
      </c>
      <c r="G55" s="18" t="s">
        <v>231</v>
      </c>
      <c r="H55" s="3">
        <f>COUNTIFS('GRT Data'!$F$2:$F$78519,'Branch Summary'!F55,'GRT Data'!$A$2:$A$78519,'Branch Summary'!G55,'GRT Data'!$AU$2:$AU$78519,"Branch")</f>
        <v>0</v>
      </c>
      <c r="I55" s="3">
        <f>COUNTIFS('GRT Data'!$F$2:$F$78519,'Branch Summary'!F55,'GRT Data'!$A$2:$A$78519,'Branch Summary'!G55,'GRT Data'!$AU$2:$AU$78519,"PQM")</f>
        <v>6</v>
      </c>
      <c r="J55" s="3">
        <f t="shared" si="1"/>
        <v>6</v>
      </c>
      <c r="K55" s="11">
        <f t="shared" si="2"/>
        <v>1</v>
      </c>
      <c r="L55" s="3">
        <f ca="1">COUNTIFS('GRT Data'!$F$2:$F$78519,'Branch Summary'!F55,'GRT Data'!$A$2:$A$78519,'Branch Summary'!G55,'GRT Data'!$AU$2:$AU$78519,"Branch",'GRT Data'!$AR$2:$AR$78519,$L$3)</f>
        <v>0</v>
      </c>
      <c r="M55" s="3">
        <f ca="1">COUNTIFS('GRT Data'!$F$2:$F$78519,'Branch Summary'!F55,'GRT Data'!$A$2:$A$78519,'Branch Summary'!G55,'GRT Data'!$AU$2:$AU$78519,"PQM",'GRT Data'!$AR$2:$AR$78519,$L$3)</f>
        <v>2</v>
      </c>
      <c r="N55" s="3">
        <f t="shared" ca="1" si="3"/>
        <v>2</v>
      </c>
      <c r="O55" s="11">
        <f t="shared" ca="1" si="4"/>
        <v>1</v>
      </c>
      <c r="P55" s="40">
        <f>COUNTIF('Ujala Plus DB'!$A$2:$A$40166,'Branch Summary'!G55)</f>
        <v>6</v>
      </c>
      <c r="Q55" s="43">
        <f>SUMIF('Ujala Plus DB'!$A$2:$A$40166,'Branch Summary'!G55,'Ujala Plus DB'!$W$2:$W$40166)</f>
        <v>492000</v>
      </c>
      <c r="R55" s="40">
        <f>COUNTIFS('Priority Customer'!$B$2:$B$45498,'Branch Summary'!F55,'Priority Customer'!$D$2:$D$45498,'Branch Summary'!G55,'Priority Customer'!$BD$2:$BD$45498,"&lt;&gt;"&amp;"")</f>
        <v>6</v>
      </c>
      <c r="S55" s="43">
        <f>SUMIFS('Priority Customer'!$L$2:$L$45498,'Priority Customer'!$B$2:$B$45498,'Branch Summary'!F55,'Priority Customer'!$D$2:$D$45498,'Branch Summary'!G55,'Priority Customer'!$BD$2:$BD$45498,"&lt;&gt;"&amp;"")</f>
        <v>492000</v>
      </c>
      <c r="T55" s="40">
        <f ca="1">COUNTIFS('Priority Customer'!$B$2:$B$50000,'Branch Summary'!F55,'Priority Customer'!$D$2:$D$50000,'Branch Summary'!G55,'Priority Customer'!$Q$2:$Q$50000,"FTNR",'Priority Customer'!$Z$2:$Z$50000,"&lt;&gt;"&amp;"",'Priority Customer'!$BK$2:$BK$50000,TEXT(TODAY()-1,"mmm"))</f>
        <v>0</v>
      </c>
      <c r="U55" s="40">
        <f ca="1">COUNTIFS('Priority Customer'!$B$2:$B$50000,'Branch Summary'!F55,'Priority Customer'!$D$2:$D$50000,'Branch Summary'!G55,'Priority Customer'!$Z$2:$Z$50000,"&lt;&gt;"&amp;"",'Priority Customer'!$BK$2:$BK$50000,TEXT(TODAY()-1,"mmm"))</f>
        <v>6</v>
      </c>
      <c r="V55" s="26">
        <f t="shared" ca="1" si="5"/>
        <v>0</v>
      </c>
      <c r="W55" s="3">
        <f>COUNTIFS('FTNR Data'!$F$2:$F$49919,'Branch Summary'!F55,'FTNR Data'!$A$2:$A$49919,'Branch Summary'!G55,'FTNR Data'!$AX$2:$AX$49919,"Branch",'FTNR Data'!$S$2:$S$49919,"FTNR")</f>
        <v>0</v>
      </c>
      <c r="X55" s="3">
        <f>COUNTIFS('FTNR Data'!$F$2:$F$49919,'Branch Summary'!F55,'FTNR Data'!$A$2:$A$49919,'Branch Summary'!G55,'FTNR Data'!$AX$2:$AX$49919,"Branch")</f>
        <v>0</v>
      </c>
      <c r="Y55" s="11" t="str">
        <f t="shared" si="6"/>
        <v>-</v>
      </c>
      <c r="Z55" s="3">
        <f ca="1">COUNTIFS('FTNR Data'!$F$2:$F$49919,'Branch Summary'!F55,'FTNR Data'!$A$2:$A$49919,'Branch Summary'!G55,'FTNR Data'!$AX$2:$AX$49919,"PQM",'FTNR Data'!$S$2:$S$49919,"FTNR")+COUNTIFS('Priority Customer'!$B$2:$B$50000,'Branch Summary'!F55,'Priority Customer'!$D$2:$D$50000,'Branch Summary'!G55,'Priority Customer'!$Q$2:$Q$50000,"FTNR",'Priority Customer'!$Z$2:$Z$50000,"&lt;&gt;"&amp;"",'Priority Customer'!$BK$2:$BK$50000,TEXT(TODAY()-1,"mmm"))</f>
        <v>0</v>
      </c>
      <c r="AA55" s="3">
        <f ca="1">COUNTIFS('FTNR Data'!$F$2:$F$49919,'Branch Summary'!F55,'FTNR Data'!$A$2:$A$49919,'Branch Summary'!G55,'FTNR Data'!$AX$2:$AX$49919,"PQM")+COUNTIFS('Priority Customer'!$B$2:$B$50000,'Branch Summary'!F55,'Priority Customer'!$D$2:$D$50000,'Branch Summary'!G55,'Priority Customer'!$Z$2:$Z$50000,"&lt;&gt;"&amp;"",'Priority Customer'!$BK$2:$BK$50000,TEXT(TODAY()-1,"mmm"))</f>
        <v>12</v>
      </c>
      <c r="AB55" s="11">
        <f t="shared" ca="1" si="7"/>
        <v>0</v>
      </c>
      <c r="AC55" s="28">
        <f>IFERROR(COUNTIFS('GRT Data'!$F$2:$F$78519,'Branch Summary'!$F55,'GRT Data'!$A$2:$A$78519,'Branch Summary'!$G55,'GRT Data'!$AU$2:$AU$78519,"PQM",'GRT Data'!$CN$2:$CN$78519,0)/I55,"-")</f>
        <v>0.83333333333333337</v>
      </c>
      <c r="AD55" s="28">
        <f>IFERROR(COUNTIFS('GRT Data'!$F$2:$F$78519,'Branch Summary'!$F55,'GRT Data'!$A$2:$A$78519,'Branch Summary'!$G55,'GRT Data'!$AU$2:$AU$78519,"PQM",'GRT Data'!$CN$2:$CN$78519,1)/I55,"-")</f>
        <v>0.16666666666666666</v>
      </c>
      <c r="AE55" s="28">
        <f>IFERROR(COUNTIFS('GRT Data'!$F$2:$F$78519,'Branch Summary'!$F55,'GRT Data'!$A$2:$A$78519,'Branch Summary'!$G55,'GRT Data'!$AU$2:$AU$78519,"PQM",'GRT Data'!$CN$2:$CN$78519,2)/I55,"-")</f>
        <v>0</v>
      </c>
      <c r="AF55" s="28">
        <f>IFERROR(COUNTIFS('GRT Data'!$F$2:$F$78519,'Branch Summary'!$F55,'GRT Data'!$A$2:$A$78519,'Branch Summary'!$G55,'GRT Data'!$AU$2:$AU$78519,"PQM",'GRT Data'!$CN$2:$CN$78519,"&gt;"&amp;2)/I55,"-")</f>
        <v>0</v>
      </c>
    </row>
    <row r="56" spans="1:32" x14ac:dyDescent="0.35">
      <c r="A56" s="18" t="s">
        <v>773</v>
      </c>
      <c r="B56" s="18" t="s">
        <v>15609</v>
      </c>
      <c r="C56" s="18" t="s">
        <v>789</v>
      </c>
      <c r="D56" s="18" t="s">
        <v>552</v>
      </c>
      <c r="E56" s="18" t="s">
        <v>612</v>
      </c>
      <c r="F56" s="19" t="s">
        <v>613</v>
      </c>
      <c r="G56" s="18" t="s">
        <v>259</v>
      </c>
      <c r="H56" s="3">
        <f>COUNTIFS('GRT Data'!$F$2:$F$78519,'Branch Summary'!F56,'GRT Data'!$A$2:$A$78519,'Branch Summary'!G56,'GRT Data'!$AU$2:$AU$78519,"Branch")</f>
        <v>0</v>
      </c>
      <c r="I56" s="3">
        <f>COUNTIFS('GRT Data'!$F$2:$F$78519,'Branch Summary'!F56,'GRT Data'!$A$2:$A$78519,'Branch Summary'!G56,'GRT Data'!$AU$2:$AU$78519,"PQM")</f>
        <v>8</v>
      </c>
      <c r="J56" s="3">
        <f t="shared" si="1"/>
        <v>8</v>
      </c>
      <c r="K56" s="11">
        <f t="shared" si="2"/>
        <v>1</v>
      </c>
      <c r="L56" s="3">
        <f ca="1">COUNTIFS('GRT Data'!$F$2:$F$78519,'Branch Summary'!F56,'GRT Data'!$A$2:$A$78519,'Branch Summary'!G56,'GRT Data'!$AU$2:$AU$78519,"Branch",'GRT Data'!$AR$2:$AR$78519,$L$3)</f>
        <v>0</v>
      </c>
      <c r="M56" s="3">
        <f ca="1">COUNTIFS('GRT Data'!$F$2:$F$78519,'Branch Summary'!F56,'GRT Data'!$A$2:$A$78519,'Branch Summary'!G56,'GRT Data'!$AU$2:$AU$78519,"PQM",'GRT Data'!$AR$2:$AR$78519,$L$3)</f>
        <v>3</v>
      </c>
      <c r="N56" s="3">
        <f t="shared" ca="1" si="3"/>
        <v>3</v>
      </c>
      <c r="O56" s="11">
        <f t="shared" ca="1" si="4"/>
        <v>1</v>
      </c>
      <c r="P56" s="40">
        <f>COUNTIF('Ujala Plus DB'!$A$2:$A$40166,'Branch Summary'!G56)</f>
        <v>5</v>
      </c>
      <c r="Q56" s="43">
        <f>SUMIF('Ujala Plus DB'!$A$2:$A$40166,'Branch Summary'!G56,'Ujala Plus DB'!$W$2:$W$40166)</f>
        <v>398000</v>
      </c>
      <c r="R56" s="40">
        <f>COUNTIFS('Priority Customer'!$B$2:$B$45498,'Branch Summary'!F56,'Priority Customer'!$D$2:$D$45498,'Branch Summary'!G56,'Priority Customer'!$BD$2:$BD$45498,"&lt;&gt;"&amp;"")</f>
        <v>5</v>
      </c>
      <c r="S56" s="43">
        <f>SUMIFS('Priority Customer'!$L$2:$L$45498,'Priority Customer'!$B$2:$B$45498,'Branch Summary'!F56,'Priority Customer'!$D$2:$D$45498,'Branch Summary'!G56,'Priority Customer'!$BD$2:$BD$45498,"&lt;&gt;"&amp;"")</f>
        <v>398000</v>
      </c>
      <c r="T56" s="40">
        <f ca="1">COUNTIFS('Priority Customer'!$B$2:$B$50000,'Branch Summary'!F56,'Priority Customer'!$D$2:$D$50000,'Branch Summary'!G56,'Priority Customer'!$Q$2:$Q$50000,"FTNR",'Priority Customer'!$Z$2:$Z$50000,"&lt;&gt;"&amp;"",'Priority Customer'!$BK$2:$BK$50000,TEXT(TODAY()-1,"mmm"))</f>
        <v>0</v>
      </c>
      <c r="U56" s="40">
        <f ca="1">COUNTIFS('Priority Customer'!$B$2:$B$50000,'Branch Summary'!F56,'Priority Customer'!$D$2:$D$50000,'Branch Summary'!G56,'Priority Customer'!$Z$2:$Z$50000,"&lt;&gt;"&amp;"",'Priority Customer'!$BK$2:$BK$50000,TEXT(TODAY()-1,"mmm"))</f>
        <v>5</v>
      </c>
      <c r="V56" s="26">
        <f t="shared" ca="1" si="5"/>
        <v>0</v>
      </c>
      <c r="W56" s="3">
        <f>COUNTIFS('FTNR Data'!$F$2:$F$49919,'Branch Summary'!F56,'FTNR Data'!$A$2:$A$49919,'Branch Summary'!G56,'FTNR Data'!$AX$2:$AX$49919,"Branch",'FTNR Data'!$S$2:$S$49919,"FTNR")</f>
        <v>0</v>
      </c>
      <c r="X56" s="3">
        <f>COUNTIFS('FTNR Data'!$F$2:$F$49919,'Branch Summary'!F56,'FTNR Data'!$A$2:$A$49919,'Branch Summary'!G56,'FTNR Data'!$AX$2:$AX$49919,"Branch")</f>
        <v>0</v>
      </c>
      <c r="Y56" s="11" t="str">
        <f t="shared" si="6"/>
        <v>-</v>
      </c>
      <c r="Z56" s="3">
        <f ca="1">COUNTIFS('FTNR Data'!$F$2:$F$49919,'Branch Summary'!F56,'FTNR Data'!$A$2:$A$49919,'Branch Summary'!G56,'FTNR Data'!$AX$2:$AX$49919,"PQM",'FTNR Data'!$S$2:$S$49919,"FTNR")+COUNTIFS('Priority Customer'!$B$2:$B$50000,'Branch Summary'!F56,'Priority Customer'!$D$2:$D$50000,'Branch Summary'!G56,'Priority Customer'!$Q$2:$Q$50000,"FTNR",'Priority Customer'!$Z$2:$Z$50000,"&lt;&gt;"&amp;"",'Priority Customer'!$BK$2:$BK$50000,TEXT(TODAY()-1,"mmm"))</f>
        <v>1</v>
      </c>
      <c r="AA56" s="3">
        <f ca="1">COUNTIFS('FTNR Data'!$F$2:$F$49919,'Branch Summary'!F56,'FTNR Data'!$A$2:$A$49919,'Branch Summary'!G56,'FTNR Data'!$AX$2:$AX$49919,"PQM")+COUNTIFS('Priority Customer'!$B$2:$B$50000,'Branch Summary'!F56,'Priority Customer'!$D$2:$D$50000,'Branch Summary'!G56,'Priority Customer'!$Z$2:$Z$50000,"&lt;&gt;"&amp;"",'Priority Customer'!$BK$2:$BK$50000,TEXT(TODAY()-1,"mmm"))</f>
        <v>13</v>
      </c>
      <c r="AB56" s="11">
        <f t="shared" ca="1" si="7"/>
        <v>7.6923076923076927E-2</v>
      </c>
      <c r="AC56" s="28">
        <f>IFERROR(COUNTIFS('GRT Data'!$F$2:$F$78519,'Branch Summary'!$F56,'GRT Data'!$A$2:$A$78519,'Branch Summary'!$G56,'GRT Data'!$AU$2:$AU$78519,"PQM",'GRT Data'!$CN$2:$CN$78519,0)/I56,"-")</f>
        <v>0.875</v>
      </c>
      <c r="AD56" s="28">
        <f>IFERROR(COUNTIFS('GRT Data'!$F$2:$F$78519,'Branch Summary'!$F56,'GRT Data'!$A$2:$A$78519,'Branch Summary'!$G56,'GRT Data'!$AU$2:$AU$78519,"PQM",'GRT Data'!$CN$2:$CN$78519,1)/I56,"-")</f>
        <v>0.125</v>
      </c>
      <c r="AE56" s="28">
        <f>IFERROR(COUNTIFS('GRT Data'!$F$2:$F$78519,'Branch Summary'!$F56,'GRT Data'!$A$2:$A$78519,'Branch Summary'!$G56,'GRT Data'!$AU$2:$AU$78519,"PQM",'GRT Data'!$CN$2:$CN$78519,2)/I56,"-")</f>
        <v>0</v>
      </c>
      <c r="AF56" s="28">
        <f>IFERROR(COUNTIFS('GRT Data'!$F$2:$F$78519,'Branch Summary'!$F56,'GRT Data'!$A$2:$A$78519,'Branch Summary'!$G56,'GRT Data'!$AU$2:$AU$78519,"PQM",'GRT Data'!$CN$2:$CN$78519,"&gt;"&amp;2)/I56,"-")</f>
        <v>0</v>
      </c>
    </row>
    <row r="57" spans="1:32" x14ac:dyDescent="0.35">
      <c r="A57" s="18" t="s">
        <v>825</v>
      </c>
      <c r="B57" s="18" t="s">
        <v>837</v>
      </c>
      <c r="C57" s="18" t="s">
        <v>782</v>
      </c>
      <c r="D57" s="18" t="s">
        <v>109</v>
      </c>
      <c r="E57" s="18" t="s">
        <v>673</v>
      </c>
      <c r="F57" s="19" t="s">
        <v>674</v>
      </c>
      <c r="G57" s="18" t="s">
        <v>911</v>
      </c>
      <c r="H57" s="3">
        <f>COUNTIFS('GRT Data'!$F$2:$F$78519,'Branch Summary'!F57,'GRT Data'!$A$2:$A$78519,'Branch Summary'!G57,'GRT Data'!$AU$2:$AU$78519,"Branch")</f>
        <v>3</v>
      </c>
      <c r="I57" s="3">
        <f>COUNTIFS('GRT Data'!$F$2:$F$78519,'Branch Summary'!F57,'GRT Data'!$A$2:$A$78519,'Branch Summary'!G57,'GRT Data'!$AU$2:$AU$78519,"PQM")</f>
        <v>10</v>
      </c>
      <c r="J57" s="3">
        <f t="shared" si="1"/>
        <v>13</v>
      </c>
      <c r="K57" s="11">
        <f t="shared" si="2"/>
        <v>0.76923076923076927</v>
      </c>
      <c r="L57" s="3">
        <f ca="1">COUNTIFS('GRT Data'!$F$2:$F$78519,'Branch Summary'!F57,'GRT Data'!$A$2:$A$78519,'Branch Summary'!G57,'GRT Data'!$AU$2:$AU$78519,"Branch",'GRT Data'!$AR$2:$AR$78519,$L$3)</f>
        <v>1</v>
      </c>
      <c r="M57" s="3">
        <f ca="1">COUNTIFS('GRT Data'!$F$2:$F$78519,'Branch Summary'!F57,'GRT Data'!$A$2:$A$78519,'Branch Summary'!G57,'GRT Data'!$AU$2:$AU$78519,"PQM",'GRT Data'!$AR$2:$AR$78519,$L$3)</f>
        <v>1</v>
      </c>
      <c r="N57" s="3">
        <f t="shared" ca="1" si="3"/>
        <v>2</v>
      </c>
      <c r="O57" s="11">
        <f t="shared" ca="1" si="4"/>
        <v>0.5</v>
      </c>
      <c r="P57" s="40">
        <f>COUNTIF('Ujala Plus DB'!$A$2:$A$40166,'Branch Summary'!G57)</f>
        <v>7</v>
      </c>
      <c r="Q57" s="43">
        <f>SUMIF('Ujala Plus DB'!$A$2:$A$40166,'Branch Summary'!G57,'Ujala Plus DB'!$W$2:$W$40166)</f>
        <v>458000</v>
      </c>
      <c r="R57" s="40">
        <f>COUNTIFS('Priority Customer'!$B$2:$B$45498,'Branch Summary'!F57,'Priority Customer'!$D$2:$D$45498,'Branch Summary'!G57,'Priority Customer'!$BD$2:$BD$45498,"&lt;&gt;"&amp;"")</f>
        <v>1</v>
      </c>
      <c r="S57" s="43">
        <f>SUMIFS('Priority Customer'!$L$2:$L$45498,'Priority Customer'!$B$2:$B$45498,'Branch Summary'!F57,'Priority Customer'!$D$2:$D$45498,'Branch Summary'!G57,'Priority Customer'!$BD$2:$BD$45498,"&lt;&gt;"&amp;"")</f>
        <v>40000</v>
      </c>
      <c r="T57" s="40">
        <f ca="1">COUNTIFS('Priority Customer'!$B$2:$B$50000,'Branch Summary'!F57,'Priority Customer'!$D$2:$D$50000,'Branch Summary'!G57,'Priority Customer'!$Q$2:$Q$50000,"FTNR",'Priority Customer'!$Z$2:$Z$50000,"&lt;&gt;"&amp;"",'Priority Customer'!$BK$2:$BK$50000,TEXT(TODAY()-1,"mmm"))</f>
        <v>0</v>
      </c>
      <c r="U57" s="40">
        <f ca="1">COUNTIFS('Priority Customer'!$B$2:$B$50000,'Branch Summary'!F57,'Priority Customer'!$D$2:$D$50000,'Branch Summary'!G57,'Priority Customer'!$Z$2:$Z$50000,"&lt;&gt;"&amp;"",'Priority Customer'!$BK$2:$BK$50000,TEXT(TODAY()-1,"mmm"))</f>
        <v>1</v>
      </c>
      <c r="V57" s="26">
        <f t="shared" ca="1" si="5"/>
        <v>0</v>
      </c>
      <c r="W57" s="3">
        <f>COUNTIFS('FTNR Data'!$F$2:$F$49919,'Branch Summary'!F57,'FTNR Data'!$A$2:$A$49919,'Branch Summary'!G57,'FTNR Data'!$AX$2:$AX$49919,"Branch",'FTNR Data'!$S$2:$S$49919,"FTNR")</f>
        <v>1</v>
      </c>
      <c r="X57" s="3">
        <f>COUNTIFS('FTNR Data'!$F$2:$F$49919,'Branch Summary'!F57,'FTNR Data'!$A$2:$A$49919,'Branch Summary'!G57,'FTNR Data'!$AX$2:$AX$49919,"Branch")</f>
        <v>3</v>
      </c>
      <c r="Y57" s="11">
        <f t="shared" si="6"/>
        <v>0.33333333333333331</v>
      </c>
      <c r="Z57" s="3">
        <f ca="1">COUNTIFS('FTNR Data'!$F$2:$F$49919,'Branch Summary'!F57,'FTNR Data'!$A$2:$A$49919,'Branch Summary'!G57,'FTNR Data'!$AX$2:$AX$49919,"PQM",'FTNR Data'!$S$2:$S$49919,"FTNR")+COUNTIFS('Priority Customer'!$B$2:$B$50000,'Branch Summary'!F57,'Priority Customer'!$D$2:$D$50000,'Branch Summary'!G57,'Priority Customer'!$Q$2:$Q$50000,"FTNR",'Priority Customer'!$Z$2:$Z$50000,"&lt;&gt;"&amp;"",'Priority Customer'!$BK$2:$BK$50000,TEXT(TODAY()-1,"mmm"))</f>
        <v>0</v>
      </c>
      <c r="AA57" s="3">
        <f ca="1">COUNTIFS('FTNR Data'!$F$2:$F$49919,'Branch Summary'!F57,'FTNR Data'!$A$2:$A$49919,'Branch Summary'!G57,'FTNR Data'!$AX$2:$AX$49919,"PQM")+COUNTIFS('Priority Customer'!$B$2:$B$50000,'Branch Summary'!F57,'Priority Customer'!$D$2:$D$50000,'Branch Summary'!G57,'Priority Customer'!$Z$2:$Z$50000,"&lt;&gt;"&amp;"",'Priority Customer'!$BK$2:$BK$50000,TEXT(TODAY()-1,"mmm"))</f>
        <v>10</v>
      </c>
      <c r="AB57" s="11">
        <f t="shared" ca="1" si="7"/>
        <v>0</v>
      </c>
      <c r="AC57" s="28">
        <f>IFERROR(COUNTIFS('GRT Data'!$F$2:$F$78519,'Branch Summary'!$F57,'GRT Data'!$A$2:$A$78519,'Branch Summary'!$G57,'GRT Data'!$AU$2:$AU$78519,"PQM",'GRT Data'!$CN$2:$CN$78519,0)/I57,"-")</f>
        <v>0.5</v>
      </c>
      <c r="AD57" s="28">
        <f>IFERROR(COUNTIFS('GRT Data'!$F$2:$F$78519,'Branch Summary'!$F57,'GRT Data'!$A$2:$A$78519,'Branch Summary'!$G57,'GRT Data'!$AU$2:$AU$78519,"PQM",'GRT Data'!$CN$2:$CN$78519,1)/I57,"-")</f>
        <v>0.5</v>
      </c>
      <c r="AE57" s="28">
        <f>IFERROR(COUNTIFS('GRT Data'!$F$2:$F$78519,'Branch Summary'!$F57,'GRT Data'!$A$2:$A$78519,'Branch Summary'!$G57,'GRT Data'!$AU$2:$AU$78519,"PQM",'GRT Data'!$CN$2:$CN$78519,2)/I57,"-")</f>
        <v>0</v>
      </c>
      <c r="AF57" s="28">
        <f>IFERROR(COUNTIFS('GRT Data'!$F$2:$F$78519,'Branch Summary'!$F57,'GRT Data'!$A$2:$A$78519,'Branch Summary'!$G57,'GRT Data'!$AU$2:$AU$78519,"PQM",'GRT Data'!$CN$2:$CN$78519,"&gt;"&amp;2)/I57,"-")</f>
        <v>0</v>
      </c>
    </row>
    <row r="58" spans="1:32" x14ac:dyDescent="0.35">
      <c r="A58" s="18" t="s">
        <v>825</v>
      </c>
      <c r="B58" s="18" t="s">
        <v>830</v>
      </c>
      <c r="C58" s="18" t="s">
        <v>790</v>
      </c>
      <c r="D58" s="18" t="s">
        <v>930</v>
      </c>
      <c r="E58" s="18" t="s">
        <v>538</v>
      </c>
      <c r="F58" s="19" t="s">
        <v>539</v>
      </c>
      <c r="G58" s="18" t="s">
        <v>830</v>
      </c>
      <c r="H58" s="3">
        <f>COUNTIFS('GRT Data'!$F$2:$F$78519,'Branch Summary'!F58,'GRT Data'!$A$2:$A$78519,'Branch Summary'!G58,'GRT Data'!$AU$2:$AU$78519,"Branch")</f>
        <v>5</v>
      </c>
      <c r="I58" s="3">
        <f>COUNTIFS('GRT Data'!$F$2:$F$78519,'Branch Summary'!F58,'GRT Data'!$A$2:$A$78519,'Branch Summary'!G58,'GRT Data'!$AU$2:$AU$78519,"PQM")</f>
        <v>12</v>
      </c>
      <c r="J58" s="3">
        <f t="shared" si="1"/>
        <v>17</v>
      </c>
      <c r="K58" s="11">
        <f t="shared" si="2"/>
        <v>0.70588235294117652</v>
      </c>
      <c r="L58" s="3">
        <f ca="1">COUNTIFS('GRT Data'!$F$2:$F$78519,'Branch Summary'!F58,'GRT Data'!$A$2:$A$78519,'Branch Summary'!G58,'GRT Data'!$AU$2:$AU$78519,"Branch",'GRT Data'!$AR$2:$AR$78519,$L$3)</f>
        <v>2</v>
      </c>
      <c r="M58" s="3">
        <f ca="1">COUNTIFS('GRT Data'!$F$2:$F$78519,'Branch Summary'!F58,'GRT Data'!$A$2:$A$78519,'Branch Summary'!G58,'GRT Data'!$AU$2:$AU$78519,"PQM",'GRT Data'!$AR$2:$AR$78519,$L$3)</f>
        <v>3</v>
      </c>
      <c r="N58" s="3">
        <f t="shared" ca="1" si="3"/>
        <v>5</v>
      </c>
      <c r="O58" s="11">
        <f t="shared" ca="1" si="4"/>
        <v>0.6</v>
      </c>
      <c r="P58" s="40">
        <f>COUNTIF('Ujala Plus DB'!$A$2:$A$40166,'Branch Summary'!G58)</f>
        <v>5</v>
      </c>
      <c r="Q58" s="43">
        <f>SUMIF('Ujala Plus DB'!$A$2:$A$40166,'Branch Summary'!G58,'Ujala Plus DB'!$W$2:$W$40166)</f>
        <v>352000</v>
      </c>
      <c r="R58" s="40">
        <f>COUNTIFS('Priority Customer'!$B$2:$B$45498,'Branch Summary'!F58,'Priority Customer'!$D$2:$D$45498,'Branch Summary'!G58,'Priority Customer'!$BD$2:$BD$45498,"&lt;&gt;"&amp;"")</f>
        <v>4</v>
      </c>
      <c r="S58" s="43">
        <f>SUMIFS('Priority Customer'!$L$2:$L$45498,'Priority Customer'!$B$2:$B$45498,'Branch Summary'!F58,'Priority Customer'!$D$2:$D$45498,'Branch Summary'!G58,'Priority Customer'!$BD$2:$BD$45498,"&lt;&gt;"&amp;"")</f>
        <v>262000</v>
      </c>
      <c r="T58" s="40">
        <f ca="1">COUNTIFS('Priority Customer'!$B$2:$B$50000,'Branch Summary'!F58,'Priority Customer'!$D$2:$D$50000,'Branch Summary'!G58,'Priority Customer'!$Q$2:$Q$50000,"FTNR",'Priority Customer'!$Z$2:$Z$50000,"&lt;&gt;"&amp;"",'Priority Customer'!$BK$2:$BK$50000,TEXT(TODAY()-1,"mmm"))</f>
        <v>0</v>
      </c>
      <c r="U58" s="40">
        <f ca="1">COUNTIFS('Priority Customer'!$B$2:$B$50000,'Branch Summary'!F58,'Priority Customer'!$D$2:$D$50000,'Branch Summary'!G58,'Priority Customer'!$Z$2:$Z$50000,"&lt;&gt;"&amp;"",'Priority Customer'!$BK$2:$BK$50000,TEXT(TODAY()-1,"mmm"))</f>
        <v>2</v>
      </c>
      <c r="V58" s="26">
        <f t="shared" ca="1" si="5"/>
        <v>0</v>
      </c>
      <c r="W58" s="3">
        <f>COUNTIFS('FTNR Data'!$F$2:$F$49919,'Branch Summary'!F58,'FTNR Data'!$A$2:$A$49919,'Branch Summary'!G58,'FTNR Data'!$AX$2:$AX$49919,"Branch",'FTNR Data'!$S$2:$S$49919,"FTNR")</f>
        <v>0</v>
      </c>
      <c r="X58" s="3">
        <f>COUNTIFS('FTNR Data'!$F$2:$F$49919,'Branch Summary'!F58,'FTNR Data'!$A$2:$A$49919,'Branch Summary'!G58,'FTNR Data'!$AX$2:$AX$49919,"Branch")</f>
        <v>3</v>
      </c>
      <c r="Y58" s="11">
        <f t="shared" si="6"/>
        <v>0</v>
      </c>
      <c r="Z58" s="3">
        <f ca="1">COUNTIFS('FTNR Data'!$F$2:$F$49919,'Branch Summary'!F58,'FTNR Data'!$A$2:$A$49919,'Branch Summary'!G58,'FTNR Data'!$AX$2:$AX$49919,"PQM",'FTNR Data'!$S$2:$S$49919,"FTNR")+COUNTIFS('Priority Customer'!$B$2:$B$50000,'Branch Summary'!F58,'Priority Customer'!$D$2:$D$50000,'Branch Summary'!G58,'Priority Customer'!$Q$2:$Q$50000,"FTNR",'Priority Customer'!$Z$2:$Z$50000,"&lt;&gt;"&amp;"",'Priority Customer'!$BK$2:$BK$50000,TEXT(TODAY()-1,"mmm"))</f>
        <v>2</v>
      </c>
      <c r="AA58" s="3">
        <f ca="1">COUNTIFS('FTNR Data'!$F$2:$F$49919,'Branch Summary'!F58,'FTNR Data'!$A$2:$A$49919,'Branch Summary'!G58,'FTNR Data'!$AX$2:$AX$49919,"PQM")+COUNTIFS('Priority Customer'!$B$2:$B$50000,'Branch Summary'!F58,'Priority Customer'!$D$2:$D$50000,'Branch Summary'!G58,'Priority Customer'!$Z$2:$Z$50000,"&lt;&gt;"&amp;"",'Priority Customer'!$BK$2:$BK$50000,TEXT(TODAY()-1,"mmm"))</f>
        <v>13</v>
      </c>
      <c r="AB58" s="11">
        <f t="shared" ca="1" si="7"/>
        <v>0.15384615384615385</v>
      </c>
      <c r="AC58" s="28">
        <f>IFERROR(COUNTIFS('GRT Data'!$F$2:$F$78519,'Branch Summary'!$F58,'GRT Data'!$A$2:$A$78519,'Branch Summary'!$G58,'GRT Data'!$AU$2:$AU$78519,"PQM",'GRT Data'!$CN$2:$CN$78519,0)/I58,"-")</f>
        <v>0.66666666666666663</v>
      </c>
      <c r="AD58" s="28">
        <f>IFERROR(COUNTIFS('GRT Data'!$F$2:$F$78519,'Branch Summary'!$F58,'GRT Data'!$A$2:$A$78519,'Branch Summary'!$G58,'GRT Data'!$AU$2:$AU$78519,"PQM",'GRT Data'!$CN$2:$CN$78519,1)/I58,"-")</f>
        <v>0.16666666666666666</v>
      </c>
      <c r="AE58" s="28">
        <f>IFERROR(COUNTIFS('GRT Data'!$F$2:$F$78519,'Branch Summary'!$F58,'GRT Data'!$A$2:$A$78519,'Branch Summary'!$G58,'GRT Data'!$AU$2:$AU$78519,"PQM",'GRT Data'!$CN$2:$CN$78519,2)/I58,"-")</f>
        <v>8.3333333333333329E-2</v>
      </c>
      <c r="AF58" s="28">
        <f>IFERROR(COUNTIFS('GRT Data'!$F$2:$F$78519,'Branch Summary'!$F58,'GRT Data'!$A$2:$A$78519,'Branch Summary'!$G58,'GRT Data'!$AU$2:$AU$78519,"PQM",'GRT Data'!$CN$2:$CN$78519,"&gt;"&amp;2)/I58,"-")</f>
        <v>8.3333333333333329E-2</v>
      </c>
    </row>
    <row r="59" spans="1:32" x14ac:dyDescent="0.35">
      <c r="A59" s="18" t="s">
        <v>825</v>
      </c>
      <c r="B59" s="18" t="s">
        <v>837</v>
      </c>
      <c r="C59" s="18" t="s">
        <v>783</v>
      </c>
      <c r="D59" s="18" t="s">
        <v>109</v>
      </c>
      <c r="E59" s="18" t="s">
        <v>183</v>
      </c>
      <c r="F59" s="19" t="s">
        <v>632</v>
      </c>
      <c r="G59" s="18" t="s">
        <v>837</v>
      </c>
      <c r="H59" s="3">
        <f>COUNTIFS('GRT Data'!$F$2:$F$78519,'Branch Summary'!F59,'GRT Data'!$A$2:$A$78519,'Branch Summary'!G59,'GRT Data'!$AU$2:$AU$78519,"Branch")</f>
        <v>0</v>
      </c>
      <c r="I59" s="3">
        <f>COUNTIFS('GRT Data'!$F$2:$F$78519,'Branch Summary'!F59,'GRT Data'!$A$2:$A$78519,'Branch Summary'!G59,'GRT Data'!$AU$2:$AU$78519,"PQM")</f>
        <v>7</v>
      </c>
      <c r="J59" s="3">
        <f t="shared" si="1"/>
        <v>7</v>
      </c>
      <c r="K59" s="11">
        <f t="shared" si="2"/>
        <v>1</v>
      </c>
      <c r="L59" s="3">
        <f ca="1">COUNTIFS('GRT Data'!$F$2:$F$78519,'Branch Summary'!F59,'GRT Data'!$A$2:$A$78519,'Branch Summary'!G59,'GRT Data'!$AU$2:$AU$78519,"Branch",'GRT Data'!$AR$2:$AR$78519,$L$3)</f>
        <v>0</v>
      </c>
      <c r="M59" s="3">
        <f ca="1">COUNTIFS('GRT Data'!$F$2:$F$78519,'Branch Summary'!F59,'GRT Data'!$A$2:$A$78519,'Branch Summary'!G59,'GRT Data'!$AU$2:$AU$78519,"PQM",'GRT Data'!$AR$2:$AR$78519,$L$3)</f>
        <v>0</v>
      </c>
      <c r="N59" s="3">
        <f t="shared" ca="1" si="3"/>
        <v>0</v>
      </c>
      <c r="O59" s="11" t="str">
        <f t="shared" ca="1" si="4"/>
        <v>-</v>
      </c>
      <c r="P59" s="40">
        <f>COUNTIF('Ujala Plus DB'!$A$2:$A$40166,'Branch Summary'!G59)</f>
        <v>8</v>
      </c>
      <c r="Q59" s="43">
        <f>SUMIF('Ujala Plus DB'!$A$2:$A$40166,'Branch Summary'!G59,'Ujala Plus DB'!$W$2:$W$40166)</f>
        <v>580000</v>
      </c>
      <c r="R59" s="40">
        <f>COUNTIFS('Priority Customer'!$B$2:$B$45498,'Branch Summary'!F59,'Priority Customer'!$D$2:$D$45498,'Branch Summary'!G59,'Priority Customer'!$BD$2:$BD$45498,"&lt;&gt;"&amp;"")</f>
        <v>2</v>
      </c>
      <c r="S59" s="43">
        <f>SUMIFS('Priority Customer'!$L$2:$L$45498,'Priority Customer'!$B$2:$B$45498,'Branch Summary'!F59,'Priority Customer'!$D$2:$D$45498,'Branch Summary'!G59,'Priority Customer'!$BD$2:$BD$45498,"&lt;&gt;"&amp;"")</f>
        <v>130000</v>
      </c>
      <c r="T59" s="40">
        <f ca="1">COUNTIFS('Priority Customer'!$B$2:$B$50000,'Branch Summary'!F59,'Priority Customer'!$D$2:$D$50000,'Branch Summary'!G59,'Priority Customer'!$Q$2:$Q$50000,"FTNR",'Priority Customer'!$Z$2:$Z$50000,"&lt;&gt;"&amp;"",'Priority Customer'!$BK$2:$BK$50000,TEXT(TODAY()-1,"mmm"))</f>
        <v>1</v>
      </c>
      <c r="U59" s="40">
        <f ca="1">COUNTIFS('Priority Customer'!$B$2:$B$50000,'Branch Summary'!F59,'Priority Customer'!$D$2:$D$50000,'Branch Summary'!G59,'Priority Customer'!$Z$2:$Z$50000,"&lt;&gt;"&amp;"",'Priority Customer'!$BK$2:$BK$50000,TEXT(TODAY()-1,"mmm"))</f>
        <v>3</v>
      </c>
      <c r="V59" s="26">
        <f t="shared" ca="1" si="5"/>
        <v>0.33333333333333331</v>
      </c>
      <c r="W59" s="3">
        <f>COUNTIFS('FTNR Data'!$F$2:$F$49919,'Branch Summary'!F59,'FTNR Data'!$A$2:$A$49919,'Branch Summary'!G59,'FTNR Data'!$AX$2:$AX$49919,"Branch",'FTNR Data'!$S$2:$S$49919,"FTNR")</f>
        <v>0</v>
      </c>
      <c r="X59" s="3">
        <f>COUNTIFS('FTNR Data'!$F$2:$F$49919,'Branch Summary'!F59,'FTNR Data'!$A$2:$A$49919,'Branch Summary'!G59,'FTNR Data'!$AX$2:$AX$49919,"Branch")</f>
        <v>0</v>
      </c>
      <c r="Y59" s="11" t="str">
        <f t="shared" si="6"/>
        <v>-</v>
      </c>
      <c r="Z59" s="3">
        <f ca="1">COUNTIFS('FTNR Data'!$F$2:$F$49919,'Branch Summary'!F59,'FTNR Data'!$A$2:$A$49919,'Branch Summary'!G59,'FTNR Data'!$AX$2:$AX$49919,"PQM",'FTNR Data'!$S$2:$S$49919,"FTNR")+COUNTIFS('Priority Customer'!$B$2:$B$50000,'Branch Summary'!F59,'Priority Customer'!$D$2:$D$50000,'Branch Summary'!G59,'Priority Customer'!$Q$2:$Q$50000,"FTNR",'Priority Customer'!$Z$2:$Z$50000,"&lt;&gt;"&amp;"",'Priority Customer'!$BK$2:$BK$50000,TEXT(TODAY()-1,"mmm"))</f>
        <v>1</v>
      </c>
      <c r="AA59" s="3">
        <f ca="1">COUNTIFS('FTNR Data'!$F$2:$F$49919,'Branch Summary'!F59,'FTNR Data'!$A$2:$A$49919,'Branch Summary'!G59,'FTNR Data'!$AX$2:$AX$49919,"PQM")+COUNTIFS('Priority Customer'!$B$2:$B$50000,'Branch Summary'!F59,'Priority Customer'!$D$2:$D$50000,'Branch Summary'!G59,'Priority Customer'!$Z$2:$Z$50000,"&lt;&gt;"&amp;"",'Priority Customer'!$BK$2:$BK$50000,TEXT(TODAY()-1,"mmm"))</f>
        <v>10</v>
      </c>
      <c r="AB59" s="11">
        <f t="shared" ca="1" si="7"/>
        <v>0.1</v>
      </c>
      <c r="AC59" s="28">
        <f>IFERROR(COUNTIFS('GRT Data'!$F$2:$F$78519,'Branch Summary'!$F59,'GRT Data'!$A$2:$A$78519,'Branch Summary'!$G59,'GRT Data'!$AU$2:$AU$78519,"PQM",'GRT Data'!$CN$2:$CN$78519,0)/I59,"-")</f>
        <v>0.8571428571428571</v>
      </c>
      <c r="AD59" s="28">
        <f>IFERROR(COUNTIFS('GRT Data'!$F$2:$F$78519,'Branch Summary'!$F59,'GRT Data'!$A$2:$A$78519,'Branch Summary'!$G59,'GRT Data'!$AU$2:$AU$78519,"PQM",'GRT Data'!$CN$2:$CN$78519,1)/I59,"-")</f>
        <v>0.14285714285714285</v>
      </c>
      <c r="AE59" s="28">
        <f>IFERROR(COUNTIFS('GRT Data'!$F$2:$F$78519,'Branch Summary'!$F59,'GRT Data'!$A$2:$A$78519,'Branch Summary'!$G59,'GRT Data'!$AU$2:$AU$78519,"PQM",'GRT Data'!$CN$2:$CN$78519,2)/I59,"-")</f>
        <v>0</v>
      </c>
      <c r="AF59" s="28">
        <f>IFERROR(COUNTIFS('GRT Data'!$F$2:$F$78519,'Branch Summary'!$F59,'GRT Data'!$A$2:$A$78519,'Branch Summary'!$G59,'GRT Data'!$AU$2:$AU$78519,"PQM",'GRT Data'!$CN$2:$CN$78519,"&gt;"&amp;2)/I59,"-")</f>
        <v>0</v>
      </c>
    </row>
    <row r="60" spans="1:32" x14ac:dyDescent="0.35">
      <c r="A60" s="18" t="s">
        <v>825</v>
      </c>
      <c r="B60" s="18" t="s">
        <v>15611</v>
      </c>
      <c r="C60" s="18" t="s">
        <v>782</v>
      </c>
      <c r="D60" s="18" t="s">
        <v>109</v>
      </c>
      <c r="E60" s="18" t="s">
        <v>669</v>
      </c>
      <c r="F60" s="19" t="s">
        <v>670</v>
      </c>
      <c r="G60" s="18" t="s">
        <v>285</v>
      </c>
      <c r="H60" s="3">
        <f>COUNTIFS('GRT Data'!$F$2:$F$78519,'Branch Summary'!F60,'GRT Data'!$A$2:$A$78519,'Branch Summary'!G60,'GRT Data'!$AU$2:$AU$78519,"Branch")</f>
        <v>0</v>
      </c>
      <c r="I60" s="3">
        <f>COUNTIFS('GRT Data'!$F$2:$F$78519,'Branch Summary'!F60,'GRT Data'!$A$2:$A$78519,'Branch Summary'!G60,'GRT Data'!$AU$2:$AU$78519,"PQM")</f>
        <v>11</v>
      </c>
      <c r="J60" s="3">
        <f t="shared" si="1"/>
        <v>11</v>
      </c>
      <c r="K60" s="11">
        <f t="shared" si="2"/>
        <v>1</v>
      </c>
      <c r="L60" s="3">
        <f ca="1">COUNTIFS('GRT Data'!$F$2:$F$78519,'Branch Summary'!F60,'GRT Data'!$A$2:$A$78519,'Branch Summary'!G60,'GRT Data'!$AU$2:$AU$78519,"Branch",'GRT Data'!$AR$2:$AR$78519,$L$3)</f>
        <v>0</v>
      </c>
      <c r="M60" s="3">
        <f ca="1">COUNTIFS('GRT Data'!$F$2:$F$78519,'Branch Summary'!F60,'GRT Data'!$A$2:$A$78519,'Branch Summary'!G60,'GRT Data'!$AU$2:$AU$78519,"PQM",'GRT Data'!$AR$2:$AR$78519,$L$3)</f>
        <v>4</v>
      </c>
      <c r="N60" s="3">
        <f t="shared" ca="1" si="3"/>
        <v>4</v>
      </c>
      <c r="O60" s="11">
        <f t="shared" ca="1" si="4"/>
        <v>1</v>
      </c>
      <c r="P60" s="40">
        <f>COUNTIF('Ujala Plus DB'!$A$2:$A$40166,'Branch Summary'!G60)</f>
        <v>6</v>
      </c>
      <c r="Q60" s="43">
        <f>SUMIF('Ujala Plus DB'!$A$2:$A$40166,'Branch Summary'!G60,'Ujala Plus DB'!$W$2:$W$40166)</f>
        <v>402000</v>
      </c>
      <c r="R60" s="40">
        <f>COUNTIFS('Priority Customer'!$B$2:$B$45498,'Branch Summary'!F60,'Priority Customer'!$D$2:$D$45498,'Branch Summary'!G60,'Priority Customer'!$BD$2:$BD$45498,"&lt;&gt;"&amp;"")</f>
        <v>6</v>
      </c>
      <c r="S60" s="43">
        <f>SUMIFS('Priority Customer'!$L$2:$L$45498,'Priority Customer'!$B$2:$B$45498,'Branch Summary'!F60,'Priority Customer'!$D$2:$D$45498,'Branch Summary'!G60,'Priority Customer'!$BD$2:$BD$45498,"&lt;&gt;"&amp;"")</f>
        <v>402000</v>
      </c>
      <c r="T60" s="40">
        <f ca="1">COUNTIFS('Priority Customer'!$B$2:$B$50000,'Branch Summary'!F60,'Priority Customer'!$D$2:$D$50000,'Branch Summary'!G60,'Priority Customer'!$Q$2:$Q$50000,"FTNR",'Priority Customer'!$Z$2:$Z$50000,"&lt;&gt;"&amp;"",'Priority Customer'!$BK$2:$BK$50000,TEXT(TODAY()-1,"mmm"))</f>
        <v>0</v>
      </c>
      <c r="U60" s="40">
        <f ca="1">COUNTIFS('Priority Customer'!$B$2:$B$50000,'Branch Summary'!F60,'Priority Customer'!$D$2:$D$50000,'Branch Summary'!G60,'Priority Customer'!$Z$2:$Z$50000,"&lt;&gt;"&amp;"",'Priority Customer'!$BK$2:$BK$50000,TEXT(TODAY()-1,"mmm"))</f>
        <v>6</v>
      </c>
      <c r="V60" s="26">
        <f t="shared" ca="1" si="5"/>
        <v>0</v>
      </c>
      <c r="W60" s="3">
        <f>COUNTIFS('FTNR Data'!$F$2:$F$49919,'Branch Summary'!F60,'FTNR Data'!$A$2:$A$49919,'Branch Summary'!G60,'FTNR Data'!$AX$2:$AX$49919,"Branch",'FTNR Data'!$S$2:$S$49919,"FTNR")</f>
        <v>0</v>
      </c>
      <c r="X60" s="3">
        <f>COUNTIFS('FTNR Data'!$F$2:$F$49919,'Branch Summary'!F60,'FTNR Data'!$A$2:$A$49919,'Branch Summary'!G60,'FTNR Data'!$AX$2:$AX$49919,"Branch")</f>
        <v>0</v>
      </c>
      <c r="Y60" s="11" t="str">
        <f t="shared" si="6"/>
        <v>-</v>
      </c>
      <c r="Z60" s="3">
        <f ca="1">COUNTIFS('FTNR Data'!$F$2:$F$49919,'Branch Summary'!F60,'FTNR Data'!$A$2:$A$49919,'Branch Summary'!G60,'FTNR Data'!$AX$2:$AX$49919,"PQM",'FTNR Data'!$S$2:$S$49919,"FTNR")+COUNTIFS('Priority Customer'!$B$2:$B$50000,'Branch Summary'!F60,'Priority Customer'!$D$2:$D$50000,'Branch Summary'!G60,'Priority Customer'!$Q$2:$Q$50000,"FTNR",'Priority Customer'!$Z$2:$Z$50000,"&lt;&gt;"&amp;"",'Priority Customer'!$BK$2:$BK$50000,TEXT(TODAY()-1,"mmm"))</f>
        <v>2</v>
      </c>
      <c r="AA60" s="3">
        <f ca="1">COUNTIFS('FTNR Data'!$F$2:$F$49919,'Branch Summary'!F60,'FTNR Data'!$A$2:$A$49919,'Branch Summary'!G60,'FTNR Data'!$AX$2:$AX$49919,"PQM")+COUNTIFS('Priority Customer'!$B$2:$B$50000,'Branch Summary'!F60,'Priority Customer'!$D$2:$D$50000,'Branch Summary'!G60,'Priority Customer'!$Z$2:$Z$50000,"&lt;&gt;"&amp;"",'Priority Customer'!$BK$2:$BK$50000,TEXT(TODAY()-1,"mmm"))</f>
        <v>17</v>
      </c>
      <c r="AB60" s="11">
        <f t="shared" ca="1" si="7"/>
        <v>0.11764705882352941</v>
      </c>
      <c r="AC60" s="28">
        <f>IFERROR(COUNTIFS('GRT Data'!$F$2:$F$78519,'Branch Summary'!$F60,'GRT Data'!$A$2:$A$78519,'Branch Summary'!$G60,'GRT Data'!$AU$2:$AU$78519,"PQM",'GRT Data'!$CN$2:$CN$78519,0)/I60,"-")</f>
        <v>0.72727272727272729</v>
      </c>
      <c r="AD60" s="28">
        <f>IFERROR(COUNTIFS('GRT Data'!$F$2:$F$78519,'Branch Summary'!$F60,'GRT Data'!$A$2:$A$78519,'Branch Summary'!$G60,'GRT Data'!$AU$2:$AU$78519,"PQM",'GRT Data'!$CN$2:$CN$78519,1)/I60,"-")</f>
        <v>0.27272727272727271</v>
      </c>
      <c r="AE60" s="28">
        <f>IFERROR(COUNTIFS('GRT Data'!$F$2:$F$78519,'Branch Summary'!$F60,'GRT Data'!$A$2:$A$78519,'Branch Summary'!$G60,'GRT Data'!$AU$2:$AU$78519,"PQM",'GRT Data'!$CN$2:$CN$78519,2)/I60,"-")</f>
        <v>0</v>
      </c>
      <c r="AF60" s="28">
        <f>IFERROR(COUNTIFS('GRT Data'!$F$2:$F$78519,'Branch Summary'!$F60,'GRT Data'!$A$2:$A$78519,'Branch Summary'!$G60,'GRT Data'!$AU$2:$AU$78519,"PQM",'GRT Data'!$CN$2:$CN$78519,"&gt;"&amp;2)/I60,"-")</f>
        <v>0</v>
      </c>
    </row>
    <row r="61" spans="1:32" x14ac:dyDescent="0.35">
      <c r="A61" s="18" t="s">
        <v>825</v>
      </c>
      <c r="B61" s="18" t="s">
        <v>831</v>
      </c>
      <c r="C61" s="18" t="s">
        <v>789</v>
      </c>
      <c r="D61" s="18" t="s">
        <v>109</v>
      </c>
      <c r="E61" s="18" t="s">
        <v>659</v>
      </c>
      <c r="F61" s="19" t="s">
        <v>660</v>
      </c>
      <c r="G61" s="18" t="s">
        <v>912</v>
      </c>
      <c r="H61" s="3">
        <f>COUNTIFS('GRT Data'!$F$2:$F$78519,'Branch Summary'!F61,'GRT Data'!$A$2:$A$78519,'Branch Summary'!G61,'GRT Data'!$AU$2:$AU$78519,"Branch")</f>
        <v>4</v>
      </c>
      <c r="I61" s="3">
        <f>COUNTIFS('GRT Data'!$F$2:$F$78519,'Branch Summary'!F61,'GRT Data'!$A$2:$A$78519,'Branch Summary'!G61,'GRT Data'!$AU$2:$AU$78519,"PQM")</f>
        <v>8</v>
      </c>
      <c r="J61" s="3">
        <f t="shared" si="1"/>
        <v>12</v>
      </c>
      <c r="K61" s="11">
        <f t="shared" si="2"/>
        <v>0.66666666666666663</v>
      </c>
      <c r="L61" s="3">
        <f ca="1">COUNTIFS('GRT Data'!$F$2:$F$78519,'Branch Summary'!F61,'GRT Data'!$A$2:$A$78519,'Branch Summary'!G61,'GRT Data'!$AU$2:$AU$78519,"Branch",'GRT Data'!$AR$2:$AR$78519,$L$3)</f>
        <v>0</v>
      </c>
      <c r="M61" s="3">
        <f ca="1">COUNTIFS('GRT Data'!$F$2:$F$78519,'Branch Summary'!F61,'GRT Data'!$A$2:$A$78519,'Branch Summary'!G61,'GRT Data'!$AU$2:$AU$78519,"PQM",'GRT Data'!$AR$2:$AR$78519,$L$3)</f>
        <v>1</v>
      </c>
      <c r="N61" s="3">
        <f t="shared" ca="1" si="3"/>
        <v>1</v>
      </c>
      <c r="O61" s="11">
        <f t="shared" ca="1" si="4"/>
        <v>1</v>
      </c>
      <c r="P61" s="40">
        <f>COUNTIF('Ujala Plus DB'!$A$2:$A$40166,'Branch Summary'!G61)</f>
        <v>6</v>
      </c>
      <c r="Q61" s="43">
        <f>SUMIF('Ujala Plus DB'!$A$2:$A$40166,'Branch Summary'!G61,'Ujala Plus DB'!$W$2:$W$40166)</f>
        <v>401000</v>
      </c>
      <c r="R61" s="40">
        <f>COUNTIFS('Priority Customer'!$B$2:$B$45498,'Branch Summary'!F61,'Priority Customer'!$D$2:$D$45498,'Branch Summary'!G61,'Priority Customer'!$BD$2:$BD$45498,"&lt;&gt;"&amp;"")</f>
        <v>1</v>
      </c>
      <c r="S61" s="43">
        <f>SUMIFS('Priority Customer'!$L$2:$L$45498,'Priority Customer'!$B$2:$B$45498,'Branch Summary'!F61,'Priority Customer'!$D$2:$D$45498,'Branch Summary'!G61,'Priority Customer'!$BD$2:$BD$45498,"&lt;&gt;"&amp;"")</f>
        <v>73000</v>
      </c>
      <c r="T61" s="40">
        <f ca="1">COUNTIFS('Priority Customer'!$B$2:$B$50000,'Branch Summary'!F61,'Priority Customer'!$D$2:$D$50000,'Branch Summary'!G61,'Priority Customer'!$Q$2:$Q$50000,"FTNR",'Priority Customer'!$Z$2:$Z$50000,"&lt;&gt;"&amp;"",'Priority Customer'!$BK$2:$BK$50000,TEXT(TODAY()-1,"mmm"))</f>
        <v>0</v>
      </c>
      <c r="U61" s="40">
        <f ca="1">COUNTIFS('Priority Customer'!$B$2:$B$50000,'Branch Summary'!F61,'Priority Customer'!$D$2:$D$50000,'Branch Summary'!G61,'Priority Customer'!$Z$2:$Z$50000,"&lt;&gt;"&amp;"",'Priority Customer'!$BK$2:$BK$50000,TEXT(TODAY()-1,"mmm"))</f>
        <v>3</v>
      </c>
      <c r="V61" s="26">
        <f t="shared" ca="1" si="5"/>
        <v>0</v>
      </c>
      <c r="W61" s="3">
        <f>COUNTIFS('FTNR Data'!$F$2:$F$49919,'Branch Summary'!F61,'FTNR Data'!$A$2:$A$49919,'Branch Summary'!G61,'FTNR Data'!$AX$2:$AX$49919,"Branch",'FTNR Data'!$S$2:$S$49919,"FTNR")</f>
        <v>0</v>
      </c>
      <c r="X61" s="3">
        <f>COUNTIFS('FTNR Data'!$F$2:$F$49919,'Branch Summary'!F61,'FTNR Data'!$A$2:$A$49919,'Branch Summary'!G61,'FTNR Data'!$AX$2:$AX$49919,"Branch")</f>
        <v>4</v>
      </c>
      <c r="Y61" s="11">
        <f t="shared" si="6"/>
        <v>0</v>
      </c>
      <c r="Z61" s="3">
        <f ca="1">COUNTIFS('FTNR Data'!$F$2:$F$49919,'Branch Summary'!F61,'FTNR Data'!$A$2:$A$49919,'Branch Summary'!G61,'FTNR Data'!$AX$2:$AX$49919,"PQM",'FTNR Data'!$S$2:$S$49919,"FTNR")+COUNTIFS('Priority Customer'!$B$2:$B$50000,'Branch Summary'!F61,'Priority Customer'!$D$2:$D$50000,'Branch Summary'!G61,'Priority Customer'!$Q$2:$Q$50000,"FTNR",'Priority Customer'!$Z$2:$Z$50000,"&lt;&gt;"&amp;"",'Priority Customer'!$BK$2:$BK$50000,TEXT(TODAY()-1,"mmm"))</f>
        <v>0</v>
      </c>
      <c r="AA61" s="3">
        <f ca="1">COUNTIFS('FTNR Data'!$F$2:$F$49919,'Branch Summary'!F61,'FTNR Data'!$A$2:$A$49919,'Branch Summary'!G61,'FTNR Data'!$AX$2:$AX$49919,"PQM")+COUNTIFS('Priority Customer'!$B$2:$B$50000,'Branch Summary'!F61,'Priority Customer'!$D$2:$D$50000,'Branch Summary'!G61,'Priority Customer'!$Z$2:$Z$50000,"&lt;&gt;"&amp;"",'Priority Customer'!$BK$2:$BK$50000,TEXT(TODAY()-1,"mmm"))</f>
        <v>10</v>
      </c>
      <c r="AB61" s="11">
        <f t="shared" ca="1" si="7"/>
        <v>0</v>
      </c>
      <c r="AC61" s="28">
        <f>IFERROR(COUNTIFS('GRT Data'!$F$2:$F$78519,'Branch Summary'!$F61,'GRT Data'!$A$2:$A$78519,'Branch Summary'!$G61,'GRT Data'!$AU$2:$AU$78519,"PQM",'GRT Data'!$CN$2:$CN$78519,0)/I61,"-")</f>
        <v>0.375</v>
      </c>
      <c r="AD61" s="28">
        <f>IFERROR(COUNTIFS('GRT Data'!$F$2:$F$78519,'Branch Summary'!$F61,'GRT Data'!$A$2:$A$78519,'Branch Summary'!$G61,'GRT Data'!$AU$2:$AU$78519,"PQM",'GRT Data'!$CN$2:$CN$78519,1)/I61,"-")</f>
        <v>0.375</v>
      </c>
      <c r="AE61" s="28">
        <f>IFERROR(COUNTIFS('GRT Data'!$F$2:$F$78519,'Branch Summary'!$F61,'GRT Data'!$A$2:$A$78519,'Branch Summary'!$G61,'GRT Data'!$AU$2:$AU$78519,"PQM",'GRT Data'!$CN$2:$CN$78519,2)/I61,"-")</f>
        <v>0</v>
      </c>
      <c r="AF61" s="28">
        <f>IFERROR(COUNTIFS('GRT Data'!$F$2:$F$78519,'Branch Summary'!$F61,'GRT Data'!$A$2:$A$78519,'Branch Summary'!$G61,'GRT Data'!$AU$2:$AU$78519,"PQM",'GRT Data'!$CN$2:$CN$78519,"&gt;"&amp;2)/I61,"-")</f>
        <v>0.25</v>
      </c>
    </row>
    <row r="62" spans="1:32" x14ac:dyDescent="0.35">
      <c r="A62" s="18" t="s">
        <v>825</v>
      </c>
      <c r="B62" s="18" t="s">
        <v>15612</v>
      </c>
      <c r="C62" s="18" t="s">
        <v>783</v>
      </c>
      <c r="D62" s="18" t="s">
        <v>109</v>
      </c>
      <c r="E62" s="18" t="s">
        <v>671</v>
      </c>
      <c r="F62" s="19" t="s">
        <v>672</v>
      </c>
      <c r="G62" s="18" t="s">
        <v>286</v>
      </c>
      <c r="H62" s="3">
        <f>COUNTIFS('GRT Data'!$F$2:$F$78519,'Branch Summary'!F62,'GRT Data'!$A$2:$A$78519,'Branch Summary'!G62,'GRT Data'!$AU$2:$AU$78519,"Branch")</f>
        <v>1</v>
      </c>
      <c r="I62" s="3">
        <f>COUNTIFS('GRT Data'!$F$2:$F$78519,'Branch Summary'!F62,'GRT Data'!$A$2:$A$78519,'Branch Summary'!G62,'GRT Data'!$AU$2:$AU$78519,"PQM")</f>
        <v>11</v>
      </c>
      <c r="J62" s="3">
        <f t="shared" si="1"/>
        <v>12</v>
      </c>
      <c r="K62" s="11">
        <f t="shared" si="2"/>
        <v>0.91666666666666663</v>
      </c>
      <c r="L62" s="3">
        <f ca="1">COUNTIFS('GRT Data'!$F$2:$F$78519,'Branch Summary'!F62,'GRT Data'!$A$2:$A$78519,'Branch Summary'!G62,'GRT Data'!$AU$2:$AU$78519,"Branch",'GRT Data'!$AR$2:$AR$78519,$L$3)</f>
        <v>0</v>
      </c>
      <c r="M62" s="3">
        <f ca="1">COUNTIFS('GRT Data'!$F$2:$F$78519,'Branch Summary'!F62,'GRT Data'!$A$2:$A$78519,'Branch Summary'!G62,'GRT Data'!$AU$2:$AU$78519,"PQM",'GRT Data'!$AR$2:$AR$78519,$L$3)</f>
        <v>3</v>
      </c>
      <c r="N62" s="3">
        <f t="shared" ca="1" si="3"/>
        <v>3</v>
      </c>
      <c r="O62" s="11">
        <f t="shared" ca="1" si="4"/>
        <v>1</v>
      </c>
      <c r="P62" s="40">
        <f>COUNTIF('Ujala Plus DB'!$A$2:$A$40166,'Branch Summary'!G62)</f>
        <v>5</v>
      </c>
      <c r="Q62" s="43">
        <f>SUMIF('Ujala Plus DB'!$A$2:$A$40166,'Branch Summary'!G62,'Ujala Plus DB'!$W$2:$W$40166)</f>
        <v>385000</v>
      </c>
      <c r="R62" s="40">
        <f>COUNTIFS('Priority Customer'!$B$2:$B$45498,'Branch Summary'!F62,'Priority Customer'!$D$2:$D$45498,'Branch Summary'!G62,'Priority Customer'!$BD$2:$BD$45498,"&lt;&gt;"&amp;"")</f>
        <v>2</v>
      </c>
      <c r="S62" s="43">
        <f>SUMIFS('Priority Customer'!$L$2:$L$45498,'Priority Customer'!$B$2:$B$45498,'Branch Summary'!F62,'Priority Customer'!$D$2:$D$45498,'Branch Summary'!G62,'Priority Customer'!$BD$2:$BD$45498,"&lt;&gt;"&amp;"")</f>
        <v>160000</v>
      </c>
      <c r="T62" s="40">
        <f ca="1">COUNTIFS('Priority Customer'!$B$2:$B$50000,'Branch Summary'!F62,'Priority Customer'!$D$2:$D$50000,'Branch Summary'!G62,'Priority Customer'!$Q$2:$Q$50000,"FTNR",'Priority Customer'!$Z$2:$Z$50000,"&lt;&gt;"&amp;"",'Priority Customer'!$BK$2:$BK$50000,TEXT(TODAY()-1,"mmm"))</f>
        <v>0</v>
      </c>
      <c r="U62" s="40">
        <f ca="1">COUNTIFS('Priority Customer'!$B$2:$B$50000,'Branch Summary'!F62,'Priority Customer'!$D$2:$D$50000,'Branch Summary'!G62,'Priority Customer'!$Z$2:$Z$50000,"&lt;&gt;"&amp;"",'Priority Customer'!$BK$2:$BK$50000,TEXT(TODAY()-1,"mmm"))</f>
        <v>2</v>
      </c>
      <c r="V62" s="26">
        <f t="shared" ca="1" si="5"/>
        <v>0</v>
      </c>
      <c r="W62" s="3">
        <f>COUNTIFS('FTNR Data'!$F$2:$F$49919,'Branch Summary'!F62,'FTNR Data'!$A$2:$A$49919,'Branch Summary'!G62,'FTNR Data'!$AX$2:$AX$49919,"Branch",'FTNR Data'!$S$2:$S$49919,"FTNR")</f>
        <v>0</v>
      </c>
      <c r="X62" s="3">
        <f>COUNTIFS('FTNR Data'!$F$2:$F$49919,'Branch Summary'!F62,'FTNR Data'!$A$2:$A$49919,'Branch Summary'!G62,'FTNR Data'!$AX$2:$AX$49919,"Branch")</f>
        <v>1</v>
      </c>
      <c r="Y62" s="11">
        <f t="shared" si="6"/>
        <v>0</v>
      </c>
      <c r="Z62" s="3">
        <f ca="1">COUNTIFS('FTNR Data'!$F$2:$F$49919,'Branch Summary'!F62,'FTNR Data'!$A$2:$A$49919,'Branch Summary'!G62,'FTNR Data'!$AX$2:$AX$49919,"PQM",'FTNR Data'!$S$2:$S$49919,"FTNR")+COUNTIFS('Priority Customer'!$B$2:$B$50000,'Branch Summary'!F62,'Priority Customer'!$D$2:$D$50000,'Branch Summary'!G62,'Priority Customer'!$Q$2:$Q$50000,"FTNR",'Priority Customer'!$Z$2:$Z$50000,"&lt;&gt;"&amp;"",'Priority Customer'!$BK$2:$BK$50000,TEXT(TODAY()-1,"mmm"))</f>
        <v>0</v>
      </c>
      <c r="AA62" s="3">
        <f ca="1">COUNTIFS('FTNR Data'!$F$2:$F$49919,'Branch Summary'!F62,'FTNR Data'!$A$2:$A$49919,'Branch Summary'!G62,'FTNR Data'!$AX$2:$AX$49919,"PQM")+COUNTIFS('Priority Customer'!$B$2:$B$50000,'Branch Summary'!F62,'Priority Customer'!$D$2:$D$50000,'Branch Summary'!G62,'Priority Customer'!$Z$2:$Z$50000,"&lt;&gt;"&amp;"",'Priority Customer'!$BK$2:$BK$50000,TEXT(TODAY()-1,"mmm"))</f>
        <v>12</v>
      </c>
      <c r="AB62" s="11">
        <f t="shared" ca="1" si="7"/>
        <v>0</v>
      </c>
      <c r="AC62" s="28">
        <f>IFERROR(COUNTIFS('GRT Data'!$F$2:$F$78519,'Branch Summary'!$F62,'GRT Data'!$A$2:$A$78519,'Branch Summary'!$G62,'GRT Data'!$AU$2:$AU$78519,"PQM",'GRT Data'!$CN$2:$CN$78519,0)/I62,"-")</f>
        <v>0.36363636363636365</v>
      </c>
      <c r="AD62" s="28">
        <f>IFERROR(COUNTIFS('GRT Data'!$F$2:$F$78519,'Branch Summary'!$F62,'GRT Data'!$A$2:$A$78519,'Branch Summary'!$G62,'GRT Data'!$AU$2:$AU$78519,"PQM",'GRT Data'!$CN$2:$CN$78519,1)/I62,"-")</f>
        <v>0.63636363636363635</v>
      </c>
      <c r="AE62" s="28">
        <f>IFERROR(COUNTIFS('GRT Data'!$F$2:$F$78519,'Branch Summary'!$F62,'GRT Data'!$A$2:$A$78519,'Branch Summary'!$G62,'GRT Data'!$AU$2:$AU$78519,"PQM",'GRT Data'!$CN$2:$CN$78519,2)/I62,"-")</f>
        <v>0</v>
      </c>
      <c r="AF62" s="28">
        <f>IFERROR(COUNTIFS('GRT Data'!$F$2:$F$78519,'Branch Summary'!$F62,'GRT Data'!$A$2:$A$78519,'Branch Summary'!$G62,'GRT Data'!$AU$2:$AU$78519,"PQM",'GRT Data'!$CN$2:$CN$78519,"&gt;"&amp;2)/I62,"-")</f>
        <v>0</v>
      </c>
    </row>
    <row r="63" spans="1:32" x14ac:dyDescent="0.35">
      <c r="A63" s="18" t="s">
        <v>825</v>
      </c>
      <c r="B63" s="18" t="s">
        <v>837</v>
      </c>
      <c r="C63" s="18" t="s">
        <v>783</v>
      </c>
      <c r="D63" s="18" t="s">
        <v>109</v>
      </c>
      <c r="E63" s="18" t="s">
        <v>108</v>
      </c>
      <c r="F63" s="19" t="s">
        <v>633</v>
      </c>
      <c r="G63" s="18" t="s">
        <v>269</v>
      </c>
      <c r="H63" s="3">
        <f>COUNTIFS('GRT Data'!$F$2:$F$78519,'Branch Summary'!F63,'GRT Data'!$A$2:$A$78519,'Branch Summary'!G63,'GRT Data'!$AU$2:$AU$78519,"Branch")</f>
        <v>0</v>
      </c>
      <c r="I63" s="3">
        <f>COUNTIFS('GRT Data'!$F$2:$F$78519,'Branch Summary'!F63,'GRT Data'!$A$2:$A$78519,'Branch Summary'!G63,'GRT Data'!$AU$2:$AU$78519,"PQM")</f>
        <v>5</v>
      </c>
      <c r="J63" s="3">
        <f t="shared" si="1"/>
        <v>5</v>
      </c>
      <c r="K63" s="11">
        <f t="shared" si="2"/>
        <v>1</v>
      </c>
      <c r="L63" s="3">
        <f ca="1">COUNTIFS('GRT Data'!$F$2:$F$78519,'Branch Summary'!F63,'GRT Data'!$A$2:$A$78519,'Branch Summary'!G63,'GRT Data'!$AU$2:$AU$78519,"Branch",'GRT Data'!$AR$2:$AR$78519,$L$3)</f>
        <v>0</v>
      </c>
      <c r="M63" s="3">
        <f ca="1">COUNTIFS('GRT Data'!$F$2:$F$78519,'Branch Summary'!F63,'GRT Data'!$A$2:$A$78519,'Branch Summary'!G63,'GRT Data'!$AU$2:$AU$78519,"PQM",'GRT Data'!$AR$2:$AR$78519,$L$3)</f>
        <v>1</v>
      </c>
      <c r="N63" s="3">
        <f t="shared" ca="1" si="3"/>
        <v>1</v>
      </c>
      <c r="O63" s="11">
        <f t="shared" ca="1" si="4"/>
        <v>1</v>
      </c>
      <c r="P63" s="40">
        <f>COUNTIF('Ujala Plus DB'!$A$2:$A$40166,'Branch Summary'!G63)</f>
        <v>0</v>
      </c>
      <c r="Q63" s="43">
        <f>SUMIF('Ujala Plus DB'!$A$2:$A$40166,'Branch Summary'!G63,'Ujala Plus DB'!$W$2:$W$40166)</f>
        <v>0</v>
      </c>
      <c r="R63" s="40">
        <f>COUNTIFS('Priority Customer'!$B$2:$B$45498,'Branch Summary'!F63,'Priority Customer'!$D$2:$D$45498,'Branch Summary'!G63,'Priority Customer'!$BD$2:$BD$45498,"&lt;&gt;"&amp;"")</f>
        <v>0</v>
      </c>
      <c r="S63" s="43">
        <f>SUMIFS('Priority Customer'!$L$2:$L$45498,'Priority Customer'!$B$2:$B$45498,'Branch Summary'!F63,'Priority Customer'!$D$2:$D$45498,'Branch Summary'!G63,'Priority Customer'!$BD$2:$BD$45498,"&lt;&gt;"&amp;"")</f>
        <v>0</v>
      </c>
      <c r="T63" s="40">
        <f ca="1">COUNTIFS('Priority Customer'!$B$2:$B$50000,'Branch Summary'!F63,'Priority Customer'!$D$2:$D$50000,'Branch Summary'!G63,'Priority Customer'!$Q$2:$Q$50000,"FTNR",'Priority Customer'!$Z$2:$Z$50000,"&lt;&gt;"&amp;"",'Priority Customer'!$BK$2:$BK$50000,TEXT(TODAY()-1,"mmm"))</f>
        <v>0</v>
      </c>
      <c r="U63" s="40">
        <f ca="1">COUNTIFS('Priority Customer'!$B$2:$B$50000,'Branch Summary'!F63,'Priority Customer'!$D$2:$D$50000,'Branch Summary'!G63,'Priority Customer'!$Z$2:$Z$50000,"&lt;&gt;"&amp;"",'Priority Customer'!$BK$2:$BK$50000,TEXT(TODAY()-1,"mmm"))</f>
        <v>1</v>
      </c>
      <c r="V63" s="26">
        <f t="shared" ca="1" si="5"/>
        <v>0</v>
      </c>
      <c r="W63" s="3">
        <f>COUNTIFS('FTNR Data'!$F$2:$F$49919,'Branch Summary'!F63,'FTNR Data'!$A$2:$A$49919,'Branch Summary'!G63,'FTNR Data'!$AX$2:$AX$49919,"Branch",'FTNR Data'!$S$2:$S$49919,"FTNR")</f>
        <v>0</v>
      </c>
      <c r="X63" s="3">
        <f>COUNTIFS('FTNR Data'!$F$2:$F$49919,'Branch Summary'!F63,'FTNR Data'!$A$2:$A$49919,'Branch Summary'!G63,'FTNR Data'!$AX$2:$AX$49919,"Branch")</f>
        <v>0</v>
      </c>
      <c r="Y63" s="11" t="str">
        <f t="shared" si="6"/>
        <v>-</v>
      </c>
      <c r="Z63" s="3">
        <f ca="1">COUNTIFS('FTNR Data'!$F$2:$F$49919,'Branch Summary'!F63,'FTNR Data'!$A$2:$A$49919,'Branch Summary'!G63,'FTNR Data'!$AX$2:$AX$49919,"PQM",'FTNR Data'!$S$2:$S$49919,"FTNR")+COUNTIFS('Priority Customer'!$B$2:$B$50000,'Branch Summary'!F63,'Priority Customer'!$D$2:$D$50000,'Branch Summary'!G63,'Priority Customer'!$Q$2:$Q$50000,"FTNR",'Priority Customer'!$Z$2:$Z$50000,"&lt;&gt;"&amp;"",'Priority Customer'!$BK$2:$BK$50000,TEXT(TODAY()-1,"mmm"))</f>
        <v>0</v>
      </c>
      <c r="AA63" s="3">
        <f ca="1">COUNTIFS('FTNR Data'!$F$2:$F$49919,'Branch Summary'!F63,'FTNR Data'!$A$2:$A$49919,'Branch Summary'!G63,'FTNR Data'!$AX$2:$AX$49919,"PQM")+COUNTIFS('Priority Customer'!$B$2:$B$50000,'Branch Summary'!F63,'Priority Customer'!$D$2:$D$50000,'Branch Summary'!G63,'Priority Customer'!$Z$2:$Z$50000,"&lt;&gt;"&amp;"",'Priority Customer'!$BK$2:$BK$50000,TEXT(TODAY()-1,"mmm"))</f>
        <v>6</v>
      </c>
      <c r="AB63" s="11">
        <f t="shared" ca="1" si="7"/>
        <v>0</v>
      </c>
      <c r="AC63" s="28">
        <f>IFERROR(COUNTIFS('GRT Data'!$F$2:$F$78519,'Branch Summary'!$F63,'GRT Data'!$A$2:$A$78519,'Branch Summary'!$G63,'GRT Data'!$AU$2:$AU$78519,"PQM",'GRT Data'!$CN$2:$CN$78519,0)/I63,"-")</f>
        <v>0.6</v>
      </c>
      <c r="AD63" s="28">
        <f>IFERROR(COUNTIFS('GRT Data'!$F$2:$F$78519,'Branch Summary'!$F63,'GRT Data'!$A$2:$A$78519,'Branch Summary'!$G63,'GRT Data'!$AU$2:$AU$78519,"PQM",'GRT Data'!$CN$2:$CN$78519,1)/I63,"-")</f>
        <v>0.4</v>
      </c>
      <c r="AE63" s="28">
        <f>IFERROR(COUNTIFS('GRT Data'!$F$2:$F$78519,'Branch Summary'!$F63,'GRT Data'!$A$2:$A$78519,'Branch Summary'!$G63,'GRT Data'!$AU$2:$AU$78519,"PQM",'GRT Data'!$CN$2:$CN$78519,2)/I63,"-")</f>
        <v>0</v>
      </c>
      <c r="AF63" s="28">
        <f>IFERROR(COUNTIFS('GRT Data'!$F$2:$F$78519,'Branch Summary'!$F63,'GRT Data'!$A$2:$A$78519,'Branch Summary'!$G63,'GRT Data'!$AU$2:$AU$78519,"PQM",'GRT Data'!$CN$2:$CN$78519,"&gt;"&amp;2)/I63,"-")</f>
        <v>0</v>
      </c>
    </row>
    <row r="64" spans="1:32" x14ac:dyDescent="0.35">
      <c r="A64" s="18" t="s">
        <v>825</v>
      </c>
      <c r="B64" s="18" t="s">
        <v>830</v>
      </c>
      <c r="C64" s="18" t="s">
        <v>789</v>
      </c>
      <c r="D64" s="18" t="s">
        <v>930</v>
      </c>
      <c r="E64" s="18" t="s">
        <v>504</v>
      </c>
      <c r="F64" s="19" t="s">
        <v>505</v>
      </c>
      <c r="G64" s="18" t="s">
        <v>913</v>
      </c>
      <c r="H64" s="3">
        <f>COUNTIFS('GRT Data'!$F$2:$F$78519,'Branch Summary'!F64,'GRT Data'!$A$2:$A$78519,'Branch Summary'!G64,'GRT Data'!$AU$2:$AU$78519,"Branch")</f>
        <v>5</v>
      </c>
      <c r="I64" s="3">
        <f>COUNTIFS('GRT Data'!$F$2:$F$78519,'Branch Summary'!F64,'GRT Data'!$A$2:$A$78519,'Branch Summary'!G64,'GRT Data'!$AU$2:$AU$78519,"PQM")</f>
        <v>4</v>
      </c>
      <c r="J64" s="3">
        <f t="shared" si="1"/>
        <v>9</v>
      </c>
      <c r="K64" s="11">
        <f t="shared" si="2"/>
        <v>0.44444444444444442</v>
      </c>
      <c r="L64" s="3">
        <f ca="1">COUNTIFS('GRT Data'!$F$2:$F$78519,'Branch Summary'!F64,'GRT Data'!$A$2:$A$78519,'Branch Summary'!G64,'GRT Data'!$AU$2:$AU$78519,"Branch",'GRT Data'!$AR$2:$AR$78519,$L$3)</f>
        <v>2</v>
      </c>
      <c r="M64" s="3">
        <f ca="1">COUNTIFS('GRT Data'!$F$2:$F$78519,'Branch Summary'!F64,'GRT Data'!$A$2:$A$78519,'Branch Summary'!G64,'GRT Data'!$AU$2:$AU$78519,"PQM",'GRT Data'!$AR$2:$AR$78519,$L$3)</f>
        <v>2</v>
      </c>
      <c r="N64" s="3">
        <f t="shared" ca="1" si="3"/>
        <v>4</v>
      </c>
      <c r="O64" s="11">
        <f t="shared" ca="1" si="4"/>
        <v>0.5</v>
      </c>
      <c r="P64" s="40">
        <f>COUNTIF('Ujala Plus DB'!$A$2:$A$40166,'Branch Summary'!G64)</f>
        <v>3</v>
      </c>
      <c r="Q64" s="43">
        <f>SUMIF('Ujala Plus DB'!$A$2:$A$40166,'Branch Summary'!G64,'Ujala Plus DB'!$W$2:$W$40166)</f>
        <v>220000</v>
      </c>
      <c r="R64" s="40">
        <f>COUNTIFS('Priority Customer'!$B$2:$B$45498,'Branch Summary'!F64,'Priority Customer'!$D$2:$D$45498,'Branch Summary'!G64,'Priority Customer'!$BD$2:$BD$45498,"&lt;&gt;"&amp;"")</f>
        <v>2</v>
      </c>
      <c r="S64" s="43">
        <f>SUMIFS('Priority Customer'!$L$2:$L$45498,'Priority Customer'!$B$2:$B$45498,'Branch Summary'!F64,'Priority Customer'!$D$2:$D$45498,'Branch Summary'!G64,'Priority Customer'!$BD$2:$BD$45498,"&lt;&gt;"&amp;"")</f>
        <v>140000</v>
      </c>
      <c r="T64" s="40">
        <f ca="1">COUNTIFS('Priority Customer'!$B$2:$B$50000,'Branch Summary'!F64,'Priority Customer'!$D$2:$D$50000,'Branch Summary'!G64,'Priority Customer'!$Q$2:$Q$50000,"FTNR",'Priority Customer'!$Z$2:$Z$50000,"&lt;&gt;"&amp;"",'Priority Customer'!$BK$2:$BK$50000,TEXT(TODAY()-1,"mmm"))</f>
        <v>0</v>
      </c>
      <c r="U64" s="40">
        <f ca="1">COUNTIFS('Priority Customer'!$B$2:$B$50000,'Branch Summary'!F64,'Priority Customer'!$D$2:$D$50000,'Branch Summary'!G64,'Priority Customer'!$Z$2:$Z$50000,"&lt;&gt;"&amp;"",'Priority Customer'!$BK$2:$BK$50000,TEXT(TODAY()-1,"mmm"))</f>
        <v>2</v>
      </c>
      <c r="V64" s="26">
        <f t="shared" ca="1" si="5"/>
        <v>0</v>
      </c>
      <c r="W64" s="3">
        <f>COUNTIFS('FTNR Data'!$F$2:$F$49919,'Branch Summary'!F64,'FTNR Data'!$A$2:$A$49919,'Branch Summary'!G64,'FTNR Data'!$AX$2:$AX$49919,"Branch",'FTNR Data'!$S$2:$S$49919,"FTNR")</f>
        <v>2</v>
      </c>
      <c r="X64" s="3">
        <f>COUNTIFS('FTNR Data'!$F$2:$F$49919,'Branch Summary'!F64,'FTNR Data'!$A$2:$A$49919,'Branch Summary'!G64,'FTNR Data'!$AX$2:$AX$49919,"Branch")</f>
        <v>4</v>
      </c>
      <c r="Y64" s="11">
        <f t="shared" si="6"/>
        <v>0.5</v>
      </c>
      <c r="Z64" s="3">
        <f ca="1">COUNTIFS('FTNR Data'!$F$2:$F$49919,'Branch Summary'!F64,'FTNR Data'!$A$2:$A$49919,'Branch Summary'!G64,'FTNR Data'!$AX$2:$AX$49919,"PQM",'FTNR Data'!$S$2:$S$49919,"FTNR")+COUNTIFS('Priority Customer'!$B$2:$B$50000,'Branch Summary'!F64,'Priority Customer'!$D$2:$D$50000,'Branch Summary'!G64,'Priority Customer'!$Q$2:$Q$50000,"FTNR",'Priority Customer'!$Z$2:$Z$50000,"&lt;&gt;"&amp;"",'Priority Customer'!$BK$2:$BK$50000,TEXT(TODAY()-1,"mmm"))</f>
        <v>0</v>
      </c>
      <c r="AA64" s="3">
        <f ca="1">COUNTIFS('FTNR Data'!$F$2:$F$49919,'Branch Summary'!F64,'FTNR Data'!$A$2:$A$49919,'Branch Summary'!G64,'FTNR Data'!$AX$2:$AX$49919,"PQM")+COUNTIFS('Priority Customer'!$B$2:$B$50000,'Branch Summary'!F64,'Priority Customer'!$D$2:$D$50000,'Branch Summary'!G64,'Priority Customer'!$Z$2:$Z$50000,"&lt;&gt;"&amp;"",'Priority Customer'!$BK$2:$BK$50000,TEXT(TODAY()-1,"mmm"))</f>
        <v>4</v>
      </c>
      <c r="AB64" s="11">
        <f t="shared" ca="1" si="7"/>
        <v>0</v>
      </c>
      <c r="AC64" s="28">
        <f>IFERROR(COUNTIFS('GRT Data'!$F$2:$F$78519,'Branch Summary'!$F64,'GRT Data'!$A$2:$A$78519,'Branch Summary'!$G64,'GRT Data'!$AU$2:$AU$78519,"PQM",'GRT Data'!$CN$2:$CN$78519,0)/I64,"-")</f>
        <v>0.5</v>
      </c>
      <c r="AD64" s="28">
        <f>IFERROR(COUNTIFS('GRT Data'!$F$2:$F$78519,'Branch Summary'!$F64,'GRT Data'!$A$2:$A$78519,'Branch Summary'!$G64,'GRT Data'!$AU$2:$AU$78519,"PQM",'GRT Data'!$CN$2:$CN$78519,1)/I64,"-")</f>
        <v>0.25</v>
      </c>
      <c r="AE64" s="28">
        <f>IFERROR(COUNTIFS('GRT Data'!$F$2:$F$78519,'Branch Summary'!$F64,'GRT Data'!$A$2:$A$78519,'Branch Summary'!$G64,'GRT Data'!$AU$2:$AU$78519,"PQM",'GRT Data'!$CN$2:$CN$78519,2)/I64,"-")</f>
        <v>0</v>
      </c>
      <c r="AF64" s="28">
        <f>IFERROR(COUNTIFS('GRT Data'!$F$2:$F$78519,'Branch Summary'!$F64,'GRT Data'!$A$2:$A$78519,'Branch Summary'!$G64,'GRT Data'!$AU$2:$AU$78519,"PQM",'GRT Data'!$CN$2:$CN$78519,"&gt;"&amp;2)/I64,"-")</f>
        <v>0.25</v>
      </c>
    </row>
    <row r="65" spans="1:32" x14ac:dyDescent="0.35">
      <c r="A65" s="18" t="s">
        <v>825</v>
      </c>
      <c r="B65" s="18" t="s">
        <v>839</v>
      </c>
      <c r="C65" s="18" t="s">
        <v>789</v>
      </c>
      <c r="D65" s="18" t="s">
        <v>930</v>
      </c>
      <c r="E65" s="18" t="s">
        <v>510</v>
      </c>
      <c r="F65" s="19" t="s">
        <v>511</v>
      </c>
      <c r="G65" s="18" t="s">
        <v>721</v>
      </c>
      <c r="H65" s="3">
        <f>COUNTIFS('GRT Data'!$F$2:$F$78519,'Branch Summary'!F65,'GRT Data'!$A$2:$A$78519,'Branch Summary'!G65,'GRT Data'!$AU$2:$AU$78519,"Branch")</f>
        <v>17</v>
      </c>
      <c r="I65" s="3">
        <f>COUNTIFS('GRT Data'!$F$2:$F$78519,'Branch Summary'!F65,'GRT Data'!$A$2:$A$78519,'Branch Summary'!G65,'GRT Data'!$AU$2:$AU$78519,"PQM")</f>
        <v>4</v>
      </c>
      <c r="J65" s="3">
        <f t="shared" si="1"/>
        <v>21</v>
      </c>
      <c r="K65" s="11">
        <f t="shared" si="2"/>
        <v>0.19047619047619047</v>
      </c>
      <c r="L65" s="3">
        <f ca="1">COUNTIFS('GRT Data'!$F$2:$F$78519,'Branch Summary'!F65,'GRT Data'!$A$2:$A$78519,'Branch Summary'!G65,'GRT Data'!$AU$2:$AU$78519,"Branch",'GRT Data'!$AR$2:$AR$78519,$L$3)</f>
        <v>6</v>
      </c>
      <c r="M65" s="3">
        <f ca="1">COUNTIFS('GRT Data'!$F$2:$F$78519,'Branch Summary'!F65,'GRT Data'!$A$2:$A$78519,'Branch Summary'!G65,'GRT Data'!$AU$2:$AU$78519,"PQM",'GRT Data'!$AR$2:$AR$78519,$L$3)</f>
        <v>2</v>
      </c>
      <c r="N65" s="3">
        <f t="shared" ca="1" si="3"/>
        <v>8</v>
      </c>
      <c r="O65" s="11">
        <f t="shared" ca="1" si="4"/>
        <v>0.25</v>
      </c>
      <c r="P65" s="40">
        <f>COUNTIF('Ujala Plus DB'!$A$2:$A$40166,'Branch Summary'!G65)</f>
        <v>9</v>
      </c>
      <c r="Q65" s="43">
        <f>SUMIF('Ujala Plus DB'!$A$2:$A$40166,'Branch Summary'!G65,'Ujala Plus DB'!$W$2:$W$40166)</f>
        <v>740000</v>
      </c>
      <c r="R65" s="40">
        <f>COUNTIFS('Priority Customer'!$B$2:$B$45498,'Branch Summary'!F65,'Priority Customer'!$D$2:$D$45498,'Branch Summary'!G65,'Priority Customer'!$BD$2:$BD$45498,"&lt;&gt;"&amp;"")</f>
        <v>1</v>
      </c>
      <c r="S65" s="43">
        <f>SUMIFS('Priority Customer'!$L$2:$L$45498,'Priority Customer'!$B$2:$B$45498,'Branch Summary'!F65,'Priority Customer'!$D$2:$D$45498,'Branch Summary'!G65,'Priority Customer'!$BD$2:$BD$45498,"&lt;&gt;"&amp;"")</f>
        <v>75000</v>
      </c>
      <c r="T65" s="40">
        <f ca="1">COUNTIFS('Priority Customer'!$B$2:$B$50000,'Branch Summary'!F65,'Priority Customer'!$D$2:$D$50000,'Branch Summary'!G65,'Priority Customer'!$Q$2:$Q$50000,"FTNR",'Priority Customer'!$Z$2:$Z$50000,"&lt;&gt;"&amp;"",'Priority Customer'!$BK$2:$BK$50000,TEXT(TODAY()-1,"mmm"))</f>
        <v>0</v>
      </c>
      <c r="U65" s="40">
        <f ca="1">COUNTIFS('Priority Customer'!$B$2:$B$50000,'Branch Summary'!F65,'Priority Customer'!$D$2:$D$50000,'Branch Summary'!G65,'Priority Customer'!$Z$2:$Z$50000,"&lt;&gt;"&amp;"",'Priority Customer'!$BK$2:$BK$50000,TEXT(TODAY()-1,"mmm"))</f>
        <v>2</v>
      </c>
      <c r="V65" s="26">
        <f t="shared" ca="1" si="5"/>
        <v>0</v>
      </c>
      <c r="W65" s="3">
        <f>COUNTIFS('FTNR Data'!$F$2:$F$49919,'Branch Summary'!F65,'FTNR Data'!$A$2:$A$49919,'Branch Summary'!G65,'FTNR Data'!$AX$2:$AX$49919,"Branch",'FTNR Data'!$S$2:$S$49919,"FTNR")</f>
        <v>5</v>
      </c>
      <c r="X65" s="3">
        <f>COUNTIFS('FTNR Data'!$F$2:$F$49919,'Branch Summary'!F65,'FTNR Data'!$A$2:$A$49919,'Branch Summary'!G65,'FTNR Data'!$AX$2:$AX$49919,"Branch")</f>
        <v>14</v>
      </c>
      <c r="Y65" s="11">
        <f t="shared" si="6"/>
        <v>0.35714285714285715</v>
      </c>
      <c r="Z65" s="3">
        <f ca="1">COUNTIFS('FTNR Data'!$F$2:$F$49919,'Branch Summary'!F65,'FTNR Data'!$A$2:$A$49919,'Branch Summary'!G65,'FTNR Data'!$AX$2:$AX$49919,"PQM",'FTNR Data'!$S$2:$S$49919,"FTNR")+COUNTIFS('Priority Customer'!$B$2:$B$50000,'Branch Summary'!F65,'Priority Customer'!$D$2:$D$50000,'Branch Summary'!G65,'Priority Customer'!$Q$2:$Q$50000,"FTNR",'Priority Customer'!$Z$2:$Z$50000,"&lt;&gt;"&amp;"",'Priority Customer'!$BK$2:$BK$50000,TEXT(TODAY()-1,"mmm"))</f>
        <v>0</v>
      </c>
      <c r="AA65" s="3">
        <f ca="1">COUNTIFS('FTNR Data'!$F$2:$F$49919,'Branch Summary'!F65,'FTNR Data'!$A$2:$A$49919,'Branch Summary'!G65,'FTNR Data'!$AX$2:$AX$49919,"PQM")+COUNTIFS('Priority Customer'!$B$2:$B$50000,'Branch Summary'!F65,'Priority Customer'!$D$2:$D$50000,'Branch Summary'!G65,'Priority Customer'!$Z$2:$Z$50000,"&lt;&gt;"&amp;"",'Priority Customer'!$BK$2:$BK$50000,TEXT(TODAY()-1,"mmm"))</f>
        <v>5</v>
      </c>
      <c r="AB65" s="11">
        <f t="shared" ca="1" si="7"/>
        <v>0</v>
      </c>
      <c r="AC65" s="28">
        <f>IFERROR(COUNTIFS('GRT Data'!$F$2:$F$78519,'Branch Summary'!$F65,'GRT Data'!$A$2:$A$78519,'Branch Summary'!$G65,'GRT Data'!$AU$2:$AU$78519,"PQM",'GRT Data'!$CN$2:$CN$78519,0)/I65,"-")</f>
        <v>0.75</v>
      </c>
      <c r="AD65" s="28">
        <f>IFERROR(COUNTIFS('GRT Data'!$F$2:$F$78519,'Branch Summary'!$F65,'GRT Data'!$A$2:$A$78519,'Branch Summary'!$G65,'GRT Data'!$AU$2:$AU$78519,"PQM",'GRT Data'!$CN$2:$CN$78519,1)/I65,"-")</f>
        <v>0.25</v>
      </c>
      <c r="AE65" s="28">
        <f>IFERROR(COUNTIFS('GRT Data'!$F$2:$F$78519,'Branch Summary'!$F65,'GRT Data'!$A$2:$A$78519,'Branch Summary'!$G65,'GRT Data'!$AU$2:$AU$78519,"PQM",'GRT Data'!$CN$2:$CN$78519,2)/I65,"-")</f>
        <v>0</v>
      </c>
      <c r="AF65" s="28">
        <f>IFERROR(COUNTIFS('GRT Data'!$F$2:$F$78519,'Branch Summary'!$F65,'GRT Data'!$A$2:$A$78519,'Branch Summary'!$G65,'GRT Data'!$AU$2:$AU$78519,"PQM",'GRT Data'!$CN$2:$CN$78519,"&gt;"&amp;2)/I65,"-")</f>
        <v>0</v>
      </c>
    </row>
    <row r="66" spans="1:32" x14ac:dyDescent="0.35">
      <c r="A66" s="18" t="s">
        <v>825</v>
      </c>
      <c r="B66" s="18" t="s">
        <v>831</v>
      </c>
      <c r="C66" s="18" t="s">
        <v>789</v>
      </c>
      <c r="D66" s="18" t="s">
        <v>109</v>
      </c>
      <c r="E66" s="18" t="s">
        <v>508</v>
      </c>
      <c r="F66" s="19" t="s">
        <v>509</v>
      </c>
      <c r="G66" s="18" t="s">
        <v>831</v>
      </c>
      <c r="H66" s="3">
        <f>COUNTIFS('GRT Data'!$F$2:$F$78519,'Branch Summary'!F66,'GRT Data'!$A$2:$A$78519,'Branch Summary'!G66,'GRT Data'!$AU$2:$AU$78519,"Branch")</f>
        <v>0</v>
      </c>
      <c r="I66" s="3">
        <f>COUNTIFS('GRT Data'!$F$2:$F$78519,'Branch Summary'!F66,'GRT Data'!$A$2:$A$78519,'Branch Summary'!G66,'GRT Data'!$AU$2:$AU$78519,"PQM")</f>
        <v>6</v>
      </c>
      <c r="J66" s="3">
        <f t="shared" si="1"/>
        <v>6</v>
      </c>
      <c r="K66" s="11">
        <f t="shared" si="2"/>
        <v>1</v>
      </c>
      <c r="L66" s="3">
        <f ca="1">COUNTIFS('GRT Data'!$F$2:$F$78519,'Branch Summary'!F66,'GRT Data'!$A$2:$A$78519,'Branch Summary'!G66,'GRT Data'!$AU$2:$AU$78519,"Branch",'GRT Data'!$AR$2:$AR$78519,$L$3)</f>
        <v>0</v>
      </c>
      <c r="M66" s="3">
        <f ca="1">COUNTIFS('GRT Data'!$F$2:$F$78519,'Branch Summary'!F66,'GRT Data'!$A$2:$A$78519,'Branch Summary'!G66,'GRT Data'!$AU$2:$AU$78519,"PQM",'GRT Data'!$AR$2:$AR$78519,$L$3)</f>
        <v>3</v>
      </c>
      <c r="N66" s="3">
        <f t="shared" ca="1" si="3"/>
        <v>3</v>
      </c>
      <c r="O66" s="11">
        <f t="shared" ca="1" si="4"/>
        <v>1</v>
      </c>
      <c r="P66" s="40">
        <f>COUNTIF('Ujala Plus DB'!$A$2:$A$40166,'Branch Summary'!G66)</f>
        <v>8</v>
      </c>
      <c r="Q66" s="43">
        <f>SUMIF('Ujala Plus DB'!$A$2:$A$40166,'Branch Summary'!G66,'Ujala Plus DB'!$W$2:$W$40166)</f>
        <v>565000</v>
      </c>
      <c r="R66" s="40">
        <f>COUNTIFS('Priority Customer'!$B$2:$B$45498,'Branch Summary'!F66,'Priority Customer'!$D$2:$D$45498,'Branch Summary'!G66,'Priority Customer'!$BD$2:$BD$45498,"&lt;&gt;"&amp;"")</f>
        <v>7</v>
      </c>
      <c r="S66" s="43">
        <f>SUMIFS('Priority Customer'!$L$2:$L$45498,'Priority Customer'!$B$2:$B$45498,'Branch Summary'!F66,'Priority Customer'!$D$2:$D$45498,'Branch Summary'!G66,'Priority Customer'!$BD$2:$BD$45498,"&lt;&gt;"&amp;"")</f>
        <v>492000</v>
      </c>
      <c r="T66" s="40">
        <f ca="1">COUNTIFS('Priority Customer'!$B$2:$B$50000,'Branch Summary'!F66,'Priority Customer'!$D$2:$D$50000,'Branch Summary'!G66,'Priority Customer'!$Q$2:$Q$50000,"FTNR",'Priority Customer'!$Z$2:$Z$50000,"&lt;&gt;"&amp;"",'Priority Customer'!$BK$2:$BK$50000,TEXT(TODAY()-1,"mmm"))</f>
        <v>0</v>
      </c>
      <c r="U66" s="40">
        <f ca="1">COUNTIFS('Priority Customer'!$B$2:$B$50000,'Branch Summary'!F66,'Priority Customer'!$D$2:$D$50000,'Branch Summary'!G66,'Priority Customer'!$Z$2:$Z$50000,"&lt;&gt;"&amp;"",'Priority Customer'!$BK$2:$BK$50000,TEXT(TODAY()-1,"mmm"))</f>
        <v>8</v>
      </c>
      <c r="V66" s="26">
        <f t="shared" ca="1" si="5"/>
        <v>0</v>
      </c>
      <c r="W66" s="3">
        <f>COUNTIFS('FTNR Data'!$F$2:$F$49919,'Branch Summary'!F66,'FTNR Data'!$A$2:$A$49919,'Branch Summary'!G66,'FTNR Data'!$AX$2:$AX$49919,"Branch",'FTNR Data'!$S$2:$S$49919,"FTNR")</f>
        <v>0</v>
      </c>
      <c r="X66" s="3">
        <f>COUNTIFS('FTNR Data'!$F$2:$F$49919,'Branch Summary'!F66,'FTNR Data'!$A$2:$A$49919,'Branch Summary'!G66,'FTNR Data'!$AX$2:$AX$49919,"Branch")</f>
        <v>0</v>
      </c>
      <c r="Y66" s="11" t="str">
        <f t="shared" si="6"/>
        <v>-</v>
      </c>
      <c r="Z66" s="3">
        <f ca="1">COUNTIFS('FTNR Data'!$F$2:$F$49919,'Branch Summary'!F66,'FTNR Data'!$A$2:$A$49919,'Branch Summary'!G66,'FTNR Data'!$AX$2:$AX$49919,"PQM",'FTNR Data'!$S$2:$S$49919,"FTNR")+COUNTIFS('Priority Customer'!$B$2:$B$50000,'Branch Summary'!F66,'Priority Customer'!$D$2:$D$50000,'Branch Summary'!G66,'Priority Customer'!$Q$2:$Q$50000,"FTNR",'Priority Customer'!$Z$2:$Z$50000,"&lt;&gt;"&amp;"",'Priority Customer'!$BK$2:$BK$50000,TEXT(TODAY()-1,"mmm"))</f>
        <v>0</v>
      </c>
      <c r="AA66" s="3">
        <f ca="1">COUNTIFS('FTNR Data'!$F$2:$F$49919,'Branch Summary'!F66,'FTNR Data'!$A$2:$A$49919,'Branch Summary'!G66,'FTNR Data'!$AX$2:$AX$49919,"PQM")+COUNTIFS('Priority Customer'!$B$2:$B$50000,'Branch Summary'!F66,'Priority Customer'!$D$2:$D$50000,'Branch Summary'!G66,'Priority Customer'!$Z$2:$Z$50000,"&lt;&gt;"&amp;"",'Priority Customer'!$BK$2:$BK$50000,TEXT(TODAY()-1,"mmm"))</f>
        <v>13</v>
      </c>
      <c r="AB66" s="11">
        <f t="shared" ca="1" si="7"/>
        <v>0</v>
      </c>
      <c r="AC66" s="28">
        <f>IFERROR(COUNTIFS('GRT Data'!$F$2:$F$78519,'Branch Summary'!$F66,'GRT Data'!$A$2:$A$78519,'Branch Summary'!$G66,'GRT Data'!$AU$2:$AU$78519,"PQM",'GRT Data'!$CN$2:$CN$78519,0)/I66,"-")</f>
        <v>0.5</v>
      </c>
      <c r="AD66" s="28">
        <f>IFERROR(COUNTIFS('GRT Data'!$F$2:$F$78519,'Branch Summary'!$F66,'GRT Data'!$A$2:$A$78519,'Branch Summary'!$G66,'GRT Data'!$AU$2:$AU$78519,"PQM",'GRT Data'!$CN$2:$CN$78519,1)/I66,"-")</f>
        <v>0.5</v>
      </c>
      <c r="AE66" s="28">
        <f>IFERROR(COUNTIFS('GRT Data'!$F$2:$F$78519,'Branch Summary'!$F66,'GRT Data'!$A$2:$A$78519,'Branch Summary'!$G66,'GRT Data'!$AU$2:$AU$78519,"PQM",'GRT Data'!$CN$2:$CN$78519,2)/I66,"-")</f>
        <v>0</v>
      </c>
      <c r="AF66" s="28">
        <f>IFERROR(COUNTIFS('GRT Data'!$F$2:$F$78519,'Branch Summary'!$F66,'GRT Data'!$A$2:$A$78519,'Branch Summary'!$G66,'GRT Data'!$AU$2:$AU$78519,"PQM",'GRT Data'!$CN$2:$CN$78519,"&gt;"&amp;2)/I66,"-")</f>
        <v>0</v>
      </c>
    </row>
    <row r="67" spans="1:32" x14ac:dyDescent="0.35">
      <c r="A67" s="18" t="s">
        <v>825</v>
      </c>
      <c r="B67" s="18" t="s">
        <v>15613</v>
      </c>
      <c r="C67" s="18" t="s">
        <v>789</v>
      </c>
      <c r="D67" s="18" t="s">
        <v>930</v>
      </c>
      <c r="E67" s="18" t="s">
        <v>500</v>
      </c>
      <c r="F67" s="19" t="s">
        <v>501</v>
      </c>
      <c r="G67" s="18" t="s">
        <v>832</v>
      </c>
      <c r="H67" s="3">
        <f>COUNTIFS('GRT Data'!$F$2:$F$78519,'Branch Summary'!F67,'GRT Data'!$A$2:$A$78519,'Branch Summary'!G67,'GRT Data'!$AU$2:$AU$78519,"Branch")</f>
        <v>7</v>
      </c>
      <c r="I67" s="3">
        <f>COUNTIFS('GRT Data'!$F$2:$F$78519,'Branch Summary'!F67,'GRT Data'!$A$2:$A$78519,'Branch Summary'!G67,'GRT Data'!$AU$2:$AU$78519,"PQM")</f>
        <v>7</v>
      </c>
      <c r="J67" s="3">
        <f t="shared" si="1"/>
        <v>14</v>
      </c>
      <c r="K67" s="11">
        <f t="shared" si="2"/>
        <v>0.5</v>
      </c>
      <c r="L67" s="3">
        <f ca="1">COUNTIFS('GRT Data'!$F$2:$F$78519,'Branch Summary'!F67,'GRT Data'!$A$2:$A$78519,'Branch Summary'!G67,'GRT Data'!$AU$2:$AU$78519,"Branch",'GRT Data'!$AR$2:$AR$78519,$L$3)</f>
        <v>0</v>
      </c>
      <c r="M67" s="3">
        <f ca="1">COUNTIFS('GRT Data'!$F$2:$F$78519,'Branch Summary'!F67,'GRT Data'!$A$2:$A$78519,'Branch Summary'!G67,'GRT Data'!$AU$2:$AU$78519,"PQM",'GRT Data'!$AR$2:$AR$78519,$L$3)</f>
        <v>2</v>
      </c>
      <c r="N67" s="3">
        <f t="shared" ca="1" si="3"/>
        <v>2</v>
      </c>
      <c r="O67" s="11">
        <f t="shared" ca="1" si="4"/>
        <v>1</v>
      </c>
      <c r="P67" s="40">
        <f>COUNTIF('Ujala Plus DB'!$A$2:$A$40166,'Branch Summary'!G67)</f>
        <v>5</v>
      </c>
      <c r="Q67" s="43">
        <f>SUMIF('Ujala Plus DB'!$A$2:$A$40166,'Branch Summary'!G67,'Ujala Plus DB'!$W$2:$W$40166)</f>
        <v>394000</v>
      </c>
      <c r="R67" s="40">
        <f>COUNTIFS('Priority Customer'!$B$2:$B$45498,'Branch Summary'!F67,'Priority Customer'!$D$2:$D$45498,'Branch Summary'!G67,'Priority Customer'!$BD$2:$BD$45498,"&lt;&gt;"&amp;"")</f>
        <v>3</v>
      </c>
      <c r="S67" s="43">
        <f>SUMIFS('Priority Customer'!$L$2:$L$45498,'Priority Customer'!$B$2:$B$45498,'Branch Summary'!F67,'Priority Customer'!$D$2:$D$45498,'Branch Summary'!G67,'Priority Customer'!$BD$2:$BD$45498,"&lt;&gt;"&amp;"")</f>
        <v>219000</v>
      </c>
      <c r="T67" s="40">
        <f ca="1">COUNTIFS('Priority Customer'!$B$2:$B$50000,'Branch Summary'!F67,'Priority Customer'!$D$2:$D$50000,'Branch Summary'!G67,'Priority Customer'!$Q$2:$Q$50000,"FTNR",'Priority Customer'!$Z$2:$Z$50000,"&lt;&gt;"&amp;"",'Priority Customer'!$BK$2:$BK$50000,TEXT(TODAY()-1,"mmm"))</f>
        <v>1</v>
      </c>
      <c r="U67" s="40">
        <f ca="1">COUNTIFS('Priority Customer'!$B$2:$B$50000,'Branch Summary'!F67,'Priority Customer'!$D$2:$D$50000,'Branch Summary'!G67,'Priority Customer'!$Z$2:$Z$50000,"&lt;&gt;"&amp;"",'Priority Customer'!$BK$2:$BK$50000,TEXT(TODAY()-1,"mmm"))</f>
        <v>4</v>
      </c>
      <c r="V67" s="26">
        <f t="shared" ca="1" si="5"/>
        <v>0.25</v>
      </c>
      <c r="W67" s="3">
        <f>COUNTIFS('FTNR Data'!$F$2:$F$49919,'Branch Summary'!F67,'FTNR Data'!$A$2:$A$49919,'Branch Summary'!G67,'FTNR Data'!$AX$2:$AX$49919,"Branch",'FTNR Data'!$S$2:$S$49919,"FTNR")</f>
        <v>2</v>
      </c>
      <c r="X67" s="3">
        <f>COUNTIFS('FTNR Data'!$F$2:$F$49919,'Branch Summary'!F67,'FTNR Data'!$A$2:$A$49919,'Branch Summary'!G67,'FTNR Data'!$AX$2:$AX$49919,"Branch")</f>
        <v>7</v>
      </c>
      <c r="Y67" s="11">
        <f t="shared" si="6"/>
        <v>0.2857142857142857</v>
      </c>
      <c r="Z67" s="3">
        <f ca="1">COUNTIFS('FTNR Data'!$F$2:$F$49919,'Branch Summary'!F67,'FTNR Data'!$A$2:$A$49919,'Branch Summary'!G67,'FTNR Data'!$AX$2:$AX$49919,"PQM",'FTNR Data'!$S$2:$S$49919,"FTNR")+COUNTIFS('Priority Customer'!$B$2:$B$50000,'Branch Summary'!F67,'Priority Customer'!$D$2:$D$50000,'Branch Summary'!G67,'Priority Customer'!$Q$2:$Q$50000,"FTNR",'Priority Customer'!$Z$2:$Z$50000,"&lt;&gt;"&amp;"",'Priority Customer'!$BK$2:$BK$50000,TEXT(TODAY()-1,"mmm"))</f>
        <v>1</v>
      </c>
      <c r="AA67" s="3">
        <f ca="1">COUNTIFS('FTNR Data'!$F$2:$F$49919,'Branch Summary'!F67,'FTNR Data'!$A$2:$A$49919,'Branch Summary'!G67,'FTNR Data'!$AX$2:$AX$49919,"PQM")+COUNTIFS('Priority Customer'!$B$2:$B$50000,'Branch Summary'!F67,'Priority Customer'!$D$2:$D$50000,'Branch Summary'!G67,'Priority Customer'!$Z$2:$Z$50000,"&lt;&gt;"&amp;"",'Priority Customer'!$BK$2:$BK$50000,TEXT(TODAY()-1,"mmm"))</f>
        <v>9</v>
      </c>
      <c r="AB67" s="11">
        <f t="shared" ca="1" si="7"/>
        <v>0.1111111111111111</v>
      </c>
      <c r="AC67" s="28">
        <f>IFERROR(COUNTIFS('GRT Data'!$F$2:$F$78519,'Branch Summary'!$F67,'GRT Data'!$A$2:$A$78519,'Branch Summary'!$G67,'GRT Data'!$AU$2:$AU$78519,"PQM",'GRT Data'!$CN$2:$CN$78519,0)/I67,"-")</f>
        <v>0.8571428571428571</v>
      </c>
      <c r="AD67" s="28">
        <f>IFERROR(COUNTIFS('GRT Data'!$F$2:$F$78519,'Branch Summary'!$F67,'GRT Data'!$A$2:$A$78519,'Branch Summary'!$G67,'GRT Data'!$AU$2:$AU$78519,"PQM",'GRT Data'!$CN$2:$CN$78519,1)/I67,"-")</f>
        <v>0.14285714285714285</v>
      </c>
      <c r="AE67" s="28">
        <f>IFERROR(COUNTIFS('GRT Data'!$F$2:$F$78519,'Branch Summary'!$F67,'GRT Data'!$A$2:$A$78519,'Branch Summary'!$G67,'GRT Data'!$AU$2:$AU$78519,"PQM",'GRT Data'!$CN$2:$CN$78519,2)/I67,"-")</f>
        <v>0</v>
      </c>
      <c r="AF67" s="28">
        <f>IFERROR(COUNTIFS('GRT Data'!$F$2:$F$78519,'Branch Summary'!$F67,'GRT Data'!$A$2:$A$78519,'Branch Summary'!$G67,'GRT Data'!$AU$2:$AU$78519,"PQM",'GRT Data'!$CN$2:$CN$78519,"&gt;"&amp;2)/I67,"-")</f>
        <v>0</v>
      </c>
    </row>
    <row r="68" spans="1:32" x14ac:dyDescent="0.35">
      <c r="A68" s="18" t="s">
        <v>825</v>
      </c>
      <c r="B68" s="18" t="s">
        <v>759</v>
      </c>
      <c r="C68" s="18" t="s">
        <v>789</v>
      </c>
      <c r="D68" s="18" t="s">
        <v>930</v>
      </c>
      <c r="E68" s="18" t="s">
        <v>512</v>
      </c>
      <c r="F68" s="19" t="s">
        <v>513</v>
      </c>
      <c r="G68" s="18" t="s">
        <v>833</v>
      </c>
      <c r="H68" s="3">
        <f>COUNTIFS('GRT Data'!$F$2:$F$78519,'Branch Summary'!F68,'GRT Data'!$A$2:$A$78519,'Branch Summary'!G68,'GRT Data'!$AU$2:$AU$78519,"Branch")</f>
        <v>2</v>
      </c>
      <c r="I68" s="3">
        <f>COUNTIFS('GRT Data'!$F$2:$F$78519,'Branch Summary'!F68,'GRT Data'!$A$2:$A$78519,'Branch Summary'!G68,'GRT Data'!$AU$2:$AU$78519,"PQM")</f>
        <v>11</v>
      </c>
      <c r="J68" s="3">
        <f t="shared" si="1"/>
        <v>13</v>
      </c>
      <c r="K68" s="11">
        <f t="shared" si="2"/>
        <v>0.84615384615384615</v>
      </c>
      <c r="L68" s="3">
        <f ca="1">COUNTIFS('GRT Data'!$F$2:$F$78519,'Branch Summary'!F68,'GRT Data'!$A$2:$A$78519,'Branch Summary'!G68,'GRT Data'!$AU$2:$AU$78519,"Branch",'GRT Data'!$AR$2:$AR$78519,$L$3)</f>
        <v>2</v>
      </c>
      <c r="M68" s="3">
        <f ca="1">COUNTIFS('GRT Data'!$F$2:$F$78519,'Branch Summary'!F68,'GRT Data'!$A$2:$A$78519,'Branch Summary'!G68,'GRT Data'!$AU$2:$AU$78519,"PQM",'GRT Data'!$AR$2:$AR$78519,$L$3)</f>
        <v>0</v>
      </c>
      <c r="N68" s="3">
        <f t="shared" ca="1" si="3"/>
        <v>2</v>
      </c>
      <c r="O68" s="11">
        <f t="shared" ca="1" si="4"/>
        <v>0</v>
      </c>
      <c r="P68" s="40">
        <f>COUNTIF('Ujala Plus DB'!$A$2:$A$40166,'Branch Summary'!G68)</f>
        <v>4</v>
      </c>
      <c r="Q68" s="43">
        <f>SUMIF('Ujala Plus DB'!$A$2:$A$40166,'Branch Summary'!G68,'Ujala Plus DB'!$W$2:$W$40166)</f>
        <v>292000</v>
      </c>
      <c r="R68" s="40">
        <f>COUNTIFS('Priority Customer'!$B$2:$B$45498,'Branch Summary'!F68,'Priority Customer'!$D$2:$D$45498,'Branch Summary'!G68,'Priority Customer'!$BD$2:$BD$45498,"&lt;&gt;"&amp;"")</f>
        <v>4</v>
      </c>
      <c r="S68" s="43">
        <f>SUMIFS('Priority Customer'!$L$2:$L$45498,'Priority Customer'!$B$2:$B$45498,'Branch Summary'!F68,'Priority Customer'!$D$2:$D$45498,'Branch Summary'!G68,'Priority Customer'!$BD$2:$BD$45498,"&lt;&gt;"&amp;"")</f>
        <v>292000</v>
      </c>
      <c r="T68" s="40">
        <f ca="1">COUNTIFS('Priority Customer'!$B$2:$B$50000,'Branch Summary'!F68,'Priority Customer'!$D$2:$D$50000,'Branch Summary'!G68,'Priority Customer'!$Q$2:$Q$50000,"FTNR",'Priority Customer'!$Z$2:$Z$50000,"&lt;&gt;"&amp;"",'Priority Customer'!$BK$2:$BK$50000,TEXT(TODAY()-1,"mmm"))</f>
        <v>0</v>
      </c>
      <c r="U68" s="40">
        <f ca="1">COUNTIFS('Priority Customer'!$B$2:$B$50000,'Branch Summary'!F68,'Priority Customer'!$D$2:$D$50000,'Branch Summary'!G68,'Priority Customer'!$Z$2:$Z$50000,"&lt;&gt;"&amp;"",'Priority Customer'!$BK$2:$BK$50000,TEXT(TODAY()-1,"mmm"))</f>
        <v>4</v>
      </c>
      <c r="V68" s="26">
        <f t="shared" ca="1" si="5"/>
        <v>0</v>
      </c>
      <c r="W68" s="3">
        <f>COUNTIFS('FTNR Data'!$F$2:$F$49919,'Branch Summary'!F68,'FTNR Data'!$A$2:$A$49919,'Branch Summary'!G68,'FTNR Data'!$AX$2:$AX$49919,"Branch",'FTNR Data'!$S$2:$S$49919,"FTNR")</f>
        <v>0</v>
      </c>
      <c r="X68" s="3">
        <f>COUNTIFS('FTNR Data'!$F$2:$F$49919,'Branch Summary'!F68,'FTNR Data'!$A$2:$A$49919,'Branch Summary'!G68,'FTNR Data'!$AX$2:$AX$49919,"Branch")</f>
        <v>2</v>
      </c>
      <c r="Y68" s="11">
        <f t="shared" si="6"/>
        <v>0</v>
      </c>
      <c r="Z68" s="3">
        <f ca="1">COUNTIFS('FTNR Data'!$F$2:$F$49919,'Branch Summary'!F68,'FTNR Data'!$A$2:$A$49919,'Branch Summary'!G68,'FTNR Data'!$AX$2:$AX$49919,"PQM",'FTNR Data'!$S$2:$S$49919,"FTNR")+COUNTIFS('Priority Customer'!$B$2:$B$50000,'Branch Summary'!F68,'Priority Customer'!$D$2:$D$50000,'Branch Summary'!G68,'Priority Customer'!$Q$2:$Q$50000,"FTNR",'Priority Customer'!$Z$2:$Z$50000,"&lt;&gt;"&amp;"",'Priority Customer'!$BK$2:$BK$50000,TEXT(TODAY()-1,"mmm"))</f>
        <v>3</v>
      </c>
      <c r="AA68" s="3">
        <f ca="1">COUNTIFS('FTNR Data'!$F$2:$F$49919,'Branch Summary'!F68,'FTNR Data'!$A$2:$A$49919,'Branch Summary'!G68,'FTNR Data'!$AX$2:$AX$49919,"PQM")+COUNTIFS('Priority Customer'!$B$2:$B$50000,'Branch Summary'!F68,'Priority Customer'!$D$2:$D$50000,'Branch Summary'!G68,'Priority Customer'!$Z$2:$Z$50000,"&lt;&gt;"&amp;"",'Priority Customer'!$BK$2:$BK$50000,TEXT(TODAY()-1,"mmm"))</f>
        <v>16</v>
      </c>
      <c r="AB68" s="11">
        <f t="shared" ca="1" si="7"/>
        <v>0.1875</v>
      </c>
      <c r="AC68" s="28">
        <f>IFERROR(COUNTIFS('GRT Data'!$F$2:$F$78519,'Branch Summary'!$F68,'GRT Data'!$A$2:$A$78519,'Branch Summary'!$G68,'GRT Data'!$AU$2:$AU$78519,"PQM",'GRT Data'!$CN$2:$CN$78519,0)/I68,"-")</f>
        <v>0.63636363636363635</v>
      </c>
      <c r="AD68" s="28">
        <f>IFERROR(COUNTIFS('GRT Data'!$F$2:$F$78519,'Branch Summary'!$F68,'GRT Data'!$A$2:$A$78519,'Branch Summary'!$G68,'GRT Data'!$AU$2:$AU$78519,"PQM",'GRT Data'!$CN$2:$CN$78519,1)/I68,"-")</f>
        <v>0</v>
      </c>
      <c r="AE68" s="28">
        <f>IFERROR(COUNTIFS('GRT Data'!$F$2:$F$78519,'Branch Summary'!$F68,'GRT Data'!$A$2:$A$78519,'Branch Summary'!$G68,'GRT Data'!$AU$2:$AU$78519,"PQM",'GRT Data'!$CN$2:$CN$78519,2)/I68,"-")</f>
        <v>9.0909090909090912E-2</v>
      </c>
      <c r="AF68" s="28">
        <f>IFERROR(COUNTIFS('GRT Data'!$F$2:$F$78519,'Branch Summary'!$F68,'GRT Data'!$A$2:$A$78519,'Branch Summary'!$G68,'GRT Data'!$AU$2:$AU$78519,"PQM",'GRT Data'!$CN$2:$CN$78519,"&gt;"&amp;2)/I68,"-")</f>
        <v>0.27272727272727271</v>
      </c>
    </row>
    <row r="69" spans="1:32" x14ac:dyDescent="0.35">
      <c r="A69" s="18" t="s">
        <v>773</v>
      </c>
      <c r="B69" s="18" t="s">
        <v>164</v>
      </c>
      <c r="C69" s="18" t="s">
        <v>787</v>
      </c>
      <c r="D69" s="18" t="s">
        <v>358</v>
      </c>
      <c r="E69" s="18" t="s">
        <v>143</v>
      </c>
      <c r="F69" s="19" t="s">
        <v>366</v>
      </c>
      <c r="G69" s="18" t="s">
        <v>130</v>
      </c>
      <c r="H69" s="3">
        <f>COUNTIFS('GRT Data'!$F$2:$F$78519,'Branch Summary'!F69,'GRT Data'!$A$2:$A$78519,'Branch Summary'!G69,'GRT Data'!$AU$2:$AU$78519,"Branch")</f>
        <v>2</v>
      </c>
      <c r="I69" s="3">
        <f>COUNTIFS('GRT Data'!$F$2:$F$78519,'Branch Summary'!F69,'GRT Data'!$A$2:$A$78519,'Branch Summary'!G69,'GRT Data'!$AU$2:$AU$78519,"PQM")</f>
        <v>9</v>
      </c>
      <c r="J69" s="3">
        <f t="shared" si="1"/>
        <v>11</v>
      </c>
      <c r="K69" s="11">
        <f t="shared" si="2"/>
        <v>0.81818181818181823</v>
      </c>
      <c r="L69" s="3">
        <f ca="1">COUNTIFS('GRT Data'!$F$2:$F$78519,'Branch Summary'!F69,'GRT Data'!$A$2:$A$78519,'Branch Summary'!G69,'GRT Data'!$AU$2:$AU$78519,"Branch",'GRT Data'!$AR$2:$AR$78519,$L$3)</f>
        <v>0</v>
      </c>
      <c r="M69" s="3">
        <f ca="1">COUNTIFS('GRT Data'!$F$2:$F$78519,'Branch Summary'!F69,'GRT Data'!$A$2:$A$78519,'Branch Summary'!G69,'GRT Data'!$AU$2:$AU$78519,"PQM",'GRT Data'!$AR$2:$AR$78519,$L$3)</f>
        <v>3</v>
      </c>
      <c r="N69" s="3">
        <f t="shared" ca="1" si="3"/>
        <v>3</v>
      </c>
      <c r="O69" s="11">
        <f t="shared" ca="1" si="4"/>
        <v>1</v>
      </c>
      <c r="P69" s="40">
        <f>COUNTIF('Ujala Plus DB'!$A$2:$A$40166,'Branch Summary'!G69)</f>
        <v>3</v>
      </c>
      <c r="Q69" s="43">
        <f>SUMIF('Ujala Plus DB'!$A$2:$A$40166,'Branch Summary'!G69,'Ujala Plus DB'!$W$2:$W$40166)</f>
        <v>202000</v>
      </c>
      <c r="R69" s="40">
        <f>COUNTIFS('Priority Customer'!$B$2:$B$45498,'Branch Summary'!F69,'Priority Customer'!$D$2:$D$45498,'Branch Summary'!G69,'Priority Customer'!$BD$2:$BD$45498,"&lt;&gt;"&amp;"")</f>
        <v>3</v>
      </c>
      <c r="S69" s="43">
        <f>SUMIFS('Priority Customer'!$L$2:$L$45498,'Priority Customer'!$B$2:$B$45498,'Branch Summary'!F69,'Priority Customer'!$D$2:$D$45498,'Branch Summary'!G69,'Priority Customer'!$BD$2:$BD$45498,"&lt;&gt;"&amp;"")</f>
        <v>202000</v>
      </c>
      <c r="T69" s="40">
        <f ca="1">COUNTIFS('Priority Customer'!$B$2:$B$50000,'Branch Summary'!F69,'Priority Customer'!$D$2:$D$50000,'Branch Summary'!G69,'Priority Customer'!$Q$2:$Q$50000,"FTNR",'Priority Customer'!$Z$2:$Z$50000,"&lt;&gt;"&amp;"",'Priority Customer'!$BK$2:$BK$50000,TEXT(TODAY()-1,"mmm"))</f>
        <v>0</v>
      </c>
      <c r="U69" s="40">
        <f ca="1">COUNTIFS('Priority Customer'!$B$2:$B$50000,'Branch Summary'!F69,'Priority Customer'!$D$2:$D$50000,'Branch Summary'!G69,'Priority Customer'!$Z$2:$Z$50000,"&lt;&gt;"&amp;"",'Priority Customer'!$BK$2:$BK$50000,TEXT(TODAY()-1,"mmm"))</f>
        <v>4</v>
      </c>
      <c r="V69" s="26">
        <f t="shared" ca="1" si="5"/>
        <v>0</v>
      </c>
      <c r="W69" s="3">
        <f>COUNTIFS('FTNR Data'!$F$2:$F$49919,'Branch Summary'!F69,'FTNR Data'!$A$2:$A$49919,'Branch Summary'!G69,'FTNR Data'!$AX$2:$AX$49919,"Branch",'FTNR Data'!$S$2:$S$49919,"FTNR")</f>
        <v>0</v>
      </c>
      <c r="X69" s="3">
        <f>COUNTIFS('FTNR Data'!$F$2:$F$49919,'Branch Summary'!F69,'FTNR Data'!$A$2:$A$49919,'Branch Summary'!G69,'FTNR Data'!$AX$2:$AX$49919,"Branch")</f>
        <v>2</v>
      </c>
      <c r="Y69" s="11">
        <f t="shared" si="6"/>
        <v>0</v>
      </c>
      <c r="Z69" s="3">
        <f ca="1">COUNTIFS('FTNR Data'!$F$2:$F$49919,'Branch Summary'!F69,'FTNR Data'!$A$2:$A$49919,'Branch Summary'!G69,'FTNR Data'!$AX$2:$AX$49919,"PQM",'FTNR Data'!$S$2:$S$49919,"FTNR")+COUNTIFS('Priority Customer'!$B$2:$B$50000,'Branch Summary'!F69,'Priority Customer'!$D$2:$D$50000,'Branch Summary'!G69,'Priority Customer'!$Q$2:$Q$50000,"FTNR",'Priority Customer'!$Z$2:$Z$50000,"&lt;&gt;"&amp;"",'Priority Customer'!$BK$2:$BK$50000,TEXT(TODAY()-1,"mmm"))</f>
        <v>0</v>
      </c>
      <c r="AA69" s="3">
        <f ca="1">COUNTIFS('FTNR Data'!$F$2:$F$49919,'Branch Summary'!F69,'FTNR Data'!$A$2:$A$49919,'Branch Summary'!G69,'FTNR Data'!$AX$2:$AX$49919,"PQM")+COUNTIFS('Priority Customer'!$B$2:$B$50000,'Branch Summary'!F69,'Priority Customer'!$D$2:$D$50000,'Branch Summary'!G69,'Priority Customer'!$Z$2:$Z$50000,"&lt;&gt;"&amp;"",'Priority Customer'!$BK$2:$BK$50000,TEXT(TODAY()-1,"mmm"))</f>
        <v>12</v>
      </c>
      <c r="AB69" s="11">
        <f t="shared" ca="1" si="7"/>
        <v>0</v>
      </c>
      <c r="AC69" s="28">
        <f>IFERROR(COUNTIFS('GRT Data'!$F$2:$F$78519,'Branch Summary'!$F69,'GRT Data'!$A$2:$A$78519,'Branch Summary'!$G69,'GRT Data'!$AU$2:$AU$78519,"PQM",'GRT Data'!$CN$2:$CN$78519,0)/I69,"-")</f>
        <v>0.88888888888888884</v>
      </c>
      <c r="AD69" s="28">
        <f>IFERROR(COUNTIFS('GRT Data'!$F$2:$F$78519,'Branch Summary'!$F69,'GRT Data'!$A$2:$A$78519,'Branch Summary'!$G69,'GRT Data'!$AU$2:$AU$78519,"PQM",'GRT Data'!$CN$2:$CN$78519,1)/I69,"-")</f>
        <v>0.1111111111111111</v>
      </c>
      <c r="AE69" s="28">
        <f>IFERROR(COUNTIFS('GRT Data'!$F$2:$F$78519,'Branch Summary'!$F69,'GRT Data'!$A$2:$A$78519,'Branch Summary'!$G69,'GRT Data'!$AU$2:$AU$78519,"PQM",'GRT Data'!$CN$2:$CN$78519,2)/I69,"-")</f>
        <v>0</v>
      </c>
      <c r="AF69" s="28">
        <f>IFERROR(COUNTIFS('GRT Data'!$F$2:$F$78519,'Branch Summary'!$F69,'GRT Data'!$A$2:$A$78519,'Branch Summary'!$G69,'GRT Data'!$AU$2:$AU$78519,"PQM",'GRT Data'!$CN$2:$CN$78519,"&gt;"&amp;2)/I69,"-")</f>
        <v>0</v>
      </c>
    </row>
    <row r="70" spans="1:32" x14ac:dyDescent="0.35">
      <c r="A70" s="18" t="s">
        <v>773</v>
      </c>
      <c r="B70" s="18" t="s">
        <v>15614</v>
      </c>
      <c r="C70" s="18" t="s">
        <v>787</v>
      </c>
      <c r="D70" s="18" t="s">
        <v>352</v>
      </c>
      <c r="E70" s="18" t="s">
        <v>401</v>
      </c>
      <c r="F70" s="19" t="s">
        <v>402</v>
      </c>
      <c r="G70" s="18" t="s">
        <v>153</v>
      </c>
      <c r="H70" s="3">
        <f>COUNTIFS('GRT Data'!$F$2:$F$78519,'Branch Summary'!F70,'GRT Data'!$A$2:$A$78519,'Branch Summary'!G70,'GRT Data'!$AU$2:$AU$78519,"Branch")</f>
        <v>2</v>
      </c>
      <c r="I70" s="3">
        <f>COUNTIFS('GRT Data'!$F$2:$F$78519,'Branch Summary'!F70,'GRT Data'!$A$2:$A$78519,'Branch Summary'!G70,'GRT Data'!$AU$2:$AU$78519,"PQM")</f>
        <v>4</v>
      </c>
      <c r="J70" s="3">
        <f t="shared" ref="J70:J131" si="8">SUM(H70:I70)</f>
        <v>6</v>
      </c>
      <c r="K70" s="11">
        <f t="shared" ref="K70:K131" si="9">IFERROR(I70/J70,"-")</f>
        <v>0.66666666666666663</v>
      </c>
      <c r="L70" s="3">
        <f ca="1">COUNTIFS('GRT Data'!$F$2:$F$78519,'Branch Summary'!F70,'GRT Data'!$A$2:$A$78519,'Branch Summary'!G70,'GRT Data'!$AU$2:$AU$78519,"Branch",'GRT Data'!$AR$2:$AR$78519,$L$3)</f>
        <v>0</v>
      </c>
      <c r="M70" s="3">
        <f ca="1">COUNTIFS('GRT Data'!$F$2:$F$78519,'Branch Summary'!F70,'GRT Data'!$A$2:$A$78519,'Branch Summary'!G70,'GRT Data'!$AU$2:$AU$78519,"PQM",'GRT Data'!$AR$2:$AR$78519,$L$3)</f>
        <v>0</v>
      </c>
      <c r="N70" s="3">
        <f t="shared" ref="N70:N131" ca="1" si="10">M70+L70</f>
        <v>0</v>
      </c>
      <c r="O70" s="11" t="str">
        <f t="shared" ref="O70:O131" ca="1" si="11">IFERROR(M70/N70,"-")</f>
        <v>-</v>
      </c>
      <c r="P70" s="40">
        <f>COUNTIF('Ujala Plus DB'!$A$2:$A$40166,'Branch Summary'!G70)</f>
        <v>4</v>
      </c>
      <c r="Q70" s="43">
        <f>SUMIF('Ujala Plus DB'!$A$2:$A$40166,'Branch Summary'!G70,'Ujala Plus DB'!$W$2:$W$40166)</f>
        <v>308000</v>
      </c>
      <c r="R70" s="40">
        <f>COUNTIFS('Priority Customer'!$B$2:$B$45498,'Branch Summary'!F70,'Priority Customer'!$D$2:$D$45498,'Branch Summary'!G70,'Priority Customer'!$BD$2:$BD$45498,"&lt;&gt;"&amp;"")</f>
        <v>3</v>
      </c>
      <c r="S70" s="43">
        <f>SUMIFS('Priority Customer'!$L$2:$L$45498,'Priority Customer'!$B$2:$B$45498,'Branch Summary'!F70,'Priority Customer'!$D$2:$D$45498,'Branch Summary'!G70,'Priority Customer'!$BD$2:$BD$45498,"&lt;&gt;"&amp;"")</f>
        <v>231000</v>
      </c>
      <c r="T70" s="40">
        <f ca="1">COUNTIFS('Priority Customer'!$B$2:$B$50000,'Branch Summary'!F70,'Priority Customer'!$D$2:$D$50000,'Branch Summary'!G70,'Priority Customer'!$Q$2:$Q$50000,"FTNR",'Priority Customer'!$Z$2:$Z$50000,"&lt;&gt;"&amp;"",'Priority Customer'!$BK$2:$BK$50000,TEXT(TODAY()-1,"mmm"))</f>
        <v>0</v>
      </c>
      <c r="U70" s="40">
        <f ca="1">COUNTIFS('Priority Customer'!$B$2:$B$50000,'Branch Summary'!F70,'Priority Customer'!$D$2:$D$50000,'Branch Summary'!G70,'Priority Customer'!$Z$2:$Z$50000,"&lt;&gt;"&amp;"",'Priority Customer'!$BK$2:$BK$50000,TEXT(TODAY()-1,"mmm"))</f>
        <v>3</v>
      </c>
      <c r="V70" s="26">
        <f t="shared" ref="V70:V131" ca="1" si="12">IFERROR(T70/U70,"-")</f>
        <v>0</v>
      </c>
      <c r="W70" s="3">
        <f>COUNTIFS('FTNR Data'!$F$2:$F$49919,'Branch Summary'!F70,'FTNR Data'!$A$2:$A$49919,'Branch Summary'!G70,'FTNR Data'!$AX$2:$AX$49919,"Branch",'FTNR Data'!$S$2:$S$49919,"FTNR")</f>
        <v>0</v>
      </c>
      <c r="X70" s="3">
        <f>COUNTIFS('FTNR Data'!$F$2:$F$49919,'Branch Summary'!F70,'FTNR Data'!$A$2:$A$49919,'Branch Summary'!G70,'FTNR Data'!$AX$2:$AX$49919,"Branch")</f>
        <v>2</v>
      </c>
      <c r="Y70" s="11">
        <f t="shared" ref="Y70:Y131" si="13">IFERROR(W70/X70,"-")</f>
        <v>0</v>
      </c>
      <c r="Z70" s="3">
        <f ca="1">COUNTIFS('FTNR Data'!$F$2:$F$49919,'Branch Summary'!F70,'FTNR Data'!$A$2:$A$49919,'Branch Summary'!G70,'FTNR Data'!$AX$2:$AX$49919,"PQM",'FTNR Data'!$S$2:$S$49919,"FTNR")+COUNTIFS('Priority Customer'!$B$2:$B$50000,'Branch Summary'!F70,'Priority Customer'!$D$2:$D$50000,'Branch Summary'!G70,'Priority Customer'!$Q$2:$Q$50000,"FTNR",'Priority Customer'!$Z$2:$Z$50000,"&lt;&gt;"&amp;"",'Priority Customer'!$BK$2:$BK$50000,TEXT(TODAY()-1,"mmm"))</f>
        <v>0</v>
      </c>
      <c r="AA70" s="3">
        <f ca="1">COUNTIFS('FTNR Data'!$F$2:$F$49919,'Branch Summary'!F70,'FTNR Data'!$A$2:$A$49919,'Branch Summary'!G70,'FTNR Data'!$AX$2:$AX$49919,"PQM")+COUNTIFS('Priority Customer'!$B$2:$B$50000,'Branch Summary'!F70,'Priority Customer'!$D$2:$D$50000,'Branch Summary'!G70,'Priority Customer'!$Z$2:$Z$50000,"&lt;&gt;"&amp;"",'Priority Customer'!$BK$2:$BK$50000,TEXT(TODAY()-1,"mmm"))</f>
        <v>7</v>
      </c>
      <c r="AB70" s="11">
        <f t="shared" ref="AB70:AB131" ca="1" si="14">IFERROR(Z70/AA70,"-")</f>
        <v>0</v>
      </c>
      <c r="AC70" s="28">
        <f>IFERROR(COUNTIFS('GRT Data'!$F$2:$F$78519,'Branch Summary'!$F70,'GRT Data'!$A$2:$A$78519,'Branch Summary'!$G70,'GRT Data'!$AU$2:$AU$78519,"PQM",'GRT Data'!$CN$2:$CN$78519,0)/I70,"-")</f>
        <v>1</v>
      </c>
      <c r="AD70" s="28">
        <f>IFERROR(COUNTIFS('GRT Data'!$F$2:$F$78519,'Branch Summary'!$F70,'GRT Data'!$A$2:$A$78519,'Branch Summary'!$G70,'GRT Data'!$AU$2:$AU$78519,"PQM",'GRT Data'!$CN$2:$CN$78519,1)/I70,"-")</f>
        <v>0</v>
      </c>
      <c r="AE70" s="28">
        <f>IFERROR(COUNTIFS('GRT Data'!$F$2:$F$78519,'Branch Summary'!$F70,'GRT Data'!$A$2:$A$78519,'Branch Summary'!$G70,'GRT Data'!$AU$2:$AU$78519,"PQM",'GRT Data'!$CN$2:$CN$78519,2)/I70,"-")</f>
        <v>0</v>
      </c>
      <c r="AF70" s="28">
        <f>IFERROR(COUNTIFS('GRT Data'!$F$2:$F$78519,'Branch Summary'!$F70,'GRT Data'!$A$2:$A$78519,'Branch Summary'!$G70,'GRT Data'!$AU$2:$AU$78519,"PQM",'GRT Data'!$CN$2:$CN$78519,"&gt;"&amp;2)/I70,"-")</f>
        <v>0</v>
      </c>
    </row>
    <row r="71" spans="1:32" x14ac:dyDescent="0.35">
      <c r="A71" s="18" t="s">
        <v>773</v>
      </c>
      <c r="B71" s="18" t="s">
        <v>15615</v>
      </c>
      <c r="C71" s="18" t="s">
        <v>787</v>
      </c>
      <c r="D71" s="18" t="s">
        <v>358</v>
      </c>
      <c r="E71" s="18" t="s">
        <v>361</v>
      </c>
      <c r="F71" s="19" t="s">
        <v>362</v>
      </c>
      <c r="G71" s="18" t="s">
        <v>914</v>
      </c>
      <c r="H71" s="3">
        <f>COUNTIFS('GRT Data'!$F$2:$F$78519,'Branch Summary'!F71,'GRT Data'!$A$2:$A$78519,'Branch Summary'!G71,'GRT Data'!$AU$2:$AU$78519,"Branch")</f>
        <v>6</v>
      </c>
      <c r="I71" s="3">
        <f>COUNTIFS('GRT Data'!$F$2:$F$78519,'Branch Summary'!F71,'GRT Data'!$A$2:$A$78519,'Branch Summary'!G71,'GRT Data'!$AU$2:$AU$78519,"PQM")</f>
        <v>18</v>
      </c>
      <c r="J71" s="3">
        <f t="shared" si="8"/>
        <v>24</v>
      </c>
      <c r="K71" s="11">
        <f t="shared" si="9"/>
        <v>0.75</v>
      </c>
      <c r="L71" s="3">
        <f ca="1">COUNTIFS('GRT Data'!$F$2:$F$78519,'Branch Summary'!F71,'GRT Data'!$A$2:$A$78519,'Branch Summary'!G71,'GRT Data'!$AU$2:$AU$78519,"Branch",'GRT Data'!$AR$2:$AR$78519,$L$3)</f>
        <v>0</v>
      </c>
      <c r="M71" s="3">
        <f ca="1">COUNTIFS('GRT Data'!$F$2:$F$78519,'Branch Summary'!F71,'GRT Data'!$A$2:$A$78519,'Branch Summary'!G71,'GRT Data'!$AU$2:$AU$78519,"PQM",'GRT Data'!$AR$2:$AR$78519,$L$3)</f>
        <v>4</v>
      </c>
      <c r="N71" s="3">
        <f t="shared" ca="1" si="10"/>
        <v>4</v>
      </c>
      <c r="O71" s="11">
        <f t="shared" ca="1" si="11"/>
        <v>1</v>
      </c>
      <c r="P71" s="40">
        <f>COUNTIF('Ujala Plus DB'!$A$2:$A$40166,'Branch Summary'!G71)</f>
        <v>10</v>
      </c>
      <c r="Q71" s="43">
        <f>SUMIF('Ujala Plus DB'!$A$2:$A$40166,'Branch Summary'!G71,'Ujala Plus DB'!$W$2:$W$40166)</f>
        <v>846000</v>
      </c>
      <c r="R71" s="40">
        <f>COUNTIFS('Priority Customer'!$B$2:$B$45498,'Branch Summary'!F71,'Priority Customer'!$D$2:$D$45498,'Branch Summary'!G71,'Priority Customer'!$BD$2:$BD$45498,"&lt;&gt;"&amp;"")</f>
        <v>2</v>
      </c>
      <c r="S71" s="43">
        <f>SUMIFS('Priority Customer'!$L$2:$L$45498,'Priority Customer'!$B$2:$B$45498,'Branch Summary'!F71,'Priority Customer'!$D$2:$D$45498,'Branch Summary'!G71,'Priority Customer'!$BD$2:$BD$45498,"&lt;&gt;"&amp;"")</f>
        <v>167000</v>
      </c>
      <c r="T71" s="40">
        <f ca="1">COUNTIFS('Priority Customer'!$B$2:$B$50000,'Branch Summary'!F71,'Priority Customer'!$D$2:$D$50000,'Branch Summary'!G71,'Priority Customer'!$Q$2:$Q$50000,"FTNR",'Priority Customer'!$Z$2:$Z$50000,"&lt;&gt;"&amp;"",'Priority Customer'!$BK$2:$BK$50000,TEXT(TODAY()-1,"mmm"))</f>
        <v>1</v>
      </c>
      <c r="U71" s="40">
        <f ca="1">COUNTIFS('Priority Customer'!$B$2:$B$50000,'Branch Summary'!F71,'Priority Customer'!$D$2:$D$50000,'Branch Summary'!G71,'Priority Customer'!$Z$2:$Z$50000,"&lt;&gt;"&amp;"",'Priority Customer'!$BK$2:$BK$50000,TEXT(TODAY()-1,"mmm"))</f>
        <v>4</v>
      </c>
      <c r="V71" s="26">
        <f t="shared" ca="1" si="12"/>
        <v>0.25</v>
      </c>
      <c r="W71" s="3">
        <f>COUNTIFS('FTNR Data'!$F$2:$F$49919,'Branch Summary'!F71,'FTNR Data'!$A$2:$A$49919,'Branch Summary'!G71,'FTNR Data'!$AX$2:$AX$49919,"Branch",'FTNR Data'!$S$2:$S$49919,"FTNR")</f>
        <v>0</v>
      </c>
      <c r="X71" s="3">
        <f>COUNTIFS('FTNR Data'!$F$2:$F$49919,'Branch Summary'!F71,'FTNR Data'!$A$2:$A$49919,'Branch Summary'!G71,'FTNR Data'!$AX$2:$AX$49919,"Branch")</f>
        <v>6</v>
      </c>
      <c r="Y71" s="11">
        <f t="shared" si="13"/>
        <v>0</v>
      </c>
      <c r="Z71" s="3">
        <f ca="1">COUNTIFS('FTNR Data'!$F$2:$F$49919,'Branch Summary'!F71,'FTNR Data'!$A$2:$A$49919,'Branch Summary'!G71,'FTNR Data'!$AX$2:$AX$49919,"PQM",'FTNR Data'!$S$2:$S$49919,"FTNR")+COUNTIFS('Priority Customer'!$B$2:$B$50000,'Branch Summary'!F71,'Priority Customer'!$D$2:$D$50000,'Branch Summary'!G71,'Priority Customer'!$Q$2:$Q$50000,"FTNR",'Priority Customer'!$Z$2:$Z$50000,"&lt;&gt;"&amp;"",'Priority Customer'!$BK$2:$BK$50000,TEXT(TODAY()-1,"mmm"))</f>
        <v>7</v>
      </c>
      <c r="AA71" s="3">
        <f ca="1">COUNTIFS('FTNR Data'!$F$2:$F$49919,'Branch Summary'!F71,'FTNR Data'!$A$2:$A$49919,'Branch Summary'!G71,'FTNR Data'!$AX$2:$AX$49919,"PQM")+COUNTIFS('Priority Customer'!$B$2:$B$50000,'Branch Summary'!F71,'Priority Customer'!$D$2:$D$50000,'Branch Summary'!G71,'Priority Customer'!$Z$2:$Z$50000,"&lt;&gt;"&amp;"",'Priority Customer'!$BK$2:$BK$50000,TEXT(TODAY()-1,"mmm"))</f>
        <v>23</v>
      </c>
      <c r="AB71" s="11">
        <f t="shared" ca="1" si="14"/>
        <v>0.30434782608695654</v>
      </c>
      <c r="AC71" s="28">
        <f>IFERROR(COUNTIFS('GRT Data'!$F$2:$F$78519,'Branch Summary'!$F71,'GRT Data'!$A$2:$A$78519,'Branch Summary'!$G71,'GRT Data'!$AU$2:$AU$78519,"PQM",'GRT Data'!$CN$2:$CN$78519,0)/I71,"-")</f>
        <v>0.66666666666666663</v>
      </c>
      <c r="AD71" s="28">
        <f>IFERROR(COUNTIFS('GRT Data'!$F$2:$F$78519,'Branch Summary'!$F71,'GRT Data'!$A$2:$A$78519,'Branch Summary'!$G71,'GRT Data'!$AU$2:$AU$78519,"PQM",'GRT Data'!$CN$2:$CN$78519,1)/I71,"-")</f>
        <v>0.22222222222222221</v>
      </c>
      <c r="AE71" s="28">
        <f>IFERROR(COUNTIFS('GRT Data'!$F$2:$F$78519,'Branch Summary'!$F71,'GRT Data'!$A$2:$A$78519,'Branch Summary'!$G71,'GRT Data'!$AU$2:$AU$78519,"PQM",'GRT Data'!$CN$2:$CN$78519,2)/I71,"-")</f>
        <v>0.1111111111111111</v>
      </c>
      <c r="AF71" s="28">
        <f>IFERROR(COUNTIFS('GRT Data'!$F$2:$F$78519,'Branch Summary'!$F71,'GRT Data'!$A$2:$A$78519,'Branch Summary'!$G71,'GRT Data'!$AU$2:$AU$78519,"PQM",'GRT Data'!$CN$2:$CN$78519,"&gt;"&amp;2)/I71,"-")</f>
        <v>0</v>
      </c>
    </row>
    <row r="72" spans="1:32" x14ac:dyDescent="0.35">
      <c r="A72" s="18" t="s">
        <v>773</v>
      </c>
      <c r="B72" s="18" t="s">
        <v>15615</v>
      </c>
      <c r="C72" s="18" t="s">
        <v>787</v>
      </c>
      <c r="D72" s="18" t="s">
        <v>358</v>
      </c>
      <c r="E72" s="18" t="s">
        <v>136</v>
      </c>
      <c r="F72" s="19" t="s">
        <v>380</v>
      </c>
      <c r="G72" s="18" t="s">
        <v>140</v>
      </c>
      <c r="H72" s="3">
        <f>COUNTIFS('GRT Data'!$F$2:$F$78519,'Branch Summary'!F72,'GRT Data'!$A$2:$A$78519,'Branch Summary'!G72,'GRT Data'!$AU$2:$AU$78519,"Branch")</f>
        <v>4</v>
      </c>
      <c r="I72" s="3">
        <f>COUNTIFS('GRT Data'!$F$2:$F$78519,'Branch Summary'!F72,'GRT Data'!$A$2:$A$78519,'Branch Summary'!G72,'GRT Data'!$AU$2:$AU$78519,"PQM")</f>
        <v>11</v>
      </c>
      <c r="J72" s="3">
        <f t="shared" si="8"/>
        <v>15</v>
      </c>
      <c r="K72" s="11">
        <f t="shared" si="9"/>
        <v>0.73333333333333328</v>
      </c>
      <c r="L72" s="3">
        <f ca="1">COUNTIFS('GRT Data'!$F$2:$F$78519,'Branch Summary'!F72,'GRT Data'!$A$2:$A$78519,'Branch Summary'!G72,'GRT Data'!$AU$2:$AU$78519,"Branch",'GRT Data'!$AR$2:$AR$78519,$L$3)</f>
        <v>3</v>
      </c>
      <c r="M72" s="3">
        <f ca="1">COUNTIFS('GRT Data'!$F$2:$F$78519,'Branch Summary'!F72,'GRT Data'!$A$2:$A$78519,'Branch Summary'!G72,'GRT Data'!$AU$2:$AU$78519,"PQM",'GRT Data'!$AR$2:$AR$78519,$L$3)</f>
        <v>1</v>
      </c>
      <c r="N72" s="3">
        <f t="shared" ca="1" si="10"/>
        <v>4</v>
      </c>
      <c r="O72" s="11">
        <f t="shared" ca="1" si="11"/>
        <v>0.25</v>
      </c>
      <c r="P72" s="40">
        <f>COUNTIF('Ujala Plus DB'!$A$2:$A$40166,'Branch Summary'!G72)</f>
        <v>7</v>
      </c>
      <c r="Q72" s="43">
        <f>SUMIF('Ujala Plus DB'!$A$2:$A$40166,'Branch Summary'!G72,'Ujala Plus DB'!$W$2:$W$40166)</f>
        <v>564000</v>
      </c>
      <c r="R72" s="40">
        <f>COUNTIFS('Priority Customer'!$B$2:$B$45498,'Branch Summary'!F72,'Priority Customer'!$D$2:$D$45498,'Branch Summary'!G72,'Priority Customer'!$BD$2:$BD$45498,"&lt;&gt;"&amp;"")</f>
        <v>4</v>
      </c>
      <c r="S72" s="43">
        <f>SUMIFS('Priority Customer'!$L$2:$L$45498,'Priority Customer'!$B$2:$B$45498,'Branch Summary'!F72,'Priority Customer'!$D$2:$D$45498,'Branch Summary'!G72,'Priority Customer'!$BD$2:$BD$45498,"&lt;&gt;"&amp;"")</f>
        <v>324000</v>
      </c>
      <c r="T72" s="40">
        <f ca="1">COUNTIFS('Priority Customer'!$B$2:$B$50000,'Branch Summary'!F72,'Priority Customer'!$D$2:$D$50000,'Branch Summary'!G72,'Priority Customer'!$Q$2:$Q$50000,"FTNR",'Priority Customer'!$Z$2:$Z$50000,"&lt;&gt;"&amp;"",'Priority Customer'!$BK$2:$BK$50000,TEXT(TODAY()-1,"mmm"))</f>
        <v>1</v>
      </c>
      <c r="U72" s="40">
        <f ca="1">COUNTIFS('Priority Customer'!$B$2:$B$50000,'Branch Summary'!F72,'Priority Customer'!$D$2:$D$50000,'Branch Summary'!G72,'Priority Customer'!$Z$2:$Z$50000,"&lt;&gt;"&amp;"",'Priority Customer'!$BK$2:$BK$50000,TEXT(TODAY()-1,"mmm"))</f>
        <v>4</v>
      </c>
      <c r="V72" s="26">
        <f t="shared" ca="1" si="12"/>
        <v>0.25</v>
      </c>
      <c r="W72" s="3">
        <f>COUNTIFS('FTNR Data'!$F$2:$F$49919,'Branch Summary'!F72,'FTNR Data'!$A$2:$A$49919,'Branch Summary'!G72,'FTNR Data'!$AX$2:$AX$49919,"Branch",'FTNR Data'!$S$2:$S$49919,"FTNR")</f>
        <v>0</v>
      </c>
      <c r="X72" s="3">
        <f>COUNTIFS('FTNR Data'!$F$2:$F$49919,'Branch Summary'!F72,'FTNR Data'!$A$2:$A$49919,'Branch Summary'!G72,'FTNR Data'!$AX$2:$AX$49919,"Branch")</f>
        <v>3</v>
      </c>
      <c r="Y72" s="11">
        <f t="shared" si="13"/>
        <v>0</v>
      </c>
      <c r="Z72" s="3">
        <f ca="1">COUNTIFS('FTNR Data'!$F$2:$F$49919,'Branch Summary'!F72,'FTNR Data'!$A$2:$A$49919,'Branch Summary'!G72,'FTNR Data'!$AX$2:$AX$49919,"PQM",'FTNR Data'!$S$2:$S$49919,"FTNR")+COUNTIFS('Priority Customer'!$B$2:$B$50000,'Branch Summary'!F72,'Priority Customer'!$D$2:$D$50000,'Branch Summary'!G72,'Priority Customer'!$Q$2:$Q$50000,"FTNR",'Priority Customer'!$Z$2:$Z$50000,"&lt;&gt;"&amp;"",'Priority Customer'!$BK$2:$BK$50000,TEXT(TODAY()-1,"mmm"))</f>
        <v>1</v>
      </c>
      <c r="AA72" s="3">
        <f ca="1">COUNTIFS('FTNR Data'!$F$2:$F$49919,'Branch Summary'!F72,'FTNR Data'!$A$2:$A$49919,'Branch Summary'!G72,'FTNR Data'!$AX$2:$AX$49919,"PQM")+COUNTIFS('Priority Customer'!$B$2:$B$50000,'Branch Summary'!F72,'Priority Customer'!$D$2:$D$50000,'Branch Summary'!G72,'Priority Customer'!$Z$2:$Z$50000,"&lt;&gt;"&amp;"",'Priority Customer'!$BK$2:$BK$50000,TEXT(TODAY()-1,"mmm"))</f>
        <v>15</v>
      </c>
      <c r="AB72" s="11">
        <f t="shared" ca="1" si="14"/>
        <v>6.6666666666666666E-2</v>
      </c>
      <c r="AC72" s="28">
        <f>IFERROR(COUNTIFS('GRT Data'!$F$2:$F$78519,'Branch Summary'!$F72,'GRT Data'!$A$2:$A$78519,'Branch Summary'!$G72,'GRT Data'!$AU$2:$AU$78519,"PQM",'GRT Data'!$CN$2:$CN$78519,0)/I72,"-")</f>
        <v>0.90909090909090906</v>
      </c>
      <c r="AD72" s="28">
        <f>IFERROR(COUNTIFS('GRT Data'!$F$2:$F$78519,'Branch Summary'!$F72,'GRT Data'!$A$2:$A$78519,'Branch Summary'!$G72,'GRT Data'!$AU$2:$AU$78519,"PQM",'GRT Data'!$CN$2:$CN$78519,1)/I72,"-")</f>
        <v>9.0909090909090912E-2</v>
      </c>
      <c r="AE72" s="28">
        <f>IFERROR(COUNTIFS('GRT Data'!$F$2:$F$78519,'Branch Summary'!$F72,'GRT Data'!$A$2:$A$78519,'Branch Summary'!$G72,'GRT Data'!$AU$2:$AU$78519,"PQM",'GRT Data'!$CN$2:$CN$78519,2)/I72,"-")</f>
        <v>0</v>
      </c>
      <c r="AF72" s="28">
        <f>IFERROR(COUNTIFS('GRT Data'!$F$2:$F$78519,'Branch Summary'!$F72,'GRT Data'!$A$2:$A$78519,'Branch Summary'!$G72,'GRT Data'!$AU$2:$AU$78519,"PQM",'GRT Data'!$CN$2:$CN$78519,"&gt;"&amp;2)/I72,"-")</f>
        <v>0</v>
      </c>
    </row>
    <row r="73" spans="1:32" x14ac:dyDescent="0.35">
      <c r="A73" s="18" t="s">
        <v>773</v>
      </c>
      <c r="B73" s="18" t="s">
        <v>15616</v>
      </c>
      <c r="C73" s="18" t="s">
        <v>787</v>
      </c>
      <c r="D73" s="18" t="s">
        <v>358</v>
      </c>
      <c r="E73" s="18" t="s">
        <v>92</v>
      </c>
      <c r="F73" s="19" t="s">
        <v>461</v>
      </c>
      <c r="G73" s="18" t="s">
        <v>691</v>
      </c>
      <c r="H73" s="3">
        <f>COUNTIFS('GRT Data'!$F$2:$F$78519,'Branch Summary'!F73,'GRT Data'!$A$2:$A$78519,'Branch Summary'!G73,'GRT Data'!$AU$2:$AU$78519,"Branch")</f>
        <v>9</v>
      </c>
      <c r="I73" s="3">
        <f>COUNTIFS('GRT Data'!$F$2:$F$78519,'Branch Summary'!F73,'GRT Data'!$A$2:$A$78519,'Branch Summary'!G73,'GRT Data'!$AU$2:$AU$78519,"PQM")</f>
        <v>16</v>
      </c>
      <c r="J73" s="3">
        <f t="shared" si="8"/>
        <v>25</v>
      </c>
      <c r="K73" s="11">
        <f t="shared" si="9"/>
        <v>0.64</v>
      </c>
      <c r="L73" s="3">
        <f ca="1">COUNTIFS('GRT Data'!$F$2:$F$78519,'Branch Summary'!F73,'GRT Data'!$A$2:$A$78519,'Branch Summary'!G73,'GRT Data'!$AU$2:$AU$78519,"Branch",'GRT Data'!$AR$2:$AR$78519,$L$3)</f>
        <v>3</v>
      </c>
      <c r="M73" s="3">
        <f ca="1">COUNTIFS('GRT Data'!$F$2:$F$78519,'Branch Summary'!F73,'GRT Data'!$A$2:$A$78519,'Branch Summary'!G73,'GRT Data'!$AU$2:$AU$78519,"PQM",'GRT Data'!$AR$2:$AR$78519,$L$3)</f>
        <v>6</v>
      </c>
      <c r="N73" s="3">
        <f t="shared" ca="1" si="10"/>
        <v>9</v>
      </c>
      <c r="O73" s="11">
        <f t="shared" ca="1" si="11"/>
        <v>0.66666666666666663</v>
      </c>
      <c r="P73" s="40">
        <f>COUNTIF('Ujala Plus DB'!$A$2:$A$40166,'Branch Summary'!G73)</f>
        <v>8</v>
      </c>
      <c r="Q73" s="43">
        <f>SUMIF('Ujala Plus DB'!$A$2:$A$40166,'Branch Summary'!G73,'Ujala Plus DB'!$W$2:$W$40166)</f>
        <v>639000</v>
      </c>
      <c r="R73" s="40">
        <f>COUNTIFS('Priority Customer'!$B$2:$B$45498,'Branch Summary'!F73,'Priority Customer'!$D$2:$D$45498,'Branch Summary'!G73,'Priority Customer'!$BD$2:$BD$45498,"&lt;&gt;"&amp;"")</f>
        <v>3</v>
      </c>
      <c r="S73" s="43">
        <f>SUMIFS('Priority Customer'!$L$2:$L$45498,'Priority Customer'!$B$2:$B$45498,'Branch Summary'!F73,'Priority Customer'!$D$2:$D$45498,'Branch Summary'!G73,'Priority Customer'!$BD$2:$BD$45498,"&lt;&gt;"&amp;"")</f>
        <v>244000</v>
      </c>
      <c r="T73" s="40">
        <f ca="1">COUNTIFS('Priority Customer'!$B$2:$B$50000,'Branch Summary'!F73,'Priority Customer'!$D$2:$D$50000,'Branch Summary'!G73,'Priority Customer'!$Q$2:$Q$50000,"FTNR",'Priority Customer'!$Z$2:$Z$50000,"&lt;&gt;"&amp;"",'Priority Customer'!$BK$2:$BK$50000,TEXT(TODAY()-1,"mmm"))</f>
        <v>0</v>
      </c>
      <c r="U73" s="40">
        <f ca="1">COUNTIFS('Priority Customer'!$B$2:$B$50000,'Branch Summary'!F73,'Priority Customer'!$D$2:$D$50000,'Branch Summary'!G73,'Priority Customer'!$Z$2:$Z$50000,"&lt;&gt;"&amp;"",'Priority Customer'!$BK$2:$BK$50000,TEXT(TODAY()-1,"mmm"))</f>
        <v>3</v>
      </c>
      <c r="V73" s="26">
        <f t="shared" ca="1" si="12"/>
        <v>0</v>
      </c>
      <c r="W73" s="3">
        <f>COUNTIFS('FTNR Data'!$F$2:$F$49919,'Branch Summary'!F73,'FTNR Data'!$A$2:$A$49919,'Branch Summary'!G73,'FTNR Data'!$AX$2:$AX$49919,"Branch",'FTNR Data'!$S$2:$S$49919,"FTNR")</f>
        <v>2</v>
      </c>
      <c r="X73" s="3">
        <f>COUNTIFS('FTNR Data'!$F$2:$F$49919,'Branch Summary'!F73,'FTNR Data'!$A$2:$A$49919,'Branch Summary'!G73,'FTNR Data'!$AX$2:$AX$49919,"Branch")</f>
        <v>8</v>
      </c>
      <c r="Y73" s="11">
        <f t="shared" si="13"/>
        <v>0.25</v>
      </c>
      <c r="Z73" s="3">
        <f ca="1">COUNTIFS('FTNR Data'!$F$2:$F$49919,'Branch Summary'!F73,'FTNR Data'!$A$2:$A$49919,'Branch Summary'!G73,'FTNR Data'!$AX$2:$AX$49919,"PQM",'FTNR Data'!$S$2:$S$49919,"FTNR")+COUNTIFS('Priority Customer'!$B$2:$B$50000,'Branch Summary'!F73,'Priority Customer'!$D$2:$D$50000,'Branch Summary'!G73,'Priority Customer'!$Q$2:$Q$50000,"FTNR",'Priority Customer'!$Z$2:$Z$50000,"&lt;&gt;"&amp;"",'Priority Customer'!$BK$2:$BK$50000,TEXT(TODAY()-1,"mmm"))</f>
        <v>1</v>
      </c>
      <c r="AA73" s="3">
        <f ca="1">COUNTIFS('FTNR Data'!$F$2:$F$49919,'Branch Summary'!F73,'FTNR Data'!$A$2:$A$49919,'Branch Summary'!G73,'FTNR Data'!$AX$2:$AX$49919,"PQM")+COUNTIFS('Priority Customer'!$B$2:$B$50000,'Branch Summary'!F73,'Priority Customer'!$D$2:$D$50000,'Branch Summary'!G73,'Priority Customer'!$Z$2:$Z$50000,"&lt;&gt;"&amp;"",'Priority Customer'!$BK$2:$BK$50000,TEXT(TODAY()-1,"mmm"))</f>
        <v>19</v>
      </c>
      <c r="AB73" s="11">
        <f t="shared" ca="1" si="14"/>
        <v>5.2631578947368418E-2</v>
      </c>
      <c r="AC73" s="28">
        <f>IFERROR(COUNTIFS('GRT Data'!$F$2:$F$78519,'Branch Summary'!$F73,'GRT Data'!$A$2:$A$78519,'Branch Summary'!$G73,'GRT Data'!$AU$2:$AU$78519,"PQM",'GRT Data'!$CN$2:$CN$78519,0)/I73,"-")</f>
        <v>0.8125</v>
      </c>
      <c r="AD73" s="28">
        <f>IFERROR(COUNTIFS('GRT Data'!$F$2:$F$78519,'Branch Summary'!$F73,'GRT Data'!$A$2:$A$78519,'Branch Summary'!$G73,'GRT Data'!$AU$2:$AU$78519,"PQM",'GRT Data'!$CN$2:$CN$78519,1)/I73,"-")</f>
        <v>0.1875</v>
      </c>
      <c r="AE73" s="28">
        <f>IFERROR(COUNTIFS('GRT Data'!$F$2:$F$78519,'Branch Summary'!$F73,'GRT Data'!$A$2:$A$78519,'Branch Summary'!$G73,'GRT Data'!$AU$2:$AU$78519,"PQM",'GRT Data'!$CN$2:$CN$78519,2)/I73,"-")</f>
        <v>0</v>
      </c>
      <c r="AF73" s="28">
        <f>IFERROR(COUNTIFS('GRT Data'!$F$2:$F$78519,'Branch Summary'!$F73,'GRT Data'!$A$2:$A$78519,'Branch Summary'!$G73,'GRT Data'!$AU$2:$AU$78519,"PQM",'GRT Data'!$CN$2:$CN$78519,"&gt;"&amp;2)/I73,"-")</f>
        <v>0</v>
      </c>
    </row>
    <row r="74" spans="1:32" x14ac:dyDescent="0.35">
      <c r="A74" s="18" t="s">
        <v>773</v>
      </c>
      <c r="B74" s="18" t="s">
        <v>15616</v>
      </c>
      <c r="C74" s="18" t="s">
        <v>787</v>
      </c>
      <c r="D74" s="18" t="s">
        <v>358</v>
      </c>
      <c r="E74" s="18" t="s">
        <v>350</v>
      </c>
      <c r="F74" s="19" t="s">
        <v>351</v>
      </c>
      <c r="G74" s="18" t="s">
        <v>119</v>
      </c>
      <c r="H74" s="3">
        <f>COUNTIFS('GRT Data'!$F$2:$F$78519,'Branch Summary'!F74,'GRT Data'!$A$2:$A$78519,'Branch Summary'!G74,'GRT Data'!$AU$2:$AU$78519,"Branch")</f>
        <v>8</v>
      </c>
      <c r="I74" s="3">
        <f>COUNTIFS('GRT Data'!$F$2:$F$78519,'Branch Summary'!F74,'GRT Data'!$A$2:$A$78519,'Branch Summary'!G74,'GRT Data'!$AU$2:$AU$78519,"PQM")</f>
        <v>7</v>
      </c>
      <c r="J74" s="3">
        <f t="shared" si="8"/>
        <v>15</v>
      </c>
      <c r="K74" s="11">
        <f t="shared" si="9"/>
        <v>0.46666666666666667</v>
      </c>
      <c r="L74" s="3">
        <f ca="1">COUNTIFS('GRT Data'!$F$2:$F$78519,'Branch Summary'!F74,'GRT Data'!$A$2:$A$78519,'Branch Summary'!G74,'GRT Data'!$AU$2:$AU$78519,"Branch",'GRT Data'!$AR$2:$AR$78519,$L$3)</f>
        <v>2</v>
      </c>
      <c r="M74" s="3">
        <f ca="1">COUNTIFS('GRT Data'!$F$2:$F$78519,'Branch Summary'!F74,'GRT Data'!$A$2:$A$78519,'Branch Summary'!G74,'GRT Data'!$AU$2:$AU$78519,"PQM",'GRT Data'!$AR$2:$AR$78519,$L$3)</f>
        <v>2</v>
      </c>
      <c r="N74" s="3">
        <f t="shared" ca="1" si="10"/>
        <v>4</v>
      </c>
      <c r="O74" s="11">
        <f t="shared" ca="1" si="11"/>
        <v>0.5</v>
      </c>
      <c r="P74" s="40">
        <f>COUNTIF('Ujala Plus DB'!$A$2:$A$40166,'Branch Summary'!G74)</f>
        <v>4</v>
      </c>
      <c r="Q74" s="43">
        <f>SUMIF('Ujala Plus DB'!$A$2:$A$40166,'Branch Summary'!G74,'Ujala Plus DB'!$W$2:$W$40166)</f>
        <v>304000</v>
      </c>
      <c r="R74" s="40">
        <f>COUNTIFS('Priority Customer'!$B$2:$B$45498,'Branch Summary'!F74,'Priority Customer'!$D$2:$D$45498,'Branch Summary'!G74,'Priority Customer'!$BD$2:$BD$45498,"&lt;&gt;"&amp;"")</f>
        <v>2</v>
      </c>
      <c r="S74" s="43">
        <f>SUMIFS('Priority Customer'!$L$2:$L$45498,'Priority Customer'!$B$2:$B$45498,'Branch Summary'!F74,'Priority Customer'!$D$2:$D$45498,'Branch Summary'!G74,'Priority Customer'!$BD$2:$BD$45498,"&lt;&gt;"&amp;"")</f>
        <v>167000</v>
      </c>
      <c r="T74" s="40">
        <f ca="1">COUNTIFS('Priority Customer'!$B$2:$B$50000,'Branch Summary'!F74,'Priority Customer'!$D$2:$D$50000,'Branch Summary'!G74,'Priority Customer'!$Q$2:$Q$50000,"FTNR",'Priority Customer'!$Z$2:$Z$50000,"&lt;&gt;"&amp;"",'Priority Customer'!$BK$2:$BK$50000,TEXT(TODAY()-1,"mmm"))</f>
        <v>0</v>
      </c>
      <c r="U74" s="40">
        <f ca="1">COUNTIFS('Priority Customer'!$B$2:$B$50000,'Branch Summary'!F74,'Priority Customer'!$D$2:$D$50000,'Branch Summary'!G74,'Priority Customer'!$Z$2:$Z$50000,"&lt;&gt;"&amp;"",'Priority Customer'!$BK$2:$BK$50000,TEXT(TODAY()-1,"mmm"))</f>
        <v>3</v>
      </c>
      <c r="V74" s="26">
        <f t="shared" ca="1" si="12"/>
        <v>0</v>
      </c>
      <c r="W74" s="3">
        <f>COUNTIFS('FTNR Data'!$F$2:$F$49919,'Branch Summary'!F74,'FTNR Data'!$A$2:$A$49919,'Branch Summary'!G74,'FTNR Data'!$AX$2:$AX$49919,"Branch",'FTNR Data'!$S$2:$S$49919,"FTNR")</f>
        <v>1</v>
      </c>
      <c r="X74" s="3">
        <f>COUNTIFS('FTNR Data'!$F$2:$F$49919,'Branch Summary'!F74,'FTNR Data'!$A$2:$A$49919,'Branch Summary'!G74,'FTNR Data'!$AX$2:$AX$49919,"Branch")</f>
        <v>8</v>
      </c>
      <c r="Y74" s="11">
        <f t="shared" si="13"/>
        <v>0.125</v>
      </c>
      <c r="Z74" s="3">
        <f ca="1">COUNTIFS('FTNR Data'!$F$2:$F$49919,'Branch Summary'!F74,'FTNR Data'!$A$2:$A$49919,'Branch Summary'!G74,'FTNR Data'!$AX$2:$AX$49919,"PQM",'FTNR Data'!$S$2:$S$49919,"FTNR")+COUNTIFS('Priority Customer'!$B$2:$B$50000,'Branch Summary'!F74,'Priority Customer'!$D$2:$D$50000,'Branch Summary'!G74,'Priority Customer'!$Q$2:$Q$50000,"FTNR",'Priority Customer'!$Z$2:$Z$50000,"&lt;&gt;"&amp;"",'Priority Customer'!$BK$2:$BK$50000,TEXT(TODAY()-1,"mmm"))</f>
        <v>0</v>
      </c>
      <c r="AA74" s="3">
        <f ca="1">COUNTIFS('FTNR Data'!$F$2:$F$49919,'Branch Summary'!F74,'FTNR Data'!$A$2:$A$49919,'Branch Summary'!G74,'FTNR Data'!$AX$2:$AX$49919,"PQM")+COUNTIFS('Priority Customer'!$B$2:$B$50000,'Branch Summary'!F74,'Priority Customer'!$D$2:$D$50000,'Branch Summary'!G74,'Priority Customer'!$Z$2:$Z$50000,"&lt;&gt;"&amp;"",'Priority Customer'!$BK$2:$BK$50000,TEXT(TODAY()-1,"mmm"))</f>
        <v>10</v>
      </c>
      <c r="AB74" s="11">
        <f t="shared" ca="1" si="14"/>
        <v>0</v>
      </c>
      <c r="AC74" s="28">
        <f>IFERROR(COUNTIFS('GRT Data'!$F$2:$F$78519,'Branch Summary'!$F74,'GRT Data'!$A$2:$A$78519,'Branch Summary'!$G74,'GRT Data'!$AU$2:$AU$78519,"PQM",'GRT Data'!$CN$2:$CN$78519,0)/I74,"-")</f>
        <v>0.8571428571428571</v>
      </c>
      <c r="AD74" s="28">
        <f>IFERROR(COUNTIFS('GRT Data'!$F$2:$F$78519,'Branch Summary'!$F74,'GRT Data'!$A$2:$A$78519,'Branch Summary'!$G74,'GRT Data'!$AU$2:$AU$78519,"PQM",'GRT Data'!$CN$2:$CN$78519,1)/I74,"-")</f>
        <v>0.14285714285714285</v>
      </c>
      <c r="AE74" s="28">
        <f>IFERROR(COUNTIFS('GRT Data'!$F$2:$F$78519,'Branch Summary'!$F74,'GRT Data'!$A$2:$A$78519,'Branch Summary'!$G74,'GRT Data'!$AU$2:$AU$78519,"PQM",'GRT Data'!$CN$2:$CN$78519,2)/I74,"-")</f>
        <v>0</v>
      </c>
      <c r="AF74" s="28">
        <f>IFERROR(COUNTIFS('GRT Data'!$F$2:$F$78519,'Branch Summary'!$F74,'GRT Data'!$A$2:$A$78519,'Branch Summary'!$G74,'GRT Data'!$AU$2:$AU$78519,"PQM",'GRT Data'!$CN$2:$CN$78519,"&gt;"&amp;2)/I74,"-")</f>
        <v>0</v>
      </c>
    </row>
    <row r="75" spans="1:32" x14ac:dyDescent="0.35">
      <c r="A75" s="18" t="s">
        <v>773</v>
      </c>
      <c r="B75" s="18" t="s">
        <v>164</v>
      </c>
      <c r="C75" s="18" t="s">
        <v>787</v>
      </c>
      <c r="D75" s="18" t="s">
        <v>358</v>
      </c>
      <c r="E75" s="18" t="s">
        <v>413</v>
      </c>
      <c r="F75" s="19" t="s">
        <v>414</v>
      </c>
      <c r="G75" s="18" t="s">
        <v>164</v>
      </c>
      <c r="H75" s="3">
        <f>COUNTIFS('GRT Data'!$F$2:$F$78519,'Branch Summary'!F75,'GRT Data'!$A$2:$A$78519,'Branch Summary'!G75,'GRT Data'!$AU$2:$AU$78519,"Branch")</f>
        <v>1</v>
      </c>
      <c r="I75" s="3">
        <f>COUNTIFS('GRT Data'!$F$2:$F$78519,'Branch Summary'!F75,'GRT Data'!$A$2:$A$78519,'Branch Summary'!G75,'GRT Data'!$AU$2:$AU$78519,"PQM")</f>
        <v>20</v>
      </c>
      <c r="J75" s="3">
        <f t="shared" si="8"/>
        <v>21</v>
      </c>
      <c r="K75" s="11">
        <f t="shared" si="9"/>
        <v>0.95238095238095233</v>
      </c>
      <c r="L75" s="3">
        <f ca="1">COUNTIFS('GRT Data'!$F$2:$F$78519,'Branch Summary'!F75,'GRT Data'!$A$2:$A$78519,'Branch Summary'!G75,'GRT Data'!$AU$2:$AU$78519,"Branch",'GRT Data'!$AR$2:$AR$78519,$L$3)</f>
        <v>0</v>
      </c>
      <c r="M75" s="3">
        <f ca="1">COUNTIFS('GRT Data'!$F$2:$F$78519,'Branch Summary'!F75,'GRT Data'!$A$2:$A$78519,'Branch Summary'!G75,'GRT Data'!$AU$2:$AU$78519,"PQM",'GRT Data'!$AR$2:$AR$78519,$L$3)</f>
        <v>4</v>
      </c>
      <c r="N75" s="3">
        <f t="shared" ca="1" si="10"/>
        <v>4</v>
      </c>
      <c r="O75" s="11">
        <f t="shared" ca="1" si="11"/>
        <v>1</v>
      </c>
      <c r="P75" s="40">
        <f>COUNTIF('Ujala Plus DB'!$A$2:$A$40166,'Branch Summary'!G75)</f>
        <v>8</v>
      </c>
      <c r="Q75" s="43">
        <f>SUMIF('Ujala Plus DB'!$A$2:$A$40166,'Branch Summary'!G75,'Ujala Plus DB'!$W$2:$W$40166)</f>
        <v>681000</v>
      </c>
      <c r="R75" s="40">
        <f>COUNTIFS('Priority Customer'!$B$2:$B$45498,'Branch Summary'!F75,'Priority Customer'!$D$2:$D$45498,'Branch Summary'!G75,'Priority Customer'!$BD$2:$BD$45498,"&lt;&gt;"&amp;"")</f>
        <v>2</v>
      </c>
      <c r="S75" s="43">
        <f>SUMIFS('Priority Customer'!$L$2:$L$45498,'Priority Customer'!$B$2:$B$45498,'Branch Summary'!F75,'Priority Customer'!$D$2:$D$45498,'Branch Summary'!G75,'Priority Customer'!$BD$2:$BD$45498,"&lt;&gt;"&amp;"")</f>
        <v>180000</v>
      </c>
      <c r="T75" s="40">
        <f ca="1">COUNTIFS('Priority Customer'!$B$2:$B$50000,'Branch Summary'!F75,'Priority Customer'!$D$2:$D$50000,'Branch Summary'!G75,'Priority Customer'!$Q$2:$Q$50000,"FTNR",'Priority Customer'!$Z$2:$Z$50000,"&lt;&gt;"&amp;"",'Priority Customer'!$BK$2:$BK$50000,TEXT(TODAY()-1,"mmm"))</f>
        <v>0</v>
      </c>
      <c r="U75" s="40">
        <f ca="1">COUNTIFS('Priority Customer'!$B$2:$B$50000,'Branch Summary'!F75,'Priority Customer'!$D$2:$D$50000,'Branch Summary'!G75,'Priority Customer'!$Z$2:$Z$50000,"&lt;&gt;"&amp;"",'Priority Customer'!$BK$2:$BK$50000,TEXT(TODAY()-1,"mmm"))</f>
        <v>2</v>
      </c>
      <c r="V75" s="26">
        <f t="shared" ca="1" si="12"/>
        <v>0</v>
      </c>
      <c r="W75" s="3">
        <f>COUNTIFS('FTNR Data'!$F$2:$F$49919,'Branch Summary'!F75,'FTNR Data'!$A$2:$A$49919,'Branch Summary'!G75,'FTNR Data'!$AX$2:$AX$49919,"Branch",'FTNR Data'!$S$2:$S$49919,"FTNR")</f>
        <v>0</v>
      </c>
      <c r="X75" s="3">
        <f>COUNTIFS('FTNR Data'!$F$2:$F$49919,'Branch Summary'!F75,'FTNR Data'!$A$2:$A$49919,'Branch Summary'!G75,'FTNR Data'!$AX$2:$AX$49919,"Branch")</f>
        <v>1</v>
      </c>
      <c r="Y75" s="11">
        <f t="shared" si="13"/>
        <v>0</v>
      </c>
      <c r="Z75" s="3">
        <f ca="1">COUNTIFS('FTNR Data'!$F$2:$F$49919,'Branch Summary'!F75,'FTNR Data'!$A$2:$A$49919,'Branch Summary'!G75,'FTNR Data'!$AX$2:$AX$49919,"PQM",'FTNR Data'!$S$2:$S$49919,"FTNR")+COUNTIFS('Priority Customer'!$B$2:$B$50000,'Branch Summary'!F75,'Priority Customer'!$D$2:$D$50000,'Branch Summary'!G75,'Priority Customer'!$Q$2:$Q$50000,"FTNR",'Priority Customer'!$Z$2:$Z$50000,"&lt;&gt;"&amp;"",'Priority Customer'!$BK$2:$BK$50000,TEXT(TODAY()-1,"mmm"))</f>
        <v>0</v>
      </c>
      <c r="AA75" s="3">
        <f ca="1">COUNTIFS('FTNR Data'!$F$2:$F$49919,'Branch Summary'!F75,'FTNR Data'!$A$2:$A$49919,'Branch Summary'!G75,'FTNR Data'!$AX$2:$AX$49919,"PQM")+COUNTIFS('Priority Customer'!$B$2:$B$50000,'Branch Summary'!F75,'Priority Customer'!$D$2:$D$50000,'Branch Summary'!G75,'Priority Customer'!$Z$2:$Z$50000,"&lt;&gt;"&amp;"",'Priority Customer'!$BK$2:$BK$50000,TEXT(TODAY()-1,"mmm"))</f>
        <v>22</v>
      </c>
      <c r="AB75" s="11">
        <f t="shared" ca="1" si="14"/>
        <v>0</v>
      </c>
      <c r="AC75" s="28">
        <f>IFERROR(COUNTIFS('GRT Data'!$F$2:$F$78519,'Branch Summary'!$F75,'GRT Data'!$A$2:$A$78519,'Branch Summary'!$G75,'GRT Data'!$AU$2:$AU$78519,"PQM",'GRT Data'!$CN$2:$CN$78519,0)/I75,"-")</f>
        <v>0.85</v>
      </c>
      <c r="AD75" s="28">
        <f>IFERROR(COUNTIFS('GRT Data'!$F$2:$F$78519,'Branch Summary'!$F75,'GRT Data'!$A$2:$A$78519,'Branch Summary'!$G75,'GRT Data'!$AU$2:$AU$78519,"PQM",'GRT Data'!$CN$2:$CN$78519,1)/I75,"-")</f>
        <v>0.05</v>
      </c>
      <c r="AE75" s="28">
        <f>IFERROR(COUNTIFS('GRT Data'!$F$2:$F$78519,'Branch Summary'!$F75,'GRT Data'!$A$2:$A$78519,'Branch Summary'!$G75,'GRT Data'!$AU$2:$AU$78519,"PQM",'GRT Data'!$CN$2:$CN$78519,2)/I75,"-")</f>
        <v>0</v>
      </c>
      <c r="AF75" s="28">
        <f>IFERROR(COUNTIFS('GRT Data'!$F$2:$F$78519,'Branch Summary'!$F75,'GRT Data'!$A$2:$A$78519,'Branch Summary'!$G75,'GRT Data'!$AU$2:$AU$78519,"PQM",'GRT Data'!$CN$2:$CN$78519,"&gt;"&amp;2)/I75,"-")</f>
        <v>0.1</v>
      </c>
    </row>
    <row r="76" spans="1:32" x14ac:dyDescent="0.35">
      <c r="A76" s="18" t="s">
        <v>773</v>
      </c>
      <c r="B76" s="18" t="s">
        <v>164</v>
      </c>
      <c r="C76" s="18" t="s">
        <v>787</v>
      </c>
      <c r="D76" s="18" t="s">
        <v>358</v>
      </c>
      <c r="E76" s="18" t="s">
        <v>415</v>
      </c>
      <c r="F76" s="19" t="s">
        <v>416</v>
      </c>
      <c r="G76" s="18" t="s">
        <v>165</v>
      </c>
      <c r="H76" s="3">
        <f>COUNTIFS('GRT Data'!$F$2:$F$78519,'Branch Summary'!F76,'GRT Data'!$A$2:$A$78519,'Branch Summary'!G76,'GRT Data'!$AU$2:$AU$78519,"Branch")</f>
        <v>7</v>
      </c>
      <c r="I76" s="3">
        <f>COUNTIFS('GRT Data'!$F$2:$F$78519,'Branch Summary'!F76,'GRT Data'!$A$2:$A$78519,'Branch Summary'!G76,'GRT Data'!$AU$2:$AU$78519,"PQM")</f>
        <v>14</v>
      </c>
      <c r="J76" s="3">
        <f t="shared" si="8"/>
        <v>21</v>
      </c>
      <c r="K76" s="11">
        <f t="shared" si="9"/>
        <v>0.66666666666666663</v>
      </c>
      <c r="L76" s="3">
        <f ca="1">COUNTIFS('GRT Data'!$F$2:$F$78519,'Branch Summary'!F76,'GRT Data'!$A$2:$A$78519,'Branch Summary'!G76,'GRT Data'!$AU$2:$AU$78519,"Branch",'GRT Data'!$AR$2:$AR$78519,$L$3)</f>
        <v>4</v>
      </c>
      <c r="M76" s="3">
        <f ca="1">COUNTIFS('GRT Data'!$F$2:$F$78519,'Branch Summary'!F76,'GRT Data'!$A$2:$A$78519,'Branch Summary'!G76,'GRT Data'!$AU$2:$AU$78519,"PQM",'GRT Data'!$AR$2:$AR$78519,$L$3)</f>
        <v>3</v>
      </c>
      <c r="N76" s="3">
        <f t="shared" ca="1" si="10"/>
        <v>7</v>
      </c>
      <c r="O76" s="11">
        <f t="shared" ca="1" si="11"/>
        <v>0.42857142857142855</v>
      </c>
      <c r="P76" s="40">
        <f>COUNTIF('Ujala Plus DB'!$A$2:$A$40166,'Branch Summary'!G76)</f>
        <v>13</v>
      </c>
      <c r="Q76" s="43">
        <f>SUMIF('Ujala Plus DB'!$A$2:$A$40166,'Branch Summary'!G76,'Ujala Plus DB'!$W$2:$W$40166)</f>
        <v>1061000</v>
      </c>
      <c r="R76" s="40">
        <f>COUNTIFS('Priority Customer'!$B$2:$B$45498,'Branch Summary'!F76,'Priority Customer'!$D$2:$D$45498,'Branch Summary'!G76,'Priority Customer'!$BD$2:$BD$45498,"&lt;&gt;"&amp;"")</f>
        <v>1</v>
      </c>
      <c r="S76" s="43">
        <f>SUMIFS('Priority Customer'!$L$2:$L$45498,'Priority Customer'!$B$2:$B$45498,'Branch Summary'!F76,'Priority Customer'!$D$2:$D$45498,'Branch Summary'!G76,'Priority Customer'!$BD$2:$BD$45498,"&lt;&gt;"&amp;"")</f>
        <v>77000</v>
      </c>
      <c r="T76" s="40">
        <f ca="1">COUNTIFS('Priority Customer'!$B$2:$B$50000,'Branch Summary'!F76,'Priority Customer'!$D$2:$D$50000,'Branch Summary'!G76,'Priority Customer'!$Q$2:$Q$50000,"FTNR",'Priority Customer'!$Z$2:$Z$50000,"&lt;&gt;"&amp;"",'Priority Customer'!$BK$2:$BK$50000,TEXT(TODAY()-1,"mmm"))</f>
        <v>0</v>
      </c>
      <c r="U76" s="40">
        <f ca="1">COUNTIFS('Priority Customer'!$B$2:$B$50000,'Branch Summary'!F76,'Priority Customer'!$D$2:$D$50000,'Branch Summary'!G76,'Priority Customer'!$Z$2:$Z$50000,"&lt;&gt;"&amp;"",'Priority Customer'!$BK$2:$BK$50000,TEXT(TODAY()-1,"mmm"))</f>
        <v>1</v>
      </c>
      <c r="V76" s="26">
        <f t="shared" ca="1" si="12"/>
        <v>0</v>
      </c>
      <c r="W76" s="3">
        <f>COUNTIFS('FTNR Data'!$F$2:$F$49919,'Branch Summary'!F76,'FTNR Data'!$A$2:$A$49919,'Branch Summary'!G76,'FTNR Data'!$AX$2:$AX$49919,"Branch",'FTNR Data'!$S$2:$S$49919,"FTNR")</f>
        <v>0</v>
      </c>
      <c r="X76" s="3">
        <f>COUNTIFS('FTNR Data'!$F$2:$F$49919,'Branch Summary'!F76,'FTNR Data'!$A$2:$A$49919,'Branch Summary'!G76,'FTNR Data'!$AX$2:$AX$49919,"Branch")</f>
        <v>7</v>
      </c>
      <c r="Y76" s="11">
        <f t="shared" si="13"/>
        <v>0</v>
      </c>
      <c r="Z76" s="3">
        <f ca="1">COUNTIFS('FTNR Data'!$F$2:$F$49919,'Branch Summary'!F76,'FTNR Data'!$A$2:$A$49919,'Branch Summary'!G76,'FTNR Data'!$AX$2:$AX$49919,"PQM",'FTNR Data'!$S$2:$S$49919,"FTNR")+COUNTIFS('Priority Customer'!$B$2:$B$50000,'Branch Summary'!F76,'Priority Customer'!$D$2:$D$50000,'Branch Summary'!G76,'Priority Customer'!$Q$2:$Q$50000,"FTNR",'Priority Customer'!$Z$2:$Z$50000,"&lt;&gt;"&amp;"",'Priority Customer'!$BK$2:$BK$50000,TEXT(TODAY()-1,"mmm"))</f>
        <v>1</v>
      </c>
      <c r="AA76" s="3">
        <f ca="1">COUNTIFS('FTNR Data'!$F$2:$F$49919,'Branch Summary'!F76,'FTNR Data'!$A$2:$A$49919,'Branch Summary'!G76,'FTNR Data'!$AX$2:$AX$49919,"PQM")+COUNTIFS('Priority Customer'!$B$2:$B$50000,'Branch Summary'!F76,'Priority Customer'!$D$2:$D$50000,'Branch Summary'!G76,'Priority Customer'!$Z$2:$Z$50000,"&lt;&gt;"&amp;"",'Priority Customer'!$BK$2:$BK$50000,TEXT(TODAY()-1,"mmm"))</f>
        <v>15</v>
      </c>
      <c r="AB76" s="11">
        <f t="shared" ca="1" si="14"/>
        <v>6.6666666666666666E-2</v>
      </c>
      <c r="AC76" s="28">
        <f>IFERROR(COUNTIFS('GRT Data'!$F$2:$F$78519,'Branch Summary'!$F76,'GRT Data'!$A$2:$A$78519,'Branch Summary'!$G76,'GRT Data'!$AU$2:$AU$78519,"PQM",'GRT Data'!$CN$2:$CN$78519,0)/I76,"-")</f>
        <v>0.9285714285714286</v>
      </c>
      <c r="AD76" s="28">
        <f>IFERROR(COUNTIFS('GRT Data'!$F$2:$F$78519,'Branch Summary'!$F76,'GRT Data'!$A$2:$A$78519,'Branch Summary'!$G76,'GRT Data'!$AU$2:$AU$78519,"PQM",'GRT Data'!$CN$2:$CN$78519,1)/I76,"-")</f>
        <v>7.1428571428571425E-2</v>
      </c>
      <c r="AE76" s="28">
        <f>IFERROR(COUNTIFS('GRT Data'!$F$2:$F$78519,'Branch Summary'!$F76,'GRT Data'!$A$2:$A$78519,'Branch Summary'!$G76,'GRT Data'!$AU$2:$AU$78519,"PQM",'GRT Data'!$CN$2:$CN$78519,2)/I76,"-")</f>
        <v>0</v>
      </c>
      <c r="AF76" s="28">
        <f>IFERROR(COUNTIFS('GRT Data'!$F$2:$F$78519,'Branch Summary'!$F76,'GRT Data'!$A$2:$A$78519,'Branch Summary'!$G76,'GRT Data'!$AU$2:$AU$78519,"PQM",'GRT Data'!$CN$2:$CN$78519,"&gt;"&amp;2)/I76,"-")</f>
        <v>0</v>
      </c>
    </row>
    <row r="77" spans="1:32" x14ac:dyDescent="0.35">
      <c r="A77" s="18" t="s">
        <v>773</v>
      </c>
      <c r="B77" s="18" t="s">
        <v>15615</v>
      </c>
      <c r="C77" s="18" t="s">
        <v>787</v>
      </c>
      <c r="D77" s="18" t="s">
        <v>358</v>
      </c>
      <c r="E77" s="18" t="s">
        <v>121</v>
      </c>
      <c r="F77" s="19" t="s">
        <v>357</v>
      </c>
      <c r="G77" s="18" t="s">
        <v>126</v>
      </c>
      <c r="H77" s="3">
        <f>COUNTIFS('GRT Data'!$F$2:$F$78519,'Branch Summary'!F77,'GRT Data'!$A$2:$A$78519,'Branch Summary'!G77,'GRT Data'!$AU$2:$AU$78519,"Branch")</f>
        <v>1</v>
      </c>
      <c r="I77" s="3">
        <f>COUNTIFS('GRT Data'!$F$2:$F$78519,'Branch Summary'!F77,'GRT Data'!$A$2:$A$78519,'Branch Summary'!G77,'GRT Data'!$AU$2:$AU$78519,"PQM")</f>
        <v>6</v>
      </c>
      <c r="J77" s="3">
        <f t="shared" si="8"/>
        <v>7</v>
      </c>
      <c r="K77" s="11">
        <f t="shared" si="9"/>
        <v>0.8571428571428571</v>
      </c>
      <c r="L77" s="3">
        <f ca="1">COUNTIFS('GRT Data'!$F$2:$F$78519,'Branch Summary'!F77,'GRT Data'!$A$2:$A$78519,'Branch Summary'!G77,'GRT Data'!$AU$2:$AU$78519,"Branch",'GRT Data'!$AR$2:$AR$78519,$L$3)</f>
        <v>0</v>
      </c>
      <c r="M77" s="3">
        <f ca="1">COUNTIFS('GRT Data'!$F$2:$F$78519,'Branch Summary'!F77,'GRT Data'!$A$2:$A$78519,'Branch Summary'!G77,'GRT Data'!$AU$2:$AU$78519,"PQM",'GRT Data'!$AR$2:$AR$78519,$L$3)</f>
        <v>0</v>
      </c>
      <c r="N77" s="3">
        <f t="shared" ca="1" si="10"/>
        <v>0</v>
      </c>
      <c r="O77" s="11" t="str">
        <f t="shared" ca="1" si="11"/>
        <v>-</v>
      </c>
      <c r="P77" s="40">
        <f>COUNTIF('Ujala Plus DB'!$A$2:$A$40166,'Branch Summary'!G77)</f>
        <v>4</v>
      </c>
      <c r="Q77" s="43">
        <f>SUMIF('Ujala Plus DB'!$A$2:$A$40166,'Branch Summary'!G77,'Ujala Plus DB'!$W$2:$W$40166)</f>
        <v>220000</v>
      </c>
      <c r="R77" s="40">
        <f>COUNTIFS('Priority Customer'!$B$2:$B$45498,'Branch Summary'!F77,'Priority Customer'!$D$2:$D$45498,'Branch Summary'!G77,'Priority Customer'!$BD$2:$BD$45498,"&lt;&gt;"&amp;"")</f>
        <v>4</v>
      </c>
      <c r="S77" s="43">
        <f>SUMIFS('Priority Customer'!$L$2:$L$45498,'Priority Customer'!$B$2:$B$45498,'Branch Summary'!F77,'Priority Customer'!$D$2:$D$45498,'Branch Summary'!G77,'Priority Customer'!$BD$2:$BD$45498,"&lt;&gt;"&amp;"")</f>
        <v>220000</v>
      </c>
      <c r="T77" s="40">
        <f ca="1">COUNTIFS('Priority Customer'!$B$2:$B$50000,'Branch Summary'!F77,'Priority Customer'!$D$2:$D$50000,'Branch Summary'!G77,'Priority Customer'!$Q$2:$Q$50000,"FTNR",'Priority Customer'!$Z$2:$Z$50000,"&lt;&gt;"&amp;"",'Priority Customer'!$BK$2:$BK$50000,TEXT(TODAY()-1,"mmm"))</f>
        <v>0</v>
      </c>
      <c r="U77" s="40">
        <f ca="1">COUNTIFS('Priority Customer'!$B$2:$B$50000,'Branch Summary'!F77,'Priority Customer'!$D$2:$D$50000,'Branch Summary'!G77,'Priority Customer'!$Z$2:$Z$50000,"&lt;&gt;"&amp;"",'Priority Customer'!$BK$2:$BK$50000,TEXT(TODAY()-1,"mmm"))</f>
        <v>3</v>
      </c>
      <c r="V77" s="26">
        <f t="shared" ca="1" si="12"/>
        <v>0</v>
      </c>
      <c r="W77" s="3">
        <f>COUNTIFS('FTNR Data'!$F$2:$F$49919,'Branch Summary'!F77,'FTNR Data'!$A$2:$A$49919,'Branch Summary'!G77,'FTNR Data'!$AX$2:$AX$49919,"Branch",'FTNR Data'!$S$2:$S$49919,"FTNR")</f>
        <v>0</v>
      </c>
      <c r="X77" s="3">
        <f>COUNTIFS('FTNR Data'!$F$2:$F$49919,'Branch Summary'!F77,'FTNR Data'!$A$2:$A$49919,'Branch Summary'!G77,'FTNR Data'!$AX$2:$AX$49919,"Branch")</f>
        <v>1</v>
      </c>
      <c r="Y77" s="11">
        <f t="shared" si="13"/>
        <v>0</v>
      </c>
      <c r="Z77" s="3">
        <f ca="1">COUNTIFS('FTNR Data'!$F$2:$F$49919,'Branch Summary'!F77,'FTNR Data'!$A$2:$A$49919,'Branch Summary'!G77,'FTNR Data'!$AX$2:$AX$49919,"PQM",'FTNR Data'!$S$2:$S$49919,"FTNR")+COUNTIFS('Priority Customer'!$B$2:$B$50000,'Branch Summary'!F77,'Priority Customer'!$D$2:$D$50000,'Branch Summary'!G77,'Priority Customer'!$Q$2:$Q$50000,"FTNR",'Priority Customer'!$Z$2:$Z$50000,"&lt;&gt;"&amp;"",'Priority Customer'!$BK$2:$BK$50000,TEXT(TODAY()-1,"mmm"))</f>
        <v>0</v>
      </c>
      <c r="AA77" s="3">
        <f ca="1">COUNTIFS('FTNR Data'!$F$2:$F$49919,'Branch Summary'!F77,'FTNR Data'!$A$2:$A$49919,'Branch Summary'!G77,'FTNR Data'!$AX$2:$AX$49919,"PQM")+COUNTIFS('Priority Customer'!$B$2:$B$50000,'Branch Summary'!F77,'Priority Customer'!$D$2:$D$50000,'Branch Summary'!G77,'Priority Customer'!$Z$2:$Z$50000,"&lt;&gt;"&amp;"",'Priority Customer'!$BK$2:$BK$50000,TEXT(TODAY()-1,"mmm"))</f>
        <v>9</v>
      </c>
      <c r="AB77" s="11">
        <f t="shared" ca="1" si="14"/>
        <v>0</v>
      </c>
      <c r="AC77" s="28">
        <f>IFERROR(COUNTIFS('GRT Data'!$F$2:$F$78519,'Branch Summary'!$F77,'GRT Data'!$A$2:$A$78519,'Branch Summary'!$G77,'GRT Data'!$AU$2:$AU$78519,"PQM",'GRT Data'!$CN$2:$CN$78519,0)/I77,"-")</f>
        <v>1</v>
      </c>
      <c r="AD77" s="28">
        <f>IFERROR(COUNTIFS('GRT Data'!$F$2:$F$78519,'Branch Summary'!$F77,'GRT Data'!$A$2:$A$78519,'Branch Summary'!$G77,'GRT Data'!$AU$2:$AU$78519,"PQM",'GRT Data'!$CN$2:$CN$78519,1)/I77,"-")</f>
        <v>0</v>
      </c>
      <c r="AE77" s="28">
        <f>IFERROR(COUNTIFS('GRT Data'!$F$2:$F$78519,'Branch Summary'!$F77,'GRT Data'!$A$2:$A$78519,'Branch Summary'!$G77,'GRT Data'!$AU$2:$AU$78519,"PQM",'GRT Data'!$CN$2:$CN$78519,2)/I77,"-")</f>
        <v>0</v>
      </c>
      <c r="AF77" s="28">
        <f>IFERROR(COUNTIFS('GRT Data'!$F$2:$F$78519,'Branch Summary'!$F77,'GRT Data'!$A$2:$A$78519,'Branch Summary'!$G77,'GRT Data'!$AU$2:$AU$78519,"PQM",'GRT Data'!$CN$2:$CN$78519,"&gt;"&amp;2)/I77,"-")</f>
        <v>0</v>
      </c>
    </row>
    <row r="78" spans="1:32" x14ac:dyDescent="0.35">
      <c r="A78" s="18" t="s">
        <v>773</v>
      </c>
      <c r="B78" s="18" t="s">
        <v>15617</v>
      </c>
      <c r="C78" s="18" t="s">
        <v>787</v>
      </c>
      <c r="D78" s="18" t="s">
        <v>358</v>
      </c>
      <c r="E78" s="18" t="s">
        <v>427</v>
      </c>
      <c r="F78" s="19" t="s">
        <v>428</v>
      </c>
      <c r="G78" s="18" t="s">
        <v>171</v>
      </c>
      <c r="H78" s="3">
        <f>COUNTIFS('GRT Data'!$F$2:$F$78519,'Branch Summary'!F78,'GRT Data'!$A$2:$A$78519,'Branch Summary'!G78,'GRT Data'!$AU$2:$AU$78519,"Branch")</f>
        <v>0</v>
      </c>
      <c r="I78" s="3">
        <f>COUNTIFS('GRT Data'!$F$2:$F$78519,'Branch Summary'!F78,'GRT Data'!$A$2:$A$78519,'Branch Summary'!G78,'GRT Data'!$AU$2:$AU$78519,"PQM")</f>
        <v>10</v>
      </c>
      <c r="J78" s="3">
        <f t="shared" si="8"/>
        <v>10</v>
      </c>
      <c r="K78" s="11">
        <f t="shared" si="9"/>
        <v>1</v>
      </c>
      <c r="L78" s="3">
        <f ca="1">COUNTIFS('GRT Data'!$F$2:$F$78519,'Branch Summary'!F78,'GRT Data'!$A$2:$A$78519,'Branch Summary'!G78,'GRT Data'!$AU$2:$AU$78519,"Branch",'GRT Data'!$AR$2:$AR$78519,$L$3)</f>
        <v>0</v>
      </c>
      <c r="M78" s="3">
        <f ca="1">COUNTIFS('GRT Data'!$F$2:$F$78519,'Branch Summary'!F78,'GRT Data'!$A$2:$A$78519,'Branch Summary'!G78,'GRT Data'!$AU$2:$AU$78519,"PQM",'GRT Data'!$AR$2:$AR$78519,$L$3)</f>
        <v>0</v>
      </c>
      <c r="N78" s="3">
        <f t="shared" ca="1" si="10"/>
        <v>0</v>
      </c>
      <c r="O78" s="11" t="str">
        <f t="shared" ca="1" si="11"/>
        <v>-</v>
      </c>
      <c r="P78" s="40">
        <f>COUNTIF('Ujala Plus DB'!$A$2:$A$40166,'Branch Summary'!G78)</f>
        <v>6</v>
      </c>
      <c r="Q78" s="43">
        <f>SUMIF('Ujala Plus DB'!$A$2:$A$40166,'Branch Summary'!G78,'Ujala Plus DB'!$W$2:$W$40166)</f>
        <v>499000</v>
      </c>
      <c r="R78" s="40">
        <f>COUNTIFS('Priority Customer'!$B$2:$B$45498,'Branch Summary'!F78,'Priority Customer'!$D$2:$D$45498,'Branch Summary'!G78,'Priority Customer'!$BD$2:$BD$45498,"&lt;&gt;"&amp;"")</f>
        <v>2</v>
      </c>
      <c r="S78" s="43">
        <f>SUMIFS('Priority Customer'!$L$2:$L$45498,'Priority Customer'!$B$2:$B$45498,'Branch Summary'!F78,'Priority Customer'!$D$2:$D$45498,'Branch Summary'!G78,'Priority Customer'!$BD$2:$BD$45498,"&lt;&gt;"&amp;"")</f>
        <v>167000</v>
      </c>
      <c r="T78" s="40">
        <f ca="1">COUNTIFS('Priority Customer'!$B$2:$B$50000,'Branch Summary'!F78,'Priority Customer'!$D$2:$D$50000,'Branch Summary'!G78,'Priority Customer'!$Q$2:$Q$50000,"FTNR",'Priority Customer'!$Z$2:$Z$50000,"&lt;&gt;"&amp;"",'Priority Customer'!$BK$2:$BK$50000,TEXT(TODAY()-1,"mmm"))</f>
        <v>0</v>
      </c>
      <c r="U78" s="40">
        <f ca="1">COUNTIFS('Priority Customer'!$B$2:$B$50000,'Branch Summary'!F78,'Priority Customer'!$D$2:$D$50000,'Branch Summary'!G78,'Priority Customer'!$Z$2:$Z$50000,"&lt;&gt;"&amp;"",'Priority Customer'!$BK$2:$BK$50000,TEXT(TODAY()-1,"mmm"))</f>
        <v>2</v>
      </c>
      <c r="V78" s="26">
        <f t="shared" ca="1" si="12"/>
        <v>0</v>
      </c>
      <c r="W78" s="3">
        <f>COUNTIFS('FTNR Data'!$F$2:$F$49919,'Branch Summary'!F78,'FTNR Data'!$A$2:$A$49919,'Branch Summary'!G78,'FTNR Data'!$AX$2:$AX$49919,"Branch",'FTNR Data'!$S$2:$S$49919,"FTNR")</f>
        <v>0</v>
      </c>
      <c r="X78" s="3">
        <f>COUNTIFS('FTNR Data'!$F$2:$F$49919,'Branch Summary'!F78,'FTNR Data'!$A$2:$A$49919,'Branch Summary'!G78,'FTNR Data'!$AX$2:$AX$49919,"Branch")</f>
        <v>0</v>
      </c>
      <c r="Y78" s="11" t="str">
        <f t="shared" si="13"/>
        <v>-</v>
      </c>
      <c r="Z78" s="3">
        <f ca="1">COUNTIFS('FTNR Data'!$F$2:$F$49919,'Branch Summary'!F78,'FTNR Data'!$A$2:$A$49919,'Branch Summary'!G78,'FTNR Data'!$AX$2:$AX$49919,"PQM",'FTNR Data'!$S$2:$S$49919,"FTNR")+COUNTIFS('Priority Customer'!$B$2:$B$50000,'Branch Summary'!F78,'Priority Customer'!$D$2:$D$50000,'Branch Summary'!G78,'Priority Customer'!$Q$2:$Q$50000,"FTNR",'Priority Customer'!$Z$2:$Z$50000,"&lt;&gt;"&amp;"",'Priority Customer'!$BK$2:$BK$50000,TEXT(TODAY()-1,"mmm"))</f>
        <v>1</v>
      </c>
      <c r="AA78" s="3">
        <f ca="1">COUNTIFS('FTNR Data'!$F$2:$F$49919,'Branch Summary'!F78,'FTNR Data'!$A$2:$A$49919,'Branch Summary'!G78,'FTNR Data'!$AX$2:$AX$49919,"PQM")+COUNTIFS('Priority Customer'!$B$2:$B$50000,'Branch Summary'!F78,'Priority Customer'!$D$2:$D$50000,'Branch Summary'!G78,'Priority Customer'!$Z$2:$Z$50000,"&lt;&gt;"&amp;"",'Priority Customer'!$BK$2:$BK$50000,TEXT(TODAY()-1,"mmm"))</f>
        <v>12</v>
      </c>
      <c r="AB78" s="11">
        <f t="shared" ca="1" si="14"/>
        <v>8.3333333333333329E-2</v>
      </c>
      <c r="AC78" s="28">
        <f>IFERROR(COUNTIFS('GRT Data'!$F$2:$F$78519,'Branch Summary'!$F78,'GRT Data'!$A$2:$A$78519,'Branch Summary'!$G78,'GRT Data'!$AU$2:$AU$78519,"PQM",'GRT Data'!$CN$2:$CN$78519,0)/I78,"-")</f>
        <v>1</v>
      </c>
      <c r="AD78" s="28">
        <f>IFERROR(COUNTIFS('GRT Data'!$F$2:$F$78519,'Branch Summary'!$F78,'GRT Data'!$A$2:$A$78519,'Branch Summary'!$G78,'GRT Data'!$AU$2:$AU$78519,"PQM",'GRT Data'!$CN$2:$CN$78519,1)/I78,"-")</f>
        <v>0</v>
      </c>
      <c r="AE78" s="28">
        <f>IFERROR(COUNTIFS('GRT Data'!$F$2:$F$78519,'Branch Summary'!$F78,'GRT Data'!$A$2:$A$78519,'Branch Summary'!$G78,'GRT Data'!$AU$2:$AU$78519,"PQM",'GRT Data'!$CN$2:$CN$78519,2)/I78,"-")</f>
        <v>0</v>
      </c>
      <c r="AF78" s="28">
        <f>IFERROR(COUNTIFS('GRT Data'!$F$2:$F$78519,'Branch Summary'!$F78,'GRT Data'!$A$2:$A$78519,'Branch Summary'!$G78,'GRT Data'!$AU$2:$AU$78519,"PQM",'GRT Data'!$CN$2:$CN$78519,"&gt;"&amp;2)/I78,"-")</f>
        <v>0</v>
      </c>
    </row>
    <row r="79" spans="1:32" x14ac:dyDescent="0.35">
      <c r="A79" s="18" t="s">
        <v>773</v>
      </c>
      <c r="B79" s="18" t="s">
        <v>15614</v>
      </c>
      <c r="C79" s="18" t="s">
        <v>787</v>
      </c>
      <c r="D79" s="18" t="s">
        <v>352</v>
      </c>
      <c r="E79" s="18" t="s">
        <v>111</v>
      </c>
      <c r="F79" s="19" t="s">
        <v>406</v>
      </c>
      <c r="G79" s="18" t="s">
        <v>157</v>
      </c>
      <c r="H79" s="3">
        <f>COUNTIFS('GRT Data'!$F$2:$F$78519,'Branch Summary'!F79,'GRT Data'!$A$2:$A$78519,'Branch Summary'!G79,'GRT Data'!$AU$2:$AU$78519,"Branch")</f>
        <v>5</v>
      </c>
      <c r="I79" s="3">
        <f>COUNTIFS('GRT Data'!$F$2:$F$78519,'Branch Summary'!F79,'GRT Data'!$A$2:$A$78519,'Branch Summary'!G79,'GRT Data'!$AU$2:$AU$78519,"PQM")</f>
        <v>7</v>
      </c>
      <c r="J79" s="3">
        <f t="shared" si="8"/>
        <v>12</v>
      </c>
      <c r="K79" s="11">
        <f t="shared" si="9"/>
        <v>0.58333333333333337</v>
      </c>
      <c r="L79" s="3">
        <f ca="1">COUNTIFS('GRT Data'!$F$2:$F$78519,'Branch Summary'!F79,'GRT Data'!$A$2:$A$78519,'Branch Summary'!G79,'GRT Data'!$AU$2:$AU$78519,"Branch",'GRT Data'!$AR$2:$AR$78519,$L$3)</f>
        <v>5</v>
      </c>
      <c r="M79" s="3">
        <f ca="1">COUNTIFS('GRT Data'!$F$2:$F$78519,'Branch Summary'!F79,'GRT Data'!$A$2:$A$78519,'Branch Summary'!G79,'GRT Data'!$AU$2:$AU$78519,"PQM",'GRT Data'!$AR$2:$AR$78519,$L$3)</f>
        <v>0</v>
      </c>
      <c r="N79" s="3">
        <f t="shared" ca="1" si="10"/>
        <v>5</v>
      </c>
      <c r="O79" s="11">
        <f t="shared" ca="1" si="11"/>
        <v>0</v>
      </c>
      <c r="P79" s="40">
        <f>COUNTIF('Ujala Plus DB'!$A$2:$A$40166,'Branch Summary'!G79)</f>
        <v>5</v>
      </c>
      <c r="Q79" s="43">
        <f>SUMIF('Ujala Plus DB'!$A$2:$A$40166,'Branch Summary'!G79,'Ujala Plus DB'!$W$2:$W$40166)</f>
        <v>400000</v>
      </c>
      <c r="R79" s="40">
        <f>COUNTIFS('Priority Customer'!$B$2:$B$45498,'Branch Summary'!F79,'Priority Customer'!$D$2:$D$45498,'Branch Summary'!G79,'Priority Customer'!$BD$2:$BD$45498,"&lt;&gt;"&amp;"")</f>
        <v>1</v>
      </c>
      <c r="S79" s="43">
        <f>SUMIFS('Priority Customer'!$L$2:$L$45498,'Priority Customer'!$B$2:$B$45498,'Branch Summary'!F79,'Priority Customer'!$D$2:$D$45498,'Branch Summary'!G79,'Priority Customer'!$BD$2:$BD$45498,"&lt;&gt;"&amp;"")</f>
        <v>90000</v>
      </c>
      <c r="T79" s="40">
        <f ca="1">COUNTIFS('Priority Customer'!$B$2:$B$50000,'Branch Summary'!F79,'Priority Customer'!$D$2:$D$50000,'Branch Summary'!G79,'Priority Customer'!$Q$2:$Q$50000,"FTNR",'Priority Customer'!$Z$2:$Z$50000,"&lt;&gt;"&amp;"",'Priority Customer'!$BK$2:$BK$50000,TEXT(TODAY()-1,"mmm"))</f>
        <v>0</v>
      </c>
      <c r="U79" s="40">
        <f ca="1">COUNTIFS('Priority Customer'!$B$2:$B$50000,'Branch Summary'!F79,'Priority Customer'!$D$2:$D$50000,'Branch Summary'!G79,'Priority Customer'!$Z$2:$Z$50000,"&lt;&gt;"&amp;"",'Priority Customer'!$BK$2:$BK$50000,TEXT(TODAY()-1,"mmm"))</f>
        <v>1</v>
      </c>
      <c r="V79" s="26">
        <f t="shared" ca="1" si="12"/>
        <v>0</v>
      </c>
      <c r="W79" s="3">
        <f>COUNTIFS('FTNR Data'!$F$2:$F$49919,'Branch Summary'!F79,'FTNR Data'!$A$2:$A$49919,'Branch Summary'!G79,'FTNR Data'!$AX$2:$AX$49919,"Branch",'FTNR Data'!$S$2:$S$49919,"FTNR")</f>
        <v>0</v>
      </c>
      <c r="X79" s="3">
        <f>COUNTIFS('FTNR Data'!$F$2:$F$49919,'Branch Summary'!F79,'FTNR Data'!$A$2:$A$49919,'Branch Summary'!G79,'FTNR Data'!$AX$2:$AX$49919,"Branch")</f>
        <v>5</v>
      </c>
      <c r="Y79" s="11">
        <f t="shared" si="13"/>
        <v>0</v>
      </c>
      <c r="Z79" s="3">
        <f ca="1">COUNTIFS('FTNR Data'!$F$2:$F$49919,'Branch Summary'!F79,'FTNR Data'!$A$2:$A$49919,'Branch Summary'!G79,'FTNR Data'!$AX$2:$AX$49919,"PQM",'FTNR Data'!$S$2:$S$49919,"FTNR")+COUNTIFS('Priority Customer'!$B$2:$B$50000,'Branch Summary'!F79,'Priority Customer'!$D$2:$D$50000,'Branch Summary'!G79,'Priority Customer'!$Q$2:$Q$50000,"FTNR",'Priority Customer'!$Z$2:$Z$50000,"&lt;&gt;"&amp;"",'Priority Customer'!$BK$2:$BK$50000,TEXT(TODAY()-1,"mmm"))</f>
        <v>0</v>
      </c>
      <c r="AA79" s="3">
        <f ca="1">COUNTIFS('FTNR Data'!$F$2:$F$49919,'Branch Summary'!F79,'FTNR Data'!$A$2:$A$49919,'Branch Summary'!G79,'FTNR Data'!$AX$2:$AX$49919,"PQM")+COUNTIFS('Priority Customer'!$B$2:$B$50000,'Branch Summary'!F79,'Priority Customer'!$D$2:$D$50000,'Branch Summary'!G79,'Priority Customer'!$Z$2:$Z$50000,"&lt;&gt;"&amp;"",'Priority Customer'!$BK$2:$BK$50000,TEXT(TODAY()-1,"mmm"))</f>
        <v>8</v>
      </c>
      <c r="AB79" s="11">
        <f t="shared" ca="1" si="14"/>
        <v>0</v>
      </c>
      <c r="AC79" s="28">
        <f>IFERROR(COUNTIFS('GRT Data'!$F$2:$F$78519,'Branch Summary'!$F79,'GRT Data'!$A$2:$A$78519,'Branch Summary'!$G79,'GRT Data'!$AU$2:$AU$78519,"PQM",'GRT Data'!$CN$2:$CN$78519,0)/I79,"-")</f>
        <v>0.7142857142857143</v>
      </c>
      <c r="AD79" s="28">
        <f>IFERROR(COUNTIFS('GRT Data'!$F$2:$F$78519,'Branch Summary'!$F79,'GRT Data'!$A$2:$A$78519,'Branch Summary'!$G79,'GRT Data'!$AU$2:$AU$78519,"PQM",'GRT Data'!$CN$2:$CN$78519,1)/I79,"-")</f>
        <v>0.2857142857142857</v>
      </c>
      <c r="AE79" s="28">
        <f>IFERROR(COUNTIFS('GRT Data'!$F$2:$F$78519,'Branch Summary'!$F79,'GRT Data'!$A$2:$A$78519,'Branch Summary'!$G79,'GRT Data'!$AU$2:$AU$78519,"PQM",'GRT Data'!$CN$2:$CN$78519,2)/I79,"-")</f>
        <v>0</v>
      </c>
      <c r="AF79" s="28">
        <f>IFERROR(COUNTIFS('GRT Data'!$F$2:$F$78519,'Branch Summary'!$F79,'GRT Data'!$A$2:$A$78519,'Branch Summary'!$G79,'GRT Data'!$AU$2:$AU$78519,"PQM",'GRT Data'!$CN$2:$CN$78519,"&gt;"&amp;2)/I79,"-")</f>
        <v>0</v>
      </c>
    </row>
    <row r="80" spans="1:32" x14ac:dyDescent="0.35">
      <c r="A80" s="18" t="s">
        <v>773</v>
      </c>
      <c r="B80" s="18" t="s">
        <v>15615</v>
      </c>
      <c r="C80" s="18" t="s">
        <v>787</v>
      </c>
      <c r="D80" s="18" t="s">
        <v>358</v>
      </c>
      <c r="E80" s="18" t="s">
        <v>117</v>
      </c>
      <c r="F80" s="19" t="s">
        <v>395</v>
      </c>
      <c r="G80" s="18" t="s">
        <v>149</v>
      </c>
      <c r="H80" s="3">
        <f>COUNTIFS('GRT Data'!$F$2:$F$78519,'Branch Summary'!F80,'GRT Data'!$A$2:$A$78519,'Branch Summary'!G80,'GRT Data'!$AU$2:$AU$78519,"Branch")</f>
        <v>0</v>
      </c>
      <c r="I80" s="3">
        <f>COUNTIFS('GRT Data'!$F$2:$F$78519,'Branch Summary'!F80,'GRT Data'!$A$2:$A$78519,'Branch Summary'!G80,'GRT Data'!$AU$2:$AU$78519,"PQM")</f>
        <v>8</v>
      </c>
      <c r="J80" s="3">
        <f t="shared" si="8"/>
        <v>8</v>
      </c>
      <c r="K80" s="11">
        <f t="shared" si="9"/>
        <v>1</v>
      </c>
      <c r="L80" s="3">
        <f ca="1">COUNTIFS('GRT Data'!$F$2:$F$78519,'Branch Summary'!F80,'GRT Data'!$A$2:$A$78519,'Branch Summary'!G80,'GRT Data'!$AU$2:$AU$78519,"Branch",'GRT Data'!$AR$2:$AR$78519,$L$3)</f>
        <v>0</v>
      </c>
      <c r="M80" s="3">
        <f ca="1">COUNTIFS('GRT Data'!$F$2:$F$78519,'Branch Summary'!F80,'GRT Data'!$A$2:$A$78519,'Branch Summary'!G80,'GRT Data'!$AU$2:$AU$78519,"PQM",'GRT Data'!$AR$2:$AR$78519,$L$3)</f>
        <v>2</v>
      </c>
      <c r="N80" s="3">
        <f t="shared" ca="1" si="10"/>
        <v>2</v>
      </c>
      <c r="O80" s="11">
        <f t="shared" ca="1" si="11"/>
        <v>1</v>
      </c>
      <c r="P80" s="40">
        <f>COUNTIF('Ujala Plus DB'!$A$2:$A$40166,'Branch Summary'!G80)</f>
        <v>5</v>
      </c>
      <c r="Q80" s="43">
        <f>SUMIF('Ujala Plus DB'!$A$2:$A$40166,'Branch Summary'!G80,'Ujala Plus DB'!$W$2:$W$40166)</f>
        <v>375000</v>
      </c>
      <c r="R80" s="40">
        <f>COUNTIFS('Priority Customer'!$B$2:$B$45498,'Branch Summary'!F80,'Priority Customer'!$D$2:$D$45498,'Branch Summary'!G80,'Priority Customer'!$BD$2:$BD$45498,"&lt;&gt;"&amp;"")</f>
        <v>3</v>
      </c>
      <c r="S80" s="43">
        <f>SUMIFS('Priority Customer'!$L$2:$L$45498,'Priority Customer'!$B$2:$B$45498,'Branch Summary'!F80,'Priority Customer'!$D$2:$D$45498,'Branch Summary'!G80,'Priority Customer'!$BD$2:$BD$45498,"&lt;&gt;"&amp;"")</f>
        <v>220000</v>
      </c>
      <c r="T80" s="40">
        <f ca="1">COUNTIFS('Priority Customer'!$B$2:$B$50000,'Branch Summary'!F80,'Priority Customer'!$D$2:$D$50000,'Branch Summary'!G80,'Priority Customer'!$Q$2:$Q$50000,"FTNR",'Priority Customer'!$Z$2:$Z$50000,"&lt;&gt;"&amp;"",'Priority Customer'!$BK$2:$BK$50000,TEXT(TODAY()-1,"mmm"))</f>
        <v>0</v>
      </c>
      <c r="U80" s="40">
        <f ca="1">COUNTIFS('Priority Customer'!$B$2:$B$50000,'Branch Summary'!F80,'Priority Customer'!$D$2:$D$50000,'Branch Summary'!G80,'Priority Customer'!$Z$2:$Z$50000,"&lt;&gt;"&amp;"",'Priority Customer'!$BK$2:$BK$50000,TEXT(TODAY()-1,"mmm"))</f>
        <v>3</v>
      </c>
      <c r="V80" s="26">
        <f t="shared" ca="1" si="12"/>
        <v>0</v>
      </c>
      <c r="W80" s="3">
        <f>COUNTIFS('FTNR Data'!$F$2:$F$49919,'Branch Summary'!F80,'FTNR Data'!$A$2:$A$49919,'Branch Summary'!G80,'FTNR Data'!$AX$2:$AX$49919,"Branch",'FTNR Data'!$S$2:$S$49919,"FTNR")</f>
        <v>0</v>
      </c>
      <c r="X80" s="3">
        <f>COUNTIFS('FTNR Data'!$F$2:$F$49919,'Branch Summary'!F80,'FTNR Data'!$A$2:$A$49919,'Branch Summary'!G80,'FTNR Data'!$AX$2:$AX$49919,"Branch")</f>
        <v>0</v>
      </c>
      <c r="Y80" s="11" t="str">
        <f t="shared" si="13"/>
        <v>-</v>
      </c>
      <c r="Z80" s="3">
        <f ca="1">COUNTIFS('FTNR Data'!$F$2:$F$49919,'Branch Summary'!F80,'FTNR Data'!$A$2:$A$49919,'Branch Summary'!G80,'FTNR Data'!$AX$2:$AX$49919,"PQM",'FTNR Data'!$S$2:$S$49919,"FTNR")+COUNTIFS('Priority Customer'!$B$2:$B$50000,'Branch Summary'!F80,'Priority Customer'!$D$2:$D$50000,'Branch Summary'!G80,'Priority Customer'!$Q$2:$Q$50000,"FTNR",'Priority Customer'!$Z$2:$Z$50000,"&lt;&gt;"&amp;"",'Priority Customer'!$BK$2:$BK$50000,TEXT(TODAY()-1,"mmm"))</f>
        <v>1</v>
      </c>
      <c r="AA80" s="3">
        <f ca="1">COUNTIFS('FTNR Data'!$F$2:$F$49919,'Branch Summary'!F80,'FTNR Data'!$A$2:$A$49919,'Branch Summary'!G80,'FTNR Data'!$AX$2:$AX$49919,"PQM")+COUNTIFS('Priority Customer'!$B$2:$B$50000,'Branch Summary'!F80,'Priority Customer'!$D$2:$D$50000,'Branch Summary'!G80,'Priority Customer'!$Z$2:$Z$50000,"&lt;&gt;"&amp;"",'Priority Customer'!$BK$2:$BK$50000,TEXT(TODAY()-1,"mmm"))</f>
        <v>11</v>
      </c>
      <c r="AB80" s="11">
        <f t="shared" ca="1" si="14"/>
        <v>9.0909090909090912E-2</v>
      </c>
      <c r="AC80" s="28">
        <f>IFERROR(COUNTIFS('GRT Data'!$F$2:$F$78519,'Branch Summary'!$F80,'GRT Data'!$A$2:$A$78519,'Branch Summary'!$G80,'GRT Data'!$AU$2:$AU$78519,"PQM",'GRT Data'!$CN$2:$CN$78519,0)/I80,"-")</f>
        <v>0.5</v>
      </c>
      <c r="AD80" s="28">
        <f>IFERROR(COUNTIFS('GRT Data'!$F$2:$F$78519,'Branch Summary'!$F80,'GRT Data'!$A$2:$A$78519,'Branch Summary'!$G80,'GRT Data'!$AU$2:$AU$78519,"PQM",'GRT Data'!$CN$2:$CN$78519,1)/I80,"-")</f>
        <v>0.125</v>
      </c>
      <c r="AE80" s="28">
        <f>IFERROR(COUNTIFS('GRT Data'!$F$2:$F$78519,'Branch Summary'!$F80,'GRT Data'!$A$2:$A$78519,'Branch Summary'!$G80,'GRT Data'!$AU$2:$AU$78519,"PQM",'GRT Data'!$CN$2:$CN$78519,2)/I80,"-")</f>
        <v>0</v>
      </c>
      <c r="AF80" s="28">
        <f>IFERROR(COUNTIFS('GRT Data'!$F$2:$F$78519,'Branch Summary'!$F80,'GRT Data'!$A$2:$A$78519,'Branch Summary'!$G80,'GRT Data'!$AU$2:$AU$78519,"PQM",'GRT Data'!$CN$2:$CN$78519,"&gt;"&amp;2)/I80,"-")</f>
        <v>0.375</v>
      </c>
    </row>
    <row r="81" spans="1:32" x14ac:dyDescent="0.35">
      <c r="A81" s="18" t="s">
        <v>825</v>
      </c>
      <c r="B81" s="18" t="s">
        <v>80</v>
      </c>
      <c r="C81" s="18" t="s">
        <v>789</v>
      </c>
      <c r="D81" s="18" t="s">
        <v>81</v>
      </c>
      <c r="E81" s="18" t="s">
        <v>348</v>
      </c>
      <c r="F81" s="19" t="s">
        <v>349</v>
      </c>
      <c r="G81" s="18" t="s">
        <v>118</v>
      </c>
      <c r="H81" s="3">
        <f>COUNTIFS('GRT Data'!$F$2:$F$78519,'Branch Summary'!F81,'GRT Data'!$A$2:$A$78519,'Branch Summary'!G81,'GRT Data'!$AU$2:$AU$78519,"Branch")</f>
        <v>2</v>
      </c>
      <c r="I81" s="3">
        <f>COUNTIFS('GRT Data'!$F$2:$F$78519,'Branch Summary'!F81,'GRT Data'!$A$2:$A$78519,'Branch Summary'!G81,'GRT Data'!$AU$2:$AU$78519,"PQM")</f>
        <v>11</v>
      </c>
      <c r="J81" s="3">
        <f t="shared" si="8"/>
        <v>13</v>
      </c>
      <c r="K81" s="11">
        <f t="shared" si="9"/>
        <v>0.84615384615384615</v>
      </c>
      <c r="L81" s="3">
        <f ca="1">COUNTIFS('GRT Data'!$F$2:$F$78519,'Branch Summary'!F81,'GRT Data'!$A$2:$A$78519,'Branch Summary'!G81,'GRT Data'!$AU$2:$AU$78519,"Branch",'GRT Data'!$AR$2:$AR$78519,$L$3)</f>
        <v>1</v>
      </c>
      <c r="M81" s="3">
        <f ca="1">COUNTIFS('GRT Data'!$F$2:$F$78519,'Branch Summary'!F81,'GRT Data'!$A$2:$A$78519,'Branch Summary'!G81,'GRT Data'!$AU$2:$AU$78519,"PQM",'GRT Data'!$AR$2:$AR$78519,$L$3)</f>
        <v>5</v>
      </c>
      <c r="N81" s="3">
        <f t="shared" ca="1" si="10"/>
        <v>6</v>
      </c>
      <c r="O81" s="11">
        <f t="shared" ca="1" si="11"/>
        <v>0.83333333333333337</v>
      </c>
      <c r="P81" s="40">
        <f>COUNTIF('Ujala Plus DB'!$A$2:$A$40166,'Branch Summary'!G81)</f>
        <v>5</v>
      </c>
      <c r="Q81" s="43">
        <f>SUMIF('Ujala Plus DB'!$A$2:$A$40166,'Branch Summary'!G81,'Ujala Plus DB'!$W$2:$W$40166)</f>
        <v>407000</v>
      </c>
      <c r="R81" s="40">
        <f>COUNTIFS('Priority Customer'!$B$2:$B$45498,'Branch Summary'!F81,'Priority Customer'!$D$2:$D$45498,'Branch Summary'!G81,'Priority Customer'!$BD$2:$BD$45498,"&lt;&gt;"&amp;"")</f>
        <v>4</v>
      </c>
      <c r="S81" s="43">
        <f>SUMIFS('Priority Customer'!$L$2:$L$45498,'Priority Customer'!$B$2:$B$45498,'Branch Summary'!F81,'Priority Customer'!$D$2:$D$45498,'Branch Summary'!G81,'Priority Customer'!$BD$2:$BD$45498,"&lt;&gt;"&amp;"")</f>
        <v>330000</v>
      </c>
      <c r="T81" s="40">
        <f ca="1">COUNTIFS('Priority Customer'!$B$2:$B$50000,'Branch Summary'!F81,'Priority Customer'!$D$2:$D$50000,'Branch Summary'!G81,'Priority Customer'!$Q$2:$Q$50000,"FTNR",'Priority Customer'!$Z$2:$Z$50000,"&lt;&gt;"&amp;"",'Priority Customer'!$BK$2:$BK$50000,TEXT(TODAY()-1,"mmm"))</f>
        <v>0</v>
      </c>
      <c r="U81" s="40">
        <f ca="1">COUNTIFS('Priority Customer'!$B$2:$B$50000,'Branch Summary'!F81,'Priority Customer'!$D$2:$D$50000,'Branch Summary'!G81,'Priority Customer'!$Z$2:$Z$50000,"&lt;&gt;"&amp;"",'Priority Customer'!$BK$2:$BK$50000,TEXT(TODAY()-1,"mmm"))</f>
        <v>4</v>
      </c>
      <c r="V81" s="26">
        <f t="shared" ca="1" si="12"/>
        <v>0</v>
      </c>
      <c r="W81" s="3">
        <f>COUNTIFS('FTNR Data'!$F$2:$F$49919,'Branch Summary'!F81,'FTNR Data'!$A$2:$A$49919,'Branch Summary'!G81,'FTNR Data'!$AX$2:$AX$49919,"Branch",'FTNR Data'!$S$2:$S$49919,"FTNR")</f>
        <v>1</v>
      </c>
      <c r="X81" s="3">
        <f>COUNTIFS('FTNR Data'!$F$2:$F$49919,'Branch Summary'!F81,'FTNR Data'!$A$2:$A$49919,'Branch Summary'!G81,'FTNR Data'!$AX$2:$AX$49919,"Branch")</f>
        <v>2</v>
      </c>
      <c r="Y81" s="11">
        <f t="shared" si="13"/>
        <v>0.5</v>
      </c>
      <c r="Z81" s="3">
        <f ca="1">COUNTIFS('FTNR Data'!$F$2:$F$49919,'Branch Summary'!F81,'FTNR Data'!$A$2:$A$49919,'Branch Summary'!G81,'FTNR Data'!$AX$2:$AX$49919,"PQM",'FTNR Data'!$S$2:$S$49919,"FTNR")+COUNTIFS('Priority Customer'!$B$2:$B$50000,'Branch Summary'!F81,'Priority Customer'!$D$2:$D$50000,'Branch Summary'!G81,'Priority Customer'!$Q$2:$Q$50000,"FTNR",'Priority Customer'!$Z$2:$Z$50000,"&lt;&gt;"&amp;"",'Priority Customer'!$BK$2:$BK$50000,TEXT(TODAY()-1,"mmm"))</f>
        <v>0</v>
      </c>
      <c r="AA81" s="3">
        <f ca="1">COUNTIFS('FTNR Data'!$F$2:$F$49919,'Branch Summary'!F81,'FTNR Data'!$A$2:$A$49919,'Branch Summary'!G81,'FTNR Data'!$AX$2:$AX$49919,"PQM")+COUNTIFS('Priority Customer'!$B$2:$B$50000,'Branch Summary'!F81,'Priority Customer'!$D$2:$D$50000,'Branch Summary'!G81,'Priority Customer'!$Z$2:$Z$50000,"&lt;&gt;"&amp;"",'Priority Customer'!$BK$2:$BK$50000,TEXT(TODAY()-1,"mmm"))</f>
        <v>10</v>
      </c>
      <c r="AB81" s="11">
        <f t="shared" ca="1" si="14"/>
        <v>0</v>
      </c>
      <c r="AC81" s="28">
        <f>IFERROR(COUNTIFS('GRT Data'!$F$2:$F$78519,'Branch Summary'!$F81,'GRT Data'!$A$2:$A$78519,'Branch Summary'!$G81,'GRT Data'!$AU$2:$AU$78519,"PQM",'GRT Data'!$CN$2:$CN$78519,0)/I81,"-")</f>
        <v>1</v>
      </c>
      <c r="AD81" s="28">
        <f>IFERROR(COUNTIFS('GRT Data'!$F$2:$F$78519,'Branch Summary'!$F81,'GRT Data'!$A$2:$A$78519,'Branch Summary'!$G81,'GRT Data'!$AU$2:$AU$78519,"PQM",'GRT Data'!$CN$2:$CN$78519,1)/I81,"-")</f>
        <v>0</v>
      </c>
      <c r="AE81" s="28">
        <f>IFERROR(COUNTIFS('GRT Data'!$F$2:$F$78519,'Branch Summary'!$F81,'GRT Data'!$A$2:$A$78519,'Branch Summary'!$G81,'GRT Data'!$AU$2:$AU$78519,"PQM",'GRT Data'!$CN$2:$CN$78519,2)/I81,"-")</f>
        <v>0</v>
      </c>
      <c r="AF81" s="28">
        <f>IFERROR(COUNTIFS('GRT Data'!$F$2:$F$78519,'Branch Summary'!$F81,'GRT Data'!$A$2:$A$78519,'Branch Summary'!$G81,'GRT Data'!$AU$2:$AU$78519,"PQM",'GRT Data'!$CN$2:$CN$78519,"&gt;"&amp;2)/I81,"-")</f>
        <v>0</v>
      </c>
    </row>
    <row r="82" spans="1:32" x14ac:dyDescent="0.35">
      <c r="A82" s="18" t="s">
        <v>825</v>
      </c>
      <c r="B82" s="18" t="s">
        <v>830</v>
      </c>
      <c r="C82" s="18" t="s">
        <v>790</v>
      </c>
      <c r="D82" s="18" t="s">
        <v>930</v>
      </c>
      <c r="E82" s="18" t="s">
        <v>161</v>
      </c>
      <c r="F82" s="19" t="s">
        <v>346</v>
      </c>
      <c r="G82" s="18" t="s">
        <v>915</v>
      </c>
      <c r="H82" s="3">
        <f>COUNTIFS('GRT Data'!$F$2:$F$78519,'Branch Summary'!F82,'GRT Data'!$A$2:$A$78519,'Branch Summary'!G82,'GRT Data'!$AU$2:$AU$78519,"Branch")</f>
        <v>2</v>
      </c>
      <c r="I82" s="3">
        <f>COUNTIFS('GRT Data'!$F$2:$F$78519,'Branch Summary'!F82,'GRT Data'!$A$2:$A$78519,'Branch Summary'!G82,'GRT Data'!$AU$2:$AU$78519,"PQM")</f>
        <v>8</v>
      </c>
      <c r="J82" s="3">
        <f t="shared" si="8"/>
        <v>10</v>
      </c>
      <c r="K82" s="11">
        <f t="shared" si="9"/>
        <v>0.8</v>
      </c>
      <c r="L82" s="3">
        <f ca="1">COUNTIFS('GRT Data'!$F$2:$F$78519,'Branch Summary'!F82,'GRT Data'!$A$2:$A$78519,'Branch Summary'!G82,'GRT Data'!$AU$2:$AU$78519,"Branch",'GRT Data'!$AR$2:$AR$78519,$L$3)</f>
        <v>0</v>
      </c>
      <c r="M82" s="3">
        <f ca="1">COUNTIFS('GRT Data'!$F$2:$F$78519,'Branch Summary'!F82,'GRT Data'!$A$2:$A$78519,'Branch Summary'!G82,'GRT Data'!$AU$2:$AU$78519,"PQM",'GRT Data'!$AR$2:$AR$78519,$L$3)</f>
        <v>1</v>
      </c>
      <c r="N82" s="3">
        <f t="shared" ca="1" si="10"/>
        <v>1</v>
      </c>
      <c r="O82" s="11">
        <f t="shared" ca="1" si="11"/>
        <v>1</v>
      </c>
      <c r="P82" s="40">
        <f>COUNTIF('Ujala Plus DB'!$A$2:$A$40166,'Branch Summary'!G82)</f>
        <v>3</v>
      </c>
      <c r="Q82" s="43">
        <f>SUMIF('Ujala Plus DB'!$A$2:$A$40166,'Branch Summary'!G82,'Ujala Plus DB'!$W$2:$W$40166)</f>
        <v>270000</v>
      </c>
      <c r="R82" s="40">
        <f>COUNTIFS('Priority Customer'!$B$2:$B$45498,'Branch Summary'!F82,'Priority Customer'!$D$2:$D$45498,'Branch Summary'!G82,'Priority Customer'!$BD$2:$BD$45498,"&lt;&gt;"&amp;"")</f>
        <v>0</v>
      </c>
      <c r="S82" s="43">
        <f>SUMIFS('Priority Customer'!$L$2:$L$45498,'Priority Customer'!$B$2:$B$45498,'Branch Summary'!F82,'Priority Customer'!$D$2:$D$45498,'Branch Summary'!G82,'Priority Customer'!$BD$2:$BD$45498,"&lt;&gt;"&amp;"")</f>
        <v>0</v>
      </c>
      <c r="T82" s="40">
        <f ca="1">COUNTIFS('Priority Customer'!$B$2:$B$50000,'Branch Summary'!F82,'Priority Customer'!$D$2:$D$50000,'Branch Summary'!G82,'Priority Customer'!$Q$2:$Q$50000,"FTNR",'Priority Customer'!$Z$2:$Z$50000,"&lt;&gt;"&amp;"",'Priority Customer'!$BK$2:$BK$50000,TEXT(TODAY()-1,"mmm"))</f>
        <v>0</v>
      </c>
      <c r="U82" s="40">
        <f ca="1">COUNTIFS('Priority Customer'!$B$2:$B$50000,'Branch Summary'!F82,'Priority Customer'!$D$2:$D$50000,'Branch Summary'!G82,'Priority Customer'!$Z$2:$Z$50000,"&lt;&gt;"&amp;"",'Priority Customer'!$BK$2:$BK$50000,TEXT(TODAY()-1,"mmm"))</f>
        <v>0</v>
      </c>
      <c r="V82" s="26" t="str">
        <f t="shared" ca="1" si="12"/>
        <v>-</v>
      </c>
      <c r="W82" s="3">
        <f>COUNTIFS('FTNR Data'!$F$2:$F$49919,'Branch Summary'!F82,'FTNR Data'!$A$2:$A$49919,'Branch Summary'!G82,'FTNR Data'!$AX$2:$AX$49919,"Branch",'FTNR Data'!$S$2:$S$49919,"FTNR")</f>
        <v>2</v>
      </c>
      <c r="X82" s="3">
        <f>COUNTIFS('FTNR Data'!$F$2:$F$49919,'Branch Summary'!F82,'FTNR Data'!$A$2:$A$49919,'Branch Summary'!G82,'FTNR Data'!$AX$2:$AX$49919,"Branch")</f>
        <v>2</v>
      </c>
      <c r="Y82" s="11">
        <f t="shared" si="13"/>
        <v>1</v>
      </c>
      <c r="Z82" s="3">
        <f ca="1">COUNTIFS('FTNR Data'!$F$2:$F$49919,'Branch Summary'!F82,'FTNR Data'!$A$2:$A$49919,'Branch Summary'!G82,'FTNR Data'!$AX$2:$AX$49919,"PQM",'FTNR Data'!$S$2:$S$49919,"FTNR")+COUNTIFS('Priority Customer'!$B$2:$B$50000,'Branch Summary'!F82,'Priority Customer'!$D$2:$D$50000,'Branch Summary'!G82,'Priority Customer'!$Q$2:$Q$50000,"FTNR",'Priority Customer'!$Z$2:$Z$50000,"&lt;&gt;"&amp;"",'Priority Customer'!$BK$2:$BK$50000,TEXT(TODAY()-1,"mmm"))</f>
        <v>1</v>
      </c>
      <c r="AA82" s="3">
        <f ca="1">COUNTIFS('FTNR Data'!$F$2:$F$49919,'Branch Summary'!F82,'FTNR Data'!$A$2:$A$49919,'Branch Summary'!G82,'FTNR Data'!$AX$2:$AX$49919,"PQM")+COUNTIFS('Priority Customer'!$B$2:$B$50000,'Branch Summary'!F82,'Priority Customer'!$D$2:$D$50000,'Branch Summary'!G82,'Priority Customer'!$Z$2:$Z$50000,"&lt;&gt;"&amp;"",'Priority Customer'!$BK$2:$BK$50000,TEXT(TODAY()-1,"mmm"))</f>
        <v>7</v>
      </c>
      <c r="AB82" s="11">
        <f t="shared" ca="1" si="14"/>
        <v>0.14285714285714285</v>
      </c>
      <c r="AC82" s="28">
        <f>IFERROR(COUNTIFS('GRT Data'!$F$2:$F$78519,'Branch Summary'!$F82,'GRT Data'!$A$2:$A$78519,'Branch Summary'!$G82,'GRT Data'!$AU$2:$AU$78519,"PQM",'GRT Data'!$CN$2:$CN$78519,0)/I82,"-")</f>
        <v>0.875</v>
      </c>
      <c r="AD82" s="28">
        <f>IFERROR(COUNTIFS('GRT Data'!$F$2:$F$78519,'Branch Summary'!$F82,'GRT Data'!$A$2:$A$78519,'Branch Summary'!$G82,'GRT Data'!$AU$2:$AU$78519,"PQM",'GRT Data'!$CN$2:$CN$78519,1)/I82,"-")</f>
        <v>0</v>
      </c>
      <c r="AE82" s="28">
        <f>IFERROR(COUNTIFS('GRT Data'!$F$2:$F$78519,'Branch Summary'!$F82,'GRT Data'!$A$2:$A$78519,'Branch Summary'!$G82,'GRT Data'!$AU$2:$AU$78519,"PQM",'GRT Data'!$CN$2:$CN$78519,2)/I82,"-")</f>
        <v>0</v>
      </c>
      <c r="AF82" s="28">
        <f>IFERROR(COUNTIFS('GRT Data'!$F$2:$F$78519,'Branch Summary'!$F82,'GRT Data'!$A$2:$A$78519,'Branch Summary'!$G82,'GRT Data'!$AU$2:$AU$78519,"PQM",'GRT Data'!$CN$2:$CN$78519,"&gt;"&amp;2)/I82,"-")</f>
        <v>0.125</v>
      </c>
    </row>
    <row r="83" spans="1:32" x14ac:dyDescent="0.35">
      <c r="A83" s="18" t="s">
        <v>825</v>
      </c>
      <c r="B83" s="18" t="s">
        <v>15618</v>
      </c>
      <c r="C83" s="18" t="s">
        <v>789</v>
      </c>
      <c r="D83" s="18" t="s">
        <v>81</v>
      </c>
      <c r="E83" s="18" t="s">
        <v>112</v>
      </c>
      <c r="F83" s="19" t="s">
        <v>407</v>
      </c>
      <c r="G83" s="18" t="s">
        <v>158</v>
      </c>
      <c r="H83" s="3">
        <f>COUNTIFS('GRT Data'!$F$2:$F$78519,'Branch Summary'!F83,'GRT Data'!$A$2:$A$78519,'Branch Summary'!G83,'GRT Data'!$AU$2:$AU$78519,"Branch")</f>
        <v>2</v>
      </c>
      <c r="I83" s="3">
        <f>COUNTIFS('GRT Data'!$F$2:$F$78519,'Branch Summary'!F83,'GRT Data'!$A$2:$A$78519,'Branch Summary'!G83,'GRT Data'!$AU$2:$AU$78519,"PQM")</f>
        <v>10</v>
      </c>
      <c r="J83" s="3">
        <f t="shared" si="8"/>
        <v>12</v>
      </c>
      <c r="K83" s="11">
        <f t="shared" si="9"/>
        <v>0.83333333333333337</v>
      </c>
      <c r="L83" s="3">
        <f ca="1">COUNTIFS('GRT Data'!$F$2:$F$78519,'Branch Summary'!F83,'GRT Data'!$A$2:$A$78519,'Branch Summary'!G83,'GRT Data'!$AU$2:$AU$78519,"Branch",'GRT Data'!$AR$2:$AR$78519,$L$3)</f>
        <v>1</v>
      </c>
      <c r="M83" s="3">
        <f ca="1">COUNTIFS('GRT Data'!$F$2:$F$78519,'Branch Summary'!F83,'GRT Data'!$A$2:$A$78519,'Branch Summary'!G83,'GRT Data'!$AU$2:$AU$78519,"PQM",'GRT Data'!$AR$2:$AR$78519,$L$3)</f>
        <v>1</v>
      </c>
      <c r="N83" s="3">
        <f t="shared" ca="1" si="10"/>
        <v>2</v>
      </c>
      <c r="O83" s="11">
        <f t="shared" ca="1" si="11"/>
        <v>0.5</v>
      </c>
      <c r="P83" s="40">
        <f>COUNTIF('Ujala Plus DB'!$A$2:$A$40166,'Branch Summary'!G83)</f>
        <v>10</v>
      </c>
      <c r="Q83" s="43">
        <f>SUMIF('Ujala Plus DB'!$A$2:$A$40166,'Branch Summary'!G83,'Ujala Plus DB'!$W$2:$W$40166)</f>
        <v>785000</v>
      </c>
      <c r="R83" s="40">
        <f>COUNTIFS('Priority Customer'!$B$2:$B$45498,'Branch Summary'!F83,'Priority Customer'!$D$2:$D$45498,'Branch Summary'!G83,'Priority Customer'!$BD$2:$BD$45498,"&lt;&gt;"&amp;"")</f>
        <v>4</v>
      </c>
      <c r="S83" s="43">
        <f>SUMIFS('Priority Customer'!$L$2:$L$45498,'Priority Customer'!$B$2:$B$45498,'Branch Summary'!F83,'Priority Customer'!$D$2:$D$45498,'Branch Summary'!G83,'Priority Customer'!$BD$2:$BD$45498,"&lt;&gt;"&amp;"")</f>
        <v>334000</v>
      </c>
      <c r="T83" s="40">
        <f ca="1">COUNTIFS('Priority Customer'!$B$2:$B$50000,'Branch Summary'!F83,'Priority Customer'!$D$2:$D$50000,'Branch Summary'!G83,'Priority Customer'!$Q$2:$Q$50000,"FTNR",'Priority Customer'!$Z$2:$Z$50000,"&lt;&gt;"&amp;"",'Priority Customer'!$BK$2:$BK$50000,TEXT(TODAY()-1,"mmm"))</f>
        <v>0</v>
      </c>
      <c r="U83" s="40">
        <f ca="1">COUNTIFS('Priority Customer'!$B$2:$B$50000,'Branch Summary'!F83,'Priority Customer'!$D$2:$D$50000,'Branch Summary'!G83,'Priority Customer'!$Z$2:$Z$50000,"&lt;&gt;"&amp;"",'Priority Customer'!$BK$2:$BK$50000,TEXT(TODAY()-1,"mmm"))</f>
        <v>4</v>
      </c>
      <c r="V83" s="26">
        <f t="shared" ca="1" si="12"/>
        <v>0</v>
      </c>
      <c r="W83" s="3">
        <f>COUNTIFS('FTNR Data'!$F$2:$F$49919,'Branch Summary'!F83,'FTNR Data'!$A$2:$A$49919,'Branch Summary'!G83,'FTNR Data'!$AX$2:$AX$49919,"Branch",'FTNR Data'!$S$2:$S$49919,"FTNR")</f>
        <v>0</v>
      </c>
      <c r="X83" s="3">
        <f>COUNTIFS('FTNR Data'!$F$2:$F$49919,'Branch Summary'!F83,'FTNR Data'!$A$2:$A$49919,'Branch Summary'!G83,'FTNR Data'!$AX$2:$AX$49919,"Branch")</f>
        <v>1</v>
      </c>
      <c r="Y83" s="11">
        <f t="shared" si="13"/>
        <v>0</v>
      </c>
      <c r="Z83" s="3">
        <f ca="1">COUNTIFS('FTNR Data'!$F$2:$F$49919,'Branch Summary'!F83,'FTNR Data'!$A$2:$A$49919,'Branch Summary'!G83,'FTNR Data'!$AX$2:$AX$49919,"PQM",'FTNR Data'!$S$2:$S$49919,"FTNR")+COUNTIFS('Priority Customer'!$B$2:$B$50000,'Branch Summary'!F83,'Priority Customer'!$D$2:$D$50000,'Branch Summary'!G83,'Priority Customer'!$Q$2:$Q$50000,"FTNR",'Priority Customer'!$Z$2:$Z$50000,"&lt;&gt;"&amp;"",'Priority Customer'!$BK$2:$BK$50000,TEXT(TODAY()-1,"mmm"))</f>
        <v>1</v>
      </c>
      <c r="AA83" s="3">
        <f ca="1">COUNTIFS('FTNR Data'!$F$2:$F$49919,'Branch Summary'!F83,'FTNR Data'!$A$2:$A$49919,'Branch Summary'!G83,'FTNR Data'!$AX$2:$AX$49919,"PQM")+COUNTIFS('Priority Customer'!$B$2:$B$50000,'Branch Summary'!F83,'Priority Customer'!$D$2:$D$50000,'Branch Summary'!G83,'Priority Customer'!$Z$2:$Z$50000,"&lt;&gt;"&amp;"",'Priority Customer'!$BK$2:$BK$50000,TEXT(TODAY()-1,"mmm"))</f>
        <v>14</v>
      </c>
      <c r="AB83" s="11">
        <f t="shared" ca="1" si="14"/>
        <v>7.1428571428571425E-2</v>
      </c>
      <c r="AC83" s="28">
        <f>IFERROR(COUNTIFS('GRT Data'!$F$2:$F$78519,'Branch Summary'!$F83,'GRT Data'!$A$2:$A$78519,'Branch Summary'!$G83,'GRT Data'!$AU$2:$AU$78519,"PQM",'GRT Data'!$CN$2:$CN$78519,0)/I83,"-")</f>
        <v>0.8</v>
      </c>
      <c r="AD83" s="28">
        <f>IFERROR(COUNTIFS('GRT Data'!$F$2:$F$78519,'Branch Summary'!$F83,'GRT Data'!$A$2:$A$78519,'Branch Summary'!$G83,'GRT Data'!$AU$2:$AU$78519,"PQM",'GRT Data'!$CN$2:$CN$78519,1)/I83,"-")</f>
        <v>0.1</v>
      </c>
      <c r="AE83" s="28">
        <f>IFERROR(COUNTIFS('GRT Data'!$F$2:$F$78519,'Branch Summary'!$F83,'GRT Data'!$A$2:$A$78519,'Branch Summary'!$G83,'GRT Data'!$AU$2:$AU$78519,"PQM",'GRT Data'!$CN$2:$CN$78519,2)/I83,"-")</f>
        <v>0</v>
      </c>
      <c r="AF83" s="28">
        <f>IFERROR(COUNTIFS('GRT Data'!$F$2:$F$78519,'Branch Summary'!$F83,'GRT Data'!$A$2:$A$78519,'Branch Summary'!$G83,'GRT Data'!$AU$2:$AU$78519,"PQM",'GRT Data'!$CN$2:$CN$78519,"&gt;"&amp;2)/I83,"-")</f>
        <v>0.1</v>
      </c>
    </row>
    <row r="84" spans="1:32" x14ac:dyDescent="0.35">
      <c r="A84" s="18" t="s">
        <v>825</v>
      </c>
      <c r="B84" s="18" t="s">
        <v>15612</v>
      </c>
      <c r="C84" s="18" t="s">
        <v>783</v>
      </c>
      <c r="D84" s="18" t="s">
        <v>109</v>
      </c>
      <c r="E84" s="18" t="s">
        <v>392</v>
      </c>
      <c r="F84" s="19" t="s">
        <v>393</v>
      </c>
      <c r="G84" s="18" t="s">
        <v>916</v>
      </c>
      <c r="H84" s="3">
        <f>COUNTIFS('GRT Data'!$F$2:$F$78519,'Branch Summary'!F84,'GRT Data'!$A$2:$A$78519,'Branch Summary'!G84,'GRT Data'!$AU$2:$AU$78519,"Branch")</f>
        <v>1</v>
      </c>
      <c r="I84" s="3">
        <f>COUNTIFS('GRT Data'!$F$2:$F$78519,'Branch Summary'!F84,'GRT Data'!$A$2:$A$78519,'Branch Summary'!G84,'GRT Data'!$AU$2:$AU$78519,"PQM")</f>
        <v>8</v>
      </c>
      <c r="J84" s="3">
        <f t="shared" si="8"/>
        <v>9</v>
      </c>
      <c r="K84" s="11">
        <f t="shared" si="9"/>
        <v>0.88888888888888884</v>
      </c>
      <c r="L84" s="3">
        <f ca="1">COUNTIFS('GRT Data'!$F$2:$F$78519,'Branch Summary'!F84,'GRT Data'!$A$2:$A$78519,'Branch Summary'!G84,'GRT Data'!$AU$2:$AU$78519,"Branch",'GRT Data'!$AR$2:$AR$78519,$L$3)</f>
        <v>1</v>
      </c>
      <c r="M84" s="3">
        <f ca="1">COUNTIFS('GRT Data'!$F$2:$F$78519,'Branch Summary'!F84,'GRT Data'!$A$2:$A$78519,'Branch Summary'!G84,'GRT Data'!$AU$2:$AU$78519,"PQM",'GRT Data'!$AR$2:$AR$78519,$L$3)</f>
        <v>1</v>
      </c>
      <c r="N84" s="3">
        <f t="shared" ca="1" si="10"/>
        <v>2</v>
      </c>
      <c r="O84" s="11">
        <f t="shared" ca="1" si="11"/>
        <v>0.5</v>
      </c>
      <c r="P84" s="40">
        <f>COUNTIF('Ujala Plus DB'!$A$2:$A$40166,'Branch Summary'!G84)</f>
        <v>3</v>
      </c>
      <c r="Q84" s="43">
        <f>SUMIF('Ujala Plus DB'!$A$2:$A$40166,'Branch Summary'!G84,'Ujala Plus DB'!$W$2:$W$40166)</f>
        <v>255000</v>
      </c>
      <c r="R84" s="40">
        <f>COUNTIFS('Priority Customer'!$B$2:$B$45498,'Branch Summary'!F84,'Priority Customer'!$D$2:$D$45498,'Branch Summary'!G84,'Priority Customer'!$BD$2:$BD$45498,"&lt;&gt;"&amp;"")</f>
        <v>1</v>
      </c>
      <c r="S84" s="43">
        <f>SUMIFS('Priority Customer'!$L$2:$L$45498,'Priority Customer'!$B$2:$B$45498,'Branch Summary'!F84,'Priority Customer'!$D$2:$D$45498,'Branch Summary'!G84,'Priority Customer'!$BD$2:$BD$45498,"&lt;&gt;"&amp;"")</f>
        <v>90000</v>
      </c>
      <c r="T84" s="40">
        <f ca="1">COUNTIFS('Priority Customer'!$B$2:$B$50000,'Branch Summary'!F84,'Priority Customer'!$D$2:$D$50000,'Branch Summary'!G84,'Priority Customer'!$Q$2:$Q$50000,"FTNR",'Priority Customer'!$Z$2:$Z$50000,"&lt;&gt;"&amp;"",'Priority Customer'!$BK$2:$BK$50000,TEXT(TODAY()-1,"mmm"))</f>
        <v>0</v>
      </c>
      <c r="U84" s="40">
        <f ca="1">COUNTIFS('Priority Customer'!$B$2:$B$50000,'Branch Summary'!F84,'Priority Customer'!$D$2:$D$50000,'Branch Summary'!G84,'Priority Customer'!$Z$2:$Z$50000,"&lt;&gt;"&amp;"",'Priority Customer'!$BK$2:$BK$50000,TEXT(TODAY()-1,"mmm"))</f>
        <v>3</v>
      </c>
      <c r="V84" s="26">
        <f t="shared" ca="1" si="12"/>
        <v>0</v>
      </c>
      <c r="W84" s="3">
        <f>COUNTIFS('FTNR Data'!$F$2:$F$49919,'Branch Summary'!F84,'FTNR Data'!$A$2:$A$49919,'Branch Summary'!G84,'FTNR Data'!$AX$2:$AX$49919,"Branch",'FTNR Data'!$S$2:$S$49919,"FTNR")</f>
        <v>1</v>
      </c>
      <c r="X84" s="3">
        <f>COUNTIFS('FTNR Data'!$F$2:$F$49919,'Branch Summary'!F84,'FTNR Data'!$A$2:$A$49919,'Branch Summary'!G84,'FTNR Data'!$AX$2:$AX$49919,"Branch")</f>
        <v>1</v>
      </c>
      <c r="Y84" s="11">
        <f t="shared" si="13"/>
        <v>1</v>
      </c>
      <c r="Z84" s="3">
        <f ca="1">COUNTIFS('FTNR Data'!$F$2:$F$49919,'Branch Summary'!F84,'FTNR Data'!$A$2:$A$49919,'Branch Summary'!G84,'FTNR Data'!$AX$2:$AX$49919,"PQM",'FTNR Data'!$S$2:$S$49919,"FTNR")+COUNTIFS('Priority Customer'!$B$2:$B$50000,'Branch Summary'!F84,'Priority Customer'!$D$2:$D$50000,'Branch Summary'!G84,'Priority Customer'!$Q$2:$Q$50000,"FTNR",'Priority Customer'!$Z$2:$Z$50000,"&lt;&gt;"&amp;"",'Priority Customer'!$BK$2:$BK$50000,TEXT(TODAY()-1,"mmm"))</f>
        <v>1</v>
      </c>
      <c r="AA84" s="3">
        <f ca="1">COUNTIFS('FTNR Data'!$F$2:$F$49919,'Branch Summary'!F84,'FTNR Data'!$A$2:$A$49919,'Branch Summary'!G84,'FTNR Data'!$AX$2:$AX$49919,"PQM")+COUNTIFS('Priority Customer'!$B$2:$B$50000,'Branch Summary'!F84,'Priority Customer'!$D$2:$D$50000,'Branch Summary'!G84,'Priority Customer'!$Z$2:$Z$50000,"&lt;&gt;"&amp;"",'Priority Customer'!$BK$2:$BK$50000,TEXT(TODAY()-1,"mmm"))</f>
        <v>11</v>
      </c>
      <c r="AB84" s="11">
        <f t="shared" ca="1" si="14"/>
        <v>9.0909090909090912E-2</v>
      </c>
      <c r="AC84" s="28">
        <f>IFERROR(COUNTIFS('GRT Data'!$F$2:$F$78519,'Branch Summary'!$F84,'GRT Data'!$A$2:$A$78519,'Branch Summary'!$G84,'GRT Data'!$AU$2:$AU$78519,"PQM",'GRT Data'!$CN$2:$CN$78519,0)/I84,"-")</f>
        <v>0.5</v>
      </c>
      <c r="AD84" s="28">
        <f>IFERROR(COUNTIFS('GRT Data'!$F$2:$F$78519,'Branch Summary'!$F84,'GRT Data'!$A$2:$A$78519,'Branch Summary'!$G84,'GRT Data'!$AU$2:$AU$78519,"PQM",'GRT Data'!$CN$2:$CN$78519,1)/I84,"-")</f>
        <v>0</v>
      </c>
      <c r="AE84" s="28">
        <f>IFERROR(COUNTIFS('GRT Data'!$F$2:$F$78519,'Branch Summary'!$F84,'GRT Data'!$A$2:$A$78519,'Branch Summary'!$G84,'GRT Data'!$AU$2:$AU$78519,"PQM",'GRT Data'!$CN$2:$CN$78519,2)/I84,"-")</f>
        <v>0.25</v>
      </c>
      <c r="AF84" s="28">
        <f>IFERROR(COUNTIFS('GRT Data'!$F$2:$F$78519,'Branch Summary'!$F84,'GRT Data'!$A$2:$A$78519,'Branch Summary'!$G84,'GRT Data'!$AU$2:$AU$78519,"PQM",'GRT Data'!$CN$2:$CN$78519,"&gt;"&amp;2)/I84,"-")</f>
        <v>0.25</v>
      </c>
    </row>
    <row r="85" spans="1:32" x14ac:dyDescent="0.35">
      <c r="A85" s="18" t="s">
        <v>773</v>
      </c>
      <c r="B85" s="18" t="s">
        <v>15609</v>
      </c>
      <c r="C85" s="18" t="s">
        <v>789</v>
      </c>
      <c r="D85" s="18" t="s">
        <v>552</v>
      </c>
      <c r="E85" s="18" t="s">
        <v>344</v>
      </c>
      <c r="F85" s="19" t="s">
        <v>345</v>
      </c>
      <c r="G85" s="18" t="s">
        <v>917</v>
      </c>
      <c r="H85" s="3">
        <f>COUNTIFS('GRT Data'!$F$2:$F$78519,'Branch Summary'!F85,'GRT Data'!$A$2:$A$78519,'Branch Summary'!G85,'GRT Data'!$AU$2:$AU$78519,"Branch")</f>
        <v>8</v>
      </c>
      <c r="I85" s="3">
        <f>COUNTIFS('GRT Data'!$F$2:$F$78519,'Branch Summary'!F85,'GRT Data'!$A$2:$A$78519,'Branch Summary'!G85,'GRT Data'!$AU$2:$AU$78519,"PQM")</f>
        <v>4</v>
      </c>
      <c r="J85" s="3">
        <f t="shared" si="8"/>
        <v>12</v>
      </c>
      <c r="K85" s="11">
        <f t="shared" si="9"/>
        <v>0.33333333333333331</v>
      </c>
      <c r="L85" s="3">
        <f ca="1">COUNTIFS('GRT Data'!$F$2:$F$78519,'Branch Summary'!F85,'GRT Data'!$A$2:$A$78519,'Branch Summary'!G85,'GRT Data'!$AU$2:$AU$78519,"Branch",'GRT Data'!$AR$2:$AR$78519,$L$3)</f>
        <v>0</v>
      </c>
      <c r="M85" s="3">
        <f ca="1">COUNTIFS('GRT Data'!$F$2:$F$78519,'Branch Summary'!F85,'GRT Data'!$A$2:$A$78519,'Branch Summary'!G85,'GRT Data'!$AU$2:$AU$78519,"PQM",'GRT Data'!$AR$2:$AR$78519,$L$3)</f>
        <v>1</v>
      </c>
      <c r="N85" s="3">
        <f t="shared" ca="1" si="10"/>
        <v>1</v>
      </c>
      <c r="O85" s="11">
        <f t="shared" ca="1" si="11"/>
        <v>1</v>
      </c>
      <c r="P85" s="40">
        <f>COUNTIF('Ujala Plus DB'!$A$2:$A$40166,'Branch Summary'!G85)</f>
        <v>4</v>
      </c>
      <c r="Q85" s="43">
        <f>SUMIF('Ujala Plus DB'!$A$2:$A$40166,'Branch Summary'!G85,'Ujala Plus DB'!$W$2:$W$40166)</f>
        <v>295000</v>
      </c>
      <c r="R85" s="40">
        <f>COUNTIFS('Priority Customer'!$B$2:$B$45498,'Branch Summary'!F85,'Priority Customer'!$D$2:$D$45498,'Branch Summary'!G85,'Priority Customer'!$BD$2:$BD$45498,"&lt;&gt;"&amp;"")</f>
        <v>0</v>
      </c>
      <c r="S85" s="43">
        <f>SUMIFS('Priority Customer'!$L$2:$L$45498,'Priority Customer'!$B$2:$B$45498,'Branch Summary'!F85,'Priority Customer'!$D$2:$D$45498,'Branch Summary'!G85,'Priority Customer'!$BD$2:$BD$45498,"&lt;&gt;"&amp;"")</f>
        <v>0</v>
      </c>
      <c r="T85" s="40">
        <f ca="1">COUNTIFS('Priority Customer'!$B$2:$B$50000,'Branch Summary'!F85,'Priority Customer'!$D$2:$D$50000,'Branch Summary'!G85,'Priority Customer'!$Q$2:$Q$50000,"FTNR",'Priority Customer'!$Z$2:$Z$50000,"&lt;&gt;"&amp;"",'Priority Customer'!$BK$2:$BK$50000,TEXT(TODAY()-1,"mmm"))</f>
        <v>0</v>
      </c>
      <c r="U85" s="40">
        <f ca="1">COUNTIFS('Priority Customer'!$B$2:$B$50000,'Branch Summary'!F85,'Priority Customer'!$D$2:$D$50000,'Branch Summary'!G85,'Priority Customer'!$Z$2:$Z$50000,"&lt;&gt;"&amp;"",'Priority Customer'!$BK$2:$BK$50000,TEXT(TODAY()-1,"mmm"))</f>
        <v>1</v>
      </c>
      <c r="V85" s="26">
        <f t="shared" ca="1" si="12"/>
        <v>0</v>
      </c>
      <c r="W85" s="3">
        <f>COUNTIFS('FTNR Data'!$F$2:$F$49919,'Branch Summary'!F85,'FTNR Data'!$A$2:$A$49919,'Branch Summary'!G85,'FTNR Data'!$AX$2:$AX$49919,"Branch",'FTNR Data'!$S$2:$S$49919,"FTNR")</f>
        <v>1</v>
      </c>
      <c r="X85" s="3">
        <f>COUNTIFS('FTNR Data'!$F$2:$F$49919,'Branch Summary'!F85,'FTNR Data'!$A$2:$A$49919,'Branch Summary'!G85,'FTNR Data'!$AX$2:$AX$49919,"Branch")</f>
        <v>8</v>
      </c>
      <c r="Y85" s="11">
        <f t="shared" si="13"/>
        <v>0.125</v>
      </c>
      <c r="Z85" s="3">
        <f ca="1">COUNTIFS('FTNR Data'!$F$2:$F$49919,'Branch Summary'!F85,'FTNR Data'!$A$2:$A$49919,'Branch Summary'!G85,'FTNR Data'!$AX$2:$AX$49919,"PQM",'FTNR Data'!$S$2:$S$49919,"FTNR")+COUNTIFS('Priority Customer'!$B$2:$B$50000,'Branch Summary'!F85,'Priority Customer'!$D$2:$D$50000,'Branch Summary'!G85,'Priority Customer'!$Q$2:$Q$50000,"FTNR",'Priority Customer'!$Z$2:$Z$50000,"&lt;&gt;"&amp;"",'Priority Customer'!$BK$2:$BK$50000,TEXT(TODAY()-1,"mmm"))</f>
        <v>0</v>
      </c>
      <c r="AA85" s="3">
        <f ca="1">COUNTIFS('FTNR Data'!$F$2:$F$49919,'Branch Summary'!F85,'FTNR Data'!$A$2:$A$49919,'Branch Summary'!G85,'FTNR Data'!$AX$2:$AX$49919,"PQM")+COUNTIFS('Priority Customer'!$B$2:$B$50000,'Branch Summary'!F85,'Priority Customer'!$D$2:$D$50000,'Branch Summary'!G85,'Priority Customer'!$Z$2:$Z$50000,"&lt;&gt;"&amp;"",'Priority Customer'!$BK$2:$BK$50000,TEXT(TODAY()-1,"mmm"))</f>
        <v>4</v>
      </c>
      <c r="AB85" s="11">
        <f t="shared" ca="1" si="14"/>
        <v>0</v>
      </c>
      <c r="AC85" s="28">
        <f>IFERROR(COUNTIFS('GRT Data'!$F$2:$F$78519,'Branch Summary'!$F85,'GRT Data'!$A$2:$A$78519,'Branch Summary'!$G85,'GRT Data'!$AU$2:$AU$78519,"PQM",'GRT Data'!$CN$2:$CN$78519,0)/I85,"-")</f>
        <v>1</v>
      </c>
      <c r="AD85" s="28">
        <f>IFERROR(COUNTIFS('GRT Data'!$F$2:$F$78519,'Branch Summary'!$F85,'GRT Data'!$A$2:$A$78519,'Branch Summary'!$G85,'GRT Data'!$AU$2:$AU$78519,"PQM",'GRT Data'!$CN$2:$CN$78519,1)/I85,"-")</f>
        <v>0</v>
      </c>
      <c r="AE85" s="28">
        <f>IFERROR(COUNTIFS('GRT Data'!$F$2:$F$78519,'Branch Summary'!$F85,'GRT Data'!$A$2:$A$78519,'Branch Summary'!$G85,'GRT Data'!$AU$2:$AU$78519,"PQM",'GRT Data'!$CN$2:$CN$78519,2)/I85,"-")</f>
        <v>0</v>
      </c>
      <c r="AF85" s="28">
        <f>IFERROR(COUNTIFS('GRT Data'!$F$2:$F$78519,'Branch Summary'!$F85,'GRT Data'!$A$2:$A$78519,'Branch Summary'!$G85,'GRT Data'!$AU$2:$AU$78519,"PQM",'GRT Data'!$CN$2:$CN$78519,"&gt;"&amp;2)/I85,"-")</f>
        <v>0</v>
      </c>
    </row>
    <row r="86" spans="1:32" x14ac:dyDescent="0.35">
      <c r="A86" s="18" t="s">
        <v>825</v>
      </c>
      <c r="B86" s="18" t="s">
        <v>15618</v>
      </c>
      <c r="C86" s="18" t="s">
        <v>790</v>
      </c>
      <c r="D86" s="18" t="s">
        <v>81</v>
      </c>
      <c r="E86" s="18" t="s">
        <v>340</v>
      </c>
      <c r="F86" s="19" t="s">
        <v>341</v>
      </c>
      <c r="G86" s="18" t="s">
        <v>110</v>
      </c>
      <c r="H86" s="3">
        <f>COUNTIFS('GRT Data'!$F$2:$F$78519,'Branch Summary'!F86,'GRT Data'!$A$2:$A$78519,'Branch Summary'!G86,'GRT Data'!$AU$2:$AU$78519,"Branch")</f>
        <v>1</v>
      </c>
      <c r="I86" s="3">
        <f>COUNTIFS('GRT Data'!$F$2:$F$78519,'Branch Summary'!F86,'GRT Data'!$A$2:$A$78519,'Branch Summary'!G86,'GRT Data'!$AU$2:$AU$78519,"PQM")</f>
        <v>9</v>
      </c>
      <c r="J86" s="3">
        <f t="shared" si="8"/>
        <v>10</v>
      </c>
      <c r="K86" s="11">
        <f t="shared" si="9"/>
        <v>0.9</v>
      </c>
      <c r="L86" s="3">
        <f ca="1">COUNTIFS('GRT Data'!$F$2:$F$78519,'Branch Summary'!F86,'GRT Data'!$A$2:$A$78519,'Branch Summary'!G86,'GRT Data'!$AU$2:$AU$78519,"Branch",'GRT Data'!$AR$2:$AR$78519,$L$3)</f>
        <v>0</v>
      </c>
      <c r="M86" s="3">
        <f ca="1">COUNTIFS('GRT Data'!$F$2:$F$78519,'Branch Summary'!F86,'GRT Data'!$A$2:$A$78519,'Branch Summary'!G86,'GRT Data'!$AU$2:$AU$78519,"PQM",'GRT Data'!$AR$2:$AR$78519,$L$3)</f>
        <v>1</v>
      </c>
      <c r="N86" s="3">
        <f t="shared" ca="1" si="10"/>
        <v>1</v>
      </c>
      <c r="O86" s="11">
        <f t="shared" ca="1" si="11"/>
        <v>1</v>
      </c>
      <c r="P86" s="40">
        <f>COUNTIF('Ujala Plus DB'!$A$2:$A$40166,'Branch Summary'!G86)</f>
        <v>5</v>
      </c>
      <c r="Q86" s="43">
        <f>SUMIF('Ujala Plus DB'!$A$2:$A$40166,'Branch Summary'!G86,'Ujala Plus DB'!$W$2:$W$40166)</f>
        <v>315000</v>
      </c>
      <c r="R86" s="40">
        <f>COUNTIFS('Priority Customer'!$B$2:$B$45498,'Branch Summary'!F86,'Priority Customer'!$D$2:$D$45498,'Branch Summary'!G86,'Priority Customer'!$BD$2:$BD$45498,"&lt;&gt;"&amp;"")</f>
        <v>3</v>
      </c>
      <c r="S86" s="43">
        <f>SUMIFS('Priority Customer'!$L$2:$L$45498,'Priority Customer'!$B$2:$B$45498,'Branch Summary'!F86,'Priority Customer'!$D$2:$D$45498,'Branch Summary'!G86,'Priority Customer'!$BD$2:$BD$45498,"&lt;&gt;"&amp;"")</f>
        <v>185000</v>
      </c>
      <c r="T86" s="40">
        <f ca="1">COUNTIFS('Priority Customer'!$B$2:$B$50000,'Branch Summary'!F86,'Priority Customer'!$D$2:$D$50000,'Branch Summary'!G86,'Priority Customer'!$Q$2:$Q$50000,"FTNR",'Priority Customer'!$Z$2:$Z$50000,"&lt;&gt;"&amp;"",'Priority Customer'!$BK$2:$BK$50000,TEXT(TODAY()-1,"mmm"))</f>
        <v>0</v>
      </c>
      <c r="U86" s="40">
        <f ca="1">COUNTIFS('Priority Customer'!$B$2:$B$50000,'Branch Summary'!F86,'Priority Customer'!$D$2:$D$50000,'Branch Summary'!G86,'Priority Customer'!$Z$2:$Z$50000,"&lt;&gt;"&amp;"",'Priority Customer'!$BK$2:$BK$50000,TEXT(TODAY()-1,"mmm"))</f>
        <v>5</v>
      </c>
      <c r="V86" s="26">
        <f t="shared" ca="1" si="12"/>
        <v>0</v>
      </c>
      <c r="W86" s="3">
        <f>COUNTIFS('FTNR Data'!$F$2:$F$49919,'Branch Summary'!F86,'FTNR Data'!$A$2:$A$49919,'Branch Summary'!G86,'FTNR Data'!$AX$2:$AX$49919,"Branch",'FTNR Data'!$S$2:$S$49919,"FTNR")</f>
        <v>0</v>
      </c>
      <c r="X86" s="3">
        <f>COUNTIFS('FTNR Data'!$F$2:$F$49919,'Branch Summary'!F86,'FTNR Data'!$A$2:$A$49919,'Branch Summary'!G86,'FTNR Data'!$AX$2:$AX$49919,"Branch")</f>
        <v>1</v>
      </c>
      <c r="Y86" s="11">
        <f t="shared" si="13"/>
        <v>0</v>
      </c>
      <c r="Z86" s="3">
        <f ca="1">COUNTIFS('FTNR Data'!$F$2:$F$49919,'Branch Summary'!F86,'FTNR Data'!$A$2:$A$49919,'Branch Summary'!G86,'FTNR Data'!$AX$2:$AX$49919,"PQM",'FTNR Data'!$S$2:$S$49919,"FTNR")+COUNTIFS('Priority Customer'!$B$2:$B$50000,'Branch Summary'!F86,'Priority Customer'!$D$2:$D$50000,'Branch Summary'!G86,'Priority Customer'!$Q$2:$Q$50000,"FTNR",'Priority Customer'!$Z$2:$Z$50000,"&lt;&gt;"&amp;"",'Priority Customer'!$BK$2:$BK$50000,TEXT(TODAY()-1,"mmm"))</f>
        <v>0</v>
      </c>
      <c r="AA86" s="3">
        <f ca="1">COUNTIFS('FTNR Data'!$F$2:$F$49919,'Branch Summary'!F86,'FTNR Data'!$A$2:$A$49919,'Branch Summary'!G86,'FTNR Data'!$AX$2:$AX$49919,"PQM")+COUNTIFS('Priority Customer'!$B$2:$B$50000,'Branch Summary'!F86,'Priority Customer'!$D$2:$D$50000,'Branch Summary'!G86,'Priority Customer'!$Z$2:$Z$50000,"&lt;&gt;"&amp;"",'Priority Customer'!$BK$2:$BK$50000,TEXT(TODAY()-1,"mmm"))</f>
        <v>14</v>
      </c>
      <c r="AB86" s="11">
        <f t="shared" ca="1" si="14"/>
        <v>0</v>
      </c>
      <c r="AC86" s="28">
        <f>IFERROR(COUNTIFS('GRT Data'!$F$2:$F$78519,'Branch Summary'!$F86,'GRT Data'!$A$2:$A$78519,'Branch Summary'!$G86,'GRT Data'!$AU$2:$AU$78519,"PQM",'GRT Data'!$CN$2:$CN$78519,0)/I86,"-")</f>
        <v>0.88888888888888884</v>
      </c>
      <c r="AD86" s="28">
        <f>IFERROR(COUNTIFS('GRT Data'!$F$2:$F$78519,'Branch Summary'!$F86,'GRT Data'!$A$2:$A$78519,'Branch Summary'!$G86,'GRT Data'!$AU$2:$AU$78519,"PQM",'GRT Data'!$CN$2:$CN$78519,1)/I86,"-")</f>
        <v>0.1111111111111111</v>
      </c>
      <c r="AE86" s="28">
        <f>IFERROR(COUNTIFS('GRT Data'!$F$2:$F$78519,'Branch Summary'!$F86,'GRT Data'!$A$2:$A$78519,'Branch Summary'!$G86,'GRT Data'!$AU$2:$AU$78519,"PQM",'GRT Data'!$CN$2:$CN$78519,2)/I86,"-")</f>
        <v>0</v>
      </c>
      <c r="AF86" s="28">
        <f>IFERROR(COUNTIFS('GRT Data'!$F$2:$F$78519,'Branch Summary'!$F86,'GRT Data'!$A$2:$A$78519,'Branch Summary'!$G86,'GRT Data'!$AU$2:$AU$78519,"PQM",'GRT Data'!$CN$2:$CN$78519,"&gt;"&amp;2)/I86,"-")</f>
        <v>0</v>
      </c>
    </row>
    <row r="87" spans="1:32" x14ac:dyDescent="0.35">
      <c r="A87" s="18" t="s">
        <v>825</v>
      </c>
      <c r="B87" s="18" t="s">
        <v>759</v>
      </c>
      <c r="C87" s="18" t="s">
        <v>789</v>
      </c>
      <c r="D87" s="18" t="s">
        <v>930</v>
      </c>
      <c r="E87" s="18" t="s">
        <v>207</v>
      </c>
      <c r="F87" s="19" t="s">
        <v>307</v>
      </c>
      <c r="G87" s="18" t="s">
        <v>759</v>
      </c>
      <c r="H87" s="3">
        <f>COUNTIFS('GRT Data'!$F$2:$F$78519,'Branch Summary'!F87,'GRT Data'!$A$2:$A$78519,'Branch Summary'!G87,'GRT Data'!$AU$2:$AU$78519,"Branch")</f>
        <v>12</v>
      </c>
      <c r="I87" s="3">
        <f>COUNTIFS('GRT Data'!$F$2:$F$78519,'Branch Summary'!F87,'GRT Data'!$A$2:$A$78519,'Branch Summary'!G87,'GRT Data'!$AU$2:$AU$78519,"PQM")</f>
        <v>11</v>
      </c>
      <c r="J87" s="3">
        <f t="shared" si="8"/>
        <v>23</v>
      </c>
      <c r="K87" s="11">
        <f t="shared" si="9"/>
        <v>0.47826086956521741</v>
      </c>
      <c r="L87" s="3">
        <f ca="1">COUNTIFS('GRT Data'!$F$2:$F$78519,'Branch Summary'!F87,'GRT Data'!$A$2:$A$78519,'Branch Summary'!G87,'GRT Data'!$AU$2:$AU$78519,"Branch",'GRT Data'!$AR$2:$AR$78519,$L$3)</f>
        <v>1</v>
      </c>
      <c r="M87" s="3">
        <f ca="1">COUNTIFS('GRT Data'!$F$2:$F$78519,'Branch Summary'!F87,'GRT Data'!$A$2:$A$78519,'Branch Summary'!G87,'GRT Data'!$AU$2:$AU$78519,"PQM",'GRT Data'!$AR$2:$AR$78519,$L$3)</f>
        <v>4</v>
      </c>
      <c r="N87" s="3">
        <f t="shared" ca="1" si="10"/>
        <v>5</v>
      </c>
      <c r="O87" s="11">
        <f t="shared" ca="1" si="11"/>
        <v>0.8</v>
      </c>
      <c r="P87" s="40">
        <f>COUNTIF('Ujala Plus DB'!$A$2:$A$40166,'Branch Summary'!G87)</f>
        <v>16</v>
      </c>
      <c r="Q87" s="43">
        <f>SUMIF('Ujala Plus DB'!$A$2:$A$40166,'Branch Summary'!G87,'Ujala Plus DB'!$W$2:$W$40166)</f>
        <v>1278000</v>
      </c>
      <c r="R87" s="40">
        <f>COUNTIFS('Priority Customer'!$B$2:$B$45498,'Branch Summary'!F87,'Priority Customer'!$D$2:$D$45498,'Branch Summary'!G87,'Priority Customer'!$BD$2:$BD$45498,"&lt;&gt;"&amp;"")</f>
        <v>6</v>
      </c>
      <c r="S87" s="43">
        <f>SUMIFS('Priority Customer'!$L$2:$L$45498,'Priority Customer'!$B$2:$B$45498,'Branch Summary'!F87,'Priority Customer'!$D$2:$D$45498,'Branch Summary'!G87,'Priority Customer'!$BD$2:$BD$45498,"&lt;&gt;"&amp;"")</f>
        <v>455000</v>
      </c>
      <c r="T87" s="40">
        <f ca="1">COUNTIFS('Priority Customer'!$B$2:$B$50000,'Branch Summary'!F87,'Priority Customer'!$D$2:$D$50000,'Branch Summary'!G87,'Priority Customer'!$Q$2:$Q$50000,"FTNR",'Priority Customer'!$Z$2:$Z$50000,"&lt;&gt;"&amp;"",'Priority Customer'!$BK$2:$BK$50000,TEXT(TODAY()-1,"mmm"))</f>
        <v>0</v>
      </c>
      <c r="U87" s="40">
        <f ca="1">COUNTIFS('Priority Customer'!$B$2:$B$50000,'Branch Summary'!F87,'Priority Customer'!$D$2:$D$50000,'Branch Summary'!G87,'Priority Customer'!$Z$2:$Z$50000,"&lt;&gt;"&amp;"",'Priority Customer'!$BK$2:$BK$50000,TEXT(TODAY()-1,"mmm"))</f>
        <v>7</v>
      </c>
      <c r="V87" s="26">
        <f t="shared" ca="1" si="12"/>
        <v>0</v>
      </c>
      <c r="W87" s="3">
        <f>COUNTIFS('FTNR Data'!$F$2:$F$49919,'Branch Summary'!F87,'FTNR Data'!$A$2:$A$49919,'Branch Summary'!G87,'FTNR Data'!$AX$2:$AX$49919,"Branch",'FTNR Data'!$S$2:$S$49919,"FTNR")</f>
        <v>3</v>
      </c>
      <c r="X87" s="3">
        <f>COUNTIFS('FTNR Data'!$F$2:$F$49919,'Branch Summary'!F87,'FTNR Data'!$A$2:$A$49919,'Branch Summary'!G87,'FTNR Data'!$AX$2:$AX$49919,"Branch")</f>
        <v>11</v>
      </c>
      <c r="Y87" s="11">
        <f t="shared" si="13"/>
        <v>0.27272727272727271</v>
      </c>
      <c r="Z87" s="3">
        <f ca="1">COUNTIFS('FTNR Data'!$F$2:$F$49919,'Branch Summary'!F87,'FTNR Data'!$A$2:$A$49919,'Branch Summary'!G87,'FTNR Data'!$AX$2:$AX$49919,"PQM",'FTNR Data'!$S$2:$S$49919,"FTNR")+COUNTIFS('Priority Customer'!$B$2:$B$50000,'Branch Summary'!F87,'Priority Customer'!$D$2:$D$50000,'Branch Summary'!G87,'Priority Customer'!$Q$2:$Q$50000,"FTNR",'Priority Customer'!$Z$2:$Z$50000,"&lt;&gt;"&amp;"",'Priority Customer'!$BK$2:$BK$50000,TEXT(TODAY()-1,"mmm"))</f>
        <v>0</v>
      </c>
      <c r="AA87" s="3">
        <f ca="1">COUNTIFS('FTNR Data'!$F$2:$F$49919,'Branch Summary'!F87,'FTNR Data'!$A$2:$A$49919,'Branch Summary'!G87,'FTNR Data'!$AX$2:$AX$49919,"PQM")+COUNTIFS('Priority Customer'!$B$2:$B$50000,'Branch Summary'!F87,'Priority Customer'!$D$2:$D$50000,'Branch Summary'!G87,'Priority Customer'!$Z$2:$Z$50000,"&lt;&gt;"&amp;"",'Priority Customer'!$BK$2:$BK$50000,TEXT(TODAY()-1,"mmm"))</f>
        <v>15</v>
      </c>
      <c r="AB87" s="11">
        <f t="shared" ca="1" si="14"/>
        <v>0</v>
      </c>
      <c r="AC87" s="28">
        <f>IFERROR(COUNTIFS('GRT Data'!$F$2:$F$78519,'Branch Summary'!$F87,'GRT Data'!$A$2:$A$78519,'Branch Summary'!$G87,'GRT Data'!$AU$2:$AU$78519,"PQM",'GRT Data'!$CN$2:$CN$78519,0)/I87,"-")</f>
        <v>0.90909090909090906</v>
      </c>
      <c r="AD87" s="28">
        <f>IFERROR(COUNTIFS('GRT Data'!$F$2:$F$78519,'Branch Summary'!$F87,'GRT Data'!$A$2:$A$78519,'Branch Summary'!$G87,'GRT Data'!$AU$2:$AU$78519,"PQM",'GRT Data'!$CN$2:$CN$78519,1)/I87,"-")</f>
        <v>9.0909090909090912E-2</v>
      </c>
      <c r="AE87" s="28">
        <f>IFERROR(COUNTIFS('GRT Data'!$F$2:$F$78519,'Branch Summary'!$F87,'GRT Data'!$A$2:$A$78519,'Branch Summary'!$G87,'GRT Data'!$AU$2:$AU$78519,"PQM",'GRT Data'!$CN$2:$CN$78519,2)/I87,"-")</f>
        <v>0</v>
      </c>
      <c r="AF87" s="28">
        <f>IFERROR(COUNTIFS('GRT Data'!$F$2:$F$78519,'Branch Summary'!$F87,'GRT Data'!$A$2:$A$78519,'Branch Summary'!$G87,'GRT Data'!$AU$2:$AU$78519,"PQM",'GRT Data'!$CN$2:$CN$78519,"&gt;"&amp;2)/I87,"-")</f>
        <v>0</v>
      </c>
    </row>
    <row r="88" spans="1:32" x14ac:dyDescent="0.35">
      <c r="A88" s="18" t="s">
        <v>773</v>
      </c>
      <c r="B88" s="18" t="s">
        <v>15607</v>
      </c>
      <c r="C88" s="18" t="s">
        <v>789</v>
      </c>
      <c r="D88" s="18" t="s">
        <v>549</v>
      </c>
      <c r="E88" s="18" t="s">
        <v>342</v>
      </c>
      <c r="F88" s="19" t="s">
        <v>343</v>
      </c>
      <c r="G88" s="18" t="s">
        <v>918</v>
      </c>
      <c r="H88" s="3">
        <f>COUNTIFS('GRT Data'!$F$2:$F$78519,'Branch Summary'!F88,'GRT Data'!$A$2:$A$78519,'Branch Summary'!G88,'GRT Data'!$AU$2:$AU$78519,"Branch")</f>
        <v>11</v>
      </c>
      <c r="I88" s="3">
        <f>COUNTIFS('GRT Data'!$F$2:$F$78519,'Branch Summary'!F88,'GRT Data'!$A$2:$A$78519,'Branch Summary'!G88,'GRT Data'!$AU$2:$AU$78519,"PQM")</f>
        <v>2</v>
      </c>
      <c r="J88" s="3">
        <f t="shared" si="8"/>
        <v>13</v>
      </c>
      <c r="K88" s="11">
        <f t="shared" si="9"/>
        <v>0.15384615384615385</v>
      </c>
      <c r="L88" s="3">
        <f ca="1">COUNTIFS('GRT Data'!$F$2:$F$78519,'Branch Summary'!F88,'GRT Data'!$A$2:$A$78519,'Branch Summary'!G88,'GRT Data'!$AU$2:$AU$78519,"Branch",'GRT Data'!$AR$2:$AR$78519,$L$3)</f>
        <v>3</v>
      </c>
      <c r="M88" s="3">
        <f ca="1">COUNTIFS('GRT Data'!$F$2:$F$78519,'Branch Summary'!F88,'GRT Data'!$A$2:$A$78519,'Branch Summary'!G88,'GRT Data'!$AU$2:$AU$78519,"PQM",'GRT Data'!$AR$2:$AR$78519,$L$3)</f>
        <v>0</v>
      </c>
      <c r="N88" s="3">
        <f t="shared" ca="1" si="10"/>
        <v>3</v>
      </c>
      <c r="O88" s="11">
        <f t="shared" ca="1" si="11"/>
        <v>0</v>
      </c>
      <c r="P88" s="40">
        <f>COUNTIF('Ujala Plus DB'!$A$2:$A$40166,'Branch Summary'!G88)</f>
        <v>6</v>
      </c>
      <c r="Q88" s="43">
        <f>SUMIF('Ujala Plus DB'!$A$2:$A$40166,'Branch Summary'!G88,'Ujala Plus DB'!$W$2:$W$40166)</f>
        <v>380000</v>
      </c>
      <c r="R88" s="40">
        <f>COUNTIFS('Priority Customer'!$B$2:$B$45498,'Branch Summary'!F88,'Priority Customer'!$D$2:$D$45498,'Branch Summary'!G88,'Priority Customer'!$BD$2:$BD$45498,"&lt;&gt;"&amp;"")</f>
        <v>0</v>
      </c>
      <c r="S88" s="43">
        <f>SUMIFS('Priority Customer'!$L$2:$L$45498,'Priority Customer'!$B$2:$B$45498,'Branch Summary'!F88,'Priority Customer'!$D$2:$D$45498,'Branch Summary'!G88,'Priority Customer'!$BD$2:$BD$45498,"&lt;&gt;"&amp;"")</f>
        <v>0</v>
      </c>
      <c r="T88" s="40">
        <f ca="1">COUNTIFS('Priority Customer'!$B$2:$B$50000,'Branch Summary'!F88,'Priority Customer'!$D$2:$D$50000,'Branch Summary'!G88,'Priority Customer'!$Q$2:$Q$50000,"FTNR",'Priority Customer'!$Z$2:$Z$50000,"&lt;&gt;"&amp;"",'Priority Customer'!$BK$2:$BK$50000,TEXT(TODAY()-1,"mmm"))</f>
        <v>0</v>
      </c>
      <c r="U88" s="40">
        <f ca="1">COUNTIFS('Priority Customer'!$B$2:$B$50000,'Branch Summary'!F88,'Priority Customer'!$D$2:$D$50000,'Branch Summary'!G88,'Priority Customer'!$Z$2:$Z$50000,"&lt;&gt;"&amp;"",'Priority Customer'!$BK$2:$BK$50000,TEXT(TODAY()-1,"mmm"))</f>
        <v>1</v>
      </c>
      <c r="V88" s="26">
        <f t="shared" ca="1" si="12"/>
        <v>0</v>
      </c>
      <c r="W88" s="3">
        <f>COUNTIFS('FTNR Data'!$F$2:$F$49919,'Branch Summary'!F88,'FTNR Data'!$A$2:$A$49919,'Branch Summary'!G88,'FTNR Data'!$AX$2:$AX$49919,"Branch",'FTNR Data'!$S$2:$S$49919,"FTNR")</f>
        <v>5</v>
      </c>
      <c r="X88" s="3">
        <f>COUNTIFS('FTNR Data'!$F$2:$F$49919,'Branch Summary'!F88,'FTNR Data'!$A$2:$A$49919,'Branch Summary'!G88,'FTNR Data'!$AX$2:$AX$49919,"Branch")</f>
        <v>11</v>
      </c>
      <c r="Y88" s="11">
        <f t="shared" si="13"/>
        <v>0.45454545454545453</v>
      </c>
      <c r="Z88" s="3">
        <f ca="1">COUNTIFS('FTNR Data'!$F$2:$F$49919,'Branch Summary'!F88,'FTNR Data'!$A$2:$A$49919,'Branch Summary'!G88,'FTNR Data'!$AX$2:$AX$49919,"PQM",'FTNR Data'!$S$2:$S$49919,"FTNR")+COUNTIFS('Priority Customer'!$B$2:$B$50000,'Branch Summary'!F88,'Priority Customer'!$D$2:$D$50000,'Branch Summary'!G88,'Priority Customer'!$Q$2:$Q$50000,"FTNR",'Priority Customer'!$Z$2:$Z$50000,"&lt;&gt;"&amp;"",'Priority Customer'!$BK$2:$BK$50000,TEXT(TODAY()-1,"mmm"))</f>
        <v>0</v>
      </c>
      <c r="AA88" s="3">
        <f ca="1">COUNTIFS('FTNR Data'!$F$2:$F$49919,'Branch Summary'!F88,'FTNR Data'!$A$2:$A$49919,'Branch Summary'!G88,'FTNR Data'!$AX$2:$AX$49919,"PQM")+COUNTIFS('Priority Customer'!$B$2:$B$50000,'Branch Summary'!F88,'Priority Customer'!$D$2:$D$50000,'Branch Summary'!G88,'Priority Customer'!$Z$2:$Z$50000,"&lt;&gt;"&amp;"",'Priority Customer'!$BK$2:$BK$50000,TEXT(TODAY()-1,"mmm"))</f>
        <v>3</v>
      </c>
      <c r="AB88" s="11">
        <f t="shared" ca="1" si="14"/>
        <v>0</v>
      </c>
      <c r="AC88" s="28">
        <f>IFERROR(COUNTIFS('GRT Data'!$F$2:$F$78519,'Branch Summary'!$F88,'GRT Data'!$A$2:$A$78519,'Branch Summary'!$G88,'GRT Data'!$AU$2:$AU$78519,"PQM",'GRT Data'!$CN$2:$CN$78519,0)/I88,"-")</f>
        <v>1</v>
      </c>
      <c r="AD88" s="28">
        <f>IFERROR(COUNTIFS('GRT Data'!$F$2:$F$78519,'Branch Summary'!$F88,'GRT Data'!$A$2:$A$78519,'Branch Summary'!$G88,'GRT Data'!$AU$2:$AU$78519,"PQM",'GRT Data'!$CN$2:$CN$78519,1)/I88,"-")</f>
        <v>0</v>
      </c>
      <c r="AE88" s="28">
        <f>IFERROR(COUNTIFS('GRT Data'!$F$2:$F$78519,'Branch Summary'!$F88,'GRT Data'!$A$2:$A$78519,'Branch Summary'!$G88,'GRT Data'!$AU$2:$AU$78519,"PQM",'GRT Data'!$CN$2:$CN$78519,2)/I88,"-")</f>
        <v>0</v>
      </c>
      <c r="AF88" s="28">
        <f>IFERROR(COUNTIFS('GRT Data'!$F$2:$F$78519,'Branch Summary'!$F88,'GRT Data'!$A$2:$A$78519,'Branch Summary'!$G88,'GRT Data'!$AU$2:$AU$78519,"PQM",'GRT Data'!$CN$2:$CN$78519,"&gt;"&amp;2)/I88,"-")</f>
        <v>0</v>
      </c>
    </row>
    <row r="89" spans="1:32" x14ac:dyDescent="0.35">
      <c r="A89" s="18" t="s">
        <v>825</v>
      </c>
      <c r="B89" s="18" t="s">
        <v>15619</v>
      </c>
      <c r="C89" s="18" t="s">
        <v>789</v>
      </c>
      <c r="D89" s="18" t="s">
        <v>81</v>
      </c>
      <c r="E89" s="18" t="s">
        <v>182</v>
      </c>
      <c r="F89" s="19" t="s">
        <v>408</v>
      </c>
      <c r="G89" s="18" t="s">
        <v>160</v>
      </c>
      <c r="H89" s="3">
        <f>COUNTIFS('GRT Data'!$F$2:$F$78519,'Branch Summary'!F89,'GRT Data'!$A$2:$A$78519,'Branch Summary'!G89,'GRT Data'!$AU$2:$AU$78519,"Branch")</f>
        <v>2</v>
      </c>
      <c r="I89" s="3">
        <f>COUNTIFS('GRT Data'!$F$2:$F$78519,'Branch Summary'!F89,'GRT Data'!$A$2:$A$78519,'Branch Summary'!G89,'GRT Data'!$AU$2:$AU$78519,"PQM")</f>
        <v>8</v>
      </c>
      <c r="J89" s="3">
        <f t="shared" si="8"/>
        <v>10</v>
      </c>
      <c r="K89" s="11">
        <f t="shared" si="9"/>
        <v>0.8</v>
      </c>
      <c r="L89" s="3">
        <f ca="1">COUNTIFS('GRT Data'!$F$2:$F$78519,'Branch Summary'!F89,'GRT Data'!$A$2:$A$78519,'Branch Summary'!G89,'GRT Data'!$AU$2:$AU$78519,"Branch",'GRT Data'!$AR$2:$AR$78519,$L$3)</f>
        <v>0</v>
      </c>
      <c r="M89" s="3">
        <f ca="1">COUNTIFS('GRT Data'!$F$2:$F$78519,'Branch Summary'!F89,'GRT Data'!$A$2:$A$78519,'Branch Summary'!G89,'GRT Data'!$AU$2:$AU$78519,"PQM",'GRT Data'!$AR$2:$AR$78519,$L$3)</f>
        <v>0</v>
      </c>
      <c r="N89" s="3">
        <f t="shared" ca="1" si="10"/>
        <v>0</v>
      </c>
      <c r="O89" s="11" t="str">
        <f t="shared" ca="1" si="11"/>
        <v>-</v>
      </c>
      <c r="P89" s="40">
        <f>COUNTIF('Ujala Plus DB'!$A$2:$A$40166,'Branch Summary'!G89)</f>
        <v>3</v>
      </c>
      <c r="Q89" s="43">
        <f>SUMIF('Ujala Plus DB'!$A$2:$A$40166,'Branch Summary'!G89,'Ujala Plus DB'!$W$2:$W$40166)</f>
        <v>265000</v>
      </c>
      <c r="R89" s="40">
        <f>COUNTIFS('Priority Customer'!$B$2:$B$45498,'Branch Summary'!F89,'Priority Customer'!$D$2:$D$45498,'Branch Summary'!G89,'Priority Customer'!$BD$2:$BD$45498,"&lt;&gt;"&amp;"")</f>
        <v>3</v>
      </c>
      <c r="S89" s="43">
        <f>SUMIFS('Priority Customer'!$L$2:$L$45498,'Priority Customer'!$B$2:$B$45498,'Branch Summary'!F89,'Priority Customer'!$D$2:$D$45498,'Branch Summary'!G89,'Priority Customer'!$BD$2:$BD$45498,"&lt;&gt;"&amp;"")</f>
        <v>265000</v>
      </c>
      <c r="T89" s="40">
        <f ca="1">COUNTIFS('Priority Customer'!$B$2:$B$50000,'Branch Summary'!F89,'Priority Customer'!$D$2:$D$50000,'Branch Summary'!G89,'Priority Customer'!$Q$2:$Q$50000,"FTNR",'Priority Customer'!$Z$2:$Z$50000,"&lt;&gt;"&amp;"",'Priority Customer'!$BK$2:$BK$50000,TEXT(TODAY()-1,"mmm"))</f>
        <v>0</v>
      </c>
      <c r="U89" s="40">
        <f ca="1">COUNTIFS('Priority Customer'!$B$2:$B$50000,'Branch Summary'!F89,'Priority Customer'!$D$2:$D$50000,'Branch Summary'!G89,'Priority Customer'!$Z$2:$Z$50000,"&lt;&gt;"&amp;"",'Priority Customer'!$BK$2:$BK$50000,TEXT(TODAY()-1,"mmm"))</f>
        <v>3</v>
      </c>
      <c r="V89" s="26">
        <f t="shared" ca="1" si="12"/>
        <v>0</v>
      </c>
      <c r="W89" s="3">
        <f>COUNTIFS('FTNR Data'!$F$2:$F$49919,'Branch Summary'!F89,'FTNR Data'!$A$2:$A$49919,'Branch Summary'!G89,'FTNR Data'!$AX$2:$AX$49919,"Branch",'FTNR Data'!$S$2:$S$49919,"FTNR")</f>
        <v>1</v>
      </c>
      <c r="X89" s="3">
        <f>COUNTIFS('FTNR Data'!$F$2:$F$49919,'Branch Summary'!F89,'FTNR Data'!$A$2:$A$49919,'Branch Summary'!G89,'FTNR Data'!$AX$2:$AX$49919,"Branch")</f>
        <v>2</v>
      </c>
      <c r="Y89" s="11">
        <f t="shared" si="13"/>
        <v>0.5</v>
      </c>
      <c r="Z89" s="3">
        <f ca="1">COUNTIFS('FTNR Data'!$F$2:$F$49919,'Branch Summary'!F89,'FTNR Data'!$A$2:$A$49919,'Branch Summary'!G89,'FTNR Data'!$AX$2:$AX$49919,"PQM",'FTNR Data'!$S$2:$S$49919,"FTNR")+COUNTIFS('Priority Customer'!$B$2:$B$50000,'Branch Summary'!F89,'Priority Customer'!$D$2:$D$50000,'Branch Summary'!G89,'Priority Customer'!$Q$2:$Q$50000,"FTNR",'Priority Customer'!$Z$2:$Z$50000,"&lt;&gt;"&amp;"",'Priority Customer'!$BK$2:$BK$50000,TEXT(TODAY()-1,"mmm"))</f>
        <v>2</v>
      </c>
      <c r="AA89" s="3">
        <f ca="1">COUNTIFS('FTNR Data'!$F$2:$F$49919,'Branch Summary'!F89,'FTNR Data'!$A$2:$A$49919,'Branch Summary'!G89,'FTNR Data'!$AX$2:$AX$49919,"PQM")+COUNTIFS('Priority Customer'!$B$2:$B$50000,'Branch Summary'!F89,'Priority Customer'!$D$2:$D$50000,'Branch Summary'!G89,'Priority Customer'!$Z$2:$Z$50000,"&lt;&gt;"&amp;"",'Priority Customer'!$BK$2:$BK$50000,TEXT(TODAY()-1,"mmm"))</f>
        <v>11</v>
      </c>
      <c r="AB89" s="11">
        <f t="shared" ca="1" si="14"/>
        <v>0.18181818181818182</v>
      </c>
      <c r="AC89" s="28">
        <f>IFERROR(COUNTIFS('GRT Data'!$F$2:$F$78519,'Branch Summary'!$F89,'GRT Data'!$A$2:$A$78519,'Branch Summary'!$G89,'GRT Data'!$AU$2:$AU$78519,"PQM",'GRT Data'!$CN$2:$CN$78519,0)/I89,"-")</f>
        <v>0.875</v>
      </c>
      <c r="AD89" s="28">
        <f>IFERROR(COUNTIFS('GRT Data'!$F$2:$F$78519,'Branch Summary'!$F89,'GRT Data'!$A$2:$A$78519,'Branch Summary'!$G89,'GRT Data'!$AU$2:$AU$78519,"PQM",'GRT Data'!$CN$2:$CN$78519,1)/I89,"-")</f>
        <v>0</v>
      </c>
      <c r="AE89" s="28">
        <f>IFERROR(COUNTIFS('GRT Data'!$F$2:$F$78519,'Branch Summary'!$F89,'GRT Data'!$A$2:$A$78519,'Branch Summary'!$G89,'GRT Data'!$AU$2:$AU$78519,"PQM",'GRT Data'!$CN$2:$CN$78519,2)/I89,"-")</f>
        <v>0.125</v>
      </c>
      <c r="AF89" s="28">
        <f>IFERROR(COUNTIFS('GRT Data'!$F$2:$F$78519,'Branch Summary'!$F89,'GRT Data'!$A$2:$A$78519,'Branch Summary'!$G89,'GRT Data'!$AU$2:$AU$78519,"PQM",'GRT Data'!$CN$2:$CN$78519,"&gt;"&amp;2)/I89,"-")</f>
        <v>0</v>
      </c>
    </row>
    <row r="90" spans="1:32" x14ac:dyDescent="0.35">
      <c r="A90" s="18" t="s">
        <v>825</v>
      </c>
      <c r="B90" s="18" t="s">
        <v>15619</v>
      </c>
      <c r="C90" s="18" t="s">
        <v>789</v>
      </c>
      <c r="D90" s="18" t="s">
        <v>81</v>
      </c>
      <c r="E90" s="18" t="s">
        <v>404</v>
      </c>
      <c r="F90" s="19" t="s">
        <v>405</v>
      </c>
      <c r="G90" s="18" t="s">
        <v>156</v>
      </c>
      <c r="H90" s="3">
        <f>COUNTIFS('GRT Data'!$F$2:$F$78519,'Branch Summary'!F90,'GRT Data'!$A$2:$A$78519,'Branch Summary'!G90,'GRT Data'!$AU$2:$AU$78519,"Branch")</f>
        <v>0</v>
      </c>
      <c r="I90" s="3">
        <f>COUNTIFS('GRT Data'!$F$2:$F$78519,'Branch Summary'!F90,'GRT Data'!$A$2:$A$78519,'Branch Summary'!G90,'GRT Data'!$AU$2:$AU$78519,"PQM")</f>
        <v>4</v>
      </c>
      <c r="J90" s="3">
        <f t="shared" si="8"/>
        <v>4</v>
      </c>
      <c r="K90" s="11">
        <f t="shared" si="9"/>
        <v>1</v>
      </c>
      <c r="L90" s="3">
        <f ca="1">COUNTIFS('GRT Data'!$F$2:$F$78519,'Branch Summary'!F90,'GRT Data'!$A$2:$A$78519,'Branch Summary'!G90,'GRT Data'!$AU$2:$AU$78519,"Branch",'GRT Data'!$AR$2:$AR$78519,$L$3)</f>
        <v>0</v>
      </c>
      <c r="M90" s="3">
        <f ca="1">COUNTIFS('GRT Data'!$F$2:$F$78519,'Branch Summary'!F90,'GRT Data'!$A$2:$A$78519,'Branch Summary'!G90,'GRT Data'!$AU$2:$AU$78519,"PQM",'GRT Data'!$AR$2:$AR$78519,$L$3)</f>
        <v>1</v>
      </c>
      <c r="N90" s="3">
        <f t="shared" ca="1" si="10"/>
        <v>1</v>
      </c>
      <c r="O90" s="11">
        <f t="shared" ca="1" si="11"/>
        <v>1</v>
      </c>
      <c r="P90" s="40">
        <f>COUNTIF('Ujala Plus DB'!$A$2:$A$40166,'Branch Summary'!G90)</f>
        <v>7</v>
      </c>
      <c r="Q90" s="43">
        <f>SUMIF('Ujala Plus DB'!$A$2:$A$40166,'Branch Summary'!G90,'Ujala Plus DB'!$W$2:$W$40166)</f>
        <v>558000</v>
      </c>
      <c r="R90" s="40">
        <f>COUNTIFS('Priority Customer'!$B$2:$B$45498,'Branch Summary'!F90,'Priority Customer'!$D$2:$D$45498,'Branch Summary'!G90,'Priority Customer'!$BD$2:$BD$45498,"&lt;&gt;"&amp;"")</f>
        <v>6</v>
      </c>
      <c r="S90" s="43">
        <f>SUMIFS('Priority Customer'!$L$2:$L$45498,'Priority Customer'!$B$2:$B$45498,'Branch Summary'!F90,'Priority Customer'!$D$2:$D$45498,'Branch Summary'!G90,'Priority Customer'!$BD$2:$BD$45498,"&lt;&gt;"&amp;"")</f>
        <v>485000</v>
      </c>
      <c r="T90" s="40">
        <f ca="1">COUNTIFS('Priority Customer'!$B$2:$B$50000,'Branch Summary'!F90,'Priority Customer'!$D$2:$D$50000,'Branch Summary'!G90,'Priority Customer'!$Q$2:$Q$50000,"FTNR",'Priority Customer'!$Z$2:$Z$50000,"&lt;&gt;"&amp;"",'Priority Customer'!$BK$2:$BK$50000,TEXT(TODAY()-1,"mmm"))</f>
        <v>0</v>
      </c>
      <c r="U90" s="40">
        <f ca="1">COUNTIFS('Priority Customer'!$B$2:$B$50000,'Branch Summary'!F90,'Priority Customer'!$D$2:$D$50000,'Branch Summary'!G90,'Priority Customer'!$Z$2:$Z$50000,"&lt;&gt;"&amp;"",'Priority Customer'!$BK$2:$BK$50000,TEXT(TODAY()-1,"mmm"))</f>
        <v>5</v>
      </c>
      <c r="V90" s="26">
        <f t="shared" ca="1" si="12"/>
        <v>0</v>
      </c>
      <c r="W90" s="3">
        <f>COUNTIFS('FTNR Data'!$F$2:$F$49919,'Branch Summary'!F90,'FTNR Data'!$A$2:$A$49919,'Branch Summary'!G90,'FTNR Data'!$AX$2:$AX$49919,"Branch",'FTNR Data'!$S$2:$S$49919,"FTNR")</f>
        <v>0</v>
      </c>
      <c r="X90" s="3">
        <f>COUNTIFS('FTNR Data'!$F$2:$F$49919,'Branch Summary'!F90,'FTNR Data'!$A$2:$A$49919,'Branch Summary'!G90,'FTNR Data'!$AX$2:$AX$49919,"Branch")</f>
        <v>0</v>
      </c>
      <c r="Y90" s="11" t="str">
        <f t="shared" si="13"/>
        <v>-</v>
      </c>
      <c r="Z90" s="3">
        <f ca="1">COUNTIFS('FTNR Data'!$F$2:$F$49919,'Branch Summary'!F90,'FTNR Data'!$A$2:$A$49919,'Branch Summary'!G90,'FTNR Data'!$AX$2:$AX$49919,"PQM",'FTNR Data'!$S$2:$S$49919,"FTNR")+COUNTIFS('Priority Customer'!$B$2:$B$50000,'Branch Summary'!F90,'Priority Customer'!$D$2:$D$50000,'Branch Summary'!G90,'Priority Customer'!$Q$2:$Q$50000,"FTNR",'Priority Customer'!$Z$2:$Z$50000,"&lt;&gt;"&amp;"",'Priority Customer'!$BK$2:$BK$50000,TEXT(TODAY()-1,"mmm"))</f>
        <v>0</v>
      </c>
      <c r="AA90" s="3">
        <f ca="1">COUNTIFS('FTNR Data'!$F$2:$F$49919,'Branch Summary'!F90,'FTNR Data'!$A$2:$A$49919,'Branch Summary'!G90,'FTNR Data'!$AX$2:$AX$49919,"PQM")+COUNTIFS('Priority Customer'!$B$2:$B$50000,'Branch Summary'!F90,'Priority Customer'!$D$2:$D$50000,'Branch Summary'!G90,'Priority Customer'!$Z$2:$Z$50000,"&lt;&gt;"&amp;"",'Priority Customer'!$BK$2:$BK$50000,TEXT(TODAY()-1,"mmm"))</f>
        <v>8</v>
      </c>
      <c r="AB90" s="11">
        <f t="shared" ca="1" si="14"/>
        <v>0</v>
      </c>
      <c r="AC90" s="28">
        <f>IFERROR(COUNTIFS('GRT Data'!$F$2:$F$78519,'Branch Summary'!$F90,'GRT Data'!$A$2:$A$78519,'Branch Summary'!$G90,'GRT Data'!$AU$2:$AU$78519,"PQM",'GRT Data'!$CN$2:$CN$78519,0)/I90,"-")</f>
        <v>0.75</v>
      </c>
      <c r="AD90" s="28">
        <f>IFERROR(COUNTIFS('GRT Data'!$F$2:$F$78519,'Branch Summary'!$F90,'GRT Data'!$A$2:$A$78519,'Branch Summary'!$G90,'GRT Data'!$AU$2:$AU$78519,"PQM",'GRT Data'!$CN$2:$CN$78519,1)/I90,"-")</f>
        <v>0.25</v>
      </c>
      <c r="AE90" s="28">
        <f>IFERROR(COUNTIFS('GRT Data'!$F$2:$F$78519,'Branch Summary'!$F90,'GRT Data'!$A$2:$A$78519,'Branch Summary'!$G90,'GRT Data'!$AU$2:$AU$78519,"PQM",'GRT Data'!$CN$2:$CN$78519,2)/I90,"-")</f>
        <v>0</v>
      </c>
      <c r="AF90" s="28">
        <f>IFERROR(COUNTIFS('GRT Data'!$F$2:$F$78519,'Branch Summary'!$F90,'GRT Data'!$A$2:$A$78519,'Branch Summary'!$G90,'GRT Data'!$AU$2:$AU$78519,"PQM",'GRT Data'!$CN$2:$CN$78519,"&gt;"&amp;2)/I90,"-")</f>
        <v>0</v>
      </c>
    </row>
    <row r="91" spans="1:32" x14ac:dyDescent="0.35">
      <c r="A91" s="18" t="s">
        <v>826</v>
      </c>
      <c r="B91" s="18" t="s">
        <v>15620</v>
      </c>
      <c r="C91" s="18" t="s">
        <v>791</v>
      </c>
      <c r="D91" s="18" t="s">
        <v>518</v>
      </c>
      <c r="E91" s="18" t="s">
        <v>630</v>
      </c>
      <c r="F91" s="19" t="s">
        <v>631</v>
      </c>
      <c r="G91" s="18" t="s">
        <v>268</v>
      </c>
      <c r="H91" s="3">
        <f>COUNTIFS('GRT Data'!$F$2:$F$78519,'Branch Summary'!F91,'GRT Data'!$A$2:$A$78519,'Branch Summary'!G91,'GRT Data'!$AU$2:$AU$78519,"Branch")</f>
        <v>2</v>
      </c>
      <c r="I91" s="3">
        <f>COUNTIFS('GRT Data'!$F$2:$F$78519,'Branch Summary'!F91,'GRT Data'!$A$2:$A$78519,'Branch Summary'!G91,'GRT Data'!$AU$2:$AU$78519,"PQM")</f>
        <v>6</v>
      </c>
      <c r="J91" s="3">
        <f t="shared" si="8"/>
        <v>8</v>
      </c>
      <c r="K91" s="11">
        <f t="shared" si="9"/>
        <v>0.75</v>
      </c>
      <c r="L91" s="3">
        <f ca="1">COUNTIFS('GRT Data'!$F$2:$F$78519,'Branch Summary'!F91,'GRT Data'!$A$2:$A$78519,'Branch Summary'!G91,'GRT Data'!$AU$2:$AU$78519,"Branch",'GRT Data'!$AR$2:$AR$78519,$L$3)</f>
        <v>1</v>
      </c>
      <c r="M91" s="3">
        <f ca="1">COUNTIFS('GRT Data'!$F$2:$F$78519,'Branch Summary'!F91,'GRT Data'!$A$2:$A$78519,'Branch Summary'!G91,'GRT Data'!$AU$2:$AU$78519,"PQM",'GRT Data'!$AR$2:$AR$78519,$L$3)</f>
        <v>0</v>
      </c>
      <c r="N91" s="3">
        <f t="shared" ca="1" si="10"/>
        <v>1</v>
      </c>
      <c r="O91" s="11">
        <f t="shared" ca="1" si="11"/>
        <v>0</v>
      </c>
      <c r="P91" s="40">
        <f>COUNTIF('Ujala Plus DB'!$A$2:$A$40166,'Branch Summary'!G91)</f>
        <v>3</v>
      </c>
      <c r="Q91" s="43">
        <f>SUMIF('Ujala Plus DB'!$A$2:$A$40166,'Branch Summary'!G91,'Ujala Plus DB'!$W$2:$W$40166)</f>
        <v>257000</v>
      </c>
      <c r="R91" s="40">
        <f>COUNTIFS('Priority Customer'!$B$2:$B$45498,'Branch Summary'!F91,'Priority Customer'!$D$2:$D$45498,'Branch Summary'!G91,'Priority Customer'!$BD$2:$BD$45498,"&lt;&gt;"&amp;"")</f>
        <v>1</v>
      </c>
      <c r="S91" s="43">
        <f>SUMIFS('Priority Customer'!$L$2:$L$45498,'Priority Customer'!$B$2:$B$45498,'Branch Summary'!F91,'Priority Customer'!$D$2:$D$45498,'Branch Summary'!G91,'Priority Customer'!$BD$2:$BD$45498,"&lt;&gt;"&amp;"")</f>
        <v>77000</v>
      </c>
      <c r="T91" s="40">
        <f ca="1">COUNTIFS('Priority Customer'!$B$2:$B$50000,'Branch Summary'!F91,'Priority Customer'!$D$2:$D$50000,'Branch Summary'!G91,'Priority Customer'!$Q$2:$Q$50000,"FTNR",'Priority Customer'!$Z$2:$Z$50000,"&lt;&gt;"&amp;"",'Priority Customer'!$BK$2:$BK$50000,TEXT(TODAY()-1,"mmm"))</f>
        <v>0</v>
      </c>
      <c r="U91" s="40">
        <f ca="1">COUNTIFS('Priority Customer'!$B$2:$B$50000,'Branch Summary'!F91,'Priority Customer'!$D$2:$D$50000,'Branch Summary'!G91,'Priority Customer'!$Z$2:$Z$50000,"&lt;&gt;"&amp;"",'Priority Customer'!$BK$2:$BK$50000,TEXT(TODAY()-1,"mmm"))</f>
        <v>1</v>
      </c>
      <c r="V91" s="26">
        <f t="shared" ca="1" si="12"/>
        <v>0</v>
      </c>
      <c r="W91" s="3">
        <f>COUNTIFS('FTNR Data'!$F$2:$F$49919,'Branch Summary'!F91,'FTNR Data'!$A$2:$A$49919,'Branch Summary'!G91,'FTNR Data'!$AX$2:$AX$49919,"Branch",'FTNR Data'!$S$2:$S$49919,"FTNR")</f>
        <v>0</v>
      </c>
      <c r="X91" s="3">
        <f>COUNTIFS('FTNR Data'!$F$2:$F$49919,'Branch Summary'!F91,'FTNR Data'!$A$2:$A$49919,'Branch Summary'!G91,'FTNR Data'!$AX$2:$AX$49919,"Branch")</f>
        <v>2</v>
      </c>
      <c r="Y91" s="11">
        <f t="shared" si="13"/>
        <v>0</v>
      </c>
      <c r="Z91" s="3">
        <f ca="1">COUNTIFS('FTNR Data'!$F$2:$F$49919,'Branch Summary'!F91,'FTNR Data'!$A$2:$A$49919,'Branch Summary'!G91,'FTNR Data'!$AX$2:$AX$49919,"PQM",'FTNR Data'!$S$2:$S$49919,"FTNR")+COUNTIFS('Priority Customer'!$B$2:$B$50000,'Branch Summary'!F91,'Priority Customer'!$D$2:$D$50000,'Branch Summary'!G91,'Priority Customer'!$Q$2:$Q$50000,"FTNR",'Priority Customer'!$Z$2:$Z$50000,"&lt;&gt;"&amp;"",'Priority Customer'!$BK$2:$BK$50000,TEXT(TODAY()-1,"mmm"))</f>
        <v>0</v>
      </c>
      <c r="AA91" s="3">
        <f ca="1">COUNTIFS('FTNR Data'!$F$2:$F$49919,'Branch Summary'!F91,'FTNR Data'!$A$2:$A$49919,'Branch Summary'!G91,'FTNR Data'!$AX$2:$AX$49919,"PQM")+COUNTIFS('Priority Customer'!$B$2:$B$50000,'Branch Summary'!F91,'Priority Customer'!$D$2:$D$50000,'Branch Summary'!G91,'Priority Customer'!$Z$2:$Z$50000,"&lt;&gt;"&amp;"",'Priority Customer'!$BK$2:$BK$50000,TEXT(TODAY()-1,"mmm"))</f>
        <v>7</v>
      </c>
      <c r="AB91" s="11">
        <f t="shared" ca="1" si="14"/>
        <v>0</v>
      </c>
      <c r="AC91" s="28">
        <f>IFERROR(COUNTIFS('GRT Data'!$F$2:$F$78519,'Branch Summary'!$F91,'GRT Data'!$A$2:$A$78519,'Branch Summary'!$G91,'GRT Data'!$AU$2:$AU$78519,"PQM",'GRT Data'!$CN$2:$CN$78519,0)/I91,"-")</f>
        <v>1</v>
      </c>
      <c r="AD91" s="28">
        <f>IFERROR(COUNTIFS('GRT Data'!$F$2:$F$78519,'Branch Summary'!$F91,'GRT Data'!$A$2:$A$78519,'Branch Summary'!$G91,'GRT Data'!$AU$2:$AU$78519,"PQM",'GRT Data'!$CN$2:$CN$78519,1)/I91,"-")</f>
        <v>0</v>
      </c>
      <c r="AE91" s="28">
        <f>IFERROR(COUNTIFS('GRT Data'!$F$2:$F$78519,'Branch Summary'!$F91,'GRT Data'!$A$2:$A$78519,'Branch Summary'!$G91,'GRT Data'!$AU$2:$AU$78519,"PQM",'GRT Data'!$CN$2:$CN$78519,2)/I91,"-")</f>
        <v>0</v>
      </c>
      <c r="AF91" s="28">
        <f>IFERROR(COUNTIFS('GRT Data'!$F$2:$F$78519,'Branch Summary'!$F91,'GRT Data'!$A$2:$A$78519,'Branch Summary'!$G91,'GRT Data'!$AU$2:$AU$78519,"PQM",'GRT Data'!$CN$2:$CN$78519,"&gt;"&amp;2)/I91,"-")</f>
        <v>0</v>
      </c>
    </row>
    <row r="92" spans="1:32" x14ac:dyDescent="0.35">
      <c r="A92" s="18" t="s">
        <v>826</v>
      </c>
      <c r="B92" s="18" t="s">
        <v>15621</v>
      </c>
      <c r="C92" s="18" t="s">
        <v>791</v>
      </c>
      <c r="D92" s="18" t="s">
        <v>518</v>
      </c>
      <c r="E92" s="18" t="s">
        <v>585</v>
      </c>
      <c r="F92" s="19" t="s">
        <v>586</v>
      </c>
      <c r="G92" s="18" t="s">
        <v>246</v>
      </c>
      <c r="H92" s="3">
        <f>COUNTIFS('GRT Data'!$F$2:$F$78519,'Branch Summary'!F92,'GRT Data'!$A$2:$A$78519,'Branch Summary'!G92,'GRT Data'!$AU$2:$AU$78519,"Branch")</f>
        <v>8</v>
      </c>
      <c r="I92" s="3">
        <f>COUNTIFS('GRT Data'!$F$2:$F$78519,'Branch Summary'!F92,'GRT Data'!$A$2:$A$78519,'Branch Summary'!G92,'GRT Data'!$AU$2:$AU$78519,"PQM")</f>
        <v>3</v>
      </c>
      <c r="J92" s="3">
        <f t="shared" si="8"/>
        <v>11</v>
      </c>
      <c r="K92" s="11">
        <f t="shared" si="9"/>
        <v>0.27272727272727271</v>
      </c>
      <c r="L92" s="3">
        <f ca="1">COUNTIFS('GRT Data'!$F$2:$F$78519,'Branch Summary'!F92,'GRT Data'!$A$2:$A$78519,'Branch Summary'!G92,'GRT Data'!$AU$2:$AU$78519,"Branch",'GRT Data'!$AR$2:$AR$78519,$L$3)</f>
        <v>3</v>
      </c>
      <c r="M92" s="3">
        <f ca="1">COUNTIFS('GRT Data'!$F$2:$F$78519,'Branch Summary'!F92,'GRT Data'!$A$2:$A$78519,'Branch Summary'!G92,'GRT Data'!$AU$2:$AU$78519,"PQM",'GRT Data'!$AR$2:$AR$78519,$L$3)</f>
        <v>1</v>
      </c>
      <c r="N92" s="3">
        <f t="shared" ca="1" si="10"/>
        <v>4</v>
      </c>
      <c r="O92" s="11">
        <f t="shared" ca="1" si="11"/>
        <v>0.25</v>
      </c>
      <c r="P92" s="40">
        <f>COUNTIF('Ujala Plus DB'!$A$2:$A$40166,'Branch Summary'!G92)</f>
        <v>11</v>
      </c>
      <c r="Q92" s="43">
        <f>SUMIF('Ujala Plus DB'!$A$2:$A$40166,'Branch Summary'!G92,'Ujala Plus DB'!$W$2:$W$40166)</f>
        <v>737000</v>
      </c>
      <c r="R92" s="40">
        <f>COUNTIFS('Priority Customer'!$B$2:$B$45498,'Branch Summary'!F92,'Priority Customer'!$D$2:$D$45498,'Branch Summary'!G92,'Priority Customer'!$BD$2:$BD$45498,"&lt;&gt;"&amp;"")</f>
        <v>8</v>
      </c>
      <c r="S92" s="43">
        <f>SUMIFS('Priority Customer'!$L$2:$L$45498,'Priority Customer'!$B$2:$B$45498,'Branch Summary'!F92,'Priority Customer'!$D$2:$D$45498,'Branch Summary'!G92,'Priority Customer'!$BD$2:$BD$45498,"&lt;&gt;"&amp;"")</f>
        <v>517000</v>
      </c>
      <c r="T92" s="40">
        <f ca="1">COUNTIFS('Priority Customer'!$B$2:$B$50000,'Branch Summary'!F92,'Priority Customer'!$D$2:$D$50000,'Branch Summary'!G92,'Priority Customer'!$Q$2:$Q$50000,"FTNR",'Priority Customer'!$Z$2:$Z$50000,"&lt;&gt;"&amp;"",'Priority Customer'!$BK$2:$BK$50000,TEXT(TODAY()-1,"mmm"))</f>
        <v>0</v>
      </c>
      <c r="U92" s="40">
        <f ca="1">COUNTIFS('Priority Customer'!$B$2:$B$50000,'Branch Summary'!F92,'Priority Customer'!$D$2:$D$50000,'Branch Summary'!G92,'Priority Customer'!$Z$2:$Z$50000,"&lt;&gt;"&amp;"",'Priority Customer'!$BK$2:$BK$50000,TEXT(TODAY()-1,"mmm"))</f>
        <v>8</v>
      </c>
      <c r="V92" s="26">
        <f t="shared" ca="1" si="12"/>
        <v>0</v>
      </c>
      <c r="W92" s="3">
        <f>COUNTIFS('FTNR Data'!$F$2:$F$49919,'Branch Summary'!F92,'FTNR Data'!$A$2:$A$49919,'Branch Summary'!G92,'FTNR Data'!$AX$2:$AX$49919,"Branch",'FTNR Data'!$S$2:$S$49919,"FTNR")</f>
        <v>0</v>
      </c>
      <c r="X92" s="3">
        <f>COUNTIFS('FTNR Data'!$F$2:$F$49919,'Branch Summary'!F92,'FTNR Data'!$A$2:$A$49919,'Branch Summary'!G92,'FTNR Data'!$AX$2:$AX$49919,"Branch")</f>
        <v>6</v>
      </c>
      <c r="Y92" s="11">
        <f t="shared" si="13"/>
        <v>0</v>
      </c>
      <c r="Z92" s="3">
        <f ca="1">COUNTIFS('FTNR Data'!$F$2:$F$49919,'Branch Summary'!F92,'FTNR Data'!$A$2:$A$49919,'Branch Summary'!G92,'FTNR Data'!$AX$2:$AX$49919,"PQM",'FTNR Data'!$S$2:$S$49919,"FTNR")+COUNTIFS('Priority Customer'!$B$2:$B$50000,'Branch Summary'!F92,'Priority Customer'!$D$2:$D$50000,'Branch Summary'!G92,'Priority Customer'!$Q$2:$Q$50000,"FTNR",'Priority Customer'!$Z$2:$Z$50000,"&lt;&gt;"&amp;"",'Priority Customer'!$BK$2:$BK$50000,TEXT(TODAY()-1,"mmm"))</f>
        <v>0</v>
      </c>
      <c r="AA92" s="3">
        <f ca="1">COUNTIFS('FTNR Data'!$F$2:$F$49919,'Branch Summary'!F92,'FTNR Data'!$A$2:$A$49919,'Branch Summary'!G92,'FTNR Data'!$AX$2:$AX$49919,"PQM")+COUNTIFS('Priority Customer'!$B$2:$B$50000,'Branch Summary'!F92,'Priority Customer'!$D$2:$D$50000,'Branch Summary'!G92,'Priority Customer'!$Z$2:$Z$50000,"&lt;&gt;"&amp;"",'Priority Customer'!$BK$2:$BK$50000,TEXT(TODAY()-1,"mmm"))</f>
        <v>11</v>
      </c>
      <c r="AB92" s="11">
        <f t="shared" ca="1" si="14"/>
        <v>0</v>
      </c>
      <c r="AC92" s="28">
        <f>IFERROR(COUNTIFS('GRT Data'!$F$2:$F$78519,'Branch Summary'!$F92,'GRT Data'!$A$2:$A$78519,'Branch Summary'!$G92,'GRT Data'!$AU$2:$AU$78519,"PQM",'GRT Data'!$CN$2:$CN$78519,0)/I92,"-")</f>
        <v>1</v>
      </c>
      <c r="AD92" s="28">
        <f>IFERROR(COUNTIFS('GRT Data'!$F$2:$F$78519,'Branch Summary'!$F92,'GRT Data'!$A$2:$A$78519,'Branch Summary'!$G92,'GRT Data'!$AU$2:$AU$78519,"PQM",'GRT Data'!$CN$2:$CN$78519,1)/I92,"-")</f>
        <v>0</v>
      </c>
      <c r="AE92" s="28">
        <f>IFERROR(COUNTIFS('GRT Data'!$F$2:$F$78519,'Branch Summary'!$F92,'GRT Data'!$A$2:$A$78519,'Branch Summary'!$G92,'GRT Data'!$AU$2:$AU$78519,"PQM",'GRT Data'!$CN$2:$CN$78519,2)/I92,"-")</f>
        <v>0</v>
      </c>
      <c r="AF92" s="28">
        <f>IFERROR(COUNTIFS('GRT Data'!$F$2:$F$78519,'Branch Summary'!$F92,'GRT Data'!$A$2:$A$78519,'Branch Summary'!$G92,'GRT Data'!$AU$2:$AU$78519,"PQM",'GRT Data'!$CN$2:$CN$78519,"&gt;"&amp;2)/I92,"-")</f>
        <v>0</v>
      </c>
    </row>
    <row r="93" spans="1:32" x14ac:dyDescent="0.35">
      <c r="A93" s="18" t="s">
        <v>826</v>
      </c>
      <c r="B93" s="18" t="s">
        <v>15622</v>
      </c>
      <c r="C93" s="18" t="s">
        <v>791</v>
      </c>
      <c r="D93" s="18" t="s">
        <v>518</v>
      </c>
      <c r="E93" s="18" t="s">
        <v>563</v>
      </c>
      <c r="F93" s="19" t="s">
        <v>564</v>
      </c>
      <c r="G93" s="18" t="s">
        <v>235</v>
      </c>
      <c r="H93" s="3">
        <f>COUNTIFS('GRT Data'!$F$2:$F$78519,'Branch Summary'!F93,'GRT Data'!$A$2:$A$78519,'Branch Summary'!G93,'GRT Data'!$AU$2:$AU$78519,"Branch")</f>
        <v>1</v>
      </c>
      <c r="I93" s="3">
        <f>COUNTIFS('GRT Data'!$F$2:$F$78519,'Branch Summary'!F93,'GRT Data'!$A$2:$A$78519,'Branch Summary'!G93,'GRT Data'!$AU$2:$AU$78519,"PQM")</f>
        <v>2</v>
      </c>
      <c r="J93" s="3">
        <f t="shared" si="8"/>
        <v>3</v>
      </c>
      <c r="K93" s="11">
        <f t="shared" si="9"/>
        <v>0.66666666666666663</v>
      </c>
      <c r="L93" s="3">
        <f ca="1">COUNTIFS('GRT Data'!$F$2:$F$78519,'Branch Summary'!F93,'GRT Data'!$A$2:$A$78519,'Branch Summary'!G93,'GRT Data'!$AU$2:$AU$78519,"Branch",'GRT Data'!$AR$2:$AR$78519,$L$3)</f>
        <v>0</v>
      </c>
      <c r="M93" s="3">
        <f ca="1">COUNTIFS('GRT Data'!$F$2:$F$78519,'Branch Summary'!F93,'GRT Data'!$A$2:$A$78519,'Branch Summary'!G93,'GRT Data'!$AU$2:$AU$78519,"PQM",'GRT Data'!$AR$2:$AR$78519,$L$3)</f>
        <v>1</v>
      </c>
      <c r="N93" s="3">
        <f t="shared" ca="1" si="10"/>
        <v>1</v>
      </c>
      <c r="O93" s="11">
        <f t="shared" ca="1" si="11"/>
        <v>1</v>
      </c>
      <c r="P93" s="40">
        <f>COUNTIF('Ujala Plus DB'!$A$2:$A$40166,'Branch Summary'!G93)</f>
        <v>2</v>
      </c>
      <c r="Q93" s="43">
        <f>SUMIF('Ujala Plus DB'!$A$2:$A$40166,'Branch Summary'!G93,'Ujala Plus DB'!$W$2:$W$40166)</f>
        <v>165000</v>
      </c>
      <c r="R93" s="40">
        <f>COUNTIFS('Priority Customer'!$B$2:$B$45498,'Branch Summary'!F93,'Priority Customer'!$D$2:$D$45498,'Branch Summary'!G93,'Priority Customer'!$BD$2:$BD$45498,"&lt;&gt;"&amp;"")</f>
        <v>1</v>
      </c>
      <c r="S93" s="43">
        <f>SUMIFS('Priority Customer'!$L$2:$L$45498,'Priority Customer'!$B$2:$B$45498,'Branch Summary'!F93,'Priority Customer'!$D$2:$D$45498,'Branch Summary'!G93,'Priority Customer'!$BD$2:$BD$45498,"&lt;&gt;"&amp;"")</f>
        <v>90000</v>
      </c>
      <c r="T93" s="40">
        <f ca="1">COUNTIFS('Priority Customer'!$B$2:$B$50000,'Branch Summary'!F93,'Priority Customer'!$D$2:$D$50000,'Branch Summary'!G93,'Priority Customer'!$Q$2:$Q$50000,"FTNR",'Priority Customer'!$Z$2:$Z$50000,"&lt;&gt;"&amp;"",'Priority Customer'!$BK$2:$BK$50000,TEXT(TODAY()-1,"mmm"))</f>
        <v>0</v>
      </c>
      <c r="U93" s="40">
        <f ca="1">COUNTIFS('Priority Customer'!$B$2:$B$50000,'Branch Summary'!F93,'Priority Customer'!$D$2:$D$50000,'Branch Summary'!G93,'Priority Customer'!$Z$2:$Z$50000,"&lt;&gt;"&amp;"",'Priority Customer'!$BK$2:$BK$50000,TEXT(TODAY()-1,"mmm"))</f>
        <v>1</v>
      </c>
      <c r="V93" s="26">
        <f t="shared" ca="1" si="12"/>
        <v>0</v>
      </c>
      <c r="W93" s="3">
        <f>COUNTIFS('FTNR Data'!$F$2:$F$49919,'Branch Summary'!F93,'FTNR Data'!$A$2:$A$49919,'Branch Summary'!G93,'FTNR Data'!$AX$2:$AX$49919,"Branch",'FTNR Data'!$S$2:$S$49919,"FTNR")</f>
        <v>0</v>
      </c>
      <c r="X93" s="3">
        <f>COUNTIFS('FTNR Data'!$F$2:$F$49919,'Branch Summary'!F93,'FTNR Data'!$A$2:$A$49919,'Branch Summary'!G93,'FTNR Data'!$AX$2:$AX$49919,"Branch")</f>
        <v>1</v>
      </c>
      <c r="Y93" s="11">
        <f t="shared" si="13"/>
        <v>0</v>
      </c>
      <c r="Z93" s="3">
        <f ca="1">COUNTIFS('FTNR Data'!$F$2:$F$49919,'Branch Summary'!F93,'FTNR Data'!$A$2:$A$49919,'Branch Summary'!G93,'FTNR Data'!$AX$2:$AX$49919,"PQM",'FTNR Data'!$S$2:$S$49919,"FTNR")+COUNTIFS('Priority Customer'!$B$2:$B$50000,'Branch Summary'!F93,'Priority Customer'!$D$2:$D$50000,'Branch Summary'!G93,'Priority Customer'!$Q$2:$Q$50000,"FTNR",'Priority Customer'!$Z$2:$Z$50000,"&lt;&gt;"&amp;"",'Priority Customer'!$BK$2:$BK$50000,TEXT(TODAY()-1,"mmm"))</f>
        <v>0</v>
      </c>
      <c r="AA93" s="3">
        <f ca="1">COUNTIFS('FTNR Data'!$F$2:$F$49919,'Branch Summary'!F93,'FTNR Data'!$A$2:$A$49919,'Branch Summary'!G93,'FTNR Data'!$AX$2:$AX$49919,"PQM")+COUNTIFS('Priority Customer'!$B$2:$B$50000,'Branch Summary'!F93,'Priority Customer'!$D$2:$D$50000,'Branch Summary'!G93,'Priority Customer'!$Z$2:$Z$50000,"&lt;&gt;"&amp;"",'Priority Customer'!$BK$2:$BK$50000,TEXT(TODAY()-1,"mmm"))</f>
        <v>3</v>
      </c>
      <c r="AB93" s="11">
        <f t="shared" ca="1" si="14"/>
        <v>0</v>
      </c>
      <c r="AC93" s="28">
        <f>IFERROR(COUNTIFS('GRT Data'!$F$2:$F$78519,'Branch Summary'!$F93,'GRT Data'!$A$2:$A$78519,'Branch Summary'!$G93,'GRT Data'!$AU$2:$AU$78519,"PQM",'GRT Data'!$CN$2:$CN$78519,0)/I93,"-")</f>
        <v>0.5</v>
      </c>
      <c r="AD93" s="28">
        <f>IFERROR(COUNTIFS('GRT Data'!$F$2:$F$78519,'Branch Summary'!$F93,'GRT Data'!$A$2:$A$78519,'Branch Summary'!$G93,'GRT Data'!$AU$2:$AU$78519,"PQM",'GRT Data'!$CN$2:$CN$78519,1)/I93,"-")</f>
        <v>0.5</v>
      </c>
      <c r="AE93" s="28">
        <f>IFERROR(COUNTIFS('GRT Data'!$F$2:$F$78519,'Branch Summary'!$F93,'GRT Data'!$A$2:$A$78519,'Branch Summary'!$G93,'GRT Data'!$AU$2:$AU$78519,"PQM",'GRT Data'!$CN$2:$CN$78519,2)/I93,"-")</f>
        <v>0</v>
      </c>
      <c r="AF93" s="28">
        <f>IFERROR(COUNTIFS('GRT Data'!$F$2:$F$78519,'Branch Summary'!$F93,'GRT Data'!$A$2:$A$78519,'Branch Summary'!$G93,'GRT Data'!$AU$2:$AU$78519,"PQM",'GRT Data'!$CN$2:$CN$78519,"&gt;"&amp;2)/I93,"-")</f>
        <v>0</v>
      </c>
    </row>
    <row r="94" spans="1:32" x14ac:dyDescent="0.35">
      <c r="A94" s="18" t="s">
        <v>826</v>
      </c>
      <c r="B94" s="18" t="s">
        <v>15621</v>
      </c>
      <c r="C94" s="18" t="s">
        <v>791</v>
      </c>
      <c r="D94" s="18" t="s">
        <v>518</v>
      </c>
      <c r="E94" s="18" t="s">
        <v>599</v>
      </c>
      <c r="F94" s="19" t="s">
        <v>600</v>
      </c>
      <c r="G94" s="18" t="s">
        <v>216</v>
      </c>
      <c r="H94" s="3">
        <f>COUNTIFS('GRT Data'!$F$2:$F$78519,'Branch Summary'!F94,'GRT Data'!$A$2:$A$78519,'Branch Summary'!G94,'GRT Data'!$AU$2:$AU$78519,"Branch")</f>
        <v>2</v>
      </c>
      <c r="I94" s="3">
        <f>COUNTIFS('GRT Data'!$F$2:$F$78519,'Branch Summary'!F94,'GRT Data'!$A$2:$A$78519,'Branch Summary'!G94,'GRT Data'!$AU$2:$AU$78519,"PQM")</f>
        <v>9</v>
      </c>
      <c r="J94" s="3">
        <f t="shared" si="8"/>
        <v>11</v>
      </c>
      <c r="K94" s="11">
        <f t="shared" si="9"/>
        <v>0.81818181818181823</v>
      </c>
      <c r="L94" s="3">
        <f ca="1">COUNTIFS('GRT Data'!$F$2:$F$78519,'Branch Summary'!F94,'GRT Data'!$A$2:$A$78519,'Branch Summary'!G94,'GRT Data'!$AU$2:$AU$78519,"Branch",'GRT Data'!$AR$2:$AR$78519,$L$3)</f>
        <v>0</v>
      </c>
      <c r="M94" s="3">
        <f ca="1">COUNTIFS('GRT Data'!$F$2:$F$78519,'Branch Summary'!F94,'GRT Data'!$A$2:$A$78519,'Branch Summary'!G94,'GRT Data'!$AU$2:$AU$78519,"PQM",'GRT Data'!$AR$2:$AR$78519,$L$3)</f>
        <v>4</v>
      </c>
      <c r="N94" s="3">
        <f t="shared" ca="1" si="10"/>
        <v>4</v>
      </c>
      <c r="O94" s="11">
        <f t="shared" ca="1" si="11"/>
        <v>1</v>
      </c>
      <c r="P94" s="40">
        <f>COUNTIF('Ujala Plus DB'!$A$2:$A$40166,'Branch Summary'!G94)</f>
        <v>10</v>
      </c>
      <c r="Q94" s="43">
        <f>SUMIF('Ujala Plus DB'!$A$2:$A$40166,'Branch Summary'!G94,'Ujala Plus DB'!$W$2:$W$40166)</f>
        <v>822000</v>
      </c>
      <c r="R94" s="40">
        <f>COUNTIFS('Priority Customer'!$B$2:$B$45498,'Branch Summary'!F94,'Priority Customer'!$D$2:$D$45498,'Branch Summary'!G94,'Priority Customer'!$BD$2:$BD$45498,"&lt;&gt;"&amp;"")</f>
        <v>6</v>
      </c>
      <c r="S94" s="43">
        <f>SUMIFS('Priority Customer'!$L$2:$L$45498,'Priority Customer'!$B$2:$B$45498,'Branch Summary'!F94,'Priority Customer'!$D$2:$D$45498,'Branch Summary'!G94,'Priority Customer'!$BD$2:$BD$45498,"&lt;&gt;"&amp;"")</f>
        <v>520000</v>
      </c>
      <c r="T94" s="40">
        <f ca="1">COUNTIFS('Priority Customer'!$B$2:$B$50000,'Branch Summary'!F94,'Priority Customer'!$D$2:$D$50000,'Branch Summary'!G94,'Priority Customer'!$Q$2:$Q$50000,"FTNR",'Priority Customer'!$Z$2:$Z$50000,"&lt;&gt;"&amp;"",'Priority Customer'!$BK$2:$BK$50000,TEXT(TODAY()-1,"mmm"))</f>
        <v>0</v>
      </c>
      <c r="U94" s="40">
        <f ca="1">COUNTIFS('Priority Customer'!$B$2:$B$50000,'Branch Summary'!F94,'Priority Customer'!$D$2:$D$50000,'Branch Summary'!G94,'Priority Customer'!$Z$2:$Z$50000,"&lt;&gt;"&amp;"",'Priority Customer'!$BK$2:$BK$50000,TEXT(TODAY()-1,"mmm"))</f>
        <v>5</v>
      </c>
      <c r="V94" s="26">
        <f t="shared" ca="1" si="12"/>
        <v>0</v>
      </c>
      <c r="W94" s="3">
        <f>COUNTIFS('FTNR Data'!$F$2:$F$49919,'Branch Summary'!F94,'FTNR Data'!$A$2:$A$49919,'Branch Summary'!G94,'FTNR Data'!$AX$2:$AX$49919,"Branch",'FTNR Data'!$S$2:$S$49919,"FTNR")</f>
        <v>2</v>
      </c>
      <c r="X94" s="3">
        <f>COUNTIFS('FTNR Data'!$F$2:$F$49919,'Branch Summary'!F94,'FTNR Data'!$A$2:$A$49919,'Branch Summary'!G94,'FTNR Data'!$AX$2:$AX$49919,"Branch")</f>
        <v>2</v>
      </c>
      <c r="Y94" s="11">
        <f t="shared" si="13"/>
        <v>1</v>
      </c>
      <c r="Z94" s="3">
        <f ca="1">COUNTIFS('FTNR Data'!$F$2:$F$49919,'Branch Summary'!F94,'FTNR Data'!$A$2:$A$49919,'Branch Summary'!G94,'FTNR Data'!$AX$2:$AX$49919,"PQM",'FTNR Data'!$S$2:$S$49919,"FTNR")+COUNTIFS('Priority Customer'!$B$2:$B$50000,'Branch Summary'!F94,'Priority Customer'!$D$2:$D$50000,'Branch Summary'!G94,'Priority Customer'!$Q$2:$Q$50000,"FTNR",'Priority Customer'!$Z$2:$Z$50000,"&lt;&gt;"&amp;"",'Priority Customer'!$BK$2:$BK$50000,TEXT(TODAY()-1,"mmm"))</f>
        <v>0</v>
      </c>
      <c r="AA94" s="3">
        <f ca="1">COUNTIFS('FTNR Data'!$F$2:$F$49919,'Branch Summary'!F94,'FTNR Data'!$A$2:$A$49919,'Branch Summary'!G94,'FTNR Data'!$AX$2:$AX$49919,"PQM")+COUNTIFS('Priority Customer'!$B$2:$B$50000,'Branch Summary'!F94,'Priority Customer'!$D$2:$D$50000,'Branch Summary'!G94,'Priority Customer'!$Z$2:$Z$50000,"&lt;&gt;"&amp;"",'Priority Customer'!$BK$2:$BK$50000,TEXT(TODAY()-1,"mmm"))</f>
        <v>13</v>
      </c>
      <c r="AB94" s="11">
        <f t="shared" ca="1" si="14"/>
        <v>0</v>
      </c>
      <c r="AC94" s="28">
        <f>IFERROR(COUNTIFS('GRT Data'!$F$2:$F$78519,'Branch Summary'!$F94,'GRT Data'!$A$2:$A$78519,'Branch Summary'!$G94,'GRT Data'!$AU$2:$AU$78519,"PQM",'GRT Data'!$CN$2:$CN$78519,0)/I94,"-")</f>
        <v>0.66666666666666663</v>
      </c>
      <c r="AD94" s="28">
        <f>IFERROR(COUNTIFS('GRT Data'!$F$2:$F$78519,'Branch Summary'!$F94,'GRT Data'!$A$2:$A$78519,'Branch Summary'!$G94,'GRT Data'!$AU$2:$AU$78519,"PQM",'GRT Data'!$CN$2:$CN$78519,1)/I94,"-")</f>
        <v>0.1111111111111111</v>
      </c>
      <c r="AE94" s="28">
        <f>IFERROR(COUNTIFS('GRT Data'!$F$2:$F$78519,'Branch Summary'!$F94,'GRT Data'!$A$2:$A$78519,'Branch Summary'!$G94,'GRT Data'!$AU$2:$AU$78519,"PQM",'GRT Data'!$CN$2:$CN$78519,2)/I94,"-")</f>
        <v>0</v>
      </c>
      <c r="AF94" s="28">
        <f>IFERROR(COUNTIFS('GRT Data'!$F$2:$F$78519,'Branch Summary'!$F94,'GRT Data'!$A$2:$A$78519,'Branch Summary'!$G94,'GRT Data'!$AU$2:$AU$78519,"PQM",'GRT Data'!$CN$2:$CN$78519,"&gt;"&amp;2)/I94,"-")</f>
        <v>0.22222222222222221</v>
      </c>
    </row>
    <row r="95" spans="1:32" x14ac:dyDescent="0.35">
      <c r="A95" s="18" t="s">
        <v>826</v>
      </c>
      <c r="B95" s="18" t="s">
        <v>838</v>
      </c>
      <c r="C95" s="18" t="s">
        <v>791</v>
      </c>
      <c r="D95" s="18" t="s">
        <v>518</v>
      </c>
      <c r="E95" s="18" t="s">
        <v>532</v>
      </c>
      <c r="F95" s="19" t="s">
        <v>533</v>
      </c>
      <c r="G95" s="18" t="s">
        <v>219</v>
      </c>
      <c r="H95" s="3">
        <f>COUNTIFS('GRT Data'!$F$2:$F$78519,'Branch Summary'!F95,'GRT Data'!$A$2:$A$78519,'Branch Summary'!G95,'GRT Data'!$AU$2:$AU$78519,"Branch")</f>
        <v>10</v>
      </c>
      <c r="I95" s="3">
        <f>COUNTIFS('GRT Data'!$F$2:$F$78519,'Branch Summary'!F95,'GRT Data'!$A$2:$A$78519,'Branch Summary'!G95,'GRT Data'!$AU$2:$AU$78519,"PQM")</f>
        <v>2</v>
      </c>
      <c r="J95" s="3">
        <f t="shared" si="8"/>
        <v>12</v>
      </c>
      <c r="K95" s="11">
        <f t="shared" si="9"/>
        <v>0.16666666666666666</v>
      </c>
      <c r="L95" s="3">
        <f ca="1">COUNTIFS('GRT Data'!$F$2:$F$78519,'Branch Summary'!F95,'GRT Data'!$A$2:$A$78519,'Branch Summary'!G95,'GRT Data'!$AU$2:$AU$78519,"Branch",'GRT Data'!$AR$2:$AR$78519,$L$3)</f>
        <v>0</v>
      </c>
      <c r="M95" s="3">
        <f ca="1">COUNTIFS('GRT Data'!$F$2:$F$78519,'Branch Summary'!F95,'GRT Data'!$A$2:$A$78519,'Branch Summary'!G95,'GRT Data'!$AU$2:$AU$78519,"PQM",'GRT Data'!$AR$2:$AR$78519,$L$3)</f>
        <v>1</v>
      </c>
      <c r="N95" s="3">
        <f t="shared" ca="1" si="10"/>
        <v>1</v>
      </c>
      <c r="O95" s="11">
        <f t="shared" ca="1" si="11"/>
        <v>1</v>
      </c>
      <c r="P95" s="40">
        <f>COUNTIF('Ujala Plus DB'!$A$2:$A$40166,'Branch Summary'!G95)</f>
        <v>3</v>
      </c>
      <c r="Q95" s="43">
        <f>SUMIF('Ujala Plus DB'!$A$2:$A$40166,'Branch Summary'!G95,'Ujala Plus DB'!$W$2:$W$40166)</f>
        <v>200000</v>
      </c>
      <c r="R95" s="40">
        <f>COUNTIFS('Priority Customer'!$B$2:$B$45498,'Branch Summary'!F95,'Priority Customer'!$D$2:$D$45498,'Branch Summary'!G95,'Priority Customer'!$BD$2:$BD$45498,"&lt;&gt;"&amp;"")</f>
        <v>1</v>
      </c>
      <c r="S95" s="43">
        <f>SUMIFS('Priority Customer'!$L$2:$L$45498,'Priority Customer'!$B$2:$B$45498,'Branch Summary'!F95,'Priority Customer'!$D$2:$D$45498,'Branch Summary'!G95,'Priority Customer'!$BD$2:$BD$45498,"&lt;&gt;"&amp;"")</f>
        <v>50000</v>
      </c>
      <c r="T95" s="40">
        <f ca="1">COUNTIFS('Priority Customer'!$B$2:$B$50000,'Branch Summary'!F95,'Priority Customer'!$D$2:$D$50000,'Branch Summary'!G95,'Priority Customer'!$Q$2:$Q$50000,"FTNR",'Priority Customer'!$Z$2:$Z$50000,"&lt;&gt;"&amp;"",'Priority Customer'!$BK$2:$BK$50000,TEXT(TODAY()-1,"mmm"))</f>
        <v>0</v>
      </c>
      <c r="U95" s="40">
        <f ca="1">COUNTIFS('Priority Customer'!$B$2:$B$50000,'Branch Summary'!F95,'Priority Customer'!$D$2:$D$50000,'Branch Summary'!G95,'Priority Customer'!$Z$2:$Z$50000,"&lt;&gt;"&amp;"",'Priority Customer'!$BK$2:$BK$50000,TEXT(TODAY()-1,"mmm"))</f>
        <v>1</v>
      </c>
      <c r="V95" s="26">
        <f t="shared" ca="1" si="12"/>
        <v>0</v>
      </c>
      <c r="W95" s="3">
        <f>COUNTIFS('FTNR Data'!$F$2:$F$49919,'Branch Summary'!F95,'FTNR Data'!$A$2:$A$49919,'Branch Summary'!G95,'FTNR Data'!$AX$2:$AX$49919,"Branch",'FTNR Data'!$S$2:$S$49919,"FTNR")</f>
        <v>1</v>
      </c>
      <c r="X95" s="3">
        <f>COUNTIFS('FTNR Data'!$F$2:$F$49919,'Branch Summary'!F95,'FTNR Data'!$A$2:$A$49919,'Branch Summary'!G95,'FTNR Data'!$AX$2:$AX$49919,"Branch")</f>
        <v>10</v>
      </c>
      <c r="Y95" s="11">
        <f t="shared" si="13"/>
        <v>0.1</v>
      </c>
      <c r="Z95" s="3">
        <f ca="1">COUNTIFS('FTNR Data'!$F$2:$F$49919,'Branch Summary'!F95,'FTNR Data'!$A$2:$A$49919,'Branch Summary'!G95,'FTNR Data'!$AX$2:$AX$49919,"PQM",'FTNR Data'!$S$2:$S$49919,"FTNR")+COUNTIFS('Priority Customer'!$B$2:$B$50000,'Branch Summary'!F95,'Priority Customer'!$D$2:$D$50000,'Branch Summary'!G95,'Priority Customer'!$Q$2:$Q$50000,"FTNR",'Priority Customer'!$Z$2:$Z$50000,"&lt;&gt;"&amp;"",'Priority Customer'!$BK$2:$BK$50000,TEXT(TODAY()-1,"mmm"))</f>
        <v>0</v>
      </c>
      <c r="AA95" s="3">
        <f ca="1">COUNTIFS('FTNR Data'!$F$2:$F$49919,'Branch Summary'!F95,'FTNR Data'!$A$2:$A$49919,'Branch Summary'!G95,'FTNR Data'!$AX$2:$AX$49919,"PQM")+COUNTIFS('Priority Customer'!$B$2:$B$50000,'Branch Summary'!F95,'Priority Customer'!$D$2:$D$50000,'Branch Summary'!G95,'Priority Customer'!$Z$2:$Z$50000,"&lt;&gt;"&amp;"",'Priority Customer'!$BK$2:$BK$50000,TEXT(TODAY()-1,"mmm"))</f>
        <v>3</v>
      </c>
      <c r="AB95" s="11">
        <f t="shared" ca="1" si="14"/>
        <v>0</v>
      </c>
      <c r="AC95" s="28">
        <f>IFERROR(COUNTIFS('GRT Data'!$F$2:$F$78519,'Branch Summary'!$F95,'GRT Data'!$A$2:$A$78519,'Branch Summary'!$G95,'GRT Data'!$AU$2:$AU$78519,"PQM",'GRT Data'!$CN$2:$CN$78519,0)/I95,"-")</f>
        <v>1</v>
      </c>
      <c r="AD95" s="28">
        <f>IFERROR(COUNTIFS('GRT Data'!$F$2:$F$78519,'Branch Summary'!$F95,'GRT Data'!$A$2:$A$78519,'Branch Summary'!$G95,'GRT Data'!$AU$2:$AU$78519,"PQM",'GRT Data'!$CN$2:$CN$78519,1)/I95,"-")</f>
        <v>0</v>
      </c>
      <c r="AE95" s="28">
        <f>IFERROR(COUNTIFS('GRT Data'!$F$2:$F$78519,'Branch Summary'!$F95,'GRT Data'!$A$2:$A$78519,'Branch Summary'!$G95,'GRT Data'!$AU$2:$AU$78519,"PQM",'GRT Data'!$CN$2:$CN$78519,2)/I95,"-")</f>
        <v>0</v>
      </c>
      <c r="AF95" s="28">
        <f>IFERROR(COUNTIFS('GRT Data'!$F$2:$F$78519,'Branch Summary'!$F95,'GRT Data'!$A$2:$A$78519,'Branch Summary'!$G95,'GRT Data'!$AU$2:$AU$78519,"PQM",'GRT Data'!$CN$2:$CN$78519,"&gt;"&amp;2)/I95,"-")</f>
        <v>0</v>
      </c>
    </row>
    <row r="96" spans="1:32" x14ac:dyDescent="0.35">
      <c r="A96" s="18" t="s">
        <v>826</v>
      </c>
      <c r="B96" s="18" t="s">
        <v>15621</v>
      </c>
      <c r="C96" s="18" t="s">
        <v>791</v>
      </c>
      <c r="D96" s="18" t="s">
        <v>518</v>
      </c>
      <c r="E96" s="18" t="s">
        <v>581</v>
      </c>
      <c r="F96" s="19" t="s">
        <v>582</v>
      </c>
      <c r="G96" s="18" t="s">
        <v>760</v>
      </c>
      <c r="H96" s="3">
        <f>COUNTIFS('GRT Data'!$F$2:$F$78519,'Branch Summary'!F96,'GRT Data'!$A$2:$A$78519,'Branch Summary'!G96,'GRT Data'!$AU$2:$AU$78519,"Branch")</f>
        <v>2</v>
      </c>
      <c r="I96" s="3">
        <f>COUNTIFS('GRT Data'!$F$2:$F$78519,'Branch Summary'!F96,'GRT Data'!$A$2:$A$78519,'Branch Summary'!G96,'GRT Data'!$AU$2:$AU$78519,"PQM")</f>
        <v>6</v>
      </c>
      <c r="J96" s="3">
        <f t="shared" si="8"/>
        <v>8</v>
      </c>
      <c r="K96" s="11">
        <f t="shared" si="9"/>
        <v>0.75</v>
      </c>
      <c r="L96" s="3">
        <f ca="1">COUNTIFS('GRT Data'!$F$2:$F$78519,'Branch Summary'!F96,'GRT Data'!$A$2:$A$78519,'Branch Summary'!G96,'GRT Data'!$AU$2:$AU$78519,"Branch",'GRT Data'!$AR$2:$AR$78519,$L$3)</f>
        <v>1</v>
      </c>
      <c r="M96" s="3">
        <f ca="1">COUNTIFS('GRT Data'!$F$2:$F$78519,'Branch Summary'!F96,'GRT Data'!$A$2:$A$78519,'Branch Summary'!G96,'GRT Data'!$AU$2:$AU$78519,"PQM",'GRT Data'!$AR$2:$AR$78519,$L$3)</f>
        <v>1</v>
      </c>
      <c r="N96" s="3">
        <f t="shared" ca="1" si="10"/>
        <v>2</v>
      </c>
      <c r="O96" s="11">
        <f t="shared" ca="1" si="11"/>
        <v>0.5</v>
      </c>
      <c r="P96" s="40">
        <f>COUNTIF('Ujala Plus DB'!$A$2:$A$40166,'Branch Summary'!G96)</f>
        <v>4</v>
      </c>
      <c r="Q96" s="43">
        <f>SUMIF('Ujala Plus DB'!$A$2:$A$40166,'Branch Summary'!G96,'Ujala Plus DB'!$W$2:$W$40166)</f>
        <v>308000</v>
      </c>
      <c r="R96" s="40">
        <f>COUNTIFS('Priority Customer'!$B$2:$B$45498,'Branch Summary'!F96,'Priority Customer'!$D$2:$D$45498,'Branch Summary'!G96,'Priority Customer'!$BD$2:$BD$45498,"&lt;&gt;"&amp;"")</f>
        <v>2</v>
      </c>
      <c r="S96" s="43">
        <f>SUMIFS('Priority Customer'!$L$2:$L$45498,'Priority Customer'!$B$2:$B$45498,'Branch Summary'!F96,'Priority Customer'!$D$2:$D$45498,'Branch Summary'!G96,'Priority Customer'!$BD$2:$BD$45498,"&lt;&gt;"&amp;"")</f>
        <v>154000</v>
      </c>
      <c r="T96" s="40">
        <f ca="1">COUNTIFS('Priority Customer'!$B$2:$B$50000,'Branch Summary'!F96,'Priority Customer'!$D$2:$D$50000,'Branch Summary'!G96,'Priority Customer'!$Q$2:$Q$50000,"FTNR",'Priority Customer'!$Z$2:$Z$50000,"&lt;&gt;"&amp;"",'Priority Customer'!$BK$2:$BK$50000,TEXT(TODAY()-1,"mmm"))</f>
        <v>0</v>
      </c>
      <c r="U96" s="40">
        <f ca="1">COUNTIFS('Priority Customer'!$B$2:$B$50000,'Branch Summary'!F96,'Priority Customer'!$D$2:$D$50000,'Branch Summary'!G96,'Priority Customer'!$Z$2:$Z$50000,"&lt;&gt;"&amp;"",'Priority Customer'!$BK$2:$BK$50000,TEXT(TODAY()-1,"mmm"))</f>
        <v>2</v>
      </c>
      <c r="V96" s="26">
        <f t="shared" ca="1" si="12"/>
        <v>0</v>
      </c>
      <c r="W96" s="3">
        <f>COUNTIFS('FTNR Data'!$F$2:$F$49919,'Branch Summary'!F96,'FTNR Data'!$A$2:$A$49919,'Branch Summary'!G96,'FTNR Data'!$AX$2:$AX$49919,"Branch",'FTNR Data'!$S$2:$S$49919,"FTNR")</f>
        <v>0</v>
      </c>
      <c r="X96" s="3">
        <f>COUNTIFS('FTNR Data'!$F$2:$F$49919,'Branch Summary'!F96,'FTNR Data'!$A$2:$A$49919,'Branch Summary'!G96,'FTNR Data'!$AX$2:$AX$49919,"Branch")</f>
        <v>2</v>
      </c>
      <c r="Y96" s="11">
        <f t="shared" si="13"/>
        <v>0</v>
      </c>
      <c r="Z96" s="3">
        <f ca="1">COUNTIFS('FTNR Data'!$F$2:$F$49919,'Branch Summary'!F96,'FTNR Data'!$A$2:$A$49919,'Branch Summary'!G96,'FTNR Data'!$AX$2:$AX$49919,"PQM",'FTNR Data'!$S$2:$S$49919,"FTNR")+COUNTIFS('Priority Customer'!$B$2:$B$50000,'Branch Summary'!F96,'Priority Customer'!$D$2:$D$50000,'Branch Summary'!G96,'Priority Customer'!$Q$2:$Q$50000,"FTNR",'Priority Customer'!$Z$2:$Z$50000,"&lt;&gt;"&amp;"",'Priority Customer'!$BK$2:$BK$50000,TEXT(TODAY()-1,"mmm"))</f>
        <v>0</v>
      </c>
      <c r="AA96" s="3">
        <f ca="1">COUNTIFS('FTNR Data'!$F$2:$F$49919,'Branch Summary'!F96,'FTNR Data'!$A$2:$A$49919,'Branch Summary'!G96,'FTNR Data'!$AX$2:$AX$49919,"PQM")+COUNTIFS('Priority Customer'!$B$2:$B$50000,'Branch Summary'!F96,'Priority Customer'!$D$2:$D$50000,'Branch Summary'!G96,'Priority Customer'!$Z$2:$Z$50000,"&lt;&gt;"&amp;"",'Priority Customer'!$BK$2:$BK$50000,TEXT(TODAY()-1,"mmm"))</f>
        <v>8</v>
      </c>
      <c r="AB96" s="11">
        <f t="shared" ca="1" si="14"/>
        <v>0</v>
      </c>
      <c r="AC96" s="28">
        <f>IFERROR(COUNTIFS('GRT Data'!$F$2:$F$78519,'Branch Summary'!$F96,'GRT Data'!$A$2:$A$78519,'Branch Summary'!$G96,'GRT Data'!$AU$2:$AU$78519,"PQM",'GRT Data'!$CN$2:$CN$78519,0)/I96,"-")</f>
        <v>1</v>
      </c>
      <c r="AD96" s="28">
        <f>IFERROR(COUNTIFS('GRT Data'!$F$2:$F$78519,'Branch Summary'!$F96,'GRT Data'!$A$2:$A$78519,'Branch Summary'!$G96,'GRT Data'!$AU$2:$AU$78519,"PQM",'GRT Data'!$CN$2:$CN$78519,1)/I96,"-")</f>
        <v>0</v>
      </c>
      <c r="AE96" s="28">
        <f>IFERROR(COUNTIFS('GRT Data'!$F$2:$F$78519,'Branch Summary'!$F96,'GRT Data'!$A$2:$A$78519,'Branch Summary'!$G96,'GRT Data'!$AU$2:$AU$78519,"PQM",'GRT Data'!$CN$2:$CN$78519,2)/I96,"-")</f>
        <v>0</v>
      </c>
      <c r="AF96" s="28">
        <f>IFERROR(COUNTIFS('GRT Data'!$F$2:$F$78519,'Branch Summary'!$F96,'GRT Data'!$A$2:$A$78519,'Branch Summary'!$G96,'GRT Data'!$AU$2:$AU$78519,"PQM",'GRT Data'!$CN$2:$CN$78519,"&gt;"&amp;2)/I96,"-")</f>
        <v>0</v>
      </c>
    </row>
    <row r="97" spans="1:32" x14ac:dyDescent="0.35">
      <c r="A97" s="18" t="s">
        <v>826</v>
      </c>
      <c r="B97" s="18" t="s">
        <v>15622</v>
      </c>
      <c r="C97" s="18" t="s">
        <v>791</v>
      </c>
      <c r="D97" s="18" t="s">
        <v>518</v>
      </c>
      <c r="E97" s="18" t="s">
        <v>591</v>
      </c>
      <c r="F97" s="19" t="s">
        <v>592</v>
      </c>
      <c r="G97" s="18" t="s">
        <v>248</v>
      </c>
      <c r="H97" s="3">
        <f>COUNTIFS('GRT Data'!$F$2:$F$78519,'Branch Summary'!F97,'GRT Data'!$A$2:$A$78519,'Branch Summary'!G97,'GRT Data'!$AU$2:$AU$78519,"Branch")</f>
        <v>1</v>
      </c>
      <c r="I97" s="3">
        <f>COUNTIFS('GRT Data'!$F$2:$F$78519,'Branch Summary'!F97,'GRT Data'!$A$2:$A$78519,'Branch Summary'!G97,'GRT Data'!$AU$2:$AU$78519,"PQM")</f>
        <v>3</v>
      </c>
      <c r="J97" s="3">
        <f t="shared" si="8"/>
        <v>4</v>
      </c>
      <c r="K97" s="11">
        <f t="shared" si="9"/>
        <v>0.75</v>
      </c>
      <c r="L97" s="3">
        <f ca="1">COUNTIFS('GRT Data'!$F$2:$F$78519,'Branch Summary'!F97,'GRT Data'!$A$2:$A$78519,'Branch Summary'!G97,'GRT Data'!$AU$2:$AU$78519,"Branch",'GRT Data'!$AR$2:$AR$78519,$L$3)</f>
        <v>0</v>
      </c>
      <c r="M97" s="3">
        <f ca="1">COUNTIFS('GRT Data'!$F$2:$F$78519,'Branch Summary'!F97,'GRT Data'!$A$2:$A$78519,'Branch Summary'!G97,'GRT Data'!$AU$2:$AU$78519,"PQM",'GRT Data'!$AR$2:$AR$78519,$L$3)</f>
        <v>1</v>
      </c>
      <c r="N97" s="3">
        <f t="shared" ca="1" si="10"/>
        <v>1</v>
      </c>
      <c r="O97" s="11">
        <f t="shared" ca="1" si="11"/>
        <v>1</v>
      </c>
      <c r="P97" s="40">
        <f>COUNTIF('Ujala Plus DB'!$A$2:$A$40166,'Branch Summary'!G97)</f>
        <v>1</v>
      </c>
      <c r="Q97" s="43">
        <f>SUMIF('Ujala Plus DB'!$A$2:$A$40166,'Branch Summary'!G97,'Ujala Plus DB'!$W$2:$W$40166)</f>
        <v>60000</v>
      </c>
      <c r="R97" s="40">
        <f>COUNTIFS('Priority Customer'!$B$2:$B$45498,'Branch Summary'!F97,'Priority Customer'!$D$2:$D$45498,'Branch Summary'!G97,'Priority Customer'!$BD$2:$BD$45498,"&lt;&gt;"&amp;"")</f>
        <v>0</v>
      </c>
      <c r="S97" s="43">
        <f>SUMIFS('Priority Customer'!$L$2:$L$45498,'Priority Customer'!$B$2:$B$45498,'Branch Summary'!F97,'Priority Customer'!$D$2:$D$45498,'Branch Summary'!G97,'Priority Customer'!$BD$2:$BD$45498,"&lt;&gt;"&amp;"")</f>
        <v>0</v>
      </c>
      <c r="T97" s="40">
        <f ca="1">COUNTIFS('Priority Customer'!$B$2:$B$50000,'Branch Summary'!F97,'Priority Customer'!$D$2:$D$50000,'Branch Summary'!G97,'Priority Customer'!$Q$2:$Q$50000,"FTNR",'Priority Customer'!$Z$2:$Z$50000,"&lt;&gt;"&amp;"",'Priority Customer'!$BK$2:$BK$50000,TEXT(TODAY()-1,"mmm"))</f>
        <v>0</v>
      </c>
      <c r="U97" s="40">
        <f ca="1">COUNTIFS('Priority Customer'!$B$2:$B$50000,'Branch Summary'!F97,'Priority Customer'!$D$2:$D$50000,'Branch Summary'!G97,'Priority Customer'!$Z$2:$Z$50000,"&lt;&gt;"&amp;"",'Priority Customer'!$BK$2:$BK$50000,TEXT(TODAY()-1,"mmm"))</f>
        <v>0</v>
      </c>
      <c r="V97" s="26" t="str">
        <f t="shared" ca="1" si="12"/>
        <v>-</v>
      </c>
      <c r="W97" s="3">
        <f>COUNTIFS('FTNR Data'!$F$2:$F$49919,'Branch Summary'!F97,'FTNR Data'!$A$2:$A$49919,'Branch Summary'!G97,'FTNR Data'!$AX$2:$AX$49919,"Branch",'FTNR Data'!$S$2:$S$49919,"FTNR")</f>
        <v>0</v>
      </c>
      <c r="X97" s="3">
        <f>COUNTIFS('FTNR Data'!$F$2:$F$49919,'Branch Summary'!F97,'FTNR Data'!$A$2:$A$49919,'Branch Summary'!G97,'FTNR Data'!$AX$2:$AX$49919,"Branch")</f>
        <v>1</v>
      </c>
      <c r="Y97" s="11">
        <f t="shared" si="13"/>
        <v>0</v>
      </c>
      <c r="Z97" s="3">
        <f ca="1">COUNTIFS('FTNR Data'!$F$2:$F$49919,'Branch Summary'!F97,'FTNR Data'!$A$2:$A$49919,'Branch Summary'!G97,'FTNR Data'!$AX$2:$AX$49919,"PQM",'FTNR Data'!$S$2:$S$49919,"FTNR")+COUNTIFS('Priority Customer'!$B$2:$B$50000,'Branch Summary'!F97,'Priority Customer'!$D$2:$D$50000,'Branch Summary'!G97,'Priority Customer'!$Q$2:$Q$50000,"FTNR",'Priority Customer'!$Z$2:$Z$50000,"&lt;&gt;"&amp;"",'Priority Customer'!$BK$2:$BK$50000,TEXT(TODAY()-1,"mmm"))</f>
        <v>0</v>
      </c>
      <c r="AA97" s="3">
        <f ca="1">COUNTIFS('FTNR Data'!$F$2:$F$49919,'Branch Summary'!F97,'FTNR Data'!$A$2:$A$49919,'Branch Summary'!G97,'FTNR Data'!$AX$2:$AX$49919,"PQM")+COUNTIFS('Priority Customer'!$B$2:$B$50000,'Branch Summary'!F97,'Priority Customer'!$D$2:$D$50000,'Branch Summary'!G97,'Priority Customer'!$Z$2:$Z$50000,"&lt;&gt;"&amp;"",'Priority Customer'!$BK$2:$BK$50000,TEXT(TODAY()-1,"mmm"))</f>
        <v>3</v>
      </c>
      <c r="AB97" s="11">
        <f t="shared" ca="1" si="14"/>
        <v>0</v>
      </c>
      <c r="AC97" s="28">
        <f>IFERROR(COUNTIFS('GRT Data'!$F$2:$F$78519,'Branch Summary'!$F97,'GRT Data'!$A$2:$A$78519,'Branch Summary'!$G97,'GRT Data'!$AU$2:$AU$78519,"PQM",'GRT Data'!$CN$2:$CN$78519,0)/I97,"-")</f>
        <v>1</v>
      </c>
      <c r="AD97" s="28">
        <f>IFERROR(COUNTIFS('GRT Data'!$F$2:$F$78519,'Branch Summary'!$F97,'GRT Data'!$A$2:$A$78519,'Branch Summary'!$G97,'GRT Data'!$AU$2:$AU$78519,"PQM",'GRT Data'!$CN$2:$CN$78519,1)/I97,"-")</f>
        <v>0</v>
      </c>
      <c r="AE97" s="28">
        <f>IFERROR(COUNTIFS('GRT Data'!$F$2:$F$78519,'Branch Summary'!$F97,'GRT Data'!$A$2:$A$78519,'Branch Summary'!$G97,'GRT Data'!$AU$2:$AU$78519,"PQM",'GRT Data'!$CN$2:$CN$78519,2)/I97,"-")</f>
        <v>0</v>
      </c>
      <c r="AF97" s="28">
        <f>IFERROR(COUNTIFS('GRT Data'!$F$2:$F$78519,'Branch Summary'!$F97,'GRT Data'!$A$2:$A$78519,'Branch Summary'!$G97,'GRT Data'!$AU$2:$AU$78519,"PQM",'GRT Data'!$CN$2:$CN$78519,"&gt;"&amp;2)/I97,"-")</f>
        <v>0</v>
      </c>
    </row>
    <row r="98" spans="1:32" x14ac:dyDescent="0.35">
      <c r="A98" s="18" t="s">
        <v>826</v>
      </c>
      <c r="B98" s="18" t="s">
        <v>15621</v>
      </c>
      <c r="C98" s="18" t="s">
        <v>791</v>
      </c>
      <c r="D98" s="18" t="s">
        <v>518</v>
      </c>
      <c r="E98" s="18" t="s">
        <v>516</v>
      </c>
      <c r="F98" s="19" t="s">
        <v>517</v>
      </c>
      <c r="G98" s="18" t="s">
        <v>211</v>
      </c>
      <c r="H98" s="3">
        <f>COUNTIFS('GRT Data'!$F$2:$F$78519,'Branch Summary'!F98,'GRT Data'!$A$2:$A$78519,'Branch Summary'!G98,'GRT Data'!$AU$2:$AU$78519,"Branch")</f>
        <v>3</v>
      </c>
      <c r="I98" s="3">
        <f>COUNTIFS('GRT Data'!$F$2:$F$78519,'Branch Summary'!F98,'GRT Data'!$A$2:$A$78519,'Branch Summary'!G98,'GRT Data'!$AU$2:$AU$78519,"PQM")</f>
        <v>9</v>
      </c>
      <c r="J98" s="3">
        <f t="shared" si="8"/>
        <v>12</v>
      </c>
      <c r="K98" s="11">
        <f t="shared" si="9"/>
        <v>0.75</v>
      </c>
      <c r="L98" s="3">
        <f ca="1">COUNTIFS('GRT Data'!$F$2:$F$78519,'Branch Summary'!F98,'GRT Data'!$A$2:$A$78519,'Branch Summary'!G98,'GRT Data'!$AU$2:$AU$78519,"Branch",'GRT Data'!$AR$2:$AR$78519,$L$3)</f>
        <v>2</v>
      </c>
      <c r="M98" s="3">
        <f ca="1">COUNTIFS('GRT Data'!$F$2:$F$78519,'Branch Summary'!F98,'GRT Data'!$A$2:$A$78519,'Branch Summary'!G98,'GRT Data'!$AU$2:$AU$78519,"PQM",'GRT Data'!$AR$2:$AR$78519,$L$3)</f>
        <v>3</v>
      </c>
      <c r="N98" s="3">
        <f t="shared" ca="1" si="10"/>
        <v>5</v>
      </c>
      <c r="O98" s="11">
        <f t="shared" ca="1" si="11"/>
        <v>0.6</v>
      </c>
      <c r="P98" s="40">
        <f>COUNTIF('Ujala Plus DB'!$A$2:$A$40166,'Branch Summary'!G98)</f>
        <v>3</v>
      </c>
      <c r="Q98" s="43">
        <f>SUMIF('Ujala Plus DB'!$A$2:$A$40166,'Branch Summary'!G98,'Ujala Plus DB'!$W$2:$W$40166)</f>
        <v>217000</v>
      </c>
      <c r="R98" s="40">
        <f>COUNTIFS('Priority Customer'!$B$2:$B$45498,'Branch Summary'!F98,'Priority Customer'!$D$2:$D$45498,'Branch Summary'!G98,'Priority Customer'!$BD$2:$BD$45498,"&lt;&gt;"&amp;"")</f>
        <v>1</v>
      </c>
      <c r="S98" s="43">
        <f>SUMIFS('Priority Customer'!$L$2:$L$45498,'Priority Customer'!$B$2:$B$45498,'Branch Summary'!F98,'Priority Customer'!$D$2:$D$45498,'Branch Summary'!G98,'Priority Customer'!$BD$2:$BD$45498,"&lt;&gt;"&amp;"")</f>
        <v>70000</v>
      </c>
      <c r="T98" s="40">
        <f ca="1">COUNTIFS('Priority Customer'!$B$2:$B$50000,'Branch Summary'!F98,'Priority Customer'!$D$2:$D$50000,'Branch Summary'!G98,'Priority Customer'!$Q$2:$Q$50000,"FTNR",'Priority Customer'!$Z$2:$Z$50000,"&lt;&gt;"&amp;"",'Priority Customer'!$BK$2:$BK$50000,TEXT(TODAY()-1,"mmm"))</f>
        <v>0</v>
      </c>
      <c r="U98" s="40">
        <f ca="1">COUNTIFS('Priority Customer'!$B$2:$B$50000,'Branch Summary'!F98,'Priority Customer'!$D$2:$D$50000,'Branch Summary'!G98,'Priority Customer'!$Z$2:$Z$50000,"&lt;&gt;"&amp;"",'Priority Customer'!$BK$2:$BK$50000,TEXT(TODAY()-1,"mmm"))</f>
        <v>1</v>
      </c>
      <c r="V98" s="26">
        <f t="shared" ca="1" si="12"/>
        <v>0</v>
      </c>
      <c r="W98" s="3">
        <f>COUNTIFS('FTNR Data'!$F$2:$F$49919,'Branch Summary'!F98,'FTNR Data'!$A$2:$A$49919,'Branch Summary'!G98,'FTNR Data'!$AX$2:$AX$49919,"Branch",'FTNR Data'!$S$2:$S$49919,"FTNR")</f>
        <v>3</v>
      </c>
      <c r="X98" s="3">
        <f>COUNTIFS('FTNR Data'!$F$2:$F$49919,'Branch Summary'!F98,'FTNR Data'!$A$2:$A$49919,'Branch Summary'!G98,'FTNR Data'!$AX$2:$AX$49919,"Branch")</f>
        <v>3</v>
      </c>
      <c r="Y98" s="11">
        <f t="shared" si="13"/>
        <v>1</v>
      </c>
      <c r="Z98" s="3">
        <f ca="1">COUNTIFS('FTNR Data'!$F$2:$F$49919,'Branch Summary'!F98,'FTNR Data'!$A$2:$A$49919,'Branch Summary'!G98,'FTNR Data'!$AX$2:$AX$49919,"PQM",'FTNR Data'!$S$2:$S$49919,"FTNR")+COUNTIFS('Priority Customer'!$B$2:$B$50000,'Branch Summary'!F98,'Priority Customer'!$D$2:$D$50000,'Branch Summary'!G98,'Priority Customer'!$Q$2:$Q$50000,"FTNR",'Priority Customer'!$Z$2:$Z$50000,"&lt;&gt;"&amp;"",'Priority Customer'!$BK$2:$BK$50000,TEXT(TODAY()-1,"mmm"))</f>
        <v>0</v>
      </c>
      <c r="AA98" s="3">
        <f ca="1">COUNTIFS('FTNR Data'!$F$2:$F$49919,'Branch Summary'!F98,'FTNR Data'!$A$2:$A$49919,'Branch Summary'!G98,'FTNR Data'!$AX$2:$AX$49919,"PQM")+COUNTIFS('Priority Customer'!$B$2:$B$50000,'Branch Summary'!F98,'Priority Customer'!$D$2:$D$50000,'Branch Summary'!G98,'Priority Customer'!$Z$2:$Z$50000,"&lt;&gt;"&amp;"",'Priority Customer'!$BK$2:$BK$50000,TEXT(TODAY()-1,"mmm"))</f>
        <v>9</v>
      </c>
      <c r="AB98" s="11">
        <f t="shared" ca="1" si="14"/>
        <v>0</v>
      </c>
      <c r="AC98" s="28">
        <f>IFERROR(COUNTIFS('GRT Data'!$F$2:$F$78519,'Branch Summary'!$F98,'GRT Data'!$A$2:$A$78519,'Branch Summary'!$G98,'GRT Data'!$AU$2:$AU$78519,"PQM",'GRT Data'!$CN$2:$CN$78519,0)/I98,"-")</f>
        <v>0.88888888888888884</v>
      </c>
      <c r="AD98" s="28">
        <f>IFERROR(COUNTIFS('GRT Data'!$F$2:$F$78519,'Branch Summary'!$F98,'GRT Data'!$A$2:$A$78519,'Branch Summary'!$G98,'GRT Data'!$AU$2:$AU$78519,"PQM",'GRT Data'!$CN$2:$CN$78519,1)/I98,"-")</f>
        <v>0.1111111111111111</v>
      </c>
      <c r="AE98" s="28">
        <f>IFERROR(COUNTIFS('GRT Data'!$F$2:$F$78519,'Branch Summary'!$F98,'GRT Data'!$A$2:$A$78519,'Branch Summary'!$G98,'GRT Data'!$AU$2:$AU$78519,"PQM",'GRT Data'!$CN$2:$CN$78519,2)/I98,"-")</f>
        <v>0</v>
      </c>
      <c r="AF98" s="28">
        <f>IFERROR(COUNTIFS('GRT Data'!$F$2:$F$78519,'Branch Summary'!$F98,'GRT Data'!$A$2:$A$78519,'Branch Summary'!$G98,'GRT Data'!$AU$2:$AU$78519,"PQM",'GRT Data'!$CN$2:$CN$78519,"&gt;"&amp;2)/I98,"-")</f>
        <v>0</v>
      </c>
    </row>
    <row r="99" spans="1:32" x14ac:dyDescent="0.35">
      <c r="A99" s="18" t="s">
        <v>826</v>
      </c>
      <c r="B99" s="18" t="s">
        <v>15622</v>
      </c>
      <c r="C99" s="18" t="s">
        <v>791</v>
      </c>
      <c r="D99" s="18" t="s">
        <v>518</v>
      </c>
      <c r="E99" s="18" t="s">
        <v>587</v>
      </c>
      <c r="F99" s="19" t="s">
        <v>588</v>
      </c>
      <c r="G99" s="18" t="s">
        <v>234</v>
      </c>
      <c r="H99" s="3">
        <f>COUNTIFS('GRT Data'!$F$2:$F$78519,'Branch Summary'!F99,'GRT Data'!$A$2:$A$78519,'Branch Summary'!G99,'GRT Data'!$AU$2:$AU$78519,"Branch")</f>
        <v>0</v>
      </c>
      <c r="I99" s="3">
        <f>COUNTIFS('GRT Data'!$F$2:$F$78519,'Branch Summary'!F99,'GRT Data'!$A$2:$A$78519,'Branch Summary'!G99,'GRT Data'!$AU$2:$AU$78519,"PQM")</f>
        <v>6</v>
      </c>
      <c r="J99" s="3">
        <f t="shared" si="8"/>
        <v>6</v>
      </c>
      <c r="K99" s="11">
        <f t="shared" si="9"/>
        <v>1</v>
      </c>
      <c r="L99" s="3">
        <f ca="1">COUNTIFS('GRT Data'!$F$2:$F$78519,'Branch Summary'!F99,'GRT Data'!$A$2:$A$78519,'Branch Summary'!G99,'GRT Data'!$AU$2:$AU$78519,"Branch",'GRT Data'!$AR$2:$AR$78519,$L$3)</f>
        <v>0</v>
      </c>
      <c r="M99" s="3">
        <f ca="1">COUNTIFS('GRT Data'!$F$2:$F$78519,'Branch Summary'!F99,'GRT Data'!$A$2:$A$78519,'Branch Summary'!G99,'GRT Data'!$AU$2:$AU$78519,"PQM",'GRT Data'!$AR$2:$AR$78519,$L$3)</f>
        <v>2</v>
      </c>
      <c r="N99" s="3">
        <f t="shared" ca="1" si="10"/>
        <v>2</v>
      </c>
      <c r="O99" s="11">
        <f t="shared" ca="1" si="11"/>
        <v>1</v>
      </c>
      <c r="P99" s="40">
        <f>COUNTIF('Ujala Plus DB'!$A$2:$A$40166,'Branch Summary'!G99)</f>
        <v>4</v>
      </c>
      <c r="Q99" s="43">
        <f>SUMIF('Ujala Plus DB'!$A$2:$A$40166,'Branch Summary'!G99,'Ujala Plus DB'!$W$2:$W$40166)</f>
        <v>330000</v>
      </c>
      <c r="R99" s="40">
        <f>COUNTIFS('Priority Customer'!$B$2:$B$45498,'Branch Summary'!F99,'Priority Customer'!$D$2:$D$45498,'Branch Summary'!G99,'Priority Customer'!$BD$2:$BD$45498,"&lt;&gt;"&amp;"")</f>
        <v>2</v>
      </c>
      <c r="S99" s="43">
        <f>SUMIFS('Priority Customer'!$L$2:$L$45498,'Priority Customer'!$B$2:$B$45498,'Branch Summary'!F99,'Priority Customer'!$D$2:$D$45498,'Branch Summary'!G99,'Priority Customer'!$BD$2:$BD$45498,"&lt;&gt;"&amp;"")</f>
        <v>170000</v>
      </c>
      <c r="T99" s="40">
        <f ca="1">COUNTIFS('Priority Customer'!$B$2:$B$50000,'Branch Summary'!F99,'Priority Customer'!$D$2:$D$50000,'Branch Summary'!G99,'Priority Customer'!$Q$2:$Q$50000,"FTNR",'Priority Customer'!$Z$2:$Z$50000,"&lt;&gt;"&amp;"",'Priority Customer'!$BK$2:$BK$50000,TEXT(TODAY()-1,"mmm"))</f>
        <v>0</v>
      </c>
      <c r="U99" s="40">
        <f ca="1">COUNTIFS('Priority Customer'!$B$2:$B$50000,'Branch Summary'!F99,'Priority Customer'!$D$2:$D$50000,'Branch Summary'!G99,'Priority Customer'!$Z$2:$Z$50000,"&lt;&gt;"&amp;"",'Priority Customer'!$BK$2:$BK$50000,TEXT(TODAY()-1,"mmm"))</f>
        <v>2</v>
      </c>
      <c r="V99" s="26">
        <f t="shared" ca="1" si="12"/>
        <v>0</v>
      </c>
      <c r="W99" s="3">
        <f>COUNTIFS('FTNR Data'!$F$2:$F$49919,'Branch Summary'!F99,'FTNR Data'!$A$2:$A$49919,'Branch Summary'!G99,'FTNR Data'!$AX$2:$AX$49919,"Branch",'FTNR Data'!$S$2:$S$49919,"FTNR")</f>
        <v>0</v>
      </c>
      <c r="X99" s="3">
        <f>COUNTIFS('FTNR Data'!$F$2:$F$49919,'Branch Summary'!F99,'FTNR Data'!$A$2:$A$49919,'Branch Summary'!G99,'FTNR Data'!$AX$2:$AX$49919,"Branch")</f>
        <v>0</v>
      </c>
      <c r="Y99" s="11" t="str">
        <f t="shared" si="13"/>
        <v>-</v>
      </c>
      <c r="Z99" s="3">
        <f ca="1">COUNTIFS('FTNR Data'!$F$2:$F$49919,'Branch Summary'!F99,'FTNR Data'!$A$2:$A$49919,'Branch Summary'!G99,'FTNR Data'!$AX$2:$AX$49919,"PQM",'FTNR Data'!$S$2:$S$49919,"FTNR")+COUNTIFS('Priority Customer'!$B$2:$B$50000,'Branch Summary'!F99,'Priority Customer'!$D$2:$D$50000,'Branch Summary'!G99,'Priority Customer'!$Q$2:$Q$50000,"FTNR",'Priority Customer'!$Z$2:$Z$50000,"&lt;&gt;"&amp;"",'Priority Customer'!$BK$2:$BK$50000,TEXT(TODAY()-1,"mmm"))</f>
        <v>0</v>
      </c>
      <c r="AA99" s="3">
        <f ca="1">COUNTIFS('FTNR Data'!$F$2:$F$49919,'Branch Summary'!F99,'FTNR Data'!$A$2:$A$49919,'Branch Summary'!G99,'FTNR Data'!$AX$2:$AX$49919,"PQM")+COUNTIFS('Priority Customer'!$B$2:$B$50000,'Branch Summary'!F99,'Priority Customer'!$D$2:$D$50000,'Branch Summary'!G99,'Priority Customer'!$Z$2:$Z$50000,"&lt;&gt;"&amp;"",'Priority Customer'!$BK$2:$BK$50000,TEXT(TODAY()-1,"mmm"))</f>
        <v>8</v>
      </c>
      <c r="AB99" s="11">
        <f t="shared" ca="1" si="14"/>
        <v>0</v>
      </c>
      <c r="AC99" s="28">
        <f>IFERROR(COUNTIFS('GRT Data'!$F$2:$F$78519,'Branch Summary'!$F99,'GRT Data'!$A$2:$A$78519,'Branch Summary'!$G99,'GRT Data'!$AU$2:$AU$78519,"PQM",'GRT Data'!$CN$2:$CN$78519,0)/I99,"-")</f>
        <v>1</v>
      </c>
      <c r="AD99" s="28">
        <f>IFERROR(COUNTIFS('GRT Data'!$F$2:$F$78519,'Branch Summary'!$F99,'GRT Data'!$A$2:$A$78519,'Branch Summary'!$G99,'GRT Data'!$AU$2:$AU$78519,"PQM",'GRT Data'!$CN$2:$CN$78519,1)/I99,"-")</f>
        <v>0</v>
      </c>
      <c r="AE99" s="28">
        <f>IFERROR(COUNTIFS('GRT Data'!$F$2:$F$78519,'Branch Summary'!$F99,'GRT Data'!$A$2:$A$78519,'Branch Summary'!$G99,'GRT Data'!$AU$2:$AU$78519,"PQM",'GRT Data'!$CN$2:$CN$78519,2)/I99,"-")</f>
        <v>0</v>
      </c>
      <c r="AF99" s="28">
        <f>IFERROR(COUNTIFS('GRT Data'!$F$2:$F$78519,'Branch Summary'!$F99,'GRT Data'!$A$2:$A$78519,'Branch Summary'!$G99,'GRT Data'!$AU$2:$AU$78519,"PQM",'GRT Data'!$CN$2:$CN$78519,"&gt;"&amp;2)/I99,"-")</f>
        <v>0</v>
      </c>
    </row>
    <row r="100" spans="1:32" x14ac:dyDescent="0.35">
      <c r="A100" s="18" t="s">
        <v>826</v>
      </c>
      <c r="B100" s="18" t="s">
        <v>838</v>
      </c>
      <c r="C100" s="18" t="s">
        <v>791</v>
      </c>
      <c r="D100" s="18" t="s">
        <v>518</v>
      </c>
      <c r="E100" s="18" t="s">
        <v>525</v>
      </c>
      <c r="F100" s="19" t="s">
        <v>526</v>
      </c>
      <c r="G100" s="18" t="s">
        <v>215</v>
      </c>
      <c r="H100" s="3">
        <f>COUNTIFS('GRT Data'!$F$2:$F$78519,'Branch Summary'!F100,'GRT Data'!$A$2:$A$78519,'Branch Summary'!G100,'GRT Data'!$AU$2:$AU$78519,"Branch")</f>
        <v>3</v>
      </c>
      <c r="I100" s="3">
        <f>COUNTIFS('GRT Data'!$F$2:$F$78519,'Branch Summary'!F100,'GRT Data'!$A$2:$A$78519,'Branch Summary'!G100,'GRT Data'!$AU$2:$AU$78519,"PQM")</f>
        <v>8</v>
      </c>
      <c r="J100" s="3">
        <f t="shared" si="8"/>
        <v>11</v>
      </c>
      <c r="K100" s="11">
        <f t="shared" si="9"/>
        <v>0.72727272727272729</v>
      </c>
      <c r="L100" s="3">
        <f ca="1">COUNTIFS('GRT Data'!$F$2:$F$78519,'Branch Summary'!F100,'GRT Data'!$A$2:$A$78519,'Branch Summary'!G100,'GRT Data'!$AU$2:$AU$78519,"Branch",'GRT Data'!$AR$2:$AR$78519,$L$3)</f>
        <v>0</v>
      </c>
      <c r="M100" s="3">
        <f ca="1">COUNTIFS('GRT Data'!$F$2:$F$78519,'Branch Summary'!F100,'GRT Data'!$A$2:$A$78519,'Branch Summary'!G100,'GRT Data'!$AU$2:$AU$78519,"PQM",'GRT Data'!$AR$2:$AR$78519,$L$3)</f>
        <v>0</v>
      </c>
      <c r="N100" s="3">
        <f t="shared" ca="1" si="10"/>
        <v>0</v>
      </c>
      <c r="O100" s="11" t="str">
        <f t="shared" ca="1" si="11"/>
        <v>-</v>
      </c>
      <c r="P100" s="40">
        <f>COUNTIF('Ujala Plus DB'!$A$2:$A$40166,'Branch Summary'!G100)</f>
        <v>6</v>
      </c>
      <c r="Q100" s="43">
        <f>SUMIF('Ujala Plus DB'!$A$2:$A$40166,'Branch Summary'!G100,'Ujala Plus DB'!$W$2:$W$40166)</f>
        <v>527000</v>
      </c>
      <c r="R100" s="40">
        <f>COUNTIFS('Priority Customer'!$B$2:$B$45498,'Branch Summary'!F100,'Priority Customer'!$D$2:$D$45498,'Branch Summary'!G100,'Priority Customer'!$BD$2:$BD$45498,"&lt;&gt;"&amp;"")</f>
        <v>2</v>
      </c>
      <c r="S100" s="43">
        <f>SUMIFS('Priority Customer'!$L$2:$L$45498,'Priority Customer'!$B$2:$B$45498,'Branch Summary'!F100,'Priority Customer'!$D$2:$D$45498,'Branch Summary'!G100,'Priority Customer'!$BD$2:$BD$45498,"&lt;&gt;"&amp;"")</f>
        <v>180000</v>
      </c>
      <c r="T100" s="40">
        <f ca="1">COUNTIFS('Priority Customer'!$B$2:$B$50000,'Branch Summary'!F100,'Priority Customer'!$D$2:$D$50000,'Branch Summary'!G100,'Priority Customer'!$Q$2:$Q$50000,"FTNR",'Priority Customer'!$Z$2:$Z$50000,"&lt;&gt;"&amp;"",'Priority Customer'!$BK$2:$BK$50000,TEXT(TODAY()-1,"mmm"))</f>
        <v>0</v>
      </c>
      <c r="U100" s="40">
        <f ca="1">COUNTIFS('Priority Customer'!$B$2:$B$50000,'Branch Summary'!F100,'Priority Customer'!$D$2:$D$50000,'Branch Summary'!G100,'Priority Customer'!$Z$2:$Z$50000,"&lt;&gt;"&amp;"",'Priority Customer'!$BK$2:$BK$50000,TEXT(TODAY()-1,"mmm"))</f>
        <v>2</v>
      </c>
      <c r="V100" s="26">
        <f t="shared" ca="1" si="12"/>
        <v>0</v>
      </c>
      <c r="W100" s="3">
        <f>COUNTIFS('FTNR Data'!$F$2:$F$49919,'Branch Summary'!F100,'FTNR Data'!$A$2:$A$49919,'Branch Summary'!G100,'FTNR Data'!$AX$2:$AX$49919,"Branch",'FTNR Data'!$S$2:$S$49919,"FTNR")</f>
        <v>3</v>
      </c>
      <c r="X100" s="3">
        <f>COUNTIFS('FTNR Data'!$F$2:$F$49919,'Branch Summary'!F100,'FTNR Data'!$A$2:$A$49919,'Branch Summary'!G100,'FTNR Data'!$AX$2:$AX$49919,"Branch")</f>
        <v>3</v>
      </c>
      <c r="Y100" s="11">
        <f t="shared" si="13"/>
        <v>1</v>
      </c>
      <c r="Z100" s="3">
        <f ca="1">COUNTIFS('FTNR Data'!$F$2:$F$49919,'Branch Summary'!F100,'FTNR Data'!$A$2:$A$49919,'Branch Summary'!G100,'FTNR Data'!$AX$2:$AX$49919,"PQM",'FTNR Data'!$S$2:$S$49919,"FTNR")+COUNTIFS('Priority Customer'!$B$2:$B$50000,'Branch Summary'!F100,'Priority Customer'!$D$2:$D$50000,'Branch Summary'!G100,'Priority Customer'!$Q$2:$Q$50000,"FTNR",'Priority Customer'!$Z$2:$Z$50000,"&lt;&gt;"&amp;"",'Priority Customer'!$BK$2:$BK$50000,TEXT(TODAY()-1,"mmm"))</f>
        <v>1</v>
      </c>
      <c r="AA100" s="3">
        <f ca="1">COUNTIFS('FTNR Data'!$F$2:$F$49919,'Branch Summary'!F100,'FTNR Data'!$A$2:$A$49919,'Branch Summary'!G100,'FTNR Data'!$AX$2:$AX$49919,"PQM")+COUNTIFS('Priority Customer'!$B$2:$B$50000,'Branch Summary'!F100,'Priority Customer'!$D$2:$D$50000,'Branch Summary'!G100,'Priority Customer'!$Z$2:$Z$50000,"&lt;&gt;"&amp;"",'Priority Customer'!$BK$2:$BK$50000,TEXT(TODAY()-1,"mmm"))</f>
        <v>10</v>
      </c>
      <c r="AB100" s="11">
        <f t="shared" ca="1" si="14"/>
        <v>0.1</v>
      </c>
      <c r="AC100" s="28">
        <f>IFERROR(COUNTIFS('GRT Data'!$F$2:$F$78519,'Branch Summary'!$F100,'GRT Data'!$A$2:$A$78519,'Branch Summary'!$G100,'GRT Data'!$AU$2:$AU$78519,"PQM",'GRT Data'!$CN$2:$CN$78519,0)/I100,"-")</f>
        <v>0.875</v>
      </c>
      <c r="AD100" s="28">
        <f>IFERROR(COUNTIFS('GRT Data'!$F$2:$F$78519,'Branch Summary'!$F100,'GRT Data'!$A$2:$A$78519,'Branch Summary'!$G100,'GRT Data'!$AU$2:$AU$78519,"PQM",'GRT Data'!$CN$2:$CN$78519,1)/I100,"-")</f>
        <v>0.125</v>
      </c>
      <c r="AE100" s="28">
        <f>IFERROR(COUNTIFS('GRT Data'!$F$2:$F$78519,'Branch Summary'!$F100,'GRT Data'!$A$2:$A$78519,'Branch Summary'!$G100,'GRT Data'!$AU$2:$AU$78519,"PQM",'GRT Data'!$CN$2:$CN$78519,2)/I100,"-")</f>
        <v>0</v>
      </c>
      <c r="AF100" s="28">
        <f>IFERROR(COUNTIFS('GRT Data'!$F$2:$F$78519,'Branch Summary'!$F100,'GRT Data'!$A$2:$A$78519,'Branch Summary'!$G100,'GRT Data'!$AU$2:$AU$78519,"PQM",'GRT Data'!$CN$2:$CN$78519,"&gt;"&amp;2)/I100,"-")</f>
        <v>0</v>
      </c>
    </row>
    <row r="101" spans="1:32" x14ac:dyDescent="0.35">
      <c r="A101" s="18" t="s">
        <v>826</v>
      </c>
      <c r="B101" s="18" t="s">
        <v>15622</v>
      </c>
      <c r="C101" s="18" t="s">
        <v>791</v>
      </c>
      <c r="D101" s="18" t="s">
        <v>518</v>
      </c>
      <c r="E101" s="18" t="s">
        <v>561</v>
      </c>
      <c r="F101" s="19" t="s">
        <v>562</v>
      </c>
      <c r="G101" s="18" t="s">
        <v>919</v>
      </c>
      <c r="H101" s="3">
        <f>COUNTIFS('GRT Data'!$F$2:$F$78519,'Branch Summary'!F101,'GRT Data'!$A$2:$A$78519,'Branch Summary'!G101,'GRT Data'!$AU$2:$AU$78519,"Branch")</f>
        <v>4</v>
      </c>
      <c r="I101" s="3">
        <f>COUNTIFS('GRT Data'!$F$2:$F$78519,'Branch Summary'!F101,'GRT Data'!$A$2:$A$78519,'Branch Summary'!G101,'GRT Data'!$AU$2:$AU$78519,"PQM")</f>
        <v>6</v>
      </c>
      <c r="J101" s="3">
        <f t="shared" si="8"/>
        <v>10</v>
      </c>
      <c r="K101" s="11">
        <f t="shared" si="9"/>
        <v>0.6</v>
      </c>
      <c r="L101" s="3">
        <f ca="1">COUNTIFS('GRT Data'!$F$2:$F$78519,'Branch Summary'!F101,'GRT Data'!$A$2:$A$78519,'Branch Summary'!G101,'GRT Data'!$AU$2:$AU$78519,"Branch",'GRT Data'!$AR$2:$AR$78519,$L$3)</f>
        <v>1</v>
      </c>
      <c r="M101" s="3">
        <f ca="1">COUNTIFS('GRT Data'!$F$2:$F$78519,'Branch Summary'!F101,'GRT Data'!$A$2:$A$78519,'Branch Summary'!G101,'GRT Data'!$AU$2:$AU$78519,"PQM",'GRT Data'!$AR$2:$AR$78519,$L$3)</f>
        <v>2</v>
      </c>
      <c r="N101" s="3">
        <f t="shared" ca="1" si="10"/>
        <v>3</v>
      </c>
      <c r="O101" s="11">
        <f t="shared" ca="1" si="11"/>
        <v>0.66666666666666663</v>
      </c>
      <c r="P101" s="40">
        <f>COUNTIF('Ujala Plus DB'!$A$2:$A$40166,'Branch Summary'!G101)</f>
        <v>6</v>
      </c>
      <c r="Q101" s="43">
        <f>SUMIF('Ujala Plus DB'!$A$2:$A$40166,'Branch Summary'!G101,'Ujala Plus DB'!$W$2:$W$40166)</f>
        <v>447000</v>
      </c>
      <c r="R101" s="40">
        <f>COUNTIFS('Priority Customer'!$B$2:$B$45498,'Branch Summary'!F101,'Priority Customer'!$D$2:$D$45498,'Branch Summary'!G101,'Priority Customer'!$BD$2:$BD$45498,"&lt;&gt;"&amp;"")</f>
        <v>5</v>
      </c>
      <c r="S101" s="43">
        <f>SUMIFS('Priority Customer'!$L$2:$L$45498,'Priority Customer'!$B$2:$B$45498,'Branch Summary'!F101,'Priority Customer'!$D$2:$D$45498,'Branch Summary'!G101,'Priority Customer'!$BD$2:$BD$45498,"&lt;&gt;"&amp;"")</f>
        <v>372000</v>
      </c>
      <c r="T101" s="40">
        <f ca="1">COUNTIFS('Priority Customer'!$B$2:$B$50000,'Branch Summary'!F101,'Priority Customer'!$D$2:$D$50000,'Branch Summary'!G101,'Priority Customer'!$Q$2:$Q$50000,"FTNR",'Priority Customer'!$Z$2:$Z$50000,"&lt;&gt;"&amp;"",'Priority Customer'!$BK$2:$BK$50000,TEXT(TODAY()-1,"mmm"))</f>
        <v>0</v>
      </c>
      <c r="U101" s="40">
        <f ca="1">COUNTIFS('Priority Customer'!$B$2:$B$50000,'Branch Summary'!F101,'Priority Customer'!$D$2:$D$50000,'Branch Summary'!G101,'Priority Customer'!$Z$2:$Z$50000,"&lt;&gt;"&amp;"",'Priority Customer'!$BK$2:$BK$50000,TEXT(TODAY()-1,"mmm"))</f>
        <v>5</v>
      </c>
      <c r="V101" s="26">
        <f t="shared" ca="1" si="12"/>
        <v>0</v>
      </c>
      <c r="W101" s="3">
        <f>COUNTIFS('FTNR Data'!$F$2:$F$49919,'Branch Summary'!F101,'FTNR Data'!$A$2:$A$49919,'Branch Summary'!G101,'FTNR Data'!$AX$2:$AX$49919,"Branch",'FTNR Data'!$S$2:$S$49919,"FTNR")</f>
        <v>0</v>
      </c>
      <c r="X101" s="3">
        <f>COUNTIFS('FTNR Data'!$F$2:$F$49919,'Branch Summary'!F101,'FTNR Data'!$A$2:$A$49919,'Branch Summary'!G101,'FTNR Data'!$AX$2:$AX$49919,"Branch")</f>
        <v>4</v>
      </c>
      <c r="Y101" s="11">
        <f t="shared" si="13"/>
        <v>0</v>
      </c>
      <c r="Z101" s="3">
        <f ca="1">COUNTIFS('FTNR Data'!$F$2:$F$49919,'Branch Summary'!F101,'FTNR Data'!$A$2:$A$49919,'Branch Summary'!G101,'FTNR Data'!$AX$2:$AX$49919,"PQM",'FTNR Data'!$S$2:$S$49919,"FTNR")+COUNTIFS('Priority Customer'!$B$2:$B$50000,'Branch Summary'!F101,'Priority Customer'!$D$2:$D$50000,'Branch Summary'!G101,'Priority Customer'!$Q$2:$Q$50000,"FTNR",'Priority Customer'!$Z$2:$Z$50000,"&lt;&gt;"&amp;"",'Priority Customer'!$BK$2:$BK$50000,TEXT(TODAY()-1,"mmm"))</f>
        <v>0</v>
      </c>
      <c r="AA101" s="3">
        <f ca="1">COUNTIFS('FTNR Data'!$F$2:$F$49919,'Branch Summary'!F101,'FTNR Data'!$A$2:$A$49919,'Branch Summary'!G101,'FTNR Data'!$AX$2:$AX$49919,"PQM")+COUNTIFS('Priority Customer'!$B$2:$B$50000,'Branch Summary'!F101,'Priority Customer'!$D$2:$D$50000,'Branch Summary'!G101,'Priority Customer'!$Z$2:$Z$50000,"&lt;&gt;"&amp;"",'Priority Customer'!$BK$2:$BK$50000,TEXT(TODAY()-1,"mmm"))</f>
        <v>10</v>
      </c>
      <c r="AB101" s="11">
        <f t="shared" ca="1" si="14"/>
        <v>0</v>
      </c>
      <c r="AC101" s="28">
        <f>IFERROR(COUNTIFS('GRT Data'!$F$2:$F$78519,'Branch Summary'!$F101,'GRT Data'!$A$2:$A$78519,'Branch Summary'!$G101,'GRT Data'!$AU$2:$AU$78519,"PQM",'GRT Data'!$CN$2:$CN$78519,0)/I101,"-")</f>
        <v>1</v>
      </c>
      <c r="AD101" s="28">
        <f>IFERROR(COUNTIFS('GRT Data'!$F$2:$F$78519,'Branch Summary'!$F101,'GRT Data'!$A$2:$A$78519,'Branch Summary'!$G101,'GRT Data'!$AU$2:$AU$78519,"PQM",'GRT Data'!$CN$2:$CN$78519,1)/I101,"-")</f>
        <v>0</v>
      </c>
      <c r="AE101" s="28">
        <f>IFERROR(COUNTIFS('GRT Data'!$F$2:$F$78519,'Branch Summary'!$F101,'GRT Data'!$A$2:$A$78519,'Branch Summary'!$G101,'GRT Data'!$AU$2:$AU$78519,"PQM",'GRT Data'!$CN$2:$CN$78519,2)/I101,"-")</f>
        <v>0</v>
      </c>
      <c r="AF101" s="28">
        <f>IFERROR(COUNTIFS('GRT Data'!$F$2:$F$78519,'Branch Summary'!$F101,'GRT Data'!$A$2:$A$78519,'Branch Summary'!$G101,'GRT Data'!$AU$2:$AU$78519,"PQM",'GRT Data'!$CN$2:$CN$78519,"&gt;"&amp;2)/I101,"-")</f>
        <v>0</v>
      </c>
    </row>
    <row r="102" spans="1:32" x14ac:dyDescent="0.35">
      <c r="A102" s="18" t="s">
        <v>826</v>
      </c>
      <c r="B102" s="18" t="s">
        <v>15623</v>
      </c>
      <c r="C102" s="18" t="s">
        <v>791</v>
      </c>
      <c r="D102" s="18" t="s">
        <v>518</v>
      </c>
      <c r="E102" s="18" t="s">
        <v>583</v>
      </c>
      <c r="F102" s="19" t="s">
        <v>584</v>
      </c>
      <c r="G102" s="18" t="s">
        <v>245</v>
      </c>
      <c r="H102" s="3">
        <f>COUNTIFS('GRT Data'!$F$2:$F$78519,'Branch Summary'!F102,'GRT Data'!$A$2:$A$78519,'Branch Summary'!G102,'GRT Data'!$AU$2:$AU$78519,"Branch")</f>
        <v>13</v>
      </c>
      <c r="I102" s="3">
        <f>COUNTIFS('GRT Data'!$F$2:$F$78519,'Branch Summary'!F102,'GRT Data'!$A$2:$A$78519,'Branch Summary'!G102,'GRT Data'!$AU$2:$AU$78519,"PQM")</f>
        <v>6</v>
      </c>
      <c r="J102" s="3">
        <f t="shared" si="8"/>
        <v>19</v>
      </c>
      <c r="K102" s="11">
        <f t="shared" si="9"/>
        <v>0.31578947368421051</v>
      </c>
      <c r="L102" s="3">
        <f ca="1">COUNTIFS('GRT Data'!$F$2:$F$78519,'Branch Summary'!F102,'GRT Data'!$A$2:$A$78519,'Branch Summary'!G102,'GRT Data'!$AU$2:$AU$78519,"Branch",'GRT Data'!$AR$2:$AR$78519,$L$3)</f>
        <v>2</v>
      </c>
      <c r="M102" s="3">
        <f ca="1">COUNTIFS('GRT Data'!$F$2:$F$78519,'Branch Summary'!F102,'GRT Data'!$A$2:$A$78519,'Branch Summary'!G102,'GRT Data'!$AU$2:$AU$78519,"PQM",'GRT Data'!$AR$2:$AR$78519,$L$3)</f>
        <v>3</v>
      </c>
      <c r="N102" s="3">
        <f t="shared" ca="1" si="10"/>
        <v>5</v>
      </c>
      <c r="O102" s="11">
        <f t="shared" ca="1" si="11"/>
        <v>0.6</v>
      </c>
      <c r="P102" s="40">
        <f>COUNTIF('Ujala Plus DB'!$A$2:$A$40166,'Branch Summary'!G102)</f>
        <v>5</v>
      </c>
      <c r="Q102" s="43">
        <f>SUMIF('Ujala Plus DB'!$A$2:$A$40166,'Branch Summary'!G102,'Ujala Plus DB'!$W$2:$W$40166)</f>
        <v>380000</v>
      </c>
      <c r="R102" s="40">
        <f>COUNTIFS('Priority Customer'!$B$2:$B$45498,'Branch Summary'!F102,'Priority Customer'!$D$2:$D$45498,'Branch Summary'!G102,'Priority Customer'!$BD$2:$BD$45498,"&lt;&gt;"&amp;"")</f>
        <v>0</v>
      </c>
      <c r="S102" s="43">
        <f>SUMIFS('Priority Customer'!$L$2:$L$45498,'Priority Customer'!$B$2:$B$45498,'Branch Summary'!F102,'Priority Customer'!$D$2:$D$45498,'Branch Summary'!G102,'Priority Customer'!$BD$2:$BD$45498,"&lt;&gt;"&amp;"")</f>
        <v>0</v>
      </c>
      <c r="T102" s="40">
        <f ca="1">COUNTIFS('Priority Customer'!$B$2:$B$50000,'Branch Summary'!F102,'Priority Customer'!$D$2:$D$50000,'Branch Summary'!G102,'Priority Customer'!$Q$2:$Q$50000,"FTNR",'Priority Customer'!$Z$2:$Z$50000,"&lt;&gt;"&amp;"",'Priority Customer'!$BK$2:$BK$50000,TEXT(TODAY()-1,"mmm"))</f>
        <v>0</v>
      </c>
      <c r="U102" s="40">
        <f ca="1">COUNTIFS('Priority Customer'!$B$2:$B$50000,'Branch Summary'!F102,'Priority Customer'!$D$2:$D$50000,'Branch Summary'!G102,'Priority Customer'!$Z$2:$Z$50000,"&lt;&gt;"&amp;"",'Priority Customer'!$BK$2:$BK$50000,TEXT(TODAY()-1,"mmm"))</f>
        <v>0</v>
      </c>
      <c r="V102" s="26" t="str">
        <f t="shared" ca="1" si="12"/>
        <v>-</v>
      </c>
      <c r="W102" s="3">
        <f>COUNTIFS('FTNR Data'!$F$2:$F$49919,'Branch Summary'!F102,'FTNR Data'!$A$2:$A$49919,'Branch Summary'!G102,'FTNR Data'!$AX$2:$AX$49919,"Branch",'FTNR Data'!$S$2:$S$49919,"FTNR")</f>
        <v>0</v>
      </c>
      <c r="X102" s="3">
        <f>COUNTIFS('FTNR Data'!$F$2:$F$49919,'Branch Summary'!F102,'FTNR Data'!$A$2:$A$49919,'Branch Summary'!G102,'FTNR Data'!$AX$2:$AX$49919,"Branch")</f>
        <v>12</v>
      </c>
      <c r="Y102" s="11">
        <f t="shared" si="13"/>
        <v>0</v>
      </c>
      <c r="Z102" s="3">
        <f ca="1">COUNTIFS('FTNR Data'!$F$2:$F$49919,'Branch Summary'!F102,'FTNR Data'!$A$2:$A$49919,'Branch Summary'!G102,'FTNR Data'!$AX$2:$AX$49919,"PQM",'FTNR Data'!$S$2:$S$49919,"FTNR")+COUNTIFS('Priority Customer'!$B$2:$B$50000,'Branch Summary'!F102,'Priority Customer'!$D$2:$D$50000,'Branch Summary'!G102,'Priority Customer'!$Q$2:$Q$50000,"FTNR",'Priority Customer'!$Z$2:$Z$50000,"&lt;&gt;"&amp;"",'Priority Customer'!$BK$2:$BK$50000,TEXT(TODAY()-1,"mmm"))</f>
        <v>0</v>
      </c>
      <c r="AA102" s="3">
        <f ca="1">COUNTIFS('FTNR Data'!$F$2:$F$49919,'Branch Summary'!F102,'FTNR Data'!$A$2:$A$49919,'Branch Summary'!G102,'FTNR Data'!$AX$2:$AX$49919,"PQM")+COUNTIFS('Priority Customer'!$B$2:$B$50000,'Branch Summary'!F102,'Priority Customer'!$D$2:$D$50000,'Branch Summary'!G102,'Priority Customer'!$Z$2:$Z$50000,"&lt;&gt;"&amp;"",'Priority Customer'!$BK$2:$BK$50000,TEXT(TODAY()-1,"mmm"))</f>
        <v>4</v>
      </c>
      <c r="AB102" s="11">
        <f t="shared" ca="1" si="14"/>
        <v>0</v>
      </c>
      <c r="AC102" s="28">
        <f>IFERROR(COUNTIFS('GRT Data'!$F$2:$F$78519,'Branch Summary'!$F102,'GRT Data'!$A$2:$A$78519,'Branch Summary'!$G102,'GRT Data'!$AU$2:$AU$78519,"PQM",'GRT Data'!$CN$2:$CN$78519,0)/I102,"-")</f>
        <v>0.66666666666666663</v>
      </c>
      <c r="AD102" s="28">
        <f>IFERROR(COUNTIFS('GRT Data'!$F$2:$F$78519,'Branch Summary'!$F102,'GRT Data'!$A$2:$A$78519,'Branch Summary'!$G102,'GRT Data'!$AU$2:$AU$78519,"PQM",'GRT Data'!$CN$2:$CN$78519,1)/I102,"-")</f>
        <v>0.16666666666666666</v>
      </c>
      <c r="AE102" s="28">
        <f>IFERROR(COUNTIFS('GRT Data'!$F$2:$F$78519,'Branch Summary'!$F102,'GRT Data'!$A$2:$A$78519,'Branch Summary'!$G102,'GRT Data'!$AU$2:$AU$78519,"PQM",'GRT Data'!$CN$2:$CN$78519,2)/I102,"-")</f>
        <v>0.16666666666666666</v>
      </c>
      <c r="AF102" s="28">
        <f>IFERROR(COUNTIFS('GRT Data'!$F$2:$F$78519,'Branch Summary'!$F102,'GRT Data'!$A$2:$A$78519,'Branch Summary'!$G102,'GRT Data'!$AU$2:$AU$78519,"PQM",'GRT Data'!$CN$2:$CN$78519,"&gt;"&amp;2)/I102,"-")</f>
        <v>0</v>
      </c>
    </row>
    <row r="103" spans="1:32" x14ac:dyDescent="0.35">
      <c r="A103" s="18" t="s">
        <v>826</v>
      </c>
      <c r="B103" s="18" t="s">
        <v>838</v>
      </c>
      <c r="C103" s="18" t="s">
        <v>791</v>
      </c>
      <c r="D103" s="18" t="s">
        <v>518</v>
      </c>
      <c r="E103" s="18" t="s">
        <v>527</v>
      </c>
      <c r="F103" s="19" t="s">
        <v>528</v>
      </c>
      <c r="G103" s="18" t="s">
        <v>838</v>
      </c>
      <c r="H103" s="3">
        <f>COUNTIFS('GRT Data'!$F$2:$F$78519,'Branch Summary'!F103,'GRT Data'!$A$2:$A$78519,'Branch Summary'!G103,'GRT Data'!$AU$2:$AU$78519,"Branch")</f>
        <v>1</v>
      </c>
      <c r="I103" s="3">
        <f>COUNTIFS('GRT Data'!$F$2:$F$78519,'Branch Summary'!F103,'GRT Data'!$A$2:$A$78519,'Branch Summary'!G103,'GRT Data'!$AU$2:$AU$78519,"PQM")</f>
        <v>6</v>
      </c>
      <c r="J103" s="3">
        <f t="shared" si="8"/>
        <v>7</v>
      </c>
      <c r="K103" s="11">
        <f t="shared" si="9"/>
        <v>0.8571428571428571</v>
      </c>
      <c r="L103" s="3">
        <f ca="1">COUNTIFS('GRT Data'!$F$2:$F$78519,'Branch Summary'!F103,'GRT Data'!$A$2:$A$78519,'Branch Summary'!G103,'GRT Data'!$AU$2:$AU$78519,"Branch",'GRT Data'!$AR$2:$AR$78519,$L$3)</f>
        <v>0</v>
      </c>
      <c r="M103" s="3">
        <f ca="1">COUNTIFS('GRT Data'!$F$2:$F$78519,'Branch Summary'!F103,'GRT Data'!$A$2:$A$78519,'Branch Summary'!G103,'GRT Data'!$AU$2:$AU$78519,"PQM",'GRT Data'!$AR$2:$AR$78519,$L$3)</f>
        <v>1</v>
      </c>
      <c r="N103" s="3">
        <f t="shared" ca="1" si="10"/>
        <v>1</v>
      </c>
      <c r="O103" s="11">
        <f t="shared" ca="1" si="11"/>
        <v>1</v>
      </c>
      <c r="P103" s="40">
        <f>COUNTIF('Ujala Plus DB'!$A$2:$A$40166,'Branch Summary'!G103)</f>
        <v>5</v>
      </c>
      <c r="Q103" s="43">
        <f>SUMIF('Ujala Plus DB'!$A$2:$A$40166,'Branch Summary'!G103,'Ujala Plus DB'!$W$2:$W$40166)</f>
        <v>390000</v>
      </c>
      <c r="R103" s="40">
        <f>COUNTIFS('Priority Customer'!$B$2:$B$45498,'Branch Summary'!F103,'Priority Customer'!$D$2:$D$45498,'Branch Summary'!G103,'Priority Customer'!$BD$2:$BD$45498,"&lt;&gt;"&amp;"")</f>
        <v>3</v>
      </c>
      <c r="S103" s="43">
        <f>SUMIFS('Priority Customer'!$L$2:$L$45498,'Priority Customer'!$B$2:$B$45498,'Branch Summary'!F103,'Priority Customer'!$D$2:$D$45498,'Branch Summary'!G103,'Priority Customer'!$BD$2:$BD$45498,"&lt;&gt;"&amp;"")</f>
        <v>230000</v>
      </c>
      <c r="T103" s="40">
        <f ca="1">COUNTIFS('Priority Customer'!$B$2:$B$50000,'Branch Summary'!F103,'Priority Customer'!$D$2:$D$50000,'Branch Summary'!G103,'Priority Customer'!$Q$2:$Q$50000,"FTNR",'Priority Customer'!$Z$2:$Z$50000,"&lt;&gt;"&amp;"",'Priority Customer'!$BK$2:$BK$50000,TEXT(TODAY()-1,"mmm"))</f>
        <v>0</v>
      </c>
      <c r="U103" s="40">
        <f ca="1">COUNTIFS('Priority Customer'!$B$2:$B$50000,'Branch Summary'!F103,'Priority Customer'!$D$2:$D$50000,'Branch Summary'!G103,'Priority Customer'!$Z$2:$Z$50000,"&lt;&gt;"&amp;"",'Priority Customer'!$BK$2:$BK$50000,TEXT(TODAY()-1,"mmm"))</f>
        <v>4</v>
      </c>
      <c r="V103" s="26">
        <f t="shared" ca="1" si="12"/>
        <v>0</v>
      </c>
      <c r="W103" s="3">
        <f>COUNTIFS('FTNR Data'!$F$2:$F$49919,'Branch Summary'!F103,'FTNR Data'!$A$2:$A$49919,'Branch Summary'!G103,'FTNR Data'!$AX$2:$AX$49919,"Branch",'FTNR Data'!$S$2:$S$49919,"FTNR")</f>
        <v>1</v>
      </c>
      <c r="X103" s="3">
        <f>COUNTIFS('FTNR Data'!$F$2:$F$49919,'Branch Summary'!F103,'FTNR Data'!$A$2:$A$49919,'Branch Summary'!G103,'FTNR Data'!$AX$2:$AX$49919,"Branch")</f>
        <v>1</v>
      </c>
      <c r="Y103" s="11">
        <f t="shared" si="13"/>
        <v>1</v>
      </c>
      <c r="Z103" s="3">
        <f ca="1">COUNTIFS('FTNR Data'!$F$2:$F$49919,'Branch Summary'!F103,'FTNR Data'!$A$2:$A$49919,'Branch Summary'!G103,'FTNR Data'!$AX$2:$AX$49919,"PQM",'FTNR Data'!$S$2:$S$49919,"FTNR")+COUNTIFS('Priority Customer'!$B$2:$B$50000,'Branch Summary'!F103,'Priority Customer'!$D$2:$D$50000,'Branch Summary'!G103,'Priority Customer'!$Q$2:$Q$50000,"FTNR",'Priority Customer'!$Z$2:$Z$50000,"&lt;&gt;"&amp;"",'Priority Customer'!$BK$2:$BK$50000,TEXT(TODAY()-1,"mmm"))</f>
        <v>1</v>
      </c>
      <c r="AA103" s="3">
        <f ca="1">COUNTIFS('FTNR Data'!$F$2:$F$49919,'Branch Summary'!F103,'FTNR Data'!$A$2:$A$49919,'Branch Summary'!G103,'FTNR Data'!$AX$2:$AX$49919,"PQM")+COUNTIFS('Priority Customer'!$B$2:$B$50000,'Branch Summary'!F103,'Priority Customer'!$D$2:$D$50000,'Branch Summary'!G103,'Priority Customer'!$Z$2:$Z$50000,"&lt;&gt;"&amp;"",'Priority Customer'!$BK$2:$BK$50000,TEXT(TODAY()-1,"mmm"))</f>
        <v>10</v>
      </c>
      <c r="AB103" s="11">
        <f t="shared" ca="1" si="14"/>
        <v>0.1</v>
      </c>
      <c r="AC103" s="28">
        <f>IFERROR(COUNTIFS('GRT Data'!$F$2:$F$78519,'Branch Summary'!$F103,'GRT Data'!$A$2:$A$78519,'Branch Summary'!$G103,'GRT Data'!$AU$2:$AU$78519,"PQM",'GRT Data'!$CN$2:$CN$78519,0)/I103,"-")</f>
        <v>1</v>
      </c>
      <c r="AD103" s="28">
        <f>IFERROR(COUNTIFS('GRT Data'!$F$2:$F$78519,'Branch Summary'!$F103,'GRT Data'!$A$2:$A$78519,'Branch Summary'!$G103,'GRT Data'!$AU$2:$AU$78519,"PQM",'GRT Data'!$CN$2:$CN$78519,1)/I103,"-")</f>
        <v>0</v>
      </c>
      <c r="AE103" s="28">
        <f>IFERROR(COUNTIFS('GRT Data'!$F$2:$F$78519,'Branch Summary'!$F103,'GRT Data'!$A$2:$A$78519,'Branch Summary'!$G103,'GRT Data'!$AU$2:$AU$78519,"PQM",'GRT Data'!$CN$2:$CN$78519,2)/I103,"-")</f>
        <v>0</v>
      </c>
      <c r="AF103" s="28">
        <f>IFERROR(COUNTIFS('GRT Data'!$F$2:$F$78519,'Branch Summary'!$F103,'GRT Data'!$A$2:$A$78519,'Branch Summary'!$G103,'GRT Data'!$AU$2:$AU$78519,"PQM",'GRT Data'!$CN$2:$CN$78519,"&gt;"&amp;2)/I103,"-")</f>
        <v>0</v>
      </c>
    </row>
    <row r="104" spans="1:32" x14ac:dyDescent="0.35">
      <c r="A104" s="18" t="s">
        <v>826</v>
      </c>
      <c r="B104" s="18" t="s">
        <v>15620</v>
      </c>
      <c r="C104" s="18" t="s">
        <v>791</v>
      </c>
      <c r="D104" s="18" t="s">
        <v>518</v>
      </c>
      <c r="E104" s="18" t="s">
        <v>589</v>
      </c>
      <c r="F104" s="19" t="s">
        <v>590</v>
      </c>
      <c r="G104" s="18" t="s">
        <v>247</v>
      </c>
      <c r="H104" s="3">
        <f>COUNTIFS('GRT Data'!$F$2:$F$78519,'Branch Summary'!F104,'GRT Data'!$A$2:$A$78519,'Branch Summary'!G104,'GRT Data'!$AU$2:$AU$78519,"Branch")</f>
        <v>2</v>
      </c>
      <c r="I104" s="3">
        <f>COUNTIFS('GRT Data'!$F$2:$F$78519,'Branch Summary'!F104,'GRT Data'!$A$2:$A$78519,'Branch Summary'!G104,'GRT Data'!$AU$2:$AU$78519,"PQM")</f>
        <v>5</v>
      </c>
      <c r="J104" s="3">
        <f t="shared" si="8"/>
        <v>7</v>
      </c>
      <c r="K104" s="11">
        <f t="shared" si="9"/>
        <v>0.7142857142857143</v>
      </c>
      <c r="L104" s="3">
        <f ca="1">COUNTIFS('GRT Data'!$F$2:$F$78519,'Branch Summary'!F104,'GRT Data'!$A$2:$A$78519,'Branch Summary'!G104,'GRT Data'!$AU$2:$AU$78519,"Branch",'GRT Data'!$AR$2:$AR$78519,$L$3)</f>
        <v>0</v>
      </c>
      <c r="M104" s="3">
        <f ca="1">COUNTIFS('GRT Data'!$F$2:$F$78519,'Branch Summary'!F104,'GRT Data'!$A$2:$A$78519,'Branch Summary'!G104,'GRT Data'!$AU$2:$AU$78519,"PQM",'GRT Data'!$AR$2:$AR$78519,$L$3)</f>
        <v>0</v>
      </c>
      <c r="N104" s="3">
        <f t="shared" ca="1" si="10"/>
        <v>0</v>
      </c>
      <c r="O104" s="11" t="str">
        <f t="shared" ca="1" si="11"/>
        <v>-</v>
      </c>
      <c r="P104" s="40">
        <f>COUNTIF('Ujala Plus DB'!$A$2:$A$40166,'Branch Summary'!G104)</f>
        <v>3</v>
      </c>
      <c r="Q104" s="43">
        <f>SUMIF('Ujala Plus DB'!$A$2:$A$40166,'Branch Summary'!G104,'Ujala Plus DB'!$W$2:$W$40166)</f>
        <v>175000</v>
      </c>
      <c r="R104" s="40">
        <f>COUNTIFS('Priority Customer'!$B$2:$B$45498,'Branch Summary'!F104,'Priority Customer'!$D$2:$D$45498,'Branch Summary'!G104,'Priority Customer'!$BD$2:$BD$45498,"&lt;&gt;"&amp;"")</f>
        <v>2</v>
      </c>
      <c r="S104" s="43">
        <f>SUMIFS('Priority Customer'!$L$2:$L$45498,'Priority Customer'!$B$2:$B$45498,'Branch Summary'!F104,'Priority Customer'!$D$2:$D$45498,'Branch Summary'!G104,'Priority Customer'!$BD$2:$BD$45498,"&lt;&gt;"&amp;"")</f>
        <v>90000</v>
      </c>
      <c r="T104" s="40">
        <f ca="1">COUNTIFS('Priority Customer'!$B$2:$B$50000,'Branch Summary'!F104,'Priority Customer'!$D$2:$D$50000,'Branch Summary'!G104,'Priority Customer'!$Q$2:$Q$50000,"FTNR",'Priority Customer'!$Z$2:$Z$50000,"&lt;&gt;"&amp;"",'Priority Customer'!$BK$2:$BK$50000,TEXT(TODAY()-1,"mmm"))</f>
        <v>1</v>
      </c>
      <c r="U104" s="40">
        <f ca="1">COUNTIFS('Priority Customer'!$B$2:$B$50000,'Branch Summary'!F104,'Priority Customer'!$D$2:$D$50000,'Branch Summary'!G104,'Priority Customer'!$Z$2:$Z$50000,"&lt;&gt;"&amp;"",'Priority Customer'!$BK$2:$BK$50000,TEXT(TODAY()-1,"mmm"))</f>
        <v>2</v>
      </c>
      <c r="V104" s="26">
        <f t="shared" ca="1" si="12"/>
        <v>0.5</v>
      </c>
      <c r="W104" s="3">
        <f>COUNTIFS('FTNR Data'!$F$2:$F$49919,'Branch Summary'!F104,'FTNR Data'!$A$2:$A$49919,'Branch Summary'!G104,'FTNR Data'!$AX$2:$AX$49919,"Branch",'FTNR Data'!$S$2:$S$49919,"FTNR")</f>
        <v>0</v>
      </c>
      <c r="X104" s="3">
        <f>COUNTIFS('FTNR Data'!$F$2:$F$49919,'Branch Summary'!F104,'FTNR Data'!$A$2:$A$49919,'Branch Summary'!G104,'FTNR Data'!$AX$2:$AX$49919,"Branch")</f>
        <v>2</v>
      </c>
      <c r="Y104" s="11">
        <f t="shared" si="13"/>
        <v>0</v>
      </c>
      <c r="Z104" s="3">
        <f ca="1">COUNTIFS('FTNR Data'!$F$2:$F$49919,'Branch Summary'!F104,'FTNR Data'!$A$2:$A$49919,'Branch Summary'!G104,'FTNR Data'!$AX$2:$AX$49919,"PQM",'FTNR Data'!$S$2:$S$49919,"FTNR")+COUNTIFS('Priority Customer'!$B$2:$B$50000,'Branch Summary'!F104,'Priority Customer'!$D$2:$D$50000,'Branch Summary'!G104,'Priority Customer'!$Q$2:$Q$50000,"FTNR",'Priority Customer'!$Z$2:$Z$50000,"&lt;&gt;"&amp;"",'Priority Customer'!$BK$2:$BK$50000,TEXT(TODAY()-1,"mmm"))</f>
        <v>1</v>
      </c>
      <c r="AA104" s="3">
        <f ca="1">COUNTIFS('FTNR Data'!$F$2:$F$49919,'Branch Summary'!F104,'FTNR Data'!$A$2:$A$49919,'Branch Summary'!G104,'FTNR Data'!$AX$2:$AX$49919,"PQM")+COUNTIFS('Priority Customer'!$B$2:$B$50000,'Branch Summary'!F104,'Priority Customer'!$D$2:$D$50000,'Branch Summary'!G104,'Priority Customer'!$Z$2:$Z$50000,"&lt;&gt;"&amp;"",'Priority Customer'!$BK$2:$BK$50000,TEXT(TODAY()-1,"mmm"))</f>
        <v>7</v>
      </c>
      <c r="AB104" s="11">
        <f t="shared" ca="1" si="14"/>
        <v>0.14285714285714285</v>
      </c>
      <c r="AC104" s="28">
        <f>IFERROR(COUNTIFS('GRT Data'!$F$2:$F$78519,'Branch Summary'!$F104,'GRT Data'!$A$2:$A$78519,'Branch Summary'!$G104,'GRT Data'!$AU$2:$AU$78519,"PQM",'GRT Data'!$CN$2:$CN$78519,0)/I104,"-")</f>
        <v>1</v>
      </c>
      <c r="AD104" s="28">
        <f>IFERROR(COUNTIFS('GRT Data'!$F$2:$F$78519,'Branch Summary'!$F104,'GRT Data'!$A$2:$A$78519,'Branch Summary'!$G104,'GRT Data'!$AU$2:$AU$78519,"PQM",'GRT Data'!$CN$2:$CN$78519,1)/I104,"-")</f>
        <v>0</v>
      </c>
      <c r="AE104" s="28">
        <f>IFERROR(COUNTIFS('GRT Data'!$F$2:$F$78519,'Branch Summary'!$F104,'GRT Data'!$A$2:$A$78519,'Branch Summary'!$G104,'GRT Data'!$AU$2:$AU$78519,"PQM",'GRT Data'!$CN$2:$CN$78519,2)/I104,"-")</f>
        <v>0</v>
      </c>
      <c r="AF104" s="28">
        <f>IFERROR(COUNTIFS('GRT Data'!$F$2:$F$78519,'Branch Summary'!$F104,'GRT Data'!$A$2:$A$78519,'Branch Summary'!$G104,'GRT Data'!$AU$2:$AU$78519,"PQM",'GRT Data'!$CN$2:$CN$78519,"&gt;"&amp;2)/I104,"-")</f>
        <v>0</v>
      </c>
    </row>
    <row r="105" spans="1:32" x14ac:dyDescent="0.35">
      <c r="A105" s="18" t="s">
        <v>825</v>
      </c>
      <c r="B105" s="18" t="s">
        <v>831</v>
      </c>
      <c r="C105" s="18" t="s">
        <v>789</v>
      </c>
      <c r="D105" s="18" t="s">
        <v>930</v>
      </c>
      <c r="E105" s="18" t="s">
        <v>146</v>
      </c>
      <c r="F105" s="19" t="s">
        <v>537</v>
      </c>
      <c r="G105" s="18" t="s">
        <v>920</v>
      </c>
      <c r="H105" s="3">
        <f>COUNTIFS('GRT Data'!$F$2:$F$78519,'Branch Summary'!F105,'GRT Data'!$A$2:$A$78519,'Branch Summary'!G105,'GRT Data'!$AU$2:$AU$78519,"Branch")</f>
        <v>5</v>
      </c>
      <c r="I105" s="3">
        <f>COUNTIFS('GRT Data'!$F$2:$F$78519,'Branch Summary'!F105,'GRT Data'!$A$2:$A$78519,'Branch Summary'!G105,'GRT Data'!$AU$2:$AU$78519,"PQM")</f>
        <v>4</v>
      </c>
      <c r="J105" s="3">
        <f t="shared" si="8"/>
        <v>9</v>
      </c>
      <c r="K105" s="11">
        <f t="shared" si="9"/>
        <v>0.44444444444444442</v>
      </c>
      <c r="L105" s="3">
        <f ca="1">COUNTIFS('GRT Data'!$F$2:$F$78519,'Branch Summary'!F105,'GRT Data'!$A$2:$A$78519,'Branch Summary'!G105,'GRT Data'!$AU$2:$AU$78519,"Branch",'GRT Data'!$AR$2:$AR$78519,$L$3)</f>
        <v>1</v>
      </c>
      <c r="M105" s="3">
        <f ca="1">COUNTIFS('GRT Data'!$F$2:$F$78519,'Branch Summary'!F105,'GRT Data'!$A$2:$A$78519,'Branch Summary'!G105,'GRT Data'!$AU$2:$AU$78519,"PQM",'GRT Data'!$AR$2:$AR$78519,$L$3)</f>
        <v>1</v>
      </c>
      <c r="N105" s="3">
        <f t="shared" ca="1" si="10"/>
        <v>2</v>
      </c>
      <c r="O105" s="11">
        <f t="shared" ca="1" si="11"/>
        <v>0.5</v>
      </c>
      <c r="P105" s="40">
        <f>COUNTIF('Ujala Plus DB'!$A$2:$A$40166,'Branch Summary'!G105)</f>
        <v>6</v>
      </c>
      <c r="Q105" s="43">
        <f>SUMIF('Ujala Plus DB'!$A$2:$A$40166,'Branch Summary'!G105,'Ujala Plus DB'!$W$2:$W$40166)</f>
        <v>426000</v>
      </c>
      <c r="R105" s="40">
        <f>COUNTIFS('Priority Customer'!$B$2:$B$45498,'Branch Summary'!F105,'Priority Customer'!$D$2:$D$45498,'Branch Summary'!G105,'Priority Customer'!$BD$2:$BD$45498,"&lt;&gt;"&amp;"")</f>
        <v>1</v>
      </c>
      <c r="S105" s="43">
        <f>SUMIFS('Priority Customer'!$L$2:$L$45498,'Priority Customer'!$B$2:$B$45498,'Branch Summary'!F105,'Priority Customer'!$D$2:$D$45498,'Branch Summary'!G105,'Priority Customer'!$BD$2:$BD$45498,"&lt;&gt;"&amp;"")</f>
        <v>50000</v>
      </c>
      <c r="T105" s="40">
        <f ca="1">COUNTIFS('Priority Customer'!$B$2:$B$50000,'Branch Summary'!F105,'Priority Customer'!$D$2:$D$50000,'Branch Summary'!G105,'Priority Customer'!$Q$2:$Q$50000,"FTNR",'Priority Customer'!$Z$2:$Z$50000,"&lt;&gt;"&amp;"",'Priority Customer'!$BK$2:$BK$50000,TEXT(TODAY()-1,"mmm"))</f>
        <v>0</v>
      </c>
      <c r="U105" s="40">
        <f ca="1">COUNTIFS('Priority Customer'!$B$2:$B$50000,'Branch Summary'!F105,'Priority Customer'!$D$2:$D$50000,'Branch Summary'!G105,'Priority Customer'!$Z$2:$Z$50000,"&lt;&gt;"&amp;"",'Priority Customer'!$BK$2:$BK$50000,TEXT(TODAY()-1,"mmm"))</f>
        <v>1</v>
      </c>
      <c r="V105" s="26">
        <f t="shared" ca="1" si="12"/>
        <v>0</v>
      </c>
      <c r="W105" s="3">
        <f>COUNTIFS('FTNR Data'!$F$2:$F$49919,'Branch Summary'!F105,'FTNR Data'!$A$2:$A$49919,'Branch Summary'!G105,'FTNR Data'!$AX$2:$AX$49919,"Branch",'FTNR Data'!$S$2:$S$49919,"FTNR")</f>
        <v>1</v>
      </c>
      <c r="X105" s="3">
        <f>COUNTIFS('FTNR Data'!$F$2:$F$49919,'Branch Summary'!F105,'FTNR Data'!$A$2:$A$49919,'Branch Summary'!G105,'FTNR Data'!$AX$2:$AX$49919,"Branch")</f>
        <v>4</v>
      </c>
      <c r="Y105" s="11">
        <f t="shared" si="13"/>
        <v>0.25</v>
      </c>
      <c r="Z105" s="3">
        <f ca="1">COUNTIFS('FTNR Data'!$F$2:$F$49919,'Branch Summary'!F105,'FTNR Data'!$A$2:$A$49919,'Branch Summary'!G105,'FTNR Data'!$AX$2:$AX$49919,"PQM",'FTNR Data'!$S$2:$S$49919,"FTNR")+COUNTIFS('Priority Customer'!$B$2:$B$50000,'Branch Summary'!F105,'Priority Customer'!$D$2:$D$50000,'Branch Summary'!G105,'Priority Customer'!$Q$2:$Q$50000,"FTNR",'Priority Customer'!$Z$2:$Z$50000,"&lt;&gt;"&amp;"",'Priority Customer'!$BK$2:$BK$50000,TEXT(TODAY()-1,"mmm"))</f>
        <v>1</v>
      </c>
      <c r="AA105" s="3">
        <f ca="1">COUNTIFS('FTNR Data'!$F$2:$F$49919,'Branch Summary'!F105,'FTNR Data'!$A$2:$A$49919,'Branch Summary'!G105,'FTNR Data'!$AX$2:$AX$49919,"PQM")+COUNTIFS('Priority Customer'!$B$2:$B$50000,'Branch Summary'!F105,'Priority Customer'!$D$2:$D$50000,'Branch Summary'!G105,'Priority Customer'!$Z$2:$Z$50000,"&lt;&gt;"&amp;"",'Priority Customer'!$BK$2:$BK$50000,TEXT(TODAY()-1,"mmm"))</f>
        <v>5</v>
      </c>
      <c r="AB105" s="11">
        <f t="shared" ca="1" si="14"/>
        <v>0.2</v>
      </c>
      <c r="AC105" s="28">
        <f>IFERROR(COUNTIFS('GRT Data'!$F$2:$F$78519,'Branch Summary'!$F105,'GRT Data'!$A$2:$A$78519,'Branch Summary'!$G105,'GRT Data'!$AU$2:$AU$78519,"PQM",'GRT Data'!$CN$2:$CN$78519,0)/I105,"-")</f>
        <v>0.75</v>
      </c>
      <c r="AD105" s="28">
        <f>IFERROR(COUNTIFS('GRT Data'!$F$2:$F$78519,'Branch Summary'!$F105,'GRT Data'!$A$2:$A$78519,'Branch Summary'!$G105,'GRT Data'!$AU$2:$AU$78519,"PQM",'GRT Data'!$CN$2:$CN$78519,1)/I105,"-")</f>
        <v>0.25</v>
      </c>
      <c r="AE105" s="28">
        <f>IFERROR(COUNTIFS('GRT Data'!$F$2:$F$78519,'Branch Summary'!$F105,'GRT Data'!$A$2:$A$78519,'Branch Summary'!$G105,'GRT Data'!$AU$2:$AU$78519,"PQM",'GRT Data'!$CN$2:$CN$78519,2)/I105,"-")</f>
        <v>0</v>
      </c>
      <c r="AF105" s="28">
        <f>IFERROR(COUNTIFS('GRT Data'!$F$2:$F$78519,'Branch Summary'!$F105,'GRT Data'!$A$2:$A$78519,'Branch Summary'!$G105,'GRT Data'!$AU$2:$AU$78519,"PQM",'GRT Data'!$CN$2:$CN$78519,"&gt;"&amp;2)/I105,"-")</f>
        <v>0</v>
      </c>
    </row>
    <row r="106" spans="1:32" x14ac:dyDescent="0.35">
      <c r="A106" s="18" t="s">
        <v>825</v>
      </c>
      <c r="B106" s="18" t="s">
        <v>15619</v>
      </c>
      <c r="C106" s="18" t="s">
        <v>789</v>
      </c>
      <c r="D106" s="18" t="s">
        <v>109</v>
      </c>
      <c r="E106" s="18" t="s">
        <v>502</v>
      </c>
      <c r="F106" s="19" t="s">
        <v>503</v>
      </c>
      <c r="G106" s="18" t="s">
        <v>205</v>
      </c>
      <c r="H106" s="3">
        <f>COUNTIFS('GRT Data'!$F$2:$F$78519,'Branch Summary'!F106,'GRT Data'!$A$2:$A$78519,'Branch Summary'!G106,'GRT Data'!$AU$2:$AU$78519,"Branch")</f>
        <v>0</v>
      </c>
      <c r="I106" s="3">
        <f>COUNTIFS('GRT Data'!$F$2:$F$78519,'Branch Summary'!F106,'GRT Data'!$A$2:$A$78519,'Branch Summary'!G106,'GRT Data'!$AU$2:$AU$78519,"PQM")</f>
        <v>3</v>
      </c>
      <c r="J106" s="3">
        <f t="shared" si="8"/>
        <v>3</v>
      </c>
      <c r="K106" s="11">
        <f t="shared" si="9"/>
        <v>1</v>
      </c>
      <c r="L106" s="3">
        <f ca="1">COUNTIFS('GRT Data'!$F$2:$F$78519,'Branch Summary'!F106,'GRT Data'!$A$2:$A$78519,'Branch Summary'!G106,'GRT Data'!$AU$2:$AU$78519,"Branch",'GRT Data'!$AR$2:$AR$78519,$L$3)</f>
        <v>0</v>
      </c>
      <c r="M106" s="3">
        <f ca="1">COUNTIFS('GRT Data'!$F$2:$F$78519,'Branch Summary'!F106,'GRT Data'!$A$2:$A$78519,'Branch Summary'!G106,'GRT Data'!$AU$2:$AU$78519,"PQM",'GRT Data'!$AR$2:$AR$78519,$L$3)</f>
        <v>0</v>
      </c>
      <c r="N106" s="3">
        <f t="shared" ca="1" si="10"/>
        <v>0</v>
      </c>
      <c r="O106" s="11" t="str">
        <f t="shared" ca="1" si="11"/>
        <v>-</v>
      </c>
      <c r="P106" s="40">
        <f>COUNTIF('Ujala Plus DB'!$A$2:$A$40166,'Branch Summary'!G106)</f>
        <v>10</v>
      </c>
      <c r="Q106" s="43">
        <f>SUMIF('Ujala Plus DB'!$A$2:$A$40166,'Branch Summary'!G106,'Ujala Plus DB'!$W$2:$W$40166)</f>
        <v>703000</v>
      </c>
      <c r="R106" s="40">
        <f>COUNTIFS('Priority Customer'!$B$2:$B$45498,'Branch Summary'!F106,'Priority Customer'!$D$2:$D$45498,'Branch Summary'!G106,'Priority Customer'!$BD$2:$BD$45498,"&lt;&gt;"&amp;"")</f>
        <v>10</v>
      </c>
      <c r="S106" s="43">
        <f>SUMIFS('Priority Customer'!$L$2:$L$45498,'Priority Customer'!$B$2:$B$45498,'Branch Summary'!F106,'Priority Customer'!$D$2:$D$45498,'Branch Summary'!G106,'Priority Customer'!$BD$2:$BD$45498,"&lt;&gt;"&amp;"")</f>
        <v>703000</v>
      </c>
      <c r="T106" s="40">
        <f ca="1">COUNTIFS('Priority Customer'!$B$2:$B$50000,'Branch Summary'!F106,'Priority Customer'!$D$2:$D$50000,'Branch Summary'!G106,'Priority Customer'!$Q$2:$Q$50000,"FTNR",'Priority Customer'!$Z$2:$Z$50000,"&lt;&gt;"&amp;"",'Priority Customer'!$BK$2:$BK$50000,TEXT(TODAY()-1,"mmm"))</f>
        <v>0</v>
      </c>
      <c r="U106" s="40">
        <f ca="1">COUNTIFS('Priority Customer'!$B$2:$B$50000,'Branch Summary'!F106,'Priority Customer'!$D$2:$D$50000,'Branch Summary'!G106,'Priority Customer'!$Z$2:$Z$50000,"&lt;&gt;"&amp;"",'Priority Customer'!$BK$2:$BK$50000,TEXT(TODAY()-1,"mmm"))</f>
        <v>11</v>
      </c>
      <c r="V106" s="26">
        <f t="shared" ca="1" si="12"/>
        <v>0</v>
      </c>
      <c r="W106" s="3">
        <f>COUNTIFS('FTNR Data'!$F$2:$F$49919,'Branch Summary'!F106,'FTNR Data'!$A$2:$A$49919,'Branch Summary'!G106,'FTNR Data'!$AX$2:$AX$49919,"Branch",'FTNR Data'!$S$2:$S$49919,"FTNR")</f>
        <v>0</v>
      </c>
      <c r="X106" s="3">
        <f>COUNTIFS('FTNR Data'!$F$2:$F$49919,'Branch Summary'!F106,'FTNR Data'!$A$2:$A$49919,'Branch Summary'!G106,'FTNR Data'!$AX$2:$AX$49919,"Branch")</f>
        <v>0</v>
      </c>
      <c r="Y106" s="11" t="str">
        <f t="shared" si="13"/>
        <v>-</v>
      </c>
      <c r="Z106" s="3">
        <f ca="1">COUNTIFS('FTNR Data'!$F$2:$F$49919,'Branch Summary'!F106,'FTNR Data'!$A$2:$A$49919,'Branch Summary'!G106,'FTNR Data'!$AX$2:$AX$49919,"PQM",'FTNR Data'!$S$2:$S$49919,"FTNR")+COUNTIFS('Priority Customer'!$B$2:$B$50000,'Branch Summary'!F106,'Priority Customer'!$D$2:$D$50000,'Branch Summary'!G106,'Priority Customer'!$Q$2:$Q$50000,"FTNR",'Priority Customer'!$Z$2:$Z$50000,"&lt;&gt;"&amp;"",'Priority Customer'!$BK$2:$BK$50000,TEXT(TODAY()-1,"mmm"))</f>
        <v>0</v>
      </c>
      <c r="AA106" s="3">
        <f ca="1">COUNTIFS('FTNR Data'!$F$2:$F$49919,'Branch Summary'!F106,'FTNR Data'!$A$2:$A$49919,'Branch Summary'!G106,'FTNR Data'!$AX$2:$AX$49919,"PQM")+COUNTIFS('Priority Customer'!$B$2:$B$50000,'Branch Summary'!F106,'Priority Customer'!$D$2:$D$50000,'Branch Summary'!G106,'Priority Customer'!$Z$2:$Z$50000,"&lt;&gt;"&amp;"",'Priority Customer'!$BK$2:$BK$50000,TEXT(TODAY()-1,"mmm"))</f>
        <v>14</v>
      </c>
      <c r="AB106" s="11">
        <f t="shared" ca="1" si="14"/>
        <v>0</v>
      </c>
      <c r="AC106" s="28">
        <f>IFERROR(COUNTIFS('GRT Data'!$F$2:$F$78519,'Branch Summary'!$F106,'GRT Data'!$A$2:$A$78519,'Branch Summary'!$G106,'GRT Data'!$AU$2:$AU$78519,"PQM",'GRT Data'!$CN$2:$CN$78519,0)/I106,"-")</f>
        <v>0.33333333333333331</v>
      </c>
      <c r="AD106" s="28">
        <f>IFERROR(COUNTIFS('GRT Data'!$F$2:$F$78519,'Branch Summary'!$F106,'GRT Data'!$A$2:$A$78519,'Branch Summary'!$G106,'GRT Data'!$AU$2:$AU$78519,"PQM",'GRT Data'!$CN$2:$CN$78519,1)/I106,"-")</f>
        <v>0.66666666666666663</v>
      </c>
      <c r="AE106" s="28">
        <f>IFERROR(COUNTIFS('GRT Data'!$F$2:$F$78519,'Branch Summary'!$F106,'GRT Data'!$A$2:$A$78519,'Branch Summary'!$G106,'GRT Data'!$AU$2:$AU$78519,"PQM",'GRT Data'!$CN$2:$CN$78519,2)/I106,"-")</f>
        <v>0</v>
      </c>
      <c r="AF106" s="28">
        <f>IFERROR(COUNTIFS('GRT Data'!$F$2:$F$78519,'Branch Summary'!$F106,'GRT Data'!$A$2:$A$78519,'Branch Summary'!$G106,'GRT Data'!$AU$2:$AU$78519,"PQM",'GRT Data'!$CN$2:$CN$78519,"&gt;"&amp;2)/I106,"-")</f>
        <v>0</v>
      </c>
    </row>
    <row r="107" spans="1:32" x14ac:dyDescent="0.35">
      <c r="A107" s="18" t="s">
        <v>825</v>
      </c>
      <c r="B107" s="18" t="s">
        <v>831</v>
      </c>
      <c r="C107" s="18" t="s">
        <v>789</v>
      </c>
      <c r="D107" s="18" t="s">
        <v>930</v>
      </c>
      <c r="E107" s="18" t="s">
        <v>514</v>
      </c>
      <c r="F107" s="19" t="s">
        <v>515</v>
      </c>
      <c r="G107" s="18" t="s">
        <v>210</v>
      </c>
      <c r="H107" s="3">
        <f>COUNTIFS('GRT Data'!$F$2:$F$78519,'Branch Summary'!F107,'GRT Data'!$A$2:$A$78519,'Branch Summary'!G107,'GRT Data'!$AU$2:$AU$78519,"Branch")</f>
        <v>7</v>
      </c>
      <c r="I107" s="3">
        <f>COUNTIFS('GRT Data'!$F$2:$F$78519,'Branch Summary'!F107,'GRT Data'!$A$2:$A$78519,'Branch Summary'!G107,'GRT Data'!$AU$2:$AU$78519,"PQM")</f>
        <v>2</v>
      </c>
      <c r="J107" s="3">
        <f t="shared" si="8"/>
        <v>9</v>
      </c>
      <c r="K107" s="11">
        <f t="shared" si="9"/>
        <v>0.22222222222222221</v>
      </c>
      <c r="L107" s="3">
        <f ca="1">COUNTIFS('GRT Data'!$F$2:$F$78519,'Branch Summary'!F107,'GRT Data'!$A$2:$A$78519,'Branch Summary'!G107,'GRT Data'!$AU$2:$AU$78519,"Branch",'GRT Data'!$AR$2:$AR$78519,$L$3)</f>
        <v>3</v>
      </c>
      <c r="M107" s="3">
        <f ca="1">COUNTIFS('GRT Data'!$F$2:$F$78519,'Branch Summary'!F107,'GRT Data'!$A$2:$A$78519,'Branch Summary'!G107,'GRT Data'!$AU$2:$AU$78519,"PQM",'GRT Data'!$AR$2:$AR$78519,$L$3)</f>
        <v>0</v>
      </c>
      <c r="N107" s="3">
        <f t="shared" ca="1" si="10"/>
        <v>3</v>
      </c>
      <c r="O107" s="11">
        <f t="shared" ca="1" si="11"/>
        <v>0</v>
      </c>
      <c r="P107" s="40">
        <f>COUNTIF('Ujala Plus DB'!$A$2:$A$40166,'Branch Summary'!G107)</f>
        <v>6</v>
      </c>
      <c r="Q107" s="43">
        <f>SUMIF('Ujala Plus DB'!$A$2:$A$40166,'Branch Summary'!G107,'Ujala Plus DB'!$W$2:$W$40166)</f>
        <v>482000</v>
      </c>
      <c r="R107" s="40">
        <f>COUNTIFS('Priority Customer'!$B$2:$B$45498,'Branch Summary'!F107,'Priority Customer'!$D$2:$D$45498,'Branch Summary'!G107,'Priority Customer'!$BD$2:$BD$45498,"&lt;&gt;"&amp;"")</f>
        <v>4</v>
      </c>
      <c r="S107" s="43">
        <f>SUMIFS('Priority Customer'!$L$2:$L$45498,'Priority Customer'!$B$2:$B$45498,'Branch Summary'!F107,'Priority Customer'!$D$2:$D$45498,'Branch Summary'!G107,'Priority Customer'!$BD$2:$BD$45498,"&lt;&gt;"&amp;"")</f>
        <v>340000</v>
      </c>
      <c r="T107" s="40">
        <f ca="1">COUNTIFS('Priority Customer'!$B$2:$B$50000,'Branch Summary'!F107,'Priority Customer'!$D$2:$D$50000,'Branch Summary'!G107,'Priority Customer'!$Q$2:$Q$50000,"FTNR",'Priority Customer'!$Z$2:$Z$50000,"&lt;&gt;"&amp;"",'Priority Customer'!$BK$2:$BK$50000,TEXT(TODAY()-1,"mmm"))</f>
        <v>1</v>
      </c>
      <c r="U107" s="40">
        <f ca="1">COUNTIFS('Priority Customer'!$B$2:$B$50000,'Branch Summary'!F107,'Priority Customer'!$D$2:$D$50000,'Branch Summary'!G107,'Priority Customer'!$Z$2:$Z$50000,"&lt;&gt;"&amp;"",'Priority Customer'!$BK$2:$BK$50000,TEXT(TODAY()-1,"mmm"))</f>
        <v>4</v>
      </c>
      <c r="V107" s="26">
        <f t="shared" ca="1" si="12"/>
        <v>0.25</v>
      </c>
      <c r="W107" s="3">
        <f>COUNTIFS('FTNR Data'!$F$2:$F$49919,'Branch Summary'!F107,'FTNR Data'!$A$2:$A$49919,'Branch Summary'!G107,'FTNR Data'!$AX$2:$AX$49919,"Branch",'FTNR Data'!$S$2:$S$49919,"FTNR")</f>
        <v>2</v>
      </c>
      <c r="X107" s="3">
        <f>COUNTIFS('FTNR Data'!$F$2:$F$49919,'Branch Summary'!F107,'FTNR Data'!$A$2:$A$49919,'Branch Summary'!G107,'FTNR Data'!$AX$2:$AX$49919,"Branch")</f>
        <v>7</v>
      </c>
      <c r="Y107" s="11">
        <f t="shared" si="13"/>
        <v>0.2857142857142857</v>
      </c>
      <c r="Z107" s="3">
        <f ca="1">COUNTIFS('FTNR Data'!$F$2:$F$49919,'Branch Summary'!F107,'FTNR Data'!$A$2:$A$49919,'Branch Summary'!G107,'FTNR Data'!$AX$2:$AX$49919,"PQM",'FTNR Data'!$S$2:$S$49919,"FTNR")+COUNTIFS('Priority Customer'!$B$2:$B$50000,'Branch Summary'!F107,'Priority Customer'!$D$2:$D$50000,'Branch Summary'!G107,'Priority Customer'!$Q$2:$Q$50000,"FTNR",'Priority Customer'!$Z$2:$Z$50000,"&lt;&gt;"&amp;"",'Priority Customer'!$BK$2:$BK$50000,TEXT(TODAY()-1,"mmm"))</f>
        <v>1</v>
      </c>
      <c r="AA107" s="3">
        <f ca="1">COUNTIFS('FTNR Data'!$F$2:$F$49919,'Branch Summary'!F107,'FTNR Data'!$A$2:$A$49919,'Branch Summary'!G107,'FTNR Data'!$AX$2:$AX$49919,"PQM")+COUNTIFS('Priority Customer'!$B$2:$B$50000,'Branch Summary'!F107,'Priority Customer'!$D$2:$D$50000,'Branch Summary'!G107,'Priority Customer'!$Z$2:$Z$50000,"&lt;&gt;"&amp;"",'Priority Customer'!$BK$2:$BK$50000,TEXT(TODAY()-1,"mmm"))</f>
        <v>6</v>
      </c>
      <c r="AB107" s="11">
        <f t="shared" ca="1" si="14"/>
        <v>0.16666666666666666</v>
      </c>
      <c r="AC107" s="28">
        <f>IFERROR(COUNTIFS('GRT Data'!$F$2:$F$78519,'Branch Summary'!$F107,'GRT Data'!$A$2:$A$78519,'Branch Summary'!$G107,'GRT Data'!$AU$2:$AU$78519,"PQM",'GRT Data'!$CN$2:$CN$78519,0)/I107,"-")</f>
        <v>0.5</v>
      </c>
      <c r="AD107" s="28">
        <f>IFERROR(COUNTIFS('GRT Data'!$F$2:$F$78519,'Branch Summary'!$F107,'GRT Data'!$A$2:$A$78519,'Branch Summary'!$G107,'GRT Data'!$AU$2:$AU$78519,"PQM",'GRT Data'!$CN$2:$CN$78519,1)/I107,"-")</f>
        <v>0.5</v>
      </c>
      <c r="AE107" s="28">
        <f>IFERROR(COUNTIFS('GRT Data'!$F$2:$F$78519,'Branch Summary'!$F107,'GRT Data'!$A$2:$A$78519,'Branch Summary'!$G107,'GRT Data'!$AU$2:$AU$78519,"PQM",'GRT Data'!$CN$2:$CN$78519,2)/I107,"-")</f>
        <v>0</v>
      </c>
      <c r="AF107" s="28">
        <f>IFERROR(COUNTIFS('GRT Data'!$F$2:$F$78519,'Branch Summary'!$F107,'GRT Data'!$A$2:$A$78519,'Branch Summary'!$G107,'GRT Data'!$AU$2:$AU$78519,"PQM",'GRT Data'!$CN$2:$CN$78519,"&gt;"&amp;2)/I107,"-")</f>
        <v>0</v>
      </c>
    </row>
    <row r="108" spans="1:32" x14ac:dyDescent="0.35">
      <c r="A108" s="18" t="s">
        <v>825</v>
      </c>
      <c r="B108" s="18" t="s">
        <v>15619</v>
      </c>
      <c r="C108" s="18" t="s">
        <v>789</v>
      </c>
      <c r="D108" s="18" t="s">
        <v>109</v>
      </c>
      <c r="E108" s="18" t="s">
        <v>506</v>
      </c>
      <c r="F108" s="19" t="s">
        <v>507</v>
      </c>
      <c r="G108" s="18" t="s">
        <v>206</v>
      </c>
      <c r="H108" s="3">
        <f>COUNTIFS('GRT Data'!$F$2:$F$78519,'Branch Summary'!F108,'GRT Data'!$A$2:$A$78519,'Branch Summary'!G108,'GRT Data'!$AU$2:$AU$78519,"Branch")</f>
        <v>0</v>
      </c>
      <c r="I108" s="3">
        <f>COUNTIFS('GRT Data'!$F$2:$F$78519,'Branch Summary'!F108,'GRT Data'!$A$2:$A$78519,'Branch Summary'!G108,'GRT Data'!$AU$2:$AU$78519,"PQM")</f>
        <v>3</v>
      </c>
      <c r="J108" s="3">
        <f t="shared" si="8"/>
        <v>3</v>
      </c>
      <c r="K108" s="11">
        <f t="shared" si="9"/>
        <v>1</v>
      </c>
      <c r="L108" s="3">
        <f ca="1">COUNTIFS('GRT Data'!$F$2:$F$78519,'Branch Summary'!F108,'GRT Data'!$A$2:$A$78519,'Branch Summary'!G108,'GRT Data'!$AU$2:$AU$78519,"Branch",'GRT Data'!$AR$2:$AR$78519,$L$3)</f>
        <v>0</v>
      </c>
      <c r="M108" s="3">
        <f ca="1">COUNTIFS('GRT Data'!$F$2:$F$78519,'Branch Summary'!F108,'GRT Data'!$A$2:$A$78519,'Branch Summary'!G108,'GRT Data'!$AU$2:$AU$78519,"PQM",'GRT Data'!$AR$2:$AR$78519,$L$3)</f>
        <v>1</v>
      </c>
      <c r="N108" s="3">
        <f t="shared" ca="1" si="10"/>
        <v>1</v>
      </c>
      <c r="O108" s="11">
        <f t="shared" ca="1" si="11"/>
        <v>1</v>
      </c>
      <c r="P108" s="40">
        <f>COUNTIF('Ujala Plus DB'!$A$2:$A$40166,'Branch Summary'!G108)</f>
        <v>6</v>
      </c>
      <c r="Q108" s="43">
        <f>SUMIF('Ujala Plus DB'!$A$2:$A$40166,'Branch Summary'!G108,'Ujala Plus DB'!$W$2:$W$40166)</f>
        <v>430000</v>
      </c>
      <c r="R108" s="40">
        <f>COUNTIFS('Priority Customer'!$B$2:$B$45498,'Branch Summary'!F108,'Priority Customer'!$D$2:$D$45498,'Branch Summary'!G108,'Priority Customer'!$BD$2:$BD$45498,"&lt;&gt;"&amp;"")</f>
        <v>5</v>
      </c>
      <c r="S108" s="43">
        <f>SUMIFS('Priority Customer'!$L$2:$L$45498,'Priority Customer'!$B$2:$B$45498,'Branch Summary'!F108,'Priority Customer'!$D$2:$D$45498,'Branch Summary'!G108,'Priority Customer'!$BD$2:$BD$45498,"&lt;&gt;"&amp;"")</f>
        <v>350000</v>
      </c>
      <c r="T108" s="40">
        <f ca="1">COUNTIFS('Priority Customer'!$B$2:$B$50000,'Branch Summary'!F108,'Priority Customer'!$D$2:$D$50000,'Branch Summary'!G108,'Priority Customer'!$Q$2:$Q$50000,"FTNR",'Priority Customer'!$Z$2:$Z$50000,"&lt;&gt;"&amp;"",'Priority Customer'!$BK$2:$BK$50000,TEXT(TODAY()-1,"mmm"))</f>
        <v>0</v>
      </c>
      <c r="U108" s="40">
        <f ca="1">COUNTIFS('Priority Customer'!$B$2:$B$50000,'Branch Summary'!F108,'Priority Customer'!$D$2:$D$50000,'Branch Summary'!G108,'Priority Customer'!$Z$2:$Z$50000,"&lt;&gt;"&amp;"",'Priority Customer'!$BK$2:$BK$50000,TEXT(TODAY()-1,"mmm"))</f>
        <v>4</v>
      </c>
      <c r="V108" s="26">
        <f t="shared" ca="1" si="12"/>
        <v>0</v>
      </c>
      <c r="W108" s="3">
        <f>COUNTIFS('FTNR Data'!$F$2:$F$49919,'Branch Summary'!F108,'FTNR Data'!$A$2:$A$49919,'Branch Summary'!G108,'FTNR Data'!$AX$2:$AX$49919,"Branch",'FTNR Data'!$S$2:$S$49919,"FTNR")</f>
        <v>0</v>
      </c>
      <c r="X108" s="3">
        <f>COUNTIFS('FTNR Data'!$F$2:$F$49919,'Branch Summary'!F108,'FTNR Data'!$A$2:$A$49919,'Branch Summary'!G108,'FTNR Data'!$AX$2:$AX$49919,"Branch")</f>
        <v>0</v>
      </c>
      <c r="Y108" s="11" t="str">
        <f t="shared" si="13"/>
        <v>-</v>
      </c>
      <c r="Z108" s="3">
        <f ca="1">COUNTIFS('FTNR Data'!$F$2:$F$49919,'Branch Summary'!F108,'FTNR Data'!$A$2:$A$49919,'Branch Summary'!G108,'FTNR Data'!$AX$2:$AX$49919,"PQM",'FTNR Data'!$S$2:$S$49919,"FTNR")+COUNTIFS('Priority Customer'!$B$2:$B$50000,'Branch Summary'!F108,'Priority Customer'!$D$2:$D$50000,'Branch Summary'!G108,'Priority Customer'!$Q$2:$Q$50000,"FTNR",'Priority Customer'!$Z$2:$Z$50000,"&lt;&gt;"&amp;"",'Priority Customer'!$BK$2:$BK$50000,TEXT(TODAY()-1,"mmm"))</f>
        <v>0</v>
      </c>
      <c r="AA108" s="3">
        <f ca="1">COUNTIFS('FTNR Data'!$F$2:$F$49919,'Branch Summary'!F108,'FTNR Data'!$A$2:$A$49919,'Branch Summary'!G108,'FTNR Data'!$AX$2:$AX$49919,"PQM")+COUNTIFS('Priority Customer'!$B$2:$B$50000,'Branch Summary'!F108,'Priority Customer'!$D$2:$D$50000,'Branch Summary'!G108,'Priority Customer'!$Z$2:$Z$50000,"&lt;&gt;"&amp;"",'Priority Customer'!$BK$2:$BK$50000,TEXT(TODAY()-1,"mmm"))</f>
        <v>6</v>
      </c>
      <c r="AB108" s="11">
        <f t="shared" ca="1" si="14"/>
        <v>0</v>
      </c>
      <c r="AC108" s="28">
        <f>IFERROR(COUNTIFS('GRT Data'!$F$2:$F$78519,'Branch Summary'!$F108,'GRT Data'!$A$2:$A$78519,'Branch Summary'!$G108,'GRT Data'!$AU$2:$AU$78519,"PQM",'GRT Data'!$CN$2:$CN$78519,0)/I108,"-")</f>
        <v>0.66666666666666663</v>
      </c>
      <c r="AD108" s="28">
        <f>IFERROR(COUNTIFS('GRT Data'!$F$2:$F$78519,'Branch Summary'!$F108,'GRT Data'!$A$2:$A$78519,'Branch Summary'!$G108,'GRT Data'!$AU$2:$AU$78519,"PQM",'GRT Data'!$CN$2:$CN$78519,1)/I108,"-")</f>
        <v>0.33333333333333331</v>
      </c>
      <c r="AE108" s="28">
        <f>IFERROR(COUNTIFS('GRT Data'!$F$2:$F$78519,'Branch Summary'!$F108,'GRT Data'!$A$2:$A$78519,'Branch Summary'!$G108,'GRT Data'!$AU$2:$AU$78519,"PQM",'GRT Data'!$CN$2:$CN$78519,2)/I108,"-")</f>
        <v>0</v>
      </c>
      <c r="AF108" s="28">
        <f>IFERROR(COUNTIFS('GRT Data'!$F$2:$F$78519,'Branch Summary'!$F108,'GRT Data'!$A$2:$A$78519,'Branch Summary'!$G108,'GRT Data'!$AU$2:$AU$78519,"PQM",'GRT Data'!$CN$2:$CN$78519,"&gt;"&amp;2)/I108,"-")</f>
        <v>0</v>
      </c>
    </row>
    <row r="109" spans="1:32" x14ac:dyDescent="0.35">
      <c r="A109" s="18" t="s">
        <v>825</v>
      </c>
      <c r="B109" s="18" t="s">
        <v>759</v>
      </c>
      <c r="C109" s="18" t="s">
        <v>789</v>
      </c>
      <c r="D109" s="18" t="s">
        <v>930</v>
      </c>
      <c r="E109" s="18" t="s">
        <v>86</v>
      </c>
      <c r="F109" s="19" t="s">
        <v>542</v>
      </c>
      <c r="G109" s="18" t="s">
        <v>224</v>
      </c>
      <c r="H109" s="3">
        <f>COUNTIFS('GRT Data'!$F$2:$F$78519,'Branch Summary'!F109,'GRT Data'!$A$2:$A$78519,'Branch Summary'!G109,'GRT Data'!$AU$2:$AU$78519,"Branch")</f>
        <v>0</v>
      </c>
      <c r="I109" s="3">
        <f>COUNTIFS('GRT Data'!$F$2:$F$78519,'Branch Summary'!F109,'GRT Data'!$A$2:$A$78519,'Branch Summary'!G109,'GRT Data'!$AU$2:$AU$78519,"PQM")</f>
        <v>12</v>
      </c>
      <c r="J109" s="3">
        <f t="shared" si="8"/>
        <v>12</v>
      </c>
      <c r="K109" s="11">
        <f t="shared" si="9"/>
        <v>1</v>
      </c>
      <c r="L109" s="3">
        <f ca="1">COUNTIFS('GRT Data'!$F$2:$F$78519,'Branch Summary'!F109,'GRT Data'!$A$2:$A$78519,'Branch Summary'!G109,'GRT Data'!$AU$2:$AU$78519,"Branch",'GRT Data'!$AR$2:$AR$78519,$L$3)</f>
        <v>0</v>
      </c>
      <c r="M109" s="3">
        <f ca="1">COUNTIFS('GRT Data'!$F$2:$F$78519,'Branch Summary'!F109,'GRT Data'!$A$2:$A$78519,'Branch Summary'!G109,'GRT Data'!$AU$2:$AU$78519,"PQM",'GRT Data'!$AR$2:$AR$78519,$L$3)</f>
        <v>7</v>
      </c>
      <c r="N109" s="3">
        <f t="shared" ca="1" si="10"/>
        <v>7</v>
      </c>
      <c r="O109" s="11">
        <f t="shared" ca="1" si="11"/>
        <v>1</v>
      </c>
      <c r="P109" s="40">
        <f>COUNTIF('Ujala Plus DB'!$A$2:$A$40166,'Branch Summary'!G109)</f>
        <v>8</v>
      </c>
      <c r="Q109" s="43">
        <f>SUMIF('Ujala Plus DB'!$A$2:$A$40166,'Branch Summary'!G109,'Ujala Plus DB'!$W$2:$W$40166)</f>
        <v>614000</v>
      </c>
      <c r="R109" s="40">
        <f>COUNTIFS('Priority Customer'!$B$2:$B$45498,'Branch Summary'!F109,'Priority Customer'!$D$2:$D$45498,'Branch Summary'!G109,'Priority Customer'!$BD$2:$BD$45498,"&lt;&gt;"&amp;"")</f>
        <v>5</v>
      </c>
      <c r="S109" s="43">
        <f>SUMIFS('Priority Customer'!$L$2:$L$45498,'Priority Customer'!$B$2:$B$45498,'Branch Summary'!F109,'Priority Customer'!$D$2:$D$45498,'Branch Summary'!G109,'Priority Customer'!$BD$2:$BD$45498,"&lt;&gt;"&amp;"")</f>
        <v>385000</v>
      </c>
      <c r="T109" s="40">
        <f ca="1">COUNTIFS('Priority Customer'!$B$2:$B$50000,'Branch Summary'!F109,'Priority Customer'!$D$2:$D$50000,'Branch Summary'!G109,'Priority Customer'!$Q$2:$Q$50000,"FTNR",'Priority Customer'!$Z$2:$Z$50000,"&lt;&gt;"&amp;"",'Priority Customer'!$BK$2:$BK$50000,TEXT(TODAY()-1,"mmm"))</f>
        <v>0</v>
      </c>
      <c r="U109" s="40">
        <f ca="1">COUNTIFS('Priority Customer'!$B$2:$B$50000,'Branch Summary'!F109,'Priority Customer'!$D$2:$D$50000,'Branch Summary'!G109,'Priority Customer'!$Z$2:$Z$50000,"&lt;&gt;"&amp;"",'Priority Customer'!$BK$2:$BK$50000,TEXT(TODAY()-1,"mmm"))</f>
        <v>5</v>
      </c>
      <c r="V109" s="26">
        <f t="shared" ca="1" si="12"/>
        <v>0</v>
      </c>
      <c r="W109" s="3">
        <f>COUNTIFS('FTNR Data'!$F$2:$F$49919,'Branch Summary'!F109,'FTNR Data'!$A$2:$A$49919,'Branch Summary'!G109,'FTNR Data'!$AX$2:$AX$49919,"Branch",'FTNR Data'!$S$2:$S$49919,"FTNR")</f>
        <v>0</v>
      </c>
      <c r="X109" s="3">
        <f>COUNTIFS('FTNR Data'!$F$2:$F$49919,'Branch Summary'!F109,'FTNR Data'!$A$2:$A$49919,'Branch Summary'!G109,'FTNR Data'!$AX$2:$AX$49919,"Branch")</f>
        <v>0</v>
      </c>
      <c r="Y109" s="11" t="str">
        <f t="shared" si="13"/>
        <v>-</v>
      </c>
      <c r="Z109" s="3">
        <f ca="1">COUNTIFS('FTNR Data'!$F$2:$F$49919,'Branch Summary'!F109,'FTNR Data'!$A$2:$A$49919,'Branch Summary'!G109,'FTNR Data'!$AX$2:$AX$49919,"PQM",'FTNR Data'!$S$2:$S$49919,"FTNR")+COUNTIFS('Priority Customer'!$B$2:$B$50000,'Branch Summary'!F109,'Priority Customer'!$D$2:$D$50000,'Branch Summary'!G109,'Priority Customer'!$Q$2:$Q$50000,"FTNR",'Priority Customer'!$Z$2:$Z$50000,"&lt;&gt;"&amp;"",'Priority Customer'!$BK$2:$BK$50000,TEXT(TODAY()-1,"mmm"))</f>
        <v>0</v>
      </c>
      <c r="AA109" s="3">
        <f ca="1">COUNTIFS('FTNR Data'!$F$2:$F$49919,'Branch Summary'!F109,'FTNR Data'!$A$2:$A$49919,'Branch Summary'!G109,'FTNR Data'!$AX$2:$AX$49919,"PQM")+COUNTIFS('Priority Customer'!$B$2:$B$50000,'Branch Summary'!F109,'Priority Customer'!$D$2:$D$50000,'Branch Summary'!G109,'Priority Customer'!$Z$2:$Z$50000,"&lt;&gt;"&amp;"",'Priority Customer'!$BK$2:$BK$50000,TEXT(TODAY()-1,"mmm"))</f>
        <v>10</v>
      </c>
      <c r="AB109" s="11">
        <f t="shared" ca="1" si="14"/>
        <v>0</v>
      </c>
      <c r="AC109" s="28">
        <f>IFERROR(COUNTIFS('GRT Data'!$F$2:$F$78519,'Branch Summary'!$F109,'GRT Data'!$A$2:$A$78519,'Branch Summary'!$G109,'GRT Data'!$AU$2:$AU$78519,"PQM",'GRT Data'!$CN$2:$CN$78519,0)/I109,"-")</f>
        <v>0.5</v>
      </c>
      <c r="AD109" s="28">
        <f>IFERROR(COUNTIFS('GRT Data'!$F$2:$F$78519,'Branch Summary'!$F109,'GRT Data'!$A$2:$A$78519,'Branch Summary'!$G109,'GRT Data'!$AU$2:$AU$78519,"PQM",'GRT Data'!$CN$2:$CN$78519,1)/I109,"-")</f>
        <v>0.5</v>
      </c>
      <c r="AE109" s="28">
        <f>IFERROR(COUNTIFS('GRT Data'!$F$2:$F$78519,'Branch Summary'!$F109,'GRT Data'!$A$2:$A$78519,'Branch Summary'!$G109,'GRT Data'!$AU$2:$AU$78519,"PQM",'GRT Data'!$CN$2:$CN$78519,2)/I109,"-")</f>
        <v>0</v>
      </c>
      <c r="AF109" s="28">
        <f>IFERROR(COUNTIFS('GRT Data'!$F$2:$F$78519,'Branch Summary'!$F109,'GRT Data'!$A$2:$A$78519,'Branch Summary'!$G109,'GRT Data'!$AU$2:$AU$78519,"PQM",'GRT Data'!$CN$2:$CN$78519,"&gt;"&amp;2)/I109,"-")</f>
        <v>0</v>
      </c>
    </row>
    <row r="110" spans="1:32" x14ac:dyDescent="0.35">
      <c r="A110" s="18" t="s">
        <v>825</v>
      </c>
      <c r="B110" s="18" t="s">
        <v>831</v>
      </c>
      <c r="C110" s="18" t="s">
        <v>789</v>
      </c>
      <c r="D110" s="18" t="s">
        <v>930</v>
      </c>
      <c r="E110" s="18" t="s">
        <v>540</v>
      </c>
      <c r="F110" s="19" t="s">
        <v>541</v>
      </c>
      <c r="G110" s="18" t="s">
        <v>223</v>
      </c>
      <c r="H110" s="3">
        <f>COUNTIFS('GRT Data'!$F$2:$F$78519,'Branch Summary'!F110,'GRT Data'!$A$2:$A$78519,'Branch Summary'!G110,'GRT Data'!$AU$2:$AU$78519,"Branch")</f>
        <v>0</v>
      </c>
      <c r="I110" s="3">
        <f>COUNTIFS('GRT Data'!$F$2:$F$78519,'Branch Summary'!F110,'GRT Data'!$A$2:$A$78519,'Branch Summary'!G110,'GRT Data'!$AU$2:$AU$78519,"PQM")</f>
        <v>3</v>
      </c>
      <c r="J110" s="3">
        <f t="shared" si="8"/>
        <v>3</v>
      </c>
      <c r="K110" s="11">
        <f t="shared" si="9"/>
        <v>1</v>
      </c>
      <c r="L110" s="3">
        <f ca="1">COUNTIFS('GRT Data'!$F$2:$F$78519,'Branch Summary'!F110,'GRT Data'!$A$2:$A$78519,'Branch Summary'!G110,'GRT Data'!$AU$2:$AU$78519,"Branch",'GRT Data'!$AR$2:$AR$78519,$L$3)</f>
        <v>0</v>
      </c>
      <c r="M110" s="3">
        <f ca="1">COUNTIFS('GRT Data'!$F$2:$F$78519,'Branch Summary'!F110,'GRT Data'!$A$2:$A$78519,'Branch Summary'!G110,'GRT Data'!$AU$2:$AU$78519,"PQM",'GRT Data'!$AR$2:$AR$78519,$L$3)</f>
        <v>1</v>
      </c>
      <c r="N110" s="3">
        <f t="shared" ca="1" si="10"/>
        <v>1</v>
      </c>
      <c r="O110" s="11">
        <f t="shared" ca="1" si="11"/>
        <v>1</v>
      </c>
      <c r="P110" s="40">
        <f>COUNTIF('Ujala Plus DB'!$A$2:$A$40166,'Branch Summary'!G110)</f>
        <v>4</v>
      </c>
      <c r="Q110" s="43">
        <f>SUMIF('Ujala Plus DB'!$A$2:$A$40166,'Branch Summary'!G110,'Ujala Plus DB'!$W$2:$W$40166)</f>
        <v>350000</v>
      </c>
      <c r="R110" s="40">
        <f>COUNTIFS('Priority Customer'!$B$2:$B$45498,'Branch Summary'!F110,'Priority Customer'!$D$2:$D$45498,'Branch Summary'!G110,'Priority Customer'!$BD$2:$BD$45498,"&lt;&gt;"&amp;"")</f>
        <v>4</v>
      </c>
      <c r="S110" s="43">
        <f>SUMIFS('Priority Customer'!$L$2:$L$45498,'Priority Customer'!$B$2:$B$45498,'Branch Summary'!F110,'Priority Customer'!$D$2:$D$45498,'Branch Summary'!G110,'Priority Customer'!$BD$2:$BD$45498,"&lt;&gt;"&amp;"")</f>
        <v>350000</v>
      </c>
      <c r="T110" s="40">
        <f ca="1">COUNTIFS('Priority Customer'!$B$2:$B$50000,'Branch Summary'!F110,'Priority Customer'!$D$2:$D$50000,'Branch Summary'!G110,'Priority Customer'!$Q$2:$Q$50000,"FTNR",'Priority Customer'!$Z$2:$Z$50000,"&lt;&gt;"&amp;"",'Priority Customer'!$BK$2:$BK$50000,TEXT(TODAY()-1,"mmm"))</f>
        <v>0</v>
      </c>
      <c r="U110" s="40">
        <f ca="1">COUNTIFS('Priority Customer'!$B$2:$B$50000,'Branch Summary'!F110,'Priority Customer'!$D$2:$D$50000,'Branch Summary'!G110,'Priority Customer'!$Z$2:$Z$50000,"&lt;&gt;"&amp;"",'Priority Customer'!$BK$2:$BK$50000,TEXT(TODAY()-1,"mmm"))</f>
        <v>4</v>
      </c>
      <c r="V110" s="26">
        <f t="shared" ca="1" si="12"/>
        <v>0</v>
      </c>
      <c r="W110" s="3">
        <f>COUNTIFS('FTNR Data'!$F$2:$F$49919,'Branch Summary'!F110,'FTNR Data'!$A$2:$A$49919,'Branch Summary'!G110,'FTNR Data'!$AX$2:$AX$49919,"Branch",'FTNR Data'!$S$2:$S$49919,"FTNR")</f>
        <v>0</v>
      </c>
      <c r="X110" s="3">
        <f>COUNTIFS('FTNR Data'!$F$2:$F$49919,'Branch Summary'!F110,'FTNR Data'!$A$2:$A$49919,'Branch Summary'!G110,'FTNR Data'!$AX$2:$AX$49919,"Branch")</f>
        <v>0</v>
      </c>
      <c r="Y110" s="11" t="str">
        <f t="shared" si="13"/>
        <v>-</v>
      </c>
      <c r="Z110" s="3">
        <f ca="1">COUNTIFS('FTNR Data'!$F$2:$F$49919,'Branch Summary'!F110,'FTNR Data'!$A$2:$A$49919,'Branch Summary'!G110,'FTNR Data'!$AX$2:$AX$49919,"PQM",'FTNR Data'!$S$2:$S$49919,"FTNR")+COUNTIFS('Priority Customer'!$B$2:$B$50000,'Branch Summary'!F110,'Priority Customer'!$D$2:$D$50000,'Branch Summary'!G110,'Priority Customer'!$Q$2:$Q$50000,"FTNR",'Priority Customer'!$Z$2:$Z$50000,"&lt;&gt;"&amp;"",'Priority Customer'!$BK$2:$BK$50000,TEXT(TODAY()-1,"mmm"))</f>
        <v>0</v>
      </c>
      <c r="AA110" s="3">
        <f ca="1">COUNTIFS('FTNR Data'!$F$2:$F$49919,'Branch Summary'!F110,'FTNR Data'!$A$2:$A$49919,'Branch Summary'!G110,'FTNR Data'!$AX$2:$AX$49919,"PQM")+COUNTIFS('Priority Customer'!$B$2:$B$50000,'Branch Summary'!F110,'Priority Customer'!$D$2:$D$50000,'Branch Summary'!G110,'Priority Customer'!$Z$2:$Z$50000,"&lt;&gt;"&amp;"",'Priority Customer'!$BK$2:$BK$50000,TEXT(TODAY()-1,"mmm"))</f>
        <v>7</v>
      </c>
      <c r="AB110" s="11">
        <f t="shared" ca="1" si="14"/>
        <v>0</v>
      </c>
      <c r="AC110" s="28">
        <f>IFERROR(COUNTIFS('GRT Data'!$F$2:$F$78519,'Branch Summary'!$F110,'GRT Data'!$A$2:$A$78519,'Branch Summary'!$G110,'GRT Data'!$AU$2:$AU$78519,"PQM",'GRT Data'!$CN$2:$CN$78519,0)/I110,"-")</f>
        <v>0.66666666666666663</v>
      </c>
      <c r="AD110" s="28">
        <f>IFERROR(COUNTIFS('GRT Data'!$F$2:$F$78519,'Branch Summary'!$F110,'GRT Data'!$A$2:$A$78519,'Branch Summary'!$G110,'GRT Data'!$AU$2:$AU$78519,"PQM",'GRT Data'!$CN$2:$CN$78519,1)/I110,"-")</f>
        <v>0</v>
      </c>
      <c r="AE110" s="28">
        <f>IFERROR(COUNTIFS('GRT Data'!$F$2:$F$78519,'Branch Summary'!$F110,'GRT Data'!$A$2:$A$78519,'Branch Summary'!$G110,'GRT Data'!$AU$2:$AU$78519,"PQM",'GRT Data'!$CN$2:$CN$78519,2)/I110,"-")</f>
        <v>0</v>
      </c>
      <c r="AF110" s="28">
        <f>IFERROR(COUNTIFS('GRT Data'!$F$2:$F$78519,'Branch Summary'!$F110,'GRT Data'!$A$2:$A$78519,'Branch Summary'!$G110,'GRT Data'!$AU$2:$AU$78519,"PQM",'GRT Data'!$CN$2:$CN$78519,"&gt;"&amp;2)/I110,"-")</f>
        <v>0.33333333333333331</v>
      </c>
    </row>
    <row r="111" spans="1:32" x14ac:dyDescent="0.35">
      <c r="A111" s="18" t="s">
        <v>826</v>
      </c>
      <c r="B111" s="18" t="s">
        <v>15624</v>
      </c>
      <c r="C111" s="18" t="s">
        <v>791</v>
      </c>
      <c r="D111" s="18" t="s">
        <v>567</v>
      </c>
      <c r="E111" s="18" t="s">
        <v>638</v>
      </c>
      <c r="F111" s="19" t="s">
        <v>639</v>
      </c>
      <c r="G111" s="18" t="s">
        <v>272</v>
      </c>
      <c r="H111" s="3">
        <f>COUNTIFS('GRT Data'!$F$2:$F$78519,'Branch Summary'!F111,'GRT Data'!$A$2:$A$78519,'Branch Summary'!G111,'GRT Data'!$AU$2:$AU$78519,"Branch")</f>
        <v>0</v>
      </c>
      <c r="I111" s="3">
        <f>COUNTIFS('GRT Data'!$F$2:$F$78519,'Branch Summary'!F111,'GRT Data'!$A$2:$A$78519,'Branch Summary'!G111,'GRT Data'!$AU$2:$AU$78519,"PQM")</f>
        <v>3</v>
      </c>
      <c r="J111" s="3">
        <f t="shared" si="8"/>
        <v>3</v>
      </c>
      <c r="K111" s="11">
        <f t="shared" si="9"/>
        <v>1</v>
      </c>
      <c r="L111" s="3">
        <f ca="1">COUNTIFS('GRT Data'!$F$2:$F$78519,'Branch Summary'!F111,'GRT Data'!$A$2:$A$78519,'Branch Summary'!G111,'GRT Data'!$AU$2:$AU$78519,"Branch",'GRT Data'!$AR$2:$AR$78519,$L$3)</f>
        <v>0</v>
      </c>
      <c r="M111" s="3">
        <f ca="1">COUNTIFS('GRT Data'!$F$2:$F$78519,'Branch Summary'!F111,'GRT Data'!$A$2:$A$78519,'Branch Summary'!G111,'GRT Data'!$AU$2:$AU$78519,"PQM",'GRT Data'!$AR$2:$AR$78519,$L$3)</f>
        <v>0</v>
      </c>
      <c r="N111" s="3">
        <f t="shared" ca="1" si="10"/>
        <v>0</v>
      </c>
      <c r="O111" s="11" t="str">
        <f t="shared" ca="1" si="11"/>
        <v>-</v>
      </c>
      <c r="P111" s="40">
        <f>COUNTIF('Ujala Plus DB'!$A$2:$A$40166,'Branch Summary'!G111)</f>
        <v>9</v>
      </c>
      <c r="Q111" s="43">
        <f>SUMIF('Ujala Plus DB'!$A$2:$A$40166,'Branch Summary'!G111,'Ujala Plus DB'!$W$2:$W$40166)</f>
        <v>497000</v>
      </c>
      <c r="R111" s="40">
        <f>COUNTIFS('Priority Customer'!$B$2:$B$45498,'Branch Summary'!F111,'Priority Customer'!$D$2:$D$45498,'Branch Summary'!G111,'Priority Customer'!$BD$2:$BD$45498,"&lt;&gt;"&amp;"")</f>
        <v>9</v>
      </c>
      <c r="S111" s="43">
        <f>SUMIFS('Priority Customer'!$L$2:$L$45498,'Priority Customer'!$B$2:$B$45498,'Branch Summary'!F111,'Priority Customer'!$D$2:$D$45498,'Branch Summary'!G111,'Priority Customer'!$BD$2:$BD$45498,"&lt;&gt;"&amp;"")</f>
        <v>497000</v>
      </c>
      <c r="T111" s="40">
        <f ca="1">COUNTIFS('Priority Customer'!$B$2:$B$50000,'Branch Summary'!F111,'Priority Customer'!$D$2:$D$50000,'Branch Summary'!G111,'Priority Customer'!$Q$2:$Q$50000,"FTNR",'Priority Customer'!$Z$2:$Z$50000,"&lt;&gt;"&amp;"",'Priority Customer'!$BK$2:$BK$50000,TEXT(TODAY()-1,"mmm"))</f>
        <v>0</v>
      </c>
      <c r="U111" s="40">
        <f ca="1">COUNTIFS('Priority Customer'!$B$2:$B$50000,'Branch Summary'!F111,'Priority Customer'!$D$2:$D$50000,'Branch Summary'!G111,'Priority Customer'!$Z$2:$Z$50000,"&lt;&gt;"&amp;"",'Priority Customer'!$BK$2:$BK$50000,TEXT(TODAY()-1,"mmm"))</f>
        <v>8</v>
      </c>
      <c r="V111" s="26">
        <f t="shared" ca="1" si="12"/>
        <v>0</v>
      </c>
      <c r="W111" s="3">
        <f>COUNTIFS('FTNR Data'!$F$2:$F$49919,'Branch Summary'!F111,'FTNR Data'!$A$2:$A$49919,'Branch Summary'!G111,'FTNR Data'!$AX$2:$AX$49919,"Branch",'FTNR Data'!$S$2:$S$49919,"FTNR")</f>
        <v>0</v>
      </c>
      <c r="X111" s="3">
        <f>COUNTIFS('FTNR Data'!$F$2:$F$49919,'Branch Summary'!F111,'FTNR Data'!$A$2:$A$49919,'Branch Summary'!G111,'FTNR Data'!$AX$2:$AX$49919,"Branch")</f>
        <v>0</v>
      </c>
      <c r="Y111" s="11" t="str">
        <f t="shared" si="13"/>
        <v>-</v>
      </c>
      <c r="Z111" s="3">
        <f ca="1">COUNTIFS('FTNR Data'!$F$2:$F$49919,'Branch Summary'!F111,'FTNR Data'!$A$2:$A$49919,'Branch Summary'!G111,'FTNR Data'!$AX$2:$AX$49919,"PQM",'FTNR Data'!$S$2:$S$49919,"FTNR")+COUNTIFS('Priority Customer'!$B$2:$B$50000,'Branch Summary'!F111,'Priority Customer'!$D$2:$D$50000,'Branch Summary'!G111,'Priority Customer'!$Q$2:$Q$50000,"FTNR",'Priority Customer'!$Z$2:$Z$50000,"&lt;&gt;"&amp;"",'Priority Customer'!$BK$2:$BK$50000,TEXT(TODAY()-1,"mmm"))</f>
        <v>0</v>
      </c>
      <c r="AA111" s="3">
        <f ca="1">COUNTIFS('FTNR Data'!$F$2:$F$49919,'Branch Summary'!F111,'FTNR Data'!$A$2:$A$49919,'Branch Summary'!G111,'FTNR Data'!$AX$2:$AX$49919,"PQM")+COUNTIFS('Priority Customer'!$B$2:$B$50000,'Branch Summary'!F111,'Priority Customer'!$D$2:$D$50000,'Branch Summary'!G111,'Priority Customer'!$Z$2:$Z$50000,"&lt;&gt;"&amp;"",'Priority Customer'!$BK$2:$BK$50000,TEXT(TODAY()-1,"mmm"))</f>
        <v>11</v>
      </c>
      <c r="AB111" s="11">
        <f t="shared" ca="1" si="14"/>
        <v>0</v>
      </c>
      <c r="AC111" s="28">
        <f>IFERROR(COUNTIFS('GRT Data'!$F$2:$F$78519,'Branch Summary'!$F111,'GRT Data'!$A$2:$A$78519,'Branch Summary'!$G111,'GRT Data'!$AU$2:$AU$78519,"PQM",'GRT Data'!$CN$2:$CN$78519,0)/I111,"-")</f>
        <v>1</v>
      </c>
      <c r="AD111" s="28">
        <f>IFERROR(COUNTIFS('GRT Data'!$F$2:$F$78519,'Branch Summary'!$F111,'GRT Data'!$A$2:$A$78519,'Branch Summary'!$G111,'GRT Data'!$AU$2:$AU$78519,"PQM",'GRT Data'!$CN$2:$CN$78519,1)/I111,"-")</f>
        <v>0</v>
      </c>
      <c r="AE111" s="28">
        <f>IFERROR(COUNTIFS('GRT Data'!$F$2:$F$78519,'Branch Summary'!$F111,'GRT Data'!$A$2:$A$78519,'Branch Summary'!$G111,'GRT Data'!$AU$2:$AU$78519,"PQM",'GRT Data'!$CN$2:$CN$78519,2)/I111,"-")</f>
        <v>0</v>
      </c>
      <c r="AF111" s="28">
        <f>IFERROR(COUNTIFS('GRT Data'!$F$2:$F$78519,'Branch Summary'!$F111,'GRT Data'!$A$2:$A$78519,'Branch Summary'!$G111,'GRT Data'!$AU$2:$AU$78519,"PQM",'GRT Data'!$CN$2:$CN$78519,"&gt;"&amp;2)/I111,"-")</f>
        <v>0</v>
      </c>
    </row>
    <row r="112" spans="1:32" x14ac:dyDescent="0.35">
      <c r="A112" s="18" t="s">
        <v>826</v>
      </c>
      <c r="B112" s="18" t="s">
        <v>701</v>
      </c>
      <c r="C112" s="18" t="s">
        <v>791</v>
      </c>
      <c r="D112" s="18" t="s">
        <v>567</v>
      </c>
      <c r="E112" s="18" t="s">
        <v>640</v>
      </c>
      <c r="F112" s="19" t="s">
        <v>641</v>
      </c>
      <c r="G112" s="18" t="s">
        <v>273</v>
      </c>
      <c r="H112" s="3">
        <f>COUNTIFS('GRT Data'!$F$2:$F$78519,'Branch Summary'!F112,'GRT Data'!$A$2:$A$78519,'Branch Summary'!G112,'GRT Data'!$AU$2:$AU$78519,"Branch")</f>
        <v>2</v>
      </c>
      <c r="I112" s="3">
        <f>COUNTIFS('GRT Data'!$F$2:$F$78519,'Branch Summary'!F112,'GRT Data'!$A$2:$A$78519,'Branch Summary'!G112,'GRT Data'!$AU$2:$AU$78519,"PQM")</f>
        <v>3</v>
      </c>
      <c r="J112" s="3">
        <f t="shared" si="8"/>
        <v>5</v>
      </c>
      <c r="K112" s="11">
        <f t="shared" si="9"/>
        <v>0.6</v>
      </c>
      <c r="L112" s="3">
        <f ca="1">COUNTIFS('GRT Data'!$F$2:$F$78519,'Branch Summary'!F112,'GRT Data'!$A$2:$A$78519,'Branch Summary'!G112,'GRT Data'!$AU$2:$AU$78519,"Branch",'GRT Data'!$AR$2:$AR$78519,$L$3)</f>
        <v>0</v>
      </c>
      <c r="M112" s="3">
        <f ca="1">COUNTIFS('GRT Data'!$F$2:$F$78519,'Branch Summary'!F112,'GRT Data'!$A$2:$A$78519,'Branch Summary'!G112,'GRT Data'!$AU$2:$AU$78519,"PQM",'GRT Data'!$AR$2:$AR$78519,$L$3)</f>
        <v>0</v>
      </c>
      <c r="N112" s="3">
        <f t="shared" ca="1" si="10"/>
        <v>0</v>
      </c>
      <c r="O112" s="11" t="str">
        <f t="shared" ca="1" si="11"/>
        <v>-</v>
      </c>
      <c r="P112" s="40">
        <f>COUNTIF('Ujala Plus DB'!$A$2:$A$40166,'Branch Summary'!G112)</f>
        <v>7</v>
      </c>
      <c r="Q112" s="43">
        <f>SUMIF('Ujala Plus DB'!$A$2:$A$40166,'Branch Summary'!G112,'Ujala Plus DB'!$W$2:$W$40166)</f>
        <v>515000</v>
      </c>
      <c r="R112" s="40">
        <f>COUNTIFS('Priority Customer'!$B$2:$B$45498,'Branch Summary'!F112,'Priority Customer'!$D$2:$D$45498,'Branch Summary'!G112,'Priority Customer'!$BD$2:$BD$45498,"&lt;&gt;"&amp;"")</f>
        <v>7</v>
      </c>
      <c r="S112" s="43">
        <f>SUMIFS('Priority Customer'!$L$2:$L$45498,'Priority Customer'!$B$2:$B$45498,'Branch Summary'!F112,'Priority Customer'!$D$2:$D$45498,'Branch Summary'!G112,'Priority Customer'!$BD$2:$BD$45498,"&lt;&gt;"&amp;"")</f>
        <v>515000</v>
      </c>
      <c r="T112" s="40">
        <f ca="1">COUNTIFS('Priority Customer'!$B$2:$B$50000,'Branch Summary'!F112,'Priority Customer'!$D$2:$D$50000,'Branch Summary'!G112,'Priority Customer'!$Q$2:$Q$50000,"FTNR",'Priority Customer'!$Z$2:$Z$50000,"&lt;&gt;"&amp;"",'Priority Customer'!$BK$2:$BK$50000,TEXT(TODAY()-1,"mmm"))</f>
        <v>0</v>
      </c>
      <c r="U112" s="40">
        <f ca="1">COUNTIFS('Priority Customer'!$B$2:$B$50000,'Branch Summary'!F112,'Priority Customer'!$D$2:$D$50000,'Branch Summary'!G112,'Priority Customer'!$Z$2:$Z$50000,"&lt;&gt;"&amp;"",'Priority Customer'!$BK$2:$BK$50000,TEXT(TODAY()-1,"mmm"))</f>
        <v>6</v>
      </c>
      <c r="V112" s="26">
        <f t="shared" ca="1" si="12"/>
        <v>0</v>
      </c>
      <c r="W112" s="3">
        <f>COUNTIFS('FTNR Data'!$F$2:$F$49919,'Branch Summary'!F112,'FTNR Data'!$A$2:$A$49919,'Branch Summary'!G112,'FTNR Data'!$AX$2:$AX$49919,"Branch",'FTNR Data'!$S$2:$S$49919,"FTNR")</f>
        <v>0</v>
      </c>
      <c r="X112" s="3">
        <f>COUNTIFS('FTNR Data'!$F$2:$F$49919,'Branch Summary'!F112,'FTNR Data'!$A$2:$A$49919,'Branch Summary'!G112,'FTNR Data'!$AX$2:$AX$49919,"Branch")</f>
        <v>2</v>
      </c>
      <c r="Y112" s="11">
        <f t="shared" si="13"/>
        <v>0</v>
      </c>
      <c r="Z112" s="3">
        <f ca="1">COUNTIFS('FTNR Data'!$F$2:$F$49919,'Branch Summary'!F112,'FTNR Data'!$A$2:$A$49919,'Branch Summary'!G112,'FTNR Data'!$AX$2:$AX$49919,"PQM",'FTNR Data'!$S$2:$S$49919,"FTNR")+COUNTIFS('Priority Customer'!$B$2:$B$50000,'Branch Summary'!F112,'Priority Customer'!$D$2:$D$50000,'Branch Summary'!G112,'Priority Customer'!$Q$2:$Q$50000,"FTNR",'Priority Customer'!$Z$2:$Z$50000,"&lt;&gt;"&amp;"",'Priority Customer'!$BK$2:$BK$50000,TEXT(TODAY()-1,"mmm"))</f>
        <v>0</v>
      </c>
      <c r="AA112" s="3">
        <f ca="1">COUNTIFS('FTNR Data'!$F$2:$F$49919,'Branch Summary'!F112,'FTNR Data'!$A$2:$A$49919,'Branch Summary'!G112,'FTNR Data'!$AX$2:$AX$49919,"PQM")+COUNTIFS('Priority Customer'!$B$2:$B$50000,'Branch Summary'!F112,'Priority Customer'!$D$2:$D$50000,'Branch Summary'!G112,'Priority Customer'!$Z$2:$Z$50000,"&lt;&gt;"&amp;"",'Priority Customer'!$BK$2:$BK$50000,TEXT(TODAY()-1,"mmm"))</f>
        <v>9</v>
      </c>
      <c r="AB112" s="11">
        <f t="shared" ca="1" si="14"/>
        <v>0</v>
      </c>
      <c r="AC112" s="28">
        <f>IFERROR(COUNTIFS('GRT Data'!$F$2:$F$78519,'Branch Summary'!$F112,'GRT Data'!$A$2:$A$78519,'Branch Summary'!$G112,'GRT Data'!$AU$2:$AU$78519,"PQM",'GRT Data'!$CN$2:$CN$78519,0)/I112,"-")</f>
        <v>1</v>
      </c>
      <c r="AD112" s="28">
        <f>IFERROR(COUNTIFS('GRT Data'!$F$2:$F$78519,'Branch Summary'!$F112,'GRT Data'!$A$2:$A$78519,'Branch Summary'!$G112,'GRT Data'!$AU$2:$AU$78519,"PQM",'GRT Data'!$CN$2:$CN$78519,1)/I112,"-")</f>
        <v>0</v>
      </c>
      <c r="AE112" s="28">
        <f>IFERROR(COUNTIFS('GRT Data'!$F$2:$F$78519,'Branch Summary'!$F112,'GRT Data'!$A$2:$A$78519,'Branch Summary'!$G112,'GRT Data'!$AU$2:$AU$78519,"PQM",'GRT Data'!$CN$2:$CN$78519,2)/I112,"-")</f>
        <v>0</v>
      </c>
      <c r="AF112" s="28">
        <f>IFERROR(COUNTIFS('GRT Data'!$F$2:$F$78519,'Branch Summary'!$F112,'GRT Data'!$A$2:$A$78519,'Branch Summary'!$G112,'GRT Data'!$AU$2:$AU$78519,"PQM",'GRT Data'!$CN$2:$CN$78519,"&gt;"&amp;2)/I112,"-")</f>
        <v>0</v>
      </c>
    </row>
    <row r="113" spans="1:32" x14ac:dyDescent="0.35">
      <c r="A113" s="18" t="s">
        <v>826</v>
      </c>
      <c r="B113" s="18" t="s">
        <v>701</v>
      </c>
      <c r="C113" s="18" t="s">
        <v>791</v>
      </c>
      <c r="D113" s="18" t="s">
        <v>567</v>
      </c>
      <c r="E113" s="18" t="s">
        <v>642</v>
      </c>
      <c r="F113" s="19" t="s">
        <v>643</v>
      </c>
      <c r="G113" s="18" t="s">
        <v>274</v>
      </c>
      <c r="H113" s="3">
        <f>COUNTIFS('GRT Data'!$F$2:$F$78519,'Branch Summary'!F113,'GRT Data'!$A$2:$A$78519,'Branch Summary'!G113,'GRT Data'!$AU$2:$AU$78519,"Branch")</f>
        <v>2</v>
      </c>
      <c r="I113" s="3">
        <f>COUNTIFS('GRT Data'!$F$2:$F$78519,'Branch Summary'!F113,'GRT Data'!$A$2:$A$78519,'Branch Summary'!G113,'GRT Data'!$AU$2:$AU$78519,"PQM")</f>
        <v>9</v>
      </c>
      <c r="J113" s="3">
        <f t="shared" si="8"/>
        <v>11</v>
      </c>
      <c r="K113" s="11">
        <f t="shared" si="9"/>
        <v>0.81818181818181823</v>
      </c>
      <c r="L113" s="3">
        <f ca="1">COUNTIFS('GRT Data'!$F$2:$F$78519,'Branch Summary'!F113,'GRT Data'!$A$2:$A$78519,'Branch Summary'!G113,'GRT Data'!$AU$2:$AU$78519,"Branch",'GRT Data'!$AR$2:$AR$78519,$L$3)</f>
        <v>1</v>
      </c>
      <c r="M113" s="3">
        <f ca="1">COUNTIFS('GRT Data'!$F$2:$F$78519,'Branch Summary'!F113,'GRT Data'!$A$2:$A$78519,'Branch Summary'!G113,'GRT Data'!$AU$2:$AU$78519,"PQM",'GRT Data'!$AR$2:$AR$78519,$L$3)</f>
        <v>2</v>
      </c>
      <c r="N113" s="3">
        <f t="shared" ca="1" si="10"/>
        <v>3</v>
      </c>
      <c r="O113" s="11">
        <f t="shared" ca="1" si="11"/>
        <v>0.66666666666666663</v>
      </c>
      <c r="P113" s="40">
        <f>COUNTIF('Ujala Plus DB'!$A$2:$A$40166,'Branch Summary'!G113)</f>
        <v>10</v>
      </c>
      <c r="Q113" s="43">
        <f>SUMIF('Ujala Plus DB'!$A$2:$A$40166,'Branch Summary'!G113,'Ujala Plus DB'!$W$2:$W$40166)</f>
        <v>747000</v>
      </c>
      <c r="R113" s="40">
        <f>COUNTIFS('Priority Customer'!$B$2:$B$45498,'Branch Summary'!F113,'Priority Customer'!$D$2:$D$45498,'Branch Summary'!G113,'Priority Customer'!$BD$2:$BD$45498,"&lt;&gt;"&amp;"")</f>
        <v>8</v>
      </c>
      <c r="S113" s="43">
        <f>SUMIFS('Priority Customer'!$L$2:$L$45498,'Priority Customer'!$B$2:$B$45498,'Branch Summary'!F113,'Priority Customer'!$D$2:$D$45498,'Branch Summary'!G113,'Priority Customer'!$BD$2:$BD$45498,"&lt;&gt;"&amp;"")</f>
        <v>577000</v>
      </c>
      <c r="T113" s="40">
        <f ca="1">COUNTIFS('Priority Customer'!$B$2:$B$50000,'Branch Summary'!F113,'Priority Customer'!$D$2:$D$50000,'Branch Summary'!G113,'Priority Customer'!$Q$2:$Q$50000,"FTNR",'Priority Customer'!$Z$2:$Z$50000,"&lt;&gt;"&amp;"",'Priority Customer'!$BK$2:$BK$50000,TEXT(TODAY()-1,"mmm"))</f>
        <v>0</v>
      </c>
      <c r="U113" s="40">
        <f ca="1">COUNTIFS('Priority Customer'!$B$2:$B$50000,'Branch Summary'!F113,'Priority Customer'!$D$2:$D$50000,'Branch Summary'!G113,'Priority Customer'!$Z$2:$Z$50000,"&lt;&gt;"&amp;"",'Priority Customer'!$BK$2:$BK$50000,TEXT(TODAY()-1,"mmm"))</f>
        <v>7</v>
      </c>
      <c r="V113" s="26">
        <f t="shared" ca="1" si="12"/>
        <v>0</v>
      </c>
      <c r="W113" s="3">
        <f>COUNTIFS('FTNR Data'!$F$2:$F$49919,'Branch Summary'!F113,'FTNR Data'!$A$2:$A$49919,'Branch Summary'!G113,'FTNR Data'!$AX$2:$AX$49919,"Branch",'FTNR Data'!$S$2:$S$49919,"FTNR")</f>
        <v>0</v>
      </c>
      <c r="X113" s="3">
        <f>COUNTIFS('FTNR Data'!$F$2:$F$49919,'Branch Summary'!F113,'FTNR Data'!$A$2:$A$49919,'Branch Summary'!G113,'FTNR Data'!$AX$2:$AX$49919,"Branch")</f>
        <v>4</v>
      </c>
      <c r="Y113" s="11">
        <f t="shared" si="13"/>
        <v>0</v>
      </c>
      <c r="Z113" s="3">
        <f ca="1">COUNTIFS('FTNR Data'!$F$2:$F$49919,'Branch Summary'!F113,'FTNR Data'!$A$2:$A$49919,'Branch Summary'!G113,'FTNR Data'!$AX$2:$AX$49919,"PQM",'FTNR Data'!$S$2:$S$49919,"FTNR")+COUNTIFS('Priority Customer'!$B$2:$B$50000,'Branch Summary'!F113,'Priority Customer'!$D$2:$D$50000,'Branch Summary'!G113,'Priority Customer'!$Q$2:$Q$50000,"FTNR",'Priority Customer'!$Z$2:$Z$50000,"&lt;&gt;"&amp;"",'Priority Customer'!$BK$2:$BK$50000,TEXT(TODAY()-1,"mmm"))</f>
        <v>0</v>
      </c>
      <c r="AA113" s="3">
        <f ca="1">COUNTIFS('FTNR Data'!$F$2:$F$49919,'Branch Summary'!F113,'FTNR Data'!$A$2:$A$49919,'Branch Summary'!G113,'FTNR Data'!$AX$2:$AX$49919,"PQM")+COUNTIFS('Priority Customer'!$B$2:$B$50000,'Branch Summary'!F113,'Priority Customer'!$D$2:$D$50000,'Branch Summary'!G113,'Priority Customer'!$Z$2:$Z$50000,"&lt;&gt;"&amp;"",'Priority Customer'!$BK$2:$BK$50000,TEXT(TODAY()-1,"mmm"))</f>
        <v>16</v>
      </c>
      <c r="AB113" s="11">
        <f t="shared" ca="1" si="14"/>
        <v>0</v>
      </c>
      <c r="AC113" s="28">
        <f>IFERROR(COUNTIFS('GRT Data'!$F$2:$F$78519,'Branch Summary'!$F113,'GRT Data'!$A$2:$A$78519,'Branch Summary'!$G113,'GRT Data'!$AU$2:$AU$78519,"PQM",'GRT Data'!$CN$2:$CN$78519,0)/I113,"-")</f>
        <v>0.55555555555555558</v>
      </c>
      <c r="AD113" s="28">
        <f>IFERROR(COUNTIFS('GRT Data'!$F$2:$F$78519,'Branch Summary'!$F113,'GRT Data'!$A$2:$A$78519,'Branch Summary'!$G113,'GRT Data'!$AU$2:$AU$78519,"PQM",'GRT Data'!$CN$2:$CN$78519,1)/I113,"-")</f>
        <v>0.22222222222222221</v>
      </c>
      <c r="AE113" s="28">
        <f>IFERROR(COUNTIFS('GRT Data'!$F$2:$F$78519,'Branch Summary'!$F113,'GRT Data'!$A$2:$A$78519,'Branch Summary'!$G113,'GRT Data'!$AU$2:$AU$78519,"PQM",'GRT Data'!$CN$2:$CN$78519,2)/I113,"-")</f>
        <v>0</v>
      </c>
      <c r="AF113" s="28">
        <f>IFERROR(COUNTIFS('GRT Data'!$F$2:$F$78519,'Branch Summary'!$F113,'GRT Data'!$A$2:$A$78519,'Branch Summary'!$G113,'GRT Data'!$AU$2:$AU$78519,"PQM",'GRT Data'!$CN$2:$CN$78519,"&gt;"&amp;2)/I113,"-")</f>
        <v>0.22222222222222221</v>
      </c>
    </row>
    <row r="114" spans="1:32" x14ac:dyDescent="0.35">
      <c r="A114" s="18" t="s">
        <v>826</v>
      </c>
      <c r="B114" s="18" t="s">
        <v>15625</v>
      </c>
      <c r="C114" s="18" t="s">
        <v>791</v>
      </c>
      <c r="D114" s="18" t="s">
        <v>567</v>
      </c>
      <c r="E114" s="18" t="s">
        <v>646</v>
      </c>
      <c r="F114" s="19" t="s">
        <v>647</v>
      </c>
      <c r="G114" s="18" t="s">
        <v>277</v>
      </c>
      <c r="H114" s="3">
        <f>COUNTIFS('GRT Data'!$F$2:$F$78519,'Branch Summary'!F114,'GRT Data'!$A$2:$A$78519,'Branch Summary'!G114,'GRT Data'!$AU$2:$AU$78519,"Branch")</f>
        <v>0</v>
      </c>
      <c r="I114" s="3">
        <f>COUNTIFS('GRT Data'!$F$2:$F$78519,'Branch Summary'!F114,'GRT Data'!$A$2:$A$78519,'Branch Summary'!G114,'GRT Data'!$AU$2:$AU$78519,"PQM")</f>
        <v>4</v>
      </c>
      <c r="J114" s="3">
        <f t="shared" si="8"/>
        <v>4</v>
      </c>
      <c r="K114" s="11">
        <f t="shared" si="9"/>
        <v>1</v>
      </c>
      <c r="L114" s="3">
        <f ca="1">COUNTIFS('GRT Data'!$F$2:$F$78519,'Branch Summary'!F114,'GRT Data'!$A$2:$A$78519,'Branch Summary'!G114,'GRT Data'!$AU$2:$AU$78519,"Branch",'GRT Data'!$AR$2:$AR$78519,$L$3)</f>
        <v>0</v>
      </c>
      <c r="M114" s="3">
        <f ca="1">COUNTIFS('GRT Data'!$F$2:$F$78519,'Branch Summary'!F114,'GRT Data'!$A$2:$A$78519,'Branch Summary'!G114,'GRT Data'!$AU$2:$AU$78519,"PQM",'GRT Data'!$AR$2:$AR$78519,$L$3)</f>
        <v>0</v>
      </c>
      <c r="N114" s="3">
        <f t="shared" ca="1" si="10"/>
        <v>0</v>
      </c>
      <c r="O114" s="11" t="str">
        <f t="shared" ca="1" si="11"/>
        <v>-</v>
      </c>
      <c r="P114" s="40">
        <f>COUNTIF('Ujala Plus DB'!$A$2:$A$40166,'Branch Summary'!G114)</f>
        <v>5</v>
      </c>
      <c r="Q114" s="43">
        <f>SUMIF('Ujala Plus DB'!$A$2:$A$40166,'Branch Summary'!G114,'Ujala Plus DB'!$W$2:$W$40166)</f>
        <v>437000</v>
      </c>
      <c r="R114" s="40">
        <f>COUNTIFS('Priority Customer'!$B$2:$B$45498,'Branch Summary'!F114,'Priority Customer'!$D$2:$D$45498,'Branch Summary'!G114,'Priority Customer'!$BD$2:$BD$45498,"&lt;&gt;"&amp;"")</f>
        <v>5</v>
      </c>
      <c r="S114" s="43">
        <f>SUMIFS('Priority Customer'!$L$2:$L$45498,'Priority Customer'!$B$2:$B$45498,'Branch Summary'!F114,'Priority Customer'!$D$2:$D$45498,'Branch Summary'!G114,'Priority Customer'!$BD$2:$BD$45498,"&lt;&gt;"&amp;"")</f>
        <v>437000</v>
      </c>
      <c r="T114" s="40">
        <f ca="1">COUNTIFS('Priority Customer'!$B$2:$B$50000,'Branch Summary'!F114,'Priority Customer'!$D$2:$D$50000,'Branch Summary'!G114,'Priority Customer'!$Q$2:$Q$50000,"FTNR",'Priority Customer'!$Z$2:$Z$50000,"&lt;&gt;"&amp;"",'Priority Customer'!$BK$2:$BK$50000,TEXT(TODAY()-1,"mmm"))</f>
        <v>1</v>
      </c>
      <c r="U114" s="40">
        <f ca="1">COUNTIFS('Priority Customer'!$B$2:$B$50000,'Branch Summary'!F114,'Priority Customer'!$D$2:$D$50000,'Branch Summary'!G114,'Priority Customer'!$Z$2:$Z$50000,"&lt;&gt;"&amp;"",'Priority Customer'!$BK$2:$BK$50000,TEXT(TODAY()-1,"mmm"))</f>
        <v>5</v>
      </c>
      <c r="V114" s="26">
        <f t="shared" ca="1" si="12"/>
        <v>0.2</v>
      </c>
      <c r="W114" s="3">
        <f>COUNTIFS('FTNR Data'!$F$2:$F$49919,'Branch Summary'!F114,'FTNR Data'!$A$2:$A$49919,'Branch Summary'!G114,'FTNR Data'!$AX$2:$AX$49919,"Branch",'FTNR Data'!$S$2:$S$49919,"FTNR")</f>
        <v>0</v>
      </c>
      <c r="X114" s="3">
        <f>COUNTIFS('FTNR Data'!$F$2:$F$49919,'Branch Summary'!F114,'FTNR Data'!$A$2:$A$49919,'Branch Summary'!G114,'FTNR Data'!$AX$2:$AX$49919,"Branch")</f>
        <v>0</v>
      </c>
      <c r="Y114" s="11" t="str">
        <f t="shared" si="13"/>
        <v>-</v>
      </c>
      <c r="Z114" s="3">
        <f ca="1">COUNTIFS('FTNR Data'!$F$2:$F$49919,'Branch Summary'!F114,'FTNR Data'!$A$2:$A$49919,'Branch Summary'!G114,'FTNR Data'!$AX$2:$AX$49919,"PQM",'FTNR Data'!$S$2:$S$49919,"FTNR")+COUNTIFS('Priority Customer'!$B$2:$B$50000,'Branch Summary'!F114,'Priority Customer'!$D$2:$D$50000,'Branch Summary'!G114,'Priority Customer'!$Q$2:$Q$50000,"FTNR",'Priority Customer'!$Z$2:$Z$50000,"&lt;&gt;"&amp;"",'Priority Customer'!$BK$2:$BK$50000,TEXT(TODAY()-1,"mmm"))</f>
        <v>2</v>
      </c>
      <c r="AA114" s="3">
        <f ca="1">COUNTIFS('FTNR Data'!$F$2:$F$49919,'Branch Summary'!F114,'FTNR Data'!$A$2:$A$49919,'Branch Summary'!G114,'FTNR Data'!$AX$2:$AX$49919,"PQM")+COUNTIFS('Priority Customer'!$B$2:$B$50000,'Branch Summary'!F114,'Priority Customer'!$D$2:$D$50000,'Branch Summary'!G114,'Priority Customer'!$Z$2:$Z$50000,"&lt;&gt;"&amp;"",'Priority Customer'!$BK$2:$BK$50000,TEXT(TODAY()-1,"mmm"))</f>
        <v>9</v>
      </c>
      <c r="AB114" s="11">
        <f t="shared" ca="1" si="14"/>
        <v>0.22222222222222221</v>
      </c>
      <c r="AC114" s="28">
        <f>IFERROR(COUNTIFS('GRT Data'!$F$2:$F$78519,'Branch Summary'!$F114,'GRT Data'!$A$2:$A$78519,'Branch Summary'!$G114,'GRT Data'!$AU$2:$AU$78519,"PQM",'GRT Data'!$CN$2:$CN$78519,0)/I114,"-")</f>
        <v>0.75</v>
      </c>
      <c r="AD114" s="28">
        <f>IFERROR(COUNTIFS('GRT Data'!$F$2:$F$78519,'Branch Summary'!$F114,'GRT Data'!$A$2:$A$78519,'Branch Summary'!$G114,'GRT Data'!$AU$2:$AU$78519,"PQM",'GRT Data'!$CN$2:$CN$78519,1)/I114,"-")</f>
        <v>0.25</v>
      </c>
      <c r="AE114" s="28">
        <f>IFERROR(COUNTIFS('GRT Data'!$F$2:$F$78519,'Branch Summary'!$F114,'GRT Data'!$A$2:$A$78519,'Branch Summary'!$G114,'GRT Data'!$AU$2:$AU$78519,"PQM",'GRT Data'!$CN$2:$CN$78519,2)/I114,"-")</f>
        <v>0</v>
      </c>
      <c r="AF114" s="28">
        <f>IFERROR(COUNTIFS('GRT Data'!$F$2:$F$78519,'Branch Summary'!$F114,'GRT Data'!$A$2:$A$78519,'Branch Summary'!$G114,'GRT Data'!$AU$2:$AU$78519,"PQM",'GRT Data'!$CN$2:$CN$78519,"&gt;"&amp;2)/I114,"-")</f>
        <v>0</v>
      </c>
    </row>
    <row r="115" spans="1:32" x14ac:dyDescent="0.35">
      <c r="A115" s="18" t="s">
        <v>826</v>
      </c>
      <c r="B115" s="18" t="s">
        <v>15625</v>
      </c>
      <c r="C115" s="18" t="s">
        <v>791</v>
      </c>
      <c r="D115" s="18" t="s">
        <v>567</v>
      </c>
      <c r="E115" s="18" t="s">
        <v>644</v>
      </c>
      <c r="F115" s="19" t="s">
        <v>645</v>
      </c>
      <c r="G115" s="18" t="s">
        <v>275</v>
      </c>
      <c r="H115" s="3">
        <f>COUNTIFS('GRT Data'!$F$2:$F$78519,'Branch Summary'!F115,'GRT Data'!$A$2:$A$78519,'Branch Summary'!G115,'GRT Data'!$AU$2:$AU$78519,"Branch")</f>
        <v>0</v>
      </c>
      <c r="I115" s="3">
        <f>COUNTIFS('GRT Data'!$F$2:$F$78519,'Branch Summary'!F115,'GRT Data'!$A$2:$A$78519,'Branch Summary'!G115,'GRT Data'!$AU$2:$AU$78519,"PQM")</f>
        <v>3</v>
      </c>
      <c r="J115" s="3">
        <f t="shared" si="8"/>
        <v>3</v>
      </c>
      <c r="K115" s="11">
        <f t="shared" si="9"/>
        <v>1</v>
      </c>
      <c r="L115" s="3">
        <f ca="1">COUNTIFS('GRT Data'!$F$2:$F$78519,'Branch Summary'!F115,'GRT Data'!$A$2:$A$78519,'Branch Summary'!G115,'GRT Data'!$AU$2:$AU$78519,"Branch",'GRT Data'!$AR$2:$AR$78519,$L$3)</f>
        <v>0</v>
      </c>
      <c r="M115" s="3">
        <f ca="1">COUNTIFS('GRT Data'!$F$2:$F$78519,'Branch Summary'!F115,'GRT Data'!$A$2:$A$78519,'Branch Summary'!G115,'GRT Data'!$AU$2:$AU$78519,"PQM",'GRT Data'!$AR$2:$AR$78519,$L$3)</f>
        <v>0</v>
      </c>
      <c r="N115" s="3">
        <f t="shared" ca="1" si="10"/>
        <v>0</v>
      </c>
      <c r="O115" s="11" t="str">
        <f t="shared" ca="1" si="11"/>
        <v>-</v>
      </c>
      <c r="P115" s="40">
        <f>COUNTIF('Ujala Plus DB'!$A$2:$A$40166,'Branch Summary'!G115)</f>
        <v>4</v>
      </c>
      <c r="Q115" s="43">
        <f>SUMIF('Ujala Plus DB'!$A$2:$A$40166,'Branch Summary'!G115,'Ujala Plus DB'!$W$2:$W$40166)</f>
        <v>267000</v>
      </c>
      <c r="R115" s="40">
        <f>COUNTIFS('Priority Customer'!$B$2:$B$45498,'Branch Summary'!F115,'Priority Customer'!$D$2:$D$45498,'Branch Summary'!G115,'Priority Customer'!$BD$2:$BD$45498,"&lt;&gt;"&amp;"")</f>
        <v>4</v>
      </c>
      <c r="S115" s="43">
        <f>SUMIFS('Priority Customer'!$L$2:$L$45498,'Priority Customer'!$B$2:$B$45498,'Branch Summary'!F115,'Priority Customer'!$D$2:$D$45498,'Branch Summary'!G115,'Priority Customer'!$BD$2:$BD$45498,"&lt;&gt;"&amp;"")</f>
        <v>267000</v>
      </c>
      <c r="T115" s="40">
        <f ca="1">COUNTIFS('Priority Customer'!$B$2:$B$50000,'Branch Summary'!F115,'Priority Customer'!$D$2:$D$50000,'Branch Summary'!G115,'Priority Customer'!$Q$2:$Q$50000,"FTNR",'Priority Customer'!$Z$2:$Z$50000,"&lt;&gt;"&amp;"",'Priority Customer'!$BK$2:$BK$50000,TEXT(TODAY()-1,"mmm"))</f>
        <v>0</v>
      </c>
      <c r="U115" s="40">
        <f ca="1">COUNTIFS('Priority Customer'!$B$2:$B$50000,'Branch Summary'!F115,'Priority Customer'!$D$2:$D$50000,'Branch Summary'!G115,'Priority Customer'!$Z$2:$Z$50000,"&lt;&gt;"&amp;"",'Priority Customer'!$BK$2:$BK$50000,TEXT(TODAY()-1,"mmm"))</f>
        <v>4</v>
      </c>
      <c r="V115" s="26">
        <f t="shared" ca="1" si="12"/>
        <v>0</v>
      </c>
      <c r="W115" s="3">
        <f>COUNTIFS('FTNR Data'!$F$2:$F$49919,'Branch Summary'!F115,'FTNR Data'!$A$2:$A$49919,'Branch Summary'!G115,'FTNR Data'!$AX$2:$AX$49919,"Branch",'FTNR Data'!$S$2:$S$49919,"FTNR")</f>
        <v>0</v>
      </c>
      <c r="X115" s="3">
        <f>COUNTIFS('FTNR Data'!$F$2:$F$49919,'Branch Summary'!F115,'FTNR Data'!$A$2:$A$49919,'Branch Summary'!G115,'FTNR Data'!$AX$2:$AX$49919,"Branch")</f>
        <v>0</v>
      </c>
      <c r="Y115" s="11" t="str">
        <f t="shared" si="13"/>
        <v>-</v>
      </c>
      <c r="Z115" s="3">
        <f ca="1">COUNTIFS('FTNR Data'!$F$2:$F$49919,'Branch Summary'!F115,'FTNR Data'!$A$2:$A$49919,'Branch Summary'!G115,'FTNR Data'!$AX$2:$AX$49919,"PQM",'FTNR Data'!$S$2:$S$49919,"FTNR")+COUNTIFS('Priority Customer'!$B$2:$B$50000,'Branch Summary'!F115,'Priority Customer'!$D$2:$D$50000,'Branch Summary'!G115,'Priority Customer'!$Q$2:$Q$50000,"FTNR",'Priority Customer'!$Z$2:$Z$50000,"&lt;&gt;"&amp;"",'Priority Customer'!$BK$2:$BK$50000,TEXT(TODAY()-1,"mmm"))</f>
        <v>0</v>
      </c>
      <c r="AA115" s="3">
        <f ca="1">COUNTIFS('FTNR Data'!$F$2:$F$49919,'Branch Summary'!F115,'FTNR Data'!$A$2:$A$49919,'Branch Summary'!G115,'FTNR Data'!$AX$2:$AX$49919,"PQM")+COUNTIFS('Priority Customer'!$B$2:$B$50000,'Branch Summary'!F115,'Priority Customer'!$D$2:$D$50000,'Branch Summary'!G115,'Priority Customer'!$Z$2:$Z$50000,"&lt;&gt;"&amp;"",'Priority Customer'!$BK$2:$BK$50000,TEXT(TODAY()-1,"mmm"))</f>
        <v>7</v>
      </c>
      <c r="AB115" s="11">
        <f t="shared" ca="1" si="14"/>
        <v>0</v>
      </c>
      <c r="AC115" s="28">
        <f>IFERROR(COUNTIFS('GRT Data'!$F$2:$F$78519,'Branch Summary'!$F115,'GRT Data'!$A$2:$A$78519,'Branch Summary'!$G115,'GRT Data'!$AU$2:$AU$78519,"PQM",'GRT Data'!$CN$2:$CN$78519,0)/I115,"-")</f>
        <v>1</v>
      </c>
      <c r="AD115" s="28">
        <f>IFERROR(COUNTIFS('GRT Data'!$F$2:$F$78519,'Branch Summary'!$F115,'GRT Data'!$A$2:$A$78519,'Branch Summary'!$G115,'GRT Data'!$AU$2:$AU$78519,"PQM",'GRT Data'!$CN$2:$CN$78519,1)/I115,"-")</f>
        <v>0</v>
      </c>
      <c r="AE115" s="28">
        <f>IFERROR(COUNTIFS('GRT Data'!$F$2:$F$78519,'Branch Summary'!$F115,'GRT Data'!$A$2:$A$78519,'Branch Summary'!$G115,'GRT Data'!$AU$2:$AU$78519,"PQM",'GRT Data'!$CN$2:$CN$78519,2)/I115,"-")</f>
        <v>0</v>
      </c>
      <c r="AF115" s="28">
        <f>IFERROR(COUNTIFS('GRT Data'!$F$2:$F$78519,'Branch Summary'!$F115,'GRT Data'!$A$2:$A$78519,'Branch Summary'!$G115,'GRT Data'!$AU$2:$AU$78519,"PQM",'GRT Data'!$CN$2:$CN$78519,"&gt;"&amp;2)/I115,"-")</f>
        <v>0</v>
      </c>
    </row>
    <row r="116" spans="1:32" x14ac:dyDescent="0.35">
      <c r="A116" s="18" t="s">
        <v>826</v>
      </c>
      <c r="B116" s="18" t="s">
        <v>15626</v>
      </c>
      <c r="C116" s="18" t="s">
        <v>791</v>
      </c>
      <c r="D116" s="18" t="s">
        <v>567</v>
      </c>
      <c r="E116" s="18" t="s">
        <v>570</v>
      </c>
      <c r="F116" s="19" t="s">
        <v>571</v>
      </c>
      <c r="G116" s="18" t="s">
        <v>238</v>
      </c>
      <c r="H116" s="3">
        <f>COUNTIFS('GRT Data'!$F$2:$F$78519,'Branch Summary'!F116,'GRT Data'!$A$2:$A$78519,'Branch Summary'!G116,'GRT Data'!$AU$2:$AU$78519,"Branch")</f>
        <v>1</v>
      </c>
      <c r="I116" s="3">
        <f>COUNTIFS('GRT Data'!$F$2:$F$78519,'Branch Summary'!F116,'GRT Data'!$A$2:$A$78519,'Branch Summary'!G116,'GRT Data'!$AU$2:$AU$78519,"PQM")</f>
        <v>5</v>
      </c>
      <c r="J116" s="3">
        <f t="shared" si="8"/>
        <v>6</v>
      </c>
      <c r="K116" s="11">
        <f t="shared" si="9"/>
        <v>0.83333333333333337</v>
      </c>
      <c r="L116" s="3">
        <f ca="1">COUNTIFS('GRT Data'!$F$2:$F$78519,'Branch Summary'!F116,'GRT Data'!$A$2:$A$78519,'Branch Summary'!G116,'GRT Data'!$AU$2:$AU$78519,"Branch",'GRT Data'!$AR$2:$AR$78519,$L$3)</f>
        <v>0</v>
      </c>
      <c r="M116" s="3">
        <f ca="1">COUNTIFS('GRT Data'!$F$2:$F$78519,'Branch Summary'!F116,'GRT Data'!$A$2:$A$78519,'Branch Summary'!G116,'GRT Data'!$AU$2:$AU$78519,"PQM",'GRT Data'!$AR$2:$AR$78519,$L$3)</f>
        <v>1</v>
      </c>
      <c r="N116" s="3">
        <f t="shared" ca="1" si="10"/>
        <v>1</v>
      </c>
      <c r="O116" s="11">
        <f t="shared" ca="1" si="11"/>
        <v>1</v>
      </c>
      <c r="P116" s="40">
        <f>COUNTIF('Ujala Plus DB'!$A$2:$A$40166,'Branch Summary'!G116)</f>
        <v>6</v>
      </c>
      <c r="Q116" s="43">
        <f>SUMIF('Ujala Plus DB'!$A$2:$A$40166,'Branch Summary'!G116,'Ujala Plus DB'!$W$2:$W$40166)</f>
        <v>520000</v>
      </c>
      <c r="R116" s="40">
        <f>COUNTIFS('Priority Customer'!$B$2:$B$45498,'Branch Summary'!F116,'Priority Customer'!$D$2:$D$45498,'Branch Summary'!G116,'Priority Customer'!$BD$2:$BD$45498,"&lt;&gt;"&amp;"")</f>
        <v>3</v>
      </c>
      <c r="S116" s="43">
        <f>SUMIFS('Priority Customer'!$L$2:$L$45498,'Priority Customer'!$B$2:$B$45498,'Branch Summary'!F116,'Priority Customer'!$D$2:$D$45498,'Branch Summary'!G116,'Priority Customer'!$BD$2:$BD$45498,"&lt;&gt;"&amp;"")</f>
        <v>250000</v>
      </c>
      <c r="T116" s="40">
        <f ca="1">COUNTIFS('Priority Customer'!$B$2:$B$50000,'Branch Summary'!F116,'Priority Customer'!$D$2:$D$50000,'Branch Summary'!G116,'Priority Customer'!$Q$2:$Q$50000,"FTNR",'Priority Customer'!$Z$2:$Z$50000,"&lt;&gt;"&amp;"",'Priority Customer'!$BK$2:$BK$50000,TEXT(TODAY()-1,"mmm"))</f>
        <v>0</v>
      </c>
      <c r="U116" s="40">
        <f ca="1">COUNTIFS('Priority Customer'!$B$2:$B$50000,'Branch Summary'!F116,'Priority Customer'!$D$2:$D$50000,'Branch Summary'!G116,'Priority Customer'!$Z$2:$Z$50000,"&lt;&gt;"&amp;"",'Priority Customer'!$BK$2:$BK$50000,TEXT(TODAY()-1,"mmm"))</f>
        <v>3</v>
      </c>
      <c r="V116" s="26">
        <f t="shared" ca="1" si="12"/>
        <v>0</v>
      </c>
      <c r="W116" s="3">
        <f>COUNTIFS('FTNR Data'!$F$2:$F$49919,'Branch Summary'!F116,'FTNR Data'!$A$2:$A$49919,'Branch Summary'!G116,'FTNR Data'!$AX$2:$AX$49919,"Branch",'FTNR Data'!$S$2:$S$49919,"FTNR")</f>
        <v>0</v>
      </c>
      <c r="X116" s="3">
        <f>COUNTIFS('FTNR Data'!$F$2:$F$49919,'Branch Summary'!F116,'FTNR Data'!$A$2:$A$49919,'Branch Summary'!G116,'FTNR Data'!$AX$2:$AX$49919,"Branch")</f>
        <v>1</v>
      </c>
      <c r="Y116" s="11">
        <f t="shared" si="13"/>
        <v>0</v>
      </c>
      <c r="Z116" s="3">
        <f ca="1">COUNTIFS('FTNR Data'!$F$2:$F$49919,'Branch Summary'!F116,'FTNR Data'!$A$2:$A$49919,'Branch Summary'!G116,'FTNR Data'!$AX$2:$AX$49919,"PQM",'FTNR Data'!$S$2:$S$49919,"FTNR")+COUNTIFS('Priority Customer'!$B$2:$B$50000,'Branch Summary'!F116,'Priority Customer'!$D$2:$D$50000,'Branch Summary'!G116,'Priority Customer'!$Q$2:$Q$50000,"FTNR",'Priority Customer'!$Z$2:$Z$50000,"&lt;&gt;"&amp;"",'Priority Customer'!$BK$2:$BK$50000,TEXT(TODAY()-1,"mmm"))</f>
        <v>0</v>
      </c>
      <c r="AA116" s="3">
        <f ca="1">COUNTIFS('FTNR Data'!$F$2:$F$49919,'Branch Summary'!F116,'FTNR Data'!$A$2:$A$49919,'Branch Summary'!G116,'FTNR Data'!$AX$2:$AX$49919,"PQM")+COUNTIFS('Priority Customer'!$B$2:$B$50000,'Branch Summary'!F116,'Priority Customer'!$D$2:$D$50000,'Branch Summary'!G116,'Priority Customer'!$Z$2:$Z$50000,"&lt;&gt;"&amp;"",'Priority Customer'!$BK$2:$BK$50000,TEXT(TODAY()-1,"mmm"))</f>
        <v>8</v>
      </c>
      <c r="AB116" s="11">
        <f t="shared" ca="1" si="14"/>
        <v>0</v>
      </c>
      <c r="AC116" s="28">
        <f>IFERROR(COUNTIFS('GRT Data'!$F$2:$F$78519,'Branch Summary'!$F116,'GRT Data'!$A$2:$A$78519,'Branch Summary'!$G116,'GRT Data'!$AU$2:$AU$78519,"PQM",'GRT Data'!$CN$2:$CN$78519,0)/I116,"-")</f>
        <v>1</v>
      </c>
      <c r="AD116" s="28">
        <f>IFERROR(COUNTIFS('GRT Data'!$F$2:$F$78519,'Branch Summary'!$F116,'GRT Data'!$A$2:$A$78519,'Branch Summary'!$G116,'GRT Data'!$AU$2:$AU$78519,"PQM",'GRT Data'!$CN$2:$CN$78519,1)/I116,"-")</f>
        <v>0</v>
      </c>
      <c r="AE116" s="28">
        <f>IFERROR(COUNTIFS('GRT Data'!$F$2:$F$78519,'Branch Summary'!$F116,'GRT Data'!$A$2:$A$78519,'Branch Summary'!$G116,'GRT Data'!$AU$2:$AU$78519,"PQM",'GRT Data'!$CN$2:$CN$78519,2)/I116,"-")</f>
        <v>0</v>
      </c>
      <c r="AF116" s="28">
        <f>IFERROR(COUNTIFS('GRT Data'!$F$2:$F$78519,'Branch Summary'!$F116,'GRT Data'!$A$2:$A$78519,'Branch Summary'!$G116,'GRT Data'!$AU$2:$AU$78519,"PQM",'GRT Data'!$CN$2:$CN$78519,"&gt;"&amp;2)/I116,"-")</f>
        <v>0</v>
      </c>
    </row>
    <row r="117" spans="1:32" x14ac:dyDescent="0.35">
      <c r="A117" s="18" t="s">
        <v>826</v>
      </c>
      <c r="B117" s="18" t="s">
        <v>15626</v>
      </c>
      <c r="C117" s="18" t="s">
        <v>791</v>
      </c>
      <c r="D117" s="18" t="s">
        <v>567</v>
      </c>
      <c r="E117" s="18" t="s">
        <v>634</v>
      </c>
      <c r="F117" s="19" t="s">
        <v>635</v>
      </c>
      <c r="G117" s="18" t="s">
        <v>270</v>
      </c>
      <c r="H117" s="3">
        <f>COUNTIFS('GRT Data'!$F$2:$F$78519,'Branch Summary'!F117,'GRT Data'!$A$2:$A$78519,'Branch Summary'!G117,'GRT Data'!$AU$2:$AU$78519,"Branch")</f>
        <v>13</v>
      </c>
      <c r="I117" s="3">
        <f>COUNTIFS('GRT Data'!$F$2:$F$78519,'Branch Summary'!F117,'GRT Data'!$A$2:$A$78519,'Branch Summary'!G117,'GRT Data'!$AU$2:$AU$78519,"PQM")</f>
        <v>1</v>
      </c>
      <c r="J117" s="3">
        <f t="shared" si="8"/>
        <v>14</v>
      </c>
      <c r="K117" s="11">
        <f t="shared" si="9"/>
        <v>7.1428571428571425E-2</v>
      </c>
      <c r="L117" s="3">
        <f ca="1">COUNTIFS('GRT Data'!$F$2:$F$78519,'Branch Summary'!F117,'GRT Data'!$A$2:$A$78519,'Branch Summary'!G117,'GRT Data'!$AU$2:$AU$78519,"Branch",'GRT Data'!$AR$2:$AR$78519,$L$3)</f>
        <v>2</v>
      </c>
      <c r="M117" s="3">
        <f ca="1">COUNTIFS('GRT Data'!$F$2:$F$78519,'Branch Summary'!F117,'GRT Data'!$A$2:$A$78519,'Branch Summary'!G117,'GRT Data'!$AU$2:$AU$78519,"PQM",'GRT Data'!$AR$2:$AR$78519,$L$3)</f>
        <v>0</v>
      </c>
      <c r="N117" s="3">
        <f t="shared" ca="1" si="10"/>
        <v>2</v>
      </c>
      <c r="O117" s="11">
        <f t="shared" ca="1" si="11"/>
        <v>0</v>
      </c>
      <c r="P117" s="40">
        <f>COUNTIF('Ujala Plus DB'!$A$2:$A$40166,'Branch Summary'!G117)</f>
        <v>6</v>
      </c>
      <c r="Q117" s="43">
        <f>SUMIF('Ujala Plus DB'!$A$2:$A$40166,'Branch Summary'!G117,'Ujala Plus DB'!$W$2:$W$40166)</f>
        <v>400000</v>
      </c>
      <c r="R117" s="40">
        <f>COUNTIFS('Priority Customer'!$B$2:$B$45498,'Branch Summary'!F117,'Priority Customer'!$D$2:$D$45498,'Branch Summary'!G117,'Priority Customer'!$BD$2:$BD$45498,"&lt;&gt;"&amp;"")</f>
        <v>2</v>
      </c>
      <c r="S117" s="43">
        <f>SUMIFS('Priority Customer'!$L$2:$L$45498,'Priority Customer'!$B$2:$B$45498,'Branch Summary'!F117,'Priority Customer'!$D$2:$D$45498,'Branch Summary'!G117,'Priority Customer'!$BD$2:$BD$45498,"&lt;&gt;"&amp;"")</f>
        <v>130000</v>
      </c>
      <c r="T117" s="40">
        <f ca="1">COUNTIFS('Priority Customer'!$B$2:$B$50000,'Branch Summary'!F117,'Priority Customer'!$D$2:$D$50000,'Branch Summary'!G117,'Priority Customer'!$Q$2:$Q$50000,"FTNR",'Priority Customer'!$Z$2:$Z$50000,"&lt;&gt;"&amp;"",'Priority Customer'!$BK$2:$BK$50000,TEXT(TODAY()-1,"mmm"))</f>
        <v>0</v>
      </c>
      <c r="U117" s="40">
        <f ca="1">COUNTIFS('Priority Customer'!$B$2:$B$50000,'Branch Summary'!F117,'Priority Customer'!$D$2:$D$50000,'Branch Summary'!G117,'Priority Customer'!$Z$2:$Z$50000,"&lt;&gt;"&amp;"",'Priority Customer'!$BK$2:$BK$50000,TEXT(TODAY()-1,"mmm"))</f>
        <v>2</v>
      </c>
      <c r="V117" s="26">
        <f t="shared" ca="1" si="12"/>
        <v>0</v>
      </c>
      <c r="W117" s="3">
        <f>COUNTIFS('FTNR Data'!$F$2:$F$49919,'Branch Summary'!F117,'FTNR Data'!$A$2:$A$49919,'Branch Summary'!G117,'FTNR Data'!$AX$2:$AX$49919,"Branch",'FTNR Data'!$S$2:$S$49919,"FTNR")</f>
        <v>0</v>
      </c>
      <c r="X117" s="3">
        <f>COUNTIFS('FTNR Data'!$F$2:$F$49919,'Branch Summary'!F117,'FTNR Data'!$A$2:$A$49919,'Branch Summary'!G117,'FTNR Data'!$AX$2:$AX$49919,"Branch")</f>
        <v>13</v>
      </c>
      <c r="Y117" s="11">
        <f t="shared" si="13"/>
        <v>0</v>
      </c>
      <c r="Z117" s="3">
        <f ca="1">COUNTIFS('FTNR Data'!$F$2:$F$49919,'Branch Summary'!F117,'FTNR Data'!$A$2:$A$49919,'Branch Summary'!G117,'FTNR Data'!$AX$2:$AX$49919,"PQM",'FTNR Data'!$S$2:$S$49919,"FTNR")+COUNTIFS('Priority Customer'!$B$2:$B$50000,'Branch Summary'!F117,'Priority Customer'!$D$2:$D$50000,'Branch Summary'!G117,'Priority Customer'!$Q$2:$Q$50000,"FTNR",'Priority Customer'!$Z$2:$Z$50000,"&lt;&gt;"&amp;"",'Priority Customer'!$BK$2:$BK$50000,TEXT(TODAY()-1,"mmm"))</f>
        <v>0</v>
      </c>
      <c r="AA117" s="3">
        <f ca="1">COUNTIFS('FTNR Data'!$F$2:$F$49919,'Branch Summary'!F117,'FTNR Data'!$A$2:$A$49919,'Branch Summary'!G117,'FTNR Data'!$AX$2:$AX$49919,"PQM")+COUNTIFS('Priority Customer'!$B$2:$B$50000,'Branch Summary'!F117,'Priority Customer'!$D$2:$D$50000,'Branch Summary'!G117,'Priority Customer'!$Z$2:$Z$50000,"&lt;&gt;"&amp;"",'Priority Customer'!$BK$2:$BK$50000,TEXT(TODAY()-1,"mmm"))</f>
        <v>3</v>
      </c>
      <c r="AB117" s="11">
        <f t="shared" ca="1" si="14"/>
        <v>0</v>
      </c>
      <c r="AC117" s="28">
        <f>IFERROR(COUNTIFS('GRT Data'!$F$2:$F$78519,'Branch Summary'!$F117,'GRT Data'!$A$2:$A$78519,'Branch Summary'!$G117,'GRT Data'!$AU$2:$AU$78519,"PQM",'GRT Data'!$CN$2:$CN$78519,0)/I117,"-")</f>
        <v>1</v>
      </c>
      <c r="AD117" s="28">
        <f>IFERROR(COUNTIFS('GRT Data'!$F$2:$F$78519,'Branch Summary'!$F117,'GRT Data'!$A$2:$A$78519,'Branch Summary'!$G117,'GRT Data'!$AU$2:$AU$78519,"PQM",'GRT Data'!$CN$2:$CN$78519,1)/I117,"-")</f>
        <v>0</v>
      </c>
      <c r="AE117" s="28">
        <f>IFERROR(COUNTIFS('GRT Data'!$F$2:$F$78519,'Branch Summary'!$F117,'GRT Data'!$A$2:$A$78519,'Branch Summary'!$G117,'GRT Data'!$AU$2:$AU$78519,"PQM",'GRT Data'!$CN$2:$CN$78519,2)/I117,"-")</f>
        <v>0</v>
      </c>
      <c r="AF117" s="28">
        <f>IFERROR(COUNTIFS('GRT Data'!$F$2:$F$78519,'Branch Summary'!$F117,'GRT Data'!$A$2:$A$78519,'Branch Summary'!$G117,'GRT Data'!$AU$2:$AU$78519,"PQM",'GRT Data'!$CN$2:$CN$78519,"&gt;"&amp;2)/I117,"-")</f>
        <v>0</v>
      </c>
    </row>
    <row r="118" spans="1:32" x14ac:dyDescent="0.35">
      <c r="A118" s="18" t="s">
        <v>826</v>
      </c>
      <c r="B118" s="18" t="s">
        <v>15626</v>
      </c>
      <c r="C118" s="18" t="s">
        <v>791</v>
      </c>
      <c r="D118" s="18" t="s">
        <v>567</v>
      </c>
      <c r="E118" s="18" t="s">
        <v>568</v>
      </c>
      <c r="F118" s="19" t="s">
        <v>569</v>
      </c>
      <c r="G118" s="18" t="s">
        <v>237</v>
      </c>
      <c r="H118" s="3">
        <f>COUNTIFS('GRT Data'!$F$2:$F$78519,'Branch Summary'!F118,'GRT Data'!$A$2:$A$78519,'Branch Summary'!G118,'GRT Data'!$AU$2:$AU$78519,"Branch")</f>
        <v>2</v>
      </c>
      <c r="I118" s="3">
        <f>COUNTIFS('GRT Data'!$F$2:$F$78519,'Branch Summary'!F118,'GRT Data'!$A$2:$A$78519,'Branch Summary'!G118,'GRT Data'!$AU$2:$AU$78519,"PQM")</f>
        <v>5</v>
      </c>
      <c r="J118" s="3">
        <f t="shared" si="8"/>
        <v>7</v>
      </c>
      <c r="K118" s="11">
        <f t="shared" si="9"/>
        <v>0.7142857142857143</v>
      </c>
      <c r="L118" s="3">
        <f ca="1">COUNTIFS('GRT Data'!$F$2:$F$78519,'Branch Summary'!F118,'GRT Data'!$A$2:$A$78519,'Branch Summary'!G118,'GRT Data'!$AU$2:$AU$78519,"Branch",'GRT Data'!$AR$2:$AR$78519,$L$3)</f>
        <v>2</v>
      </c>
      <c r="M118" s="3">
        <f ca="1">COUNTIFS('GRT Data'!$F$2:$F$78519,'Branch Summary'!F118,'GRT Data'!$A$2:$A$78519,'Branch Summary'!G118,'GRT Data'!$AU$2:$AU$78519,"PQM",'GRT Data'!$AR$2:$AR$78519,$L$3)</f>
        <v>0</v>
      </c>
      <c r="N118" s="3">
        <f t="shared" ca="1" si="10"/>
        <v>2</v>
      </c>
      <c r="O118" s="11">
        <f t="shared" ca="1" si="11"/>
        <v>0</v>
      </c>
      <c r="P118" s="40">
        <f>COUNTIF('Ujala Plus DB'!$A$2:$A$40166,'Branch Summary'!G118)</f>
        <v>4</v>
      </c>
      <c r="Q118" s="43">
        <f>SUMIF('Ujala Plus DB'!$A$2:$A$40166,'Branch Summary'!G118,'Ujala Plus DB'!$W$2:$W$40166)</f>
        <v>272000</v>
      </c>
      <c r="R118" s="40">
        <f>COUNTIFS('Priority Customer'!$B$2:$B$45498,'Branch Summary'!F118,'Priority Customer'!$D$2:$D$45498,'Branch Summary'!G118,'Priority Customer'!$BD$2:$BD$45498,"&lt;&gt;"&amp;"")</f>
        <v>2</v>
      </c>
      <c r="S118" s="43">
        <f>SUMIFS('Priority Customer'!$L$2:$L$45498,'Priority Customer'!$B$2:$B$45498,'Branch Summary'!F118,'Priority Customer'!$D$2:$D$45498,'Branch Summary'!G118,'Priority Customer'!$BD$2:$BD$45498,"&lt;&gt;"&amp;"")</f>
        <v>137000</v>
      </c>
      <c r="T118" s="40">
        <f ca="1">COUNTIFS('Priority Customer'!$B$2:$B$50000,'Branch Summary'!F118,'Priority Customer'!$D$2:$D$50000,'Branch Summary'!G118,'Priority Customer'!$Q$2:$Q$50000,"FTNR",'Priority Customer'!$Z$2:$Z$50000,"&lt;&gt;"&amp;"",'Priority Customer'!$BK$2:$BK$50000,TEXT(TODAY()-1,"mmm"))</f>
        <v>0</v>
      </c>
      <c r="U118" s="40">
        <f ca="1">COUNTIFS('Priority Customer'!$B$2:$B$50000,'Branch Summary'!F118,'Priority Customer'!$D$2:$D$50000,'Branch Summary'!G118,'Priority Customer'!$Z$2:$Z$50000,"&lt;&gt;"&amp;"",'Priority Customer'!$BK$2:$BK$50000,TEXT(TODAY()-1,"mmm"))</f>
        <v>2</v>
      </c>
      <c r="V118" s="26">
        <f t="shared" ca="1" si="12"/>
        <v>0</v>
      </c>
      <c r="W118" s="3">
        <f>COUNTIFS('FTNR Data'!$F$2:$F$49919,'Branch Summary'!F118,'FTNR Data'!$A$2:$A$49919,'Branch Summary'!G118,'FTNR Data'!$AX$2:$AX$49919,"Branch",'FTNR Data'!$S$2:$S$49919,"FTNR")</f>
        <v>0</v>
      </c>
      <c r="X118" s="3">
        <f>COUNTIFS('FTNR Data'!$F$2:$F$49919,'Branch Summary'!F118,'FTNR Data'!$A$2:$A$49919,'Branch Summary'!G118,'FTNR Data'!$AX$2:$AX$49919,"Branch")</f>
        <v>2</v>
      </c>
      <c r="Y118" s="11">
        <f t="shared" si="13"/>
        <v>0</v>
      </c>
      <c r="Z118" s="3">
        <f ca="1">COUNTIFS('FTNR Data'!$F$2:$F$49919,'Branch Summary'!F118,'FTNR Data'!$A$2:$A$49919,'Branch Summary'!G118,'FTNR Data'!$AX$2:$AX$49919,"PQM",'FTNR Data'!$S$2:$S$49919,"FTNR")+COUNTIFS('Priority Customer'!$B$2:$B$50000,'Branch Summary'!F118,'Priority Customer'!$D$2:$D$50000,'Branch Summary'!G118,'Priority Customer'!$Q$2:$Q$50000,"FTNR",'Priority Customer'!$Z$2:$Z$50000,"&lt;&gt;"&amp;"",'Priority Customer'!$BK$2:$BK$50000,TEXT(TODAY()-1,"mmm"))</f>
        <v>0</v>
      </c>
      <c r="AA118" s="3">
        <f ca="1">COUNTIFS('FTNR Data'!$F$2:$F$49919,'Branch Summary'!F118,'FTNR Data'!$A$2:$A$49919,'Branch Summary'!G118,'FTNR Data'!$AX$2:$AX$49919,"PQM")+COUNTIFS('Priority Customer'!$B$2:$B$50000,'Branch Summary'!F118,'Priority Customer'!$D$2:$D$50000,'Branch Summary'!G118,'Priority Customer'!$Z$2:$Z$50000,"&lt;&gt;"&amp;"",'Priority Customer'!$BK$2:$BK$50000,TEXT(TODAY()-1,"mmm"))</f>
        <v>7</v>
      </c>
      <c r="AB118" s="11">
        <f t="shared" ca="1" si="14"/>
        <v>0</v>
      </c>
      <c r="AC118" s="28">
        <f>IFERROR(COUNTIFS('GRT Data'!$F$2:$F$78519,'Branch Summary'!$F118,'GRT Data'!$A$2:$A$78519,'Branch Summary'!$G118,'GRT Data'!$AU$2:$AU$78519,"PQM",'GRT Data'!$CN$2:$CN$78519,0)/I118,"-")</f>
        <v>1</v>
      </c>
      <c r="AD118" s="28">
        <f>IFERROR(COUNTIFS('GRT Data'!$F$2:$F$78519,'Branch Summary'!$F118,'GRT Data'!$A$2:$A$78519,'Branch Summary'!$G118,'GRT Data'!$AU$2:$AU$78519,"PQM",'GRT Data'!$CN$2:$CN$78519,1)/I118,"-")</f>
        <v>0</v>
      </c>
      <c r="AE118" s="28">
        <f>IFERROR(COUNTIFS('GRT Data'!$F$2:$F$78519,'Branch Summary'!$F118,'GRT Data'!$A$2:$A$78519,'Branch Summary'!$G118,'GRT Data'!$AU$2:$AU$78519,"PQM",'GRT Data'!$CN$2:$CN$78519,2)/I118,"-")</f>
        <v>0</v>
      </c>
      <c r="AF118" s="28">
        <f>IFERROR(COUNTIFS('GRT Data'!$F$2:$F$78519,'Branch Summary'!$F118,'GRT Data'!$A$2:$A$78519,'Branch Summary'!$G118,'GRT Data'!$AU$2:$AU$78519,"PQM",'GRT Data'!$CN$2:$CN$78519,"&gt;"&amp;2)/I118,"-")</f>
        <v>0</v>
      </c>
    </row>
    <row r="119" spans="1:32" x14ac:dyDescent="0.35">
      <c r="A119" s="18" t="s">
        <v>826</v>
      </c>
      <c r="B119" s="18" t="s">
        <v>15626</v>
      </c>
      <c r="C119" s="18" t="s">
        <v>791</v>
      </c>
      <c r="D119" s="18" t="s">
        <v>567</v>
      </c>
      <c r="E119" s="18" t="s">
        <v>651</v>
      </c>
      <c r="F119" s="19" t="s">
        <v>652</v>
      </c>
      <c r="G119" s="18" t="s">
        <v>280</v>
      </c>
      <c r="H119" s="3">
        <f>COUNTIFS('GRT Data'!$F$2:$F$78519,'Branch Summary'!F119,'GRT Data'!$A$2:$A$78519,'Branch Summary'!G119,'GRT Data'!$AU$2:$AU$78519,"Branch")</f>
        <v>0</v>
      </c>
      <c r="I119" s="3">
        <f>COUNTIFS('GRT Data'!$F$2:$F$78519,'Branch Summary'!F119,'GRT Data'!$A$2:$A$78519,'Branch Summary'!G119,'GRT Data'!$AU$2:$AU$78519,"PQM")</f>
        <v>2</v>
      </c>
      <c r="J119" s="3">
        <f t="shared" si="8"/>
        <v>2</v>
      </c>
      <c r="K119" s="11">
        <f t="shared" si="9"/>
        <v>1</v>
      </c>
      <c r="L119" s="3">
        <f ca="1">COUNTIFS('GRT Data'!$F$2:$F$78519,'Branch Summary'!F119,'GRT Data'!$A$2:$A$78519,'Branch Summary'!G119,'GRT Data'!$AU$2:$AU$78519,"Branch",'GRT Data'!$AR$2:$AR$78519,$L$3)</f>
        <v>0</v>
      </c>
      <c r="M119" s="3">
        <f ca="1">COUNTIFS('GRT Data'!$F$2:$F$78519,'Branch Summary'!F119,'GRT Data'!$A$2:$A$78519,'Branch Summary'!G119,'GRT Data'!$AU$2:$AU$78519,"PQM",'GRT Data'!$AR$2:$AR$78519,$L$3)</f>
        <v>1</v>
      </c>
      <c r="N119" s="3">
        <f t="shared" ca="1" si="10"/>
        <v>1</v>
      </c>
      <c r="O119" s="11">
        <f t="shared" ca="1" si="11"/>
        <v>1</v>
      </c>
      <c r="P119" s="40">
        <f>COUNTIF('Ujala Plus DB'!$A$2:$A$40166,'Branch Summary'!G119)</f>
        <v>3</v>
      </c>
      <c r="Q119" s="43">
        <f>SUMIF('Ujala Plus DB'!$A$2:$A$40166,'Branch Summary'!G119,'Ujala Plus DB'!$W$2:$W$40166)</f>
        <v>240000</v>
      </c>
      <c r="R119" s="40">
        <f>COUNTIFS('Priority Customer'!$B$2:$B$45498,'Branch Summary'!F119,'Priority Customer'!$D$2:$D$45498,'Branch Summary'!G119,'Priority Customer'!$BD$2:$BD$45498,"&lt;&gt;"&amp;"")</f>
        <v>3</v>
      </c>
      <c r="S119" s="43">
        <f>SUMIFS('Priority Customer'!$L$2:$L$45498,'Priority Customer'!$B$2:$B$45498,'Branch Summary'!F119,'Priority Customer'!$D$2:$D$45498,'Branch Summary'!G119,'Priority Customer'!$BD$2:$BD$45498,"&lt;&gt;"&amp;"")</f>
        <v>240000</v>
      </c>
      <c r="T119" s="40">
        <f ca="1">COUNTIFS('Priority Customer'!$B$2:$B$50000,'Branch Summary'!F119,'Priority Customer'!$D$2:$D$50000,'Branch Summary'!G119,'Priority Customer'!$Q$2:$Q$50000,"FTNR",'Priority Customer'!$Z$2:$Z$50000,"&lt;&gt;"&amp;"",'Priority Customer'!$BK$2:$BK$50000,TEXT(TODAY()-1,"mmm"))</f>
        <v>0</v>
      </c>
      <c r="U119" s="40">
        <f ca="1">COUNTIFS('Priority Customer'!$B$2:$B$50000,'Branch Summary'!F119,'Priority Customer'!$D$2:$D$50000,'Branch Summary'!G119,'Priority Customer'!$Z$2:$Z$50000,"&lt;&gt;"&amp;"",'Priority Customer'!$BK$2:$BK$50000,TEXT(TODAY()-1,"mmm"))</f>
        <v>3</v>
      </c>
      <c r="V119" s="26">
        <f t="shared" ca="1" si="12"/>
        <v>0</v>
      </c>
      <c r="W119" s="3">
        <f>COUNTIFS('FTNR Data'!$F$2:$F$49919,'Branch Summary'!F119,'FTNR Data'!$A$2:$A$49919,'Branch Summary'!G119,'FTNR Data'!$AX$2:$AX$49919,"Branch",'FTNR Data'!$S$2:$S$49919,"FTNR")</f>
        <v>0</v>
      </c>
      <c r="X119" s="3">
        <f>COUNTIFS('FTNR Data'!$F$2:$F$49919,'Branch Summary'!F119,'FTNR Data'!$A$2:$A$49919,'Branch Summary'!G119,'FTNR Data'!$AX$2:$AX$49919,"Branch")</f>
        <v>0</v>
      </c>
      <c r="Y119" s="11" t="str">
        <f t="shared" si="13"/>
        <v>-</v>
      </c>
      <c r="Z119" s="3">
        <f ca="1">COUNTIFS('FTNR Data'!$F$2:$F$49919,'Branch Summary'!F119,'FTNR Data'!$A$2:$A$49919,'Branch Summary'!G119,'FTNR Data'!$AX$2:$AX$49919,"PQM",'FTNR Data'!$S$2:$S$49919,"FTNR")+COUNTIFS('Priority Customer'!$B$2:$B$50000,'Branch Summary'!F119,'Priority Customer'!$D$2:$D$50000,'Branch Summary'!G119,'Priority Customer'!$Q$2:$Q$50000,"FTNR",'Priority Customer'!$Z$2:$Z$50000,"&lt;&gt;"&amp;"",'Priority Customer'!$BK$2:$BK$50000,TEXT(TODAY()-1,"mmm"))</f>
        <v>0</v>
      </c>
      <c r="AA119" s="3">
        <f ca="1">COUNTIFS('FTNR Data'!$F$2:$F$49919,'Branch Summary'!F119,'FTNR Data'!$A$2:$A$49919,'Branch Summary'!G119,'FTNR Data'!$AX$2:$AX$49919,"PQM")+COUNTIFS('Priority Customer'!$B$2:$B$50000,'Branch Summary'!F119,'Priority Customer'!$D$2:$D$50000,'Branch Summary'!G119,'Priority Customer'!$Z$2:$Z$50000,"&lt;&gt;"&amp;"",'Priority Customer'!$BK$2:$BK$50000,TEXT(TODAY()-1,"mmm"))</f>
        <v>5</v>
      </c>
      <c r="AB119" s="11">
        <f t="shared" ca="1" si="14"/>
        <v>0</v>
      </c>
      <c r="AC119" s="28">
        <f>IFERROR(COUNTIFS('GRT Data'!$F$2:$F$78519,'Branch Summary'!$F119,'GRT Data'!$A$2:$A$78519,'Branch Summary'!$G119,'GRT Data'!$AU$2:$AU$78519,"PQM",'GRT Data'!$CN$2:$CN$78519,0)/I119,"-")</f>
        <v>1</v>
      </c>
      <c r="AD119" s="28">
        <f>IFERROR(COUNTIFS('GRT Data'!$F$2:$F$78519,'Branch Summary'!$F119,'GRT Data'!$A$2:$A$78519,'Branch Summary'!$G119,'GRT Data'!$AU$2:$AU$78519,"PQM",'GRT Data'!$CN$2:$CN$78519,1)/I119,"-")</f>
        <v>0</v>
      </c>
      <c r="AE119" s="28">
        <f>IFERROR(COUNTIFS('GRT Data'!$F$2:$F$78519,'Branch Summary'!$F119,'GRT Data'!$A$2:$A$78519,'Branch Summary'!$G119,'GRT Data'!$AU$2:$AU$78519,"PQM",'GRT Data'!$CN$2:$CN$78519,2)/I119,"-")</f>
        <v>0</v>
      </c>
      <c r="AF119" s="28">
        <f>IFERROR(COUNTIFS('GRT Data'!$F$2:$F$78519,'Branch Summary'!$F119,'GRT Data'!$A$2:$A$78519,'Branch Summary'!$G119,'GRT Data'!$AU$2:$AU$78519,"PQM",'GRT Data'!$CN$2:$CN$78519,"&gt;"&amp;2)/I119,"-")</f>
        <v>0</v>
      </c>
    </row>
    <row r="120" spans="1:32" x14ac:dyDescent="0.35">
      <c r="A120" s="18" t="s">
        <v>826</v>
      </c>
      <c r="B120" s="18" t="s">
        <v>15624</v>
      </c>
      <c r="C120" s="18" t="s">
        <v>791</v>
      </c>
      <c r="D120" s="18" t="s">
        <v>567</v>
      </c>
      <c r="E120" s="18" t="s">
        <v>636</v>
      </c>
      <c r="F120" s="19" t="s">
        <v>637</v>
      </c>
      <c r="G120" s="18" t="s">
        <v>271</v>
      </c>
      <c r="H120" s="3">
        <f>COUNTIFS('GRT Data'!$F$2:$F$78519,'Branch Summary'!F120,'GRT Data'!$A$2:$A$78519,'Branch Summary'!G120,'GRT Data'!$AU$2:$AU$78519,"Branch")</f>
        <v>20</v>
      </c>
      <c r="I120" s="3">
        <f>COUNTIFS('GRT Data'!$F$2:$F$78519,'Branch Summary'!F120,'GRT Data'!$A$2:$A$78519,'Branch Summary'!G120,'GRT Data'!$AU$2:$AU$78519,"PQM")</f>
        <v>0</v>
      </c>
      <c r="J120" s="3">
        <f t="shared" si="8"/>
        <v>20</v>
      </c>
      <c r="K120" s="11">
        <f t="shared" si="9"/>
        <v>0</v>
      </c>
      <c r="L120" s="3">
        <f ca="1">COUNTIFS('GRT Data'!$F$2:$F$78519,'Branch Summary'!F120,'GRT Data'!$A$2:$A$78519,'Branch Summary'!G120,'GRT Data'!$AU$2:$AU$78519,"Branch",'GRT Data'!$AR$2:$AR$78519,$L$3)</f>
        <v>7</v>
      </c>
      <c r="M120" s="3">
        <f ca="1">COUNTIFS('GRT Data'!$F$2:$F$78519,'Branch Summary'!F120,'GRT Data'!$A$2:$A$78519,'Branch Summary'!G120,'GRT Data'!$AU$2:$AU$78519,"PQM",'GRT Data'!$AR$2:$AR$78519,$L$3)</f>
        <v>0</v>
      </c>
      <c r="N120" s="3">
        <f t="shared" ca="1" si="10"/>
        <v>7</v>
      </c>
      <c r="O120" s="11">
        <f t="shared" ca="1" si="11"/>
        <v>0</v>
      </c>
      <c r="P120" s="40">
        <f>COUNTIF('Ujala Plus DB'!$A$2:$A$40166,'Branch Summary'!G120)</f>
        <v>5</v>
      </c>
      <c r="Q120" s="43">
        <f>SUMIF('Ujala Plus DB'!$A$2:$A$40166,'Branch Summary'!G120,'Ujala Plus DB'!$W$2:$W$40166)</f>
        <v>330000</v>
      </c>
      <c r="R120" s="40">
        <f>COUNTIFS('Priority Customer'!$B$2:$B$45498,'Branch Summary'!F120,'Priority Customer'!$D$2:$D$45498,'Branch Summary'!G120,'Priority Customer'!$BD$2:$BD$45498,"&lt;&gt;"&amp;"")</f>
        <v>0</v>
      </c>
      <c r="S120" s="43">
        <f>SUMIFS('Priority Customer'!$L$2:$L$45498,'Priority Customer'!$B$2:$B$45498,'Branch Summary'!F120,'Priority Customer'!$D$2:$D$45498,'Branch Summary'!G120,'Priority Customer'!$BD$2:$BD$45498,"&lt;&gt;"&amp;"")</f>
        <v>0</v>
      </c>
      <c r="T120" s="40">
        <f ca="1">COUNTIFS('Priority Customer'!$B$2:$B$50000,'Branch Summary'!F120,'Priority Customer'!$D$2:$D$50000,'Branch Summary'!G120,'Priority Customer'!$Q$2:$Q$50000,"FTNR",'Priority Customer'!$Z$2:$Z$50000,"&lt;&gt;"&amp;"",'Priority Customer'!$BK$2:$BK$50000,TEXT(TODAY()-1,"mmm"))</f>
        <v>0</v>
      </c>
      <c r="U120" s="40">
        <f ca="1">COUNTIFS('Priority Customer'!$B$2:$B$50000,'Branch Summary'!F120,'Priority Customer'!$D$2:$D$50000,'Branch Summary'!G120,'Priority Customer'!$Z$2:$Z$50000,"&lt;&gt;"&amp;"",'Priority Customer'!$BK$2:$BK$50000,TEXT(TODAY()-1,"mmm"))</f>
        <v>0</v>
      </c>
      <c r="V120" s="26" t="str">
        <f t="shared" ca="1" si="12"/>
        <v>-</v>
      </c>
      <c r="W120" s="3">
        <f>COUNTIFS('FTNR Data'!$F$2:$F$49919,'Branch Summary'!F120,'FTNR Data'!$A$2:$A$49919,'Branch Summary'!G120,'FTNR Data'!$AX$2:$AX$49919,"Branch",'FTNR Data'!$S$2:$S$49919,"FTNR")</f>
        <v>3</v>
      </c>
      <c r="X120" s="3">
        <f>COUNTIFS('FTNR Data'!$F$2:$F$49919,'Branch Summary'!F120,'FTNR Data'!$A$2:$A$49919,'Branch Summary'!G120,'FTNR Data'!$AX$2:$AX$49919,"Branch")</f>
        <v>19</v>
      </c>
      <c r="Y120" s="11">
        <f t="shared" si="13"/>
        <v>0.15789473684210525</v>
      </c>
      <c r="Z120" s="3">
        <f ca="1">COUNTIFS('FTNR Data'!$F$2:$F$49919,'Branch Summary'!F120,'FTNR Data'!$A$2:$A$49919,'Branch Summary'!G120,'FTNR Data'!$AX$2:$AX$49919,"PQM",'FTNR Data'!$S$2:$S$49919,"FTNR")+COUNTIFS('Priority Customer'!$B$2:$B$50000,'Branch Summary'!F120,'Priority Customer'!$D$2:$D$50000,'Branch Summary'!G120,'Priority Customer'!$Q$2:$Q$50000,"FTNR",'Priority Customer'!$Z$2:$Z$50000,"&lt;&gt;"&amp;"",'Priority Customer'!$BK$2:$BK$50000,TEXT(TODAY()-1,"mmm"))</f>
        <v>0</v>
      </c>
      <c r="AA120" s="3">
        <f ca="1">COUNTIFS('FTNR Data'!$F$2:$F$49919,'Branch Summary'!F120,'FTNR Data'!$A$2:$A$49919,'Branch Summary'!G120,'FTNR Data'!$AX$2:$AX$49919,"PQM")+COUNTIFS('Priority Customer'!$B$2:$B$50000,'Branch Summary'!F120,'Priority Customer'!$D$2:$D$50000,'Branch Summary'!G120,'Priority Customer'!$Z$2:$Z$50000,"&lt;&gt;"&amp;"",'Priority Customer'!$BK$2:$BK$50000,TEXT(TODAY()-1,"mmm"))</f>
        <v>0</v>
      </c>
      <c r="AB120" s="11" t="str">
        <f t="shared" ca="1" si="14"/>
        <v>-</v>
      </c>
      <c r="AC120" s="28" t="str">
        <f>IFERROR(COUNTIFS('GRT Data'!$F$2:$F$78519,'Branch Summary'!$F120,'GRT Data'!$A$2:$A$78519,'Branch Summary'!$G120,'GRT Data'!$AU$2:$AU$78519,"PQM",'GRT Data'!$CN$2:$CN$78519,0)/I120,"-")</f>
        <v>-</v>
      </c>
      <c r="AD120" s="28" t="str">
        <f>IFERROR(COUNTIFS('GRT Data'!$F$2:$F$78519,'Branch Summary'!$F120,'GRT Data'!$A$2:$A$78519,'Branch Summary'!$G120,'GRT Data'!$AU$2:$AU$78519,"PQM",'GRT Data'!$CN$2:$CN$78519,1)/I120,"-")</f>
        <v>-</v>
      </c>
      <c r="AE120" s="28" t="str">
        <f>IFERROR(COUNTIFS('GRT Data'!$F$2:$F$78519,'Branch Summary'!$F120,'GRT Data'!$A$2:$A$78519,'Branch Summary'!$G120,'GRT Data'!$AU$2:$AU$78519,"PQM",'GRT Data'!$CN$2:$CN$78519,2)/I120,"-")</f>
        <v>-</v>
      </c>
      <c r="AF120" s="28" t="str">
        <f>IFERROR(COUNTIFS('GRT Data'!$F$2:$F$78519,'Branch Summary'!$F120,'GRT Data'!$A$2:$A$78519,'Branch Summary'!$G120,'GRT Data'!$AU$2:$AU$78519,"PQM",'GRT Data'!$CN$2:$CN$78519,"&gt;"&amp;2)/I120,"-")</f>
        <v>-</v>
      </c>
    </row>
    <row r="121" spans="1:32" x14ac:dyDescent="0.35">
      <c r="A121" s="18" t="s">
        <v>826</v>
      </c>
      <c r="B121" s="18" t="s">
        <v>239</v>
      </c>
      <c r="C121" s="18" t="s">
        <v>791</v>
      </c>
      <c r="D121" s="18" t="s">
        <v>567</v>
      </c>
      <c r="E121" s="18" t="s">
        <v>572</v>
      </c>
      <c r="F121" s="19" t="s">
        <v>573</v>
      </c>
      <c r="G121" s="18" t="s">
        <v>239</v>
      </c>
      <c r="H121" s="3">
        <f>COUNTIFS('GRT Data'!$F$2:$F$78519,'Branch Summary'!F121,'GRT Data'!$A$2:$A$78519,'Branch Summary'!G121,'GRT Data'!$AU$2:$AU$78519,"Branch")</f>
        <v>0</v>
      </c>
      <c r="I121" s="3">
        <f>COUNTIFS('GRT Data'!$F$2:$F$78519,'Branch Summary'!F121,'GRT Data'!$A$2:$A$78519,'Branch Summary'!G121,'GRT Data'!$AU$2:$AU$78519,"PQM")</f>
        <v>1</v>
      </c>
      <c r="J121" s="3">
        <f t="shared" si="8"/>
        <v>1</v>
      </c>
      <c r="K121" s="11">
        <f t="shared" si="9"/>
        <v>1</v>
      </c>
      <c r="L121" s="3">
        <f ca="1">COUNTIFS('GRT Data'!$F$2:$F$78519,'Branch Summary'!F121,'GRT Data'!$A$2:$A$78519,'Branch Summary'!G121,'GRT Data'!$AU$2:$AU$78519,"Branch",'GRT Data'!$AR$2:$AR$78519,$L$3)</f>
        <v>0</v>
      </c>
      <c r="M121" s="3">
        <f ca="1">COUNTIFS('GRT Data'!$F$2:$F$78519,'Branch Summary'!F121,'GRT Data'!$A$2:$A$78519,'Branch Summary'!G121,'GRT Data'!$AU$2:$AU$78519,"PQM",'GRT Data'!$AR$2:$AR$78519,$L$3)</f>
        <v>0</v>
      </c>
      <c r="N121" s="3">
        <f t="shared" ca="1" si="10"/>
        <v>0</v>
      </c>
      <c r="O121" s="11" t="str">
        <f t="shared" ca="1" si="11"/>
        <v>-</v>
      </c>
      <c r="P121" s="40">
        <f>COUNTIF('Ujala Plus DB'!$A$2:$A$40166,'Branch Summary'!G121)</f>
        <v>8</v>
      </c>
      <c r="Q121" s="43">
        <f>SUMIF('Ujala Plus DB'!$A$2:$A$40166,'Branch Summary'!G121,'Ujala Plus DB'!$W$2:$W$40166)</f>
        <v>510000</v>
      </c>
      <c r="R121" s="40">
        <f>COUNTIFS('Priority Customer'!$B$2:$B$45498,'Branch Summary'!F121,'Priority Customer'!$D$2:$D$45498,'Branch Summary'!G121,'Priority Customer'!$BD$2:$BD$45498,"&lt;&gt;"&amp;"")</f>
        <v>8</v>
      </c>
      <c r="S121" s="43">
        <f>SUMIFS('Priority Customer'!$L$2:$L$45498,'Priority Customer'!$B$2:$B$45498,'Branch Summary'!F121,'Priority Customer'!$D$2:$D$45498,'Branch Summary'!G121,'Priority Customer'!$BD$2:$BD$45498,"&lt;&gt;"&amp;"")</f>
        <v>510000</v>
      </c>
      <c r="T121" s="40">
        <f ca="1">COUNTIFS('Priority Customer'!$B$2:$B$50000,'Branch Summary'!F121,'Priority Customer'!$D$2:$D$50000,'Branch Summary'!G121,'Priority Customer'!$Q$2:$Q$50000,"FTNR",'Priority Customer'!$Z$2:$Z$50000,"&lt;&gt;"&amp;"",'Priority Customer'!$BK$2:$BK$50000,TEXT(TODAY()-1,"mmm"))</f>
        <v>0</v>
      </c>
      <c r="U121" s="40">
        <f ca="1">COUNTIFS('Priority Customer'!$B$2:$B$50000,'Branch Summary'!F121,'Priority Customer'!$D$2:$D$50000,'Branch Summary'!G121,'Priority Customer'!$Z$2:$Z$50000,"&lt;&gt;"&amp;"",'Priority Customer'!$BK$2:$BK$50000,TEXT(TODAY()-1,"mmm"))</f>
        <v>8</v>
      </c>
      <c r="V121" s="26">
        <f t="shared" ca="1" si="12"/>
        <v>0</v>
      </c>
      <c r="W121" s="3">
        <f>COUNTIFS('FTNR Data'!$F$2:$F$49919,'Branch Summary'!F121,'FTNR Data'!$A$2:$A$49919,'Branch Summary'!G121,'FTNR Data'!$AX$2:$AX$49919,"Branch",'FTNR Data'!$S$2:$S$49919,"FTNR")</f>
        <v>0</v>
      </c>
      <c r="X121" s="3">
        <f>COUNTIFS('FTNR Data'!$F$2:$F$49919,'Branch Summary'!F121,'FTNR Data'!$A$2:$A$49919,'Branch Summary'!G121,'FTNR Data'!$AX$2:$AX$49919,"Branch")</f>
        <v>0</v>
      </c>
      <c r="Y121" s="11" t="str">
        <f t="shared" si="13"/>
        <v>-</v>
      </c>
      <c r="Z121" s="3">
        <f ca="1">COUNTIFS('FTNR Data'!$F$2:$F$49919,'Branch Summary'!F121,'FTNR Data'!$A$2:$A$49919,'Branch Summary'!G121,'FTNR Data'!$AX$2:$AX$49919,"PQM",'FTNR Data'!$S$2:$S$49919,"FTNR")+COUNTIFS('Priority Customer'!$B$2:$B$50000,'Branch Summary'!F121,'Priority Customer'!$D$2:$D$50000,'Branch Summary'!G121,'Priority Customer'!$Q$2:$Q$50000,"FTNR",'Priority Customer'!$Z$2:$Z$50000,"&lt;&gt;"&amp;"",'Priority Customer'!$BK$2:$BK$50000,TEXT(TODAY()-1,"mmm"))</f>
        <v>0</v>
      </c>
      <c r="AA121" s="3">
        <f ca="1">COUNTIFS('FTNR Data'!$F$2:$F$49919,'Branch Summary'!F121,'FTNR Data'!$A$2:$A$49919,'Branch Summary'!G121,'FTNR Data'!$AX$2:$AX$49919,"PQM")+COUNTIFS('Priority Customer'!$B$2:$B$50000,'Branch Summary'!F121,'Priority Customer'!$D$2:$D$50000,'Branch Summary'!G121,'Priority Customer'!$Z$2:$Z$50000,"&lt;&gt;"&amp;"",'Priority Customer'!$BK$2:$BK$50000,TEXT(TODAY()-1,"mmm"))</f>
        <v>9</v>
      </c>
      <c r="AB121" s="11">
        <f t="shared" ca="1" si="14"/>
        <v>0</v>
      </c>
      <c r="AC121" s="28">
        <f>IFERROR(COUNTIFS('GRT Data'!$F$2:$F$78519,'Branch Summary'!$F121,'GRT Data'!$A$2:$A$78519,'Branch Summary'!$G121,'GRT Data'!$AU$2:$AU$78519,"PQM",'GRT Data'!$CN$2:$CN$78519,0)/I121,"-")</f>
        <v>1</v>
      </c>
      <c r="AD121" s="28">
        <f>IFERROR(COUNTIFS('GRT Data'!$F$2:$F$78519,'Branch Summary'!$F121,'GRT Data'!$A$2:$A$78519,'Branch Summary'!$G121,'GRT Data'!$AU$2:$AU$78519,"PQM",'GRT Data'!$CN$2:$CN$78519,1)/I121,"-")</f>
        <v>0</v>
      </c>
      <c r="AE121" s="28">
        <f>IFERROR(COUNTIFS('GRT Data'!$F$2:$F$78519,'Branch Summary'!$F121,'GRT Data'!$A$2:$A$78519,'Branch Summary'!$G121,'GRT Data'!$AU$2:$AU$78519,"PQM",'GRT Data'!$CN$2:$CN$78519,2)/I121,"-")</f>
        <v>0</v>
      </c>
      <c r="AF121" s="28">
        <f>IFERROR(COUNTIFS('GRT Data'!$F$2:$F$78519,'Branch Summary'!$F121,'GRT Data'!$A$2:$A$78519,'Branch Summary'!$G121,'GRT Data'!$AU$2:$AU$78519,"PQM",'GRT Data'!$CN$2:$CN$78519,"&gt;"&amp;2)/I121,"-")</f>
        <v>0</v>
      </c>
    </row>
    <row r="122" spans="1:32" x14ac:dyDescent="0.35">
      <c r="A122" s="18" t="s">
        <v>826</v>
      </c>
      <c r="B122" s="18" t="s">
        <v>15625</v>
      </c>
      <c r="C122" s="18" t="s">
        <v>791</v>
      </c>
      <c r="D122" s="18" t="s">
        <v>567</v>
      </c>
      <c r="E122" s="18" t="s">
        <v>655</v>
      </c>
      <c r="F122" s="19" t="s">
        <v>656</v>
      </c>
      <c r="G122" s="18" t="s">
        <v>281</v>
      </c>
      <c r="H122" s="3">
        <f>COUNTIFS('GRT Data'!$F$2:$F$78519,'Branch Summary'!F122,'GRT Data'!$A$2:$A$78519,'Branch Summary'!G122,'GRT Data'!$AU$2:$AU$78519,"Branch")</f>
        <v>0</v>
      </c>
      <c r="I122" s="3">
        <f>COUNTIFS('GRT Data'!$F$2:$F$78519,'Branch Summary'!F122,'GRT Data'!$A$2:$A$78519,'Branch Summary'!G122,'GRT Data'!$AU$2:$AU$78519,"PQM")</f>
        <v>4</v>
      </c>
      <c r="J122" s="3">
        <f t="shared" si="8"/>
        <v>4</v>
      </c>
      <c r="K122" s="11">
        <f t="shared" si="9"/>
        <v>1</v>
      </c>
      <c r="L122" s="3">
        <f ca="1">COUNTIFS('GRT Data'!$F$2:$F$78519,'Branch Summary'!F122,'GRT Data'!$A$2:$A$78519,'Branch Summary'!G122,'GRT Data'!$AU$2:$AU$78519,"Branch",'GRT Data'!$AR$2:$AR$78519,$L$3)</f>
        <v>0</v>
      </c>
      <c r="M122" s="3">
        <f ca="1">COUNTIFS('GRT Data'!$F$2:$F$78519,'Branch Summary'!F122,'GRT Data'!$A$2:$A$78519,'Branch Summary'!G122,'GRT Data'!$AU$2:$AU$78519,"PQM",'GRT Data'!$AR$2:$AR$78519,$L$3)</f>
        <v>1</v>
      </c>
      <c r="N122" s="3">
        <f t="shared" ca="1" si="10"/>
        <v>1</v>
      </c>
      <c r="O122" s="11">
        <f t="shared" ca="1" si="11"/>
        <v>1</v>
      </c>
      <c r="P122" s="40">
        <f>COUNTIF('Ujala Plus DB'!$A$2:$A$40166,'Branch Summary'!G122)</f>
        <v>7</v>
      </c>
      <c r="Q122" s="43">
        <f>SUMIF('Ujala Plus DB'!$A$2:$A$40166,'Branch Summary'!G122,'Ujala Plus DB'!$W$2:$W$40166)</f>
        <v>597000</v>
      </c>
      <c r="R122" s="40">
        <f>COUNTIFS('Priority Customer'!$B$2:$B$45498,'Branch Summary'!F122,'Priority Customer'!$D$2:$D$45498,'Branch Summary'!G122,'Priority Customer'!$BD$2:$BD$45498,"&lt;&gt;"&amp;"")</f>
        <v>7</v>
      </c>
      <c r="S122" s="43">
        <f>SUMIFS('Priority Customer'!$L$2:$L$45498,'Priority Customer'!$B$2:$B$45498,'Branch Summary'!F122,'Priority Customer'!$D$2:$D$45498,'Branch Summary'!G122,'Priority Customer'!$BD$2:$BD$45498,"&lt;&gt;"&amp;"")</f>
        <v>597000</v>
      </c>
      <c r="T122" s="40">
        <f ca="1">COUNTIFS('Priority Customer'!$B$2:$B$50000,'Branch Summary'!F122,'Priority Customer'!$D$2:$D$50000,'Branch Summary'!G122,'Priority Customer'!$Q$2:$Q$50000,"FTNR",'Priority Customer'!$Z$2:$Z$50000,"&lt;&gt;"&amp;"",'Priority Customer'!$BK$2:$BK$50000,TEXT(TODAY()-1,"mmm"))</f>
        <v>0</v>
      </c>
      <c r="U122" s="40">
        <f ca="1">COUNTIFS('Priority Customer'!$B$2:$B$50000,'Branch Summary'!F122,'Priority Customer'!$D$2:$D$50000,'Branch Summary'!G122,'Priority Customer'!$Z$2:$Z$50000,"&lt;&gt;"&amp;"",'Priority Customer'!$BK$2:$BK$50000,TEXT(TODAY()-1,"mmm"))</f>
        <v>7</v>
      </c>
      <c r="V122" s="26">
        <f t="shared" ca="1" si="12"/>
        <v>0</v>
      </c>
      <c r="W122" s="3">
        <f>COUNTIFS('FTNR Data'!$F$2:$F$49919,'Branch Summary'!F122,'FTNR Data'!$A$2:$A$49919,'Branch Summary'!G122,'FTNR Data'!$AX$2:$AX$49919,"Branch",'FTNR Data'!$S$2:$S$49919,"FTNR")</f>
        <v>0</v>
      </c>
      <c r="X122" s="3">
        <f>COUNTIFS('FTNR Data'!$F$2:$F$49919,'Branch Summary'!F122,'FTNR Data'!$A$2:$A$49919,'Branch Summary'!G122,'FTNR Data'!$AX$2:$AX$49919,"Branch")</f>
        <v>0</v>
      </c>
      <c r="Y122" s="11" t="str">
        <f t="shared" si="13"/>
        <v>-</v>
      </c>
      <c r="Z122" s="3">
        <f ca="1">COUNTIFS('FTNR Data'!$F$2:$F$49919,'Branch Summary'!F122,'FTNR Data'!$A$2:$A$49919,'Branch Summary'!G122,'FTNR Data'!$AX$2:$AX$49919,"PQM",'FTNR Data'!$S$2:$S$49919,"FTNR")+COUNTIFS('Priority Customer'!$B$2:$B$50000,'Branch Summary'!F122,'Priority Customer'!$D$2:$D$50000,'Branch Summary'!G122,'Priority Customer'!$Q$2:$Q$50000,"FTNR",'Priority Customer'!$Z$2:$Z$50000,"&lt;&gt;"&amp;"",'Priority Customer'!$BK$2:$BK$50000,TEXT(TODAY()-1,"mmm"))</f>
        <v>0</v>
      </c>
      <c r="AA122" s="3">
        <f ca="1">COUNTIFS('FTNR Data'!$F$2:$F$49919,'Branch Summary'!F122,'FTNR Data'!$A$2:$A$49919,'Branch Summary'!G122,'FTNR Data'!$AX$2:$AX$49919,"PQM")+COUNTIFS('Priority Customer'!$B$2:$B$50000,'Branch Summary'!F122,'Priority Customer'!$D$2:$D$50000,'Branch Summary'!G122,'Priority Customer'!$Z$2:$Z$50000,"&lt;&gt;"&amp;"",'Priority Customer'!$BK$2:$BK$50000,TEXT(TODAY()-1,"mmm"))</f>
        <v>11</v>
      </c>
      <c r="AB122" s="11">
        <f t="shared" ca="1" si="14"/>
        <v>0</v>
      </c>
      <c r="AC122" s="28">
        <f>IFERROR(COUNTIFS('GRT Data'!$F$2:$F$78519,'Branch Summary'!$F122,'GRT Data'!$A$2:$A$78519,'Branch Summary'!$G122,'GRT Data'!$AU$2:$AU$78519,"PQM",'GRT Data'!$CN$2:$CN$78519,0)/I122,"-")</f>
        <v>1</v>
      </c>
      <c r="AD122" s="28">
        <f>IFERROR(COUNTIFS('GRT Data'!$F$2:$F$78519,'Branch Summary'!$F122,'GRT Data'!$A$2:$A$78519,'Branch Summary'!$G122,'GRT Data'!$AU$2:$AU$78519,"PQM",'GRT Data'!$CN$2:$CN$78519,1)/I122,"-")</f>
        <v>0</v>
      </c>
      <c r="AE122" s="28">
        <f>IFERROR(COUNTIFS('GRT Data'!$F$2:$F$78519,'Branch Summary'!$F122,'GRT Data'!$A$2:$A$78519,'Branch Summary'!$G122,'GRT Data'!$AU$2:$AU$78519,"PQM",'GRT Data'!$CN$2:$CN$78519,2)/I122,"-")</f>
        <v>0</v>
      </c>
      <c r="AF122" s="28">
        <f>IFERROR(COUNTIFS('GRT Data'!$F$2:$F$78519,'Branch Summary'!$F122,'GRT Data'!$A$2:$A$78519,'Branch Summary'!$G122,'GRT Data'!$AU$2:$AU$78519,"PQM",'GRT Data'!$CN$2:$CN$78519,"&gt;"&amp;2)/I122,"-")</f>
        <v>0</v>
      </c>
    </row>
    <row r="123" spans="1:32" x14ac:dyDescent="0.35">
      <c r="A123" s="18" t="s">
        <v>773</v>
      </c>
      <c r="B123" s="18" t="s">
        <v>714</v>
      </c>
      <c r="C123" s="18" t="s">
        <v>784</v>
      </c>
      <c r="D123" s="18" t="s">
        <v>135</v>
      </c>
      <c r="E123" s="18" t="s">
        <v>363</v>
      </c>
      <c r="F123" s="19" t="s">
        <v>364</v>
      </c>
      <c r="G123" s="18" t="s">
        <v>128</v>
      </c>
      <c r="H123" s="3">
        <f>COUNTIFS('GRT Data'!$F$2:$F$78519,'Branch Summary'!F123,'GRT Data'!$A$2:$A$78519,'Branch Summary'!G123,'GRT Data'!$AU$2:$AU$78519,"Branch")</f>
        <v>11</v>
      </c>
      <c r="I123" s="3">
        <f>COUNTIFS('GRT Data'!$F$2:$F$78519,'Branch Summary'!F123,'GRT Data'!$A$2:$A$78519,'Branch Summary'!G123,'GRT Data'!$AU$2:$AU$78519,"PQM")</f>
        <v>1</v>
      </c>
      <c r="J123" s="3">
        <f t="shared" si="8"/>
        <v>12</v>
      </c>
      <c r="K123" s="11">
        <f t="shared" si="9"/>
        <v>8.3333333333333329E-2</v>
      </c>
      <c r="L123" s="3">
        <f ca="1">COUNTIFS('GRT Data'!$F$2:$F$78519,'Branch Summary'!F123,'GRT Data'!$A$2:$A$78519,'Branch Summary'!G123,'GRT Data'!$AU$2:$AU$78519,"Branch",'GRT Data'!$AR$2:$AR$78519,$L$3)</f>
        <v>2</v>
      </c>
      <c r="M123" s="3">
        <f ca="1">COUNTIFS('GRT Data'!$F$2:$F$78519,'Branch Summary'!F123,'GRT Data'!$A$2:$A$78519,'Branch Summary'!G123,'GRT Data'!$AU$2:$AU$78519,"PQM",'GRT Data'!$AR$2:$AR$78519,$L$3)</f>
        <v>0</v>
      </c>
      <c r="N123" s="3">
        <f t="shared" ca="1" si="10"/>
        <v>2</v>
      </c>
      <c r="O123" s="11">
        <f t="shared" ca="1" si="11"/>
        <v>0</v>
      </c>
      <c r="P123" s="40">
        <f>COUNTIF('Ujala Plus DB'!$A$2:$A$40166,'Branch Summary'!G123)</f>
        <v>5</v>
      </c>
      <c r="Q123" s="43">
        <f>SUMIF('Ujala Plus DB'!$A$2:$A$40166,'Branch Summary'!G123,'Ujala Plus DB'!$W$2:$W$40166)</f>
        <v>405000</v>
      </c>
      <c r="R123" s="40">
        <f>COUNTIFS('Priority Customer'!$B$2:$B$45498,'Branch Summary'!F123,'Priority Customer'!$D$2:$D$45498,'Branch Summary'!G123,'Priority Customer'!$BD$2:$BD$45498,"&lt;&gt;"&amp;"")</f>
        <v>3</v>
      </c>
      <c r="S123" s="43">
        <f>SUMIFS('Priority Customer'!$L$2:$L$45498,'Priority Customer'!$B$2:$B$45498,'Branch Summary'!F123,'Priority Customer'!$D$2:$D$45498,'Branch Summary'!G123,'Priority Customer'!$BD$2:$BD$45498,"&lt;&gt;"&amp;"")</f>
        <v>167000</v>
      </c>
      <c r="T123" s="40">
        <f ca="1">COUNTIFS('Priority Customer'!$B$2:$B$50000,'Branch Summary'!F123,'Priority Customer'!$D$2:$D$50000,'Branch Summary'!G123,'Priority Customer'!$Q$2:$Q$50000,"FTNR",'Priority Customer'!$Z$2:$Z$50000,"&lt;&gt;"&amp;"",'Priority Customer'!$BK$2:$BK$50000,TEXT(TODAY()-1,"mmm"))</f>
        <v>0</v>
      </c>
      <c r="U123" s="40">
        <f ca="1">COUNTIFS('Priority Customer'!$B$2:$B$50000,'Branch Summary'!F123,'Priority Customer'!$D$2:$D$50000,'Branch Summary'!G123,'Priority Customer'!$Z$2:$Z$50000,"&lt;&gt;"&amp;"",'Priority Customer'!$BK$2:$BK$50000,TEXT(TODAY()-1,"mmm"))</f>
        <v>3</v>
      </c>
      <c r="V123" s="26">
        <f t="shared" ca="1" si="12"/>
        <v>0</v>
      </c>
      <c r="W123" s="3">
        <f>COUNTIFS('FTNR Data'!$F$2:$F$49919,'Branch Summary'!F123,'FTNR Data'!$A$2:$A$49919,'Branch Summary'!G123,'FTNR Data'!$AX$2:$AX$49919,"Branch",'FTNR Data'!$S$2:$S$49919,"FTNR")</f>
        <v>1</v>
      </c>
      <c r="X123" s="3">
        <f>COUNTIFS('FTNR Data'!$F$2:$F$49919,'Branch Summary'!F123,'FTNR Data'!$A$2:$A$49919,'Branch Summary'!G123,'FTNR Data'!$AX$2:$AX$49919,"Branch")</f>
        <v>11</v>
      </c>
      <c r="Y123" s="11">
        <f t="shared" si="13"/>
        <v>9.0909090909090912E-2</v>
      </c>
      <c r="Z123" s="3">
        <f ca="1">COUNTIFS('FTNR Data'!$F$2:$F$49919,'Branch Summary'!F123,'FTNR Data'!$A$2:$A$49919,'Branch Summary'!G123,'FTNR Data'!$AX$2:$AX$49919,"PQM",'FTNR Data'!$S$2:$S$49919,"FTNR")+COUNTIFS('Priority Customer'!$B$2:$B$50000,'Branch Summary'!F123,'Priority Customer'!$D$2:$D$50000,'Branch Summary'!G123,'Priority Customer'!$Q$2:$Q$50000,"FTNR",'Priority Customer'!$Z$2:$Z$50000,"&lt;&gt;"&amp;"",'Priority Customer'!$BK$2:$BK$50000,TEXT(TODAY()-1,"mmm"))</f>
        <v>0</v>
      </c>
      <c r="AA123" s="3">
        <f ca="1">COUNTIFS('FTNR Data'!$F$2:$F$49919,'Branch Summary'!F123,'FTNR Data'!$A$2:$A$49919,'Branch Summary'!G123,'FTNR Data'!$AX$2:$AX$49919,"PQM")+COUNTIFS('Priority Customer'!$B$2:$B$50000,'Branch Summary'!F123,'Priority Customer'!$D$2:$D$50000,'Branch Summary'!G123,'Priority Customer'!$Z$2:$Z$50000,"&lt;&gt;"&amp;"",'Priority Customer'!$BK$2:$BK$50000,TEXT(TODAY()-1,"mmm"))</f>
        <v>4</v>
      </c>
      <c r="AB123" s="11">
        <f t="shared" ca="1" si="14"/>
        <v>0</v>
      </c>
      <c r="AC123" s="28">
        <f>IFERROR(COUNTIFS('GRT Data'!$F$2:$F$78519,'Branch Summary'!$F123,'GRT Data'!$A$2:$A$78519,'Branch Summary'!$G123,'GRT Data'!$AU$2:$AU$78519,"PQM",'GRT Data'!$CN$2:$CN$78519,0)/I123,"-")</f>
        <v>1</v>
      </c>
      <c r="AD123" s="28">
        <f>IFERROR(COUNTIFS('GRT Data'!$F$2:$F$78519,'Branch Summary'!$F123,'GRT Data'!$A$2:$A$78519,'Branch Summary'!$G123,'GRT Data'!$AU$2:$AU$78519,"PQM",'GRT Data'!$CN$2:$CN$78519,1)/I123,"-")</f>
        <v>0</v>
      </c>
      <c r="AE123" s="28">
        <f>IFERROR(COUNTIFS('GRT Data'!$F$2:$F$78519,'Branch Summary'!$F123,'GRT Data'!$A$2:$A$78519,'Branch Summary'!$G123,'GRT Data'!$AU$2:$AU$78519,"PQM",'GRT Data'!$CN$2:$CN$78519,2)/I123,"-")</f>
        <v>0</v>
      </c>
      <c r="AF123" s="28">
        <f>IFERROR(COUNTIFS('GRT Data'!$F$2:$F$78519,'Branch Summary'!$F123,'GRT Data'!$A$2:$A$78519,'Branch Summary'!$G123,'GRT Data'!$AU$2:$AU$78519,"PQM",'GRT Data'!$CN$2:$CN$78519,"&gt;"&amp;2)/I123,"-")</f>
        <v>0</v>
      </c>
    </row>
    <row r="124" spans="1:32" x14ac:dyDescent="0.35">
      <c r="A124" s="18" t="s">
        <v>773</v>
      </c>
      <c r="B124" s="18" t="s">
        <v>714</v>
      </c>
      <c r="C124" s="18" t="s">
        <v>784</v>
      </c>
      <c r="D124" s="18" t="s">
        <v>135</v>
      </c>
      <c r="E124" s="18" t="s">
        <v>421</v>
      </c>
      <c r="F124" s="19" t="s">
        <v>422</v>
      </c>
      <c r="G124" s="18" t="s">
        <v>714</v>
      </c>
      <c r="H124" s="3">
        <f>COUNTIFS('GRT Data'!$F$2:$F$78519,'Branch Summary'!F124,'GRT Data'!$A$2:$A$78519,'Branch Summary'!G124,'GRT Data'!$AU$2:$AU$78519,"Branch")</f>
        <v>3</v>
      </c>
      <c r="I124" s="3">
        <f>COUNTIFS('GRT Data'!$F$2:$F$78519,'Branch Summary'!F124,'GRT Data'!$A$2:$A$78519,'Branch Summary'!G124,'GRT Data'!$AU$2:$AU$78519,"PQM")</f>
        <v>0</v>
      </c>
      <c r="J124" s="3">
        <f t="shared" si="8"/>
        <v>3</v>
      </c>
      <c r="K124" s="11">
        <f t="shared" si="9"/>
        <v>0</v>
      </c>
      <c r="L124" s="3">
        <f ca="1">COUNTIFS('GRT Data'!$F$2:$F$78519,'Branch Summary'!F124,'GRT Data'!$A$2:$A$78519,'Branch Summary'!G124,'GRT Data'!$AU$2:$AU$78519,"Branch",'GRT Data'!$AR$2:$AR$78519,$L$3)</f>
        <v>3</v>
      </c>
      <c r="M124" s="3">
        <f ca="1">COUNTIFS('GRT Data'!$F$2:$F$78519,'Branch Summary'!F124,'GRT Data'!$A$2:$A$78519,'Branch Summary'!G124,'GRT Data'!$AU$2:$AU$78519,"PQM",'GRT Data'!$AR$2:$AR$78519,$L$3)</f>
        <v>0</v>
      </c>
      <c r="N124" s="3">
        <f t="shared" ca="1" si="10"/>
        <v>3</v>
      </c>
      <c r="O124" s="11">
        <f t="shared" ca="1" si="11"/>
        <v>0</v>
      </c>
      <c r="P124" s="40">
        <f>COUNTIF('Ujala Plus DB'!$A$2:$A$40166,'Branch Summary'!G124)</f>
        <v>8</v>
      </c>
      <c r="Q124" s="43">
        <f>SUMIF('Ujala Plus DB'!$A$2:$A$40166,'Branch Summary'!G124,'Ujala Plus DB'!$W$2:$W$40166)</f>
        <v>684000</v>
      </c>
      <c r="R124" s="40">
        <f>COUNTIFS('Priority Customer'!$B$2:$B$45498,'Branch Summary'!F124,'Priority Customer'!$D$2:$D$45498,'Branch Summary'!G124,'Priority Customer'!$BD$2:$BD$45498,"&lt;&gt;"&amp;"")</f>
        <v>6</v>
      </c>
      <c r="S124" s="43">
        <f>SUMIFS('Priority Customer'!$L$2:$L$45498,'Priority Customer'!$B$2:$B$45498,'Branch Summary'!F124,'Priority Customer'!$D$2:$D$45498,'Branch Summary'!G124,'Priority Customer'!$BD$2:$BD$45498,"&lt;&gt;"&amp;"")</f>
        <v>514000</v>
      </c>
      <c r="T124" s="40">
        <f ca="1">COUNTIFS('Priority Customer'!$B$2:$B$50000,'Branch Summary'!F124,'Priority Customer'!$D$2:$D$50000,'Branch Summary'!G124,'Priority Customer'!$Q$2:$Q$50000,"FTNR",'Priority Customer'!$Z$2:$Z$50000,"&lt;&gt;"&amp;"",'Priority Customer'!$BK$2:$BK$50000,TEXT(TODAY()-1,"mmm"))</f>
        <v>0</v>
      </c>
      <c r="U124" s="40">
        <f ca="1">COUNTIFS('Priority Customer'!$B$2:$B$50000,'Branch Summary'!F124,'Priority Customer'!$D$2:$D$50000,'Branch Summary'!G124,'Priority Customer'!$Z$2:$Z$50000,"&lt;&gt;"&amp;"",'Priority Customer'!$BK$2:$BK$50000,TEXT(TODAY()-1,"mmm"))</f>
        <v>6</v>
      </c>
      <c r="V124" s="26">
        <f t="shared" ca="1" si="12"/>
        <v>0</v>
      </c>
      <c r="W124" s="3">
        <f>COUNTIFS('FTNR Data'!$F$2:$F$49919,'Branch Summary'!F124,'FTNR Data'!$A$2:$A$49919,'Branch Summary'!G124,'FTNR Data'!$AX$2:$AX$49919,"Branch",'FTNR Data'!$S$2:$S$49919,"FTNR")</f>
        <v>0</v>
      </c>
      <c r="X124" s="3">
        <f>COUNTIFS('FTNR Data'!$F$2:$F$49919,'Branch Summary'!F124,'FTNR Data'!$A$2:$A$49919,'Branch Summary'!G124,'FTNR Data'!$AX$2:$AX$49919,"Branch")</f>
        <v>2</v>
      </c>
      <c r="Y124" s="11">
        <f t="shared" si="13"/>
        <v>0</v>
      </c>
      <c r="Z124" s="3">
        <f ca="1">COUNTIFS('FTNR Data'!$F$2:$F$49919,'Branch Summary'!F124,'FTNR Data'!$A$2:$A$49919,'Branch Summary'!G124,'FTNR Data'!$AX$2:$AX$49919,"PQM",'FTNR Data'!$S$2:$S$49919,"FTNR")+COUNTIFS('Priority Customer'!$B$2:$B$50000,'Branch Summary'!F124,'Priority Customer'!$D$2:$D$50000,'Branch Summary'!G124,'Priority Customer'!$Q$2:$Q$50000,"FTNR",'Priority Customer'!$Z$2:$Z$50000,"&lt;&gt;"&amp;"",'Priority Customer'!$BK$2:$BK$50000,TEXT(TODAY()-1,"mmm"))</f>
        <v>0</v>
      </c>
      <c r="AA124" s="3">
        <f ca="1">COUNTIFS('FTNR Data'!$F$2:$F$49919,'Branch Summary'!F124,'FTNR Data'!$A$2:$A$49919,'Branch Summary'!G124,'FTNR Data'!$AX$2:$AX$49919,"PQM")+COUNTIFS('Priority Customer'!$B$2:$B$50000,'Branch Summary'!F124,'Priority Customer'!$D$2:$D$50000,'Branch Summary'!G124,'Priority Customer'!$Z$2:$Z$50000,"&lt;&gt;"&amp;"",'Priority Customer'!$BK$2:$BK$50000,TEXT(TODAY()-1,"mmm"))</f>
        <v>6</v>
      </c>
      <c r="AB124" s="11">
        <f t="shared" ca="1" si="14"/>
        <v>0</v>
      </c>
      <c r="AC124" s="28" t="str">
        <f>IFERROR(COUNTIFS('GRT Data'!$F$2:$F$78519,'Branch Summary'!$F124,'GRT Data'!$A$2:$A$78519,'Branch Summary'!$G124,'GRT Data'!$AU$2:$AU$78519,"PQM",'GRT Data'!$CN$2:$CN$78519,0)/I124,"-")</f>
        <v>-</v>
      </c>
      <c r="AD124" s="28" t="str">
        <f>IFERROR(COUNTIFS('GRT Data'!$F$2:$F$78519,'Branch Summary'!$F124,'GRT Data'!$A$2:$A$78519,'Branch Summary'!$G124,'GRT Data'!$AU$2:$AU$78519,"PQM",'GRT Data'!$CN$2:$CN$78519,1)/I124,"-")</f>
        <v>-</v>
      </c>
      <c r="AE124" s="28" t="str">
        <f>IFERROR(COUNTIFS('GRT Data'!$F$2:$F$78519,'Branch Summary'!$F124,'GRT Data'!$A$2:$A$78519,'Branch Summary'!$G124,'GRT Data'!$AU$2:$AU$78519,"PQM",'GRT Data'!$CN$2:$CN$78519,2)/I124,"-")</f>
        <v>-</v>
      </c>
      <c r="AF124" s="28" t="str">
        <f>IFERROR(COUNTIFS('GRT Data'!$F$2:$F$78519,'Branch Summary'!$F124,'GRT Data'!$A$2:$A$78519,'Branch Summary'!$G124,'GRT Data'!$AU$2:$AU$78519,"PQM",'GRT Data'!$CN$2:$CN$78519,"&gt;"&amp;2)/I124,"-")</f>
        <v>-</v>
      </c>
    </row>
    <row r="125" spans="1:32" x14ac:dyDescent="0.35">
      <c r="A125" s="18" t="s">
        <v>773</v>
      </c>
      <c r="B125" s="18" t="s">
        <v>15627</v>
      </c>
      <c r="C125" s="18" t="s">
        <v>784</v>
      </c>
      <c r="D125" s="18" t="s">
        <v>135</v>
      </c>
      <c r="E125" s="18" t="s">
        <v>425</v>
      </c>
      <c r="F125" s="19" t="s">
        <v>426</v>
      </c>
      <c r="G125" s="18" t="s">
        <v>169</v>
      </c>
      <c r="H125" s="3">
        <f>COUNTIFS('GRT Data'!$F$2:$F$78519,'Branch Summary'!F125,'GRT Data'!$A$2:$A$78519,'Branch Summary'!G125,'GRT Data'!$AU$2:$AU$78519,"Branch")</f>
        <v>0</v>
      </c>
      <c r="I125" s="3">
        <f>COUNTIFS('GRT Data'!$F$2:$F$78519,'Branch Summary'!F125,'GRT Data'!$A$2:$A$78519,'Branch Summary'!G125,'GRT Data'!$AU$2:$AU$78519,"PQM")</f>
        <v>26</v>
      </c>
      <c r="J125" s="3">
        <f t="shared" si="8"/>
        <v>26</v>
      </c>
      <c r="K125" s="11">
        <f t="shared" si="9"/>
        <v>1</v>
      </c>
      <c r="L125" s="3">
        <f ca="1">COUNTIFS('GRT Data'!$F$2:$F$78519,'Branch Summary'!F125,'GRT Data'!$A$2:$A$78519,'Branch Summary'!G125,'GRT Data'!$AU$2:$AU$78519,"Branch",'GRT Data'!$AR$2:$AR$78519,$L$3)</f>
        <v>0</v>
      </c>
      <c r="M125" s="3">
        <f ca="1">COUNTIFS('GRT Data'!$F$2:$F$78519,'Branch Summary'!F125,'GRT Data'!$A$2:$A$78519,'Branch Summary'!G125,'GRT Data'!$AU$2:$AU$78519,"PQM",'GRT Data'!$AR$2:$AR$78519,$L$3)</f>
        <v>5</v>
      </c>
      <c r="N125" s="3">
        <f t="shared" ca="1" si="10"/>
        <v>5</v>
      </c>
      <c r="O125" s="11">
        <f t="shared" ca="1" si="11"/>
        <v>1</v>
      </c>
      <c r="P125" s="40">
        <f>COUNTIF('Ujala Plus DB'!$A$2:$A$40166,'Branch Summary'!G125)</f>
        <v>7</v>
      </c>
      <c r="Q125" s="43">
        <f>SUMIF('Ujala Plus DB'!$A$2:$A$40166,'Branch Summary'!G125,'Ujala Plus DB'!$W$2:$W$40166)</f>
        <v>400000</v>
      </c>
      <c r="R125" s="40">
        <f>COUNTIFS('Priority Customer'!$B$2:$B$45498,'Branch Summary'!F125,'Priority Customer'!$D$2:$D$45498,'Branch Summary'!G125,'Priority Customer'!$BD$2:$BD$45498,"&lt;&gt;"&amp;"")</f>
        <v>5</v>
      </c>
      <c r="S125" s="43">
        <f>SUMIFS('Priority Customer'!$L$2:$L$45498,'Priority Customer'!$B$2:$B$45498,'Branch Summary'!F125,'Priority Customer'!$D$2:$D$45498,'Branch Summary'!G125,'Priority Customer'!$BD$2:$BD$45498,"&lt;&gt;"&amp;"")</f>
        <v>290000</v>
      </c>
      <c r="T125" s="40">
        <f ca="1">COUNTIFS('Priority Customer'!$B$2:$B$50000,'Branch Summary'!F125,'Priority Customer'!$D$2:$D$50000,'Branch Summary'!G125,'Priority Customer'!$Q$2:$Q$50000,"FTNR",'Priority Customer'!$Z$2:$Z$50000,"&lt;&gt;"&amp;"",'Priority Customer'!$BK$2:$BK$50000,TEXT(TODAY()-1,"mmm"))</f>
        <v>1</v>
      </c>
      <c r="U125" s="40">
        <f ca="1">COUNTIFS('Priority Customer'!$B$2:$B$50000,'Branch Summary'!F125,'Priority Customer'!$D$2:$D$50000,'Branch Summary'!G125,'Priority Customer'!$Z$2:$Z$50000,"&lt;&gt;"&amp;"",'Priority Customer'!$BK$2:$BK$50000,TEXT(TODAY()-1,"mmm"))</f>
        <v>6</v>
      </c>
      <c r="V125" s="26">
        <f t="shared" ca="1" si="12"/>
        <v>0.16666666666666666</v>
      </c>
      <c r="W125" s="3">
        <f>COUNTIFS('FTNR Data'!$F$2:$F$49919,'Branch Summary'!F125,'FTNR Data'!$A$2:$A$49919,'Branch Summary'!G125,'FTNR Data'!$AX$2:$AX$49919,"Branch",'FTNR Data'!$S$2:$S$49919,"FTNR")</f>
        <v>0</v>
      </c>
      <c r="X125" s="3">
        <f>COUNTIFS('FTNR Data'!$F$2:$F$49919,'Branch Summary'!F125,'FTNR Data'!$A$2:$A$49919,'Branch Summary'!G125,'FTNR Data'!$AX$2:$AX$49919,"Branch")</f>
        <v>0</v>
      </c>
      <c r="Y125" s="11" t="str">
        <f t="shared" si="13"/>
        <v>-</v>
      </c>
      <c r="Z125" s="3">
        <f ca="1">COUNTIFS('FTNR Data'!$F$2:$F$49919,'Branch Summary'!F125,'FTNR Data'!$A$2:$A$49919,'Branch Summary'!G125,'FTNR Data'!$AX$2:$AX$49919,"PQM",'FTNR Data'!$S$2:$S$49919,"FTNR")+COUNTIFS('Priority Customer'!$B$2:$B$50000,'Branch Summary'!F125,'Priority Customer'!$D$2:$D$50000,'Branch Summary'!G125,'Priority Customer'!$Q$2:$Q$50000,"FTNR",'Priority Customer'!$Z$2:$Z$50000,"&lt;&gt;"&amp;"",'Priority Customer'!$BK$2:$BK$50000,TEXT(TODAY()-1,"mmm"))</f>
        <v>3</v>
      </c>
      <c r="AA125" s="3">
        <f ca="1">COUNTIFS('FTNR Data'!$F$2:$F$49919,'Branch Summary'!F125,'FTNR Data'!$A$2:$A$49919,'Branch Summary'!G125,'FTNR Data'!$AX$2:$AX$49919,"PQM")+COUNTIFS('Priority Customer'!$B$2:$B$50000,'Branch Summary'!F125,'Priority Customer'!$D$2:$D$50000,'Branch Summary'!G125,'Priority Customer'!$Z$2:$Z$50000,"&lt;&gt;"&amp;"",'Priority Customer'!$BK$2:$BK$50000,TEXT(TODAY()-1,"mmm"))</f>
        <v>31</v>
      </c>
      <c r="AB125" s="11">
        <f t="shared" ca="1" si="14"/>
        <v>9.6774193548387094E-2</v>
      </c>
      <c r="AC125" s="28">
        <f>IFERROR(COUNTIFS('GRT Data'!$F$2:$F$78519,'Branch Summary'!$F125,'GRT Data'!$A$2:$A$78519,'Branch Summary'!$G125,'GRT Data'!$AU$2:$AU$78519,"PQM",'GRT Data'!$CN$2:$CN$78519,0)/I125,"-")</f>
        <v>0.84615384615384615</v>
      </c>
      <c r="AD125" s="28">
        <f>IFERROR(COUNTIFS('GRT Data'!$F$2:$F$78519,'Branch Summary'!$F125,'GRT Data'!$A$2:$A$78519,'Branch Summary'!$G125,'GRT Data'!$AU$2:$AU$78519,"PQM",'GRT Data'!$CN$2:$CN$78519,1)/I125,"-")</f>
        <v>0.11538461538461539</v>
      </c>
      <c r="AE125" s="28">
        <f>IFERROR(COUNTIFS('GRT Data'!$F$2:$F$78519,'Branch Summary'!$F125,'GRT Data'!$A$2:$A$78519,'Branch Summary'!$G125,'GRT Data'!$AU$2:$AU$78519,"PQM",'GRT Data'!$CN$2:$CN$78519,2)/I125,"-")</f>
        <v>3.8461538461538464E-2</v>
      </c>
      <c r="AF125" s="28">
        <f>IFERROR(COUNTIFS('GRT Data'!$F$2:$F$78519,'Branch Summary'!$F125,'GRT Data'!$A$2:$A$78519,'Branch Summary'!$G125,'GRT Data'!$AU$2:$AU$78519,"PQM",'GRT Data'!$CN$2:$CN$78519,"&gt;"&amp;2)/I125,"-")</f>
        <v>0</v>
      </c>
    </row>
    <row r="126" spans="1:32" x14ac:dyDescent="0.35">
      <c r="A126" s="18" t="s">
        <v>773</v>
      </c>
      <c r="B126" s="18" t="s">
        <v>15627</v>
      </c>
      <c r="C126" s="18" t="s">
        <v>784</v>
      </c>
      <c r="D126" s="18" t="s">
        <v>135</v>
      </c>
      <c r="E126" s="18" t="s">
        <v>81</v>
      </c>
      <c r="F126" s="19" t="s">
        <v>433</v>
      </c>
      <c r="G126" s="18" t="s">
        <v>173</v>
      </c>
      <c r="H126" s="3">
        <f>COUNTIFS('GRT Data'!$F$2:$F$78519,'Branch Summary'!F126,'GRT Data'!$A$2:$A$78519,'Branch Summary'!G126,'GRT Data'!$AU$2:$AU$78519,"Branch")</f>
        <v>0</v>
      </c>
      <c r="I126" s="3">
        <f>COUNTIFS('GRT Data'!$F$2:$F$78519,'Branch Summary'!F126,'GRT Data'!$A$2:$A$78519,'Branch Summary'!G126,'GRT Data'!$AU$2:$AU$78519,"PQM")</f>
        <v>4</v>
      </c>
      <c r="J126" s="3">
        <f t="shared" si="8"/>
        <v>4</v>
      </c>
      <c r="K126" s="11">
        <f t="shared" si="9"/>
        <v>1</v>
      </c>
      <c r="L126" s="3">
        <f ca="1">COUNTIFS('GRT Data'!$F$2:$F$78519,'Branch Summary'!F126,'GRT Data'!$A$2:$A$78519,'Branch Summary'!G126,'GRT Data'!$AU$2:$AU$78519,"Branch",'GRT Data'!$AR$2:$AR$78519,$L$3)</f>
        <v>0</v>
      </c>
      <c r="M126" s="3">
        <f ca="1">COUNTIFS('GRT Data'!$F$2:$F$78519,'Branch Summary'!F126,'GRT Data'!$A$2:$A$78519,'Branch Summary'!G126,'GRT Data'!$AU$2:$AU$78519,"PQM",'GRT Data'!$AR$2:$AR$78519,$L$3)</f>
        <v>2</v>
      </c>
      <c r="N126" s="3">
        <f t="shared" ca="1" si="10"/>
        <v>2</v>
      </c>
      <c r="O126" s="11">
        <f t="shared" ca="1" si="11"/>
        <v>1</v>
      </c>
      <c r="P126" s="40">
        <f>COUNTIF('Ujala Plus DB'!$A$2:$A$40166,'Branch Summary'!G126)</f>
        <v>2</v>
      </c>
      <c r="Q126" s="43">
        <f>SUMIF('Ujala Plus DB'!$A$2:$A$40166,'Branch Summary'!G126,'Ujala Plus DB'!$W$2:$W$40166)</f>
        <v>120000</v>
      </c>
      <c r="R126" s="40">
        <f>COUNTIFS('Priority Customer'!$B$2:$B$45498,'Branch Summary'!F126,'Priority Customer'!$D$2:$D$45498,'Branch Summary'!G126,'Priority Customer'!$BD$2:$BD$45498,"&lt;&gt;"&amp;"")</f>
        <v>2</v>
      </c>
      <c r="S126" s="43">
        <f>SUMIFS('Priority Customer'!$L$2:$L$45498,'Priority Customer'!$B$2:$B$45498,'Branch Summary'!F126,'Priority Customer'!$D$2:$D$45498,'Branch Summary'!G126,'Priority Customer'!$BD$2:$BD$45498,"&lt;&gt;"&amp;"")</f>
        <v>120000</v>
      </c>
      <c r="T126" s="40">
        <f ca="1">COUNTIFS('Priority Customer'!$B$2:$B$50000,'Branch Summary'!F126,'Priority Customer'!$D$2:$D$50000,'Branch Summary'!G126,'Priority Customer'!$Q$2:$Q$50000,"FTNR",'Priority Customer'!$Z$2:$Z$50000,"&lt;&gt;"&amp;"",'Priority Customer'!$BK$2:$BK$50000,TEXT(TODAY()-1,"mmm"))</f>
        <v>0</v>
      </c>
      <c r="U126" s="40">
        <f ca="1">COUNTIFS('Priority Customer'!$B$2:$B$50000,'Branch Summary'!F126,'Priority Customer'!$D$2:$D$50000,'Branch Summary'!G126,'Priority Customer'!$Z$2:$Z$50000,"&lt;&gt;"&amp;"",'Priority Customer'!$BK$2:$BK$50000,TEXT(TODAY()-1,"mmm"))</f>
        <v>2</v>
      </c>
      <c r="V126" s="26">
        <f t="shared" ca="1" si="12"/>
        <v>0</v>
      </c>
      <c r="W126" s="3">
        <f>COUNTIFS('FTNR Data'!$F$2:$F$49919,'Branch Summary'!F126,'FTNR Data'!$A$2:$A$49919,'Branch Summary'!G126,'FTNR Data'!$AX$2:$AX$49919,"Branch",'FTNR Data'!$S$2:$S$49919,"FTNR")</f>
        <v>0</v>
      </c>
      <c r="X126" s="3">
        <f>COUNTIFS('FTNR Data'!$F$2:$F$49919,'Branch Summary'!F126,'FTNR Data'!$A$2:$A$49919,'Branch Summary'!G126,'FTNR Data'!$AX$2:$AX$49919,"Branch")</f>
        <v>0</v>
      </c>
      <c r="Y126" s="11" t="str">
        <f t="shared" si="13"/>
        <v>-</v>
      </c>
      <c r="Z126" s="3">
        <f ca="1">COUNTIFS('FTNR Data'!$F$2:$F$49919,'Branch Summary'!F126,'FTNR Data'!$A$2:$A$49919,'Branch Summary'!G126,'FTNR Data'!$AX$2:$AX$49919,"PQM",'FTNR Data'!$S$2:$S$49919,"FTNR")+COUNTIFS('Priority Customer'!$B$2:$B$50000,'Branch Summary'!F126,'Priority Customer'!$D$2:$D$50000,'Branch Summary'!G126,'Priority Customer'!$Q$2:$Q$50000,"FTNR",'Priority Customer'!$Z$2:$Z$50000,"&lt;&gt;"&amp;"",'Priority Customer'!$BK$2:$BK$50000,TEXT(TODAY()-1,"mmm"))</f>
        <v>0</v>
      </c>
      <c r="AA126" s="3">
        <f ca="1">COUNTIFS('FTNR Data'!$F$2:$F$49919,'Branch Summary'!F126,'FTNR Data'!$A$2:$A$49919,'Branch Summary'!G126,'FTNR Data'!$AX$2:$AX$49919,"PQM")+COUNTIFS('Priority Customer'!$B$2:$B$50000,'Branch Summary'!F126,'Priority Customer'!$D$2:$D$50000,'Branch Summary'!G126,'Priority Customer'!$Z$2:$Z$50000,"&lt;&gt;"&amp;"",'Priority Customer'!$BK$2:$BK$50000,TEXT(TODAY()-1,"mmm"))</f>
        <v>6</v>
      </c>
      <c r="AB126" s="11">
        <f t="shared" ca="1" si="14"/>
        <v>0</v>
      </c>
      <c r="AC126" s="28">
        <f>IFERROR(COUNTIFS('GRT Data'!$F$2:$F$78519,'Branch Summary'!$F126,'GRT Data'!$A$2:$A$78519,'Branch Summary'!$G126,'GRT Data'!$AU$2:$AU$78519,"PQM",'GRT Data'!$CN$2:$CN$78519,0)/I126,"-")</f>
        <v>0.75</v>
      </c>
      <c r="AD126" s="28">
        <f>IFERROR(COUNTIFS('GRT Data'!$F$2:$F$78519,'Branch Summary'!$F126,'GRT Data'!$A$2:$A$78519,'Branch Summary'!$G126,'GRT Data'!$AU$2:$AU$78519,"PQM",'GRT Data'!$CN$2:$CN$78519,1)/I126,"-")</f>
        <v>0</v>
      </c>
      <c r="AE126" s="28">
        <f>IFERROR(COUNTIFS('GRT Data'!$F$2:$F$78519,'Branch Summary'!$F126,'GRT Data'!$A$2:$A$78519,'Branch Summary'!$G126,'GRT Data'!$AU$2:$AU$78519,"PQM",'GRT Data'!$CN$2:$CN$78519,2)/I126,"-")</f>
        <v>0.25</v>
      </c>
      <c r="AF126" s="28">
        <f>IFERROR(COUNTIFS('GRT Data'!$F$2:$F$78519,'Branch Summary'!$F126,'GRT Data'!$A$2:$A$78519,'Branch Summary'!$G126,'GRT Data'!$AU$2:$AU$78519,"PQM",'GRT Data'!$CN$2:$CN$78519,"&gt;"&amp;2)/I126,"-")</f>
        <v>0</v>
      </c>
    </row>
    <row r="127" spans="1:32" x14ac:dyDescent="0.35">
      <c r="A127" s="18" t="s">
        <v>773</v>
      </c>
      <c r="B127" s="18" t="s">
        <v>164</v>
      </c>
      <c r="C127" s="18" t="s">
        <v>787</v>
      </c>
      <c r="D127" s="18" t="s">
        <v>358</v>
      </c>
      <c r="E127" s="18" t="s">
        <v>373</v>
      </c>
      <c r="F127" s="19" t="s">
        <v>374</v>
      </c>
      <c r="G127" s="18" t="s">
        <v>134</v>
      </c>
      <c r="H127" s="3">
        <f>COUNTIFS('GRT Data'!$F$2:$F$78519,'Branch Summary'!F127,'GRT Data'!$A$2:$A$78519,'Branch Summary'!G127,'GRT Data'!$AU$2:$AU$78519,"Branch")</f>
        <v>4</v>
      </c>
      <c r="I127" s="3">
        <f>COUNTIFS('GRT Data'!$F$2:$F$78519,'Branch Summary'!F127,'GRT Data'!$A$2:$A$78519,'Branch Summary'!G127,'GRT Data'!$AU$2:$AU$78519,"PQM")</f>
        <v>7</v>
      </c>
      <c r="J127" s="3">
        <f t="shared" si="8"/>
        <v>11</v>
      </c>
      <c r="K127" s="11">
        <f t="shared" si="9"/>
        <v>0.63636363636363635</v>
      </c>
      <c r="L127" s="3">
        <f ca="1">COUNTIFS('GRT Data'!$F$2:$F$78519,'Branch Summary'!F127,'GRT Data'!$A$2:$A$78519,'Branch Summary'!G127,'GRT Data'!$AU$2:$AU$78519,"Branch",'GRT Data'!$AR$2:$AR$78519,$L$3)</f>
        <v>1</v>
      </c>
      <c r="M127" s="3">
        <f ca="1">COUNTIFS('GRT Data'!$F$2:$F$78519,'Branch Summary'!F127,'GRT Data'!$A$2:$A$78519,'Branch Summary'!G127,'GRT Data'!$AU$2:$AU$78519,"PQM",'GRT Data'!$AR$2:$AR$78519,$L$3)</f>
        <v>1</v>
      </c>
      <c r="N127" s="3">
        <f t="shared" ca="1" si="10"/>
        <v>2</v>
      </c>
      <c r="O127" s="11">
        <f t="shared" ca="1" si="11"/>
        <v>0.5</v>
      </c>
      <c r="P127" s="40">
        <f>COUNTIF('Ujala Plus DB'!$A$2:$A$40166,'Branch Summary'!G127)</f>
        <v>8</v>
      </c>
      <c r="Q127" s="43">
        <f>SUMIF('Ujala Plus DB'!$A$2:$A$40166,'Branch Summary'!G127,'Ujala Plus DB'!$W$2:$W$40166)</f>
        <v>532000</v>
      </c>
      <c r="R127" s="40">
        <f>COUNTIFS('Priority Customer'!$B$2:$B$45498,'Branch Summary'!F127,'Priority Customer'!$D$2:$D$45498,'Branch Summary'!G127,'Priority Customer'!$BD$2:$BD$45498,"&lt;&gt;"&amp;"")</f>
        <v>5</v>
      </c>
      <c r="S127" s="43">
        <f>SUMIFS('Priority Customer'!$L$2:$L$45498,'Priority Customer'!$B$2:$B$45498,'Branch Summary'!F127,'Priority Customer'!$D$2:$D$45498,'Branch Summary'!G127,'Priority Customer'!$BD$2:$BD$45498,"&lt;&gt;"&amp;"")</f>
        <v>320000</v>
      </c>
      <c r="T127" s="40">
        <f ca="1">COUNTIFS('Priority Customer'!$B$2:$B$50000,'Branch Summary'!F127,'Priority Customer'!$D$2:$D$50000,'Branch Summary'!G127,'Priority Customer'!$Q$2:$Q$50000,"FTNR",'Priority Customer'!$Z$2:$Z$50000,"&lt;&gt;"&amp;"",'Priority Customer'!$BK$2:$BK$50000,TEXT(TODAY()-1,"mmm"))</f>
        <v>0</v>
      </c>
      <c r="U127" s="40">
        <f ca="1">COUNTIFS('Priority Customer'!$B$2:$B$50000,'Branch Summary'!F127,'Priority Customer'!$D$2:$D$50000,'Branch Summary'!G127,'Priority Customer'!$Z$2:$Z$50000,"&lt;&gt;"&amp;"",'Priority Customer'!$BK$2:$BK$50000,TEXT(TODAY()-1,"mmm"))</f>
        <v>5</v>
      </c>
      <c r="V127" s="26">
        <f t="shared" ca="1" si="12"/>
        <v>0</v>
      </c>
      <c r="W127" s="3">
        <f>COUNTIFS('FTNR Data'!$F$2:$F$49919,'Branch Summary'!F127,'FTNR Data'!$A$2:$A$49919,'Branch Summary'!G127,'FTNR Data'!$AX$2:$AX$49919,"Branch",'FTNR Data'!$S$2:$S$49919,"FTNR")</f>
        <v>0</v>
      </c>
      <c r="X127" s="3">
        <f>COUNTIFS('FTNR Data'!$F$2:$F$49919,'Branch Summary'!F127,'FTNR Data'!$A$2:$A$49919,'Branch Summary'!G127,'FTNR Data'!$AX$2:$AX$49919,"Branch")</f>
        <v>4</v>
      </c>
      <c r="Y127" s="11">
        <f t="shared" si="13"/>
        <v>0</v>
      </c>
      <c r="Z127" s="3">
        <f ca="1">COUNTIFS('FTNR Data'!$F$2:$F$49919,'Branch Summary'!F127,'FTNR Data'!$A$2:$A$49919,'Branch Summary'!G127,'FTNR Data'!$AX$2:$AX$49919,"PQM",'FTNR Data'!$S$2:$S$49919,"FTNR")+COUNTIFS('Priority Customer'!$B$2:$B$50000,'Branch Summary'!F127,'Priority Customer'!$D$2:$D$50000,'Branch Summary'!G127,'Priority Customer'!$Q$2:$Q$50000,"FTNR",'Priority Customer'!$Z$2:$Z$50000,"&lt;&gt;"&amp;"",'Priority Customer'!$BK$2:$BK$50000,TEXT(TODAY()-1,"mmm"))</f>
        <v>0</v>
      </c>
      <c r="AA127" s="3">
        <f ca="1">COUNTIFS('FTNR Data'!$F$2:$F$49919,'Branch Summary'!F127,'FTNR Data'!$A$2:$A$49919,'Branch Summary'!G127,'FTNR Data'!$AX$2:$AX$49919,"PQM")+COUNTIFS('Priority Customer'!$B$2:$B$50000,'Branch Summary'!F127,'Priority Customer'!$D$2:$D$50000,'Branch Summary'!G127,'Priority Customer'!$Z$2:$Z$50000,"&lt;&gt;"&amp;"",'Priority Customer'!$BK$2:$BK$50000,TEXT(TODAY()-1,"mmm"))</f>
        <v>12</v>
      </c>
      <c r="AB127" s="11">
        <f t="shared" ca="1" si="14"/>
        <v>0</v>
      </c>
      <c r="AC127" s="28">
        <f>IFERROR(COUNTIFS('GRT Data'!$F$2:$F$78519,'Branch Summary'!$F127,'GRT Data'!$A$2:$A$78519,'Branch Summary'!$G127,'GRT Data'!$AU$2:$AU$78519,"PQM",'GRT Data'!$CN$2:$CN$78519,0)/I127,"-")</f>
        <v>0.7142857142857143</v>
      </c>
      <c r="AD127" s="28">
        <f>IFERROR(COUNTIFS('GRT Data'!$F$2:$F$78519,'Branch Summary'!$F127,'GRT Data'!$A$2:$A$78519,'Branch Summary'!$G127,'GRT Data'!$AU$2:$AU$78519,"PQM",'GRT Data'!$CN$2:$CN$78519,1)/I127,"-")</f>
        <v>0</v>
      </c>
      <c r="AE127" s="28">
        <f>IFERROR(COUNTIFS('GRT Data'!$F$2:$F$78519,'Branch Summary'!$F127,'GRT Data'!$A$2:$A$78519,'Branch Summary'!$G127,'GRT Data'!$AU$2:$AU$78519,"PQM",'GRT Data'!$CN$2:$CN$78519,2)/I127,"-")</f>
        <v>0.14285714285714285</v>
      </c>
      <c r="AF127" s="28">
        <f>IFERROR(COUNTIFS('GRT Data'!$F$2:$F$78519,'Branch Summary'!$F127,'GRT Data'!$A$2:$A$78519,'Branch Summary'!$G127,'GRT Data'!$AU$2:$AU$78519,"PQM",'GRT Data'!$CN$2:$CN$78519,"&gt;"&amp;2)/I127,"-")</f>
        <v>0.14285714285714285</v>
      </c>
    </row>
    <row r="128" spans="1:32" x14ac:dyDescent="0.35">
      <c r="A128" s="18" t="s">
        <v>773</v>
      </c>
      <c r="B128" s="18" t="s">
        <v>15627</v>
      </c>
      <c r="C128" s="18" t="s">
        <v>784</v>
      </c>
      <c r="D128" s="18" t="s">
        <v>135</v>
      </c>
      <c r="E128" s="18" t="s">
        <v>390</v>
      </c>
      <c r="F128" s="19" t="s">
        <v>391</v>
      </c>
      <c r="G128" s="18" t="s">
        <v>717</v>
      </c>
      <c r="H128" s="3">
        <f>COUNTIFS('GRT Data'!$F$2:$F$78519,'Branch Summary'!F128,'GRT Data'!$A$2:$A$78519,'Branch Summary'!G128,'GRT Data'!$AU$2:$AU$78519,"Branch")</f>
        <v>2</v>
      </c>
      <c r="I128" s="3">
        <f>COUNTIFS('GRT Data'!$F$2:$F$78519,'Branch Summary'!F128,'GRT Data'!$A$2:$A$78519,'Branch Summary'!G128,'GRT Data'!$AU$2:$AU$78519,"PQM")</f>
        <v>12</v>
      </c>
      <c r="J128" s="3">
        <f t="shared" si="8"/>
        <v>14</v>
      </c>
      <c r="K128" s="11">
        <f t="shared" si="9"/>
        <v>0.8571428571428571</v>
      </c>
      <c r="L128" s="3">
        <f ca="1">COUNTIFS('GRT Data'!$F$2:$F$78519,'Branch Summary'!F128,'GRT Data'!$A$2:$A$78519,'Branch Summary'!G128,'GRT Data'!$AU$2:$AU$78519,"Branch",'GRT Data'!$AR$2:$AR$78519,$L$3)</f>
        <v>1</v>
      </c>
      <c r="M128" s="3">
        <f ca="1">COUNTIFS('GRT Data'!$F$2:$F$78519,'Branch Summary'!F128,'GRT Data'!$A$2:$A$78519,'Branch Summary'!G128,'GRT Data'!$AU$2:$AU$78519,"PQM",'GRT Data'!$AR$2:$AR$78519,$L$3)</f>
        <v>3</v>
      </c>
      <c r="N128" s="3">
        <f t="shared" ca="1" si="10"/>
        <v>4</v>
      </c>
      <c r="O128" s="11">
        <f t="shared" ca="1" si="11"/>
        <v>0.75</v>
      </c>
      <c r="P128" s="40">
        <f>COUNTIF('Ujala Plus DB'!$A$2:$A$40166,'Branch Summary'!G128)</f>
        <v>15</v>
      </c>
      <c r="Q128" s="43">
        <f>SUMIF('Ujala Plus DB'!$A$2:$A$40166,'Branch Summary'!G128,'Ujala Plus DB'!$W$2:$W$40166)</f>
        <v>1015000</v>
      </c>
      <c r="R128" s="40">
        <f>COUNTIFS('Priority Customer'!$B$2:$B$45498,'Branch Summary'!F128,'Priority Customer'!$D$2:$D$45498,'Branch Summary'!G128,'Priority Customer'!$BD$2:$BD$45498,"&lt;&gt;"&amp;"")</f>
        <v>14</v>
      </c>
      <c r="S128" s="43">
        <f>SUMIFS('Priority Customer'!$L$2:$L$45498,'Priority Customer'!$B$2:$B$45498,'Branch Summary'!F128,'Priority Customer'!$D$2:$D$45498,'Branch Summary'!G128,'Priority Customer'!$BD$2:$BD$45498,"&lt;&gt;"&amp;"")</f>
        <v>955000</v>
      </c>
      <c r="T128" s="40">
        <f ca="1">COUNTIFS('Priority Customer'!$B$2:$B$50000,'Branch Summary'!F128,'Priority Customer'!$D$2:$D$50000,'Branch Summary'!G128,'Priority Customer'!$Q$2:$Q$50000,"FTNR",'Priority Customer'!$Z$2:$Z$50000,"&lt;&gt;"&amp;"",'Priority Customer'!$BK$2:$BK$50000,TEXT(TODAY()-1,"mmm"))</f>
        <v>1</v>
      </c>
      <c r="U128" s="40">
        <f ca="1">COUNTIFS('Priority Customer'!$B$2:$B$50000,'Branch Summary'!F128,'Priority Customer'!$D$2:$D$50000,'Branch Summary'!G128,'Priority Customer'!$Z$2:$Z$50000,"&lt;&gt;"&amp;"",'Priority Customer'!$BK$2:$BK$50000,TEXT(TODAY()-1,"mmm"))</f>
        <v>16</v>
      </c>
      <c r="V128" s="26">
        <f t="shared" ca="1" si="12"/>
        <v>6.25E-2</v>
      </c>
      <c r="W128" s="3">
        <f>COUNTIFS('FTNR Data'!$F$2:$F$49919,'Branch Summary'!F128,'FTNR Data'!$A$2:$A$49919,'Branch Summary'!G128,'FTNR Data'!$AX$2:$AX$49919,"Branch",'FTNR Data'!$S$2:$S$49919,"FTNR")</f>
        <v>1</v>
      </c>
      <c r="X128" s="3">
        <f>COUNTIFS('FTNR Data'!$F$2:$F$49919,'Branch Summary'!F128,'FTNR Data'!$A$2:$A$49919,'Branch Summary'!G128,'FTNR Data'!$AX$2:$AX$49919,"Branch")</f>
        <v>2</v>
      </c>
      <c r="Y128" s="11">
        <f t="shared" si="13"/>
        <v>0.5</v>
      </c>
      <c r="Z128" s="3">
        <f ca="1">COUNTIFS('FTNR Data'!$F$2:$F$49919,'Branch Summary'!F128,'FTNR Data'!$A$2:$A$49919,'Branch Summary'!G128,'FTNR Data'!$AX$2:$AX$49919,"PQM",'FTNR Data'!$S$2:$S$49919,"FTNR")+COUNTIFS('Priority Customer'!$B$2:$B$50000,'Branch Summary'!F128,'Priority Customer'!$D$2:$D$50000,'Branch Summary'!G128,'Priority Customer'!$Q$2:$Q$50000,"FTNR",'Priority Customer'!$Z$2:$Z$50000,"&lt;&gt;"&amp;"",'Priority Customer'!$BK$2:$BK$50000,TEXT(TODAY()-1,"mmm"))</f>
        <v>3</v>
      </c>
      <c r="AA128" s="3">
        <f ca="1">COUNTIFS('FTNR Data'!$F$2:$F$49919,'Branch Summary'!F128,'FTNR Data'!$A$2:$A$49919,'Branch Summary'!G128,'FTNR Data'!$AX$2:$AX$49919,"PQM")+COUNTIFS('Priority Customer'!$B$2:$B$50000,'Branch Summary'!F128,'Priority Customer'!$D$2:$D$50000,'Branch Summary'!G128,'Priority Customer'!$Z$2:$Z$50000,"&lt;&gt;"&amp;"",'Priority Customer'!$BK$2:$BK$50000,TEXT(TODAY()-1,"mmm"))</f>
        <v>25</v>
      </c>
      <c r="AB128" s="11">
        <f t="shared" ca="1" si="14"/>
        <v>0.12</v>
      </c>
      <c r="AC128" s="28">
        <f>IFERROR(COUNTIFS('GRT Data'!$F$2:$F$78519,'Branch Summary'!$F128,'GRT Data'!$A$2:$A$78519,'Branch Summary'!$G128,'GRT Data'!$AU$2:$AU$78519,"PQM",'GRT Data'!$CN$2:$CN$78519,0)/I128,"-")</f>
        <v>0.5</v>
      </c>
      <c r="AD128" s="28">
        <f>IFERROR(COUNTIFS('GRT Data'!$F$2:$F$78519,'Branch Summary'!$F128,'GRT Data'!$A$2:$A$78519,'Branch Summary'!$G128,'GRT Data'!$AU$2:$AU$78519,"PQM",'GRT Data'!$CN$2:$CN$78519,1)/I128,"-")</f>
        <v>0.16666666666666666</v>
      </c>
      <c r="AE128" s="28">
        <f>IFERROR(COUNTIFS('GRT Data'!$F$2:$F$78519,'Branch Summary'!$F128,'GRT Data'!$A$2:$A$78519,'Branch Summary'!$G128,'GRT Data'!$AU$2:$AU$78519,"PQM",'GRT Data'!$CN$2:$CN$78519,2)/I128,"-")</f>
        <v>0.25</v>
      </c>
      <c r="AF128" s="28">
        <f>IFERROR(COUNTIFS('GRT Data'!$F$2:$F$78519,'Branch Summary'!$F128,'GRT Data'!$A$2:$A$78519,'Branch Summary'!$G128,'GRT Data'!$AU$2:$AU$78519,"PQM",'GRT Data'!$CN$2:$CN$78519,"&gt;"&amp;2)/I128,"-")</f>
        <v>8.3333333333333329E-2</v>
      </c>
    </row>
    <row r="129" spans="1:32" x14ac:dyDescent="0.35">
      <c r="A129" s="18" t="s">
        <v>773</v>
      </c>
      <c r="B129" s="18" t="s">
        <v>15627</v>
      </c>
      <c r="C129" s="18" t="s">
        <v>784</v>
      </c>
      <c r="D129" s="18" t="s">
        <v>135</v>
      </c>
      <c r="E129" s="18" t="s">
        <v>417</v>
      </c>
      <c r="F129" s="19" t="s">
        <v>418</v>
      </c>
      <c r="G129" s="18" t="s">
        <v>166</v>
      </c>
      <c r="H129" s="3">
        <f>COUNTIFS('GRT Data'!$F$2:$F$78519,'Branch Summary'!F129,'GRT Data'!$A$2:$A$78519,'Branch Summary'!G129,'GRT Data'!$AU$2:$AU$78519,"Branch")</f>
        <v>5</v>
      </c>
      <c r="I129" s="3">
        <f>COUNTIFS('GRT Data'!$F$2:$F$78519,'Branch Summary'!F129,'GRT Data'!$A$2:$A$78519,'Branch Summary'!G129,'GRT Data'!$AU$2:$AU$78519,"PQM")</f>
        <v>10</v>
      </c>
      <c r="J129" s="3">
        <f t="shared" si="8"/>
        <v>15</v>
      </c>
      <c r="K129" s="11">
        <f t="shared" si="9"/>
        <v>0.66666666666666663</v>
      </c>
      <c r="L129" s="3">
        <f ca="1">COUNTIFS('GRT Data'!$F$2:$F$78519,'Branch Summary'!F129,'GRT Data'!$A$2:$A$78519,'Branch Summary'!G129,'GRT Data'!$AU$2:$AU$78519,"Branch",'GRT Data'!$AR$2:$AR$78519,$L$3)</f>
        <v>0</v>
      </c>
      <c r="M129" s="3">
        <f ca="1">COUNTIFS('GRT Data'!$F$2:$F$78519,'Branch Summary'!F129,'GRT Data'!$A$2:$A$78519,'Branch Summary'!G129,'GRT Data'!$AU$2:$AU$78519,"PQM",'GRT Data'!$AR$2:$AR$78519,$L$3)</f>
        <v>2</v>
      </c>
      <c r="N129" s="3">
        <f t="shared" ca="1" si="10"/>
        <v>2</v>
      </c>
      <c r="O129" s="11">
        <f t="shared" ca="1" si="11"/>
        <v>1</v>
      </c>
      <c r="P129" s="40">
        <f>COUNTIF('Ujala Plus DB'!$A$2:$A$40166,'Branch Summary'!G129)</f>
        <v>5</v>
      </c>
      <c r="Q129" s="43">
        <f>SUMIF('Ujala Plus DB'!$A$2:$A$40166,'Branch Summary'!G129,'Ujala Plus DB'!$W$2:$W$40166)</f>
        <v>430000</v>
      </c>
      <c r="R129" s="40">
        <f>COUNTIFS('Priority Customer'!$B$2:$B$45498,'Branch Summary'!F129,'Priority Customer'!$D$2:$D$45498,'Branch Summary'!G129,'Priority Customer'!$BD$2:$BD$45498,"&lt;&gt;"&amp;"")</f>
        <v>3</v>
      </c>
      <c r="S129" s="43">
        <f>SUMIFS('Priority Customer'!$L$2:$L$45498,'Priority Customer'!$B$2:$B$45498,'Branch Summary'!F129,'Priority Customer'!$D$2:$D$45498,'Branch Summary'!G129,'Priority Customer'!$BD$2:$BD$45498,"&lt;&gt;"&amp;"")</f>
        <v>270000</v>
      </c>
      <c r="T129" s="40">
        <f ca="1">COUNTIFS('Priority Customer'!$B$2:$B$50000,'Branch Summary'!F129,'Priority Customer'!$D$2:$D$50000,'Branch Summary'!G129,'Priority Customer'!$Q$2:$Q$50000,"FTNR",'Priority Customer'!$Z$2:$Z$50000,"&lt;&gt;"&amp;"",'Priority Customer'!$BK$2:$BK$50000,TEXT(TODAY()-1,"mmm"))</f>
        <v>0</v>
      </c>
      <c r="U129" s="40">
        <f ca="1">COUNTIFS('Priority Customer'!$B$2:$B$50000,'Branch Summary'!F129,'Priority Customer'!$D$2:$D$50000,'Branch Summary'!G129,'Priority Customer'!$Z$2:$Z$50000,"&lt;&gt;"&amp;"",'Priority Customer'!$BK$2:$BK$50000,TEXT(TODAY()-1,"mmm"))</f>
        <v>4</v>
      </c>
      <c r="V129" s="26">
        <f t="shared" ca="1" si="12"/>
        <v>0</v>
      </c>
      <c r="W129" s="3">
        <f>COUNTIFS('FTNR Data'!$F$2:$F$49919,'Branch Summary'!F129,'FTNR Data'!$A$2:$A$49919,'Branch Summary'!G129,'FTNR Data'!$AX$2:$AX$49919,"Branch",'FTNR Data'!$S$2:$S$49919,"FTNR")</f>
        <v>1</v>
      </c>
      <c r="X129" s="3">
        <f>COUNTIFS('FTNR Data'!$F$2:$F$49919,'Branch Summary'!F129,'FTNR Data'!$A$2:$A$49919,'Branch Summary'!G129,'FTNR Data'!$AX$2:$AX$49919,"Branch")</f>
        <v>5</v>
      </c>
      <c r="Y129" s="11">
        <f t="shared" si="13"/>
        <v>0.2</v>
      </c>
      <c r="Z129" s="3">
        <f ca="1">COUNTIFS('FTNR Data'!$F$2:$F$49919,'Branch Summary'!F129,'FTNR Data'!$A$2:$A$49919,'Branch Summary'!G129,'FTNR Data'!$AX$2:$AX$49919,"PQM",'FTNR Data'!$S$2:$S$49919,"FTNR")+COUNTIFS('Priority Customer'!$B$2:$B$50000,'Branch Summary'!F129,'Priority Customer'!$D$2:$D$50000,'Branch Summary'!G129,'Priority Customer'!$Q$2:$Q$50000,"FTNR",'Priority Customer'!$Z$2:$Z$50000,"&lt;&gt;"&amp;"",'Priority Customer'!$BK$2:$BK$50000,TEXT(TODAY()-1,"mmm"))</f>
        <v>0</v>
      </c>
      <c r="AA129" s="3">
        <f ca="1">COUNTIFS('FTNR Data'!$F$2:$F$49919,'Branch Summary'!F129,'FTNR Data'!$A$2:$A$49919,'Branch Summary'!G129,'FTNR Data'!$AX$2:$AX$49919,"PQM")+COUNTIFS('Priority Customer'!$B$2:$B$50000,'Branch Summary'!F129,'Priority Customer'!$D$2:$D$50000,'Branch Summary'!G129,'Priority Customer'!$Z$2:$Z$50000,"&lt;&gt;"&amp;"",'Priority Customer'!$BK$2:$BK$50000,TEXT(TODAY()-1,"mmm"))</f>
        <v>14</v>
      </c>
      <c r="AB129" s="11">
        <f t="shared" ca="1" si="14"/>
        <v>0</v>
      </c>
      <c r="AC129" s="28">
        <f>IFERROR(COUNTIFS('GRT Data'!$F$2:$F$78519,'Branch Summary'!$F129,'GRT Data'!$A$2:$A$78519,'Branch Summary'!$G129,'GRT Data'!$AU$2:$AU$78519,"PQM",'GRT Data'!$CN$2:$CN$78519,0)/I129,"-")</f>
        <v>0.4</v>
      </c>
      <c r="AD129" s="28">
        <f>IFERROR(COUNTIFS('GRT Data'!$F$2:$F$78519,'Branch Summary'!$F129,'GRT Data'!$A$2:$A$78519,'Branch Summary'!$G129,'GRT Data'!$AU$2:$AU$78519,"PQM",'GRT Data'!$CN$2:$CN$78519,1)/I129,"-")</f>
        <v>0.2</v>
      </c>
      <c r="AE129" s="28">
        <f>IFERROR(COUNTIFS('GRT Data'!$F$2:$F$78519,'Branch Summary'!$F129,'GRT Data'!$A$2:$A$78519,'Branch Summary'!$G129,'GRT Data'!$AU$2:$AU$78519,"PQM",'GRT Data'!$CN$2:$CN$78519,2)/I129,"-")</f>
        <v>0</v>
      </c>
      <c r="AF129" s="28">
        <f>IFERROR(COUNTIFS('GRT Data'!$F$2:$F$78519,'Branch Summary'!$F129,'GRT Data'!$A$2:$A$78519,'Branch Summary'!$G129,'GRT Data'!$AU$2:$AU$78519,"PQM",'GRT Data'!$CN$2:$CN$78519,"&gt;"&amp;2)/I129,"-")</f>
        <v>0.4</v>
      </c>
    </row>
    <row r="130" spans="1:32" x14ac:dyDescent="0.35">
      <c r="A130" s="18" t="s">
        <v>773</v>
      </c>
      <c r="B130" s="18" t="s">
        <v>15628</v>
      </c>
      <c r="C130" s="18" t="s">
        <v>784</v>
      </c>
      <c r="D130" s="18" t="s">
        <v>135</v>
      </c>
      <c r="E130" s="18" t="s">
        <v>419</v>
      </c>
      <c r="F130" s="19" t="s">
        <v>420</v>
      </c>
      <c r="G130" s="18" t="s">
        <v>167</v>
      </c>
      <c r="H130" s="3">
        <f>COUNTIFS('GRT Data'!$F$2:$F$78519,'Branch Summary'!F130,'GRT Data'!$A$2:$A$78519,'Branch Summary'!G130,'GRT Data'!$AU$2:$AU$78519,"Branch")</f>
        <v>1</v>
      </c>
      <c r="I130" s="3">
        <f>COUNTIFS('GRT Data'!$F$2:$F$78519,'Branch Summary'!F130,'GRT Data'!$A$2:$A$78519,'Branch Summary'!G130,'GRT Data'!$AU$2:$AU$78519,"PQM")</f>
        <v>7</v>
      </c>
      <c r="J130" s="3">
        <f t="shared" si="8"/>
        <v>8</v>
      </c>
      <c r="K130" s="11">
        <f t="shared" si="9"/>
        <v>0.875</v>
      </c>
      <c r="L130" s="3">
        <f ca="1">COUNTIFS('GRT Data'!$F$2:$F$78519,'Branch Summary'!F130,'GRT Data'!$A$2:$A$78519,'Branch Summary'!G130,'GRT Data'!$AU$2:$AU$78519,"Branch",'GRT Data'!$AR$2:$AR$78519,$L$3)</f>
        <v>0</v>
      </c>
      <c r="M130" s="3">
        <f ca="1">COUNTIFS('GRT Data'!$F$2:$F$78519,'Branch Summary'!F130,'GRT Data'!$A$2:$A$78519,'Branch Summary'!G130,'GRT Data'!$AU$2:$AU$78519,"PQM",'GRT Data'!$AR$2:$AR$78519,$L$3)</f>
        <v>2</v>
      </c>
      <c r="N130" s="3">
        <f t="shared" ca="1" si="10"/>
        <v>2</v>
      </c>
      <c r="O130" s="11">
        <f t="shared" ca="1" si="11"/>
        <v>1</v>
      </c>
      <c r="P130" s="40">
        <f>COUNTIF('Ujala Plus DB'!$A$2:$A$40166,'Branch Summary'!G130)</f>
        <v>5</v>
      </c>
      <c r="Q130" s="43">
        <f>SUMIF('Ujala Plus DB'!$A$2:$A$40166,'Branch Summary'!G130,'Ujala Plus DB'!$W$2:$W$40166)</f>
        <v>339000</v>
      </c>
      <c r="R130" s="40">
        <f>COUNTIFS('Priority Customer'!$B$2:$B$45498,'Branch Summary'!F130,'Priority Customer'!$D$2:$D$45498,'Branch Summary'!G130,'Priority Customer'!$BD$2:$BD$45498,"&lt;&gt;"&amp;"")</f>
        <v>1</v>
      </c>
      <c r="S130" s="43">
        <f>SUMIFS('Priority Customer'!$L$2:$L$45498,'Priority Customer'!$B$2:$B$45498,'Branch Summary'!F130,'Priority Customer'!$D$2:$D$45498,'Branch Summary'!G130,'Priority Customer'!$BD$2:$BD$45498,"&lt;&gt;"&amp;"")</f>
        <v>77000</v>
      </c>
      <c r="T130" s="40">
        <f ca="1">COUNTIFS('Priority Customer'!$B$2:$B$50000,'Branch Summary'!F130,'Priority Customer'!$D$2:$D$50000,'Branch Summary'!G130,'Priority Customer'!$Q$2:$Q$50000,"FTNR",'Priority Customer'!$Z$2:$Z$50000,"&lt;&gt;"&amp;"",'Priority Customer'!$BK$2:$BK$50000,TEXT(TODAY()-1,"mmm"))</f>
        <v>0</v>
      </c>
      <c r="U130" s="40">
        <f ca="1">COUNTIFS('Priority Customer'!$B$2:$B$50000,'Branch Summary'!F130,'Priority Customer'!$D$2:$D$50000,'Branch Summary'!G130,'Priority Customer'!$Z$2:$Z$50000,"&lt;&gt;"&amp;"",'Priority Customer'!$BK$2:$BK$50000,TEXT(TODAY()-1,"mmm"))</f>
        <v>1</v>
      </c>
      <c r="V130" s="26">
        <f t="shared" ca="1" si="12"/>
        <v>0</v>
      </c>
      <c r="W130" s="3">
        <f>COUNTIFS('FTNR Data'!$F$2:$F$49919,'Branch Summary'!F130,'FTNR Data'!$A$2:$A$49919,'Branch Summary'!G130,'FTNR Data'!$AX$2:$AX$49919,"Branch",'FTNR Data'!$S$2:$S$49919,"FTNR")</f>
        <v>0</v>
      </c>
      <c r="X130" s="3">
        <f>COUNTIFS('FTNR Data'!$F$2:$F$49919,'Branch Summary'!F130,'FTNR Data'!$A$2:$A$49919,'Branch Summary'!G130,'FTNR Data'!$AX$2:$AX$49919,"Branch")</f>
        <v>1</v>
      </c>
      <c r="Y130" s="11">
        <f t="shared" si="13"/>
        <v>0</v>
      </c>
      <c r="Z130" s="3">
        <f ca="1">COUNTIFS('FTNR Data'!$F$2:$F$49919,'Branch Summary'!F130,'FTNR Data'!$A$2:$A$49919,'Branch Summary'!G130,'FTNR Data'!$AX$2:$AX$49919,"PQM",'FTNR Data'!$S$2:$S$49919,"FTNR")+COUNTIFS('Priority Customer'!$B$2:$B$50000,'Branch Summary'!F130,'Priority Customer'!$D$2:$D$50000,'Branch Summary'!G130,'Priority Customer'!$Q$2:$Q$50000,"FTNR",'Priority Customer'!$Z$2:$Z$50000,"&lt;&gt;"&amp;"",'Priority Customer'!$BK$2:$BK$50000,TEXT(TODAY()-1,"mmm"))</f>
        <v>0</v>
      </c>
      <c r="AA130" s="3">
        <f ca="1">COUNTIFS('FTNR Data'!$F$2:$F$49919,'Branch Summary'!F130,'FTNR Data'!$A$2:$A$49919,'Branch Summary'!G130,'FTNR Data'!$AX$2:$AX$49919,"PQM")+COUNTIFS('Priority Customer'!$B$2:$B$50000,'Branch Summary'!F130,'Priority Customer'!$D$2:$D$50000,'Branch Summary'!G130,'Priority Customer'!$Z$2:$Z$50000,"&lt;&gt;"&amp;"",'Priority Customer'!$BK$2:$BK$50000,TEXT(TODAY()-1,"mmm"))</f>
        <v>8</v>
      </c>
      <c r="AB130" s="11">
        <f t="shared" ca="1" si="14"/>
        <v>0</v>
      </c>
      <c r="AC130" s="28">
        <f>IFERROR(COUNTIFS('GRT Data'!$F$2:$F$78519,'Branch Summary'!$F130,'GRT Data'!$A$2:$A$78519,'Branch Summary'!$G130,'GRT Data'!$AU$2:$AU$78519,"PQM",'GRT Data'!$CN$2:$CN$78519,0)/I130,"-")</f>
        <v>0.8571428571428571</v>
      </c>
      <c r="AD130" s="28">
        <f>IFERROR(COUNTIFS('GRT Data'!$F$2:$F$78519,'Branch Summary'!$F130,'GRT Data'!$A$2:$A$78519,'Branch Summary'!$G130,'GRT Data'!$AU$2:$AU$78519,"PQM",'GRT Data'!$CN$2:$CN$78519,1)/I130,"-")</f>
        <v>0.14285714285714285</v>
      </c>
      <c r="AE130" s="28">
        <f>IFERROR(COUNTIFS('GRT Data'!$F$2:$F$78519,'Branch Summary'!$F130,'GRT Data'!$A$2:$A$78519,'Branch Summary'!$G130,'GRT Data'!$AU$2:$AU$78519,"PQM",'GRT Data'!$CN$2:$CN$78519,2)/I130,"-")</f>
        <v>0</v>
      </c>
      <c r="AF130" s="28">
        <f>IFERROR(COUNTIFS('GRT Data'!$F$2:$F$78519,'Branch Summary'!$F130,'GRT Data'!$A$2:$A$78519,'Branch Summary'!$G130,'GRT Data'!$AU$2:$AU$78519,"PQM",'GRT Data'!$CN$2:$CN$78519,"&gt;"&amp;2)/I130,"-")</f>
        <v>0</v>
      </c>
    </row>
    <row r="131" spans="1:32" x14ac:dyDescent="0.35">
      <c r="A131" s="18" t="s">
        <v>773</v>
      </c>
      <c r="B131" s="18" t="s">
        <v>15628</v>
      </c>
      <c r="C131" s="18" t="s">
        <v>784</v>
      </c>
      <c r="D131" s="18" t="s">
        <v>135</v>
      </c>
      <c r="E131" s="18" t="s">
        <v>97</v>
      </c>
      <c r="F131" s="19" t="s">
        <v>375</v>
      </c>
      <c r="G131" s="18" t="s">
        <v>137</v>
      </c>
      <c r="H131" s="3">
        <f>COUNTIFS('GRT Data'!$F$2:$F$78519,'Branch Summary'!F131,'GRT Data'!$A$2:$A$78519,'Branch Summary'!G131,'GRT Data'!$AU$2:$AU$78519,"Branch")</f>
        <v>0</v>
      </c>
      <c r="I131" s="3">
        <f>COUNTIFS('GRT Data'!$F$2:$F$78519,'Branch Summary'!F131,'GRT Data'!$A$2:$A$78519,'Branch Summary'!G131,'GRT Data'!$AU$2:$AU$78519,"PQM")</f>
        <v>15</v>
      </c>
      <c r="J131" s="3">
        <f t="shared" si="8"/>
        <v>15</v>
      </c>
      <c r="K131" s="11">
        <f t="shared" si="9"/>
        <v>1</v>
      </c>
      <c r="L131" s="3">
        <f ca="1">COUNTIFS('GRT Data'!$F$2:$F$78519,'Branch Summary'!F131,'GRT Data'!$A$2:$A$78519,'Branch Summary'!G131,'GRT Data'!$AU$2:$AU$78519,"Branch",'GRT Data'!$AR$2:$AR$78519,$L$3)</f>
        <v>0</v>
      </c>
      <c r="M131" s="3">
        <f ca="1">COUNTIFS('GRT Data'!$F$2:$F$78519,'Branch Summary'!F131,'GRT Data'!$A$2:$A$78519,'Branch Summary'!G131,'GRT Data'!$AU$2:$AU$78519,"PQM",'GRT Data'!$AR$2:$AR$78519,$L$3)</f>
        <v>4</v>
      </c>
      <c r="N131" s="3">
        <f t="shared" ca="1" si="10"/>
        <v>4</v>
      </c>
      <c r="O131" s="11">
        <f t="shared" ca="1" si="11"/>
        <v>1</v>
      </c>
      <c r="P131" s="40">
        <f>COUNTIF('Ujala Plus DB'!$A$2:$A$40166,'Branch Summary'!G131)</f>
        <v>7</v>
      </c>
      <c r="Q131" s="43">
        <f>SUMIF('Ujala Plus DB'!$A$2:$A$40166,'Branch Summary'!G131,'Ujala Plus DB'!$W$2:$W$40166)</f>
        <v>467000</v>
      </c>
      <c r="R131" s="40">
        <f>COUNTIFS('Priority Customer'!$B$2:$B$45498,'Branch Summary'!F131,'Priority Customer'!$D$2:$D$45498,'Branch Summary'!G131,'Priority Customer'!$BD$2:$BD$45498,"&lt;&gt;"&amp;"")</f>
        <v>6</v>
      </c>
      <c r="S131" s="43">
        <f>SUMIFS('Priority Customer'!$L$2:$L$45498,'Priority Customer'!$B$2:$B$45498,'Branch Summary'!F131,'Priority Customer'!$D$2:$D$45498,'Branch Summary'!G131,'Priority Customer'!$BD$2:$BD$45498,"&lt;&gt;"&amp;"")</f>
        <v>397000</v>
      </c>
      <c r="T131" s="40">
        <f ca="1">COUNTIFS('Priority Customer'!$B$2:$B$50000,'Branch Summary'!F131,'Priority Customer'!$D$2:$D$50000,'Branch Summary'!G131,'Priority Customer'!$Q$2:$Q$50000,"FTNR",'Priority Customer'!$Z$2:$Z$50000,"&lt;&gt;"&amp;"",'Priority Customer'!$BK$2:$BK$50000,TEXT(TODAY()-1,"mmm"))</f>
        <v>0</v>
      </c>
      <c r="U131" s="40">
        <f ca="1">COUNTIFS('Priority Customer'!$B$2:$B$50000,'Branch Summary'!F131,'Priority Customer'!$D$2:$D$50000,'Branch Summary'!G131,'Priority Customer'!$Z$2:$Z$50000,"&lt;&gt;"&amp;"",'Priority Customer'!$BK$2:$BK$50000,TEXT(TODAY()-1,"mmm"))</f>
        <v>7</v>
      </c>
      <c r="V131" s="26">
        <f t="shared" ca="1" si="12"/>
        <v>0</v>
      </c>
      <c r="W131" s="3">
        <f>COUNTIFS('FTNR Data'!$F$2:$F$49919,'Branch Summary'!F131,'FTNR Data'!$A$2:$A$49919,'Branch Summary'!G131,'FTNR Data'!$AX$2:$AX$49919,"Branch",'FTNR Data'!$S$2:$S$49919,"FTNR")</f>
        <v>0</v>
      </c>
      <c r="X131" s="3">
        <f>COUNTIFS('FTNR Data'!$F$2:$F$49919,'Branch Summary'!F131,'FTNR Data'!$A$2:$A$49919,'Branch Summary'!G131,'FTNR Data'!$AX$2:$AX$49919,"Branch")</f>
        <v>0</v>
      </c>
      <c r="Y131" s="11" t="str">
        <f t="shared" si="13"/>
        <v>-</v>
      </c>
      <c r="Z131" s="3">
        <f ca="1">COUNTIFS('FTNR Data'!$F$2:$F$49919,'Branch Summary'!F131,'FTNR Data'!$A$2:$A$49919,'Branch Summary'!G131,'FTNR Data'!$AX$2:$AX$49919,"PQM",'FTNR Data'!$S$2:$S$49919,"FTNR")+COUNTIFS('Priority Customer'!$B$2:$B$50000,'Branch Summary'!F131,'Priority Customer'!$D$2:$D$50000,'Branch Summary'!G131,'Priority Customer'!$Q$2:$Q$50000,"FTNR",'Priority Customer'!$Z$2:$Z$50000,"&lt;&gt;"&amp;"",'Priority Customer'!$BK$2:$BK$50000,TEXT(TODAY()-1,"mmm"))</f>
        <v>1</v>
      </c>
      <c r="AA131" s="3">
        <f ca="1">COUNTIFS('FTNR Data'!$F$2:$F$49919,'Branch Summary'!F131,'FTNR Data'!$A$2:$A$49919,'Branch Summary'!G131,'FTNR Data'!$AX$2:$AX$49919,"PQM")+COUNTIFS('Priority Customer'!$B$2:$B$50000,'Branch Summary'!F131,'Priority Customer'!$D$2:$D$50000,'Branch Summary'!G131,'Priority Customer'!$Z$2:$Z$50000,"&lt;&gt;"&amp;"",'Priority Customer'!$BK$2:$BK$50000,TEXT(TODAY()-1,"mmm"))</f>
        <v>20</v>
      </c>
      <c r="AB131" s="11">
        <f t="shared" ca="1" si="14"/>
        <v>0.05</v>
      </c>
      <c r="AC131" s="28">
        <f>IFERROR(COUNTIFS('GRT Data'!$F$2:$F$78519,'Branch Summary'!$F131,'GRT Data'!$A$2:$A$78519,'Branch Summary'!$G131,'GRT Data'!$AU$2:$AU$78519,"PQM",'GRT Data'!$CN$2:$CN$78519,0)/I131,"-")</f>
        <v>0.6</v>
      </c>
      <c r="AD131" s="28">
        <f>IFERROR(COUNTIFS('GRT Data'!$F$2:$F$78519,'Branch Summary'!$F131,'GRT Data'!$A$2:$A$78519,'Branch Summary'!$G131,'GRT Data'!$AU$2:$AU$78519,"PQM",'GRT Data'!$CN$2:$CN$78519,1)/I131,"-")</f>
        <v>0.33333333333333331</v>
      </c>
      <c r="AE131" s="28">
        <f>IFERROR(COUNTIFS('GRT Data'!$F$2:$F$78519,'Branch Summary'!$F131,'GRT Data'!$A$2:$A$78519,'Branch Summary'!$G131,'GRT Data'!$AU$2:$AU$78519,"PQM",'GRT Data'!$CN$2:$CN$78519,2)/I131,"-")</f>
        <v>0</v>
      </c>
      <c r="AF131" s="28">
        <f>IFERROR(COUNTIFS('GRT Data'!$F$2:$F$78519,'Branch Summary'!$F131,'GRT Data'!$A$2:$A$78519,'Branch Summary'!$G131,'GRT Data'!$AU$2:$AU$78519,"PQM",'GRT Data'!$CN$2:$CN$78519,"&gt;"&amp;2)/I131,"-")</f>
        <v>6.6666666666666666E-2</v>
      </c>
    </row>
    <row r="132" spans="1:32" x14ac:dyDescent="0.35">
      <c r="A132" s="18" t="s">
        <v>773</v>
      </c>
      <c r="B132" s="18" t="s">
        <v>15628</v>
      </c>
      <c r="C132" s="18" t="s">
        <v>784</v>
      </c>
      <c r="D132" s="18" t="s">
        <v>135</v>
      </c>
      <c r="E132" s="18" t="s">
        <v>396</v>
      </c>
      <c r="F132" s="19" t="s">
        <v>397</v>
      </c>
      <c r="G132" s="18" t="s">
        <v>150</v>
      </c>
      <c r="H132" s="3">
        <f>COUNTIFS('GRT Data'!$F$2:$F$78519,'Branch Summary'!F132,'GRT Data'!$A$2:$A$78519,'Branch Summary'!G132,'GRT Data'!$AU$2:$AU$78519,"Branch")</f>
        <v>7</v>
      </c>
      <c r="I132" s="3">
        <f>COUNTIFS('GRT Data'!$F$2:$F$78519,'Branch Summary'!F132,'GRT Data'!$A$2:$A$78519,'Branch Summary'!G132,'GRT Data'!$AU$2:$AU$78519,"PQM")</f>
        <v>10</v>
      </c>
      <c r="J132" s="3">
        <f t="shared" ref="J132:J194" si="15">SUM(H132:I132)</f>
        <v>17</v>
      </c>
      <c r="K132" s="11">
        <f t="shared" ref="K132:K194" si="16">IFERROR(I132/J132,"-")</f>
        <v>0.58823529411764708</v>
      </c>
      <c r="L132" s="3">
        <f ca="1">COUNTIFS('GRT Data'!$F$2:$F$78519,'Branch Summary'!F132,'GRT Data'!$A$2:$A$78519,'Branch Summary'!G132,'GRT Data'!$AU$2:$AU$78519,"Branch",'GRT Data'!$AR$2:$AR$78519,$L$3)</f>
        <v>0</v>
      </c>
      <c r="M132" s="3">
        <f ca="1">COUNTIFS('GRT Data'!$F$2:$F$78519,'Branch Summary'!F132,'GRT Data'!$A$2:$A$78519,'Branch Summary'!G132,'GRT Data'!$AU$2:$AU$78519,"PQM",'GRT Data'!$AR$2:$AR$78519,$L$3)</f>
        <v>1</v>
      </c>
      <c r="N132" s="3">
        <f t="shared" ref="N132:N194" ca="1" si="17">M132+L132</f>
        <v>1</v>
      </c>
      <c r="O132" s="11">
        <f t="shared" ref="O132:O194" ca="1" si="18">IFERROR(M132/N132,"-")</f>
        <v>1</v>
      </c>
      <c r="P132" s="40">
        <f>COUNTIF('Ujala Plus DB'!$A$2:$A$40166,'Branch Summary'!G132)</f>
        <v>4</v>
      </c>
      <c r="Q132" s="43">
        <f>SUMIF('Ujala Plus DB'!$A$2:$A$40166,'Branch Summary'!G132,'Ujala Plus DB'!$W$2:$W$40166)</f>
        <v>277000</v>
      </c>
      <c r="R132" s="40">
        <f>COUNTIFS('Priority Customer'!$B$2:$B$45498,'Branch Summary'!F132,'Priority Customer'!$D$2:$D$45498,'Branch Summary'!G132,'Priority Customer'!$BD$2:$BD$45498,"&lt;&gt;"&amp;"")</f>
        <v>1</v>
      </c>
      <c r="S132" s="43">
        <f>SUMIFS('Priority Customer'!$L$2:$L$45498,'Priority Customer'!$B$2:$B$45498,'Branch Summary'!F132,'Priority Customer'!$D$2:$D$45498,'Branch Summary'!G132,'Priority Customer'!$BD$2:$BD$45498,"&lt;&gt;"&amp;"")</f>
        <v>80000</v>
      </c>
      <c r="T132" s="40">
        <f ca="1">COUNTIFS('Priority Customer'!$B$2:$B$50000,'Branch Summary'!F132,'Priority Customer'!$D$2:$D$50000,'Branch Summary'!G132,'Priority Customer'!$Q$2:$Q$50000,"FTNR",'Priority Customer'!$Z$2:$Z$50000,"&lt;&gt;"&amp;"",'Priority Customer'!$BK$2:$BK$50000,TEXT(TODAY()-1,"mmm"))</f>
        <v>1</v>
      </c>
      <c r="U132" s="40">
        <f ca="1">COUNTIFS('Priority Customer'!$B$2:$B$50000,'Branch Summary'!F132,'Priority Customer'!$D$2:$D$50000,'Branch Summary'!G132,'Priority Customer'!$Z$2:$Z$50000,"&lt;&gt;"&amp;"",'Priority Customer'!$BK$2:$BK$50000,TEXT(TODAY()-1,"mmm"))</f>
        <v>2</v>
      </c>
      <c r="V132" s="26">
        <f t="shared" ref="V132:V194" ca="1" si="19">IFERROR(T132/U132,"-")</f>
        <v>0.5</v>
      </c>
      <c r="W132" s="3">
        <f>COUNTIFS('FTNR Data'!$F$2:$F$49919,'Branch Summary'!F132,'FTNR Data'!$A$2:$A$49919,'Branch Summary'!G132,'FTNR Data'!$AX$2:$AX$49919,"Branch",'FTNR Data'!$S$2:$S$49919,"FTNR")</f>
        <v>1</v>
      </c>
      <c r="X132" s="3">
        <f>COUNTIFS('FTNR Data'!$F$2:$F$49919,'Branch Summary'!F132,'FTNR Data'!$A$2:$A$49919,'Branch Summary'!G132,'FTNR Data'!$AX$2:$AX$49919,"Branch")</f>
        <v>7</v>
      </c>
      <c r="Y132" s="11">
        <f t="shared" ref="Y132:Y194" si="20">IFERROR(W132/X132,"-")</f>
        <v>0.14285714285714285</v>
      </c>
      <c r="Z132" s="3">
        <f ca="1">COUNTIFS('FTNR Data'!$F$2:$F$49919,'Branch Summary'!F132,'FTNR Data'!$A$2:$A$49919,'Branch Summary'!G132,'FTNR Data'!$AX$2:$AX$49919,"PQM",'FTNR Data'!$S$2:$S$49919,"FTNR")+COUNTIFS('Priority Customer'!$B$2:$B$50000,'Branch Summary'!F132,'Priority Customer'!$D$2:$D$50000,'Branch Summary'!G132,'Priority Customer'!$Q$2:$Q$50000,"FTNR",'Priority Customer'!$Z$2:$Z$50000,"&lt;&gt;"&amp;"",'Priority Customer'!$BK$2:$BK$50000,TEXT(TODAY()-1,"mmm"))</f>
        <v>1</v>
      </c>
      <c r="AA132" s="3">
        <f ca="1">COUNTIFS('FTNR Data'!$F$2:$F$49919,'Branch Summary'!F132,'FTNR Data'!$A$2:$A$49919,'Branch Summary'!G132,'FTNR Data'!$AX$2:$AX$49919,"PQM")+COUNTIFS('Priority Customer'!$B$2:$B$50000,'Branch Summary'!F132,'Priority Customer'!$D$2:$D$50000,'Branch Summary'!G132,'Priority Customer'!$Z$2:$Z$50000,"&lt;&gt;"&amp;"",'Priority Customer'!$BK$2:$BK$50000,TEXT(TODAY()-1,"mmm"))</f>
        <v>11</v>
      </c>
      <c r="AB132" s="11">
        <f t="shared" ref="AB132:AB194" ca="1" si="21">IFERROR(Z132/AA132,"-")</f>
        <v>9.0909090909090912E-2</v>
      </c>
      <c r="AC132" s="28">
        <f>IFERROR(COUNTIFS('GRT Data'!$F$2:$F$78519,'Branch Summary'!$F132,'GRT Data'!$A$2:$A$78519,'Branch Summary'!$G132,'GRT Data'!$AU$2:$AU$78519,"PQM",'GRT Data'!$CN$2:$CN$78519,0)/I132,"-")</f>
        <v>0.8</v>
      </c>
      <c r="AD132" s="28">
        <f>IFERROR(COUNTIFS('GRT Data'!$F$2:$F$78519,'Branch Summary'!$F132,'GRT Data'!$A$2:$A$78519,'Branch Summary'!$G132,'GRT Data'!$AU$2:$AU$78519,"PQM",'GRT Data'!$CN$2:$CN$78519,1)/I132,"-")</f>
        <v>0.1</v>
      </c>
      <c r="AE132" s="28">
        <f>IFERROR(COUNTIFS('GRT Data'!$F$2:$F$78519,'Branch Summary'!$F132,'GRT Data'!$A$2:$A$78519,'Branch Summary'!$G132,'GRT Data'!$AU$2:$AU$78519,"PQM",'GRT Data'!$CN$2:$CN$78519,2)/I132,"-")</f>
        <v>0</v>
      </c>
      <c r="AF132" s="28">
        <f>IFERROR(COUNTIFS('GRT Data'!$F$2:$F$78519,'Branch Summary'!$F132,'GRT Data'!$A$2:$A$78519,'Branch Summary'!$G132,'GRT Data'!$AU$2:$AU$78519,"PQM",'GRT Data'!$CN$2:$CN$78519,"&gt;"&amp;2)/I132,"-")</f>
        <v>0.1</v>
      </c>
    </row>
    <row r="133" spans="1:32" x14ac:dyDescent="0.35">
      <c r="A133" s="18" t="s">
        <v>773</v>
      </c>
      <c r="B133" s="18" t="s">
        <v>15628</v>
      </c>
      <c r="C133" s="18" t="s">
        <v>784</v>
      </c>
      <c r="D133" s="18" t="s">
        <v>135</v>
      </c>
      <c r="E133" s="18" t="s">
        <v>378</v>
      </c>
      <c r="F133" s="19" t="s">
        <v>379</v>
      </c>
      <c r="G133" s="18" t="s">
        <v>139</v>
      </c>
      <c r="H133" s="3">
        <f>COUNTIFS('GRT Data'!$F$2:$F$78519,'Branch Summary'!F133,'GRT Data'!$A$2:$A$78519,'Branch Summary'!G133,'GRT Data'!$AU$2:$AU$78519,"Branch")</f>
        <v>2</v>
      </c>
      <c r="I133" s="3">
        <f>COUNTIFS('GRT Data'!$F$2:$F$78519,'Branch Summary'!F133,'GRT Data'!$A$2:$A$78519,'Branch Summary'!G133,'GRT Data'!$AU$2:$AU$78519,"PQM")</f>
        <v>11</v>
      </c>
      <c r="J133" s="3">
        <f t="shared" si="15"/>
        <v>13</v>
      </c>
      <c r="K133" s="11">
        <f t="shared" si="16"/>
        <v>0.84615384615384615</v>
      </c>
      <c r="L133" s="3">
        <f ca="1">COUNTIFS('GRT Data'!$F$2:$F$78519,'Branch Summary'!F133,'GRT Data'!$A$2:$A$78519,'Branch Summary'!G133,'GRT Data'!$AU$2:$AU$78519,"Branch",'GRT Data'!$AR$2:$AR$78519,$L$3)</f>
        <v>0</v>
      </c>
      <c r="M133" s="3">
        <f ca="1">COUNTIFS('GRT Data'!$F$2:$F$78519,'Branch Summary'!F133,'GRT Data'!$A$2:$A$78519,'Branch Summary'!G133,'GRT Data'!$AU$2:$AU$78519,"PQM",'GRT Data'!$AR$2:$AR$78519,$L$3)</f>
        <v>3</v>
      </c>
      <c r="N133" s="3">
        <f t="shared" ca="1" si="17"/>
        <v>3</v>
      </c>
      <c r="O133" s="11">
        <f t="shared" ca="1" si="18"/>
        <v>1</v>
      </c>
      <c r="P133" s="40">
        <f>COUNTIF('Ujala Plus DB'!$A$2:$A$40166,'Branch Summary'!G133)</f>
        <v>5</v>
      </c>
      <c r="Q133" s="43">
        <f>SUMIF('Ujala Plus DB'!$A$2:$A$40166,'Branch Summary'!G133,'Ujala Plus DB'!$W$2:$W$40166)</f>
        <v>414000</v>
      </c>
      <c r="R133" s="40">
        <f>COUNTIFS('Priority Customer'!$B$2:$B$45498,'Branch Summary'!F133,'Priority Customer'!$D$2:$D$45498,'Branch Summary'!G133,'Priority Customer'!$BD$2:$BD$45498,"&lt;&gt;"&amp;"")</f>
        <v>2</v>
      </c>
      <c r="S133" s="43">
        <f>SUMIFS('Priority Customer'!$L$2:$L$45498,'Priority Customer'!$B$2:$B$45498,'Branch Summary'!F133,'Priority Customer'!$D$2:$D$45498,'Branch Summary'!G133,'Priority Customer'!$BD$2:$BD$45498,"&lt;&gt;"&amp;"")</f>
        <v>167000</v>
      </c>
      <c r="T133" s="40">
        <f ca="1">COUNTIFS('Priority Customer'!$B$2:$B$50000,'Branch Summary'!F133,'Priority Customer'!$D$2:$D$50000,'Branch Summary'!G133,'Priority Customer'!$Q$2:$Q$50000,"FTNR",'Priority Customer'!$Z$2:$Z$50000,"&lt;&gt;"&amp;"",'Priority Customer'!$BK$2:$BK$50000,TEXT(TODAY()-1,"mmm"))</f>
        <v>0</v>
      </c>
      <c r="U133" s="40">
        <f ca="1">COUNTIFS('Priority Customer'!$B$2:$B$50000,'Branch Summary'!F133,'Priority Customer'!$D$2:$D$50000,'Branch Summary'!G133,'Priority Customer'!$Z$2:$Z$50000,"&lt;&gt;"&amp;"",'Priority Customer'!$BK$2:$BK$50000,TEXT(TODAY()-1,"mmm"))</f>
        <v>3</v>
      </c>
      <c r="V133" s="26">
        <f t="shared" ca="1" si="19"/>
        <v>0</v>
      </c>
      <c r="W133" s="3">
        <f>COUNTIFS('FTNR Data'!$F$2:$F$49919,'Branch Summary'!F133,'FTNR Data'!$A$2:$A$49919,'Branch Summary'!G133,'FTNR Data'!$AX$2:$AX$49919,"Branch",'FTNR Data'!$S$2:$S$49919,"FTNR")</f>
        <v>0</v>
      </c>
      <c r="X133" s="3">
        <f>COUNTIFS('FTNR Data'!$F$2:$F$49919,'Branch Summary'!F133,'FTNR Data'!$A$2:$A$49919,'Branch Summary'!G133,'FTNR Data'!$AX$2:$AX$49919,"Branch")</f>
        <v>2</v>
      </c>
      <c r="Y133" s="11">
        <f t="shared" si="20"/>
        <v>0</v>
      </c>
      <c r="Z133" s="3">
        <f ca="1">COUNTIFS('FTNR Data'!$F$2:$F$49919,'Branch Summary'!F133,'FTNR Data'!$A$2:$A$49919,'Branch Summary'!G133,'FTNR Data'!$AX$2:$AX$49919,"PQM",'FTNR Data'!$S$2:$S$49919,"FTNR")+COUNTIFS('Priority Customer'!$B$2:$B$50000,'Branch Summary'!F133,'Priority Customer'!$D$2:$D$50000,'Branch Summary'!G133,'Priority Customer'!$Q$2:$Q$50000,"FTNR",'Priority Customer'!$Z$2:$Z$50000,"&lt;&gt;"&amp;"",'Priority Customer'!$BK$2:$BK$50000,TEXT(TODAY()-1,"mmm"))</f>
        <v>1</v>
      </c>
      <c r="AA133" s="3">
        <f ca="1">COUNTIFS('FTNR Data'!$F$2:$F$49919,'Branch Summary'!F133,'FTNR Data'!$A$2:$A$49919,'Branch Summary'!G133,'FTNR Data'!$AX$2:$AX$49919,"PQM")+COUNTIFS('Priority Customer'!$B$2:$B$50000,'Branch Summary'!F133,'Priority Customer'!$D$2:$D$50000,'Branch Summary'!G133,'Priority Customer'!$Z$2:$Z$50000,"&lt;&gt;"&amp;"",'Priority Customer'!$BK$2:$BK$50000,TEXT(TODAY()-1,"mmm"))</f>
        <v>14</v>
      </c>
      <c r="AB133" s="11">
        <f t="shared" ca="1" si="21"/>
        <v>7.1428571428571425E-2</v>
      </c>
      <c r="AC133" s="28">
        <f>IFERROR(COUNTIFS('GRT Data'!$F$2:$F$78519,'Branch Summary'!$F133,'GRT Data'!$A$2:$A$78519,'Branch Summary'!$G133,'GRT Data'!$AU$2:$AU$78519,"PQM",'GRT Data'!$CN$2:$CN$78519,0)/I133,"-")</f>
        <v>0.72727272727272729</v>
      </c>
      <c r="AD133" s="28">
        <f>IFERROR(COUNTIFS('GRT Data'!$F$2:$F$78519,'Branch Summary'!$F133,'GRT Data'!$A$2:$A$78519,'Branch Summary'!$G133,'GRT Data'!$AU$2:$AU$78519,"PQM",'GRT Data'!$CN$2:$CN$78519,1)/I133,"-")</f>
        <v>0.27272727272727271</v>
      </c>
      <c r="AE133" s="28">
        <f>IFERROR(COUNTIFS('GRT Data'!$F$2:$F$78519,'Branch Summary'!$F133,'GRT Data'!$A$2:$A$78519,'Branch Summary'!$G133,'GRT Data'!$AU$2:$AU$78519,"PQM",'GRT Data'!$CN$2:$CN$78519,2)/I133,"-")</f>
        <v>0</v>
      </c>
      <c r="AF133" s="28">
        <f>IFERROR(COUNTIFS('GRT Data'!$F$2:$F$78519,'Branch Summary'!$F133,'GRT Data'!$A$2:$A$78519,'Branch Summary'!$G133,'GRT Data'!$AU$2:$AU$78519,"PQM",'GRT Data'!$CN$2:$CN$78519,"&gt;"&amp;2)/I133,"-")</f>
        <v>0</v>
      </c>
    </row>
    <row r="134" spans="1:32" x14ac:dyDescent="0.35">
      <c r="A134" s="18" t="s">
        <v>773</v>
      </c>
      <c r="B134" s="18" t="s">
        <v>714</v>
      </c>
      <c r="C134" s="18" t="s">
        <v>784</v>
      </c>
      <c r="D134" s="18" t="s">
        <v>135</v>
      </c>
      <c r="E134" s="18" t="s">
        <v>381</v>
      </c>
      <c r="F134" s="19" t="s">
        <v>382</v>
      </c>
      <c r="G134" s="18" t="s">
        <v>141</v>
      </c>
      <c r="H134" s="3">
        <f>COUNTIFS('GRT Data'!$F$2:$F$78519,'Branch Summary'!F134,'GRT Data'!$A$2:$A$78519,'Branch Summary'!G134,'GRT Data'!$AU$2:$AU$78519,"Branch")</f>
        <v>2</v>
      </c>
      <c r="I134" s="3">
        <f>COUNTIFS('GRT Data'!$F$2:$F$78519,'Branch Summary'!F134,'GRT Data'!$A$2:$A$78519,'Branch Summary'!G134,'GRT Data'!$AU$2:$AU$78519,"PQM")</f>
        <v>5</v>
      </c>
      <c r="J134" s="3">
        <f t="shared" si="15"/>
        <v>7</v>
      </c>
      <c r="K134" s="11">
        <f t="shared" si="16"/>
        <v>0.7142857142857143</v>
      </c>
      <c r="L134" s="3">
        <f ca="1">COUNTIFS('GRT Data'!$F$2:$F$78519,'Branch Summary'!F134,'GRT Data'!$A$2:$A$78519,'Branch Summary'!G134,'GRT Data'!$AU$2:$AU$78519,"Branch",'GRT Data'!$AR$2:$AR$78519,$L$3)</f>
        <v>1</v>
      </c>
      <c r="M134" s="3">
        <f ca="1">COUNTIFS('GRT Data'!$F$2:$F$78519,'Branch Summary'!F134,'GRT Data'!$A$2:$A$78519,'Branch Summary'!G134,'GRT Data'!$AU$2:$AU$78519,"PQM",'GRT Data'!$AR$2:$AR$78519,$L$3)</f>
        <v>0</v>
      </c>
      <c r="N134" s="3">
        <f t="shared" ca="1" si="17"/>
        <v>1</v>
      </c>
      <c r="O134" s="11">
        <f t="shared" ca="1" si="18"/>
        <v>0</v>
      </c>
      <c r="P134" s="40">
        <f>COUNTIF('Ujala Plus DB'!$A$2:$A$40166,'Branch Summary'!G134)</f>
        <v>5</v>
      </c>
      <c r="Q134" s="43">
        <f>SUMIF('Ujala Plus DB'!$A$2:$A$40166,'Branch Summary'!G134,'Ujala Plus DB'!$W$2:$W$40166)</f>
        <v>302000</v>
      </c>
      <c r="R134" s="40">
        <f>COUNTIFS('Priority Customer'!$B$2:$B$45498,'Branch Summary'!F134,'Priority Customer'!$D$2:$D$45498,'Branch Summary'!G134,'Priority Customer'!$BD$2:$BD$45498,"&lt;&gt;"&amp;"")</f>
        <v>3</v>
      </c>
      <c r="S134" s="43">
        <f>SUMIFS('Priority Customer'!$L$2:$L$45498,'Priority Customer'!$B$2:$B$45498,'Branch Summary'!F134,'Priority Customer'!$D$2:$D$45498,'Branch Summary'!G134,'Priority Customer'!$BD$2:$BD$45498,"&lt;&gt;"&amp;"")</f>
        <v>155000</v>
      </c>
      <c r="T134" s="40">
        <f ca="1">COUNTIFS('Priority Customer'!$B$2:$B$50000,'Branch Summary'!F134,'Priority Customer'!$D$2:$D$50000,'Branch Summary'!G134,'Priority Customer'!$Q$2:$Q$50000,"FTNR",'Priority Customer'!$Z$2:$Z$50000,"&lt;&gt;"&amp;"",'Priority Customer'!$BK$2:$BK$50000,TEXT(TODAY()-1,"mmm"))</f>
        <v>1</v>
      </c>
      <c r="U134" s="40">
        <f ca="1">COUNTIFS('Priority Customer'!$B$2:$B$50000,'Branch Summary'!F134,'Priority Customer'!$D$2:$D$50000,'Branch Summary'!G134,'Priority Customer'!$Z$2:$Z$50000,"&lt;&gt;"&amp;"",'Priority Customer'!$BK$2:$BK$50000,TEXT(TODAY()-1,"mmm"))</f>
        <v>3</v>
      </c>
      <c r="V134" s="26">
        <f t="shared" ca="1" si="19"/>
        <v>0.33333333333333331</v>
      </c>
      <c r="W134" s="3">
        <f>COUNTIFS('FTNR Data'!$F$2:$F$49919,'Branch Summary'!F134,'FTNR Data'!$A$2:$A$49919,'Branch Summary'!G134,'FTNR Data'!$AX$2:$AX$49919,"Branch",'FTNR Data'!$S$2:$S$49919,"FTNR")</f>
        <v>1</v>
      </c>
      <c r="X134" s="3">
        <f>COUNTIFS('FTNR Data'!$F$2:$F$49919,'Branch Summary'!F134,'FTNR Data'!$A$2:$A$49919,'Branch Summary'!G134,'FTNR Data'!$AX$2:$AX$49919,"Branch")</f>
        <v>2</v>
      </c>
      <c r="Y134" s="11">
        <f t="shared" si="20"/>
        <v>0.5</v>
      </c>
      <c r="Z134" s="3">
        <f ca="1">COUNTIFS('FTNR Data'!$F$2:$F$49919,'Branch Summary'!F134,'FTNR Data'!$A$2:$A$49919,'Branch Summary'!G134,'FTNR Data'!$AX$2:$AX$49919,"PQM",'FTNR Data'!$S$2:$S$49919,"FTNR")+COUNTIFS('Priority Customer'!$B$2:$B$50000,'Branch Summary'!F134,'Priority Customer'!$D$2:$D$50000,'Branch Summary'!G134,'Priority Customer'!$Q$2:$Q$50000,"FTNR",'Priority Customer'!$Z$2:$Z$50000,"&lt;&gt;"&amp;"",'Priority Customer'!$BK$2:$BK$50000,TEXT(TODAY()-1,"mmm"))</f>
        <v>1</v>
      </c>
      <c r="AA134" s="3">
        <f ca="1">COUNTIFS('FTNR Data'!$F$2:$F$49919,'Branch Summary'!F134,'FTNR Data'!$A$2:$A$49919,'Branch Summary'!G134,'FTNR Data'!$AX$2:$AX$49919,"PQM")+COUNTIFS('Priority Customer'!$B$2:$B$50000,'Branch Summary'!F134,'Priority Customer'!$D$2:$D$50000,'Branch Summary'!G134,'Priority Customer'!$Z$2:$Z$50000,"&lt;&gt;"&amp;"",'Priority Customer'!$BK$2:$BK$50000,TEXT(TODAY()-1,"mmm"))</f>
        <v>8</v>
      </c>
      <c r="AB134" s="11">
        <f t="shared" ca="1" si="21"/>
        <v>0.125</v>
      </c>
      <c r="AC134" s="28">
        <f>IFERROR(COUNTIFS('GRT Data'!$F$2:$F$78519,'Branch Summary'!$F134,'GRT Data'!$A$2:$A$78519,'Branch Summary'!$G134,'GRT Data'!$AU$2:$AU$78519,"PQM",'GRT Data'!$CN$2:$CN$78519,0)/I134,"-")</f>
        <v>1</v>
      </c>
      <c r="AD134" s="28">
        <f>IFERROR(COUNTIFS('GRT Data'!$F$2:$F$78519,'Branch Summary'!$F134,'GRT Data'!$A$2:$A$78519,'Branch Summary'!$G134,'GRT Data'!$AU$2:$AU$78519,"PQM",'GRT Data'!$CN$2:$CN$78519,1)/I134,"-")</f>
        <v>0</v>
      </c>
      <c r="AE134" s="28">
        <f>IFERROR(COUNTIFS('GRT Data'!$F$2:$F$78519,'Branch Summary'!$F134,'GRT Data'!$A$2:$A$78519,'Branch Summary'!$G134,'GRT Data'!$AU$2:$AU$78519,"PQM",'GRT Data'!$CN$2:$CN$78519,2)/I134,"-")</f>
        <v>0</v>
      </c>
      <c r="AF134" s="28">
        <f>IFERROR(COUNTIFS('GRT Data'!$F$2:$F$78519,'Branch Summary'!$F134,'GRT Data'!$A$2:$A$78519,'Branch Summary'!$G134,'GRT Data'!$AU$2:$AU$78519,"PQM",'GRT Data'!$CN$2:$CN$78519,"&gt;"&amp;2)/I134,"-")</f>
        <v>0</v>
      </c>
    </row>
    <row r="135" spans="1:32" x14ac:dyDescent="0.35">
      <c r="A135" s="18" t="s">
        <v>773</v>
      </c>
      <c r="B135" s="18" t="s">
        <v>714</v>
      </c>
      <c r="C135" s="18" t="s">
        <v>784</v>
      </c>
      <c r="D135" s="18" t="s">
        <v>135</v>
      </c>
      <c r="E135" s="18" t="s">
        <v>597</v>
      </c>
      <c r="F135" s="19" t="s">
        <v>598</v>
      </c>
      <c r="G135" s="18" t="s">
        <v>145</v>
      </c>
      <c r="H135" s="3">
        <f>COUNTIFS('GRT Data'!$F$2:$F$78519,'Branch Summary'!F135,'GRT Data'!$A$2:$A$78519,'Branch Summary'!G135,'GRT Data'!$AU$2:$AU$78519,"Branch")</f>
        <v>4</v>
      </c>
      <c r="I135" s="3">
        <f>COUNTIFS('GRT Data'!$F$2:$F$78519,'Branch Summary'!F135,'GRT Data'!$A$2:$A$78519,'Branch Summary'!G135,'GRT Data'!$AU$2:$AU$78519,"PQM")</f>
        <v>5</v>
      </c>
      <c r="J135" s="3">
        <f t="shared" si="15"/>
        <v>9</v>
      </c>
      <c r="K135" s="11">
        <f t="shared" si="16"/>
        <v>0.55555555555555558</v>
      </c>
      <c r="L135" s="3">
        <f ca="1">COUNTIFS('GRT Data'!$F$2:$F$78519,'Branch Summary'!F135,'GRT Data'!$A$2:$A$78519,'Branch Summary'!G135,'GRT Data'!$AU$2:$AU$78519,"Branch",'GRT Data'!$AR$2:$AR$78519,$L$3)</f>
        <v>0</v>
      </c>
      <c r="M135" s="3">
        <f ca="1">COUNTIFS('GRT Data'!$F$2:$F$78519,'Branch Summary'!F135,'GRT Data'!$A$2:$A$78519,'Branch Summary'!G135,'GRT Data'!$AU$2:$AU$78519,"PQM",'GRT Data'!$AR$2:$AR$78519,$L$3)</f>
        <v>0</v>
      </c>
      <c r="N135" s="3">
        <f t="shared" ca="1" si="17"/>
        <v>0</v>
      </c>
      <c r="O135" s="11" t="str">
        <f t="shared" ca="1" si="18"/>
        <v>-</v>
      </c>
      <c r="P135" s="40">
        <f>COUNTIF('Ujala Plus DB'!$A$2:$A$40166,'Branch Summary'!G135)</f>
        <v>1</v>
      </c>
      <c r="Q135" s="43">
        <f>SUMIF('Ujala Plus DB'!$A$2:$A$40166,'Branch Summary'!G135,'Ujala Plus DB'!$W$2:$W$40166)</f>
        <v>90000</v>
      </c>
      <c r="R135" s="40">
        <f>COUNTIFS('Priority Customer'!$B$2:$B$45498,'Branch Summary'!F135,'Priority Customer'!$D$2:$D$45498,'Branch Summary'!G135,'Priority Customer'!$BD$2:$BD$45498,"&lt;&gt;"&amp;"")</f>
        <v>0</v>
      </c>
      <c r="S135" s="43">
        <f>SUMIFS('Priority Customer'!$L$2:$L$45498,'Priority Customer'!$B$2:$B$45498,'Branch Summary'!F135,'Priority Customer'!$D$2:$D$45498,'Branch Summary'!G135,'Priority Customer'!$BD$2:$BD$45498,"&lt;&gt;"&amp;"")</f>
        <v>0</v>
      </c>
      <c r="T135" s="40">
        <f ca="1">COUNTIFS('Priority Customer'!$B$2:$B$50000,'Branch Summary'!F135,'Priority Customer'!$D$2:$D$50000,'Branch Summary'!G135,'Priority Customer'!$Q$2:$Q$50000,"FTNR",'Priority Customer'!$Z$2:$Z$50000,"&lt;&gt;"&amp;"",'Priority Customer'!$BK$2:$BK$50000,TEXT(TODAY()-1,"mmm"))</f>
        <v>0</v>
      </c>
      <c r="U135" s="40">
        <f ca="1">COUNTIFS('Priority Customer'!$B$2:$B$50000,'Branch Summary'!F135,'Priority Customer'!$D$2:$D$50000,'Branch Summary'!G135,'Priority Customer'!$Z$2:$Z$50000,"&lt;&gt;"&amp;"",'Priority Customer'!$BK$2:$BK$50000,TEXT(TODAY()-1,"mmm"))</f>
        <v>0</v>
      </c>
      <c r="V135" s="26" t="str">
        <f t="shared" ca="1" si="19"/>
        <v>-</v>
      </c>
      <c r="W135" s="3">
        <f>COUNTIFS('FTNR Data'!$F$2:$F$49919,'Branch Summary'!F135,'FTNR Data'!$A$2:$A$49919,'Branch Summary'!G135,'FTNR Data'!$AX$2:$AX$49919,"Branch",'FTNR Data'!$S$2:$S$49919,"FTNR")</f>
        <v>0</v>
      </c>
      <c r="X135" s="3">
        <f>COUNTIFS('FTNR Data'!$F$2:$F$49919,'Branch Summary'!F135,'FTNR Data'!$A$2:$A$49919,'Branch Summary'!G135,'FTNR Data'!$AX$2:$AX$49919,"Branch")</f>
        <v>4</v>
      </c>
      <c r="Y135" s="11">
        <f t="shared" si="20"/>
        <v>0</v>
      </c>
      <c r="Z135" s="3">
        <f ca="1">COUNTIFS('FTNR Data'!$F$2:$F$49919,'Branch Summary'!F135,'FTNR Data'!$A$2:$A$49919,'Branch Summary'!G135,'FTNR Data'!$AX$2:$AX$49919,"PQM",'FTNR Data'!$S$2:$S$49919,"FTNR")+COUNTIFS('Priority Customer'!$B$2:$B$50000,'Branch Summary'!F135,'Priority Customer'!$D$2:$D$50000,'Branch Summary'!G135,'Priority Customer'!$Q$2:$Q$50000,"FTNR",'Priority Customer'!$Z$2:$Z$50000,"&lt;&gt;"&amp;"",'Priority Customer'!$BK$2:$BK$50000,TEXT(TODAY()-1,"mmm"))</f>
        <v>1</v>
      </c>
      <c r="AA135" s="3">
        <f ca="1">COUNTIFS('FTNR Data'!$F$2:$F$49919,'Branch Summary'!F135,'FTNR Data'!$A$2:$A$49919,'Branch Summary'!G135,'FTNR Data'!$AX$2:$AX$49919,"PQM")+COUNTIFS('Priority Customer'!$B$2:$B$50000,'Branch Summary'!F135,'Priority Customer'!$D$2:$D$50000,'Branch Summary'!G135,'Priority Customer'!$Z$2:$Z$50000,"&lt;&gt;"&amp;"",'Priority Customer'!$BK$2:$BK$50000,TEXT(TODAY()-1,"mmm"))</f>
        <v>5</v>
      </c>
      <c r="AB135" s="11">
        <f t="shared" ca="1" si="21"/>
        <v>0.2</v>
      </c>
      <c r="AC135" s="28">
        <f>IFERROR(COUNTIFS('GRT Data'!$F$2:$F$78519,'Branch Summary'!$F135,'GRT Data'!$A$2:$A$78519,'Branch Summary'!$G135,'GRT Data'!$AU$2:$AU$78519,"PQM",'GRT Data'!$CN$2:$CN$78519,0)/I135,"-")</f>
        <v>1</v>
      </c>
      <c r="AD135" s="28">
        <f>IFERROR(COUNTIFS('GRT Data'!$F$2:$F$78519,'Branch Summary'!$F135,'GRT Data'!$A$2:$A$78519,'Branch Summary'!$G135,'GRT Data'!$AU$2:$AU$78519,"PQM",'GRT Data'!$CN$2:$CN$78519,1)/I135,"-")</f>
        <v>0</v>
      </c>
      <c r="AE135" s="28">
        <f>IFERROR(COUNTIFS('GRT Data'!$F$2:$F$78519,'Branch Summary'!$F135,'GRT Data'!$A$2:$A$78519,'Branch Summary'!$G135,'GRT Data'!$AU$2:$AU$78519,"PQM",'GRT Data'!$CN$2:$CN$78519,2)/I135,"-")</f>
        <v>0</v>
      </c>
      <c r="AF135" s="28">
        <f>IFERROR(COUNTIFS('GRT Data'!$F$2:$F$78519,'Branch Summary'!$F135,'GRT Data'!$A$2:$A$78519,'Branch Summary'!$G135,'GRT Data'!$AU$2:$AU$78519,"PQM",'GRT Data'!$CN$2:$CN$78519,"&gt;"&amp;2)/I135,"-")</f>
        <v>0</v>
      </c>
    </row>
    <row r="136" spans="1:32" x14ac:dyDescent="0.35">
      <c r="A136" s="18" t="s">
        <v>773</v>
      </c>
      <c r="B136" s="18" t="s">
        <v>714</v>
      </c>
      <c r="C136" s="18" t="s">
        <v>784</v>
      </c>
      <c r="D136" s="18" t="s">
        <v>135</v>
      </c>
      <c r="E136" s="18" t="s">
        <v>359</v>
      </c>
      <c r="F136" s="19" t="s">
        <v>360</v>
      </c>
      <c r="G136" s="18" t="s">
        <v>127</v>
      </c>
      <c r="H136" s="3">
        <f>COUNTIFS('GRT Data'!$F$2:$F$78519,'Branch Summary'!F136,'GRT Data'!$A$2:$A$78519,'Branch Summary'!G136,'GRT Data'!$AU$2:$AU$78519,"Branch")</f>
        <v>0</v>
      </c>
      <c r="I136" s="3">
        <f>COUNTIFS('GRT Data'!$F$2:$F$78519,'Branch Summary'!F136,'GRT Data'!$A$2:$A$78519,'Branch Summary'!G136,'GRT Data'!$AU$2:$AU$78519,"PQM")</f>
        <v>2</v>
      </c>
      <c r="J136" s="3">
        <f t="shared" si="15"/>
        <v>2</v>
      </c>
      <c r="K136" s="11">
        <f t="shared" si="16"/>
        <v>1</v>
      </c>
      <c r="L136" s="3">
        <f ca="1">COUNTIFS('GRT Data'!$F$2:$F$78519,'Branch Summary'!F136,'GRT Data'!$A$2:$A$78519,'Branch Summary'!G136,'GRT Data'!$AU$2:$AU$78519,"Branch",'GRT Data'!$AR$2:$AR$78519,$L$3)</f>
        <v>0</v>
      </c>
      <c r="M136" s="3">
        <f ca="1">COUNTIFS('GRT Data'!$F$2:$F$78519,'Branch Summary'!F136,'GRT Data'!$A$2:$A$78519,'Branch Summary'!G136,'GRT Data'!$AU$2:$AU$78519,"PQM",'GRT Data'!$AR$2:$AR$78519,$L$3)</f>
        <v>0</v>
      </c>
      <c r="N136" s="3">
        <f t="shared" ca="1" si="17"/>
        <v>0</v>
      </c>
      <c r="O136" s="11" t="str">
        <f t="shared" ca="1" si="18"/>
        <v>-</v>
      </c>
      <c r="P136" s="40">
        <f>COUNTIF('Ujala Plus DB'!$A$2:$A$40166,'Branch Summary'!G136)</f>
        <v>5</v>
      </c>
      <c r="Q136" s="43">
        <f>SUMIF('Ujala Plus DB'!$A$2:$A$40166,'Branch Summary'!G136,'Ujala Plus DB'!$W$2:$W$40166)</f>
        <v>339000</v>
      </c>
      <c r="R136" s="40">
        <f>COUNTIFS('Priority Customer'!$B$2:$B$45498,'Branch Summary'!F136,'Priority Customer'!$D$2:$D$45498,'Branch Summary'!G136,'Priority Customer'!$BD$2:$BD$45498,"&lt;&gt;"&amp;"")</f>
        <v>5</v>
      </c>
      <c r="S136" s="43">
        <f>SUMIFS('Priority Customer'!$L$2:$L$45498,'Priority Customer'!$B$2:$B$45498,'Branch Summary'!F136,'Priority Customer'!$D$2:$D$45498,'Branch Summary'!G136,'Priority Customer'!$BD$2:$BD$45498,"&lt;&gt;"&amp;"")</f>
        <v>339000</v>
      </c>
      <c r="T136" s="40">
        <f ca="1">COUNTIFS('Priority Customer'!$B$2:$B$50000,'Branch Summary'!F136,'Priority Customer'!$D$2:$D$50000,'Branch Summary'!G136,'Priority Customer'!$Q$2:$Q$50000,"FTNR",'Priority Customer'!$Z$2:$Z$50000,"&lt;&gt;"&amp;"",'Priority Customer'!$BK$2:$BK$50000,TEXT(TODAY()-1,"mmm"))</f>
        <v>0</v>
      </c>
      <c r="U136" s="40">
        <f ca="1">COUNTIFS('Priority Customer'!$B$2:$B$50000,'Branch Summary'!F136,'Priority Customer'!$D$2:$D$50000,'Branch Summary'!G136,'Priority Customer'!$Z$2:$Z$50000,"&lt;&gt;"&amp;"",'Priority Customer'!$BK$2:$BK$50000,TEXT(TODAY()-1,"mmm"))</f>
        <v>6</v>
      </c>
      <c r="V136" s="26">
        <f t="shared" ca="1" si="19"/>
        <v>0</v>
      </c>
      <c r="W136" s="3">
        <f>COUNTIFS('FTNR Data'!$F$2:$F$49919,'Branch Summary'!F136,'FTNR Data'!$A$2:$A$49919,'Branch Summary'!G136,'FTNR Data'!$AX$2:$AX$49919,"Branch",'FTNR Data'!$S$2:$S$49919,"FTNR")</f>
        <v>0</v>
      </c>
      <c r="X136" s="3">
        <f>COUNTIFS('FTNR Data'!$F$2:$F$49919,'Branch Summary'!F136,'FTNR Data'!$A$2:$A$49919,'Branch Summary'!G136,'FTNR Data'!$AX$2:$AX$49919,"Branch")</f>
        <v>0</v>
      </c>
      <c r="Y136" s="11" t="str">
        <f t="shared" si="20"/>
        <v>-</v>
      </c>
      <c r="Z136" s="3">
        <f ca="1">COUNTIFS('FTNR Data'!$F$2:$F$49919,'Branch Summary'!F136,'FTNR Data'!$A$2:$A$49919,'Branch Summary'!G136,'FTNR Data'!$AX$2:$AX$49919,"PQM",'FTNR Data'!$S$2:$S$49919,"FTNR")+COUNTIFS('Priority Customer'!$B$2:$B$50000,'Branch Summary'!F136,'Priority Customer'!$D$2:$D$50000,'Branch Summary'!G136,'Priority Customer'!$Q$2:$Q$50000,"FTNR",'Priority Customer'!$Z$2:$Z$50000,"&lt;&gt;"&amp;"",'Priority Customer'!$BK$2:$BK$50000,TEXT(TODAY()-1,"mmm"))</f>
        <v>0</v>
      </c>
      <c r="AA136" s="3">
        <f ca="1">COUNTIFS('FTNR Data'!$F$2:$F$49919,'Branch Summary'!F136,'FTNR Data'!$A$2:$A$49919,'Branch Summary'!G136,'FTNR Data'!$AX$2:$AX$49919,"PQM")+COUNTIFS('Priority Customer'!$B$2:$B$50000,'Branch Summary'!F136,'Priority Customer'!$D$2:$D$50000,'Branch Summary'!G136,'Priority Customer'!$Z$2:$Z$50000,"&lt;&gt;"&amp;"",'Priority Customer'!$BK$2:$BK$50000,TEXT(TODAY()-1,"mmm"))</f>
        <v>8</v>
      </c>
      <c r="AB136" s="11">
        <f t="shared" ca="1" si="21"/>
        <v>0</v>
      </c>
      <c r="AC136" s="28">
        <f>IFERROR(COUNTIFS('GRT Data'!$F$2:$F$78519,'Branch Summary'!$F136,'GRT Data'!$A$2:$A$78519,'Branch Summary'!$G136,'GRT Data'!$AU$2:$AU$78519,"PQM",'GRT Data'!$CN$2:$CN$78519,0)/I136,"-")</f>
        <v>0.5</v>
      </c>
      <c r="AD136" s="28">
        <f>IFERROR(COUNTIFS('GRT Data'!$F$2:$F$78519,'Branch Summary'!$F136,'GRT Data'!$A$2:$A$78519,'Branch Summary'!$G136,'GRT Data'!$AU$2:$AU$78519,"PQM",'GRT Data'!$CN$2:$CN$78519,1)/I136,"-")</f>
        <v>0</v>
      </c>
      <c r="AE136" s="28">
        <f>IFERROR(COUNTIFS('GRT Data'!$F$2:$F$78519,'Branch Summary'!$F136,'GRT Data'!$A$2:$A$78519,'Branch Summary'!$G136,'GRT Data'!$AU$2:$AU$78519,"PQM",'GRT Data'!$CN$2:$CN$78519,2)/I136,"-")</f>
        <v>0</v>
      </c>
      <c r="AF136" s="28">
        <f>IFERROR(COUNTIFS('GRT Data'!$F$2:$F$78519,'Branch Summary'!$F136,'GRT Data'!$A$2:$A$78519,'Branch Summary'!$G136,'GRT Data'!$AU$2:$AU$78519,"PQM",'GRT Data'!$CN$2:$CN$78519,"&gt;"&amp;2)/I136,"-")</f>
        <v>0.5</v>
      </c>
    </row>
    <row r="137" spans="1:32" x14ac:dyDescent="0.35">
      <c r="A137" s="18" t="s">
        <v>824</v>
      </c>
      <c r="B137" s="18" t="s">
        <v>15629</v>
      </c>
      <c r="C137" s="18" t="s">
        <v>792</v>
      </c>
      <c r="D137" s="18" t="s">
        <v>688</v>
      </c>
      <c r="E137" s="18" t="s">
        <v>478</v>
      </c>
      <c r="F137" s="19" t="s">
        <v>479</v>
      </c>
      <c r="G137" s="18" t="s">
        <v>192</v>
      </c>
      <c r="H137" s="3">
        <f>COUNTIFS('GRT Data'!$F$2:$F$78519,'Branch Summary'!F137,'GRT Data'!$A$2:$A$78519,'Branch Summary'!G137,'GRT Data'!$AU$2:$AU$78519,"Branch")</f>
        <v>0</v>
      </c>
      <c r="I137" s="3">
        <f>COUNTIFS('GRT Data'!$F$2:$F$78519,'Branch Summary'!F137,'GRT Data'!$A$2:$A$78519,'Branch Summary'!G137,'GRT Data'!$AU$2:$AU$78519,"PQM")</f>
        <v>6</v>
      </c>
      <c r="J137" s="3">
        <f t="shared" si="15"/>
        <v>6</v>
      </c>
      <c r="K137" s="11">
        <f t="shared" si="16"/>
        <v>1</v>
      </c>
      <c r="L137" s="3">
        <f ca="1">COUNTIFS('GRT Data'!$F$2:$F$78519,'Branch Summary'!F137,'GRT Data'!$A$2:$A$78519,'Branch Summary'!G137,'GRT Data'!$AU$2:$AU$78519,"Branch",'GRT Data'!$AR$2:$AR$78519,$L$3)</f>
        <v>0</v>
      </c>
      <c r="M137" s="3">
        <f ca="1">COUNTIFS('GRT Data'!$F$2:$F$78519,'Branch Summary'!F137,'GRT Data'!$A$2:$A$78519,'Branch Summary'!G137,'GRT Data'!$AU$2:$AU$78519,"PQM",'GRT Data'!$AR$2:$AR$78519,$L$3)</f>
        <v>3</v>
      </c>
      <c r="N137" s="3">
        <f t="shared" ca="1" si="17"/>
        <v>3</v>
      </c>
      <c r="O137" s="11">
        <f t="shared" ca="1" si="18"/>
        <v>1</v>
      </c>
      <c r="P137" s="40">
        <f>COUNTIF('Ujala Plus DB'!$A$2:$A$40166,'Branch Summary'!G137)</f>
        <v>5</v>
      </c>
      <c r="Q137" s="43">
        <f>SUMIF('Ujala Plus DB'!$A$2:$A$40166,'Branch Summary'!G137,'Ujala Plus DB'!$W$2:$W$40166)</f>
        <v>357000</v>
      </c>
      <c r="R137" s="40">
        <f>COUNTIFS('Priority Customer'!$B$2:$B$45498,'Branch Summary'!F137,'Priority Customer'!$D$2:$D$45498,'Branch Summary'!G137,'Priority Customer'!$BD$2:$BD$45498,"&lt;&gt;"&amp;"")</f>
        <v>3</v>
      </c>
      <c r="S137" s="43">
        <f>SUMIFS('Priority Customer'!$L$2:$L$45498,'Priority Customer'!$B$2:$B$45498,'Branch Summary'!F137,'Priority Customer'!$D$2:$D$45498,'Branch Summary'!G137,'Priority Customer'!$BD$2:$BD$45498,"&lt;&gt;"&amp;"")</f>
        <v>225000</v>
      </c>
      <c r="T137" s="40">
        <f ca="1">COUNTIFS('Priority Customer'!$B$2:$B$50000,'Branch Summary'!F137,'Priority Customer'!$D$2:$D$50000,'Branch Summary'!G137,'Priority Customer'!$Q$2:$Q$50000,"FTNR",'Priority Customer'!$Z$2:$Z$50000,"&lt;&gt;"&amp;"",'Priority Customer'!$BK$2:$BK$50000,TEXT(TODAY()-1,"mmm"))</f>
        <v>2</v>
      </c>
      <c r="U137" s="40">
        <f ca="1">COUNTIFS('Priority Customer'!$B$2:$B$50000,'Branch Summary'!F137,'Priority Customer'!$D$2:$D$50000,'Branch Summary'!G137,'Priority Customer'!$Z$2:$Z$50000,"&lt;&gt;"&amp;"",'Priority Customer'!$BK$2:$BK$50000,TEXT(TODAY()-1,"mmm"))</f>
        <v>4</v>
      </c>
      <c r="V137" s="26">
        <f t="shared" ca="1" si="19"/>
        <v>0.5</v>
      </c>
      <c r="W137" s="3">
        <f>COUNTIFS('FTNR Data'!$F$2:$F$49919,'Branch Summary'!F137,'FTNR Data'!$A$2:$A$49919,'Branch Summary'!G137,'FTNR Data'!$AX$2:$AX$49919,"Branch",'FTNR Data'!$S$2:$S$49919,"FTNR")</f>
        <v>0</v>
      </c>
      <c r="X137" s="3">
        <f>COUNTIFS('FTNR Data'!$F$2:$F$49919,'Branch Summary'!F137,'FTNR Data'!$A$2:$A$49919,'Branch Summary'!G137,'FTNR Data'!$AX$2:$AX$49919,"Branch")</f>
        <v>0</v>
      </c>
      <c r="Y137" s="11" t="str">
        <f t="shared" si="20"/>
        <v>-</v>
      </c>
      <c r="Z137" s="3">
        <f ca="1">COUNTIFS('FTNR Data'!$F$2:$F$49919,'Branch Summary'!F137,'FTNR Data'!$A$2:$A$49919,'Branch Summary'!G137,'FTNR Data'!$AX$2:$AX$49919,"PQM",'FTNR Data'!$S$2:$S$49919,"FTNR")+COUNTIFS('Priority Customer'!$B$2:$B$50000,'Branch Summary'!F137,'Priority Customer'!$D$2:$D$50000,'Branch Summary'!G137,'Priority Customer'!$Q$2:$Q$50000,"FTNR",'Priority Customer'!$Z$2:$Z$50000,"&lt;&gt;"&amp;"",'Priority Customer'!$BK$2:$BK$50000,TEXT(TODAY()-1,"mmm"))</f>
        <v>2</v>
      </c>
      <c r="AA137" s="3">
        <f ca="1">COUNTIFS('FTNR Data'!$F$2:$F$49919,'Branch Summary'!F137,'FTNR Data'!$A$2:$A$49919,'Branch Summary'!G137,'FTNR Data'!$AX$2:$AX$49919,"PQM")+COUNTIFS('Priority Customer'!$B$2:$B$50000,'Branch Summary'!F137,'Priority Customer'!$D$2:$D$50000,'Branch Summary'!G137,'Priority Customer'!$Z$2:$Z$50000,"&lt;&gt;"&amp;"",'Priority Customer'!$BK$2:$BK$50000,TEXT(TODAY()-1,"mmm"))</f>
        <v>10</v>
      </c>
      <c r="AB137" s="11">
        <f t="shared" ca="1" si="21"/>
        <v>0.2</v>
      </c>
      <c r="AC137" s="28">
        <f>IFERROR(COUNTIFS('GRT Data'!$F$2:$F$78519,'Branch Summary'!$F137,'GRT Data'!$A$2:$A$78519,'Branch Summary'!$G137,'GRT Data'!$AU$2:$AU$78519,"PQM",'GRT Data'!$CN$2:$CN$78519,0)/I137,"-")</f>
        <v>1</v>
      </c>
      <c r="AD137" s="28">
        <f>IFERROR(COUNTIFS('GRT Data'!$F$2:$F$78519,'Branch Summary'!$F137,'GRT Data'!$A$2:$A$78519,'Branch Summary'!$G137,'GRT Data'!$AU$2:$AU$78519,"PQM",'GRT Data'!$CN$2:$CN$78519,1)/I137,"-")</f>
        <v>0</v>
      </c>
      <c r="AE137" s="28">
        <f>IFERROR(COUNTIFS('GRT Data'!$F$2:$F$78519,'Branch Summary'!$F137,'GRT Data'!$A$2:$A$78519,'Branch Summary'!$G137,'GRT Data'!$AU$2:$AU$78519,"PQM",'GRT Data'!$CN$2:$CN$78519,2)/I137,"-")</f>
        <v>0</v>
      </c>
      <c r="AF137" s="28">
        <f>IFERROR(COUNTIFS('GRT Data'!$F$2:$F$78519,'Branch Summary'!$F137,'GRT Data'!$A$2:$A$78519,'Branch Summary'!$G137,'GRT Data'!$AU$2:$AU$78519,"PQM",'GRT Data'!$CN$2:$CN$78519,"&gt;"&amp;2)/I137,"-")</f>
        <v>0</v>
      </c>
    </row>
    <row r="138" spans="1:32" x14ac:dyDescent="0.35">
      <c r="A138" s="18" t="s">
        <v>824</v>
      </c>
      <c r="B138" s="18" t="s">
        <v>15630</v>
      </c>
      <c r="C138" s="18" t="s">
        <v>792</v>
      </c>
      <c r="D138" s="18" t="s">
        <v>688</v>
      </c>
      <c r="E138" s="18" t="s">
        <v>535</v>
      </c>
      <c r="F138" s="19" t="s">
        <v>536</v>
      </c>
      <c r="G138" s="18" t="s">
        <v>221</v>
      </c>
      <c r="H138" s="3">
        <f>COUNTIFS('GRT Data'!$F$2:$F$78519,'Branch Summary'!F138,'GRT Data'!$A$2:$A$78519,'Branch Summary'!G138,'GRT Data'!$AU$2:$AU$78519,"Branch")</f>
        <v>0</v>
      </c>
      <c r="I138" s="3">
        <f>COUNTIFS('GRT Data'!$F$2:$F$78519,'Branch Summary'!F138,'GRT Data'!$A$2:$A$78519,'Branch Summary'!G138,'GRT Data'!$AU$2:$AU$78519,"PQM")</f>
        <v>5</v>
      </c>
      <c r="J138" s="3">
        <f t="shared" si="15"/>
        <v>5</v>
      </c>
      <c r="K138" s="11">
        <f t="shared" si="16"/>
        <v>1</v>
      </c>
      <c r="L138" s="3">
        <f ca="1">COUNTIFS('GRT Data'!$F$2:$F$78519,'Branch Summary'!F138,'GRT Data'!$A$2:$A$78519,'Branch Summary'!G138,'GRT Data'!$AU$2:$AU$78519,"Branch",'GRT Data'!$AR$2:$AR$78519,$L$3)</f>
        <v>0</v>
      </c>
      <c r="M138" s="3">
        <f ca="1">COUNTIFS('GRT Data'!$F$2:$F$78519,'Branch Summary'!F138,'GRT Data'!$A$2:$A$78519,'Branch Summary'!G138,'GRT Data'!$AU$2:$AU$78519,"PQM",'GRT Data'!$AR$2:$AR$78519,$L$3)</f>
        <v>3</v>
      </c>
      <c r="N138" s="3">
        <f t="shared" ca="1" si="17"/>
        <v>3</v>
      </c>
      <c r="O138" s="11">
        <f t="shared" ca="1" si="18"/>
        <v>1</v>
      </c>
      <c r="P138" s="40">
        <f>COUNTIF('Ujala Plus DB'!$A$2:$A$40166,'Branch Summary'!G138)</f>
        <v>3</v>
      </c>
      <c r="Q138" s="43">
        <f>SUMIF('Ujala Plus DB'!$A$2:$A$40166,'Branch Summary'!G138,'Ujala Plus DB'!$W$2:$W$40166)</f>
        <v>242000</v>
      </c>
      <c r="R138" s="40">
        <f>COUNTIFS('Priority Customer'!$B$2:$B$45498,'Branch Summary'!F138,'Priority Customer'!$D$2:$D$45498,'Branch Summary'!G138,'Priority Customer'!$BD$2:$BD$45498,"&lt;&gt;"&amp;"")</f>
        <v>2</v>
      </c>
      <c r="S138" s="43">
        <f>SUMIFS('Priority Customer'!$L$2:$L$45498,'Priority Customer'!$B$2:$B$45498,'Branch Summary'!F138,'Priority Customer'!$D$2:$D$45498,'Branch Summary'!G138,'Priority Customer'!$BD$2:$BD$45498,"&lt;&gt;"&amp;"")</f>
        <v>167000</v>
      </c>
      <c r="T138" s="40">
        <f ca="1">COUNTIFS('Priority Customer'!$B$2:$B$50000,'Branch Summary'!F138,'Priority Customer'!$D$2:$D$50000,'Branch Summary'!G138,'Priority Customer'!$Q$2:$Q$50000,"FTNR",'Priority Customer'!$Z$2:$Z$50000,"&lt;&gt;"&amp;"",'Priority Customer'!$BK$2:$BK$50000,TEXT(TODAY()-1,"mmm"))</f>
        <v>0</v>
      </c>
      <c r="U138" s="40">
        <f ca="1">COUNTIFS('Priority Customer'!$B$2:$B$50000,'Branch Summary'!F138,'Priority Customer'!$D$2:$D$50000,'Branch Summary'!G138,'Priority Customer'!$Z$2:$Z$50000,"&lt;&gt;"&amp;"",'Priority Customer'!$BK$2:$BK$50000,TEXT(TODAY()-1,"mmm"))</f>
        <v>2</v>
      </c>
      <c r="V138" s="26">
        <f t="shared" ca="1" si="19"/>
        <v>0</v>
      </c>
      <c r="W138" s="3">
        <f>COUNTIFS('FTNR Data'!$F$2:$F$49919,'Branch Summary'!F138,'FTNR Data'!$A$2:$A$49919,'Branch Summary'!G138,'FTNR Data'!$AX$2:$AX$49919,"Branch",'FTNR Data'!$S$2:$S$49919,"FTNR")</f>
        <v>0</v>
      </c>
      <c r="X138" s="3">
        <f>COUNTIFS('FTNR Data'!$F$2:$F$49919,'Branch Summary'!F138,'FTNR Data'!$A$2:$A$49919,'Branch Summary'!G138,'FTNR Data'!$AX$2:$AX$49919,"Branch")</f>
        <v>0</v>
      </c>
      <c r="Y138" s="11" t="str">
        <f t="shared" si="20"/>
        <v>-</v>
      </c>
      <c r="Z138" s="3">
        <f ca="1">COUNTIFS('FTNR Data'!$F$2:$F$49919,'Branch Summary'!F138,'FTNR Data'!$A$2:$A$49919,'Branch Summary'!G138,'FTNR Data'!$AX$2:$AX$49919,"PQM",'FTNR Data'!$S$2:$S$49919,"FTNR")+COUNTIFS('Priority Customer'!$B$2:$B$50000,'Branch Summary'!F138,'Priority Customer'!$D$2:$D$50000,'Branch Summary'!G138,'Priority Customer'!$Q$2:$Q$50000,"FTNR",'Priority Customer'!$Z$2:$Z$50000,"&lt;&gt;"&amp;"",'Priority Customer'!$BK$2:$BK$50000,TEXT(TODAY()-1,"mmm"))</f>
        <v>1</v>
      </c>
      <c r="AA138" s="3">
        <f ca="1">COUNTIFS('FTNR Data'!$F$2:$F$49919,'Branch Summary'!F138,'FTNR Data'!$A$2:$A$49919,'Branch Summary'!G138,'FTNR Data'!$AX$2:$AX$49919,"PQM")+COUNTIFS('Priority Customer'!$B$2:$B$50000,'Branch Summary'!F138,'Priority Customer'!$D$2:$D$50000,'Branch Summary'!G138,'Priority Customer'!$Z$2:$Z$50000,"&lt;&gt;"&amp;"",'Priority Customer'!$BK$2:$BK$50000,TEXT(TODAY()-1,"mmm"))</f>
        <v>7</v>
      </c>
      <c r="AB138" s="11">
        <f t="shared" ca="1" si="21"/>
        <v>0.14285714285714285</v>
      </c>
      <c r="AC138" s="28">
        <f>IFERROR(COUNTIFS('GRT Data'!$F$2:$F$78519,'Branch Summary'!$F138,'GRT Data'!$A$2:$A$78519,'Branch Summary'!$G138,'GRT Data'!$AU$2:$AU$78519,"PQM",'GRT Data'!$CN$2:$CN$78519,0)/I138,"-")</f>
        <v>1</v>
      </c>
      <c r="AD138" s="28">
        <f>IFERROR(COUNTIFS('GRT Data'!$F$2:$F$78519,'Branch Summary'!$F138,'GRT Data'!$A$2:$A$78519,'Branch Summary'!$G138,'GRT Data'!$AU$2:$AU$78519,"PQM",'GRT Data'!$CN$2:$CN$78519,1)/I138,"-")</f>
        <v>0</v>
      </c>
      <c r="AE138" s="28">
        <f>IFERROR(COUNTIFS('GRT Data'!$F$2:$F$78519,'Branch Summary'!$F138,'GRT Data'!$A$2:$A$78519,'Branch Summary'!$G138,'GRT Data'!$AU$2:$AU$78519,"PQM",'GRT Data'!$CN$2:$CN$78519,2)/I138,"-")</f>
        <v>0</v>
      </c>
      <c r="AF138" s="28">
        <f>IFERROR(COUNTIFS('GRT Data'!$F$2:$F$78519,'Branch Summary'!$F138,'GRT Data'!$A$2:$A$78519,'Branch Summary'!$G138,'GRT Data'!$AU$2:$AU$78519,"PQM",'GRT Data'!$CN$2:$CN$78519,"&gt;"&amp;2)/I138,"-")</f>
        <v>0</v>
      </c>
    </row>
    <row r="139" spans="1:32" x14ac:dyDescent="0.35">
      <c r="A139" s="18" t="s">
        <v>824</v>
      </c>
      <c r="B139" s="18" t="s">
        <v>15631</v>
      </c>
      <c r="C139" s="18" t="s">
        <v>792</v>
      </c>
      <c r="D139" s="18" t="s">
        <v>688</v>
      </c>
      <c r="E139" s="18" t="s">
        <v>470</v>
      </c>
      <c r="F139" s="19" t="s">
        <v>471</v>
      </c>
      <c r="G139" s="18" t="s">
        <v>188</v>
      </c>
      <c r="H139" s="3">
        <f>COUNTIFS('GRT Data'!$F$2:$F$78519,'Branch Summary'!F139,'GRT Data'!$A$2:$A$78519,'Branch Summary'!G139,'GRT Data'!$AU$2:$AU$78519,"Branch")</f>
        <v>0</v>
      </c>
      <c r="I139" s="3">
        <f>COUNTIFS('GRT Data'!$F$2:$F$78519,'Branch Summary'!F139,'GRT Data'!$A$2:$A$78519,'Branch Summary'!G139,'GRT Data'!$AU$2:$AU$78519,"PQM")</f>
        <v>4</v>
      </c>
      <c r="J139" s="3">
        <f t="shared" si="15"/>
        <v>4</v>
      </c>
      <c r="K139" s="11">
        <f t="shared" si="16"/>
        <v>1</v>
      </c>
      <c r="L139" s="3">
        <f ca="1">COUNTIFS('GRT Data'!$F$2:$F$78519,'Branch Summary'!F139,'GRT Data'!$A$2:$A$78519,'Branch Summary'!G139,'GRT Data'!$AU$2:$AU$78519,"Branch",'GRT Data'!$AR$2:$AR$78519,$L$3)</f>
        <v>0</v>
      </c>
      <c r="M139" s="3">
        <f ca="1">COUNTIFS('GRT Data'!$F$2:$F$78519,'Branch Summary'!F139,'GRT Data'!$A$2:$A$78519,'Branch Summary'!G139,'GRT Data'!$AU$2:$AU$78519,"PQM",'GRT Data'!$AR$2:$AR$78519,$L$3)</f>
        <v>1</v>
      </c>
      <c r="N139" s="3">
        <f t="shared" ca="1" si="17"/>
        <v>1</v>
      </c>
      <c r="O139" s="11">
        <f t="shared" ca="1" si="18"/>
        <v>1</v>
      </c>
      <c r="P139" s="40">
        <f>COUNTIF('Ujala Plus DB'!$A$2:$A$40166,'Branch Summary'!G139)</f>
        <v>0</v>
      </c>
      <c r="Q139" s="43">
        <f>SUMIF('Ujala Plus DB'!$A$2:$A$40166,'Branch Summary'!G139,'Ujala Plus DB'!$W$2:$W$40166)</f>
        <v>0</v>
      </c>
      <c r="R139" s="40">
        <f>COUNTIFS('Priority Customer'!$B$2:$B$45498,'Branch Summary'!F139,'Priority Customer'!$D$2:$D$45498,'Branch Summary'!G139,'Priority Customer'!$BD$2:$BD$45498,"&lt;&gt;"&amp;"")</f>
        <v>0</v>
      </c>
      <c r="S139" s="43">
        <f>SUMIFS('Priority Customer'!$L$2:$L$45498,'Priority Customer'!$B$2:$B$45498,'Branch Summary'!F139,'Priority Customer'!$D$2:$D$45498,'Branch Summary'!G139,'Priority Customer'!$BD$2:$BD$45498,"&lt;&gt;"&amp;"")</f>
        <v>0</v>
      </c>
      <c r="T139" s="40">
        <f ca="1">COUNTIFS('Priority Customer'!$B$2:$B$50000,'Branch Summary'!F139,'Priority Customer'!$D$2:$D$50000,'Branch Summary'!G139,'Priority Customer'!$Q$2:$Q$50000,"FTNR",'Priority Customer'!$Z$2:$Z$50000,"&lt;&gt;"&amp;"",'Priority Customer'!$BK$2:$BK$50000,TEXT(TODAY()-1,"mmm"))</f>
        <v>0</v>
      </c>
      <c r="U139" s="40">
        <f ca="1">COUNTIFS('Priority Customer'!$B$2:$B$50000,'Branch Summary'!F139,'Priority Customer'!$D$2:$D$50000,'Branch Summary'!G139,'Priority Customer'!$Z$2:$Z$50000,"&lt;&gt;"&amp;"",'Priority Customer'!$BK$2:$BK$50000,TEXT(TODAY()-1,"mmm"))</f>
        <v>0</v>
      </c>
      <c r="V139" s="26" t="str">
        <f t="shared" ca="1" si="19"/>
        <v>-</v>
      </c>
      <c r="W139" s="3">
        <f>COUNTIFS('FTNR Data'!$F$2:$F$49919,'Branch Summary'!F139,'FTNR Data'!$A$2:$A$49919,'Branch Summary'!G139,'FTNR Data'!$AX$2:$AX$49919,"Branch",'FTNR Data'!$S$2:$S$49919,"FTNR")</f>
        <v>0</v>
      </c>
      <c r="X139" s="3">
        <f>COUNTIFS('FTNR Data'!$F$2:$F$49919,'Branch Summary'!F139,'FTNR Data'!$A$2:$A$49919,'Branch Summary'!G139,'FTNR Data'!$AX$2:$AX$49919,"Branch")</f>
        <v>0</v>
      </c>
      <c r="Y139" s="11" t="str">
        <f t="shared" si="20"/>
        <v>-</v>
      </c>
      <c r="Z139" s="3">
        <f ca="1">COUNTIFS('FTNR Data'!$F$2:$F$49919,'Branch Summary'!F139,'FTNR Data'!$A$2:$A$49919,'Branch Summary'!G139,'FTNR Data'!$AX$2:$AX$49919,"PQM",'FTNR Data'!$S$2:$S$49919,"FTNR")+COUNTIFS('Priority Customer'!$B$2:$B$50000,'Branch Summary'!F139,'Priority Customer'!$D$2:$D$50000,'Branch Summary'!G139,'Priority Customer'!$Q$2:$Q$50000,"FTNR",'Priority Customer'!$Z$2:$Z$50000,"&lt;&gt;"&amp;"",'Priority Customer'!$BK$2:$BK$50000,TEXT(TODAY()-1,"mmm"))</f>
        <v>0</v>
      </c>
      <c r="AA139" s="3">
        <f ca="1">COUNTIFS('FTNR Data'!$F$2:$F$49919,'Branch Summary'!F139,'FTNR Data'!$A$2:$A$49919,'Branch Summary'!G139,'FTNR Data'!$AX$2:$AX$49919,"PQM")+COUNTIFS('Priority Customer'!$B$2:$B$50000,'Branch Summary'!F139,'Priority Customer'!$D$2:$D$50000,'Branch Summary'!G139,'Priority Customer'!$Z$2:$Z$50000,"&lt;&gt;"&amp;"",'Priority Customer'!$BK$2:$BK$50000,TEXT(TODAY()-1,"mmm"))</f>
        <v>5</v>
      </c>
      <c r="AB139" s="11">
        <f t="shared" ca="1" si="21"/>
        <v>0</v>
      </c>
      <c r="AC139" s="28">
        <f>IFERROR(COUNTIFS('GRT Data'!$F$2:$F$78519,'Branch Summary'!$F139,'GRT Data'!$A$2:$A$78519,'Branch Summary'!$G139,'GRT Data'!$AU$2:$AU$78519,"PQM",'GRT Data'!$CN$2:$CN$78519,0)/I139,"-")</f>
        <v>0.5</v>
      </c>
      <c r="AD139" s="28">
        <f>IFERROR(COUNTIFS('GRT Data'!$F$2:$F$78519,'Branch Summary'!$F139,'GRT Data'!$A$2:$A$78519,'Branch Summary'!$G139,'GRT Data'!$AU$2:$AU$78519,"PQM",'GRT Data'!$CN$2:$CN$78519,1)/I139,"-")</f>
        <v>0.5</v>
      </c>
      <c r="AE139" s="28">
        <f>IFERROR(COUNTIFS('GRT Data'!$F$2:$F$78519,'Branch Summary'!$F139,'GRT Data'!$A$2:$A$78519,'Branch Summary'!$G139,'GRT Data'!$AU$2:$AU$78519,"PQM",'GRT Data'!$CN$2:$CN$78519,2)/I139,"-")</f>
        <v>0</v>
      </c>
      <c r="AF139" s="28">
        <f>IFERROR(COUNTIFS('GRT Data'!$F$2:$F$78519,'Branch Summary'!$F139,'GRT Data'!$A$2:$A$78519,'Branch Summary'!$G139,'GRT Data'!$AU$2:$AU$78519,"PQM",'GRT Data'!$CN$2:$CN$78519,"&gt;"&amp;2)/I139,"-")</f>
        <v>0</v>
      </c>
    </row>
    <row r="140" spans="1:32" x14ac:dyDescent="0.35">
      <c r="A140" s="18" t="s">
        <v>824</v>
      </c>
      <c r="B140" s="18" t="s">
        <v>15629</v>
      </c>
      <c r="C140" s="18" t="s">
        <v>792</v>
      </c>
      <c r="D140" s="18" t="s">
        <v>688</v>
      </c>
      <c r="E140" s="18" t="s">
        <v>185</v>
      </c>
      <c r="F140" s="19" t="s">
        <v>534</v>
      </c>
      <c r="G140" s="18" t="s">
        <v>220</v>
      </c>
      <c r="H140" s="3">
        <f>COUNTIFS('GRT Data'!$F$2:$F$78519,'Branch Summary'!F140,'GRT Data'!$A$2:$A$78519,'Branch Summary'!G140,'GRT Data'!$AU$2:$AU$78519,"Branch")</f>
        <v>0</v>
      </c>
      <c r="I140" s="3">
        <f>COUNTIFS('GRT Data'!$F$2:$F$78519,'Branch Summary'!F140,'GRT Data'!$A$2:$A$78519,'Branch Summary'!G140,'GRT Data'!$AU$2:$AU$78519,"PQM")</f>
        <v>2</v>
      </c>
      <c r="J140" s="3">
        <f t="shared" si="15"/>
        <v>2</v>
      </c>
      <c r="K140" s="11">
        <f t="shared" si="16"/>
        <v>1</v>
      </c>
      <c r="L140" s="3">
        <f ca="1">COUNTIFS('GRT Data'!$F$2:$F$78519,'Branch Summary'!F140,'GRT Data'!$A$2:$A$78519,'Branch Summary'!G140,'GRT Data'!$AU$2:$AU$78519,"Branch",'GRT Data'!$AR$2:$AR$78519,$L$3)</f>
        <v>0</v>
      </c>
      <c r="M140" s="3">
        <f ca="1">COUNTIFS('GRT Data'!$F$2:$F$78519,'Branch Summary'!F140,'GRT Data'!$A$2:$A$78519,'Branch Summary'!G140,'GRT Data'!$AU$2:$AU$78519,"PQM",'GRT Data'!$AR$2:$AR$78519,$L$3)</f>
        <v>0</v>
      </c>
      <c r="N140" s="3">
        <f t="shared" ca="1" si="17"/>
        <v>0</v>
      </c>
      <c r="O140" s="11" t="str">
        <f t="shared" ca="1" si="18"/>
        <v>-</v>
      </c>
      <c r="P140" s="40">
        <f>COUNTIF('Ujala Plus DB'!$A$2:$A$40166,'Branch Summary'!G140)</f>
        <v>5</v>
      </c>
      <c r="Q140" s="43">
        <f>SUMIF('Ujala Plus DB'!$A$2:$A$40166,'Branch Summary'!G140,'Ujala Plus DB'!$W$2:$W$40166)</f>
        <v>404000</v>
      </c>
      <c r="R140" s="40">
        <f>COUNTIFS('Priority Customer'!$B$2:$B$45498,'Branch Summary'!F140,'Priority Customer'!$D$2:$D$45498,'Branch Summary'!G140,'Priority Customer'!$BD$2:$BD$45498,"&lt;&gt;"&amp;"")</f>
        <v>4</v>
      </c>
      <c r="S140" s="43">
        <f>SUMIFS('Priority Customer'!$L$2:$L$45498,'Priority Customer'!$B$2:$B$45498,'Branch Summary'!F140,'Priority Customer'!$D$2:$D$45498,'Branch Summary'!G140,'Priority Customer'!$BD$2:$BD$45498,"&lt;&gt;"&amp;"")</f>
        <v>319000</v>
      </c>
      <c r="T140" s="40">
        <f ca="1">COUNTIFS('Priority Customer'!$B$2:$B$50000,'Branch Summary'!F140,'Priority Customer'!$D$2:$D$50000,'Branch Summary'!G140,'Priority Customer'!$Q$2:$Q$50000,"FTNR",'Priority Customer'!$Z$2:$Z$50000,"&lt;&gt;"&amp;"",'Priority Customer'!$BK$2:$BK$50000,TEXT(TODAY()-1,"mmm"))</f>
        <v>0</v>
      </c>
      <c r="U140" s="40">
        <f ca="1">COUNTIFS('Priority Customer'!$B$2:$B$50000,'Branch Summary'!F140,'Priority Customer'!$D$2:$D$50000,'Branch Summary'!G140,'Priority Customer'!$Z$2:$Z$50000,"&lt;&gt;"&amp;"",'Priority Customer'!$BK$2:$BK$50000,TEXT(TODAY()-1,"mmm"))</f>
        <v>3</v>
      </c>
      <c r="V140" s="26">
        <f t="shared" ca="1" si="19"/>
        <v>0</v>
      </c>
      <c r="W140" s="3">
        <f>COUNTIFS('FTNR Data'!$F$2:$F$49919,'Branch Summary'!F140,'FTNR Data'!$A$2:$A$49919,'Branch Summary'!G140,'FTNR Data'!$AX$2:$AX$49919,"Branch",'FTNR Data'!$S$2:$S$49919,"FTNR")</f>
        <v>0</v>
      </c>
      <c r="X140" s="3">
        <f>COUNTIFS('FTNR Data'!$F$2:$F$49919,'Branch Summary'!F140,'FTNR Data'!$A$2:$A$49919,'Branch Summary'!G140,'FTNR Data'!$AX$2:$AX$49919,"Branch")</f>
        <v>0</v>
      </c>
      <c r="Y140" s="11" t="str">
        <f t="shared" si="20"/>
        <v>-</v>
      </c>
      <c r="Z140" s="3">
        <f ca="1">COUNTIFS('FTNR Data'!$F$2:$F$49919,'Branch Summary'!F140,'FTNR Data'!$A$2:$A$49919,'Branch Summary'!G140,'FTNR Data'!$AX$2:$AX$49919,"PQM",'FTNR Data'!$S$2:$S$49919,"FTNR")+COUNTIFS('Priority Customer'!$B$2:$B$50000,'Branch Summary'!F140,'Priority Customer'!$D$2:$D$50000,'Branch Summary'!G140,'Priority Customer'!$Q$2:$Q$50000,"FTNR",'Priority Customer'!$Z$2:$Z$50000,"&lt;&gt;"&amp;"",'Priority Customer'!$BK$2:$BK$50000,TEXT(TODAY()-1,"mmm"))</f>
        <v>1</v>
      </c>
      <c r="AA140" s="3">
        <f ca="1">COUNTIFS('FTNR Data'!$F$2:$F$49919,'Branch Summary'!F140,'FTNR Data'!$A$2:$A$49919,'Branch Summary'!G140,'FTNR Data'!$AX$2:$AX$49919,"PQM")+COUNTIFS('Priority Customer'!$B$2:$B$50000,'Branch Summary'!F140,'Priority Customer'!$D$2:$D$50000,'Branch Summary'!G140,'Priority Customer'!$Z$2:$Z$50000,"&lt;&gt;"&amp;"",'Priority Customer'!$BK$2:$BK$50000,TEXT(TODAY()-1,"mmm"))</f>
        <v>5</v>
      </c>
      <c r="AB140" s="11">
        <f t="shared" ca="1" si="21"/>
        <v>0.2</v>
      </c>
      <c r="AC140" s="28">
        <f>IFERROR(COUNTIFS('GRT Data'!$F$2:$F$78519,'Branch Summary'!$F140,'GRT Data'!$A$2:$A$78519,'Branch Summary'!$G140,'GRT Data'!$AU$2:$AU$78519,"PQM",'GRT Data'!$CN$2:$CN$78519,0)/I140,"-")</f>
        <v>1</v>
      </c>
      <c r="AD140" s="28">
        <f>IFERROR(COUNTIFS('GRT Data'!$F$2:$F$78519,'Branch Summary'!$F140,'GRT Data'!$A$2:$A$78519,'Branch Summary'!$G140,'GRT Data'!$AU$2:$AU$78519,"PQM",'GRT Data'!$CN$2:$CN$78519,1)/I140,"-")</f>
        <v>0</v>
      </c>
      <c r="AE140" s="28">
        <f>IFERROR(COUNTIFS('GRT Data'!$F$2:$F$78519,'Branch Summary'!$F140,'GRT Data'!$A$2:$A$78519,'Branch Summary'!$G140,'GRT Data'!$AU$2:$AU$78519,"PQM",'GRT Data'!$CN$2:$CN$78519,2)/I140,"-")</f>
        <v>0</v>
      </c>
      <c r="AF140" s="28">
        <f>IFERROR(COUNTIFS('GRT Data'!$F$2:$F$78519,'Branch Summary'!$F140,'GRT Data'!$A$2:$A$78519,'Branch Summary'!$G140,'GRT Data'!$AU$2:$AU$78519,"PQM",'GRT Data'!$CN$2:$CN$78519,"&gt;"&amp;2)/I140,"-")</f>
        <v>0</v>
      </c>
    </row>
    <row r="141" spans="1:32" x14ac:dyDescent="0.35">
      <c r="A141" s="18" t="s">
        <v>824</v>
      </c>
      <c r="B141" s="18" t="s">
        <v>15631</v>
      </c>
      <c r="C141" s="18" t="s">
        <v>792</v>
      </c>
      <c r="D141" s="18" t="s">
        <v>688</v>
      </c>
      <c r="E141" s="18" t="s">
        <v>472</v>
      </c>
      <c r="F141" s="19" t="s">
        <v>473</v>
      </c>
      <c r="G141" s="18" t="s">
        <v>189</v>
      </c>
      <c r="H141" s="3">
        <f>COUNTIFS('GRT Data'!$F$2:$F$78519,'Branch Summary'!F141,'GRT Data'!$A$2:$A$78519,'Branch Summary'!G141,'GRT Data'!$AU$2:$AU$78519,"Branch")</f>
        <v>1</v>
      </c>
      <c r="I141" s="3">
        <f>COUNTIFS('GRT Data'!$F$2:$F$78519,'Branch Summary'!F141,'GRT Data'!$A$2:$A$78519,'Branch Summary'!G141,'GRT Data'!$AU$2:$AU$78519,"PQM")</f>
        <v>8</v>
      </c>
      <c r="J141" s="3">
        <f t="shared" si="15"/>
        <v>9</v>
      </c>
      <c r="K141" s="11">
        <f t="shared" si="16"/>
        <v>0.88888888888888884</v>
      </c>
      <c r="L141" s="3">
        <f ca="1">COUNTIFS('GRT Data'!$F$2:$F$78519,'Branch Summary'!F141,'GRT Data'!$A$2:$A$78519,'Branch Summary'!G141,'GRT Data'!$AU$2:$AU$78519,"Branch",'GRT Data'!$AR$2:$AR$78519,$L$3)</f>
        <v>0</v>
      </c>
      <c r="M141" s="3">
        <f ca="1">COUNTIFS('GRT Data'!$F$2:$F$78519,'Branch Summary'!F141,'GRT Data'!$A$2:$A$78519,'Branch Summary'!G141,'GRT Data'!$AU$2:$AU$78519,"PQM",'GRT Data'!$AR$2:$AR$78519,$L$3)</f>
        <v>1</v>
      </c>
      <c r="N141" s="3">
        <f t="shared" ca="1" si="17"/>
        <v>1</v>
      </c>
      <c r="O141" s="11">
        <f t="shared" ca="1" si="18"/>
        <v>1</v>
      </c>
      <c r="P141" s="40">
        <f>COUNTIF('Ujala Plus DB'!$A$2:$A$40166,'Branch Summary'!G141)</f>
        <v>3</v>
      </c>
      <c r="Q141" s="43">
        <f>SUMIF('Ujala Plus DB'!$A$2:$A$40166,'Branch Summary'!G141,'Ujala Plus DB'!$W$2:$W$40166)</f>
        <v>225000</v>
      </c>
      <c r="R141" s="40">
        <f>COUNTIFS('Priority Customer'!$B$2:$B$45498,'Branch Summary'!F141,'Priority Customer'!$D$2:$D$45498,'Branch Summary'!G141,'Priority Customer'!$BD$2:$BD$45498,"&lt;&gt;"&amp;"")</f>
        <v>3</v>
      </c>
      <c r="S141" s="43">
        <f>SUMIFS('Priority Customer'!$L$2:$L$45498,'Priority Customer'!$B$2:$B$45498,'Branch Summary'!F141,'Priority Customer'!$D$2:$D$45498,'Branch Summary'!G141,'Priority Customer'!$BD$2:$BD$45498,"&lt;&gt;"&amp;"")</f>
        <v>225000</v>
      </c>
      <c r="T141" s="40">
        <f ca="1">COUNTIFS('Priority Customer'!$B$2:$B$50000,'Branch Summary'!F141,'Priority Customer'!$D$2:$D$50000,'Branch Summary'!G141,'Priority Customer'!$Q$2:$Q$50000,"FTNR",'Priority Customer'!$Z$2:$Z$50000,"&lt;&gt;"&amp;"",'Priority Customer'!$BK$2:$BK$50000,TEXT(TODAY()-1,"mmm"))</f>
        <v>1</v>
      </c>
      <c r="U141" s="40">
        <f ca="1">COUNTIFS('Priority Customer'!$B$2:$B$50000,'Branch Summary'!F141,'Priority Customer'!$D$2:$D$50000,'Branch Summary'!G141,'Priority Customer'!$Z$2:$Z$50000,"&lt;&gt;"&amp;"",'Priority Customer'!$BK$2:$BK$50000,TEXT(TODAY()-1,"mmm"))</f>
        <v>3</v>
      </c>
      <c r="V141" s="26">
        <f t="shared" ca="1" si="19"/>
        <v>0.33333333333333331</v>
      </c>
      <c r="W141" s="3">
        <f>COUNTIFS('FTNR Data'!$F$2:$F$49919,'Branch Summary'!F141,'FTNR Data'!$A$2:$A$49919,'Branch Summary'!G141,'FTNR Data'!$AX$2:$AX$49919,"Branch",'FTNR Data'!$S$2:$S$49919,"FTNR")</f>
        <v>1</v>
      </c>
      <c r="X141" s="3">
        <f>COUNTIFS('FTNR Data'!$F$2:$F$49919,'Branch Summary'!F141,'FTNR Data'!$A$2:$A$49919,'Branch Summary'!G141,'FTNR Data'!$AX$2:$AX$49919,"Branch")</f>
        <v>1</v>
      </c>
      <c r="Y141" s="11">
        <f t="shared" si="20"/>
        <v>1</v>
      </c>
      <c r="Z141" s="3">
        <f ca="1">COUNTIFS('FTNR Data'!$F$2:$F$49919,'Branch Summary'!F141,'FTNR Data'!$A$2:$A$49919,'Branch Summary'!G141,'FTNR Data'!$AX$2:$AX$49919,"PQM",'FTNR Data'!$S$2:$S$49919,"FTNR")+COUNTIFS('Priority Customer'!$B$2:$B$50000,'Branch Summary'!F141,'Priority Customer'!$D$2:$D$50000,'Branch Summary'!G141,'Priority Customer'!$Q$2:$Q$50000,"FTNR",'Priority Customer'!$Z$2:$Z$50000,"&lt;&gt;"&amp;"",'Priority Customer'!$BK$2:$BK$50000,TEXT(TODAY()-1,"mmm"))</f>
        <v>1</v>
      </c>
      <c r="AA141" s="3">
        <f ca="1">COUNTIFS('FTNR Data'!$F$2:$F$49919,'Branch Summary'!F141,'FTNR Data'!$A$2:$A$49919,'Branch Summary'!G141,'FTNR Data'!$AX$2:$AX$49919,"PQM")+COUNTIFS('Priority Customer'!$B$2:$B$50000,'Branch Summary'!F141,'Priority Customer'!$D$2:$D$50000,'Branch Summary'!G141,'Priority Customer'!$Z$2:$Z$50000,"&lt;&gt;"&amp;"",'Priority Customer'!$BK$2:$BK$50000,TEXT(TODAY()-1,"mmm"))</f>
        <v>11</v>
      </c>
      <c r="AB141" s="11">
        <f t="shared" ca="1" si="21"/>
        <v>9.0909090909090912E-2</v>
      </c>
      <c r="AC141" s="28">
        <f>IFERROR(COUNTIFS('GRT Data'!$F$2:$F$78519,'Branch Summary'!$F141,'GRT Data'!$A$2:$A$78519,'Branch Summary'!$G141,'GRT Data'!$AU$2:$AU$78519,"PQM",'GRT Data'!$CN$2:$CN$78519,0)/I141,"-")</f>
        <v>0.75</v>
      </c>
      <c r="AD141" s="28">
        <f>IFERROR(COUNTIFS('GRT Data'!$F$2:$F$78519,'Branch Summary'!$F141,'GRT Data'!$A$2:$A$78519,'Branch Summary'!$G141,'GRT Data'!$AU$2:$AU$78519,"PQM",'GRT Data'!$CN$2:$CN$78519,1)/I141,"-")</f>
        <v>0.25</v>
      </c>
      <c r="AE141" s="28">
        <f>IFERROR(COUNTIFS('GRT Data'!$F$2:$F$78519,'Branch Summary'!$F141,'GRT Data'!$A$2:$A$78519,'Branch Summary'!$G141,'GRT Data'!$AU$2:$AU$78519,"PQM",'GRT Data'!$CN$2:$CN$78519,2)/I141,"-")</f>
        <v>0</v>
      </c>
      <c r="AF141" s="28">
        <f>IFERROR(COUNTIFS('GRT Data'!$F$2:$F$78519,'Branch Summary'!$F141,'GRT Data'!$A$2:$A$78519,'Branch Summary'!$G141,'GRT Data'!$AU$2:$AU$78519,"PQM",'GRT Data'!$CN$2:$CN$78519,"&gt;"&amp;2)/I141,"-")</f>
        <v>0</v>
      </c>
    </row>
    <row r="142" spans="1:32" x14ac:dyDescent="0.35">
      <c r="A142" s="18" t="s">
        <v>824</v>
      </c>
      <c r="B142" s="18" t="s">
        <v>15632</v>
      </c>
      <c r="C142" s="18" t="s">
        <v>792</v>
      </c>
      <c r="D142" s="18" t="s">
        <v>688</v>
      </c>
      <c r="E142" s="18" t="s">
        <v>468</v>
      </c>
      <c r="F142" s="19" t="s">
        <v>469</v>
      </c>
      <c r="G142" s="18" t="s">
        <v>187</v>
      </c>
      <c r="H142" s="3">
        <f>COUNTIFS('GRT Data'!$F$2:$F$78519,'Branch Summary'!F142,'GRT Data'!$A$2:$A$78519,'Branch Summary'!G142,'GRT Data'!$AU$2:$AU$78519,"Branch")</f>
        <v>0</v>
      </c>
      <c r="I142" s="3">
        <f>COUNTIFS('GRT Data'!$F$2:$F$78519,'Branch Summary'!F142,'GRT Data'!$A$2:$A$78519,'Branch Summary'!G142,'GRT Data'!$AU$2:$AU$78519,"PQM")</f>
        <v>3</v>
      </c>
      <c r="J142" s="3">
        <f t="shared" si="15"/>
        <v>3</v>
      </c>
      <c r="K142" s="11">
        <f t="shared" si="16"/>
        <v>1</v>
      </c>
      <c r="L142" s="3">
        <f ca="1">COUNTIFS('GRT Data'!$F$2:$F$78519,'Branch Summary'!F142,'GRT Data'!$A$2:$A$78519,'Branch Summary'!G142,'GRT Data'!$AU$2:$AU$78519,"Branch",'GRT Data'!$AR$2:$AR$78519,$L$3)</f>
        <v>0</v>
      </c>
      <c r="M142" s="3">
        <f ca="1">COUNTIFS('GRT Data'!$F$2:$F$78519,'Branch Summary'!F142,'GRT Data'!$A$2:$A$78519,'Branch Summary'!G142,'GRT Data'!$AU$2:$AU$78519,"PQM",'GRT Data'!$AR$2:$AR$78519,$L$3)</f>
        <v>0</v>
      </c>
      <c r="N142" s="3">
        <f t="shared" ca="1" si="17"/>
        <v>0</v>
      </c>
      <c r="O142" s="11" t="str">
        <f t="shared" ca="1" si="18"/>
        <v>-</v>
      </c>
      <c r="P142" s="40">
        <f>COUNTIF('Ujala Plus DB'!$A$2:$A$40166,'Branch Summary'!G142)</f>
        <v>2</v>
      </c>
      <c r="Q142" s="43">
        <f>SUMIF('Ujala Plus DB'!$A$2:$A$40166,'Branch Summary'!G142,'Ujala Plus DB'!$W$2:$W$40166)</f>
        <v>146000</v>
      </c>
      <c r="R142" s="40">
        <f>COUNTIFS('Priority Customer'!$B$2:$B$45498,'Branch Summary'!F142,'Priority Customer'!$D$2:$D$45498,'Branch Summary'!G142,'Priority Customer'!$BD$2:$BD$45498,"&lt;&gt;"&amp;"")</f>
        <v>2</v>
      </c>
      <c r="S142" s="43">
        <f>SUMIFS('Priority Customer'!$L$2:$L$45498,'Priority Customer'!$B$2:$B$45498,'Branch Summary'!F142,'Priority Customer'!$D$2:$D$45498,'Branch Summary'!G142,'Priority Customer'!$BD$2:$BD$45498,"&lt;&gt;"&amp;"")</f>
        <v>146000</v>
      </c>
      <c r="T142" s="40">
        <f ca="1">COUNTIFS('Priority Customer'!$B$2:$B$50000,'Branch Summary'!F142,'Priority Customer'!$D$2:$D$50000,'Branch Summary'!G142,'Priority Customer'!$Q$2:$Q$50000,"FTNR",'Priority Customer'!$Z$2:$Z$50000,"&lt;&gt;"&amp;"",'Priority Customer'!$BK$2:$BK$50000,TEXT(TODAY()-1,"mmm"))</f>
        <v>1</v>
      </c>
      <c r="U142" s="40">
        <f ca="1">COUNTIFS('Priority Customer'!$B$2:$B$50000,'Branch Summary'!F142,'Priority Customer'!$D$2:$D$50000,'Branch Summary'!G142,'Priority Customer'!$Z$2:$Z$50000,"&lt;&gt;"&amp;"",'Priority Customer'!$BK$2:$BK$50000,TEXT(TODAY()-1,"mmm"))</f>
        <v>3</v>
      </c>
      <c r="V142" s="26">
        <f t="shared" ca="1" si="19"/>
        <v>0.33333333333333331</v>
      </c>
      <c r="W142" s="3">
        <f>COUNTIFS('FTNR Data'!$F$2:$F$49919,'Branch Summary'!F142,'FTNR Data'!$A$2:$A$49919,'Branch Summary'!G142,'FTNR Data'!$AX$2:$AX$49919,"Branch",'FTNR Data'!$S$2:$S$49919,"FTNR")</f>
        <v>0</v>
      </c>
      <c r="X142" s="3">
        <f>COUNTIFS('FTNR Data'!$F$2:$F$49919,'Branch Summary'!F142,'FTNR Data'!$A$2:$A$49919,'Branch Summary'!G142,'FTNR Data'!$AX$2:$AX$49919,"Branch")</f>
        <v>0</v>
      </c>
      <c r="Y142" s="11" t="str">
        <f t="shared" si="20"/>
        <v>-</v>
      </c>
      <c r="Z142" s="3">
        <f ca="1">COUNTIFS('FTNR Data'!$F$2:$F$49919,'Branch Summary'!F142,'FTNR Data'!$A$2:$A$49919,'Branch Summary'!G142,'FTNR Data'!$AX$2:$AX$49919,"PQM",'FTNR Data'!$S$2:$S$49919,"FTNR")+COUNTIFS('Priority Customer'!$B$2:$B$50000,'Branch Summary'!F142,'Priority Customer'!$D$2:$D$50000,'Branch Summary'!G142,'Priority Customer'!$Q$2:$Q$50000,"FTNR",'Priority Customer'!$Z$2:$Z$50000,"&lt;&gt;"&amp;"",'Priority Customer'!$BK$2:$BK$50000,TEXT(TODAY()-1,"mmm"))</f>
        <v>1</v>
      </c>
      <c r="AA142" s="3">
        <f ca="1">COUNTIFS('FTNR Data'!$F$2:$F$49919,'Branch Summary'!F142,'FTNR Data'!$A$2:$A$49919,'Branch Summary'!G142,'FTNR Data'!$AX$2:$AX$49919,"PQM")+COUNTIFS('Priority Customer'!$B$2:$B$50000,'Branch Summary'!F142,'Priority Customer'!$D$2:$D$50000,'Branch Summary'!G142,'Priority Customer'!$Z$2:$Z$50000,"&lt;&gt;"&amp;"",'Priority Customer'!$BK$2:$BK$50000,TEXT(TODAY()-1,"mmm"))</f>
        <v>6</v>
      </c>
      <c r="AB142" s="11">
        <f t="shared" ca="1" si="21"/>
        <v>0.16666666666666666</v>
      </c>
      <c r="AC142" s="28">
        <f>IFERROR(COUNTIFS('GRT Data'!$F$2:$F$78519,'Branch Summary'!$F142,'GRT Data'!$A$2:$A$78519,'Branch Summary'!$G142,'GRT Data'!$AU$2:$AU$78519,"PQM",'GRT Data'!$CN$2:$CN$78519,0)/I142,"-")</f>
        <v>0</v>
      </c>
      <c r="AD142" s="28">
        <f>IFERROR(COUNTIFS('GRT Data'!$F$2:$F$78519,'Branch Summary'!$F142,'GRT Data'!$A$2:$A$78519,'Branch Summary'!$G142,'GRT Data'!$AU$2:$AU$78519,"PQM",'GRT Data'!$CN$2:$CN$78519,1)/I142,"-")</f>
        <v>1</v>
      </c>
      <c r="AE142" s="28">
        <f>IFERROR(COUNTIFS('GRT Data'!$F$2:$F$78519,'Branch Summary'!$F142,'GRT Data'!$A$2:$A$78519,'Branch Summary'!$G142,'GRT Data'!$AU$2:$AU$78519,"PQM",'GRT Data'!$CN$2:$CN$78519,2)/I142,"-")</f>
        <v>0</v>
      </c>
      <c r="AF142" s="28">
        <f>IFERROR(COUNTIFS('GRT Data'!$F$2:$F$78519,'Branch Summary'!$F142,'GRT Data'!$A$2:$A$78519,'Branch Summary'!$G142,'GRT Data'!$AU$2:$AU$78519,"PQM",'GRT Data'!$CN$2:$CN$78519,"&gt;"&amp;2)/I142,"-")</f>
        <v>0</v>
      </c>
    </row>
    <row r="143" spans="1:32" x14ac:dyDescent="0.35">
      <c r="A143" s="18" t="s">
        <v>824</v>
      </c>
      <c r="B143" s="18" t="s">
        <v>15630</v>
      </c>
      <c r="C143" s="18" t="s">
        <v>792</v>
      </c>
      <c r="D143" s="18" t="s">
        <v>688</v>
      </c>
      <c r="E143" s="18" t="s">
        <v>476</v>
      </c>
      <c r="F143" s="19" t="s">
        <v>477</v>
      </c>
      <c r="G143" s="18" t="s">
        <v>191</v>
      </c>
      <c r="H143" s="3">
        <f>COUNTIFS('GRT Data'!$F$2:$F$78519,'Branch Summary'!F143,'GRT Data'!$A$2:$A$78519,'Branch Summary'!G143,'GRT Data'!$AU$2:$AU$78519,"Branch")</f>
        <v>0</v>
      </c>
      <c r="I143" s="3">
        <f>COUNTIFS('GRT Data'!$F$2:$F$78519,'Branch Summary'!F143,'GRT Data'!$A$2:$A$78519,'Branch Summary'!G143,'GRT Data'!$AU$2:$AU$78519,"PQM")</f>
        <v>8</v>
      </c>
      <c r="J143" s="3">
        <f t="shared" si="15"/>
        <v>8</v>
      </c>
      <c r="K143" s="11">
        <f t="shared" si="16"/>
        <v>1</v>
      </c>
      <c r="L143" s="3">
        <f ca="1">COUNTIFS('GRT Data'!$F$2:$F$78519,'Branch Summary'!F143,'GRT Data'!$A$2:$A$78519,'Branch Summary'!G143,'GRT Data'!$AU$2:$AU$78519,"Branch",'GRT Data'!$AR$2:$AR$78519,$L$3)</f>
        <v>0</v>
      </c>
      <c r="M143" s="3">
        <f ca="1">COUNTIFS('GRT Data'!$F$2:$F$78519,'Branch Summary'!F143,'GRT Data'!$A$2:$A$78519,'Branch Summary'!G143,'GRT Data'!$AU$2:$AU$78519,"PQM",'GRT Data'!$AR$2:$AR$78519,$L$3)</f>
        <v>1</v>
      </c>
      <c r="N143" s="3">
        <f t="shared" ca="1" si="17"/>
        <v>1</v>
      </c>
      <c r="O143" s="11">
        <f t="shared" ca="1" si="18"/>
        <v>1</v>
      </c>
      <c r="P143" s="40">
        <f>COUNTIF('Ujala Plus DB'!$A$2:$A$40166,'Branch Summary'!G143)</f>
        <v>1</v>
      </c>
      <c r="Q143" s="43">
        <f>SUMIF('Ujala Plus DB'!$A$2:$A$40166,'Branch Summary'!G143,'Ujala Plus DB'!$W$2:$W$40166)</f>
        <v>77000</v>
      </c>
      <c r="R143" s="40">
        <f>COUNTIFS('Priority Customer'!$B$2:$B$45498,'Branch Summary'!F143,'Priority Customer'!$D$2:$D$45498,'Branch Summary'!G143,'Priority Customer'!$BD$2:$BD$45498,"&lt;&gt;"&amp;"")</f>
        <v>1</v>
      </c>
      <c r="S143" s="43">
        <f>SUMIFS('Priority Customer'!$L$2:$L$45498,'Priority Customer'!$B$2:$B$45498,'Branch Summary'!F143,'Priority Customer'!$D$2:$D$45498,'Branch Summary'!G143,'Priority Customer'!$BD$2:$BD$45498,"&lt;&gt;"&amp;"")</f>
        <v>77000</v>
      </c>
      <c r="T143" s="40">
        <f ca="1">COUNTIFS('Priority Customer'!$B$2:$B$50000,'Branch Summary'!F143,'Priority Customer'!$D$2:$D$50000,'Branch Summary'!G143,'Priority Customer'!$Q$2:$Q$50000,"FTNR",'Priority Customer'!$Z$2:$Z$50000,"&lt;&gt;"&amp;"",'Priority Customer'!$BK$2:$BK$50000,TEXT(TODAY()-1,"mmm"))</f>
        <v>0</v>
      </c>
      <c r="U143" s="40">
        <f ca="1">COUNTIFS('Priority Customer'!$B$2:$B$50000,'Branch Summary'!F143,'Priority Customer'!$D$2:$D$50000,'Branch Summary'!G143,'Priority Customer'!$Z$2:$Z$50000,"&lt;&gt;"&amp;"",'Priority Customer'!$BK$2:$BK$50000,TEXT(TODAY()-1,"mmm"))</f>
        <v>1</v>
      </c>
      <c r="V143" s="26">
        <f t="shared" ca="1" si="19"/>
        <v>0</v>
      </c>
      <c r="W143" s="3">
        <f>COUNTIFS('FTNR Data'!$F$2:$F$49919,'Branch Summary'!F143,'FTNR Data'!$A$2:$A$49919,'Branch Summary'!G143,'FTNR Data'!$AX$2:$AX$49919,"Branch",'FTNR Data'!$S$2:$S$49919,"FTNR")</f>
        <v>0</v>
      </c>
      <c r="X143" s="3">
        <f>COUNTIFS('FTNR Data'!$F$2:$F$49919,'Branch Summary'!F143,'FTNR Data'!$A$2:$A$49919,'Branch Summary'!G143,'FTNR Data'!$AX$2:$AX$49919,"Branch")</f>
        <v>0</v>
      </c>
      <c r="Y143" s="11" t="str">
        <f t="shared" si="20"/>
        <v>-</v>
      </c>
      <c r="Z143" s="3">
        <f ca="1">COUNTIFS('FTNR Data'!$F$2:$F$49919,'Branch Summary'!F143,'FTNR Data'!$A$2:$A$49919,'Branch Summary'!G143,'FTNR Data'!$AX$2:$AX$49919,"PQM",'FTNR Data'!$S$2:$S$49919,"FTNR")+COUNTIFS('Priority Customer'!$B$2:$B$50000,'Branch Summary'!F143,'Priority Customer'!$D$2:$D$50000,'Branch Summary'!G143,'Priority Customer'!$Q$2:$Q$50000,"FTNR",'Priority Customer'!$Z$2:$Z$50000,"&lt;&gt;"&amp;"",'Priority Customer'!$BK$2:$BK$50000,TEXT(TODAY()-1,"mmm"))</f>
        <v>0</v>
      </c>
      <c r="AA143" s="3">
        <f ca="1">COUNTIFS('FTNR Data'!$F$2:$F$49919,'Branch Summary'!F143,'FTNR Data'!$A$2:$A$49919,'Branch Summary'!G143,'FTNR Data'!$AX$2:$AX$49919,"PQM")+COUNTIFS('Priority Customer'!$B$2:$B$50000,'Branch Summary'!F143,'Priority Customer'!$D$2:$D$50000,'Branch Summary'!G143,'Priority Customer'!$Z$2:$Z$50000,"&lt;&gt;"&amp;"",'Priority Customer'!$BK$2:$BK$50000,TEXT(TODAY()-1,"mmm"))</f>
        <v>9</v>
      </c>
      <c r="AB143" s="11">
        <f t="shared" ca="1" si="21"/>
        <v>0</v>
      </c>
      <c r="AC143" s="28">
        <f>IFERROR(COUNTIFS('GRT Data'!$F$2:$F$78519,'Branch Summary'!$F143,'GRT Data'!$A$2:$A$78519,'Branch Summary'!$G143,'GRT Data'!$AU$2:$AU$78519,"PQM",'GRT Data'!$CN$2:$CN$78519,0)/I143,"-")</f>
        <v>0.75</v>
      </c>
      <c r="AD143" s="28">
        <f>IFERROR(COUNTIFS('GRT Data'!$F$2:$F$78519,'Branch Summary'!$F143,'GRT Data'!$A$2:$A$78519,'Branch Summary'!$G143,'GRT Data'!$AU$2:$AU$78519,"PQM",'GRT Data'!$CN$2:$CN$78519,1)/I143,"-")</f>
        <v>0.125</v>
      </c>
      <c r="AE143" s="28">
        <f>IFERROR(COUNTIFS('GRT Data'!$F$2:$F$78519,'Branch Summary'!$F143,'GRT Data'!$A$2:$A$78519,'Branch Summary'!$G143,'GRT Data'!$AU$2:$AU$78519,"PQM",'GRT Data'!$CN$2:$CN$78519,2)/I143,"-")</f>
        <v>0</v>
      </c>
      <c r="AF143" s="28">
        <f>IFERROR(COUNTIFS('GRT Data'!$F$2:$F$78519,'Branch Summary'!$F143,'GRT Data'!$A$2:$A$78519,'Branch Summary'!$G143,'GRT Data'!$AU$2:$AU$78519,"PQM",'GRT Data'!$CN$2:$CN$78519,"&gt;"&amp;2)/I143,"-")</f>
        <v>0.125</v>
      </c>
    </row>
    <row r="144" spans="1:32" x14ac:dyDescent="0.35">
      <c r="A144" s="18" t="s">
        <v>824</v>
      </c>
      <c r="B144" s="18" t="s">
        <v>15631</v>
      </c>
      <c r="C144" s="18" t="s">
        <v>792</v>
      </c>
      <c r="D144" s="18" t="s">
        <v>688</v>
      </c>
      <c r="E144" s="18" t="s">
        <v>474</v>
      </c>
      <c r="F144" s="19" t="s">
        <v>475</v>
      </c>
      <c r="G144" s="18" t="s">
        <v>190</v>
      </c>
      <c r="H144" s="3">
        <f>COUNTIFS('GRT Data'!$F$2:$F$78519,'Branch Summary'!F144,'GRT Data'!$A$2:$A$78519,'Branch Summary'!G144,'GRT Data'!$AU$2:$AU$78519,"Branch")</f>
        <v>8</v>
      </c>
      <c r="I144" s="3">
        <f>COUNTIFS('GRT Data'!$F$2:$F$78519,'Branch Summary'!F144,'GRT Data'!$A$2:$A$78519,'Branch Summary'!G144,'GRT Data'!$AU$2:$AU$78519,"PQM")</f>
        <v>2</v>
      </c>
      <c r="J144" s="3">
        <f t="shared" si="15"/>
        <v>10</v>
      </c>
      <c r="K144" s="11">
        <f t="shared" si="16"/>
        <v>0.2</v>
      </c>
      <c r="L144" s="3">
        <f ca="1">COUNTIFS('GRT Data'!$F$2:$F$78519,'Branch Summary'!F144,'GRT Data'!$A$2:$A$78519,'Branch Summary'!G144,'GRT Data'!$AU$2:$AU$78519,"Branch",'GRT Data'!$AR$2:$AR$78519,$L$3)</f>
        <v>0</v>
      </c>
      <c r="M144" s="3">
        <f ca="1">COUNTIFS('GRT Data'!$F$2:$F$78519,'Branch Summary'!F144,'GRT Data'!$A$2:$A$78519,'Branch Summary'!G144,'GRT Data'!$AU$2:$AU$78519,"PQM",'GRT Data'!$AR$2:$AR$78519,$L$3)</f>
        <v>1</v>
      </c>
      <c r="N144" s="3">
        <f t="shared" ca="1" si="17"/>
        <v>1</v>
      </c>
      <c r="O144" s="11">
        <f t="shared" ca="1" si="18"/>
        <v>1</v>
      </c>
      <c r="P144" s="40">
        <f>COUNTIF('Ujala Plus DB'!$A$2:$A$40166,'Branch Summary'!G144)</f>
        <v>8</v>
      </c>
      <c r="Q144" s="43">
        <f>SUMIF('Ujala Plus DB'!$A$2:$A$40166,'Branch Summary'!G144,'Ujala Plus DB'!$W$2:$W$40166)</f>
        <v>642000</v>
      </c>
      <c r="R144" s="40">
        <f>COUNTIFS('Priority Customer'!$B$2:$B$45498,'Branch Summary'!F144,'Priority Customer'!$D$2:$D$45498,'Branch Summary'!G144,'Priority Customer'!$BD$2:$BD$45498,"&lt;&gt;"&amp;"")</f>
        <v>6</v>
      </c>
      <c r="S144" s="43">
        <f>SUMIFS('Priority Customer'!$L$2:$L$45498,'Priority Customer'!$B$2:$B$45498,'Branch Summary'!F144,'Priority Customer'!$D$2:$D$45498,'Branch Summary'!G144,'Priority Customer'!$BD$2:$BD$45498,"&lt;&gt;"&amp;"")</f>
        <v>488000</v>
      </c>
      <c r="T144" s="40">
        <f ca="1">COUNTIFS('Priority Customer'!$B$2:$B$50000,'Branch Summary'!F144,'Priority Customer'!$D$2:$D$50000,'Branch Summary'!G144,'Priority Customer'!$Q$2:$Q$50000,"FTNR",'Priority Customer'!$Z$2:$Z$50000,"&lt;&gt;"&amp;"",'Priority Customer'!$BK$2:$BK$50000,TEXT(TODAY()-1,"mmm"))</f>
        <v>1</v>
      </c>
      <c r="U144" s="40">
        <f ca="1">COUNTIFS('Priority Customer'!$B$2:$B$50000,'Branch Summary'!F144,'Priority Customer'!$D$2:$D$50000,'Branch Summary'!G144,'Priority Customer'!$Z$2:$Z$50000,"&lt;&gt;"&amp;"",'Priority Customer'!$BK$2:$BK$50000,TEXT(TODAY()-1,"mmm"))</f>
        <v>6</v>
      </c>
      <c r="V144" s="26">
        <f t="shared" ca="1" si="19"/>
        <v>0.16666666666666666</v>
      </c>
      <c r="W144" s="3">
        <f>COUNTIFS('FTNR Data'!$F$2:$F$49919,'Branch Summary'!F144,'FTNR Data'!$A$2:$A$49919,'Branch Summary'!G144,'FTNR Data'!$AX$2:$AX$49919,"Branch",'FTNR Data'!$S$2:$S$49919,"FTNR")</f>
        <v>1</v>
      </c>
      <c r="X144" s="3">
        <f>COUNTIFS('FTNR Data'!$F$2:$F$49919,'Branch Summary'!F144,'FTNR Data'!$A$2:$A$49919,'Branch Summary'!G144,'FTNR Data'!$AX$2:$AX$49919,"Branch")</f>
        <v>8</v>
      </c>
      <c r="Y144" s="11">
        <f t="shared" si="20"/>
        <v>0.125</v>
      </c>
      <c r="Z144" s="3">
        <f ca="1">COUNTIFS('FTNR Data'!$F$2:$F$49919,'Branch Summary'!F144,'FTNR Data'!$A$2:$A$49919,'Branch Summary'!G144,'FTNR Data'!$AX$2:$AX$49919,"PQM",'FTNR Data'!$S$2:$S$49919,"FTNR")+COUNTIFS('Priority Customer'!$B$2:$B$50000,'Branch Summary'!F144,'Priority Customer'!$D$2:$D$50000,'Branch Summary'!G144,'Priority Customer'!$Q$2:$Q$50000,"FTNR",'Priority Customer'!$Z$2:$Z$50000,"&lt;&gt;"&amp;"",'Priority Customer'!$BK$2:$BK$50000,TEXT(TODAY()-1,"mmm"))</f>
        <v>1</v>
      </c>
      <c r="AA144" s="3">
        <f ca="1">COUNTIFS('FTNR Data'!$F$2:$F$49919,'Branch Summary'!F144,'FTNR Data'!$A$2:$A$49919,'Branch Summary'!G144,'FTNR Data'!$AX$2:$AX$49919,"PQM")+COUNTIFS('Priority Customer'!$B$2:$B$50000,'Branch Summary'!F144,'Priority Customer'!$D$2:$D$50000,'Branch Summary'!G144,'Priority Customer'!$Z$2:$Z$50000,"&lt;&gt;"&amp;"",'Priority Customer'!$BK$2:$BK$50000,TEXT(TODAY()-1,"mmm"))</f>
        <v>8</v>
      </c>
      <c r="AB144" s="11">
        <f t="shared" ca="1" si="21"/>
        <v>0.125</v>
      </c>
      <c r="AC144" s="28">
        <f>IFERROR(COUNTIFS('GRT Data'!$F$2:$F$78519,'Branch Summary'!$F144,'GRT Data'!$A$2:$A$78519,'Branch Summary'!$G144,'GRT Data'!$AU$2:$AU$78519,"PQM",'GRT Data'!$CN$2:$CN$78519,0)/I144,"-")</f>
        <v>0.5</v>
      </c>
      <c r="AD144" s="28">
        <f>IFERROR(COUNTIFS('GRT Data'!$F$2:$F$78519,'Branch Summary'!$F144,'GRT Data'!$A$2:$A$78519,'Branch Summary'!$G144,'GRT Data'!$AU$2:$AU$78519,"PQM",'GRT Data'!$CN$2:$CN$78519,1)/I144,"-")</f>
        <v>0.5</v>
      </c>
      <c r="AE144" s="28">
        <f>IFERROR(COUNTIFS('GRT Data'!$F$2:$F$78519,'Branch Summary'!$F144,'GRT Data'!$A$2:$A$78519,'Branch Summary'!$G144,'GRT Data'!$AU$2:$AU$78519,"PQM",'GRT Data'!$CN$2:$CN$78519,2)/I144,"-")</f>
        <v>0</v>
      </c>
      <c r="AF144" s="28">
        <f>IFERROR(COUNTIFS('GRT Data'!$F$2:$F$78519,'Branch Summary'!$F144,'GRT Data'!$A$2:$A$78519,'Branch Summary'!$G144,'GRT Data'!$AU$2:$AU$78519,"PQM",'GRT Data'!$CN$2:$CN$78519,"&gt;"&amp;2)/I144,"-")</f>
        <v>0</v>
      </c>
    </row>
    <row r="145" spans="1:32" x14ac:dyDescent="0.35">
      <c r="A145" s="18" t="s">
        <v>824</v>
      </c>
      <c r="B145" s="18" t="s">
        <v>15632</v>
      </c>
      <c r="C145" s="18" t="s">
        <v>792</v>
      </c>
      <c r="D145" s="18" t="s">
        <v>688</v>
      </c>
      <c r="E145" s="18" t="s">
        <v>194</v>
      </c>
      <c r="F145" s="19" t="s">
        <v>531</v>
      </c>
      <c r="G145" s="18" t="s">
        <v>218</v>
      </c>
      <c r="H145" s="3">
        <f>COUNTIFS('GRT Data'!$F$2:$F$78519,'Branch Summary'!F145,'GRT Data'!$A$2:$A$78519,'Branch Summary'!G145,'GRT Data'!$AU$2:$AU$78519,"Branch")</f>
        <v>0</v>
      </c>
      <c r="I145" s="3">
        <f>COUNTIFS('GRT Data'!$F$2:$F$78519,'Branch Summary'!F145,'GRT Data'!$A$2:$A$78519,'Branch Summary'!G145,'GRT Data'!$AU$2:$AU$78519,"PQM")</f>
        <v>3</v>
      </c>
      <c r="J145" s="3">
        <f t="shared" si="15"/>
        <v>3</v>
      </c>
      <c r="K145" s="11">
        <f t="shared" si="16"/>
        <v>1</v>
      </c>
      <c r="L145" s="3">
        <f ca="1">COUNTIFS('GRT Data'!$F$2:$F$78519,'Branch Summary'!F145,'GRT Data'!$A$2:$A$78519,'Branch Summary'!G145,'GRT Data'!$AU$2:$AU$78519,"Branch",'GRT Data'!$AR$2:$AR$78519,$L$3)</f>
        <v>0</v>
      </c>
      <c r="M145" s="3">
        <f ca="1">COUNTIFS('GRT Data'!$F$2:$F$78519,'Branch Summary'!F145,'GRT Data'!$A$2:$A$78519,'Branch Summary'!G145,'GRT Data'!$AU$2:$AU$78519,"PQM",'GRT Data'!$AR$2:$AR$78519,$L$3)</f>
        <v>2</v>
      </c>
      <c r="N145" s="3">
        <f t="shared" ca="1" si="17"/>
        <v>2</v>
      </c>
      <c r="O145" s="11">
        <f t="shared" ca="1" si="18"/>
        <v>1</v>
      </c>
      <c r="P145" s="40">
        <f>COUNTIF('Ujala Plus DB'!$A$2:$A$40166,'Branch Summary'!G145)</f>
        <v>1</v>
      </c>
      <c r="Q145" s="43">
        <f>SUMIF('Ujala Plus DB'!$A$2:$A$40166,'Branch Summary'!G145,'Ujala Plus DB'!$W$2:$W$40166)</f>
        <v>77000</v>
      </c>
      <c r="R145" s="40">
        <f>COUNTIFS('Priority Customer'!$B$2:$B$45498,'Branch Summary'!F145,'Priority Customer'!$D$2:$D$45498,'Branch Summary'!G145,'Priority Customer'!$BD$2:$BD$45498,"&lt;&gt;"&amp;"")</f>
        <v>1</v>
      </c>
      <c r="S145" s="43">
        <f>SUMIFS('Priority Customer'!$L$2:$L$45498,'Priority Customer'!$B$2:$B$45498,'Branch Summary'!F145,'Priority Customer'!$D$2:$D$45498,'Branch Summary'!G145,'Priority Customer'!$BD$2:$BD$45498,"&lt;&gt;"&amp;"")</f>
        <v>77000</v>
      </c>
      <c r="T145" s="40">
        <f ca="1">COUNTIFS('Priority Customer'!$B$2:$B$50000,'Branch Summary'!F145,'Priority Customer'!$D$2:$D$50000,'Branch Summary'!G145,'Priority Customer'!$Q$2:$Q$50000,"FTNR",'Priority Customer'!$Z$2:$Z$50000,"&lt;&gt;"&amp;"",'Priority Customer'!$BK$2:$BK$50000,TEXT(TODAY()-1,"mmm"))</f>
        <v>0</v>
      </c>
      <c r="U145" s="40">
        <f ca="1">COUNTIFS('Priority Customer'!$B$2:$B$50000,'Branch Summary'!F145,'Priority Customer'!$D$2:$D$50000,'Branch Summary'!G145,'Priority Customer'!$Z$2:$Z$50000,"&lt;&gt;"&amp;"",'Priority Customer'!$BK$2:$BK$50000,TEXT(TODAY()-1,"mmm"))</f>
        <v>1</v>
      </c>
      <c r="V145" s="26">
        <f t="shared" ca="1" si="19"/>
        <v>0</v>
      </c>
      <c r="W145" s="3">
        <f>COUNTIFS('FTNR Data'!$F$2:$F$49919,'Branch Summary'!F145,'FTNR Data'!$A$2:$A$49919,'Branch Summary'!G145,'FTNR Data'!$AX$2:$AX$49919,"Branch",'FTNR Data'!$S$2:$S$49919,"FTNR")</f>
        <v>0</v>
      </c>
      <c r="X145" s="3">
        <f>COUNTIFS('FTNR Data'!$F$2:$F$49919,'Branch Summary'!F145,'FTNR Data'!$A$2:$A$49919,'Branch Summary'!G145,'FTNR Data'!$AX$2:$AX$49919,"Branch")</f>
        <v>0</v>
      </c>
      <c r="Y145" s="11" t="str">
        <f t="shared" si="20"/>
        <v>-</v>
      </c>
      <c r="Z145" s="3">
        <f ca="1">COUNTIFS('FTNR Data'!$F$2:$F$49919,'Branch Summary'!F145,'FTNR Data'!$A$2:$A$49919,'Branch Summary'!G145,'FTNR Data'!$AX$2:$AX$49919,"PQM",'FTNR Data'!$S$2:$S$49919,"FTNR")+COUNTIFS('Priority Customer'!$B$2:$B$50000,'Branch Summary'!F145,'Priority Customer'!$D$2:$D$50000,'Branch Summary'!G145,'Priority Customer'!$Q$2:$Q$50000,"FTNR",'Priority Customer'!$Z$2:$Z$50000,"&lt;&gt;"&amp;"",'Priority Customer'!$BK$2:$BK$50000,TEXT(TODAY()-1,"mmm"))</f>
        <v>0</v>
      </c>
      <c r="AA145" s="3">
        <f ca="1">COUNTIFS('FTNR Data'!$F$2:$F$49919,'Branch Summary'!F145,'FTNR Data'!$A$2:$A$49919,'Branch Summary'!G145,'FTNR Data'!$AX$2:$AX$49919,"PQM")+COUNTIFS('Priority Customer'!$B$2:$B$50000,'Branch Summary'!F145,'Priority Customer'!$D$2:$D$50000,'Branch Summary'!G145,'Priority Customer'!$Z$2:$Z$50000,"&lt;&gt;"&amp;"",'Priority Customer'!$BK$2:$BK$50000,TEXT(TODAY()-1,"mmm"))</f>
        <v>4</v>
      </c>
      <c r="AB145" s="11">
        <f t="shared" ca="1" si="21"/>
        <v>0</v>
      </c>
      <c r="AC145" s="28">
        <f>IFERROR(COUNTIFS('GRT Data'!$F$2:$F$78519,'Branch Summary'!$F145,'GRT Data'!$A$2:$A$78519,'Branch Summary'!$G145,'GRT Data'!$AU$2:$AU$78519,"PQM",'GRT Data'!$CN$2:$CN$78519,0)/I145,"-")</f>
        <v>1</v>
      </c>
      <c r="AD145" s="28">
        <f>IFERROR(COUNTIFS('GRT Data'!$F$2:$F$78519,'Branch Summary'!$F145,'GRT Data'!$A$2:$A$78519,'Branch Summary'!$G145,'GRT Data'!$AU$2:$AU$78519,"PQM",'GRT Data'!$CN$2:$CN$78519,1)/I145,"-")</f>
        <v>0</v>
      </c>
      <c r="AE145" s="28">
        <f>IFERROR(COUNTIFS('GRT Data'!$F$2:$F$78519,'Branch Summary'!$F145,'GRT Data'!$A$2:$A$78519,'Branch Summary'!$G145,'GRT Data'!$AU$2:$AU$78519,"PQM",'GRT Data'!$CN$2:$CN$78519,2)/I145,"-")</f>
        <v>0</v>
      </c>
      <c r="AF145" s="28">
        <f>IFERROR(COUNTIFS('GRT Data'!$F$2:$F$78519,'Branch Summary'!$F145,'GRT Data'!$A$2:$A$78519,'Branch Summary'!$G145,'GRT Data'!$AU$2:$AU$78519,"PQM",'GRT Data'!$CN$2:$CN$78519,"&gt;"&amp;2)/I145,"-")</f>
        <v>0</v>
      </c>
    </row>
    <row r="146" spans="1:32" x14ac:dyDescent="0.35">
      <c r="A146" s="18" t="s">
        <v>824</v>
      </c>
      <c r="B146" s="18" t="s">
        <v>15630</v>
      </c>
      <c r="C146" s="18" t="s">
        <v>792</v>
      </c>
      <c r="D146" s="18" t="s">
        <v>688</v>
      </c>
      <c r="E146" s="18" t="s">
        <v>116</v>
      </c>
      <c r="F146" s="19" t="s">
        <v>480</v>
      </c>
      <c r="G146" s="18" t="s">
        <v>193</v>
      </c>
      <c r="H146" s="3">
        <f>COUNTIFS('GRT Data'!$F$2:$F$78519,'Branch Summary'!F146,'GRT Data'!$A$2:$A$78519,'Branch Summary'!G146,'GRT Data'!$AU$2:$AU$78519,"Branch")</f>
        <v>0</v>
      </c>
      <c r="I146" s="3">
        <f>COUNTIFS('GRT Data'!$F$2:$F$78519,'Branch Summary'!F146,'GRT Data'!$A$2:$A$78519,'Branch Summary'!G146,'GRT Data'!$AU$2:$AU$78519,"PQM")</f>
        <v>6</v>
      </c>
      <c r="J146" s="3">
        <f t="shared" si="15"/>
        <v>6</v>
      </c>
      <c r="K146" s="11">
        <f t="shared" si="16"/>
        <v>1</v>
      </c>
      <c r="L146" s="3">
        <f ca="1">COUNTIFS('GRT Data'!$F$2:$F$78519,'Branch Summary'!F146,'GRT Data'!$A$2:$A$78519,'Branch Summary'!G146,'GRT Data'!$AU$2:$AU$78519,"Branch",'GRT Data'!$AR$2:$AR$78519,$L$3)</f>
        <v>0</v>
      </c>
      <c r="M146" s="3">
        <f ca="1">COUNTIFS('GRT Data'!$F$2:$F$78519,'Branch Summary'!F146,'GRT Data'!$A$2:$A$78519,'Branch Summary'!G146,'GRT Data'!$AU$2:$AU$78519,"PQM",'GRT Data'!$AR$2:$AR$78519,$L$3)</f>
        <v>0</v>
      </c>
      <c r="N146" s="3">
        <f t="shared" ca="1" si="17"/>
        <v>0</v>
      </c>
      <c r="O146" s="11" t="str">
        <f t="shared" ca="1" si="18"/>
        <v>-</v>
      </c>
      <c r="P146" s="40">
        <f>COUNTIF('Ujala Plus DB'!$A$2:$A$40166,'Branch Summary'!G146)</f>
        <v>4</v>
      </c>
      <c r="Q146" s="43">
        <f>SUMIF('Ujala Plus DB'!$A$2:$A$40166,'Branch Summary'!G146,'Ujala Plus DB'!$W$2:$W$40166)</f>
        <v>292000</v>
      </c>
      <c r="R146" s="40">
        <f>COUNTIFS('Priority Customer'!$B$2:$B$45498,'Branch Summary'!F146,'Priority Customer'!$D$2:$D$45498,'Branch Summary'!G146,'Priority Customer'!$BD$2:$BD$45498,"&lt;&gt;"&amp;"")</f>
        <v>3</v>
      </c>
      <c r="S146" s="43">
        <f>SUMIFS('Priority Customer'!$L$2:$L$45498,'Priority Customer'!$B$2:$B$45498,'Branch Summary'!F146,'Priority Customer'!$D$2:$D$45498,'Branch Summary'!G146,'Priority Customer'!$BD$2:$BD$45498,"&lt;&gt;"&amp;"")</f>
        <v>219000</v>
      </c>
      <c r="T146" s="40">
        <f ca="1">COUNTIFS('Priority Customer'!$B$2:$B$50000,'Branch Summary'!F146,'Priority Customer'!$D$2:$D$50000,'Branch Summary'!G146,'Priority Customer'!$Q$2:$Q$50000,"FTNR",'Priority Customer'!$Z$2:$Z$50000,"&lt;&gt;"&amp;"",'Priority Customer'!$BK$2:$BK$50000,TEXT(TODAY()-1,"mmm"))</f>
        <v>0</v>
      </c>
      <c r="U146" s="40">
        <f ca="1">COUNTIFS('Priority Customer'!$B$2:$B$50000,'Branch Summary'!F146,'Priority Customer'!$D$2:$D$50000,'Branch Summary'!G146,'Priority Customer'!$Z$2:$Z$50000,"&lt;&gt;"&amp;"",'Priority Customer'!$BK$2:$BK$50000,TEXT(TODAY()-1,"mmm"))</f>
        <v>4</v>
      </c>
      <c r="V146" s="26">
        <f t="shared" ca="1" si="19"/>
        <v>0</v>
      </c>
      <c r="W146" s="3">
        <f>COUNTIFS('FTNR Data'!$F$2:$F$49919,'Branch Summary'!F146,'FTNR Data'!$A$2:$A$49919,'Branch Summary'!G146,'FTNR Data'!$AX$2:$AX$49919,"Branch",'FTNR Data'!$S$2:$S$49919,"FTNR")</f>
        <v>0</v>
      </c>
      <c r="X146" s="3">
        <f>COUNTIFS('FTNR Data'!$F$2:$F$49919,'Branch Summary'!F146,'FTNR Data'!$A$2:$A$49919,'Branch Summary'!G146,'FTNR Data'!$AX$2:$AX$49919,"Branch")</f>
        <v>0</v>
      </c>
      <c r="Y146" s="11" t="str">
        <f t="shared" si="20"/>
        <v>-</v>
      </c>
      <c r="Z146" s="3">
        <f ca="1">COUNTIFS('FTNR Data'!$F$2:$F$49919,'Branch Summary'!F146,'FTNR Data'!$A$2:$A$49919,'Branch Summary'!G146,'FTNR Data'!$AX$2:$AX$49919,"PQM",'FTNR Data'!$S$2:$S$49919,"FTNR")+COUNTIFS('Priority Customer'!$B$2:$B$50000,'Branch Summary'!F146,'Priority Customer'!$D$2:$D$50000,'Branch Summary'!G146,'Priority Customer'!$Q$2:$Q$50000,"FTNR",'Priority Customer'!$Z$2:$Z$50000,"&lt;&gt;"&amp;"",'Priority Customer'!$BK$2:$BK$50000,TEXT(TODAY()-1,"mmm"))</f>
        <v>0</v>
      </c>
      <c r="AA146" s="3">
        <f ca="1">COUNTIFS('FTNR Data'!$F$2:$F$49919,'Branch Summary'!F146,'FTNR Data'!$A$2:$A$49919,'Branch Summary'!G146,'FTNR Data'!$AX$2:$AX$49919,"PQM")+COUNTIFS('Priority Customer'!$B$2:$B$50000,'Branch Summary'!F146,'Priority Customer'!$D$2:$D$50000,'Branch Summary'!G146,'Priority Customer'!$Z$2:$Z$50000,"&lt;&gt;"&amp;"",'Priority Customer'!$BK$2:$BK$50000,TEXT(TODAY()-1,"mmm"))</f>
        <v>10</v>
      </c>
      <c r="AB146" s="11">
        <f t="shared" ca="1" si="21"/>
        <v>0</v>
      </c>
      <c r="AC146" s="28">
        <f>IFERROR(COUNTIFS('GRT Data'!$F$2:$F$78519,'Branch Summary'!$F146,'GRT Data'!$A$2:$A$78519,'Branch Summary'!$G146,'GRT Data'!$AU$2:$AU$78519,"PQM",'GRT Data'!$CN$2:$CN$78519,0)/I146,"-")</f>
        <v>0.83333333333333337</v>
      </c>
      <c r="AD146" s="28">
        <f>IFERROR(COUNTIFS('GRT Data'!$F$2:$F$78519,'Branch Summary'!$F146,'GRT Data'!$A$2:$A$78519,'Branch Summary'!$G146,'GRT Data'!$AU$2:$AU$78519,"PQM",'GRT Data'!$CN$2:$CN$78519,1)/I146,"-")</f>
        <v>0.16666666666666666</v>
      </c>
      <c r="AE146" s="28">
        <f>IFERROR(COUNTIFS('GRT Data'!$F$2:$F$78519,'Branch Summary'!$F146,'GRT Data'!$A$2:$A$78519,'Branch Summary'!$G146,'GRT Data'!$AU$2:$AU$78519,"PQM",'GRT Data'!$CN$2:$CN$78519,2)/I146,"-")</f>
        <v>0</v>
      </c>
      <c r="AF146" s="28">
        <f>IFERROR(COUNTIFS('GRT Data'!$F$2:$F$78519,'Branch Summary'!$F146,'GRT Data'!$A$2:$A$78519,'Branch Summary'!$G146,'GRT Data'!$AU$2:$AU$78519,"PQM",'GRT Data'!$CN$2:$CN$78519,"&gt;"&amp;2)/I146,"-")</f>
        <v>0</v>
      </c>
    </row>
    <row r="147" spans="1:32" x14ac:dyDescent="0.35">
      <c r="A147" s="18" t="s">
        <v>824</v>
      </c>
      <c r="B147" s="18" t="s">
        <v>15630</v>
      </c>
      <c r="C147" s="18" t="s">
        <v>792</v>
      </c>
      <c r="D147" s="18" t="s">
        <v>688</v>
      </c>
      <c r="E147" s="18" t="s">
        <v>481</v>
      </c>
      <c r="F147" s="19" t="s">
        <v>482</v>
      </c>
      <c r="G147" s="18" t="s">
        <v>195</v>
      </c>
      <c r="H147" s="3">
        <f>COUNTIFS('GRT Data'!$F$2:$F$78519,'Branch Summary'!F147,'GRT Data'!$A$2:$A$78519,'Branch Summary'!G147,'GRT Data'!$AU$2:$AU$78519,"Branch")</f>
        <v>1</v>
      </c>
      <c r="I147" s="3">
        <f>COUNTIFS('GRT Data'!$F$2:$F$78519,'Branch Summary'!F147,'GRT Data'!$A$2:$A$78519,'Branch Summary'!G147,'GRT Data'!$AU$2:$AU$78519,"PQM")</f>
        <v>2</v>
      </c>
      <c r="J147" s="3">
        <f t="shared" si="15"/>
        <v>3</v>
      </c>
      <c r="K147" s="11">
        <f t="shared" si="16"/>
        <v>0.66666666666666663</v>
      </c>
      <c r="L147" s="3">
        <f ca="1">COUNTIFS('GRT Data'!$F$2:$F$78519,'Branch Summary'!F147,'GRT Data'!$A$2:$A$78519,'Branch Summary'!G147,'GRT Data'!$AU$2:$AU$78519,"Branch",'GRT Data'!$AR$2:$AR$78519,$L$3)</f>
        <v>0</v>
      </c>
      <c r="M147" s="3">
        <f ca="1">COUNTIFS('GRT Data'!$F$2:$F$78519,'Branch Summary'!F147,'GRT Data'!$A$2:$A$78519,'Branch Summary'!G147,'GRT Data'!$AU$2:$AU$78519,"PQM",'GRT Data'!$AR$2:$AR$78519,$L$3)</f>
        <v>0</v>
      </c>
      <c r="N147" s="3">
        <f t="shared" ca="1" si="17"/>
        <v>0</v>
      </c>
      <c r="O147" s="11" t="str">
        <f t="shared" ca="1" si="18"/>
        <v>-</v>
      </c>
      <c r="P147" s="40">
        <f>COUNTIF('Ujala Plus DB'!$A$2:$A$40166,'Branch Summary'!G147)</f>
        <v>0</v>
      </c>
      <c r="Q147" s="43">
        <f>SUMIF('Ujala Plus DB'!$A$2:$A$40166,'Branch Summary'!G147,'Ujala Plus DB'!$W$2:$W$40166)</f>
        <v>0</v>
      </c>
      <c r="R147" s="40">
        <f>COUNTIFS('Priority Customer'!$B$2:$B$45498,'Branch Summary'!F147,'Priority Customer'!$D$2:$D$45498,'Branch Summary'!G147,'Priority Customer'!$BD$2:$BD$45498,"&lt;&gt;"&amp;"")</f>
        <v>0</v>
      </c>
      <c r="S147" s="43">
        <f>SUMIFS('Priority Customer'!$L$2:$L$45498,'Priority Customer'!$B$2:$B$45498,'Branch Summary'!F147,'Priority Customer'!$D$2:$D$45498,'Branch Summary'!G147,'Priority Customer'!$BD$2:$BD$45498,"&lt;&gt;"&amp;"")</f>
        <v>0</v>
      </c>
      <c r="T147" s="40">
        <f ca="1">COUNTIFS('Priority Customer'!$B$2:$B$50000,'Branch Summary'!F147,'Priority Customer'!$D$2:$D$50000,'Branch Summary'!G147,'Priority Customer'!$Q$2:$Q$50000,"FTNR",'Priority Customer'!$Z$2:$Z$50000,"&lt;&gt;"&amp;"",'Priority Customer'!$BK$2:$BK$50000,TEXT(TODAY()-1,"mmm"))</f>
        <v>0</v>
      </c>
      <c r="U147" s="40">
        <f ca="1">COUNTIFS('Priority Customer'!$B$2:$B$50000,'Branch Summary'!F147,'Priority Customer'!$D$2:$D$50000,'Branch Summary'!G147,'Priority Customer'!$Z$2:$Z$50000,"&lt;&gt;"&amp;"",'Priority Customer'!$BK$2:$BK$50000,TEXT(TODAY()-1,"mmm"))</f>
        <v>0</v>
      </c>
      <c r="V147" s="26" t="str">
        <f t="shared" ca="1" si="19"/>
        <v>-</v>
      </c>
      <c r="W147" s="3">
        <f>COUNTIFS('FTNR Data'!$F$2:$F$49919,'Branch Summary'!F147,'FTNR Data'!$A$2:$A$49919,'Branch Summary'!G147,'FTNR Data'!$AX$2:$AX$49919,"Branch",'FTNR Data'!$S$2:$S$49919,"FTNR")</f>
        <v>1</v>
      </c>
      <c r="X147" s="3">
        <f>COUNTIFS('FTNR Data'!$F$2:$F$49919,'Branch Summary'!F147,'FTNR Data'!$A$2:$A$49919,'Branch Summary'!G147,'FTNR Data'!$AX$2:$AX$49919,"Branch")</f>
        <v>1</v>
      </c>
      <c r="Y147" s="11">
        <f t="shared" si="20"/>
        <v>1</v>
      </c>
      <c r="Z147" s="3">
        <f ca="1">COUNTIFS('FTNR Data'!$F$2:$F$49919,'Branch Summary'!F147,'FTNR Data'!$A$2:$A$49919,'Branch Summary'!G147,'FTNR Data'!$AX$2:$AX$49919,"PQM",'FTNR Data'!$S$2:$S$49919,"FTNR")+COUNTIFS('Priority Customer'!$B$2:$B$50000,'Branch Summary'!F147,'Priority Customer'!$D$2:$D$50000,'Branch Summary'!G147,'Priority Customer'!$Q$2:$Q$50000,"FTNR",'Priority Customer'!$Z$2:$Z$50000,"&lt;&gt;"&amp;"",'Priority Customer'!$BK$2:$BK$50000,TEXT(TODAY()-1,"mmm"))</f>
        <v>0</v>
      </c>
      <c r="AA147" s="3">
        <f ca="1">COUNTIFS('FTNR Data'!$F$2:$F$49919,'Branch Summary'!F147,'FTNR Data'!$A$2:$A$49919,'Branch Summary'!G147,'FTNR Data'!$AX$2:$AX$49919,"PQM")+COUNTIFS('Priority Customer'!$B$2:$B$50000,'Branch Summary'!F147,'Priority Customer'!$D$2:$D$50000,'Branch Summary'!G147,'Priority Customer'!$Z$2:$Z$50000,"&lt;&gt;"&amp;"",'Priority Customer'!$BK$2:$BK$50000,TEXT(TODAY()-1,"mmm"))</f>
        <v>2</v>
      </c>
      <c r="AB147" s="11">
        <f t="shared" ca="1" si="21"/>
        <v>0</v>
      </c>
      <c r="AC147" s="28">
        <f>IFERROR(COUNTIFS('GRT Data'!$F$2:$F$78519,'Branch Summary'!$F147,'GRT Data'!$A$2:$A$78519,'Branch Summary'!$G147,'GRT Data'!$AU$2:$AU$78519,"PQM",'GRT Data'!$CN$2:$CN$78519,0)/I147,"-")</f>
        <v>1</v>
      </c>
      <c r="AD147" s="28">
        <f>IFERROR(COUNTIFS('GRT Data'!$F$2:$F$78519,'Branch Summary'!$F147,'GRT Data'!$A$2:$A$78519,'Branch Summary'!$G147,'GRT Data'!$AU$2:$AU$78519,"PQM",'GRT Data'!$CN$2:$CN$78519,1)/I147,"-")</f>
        <v>0</v>
      </c>
      <c r="AE147" s="28">
        <f>IFERROR(COUNTIFS('GRT Data'!$F$2:$F$78519,'Branch Summary'!$F147,'GRT Data'!$A$2:$A$78519,'Branch Summary'!$G147,'GRT Data'!$AU$2:$AU$78519,"PQM",'GRT Data'!$CN$2:$CN$78519,2)/I147,"-")</f>
        <v>0</v>
      </c>
      <c r="AF147" s="28">
        <f>IFERROR(COUNTIFS('GRT Data'!$F$2:$F$78519,'Branch Summary'!$F147,'GRT Data'!$A$2:$A$78519,'Branch Summary'!$G147,'GRT Data'!$AU$2:$AU$78519,"PQM",'GRT Data'!$CN$2:$CN$78519,"&gt;"&amp;2)/I147,"-")</f>
        <v>0</v>
      </c>
    </row>
    <row r="148" spans="1:32" x14ac:dyDescent="0.35">
      <c r="A148" s="18" t="s">
        <v>824</v>
      </c>
      <c r="B148" s="18" t="s">
        <v>15633</v>
      </c>
      <c r="C148" s="18" t="s">
        <v>792</v>
      </c>
      <c r="D148" s="18" t="s">
        <v>688</v>
      </c>
      <c r="E148" s="18" t="s">
        <v>466</v>
      </c>
      <c r="F148" s="19" t="s">
        <v>467</v>
      </c>
      <c r="G148" s="18" t="s">
        <v>186</v>
      </c>
      <c r="H148" s="3">
        <f>COUNTIFS('GRT Data'!$F$2:$F$78519,'Branch Summary'!F148,'GRT Data'!$A$2:$A$78519,'Branch Summary'!G148,'GRT Data'!$AU$2:$AU$78519,"Branch")</f>
        <v>6</v>
      </c>
      <c r="I148" s="3">
        <f>COUNTIFS('GRT Data'!$F$2:$F$78519,'Branch Summary'!F148,'GRT Data'!$A$2:$A$78519,'Branch Summary'!G148,'GRT Data'!$AU$2:$AU$78519,"PQM")</f>
        <v>6</v>
      </c>
      <c r="J148" s="3">
        <f t="shared" si="15"/>
        <v>12</v>
      </c>
      <c r="K148" s="11">
        <f t="shared" si="16"/>
        <v>0.5</v>
      </c>
      <c r="L148" s="3">
        <f ca="1">COUNTIFS('GRT Data'!$F$2:$F$78519,'Branch Summary'!F148,'GRT Data'!$A$2:$A$78519,'Branch Summary'!G148,'GRT Data'!$AU$2:$AU$78519,"Branch",'GRT Data'!$AR$2:$AR$78519,$L$3)</f>
        <v>0</v>
      </c>
      <c r="M148" s="3">
        <f ca="1">COUNTIFS('GRT Data'!$F$2:$F$78519,'Branch Summary'!F148,'GRT Data'!$A$2:$A$78519,'Branch Summary'!G148,'GRT Data'!$AU$2:$AU$78519,"PQM",'GRT Data'!$AR$2:$AR$78519,$L$3)</f>
        <v>3</v>
      </c>
      <c r="N148" s="3">
        <f t="shared" ca="1" si="17"/>
        <v>3</v>
      </c>
      <c r="O148" s="11">
        <f t="shared" ca="1" si="18"/>
        <v>1</v>
      </c>
      <c r="P148" s="40">
        <f>COUNTIF('Ujala Plus DB'!$A$2:$A$40166,'Branch Summary'!G148)</f>
        <v>3</v>
      </c>
      <c r="Q148" s="43">
        <f>SUMIF('Ujala Plus DB'!$A$2:$A$40166,'Branch Summary'!G148,'Ujala Plus DB'!$W$2:$W$40166)</f>
        <v>182000</v>
      </c>
      <c r="R148" s="40">
        <f>COUNTIFS('Priority Customer'!$B$2:$B$45498,'Branch Summary'!F148,'Priority Customer'!$D$2:$D$45498,'Branch Summary'!G148,'Priority Customer'!$BD$2:$BD$45498,"&lt;&gt;"&amp;"")</f>
        <v>1</v>
      </c>
      <c r="S148" s="43">
        <f>SUMIFS('Priority Customer'!$L$2:$L$45498,'Priority Customer'!$B$2:$B$45498,'Branch Summary'!F148,'Priority Customer'!$D$2:$D$45498,'Branch Summary'!G148,'Priority Customer'!$BD$2:$BD$45498,"&lt;&gt;"&amp;"")</f>
        <v>77000</v>
      </c>
      <c r="T148" s="40">
        <f ca="1">COUNTIFS('Priority Customer'!$B$2:$B$50000,'Branch Summary'!F148,'Priority Customer'!$D$2:$D$50000,'Branch Summary'!G148,'Priority Customer'!$Q$2:$Q$50000,"FTNR",'Priority Customer'!$Z$2:$Z$50000,"&lt;&gt;"&amp;"",'Priority Customer'!$BK$2:$BK$50000,TEXT(TODAY()-1,"mmm"))</f>
        <v>0</v>
      </c>
      <c r="U148" s="40">
        <f ca="1">COUNTIFS('Priority Customer'!$B$2:$B$50000,'Branch Summary'!F148,'Priority Customer'!$D$2:$D$50000,'Branch Summary'!G148,'Priority Customer'!$Z$2:$Z$50000,"&lt;&gt;"&amp;"",'Priority Customer'!$BK$2:$BK$50000,TEXT(TODAY()-1,"mmm"))</f>
        <v>1</v>
      </c>
      <c r="V148" s="26">
        <f t="shared" ca="1" si="19"/>
        <v>0</v>
      </c>
      <c r="W148" s="3">
        <f>COUNTIFS('FTNR Data'!$F$2:$F$49919,'Branch Summary'!F148,'FTNR Data'!$A$2:$A$49919,'Branch Summary'!G148,'FTNR Data'!$AX$2:$AX$49919,"Branch",'FTNR Data'!$S$2:$S$49919,"FTNR")</f>
        <v>2</v>
      </c>
      <c r="X148" s="3">
        <f>COUNTIFS('FTNR Data'!$F$2:$F$49919,'Branch Summary'!F148,'FTNR Data'!$A$2:$A$49919,'Branch Summary'!G148,'FTNR Data'!$AX$2:$AX$49919,"Branch")</f>
        <v>5</v>
      </c>
      <c r="Y148" s="11">
        <f t="shared" si="20"/>
        <v>0.4</v>
      </c>
      <c r="Z148" s="3">
        <f ca="1">COUNTIFS('FTNR Data'!$F$2:$F$49919,'Branch Summary'!F148,'FTNR Data'!$A$2:$A$49919,'Branch Summary'!G148,'FTNR Data'!$AX$2:$AX$49919,"PQM",'FTNR Data'!$S$2:$S$49919,"FTNR")+COUNTIFS('Priority Customer'!$B$2:$B$50000,'Branch Summary'!F148,'Priority Customer'!$D$2:$D$50000,'Branch Summary'!G148,'Priority Customer'!$Q$2:$Q$50000,"FTNR",'Priority Customer'!$Z$2:$Z$50000,"&lt;&gt;"&amp;"",'Priority Customer'!$BK$2:$BK$50000,TEXT(TODAY()-1,"mmm"))</f>
        <v>0</v>
      </c>
      <c r="AA148" s="3">
        <f ca="1">COUNTIFS('FTNR Data'!$F$2:$F$49919,'Branch Summary'!F148,'FTNR Data'!$A$2:$A$49919,'Branch Summary'!G148,'FTNR Data'!$AX$2:$AX$49919,"PQM")+COUNTIFS('Priority Customer'!$B$2:$B$50000,'Branch Summary'!F148,'Priority Customer'!$D$2:$D$50000,'Branch Summary'!G148,'Priority Customer'!$Z$2:$Z$50000,"&lt;&gt;"&amp;"",'Priority Customer'!$BK$2:$BK$50000,TEXT(TODAY()-1,"mmm"))</f>
        <v>6</v>
      </c>
      <c r="AB148" s="11">
        <f t="shared" ca="1" si="21"/>
        <v>0</v>
      </c>
      <c r="AC148" s="28">
        <f>IFERROR(COUNTIFS('GRT Data'!$F$2:$F$78519,'Branch Summary'!$F148,'GRT Data'!$A$2:$A$78519,'Branch Summary'!$G148,'GRT Data'!$AU$2:$AU$78519,"PQM",'GRT Data'!$CN$2:$CN$78519,0)/I148,"-")</f>
        <v>1</v>
      </c>
      <c r="AD148" s="28">
        <f>IFERROR(COUNTIFS('GRT Data'!$F$2:$F$78519,'Branch Summary'!$F148,'GRT Data'!$A$2:$A$78519,'Branch Summary'!$G148,'GRT Data'!$AU$2:$AU$78519,"PQM",'GRT Data'!$CN$2:$CN$78519,1)/I148,"-")</f>
        <v>0</v>
      </c>
      <c r="AE148" s="28">
        <f>IFERROR(COUNTIFS('GRT Data'!$F$2:$F$78519,'Branch Summary'!$F148,'GRT Data'!$A$2:$A$78519,'Branch Summary'!$G148,'GRT Data'!$AU$2:$AU$78519,"PQM",'GRT Data'!$CN$2:$CN$78519,2)/I148,"-")</f>
        <v>0</v>
      </c>
      <c r="AF148" s="28">
        <f>IFERROR(COUNTIFS('GRT Data'!$F$2:$F$78519,'Branch Summary'!$F148,'GRT Data'!$A$2:$A$78519,'Branch Summary'!$G148,'GRT Data'!$AU$2:$AU$78519,"PQM",'GRT Data'!$CN$2:$CN$78519,"&gt;"&amp;2)/I148,"-")</f>
        <v>0</v>
      </c>
    </row>
    <row r="149" spans="1:32" x14ac:dyDescent="0.35">
      <c r="A149" s="18" t="s">
        <v>824</v>
      </c>
      <c r="B149" s="18" t="s">
        <v>15634</v>
      </c>
      <c r="C149" s="18" t="s">
        <v>792</v>
      </c>
      <c r="D149" s="18" t="s">
        <v>688</v>
      </c>
      <c r="E149" s="18" t="s">
        <v>496</v>
      </c>
      <c r="F149" s="19" t="s">
        <v>497</v>
      </c>
      <c r="G149" s="18" t="s">
        <v>202</v>
      </c>
      <c r="H149" s="3">
        <f>COUNTIFS('GRT Data'!$F$2:$F$78519,'Branch Summary'!F149,'GRT Data'!$A$2:$A$78519,'Branch Summary'!G149,'GRT Data'!$AU$2:$AU$78519,"Branch")</f>
        <v>0</v>
      </c>
      <c r="I149" s="3">
        <f>COUNTIFS('GRT Data'!$F$2:$F$78519,'Branch Summary'!F149,'GRT Data'!$A$2:$A$78519,'Branch Summary'!G149,'GRT Data'!$AU$2:$AU$78519,"PQM")</f>
        <v>3</v>
      </c>
      <c r="J149" s="3">
        <f t="shared" si="15"/>
        <v>3</v>
      </c>
      <c r="K149" s="11">
        <f t="shared" si="16"/>
        <v>1</v>
      </c>
      <c r="L149" s="3">
        <f ca="1">COUNTIFS('GRT Data'!$F$2:$F$78519,'Branch Summary'!F149,'GRT Data'!$A$2:$A$78519,'Branch Summary'!G149,'GRT Data'!$AU$2:$AU$78519,"Branch",'GRT Data'!$AR$2:$AR$78519,$L$3)</f>
        <v>0</v>
      </c>
      <c r="M149" s="3">
        <f ca="1">COUNTIFS('GRT Data'!$F$2:$F$78519,'Branch Summary'!F149,'GRT Data'!$A$2:$A$78519,'Branch Summary'!G149,'GRT Data'!$AU$2:$AU$78519,"PQM",'GRT Data'!$AR$2:$AR$78519,$L$3)</f>
        <v>0</v>
      </c>
      <c r="N149" s="3">
        <f t="shared" ca="1" si="17"/>
        <v>0</v>
      </c>
      <c r="O149" s="11" t="str">
        <f t="shared" ca="1" si="18"/>
        <v>-</v>
      </c>
      <c r="P149" s="40">
        <f>COUNTIF('Ujala Plus DB'!$A$2:$A$40166,'Branch Summary'!G149)</f>
        <v>0</v>
      </c>
      <c r="Q149" s="43">
        <f>SUMIF('Ujala Plus DB'!$A$2:$A$40166,'Branch Summary'!G149,'Ujala Plus DB'!$W$2:$W$40166)</f>
        <v>0</v>
      </c>
      <c r="R149" s="40">
        <f>COUNTIFS('Priority Customer'!$B$2:$B$45498,'Branch Summary'!F149,'Priority Customer'!$D$2:$D$45498,'Branch Summary'!G149,'Priority Customer'!$BD$2:$BD$45498,"&lt;&gt;"&amp;"")</f>
        <v>0</v>
      </c>
      <c r="S149" s="43">
        <f>SUMIFS('Priority Customer'!$L$2:$L$45498,'Priority Customer'!$B$2:$B$45498,'Branch Summary'!F149,'Priority Customer'!$D$2:$D$45498,'Branch Summary'!G149,'Priority Customer'!$BD$2:$BD$45498,"&lt;&gt;"&amp;"")</f>
        <v>0</v>
      </c>
      <c r="T149" s="40">
        <f ca="1">COUNTIFS('Priority Customer'!$B$2:$B$50000,'Branch Summary'!F149,'Priority Customer'!$D$2:$D$50000,'Branch Summary'!G149,'Priority Customer'!$Q$2:$Q$50000,"FTNR",'Priority Customer'!$Z$2:$Z$50000,"&lt;&gt;"&amp;"",'Priority Customer'!$BK$2:$BK$50000,TEXT(TODAY()-1,"mmm"))</f>
        <v>0</v>
      </c>
      <c r="U149" s="40">
        <f ca="1">COUNTIFS('Priority Customer'!$B$2:$B$50000,'Branch Summary'!F149,'Priority Customer'!$D$2:$D$50000,'Branch Summary'!G149,'Priority Customer'!$Z$2:$Z$50000,"&lt;&gt;"&amp;"",'Priority Customer'!$BK$2:$BK$50000,TEXT(TODAY()-1,"mmm"))</f>
        <v>0</v>
      </c>
      <c r="V149" s="26" t="str">
        <f t="shared" ca="1" si="19"/>
        <v>-</v>
      </c>
      <c r="W149" s="3">
        <f>COUNTIFS('FTNR Data'!$F$2:$F$49919,'Branch Summary'!F149,'FTNR Data'!$A$2:$A$49919,'Branch Summary'!G149,'FTNR Data'!$AX$2:$AX$49919,"Branch",'FTNR Data'!$S$2:$S$49919,"FTNR")</f>
        <v>0</v>
      </c>
      <c r="X149" s="3">
        <f>COUNTIFS('FTNR Data'!$F$2:$F$49919,'Branch Summary'!F149,'FTNR Data'!$A$2:$A$49919,'Branch Summary'!G149,'FTNR Data'!$AX$2:$AX$49919,"Branch")</f>
        <v>0</v>
      </c>
      <c r="Y149" s="11" t="str">
        <f t="shared" si="20"/>
        <v>-</v>
      </c>
      <c r="Z149" s="3">
        <f ca="1">COUNTIFS('FTNR Data'!$F$2:$F$49919,'Branch Summary'!F149,'FTNR Data'!$A$2:$A$49919,'Branch Summary'!G149,'FTNR Data'!$AX$2:$AX$49919,"PQM",'FTNR Data'!$S$2:$S$49919,"FTNR")+COUNTIFS('Priority Customer'!$B$2:$B$50000,'Branch Summary'!F149,'Priority Customer'!$D$2:$D$50000,'Branch Summary'!G149,'Priority Customer'!$Q$2:$Q$50000,"FTNR",'Priority Customer'!$Z$2:$Z$50000,"&lt;&gt;"&amp;"",'Priority Customer'!$BK$2:$BK$50000,TEXT(TODAY()-1,"mmm"))</f>
        <v>0</v>
      </c>
      <c r="AA149" s="3">
        <f ca="1">COUNTIFS('FTNR Data'!$F$2:$F$49919,'Branch Summary'!F149,'FTNR Data'!$A$2:$A$49919,'Branch Summary'!G149,'FTNR Data'!$AX$2:$AX$49919,"PQM")+COUNTIFS('Priority Customer'!$B$2:$B$50000,'Branch Summary'!F149,'Priority Customer'!$D$2:$D$50000,'Branch Summary'!G149,'Priority Customer'!$Z$2:$Z$50000,"&lt;&gt;"&amp;"",'Priority Customer'!$BK$2:$BK$50000,TEXT(TODAY()-1,"mmm"))</f>
        <v>3</v>
      </c>
      <c r="AB149" s="11">
        <f t="shared" ca="1" si="21"/>
        <v>0</v>
      </c>
      <c r="AC149" s="28">
        <f>IFERROR(COUNTIFS('GRT Data'!$F$2:$F$78519,'Branch Summary'!$F149,'GRT Data'!$A$2:$A$78519,'Branch Summary'!$G149,'GRT Data'!$AU$2:$AU$78519,"PQM",'GRT Data'!$CN$2:$CN$78519,0)/I149,"-")</f>
        <v>1</v>
      </c>
      <c r="AD149" s="28">
        <f>IFERROR(COUNTIFS('GRT Data'!$F$2:$F$78519,'Branch Summary'!$F149,'GRT Data'!$A$2:$A$78519,'Branch Summary'!$G149,'GRT Data'!$AU$2:$AU$78519,"PQM",'GRT Data'!$CN$2:$CN$78519,1)/I149,"-")</f>
        <v>0</v>
      </c>
      <c r="AE149" s="28">
        <f>IFERROR(COUNTIFS('GRT Data'!$F$2:$F$78519,'Branch Summary'!$F149,'GRT Data'!$A$2:$A$78519,'Branch Summary'!$G149,'GRT Data'!$AU$2:$AU$78519,"PQM",'GRT Data'!$CN$2:$CN$78519,2)/I149,"-")</f>
        <v>0</v>
      </c>
      <c r="AF149" s="28">
        <f>IFERROR(COUNTIFS('GRT Data'!$F$2:$F$78519,'Branch Summary'!$F149,'GRT Data'!$A$2:$A$78519,'Branch Summary'!$G149,'GRT Data'!$AU$2:$AU$78519,"PQM",'GRT Data'!$CN$2:$CN$78519,"&gt;"&amp;2)/I149,"-")</f>
        <v>0</v>
      </c>
    </row>
    <row r="150" spans="1:32" x14ac:dyDescent="0.35">
      <c r="A150" s="18" t="s">
        <v>826</v>
      </c>
      <c r="B150" s="18" t="s">
        <v>15635</v>
      </c>
      <c r="C150" s="18" t="s">
        <v>793</v>
      </c>
      <c r="D150" s="18" t="s">
        <v>688</v>
      </c>
      <c r="E150" s="18" t="s">
        <v>494</v>
      </c>
      <c r="F150" s="19" t="s">
        <v>495</v>
      </c>
      <c r="G150" s="18" t="s">
        <v>201</v>
      </c>
      <c r="H150" s="3">
        <f>COUNTIFS('GRT Data'!$F$2:$F$78519,'Branch Summary'!F150,'GRT Data'!$A$2:$A$78519,'Branch Summary'!G150,'GRT Data'!$AU$2:$AU$78519,"Branch")</f>
        <v>2</v>
      </c>
      <c r="I150" s="3">
        <f>COUNTIFS('GRT Data'!$F$2:$F$78519,'Branch Summary'!F150,'GRT Data'!$A$2:$A$78519,'Branch Summary'!G150,'GRT Data'!$AU$2:$AU$78519,"PQM")</f>
        <v>1</v>
      </c>
      <c r="J150" s="3">
        <f t="shared" si="15"/>
        <v>3</v>
      </c>
      <c r="K150" s="11">
        <f t="shared" si="16"/>
        <v>0.33333333333333331</v>
      </c>
      <c r="L150" s="3">
        <f ca="1">COUNTIFS('GRT Data'!$F$2:$F$78519,'Branch Summary'!F150,'GRT Data'!$A$2:$A$78519,'Branch Summary'!G150,'GRT Data'!$AU$2:$AU$78519,"Branch",'GRT Data'!$AR$2:$AR$78519,$L$3)</f>
        <v>2</v>
      </c>
      <c r="M150" s="3">
        <f ca="1">COUNTIFS('GRT Data'!$F$2:$F$78519,'Branch Summary'!F150,'GRT Data'!$A$2:$A$78519,'Branch Summary'!G150,'GRT Data'!$AU$2:$AU$78519,"PQM",'GRT Data'!$AR$2:$AR$78519,$L$3)</f>
        <v>0</v>
      </c>
      <c r="N150" s="3">
        <f t="shared" ca="1" si="17"/>
        <v>2</v>
      </c>
      <c r="O150" s="11">
        <f t="shared" ca="1" si="18"/>
        <v>0</v>
      </c>
      <c r="P150" s="40">
        <f>COUNTIF('Ujala Plus DB'!$A$2:$A$40166,'Branch Summary'!G150)</f>
        <v>0</v>
      </c>
      <c r="Q150" s="43">
        <f>SUMIF('Ujala Plus DB'!$A$2:$A$40166,'Branch Summary'!G150,'Ujala Plus DB'!$W$2:$W$40166)</f>
        <v>0</v>
      </c>
      <c r="R150" s="40">
        <f>COUNTIFS('Priority Customer'!$B$2:$B$45498,'Branch Summary'!F150,'Priority Customer'!$D$2:$D$45498,'Branch Summary'!G150,'Priority Customer'!$BD$2:$BD$45498,"&lt;&gt;"&amp;"")</f>
        <v>0</v>
      </c>
      <c r="S150" s="43">
        <f>SUMIFS('Priority Customer'!$L$2:$L$45498,'Priority Customer'!$B$2:$B$45498,'Branch Summary'!F150,'Priority Customer'!$D$2:$D$45498,'Branch Summary'!G150,'Priority Customer'!$BD$2:$BD$45498,"&lt;&gt;"&amp;"")</f>
        <v>0</v>
      </c>
      <c r="T150" s="40">
        <f ca="1">COUNTIFS('Priority Customer'!$B$2:$B$50000,'Branch Summary'!F150,'Priority Customer'!$D$2:$D$50000,'Branch Summary'!G150,'Priority Customer'!$Q$2:$Q$50000,"FTNR",'Priority Customer'!$Z$2:$Z$50000,"&lt;&gt;"&amp;"",'Priority Customer'!$BK$2:$BK$50000,TEXT(TODAY()-1,"mmm"))</f>
        <v>0</v>
      </c>
      <c r="U150" s="40">
        <f ca="1">COUNTIFS('Priority Customer'!$B$2:$B$50000,'Branch Summary'!F150,'Priority Customer'!$D$2:$D$50000,'Branch Summary'!G150,'Priority Customer'!$Z$2:$Z$50000,"&lt;&gt;"&amp;"",'Priority Customer'!$BK$2:$BK$50000,TEXT(TODAY()-1,"mmm"))</f>
        <v>0</v>
      </c>
      <c r="V150" s="26" t="str">
        <f t="shared" ca="1" si="19"/>
        <v>-</v>
      </c>
      <c r="W150" s="3">
        <f>COUNTIFS('FTNR Data'!$F$2:$F$49919,'Branch Summary'!F150,'FTNR Data'!$A$2:$A$49919,'Branch Summary'!G150,'FTNR Data'!$AX$2:$AX$49919,"Branch",'FTNR Data'!$S$2:$S$49919,"FTNR")</f>
        <v>0</v>
      </c>
      <c r="X150" s="3">
        <f>COUNTIFS('FTNR Data'!$F$2:$F$49919,'Branch Summary'!F150,'FTNR Data'!$A$2:$A$49919,'Branch Summary'!G150,'FTNR Data'!$AX$2:$AX$49919,"Branch")</f>
        <v>0</v>
      </c>
      <c r="Y150" s="11" t="str">
        <f t="shared" si="20"/>
        <v>-</v>
      </c>
      <c r="Z150" s="3">
        <f ca="1">COUNTIFS('FTNR Data'!$F$2:$F$49919,'Branch Summary'!F150,'FTNR Data'!$A$2:$A$49919,'Branch Summary'!G150,'FTNR Data'!$AX$2:$AX$49919,"PQM",'FTNR Data'!$S$2:$S$49919,"FTNR")+COUNTIFS('Priority Customer'!$B$2:$B$50000,'Branch Summary'!F150,'Priority Customer'!$D$2:$D$50000,'Branch Summary'!G150,'Priority Customer'!$Q$2:$Q$50000,"FTNR",'Priority Customer'!$Z$2:$Z$50000,"&lt;&gt;"&amp;"",'Priority Customer'!$BK$2:$BK$50000,TEXT(TODAY()-1,"mmm"))</f>
        <v>0</v>
      </c>
      <c r="AA150" s="3">
        <f ca="1">COUNTIFS('FTNR Data'!$F$2:$F$49919,'Branch Summary'!F150,'FTNR Data'!$A$2:$A$49919,'Branch Summary'!G150,'FTNR Data'!$AX$2:$AX$49919,"PQM")+COUNTIFS('Priority Customer'!$B$2:$B$50000,'Branch Summary'!F150,'Priority Customer'!$D$2:$D$50000,'Branch Summary'!G150,'Priority Customer'!$Z$2:$Z$50000,"&lt;&gt;"&amp;"",'Priority Customer'!$BK$2:$BK$50000,TEXT(TODAY()-1,"mmm"))</f>
        <v>1</v>
      </c>
      <c r="AB150" s="11">
        <f t="shared" ca="1" si="21"/>
        <v>0</v>
      </c>
      <c r="AC150" s="28">
        <f>IFERROR(COUNTIFS('GRT Data'!$F$2:$F$78519,'Branch Summary'!$F150,'GRT Data'!$A$2:$A$78519,'Branch Summary'!$G150,'GRT Data'!$AU$2:$AU$78519,"PQM",'GRT Data'!$CN$2:$CN$78519,0)/I150,"-")</f>
        <v>1</v>
      </c>
      <c r="AD150" s="28">
        <f>IFERROR(COUNTIFS('GRT Data'!$F$2:$F$78519,'Branch Summary'!$F150,'GRT Data'!$A$2:$A$78519,'Branch Summary'!$G150,'GRT Data'!$AU$2:$AU$78519,"PQM",'GRT Data'!$CN$2:$CN$78519,1)/I150,"-")</f>
        <v>0</v>
      </c>
      <c r="AE150" s="28">
        <f>IFERROR(COUNTIFS('GRT Data'!$F$2:$F$78519,'Branch Summary'!$F150,'GRT Data'!$A$2:$A$78519,'Branch Summary'!$G150,'GRT Data'!$AU$2:$AU$78519,"PQM",'GRT Data'!$CN$2:$CN$78519,2)/I150,"-")</f>
        <v>0</v>
      </c>
      <c r="AF150" s="28">
        <f>IFERROR(COUNTIFS('GRT Data'!$F$2:$F$78519,'Branch Summary'!$F150,'GRT Data'!$A$2:$A$78519,'Branch Summary'!$G150,'GRT Data'!$AU$2:$AU$78519,"PQM",'GRT Data'!$CN$2:$CN$78519,"&gt;"&amp;2)/I150,"-")</f>
        <v>0</v>
      </c>
    </row>
    <row r="151" spans="1:32" x14ac:dyDescent="0.35">
      <c r="A151" s="18" t="s">
        <v>824</v>
      </c>
      <c r="B151" s="18" t="s">
        <v>15630</v>
      </c>
      <c r="C151" s="18" t="s">
        <v>792</v>
      </c>
      <c r="D151" s="18" t="s">
        <v>688</v>
      </c>
      <c r="E151" s="18" t="s">
        <v>464</v>
      </c>
      <c r="F151" s="19" t="s">
        <v>465</v>
      </c>
      <c r="G151" s="18" t="s">
        <v>184</v>
      </c>
      <c r="H151" s="3">
        <f>COUNTIFS('GRT Data'!$F$2:$F$78519,'Branch Summary'!F151,'GRT Data'!$A$2:$A$78519,'Branch Summary'!G151,'GRT Data'!$AU$2:$AU$78519,"Branch")</f>
        <v>0</v>
      </c>
      <c r="I151" s="3">
        <f>COUNTIFS('GRT Data'!$F$2:$F$78519,'Branch Summary'!F151,'GRT Data'!$A$2:$A$78519,'Branch Summary'!G151,'GRT Data'!$AU$2:$AU$78519,"PQM")</f>
        <v>4</v>
      </c>
      <c r="J151" s="3">
        <f t="shared" si="15"/>
        <v>4</v>
      </c>
      <c r="K151" s="11">
        <f t="shared" si="16"/>
        <v>1</v>
      </c>
      <c r="L151" s="3">
        <f ca="1">COUNTIFS('GRT Data'!$F$2:$F$78519,'Branch Summary'!F151,'GRT Data'!$A$2:$A$78519,'Branch Summary'!G151,'GRT Data'!$AU$2:$AU$78519,"Branch",'GRT Data'!$AR$2:$AR$78519,$L$3)</f>
        <v>0</v>
      </c>
      <c r="M151" s="3">
        <f ca="1">COUNTIFS('GRT Data'!$F$2:$F$78519,'Branch Summary'!F151,'GRT Data'!$A$2:$A$78519,'Branch Summary'!G151,'GRT Data'!$AU$2:$AU$78519,"PQM",'GRT Data'!$AR$2:$AR$78519,$L$3)</f>
        <v>0</v>
      </c>
      <c r="N151" s="3">
        <f t="shared" ca="1" si="17"/>
        <v>0</v>
      </c>
      <c r="O151" s="11" t="str">
        <f t="shared" ca="1" si="18"/>
        <v>-</v>
      </c>
      <c r="P151" s="40">
        <f>COUNTIF('Ujala Plus DB'!$A$2:$A$40166,'Branch Summary'!G151)</f>
        <v>3</v>
      </c>
      <c r="Q151" s="43">
        <f>SUMIF('Ujala Plus DB'!$A$2:$A$40166,'Branch Summary'!G151,'Ujala Plus DB'!$W$2:$W$40166)</f>
        <v>242000</v>
      </c>
      <c r="R151" s="40">
        <f>COUNTIFS('Priority Customer'!$B$2:$B$45498,'Branch Summary'!F151,'Priority Customer'!$D$2:$D$45498,'Branch Summary'!G151,'Priority Customer'!$BD$2:$BD$45498,"&lt;&gt;"&amp;"")</f>
        <v>3</v>
      </c>
      <c r="S151" s="43">
        <f>SUMIFS('Priority Customer'!$L$2:$L$45498,'Priority Customer'!$B$2:$B$45498,'Branch Summary'!F151,'Priority Customer'!$D$2:$D$45498,'Branch Summary'!G151,'Priority Customer'!$BD$2:$BD$45498,"&lt;&gt;"&amp;"")</f>
        <v>242000</v>
      </c>
      <c r="T151" s="40">
        <f ca="1">COUNTIFS('Priority Customer'!$B$2:$B$50000,'Branch Summary'!F151,'Priority Customer'!$D$2:$D$50000,'Branch Summary'!G151,'Priority Customer'!$Q$2:$Q$50000,"FTNR",'Priority Customer'!$Z$2:$Z$50000,"&lt;&gt;"&amp;"",'Priority Customer'!$BK$2:$BK$50000,TEXT(TODAY()-1,"mmm"))</f>
        <v>0</v>
      </c>
      <c r="U151" s="40">
        <f ca="1">COUNTIFS('Priority Customer'!$B$2:$B$50000,'Branch Summary'!F151,'Priority Customer'!$D$2:$D$50000,'Branch Summary'!G151,'Priority Customer'!$Z$2:$Z$50000,"&lt;&gt;"&amp;"",'Priority Customer'!$BK$2:$BK$50000,TEXT(TODAY()-1,"mmm"))</f>
        <v>3</v>
      </c>
      <c r="V151" s="26">
        <f t="shared" ca="1" si="19"/>
        <v>0</v>
      </c>
      <c r="W151" s="3">
        <f>COUNTIFS('FTNR Data'!$F$2:$F$49919,'Branch Summary'!F151,'FTNR Data'!$A$2:$A$49919,'Branch Summary'!G151,'FTNR Data'!$AX$2:$AX$49919,"Branch",'FTNR Data'!$S$2:$S$49919,"FTNR")</f>
        <v>0</v>
      </c>
      <c r="X151" s="3">
        <f>COUNTIFS('FTNR Data'!$F$2:$F$49919,'Branch Summary'!F151,'FTNR Data'!$A$2:$A$49919,'Branch Summary'!G151,'FTNR Data'!$AX$2:$AX$49919,"Branch")</f>
        <v>0</v>
      </c>
      <c r="Y151" s="11" t="str">
        <f t="shared" si="20"/>
        <v>-</v>
      </c>
      <c r="Z151" s="3">
        <f ca="1">COUNTIFS('FTNR Data'!$F$2:$F$49919,'Branch Summary'!F151,'FTNR Data'!$A$2:$A$49919,'Branch Summary'!G151,'FTNR Data'!$AX$2:$AX$49919,"PQM",'FTNR Data'!$S$2:$S$49919,"FTNR")+COUNTIFS('Priority Customer'!$B$2:$B$50000,'Branch Summary'!F151,'Priority Customer'!$D$2:$D$50000,'Branch Summary'!G151,'Priority Customer'!$Q$2:$Q$50000,"FTNR",'Priority Customer'!$Z$2:$Z$50000,"&lt;&gt;"&amp;"",'Priority Customer'!$BK$2:$BK$50000,TEXT(TODAY()-1,"mmm"))</f>
        <v>0</v>
      </c>
      <c r="AA151" s="3">
        <f ca="1">COUNTIFS('FTNR Data'!$F$2:$F$49919,'Branch Summary'!F151,'FTNR Data'!$A$2:$A$49919,'Branch Summary'!G151,'FTNR Data'!$AX$2:$AX$49919,"PQM")+COUNTIFS('Priority Customer'!$B$2:$B$50000,'Branch Summary'!F151,'Priority Customer'!$D$2:$D$50000,'Branch Summary'!G151,'Priority Customer'!$Z$2:$Z$50000,"&lt;&gt;"&amp;"",'Priority Customer'!$BK$2:$BK$50000,TEXT(TODAY()-1,"mmm"))</f>
        <v>7</v>
      </c>
      <c r="AB151" s="11">
        <f t="shared" ca="1" si="21"/>
        <v>0</v>
      </c>
      <c r="AC151" s="28">
        <f>IFERROR(COUNTIFS('GRT Data'!$F$2:$F$78519,'Branch Summary'!$F151,'GRT Data'!$A$2:$A$78519,'Branch Summary'!$G151,'GRT Data'!$AU$2:$AU$78519,"PQM",'GRT Data'!$CN$2:$CN$78519,0)/I151,"-")</f>
        <v>0.75</v>
      </c>
      <c r="AD151" s="28">
        <f>IFERROR(COUNTIFS('GRT Data'!$F$2:$F$78519,'Branch Summary'!$F151,'GRT Data'!$A$2:$A$78519,'Branch Summary'!$G151,'GRT Data'!$AU$2:$AU$78519,"PQM",'GRT Data'!$CN$2:$CN$78519,1)/I151,"-")</f>
        <v>0.25</v>
      </c>
      <c r="AE151" s="28">
        <f>IFERROR(COUNTIFS('GRT Data'!$F$2:$F$78519,'Branch Summary'!$F151,'GRT Data'!$A$2:$A$78519,'Branch Summary'!$G151,'GRT Data'!$AU$2:$AU$78519,"PQM",'GRT Data'!$CN$2:$CN$78519,2)/I151,"-")</f>
        <v>0</v>
      </c>
      <c r="AF151" s="28">
        <f>IFERROR(COUNTIFS('GRT Data'!$F$2:$F$78519,'Branch Summary'!$F151,'GRT Data'!$A$2:$A$78519,'Branch Summary'!$G151,'GRT Data'!$AU$2:$AU$78519,"PQM",'GRT Data'!$CN$2:$CN$78519,"&gt;"&amp;2)/I151,"-")</f>
        <v>0</v>
      </c>
    </row>
    <row r="152" spans="1:32" x14ac:dyDescent="0.35">
      <c r="A152" s="18" t="s">
        <v>826</v>
      </c>
      <c r="B152" s="18" t="s">
        <v>15636</v>
      </c>
      <c r="C152" s="18" t="s">
        <v>794</v>
      </c>
      <c r="D152" s="18" t="s">
        <v>688</v>
      </c>
      <c r="E152" s="18" t="s">
        <v>498</v>
      </c>
      <c r="F152" s="19" t="s">
        <v>499</v>
      </c>
      <c r="G152" s="18" t="s">
        <v>203</v>
      </c>
      <c r="H152" s="3">
        <f>COUNTIFS('GRT Data'!$F$2:$F$78519,'Branch Summary'!F152,'GRT Data'!$A$2:$A$78519,'Branch Summary'!G152,'GRT Data'!$AU$2:$AU$78519,"Branch")</f>
        <v>0</v>
      </c>
      <c r="I152" s="3">
        <f>COUNTIFS('GRT Data'!$F$2:$F$78519,'Branch Summary'!F152,'GRT Data'!$A$2:$A$78519,'Branch Summary'!G152,'GRT Data'!$AU$2:$AU$78519,"PQM")</f>
        <v>1</v>
      </c>
      <c r="J152" s="3">
        <f t="shared" si="15"/>
        <v>1</v>
      </c>
      <c r="K152" s="11">
        <f t="shared" si="16"/>
        <v>1</v>
      </c>
      <c r="L152" s="3">
        <f ca="1">COUNTIFS('GRT Data'!$F$2:$F$78519,'Branch Summary'!F152,'GRT Data'!$A$2:$A$78519,'Branch Summary'!G152,'GRT Data'!$AU$2:$AU$78519,"Branch",'GRT Data'!$AR$2:$AR$78519,$L$3)</f>
        <v>0</v>
      </c>
      <c r="M152" s="3">
        <f ca="1">COUNTIFS('GRT Data'!$F$2:$F$78519,'Branch Summary'!F152,'GRT Data'!$A$2:$A$78519,'Branch Summary'!G152,'GRT Data'!$AU$2:$AU$78519,"PQM",'GRT Data'!$AR$2:$AR$78519,$L$3)</f>
        <v>1</v>
      </c>
      <c r="N152" s="3">
        <f t="shared" ca="1" si="17"/>
        <v>1</v>
      </c>
      <c r="O152" s="11">
        <f t="shared" ca="1" si="18"/>
        <v>1</v>
      </c>
      <c r="P152" s="40">
        <f>COUNTIF('Ujala Plus DB'!$A$2:$A$40166,'Branch Summary'!G152)</f>
        <v>0</v>
      </c>
      <c r="Q152" s="43">
        <f>SUMIF('Ujala Plus DB'!$A$2:$A$40166,'Branch Summary'!G152,'Ujala Plus DB'!$W$2:$W$40166)</f>
        <v>0</v>
      </c>
      <c r="R152" s="40">
        <f>COUNTIFS('Priority Customer'!$B$2:$B$45498,'Branch Summary'!F152,'Priority Customer'!$D$2:$D$45498,'Branch Summary'!G152,'Priority Customer'!$BD$2:$BD$45498,"&lt;&gt;"&amp;"")</f>
        <v>0</v>
      </c>
      <c r="S152" s="43">
        <f>SUMIFS('Priority Customer'!$L$2:$L$45498,'Priority Customer'!$B$2:$B$45498,'Branch Summary'!F152,'Priority Customer'!$D$2:$D$45498,'Branch Summary'!G152,'Priority Customer'!$BD$2:$BD$45498,"&lt;&gt;"&amp;"")</f>
        <v>0</v>
      </c>
      <c r="T152" s="40">
        <f ca="1">COUNTIFS('Priority Customer'!$B$2:$B$50000,'Branch Summary'!F152,'Priority Customer'!$D$2:$D$50000,'Branch Summary'!G152,'Priority Customer'!$Q$2:$Q$50000,"FTNR",'Priority Customer'!$Z$2:$Z$50000,"&lt;&gt;"&amp;"",'Priority Customer'!$BK$2:$BK$50000,TEXT(TODAY()-1,"mmm"))</f>
        <v>0</v>
      </c>
      <c r="U152" s="40">
        <f ca="1">COUNTIFS('Priority Customer'!$B$2:$B$50000,'Branch Summary'!F152,'Priority Customer'!$D$2:$D$50000,'Branch Summary'!G152,'Priority Customer'!$Z$2:$Z$50000,"&lt;&gt;"&amp;"",'Priority Customer'!$BK$2:$BK$50000,TEXT(TODAY()-1,"mmm"))</f>
        <v>1</v>
      </c>
      <c r="V152" s="26">
        <f t="shared" ca="1" si="19"/>
        <v>0</v>
      </c>
      <c r="W152" s="3">
        <f>COUNTIFS('FTNR Data'!$F$2:$F$49919,'Branch Summary'!F152,'FTNR Data'!$A$2:$A$49919,'Branch Summary'!G152,'FTNR Data'!$AX$2:$AX$49919,"Branch",'FTNR Data'!$S$2:$S$49919,"FTNR")</f>
        <v>0</v>
      </c>
      <c r="X152" s="3">
        <f>COUNTIFS('FTNR Data'!$F$2:$F$49919,'Branch Summary'!F152,'FTNR Data'!$A$2:$A$49919,'Branch Summary'!G152,'FTNR Data'!$AX$2:$AX$49919,"Branch")</f>
        <v>0</v>
      </c>
      <c r="Y152" s="11" t="str">
        <f t="shared" si="20"/>
        <v>-</v>
      </c>
      <c r="Z152" s="3">
        <f ca="1">COUNTIFS('FTNR Data'!$F$2:$F$49919,'Branch Summary'!F152,'FTNR Data'!$A$2:$A$49919,'Branch Summary'!G152,'FTNR Data'!$AX$2:$AX$49919,"PQM",'FTNR Data'!$S$2:$S$49919,"FTNR")+COUNTIFS('Priority Customer'!$B$2:$B$50000,'Branch Summary'!F152,'Priority Customer'!$D$2:$D$50000,'Branch Summary'!G152,'Priority Customer'!$Q$2:$Q$50000,"FTNR",'Priority Customer'!$Z$2:$Z$50000,"&lt;&gt;"&amp;"",'Priority Customer'!$BK$2:$BK$50000,TEXT(TODAY()-1,"mmm"))</f>
        <v>0</v>
      </c>
      <c r="AA152" s="3">
        <f ca="1">COUNTIFS('FTNR Data'!$F$2:$F$49919,'Branch Summary'!F152,'FTNR Data'!$A$2:$A$49919,'Branch Summary'!G152,'FTNR Data'!$AX$2:$AX$49919,"PQM")+COUNTIFS('Priority Customer'!$B$2:$B$50000,'Branch Summary'!F152,'Priority Customer'!$D$2:$D$50000,'Branch Summary'!G152,'Priority Customer'!$Z$2:$Z$50000,"&lt;&gt;"&amp;"",'Priority Customer'!$BK$2:$BK$50000,TEXT(TODAY()-1,"mmm"))</f>
        <v>2</v>
      </c>
      <c r="AB152" s="11">
        <f t="shared" ca="1" si="21"/>
        <v>0</v>
      </c>
      <c r="AC152" s="28">
        <f>IFERROR(COUNTIFS('GRT Data'!$F$2:$F$78519,'Branch Summary'!$F152,'GRT Data'!$A$2:$A$78519,'Branch Summary'!$G152,'GRT Data'!$AU$2:$AU$78519,"PQM",'GRT Data'!$CN$2:$CN$78519,0)/I152,"-")</f>
        <v>1</v>
      </c>
      <c r="AD152" s="28">
        <f>IFERROR(COUNTIFS('GRT Data'!$F$2:$F$78519,'Branch Summary'!$F152,'GRT Data'!$A$2:$A$78519,'Branch Summary'!$G152,'GRT Data'!$AU$2:$AU$78519,"PQM",'GRT Data'!$CN$2:$CN$78519,1)/I152,"-")</f>
        <v>0</v>
      </c>
      <c r="AE152" s="28">
        <f>IFERROR(COUNTIFS('GRT Data'!$F$2:$F$78519,'Branch Summary'!$F152,'GRT Data'!$A$2:$A$78519,'Branch Summary'!$G152,'GRT Data'!$AU$2:$AU$78519,"PQM",'GRT Data'!$CN$2:$CN$78519,2)/I152,"-")</f>
        <v>0</v>
      </c>
      <c r="AF152" s="28">
        <f>IFERROR(COUNTIFS('GRT Data'!$F$2:$F$78519,'Branch Summary'!$F152,'GRT Data'!$A$2:$A$78519,'Branch Summary'!$G152,'GRT Data'!$AU$2:$AU$78519,"PQM",'GRT Data'!$CN$2:$CN$78519,"&gt;"&amp;2)/I152,"-")</f>
        <v>0</v>
      </c>
    </row>
    <row r="153" spans="1:32" x14ac:dyDescent="0.35">
      <c r="A153" s="18" t="s">
        <v>826</v>
      </c>
      <c r="B153" s="18" t="s">
        <v>15635</v>
      </c>
      <c r="C153" s="18" t="s">
        <v>793</v>
      </c>
      <c r="D153" s="18" t="s">
        <v>688</v>
      </c>
      <c r="E153" s="18" t="s">
        <v>489</v>
      </c>
      <c r="F153" s="19" t="s">
        <v>490</v>
      </c>
      <c r="G153" s="18" t="s">
        <v>199</v>
      </c>
      <c r="H153" s="3">
        <f>COUNTIFS('GRT Data'!$F$2:$F$78519,'Branch Summary'!F153,'GRT Data'!$A$2:$A$78519,'Branch Summary'!G153,'GRT Data'!$AU$2:$AU$78519,"Branch")</f>
        <v>0</v>
      </c>
      <c r="I153" s="3">
        <f>COUNTIFS('GRT Data'!$F$2:$F$78519,'Branch Summary'!F153,'GRT Data'!$A$2:$A$78519,'Branch Summary'!G153,'GRT Data'!$AU$2:$AU$78519,"PQM")</f>
        <v>3</v>
      </c>
      <c r="J153" s="3">
        <f t="shared" si="15"/>
        <v>3</v>
      </c>
      <c r="K153" s="11">
        <f t="shared" si="16"/>
        <v>1</v>
      </c>
      <c r="L153" s="3">
        <f ca="1">COUNTIFS('GRT Data'!$F$2:$F$78519,'Branch Summary'!F153,'GRT Data'!$A$2:$A$78519,'Branch Summary'!G153,'GRT Data'!$AU$2:$AU$78519,"Branch",'GRT Data'!$AR$2:$AR$78519,$L$3)</f>
        <v>0</v>
      </c>
      <c r="M153" s="3">
        <f ca="1">COUNTIFS('GRT Data'!$F$2:$F$78519,'Branch Summary'!F153,'GRT Data'!$A$2:$A$78519,'Branch Summary'!G153,'GRT Data'!$AU$2:$AU$78519,"PQM",'GRT Data'!$AR$2:$AR$78519,$L$3)</f>
        <v>1</v>
      </c>
      <c r="N153" s="3">
        <f t="shared" ca="1" si="17"/>
        <v>1</v>
      </c>
      <c r="O153" s="11">
        <f t="shared" ca="1" si="18"/>
        <v>1</v>
      </c>
      <c r="P153" s="40">
        <f>COUNTIF('Ujala Plus DB'!$A$2:$A$40166,'Branch Summary'!G153)</f>
        <v>0</v>
      </c>
      <c r="Q153" s="43">
        <f>SUMIF('Ujala Plus DB'!$A$2:$A$40166,'Branch Summary'!G153,'Ujala Plus DB'!$W$2:$W$40166)</f>
        <v>0</v>
      </c>
      <c r="R153" s="40">
        <f>COUNTIFS('Priority Customer'!$B$2:$B$45498,'Branch Summary'!F153,'Priority Customer'!$D$2:$D$45498,'Branch Summary'!G153,'Priority Customer'!$BD$2:$BD$45498,"&lt;&gt;"&amp;"")</f>
        <v>0</v>
      </c>
      <c r="S153" s="43">
        <f>SUMIFS('Priority Customer'!$L$2:$L$45498,'Priority Customer'!$B$2:$B$45498,'Branch Summary'!F153,'Priority Customer'!$D$2:$D$45498,'Branch Summary'!G153,'Priority Customer'!$BD$2:$BD$45498,"&lt;&gt;"&amp;"")</f>
        <v>0</v>
      </c>
      <c r="T153" s="40">
        <f ca="1">COUNTIFS('Priority Customer'!$B$2:$B$50000,'Branch Summary'!F153,'Priority Customer'!$D$2:$D$50000,'Branch Summary'!G153,'Priority Customer'!$Q$2:$Q$50000,"FTNR",'Priority Customer'!$Z$2:$Z$50000,"&lt;&gt;"&amp;"",'Priority Customer'!$BK$2:$BK$50000,TEXT(TODAY()-1,"mmm"))</f>
        <v>0</v>
      </c>
      <c r="U153" s="40">
        <f ca="1">COUNTIFS('Priority Customer'!$B$2:$B$50000,'Branch Summary'!F153,'Priority Customer'!$D$2:$D$50000,'Branch Summary'!G153,'Priority Customer'!$Z$2:$Z$50000,"&lt;&gt;"&amp;"",'Priority Customer'!$BK$2:$BK$50000,TEXT(TODAY()-1,"mmm"))</f>
        <v>0</v>
      </c>
      <c r="V153" s="26" t="str">
        <f t="shared" ca="1" si="19"/>
        <v>-</v>
      </c>
      <c r="W153" s="3">
        <f>COUNTIFS('FTNR Data'!$F$2:$F$49919,'Branch Summary'!F153,'FTNR Data'!$A$2:$A$49919,'Branch Summary'!G153,'FTNR Data'!$AX$2:$AX$49919,"Branch",'FTNR Data'!$S$2:$S$49919,"FTNR")</f>
        <v>0</v>
      </c>
      <c r="X153" s="3">
        <f>COUNTIFS('FTNR Data'!$F$2:$F$49919,'Branch Summary'!F153,'FTNR Data'!$A$2:$A$49919,'Branch Summary'!G153,'FTNR Data'!$AX$2:$AX$49919,"Branch")</f>
        <v>0</v>
      </c>
      <c r="Y153" s="11" t="str">
        <f t="shared" si="20"/>
        <v>-</v>
      </c>
      <c r="Z153" s="3">
        <f ca="1">COUNTIFS('FTNR Data'!$F$2:$F$49919,'Branch Summary'!F153,'FTNR Data'!$A$2:$A$49919,'Branch Summary'!G153,'FTNR Data'!$AX$2:$AX$49919,"PQM",'FTNR Data'!$S$2:$S$49919,"FTNR")+COUNTIFS('Priority Customer'!$B$2:$B$50000,'Branch Summary'!F153,'Priority Customer'!$D$2:$D$50000,'Branch Summary'!G153,'Priority Customer'!$Q$2:$Q$50000,"FTNR",'Priority Customer'!$Z$2:$Z$50000,"&lt;&gt;"&amp;"",'Priority Customer'!$BK$2:$BK$50000,TEXT(TODAY()-1,"mmm"))</f>
        <v>0</v>
      </c>
      <c r="AA153" s="3">
        <f ca="1">COUNTIFS('FTNR Data'!$F$2:$F$49919,'Branch Summary'!F153,'FTNR Data'!$A$2:$A$49919,'Branch Summary'!G153,'FTNR Data'!$AX$2:$AX$49919,"PQM")+COUNTIFS('Priority Customer'!$B$2:$B$50000,'Branch Summary'!F153,'Priority Customer'!$D$2:$D$50000,'Branch Summary'!G153,'Priority Customer'!$Z$2:$Z$50000,"&lt;&gt;"&amp;"",'Priority Customer'!$BK$2:$BK$50000,TEXT(TODAY()-1,"mmm"))</f>
        <v>2</v>
      </c>
      <c r="AB153" s="11">
        <f t="shared" ca="1" si="21"/>
        <v>0</v>
      </c>
      <c r="AC153" s="28">
        <f>IFERROR(COUNTIFS('GRT Data'!$F$2:$F$78519,'Branch Summary'!$F153,'GRT Data'!$A$2:$A$78519,'Branch Summary'!$G153,'GRT Data'!$AU$2:$AU$78519,"PQM",'GRT Data'!$CN$2:$CN$78519,0)/I153,"-")</f>
        <v>1</v>
      </c>
      <c r="AD153" s="28">
        <f>IFERROR(COUNTIFS('GRT Data'!$F$2:$F$78519,'Branch Summary'!$F153,'GRT Data'!$A$2:$A$78519,'Branch Summary'!$G153,'GRT Data'!$AU$2:$AU$78519,"PQM",'GRT Data'!$CN$2:$CN$78519,1)/I153,"-")</f>
        <v>0</v>
      </c>
      <c r="AE153" s="28">
        <f>IFERROR(COUNTIFS('GRT Data'!$F$2:$F$78519,'Branch Summary'!$F153,'GRT Data'!$A$2:$A$78519,'Branch Summary'!$G153,'GRT Data'!$AU$2:$AU$78519,"PQM",'GRT Data'!$CN$2:$CN$78519,2)/I153,"-")</f>
        <v>0</v>
      </c>
      <c r="AF153" s="28">
        <f>IFERROR(COUNTIFS('GRT Data'!$F$2:$F$78519,'Branch Summary'!$F153,'GRT Data'!$A$2:$A$78519,'Branch Summary'!$G153,'GRT Data'!$AU$2:$AU$78519,"PQM",'GRT Data'!$CN$2:$CN$78519,"&gt;"&amp;2)/I153,"-")</f>
        <v>0</v>
      </c>
    </row>
    <row r="154" spans="1:32" x14ac:dyDescent="0.35">
      <c r="A154" s="18" t="s">
        <v>773</v>
      </c>
      <c r="B154" s="18" t="s">
        <v>15637</v>
      </c>
      <c r="C154" s="18" t="s">
        <v>789</v>
      </c>
      <c r="D154" s="18" t="s">
        <v>549</v>
      </c>
      <c r="E154" s="18" t="s">
        <v>616</v>
      </c>
      <c r="F154" s="19" t="s">
        <v>617</v>
      </c>
      <c r="G154" s="18" t="s">
        <v>261</v>
      </c>
      <c r="H154" s="3">
        <f>COUNTIFS('GRT Data'!$F$2:$F$78519,'Branch Summary'!F154,'GRT Data'!$A$2:$A$78519,'Branch Summary'!G154,'GRT Data'!$AU$2:$AU$78519,"Branch")</f>
        <v>0</v>
      </c>
      <c r="I154" s="3">
        <f>COUNTIFS('GRT Data'!$F$2:$F$78519,'Branch Summary'!F154,'GRT Data'!$A$2:$A$78519,'Branch Summary'!G154,'GRT Data'!$AU$2:$AU$78519,"PQM")</f>
        <v>3</v>
      </c>
      <c r="J154" s="3">
        <f t="shared" si="15"/>
        <v>3</v>
      </c>
      <c r="K154" s="11">
        <f t="shared" si="16"/>
        <v>1</v>
      </c>
      <c r="L154" s="3">
        <f ca="1">COUNTIFS('GRT Data'!$F$2:$F$78519,'Branch Summary'!F154,'GRT Data'!$A$2:$A$78519,'Branch Summary'!G154,'GRT Data'!$AU$2:$AU$78519,"Branch",'GRT Data'!$AR$2:$AR$78519,$L$3)</f>
        <v>0</v>
      </c>
      <c r="M154" s="3">
        <f ca="1">COUNTIFS('GRT Data'!$F$2:$F$78519,'Branch Summary'!F154,'GRT Data'!$A$2:$A$78519,'Branch Summary'!G154,'GRT Data'!$AU$2:$AU$78519,"PQM",'GRT Data'!$AR$2:$AR$78519,$L$3)</f>
        <v>0</v>
      </c>
      <c r="N154" s="3">
        <f t="shared" ca="1" si="17"/>
        <v>0</v>
      </c>
      <c r="O154" s="11" t="str">
        <f t="shared" ca="1" si="18"/>
        <v>-</v>
      </c>
      <c r="P154" s="40">
        <f>COUNTIF('Ujala Plus DB'!$A$2:$A$40166,'Branch Summary'!G154)</f>
        <v>1</v>
      </c>
      <c r="Q154" s="43">
        <f>SUMIF('Ujala Plus DB'!$A$2:$A$40166,'Branch Summary'!G154,'Ujala Plus DB'!$W$2:$W$40166)</f>
        <v>85000</v>
      </c>
      <c r="R154" s="40">
        <f>COUNTIFS('Priority Customer'!$B$2:$B$45498,'Branch Summary'!F154,'Priority Customer'!$D$2:$D$45498,'Branch Summary'!G154,'Priority Customer'!$BD$2:$BD$45498,"&lt;&gt;"&amp;"")</f>
        <v>1</v>
      </c>
      <c r="S154" s="43">
        <f>SUMIFS('Priority Customer'!$L$2:$L$45498,'Priority Customer'!$B$2:$B$45498,'Branch Summary'!F154,'Priority Customer'!$D$2:$D$45498,'Branch Summary'!G154,'Priority Customer'!$BD$2:$BD$45498,"&lt;&gt;"&amp;"")</f>
        <v>85000</v>
      </c>
      <c r="T154" s="40">
        <f ca="1">COUNTIFS('Priority Customer'!$B$2:$B$50000,'Branch Summary'!F154,'Priority Customer'!$D$2:$D$50000,'Branch Summary'!G154,'Priority Customer'!$Q$2:$Q$50000,"FTNR",'Priority Customer'!$Z$2:$Z$50000,"&lt;&gt;"&amp;"",'Priority Customer'!$BK$2:$BK$50000,TEXT(TODAY()-1,"mmm"))</f>
        <v>0</v>
      </c>
      <c r="U154" s="40">
        <f ca="1">COUNTIFS('Priority Customer'!$B$2:$B$50000,'Branch Summary'!F154,'Priority Customer'!$D$2:$D$50000,'Branch Summary'!G154,'Priority Customer'!$Z$2:$Z$50000,"&lt;&gt;"&amp;"",'Priority Customer'!$BK$2:$BK$50000,TEXT(TODAY()-1,"mmm"))</f>
        <v>1</v>
      </c>
      <c r="V154" s="26">
        <f t="shared" ca="1" si="19"/>
        <v>0</v>
      </c>
      <c r="W154" s="3">
        <f>COUNTIFS('FTNR Data'!$F$2:$F$49919,'Branch Summary'!F154,'FTNR Data'!$A$2:$A$49919,'Branch Summary'!G154,'FTNR Data'!$AX$2:$AX$49919,"Branch",'FTNR Data'!$S$2:$S$49919,"FTNR")</f>
        <v>0</v>
      </c>
      <c r="X154" s="3">
        <f>COUNTIFS('FTNR Data'!$F$2:$F$49919,'Branch Summary'!F154,'FTNR Data'!$A$2:$A$49919,'Branch Summary'!G154,'FTNR Data'!$AX$2:$AX$49919,"Branch")</f>
        <v>0</v>
      </c>
      <c r="Y154" s="11" t="str">
        <f t="shared" si="20"/>
        <v>-</v>
      </c>
      <c r="Z154" s="3">
        <f ca="1">COUNTIFS('FTNR Data'!$F$2:$F$49919,'Branch Summary'!F154,'FTNR Data'!$A$2:$A$49919,'Branch Summary'!G154,'FTNR Data'!$AX$2:$AX$49919,"PQM",'FTNR Data'!$S$2:$S$49919,"FTNR")+COUNTIFS('Priority Customer'!$B$2:$B$50000,'Branch Summary'!F154,'Priority Customer'!$D$2:$D$50000,'Branch Summary'!G154,'Priority Customer'!$Q$2:$Q$50000,"FTNR",'Priority Customer'!$Z$2:$Z$50000,"&lt;&gt;"&amp;"",'Priority Customer'!$BK$2:$BK$50000,TEXT(TODAY()-1,"mmm"))</f>
        <v>0</v>
      </c>
      <c r="AA154" s="3">
        <f ca="1">COUNTIFS('FTNR Data'!$F$2:$F$49919,'Branch Summary'!F154,'FTNR Data'!$A$2:$A$49919,'Branch Summary'!G154,'FTNR Data'!$AX$2:$AX$49919,"PQM")+COUNTIFS('Priority Customer'!$B$2:$B$50000,'Branch Summary'!F154,'Priority Customer'!$D$2:$D$50000,'Branch Summary'!G154,'Priority Customer'!$Z$2:$Z$50000,"&lt;&gt;"&amp;"",'Priority Customer'!$BK$2:$BK$50000,TEXT(TODAY()-1,"mmm"))</f>
        <v>4</v>
      </c>
      <c r="AB154" s="11">
        <f t="shared" ca="1" si="21"/>
        <v>0</v>
      </c>
      <c r="AC154" s="28">
        <f>IFERROR(COUNTIFS('GRT Data'!$F$2:$F$78519,'Branch Summary'!$F154,'GRT Data'!$A$2:$A$78519,'Branch Summary'!$G154,'GRT Data'!$AU$2:$AU$78519,"PQM",'GRT Data'!$CN$2:$CN$78519,0)/I154,"-")</f>
        <v>1</v>
      </c>
      <c r="AD154" s="28">
        <f>IFERROR(COUNTIFS('GRT Data'!$F$2:$F$78519,'Branch Summary'!$F154,'GRT Data'!$A$2:$A$78519,'Branch Summary'!$G154,'GRT Data'!$AU$2:$AU$78519,"PQM",'GRT Data'!$CN$2:$CN$78519,1)/I154,"-")</f>
        <v>0</v>
      </c>
      <c r="AE154" s="28">
        <f>IFERROR(COUNTIFS('GRT Data'!$F$2:$F$78519,'Branch Summary'!$F154,'GRT Data'!$A$2:$A$78519,'Branch Summary'!$G154,'GRT Data'!$AU$2:$AU$78519,"PQM",'GRT Data'!$CN$2:$CN$78519,2)/I154,"-")</f>
        <v>0</v>
      </c>
      <c r="AF154" s="28">
        <f>IFERROR(COUNTIFS('GRT Data'!$F$2:$F$78519,'Branch Summary'!$F154,'GRT Data'!$A$2:$A$78519,'Branch Summary'!$G154,'GRT Data'!$AU$2:$AU$78519,"PQM",'GRT Data'!$CN$2:$CN$78519,"&gt;"&amp;2)/I154,"-")</f>
        <v>0</v>
      </c>
    </row>
    <row r="155" spans="1:32" x14ac:dyDescent="0.35">
      <c r="A155" s="18" t="s">
        <v>773</v>
      </c>
      <c r="B155" s="18" t="s">
        <v>240</v>
      </c>
      <c r="C155" s="18" t="s">
        <v>789</v>
      </c>
      <c r="D155" s="18" t="s">
        <v>295</v>
      </c>
      <c r="E155" s="18" t="s">
        <v>547</v>
      </c>
      <c r="F155" s="19" t="s">
        <v>548</v>
      </c>
      <c r="G155" s="18" t="s">
        <v>921</v>
      </c>
      <c r="H155" s="3">
        <f>COUNTIFS('GRT Data'!$F$2:$F$78519,'Branch Summary'!F155,'GRT Data'!$A$2:$A$78519,'Branch Summary'!G155,'GRT Data'!$AU$2:$AU$78519,"Branch")</f>
        <v>8</v>
      </c>
      <c r="I155" s="3">
        <f>COUNTIFS('GRT Data'!$F$2:$F$78519,'Branch Summary'!F155,'GRT Data'!$A$2:$A$78519,'Branch Summary'!G155,'GRT Data'!$AU$2:$AU$78519,"PQM")</f>
        <v>6</v>
      </c>
      <c r="J155" s="3">
        <f t="shared" si="15"/>
        <v>14</v>
      </c>
      <c r="K155" s="11">
        <f t="shared" si="16"/>
        <v>0.42857142857142855</v>
      </c>
      <c r="L155" s="3">
        <f ca="1">COUNTIFS('GRT Data'!$F$2:$F$78519,'Branch Summary'!F155,'GRT Data'!$A$2:$A$78519,'Branch Summary'!G155,'GRT Data'!$AU$2:$AU$78519,"Branch",'GRT Data'!$AR$2:$AR$78519,$L$3)</f>
        <v>0</v>
      </c>
      <c r="M155" s="3">
        <f ca="1">COUNTIFS('GRT Data'!$F$2:$F$78519,'Branch Summary'!F155,'GRT Data'!$A$2:$A$78519,'Branch Summary'!G155,'GRT Data'!$AU$2:$AU$78519,"PQM",'GRT Data'!$AR$2:$AR$78519,$L$3)</f>
        <v>2</v>
      </c>
      <c r="N155" s="3">
        <f t="shared" ca="1" si="17"/>
        <v>2</v>
      </c>
      <c r="O155" s="11">
        <f t="shared" ca="1" si="18"/>
        <v>1</v>
      </c>
      <c r="P155" s="40">
        <f>COUNTIF('Ujala Plus DB'!$A$2:$A$40166,'Branch Summary'!G155)</f>
        <v>5</v>
      </c>
      <c r="Q155" s="43">
        <f>SUMIF('Ujala Plus DB'!$A$2:$A$40166,'Branch Summary'!G155,'Ujala Plus DB'!$W$2:$W$40166)</f>
        <v>367000</v>
      </c>
      <c r="R155" s="40">
        <f>COUNTIFS('Priority Customer'!$B$2:$B$45498,'Branch Summary'!F155,'Priority Customer'!$D$2:$D$45498,'Branch Summary'!G155,'Priority Customer'!$BD$2:$BD$45498,"&lt;&gt;"&amp;"")</f>
        <v>1</v>
      </c>
      <c r="S155" s="43">
        <f>SUMIFS('Priority Customer'!$L$2:$L$45498,'Priority Customer'!$B$2:$B$45498,'Branch Summary'!F155,'Priority Customer'!$D$2:$D$45498,'Branch Summary'!G155,'Priority Customer'!$BD$2:$BD$45498,"&lt;&gt;"&amp;"")</f>
        <v>75000</v>
      </c>
      <c r="T155" s="40">
        <f ca="1">COUNTIFS('Priority Customer'!$B$2:$B$50000,'Branch Summary'!F155,'Priority Customer'!$D$2:$D$50000,'Branch Summary'!G155,'Priority Customer'!$Q$2:$Q$50000,"FTNR",'Priority Customer'!$Z$2:$Z$50000,"&lt;&gt;"&amp;"",'Priority Customer'!$BK$2:$BK$50000,TEXT(TODAY()-1,"mmm"))</f>
        <v>1</v>
      </c>
      <c r="U155" s="40">
        <f ca="1">COUNTIFS('Priority Customer'!$B$2:$B$50000,'Branch Summary'!F155,'Priority Customer'!$D$2:$D$50000,'Branch Summary'!G155,'Priority Customer'!$Z$2:$Z$50000,"&lt;&gt;"&amp;"",'Priority Customer'!$BK$2:$BK$50000,TEXT(TODAY()-1,"mmm"))</f>
        <v>2</v>
      </c>
      <c r="V155" s="26">
        <f t="shared" ca="1" si="19"/>
        <v>0.5</v>
      </c>
      <c r="W155" s="3">
        <f>COUNTIFS('FTNR Data'!$F$2:$F$49919,'Branch Summary'!F155,'FTNR Data'!$A$2:$A$49919,'Branch Summary'!G155,'FTNR Data'!$AX$2:$AX$49919,"Branch",'FTNR Data'!$S$2:$S$49919,"FTNR")</f>
        <v>0</v>
      </c>
      <c r="X155" s="3">
        <f>COUNTIFS('FTNR Data'!$F$2:$F$49919,'Branch Summary'!F155,'FTNR Data'!$A$2:$A$49919,'Branch Summary'!G155,'FTNR Data'!$AX$2:$AX$49919,"Branch")</f>
        <v>6</v>
      </c>
      <c r="Y155" s="11">
        <f t="shared" si="20"/>
        <v>0</v>
      </c>
      <c r="Z155" s="3">
        <f ca="1">COUNTIFS('FTNR Data'!$F$2:$F$49919,'Branch Summary'!F155,'FTNR Data'!$A$2:$A$49919,'Branch Summary'!G155,'FTNR Data'!$AX$2:$AX$49919,"PQM",'FTNR Data'!$S$2:$S$49919,"FTNR")+COUNTIFS('Priority Customer'!$B$2:$B$50000,'Branch Summary'!F155,'Priority Customer'!$D$2:$D$50000,'Branch Summary'!G155,'Priority Customer'!$Q$2:$Q$50000,"FTNR",'Priority Customer'!$Z$2:$Z$50000,"&lt;&gt;"&amp;"",'Priority Customer'!$BK$2:$BK$50000,TEXT(TODAY()-1,"mmm"))</f>
        <v>1</v>
      </c>
      <c r="AA155" s="3">
        <f ca="1">COUNTIFS('FTNR Data'!$F$2:$F$49919,'Branch Summary'!F155,'FTNR Data'!$A$2:$A$49919,'Branch Summary'!G155,'FTNR Data'!$AX$2:$AX$49919,"PQM")+COUNTIFS('Priority Customer'!$B$2:$B$50000,'Branch Summary'!F155,'Priority Customer'!$D$2:$D$50000,'Branch Summary'!G155,'Priority Customer'!$Z$2:$Z$50000,"&lt;&gt;"&amp;"",'Priority Customer'!$BK$2:$BK$50000,TEXT(TODAY()-1,"mmm"))</f>
        <v>8</v>
      </c>
      <c r="AB155" s="11">
        <f t="shared" ca="1" si="21"/>
        <v>0.125</v>
      </c>
      <c r="AC155" s="28">
        <f>IFERROR(COUNTIFS('GRT Data'!$F$2:$F$78519,'Branch Summary'!$F155,'GRT Data'!$A$2:$A$78519,'Branch Summary'!$G155,'GRT Data'!$AU$2:$AU$78519,"PQM",'GRT Data'!$CN$2:$CN$78519,0)/I155,"-")</f>
        <v>1</v>
      </c>
      <c r="AD155" s="28">
        <f>IFERROR(COUNTIFS('GRT Data'!$F$2:$F$78519,'Branch Summary'!$F155,'GRT Data'!$A$2:$A$78519,'Branch Summary'!$G155,'GRT Data'!$AU$2:$AU$78519,"PQM",'GRT Data'!$CN$2:$CN$78519,1)/I155,"-")</f>
        <v>0</v>
      </c>
      <c r="AE155" s="28">
        <f>IFERROR(COUNTIFS('GRT Data'!$F$2:$F$78519,'Branch Summary'!$F155,'GRT Data'!$A$2:$A$78519,'Branch Summary'!$G155,'GRT Data'!$AU$2:$AU$78519,"PQM",'GRT Data'!$CN$2:$CN$78519,2)/I155,"-")</f>
        <v>0</v>
      </c>
      <c r="AF155" s="28">
        <f>IFERROR(COUNTIFS('GRT Data'!$F$2:$F$78519,'Branch Summary'!$F155,'GRT Data'!$A$2:$A$78519,'Branch Summary'!$G155,'GRT Data'!$AU$2:$AU$78519,"PQM",'GRT Data'!$CN$2:$CN$78519,"&gt;"&amp;2)/I155,"-")</f>
        <v>0</v>
      </c>
    </row>
    <row r="156" spans="1:32" x14ac:dyDescent="0.35">
      <c r="A156" s="18" t="s">
        <v>773</v>
      </c>
      <c r="B156" s="18" t="s">
        <v>15608</v>
      </c>
      <c r="C156" s="18" t="s">
        <v>789</v>
      </c>
      <c r="D156" s="18" t="s">
        <v>549</v>
      </c>
      <c r="E156" s="18" t="s">
        <v>553</v>
      </c>
      <c r="F156" s="19" t="s">
        <v>554</v>
      </c>
      <c r="G156" s="18" t="s">
        <v>228</v>
      </c>
      <c r="H156" s="3">
        <f>COUNTIFS('GRT Data'!$F$2:$F$78519,'Branch Summary'!F156,'GRT Data'!$A$2:$A$78519,'Branch Summary'!G156,'GRT Data'!$AU$2:$AU$78519,"Branch")</f>
        <v>2</v>
      </c>
      <c r="I156" s="3">
        <f>COUNTIFS('GRT Data'!$F$2:$F$78519,'Branch Summary'!F156,'GRT Data'!$A$2:$A$78519,'Branch Summary'!G156,'GRT Data'!$AU$2:$AU$78519,"PQM")</f>
        <v>9</v>
      </c>
      <c r="J156" s="3">
        <f t="shared" si="15"/>
        <v>11</v>
      </c>
      <c r="K156" s="11">
        <f t="shared" si="16"/>
        <v>0.81818181818181823</v>
      </c>
      <c r="L156" s="3">
        <f ca="1">COUNTIFS('GRT Data'!$F$2:$F$78519,'Branch Summary'!F156,'GRT Data'!$A$2:$A$78519,'Branch Summary'!G156,'GRT Data'!$AU$2:$AU$78519,"Branch",'GRT Data'!$AR$2:$AR$78519,$L$3)</f>
        <v>2</v>
      </c>
      <c r="M156" s="3">
        <f ca="1">COUNTIFS('GRT Data'!$F$2:$F$78519,'Branch Summary'!F156,'GRT Data'!$A$2:$A$78519,'Branch Summary'!G156,'GRT Data'!$AU$2:$AU$78519,"PQM",'GRT Data'!$AR$2:$AR$78519,$L$3)</f>
        <v>4</v>
      </c>
      <c r="N156" s="3">
        <f t="shared" ca="1" si="17"/>
        <v>6</v>
      </c>
      <c r="O156" s="11">
        <f t="shared" ca="1" si="18"/>
        <v>0.66666666666666663</v>
      </c>
      <c r="P156" s="40">
        <f>COUNTIF('Ujala Plus DB'!$A$2:$A$40166,'Branch Summary'!G156)</f>
        <v>5</v>
      </c>
      <c r="Q156" s="43">
        <f>SUMIF('Ujala Plus DB'!$A$2:$A$40166,'Branch Summary'!G156,'Ujala Plus DB'!$W$2:$W$40166)</f>
        <v>355000</v>
      </c>
      <c r="R156" s="40">
        <f>COUNTIFS('Priority Customer'!$B$2:$B$45498,'Branch Summary'!F156,'Priority Customer'!$D$2:$D$45498,'Branch Summary'!G156,'Priority Customer'!$BD$2:$BD$45498,"&lt;&gt;"&amp;"")</f>
        <v>2</v>
      </c>
      <c r="S156" s="43">
        <f>SUMIFS('Priority Customer'!$L$2:$L$45498,'Priority Customer'!$B$2:$B$45498,'Branch Summary'!F156,'Priority Customer'!$D$2:$D$45498,'Branch Summary'!G156,'Priority Customer'!$BD$2:$BD$45498,"&lt;&gt;"&amp;"")</f>
        <v>150000</v>
      </c>
      <c r="T156" s="40">
        <f ca="1">COUNTIFS('Priority Customer'!$B$2:$B$50000,'Branch Summary'!F156,'Priority Customer'!$D$2:$D$50000,'Branch Summary'!G156,'Priority Customer'!$Q$2:$Q$50000,"FTNR",'Priority Customer'!$Z$2:$Z$50000,"&lt;&gt;"&amp;"",'Priority Customer'!$BK$2:$BK$50000,TEXT(TODAY()-1,"mmm"))</f>
        <v>0</v>
      </c>
      <c r="U156" s="40">
        <f ca="1">COUNTIFS('Priority Customer'!$B$2:$B$50000,'Branch Summary'!F156,'Priority Customer'!$D$2:$D$50000,'Branch Summary'!G156,'Priority Customer'!$Z$2:$Z$50000,"&lt;&gt;"&amp;"",'Priority Customer'!$BK$2:$BK$50000,TEXT(TODAY()-1,"mmm"))</f>
        <v>3</v>
      </c>
      <c r="V156" s="26">
        <f t="shared" ca="1" si="19"/>
        <v>0</v>
      </c>
      <c r="W156" s="3">
        <f>COUNTIFS('FTNR Data'!$F$2:$F$49919,'Branch Summary'!F156,'FTNR Data'!$A$2:$A$49919,'Branch Summary'!G156,'FTNR Data'!$AX$2:$AX$49919,"Branch",'FTNR Data'!$S$2:$S$49919,"FTNR")</f>
        <v>0</v>
      </c>
      <c r="X156" s="3">
        <f>COUNTIFS('FTNR Data'!$F$2:$F$49919,'Branch Summary'!F156,'FTNR Data'!$A$2:$A$49919,'Branch Summary'!G156,'FTNR Data'!$AX$2:$AX$49919,"Branch")</f>
        <v>2</v>
      </c>
      <c r="Y156" s="11">
        <f t="shared" si="20"/>
        <v>0</v>
      </c>
      <c r="Z156" s="3">
        <f ca="1">COUNTIFS('FTNR Data'!$F$2:$F$49919,'Branch Summary'!F156,'FTNR Data'!$A$2:$A$49919,'Branch Summary'!G156,'FTNR Data'!$AX$2:$AX$49919,"PQM",'FTNR Data'!$S$2:$S$49919,"FTNR")+COUNTIFS('Priority Customer'!$B$2:$B$50000,'Branch Summary'!F156,'Priority Customer'!$D$2:$D$50000,'Branch Summary'!G156,'Priority Customer'!$Q$2:$Q$50000,"FTNR",'Priority Customer'!$Z$2:$Z$50000,"&lt;&gt;"&amp;"",'Priority Customer'!$BK$2:$BK$50000,TEXT(TODAY()-1,"mmm"))</f>
        <v>1</v>
      </c>
      <c r="AA156" s="3">
        <f ca="1">COUNTIFS('FTNR Data'!$F$2:$F$49919,'Branch Summary'!F156,'FTNR Data'!$A$2:$A$49919,'Branch Summary'!G156,'FTNR Data'!$AX$2:$AX$49919,"PQM")+COUNTIFS('Priority Customer'!$B$2:$B$50000,'Branch Summary'!F156,'Priority Customer'!$D$2:$D$50000,'Branch Summary'!G156,'Priority Customer'!$Z$2:$Z$50000,"&lt;&gt;"&amp;"",'Priority Customer'!$BK$2:$BK$50000,TEXT(TODAY()-1,"mmm"))</f>
        <v>10</v>
      </c>
      <c r="AB156" s="11">
        <f t="shared" ca="1" si="21"/>
        <v>0.1</v>
      </c>
      <c r="AC156" s="28">
        <f>IFERROR(COUNTIFS('GRT Data'!$F$2:$F$78519,'Branch Summary'!$F156,'GRT Data'!$A$2:$A$78519,'Branch Summary'!$G156,'GRT Data'!$AU$2:$AU$78519,"PQM",'GRT Data'!$CN$2:$CN$78519,0)/I156,"-")</f>
        <v>0.33333333333333331</v>
      </c>
      <c r="AD156" s="28">
        <f>IFERROR(COUNTIFS('GRT Data'!$F$2:$F$78519,'Branch Summary'!$F156,'GRT Data'!$A$2:$A$78519,'Branch Summary'!$G156,'GRT Data'!$AU$2:$AU$78519,"PQM",'GRT Data'!$CN$2:$CN$78519,1)/I156,"-")</f>
        <v>0.22222222222222221</v>
      </c>
      <c r="AE156" s="28">
        <f>IFERROR(COUNTIFS('GRT Data'!$F$2:$F$78519,'Branch Summary'!$F156,'GRT Data'!$A$2:$A$78519,'Branch Summary'!$G156,'GRT Data'!$AU$2:$AU$78519,"PQM",'GRT Data'!$CN$2:$CN$78519,2)/I156,"-")</f>
        <v>0</v>
      </c>
      <c r="AF156" s="28">
        <f>IFERROR(COUNTIFS('GRT Data'!$F$2:$F$78519,'Branch Summary'!$F156,'GRT Data'!$A$2:$A$78519,'Branch Summary'!$G156,'GRT Data'!$AU$2:$AU$78519,"PQM",'GRT Data'!$CN$2:$CN$78519,"&gt;"&amp;2)/I156,"-")</f>
        <v>0.44444444444444442</v>
      </c>
    </row>
    <row r="157" spans="1:32" x14ac:dyDescent="0.35">
      <c r="A157" s="18" t="s">
        <v>773</v>
      </c>
      <c r="B157" s="18" t="s">
        <v>15607</v>
      </c>
      <c r="C157" s="18" t="s">
        <v>789</v>
      </c>
      <c r="D157" s="18" t="s">
        <v>549</v>
      </c>
      <c r="E157" s="18" t="s">
        <v>595</v>
      </c>
      <c r="F157" s="19" t="s">
        <v>596</v>
      </c>
      <c r="G157" s="18" t="s">
        <v>250</v>
      </c>
      <c r="H157" s="3">
        <f>COUNTIFS('GRT Data'!$F$2:$F$78519,'Branch Summary'!F157,'GRT Data'!$A$2:$A$78519,'Branch Summary'!G157,'GRT Data'!$AU$2:$AU$78519,"Branch")</f>
        <v>0</v>
      </c>
      <c r="I157" s="3">
        <f>COUNTIFS('GRT Data'!$F$2:$F$78519,'Branch Summary'!F157,'GRT Data'!$A$2:$A$78519,'Branch Summary'!G157,'GRT Data'!$AU$2:$AU$78519,"PQM")</f>
        <v>9</v>
      </c>
      <c r="J157" s="3">
        <f t="shared" si="15"/>
        <v>9</v>
      </c>
      <c r="K157" s="11">
        <f t="shared" si="16"/>
        <v>1</v>
      </c>
      <c r="L157" s="3">
        <f ca="1">COUNTIFS('GRT Data'!$F$2:$F$78519,'Branch Summary'!F157,'GRT Data'!$A$2:$A$78519,'Branch Summary'!G157,'GRT Data'!$AU$2:$AU$78519,"Branch",'GRT Data'!$AR$2:$AR$78519,$L$3)</f>
        <v>0</v>
      </c>
      <c r="M157" s="3">
        <f ca="1">COUNTIFS('GRT Data'!$F$2:$F$78519,'Branch Summary'!F157,'GRT Data'!$A$2:$A$78519,'Branch Summary'!G157,'GRT Data'!$AU$2:$AU$78519,"PQM",'GRT Data'!$AR$2:$AR$78519,$L$3)</f>
        <v>0</v>
      </c>
      <c r="N157" s="3">
        <f t="shared" ca="1" si="17"/>
        <v>0</v>
      </c>
      <c r="O157" s="11" t="str">
        <f t="shared" ca="1" si="18"/>
        <v>-</v>
      </c>
      <c r="P157" s="40">
        <f>COUNTIF('Ujala Plus DB'!$A$2:$A$40166,'Branch Summary'!G157)</f>
        <v>5</v>
      </c>
      <c r="Q157" s="43">
        <f>SUMIF('Ujala Plus DB'!$A$2:$A$40166,'Branch Summary'!G157,'Ujala Plus DB'!$W$2:$W$40166)</f>
        <v>400000</v>
      </c>
      <c r="R157" s="40">
        <f>COUNTIFS('Priority Customer'!$B$2:$B$45498,'Branch Summary'!F157,'Priority Customer'!$D$2:$D$45498,'Branch Summary'!G157,'Priority Customer'!$BD$2:$BD$45498,"&lt;&gt;"&amp;"")</f>
        <v>4</v>
      </c>
      <c r="S157" s="43">
        <f>SUMIFS('Priority Customer'!$L$2:$L$45498,'Priority Customer'!$B$2:$B$45498,'Branch Summary'!F157,'Priority Customer'!$D$2:$D$45498,'Branch Summary'!G157,'Priority Customer'!$BD$2:$BD$45498,"&lt;&gt;"&amp;"")</f>
        <v>335000</v>
      </c>
      <c r="T157" s="40">
        <f ca="1">COUNTIFS('Priority Customer'!$B$2:$B$50000,'Branch Summary'!F157,'Priority Customer'!$D$2:$D$50000,'Branch Summary'!G157,'Priority Customer'!$Q$2:$Q$50000,"FTNR",'Priority Customer'!$Z$2:$Z$50000,"&lt;&gt;"&amp;"",'Priority Customer'!$BK$2:$BK$50000,TEXT(TODAY()-1,"mmm"))</f>
        <v>0</v>
      </c>
      <c r="U157" s="40">
        <f ca="1">COUNTIFS('Priority Customer'!$B$2:$B$50000,'Branch Summary'!F157,'Priority Customer'!$D$2:$D$50000,'Branch Summary'!G157,'Priority Customer'!$Z$2:$Z$50000,"&lt;&gt;"&amp;"",'Priority Customer'!$BK$2:$BK$50000,TEXT(TODAY()-1,"mmm"))</f>
        <v>4</v>
      </c>
      <c r="V157" s="26">
        <f t="shared" ca="1" si="19"/>
        <v>0</v>
      </c>
      <c r="W157" s="3">
        <f>COUNTIFS('FTNR Data'!$F$2:$F$49919,'Branch Summary'!F157,'FTNR Data'!$A$2:$A$49919,'Branch Summary'!G157,'FTNR Data'!$AX$2:$AX$49919,"Branch",'FTNR Data'!$S$2:$S$49919,"FTNR")</f>
        <v>0</v>
      </c>
      <c r="X157" s="3">
        <f>COUNTIFS('FTNR Data'!$F$2:$F$49919,'Branch Summary'!F157,'FTNR Data'!$A$2:$A$49919,'Branch Summary'!G157,'FTNR Data'!$AX$2:$AX$49919,"Branch")</f>
        <v>0</v>
      </c>
      <c r="Y157" s="11" t="str">
        <f t="shared" si="20"/>
        <v>-</v>
      </c>
      <c r="Z157" s="3">
        <f ca="1">COUNTIFS('FTNR Data'!$F$2:$F$49919,'Branch Summary'!F157,'FTNR Data'!$A$2:$A$49919,'Branch Summary'!G157,'FTNR Data'!$AX$2:$AX$49919,"PQM",'FTNR Data'!$S$2:$S$49919,"FTNR")+COUNTIFS('Priority Customer'!$B$2:$B$50000,'Branch Summary'!F157,'Priority Customer'!$D$2:$D$50000,'Branch Summary'!G157,'Priority Customer'!$Q$2:$Q$50000,"FTNR",'Priority Customer'!$Z$2:$Z$50000,"&lt;&gt;"&amp;"",'Priority Customer'!$BK$2:$BK$50000,TEXT(TODAY()-1,"mmm"))</f>
        <v>0</v>
      </c>
      <c r="AA157" s="3">
        <f ca="1">COUNTIFS('FTNR Data'!$F$2:$F$49919,'Branch Summary'!F157,'FTNR Data'!$A$2:$A$49919,'Branch Summary'!G157,'FTNR Data'!$AX$2:$AX$49919,"PQM")+COUNTIFS('Priority Customer'!$B$2:$B$50000,'Branch Summary'!F157,'Priority Customer'!$D$2:$D$50000,'Branch Summary'!G157,'Priority Customer'!$Z$2:$Z$50000,"&lt;&gt;"&amp;"",'Priority Customer'!$BK$2:$BK$50000,TEXT(TODAY()-1,"mmm"))</f>
        <v>15</v>
      </c>
      <c r="AB157" s="11">
        <f t="shared" ca="1" si="21"/>
        <v>0</v>
      </c>
      <c r="AC157" s="28">
        <f>IFERROR(COUNTIFS('GRT Data'!$F$2:$F$78519,'Branch Summary'!$F157,'GRT Data'!$A$2:$A$78519,'Branch Summary'!$G157,'GRT Data'!$AU$2:$AU$78519,"PQM",'GRT Data'!$CN$2:$CN$78519,0)/I157,"-")</f>
        <v>0.88888888888888884</v>
      </c>
      <c r="AD157" s="28">
        <f>IFERROR(COUNTIFS('GRT Data'!$F$2:$F$78519,'Branch Summary'!$F157,'GRT Data'!$A$2:$A$78519,'Branch Summary'!$G157,'GRT Data'!$AU$2:$AU$78519,"PQM",'GRT Data'!$CN$2:$CN$78519,1)/I157,"-")</f>
        <v>0.1111111111111111</v>
      </c>
      <c r="AE157" s="28">
        <f>IFERROR(COUNTIFS('GRT Data'!$F$2:$F$78519,'Branch Summary'!$F157,'GRT Data'!$A$2:$A$78519,'Branch Summary'!$G157,'GRT Data'!$AU$2:$AU$78519,"PQM",'GRT Data'!$CN$2:$CN$78519,2)/I157,"-")</f>
        <v>0</v>
      </c>
      <c r="AF157" s="28">
        <f>IFERROR(COUNTIFS('GRT Data'!$F$2:$F$78519,'Branch Summary'!$F157,'GRT Data'!$A$2:$A$78519,'Branch Summary'!$G157,'GRT Data'!$AU$2:$AU$78519,"PQM",'GRT Data'!$CN$2:$CN$78519,"&gt;"&amp;2)/I157,"-")</f>
        <v>0</v>
      </c>
    </row>
    <row r="158" spans="1:32" x14ac:dyDescent="0.35">
      <c r="A158" s="18" t="s">
        <v>773</v>
      </c>
      <c r="B158" s="18" t="s">
        <v>15637</v>
      </c>
      <c r="C158" s="18" t="s">
        <v>789</v>
      </c>
      <c r="D158" s="18" t="s">
        <v>549</v>
      </c>
      <c r="E158" s="18" t="s">
        <v>610</v>
      </c>
      <c r="F158" s="19" t="s">
        <v>611</v>
      </c>
      <c r="G158" s="18" t="s">
        <v>258</v>
      </c>
      <c r="H158" s="3">
        <f>COUNTIFS('GRT Data'!$F$2:$F$78519,'Branch Summary'!F158,'GRT Data'!$A$2:$A$78519,'Branch Summary'!G158,'GRT Data'!$AU$2:$AU$78519,"Branch")</f>
        <v>1</v>
      </c>
      <c r="I158" s="3">
        <f>COUNTIFS('GRT Data'!$F$2:$F$78519,'Branch Summary'!F158,'GRT Data'!$A$2:$A$78519,'Branch Summary'!G158,'GRT Data'!$AU$2:$AU$78519,"PQM")</f>
        <v>9</v>
      </c>
      <c r="J158" s="3">
        <f t="shared" si="15"/>
        <v>10</v>
      </c>
      <c r="K158" s="11">
        <f t="shared" si="16"/>
        <v>0.9</v>
      </c>
      <c r="L158" s="3">
        <f ca="1">COUNTIFS('GRT Data'!$F$2:$F$78519,'Branch Summary'!F158,'GRT Data'!$A$2:$A$78519,'Branch Summary'!G158,'GRT Data'!$AU$2:$AU$78519,"Branch",'GRT Data'!$AR$2:$AR$78519,$L$3)</f>
        <v>0</v>
      </c>
      <c r="M158" s="3">
        <f ca="1">COUNTIFS('GRT Data'!$F$2:$F$78519,'Branch Summary'!F158,'GRT Data'!$A$2:$A$78519,'Branch Summary'!G158,'GRT Data'!$AU$2:$AU$78519,"PQM",'GRT Data'!$AR$2:$AR$78519,$L$3)</f>
        <v>2</v>
      </c>
      <c r="N158" s="3">
        <f t="shared" ca="1" si="17"/>
        <v>2</v>
      </c>
      <c r="O158" s="11">
        <f t="shared" ca="1" si="18"/>
        <v>1</v>
      </c>
      <c r="P158" s="40">
        <f>COUNTIF('Ujala Plus DB'!$A$2:$A$40166,'Branch Summary'!G158)</f>
        <v>4</v>
      </c>
      <c r="Q158" s="43">
        <f>SUMIF('Ujala Plus DB'!$A$2:$A$40166,'Branch Summary'!G158,'Ujala Plus DB'!$W$2:$W$40166)</f>
        <v>312000</v>
      </c>
      <c r="R158" s="40">
        <f>COUNTIFS('Priority Customer'!$B$2:$B$45498,'Branch Summary'!F158,'Priority Customer'!$D$2:$D$45498,'Branch Summary'!G158,'Priority Customer'!$BD$2:$BD$45498,"&lt;&gt;"&amp;"")</f>
        <v>2</v>
      </c>
      <c r="S158" s="43">
        <f>SUMIFS('Priority Customer'!$L$2:$L$45498,'Priority Customer'!$B$2:$B$45498,'Branch Summary'!F158,'Priority Customer'!$D$2:$D$45498,'Branch Summary'!G158,'Priority Customer'!$BD$2:$BD$45498,"&lt;&gt;"&amp;"")</f>
        <v>155000</v>
      </c>
      <c r="T158" s="40">
        <f ca="1">COUNTIFS('Priority Customer'!$B$2:$B$50000,'Branch Summary'!F158,'Priority Customer'!$D$2:$D$50000,'Branch Summary'!G158,'Priority Customer'!$Q$2:$Q$50000,"FTNR",'Priority Customer'!$Z$2:$Z$50000,"&lt;&gt;"&amp;"",'Priority Customer'!$BK$2:$BK$50000,TEXT(TODAY()-1,"mmm"))</f>
        <v>0</v>
      </c>
      <c r="U158" s="40">
        <f ca="1">COUNTIFS('Priority Customer'!$B$2:$B$50000,'Branch Summary'!F158,'Priority Customer'!$D$2:$D$50000,'Branch Summary'!G158,'Priority Customer'!$Z$2:$Z$50000,"&lt;&gt;"&amp;"",'Priority Customer'!$BK$2:$BK$50000,TEXT(TODAY()-1,"mmm"))</f>
        <v>2</v>
      </c>
      <c r="V158" s="26">
        <f t="shared" ca="1" si="19"/>
        <v>0</v>
      </c>
      <c r="W158" s="3">
        <f>COUNTIFS('FTNR Data'!$F$2:$F$49919,'Branch Summary'!F158,'FTNR Data'!$A$2:$A$49919,'Branch Summary'!G158,'FTNR Data'!$AX$2:$AX$49919,"Branch",'FTNR Data'!$S$2:$S$49919,"FTNR")</f>
        <v>0</v>
      </c>
      <c r="X158" s="3">
        <f>COUNTIFS('FTNR Data'!$F$2:$F$49919,'Branch Summary'!F158,'FTNR Data'!$A$2:$A$49919,'Branch Summary'!G158,'FTNR Data'!$AX$2:$AX$49919,"Branch")</f>
        <v>1</v>
      </c>
      <c r="Y158" s="11">
        <f t="shared" si="20"/>
        <v>0</v>
      </c>
      <c r="Z158" s="3">
        <f ca="1">COUNTIFS('FTNR Data'!$F$2:$F$49919,'Branch Summary'!F158,'FTNR Data'!$A$2:$A$49919,'Branch Summary'!G158,'FTNR Data'!$AX$2:$AX$49919,"PQM",'FTNR Data'!$S$2:$S$49919,"FTNR")+COUNTIFS('Priority Customer'!$B$2:$B$50000,'Branch Summary'!F158,'Priority Customer'!$D$2:$D$50000,'Branch Summary'!G158,'Priority Customer'!$Q$2:$Q$50000,"FTNR",'Priority Customer'!$Z$2:$Z$50000,"&lt;&gt;"&amp;"",'Priority Customer'!$BK$2:$BK$50000,TEXT(TODAY()-1,"mmm"))</f>
        <v>0</v>
      </c>
      <c r="AA158" s="3">
        <f ca="1">COUNTIFS('FTNR Data'!$F$2:$F$49919,'Branch Summary'!F158,'FTNR Data'!$A$2:$A$49919,'Branch Summary'!G158,'FTNR Data'!$AX$2:$AX$49919,"PQM")+COUNTIFS('Priority Customer'!$B$2:$B$50000,'Branch Summary'!F158,'Priority Customer'!$D$2:$D$50000,'Branch Summary'!G158,'Priority Customer'!$Z$2:$Z$50000,"&lt;&gt;"&amp;"",'Priority Customer'!$BK$2:$BK$50000,TEXT(TODAY()-1,"mmm"))</f>
        <v>11</v>
      </c>
      <c r="AB158" s="11">
        <f t="shared" ca="1" si="21"/>
        <v>0</v>
      </c>
      <c r="AC158" s="28">
        <f>IFERROR(COUNTIFS('GRT Data'!$F$2:$F$78519,'Branch Summary'!$F158,'GRT Data'!$A$2:$A$78519,'Branch Summary'!$G158,'GRT Data'!$AU$2:$AU$78519,"PQM",'GRT Data'!$CN$2:$CN$78519,0)/I158,"-")</f>
        <v>0.44444444444444442</v>
      </c>
      <c r="AD158" s="28">
        <f>IFERROR(COUNTIFS('GRT Data'!$F$2:$F$78519,'Branch Summary'!$F158,'GRT Data'!$A$2:$A$78519,'Branch Summary'!$G158,'GRT Data'!$AU$2:$AU$78519,"PQM",'GRT Data'!$CN$2:$CN$78519,1)/I158,"-")</f>
        <v>0.44444444444444442</v>
      </c>
      <c r="AE158" s="28">
        <f>IFERROR(COUNTIFS('GRT Data'!$F$2:$F$78519,'Branch Summary'!$F158,'GRT Data'!$A$2:$A$78519,'Branch Summary'!$G158,'GRT Data'!$AU$2:$AU$78519,"PQM",'GRT Data'!$CN$2:$CN$78519,2)/I158,"-")</f>
        <v>0</v>
      </c>
      <c r="AF158" s="28">
        <f>IFERROR(COUNTIFS('GRT Data'!$F$2:$F$78519,'Branch Summary'!$F158,'GRT Data'!$A$2:$A$78519,'Branch Summary'!$G158,'GRT Data'!$AU$2:$AU$78519,"PQM",'GRT Data'!$CN$2:$CN$78519,"&gt;"&amp;2)/I158,"-")</f>
        <v>0.1111111111111111</v>
      </c>
    </row>
    <row r="159" spans="1:32" x14ac:dyDescent="0.35">
      <c r="A159" s="18" t="s">
        <v>824</v>
      </c>
      <c r="B159" s="18" t="s">
        <v>15638</v>
      </c>
      <c r="C159" s="18" t="s">
        <v>795</v>
      </c>
      <c r="D159" s="18" t="s">
        <v>493</v>
      </c>
      <c r="E159" s="18" t="s">
        <v>770</v>
      </c>
      <c r="F159" s="19" t="s">
        <v>771</v>
      </c>
      <c r="G159" s="18" t="s">
        <v>769</v>
      </c>
      <c r="H159" s="3">
        <f>COUNTIFS('GRT Data'!$F$2:$F$78519,'Branch Summary'!F159,'GRT Data'!$A$2:$A$78519,'Branch Summary'!G159,'GRT Data'!$AU$2:$AU$78519,"Branch")</f>
        <v>0</v>
      </c>
      <c r="I159" s="3">
        <f>COUNTIFS('GRT Data'!$F$2:$F$78519,'Branch Summary'!F159,'GRT Data'!$A$2:$A$78519,'Branch Summary'!G159,'GRT Data'!$AU$2:$AU$78519,"PQM")</f>
        <v>1</v>
      </c>
      <c r="J159" s="3">
        <f t="shared" si="15"/>
        <v>1</v>
      </c>
      <c r="K159" s="11">
        <f t="shared" si="16"/>
        <v>1</v>
      </c>
      <c r="L159" s="3">
        <f ca="1">COUNTIFS('GRT Data'!$F$2:$F$78519,'Branch Summary'!F159,'GRT Data'!$A$2:$A$78519,'Branch Summary'!G159,'GRT Data'!$AU$2:$AU$78519,"Branch",'GRT Data'!$AR$2:$AR$78519,$L$3)</f>
        <v>0</v>
      </c>
      <c r="M159" s="3">
        <f ca="1">COUNTIFS('GRT Data'!$F$2:$F$78519,'Branch Summary'!F159,'GRT Data'!$A$2:$A$78519,'Branch Summary'!G159,'GRT Data'!$AU$2:$AU$78519,"PQM",'GRT Data'!$AR$2:$AR$78519,$L$3)</f>
        <v>0</v>
      </c>
      <c r="N159" s="3">
        <f t="shared" ca="1" si="17"/>
        <v>0</v>
      </c>
      <c r="O159" s="11" t="str">
        <f t="shared" ca="1" si="18"/>
        <v>-</v>
      </c>
      <c r="P159" s="40">
        <f>COUNTIF('Ujala Plus DB'!$A$2:$A$40166,'Branch Summary'!G159)</f>
        <v>0</v>
      </c>
      <c r="Q159" s="43">
        <f>SUMIF('Ujala Plus DB'!$A$2:$A$40166,'Branch Summary'!G159,'Ujala Plus DB'!$W$2:$W$40166)</f>
        <v>0</v>
      </c>
      <c r="R159" s="40">
        <f>COUNTIFS('Priority Customer'!$B$2:$B$45498,'Branch Summary'!F159,'Priority Customer'!$D$2:$D$45498,'Branch Summary'!G159,'Priority Customer'!$BD$2:$BD$45498,"&lt;&gt;"&amp;"")</f>
        <v>0</v>
      </c>
      <c r="S159" s="43">
        <f>SUMIFS('Priority Customer'!$L$2:$L$45498,'Priority Customer'!$B$2:$B$45498,'Branch Summary'!F159,'Priority Customer'!$D$2:$D$45498,'Branch Summary'!G159,'Priority Customer'!$BD$2:$BD$45498,"&lt;&gt;"&amp;"")</f>
        <v>0</v>
      </c>
      <c r="T159" s="40">
        <f ca="1">COUNTIFS('Priority Customer'!$B$2:$B$50000,'Branch Summary'!F159,'Priority Customer'!$D$2:$D$50000,'Branch Summary'!G159,'Priority Customer'!$Q$2:$Q$50000,"FTNR",'Priority Customer'!$Z$2:$Z$50000,"&lt;&gt;"&amp;"",'Priority Customer'!$BK$2:$BK$50000,TEXT(TODAY()-1,"mmm"))</f>
        <v>0</v>
      </c>
      <c r="U159" s="40">
        <f ca="1">COUNTIFS('Priority Customer'!$B$2:$B$50000,'Branch Summary'!F159,'Priority Customer'!$D$2:$D$50000,'Branch Summary'!G159,'Priority Customer'!$Z$2:$Z$50000,"&lt;&gt;"&amp;"",'Priority Customer'!$BK$2:$BK$50000,TEXT(TODAY()-1,"mmm"))</f>
        <v>0</v>
      </c>
      <c r="V159" s="26" t="str">
        <f t="shared" ca="1" si="19"/>
        <v>-</v>
      </c>
      <c r="W159" s="3">
        <f>COUNTIFS('FTNR Data'!$F$2:$F$49919,'Branch Summary'!F159,'FTNR Data'!$A$2:$A$49919,'Branch Summary'!G159,'FTNR Data'!$AX$2:$AX$49919,"Branch",'FTNR Data'!$S$2:$S$49919,"FTNR")</f>
        <v>0</v>
      </c>
      <c r="X159" s="3">
        <f>COUNTIFS('FTNR Data'!$F$2:$F$49919,'Branch Summary'!F159,'FTNR Data'!$A$2:$A$49919,'Branch Summary'!G159,'FTNR Data'!$AX$2:$AX$49919,"Branch")</f>
        <v>0</v>
      </c>
      <c r="Y159" s="11" t="str">
        <f t="shared" si="20"/>
        <v>-</v>
      </c>
      <c r="Z159" s="3">
        <f ca="1">COUNTIFS('FTNR Data'!$F$2:$F$49919,'Branch Summary'!F159,'FTNR Data'!$A$2:$A$49919,'Branch Summary'!G159,'FTNR Data'!$AX$2:$AX$49919,"PQM",'FTNR Data'!$S$2:$S$49919,"FTNR")+COUNTIFS('Priority Customer'!$B$2:$B$50000,'Branch Summary'!F159,'Priority Customer'!$D$2:$D$50000,'Branch Summary'!G159,'Priority Customer'!$Q$2:$Q$50000,"FTNR",'Priority Customer'!$Z$2:$Z$50000,"&lt;&gt;"&amp;"",'Priority Customer'!$BK$2:$BK$50000,TEXT(TODAY()-1,"mmm"))</f>
        <v>0</v>
      </c>
      <c r="AA159" s="3">
        <f ca="1">COUNTIFS('FTNR Data'!$F$2:$F$49919,'Branch Summary'!F159,'FTNR Data'!$A$2:$A$49919,'Branch Summary'!G159,'FTNR Data'!$AX$2:$AX$49919,"PQM")+COUNTIFS('Priority Customer'!$B$2:$B$50000,'Branch Summary'!F159,'Priority Customer'!$D$2:$D$50000,'Branch Summary'!G159,'Priority Customer'!$Z$2:$Z$50000,"&lt;&gt;"&amp;"",'Priority Customer'!$BK$2:$BK$50000,TEXT(TODAY()-1,"mmm"))</f>
        <v>1</v>
      </c>
      <c r="AB159" s="11">
        <f t="shared" ca="1" si="21"/>
        <v>0</v>
      </c>
      <c r="AC159" s="28">
        <f>IFERROR(COUNTIFS('GRT Data'!$F$2:$F$78519,'Branch Summary'!$F159,'GRT Data'!$A$2:$A$78519,'Branch Summary'!$G159,'GRT Data'!$AU$2:$AU$78519,"PQM",'GRT Data'!$CN$2:$CN$78519,0)/I159,"-")</f>
        <v>1</v>
      </c>
      <c r="AD159" s="28">
        <f>IFERROR(COUNTIFS('GRT Data'!$F$2:$F$78519,'Branch Summary'!$F159,'GRT Data'!$A$2:$A$78519,'Branch Summary'!$G159,'GRT Data'!$AU$2:$AU$78519,"PQM",'GRT Data'!$CN$2:$CN$78519,1)/I159,"-")</f>
        <v>0</v>
      </c>
      <c r="AE159" s="28">
        <f>IFERROR(COUNTIFS('GRT Data'!$F$2:$F$78519,'Branch Summary'!$F159,'GRT Data'!$A$2:$A$78519,'Branch Summary'!$G159,'GRT Data'!$AU$2:$AU$78519,"PQM",'GRT Data'!$CN$2:$CN$78519,2)/I159,"-")</f>
        <v>0</v>
      </c>
      <c r="AF159" s="28">
        <f>IFERROR(COUNTIFS('GRT Data'!$F$2:$F$78519,'Branch Summary'!$F159,'GRT Data'!$A$2:$A$78519,'Branch Summary'!$G159,'GRT Data'!$AU$2:$AU$78519,"PQM",'GRT Data'!$CN$2:$CN$78519,"&gt;"&amp;2)/I159,"-")</f>
        <v>0</v>
      </c>
    </row>
    <row r="160" spans="1:32" x14ac:dyDescent="0.35">
      <c r="A160" s="18" t="s">
        <v>824</v>
      </c>
      <c r="B160" s="18" t="s">
        <v>15639</v>
      </c>
      <c r="C160" s="18" t="s">
        <v>795</v>
      </c>
      <c r="D160" s="18" t="s">
        <v>493</v>
      </c>
      <c r="E160" s="18" t="s">
        <v>796</v>
      </c>
      <c r="F160" s="19" t="s">
        <v>799</v>
      </c>
      <c r="G160" s="18" t="s">
        <v>802</v>
      </c>
      <c r="H160" s="3">
        <f>COUNTIFS('GRT Data'!$F$2:$F$78519,'Branch Summary'!F160,'GRT Data'!$A$2:$A$78519,'Branch Summary'!G160,'GRT Data'!$AU$2:$AU$78519,"Branch")</f>
        <v>0</v>
      </c>
      <c r="I160" s="3">
        <f>COUNTIFS('GRT Data'!$F$2:$F$78519,'Branch Summary'!F160,'GRT Data'!$A$2:$A$78519,'Branch Summary'!G160,'GRT Data'!$AU$2:$AU$78519,"PQM")</f>
        <v>5</v>
      </c>
      <c r="J160" s="3">
        <f t="shared" si="15"/>
        <v>5</v>
      </c>
      <c r="K160" s="11">
        <f t="shared" si="16"/>
        <v>1</v>
      </c>
      <c r="L160" s="3">
        <f ca="1">COUNTIFS('GRT Data'!$F$2:$F$78519,'Branch Summary'!F160,'GRT Data'!$A$2:$A$78519,'Branch Summary'!G160,'GRT Data'!$AU$2:$AU$78519,"Branch",'GRT Data'!$AR$2:$AR$78519,$L$3)</f>
        <v>0</v>
      </c>
      <c r="M160" s="3">
        <f ca="1">COUNTIFS('GRT Data'!$F$2:$F$78519,'Branch Summary'!F160,'GRT Data'!$A$2:$A$78519,'Branch Summary'!G160,'GRT Data'!$AU$2:$AU$78519,"PQM",'GRT Data'!$AR$2:$AR$78519,$L$3)</f>
        <v>2</v>
      </c>
      <c r="N160" s="3">
        <f t="shared" ca="1" si="17"/>
        <v>2</v>
      </c>
      <c r="O160" s="11">
        <f t="shared" ca="1" si="18"/>
        <v>1</v>
      </c>
      <c r="P160" s="40">
        <f>COUNTIF('Ujala Plus DB'!$A$2:$A$40166,'Branch Summary'!G160)</f>
        <v>1</v>
      </c>
      <c r="Q160" s="43">
        <f>SUMIF('Ujala Plus DB'!$A$2:$A$40166,'Branch Summary'!G160,'Ujala Plus DB'!$W$2:$W$40166)</f>
        <v>77000</v>
      </c>
      <c r="R160" s="40">
        <f>COUNTIFS('Priority Customer'!$B$2:$B$45498,'Branch Summary'!F160,'Priority Customer'!$D$2:$D$45498,'Branch Summary'!G160,'Priority Customer'!$BD$2:$BD$45498,"&lt;&gt;"&amp;"")</f>
        <v>1</v>
      </c>
      <c r="S160" s="43">
        <f>SUMIFS('Priority Customer'!$L$2:$L$45498,'Priority Customer'!$B$2:$B$45498,'Branch Summary'!F160,'Priority Customer'!$D$2:$D$45498,'Branch Summary'!G160,'Priority Customer'!$BD$2:$BD$45498,"&lt;&gt;"&amp;"")</f>
        <v>77000</v>
      </c>
      <c r="T160" s="40">
        <f ca="1">COUNTIFS('Priority Customer'!$B$2:$B$50000,'Branch Summary'!F160,'Priority Customer'!$D$2:$D$50000,'Branch Summary'!G160,'Priority Customer'!$Q$2:$Q$50000,"FTNR",'Priority Customer'!$Z$2:$Z$50000,"&lt;&gt;"&amp;"",'Priority Customer'!$BK$2:$BK$50000,TEXT(TODAY()-1,"mmm"))</f>
        <v>0</v>
      </c>
      <c r="U160" s="40">
        <f ca="1">COUNTIFS('Priority Customer'!$B$2:$B$50000,'Branch Summary'!F160,'Priority Customer'!$D$2:$D$50000,'Branch Summary'!G160,'Priority Customer'!$Z$2:$Z$50000,"&lt;&gt;"&amp;"",'Priority Customer'!$BK$2:$BK$50000,TEXT(TODAY()-1,"mmm"))</f>
        <v>1</v>
      </c>
      <c r="V160" s="26">
        <f t="shared" ca="1" si="19"/>
        <v>0</v>
      </c>
      <c r="W160" s="3">
        <f>COUNTIFS('FTNR Data'!$F$2:$F$49919,'Branch Summary'!F160,'FTNR Data'!$A$2:$A$49919,'Branch Summary'!G160,'FTNR Data'!$AX$2:$AX$49919,"Branch",'FTNR Data'!$S$2:$S$49919,"FTNR")</f>
        <v>0</v>
      </c>
      <c r="X160" s="3">
        <f>COUNTIFS('FTNR Data'!$F$2:$F$49919,'Branch Summary'!F160,'FTNR Data'!$A$2:$A$49919,'Branch Summary'!G160,'FTNR Data'!$AX$2:$AX$49919,"Branch")</f>
        <v>0</v>
      </c>
      <c r="Y160" s="11" t="str">
        <f t="shared" si="20"/>
        <v>-</v>
      </c>
      <c r="Z160" s="3">
        <f ca="1">COUNTIFS('FTNR Data'!$F$2:$F$49919,'Branch Summary'!F160,'FTNR Data'!$A$2:$A$49919,'Branch Summary'!G160,'FTNR Data'!$AX$2:$AX$49919,"PQM",'FTNR Data'!$S$2:$S$49919,"FTNR")+COUNTIFS('Priority Customer'!$B$2:$B$50000,'Branch Summary'!F160,'Priority Customer'!$D$2:$D$50000,'Branch Summary'!G160,'Priority Customer'!$Q$2:$Q$50000,"FTNR",'Priority Customer'!$Z$2:$Z$50000,"&lt;&gt;"&amp;"",'Priority Customer'!$BK$2:$BK$50000,TEXT(TODAY()-1,"mmm"))</f>
        <v>0</v>
      </c>
      <c r="AA160" s="3">
        <f ca="1">COUNTIFS('FTNR Data'!$F$2:$F$49919,'Branch Summary'!F160,'FTNR Data'!$A$2:$A$49919,'Branch Summary'!G160,'FTNR Data'!$AX$2:$AX$49919,"PQM")+COUNTIFS('Priority Customer'!$B$2:$B$50000,'Branch Summary'!F160,'Priority Customer'!$D$2:$D$50000,'Branch Summary'!G160,'Priority Customer'!$Z$2:$Z$50000,"&lt;&gt;"&amp;"",'Priority Customer'!$BK$2:$BK$50000,TEXT(TODAY()-1,"mmm"))</f>
        <v>6</v>
      </c>
      <c r="AB160" s="11">
        <f t="shared" ca="1" si="21"/>
        <v>0</v>
      </c>
      <c r="AC160" s="28">
        <f>IFERROR(COUNTIFS('GRT Data'!$F$2:$F$78519,'Branch Summary'!$F160,'GRT Data'!$A$2:$A$78519,'Branch Summary'!$G160,'GRT Data'!$AU$2:$AU$78519,"PQM",'GRT Data'!$CN$2:$CN$78519,0)/I160,"-")</f>
        <v>0.8</v>
      </c>
      <c r="AD160" s="28">
        <f>IFERROR(COUNTIFS('GRT Data'!$F$2:$F$78519,'Branch Summary'!$F160,'GRT Data'!$A$2:$A$78519,'Branch Summary'!$G160,'GRT Data'!$AU$2:$AU$78519,"PQM",'GRT Data'!$CN$2:$CN$78519,1)/I160,"-")</f>
        <v>0.2</v>
      </c>
      <c r="AE160" s="28">
        <f>IFERROR(COUNTIFS('GRT Data'!$F$2:$F$78519,'Branch Summary'!$F160,'GRT Data'!$A$2:$A$78519,'Branch Summary'!$G160,'GRT Data'!$AU$2:$AU$78519,"PQM",'GRT Data'!$CN$2:$CN$78519,2)/I160,"-")</f>
        <v>0</v>
      </c>
      <c r="AF160" s="28">
        <f>IFERROR(COUNTIFS('GRT Data'!$F$2:$F$78519,'Branch Summary'!$F160,'GRT Data'!$A$2:$A$78519,'Branch Summary'!$G160,'GRT Data'!$AU$2:$AU$78519,"PQM",'GRT Data'!$CN$2:$CN$78519,"&gt;"&amp;2)/I160,"-")</f>
        <v>0</v>
      </c>
    </row>
    <row r="161" spans="1:32" x14ac:dyDescent="0.35">
      <c r="A161" s="18" t="s">
        <v>826</v>
      </c>
      <c r="B161" s="18" t="s">
        <v>838</v>
      </c>
      <c r="C161" s="18" t="s">
        <v>791</v>
      </c>
      <c r="D161" s="18" t="s">
        <v>518</v>
      </c>
      <c r="E161" s="18" t="s">
        <v>814</v>
      </c>
      <c r="F161" s="19" t="s">
        <v>813</v>
      </c>
      <c r="G161" s="18" t="s">
        <v>815</v>
      </c>
      <c r="H161" s="3">
        <f>COUNTIFS('GRT Data'!$F$2:$F$78519,'Branch Summary'!F161,'GRT Data'!$A$2:$A$78519,'Branch Summary'!G161,'GRT Data'!$AU$2:$AU$78519,"Branch")</f>
        <v>7</v>
      </c>
      <c r="I161" s="3">
        <f>COUNTIFS('GRT Data'!$F$2:$F$78519,'Branch Summary'!F161,'GRT Data'!$A$2:$A$78519,'Branch Summary'!G161,'GRT Data'!$AU$2:$AU$78519,"PQM")</f>
        <v>0</v>
      </c>
      <c r="J161" s="3">
        <f t="shared" si="15"/>
        <v>7</v>
      </c>
      <c r="K161" s="11">
        <f t="shared" si="16"/>
        <v>0</v>
      </c>
      <c r="L161" s="3">
        <f ca="1">COUNTIFS('GRT Data'!$F$2:$F$78519,'Branch Summary'!F161,'GRT Data'!$A$2:$A$78519,'Branch Summary'!G161,'GRT Data'!$AU$2:$AU$78519,"Branch",'GRT Data'!$AR$2:$AR$78519,$L$3)</f>
        <v>1</v>
      </c>
      <c r="M161" s="3">
        <f ca="1">COUNTIFS('GRT Data'!$F$2:$F$78519,'Branch Summary'!F161,'GRT Data'!$A$2:$A$78519,'Branch Summary'!G161,'GRT Data'!$AU$2:$AU$78519,"PQM",'GRT Data'!$AR$2:$AR$78519,$L$3)</f>
        <v>0</v>
      </c>
      <c r="N161" s="3">
        <f t="shared" ca="1" si="17"/>
        <v>1</v>
      </c>
      <c r="O161" s="11">
        <f t="shared" ca="1" si="18"/>
        <v>0</v>
      </c>
      <c r="P161" s="40">
        <f>COUNTIF('Ujala Plus DB'!$A$2:$A$40166,'Branch Summary'!G161)</f>
        <v>3</v>
      </c>
      <c r="Q161" s="43">
        <f>SUMIF('Ujala Plus DB'!$A$2:$A$40166,'Branch Summary'!G161,'Ujala Plus DB'!$W$2:$W$40166)</f>
        <v>210000</v>
      </c>
      <c r="R161" s="40">
        <f>COUNTIFS('Priority Customer'!$B$2:$B$45498,'Branch Summary'!F161,'Priority Customer'!$D$2:$D$45498,'Branch Summary'!G161,'Priority Customer'!$BD$2:$BD$45498,"&lt;&gt;"&amp;"")</f>
        <v>0</v>
      </c>
      <c r="S161" s="43">
        <f>SUMIFS('Priority Customer'!$L$2:$L$45498,'Priority Customer'!$B$2:$B$45498,'Branch Summary'!F161,'Priority Customer'!$D$2:$D$45498,'Branch Summary'!G161,'Priority Customer'!$BD$2:$BD$45498,"&lt;&gt;"&amp;"")</f>
        <v>0</v>
      </c>
      <c r="T161" s="40">
        <f ca="1">COUNTIFS('Priority Customer'!$B$2:$B$50000,'Branch Summary'!F161,'Priority Customer'!$D$2:$D$50000,'Branch Summary'!G161,'Priority Customer'!$Q$2:$Q$50000,"FTNR",'Priority Customer'!$Z$2:$Z$50000,"&lt;&gt;"&amp;"",'Priority Customer'!$BK$2:$BK$50000,TEXT(TODAY()-1,"mmm"))</f>
        <v>0</v>
      </c>
      <c r="U161" s="40">
        <f ca="1">COUNTIFS('Priority Customer'!$B$2:$B$50000,'Branch Summary'!F161,'Priority Customer'!$D$2:$D$50000,'Branch Summary'!G161,'Priority Customer'!$Z$2:$Z$50000,"&lt;&gt;"&amp;"",'Priority Customer'!$BK$2:$BK$50000,TEXT(TODAY()-1,"mmm"))</f>
        <v>0</v>
      </c>
      <c r="V161" s="26" t="str">
        <f t="shared" ca="1" si="19"/>
        <v>-</v>
      </c>
      <c r="W161" s="3">
        <f>COUNTIFS('FTNR Data'!$F$2:$F$49919,'Branch Summary'!F161,'FTNR Data'!$A$2:$A$49919,'Branch Summary'!G161,'FTNR Data'!$AX$2:$AX$49919,"Branch",'FTNR Data'!$S$2:$S$49919,"FTNR")</f>
        <v>3</v>
      </c>
      <c r="X161" s="3">
        <f>COUNTIFS('FTNR Data'!$F$2:$F$49919,'Branch Summary'!F161,'FTNR Data'!$A$2:$A$49919,'Branch Summary'!G161,'FTNR Data'!$AX$2:$AX$49919,"Branch")</f>
        <v>7</v>
      </c>
      <c r="Y161" s="11">
        <f t="shared" si="20"/>
        <v>0.42857142857142855</v>
      </c>
      <c r="Z161" s="3">
        <f ca="1">COUNTIFS('FTNR Data'!$F$2:$F$49919,'Branch Summary'!F161,'FTNR Data'!$A$2:$A$49919,'Branch Summary'!G161,'FTNR Data'!$AX$2:$AX$49919,"PQM",'FTNR Data'!$S$2:$S$49919,"FTNR")+COUNTIFS('Priority Customer'!$B$2:$B$50000,'Branch Summary'!F161,'Priority Customer'!$D$2:$D$50000,'Branch Summary'!G161,'Priority Customer'!$Q$2:$Q$50000,"FTNR",'Priority Customer'!$Z$2:$Z$50000,"&lt;&gt;"&amp;"",'Priority Customer'!$BK$2:$BK$50000,TEXT(TODAY()-1,"mmm"))</f>
        <v>0</v>
      </c>
      <c r="AA161" s="3">
        <f ca="1">COUNTIFS('FTNR Data'!$F$2:$F$49919,'Branch Summary'!F161,'FTNR Data'!$A$2:$A$49919,'Branch Summary'!G161,'FTNR Data'!$AX$2:$AX$49919,"PQM")+COUNTIFS('Priority Customer'!$B$2:$B$50000,'Branch Summary'!F161,'Priority Customer'!$D$2:$D$50000,'Branch Summary'!G161,'Priority Customer'!$Z$2:$Z$50000,"&lt;&gt;"&amp;"",'Priority Customer'!$BK$2:$BK$50000,TEXT(TODAY()-1,"mmm"))</f>
        <v>0</v>
      </c>
      <c r="AB161" s="11" t="str">
        <f t="shared" ca="1" si="21"/>
        <v>-</v>
      </c>
      <c r="AC161" s="28" t="str">
        <f>IFERROR(COUNTIFS('GRT Data'!$F$2:$F$78519,'Branch Summary'!$F161,'GRT Data'!$A$2:$A$78519,'Branch Summary'!$G161,'GRT Data'!$AU$2:$AU$78519,"PQM",'GRT Data'!$CN$2:$CN$78519,0)/I161,"-")</f>
        <v>-</v>
      </c>
      <c r="AD161" s="28" t="str">
        <f>IFERROR(COUNTIFS('GRT Data'!$F$2:$F$78519,'Branch Summary'!$F161,'GRT Data'!$A$2:$A$78519,'Branch Summary'!$G161,'GRT Data'!$AU$2:$AU$78519,"PQM",'GRT Data'!$CN$2:$CN$78519,1)/I161,"-")</f>
        <v>-</v>
      </c>
      <c r="AE161" s="28" t="str">
        <f>IFERROR(COUNTIFS('GRT Data'!$F$2:$F$78519,'Branch Summary'!$F161,'GRT Data'!$A$2:$A$78519,'Branch Summary'!$G161,'GRT Data'!$AU$2:$AU$78519,"PQM",'GRT Data'!$CN$2:$CN$78519,2)/I161,"-")</f>
        <v>-</v>
      </c>
      <c r="AF161" s="28" t="str">
        <f>IFERROR(COUNTIFS('GRT Data'!$F$2:$F$78519,'Branch Summary'!$F161,'GRT Data'!$A$2:$A$78519,'Branch Summary'!$G161,'GRT Data'!$AU$2:$AU$78519,"PQM",'GRT Data'!$CN$2:$CN$78519,"&gt;"&amp;2)/I161,"-")</f>
        <v>-</v>
      </c>
    </row>
    <row r="162" spans="1:32" x14ac:dyDescent="0.35">
      <c r="A162" s="18" t="s">
        <v>826</v>
      </c>
      <c r="B162" s="18" t="s">
        <v>701</v>
      </c>
      <c r="C162" s="18" t="s">
        <v>791</v>
      </c>
      <c r="D162" s="18" t="s">
        <v>567</v>
      </c>
      <c r="E162" s="18" t="s">
        <v>797</v>
      </c>
      <c r="F162" s="19" t="s">
        <v>800</v>
      </c>
      <c r="G162" s="18" t="s">
        <v>803</v>
      </c>
      <c r="H162" s="3">
        <f>COUNTIFS('GRT Data'!$F$2:$F$78519,'Branch Summary'!F162,'GRT Data'!$A$2:$A$78519,'Branch Summary'!G162,'GRT Data'!$AU$2:$AU$78519,"Branch")</f>
        <v>2</v>
      </c>
      <c r="I162" s="3">
        <f>COUNTIFS('GRT Data'!$F$2:$F$78519,'Branch Summary'!F162,'GRT Data'!$A$2:$A$78519,'Branch Summary'!G162,'GRT Data'!$AU$2:$AU$78519,"PQM")</f>
        <v>7</v>
      </c>
      <c r="J162" s="3">
        <f t="shared" si="15"/>
        <v>9</v>
      </c>
      <c r="K162" s="11">
        <f t="shared" si="16"/>
        <v>0.77777777777777779</v>
      </c>
      <c r="L162" s="3">
        <f ca="1">COUNTIFS('GRT Data'!$F$2:$F$78519,'Branch Summary'!F162,'GRT Data'!$A$2:$A$78519,'Branch Summary'!G162,'GRT Data'!$AU$2:$AU$78519,"Branch",'GRT Data'!$AR$2:$AR$78519,$L$3)</f>
        <v>2</v>
      </c>
      <c r="M162" s="3">
        <f ca="1">COUNTIFS('GRT Data'!$F$2:$F$78519,'Branch Summary'!F162,'GRT Data'!$A$2:$A$78519,'Branch Summary'!G162,'GRT Data'!$AU$2:$AU$78519,"PQM",'GRT Data'!$AR$2:$AR$78519,$L$3)</f>
        <v>0</v>
      </c>
      <c r="N162" s="3">
        <f t="shared" ca="1" si="17"/>
        <v>2</v>
      </c>
      <c r="O162" s="11">
        <f t="shared" ca="1" si="18"/>
        <v>0</v>
      </c>
      <c r="P162" s="40">
        <f>COUNTIF('Ujala Plus DB'!$A$2:$A$40166,'Branch Summary'!G162)</f>
        <v>6</v>
      </c>
      <c r="Q162" s="43">
        <f>SUMIF('Ujala Plus DB'!$A$2:$A$40166,'Branch Summary'!G162,'Ujala Plus DB'!$W$2:$W$40166)</f>
        <v>453000</v>
      </c>
      <c r="R162" s="40">
        <f>COUNTIFS('Priority Customer'!$B$2:$B$45498,'Branch Summary'!F162,'Priority Customer'!$D$2:$D$45498,'Branch Summary'!G162,'Priority Customer'!$BD$2:$BD$45498,"&lt;&gt;"&amp;"")</f>
        <v>4</v>
      </c>
      <c r="S162" s="43">
        <f>SUMIFS('Priority Customer'!$L$2:$L$45498,'Priority Customer'!$B$2:$B$45498,'Branch Summary'!F162,'Priority Customer'!$D$2:$D$45498,'Branch Summary'!G162,'Priority Customer'!$BD$2:$BD$45498,"&lt;&gt;"&amp;"")</f>
        <v>310000</v>
      </c>
      <c r="T162" s="40">
        <f ca="1">COUNTIFS('Priority Customer'!$B$2:$B$50000,'Branch Summary'!F162,'Priority Customer'!$D$2:$D$50000,'Branch Summary'!G162,'Priority Customer'!$Q$2:$Q$50000,"FTNR",'Priority Customer'!$Z$2:$Z$50000,"&lt;&gt;"&amp;"",'Priority Customer'!$BK$2:$BK$50000,TEXT(TODAY()-1,"mmm"))</f>
        <v>0</v>
      </c>
      <c r="U162" s="40">
        <f ca="1">COUNTIFS('Priority Customer'!$B$2:$B$50000,'Branch Summary'!F162,'Priority Customer'!$D$2:$D$50000,'Branch Summary'!G162,'Priority Customer'!$Z$2:$Z$50000,"&lt;&gt;"&amp;"",'Priority Customer'!$BK$2:$BK$50000,TEXT(TODAY()-1,"mmm"))</f>
        <v>3</v>
      </c>
      <c r="V162" s="26">
        <f t="shared" ca="1" si="19"/>
        <v>0</v>
      </c>
      <c r="W162" s="3">
        <f>COUNTIFS('FTNR Data'!$F$2:$F$49919,'Branch Summary'!F162,'FTNR Data'!$A$2:$A$49919,'Branch Summary'!G162,'FTNR Data'!$AX$2:$AX$49919,"Branch",'FTNR Data'!$S$2:$S$49919,"FTNR")</f>
        <v>1</v>
      </c>
      <c r="X162" s="3">
        <f>COUNTIFS('FTNR Data'!$F$2:$F$49919,'Branch Summary'!F162,'FTNR Data'!$A$2:$A$49919,'Branch Summary'!G162,'FTNR Data'!$AX$2:$AX$49919,"Branch")</f>
        <v>2</v>
      </c>
      <c r="Y162" s="11">
        <f t="shared" si="20"/>
        <v>0.5</v>
      </c>
      <c r="Z162" s="3">
        <f ca="1">COUNTIFS('FTNR Data'!$F$2:$F$49919,'Branch Summary'!F162,'FTNR Data'!$A$2:$A$49919,'Branch Summary'!G162,'FTNR Data'!$AX$2:$AX$49919,"PQM",'FTNR Data'!$S$2:$S$49919,"FTNR")+COUNTIFS('Priority Customer'!$B$2:$B$50000,'Branch Summary'!F162,'Priority Customer'!$D$2:$D$50000,'Branch Summary'!G162,'Priority Customer'!$Q$2:$Q$50000,"FTNR",'Priority Customer'!$Z$2:$Z$50000,"&lt;&gt;"&amp;"",'Priority Customer'!$BK$2:$BK$50000,TEXT(TODAY()-1,"mmm"))</f>
        <v>1</v>
      </c>
      <c r="AA162" s="3">
        <f ca="1">COUNTIFS('FTNR Data'!$F$2:$F$49919,'Branch Summary'!F162,'FTNR Data'!$A$2:$A$49919,'Branch Summary'!G162,'FTNR Data'!$AX$2:$AX$49919,"PQM")+COUNTIFS('Priority Customer'!$B$2:$B$50000,'Branch Summary'!F162,'Priority Customer'!$D$2:$D$50000,'Branch Summary'!G162,'Priority Customer'!$Z$2:$Z$50000,"&lt;&gt;"&amp;"",'Priority Customer'!$BK$2:$BK$50000,TEXT(TODAY()-1,"mmm"))</f>
        <v>10</v>
      </c>
      <c r="AB162" s="11">
        <f t="shared" ca="1" si="21"/>
        <v>0.1</v>
      </c>
      <c r="AC162" s="28">
        <f>IFERROR(COUNTIFS('GRT Data'!$F$2:$F$78519,'Branch Summary'!$F162,'GRT Data'!$A$2:$A$78519,'Branch Summary'!$G162,'GRT Data'!$AU$2:$AU$78519,"PQM",'GRT Data'!$CN$2:$CN$78519,0)/I162,"-")</f>
        <v>0.5714285714285714</v>
      </c>
      <c r="AD162" s="28">
        <f>IFERROR(COUNTIFS('GRT Data'!$F$2:$F$78519,'Branch Summary'!$F162,'GRT Data'!$A$2:$A$78519,'Branch Summary'!$G162,'GRT Data'!$AU$2:$AU$78519,"PQM",'GRT Data'!$CN$2:$CN$78519,1)/I162,"-")</f>
        <v>0.2857142857142857</v>
      </c>
      <c r="AE162" s="28">
        <f>IFERROR(COUNTIFS('GRT Data'!$F$2:$F$78519,'Branch Summary'!$F162,'GRT Data'!$A$2:$A$78519,'Branch Summary'!$G162,'GRT Data'!$AU$2:$AU$78519,"PQM",'GRT Data'!$CN$2:$CN$78519,2)/I162,"-")</f>
        <v>0</v>
      </c>
      <c r="AF162" s="28">
        <f>IFERROR(COUNTIFS('GRT Data'!$F$2:$F$78519,'Branch Summary'!$F162,'GRT Data'!$A$2:$A$78519,'Branch Summary'!$G162,'GRT Data'!$AU$2:$AU$78519,"PQM",'GRT Data'!$CN$2:$CN$78519,"&gt;"&amp;2)/I162,"-")</f>
        <v>0.14285714285714285</v>
      </c>
    </row>
    <row r="163" spans="1:32" x14ac:dyDescent="0.35">
      <c r="A163" s="18" t="s">
        <v>825</v>
      </c>
      <c r="B163" s="18" t="s">
        <v>15618</v>
      </c>
      <c r="C163" s="18" t="s">
        <v>789</v>
      </c>
      <c r="D163" s="18" t="s">
        <v>81</v>
      </c>
      <c r="E163" s="18" t="s">
        <v>798</v>
      </c>
      <c r="F163" s="19" t="s">
        <v>801</v>
      </c>
      <c r="G163" s="18" t="s">
        <v>804</v>
      </c>
      <c r="H163" s="3">
        <f>COUNTIFS('GRT Data'!$F$2:$F$78519,'Branch Summary'!F163,'GRT Data'!$A$2:$A$78519,'Branch Summary'!G163,'GRT Data'!$AU$2:$AU$78519,"Branch")</f>
        <v>0</v>
      </c>
      <c r="I163" s="3">
        <f>COUNTIFS('GRT Data'!$F$2:$F$78519,'Branch Summary'!F163,'GRT Data'!$A$2:$A$78519,'Branch Summary'!G163,'GRT Data'!$AU$2:$AU$78519,"PQM")</f>
        <v>3</v>
      </c>
      <c r="J163" s="3">
        <f t="shared" si="15"/>
        <v>3</v>
      </c>
      <c r="K163" s="11">
        <f t="shared" si="16"/>
        <v>1</v>
      </c>
      <c r="L163" s="3">
        <f ca="1">COUNTIFS('GRT Data'!$F$2:$F$78519,'Branch Summary'!F163,'GRT Data'!$A$2:$A$78519,'Branch Summary'!G163,'GRT Data'!$AU$2:$AU$78519,"Branch",'GRT Data'!$AR$2:$AR$78519,$L$3)</f>
        <v>0</v>
      </c>
      <c r="M163" s="3">
        <f ca="1">COUNTIFS('GRT Data'!$F$2:$F$78519,'Branch Summary'!F163,'GRT Data'!$A$2:$A$78519,'Branch Summary'!G163,'GRT Data'!$AU$2:$AU$78519,"PQM",'GRT Data'!$AR$2:$AR$78519,$L$3)</f>
        <v>0</v>
      </c>
      <c r="N163" s="3">
        <f t="shared" ca="1" si="17"/>
        <v>0</v>
      </c>
      <c r="O163" s="11" t="str">
        <f t="shared" ca="1" si="18"/>
        <v>-</v>
      </c>
      <c r="P163" s="40">
        <f>COUNTIF('Ujala Plus DB'!$A$2:$A$40166,'Branch Summary'!G163)</f>
        <v>10</v>
      </c>
      <c r="Q163" s="43">
        <f>SUMIF('Ujala Plus DB'!$A$2:$A$40166,'Branch Summary'!G163,'Ujala Plus DB'!$W$2:$W$40166)</f>
        <v>765000</v>
      </c>
      <c r="R163" s="40">
        <f>COUNTIFS('Priority Customer'!$B$2:$B$45498,'Branch Summary'!F163,'Priority Customer'!$D$2:$D$45498,'Branch Summary'!G163,'Priority Customer'!$BD$2:$BD$45498,"&lt;&gt;"&amp;"")</f>
        <v>8</v>
      </c>
      <c r="S163" s="43">
        <f>SUMIFS('Priority Customer'!$L$2:$L$45498,'Priority Customer'!$B$2:$B$45498,'Branch Summary'!F163,'Priority Customer'!$D$2:$D$45498,'Branch Summary'!G163,'Priority Customer'!$BD$2:$BD$45498,"&lt;&gt;"&amp;"")</f>
        <v>605000</v>
      </c>
      <c r="T163" s="40">
        <f ca="1">COUNTIFS('Priority Customer'!$B$2:$B$50000,'Branch Summary'!F163,'Priority Customer'!$D$2:$D$50000,'Branch Summary'!G163,'Priority Customer'!$Q$2:$Q$50000,"FTNR",'Priority Customer'!$Z$2:$Z$50000,"&lt;&gt;"&amp;"",'Priority Customer'!$BK$2:$BK$50000,TEXT(TODAY()-1,"mmm"))</f>
        <v>0</v>
      </c>
      <c r="U163" s="40">
        <f ca="1">COUNTIFS('Priority Customer'!$B$2:$B$50000,'Branch Summary'!F163,'Priority Customer'!$D$2:$D$50000,'Branch Summary'!G163,'Priority Customer'!$Z$2:$Z$50000,"&lt;&gt;"&amp;"",'Priority Customer'!$BK$2:$BK$50000,TEXT(TODAY()-1,"mmm"))</f>
        <v>9</v>
      </c>
      <c r="V163" s="26">
        <f t="shared" ca="1" si="19"/>
        <v>0</v>
      </c>
      <c r="W163" s="3">
        <f>COUNTIFS('FTNR Data'!$F$2:$F$49919,'Branch Summary'!F163,'FTNR Data'!$A$2:$A$49919,'Branch Summary'!G163,'FTNR Data'!$AX$2:$AX$49919,"Branch",'FTNR Data'!$S$2:$S$49919,"FTNR")</f>
        <v>0</v>
      </c>
      <c r="X163" s="3">
        <f>COUNTIFS('FTNR Data'!$F$2:$F$49919,'Branch Summary'!F163,'FTNR Data'!$A$2:$A$49919,'Branch Summary'!G163,'FTNR Data'!$AX$2:$AX$49919,"Branch")</f>
        <v>0</v>
      </c>
      <c r="Y163" s="11" t="str">
        <f t="shared" si="20"/>
        <v>-</v>
      </c>
      <c r="Z163" s="3">
        <f ca="1">COUNTIFS('FTNR Data'!$F$2:$F$49919,'Branch Summary'!F163,'FTNR Data'!$A$2:$A$49919,'Branch Summary'!G163,'FTNR Data'!$AX$2:$AX$49919,"PQM",'FTNR Data'!$S$2:$S$49919,"FTNR")+COUNTIFS('Priority Customer'!$B$2:$B$50000,'Branch Summary'!F163,'Priority Customer'!$D$2:$D$50000,'Branch Summary'!G163,'Priority Customer'!$Q$2:$Q$50000,"FTNR",'Priority Customer'!$Z$2:$Z$50000,"&lt;&gt;"&amp;"",'Priority Customer'!$BK$2:$BK$50000,TEXT(TODAY()-1,"mmm"))</f>
        <v>0</v>
      </c>
      <c r="AA163" s="3">
        <f ca="1">COUNTIFS('FTNR Data'!$F$2:$F$49919,'Branch Summary'!F163,'FTNR Data'!$A$2:$A$49919,'Branch Summary'!G163,'FTNR Data'!$AX$2:$AX$49919,"PQM")+COUNTIFS('Priority Customer'!$B$2:$B$50000,'Branch Summary'!F163,'Priority Customer'!$D$2:$D$50000,'Branch Summary'!G163,'Priority Customer'!$Z$2:$Z$50000,"&lt;&gt;"&amp;"",'Priority Customer'!$BK$2:$BK$50000,TEXT(TODAY()-1,"mmm"))</f>
        <v>12</v>
      </c>
      <c r="AB163" s="11">
        <f t="shared" ca="1" si="21"/>
        <v>0</v>
      </c>
      <c r="AC163" s="28">
        <f>IFERROR(COUNTIFS('GRT Data'!$F$2:$F$78519,'Branch Summary'!$F163,'GRT Data'!$A$2:$A$78519,'Branch Summary'!$G163,'GRT Data'!$AU$2:$AU$78519,"PQM",'GRT Data'!$CN$2:$CN$78519,0)/I163,"-")</f>
        <v>1</v>
      </c>
      <c r="AD163" s="28">
        <f>IFERROR(COUNTIFS('GRT Data'!$F$2:$F$78519,'Branch Summary'!$F163,'GRT Data'!$A$2:$A$78519,'Branch Summary'!$G163,'GRT Data'!$AU$2:$AU$78519,"PQM",'GRT Data'!$CN$2:$CN$78519,1)/I163,"-")</f>
        <v>0</v>
      </c>
      <c r="AE163" s="28">
        <f>IFERROR(COUNTIFS('GRT Data'!$F$2:$F$78519,'Branch Summary'!$F163,'GRT Data'!$A$2:$A$78519,'Branch Summary'!$G163,'GRT Data'!$AU$2:$AU$78519,"PQM",'GRT Data'!$CN$2:$CN$78519,2)/I163,"-")</f>
        <v>0</v>
      </c>
      <c r="AF163" s="28">
        <f>IFERROR(COUNTIFS('GRT Data'!$F$2:$F$78519,'Branch Summary'!$F163,'GRT Data'!$A$2:$A$78519,'Branch Summary'!$G163,'GRT Data'!$AU$2:$AU$78519,"PQM",'GRT Data'!$CN$2:$CN$78519,"&gt;"&amp;2)/I163,"-")</f>
        <v>0</v>
      </c>
    </row>
    <row r="164" spans="1:32" x14ac:dyDescent="0.35">
      <c r="A164" s="18" t="s">
        <v>824</v>
      </c>
      <c r="B164" s="18" t="s">
        <v>15640</v>
      </c>
      <c r="C164" s="18" t="s">
        <v>795</v>
      </c>
      <c r="D164" s="18" t="s">
        <v>493</v>
      </c>
      <c r="E164" s="18" t="s">
        <v>819</v>
      </c>
      <c r="F164" s="19" t="s">
        <v>816</v>
      </c>
      <c r="G164" s="18" t="s">
        <v>821</v>
      </c>
      <c r="H164" s="3">
        <f>COUNTIFS('GRT Data'!$F$2:$F$78519,'Branch Summary'!F164,'GRT Data'!$A$2:$A$78519,'Branch Summary'!G164,'GRT Data'!$AU$2:$AU$78519,"Branch")</f>
        <v>0</v>
      </c>
      <c r="I164" s="3">
        <f>COUNTIFS('GRT Data'!$F$2:$F$78519,'Branch Summary'!F164,'GRT Data'!$A$2:$A$78519,'Branch Summary'!G164,'GRT Data'!$AU$2:$AU$78519,"PQM")</f>
        <v>6</v>
      </c>
      <c r="J164" s="3">
        <f t="shared" si="15"/>
        <v>6</v>
      </c>
      <c r="K164" s="11">
        <f t="shared" si="16"/>
        <v>1</v>
      </c>
      <c r="L164" s="3">
        <f ca="1">COUNTIFS('GRT Data'!$F$2:$F$78519,'Branch Summary'!F164,'GRT Data'!$A$2:$A$78519,'Branch Summary'!G164,'GRT Data'!$AU$2:$AU$78519,"Branch",'GRT Data'!$AR$2:$AR$78519,$L$3)</f>
        <v>0</v>
      </c>
      <c r="M164" s="3">
        <f ca="1">COUNTIFS('GRT Data'!$F$2:$F$78519,'Branch Summary'!F164,'GRT Data'!$A$2:$A$78519,'Branch Summary'!G164,'GRT Data'!$AU$2:$AU$78519,"PQM",'GRT Data'!$AR$2:$AR$78519,$L$3)</f>
        <v>1</v>
      </c>
      <c r="N164" s="3">
        <f t="shared" ca="1" si="17"/>
        <v>1</v>
      </c>
      <c r="O164" s="11">
        <f t="shared" ca="1" si="18"/>
        <v>1</v>
      </c>
      <c r="P164" s="40">
        <f>COUNTIF('Ujala Plus DB'!$A$2:$A$40166,'Branch Summary'!G164)</f>
        <v>0</v>
      </c>
      <c r="Q164" s="43">
        <f>SUMIF('Ujala Plus DB'!$A$2:$A$40166,'Branch Summary'!G164,'Ujala Plus DB'!$W$2:$W$40166)</f>
        <v>0</v>
      </c>
      <c r="R164" s="40">
        <f>COUNTIFS('Priority Customer'!$B$2:$B$45498,'Branch Summary'!F164,'Priority Customer'!$D$2:$D$45498,'Branch Summary'!G164,'Priority Customer'!$BD$2:$BD$45498,"&lt;&gt;"&amp;"")</f>
        <v>0</v>
      </c>
      <c r="S164" s="43">
        <f>SUMIFS('Priority Customer'!$L$2:$L$45498,'Priority Customer'!$B$2:$B$45498,'Branch Summary'!F164,'Priority Customer'!$D$2:$D$45498,'Branch Summary'!G164,'Priority Customer'!$BD$2:$BD$45498,"&lt;&gt;"&amp;"")</f>
        <v>0</v>
      </c>
      <c r="T164" s="40">
        <f ca="1">COUNTIFS('Priority Customer'!$B$2:$B$50000,'Branch Summary'!F164,'Priority Customer'!$D$2:$D$50000,'Branch Summary'!G164,'Priority Customer'!$Q$2:$Q$50000,"FTNR",'Priority Customer'!$Z$2:$Z$50000,"&lt;&gt;"&amp;"",'Priority Customer'!$BK$2:$BK$50000,TEXT(TODAY()-1,"mmm"))</f>
        <v>0</v>
      </c>
      <c r="U164" s="40">
        <f ca="1">COUNTIFS('Priority Customer'!$B$2:$B$50000,'Branch Summary'!F164,'Priority Customer'!$D$2:$D$50000,'Branch Summary'!G164,'Priority Customer'!$Z$2:$Z$50000,"&lt;&gt;"&amp;"",'Priority Customer'!$BK$2:$BK$50000,TEXT(TODAY()-1,"mmm"))</f>
        <v>0</v>
      </c>
      <c r="V164" s="26" t="str">
        <f t="shared" ca="1" si="19"/>
        <v>-</v>
      </c>
      <c r="W164" s="3">
        <f>COUNTIFS('FTNR Data'!$F$2:$F$49919,'Branch Summary'!F164,'FTNR Data'!$A$2:$A$49919,'Branch Summary'!G164,'FTNR Data'!$AX$2:$AX$49919,"Branch",'FTNR Data'!$S$2:$S$49919,"FTNR")</f>
        <v>0</v>
      </c>
      <c r="X164" s="3">
        <f>COUNTIFS('FTNR Data'!$F$2:$F$49919,'Branch Summary'!F164,'FTNR Data'!$A$2:$A$49919,'Branch Summary'!G164,'FTNR Data'!$AX$2:$AX$49919,"Branch")</f>
        <v>0</v>
      </c>
      <c r="Y164" s="11" t="str">
        <f t="shared" si="20"/>
        <v>-</v>
      </c>
      <c r="Z164" s="3">
        <f ca="1">COUNTIFS('FTNR Data'!$F$2:$F$49919,'Branch Summary'!F164,'FTNR Data'!$A$2:$A$49919,'Branch Summary'!G164,'FTNR Data'!$AX$2:$AX$49919,"PQM",'FTNR Data'!$S$2:$S$49919,"FTNR")+COUNTIFS('Priority Customer'!$B$2:$B$50000,'Branch Summary'!F164,'Priority Customer'!$D$2:$D$50000,'Branch Summary'!G164,'Priority Customer'!$Q$2:$Q$50000,"FTNR",'Priority Customer'!$Z$2:$Z$50000,"&lt;&gt;"&amp;"",'Priority Customer'!$BK$2:$BK$50000,TEXT(TODAY()-1,"mmm"))</f>
        <v>1</v>
      </c>
      <c r="AA164" s="3">
        <f ca="1">COUNTIFS('FTNR Data'!$F$2:$F$49919,'Branch Summary'!F164,'FTNR Data'!$A$2:$A$49919,'Branch Summary'!G164,'FTNR Data'!$AX$2:$AX$49919,"PQM")+COUNTIFS('Priority Customer'!$B$2:$B$50000,'Branch Summary'!F164,'Priority Customer'!$D$2:$D$50000,'Branch Summary'!G164,'Priority Customer'!$Z$2:$Z$50000,"&lt;&gt;"&amp;"",'Priority Customer'!$BK$2:$BK$50000,TEXT(TODAY()-1,"mmm"))</f>
        <v>5</v>
      </c>
      <c r="AB164" s="11">
        <f t="shared" ca="1" si="21"/>
        <v>0.2</v>
      </c>
      <c r="AC164" s="28">
        <f>IFERROR(COUNTIFS('GRT Data'!$F$2:$F$78519,'Branch Summary'!$F164,'GRT Data'!$A$2:$A$78519,'Branch Summary'!$G164,'GRT Data'!$AU$2:$AU$78519,"PQM",'GRT Data'!$CN$2:$CN$78519,0)/I164,"-")</f>
        <v>0.66666666666666663</v>
      </c>
      <c r="AD164" s="28">
        <f>IFERROR(COUNTIFS('GRT Data'!$F$2:$F$78519,'Branch Summary'!$F164,'GRT Data'!$A$2:$A$78519,'Branch Summary'!$G164,'GRT Data'!$AU$2:$AU$78519,"PQM",'GRT Data'!$CN$2:$CN$78519,1)/I164,"-")</f>
        <v>0</v>
      </c>
      <c r="AE164" s="28">
        <f>IFERROR(COUNTIFS('GRT Data'!$F$2:$F$78519,'Branch Summary'!$F164,'GRT Data'!$A$2:$A$78519,'Branch Summary'!$G164,'GRT Data'!$AU$2:$AU$78519,"PQM",'GRT Data'!$CN$2:$CN$78519,2)/I164,"-")</f>
        <v>0.16666666666666666</v>
      </c>
      <c r="AF164" s="28">
        <f>IFERROR(COUNTIFS('GRT Data'!$F$2:$F$78519,'Branch Summary'!$F164,'GRT Data'!$A$2:$A$78519,'Branch Summary'!$G164,'GRT Data'!$AU$2:$AU$78519,"PQM",'GRT Data'!$CN$2:$CN$78519,"&gt;"&amp;2)/I164,"-")</f>
        <v>0.16666666666666666</v>
      </c>
    </row>
    <row r="165" spans="1:32" x14ac:dyDescent="0.35">
      <c r="A165" s="18" t="s">
        <v>824</v>
      </c>
      <c r="B165" s="18" t="s">
        <v>15638</v>
      </c>
      <c r="C165" s="18" t="s">
        <v>795</v>
      </c>
      <c r="D165" s="18" t="s">
        <v>493</v>
      </c>
      <c r="E165" s="18" t="s">
        <v>820</v>
      </c>
      <c r="F165" s="19" t="s">
        <v>817</v>
      </c>
      <c r="G165" s="18" t="s">
        <v>818</v>
      </c>
      <c r="H165" s="3">
        <f>COUNTIFS('GRT Data'!$F$2:$F$78519,'Branch Summary'!F165,'GRT Data'!$A$2:$A$78519,'Branch Summary'!G165,'GRT Data'!$AU$2:$AU$78519,"Branch")</f>
        <v>0</v>
      </c>
      <c r="I165" s="3">
        <f>COUNTIFS('GRT Data'!$F$2:$F$78519,'Branch Summary'!F165,'GRT Data'!$A$2:$A$78519,'Branch Summary'!G165,'GRT Data'!$AU$2:$AU$78519,"PQM")</f>
        <v>12</v>
      </c>
      <c r="J165" s="3">
        <f t="shared" si="15"/>
        <v>12</v>
      </c>
      <c r="K165" s="11">
        <f t="shared" si="16"/>
        <v>1</v>
      </c>
      <c r="L165" s="3">
        <f ca="1">COUNTIFS('GRT Data'!$F$2:$F$78519,'Branch Summary'!F165,'GRT Data'!$A$2:$A$78519,'Branch Summary'!G165,'GRT Data'!$AU$2:$AU$78519,"Branch",'GRT Data'!$AR$2:$AR$78519,$L$3)</f>
        <v>0</v>
      </c>
      <c r="M165" s="3">
        <f ca="1">COUNTIFS('GRT Data'!$F$2:$F$78519,'Branch Summary'!F165,'GRT Data'!$A$2:$A$78519,'Branch Summary'!G165,'GRT Data'!$AU$2:$AU$78519,"PQM",'GRT Data'!$AR$2:$AR$78519,$L$3)</f>
        <v>0</v>
      </c>
      <c r="N165" s="3">
        <f t="shared" ca="1" si="17"/>
        <v>0</v>
      </c>
      <c r="O165" s="11" t="str">
        <f t="shared" ca="1" si="18"/>
        <v>-</v>
      </c>
      <c r="P165" s="40">
        <f>COUNTIF('Ujala Plus DB'!$A$2:$A$40166,'Branch Summary'!G165)</f>
        <v>2</v>
      </c>
      <c r="Q165" s="43">
        <f>SUMIF('Ujala Plus DB'!$A$2:$A$40166,'Branch Summary'!G165,'Ujala Plus DB'!$W$2:$W$40166)</f>
        <v>137000</v>
      </c>
      <c r="R165" s="40">
        <f>COUNTIFS('Priority Customer'!$B$2:$B$45498,'Branch Summary'!F165,'Priority Customer'!$D$2:$D$45498,'Branch Summary'!G165,'Priority Customer'!$BD$2:$BD$45498,"&lt;&gt;"&amp;"")</f>
        <v>0</v>
      </c>
      <c r="S165" s="43">
        <f>SUMIFS('Priority Customer'!$L$2:$L$45498,'Priority Customer'!$B$2:$B$45498,'Branch Summary'!F165,'Priority Customer'!$D$2:$D$45498,'Branch Summary'!G165,'Priority Customer'!$BD$2:$BD$45498,"&lt;&gt;"&amp;"")</f>
        <v>0</v>
      </c>
      <c r="T165" s="40">
        <f ca="1">COUNTIFS('Priority Customer'!$B$2:$B$50000,'Branch Summary'!F165,'Priority Customer'!$D$2:$D$50000,'Branch Summary'!G165,'Priority Customer'!$Q$2:$Q$50000,"FTNR",'Priority Customer'!$Z$2:$Z$50000,"&lt;&gt;"&amp;"",'Priority Customer'!$BK$2:$BK$50000,TEXT(TODAY()-1,"mmm"))</f>
        <v>0</v>
      </c>
      <c r="U165" s="40">
        <f ca="1">COUNTIFS('Priority Customer'!$B$2:$B$50000,'Branch Summary'!F165,'Priority Customer'!$D$2:$D$50000,'Branch Summary'!G165,'Priority Customer'!$Z$2:$Z$50000,"&lt;&gt;"&amp;"",'Priority Customer'!$BK$2:$BK$50000,TEXT(TODAY()-1,"mmm"))</f>
        <v>0</v>
      </c>
      <c r="V165" s="26" t="str">
        <f t="shared" ca="1" si="19"/>
        <v>-</v>
      </c>
      <c r="W165" s="3">
        <f>COUNTIFS('FTNR Data'!$F$2:$F$49919,'Branch Summary'!F165,'FTNR Data'!$A$2:$A$49919,'Branch Summary'!G165,'FTNR Data'!$AX$2:$AX$49919,"Branch",'FTNR Data'!$S$2:$S$49919,"FTNR")</f>
        <v>0</v>
      </c>
      <c r="X165" s="3">
        <f>COUNTIFS('FTNR Data'!$F$2:$F$49919,'Branch Summary'!F165,'FTNR Data'!$A$2:$A$49919,'Branch Summary'!G165,'FTNR Data'!$AX$2:$AX$49919,"Branch")</f>
        <v>0</v>
      </c>
      <c r="Y165" s="11" t="str">
        <f t="shared" si="20"/>
        <v>-</v>
      </c>
      <c r="Z165" s="3">
        <f ca="1">COUNTIFS('FTNR Data'!$F$2:$F$49919,'Branch Summary'!F165,'FTNR Data'!$A$2:$A$49919,'Branch Summary'!G165,'FTNR Data'!$AX$2:$AX$49919,"PQM",'FTNR Data'!$S$2:$S$49919,"FTNR")+COUNTIFS('Priority Customer'!$B$2:$B$50000,'Branch Summary'!F165,'Priority Customer'!$D$2:$D$50000,'Branch Summary'!G165,'Priority Customer'!$Q$2:$Q$50000,"FTNR",'Priority Customer'!$Z$2:$Z$50000,"&lt;&gt;"&amp;"",'Priority Customer'!$BK$2:$BK$50000,TEXT(TODAY()-1,"mmm"))</f>
        <v>0</v>
      </c>
      <c r="AA165" s="3">
        <f ca="1">COUNTIFS('FTNR Data'!$F$2:$F$49919,'Branch Summary'!F165,'FTNR Data'!$A$2:$A$49919,'Branch Summary'!G165,'FTNR Data'!$AX$2:$AX$49919,"PQM")+COUNTIFS('Priority Customer'!$B$2:$B$50000,'Branch Summary'!F165,'Priority Customer'!$D$2:$D$50000,'Branch Summary'!G165,'Priority Customer'!$Z$2:$Z$50000,"&lt;&gt;"&amp;"",'Priority Customer'!$BK$2:$BK$50000,TEXT(TODAY()-1,"mmm"))</f>
        <v>12</v>
      </c>
      <c r="AB165" s="11">
        <f t="shared" ca="1" si="21"/>
        <v>0</v>
      </c>
      <c r="AC165" s="28">
        <f>IFERROR(COUNTIFS('GRT Data'!$F$2:$F$78519,'Branch Summary'!$F165,'GRT Data'!$A$2:$A$78519,'Branch Summary'!$G165,'GRT Data'!$AU$2:$AU$78519,"PQM",'GRT Data'!$CN$2:$CN$78519,0)/I165,"-")</f>
        <v>0.5</v>
      </c>
      <c r="AD165" s="28">
        <f>IFERROR(COUNTIFS('GRT Data'!$F$2:$F$78519,'Branch Summary'!$F165,'GRT Data'!$A$2:$A$78519,'Branch Summary'!$G165,'GRT Data'!$AU$2:$AU$78519,"PQM",'GRT Data'!$CN$2:$CN$78519,1)/I165,"-")</f>
        <v>0.5</v>
      </c>
      <c r="AE165" s="28">
        <f>IFERROR(COUNTIFS('GRT Data'!$F$2:$F$78519,'Branch Summary'!$F165,'GRT Data'!$A$2:$A$78519,'Branch Summary'!$G165,'GRT Data'!$AU$2:$AU$78519,"PQM",'GRT Data'!$CN$2:$CN$78519,2)/I165,"-")</f>
        <v>0</v>
      </c>
      <c r="AF165" s="28">
        <f>IFERROR(COUNTIFS('GRT Data'!$F$2:$F$78519,'Branch Summary'!$F165,'GRT Data'!$A$2:$A$78519,'Branch Summary'!$G165,'GRT Data'!$AU$2:$AU$78519,"PQM",'GRT Data'!$CN$2:$CN$78519,"&gt;"&amp;2)/I165,"-")</f>
        <v>0</v>
      </c>
    </row>
    <row r="166" spans="1:32" x14ac:dyDescent="0.35">
      <c r="A166" s="18" t="s">
        <v>824</v>
      </c>
      <c r="B166" s="18" t="s">
        <v>15605</v>
      </c>
      <c r="C166" s="18" t="s">
        <v>788</v>
      </c>
      <c r="D166" s="18" t="s">
        <v>302</v>
      </c>
      <c r="E166" s="18" t="s">
        <v>300</v>
      </c>
      <c r="F166" s="19" t="s">
        <v>301</v>
      </c>
      <c r="G166" s="18" t="s">
        <v>827</v>
      </c>
      <c r="H166" s="3">
        <f>COUNTIFS('GRT Data'!$F$2:$F$78519,'Branch Summary'!F166,'GRT Data'!$A$2:$A$78519,'Branch Summary'!G166,'GRT Data'!$AU$2:$AU$78519,"Branch")</f>
        <v>7</v>
      </c>
      <c r="I166" s="3">
        <f>COUNTIFS('GRT Data'!$F$2:$F$78519,'Branch Summary'!F166,'GRT Data'!$A$2:$A$78519,'Branch Summary'!G166,'GRT Data'!$AU$2:$AU$78519,"PQM")</f>
        <v>9</v>
      </c>
      <c r="J166" s="3">
        <f t="shared" si="15"/>
        <v>16</v>
      </c>
      <c r="K166" s="11">
        <f t="shared" si="16"/>
        <v>0.5625</v>
      </c>
      <c r="L166" s="3">
        <f ca="1">COUNTIFS('GRT Data'!$F$2:$F$78519,'Branch Summary'!F166,'GRT Data'!$A$2:$A$78519,'Branch Summary'!G166,'GRT Data'!$AU$2:$AU$78519,"Branch",'GRT Data'!$AR$2:$AR$78519,$L$3)</f>
        <v>1</v>
      </c>
      <c r="M166" s="3">
        <f ca="1">COUNTIFS('GRT Data'!$F$2:$F$78519,'Branch Summary'!F166,'GRT Data'!$A$2:$A$78519,'Branch Summary'!G166,'GRT Data'!$AU$2:$AU$78519,"PQM",'GRT Data'!$AR$2:$AR$78519,$L$3)</f>
        <v>2</v>
      </c>
      <c r="N166" s="3">
        <f t="shared" ca="1" si="17"/>
        <v>3</v>
      </c>
      <c r="O166" s="11">
        <f t="shared" ca="1" si="18"/>
        <v>0.66666666666666663</v>
      </c>
      <c r="P166" s="40">
        <f>COUNTIF('Ujala Plus DB'!$A$2:$A$40166,'Branch Summary'!G166)</f>
        <v>6</v>
      </c>
      <c r="Q166" s="43">
        <f>SUMIF('Ujala Plus DB'!$A$2:$A$40166,'Branch Summary'!G166,'Ujala Plus DB'!$W$2:$W$40166)</f>
        <v>461000</v>
      </c>
      <c r="R166" s="40">
        <f>COUNTIFS('Priority Customer'!$B$2:$B$45498,'Branch Summary'!F166,'Priority Customer'!$D$2:$D$45498,'Branch Summary'!G166,'Priority Customer'!$BD$2:$BD$45498,"&lt;&gt;"&amp;"")</f>
        <v>3</v>
      </c>
      <c r="S166" s="43">
        <f>SUMIFS('Priority Customer'!$L$2:$L$45498,'Priority Customer'!$B$2:$B$45498,'Branch Summary'!F166,'Priority Customer'!$D$2:$D$45498,'Branch Summary'!G166,'Priority Customer'!$BD$2:$BD$45498,"&lt;&gt;"&amp;"")</f>
        <v>217000</v>
      </c>
      <c r="T166" s="40">
        <f ca="1">COUNTIFS('Priority Customer'!$B$2:$B$50000,'Branch Summary'!F166,'Priority Customer'!$D$2:$D$50000,'Branch Summary'!G166,'Priority Customer'!$Q$2:$Q$50000,"FTNR",'Priority Customer'!$Z$2:$Z$50000,"&lt;&gt;"&amp;"",'Priority Customer'!$BK$2:$BK$50000,TEXT(TODAY()-1,"mmm"))</f>
        <v>0</v>
      </c>
      <c r="U166" s="40">
        <f ca="1">COUNTIFS('Priority Customer'!$B$2:$B$50000,'Branch Summary'!F166,'Priority Customer'!$D$2:$D$50000,'Branch Summary'!G166,'Priority Customer'!$Z$2:$Z$50000,"&lt;&gt;"&amp;"",'Priority Customer'!$BK$2:$BK$50000,TEXT(TODAY()-1,"mmm"))</f>
        <v>4</v>
      </c>
      <c r="V166" s="26">
        <f t="shared" ca="1" si="19"/>
        <v>0</v>
      </c>
      <c r="W166" s="3">
        <f>COUNTIFS('FTNR Data'!$F$2:$F$49919,'Branch Summary'!F166,'FTNR Data'!$A$2:$A$49919,'Branch Summary'!G166,'FTNR Data'!$AX$2:$AX$49919,"Branch",'FTNR Data'!$S$2:$S$49919,"FTNR")</f>
        <v>1</v>
      </c>
      <c r="X166" s="3">
        <f>COUNTIFS('FTNR Data'!$F$2:$F$49919,'Branch Summary'!F166,'FTNR Data'!$A$2:$A$49919,'Branch Summary'!G166,'FTNR Data'!$AX$2:$AX$49919,"Branch")</f>
        <v>8</v>
      </c>
      <c r="Y166" s="11">
        <f t="shared" si="20"/>
        <v>0.125</v>
      </c>
      <c r="Z166" s="3">
        <f ca="1">COUNTIFS('FTNR Data'!$F$2:$F$49919,'Branch Summary'!F166,'FTNR Data'!$A$2:$A$49919,'Branch Summary'!G166,'FTNR Data'!$AX$2:$AX$49919,"PQM",'FTNR Data'!$S$2:$S$49919,"FTNR")+COUNTIFS('Priority Customer'!$B$2:$B$50000,'Branch Summary'!F166,'Priority Customer'!$D$2:$D$50000,'Branch Summary'!G166,'Priority Customer'!$Q$2:$Q$50000,"FTNR",'Priority Customer'!$Z$2:$Z$50000,"&lt;&gt;"&amp;"",'Priority Customer'!$BK$2:$BK$50000,TEXT(TODAY()-1,"mmm"))</f>
        <v>0</v>
      </c>
      <c r="AA166" s="3">
        <f ca="1">COUNTIFS('FTNR Data'!$F$2:$F$49919,'Branch Summary'!F166,'FTNR Data'!$A$2:$A$49919,'Branch Summary'!G166,'FTNR Data'!$AX$2:$AX$49919,"PQM")+COUNTIFS('Priority Customer'!$B$2:$B$50000,'Branch Summary'!F166,'Priority Customer'!$D$2:$D$50000,'Branch Summary'!G166,'Priority Customer'!$Z$2:$Z$50000,"&lt;&gt;"&amp;"",'Priority Customer'!$BK$2:$BK$50000,TEXT(TODAY()-1,"mmm"))</f>
        <v>10</v>
      </c>
      <c r="AB166" s="11">
        <f t="shared" ca="1" si="21"/>
        <v>0</v>
      </c>
      <c r="AC166" s="28">
        <f>IFERROR(COUNTIFS('GRT Data'!$F$2:$F$78519,'Branch Summary'!$F166,'GRT Data'!$A$2:$A$78519,'Branch Summary'!$G166,'GRT Data'!$AU$2:$AU$78519,"PQM",'GRT Data'!$CN$2:$CN$78519,0)/I166,"-")</f>
        <v>0.55555555555555558</v>
      </c>
      <c r="AD166" s="28">
        <f>IFERROR(COUNTIFS('GRT Data'!$F$2:$F$78519,'Branch Summary'!$F166,'GRT Data'!$A$2:$A$78519,'Branch Summary'!$G166,'GRT Data'!$AU$2:$AU$78519,"PQM",'GRT Data'!$CN$2:$CN$78519,1)/I166,"-")</f>
        <v>0.44444444444444442</v>
      </c>
      <c r="AE166" s="28">
        <f>IFERROR(COUNTIFS('GRT Data'!$F$2:$F$78519,'Branch Summary'!$F166,'GRT Data'!$A$2:$A$78519,'Branch Summary'!$G166,'GRT Data'!$AU$2:$AU$78519,"PQM",'GRT Data'!$CN$2:$CN$78519,2)/I166,"-")</f>
        <v>0</v>
      </c>
      <c r="AF166" s="28">
        <f>IFERROR(COUNTIFS('GRT Data'!$F$2:$F$78519,'Branch Summary'!$F166,'GRT Data'!$A$2:$A$78519,'Branch Summary'!$G166,'GRT Data'!$AU$2:$AU$78519,"PQM",'GRT Data'!$CN$2:$CN$78519,"&gt;"&amp;2)/I166,"-")</f>
        <v>0</v>
      </c>
    </row>
    <row r="167" spans="1:32" x14ac:dyDescent="0.35">
      <c r="A167" s="18" t="s">
        <v>825</v>
      </c>
      <c r="B167" s="18" t="s">
        <v>15641</v>
      </c>
      <c r="C167" s="18" t="s">
        <v>789</v>
      </c>
      <c r="D167" s="18" t="s">
        <v>81</v>
      </c>
      <c r="E167" s="18" t="s">
        <v>834</v>
      </c>
      <c r="F167" s="19" t="s">
        <v>829</v>
      </c>
      <c r="G167" s="18" t="s">
        <v>209</v>
      </c>
      <c r="H167" s="3">
        <f>COUNTIFS('GRT Data'!$F$2:$F$78519,'Branch Summary'!F167,'GRT Data'!$A$2:$A$78519,'Branch Summary'!G167,'GRT Data'!$AU$2:$AU$78519,"Branch")</f>
        <v>6</v>
      </c>
      <c r="I167" s="3">
        <f>COUNTIFS('GRT Data'!$F$2:$F$78519,'Branch Summary'!F167,'GRT Data'!$A$2:$A$78519,'Branch Summary'!G167,'GRT Data'!$AU$2:$AU$78519,"PQM")</f>
        <v>13</v>
      </c>
      <c r="J167" s="3">
        <f t="shared" si="15"/>
        <v>19</v>
      </c>
      <c r="K167" s="11">
        <f t="shared" si="16"/>
        <v>0.68421052631578949</v>
      </c>
      <c r="L167" s="3">
        <f ca="1">COUNTIFS('GRT Data'!$F$2:$F$78519,'Branch Summary'!F167,'GRT Data'!$A$2:$A$78519,'Branch Summary'!G167,'GRT Data'!$AU$2:$AU$78519,"Branch",'GRT Data'!$AR$2:$AR$78519,$L$3)</f>
        <v>2</v>
      </c>
      <c r="M167" s="3">
        <f ca="1">COUNTIFS('GRT Data'!$F$2:$F$78519,'Branch Summary'!F167,'GRT Data'!$A$2:$A$78519,'Branch Summary'!G167,'GRT Data'!$AU$2:$AU$78519,"PQM",'GRT Data'!$AR$2:$AR$78519,$L$3)</f>
        <v>4</v>
      </c>
      <c r="N167" s="3">
        <f t="shared" ca="1" si="17"/>
        <v>6</v>
      </c>
      <c r="O167" s="11">
        <f t="shared" ca="1" si="18"/>
        <v>0.66666666666666663</v>
      </c>
      <c r="P167" s="40">
        <f>COUNTIF('Ujala Plus DB'!$A$2:$A$40166,'Branch Summary'!G167)</f>
        <v>10</v>
      </c>
      <c r="Q167" s="43">
        <f>SUMIF('Ujala Plus DB'!$A$2:$A$40166,'Branch Summary'!G167,'Ujala Plus DB'!$W$2:$W$40166)</f>
        <v>819000</v>
      </c>
      <c r="R167" s="40">
        <f>COUNTIFS('Priority Customer'!$B$2:$B$45498,'Branch Summary'!F167,'Priority Customer'!$D$2:$D$45498,'Branch Summary'!G167,'Priority Customer'!$BD$2:$BD$45498,"&lt;&gt;"&amp;"")</f>
        <v>6</v>
      </c>
      <c r="S167" s="43">
        <f>SUMIFS('Priority Customer'!$L$2:$L$45498,'Priority Customer'!$B$2:$B$45498,'Branch Summary'!F167,'Priority Customer'!$D$2:$D$45498,'Branch Summary'!G167,'Priority Customer'!$BD$2:$BD$45498,"&lt;&gt;"&amp;"")</f>
        <v>474000</v>
      </c>
      <c r="T167" s="40">
        <f ca="1">COUNTIFS('Priority Customer'!$B$2:$B$50000,'Branch Summary'!F167,'Priority Customer'!$D$2:$D$50000,'Branch Summary'!G167,'Priority Customer'!$Q$2:$Q$50000,"FTNR",'Priority Customer'!$Z$2:$Z$50000,"&lt;&gt;"&amp;"",'Priority Customer'!$BK$2:$BK$50000,TEXT(TODAY()-1,"mmm"))</f>
        <v>0</v>
      </c>
      <c r="U167" s="40">
        <f ca="1">COUNTIFS('Priority Customer'!$B$2:$B$50000,'Branch Summary'!F167,'Priority Customer'!$D$2:$D$50000,'Branch Summary'!G167,'Priority Customer'!$Z$2:$Z$50000,"&lt;&gt;"&amp;"",'Priority Customer'!$BK$2:$BK$50000,TEXT(TODAY()-1,"mmm"))</f>
        <v>6</v>
      </c>
      <c r="V167" s="26">
        <f t="shared" ca="1" si="19"/>
        <v>0</v>
      </c>
      <c r="W167" s="3">
        <f>COUNTIFS('FTNR Data'!$F$2:$F$49919,'Branch Summary'!F167,'FTNR Data'!$A$2:$A$49919,'Branch Summary'!G167,'FTNR Data'!$AX$2:$AX$49919,"Branch",'FTNR Data'!$S$2:$S$49919,"FTNR")</f>
        <v>4</v>
      </c>
      <c r="X167" s="3">
        <f>COUNTIFS('FTNR Data'!$F$2:$F$49919,'Branch Summary'!F167,'FTNR Data'!$A$2:$A$49919,'Branch Summary'!G167,'FTNR Data'!$AX$2:$AX$49919,"Branch")</f>
        <v>6</v>
      </c>
      <c r="Y167" s="11">
        <f t="shared" si="20"/>
        <v>0.66666666666666663</v>
      </c>
      <c r="Z167" s="3">
        <f ca="1">COUNTIFS('FTNR Data'!$F$2:$F$49919,'Branch Summary'!F167,'FTNR Data'!$A$2:$A$49919,'Branch Summary'!G167,'FTNR Data'!$AX$2:$AX$49919,"PQM",'FTNR Data'!$S$2:$S$49919,"FTNR")+COUNTIFS('Priority Customer'!$B$2:$B$50000,'Branch Summary'!F167,'Priority Customer'!$D$2:$D$50000,'Branch Summary'!G167,'Priority Customer'!$Q$2:$Q$50000,"FTNR",'Priority Customer'!$Z$2:$Z$50000,"&lt;&gt;"&amp;"",'Priority Customer'!$BK$2:$BK$50000,TEXT(TODAY()-1,"mmm"))</f>
        <v>2</v>
      </c>
      <c r="AA167" s="3">
        <f ca="1">COUNTIFS('FTNR Data'!$F$2:$F$49919,'Branch Summary'!F167,'FTNR Data'!$A$2:$A$49919,'Branch Summary'!G167,'FTNR Data'!$AX$2:$AX$49919,"PQM")+COUNTIFS('Priority Customer'!$B$2:$B$50000,'Branch Summary'!F167,'Priority Customer'!$D$2:$D$50000,'Branch Summary'!G167,'Priority Customer'!$Z$2:$Z$50000,"&lt;&gt;"&amp;"",'Priority Customer'!$BK$2:$BK$50000,TEXT(TODAY()-1,"mmm"))</f>
        <v>18</v>
      </c>
      <c r="AB167" s="11">
        <f t="shared" ca="1" si="21"/>
        <v>0.1111111111111111</v>
      </c>
      <c r="AC167" s="28">
        <f>IFERROR(COUNTIFS('GRT Data'!$F$2:$F$78519,'Branch Summary'!$F167,'GRT Data'!$A$2:$A$78519,'Branch Summary'!$G167,'GRT Data'!$AU$2:$AU$78519,"PQM",'GRT Data'!$CN$2:$CN$78519,0)/I167,"-")</f>
        <v>0.69230769230769229</v>
      </c>
      <c r="AD167" s="28">
        <f>IFERROR(COUNTIFS('GRT Data'!$F$2:$F$78519,'Branch Summary'!$F167,'GRT Data'!$A$2:$A$78519,'Branch Summary'!$G167,'GRT Data'!$AU$2:$AU$78519,"PQM",'GRT Data'!$CN$2:$CN$78519,1)/I167,"-")</f>
        <v>0.23076923076923078</v>
      </c>
      <c r="AE167" s="28">
        <f>IFERROR(COUNTIFS('GRT Data'!$F$2:$F$78519,'Branch Summary'!$F167,'GRT Data'!$A$2:$A$78519,'Branch Summary'!$G167,'GRT Data'!$AU$2:$AU$78519,"PQM",'GRT Data'!$CN$2:$CN$78519,2)/I167,"-")</f>
        <v>0</v>
      </c>
      <c r="AF167" s="28">
        <f>IFERROR(COUNTIFS('GRT Data'!$F$2:$F$78519,'Branch Summary'!$F167,'GRT Data'!$A$2:$A$78519,'Branch Summary'!$G167,'GRT Data'!$AU$2:$AU$78519,"PQM",'GRT Data'!$CN$2:$CN$78519,"&gt;"&amp;2)/I167,"-")</f>
        <v>7.6923076923076927E-2</v>
      </c>
    </row>
    <row r="168" spans="1:32" x14ac:dyDescent="0.35">
      <c r="A168" s="18" t="s">
        <v>825</v>
      </c>
      <c r="B168" s="18" t="s">
        <v>15618</v>
      </c>
      <c r="C168" s="18" t="s">
        <v>789</v>
      </c>
      <c r="D168" s="18" t="s">
        <v>81</v>
      </c>
      <c r="E168" s="18" t="s">
        <v>806</v>
      </c>
      <c r="F168" s="19" t="s">
        <v>836</v>
      </c>
      <c r="G168" s="18" t="s">
        <v>835</v>
      </c>
      <c r="H168" s="3">
        <f>COUNTIFS('GRT Data'!$F$2:$F$78519,'Branch Summary'!F168,'GRT Data'!$A$2:$A$78519,'Branch Summary'!G168,'GRT Data'!$AU$2:$AU$78519,"Branch")</f>
        <v>7</v>
      </c>
      <c r="I168" s="3">
        <f>COUNTIFS('GRT Data'!$F$2:$F$78519,'Branch Summary'!F168,'GRT Data'!$A$2:$A$78519,'Branch Summary'!G168,'GRT Data'!$AU$2:$AU$78519,"PQM")</f>
        <v>11</v>
      </c>
      <c r="J168" s="3">
        <f t="shared" si="15"/>
        <v>18</v>
      </c>
      <c r="K168" s="11">
        <f t="shared" si="16"/>
        <v>0.61111111111111116</v>
      </c>
      <c r="L168" s="3">
        <f ca="1">COUNTIFS('GRT Data'!$F$2:$F$78519,'Branch Summary'!F168,'GRT Data'!$A$2:$A$78519,'Branch Summary'!G168,'GRT Data'!$AU$2:$AU$78519,"Branch",'GRT Data'!$AR$2:$AR$78519,$L$3)</f>
        <v>5</v>
      </c>
      <c r="M168" s="3">
        <f ca="1">COUNTIFS('GRT Data'!$F$2:$F$78519,'Branch Summary'!F168,'GRT Data'!$A$2:$A$78519,'Branch Summary'!G168,'GRT Data'!$AU$2:$AU$78519,"PQM",'GRT Data'!$AR$2:$AR$78519,$L$3)</f>
        <v>0</v>
      </c>
      <c r="N168" s="3">
        <f t="shared" ca="1" si="17"/>
        <v>5</v>
      </c>
      <c r="O168" s="11">
        <f t="shared" ca="1" si="18"/>
        <v>0</v>
      </c>
      <c r="P168" s="40">
        <f>COUNTIF('Ujala Plus DB'!$A$2:$A$40166,'Branch Summary'!G168)</f>
        <v>8</v>
      </c>
      <c r="Q168" s="43">
        <f>SUMIF('Ujala Plus DB'!$A$2:$A$40166,'Branch Summary'!G168,'Ujala Plus DB'!$W$2:$W$40166)</f>
        <v>620000</v>
      </c>
      <c r="R168" s="40">
        <f>COUNTIFS('Priority Customer'!$B$2:$B$45498,'Branch Summary'!F168,'Priority Customer'!$D$2:$D$45498,'Branch Summary'!G168,'Priority Customer'!$BD$2:$BD$45498,"&lt;&gt;"&amp;"")</f>
        <v>5</v>
      </c>
      <c r="S168" s="43">
        <f>SUMIFS('Priority Customer'!$L$2:$L$45498,'Priority Customer'!$B$2:$B$45498,'Branch Summary'!F168,'Priority Customer'!$D$2:$D$45498,'Branch Summary'!G168,'Priority Customer'!$BD$2:$BD$45498,"&lt;&gt;"&amp;"")</f>
        <v>300000</v>
      </c>
      <c r="T168" s="40">
        <f ca="1">COUNTIFS('Priority Customer'!$B$2:$B$50000,'Branch Summary'!F168,'Priority Customer'!$D$2:$D$50000,'Branch Summary'!G168,'Priority Customer'!$Q$2:$Q$50000,"FTNR",'Priority Customer'!$Z$2:$Z$50000,"&lt;&gt;"&amp;"",'Priority Customer'!$BK$2:$BK$50000,TEXT(TODAY()-1,"mmm"))</f>
        <v>0</v>
      </c>
      <c r="U168" s="40">
        <f ca="1">COUNTIFS('Priority Customer'!$B$2:$B$50000,'Branch Summary'!F168,'Priority Customer'!$D$2:$D$50000,'Branch Summary'!G168,'Priority Customer'!$Z$2:$Z$50000,"&lt;&gt;"&amp;"",'Priority Customer'!$BK$2:$BK$50000,TEXT(TODAY()-1,"mmm"))</f>
        <v>5</v>
      </c>
      <c r="V168" s="26">
        <f t="shared" ca="1" si="19"/>
        <v>0</v>
      </c>
      <c r="W168" s="3">
        <f>COUNTIFS('FTNR Data'!$F$2:$F$49919,'Branch Summary'!F168,'FTNR Data'!$A$2:$A$49919,'Branch Summary'!G168,'FTNR Data'!$AX$2:$AX$49919,"Branch",'FTNR Data'!$S$2:$S$49919,"FTNR")</f>
        <v>2</v>
      </c>
      <c r="X168" s="3">
        <f>COUNTIFS('FTNR Data'!$F$2:$F$49919,'Branch Summary'!F168,'FTNR Data'!$A$2:$A$49919,'Branch Summary'!G168,'FTNR Data'!$AX$2:$AX$49919,"Branch")</f>
        <v>6</v>
      </c>
      <c r="Y168" s="11">
        <f t="shared" si="20"/>
        <v>0.33333333333333331</v>
      </c>
      <c r="Z168" s="3">
        <f ca="1">COUNTIFS('FTNR Data'!$F$2:$F$49919,'Branch Summary'!F168,'FTNR Data'!$A$2:$A$49919,'Branch Summary'!G168,'FTNR Data'!$AX$2:$AX$49919,"PQM",'FTNR Data'!$S$2:$S$49919,"FTNR")+COUNTIFS('Priority Customer'!$B$2:$B$50000,'Branch Summary'!F168,'Priority Customer'!$D$2:$D$50000,'Branch Summary'!G168,'Priority Customer'!$Q$2:$Q$50000,"FTNR",'Priority Customer'!$Z$2:$Z$50000,"&lt;&gt;"&amp;"",'Priority Customer'!$BK$2:$BK$50000,TEXT(TODAY()-1,"mmm"))</f>
        <v>1</v>
      </c>
      <c r="AA168" s="3">
        <f ca="1">COUNTIFS('FTNR Data'!$F$2:$F$49919,'Branch Summary'!F168,'FTNR Data'!$A$2:$A$49919,'Branch Summary'!G168,'FTNR Data'!$AX$2:$AX$49919,"PQM")+COUNTIFS('Priority Customer'!$B$2:$B$50000,'Branch Summary'!F168,'Priority Customer'!$D$2:$D$50000,'Branch Summary'!G168,'Priority Customer'!$Z$2:$Z$50000,"&lt;&gt;"&amp;"",'Priority Customer'!$BK$2:$BK$50000,TEXT(TODAY()-1,"mmm"))</f>
        <v>15</v>
      </c>
      <c r="AB168" s="11">
        <f t="shared" ca="1" si="21"/>
        <v>6.6666666666666666E-2</v>
      </c>
      <c r="AC168" s="28">
        <f>IFERROR(COUNTIFS('GRT Data'!$F$2:$F$78519,'Branch Summary'!$F168,'GRT Data'!$A$2:$A$78519,'Branch Summary'!$G168,'GRT Data'!$AU$2:$AU$78519,"PQM",'GRT Data'!$CN$2:$CN$78519,0)/I168,"-")</f>
        <v>0.72727272727272729</v>
      </c>
      <c r="AD168" s="28">
        <f>IFERROR(COUNTIFS('GRT Data'!$F$2:$F$78519,'Branch Summary'!$F168,'GRT Data'!$A$2:$A$78519,'Branch Summary'!$G168,'GRT Data'!$AU$2:$AU$78519,"PQM",'GRT Data'!$CN$2:$CN$78519,1)/I168,"-")</f>
        <v>0.27272727272727271</v>
      </c>
      <c r="AE168" s="28">
        <f>IFERROR(COUNTIFS('GRT Data'!$F$2:$F$78519,'Branch Summary'!$F168,'GRT Data'!$A$2:$A$78519,'Branch Summary'!$G168,'GRT Data'!$AU$2:$AU$78519,"PQM",'GRT Data'!$CN$2:$CN$78519,2)/I168,"-")</f>
        <v>0</v>
      </c>
      <c r="AF168" s="28">
        <f>IFERROR(COUNTIFS('GRT Data'!$F$2:$F$78519,'Branch Summary'!$F168,'GRT Data'!$A$2:$A$78519,'Branch Summary'!$G168,'GRT Data'!$AU$2:$AU$78519,"PQM",'GRT Data'!$CN$2:$CN$78519,"&gt;"&amp;2)/I168,"-")</f>
        <v>0</v>
      </c>
    </row>
    <row r="169" spans="1:32" x14ac:dyDescent="0.35">
      <c r="A169" s="18" t="s">
        <v>773</v>
      </c>
      <c r="B169" s="18" t="s">
        <v>15637</v>
      </c>
      <c r="C169" s="18" t="s">
        <v>789</v>
      </c>
      <c r="D169" s="18" t="s">
        <v>549</v>
      </c>
      <c r="E169" s="18" t="s">
        <v>614</v>
      </c>
      <c r="F169" s="19" t="s">
        <v>615</v>
      </c>
      <c r="G169" s="18" t="s">
        <v>260</v>
      </c>
      <c r="H169" s="3">
        <f>COUNTIFS('GRT Data'!$F$2:$F$78519,'Branch Summary'!F169,'GRT Data'!$A$2:$A$78519,'Branch Summary'!G169,'GRT Data'!$AU$2:$AU$78519,"Branch")</f>
        <v>0</v>
      </c>
      <c r="I169" s="3">
        <f>COUNTIFS('GRT Data'!$F$2:$F$78519,'Branch Summary'!F169,'GRT Data'!$A$2:$A$78519,'Branch Summary'!G169,'GRT Data'!$AU$2:$AU$78519,"PQM")</f>
        <v>8</v>
      </c>
      <c r="J169" s="3">
        <f t="shared" si="15"/>
        <v>8</v>
      </c>
      <c r="K169" s="11">
        <f t="shared" si="16"/>
        <v>1</v>
      </c>
      <c r="L169" s="3">
        <f ca="1">COUNTIFS('GRT Data'!$F$2:$F$78519,'Branch Summary'!F169,'GRT Data'!$A$2:$A$78519,'Branch Summary'!G169,'GRT Data'!$AU$2:$AU$78519,"Branch",'GRT Data'!$AR$2:$AR$78519,$L$3)</f>
        <v>0</v>
      </c>
      <c r="M169" s="3">
        <f ca="1">COUNTIFS('GRT Data'!$F$2:$F$78519,'Branch Summary'!F169,'GRT Data'!$A$2:$A$78519,'Branch Summary'!G169,'GRT Data'!$AU$2:$AU$78519,"PQM",'GRT Data'!$AR$2:$AR$78519,$L$3)</f>
        <v>3</v>
      </c>
      <c r="N169" s="3">
        <f t="shared" ca="1" si="17"/>
        <v>3</v>
      </c>
      <c r="O169" s="11">
        <f t="shared" ca="1" si="18"/>
        <v>1</v>
      </c>
      <c r="P169" s="40">
        <f>COUNTIF('Ujala Plus DB'!$A$2:$A$40166,'Branch Summary'!G169)</f>
        <v>2</v>
      </c>
      <c r="Q169" s="43">
        <f>SUMIF('Ujala Plus DB'!$A$2:$A$40166,'Branch Summary'!G169,'Ujala Plus DB'!$W$2:$W$40166)</f>
        <v>125000</v>
      </c>
      <c r="R169" s="40">
        <f>COUNTIFS('Priority Customer'!$B$2:$B$45498,'Branch Summary'!F169,'Priority Customer'!$D$2:$D$45498,'Branch Summary'!G169,'Priority Customer'!$BD$2:$BD$45498,"&lt;&gt;"&amp;"")</f>
        <v>2</v>
      </c>
      <c r="S169" s="43">
        <f>SUMIFS('Priority Customer'!$L$2:$L$45498,'Priority Customer'!$B$2:$B$45498,'Branch Summary'!F169,'Priority Customer'!$D$2:$D$45498,'Branch Summary'!G169,'Priority Customer'!$BD$2:$BD$45498,"&lt;&gt;"&amp;"")</f>
        <v>125000</v>
      </c>
      <c r="T169" s="40">
        <f ca="1">COUNTIFS('Priority Customer'!$B$2:$B$50000,'Branch Summary'!F169,'Priority Customer'!$D$2:$D$50000,'Branch Summary'!G169,'Priority Customer'!$Q$2:$Q$50000,"FTNR",'Priority Customer'!$Z$2:$Z$50000,"&lt;&gt;"&amp;"",'Priority Customer'!$BK$2:$BK$50000,TEXT(TODAY()-1,"mmm"))</f>
        <v>0</v>
      </c>
      <c r="U169" s="40">
        <f ca="1">COUNTIFS('Priority Customer'!$B$2:$B$50000,'Branch Summary'!F169,'Priority Customer'!$D$2:$D$50000,'Branch Summary'!G169,'Priority Customer'!$Z$2:$Z$50000,"&lt;&gt;"&amp;"",'Priority Customer'!$BK$2:$BK$50000,TEXT(TODAY()-1,"mmm"))</f>
        <v>2</v>
      </c>
      <c r="V169" s="26">
        <f t="shared" ca="1" si="19"/>
        <v>0</v>
      </c>
      <c r="W169" s="3">
        <f>COUNTIFS('FTNR Data'!$F$2:$F$49919,'Branch Summary'!F169,'FTNR Data'!$A$2:$A$49919,'Branch Summary'!G169,'FTNR Data'!$AX$2:$AX$49919,"Branch",'FTNR Data'!$S$2:$S$49919,"FTNR")</f>
        <v>0</v>
      </c>
      <c r="X169" s="3">
        <f>COUNTIFS('FTNR Data'!$F$2:$F$49919,'Branch Summary'!F169,'FTNR Data'!$A$2:$A$49919,'Branch Summary'!G169,'FTNR Data'!$AX$2:$AX$49919,"Branch")</f>
        <v>0</v>
      </c>
      <c r="Y169" s="11" t="str">
        <f t="shared" si="20"/>
        <v>-</v>
      </c>
      <c r="Z169" s="3">
        <f ca="1">COUNTIFS('FTNR Data'!$F$2:$F$49919,'Branch Summary'!F169,'FTNR Data'!$A$2:$A$49919,'Branch Summary'!G169,'FTNR Data'!$AX$2:$AX$49919,"PQM",'FTNR Data'!$S$2:$S$49919,"FTNR")+COUNTIFS('Priority Customer'!$B$2:$B$50000,'Branch Summary'!F169,'Priority Customer'!$D$2:$D$50000,'Branch Summary'!G169,'Priority Customer'!$Q$2:$Q$50000,"FTNR",'Priority Customer'!$Z$2:$Z$50000,"&lt;&gt;"&amp;"",'Priority Customer'!$BK$2:$BK$50000,TEXT(TODAY()-1,"mmm"))</f>
        <v>0</v>
      </c>
      <c r="AA169" s="3">
        <f ca="1">COUNTIFS('FTNR Data'!$F$2:$F$49919,'Branch Summary'!F169,'FTNR Data'!$A$2:$A$49919,'Branch Summary'!G169,'FTNR Data'!$AX$2:$AX$49919,"PQM")+COUNTIFS('Priority Customer'!$B$2:$B$50000,'Branch Summary'!F169,'Priority Customer'!$D$2:$D$50000,'Branch Summary'!G169,'Priority Customer'!$Z$2:$Z$50000,"&lt;&gt;"&amp;"",'Priority Customer'!$BK$2:$BK$50000,TEXT(TODAY()-1,"mmm"))</f>
        <v>5</v>
      </c>
      <c r="AB169" s="11">
        <f t="shared" ca="1" si="21"/>
        <v>0</v>
      </c>
      <c r="AC169" s="28">
        <f>IFERROR(COUNTIFS('GRT Data'!$F$2:$F$78519,'Branch Summary'!$F169,'GRT Data'!$A$2:$A$78519,'Branch Summary'!$G169,'GRT Data'!$AU$2:$AU$78519,"PQM",'GRT Data'!$CN$2:$CN$78519,0)/I169,"-")</f>
        <v>0.5</v>
      </c>
      <c r="AD169" s="28">
        <f>IFERROR(COUNTIFS('GRT Data'!$F$2:$F$78519,'Branch Summary'!$F169,'GRT Data'!$A$2:$A$78519,'Branch Summary'!$G169,'GRT Data'!$AU$2:$AU$78519,"PQM",'GRT Data'!$CN$2:$CN$78519,1)/I169,"-")</f>
        <v>0.125</v>
      </c>
      <c r="AE169" s="28">
        <f>IFERROR(COUNTIFS('GRT Data'!$F$2:$F$78519,'Branch Summary'!$F169,'GRT Data'!$A$2:$A$78519,'Branch Summary'!$G169,'GRT Data'!$AU$2:$AU$78519,"PQM",'GRT Data'!$CN$2:$CN$78519,2)/I169,"-")</f>
        <v>0</v>
      </c>
      <c r="AF169" s="28">
        <f>IFERROR(COUNTIFS('GRT Data'!$F$2:$F$78519,'Branch Summary'!$F169,'GRT Data'!$A$2:$A$78519,'Branch Summary'!$G169,'GRT Data'!$AU$2:$AU$78519,"PQM",'GRT Data'!$CN$2:$CN$78519,"&gt;"&amp;2)/I169,"-")</f>
        <v>0.375</v>
      </c>
    </row>
    <row r="170" spans="1:32" x14ac:dyDescent="0.35">
      <c r="A170" s="18" t="s">
        <v>773</v>
      </c>
      <c r="B170" s="18" t="s">
        <v>15607</v>
      </c>
      <c r="C170" s="18" t="s">
        <v>789</v>
      </c>
      <c r="D170" s="18" t="s">
        <v>549</v>
      </c>
      <c r="E170" s="18" t="s">
        <v>618</v>
      </c>
      <c r="F170" s="19" t="s">
        <v>619</v>
      </c>
      <c r="G170" s="18" t="s">
        <v>262</v>
      </c>
      <c r="H170" s="3">
        <f>COUNTIFS('GRT Data'!$F$2:$F$78519,'Branch Summary'!F170,'GRT Data'!$A$2:$A$78519,'Branch Summary'!G170,'GRT Data'!$AU$2:$AU$78519,"Branch")</f>
        <v>0</v>
      </c>
      <c r="I170" s="3">
        <f>COUNTIFS('GRT Data'!$F$2:$F$78519,'Branch Summary'!F170,'GRT Data'!$A$2:$A$78519,'Branch Summary'!G170,'GRT Data'!$AU$2:$AU$78519,"PQM")</f>
        <v>9</v>
      </c>
      <c r="J170" s="3">
        <f t="shared" si="15"/>
        <v>9</v>
      </c>
      <c r="K170" s="11">
        <f t="shared" si="16"/>
        <v>1</v>
      </c>
      <c r="L170" s="3">
        <f ca="1">COUNTIFS('GRT Data'!$F$2:$F$78519,'Branch Summary'!F170,'GRT Data'!$A$2:$A$78519,'Branch Summary'!G170,'GRT Data'!$AU$2:$AU$78519,"Branch",'GRT Data'!$AR$2:$AR$78519,$L$3)</f>
        <v>0</v>
      </c>
      <c r="M170" s="3">
        <f ca="1">COUNTIFS('GRT Data'!$F$2:$F$78519,'Branch Summary'!F170,'GRT Data'!$A$2:$A$78519,'Branch Summary'!G170,'GRT Data'!$AU$2:$AU$78519,"PQM",'GRT Data'!$AR$2:$AR$78519,$L$3)</f>
        <v>1</v>
      </c>
      <c r="N170" s="3">
        <f t="shared" ca="1" si="17"/>
        <v>1</v>
      </c>
      <c r="O170" s="11">
        <f t="shared" ca="1" si="18"/>
        <v>1</v>
      </c>
      <c r="P170" s="40">
        <f>COUNTIF('Ujala Plus DB'!$A$2:$A$40166,'Branch Summary'!G170)</f>
        <v>8</v>
      </c>
      <c r="Q170" s="43">
        <f>SUMIF('Ujala Plus DB'!$A$2:$A$40166,'Branch Summary'!G170,'Ujala Plus DB'!$W$2:$W$40166)</f>
        <v>573000</v>
      </c>
      <c r="R170" s="40">
        <f>COUNTIFS('Priority Customer'!$B$2:$B$45498,'Branch Summary'!F170,'Priority Customer'!$D$2:$D$45498,'Branch Summary'!G170,'Priority Customer'!$BD$2:$BD$45498,"&lt;&gt;"&amp;"")</f>
        <v>5</v>
      </c>
      <c r="S170" s="43">
        <f>SUMIFS('Priority Customer'!$L$2:$L$45498,'Priority Customer'!$B$2:$B$45498,'Branch Summary'!F170,'Priority Customer'!$D$2:$D$45498,'Branch Summary'!G170,'Priority Customer'!$BD$2:$BD$45498,"&lt;&gt;"&amp;"")</f>
        <v>334000</v>
      </c>
      <c r="T170" s="40">
        <f ca="1">COUNTIFS('Priority Customer'!$B$2:$B$50000,'Branch Summary'!F170,'Priority Customer'!$D$2:$D$50000,'Branch Summary'!G170,'Priority Customer'!$Q$2:$Q$50000,"FTNR",'Priority Customer'!$Z$2:$Z$50000,"&lt;&gt;"&amp;"",'Priority Customer'!$BK$2:$BK$50000,TEXT(TODAY()-1,"mmm"))</f>
        <v>3</v>
      </c>
      <c r="U170" s="40">
        <f ca="1">COUNTIFS('Priority Customer'!$B$2:$B$50000,'Branch Summary'!F170,'Priority Customer'!$D$2:$D$50000,'Branch Summary'!G170,'Priority Customer'!$Z$2:$Z$50000,"&lt;&gt;"&amp;"",'Priority Customer'!$BK$2:$BK$50000,TEXT(TODAY()-1,"mmm"))</f>
        <v>8</v>
      </c>
      <c r="V170" s="26">
        <f t="shared" ca="1" si="19"/>
        <v>0.375</v>
      </c>
      <c r="W170" s="3">
        <f>COUNTIFS('FTNR Data'!$F$2:$F$49919,'Branch Summary'!F170,'FTNR Data'!$A$2:$A$49919,'Branch Summary'!G170,'FTNR Data'!$AX$2:$AX$49919,"Branch",'FTNR Data'!$S$2:$S$49919,"FTNR")</f>
        <v>0</v>
      </c>
      <c r="X170" s="3">
        <f>COUNTIFS('FTNR Data'!$F$2:$F$49919,'Branch Summary'!F170,'FTNR Data'!$A$2:$A$49919,'Branch Summary'!G170,'FTNR Data'!$AX$2:$AX$49919,"Branch")</f>
        <v>0</v>
      </c>
      <c r="Y170" s="11" t="str">
        <f t="shared" si="20"/>
        <v>-</v>
      </c>
      <c r="Z170" s="3">
        <f ca="1">COUNTIFS('FTNR Data'!$F$2:$F$49919,'Branch Summary'!F170,'FTNR Data'!$A$2:$A$49919,'Branch Summary'!G170,'FTNR Data'!$AX$2:$AX$49919,"PQM",'FTNR Data'!$S$2:$S$49919,"FTNR")+COUNTIFS('Priority Customer'!$B$2:$B$50000,'Branch Summary'!F170,'Priority Customer'!$D$2:$D$50000,'Branch Summary'!G170,'Priority Customer'!$Q$2:$Q$50000,"FTNR",'Priority Customer'!$Z$2:$Z$50000,"&lt;&gt;"&amp;"",'Priority Customer'!$BK$2:$BK$50000,TEXT(TODAY()-1,"mmm"))</f>
        <v>3</v>
      </c>
      <c r="AA170" s="3">
        <f ca="1">COUNTIFS('FTNR Data'!$F$2:$F$49919,'Branch Summary'!F170,'FTNR Data'!$A$2:$A$49919,'Branch Summary'!G170,'FTNR Data'!$AX$2:$AX$49919,"PQM")+COUNTIFS('Priority Customer'!$B$2:$B$50000,'Branch Summary'!F170,'Priority Customer'!$D$2:$D$50000,'Branch Summary'!G170,'Priority Customer'!$Z$2:$Z$50000,"&lt;&gt;"&amp;"",'Priority Customer'!$BK$2:$BK$50000,TEXT(TODAY()-1,"mmm"))</f>
        <v>17</v>
      </c>
      <c r="AB170" s="11">
        <f t="shared" ca="1" si="21"/>
        <v>0.17647058823529413</v>
      </c>
      <c r="AC170" s="28">
        <f>IFERROR(COUNTIFS('GRT Data'!$F$2:$F$78519,'Branch Summary'!$F170,'GRT Data'!$A$2:$A$78519,'Branch Summary'!$G170,'GRT Data'!$AU$2:$AU$78519,"PQM",'GRT Data'!$CN$2:$CN$78519,0)/I170,"-")</f>
        <v>0.77777777777777779</v>
      </c>
      <c r="AD170" s="28">
        <f>IFERROR(COUNTIFS('GRT Data'!$F$2:$F$78519,'Branch Summary'!$F170,'GRT Data'!$A$2:$A$78519,'Branch Summary'!$G170,'GRT Data'!$AU$2:$AU$78519,"PQM",'GRT Data'!$CN$2:$CN$78519,1)/I170,"-")</f>
        <v>0.1111111111111111</v>
      </c>
      <c r="AE170" s="28">
        <f>IFERROR(COUNTIFS('GRT Data'!$F$2:$F$78519,'Branch Summary'!$F170,'GRT Data'!$A$2:$A$78519,'Branch Summary'!$G170,'GRT Data'!$AU$2:$AU$78519,"PQM",'GRT Data'!$CN$2:$CN$78519,2)/I170,"-")</f>
        <v>0</v>
      </c>
      <c r="AF170" s="28">
        <f>IFERROR(COUNTIFS('GRT Data'!$F$2:$F$78519,'Branch Summary'!$F170,'GRT Data'!$A$2:$A$78519,'Branch Summary'!$G170,'GRT Data'!$AU$2:$AU$78519,"PQM",'GRT Data'!$CN$2:$CN$78519,"&gt;"&amp;2)/I170,"-")</f>
        <v>0.1111111111111111</v>
      </c>
    </row>
    <row r="171" spans="1:32" x14ac:dyDescent="0.35">
      <c r="A171" s="18" t="s">
        <v>773</v>
      </c>
      <c r="B171" s="18" t="s">
        <v>15608</v>
      </c>
      <c r="C171" s="18" t="s">
        <v>789</v>
      </c>
      <c r="D171" s="18" t="s">
        <v>549</v>
      </c>
      <c r="E171" s="18" t="s">
        <v>253</v>
      </c>
      <c r="F171" s="19" t="s">
        <v>555</v>
      </c>
      <c r="G171" s="18" t="s">
        <v>229</v>
      </c>
      <c r="H171" s="3">
        <f>COUNTIFS('GRT Data'!$F$2:$F$78519,'Branch Summary'!F171,'GRT Data'!$A$2:$A$78519,'Branch Summary'!G171,'GRT Data'!$AU$2:$AU$78519,"Branch")</f>
        <v>0</v>
      </c>
      <c r="I171" s="3">
        <f>COUNTIFS('GRT Data'!$F$2:$F$78519,'Branch Summary'!F171,'GRT Data'!$A$2:$A$78519,'Branch Summary'!G171,'GRT Data'!$AU$2:$AU$78519,"PQM")</f>
        <v>8</v>
      </c>
      <c r="J171" s="3">
        <f t="shared" si="15"/>
        <v>8</v>
      </c>
      <c r="K171" s="11">
        <f t="shared" si="16"/>
        <v>1</v>
      </c>
      <c r="L171" s="3">
        <f ca="1">COUNTIFS('GRT Data'!$F$2:$F$78519,'Branch Summary'!F171,'GRT Data'!$A$2:$A$78519,'Branch Summary'!G171,'GRT Data'!$AU$2:$AU$78519,"Branch",'GRT Data'!$AR$2:$AR$78519,$L$3)</f>
        <v>0</v>
      </c>
      <c r="M171" s="3">
        <f ca="1">COUNTIFS('GRT Data'!$F$2:$F$78519,'Branch Summary'!F171,'GRT Data'!$A$2:$A$78519,'Branch Summary'!G171,'GRT Data'!$AU$2:$AU$78519,"PQM",'GRT Data'!$AR$2:$AR$78519,$L$3)</f>
        <v>2</v>
      </c>
      <c r="N171" s="3">
        <f t="shared" ca="1" si="17"/>
        <v>2</v>
      </c>
      <c r="O171" s="11">
        <f t="shared" ca="1" si="18"/>
        <v>1</v>
      </c>
      <c r="P171" s="40">
        <f>COUNTIF('Ujala Plus DB'!$A$2:$A$40166,'Branch Summary'!G171)</f>
        <v>14</v>
      </c>
      <c r="Q171" s="43">
        <f>SUMIF('Ujala Plus DB'!$A$2:$A$40166,'Branch Summary'!G171,'Ujala Plus DB'!$W$2:$W$40166)</f>
        <v>870000</v>
      </c>
      <c r="R171" s="40">
        <f>COUNTIFS('Priority Customer'!$B$2:$B$45498,'Branch Summary'!F171,'Priority Customer'!$D$2:$D$45498,'Branch Summary'!G171,'Priority Customer'!$BD$2:$BD$45498,"&lt;&gt;"&amp;"")</f>
        <v>11</v>
      </c>
      <c r="S171" s="43">
        <f>SUMIFS('Priority Customer'!$L$2:$L$45498,'Priority Customer'!$B$2:$B$45498,'Branch Summary'!F171,'Priority Customer'!$D$2:$D$45498,'Branch Summary'!G171,'Priority Customer'!$BD$2:$BD$45498,"&lt;&gt;"&amp;"")</f>
        <v>680000</v>
      </c>
      <c r="T171" s="40">
        <f ca="1">COUNTIFS('Priority Customer'!$B$2:$B$50000,'Branch Summary'!F171,'Priority Customer'!$D$2:$D$50000,'Branch Summary'!G171,'Priority Customer'!$Q$2:$Q$50000,"FTNR",'Priority Customer'!$Z$2:$Z$50000,"&lt;&gt;"&amp;"",'Priority Customer'!$BK$2:$BK$50000,TEXT(TODAY()-1,"mmm"))</f>
        <v>0</v>
      </c>
      <c r="U171" s="40">
        <f ca="1">COUNTIFS('Priority Customer'!$B$2:$B$50000,'Branch Summary'!F171,'Priority Customer'!$D$2:$D$50000,'Branch Summary'!G171,'Priority Customer'!$Z$2:$Z$50000,"&lt;&gt;"&amp;"",'Priority Customer'!$BK$2:$BK$50000,TEXT(TODAY()-1,"mmm"))</f>
        <v>11</v>
      </c>
      <c r="V171" s="26">
        <f t="shared" ca="1" si="19"/>
        <v>0</v>
      </c>
      <c r="W171" s="3">
        <f>COUNTIFS('FTNR Data'!$F$2:$F$49919,'Branch Summary'!F171,'FTNR Data'!$A$2:$A$49919,'Branch Summary'!G171,'FTNR Data'!$AX$2:$AX$49919,"Branch",'FTNR Data'!$S$2:$S$49919,"FTNR")</f>
        <v>0</v>
      </c>
      <c r="X171" s="3">
        <f>COUNTIFS('FTNR Data'!$F$2:$F$49919,'Branch Summary'!F171,'FTNR Data'!$A$2:$A$49919,'Branch Summary'!G171,'FTNR Data'!$AX$2:$AX$49919,"Branch")</f>
        <v>2</v>
      </c>
      <c r="Y171" s="11">
        <f t="shared" si="20"/>
        <v>0</v>
      </c>
      <c r="Z171" s="3">
        <f ca="1">COUNTIFS('FTNR Data'!$F$2:$F$49919,'Branch Summary'!F171,'FTNR Data'!$A$2:$A$49919,'Branch Summary'!G171,'FTNR Data'!$AX$2:$AX$49919,"PQM",'FTNR Data'!$S$2:$S$49919,"FTNR")+COUNTIFS('Priority Customer'!$B$2:$B$50000,'Branch Summary'!F171,'Priority Customer'!$D$2:$D$50000,'Branch Summary'!G171,'Priority Customer'!$Q$2:$Q$50000,"FTNR",'Priority Customer'!$Z$2:$Z$50000,"&lt;&gt;"&amp;"",'Priority Customer'!$BK$2:$BK$50000,TEXT(TODAY()-1,"mmm"))</f>
        <v>0</v>
      </c>
      <c r="AA171" s="3">
        <f ca="1">COUNTIFS('FTNR Data'!$F$2:$F$49919,'Branch Summary'!F171,'FTNR Data'!$A$2:$A$49919,'Branch Summary'!G171,'FTNR Data'!$AX$2:$AX$49919,"PQM")+COUNTIFS('Priority Customer'!$B$2:$B$50000,'Branch Summary'!F171,'Priority Customer'!$D$2:$D$50000,'Branch Summary'!G171,'Priority Customer'!$Z$2:$Z$50000,"&lt;&gt;"&amp;"",'Priority Customer'!$BK$2:$BK$50000,TEXT(TODAY()-1,"mmm"))</f>
        <v>17</v>
      </c>
      <c r="AB171" s="11">
        <f t="shared" ca="1" si="21"/>
        <v>0</v>
      </c>
      <c r="AC171" s="28">
        <f>IFERROR(COUNTIFS('GRT Data'!$F$2:$F$78519,'Branch Summary'!$F171,'GRT Data'!$A$2:$A$78519,'Branch Summary'!$G171,'GRT Data'!$AU$2:$AU$78519,"PQM",'GRT Data'!$CN$2:$CN$78519,0)/I171,"-")</f>
        <v>0.625</v>
      </c>
      <c r="AD171" s="28">
        <f>IFERROR(COUNTIFS('GRT Data'!$F$2:$F$78519,'Branch Summary'!$F171,'GRT Data'!$A$2:$A$78519,'Branch Summary'!$G171,'GRT Data'!$AU$2:$AU$78519,"PQM",'GRT Data'!$CN$2:$CN$78519,1)/I171,"-")</f>
        <v>0.375</v>
      </c>
      <c r="AE171" s="28">
        <f>IFERROR(COUNTIFS('GRT Data'!$F$2:$F$78519,'Branch Summary'!$F171,'GRT Data'!$A$2:$A$78519,'Branch Summary'!$G171,'GRT Data'!$AU$2:$AU$78519,"PQM",'GRT Data'!$CN$2:$CN$78519,2)/I171,"-")</f>
        <v>0</v>
      </c>
      <c r="AF171" s="28">
        <f>IFERROR(COUNTIFS('GRT Data'!$F$2:$F$78519,'Branch Summary'!$F171,'GRT Data'!$A$2:$A$78519,'Branch Summary'!$G171,'GRT Data'!$AU$2:$AU$78519,"PQM",'GRT Data'!$CN$2:$CN$78519,"&gt;"&amp;2)/I171,"-")</f>
        <v>0</v>
      </c>
    </row>
    <row r="172" spans="1:32" x14ac:dyDescent="0.35">
      <c r="A172" s="18" t="s">
        <v>773</v>
      </c>
      <c r="B172" s="18" t="s">
        <v>15610</v>
      </c>
      <c r="C172" s="18" t="s">
        <v>789</v>
      </c>
      <c r="D172" s="18" t="s">
        <v>295</v>
      </c>
      <c r="E172" s="18" t="s">
        <v>244</v>
      </c>
      <c r="F172" s="19" t="s">
        <v>550</v>
      </c>
      <c r="G172" s="18" t="s">
        <v>230</v>
      </c>
      <c r="H172" s="3">
        <f>COUNTIFS('GRT Data'!$F$2:$F$78519,'Branch Summary'!F172,'GRT Data'!$A$2:$A$78519,'Branch Summary'!G172,'GRT Data'!$AU$2:$AU$78519,"Branch")</f>
        <v>19</v>
      </c>
      <c r="I172" s="3">
        <f>COUNTIFS('GRT Data'!$F$2:$F$78519,'Branch Summary'!F172,'GRT Data'!$A$2:$A$78519,'Branch Summary'!G172,'GRT Data'!$AU$2:$AU$78519,"PQM")</f>
        <v>5</v>
      </c>
      <c r="J172" s="3">
        <f t="shared" si="15"/>
        <v>24</v>
      </c>
      <c r="K172" s="11">
        <f t="shared" si="16"/>
        <v>0.20833333333333334</v>
      </c>
      <c r="L172" s="3">
        <f ca="1">COUNTIFS('GRT Data'!$F$2:$F$78519,'Branch Summary'!F172,'GRT Data'!$A$2:$A$78519,'Branch Summary'!G172,'GRT Data'!$AU$2:$AU$78519,"Branch",'GRT Data'!$AR$2:$AR$78519,$L$3)</f>
        <v>6</v>
      </c>
      <c r="M172" s="3">
        <f ca="1">COUNTIFS('GRT Data'!$F$2:$F$78519,'Branch Summary'!F172,'GRT Data'!$A$2:$A$78519,'Branch Summary'!G172,'GRT Data'!$AU$2:$AU$78519,"PQM",'GRT Data'!$AR$2:$AR$78519,$L$3)</f>
        <v>0</v>
      </c>
      <c r="N172" s="3">
        <f t="shared" ca="1" si="17"/>
        <v>6</v>
      </c>
      <c r="O172" s="11">
        <f t="shared" ca="1" si="18"/>
        <v>0</v>
      </c>
      <c r="P172" s="40">
        <f>COUNTIF('Ujala Plus DB'!$A$2:$A$40166,'Branch Summary'!G172)</f>
        <v>5</v>
      </c>
      <c r="Q172" s="43">
        <f>SUMIF('Ujala Plus DB'!$A$2:$A$40166,'Branch Summary'!G172,'Ujala Plus DB'!$W$2:$W$40166)</f>
        <v>407000</v>
      </c>
      <c r="R172" s="40">
        <f>COUNTIFS('Priority Customer'!$B$2:$B$45498,'Branch Summary'!F172,'Priority Customer'!$D$2:$D$45498,'Branch Summary'!G172,'Priority Customer'!$BD$2:$BD$45498,"&lt;&gt;"&amp;"")</f>
        <v>1</v>
      </c>
      <c r="S172" s="43">
        <f>SUMIFS('Priority Customer'!$L$2:$L$45498,'Priority Customer'!$B$2:$B$45498,'Branch Summary'!F172,'Priority Customer'!$D$2:$D$45498,'Branch Summary'!G172,'Priority Customer'!$BD$2:$BD$45498,"&lt;&gt;"&amp;"")</f>
        <v>90000</v>
      </c>
      <c r="T172" s="40">
        <f ca="1">COUNTIFS('Priority Customer'!$B$2:$B$50000,'Branch Summary'!F172,'Priority Customer'!$D$2:$D$50000,'Branch Summary'!G172,'Priority Customer'!$Q$2:$Q$50000,"FTNR",'Priority Customer'!$Z$2:$Z$50000,"&lt;&gt;"&amp;"",'Priority Customer'!$BK$2:$BK$50000,TEXT(TODAY()-1,"mmm"))</f>
        <v>0</v>
      </c>
      <c r="U172" s="40">
        <f ca="1">COUNTIFS('Priority Customer'!$B$2:$B$50000,'Branch Summary'!F172,'Priority Customer'!$D$2:$D$50000,'Branch Summary'!G172,'Priority Customer'!$Z$2:$Z$50000,"&lt;&gt;"&amp;"",'Priority Customer'!$BK$2:$BK$50000,TEXT(TODAY()-1,"mmm"))</f>
        <v>1</v>
      </c>
      <c r="V172" s="26">
        <f t="shared" ca="1" si="19"/>
        <v>0</v>
      </c>
      <c r="W172" s="3">
        <f>COUNTIFS('FTNR Data'!$F$2:$F$49919,'Branch Summary'!F172,'FTNR Data'!$A$2:$A$49919,'Branch Summary'!G172,'FTNR Data'!$AX$2:$AX$49919,"Branch",'FTNR Data'!$S$2:$S$49919,"FTNR")</f>
        <v>2</v>
      </c>
      <c r="X172" s="3">
        <f>COUNTIFS('FTNR Data'!$F$2:$F$49919,'Branch Summary'!F172,'FTNR Data'!$A$2:$A$49919,'Branch Summary'!G172,'FTNR Data'!$AX$2:$AX$49919,"Branch")</f>
        <v>18</v>
      </c>
      <c r="Y172" s="11">
        <f t="shared" si="20"/>
        <v>0.1111111111111111</v>
      </c>
      <c r="Z172" s="3">
        <f ca="1">COUNTIFS('FTNR Data'!$F$2:$F$49919,'Branch Summary'!F172,'FTNR Data'!$A$2:$A$49919,'Branch Summary'!G172,'FTNR Data'!$AX$2:$AX$49919,"PQM",'FTNR Data'!$S$2:$S$49919,"FTNR")+COUNTIFS('Priority Customer'!$B$2:$B$50000,'Branch Summary'!F172,'Priority Customer'!$D$2:$D$50000,'Branch Summary'!G172,'Priority Customer'!$Q$2:$Q$50000,"FTNR",'Priority Customer'!$Z$2:$Z$50000,"&lt;&gt;"&amp;"",'Priority Customer'!$BK$2:$BK$50000,TEXT(TODAY()-1,"mmm"))</f>
        <v>0</v>
      </c>
      <c r="AA172" s="3">
        <f ca="1">COUNTIFS('FTNR Data'!$F$2:$F$49919,'Branch Summary'!F172,'FTNR Data'!$A$2:$A$49919,'Branch Summary'!G172,'FTNR Data'!$AX$2:$AX$49919,"PQM")+COUNTIFS('Priority Customer'!$B$2:$B$50000,'Branch Summary'!F172,'Priority Customer'!$D$2:$D$50000,'Branch Summary'!G172,'Priority Customer'!$Z$2:$Z$50000,"&lt;&gt;"&amp;"",'Priority Customer'!$BK$2:$BK$50000,TEXT(TODAY()-1,"mmm"))</f>
        <v>6</v>
      </c>
      <c r="AB172" s="11">
        <f t="shared" ca="1" si="21"/>
        <v>0</v>
      </c>
      <c r="AC172" s="28">
        <f>IFERROR(COUNTIFS('GRT Data'!$F$2:$F$78519,'Branch Summary'!$F172,'GRT Data'!$A$2:$A$78519,'Branch Summary'!$G172,'GRT Data'!$AU$2:$AU$78519,"PQM",'GRT Data'!$CN$2:$CN$78519,0)/I172,"-")</f>
        <v>0.4</v>
      </c>
      <c r="AD172" s="28">
        <f>IFERROR(COUNTIFS('GRT Data'!$F$2:$F$78519,'Branch Summary'!$F172,'GRT Data'!$A$2:$A$78519,'Branch Summary'!$G172,'GRT Data'!$AU$2:$AU$78519,"PQM",'GRT Data'!$CN$2:$CN$78519,1)/I172,"-")</f>
        <v>0.6</v>
      </c>
      <c r="AE172" s="28">
        <f>IFERROR(COUNTIFS('GRT Data'!$F$2:$F$78519,'Branch Summary'!$F172,'GRT Data'!$A$2:$A$78519,'Branch Summary'!$G172,'GRT Data'!$AU$2:$AU$78519,"PQM",'GRT Data'!$CN$2:$CN$78519,2)/I172,"-")</f>
        <v>0</v>
      </c>
      <c r="AF172" s="28">
        <f>IFERROR(COUNTIFS('GRT Data'!$F$2:$F$78519,'Branch Summary'!$F172,'GRT Data'!$A$2:$A$78519,'Branch Summary'!$G172,'GRT Data'!$AU$2:$AU$78519,"PQM",'GRT Data'!$CN$2:$CN$78519,"&gt;"&amp;2)/I172,"-")</f>
        <v>0</v>
      </c>
    </row>
    <row r="173" spans="1:32" x14ac:dyDescent="0.35">
      <c r="A173" s="18" t="s">
        <v>825</v>
      </c>
      <c r="B173" s="18" t="s">
        <v>278</v>
      </c>
      <c r="C173" s="18" t="s">
        <v>782</v>
      </c>
      <c r="D173" s="18" t="s">
        <v>441</v>
      </c>
      <c r="E173" s="18" t="s">
        <v>649</v>
      </c>
      <c r="F173" s="19" t="s">
        <v>650</v>
      </c>
      <c r="G173" s="18" t="s">
        <v>279</v>
      </c>
      <c r="H173" s="3">
        <f>COUNTIFS('GRT Data'!$F$2:$F$78519,'Branch Summary'!F173,'GRT Data'!$A$2:$A$78519,'Branch Summary'!G173,'GRT Data'!$AU$2:$AU$78519,"Branch")</f>
        <v>0</v>
      </c>
      <c r="I173" s="3">
        <f>COUNTIFS('GRT Data'!$F$2:$F$78519,'Branch Summary'!F173,'GRT Data'!$A$2:$A$78519,'Branch Summary'!G173,'GRT Data'!$AU$2:$AU$78519,"PQM")</f>
        <v>5</v>
      </c>
      <c r="J173" s="3">
        <f t="shared" si="15"/>
        <v>5</v>
      </c>
      <c r="K173" s="11">
        <f t="shared" si="16"/>
        <v>1</v>
      </c>
      <c r="L173" s="3">
        <f ca="1">COUNTIFS('GRT Data'!$F$2:$F$78519,'Branch Summary'!F173,'GRT Data'!$A$2:$A$78519,'Branch Summary'!G173,'GRT Data'!$AU$2:$AU$78519,"Branch",'GRT Data'!$AR$2:$AR$78519,$L$3)</f>
        <v>0</v>
      </c>
      <c r="M173" s="3">
        <f ca="1">COUNTIFS('GRT Data'!$F$2:$F$78519,'Branch Summary'!F173,'GRT Data'!$A$2:$A$78519,'Branch Summary'!G173,'GRT Data'!$AU$2:$AU$78519,"PQM",'GRT Data'!$AR$2:$AR$78519,$L$3)</f>
        <v>0</v>
      </c>
      <c r="N173" s="3">
        <f t="shared" ca="1" si="17"/>
        <v>0</v>
      </c>
      <c r="O173" s="11" t="str">
        <f t="shared" ca="1" si="18"/>
        <v>-</v>
      </c>
      <c r="P173" s="40">
        <f>COUNTIF('Ujala Plus DB'!$A$2:$A$40166,'Branch Summary'!G173)</f>
        <v>0</v>
      </c>
      <c r="Q173" s="43">
        <f>SUMIF('Ujala Plus DB'!$A$2:$A$40166,'Branch Summary'!G173,'Ujala Plus DB'!$W$2:$W$40166)</f>
        <v>0</v>
      </c>
      <c r="R173" s="40">
        <f>COUNTIFS('Priority Customer'!$B$2:$B$45498,'Branch Summary'!F173,'Priority Customer'!$D$2:$D$45498,'Branch Summary'!G173,'Priority Customer'!$BD$2:$BD$45498,"&lt;&gt;"&amp;"")</f>
        <v>0</v>
      </c>
      <c r="S173" s="43">
        <f>SUMIFS('Priority Customer'!$L$2:$L$45498,'Priority Customer'!$B$2:$B$45498,'Branch Summary'!F173,'Priority Customer'!$D$2:$D$45498,'Branch Summary'!G173,'Priority Customer'!$BD$2:$BD$45498,"&lt;&gt;"&amp;"")</f>
        <v>0</v>
      </c>
      <c r="T173" s="40">
        <f ca="1">COUNTIFS('Priority Customer'!$B$2:$B$50000,'Branch Summary'!F173,'Priority Customer'!$D$2:$D$50000,'Branch Summary'!G173,'Priority Customer'!$Q$2:$Q$50000,"FTNR",'Priority Customer'!$Z$2:$Z$50000,"&lt;&gt;"&amp;"",'Priority Customer'!$BK$2:$BK$50000,TEXT(TODAY()-1,"mmm"))</f>
        <v>0</v>
      </c>
      <c r="U173" s="40">
        <f ca="1">COUNTIFS('Priority Customer'!$B$2:$B$50000,'Branch Summary'!F173,'Priority Customer'!$D$2:$D$50000,'Branch Summary'!G173,'Priority Customer'!$Z$2:$Z$50000,"&lt;&gt;"&amp;"",'Priority Customer'!$BK$2:$BK$50000,TEXT(TODAY()-1,"mmm"))</f>
        <v>0</v>
      </c>
      <c r="V173" s="26" t="str">
        <f t="shared" ca="1" si="19"/>
        <v>-</v>
      </c>
      <c r="W173" s="3">
        <f>COUNTIFS('FTNR Data'!$F$2:$F$49919,'Branch Summary'!F173,'FTNR Data'!$A$2:$A$49919,'Branch Summary'!G173,'FTNR Data'!$AX$2:$AX$49919,"Branch",'FTNR Data'!$S$2:$S$49919,"FTNR")</f>
        <v>0</v>
      </c>
      <c r="X173" s="3">
        <f>COUNTIFS('FTNR Data'!$F$2:$F$49919,'Branch Summary'!F173,'FTNR Data'!$A$2:$A$49919,'Branch Summary'!G173,'FTNR Data'!$AX$2:$AX$49919,"Branch")</f>
        <v>0</v>
      </c>
      <c r="Y173" s="11" t="str">
        <f t="shared" si="20"/>
        <v>-</v>
      </c>
      <c r="Z173" s="3">
        <f ca="1">COUNTIFS('FTNR Data'!$F$2:$F$49919,'Branch Summary'!F173,'FTNR Data'!$A$2:$A$49919,'Branch Summary'!G173,'FTNR Data'!$AX$2:$AX$49919,"PQM",'FTNR Data'!$S$2:$S$49919,"FTNR")+COUNTIFS('Priority Customer'!$B$2:$B$50000,'Branch Summary'!F173,'Priority Customer'!$D$2:$D$50000,'Branch Summary'!G173,'Priority Customer'!$Q$2:$Q$50000,"FTNR",'Priority Customer'!$Z$2:$Z$50000,"&lt;&gt;"&amp;"",'Priority Customer'!$BK$2:$BK$50000,TEXT(TODAY()-1,"mmm"))</f>
        <v>1</v>
      </c>
      <c r="AA173" s="3">
        <f ca="1">COUNTIFS('FTNR Data'!$F$2:$F$49919,'Branch Summary'!F173,'FTNR Data'!$A$2:$A$49919,'Branch Summary'!G173,'FTNR Data'!$AX$2:$AX$49919,"PQM")+COUNTIFS('Priority Customer'!$B$2:$B$50000,'Branch Summary'!F173,'Priority Customer'!$D$2:$D$50000,'Branch Summary'!G173,'Priority Customer'!$Z$2:$Z$50000,"&lt;&gt;"&amp;"",'Priority Customer'!$BK$2:$BK$50000,TEXT(TODAY()-1,"mmm"))</f>
        <v>5</v>
      </c>
      <c r="AB173" s="11">
        <f t="shared" ca="1" si="21"/>
        <v>0.2</v>
      </c>
      <c r="AC173" s="28">
        <f>IFERROR(COUNTIFS('GRT Data'!$F$2:$F$78519,'Branch Summary'!$F173,'GRT Data'!$A$2:$A$78519,'Branch Summary'!$G173,'GRT Data'!$AU$2:$AU$78519,"PQM",'GRT Data'!$CN$2:$CN$78519,0)/I173,"-")</f>
        <v>0.4</v>
      </c>
      <c r="AD173" s="28">
        <f>IFERROR(COUNTIFS('GRT Data'!$F$2:$F$78519,'Branch Summary'!$F173,'GRT Data'!$A$2:$A$78519,'Branch Summary'!$G173,'GRT Data'!$AU$2:$AU$78519,"PQM",'GRT Data'!$CN$2:$CN$78519,1)/I173,"-")</f>
        <v>0.6</v>
      </c>
      <c r="AE173" s="28">
        <f>IFERROR(COUNTIFS('GRT Data'!$F$2:$F$78519,'Branch Summary'!$F173,'GRT Data'!$A$2:$A$78519,'Branch Summary'!$G173,'GRT Data'!$AU$2:$AU$78519,"PQM",'GRT Data'!$CN$2:$CN$78519,2)/I173,"-")</f>
        <v>0</v>
      </c>
      <c r="AF173" s="28">
        <f>IFERROR(COUNTIFS('GRT Data'!$F$2:$F$78519,'Branch Summary'!$F173,'GRT Data'!$A$2:$A$78519,'Branch Summary'!$G173,'GRT Data'!$AU$2:$AU$78519,"PQM",'GRT Data'!$CN$2:$CN$78519,"&gt;"&amp;2)/I173,"-")</f>
        <v>0</v>
      </c>
    </row>
    <row r="174" spans="1:32" x14ac:dyDescent="0.35">
      <c r="A174" s="18" t="s">
        <v>825</v>
      </c>
      <c r="B174" s="18" t="s">
        <v>15642</v>
      </c>
      <c r="C174" s="18" t="s">
        <v>785</v>
      </c>
      <c r="D174" s="18" t="s">
        <v>441</v>
      </c>
      <c r="E174" s="18" t="s">
        <v>457</v>
      </c>
      <c r="F174" s="19" t="s">
        <v>458</v>
      </c>
      <c r="G174" s="18" t="s">
        <v>181</v>
      </c>
      <c r="H174" s="3">
        <f>COUNTIFS('GRT Data'!$F$2:$F$78519,'Branch Summary'!F174,'GRT Data'!$A$2:$A$78519,'Branch Summary'!G174,'GRT Data'!$AU$2:$AU$78519,"Branch")</f>
        <v>0</v>
      </c>
      <c r="I174" s="3">
        <f>COUNTIFS('GRT Data'!$F$2:$F$78519,'Branch Summary'!F174,'GRT Data'!$A$2:$A$78519,'Branch Summary'!G174,'GRT Data'!$AU$2:$AU$78519,"PQM")</f>
        <v>7</v>
      </c>
      <c r="J174" s="3">
        <f t="shared" si="15"/>
        <v>7</v>
      </c>
      <c r="K174" s="11">
        <f t="shared" si="16"/>
        <v>1</v>
      </c>
      <c r="L174" s="3">
        <f ca="1">COUNTIFS('GRT Data'!$F$2:$F$78519,'Branch Summary'!F174,'GRT Data'!$A$2:$A$78519,'Branch Summary'!G174,'GRT Data'!$AU$2:$AU$78519,"Branch",'GRT Data'!$AR$2:$AR$78519,$L$3)</f>
        <v>0</v>
      </c>
      <c r="M174" s="3">
        <f ca="1">COUNTIFS('GRT Data'!$F$2:$F$78519,'Branch Summary'!F174,'GRT Data'!$A$2:$A$78519,'Branch Summary'!G174,'GRT Data'!$AU$2:$AU$78519,"PQM",'GRT Data'!$AR$2:$AR$78519,$L$3)</f>
        <v>2</v>
      </c>
      <c r="N174" s="3">
        <f t="shared" ca="1" si="17"/>
        <v>2</v>
      </c>
      <c r="O174" s="11">
        <f t="shared" ca="1" si="18"/>
        <v>1</v>
      </c>
      <c r="P174" s="40">
        <f>COUNTIF('Ujala Plus DB'!$A$2:$A$40166,'Branch Summary'!G174)</f>
        <v>2</v>
      </c>
      <c r="Q174" s="43">
        <f>SUMIF('Ujala Plus DB'!$A$2:$A$40166,'Branch Summary'!G174,'Ujala Plus DB'!$W$2:$W$40166)</f>
        <v>145000</v>
      </c>
      <c r="R174" s="40">
        <f>COUNTIFS('Priority Customer'!$B$2:$B$45498,'Branch Summary'!F174,'Priority Customer'!$D$2:$D$45498,'Branch Summary'!G174,'Priority Customer'!$BD$2:$BD$45498,"&lt;&gt;"&amp;"")</f>
        <v>1</v>
      </c>
      <c r="S174" s="43">
        <f>SUMIFS('Priority Customer'!$L$2:$L$45498,'Priority Customer'!$B$2:$B$45498,'Branch Summary'!F174,'Priority Customer'!$D$2:$D$45498,'Branch Summary'!G174,'Priority Customer'!$BD$2:$BD$45498,"&lt;&gt;"&amp;"")</f>
        <v>70000</v>
      </c>
      <c r="T174" s="40">
        <f ca="1">COUNTIFS('Priority Customer'!$B$2:$B$50000,'Branch Summary'!F174,'Priority Customer'!$D$2:$D$50000,'Branch Summary'!G174,'Priority Customer'!$Q$2:$Q$50000,"FTNR",'Priority Customer'!$Z$2:$Z$50000,"&lt;&gt;"&amp;"",'Priority Customer'!$BK$2:$BK$50000,TEXT(TODAY()-1,"mmm"))</f>
        <v>0</v>
      </c>
      <c r="U174" s="40">
        <f ca="1">COUNTIFS('Priority Customer'!$B$2:$B$50000,'Branch Summary'!F174,'Priority Customer'!$D$2:$D$50000,'Branch Summary'!G174,'Priority Customer'!$Z$2:$Z$50000,"&lt;&gt;"&amp;"",'Priority Customer'!$BK$2:$BK$50000,TEXT(TODAY()-1,"mmm"))</f>
        <v>1</v>
      </c>
      <c r="V174" s="26">
        <f t="shared" ca="1" si="19"/>
        <v>0</v>
      </c>
      <c r="W174" s="3">
        <f>COUNTIFS('FTNR Data'!$F$2:$F$49919,'Branch Summary'!F174,'FTNR Data'!$A$2:$A$49919,'Branch Summary'!G174,'FTNR Data'!$AX$2:$AX$49919,"Branch",'FTNR Data'!$S$2:$S$49919,"FTNR")</f>
        <v>0</v>
      </c>
      <c r="X174" s="3">
        <f>COUNTIFS('FTNR Data'!$F$2:$F$49919,'Branch Summary'!F174,'FTNR Data'!$A$2:$A$49919,'Branch Summary'!G174,'FTNR Data'!$AX$2:$AX$49919,"Branch")</f>
        <v>0</v>
      </c>
      <c r="Y174" s="11" t="str">
        <f t="shared" si="20"/>
        <v>-</v>
      </c>
      <c r="Z174" s="3">
        <f ca="1">COUNTIFS('FTNR Data'!$F$2:$F$49919,'Branch Summary'!F174,'FTNR Data'!$A$2:$A$49919,'Branch Summary'!G174,'FTNR Data'!$AX$2:$AX$49919,"PQM",'FTNR Data'!$S$2:$S$49919,"FTNR")+COUNTIFS('Priority Customer'!$B$2:$B$50000,'Branch Summary'!F174,'Priority Customer'!$D$2:$D$50000,'Branch Summary'!G174,'Priority Customer'!$Q$2:$Q$50000,"FTNR",'Priority Customer'!$Z$2:$Z$50000,"&lt;&gt;"&amp;"",'Priority Customer'!$BK$2:$BK$50000,TEXT(TODAY()-1,"mmm"))</f>
        <v>0</v>
      </c>
      <c r="AA174" s="3">
        <f ca="1">COUNTIFS('FTNR Data'!$F$2:$F$49919,'Branch Summary'!F174,'FTNR Data'!$A$2:$A$49919,'Branch Summary'!G174,'FTNR Data'!$AX$2:$AX$49919,"PQM")+COUNTIFS('Priority Customer'!$B$2:$B$50000,'Branch Summary'!F174,'Priority Customer'!$D$2:$D$50000,'Branch Summary'!G174,'Priority Customer'!$Z$2:$Z$50000,"&lt;&gt;"&amp;"",'Priority Customer'!$BK$2:$BK$50000,TEXT(TODAY()-1,"mmm"))</f>
        <v>8</v>
      </c>
      <c r="AB174" s="11">
        <f t="shared" ca="1" si="21"/>
        <v>0</v>
      </c>
      <c r="AC174" s="28">
        <f>IFERROR(COUNTIFS('GRT Data'!$F$2:$F$78519,'Branch Summary'!$F174,'GRT Data'!$A$2:$A$78519,'Branch Summary'!$G174,'GRT Data'!$AU$2:$AU$78519,"PQM",'GRT Data'!$CN$2:$CN$78519,0)/I174,"-")</f>
        <v>0.7142857142857143</v>
      </c>
      <c r="AD174" s="28">
        <f>IFERROR(COUNTIFS('GRT Data'!$F$2:$F$78519,'Branch Summary'!$F174,'GRT Data'!$A$2:$A$78519,'Branch Summary'!$G174,'GRT Data'!$AU$2:$AU$78519,"PQM",'GRT Data'!$CN$2:$CN$78519,1)/I174,"-")</f>
        <v>0.2857142857142857</v>
      </c>
      <c r="AE174" s="28">
        <f>IFERROR(COUNTIFS('GRT Data'!$F$2:$F$78519,'Branch Summary'!$F174,'GRT Data'!$A$2:$A$78519,'Branch Summary'!$G174,'GRT Data'!$AU$2:$AU$78519,"PQM",'GRT Data'!$CN$2:$CN$78519,2)/I174,"-")</f>
        <v>0</v>
      </c>
      <c r="AF174" s="28">
        <f>IFERROR(COUNTIFS('GRT Data'!$F$2:$F$78519,'Branch Summary'!$F174,'GRT Data'!$A$2:$A$78519,'Branch Summary'!$G174,'GRT Data'!$AU$2:$AU$78519,"PQM",'GRT Data'!$CN$2:$CN$78519,"&gt;"&amp;2)/I174,"-")</f>
        <v>0</v>
      </c>
    </row>
    <row r="175" spans="1:32" x14ac:dyDescent="0.35">
      <c r="A175" s="18" t="s">
        <v>825</v>
      </c>
      <c r="B175" s="18" t="s">
        <v>284</v>
      </c>
      <c r="C175" s="18" t="s">
        <v>782</v>
      </c>
      <c r="D175" s="18" t="s">
        <v>441</v>
      </c>
      <c r="E175" s="18" t="s">
        <v>667</v>
      </c>
      <c r="F175" s="19" t="s">
        <v>668</v>
      </c>
      <c r="G175" s="18" t="s">
        <v>284</v>
      </c>
      <c r="H175" s="3">
        <f>COUNTIFS('GRT Data'!$F$2:$F$78519,'Branch Summary'!F175,'GRT Data'!$A$2:$A$78519,'Branch Summary'!G175,'GRT Data'!$AU$2:$AU$78519,"Branch")</f>
        <v>0</v>
      </c>
      <c r="I175" s="3">
        <f>COUNTIFS('GRT Data'!$F$2:$F$78519,'Branch Summary'!F175,'GRT Data'!$A$2:$A$78519,'Branch Summary'!G175,'GRT Data'!$AU$2:$AU$78519,"PQM")</f>
        <v>6</v>
      </c>
      <c r="J175" s="3">
        <f t="shared" si="15"/>
        <v>6</v>
      </c>
      <c r="K175" s="11">
        <f t="shared" si="16"/>
        <v>1</v>
      </c>
      <c r="L175" s="3">
        <f ca="1">COUNTIFS('GRT Data'!$F$2:$F$78519,'Branch Summary'!F175,'GRT Data'!$A$2:$A$78519,'Branch Summary'!G175,'GRT Data'!$AU$2:$AU$78519,"Branch",'GRT Data'!$AR$2:$AR$78519,$L$3)</f>
        <v>0</v>
      </c>
      <c r="M175" s="3">
        <f ca="1">COUNTIFS('GRT Data'!$F$2:$F$78519,'Branch Summary'!F175,'GRT Data'!$A$2:$A$78519,'Branch Summary'!G175,'GRT Data'!$AU$2:$AU$78519,"PQM",'GRT Data'!$AR$2:$AR$78519,$L$3)</f>
        <v>1</v>
      </c>
      <c r="N175" s="3">
        <f t="shared" ca="1" si="17"/>
        <v>1</v>
      </c>
      <c r="O175" s="11">
        <f t="shared" ca="1" si="18"/>
        <v>1</v>
      </c>
      <c r="P175" s="40">
        <f>COUNTIF('Ujala Plus DB'!$A$2:$A$40166,'Branch Summary'!G175)</f>
        <v>2</v>
      </c>
      <c r="Q175" s="43">
        <f>SUMIF('Ujala Plus DB'!$A$2:$A$40166,'Branch Summary'!G175,'Ujala Plus DB'!$W$2:$W$40166)</f>
        <v>135000</v>
      </c>
      <c r="R175" s="40">
        <f>COUNTIFS('Priority Customer'!$B$2:$B$45498,'Branch Summary'!F175,'Priority Customer'!$D$2:$D$45498,'Branch Summary'!G175,'Priority Customer'!$BD$2:$BD$45498,"&lt;&gt;"&amp;"")</f>
        <v>1</v>
      </c>
      <c r="S175" s="43">
        <f>SUMIFS('Priority Customer'!$L$2:$L$45498,'Priority Customer'!$B$2:$B$45498,'Branch Summary'!F175,'Priority Customer'!$D$2:$D$45498,'Branch Summary'!G175,'Priority Customer'!$BD$2:$BD$45498,"&lt;&gt;"&amp;"")</f>
        <v>70000</v>
      </c>
      <c r="T175" s="40">
        <f ca="1">COUNTIFS('Priority Customer'!$B$2:$B$50000,'Branch Summary'!F175,'Priority Customer'!$D$2:$D$50000,'Branch Summary'!G175,'Priority Customer'!$Q$2:$Q$50000,"FTNR",'Priority Customer'!$Z$2:$Z$50000,"&lt;&gt;"&amp;"",'Priority Customer'!$BK$2:$BK$50000,TEXT(TODAY()-1,"mmm"))</f>
        <v>0</v>
      </c>
      <c r="U175" s="40">
        <f ca="1">COUNTIFS('Priority Customer'!$B$2:$B$50000,'Branch Summary'!F175,'Priority Customer'!$D$2:$D$50000,'Branch Summary'!G175,'Priority Customer'!$Z$2:$Z$50000,"&lt;&gt;"&amp;"",'Priority Customer'!$BK$2:$BK$50000,TEXT(TODAY()-1,"mmm"))</f>
        <v>1</v>
      </c>
      <c r="V175" s="26">
        <f t="shared" ca="1" si="19"/>
        <v>0</v>
      </c>
      <c r="W175" s="3">
        <f>COUNTIFS('FTNR Data'!$F$2:$F$49919,'Branch Summary'!F175,'FTNR Data'!$A$2:$A$49919,'Branch Summary'!G175,'FTNR Data'!$AX$2:$AX$49919,"Branch",'FTNR Data'!$S$2:$S$49919,"FTNR")</f>
        <v>0</v>
      </c>
      <c r="X175" s="3">
        <f>COUNTIFS('FTNR Data'!$F$2:$F$49919,'Branch Summary'!F175,'FTNR Data'!$A$2:$A$49919,'Branch Summary'!G175,'FTNR Data'!$AX$2:$AX$49919,"Branch")</f>
        <v>0</v>
      </c>
      <c r="Y175" s="11" t="str">
        <f t="shared" si="20"/>
        <v>-</v>
      </c>
      <c r="Z175" s="3">
        <f ca="1">COUNTIFS('FTNR Data'!$F$2:$F$49919,'Branch Summary'!F175,'FTNR Data'!$A$2:$A$49919,'Branch Summary'!G175,'FTNR Data'!$AX$2:$AX$49919,"PQM",'FTNR Data'!$S$2:$S$49919,"FTNR")+COUNTIFS('Priority Customer'!$B$2:$B$50000,'Branch Summary'!F175,'Priority Customer'!$D$2:$D$50000,'Branch Summary'!G175,'Priority Customer'!$Q$2:$Q$50000,"FTNR",'Priority Customer'!$Z$2:$Z$50000,"&lt;&gt;"&amp;"",'Priority Customer'!$BK$2:$BK$50000,TEXT(TODAY()-1,"mmm"))</f>
        <v>0</v>
      </c>
      <c r="AA175" s="3">
        <f ca="1">COUNTIFS('FTNR Data'!$F$2:$F$49919,'Branch Summary'!F175,'FTNR Data'!$A$2:$A$49919,'Branch Summary'!G175,'FTNR Data'!$AX$2:$AX$49919,"PQM")+COUNTIFS('Priority Customer'!$B$2:$B$50000,'Branch Summary'!F175,'Priority Customer'!$D$2:$D$50000,'Branch Summary'!G175,'Priority Customer'!$Z$2:$Z$50000,"&lt;&gt;"&amp;"",'Priority Customer'!$BK$2:$BK$50000,TEXT(TODAY()-1,"mmm"))</f>
        <v>6</v>
      </c>
      <c r="AB175" s="11">
        <f t="shared" ca="1" si="21"/>
        <v>0</v>
      </c>
      <c r="AC175" s="28">
        <f>IFERROR(COUNTIFS('GRT Data'!$F$2:$F$78519,'Branch Summary'!$F175,'GRT Data'!$A$2:$A$78519,'Branch Summary'!$G175,'GRT Data'!$AU$2:$AU$78519,"PQM",'GRT Data'!$CN$2:$CN$78519,0)/I175,"-")</f>
        <v>0.33333333333333331</v>
      </c>
      <c r="AD175" s="28">
        <f>IFERROR(COUNTIFS('GRT Data'!$F$2:$F$78519,'Branch Summary'!$F175,'GRT Data'!$A$2:$A$78519,'Branch Summary'!$G175,'GRT Data'!$AU$2:$AU$78519,"PQM",'GRT Data'!$CN$2:$CN$78519,1)/I175,"-")</f>
        <v>0.5</v>
      </c>
      <c r="AE175" s="28">
        <f>IFERROR(COUNTIFS('GRT Data'!$F$2:$F$78519,'Branch Summary'!$F175,'GRT Data'!$A$2:$A$78519,'Branch Summary'!$G175,'GRT Data'!$AU$2:$AU$78519,"PQM",'GRT Data'!$CN$2:$CN$78519,2)/I175,"-")</f>
        <v>0</v>
      </c>
      <c r="AF175" s="28">
        <f>IFERROR(COUNTIFS('GRT Data'!$F$2:$F$78519,'Branch Summary'!$F175,'GRT Data'!$A$2:$A$78519,'Branch Summary'!$G175,'GRT Data'!$AU$2:$AU$78519,"PQM",'GRT Data'!$CN$2:$CN$78519,"&gt;"&amp;2)/I175,"-")</f>
        <v>0.16666666666666666</v>
      </c>
    </row>
    <row r="176" spans="1:32" x14ac:dyDescent="0.35">
      <c r="A176" s="18" t="s">
        <v>825</v>
      </c>
      <c r="B176" s="18" t="s">
        <v>15642</v>
      </c>
      <c r="C176" s="18" t="s">
        <v>785</v>
      </c>
      <c r="D176" s="18" t="s">
        <v>441</v>
      </c>
      <c r="E176" s="18" t="s">
        <v>455</v>
      </c>
      <c r="F176" s="19" t="s">
        <v>456</v>
      </c>
      <c r="G176" s="18" t="s">
        <v>180</v>
      </c>
      <c r="H176" s="3">
        <f>COUNTIFS('GRT Data'!$F$2:$F$78519,'Branch Summary'!F176,'GRT Data'!$A$2:$A$78519,'Branch Summary'!G176,'GRT Data'!$AU$2:$AU$78519,"Branch")</f>
        <v>1</v>
      </c>
      <c r="I176" s="3">
        <f>COUNTIFS('GRT Data'!$F$2:$F$78519,'Branch Summary'!F176,'GRT Data'!$A$2:$A$78519,'Branch Summary'!G176,'GRT Data'!$AU$2:$AU$78519,"PQM")</f>
        <v>10</v>
      </c>
      <c r="J176" s="3">
        <f t="shared" si="15"/>
        <v>11</v>
      </c>
      <c r="K176" s="11">
        <f t="shared" si="16"/>
        <v>0.90909090909090906</v>
      </c>
      <c r="L176" s="3">
        <f ca="1">COUNTIFS('GRT Data'!$F$2:$F$78519,'Branch Summary'!F176,'GRT Data'!$A$2:$A$78519,'Branch Summary'!G176,'GRT Data'!$AU$2:$AU$78519,"Branch",'GRT Data'!$AR$2:$AR$78519,$L$3)</f>
        <v>0</v>
      </c>
      <c r="M176" s="3">
        <f ca="1">COUNTIFS('GRT Data'!$F$2:$F$78519,'Branch Summary'!F176,'GRT Data'!$A$2:$A$78519,'Branch Summary'!G176,'GRT Data'!$AU$2:$AU$78519,"PQM",'GRT Data'!$AR$2:$AR$78519,$L$3)</f>
        <v>2</v>
      </c>
      <c r="N176" s="3">
        <f t="shared" ca="1" si="17"/>
        <v>2</v>
      </c>
      <c r="O176" s="11">
        <f t="shared" ca="1" si="18"/>
        <v>1</v>
      </c>
      <c r="P176" s="40">
        <f>COUNTIF('Ujala Plus DB'!$A$2:$A$40166,'Branch Summary'!G176)</f>
        <v>5</v>
      </c>
      <c r="Q176" s="43">
        <f>SUMIF('Ujala Plus DB'!$A$2:$A$40166,'Branch Summary'!G176,'Ujala Plus DB'!$W$2:$W$40166)</f>
        <v>353000</v>
      </c>
      <c r="R176" s="40">
        <f>COUNTIFS('Priority Customer'!$B$2:$B$45498,'Branch Summary'!F176,'Priority Customer'!$D$2:$D$45498,'Branch Summary'!G176,'Priority Customer'!$BD$2:$BD$45498,"&lt;&gt;"&amp;"")</f>
        <v>3</v>
      </c>
      <c r="S176" s="43">
        <f>SUMIFS('Priority Customer'!$L$2:$L$45498,'Priority Customer'!$B$2:$B$45498,'Branch Summary'!F176,'Priority Customer'!$D$2:$D$45498,'Branch Summary'!G176,'Priority Customer'!$BD$2:$BD$45498,"&lt;&gt;"&amp;"")</f>
        <v>183000</v>
      </c>
      <c r="T176" s="40">
        <f ca="1">COUNTIFS('Priority Customer'!$B$2:$B$50000,'Branch Summary'!F176,'Priority Customer'!$D$2:$D$50000,'Branch Summary'!G176,'Priority Customer'!$Q$2:$Q$50000,"FTNR",'Priority Customer'!$Z$2:$Z$50000,"&lt;&gt;"&amp;"",'Priority Customer'!$BK$2:$BK$50000,TEXT(TODAY()-1,"mmm"))</f>
        <v>0</v>
      </c>
      <c r="U176" s="40">
        <f ca="1">COUNTIFS('Priority Customer'!$B$2:$B$50000,'Branch Summary'!F176,'Priority Customer'!$D$2:$D$50000,'Branch Summary'!G176,'Priority Customer'!$Z$2:$Z$50000,"&lt;&gt;"&amp;"",'Priority Customer'!$BK$2:$BK$50000,TEXT(TODAY()-1,"mmm"))</f>
        <v>4</v>
      </c>
      <c r="V176" s="26">
        <f t="shared" ca="1" si="19"/>
        <v>0</v>
      </c>
      <c r="W176" s="3">
        <f>COUNTIFS('FTNR Data'!$F$2:$F$49919,'Branch Summary'!F176,'FTNR Data'!$A$2:$A$49919,'Branch Summary'!G176,'FTNR Data'!$AX$2:$AX$49919,"Branch",'FTNR Data'!$S$2:$S$49919,"FTNR")</f>
        <v>0</v>
      </c>
      <c r="X176" s="3">
        <f>COUNTIFS('FTNR Data'!$F$2:$F$49919,'Branch Summary'!F176,'FTNR Data'!$A$2:$A$49919,'Branch Summary'!G176,'FTNR Data'!$AX$2:$AX$49919,"Branch")</f>
        <v>1</v>
      </c>
      <c r="Y176" s="11">
        <f t="shared" si="20"/>
        <v>0</v>
      </c>
      <c r="Z176" s="3">
        <f ca="1">COUNTIFS('FTNR Data'!$F$2:$F$49919,'Branch Summary'!F176,'FTNR Data'!$A$2:$A$49919,'Branch Summary'!G176,'FTNR Data'!$AX$2:$AX$49919,"PQM",'FTNR Data'!$S$2:$S$49919,"FTNR")+COUNTIFS('Priority Customer'!$B$2:$B$50000,'Branch Summary'!F176,'Priority Customer'!$D$2:$D$50000,'Branch Summary'!G176,'Priority Customer'!$Q$2:$Q$50000,"FTNR",'Priority Customer'!$Z$2:$Z$50000,"&lt;&gt;"&amp;"",'Priority Customer'!$BK$2:$BK$50000,TEXT(TODAY()-1,"mmm"))</f>
        <v>1</v>
      </c>
      <c r="AA176" s="3">
        <f ca="1">COUNTIFS('FTNR Data'!$F$2:$F$49919,'Branch Summary'!F176,'FTNR Data'!$A$2:$A$49919,'Branch Summary'!G176,'FTNR Data'!$AX$2:$AX$49919,"PQM")+COUNTIFS('Priority Customer'!$B$2:$B$50000,'Branch Summary'!F176,'Priority Customer'!$D$2:$D$50000,'Branch Summary'!G176,'Priority Customer'!$Z$2:$Z$50000,"&lt;&gt;"&amp;"",'Priority Customer'!$BK$2:$BK$50000,TEXT(TODAY()-1,"mmm"))</f>
        <v>14</v>
      </c>
      <c r="AB176" s="11">
        <f t="shared" ca="1" si="21"/>
        <v>7.1428571428571425E-2</v>
      </c>
      <c r="AC176" s="28">
        <f>IFERROR(COUNTIFS('GRT Data'!$F$2:$F$78519,'Branch Summary'!$F176,'GRT Data'!$A$2:$A$78519,'Branch Summary'!$G176,'GRT Data'!$AU$2:$AU$78519,"PQM",'GRT Data'!$CN$2:$CN$78519,0)/I176,"-")</f>
        <v>0.3</v>
      </c>
      <c r="AD176" s="28">
        <f>IFERROR(COUNTIFS('GRT Data'!$F$2:$F$78519,'Branch Summary'!$F176,'GRT Data'!$A$2:$A$78519,'Branch Summary'!$G176,'GRT Data'!$AU$2:$AU$78519,"PQM",'GRT Data'!$CN$2:$CN$78519,1)/I176,"-")</f>
        <v>0.6</v>
      </c>
      <c r="AE176" s="28">
        <f>IFERROR(COUNTIFS('GRT Data'!$F$2:$F$78519,'Branch Summary'!$F176,'GRT Data'!$A$2:$A$78519,'Branch Summary'!$G176,'GRT Data'!$AU$2:$AU$78519,"PQM",'GRT Data'!$CN$2:$CN$78519,2)/I176,"-")</f>
        <v>0</v>
      </c>
      <c r="AF176" s="28">
        <f>IFERROR(COUNTIFS('GRT Data'!$F$2:$F$78519,'Branch Summary'!$F176,'GRT Data'!$A$2:$A$78519,'Branch Summary'!$G176,'GRT Data'!$AU$2:$AU$78519,"PQM",'GRT Data'!$CN$2:$CN$78519,"&gt;"&amp;2)/I176,"-")</f>
        <v>0.1</v>
      </c>
    </row>
    <row r="177" spans="1:32" x14ac:dyDescent="0.35">
      <c r="A177" s="18" t="s">
        <v>825</v>
      </c>
      <c r="B177" s="18" t="s">
        <v>15643</v>
      </c>
      <c r="C177" s="18" t="s">
        <v>782</v>
      </c>
      <c r="D177" s="18" t="s">
        <v>441</v>
      </c>
      <c r="E177" s="18" t="s">
        <v>653</v>
      </c>
      <c r="F177" s="19" t="s">
        <v>654</v>
      </c>
      <c r="G177" s="18" t="s">
        <v>922</v>
      </c>
      <c r="H177" s="3">
        <f>COUNTIFS('GRT Data'!$F$2:$F$78519,'Branch Summary'!F177,'GRT Data'!$A$2:$A$78519,'Branch Summary'!G177,'GRT Data'!$AU$2:$AU$78519,"Branch")</f>
        <v>0</v>
      </c>
      <c r="I177" s="3">
        <f>COUNTIFS('GRT Data'!$F$2:$F$78519,'Branch Summary'!F177,'GRT Data'!$A$2:$A$78519,'Branch Summary'!G177,'GRT Data'!$AU$2:$AU$78519,"PQM")</f>
        <v>2</v>
      </c>
      <c r="J177" s="3">
        <f t="shared" si="15"/>
        <v>2</v>
      </c>
      <c r="K177" s="11">
        <f t="shared" si="16"/>
        <v>1</v>
      </c>
      <c r="L177" s="3">
        <f ca="1">COUNTIFS('GRT Data'!$F$2:$F$78519,'Branch Summary'!F177,'GRT Data'!$A$2:$A$78519,'Branch Summary'!G177,'GRT Data'!$AU$2:$AU$78519,"Branch",'GRT Data'!$AR$2:$AR$78519,$L$3)</f>
        <v>0</v>
      </c>
      <c r="M177" s="3">
        <f ca="1">COUNTIFS('GRT Data'!$F$2:$F$78519,'Branch Summary'!F177,'GRT Data'!$A$2:$A$78519,'Branch Summary'!G177,'GRT Data'!$AU$2:$AU$78519,"PQM",'GRT Data'!$AR$2:$AR$78519,$L$3)</f>
        <v>1</v>
      </c>
      <c r="N177" s="3">
        <f t="shared" ca="1" si="17"/>
        <v>1</v>
      </c>
      <c r="O177" s="11">
        <f t="shared" ca="1" si="18"/>
        <v>1</v>
      </c>
      <c r="P177" s="40">
        <f>COUNTIF('Ujala Plus DB'!$A$2:$A$40166,'Branch Summary'!G177)</f>
        <v>0</v>
      </c>
      <c r="Q177" s="43">
        <f>SUMIF('Ujala Plus DB'!$A$2:$A$40166,'Branch Summary'!G177,'Ujala Plus DB'!$W$2:$W$40166)</f>
        <v>0</v>
      </c>
      <c r="R177" s="40">
        <f>COUNTIFS('Priority Customer'!$B$2:$B$45498,'Branch Summary'!F177,'Priority Customer'!$D$2:$D$45498,'Branch Summary'!G177,'Priority Customer'!$BD$2:$BD$45498,"&lt;&gt;"&amp;"")</f>
        <v>0</v>
      </c>
      <c r="S177" s="43">
        <f>SUMIFS('Priority Customer'!$L$2:$L$45498,'Priority Customer'!$B$2:$B$45498,'Branch Summary'!F177,'Priority Customer'!$D$2:$D$45498,'Branch Summary'!G177,'Priority Customer'!$BD$2:$BD$45498,"&lt;&gt;"&amp;"")</f>
        <v>0</v>
      </c>
      <c r="T177" s="40">
        <f ca="1">COUNTIFS('Priority Customer'!$B$2:$B$50000,'Branch Summary'!F177,'Priority Customer'!$D$2:$D$50000,'Branch Summary'!G177,'Priority Customer'!$Q$2:$Q$50000,"FTNR",'Priority Customer'!$Z$2:$Z$50000,"&lt;&gt;"&amp;"",'Priority Customer'!$BK$2:$BK$50000,TEXT(TODAY()-1,"mmm"))</f>
        <v>0</v>
      </c>
      <c r="U177" s="40">
        <f ca="1">COUNTIFS('Priority Customer'!$B$2:$B$50000,'Branch Summary'!F177,'Priority Customer'!$D$2:$D$50000,'Branch Summary'!G177,'Priority Customer'!$Z$2:$Z$50000,"&lt;&gt;"&amp;"",'Priority Customer'!$BK$2:$BK$50000,TEXT(TODAY()-1,"mmm"))</f>
        <v>0</v>
      </c>
      <c r="V177" s="26" t="str">
        <f t="shared" ca="1" si="19"/>
        <v>-</v>
      </c>
      <c r="W177" s="3">
        <f>COUNTIFS('FTNR Data'!$F$2:$F$49919,'Branch Summary'!F177,'FTNR Data'!$A$2:$A$49919,'Branch Summary'!G177,'FTNR Data'!$AX$2:$AX$49919,"Branch",'FTNR Data'!$S$2:$S$49919,"FTNR")</f>
        <v>0</v>
      </c>
      <c r="X177" s="3">
        <f>COUNTIFS('FTNR Data'!$F$2:$F$49919,'Branch Summary'!F177,'FTNR Data'!$A$2:$A$49919,'Branch Summary'!G177,'FTNR Data'!$AX$2:$AX$49919,"Branch")</f>
        <v>0</v>
      </c>
      <c r="Y177" s="11" t="str">
        <f t="shared" si="20"/>
        <v>-</v>
      </c>
      <c r="Z177" s="3">
        <f ca="1">COUNTIFS('FTNR Data'!$F$2:$F$49919,'Branch Summary'!F177,'FTNR Data'!$A$2:$A$49919,'Branch Summary'!G177,'FTNR Data'!$AX$2:$AX$49919,"PQM",'FTNR Data'!$S$2:$S$49919,"FTNR")+COUNTIFS('Priority Customer'!$B$2:$B$50000,'Branch Summary'!F177,'Priority Customer'!$D$2:$D$50000,'Branch Summary'!G177,'Priority Customer'!$Q$2:$Q$50000,"FTNR",'Priority Customer'!$Z$2:$Z$50000,"&lt;&gt;"&amp;"",'Priority Customer'!$BK$2:$BK$50000,TEXT(TODAY()-1,"mmm"))</f>
        <v>0</v>
      </c>
      <c r="AA177" s="3">
        <f ca="1">COUNTIFS('FTNR Data'!$F$2:$F$49919,'Branch Summary'!F177,'FTNR Data'!$A$2:$A$49919,'Branch Summary'!G177,'FTNR Data'!$AX$2:$AX$49919,"PQM")+COUNTIFS('Priority Customer'!$B$2:$B$50000,'Branch Summary'!F177,'Priority Customer'!$D$2:$D$50000,'Branch Summary'!G177,'Priority Customer'!$Z$2:$Z$50000,"&lt;&gt;"&amp;"",'Priority Customer'!$BK$2:$BK$50000,TEXT(TODAY()-1,"mmm"))</f>
        <v>2</v>
      </c>
      <c r="AB177" s="11">
        <f t="shared" ca="1" si="21"/>
        <v>0</v>
      </c>
      <c r="AC177" s="28">
        <f>IFERROR(COUNTIFS('GRT Data'!$F$2:$F$78519,'Branch Summary'!$F177,'GRT Data'!$A$2:$A$78519,'Branch Summary'!$G177,'GRT Data'!$AU$2:$AU$78519,"PQM",'GRT Data'!$CN$2:$CN$78519,0)/I177,"-")</f>
        <v>1</v>
      </c>
      <c r="AD177" s="28">
        <f>IFERROR(COUNTIFS('GRT Data'!$F$2:$F$78519,'Branch Summary'!$F177,'GRT Data'!$A$2:$A$78519,'Branch Summary'!$G177,'GRT Data'!$AU$2:$AU$78519,"PQM",'GRT Data'!$CN$2:$CN$78519,1)/I177,"-")</f>
        <v>0</v>
      </c>
      <c r="AE177" s="28">
        <f>IFERROR(COUNTIFS('GRT Data'!$F$2:$F$78519,'Branch Summary'!$F177,'GRT Data'!$A$2:$A$78519,'Branch Summary'!$G177,'GRT Data'!$AU$2:$AU$78519,"PQM",'GRT Data'!$CN$2:$CN$78519,2)/I177,"-")</f>
        <v>0</v>
      </c>
      <c r="AF177" s="28">
        <f>IFERROR(COUNTIFS('GRT Data'!$F$2:$F$78519,'Branch Summary'!$F177,'GRT Data'!$A$2:$A$78519,'Branch Summary'!$G177,'GRT Data'!$AU$2:$AU$78519,"PQM",'GRT Data'!$CN$2:$CN$78519,"&gt;"&amp;2)/I177,"-")</f>
        <v>0</v>
      </c>
    </row>
    <row r="178" spans="1:32" x14ac:dyDescent="0.35">
      <c r="A178" s="18" t="s">
        <v>825</v>
      </c>
      <c r="B178" s="18" t="s">
        <v>284</v>
      </c>
      <c r="C178" s="18" t="s">
        <v>782</v>
      </c>
      <c r="D178" s="18" t="s">
        <v>441</v>
      </c>
      <c r="E178" s="18" t="s">
        <v>661</v>
      </c>
      <c r="F178" s="19" t="s">
        <v>662</v>
      </c>
      <c r="G178" s="18" t="s">
        <v>282</v>
      </c>
      <c r="H178" s="3">
        <f>COUNTIFS('GRT Data'!$F$2:$F$78519,'Branch Summary'!F178,'GRT Data'!$A$2:$A$78519,'Branch Summary'!G178,'GRT Data'!$AU$2:$AU$78519,"Branch")</f>
        <v>0</v>
      </c>
      <c r="I178" s="3">
        <f>COUNTIFS('GRT Data'!$F$2:$F$78519,'Branch Summary'!F178,'GRT Data'!$A$2:$A$78519,'Branch Summary'!G178,'GRT Data'!$AU$2:$AU$78519,"PQM")</f>
        <v>7</v>
      </c>
      <c r="J178" s="3">
        <f t="shared" si="15"/>
        <v>7</v>
      </c>
      <c r="K178" s="11">
        <f t="shared" si="16"/>
        <v>1</v>
      </c>
      <c r="L178" s="3">
        <f ca="1">COUNTIFS('GRT Data'!$F$2:$F$78519,'Branch Summary'!F178,'GRT Data'!$A$2:$A$78519,'Branch Summary'!G178,'GRT Data'!$AU$2:$AU$78519,"Branch",'GRT Data'!$AR$2:$AR$78519,$L$3)</f>
        <v>0</v>
      </c>
      <c r="M178" s="3">
        <f ca="1">COUNTIFS('GRT Data'!$F$2:$F$78519,'Branch Summary'!F178,'GRT Data'!$A$2:$A$78519,'Branch Summary'!G178,'GRT Data'!$AU$2:$AU$78519,"PQM",'GRT Data'!$AR$2:$AR$78519,$L$3)</f>
        <v>0</v>
      </c>
      <c r="N178" s="3">
        <f t="shared" ca="1" si="17"/>
        <v>0</v>
      </c>
      <c r="O178" s="11" t="str">
        <f t="shared" ca="1" si="18"/>
        <v>-</v>
      </c>
      <c r="P178" s="40">
        <f>COUNTIF('Ujala Plus DB'!$A$2:$A$40166,'Branch Summary'!G178)</f>
        <v>1</v>
      </c>
      <c r="Q178" s="43">
        <f>SUMIF('Ujala Plus DB'!$A$2:$A$40166,'Branch Summary'!G178,'Ujala Plus DB'!$W$2:$W$40166)</f>
        <v>40000</v>
      </c>
      <c r="R178" s="40">
        <f>COUNTIFS('Priority Customer'!$B$2:$B$45498,'Branch Summary'!F178,'Priority Customer'!$D$2:$D$45498,'Branch Summary'!G178,'Priority Customer'!$BD$2:$BD$45498,"&lt;&gt;"&amp;"")</f>
        <v>1</v>
      </c>
      <c r="S178" s="43">
        <f>SUMIFS('Priority Customer'!$L$2:$L$45498,'Priority Customer'!$B$2:$B$45498,'Branch Summary'!F178,'Priority Customer'!$D$2:$D$45498,'Branch Summary'!G178,'Priority Customer'!$BD$2:$BD$45498,"&lt;&gt;"&amp;"")</f>
        <v>40000</v>
      </c>
      <c r="T178" s="40">
        <f ca="1">COUNTIFS('Priority Customer'!$B$2:$B$50000,'Branch Summary'!F178,'Priority Customer'!$D$2:$D$50000,'Branch Summary'!G178,'Priority Customer'!$Q$2:$Q$50000,"FTNR",'Priority Customer'!$Z$2:$Z$50000,"&lt;&gt;"&amp;"",'Priority Customer'!$BK$2:$BK$50000,TEXT(TODAY()-1,"mmm"))</f>
        <v>0</v>
      </c>
      <c r="U178" s="40">
        <f ca="1">COUNTIFS('Priority Customer'!$B$2:$B$50000,'Branch Summary'!F178,'Priority Customer'!$D$2:$D$50000,'Branch Summary'!G178,'Priority Customer'!$Z$2:$Z$50000,"&lt;&gt;"&amp;"",'Priority Customer'!$BK$2:$BK$50000,TEXT(TODAY()-1,"mmm"))</f>
        <v>1</v>
      </c>
      <c r="V178" s="26">
        <f t="shared" ca="1" si="19"/>
        <v>0</v>
      </c>
      <c r="W178" s="3">
        <f>COUNTIFS('FTNR Data'!$F$2:$F$49919,'Branch Summary'!F178,'FTNR Data'!$A$2:$A$49919,'Branch Summary'!G178,'FTNR Data'!$AX$2:$AX$49919,"Branch",'FTNR Data'!$S$2:$S$49919,"FTNR")</f>
        <v>0</v>
      </c>
      <c r="X178" s="3">
        <f>COUNTIFS('FTNR Data'!$F$2:$F$49919,'Branch Summary'!F178,'FTNR Data'!$A$2:$A$49919,'Branch Summary'!G178,'FTNR Data'!$AX$2:$AX$49919,"Branch")</f>
        <v>0</v>
      </c>
      <c r="Y178" s="11" t="str">
        <f t="shared" si="20"/>
        <v>-</v>
      </c>
      <c r="Z178" s="3">
        <f ca="1">COUNTIFS('FTNR Data'!$F$2:$F$49919,'Branch Summary'!F178,'FTNR Data'!$A$2:$A$49919,'Branch Summary'!G178,'FTNR Data'!$AX$2:$AX$49919,"PQM",'FTNR Data'!$S$2:$S$49919,"FTNR")+COUNTIFS('Priority Customer'!$B$2:$B$50000,'Branch Summary'!F178,'Priority Customer'!$D$2:$D$50000,'Branch Summary'!G178,'Priority Customer'!$Q$2:$Q$50000,"FTNR",'Priority Customer'!$Z$2:$Z$50000,"&lt;&gt;"&amp;"",'Priority Customer'!$BK$2:$BK$50000,TEXT(TODAY()-1,"mmm"))</f>
        <v>1</v>
      </c>
      <c r="AA178" s="3">
        <f ca="1">COUNTIFS('FTNR Data'!$F$2:$F$49919,'Branch Summary'!F178,'FTNR Data'!$A$2:$A$49919,'Branch Summary'!G178,'FTNR Data'!$AX$2:$AX$49919,"PQM")+COUNTIFS('Priority Customer'!$B$2:$B$50000,'Branch Summary'!F178,'Priority Customer'!$D$2:$D$50000,'Branch Summary'!G178,'Priority Customer'!$Z$2:$Z$50000,"&lt;&gt;"&amp;"",'Priority Customer'!$BK$2:$BK$50000,TEXT(TODAY()-1,"mmm"))</f>
        <v>8</v>
      </c>
      <c r="AB178" s="11">
        <f t="shared" ca="1" si="21"/>
        <v>0.125</v>
      </c>
      <c r="AC178" s="28">
        <f>IFERROR(COUNTIFS('GRT Data'!$F$2:$F$78519,'Branch Summary'!$F178,'GRT Data'!$A$2:$A$78519,'Branch Summary'!$G178,'GRT Data'!$AU$2:$AU$78519,"PQM",'GRT Data'!$CN$2:$CN$78519,0)/I178,"-")</f>
        <v>0.8571428571428571</v>
      </c>
      <c r="AD178" s="28">
        <f>IFERROR(COUNTIFS('GRT Data'!$F$2:$F$78519,'Branch Summary'!$F178,'GRT Data'!$A$2:$A$78519,'Branch Summary'!$G178,'GRT Data'!$AU$2:$AU$78519,"PQM",'GRT Data'!$CN$2:$CN$78519,1)/I178,"-")</f>
        <v>0</v>
      </c>
      <c r="AE178" s="28">
        <f>IFERROR(COUNTIFS('GRT Data'!$F$2:$F$78519,'Branch Summary'!$F178,'GRT Data'!$A$2:$A$78519,'Branch Summary'!$G178,'GRT Data'!$AU$2:$AU$78519,"PQM",'GRT Data'!$CN$2:$CN$78519,2)/I178,"-")</f>
        <v>0</v>
      </c>
      <c r="AF178" s="28">
        <f>IFERROR(COUNTIFS('GRT Data'!$F$2:$F$78519,'Branch Summary'!$F178,'GRT Data'!$A$2:$A$78519,'Branch Summary'!$G178,'GRT Data'!$AU$2:$AU$78519,"PQM",'GRT Data'!$CN$2:$CN$78519,"&gt;"&amp;2)/I178,"-")</f>
        <v>0.14285714285714285</v>
      </c>
    </row>
    <row r="179" spans="1:32" x14ac:dyDescent="0.35">
      <c r="A179" s="18" t="s">
        <v>825</v>
      </c>
      <c r="B179" s="18" t="s">
        <v>278</v>
      </c>
      <c r="C179" s="18" t="s">
        <v>782</v>
      </c>
      <c r="D179" s="18" t="s">
        <v>441</v>
      </c>
      <c r="E179" s="18" t="s">
        <v>257</v>
      </c>
      <c r="F179" s="19" t="s">
        <v>648</v>
      </c>
      <c r="G179" s="18" t="s">
        <v>278</v>
      </c>
      <c r="H179" s="3">
        <f>COUNTIFS('GRT Data'!$F$2:$F$78519,'Branch Summary'!F179,'GRT Data'!$A$2:$A$78519,'Branch Summary'!G179,'GRT Data'!$AU$2:$AU$78519,"Branch")</f>
        <v>3</v>
      </c>
      <c r="I179" s="3">
        <f>COUNTIFS('GRT Data'!$F$2:$F$78519,'Branch Summary'!F179,'GRT Data'!$A$2:$A$78519,'Branch Summary'!G179,'GRT Data'!$AU$2:$AU$78519,"PQM")</f>
        <v>14</v>
      </c>
      <c r="J179" s="3">
        <f t="shared" si="15"/>
        <v>17</v>
      </c>
      <c r="K179" s="11">
        <f t="shared" si="16"/>
        <v>0.82352941176470584</v>
      </c>
      <c r="L179" s="3">
        <f ca="1">COUNTIFS('GRT Data'!$F$2:$F$78519,'Branch Summary'!F179,'GRT Data'!$A$2:$A$78519,'Branch Summary'!G179,'GRT Data'!$AU$2:$AU$78519,"Branch",'GRT Data'!$AR$2:$AR$78519,$L$3)</f>
        <v>0</v>
      </c>
      <c r="M179" s="3">
        <f ca="1">COUNTIFS('GRT Data'!$F$2:$F$78519,'Branch Summary'!F179,'GRT Data'!$A$2:$A$78519,'Branch Summary'!G179,'GRT Data'!$AU$2:$AU$78519,"PQM",'GRT Data'!$AR$2:$AR$78519,$L$3)</f>
        <v>2</v>
      </c>
      <c r="N179" s="3">
        <f t="shared" ca="1" si="17"/>
        <v>2</v>
      </c>
      <c r="O179" s="11">
        <f t="shared" ca="1" si="18"/>
        <v>1</v>
      </c>
      <c r="P179" s="40">
        <f>COUNTIF('Ujala Plus DB'!$A$2:$A$40166,'Branch Summary'!G179)</f>
        <v>8</v>
      </c>
      <c r="Q179" s="43">
        <f>SUMIF('Ujala Plus DB'!$A$2:$A$40166,'Branch Summary'!G179,'Ujala Plus DB'!$W$2:$W$40166)</f>
        <v>608000</v>
      </c>
      <c r="R179" s="40">
        <f>COUNTIFS('Priority Customer'!$B$2:$B$45498,'Branch Summary'!F179,'Priority Customer'!$D$2:$D$45498,'Branch Summary'!G179,'Priority Customer'!$BD$2:$BD$45498,"&lt;&gt;"&amp;"")</f>
        <v>1</v>
      </c>
      <c r="S179" s="43">
        <f>SUMIFS('Priority Customer'!$L$2:$L$45498,'Priority Customer'!$B$2:$B$45498,'Branch Summary'!F179,'Priority Customer'!$D$2:$D$45498,'Branch Summary'!G179,'Priority Customer'!$BD$2:$BD$45498,"&lt;&gt;"&amp;"")</f>
        <v>77000</v>
      </c>
      <c r="T179" s="40">
        <f ca="1">COUNTIFS('Priority Customer'!$B$2:$B$50000,'Branch Summary'!F179,'Priority Customer'!$D$2:$D$50000,'Branch Summary'!G179,'Priority Customer'!$Q$2:$Q$50000,"FTNR",'Priority Customer'!$Z$2:$Z$50000,"&lt;&gt;"&amp;"",'Priority Customer'!$BK$2:$BK$50000,TEXT(TODAY()-1,"mmm"))</f>
        <v>0</v>
      </c>
      <c r="U179" s="40">
        <f ca="1">COUNTIFS('Priority Customer'!$B$2:$B$50000,'Branch Summary'!F179,'Priority Customer'!$D$2:$D$50000,'Branch Summary'!G179,'Priority Customer'!$Z$2:$Z$50000,"&lt;&gt;"&amp;"",'Priority Customer'!$BK$2:$BK$50000,TEXT(TODAY()-1,"mmm"))</f>
        <v>1</v>
      </c>
      <c r="V179" s="26">
        <f t="shared" ca="1" si="19"/>
        <v>0</v>
      </c>
      <c r="W179" s="3">
        <f>COUNTIFS('FTNR Data'!$F$2:$F$49919,'Branch Summary'!F179,'FTNR Data'!$A$2:$A$49919,'Branch Summary'!G179,'FTNR Data'!$AX$2:$AX$49919,"Branch",'FTNR Data'!$S$2:$S$49919,"FTNR")</f>
        <v>0</v>
      </c>
      <c r="X179" s="3">
        <f>COUNTIFS('FTNR Data'!$F$2:$F$49919,'Branch Summary'!F179,'FTNR Data'!$A$2:$A$49919,'Branch Summary'!G179,'FTNR Data'!$AX$2:$AX$49919,"Branch")</f>
        <v>2</v>
      </c>
      <c r="Y179" s="11">
        <f t="shared" si="20"/>
        <v>0</v>
      </c>
      <c r="Z179" s="3">
        <f ca="1">COUNTIFS('FTNR Data'!$F$2:$F$49919,'Branch Summary'!F179,'FTNR Data'!$A$2:$A$49919,'Branch Summary'!G179,'FTNR Data'!$AX$2:$AX$49919,"PQM",'FTNR Data'!$S$2:$S$49919,"FTNR")+COUNTIFS('Priority Customer'!$B$2:$B$50000,'Branch Summary'!F179,'Priority Customer'!$D$2:$D$50000,'Branch Summary'!G179,'Priority Customer'!$Q$2:$Q$50000,"FTNR",'Priority Customer'!$Z$2:$Z$50000,"&lt;&gt;"&amp;"",'Priority Customer'!$BK$2:$BK$50000,TEXT(TODAY()-1,"mmm"))</f>
        <v>0</v>
      </c>
      <c r="AA179" s="3">
        <f ca="1">COUNTIFS('FTNR Data'!$F$2:$F$49919,'Branch Summary'!F179,'FTNR Data'!$A$2:$A$49919,'Branch Summary'!G179,'FTNR Data'!$AX$2:$AX$49919,"PQM")+COUNTIFS('Priority Customer'!$B$2:$B$50000,'Branch Summary'!F179,'Priority Customer'!$D$2:$D$50000,'Branch Summary'!G179,'Priority Customer'!$Z$2:$Z$50000,"&lt;&gt;"&amp;"",'Priority Customer'!$BK$2:$BK$50000,TEXT(TODAY()-1,"mmm"))</f>
        <v>14</v>
      </c>
      <c r="AB179" s="11">
        <f t="shared" ca="1" si="21"/>
        <v>0</v>
      </c>
      <c r="AC179" s="28">
        <f>IFERROR(COUNTIFS('GRT Data'!$F$2:$F$78519,'Branch Summary'!$F179,'GRT Data'!$A$2:$A$78519,'Branch Summary'!$G179,'GRT Data'!$AU$2:$AU$78519,"PQM",'GRT Data'!$CN$2:$CN$78519,0)/I179,"-")</f>
        <v>0.5714285714285714</v>
      </c>
      <c r="AD179" s="28">
        <f>IFERROR(COUNTIFS('GRT Data'!$F$2:$F$78519,'Branch Summary'!$F179,'GRT Data'!$A$2:$A$78519,'Branch Summary'!$G179,'GRT Data'!$AU$2:$AU$78519,"PQM",'GRT Data'!$CN$2:$CN$78519,1)/I179,"-")</f>
        <v>0.21428571428571427</v>
      </c>
      <c r="AE179" s="28">
        <f>IFERROR(COUNTIFS('GRT Data'!$F$2:$F$78519,'Branch Summary'!$F179,'GRT Data'!$A$2:$A$78519,'Branch Summary'!$G179,'GRT Data'!$AU$2:$AU$78519,"PQM",'GRT Data'!$CN$2:$CN$78519,2)/I179,"-")</f>
        <v>0.21428571428571427</v>
      </c>
      <c r="AF179" s="28">
        <f>IFERROR(COUNTIFS('GRT Data'!$F$2:$F$78519,'Branch Summary'!$F179,'GRT Data'!$A$2:$A$78519,'Branch Summary'!$G179,'GRT Data'!$AU$2:$AU$78519,"PQM",'GRT Data'!$CN$2:$CN$78519,"&gt;"&amp;2)/I179,"-")</f>
        <v>0</v>
      </c>
    </row>
    <row r="180" spans="1:32" x14ac:dyDescent="0.35">
      <c r="A180" s="18" t="s">
        <v>825</v>
      </c>
      <c r="B180" s="18" t="s">
        <v>15644</v>
      </c>
      <c r="C180" s="18" t="s">
        <v>785</v>
      </c>
      <c r="D180" s="18" t="s">
        <v>441</v>
      </c>
      <c r="E180" s="18" t="s">
        <v>446</v>
      </c>
      <c r="F180" s="19" t="s">
        <v>447</v>
      </c>
      <c r="G180" s="18" t="s">
        <v>761</v>
      </c>
      <c r="H180" s="3">
        <f>COUNTIFS('GRT Data'!$F$2:$F$78519,'Branch Summary'!F180,'GRT Data'!$A$2:$A$78519,'Branch Summary'!G180,'GRT Data'!$AU$2:$AU$78519,"Branch")</f>
        <v>4</v>
      </c>
      <c r="I180" s="3">
        <f>COUNTIFS('GRT Data'!$F$2:$F$78519,'Branch Summary'!F180,'GRT Data'!$A$2:$A$78519,'Branch Summary'!G180,'GRT Data'!$AU$2:$AU$78519,"PQM")</f>
        <v>7</v>
      </c>
      <c r="J180" s="3">
        <f t="shared" si="15"/>
        <v>11</v>
      </c>
      <c r="K180" s="11">
        <f t="shared" si="16"/>
        <v>0.63636363636363635</v>
      </c>
      <c r="L180" s="3">
        <f ca="1">COUNTIFS('GRT Data'!$F$2:$F$78519,'Branch Summary'!F180,'GRT Data'!$A$2:$A$78519,'Branch Summary'!G180,'GRT Data'!$AU$2:$AU$78519,"Branch",'GRT Data'!$AR$2:$AR$78519,$L$3)</f>
        <v>0</v>
      </c>
      <c r="M180" s="3">
        <f ca="1">COUNTIFS('GRT Data'!$F$2:$F$78519,'Branch Summary'!F180,'GRT Data'!$A$2:$A$78519,'Branch Summary'!G180,'GRT Data'!$AU$2:$AU$78519,"PQM",'GRT Data'!$AR$2:$AR$78519,$L$3)</f>
        <v>2</v>
      </c>
      <c r="N180" s="3">
        <f t="shared" ca="1" si="17"/>
        <v>2</v>
      </c>
      <c r="O180" s="11">
        <f t="shared" ca="1" si="18"/>
        <v>1</v>
      </c>
      <c r="P180" s="40">
        <f>COUNTIF('Ujala Plus DB'!$A$2:$A$40166,'Branch Summary'!G180)</f>
        <v>4</v>
      </c>
      <c r="Q180" s="43">
        <f>SUMIF('Ujala Plus DB'!$A$2:$A$40166,'Branch Summary'!G180,'Ujala Plus DB'!$W$2:$W$40166)</f>
        <v>310000</v>
      </c>
      <c r="R180" s="40">
        <f>COUNTIFS('Priority Customer'!$B$2:$B$45498,'Branch Summary'!F180,'Priority Customer'!$D$2:$D$45498,'Branch Summary'!G180,'Priority Customer'!$BD$2:$BD$45498,"&lt;&gt;"&amp;"")</f>
        <v>4</v>
      </c>
      <c r="S180" s="43">
        <f>SUMIFS('Priority Customer'!$L$2:$L$45498,'Priority Customer'!$B$2:$B$45498,'Branch Summary'!F180,'Priority Customer'!$D$2:$D$45498,'Branch Summary'!G180,'Priority Customer'!$BD$2:$BD$45498,"&lt;&gt;"&amp;"")</f>
        <v>310000</v>
      </c>
      <c r="T180" s="40">
        <f ca="1">COUNTIFS('Priority Customer'!$B$2:$B$50000,'Branch Summary'!F180,'Priority Customer'!$D$2:$D$50000,'Branch Summary'!G180,'Priority Customer'!$Q$2:$Q$50000,"FTNR",'Priority Customer'!$Z$2:$Z$50000,"&lt;&gt;"&amp;"",'Priority Customer'!$BK$2:$BK$50000,TEXT(TODAY()-1,"mmm"))</f>
        <v>0</v>
      </c>
      <c r="U180" s="40">
        <f ca="1">COUNTIFS('Priority Customer'!$B$2:$B$50000,'Branch Summary'!F180,'Priority Customer'!$D$2:$D$50000,'Branch Summary'!G180,'Priority Customer'!$Z$2:$Z$50000,"&lt;&gt;"&amp;"",'Priority Customer'!$BK$2:$BK$50000,TEXT(TODAY()-1,"mmm"))</f>
        <v>4</v>
      </c>
      <c r="V180" s="26">
        <f t="shared" ca="1" si="19"/>
        <v>0</v>
      </c>
      <c r="W180" s="3">
        <f>COUNTIFS('FTNR Data'!$F$2:$F$49919,'Branch Summary'!F180,'FTNR Data'!$A$2:$A$49919,'Branch Summary'!G180,'FTNR Data'!$AX$2:$AX$49919,"Branch",'FTNR Data'!$S$2:$S$49919,"FTNR")</f>
        <v>2</v>
      </c>
      <c r="X180" s="3">
        <f>COUNTIFS('FTNR Data'!$F$2:$F$49919,'Branch Summary'!F180,'FTNR Data'!$A$2:$A$49919,'Branch Summary'!G180,'FTNR Data'!$AX$2:$AX$49919,"Branch")</f>
        <v>3</v>
      </c>
      <c r="Y180" s="11">
        <f t="shared" si="20"/>
        <v>0.66666666666666663</v>
      </c>
      <c r="Z180" s="3">
        <f ca="1">COUNTIFS('FTNR Data'!$F$2:$F$49919,'Branch Summary'!F180,'FTNR Data'!$A$2:$A$49919,'Branch Summary'!G180,'FTNR Data'!$AX$2:$AX$49919,"PQM",'FTNR Data'!$S$2:$S$49919,"FTNR")+COUNTIFS('Priority Customer'!$B$2:$B$50000,'Branch Summary'!F180,'Priority Customer'!$D$2:$D$50000,'Branch Summary'!G180,'Priority Customer'!$Q$2:$Q$50000,"FTNR",'Priority Customer'!$Z$2:$Z$50000,"&lt;&gt;"&amp;"",'Priority Customer'!$BK$2:$BK$50000,TEXT(TODAY()-1,"mmm"))</f>
        <v>1</v>
      </c>
      <c r="AA180" s="3">
        <f ca="1">COUNTIFS('FTNR Data'!$F$2:$F$49919,'Branch Summary'!F180,'FTNR Data'!$A$2:$A$49919,'Branch Summary'!G180,'FTNR Data'!$AX$2:$AX$49919,"PQM")+COUNTIFS('Priority Customer'!$B$2:$B$50000,'Branch Summary'!F180,'Priority Customer'!$D$2:$D$50000,'Branch Summary'!G180,'Priority Customer'!$Z$2:$Z$50000,"&lt;&gt;"&amp;"",'Priority Customer'!$BK$2:$BK$50000,TEXT(TODAY()-1,"mmm"))</f>
        <v>11</v>
      </c>
      <c r="AB180" s="11">
        <f t="shared" ca="1" si="21"/>
        <v>9.0909090909090912E-2</v>
      </c>
      <c r="AC180" s="28">
        <f>IFERROR(COUNTIFS('GRT Data'!$F$2:$F$78519,'Branch Summary'!$F180,'GRT Data'!$A$2:$A$78519,'Branch Summary'!$G180,'GRT Data'!$AU$2:$AU$78519,"PQM",'GRT Data'!$CN$2:$CN$78519,0)/I180,"-")</f>
        <v>1</v>
      </c>
      <c r="AD180" s="28">
        <f>IFERROR(COUNTIFS('GRT Data'!$F$2:$F$78519,'Branch Summary'!$F180,'GRT Data'!$A$2:$A$78519,'Branch Summary'!$G180,'GRT Data'!$AU$2:$AU$78519,"PQM",'GRT Data'!$CN$2:$CN$78519,1)/I180,"-")</f>
        <v>0</v>
      </c>
      <c r="AE180" s="28">
        <f>IFERROR(COUNTIFS('GRT Data'!$F$2:$F$78519,'Branch Summary'!$F180,'GRT Data'!$A$2:$A$78519,'Branch Summary'!$G180,'GRT Data'!$AU$2:$AU$78519,"PQM",'GRT Data'!$CN$2:$CN$78519,2)/I180,"-")</f>
        <v>0</v>
      </c>
      <c r="AF180" s="28">
        <f>IFERROR(COUNTIFS('GRT Data'!$F$2:$F$78519,'Branch Summary'!$F180,'GRT Data'!$A$2:$A$78519,'Branch Summary'!$G180,'GRT Data'!$AU$2:$AU$78519,"PQM",'GRT Data'!$CN$2:$CN$78519,"&gt;"&amp;2)/I180,"-")</f>
        <v>0</v>
      </c>
    </row>
    <row r="181" spans="1:32" x14ac:dyDescent="0.35">
      <c r="A181" s="18" t="s">
        <v>825</v>
      </c>
      <c r="B181" s="18" t="s">
        <v>278</v>
      </c>
      <c r="C181" s="18" t="s">
        <v>782</v>
      </c>
      <c r="D181" s="18" t="s">
        <v>441</v>
      </c>
      <c r="E181" s="18" t="s">
        <v>657</v>
      </c>
      <c r="F181" s="19" t="s">
        <v>658</v>
      </c>
      <c r="G181" s="18" t="s">
        <v>923</v>
      </c>
      <c r="H181" s="3">
        <f>COUNTIFS('GRT Data'!$F$2:$F$78519,'Branch Summary'!F181,'GRT Data'!$A$2:$A$78519,'Branch Summary'!G181,'GRT Data'!$AU$2:$AU$78519,"Branch")</f>
        <v>0</v>
      </c>
      <c r="I181" s="3">
        <f>COUNTIFS('GRT Data'!$F$2:$F$78519,'Branch Summary'!F181,'GRT Data'!$A$2:$A$78519,'Branch Summary'!G181,'GRT Data'!$AU$2:$AU$78519,"PQM")</f>
        <v>4</v>
      </c>
      <c r="J181" s="3">
        <f t="shared" si="15"/>
        <v>4</v>
      </c>
      <c r="K181" s="11">
        <f t="shared" si="16"/>
        <v>1</v>
      </c>
      <c r="L181" s="3">
        <f ca="1">COUNTIFS('GRT Data'!$F$2:$F$78519,'Branch Summary'!F181,'GRT Data'!$A$2:$A$78519,'Branch Summary'!G181,'GRT Data'!$AU$2:$AU$78519,"Branch",'GRT Data'!$AR$2:$AR$78519,$L$3)</f>
        <v>0</v>
      </c>
      <c r="M181" s="3">
        <f ca="1">COUNTIFS('GRT Data'!$F$2:$F$78519,'Branch Summary'!F181,'GRT Data'!$A$2:$A$78519,'Branch Summary'!G181,'GRT Data'!$AU$2:$AU$78519,"PQM",'GRT Data'!$AR$2:$AR$78519,$L$3)</f>
        <v>2</v>
      </c>
      <c r="N181" s="3">
        <f t="shared" ca="1" si="17"/>
        <v>2</v>
      </c>
      <c r="O181" s="11">
        <f t="shared" ca="1" si="18"/>
        <v>1</v>
      </c>
      <c r="P181" s="40">
        <f>COUNTIF('Ujala Plus DB'!$A$2:$A$40166,'Branch Summary'!G181)</f>
        <v>0</v>
      </c>
      <c r="Q181" s="43">
        <f>SUMIF('Ujala Plus DB'!$A$2:$A$40166,'Branch Summary'!G181,'Ujala Plus DB'!$W$2:$W$40166)</f>
        <v>0</v>
      </c>
      <c r="R181" s="40">
        <f>COUNTIFS('Priority Customer'!$B$2:$B$45498,'Branch Summary'!F181,'Priority Customer'!$D$2:$D$45498,'Branch Summary'!G181,'Priority Customer'!$BD$2:$BD$45498,"&lt;&gt;"&amp;"")</f>
        <v>0</v>
      </c>
      <c r="S181" s="43">
        <f>SUMIFS('Priority Customer'!$L$2:$L$45498,'Priority Customer'!$B$2:$B$45498,'Branch Summary'!F181,'Priority Customer'!$D$2:$D$45498,'Branch Summary'!G181,'Priority Customer'!$BD$2:$BD$45498,"&lt;&gt;"&amp;"")</f>
        <v>0</v>
      </c>
      <c r="T181" s="40">
        <f ca="1">COUNTIFS('Priority Customer'!$B$2:$B$50000,'Branch Summary'!F181,'Priority Customer'!$D$2:$D$50000,'Branch Summary'!G181,'Priority Customer'!$Q$2:$Q$50000,"FTNR",'Priority Customer'!$Z$2:$Z$50000,"&lt;&gt;"&amp;"",'Priority Customer'!$BK$2:$BK$50000,TEXT(TODAY()-1,"mmm"))</f>
        <v>0</v>
      </c>
      <c r="U181" s="40">
        <f ca="1">COUNTIFS('Priority Customer'!$B$2:$B$50000,'Branch Summary'!F181,'Priority Customer'!$D$2:$D$50000,'Branch Summary'!G181,'Priority Customer'!$Z$2:$Z$50000,"&lt;&gt;"&amp;"",'Priority Customer'!$BK$2:$BK$50000,TEXT(TODAY()-1,"mmm"))</f>
        <v>1</v>
      </c>
      <c r="V181" s="26">
        <f t="shared" ca="1" si="19"/>
        <v>0</v>
      </c>
      <c r="W181" s="3">
        <f>COUNTIFS('FTNR Data'!$F$2:$F$49919,'Branch Summary'!F181,'FTNR Data'!$A$2:$A$49919,'Branch Summary'!G181,'FTNR Data'!$AX$2:$AX$49919,"Branch",'FTNR Data'!$S$2:$S$49919,"FTNR")</f>
        <v>0</v>
      </c>
      <c r="X181" s="3">
        <f>COUNTIFS('FTNR Data'!$F$2:$F$49919,'Branch Summary'!F181,'FTNR Data'!$A$2:$A$49919,'Branch Summary'!G181,'FTNR Data'!$AX$2:$AX$49919,"Branch")</f>
        <v>0</v>
      </c>
      <c r="Y181" s="11" t="str">
        <f t="shared" si="20"/>
        <v>-</v>
      </c>
      <c r="Z181" s="3">
        <f ca="1">COUNTIFS('FTNR Data'!$F$2:$F$49919,'Branch Summary'!F181,'FTNR Data'!$A$2:$A$49919,'Branch Summary'!G181,'FTNR Data'!$AX$2:$AX$49919,"PQM",'FTNR Data'!$S$2:$S$49919,"FTNR")+COUNTIFS('Priority Customer'!$B$2:$B$50000,'Branch Summary'!F181,'Priority Customer'!$D$2:$D$50000,'Branch Summary'!G181,'Priority Customer'!$Q$2:$Q$50000,"FTNR",'Priority Customer'!$Z$2:$Z$50000,"&lt;&gt;"&amp;"",'Priority Customer'!$BK$2:$BK$50000,TEXT(TODAY()-1,"mmm"))</f>
        <v>0</v>
      </c>
      <c r="AA181" s="3">
        <f ca="1">COUNTIFS('FTNR Data'!$F$2:$F$49919,'Branch Summary'!F181,'FTNR Data'!$A$2:$A$49919,'Branch Summary'!G181,'FTNR Data'!$AX$2:$AX$49919,"PQM")+COUNTIFS('Priority Customer'!$B$2:$B$50000,'Branch Summary'!F181,'Priority Customer'!$D$2:$D$50000,'Branch Summary'!G181,'Priority Customer'!$Z$2:$Z$50000,"&lt;&gt;"&amp;"",'Priority Customer'!$BK$2:$BK$50000,TEXT(TODAY()-1,"mmm"))</f>
        <v>4</v>
      </c>
      <c r="AB181" s="11">
        <f t="shared" ca="1" si="21"/>
        <v>0</v>
      </c>
      <c r="AC181" s="28">
        <f>IFERROR(COUNTIFS('GRT Data'!$F$2:$F$78519,'Branch Summary'!$F181,'GRT Data'!$A$2:$A$78519,'Branch Summary'!$G181,'GRT Data'!$AU$2:$AU$78519,"PQM",'GRT Data'!$CN$2:$CN$78519,0)/I181,"-")</f>
        <v>0.5</v>
      </c>
      <c r="AD181" s="28">
        <f>IFERROR(COUNTIFS('GRT Data'!$F$2:$F$78519,'Branch Summary'!$F181,'GRT Data'!$A$2:$A$78519,'Branch Summary'!$G181,'GRT Data'!$AU$2:$AU$78519,"PQM",'GRT Data'!$CN$2:$CN$78519,1)/I181,"-")</f>
        <v>0.25</v>
      </c>
      <c r="AE181" s="28">
        <f>IFERROR(COUNTIFS('GRT Data'!$F$2:$F$78519,'Branch Summary'!$F181,'GRT Data'!$A$2:$A$78519,'Branch Summary'!$G181,'GRT Data'!$AU$2:$AU$78519,"PQM",'GRT Data'!$CN$2:$CN$78519,2)/I181,"-")</f>
        <v>0</v>
      </c>
      <c r="AF181" s="28">
        <f>IFERROR(COUNTIFS('GRT Data'!$F$2:$F$78519,'Branch Summary'!$F181,'GRT Data'!$A$2:$A$78519,'Branch Summary'!$G181,'GRT Data'!$AU$2:$AU$78519,"PQM",'GRT Data'!$CN$2:$CN$78519,"&gt;"&amp;2)/I181,"-")</f>
        <v>0.25</v>
      </c>
    </row>
    <row r="182" spans="1:32" x14ac:dyDescent="0.35">
      <c r="A182" s="18" t="s">
        <v>825</v>
      </c>
      <c r="B182" s="18" t="s">
        <v>15644</v>
      </c>
      <c r="C182" s="18" t="s">
        <v>785</v>
      </c>
      <c r="D182" s="18" t="s">
        <v>441</v>
      </c>
      <c r="E182" s="18" t="s">
        <v>459</v>
      </c>
      <c r="F182" s="19" t="s">
        <v>460</v>
      </c>
      <c r="G182" s="18" t="s">
        <v>762</v>
      </c>
      <c r="H182" s="3">
        <f>COUNTIFS('GRT Data'!$F$2:$F$78519,'Branch Summary'!F182,'GRT Data'!$A$2:$A$78519,'Branch Summary'!G182,'GRT Data'!$AU$2:$AU$78519,"Branch")</f>
        <v>3</v>
      </c>
      <c r="I182" s="3">
        <f>COUNTIFS('GRT Data'!$F$2:$F$78519,'Branch Summary'!F182,'GRT Data'!$A$2:$A$78519,'Branch Summary'!G182,'GRT Data'!$AU$2:$AU$78519,"PQM")</f>
        <v>14</v>
      </c>
      <c r="J182" s="3">
        <f t="shared" si="15"/>
        <v>17</v>
      </c>
      <c r="K182" s="11">
        <f t="shared" si="16"/>
        <v>0.82352941176470584</v>
      </c>
      <c r="L182" s="3">
        <f ca="1">COUNTIFS('GRT Data'!$F$2:$F$78519,'Branch Summary'!F182,'GRT Data'!$A$2:$A$78519,'Branch Summary'!G182,'GRT Data'!$AU$2:$AU$78519,"Branch",'GRT Data'!$AR$2:$AR$78519,$L$3)</f>
        <v>0</v>
      </c>
      <c r="M182" s="3">
        <f ca="1">COUNTIFS('GRT Data'!$F$2:$F$78519,'Branch Summary'!F182,'GRT Data'!$A$2:$A$78519,'Branch Summary'!G182,'GRT Data'!$AU$2:$AU$78519,"PQM",'GRT Data'!$AR$2:$AR$78519,$L$3)</f>
        <v>2</v>
      </c>
      <c r="N182" s="3">
        <f t="shared" ca="1" si="17"/>
        <v>2</v>
      </c>
      <c r="O182" s="11">
        <f t="shared" ca="1" si="18"/>
        <v>1</v>
      </c>
      <c r="P182" s="40">
        <f>COUNTIF('Ujala Plus DB'!$A$2:$A$40166,'Branch Summary'!G182)</f>
        <v>8</v>
      </c>
      <c r="Q182" s="43">
        <f>SUMIF('Ujala Plus DB'!$A$2:$A$40166,'Branch Summary'!G182,'Ujala Plus DB'!$W$2:$W$40166)</f>
        <v>655000</v>
      </c>
      <c r="R182" s="40">
        <f>COUNTIFS('Priority Customer'!$B$2:$B$45498,'Branch Summary'!F182,'Priority Customer'!$D$2:$D$45498,'Branch Summary'!G182,'Priority Customer'!$BD$2:$BD$45498,"&lt;&gt;"&amp;"")</f>
        <v>2</v>
      </c>
      <c r="S182" s="43">
        <f>SUMIFS('Priority Customer'!$L$2:$L$45498,'Priority Customer'!$B$2:$B$45498,'Branch Summary'!F182,'Priority Customer'!$D$2:$D$45498,'Branch Summary'!G182,'Priority Customer'!$BD$2:$BD$45498,"&lt;&gt;"&amp;"")</f>
        <v>155000</v>
      </c>
      <c r="T182" s="40">
        <f ca="1">COUNTIFS('Priority Customer'!$B$2:$B$50000,'Branch Summary'!F182,'Priority Customer'!$D$2:$D$50000,'Branch Summary'!G182,'Priority Customer'!$Q$2:$Q$50000,"FTNR",'Priority Customer'!$Z$2:$Z$50000,"&lt;&gt;"&amp;"",'Priority Customer'!$BK$2:$BK$50000,TEXT(TODAY()-1,"mmm"))</f>
        <v>1</v>
      </c>
      <c r="U182" s="40">
        <f ca="1">COUNTIFS('Priority Customer'!$B$2:$B$50000,'Branch Summary'!F182,'Priority Customer'!$D$2:$D$50000,'Branch Summary'!G182,'Priority Customer'!$Z$2:$Z$50000,"&lt;&gt;"&amp;"",'Priority Customer'!$BK$2:$BK$50000,TEXT(TODAY()-1,"mmm"))</f>
        <v>2</v>
      </c>
      <c r="V182" s="26">
        <f t="shared" ca="1" si="19"/>
        <v>0.5</v>
      </c>
      <c r="W182" s="3">
        <f>COUNTIFS('FTNR Data'!$F$2:$F$49919,'Branch Summary'!F182,'FTNR Data'!$A$2:$A$49919,'Branch Summary'!G182,'FTNR Data'!$AX$2:$AX$49919,"Branch",'FTNR Data'!$S$2:$S$49919,"FTNR")</f>
        <v>1</v>
      </c>
      <c r="X182" s="3">
        <f>COUNTIFS('FTNR Data'!$F$2:$F$49919,'Branch Summary'!F182,'FTNR Data'!$A$2:$A$49919,'Branch Summary'!G182,'FTNR Data'!$AX$2:$AX$49919,"Branch")</f>
        <v>3</v>
      </c>
      <c r="Y182" s="11">
        <f t="shared" si="20"/>
        <v>0.33333333333333331</v>
      </c>
      <c r="Z182" s="3">
        <f ca="1">COUNTIFS('FTNR Data'!$F$2:$F$49919,'Branch Summary'!F182,'FTNR Data'!$A$2:$A$49919,'Branch Summary'!G182,'FTNR Data'!$AX$2:$AX$49919,"PQM",'FTNR Data'!$S$2:$S$49919,"FTNR")+COUNTIFS('Priority Customer'!$B$2:$B$50000,'Branch Summary'!F182,'Priority Customer'!$D$2:$D$50000,'Branch Summary'!G182,'Priority Customer'!$Q$2:$Q$50000,"FTNR",'Priority Customer'!$Z$2:$Z$50000,"&lt;&gt;"&amp;"",'Priority Customer'!$BK$2:$BK$50000,TEXT(TODAY()-1,"mmm"))</f>
        <v>3</v>
      </c>
      <c r="AA182" s="3">
        <f ca="1">COUNTIFS('FTNR Data'!$F$2:$F$49919,'Branch Summary'!F182,'FTNR Data'!$A$2:$A$49919,'Branch Summary'!G182,'FTNR Data'!$AX$2:$AX$49919,"PQM")+COUNTIFS('Priority Customer'!$B$2:$B$50000,'Branch Summary'!F182,'Priority Customer'!$D$2:$D$50000,'Branch Summary'!G182,'Priority Customer'!$Z$2:$Z$50000,"&lt;&gt;"&amp;"",'Priority Customer'!$BK$2:$BK$50000,TEXT(TODAY()-1,"mmm"))</f>
        <v>17</v>
      </c>
      <c r="AB182" s="11">
        <f t="shared" ca="1" si="21"/>
        <v>0.17647058823529413</v>
      </c>
      <c r="AC182" s="28">
        <f>IFERROR(COUNTIFS('GRT Data'!$F$2:$F$78519,'Branch Summary'!$F182,'GRT Data'!$A$2:$A$78519,'Branch Summary'!$G182,'GRT Data'!$AU$2:$AU$78519,"PQM",'GRT Data'!$CN$2:$CN$78519,0)/I182,"-")</f>
        <v>0.5714285714285714</v>
      </c>
      <c r="AD182" s="28">
        <f>IFERROR(COUNTIFS('GRT Data'!$F$2:$F$78519,'Branch Summary'!$F182,'GRT Data'!$A$2:$A$78519,'Branch Summary'!$G182,'GRT Data'!$AU$2:$AU$78519,"PQM",'GRT Data'!$CN$2:$CN$78519,1)/I182,"-")</f>
        <v>7.1428571428571425E-2</v>
      </c>
      <c r="AE182" s="28">
        <f>IFERROR(COUNTIFS('GRT Data'!$F$2:$F$78519,'Branch Summary'!$F182,'GRT Data'!$A$2:$A$78519,'Branch Summary'!$G182,'GRT Data'!$AU$2:$AU$78519,"PQM",'GRT Data'!$CN$2:$CN$78519,2)/I182,"-")</f>
        <v>7.1428571428571425E-2</v>
      </c>
      <c r="AF182" s="28">
        <f>IFERROR(COUNTIFS('GRT Data'!$F$2:$F$78519,'Branch Summary'!$F182,'GRT Data'!$A$2:$A$78519,'Branch Summary'!$G182,'GRT Data'!$AU$2:$AU$78519,"PQM",'GRT Data'!$CN$2:$CN$78519,"&gt;"&amp;2)/I182,"-")</f>
        <v>0.2857142857142857</v>
      </c>
    </row>
    <row r="183" spans="1:32" x14ac:dyDescent="0.35">
      <c r="A183" s="18" t="s">
        <v>825</v>
      </c>
      <c r="B183" s="18" t="s">
        <v>284</v>
      </c>
      <c r="C183" s="18" t="s">
        <v>782</v>
      </c>
      <c r="D183" s="18" t="s">
        <v>441</v>
      </c>
      <c r="E183" s="18" t="s">
        <v>663</v>
      </c>
      <c r="F183" s="19" t="s">
        <v>664</v>
      </c>
      <c r="G183" s="18" t="s">
        <v>283</v>
      </c>
      <c r="H183" s="3">
        <f>COUNTIFS('GRT Data'!$F$2:$F$78519,'Branch Summary'!F183,'GRT Data'!$A$2:$A$78519,'Branch Summary'!G183,'GRT Data'!$AU$2:$AU$78519,"Branch")</f>
        <v>0</v>
      </c>
      <c r="I183" s="3">
        <f>COUNTIFS('GRT Data'!$F$2:$F$78519,'Branch Summary'!F183,'GRT Data'!$A$2:$A$78519,'Branch Summary'!G183,'GRT Data'!$AU$2:$AU$78519,"PQM")</f>
        <v>5</v>
      </c>
      <c r="J183" s="3">
        <f t="shared" si="15"/>
        <v>5</v>
      </c>
      <c r="K183" s="11">
        <f t="shared" si="16"/>
        <v>1</v>
      </c>
      <c r="L183" s="3">
        <f ca="1">COUNTIFS('GRT Data'!$F$2:$F$78519,'Branch Summary'!F183,'GRT Data'!$A$2:$A$78519,'Branch Summary'!G183,'GRT Data'!$AU$2:$AU$78519,"Branch",'GRT Data'!$AR$2:$AR$78519,$L$3)</f>
        <v>0</v>
      </c>
      <c r="M183" s="3">
        <f ca="1">COUNTIFS('GRT Data'!$F$2:$F$78519,'Branch Summary'!F183,'GRT Data'!$A$2:$A$78519,'Branch Summary'!G183,'GRT Data'!$AU$2:$AU$78519,"PQM",'GRT Data'!$AR$2:$AR$78519,$L$3)</f>
        <v>0</v>
      </c>
      <c r="N183" s="3">
        <f t="shared" ca="1" si="17"/>
        <v>0</v>
      </c>
      <c r="O183" s="11" t="str">
        <f t="shared" ca="1" si="18"/>
        <v>-</v>
      </c>
      <c r="P183" s="40">
        <f>COUNTIF('Ujala Plus DB'!$A$2:$A$40166,'Branch Summary'!G183)</f>
        <v>6</v>
      </c>
      <c r="Q183" s="43">
        <f>SUMIF('Ujala Plus DB'!$A$2:$A$40166,'Branch Summary'!G183,'Ujala Plus DB'!$W$2:$W$40166)</f>
        <v>443000</v>
      </c>
      <c r="R183" s="40">
        <f>COUNTIFS('Priority Customer'!$B$2:$B$45498,'Branch Summary'!F183,'Priority Customer'!$D$2:$D$45498,'Branch Summary'!G183,'Priority Customer'!$BD$2:$BD$45498,"&lt;&gt;"&amp;"")</f>
        <v>3</v>
      </c>
      <c r="S183" s="43">
        <f>SUMIFS('Priority Customer'!$L$2:$L$45498,'Priority Customer'!$B$2:$B$45498,'Branch Summary'!F183,'Priority Customer'!$D$2:$D$45498,'Branch Summary'!G183,'Priority Customer'!$BD$2:$BD$45498,"&lt;&gt;"&amp;"")</f>
        <v>203000</v>
      </c>
      <c r="T183" s="40">
        <f ca="1">COUNTIFS('Priority Customer'!$B$2:$B$50000,'Branch Summary'!F183,'Priority Customer'!$D$2:$D$50000,'Branch Summary'!G183,'Priority Customer'!$Q$2:$Q$50000,"FTNR",'Priority Customer'!$Z$2:$Z$50000,"&lt;&gt;"&amp;"",'Priority Customer'!$BK$2:$BK$50000,TEXT(TODAY()-1,"mmm"))</f>
        <v>0</v>
      </c>
      <c r="U183" s="40">
        <f ca="1">COUNTIFS('Priority Customer'!$B$2:$B$50000,'Branch Summary'!F183,'Priority Customer'!$D$2:$D$50000,'Branch Summary'!G183,'Priority Customer'!$Z$2:$Z$50000,"&lt;&gt;"&amp;"",'Priority Customer'!$BK$2:$BK$50000,TEXT(TODAY()-1,"mmm"))</f>
        <v>4</v>
      </c>
      <c r="V183" s="26">
        <f t="shared" ca="1" si="19"/>
        <v>0</v>
      </c>
      <c r="W183" s="3">
        <f>COUNTIFS('FTNR Data'!$F$2:$F$49919,'Branch Summary'!F183,'FTNR Data'!$A$2:$A$49919,'Branch Summary'!G183,'FTNR Data'!$AX$2:$AX$49919,"Branch",'FTNR Data'!$S$2:$S$49919,"FTNR")</f>
        <v>0</v>
      </c>
      <c r="X183" s="3">
        <f>COUNTIFS('FTNR Data'!$F$2:$F$49919,'Branch Summary'!F183,'FTNR Data'!$A$2:$A$49919,'Branch Summary'!G183,'FTNR Data'!$AX$2:$AX$49919,"Branch")</f>
        <v>0</v>
      </c>
      <c r="Y183" s="11" t="str">
        <f t="shared" si="20"/>
        <v>-</v>
      </c>
      <c r="Z183" s="3">
        <f ca="1">COUNTIFS('FTNR Data'!$F$2:$F$49919,'Branch Summary'!F183,'FTNR Data'!$A$2:$A$49919,'Branch Summary'!G183,'FTNR Data'!$AX$2:$AX$49919,"PQM",'FTNR Data'!$S$2:$S$49919,"FTNR")+COUNTIFS('Priority Customer'!$B$2:$B$50000,'Branch Summary'!F183,'Priority Customer'!$D$2:$D$50000,'Branch Summary'!G183,'Priority Customer'!$Q$2:$Q$50000,"FTNR",'Priority Customer'!$Z$2:$Z$50000,"&lt;&gt;"&amp;"",'Priority Customer'!$BK$2:$BK$50000,TEXT(TODAY()-1,"mmm"))</f>
        <v>0</v>
      </c>
      <c r="AA183" s="3">
        <f ca="1">COUNTIFS('FTNR Data'!$F$2:$F$49919,'Branch Summary'!F183,'FTNR Data'!$A$2:$A$49919,'Branch Summary'!G183,'FTNR Data'!$AX$2:$AX$49919,"PQM")+COUNTIFS('Priority Customer'!$B$2:$B$50000,'Branch Summary'!F183,'Priority Customer'!$D$2:$D$50000,'Branch Summary'!G183,'Priority Customer'!$Z$2:$Z$50000,"&lt;&gt;"&amp;"",'Priority Customer'!$BK$2:$BK$50000,TEXT(TODAY()-1,"mmm"))</f>
        <v>9</v>
      </c>
      <c r="AB183" s="11">
        <f t="shared" ca="1" si="21"/>
        <v>0</v>
      </c>
      <c r="AC183" s="28">
        <f>IFERROR(COUNTIFS('GRT Data'!$F$2:$F$78519,'Branch Summary'!$F183,'GRT Data'!$A$2:$A$78519,'Branch Summary'!$G183,'GRT Data'!$AU$2:$AU$78519,"PQM",'GRT Data'!$CN$2:$CN$78519,0)/I183,"-")</f>
        <v>0.6</v>
      </c>
      <c r="AD183" s="28">
        <f>IFERROR(COUNTIFS('GRT Data'!$F$2:$F$78519,'Branch Summary'!$F183,'GRT Data'!$A$2:$A$78519,'Branch Summary'!$G183,'GRT Data'!$AU$2:$AU$78519,"PQM",'GRT Data'!$CN$2:$CN$78519,1)/I183,"-")</f>
        <v>0.4</v>
      </c>
      <c r="AE183" s="28">
        <f>IFERROR(COUNTIFS('GRT Data'!$F$2:$F$78519,'Branch Summary'!$F183,'GRT Data'!$A$2:$A$78519,'Branch Summary'!$G183,'GRT Data'!$AU$2:$AU$78519,"PQM",'GRT Data'!$CN$2:$CN$78519,2)/I183,"-")</f>
        <v>0</v>
      </c>
      <c r="AF183" s="28">
        <f>IFERROR(COUNTIFS('GRT Data'!$F$2:$F$78519,'Branch Summary'!$F183,'GRT Data'!$A$2:$A$78519,'Branch Summary'!$G183,'GRT Data'!$AU$2:$AU$78519,"PQM",'GRT Data'!$CN$2:$CN$78519,"&gt;"&amp;2)/I183,"-")</f>
        <v>0</v>
      </c>
    </row>
    <row r="184" spans="1:32" x14ac:dyDescent="0.35">
      <c r="A184" s="18" t="s">
        <v>825</v>
      </c>
      <c r="B184" s="18" t="s">
        <v>15644</v>
      </c>
      <c r="C184" s="18" t="s">
        <v>785</v>
      </c>
      <c r="D184" s="18" t="s">
        <v>441</v>
      </c>
      <c r="E184" s="18" t="s">
        <v>451</v>
      </c>
      <c r="F184" s="19" t="s">
        <v>452</v>
      </c>
      <c r="G184" s="18" t="s">
        <v>179</v>
      </c>
      <c r="H184" s="3">
        <f>COUNTIFS('GRT Data'!$F$2:$F$78519,'Branch Summary'!F184,'GRT Data'!$A$2:$A$78519,'Branch Summary'!G184,'GRT Data'!$AU$2:$AU$78519,"Branch")</f>
        <v>3</v>
      </c>
      <c r="I184" s="3">
        <f>COUNTIFS('GRT Data'!$F$2:$F$78519,'Branch Summary'!F184,'GRT Data'!$A$2:$A$78519,'Branch Summary'!G184,'GRT Data'!$AU$2:$AU$78519,"PQM")</f>
        <v>4</v>
      </c>
      <c r="J184" s="3">
        <f t="shared" si="15"/>
        <v>7</v>
      </c>
      <c r="K184" s="11">
        <f t="shared" si="16"/>
        <v>0.5714285714285714</v>
      </c>
      <c r="L184" s="3">
        <f ca="1">COUNTIFS('GRT Data'!$F$2:$F$78519,'Branch Summary'!F184,'GRT Data'!$A$2:$A$78519,'Branch Summary'!G184,'GRT Data'!$AU$2:$AU$78519,"Branch",'GRT Data'!$AR$2:$AR$78519,$L$3)</f>
        <v>0</v>
      </c>
      <c r="M184" s="3">
        <f ca="1">COUNTIFS('GRT Data'!$F$2:$F$78519,'Branch Summary'!F184,'GRT Data'!$A$2:$A$78519,'Branch Summary'!G184,'GRT Data'!$AU$2:$AU$78519,"PQM",'GRT Data'!$AR$2:$AR$78519,$L$3)</f>
        <v>1</v>
      </c>
      <c r="N184" s="3">
        <f t="shared" ca="1" si="17"/>
        <v>1</v>
      </c>
      <c r="O184" s="11">
        <f t="shared" ca="1" si="18"/>
        <v>1</v>
      </c>
      <c r="P184" s="40">
        <f>COUNTIF('Ujala Plus DB'!$A$2:$A$40166,'Branch Summary'!G184)</f>
        <v>3</v>
      </c>
      <c r="Q184" s="43">
        <f>SUMIF('Ujala Plus DB'!$A$2:$A$40166,'Branch Summary'!G184,'Ujala Plus DB'!$W$2:$W$40166)</f>
        <v>245000</v>
      </c>
      <c r="R184" s="40">
        <f>COUNTIFS('Priority Customer'!$B$2:$B$45498,'Branch Summary'!F184,'Priority Customer'!$D$2:$D$45498,'Branch Summary'!G184,'Priority Customer'!$BD$2:$BD$45498,"&lt;&gt;"&amp;"")</f>
        <v>0</v>
      </c>
      <c r="S184" s="43">
        <f>SUMIFS('Priority Customer'!$L$2:$L$45498,'Priority Customer'!$B$2:$B$45498,'Branch Summary'!F184,'Priority Customer'!$D$2:$D$45498,'Branch Summary'!G184,'Priority Customer'!$BD$2:$BD$45498,"&lt;&gt;"&amp;"")</f>
        <v>0</v>
      </c>
      <c r="T184" s="40">
        <f ca="1">COUNTIFS('Priority Customer'!$B$2:$B$50000,'Branch Summary'!F184,'Priority Customer'!$D$2:$D$50000,'Branch Summary'!G184,'Priority Customer'!$Q$2:$Q$50000,"FTNR",'Priority Customer'!$Z$2:$Z$50000,"&lt;&gt;"&amp;"",'Priority Customer'!$BK$2:$BK$50000,TEXT(TODAY()-1,"mmm"))</f>
        <v>0</v>
      </c>
      <c r="U184" s="40">
        <f ca="1">COUNTIFS('Priority Customer'!$B$2:$B$50000,'Branch Summary'!F184,'Priority Customer'!$D$2:$D$50000,'Branch Summary'!G184,'Priority Customer'!$Z$2:$Z$50000,"&lt;&gt;"&amp;"",'Priority Customer'!$BK$2:$BK$50000,TEXT(TODAY()-1,"mmm"))</f>
        <v>0</v>
      </c>
      <c r="V184" s="26" t="str">
        <f t="shared" ca="1" si="19"/>
        <v>-</v>
      </c>
      <c r="W184" s="3">
        <f>COUNTIFS('FTNR Data'!$F$2:$F$49919,'Branch Summary'!F184,'FTNR Data'!$A$2:$A$49919,'Branch Summary'!G184,'FTNR Data'!$AX$2:$AX$49919,"Branch",'FTNR Data'!$S$2:$S$49919,"FTNR")</f>
        <v>2</v>
      </c>
      <c r="X184" s="3">
        <f>COUNTIFS('FTNR Data'!$F$2:$F$49919,'Branch Summary'!F184,'FTNR Data'!$A$2:$A$49919,'Branch Summary'!G184,'FTNR Data'!$AX$2:$AX$49919,"Branch")</f>
        <v>3</v>
      </c>
      <c r="Y184" s="11">
        <f t="shared" si="20"/>
        <v>0.66666666666666663</v>
      </c>
      <c r="Z184" s="3">
        <f ca="1">COUNTIFS('FTNR Data'!$F$2:$F$49919,'Branch Summary'!F184,'FTNR Data'!$A$2:$A$49919,'Branch Summary'!G184,'FTNR Data'!$AX$2:$AX$49919,"PQM",'FTNR Data'!$S$2:$S$49919,"FTNR")+COUNTIFS('Priority Customer'!$B$2:$B$50000,'Branch Summary'!F184,'Priority Customer'!$D$2:$D$50000,'Branch Summary'!G184,'Priority Customer'!$Q$2:$Q$50000,"FTNR",'Priority Customer'!$Z$2:$Z$50000,"&lt;&gt;"&amp;"",'Priority Customer'!$BK$2:$BK$50000,TEXT(TODAY()-1,"mmm"))</f>
        <v>0</v>
      </c>
      <c r="AA184" s="3">
        <f ca="1">COUNTIFS('FTNR Data'!$F$2:$F$49919,'Branch Summary'!F184,'FTNR Data'!$A$2:$A$49919,'Branch Summary'!G184,'FTNR Data'!$AX$2:$AX$49919,"PQM")+COUNTIFS('Priority Customer'!$B$2:$B$50000,'Branch Summary'!F184,'Priority Customer'!$D$2:$D$50000,'Branch Summary'!G184,'Priority Customer'!$Z$2:$Z$50000,"&lt;&gt;"&amp;"",'Priority Customer'!$BK$2:$BK$50000,TEXT(TODAY()-1,"mmm"))</f>
        <v>4</v>
      </c>
      <c r="AB184" s="11">
        <f t="shared" ca="1" si="21"/>
        <v>0</v>
      </c>
      <c r="AC184" s="28">
        <f>IFERROR(COUNTIFS('GRT Data'!$F$2:$F$78519,'Branch Summary'!$F184,'GRT Data'!$A$2:$A$78519,'Branch Summary'!$G184,'GRT Data'!$AU$2:$AU$78519,"PQM",'GRT Data'!$CN$2:$CN$78519,0)/I184,"-")</f>
        <v>1</v>
      </c>
      <c r="AD184" s="28">
        <f>IFERROR(COUNTIFS('GRT Data'!$F$2:$F$78519,'Branch Summary'!$F184,'GRT Data'!$A$2:$A$78519,'Branch Summary'!$G184,'GRT Data'!$AU$2:$AU$78519,"PQM",'GRT Data'!$CN$2:$CN$78519,1)/I184,"-")</f>
        <v>0</v>
      </c>
      <c r="AE184" s="28">
        <f>IFERROR(COUNTIFS('GRT Data'!$F$2:$F$78519,'Branch Summary'!$F184,'GRT Data'!$A$2:$A$78519,'Branch Summary'!$G184,'GRT Data'!$AU$2:$AU$78519,"PQM",'GRT Data'!$CN$2:$CN$78519,2)/I184,"-")</f>
        <v>0</v>
      </c>
      <c r="AF184" s="28">
        <f>IFERROR(COUNTIFS('GRT Data'!$F$2:$F$78519,'Branch Summary'!$F184,'GRT Data'!$A$2:$A$78519,'Branch Summary'!$G184,'GRT Data'!$AU$2:$AU$78519,"PQM",'GRT Data'!$CN$2:$CN$78519,"&gt;"&amp;2)/I184,"-")</f>
        <v>0</v>
      </c>
    </row>
    <row r="185" spans="1:32" x14ac:dyDescent="0.35">
      <c r="A185" s="18" t="s">
        <v>825</v>
      </c>
      <c r="B185" s="18" t="s">
        <v>15645</v>
      </c>
      <c r="C185" s="18" t="s">
        <v>785</v>
      </c>
      <c r="D185" s="18" t="s">
        <v>441</v>
      </c>
      <c r="E185" s="18" t="s">
        <v>442</v>
      </c>
      <c r="F185" s="19" t="s">
        <v>443</v>
      </c>
      <c r="G185" s="18" t="s">
        <v>176</v>
      </c>
      <c r="H185" s="3">
        <f>COUNTIFS('GRT Data'!$F$2:$F$78519,'Branch Summary'!F185,'GRT Data'!$A$2:$A$78519,'Branch Summary'!G185,'GRT Data'!$AU$2:$AU$78519,"Branch")</f>
        <v>0</v>
      </c>
      <c r="I185" s="3">
        <f>COUNTIFS('GRT Data'!$F$2:$F$78519,'Branch Summary'!F185,'GRT Data'!$A$2:$A$78519,'Branch Summary'!G185,'GRT Data'!$AU$2:$AU$78519,"PQM")</f>
        <v>9</v>
      </c>
      <c r="J185" s="3">
        <f t="shared" si="15"/>
        <v>9</v>
      </c>
      <c r="K185" s="11">
        <f t="shared" si="16"/>
        <v>1</v>
      </c>
      <c r="L185" s="3">
        <f ca="1">COUNTIFS('GRT Data'!$F$2:$F$78519,'Branch Summary'!F185,'GRT Data'!$A$2:$A$78519,'Branch Summary'!G185,'GRT Data'!$AU$2:$AU$78519,"Branch",'GRT Data'!$AR$2:$AR$78519,$L$3)</f>
        <v>0</v>
      </c>
      <c r="M185" s="3">
        <f ca="1">COUNTIFS('GRT Data'!$F$2:$F$78519,'Branch Summary'!F185,'GRT Data'!$A$2:$A$78519,'Branch Summary'!G185,'GRT Data'!$AU$2:$AU$78519,"PQM",'GRT Data'!$AR$2:$AR$78519,$L$3)</f>
        <v>2</v>
      </c>
      <c r="N185" s="3">
        <f t="shared" ca="1" si="17"/>
        <v>2</v>
      </c>
      <c r="O185" s="11">
        <f t="shared" ca="1" si="18"/>
        <v>1</v>
      </c>
      <c r="P185" s="40">
        <f>COUNTIF('Ujala Plus DB'!$A$2:$A$40166,'Branch Summary'!G185)</f>
        <v>3</v>
      </c>
      <c r="Q185" s="43">
        <f>SUMIF('Ujala Plus DB'!$A$2:$A$40166,'Branch Summary'!G185,'Ujala Plus DB'!$W$2:$W$40166)</f>
        <v>185000</v>
      </c>
      <c r="R185" s="40">
        <f>COUNTIFS('Priority Customer'!$B$2:$B$45498,'Branch Summary'!F185,'Priority Customer'!$D$2:$D$45498,'Branch Summary'!G185,'Priority Customer'!$BD$2:$BD$45498,"&lt;&gt;"&amp;"")</f>
        <v>2</v>
      </c>
      <c r="S185" s="43">
        <f>SUMIFS('Priority Customer'!$L$2:$L$45498,'Priority Customer'!$B$2:$B$45498,'Branch Summary'!F185,'Priority Customer'!$D$2:$D$45498,'Branch Summary'!G185,'Priority Customer'!$BD$2:$BD$45498,"&lt;&gt;"&amp;"")</f>
        <v>108000</v>
      </c>
      <c r="T185" s="40">
        <f ca="1">COUNTIFS('Priority Customer'!$B$2:$B$50000,'Branch Summary'!F185,'Priority Customer'!$D$2:$D$50000,'Branch Summary'!G185,'Priority Customer'!$Q$2:$Q$50000,"FTNR",'Priority Customer'!$Z$2:$Z$50000,"&lt;&gt;"&amp;"",'Priority Customer'!$BK$2:$BK$50000,TEXT(TODAY()-1,"mmm"))</f>
        <v>0</v>
      </c>
      <c r="U185" s="40">
        <f ca="1">COUNTIFS('Priority Customer'!$B$2:$B$50000,'Branch Summary'!F185,'Priority Customer'!$D$2:$D$50000,'Branch Summary'!G185,'Priority Customer'!$Z$2:$Z$50000,"&lt;&gt;"&amp;"",'Priority Customer'!$BK$2:$BK$50000,TEXT(TODAY()-1,"mmm"))</f>
        <v>2</v>
      </c>
      <c r="V185" s="26">
        <f t="shared" ca="1" si="19"/>
        <v>0</v>
      </c>
      <c r="W185" s="3">
        <f>COUNTIFS('FTNR Data'!$F$2:$F$49919,'Branch Summary'!F185,'FTNR Data'!$A$2:$A$49919,'Branch Summary'!G185,'FTNR Data'!$AX$2:$AX$49919,"Branch",'FTNR Data'!$S$2:$S$49919,"FTNR")</f>
        <v>0</v>
      </c>
      <c r="X185" s="3">
        <f>COUNTIFS('FTNR Data'!$F$2:$F$49919,'Branch Summary'!F185,'FTNR Data'!$A$2:$A$49919,'Branch Summary'!G185,'FTNR Data'!$AX$2:$AX$49919,"Branch")</f>
        <v>0</v>
      </c>
      <c r="Y185" s="11" t="str">
        <f t="shared" si="20"/>
        <v>-</v>
      </c>
      <c r="Z185" s="3">
        <f ca="1">COUNTIFS('FTNR Data'!$F$2:$F$49919,'Branch Summary'!F185,'FTNR Data'!$A$2:$A$49919,'Branch Summary'!G185,'FTNR Data'!$AX$2:$AX$49919,"PQM",'FTNR Data'!$S$2:$S$49919,"FTNR")+COUNTIFS('Priority Customer'!$B$2:$B$50000,'Branch Summary'!F185,'Priority Customer'!$D$2:$D$50000,'Branch Summary'!G185,'Priority Customer'!$Q$2:$Q$50000,"FTNR",'Priority Customer'!$Z$2:$Z$50000,"&lt;&gt;"&amp;"",'Priority Customer'!$BK$2:$BK$50000,TEXT(TODAY()-1,"mmm"))</f>
        <v>0</v>
      </c>
      <c r="AA185" s="3">
        <f ca="1">COUNTIFS('FTNR Data'!$F$2:$F$49919,'Branch Summary'!F185,'FTNR Data'!$A$2:$A$49919,'Branch Summary'!G185,'FTNR Data'!$AX$2:$AX$49919,"PQM")+COUNTIFS('Priority Customer'!$B$2:$B$50000,'Branch Summary'!F185,'Priority Customer'!$D$2:$D$50000,'Branch Summary'!G185,'Priority Customer'!$Z$2:$Z$50000,"&lt;&gt;"&amp;"",'Priority Customer'!$BK$2:$BK$50000,TEXT(TODAY()-1,"mmm"))</f>
        <v>10</v>
      </c>
      <c r="AB185" s="11">
        <f t="shared" ca="1" si="21"/>
        <v>0</v>
      </c>
      <c r="AC185" s="28">
        <f>IFERROR(COUNTIFS('GRT Data'!$F$2:$F$78519,'Branch Summary'!$F185,'GRT Data'!$A$2:$A$78519,'Branch Summary'!$G185,'GRT Data'!$AU$2:$AU$78519,"PQM",'GRT Data'!$CN$2:$CN$78519,0)/I185,"-")</f>
        <v>0.77777777777777779</v>
      </c>
      <c r="AD185" s="28">
        <f>IFERROR(COUNTIFS('GRT Data'!$F$2:$F$78519,'Branch Summary'!$F185,'GRT Data'!$A$2:$A$78519,'Branch Summary'!$G185,'GRT Data'!$AU$2:$AU$78519,"PQM",'GRT Data'!$CN$2:$CN$78519,1)/I185,"-")</f>
        <v>0.22222222222222221</v>
      </c>
      <c r="AE185" s="28">
        <f>IFERROR(COUNTIFS('GRT Data'!$F$2:$F$78519,'Branch Summary'!$F185,'GRT Data'!$A$2:$A$78519,'Branch Summary'!$G185,'GRT Data'!$AU$2:$AU$78519,"PQM",'GRT Data'!$CN$2:$CN$78519,2)/I185,"-")</f>
        <v>0</v>
      </c>
      <c r="AF185" s="28">
        <f>IFERROR(COUNTIFS('GRT Data'!$F$2:$F$78519,'Branch Summary'!$F185,'GRT Data'!$A$2:$A$78519,'Branch Summary'!$G185,'GRT Data'!$AU$2:$AU$78519,"PQM",'GRT Data'!$CN$2:$CN$78519,"&gt;"&amp;2)/I185,"-")</f>
        <v>0</v>
      </c>
    </row>
    <row r="186" spans="1:32" x14ac:dyDescent="0.35">
      <c r="A186" s="18" t="s">
        <v>825</v>
      </c>
      <c r="B186" s="18" t="s">
        <v>278</v>
      </c>
      <c r="C186" s="18" t="s">
        <v>782</v>
      </c>
      <c r="D186" s="18" t="s">
        <v>441</v>
      </c>
      <c r="E186" s="18" t="s">
        <v>665</v>
      </c>
      <c r="F186" s="19" t="s">
        <v>666</v>
      </c>
      <c r="G186" s="18" t="s">
        <v>924</v>
      </c>
      <c r="H186" s="3">
        <f>COUNTIFS('GRT Data'!$F$2:$F$78519,'Branch Summary'!F186,'GRT Data'!$A$2:$A$78519,'Branch Summary'!G186,'GRT Data'!$AU$2:$AU$78519,"Branch")</f>
        <v>5</v>
      </c>
      <c r="I186" s="3">
        <f>COUNTIFS('GRT Data'!$F$2:$F$78519,'Branch Summary'!F186,'GRT Data'!$A$2:$A$78519,'Branch Summary'!G186,'GRT Data'!$AU$2:$AU$78519,"PQM")</f>
        <v>7</v>
      </c>
      <c r="J186" s="3">
        <f t="shared" si="15"/>
        <v>12</v>
      </c>
      <c r="K186" s="11">
        <f t="shared" si="16"/>
        <v>0.58333333333333337</v>
      </c>
      <c r="L186" s="3">
        <f ca="1">COUNTIFS('GRT Data'!$F$2:$F$78519,'Branch Summary'!F186,'GRT Data'!$A$2:$A$78519,'Branch Summary'!G186,'GRT Data'!$AU$2:$AU$78519,"Branch",'GRT Data'!$AR$2:$AR$78519,$L$3)</f>
        <v>1</v>
      </c>
      <c r="M186" s="3">
        <f ca="1">COUNTIFS('GRT Data'!$F$2:$F$78519,'Branch Summary'!F186,'GRT Data'!$A$2:$A$78519,'Branch Summary'!G186,'GRT Data'!$AU$2:$AU$78519,"PQM",'GRT Data'!$AR$2:$AR$78519,$L$3)</f>
        <v>2</v>
      </c>
      <c r="N186" s="3">
        <f t="shared" ca="1" si="17"/>
        <v>3</v>
      </c>
      <c r="O186" s="11">
        <f t="shared" ca="1" si="18"/>
        <v>0.66666666666666663</v>
      </c>
      <c r="P186" s="40">
        <f>COUNTIF('Ujala Plus DB'!$A$2:$A$40166,'Branch Summary'!G186)</f>
        <v>7</v>
      </c>
      <c r="Q186" s="43">
        <f>SUMIF('Ujala Plus DB'!$A$2:$A$40166,'Branch Summary'!G186,'Ujala Plus DB'!$W$2:$W$40166)</f>
        <v>572000</v>
      </c>
      <c r="R186" s="40">
        <f>COUNTIFS('Priority Customer'!$B$2:$B$45498,'Branch Summary'!F186,'Priority Customer'!$D$2:$D$45498,'Branch Summary'!G186,'Priority Customer'!$BD$2:$BD$45498,"&lt;&gt;"&amp;"")</f>
        <v>1</v>
      </c>
      <c r="S186" s="43">
        <f>SUMIFS('Priority Customer'!$L$2:$L$45498,'Priority Customer'!$B$2:$B$45498,'Branch Summary'!F186,'Priority Customer'!$D$2:$D$45498,'Branch Summary'!G186,'Priority Customer'!$BD$2:$BD$45498,"&lt;&gt;"&amp;"")</f>
        <v>90000</v>
      </c>
      <c r="T186" s="40">
        <f ca="1">COUNTIFS('Priority Customer'!$B$2:$B$50000,'Branch Summary'!F186,'Priority Customer'!$D$2:$D$50000,'Branch Summary'!G186,'Priority Customer'!$Q$2:$Q$50000,"FTNR",'Priority Customer'!$Z$2:$Z$50000,"&lt;&gt;"&amp;"",'Priority Customer'!$BK$2:$BK$50000,TEXT(TODAY()-1,"mmm"))</f>
        <v>0</v>
      </c>
      <c r="U186" s="40">
        <f ca="1">COUNTIFS('Priority Customer'!$B$2:$B$50000,'Branch Summary'!F186,'Priority Customer'!$D$2:$D$50000,'Branch Summary'!G186,'Priority Customer'!$Z$2:$Z$50000,"&lt;&gt;"&amp;"",'Priority Customer'!$BK$2:$BK$50000,TEXT(TODAY()-1,"mmm"))</f>
        <v>1</v>
      </c>
      <c r="V186" s="26">
        <f t="shared" ca="1" si="19"/>
        <v>0</v>
      </c>
      <c r="W186" s="3">
        <f>COUNTIFS('FTNR Data'!$F$2:$F$49919,'Branch Summary'!F186,'FTNR Data'!$A$2:$A$49919,'Branch Summary'!G186,'FTNR Data'!$AX$2:$AX$49919,"Branch",'FTNR Data'!$S$2:$S$49919,"FTNR")</f>
        <v>0</v>
      </c>
      <c r="X186" s="3">
        <f>COUNTIFS('FTNR Data'!$F$2:$F$49919,'Branch Summary'!F186,'FTNR Data'!$A$2:$A$49919,'Branch Summary'!G186,'FTNR Data'!$AX$2:$AX$49919,"Branch")</f>
        <v>5</v>
      </c>
      <c r="Y186" s="11">
        <f t="shared" si="20"/>
        <v>0</v>
      </c>
      <c r="Z186" s="3">
        <f ca="1">COUNTIFS('FTNR Data'!$F$2:$F$49919,'Branch Summary'!F186,'FTNR Data'!$A$2:$A$49919,'Branch Summary'!G186,'FTNR Data'!$AX$2:$AX$49919,"PQM",'FTNR Data'!$S$2:$S$49919,"FTNR")+COUNTIFS('Priority Customer'!$B$2:$B$50000,'Branch Summary'!F186,'Priority Customer'!$D$2:$D$50000,'Branch Summary'!G186,'Priority Customer'!$Q$2:$Q$50000,"FTNR",'Priority Customer'!$Z$2:$Z$50000,"&lt;&gt;"&amp;"",'Priority Customer'!$BK$2:$BK$50000,TEXT(TODAY()-1,"mmm"))</f>
        <v>0</v>
      </c>
      <c r="AA186" s="3">
        <f ca="1">COUNTIFS('FTNR Data'!$F$2:$F$49919,'Branch Summary'!F186,'FTNR Data'!$A$2:$A$49919,'Branch Summary'!G186,'FTNR Data'!$AX$2:$AX$49919,"PQM")+COUNTIFS('Priority Customer'!$B$2:$B$50000,'Branch Summary'!F186,'Priority Customer'!$D$2:$D$50000,'Branch Summary'!G186,'Priority Customer'!$Z$2:$Z$50000,"&lt;&gt;"&amp;"",'Priority Customer'!$BK$2:$BK$50000,TEXT(TODAY()-1,"mmm"))</f>
        <v>8</v>
      </c>
      <c r="AB186" s="11">
        <f t="shared" ca="1" si="21"/>
        <v>0</v>
      </c>
      <c r="AC186" s="28">
        <f>IFERROR(COUNTIFS('GRT Data'!$F$2:$F$78519,'Branch Summary'!$F186,'GRT Data'!$A$2:$A$78519,'Branch Summary'!$G186,'GRT Data'!$AU$2:$AU$78519,"PQM",'GRT Data'!$CN$2:$CN$78519,0)/I186,"-")</f>
        <v>0.7142857142857143</v>
      </c>
      <c r="AD186" s="28">
        <f>IFERROR(COUNTIFS('GRT Data'!$F$2:$F$78519,'Branch Summary'!$F186,'GRT Data'!$A$2:$A$78519,'Branch Summary'!$G186,'GRT Data'!$AU$2:$AU$78519,"PQM",'GRT Data'!$CN$2:$CN$78519,1)/I186,"-")</f>
        <v>0.14285714285714285</v>
      </c>
      <c r="AE186" s="28">
        <f>IFERROR(COUNTIFS('GRT Data'!$F$2:$F$78519,'Branch Summary'!$F186,'GRT Data'!$A$2:$A$78519,'Branch Summary'!$G186,'GRT Data'!$AU$2:$AU$78519,"PQM",'GRT Data'!$CN$2:$CN$78519,2)/I186,"-")</f>
        <v>0.14285714285714285</v>
      </c>
      <c r="AF186" s="28">
        <f>IFERROR(COUNTIFS('GRT Data'!$F$2:$F$78519,'Branch Summary'!$F186,'GRT Data'!$A$2:$A$78519,'Branch Summary'!$G186,'GRT Data'!$AU$2:$AU$78519,"PQM",'GRT Data'!$CN$2:$CN$78519,"&gt;"&amp;2)/I186,"-")</f>
        <v>0</v>
      </c>
    </row>
    <row r="187" spans="1:32" x14ac:dyDescent="0.35">
      <c r="A187" s="18" t="s">
        <v>825</v>
      </c>
      <c r="B187" s="18" t="s">
        <v>15644</v>
      </c>
      <c r="C187" s="18" t="s">
        <v>785</v>
      </c>
      <c r="D187" s="18" t="s">
        <v>441</v>
      </c>
      <c r="E187" s="18" t="s">
        <v>439</v>
      </c>
      <c r="F187" s="19" t="s">
        <v>440</v>
      </c>
      <c r="G187" s="18" t="s">
        <v>175</v>
      </c>
      <c r="H187" s="3">
        <f>COUNTIFS('GRT Data'!$F$2:$F$78519,'Branch Summary'!F187,'GRT Data'!$A$2:$A$78519,'Branch Summary'!G187,'GRT Data'!$AU$2:$AU$78519,"Branch")</f>
        <v>0</v>
      </c>
      <c r="I187" s="3">
        <f>COUNTIFS('GRT Data'!$F$2:$F$78519,'Branch Summary'!F187,'GRT Data'!$A$2:$A$78519,'Branch Summary'!G187,'GRT Data'!$AU$2:$AU$78519,"PQM")</f>
        <v>5</v>
      </c>
      <c r="J187" s="3">
        <f t="shared" si="15"/>
        <v>5</v>
      </c>
      <c r="K187" s="11">
        <f t="shared" si="16"/>
        <v>1</v>
      </c>
      <c r="L187" s="3">
        <f ca="1">COUNTIFS('GRT Data'!$F$2:$F$78519,'Branch Summary'!F187,'GRT Data'!$A$2:$A$78519,'Branch Summary'!G187,'GRT Data'!$AU$2:$AU$78519,"Branch",'GRT Data'!$AR$2:$AR$78519,$L$3)</f>
        <v>0</v>
      </c>
      <c r="M187" s="3">
        <f ca="1">COUNTIFS('GRT Data'!$F$2:$F$78519,'Branch Summary'!F187,'GRT Data'!$A$2:$A$78519,'Branch Summary'!G187,'GRT Data'!$AU$2:$AU$78519,"PQM",'GRT Data'!$AR$2:$AR$78519,$L$3)</f>
        <v>2</v>
      </c>
      <c r="N187" s="3">
        <f t="shared" ca="1" si="17"/>
        <v>2</v>
      </c>
      <c r="O187" s="11">
        <f t="shared" ca="1" si="18"/>
        <v>1</v>
      </c>
      <c r="P187" s="40">
        <f>COUNTIF('Ujala Plus DB'!$A$2:$A$40166,'Branch Summary'!G187)</f>
        <v>1</v>
      </c>
      <c r="Q187" s="43">
        <f>SUMIF('Ujala Plus DB'!$A$2:$A$40166,'Branch Summary'!G187,'Ujala Plus DB'!$W$2:$W$40166)</f>
        <v>90000</v>
      </c>
      <c r="R187" s="40">
        <f>COUNTIFS('Priority Customer'!$B$2:$B$45498,'Branch Summary'!F187,'Priority Customer'!$D$2:$D$45498,'Branch Summary'!G187,'Priority Customer'!$BD$2:$BD$45498,"&lt;&gt;"&amp;"")</f>
        <v>1</v>
      </c>
      <c r="S187" s="43">
        <f>SUMIFS('Priority Customer'!$L$2:$L$45498,'Priority Customer'!$B$2:$B$45498,'Branch Summary'!F187,'Priority Customer'!$D$2:$D$45498,'Branch Summary'!G187,'Priority Customer'!$BD$2:$BD$45498,"&lt;&gt;"&amp;"")</f>
        <v>90000</v>
      </c>
      <c r="T187" s="40">
        <f ca="1">COUNTIFS('Priority Customer'!$B$2:$B$50000,'Branch Summary'!F187,'Priority Customer'!$D$2:$D$50000,'Branch Summary'!G187,'Priority Customer'!$Q$2:$Q$50000,"FTNR",'Priority Customer'!$Z$2:$Z$50000,"&lt;&gt;"&amp;"",'Priority Customer'!$BK$2:$BK$50000,TEXT(TODAY()-1,"mmm"))</f>
        <v>0</v>
      </c>
      <c r="U187" s="40">
        <f ca="1">COUNTIFS('Priority Customer'!$B$2:$B$50000,'Branch Summary'!F187,'Priority Customer'!$D$2:$D$50000,'Branch Summary'!G187,'Priority Customer'!$Z$2:$Z$50000,"&lt;&gt;"&amp;"",'Priority Customer'!$BK$2:$BK$50000,TEXT(TODAY()-1,"mmm"))</f>
        <v>2</v>
      </c>
      <c r="V187" s="26">
        <f t="shared" ca="1" si="19"/>
        <v>0</v>
      </c>
      <c r="W187" s="3">
        <f>COUNTIFS('FTNR Data'!$F$2:$F$49919,'Branch Summary'!F187,'FTNR Data'!$A$2:$A$49919,'Branch Summary'!G187,'FTNR Data'!$AX$2:$AX$49919,"Branch",'FTNR Data'!$S$2:$S$49919,"FTNR")</f>
        <v>0</v>
      </c>
      <c r="X187" s="3">
        <f>COUNTIFS('FTNR Data'!$F$2:$F$49919,'Branch Summary'!F187,'FTNR Data'!$A$2:$A$49919,'Branch Summary'!G187,'FTNR Data'!$AX$2:$AX$49919,"Branch")</f>
        <v>0</v>
      </c>
      <c r="Y187" s="11" t="str">
        <f t="shared" si="20"/>
        <v>-</v>
      </c>
      <c r="Z187" s="3">
        <f ca="1">COUNTIFS('FTNR Data'!$F$2:$F$49919,'Branch Summary'!F187,'FTNR Data'!$A$2:$A$49919,'Branch Summary'!G187,'FTNR Data'!$AX$2:$AX$49919,"PQM",'FTNR Data'!$S$2:$S$49919,"FTNR")+COUNTIFS('Priority Customer'!$B$2:$B$50000,'Branch Summary'!F187,'Priority Customer'!$D$2:$D$50000,'Branch Summary'!G187,'Priority Customer'!$Q$2:$Q$50000,"FTNR",'Priority Customer'!$Z$2:$Z$50000,"&lt;&gt;"&amp;"",'Priority Customer'!$BK$2:$BK$50000,TEXT(TODAY()-1,"mmm"))</f>
        <v>0</v>
      </c>
      <c r="AA187" s="3">
        <f ca="1">COUNTIFS('FTNR Data'!$F$2:$F$49919,'Branch Summary'!F187,'FTNR Data'!$A$2:$A$49919,'Branch Summary'!G187,'FTNR Data'!$AX$2:$AX$49919,"PQM")+COUNTIFS('Priority Customer'!$B$2:$B$50000,'Branch Summary'!F187,'Priority Customer'!$D$2:$D$50000,'Branch Summary'!G187,'Priority Customer'!$Z$2:$Z$50000,"&lt;&gt;"&amp;"",'Priority Customer'!$BK$2:$BK$50000,TEXT(TODAY()-1,"mmm"))</f>
        <v>6</v>
      </c>
      <c r="AB187" s="11">
        <f t="shared" ca="1" si="21"/>
        <v>0</v>
      </c>
      <c r="AC187" s="28">
        <f>IFERROR(COUNTIFS('GRT Data'!$F$2:$F$78519,'Branch Summary'!$F187,'GRT Data'!$A$2:$A$78519,'Branch Summary'!$G187,'GRT Data'!$AU$2:$AU$78519,"PQM",'GRT Data'!$CN$2:$CN$78519,0)/I187,"-")</f>
        <v>1</v>
      </c>
      <c r="AD187" s="28">
        <f>IFERROR(COUNTIFS('GRT Data'!$F$2:$F$78519,'Branch Summary'!$F187,'GRT Data'!$A$2:$A$78519,'Branch Summary'!$G187,'GRT Data'!$AU$2:$AU$78519,"PQM",'GRT Data'!$CN$2:$CN$78519,1)/I187,"-")</f>
        <v>0</v>
      </c>
      <c r="AE187" s="28">
        <f>IFERROR(COUNTIFS('GRT Data'!$F$2:$F$78519,'Branch Summary'!$F187,'GRT Data'!$A$2:$A$78519,'Branch Summary'!$G187,'GRT Data'!$AU$2:$AU$78519,"PQM",'GRT Data'!$CN$2:$CN$78519,2)/I187,"-")</f>
        <v>0</v>
      </c>
      <c r="AF187" s="28">
        <f>IFERROR(COUNTIFS('GRT Data'!$F$2:$F$78519,'Branch Summary'!$F187,'GRT Data'!$A$2:$A$78519,'Branch Summary'!$G187,'GRT Data'!$AU$2:$AU$78519,"PQM",'GRT Data'!$CN$2:$CN$78519,"&gt;"&amp;2)/I187,"-")</f>
        <v>0</v>
      </c>
    </row>
    <row r="188" spans="1:32" x14ac:dyDescent="0.35">
      <c r="A188" s="18" t="s">
        <v>825</v>
      </c>
      <c r="B188" s="18" t="s">
        <v>15642</v>
      </c>
      <c r="C188" s="18" t="s">
        <v>785</v>
      </c>
      <c r="D188" s="18" t="s">
        <v>441</v>
      </c>
      <c r="E188" s="18" t="s">
        <v>444</v>
      </c>
      <c r="F188" s="19" t="s">
        <v>445</v>
      </c>
      <c r="G188" s="18" t="s">
        <v>763</v>
      </c>
      <c r="H188" s="3">
        <f>COUNTIFS('GRT Data'!$F$2:$F$78519,'Branch Summary'!F188,'GRT Data'!$A$2:$A$78519,'Branch Summary'!G188,'GRT Data'!$AU$2:$AU$78519,"Branch")</f>
        <v>4</v>
      </c>
      <c r="I188" s="3">
        <f>COUNTIFS('GRT Data'!$F$2:$F$78519,'Branch Summary'!F188,'GRT Data'!$A$2:$A$78519,'Branch Summary'!G188,'GRT Data'!$AU$2:$AU$78519,"PQM")</f>
        <v>4</v>
      </c>
      <c r="J188" s="3">
        <f t="shared" si="15"/>
        <v>8</v>
      </c>
      <c r="K188" s="11">
        <f t="shared" si="16"/>
        <v>0.5</v>
      </c>
      <c r="L188" s="3">
        <f ca="1">COUNTIFS('GRT Data'!$F$2:$F$78519,'Branch Summary'!F188,'GRT Data'!$A$2:$A$78519,'Branch Summary'!G188,'GRT Data'!$AU$2:$AU$78519,"Branch",'GRT Data'!$AR$2:$AR$78519,$L$3)</f>
        <v>0</v>
      </c>
      <c r="M188" s="3">
        <f ca="1">COUNTIFS('GRT Data'!$F$2:$F$78519,'Branch Summary'!F188,'GRT Data'!$A$2:$A$78519,'Branch Summary'!G188,'GRT Data'!$AU$2:$AU$78519,"PQM",'GRT Data'!$AR$2:$AR$78519,$L$3)</f>
        <v>1</v>
      </c>
      <c r="N188" s="3">
        <f t="shared" ca="1" si="17"/>
        <v>1</v>
      </c>
      <c r="O188" s="11">
        <f t="shared" ca="1" si="18"/>
        <v>1</v>
      </c>
      <c r="P188" s="40">
        <f>COUNTIF('Ujala Plus DB'!$A$2:$A$40166,'Branch Summary'!G188)</f>
        <v>2</v>
      </c>
      <c r="Q188" s="43">
        <f>SUMIF('Ujala Plus DB'!$A$2:$A$40166,'Branch Summary'!G188,'Ujala Plus DB'!$W$2:$W$40166)</f>
        <v>140000</v>
      </c>
      <c r="R188" s="40">
        <f>COUNTIFS('Priority Customer'!$B$2:$B$45498,'Branch Summary'!F188,'Priority Customer'!$D$2:$D$45498,'Branch Summary'!G188,'Priority Customer'!$BD$2:$BD$45498,"&lt;&gt;"&amp;"")</f>
        <v>0</v>
      </c>
      <c r="S188" s="43">
        <f>SUMIFS('Priority Customer'!$L$2:$L$45498,'Priority Customer'!$B$2:$B$45498,'Branch Summary'!F188,'Priority Customer'!$D$2:$D$45498,'Branch Summary'!G188,'Priority Customer'!$BD$2:$BD$45498,"&lt;&gt;"&amp;"")</f>
        <v>0</v>
      </c>
      <c r="T188" s="40">
        <f ca="1">COUNTIFS('Priority Customer'!$B$2:$B$50000,'Branch Summary'!F188,'Priority Customer'!$D$2:$D$50000,'Branch Summary'!G188,'Priority Customer'!$Q$2:$Q$50000,"FTNR",'Priority Customer'!$Z$2:$Z$50000,"&lt;&gt;"&amp;"",'Priority Customer'!$BK$2:$BK$50000,TEXT(TODAY()-1,"mmm"))</f>
        <v>0</v>
      </c>
      <c r="U188" s="40">
        <f ca="1">COUNTIFS('Priority Customer'!$B$2:$B$50000,'Branch Summary'!F188,'Priority Customer'!$D$2:$D$50000,'Branch Summary'!G188,'Priority Customer'!$Z$2:$Z$50000,"&lt;&gt;"&amp;"",'Priority Customer'!$BK$2:$BK$50000,TEXT(TODAY()-1,"mmm"))</f>
        <v>0</v>
      </c>
      <c r="V188" s="26" t="str">
        <f t="shared" ca="1" si="19"/>
        <v>-</v>
      </c>
      <c r="W188" s="3">
        <f>COUNTIFS('FTNR Data'!$F$2:$F$49919,'Branch Summary'!F188,'FTNR Data'!$A$2:$A$49919,'Branch Summary'!G188,'FTNR Data'!$AX$2:$AX$49919,"Branch",'FTNR Data'!$S$2:$S$49919,"FTNR")</f>
        <v>2</v>
      </c>
      <c r="X188" s="3">
        <f>COUNTIFS('FTNR Data'!$F$2:$F$49919,'Branch Summary'!F188,'FTNR Data'!$A$2:$A$49919,'Branch Summary'!G188,'FTNR Data'!$AX$2:$AX$49919,"Branch")</f>
        <v>4</v>
      </c>
      <c r="Y188" s="11">
        <f t="shared" si="20"/>
        <v>0.5</v>
      </c>
      <c r="Z188" s="3">
        <f ca="1">COUNTIFS('FTNR Data'!$F$2:$F$49919,'Branch Summary'!F188,'FTNR Data'!$A$2:$A$49919,'Branch Summary'!G188,'FTNR Data'!$AX$2:$AX$49919,"PQM",'FTNR Data'!$S$2:$S$49919,"FTNR")+COUNTIFS('Priority Customer'!$B$2:$B$50000,'Branch Summary'!F188,'Priority Customer'!$D$2:$D$50000,'Branch Summary'!G188,'Priority Customer'!$Q$2:$Q$50000,"FTNR",'Priority Customer'!$Z$2:$Z$50000,"&lt;&gt;"&amp;"",'Priority Customer'!$BK$2:$BK$50000,TEXT(TODAY()-1,"mmm"))</f>
        <v>0</v>
      </c>
      <c r="AA188" s="3">
        <f ca="1">COUNTIFS('FTNR Data'!$F$2:$F$49919,'Branch Summary'!F188,'FTNR Data'!$A$2:$A$49919,'Branch Summary'!G188,'FTNR Data'!$AX$2:$AX$49919,"PQM")+COUNTIFS('Priority Customer'!$B$2:$B$50000,'Branch Summary'!F188,'Priority Customer'!$D$2:$D$50000,'Branch Summary'!G188,'Priority Customer'!$Z$2:$Z$50000,"&lt;&gt;"&amp;"",'Priority Customer'!$BK$2:$BK$50000,TEXT(TODAY()-1,"mmm"))</f>
        <v>4</v>
      </c>
      <c r="AB188" s="11">
        <f t="shared" ca="1" si="21"/>
        <v>0</v>
      </c>
      <c r="AC188" s="28">
        <f>IFERROR(COUNTIFS('GRT Data'!$F$2:$F$78519,'Branch Summary'!$F188,'GRT Data'!$A$2:$A$78519,'Branch Summary'!$G188,'GRT Data'!$AU$2:$AU$78519,"PQM",'GRT Data'!$CN$2:$CN$78519,0)/I188,"-")</f>
        <v>0.5</v>
      </c>
      <c r="AD188" s="28">
        <f>IFERROR(COUNTIFS('GRT Data'!$F$2:$F$78519,'Branch Summary'!$F188,'GRT Data'!$A$2:$A$78519,'Branch Summary'!$G188,'GRT Data'!$AU$2:$AU$78519,"PQM",'GRT Data'!$CN$2:$CN$78519,1)/I188,"-")</f>
        <v>0.25</v>
      </c>
      <c r="AE188" s="28">
        <f>IFERROR(COUNTIFS('GRT Data'!$F$2:$F$78519,'Branch Summary'!$F188,'GRT Data'!$A$2:$A$78519,'Branch Summary'!$G188,'GRT Data'!$AU$2:$AU$78519,"PQM",'GRT Data'!$CN$2:$CN$78519,2)/I188,"-")</f>
        <v>0</v>
      </c>
      <c r="AF188" s="28">
        <f>IFERROR(COUNTIFS('GRT Data'!$F$2:$F$78519,'Branch Summary'!$F188,'GRT Data'!$A$2:$A$78519,'Branch Summary'!$G188,'GRT Data'!$AU$2:$AU$78519,"PQM",'GRT Data'!$CN$2:$CN$78519,"&gt;"&amp;2)/I188,"-")</f>
        <v>0.25</v>
      </c>
    </row>
    <row r="189" spans="1:32" x14ac:dyDescent="0.35">
      <c r="A189" s="18" t="s">
        <v>824</v>
      </c>
      <c r="B189" s="18" t="s">
        <v>15640</v>
      </c>
      <c r="C189" s="18" t="s">
        <v>795</v>
      </c>
      <c r="D189" s="18" t="s">
        <v>493</v>
      </c>
      <c r="E189" s="18" t="s">
        <v>491</v>
      </c>
      <c r="F189" s="19" t="s">
        <v>492</v>
      </c>
      <c r="G189" s="18" t="s">
        <v>200</v>
      </c>
      <c r="H189" s="3">
        <f>COUNTIFS('GRT Data'!$F$2:$F$78519,'Branch Summary'!F189,'GRT Data'!$A$2:$A$78519,'Branch Summary'!G189,'GRT Data'!$AU$2:$AU$78519,"Branch")</f>
        <v>1</v>
      </c>
      <c r="I189" s="3">
        <f>COUNTIFS('GRT Data'!$F$2:$F$78519,'Branch Summary'!F189,'GRT Data'!$A$2:$A$78519,'Branch Summary'!G189,'GRT Data'!$AU$2:$AU$78519,"PQM")</f>
        <v>7</v>
      </c>
      <c r="J189" s="3">
        <f t="shared" si="15"/>
        <v>8</v>
      </c>
      <c r="K189" s="11">
        <f t="shared" si="16"/>
        <v>0.875</v>
      </c>
      <c r="L189" s="3">
        <f ca="1">COUNTIFS('GRT Data'!$F$2:$F$78519,'Branch Summary'!F189,'GRT Data'!$A$2:$A$78519,'Branch Summary'!G189,'GRT Data'!$AU$2:$AU$78519,"Branch",'GRT Data'!$AR$2:$AR$78519,$L$3)</f>
        <v>0</v>
      </c>
      <c r="M189" s="3">
        <f ca="1">COUNTIFS('GRT Data'!$F$2:$F$78519,'Branch Summary'!F189,'GRT Data'!$A$2:$A$78519,'Branch Summary'!G189,'GRT Data'!$AU$2:$AU$78519,"PQM",'GRT Data'!$AR$2:$AR$78519,$L$3)</f>
        <v>0</v>
      </c>
      <c r="N189" s="3">
        <f t="shared" ca="1" si="17"/>
        <v>0</v>
      </c>
      <c r="O189" s="11" t="str">
        <f t="shared" ca="1" si="18"/>
        <v>-</v>
      </c>
      <c r="P189" s="40">
        <f>COUNTIF('Ujala Plus DB'!$A$2:$A$40166,'Branch Summary'!G189)</f>
        <v>0</v>
      </c>
      <c r="Q189" s="43">
        <f>SUMIF('Ujala Plus DB'!$A$2:$A$40166,'Branch Summary'!G189,'Ujala Plus DB'!$W$2:$W$40166)</f>
        <v>0</v>
      </c>
      <c r="R189" s="40">
        <f>COUNTIFS('Priority Customer'!$B$2:$B$45498,'Branch Summary'!F189,'Priority Customer'!$D$2:$D$45498,'Branch Summary'!G189,'Priority Customer'!$BD$2:$BD$45498,"&lt;&gt;"&amp;"")</f>
        <v>0</v>
      </c>
      <c r="S189" s="43">
        <f>SUMIFS('Priority Customer'!$L$2:$L$45498,'Priority Customer'!$B$2:$B$45498,'Branch Summary'!F189,'Priority Customer'!$D$2:$D$45498,'Branch Summary'!G189,'Priority Customer'!$BD$2:$BD$45498,"&lt;&gt;"&amp;"")</f>
        <v>0</v>
      </c>
      <c r="T189" s="40">
        <f ca="1">COUNTIFS('Priority Customer'!$B$2:$B$50000,'Branch Summary'!F189,'Priority Customer'!$D$2:$D$50000,'Branch Summary'!G189,'Priority Customer'!$Q$2:$Q$50000,"FTNR",'Priority Customer'!$Z$2:$Z$50000,"&lt;&gt;"&amp;"",'Priority Customer'!$BK$2:$BK$50000,TEXT(TODAY()-1,"mmm"))</f>
        <v>0</v>
      </c>
      <c r="U189" s="40">
        <f ca="1">COUNTIFS('Priority Customer'!$B$2:$B$50000,'Branch Summary'!F189,'Priority Customer'!$D$2:$D$50000,'Branch Summary'!G189,'Priority Customer'!$Z$2:$Z$50000,"&lt;&gt;"&amp;"",'Priority Customer'!$BK$2:$BK$50000,TEXT(TODAY()-1,"mmm"))</f>
        <v>0</v>
      </c>
      <c r="V189" s="26" t="str">
        <f t="shared" ca="1" si="19"/>
        <v>-</v>
      </c>
      <c r="W189" s="3">
        <f>COUNTIFS('FTNR Data'!$F$2:$F$49919,'Branch Summary'!F189,'FTNR Data'!$A$2:$A$49919,'Branch Summary'!G189,'FTNR Data'!$AX$2:$AX$49919,"Branch",'FTNR Data'!$S$2:$S$49919,"FTNR")</f>
        <v>0</v>
      </c>
      <c r="X189" s="3">
        <f>COUNTIFS('FTNR Data'!$F$2:$F$49919,'Branch Summary'!F189,'FTNR Data'!$A$2:$A$49919,'Branch Summary'!G189,'FTNR Data'!$AX$2:$AX$49919,"Branch")</f>
        <v>1</v>
      </c>
      <c r="Y189" s="11">
        <f t="shared" si="20"/>
        <v>0</v>
      </c>
      <c r="Z189" s="3">
        <f ca="1">COUNTIFS('FTNR Data'!$F$2:$F$49919,'Branch Summary'!F189,'FTNR Data'!$A$2:$A$49919,'Branch Summary'!G189,'FTNR Data'!$AX$2:$AX$49919,"PQM",'FTNR Data'!$S$2:$S$49919,"FTNR")+COUNTIFS('Priority Customer'!$B$2:$B$50000,'Branch Summary'!F189,'Priority Customer'!$D$2:$D$50000,'Branch Summary'!G189,'Priority Customer'!$Q$2:$Q$50000,"FTNR",'Priority Customer'!$Z$2:$Z$50000,"&lt;&gt;"&amp;"",'Priority Customer'!$BK$2:$BK$50000,TEXT(TODAY()-1,"mmm"))</f>
        <v>1</v>
      </c>
      <c r="AA189" s="3">
        <f ca="1">COUNTIFS('FTNR Data'!$F$2:$F$49919,'Branch Summary'!F189,'FTNR Data'!$A$2:$A$49919,'Branch Summary'!G189,'FTNR Data'!$AX$2:$AX$49919,"PQM")+COUNTIFS('Priority Customer'!$B$2:$B$50000,'Branch Summary'!F189,'Priority Customer'!$D$2:$D$50000,'Branch Summary'!G189,'Priority Customer'!$Z$2:$Z$50000,"&lt;&gt;"&amp;"",'Priority Customer'!$BK$2:$BK$50000,TEXT(TODAY()-1,"mmm"))</f>
        <v>7</v>
      </c>
      <c r="AB189" s="11">
        <f t="shared" ca="1" si="21"/>
        <v>0.14285714285714285</v>
      </c>
      <c r="AC189" s="28">
        <f>IFERROR(COUNTIFS('GRT Data'!$F$2:$F$78519,'Branch Summary'!$F189,'GRT Data'!$A$2:$A$78519,'Branch Summary'!$G189,'GRT Data'!$AU$2:$AU$78519,"PQM",'GRT Data'!$CN$2:$CN$78519,0)/I189,"-")</f>
        <v>0.7142857142857143</v>
      </c>
      <c r="AD189" s="28">
        <f>IFERROR(COUNTIFS('GRT Data'!$F$2:$F$78519,'Branch Summary'!$F189,'GRT Data'!$A$2:$A$78519,'Branch Summary'!$G189,'GRT Data'!$AU$2:$AU$78519,"PQM",'GRT Data'!$CN$2:$CN$78519,1)/I189,"-")</f>
        <v>0.2857142857142857</v>
      </c>
      <c r="AE189" s="28">
        <f>IFERROR(COUNTIFS('GRT Data'!$F$2:$F$78519,'Branch Summary'!$F189,'GRT Data'!$A$2:$A$78519,'Branch Summary'!$G189,'GRT Data'!$AU$2:$AU$78519,"PQM",'GRT Data'!$CN$2:$CN$78519,2)/I189,"-")</f>
        <v>0</v>
      </c>
      <c r="AF189" s="28">
        <f>IFERROR(COUNTIFS('GRT Data'!$F$2:$F$78519,'Branch Summary'!$F189,'GRT Data'!$A$2:$A$78519,'Branch Summary'!$G189,'GRT Data'!$AU$2:$AU$78519,"PQM",'GRT Data'!$CN$2:$CN$78519,"&gt;"&amp;2)/I189,"-")</f>
        <v>0</v>
      </c>
    </row>
    <row r="190" spans="1:32" x14ac:dyDescent="0.35">
      <c r="A190" s="18" t="s">
        <v>824</v>
      </c>
      <c r="B190" s="18" t="s">
        <v>15646</v>
      </c>
      <c r="C190" s="18" t="s">
        <v>788</v>
      </c>
      <c r="D190" s="18" t="s">
        <v>298</v>
      </c>
      <c r="E190" s="18" t="s">
        <v>437</v>
      </c>
      <c r="F190" s="19" t="s">
        <v>438</v>
      </c>
      <c r="G190" s="18" t="s">
        <v>925</v>
      </c>
      <c r="H190" s="3">
        <f>COUNTIFS('GRT Data'!$F$2:$F$78519,'Branch Summary'!F190,'GRT Data'!$A$2:$A$78519,'Branch Summary'!G190,'GRT Data'!$AU$2:$AU$78519,"Branch")</f>
        <v>6</v>
      </c>
      <c r="I190" s="3">
        <f>COUNTIFS('GRT Data'!$F$2:$F$78519,'Branch Summary'!F190,'GRT Data'!$A$2:$A$78519,'Branch Summary'!G190,'GRT Data'!$AU$2:$AU$78519,"PQM")</f>
        <v>3</v>
      </c>
      <c r="J190" s="3">
        <f t="shared" si="15"/>
        <v>9</v>
      </c>
      <c r="K190" s="11">
        <f t="shared" si="16"/>
        <v>0.33333333333333331</v>
      </c>
      <c r="L190" s="3">
        <f ca="1">COUNTIFS('GRT Data'!$F$2:$F$78519,'Branch Summary'!F190,'GRT Data'!$A$2:$A$78519,'Branch Summary'!G190,'GRT Data'!$AU$2:$AU$78519,"Branch",'GRT Data'!$AR$2:$AR$78519,$L$3)</f>
        <v>0</v>
      </c>
      <c r="M190" s="3">
        <f ca="1">COUNTIFS('GRT Data'!$F$2:$F$78519,'Branch Summary'!F190,'GRT Data'!$A$2:$A$78519,'Branch Summary'!G190,'GRT Data'!$AU$2:$AU$78519,"PQM",'GRT Data'!$AR$2:$AR$78519,$L$3)</f>
        <v>0</v>
      </c>
      <c r="N190" s="3">
        <f t="shared" ca="1" si="17"/>
        <v>0</v>
      </c>
      <c r="O190" s="11" t="str">
        <f t="shared" ca="1" si="18"/>
        <v>-</v>
      </c>
      <c r="P190" s="40">
        <f>COUNTIF('Ujala Plus DB'!$A$2:$A$40166,'Branch Summary'!G190)</f>
        <v>9</v>
      </c>
      <c r="Q190" s="43">
        <f>SUMIF('Ujala Plus DB'!$A$2:$A$40166,'Branch Summary'!G190,'Ujala Plus DB'!$W$2:$W$40166)</f>
        <v>650000</v>
      </c>
      <c r="R190" s="40">
        <f>COUNTIFS('Priority Customer'!$B$2:$B$45498,'Branch Summary'!F190,'Priority Customer'!$D$2:$D$45498,'Branch Summary'!G190,'Priority Customer'!$BD$2:$BD$45498,"&lt;&gt;"&amp;"")</f>
        <v>0</v>
      </c>
      <c r="S190" s="43">
        <f>SUMIFS('Priority Customer'!$L$2:$L$45498,'Priority Customer'!$B$2:$B$45498,'Branch Summary'!F190,'Priority Customer'!$D$2:$D$45498,'Branch Summary'!G190,'Priority Customer'!$BD$2:$BD$45498,"&lt;&gt;"&amp;"")</f>
        <v>0</v>
      </c>
      <c r="T190" s="40">
        <f ca="1">COUNTIFS('Priority Customer'!$B$2:$B$50000,'Branch Summary'!F190,'Priority Customer'!$D$2:$D$50000,'Branch Summary'!G190,'Priority Customer'!$Q$2:$Q$50000,"FTNR",'Priority Customer'!$Z$2:$Z$50000,"&lt;&gt;"&amp;"",'Priority Customer'!$BK$2:$BK$50000,TEXT(TODAY()-1,"mmm"))</f>
        <v>0</v>
      </c>
      <c r="U190" s="40">
        <f ca="1">COUNTIFS('Priority Customer'!$B$2:$B$50000,'Branch Summary'!F190,'Priority Customer'!$D$2:$D$50000,'Branch Summary'!G190,'Priority Customer'!$Z$2:$Z$50000,"&lt;&gt;"&amp;"",'Priority Customer'!$BK$2:$BK$50000,TEXT(TODAY()-1,"mmm"))</f>
        <v>1</v>
      </c>
      <c r="V190" s="26">
        <f t="shared" ca="1" si="19"/>
        <v>0</v>
      </c>
      <c r="W190" s="3">
        <f>COUNTIFS('FTNR Data'!$F$2:$F$49919,'Branch Summary'!F190,'FTNR Data'!$A$2:$A$49919,'Branch Summary'!G190,'FTNR Data'!$AX$2:$AX$49919,"Branch",'FTNR Data'!$S$2:$S$49919,"FTNR")</f>
        <v>1</v>
      </c>
      <c r="X190" s="3">
        <f>COUNTIFS('FTNR Data'!$F$2:$F$49919,'Branch Summary'!F190,'FTNR Data'!$A$2:$A$49919,'Branch Summary'!G190,'FTNR Data'!$AX$2:$AX$49919,"Branch")</f>
        <v>6</v>
      </c>
      <c r="Y190" s="11">
        <f t="shared" si="20"/>
        <v>0.16666666666666666</v>
      </c>
      <c r="Z190" s="3">
        <f ca="1">COUNTIFS('FTNR Data'!$F$2:$F$49919,'Branch Summary'!F190,'FTNR Data'!$A$2:$A$49919,'Branch Summary'!G190,'FTNR Data'!$AX$2:$AX$49919,"PQM",'FTNR Data'!$S$2:$S$49919,"FTNR")+COUNTIFS('Priority Customer'!$B$2:$B$50000,'Branch Summary'!F190,'Priority Customer'!$D$2:$D$50000,'Branch Summary'!G190,'Priority Customer'!$Q$2:$Q$50000,"FTNR",'Priority Customer'!$Z$2:$Z$50000,"&lt;&gt;"&amp;"",'Priority Customer'!$BK$2:$BK$50000,TEXT(TODAY()-1,"mmm"))</f>
        <v>0</v>
      </c>
      <c r="AA190" s="3">
        <f ca="1">COUNTIFS('FTNR Data'!$F$2:$F$49919,'Branch Summary'!F190,'FTNR Data'!$A$2:$A$49919,'Branch Summary'!G190,'FTNR Data'!$AX$2:$AX$49919,"PQM")+COUNTIFS('Priority Customer'!$B$2:$B$50000,'Branch Summary'!F190,'Priority Customer'!$D$2:$D$50000,'Branch Summary'!G190,'Priority Customer'!$Z$2:$Z$50000,"&lt;&gt;"&amp;"",'Priority Customer'!$BK$2:$BK$50000,TEXT(TODAY()-1,"mmm"))</f>
        <v>4</v>
      </c>
      <c r="AB190" s="11">
        <f t="shared" ca="1" si="21"/>
        <v>0</v>
      </c>
      <c r="AC190" s="28">
        <f>IFERROR(COUNTIFS('GRT Data'!$F$2:$F$78519,'Branch Summary'!$F190,'GRT Data'!$A$2:$A$78519,'Branch Summary'!$G190,'GRT Data'!$AU$2:$AU$78519,"PQM",'GRT Data'!$CN$2:$CN$78519,0)/I190,"-")</f>
        <v>1</v>
      </c>
      <c r="AD190" s="28">
        <f>IFERROR(COUNTIFS('GRT Data'!$F$2:$F$78519,'Branch Summary'!$F190,'GRT Data'!$A$2:$A$78519,'Branch Summary'!$G190,'GRT Data'!$AU$2:$AU$78519,"PQM",'GRT Data'!$CN$2:$CN$78519,1)/I190,"-")</f>
        <v>0</v>
      </c>
      <c r="AE190" s="28">
        <f>IFERROR(COUNTIFS('GRT Data'!$F$2:$F$78519,'Branch Summary'!$F190,'GRT Data'!$A$2:$A$78519,'Branch Summary'!$G190,'GRT Data'!$AU$2:$AU$78519,"PQM",'GRT Data'!$CN$2:$CN$78519,2)/I190,"-")</f>
        <v>0</v>
      </c>
      <c r="AF190" s="28">
        <f>IFERROR(COUNTIFS('GRT Data'!$F$2:$F$78519,'Branch Summary'!$F190,'GRT Data'!$A$2:$A$78519,'Branch Summary'!$G190,'GRT Data'!$AU$2:$AU$78519,"PQM",'GRT Data'!$CN$2:$CN$78519,"&gt;"&amp;2)/I190,"-")</f>
        <v>0</v>
      </c>
    </row>
    <row r="191" spans="1:32" x14ac:dyDescent="0.35">
      <c r="A191" s="18" t="s">
        <v>824</v>
      </c>
      <c r="B191" s="18" t="s">
        <v>15646</v>
      </c>
      <c r="C191" s="18" t="s">
        <v>788</v>
      </c>
      <c r="D191" s="18" t="s">
        <v>298</v>
      </c>
      <c r="E191" s="18" t="s">
        <v>310</v>
      </c>
      <c r="F191" s="19" t="s">
        <v>311</v>
      </c>
      <c r="G191" s="18" t="s">
        <v>87</v>
      </c>
      <c r="H191" s="3">
        <f>COUNTIFS('GRT Data'!$F$2:$F$78519,'Branch Summary'!F191,'GRT Data'!$A$2:$A$78519,'Branch Summary'!G191,'GRT Data'!$AU$2:$AU$78519,"Branch")</f>
        <v>0</v>
      </c>
      <c r="I191" s="3">
        <f>COUNTIFS('GRT Data'!$F$2:$F$78519,'Branch Summary'!F191,'GRT Data'!$A$2:$A$78519,'Branch Summary'!G191,'GRT Data'!$AU$2:$AU$78519,"PQM")</f>
        <v>12</v>
      </c>
      <c r="J191" s="3">
        <f t="shared" si="15"/>
        <v>12</v>
      </c>
      <c r="K191" s="11">
        <f t="shared" si="16"/>
        <v>1</v>
      </c>
      <c r="L191" s="3">
        <f ca="1">COUNTIFS('GRT Data'!$F$2:$F$78519,'Branch Summary'!F191,'GRT Data'!$A$2:$A$78519,'Branch Summary'!G191,'GRT Data'!$AU$2:$AU$78519,"Branch",'GRT Data'!$AR$2:$AR$78519,$L$3)</f>
        <v>0</v>
      </c>
      <c r="M191" s="3">
        <f ca="1">COUNTIFS('GRT Data'!$F$2:$F$78519,'Branch Summary'!F191,'GRT Data'!$A$2:$A$78519,'Branch Summary'!G191,'GRT Data'!$AU$2:$AU$78519,"PQM",'GRT Data'!$AR$2:$AR$78519,$L$3)</f>
        <v>1</v>
      </c>
      <c r="N191" s="3">
        <f t="shared" ca="1" si="17"/>
        <v>1</v>
      </c>
      <c r="O191" s="11">
        <f t="shared" ca="1" si="18"/>
        <v>1</v>
      </c>
      <c r="P191" s="40">
        <f>COUNTIF('Ujala Plus DB'!$A$2:$A$40166,'Branch Summary'!G191)</f>
        <v>9</v>
      </c>
      <c r="Q191" s="43">
        <f>SUMIF('Ujala Plus DB'!$A$2:$A$40166,'Branch Summary'!G191,'Ujala Plus DB'!$W$2:$W$40166)</f>
        <v>605000</v>
      </c>
      <c r="R191" s="40">
        <f>COUNTIFS('Priority Customer'!$B$2:$B$45498,'Branch Summary'!F191,'Priority Customer'!$D$2:$D$45498,'Branch Summary'!G191,'Priority Customer'!$BD$2:$BD$45498,"&lt;&gt;"&amp;"")</f>
        <v>5</v>
      </c>
      <c r="S191" s="43">
        <f>SUMIFS('Priority Customer'!$L$2:$L$45498,'Priority Customer'!$B$2:$B$45498,'Branch Summary'!F191,'Priority Customer'!$D$2:$D$45498,'Branch Summary'!G191,'Priority Customer'!$BD$2:$BD$45498,"&lt;&gt;"&amp;"")</f>
        <v>345000</v>
      </c>
      <c r="T191" s="40">
        <f ca="1">COUNTIFS('Priority Customer'!$B$2:$B$50000,'Branch Summary'!F191,'Priority Customer'!$D$2:$D$50000,'Branch Summary'!G191,'Priority Customer'!$Q$2:$Q$50000,"FTNR",'Priority Customer'!$Z$2:$Z$50000,"&lt;&gt;"&amp;"",'Priority Customer'!$BK$2:$BK$50000,TEXT(TODAY()-1,"mmm"))</f>
        <v>2</v>
      </c>
      <c r="U191" s="40">
        <f ca="1">COUNTIFS('Priority Customer'!$B$2:$B$50000,'Branch Summary'!F191,'Priority Customer'!$D$2:$D$50000,'Branch Summary'!G191,'Priority Customer'!$Z$2:$Z$50000,"&lt;&gt;"&amp;"",'Priority Customer'!$BK$2:$BK$50000,TEXT(TODAY()-1,"mmm"))</f>
        <v>8</v>
      </c>
      <c r="V191" s="26">
        <f t="shared" ca="1" si="19"/>
        <v>0.25</v>
      </c>
      <c r="W191" s="3">
        <f>COUNTIFS('FTNR Data'!$F$2:$F$49919,'Branch Summary'!F191,'FTNR Data'!$A$2:$A$49919,'Branch Summary'!G191,'FTNR Data'!$AX$2:$AX$49919,"Branch",'FTNR Data'!$S$2:$S$49919,"FTNR")</f>
        <v>0</v>
      </c>
      <c r="X191" s="3">
        <f>COUNTIFS('FTNR Data'!$F$2:$F$49919,'Branch Summary'!F191,'FTNR Data'!$A$2:$A$49919,'Branch Summary'!G191,'FTNR Data'!$AX$2:$AX$49919,"Branch")</f>
        <v>0</v>
      </c>
      <c r="Y191" s="11" t="str">
        <f t="shared" si="20"/>
        <v>-</v>
      </c>
      <c r="Z191" s="3">
        <f ca="1">COUNTIFS('FTNR Data'!$F$2:$F$49919,'Branch Summary'!F191,'FTNR Data'!$A$2:$A$49919,'Branch Summary'!G191,'FTNR Data'!$AX$2:$AX$49919,"PQM",'FTNR Data'!$S$2:$S$49919,"FTNR")+COUNTIFS('Priority Customer'!$B$2:$B$50000,'Branch Summary'!F191,'Priority Customer'!$D$2:$D$50000,'Branch Summary'!G191,'Priority Customer'!$Q$2:$Q$50000,"FTNR",'Priority Customer'!$Z$2:$Z$50000,"&lt;&gt;"&amp;"",'Priority Customer'!$BK$2:$BK$50000,TEXT(TODAY()-1,"mmm"))</f>
        <v>2</v>
      </c>
      <c r="AA191" s="3">
        <f ca="1">COUNTIFS('FTNR Data'!$F$2:$F$49919,'Branch Summary'!F191,'FTNR Data'!$A$2:$A$49919,'Branch Summary'!G191,'FTNR Data'!$AX$2:$AX$49919,"PQM")+COUNTIFS('Priority Customer'!$B$2:$B$50000,'Branch Summary'!F191,'Priority Customer'!$D$2:$D$50000,'Branch Summary'!G191,'Priority Customer'!$Z$2:$Z$50000,"&lt;&gt;"&amp;"",'Priority Customer'!$BK$2:$BK$50000,TEXT(TODAY()-1,"mmm"))</f>
        <v>19</v>
      </c>
      <c r="AB191" s="11">
        <f t="shared" ca="1" si="21"/>
        <v>0.10526315789473684</v>
      </c>
      <c r="AC191" s="28">
        <f>IFERROR(COUNTIFS('GRT Data'!$F$2:$F$78519,'Branch Summary'!$F191,'GRT Data'!$A$2:$A$78519,'Branch Summary'!$G191,'GRT Data'!$AU$2:$AU$78519,"PQM",'GRT Data'!$CN$2:$CN$78519,0)/I191,"-")</f>
        <v>0.33333333333333331</v>
      </c>
      <c r="AD191" s="28">
        <f>IFERROR(COUNTIFS('GRT Data'!$F$2:$F$78519,'Branch Summary'!$F191,'GRT Data'!$A$2:$A$78519,'Branch Summary'!$G191,'GRT Data'!$AU$2:$AU$78519,"PQM",'GRT Data'!$CN$2:$CN$78519,1)/I191,"-")</f>
        <v>0.41666666666666669</v>
      </c>
      <c r="AE191" s="28">
        <f>IFERROR(COUNTIFS('GRT Data'!$F$2:$F$78519,'Branch Summary'!$F191,'GRT Data'!$A$2:$A$78519,'Branch Summary'!$G191,'GRT Data'!$AU$2:$AU$78519,"PQM",'GRT Data'!$CN$2:$CN$78519,2)/I191,"-")</f>
        <v>0</v>
      </c>
      <c r="AF191" s="28">
        <f>IFERROR(COUNTIFS('GRT Data'!$F$2:$F$78519,'Branch Summary'!$F191,'GRT Data'!$A$2:$A$78519,'Branch Summary'!$G191,'GRT Data'!$AU$2:$AU$78519,"PQM",'GRT Data'!$CN$2:$CN$78519,"&gt;"&amp;2)/I191,"-")</f>
        <v>0.25</v>
      </c>
    </row>
    <row r="192" spans="1:32" x14ac:dyDescent="0.35">
      <c r="A192" s="18" t="s">
        <v>824</v>
      </c>
      <c r="B192" s="18" t="s">
        <v>15646</v>
      </c>
      <c r="C192" s="18" t="s">
        <v>788</v>
      </c>
      <c r="D192" s="18" t="s">
        <v>298</v>
      </c>
      <c r="E192" s="18" t="s">
        <v>312</v>
      </c>
      <c r="F192" s="19" t="s">
        <v>313</v>
      </c>
      <c r="G192" s="18" t="s">
        <v>764</v>
      </c>
      <c r="H192" s="3">
        <f>COUNTIFS('GRT Data'!$F$2:$F$78519,'Branch Summary'!F192,'GRT Data'!$A$2:$A$78519,'Branch Summary'!G192,'GRT Data'!$AU$2:$AU$78519,"Branch")</f>
        <v>0</v>
      </c>
      <c r="I192" s="3">
        <f>COUNTIFS('GRT Data'!$F$2:$F$78519,'Branch Summary'!F192,'GRT Data'!$A$2:$A$78519,'Branch Summary'!G192,'GRT Data'!$AU$2:$AU$78519,"PQM")</f>
        <v>11</v>
      </c>
      <c r="J192" s="3">
        <f t="shared" si="15"/>
        <v>11</v>
      </c>
      <c r="K192" s="11">
        <f t="shared" si="16"/>
        <v>1</v>
      </c>
      <c r="L192" s="3">
        <f ca="1">COUNTIFS('GRT Data'!$F$2:$F$78519,'Branch Summary'!F192,'GRT Data'!$A$2:$A$78519,'Branch Summary'!G192,'GRT Data'!$AU$2:$AU$78519,"Branch",'GRT Data'!$AR$2:$AR$78519,$L$3)</f>
        <v>0</v>
      </c>
      <c r="M192" s="3">
        <f ca="1">COUNTIFS('GRT Data'!$F$2:$F$78519,'Branch Summary'!F192,'GRT Data'!$A$2:$A$78519,'Branch Summary'!G192,'GRT Data'!$AU$2:$AU$78519,"PQM",'GRT Data'!$AR$2:$AR$78519,$L$3)</f>
        <v>3</v>
      </c>
      <c r="N192" s="3">
        <f t="shared" ca="1" si="17"/>
        <v>3</v>
      </c>
      <c r="O192" s="11">
        <f t="shared" ca="1" si="18"/>
        <v>1</v>
      </c>
      <c r="P192" s="40">
        <f>COUNTIF('Ujala Plus DB'!$A$2:$A$40166,'Branch Summary'!G192)</f>
        <v>2</v>
      </c>
      <c r="Q192" s="43">
        <f>SUMIF('Ujala Plus DB'!$A$2:$A$40166,'Branch Summary'!G192,'Ujala Plus DB'!$W$2:$W$40166)</f>
        <v>160000</v>
      </c>
      <c r="R192" s="40">
        <f>COUNTIFS('Priority Customer'!$B$2:$B$45498,'Branch Summary'!F192,'Priority Customer'!$D$2:$D$45498,'Branch Summary'!G192,'Priority Customer'!$BD$2:$BD$45498,"&lt;&gt;"&amp;"")</f>
        <v>1</v>
      </c>
      <c r="S192" s="43">
        <f>SUMIFS('Priority Customer'!$L$2:$L$45498,'Priority Customer'!$B$2:$B$45498,'Branch Summary'!F192,'Priority Customer'!$D$2:$D$45498,'Branch Summary'!G192,'Priority Customer'!$BD$2:$BD$45498,"&lt;&gt;"&amp;"")</f>
        <v>90000</v>
      </c>
      <c r="T192" s="40">
        <f ca="1">COUNTIFS('Priority Customer'!$B$2:$B$50000,'Branch Summary'!F192,'Priority Customer'!$D$2:$D$50000,'Branch Summary'!G192,'Priority Customer'!$Q$2:$Q$50000,"FTNR",'Priority Customer'!$Z$2:$Z$50000,"&lt;&gt;"&amp;"",'Priority Customer'!$BK$2:$BK$50000,TEXT(TODAY()-1,"mmm"))</f>
        <v>0</v>
      </c>
      <c r="U192" s="40">
        <f ca="1">COUNTIFS('Priority Customer'!$B$2:$B$50000,'Branch Summary'!F192,'Priority Customer'!$D$2:$D$50000,'Branch Summary'!G192,'Priority Customer'!$Z$2:$Z$50000,"&lt;&gt;"&amp;"",'Priority Customer'!$BK$2:$BK$50000,TEXT(TODAY()-1,"mmm"))</f>
        <v>1</v>
      </c>
      <c r="V192" s="26">
        <f t="shared" ca="1" si="19"/>
        <v>0</v>
      </c>
      <c r="W192" s="3">
        <f>COUNTIFS('FTNR Data'!$F$2:$F$49919,'Branch Summary'!F192,'FTNR Data'!$A$2:$A$49919,'Branch Summary'!G192,'FTNR Data'!$AX$2:$AX$49919,"Branch",'FTNR Data'!$S$2:$S$49919,"FTNR")</f>
        <v>0</v>
      </c>
      <c r="X192" s="3">
        <f>COUNTIFS('FTNR Data'!$F$2:$F$49919,'Branch Summary'!F192,'FTNR Data'!$A$2:$A$49919,'Branch Summary'!G192,'FTNR Data'!$AX$2:$AX$49919,"Branch")</f>
        <v>0</v>
      </c>
      <c r="Y192" s="11" t="str">
        <f t="shared" si="20"/>
        <v>-</v>
      </c>
      <c r="Z192" s="3">
        <f ca="1">COUNTIFS('FTNR Data'!$F$2:$F$49919,'Branch Summary'!F192,'FTNR Data'!$A$2:$A$49919,'Branch Summary'!G192,'FTNR Data'!$AX$2:$AX$49919,"PQM",'FTNR Data'!$S$2:$S$49919,"FTNR")+COUNTIFS('Priority Customer'!$B$2:$B$50000,'Branch Summary'!F192,'Priority Customer'!$D$2:$D$50000,'Branch Summary'!G192,'Priority Customer'!$Q$2:$Q$50000,"FTNR",'Priority Customer'!$Z$2:$Z$50000,"&lt;&gt;"&amp;"",'Priority Customer'!$BK$2:$BK$50000,TEXT(TODAY()-1,"mmm"))</f>
        <v>0</v>
      </c>
      <c r="AA192" s="3">
        <f ca="1">COUNTIFS('FTNR Data'!$F$2:$F$49919,'Branch Summary'!F192,'FTNR Data'!$A$2:$A$49919,'Branch Summary'!G192,'FTNR Data'!$AX$2:$AX$49919,"PQM")+COUNTIFS('Priority Customer'!$B$2:$B$50000,'Branch Summary'!F192,'Priority Customer'!$D$2:$D$50000,'Branch Summary'!G192,'Priority Customer'!$Z$2:$Z$50000,"&lt;&gt;"&amp;"",'Priority Customer'!$BK$2:$BK$50000,TEXT(TODAY()-1,"mmm"))</f>
        <v>13</v>
      </c>
      <c r="AB192" s="11">
        <f t="shared" ca="1" si="21"/>
        <v>0</v>
      </c>
      <c r="AC192" s="28">
        <f>IFERROR(COUNTIFS('GRT Data'!$F$2:$F$78519,'Branch Summary'!$F192,'GRT Data'!$A$2:$A$78519,'Branch Summary'!$G192,'GRT Data'!$AU$2:$AU$78519,"PQM",'GRT Data'!$CN$2:$CN$78519,0)/I192,"-")</f>
        <v>0.54545454545454541</v>
      </c>
      <c r="AD192" s="28">
        <f>IFERROR(COUNTIFS('GRT Data'!$F$2:$F$78519,'Branch Summary'!$F192,'GRT Data'!$A$2:$A$78519,'Branch Summary'!$G192,'GRT Data'!$AU$2:$AU$78519,"PQM",'GRT Data'!$CN$2:$CN$78519,1)/I192,"-")</f>
        <v>0.36363636363636365</v>
      </c>
      <c r="AE192" s="28">
        <f>IFERROR(COUNTIFS('GRT Data'!$F$2:$F$78519,'Branch Summary'!$F192,'GRT Data'!$A$2:$A$78519,'Branch Summary'!$G192,'GRT Data'!$AU$2:$AU$78519,"PQM",'GRT Data'!$CN$2:$CN$78519,2)/I192,"-")</f>
        <v>9.0909090909090912E-2</v>
      </c>
      <c r="AF192" s="28">
        <f>IFERROR(COUNTIFS('GRT Data'!$F$2:$F$78519,'Branch Summary'!$F192,'GRT Data'!$A$2:$A$78519,'Branch Summary'!$G192,'GRT Data'!$AU$2:$AU$78519,"PQM",'GRT Data'!$CN$2:$CN$78519,"&gt;"&amp;2)/I192,"-")</f>
        <v>0</v>
      </c>
    </row>
    <row r="193" spans="1:32" x14ac:dyDescent="0.35">
      <c r="A193" s="18" t="s">
        <v>824</v>
      </c>
      <c r="B193" s="18" t="s">
        <v>15647</v>
      </c>
      <c r="C193" s="18" t="s">
        <v>788</v>
      </c>
      <c r="D193" s="18" t="s">
        <v>298</v>
      </c>
      <c r="E193" s="18" t="s">
        <v>449</v>
      </c>
      <c r="F193" s="19" t="s">
        <v>450</v>
      </c>
      <c r="G193" s="18" t="s">
        <v>178</v>
      </c>
      <c r="H193" s="3">
        <f>COUNTIFS('GRT Data'!$F$2:$F$78519,'Branch Summary'!F193,'GRT Data'!$A$2:$A$78519,'Branch Summary'!G193,'GRT Data'!$AU$2:$AU$78519,"Branch")</f>
        <v>3</v>
      </c>
      <c r="I193" s="3">
        <f>COUNTIFS('GRT Data'!$F$2:$F$78519,'Branch Summary'!F193,'GRT Data'!$A$2:$A$78519,'Branch Summary'!G193,'GRT Data'!$AU$2:$AU$78519,"PQM")</f>
        <v>2</v>
      </c>
      <c r="J193" s="3">
        <f t="shared" si="15"/>
        <v>5</v>
      </c>
      <c r="K193" s="11">
        <f t="shared" si="16"/>
        <v>0.4</v>
      </c>
      <c r="L193" s="3">
        <f ca="1">COUNTIFS('GRT Data'!$F$2:$F$78519,'Branch Summary'!F193,'GRT Data'!$A$2:$A$78519,'Branch Summary'!G193,'GRT Data'!$AU$2:$AU$78519,"Branch",'GRT Data'!$AR$2:$AR$78519,$L$3)</f>
        <v>2</v>
      </c>
      <c r="M193" s="3">
        <f ca="1">COUNTIFS('GRT Data'!$F$2:$F$78519,'Branch Summary'!F193,'GRT Data'!$A$2:$A$78519,'Branch Summary'!G193,'GRT Data'!$AU$2:$AU$78519,"PQM",'GRT Data'!$AR$2:$AR$78519,$L$3)</f>
        <v>1</v>
      </c>
      <c r="N193" s="3">
        <f t="shared" ca="1" si="17"/>
        <v>3</v>
      </c>
      <c r="O193" s="11">
        <f t="shared" ca="1" si="18"/>
        <v>0.33333333333333331</v>
      </c>
      <c r="P193" s="40">
        <f>COUNTIF('Ujala Plus DB'!$A$2:$A$40166,'Branch Summary'!G193)</f>
        <v>8</v>
      </c>
      <c r="Q193" s="43">
        <f>SUMIF('Ujala Plus DB'!$A$2:$A$40166,'Branch Summary'!G193,'Ujala Plus DB'!$W$2:$W$40166)</f>
        <v>485000</v>
      </c>
      <c r="R193" s="40">
        <f>COUNTIFS('Priority Customer'!$B$2:$B$45498,'Branch Summary'!F193,'Priority Customer'!$D$2:$D$45498,'Branch Summary'!G193,'Priority Customer'!$BD$2:$BD$45498,"&lt;&gt;"&amp;"")</f>
        <v>6</v>
      </c>
      <c r="S193" s="43">
        <f>SUMIFS('Priority Customer'!$L$2:$L$45498,'Priority Customer'!$B$2:$B$45498,'Branch Summary'!F193,'Priority Customer'!$D$2:$D$45498,'Branch Summary'!G193,'Priority Customer'!$BD$2:$BD$45498,"&lt;&gt;"&amp;"")</f>
        <v>350000</v>
      </c>
      <c r="T193" s="40">
        <f ca="1">COUNTIFS('Priority Customer'!$B$2:$B$50000,'Branch Summary'!F193,'Priority Customer'!$D$2:$D$50000,'Branch Summary'!G193,'Priority Customer'!$Q$2:$Q$50000,"FTNR",'Priority Customer'!$Z$2:$Z$50000,"&lt;&gt;"&amp;"",'Priority Customer'!$BK$2:$BK$50000,TEXT(TODAY()-1,"mmm"))</f>
        <v>0</v>
      </c>
      <c r="U193" s="40">
        <f ca="1">COUNTIFS('Priority Customer'!$B$2:$B$50000,'Branch Summary'!F193,'Priority Customer'!$D$2:$D$50000,'Branch Summary'!G193,'Priority Customer'!$Z$2:$Z$50000,"&lt;&gt;"&amp;"",'Priority Customer'!$BK$2:$BK$50000,TEXT(TODAY()-1,"mmm"))</f>
        <v>6</v>
      </c>
      <c r="V193" s="26">
        <f t="shared" ca="1" si="19"/>
        <v>0</v>
      </c>
      <c r="W193" s="3">
        <f>COUNTIFS('FTNR Data'!$F$2:$F$49919,'Branch Summary'!F193,'FTNR Data'!$A$2:$A$49919,'Branch Summary'!G193,'FTNR Data'!$AX$2:$AX$49919,"Branch",'FTNR Data'!$S$2:$S$49919,"FTNR")</f>
        <v>1</v>
      </c>
      <c r="X193" s="3">
        <f>COUNTIFS('FTNR Data'!$F$2:$F$49919,'Branch Summary'!F193,'FTNR Data'!$A$2:$A$49919,'Branch Summary'!G193,'FTNR Data'!$AX$2:$AX$49919,"Branch")</f>
        <v>3</v>
      </c>
      <c r="Y193" s="11">
        <f t="shared" si="20"/>
        <v>0.33333333333333331</v>
      </c>
      <c r="Z193" s="3">
        <f ca="1">COUNTIFS('FTNR Data'!$F$2:$F$49919,'Branch Summary'!F193,'FTNR Data'!$A$2:$A$49919,'Branch Summary'!G193,'FTNR Data'!$AX$2:$AX$49919,"PQM",'FTNR Data'!$S$2:$S$49919,"FTNR")+COUNTIFS('Priority Customer'!$B$2:$B$50000,'Branch Summary'!F193,'Priority Customer'!$D$2:$D$50000,'Branch Summary'!G193,'Priority Customer'!$Q$2:$Q$50000,"FTNR",'Priority Customer'!$Z$2:$Z$50000,"&lt;&gt;"&amp;"",'Priority Customer'!$BK$2:$BK$50000,TEXT(TODAY()-1,"mmm"))</f>
        <v>0</v>
      </c>
      <c r="AA193" s="3">
        <f ca="1">COUNTIFS('FTNR Data'!$F$2:$F$49919,'Branch Summary'!F193,'FTNR Data'!$A$2:$A$49919,'Branch Summary'!G193,'FTNR Data'!$AX$2:$AX$49919,"PQM")+COUNTIFS('Priority Customer'!$B$2:$B$50000,'Branch Summary'!F193,'Priority Customer'!$D$2:$D$50000,'Branch Summary'!G193,'Priority Customer'!$Z$2:$Z$50000,"&lt;&gt;"&amp;"",'Priority Customer'!$BK$2:$BK$50000,TEXT(TODAY()-1,"mmm"))</f>
        <v>8</v>
      </c>
      <c r="AB193" s="11">
        <f t="shared" ca="1" si="21"/>
        <v>0</v>
      </c>
      <c r="AC193" s="28">
        <f>IFERROR(COUNTIFS('GRT Data'!$F$2:$F$78519,'Branch Summary'!$F193,'GRT Data'!$A$2:$A$78519,'Branch Summary'!$G193,'GRT Data'!$AU$2:$AU$78519,"PQM",'GRT Data'!$CN$2:$CN$78519,0)/I193,"-")</f>
        <v>1</v>
      </c>
      <c r="AD193" s="28">
        <f>IFERROR(COUNTIFS('GRT Data'!$F$2:$F$78519,'Branch Summary'!$F193,'GRT Data'!$A$2:$A$78519,'Branch Summary'!$G193,'GRT Data'!$AU$2:$AU$78519,"PQM",'GRT Data'!$CN$2:$CN$78519,1)/I193,"-")</f>
        <v>0</v>
      </c>
      <c r="AE193" s="28">
        <f>IFERROR(COUNTIFS('GRT Data'!$F$2:$F$78519,'Branch Summary'!$F193,'GRT Data'!$A$2:$A$78519,'Branch Summary'!$G193,'GRT Data'!$AU$2:$AU$78519,"PQM",'GRT Data'!$CN$2:$CN$78519,2)/I193,"-")</f>
        <v>0</v>
      </c>
      <c r="AF193" s="28">
        <f>IFERROR(COUNTIFS('GRT Data'!$F$2:$F$78519,'Branch Summary'!$F193,'GRT Data'!$A$2:$A$78519,'Branch Summary'!$G193,'GRT Data'!$AU$2:$AU$78519,"PQM",'GRT Data'!$CN$2:$CN$78519,"&gt;"&amp;2)/I193,"-")</f>
        <v>0</v>
      </c>
    </row>
    <row r="194" spans="1:32" x14ac:dyDescent="0.35">
      <c r="A194" s="18" t="s">
        <v>824</v>
      </c>
      <c r="B194" s="18" t="s">
        <v>15646</v>
      </c>
      <c r="C194" s="18" t="s">
        <v>788</v>
      </c>
      <c r="D194" s="18" t="s">
        <v>298</v>
      </c>
      <c r="E194" s="18" t="s">
        <v>296</v>
      </c>
      <c r="F194" s="19" t="s">
        <v>297</v>
      </c>
      <c r="G194" s="18" t="s">
        <v>84</v>
      </c>
      <c r="H194" s="3">
        <f>COUNTIFS('GRT Data'!$F$2:$F$78519,'Branch Summary'!F194,'GRT Data'!$A$2:$A$78519,'Branch Summary'!G194,'GRT Data'!$AU$2:$AU$78519,"Branch")</f>
        <v>2</v>
      </c>
      <c r="I194" s="3">
        <f>COUNTIFS('GRT Data'!$F$2:$F$78519,'Branch Summary'!F194,'GRT Data'!$A$2:$A$78519,'Branch Summary'!G194,'GRT Data'!$AU$2:$AU$78519,"PQM")</f>
        <v>4</v>
      </c>
      <c r="J194" s="3">
        <f t="shared" si="15"/>
        <v>6</v>
      </c>
      <c r="K194" s="11">
        <f t="shared" si="16"/>
        <v>0.66666666666666663</v>
      </c>
      <c r="L194" s="3">
        <f ca="1">COUNTIFS('GRT Data'!$F$2:$F$78519,'Branch Summary'!F194,'GRT Data'!$A$2:$A$78519,'Branch Summary'!G194,'GRT Data'!$AU$2:$AU$78519,"Branch",'GRT Data'!$AR$2:$AR$78519,$L$3)</f>
        <v>2</v>
      </c>
      <c r="M194" s="3">
        <f ca="1">COUNTIFS('GRT Data'!$F$2:$F$78519,'Branch Summary'!F194,'GRT Data'!$A$2:$A$78519,'Branch Summary'!G194,'GRT Data'!$AU$2:$AU$78519,"PQM",'GRT Data'!$AR$2:$AR$78519,$L$3)</f>
        <v>2</v>
      </c>
      <c r="N194" s="3">
        <f t="shared" ca="1" si="17"/>
        <v>4</v>
      </c>
      <c r="O194" s="11">
        <f t="shared" ca="1" si="18"/>
        <v>0.5</v>
      </c>
      <c r="P194" s="40">
        <f>COUNTIF('Ujala Plus DB'!$A$2:$A$40166,'Branch Summary'!G194)</f>
        <v>5</v>
      </c>
      <c r="Q194" s="43">
        <f>SUMIF('Ujala Plus DB'!$A$2:$A$40166,'Branch Summary'!G194,'Ujala Plus DB'!$W$2:$W$40166)</f>
        <v>402000</v>
      </c>
      <c r="R194" s="40">
        <f>COUNTIFS('Priority Customer'!$B$2:$B$45498,'Branch Summary'!F194,'Priority Customer'!$D$2:$D$45498,'Branch Summary'!G194,'Priority Customer'!$BD$2:$BD$45498,"&lt;&gt;"&amp;"")</f>
        <v>5</v>
      </c>
      <c r="S194" s="43">
        <f>SUMIFS('Priority Customer'!$L$2:$L$45498,'Priority Customer'!$B$2:$B$45498,'Branch Summary'!F194,'Priority Customer'!$D$2:$D$45498,'Branch Summary'!G194,'Priority Customer'!$BD$2:$BD$45498,"&lt;&gt;"&amp;"")</f>
        <v>402000</v>
      </c>
      <c r="T194" s="40">
        <f ca="1">COUNTIFS('Priority Customer'!$B$2:$B$50000,'Branch Summary'!F194,'Priority Customer'!$D$2:$D$50000,'Branch Summary'!G194,'Priority Customer'!$Q$2:$Q$50000,"FTNR",'Priority Customer'!$Z$2:$Z$50000,"&lt;&gt;"&amp;"",'Priority Customer'!$BK$2:$BK$50000,TEXT(TODAY()-1,"mmm"))</f>
        <v>0</v>
      </c>
      <c r="U194" s="40">
        <f ca="1">COUNTIFS('Priority Customer'!$B$2:$B$50000,'Branch Summary'!F194,'Priority Customer'!$D$2:$D$50000,'Branch Summary'!G194,'Priority Customer'!$Z$2:$Z$50000,"&lt;&gt;"&amp;"",'Priority Customer'!$BK$2:$BK$50000,TEXT(TODAY()-1,"mmm"))</f>
        <v>5</v>
      </c>
      <c r="V194" s="26">
        <f t="shared" ca="1" si="19"/>
        <v>0</v>
      </c>
      <c r="W194" s="3">
        <f>COUNTIFS('FTNR Data'!$F$2:$F$49919,'Branch Summary'!F194,'FTNR Data'!$A$2:$A$49919,'Branch Summary'!G194,'FTNR Data'!$AX$2:$AX$49919,"Branch",'FTNR Data'!$S$2:$S$49919,"FTNR")</f>
        <v>0</v>
      </c>
      <c r="X194" s="3">
        <f>COUNTIFS('FTNR Data'!$F$2:$F$49919,'Branch Summary'!F194,'FTNR Data'!$A$2:$A$49919,'Branch Summary'!G194,'FTNR Data'!$AX$2:$AX$49919,"Branch")</f>
        <v>1</v>
      </c>
      <c r="Y194" s="11">
        <f t="shared" si="20"/>
        <v>0</v>
      </c>
      <c r="Z194" s="3">
        <f ca="1">COUNTIFS('FTNR Data'!$F$2:$F$49919,'Branch Summary'!F194,'FTNR Data'!$A$2:$A$49919,'Branch Summary'!G194,'FTNR Data'!$AX$2:$AX$49919,"PQM",'FTNR Data'!$S$2:$S$49919,"FTNR")+COUNTIFS('Priority Customer'!$B$2:$B$50000,'Branch Summary'!F194,'Priority Customer'!$D$2:$D$50000,'Branch Summary'!G194,'Priority Customer'!$Q$2:$Q$50000,"FTNR",'Priority Customer'!$Z$2:$Z$50000,"&lt;&gt;"&amp;"",'Priority Customer'!$BK$2:$BK$50000,TEXT(TODAY()-1,"mmm"))</f>
        <v>0</v>
      </c>
      <c r="AA194" s="3">
        <f ca="1">COUNTIFS('FTNR Data'!$F$2:$F$49919,'Branch Summary'!F194,'FTNR Data'!$A$2:$A$49919,'Branch Summary'!G194,'FTNR Data'!$AX$2:$AX$49919,"PQM")+COUNTIFS('Priority Customer'!$B$2:$B$50000,'Branch Summary'!F194,'Priority Customer'!$D$2:$D$50000,'Branch Summary'!G194,'Priority Customer'!$Z$2:$Z$50000,"&lt;&gt;"&amp;"",'Priority Customer'!$BK$2:$BK$50000,TEXT(TODAY()-1,"mmm"))</f>
        <v>8</v>
      </c>
      <c r="AB194" s="11">
        <f t="shared" ca="1" si="21"/>
        <v>0</v>
      </c>
      <c r="AC194" s="28">
        <f>IFERROR(COUNTIFS('GRT Data'!$F$2:$F$78519,'Branch Summary'!$F194,'GRT Data'!$A$2:$A$78519,'Branch Summary'!$G194,'GRT Data'!$AU$2:$AU$78519,"PQM",'GRT Data'!$CN$2:$CN$78519,0)/I194,"-")</f>
        <v>0.75</v>
      </c>
      <c r="AD194" s="28">
        <f>IFERROR(COUNTIFS('GRT Data'!$F$2:$F$78519,'Branch Summary'!$F194,'GRT Data'!$A$2:$A$78519,'Branch Summary'!$G194,'GRT Data'!$AU$2:$AU$78519,"PQM",'GRT Data'!$CN$2:$CN$78519,1)/I194,"-")</f>
        <v>0.25</v>
      </c>
      <c r="AE194" s="28">
        <f>IFERROR(COUNTIFS('GRT Data'!$F$2:$F$78519,'Branch Summary'!$F194,'GRT Data'!$A$2:$A$78519,'Branch Summary'!$G194,'GRT Data'!$AU$2:$AU$78519,"PQM",'GRT Data'!$CN$2:$CN$78519,2)/I194,"-")</f>
        <v>0</v>
      </c>
      <c r="AF194" s="28">
        <f>IFERROR(COUNTIFS('GRT Data'!$F$2:$F$78519,'Branch Summary'!$F194,'GRT Data'!$A$2:$A$78519,'Branch Summary'!$G194,'GRT Data'!$AU$2:$AU$78519,"PQM",'GRT Data'!$CN$2:$CN$78519,"&gt;"&amp;2)/I194,"-")</f>
        <v>0</v>
      </c>
    </row>
    <row r="195" spans="1:32" x14ac:dyDescent="0.35">
      <c r="A195" s="18" t="s">
        <v>824</v>
      </c>
      <c r="B195" s="18" t="s">
        <v>15647</v>
      </c>
      <c r="C195" s="18" t="s">
        <v>788</v>
      </c>
      <c r="D195" s="18" t="s">
        <v>298</v>
      </c>
      <c r="E195" s="18" t="s">
        <v>434</v>
      </c>
      <c r="F195" s="19" t="s">
        <v>435</v>
      </c>
      <c r="G195" s="18" t="s">
        <v>170</v>
      </c>
      <c r="H195" s="3">
        <f>COUNTIFS('GRT Data'!$F$2:$F$78519,'Branch Summary'!F195,'GRT Data'!$A$2:$A$78519,'Branch Summary'!G195,'GRT Data'!$AU$2:$AU$78519,"Branch")</f>
        <v>4</v>
      </c>
      <c r="I195" s="3">
        <f>COUNTIFS('GRT Data'!$F$2:$F$78519,'Branch Summary'!F195,'GRT Data'!$A$2:$A$78519,'Branch Summary'!G195,'GRT Data'!$AU$2:$AU$78519,"PQM")</f>
        <v>2</v>
      </c>
      <c r="J195" s="3">
        <f t="shared" ref="J195:J224" si="22">SUM(H195:I195)</f>
        <v>6</v>
      </c>
      <c r="K195" s="11">
        <f t="shared" ref="K195:K224" si="23">IFERROR(I195/J195,"-")</f>
        <v>0.33333333333333331</v>
      </c>
      <c r="L195" s="3">
        <f ca="1">COUNTIFS('GRT Data'!$F$2:$F$78519,'Branch Summary'!F195,'GRT Data'!$A$2:$A$78519,'Branch Summary'!G195,'GRT Data'!$AU$2:$AU$78519,"Branch",'GRT Data'!$AR$2:$AR$78519,$L$3)</f>
        <v>0</v>
      </c>
      <c r="M195" s="3">
        <f ca="1">COUNTIFS('GRT Data'!$F$2:$F$78519,'Branch Summary'!F195,'GRT Data'!$A$2:$A$78519,'Branch Summary'!G195,'GRT Data'!$AU$2:$AU$78519,"PQM",'GRT Data'!$AR$2:$AR$78519,$L$3)</f>
        <v>0</v>
      </c>
      <c r="N195" s="3">
        <f t="shared" ref="N195:N224" ca="1" si="24">M195+L195</f>
        <v>0</v>
      </c>
      <c r="O195" s="11" t="str">
        <f t="shared" ref="O195:O224" ca="1" si="25">IFERROR(M195/N195,"-")</f>
        <v>-</v>
      </c>
      <c r="P195" s="40">
        <f>COUNTIF('Ujala Plus DB'!$A$2:$A$40166,'Branch Summary'!G195)</f>
        <v>3</v>
      </c>
      <c r="Q195" s="43">
        <f>SUMIF('Ujala Plus DB'!$A$2:$A$40166,'Branch Summary'!G195,'Ujala Plus DB'!$W$2:$W$40166)</f>
        <v>180000</v>
      </c>
      <c r="R195" s="40">
        <f>COUNTIFS('Priority Customer'!$B$2:$B$45498,'Branch Summary'!F195,'Priority Customer'!$D$2:$D$45498,'Branch Summary'!G195,'Priority Customer'!$BD$2:$BD$45498,"&lt;&gt;"&amp;"")</f>
        <v>1</v>
      </c>
      <c r="S195" s="43">
        <f>SUMIFS('Priority Customer'!$L$2:$L$45498,'Priority Customer'!$B$2:$B$45498,'Branch Summary'!F195,'Priority Customer'!$D$2:$D$45498,'Branch Summary'!G195,'Priority Customer'!$BD$2:$BD$45498,"&lt;&gt;"&amp;"")</f>
        <v>40000</v>
      </c>
      <c r="T195" s="40">
        <f ca="1">COUNTIFS('Priority Customer'!$B$2:$B$50000,'Branch Summary'!F195,'Priority Customer'!$D$2:$D$50000,'Branch Summary'!G195,'Priority Customer'!$Q$2:$Q$50000,"FTNR",'Priority Customer'!$Z$2:$Z$50000,"&lt;&gt;"&amp;"",'Priority Customer'!$BK$2:$BK$50000,TEXT(TODAY()-1,"mmm"))</f>
        <v>0</v>
      </c>
      <c r="U195" s="40">
        <f ca="1">COUNTIFS('Priority Customer'!$B$2:$B$50000,'Branch Summary'!F195,'Priority Customer'!$D$2:$D$50000,'Branch Summary'!G195,'Priority Customer'!$Z$2:$Z$50000,"&lt;&gt;"&amp;"",'Priority Customer'!$BK$2:$BK$50000,TEXT(TODAY()-1,"mmm"))</f>
        <v>1</v>
      </c>
      <c r="V195" s="26">
        <f t="shared" ref="V195:V224" ca="1" si="26">IFERROR(T195/U195,"-")</f>
        <v>0</v>
      </c>
      <c r="W195" s="3">
        <f>COUNTIFS('FTNR Data'!$F$2:$F$49919,'Branch Summary'!F195,'FTNR Data'!$A$2:$A$49919,'Branch Summary'!G195,'FTNR Data'!$AX$2:$AX$49919,"Branch",'FTNR Data'!$S$2:$S$49919,"FTNR")</f>
        <v>0</v>
      </c>
      <c r="X195" s="3">
        <f>COUNTIFS('FTNR Data'!$F$2:$F$49919,'Branch Summary'!F195,'FTNR Data'!$A$2:$A$49919,'Branch Summary'!G195,'FTNR Data'!$AX$2:$AX$49919,"Branch")</f>
        <v>4</v>
      </c>
      <c r="Y195" s="11">
        <f t="shared" ref="Y195:Y224" si="27">IFERROR(W195/X195,"-")</f>
        <v>0</v>
      </c>
      <c r="Z195" s="3">
        <f ca="1">COUNTIFS('FTNR Data'!$F$2:$F$49919,'Branch Summary'!F195,'FTNR Data'!$A$2:$A$49919,'Branch Summary'!G195,'FTNR Data'!$AX$2:$AX$49919,"PQM",'FTNR Data'!$S$2:$S$49919,"FTNR")+COUNTIFS('Priority Customer'!$B$2:$B$50000,'Branch Summary'!F195,'Priority Customer'!$D$2:$D$50000,'Branch Summary'!G195,'Priority Customer'!$Q$2:$Q$50000,"FTNR",'Priority Customer'!$Z$2:$Z$50000,"&lt;&gt;"&amp;"",'Priority Customer'!$BK$2:$BK$50000,TEXT(TODAY()-1,"mmm"))</f>
        <v>0</v>
      </c>
      <c r="AA195" s="3">
        <f ca="1">COUNTIFS('FTNR Data'!$F$2:$F$49919,'Branch Summary'!F195,'FTNR Data'!$A$2:$A$49919,'Branch Summary'!G195,'FTNR Data'!$AX$2:$AX$49919,"PQM")+COUNTIFS('Priority Customer'!$B$2:$B$50000,'Branch Summary'!F195,'Priority Customer'!$D$2:$D$50000,'Branch Summary'!G195,'Priority Customer'!$Z$2:$Z$50000,"&lt;&gt;"&amp;"",'Priority Customer'!$BK$2:$BK$50000,TEXT(TODAY()-1,"mmm"))</f>
        <v>2</v>
      </c>
      <c r="AB195" s="11">
        <f t="shared" ref="AB195:AB224" ca="1" si="28">IFERROR(Z195/AA195,"-")</f>
        <v>0</v>
      </c>
      <c r="AC195" s="28">
        <f>IFERROR(COUNTIFS('GRT Data'!$F$2:$F$78519,'Branch Summary'!$F195,'GRT Data'!$A$2:$A$78519,'Branch Summary'!$G195,'GRT Data'!$AU$2:$AU$78519,"PQM",'GRT Data'!$CN$2:$CN$78519,0)/I195,"-")</f>
        <v>0</v>
      </c>
      <c r="AD195" s="28">
        <f>IFERROR(COUNTIFS('GRT Data'!$F$2:$F$78519,'Branch Summary'!$F195,'GRT Data'!$A$2:$A$78519,'Branch Summary'!$G195,'GRT Data'!$AU$2:$AU$78519,"PQM",'GRT Data'!$CN$2:$CN$78519,1)/I195,"-")</f>
        <v>0.5</v>
      </c>
      <c r="AE195" s="28">
        <f>IFERROR(COUNTIFS('GRT Data'!$F$2:$F$78519,'Branch Summary'!$F195,'GRT Data'!$A$2:$A$78519,'Branch Summary'!$G195,'GRT Data'!$AU$2:$AU$78519,"PQM",'GRT Data'!$CN$2:$CN$78519,2)/I195,"-")</f>
        <v>0</v>
      </c>
      <c r="AF195" s="28">
        <f>IFERROR(COUNTIFS('GRT Data'!$F$2:$F$78519,'Branch Summary'!$F195,'GRT Data'!$A$2:$A$78519,'Branch Summary'!$G195,'GRT Data'!$AU$2:$AU$78519,"PQM",'GRT Data'!$CN$2:$CN$78519,"&gt;"&amp;2)/I195,"-")</f>
        <v>0.5</v>
      </c>
    </row>
    <row r="196" spans="1:32" x14ac:dyDescent="0.35">
      <c r="A196" s="18" t="s">
        <v>824</v>
      </c>
      <c r="B196" s="18" t="s">
        <v>15647</v>
      </c>
      <c r="C196" s="18" t="s">
        <v>788</v>
      </c>
      <c r="D196" s="18" t="s">
        <v>298</v>
      </c>
      <c r="E196" s="18" t="s">
        <v>222</v>
      </c>
      <c r="F196" s="19" t="s">
        <v>436</v>
      </c>
      <c r="G196" s="18" t="s">
        <v>174</v>
      </c>
      <c r="H196" s="3">
        <f>COUNTIFS('GRT Data'!$F$2:$F$78519,'Branch Summary'!F196,'GRT Data'!$A$2:$A$78519,'Branch Summary'!G196,'GRT Data'!$AU$2:$AU$78519,"Branch")</f>
        <v>1</v>
      </c>
      <c r="I196" s="3">
        <f>COUNTIFS('GRT Data'!$F$2:$F$78519,'Branch Summary'!F196,'GRT Data'!$A$2:$A$78519,'Branch Summary'!G196,'GRT Data'!$AU$2:$AU$78519,"PQM")</f>
        <v>5</v>
      </c>
      <c r="J196" s="3">
        <f t="shared" si="22"/>
        <v>6</v>
      </c>
      <c r="K196" s="11">
        <f t="shared" si="23"/>
        <v>0.83333333333333337</v>
      </c>
      <c r="L196" s="3">
        <f ca="1">COUNTIFS('GRT Data'!$F$2:$F$78519,'Branch Summary'!F196,'GRT Data'!$A$2:$A$78519,'Branch Summary'!G196,'GRT Data'!$AU$2:$AU$78519,"Branch",'GRT Data'!$AR$2:$AR$78519,$L$3)</f>
        <v>0</v>
      </c>
      <c r="M196" s="3">
        <f ca="1">COUNTIFS('GRT Data'!$F$2:$F$78519,'Branch Summary'!F196,'GRT Data'!$A$2:$A$78519,'Branch Summary'!G196,'GRT Data'!$AU$2:$AU$78519,"PQM",'GRT Data'!$AR$2:$AR$78519,$L$3)</f>
        <v>2</v>
      </c>
      <c r="N196" s="3">
        <f t="shared" ca="1" si="24"/>
        <v>2</v>
      </c>
      <c r="O196" s="11">
        <f t="shared" ca="1" si="25"/>
        <v>1</v>
      </c>
      <c r="P196" s="40">
        <f>COUNTIF('Ujala Plus DB'!$A$2:$A$40166,'Branch Summary'!G196)</f>
        <v>1</v>
      </c>
      <c r="Q196" s="43">
        <f>SUMIF('Ujala Plus DB'!$A$2:$A$40166,'Branch Summary'!G196,'Ujala Plus DB'!$W$2:$W$40166)</f>
        <v>90000</v>
      </c>
      <c r="R196" s="40">
        <f>COUNTIFS('Priority Customer'!$B$2:$B$45498,'Branch Summary'!F196,'Priority Customer'!$D$2:$D$45498,'Branch Summary'!G196,'Priority Customer'!$BD$2:$BD$45498,"&lt;&gt;"&amp;"")</f>
        <v>1</v>
      </c>
      <c r="S196" s="43">
        <f>SUMIFS('Priority Customer'!$L$2:$L$45498,'Priority Customer'!$B$2:$B$45498,'Branch Summary'!F196,'Priority Customer'!$D$2:$D$45498,'Branch Summary'!G196,'Priority Customer'!$BD$2:$BD$45498,"&lt;&gt;"&amp;"")</f>
        <v>90000</v>
      </c>
      <c r="T196" s="40">
        <f ca="1">COUNTIFS('Priority Customer'!$B$2:$B$50000,'Branch Summary'!F196,'Priority Customer'!$D$2:$D$50000,'Branch Summary'!G196,'Priority Customer'!$Q$2:$Q$50000,"FTNR",'Priority Customer'!$Z$2:$Z$50000,"&lt;&gt;"&amp;"",'Priority Customer'!$BK$2:$BK$50000,TEXT(TODAY()-1,"mmm"))</f>
        <v>0</v>
      </c>
      <c r="U196" s="40">
        <f ca="1">COUNTIFS('Priority Customer'!$B$2:$B$50000,'Branch Summary'!F196,'Priority Customer'!$D$2:$D$50000,'Branch Summary'!G196,'Priority Customer'!$Z$2:$Z$50000,"&lt;&gt;"&amp;"",'Priority Customer'!$BK$2:$BK$50000,TEXT(TODAY()-1,"mmm"))</f>
        <v>1</v>
      </c>
      <c r="V196" s="26">
        <f t="shared" ca="1" si="26"/>
        <v>0</v>
      </c>
      <c r="W196" s="3">
        <f>COUNTIFS('FTNR Data'!$F$2:$F$49919,'Branch Summary'!F196,'FTNR Data'!$A$2:$A$49919,'Branch Summary'!G196,'FTNR Data'!$AX$2:$AX$49919,"Branch",'FTNR Data'!$S$2:$S$49919,"FTNR")</f>
        <v>0</v>
      </c>
      <c r="X196" s="3">
        <f>COUNTIFS('FTNR Data'!$F$2:$F$49919,'Branch Summary'!F196,'FTNR Data'!$A$2:$A$49919,'Branch Summary'!G196,'FTNR Data'!$AX$2:$AX$49919,"Branch")</f>
        <v>1</v>
      </c>
      <c r="Y196" s="11">
        <f t="shared" si="27"/>
        <v>0</v>
      </c>
      <c r="Z196" s="3">
        <f ca="1">COUNTIFS('FTNR Data'!$F$2:$F$49919,'Branch Summary'!F196,'FTNR Data'!$A$2:$A$49919,'Branch Summary'!G196,'FTNR Data'!$AX$2:$AX$49919,"PQM",'FTNR Data'!$S$2:$S$49919,"FTNR")+COUNTIFS('Priority Customer'!$B$2:$B$50000,'Branch Summary'!F196,'Priority Customer'!$D$2:$D$50000,'Branch Summary'!G196,'Priority Customer'!$Q$2:$Q$50000,"FTNR",'Priority Customer'!$Z$2:$Z$50000,"&lt;&gt;"&amp;"",'Priority Customer'!$BK$2:$BK$50000,TEXT(TODAY()-1,"mmm"))</f>
        <v>0</v>
      </c>
      <c r="AA196" s="3">
        <f ca="1">COUNTIFS('FTNR Data'!$F$2:$F$49919,'Branch Summary'!F196,'FTNR Data'!$A$2:$A$49919,'Branch Summary'!G196,'FTNR Data'!$AX$2:$AX$49919,"PQM")+COUNTIFS('Priority Customer'!$B$2:$B$50000,'Branch Summary'!F196,'Priority Customer'!$D$2:$D$50000,'Branch Summary'!G196,'Priority Customer'!$Z$2:$Z$50000,"&lt;&gt;"&amp;"",'Priority Customer'!$BK$2:$BK$50000,TEXT(TODAY()-1,"mmm"))</f>
        <v>6</v>
      </c>
      <c r="AB196" s="11">
        <f t="shared" ca="1" si="28"/>
        <v>0</v>
      </c>
      <c r="AC196" s="28">
        <f>IFERROR(COUNTIFS('GRT Data'!$F$2:$F$78519,'Branch Summary'!$F196,'GRT Data'!$A$2:$A$78519,'Branch Summary'!$G196,'GRT Data'!$AU$2:$AU$78519,"PQM",'GRT Data'!$CN$2:$CN$78519,0)/I196,"-")</f>
        <v>1</v>
      </c>
      <c r="AD196" s="28">
        <f>IFERROR(COUNTIFS('GRT Data'!$F$2:$F$78519,'Branch Summary'!$F196,'GRT Data'!$A$2:$A$78519,'Branch Summary'!$G196,'GRT Data'!$AU$2:$AU$78519,"PQM",'GRT Data'!$CN$2:$CN$78519,1)/I196,"-")</f>
        <v>0</v>
      </c>
      <c r="AE196" s="28">
        <f>IFERROR(COUNTIFS('GRT Data'!$F$2:$F$78519,'Branch Summary'!$F196,'GRT Data'!$A$2:$A$78519,'Branch Summary'!$G196,'GRT Data'!$AU$2:$AU$78519,"PQM",'GRT Data'!$CN$2:$CN$78519,2)/I196,"-")</f>
        <v>0</v>
      </c>
      <c r="AF196" s="28">
        <f>IFERROR(COUNTIFS('GRT Data'!$F$2:$F$78519,'Branch Summary'!$F196,'GRT Data'!$A$2:$A$78519,'Branch Summary'!$G196,'GRT Data'!$AU$2:$AU$78519,"PQM",'GRT Data'!$CN$2:$CN$78519,"&gt;"&amp;2)/I196,"-")</f>
        <v>0</v>
      </c>
    </row>
    <row r="197" spans="1:32" x14ac:dyDescent="0.35">
      <c r="A197" s="18" t="s">
        <v>824</v>
      </c>
      <c r="B197" s="18" t="s">
        <v>15646</v>
      </c>
      <c r="C197" s="18" t="s">
        <v>788</v>
      </c>
      <c r="D197" s="18" t="s">
        <v>298</v>
      </c>
      <c r="E197" s="18" t="s">
        <v>159</v>
      </c>
      <c r="F197" s="19" t="s">
        <v>299</v>
      </c>
      <c r="G197" s="18" t="s">
        <v>926</v>
      </c>
      <c r="H197" s="3">
        <f>COUNTIFS('GRT Data'!$F$2:$F$78519,'Branch Summary'!F197,'GRT Data'!$A$2:$A$78519,'Branch Summary'!G197,'GRT Data'!$AU$2:$AU$78519,"Branch")</f>
        <v>2</v>
      </c>
      <c r="I197" s="3">
        <f>COUNTIFS('GRT Data'!$F$2:$F$78519,'Branch Summary'!F197,'GRT Data'!$A$2:$A$78519,'Branch Summary'!G197,'GRT Data'!$AU$2:$AU$78519,"PQM")</f>
        <v>5</v>
      </c>
      <c r="J197" s="3">
        <f t="shared" si="22"/>
        <v>7</v>
      </c>
      <c r="K197" s="11">
        <f t="shared" si="23"/>
        <v>0.7142857142857143</v>
      </c>
      <c r="L197" s="3">
        <f ca="1">COUNTIFS('GRT Data'!$F$2:$F$78519,'Branch Summary'!F197,'GRT Data'!$A$2:$A$78519,'Branch Summary'!G197,'GRT Data'!$AU$2:$AU$78519,"Branch",'GRT Data'!$AR$2:$AR$78519,$L$3)</f>
        <v>1</v>
      </c>
      <c r="M197" s="3">
        <f ca="1">COUNTIFS('GRT Data'!$F$2:$F$78519,'Branch Summary'!F197,'GRT Data'!$A$2:$A$78519,'Branch Summary'!G197,'GRT Data'!$AU$2:$AU$78519,"PQM",'GRT Data'!$AR$2:$AR$78519,$L$3)</f>
        <v>1</v>
      </c>
      <c r="N197" s="3">
        <f t="shared" ca="1" si="24"/>
        <v>2</v>
      </c>
      <c r="O197" s="11">
        <f t="shared" ca="1" si="25"/>
        <v>0.5</v>
      </c>
      <c r="P197" s="40">
        <f>COUNTIF('Ujala Plus DB'!$A$2:$A$40166,'Branch Summary'!G197)</f>
        <v>5</v>
      </c>
      <c r="Q197" s="43">
        <f>SUMIF('Ujala Plus DB'!$A$2:$A$40166,'Branch Summary'!G197,'Ujala Plus DB'!$W$2:$W$40166)</f>
        <v>395000</v>
      </c>
      <c r="R197" s="40">
        <f>COUNTIFS('Priority Customer'!$B$2:$B$45498,'Branch Summary'!F197,'Priority Customer'!$D$2:$D$45498,'Branch Summary'!G197,'Priority Customer'!$BD$2:$BD$45498,"&lt;&gt;"&amp;"")</f>
        <v>3</v>
      </c>
      <c r="S197" s="43">
        <f>SUMIFS('Priority Customer'!$L$2:$L$45498,'Priority Customer'!$B$2:$B$45498,'Branch Summary'!F197,'Priority Customer'!$D$2:$D$45498,'Branch Summary'!G197,'Priority Customer'!$BD$2:$BD$45498,"&lt;&gt;"&amp;"")</f>
        <v>245000</v>
      </c>
      <c r="T197" s="40">
        <f ca="1">COUNTIFS('Priority Customer'!$B$2:$B$50000,'Branch Summary'!F197,'Priority Customer'!$D$2:$D$50000,'Branch Summary'!G197,'Priority Customer'!$Q$2:$Q$50000,"FTNR",'Priority Customer'!$Z$2:$Z$50000,"&lt;&gt;"&amp;"",'Priority Customer'!$BK$2:$BK$50000,TEXT(TODAY()-1,"mmm"))</f>
        <v>0</v>
      </c>
      <c r="U197" s="40">
        <f ca="1">COUNTIFS('Priority Customer'!$B$2:$B$50000,'Branch Summary'!F197,'Priority Customer'!$D$2:$D$50000,'Branch Summary'!G197,'Priority Customer'!$Z$2:$Z$50000,"&lt;&gt;"&amp;"",'Priority Customer'!$BK$2:$BK$50000,TEXT(TODAY()-1,"mmm"))</f>
        <v>3</v>
      </c>
      <c r="V197" s="26">
        <f t="shared" ca="1" si="26"/>
        <v>0</v>
      </c>
      <c r="W197" s="3">
        <f>COUNTIFS('FTNR Data'!$F$2:$F$49919,'Branch Summary'!F197,'FTNR Data'!$A$2:$A$49919,'Branch Summary'!G197,'FTNR Data'!$AX$2:$AX$49919,"Branch",'FTNR Data'!$S$2:$S$49919,"FTNR")</f>
        <v>0</v>
      </c>
      <c r="X197" s="3">
        <f>COUNTIFS('FTNR Data'!$F$2:$F$49919,'Branch Summary'!F197,'FTNR Data'!$A$2:$A$49919,'Branch Summary'!G197,'FTNR Data'!$AX$2:$AX$49919,"Branch")</f>
        <v>1</v>
      </c>
      <c r="Y197" s="11">
        <f t="shared" si="27"/>
        <v>0</v>
      </c>
      <c r="Z197" s="3">
        <f ca="1">COUNTIFS('FTNR Data'!$F$2:$F$49919,'Branch Summary'!F197,'FTNR Data'!$A$2:$A$49919,'Branch Summary'!G197,'FTNR Data'!$AX$2:$AX$49919,"PQM",'FTNR Data'!$S$2:$S$49919,"FTNR")+COUNTIFS('Priority Customer'!$B$2:$B$50000,'Branch Summary'!F197,'Priority Customer'!$D$2:$D$50000,'Branch Summary'!G197,'Priority Customer'!$Q$2:$Q$50000,"FTNR",'Priority Customer'!$Z$2:$Z$50000,"&lt;&gt;"&amp;"",'Priority Customer'!$BK$2:$BK$50000,TEXT(TODAY()-1,"mmm"))</f>
        <v>0</v>
      </c>
      <c r="AA197" s="3">
        <f ca="1">COUNTIFS('FTNR Data'!$F$2:$F$49919,'Branch Summary'!F197,'FTNR Data'!$A$2:$A$49919,'Branch Summary'!G197,'FTNR Data'!$AX$2:$AX$49919,"PQM")+COUNTIFS('Priority Customer'!$B$2:$B$50000,'Branch Summary'!F197,'Priority Customer'!$D$2:$D$50000,'Branch Summary'!G197,'Priority Customer'!$Z$2:$Z$50000,"&lt;&gt;"&amp;"",'Priority Customer'!$BK$2:$BK$50000,TEXT(TODAY()-1,"mmm"))</f>
        <v>8</v>
      </c>
      <c r="AB197" s="11">
        <f t="shared" ca="1" si="28"/>
        <v>0</v>
      </c>
      <c r="AC197" s="28">
        <f>IFERROR(COUNTIFS('GRT Data'!$F$2:$F$78519,'Branch Summary'!$F197,'GRT Data'!$A$2:$A$78519,'Branch Summary'!$G197,'GRT Data'!$AU$2:$AU$78519,"PQM",'GRT Data'!$CN$2:$CN$78519,0)/I197,"-")</f>
        <v>0.4</v>
      </c>
      <c r="AD197" s="28">
        <f>IFERROR(COUNTIFS('GRT Data'!$F$2:$F$78519,'Branch Summary'!$F197,'GRT Data'!$A$2:$A$78519,'Branch Summary'!$G197,'GRT Data'!$AU$2:$AU$78519,"PQM",'GRT Data'!$CN$2:$CN$78519,1)/I197,"-")</f>
        <v>0.6</v>
      </c>
      <c r="AE197" s="28">
        <f>IFERROR(COUNTIFS('GRT Data'!$F$2:$F$78519,'Branch Summary'!$F197,'GRT Data'!$A$2:$A$78519,'Branch Summary'!$G197,'GRT Data'!$AU$2:$AU$78519,"PQM",'GRT Data'!$CN$2:$CN$78519,2)/I197,"-")</f>
        <v>0</v>
      </c>
      <c r="AF197" s="28">
        <f>IFERROR(COUNTIFS('GRT Data'!$F$2:$F$78519,'Branch Summary'!$F197,'GRT Data'!$A$2:$A$78519,'Branch Summary'!$G197,'GRT Data'!$AU$2:$AU$78519,"PQM",'GRT Data'!$CN$2:$CN$78519,"&gt;"&amp;2)/I197,"-")</f>
        <v>0</v>
      </c>
    </row>
    <row r="198" spans="1:32" x14ac:dyDescent="0.35">
      <c r="A198" s="18" t="s">
        <v>824</v>
      </c>
      <c r="B198" s="18" t="s">
        <v>15648</v>
      </c>
      <c r="C198" s="18" t="s">
        <v>788</v>
      </c>
      <c r="D198" s="18" t="s">
        <v>298</v>
      </c>
      <c r="E198" s="18" t="s">
        <v>152</v>
      </c>
      <c r="F198" s="19" t="s">
        <v>448</v>
      </c>
      <c r="G198" s="18" t="s">
        <v>177</v>
      </c>
      <c r="H198" s="3">
        <f>COUNTIFS('GRT Data'!$F$2:$F$78519,'Branch Summary'!F198,'GRT Data'!$A$2:$A$78519,'Branch Summary'!G198,'GRT Data'!$AU$2:$AU$78519,"Branch")</f>
        <v>2</v>
      </c>
      <c r="I198" s="3">
        <f>COUNTIFS('GRT Data'!$F$2:$F$78519,'Branch Summary'!F198,'GRT Data'!$A$2:$A$78519,'Branch Summary'!G198,'GRT Data'!$AU$2:$AU$78519,"PQM")</f>
        <v>9</v>
      </c>
      <c r="J198" s="3">
        <f t="shared" si="22"/>
        <v>11</v>
      </c>
      <c r="K198" s="11">
        <f t="shared" si="23"/>
        <v>0.81818181818181823</v>
      </c>
      <c r="L198" s="3">
        <f ca="1">COUNTIFS('GRT Data'!$F$2:$F$78519,'Branch Summary'!F198,'GRT Data'!$A$2:$A$78519,'Branch Summary'!G198,'GRT Data'!$AU$2:$AU$78519,"Branch",'GRT Data'!$AR$2:$AR$78519,$L$3)</f>
        <v>1</v>
      </c>
      <c r="M198" s="3">
        <f ca="1">COUNTIFS('GRT Data'!$F$2:$F$78519,'Branch Summary'!F198,'GRT Data'!$A$2:$A$78519,'Branch Summary'!G198,'GRT Data'!$AU$2:$AU$78519,"PQM",'GRT Data'!$AR$2:$AR$78519,$L$3)</f>
        <v>1</v>
      </c>
      <c r="N198" s="3">
        <f t="shared" ca="1" si="24"/>
        <v>2</v>
      </c>
      <c r="O198" s="11">
        <f t="shared" ca="1" si="25"/>
        <v>0.5</v>
      </c>
      <c r="P198" s="40">
        <f>COUNTIF('Ujala Plus DB'!$A$2:$A$40166,'Branch Summary'!G198)</f>
        <v>8</v>
      </c>
      <c r="Q198" s="43">
        <f>SUMIF('Ujala Plus DB'!$A$2:$A$40166,'Branch Summary'!G198,'Ujala Plus DB'!$W$2:$W$40166)</f>
        <v>640000</v>
      </c>
      <c r="R198" s="40">
        <f>COUNTIFS('Priority Customer'!$B$2:$B$45498,'Branch Summary'!F198,'Priority Customer'!$D$2:$D$45498,'Branch Summary'!G198,'Priority Customer'!$BD$2:$BD$45498,"&lt;&gt;"&amp;"")</f>
        <v>7</v>
      </c>
      <c r="S198" s="43">
        <f>SUMIFS('Priority Customer'!$L$2:$L$45498,'Priority Customer'!$B$2:$B$45498,'Branch Summary'!F198,'Priority Customer'!$D$2:$D$45498,'Branch Summary'!G198,'Priority Customer'!$BD$2:$BD$45498,"&lt;&gt;"&amp;"")</f>
        <v>595000</v>
      </c>
      <c r="T198" s="40">
        <f ca="1">COUNTIFS('Priority Customer'!$B$2:$B$50000,'Branch Summary'!F198,'Priority Customer'!$D$2:$D$50000,'Branch Summary'!G198,'Priority Customer'!$Q$2:$Q$50000,"FTNR",'Priority Customer'!$Z$2:$Z$50000,"&lt;&gt;"&amp;"",'Priority Customer'!$BK$2:$BK$50000,TEXT(TODAY()-1,"mmm"))</f>
        <v>0</v>
      </c>
      <c r="U198" s="40">
        <f ca="1">COUNTIFS('Priority Customer'!$B$2:$B$50000,'Branch Summary'!F198,'Priority Customer'!$D$2:$D$50000,'Branch Summary'!G198,'Priority Customer'!$Z$2:$Z$50000,"&lt;&gt;"&amp;"",'Priority Customer'!$BK$2:$BK$50000,TEXT(TODAY()-1,"mmm"))</f>
        <v>7</v>
      </c>
      <c r="V198" s="26">
        <f t="shared" ca="1" si="26"/>
        <v>0</v>
      </c>
      <c r="W198" s="3">
        <f>COUNTIFS('FTNR Data'!$F$2:$F$49919,'Branch Summary'!F198,'FTNR Data'!$A$2:$A$49919,'Branch Summary'!G198,'FTNR Data'!$AX$2:$AX$49919,"Branch",'FTNR Data'!$S$2:$S$49919,"FTNR")</f>
        <v>0</v>
      </c>
      <c r="X198" s="3">
        <f>COUNTIFS('FTNR Data'!$F$2:$F$49919,'Branch Summary'!F198,'FTNR Data'!$A$2:$A$49919,'Branch Summary'!G198,'FTNR Data'!$AX$2:$AX$49919,"Branch")</f>
        <v>2</v>
      </c>
      <c r="Y198" s="11">
        <f t="shared" si="27"/>
        <v>0</v>
      </c>
      <c r="Z198" s="3">
        <f ca="1">COUNTIFS('FTNR Data'!$F$2:$F$49919,'Branch Summary'!F198,'FTNR Data'!$A$2:$A$49919,'Branch Summary'!G198,'FTNR Data'!$AX$2:$AX$49919,"PQM",'FTNR Data'!$S$2:$S$49919,"FTNR")+COUNTIFS('Priority Customer'!$B$2:$B$50000,'Branch Summary'!F198,'Priority Customer'!$D$2:$D$50000,'Branch Summary'!G198,'Priority Customer'!$Q$2:$Q$50000,"FTNR",'Priority Customer'!$Z$2:$Z$50000,"&lt;&gt;"&amp;"",'Priority Customer'!$BK$2:$BK$50000,TEXT(TODAY()-1,"mmm"))</f>
        <v>0</v>
      </c>
      <c r="AA198" s="3">
        <f ca="1">COUNTIFS('FTNR Data'!$F$2:$F$49919,'Branch Summary'!F198,'FTNR Data'!$A$2:$A$49919,'Branch Summary'!G198,'FTNR Data'!$AX$2:$AX$49919,"PQM")+COUNTIFS('Priority Customer'!$B$2:$B$50000,'Branch Summary'!F198,'Priority Customer'!$D$2:$D$50000,'Branch Summary'!G198,'Priority Customer'!$Z$2:$Z$50000,"&lt;&gt;"&amp;"",'Priority Customer'!$BK$2:$BK$50000,TEXT(TODAY()-1,"mmm"))</f>
        <v>15</v>
      </c>
      <c r="AB198" s="11">
        <f t="shared" ca="1" si="28"/>
        <v>0</v>
      </c>
      <c r="AC198" s="28">
        <f>IFERROR(COUNTIFS('GRT Data'!$F$2:$F$78519,'Branch Summary'!$F198,'GRT Data'!$A$2:$A$78519,'Branch Summary'!$G198,'GRT Data'!$AU$2:$AU$78519,"PQM",'GRT Data'!$CN$2:$CN$78519,0)/I198,"-")</f>
        <v>0.66666666666666663</v>
      </c>
      <c r="AD198" s="28">
        <f>IFERROR(COUNTIFS('GRT Data'!$F$2:$F$78519,'Branch Summary'!$F198,'GRT Data'!$A$2:$A$78519,'Branch Summary'!$G198,'GRT Data'!$AU$2:$AU$78519,"PQM",'GRT Data'!$CN$2:$CN$78519,1)/I198,"-")</f>
        <v>0.22222222222222221</v>
      </c>
      <c r="AE198" s="28">
        <f>IFERROR(COUNTIFS('GRT Data'!$F$2:$F$78519,'Branch Summary'!$F198,'GRT Data'!$A$2:$A$78519,'Branch Summary'!$G198,'GRT Data'!$AU$2:$AU$78519,"PQM",'GRT Data'!$CN$2:$CN$78519,2)/I198,"-")</f>
        <v>0.1111111111111111</v>
      </c>
      <c r="AF198" s="28">
        <f>IFERROR(COUNTIFS('GRT Data'!$F$2:$F$78519,'Branch Summary'!$F198,'GRT Data'!$A$2:$A$78519,'Branch Summary'!$G198,'GRT Data'!$AU$2:$AU$78519,"PQM",'GRT Data'!$CN$2:$CN$78519,"&gt;"&amp;2)/I198,"-")</f>
        <v>0</v>
      </c>
    </row>
    <row r="199" spans="1:32" x14ac:dyDescent="0.35">
      <c r="A199" s="18" t="s">
        <v>824</v>
      </c>
      <c r="B199" s="18" t="s">
        <v>15647</v>
      </c>
      <c r="C199" s="18" t="s">
        <v>788</v>
      </c>
      <c r="D199" s="18" t="s">
        <v>298</v>
      </c>
      <c r="E199" s="18" t="s">
        <v>431</v>
      </c>
      <c r="F199" s="19" t="s">
        <v>432</v>
      </c>
      <c r="G199" s="18" t="s">
        <v>765</v>
      </c>
      <c r="H199" s="3">
        <f>COUNTIFS('GRT Data'!$F$2:$F$78519,'Branch Summary'!F199,'GRT Data'!$A$2:$A$78519,'Branch Summary'!G199,'GRT Data'!$AU$2:$AU$78519,"Branch")</f>
        <v>2</v>
      </c>
      <c r="I199" s="3">
        <f>COUNTIFS('GRT Data'!$F$2:$F$78519,'Branch Summary'!F199,'GRT Data'!$A$2:$A$78519,'Branch Summary'!G199,'GRT Data'!$AU$2:$AU$78519,"PQM")</f>
        <v>12</v>
      </c>
      <c r="J199" s="3">
        <f t="shared" si="22"/>
        <v>14</v>
      </c>
      <c r="K199" s="11">
        <f t="shared" si="23"/>
        <v>0.8571428571428571</v>
      </c>
      <c r="L199" s="3">
        <f ca="1">COUNTIFS('GRT Data'!$F$2:$F$78519,'Branch Summary'!F199,'GRT Data'!$A$2:$A$78519,'Branch Summary'!G199,'GRT Data'!$AU$2:$AU$78519,"Branch",'GRT Data'!$AR$2:$AR$78519,$L$3)</f>
        <v>0</v>
      </c>
      <c r="M199" s="3">
        <f ca="1">COUNTIFS('GRT Data'!$F$2:$F$78519,'Branch Summary'!F199,'GRT Data'!$A$2:$A$78519,'Branch Summary'!G199,'GRT Data'!$AU$2:$AU$78519,"PQM",'GRT Data'!$AR$2:$AR$78519,$L$3)</f>
        <v>1</v>
      </c>
      <c r="N199" s="3">
        <f t="shared" ca="1" si="24"/>
        <v>1</v>
      </c>
      <c r="O199" s="11">
        <f t="shared" ca="1" si="25"/>
        <v>1</v>
      </c>
      <c r="P199" s="40">
        <f>COUNTIF('Ujala Plus DB'!$A$2:$A$40166,'Branch Summary'!G199)</f>
        <v>6</v>
      </c>
      <c r="Q199" s="43">
        <f>SUMIF('Ujala Plus DB'!$A$2:$A$40166,'Branch Summary'!G199,'Ujala Plus DB'!$W$2:$W$40166)</f>
        <v>480000</v>
      </c>
      <c r="R199" s="40">
        <f>COUNTIFS('Priority Customer'!$B$2:$B$45498,'Branch Summary'!F199,'Priority Customer'!$D$2:$D$45498,'Branch Summary'!G199,'Priority Customer'!$BD$2:$BD$45498,"&lt;&gt;"&amp;"")</f>
        <v>2</v>
      </c>
      <c r="S199" s="43">
        <f>SUMIFS('Priority Customer'!$L$2:$L$45498,'Priority Customer'!$B$2:$B$45498,'Branch Summary'!F199,'Priority Customer'!$D$2:$D$45498,'Branch Summary'!G199,'Priority Customer'!$BD$2:$BD$45498,"&lt;&gt;"&amp;"")</f>
        <v>150000</v>
      </c>
      <c r="T199" s="40">
        <f ca="1">COUNTIFS('Priority Customer'!$B$2:$B$50000,'Branch Summary'!F199,'Priority Customer'!$D$2:$D$50000,'Branch Summary'!G199,'Priority Customer'!$Q$2:$Q$50000,"FTNR",'Priority Customer'!$Z$2:$Z$50000,"&lt;&gt;"&amp;"",'Priority Customer'!$BK$2:$BK$50000,TEXT(TODAY()-1,"mmm"))</f>
        <v>0</v>
      </c>
      <c r="U199" s="40">
        <f ca="1">COUNTIFS('Priority Customer'!$B$2:$B$50000,'Branch Summary'!F199,'Priority Customer'!$D$2:$D$50000,'Branch Summary'!G199,'Priority Customer'!$Z$2:$Z$50000,"&lt;&gt;"&amp;"",'Priority Customer'!$BK$2:$BK$50000,TEXT(TODAY()-1,"mmm"))</f>
        <v>2</v>
      </c>
      <c r="V199" s="26">
        <f t="shared" ca="1" si="26"/>
        <v>0</v>
      </c>
      <c r="W199" s="3">
        <f>COUNTIFS('FTNR Data'!$F$2:$F$49919,'Branch Summary'!F199,'FTNR Data'!$A$2:$A$49919,'Branch Summary'!G199,'FTNR Data'!$AX$2:$AX$49919,"Branch",'FTNR Data'!$S$2:$S$49919,"FTNR")</f>
        <v>1</v>
      </c>
      <c r="X199" s="3">
        <f>COUNTIFS('FTNR Data'!$F$2:$F$49919,'Branch Summary'!F199,'FTNR Data'!$A$2:$A$49919,'Branch Summary'!G199,'FTNR Data'!$AX$2:$AX$49919,"Branch")</f>
        <v>2</v>
      </c>
      <c r="Y199" s="11">
        <f t="shared" si="27"/>
        <v>0.5</v>
      </c>
      <c r="Z199" s="3">
        <f ca="1">COUNTIFS('FTNR Data'!$F$2:$F$49919,'Branch Summary'!F199,'FTNR Data'!$A$2:$A$49919,'Branch Summary'!G199,'FTNR Data'!$AX$2:$AX$49919,"PQM",'FTNR Data'!$S$2:$S$49919,"FTNR")+COUNTIFS('Priority Customer'!$B$2:$B$50000,'Branch Summary'!F199,'Priority Customer'!$D$2:$D$50000,'Branch Summary'!G199,'Priority Customer'!$Q$2:$Q$50000,"FTNR",'Priority Customer'!$Z$2:$Z$50000,"&lt;&gt;"&amp;"",'Priority Customer'!$BK$2:$BK$50000,TEXT(TODAY()-1,"mmm"))</f>
        <v>0</v>
      </c>
      <c r="AA199" s="3">
        <f ca="1">COUNTIFS('FTNR Data'!$F$2:$F$49919,'Branch Summary'!F199,'FTNR Data'!$A$2:$A$49919,'Branch Summary'!G199,'FTNR Data'!$AX$2:$AX$49919,"PQM")+COUNTIFS('Priority Customer'!$B$2:$B$50000,'Branch Summary'!F199,'Priority Customer'!$D$2:$D$50000,'Branch Summary'!G199,'Priority Customer'!$Z$2:$Z$50000,"&lt;&gt;"&amp;"",'Priority Customer'!$BK$2:$BK$50000,TEXT(TODAY()-1,"mmm"))</f>
        <v>14</v>
      </c>
      <c r="AB199" s="11">
        <f t="shared" ca="1" si="28"/>
        <v>0</v>
      </c>
      <c r="AC199" s="28">
        <f>IFERROR(COUNTIFS('GRT Data'!$F$2:$F$78519,'Branch Summary'!$F199,'GRT Data'!$A$2:$A$78519,'Branch Summary'!$G199,'GRT Data'!$AU$2:$AU$78519,"PQM",'GRT Data'!$CN$2:$CN$78519,0)/I199,"-")</f>
        <v>0.91666666666666663</v>
      </c>
      <c r="AD199" s="28">
        <f>IFERROR(COUNTIFS('GRT Data'!$F$2:$F$78519,'Branch Summary'!$F199,'GRT Data'!$A$2:$A$78519,'Branch Summary'!$G199,'GRT Data'!$AU$2:$AU$78519,"PQM",'GRT Data'!$CN$2:$CN$78519,1)/I199,"-")</f>
        <v>8.3333333333333329E-2</v>
      </c>
      <c r="AE199" s="28">
        <f>IFERROR(COUNTIFS('GRT Data'!$F$2:$F$78519,'Branch Summary'!$F199,'GRT Data'!$A$2:$A$78519,'Branch Summary'!$G199,'GRT Data'!$AU$2:$AU$78519,"PQM",'GRT Data'!$CN$2:$CN$78519,2)/I199,"-")</f>
        <v>0</v>
      </c>
      <c r="AF199" s="28">
        <f>IFERROR(COUNTIFS('GRT Data'!$F$2:$F$78519,'Branch Summary'!$F199,'GRT Data'!$A$2:$A$78519,'Branch Summary'!$G199,'GRT Data'!$AU$2:$AU$78519,"PQM",'GRT Data'!$CN$2:$CN$78519,"&gt;"&amp;2)/I199,"-")</f>
        <v>0</v>
      </c>
    </row>
    <row r="200" spans="1:32" x14ac:dyDescent="0.35">
      <c r="A200" s="18" t="s">
        <v>824</v>
      </c>
      <c r="B200" s="18" t="s">
        <v>15648</v>
      </c>
      <c r="C200" s="18" t="s">
        <v>788</v>
      </c>
      <c r="D200" s="18" t="s">
        <v>298</v>
      </c>
      <c r="E200" s="18" t="s">
        <v>453</v>
      </c>
      <c r="F200" s="19" t="s">
        <v>454</v>
      </c>
      <c r="G200" s="18" t="s">
        <v>927</v>
      </c>
      <c r="H200" s="3">
        <f>COUNTIFS('GRT Data'!$F$2:$F$78519,'Branch Summary'!F200,'GRT Data'!$A$2:$A$78519,'Branch Summary'!G200,'GRT Data'!$AU$2:$AU$78519,"Branch")</f>
        <v>7</v>
      </c>
      <c r="I200" s="3">
        <f>COUNTIFS('GRT Data'!$F$2:$F$78519,'Branch Summary'!F200,'GRT Data'!$A$2:$A$78519,'Branch Summary'!G200,'GRT Data'!$AU$2:$AU$78519,"PQM")</f>
        <v>6</v>
      </c>
      <c r="J200" s="3">
        <f t="shared" si="22"/>
        <v>13</v>
      </c>
      <c r="K200" s="11">
        <f t="shared" si="23"/>
        <v>0.46153846153846156</v>
      </c>
      <c r="L200" s="3">
        <f ca="1">COUNTIFS('GRT Data'!$F$2:$F$78519,'Branch Summary'!F200,'GRT Data'!$A$2:$A$78519,'Branch Summary'!G200,'GRT Data'!$AU$2:$AU$78519,"Branch",'GRT Data'!$AR$2:$AR$78519,$L$3)</f>
        <v>2</v>
      </c>
      <c r="M200" s="3">
        <f ca="1">COUNTIFS('GRT Data'!$F$2:$F$78519,'Branch Summary'!F200,'GRT Data'!$A$2:$A$78519,'Branch Summary'!G200,'GRT Data'!$AU$2:$AU$78519,"PQM",'GRT Data'!$AR$2:$AR$78519,$L$3)</f>
        <v>2</v>
      </c>
      <c r="N200" s="3">
        <f t="shared" ca="1" si="24"/>
        <v>4</v>
      </c>
      <c r="O200" s="11">
        <f t="shared" ca="1" si="25"/>
        <v>0.5</v>
      </c>
      <c r="P200" s="40">
        <f>COUNTIF('Ujala Plus DB'!$A$2:$A$40166,'Branch Summary'!G200)</f>
        <v>11</v>
      </c>
      <c r="Q200" s="43">
        <f>SUMIF('Ujala Plus DB'!$A$2:$A$40166,'Branch Summary'!G200,'Ujala Plus DB'!$W$2:$W$40166)</f>
        <v>809000</v>
      </c>
      <c r="R200" s="40">
        <f>COUNTIFS('Priority Customer'!$B$2:$B$45498,'Branch Summary'!F200,'Priority Customer'!$D$2:$D$45498,'Branch Summary'!G200,'Priority Customer'!$BD$2:$BD$45498,"&lt;&gt;"&amp;"")</f>
        <v>2</v>
      </c>
      <c r="S200" s="43">
        <f>SUMIFS('Priority Customer'!$L$2:$L$45498,'Priority Customer'!$B$2:$B$45498,'Branch Summary'!F200,'Priority Customer'!$D$2:$D$45498,'Branch Summary'!G200,'Priority Customer'!$BD$2:$BD$45498,"&lt;&gt;"&amp;"")</f>
        <v>132000</v>
      </c>
      <c r="T200" s="40">
        <f ca="1">COUNTIFS('Priority Customer'!$B$2:$B$50000,'Branch Summary'!F200,'Priority Customer'!$D$2:$D$50000,'Branch Summary'!G200,'Priority Customer'!$Q$2:$Q$50000,"FTNR",'Priority Customer'!$Z$2:$Z$50000,"&lt;&gt;"&amp;"",'Priority Customer'!$BK$2:$BK$50000,TEXT(TODAY()-1,"mmm"))</f>
        <v>0</v>
      </c>
      <c r="U200" s="40">
        <f ca="1">COUNTIFS('Priority Customer'!$B$2:$B$50000,'Branch Summary'!F200,'Priority Customer'!$D$2:$D$50000,'Branch Summary'!G200,'Priority Customer'!$Z$2:$Z$50000,"&lt;&gt;"&amp;"",'Priority Customer'!$BK$2:$BK$50000,TEXT(TODAY()-1,"mmm"))</f>
        <v>2</v>
      </c>
      <c r="V200" s="26">
        <f t="shared" ca="1" si="26"/>
        <v>0</v>
      </c>
      <c r="W200" s="3">
        <f>COUNTIFS('FTNR Data'!$F$2:$F$49919,'Branch Summary'!F200,'FTNR Data'!$A$2:$A$49919,'Branch Summary'!G200,'FTNR Data'!$AX$2:$AX$49919,"Branch",'FTNR Data'!$S$2:$S$49919,"FTNR")</f>
        <v>3</v>
      </c>
      <c r="X200" s="3">
        <f>COUNTIFS('FTNR Data'!$F$2:$F$49919,'Branch Summary'!F200,'FTNR Data'!$A$2:$A$49919,'Branch Summary'!G200,'FTNR Data'!$AX$2:$AX$49919,"Branch")</f>
        <v>7</v>
      </c>
      <c r="Y200" s="11">
        <f t="shared" si="27"/>
        <v>0.42857142857142855</v>
      </c>
      <c r="Z200" s="3">
        <f ca="1">COUNTIFS('FTNR Data'!$F$2:$F$49919,'Branch Summary'!F200,'FTNR Data'!$A$2:$A$49919,'Branch Summary'!G200,'FTNR Data'!$AX$2:$AX$49919,"PQM",'FTNR Data'!$S$2:$S$49919,"FTNR")+COUNTIFS('Priority Customer'!$B$2:$B$50000,'Branch Summary'!F200,'Priority Customer'!$D$2:$D$50000,'Branch Summary'!G200,'Priority Customer'!$Q$2:$Q$50000,"FTNR",'Priority Customer'!$Z$2:$Z$50000,"&lt;&gt;"&amp;"",'Priority Customer'!$BK$2:$BK$50000,TEXT(TODAY()-1,"mmm"))</f>
        <v>0</v>
      </c>
      <c r="AA200" s="3">
        <f ca="1">COUNTIFS('FTNR Data'!$F$2:$F$49919,'Branch Summary'!F200,'FTNR Data'!$A$2:$A$49919,'Branch Summary'!G200,'FTNR Data'!$AX$2:$AX$49919,"PQM")+COUNTIFS('Priority Customer'!$B$2:$B$50000,'Branch Summary'!F200,'Priority Customer'!$D$2:$D$50000,'Branch Summary'!G200,'Priority Customer'!$Z$2:$Z$50000,"&lt;&gt;"&amp;"",'Priority Customer'!$BK$2:$BK$50000,TEXT(TODAY()-1,"mmm"))</f>
        <v>8</v>
      </c>
      <c r="AB200" s="11">
        <f t="shared" ca="1" si="28"/>
        <v>0</v>
      </c>
      <c r="AC200" s="28">
        <f>IFERROR(COUNTIFS('GRT Data'!$F$2:$F$78519,'Branch Summary'!$F200,'GRT Data'!$A$2:$A$78519,'Branch Summary'!$G200,'GRT Data'!$AU$2:$AU$78519,"PQM",'GRT Data'!$CN$2:$CN$78519,0)/I200,"-")</f>
        <v>0.5</v>
      </c>
      <c r="AD200" s="28">
        <f>IFERROR(COUNTIFS('GRT Data'!$F$2:$F$78519,'Branch Summary'!$F200,'GRT Data'!$A$2:$A$78519,'Branch Summary'!$G200,'GRT Data'!$AU$2:$AU$78519,"PQM",'GRT Data'!$CN$2:$CN$78519,1)/I200,"-")</f>
        <v>0.33333333333333331</v>
      </c>
      <c r="AE200" s="28">
        <f>IFERROR(COUNTIFS('GRT Data'!$F$2:$F$78519,'Branch Summary'!$F200,'GRT Data'!$A$2:$A$78519,'Branch Summary'!$G200,'GRT Data'!$AU$2:$AU$78519,"PQM",'GRT Data'!$CN$2:$CN$78519,2)/I200,"-")</f>
        <v>0</v>
      </c>
      <c r="AF200" s="28">
        <f>IFERROR(COUNTIFS('GRT Data'!$F$2:$F$78519,'Branch Summary'!$F200,'GRT Data'!$A$2:$A$78519,'Branch Summary'!$G200,'GRT Data'!$AU$2:$AU$78519,"PQM",'GRT Data'!$CN$2:$CN$78519,"&gt;"&amp;2)/I200,"-")</f>
        <v>0.16666666666666666</v>
      </c>
    </row>
    <row r="201" spans="1:32" x14ac:dyDescent="0.35">
      <c r="A201" s="18" t="s">
        <v>824</v>
      </c>
      <c r="B201" s="18" t="s">
        <v>766</v>
      </c>
      <c r="C201" s="18" t="s">
        <v>788</v>
      </c>
      <c r="D201" s="18" t="s">
        <v>302</v>
      </c>
      <c r="E201" s="18" t="s">
        <v>305</v>
      </c>
      <c r="F201" s="19" t="s">
        <v>306</v>
      </c>
      <c r="G201" s="18" t="s">
        <v>766</v>
      </c>
      <c r="H201" s="3">
        <f>COUNTIFS('GRT Data'!$F$2:$F$78519,'Branch Summary'!F201,'GRT Data'!$A$2:$A$78519,'Branch Summary'!G201,'GRT Data'!$AU$2:$AU$78519,"Branch")</f>
        <v>0</v>
      </c>
      <c r="I201" s="3">
        <f>COUNTIFS('GRT Data'!$F$2:$F$78519,'Branch Summary'!F201,'GRT Data'!$A$2:$A$78519,'Branch Summary'!G201,'GRT Data'!$AU$2:$AU$78519,"PQM")</f>
        <v>13</v>
      </c>
      <c r="J201" s="3">
        <f t="shared" si="22"/>
        <v>13</v>
      </c>
      <c r="K201" s="11">
        <f t="shared" si="23"/>
        <v>1</v>
      </c>
      <c r="L201" s="3">
        <f ca="1">COUNTIFS('GRT Data'!$F$2:$F$78519,'Branch Summary'!F201,'GRT Data'!$A$2:$A$78519,'Branch Summary'!G201,'GRT Data'!$AU$2:$AU$78519,"Branch",'GRT Data'!$AR$2:$AR$78519,$L$3)</f>
        <v>0</v>
      </c>
      <c r="M201" s="3">
        <f ca="1">COUNTIFS('GRT Data'!$F$2:$F$78519,'Branch Summary'!F201,'GRT Data'!$A$2:$A$78519,'Branch Summary'!G201,'GRT Data'!$AU$2:$AU$78519,"PQM",'GRT Data'!$AR$2:$AR$78519,$L$3)</f>
        <v>0</v>
      </c>
      <c r="N201" s="3">
        <f t="shared" ca="1" si="24"/>
        <v>0</v>
      </c>
      <c r="O201" s="11" t="str">
        <f t="shared" ca="1" si="25"/>
        <v>-</v>
      </c>
      <c r="P201" s="40">
        <f>COUNTIF('Ujala Plus DB'!$A$2:$A$40166,'Branch Summary'!G201)</f>
        <v>6</v>
      </c>
      <c r="Q201" s="43">
        <f>SUMIF('Ujala Plus DB'!$A$2:$A$40166,'Branch Summary'!G201,'Ujala Plus DB'!$W$2:$W$40166)</f>
        <v>387000</v>
      </c>
      <c r="R201" s="40">
        <f>COUNTIFS('Priority Customer'!$B$2:$B$45498,'Branch Summary'!F201,'Priority Customer'!$D$2:$D$45498,'Branch Summary'!G201,'Priority Customer'!$BD$2:$BD$45498,"&lt;&gt;"&amp;"")</f>
        <v>3</v>
      </c>
      <c r="S201" s="43">
        <f>SUMIFS('Priority Customer'!$L$2:$L$45498,'Priority Customer'!$B$2:$B$45498,'Branch Summary'!F201,'Priority Customer'!$D$2:$D$45498,'Branch Summary'!G201,'Priority Customer'!$BD$2:$BD$45498,"&lt;&gt;"&amp;"")</f>
        <v>197000</v>
      </c>
      <c r="T201" s="40">
        <f ca="1">COUNTIFS('Priority Customer'!$B$2:$B$50000,'Branch Summary'!F201,'Priority Customer'!$D$2:$D$50000,'Branch Summary'!G201,'Priority Customer'!$Q$2:$Q$50000,"FTNR",'Priority Customer'!$Z$2:$Z$50000,"&lt;&gt;"&amp;"",'Priority Customer'!$BK$2:$BK$50000,TEXT(TODAY()-1,"mmm"))</f>
        <v>0</v>
      </c>
      <c r="U201" s="40">
        <f ca="1">COUNTIFS('Priority Customer'!$B$2:$B$50000,'Branch Summary'!F201,'Priority Customer'!$D$2:$D$50000,'Branch Summary'!G201,'Priority Customer'!$Z$2:$Z$50000,"&lt;&gt;"&amp;"",'Priority Customer'!$BK$2:$BK$50000,TEXT(TODAY()-1,"mmm"))</f>
        <v>3</v>
      </c>
      <c r="V201" s="26">
        <f t="shared" ca="1" si="26"/>
        <v>0</v>
      </c>
      <c r="W201" s="3">
        <f>COUNTIFS('FTNR Data'!$F$2:$F$49919,'Branch Summary'!F201,'FTNR Data'!$A$2:$A$49919,'Branch Summary'!G201,'FTNR Data'!$AX$2:$AX$49919,"Branch",'FTNR Data'!$S$2:$S$49919,"FTNR")</f>
        <v>0</v>
      </c>
      <c r="X201" s="3">
        <f>COUNTIFS('FTNR Data'!$F$2:$F$49919,'Branch Summary'!F201,'FTNR Data'!$A$2:$A$49919,'Branch Summary'!G201,'FTNR Data'!$AX$2:$AX$49919,"Branch")</f>
        <v>0</v>
      </c>
      <c r="Y201" s="11" t="str">
        <f t="shared" si="27"/>
        <v>-</v>
      </c>
      <c r="Z201" s="3">
        <f ca="1">COUNTIFS('FTNR Data'!$F$2:$F$49919,'Branch Summary'!F201,'FTNR Data'!$A$2:$A$49919,'Branch Summary'!G201,'FTNR Data'!$AX$2:$AX$49919,"PQM",'FTNR Data'!$S$2:$S$49919,"FTNR")+COUNTIFS('Priority Customer'!$B$2:$B$50000,'Branch Summary'!F201,'Priority Customer'!$D$2:$D$50000,'Branch Summary'!G201,'Priority Customer'!$Q$2:$Q$50000,"FTNR",'Priority Customer'!$Z$2:$Z$50000,"&lt;&gt;"&amp;"",'Priority Customer'!$BK$2:$BK$50000,TEXT(TODAY()-1,"mmm"))</f>
        <v>0</v>
      </c>
      <c r="AA201" s="3">
        <f ca="1">COUNTIFS('FTNR Data'!$F$2:$F$49919,'Branch Summary'!F201,'FTNR Data'!$A$2:$A$49919,'Branch Summary'!G201,'FTNR Data'!$AX$2:$AX$49919,"PQM")+COUNTIFS('Priority Customer'!$B$2:$B$50000,'Branch Summary'!F201,'Priority Customer'!$D$2:$D$50000,'Branch Summary'!G201,'Priority Customer'!$Z$2:$Z$50000,"&lt;&gt;"&amp;"",'Priority Customer'!$BK$2:$BK$50000,TEXT(TODAY()-1,"mmm"))</f>
        <v>15</v>
      </c>
      <c r="AB201" s="11">
        <f t="shared" ca="1" si="28"/>
        <v>0</v>
      </c>
      <c r="AC201" s="28">
        <f>IFERROR(COUNTIFS('GRT Data'!$F$2:$F$78519,'Branch Summary'!$F201,'GRT Data'!$A$2:$A$78519,'Branch Summary'!$G201,'GRT Data'!$AU$2:$AU$78519,"PQM",'GRT Data'!$CN$2:$CN$78519,0)/I201,"-")</f>
        <v>0.53846153846153844</v>
      </c>
      <c r="AD201" s="28">
        <f>IFERROR(COUNTIFS('GRT Data'!$F$2:$F$78519,'Branch Summary'!$F201,'GRT Data'!$A$2:$A$78519,'Branch Summary'!$G201,'GRT Data'!$AU$2:$AU$78519,"PQM",'GRT Data'!$CN$2:$CN$78519,1)/I201,"-")</f>
        <v>0.38461538461538464</v>
      </c>
      <c r="AE201" s="28">
        <f>IFERROR(COUNTIFS('GRT Data'!$F$2:$F$78519,'Branch Summary'!$F201,'GRT Data'!$A$2:$A$78519,'Branch Summary'!$G201,'GRT Data'!$AU$2:$AU$78519,"PQM",'GRT Data'!$CN$2:$CN$78519,2)/I201,"-")</f>
        <v>7.6923076923076927E-2</v>
      </c>
      <c r="AF201" s="28">
        <f>IFERROR(COUNTIFS('GRT Data'!$F$2:$F$78519,'Branch Summary'!$F201,'GRT Data'!$A$2:$A$78519,'Branch Summary'!$G201,'GRT Data'!$AU$2:$AU$78519,"PQM",'GRT Data'!$CN$2:$CN$78519,"&gt;"&amp;2)/I201,"-")</f>
        <v>0</v>
      </c>
    </row>
    <row r="202" spans="1:32" x14ac:dyDescent="0.35">
      <c r="A202" s="18" t="s">
        <v>824</v>
      </c>
      <c r="B202" s="18" t="s">
        <v>15649</v>
      </c>
      <c r="C202" s="18" t="s">
        <v>788</v>
      </c>
      <c r="D202" s="18" t="s">
        <v>302</v>
      </c>
      <c r="E202" s="18" t="s">
        <v>332</v>
      </c>
      <c r="F202" s="19" t="s">
        <v>333</v>
      </c>
      <c r="G202" s="18" t="s">
        <v>104</v>
      </c>
      <c r="H202" s="3">
        <f>COUNTIFS('GRT Data'!$F$2:$F$78519,'Branch Summary'!F202,'GRT Data'!$A$2:$A$78519,'Branch Summary'!G202,'GRT Data'!$AU$2:$AU$78519,"Branch")</f>
        <v>0</v>
      </c>
      <c r="I202" s="3">
        <f>COUNTIFS('GRT Data'!$F$2:$F$78519,'Branch Summary'!F202,'GRT Data'!$A$2:$A$78519,'Branch Summary'!G202,'GRT Data'!$AU$2:$AU$78519,"PQM")</f>
        <v>18</v>
      </c>
      <c r="J202" s="3">
        <f t="shared" si="22"/>
        <v>18</v>
      </c>
      <c r="K202" s="11">
        <f t="shared" si="23"/>
        <v>1</v>
      </c>
      <c r="L202" s="3">
        <f ca="1">COUNTIFS('GRT Data'!$F$2:$F$78519,'Branch Summary'!F202,'GRT Data'!$A$2:$A$78519,'Branch Summary'!G202,'GRT Data'!$AU$2:$AU$78519,"Branch",'GRT Data'!$AR$2:$AR$78519,$L$3)</f>
        <v>0</v>
      </c>
      <c r="M202" s="3">
        <f ca="1">COUNTIFS('GRT Data'!$F$2:$F$78519,'Branch Summary'!F202,'GRT Data'!$A$2:$A$78519,'Branch Summary'!G202,'GRT Data'!$AU$2:$AU$78519,"PQM",'GRT Data'!$AR$2:$AR$78519,$L$3)</f>
        <v>6</v>
      </c>
      <c r="N202" s="3">
        <f t="shared" ca="1" si="24"/>
        <v>6</v>
      </c>
      <c r="O202" s="11">
        <f t="shared" ca="1" si="25"/>
        <v>1</v>
      </c>
      <c r="P202" s="40">
        <f>COUNTIF('Ujala Plus DB'!$A$2:$A$40166,'Branch Summary'!G202)</f>
        <v>13</v>
      </c>
      <c r="Q202" s="43">
        <f>SUMIF('Ujala Plus DB'!$A$2:$A$40166,'Branch Summary'!G202,'Ujala Plus DB'!$W$2:$W$40166)</f>
        <v>810000</v>
      </c>
      <c r="R202" s="40">
        <f>COUNTIFS('Priority Customer'!$B$2:$B$45498,'Branch Summary'!F202,'Priority Customer'!$D$2:$D$45498,'Branch Summary'!G202,'Priority Customer'!$BD$2:$BD$45498,"&lt;&gt;"&amp;"")</f>
        <v>7</v>
      </c>
      <c r="S202" s="43">
        <f>SUMIFS('Priority Customer'!$L$2:$L$45498,'Priority Customer'!$B$2:$B$45498,'Branch Summary'!F202,'Priority Customer'!$D$2:$D$45498,'Branch Summary'!G202,'Priority Customer'!$BD$2:$BD$45498,"&lt;&gt;"&amp;"")</f>
        <v>480000</v>
      </c>
      <c r="T202" s="40">
        <f ca="1">COUNTIFS('Priority Customer'!$B$2:$B$50000,'Branch Summary'!F202,'Priority Customer'!$D$2:$D$50000,'Branch Summary'!G202,'Priority Customer'!$Q$2:$Q$50000,"FTNR",'Priority Customer'!$Z$2:$Z$50000,"&lt;&gt;"&amp;"",'Priority Customer'!$BK$2:$BK$50000,TEXT(TODAY()-1,"mmm"))</f>
        <v>0</v>
      </c>
      <c r="U202" s="40">
        <f ca="1">COUNTIFS('Priority Customer'!$B$2:$B$50000,'Branch Summary'!F202,'Priority Customer'!$D$2:$D$50000,'Branch Summary'!G202,'Priority Customer'!$Z$2:$Z$50000,"&lt;&gt;"&amp;"",'Priority Customer'!$BK$2:$BK$50000,TEXT(TODAY()-1,"mmm"))</f>
        <v>2</v>
      </c>
      <c r="V202" s="26">
        <f t="shared" ca="1" si="26"/>
        <v>0</v>
      </c>
      <c r="W202" s="3">
        <f>COUNTIFS('FTNR Data'!$F$2:$F$49919,'Branch Summary'!F202,'FTNR Data'!$A$2:$A$49919,'Branch Summary'!G202,'FTNR Data'!$AX$2:$AX$49919,"Branch",'FTNR Data'!$S$2:$S$49919,"FTNR")</f>
        <v>0</v>
      </c>
      <c r="X202" s="3">
        <f>COUNTIFS('FTNR Data'!$F$2:$F$49919,'Branch Summary'!F202,'FTNR Data'!$A$2:$A$49919,'Branch Summary'!G202,'FTNR Data'!$AX$2:$AX$49919,"Branch")</f>
        <v>0</v>
      </c>
      <c r="Y202" s="11" t="str">
        <f t="shared" si="27"/>
        <v>-</v>
      </c>
      <c r="Z202" s="3">
        <f ca="1">COUNTIFS('FTNR Data'!$F$2:$F$49919,'Branch Summary'!F202,'FTNR Data'!$A$2:$A$49919,'Branch Summary'!G202,'FTNR Data'!$AX$2:$AX$49919,"PQM",'FTNR Data'!$S$2:$S$49919,"FTNR")+COUNTIFS('Priority Customer'!$B$2:$B$50000,'Branch Summary'!F202,'Priority Customer'!$D$2:$D$50000,'Branch Summary'!G202,'Priority Customer'!$Q$2:$Q$50000,"FTNR",'Priority Customer'!$Z$2:$Z$50000,"&lt;&gt;"&amp;"",'Priority Customer'!$BK$2:$BK$50000,TEXT(TODAY()-1,"mmm"))</f>
        <v>0</v>
      </c>
      <c r="AA202" s="3">
        <f ca="1">COUNTIFS('FTNR Data'!$F$2:$F$49919,'Branch Summary'!F202,'FTNR Data'!$A$2:$A$49919,'Branch Summary'!G202,'FTNR Data'!$AX$2:$AX$49919,"PQM")+COUNTIFS('Priority Customer'!$B$2:$B$50000,'Branch Summary'!F202,'Priority Customer'!$D$2:$D$50000,'Branch Summary'!G202,'Priority Customer'!$Z$2:$Z$50000,"&lt;&gt;"&amp;"",'Priority Customer'!$BK$2:$BK$50000,TEXT(TODAY()-1,"mmm"))</f>
        <v>17</v>
      </c>
      <c r="AB202" s="11">
        <f t="shared" ca="1" si="28"/>
        <v>0</v>
      </c>
      <c r="AC202" s="28">
        <f>IFERROR(COUNTIFS('GRT Data'!$F$2:$F$78519,'Branch Summary'!$F202,'GRT Data'!$A$2:$A$78519,'Branch Summary'!$G202,'GRT Data'!$AU$2:$AU$78519,"PQM",'GRT Data'!$CN$2:$CN$78519,0)/I202,"-")</f>
        <v>0.33333333333333331</v>
      </c>
      <c r="AD202" s="28">
        <f>IFERROR(COUNTIFS('GRT Data'!$F$2:$F$78519,'Branch Summary'!$F202,'GRT Data'!$A$2:$A$78519,'Branch Summary'!$G202,'GRT Data'!$AU$2:$AU$78519,"PQM",'GRT Data'!$CN$2:$CN$78519,1)/I202,"-")</f>
        <v>0.3888888888888889</v>
      </c>
      <c r="AE202" s="28">
        <f>IFERROR(COUNTIFS('GRT Data'!$F$2:$F$78519,'Branch Summary'!$F202,'GRT Data'!$A$2:$A$78519,'Branch Summary'!$G202,'GRT Data'!$AU$2:$AU$78519,"PQM",'GRT Data'!$CN$2:$CN$78519,2)/I202,"-")</f>
        <v>0</v>
      </c>
      <c r="AF202" s="28">
        <f>IFERROR(COUNTIFS('GRT Data'!$F$2:$F$78519,'Branch Summary'!$F202,'GRT Data'!$A$2:$A$78519,'Branch Summary'!$G202,'GRT Data'!$AU$2:$AU$78519,"PQM",'GRT Data'!$CN$2:$CN$78519,"&gt;"&amp;2)/I202,"-")</f>
        <v>0.27777777777777779</v>
      </c>
    </row>
    <row r="203" spans="1:32" x14ac:dyDescent="0.35">
      <c r="A203" s="18" t="s">
        <v>824</v>
      </c>
      <c r="B203" s="18" t="s">
        <v>15646</v>
      </c>
      <c r="C203" s="18" t="s">
        <v>788</v>
      </c>
      <c r="D203" s="18" t="s">
        <v>298</v>
      </c>
      <c r="E203" s="18" t="s">
        <v>308</v>
      </c>
      <c r="F203" s="19" t="s">
        <v>309</v>
      </c>
      <c r="G203" s="18" t="s">
        <v>905</v>
      </c>
      <c r="H203" s="3">
        <f>COUNTIFS('GRT Data'!$F$2:$F$78519,'Branch Summary'!F203,'GRT Data'!$A$2:$A$78519,'Branch Summary'!G203,'GRT Data'!$AU$2:$AU$78519,"Branch")</f>
        <v>1</v>
      </c>
      <c r="I203" s="3">
        <f>COUNTIFS('GRT Data'!$F$2:$F$78519,'Branch Summary'!F203,'GRT Data'!$A$2:$A$78519,'Branch Summary'!G203,'GRT Data'!$AU$2:$AU$78519,"PQM")</f>
        <v>10</v>
      </c>
      <c r="J203" s="3">
        <f t="shared" si="22"/>
        <v>11</v>
      </c>
      <c r="K203" s="11">
        <f t="shared" si="23"/>
        <v>0.90909090909090906</v>
      </c>
      <c r="L203" s="3">
        <f ca="1">COUNTIFS('GRT Data'!$F$2:$F$78519,'Branch Summary'!F203,'GRT Data'!$A$2:$A$78519,'Branch Summary'!G203,'GRT Data'!$AU$2:$AU$78519,"Branch",'GRT Data'!$AR$2:$AR$78519,$L$3)</f>
        <v>1</v>
      </c>
      <c r="M203" s="3">
        <f ca="1">COUNTIFS('GRT Data'!$F$2:$F$78519,'Branch Summary'!F203,'GRT Data'!$A$2:$A$78519,'Branch Summary'!G203,'GRT Data'!$AU$2:$AU$78519,"PQM",'GRT Data'!$AR$2:$AR$78519,$L$3)</f>
        <v>1</v>
      </c>
      <c r="N203" s="3">
        <f t="shared" ca="1" si="24"/>
        <v>2</v>
      </c>
      <c r="O203" s="11">
        <f t="shared" ca="1" si="25"/>
        <v>0.5</v>
      </c>
      <c r="P203" s="40">
        <f>COUNTIF('Ujala Plus DB'!$A$2:$A$40166,'Branch Summary'!G203)</f>
        <v>10</v>
      </c>
      <c r="Q203" s="43">
        <f>SUMIF('Ujala Plus DB'!$A$2:$A$40166,'Branch Summary'!G203,'Ujala Plus DB'!$W$2:$W$40166)</f>
        <v>711000</v>
      </c>
      <c r="R203" s="40">
        <f>COUNTIFS('Priority Customer'!$B$2:$B$45498,'Branch Summary'!F203,'Priority Customer'!$D$2:$D$45498,'Branch Summary'!G203,'Priority Customer'!$BD$2:$BD$45498,"&lt;&gt;"&amp;"")</f>
        <v>6</v>
      </c>
      <c r="S203" s="43">
        <f>SUMIFS('Priority Customer'!$L$2:$L$45498,'Priority Customer'!$B$2:$B$45498,'Branch Summary'!F203,'Priority Customer'!$D$2:$D$45498,'Branch Summary'!G203,'Priority Customer'!$BD$2:$BD$45498,"&lt;&gt;"&amp;"")</f>
        <v>440000</v>
      </c>
      <c r="T203" s="40">
        <f ca="1">COUNTIFS('Priority Customer'!$B$2:$B$50000,'Branch Summary'!F203,'Priority Customer'!$D$2:$D$50000,'Branch Summary'!G203,'Priority Customer'!$Q$2:$Q$50000,"FTNR",'Priority Customer'!$Z$2:$Z$50000,"&lt;&gt;"&amp;"",'Priority Customer'!$BK$2:$BK$50000,TEXT(TODAY()-1,"mmm"))</f>
        <v>1</v>
      </c>
      <c r="U203" s="40">
        <f ca="1">COUNTIFS('Priority Customer'!$B$2:$B$50000,'Branch Summary'!F203,'Priority Customer'!$D$2:$D$50000,'Branch Summary'!G203,'Priority Customer'!$Z$2:$Z$50000,"&lt;&gt;"&amp;"",'Priority Customer'!$BK$2:$BK$50000,TEXT(TODAY()-1,"mmm"))</f>
        <v>7</v>
      </c>
      <c r="V203" s="26">
        <f t="shared" ca="1" si="26"/>
        <v>0.14285714285714285</v>
      </c>
      <c r="W203" s="3">
        <f>COUNTIFS('FTNR Data'!$F$2:$F$49919,'Branch Summary'!F203,'FTNR Data'!$A$2:$A$49919,'Branch Summary'!G203,'FTNR Data'!$AX$2:$AX$49919,"Branch",'FTNR Data'!$S$2:$S$49919,"FTNR")</f>
        <v>0</v>
      </c>
      <c r="X203" s="3">
        <f>COUNTIFS('FTNR Data'!$F$2:$F$49919,'Branch Summary'!F203,'FTNR Data'!$A$2:$A$49919,'Branch Summary'!G203,'FTNR Data'!$AX$2:$AX$49919,"Branch")</f>
        <v>1</v>
      </c>
      <c r="Y203" s="11">
        <f t="shared" si="27"/>
        <v>0</v>
      </c>
      <c r="Z203" s="3">
        <f ca="1">COUNTIFS('FTNR Data'!$F$2:$F$49919,'Branch Summary'!F203,'FTNR Data'!$A$2:$A$49919,'Branch Summary'!G203,'FTNR Data'!$AX$2:$AX$49919,"PQM",'FTNR Data'!$S$2:$S$49919,"FTNR")+COUNTIFS('Priority Customer'!$B$2:$B$50000,'Branch Summary'!F203,'Priority Customer'!$D$2:$D$50000,'Branch Summary'!G203,'Priority Customer'!$Q$2:$Q$50000,"FTNR",'Priority Customer'!$Z$2:$Z$50000,"&lt;&gt;"&amp;"",'Priority Customer'!$BK$2:$BK$50000,TEXT(TODAY()-1,"mmm"))</f>
        <v>1</v>
      </c>
      <c r="AA203" s="3">
        <f ca="1">COUNTIFS('FTNR Data'!$F$2:$F$49919,'Branch Summary'!F203,'FTNR Data'!$A$2:$A$49919,'Branch Summary'!G203,'FTNR Data'!$AX$2:$AX$49919,"PQM")+COUNTIFS('Priority Customer'!$B$2:$B$50000,'Branch Summary'!F203,'Priority Customer'!$D$2:$D$50000,'Branch Summary'!G203,'Priority Customer'!$Z$2:$Z$50000,"&lt;&gt;"&amp;"",'Priority Customer'!$BK$2:$BK$50000,TEXT(TODAY()-1,"mmm"))</f>
        <v>17</v>
      </c>
      <c r="AB203" s="11">
        <f t="shared" ca="1" si="28"/>
        <v>5.8823529411764705E-2</v>
      </c>
      <c r="AC203" s="28">
        <f>IFERROR(COUNTIFS('GRT Data'!$F$2:$F$78519,'Branch Summary'!$F203,'GRT Data'!$A$2:$A$78519,'Branch Summary'!$G203,'GRT Data'!$AU$2:$AU$78519,"PQM",'GRT Data'!$CN$2:$CN$78519,0)/I203,"-")</f>
        <v>0.9</v>
      </c>
      <c r="AD203" s="28">
        <f>IFERROR(COUNTIFS('GRT Data'!$F$2:$F$78519,'Branch Summary'!$F203,'GRT Data'!$A$2:$A$78519,'Branch Summary'!$G203,'GRT Data'!$AU$2:$AU$78519,"PQM",'GRT Data'!$CN$2:$CN$78519,1)/I203,"-")</f>
        <v>0</v>
      </c>
      <c r="AE203" s="28">
        <f>IFERROR(COUNTIFS('GRT Data'!$F$2:$F$78519,'Branch Summary'!$F203,'GRT Data'!$A$2:$A$78519,'Branch Summary'!$G203,'GRT Data'!$AU$2:$AU$78519,"PQM",'GRT Data'!$CN$2:$CN$78519,2)/I203,"-")</f>
        <v>0.1</v>
      </c>
      <c r="AF203" s="28">
        <f>IFERROR(COUNTIFS('GRT Data'!$F$2:$F$78519,'Branch Summary'!$F203,'GRT Data'!$A$2:$A$78519,'Branch Summary'!$G203,'GRT Data'!$AU$2:$AU$78519,"PQM",'GRT Data'!$CN$2:$CN$78519,"&gt;"&amp;2)/I203,"-")</f>
        <v>0</v>
      </c>
    </row>
    <row r="204" spans="1:32" x14ac:dyDescent="0.35">
      <c r="A204" s="18" t="s">
        <v>824</v>
      </c>
      <c r="B204" s="18" t="s">
        <v>101</v>
      </c>
      <c r="C204" s="18" t="s">
        <v>788</v>
      </c>
      <c r="D204" s="18" t="s">
        <v>302</v>
      </c>
      <c r="E204" s="18" t="s">
        <v>100</v>
      </c>
      <c r="F204" s="19" t="s">
        <v>325</v>
      </c>
      <c r="G204" s="18" t="s">
        <v>95</v>
      </c>
      <c r="H204" s="3">
        <f>COUNTIFS('GRT Data'!$F$2:$F$78519,'Branch Summary'!F204,'GRT Data'!$A$2:$A$78519,'Branch Summary'!G204,'GRT Data'!$AU$2:$AU$78519,"Branch")</f>
        <v>0</v>
      </c>
      <c r="I204" s="3">
        <f>COUNTIFS('GRT Data'!$F$2:$F$78519,'Branch Summary'!F204,'GRT Data'!$A$2:$A$78519,'Branch Summary'!G204,'GRT Data'!$AU$2:$AU$78519,"PQM")</f>
        <v>9</v>
      </c>
      <c r="J204" s="3">
        <f t="shared" si="22"/>
        <v>9</v>
      </c>
      <c r="K204" s="11">
        <f t="shared" si="23"/>
        <v>1</v>
      </c>
      <c r="L204" s="3">
        <f ca="1">COUNTIFS('GRT Data'!$F$2:$F$78519,'Branch Summary'!F204,'GRT Data'!$A$2:$A$78519,'Branch Summary'!G204,'GRT Data'!$AU$2:$AU$78519,"Branch",'GRT Data'!$AR$2:$AR$78519,$L$3)</f>
        <v>0</v>
      </c>
      <c r="M204" s="3">
        <f ca="1">COUNTIFS('GRT Data'!$F$2:$F$78519,'Branch Summary'!F204,'GRT Data'!$A$2:$A$78519,'Branch Summary'!G204,'GRT Data'!$AU$2:$AU$78519,"PQM",'GRT Data'!$AR$2:$AR$78519,$L$3)</f>
        <v>0</v>
      </c>
      <c r="N204" s="3">
        <f t="shared" ca="1" si="24"/>
        <v>0</v>
      </c>
      <c r="O204" s="11" t="str">
        <f t="shared" ca="1" si="25"/>
        <v>-</v>
      </c>
      <c r="P204" s="40">
        <f>COUNTIF('Ujala Plus DB'!$A$2:$A$40166,'Branch Summary'!G204)</f>
        <v>2</v>
      </c>
      <c r="Q204" s="43">
        <f>SUMIF('Ujala Plus DB'!$A$2:$A$40166,'Branch Summary'!G204,'Ujala Plus DB'!$W$2:$W$40166)</f>
        <v>155000</v>
      </c>
      <c r="R204" s="40">
        <f>COUNTIFS('Priority Customer'!$B$2:$B$45498,'Branch Summary'!F204,'Priority Customer'!$D$2:$D$45498,'Branch Summary'!G204,'Priority Customer'!$BD$2:$BD$45498,"&lt;&gt;"&amp;"")</f>
        <v>2</v>
      </c>
      <c r="S204" s="43">
        <f>SUMIFS('Priority Customer'!$L$2:$L$45498,'Priority Customer'!$B$2:$B$45498,'Branch Summary'!F204,'Priority Customer'!$D$2:$D$45498,'Branch Summary'!G204,'Priority Customer'!$BD$2:$BD$45498,"&lt;&gt;"&amp;"")</f>
        <v>155000</v>
      </c>
      <c r="T204" s="40">
        <f ca="1">COUNTIFS('Priority Customer'!$B$2:$B$50000,'Branch Summary'!F204,'Priority Customer'!$D$2:$D$50000,'Branch Summary'!G204,'Priority Customer'!$Q$2:$Q$50000,"FTNR",'Priority Customer'!$Z$2:$Z$50000,"&lt;&gt;"&amp;"",'Priority Customer'!$BK$2:$BK$50000,TEXT(TODAY()-1,"mmm"))</f>
        <v>0</v>
      </c>
      <c r="U204" s="40">
        <f ca="1">COUNTIFS('Priority Customer'!$B$2:$B$50000,'Branch Summary'!F204,'Priority Customer'!$D$2:$D$50000,'Branch Summary'!G204,'Priority Customer'!$Z$2:$Z$50000,"&lt;&gt;"&amp;"",'Priority Customer'!$BK$2:$BK$50000,TEXT(TODAY()-1,"mmm"))</f>
        <v>2</v>
      </c>
      <c r="V204" s="26">
        <f t="shared" ca="1" si="26"/>
        <v>0</v>
      </c>
      <c r="W204" s="3">
        <f>COUNTIFS('FTNR Data'!$F$2:$F$49919,'Branch Summary'!F204,'FTNR Data'!$A$2:$A$49919,'Branch Summary'!G204,'FTNR Data'!$AX$2:$AX$49919,"Branch",'FTNR Data'!$S$2:$S$49919,"FTNR")</f>
        <v>0</v>
      </c>
      <c r="X204" s="3">
        <f>COUNTIFS('FTNR Data'!$F$2:$F$49919,'Branch Summary'!F204,'FTNR Data'!$A$2:$A$49919,'Branch Summary'!G204,'FTNR Data'!$AX$2:$AX$49919,"Branch")</f>
        <v>0</v>
      </c>
      <c r="Y204" s="11" t="str">
        <f t="shared" si="27"/>
        <v>-</v>
      </c>
      <c r="Z204" s="3">
        <f ca="1">COUNTIFS('FTNR Data'!$F$2:$F$49919,'Branch Summary'!F204,'FTNR Data'!$A$2:$A$49919,'Branch Summary'!G204,'FTNR Data'!$AX$2:$AX$49919,"PQM",'FTNR Data'!$S$2:$S$49919,"FTNR")+COUNTIFS('Priority Customer'!$B$2:$B$50000,'Branch Summary'!F204,'Priority Customer'!$D$2:$D$50000,'Branch Summary'!G204,'Priority Customer'!$Q$2:$Q$50000,"FTNR",'Priority Customer'!$Z$2:$Z$50000,"&lt;&gt;"&amp;"",'Priority Customer'!$BK$2:$BK$50000,TEXT(TODAY()-1,"mmm"))</f>
        <v>0</v>
      </c>
      <c r="AA204" s="3">
        <f ca="1">COUNTIFS('FTNR Data'!$F$2:$F$49919,'Branch Summary'!F204,'FTNR Data'!$A$2:$A$49919,'Branch Summary'!G204,'FTNR Data'!$AX$2:$AX$49919,"PQM")+COUNTIFS('Priority Customer'!$B$2:$B$50000,'Branch Summary'!F204,'Priority Customer'!$D$2:$D$50000,'Branch Summary'!G204,'Priority Customer'!$Z$2:$Z$50000,"&lt;&gt;"&amp;"",'Priority Customer'!$BK$2:$BK$50000,TEXT(TODAY()-1,"mmm"))</f>
        <v>11</v>
      </c>
      <c r="AB204" s="11">
        <f t="shared" ca="1" si="28"/>
        <v>0</v>
      </c>
      <c r="AC204" s="28">
        <f>IFERROR(COUNTIFS('GRT Data'!$F$2:$F$78519,'Branch Summary'!$F204,'GRT Data'!$A$2:$A$78519,'Branch Summary'!$G204,'GRT Data'!$AU$2:$AU$78519,"PQM",'GRT Data'!$CN$2:$CN$78519,0)/I204,"-")</f>
        <v>0.66666666666666663</v>
      </c>
      <c r="AD204" s="28">
        <f>IFERROR(COUNTIFS('GRT Data'!$F$2:$F$78519,'Branch Summary'!$F204,'GRT Data'!$A$2:$A$78519,'Branch Summary'!$G204,'GRT Data'!$AU$2:$AU$78519,"PQM",'GRT Data'!$CN$2:$CN$78519,1)/I204,"-")</f>
        <v>0.1111111111111111</v>
      </c>
      <c r="AE204" s="28">
        <f>IFERROR(COUNTIFS('GRT Data'!$F$2:$F$78519,'Branch Summary'!$F204,'GRT Data'!$A$2:$A$78519,'Branch Summary'!$G204,'GRT Data'!$AU$2:$AU$78519,"PQM",'GRT Data'!$CN$2:$CN$78519,2)/I204,"-")</f>
        <v>0</v>
      </c>
      <c r="AF204" s="28">
        <f>IFERROR(COUNTIFS('GRT Data'!$F$2:$F$78519,'Branch Summary'!$F204,'GRT Data'!$A$2:$A$78519,'Branch Summary'!$G204,'GRT Data'!$AU$2:$AU$78519,"PQM",'GRT Data'!$CN$2:$CN$78519,"&gt;"&amp;2)/I204,"-")</f>
        <v>0.22222222222222221</v>
      </c>
    </row>
    <row r="205" spans="1:32" x14ac:dyDescent="0.35">
      <c r="A205" s="18" t="s">
        <v>824</v>
      </c>
      <c r="B205" s="18" t="s">
        <v>766</v>
      </c>
      <c r="C205" s="18" t="s">
        <v>789</v>
      </c>
      <c r="D205" s="18" t="s">
        <v>302</v>
      </c>
      <c r="E205" s="18" t="s">
        <v>303</v>
      </c>
      <c r="F205" s="19" t="s">
        <v>304</v>
      </c>
      <c r="G205" s="18" t="s">
        <v>85</v>
      </c>
      <c r="H205" s="3">
        <f>COUNTIFS('GRT Data'!$F$2:$F$78519,'Branch Summary'!F205,'GRT Data'!$A$2:$A$78519,'Branch Summary'!G205,'GRT Data'!$AU$2:$AU$78519,"Branch")</f>
        <v>0</v>
      </c>
      <c r="I205" s="3">
        <f>COUNTIFS('GRT Data'!$F$2:$F$78519,'Branch Summary'!F205,'GRT Data'!$A$2:$A$78519,'Branch Summary'!G205,'GRT Data'!$AU$2:$AU$78519,"PQM")</f>
        <v>16</v>
      </c>
      <c r="J205" s="3">
        <f t="shared" si="22"/>
        <v>16</v>
      </c>
      <c r="K205" s="11">
        <f t="shared" si="23"/>
        <v>1</v>
      </c>
      <c r="L205" s="3">
        <f ca="1">COUNTIFS('GRT Data'!$F$2:$F$78519,'Branch Summary'!F205,'GRT Data'!$A$2:$A$78519,'Branch Summary'!G205,'GRT Data'!$AU$2:$AU$78519,"Branch",'GRT Data'!$AR$2:$AR$78519,$L$3)</f>
        <v>0</v>
      </c>
      <c r="M205" s="3">
        <f ca="1">COUNTIFS('GRT Data'!$F$2:$F$78519,'Branch Summary'!F205,'GRT Data'!$A$2:$A$78519,'Branch Summary'!G205,'GRT Data'!$AU$2:$AU$78519,"PQM",'GRT Data'!$AR$2:$AR$78519,$L$3)</f>
        <v>1</v>
      </c>
      <c r="N205" s="3">
        <f t="shared" ca="1" si="24"/>
        <v>1</v>
      </c>
      <c r="O205" s="11">
        <f t="shared" ca="1" si="25"/>
        <v>1</v>
      </c>
      <c r="P205" s="40">
        <f>COUNTIF('Ujala Plus DB'!$A$2:$A$40166,'Branch Summary'!G205)</f>
        <v>13</v>
      </c>
      <c r="Q205" s="43">
        <f>SUMIF('Ujala Plus DB'!$A$2:$A$40166,'Branch Summary'!G205,'Ujala Plus DB'!$W$2:$W$40166)</f>
        <v>1009000</v>
      </c>
      <c r="R205" s="40">
        <f>COUNTIFS('Priority Customer'!$B$2:$B$45498,'Branch Summary'!F205,'Priority Customer'!$D$2:$D$45498,'Branch Summary'!G205,'Priority Customer'!$BD$2:$BD$45498,"&lt;&gt;"&amp;"")</f>
        <v>11</v>
      </c>
      <c r="S205" s="43">
        <f>SUMIFS('Priority Customer'!$L$2:$L$45498,'Priority Customer'!$B$2:$B$45498,'Branch Summary'!F205,'Priority Customer'!$D$2:$D$45498,'Branch Summary'!G205,'Priority Customer'!$BD$2:$BD$45498,"&lt;&gt;"&amp;"")</f>
        <v>859000</v>
      </c>
      <c r="T205" s="40">
        <f ca="1">COUNTIFS('Priority Customer'!$B$2:$B$50000,'Branch Summary'!F205,'Priority Customer'!$D$2:$D$50000,'Branch Summary'!G205,'Priority Customer'!$Q$2:$Q$50000,"FTNR",'Priority Customer'!$Z$2:$Z$50000,"&lt;&gt;"&amp;"",'Priority Customer'!$BK$2:$BK$50000,TEXT(TODAY()-1,"mmm"))</f>
        <v>1</v>
      </c>
      <c r="U205" s="40">
        <f ca="1">COUNTIFS('Priority Customer'!$B$2:$B$50000,'Branch Summary'!F205,'Priority Customer'!$D$2:$D$50000,'Branch Summary'!G205,'Priority Customer'!$Z$2:$Z$50000,"&lt;&gt;"&amp;"",'Priority Customer'!$BK$2:$BK$50000,TEXT(TODAY()-1,"mmm"))</f>
        <v>11</v>
      </c>
      <c r="V205" s="26">
        <f t="shared" ca="1" si="26"/>
        <v>9.0909090909090912E-2</v>
      </c>
      <c r="W205" s="3">
        <f>COUNTIFS('FTNR Data'!$F$2:$F$49919,'Branch Summary'!F205,'FTNR Data'!$A$2:$A$49919,'Branch Summary'!G205,'FTNR Data'!$AX$2:$AX$49919,"Branch",'FTNR Data'!$S$2:$S$49919,"FTNR")</f>
        <v>0</v>
      </c>
      <c r="X205" s="3">
        <f>COUNTIFS('FTNR Data'!$F$2:$F$49919,'Branch Summary'!F205,'FTNR Data'!$A$2:$A$49919,'Branch Summary'!G205,'FTNR Data'!$AX$2:$AX$49919,"Branch")</f>
        <v>0</v>
      </c>
      <c r="Y205" s="11" t="str">
        <f t="shared" si="27"/>
        <v>-</v>
      </c>
      <c r="Z205" s="3">
        <f ca="1">COUNTIFS('FTNR Data'!$F$2:$F$49919,'Branch Summary'!F205,'FTNR Data'!$A$2:$A$49919,'Branch Summary'!G205,'FTNR Data'!$AX$2:$AX$49919,"PQM",'FTNR Data'!$S$2:$S$49919,"FTNR")+COUNTIFS('Priority Customer'!$B$2:$B$50000,'Branch Summary'!F205,'Priority Customer'!$D$2:$D$50000,'Branch Summary'!G205,'Priority Customer'!$Q$2:$Q$50000,"FTNR",'Priority Customer'!$Z$2:$Z$50000,"&lt;&gt;"&amp;"",'Priority Customer'!$BK$2:$BK$50000,TEXT(TODAY()-1,"mmm"))</f>
        <v>2</v>
      </c>
      <c r="AA205" s="3">
        <f ca="1">COUNTIFS('FTNR Data'!$F$2:$F$49919,'Branch Summary'!F205,'FTNR Data'!$A$2:$A$49919,'Branch Summary'!G205,'FTNR Data'!$AX$2:$AX$49919,"PQM")+COUNTIFS('Priority Customer'!$B$2:$B$50000,'Branch Summary'!F205,'Priority Customer'!$D$2:$D$50000,'Branch Summary'!G205,'Priority Customer'!$Z$2:$Z$50000,"&lt;&gt;"&amp;"",'Priority Customer'!$BK$2:$BK$50000,TEXT(TODAY()-1,"mmm"))</f>
        <v>27</v>
      </c>
      <c r="AB205" s="11">
        <f t="shared" ca="1" si="28"/>
        <v>7.407407407407407E-2</v>
      </c>
      <c r="AC205" s="28">
        <f>IFERROR(COUNTIFS('GRT Data'!$F$2:$F$78519,'Branch Summary'!$F205,'GRT Data'!$A$2:$A$78519,'Branch Summary'!$G205,'GRT Data'!$AU$2:$AU$78519,"PQM",'GRT Data'!$CN$2:$CN$78519,0)/I205,"-")</f>
        <v>0.5625</v>
      </c>
      <c r="AD205" s="28">
        <f>IFERROR(COUNTIFS('GRT Data'!$F$2:$F$78519,'Branch Summary'!$F205,'GRT Data'!$A$2:$A$78519,'Branch Summary'!$G205,'GRT Data'!$AU$2:$AU$78519,"PQM",'GRT Data'!$CN$2:$CN$78519,1)/I205,"-")</f>
        <v>0.125</v>
      </c>
      <c r="AE205" s="28">
        <f>IFERROR(COUNTIFS('GRT Data'!$F$2:$F$78519,'Branch Summary'!$F205,'GRT Data'!$A$2:$A$78519,'Branch Summary'!$G205,'GRT Data'!$AU$2:$AU$78519,"PQM",'GRT Data'!$CN$2:$CN$78519,2)/I205,"-")</f>
        <v>6.25E-2</v>
      </c>
      <c r="AF205" s="28">
        <f>IFERROR(COUNTIFS('GRT Data'!$F$2:$F$78519,'Branch Summary'!$F205,'GRT Data'!$A$2:$A$78519,'Branch Summary'!$G205,'GRT Data'!$AU$2:$AU$78519,"PQM",'GRT Data'!$CN$2:$CN$78519,"&gt;"&amp;2)/I205,"-")</f>
        <v>0.25</v>
      </c>
    </row>
    <row r="206" spans="1:32" x14ac:dyDescent="0.35">
      <c r="A206" s="18" t="s">
        <v>824</v>
      </c>
      <c r="B206" s="18" t="s">
        <v>15605</v>
      </c>
      <c r="C206" s="18" t="s">
        <v>788</v>
      </c>
      <c r="D206" s="18" t="s">
        <v>302</v>
      </c>
      <c r="E206" s="18" t="s">
        <v>314</v>
      </c>
      <c r="F206" s="19" t="s">
        <v>315</v>
      </c>
      <c r="G206" s="18" t="s">
        <v>88</v>
      </c>
      <c r="H206" s="3">
        <f>COUNTIFS('GRT Data'!$F$2:$F$78519,'Branch Summary'!F206,'GRT Data'!$A$2:$A$78519,'Branch Summary'!G206,'GRT Data'!$AU$2:$AU$78519,"Branch")</f>
        <v>0</v>
      </c>
      <c r="I206" s="3">
        <f>COUNTIFS('GRT Data'!$F$2:$F$78519,'Branch Summary'!F206,'GRT Data'!$A$2:$A$78519,'Branch Summary'!G206,'GRT Data'!$AU$2:$AU$78519,"PQM")</f>
        <v>14</v>
      </c>
      <c r="J206" s="3">
        <f t="shared" si="22"/>
        <v>14</v>
      </c>
      <c r="K206" s="11">
        <f t="shared" si="23"/>
        <v>1</v>
      </c>
      <c r="L206" s="3">
        <f ca="1">COUNTIFS('GRT Data'!$F$2:$F$78519,'Branch Summary'!F206,'GRT Data'!$A$2:$A$78519,'Branch Summary'!G206,'GRT Data'!$AU$2:$AU$78519,"Branch",'GRT Data'!$AR$2:$AR$78519,$L$3)</f>
        <v>0</v>
      </c>
      <c r="M206" s="3">
        <f ca="1">COUNTIFS('GRT Data'!$F$2:$F$78519,'Branch Summary'!F206,'GRT Data'!$A$2:$A$78519,'Branch Summary'!G206,'GRT Data'!$AU$2:$AU$78519,"PQM",'GRT Data'!$AR$2:$AR$78519,$L$3)</f>
        <v>5</v>
      </c>
      <c r="N206" s="3">
        <f t="shared" ca="1" si="24"/>
        <v>5</v>
      </c>
      <c r="O206" s="11">
        <f t="shared" ca="1" si="25"/>
        <v>1</v>
      </c>
      <c r="P206" s="40">
        <f>COUNTIF('Ujala Plus DB'!$A$2:$A$40166,'Branch Summary'!G206)</f>
        <v>3</v>
      </c>
      <c r="Q206" s="43">
        <f>SUMIF('Ujala Plus DB'!$A$2:$A$40166,'Branch Summary'!G206,'Ujala Plus DB'!$W$2:$W$40166)</f>
        <v>187000</v>
      </c>
      <c r="R206" s="40">
        <f>COUNTIFS('Priority Customer'!$B$2:$B$45498,'Branch Summary'!F206,'Priority Customer'!$D$2:$D$45498,'Branch Summary'!G206,'Priority Customer'!$BD$2:$BD$45498,"&lt;&gt;"&amp;"")</f>
        <v>3</v>
      </c>
      <c r="S206" s="43">
        <f>SUMIFS('Priority Customer'!$L$2:$L$45498,'Priority Customer'!$B$2:$B$45498,'Branch Summary'!F206,'Priority Customer'!$D$2:$D$45498,'Branch Summary'!G206,'Priority Customer'!$BD$2:$BD$45498,"&lt;&gt;"&amp;"")</f>
        <v>187000</v>
      </c>
      <c r="T206" s="40">
        <f ca="1">COUNTIFS('Priority Customer'!$B$2:$B$50000,'Branch Summary'!F206,'Priority Customer'!$D$2:$D$50000,'Branch Summary'!G206,'Priority Customer'!$Q$2:$Q$50000,"FTNR",'Priority Customer'!$Z$2:$Z$50000,"&lt;&gt;"&amp;"",'Priority Customer'!$BK$2:$BK$50000,TEXT(TODAY()-1,"mmm"))</f>
        <v>0</v>
      </c>
      <c r="U206" s="40">
        <f ca="1">COUNTIFS('Priority Customer'!$B$2:$B$50000,'Branch Summary'!F206,'Priority Customer'!$D$2:$D$50000,'Branch Summary'!G206,'Priority Customer'!$Z$2:$Z$50000,"&lt;&gt;"&amp;"",'Priority Customer'!$BK$2:$BK$50000,TEXT(TODAY()-1,"mmm"))</f>
        <v>4</v>
      </c>
      <c r="V206" s="26">
        <f t="shared" ca="1" si="26"/>
        <v>0</v>
      </c>
      <c r="W206" s="3">
        <f>COUNTIFS('FTNR Data'!$F$2:$F$49919,'Branch Summary'!F206,'FTNR Data'!$A$2:$A$49919,'Branch Summary'!G206,'FTNR Data'!$AX$2:$AX$49919,"Branch",'FTNR Data'!$S$2:$S$49919,"FTNR")</f>
        <v>0</v>
      </c>
      <c r="X206" s="3">
        <f>COUNTIFS('FTNR Data'!$F$2:$F$49919,'Branch Summary'!F206,'FTNR Data'!$A$2:$A$49919,'Branch Summary'!G206,'FTNR Data'!$AX$2:$AX$49919,"Branch")</f>
        <v>0</v>
      </c>
      <c r="Y206" s="11" t="str">
        <f t="shared" si="27"/>
        <v>-</v>
      </c>
      <c r="Z206" s="3">
        <f ca="1">COUNTIFS('FTNR Data'!$F$2:$F$49919,'Branch Summary'!F206,'FTNR Data'!$A$2:$A$49919,'Branch Summary'!G206,'FTNR Data'!$AX$2:$AX$49919,"PQM",'FTNR Data'!$S$2:$S$49919,"FTNR")+COUNTIFS('Priority Customer'!$B$2:$B$50000,'Branch Summary'!F206,'Priority Customer'!$D$2:$D$50000,'Branch Summary'!G206,'Priority Customer'!$Q$2:$Q$50000,"FTNR",'Priority Customer'!$Z$2:$Z$50000,"&lt;&gt;"&amp;"",'Priority Customer'!$BK$2:$BK$50000,TEXT(TODAY()-1,"mmm"))</f>
        <v>0</v>
      </c>
      <c r="AA206" s="3">
        <f ca="1">COUNTIFS('FTNR Data'!$F$2:$F$49919,'Branch Summary'!F206,'FTNR Data'!$A$2:$A$49919,'Branch Summary'!G206,'FTNR Data'!$AX$2:$AX$49919,"PQM")+COUNTIFS('Priority Customer'!$B$2:$B$50000,'Branch Summary'!F206,'Priority Customer'!$D$2:$D$50000,'Branch Summary'!G206,'Priority Customer'!$Z$2:$Z$50000,"&lt;&gt;"&amp;"",'Priority Customer'!$BK$2:$BK$50000,TEXT(TODAY()-1,"mmm"))</f>
        <v>14</v>
      </c>
      <c r="AB206" s="11">
        <f t="shared" ca="1" si="28"/>
        <v>0</v>
      </c>
      <c r="AC206" s="28">
        <f>IFERROR(COUNTIFS('GRT Data'!$F$2:$F$78519,'Branch Summary'!$F206,'GRT Data'!$A$2:$A$78519,'Branch Summary'!$G206,'GRT Data'!$AU$2:$AU$78519,"PQM",'GRT Data'!$CN$2:$CN$78519,0)/I206,"-")</f>
        <v>7.1428571428571425E-2</v>
      </c>
      <c r="AD206" s="28">
        <f>IFERROR(COUNTIFS('GRT Data'!$F$2:$F$78519,'Branch Summary'!$F206,'GRT Data'!$A$2:$A$78519,'Branch Summary'!$G206,'GRT Data'!$AU$2:$AU$78519,"PQM",'GRT Data'!$CN$2:$CN$78519,1)/I206,"-")</f>
        <v>0.5714285714285714</v>
      </c>
      <c r="AE206" s="28">
        <f>IFERROR(COUNTIFS('GRT Data'!$F$2:$F$78519,'Branch Summary'!$F206,'GRT Data'!$A$2:$A$78519,'Branch Summary'!$G206,'GRT Data'!$AU$2:$AU$78519,"PQM",'GRT Data'!$CN$2:$CN$78519,2)/I206,"-")</f>
        <v>7.1428571428571425E-2</v>
      </c>
      <c r="AF206" s="28">
        <f>IFERROR(COUNTIFS('GRT Data'!$F$2:$F$78519,'Branch Summary'!$F206,'GRT Data'!$A$2:$A$78519,'Branch Summary'!$G206,'GRT Data'!$AU$2:$AU$78519,"PQM",'GRT Data'!$CN$2:$CN$78519,"&gt;"&amp;2)/I206,"-")</f>
        <v>0.2857142857142857</v>
      </c>
    </row>
    <row r="207" spans="1:32" x14ac:dyDescent="0.35">
      <c r="A207" s="18" t="s">
        <v>824</v>
      </c>
      <c r="B207" s="18" t="s">
        <v>15605</v>
      </c>
      <c r="C207" s="18" t="s">
        <v>788</v>
      </c>
      <c r="D207" s="18" t="s">
        <v>302</v>
      </c>
      <c r="E207" s="18" t="s">
        <v>321</v>
      </c>
      <c r="F207" s="19" t="s">
        <v>322</v>
      </c>
      <c r="G207" s="18" t="s">
        <v>93</v>
      </c>
      <c r="H207" s="3">
        <f>COUNTIFS('GRT Data'!$F$2:$F$78519,'Branch Summary'!F207,'GRT Data'!$A$2:$A$78519,'Branch Summary'!G207,'GRT Data'!$AU$2:$AU$78519,"Branch")</f>
        <v>0</v>
      </c>
      <c r="I207" s="3">
        <f>COUNTIFS('GRT Data'!$F$2:$F$78519,'Branch Summary'!F207,'GRT Data'!$A$2:$A$78519,'Branch Summary'!G207,'GRT Data'!$AU$2:$AU$78519,"PQM")</f>
        <v>11</v>
      </c>
      <c r="J207" s="3">
        <f t="shared" si="22"/>
        <v>11</v>
      </c>
      <c r="K207" s="11">
        <f t="shared" si="23"/>
        <v>1</v>
      </c>
      <c r="L207" s="3">
        <f ca="1">COUNTIFS('GRT Data'!$F$2:$F$78519,'Branch Summary'!F207,'GRT Data'!$A$2:$A$78519,'Branch Summary'!G207,'GRT Data'!$AU$2:$AU$78519,"Branch",'GRT Data'!$AR$2:$AR$78519,$L$3)</f>
        <v>0</v>
      </c>
      <c r="M207" s="3">
        <f ca="1">COUNTIFS('GRT Data'!$F$2:$F$78519,'Branch Summary'!F207,'GRT Data'!$A$2:$A$78519,'Branch Summary'!G207,'GRT Data'!$AU$2:$AU$78519,"PQM",'GRT Data'!$AR$2:$AR$78519,$L$3)</f>
        <v>2</v>
      </c>
      <c r="N207" s="3">
        <f t="shared" ca="1" si="24"/>
        <v>2</v>
      </c>
      <c r="O207" s="11">
        <f t="shared" ca="1" si="25"/>
        <v>1</v>
      </c>
      <c r="P207" s="40">
        <f>COUNTIF('Ujala Plus DB'!$A$2:$A$40166,'Branch Summary'!G207)</f>
        <v>5</v>
      </c>
      <c r="Q207" s="43">
        <f>SUMIF('Ujala Plus DB'!$A$2:$A$40166,'Branch Summary'!G207,'Ujala Plus DB'!$W$2:$W$40166)</f>
        <v>325000</v>
      </c>
      <c r="R207" s="40">
        <f>COUNTIFS('Priority Customer'!$B$2:$B$45498,'Branch Summary'!F207,'Priority Customer'!$D$2:$D$45498,'Branch Summary'!G207,'Priority Customer'!$BD$2:$BD$45498,"&lt;&gt;"&amp;"")</f>
        <v>4</v>
      </c>
      <c r="S207" s="43">
        <f>SUMIFS('Priority Customer'!$L$2:$L$45498,'Priority Customer'!$B$2:$B$45498,'Branch Summary'!F207,'Priority Customer'!$D$2:$D$45498,'Branch Summary'!G207,'Priority Customer'!$BD$2:$BD$45498,"&lt;&gt;"&amp;"")</f>
        <v>275000</v>
      </c>
      <c r="T207" s="40">
        <f ca="1">COUNTIFS('Priority Customer'!$B$2:$B$50000,'Branch Summary'!F207,'Priority Customer'!$D$2:$D$50000,'Branch Summary'!G207,'Priority Customer'!$Q$2:$Q$50000,"FTNR",'Priority Customer'!$Z$2:$Z$50000,"&lt;&gt;"&amp;"",'Priority Customer'!$BK$2:$BK$50000,TEXT(TODAY()-1,"mmm"))</f>
        <v>2</v>
      </c>
      <c r="U207" s="40">
        <f ca="1">COUNTIFS('Priority Customer'!$B$2:$B$50000,'Branch Summary'!F207,'Priority Customer'!$D$2:$D$50000,'Branch Summary'!G207,'Priority Customer'!$Z$2:$Z$50000,"&lt;&gt;"&amp;"",'Priority Customer'!$BK$2:$BK$50000,TEXT(TODAY()-1,"mmm"))</f>
        <v>6</v>
      </c>
      <c r="V207" s="26">
        <f t="shared" ca="1" si="26"/>
        <v>0.33333333333333331</v>
      </c>
      <c r="W207" s="3">
        <f>COUNTIFS('FTNR Data'!$F$2:$F$49919,'Branch Summary'!F207,'FTNR Data'!$A$2:$A$49919,'Branch Summary'!G207,'FTNR Data'!$AX$2:$AX$49919,"Branch",'FTNR Data'!$S$2:$S$49919,"FTNR")</f>
        <v>0</v>
      </c>
      <c r="X207" s="3">
        <f>COUNTIFS('FTNR Data'!$F$2:$F$49919,'Branch Summary'!F207,'FTNR Data'!$A$2:$A$49919,'Branch Summary'!G207,'FTNR Data'!$AX$2:$AX$49919,"Branch")</f>
        <v>0</v>
      </c>
      <c r="Y207" s="11" t="str">
        <f t="shared" si="27"/>
        <v>-</v>
      </c>
      <c r="Z207" s="3">
        <f ca="1">COUNTIFS('FTNR Data'!$F$2:$F$49919,'Branch Summary'!F207,'FTNR Data'!$A$2:$A$49919,'Branch Summary'!G207,'FTNR Data'!$AX$2:$AX$49919,"PQM",'FTNR Data'!$S$2:$S$49919,"FTNR")+COUNTIFS('Priority Customer'!$B$2:$B$50000,'Branch Summary'!F207,'Priority Customer'!$D$2:$D$50000,'Branch Summary'!G207,'Priority Customer'!$Q$2:$Q$50000,"FTNR",'Priority Customer'!$Z$2:$Z$50000,"&lt;&gt;"&amp;"",'Priority Customer'!$BK$2:$BK$50000,TEXT(TODAY()-1,"mmm"))</f>
        <v>4</v>
      </c>
      <c r="AA207" s="3">
        <f ca="1">COUNTIFS('FTNR Data'!$F$2:$F$49919,'Branch Summary'!F207,'FTNR Data'!$A$2:$A$49919,'Branch Summary'!G207,'FTNR Data'!$AX$2:$AX$49919,"PQM")+COUNTIFS('Priority Customer'!$B$2:$B$50000,'Branch Summary'!F207,'Priority Customer'!$D$2:$D$50000,'Branch Summary'!G207,'Priority Customer'!$Z$2:$Z$50000,"&lt;&gt;"&amp;"",'Priority Customer'!$BK$2:$BK$50000,TEXT(TODAY()-1,"mmm"))</f>
        <v>15</v>
      </c>
      <c r="AB207" s="11">
        <f t="shared" ca="1" si="28"/>
        <v>0.26666666666666666</v>
      </c>
      <c r="AC207" s="28">
        <f>IFERROR(COUNTIFS('GRT Data'!$F$2:$F$78519,'Branch Summary'!$F207,'GRT Data'!$A$2:$A$78519,'Branch Summary'!$G207,'GRT Data'!$AU$2:$AU$78519,"PQM",'GRT Data'!$CN$2:$CN$78519,0)/I207,"-")</f>
        <v>0.27272727272727271</v>
      </c>
      <c r="AD207" s="28">
        <f>IFERROR(COUNTIFS('GRT Data'!$F$2:$F$78519,'Branch Summary'!$F207,'GRT Data'!$A$2:$A$78519,'Branch Summary'!$G207,'GRT Data'!$AU$2:$AU$78519,"PQM",'GRT Data'!$CN$2:$CN$78519,1)/I207,"-")</f>
        <v>0.54545454545454541</v>
      </c>
      <c r="AE207" s="28">
        <f>IFERROR(COUNTIFS('GRT Data'!$F$2:$F$78519,'Branch Summary'!$F207,'GRT Data'!$A$2:$A$78519,'Branch Summary'!$G207,'GRT Data'!$AU$2:$AU$78519,"PQM",'GRT Data'!$CN$2:$CN$78519,2)/I207,"-")</f>
        <v>0</v>
      </c>
      <c r="AF207" s="28">
        <f>IFERROR(COUNTIFS('GRT Data'!$F$2:$F$78519,'Branch Summary'!$F207,'GRT Data'!$A$2:$A$78519,'Branch Summary'!$G207,'GRT Data'!$AU$2:$AU$78519,"PQM",'GRT Data'!$CN$2:$CN$78519,"&gt;"&amp;2)/I207,"-")</f>
        <v>0.18181818181818182</v>
      </c>
    </row>
    <row r="208" spans="1:32" x14ac:dyDescent="0.35">
      <c r="A208" s="18" t="s">
        <v>824</v>
      </c>
      <c r="B208" s="18" t="s">
        <v>101</v>
      </c>
      <c r="C208" s="18" t="s">
        <v>788</v>
      </c>
      <c r="D208" s="18" t="s">
        <v>302</v>
      </c>
      <c r="E208" s="18" t="s">
        <v>330</v>
      </c>
      <c r="F208" s="19" t="s">
        <v>331</v>
      </c>
      <c r="G208" s="18" t="s">
        <v>102</v>
      </c>
      <c r="H208" s="3">
        <f>COUNTIFS('GRT Data'!$F$2:$F$78519,'Branch Summary'!F208,'GRT Data'!$A$2:$A$78519,'Branch Summary'!G208,'GRT Data'!$AU$2:$AU$78519,"Branch")</f>
        <v>0</v>
      </c>
      <c r="I208" s="3">
        <f>COUNTIFS('GRT Data'!$F$2:$F$78519,'Branch Summary'!F208,'GRT Data'!$A$2:$A$78519,'Branch Summary'!G208,'GRT Data'!$AU$2:$AU$78519,"PQM")</f>
        <v>2</v>
      </c>
      <c r="J208" s="3">
        <f t="shared" si="22"/>
        <v>2</v>
      </c>
      <c r="K208" s="11">
        <f t="shared" si="23"/>
        <v>1</v>
      </c>
      <c r="L208" s="3">
        <f ca="1">COUNTIFS('GRT Data'!$F$2:$F$78519,'Branch Summary'!F208,'GRT Data'!$A$2:$A$78519,'Branch Summary'!G208,'GRT Data'!$AU$2:$AU$78519,"Branch",'GRT Data'!$AR$2:$AR$78519,$L$3)</f>
        <v>0</v>
      </c>
      <c r="M208" s="3">
        <f ca="1">COUNTIFS('GRT Data'!$F$2:$F$78519,'Branch Summary'!F208,'GRT Data'!$A$2:$A$78519,'Branch Summary'!G208,'GRT Data'!$AU$2:$AU$78519,"PQM",'GRT Data'!$AR$2:$AR$78519,$L$3)</f>
        <v>1</v>
      </c>
      <c r="N208" s="3">
        <f t="shared" ca="1" si="24"/>
        <v>1</v>
      </c>
      <c r="O208" s="11">
        <f t="shared" ca="1" si="25"/>
        <v>1</v>
      </c>
      <c r="P208" s="40">
        <f>COUNTIF('Ujala Plus DB'!$A$2:$A$40166,'Branch Summary'!G208)</f>
        <v>4</v>
      </c>
      <c r="Q208" s="43">
        <f>SUMIF('Ujala Plus DB'!$A$2:$A$40166,'Branch Summary'!G208,'Ujala Plus DB'!$W$2:$W$40166)</f>
        <v>240000</v>
      </c>
      <c r="R208" s="40">
        <f>COUNTIFS('Priority Customer'!$B$2:$B$45498,'Branch Summary'!F208,'Priority Customer'!$D$2:$D$45498,'Branch Summary'!G208,'Priority Customer'!$BD$2:$BD$45498,"&lt;&gt;"&amp;"")</f>
        <v>4</v>
      </c>
      <c r="S208" s="43">
        <f>SUMIFS('Priority Customer'!$L$2:$L$45498,'Priority Customer'!$B$2:$B$45498,'Branch Summary'!F208,'Priority Customer'!$D$2:$D$45498,'Branch Summary'!G208,'Priority Customer'!$BD$2:$BD$45498,"&lt;&gt;"&amp;"")</f>
        <v>240000</v>
      </c>
      <c r="T208" s="40">
        <f ca="1">COUNTIFS('Priority Customer'!$B$2:$B$50000,'Branch Summary'!F208,'Priority Customer'!$D$2:$D$50000,'Branch Summary'!G208,'Priority Customer'!$Q$2:$Q$50000,"FTNR",'Priority Customer'!$Z$2:$Z$50000,"&lt;&gt;"&amp;"",'Priority Customer'!$BK$2:$BK$50000,TEXT(TODAY()-1,"mmm"))</f>
        <v>0</v>
      </c>
      <c r="U208" s="40">
        <f ca="1">COUNTIFS('Priority Customer'!$B$2:$B$50000,'Branch Summary'!F208,'Priority Customer'!$D$2:$D$50000,'Branch Summary'!G208,'Priority Customer'!$Z$2:$Z$50000,"&lt;&gt;"&amp;"",'Priority Customer'!$BK$2:$BK$50000,TEXT(TODAY()-1,"mmm"))</f>
        <v>4</v>
      </c>
      <c r="V208" s="26">
        <f t="shared" ca="1" si="26"/>
        <v>0</v>
      </c>
      <c r="W208" s="3">
        <f>COUNTIFS('FTNR Data'!$F$2:$F$49919,'Branch Summary'!F208,'FTNR Data'!$A$2:$A$49919,'Branch Summary'!G208,'FTNR Data'!$AX$2:$AX$49919,"Branch",'FTNR Data'!$S$2:$S$49919,"FTNR")</f>
        <v>0</v>
      </c>
      <c r="X208" s="3">
        <f>COUNTIFS('FTNR Data'!$F$2:$F$49919,'Branch Summary'!F208,'FTNR Data'!$A$2:$A$49919,'Branch Summary'!G208,'FTNR Data'!$AX$2:$AX$49919,"Branch")</f>
        <v>0</v>
      </c>
      <c r="Y208" s="11" t="str">
        <f t="shared" si="27"/>
        <v>-</v>
      </c>
      <c r="Z208" s="3">
        <f ca="1">COUNTIFS('FTNR Data'!$F$2:$F$49919,'Branch Summary'!F208,'FTNR Data'!$A$2:$A$49919,'Branch Summary'!G208,'FTNR Data'!$AX$2:$AX$49919,"PQM",'FTNR Data'!$S$2:$S$49919,"FTNR")+COUNTIFS('Priority Customer'!$B$2:$B$50000,'Branch Summary'!F208,'Priority Customer'!$D$2:$D$50000,'Branch Summary'!G208,'Priority Customer'!$Q$2:$Q$50000,"FTNR",'Priority Customer'!$Z$2:$Z$50000,"&lt;&gt;"&amp;"",'Priority Customer'!$BK$2:$BK$50000,TEXT(TODAY()-1,"mmm"))</f>
        <v>0</v>
      </c>
      <c r="AA208" s="3">
        <f ca="1">COUNTIFS('FTNR Data'!$F$2:$F$49919,'Branch Summary'!F208,'FTNR Data'!$A$2:$A$49919,'Branch Summary'!G208,'FTNR Data'!$AX$2:$AX$49919,"PQM")+COUNTIFS('Priority Customer'!$B$2:$B$50000,'Branch Summary'!F208,'Priority Customer'!$D$2:$D$50000,'Branch Summary'!G208,'Priority Customer'!$Z$2:$Z$50000,"&lt;&gt;"&amp;"",'Priority Customer'!$BK$2:$BK$50000,TEXT(TODAY()-1,"mmm"))</f>
        <v>6</v>
      </c>
      <c r="AB208" s="11">
        <f t="shared" ca="1" si="28"/>
        <v>0</v>
      </c>
      <c r="AC208" s="28">
        <f>IFERROR(COUNTIFS('GRT Data'!$F$2:$F$78519,'Branch Summary'!$F208,'GRT Data'!$A$2:$A$78519,'Branch Summary'!$G208,'GRT Data'!$AU$2:$AU$78519,"PQM",'GRT Data'!$CN$2:$CN$78519,0)/I208,"-")</f>
        <v>0.5</v>
      </c>
      <c r="AD208" s="28">
        <f>IFERROR(COUNTIFS('GRT Data'!$F$2:$F$78519,'Branch Summary'!$F208,'GRT Data'!$A$2:$A$78519,'Branch Summary'!$G208,'GRT Data'!$AU$2:$AU$78519,"PQM",'GRT Data'!$CN$2:$CN$78519,1)/I208,"-")</f>
        <v>0</v>
      </c>
      <c r="AE208" s="28">
        <f>IFERROR(COUNTIFS('GRT Data'!$F$2:$F$78519,'Branch Summary'!$F208,'GRT Data'!$A$2:$A$78519,'Branch Summary'!$G208,'GRT Data'!$AU$2:$AU$78519,"PQM",'GRT Data'!$CN$2:$CN$78519,2)/I208,"-")</f>
        <v>0</v>
      </c>
      <c r="AF208" s="28">
        <f>IFERROR(COUNTIFS('GRT Data'!$F$2:$F$78519,'Branch Summary'!$F208,'GRT Data'!$A$2:$A$78519,'Branch Summary'!$G208,'GRT Data'!$AU$2:$AU$78519,"PQM",'GRT Data'!$CN$2:$CN$78519,"&gt;"&amp;2)/I208,"-")</f>
        <v>0.5</v>
      </c>
    </row>
    <row r="209" spans="1:32" x14ac:dyDescent="0.35">
      <c r="A209" s="18" t="s">
        <v>824</v>
      </c>
      <c r="B209" s="18" t="s">
        <v>15605</v>
      </c>
      <c r="C209" s="18" t="s">
        <v>788</v>
      </c>
      <c r="D209" s="18" t="s">
        <v>302</v>
      </c>
      <c r="E209" s="18" t="s">
        <v>338</v>
      </c>
      <c r="F209" s="19" t="s">
        <v>339</v>
      </c>
      <c r="G209" s="18" t="s">
        <v>107</v>
      </c>
      <c r="H209" s="3">
        <f>COUNTIFS('GRT Data'!$F$2:$F$78519,'Branch Summary'!F209,'GRT Data'!$A$2:$A$78519,'Branch Summary'!G209,'GRT Data'!$AU$2:$AU$78519,"Branch")</f>
        <v>5</v>
      </c>
      <c r="I209" s="3">
        <f>COUNTIFS('GRT Data'!$F$2:$F$78519,'Branch Summary'!F209,'GRT Data'!$A$2:$A$78519,'Branch Summary'!G209,'GRT Data'!$AU$2:$AU$78519,"PQM")</f>
        <v>4</v>
      </c>
      <c r="J209" s="3">
        <f t="shared" si="22"/>
        <v>9</v>
      </c>
      <c r="K209" s="11">
        <f t="shared" si="23"/>
        <v>0.44444444444444442</v>
      </c>
      <c r="L209" s="3">
        <f ca="1">COUNTIFS('GRT Data'!$F$2:$F$78519,'Branch Summary'!F209,'GRT Data'!$A$2:$A$78519,'Branch Summary'!G209,'GRT Data'!$AU$2:$AU$78519,"Branch",'GRT Data'!$AR$2:$AR$78519,$L$3)</f>
        <v>4</v>
      </c>
      <c r="M209" s="3">
        <f ca="1">COUNTIFS('GRT Data'!$F$2:$F$78519,'Branch Summary'!F209,'GRT Data'!$A$2:$A$78519,'Branch Summary'!G209,'GRT Data'!$AU$2:$AU$78519,"PQM",'GRT Data'!$AR$2:$AR$78519,$L$3)</f>
        <v>0</v>
      </c>
      <c r="N209" s="3">
        <f t="shared" ca="1" si="24"/>
        <v>4</v>
      </c>
      <c r="O209" s="11">
        <f t="shared" ca="1" si="25"/>
        <v>0</v>
      </c>
      <c r="P209" s="40">
        <f>COUNTIF('Ujala Plus DB'!$A$2:$A$40166,'Branch Summary'!G209)</f>
        <v>4</v>
      </c>
      <c r="Q209" s="43">
        <f>SUMIF('Ujala Plus DB'!$A$2:$A$40166,'Branch Summary'!G209,'Ujala Plus DB'!$W$2:$W$40166)</f>
        <v>305000</v>
      </c>
      <c r="R209" s="40">
        <f>COUNTIFS('Priority Customer'!$B$2:$B$45498,'Branch Summary'!F209,'Priority Customer'!$D$2:$D$45498,'Branch Summary'!G209,'Priority Customer'!$BD$2:$BD$45498,"&lt;&gt;"&amp;"")</f>
        <v>1</v>
      </c>
      <c r="S209" s="43">
        <f>SUMIFS('Priority Customer'!$L$2:$L$45498,'Priority Customer'!$B$2:$B$45498,'Branch Summary'!F209,'Priority Customer'!$D$2:$D$45498,'Branch Summary'!G209,'Priority Customer'!$BD$2:$BD$45498,"&lt;&gt;"&amp;"")</f>
        <v>70000</v>
      </c>
      <c r="T209" s="40">
        <f ca="1">COUNTIFS('Priority Customer'!$B$2:$B$50000,'Branch Summary'!F209,'Priority Customer'!$D$2:$D$50000,'Branch Summary'!G209,'Priority Customer'!$Q$2:$Q$50000,"FTNR",'Priority Customer'!$Z$2:$Z$50000,"&lt;&gt;"&amp;"",'Priority Customer'!$BK$2:$BK$50000,TEXT(TODAY()-1,"mmm"))</f>
        <v>0</v>
      </c>
      <c r="U209" s="40">
        <f ca="1">COUNTIFS('Priority Customer'!$B$2:$B$50000,'Branch Summary'!F209,'Priority Customer'!$D$2:$D$50000,'Branch Summary'!G209,'Priority Customer'!$Z$2:$Z$50000,"&lt;&gt;"&amp;"",'Priority Customer'!$BK$2:$BK$50000,TEXT(TODAY()-1,"mmm"))</f>
        <v>1</v>
      </c>
      <c r="V209" s="26">
        <f t="shared" ca="1" si="26"/>
        <v>0</v>
      </c>
      <c r="W209" s="3">
        <f>COUNTIFS('FTNR Data'!$F$2:$F$49919,'Branch Summary'!F209,'FTNR Data'!$A$2:$A$49919,'Branch Summary'!G209,'FTNR Data'!$AX$2:$AX$49919,"Branch",'FTNR Data'!$S$2:$S$49919,"FTNR")</f>
        <v>0</v>
      </c>
      <c r="X209" s="3">
        <f>COUNTIFS('FTNR Data'!$F$2:$F$49919,'Branch Summary'!F209,'FTNR Data'!$A$2:$A$49919,'Branch Summary'!G209,'FTNR Data'!$AX$2:$AX$49919,"Branch")</f>
        <v>5</v>
      </c>
      <c r="Y209" s="11">
        <f t="shared" si="27"/>
        <v>0</v>
      </c>
      <c r="Z209" s="3">
        <f ca="1">COUNTIFS('FTNR Data'!$F$2:$F$49919,'Branch Summary'!F209,'FTNR Data'!$A$2:$A$49919,'Branch Summary'!G209,'FTNR Data'!$AX$2:$AX$49919,"PQM",'FTNR Data'!$S$2:$S$49919,"FTNR")+COUNTIFS('Priority Customer'!$B$2:$B$50000,'Branch Summary'!F209,'Priority Customer'!$D$2:$D$50000,'Branch Summary'!G209,'Priority Customer'!$Q$2:$Q$50000,"FTNR",'Priority Customer'!$Z$2:$Z$50000,"&lt;&gt;"&amp;"",'Priority Customer'!$BK$2:$BK$50000,TEXT(TODAY()-1,"mmm"))</f>
        <v>0</v>
      </c>
      <c r="AA209" s="3">
        <f ca="1">COUNTIFS('FTNR Data'!$F$2:$F$49919,'Branch Summary'!F209,'FTNR Data'!$A$2:$A$49919,'Branch Summary'!G209,'FTNR Data'!$AX$2:$AX$49919,"PQM")+COUNTIFS('Priority Customer'!$B$2:$B$50000,'Branch Summary'!F209,'Priority Customer'!$D$2:$D$50000,'Branch Summary'!G209,'Priority Customer'!$Z$2:$Z$50000,"&lt;&gt;"&amp;"",'Priority Customer'!$BK$2:$BK$50000,TEXT(TODAY()-1,"mmm"))</f>
        <v>5</v>
      </c>
      <c r="AB209" s="11">
        <f t="shared" ca="1" si="28"/>
        <v>0</v>
      </c>
      <c r="AC209" s="28">
        <f>IFERROR(COUNTIFS('GRT Data'!$F$2:$F$78519,'Branch Summary'!$F209,'GRT Data'!$A$2:$A$78519,'Branch Summary'!$G209,'GRT Data'!$AU$2:$AU$78519,"PQM",'GRT Data'!$CN$2:$CN$78519,0)/I209,"-")</f>
        <v>0.75</v>
      </c>
      <c r="AD209" s="28">
        <f>IFERROR(COUNTIFS('GRT Data'!$F$2:$F$78519,'Branch Summary'!$F209,'GRT Data'!$A$2:$A$78519,'Branch Summary'!$G209,'GRT Data'!$AU$2:$AU$78519,"PQM",'GRT Data'!$CN$2:$CN$78519,1)/I209,"-")</f>
        <v>0.25</v>
      </c>
      <c r="AE209" s="28">
        <f>IFERROR(COUNTIFS('GRT Data'!$F$2:$F$78519,'Branch Summary'!$F209,'GRT Data'!$A$2:$A$78519,'Branch Summary'!$G209,'GRT Data'!$AU$2:$AU$78519,"PQM",'GRT Data'!$CN$2:$CN$78519,2)/I209,"-")</f>
        <v>0</v>
      </c>
      <c r="AF209" s="28">
        <f>IFERROR(COUNTIFS('GRT Data'!$F$2:$F$78519,'Branch Summary'!$F209,'GRT Data'!$A$2:$A$78519,'Branch Summary'!$G209,'GRT Data'!$AU$2:$AU$78519,"PQM",'GRT Data'!$CN$2:$CN$78519,"&gt;"&amp;2)/I209,"-")</f>
        <v>0</v>
      </c>
    </row>
    <row r="210" spans="1:32" x14ac:dyDescent="0.35">
      <c r="A210" s="18" t="s">
        <v>824</v>
      </c>
      <c r="B210" s="18" t="s">
        <v>101</v>
      </c>
      <c r="C210" s="18" t="s">
        <v>788</v>
      </c>
      <c r="D210" s="18" t="s">
        <v>302</v>
      </c>
      <c r="E210" s="18" t="s">
        <v>328</v>
      </c>
      <c r="F210" s="19" t="s">
        <v>329</v>
      </c>
      <c r="G210" s="18" t="s">
        <v>101</v>
      </c>
      <c r="H210" s="3">
        <f>COUNTIFS('GRT Data'!$F$2:$F$78519,'Branch Summary'!F210,'GRT Data'!$A$2:$A$78519,'Branch Summary'!G210,'GRT Data'!$AU$2:$AU$78519,"Branch")</f>
        <v>2</v>
      </c>
      <c r="I210" s="3">
        <f>COUNTIFS('GRT Data'!$F$2:$F$78519,'Branch Summary'!F210,'GRT Data'!$A$2:$A$78519,'Branch Summary'!G210,'GRT Data'!$AU$2:$AU$78519,"PQM")</f>
        <v>8</v>
      </c>
      <c r="J210" s="3">
        <f t="shared" si="22"/>
        <v>10</v>
      </c>
      <c r="K210" s="11">
        <f t="shared" si="23"/>
        <v>0.8</v>
      </c>
      <c r="L210" s="3">
        <f ca="1">COUNTIFS('GRT Data'!$F$2:$F$78519,'Branch Summary'!F210,'GRT Data'!$A$2:$A$78519,'Branch Summary'!G210,'GRT Data'!$AU$2:$AU$78519,"Branch",'GRT Data'!$AR$2:$AR$78519,$L$3)</f>
        <v>0</v>
      </c>
      <c r="M210" s="3">
        <f ca="1">COUNTIFS('GRT Data'!$F$2:$F$78519,'Branch Summary'!F210,'GRT Data'!$A$2:$A$78519,'Branch Summary'!G210,'GRT Data'!$AU$2:$AU$78519,"PQM",'GRT Data'!$AR$2:$AR$78519,$L$3)</f>
        <v>1</v>
      </c>
      <c r="N210" s="3">
        <f t="shared" ca="1" si="24"/>
        <v>1</v>
      </c>
      <c r="O210" s="11">
        <f t="shared" ca="1" si="25"/>
        <v>1</v>
      </c>
      <c r="P210" s="40">
        <f>COUNTIF('Ujala Plus DB'!$A$2:$A$40166,'Branch Summary'!G210)</f>
        <v>2</v>
      </c>
      <c r="Q210" s="43">
        <f>SUMIF('Ujala Plus DB'!$A$2:$A$40166,'Branch Summary'!G210,'Ujala Plus DB'!$W$2:$W$40166)</f>
        <v>160000</v>
      </c>
      <c r="R210" s="40">
        <f>COUNTIFS('Priority Customer'!$B$2:$B$45498,'Branch Summary'!F210,'Priority Customer'!$D$2:$D$45498,'Branch Summary'!G210,'Priority Customer'!$BD$2:$BD$45498,"&lt;&gt;"&amp;"")</f>
        <v>1</v>
      </c>
      <c r="S210" s="43">
        <f>SUMIFS('Priority Customer'!$L$2:$L$45498,'Priority Customer'!$B$2:$B$45498,'Branch Summary'!F210,'Priority Customer'!$D$2:$D$45498,'Branch Summary'!G210,'Priority Customer'!$BD$2:$BD$45498,"&lt;&gt;"&amp;"")</f>
        <v>90000</v>
      </c>
      <c r="T210" s="40">
        <f ca="1">COUNTIFS('Priority Customer'!$B$2:$B$50000,'Branch Summary'!F210,'Priority Customer'!$D$2:$D$50000,'Branch Summary'!G210,'Priority Customer'!$Q$2:$Q$50000,"FTNR",'Priority Customer'!$Z$2:$Z$50000,"&lt;&gt;"&amp;"",'Priority Customer'!$BK$2:$BK$50000,TEXT(TODAY()-1,"mmm"))</f>
        <v>0</v>
      </c>
      <c r="U210" s="40">
        <f ca="1">COUNTIFS('Priority Customer'!$B$2:$B$50000,'Branch Summary'!F210,'Priority Customer'!$D$2:$D$50000,'Branch Summary'!G210,'Priority Customer'!$Z$2:$Z$50000,"&lt;&gt;"&amp;"",'Priority Customer'!$BK$2:$BK$50000,TEXT(TODAY()-1,"mmm"))</f>
        <v>1</v>
      </c>
      <c r="V210" s="26">
        <f t="shared" ca="1" si="26"/>
        <v>0</v>
      </c>
      <c r="W210" s="3">
        <f>COUNTIFS('FTNR Data'!$F$2:$F$49919,'Branch Summary'!F210,'FTNR Data'!$A$2:$A$49919,'Branch Summary'!G210,'FTNR Data'!$AX$2:$AX$49919,"Branch",'FTNR Data'!$S$2:$S$49919,"FTNR")</f>
        <v>0</v>
      </c>
      <c r="X210" s="3">
        <f>COUNTIFS('FTNR Data'!$F$2:$F$49919,'Branch Summary'!F210,'FTNR Data'!$A$2:$A$49919,'Branch Summary'!G210,'FTNR Data'!$AX$2:$AX$49919,"Branch")</f>
        <v>2</v>
      </c>
      <c r="Y210" s="11">
        <f t="shared" si="27"/>
        <v>0</v>
      </c>
      <c r="Z210" s="3">
        <f ca="1">COUNTIFS('FTNR Data'!$F$2:$F$49919,'Branch Summary'!F210,'FTNR Data'!$A$2:$A$49919,'Branch Summary'!G210,'FTNR Data'!$AX$2:$AX$49919,"PQM",'FTNR Data'!$S$2:$S$49919,"FTNR")+COUNTIFS('Priority Customer'!$B$2:$B$50000,'Branch Summary'!F210,'Priority Customer'!$D$2:$D$50000,'Branch Summary'!G210,'Priority Customer'!$Q$2:$Q$50000,"FTNR",'Priority Customer'!$Z$2:$Z$50000,"&lt;&gt;"&amp;"",'Priority Customer'!$BK$2:$BK$50000,TEXT(TODAY()-1,"mmm"))</f>
        <v>0</v>
      </c>
      <c r="AA210" s="3">
        <f ca="1">COUNTIFS('FTNR Data'!$F$2:$F$49919,'Branch Summary'!F210,'FTNR Data'!$A$2:$A$49919,'Branch Summary'!G210,'FTNR Data'!$AX$2:$AX$49919,"PQM")+COUNTIFS('Priority Customer'!$B$2:$B$50000,'Branch Summary'!F210,'Priority Customer'!$D$2:$D$50000,'Branch Summary'!G210,'Priority Customer'!$Z$2:$Z$50000,"&lt;&gt;"&amp;"",'Priority Customer'!$BK$2:$BK$50000,TEXT(TODAY()-1,"mmm"))</f>
        <v>9</v>
      </c>
      <c r="AB210" s="11">
        <f t="shared" ca="1" si="28"/>
        <v>0</v>
      </c>
      <c r="AC210" s="28">
        <f>IFERROR(COUNTIFS('GRT Data'!$F$2:$F$78519,'Branch Summary'!$F210,'GRT Data'!$A$2:$A$78519,'Branch Summary'!$G210,'GRT Data'!$AU$2:$AU$78519,"PQM",'GRT Data'!$CN$2:$CN$78519,0)/I210,"-")</f>
        <v>0.375</v>
      </c>
      <c r="AD210" s="28">
        <f>IFERROR(COUNTIFS('GRT Data'!$F$2:$F$78519,'Branch Summary'!$F210,'GRT Data'!$A$2:$A$78519,'Branch Summary'!$G210,'GRT Data'!$AU$2:$AU$78519,"PQM",'GRT Data'!$CN$2:$CN$78519,1)/I210,"-")</f>
        <v>0.5</v>
      </c>
      <c r="AE210" s="28">
        <f>IFERROR(COUNTIFS('GRT Data'!$F$2:$F$78519,'Branch Summary'!$F210,'GRT Data'!$A$2:$A$78519,'Branch Summary'!$G210,'GRT Data'!$AU$2:$AU$78519,"PQM",'GRT Data'!$CN$2:$CN$78519,2)/I210,"-")</f>
        <v>0</v>
      </c>
      <c r="AF210" s="28">
        <f>IFERROR(COUNTIFS('GRT Data'!$F$2:$F$78519,'Branch Summary'!$F210,'GRT Data'!$A$2:$A$78519,'Branch Summary'!$G210,'GRT Data'!$AU$2:$AU$78519,"PQM",'GRT Data'!$CN$2:$CN$78519,"&gt;"&amp;2)/I210,"-")</f>
        <v>0.125</v>
      </c>
    </row>
    <row r="211" spans="1:32" x14ac:dyDescent="0.35">
      <c r="A211" s="18" t="s">
        <v>826</v>
      </c>
      <c r="B211" s="18" t="s">
        <v>701</v>
      </c>
      <c r="C211" s="18" t="s">
        <v>791</v>
      </c>
      <c r="D211" s="18" t="s">
        <v>567</v>
      </c>
      <c r="E211" s="18" t="s">
        <v>699</v>
      </c>
      <c r="F211" s="19" t="s">
        <v>700</v>
      </c>
      <c r="G211" s="18" t="s">
        <v>701</v>
      </c>
      <c r="H211" s="3">
        <f>COUNTIFS('GRT Data'!$F$2:$F$78519,'Branch Summary'!F211,'GRT Data'!$A$2:$A$78519,'Branch Summary'!G211,'GRT Data'!$AU$2:$AU$78519,"Branch")</f>
        <v>8</v>
      </c>
      <c r="I211" s="3">
        <f>COUNTIFS('GRT Data'!$F$2:$F$78519,'Branch Summary'!F211,'GRT Data'!$A$2:$A$78519,'Branch Summary'!G211,'GRT Data'!$AU$2:$AU$78519,"PQM")</f>
        <v>8</v>
      </c>
      <c r="J211" s="3">
        <f t="shared" si="22"/>
        <v>16</v>
      </c>
      <c r="K211" s="11">
        <f t="shared" si="23"/>
        <v>0.5</v>
      </c>
      <c r="L211" s="3">
        <f ca="1">COUNTIFS('GRT Data'!$F$2:$F$78519,'Branch Summary'!F211,'GRT Data'!$A$2:$A$78519,'Branch Summary'!G211,'GRT Data'!$AU$2:$AU$78519,"Branch",'GRT Data'!$AR$2:$AR$78519,$L$3)</f>
        <v>1</v>
      </c>
      <c r="M211" s="3">
        <f ca="1">COUNTIFS('GRT Data'!$F$2:$F$78519,'Branch Summary'!F211,'GRT Data'!$A$2:$A$78519,'Branch Summary'!G211,'GRT Data'!$AU$2:$AU$78519,"PQM",'GRT Data'!$AR$2:$AR$78519,$L$3)</f>
        <v>1</v>
      </c>
      <c r="N211" s="3">
        <f t="shared" ca="1" si="24"/>
        <v>2</v>
      </c>
      <c r="O211" s="11">
        <f t="shared" ca="1" si="25"/>
        <v>0.5</v>
      </c>
      <c r="P211" s="40">
        <f>COUNTIF('Ujala Plus DB'!$A$2:$A$40166,'Branch Summary'!G211)</f>
        <v>10</v>
      </c>
      <c r="Q211" s="43">
        <f>SUMIF('Ujala Plus DB'!$A$2:$A$40166,'Branch Summary'!G211,'Ujala Plus DB'!$W$2:$W$40166)</f>
        <v>770000</v>
      </c>
      <c r="R211" s="40">
        <f>COUNTIFS('Priority Customer'!$B$2:$B$45498,'Branch Summary'!F211,'Priority Customer'!$D$2:$D$45498,'Branch Summary'!G211,'Priority Customer'!$BD$2:$BD$45498,"&lt;&gt;"&amp;"")</f>
        <v>4</v>
      </c>
      <c r="S211" s="43">
        <f>SUMIFS('Priority Customer'!$L$2:$L$45498,'Priority Customer'!$B$2:$B$45498,'Branch Summary'!F211,'Priority Customer'!$D$2:$D$45498,'Branch Summary'!G211,'Priority Customer'!$BD$2:$BD$45498,"&lt;&gt;"&amp;"")</f>
        <v>290000</v>
      </c>
      <c r="T211" s="40">
        <f ca="1">COUNTIFS('Priority Customer'!$B$2:$B$50000,'Branch Summary'!F211,'Priority Customer'!$D$2:$D$50000,'Branch Summary'!G211,'Priority Customer'!$Q$2:$Q$50000,"FTNR",'Priority Customer'!$Z$2:$Z$50000,"&lt;&gt;"&amp;"",'Priority Customer'!$BK$2:$BK$50000,TEXT(TODAY()-1,"mmm"))</f>
        <v>0</v>
      </c>
      <c r="U211" s="40">
        <f ca="1">COUNTIFS('Priority Customer'!$B$2:$B$50000,'Branch Summary'!F211,'Priority Customer'!$D$2:$D$50000,'Branch Summary'!G211,'Priority Customer'!$Z$2:$Z$50000,"&lt;&gt;"&amp;"",'Priority Customer'!$BK$2:$BK$50000,TEXT(TODAY()-1,"mmm"))</f>
        <v>4</v>
      </c>
      <c r="V211" s="26">
        <f t="shared" ca="1" si="26"/>
        <v>0</v>
      </c>
      <c r="W211" s="3">
        <f>COUNTIFS('FTNR Data'!$F$2:$F$49919,'Branch Summary'!F211,'FTNR Data'!$A$2:$A$49919,'Branch Summary'!G211,'FTNR Data'!$AX$2:$AX$49919,"Branch",'FTNR Data'!$S$2:$S$49919,"FTNR")</f>
        <v>1</v>
      </c>
      <c r="X211" s="3">
        <f>COUNTIFS('FTNR Data'!$F$2:$F$49919,'Branch Summary'!F211,'FTNR Data'!$A$2:$A$49919,'Branch Summary'!G211,'FTNR Data'!$AX$2:$AX$49919,"Branch")</f>
        <v>7</v>
      </c>
      <c r="Y211" s="11">
        <f t="shared" si="27"/>
        <v>0.14285714285714285</v>
      </c>
      <c r="Z211" s="3">
        <f ca="1">COUNTIFS('FTNR Data'!$F$2:$F$49919,'Branch Summary'!F211,'FTNR Data'!$A$2:$A$49919,'Branch Summary'!G211,'FTNR Data'!$AX$2:$AX$49919,"PQM",'FTNR Data'!$S$2:$S$49919,"FTNR")+COUNTIFS('Priority Customer'!$B$2:$B$50000,'Branch Summary'!F211,'Priority Customer'!$D$2:$D$50000,'Branch Summary'!G211,'Priority Customer'!$Q$2:$Q$50000,"FTNR",'Priority Customer'!$Z$2:$Z$50000,"&lt;&gt;"&amp;"",'Priority Customer'!$BK$2:$BK$50000,TEXT(TODAY()-1,"mmm"))</f>
        <v>1</v>
      </c>
      <c r="AA211" s="3">
        <f ca="1">COUNTIFS('FTNR Data'!$F$2:$F$49919,'Branch Summary'!F211,'FTNR Data'!$A$2:$A$49919,'Branch Summary'!G211,'FTNR Data'!$AX$2:$AX$49919,"PQM")+COUNTIFS('Priority Customer'!$B$2:$B$50000,'Branch Summary'!F211,'Priority Customer'!$D$2:$D$50000,'Branch Summary'!G211,'Priority Customer'!$Z$2:$Z$50000,"&lt;&gt;"&amp;"",'Priority Customer'!$BK$2:$BK$50000,TEXT(TODAY()-1,"mmm"))</f>
        <v>12</v>
      </c>
      <c r="AB211" s="11">
        <f t="shared" ca="1" si="28"/>
        <v>8.3333333333333329E-2</v>
      </c>
      <c r="AC211" s="28">
        <f>IFERROR(COUNTIFS('GRT Data'!$F$2:$F$78519,'Branch Summary'!$F211,'GRT Data'!$A$2:$A$78519,'Branch Summary'!$G211,'GRT Data'!$AU$2:$AU$78519,"PQM",'GRT Data'!$CN$2:$CN$78519,0)/I211,"-")</f>
        <v>0.75</v>
      </c>
      <c r="AD211" s="28">
        <f>IFERROR(COUNTIFS('GRT Data'!$F$2:$F$78519,'Branch Summary'!$F211,'GRT Data'!$A$2:$A$78519,'Branch Summary'!$G211,'GRT Data'!$AU$2:$AU$78519,"PQM",'GRT Data'!$CN$2:$CN$78519,1)/I211,"-")</f>
        <v>0.25</v>
      </c>
      <c r="AE211" s="28">
        <f>IFERROR(COUNTIFS('GRT Data'!$F$2:$F$78519,'Branch Summary'!$F211,'GRT Data'!$A$2:$A$78519,'Branch Summary'!$G211,'GRT Data'!$AU$2:$AU$78519,"PQM",'GRT Data'!$CN$2:$CN$78519,2)/I211,"-")</f>
        <v>0</v>
      </c>
      <c r="AF211" s="28">
        <f>IFERROR(COUNTIFS('GRT Data'!$F$2:$F$78519,'Branch Summary'!$F211,'GRT Data'!$A$2:$A$78519,'Branch Summary'!$G211,'GRT Data'!$AU$2:$AU$78519,"PQM",'GRT Data'!$CN$2:$CN$78519,"&gt;"&amp;2)/I211,"-")</f>
        <v>0</v>
      </c>
    </row>
    <row r="212" spans="1:32" x14ac:dyDescent="0.35">
      <c r="A212" s="18" t="s">
        <v>825</v>
      </c>
      <c r="B212" s="18" t="s">
        <v>839</v>
      </c>
      <c r="C212" s="18" t="s">
        <v>789</v>
      </c>
      <c r="D212" s="18" t="s">
        <v>930</v>
      </c>
      <c r="E212" s="18" t="s">
        <v>722</v>
      </c>
      <c r="F212" s="19" t="s">
        <v>723</v>
      </c>
      <c r="G212" s="18" t="s">
        <v>839</v>
      </c>
      <c r="H212" s="3">
        <f>COUNTIFS('GRT Data'!$F$2:$F$78519,'Branch Summary'!F212,'GRT Data'!$A$2:$A$78519,'Branch Summary'!G212,'GRT Data'!$AU$2:$AU$78519,"Branch")</f>
        <v>7</v>
      </c>
      <c r="I212" s="3">
        <f>COUNTIFS('GRT Data'!$F$2:$F$78519,'Branch Summary'!F212,'GRT Data'!$A$2:$A$78519,'Branch Summary'!G212,'GRT Data'!$AU$2:$AU$78519,"PQM")</f>
        <v>6</v>
      </c>
      <c r="J212" s="3">
        <f t="shared" si="22"/>
        <v>13</v>
      </c>
      <c r="K212" s="11">
        <f t="shared" si="23"/>
        <v>0.46153846153846156</v>
      </c>
      <c r="L212" s="3">
        <f ca="1">COUNTIFS('GRT Data'!$F$2:$F$78519,'Branch Summary'!F212,'GRT Data'!$A$2:$A$78519,'Branch Summary'!G212,'GRT Data'!$AU$2:$AU$78519,"Branch",'GRT Data'!$AR$2:$AR$78519,$L$3)</f>
        <v>0</v>
      </c>
      <c r="M212" s="3">
        <f ca="1">COUNTIFS('GRT Data'!$F$2:$F$78519,'Branch Summary'!F212,'GRT Data'!$A$2:$A$78519,'Branch Summary'!G212,'GRT Data'!$AU$2:$AU$78519,"PQM",'GRT Data'!$AR$2:$AR$78519,$L$3)</f>
        <v>3</v>
      </c>
      <c r="N212" s="3">
        <f t="shared" ca="1" si="24"/>
        <v>3</v>
      </c>
      <c r="O212" s="11">
        <f t="shared" ca="1" si="25"/>
        <v>1</v>
      </c>
      <c r="P212" s="40">
        <f>COUNTIF('Ujala Plus DB'!$A$2:$A$40166,'Branch Summary'!G212)</f>
        <v>2</v>
      </c>
      <c r="Q212" s="43">
        <f>SUMIF('Ujala Plus DB'!$A$2:$A$40166,'Branch Summary'!G212,'Ujala Plus DB'!$W$2:$W$40166)</f>
        <v>154000</v>
      </c>
      <c r="R212" s="40">
        <f>COUNTIFS('Priority Customer'!$B$2:$B$45498,'Branch Summary'!F212,'Priority Customer'!$D$2:$D$45498,'Branch Summary'!G212,'Priority Customer'!$BD$2:$BD$45498,"&lt;&gt;"&amp;"")</f>
        <v>0</v>
      </c>
      <c r="S212" s="43">
        <f>SUMIFS('Priority Customer'!$L$2:$L$45498,'Priority Customer'!$B$2:$B$45498,'Branch Summary'!F212,'Priority Customer'!$D$2:$D$45498,'Branch Summary'!G212,'Priority Customer'!$BD$2:$BD$45498,"&lt;&gt;"&amp;"")</f>
        <v>0</v>
      </c>
      <c r="T212" s="40">
        <f ca="1">COUNTIFS('Priority Customer'!$B$2:$B$50000,'Branch Summary'!F212,'Priority Customer'!$D$2:$D$50000,'Branch Summary'!G212,'Priority Customer'!$Q$2:$Q$50000,"FTNR",'Priority Customer'!$Z$2:$Z$50000,"&lt;&gt;"&amp;"",'Priority Customer'!$BK$2:$BK$50000,TEXT(TODAY()-1,"mmm"))</f>
        <v>0</v>
      </c>
      <c r="U212" s="40">
        <f ca="1">COUNTIFS('Priority Customer'!$B$2:$B$50000,'Branch Summary'!F212,'Priority Customer'!$D$2:$D$50000,'Branch Summary'!G212,'Priority Customer'!$Z$2:$Z$50000,"&lt;&gt;"&amp;"",'Priority Customer'!$BK$2:$BK$50000,TEXT(TODAY()-1,"mmm"))</f>
        <v>0</v>
      </c>
      <c r="V212" s="26" t="str">
        <f t="shared" ca="1" si="26"/>
        <v>-</v>
      </c>
      <c r="W212" s="3">
        <f>COUNTIFS('FTNR Data'!$F$2:$F$49919,'Branch Summary'!F212,'FTNR Data'!$A$2:$A$49919,'Branch Summary'!G212,'FTNR Data'!$AX$2:$AX$49919,"Branch",'FTNR Data'!$S$2:$S$49919,"FTNR")</f>
        <v>3</v>
      </c>
      <c r="X212" s="3">
        <f>COUNTIFS('FTNR Data'!$F$2:$F$49919,'Branch Summary'!F212,'FTNR Data'!$A$2:$A$49919,'Branch Summary'!G212,'FTNR Data'!$AX$2:$AX$49919,"Branch")</f>
        <v>7</v>
      </c>
      <c r="Y212" s="11">
        <f t="shared" si="27"/>
        <v>0.42857142857142855</v>
      </c>
      <c r="Z212" s="3">
        <f ca="1">COUNTIFS('FTNR Data'!$F$2:$F$49919,'Branch Summary'!F212,'FTNR Data'!$A$2:$A$49919,'Branch Summary'!G212,'FTNR Data'!$AX$2:$AX$49919,"PQM",'FTNR Data'!$S$2:$S$49919,"FTNR")+COUNTIFS('Priority Customer'!$B$2:$B$50000,'Branch Summary'!F212,'Priority Customer'!$D$2:$D$50000,'Branch Summary'!G212,'Priority Customer'!$Q$2:$Q$50000,"FTNR",'Priority Customer'!$Z$2:$Z$50000,"&lt;&gt;"&amp;"",'Priority Customer'!$BK$2:$BK$50000,TEXT(TODAY()-1,"mmm"))</f>
        <v>2</v>
      </c>
      <c r="AA212" s="3">
        <f ca="1">COUNTIFS('FTNR Data'!$F$2:$F$49919,'Branch Summary'!F212,'FTNR Data'!$A$2:$A$49919,'Branch Summary'!G212,'FTNR Data'!$AX$2:$AX$49919,"PQM")+COUNTIFS('Priority Customer'!$B$2:$B$50000,'Branch Summary'!F212,'Priority Customer'!$D$2:$D$50000,'Branch Summary'!G212,'Priority Customer'!$Z$2:$Z$50000,"&lt;&gt;"&amp;"",'Priority Customer'!$BK$2:$BK$50000,TEXT(TODAY()-1,"mmm"))</f>
        <v>5</v>
      </c>
      <c r="AB212" s="11">
        <f t="shared" ca="1" si="28"/>
        <v>0.4</v>
      </c>
      <c r="AC212" s="28">
        <f>IFERROR(COUNTIFS('GRT Data'!$F$2:$F$78519,'Branch Summary'!$F212,'GRT Data'!$A$2:$A$78519,'Branch Summary'!$G212,'GRT Data'!$AU$2:$AU$78519,"PQM",'GRT Data'!$CN$2:$CN$78519,0)/I212,"-")</f>
        <v>0.5</v>
      </c>
      <c r="AD212" s="28">
        <f>IFERROR(COUNTIFS('GRT Data'!$F$2:$F$78519,'Branch Summary'!$F212,'GRT Data'!$A$2:$A$78519,'Branch Summary'!$G212,'GRT Data'!$AU$2:$AU$78519,"PQM",'GRT Data'!$CN$2:$CN$78519,1)/I212,"-")</f>
        <v>0.33333333333333331</v>
      </c>
      <c r="AE212" s="28">
        <f>IFERROR(COUNTIFS('GRT Data'!$F$2:$F$78519,'Branch Summary'!$F212,'GRT Data'!$A$2:$A$78519,'Branch Summary'!$G212,'GRT Data'!$AU$2:$AU$78519,"PQM",'GRT Data'!$CN$2:$CN$78519,2)/I212,"-")</f>
        <v>0</v>
      </c>
      <c r="AF212" s="28">
        <f>IFERROR(COUNTIFS('GRT Data'!$F$2:$F$78519,'Branch Summary'!$F212,'GRT Data'!$A$2:$A$78519,'Branch Summary'!$G212,'GRT Data'!$AU$2:$AU$78519,"PQM",'GRT Data'!$CN$2:$CN$78519,"&gt;"&amp;2)/I212,"-")</f>
        <v>0.16666666666666666</v>
      </c>
    </row>
    <row r="213" spans="1:32" x14ac:dyDescent="0.35">
      <c r="A213" s="18" t="s">
        <v>824</v>
      </c>
      <c r="B213" s="18" t="s">
        <v>101</v>
      </c>
      <c r="C213" s="18" t="s">
        <v>788</v>
      </c>
      <c r="D213" s="18" t="s">
        <v>302</v>
      </c>
      <c r="E213" s="18" t="s">
        <v>103</v>
      </c>
      <c r="F213" s="19" t="s">
        <v>347</v>
      </c>
      <c r="G213" s="18" t="s">
        <v>115</v>
      </c>
      <c r="H213" s="3">
        <f>COUNTIFS('GRT Data'!$F$2:$F$78519,'Branch Summary'!F213,'GRT Data'!$A$2:$A$78519,'Branch Summary'!G213,'GRT Data'!$AU$2:$AU$78519,"Branch")</f>
        <v>3</v>
      </c>
      <c r="I213" s="3">
        <f>COUNTIFS('GRT Data'!$F$2:$F$78519,'Branch Summary'!F213,'GRT Data'!$A$2:$A$78519,'Branch Summary'!G213,'GRT Data'!$AU$2:$AU$78519,"PQM")</f>
        <v>8</v>
      </c>
      <c r="J213" s="3">
        <f t="shared" si="22"/>
        <v>11</v>
      </c>
      <c r="K213" s="11">
        <f t="shared" si="23"/>
        <v>0.72727272727272729</v>
      </c>
      <c r="L213" s="3">
        <f ca="1">COUNTIFS('GRT Data'!$F$2:$F$78519,'Branch Summary'!F213,'GRT Data'!$A$2:$A$78519,'Branch Summary'!G213,'GRT Data'!$AU$2:$AU$78519,"Branch",'GRT Data'!$AR$2:$AR$78519,$L$3)</f>
        <v>0</v>
      </c>
      <c r="M213" s="3">
        <f ca="1">COUNTIFS('GRT Data'!$F$2:$F$78519,'Branch Summary'!F213,'GRT Data'!$A$2:$A$78519,'Branch Summary'!G213,'GRT Data'!$AU$2:$AU$78519,"PQM",'GRT Data'!$AR$2:$AR$78519,$L$3)</f>
        <v>0</v>
      </c>
      <c r="N213" s="3">
        <f t="shared" ca="1" si="24"/>
        <v>0</v>
      </c>
      <c r="O213" s="11" t="str">
        <f t="shared" ca="1" si="25"/>
        <v>-</v>
      </c>
      <c r="P213" s="40">
        <f>COUNTIF('Ujala Plus DB'!$A$2:$A$40166,'Branch Summary'!G213)</f>
        <v>7</v>
      </c>
      <c r="Q213" s="43">
        <f>SUMIF('Ujala Plus DB'!$A$2:$A$40166,'Branch Summary'!G213,'Ujala Plus DB'!$W$2:$W$40166)</f>
        <v>405000</v>
      </c>
      <c r="R213" s="40">
        <f>COUNTIFS('Priority Customer'!$B$2:$B$45498,'Branch Summary'!F213,'Priority Customer'!$D$2:$D$45498,'Branch Summary'!G213,'Priority Customer'!$BD$2:$BD$45498,"&lt;&gt;"&amp;"")</f>
        <v>0</v>
      </c>
      <c r="S213" s="43">
        <f>SUMIFS('Priority Customer'!$L$2:$L$45498,'Priority Customer'!$B$2:$B$45498,'Branch Summary'!F213,'Priority Customer'!$D$2:$D$45498,'Branch Summary'!G213,'Priority Customer'!$BD$2:$BD$45498,"&lt;&gt;"&amp;"")</f>
        <v>0</v>
      </c>
      <c r="T213" s="40">
        <f ca="1">COUNTIFS('Priority Customer'!$B$2:$B$50000,'Branch Summary'!F213,'Priority Customer'!$D$2:$D$50000,'Branch Summary'!G213,'Priority Customer'!$Q$2:$Q$50000,"FTNR",'Priority Customer'!$Z$2:$Z$50000,"&lt;&gt;"&amp;"",'Priority Customer'!$BK$2:$BK$50000,TEXT(TODAY()-1,"mmm"))</f>
        <v>0</v>
      </c>
      <c r="U213" s="40">
        <f ca="1">COUNTIFS('Priority Customer'!$B$2:$B$50000,'Branch Summary'!F213,'Priority Customer'!$D$2:$D$50000,'Branch Summary'!G213,'Priority Customer'!$Z$2:$Z$50000,"&lt;&gt;"&amp;"",'Priority Customer'!$BK$2:$BK$50000,TEXT(TODAY()-1,"mmm"))</f>
        <v>0</v>
      </c>
      <c r="V213" s="26" t="str">
        <f t="shared" ca="1" si="26"/>
        <v>-</v>
      </c>
      <c r="W213" s="3">
        <f>COUNTIFS('FTNR Data'!$F$2:$F$49919,'Branch Summary'!F213,'FTNR Data'!$A$2:$A$49919,'Branch Summary'!G213,'FTNR Data'!$AX$2:$AX$49919,"Branch",'FTNR Data'!$S$2:$S$49919,"FTNR")</f>
        <v>1</v>
      </c>
      <c r="X213" s="3">
        <f>COUNTIFS('FTNR Data'!$F$2:$F$49919,'Branch Summary'!F213,'FTNR Data'!$A$2:$A$49919,'Branch Summary'!G213,'FTNR Data'!$AX$2:$AX$49919,"Branch")</f>
        <v>3</v>
      </c>
      <c r="Y213" s="11">
        <f t="shared" si="27"/>
        <v>0.33333333333333331</v>
      </c>
      <c r="Z213" s="3">
        <f ca="1">COUNTIFS('FTNR Data'!$F$2:$F$49919,'Branch Summary'!F213,'FTNR Data'!$A$2:$A$49919,'Branch Summary'!G213,'FTNR Data'!$AX$2:$AX$49919,"PQM",'FTNR Data'!$S$2:$S$49919,"FTNR")+COUNTIFS('Priority Customer'!$B$2:$B$50000,'Branch Summary'!F213,'Priority Customer'!$D$2:$D$50000,'Branch Summary'!G213,'Priority Customer'!$Q$2:$Q$50000,"FTNR",'Priority Customer'!$Z$2:$Z$50000,"&lt;&gt;"&amp;"",'Priority Customer'!$BK$2:$BK$50000,TEXT(TODAY()-1,"mmm"))</f>
        <v>1</v>
      </c>
      <c r="AA213" s="3">
        <f ca="1">COUNTIFS('FTNR Data'!$F$2:$F$49919,'Branch Summary'!F213,'FTNR Data'!$A$2:$A$49919,'Branch Summary'!G213,'FTNR Data'!$AX$2:$AX$49919,"PQM")+COUNTIFS('Priority Customer'!$B$2:$B$50000,'Branch Summary'!F213,'Priority Customer'!$D$2:$D$50000,'Branch Summary'!G213,'Priority Customer'!$Z$2:$Z$50000,"&lt;&gt;"&amp;"",'Priority Customer'!$BK$2:$BK$50000,TEXT(TODAY()-1,"mmm"))</f>
        <v>8</v>
      </c>
      <c r="AB213" s="11">
        <f t="shared" ca="1" si="28"/>
        <v>0.125</v>
      </c>
      <c r="AC213" s="28">
        <f>IFERROR(COUNTIFS('GRT Data'!$F$2:$F$78519,'Branch Summary'!$F213,'GRT Data'!$A$2:$A$78519,'Branch Summary'!$G213,'GRT Data'!$AU$2:$AU$78519,"PQM",'GRT Data'!$CN$2:$CN$78519,0)/I213,"-")</f>
        <v>0.25</v>
      </c>
      <c r="AD213" s="28">
        <f>IFERROR(COUNTIFS('GRT Data'!$F$2:$F$78519,'Branch Summary'!$F213,'GRT Data'!$A$2:$A$78519,'Branch Summary'!$G213,'GRT Data'!$AU$2:$AU$78519,"PQM",'GRT Data'!$CN$2:$CN$78519,1)/I213,"-")</f>
        <v>0.5</v>
      </c>
      <c r="AE213" s="28">
        <f>IFERROR(COUNTIFS('GRT Data'!$F$2:$F$78519,'Branch Summary'!$F213,'GRT Data'!$A$2:$A$78519,'Branch Summary'!$G213,'GRT Data'!$AU$2:$AU$78519,"PQM",'GRT Data'!$CN$2:$CN$78519,2)/I213,"-")</f>
        <v>0.25</v>
      </c>
      <c r="AF213" s="28">
        <f>IFERROR(COUNTIFS('GRT Data'!$F$2:$F$78519,'Branch Summary'!$F213,'GRT Data'!$A$2:$A$78519,'Branch Summary'!$G213,'GRT Data'!$AU$2:$AU$78519,"PQM",'GRT Data'!$CN$2:$CN$78519,"&gt;"&amp;2)/I213,"-")</f>
        <v>0</v>
      </c>
    </row>
    <row r="214" spans="1:32" x14ac:dyDescent="0.35">
      <c r="A214" s="18" t="s">
        <v>825</v>
      </c>
      <c r="B214" s="18" t="s">
        <v>80</v>
      </c>
      <c r="C214" s="18" t="s">
        <v>789</v>
      </c>
      <c r="D214" s="18" t="s">
        <v>81</v>
      </c>
      <c r="E214" s="18" t="s">
        <v>895</v>
      </c>
      <c r="F214" s="19" t="s">
        <v>896</v>
      </c>
      <c r="G214" s="18" t="s">
        <v>80</v>
      </c>
      <c r="H214" s="3">
        <f>COUNTIFS('GRT Data'!$F$2:$F$78519,'Branch Summary'!F214,'GRT Data'!$A$2:$A$78519,'Branch Summary'!G214,'GRT Data'!$AU$2:$AU$78519,"Branch")</f>
        <v>6</v>
      </c>
      <c r="I214" s="3">
        <f>COUNTIFS('GRT Data'!$F$2:$F$78519,'Branch Summary'!F214,'GRT Data'!$A$2:$A$78519,'Branch Summary'!G214,'GRT Data'!$AU$2:$AU$78519,"PQM")</f>
        <v>16</v>
      </c>
      <c r="J214" s="3">
        <f t="shared" si="22"/>
        <v>22</v>
      </c>
      <c r="K214" s="11">
        <f t="shared" si="23"/>
        <v>0.72727272727272729</v>
      </c>
      <c r="L214" s="3">
        <f ca="1">COUNTIFS('GRT Data'!$F$2:$F$78519,'Branch Summary'!F214,'GRT Data'!$A$2:$A$78519,'Branch Summary'!G214,'GRT Data'!$AU$2:$AU$78519,"Branch",'GRT Data'!$AR$2:$AR$78519,$L$3)</f>
        <v>2</v>
      </c>
      <c r="M214" s="3">
        <f ca="1">COUNTIFS('GRT Data'!$F$2:$F$78519,'Branch Summary'!F214,'GRT Data'!$A$2:$A$78519,'Branch Summary'!G214,'GRT Data'!$AU$2:$AU$78519,"PQM",'GRT Data'!$AR$2:$AR$78519,$L$3)</f>
        <v>5</v>
      </c>
      <c r="N214" s="3">
        <f t="shared" ca="1" si="24"/>
        <v>7</v>
      </c>
      <c r="O214" s="11">
        <f t="shared" ca="1" si="25"/>
        <v>0.7142857142857143</v>
      </c>
      <c r="P214" s="40">
        <f>COUNTIF('Ujala Plus DB'!$A$2:$A$40166,'Branch Summary'!G214)</f>
        <v>12</v>
      </c>
      <c r="Q214" s="43">
        <f>SUMIF('Ujala Plus DB'!$A$2:$A$40166,'Branch Summary'!G214,'Ujala Plus DB'!$W$2:$W$40166)</f>
        <v>1002000</v>
      </c>
      <c r="R214" s="40">
        <f>COUNTIFS('Priority Customer'!$B$2:$B$45498,'Branch Summary'!F214,'Priority Customer'!$D$2:$D$45498,'Branch Summary'!G214,'Priority Customer'!$BD$2:$BD$45498,"&lt;&gt;"&amp;"")</f>
        <v>4</v>
      </c>
      <c r="S214" s="43">
        <f>SUMIFS('Priority Customer'!$L$2:$L$45498,'Priority Customer'!$B$2:$B$45498,'Branch Summary'!F214,'Priority Customer'!$D$2:$D$45498,'Branch Summary'!G214,'Priority Customer'!$BD$2:$BD$45498,"&lt;&gt;"&amp;"")</f>
        <v>334000</v>
      </c>
      <c r="T214" s="40">
        <f ca="1">COUNTIFS('Priority Customer'!$B$2:$B$50000,'Branch Summary'!F214,'Priority Customer'!$D$2:$D$50000,'Branch Summary'!G214,'Priority Customer'!$Q$2:$Q$50000,"FTNR",'Priority Customer'!$Z$2:$Z$50000,"&lt;&gt;"&amp;"",'Priority Customer'!$BK$2:$BK$50000,TEXT(TODAY()-1,"mmm"))</f>
        <v>0</v>
      </c>
      <c r="U214" s="40">
        <f ca="1">COUNTIFS('Priority Customer'!$B$2:$B$50000,'Branch Summary'!F214,'Priority Customer'!$D$2:$D$50000,'Branch Summary'!G214,'Priority Customer'!$Z$2:$Z$50000,"&lt;&gt;"&amp;"",'Priority Customer'!$BK$2:$BK$50000,TEXT(TODAY()-1,"mmm"))</f>
        <v>5</v>
      </c>
      <c r="V214" s="26">
        <f t="shared" ca="1" si="26"/>
        <v>0</v>
      </c>
      <c r="W214" s="3">
        <f>COUNTIFS('FTNR Data'!$F$2:$F$49919,'Branch Summary'!F214,'FTNR Data'!$A$2:$A$49919,'Branch Summary'!G214,'FTNR Data'!$AX$2:$AX$49919,"Branch",'FTNR Data'!$S$2:$S$49919,"FTNR")</f>
        <v>1</v>
      </c>
      <c r="X214" s="3">
        <f>COUNTIFS('FTNR Data'!$F$2:$F$49919,'Branch Summary'!F214,'FTNR Data'!$A$2:$A$49919,'Branch Summary'!G214,'FTNR Data'!$AX$2:$AX$49919,"Branch")</f>
        <v>5</v>
      </c>
      <c r="Y214" s="11">
        <f t="shared" si="27"/>
        <v>0.2</v>
      </c>
      <c r="Z214" s="3">
        <f ca="1">COUNTIFS('FTNR Data'!$F$2:$F$49919,'Branch Summary'!F214,'FTNR Data'!$A$2:$A$49919,'Branch Summary'!G214,'FTNR Data'!$AX$2:$AX$49919,"PQM",'FTNR Data'!$S$2:$S$49919,"FTNR")+COUNTIFS('Priority Customer'!$B$2:$B$50000,'Branch Summary'!F214,'Priority Customer'!$D$2:$D$50000,'Branch Summary'!G214,'Priority Customer'!$Q$2:$Q$50000,"FTNR",'Priority Customer'!$Z$2:$Z$50000,"&lt;&gt;"&amp;"",'Priority Customer'!$BK$2:$BK$50000,TEXT(TODAY()-1,"mmm"))</f>
        <v>1</v>
      </c>
      <c r="AA214" s="3">
        <f ca="1">COUNTIFS('FTNR Data'!$F$2:$F$49919,'Branch Summary'!F214,'FTNR Data'!$A$2:$A$49919,'Branch Summary'!G214,'FTNR Data'!$AX$2:$AX$49919,"PQM")+COUNTIFS('Priority Customer'!$B$2:$B$50000,'Branch Summary'!F214,'Priority Customer'!$D$2:$D$50000,'Branch Summary'!G214,'Priority Customer'!$Z$2:$Z$50000,"&lt;&gt;"&amp;"",'Priority Customer'!$BK$2:$BK$50000,TEXT(TODAY()-1,"mmm"))</f>
        <v>20</v>
      </c>
      <c r="AB214" s="11">
        <f t="shared" ca="1" si="28"/>
        <v>0.05</v>
      </c>
      <c r="AC214" s="28">
        <f>IFERROR(COUNTIFS('GRT Data'!$F$2:$F$78519,'Branch Summary'!$F214,'GRT Data'!$A$2:$A$78519,'Branch Summary'!$G214,'GRT Data'!$AU$2:$AU$78519,"PQM",'GRT Data'!$CN$2:$CN$78519,0)/I214,"-")</f>
        <v>0.6875</v>
      </c>
      <c r="AD214" s="28">
        <f>IFERROR(COUNTIFS('GRT Data'!$F$2:$F$78519,'Branch Summary'!$F214,'GRT Data'!$A$2:$A$78519,'Branch Summary'!$G214,'GRT Data'!$AU$2:$AU$78519,"PQM",'GRT Data'!$CN$2:$CN$78519,1)/I214,"-")</f>
        <v>0.1875</v>
      </c>
      <c r="AE214" s="28">
        <f>IFERROR(COUNTIFS('GRT Data'!$F$2:$F$78519,'Branch Summary'!$F214,'GRT Data'!$A$2:$A$78519,'Branch Summary'!$G214,'GRT Data'!$AU$2:$AU$78519,"PQM",'GRT Data'!$CN$2:$CN$78519,2)/I214,"-")</f>
        <v>0</v>
      </c>
      <c r="AF214" s="28">
        <f>IFERROR(COUNTIFS('GRT Data'!$F$2:$F$78519,'Branch Summary'!$F214,'GRT Data'!$A$2:$A$78519,'Branch Summary'!$G214,'GRT Data'!$AU$2:$AU$78519,"PQM",'GRT Data'!$CN$2:$CN$78519,"&gt;"&amp;2)/I214,"-")</f>
        <v>0.125</v>
      </c>
    </row>
    <row r="215" spans="1:32" x14ac:dyDescent="0.35">
      <c r="A215" s="18" t="s">
        <v>773</v>
      </c>
      <c r="B215" s="18" t="s">
        <v>15599</v>
      </c>
      <c r="C215" s="18" t="s">
        <v>787</v>
      </c>
      <c r="D215" s="18" t="s">
        <v>358</v>
      </c>
      <c r="E215" s="18" t="s">
        <v>844</v>
      </c>
      <c r="F215" s="19" t="s">
        <v>843</v>
      </c>
      <c r="G215" s="18" t="s">
        <v>842</v>
      </c>
      <c r="H215" s="3">
        <f>COUNTIFS('GRT Data'!$F$2:$F$78519,'Branch Summary'!F215,'GRT Data'!$A$2:$A$78519,'Branch Summary'!G215,'GRT Data'!$AU$2:$AU$78519,"Branch")</f>
        <v>4</v>
      </c>
      <c r="I215" s="3">
        <f>COUNTIFS('GRT Data'!$F$2:$F$78519,'Branch Summary'!F215,'GRT Data'!$A$2:$A$78519,'Branch Summary'!G215,'GRT Data'!$AU$2:$AU$78519,"PQM")</f>
        <v>16</v>
      </c>
      <c r="J215" s="3">
        <f t="shared" si="22"/>
        <v>20</v>
      </c>
      <c r="K215" s="11">
        <f t="shared" si="23"/>
        <v>0.8</v>
      </c>
      <c r="L215" s="3">
        <f ca="1">COUNTIFS('GRT Data'!$F$2:$F$78519,'Branch Summary'!F215,'GRT Data'!$A$2:$A$78519,'Branch Summary'!G215,'GRT Data'!$AU$2:$AU$78519,"Branch",'GRT Data'!$AR$2:$AR$78519,$L$3)</f>
        <v>0</v>
      </c>
      <c r="M215" s="3">
        <f ca="1">COUNTIFS('GRT Data'!$F$2:$F$78519,'Branch Summary'!F215,'GRT Data'!$A$2:$A$78519,'Branch Summary'!G215,'GRT Data'!$AU$2:$AU$78519,"PQM",'GRT Data'!$AR$2:$AR$78519,$L$3)</f>
        <v>8</v>
      </c>
      <c r="N215" s="3">
        <f t="shared" ca="1" si="24"/>
        <v>8</v>
      </c>
      <c r="O215" s="11">
        <f t="shared" ca="1" si="25"/>
        <v>1</v>
      </c>
      <c r="P215" s="40">
        <f>COUNTIF('Ujala Plus DB'!$A$2:$A$40166,'Branch Summary'!G215)</f>
        <v>11</v>
      </c>
      <c r="Q215" s="43">
        <f>SUMIF('Ujala Plus DB'!$A$2:$A$40166,'Branch Summary'!G215,'Ujala Plus DB'!$W$2:$W$40166)</f>
        <v>829000</v>
      </c>
      <c r="R215" s="40">
        <f>COUNTIFS('Priority Customer'!$B$2:$B$45498,'Branch Summary'!F215,'Priority Customer'!$D$2:$D$45498,'Branch Summary'!G215,'Priority Customer'!$BD$2:$BD$45498,"&lt;&gt;"&amp;"")</f>
        <v>3</v>
      </c>
      <c r="S215" s="43">
        <f>SUMIFS('Priority Customer'!$L$2:$L$45498,'Priority Customer'!$B$2:$B$45498,'Branch Summary'!F215,'Priority Customer'!$D$2:$D$45498,'Branch Summary'!G215,'Priority Customer'!$BD$2:$BD$45498,"&lt;&gt;"&amp;"")</f>
        <v>243000</v>
      </c>
      <c r="T215" s="40">
        <f ca="1">COUNTIFS('Priority Customer'!$B$2:$B$50000,'Branch Summary'!F215,'Priority Customer'!$D$2:$D$50000,'Branch Summary'!G215,'Priority Customer'!$Q$2:$Q$50000,"FTNR",'Priority Customer'!$Z$2:$Z$50000,"&lt;&gt;"&amp;"",'Priority Customer'!$BK$2:$BK$50000,TEXT(TODAY()-1,"mmm"))</f>
        <v>0</v>
      </c>
      <c r="U215" s="40">
        <f ca="1">COUNTIFS('Priority Customer'!$B$2:$B$50000,'Branch Summary'!F215,'Priority Customer'!$D$2:$D$50000,'Branch Summary'!G215,'Priority Customer'!$Z$2:$Z$50000,"&lt;&gt;"&amp;"",'Priority Customer'!$BK$2:$BK$50000,TEXT(TODAY()-1,"mmm"))</f>
        <v>3</v>
      </c>
      <c r="V215" s="26">
        <f t="shared" ca="1" si="26"/>
        <v>0</v>
      </c>
      <c r="W215" s="3">
        <f>COUNTIFS('FTNR Data'!$F$2:$F$49919,'Branch Summary'!F215,'FTNR Data'!$A$2:$A$49919,'Branch Summary'!G215,'FTNR Data'!$AX$2:$AX$49919,"Branch",'FTNR Data'!$S$2:$S$49919,"FTNR")</f>
        <v>0</v>
      </c>
      <c r="X215" s="3">
        <f>COUNTIFS('FTNR Data'!$F$2:$F$49919,'Branch Summary'!F215,'FTNR Data'!$A$2:$A$49919,'Branch Summary'!G215,'FTNR Data'!$AX$2:$AX$49919,"Branch")</f>
        <v>4</v>
      </c>
      <c r="Y215" s="11">
        <f t="shared" si="27"/>
        <v>0</v>
      </c>
      <c r="Z215" s="3">
        <f ca="1">COUNTIFS('FTNR Data'!$F$2:$F$49919,'Branch Summary'!F215,'FTNR Data'!$A$2:$A$49919,'Branch Summary'!G215,'FTNR Data'!$AX$2:$AX$49919,"PQM",'FTNR Data'!$S$2:$S$49919,"FTNR")+COUNTIFS('Priority Customer'!$B$2:$B$50000,'Branch Summary'!F215,'Priority Customer'!$D$2:$D$50000,'Branch Summary'!G215,'Priority Customer'!$Q$2:$Q$50000,"FTNR",'Priority Customer'!$Z$2:$Z$50000,"&lt;&gt;"&amp;"",'Priority Customer'!$BK$2:$BK$50000,TEXT(TODAY()-1,"mmm"))</f>
        <v>0</v>
      </c>
      <c r="AA215" s="3">
        <f ca="1">COUNTIFS('FTNR Data'!$F$2:$F$49919,'Branch Summary'!F215,'FTNR Data'!$A$2:$A$49919,'Branch Summary'!G215,'FTNR Data'!$AX$2:$AX$49919,"PQM")+COUNTIFS('Priority Customer'!$B$2:$B$50000,'Branch Summary'!F215,'Priority Customer'!$D$2:$D$50000,'Branch Summary'!G215,'Priority Customer'!$Z$2:$Z$50000,"&lt;&gt;"&amp;"",'Priority Customer'!$BK$2:$BK$50000,TEXT(TODAY()-1,"mmm"))</f>
        <v>15</v>
      </c>
      <c r="AB215" s="11">
        <f t="shared" ca="1" si="28"/>
        <v>0</v>
      </c>
      <c r="AC215" s="28">
        <f>IFERROR(COUNTIFS('GRT Data'!$F$2:$F$78519,'Branch Summary'!$F215,'GRT Data'!$A$2:$A$78519,'Branch Summary'!$G215,'GRT Data'!$AU$2:$AU$78519,"PQM",'GRT Data'!$CN$2:$CN$78519,0)/I215,"-")</f>
        <v>0.9375</v>
      </c>
      <c r="AD215" s="28">
        <f>IFERROR(COUNTIFS('GRT Data'!$F$2:$F$78519,'Branch Summary'!$F215,'GRT Data'!$A$2:$A$78519,'Branch Summary'!$G215,'GRT Data'!$AU$2:$AU$78519,"PQM",'GRT Data'!$CN$2:$CN$78519,1)/I215,"-")</f>
        <v>6.25E-2</v>
      </c>
      <c r="AE215" s="28">
        <f>IFERROR(COUNTIFS('GRT Data'!$F$2:$F$78519,'Branch Summary'!$F215,'GRT Data'!$A$2:$A$78519,'Branch Summary'!$G215,'GRT Data'!$AU$2:$AU$78519,"PQM",'GRT Data'!$CN$2:$CN$78519,2)/I215,"-")</f>
        <v>0</v>
      </c>
      <c r="AF215" s="28">
        <f>IFERROR(COUNTIFS('GRT Data'!$F$2:$F$78519,'Branch Summary'!$F215,'GRT Data'!$A$2:$A$78519,'Branch Summary'!$G215,'GRT Data'!$AU$2:$AU$78519,"PQM",'GRT Data'!$CN$2:$CN$78519,"&gt;"&amp;2)/I215,"-")</f>
        <v>0</v>
      </c>
    </row>
    <row r="216" spans="1:32" x14ac:dyDescent="0.35">
      <c r="A216" s="18" t="s">
        <v>773</v>
      </c>
      <c r="B216" s="18" t="s">
        <v>15609</v>
      </c>
      <c r="C216" s="18" t="s">
        <v>789</v>
      </c>
      <c r="D216" s="18" t="s">
        <v>552</v>
      </c>
      <c r="E216" s="18" t="s">
        <v>928</v>
      </c>
      <c r="F216" s="19" t="s">
        <v>929</v>
      </c>
      <c r="G216" s="18" t="s">
        <v>232</v>
      </c>
      <c r="H216" s="3">
        <f>COUNTIFS('GRT Data'!$F$2:$F$78519,'Branch Summary'!F216,'GRT Data'!$A$2:$A$78519,'Branch Summary'!G216,'GRT Data'!$AU$2:$AU$78519,"Branch")</f>
        <v>4</v>
      </c>
      <c r="I216" s="3">
        <f>COUNTIFS('GRT Data'!$F$2:$F$78519,'Branch Summary'!F216,'GRT Data'!$A$2:$A$78519,'Branch Summary'!G216,'GRT Data'!$AU$2:$AU$78519,"PQM")</f>
        <v>7</v>
      </c>
      <c r="J216" s="3">
        <f t="shared" si="22"/>
        <v>11</v>
      </c>
      <c r="K216" s="11">
        <f t="shared" si="23"/>
        <v>0.63636363636363635</v>
      </c>
      <c r="L216" s="3">
        <f ca="1">COUNTIFS('GRT Data'!$F$2:$F$78519,'Branch Summary'!F216,'GRT Data'!$A$2:$A$78519,'Branch Summary'!G216,'GRT Data'!$AU$2:$AU$78519,"Branch",'GRT Data'!$AR$2:$AR$78519,$L$3)</f>
        <v>0</v>
      </c>
      <c r="M216" s="3">
        <f ca="1">COUNTIFS('GRT Data'!$F$2:$F$78519,'Branch Summary'!F216,'GRT Data'!$A$2:$A$78519,'Branch Summary'!G216,'GRT Data'!$AU$2:$AU$78519,"PQM",'GRT Data'!$AR$2:$AR$78519,$L$3)</f>
        <v>3</v>
      </c>
      <c r="N216" s="3">
        <f t="shared" ca="1" si="24"/>
        <v>3</v>
      </c>
      <c r="O216" s="11">
        <f t="shared" ca="1" si="25"/>
        <v>1</v>
      </c>
      <c r="P216" s="40">
        <f>COUNTIF('Ujala Plus DB'!$A$2:$A$40166,'Branch Summary'!G216)</f>
        <v>2</v>
      </c>
      <c r="Q216" s="43">
        <f>SUMIF('Ujala Plus DB'!$A$2:$A$40166,'Branch Summary'!G216,'Ujala Plus DB'!$W$2:$W$40166)</f>
        <v>180000</v>
      </c>
      <c r="R216" s="40">
        <f>COUNTIFS('Priority Customer'!$B$2:$B$45498,'Branch Summary'!F216,'Priority Customer'!$D$2:$D$45498,'Branch Summary'!G216,'Priority Customer'!$BD$2:$BD$45498,"&lt;&gt;"&amp;"")</f>
        <v>1</v>
      </c>
      <c r="S216" s="43">
        <f>SUMIFS('Priority Customer'!$L$2:$L$45498,'Priority Customer'!$B$2:$B$45498,'Branch Summary'!F216,'Priority Customer'!$D$2:$D$45498,'Branch Summary'!G216,'Priority Customer'!$BD$2:$BD$45498,"&lt;&gt;"&amp;"")</f>
        <v>90000</v>
      </c>
      <c r="T216" s="40">
        <f ca="1">COUNTIFS('Priority Customer'!$B$2:$B$50000,'Branch Summary'!F216,'Priority Customer'!$D$2:$D$50000,'Branch Summary'!G216,'Priority Customer'!$Q$2:$Q$50000,"FTNR",'Priority Customer'!$Z$2:$Z$50000,"&lt;&gt;"&amp;"",'Priority Customer'!$BK$2:$BK$50000,TEXT(TODAY()-1,"mmm"))</f>
        <v>0</v>
      </c>
      <c r="U216" s="40">
        <f ca="1">COUNTIFS('Priority Customer'!$B$2:$B$50000,'Branch Summary'!F216,'Priority Customer'!$D$2:$D$50000,'Branch Summary'!G216,'Priority Customer'!$Z$2:$Z$50000,"&lt;&gt;"&amp;"",'Priority Customer'!$BK$2:$BK$50000,TEXT(TODAY()-1,"mmm"))</f>
        <v>1</v>
      </c>
      <c r="V216" s="26">
        <f t="shared" ca="1" si="26"/>
        <v>0</v>
      </c>
      <c r="W216" s="3">
        <f>COUNTIFS('FTNR Data'!$F$2:$F$49919,'Branch Summary'!F216,'FTNR Data'!$A$2:$A$49919,'Branch Summary'!G216,'FTNR Data'!$AX$2:$AX$49919,"Branch",'FTNR Data'!$S$2:$S$49919,"FTNR")</f>
        <v>1</v>
      </c>
      <c r="X216" s="3">
        <f>COUNTIFS('FTNR Data'!$F$2:$F$49919,'Branch Summary'!F216,'FTNR Data'!$A$2:$A$49919,'Branch Summary'!G216,'FTNR Data'!$AX$2:$AX$49919,"Branch")</f>
        <v>5</v>
      </c>
      <c r="Y216" s="11">
        <f t="shared" si="27"/>
        <v>0.2</v>
      </c>
      <c r="Z216" s="3">
        <f ca="1">COUNTIFS('FTNR Data'!$F$2:$F$49919,'Branch Summary'!F216,'FTNR Data'!$A$2:$A$49919,'Branch Summary'!G216,'FTNR Data'!$AX$2:$AX$49919,"PQM",'FTNR Data'!$S$2:$S$49919,"FTNR")+COUNTIFS('Priority Customer'!$B$2:$B$50000,'Branch Summary'!F216,'Priority Customer'!$D$2:$D$50000,'Branch Summary'!G216,'Priority Customer'!$Q$2:$Q$50000,"FTNR",'Priority Customer'!$Z$2:$Z$50000,"&lt;&gt;"&amp;"",'Priority Customer'!$BK$2:$BK$50000,TEXT(TODAY()-1,"mmm"))</f>
        <v>0</v>
      </c>
      <c r="AA216" s="3">
        <f ca="1">COUNTIFS('FTNR Data'!$F$2:$F$49919,'Branch Summary'!F216,'FTNR Data'!$A$2:$A$49919,'Branch Summary'!G216,'FTNR Data'!$AX$2:$AX$49919,"PQM")+COUNTIFS('Priority Customer'!$B$2:$B$50000,'Branch Summary'!F216,'Priority Customer'!$D$2:$D$50000,'Branch Summary'!G216,'Priority Customer'!$Z$2:$Z$50000,"&lt;&gt;"&amp;"",'Priority Customer'!$BK$2:$BK$50000,TEXT(TODAY()-1,"mmm"))</f>
        <v>8</v>
      </c>
      <c r="AB216" s="11">
        <f t="shared" ca="1" si="28"/>
        <v>0</v>
      </c>
      <c r="AC216" s="28">
        <f>IFERROR(COUNTIFS('GRT Data'!$F$2:$F$78519,'Branch Summary'!$F216,'GRT Data'!$A$2:$A$78519,'Branch Summary'!$G216,'GRT Data'!$AU$2:$AU$78519,"PQM",'GRT Data'!$CN$2:$CN$78519,0)/I216,"-")</f>
        <v>1</v>
      </c>
      <c r="AD216" s="28">
        <f>IFERROR(COUNTIFS('GRT Data'!$F$2:$F$78519,'Branch Summary'!$F216,'GRT Data'!$A$2:$A$78519,'Branch Summary'!$G216,'GRT Data'!$AU$2:$AU$78519,"PQM",'GRT Data'!$CN$2:$CN$78519,1)/I216,"-")</f>
        <v>0</v>
      </c>
      <c r="AE216" s="28">
        <f>IFERROR(COUNTIFS('GRT Data'!$F$2:$F$78519,'Branch Summary'!$F216,'GRT Data'!$A$2:$A$78519,'Branch Summary'!$G216,'GRT Data'!$AU$2:$AU$78519,"PQM",'GRT Data'!$CN$2:$CN$78519,2)/I216,"-")</f>
        <v>0</v>
      </c>
      <c r="AF216" s="28">
        <f>IFERROR(COUNTIFS('GRT Data'!$F$2:$F$78519,'Branch Summary'!$F216,'GRT Data'!$A$2:$A$78519,'Branch Summary'!$G216,'GRT Data'!$AU$2:$AU$78519,"PQM",'GRT Data'!$CN$2:$CN$78519,"&gt;"&amp;2)/I216,"-")</f>
        <v>0</v>
      </c>
    </row>
    <row r="217" spans="1:32" x14ac:dyDescent="0.35">
      <c r="A217" s="18" t="s">
        <v>825</v>
      </c>
      <c r="B217" s="18" t="s">
        <v>15641</v>
      </c>
      <c r="C217" s="18" t="s">
        <v>789</v>
      </c>
      <c r="D217" s="18" t="s">
        <v>81</v>
      </c>
      <c r="E217" s="18" t="s">
        <v>903</v>
      </c>
      <c r="F217" s="19" t="s">
        <v>904</v>
      </c>
      <c r="G217" s="18" t="s">
        <v>204</v>
      </c>
      <c r="H217" s="3">
        <f>COUNTIFS('GRT Data'!$F$2:$F$78519,'Branch Summary'!F217,'GRT Data'!$A$2:$A$78519,'Branch Summary'!G217,'GRT Data'!$AU$2:$AU$78519,"Branch")</f>
        <v>7</v>
      </c>
      <c r="I217" s="3">
        <f>COUNTIFS('GRT Data'!$F$2:$F$78519,'Branch Summary'!F217,'GRT Data'!$A$2:$A$78519,'Branch Summary'!G217,'GRT Data'!$AU$2:$AU$78519,"PQM")</f>
        <v>10</v>
      </c>
      <c r="J217" s="3">
        <f t="shared" si="22"/>
        <v>17</v>
      </c>
      <c r="K217" s="11">
        <f t="shared" si="23"/>
        <v>0.58823529411764708</v>
      </c>
      <c r="L217" s="3">
        <f ca="1">COUNTIFS('GRT Data'!$F$2:$F$78519,'Branch Summary'!F217,'GRT Data'!$A$2:$A$78519,'Branch Summary'!G217,'GRT Data'!$AU$2:$AU$78519,"Branch",'GRT Data'!$AR$2:$AR$78519,$L$3)</f>
        <v>2</v>
      </c>
      <c r="M217" s="3">
        <f ca="1">COUNTIFS('GRT Data'!$F$2:$F$78519,'Branch Summary'!F217,'GRT Data'!$A$2:$A$78519,'Branch Summary'!G217,'GRT Data'!$AU$2:$AU$78519,"PQM",'GRT Data'!$AR$2:$AR$78519,$L$3)</f>
        <v>3</v>
      </c>
      <c r="N217" s="3">
        <f t="shared" ca="1" si="24"/>
        <v>5</v>
      </c>
      <c r="O217" s="11">
        <f t="shared" ca="1" si="25"/>
        <v>0.6</v>
      </c>
      <c r="P217" s="40">
        <f>COUNTIF('Ujala Plus DB'!$A$2:$A$40166,'Branch Summary'!G217)</f>
        <v>9</v>
      </c>
      <c r="Q217" s="43">
        <f>SUMIF('Ujala Plus DB'!$A$2:$A$40166,'Branch Summary'!G217,'Ujala Plus DB'!$W$2:$W$40166)</f>
        <v>630000</v>
      </c>
      <c r="R217" s="40">
        <f>COUNTIFS('Priority Customer'!$B$2:$B$45498,'Branch Summary'!F217,'Priority Customer'!$D$2:$D$45498,'Branch Summary'!G217,'Priority Customer'!$BD$2:$BD$45498,"&lt;&gt;"&amp;"")</f>
        <v>3</v>
      </c>
      <c r="S217" s="43">
        <f>SUMIFS('Priority Customer'!$L$2:$L$45498,'Priority Customer'!$B$2:$B$45498,'Branch Summary'!F217,'Priority Customer'!$D$2:$D$45498,'Branch Summary'!G217,'Priority Customer'!$BD$2:$BD$45498,"&lt;&gt;"&amp;"")</f>
        <v>250000</v>
      </c>
      <c r="T217" s="40">
        <f ca="1">COUNTIFS('Priority Customer'!$B$2:$B$50000,'Branch Summary'!F217,'Priority Customer'!$D$2:$D$50000,'Branch Summary'!G217,'Priority Customer'!$Q$2:$Q$50000,"FTNR",'Priority Customer'!$Z$2:$Z$50000,"&lt;&gt;"&amp;"",'Priority Customer'!$BK$2:$BK$50000,TEXT(TODAY()-1,"mmm"))</f>
        <v>0</v>
      </c>
      <c r="U217" s="40">
        <f ca="1">COUNTIFS('Priority Customer'!$B$2:$B$50000,'Branch Summary'!F217,'Priority Customer'!$D$2:$D$50000,'Branch Summary'!G217,'Priority Customer'!$Z$2:$Z$50000,"&lt;&gt;"&amp;"",'Priority Customer'!$BK$2:$BK$50000,TEXT(TODAY()-1,"mmm"))</f>
        <v>3</v>
      </c>
      <c r="V217" s="26">
        <f t="shared" ca="1" si="26"/>
        <v>0</v>
      </c>
      <c r="W217" s="3">
        <f>COUNTIFS('FTNR Data'!$F$2:$F$49919,'Branch Summary'!F217,'FTNR Data'!$A$2:$A$49919,'Branch Summary'!G217,'FTNR Data'!$AX$2:$AX$49919,"Branch",'FTNR Data'!$S$2:$S$49919,"FTNR")</f>
        <v>1</v>
      </c>
      <c r="X217" s="3">
        <f>COUNTIFS('FTNR Data'!$F$2:$F$49919,'Branch Summary'!F217,'FTNR Data'!$A$2:$A$49919,'Branch Summary'!G217,'FTNR Data'!$AX$2:$AX$49919,"Branch")</f>
        <v>7</v>
      </c>
      <c r="Y217" s="11">
        <f t="shared" si="27"/>
        <v>0.14285714285714285</v>
      </c>
      <c r="Z217" s="3">
        <f ca="1">COUNTIFS('FTNR Data'!$F$2:$F$49919,'Branch Summary'!F217,'FTNR Data'!$A$2:$A$49919,'Branch Summary'!G217,'FTNR Data'!$AX$2:$AX$49919,"PQM",'FTNR Data'!$S$2:$S$49919,"FTNR")+COUNTIFS('Priority Customer'!$B$2:$B$50000,'Branch Summary'!F217,'Priority Customer'!$D$2:$D$50000,'Branch Summary'!G217,'Priority Customer'!$Q$2:$Q$50000,"FTNR",'Priority Customer'!$Z$2:$Z$50000,"&lt;&gt;"&amp;"",'Priority Customer'!$BK$2:$BK$50000,TEXT(TODAY()-1,"mmm"))</f>
        <v>1</v>
      </c>
      <c r="AA217" s="3">
        <f ca="1">COUNTIFS('FTNR Data'!$F$2:$F$49919,'Branch Summary'!F217,'FTNR Data'!$A$2:$A$49919,'Branch Summary'!G217,'FTNR Data'!$AX$2:$AX$49919,"PQM")+COUNTIFS('Priority Customer'!$B$2:$B$50000,'Branch Summary'!F217,'Priority Customer'!$D$2:$D$50000,'Branch Summary'!G217,'Priority Customer'!$Z$2:$Z$50000,"&lt;&gt;"&amp;"",'Priority Customer'!$BK$2:$BK$50000,TEXT(TODAY()-1,"mmm"))</f>
        <v>13</v>
      </c>
      <c r="AB217" s="11">
        <f t="shared" ca="1" si="28"/>
        <v>7.6923076923076927E-2</v>
      </c>
      <c r="AC217" s="28">
        <f>IFERROR(COUNTIFS('GRT Data'!$F$2:$F$78519,'Branch Summary'!$F217,'GRT Data'!$A$2:$A$78519,'Branch Summary'!$G217,'GRT Data'!$AU$2:$AU$78519,"PQM",'GRT Data'!$CN$2:$CN$78519,0)/I217,"-")</f>
        <v>0.2</v>
      </c>
      <c r="AD217" s="28">
        <f>IFERROR(COUNTIFS('GRT Data'!$F$2:$F$78519,'Branch Summary'!$F217,'GRT Data'!$A$2:$A$78519,'Branch Summary'!$G217,'GRT Data'!$AU$2:$AU$78519,"PQM",'GRT Data'!$CN$2:$CN$78519,1)/I217,"-")</f>
        <v>0.5</v>
      </c>
      <c r="AE217" s="28">
        <f>IFERROR(COUNTIFS('GRT Data'!$F$2:$F$78519,'Branch Summary'!$F217,'GRT Data'!$A$2:$A$78519,'Branch Summary'!$G217,'GRT Data'!$AU$2:$AU$78519,"PQM",'GRT Data'!$CN$2:$CN$78519,2)/I217,"-")</f>
        <v>0</v>
      </c>
      <c r="AF217" s="28">
        <f>IFERROR(COUNTIFS('GRT Data'!$F$2:$F$78519,'Branch Summary'!$F217,'GRT Data'!$A$2:$A$78519,'Branch Summary'!$G217,'GRT Data'!$AU$2:$AU$78519,"PQM",'GRT Data'!$CN$2:$CN$78519,"&gt;"&amp;2)/I217,"-")</f>
        <v>0.3</v>
      </c>
    </row>
    <row r="218" spans="1:32" x14ac:dyDescent="0.35">
      <c r="A218" s="18" t="s">
        <v>825</v>
      </c>
      <c r="B218" s="18" t="s">
        <v>15641</v>
      </c>
      <c r="C218" s="18" t="s">
        <v>789</v>
      </c>
      <c r="D218" s="18" t="s">
        <v>81</v>
      </c>
      <c r="E218" s="18" t="s">
        <v>840</v>
      </c>
      <c r="F218" s="19" t="s">
        <v>897</v>
      </c>
      <c r="G218" s="18" t="s">
        <v>208</v>
      </c>
      <c r="H218" s="3">
        <f>COUNTIFS('GRT Data'!$F$2:$F$78519,'Branch Summary'!F218,'GRT Data'!$A$2:$A$78519,'Branch Summary'!G218,'GRT Data'!$AU$2:$AU$78519,"Branch")</f>
        <v>13</v>
      </c>
      <c r="I218" s="3">
        <f>COUNTIFS('GRT Data'!$F$2:$F$78519,'Branch Summary'!F218,'GRT Data'!$A$2:$A$78519,'Branch Summary'!G218,'GRT Data'!$AU$2:$AU$78519,"PQM")</f>
        <v>5</v>
      </c>
      <c r="J218" s="3">
        <f t="shared" si="22"/>
        <v>18</v>
      </c>
      <c r="K218" s="11">
        <f t="shared" si="23"/>
        <v>0.27777777777777779</v>
      </c>
      <c r="L218" s="3">
        <f ca="1">COUNTIFS('GRT Data'!$F$2:$F$78519,'Branch Summary'!F218,'GRT Data'!$A$2:$A$78519,'Branch Summary'!G218,'GRT Data'!$AU$2:$AU$78519,"Branch",'GRT Data'!$AR$2:$AR$78519,$L$3)</f>
        <v>6</v>
      </c>
      <c r="M218" s="3">
        <f ca="1">COUNTIFS('GRT Data'!$F$2:$F$78519,'Branch Summary'!F218,'GRT Data'!$A$2:$A$78519,'Branch Summary'!G218,'GRT Data'!$AU$2:$AU$78519,"PQM",'GRT Data'!$AR$2:$AR$78519,$L$3)</f>
        <v>1</v>
      </c>
      <c r="N218" s="3">
        <f t="shared" ca="1" si="24"/>
        <v>7</v>
      </c>
      <c r="O218" s="11">
        <f t="shared" ca="1" si="25"/>
        <v>0.14285714285714285</v>
      </c>
      <c r="P218" s="40">
        <f>COUNTIF('Ujala Plus DB'!$A$2:$A$40166,'Branch Summary'!G218)</f>
        <v>13</v>
      </c>
      <c r="Q218" s="43">
        <f>SUMIF('Ujala Plus DB'!$A$2:$A$40166,'Branch Summary'!G218,'Ujala Plus DB'!$W$2:$W$40166)</f>
        <v>967000</v>
      </c>
      <c r="R218" s="40">
        <f>COUNTIFS('Priority Customer'!$B$2:$B$45498,'Branch Summary'!F218,'Priority Customer'!$D$2:$D$45498,'Branch Summary'!G218,'Priority Customer'!$BD$2:$BD$45498,"&lt;&gt;"&amp;"")</f>
        <v>6</v>
      </c>
      <c r="S218" s="43">
        <f>SUMIFS('Priority Customer'!$L$2:$L$45498,'Priority Customer'!$B$2:$B$45498,'Branch Summary'!F218,'Priority Customer'!$D$2:$D$45498,'Branch Summary'!G218,'Priority Customer'!$BD$2:$BD$45498,"&lt;&gt;"&amp;"")</f>
        <v>487000</v>
      </c>
      <c r="T218" s="40">
        <f ca="1">COUNTIFS('Priority Customer'!$B$2:$B$50000,'Branch Summary'!F218,'Priority Customer'!$D$2:$D$50000,'Branch Summary'!G218,'Priority Customer'!$Q$2:$Q$50000,"FTNR",'Priority Customer'!$Z$2:$Z$50000,"&lt;&gt;"&amp;"",'Priority Customer'!$BK$2:$BK$50000,TEXT(TODAY()-1,"mmm"))</f>
        <v>0</v>
      </c>
      <c r="U218" s="40">
        <f ca="1">COUNTIFS('Priority Customer'!$B$2:$B$50000,'Branch Summary'!F218,'Priority Customer'!$D$2:$D$50000,'Branch Summary'!G218,'Priority Customer'!$Z$2:$Z$50000,"&lt;&gt;"&amp;"",'Priority Customer'!$BK$2:$BK$50000,TEXT(TODAY()-1,"mmm"))</f>
        <v>6</v>
      </c>
      <c r="V218" s="26">
        <f t="shared" ca="1" si="26"/>
        <v>0</v>
      </c>
      <c r="W218" s="3">
        <f>COUNTIFS('FTNR Data'!$F$2:$F$49919,'Branch Summary'!F218,'FTNR Data'!$A$2:$A$49919,'Branch Summary'!G218,'FTNR Data'!$AX$2:$AX$49919,"Branch",'FTNR Data'!$S$2:$S$49919,"FTNR")</f>
        <v>5</v>
      </c>
      <c r="X218" s="3">
        <f>COUNTIFS('FTNR Data'!$F$2:$F$49919,'Branch Summary'!F218,'FTNR Data'!$A$2:$A$49919,'Branch Summary'!G218,'FTNR Data'!$AX$2:$AX$49919,"Branch")</f>
        <v>13</v>
      </c>
      <c r="Y218" s="11">
        <f t="shared" si="27"/>
        <v>0.38461538461538464</v>
      </c>
      <c r="Z218" s="3">
        <f ca="1">COUNTIFS('FTNR Data'!$F$2:$F$49919,'Branch Summary'!F218,'FTNR Data'!$A$2:$A$49919,'Branch Summary'!G218,'FTNR Data'!$AX$2:$AX$49919,"PQM",'FTNR Data'!$S$2:$S$49919,"FTNR")+COUNTIFS('Priority Customer'!$B$2:$B$50000,'Branch Summary'!F218,'Priority Customer'!$D$2:$D$50000,'Branch Summary'!G218,'Priority Customer'!$Q$2:$Q$50000,"FTNR",'Priority Customer'!$Z$2:$Z$50000,"&lt;&gt;"&amp;"",'Priority Customer'!$BK$2:$BK$50000,TEXT(TODAY()-1,"mmm"))</f>
        <v>0</v>
      </c>
      <c r="AA218" s="3">
        <f ca="1">COUNTIFS('FTNR Data'!$F$2:$F$49919,'Branch Summary'!F218,'FTNR Data'!$A$2:$A$49919,'Branch Summary'!G218,'FTNR Data'!$AX$2:$AX$49919,"PQM")+COUNTIFS('Priority Customer'!$B$2:$B$50000,'Branch Summary'!F218,'Priority Customer'!$D$2:$D$50000,'Branch Summary'!G218,'Priority Customer'!$Z$2:$Z$50000,"&lt;&gt;"&amp;"",'Priority Customer'!$BK$2:$BK$50000,TEXT(TODAY()-1,"mmm"))</f>
        <v>10</v>
      </c>
      <c r="AB218" s="11">
        <f t="shared" ca="1" si="28"/>
        <v>0</v>
      </c>
      <c r="AC218" s="28">
        <f>IFERROR(COUNTIFS('GRT Data'!$F$2:$F$78519,'Branch Summary'!$F218,'GRT Data'!$A$2:$A$78519,'Branch Summary'!$G218,'GRT Data'!$AU$2:$AU$78519,"PQM",'GRT Data'!$CN$2:$CN$78519,0)/I218,"-")</f>
        <v>1</v>
      </c>
      <c r="AD218" s="28">
        <f>IFERROR(COUNTIFS('GRT Data'!$F$2:$F$78519,'Branch Summary'!$F218,'GRT Data'!$A$2:$A$78519,'Branch Summary'!$G218,'GRT Data'!$AU$2:$AU$78519,"PQM",'GRT Data'!$CN$2:$CN$78519,1)/I218,"-")</f>
        <v>0</v>
      </c>
      <c r="AE218" s="28">
        <f>IFERROR(COUNTIFS('GRT Data'!$F$2:$F$78519,'Branch Summary'!$F218,'GRT Data'!$A$2:$A$78519,'Branch Summary'!$G218,'GRT Data'!$AU$2:$AU$78519,"PQM",'GRT Data'!$CN$2:$CN$78519,2)/I218,"-")</f>
        <v>0</v>
      </c>
      <c r="AF218" s="28">
        <f>IFERROR(COUNTIFS('GRT Data'!$F$2:$F$78519,'Branch Summary'!$F218,'GRT Data'!$A$2:$A$78519,'Branch Summary'!$G218,'GRT Data'!$AU$2:$AU$78519,"PQM",'GRT Data'!$CN$2:$CN$78519,"&gt;"&amp;2)/I218,"-")</f>
        <v>0</v>
      </c>
    </row>
    <row r="219" spans="1:32" x14ac:dyDescent="0.35">
      <c r="A219" s="18" t="s">
        <v>773</v>
      </c>
      <c r="B219" s="18" t="s">
        <v>714</v>
      </c>
      <c r="C219" s="18" t="s">
        <v>784</v>
      </c>
      <c r="D219" s="18" t="s">
        <v>135</v>
      </c>
      <c r="E219" s="18" t="s">
        <v>385</v>
      </c>
      <c r="F219" s="19" t="s">
        <v>386</v>
      </c>
      <c r="G219" s="18" t="s">
        <v>144</v>
      </c>
      <c r="H219" s="3">
        <f>COUNTIFS('GRT Data'!$F$2:$F$78519,'Branch Summary'!F219,'GRT Data'!$A$2:$A$78519,'Branch Summary'!G219,'GRT Data'!$AU$2:$AU$78519,"Branch")</f>
        <v>3</v>
      </c>
      <c r="I219" s="3">
        <f>COUNTIFS('GRT Data'!$F$2:$F$78519,'Branch Summary'!F219,'GRT Data'!$A$2:$A$78519,'Branch Summary'!G219,'GRT Data'!$AU$2:$AU$78519,"PQM")</f>
        <v>13</v>
      </c>
      <c r="J219" s="3">
        <f t="shared" si="22"/>
        <v>16</v>
      </c>
      <c r="K219" s="11">
        <f t="shared" si="23"/>
        <v>0.8125</v>
      </c>
      <c r="L219" s="3">
        <f ca="1">COUNTIFS('GRT Data'!$F$2:$F$78519,'Branch Summary'!F219,'GRT Data'!$A$2:$A$78519,'Branch Summary'!G219,'GRT Data'!$AU$2:$AU$78519,"Branch",'GRT Data'!$AR$2:$AR$78519,$L$3)</f>
        <v>0</v>
      </c>
      <c r="M219" s="3">
        <f ca="1">COUNTIFS('GRT Data'!$F$2:$F$78519,'Branch Summary'!F219,'GRT Data'!$A$2:$A$78519,'Branch Summary'!G219,'GRT Data'!$AU$2:$AU$78519,"PQM",'GRT Data'!$AR$2:$AR$78519,$L$3)</f>
        <v>2</v>
      </c>
      <c r="N219" s="3">
        <f t="shared" ca="1" si="24"/>
        <v>2</v>
      </c>
      <c r="O219" s="11">
        <f t="shared" ca="1" si="25"/>
        <v>1</v>
      </c>
      <c r="P219" s="40">
        <f>COUNTIF('Ujala Plus DB'!$A$2:$A$40166,'Branch Summary'!G219)</f>
        <v>8</v>
      </c>
      <c r="Q219" s="43">
        <f>SUMIF('Ujala Plus DB'!$A$2:$A$40166,'Branch Summary'!G219,'Ujala Plus DB'!$W$2:$W$40166)</f>
        <v>630000</v>
      </c>
      <c r="R219" s="40">
        <f>COUNTIFS('Priority Customer'!$B$2:$B$45498,'Branch Summary'!F219,'Priority Customer'!$D$2:$D$45498,'Branch Summary'!G219,'Priority Customer'!$BD$2:$BD$45498,"&lt;&gt;"&amp;"")</f>
        <v>5</v>
      </c>
      <c r="S219" s="43">
        <f>SUMIFS('Priority Customer'!$L$2:$L$45498,'Priority Customer'!$B$2:$B$45498,'Branch Summary'!F219,'Priority Customer'!$D$2:$D$45498,'Branch Summary'!G219,'Priority Customer'!$BD$2:$BD$45498,"&lt;&gt;"&amp;"")</f>
        <v>386000</v>
      </c>
      <c r="T219" s="40">
        <f ca="1">COUNTIFS('Priority Customer'!$B$2:$B$50000,'Branch Summary'!F219,'Priority Customer'!$D$2:$D$50000,'Branch Summary'!G219,'Priority Customer'!$Q$2:$Q$50000,"FTNR",'Priority Customer'!$Z$2:$Z$50000,"&lt;&gt;"&amp;"",'Priority Customer'!$BK$2:$BK$50000,TEXT(TODAY()-1,"mmm"))</f>
        <v>1</v>
      </c>
      <c r="U219" s="40">
        <f ca="1">COUNTIFS('Priority Customer'!$B$2:$B$50000,'Branch Summary'!F219,'Priority Customer'!$D$2:$D$50000,'Branch Summary'!G219,'Priority Customer'!$Z$2:$Z$50000,"&lt;&gt;"&amp;"",'Priority Customer'!$BK$2:$BK$50000,TEXT(TODAY()-1,"mmm"))</f>
        <v>6</v>
      </c>
      <c r="V219" s="26">
        <f t="shared" ca="1" si="26"/>
        <v>0.16666666666666666</v>
      </c>
      <c r="W219" s="3">
        <f>COUNTIFS('FTNR Data'!$F$2:$F$49919,'Branch Summary'!F219,'FTNR Data'!$A$2:$A$49919,'Branch Summary'!G219,'FTNR Data'!$AX$2:$AX$49919,"Branch",'FTNR Data'!$S$2:$S$49919,"FTNR")</f>
        <v>1</v>
      </c>
      <c r="X219" s="3">
        <f>COUNTIFS('FTNR Data'!$F$2:$F$49919,'Branch Summary'!F219,'FTNR Data'!$A$2:$A$49919,'Branch Summary'!G219,'FTNR Data'!$AX$2:$AX$49919,"Branch")</f>
        <v>3</v>
      </c>
      <c r="Y219" s="11">
        <f t="shared" si="27"/>
        <v>0.33333333333333331</v>
      </c>
      <c r="Z219" s="3">
        <f ca="1">COUNTIFS('FTNR Data'!$F$2:$F$49919,'Branch Summary'!F219,'FTNR Data'!$A$2:$A$49919,'Branch Summary'!G219,'FTNR Data'!$AX$2:$AX$49919,"PQM",'FTNR Data'!$S$2:$S$49919,"FTNR")+COUNTIFS('Priority Customer'!$B$2:$B$50000,'Branch Summary'!F219,'Priority Customer'!$D$2:$D$50000,'Branch Summary'!G219,'Priority Customer'!$Q$2:$Q$50000,"FTNR",'Priority Customer'!$Z$2:$Z$50000,"&lt;&gt;"&amp;"",'Priority Customer'!$BK$2:$BK$50000,TEXT(TODAY()-1,"mmm"))</f>
        <v>1</v>
      </c>
      <c r="AA219" s="3">
        <f ca="1">COUNTIFS('FTNR Data'!$F$2:$F$49919,'Branch Summary'!F219,'FTNR Data'!$A$2:$A$49919,'Branch Summary'!G219,'FTNR Data'!$AX$2:$AX$49919,"PQM")+COUNTIFS('Priority Customer'!$B$2:$B$50000,'Branch Summary'!F219,'Priority Customer'!$D$2:$D$50000,'Branch Summary'!G219,'Priority Customer'!$Z$2:$Z$50000,"&lt;&gt;"&amp;"",'Priority Customer'!$BK$2:$BK$50000,TEXT(TODAY()-1,"mmm"))</f>
        <v>19</v>
      </c>
      <c r="AB219" s="11">
        <f t="shared" ca="1" si="28"/>
        <v>5.2631578947368418E-2</v>
      </c>
      <c r="AC219" s="28">
        <f>IFERROR(COUNTIFS('GRT Data'!$F$2:$F$78519,'Branch Summary'!$F219,'GRT Data'!$A$2:$A$78519,'Branch Summary'!$G219,'GRT Data'!$AU$2:$AU$78519,"PQM",'GRT Data'!$CN$2:$CN$78519,0)/I219,"-")</f>
        <v>0.76923076923076927</v>
      </c>
      <c r="AD219" s="28">
        <f>IFERROR(COUNTIFS('GRT Data'!$F$2:$F$78519,'Branch Summary'!$F219,'GRT Data'!$A$2:$A$78519,'Branch Summary'!$G219,'GRT Data'!$AU$2:$AU$78519,"PQM",'GRT Data'!$CN$2:$CN$78519,1)/I219,"-")</f>
        <v>0.15384615384615385</v>
      </c>
      <c r="AE219" s="28">
        <f>IFERROR(COUNTIFS('GRT Data'!$F$2:$F$78519,'Branch Summary'!$F219,'GRT Data'!$A$2:$A$78519,'Branch Summary'!$G219,'GRT Data'!$AU$2:$AU$78519,"PQM",'GRT Data'!$CN$2:$CN$78519,2)/I219,"-")</f>
        <v>7.6923076923076927E-2</v>
      </c>
      <c r="AF219" s="28">
        <f>IFERROR(COUNTIFS('GRT Data'!$F$2:$F$78519,'Branch Summary'!$F219,'GRT Data'!$A$2:$A$78519,'Branch Summary'!$G219,'GRT Data'!$AU$2:$AU$78519,"PQM",'GRT Data'!$CN$2:$CN$78519,"&gt;"&amp;2)/I219,"-")</f>
        <v>0</v>
      </c>
    </row>
    <row r="220" spans="1:32" x14ac:dyDescent="0.35">
      <c r="A220" s="18" t="s">
        <v>826</v>
      </c>
      <c r="B220" s="18" t="s">
        <v>15602</v>
      </c>
      <c r="C220" s="18" t="s">
        <v>778</v>
      </c>
      <c r="D220" s="18" t="s">
        <v>828</v>
      </c>
      <c r="E220" s="18" t="s">
        <v>519</v>
      </c>
      <c r="F220" s="19" t="s">
        <v>520</v>
      </c>
      <c r="G220" s="18" t="s">
        <v>212</v>
      </c>
      <c r="H220" s="3">
        <f>COUNTIFS('GRT Data'!$F$2:$F$78519,'Branch Summary'!F220,'GRT Data'!$A$2:$A$78519,'Branch Summary'!G220,'GRT Data'!$AU$2:$AU$78519,"Branch")</f>
        <v>0</v>
      </c>
      <c r="I220" s="3">
        <f>COUNTIFS('GRT Data'!$F$2:$F$78519,'Branch Summary'!F220,'GRT Data'!$A$2:$A$78519,'Branch Summary'!G220,'GRT Data'!$AU$2:$AU$78519,"PQM")</f>
        <v>6</v>
      </c>
      <c r="J220" s="3">
        <f t="shared" si="22"/>
        <v>6</v>
      </c>
      <c r="K220" s="11">
        <f t="shared" si="23"/>
        <v>1</v>
      </c>
      <c r="L220" s="3">
        <f ca="1">COUNTIFS('GRT Data'!$F$2:$F$78519,'Branch Summary'!F220,'GRT Data'!$A$2:$A$78519,'Branch Summary'!G220,'GRT Data'!$AU$2:$AU$78519,"Branch",'GRT Data'!$AR$2:$AR$78519,$L$3)</f>
        <v>0</v>
      </c>
      <c r="M220" s="3">
        <f ca="1">COUNTIFS('GRT Data'!$F$2:$F$78519,'Branch Summary'!F220,'GRT Data'!$A$2:$A$78519,'Branch Summary'!G220,'GRT Data'!$AU$2:$AU$78519,"PQM",'GRT Data'!$AR$2:$AR$78519,$L$3)</f>
        <v>1</v>
      </c>
      <c r="N220" s="3">
        <f t="shared" ca="1" si="24"/>
        <v>1</v>
      </c>
      <c r="O220" s="11">
        <f t="shared" ca="1" si="25"/>
        <v>1</v>
      </c>
      <c r="P220" s="40">
        <f>COUNTIF('Ujala Plus DB'!$A$2:$A$40166,'Branch Summary'!G220)</f>
        <v>1</v>
      </c>
      <c r="Q220" s="43">
        <f>SUMIF('Ujala Plus DB'!$A$2:$A$40166,'Branch Summary'!G220,'Ujala Plus DB'!$W$2:$W$40166)</f>
        <v>40000</v>
      </c>
      <c r="R220" s="40">
        <f>COUNTIFS('Priority Customer'!$B$2:$B$45498,'Branch Summary'!F220,'Priority Customer'!$D$2:$D$45498,'Branch Summary'!G220,'Priority Customer'!$BD$2:$BD$45498,"&lt;&gt;"&amp;"")</f>
        <v>1</v>
      </c>
      <c r="S220" s="43">
        <f>SUMIFS('Priority Customer'!$L$2:$L$45498,'Priority Customer'!$B$2:$B$45498,'Branch Summary'!F220,'Priority Customer'!$D$2:$D$45498,'Branch Summary'!G220,'Priority Customer'!$BD$2:$BD$45498,"&lt;&gt;"&amp;"")</f>
        <v>40000</v>
      </c>
      <c r="T220" s="40">
        <f ca="1">COUNTIFS('Priority Customer'!$B$2:$B$50000,'Branch Summary'!F220,'Priority Customer'!$D$2:$D$50000,'Branch Summary'!G220,'Priority Customer'!$Q$2:$Q$50000,"FTNR",'Priority Customer'!$Z$2:$Z$50000,"&lt;&gt;"&amp;"",'Priority Customer'!$BK$2:$BK$50000,TEXT(TODAY()-1,"mmm"))</f>
        <v>0</v>
      </c>
      <c r="U220" s="40">
        <f ca="1">COUNTIFS('Priority Customer'!$B$2:$B$50000,'Branch Summary'!F220,'Priority Customer'!$D$2:$D$50000,'Branch Summary'!G220,'Priority Customer'!$Z$2:$Z$50000,"&lt;&gt;"&amp;"",'Priority Customer'!$BK$2:$BK$50000,TEXT(TODAY()-1,"mmm"))</f>
        <v>5</v>
      </c>
      <c r="V220" s="26">
        <f t="shared" ca="1" si="26"/>
        <v>0</v>
      </c>
      <c r="W220" s="3">
        <f>COUNTIFS('FTNR Data'!$F$2:$F$49919,'Branch Summary'!F220,'FTNR Data'!$A$2:$A$49919,'Branch Summary'!G220,'FTNR Data'!$AX$2:$AX$49919,"Branch",'FTNR Data'!$S$2:$S$49919,"FTNR")</f>
        <v>0</v>
      </c>
      <c r="X220" s="3">
        <f>COUNTIFS('FTNR Data'!$F$2:$F$49919,'Branch Summary'!F220,'FTNR Data'!$A$2:$A$49919,'Branch Summary'!G220,'FTNR Data'!$AX$2:$AX$49919,"Branch")</f>
        <v>0</v>
      </c>
      <c r="Y220" s="11" t="str">
        <f t="shared" si="27"/>
        <v>-</v>
      </c>
      <c r="Z220" s="3">
        <f ca="1">COUNTIFS('FTNR Data'!$F$2:$F$49919,'Branch Summary'!F220,'FTNR Data'!$A$2:$A$49919,'Branch Summary'!G220,'FTNR Data'!$AX$2:$AX$49919,"PQM",'FTNR Data'!$S$2:$S$49919,"FTNR")+COUNTIFS('Priority Customer'!$B$2:$B$50000,'Branch Summary'!F220,'Priority Customer'!$D$2:$D$50000,'Branch Summary'!G220,'Priority Customer'!$Q$2:$Q$50000,"FTNR",'Priority Customer'!$Z$2:$Z$50000,"&lt;&gt;"&amp;"",'Priority Customer'!$BK$2:$BK$50000,TEXT(TODAY()-1,"mmm"))</f>
        <v>0</v>
      </c>
      <c r="AA220" s="3">
        <f ca="1">COUNTIFS('FTNR Data'!$F$2:$F$49919,'Branch Summary'!F220,'FTNR Data'!$A$2:$A$49919,'Branch Summary'!G220,'FTNR Data'!$AX$2:$AX$49919,"PQM")+COUNTIFS('Priority Customer'!$B$2:$B$50000,'Branch Summary'!F220,'Priority Customer'!$D$2:$D$50000,'Branch Summary'!G220,'Priority Customer'!$Z$2:$Z$50000,"&lt;&gt;"&amp;"",'Priority Customer'!$BK$2:$BK$50000,TEXT(TODAY()-1,"mmm"))</f>
        <v>11</v>
      </c>
      <c r="AB220" s="11">
        <f t="shared" ca="1" si="28"/>
        <v>0</v>
      </c>
      <c r="AC220" s="28">
        <f>IFERROR(COUNTIFS('GRT Data'!$F$2:$F$78519,'Branch Summary'!$F220,'GRT Data'!$A$2:$A$78519,'Branch Summary'!$G220,'GRT Data'!$AU$2:$AU$78519,"PQM",'GRT Data'!$CN$2:$CN$78519,0)/I220,"-")</f>
        <v>0.33333333333333331</v>
      </c>
      <c r="AD220" s="28">
        <f>IFERROR(COUNTIFS('GRT Data'!$F$2:$F$78519,'Branch Summary'!$F220,'GRT Data'!$A$2:$A$78519,'Branch Summary'!$G220,'GRT Data'!$AU$2:$AU$78519,"PQM",'GRT Data'!$CN$2:$CN$78519,1)/I220,"-")</f>
        <v>0.66666666666666663</v>
      </c>
      <c r="AE220" s="28">
        <f>IFERROR(COUNTIFS('GRT Data'!$F$2:$F$78519,'Branch Summary'!$F220,'GRT Data'!$A$2:$A$78519,'Branch Summary'!$G220,'GRT Data'!$AU$2:$AU$78519,"PQM",'GRT Data'!$CN$2:$CN$78519,2)/I220,"-")</f>
        <v>0</v>
      </c>
      <c r="AF220" s="28">
        <f>IFERROR(COUNTIFS('GRT Data'!$F$2:$F$78519,'Branch Summary'!$F220,'GRT Data'!$A$2:$A$78519,'Branch Summary'!$G220,'GRT Data'!$AU$2:$AU$78519,"PQM",'GRT Data'!$CN$2:$CN$78519,"&gt;"&amp;2)/I220,"-")</f>
        <v>0</v>
      </c>
    </row>
    <row r="221" spans="1:32" x14ac:dyDescent="0.35">
      <c r="A221" s="18" t="s">
        <v>826</v>
      </c>
      <c r="B221" s="18" t="s">
        <v>15650</v>
      </c>
      <c r="C221" s="18" t="s">
        <v>794</v>
      </c>
      <c r="D221" s="18" t="s">
        <v>688</v>
      </c>
      <c r="E221" s="18" t="s">
        <v>485</v>
      </c>
      <c r="F221" s="19" t="s">
        <v>486</v>
      </c>
      <c r="G221" s="18" t="s">
        <v>197</v>
      </c>
      <c r="H221" s="3">
        <f>COUNTIFS('GRT Data'!$F$2:$F$78519,'Branch Summary'!F221,'GRT Data'!$A$2:$A$78519,'Branch Summary'!G221,'GRT Data'!$AU$2:$AU$78519,"Branch")</f>
        <v>0</v>
      </c>
      <c r="I221" s="3">
        <f>COUNTIFS('GRT Data'!$F$2:$F$78519,'Branch Summary'!F221,'GRT Data'!$A$2:$A$78519,'Branch Summary'!G221,'GRT Data'!$AU$2:$AU$78519,"PQM")</f>
        <v>2</v>
      </c>
      <c r="J221" s="3">
        <f t="shared" si="22"/>
        <v>2</v>
      </c>
      <c r="K221" s="11">
        <f t="shared" si="23"/>
        <v>1</v>
      </c>
      <c r="L221" s="3">
        <f ca="1">COUNTIFS('GRT Data'!$F$2:$F$78519,'Branch Summary'!F221,'GRT Data'!$A$2:$A$78519,'Branch Summary'!G221,'GRT Data'!$AU$2:$AU$78519,"Branch",'GRT Data'!$AR$2:$AR$78519,$L$3)</f>
        <v>0</v>
      </c>
      <c r="M221" s="3">
        <f ca="1">COUNTIFS('GRT Data'!$F$2:$F$78519,'Branch Summary'!F221,'GRT Data'!$A$2:$A$78519,'Branch Summary'!G221,'GRT Data'!$AU$2:$AU$78519,"PQM",'GRT Data'!$AR$2:$AR$78519,$L$3)</f>
        <v>2</v>
      </c>
      <c r="N221" s="3">
        <f t="shared" ca="1" si="24"/>
        <v>2</v>
      </c>
      <c r="O221" s="11">
        <f t="shared" ca="1" si="25"/>
        <v>1</v>
      </c>
      <c r="P221" s="40">
        <f>COUNTIF('Ujala Plus DB'!$A$2:$A$40166,'Branch Summary'!G221)</f>
        <v>4</v>
      </c>
      <c r="Q221" s="43">
        <f>SUMIF('Ujala Plus DB'!$A$2:$A$40166,'Branch Summary'!G221,'Ujala Plus DB'!$W$2:$W$40166)</f>
        <v>230000</v>
      </c>
      <c r="R221" s="40">
        <f>COUNTIFS('Priority Customer'!$B$2:$B$45498,'Branch Summary'!F221,'Priority Customer'!$D$2:$D$45498,'Branch Summary'!G221,'Priority Customer'!$BD$2:$BD$45498,"&lt;&gt;"&amp;"")</f>
        <v>3</v>
      </c>
      <c r="S221" s="43">
        <f>SUMIFS('Priority Customer'!$L$2:$L$45498,'Priority Customer'!$B$2:$B$45498,'Branch Summary'!F221,'Priority Customer'!$D$2:$D$45498,'Branch Summary'!G221,'Priority Customer'!$BD$2:$BD$45498,"&lt;&gt;"&amp;"")</f>
        <v>160000</v>
      </c>
      <c r="T221" s="40">
        <f ca="1">COUNTIFS('Priority Customer'!$B$2:$B$50000,'Branch Summary'!F221,'Priority Customer'!$D$2:$D$50000,'Branch Summary'!G221,'Priority Customer'!$Q$2:$Q$50000,"FTNR",'Priority Customer'!$Z$2:$Z$50000,"&lt;&gt;"&amp;"",'Priority Customer'!$BK$2:$BK$50000,TEXT(TODAY()-1,"mmm"))</f>
        <v>0</v>
      </c>
      <c r="U221" s="40">
        <f ca="1">COUNTIFS('Priority Customer'!$B$2:$B$50000,'Branch Summary'!F221,'Priority Customer'!$D$2:$D$50000,'Branch Summary'!G221,'Priority Customer'!$Z$2:$Z$50000,"&lt;&gt;"&amp;"",'Priority Customer'!$BK$2:$BK$50000,TEXT(TODAY()-1,"mmm"))</f>
        <v>3</v>
      </c>
      <c r="V221" s="26">
        <f t="shared" ca="1" si="26"/>
        <v>0</v>
      </c>
      <c r="W221" s="3">
        <f>COUNTIFS('FTNR Data'!$F$2:$F$49919,'Branch Summary'!F221,'FTNR Data'!$A$2:$A$49919,'Branch Summary'!G221,'FTNR Data'!$AX$2:$AX$49919,"Branch",'FTNR Data'!$S$2:$S$49919,"FTNR")</f>
        <v>0</v>
      </c>
      <c r="X221" s="3">
        <f>COUNTIFS('FTNR Data'!$F$2:$F$49919,'Branch Summary'!F221,'FTNR Data'!$A$2:$A$49919,'Branch Summary'!G221,'FTNR Data'!$AX$2:$AX$49919,"Branch")</f>
        <v>0</v>
      </c>
      <c r="Y221" s="11" t="str">
        <f t="shared" si="27"/>
        <v>-</v>
      </c>
      <c r="Z221" s="3">
        <f ca="1">COUNTIFS('FTNR Data'!$F$2:$F$49919,'Branch Summary'!F221,'FTNR Data'!$A$2:$A$49919,'Branch Summary'!G221,'FTNR Data'!$AX$2:$AX$49919,"PQM",'FTNR Data'!$S$2:$S$49919,"FTNR")+COUNTIFS('Priority Customer'!$B$2:$B$50000,'Branch Summary'!F221,'Priority Customer'!$D$2:$D$50000,'Branch Summary'!G221,'Priority Customer'!$Q$2:$Q$50000,"FTNR",'Priority Customer'!$Z$2:$Z$50000,"&lt;&gt;"&amp;"",'Priority Customer'!$BK$2:$BK$50000,TEXT(TODAY()-1,"mmm"))</f>
        <v>0</v>
      </c>
      <c r="AA221" s="3">
        <f ca="1">COUNTIFS('FTNR Data'!$F$2:$F$49919,'Branch Summary'!F221,'FTNR Data'!$A$2:$A$49919,'Branch Summary'!G221,'FTNR Data'!$AX$2:$AX$49919,"PQM")+COUNTIFS('Priority Customer'!$B$2:$B$50000,'Branch Summary'!F221,'Priority Customer'!$D$2:$D$50000,'Branch Summary'!G221,'Priority Customer'!$Z$2:$Z$50000,"&lt;&gt;"&amp;"",'Priority Customer'!$BK$2:$BK$50000,TEXT(TODAY()-1,"mmm"))</f>
        <v>3</v>
      </c>
      <c r="AB221" s="11">
        <f t="shared" ca="1" si="28"/>
        <v>0</v>
      </c>
      <c r="AC221" s="28">
        <f>IFERROR(COUNTIFS('GRT Data'!$F$2:$F$78519,'Branch Summary'!$F221,'GRT Data'!$A$2:$A$78519,'Branch Summary'!$G221,'GRT Data'!$AU$2:$AU$78519,"PQM",'GRT Data'!$CN$2:$CN$78519,0)/I221,"-")</f>
        <v>1</v>
      </c>
      <c r="AD221" s="28">
        <f>IFERROR(COUNTIFS('GRT Data'!$F$2:$F$78519,'Branch Summary'!$F221,'GRT Data'!$A$2:$A$78519,'Branch Summary'!$G221,'GRT Data'!$AU$2:$AU$78519,"PQM",'GRT Data'!$CN$2:$CN$78519,1)/I221,"-")</f>
        <v>0</v>
      </c>
      <c r="AE221" s="28">
        <f>IFERROR(COUNTIFS('GRT Data'!$F$2:$F$78519,'Branch Summary'!$F221,'GRT Data'!$A$2:$A$78519,'Branch Summary'!$G221,'GRT Data'!$AU$2:$AU$78519,"PQM",'GRT Data'!$CN$2:$CN$78519,2)/I221,"-")</f>
        <v>0</v>
      </c>
      <c r="AF221" s="28">
        <f>IFERROR(COUNTIFS('GRT Data'!$F$2:$F$78519,'Branch Summary'!$F221,'GRT Data'!$A$2:$A$78519,'Branch Summary'!$G221,'GRT Data'!$AU$2:$AU$78519,"PQM",'GRT Data'!$CN$2:$CN$78519,"&gt;"&amp;2)/I221,"-")</f>
        <v>0</v>
      </c>
    </row>
    <row r="222" spans="1:32" x14ac:dyDescent="0.35">
      <c r="A222" s="18" t="s">
        <v>826</v>
      </c>
      <c r="B222" s="18" t="s">
        <v>15651</v>
      </c>
      <c r="C222" s="18" t="s">
        <v>793</v>
      </c>
      <c r="D222" s="18" t="s">
        <v>688</v>
      </c>
      <c r="E222" s="18" t="s">
        <v>483</v>
      </c>
      <c r="F222" s="19" t="s">
        <v>484</v>
      </c>
      <c r="G222" s="18" t="s">
        <v>196</v>
      </c>
      <c r="H222" s="3">
        <f>COUNTIFS('GRT Data'!$F$2:$F$78519,'Branch Summary'!F222,'GRT Data'!$A$2:$A$78519,'Branch Summary'!G222,'GRT Data'!$AU$2:$AU$78519,"Branch")</f>
        <v>0</v>
      </c>
      <c r="I222" s="3">
        <f>COUNTIFS('GRT Data'!$F$2:$F$78519,'Branch Summary'!F222,'GRT Data'!$A$2:$A$78519,'Branch Summary'!G222,'GRT Data'!$AU$2:$AU$78519,"PQM")</f>
        <v>11</v>
      </c>
      <c r="J222" s="3">
        <f t="shared" si="22"/>
        <v>11</v>
      </c>
      <c r="K222" s="11">
        <f t="shared" si="23"/>
        <v>1</v>
      </c>
      <c r="L222" s="3">
        <f ca="1">COUNTIFS('GRT Data'!$F$2:$F$78519,'Branch Summary'!F222,'GRT Data'!$A$2:$A$78519,'Branch Summary'!G222,'GRT Data'!$AU$2:$AU$78519,"Branch",'GRT Data'!$AR$2:$AR$78519,$L$3)</f>
        <v>0</v>
      </c>
      <c r="M222" s="3">
        <f ca="1">COUNTIFS('GRT Data'!$F$2:$F$78519,'Branch Summary'!F222,'GRT Data'!$A$2:$A$78519,'Branch Summary'!G222,'GRT Data'!$AU$2:$AU$78519,"PQM",'GRT Data'!$AR$2:$AR$78519,$L$3)</f>
        <v>0</v>
      </c>
      <c r="N222" s="3">
        <f t="shared" ca="1" si="24"/>
        <v>0</v>
      </c>
      <c r="O222" s="11" t="str">
        <f t="shared" ca="1" si="25"/>
        <v>-</v>
      </c>
      <c r="P222" s="40">
        <f>COUNTIF('Ujala Plus DB'!$A$2:$A$40166,'Branch Summary'!G222)</f>
        <v>4</v>
      </c>
      <c r="Q222" s="43">
        <f>SUMIF('Ujala Plus DB'!$A$2:$A$40166,'Branch Summary'!G222,'Ujala Plus DB'!$W$2:$W$40166)</f>
        <v>329000</v>
      </c>
      <c r="R222" s="40">
        <f>COUNTIFS('Priority Customer'!$B$2:$B$45498,'Branch Summary'!F222,'Priority Customer'!$D$2:$D$45498,'Branch Summary'!G222,'Priority Customer'!$BD$2:$BD$45498,"&lt;&gt;"&amp;"")</f>
        <v>3</v>
      </c>
      <c r="S222" s="43">
        <f>SUMIFS('Priority Customer'!$L$2:$L$45498,'Priority Customer'!$B$2:$B$45498,'Branch Summary'!F222,'Priority Customer'!$D$2:$D$45498,'Branch Summary'!G222,'Priority Customer'!$BD$2:$BD$45498,"&lt;&gt;"&amp;"")</f>
        <v>239000</v>
      </c>
      <c r="T222" s="40">
        <f ca="1">COUNTIFS('Priority Customer'!$B$2:$B$50000,'Branch Summary'!F222,'Priority Customer'!$D$2:$D$50000,'Branch Summary'!G222,'Priority Customer'!$Q$2:$Q$50000,"FTNR",'Priority Customer'!$Z$2:$Z$50000,"&lt;&gt;"&amp;"",'Priority Customer'!$BK$2:$BK$50000,TEXT(TODAY()-1,"mmm"))</f>
        <v>0</v>
      </c>
      <c r="U222" s="40">
        <f ca="1">COUNTIFS('Priority Customer'!$B$2:$B$50000,'Branch Summary'!F222,'Priority Customer'!$D$2:$D$50000,'Branch Summary'!G222,'Priority Customer'!$Z$2:$Z$50000,"&lt;&gt;"&amp;"",'Priority Customer'!$BK$2:$BK$50000,TEXT(TODAY()-1,"mmm"))</f>
        <v>3</v>
      </c>
      <c r="V222" s="26">
        <f t="shared" ca="1" si="26"/>
        <v>0</v>
      </c>
      <c r="W222" s="3">
        <f>COUNTIFS('FTNR Data'!$F$2:$F$49919,'Branch Summary'!F222,'FTNR Data'!$A$2:$A$49919,'Branch Summary'!G222,'FTNR Data'!$AX$2:$AX$49919,"Branch",'FTNR Data'!$S$2:$S$49919,"FTNR")</f>
        <v>0</v>
      </c>
      <c r="X222" s="3">
        <f>COUNTIFS('FTNR Data'!$F$2:$F$49919,'Branch Summary'!F222,'FTNR Data'!$A$2:$A$49919,'Branch Summary'!G222,'FTNR Data'!$AX$2:$AX$49919,"Branch")</f>
        <v>0</v>
      </c>
      <c r="Y222" s="11" t="str">
        <f t="shared" si="27"/>
        <v>-</v>
      </c>
      <c r="Z222" s="3">
        <f ca="1">COUNTIFS('FTNR Data'!$F$2:$F$49919,'Branch Summary'!F222,'FTNR Data'!$A$2:$A$49919,'Branch Summary'!G222,'FTNR Data'!$AX$2:$AX$49919,"PQM",'FTNR Data'!$S$2:$S$49919,"FTNR")+COUNTIFS('Priority Customer'!$B$2:$B$50000,'Branch Summary'!F222,'Priority Customer'!$D$2:$D$50000,'Branch Summary'!G222,'Priority Customer'!$Q$2:$Q$50000,"FTNR",'Priority Customer'!$Z$2:$Z$50000,"&lt;&gt;"&amp;"",'Priority Customer'!$BK$2:$BK$50000,TEXT(TODAY()-1,"mmm"))</f>
        <v>1</v>
      </c>
      <c r="AA222" s="3">
        <f ca="1">COUNTIFS('FTNR Data'!$F$2:$F$49919,'Branch Summary'!F222,'FTNR Data'!$A$2:$A$49919,'Branch Summary'!G222,'FTNR Data'!$AX$2:$AX$49919,"PQM")+COUNTIFS('Priority Customer'!$B$2:$B$50000,'Branch Summary'!F222,'Priority Customer'!$D$2:$D$50000,'Branch Summary'!G222,'Priority Customer'!$Z$2:$Z$50000,"&lt;&gt;"&amp;"",'Priority Customer'!$BK$2:$BK$50000,TEXT(TODAY()-1,"mmm"))</f>
        <v>10</v>
      </c>
      <c r="AB222" s="11">
        <f t="shared" ca="1" si="28"/>
        <v>0.1</v>
      </c>
      <c r="AC222" s="28">
        <f>IFERROR(COUNTIFS('GRT Data'!$F$2:$F$78519,'Branch Summary'!$F222,'GRT Data'!$A$2:$A$78519,'Branch Summary'!$G222,'GRT Data'!$AU$2:$AU$78519,"PQM",'GRT Data'!$CN$2:$CN$78519,0)/I222,"-")</f>
        <v>0.90909090909090906</v>
      </c>
      <c r="AD222" s="28">
        <f>IFERROR(COUNTIFS('GRT Data'!$F$2:$F$78519,'Branch Summary'!$F222,'GRT Data'!$A$2:$A$78519,'Branch Summary'!$G222,'GRT Data'!$AU$2:$AU$78519,"PQM",'GRT Data'!$CN$2:$CN$78519,1)/I222,"-")</f>
        <v>9.0909090909090912E-2</v>
      </c>
      <c r="AE222" s="28">
        <f>IFERROR(COUNTIFS('GRT Data'!$F$2:$F$78519,'Branch Summary'!$F222,'GRT Data'!$A$2:$A$78519,'Branch Summary'!$G222,'GRT Data'!$AU$2:$AU$78519,"PQM",'GRT Data'!$CN$2:$CN$78519,2)/I222,"-")</f>
        <v>0</v>
      </c>
      <c r="AF222" s="28">
        <f>IFERROR(COUNTIFS('GRT Data'!$F$2:$F$78519,'Branch Summary'!$F222,'GRT Data'!$A$2:$A$78519,'Branch Summary'!$G222,'GRT Data'!$AU$2:$AU$78519,"PQM",'GRT Data'!$CN$2:$CN$78519,"&gt;"&amp;2)/I222,"-")</f>
        <v>0</v>
      </c>
    </row>
    <row r="223" spans="1:32" x14ac:dyDescent="0.35">
      <c r="A223" s="18" t="s">
        <v>826</v>
      </c>
      <c r="B223" s="18" t="s">
        <v>15650</v>
      </c>
      <c r="C223" s="18" t="s">
        <v>794</v>
      </c>
      <c r="D223" s="18" t="s">
        <v>688</v>
      </c>
      <c r="E223" s="18" t="s">
        <v>545</v>
      </c>
      <c r="F223" s="19" t="s">
        <v>546</v>
      </c>
      <c r="G223" s="18" t="s">
        <v>226</v>
      </c>
      <c r="H223" s="3">
        <f>COUNTIFS('GRT Data'!$F$2:$F$78519,'Branch Summary'!F223,'GRT Data'!$A$2:$A$78519,'Branch Summary'!G223,'GRT Data'!$AU$2:$AU$78519,"Branch")</f>
        <v>2</v>
      </c>
      <c r="I223" s="3">
        <f>COUNTIFS('GRT Data'!$F$2:$F$78519,'Branch Summary'!F223,'GRT Data'!$A$2:$A$78519,'Branch Summary'!G223,'GRT Data'!$AU$2:$AU$78519,"PQM")</f>
        <v>14</v>
      </c>
      <c r="J223" s="3">
        <f t="shared" si="22"/>
        <v>16</v>
      </c>
      <c r="K223" s="11">
        <f t="shared" si="23"/>
        <v>0.875</v>
      </c>
      <c r="L223" s="3">
        <f ca="1">COUNTIFS('GRT Data'!$F$2:$F$78519,'Branch Summary'!F223,'GRT Data'!$A$2:$A$78519,'Branch Summary'!G223,'GRT Data'!$AU$2:$AU$78519,"Branch",'GRT Data'!$AR$2:$AR$78519,$L$3)</f>
        <v>0</v>
      </c>
      <c r="M223" s="3">
        <f ca="1">COUNTIFS('GRT Data'!$F$2:$F$78519,'Branch Summary'!F223,'GRT Data'!$A$2:$A$78519,'Branch Summary'!G223,'GRT Data'!$AU$2:$AU$78519,"PQM",'GRT Data'!$AR$2:$AR$78519,$L$3)</f>
        <v>3</v>
      </c>
      <c r="N223" s="3">
        <f t="shared" ca="1" si="24"/>
        <v>3</v>
      </c>
      <c r="O223" s="11">
        <f t="shared" ca="1" si="25"/>
        <v>1</v>
      </c>
      <c r="P223" s="40">
        <f>COUNTIF('Ujala Plus DB'!$A$2:$A$40166,'Branch Summary'!G223)</f>
        <v>1</v>
      </c>
      <c r="Q223" s="43">
        <f>SUMIF('Ujala Plus DB'!$A$2:$A$40166,'Branch Summary'!G223,'Ujala Plus DB'!$W$2:$W$40166)</f>
        <v>70000</v>
      </c>
      <c r="R223" s="40">
        <f>COUNTIFS('Priority Customer'!$B$2:$B$45498,'Branch Summary'!F223,'Priority Customer'!$D$2:$D$45498,'Branch Summary'!G223,'Priority Customer'!$BD$2:$BD$45498,"&lt;&gt;"&amp;"")</f>
        <v>0</v>
      </c>
      <c r="S223" s="43">
        <f>SUMIFS('Priority Customer'!$L$2:$L$45498,'Priority Customer'!$B$2:$B$45498,'Branch Summary'!F223,'Priority Customer'!$D$2:$D$45498,'Branch Summary'!G223,'Priority Customer'!$BD$2:$BD$45498,"&lt;&gt;"&amp;"")</f>
        <v>0</v>
      </c>
      <c r="T223" s="40">
        <f ca="1">COUNTIFS('Priority Customer'!$B$2:$B$50000,'Branch Summary'!F223,'Priority Customer'!$D$2:$D$50000,'Branch Summary'!G223,'Priority Customer'!$Q$2:$Q$50000,"FTNR",'Priority Customer'!$Z$2:$Z$50000,"&lt;&gt;"&amp;"",'Priority Customer'!$BK$2:$BK$50000,TEXT(TODAY()-1,"mmm"))</f>
        <v>0</v>
      </c>
      <c r="U223" s="40">
        <f ca="1">COUNTIFS('Priority Customer'!$B$2:$B$50000,'Branch Summary'!F223,'Priority Customer'!$D$2:$D$50000,'Branch Summary'!G223,'Priority Customer'!$Z$2:$Z$50000,"&lt;&gt;"&amp;"",'Priority Customer'!$BK$2:$BK$50000,TEXT(TODAY()-1,"mmm"))</f>
        <v>0</v>
      </c>
      <c r="V223" s="26" t="str">
        <f t="shared" ca="1" si="26"/>
        <v>-</v>
      </c>
      <c r="W223" s="3">
        <f>COUNTIFS('FTNR Data'!$F$2:$F$49919,'Branch Summary'!F223,'FTNR Data'!$A$2:$A$49919,'Branch Summary'!G223,'FTNR Data'!$AX$2:$AX$49919,"Branch",'FTNR Data'!$S$2:$S$49919,"FTNR")</f>
        <v>0</v>
      </c>
      <c r="X223" s="3">
        <f>COUNTIFS('FTNR Data'!$F$2:$F$49919,'Branch Summary'!F223,'FTNR Data'!$A$2:$A$49919,'Branch Summary'!G223,'FTNR Data'!$AX$2:$AX$49919,"Branch")</f>
        <v>2</v>
      </c>
      <c r="Y223" s="11">
        <f t="shared" si="27"/>
        <v>0</v>
      </c>
      <c r="Z223" s="3">
        <f ca="1">COUNTIFS('FTNR Data'!$F$2:$F$49919,'Branch Summary'!F223,'FTNR Data'!$A$2:$A$49919,'Branch Summary'!G223,'FTNR Data'!$AX$2:$AX$49919,"PQM",'FTNR Data'!$S$2:$S$49919,"FTNR")+COUNTIFS('Priority Customer'!$B$2:$B$50000,'Branch Summary'!F223,'Priority Customer'!$D$2:$D$50000,'Branch Summary'!G223,'Priority Customer'!$Q$2:$Q$50000,"FTNR",'Priority Customer'!$Z$2:$Z$50000,"&lt;&gt;"&amp;"",'Priority Customer'!$BK$2:$BK$50000,TEXT(TODAY()-1,"mmm"))</f>
        <v>0</v>
      </c>
      <c r="AA223" s="3">
        <f ca="1">COUNTIFS('FTNR Data'!$F$2:$F$49919,'Branch Summary'!F223,'FTNR Data'!$A$2:$A$49919,'Branch Summary'!G223,'FTNR Data'!$AX$2:$AX$49919,"PQM")+COUNTIFS('Priority Customer'!$B$2:$B$50000,'Branch Summary'!F223,'Priority Customer'!$D$2:$D$50000,'Branch Summary'!G223,'Priority Customer'!$Z$2:$Z$50000,"&lt;&gt;"&amp;"",'Priority Customer'!$BK$2:$BK$50000,TEXT(TODAY()-1,"mmm"))</f>
        <v>10</v>
      </c>
      <c r="AB223" s="11">
        <f t="shared" ca="1" si="28"/>
        <v>0</v>
      </c>
      <c r="AC223" s="28">
        <f>IFERROR(COUNTIFS('GRT Data'!$F$2:$F$78519,'Branch Summary'!$F223,'GRT Data'!$A$2:$A$78519,'Branch Summary'!$G223,'GRT Data'!$AU$2:$AU$78519,"PQM",'GRT Data'!$CN$2:$CN$78519,0)/I223,"-")</f>
        <v>0.6428571428571429</v>
      </c>
      <c r="AD223" s="28">
        <f>IFERROR(COUNTIFS('GRT Data'!$F$2:$F$78519,'Branch Summary'!$F223,'GRT Data'!$A$2:$A$78519,'Branch Summary'!$G223,'GRT Data'!$AU$2:$AU$78519,"PQM",'GRT Data'!$CN$2:$CN$78519,1)/I223,"-")</f>
        <v>0.35714285714285715</v>
      </c>
      <c r="AE223" s="28">
        <f>IFERROR(COUNTIFS('GRT Data'!$F$2:$F$78519,'Branch Summary'!$F223,'GRT Data'!$A$2:$A$78519,'Branch Summary'!$G223,'GRT Data'!$AU$2:$AU$78519,"PQM",'GRT Data'!$CN$2:$CN$78519,2)/I223,"-")</f>
        <v>0</v>
      </c>
      <c r="AF223" s="28">
        <f>IFERROR(COUNTIFS('GRT Data'!$F$2:$F$78519,'Branch Summary'!$F223,'GRT Data'!$A$2:$A$78519,'Branch Summary'!$G223,'GRT Data'!$AU$2:$AU$78519,"PQM",'GRT Data'!$CN$2:$CN$78519,"&gt;"&amp;2)/I223,"-")</f>
        <v>0</v>
      </c>
    </row>
    <row r="224" spans="1:32" x14ac:dyDescent="0.35">
      <c r="A224" s="18" t="s">
        <v>826</v>
      </c>
      <c r="B224" s="18" t="s">
        <v>15636</v>
      </c>
      <c r="C224" s="18" t="s">
        <v>794</v>
      </c>
      <c r="D224" s="18" t="s">
        <v>688</v>
      </c>
      <c r="E224" s="18" t="s">
        <v>487</v>
      </c>
      <c r="F224" s="19" t="s">
        <v>488</v>
      </c>
      <c r="G224" s="18" t="s">
        <v>198</v>
      </c>
      <c r="H224" s="3">
        <f>COUNTIFS('GRT Data'!$F$2:$F$78519,'Branch Summary'!F224,'GRT Data'!$A$2:$A$78519,'Branch Summary'!G224,'GRT Data'!$AU$2:$AU$78519,"Branch")</f>
        <v>1</v>
      </c>
      <c r="I224" s="3">
        <f>COUNTIFS('GRT Data'!$F$2:$F$78519,'Branch Summary'!F224,'GRT Data'!$A$2:$A$78519,'Branch Summary'!G224,'GRT Data'!$AU$2:$AU$78519,"PQM")</f>
        <v>1</v>
      </c>
      <c r="J224" s="3">
        <f t="shared" si="22"/>
        <v>2</v>
      </c>
      <c r="K224" s="11">
        <f t="shared" si="23"/>
        <v>0.5</v>
      </c>
      <c r="L224" s="3">
        <f ca="1">COUNTIFS('GRT Data'!$F$2:$F$78519,'Branch Summary'!F224,'GRT Data'!$A$2:$A$78519,'Branch Summary'!G224,'GRT Data'!$AU$2:$AU$78519,"Branch",'GRT Data'!$AR$2:$AR$78519,$L$3)</f>
        <v>0</v>
      </c>
      <c r="M224" s="3">
        <f ca="1">COUNTIFS('GRT Data'!$F$2:$F$78519,'Branch Summary'!F224,'GRT Data'!$A$2:$A$78519,'Branch Summary'!G224,'GRT Data'!$AU$2:$AU$78519,"PQM",'GRT Data'!$AR$2:$AR$78519,$L$3)</f>
        <v>0</v>
      </c>
      <c r="N224" s="3">
        <f t="shared" ca="1" si="24"/>
        <v>0</v>
      </c>
      <c r="O224" s="11" t="str">
        <f t="shared" ca="1" si="25"/>
        <v>-</v>
      </c>
      <c r="P224" s="40">
        <f>COUNTIF('Ujala Plus DB'!$A$2:$A$40166,'Branch Summary'!G224)</f>
        <v>3</v>
      </c>
      <c r="Q224" s="43">
        <f>SUMIF('Ujala Plus DB'!$A$2:$A$40166,'Branch Summary'!G224,'Ujala Plus DB'!$W$2:$W$40166)</f>
        <v>155000</v>
      </c>
      <c r="R224" s="40">
        <f>COUNTIFS('Priority Customer'!$B$2:$B$45498,'Branch Summary'!F224,'Priority Customer'!$D$2:$D$45498,'Branch Summary'!G224,'Priority Customer'!$BD$2:$BD$45498,"&lt;&gt;"&amp;"")</f>
        <v>2</v>
      </c>
      <c r="S224" s="43">
        <f>SUMIFS('Priority Customer'!$L$2:$L$45498,'Priority Customer'!$B$2:$B$45498,'Branch Summary'!F224,'Priority Customer'!$D$2:$D$45498,'Branch Summary'!G224,'Priority Customer'!$BD$2:$BD$45498,"&lt;&gt;"&amp;"")</f>
        <v>95000</v>
      </c>
      <c r="T224" s="40">
        <f ca="1">COUNTIFS('Priority Customer'!$B$2:$B$50000,'Branch Summary'!F224,'Priority Customer'!$D$2:$D$50000,'Branch Summary'!G224,'Priority Customer'!$Q$2:$Q$50000,"FTNR",'Priority Customer'!$Z$2:$Z$50000,"&lt;&gt;"&amp;"",'Priority Customer'!$BK$2:$BK$50000,TEXT(TODAY()-1,"mmm"))</f>
        <v>0</v>
      </c>
      <c r="U224" s="40">
        <f ca="1">COUNTIFS('Priority Customer'!$B$2:$B$50000,'Branch Summary'!F224,'Priority Customer'!$D$2:$D$50000,'Branch Summary'!G224,'Priority Customer'!$Z$2:$Z$50000,"&lt;&gt;"&amp;"",'Priority Customer'!$BK$2:$BK$50000,TEXT(TODAY()-1,"mmm"))</f>
        <v>0</v>
      </c>
      <c r="V224" s="26" t="str">
        <f t="shared" ca="1" si="26"/>
        <v>-</v>
      </c>
      <c r="W224" s="3">
        <f>COUNTIFS('FTNR Data'!$F$2:$F$49919,'Branch Summary'!F224,'FTNR Data'!$A$2:$A$49919,'Branch Summary'!G224,'FTNR Data'!$AX$2:$AX$49919,"Branch",'FTNR Data'!$S$2:$S$49919,"FTNR")</f>
        <v>0</v>
      </c>
      <c r="X224" s="3">
        <f>COUNTIFS('FTNR Data'!$F$2:$F$49919,'Branch Summary'!F224,'FTNR Data'!$A$2:$A$49919,'Branch Summary'!G224,'FTNR Data'!$AX$2:$AX$49919,"Branch")</f>
        <v>1</v>
      </c>
      <c r="Y224" s="11">
        <f t="shared" si="27"/>
        <v>0</v>
      </c>
      <c r="Z224" s="3">
        <f ca="1">COUNTIFS('FTNR Data'!$F$2:$F$49919,'Branch Summary'!F224,'FTNR Data'!$A$2:$A$49919,'Branch Summary'!G224,'FTNR Data'!$AX$2:$AX$49919,"PQM",'FTNR Data'!$S$2:$S$49919,"FTNR")+COUNTIFS('Priority Customer'!$B$2:$B$50000,'Branch Summary'!F224,'Priority Customer'!$D$2:$D$50000,'Branch Summary'!G224,'Priority Customer'!$Q$2:$Q$50000,"FTNR",'Priority Customer'!$Z$2:$Z$50000,"&lt;&gt;"&amp;"",'Priority Customer'!$BK$2:$BK$50000,TEXT(TODAY()-1,"mmm"))</f>
        <v>0</v>
      </c>
      <c r="AA224" s="3">
        <f ca="1">COUNTIFS('FTNR Data'!$F$2:$F$49919,'Branch Summary'!F224,'FTNR Data'!$A$2:$A$49919,'Branch Summary'!G224,'FTNR Data'!$AX$2:$AX$49919,"PQM")+COUNTIFS('Priority Customer'!$B$2:$B$50000,'Branch Summary'!F224,'Priority Customer'!$D$2:$D$50000,'Branch Summary'!G224,'Priority Customer'!$Z$2:$Z$50000,"&lt;&gt;"&amp;"",'Priority Customer'!$BK$2:$BK$50000,TEXT(TODAY()-1,"mmm"))</f>
        <v>1</v>
      </c>
      <c r="AB224" s="11">
        <f t="shared" ca="1" si="28"/>
        <v>0</v>
      </c>
      <c r="AC224" s="28">
        <f>IFERROR(COUNTIFS('GRT Data'!$F$2:$F$78519,'Branch Summary'!$F224,'GRT Data'!$A$2:$A$78519,'Branch Summary'!$G224,'GRT Data'!$AU$2:$AU$78519,"PQM",'GRT Data'!$CN$2:$CN$78519,0)/I224,"-")</f>
        <v>1</v>
      </c>
      <c r="AD224" s="28">
        <f>IFERROR(COUNTIFS('GRT Data'!$F$2:$F$78519,'Branch Summary'!$F224,'GRT Data'!$A$2:$A$78519,'Branch Summary'!$G224,'GRT Data'!$AU$2:$AU$78519,"PQM",'GRT Data'!$CN$2:$CN$78519,1)/I224,"-")</f>
        <v>0</v>
      </c>
      <c r="AE224" s="28">
        <f>IFERROR(COUNTIFS('GRT Data'!$F$2:$F$78519,'Branch Summary'!$F224,'GRT Data'!$A$2:$A$78519,'Branch Summary'!$G224,'GRT Data'!$AU$2:$AU$78519,"PQM",'GRT Data'!$CN$2:$CN$78519,2)/I224,"-")</f>
        <v>0</v>
      </c>
      <c r="AF224" s="28">
        <f>IFERROR(COUNTIFS('GRT Data'!$F$2:$F$78519,'Branch Summary'!$F224,'GRT Data'!$A$2:$A$78519,'Branch Summary'!$G224,'GRT Data'!$AU$2:$AU$78519,"PQM",'GRT Data'!$CN$2:$CN$78519,"&gt;"&amp;2)/I224,"-")</f>
        <v>0</v>
      </c>
    </row>
  </sheetData>
  <sheetProtection autoFilter="0"/>
  <sortState xmlns:xlrd2="http://schemas.microsoft.com/office/spreadsheetml/2017/richdata2" ref="A5:G217">
    <sortCondition ref="D5:D217"/>
  </sortState>
  <mergeCells count="10">
    <mergeCell ref="A1:G1"/>
    <mergeCell ref="AC2:AF2"/>
    <mergeCell ref="AC3:AF3"/>
    <mergeCell ref="H2:O2"/>
    <mergeCell ref="W2:AB2"/>
    <mergeCell ref="H3:K3"/>
    <mergeCell ref="L3:O3"/>
    <mergeCell ref="W3:Y3"/>
    <mergeCell ref="Z3:AB3"/>
    <mergeCell ref="P2:V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8CBE0-8A83-4E46-A8B4-F9FC1C7C3861}">
  <dimension ref="A1:BL772"/>
  <sheetViews>
    <sheetView topLeftCell="O1" workbookViewId="0">
      <pane ySplit="1" topLeftCell="A2" activePane="bottomLeft" state="frozen"/>
      <selection activeCell="Q1" sqref="Q1"/>
      <selection pane="bottomLeft" activeCell="Q1" sqref="Q1"/>
    </sheetView>
  </sheetViews>
  <sheetFormatPr defaultRowHeight="14.5" x14ac:dyDescent="0.35"/>
  <cols>
    <col min="1" max="1" width="21.7265625" bestFit="1" customWidth="1"/>
    <col min="2" max="2" width="13.81640625" bestFit="1" customWidth="1"/>
    <col min="3" max="3" width="23.1796875" bestFit="1" customWidth="1"/>
    <col min="4" max="4" width="14" bestFit="1" customWidth="1"/>
    <col min="5" max="5" width="11.36328125" bestFit="1" customWidth="1"/>
    <col min="6" max="6" width="26.453125" bestFit="1" customWidth="1"/>
    <col min="7" max="7" width="11.1796875" bestFit="1" customWidth="1"/>
    <col min="8" max="8" width="20.6328125" bestFit="1" customWidth="1"/>
    <col min="9" max="9" width="13.81640625" bestFit="1" customWidth="1"/>
    <col min="10" max="10" width="22.6328125" bestFit="1" customWidth="1"/>
    <col min="11" max="11" width="13" bestFit="1" customWidth="1"/>
    <col min="12" max="12" width="14.81640625" bestFit="1" customWidth="1"/>
    <col min="13" max="13" width="32.7265625" bestFit="1" customWidth="1"/>
    <col min="14" max="14" width="18.08984375" bestFit="1" customWidth="1"/>
    <col min="15" max="15" width="22.6328125" bestFit="1" customWidth="1"/>
    <col min="16" max="16" width="16.36328125" bestFit="1" customWidth="1"/>
    <col min="17" max="17" width="8.90625" bestFit="1" customWidth="1"/>
    <col min="18" max="18" width="55.6328125" customWidth="1"/>
    <col min="19" max="19" width="15.1796875" style="1" bestFit="1" customWidth="1"/>
    <col min="20" max="20" width="18.26953125" bestFit="1" customWidth="1"/>
    <col min="21" max="21" width="33.1796875" bestFit="1" customWidth="1"/>
    <col min="22" max="22" width="25.1796875" bestFit="1" customWidth="1"/>
    <col min="23" max="23" width="10.08984375" bestFit="1" customWidth="1"/>
    <col min="24" max="24" width="33.1796875" bestFit="1" customWidth="1"/>
    <col min="25" max="25" width="16.6328125" bestFit="1" customWidth="1"/>
    <col min="26" max="26" width="19.1796875" bestFit="1" customWidth="1"/>
    <col min="27" max="27" width="33.453125" bestFit="1" customWidth="1"/>
    <col min="28" max="28" width="26.08984375" bestFit="1" customWidth="1"/>
    <col min="29" max="29" width="20.36328125" bestFit="1" customWidth="1"/>
    <col min="30" max="30" width="34.1796875" bestFit="1" customWidth="1"/>
    <col min="31" max="31" width="27.26953125" bestFit="1" customWidth="1"/>
    <col min="32" max="32" width="19.453125" bestFit="1" customWidth="1"/>
    <col min="33" max="33" width="24.1796875" bestFit="1" customWidth="1"/>
    <col min="34" max="34" width="26.36328125" bestFit="1" customWidth="1"/>
    <col min="35" max="35" width="20.54296875" bestFit="1" customWidth="1"/>
    <col min="36" max="36" width="28.54296875" bestFit="1" customWidth="1"/>
    <col min="37" max="37" width="27.453125" bestFit="1" customWidth="1"/>
    <col min="38" max="38" width="28.7265625" bestFit="1" customWidth="1"/>
    <col min="39" max="39" width="30.6328125" bestFit="1" customWidth="1"/>
    <col min="40" max="40" width="35.6328125" bestFit="1" customWidth="1"/>
    <col min="41" max="41" width="24.54296875" bestFit="1" customWidth="1"/>
    <col min="42" max="42" width="24.36328125" bestFit="1" customWidth="1"/>
    <col min="43" max="43" width="31.453125" bestFit="1" customWidth="1"/>
    <col min="44" max="44" width="28.26953125" bestFit="1" customWidth="1"/>
    <col min="45" max="45" width="28.08984375" bestFit="1" customWidth="1"/>
    <col min="46" max="46" width="35.1796875" bestFit="1" customWidth="1"/>
    <col min="47" max="47" width="12.7265625" bestFit="1" customWidth="1"/>
    <col min="48" max="48" width="31.6328125" bestFit="1" customWidth="1"/>
    <col min="49" max="49" width="19.6328125" bestFit="1" customWidth="1"/>
    <col min="50" max="50" width="12.453125" bestFit="1" customWidth="1"/>
    <col min="51" max="51" width="12.26953125" bestFit="1" customWidth="1"/>
    <col min="52" max="52" width="19.36328125" bestFit="1" customWidth="1"/>
    <col min="53" max="53" width="14.6328125" bestFit="1" customWidth="1"/>
    <col min="54" max="54" width="31.6328125" bestFit="1" customWidth="1"/>
    <col min="55" max="55" width="21.54296875" bestFit="1" customWidth="1"/>
    <col min="56" max="56" width="13.7265625" bestFit="1" customWidth="1"/>
    <col min="57" max="57" width="35.7265625" bestFit="1" customWidth="1"/>
    <col min="58" max="58" width="20.54296875" bestFit="1" customWidth="1"/>
    <col min="59" max="59" width="23" bestFit="1" customWidth="1"/>
    <col min="60" max="60" width="31.7265625" bestFit="1" customWidth="1"/>
    <col min="61" max="61" width="29.90625" bestFit="1" customWidth="1"/>
    <col min="62" max="63" width="8.26953125" bestFit="1" customWidth="1"/>
    <col min="64" max="64" width="11.6328125" bestFit="1" customWidth="1"/>
  </cols>
  <sheetData>
    <row r="1" spans="1:64" x14ac:dyDescent="0.35">
      <c r="A1" s="71" t="s">
        <v>292</v>
      </c>
      <c r="B1" s="71" t="s">
        <v>690</v>
      </c>
      <c r="C1" s="71" t="s">
        <v>294</v>
      </c>
      <c r="D1" s="37" t="s">
        <v>0</v>
      </c>
      <c r="E1" s="7" t="s">
        <v>1</v>
      </c>
      <c r="F1" s="7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9</v>
      </c>
      <c r="N1" s="7" t="s">
        <v>10</v>
      </c>
      <c r="O1" s="7" t="s">
        <v>11</v>
      </c>
      <c r="P1" s="7" t="s">
        <v>12</v>
      </c>
      <c r="Q1" s="62" t="s">
        <v>682</v>
      </c>
      <c r="R1" s="70" t="s">
        <v>681</v>
      </c>
      <c r="S1" s="70" t="s">
        <v>687</v>
      </c>
      <c r="T1" s="7" t="s">
        <v>724</v>
      </c>
      <c r="U1" s="7" t="s">
        <v>725</v>
      </c>
      <c r="V1" s="7" t="s">
        <v>726</v>
      </c>
      <c r="W1" s="7" t="s">
        <v>727</v>
      </c>
      <c r="X1" s="7" t="s">
        <v>728</v>
      </c>
      <c r="Y1" s="7" t="s">
        <v>729</v>
      </c>
      <c r="Z1" s="7" t="s">
        <v>730</v>
      </c>
      <c r="AA1" s="7" t="s">
        <v>731</v>
      </c>
      <c r="AB1" s="7" t="s">
        <v>732</v>
      </c>
      <c r="AC1" s="7" t="s">
        <v>733</v>
      </c>
      <c r="AD1" s="7" t="s">
        <v>734</v>
      </c>
      <c r="AE1" s="7" t="s">
        <v>735</v>
      </c>
      <c r="AF1" s="7" t="s">
        <v>736</v>
      </c>
      <c r="AG1" s="7" t="s">
        <v>737</v>
      </c>
      <c r="AH1" s="7" t="s">
        <v>738</v>
      </c>
      <c r="AI1" s="7" t="s">
        <v>739</v>
      </c>
      <c r="AJ1" s="7" t="s">
        <v>740</v>
      </c>
      <c r="AK1" s="7" t="s">
        <v>741</v>
      </c>
      <c r="AL1" s="7" t="s">
        <v>742</v>
      </c>
      <c r="AM1" s="7" t="s">
        <v>743</v>
      </c>
      <c r="AN1" s="7" t="s">
        <v>744</v>
      </c>
      <c r="AO1" s="7" t="s">
        <v>745</v>
      </c>
      <c r="AP1" s="7" t="s">
        <v>746</v>
      </c>
      <c r="AQ1" s="7" t="s">
        <v>747</v>
      </c>
      <c r="AR1" s="7" t="s">
        <v>748</v>
      </c>
      <c r="AS1" s="7" t="s">
        <v>749</v>
      </c>
      <c r="AT1" s="7" t="s">
        <v>750</v>
      </c>
      <c r="AU1" s="7" t="s">
        <v>64</v>
      </c>
      <c r="AV1" s="7" t="s">
        <v>65</v>
      </c>
      <c r="AW1" s="7" t="s">
        <v>66</v>
      </c>
      <c r="AX1" s="7" t="s">
        <v>70</v>
      </c>
      <c r="AY1" s="7" t="s">
        <v>71</v>
      </c>
      <c r="AZ1" s="7" t="s">
        <v>72</v>
      </c>
      <c r="BA1" s="7" t="s">
        <v>67</v>
      </c>
      <c r="BB1" s="7" t="s">
        <v>68</v>
      </c>
      <c r="BC1" s="7" t="s">
        <v>69</v>
      </c>
      <c r="BD1" s="7" t="s">
        <v>73</v>
      </c>
      <c r="BE1" s="7" t="s">
        <v>74</v>
      </c>
      <c r="BF1" s="7" t="s">
        <v>75</v>
      </c>
      <c r="BG1" s="7" t="s">
        <v>751</v>
      </c>
      <c r="BH1" s="7" t="s">
        <v>752</v>
      </c>
      <c r="BI1" s="7" t="s">
        <v>753</v>
      </c>
      <c r="BJ1" s="38" t="s">
        <v>79</v>
      </c>
      <c r="BK1" s="67" t="s">
        <v>767</v>
      </c>
      <c r="BL1" s="62" t="s">
        <v>772</v>
      </c>
    </row>
    <row r="2" spans="1:64" x14ac:dyDescent="0.35">
      <c r="A2" t="str" cm="1">
        <f t="array" ref="A2:C2">VLOOKUP(D2,Sheet1!$A$2:$E$221,{3,4,5},0)</f>
        <v>Mithilesh Kumar</v>
      </c>
      <c r="B2" t="str">
        <v>FMF069128</v>
      </c>
      <c r="C2" t="str">
        <v>Abhishek Kumar Tiwari</v>
      </c>
      <c r="D2" s="94" t="s">
        <v>122</v>
      </c>
      <c r="E2" s="95">
        <v>102</v>
      </c>
      <c r="F2" s="95" t="s">
        <v>2446</v>
      </c>
      <c r="G2" s="95">
        <v>197013</v>
      </c>
      <c r="H2" s="95" t="s">
        <v>941</v>
      </c>
      <c r="I2" s="95" t="s">
        <v>2447</v>
      </c>
      <c r="J2" s="95" t="s">
        <v>1568</v>
      </c>
      <c r="K2" s="95" t="s">
        <v>2448</v>
      </c>
      <c r="L2" s="95">
        <v>90000</v>
      </c>
      <c r="M2" s="95" t="s">
        <v>931</v>
      </c>
      <c r="N2" s="95" t="s">
        <v>932</v>
      </c>
      <c r="O2" s="95" t="s">
        <v>2449</v>
      </c>
      <c r="P2" s="95">
        <v>4265018844</v>
      </c>
      <c r="Q2" s="14" t="s">
        <v>13394</v>
      </c>
      <c r="T2" s="96">
        <v>46205</v>
      </c>
      <c r="U2" s="95" t="s">
        <v>2935</v>
      </c>
      <c r="V2" s="4">
        <v>46205.518518518518</v>
      </c>
      <c r="W2" s="96">
        <v>46205</v>
      </c>
      <c r="X2" s="95" t="s">
        <v>2935</v>
      </c>
      <c r="Y2" s="4">
        <v>46205.53696759259</v>
      </c>
      <c r="Z2" s="96">
        <v>46205</v>
      </c>
      <c r="AA2" s="95" t="s">
        <v>2384</v>
      </c>
      <c r="AB2" s="4">
        <v>46205.541504629633</v>
      </c>
      <c r="AC2" s="96">
        <v>46205</v>
      </c>
      <c r="AD2" s="95" t="s">
        <v>2385</v>
      </c>
      <c r="AE2" s="4">
        <v>46205.550046296295</v>
      </c>
      <c r="AF2" s="96"/>
      <c r="AG2" s="95" t="s">
        <v>11317</v>
      </c>
      <c r="AH2" s="4"/>
      <c r="AI2" s="96">
        <v>46205</v>
      </c>
      <c r="AJ2" s="95" t="s">
        <v>972</v>
      </c>
      <c r="AK2" s="4">
        <v>46205.578460648147</v>
      </c>
      <c r="AL2" s="96">
        <v>46205</v>
      </c>
      <c r="AM2" s="95" t="s">
        <v>972</v>
      </c>
      <c r="AN2" s="4">
        <v>46205.578599537039</v>
      </c>
      <c r="AO2" s="95" t="s">
        <v>11317</v>
      </c>
      <c r="AP2" s="95" t="s">
        <v>11317</v>
      </c>
      <c r="AQ2" s="95" t="s">
        <v>11317</v>
      </c>
      <c r="AR2" s="95" t="s">
        <v>11317</v>
      </c>
      <c r="AS2" s="95" t="s">
        <v>11317</v>
      </c>
      <c r="AT2" s="95" t="s">
        <v>11317</v>
      </c>
      <c r="AU2" s="96">
        <v>46205</v>
      </c>
      <c r="AV2" s="95" t="s">
        <v>972</v>
      </c>
      <c r="AW2" s="4">
        <v>46205.60628472222</v>
      </c>
      <c r="AX2" s="95" t="s">
        <v>11317</v>
      </c>
      <c r="AY2" s="95" t="s">
        <v>11317</v>
      </c>
      <c r="AZ2" s="95" t="s">
        <v>11317</v>
      </c>
      <c r="BA2" s="96">
        <v>46205</v>
      </c>
      <c r="BB2" s="95" t="s">
        <v>938</v>
      </c>
      <c r="BC2" s="4">
        <v>46205.616157407407</v>
      </c>
      <c r="BD2" s="96">
        <v>46205</v>
      </c>
      <c r="BE2" s="95" t="s">
        <v>2936</v>
      </c>
      <c r="BF2" s="4">
        <v>46205.716562499998</v>
      </c>
      <c r="BG2" s="95" t="s">
        <v>11317</v>
      </c>
      <c r="BH2" s="95" t="s">
        <v>11317</v>
      </c>
      <c r="BI2" s="95" t="s">
        <v>11317</v>
      </c>
      <c r="BJ2" s="68" t="s">
        <v>11317</v>
      </c>
      <c r="BK2" t="str">
        <f>TEXT(Z2,"mmm")</f>
        <v>Jul</v>
      </c>
      <c r="BL2" t="str">
        <f>VLOOKUP(D2,Sheet1!$A$2:$B$221,2,0)</f>
        <v>East Zone</v>
      </c>
    </row>
    <row r="3" spans="1:64" x14ac:dyDescent="0.35">
      <c r="A3" t="str" cm="1">
        <f t="array" ref="A3:C3">VLOOKUP(D3,Sheet1!$A$2:$E$221,{3,4,5},0)</f>
        <v>Chandan Kumar</v>
      </c>
      <c r="B3" t="str">
        <v>FMF070678</v>
      </c>
      <c r="C3" t="str">
        <v>Pavan Kumar Rai</v>
      </c>
      <c r="D3" s="94" t="s">
        <v>126</v>
      </c>
      <c r="E3" s="95">
        <v>113</v>
      </c>
      <c r="F3" s="95" t="s">
        <v>1565</v>
      </c>
      <c r="G3" s="95">
        <v>120241</v>
      </c>
      <c r="H3" s="95" t="s">
        <v>1566</v>
      </c>
      <c r="I3" s="95" t="s">
        <v>1567</v>
      </c>
      <c r="J3" s="95" t="s">
        <v>1568</v>
      </c>
      <c r="K3" s="95" t="s">
        <v>1569</v>
      </c>
      <c r="L3" s="95">
        <v>40000</v>
      </c>
      <c r="M3" s="95" t="s">
        <v>1048</v>
      </c>
      <c r="N3" s="95" t="s">
        <v>1049</v>
      </c>
      <c r="O3" s="95" t="s">
        <v>1570</v>
      </c>
      <c r="P3" s="95">
        <v>5689141270</v>
      </c>
      <c r="Q3" s="14" t="s">
        <v>13394</v>
      </c>
      <c r="T3" s="96">
        <v>46204</v>
      </c>
      <c r="U3" s="95" t="s">
        <v>954</v>
      </c>
      <c r="V3" s="4">
        <v>46204.530706018515</v>
      </c>
      <c r="W3" s="96">
        <v>46204</v>
      </c>
      <c r="X3" s="95" t="s">
        <v>954</v>
      </c>
      <c r="Y3" s="4">
        <v>46204.531666666669</v>
      </c>
      <c r="Z3" s="96">
        <v>46204</v>
      </c>
      <c r="AA3" s="95" t="s">
        <v>2384</v>
      </c>
      <c r="AB3" s="4">
        <v>46204.538807870369</v>
      </c>
      <c r="AC3" s="96">
        <v>46204</v>
      </c>
      <c r="AD3" s="95" t="s">
        <v>2385</v>
      </c>
      <c r="AE3" s="4">
        <v>46204.580358796295</v>
      </c>
      <c r="AF3" s="96"/>
      <c r="AG3" s="95" t="s">
        <v>11317</v>
      </c>
      <c r="AH3" s="4"/>
      <c r="AI3" s="96">
        <v>46204</v>
      </c>
      <c r="AJ3" s="95" t="s">
        <v>943</v>
      </c>
      <c r="AK3" s="4">
        <v>46204.588831018518</v>
      </c>
      <c r="AL3" s="96">
        <v>46204</v>
      </c>
      <c r="AM3" s="95" t="s">
        <v>943</v>
      </c>
      <c r="AN3" s="4">
        <v>46204.591041666667</v>
      </c>
      <c r="AO3" s="95" t="s">
        <v>11317</v>
      </c>
      <c r="AP3" s="95" t="s">
        <v>11317</v>
      </c>
      <c r="AQ3" s="95" t="s">
        <v>11317</v>
      </c>
      <c r="AR3" s="95" t="s">
        <v>11317</v>
      </c>
      <c r="AS3" s="95" t="s">
        <v>11317</v>
      </c>
      <c r="AT3" s="95" t="s">
        <v>11317</v>
      </c>
      <c r="AU3" s="96">
        <v>46204</v>
      </c>
      <c r="AV3" s="95" t="s">
        <v>943</v>
      </c>
      <c r="AW3" s="4">
        <v>46204.599803240744</v>
      </c>
      <c r="AX3" s="95" t="s">
        <v>11317</v>
      </c>
      <c r="AY3" s="95" t="s">
        <v>11317</v>
      </c>
      <c r="AZ3" s="95" t="s">
        <v>11317</v>
      </c>
      <c r="BA3" s="96">
        <v>46204</v>
      </c>
      <c r="BB3" s="95" t="s">
        <v>957</v>
      </c>
      <c r="BC3" s="4">
        <v>46204.638078703705</v>
      </c>
      <c r="BD3" s="96">
        <v>46204</v>
      </c>
      <c r="BE3" s="95" t="s">
        <v>2386</v>
      </c>
      <c r="BF3" s="4">
        <v>46204.650358796294</v>
      </c>
      <c r="BG3" s="95" t="s">
        <v>11317</v>
      </c>
      <c r="BH3" s="95" t="s">
        <v>11317</v>
      </c>
      <c r="BI3" s="95" t="s">
        <v>11317</v>
      </c>
      <c r="BJ3" s="68" t="s">
        <v>11317</v>
      </c>
      <c r="BK3" t="str">
        <f t="shared" ref="BK3:BK50" si="0">TEXT(Z3,"mmm")</f>
        <v>Jul</v>
      </c>
      <c r="BL3" t="str">
        <f>VLOOKUP(D3,Sheet1!$A$2:$B$221,2,0)</f>
        <v>East Zone</v>
      </c>
    </row>
    <row r="4" spans="1:64" x14ac:dyDescent="0.35">
      <c r="A4" t="str" cm="1">
        <f t="array" ref="A4:C4">VLOOKUP(D4,Sheet1!$A$2:$E$221,{3,4,5},0)</f>
        <v>Chandan Kumar</v>
      </c>
      <c r="B4" t="str">
        <v>FMF070678</v>
      </c>
      <c r="C4" t="str">
        <v>Pavan Kumar Rai</v>
      </c>
      <c r="D4" s="94" t="s">
        <v>126</v>
      </c>
      <c r="E4" s="95">
        <v>113</v>
      </c>
      <c r="F4" s="95" t="s">
        <v>1571</v>
      </c>
      <c r="G4" s="95">
        <v>283282</v>
      </c>
      <c r="H4" s="95" t="s">
        <v>1572</v>
      </c>
      <c r="I4" s="95" t="s">
        <v>1573</v>
      </c>
      <c r="J4" s="95" t="s">
        <v>1568</v>
      </c>
      <c r="K4" s="95" t="s">
        <v>1574</v>
      </c>
      <c r="L4" s="95">
        <v>90000</v>
      </c>
      <c r="M4" s="95" t="s">
        <v>952</v>
      </c>
      <c r="N4" s="95" t="s">
        <v>953</v>
      </c>
      <c r="O4" s="95" t="s">
        <v>1575</v>
      </c>
      <c r="P4" s="95">
        <v>6965091132</v>
      </c>
      <c r="Q4" s="14" t="s">
        <v>13394</v>
      </c>
      <c r="T4" s="96">
        <v>46204</v>
      </c>
      <c r="U4" s="95" t="s">
        <v>954</v>
      </c>
      <c r="V4" s="4">
        <v>46204.46193287037</v>
      </c>
      <c r="W4" s="96">
        <v>46204</v>
      </c>
      <c r="X4" s="95" t="s">
        <v>954</v>
      </c>
      <c r="Y4" s="4">
        <v>46204.53398148148</v>
      </c>
      <c r="Z4" s="96">
        <v>46204</v>
      </c>
      <c r="AA4" s="95" t="s">
        <v>2384</v>
      </c>
      <c r="AB4" s="4">
        <v>46204.538807870369</v>
      </c>
      <c r="AC4" s="96">
        <v>46204</v>
      </c>
      <c r="AD4" s="95" t="s">
        <v>2385</v>
      </c>
      <c r="AE4" s="4">
        <v>46204.578981481478</v>
      </c>
      <c r="AF4" s="96"/>
      <c r="AG4" s="95" t="s">
        <v>11317</v>
      </c>
      <c r="AH4" s="4"/>
      <c r="AI4" s="96">
        <v>46204</v>
      </c>
      <c r="AJ4" s="95" t="s">
        <v>942</v>
      </c>
      <c r="AK4" s="4">
        <v>46204.590636574074</v>
      </c>
      <c r="AL4" s="96">
        <v>46204</v>
      </c>
      <c r="AM4" s="95" t="s">
        <v>942</v>
      </c>
      <c r="AN4" s="4">
        <v>46204.591689814813</v>
      </c>
      <c r="AO4" s="95" t="s">
        <v>11317</v>
      </c>
      <c r="AP4" s="95" t="s">
        <v>11317</v>
      </c>
      <c r="AQ4" s="95" t="s">
        <v>11317</v>
      </c>
      <c r="AR4" s="95" t="s">
        <v>11317</v>
      </c>
      <c r="AS4" s="95" t="s">
        <v>11317</v>
      </c>
      <c r="AT4" s="95" t="s">
        <v>11317</v>
      </c>
      <c r="AU4" s="96">
        <v>46204</v>
      </c>
      <c r="AV4" s="95" t="s">
        <v>942</v>
      </c>
      <c r="AW4" s="4">
        <v>46204.613807870373</v>
      </c>
      <c r="AX4" s="95" t="s">
        <v>11317</v>
      </c>
      <c r="AY4" s="95" t="s">
        <v>11317</v>
      </c>
      <c r="AZ4" s="95" t="s">
        <v>11317</v>
      </c>
      <c r="BA4" s="96">
        <v>46204</v>
      </c>
      <c r="BB4" s="95" t="s">
        <v>957</v>
      </c>
      <c r="BC4" s="4">
        <v>46204.638356481482</v>
      </c>
      <c r="BD4" s="96">
        <v>46206</v>
      </c>
      <c r="BE4" s="95" t="s">
        <v>2977</v>
      </c>
      <c r="BF4" s="4">
        <v>46206.541724537034</v>
      </c>
      <c r="BG4" s="95" t="s">
        <v>11317</v>
      </c>
      <c r="BH4" s="95" t="s">
        <v>11317</v>
      </c>
      <c r="BI4" s="95" t="s">
        <v>11317</v>
      </c>
      <c r="BJ4" s="68" t="s">
        <v>11317</v>
      </c>
      <c r="BK4" t="str">
        <f t="shared" si="0"/>
        <v>Jul</v>
      </c>
      <c r="BL4" t="str">
        <f>VLOOKUP(D4,Sheet1!$A$2:$B$221,2,0)</f>
        <v>East Zone</v>
      </c>
    </row>
    <row r="5" spans="1:64" x14ac:dyDescent="0.35">
      <c r="A5" t="str" cm="1">
        <f t="array" ref="A5:C5">VLOOKUP(D5,Sheet1!$A$2:$E$221,{3,4,5},0)</f>
        <v>Chandan Kumar</v>
      </c>
      <c r="B5" t="str">
        <v>FMF070678</v>
      </c>
      <c r="C5" t="str">
        <v>Pavan Kumar Rai</v>
      </c>
      <c r="D5" s="94" t="s">
        <v>126</v>
      </c>
      <c r="E5" s="95">
        <v>113</v>
      </c>
      <c r="F5" s="95" t="s">
        <v>949</v>
      </c>
      <c r="G5" s="95">
        <v>387160</v>
      </c>
      <c r="H5" s="95" t="s">
        <v>950</v>
      </c>
      <c r="I5" s="95" t="s">
        <v>951</v>
      </c>
      <c r="J5" s="95" t="s">
        <v>1568</v>
      </c>
      <c r="K5" s="95" t="s">
        <v>1576</v>
      </c>
      <c r="L5" s="95">
        <v>40000</v>
      </c>
      <c r="M5" s="95" t="s">
        <v>1048</v>
      </c>
      <c r="N5" s="95" t="s">
        <v>1049</v>
      </c>
      <c r="O5" s="95" t="s">
        <v>1191</v>
      </c>
      <c r="P5" s="95">
        <v>2824888638</v>
      </c>
      <c r="Q5" s="14" t="s">
        <v>13394</v>
      </c>
      <c r="T5" s="96">
        <v>46203</v>
      </c>
      <c r="U5" s="95" t="s">
        <v>954</v>
      </c>
      <c r="V5" s="4">
        <v>46203.718761574077</v>
      </c>
      <c r="W5" s="96">
        <v>46203</v>
      </c>
      <c r="X5" s="95" t="s">
        <v>954</v>
      </c>
      <c r="Y5" s="4">
        <v>46203.736620370371</v>
      </c>
      <c r="Z5" s="96">
        <v>46203</v>
      </c>
      <c r="AA5" s="95" t="s">
        <v>2384</v>
      </c>
      <c r="AB5" s="4">
        <v>46203.739976851852</v>
      </c>
      <c r="AC5" s="96">
        <v>46203</v>
      </c>
      <c r="AD5" s="95" t="s">
        <v>2387</v>
      </c>
      <c r="AE5" s="4">
        <v>46203.751076388886</v>
      </c>
      <c r="AF5" s="96"/>
      <c r="AG5" s="95" t="s">
        <v>11317</v>
      </c>
      <c r="AH5" s="4"/>
      <c r="AI5" s="96">
        <v>46203</v>
      </c>
      <c r="AJ5" s="95" t="s">
        <v>972</v>
      </c>
      <c r="AK5" s="4">
        <v>46203.775636574072</v>
      </c>
      <c r="AL5" s="96">
        <v>46203</v>
      </c>
      <c r="AM5" s="95" t="s">
        <v>972</v>
      </c>
      <c r="AN5" s="4">
        <v>46203.775879629633</v>
      </c>
      <c r="AO5" s="95" t="s">
        <v>11317</v>
      </c>
      <c r="AP5" s="95" t="s">
        <v>11317</v>
      </c>
      <c r="AQ5" s="95" t="s">
        <v>11317</v>
      </c>
      <c r="AR5" s="95" t="s">
        <v>11317</v>
      </c>
      <c r="AS5" s="95" t="s">
        <v>11317</v>
      </c>
      <c r="AT5" s="95" t="s">
        <v>11317</v>
      </c>
      <c r="AU5" s="96">
        <v>46203</v>
      </c>
      <c r="AV5" s="95" t="s">
        <v>972</v>
      </c>
      <c r="AW5" s="4">
        <v>46203.783032407409</v>
      </c>
      <c r="AX5" s="95" t="s">
        <v>11317</v>
      </c>
      <c r="AY5" s="95" t="s">
        <v>11317</v>
      </c>
      <c r="AZ5" s="95" t="s">
        <v>11317</v>
      </c>
      <c r="BA5" s="96">
        <v>46203</v>
      </c>
      <c r="BB5" s="95" t="s">
        <v>944</v>
      </c>
      <c r="BC5" s="4">
        <v>46203.799583333333</v>
      </c>
      <c r="BD5" s="96">
        <v>46204</v>
      </c>
      <c r="BE5" s="95" t="s">
        <v>2386</v>
      </c>
      <c r="BF5" s="4">
        <v>46204.631307870368</v>
      </c>
      <c r="BG5" s="95" t="s">
        <v>11317</v>
      </c>
      <c r="BH5" s="95" t="s">
        <v>11317</v>
      </c>
      <c r="BI5" s="95" t="s">
        <v>11317</v>
      </c>
      <c r="BJ5" s="68" t="s">
        <v>11317</v>
      </c>
      <c r="BK5" t="str">
        <f t="shared" si="0"/>
        <v>Jun</v>
      </c>
      <c r="BL5" t="str">
        <f>VLOOKUP(D5,Sheet1!$A$2:$B$221,2,0)</f>
        <v>East Zone</v>
      </c>
    </row>
    <row r="6" spans="1:64" x14ac:dyDescent="0.35">
      <c r="A6" t="str" cm="1">
        <f t="array" ref="A6:C6">VLOOKUP(D6,Sheet1!$A$2:$E$221,{3,4,5},0)</f>
        <v>Chandan Kumar</v>
      </c>
      <c r="B6" t="str">
        <v>FMF070678</v>
      </c>
      <c r="C6" t="str">
        <v>Pavan Kumar Rai</v>
      </c>
      <c r="D6" s="94" t="s">
        <v>126</v>
      </c>
      <c r="E6" s="95">
        <v>113</v>
      </c>
      <c r="F6" s="95" t="s">
        <v>949</v>
      </c>
      <c r="G6" s="95">
        <v>387160</v>
      </c>
      <c r="H6" s="95" t="s">
        <v>950</v>
      </c>
      <c r="I6" s="95" t="s">
        <v>951</v>
      </c>
      <c r="J6" s="95" t="s">
        <v>1568</v>
      </c>
      <c r="K6" s="95" t="s">
        <v>1576</v>
      </c>
      <c r="L6" s="95">
        <v>50000</v>
      </c>
      <c r="M6" s="95" t="s">
        <v>934</v>
      </c>
      <c r="N6" s="95" t="s">
        <v>935</v>
      </c>
      <c r="O6" s="95" t="s">
        <v>1577</v>
      </c>
      <c r="P6" s="95">
        <v>2482710374</v>
      </c>
      <c r="Q6" s="14" t="s">
        <v>13394</v>
      </c>
      <c r="T6" s="96">
        <v>46203</v>
      </c>
      <c r="U6" s="95" t="s">
        <v>954</v>
      </c>
      <c r="V6" s="4">
        <v>46203.718726851854</v>
      </c>
      <c r="W6" s="96">
        <v>46203</v>
      </c>
      <c r="X6" s="95" t="s">
        <v>954</v>
      </c>
      <c r="Y6" s="4">
        <v>46203.736585648148</v>
      </c>
      <c r="Z6" s="96">
        <v>46203</v>
      </c>
      <c r="AA6" s="95" t="s">
        <v>2384</v>
      </c>
      <c r="AB6" s="4">
        <v>46203.739965277775</v>
      </c>
      <c r="AC6" s="96">
        <v>46203</v>
      </c>
      <c r="AD6" s="95" t="s">
        <v>2387</v>
      </c>
      <c r="AE6" s="4">
        <v>46203.75105324074</v>
      </c>
      <c r="AF6" s="96"/>
      <c r="AG6" s="95" t="s">
        <v>11317</v>
      </c>
      <c r="AH6" s="4"/>
      <c r="AI6" s="96">
        <v>46203</v>
      </c>
      <c r="AJ6" s="95" t="s">
        <v>972</v>
      </c>
      <c r="AK6" s="4">
        <v>46203.775625000002</v>
      </c>
      <c r="AL6" s="96">
        <v>46203</v>
      </c>
      <c r="AM6" s="95" t="s">
        <v>955</v>
      </c>
      <c r="AN6" s="4">
        <v>46203.78261574074</v>
      </c>
      <c r="AO6" s="95" t="s">
        <v>11317</v>
      </c>
      <c r="AP6" s="95" t="s">
        <v>11317</v>
      </c>
      <c r="AQ6" s="95" t="s">
        <v>11317</v>
      </c>
      <c r="AR6" s="95" t="s">
        <v>11317</v>
      </c>
      <c r="AS6" s="95" t="s">
        <v>11317</v>
      </c>
      <c r="AT6" s="95" t="s">
        <v>11317</v>
      </c>
      <c r="AU6" s="96">
        <v>46203</v>
      </c>
      <c r="AV6" s="95" t="s">
        <v>972</v>
      </c>
      <c r="AW6" s="4">
        <v>46203.78802083333</v>
      </c>
      <c r="AX6" s="95" t="s">
        <v>11317</v>
      </c>
      <c r="AY6" s="95" t="s">
        <v>11317</v>
      </c>
      <c r="AZ6" s="95" t="s">
        <v>11317</v>
      </c>
      <c r="BA6" s="96">
        <v>46203</v>
      </c>
      <c r="BB6" s="95" t="s">
        <v>944</v>
      </c>
      <c r="BC6" s="4">
        <v>46203.799583333333</v>
      </c>
      <c r="BD6" s="96">
        <v>46204</v>
      </c>
      <c r="BE6" s="95" t="s">
        <v>2386</v>
      </c>
      <c r="BF6" s="4">
        <v>46204.631307870368</v>
      </c>
      <c r="BG6" s="95" t="s">
        <v>11317</v>
      </c>
      <c r="BH6" s="95" t="s">
        <v>11317</v>
      </c>
      <c r="BI6" s="95" t="s">
        <v>11317</v>
      </c>
      <c r="BJ6" s="68" t="s">
        <v>11317</v>
      </c>
      <c r="BK6" t="str">
        <f t="shared" si="0"/>
        <v>Jun</v>
      </c>
      <c r="BL6" t="str">
        <f>VLOOKUP(D6,Sheet1!$A$2:$B$221,2,0)</f>
        <v>East Zone</v>
      </c>
    </row>
    <row r="7" spans="1:64" x14ac:dyDescent="0.35">
      <c r="A7" t="str" cm="1">
        <f t="array" ref="A7:C7">VLOOKUP(D7,Sheet1!$A$2:$E$221,{3,4,5},0)</f>
        <v>Chandan Kumar</v>
      </c>
      <c r="B7" t="str">
        <v>FMF070678</v>
      </c>
      <c r="C7" t="str">
        <v>Pavan Kumar Rai</v>
      </c>
      <c r="D7" s="94" t="s">
        <v>126</v>
      </c>
      <c r="E7" s="95">
        <v>113</v>
      </c>
      <c r="F7" s="95" t="s">
        <v>2450</v>
      </c>
      <c r="G7" s="95">
        <v>627642</v>
      </c>
      <c r="H7" s="95" t="s">
        <v>1187</v>
      </c>
      <c r="I7" s="95" t="s">
        <v>2451</v>
      </c>
      <c r="J7" s="95" t="s">
        <v>1568</v>
      </c>
      <c r="K7" s="95" t="s">
        <v>2452</v>
      </c>
      <c r="L7" s="95">
        <v>82000</v>
      </c>
      <c r="M7" s="95" t="s">
        <v>11312</v>
      </c>
      <c r="N7" s="95" t="s">
        <v>11313</v>
      </c>
      <c r="O7" s="95" t="s">
        <v>1107</v>
      </c>
      <c r="P7" s="95">
        <v>4141919339</v>
      </c>
      <c r="Q7" s="14" t="s">
        <v>13394</v>
      </c>
      <c r="T7" s="96">
        <v>46205</v>
      </c>
      <c r="U7" s="95" t="s">
        <v>954</v>
      </c>
      <c r="V7" s="4">
        <v>46205.713819444441</v>
      </c>
      <c r="W7" s="96">
        <v>46205</v>
      </c>
      <c r="X7" s="95" t="s">
        <v>954</v>
      </c>
      <c r="Y7" s="4">
        <v>46205.71702546296</v>
      </c>
      <c r="Z7" s="96">
        <v>46205</v>
      </c>
      <c r="AA7" s="95" t="s">
        <v>2384</v>
      </c>
      <c r="AB7" s="4">
        <v>46205.729837962965</v>
      </c>
      <c r="AC7" s="96">
        <v>46205</v>
      </c>
      <c r="AD7" s="95" t="s">
        <v>2385</v>
      </c>
      <c r="AE7" s="4">
        <v>46205.738807870373</v>
      </c>
      <c r="AF7" s="96">
        <v>46205</v>
      </c>
      <c r="AG7" s="95" t="s">
        <v>1028</v>
      </c>
      <c r="AH7" s="4">
        <v>46205.775520833333</v>
      </c>
      <c r="AI7" s="96">
        <v>46206</v>
      </c>
      <c r="AJ7" s="95" t="s">
        <v>955</v>
      </c>
      <c r="AK7" s="4">
        <v>46206.619409722225</v>
      </c>
      <c r="AL7" s="96">
        <v>46206</v>
      </c>
      <c r="AM7" s="95" t="s">
        <v>955</v>
      </c>
      <c r="AN7" s="4">
        <v>46206.619502314818</v>
      </c>
      <c r="AO7" s="95" t="s">
        <v>11317</v>
      </c>
      <c r="AP7" s="95" t="s">
        <v>11317</v>
      </c>
      <c r="AQ7" s="95" t="s">
        <v>11317</v>
      </c>
      <c r="AR7" s="95" t="s">
        <v>11317</v>
      </c>
      <c r="AS7" s="95" t="s">
        <v>11317</v>
      </c>
      <c r="AT7" s="95" t="s">
        <v>11317</v>
      </c>
      <c r="AU7" s="96">
        <v>46206</v>
      </c>
      <c r="AV7" s="95" t="s">
        <v>955</v>
      </c>
      <c r="AW7" s="4">
        <v>46206.625127314815</v>
      </c>
      <c r="AX7" s="95" t="s">
        <v>11317</v>
      </c>
      <c r="AY7" s="95" t="s">
        <v>11317</v>
      </c>
      <c r="AZ7" s="95" t="s">
        <v>11317</v>
      </c>
      <c r="BA7" s="96">
        <v>46210</v>
      </c>
      <c r="BB7" s="95" t="s">
        <v>944</v>
      </c>
      <c r="BC7" s="4">
        <v>46210.607245370367</v>
      </c>
      <c r="BD7" s="96"/>
      <c r="BE7" s="95" t="s">
        <v>11317</v>
      </c>
      <c r="BF7" s="4"/>
      <c r="BG7" s="95" t="s">
        <v>11317</v>
      </c>
      <c r="BH7" s="95" t="s">
        <v>11317</v>
      </c>
      <c r="BI7" s="95" t="s">
        <v>11317</v>
      </c>
      <c r="BJ7" s="68" t="s">
        <v>11317</v>
      </c>
      <c r="BK7" t="str">
        <f t="shared" si="0"/>
        <v>Jul</v>
      </c>
      <c r="BL7" t="str">
        <f>VLOOKUP(D7,Sheet1!$A$2:$B$221,2,0)</f>
        <v>East Zone</v>
      </c>
    </row>
    <row r="8" spans="1:64" x14ac:dyDescent="0.35">
      <c r="A8" t="str" cm="1">
        <f t="array" ref="A8:C8">VLOOKUP(D8,Sheet1!$A$2:$E$221,{3,4,5},0)</f>
        <v>Rakesh Kumar Singh</v>
      </c>
      <c r="B8" t="str">
        <v>FMF069706</v>
      </c>
      <c r="C8" t="str">
        <v>Pavan Kumar Rai</v>
      </c>
      <c r="D8" s="94" t="s">
        <v>164</v>
      </c>
      <c r="E8" s="95">
        <v>125</v>
      </c>
      <c r="F8" s="95" t="s">
        <v>1578</v>
      </c>
      <c r="G8" s="95">
        <v>50529</v>
      </c>
      <c r="H8" s="95" t="s">
        <v>1579</v>
      </c>
      <c r="I8" s="95" t="s">
        <v>1580</v>
      </c>
      <c r="J8" s="95" t="s">
        <v>1568</v>
      </c>
      <c r="K8" s="95" t="s">
        <v>1581</v>
      </c>
      <c r="L8" s="95">
        <v>90000</v>
      </c>
      <c r="M8" s="95" t="s">
        <v>931</v>
      </c>
      <c r="N8" s="95" t="s">
        <v>932</v>
      </c>
      <c r="O8" s="95" t="s">
        <v>1072</v>
      </c>
      <c r="P8" s="95">
        <v>2444447196</v>
      </c>
      <c r="Q8" s="14" t="s">
        <v>13394</v>
      </c>
      <c r="T8" s="96">
        <v>46196</v>
      </c>
      <c r="U8" s="95" t="s">
        <v>956</v>
      </c>
      <c r="V8" s="4">
        <v>46196.673148148147</v>
      </c>
      <c r="W8" s="96">
        <v>46196</v>
      </c>
      <c r="X8" s="95" t="s">
        <v>956</v>
      </c>
      <c r="Y8" s="4">
        <v>46196.701562499999</v>
      </c>
      <c r="Z8" s="96">
        <v>46196</v>
      </c>
      <c r="AA8" s="95" t="s">
        <v>933</v>
      </c>
      <c r="AB8" s="4">
        <v>46196.714999999997</v>
      </c>
      <c r="AC8" s="96">
        <v>46196</v>
      </c>
      <c r="AD8" s="95" t="s">
        <v>2385</v>
      </c>
      <c r="AE8" s="4">
        <v>46196.723437499997</v>
      </c>
      <c r="AF8" s="96">
        <v>46196</v>
      </c>
      <c r="AG8" s="95" t="s">
        <v>997</v>
      </c>
      <c r="AH8" s="4">
        <v>46196.806550925925</v>
      </c>
      <c r="AI8" s="96"/>
      <c r="AJ8" s="95" t="s">
        <v>11317</v>
      </c>
      <c r="AK8" s="4"/>
      <c r="AL8" s="96"/>
      <c r="AM8" s="95" t="s">
        <v>11317</v>
      </c>
      <c r="AN8" s="4"/>
      <c r="AO8" s="95" t="s">
        <v>11317</v>
      </c>
      <c r="AP8" s="95" t="s">
        <v>11317</v>
      </c>
      <c r="AQ8" s="95" t="s">
        <v>11317</v>
      </c>
      <c r="AR8" s="95" t="s">
        <v>11317</v>
      </c>
      <c r="AS8" s="95" t="s">
        <v>11317</v>
      </c>
      <c r="AT8" s="95" t="s">
        <v>11317</v>
      </c>
      <c r="AU8" s="96"/>
      <c r="AV8" s="95" t="s">
        <v>11317</v>
      </c>
      <c r="AW8" s="4"/>
      <c r="AX8" s="95" t="s">
        <v>11317</v>
      </c>
      <c r="AY8" s="95" t="s">
        <v>11317</v>
      </c>
      <c r="AZ8" s="95" t="s">
        <v>11317</v>
      </c>
      <c r="BA8" s="96"/>
      <c r="BB8" s="95" t="s">
        <v>11317</v>
      </c>
      <c r="BC8" s="4"/>
      <c r="BD8" s="96"/>
      <c r="BE8" s="95" t="s">
        <v>11317</v>
      </c>
      <c r="BF8" s="4"/>
      <c r="BG8" s="95" t="s">
        <v>11317</v>
      </c>
      <c r="BH8" s="95" t="s">
        <v>11317</v>
      </c>
      <c r="BI8" s="95" t="s">
        <v>11317</v>
      </c>
      <c r="BJ8" s="68" t="s">
        <v>11317</v>
      </c>
      <c r="BK8" t="str">
        <f t="shared" si="0"/>
        <v>Jun</v>
      </c>
      <c r="BL8" t="str">
        <f>VLOOKUP(D8,Sheet1!$A$2:$B$221,2,0)</f>
        <v>East Zone</v>
      </c>
    </row>
    <row r="9" spans="1:64" x14ac:dyDescent="0.35">
      <c r="A9" t="str" cm="1">
        <f t="array" ref="A9:C9">VLOOKUP(D9,Sheet1!$A$2:$E$221,{3,4,5},0)</f>
        <v>Rakesh Kumar Singh</v>
      </c>
      <c r="B9" t="str">
        <v>FMF069706</v>
      </c>
      <c r="C9" t="str">
        <v>Pavan Kumar Rai</v>
      </c>
      <c r="D9" s="94" t="s">
        <v>164</v>
      </c>
      <c r="E9" s="95">
        <v>125</v>
      </c>
      <c r="F9" s="95" t="s">
        <v>1582</v>
      </c>
      <c r="G9" s="95">
        <v>71810</v>
      </c>
      <c r="H9" s="95" t="s">
        <v>1579</v>
      </c>
      <c r="I9" s="95" t="s">
        <v>1580</v>
      </c>
      <c r="J9" s="95" t="s">
        <v>1568</v>
      </c>
      <c r="K9" s="95" t="s">
        <v>1583</v>
      </c>
      <c r="L9" s="95">
        <v>90000</v>
      </c>
      <c r="M9" s="95" t="s">
        <v>931</v>
      </c>
      <c r="N9" s="95" t="s">
        <v>932</v>
      </c>
      <c r="O9" s="95" t="s">
        <v>1584</v>
      </c>
      <c r="P9" s="95">
        <v>3557906778</v>
      </c>
      <c r="Q9" s="14" t="s">
        <v>13394</v>
      </c>
      <c r="T9" s="96">
        <v>46200</v>
      </c>
      <c r="U9" s="95" t="s">
        <v>956</v>
      </c>
      <c r="V9" s="4">
        <v>46200.605624999997</v>
      </c>
      <c r="W9" s="96">
        <v>46200</v>
      </c>
      <c r="X9" s="95" t="s">
        <v>956</v>
      </c>
      <c r="Y9" s="4">
        <v>46200.649641203701</v>
      </c>
      <c r="Z9" s="96">
        <v>46200</v>
      </c>
      <c r="AA9" s="95" t="s">
        <v>2384</v>
      </c>
      <c r="AB9" s="4">
        <v>46200.654039351852</v>
      </c>
      <c r="AC9" s="96">
        <v>46200</v>
      </c>
      <c r="AD9" s="95" t="s">
        <v>2387</v>
      </c>
      <c r="AE9" s="4">
        <v>46200.663611111115</v>
      </c>
      <c r="AF9" s="96">
        <v>46200</v>
      </c>
      <c r="AG9" s="95" t="s">
        <v>955</v>
      </c>
      <c r="AH9" s="4">
        <v>46200.690972222219</v>
      </c>
      <c r="AI9" s="96"/>
      <c r="AJ9" s="95" t="s">
        <v>11317</v>
      </c>
      <c r="AK9" s="4"/>
      <c r="AL9" s="96"/>
      <c r="AM9" s="95" t="s">
        <v>11317</v>
      </c>
      <c r="AN9" s="4"/>
      <c r="AO9" s="95" t="s">
        <v>11317</v>
      </c>
      <c r="AP9" s="95" t="s">
        <v>11317</v>
      </c>
      <c r="AQ9" s="95" t="s">
        <v>11317</v>
      </c>
      <c r="AR9" s="95" t="s">
        <v>11317</v>
      </c>
      <c r="AS9" s="95" t="s">
        <v>11317</v>
      </c>
      <c r="AT9" s="95" t="s">
        <v>11317</v>
      </c>
      <c r="AU9" s="96"/>
      <c r="AV9" s="95" t="s">
        <v>11317</v>
      </c>
      <c r="AW9" s="4"/>
      <c r="AX9" s="95" t="s">
        <v>11317</v>
      </c>
      <c r="AY9" s="95" t="s">
        <v>11317</v>
      </c>
      <c r="AZ9" s="95" t="s">
        <v>11317</v>
      </c>
      <c r="BA9" s="96"/>
      <c r="BB9" s="95" t="s">
        <v>11317</v>
      </c>
      <c r="BC9" s="4"/>
      <c r="BD9" s="96"/>
      <c r="BE9" s="95" t="s">
        <v>11317</v>
      </c>
      <c r="BF9" s="4"/>
      <c r="BG9" s="95" t="s">
        <v>11317</v>
      </c>
      <c r="BH9" s="95" t="s">
        <v>11317</v>
      </c>
      <c r="BI9" s="95" t="s">
        <v>11317</v>
      </c>
      <c r="BJ9" s="68" t="s">
        <v>11317</v>
      </c>
      <c r="BK9" t="str">
        <f t="shared" si="0"/>
        <v>Jun</v>
      </c>
      <c r="BL9" t="str">
        <f>VLOOKUP(D9,Sheet1!$A$2:$B$221,2,0)</f>
        <v>East Zone</v>
      </c>
    </row>
    <row r="10" spans="1:64" x14ac:dyDescent="0.35">
      <c r="A10" t="str" cm="1">
        <f t="array" ref="A10:C10">VLOOKUP(D10,Sheet1!$A$2:$E$221,{3,4,5},0)</f>
        <v>Rakesh Kumar Singh</v>
      </c>
      <c r="B10" t="str">
        <v>FMF069706</v>
      </c>
      <c r="C10" t="str">
        <v>Pavan Kumar Rai</v>
      </c>
      <c r="D10" s="94" t="s">
        <v>164</v>
      </c>
      <c r="E10" s="95">
        <v>125</v>
      </c>
      <c r="F10" s="95" t="s">
        <v>11314</v>
      </c>
      <c r="G10" s="95">
        <v>174412</v>
      </c>
      <c r="H10" s="95" t="s">
        <v>1579</v>
      </c>
      <c r="I10" s="95" t="s">
        <v>1580</v>
      </c>
      <c r="J10" s="95" t="s">
        <v>1568</v>
      </c>
      <c r="K10" s="95" t="s">
        <v>11315</v>
      </c>
      <c r="L10" s="95">
        <v>90000</v>
      </c>
      <c r="M10" s="95" t="s">
        <v>931</v>
      </c>
      <c r="N10" s="95" t="s">
        <v>932</v>
      </c>
      <c r="O10" s="95" t="s">
        <v>6397</v>
      </c>
      <c r="P10" s="95">
        <v>7761892357</v>
      </c>
      <c r="Q10" s="14" t="s">
        <v>13394</v>
      </c>
      <c r="T10" s="96">
        <v>46210</v>
      </c>
      <c r="U10" s="95" t="s">
        <v>956</v>
      </c>
      <c r="V10" s="4">
        <v>46210.588900462964</v>
      </c>
      <c r="W10" s="96">
        <v>46210</v>
      </c>
      <c r="X10" s="95" t="s">
        <v>956</v>
      </c>
      <c r="Y10" s="4">
        <v>46210.596018518518</v>
      </c>
      <c r="Z10" s="96">
        <v>46210</v>
      </c>
      <c r="AA10" s="95" t="s">
        <v>2384</v>
      </c>
      <c r="AB10" s="4">
        <v>46210.609733796293</v>
      </c>
      <c r="AC10" s="96">
        <v>46210</v>
      </c>
      <c r="AD10" s="95" t="s">
        <v>2385</v>
      </c>
      <c r="AE10" s="4">
        <v>46210.624351851853</v>
      </c>
      <c r="AF10" s="96"/>
      <c r="AG10" s="95" t="s">
        <v>11317</v>
      </c>
      <c r="AH10" s="4"/>
      <c r="AI10" s="96">
        <v>46210</v>
      </c>
      <c r="AJ10" s="95" t="s">
        <v>937</v>
      </c>
      <c r="AK10" s="4">
        <v>46210.659201388888</v>
      </c>
      <c r="AL10" s="96">
        <v>46210</v>
      </c>
      <c r="AM10" s="95" t="s">
        <v>937</v>
      </c>
      <c r="AN10" s="4">
        <v>46210.659525462965</v>
      </c>
      <c r="AO10" s="95" t="s">
        <v>11317</v>
      </c>
      <c r="AP10" s="95" t="s">
        <v>11317</v>
      </c>
      <c r="AQ10" s="95" t="s">
        <v>11317</v>
      </c>
      <c r="AR10" s="95" t="s">
        <v>11317</v>
      </c>
      <c r="AS10" s="95" t="s">
        <v>11317</v>
      </c>
      <c r="AT10" s="95" t="s">
        <v>11317</v>
      </c>
      <c r="AU10" s="96">
        <v>46210</v>
      </c>
      <c r="AV10" s="95" t="s">
        <v>937</v>
      </c>
      <c r="AW10" s="4">
        <v>46210.667129629626</v>
      </c>
      <c r="AX10" s="95" t="s">
        <v>11317</v>
      </c>
      <c r="AY10" s="95" t="s">
        <v>11317</v>
      </c>
      <c r="AZ10" s="95" t="s">
        <v>11317</v>
      </c>
      <c r="BA10" s="96">
        <v>46210</v>
      </c>
      <c r="BB10" s="95" t="s">
        <v>957</v>
      </c>
      <c r="BC10" s="4">
        <v>46210.680844907409</v>
      </c>
      <c r="BD10" s="96">
        <v>46210</v>
      </c>
      <c r="BE10" s="95" t="s">
        <v>4723</v>
      </c>
      <c r="BF10" s="4">
        <v>46210.719259259262</v>
      </c>
      <c r="BG10" s="95" t="s">
        <v>11317</v>
      </c>
      <c r="BH10" s="95" t="s">
        <v>11317</v>
      </c>
      <c r="BI10" s="95" t="s">
        <v>11317</v>
      </c>
      <c r="BJ10" s="68" t="s">
        <v>11317</v>
      </c>
      <c r="BK10" t="str">
        <f t="shared" si="0"/>
        <v>Jul</v>
      </c>
      <c r="BL10" t="str">
        <f>VLOOKUP(D10,Sheet1!$A$2:$B$221,2,0)</f>
        <v>East Zone</v>
      </c>
    </row>
    <row r="11" spans="1:64" x14ac:dyDescent="0.35">
      <c r="A11" t="str" cm="1">
        <f t="array" ref="A11:C11">VLOOKUP(D11,Sheet1!$A$2:$E$221,{3,4,5},0)</f>
        <v>Rakesh Kumar Singh</v>
      </c>
      <c r="B11" t="str">
        <v>FMF069706</v>
      </c>
      <c r="C11" t="str">
        <v>Pavan Kumar Rai</v>
      </c>
      <c r="D11" s="94" t="s">
        <v>164</v>
      </c>
      <c r="E11" s="95">
        <v>125</v>
      </c>
      <c r="F11" s="95" t="s">
        <v>11314</v>
      </c>
      <c r="G11" s="95">
        <v>174412</v>
      </c>
      <c r="H11" s="95" t="s">
        <v>1579</v>
      </c>
      <c r="I11" s="95" t="s">
        <v>1580</v>
      </c>
      <c r="J11" s="95" t="s">
        <v>1568</v>
      </c>
      <c r="K11" s="95" t="s">
        <v>11315</v>
      </c>
      <c r="L11" s="95">
        <v>90000</v>
      </c>
      <c r="M11" s="95" t="s">
        <v>931</v>
      </c>
      <c r="N11" s="95" t="s">
        <v>932</v>
      </c>
      <c r="O11" s="95" t="s">
        <v>11316</v>
      </c>
      <c r="P11" s="95">
        <v>4465097454</v>
      </c>
      <c r="Q11" s="14" t="s">
        <v>13394</v>
      </c>
      <c r="T11" s="96">
        <v>46210</v>
      </c>
      <c r="U11" s="95" t="s">
        <v>956</v>
      </c>
      <c r="V11" s="4">
        <v>46210.588877314818</v>
      </c>
      <c r="W11" s="96">
        <v>46210</v>
      </c>
      <c r="X11" s="95" t="s">
        <v>956</v>
      </c>
      <c r="Y11" s="4">
        <v>46210.595995370371</v>
      </c>
      <c r="Z11" s="96">
        <v>46210</v>
      </c>
      <c r="AA11" s="95" t="s">
        <v>2384</v>
      </c>
      <c r="AB11" s="4">
        <v>46210.609733796293</v>
      </c>
      <c r="AC11" s="96">
        <v>46210</v>
      </c>
      <c r="AD11" s="95" t="s">
        <v>2385</v>
      </c>
      <c r="AE11" s="4">
        <v>46210.624328703707</v>
      </c>
      <c r="AF11" s="96"/>
      <c r="AG11" s="95" t="s">
        <v>11317</v>
      </c>
      <c r="AH11" s="4"/>
      <c r="AI11" s="96">
        <v>46210</v>
      </c>
      <c r="AJ11" s="95" t="s">
        <v>937</v>
      </c>
      <c r="AK11" s="4">
        <v>46210.659178240741</v>
      </c>
      <c r="AL11" s="96">
        <v>46210</v>
      </c>
      <c r="AM11" s="95" t="s">
        <v>937</v>
      </c>
      <c r="AN11" s="4">
        <v>46210.659513888888</v>
      </c>
      <c r="AO11" s="95" t="s">
        <v>11317</v>
      </c>
      <c r="AP11" s="95" t="s">
        <v>11317</v>
      </c>
      <c r="AQ11" s="95" t="s">
        <v>11317</v>
      </c>
      <c r="AR11" s="95" t="s">
        <v>11317</v>
      </c>
      <c r="AS11" s="95" t="s">
        <v>11317</v>
      </c>
      <c r="AT11" s="95" t="s">
        <v>11317</v>
      </c>
      <c r="AU11" s="96">
        <v>46210</v>
      </c>
      <c r="AV11" s="95" t="s">
        <v>937</v>
      </c>
      <c r="AW11" s="4">
        <v>46210.667118055557</v>
      </c>
      <c r="AX11" s="95" t="s">
        <v>11317</v>
      </c>
      <c r="AY11" s="95" t="s">
        <v>11317</v>
      </c>
      <c r="AZ11" s="95" t="s">
        <v>11317</v>
      </c>
      <c r="BA11" s="96">
        <v>46210</v>
      </c>
      <c r="BB11" s="95" t="s">
        <v>957</v>
      </c>
      <c r="BC11" s="4">
        <v>46210.680844907409</v>
      </c>
      <c r="BD11" s="96">
        <v>46210</v>
      </c>
      <c r="BE11" s="95" t="s">
        <v>4723</v>
      </c>
      <c r="BF11" s="4">
        <v>46210.719259259262</v>
      </c>
      <c r="BG11" s="95" t="s">
        <v>11317</v>
      </c>
      <c r="BH11" s="95" t="s">
        <v>11317</v>
      </c>
      <c r="BI11" s="95" t="s">
        <v>11317</v>
      </c>
      <c r="BJ11" s="68" t="s">
        <v>11317</v>
      </c>
      <c r="BK11" t="str">
        <f t="shared" si="0"/>
        <v>Jul</v>
      </c>
      <c r="BL11" t="str">
        <f>VLOOKUP(D11,Sheet1!$A$2:$B$221,2,0)</f>
        <v>East Zone</v>
      </c>
    </row>
    <row r="12" spans="1:64" x14ac:dyDescent="0.35">
      <c r="A12" t="str" cm="1">
        <f t="array" ref="A12:C12">VLOOKUP(D12,Sheet1!$A$2:$E$221,{3,4,5},0)</f>
        <v>Nitesh Kumar Pandey</v>
      </c>
      <c r="B12" t="str">
        <v>FMF070679</v>
      </c>
      <c r="C12" t="str">
        <v>Pavan Kumar Rai</v>
      </c>
      <c r="D12" s="94" t="s">
        <v>165</v>
      </c>
      <c r="E12" s="95">
        <v>127</v>
      </c>
      <c r="F12" s="95" t="s">
        <v>9399</v>
      </c>
      <c r="G12" s="95">
        <v>191161</v>
      </c>
      <c r="H12" s="95" t="s">
        <v>9400</v>
      </c>
      <c r="I12" s="95" t="s">
        <v>9401</v>
      </c>
      <c r="J12" s="95" t="s">
        <v>1568</v>
      </c>
      <c r="K12" s="95" t="s">
        <v>9402</v>
      </c>
      <c r="L12" s="95">
        <v>77000</v>
      </c>
      <c r="M12" s="95" t="s">
        <v>9403</v>
      </c>
      <c r="N12" s="95" t="s">
        <v>9404</v>
      </c>
      <c r="O12" s="95" t="s">
        <v>9405</v>
      </c>
      <c r="P12" s="95">
        <v>5784721830</v>
      </c>
      <c r="Q12" s="14" t="s">
        <v>13394</v>
      </c>
      <c r="T12" s="96">
        <v>46209</v>
      </c>
      <c r="U12" s="95" t="s">
        <v>4771</v>
      </c>
      <c r="V12" s="4">
        <v>46209.436932870369</v>
      </c>
      <c r="W12" s="96">
        <v>46209</v>
      </c>
      <c r="X12" s="95" t="s">
        <v>4771</v>
      </c>
      <c r="Y12" s="4">
        <v>46209.486377314817</v>
      </c>
      <c r="Z12" s="96">
        <v>46209</v>
      </c>
      <c r="AA12" s="95" t="s">
        <v>2384</v>
      </c>
      <c r="AB12" s="4">
        <v>46209.490937499999</v>
      </c>
      <c r="AC12" s="96">
        <v>46209</v>
      </c>
      <c r="AD12" s="95" t="s">
        <v>2385</v>
      </c>
      <c r="AE12" s="4">
        <v>46209.511354166665</v>
      </c>
      <c r="AF12" s="96"/>
      <c r="AG12" s="95" t="s">
        <v>11317</v>
      </c>
      <c r="AH12" s="4"/>
      <c r="AI12" s="96">
        <v>46209</v>
      </c>
      <c r="AJ12" s="95" t="s">
        <v>1028</v>
      </c>
      <c r="AK12" s="4">
        <v>46209.52002314815</v>
      </c>
      <c r="AL12" s="96">
        <v>46209</v>
      </c>
      <c r="AM12" s="95" t="s">
        <v>1028</v>
      </c>
      <c r="AN12" s="4">
        <v>46209.520092592589</v>
      </c>
      <c r="AO12" s="95" t="s">
        <v>11317</v>
      </c>
      <c r="AP12" s="95" t="s">
        <v>11317</v>
      </c>
      <c r="AQ12" s="95" t="s">
        <v>11317</v>
      </c>
      <c r="AR12" s="95" t="s">
        <v>11317</v>
      </c>
      <c r="AS12" s="95" t="s">
        <v>11317</v>
      </c>
      <c r="AT12" s="95" t="s">
        <v>11317</v>
      </c>
      <c r="AU12" s="96">
        <v>46209</v>
      </c>
      <c r="AV12" s="95" t="s">
        <v>1028</v>
      </c>
      <c r="AW12" s="4">
        <v>46209.522407407407</v>
      </c>
      <c r="AX12" s="95" t="s">
        <v>11317</v>
      </c>
      <c r="AY12" s="95" t="s">
        <v>11317</v>
      </c>
      <c r="AZ12" s="95" t="s">
        <v>11317</v>
      </c>
      <c r="BA12" s="96">
        <v>46209</v>
      </c>
      <c r="BB12" s="95" t="s">
        <v>938</v>
      </c>
      <c r="BC12" s="4">
        <v>46209.546412037038</v>
      </c>
      <c r="BD12" s="96">
        <v>46209</v>
      </c>
      <c r="BE12" s="95" t="s">
        <v>4787</v>
      </c>
      <c r="BF12" s="4">
        <v>46209.614733796298</v>
      </c>
      <c r="BG12" s="95" t="s">
        <v>11317</v>
      </c>
      <c r="BH12" s="95" t="s">
        <v>11317</v>
      </c>
      <c r="BI12" s="95" t="s">
        <v>11317</v>
      </c>
      <c r="BJ12" s="68" t="s">
        <v>11317</v>
      </c>
      <c r="BK12" t="str">
        <f t="shared" si="0"/>
        <v>Jul</v>
      </c>
      <c r="BL12" t="str">
        <f>VLOOKUP(D12,Sheet1!$A$2:$B$221,2,0)</f>
        <v>East Zone</v>
      </c>
    </row>
    <row r="13" spans="1:64" x14ac:dyDescent="0.35">
      <c r="A13" t="str" cm="1">
        <f t="array" ref="A13:C13">VLOOKUP(D13,Sheet1!$A$2:$E$221,{3,4,5},0)</f>
        <v>Pradip Kumar Lal</v>
      </c>
      <c r="B13" t="str">
        <v>FMF070961</v>
      </c>
      <c r="C13" t="str">
        <v>Pavan Kumar Rai</v>
      </c>
      <c r="D13" s="94" t="s">
        <v>807</v>
      </c>
      <c r="E13" s="95">
        <v>128</v>
      </c>
      <c r="F13" s="95" t="s">
        <v>1585</v>
      </c>
      <c r="G13" s="95">
        <v>31323</v>
      </c>
      <c r="H13" s="95" t="s">
        <v>1586</v>
      </c>
      <c r="I13" s="95" t="s">
        <v>1587</v>
      </c>
      <c r="J13" s="95" t="s">
        <v>1568</v>
      </c>
      <c r="K13" s="95" t="s">
        <v>1588</v>
      </c>
      <c r="L13" s="95">
        <v>77000</v>
      </c>
      <c r="M13" s="95" t="s">
        <v>939</v>
      </c>
      <c r="N13" s="95" t="s">
        <v>940</v>
      </c>
      <c r="O13" s="95" t="s">
        <v>1589</v>
      </c>
      <c r="P13" s="95">
        <v>6271688733</v>
      </c>
      <c r="Q13" s="14" t="s">
        <v>13394</v>
      </c>
      <c r="T13" s="96">
        <v>46204</v>
      </c>
      <c r="U13" s="95" t="s">
        <v>2388</v>
      </c>
      <c r="V13" s="4">
        <v>46204.524953703702</v>
      </c>
      <c r="W13" s="96">
        <v>46204</v>
      </c>
      <c r="X13" s="95" t="s">
        <v>2388</v>
      </c>
      <c r="Y13" s="4">
        <v>46204.553298611114</v>
      </c>
      <c r="Z13" s="96">
        <v>46204</v>
      </c>
      <c r="AA13" s="95" t="s">
        <v>2384</v>
      </c>
      <c r="AB13" s="4">
        <v>46204.590173611112</v>
      </c>
      <c r="AC13" s="96">
        <v>46204</v>
      </c>
      <c r="AD13" s="95" t="s">
        <v>2385</v>
      </c>
      <c r="AE13" s="4">
        <v>46204.597743055558</v>
      </c>
      <c r="AF13" s="96">
        <v>46204</v>
      </c>
      <c r="AG13" s="95" t="s">
        <v>955</v>
      </c>
      <c r="AH13" s="4">
        <v>46204.648599537039</v>
      </c>
      <c r="AI13" s="96"/>
      <c r="AJ13" s="95" t="s">
        <v>11317</v>
      </c>
      <c r="AK13" s="4"/>
      <c r="AL13" s="96"/>
      <c r="AM13" s="95" t="s">
        <v>11317</v>
      </c>
      <c r="AN13" s="4"/>
      <c r="AO13" s="95" t="s">
        <v>11317</v>
      </c>
      <c r="AP13" s="95" t="s">
        <v>11317</v>
      </c>
      <c r="AQ13" s="95" t="s">
        <v>11317</v>
      </c>
      <c r="AR13" s="95" t="s">
        <v>11317</v>
      </c>
      <c r="AS13" s="95" t="s">
        <v>11317</v>
      </c>
      <c r="AT13" s="95" t="s">
        <v>11317</v>
      </c>
      <c r="AU13" s="96"/>
      <c r="AV13" s="95" t="s">
        <v>11317</v>
      </c>
      <c r="AW13" s="4"/>
      <c r="AX13" s="95" t="s">
        <v>11317</v>
      </c>
      <c r="AY13" s="95" t="s">
        <v>11317</v>
      </c>
      <c r="AZ13" s="95" t="s">
        <v>11317</v>
      </c>
      <c r="BA13" s="96"/>
      <c r="BB13" s="95" t="s">
        <v>11317</v>
      </c>
      <c r="BC13" s="4"/>
      <c r="BD13" s="96"/>
      <c r="BE13" s="95" t="s">
        <v>11317</v>
      </c>
      <c r="BF13" s="4"/>
      <c r="BG13" s="95" t="s">
        <v>11317</v>
      </c>
      <c r="BH13" s="95" t="s">
        <v>11317</v>
      </c>
      <c r="BI13" s="95" t="s">
        <v>11317</v>
      </c>
      <c r="BJ13" s="68" t="s">
        <v>11317</v>
      </c>
      <c r="BK13" t="str">
        <f t="shared" si="0"/>
        <v>Jul</v>
      </c>
      <c r="BL13" t="str">
        <f>VLOOKUP(D13,Sheet1!$A$2:$B$221,2,0)</f>
        <v>East Zone</v>
      </c>
    </row>
    <row r="14" spans="1:64" x14ac:dyDescent="0.35">
      <c r="A14" t="str" cm="1">
        <f t="array" ref="A14:C14">VLOOKUP(D14,Sheet1!$A$2:$E$221,{3,4,5},0)</f>
        <v>Pradip Kumar Lal</v>
      </c>
      <c r="B14" t="str">
        <v>FMF070961</v>
      </c>
      <c r="C14" t="str">
        <v>Pavan Kumar Rai</v>
      </c>
      <c r="D14" s="94" t="s">
        <v>807</v>
      </c>
      <c r="E14" s="95">
        <v>128</v>
      </c>
      <c r="F14" s="95" t="s">
        <v>3151</v>
      </c>
      <c r="G14" s="95">
        <v>217153</v>
      </c>
      <c r="H14" s="95" t="s">
        <v>2978</v>
      </c>
      <c r="I14" s="95" t="s">
        <v>2979</v>
      </c>
      <c r="J14" s="95" t="s">
        <v>1568</v>
      </c>
      <c r="K14" s="95" t="s">
        <v>3152</v>
      </c>
      <c r="L14" s="95"/>
      <c r="M14" s="95" t="s">
        <v>11317</v>
      </c>
      <c r="N14" s="95" t="s">
        <v>11317</v>
      </c>
      <c r="O14" s="95" t="s">
        <v>3153</v>
      </c>
      <c r="P14" s="95">
        <v>6216160929</v>
      </c>
      <c r="Q14" s="14" t="s">
        <v>683</v>
      </c>
      <c r="R14" t="s">
        <v>13192</v>
      </c>
      <c r="S14" s="1">
        <v>46206</v>
      </c>
      <c r="T14" s="96">
        <v>46206</v>
      </c>
      <c r="U14" s="95" t="s">
        <v>2388</v>
      </c>
      <c r="V14" s="4">
        <v>46206.583287037036</v>
      </c>
      <c r="W14" s="96">
        <v>46206</v>
      </c>
      <c r="X14" s="95" t="s">
        <v>2388</v>
      </c>
      <c r="Y14" s="4">
        <v>46206.628634259258</v>
      </c>
      <c r="Z14" s="96">
        <v>46206</v>
      </c>
      <c r="AA14" s="95" t="s">
        <v>2384</v>
      </c>
      <c r="AB14" s="4">
        <v>46206.631979166668</v>
      </c>
      <c r="AC14" s="96">
        <v>46206</v>
      </c>
      <c r="AD14" s="95" t="s">
        <v>2385</v>
      </c>
      <c r="AE14" s="4">
        <v>46206.643831018519</v>
      </c>
      <c r="AF14" s="96">
        <v>46206</v>
      </c>
      <c r="AG14" s="95" t="s">
        <v>955</v>
      </c>
      <c r="AH14" s="4">
        <v>46206.677951388891</v>
      </c>
      <c r="AI14" s="96"/>
      <c r="AJ14" s="95" t="s">
        <v>11317</v>
      </c>
      <c r="AK14" s="4"/>
      <c r="AL14" s="96"/>
      <c r="AM14" s="95" t="s">
        <v>11317</v>
      </c>
      <c r="AN14" s="4"/>
      <c r="AO14" s="95" t="s">
        <v>11317</v>
      </c>
      <c r="AP14" s="95" t="s">
        <v>11317</v>
      </c>
      <c r="AQ14" s="95" t="s">
        <v>11317</v>
      </c>
      <c r="AR14" s="95" t="s">
        <v>11317</v>
      </c>
      <c r="AS14" s="95" t="s">
        <v>11317</v>
      </c>
      <c r="AT14" s="95" t="s">
        <v>11317</v>
      </c>
      <c r="AU14" s="96"/>
      <c r="AV14" s="95" t="s">
        <v>11317</v>
      </c>
      <c r="AW14" s="4"/>
      <c r="AX14" s="95" t="s">
        <v>11317</v>
      </c>
      <c r="AY14" s="95" t="s">
        <v>11317</v>
      </c>
      <c r="AZ14" s="95" t="s">
        <v>11317</v>
      </c>
      <c r="BA14" s="96"/>
      <c r="BB14" s="95" t="s">
        <v>11317</v>
      </c>
      <c r="BC14" s="4"/>
      <c r="BD14" s="96"/>
      <c r="BE14" s="95" t="s">
        <v>11317</v>
      </c>
      <c r="BF14" s="4"/>
      <c r="BG14" s="95" t="s">
        <v>11317</v>
      </c>
      <c r="BH14" s="95" t="s">
        <v>11317</v>
      </c>
      <c r="BI14" s="95" t="s">
        <v>11317</v>
      </c>
      <c r="BJ14" s="68" t="s">
        <v>11317</v>
      </c>
      <c r="BK14" t="str">
        <f t="shared" si="0"/>
        <v>Jul</v>
      </c>
      <c r="BL14" t="str">
        <f>VLOOKUP(D14,Sheet1!$A$2:$B$221,2,0)</f>
        <v>East Zone</v>
      </c>
    </row>
    <row r="15" spans="1:64" x14ac:dyDescent="0.35">
      <c r="A15" t="str" cm="1">
        <f t="array" ref="A15:C15">VLOOKUP(D15,Sheet1!$A$2:$E$221,{3,4,5},0)</f>
        <v>Pradip Kumar Lal</v>
      </c>
      <c r="B15" t="str">
        <v>FMF070961</v>
      </c>
      <c r="C15" t="str">
        <v>Pavan Kumar Rai</v>
      </c>
      <c r="D15" s="94" t="s">
        <v>807</v>
      </c>
      <c r="E15" s="95">
        <v>128</v>
      </c>
      <c r="F15" s="95" t="s">
        <v>1590</v>
      </c>
      <c r="G15" s="95">
        <v>359870</v>
      </c>
      <c r="H15" s="95" t="s">
        <v>1591</v>
      </c>
      <c r="I15" s="95" t="s">
        <v>1592</v>
      </c>
      <c r="J15" s="95" t="s">
        <v>1568</v>
      </c>
      <c r="K15" s="95" t="s">
        <v>1593</v>
      </c>
      <c r="L15" s="95">
        <v>90000</v>
      </c>
      <c r="M15" s="95" t="s">
        <v>931</v>
      </c>
      <c r="N15" s="95" t="s">
        <v>932</v>
      </c>
      <c r="O15" s="95" t="s">
        <v>1594</v>
      </c>
      <c r="P15" s="95">
        <v>3047118024</v>
      </c>
      <c r="Q15" s="14" t="s">
        <v>13394</v>
      </c>
      <c r="T15" s="96">
        <v>46204</v>
      </c>
      <c r="U15" s="95" t="s">
        <v>2388</v>
      </c>
      <c r="V15" s="4">
        <v>46204.604942129627</v>
      </c>
      <c r="W15" s="96">
        <v>46204</v>
      </c>
      <c r="X15" s="95" t="s">
        <v>2388</v>
      </c>
      <c r="Y15" s="4">
        <v>46204.633645833332</v>
      </c>
      <c r="Z15" s="96">
        <v>46204</v>
      </c>
      <c r="AA15" s="95" t="s">
        <v>2384</v>
      </c>
      <c r="AB15" s="4">
        <v>46204.65488425926</v>
      </c>
      <c r="AC15" s="96">
        <v>46204</v>
      </c>
      <c r="AD15" s="95" t="s">
        <v>2385</v>
      </c>
      <c r="AE15" s="4">
        <v>46204.663460648146</v>
      </c>
      <c r="AF15" s="96"/>
      <c r="AG15" s="95" t="s">
        <v>11317</v>
      </c>
      <c r="AH15" s="4"/>
      <c r="AI15" s="96">
        <v>46204</v>
      </c>
      <c r="AJ15" s="95" t="s">
        <v>972</v>
      </c>
      <c r="AK15" s="4">
        <v>46204.753807870373</v>
      </c>
      <c r="AL15" s="96">
        <v>46204</v>
      </c>
      <c r="AM15" s="95" t="s">
        <v>972</v>
      </c>
      <c r="AN15" s="4">
        <v>46204.754004629627</v>
      </c>
      <c r="AO15" s="95" t="s">
        <v>11317</v>
      </c>
      <c r="AP15" s="95" t="s">
        <v>11317</v>
      </c>
      <c r="AQ15" s="95" t="s">
        <v>11317</v>
      </c>
      <c r="AR15" s="95" t="s">
        <v>11317</v>
      </c>
      <c r="AS15" s="95" t="s">
        <v>11317</v>
      </c>
      <c r="AT15" s="95" t="s">
        <v>11317</v>
      </c>
      <c r="AU15" s="96">
        <v>46204</v>
      </c>
      <c r="AV15" s="95" t="s">
        <v>972</v>
      </c>
      <c r="AW15" s="4">
        <v>46204.758287037039</v>
      </c>
      <c r="AX15" s="95" t="s">
        <v>11317</v>
      </c>
      <c r="AY15" s="95" t="s">
        <v>11317</v>
      </c>
      <c r="AZ15" s="95" t="s">
        <v>11317</v>
      </c>
      <c r="BA15" s="96">
        <v>46204</v>
      </c>
      <c r="BB15" s="95" t="s">
        <v>957</v>
      </c>
      <c r="BC15" s="4">
        <v>46204.7737037037</v>
      </c>
      <c r="BD15" s="96">
        <v>46204</v>
      </c>
      <c r="BE15" s="95" t="s">
        <v>2389</v>
      </c>
      <c r="BF15" s="4">
        <v>46204.800254629627</v>
      </c>
      <c r="BG15" s="95" t="s">
        <v>11317</v>
      </c>
      <c r="BH15" s="95" t="s">
        <v>11317</v>
      </c>
      <c r="BI15" s="95" t="s">
        <v>11317</v>
      </c>
      <c r="BJ15" s="68" t="s">
        <v>11317</v>
      </c>
      <c r="BK15" t="str">
        <f t="shared" si="0"/>
        <v>Jul</v>
      </c>
      <c r="BL15" t="str">
        <f>VLOOKUP(D15,Sheet1!$A$2:$B$221,2,0)</f>
        <v>East Zone</v>
      </c>
    </row>
    <row r="16" spans="1:64" x14ac:dyDescent="0.35">
      <c r="A16" t="str" cm="1">
        <f t="array" ref="A16:C16">VLOOKUP(D16,Sheet1!$A$2:$E$221,{3,4,5},0)</f>
        <v>Pradip Kumar Lal</v>
      </c>
      <c r="B16" t="str">
        <v>FMF070961</v>
      </c>
      <c r="C16" t="str">
        <v>Pavan Kumar Rai</v>
      </c>
      <c r="D16" s="94" t="s">
        <v>807</v>
      </c>
      <c r="E16" s="95">
        <v>128</v>
      </c>
      <c r="F16" s="95" t="s">
        <v>1595</v>
      </c>
      <c r="G16" s="95">
        <v>506581</v>
      </c>
      <c r="H16" s="95" t="s">
        <v>1596</v>
      </c>
      <c r="I16" s="95" t="s">
        <v>1597</v>
      </c>
      <c r="J16" s="95" t="s">
        <v>1568</v>
      </c>
      <c r="K16" s="95" t="s">
        <v>1598</v>
      </c>
      <c r="L16" s="95">
        <v>90000</v>
      </c>
      <c r="M16" s="95" t="s">
        <v>931</v>
      </c>
      <c r="N16" s="95" t="s">
        <v>932</v>
      </c>
      <c r="O16" s="95" t="s">
        <v>1141</v>
      </c>
      <c r="P16" s="95">
        <v>4358446784</v>
      </c>
      <c r="Q16" s="14" t="s">
        <v>13394</v>
      </c>
      <c r="T16" s="96">
        <v>46196</v>
      </c>
      <c r="U16" s="95" t="s">
        <v>2388</v>
      </c>
      <c r="V16" s="4">
        <v>46196.646203703705</v>
      </c>
      <c r="W16" s="96">
        <v>46196</v>
      </c>
      <c r="X16" s="95" t="s">
        <v>2388</v>
      </c>
      <c r="Y16" s="4">
        <v>46196.66679398148</v>
      </c>
      <c r="Z16" s="96">
        <v>46196</v>
      </c>
      <c r="AA16" s="95" t="s">
        <v>933</v>
      </c>
      <c r="AB16" s="4">
        <v>46196.670520833337</v>
      </c>
      <c r="AC16" s="96">
        <v>46196</v>
      </c>
      <c r="AD16" s="95" t="s">
        <v>2385</v>
      </c>
      <c r="AE16" s="4">
        <v>46196.693159722221</v>
      </c>
      <c r="AF16" s="96">
        <v>46196</v>
      </c>
      <c r="AG16" s="95" t="s">
        <v>955</v>
      </c>
      <c r="AH16" s="4">
        <v>46196.801550925928</v>
      </c>
      <c r="AI16" s="96"/>
      <c r="AJ16" s="95" t="s">
        <v>11317</v>
      </c>
      <c r="AK16" s="4"/>
      <c r="AL16" s="96"/>
      <c r="AM16" s="95" t="s">
        <v>11317</v>
      </c>
      <c r="AN16" s="4"/>
      <c r="AO16" s="95" t="s">
        <v>11317</v>
      </c>
      <c r="AP16" s="95" t="s">
        <v>11317</v>
      </c>
      <c r="AQ16" s="95" t="s">
        <v>11317</v>
      </c>
      <c r="AR16" s="95" t="s">
        <v>11317</v>
      </c>
      <c r="AS16" s="95" t="s">
        <v>11317</v>
      </c>
      <c r="AT16" s="95" t="s">
        <v>11317</v>
      </c>
      <c r="AU16" s="96"/>
      <c r="AV16" s="95" t="s">
        <v>11317</v>
      </c>
      <c r="AW16" s="4"/>
      <c r="AX16" s="95" t="s">
        <v>11317</v>
      </c>
      <c r="AY16" s="95" t="s">
        <v>11317</v>
      </c>
      <c r="AZ16" s="95" t="s">
        <v>11317</v>
      </c>
      <c r="BA16" s="96"/>
      <c r="BB16" s="95" t="s">
        <v>11317</v>
      </c>
      <c r="BC16" s="4"/>
      <c r="BD16" s="96"/>
      <c r="BE16" s="95" t="s">
        <v>11317</v>
      </c>
      <c r="BF16" s="4"/>
      <c r="BG16" s="95" t="s">
        <v>11317</v>
      </c>
      <c r="BH16" s="95" t="s">
        <v>11317</v>
      </c>
      <c r="BI16" s="95" t="s">
        <v>11317</v>
      </c>
      <c r="BJ16" s="68" t="s">
        <v>11317</v>
      </c>
      <c r="BK16" t="str">
        <f t="shared" si="0"/>
        <v>Jun</v>
      </c>
      <c r="BL16" t="str">
        <f>VLOOKUP(D16,Sheet1!$A$2:$B$221,2,0)</f>
        <v>East Zone</v>
      </c>
    </row>
    <row r="17" spans="1:64" x14ac:dyDescent="0.35">
      <c r="A17" t="str" cm="1">
        <f t="array" ref="A17:C17">VLOOKUP(D17,Sheet1!$A$2:$E$221,{3,4,5},0)</f>
        <v>Pradip Kumar Lal</v>
      </c>
      <c r="B17" t="str">
        <v>FMF070961</v>
      </c>
      <c r="C17" t="str">
        <v>Pavan Kumar Rai</v>
      </c>
      <c r="D17" s="94" t="s">
        <v>807</v>
      </c>
      <c r="E17" s="95">
        <v>128</v>
      </c>
      <c r="F17" s="95" t="s">
        <v>2453</v>
      </c>
      <c r="G17" s="95">
        <v>676221</v>
      </c>
      <c r="H17" s="95" t="s">
        <v>2454</v>
      </c>
      <c r="I17" s="95" t="s">
        <v>2455</v>
      </c>
      <c r="J17" s="95" t="s">
        <v>1568</v>
      </c>
      <c r="K17" s="95" t="s">
        <v>2456</v>
      </c>
      <c r="L17" s="95">
        <v>77000</v>
      </c>
      <c r="M17" s="95" t="s">
        <v>939</v>
      </c>
      <c r="N17" s="95" t="s">
        <v>940</v>
      </c>
      <c r="O17" s="95" t="s">
        <v>2457</v>
      </c>
      <c r="P17" s="95">
        <v>2785811803</v>
      </c>
      <c r="Q17" s="14" t="s">
        <v>13394</v>
      </c>
      <c r="T17" s="96">
        <v>46205</v>
      </c>
      <c r="U17" s="95" t="s">
        <v>2388</v>
      </c>
      <c r="V17" s="4">
        <v>46205.417627314811</v>
      </c>
      <c r="W17" s="96">
        <v>46205</v>
      </c>
      <c r="X17" s="95" t="s">
        <v>2388</v>
      </c>
      <c r="Y17" s="4">
        <v>46205.462071759262</v>
      </c>
      <c r="Z17" s="96">
        <v>46205</v>
      </c>
      <c r="AA17" s="95" t="s">
        <v>2384</v>
      </c>
      <c r="AB17" s="4">
        <v>46205.467002314814</v>
      </c>
      <c r="AC17" s="96">
        <v>46205</v>
      </c>
      <c r="AD17" s="95" t="s">
        <v>2385</v>
      </c>
      <c r="AE17" s="4">
        <v>46205.478055555555</v>
      </c>
      <c r="AF17" s="96"/>
      <c r="AG17" s="95" t="s">
        <v>11317</v>
      </c>
      <c r="AH17" s="4"/>
      <c r="AI17" s="96">
        <v>46205</v>
      </c>
      <c r="AJ17" s="95" t="s">
        <v>955</v>
      </c>
      <c r="AK17" s="4">
        <v>46205.488182870373</v>
      </c>
      <c r="AL17" s="96">
        <v>46205</v>
      </c>
      <c r="AM17" s="95" t="s">
        <v>955</v>
      </c>
      <c r="AN17" s="4">
        <v>46205.489293981482</v>
      </c>
      <c r="AO17" s="95" t="s">
        <v>11317</v>
      </c>
      <c r="AP17" s="95" t="s">
        <v>11317</v>
      </c>
      <c r="AQ17" s="95" t="s">
        <v>11317</v>
      </c>
      <c r="AR17" s="95" t="s">
        <v>11317</v>
      </c>
      <c r="AS17" s="95" t="s">
        <v>11317</v>
      </c>
      <c r="AT17" s="95" t="s">
        <v>11317</v>
      </c>
      <c r="AU17" s="96">
        <v>46205</v>
      </c>
      <c r="AV17" s="95" t="s">
        <v>955</v>
      </c>
      <c r="AW17" s="4">
        <v>46205.506666666668</v>
      </c>
      <c r="AX17" s="95" t="s">
        <v>11317</v>
      </c>
      <c r="AY17" s="95" t="s">
        <v>11317</v>
      </c>
      <c r="AZ17" s="95" t="s">
        <v>11317</v>
      </c>
      <c r="BA17" s="96">
        <v>46205</v>
      </c>
      <c r="BB17" s="95" t="s">
        <v>957</v>
      </c>
      <c r="BC17" s="4">
        <v>46205.543078703704</v>
      </c>
      <c r="BD17" s="96">
        <v>46205</v>
      </c>
      <c r="BE17" s="95" t="s">
        <v>2937</v>
      </c>
      <c r="BF17" s="4">
        <v>46205.714502314811</v>
      </c>
      <c r="BG17" s="95" t="s">
        <v>11317</v>
      </c>
      <c r="BH17" s="95" t="s">
        <v>11317</v>
      </c>
      <c r="BI17" s="95" t="s">
        <v>11317</v>
      </c>
      <c r="BJ17" s="68" t="s">
        <v>11317</v>
      </c>
      <c r="BK17" t="str">
        <f t="shared" si="0"/>
        <v>Jul</v>
      </c>
      <c r="BL17" t="str">
        <f>VLOOKUP(D17,Sheet1!$A$2:$B$221,2,0)</f>
        <v>East Zone</v>
      </c>
    </row>
    <row r="18" spans="1:64" x14ac:dyDescent="0.35">
      <c r="A18" t="str" cm="1">
        <f t="array" ref="A18:C18">VLOOKUP(D18,Sheet1!$A$2:$E$221,{3,4,5},0)</f>
        <v>Rajeev Kumar</v>
      </c>
      <c r="B18" t="str">
        <v>FMF068305</v>
      </c>
      <c r="C18" t="str">
        <v>Pavan Kumar Rai</v>
      </c>
      <c r="D18" s="94" t="s">
        <v>130</v>
      </c>
      <c r="E18" s="95">
        <v>239</v>
      </c>
      <c r="F18" s="95" t="s">
        <v>11318</v>
      </c>
      <c r="G18" s="95">
        <v>165198</v>
      </c>
      <c r="H18" s="95" t="s">
        <v>92</v>
      </c>
      <c r="I18" s="95" t="s">
        <v>11319</v>
      </c>
      <c r="J18" s="95" t="s">
        <v>1568</v>
      </c>
      <c r="K18" s="95" t="s">
        <v>11320</v>
      </c>
      <c r="L18" s="95">
        <v>50000</v>
      </c>
      <c r="M18" s="95" t="s">
        <v>934</v>
      </c>
      <c r="N18" s="95" t="s">
        <v>935</v>
      </c>
      <c r="O18" s="95" t="s">
        <v>10359</v>
      </c>
      <c r="P18" s="95">
        <v>1897828538</v>
      </c>
      <c r="Q18" s="14" t="s">
        <v>13394</v>
      </c>
      <c r="T18" s="96">
        <v>46210</v>
      </c>
      <c r="U18" s="95" t="s">
        <v>963</v>
      </c>
      <c r="V18" s="4">
        <v>46210.551747685182</v>
      </c>
      <c r="W18" s="96">
        <v>46210</v>
      </c>
      <c r="X18" s="95" t="s">
        <v>963</v>
      </c>
      <c r="Y18" s="4">
        <v>46210.573425925926</v>
      </c>
      <c r="Z18" s="96">
        <v>46210</v>
      </c>
      <c r="AA18" s="95" t="s">
        <v>2384</v>
      </c>
      <c r="AB18" s="4">
        <v>46210.590682870374</v>
      </c>
      <c r="AC18" s="96">
        <v>46210</v>
      </c>
      <c r="AD18" s="95" t="s">
        <v>2385</v>
      </c>
      <c r="AE18" s="4">
        <v>46210.593402777777</v>
      </c>
      <c r="AF18" s="96"/>
      <c r="AG18" s="95" t="s">
        <v>11317</v>
      </c>
      <c r="AH18" s="4"/>
      <c r="AI18" s="96">
        <v>46210</v>
      </c>
      <c r="AJ18" s="95" t="s">
        <v>943</v>
      </c>
      <c r="AK18" s="4">
        <v>46210.649062500001</v>
      </c>
      <c r="AL18" s="96">
        <v>46210</v>
      </c>
      <c r="AM18" s="95" t="s">
        <v>943</v>
      </c>
      <c r="AN18" s="4">
        <v>46210.64916666667</v>
      </c>
      <c r="AO18" s="95" t="s">
        <v>11317</v>
      </c>
      <c r="AP18" s="95" t="s">
        <v>11317</v>
      </c>
      <c r="AQ18" s="95" t="s">
        <v>11317</v>
      </c>
      <c r="AR18" s="95" t="s">
        <v>11317</v>
      </c>
      <c r="AS18" s="95" t="s">
        <v>11317</v>
      </c>
      <c r="AT18" s="95" t="s">
        <v>11317</v>
      </c>
      <c r="AU18" s="96">
        <v>46210</v>
      </c>
      <c r="AV18" s="95" t="s">
        <v>943</v>
      </c>
      <c r="AW18" s="4">
        <v>46210.654340277775</v>
      </c>
      <c r="AX18" s="95" t="s">
        <v>11317</v>
      </c>
      <c r="AY18" s="95" t="s">
        <v>11317</v>
      </c>
      <c r="AZ18" s="95" t="s">
        <v>11317</v>
      </c>
      <c r="BA18" s="96">
        <v>46210</v>
      </c>
      <c r="BB18" s="95" t="s">
        <v>957</v>
      </c>
      <c r="BC18" s="4">
        <v>46210.680266203701</v>
      </c>
      <c r="BD18" s="96">
        <v>46210</v>
      </c>
      <c r="BE18" s="95" t="s">
        <v>964</v>
      </c>
      <c r="BF18" s="4">
        <v>46210.803182870368</v>
      </c>
      <c r="BG18" s="95" t="s">
        <v>11317</v>
      </c>
      <c r="BH18" s="95" t="s">
        <v>11317</v>
      </c>
      <c r="BI18" s="95" t="s">
        <v>11317</v>
      </c>
      <c r="BJ18" s="68" t="s">
        <v>11317</v>
      </c>
      <c r="BK18" t="str">
        <f t="shared" si="0"/>
        <v>Jul</v>
      </c>
      <c r="BL18" t="str">
        <f>VLOOKUP(D18,Sheet1!$A$2:$B$221,2,0)</f>
        <v>East Zone</v>
      </c>
    </row>
    <row r="19" spans="1:64" x14ac:dyDescent="0.35">
      <c r="A19" t="str" cm="1">
        <f t="array" ref="A19:C19">VLOOKUP(D19,Sheet1!$A$2:$E$221,{3,4,5},0)</f>
        <v>Rajeev Kumar</v>
      </c>
      <c r="B19" t="str">
        <v>FMF068305</v>
      </c>
      <c r="C19" t="str">
        <v>Pavan Kumar Rai</v>
      </c>
      <c r="D19" s="94" t="s">
        <v>130</v>
      </c>
      <c r="E19" s="95">
        <v>239</v>
      </c>
      <c r="F19" s="95" t="s">
        <v>2458</v>
      </c>
      <c r="G19" s="95">
        <v>262162</v>
      </c>
      <c r="H19" s="95" t="s">
        <v>961</v>
      </c>
      <c r="I19" s="95" t="s">
        <v>962</v>
      </c>
      <c r="J19" s="95" t="s">
        <v>1568</v>
      </c>
      <c r="K19" s="95" t="s">
        <v>2459</v>
      </c>
      <c r="L19" s="95">
        <v>50000</v>
      </c>
      <c r="M19" s="95" t="s">
        <v>9465</v>
      </c>
      <c r="N19" s="95" t="s">
        <v>9466</v>
      </c>
      <c r="O19" s="95" t="s">
        <v>1416</v>
      </c>
      <c r="P19" s="95">
        <v>6860301341</v>
      </c>
      <c r="Q19" s="14" t="s">
        <v>13394</v>
      </c>
      <c r="T19" s="96">
        <v>46205</v>
      </c>
      <c r="U19" s="95" t="s">
        <v>963</v>
      </c>
      <c r="V19" s="4">
        <v>46205.617407407408</v>
      </c>
      <c r="W19" s="96">
        <v>46205</v>
      </c>
      <c r="X19" s="95" t="s">
        <v>963</v>
      </c>
      <c r="Y19" s="4">
        <v>46205.659189814818</v>
      </c>
      <c r="Z19" s="96">
        <v>46205</v>
      </c>
      <c r="AA19" s="95" t="s">
        <v>2384</v>
      </c>
      <c r="AB19" s="4">
        <v>46205.67496527778</v>
      </c>
      <c r="AC19" s="96">
        <v>46205</v>
      </c>
      <c r="AD19" s="95" t="s">
        <v>2385</v>
      </c>
      <c r="AE19" s="4">
        <v>46205.695509259262</v>
      </c>
      <c r="AF19" s="96">
        <v>46205</v>
      </c>
      <c r="AG19" s="95" t="s">
        <v>955</v>
      </c>
      <c r="AH19" s="4">
        <v>46205.722604166665</v>
      </c>
      <c r="AI19" s="96">
        <v>46206</v>
      </c>
      <c r="AJ19" s="95" t="s">
        <v>955</v>
      </c>
      <c r="AK19" s="4">
        <v>46206.396932870368</v>
      </c>
      <c r="AL19" s="96">
        <v>46206</v>
      </c>
      <c r="AM19" s="95" t="s">
        <v>955</v>
      </c>
      <c r="AN19" s="4">
        <v>46206.397199074076</v>
      </c>
      <c r="AO19" s="95" t="s">
        <v>11317</v>
      </c>
      <c r="AP19" s="95" t="s">
        <v>11317</v>
      </c>
      <c r="AQ19" s="95" t="s">
        <v>11317</v>
      </c>
      <c r="AR19" s="95" t="s">
        <v>11317</v>
      </c>
      <c r="AS19" s="95" t="s">
        <v>11317</v>
      </c>
      <c r="AT19" s="95" t="s">
        <v>11317</v>
      </c>
      <c r="AU19" s="96">
        <v>46206</v>
      </c>
      <c r="AV19" s="95" t="s">
        <v>955</v>
      </c>
      <c r="AW19" s="4">
        <v>46206.403263888889</v>
      </c>
      <c r="AX19" s="95" t="s">
        <v>11317</v>
      </c>
      <c r="AY19" s="95" t="s">
        <v>11317</v>
      </c>
      <c r="AZ19" s="95" t="s">
        <v>11317</v>
      </c>
      <c r="BA19" s="96">
        <v>46206</v>
      </c>
      <c r="BB19" s="95" t="s">
        <v>944</v>
      </c>
      <c r="BC19" s="4">
        <v>46206.454328703701</v>
      </c>
      <c r="BD19" s="96"/>
      <c r="BE19" s="95" t="s">
        <v>11317</v>
      </c>
      <c r="BF19" s="4"/>
      <c r="BG19" s="95" t="s">
        <v>11317</v>
      </c>
      <c r="BH19" s="95" t="s">
        <v>11317</v>
      </c>
      <c r="BI19" s="95" t="s">
        <v>11317</v>
      </c>
      <c r="BJ19" s="68" t="s">
        <v>11317</v>
      </c>
      <c r="BK19" t="str">
        <f t="shared" si="0"/>
        <v>Jul</v>
      </c>
      <c r="BL19" t="str">
        <f>VLOOKUP(D19,Sheet1!$A$2:$B$221,2,0)</f>
        <v>East Zone</v>
      </c>
    </row>
    <row r="20" spans="1:64" x14ac:dyDescent="0.35">
      <c r="A20" t="str" cm="1">
        <f t="array" ref="A20:C20">VLOOKUP(D20,Sheet1!$A$2:$E$221,{3,4,5},0)</f>
        <v>Rajeev Kumar</v>
      </c>
      <c r="B20" t="str">
        <v>FMF068305</v>
      </c>
      <c r="C20" t="str">
        <v>Pavan Kumar Rai</v>
      </c>
      <c r="D20" s="94" t="s">
        <v>130</v>
      </c>
      <c r="E20" s="95">
        <v>239</v>
      </c>
      <c r="F20" s="95" t="s">
        <v>967</v>
      </c>
      <c r="G20" s="95">
        <v>574238</v>
      </c>
      <c r="H20" s="95" t="s">
        <v>121</v>
      </c>
      <c r="I20" s="95" t="s">
        <v>965</v>
      </c>
      <c r="J20" s="95" t="s">
        <v>1568</v>
      </c>
      <c r="K20" s="95" t="s">
        <v>1599</v>
      </c>
      <c r="L20" s="95">
        <v>77000</v>
      </c>
      <c r="M20" s="95" t="s">
        <v>939</v>
      </c>
      <c r="N20" s="95" t="s">
        <v>940</v>
      </c>
      <c r="O20" s="95" t="s">
        <v>980</v>
      </c>
      <c r="P20" s="95">
        <v>6166707541</v>
      </c>
      <c r="Q20" s="14" t="s">
        <v>13394</v>
      </c>
      <c r="T20" s="96">
        <v>46204</v>
      </c>
      <c r="U20" s="95" t="s">
        <v>963</v>
      </c>
      <c r="V20" s="4">
        <v>46204.430046296293</v>
      </c>
      <c r="W20" s="96">
        <v>46204</v>
      </c>
      <c r="X20" s="95" t="s">
        <v>963</v>
      </c>
      <c r="Y20" s="4">
        <v>46204.465277777781</v>
      </c>
      <c r="Z20" s="96">
        <v>46204</v>
      </c>
      <c r="AA20" s="95" t="s">
        <v>2384</v>
      </c>
      <c r="AB20" s="4">
        <v>46204.478298611109</v>
      </c>
      <c r="AC20" s="96">
        <v>46204</v>
      </c>
      <c r="AD20" s="95" t="s">
        <v>2385</v>
      </c>
      <c r="AE20" s="4">
        <v>46204.483067129629</v>
      </c>
      <c r="AF20" s="96"/>
      <c r="AG20" s="95" t="s">
        <v>11317</v>
      </c>
      <c r="AH20" s="4"/>
      <c r="AI20" s="96">
        <v>46204</v>
      </c>
      <c r="AJ20" s="95" t="s">
        <v>972</v>
      </c>
      <c r="AK20" s="4">
        <v>46204.519571759258</v>
      </c>
      <c r="AL20" s="96">
        <v>46204</v>
      </c>
      <c r="AM20" s="95" t="s">
        <v>972</v>
      </c>
      <c r="AN20" s="4">
        <v>46204.519699074073</v>
      </c>
      <c r="AO20" s="95" t="s">
        <v>11317</v>
      </c>
      <c r="AP20" s="95" t="s">
        <v>11317</v>
      </c>
      <c r="AQ20" s="95" t="s">
        <v>11317</v>
      </c>
      <c r="AR20" s="95" t="s">
        <v>11317</v>
      </c>
      <c r="AS20" s="95" t="s">
        <v>11317</v>
      </c>
      <c r="AT20" s="95" t="s">
        <v>11317</v>
      </c>
      <c r="AU20" s="96">
        <v>46204</v>
      </c>
      <c r="AV20" s="95" t="s">
        <v>972</v>
      </c>
      <c r="AW20" s="4">
        <v>46204.529374999998</v>
      </c>
      <c r="AX20" s="95" t="s">
        <v>11317</v>
      </c>
      <c r="AY20" s="95" t="s">
        <v>11317</v>
      </c>
      <c r="AZ20" s="95" t="s">
        <v>11317</v>
      </c>
      <c r="BA20" s="96">
        <v>46204</v>
      </c>
      <c r="BB20" s="95" t="s">
        <v>944</v>
      </c>
      <c r="BC20" s="4">
        <v>46204.531851851854</v>
      </c>
      <c r="BD20" s="96">
        <v>46204</v>
      </c>
      <c r="BE20" s="95" t="s">
        <v>964</v>
      </c>
      <c r="BF20" s="4">
        <v>46204.649398148147</v>
      </c>
      <c r="BG20" s="95" t="s">
        <v>11317</v>
      </c>
      <c r="BH20" s="95" t="s">
        <v>11317</v>
      </c>
      <c r="BI20" s="95" t="s">
        <v>11317</v>
      </c>
      <c r="BJ20" s="68" t="s">
        <v>11317</v>
      </c>
      <c r="BK20" t="str">
        <f t="shared" si="0"/>
        <v>Jul</v>
      </c>
      <c r="BL20" t="str">
        <f>VLOOKUP(D20,Sheet1!$A$2:$B$221,2,0)</f>
        <v>East Zone</v>
      </c>
    </row>
    <row r="21" spans="1:64" x14ac:dyDescent="0.35">
      <c r="A21" t="str" cm="1">
        <f t="array" ref="A21:C21">VLOOKUP(D21,Sheet1!$A$2:$E$221,{3,4,5},0)</f>
        <v>Rajeev Kumar</v>
      </c>
      <c r="B21" t="str">
        <v>FMF068305</v>
      </c>
      <c r="C21" t="str">
        <v>Pavan Kumar Rai</v>
      </c>
      <c r="D21" s="94" t="s">
        <v>130</v>
      </c>
      <c r="E21" s="95">
        <v>239</v>
      </c>
      <c r="F21" s="95" t="s">
        <v>11321</v>
      </c>
      <c r="G21" s="95">
        <v>665004</v>
      </c>
      <c r="H21" s="95" t="s">
        <v>121</v>
      </c>
      <c r="I21" s="95" t="s">
        <v>965</v>
      </c>
      <c r="J21" s="95" t="s">
        <v>1568</v>
      </c>
      <c r="K21" s="95" t="s">
        <v>11322</v>
      </c>
      <c r="L21" s="95">
        <v>75000</v>
      </c>
      <c r="M21" s="95" t="s">
        <v>974</v>
      </c>
      <c r="N21" s="95" t="s">
        <v>975</v>
      </c>
      <c r="O21" s="95" t="s">
        <v>11323</v>
      </c>
      <c r="P21" s="95">
        <v>7814708162</v>
      </c>
      <c r="Q21" s="14" t="s">
        <v>13394</v>
      </c>
      <c r="T21" s="96">
        <v>46210</v>
      </c>
      <c r="U21" s="95" t="s">
        <v>963</v>
      </c>
      <c r="V21" s="4">
        <v>46210.435960648145</v>
      </c>
      <c r="W21" s="96">
        <v>46210</v>
      </c>
      <c r="X21" s="95" t="s">
        <v>963</v>
      </c>
      <c r="Y21" s="4">
        <v>46210.522638888891</v>
      </c>
      <c r="Z21" s="96">
        <v>46210</v>
      </c>
      <c r="AA21" s="95" t="s">
        <v>2384</v>
      </c>
      <c r="AB21" s="4">
        <v>46210.535243055558</v>
      </c>
      <c r="AC21" s="96">
        <v>46210</v>
      </c>
      <c r="AD21" s="95" t="s">
        <v>2385</v>
      </c>
      <c r="AE21" s="4">
        <v>46210.542291666665</v>
      </c>
      <c r="AF21" s="96"/>
      <c r="AG21" s="95" t="s">
        <v>11317</v>
      </c>
      <c r="AH21" s="4"/>
      <c r="AI21" s="96">
        <v>46210</v>
      </c>
      <c r="AJ21" s="95" t="s">
        <v>1028</v>
      </c>
      <c r="AK21" s="4">
        <v>46210.643946759257</v>
      </c>
      <c r="AL21" s="96">
        <v>46210</v>
      </c>
      <c r="AM21" s="95" t="s">
        <v>1028</v>
      </c>
      <c r="AN21" s="4">
        <v>46210.644016203703</v>
      </c>
      <c r="AO21" s="95" t="s">
        <v>11317</v>
      </c>
      <c r="AP21" s="95" t="s">
        <v>11317</v>
      </c>
      <c r="AQ21" s="95" t="s">
        <v>11317</v>
      </c>
      <c r="AR21" s="95" t="s">
        <v>11317</v>
      </c>
      <c r="AS21" s="95" t="s">
        <v>11317</v>
      </c>
      <c r="AT21" s="95" t="s">
        <v>11317</v>
      </c>
      <c r="AU21" s="96">
        <v>46210</v>
      </c>
      <c r="AV21" s="95" t="s">
        <v>1028</v>
      </c>
      <c r="AW21" s="4">
        <v>46210.646793981483</v>
      </c>
      <c r="AX21" s="95" t="s">
        <v>11317</v>
      </c>
      <c r="AY21" s="95" t="s">
        <v>11317</v>
      </c>
      <c r="AZ21" s="95" t="s">
        <v>11317</v>
      </c>
      <c r="BA21" s="96">
        <v>46210</v>
      </c>
      <c r="BB21" s="95" t="s">
        <v>957</v>
      </c>
      <c r="BC21" s="4">
        <v>46210.680486111109</v>
      </c>
      <c r="BD21" s="96">
        <v>46210</v>
      </c>
      <c r="BE21" s="95" t="s">
        <v>964</v>
      </c>
      <c r="BF21" s="4">
        <v>46210.807696759257</v>
      </c>
      <c r="BG21" s="95" t="s">
        <v>11317</v>
      </c>
      <c r="BH21" s="95" t="s">
        <v>11317</v>
      </c>
      <c r="BI21" s="95" t="s">
        <v>11317</v>
      </c>
      <c r="BJ21" s="68" t="s">
        <v>11317</v>
      </c>
      <c r="BK21" t="str">
        <f t="shared" si="0"/>
        <v>Jul</v>
      </c>
      <c r="BL21" t="str">
        <f>VLOOKUP(D21,Sheet1!$A$2:$B$221,2,0)</f>
        <v>East Zone</v>
      </c>
    </row>
    <row r="22" spans="1:64" x14ac:dyDescent="0.35">
      <c r="A22" t="str" cm="1">
        <f t="array" ref="A22:C22">VLOOKUP(D22,Sheet1!$A$2:$E$221,{3,4,5},0)</f>
        <v>Shasheeranjan Kumar Yadav</v>
      </c>
      <c r="B22" t="str">
        <v>FMF064735</v>
      </c>
      <c r="C22" t="str">
        <v>Abhishek Kumar Tiwari</v>
      </c>
      <c r="D22" s="94" t="s">
        <v>133</v>
      </c>
      <c r="E22" s="95">
        <v>277</v>
      </c>
      <c r="F22" s="95" t="s">
        <v>3154</v>
      </c>
      <c r="G22" s="95">
        <v>320856</v>
      </c>
      <c r="H22" s="95" t="s">
        <v>2982</v>
      </c>
      <c r="I22" s="95" t="s">
        <v>2983</v>
      </c>
      <c r="J22" s="95" t="s">
        <v>1568</v>
      </c>
      <c r="K22" s="95" t="s">
        <v>3155</v>
      </c>
      <c r="L22" s="95">
        <v>90000</v>
      </c>
      <c r="M22" s="95" t="s">
        <v>978</v>
      </c>
      <c r="N22" s="95" t="s">
        <v>979</v>
      </c>
      <c r="O22" s="95" t="s">
        <v>3156</v>
      </c>
      <c r="P22" s="95">
        <v>5701188382</v>
      </c>
      <c r="Q22" s="14" t="s">
        <v>13394</v>
      </c>
      <c r="T22" s="96">
        <v>46205</v>
      </c>
      <c r="U22" s="95" t="s">
        <v>2985</v>
      </c>
      <c r="V22" s="4">
        <v>46205.386388888888</v>
      </c>
      <c r="W22" s="96">
        <v>46206</v>
      </c>
      <c r="X22" s="95" t="s">
        <v>2985</v>
      </c>
      <c r="Y22" s="4">
        <v>46206.505694444444</v>
      </c>
      <c r="Z22" s="96">
        <v>46206</v>
      </c>
      <c r="AA22" s="95" t="s">
        <v>2384</v>
      </c>
      <c r="AB22" s="4">
        <v>46206.512997685182</v>
      </c>
      <c r="AC22" s="96">
        <v>46206</v>
      </c>
      <c r="AD22" s="95" t="s">
        <v>2385</v>
      </c>
      <c r="AE22" s="4">
        <v>46206.523495370369</v>
      </c>
      <c r="AF22" s="96"/>
      <c r="AG22" s="95" t="s">
        <v>11317</v>
      </c>
      <c r="AH22" s="4"/>
      <c r="AI22" s="96">
        <v>46206</v>
      </c>
      <c r="AJ22" s="95" t="s">
        <v>1028</v>
      </c>
      <c r="AK22" s="4">
        <v>46206.534641203703</v>
      </c>
      <c r="AL22" s="96">
        <v>46206</v>
      </c>
      <c r="AM22" s="95" t="s">
        <v>1028</v>
      </c>
      <c r="AN22" s="4">
        <v>46206.534710648149</v>
      </c>
      <c r="AO22" s="95" t="s">
        <v>11317</v>
      </c>
      <c r="AP22" s="95" t="s">
        <v>11317</v>
      </c>
      <c r="AQ22" s="95" t="s">
        <v>11317</v>
      </c>
      <c r="AR22" s="95" t="s">
        <v>11317</v>
      </c>
      <c r="AS22" s="95" t="s">
        <v>11317</v>
      </c>
      <c r="AT22" s="95" t="s">
        <v>11317</v>
      </c>
      <c r="AU22" s="96">
        <v>46206</v>
      </c>
      <c r="AV22" s="95" t="s">
        <v>1028</v>
      </c>
      <c r="AW22" s="4">
        <v>46206.540254629632</v>
      </c>
      <c r="AX22" s="95" t="s">
        <v>11317</v>
      </c>
      <c r="AY22" s="95" t="s">
        <v>11317</v>
      </c>
      <c r="AZ22" s="95" t="s">
        <v>11317</v>
      </c>
      <c r="BA22" s="96">
        <v>46206</v>
      </c>
      <c r="BB22" s="95" t="s">
        <v>944</v>
      </c>
      <c r="BC22" s="4">
        <v>46206.544745370367</v>
      </c>
      <c r="BD22" s="96">
        <v>46206</v>
      </c>
      <c r="BE22" s="95" t="s">
        <v>2984</v>
      </c>
      <c r="BF22" s="4">
        <v>46206.689560185187</v>
      </c>
      <c r="BG22" s="95" t="s">
        <v>11317</v>
      </c>
      <c r="BH22" s="95" t="s">
        <v>11317</v>
      </c>
      <c r="BI22" s="95" t="s">
        <v>11317</v>
      </c>
      <c r="BJ22" s="68" t="s">
        <v>11317</v>
      </c>
      <c r="BK22" t="str">
        <f t="shared" si="0"/>
        <v>Jul</v>
      </c>
      <c r="BL22" t="str">
        <f>VLOOKUP(D22,Sheet1!$A$2:$B$221,2,0)</f>
        <v>East Zone</v>
      </c>
    </row>
    <row r="23" spans="1:64" x14ac:dyDescent="0.35">
      <c r="A23" t="str" cm="1">
        <f t="array" ref="A23:C23">VLOOKUP(D23,Sheet1!$A$2:$E$221,{3,4,5},0)</f>
        <v>Shasheeranjan Kumar Yadav</v>
      </c>
      <c r="B23" t="str">
        <v>FMF064735</v>
      </c>
      <c r="C23" t="str">
        <v>Abhishek Kumar Tiwari</v>
      </c>
      <c r="D23" s="94" t="s">
        <v>133</v>
      </c>
      <c r="E23" s="95">
        <v>277</v>
      </c>
      <c r="F23" s="95" t="s">
        <v>11324</v>
      </c>
      <c r="G23" s="95">
        <v>661941</v>
      </c>
      <c r="H23" s="95" t="s">
        <v>3863</v>
      </c>
      <c r="I23" s="95" t="s">
        <v>11325</v>
      </c>
      <c r="J23" s="95" t="s">
        <v>1568</v>
      </c>
      <c r="K23" s="95" t="s">
        <v>11326</v>
      </c>
      <c r="L23" s="95">
        <v>90000</v>
      </c>
      <c r="M23" s="95" t="s">
        <v>978</v>
      </c>
      <c r="N23" s="95" t="s">
        <v>979</v>
      </c>
      <c r="O23" s="95" t="s">
        <v>11327</v>
      </c>
      <c r="P23" s="95">
        <v>4692872022</v>
      </c>
      <c r="Q23" s="14" t="s">
        <v>13394</v>
      </c>
      <c r="T23" s="96">
        <v>46210</v>
      </c>
      <c r="U23" s="95" t="s">
        <v>2985</v>
      </c>
      <c r="V23" s="4">
        <v>46210.44259259259</v>
      </c>
      <c r="W23" s="96">
        <v>46210</v>
      </c>
      <c r="X23" s="95" t="s">
        <v>2985</v>
      </c>
      <c r="Y23" s="4">
        <v>46210.597442129627</v>
      </c>
      <c r="Z23" s="96">
        <v>46210</v>
      </c>
      <c r="AA23" s="95" t="s">
        <v>2384</v>
      </c>
      <c r="AB23" s="4">
        <v>46210.609733796293</v>
      </c>
      <c r="AC23" s="96">
        <v>46210</v>
      </c>
      <c r="AD23" s="95" t="s">
        <v>2385</v>
      </c>
      <c r="AE23" s="4">
        <v>46210.628599537034</v>
      </c>
      <c r="AF23" s="96"/>
      <c r="AG23" s="95" t="s">
        <v>11317</v>
      </c>
      <c r="AH23" s="4"/>
      <c r="AI23" s="96">
        <v>46210</v>
      </c>
      <c r="AJ23" s="95" t="s">
        <v>942</v>
      </c>
      <c r="AK23" s="4">
        <v>46210.646620370368</v>
      </c>
      <c r="AL23" s="96">
        <v>46210</v>
      </c>
      <c r="AM23" s="95" t="s">
        <v>942</v>
      </c>
      <c r="AN23" s="4">
        <v>46210.648136574076</v>
      </c>
      <c r="AO23" s="95" t="s">
        <v>11317</v>
      </c>
      <c r="AP23" s="95" t="s">
        <v>11317</v>
      </c>
      <c r="AQ23" s="95" t="s">
        <v>11317</v>
      </c>
      <c r="AR23" s="95" t="s">
        <v>11317</v>
      </c>
      <c r="AS23" s="95" t="s">
        <v>11317</v>
      </c>
      <c r="AT23" s="95" t="s">
        <v>11317</v>
      </c>
      <c r="AU23" s="96">
        <v>46210</v>
      </c>
      <c r="AV23" s="95" t="s">
        <v>942</v>
      </c>
      <c r="AW23" s="4">
        <v>46210.659097222226</v>
      </c>
      <c r="AX23" s="95" t="s">
        <v>11317</v>
      </c>
      <c r="AY23" s="95" t="s">
        <v>11317</v>
      </c>
      <c r="AZ23" s="95" t="s">
        <v>11317</v>
      </c>
      <c r="BA23" s="96">
        <v>46210</v>
      </c>
      <c r="BB23" s="95" t="s">
        <v>957</v>
      </c>
      <c r="BC23" s="4">
        <v>46210.680949074071</v>
      </c>
      <c r="BD23" s="96">
        <v>46210</v>
      </c>
      <c r="BE23" s="95" t="s">
        <v>2984</v>
      </c>
      <c r="BF23" s="4">
        <v>46210.754826388889</v>
      </c>
      <c r="BG23" s="95" t="s">
        <v>11317</v>
      </c>
      <c r="BH23" s="95" t="s">
        <v>11317</v>
      </c>
      <c r="BI23" s="95" t="s">
        <v>11317</v>
      </c>
      <c r="BJ23" s="68" t="s">
        <v>11317</v>
      </c>
      <c r="BK23" t="str">
        <f t="shared" si="0"/>
        <v>Jul</v>
      </c>
      <c r="BL23" t="str">
        <f>VLOOKUP(D23,Sheet1!$A$2:$B$221,2,0)</f>
        <v>East Zone</v>
      </c>
    </row>
    <row r="24" spans="1:64" x14ac:dyDescent="0.35">
      <c r="A24" t="str" cm="1">
        <f t="array" ref="A24:C24">VLOOKUP(D24,Sheet1!$A$2:$E$221,{3,4,5},0)</f>
        <v>Amalesh Kumar</v>
      </c>
      <c r="B24" t="str">
        <v>FMF070578</v>
      </c>
      <c r="C24" t="str">
        <v>Pavan Kumar Rai</v>
      </c>
      <c r="D24" s="94" t="s">
        <v>171</v>
      </c>
      <c r="E24" s="95">
        <v>350</v>
      </c>
      <c r="F24" s="95" t="s">
        <v>1600</v>
      </c>
      <c r="G24" s="95">
        <v>664579</v>
      </c>
      <c r="H24" s="95" t="s">
        <v>99</v>
      </c>
      <c r="I24" s="95" t="s">
        <v>1601</v>
      </c>
      <c r="J24" s="95" t="s">
        <v>1568</v>
      </c>
      <c r="K24" s="95" t="s">
        <v>1602</v>
      </c>
      <c r="L24" s="95">
        <v>90000</v>
      </c>
      <c r="M24" s="95" t="s">
        <v>931</v>
      </c>
      <c r="N24" s="95" t="s">
        <v>932</v>
      </c>
      <c r="O24" s="95" t="s">
        <v>1603</v>
      </c>
      <c r="P24" s="95">
        <v>4849189357</v>
      </c>
      <c r="Q24" s="14" t="s">
        <v>13394</v>
      </c>
      <c r="T24" s="96">
        <v>46204</v>
      </c>
      <c r="U24" s="95" t="s">
        <v>971</v>
      </c>
      <c r="V24" s="4">
        <v>46204.422326388885</v>
      </c>
      <c r="W24" s="96">
        <v>46204</v>
      </c>
      <c r="X24" s="95" t="s">
        <v>971</v>
      </c>
      <c r="Y24" s="4">
        <v>46204.43240740741</v>
      </c>
      <c r="Z24" s="96">
        <v>46204</v>
      </c>
      <c r="AA24" s="95" t="s">
        <v>2384</v>
      </c>
      <c r="AB24" s="4">
        <v>46204.439629629633</v>
      </c>
      <c r="AC24" s="96">
        <v>46204</v>
      </c>
      <c r="AD24" s="95" t="s">
        <v>2385</v>
      </c>
      <c r="AE24" s="4">
        <v>46204.453888888886</v>
      </c>
      <c r="AF24" s="96"/>
      <c r="AG24" s="95" t="s">
        <v>11317</v>
      </c>
      <c r="AH24" s="4"/>
      <c r="AI24" s="96">
        <v>46204</v>
      </c>
      <c r="AJ24" s="95" t="s">
        <v>937</v>
      </c>
      <c r="AK24" s="4">
        <v>46204.471180555556</v>
      </c>
      <c r="AL24" s="96">
        <v>46204</v>
      </c>
      <c r="AM24" s="95" t="s">
        <v>937</v>
      </c>
      <c r="AN24" s="4">
        <v>46204.471238425926</v>
      </c>
      <c r="AO24" s="95" t="s">
        <v>11317</v>
      </c>
      <c r="AP24" s="95" t="s">
        <v>11317</v>
      </c>
      <c r="AQ24" s="95" t="s">
        <v>11317</v>
      </c>
      <c r="AR24" s="95" t="s">
        <v>11317</v>
      </c>
      <c r="AS24" s="95" t="s">
        <v>11317</v>
      </c>
      <c r="AT24" s="95" t="s">
        <v>11317</v>
      </c>
      <c r="AU24" s="96">
        <v>46204</v>
      </c>
      <c r="AV24" s="95" t="s">
        <v>937</v>
      </c>
      <c r="AW24" s="4">
        <v>46204.484664351854</v>
      </c>
      <c r="AX24" s="95" t="s">
        <v>11317</v>
      </c>
      <c r="AY24" s="95" t="s">
        <v>11317</v>
      </c>
      <c r="AZ24" s="95" t="s">
        <v>11317</v>
      </c>
      <c r="BA24" s="96">
        <v>46204</v>
      </c>
      <c r="BB24" s="95" t="s">
        <v>957</v>
      </c>
      <c r="BC24" s="4">
        <v>46204.501516203702</v>
      </c>
      <c r="BD24" s="96">
        <v>46204</v>
      </c>
      <c r="BE24" s="95" t="s">
        <v>2390</v>
      </c>
      <c r="BF24" s="4">
        <v>46204.604398148149</v>
      </c>
      <c r="BG24" s="95" t="s">
        <v>11317</v>
      </c>
      <c r="BH24" s="95" t="s">
        <v>11317</v>
      </c>
      <c r="BI24" s="95" t="s">
        <v>11317</v>
      </c>
      <c r="BJ24" s="68" t="s">
        <v>11317</v>
      </c>
      <c r="BK24" t="str">
        <f t="shared" si="0"/>
        <v>Jul</v>
      </c>
      <c r="BL24" t="str">
        <f>VLOOKUP(D24,Sheet1!$A$2:$B$221,2,0)</f>
        <v>East Zone</v>
      </c>
    </row>
    <row r="25" spans="1:64" x14ac:dyDescent="0.35">
      <c r="A25" t="str" cm="1">
        <f t="array" ref="A25:C25">VLOOKUP(D25,Sheet1!$A$2:$E$221,{3,4,5},0)</f>
        <v>Amalesh Kumar</v>
      </c>
      <c r="B25" t="str">
        <v>FMF070578</v>
      </c>
      <c r="C25" t="str">
        <v>Pavan Kumar Rai</v>
      </c>
      <c r="D25" s="94" t="s">
        <v>171</v>
      </c>
      <c r="E25" s="95">
        <v>350</v>
      </c>
      <c r="F25" s="95" t="s">
        <v>9406</v>
      </c>
      <c r="G25" s="95">
        <v>786045</v>
      </c>
      <c r="H25" s="95" t="s">
        <v>4865</v>
      </c>
      <c r="I25" s="95" t="s">
        <v>4866</v>
      </c>
      <c r="J25" s="95" t="s">
        <v>1568</v>
      </c>
      <c r="K25" s="95" t="s">
        <v>9407</v>
      </c>
      <c r="L25" s="95">
        <v>77000</v>
      </c>
      <c r="M25" s="95" t="s">
        <v>9403</v>
      </c>
      <c r="N25" s="95" t="s">
        <v>9404</v>
      </c>
      <c r="O25" s="95" t="s">
        <v>9408</v>
      </c>
      <c r="P25" s="95">
        <v>8021508816</v>
      </c>
      <c r="Q25" s="14" t="s">
        <v>13394</v>
      </c>
      <c r="T25" s="96">
        <v>46209</v>
      </c>
      <c r="U25" s="95" t="s">
        <v>971</v>
      </c>
      <c r="V25" s="4">
        <v>46209.548055555555</v>
      </c>
      <c r="W25" s="96">
        <v>46209</v>
      </c>
      <c r="X25" s="95" t="s">
        <v>971</v>
      </c>
      <c r="Y25" s="4">
        <v>46209.566307870373</v>
      </c>
      <c r="Z25" s="96">
        <v>46209</v>
      </c>
      <c r="AA25" s="95" t="s">
        <v>2384</v>
      </c>
      <c r="AB25" s="4">
        <v>46209.60052083333</v>
      </c>
      <c r="AC25" s="96">
        <v>46209</v>
      </c>
      <c r="AD25" s="95" t="s">
        <v>2385</v>
      </c>
      <c r="AE25" s="4">
        <v>46209.607812499999</v>
      </c>
      <c r="AF25" s="96"/>
      <c r="AG25" s="95" t="s">
        <v>11317</v>
      </c>
      <c r="AH25" s="4"/>
      <c r="AI25" s="96">
        <v>46209</v>
      </c>
      <c r="AJ25" s="95" t="s">
        <v>942</v>
      </c>
      <c r="AK25" s="4">
        <v>46209.642708333333</v>
      </c>
      <c r="AL25" s="96">
        <v>46209</v>
      </c>
      <c r="AM25" s="95" t="s">
        <v>942</v>
      </c>
      <c r="AN25" s="4">
        <v>46209.643587962964</v>
      </c>
      <c r="AO25" s="95" t="s">
        <v>11317</v>
      </c>
      <c r="AP25" s="95" t="s">
        <v>11317</v>
      </c>
      <c r="AQ25" s="95" t="s">
        <v>11317</v>
      </c>
      <c r="AR25" s="95" t="s">
        <v>11317</v>
      </c>
      <c r="AS25" s="95" t="s">
        <v>11317</v>
      </c>
      <c r="AT25" s="95" t="s">
        <v>11317</v>
      </c>
      <c r="AU25" s="96">
        <v>46209</v>
      </c>
      <c r="AV25" s="95" t="s">
        <v>942</v>
      </c>
      <c r="AW25" s="4">
        <v>46209.6565625</v>
      </c>
      <c r="AX25" s="95" t="s">
        <v>11317</v>
      </c>
      <c r="AY25" s="95" t="s">
        <v>11317</v>
      </c>
      <c r="AZ25" s="95" t="s">
        <v>11317</v>
      </c>
      <c r="BA25" s="96">
        <v>46209</v>
      </c>
      <c r="BB25" s="95" t="s">
        <v>944</v>
      </c>
      <c r="BC25" s="4">
        <v>46209.698310185187</v>
      </c>
      <c r="BD25" s="96">
        <v>46209</v>
      </c>
      <c r="BE25" s="95" t="s">
        <v>4869</v>
      </c>
      <c r="BF25" s="4">
        <v>46209.788437499999</v>
      </c>
      <c r="BG25" s="95" t="s">
        <v>11317</v>
      </c>
      <c r="BH25" s="95" t="s">
        <v>11317</v>
      </c>
      <c r="BI25" s="95" t="s">
        <v>11317</v>
      </c>
      <c r="BJ25" s="68" t="s">
        <v>11317</v>
      </c>
      <c r="BK25" t="str">
        <f t="shared" si="0"/>
        <v>Jul</v>
      </c>
      <c r="BL25" t="str">
        <f>VLOOKUP(D25,Sheet1!$A$2:$B$221,2,0)</f>
        <v>East Zone</v>
      </c>
    </row>
    <row r="26" spans="1:64" x14ac:dyDescent="0.35">
      <c r="A26" t="str" cm="1">
        <f t="array" ref="A26:C26">VLOOKUP(D26,Sheet1!$A$2:$E$221,{3,4,5},0)</f>
        <v>Pradeep Kumar Mahto</v>
      </c>
      <c r="B26" t="str">
        <v>FMF063224</v>
      </c>
      <c r="C26" t="str">
        <v>Abhishek Kumar Tiwari</v>
      </c>
      <c r="D26" s="94" t="s">
        <v>172</v>
      </c>
      <c r="E26" s="95">
        <v>354</v>
      </c>
      <c r="F26" s="95" t="s">
        <v>2460</v>
      </c>
      <c r="G26" s="95">
        <v>561376</v>
      </c>
      <c r="H26" s="95" t="s">
        <v>976</v>
      </c>
      <c r="I26" s="95" t="s">
        <v>977</v>
      </c>
      <c r="J26" s="95" t="s">
        <v>1568</v>
      </c>
      <c r="K26" s="95" t="s">
        <v>2461</v>
      </c>
      <c r="L26" s="95">
        <v>80000</v>
      </c>
      <c r="M26" s="95" t="s">
        <v>1266</v>
      </c>
      <c r="N26" s="95" t="s">
        <v>1267</v>
      </c>
      <c r="O26" s="95" t="s">
        <v>2462</v>
      </c>
      <c r="P26" s="95">
        <v>9815007050</v>
      </c>
      <c r="Q26" s="14" t="s">
        <v>13394</v>
      </c>
      <c r="T26" s="96">
        <v>46205</v>
      </c>
      <c r="U26" s="95" t="s">
        <v>2938</v>
      </c>
      <c r="V26" s="4">
        <v>46205.45212962963</v>
      </c>
      <c r="W26" s="96">
        <v>46205</v>
      </c>
      <c r="X26" s="95" t="s">
        <v>2938</v>
      </c>
      <c r="Y26" s="4">
        <v>46205.455254629633</v>
      </c>
      <c r="Z26" s="96">
        <v>46205</v>
      </c>
      <c r="AA26" s="95" t="s">
        <v>2384</v>
      </c>
      <c r="AB26" s="4">
        <v>46205.467002314814</v>
      </c>
      <c r="AC26" s="96">
        <v>46205</v>
      </c>
      <c r="AD26" s="95" t="s">
        <v>2385</v>
      </c>
      <c r="AE26" s="4">
        <v>46205.479756944442</v>
      </c>
      <c r="AF26" s="96"/>
      <c r="AG26" s="95" t="s">
        <v>11317</v>
      </c>
      <c r="AH26" s="4"/>
      <c r="AI26" s="96">
        <v>46205</v>
      </c>
      <c r="AJ26" s="95" t="s">
        <v>943</v>
      </c>
      <c r="AK26" s="4">
        <v>46205.489537037036</v>
      </c>
      <c r="AL26" s="96">
        <v>46205</v>
      </c>
      <c r="AM26" s="95" t="s">
        <v>943</v>
      </c>
      <c r="AN26" s="4">
        <v>46205.489710648151</v>
      </c>
      <c r="AO26" s="95" t="s">
        <v>11317</v>
      </c>
      <c r="AP26" s="95" t="s">
        <v>11317</v>
      </c>
      <c r="AQ26" s="95" t="s">
        <v>11317</v>
      </c>
      <c r="AR26" s="95" t="s">
        <v>11317</v>
      </c>
      <c r="AS26" s="95" t="s">
        <v>11317</v>
      </c>
      <c r="AT26" s="95" t="s">
        <v>11317</v>
      </c>
      <c r="AU26" s="96">
        <v>46205</v>
      </c>
      <c r="AV26" s="95" t="s">
        <v>943</v>
      </c>
      <c r="AW26" s="4">
        <v>46205.507094907407</v>
      </c>
      <c r="AX26" s="95" t="s">
        <v>11317</v>
      </c>
      <c r="AY26" s="95" t="s">
        <v>11317</v>
      </c>
      <c r="AZ26" s="95" t="s">
        <v>11317</v>
      </c>
      <c r="BA26" s="96">
        <v>46205</v>
      </c>
      <c r="BB26" s="95" t="s">
        <v>957</v>
      </c>
      <c r="BC26" s="4">
        <v>46205.542662037034</v>
      </c>
      <c r="BD26" s="96">
        <v>46205</v>
      </c>
      <c r="BE26" s="95" t="s">
        <v>981</v>
      </c>
      <c r="BF26" s="4">
        <v>46205.839629629627</v>
      </c>
      <c r="BG26" s="95" t="s">
        <v>11317</v>
      </c>
      <c r="BH26" s="95" t="s">
        <v>11317</v>
      </c>
      <c r="BI26" s="95" t="s">
        <v>11317</v>
      </c>
      <c r="BJ26" s="68" t="s">
        <v>11317</v>
      </c>
      <c r="BK26" t="str">
        <f t="shared" si="0"/>
        <v>Jul</v>
      </c>
      <c r="BL26" t="str">
        <f>VLOOKUP(D26,Sheet1!$A$2:$B$221,2,0)</f>
        <v>East Zone</v>
      </c>
    </row>
    <row r="27" spans="1:64" x14ac:dyDescent="0.35">
      <c r="A27" t="str" cm="1">
        <f t="array" ref="A27:C27">VLOOKUP(D27,Sheet1!$A$2:$E$221,{3,4,5},0)</f>
        <v>Pradeep Kumar Mahto</v>
      </c>
      <c r="B27" t="str">
        <v>FMF063224</v>
      </c>
      <c r="C27" t="str">
        <v>Abhishek Kumar Tiwari</v>
      </c>
      <c r="D27" s="94" t="s">
        <v>172</v>
      </c>
      <c r="E27" s="95">
        <v>354</v>
      </c>
      <c r="F27" s="95" t="s">
        <v>2463</v>
      </c>
      <c r="G27" s="95">
        <v>746937</v>
      </c>
      <c r="H27" s="95" t="s">
        <v>2464</v>
      </c>
      <c r="I27" s="95" t="s">
        <v>2465</v>
      </c>
      <c r="J27" s="95" t="s">
        <v>1568</v>
      </c>
      <c r="K27" s="95" t="s">
        <v>2466</v>
      </c>
      <c r="L27" s="95">
        <v>90000</v>
      </c>
      <c r="M27" s="95" t="s">
        <v>978</v>
      </c>
      <c r="N27" s="95" t="s">
        <v>979</v>
      </c>
      <c r="O27" s="95" t="s">
        <v>2467</v>
      </c>
      <c r="P27" s="95">
        <v>8131175101</v>
      </c>
      <c r="Q27" s="14" t="s">
        <v>13394</v>
      </c>
      <c r="T27" s="96">
        <v>46205</v>
      </c>
      <c r="U27" s="95" t="s">
        <v>2938</v>
      </c>
      <c r="V27" s="4">
        <v>46205.50476851852</v>
      </c>
      <c r="W27" s="96">
        <v>46205</v>
      </c>
      <c r="X27" s="95" t="s">
        <v>2938</v>
      </c>
      <c r="Y27" s="4">
        <v>46205.594293981485</v>
      </c>
      <c r="Z27" s="96">
        <v>46205</v>
      </c>
      <c r="AA27" s="95" t="s">
        <v>2384</v>
      </c>
      <c r="AB27" s="4">
        <v>46205.604108796295</v>
      </c>
      <c r="AC27" s="96">
        <v>46205</v>
      </c>
      <c r="AD27" s="95" t="s">
        <v>2385</v>
      </c>
      <c r="AE27" s="4">
        <v>46205.606469907405</v>
      </c>
      <c r="AF27" s="96"/>
      <c r="AG27" s="95" t="s">
        <v>11317</v>
      </c>
      <c r="AH27" s="4"/>
      <c r="AI27" s="96">
        <v>46205</v>
      </c>
      <c r="AJ27" s="95" t="s">
        <v>972</v>
      </c>
      <c r="AK27" s="4">
        <v>46205.610671296294</v>
      </c>
      <c r="AL27" s="96">
        <v>46205</v>
      </c>
      <c r="AM27" s="95" t="s">
        <v>972</v>
      </c>
      <c r="AN27" s="4">
        <v>46205.610763888886</v>
      </c>
      <c r="AO27" s="95" t="s">
        <v>11317</v>
      </c>
      <c r="AP27" s="95" t="s">
        <v>11317</v>
      </c>
      <c r="AQ27" s="95" t="s">
        <v>11317</v>
      </c>
      <c r="AR27" s="95" t="s">
        <v>11317</v>
      </c>
      <c r="AS27" s="95" t="s">
        <v>11317</v>
      </c>
      <c r="AT27" s="95" t="s">
        <v>11317</v>
      </c>
      <c r="AU27" s="96">
        <v>46205</v>
      </c>
      <c r="AV27" s="95" t="s">
        <v>972</v>
      </c>
      <c r="AW27" s="4">
        <v>46205.620983796296</v>
      </c>
      <c r="AX27" s="95" t="s">
        <v>11317</v>
      </c>
      <c r="AY27" s="95" t="s">
        <v>11317</v>
      </c>
      <c r="AZ27" s="95" t="s">
        <v>11317</v>
      </c>
      <c r="BA27" s="96">
        <v>46205</v>
      </c>
      <c r="BB27" s="95" t="s">
        <v>944</v>
      </c>
      <c r="BC27" s="4">
        <v>46205.644629629627</v>
      </c>
      <c r="BD27" s="96">
        <v>46205</v>
      </c>
      <c r="BE27" s="95" t="s">
        <v>981</v>
      </c>
      <c r="BF27" s="4">
        <v>46205.728101851855</v>
      </c>
      <c r="BG27" s="95" t="s">
        <v>11317</v>
      </c>
      <c r="BH27" s="95" t="s">
        <v>11317</v>
      </c>
      <c r="BI27" s="95" t="s">
        <v>11317</v>
      </c>
      <c r="BJ27" s="68" t="s">
        <v>11317</v>
      </c>
      <c r="BK27" t="str">
        <f t="shared" si="0"/>
        <v>Jul</v>
      </c>
      <c r="BL27" t="str">
        <f>VLOOKUP(D27,Sheet1!$A$2:$B$221,2,0)</f>
        <v>East Zone</v>
      </c>
    </row>
    <row r="28" spans="1:64" x14ac:dyDescent="0.35">
      <c r="A28" t="str" cm="1">
        <f t="array" ref="A28:C28">VLOOKUP(D28,Sheet1!$A$2:$E$221,{3,4,5},0)</f>
        <v>Pradeep Kumar Mahto</v>
      </c>
      <c r="B28" t="str">
        <v>FMF063224</v>
      </c>
      <c r="C28" t="str">
        <v>Abhishek Kumar Tiwari</v>
      </c>
      <c r="D28" s="94" t="s">
        <v>172</v>
      </c>
      <c r="E28" s="95">
        <v>354</v>
      </c>
      <c r="F28" s="95" t="s">
        <v>9409</v>
      </c>
      <c r="G28" s="95">
        <v>760485</v>
      </c>
      <c r="H28" s="95" t="s">
        <v>3158</v>
      </c>
      <c r="I28" s="95" t="s">
        <v>3159</v>
      </c>
      <c r="J28" s="95" t="s">
        <v>1568</v>
      </c>
      <c r="K28" s="95" t="s">
        <v>9410</v>
      </c>
      <c r="L28" s="95">
        <v>90000</v>
      </c>
      <c r="M28" s="95" t="s">
        <v>9411</v>
      </c>
      <c r="N28" s="95" t="s">
        <v>9412</v>
      </c>
      <c r="O28" s="95" t="s">
        <v>9413</v>
      </c>
      <c r="P28" s="95">
        <v>8808465462</v>
      </c>
      <c r="Q28" s="14" t="s">
        <v>13394</v>
      </c>
      <c r="T28" s="96">
        <v>46209</v>
      </c>
      <c r="U28" s="95" t="s">
        <v>2938</v>
      </c>
      <c r="V28" s="4">
        <v>46209.556180555555</v>
      </c>
      <c r="W28" s="96">
        <v>46209</v>
      </c>
      <c r="X28" s="95" t="s">
        <v>2938</v>
      </c>
      <c r="Y28" s="4">
        <v>46209.665949074071</v>
      </c>
      <c r="Z28" s="96">
        <v>46209</v>
      </c>
      <c r="AA28" s="95" t="s">
        <v>2384</v>
      </c>
      <c r="AB28" s="4">
        <v>46209.66746527778</v>
      </c>
      <c r="AC28" s="96">
        <v>46209</v>
      </c>
      <c r="AD28" s="95" t="s">
        <v>2385</v>
      </c>
      <c r="AE28" s="4">
        <v>46209.67386574074</v>
      </c>
      <c r="AF28" s="96"/>
      <c r="AG28" s="95" t="s">
        <v>11317</v>
      </c>
      <c r="AH28" s="4"/>
      <c r="AI28" s="96">
        <v>46209</v>
      </c>
      <c r="AJ28" s="95" t="s">
        <v>973</v>
      </c>
      <c r="AK28" s="4">
        <v>46209.70239583333</v>
      </c>
      <c r="AL28" s="96">
        <v>46209</v>
      </c>
      <c r="AM28" s="95" t="s">
        <v>973</v>
      </c>
      <c r="AN28" s="4">
        <v>46209.702777777777</v>
      </c>
      <c r="AO28" s="95" t="s">
        <v>11317</v>
      </c>
      <c r="AP28" s="95" t="s">
        <v>11317</v>
      </c>
      <c r="AQ28" s="95" t="s">
        <v>11317</v>
      </c>
      <c r="AR28" s="95" t="s">
        <v>11317</v>
      </c>
      <c r="AS28" s="95" t="s">
        <v>11317</v>
      </c>
      <c r="AT28" s="95" t="s">
        <v>11317</v>
      </c>
      <c r="AU28" s="96">
        <v>46209</v>
      </c>
      <c r="AV28" s="95" t="s">
        <v>973</v>
      </c>
      <c r="AW28" s="4">
        <v>46209.713287037041</v>
      </c>
      <c r="AX28" s="95" t="s">
        <v>11317</v>
      </c>
      <c r="AY28" s="95" t="s">
        <v>11317</v>
      </c>
      <c r="AZ28" s="95" t="s">
        <v>11317</v>
      </c>
      <c r="BA28" s="96">
        <v>46209</v>
      </c>
      <c r="BB28" s="95" t="s">
        <v>957</v>
      </c>
      <c r="BC28" s="4">
        <v>46209.716493055559</v>
      </c>
      <c r="BD28" s="96">
        <v>46209</v>
      </c>
      <c r="BE28" s="95" t="s">
        <v>981</v>
      </c>
      <c r="BF28" s="4">
        <v>46209.763402777775</v>
      </c>
      <c r="BG28" s="95" t="s">
        <v>11317</v>
      </c>
      <c r="BH28" s="95" t="s">
        <v>11317</v>
      </c>
      <c r="BI28" s="95" t="s">
        <v>11317</v>
      </c>
      <c r="BJ28" s="68" t="s">
        <v>11317</v>
      </c>
      <c r="BK28" t="str">
        <f t="shared" si="0"/>
        <v>Jul</v>
      </c>
      <c r="BL28" t="str">
        <f>VLOOKUP(D28,Sheet1!$A$2:$B$221,2,0)</f>
        <v>East Zone</v>
      </c>
    </row>
    <row r="29" spans="1:64" x14ac:dyDescent="0.35">
      <c r="A29" t="str" cm="1">
        <f t="array" ref="A29:C29">VLOOKUP(D29,Sheet1!$A$2:$E$221,{3,4,5},0)</f>
        <v>Pradeep Kumar Mahto</v>
      </c>
      <c r="B29" t="str">
        <v>FMF063224</v>
      </c>
      <c r="C29" t="str">
        <v>Abhishek Kumar Tiwari</v>
      </c>
      <c r="D29" s="94" t="s">
        <v>172</v>
      </c>
      <c r="E29" s="95">
        <v>354</v>
      </c>
      <c r="F29" s="95" t="s">
        <v>3157</v>
      </c>
      <c r="G29" s="95">
        <v>765237</v>
      </c>
      <c r="H29" s="95" t="s">
        <v>3158</v>
      </c>
      <c r="I29" s="95" t="s">
        <v>3159</v>
      </c>
      <c r="J29" s="95" t="s">
        <v>1568</v>
      </c>
      <c r="K29" s="95" t="s">
        <v>3160</v>
      </c>
      <c r="L29" s="95">
        <v>80000</v>
      </c>
      <c r="M29" s="95" t="s">
        <v>1266</v>
      </c>
      <c r="N29" s="95" t="s">
        <v>1267</v>
      </c>
      <c r="O29" s="95" t="s">
        <v>3161</v>
      </c>
      <c r="P29" s="95">
        <v>3524959046</v>
      </c>
      <c r="Q29" s="14" t="s">
        <v>13394</v>
      </c>
      <c r="T29" s="96">
        <v>46206</v>
      </c>
      <c r="U29" s="95" t="s">
        <v>2938</v>
      </c>
      <c r="V29" s="4">
        <v>46206.600127314814</v>
      </c>
      <c r="W29" s="96">
        <v>46206</v>
      </c>
      <c r="X29" s="95" t="s">
        <v>2938</v>
      </c>
      <c r="Y29" s="4">
        <v>46206.606539351851</v>
      </c>
      <c r="Z29" s="96">
        <v>46206</v>
      </c>
      <c r="AA29" s="95" t="s">
        <v>2384</v>
      </c>
      <c r="AB29" s="4">
        <v>46206.610648148147</v>
      </c>
      <c r="AC29" s="96">
        <v>46206</v>
      </c>
      <c r="AD29" s="95" t="s">
        <v>2385</v>
      </c>
      <c r="AE29" s="4">
        <v>46206.623113425929</v>
      </c>
      <c r="AF29" s="96"/>
      <c r="AG29" s="95" t="s">
        <v>11317</v>
      </c>
      <c r="AH29" s="4"/>
      <c r="AI29" s="96">
        <v>46206</v>
      </c>
      <c r="AJ29" s="95" t="s">
        <v>972</v>
      </c>
      <c r="AK29" s="4">
        <v>46206.632962962962</v>
      </c>
      <c r="AL29" s="96">
        <v>46206</v>
      </c>
      <c r="AM29" s="95" t="s">
        <v>972</v>
      </c>
      <c r="AN29" s="4">
        <v>46206.633136574077</v>
      </c>
      <c r="AO29" s="95" t="s">
        <v>11317</v>
      </c>
      <c r="AP29" s="95" t="s">
        <v>11317</v>
      </c>
      <c r="AQ29" s="95" t="s">
        <v>11317</v>
      </c>
      <c r="AR29" s="95" t="s">
        <v>11317</v>
      </c>
      <c r="AS29" s="95" t="s">
        <v>11317</v>
      </c>
      <c r="AT29" s="95" t="s">
        <v>11317</v>
      </c>
      <c r="AU29" s="96">
        <v>46206</v>
      </c>
      <c r="AV29" s="95" t="s">
        <v>972</v>
      </c>
      <c r="AW29" s="4">
        <v>46206.639039351852</v>
      </c>
      <c r="AX29" s="95" t="s">
        <v>11317</v>
      </c>
      <c r="AY29" s="95" t="s">
        <v>11317</v>
      </c>
      <c r="AZ29" s="95" t="s">
        <v>11317</v>
      </c>
      <c r="BA29" s="96">
        <v>46206</v>
      </c>
      <c r="BB29" s="95" t="s">
        <v>938</v>
      </c>
      <c r="BC29" s="4">
        <v>46206.653680555559</v>
      </c>
      <c r="BD29" s="96">
        <v>46206</v>
      </c>
      <c r="BE29" s="95" t="s">
        <v>981</v>
      </c>
      <c r="BF29" s="4">
        <v>46206.676990740743</v>
      </c>
      <c r="BG29" s="95" t="s">
        <v>11317</v>
      </c>
      <c r="BH29" s="95" t="s">
        <v>11317</v>
      </c>
      <c r="BI29" s="95" t="s">
        <v>11317</v>
      </c>
      <c r="BJ29" s="68" t="s">
        <v>11317</v>
      </c>
      <c r="BK29" t="str">
        <f t="shared" si="0"/>
        <v>Jul</v>
      </c>
      <c r="BL29" t="str">
        <f>VLOOKUP(D29,Sheet1!$A$2:$B$221,2,0)</f>
        <v>East Zone</v>
      </c>
    </row>
    <row r="30" spans="1:64" x14ac:dyDescent="0.35">
      <c r="A30" t="str" cm="1">
        <f t="array" ref="A30:C30">VLOOKUP(D30,Sheet1!$A$2:$E$221,{3,4,5},0)</f>
        <v>Ankush Kumar</v>
      </c>
      <c r="B30" t="str">
        <v>FMF071930</v>
      </c>
      <c r="C30" t="str">
        <v>Pavan Kumar Rai</v>
      </c>
      <c r="D30" s="94" t="s">
        <v>149</v>
      </c>
      <c r="E30" s="95">
        <v>761</v>
      </c>
      <c r="F30" s="95" t="s">
        <v>1604</v>
      </c>
      <c r="G30" s="95">
        <v>385877</v>
      </c>
      <c r="H30" s="95" t="s">
        <v>986</v>
      </c>
      <c r="I30" s="95" t="s">
        <v>987</v>
      </c>
      <c r="J30" s="95" t="s">
        <v>1568</v>
      </c>
      <c r="K30" s="95" t="s">
        <v>1605</v>
      </c>
      <c r="L30" s="95">
        <v>90000</v>
      </c>
      <c r="M30" s="95" t="s">
        <v>931</v>
      </c>
      <c r="N30" s="95" t="s">
        <v>932</v>
      </c>
      <c r="O30" s="95" t="s">
        <v>1606</v>
      </c>
      <c r="P30" s="95">
        <v>2783365938</v>
      </c>
      <c r="Q30" s="14" t="s">
        <v>13394</v>
      </c>
      <c r="T30" s="96">
        <v>46190</v>
      </c>
      <c r="U30" s="95" t="s">
        <v>990</v>
      </c>
      <c r="V30" s="4">
        <v>46190.505439814813</v>
      </c>
      <c r="W30" s="96">
        <v>46190</v>
      </c>
      <c r="X30" s="95" t="s">
        <v>990</v>
      </c>
      <c r="Y30" s="4">
        <v>46190.611261574071</v>
      </c>
      <c r="Z30" s="96">
        <v>46190</v>
      </c>
      <c r="AA30" s="95" t="s">
        <v>933</v>
      </c>
      <c r="AB30" s="4">
        <v>46190.614942129629</v>
      </c>
      <c r="AC30" s="96">
        <v>46190</v>
      </c>
      <c r="AD30" s="95" t="s">
        <v>2385</v>
      </c>
      <c r="AE30" s="4">
        <v>46190.62773148148</v>
      </c>
      <c r="AF30" s="96"/>
      <c r="AG30" s="95" t="s">
        <v>11317</v>
      </c>
      <c r="AH30" s="4"/>
      <c r="AI30" s="96">
        <v>46190</v>
      </c>
      <c r="AJ30" s="95" t="s">
        <v>972</v>
      </c>
      <c r="AK30" s="4">
        <v>46190.643240740741</v>
      </c>
      <c r="AL30" s="96">
        <v>46190</v>
      </c>
      <c r="AM30" s="95" t="s">
        <v>972</v>
      </c>
      <c r="AN30" s="4">
        <v>46190.643576388888</v>
      </c>
      <c r="AO30" s="95" t="s">
        <v>11317</v>
      </c>
      <c r="AP30" s="95" t="s">
        <v>11317</v>
      </c>
      <c r="AQ30" s="95" t="s">
        <v>11317</v>
      </c>
      <c r="AR30" s="95" t="s">
        <v>11317</v>
      </c>
      <c r="AS30" s="95" t="s">
        <v>11317</v>
      </c>
      <c r="AT30" s="95" t="s">
        <v>11317</v>
      </c>
      <c r="AU30" s="96">
        <v>46190</v>
      </c>
      <c r="AV30" s="95" t="s">
        <v>972</v>
      </c>
      <c r="AW30" s="4">
        <v>46190.651504629626</v>
      </c>
      <c r="AX30" s="95" t="s">
        <v>11317</v>
      </c>
      <c r="AY30" s="95" t="s">
        <v>11317</v>
      </c>
      <c r="AZ30" s="95" t="s">
        <v>11317</v>
      </c>
      <c r="BA30" s="96">
        <v>46190</v>
      </c>
      <c r="BB30" s="95" t="s">
        <v>957</v>
      </c>
      <c r="BC30" s="4">
        <v>46190.655011574076</v>
      </c>
      <c r="BD30" s="96"/>
      <c r="BE30" s="95" t="s">
        <v>11317</v>
      </c>
      <c r="BF30" s="4"/>
      <c r="BG30" s="95" t="s">
        <v>11317</v>
      </c>
      <c r="BH30" s="95" t="s">
        <v>11317</v>
      </c>
      <c r="BI30" s="95" t="s">
        <v>11317</v>
      </c>
      <c r="BJ30" s="68" t="s">
        <v>11317</v>
      </c>
      <c r="BK30" t="str">
        <f t="shared" si="0"/>
        <v>Jun</v>
      </c>
      <c r="BL30" t="str">
        <f>VLOOKUP(D30,Sheet1!$A$2:$B$221,2,0)</f>
        <v>East Zone</v>
      </c>
    </row>
    <row r="31" spans="1:64" x14ac:dyDescent="0.35">
      <c r="A31" t="str" cm="1">
        <f t="array" ref="A31:C31">VLOOKUP(D31,Sheet1!$A$2:$E$221,{3,4,5},0)</f>
        <v>Ankush Kumar</v>
      </c>
      <c r="B31" t="str">
        <v>FMF071930</v>
      </c>
      <c r="C31" t="str">
        <v>Pavan Kumar Rai</v>
      </c>
      <c r="D31" s="94" t="s">
        <v>149</v>
      </c>
      <c r="E31" s="95">
        <v>761</v>
      </c>
      <c r="F31" s="95" t="s">
        <v>3162</v>
      </c>
      <c r="G31" s="95">
        <v>430019</v>
      </c>
      <c r="H31" s="95" t="s">
        <v>986</v>
      </c>
      <c r="I31" s="95" t="s">
        <v>987</v>
      </c>
      <c r="J31" s="95" t="s">
        <v>1568</v>
      </c>
      <c r="K31" s="95" t="s">
        <v>3163</v>
      </c>
      <c r="L31" s="95">
        <v>70000</v>
      </c>
      <c r="M31" s="95" t="s">
        <v>958</v>
      </c>
      <c r="N31" s="95" t="s">
        <v>959</v>
      </c>
      <c r="O31" s="95" t="s">
        <v>3164</v>
      </c>
      <c r="P31" s="95">
        <v>3231573940</v>
      </c>
      <c r="Q31" s="14" t="s">
        <v>13394</v>
      </c>
      <c r="T31" s="96">
        <v>46206</v>
      </c>
      <c r="U31" s="95" t="s">
        <v>990</v>
      </c>
      <c r="V31" s="4">
        <v>46206.500648148147</v>
      </c>
      <c r="W31" s="96">
        <v>46206</v>
      </c>
      <c r="X31" s="95" t="s">
        <v>990</v>
      </c>
      <c r="Y31" s="4">
        <v>46206.587997685187</v>
      </c>
      <c r="Z31" s="96">
        <v>46206</v>
      </c>
      <c r="AA31" s="95" t="s">
        <v>2384</v>
      </c>
      <c r="AB31" s="4">
        <v>46206.589606481481</v>
      </c>
      <c r="AC31" s="96">
        <v>46206</v>
      </c>
      <c r="AD31" s="95" t="s">
        <v>2385</v>
      </c>
      <c r="AE31" s="4">
        <v>46206.598055555558</v>
      </c>
      <c r="AF31" s="96"/>
      <c r="AG31" s="95" t="s">
        <v>11317</v>
      </c>
      <c r="AH31" s="4"/>
      <c r="AI31" s="96">
        <v>46206</v>
      </c>
      <c r="AJ31" s="95" t="s">
        <v>942</v>
      </c>
      <c r="AK31" s="4">
        <v>46206.631261574075</v>
      </c>
      <c r="AL31" s="96">
        <v>46206</v>
      </c>
      <c r="AM31" s="95" t="s">
        <v>942</v>
      </c>
      <c r="AN31" s="4">
        <v>46206.632407407407</v>
      </c>
      <c r="AO31" s="95" t="s">
        <v>11317</v>
      </c>
      <c r="AP31" s="95" t="s">
        <v>11317</v>
      </c>
      <c r="AQ31" s="95" t="s">
        <v>11317</v>
      </c>
      <c r="AR31" s="95" t="s">
        <v>11317</v>
      </c>
      <c r="AS31" s="95" t="s">
        <v>11317</v>
      </c>
      <c r="AT31" s="95" t="s">
        <v>11317</v>
      </c>
      <c r="AU31" s="96">
        <v>46206</v>
      </c>
      <c r="AV31" s="95" t="s">
        <v>942</v>
      </c>
      <c r="AW31" s="4">
        <v>46206.660555555558</v>
      </c>
      <c r="AX31" s="95" t="s">
        <v>11317</v>
      </c>
      <c r="AY31" s="95" t="s">
        <v>11317</v>
      </c>
      <c r="AZ31" s="95" t="s">
        <v>11317</v>
      </c>
      <c r="BA31" s="96">
        <v>46206</v>
      </c>
      <c r="BB31" s="95" t="s">
        <v>957</v>
      </c>
      <c r="BC31" s="4">
        <v>46206.662812499999</v>
      </c>
      <c r="BD31" s="96">
        <v>46206</v>
      </c>
      <c r="BE31" s="95" t="s">
        <v>2939</v>
      </c>
      <c r="BF31" s="4">
        <v>46206.755289351851</v>
      </c>
      <c r="BG31" s="95" t="s">
        <v>11317</v>
      </c>
      <c r="BH31" s="95" t="s">
        <v>11317</v>
      </c>
      <c r="BI31" s="95" t="s">
        <v>11317</v>
      </c>
      <c r="BJ31" s="68" t="s">
        <v>11317</v>
      </c>
      <c r="BK31" t="str">
        <f t="shared" si="0"/>
        <v>Jul</v>
      </c>
      <c r="BL31" t="str">
        <f>VLOOKUP(D31,Sheet1!$A$2:$B$221,2,0)</f>
        <v>East Zone</v>
      </c>
    </row>
    <row r="32" spans="1:64" x14ac:dyDescent="0.35">
      <c r="A32" t="str" cm="1">
        <f t="array" ref="A32:C32">VLOOKUP(D32,Sheet1!$A$2:$E$221,{3,4,5},0)</f>
        <v>Ankush Kumar</v>
      </c>
      <c r="B32" t="str">
        <v>FMF071930</v>
      </c>
      <c r="C32" t="str">
        <v>Pavan Kumar Rai</v>
      </c>
      <c r="D32" s="94" t="s">
        <v>149</v>
      </c>
      <c r="E32" s="95">
        <v>761</v>
      </c>
      <c r="F32" s="95" t="s">
        <v>2468</v>
      </c>
      <c r="G32" s="95">
        <v>448508</v>
      </c>
      <c r="H32" s="95" t="s">
        <v>2469</v>
      </c>
      <c r="I32" s="95" t="s">
        <v>2470</v>
      </c>
      <c r="J32" s="95" t="s">
        <v>1568</v>
      </c>
      <c r="K32" s="95" t="s">
        <v>2471</v>
      </c>
      <c r="L32" s="95">
        <v>70000</v>
      </c>
      <c r="M32" s="95" t="s">
        <v>958</v>
      </c>
      <c r="N32" s="95" t="s">
        <v>959</v>
      </c>
      <c r="O32" s="95" t="s">
        <v>1017</v>
      </c>
      <c r="P32" s="95">
        <v>3065698331</v>
      </c>
      <c r="Q32" s="14" t="s">
        <v>13394</v>
      </c>
      <c r="T32" s="96">
        <v>46205</v>
      </c>
      <c r="U32" s="95" t="s">
        <v>990</v>
      </c>
      <c r="V32" s="4">
        <v>46205.421331018515</v>
      </c>
      <c r="W32" s="96">
        <v>46205</v>
      </c>
      <c r="X32" s="95" t="s">
        <v>990</v>
      </c>
      <c r="Y32" s="4">
        <v>46205.481956018521</v>
      </c>
      <c r="Z32" s="96">
        <v>46205</v>
      </c>
      <c r="AA32" s="95" t="s">
        <v>2384</v>
      </c>
      <c r="AB32" s="4">
        <v>46205.489224537036</v>
      </c>
      <c r="AC32" s="96">
        <v>46205</v>
      </c>
      <c r="AD32" s="95" t="s">
        <v>2385</v>
      </c>
      <c r="AE32" s="4">
        <v>46205.504953703705</v>
      </c>
      <c r="AF32" s="96"/>
      <c r="AG32" s="95" t="s">
        <v>11317</v>
      </c>
      <c r="AH32" s="4"/>
      <c r="AI32" s="96">
        <v>46205</v>
      </c>
      <c r="AJ32" s="95" t="s">
        <v>955</v>
      </c>
      <c r="AK32" s="4">
        <v>46205.577187499999</v>
      </c>
      <c r="AL32" s="96">
        <v>46205</v>
      </c>
      <c r="AM32" s="95" t="s">
        <v>955</v>
      </c>
      <c r="AN32" s="4">
        <v>46205.577268518522</v>
      </c>
      <c r="AO32" s="95" t="s">
        <v>11317</v>
      </c>
      <c r="AP32" s="95" t="s">
        <v>11317</v>
      </c>
      <c r="AQ32" s="95" t="s">
        <v>11317</v>
      </c>
      <c r="AR32" s="95" t="s">
        <v>11317</v>
      </c>
      <c r="AS32" s="95" t="s">
        <v>11317</v>
      </c>
      <c r="AT32" s="95" t="s">
        <v>11317</v>
      </c>
      <c r="AU32" s="96">
        <v>46205</v>
      </c>
      <c r="AV32" s="95" t="s">
        <v>955</v>
      </c>
      <c r="AW32" s="4">
        <v>46205.583252314813</v>
      </c>
      <c r="AX32" s="95" t="s">
        <v>11317</v>
      </c>
      <c r="AY32" s="95" t="s">
        <v>11317</v>
      </c>
      <c r="AZ32" s="95" t="s">
        <v>11317</v>
      </c>
      <c r="BA32" s="96">
        <v>46205</v>
      </c>
      <c r="BB32" s="95" t="s">
        <v>944</v>
      </c>
      <c r="BC32" s="4">
        <v>46205.602361111109</v>
      </c>
      <c r="BD32" s="96">
        <v>46205</v>
      </c>
      <c r="BE32" s="95" t="s">
        <v>2939</v>
      </c>
      <c r="BF32" s="4">
        <v>46205.76152777778</v>
      </c>
      <c r="BG32" s="95" t="s">
        <v>11317</v>
      </c>
      <c r="BH32" s="95" t="s">
        <v>11317</v>
      </c>
      <c r="BI32" s="95" t="s">
        <v>11317</v>
      </c>
      <c r="BJ32" s="68" t="s">
        <v>11317</v>
      </c>
      <c r="BK32" t="str">
        <f t="shared" si="0"/>
        <v>Jul</v>
      </c>
      <c r="BL32" t="str">
        <f>VLOOKUP(D32,Sheet1!$A$2:$B$221,2,0)</f>
        <v>East Zone</v>
      </c>
    </row>
    <row r="33" spans="1:64" x14ac:dyDescent="0.35">
      <c r="A33" t="str" cm="1">
        <f t="array" ref="A33:C33">VLOOKUP(D33,Sheet1!$A$2:$E$221,{3,4,5},0)</f>
        <v>Ankush Kumar</v>
      </c>
      <c r="B33" t="str">
        <v>FMF071930</v>
      </c>
      <c r="C33" t="str">
        <v>Pavan Kumar Rai</v>
      </c>
      <c r="D33" s="94" t="s">
        <v>149</v>
      </c>
      <c r="E33" s="95">
        <v>761</v>
      </c>
      <c r="F33" s="95" t="s">
        <v>3165</v>
      </c>
      <c r="G33" s="95">
        <v>468119</v>
      </c>
      <c r="H33" s="95" t="s">
        <v>986</v>
      </c>
      <c r="I33" s="95" t="s">
        <v>987</v>
      </c>
      <c r="J33" s="95" t="s">
        <v>1568</v>
      </c>
      <c r="K33" s="95" t="s">
        <v>3166</v>
      </c>
      <c r="L33" s="95">
        <v>80000</v>
      </c>
      <c r="M33" s="95" t="s">
        <v>1067</v>
      </c>
      <c r="N33" s="95" t="s">
        <v>1068</v>
      </c>
      <c r="O33" s="95" t="s">
        <v>3073</v>
      </c>
      <c r="P33" s="95">
        <v>4855714673</v>
      </c>
      <c r="Q33" s="14" t="s">
        <v>13394</v>
      </c>
      <c r="T33" s="96">
        <v>46206</v>
      </c>
      <c r="U33" s="95" t="s">
        <v>990</v>
      </c>
      <c r="V33" s="4">
        <v>46206.364247685182</v>
      </c>
      <c r="W33" s="96">
        <v>46206</v>
      </c>
      <c r="X33" s="95" t="s">
        <v>990</v>
      </c>
      <c r="Y33" s="4">
        <v>46206.378796296296</v>
      </c>
      <c r="Z33" s="96">
        <v>46206</v>
      </c>
      <c r="AA33" s="95" t="s">
        <v>2384</v>
      </c>
      <c r="AB33" s="4">
        <v>46206.401724537034</v>
      </c>
      <c r="AC33" s="96">
        <v>46206</v>
      </c>
      <c r="AD33" s="95" t="s">
        <v>2385</v>
      </c>
      <c r="AE33" s="4">
        <v>46206.42931712963</v>
      </c>
      <c r="AF33" s="96"/>
      <c r="AG33" s="95" t="s">
        <v>11317</v>
      </c>
      <c r="AH33" s="4"/>
      <c r="AI33" s="96">
        <v>46206</v>
      </c>
      <c r="AJ33" s="95" t="s">
        <v>955</v>
      </c>
      <c r="AK33" s="4">
        <v>46206.46371527778</v>
      </c>
      <c r="AL33" s="96">
        <v>46206</v>
      </c>
      <c r="AM33" s="95" t="s">
        <v>955</v>
      </c>
      <c r="AN33" s="4">
        <v>46206.465960648151</v>
      </c>
      <c r="AO33" s="95" t="s">
        <v>11317</v>
      </c>
      <c r="AP33" s="95" t="s">
        <v>11317</v>
      </c>
      <c r="AQ33" s="95" t="s">
        <v>11317</v>
      </c>
      <c r="AR33" s="95" t="s">
        <v>11317</v>
      </c>
      <c r="AS33" s="95" t="s">
        <v>11317</v>
      </c>
      <c r="AT33" s="95" t="s">
        <v>11317</v>
      </c>
      <c r="AU33" s="96">
        <v>46206</v>
      </c>
      <c r="AV33" s="95" t="s">
        <v>955</v>
      </c>
      <c r="AW33" s="4">
        <v>46206.486712962964</v>
      </c>
      <c r="AX33" s="95" t="s">
        <v>11317</v>
      </c>
      <c r="AY33" s="95" t="s">
        <v>11317</v>
      </c>
      <c r="AZ33" s="95" t="s">
        <v>11317</v>
      </c>
      <c r="BA33" s="96">
        <v>46206</v>
      </c>
      <c r="BB33" s="95" t="s">
        <v>944</v>
      </c>
      <c r="BC33" s="4">
        <v>46206.491157407407</v>
      </c>
      <c r="BD33" s="96">
        <v>46206</v>
      </c>
      <c r="BE33" s="95" t="s">
        <v>2939</v>
      </c>
      <c r="BF33" s="4">
        <v>46206.619143518517</v>
      </c>
      <c r="BG33" s="95" t="s">
        <v>11317</v>
      </c>
      <c r="BH33" s="95" t="s">
        <v>11317</v>
      </c>
      <c r="BI33" s="95" t="s">
        <v>11317</v>
      </c>
      <c r="BJ33" s="68" t="s">
        <v>11317</v>
      </c>
      <c r="BK33" t="str">
        <f t="shared" si="0"/>
        <v>Jul</v>
      </c>
      <c r="BL33" t="str">
        <f>VLOOKUP(D33,Sheet1!$A$2:$B$221,2,0)</f>
        <v>East Zone</v>
      </c>
    </row>
    <row r="34" spans="1:64" x14ac:dyDescent="0.35">
      <c r="A34" t="str" cm="1">
        <f t="array" ref="A34:C34">VLOOKUP(D34,Sheet1!$A$2:$E$221,{3,4,5},0)</f>
        <v>Sumit Kumar Maurya</v>
      </c>
      <c r="B34" t="str">
        <v>FMF069327</v>
      </c>
      <c r="C34" t="str">
        <v>Sheelendra Pratap Singh</v>
      </c>
      <c r="D34" s="94" t="s">
        <v>918</v>
      </c>
      <c r="E34" s="95">
        <v>30</v>
      </c>
      <c r="F34" s="95" t="s">
        <v>9414</v>
      </c>
      <c r="G34" s="95">
        <v>598776</v>
      </c>
      <c r="H34" s="95" t="s">
        <v>9415</v>
      </c>
      <c r="I34" s="95" t="s">
        <v>9416</v>
      </c>
      <c r="J34" s="95" t="s">
        <v>1568</v>
      </c>
      <c r="K34" s="95" t="s">
        <v>9417</v>
      </c>
      <c r="L34" s="95">
        <v>40000</v>
      </c>
      <c r="M34" s="95" t="s">
        <v>9418</v>
      </c>
      <c r="N34" s="95" t="s">
        <v>9419</v>
      </c>
      <c r="O34" s="95" t="s">
        <v>6030</v>
      </c>
      <c r="P34" s="95">
        <v>3982980991</v>
      </c>
      <c r="Q34" s="14" t="s">
        <v>13394</v>
      </c>
      <c r="T34" s="96">
        <v>46209</v>
      </c>
      <c r="U34" s="95" t="s">
        <v>4954</v>
      </c>
      <c r="V34" s="4">
        <v>46209.511805555558</v>
      </c>
      <c r="W34" s="96">
        <v>46209</v>
      </c>
      <c r="X34" s="95" t="s">
        <v>4954</v>
      </c>
      <c r="Y34" s="4">
        <v>46209.523495370369</v>
      </c>
      <c r="Z34" s="96">
        <v>46209</v>
      </c>
      <c r="AA34" s="95" t="s">
        <v>2384</v>
      </c>
      <c r="AB34" s="4">
        <v>46209.530763888892</v>
      </c>
      <c r="AC34" s="96">
        <v>46209</v>
      </c>
      <c r="AD34" s="95" t="s">
        <v>2385</v>
      </c>
      <c r="AE34" s="4">
        <v>46209.60365740741</v>
      </c>
      <c r="AF34" s="96"/>
      <c r="AG34" s="95" t="s">
        <v>11317</v>
      </c>
      <c r="AH34" s="4"/>
      <c r="AI34" s="96">
        <v>46209</v>
      </c>
      <c r="AJ34" s="95" t="s">
        <v>1043</v>
      </c>
      <c r="AK34" s="4">
        <v>46209.662048611113</v>
      </c>
      <c r="AL34" s="96">
        <v>46209</v>
      </c>
      <c r="AM34" s="95" t="s">
        <v>1043</v>
      </c>
      <c r="AN34" s="4">
        <v>46209.662175925929</v>
      </c>
      <c r="AO34" s="95" t="s">
        <v>11317</v>
      </c>
      <c r="AP34" s="95" t="s">
        <v>11317</v>
      </c>
      <c r="AQ34" s="95" t="s">
        <v>11317</v>
      </c>
      <c r="AR34" s="95" t="s">
        <v>11317</v>
      </c>
      <c r="AS34" s="95" t="s">
        <v>11317</v>
      </c>
      <c r="AT34" s="95" t="s">
        <v>11317</v>
      </c>
      <c r="AU34" s="96">
        <v>46209</v>
      </c>
      <c r="AV34" s="95" t="s">
        <v>1043</v>
      </c>
      <c r="AW34" s="4">
        <v>46209.686643518522</v>
      </c>
      <c r="AX34" s="95" t="s">
        <v>11317</v>
      </c>
      <c r="AY34" s="95" t="s">
        <v>11317</v>
      </c>
      <c r="AZ34" s="95" t="s">
        <v>11317</v>
      </c>
      <c r="BA34" s="96">
        <v>46209</v>
      </c>
      <c r="BB34" s="95" t="s">
        <v>1008</v>
      </c>
      <c r="BC34" s="4">
        <v>46209.68855324074</v>
      </c>
      <c r="BD34" s="96"/>
      <c r="BE34" s="95" t="s">
        <v>11317</v>
      </c>
      <c r="BF34" s="4"/>
      <c r="BG34" s="95" t="s">
        <v>11317</v>
      </c>
      <c r="BH34" s="95" t="s">
        <v>11317</v>
      </c>
      <c r="BI34" s="95" t="s">
        <v>11317</v>
      </c>
      <c r="BJ34" s="68" t="s">
        <v>11317</v>
      </c>
      <c r="BK34" t="str">
        <f t="shared" si="0"/>
        <v>Jul</v>
      </c>
      <c r="BL34" t="str">
        <f>VLOOKUP(D34,Sheet1!$A$2:$B$221,2,0)</f>
        <v>East Zone</v>
      </c>
    </row>
    <row r="35" spans="1:64" x14ac:dyDescent="0.35">
      <c r="A35" t="str" cm="1">
        <f t="array" ref="A35:C35">VLOOKUP(D35,Sheet1!$A$2:$E$221,{3,4,5},0)</f>
        <v>Mukesh Kumar</v>
      </c>
      <c r="B35" t="str">
        <v>FMF062619</v>
      </c>
      <c r="C35" t="str">
        <v>Prince Singh</v>
      </c>
      <c r="D35" s="94" t="s">
        <v>227</v>
      </c>
      <c r="E35" s="95">
        <v>67</v>
      </c>
      <c r="F35" s="95" t="s">
        <v>3167</v>
      </c>
      <c r="G35" s="95">
        <v>103532</v>
      </c>
      <c r="H35" s="95" t="s">
        <v>1608</v>
      </c>
      <c r="I35" s="95" t="s">
        <v>1609</v>
      </c>
      <c r="J35" s="95" t="s">
        <v>1568</v>
      </c>
      <c r="K35" s="95" t="s">
        <v>3168</v>
      </c>
      <c r="L35" s="95">
        <v>90000</v>
      </c>
      <c r="M35" s="95" t="s">
        <v>931</v>
      </c>
      <c r="N35" s="95" t="s">
        <v>932</v>
      </c>
      <c r="O35" s="95" t="s">
        <v>3169</v>
      </c>
      <c r="P35" s="95">
        <v>1357143548</v>
      </c>
      <c r="Q35" s="14" t="s">
        <v>13394</v>
      </c>
      <c r="T35" s="96">
        <v>46206</v>
      </c>
      <c r="U35" s="95" t="s">
        <v>998</v>
      </c>
      <c r="V35" s="4">
        <v>46206.579212962963</v>
      </c>
      <c r="W35" s="96">
        <v>46206</v>
      </c>
      <c r="X35" s="95" t="s">
        <v>998</v>
      </c>
      <c r="Y35" s="4">
        <v>46206.581875000003</v>
      </c>
      <c r="Z35" s="96">
        <v>46206</v>
      </c>
      <c r="AA35" s="95" t="s">
        <v>2384</v>
      </c>
      <c r="AB35" s="4">
        <v>46206.589606481481</v>
      </c>
      <c r="AC35" s="96">
        <v>46206</v>
      </c>
      <c r="AD35" s="95" t="s">
        <v>2385</v>
      </c>
      <c r="AE35" s="4">
        <v>46206.599942129629</v>
      </c>
      <c r="AF35" s="96"/>
      <c r="AG35" s="95" t="s">
        <v>11317</v>
      </c>
      <c r="AH35" s="4"/>
      <c r="AI35" s="96">
        <v>46206</v>
      </c>
      <c r="AJ35" s="95" t="s">
        <v>1043</v>
      </c>
      <c r="AK35" s="4">
        <v>46206.605937499997</v>
      </c>
      <c r="AL35" s="96">
        <v>46206</v>
      </c>
      <c r="AM35" s="95" t="s">
        <v>1043</v>
      </c>
      <c r="AN35" s="4">
        <v>46206.606412037036</v>
      </c>
      <c r="AO35" s="95" t="s">
        <v>11317</v>
      </c>
      <c r="AP35" s="95" t="s">
        <v>11317</v>
      </c>
      <c r="AQ35" s="95" t="s">
        <v>11317</v>
      </c>
      <c r="AR35" s="95" t="s">
        <v>11317</v>
      </c>
      <c r="AS35" s="95" t="s">
        <v>11317</v>
      </c>
      <c r="AT35" s="95" t="s">
        <v>11317</v>
      </c>
      <c r="AU35" s="96">
        <v>46206</v>
      </c>
      <c r="AV35" s="95" t="s">
        <v>1043</v>
      </c>
      <c r="AW35" s="4">
        <v>46206.61142361111</v>
      </c>
      <c r="AX35" s="95" t="s">
        <v>11317</v>
      </c>
      <c r="AY35" s="95" t="s">
        <v>11317</v>
      </c>
      <c r="AZ35" s="95" t="s">
        <v>11317</v>
      </c>
      <c r="BA35" s="96">
        <v>46206</v>
      </c>
      <c r="BB35" s="95" t="s">
        <v>995</v>
      </c>
      <c r="BC35" s="4">
        <v>46206.613495370373</v>
      </c>
      <c r="BD35" s="96">
        <v>46206</v>
      </c>
      <c r="BE35" s="95" t="s">
        <v>2988</v>
      </c>
      <c r="BF35" s="4">
        <v>46206.695555555554</v>
      </c>
      <c r="BG35" s="95" t="s">
        <v>11317</v>
      </c>
      <c r="BH35" s="95" t="s">
        <v>11317</v>
      </c>
      <c r="BI35" s="95" t="s">
        <v>11317</v>
      </c>
      <c r="BJ35" s="68" t="s">
        <v>11317</v>
      </c>
      <c r="BK35" t="str">
        <f t="shared" si="0"/>
        <v>Jul</v>
      </c>
      <c r="BL35" t="str">
        <f>VLOOKUP(D35,Sheet1!$A$2:$B$221,2,0)</f>
        <v>East Zone</v>
      </c>
    </row>
    <row r="36" spans="1:64" x14ac:dyDescent="0.35">
      <c r="A36" t="str" cm="1">
        <f t="array" ref="A36:C36">VLOOKUP(D36,Sheet1!$A$2:$E$221,{3,4,5},0)</f>
        <v>Mukesh Kumar</v>
      </c>
      <c r="B36" t="str">
        <v>FMF062619</v>
      </c>
      <c r="C36" t="str">
        <v>Prince Singh</v>
      </c>
      <c r="D36" s="94" t="s">
        <v>227</v>
      </c>
      <c r="E36" s="95">
        <v>67</v>
      </c>
      <c r="F36" s="95" t="s">
        <v>9420</v>
      </c>
      <c r="G36" s="95">
        <v>154930</v>
      </c>
      <c r="H36" s="95" t="s">
        <v>1608</v>
      </c>
      <c r="I36" s="95" t="s">
        <v>1609</v>
      </c>
      <c r="J36" s="95" t="s">
        <v>1568</v>
      </c>
      <c r="K36" s="95" t="s">
        <v>9421</v>
      </c>
      <c r="L36" s="95">
        <v>90000</v>
      </c>
      <c r="M36" s="95" t="s">
        <v>9422</v>
      </c>
      <c r="N36" s="95" t="s">
        <v>9423</v>
      </c>
      <c r="O36" s="95" t="s">
        <v>9424</v>
      </c>
      <c r="P36" s="95">
        <v>5443573849</v>
      </c>
      <c r="Q36" s="14" t="s">
        <v>13394</v>
      </c>
      <c r="T36" s="96">
        <v>46209</v>
      </c>
      <c r="U36" s="95" t="s">
        <v>998</v>
      </c>
      <c r="V36" s="4">
        <v>46209.430636574078</v>
      </c>
      <c r="W36" s="96">
        <v>46209</v>
      </c>
      <c r="X36" s="95" t="s">
        <v>998</v>
      </c>
      <c r="Y36" s="4">
        <v>46209.540497685186</v>
      </c>
      <c r="Z36" s="96">
        <v>46209</v>
      </c>
      <c r="AA36" s="95" t="s">
        <v>2384</v>
      </c>
      <c r="AB36" s="4">
        <v>46209.543043981481</v>
      </c>
      <c r="AC36" s="96">
        <v>46209</v>
      </c>
      <c r="AD36" s="95" t="s">
        <v>2385</v>
      </c>
      <c r="AE36" s="4">
        <v>46209.555104166669</v>
      </c>
      <c r="AF36" s="96"/>
      <c r="AG36" s="95" t="s">
        <v>11317</v>
      </c>
      <c r="AH36" s="4"/>
      <c r="AI36" s="96">
        <v>46209</v>
      </c>
      <c r="AJ36" s="95" t="s">
        <v>1043</v>
      </c>
      <c r="AK36" s="4">
        <v>46209.588240740741</v>
      </c>
      <c r="AL36" s="96">
        <v>46209</v>
      </c>
      <c r="AM36" s="95" t="s">
        <v>1043</v>
      </c>
      <c r="AN36" s="4">
        <v>46209.588368055556</v>
      </c>
      <c r="AO36" s="95" t="s">
        <v>11317</v>
      </c>
      <c r="AP36" s="95" t="s">
        <v>11317</v>
      </c>
      <c r="AQ36" s="95" t="s">
        <v>11317</v>
      </c>
      <c r="AR36" s="95" t="s">
        <v>11317</v>
      </c>
      <c r="AS36" s="95" t="s">
        <v>11317</v>
      </c>
      <c r="AT36" s="95" t="s">
        <v>11317</v>
      </c>
      <c r="AU36" s="96">
        <v>46209</v>
      </c>
      <c r="AV36" s="95" t="s">
        <v>1043</v>
      </c>
      <c r="AW36" s="4">
        <v>46209.591145833336</v>
      </c>
      <c r="AX36" s="95" t="s">
        <v>11317</v>
      </c>
      <c r="AY36" s="95" t="s">
        <v>11317</v>
      </c>
      <c r="AZ36" s="95" t="s">
        <v>11317</v>
      </c>
      <c r="BA36" s="96">
        <v>46209</v>
      </c>
      <c r="BB36" s="95" t="s">
        <v>1008</v>
      </c>
      <c r="BC36" s="4">
        <v>46209.651458333334</v>
      </c>
      <c r="BD36" s="96">
        <v>46209</v>
      </c>
      <c r="BE36" s="95" t="s">
        <v>2988</v>
      </c>
      <c r="BF36" s="4">
        <v>46209.701053240744</v>
      </c>
      <c r="BG36" s="95" t="s">
        <v>11317</v>
      </c>
      <c r="BH36" s="95" t="s">
        <v>11317</v>
      </c>
      <c r="BI36" s="95" t="s">
        <v>11317</v>
      </c>
      <c r="BJ36" s="68" t="s">
        <v>11317</v>
      </c>
      <c r="BK36" t="str">
        <f t="shared" si="0"/>
        <v>Jul</v>
      </c>
      <c r="BL36" t="str">
        <f>VLOOKUP(D36,Sheet1!$A$2:$B$221,2,0)</f>
        <v>East Zone</v>
      </c>
    </row>
    <row r="37" spans="1:64" x14ac:dyDescent="0.35">
      <c r="A37" t="str" cm="1">
        <f t="array" ref="A37:C37">VLOOKUP(D37,Sheet1!$A$2:$E$221,{3,4,5},0)</f>
        <v>Mukesh Kumar</v>
      </c>
      <c r="B37" t="str">
        <v>FMF062619</v>
      </c>
      <c r="C37" t="str">
        <v>Prince Singh</v>
      </c>
      <c r="D37" s="94" t="s">
        <v>227</v>
      </c>
      <c r="E37" s="95">
        <v>67</v>
      </c>
      <c r="F37" s="95" t="s">
        <v>9425</v>
      </c>
      <c r="G37" s="95">
        <v>346942</v>
      </c>
      <c r="H37" s="95" t="s">
        <v>1608</v>
      </c>
      <c r="I37" s="95" t="s">
        <v>1609</v>
      </c>
      <c r="J37" s="95" t="s">
        <v>1568</v>
      </c>
      <c r="K37" s="95" t="s">
        <v>9426</v>
      </c>
      <c r="L37" s="95">
        <v>77000</v>
      </c>
      <c r="M37" s="95" t="s">
        <v>939</v>
      </c>
      <c r="N37" s="95" t="s">
        <v>940</v>
      </c>
      <c r="O37" s="95" t="s">
        <v>9427</v>
      </c>
      <c r="P37" s="95">
        <v>3124502700</v>
      </c>
      <c r="Q37" s="14" t="s">
        <v>13394</v>
      </c>
      <c r="T37" s="96">
        <v>46209</v>
      </c>
      <c r="U37" s="95" t="s">
        <v>998</v>
      </c>
      <c r="V37" s="4">
        <v>46209.568865740737</v>
      </c>
      <c r="W37" s="96">
        <v>46209</v>
      </c>
      <c r="X37" s="95" t="s">
        <v>998</v>
      </c>
      <c r="Y37" s="4">
        <v>46209.695601851854</v>
      </c>
      <c r="Z37" s="96">
        <v>46209</v>
      </c>
      <c r="AA37" s="95" t="s">
        <v>2384</v>
      </c>
      <c r="AB37" s="4">
        <v>46209.708252314813</v>
      </c>
      <c r="AC37" s="96">
        <v>46209</v>
      </c>
      <c r="AD37" s="95" t="s">
        <v>2385</v>
      </c>
      <c r="AE37" s="4">
        <v>46209.72378472222</v>
      </c>
      <c r="AF37" s="96">
        <v>46209</v>
      </c>
      <c r="AG37" s="95" t="s">
        <v>1043</v>
      </c>
      <c r="AH37" s="4">
        <v>46209.750636574077</v>
      </c>
      <c r="AI37" s="96">
        <v>46209</v>
      </c>
      <c r="AJ37" s="95" t="s">
        <v>1043</v>
      </c>
      <c r="AK37" s="4">
        <v>46209.779039351852</v>
      </c>
      <c r="AL37" s="96">
        <v>46209</v>
      </c>
      <c r="AM37" s="95" t="s">
        <v>1043</v>
      </c>
      <c r="AN37" s="4">
        <v>46209.779143518521</v>
      </c>
      <c r="AO37" s="95" t="s">
        <v>11317</v>
      </c>
      <c r="AP37" s="95" t="s">
        <v>11317</v>
      </c>
      <c r="AQ37" s="95" t="s">
        <v>11317</v>
      </c>
      <c r="AR37" s="95" t="s">
        <v>11317</v>
      </c>
      <c r="AS37" s="95" t="s">
        <v>11317</v>
      </c>
      <c r="AT37" s="95" t="s">
        <v>11317</v>
      </c>
      <c r="AU37" s="96">
        <v>46209</v>
      </c>
      <c r="AV37" s="95" t="s">
        <v>1043</v>
      </c>
      <c r="AW37" s="4">
        <v>46209.792256944442</v>
      </c>
      <c r="AX37" s="95" t="s">
        <v>11317</v>
      </c>
      <c r="AY37" s="95" t="s">
        <v>11317</v>
      </c>
      <c r="AZ37" s="95" t="s">
        <v>11317</v>
      </c>
      <c r="BA37" s="96">
        <v>46210</v>
      </c>
      <c r="BB37" s="95" t="s">
        <v>1008</v>
      </c>
      <c r="BC37" s="4">
        <v>46210.708981481483</v>
      </c>
      <c r="BD37" s="96">
        <v>46210</v>
      </c>
      <c r="BE37" s="95" t="s">
        <v>999</v>
      </c>
      <c r="BF37" s="4">
        <v>46210.718680555554</v>
      </c>
      <c r="BG37" s="95" t="s">
        <v>11317</v>
      </c>
      <c r="BH37" s="95" t="s">
        <v>11317</v>
      </c>
      <c r="BI37" s="95" t="s">
        <v>11317</v>
      </c>
      <c r="BJ37" s="68" t="s">
        <v>11317</v>
      </c>
      <c r="BK37" t="str">
        <f t="shared" si="0"/>
        <v>Jul</v>
      </c>
      <c r="BL37" t="str">
        <f>VLOOKUP(D37,Sheet1!$A$2:$B$221,2,0)</f>
        <v>East Zone</v>
      </c>
    </row>
    <row r="38" spans="1:64" x14ac:dyDescent="0.35">
      <c r="A38" t="str" cm="1">
        <f t="array" ref="A38:C38">VLOOKUP(D38,Sheet1!$A$2:$E$221,{3,4,5},0)</f>
        <v>Mukesh Kumar</v>
      </c>
      <c r="B38" t="str">
        <v>FMF062619</v>
      </c>
      <c r="C38" t="str">
        <v>Prince Singh</v>
      </c>
      <c r="D38" s="94" t="s">
        <v>227</v>
      </c>
      <c r="E38" s="95">
        <v>67</v>
      </c>
      <c r="F38" s="95" t="s">
        <v>11328</v>
      </c>
      <c r="G38" s="95">
        <v>419726</v>
      </c>
      <c r="H38" s="95" t="s">
        <v>2763</v>
      </c>
      <c r="I38" s="95" t="s">
        <v>11329</v>
      </c>
      <c r="J38" s="95" t="s">
        <v>1568</v>
      </c>
      <c r="K38" s="95" t="s">
        <v>11330</v>
      </c>
      <c r="L38" s="95">
        <v>90000</v>
      </c>
      <c r="M38" s="95" t="s">
        <v>931</v>
      </c>
      <c r="N38" s="95" t="s">
        <v>932</v>
      </c>
      <c r="O38" s="95" t="s">
        <v>11331</v>
      </c>
      <c r="P38" s="95">
        <v>9144812494</v>
      </c>
      <c r="Q38" s="14" t="s">
        <v>13394</v>
      </c>
      <c r="T38" s="96">
        <v>46210</v>
      </c>
      <c r="U38" s="95" t="s">
        <v>998</v>
      </c>
      <c r="V38" s="4">
        <v>46210.534351851849</v>
      </c>
      <c r="W38" s="96">
        <v>46210</v>
      </c>
      <c r="X38" s="95" t="s">
        <v>998</v>
      </c>
      <c r="Y38" s="4">
        <v>46210.633819444447</v>
      </c>
      <c r="Z38" s="96">
        <v>46210</v>
      </c>
      <c r="AA38" s="95" t="s">
        <v>2384</v>
      </c>
      <c r="AB38" s="4">
        <v>46210.636273148149</v>
      </c>
      <c r="AC38" s="96">
        <v>46210</v>
      </c>
      <c r="AD38" s="95" t="s">
        <v>2385</v>
      </c>
      <c r="AE38" s="4">
        <v>46210.649641203701</v>
      </c>
      <c r="AF38" s="96"/>
      <c r="AG38" s="95" t="s">
        <v>11317</v>
      </c>
      <c r="AH38" s="4"/>
      <c r="AI38" s="96">
        <v>46210</v>
      </c>
      <c r="AJ38" s="95" t="s">
        <v>1043</v>
      </c>
      <c r="AK38" s="4">
        <v>46210.683761574073</v>
      </c>
      <c r="AL38" s="96">
        <v>46210</v>
      </c>
      <c r="AM38" s="95" t="s">
        <v>1043</v>
      </c>
      <c r="AN38" s="4">
        <v>46210.683877314812</v>
      </c>
      <c r="AO38" s="95" t="s">
        <v>11317</v>
      </c>
      <c r="AP38" s="95" t="s">
        <v>11317</v>
      </c>
      <c r="AQ38" s="95" t="s">
        <v>11317</v>
      </c>
      <c r="AR38" s="95" t="s">
        <v>11317</v>
      </c>
      <c r="AS38" s="95" t="s">
        <v>11317</v>
      </c>
      <c r="AT38" s="95" t="s">
        <v>11317</v>
      </c>
      <c r="AU38" s="96">
        <v>46210</v>
      </c>
      <c r="AV38" s="95" t="s">
        <v>1043</v>
      </c>
      <c r="AW38" s="4">
        <v>46210.692615740743</v>
      </c>
      <c r="AX38" s="95" t="s">
        <v>11317</v>
      </c>
      <c r="AY38" s="95" t="s">
        <v>11317</v>
      </c>
      <c r="AZ38" s="95" t="s">
        <v>11317</v>
      </c>
      <c r="BA38" s="96">
        <v>46210</v>
      </c>
      <c r="BB38" s="95" t="s">
        <v>1008</v>
      </c>
      <c r="BC38" s="4">
        <v>46210.697152777779</v>
      </c>
      <c r="BD38" s="96">
        <v>46210</v>
      </c>
      <c r="BE38" s="95" t="s">
        <v>999</v>
      </c>
      <c r="BF38" s="4">
        <v>46210.749560185184</v>
      </c>
      <c r="BG38" s="95" t="s">
        <v>11317</v>
      </c>
      <c r="BH38" s="95" t="s">
        <v>11317</v>
      </c>
      <c r="BI38" s="95" t="s">
        <v>11317</v>
      </c>
      <c r="BJ38" s="68" t="s">
        <v>11317</v>
      </c>
      <c r="BK38" t="str">
        <f t="shared" si="0"/>
        <v>Jul</v>
      </c>
      <c r="BL38" t="str">
        <f>VLOOKUP(D38,Sheet1!$A$2:$B$221,2,0)</f>
        <v>East Zone</v>
      </c>
    </row>
    <row r="39" spans="1:64" x14ac:dyDescent="0.35">
      <c r="A39" t="str" cm="1">
        <f t="array" ref="A39:C39">VLOOKUP(D39,Sheet1!$A$2:$E$221,{3,4,5},0)</f>
        <v>Mukesh Kumar</v>
      </c>
      <c r="B39" t="str">
        <v>FMF062619</v>
      </c>
      <c r="C39" t="str">
        <v>Prince Singh</v>
      </c>
      <c r="D39" s="94" t="s">
        <v>227</v>
      </c>
      <c r="E39" s="95">
        <v>67</v>
      </c>
      <c r="F39" s="95" t="s">
        <v>1607</v>
      </c>
      <c r="G39" s="95">
        <v>714385</v>
      </c>
      <c r="H39" s="95" t="s">
        <v>1608</v>
      </c>
      <c r="I39" s="95" t="s">
        <v>1609</v>
      </c>
      <c r="J39" s="95" t="s">
        <v>1568</v>
      </c>
      <c r="K39" s="95" t="s">
        <v>1610</v>
      </c>
      <c r="L39" s="95">
        <v>90000</v>
      </c>
      <c r="M39" s="95" t="s">
        <v>931</v>
      </c>
      <c r="N39" s="95" t="s">
        <v>932</v>
      </c>
      <c r="O39" s="95" t="s">
        <v>1611</v>
      </c>
      <c r="P39" s="95">
        <v>9449098777</v>
      </c>
      <c r="Q39" s="14" t="s">
        <v>13394</v>
      </c>
      <c r="T39" s="96">
        <v>46204</v>
      </c>
      <c r="U39" s="95" t="s">
        <v>998</v>
      </c>
      <c r="V39" s="4">
        <v>46204.514282407406</v>
      </c>
      <c r="W39" s="96">
        <v>46204</v>
      </c>
      <c r="X39" s="95" t="s">
        <v>998</v>
      </c>
      <c r="Y39" s="4">
        <v>46204.518564814818</v>
      </c>
      <c r="Z39" s="96">
        <v>46204</v>
      </c>
      <c r="AA39" s="95" t="s">
        <v>2384</v>
      </c>
      <c r="AB39" s="4">
        <v>46204.525324074071</v>
      </c>
      <c r="AC39" s="96">
        <v>46204</v>
      </c>
      <c r="AD39" s="95" t="s">
        <v>2385</v>
      </c>
      <c r="AE39" s="4">
        <v>46204.531585648147</v>
      </c>
      <c r="AF39" s="96">
        <v>46204</v>
      </c>
      <c r="AG39" s="95" t="s">
        <v>1043</v>
      </c>
      <c r="AH39" s="4">
        <v>46204.594027777777</v>
      </c>
      <c r="AI39" s="96">
        <v>46205</v>
      </c>
      <c r="AJ39" s="95" t="s">
        <v>1043</v>
      </c>
      <c r="AK39" s="4">
        <v>46205.417037037034</v>
      </c>
      <c r="AL39" s="96">
        <v>46205</v>
      </c>
      <c r="AM39" s="95" t="s">
        <v>1043</v>
      </c>
      <c r="AN39" s="4">
        <v>46205.41715277778</v>
      </c>
      <c r="AO39" s="95" t="s">
        <v>11317</v>
      </c>
      <c r="AP39" s="95" t="s">
        <v>11317</v>
      </c>
      <c r="AQ39" s="95" t="s">
        <v>11317</v>
      </c>
      <c r="AR39" s="95" t="s">
        <v>11317</v>
      </c>
      <c r="AS39" s="95" t="s">
        <v>11317</v>
      </c>
      <c r="AT39" s="95" t="s">
        <v>11317</v>
      </c>
      <c r="AU39" s="96">
        <v>46205</v>
      </c>
      <c r="AV39" s="95" t="s">
        <v>1043</v>
      </c>
      <c r="AW39" s="4">
        <v>46205.425879629627</v>
      </c>
      <c r="AX39" s="95" t="s">
        <v>11317</v>
      </c>
      <c r="AY39" s="95" t="s">
        <v>11317</v>
      </c>
      <c r="AZ39" s="95" t="s">
        <v>11317</v>
      </c>
      <c r="BA39" s="96">
        <v>46205</v>
      </c>
      <c r="BB39" s="95" t="s">
        <v>1008</v>
      </c>
      <c r="BC39" s="4">
        <v>46205.433680555558</v>
      </c>
      <c r="BD39" s="96">
        <v>46205</v>
      </c>
      <c r="BE39" s="95" t="s">
        <v>999</v>
      </c>
      <c r="BF39" s="4">
        <v>46205.677233796298</v>
      </c>
      <c r="BG39" s="95" t="s">
        <v>11317</v>
      </c>
      <c r="BH39" s="95" t="s">
        <v>11317</v>
      </c>
      <c r="BI39" s="95" t="s">
        <v>11317</v>
      </c>
      <c r="BJ39" s="68" t="s">
        <v>11317</v>
      </c>
      <c r="BK39" t="str">
        <f t="shared" si="0"/>
        <v>Jul</v>
      </c>
      <c r="BL39" t="str">
        <f>VLOOKUP(D39,Sheet1!$A$2:$B$221,2,0)</f>
        <v>East Zone</v>
      </c>
    </row>
    <row r="40" spans="1:64" x14ac:dyDescent="0.35">
      <c r="A40" t="str" cm="1">
        <f t="array" ref="A40:C40">VLOOKUP(D40,Sheet1!$A$2:$E$221,{3,4,5},0)</f>
        <v>Ashish Tripathi</v>
      </c>
      <c r="B40" t="str">
        <v>FMF065014</v>
      </c>
      <c r="C40" t="str">
        <v>Sheelendra Pratap Singh</v>
      </c>
      <c r="D40" s="94" t="s">
        <v>228</v>
      </c>
      <c r="E40" s="95">
        <v>68</v>
      </c>
      <c r="F40" s="95" t="s">
        <v>9428</v>
      </c>
      <c r="G40" s="95">
        <v>104203</v>
      </c>
      <c r="H40" s="95" t="s">
        <v>161</v>
      </c>
      <c r="I40" s="95" t="s">
        <v>9429</v>
      </c>
      <c r="J40" s="95" t="s">
        <v>1568</v>
      </c>
      <c r="K40" s="95" t="s">
        <v>9430</v>
      </c>
      <c r="L40" s="95">
        <v>90000</v>
      </c>
      <c r="M40" s="95" t="s">
        <v>9422</v>
      </c>
      <c r="N40" s="95" t="s">
        <v>9423</v>
      </c>
      <c r="O40" s="95" t="s">
        <v>9431</v>
      </c>
      <c r="P40" s="95">
        <v>7463540546</v>
      </c>
      <c r="Q40" s="14" t="s">
        <v>13394</v>
      </c>
      <c r="T40" s="96">
        <v>46204</v>
      </c>
      <c r="U40" s="95" t="s">
        <v>1001</v>
      </c>
      <c r="V40" s="4">
        <v>46204.546435185184</v>
      </c>
      <c r="W40" s="96">
        <v>46209</v>
      </c>
      <c r="X40" s="95" t="s">
        <v>1001</v>
      </c>
      <c r="Y40" s="4">
        <v>46209.650925925926</v>
      </c>
      <c r="Z40" s="96">
        <v>46209</v>
      </c>
      <c r="AA40" s="95" t="s">
        <v>2384</v>
      </c>
      <c r="AB40" s="4">
        <v>46209.66746527778</v>
      </c>
      <c r="AC40" s="96">
        <v>46209</v>
      </c>
      <c r="AD40" s="95" t="s">
        <v>2385</v>
      </c>
      <c r="AE40" s="4">
        <v>46209.67895833333</v>
      </c>
      <c r="AF40" s="96"/>
      <c r="AG40" s="95" t="s">
        <v>11317</v>
      </c>
      <c r="AH40" s="4"/>
      <c r="AI40" s="96">
        <v>46209</v>
      </c>
      <c r="AJ40" s="95" t="s">
        <v>1043</v>
      </c>
      <c r="AK40" s="4">
        <v>46209.738506944443</v>
      </c>
      <c r="AL40" s="96">
        <v>46209</v>
      </c>
      <c r="AM40" s="95" t="s">
        <v>1043</v>
      </c>
      <c r="AN40" s="4">
        <v>46209.738622685189</v>
      </c>
      <c r="AO40" s="95" t="s">
        <v>11317</v>
      </c>
      <c r="AP40" s="95" t="s">
        <v>11317</v>
      </c>
      <c r="AQ40" s="95" t="s">
        <v>11317</v>
      </c>
      <c r="AR40" s="95" t="s">
        <v>11317</v>
      </c>
      <c r="AS40" s="95" t="s">
        <v>11317</v>
      </c>
      <c r="AT40" s="95" t="s">
        <v>11317</v>
      </c>
      <c r="AU40" s="96">
        <v>46209</v>
      </c>
      <c r="AV40" s="95" t="s">
        <v>1043</v>
      </c>
      <c r="AW40" s="4">
        <v>46209.751817129632</v>
      </c>
      <c r="AX40" s="95" t="s">
        <v>11317</v>
      </c>
      <c r="AY40" s="95" t="s">
        <v>11317</v>
      </c>
      <c r="AZ40" s="95" t="s">
        <v>11317</v>
      </c>
      <c r="BA40" s="96">
        <v>46209</v>
      </c>
      <c r="BB40" s="95" t="s">
        <v>1008</v>
      </c>
      <c r="BC40" s="4">
        <v>46209.755578703705</v>
      </c>
      <c r="BD40" s="96">
        <v>46210</v>
      </c>
      <c r="BE40" s="95" t="s">
        <v>10014</v>
      </c>
      <c r="BF40" s="4">
        <v>46210.754571759258</v>
      </c>
      <c r="BG40" s="95" t="s">
        <v>11317</v>
      </c>
      <c r="BH40" s="95" t="s">
        <v>11317</v>
      </c>
      <c r="BI40" s="95" t="s">
        <v>11317</v>
      </c>
      <c r="BJ40" s="68" t="s">
        <v>11317</v>
      </c>
      <c r="BK40" t="str">
        <f t="shared" si="0"/>
        <v>Jul</v>
      </c>
      <c r="BL40" t="str">
        <f>VLOOKUP(D40,Sheet1!$A$2:$B$221,2,0)</f>
        <v>East Zone</v>
      </c>
    </row>
    <row r="41" spans="1:64" x14ac:dyDescent="0.35">
      <c r="A41" t="str" cm="1">
        <f t="array" ref="A41:C41">VLOOKUP(D41,Sheet1!$A$2:$E$221,{3,4,5},0)</f>
        <v>Ashish Tripathi</v>
      </c>
      <c r="B41" t="str">
        <v>FMF065014</v>
      </c>
      <c r="C41" t="str">
        <v>Sheelendra Pratap Singh</v>
      </c>
      <c r="D41" s="94" t="s">
        <v>228</v>
      </c>
      <c r="E41" s="95">
        <v>68</v>
      </c>
      <c r="F41" s="95" t="s">
        <v>11332</v>
      </c>
      <c r="G41" s="95">
        <v>393760</v>
      </c>
      <c r="H41" s="95" t="s">
        <v>11333</v>
      </c>
      <c r="I41" s="95" t="s">
        <v>11334</v>
      </c>
      <c r="J41" s="95" t="s">
        <v>1568</v>
      </c>
      <c r="K41" s="95" t="s">
        <v>11335</v>
      </c>
      <c r="L41" s="95">
        <v>75000</v>
      </c>
      <c r="M41" s="95" t="s">
        <v>974</v>
      </c>
      <c r="N41" s="95" t="s">
        <v>975</v>
      </c>
      <c r="O41" s="95" t="s">
        <v>6287</v>
      </c>
      <c r="P41" s="95">
        <v>1249539181</v>
      </c>
      <c r="Q41" s="14" t="s">
        <v>13394</v>
      </c>
      <c r="T41" s="96">
        <v>46210</v>
      </c>
      <c r="U41" s="95" t="s">
        <v>1001</v>
      </c>
      <c r="V41" s="4">
        <v>46210.505902777775</v>
      </c>
      <c r="W41" s="96">
        <v>46210</v>
      </c>
      <c r="X41" s="95" t="s">
        <v>1001</v>
      </c>
      <c r="Y41" s="4">
        <v>46210.61959490741</v>
      </c>
      <c r="Z41" s="96">
        <v>46210</v>
      </c>
      <c r="AA41" s="95" t="s">
        <v>2384</v>
      </c>
      <c r="AB41" s="4">
        <v>46210.622349537036</v>
      </c>
      <c r="AC41" s="96">
        <v>46210</v>
      </c>
      <c r="AD41" s="95" t="s">
        <v>2385</v>
      </c>
      <c r="AE41" s="4">
        <v>46210.643784722219</v>
      </c>
      <c r="AF41" s="96">
        <v>46210</v>
      </c>
      <c r="AG41" s="95" t="s">
        <v>1043</v>
      </c>
      <c r="AH41" s="4">
        <v>46210.685416666667</v>
      </c>
      <c r="AI41" s="96"/>
      <c r="AJ41" s="95" t="s">
        <v>11317</v>
      </c>
      <c r="AK41" s="4"/>
      <c r="AL41" s="96"/>
      <c r="AM41" s="95" t="s">
        <v>11317</v>
      </c>
      <c r="AN41" s="4"/>
      <c r="AO41" s="95" t="s">
        <v>11317</v>
      </c>
      <c r="AP41" s="95" t="s">
        <v>11317</v>
      </c>
      <c r="AQ41" s="95" t="s">
        <v>11317</v>
      </c>
      <c r="AR41" s="95" t="s">
        <v>11317</v>
      </c>
      <c r="AS41" s="95" t="s">
        <v>11317</v>
      </c>
      <c r="AT41" s="95" t="s">
        <v>11317</v>
      </c>
      <c r="AU41" s="96"/>
      <c r="AV41" s="95" t="s">
        <v>11317</v>
      </c>
      <c r="AW41" s="4"/>
      <c r="AX41" s="95" t="s">
        <v>11317</v>
      </c>
      <c r="AY41" s="95" t="s">
        <v>11317</v>
      </c>
      <c r="AZ41" s="95" t="s">
        <v>11317</v>
      </c>
      <c r="BA41" s="96"/>
      <c r="BB41" s="95" t="s">
        <v>11317</v>
      </c>
      <c r="BC41" s="4"/>
      <c r="BD41" s="96"/>
      <c r="BE41" s="95" t="s">
        <v>11317</v>
      </c>
      <c r="BF41" s="4"/>
      <c r="BG41" s="95" t="s">
        <v>11317</v>
      </c>
      <c r="BH41" s="95" t="s">
        <v>11317</v>
      </c>
      <c r="BI41" s="95" t="s">
        <v>11317</v>
      </c>
      <c r="BJ41" s="68" t="s">
        <v>11317</v>
      </c>
      <c r="BK41" t="str">
        <f t="shared" si="0"/>
        <v>Jul</v>
      </c>
      <c r="BL41" t="str">
        <f>VLOOKUP(D41,Sheet1!$A$2:$B$221,2,0)</f>
        <v>East Zone</v>
      </c>
    </row>
    <row r="42" spans="1:64" x14ac:dyDescent="0.35">
      <c r="A42" t="str" cm="1">
        <f t="array" ref="A42:C42">VLOOKUP(D42,Sheet1!$A$2:$E$221,{3,4,5},0)</f>
        <v>Ashish Tripathi</v>
      </c>
      <c r="B42" t="str">
        <v>FMF065014</v>
      </c>
      <c r="C42" t="str">
        <v>Sheelendra Pratap Singh</v>
      </c>
      <c r="D42" s="94" t="s">
        <v>228</v>
      </c>
      <c r="E42" s="95">
        <v>68</v>
      </c>
      <c r="F42" s="95" t="s">
        <v>1612</v>
      </c>
      <c r="G42" s="95">
        <v>615650</v>
      </c>
      <c r="H42" s="95" t="s">
        <v>1613</v>
      </c>
      <c r="I42" s="95" t="s">
        <v>1614</v>
      </c>
      <c r="J42" s="95" t="s">
        <v>1568</v>
      </c>
      <c r="K42" s="95" t="s">
        <v>1615</v>
      </c>
      <c r="L42" s="95"/>
      <c r="M42" s="95" t="s">
        <v>11317</v>
      </c>
      <c r="N42" s="95" t="s">
        <v>11317</v>
      </c>
      <c r="O42" s="95" t="s">
        <v>1616</v>
      </c>
      <c r="P42" s="95">
        <v>7263129535</v>
      </c>
      <c r="Q42" s="14" t="s">
        <v>13394</v>
      </c>
      <c r="T42" s="96">
        <v>46191</v>
      </c>
      <c r="U42" s="95" t="s">
        <v>1001</v>
      </c>
      <c r="V42" s="4">
        <v>46191.72446759259</v>
      </c>
      <c r="W42" s="96">
        <v>46192</v>
      </c>
      <c r="X42" s="95" t="s">
        <v>1001</v>
      </c>
      <c r="Y42" s="4">
        <v>46192.496342592596</v>
      </c>
      <c r="Z42" s="96">
        <v>46192</v>
      </c>
      <c r="AA42" s="95" t="s">
        <v>933</v>
      </c>
      <c r="AB42" s="4">
        <v>46192.503784722219</v>
      </c>
      <c r="AC42" s="96">
        <v>46192</v>
      </c>
      <c r="AD42" s="95" t="s">
        <v>2385</v>
      </c>
      <c r="AE42" s="4">
        <v>46192.519756944443</v>
      </c>
      <c r="AF42" s="96">
        <v>46192</v>
      </c>
      <c r="AG42" s="95" t="s">
        <v>1043</v>
      </c>
      <c r="AH42" s="4">
        <v>46192.533668981479</v>
      </c>
      <c r="AI42" s="96"/>
      <c r="AJ42" s="95" t="s">
        <v>11317</v>
      </c>
      <c r="AK42" s="4"/>
      <c r="AL42" s="96"/>
      <c r="AM42" s="95" t="s">
        <v>11317</v>
      </c>
      <c r="AN42" s="4"/>
      <c r="AO42" s="95" t="s">
        <v>11317</v>
      </c>
      <c r="AP42" s="95" t="s">
        <v>11317</v>
      </c>
      <c r="AQ42" s="95" t="s">
        <v>11317</v>
      </c>
      <c r="AR42" s="95" t="s">
        <v>11317</v>
      </c>
      <c r="AS42" s="95" t="s">
        <v>11317</v>
      </c>
      <c r="AT42" s="95" t="s">
        <v>11317</v>
      </c>
      <c r="AU42" s="96"/>
      <c r="AV42" s="95" t="s">
        <v>11317</v>
      </c>
      <c r="AW42" s="4"/>
      <c r="AX42" s="95" t="s">
        <v>11317</v>
      </c>
      <c r="AY42" s="95" t="s">
        <v>11317</v>
      </c>
      <c r="AZ42" s="95" t="s">
        <v>11317</v>
      </c>
      <c r="BA42" s="96"/>
      <c r="BB42" s="95" t="s">
        <v>11317</v>
      </c>
      <c r="BC42" s="4"/>
      <c r="BD42" s="96"/>
      <c r="BE42" s="95" t="s">
        <v>11317</v>
      </c>
      <c r="BF42" s="4"/>
      <c r="BG42" s="95" t="s">
        <v>11317</v>
      </c>
      <c r="BH42" s="95" t="s">
        <v>11317</v>
      </c>
      <c r="BI42" s="95" t="s">
        <v>11317</v>
      </c>
      <c r="BJ42" s="68" t="s">
        <v>11317</v>
      </c>
      <c r="BK42" t="str">
        <f t="shared" si="0"/>
        <v>Jun</v>
      </c>
      <c r="BL42" t="str">
        <f>VLOOKUP(D42,Sheet1!$A$2:$B$221,2,0)</f>
        <v>East Zone</v>
      </c>
    </row>
    <row r="43" spans="1:64" x14ac:dyDescent="0.35">
      <c r="A43" t="str" cm="1">
        <f t="array" ref="A43:C43">VLOOKUP(D43,Sheet1!$A$2:$E$221,{3,4,5},0)</f>
        <v>Ashish Tripathi</v>
      </c>
      <c r="B43" t="str">
        <v>FMF065014</v>
      </c>
      <c r="C43" t="str">
        <v>Sheelendra Pratap Singh</v>
      </c>
      <c r="D43" s="94" t="s">
        <v>228</v>
      </c>
      <c r="E43" s="95">
        <v>68</v>
      </c>
      <c r="F43" s="95" t="s">
        <v>9432</v>
      </c>
      <c r="G43" s="95">
        <v>639375</v>
      </c>
      <c r="H43" s="95" t="s">
        <v>3655</v>
      </c>
      <c r="I43" s="95" t="s">
        <v>3656</v>
      </c>
      <c r="J43" s="95" t="s">
        <v>1568</v>
      </c>
      <c r="K43" s="95" t="s">
        <v>9433</v>
      </c>
      <c r="L43" s="95">
        <v>60000</v>
      </c>
      <c r="M43" s="95" t="s">
        <v>9434</v>
      </c>
      <c r="N43" s="95" t="s">
        <v>9435</v>
      </c>
      <c r="O43" s="95" t="s">
        <v>3434</v>
      </c>
      <c r="P43" s="95">
        <v>8188063464</v>
      </c>
      <c r="Q43" s="14" t="s">
        <v>13394</v>
      </c>
      <c r="T43" s="96">
        <v>46206</v>
      </c>
      <c r="U43" s="95" t="s">
        <v>1001</v>
      </c>
      <c r="V43" s="4">
        <v>46206.52920138889</v>
      </c>
      <c r="W43" s="96">
        <v>46209</v>
      </c>
      <c r="X43" s="95" t="s">
        <v>1001</v>
      </c>
      <c r="Y43" s="4">
        <v>46209.649062500001</v>
      </c>
      <c r="Z43" s="96">
        <v>46209</v>
      </c>
      <c r="AA43" s="95" t="s">
        <v>2384</v>
      </c>
      <c r="AB43" s="4">
        <v>46209.650324074071</v>
      </c>
      <c r="AC43" s="96">
        <v>46209</v>
      </c>
      <c r="AD43" s="95" t="s">
        <v>2385</v>
      </c>
      <c r="AE43" s="4">
        <v>46209.664120370369</v>
      </c>
      <c r="AF43" s="96"/>
      <c r="AG43" s="95" t="s">
        <v>11317</v>
      </c>
      <c r="AH43" s="4"/>
      <c r="AI43" s="96">
        <v>46209</v>
      </c>
      <c r="AJ43" s="95" t="s">
        <v>1043</v>
      </c>
      <c r="AK43" s="4">
        <v>46209.736539351848</v>
      </c>
      <c r="AL43" s="96">
        <v>46209</v>
      </c>
      <c r="AM43" s="95" t="s">
        <v>1043</v>
      </c>
      <c r="AN43" s="4">
        <v>46209.736655092594</v>
      </c>
      <c r="AO43" s="95" t="s">
        <v>11317</v>
      </c>
      <c r="AP43" s="95" t="s">
        <v>11317</v>
      </c>
      <c r="AQ43" s="95" t="s">
        <v>11317</v>
      </c>
      <c r="AR43" s="95" t="s">
        <v>11317</v>
      </c>
      <c r="AS43" s="95" t="s">
        <v>11317</v>
      </c>
      <c r="AT43" s="95" t="s">
        <v>11317</v>
      </c>
      <c r="AU43" s="96">
        <v>46209</v>
      </c>
      <c r="AV43" s="95" t="s">
        <v>1043</v>
      </c>
      <c r="AW43" s="4">
        <v>46209.751689814817</v>
      </c>
      <c r="AX43" s="95" t="s">
        <v>11317</v>
      </c>
      <c r="AY43" s="95" t="s">
        <v>11317</v>
      </c>
      <c r="AZ43" s="95" t="s">
        <v>11317</v>
      </c>
      <c r="BA43" s="96">
        <v>46209</v>
      </c>
      <c r="BB43" s="95" t="s">
        <v>1008</v>
      </c>
      <c r="BC43" s="4">
        <v>46209.753252314818</v>
      </c>
      <c r="BD43" s="96">
        <v>46210</v>
      </c>
      <c r="BE43" s="95" t="s">
        <v>10014</v>
      </c>
      <c r="BF43" s="4">
        <v>46210.707638888889</v>
      </c>
      <c r="BG43" s="95" t="s">
        <v>11317</v>
      </c>
      <c r="BH43" s="95" t="s">
        <v>11317</v>
      </c>
      <c r="BI43" s="95" t="s">
        <v>11317</v>
      </c>
      <c r="BJ43" s="68" t="s">
        <v>11317</v>
      </c>
      <c r="BK43" t="str">
        <f t="shared" si="0"/>
        <v>Jul</v>
      </c>
      <c r="BL43" t="str">
        <f>VLOOKUP(D43,Sheet1!$A$2:$B$221,2,0)</f>
        <v>East Zone</v>
      </c>
    </row>
    <row r="44" spans="1:64" x14ac:dyDescent="0.35">
      <c r="A44" t="str" cm="1">
        <f t="array" ref="A44:C44">VLOOKUP(D44,Sheet1!$A$2:$E$221,{3,4,5},0)</f>
        <v>Vinay Yadav</v>
      </c>
      <c r="B44" t="str">
        <v>FMF069918</v>
      </c>
      <c r="C44" t="str">
        <v>Sheelendra Pratap Singh</v>
      </c>
      <c r="D44" s="94" t="s">
        <v>229</v>
      </c>
      <c r="E44" s="95">
        <v>69</v>
      </c>
      <c r="F44" s="95" t="s">
        <v>2472</v>
      </c>
      <c r="G44" s="95">
        <v>20972</v>
      </c>
      <c r="H44" s="95" t="s">
        <v>1547</v>
      </c>
      <c r="I44" s="95" t="s">
        <v>1548</v>
      </c>
      <c r="J44" s="95" t="s">
        <v>1568</v>
      </c>
      <c r="K44" s="95" t="s">
        <v>2473</v>
      </c>
      <c r="L44" s="95">
        <v>80000</v>
      </c>
      <c r="M44" s="95" t="s">
        <v>9436</v>
      </c>
      <c r="N44" s="95" t="s">
        <v>9437</v>
      </c>
      <c r="O44" s="95" t="s">
        <v>2474</v>
      </c>
      <c r="P44" s="95">
        <v>6848852382</v>
      </c>
      <c r="Q44" s="14" t="s">
        <v>13394</v>
      </c>
      <c r="T44" s="96">
        <v>46205</v>
      </c>
      <c r="U44" s="95" t="s">
        <v>1002</v>
      </c>
      <c r="V44" s="4">
        <v>46205.470625000002</v>
      </c>
      <c r="W44" s="96">
        <v>46205</v>
      </c>
      <c r="X44" s="95" t="s">
        <v>1002</v>
      </c>
      <c r="Y44" s="4">
        <v>46205.561782407407</v>
      </c>
      <c r="Z44" s="96">
        <v>46205</v>
      </c>
      <c r="AA44" s="95" t="s">
        <v>2384</v>
      </c>
      <c r="AB44" s="4">
        <v>46205.588229166664</v>
      </c>
      <c r="AC44" s="96">
        <v>46205</v>
      </c>
      <c r="AD44" s="95" t="s">
        <v>2385</v>
      </c>
      <c r="AE44" s="4">
        <v>46205.601724537039</v>
      </c>
      <c r="AF44" s="96">
        <v>46205</v>
      </c>
      <c r="AG44" s="95" t="s">
        <v>1043</v>
      </c>
      <c r="AH44" s="4">
        <v>46205.628032407411</v>
      </c>
      <c r="AI44" s="96">
        <v>46206</v>
      </c>
      <c r="AJ44" s="95" t="s">
        <v>1043</v>
      </c>
      <c r="AK44" s="4">
        <v>46206.758391203701</v>
      </c>
      <c r="AL44" s="96">
        <v>46206</v>
      </c>
      <c r="AM44" s="95" t="s">
        <v>1043</v>
      </c>
      <c r="AN44" s="4">
        <v>46206.758483796293</v>
      </c>
      <c r="AO44" s="95" t="s">
        <v>11317</v>
      </c>
      <c r="AP44" s="95" t="s">
        <v>11317</v>
      </c>
      <c r="AQ44" s="95" t="s">
        <v>11317</v>
      </c>
      <c r="AR44" s="95" t="s">
        <v>11317</v>
      </c>
      <c r="AS44" s="95" t="s">
        <v>11317</v>
      </c>
      <c r="AT44" s="95" t="s">
        <v>11317</v>
      </c>
      <c r="AU44" s="96">
        <v>46206</v>
      </c>
      <c r="AV44" s="95" t="s">
        <v>1043</v>
      </c>
      <c r="AW44" s="4">
        <v>46206.76321759259</v>
      </c>
      <c r="AX44" s="95" t="s">
        <v>11317</v>
      </c>
      <c r="AY44" s="95" t="s">
        <v>11317</v>
      </c>
      <c r="AZ44" s="95" t="s">
        <v>11317</v>
      </c>
      <c r="BA44" s="96">
        <v>46209</v>
      </c>
      <c r="BB44" s="95" t="s">
        <v>995</v>
      </c>
      <c r="BC44" s="4">
        <v>46209.602719907409</v>
      </c>
      <c r="BD44" s="96">
        <v>46209</v>
      </c>
      <c r="BE44" s="95" t="s">
        <v>1009</v>
      </c>
      <c r="BF44" s="4">
        <v>46209.622650462959</v>
      </c>
      <c r="BG44" s="95" t="s">
        <v>11317</v>
      </c>
      <c r="BH44" s="95" t="s">
        <v>11317</v>
      </c>
      <c r="BI44" s="95" t="s">
        <v>11317</v>
      </c>
      <c r="BJ44" s="68" t="s">
        <v>11317</v>
      </c>
      <c r="BK44" t="str">
        <f t="shared" si="0"/>
        <v>Jul</v>
      </c>
      <c r="BL44" t="str">
        <f>VLOOKUP(D44,Sheet1!$A$2:$B$221,2,0)</f>
        <v>East Zone</v>
      </c>
    </row>
    <row r="45" spans="1:64" x14ac:dyDescent="0.35">
      <c r="A45" t="str" cm="1">
        <f t="array" ref="A45:C45">VLOOKUP(D45,Sheet1!$A$2:$E$221,{3,4,5},0)</f>
        <v>Vinay Yadav</v>
      </c>
      <c r="B45" t="str">
        <v>FMF069918</v>
      </c>
      <c r="C45" t="str">
        <v>Sheelendra Pratap Singh</v>
      </c>
      <c r="D45" s="94" t="s">
        <v>229</v>
      </c>
      <c r="E45" s="95">
        <v>69</v>
      </c>
      <c r="F45" s="95" t="s">
        <v>3170</v>
      </c>
      <c r="G45" s="95">
        <v>120669</v>
      </c>
      <c r="H45" s="95" t="s">
        <v>1547</v>
      </c>
      <c r="I45" s="95" t="s">
        <v>1548</v>
      </c>
      <c r="J45" s="95" t="s">
        <v>1568</v>
      </c>
      <c r="K45" s="95" t="s">
        <v>3171</v>
      </c>
      <c r="L45" s="95">
        <v>65000</v>
      </c>
      <c r="M45" s="95" t="s">
        <v>9438</v>
      </c>
      <c r="N45" s="95" t="s">
        <v>9439</v>
      </c>
      <c r="O45" s="95" t="s">
        <v>1629</v>
      </c>
      <c r="P45" s="95">
        <v>4558020649</v>
      </c>
      <c r="Q45" s="14" t="s">
        <v>13394</v>
      </c>
      <c r="T45" s="96">
        <v>46206</v>
      </c>
      <c r="U45" s="95" t="s">
        <v>1002</v>
      </c>
      <c r="V45" s="4">
        <v>46206.628807870373</v>
      </c>
      <c r="W45" s="96">
        <v>46206</v>
      </c>
      <c r="X45" s="95" t="s">
        <v>1002</v>
      </c>
      <c r="Y45" s="4">
        <v>46206.641712962963</v>
      </c>
      <c r="Z45" s="96">
        <v>46206</v>
      </c>
      <c r="AA45" s="95" t="s">
        <v>2384</v>
      </c>
      <c r="AB45" s="4">
        <v>46206.647418981483</v>
      </c>
      <c r="AC45" s="96">
        <v>46206</v>
      </c>
      <c r="AD45" s="95" t="s">
        <v>2385</v>
      </c>
      <c r="AE45" s="4">
        <v>46206.658877314818</v>
      </c>
      <c r="AF45" s="96"/>
      <c r="AG45" s="95" t="s">
        <v>11317</v>
      </c>
      <c r="AH45" s="4"/>
      <c r="AI45" s="96">
        <v>46206</v>
      </c>
      <c r="AJ45" s="95" t="s">
        <v>1043</v>
      </c>
      <c r="AK45" s="4">
        <v>46206.678449074076</v>
      </c>
      <c r="AL45" s="96">
        <v>46209</v>
      </c>
      <c r="AM45" s="95" t="s">
        <v>1043</v>
      </c>
      <c r="AN45" s="4">
        <v>46209.765949074077</v>
      </c>
      <c r="AO45" s="95" t="s">
        <v>11317</v>
      </c>
      <c r="AP45" s="95" t="s">
        <v>11317</v>
      </c>
      <c r="AQ45" s="95" t="s">
        <v>11317</v>
      </c>
      <c r="AR45" s="95" t="s">
        <v>11317</v>
      </c>
      <c r="AS45" s="95" t="s">
        <v>11317</v>
      </c>
      <c r="AT45" s="95" t="s">
        <v>11317</v>
      </c>
      <c r="AU45" s="96">
        <v>46209</v>
      </c>
      <c r="AV45" s="95" t="s">
        <v>1043</v>
      </c>
      <c r="AW45" s="4">
        <v>46209.770335648151</v>
      </c>
      <c r="AX45" s="95" t="s">
        <v>11317</v>
      </c>
      <c r="AY45" s="95" t="s">
        <v>11317</v>
      </c>
      <c r="AZ45" s="95" t="s">
        <v>11317</v>
      </c>
      <c r="BA45" s="96">
        <v>46209</v>
      </c>
      <c r="BB45" s="95" t="s">
        <v>1008</v>
      </c>
      <c r="BC45" s="4">
        <v>46209.772766203707</v>
      </c>
      <c r="BD45" s="96">
        <v>46210</v>
      </c>
      <c r="BE45" s="95" t="s">
        <v>5016</v>
      </c>
      <c r="BF45" s="4">
        <v>46210.461539351854</v>
      </c>
      <c r="BG45" s="95" t="s">
        <v>11317</v>
      </c>
      <c r="BH45" s="95" t="s">
        <v>11317</v>
      </c>
      <c r="BI45" s="95" t="s">
        <v>11317</v>
      </c>
      <c r="BJ45" s="68" t="s">
        <v>11317</v>
      </c>
      <c r="BK45" t="str">
        <f t="shared" si="0"/>
        <v>Jul</v>
      </c>
      <c r="BL45" t="str">
        <f>VLOOKUP(D45,Sheet1!$A$2:$B$221,2,0)</f>
        <v>East Zone</v>
      </c>
    </row>
    <row r="46" spans="1:64" x14ac:dyDescent="0.35">
      <c r="A46" t="str" cm="1">
        <f t="array" ref="A46:C46">VLOOKUP(D46,Sheet1!$A$2:$E$221,{3,4,5},0)</f>
        <v>Vinay Yadav</v>
      </c>
      <c r="B46" t="str">
        <v>FMF069918</v>
      </c>
      <c r="C46" t="str">
        <v>Sheelendra Pratap Singh</v>
      </c>
      <c r="D46" s="94" t="s">
        <v>229</v>
      </c>
      <c r="E46" s="95">
        <v>69</v>
      </c>
      <c r="F46" s="95" t="s">
        <v>9440</v>
      </c>
      <c r="G46" s="95">
        <v>141553</v>
      </c>
      <c r="H46" s="95" t="s">
        <v>1004</v>
      </c>
      <c r="I46" s="95" t="s">
        <v>1005</v>
      </c>
      <c r="J46" s="95" t="s">
        <v>1568</v>
      </c>
      <c r="K46" s="95" t="s">
        <v>9441</v>
      </c>
      <c r="L46" s="95">
        <v>45000</v>
      </c>
      <c r="M46" s="95" t="s">
        <v>9442</v>
      </c>
      <c r="N46" s="95" t="s">
        <v>9443</v>
      </c>
      <c r="O46" s="95" t="s">
        <v>9444</v>
      </c>
      <c r="P46" s="95">
        <v>8098209017</v>
      </c>
      <c r="Q46" s="14" t="s">
        <v>13394</v>
      </c>
      <c r="T46" s="96">
        <v>46209</v>
      </c>
      <c r="U46" s="95" t="s">
        <v>1002</v>
      </c>
      <c r="V46" s="4">
        <v>46209.458912037036</v>
      </c>
      <c r="W46" s="96">
        <v>46209</v>
      </c>
      <c r="X46" s="95" t="s">
        <v>1002</v>
      </c>
      <c r="Y46" s="4">
        <v>46209.571273148147</v>
      </c>
      <c r="Z46" s="96">
        <v>46209</v>
      </c>
      <c r="AA46" s="95" t="s">
        <v>2384</v>
      </c>
      <c r="AB46" s="4">
        <v>46209.60052083333</v>
      </c>
      <c r="AC46" s="96">
        <v>46209</v>
      </c>
      <c r="AD46" s="95" t="s">
        <v>2385</v>
      </c>
      <c r="AE46" s="4">
        <v>46209.627986111111</v>
      </c>
      <c r="AF46" s="96">
        <v>46209</v>
      </c>
      <c r="AG46" s="95" t="s">
        <v>1043</v>
      </c>
      <c r="AH46" s="4">
        <v>46209.683969907404</v>
      </c>
      <c r="AI46" s="96">
        <v>46209</v>
      </c>
      <c r="AJ46" s="95" t="s">
        <v>1043</v>
      </c>
      <c r="AK46" s="4">
        <v>46209.688854166663</v>
      </c>
      <c r="AL46" s="96">
        <v>46209</v>
      </c>
      <c r="AM46" s="95" t="s">
        <v>1043</v>
      </c>
      <c r="AN46" s="4">
        <v>46209.689016203702</v>
      </c>
      <c r="AO46" s="95" t="s">
        <v>11317</v>
      </c>
      <c r="AP46" s="95" t="s">
        <v>11317</v>
      </c>
      <c r="AQ46" s="95" t="s">
        <v>11317</v>
      </c>
      <c r="AR46" s="95" t="s">
        <v>11317</v>
      </c>
      <c r="AS46" s="95" t="s">
        <v>11317</v>
      </c>
      <c r="AT46" s="95" t="s">
        <v>11317</v>
      </c>
      <c r="AU46" s="96">
        <v>46209</v>
      </c>
      <c r="AV46" s="95" t="s">
        <v>1043</v>
      </c>
      <c r="AW46" s="4">
        <v>46209.694108796299</v>
      </c>
      <c r="AX46" s="95" t="s">
        <v>11317</v>
      </c>
      <c r="AY46" s="95" t="s">
        <v>11317</v>
      </c>
      <c r="AZ46" s="95" t="s">
        <v>11317</v>
      </c>
      <c r="BA46" s="96">
        <v>46209</v>
      </c>
      <c r="BB46" s="95" t="s">
        <v>1008</v>
      </c>
      <c r="BC46" s="4">
        <v>46209.696840277778</v>
      </c>
      <c r="BD46" s="96">
        <v>46209</v>
      </c>
      <c r="BE46" s="95" t="s">
        <v>5016</v>
      </c>
      <c r="BF46" s="4">
        <v>46209.812835648147</v>
      </c>
      <c r="BG46" s="95" t="s">
        <v>11317</v>
      </c>
      <c r="BH46" s="95" t="s">
        <v>11317</v>
      </c>
      <c r="BI46" s="95" t="s">
        <v>11317</v>
      </c>
      <c r="BJ46" s="68" t="s">
        <v>11317</v>
      </c>
      <c r="BK46" t="str">
        <f t="shared" si="0"/>
        <v>Jul</v>
      </c>
      <c r="BL46" t="str">
        <f>VLOOKUP(D46,Sheet1!$A$2:$B$221,2,0)</f>
        <v>East Zone</v>
      </c>
    </row>
    <row r="47" spans="1:64" x14ac:dyDescent="0.35">
      <c r="A47" t="str" cm="1">
        <f t="array" ref="A47:C47">VLOOKUP(D47,Sheet1!$A$2:$E$221,{3,4,5},0)</f>
        <v>Vinay Yadav</v>
      </c>
      <c r="B47" t="str">
        <v>FMF069918</v>
      </c>
      <c r="C47" t="str">
        <v>Sheelendra Pratap Singh</v>
      </c>
      <c r="D47" s="94" t="s">
        <v>229</v>
      </c>
      <c r="E47" s="95">
        <v>69</v>
      </c>
      <c r="F47" s="95" t="s">
        <v>9440</v>
      </c>
      <c r="G47" s="95">
        <v>141553</v>
      </c>
      <c r="H47" s="95" t="s">
        <v>1004</v>
      </c>
      <c r="I47" s="95" t="s">
        <v>1005</v>
      </c>
      <c r="J47" s="95" t="s">
        <v>1568</v>
      </c>
      <c r="K47" s="95" t="s">
        <v>9441</v>
      </c>
      <c r="L47" s="95">
        <v>35000</v>
      </c>
      <c r="M47" s="95" t="s">
        <v>9445</v>
      </c>
      <c r="N47" s="95" t="s">
        <v>9446</v>
      </c>
      <c r="O47" s="95" t="s">
        <v>9447</v>
      </c>
      <c r="P47" s="95">
        <v>7272412790</v>
      </c>
      <c r="Q47" s="14" t="s">
        <v>13394</v>
      </c>
      <c r="T47" s="96">
        <v>46209</v>
      </c>
      <c r="U47" s="95" t="s">
        <v>1002</v>
      </c>
      <c r="V47" s="4">
        <v>46209.45888888889</v>
      </c>
      <c r="W47" s="96">
        <v>46209</v>
      </c>
      <c r="X47" s="95" t="s">
        <v>1002</v>
      </c>
      <c r="Y47" s="4">
        <v>46209.571250000001</v>
      </c>
      <c r="Z47" s="96">
        <v>46209</v>
      </c>
      <c r="AA47" s="95" t="s">
        <v>2384</v>
      </c>
      <c r="AB47" s="4">
        <v>46209.60052083333</v>
      </c>
      <c r="AC47" s="96">
        <v>46209</v>
      </c>
      <c r="AD47" s="95" t="s">
        <v>2385</v>
      </c>
      <c r="AE47" s="4">
        <v>46209.627997685187</v>
      </c>
      <c r="AF47" s="96">
        <v>46209</v>
      </c>
      <c r="AG47" s="95" t="s">
        <v>1043</v>
      </c>
      <c r="AH47" s="4">
        <v>46209.683981481481</v>
      </c>
      <c r="AI47" s="96">
        <v>46209</v>
      </c>
      <c r="AJ47" s="95" t="s">
        <v>1043</v>
      </c>
      <c r="AK47" s="4">
        <v>46209.688877314817</v>
      </c>
      <c r="AL47" s="96">
        <v>46209</v>
      </c>
      <c r="AM47" s="95" t="s">
        <v>1043</v>
      </c>
      <c r="AN47" s="4">
        <v>46209.689027777778</v>
      </c>
      <c r="AO47" s="95" t="s">
        <v>11317</v>
      </c>
      <c r="AP47" s="95" t="s">
        <v>11317</v>
      </c>
      <c r="AQ47" s="95" t="s">
        <v>11317</v>
      </c>
      <c r="AR47" s="95" t="s">
        <v>11317</v>
      </c>
      <c r="AS47" s="95" t="s">
        <v>11317</v>
      </c>
      <c r="AT47" s="95" t="s">
        <v>11317</v>
      </c>
      <c r="AU47" s="96">
        <v>46209</v>
      </c>
      <c r="AV47" s="95" t="s">
        <v>1043</v>
      </c>
      <c r="AW47" s="4">
        <v>46209.694120370368</v>
      </c>
      <c r="AX47" s="95" t="s">
        <v>11317</v>
      </c>
      <c r="AY47" s="95" t="s">
        <v>11317</v>
      </c>
      <c r="AZ47" s="95" t="s">
        <v>11317</v>
      </c>
      <c r="BA47" s="96">
        <v>46209</v>
      </c>
      <c r="BB47" s="95" t="s">
        <v>1008</v>
      </c>
      <c r="BC47" s="4">
        <v>46209.696840277778</v>
      </c>
      <c r="BD47" s="96">
        <v>46209</v>
      </c>
      <c r="BE47" s="95" t="s">
        <v>5016</v>
      </c>
      <c r="BF47" s="4">
        <v>46209.812835648147</v>
      </c>
      <c r="BG47" s="95" t="s">
        <v>11317</v>
      </c>
      <c r="BH47" s="95" t="s">
        <v>11317</v>
      </c>
      <c r="BI47" s="95" t="s">
        <v>11317</v>
      </c>
      <c r="BJ47" s="68" t="s">
        <v>11317</v>
      </c>
      <c r="BK47" t="str">
        <f t="shared" si="0"/>
        <v>Jul</v>
      </c>
      <c r="BL47" t="str">
        <f>VLOOKUP(D47,Sheet1!$A$2:$B$221,2,0)</f>
        <v>East Zone</v>
      </c>
    </row>
    <row r="48" spans="1:64" x14ac:dyDescent="0.35">
      <c r="A48" t="str" cm="1">
        <f t="array" ref="A48:C48">VLOOKUP(D48,Sheet1!$A$2:$E$221,{3,4,5},0)</f>
        <v>Vinay Yadav</v>
      </c>
      <c r="B48" t="str">
        <v>FMF069918</v>
      </c>
      <c r="C48" t="str">
        <v>Sheelendra Pratap Singh</v>
      </c>
      <c r="D48" s="94" t="s">
        <v>229</v>
      </c>
      <c r="E48" s="95">
        <v>69</v>
      </c>
      <c r="F48" s="95" t="s">
        <v>3172</v>
      </c>
      <c r="G48" s="95">
        <v>413055</v>
      </c>
      <c r="H48" s="95" t="s">
        <v>1549</v>
      </c>
      <c r="I48" s="95" t="s">
        <v>1550</v>
      </c>
      <c r="J48" s="95" t="s">
        <v>1568</v>
      </c>
      <c r="K48" s="95" t="s">
        <v>3173</v>
      </c>
      <c r="L48" s="95">
        <v>35000</v>
      </c>
      <c r="M48" s="95" t="s">
        <v>9445</v>
      </c>
      <c r="N48" s="95" t="s">
        <v>9446</v>
      </c>
      <c r="O48" s="95" t="s">
        <v>3174</v>
      </c>
      <c r="P48" s="95">
        <v>3462955200</v>
      </c>
      <c r="Q48" s="14" t="s">
        <v>13394</v>
      </c>
      <c r="T48" s="96">
        <v>46206</v>
      </c>
      <c r="U48" s="95" t="s">
        <v>1002</v>
      </c>
      <c r="V48" s="4">
        <v>46206.628125000003</v>
      </c>
      <c r="W48" s="96">
        <v>46206</v>
      </c>
      <c r="X48" s="95" t="s">
        <v>1002</v>
      </c>
      <c r="Y48" s="4">
        <v>46206.651400462964</v>
      </c>
      <c r="Z48" s="96">
        <v>46206</v>
      </c>
      <c r="AA48" s="95" t="s">
        <v>2384</v>
      </c>
      <c r="AB48" s="4">
        <v>46206.663726851853</v>
      </c>
      <c r="AC48" s="96">
        <v>46206</v>
      </c>
      <c r="AD48" s="95" t="s">
        <v>2385</v>
      </c>
      <c r="AE48" s="4">
        <v>46206.676446759258</v>
      </c>
      <c r="AF48" s="96"/>
      <c r="AG48" s="95" t="s">
        <v>11317</v>
      </c>
      <c r="AH48" s="4"/>
      <c r="AI48" s="96">
        <v>46206</v>
      </c>
      <c r="AJ48" s="95" t="s">
        <v>1043</v>
      </c>
      <c r="AK48" s="4">
        <v>46206.727164351854</v>
      </c>
      <c r="AL48" s="96">
        <v>46209</v>
      </c>
      <c r="AM48" s="95" t="s">
        <v>1043</v>
      </c>
      <c r="AN48" s="4">
        <v>46209.764976851853</v>
      </c>
      <c r="AO48" s="95" t="s">
        <v>11317</v>
      </c>
      <c r="AP48" s="95" t="s">
        <v>11317</v>
      </c>
      <c r="AQ48" s="95" t="s">
        <v>11317</v>
      </c>
      <c r="AR48" s="95" t="s">
        <v>11317</v>
      </c>
      <c r="AS48" s="95" t="s">
        <v>11317</v>
      </c>
      <c r="AT48" s="95" t="s">
        <v>11317</v>
      </c>
      <c r="AU48" s="96">
        <v>46209</v>
      </c>
      <c r="AV48" s="95" t="s">
        <v>1043</v>
      </c>
      <c r="AW48" s="4">
        <v>46209.770138888889</v>
      </c>
      <c r="AX48" s="95" t="s">
        <v>11317</v>
      </c>
      <c r="AY48" s="95" t="s">
        <v>11317</v>
      </c>
      <c r="AZ48" s="95" t="s">
        <v>11317</v>
      </c>
      <c r="BA48" s="96">
        <v>46209</v>
      </c>
      <c r="BB48" s="95" t="s">
        <v>1008</v>
      </c>
      <c r="BC48" s="4">
        <v>46209.772453703707</v>
      </c>
      <c r="BD48" s="96">
        <v>46209</v>
      </c>
      <c r="BE48" s="95" t="s">
        <v>5016</v>
      </c>
      <c r="BF48" s="4">
        <v>46209.846261574072</v>
      </c>
      <c r="BG48" s="95" t="s">
        <v>11317</v>
      </c>
      <c r="BH48" s="95" t="s">
        <v>11317</v>
      </c>
      <c r="BI48" s="95" t="s">
        <v>11317</v>
      </c>
      <c r="BJ48" s="68" t="s">
        <v>11317</v>
      </c>
      <c r="BK48" t="str">
        <f t="shared" si="0"/>
        <v>Jul</v>
      </c>
      <c r="BL48" t="str">
        <f>VLOOKUP(D48,Sheet1!$A$2:$B$221,2,0)</f>
        <v>East Zone</v>
      </c>
    </row>
    <row r="49" spans="1:64" x14ac:dyDescent="0.35">
      <c r="A49" t="str" cm="1">
        <f t="array" ref="A49:C49">VLOOKUP(D49,Sheet1!$A$2:$E$221,{3,4,5},0)</f>
        <v>Vinay Yadav</v>
      </c>
      <c r="B49" t="str">
        <v>FMF069918</v>
      </c>
      <c r="C49" t="str">
        <v>Sheelendra Pratap Singh</v>
      </c>
      <c r="D49" s="94" t="s">
        <v>229</v>
      </c>
      <c r="E49" s="95">
        <v>69</v>
      </c>
      <c r="F49" s="95" t="s">
        <v>2475</v>
      </c>
      <c r="G49" s="95">
        <v>416047</v>
      </c>
      <c r="H49" s="95" t="s">
        <v>1549</v>
      </c>
      <c r="I49" s="95" t="s">
        <v>1550</v>
      </c>
      <c r="J49" s="95" t="s">
        <v>1568</v>
      </c>
      <c r="K49" s="95" t="s">
        <v>2476</v>
      </c>
      <c r="L49" s="95">
        <v>55000</v>
      </c>
      <c r="M49" s="95" t="s">
        <v>945</v>
      </c>
      <c r="N49" s="95" t="s">
        <v>946</v>
      </c>
      <c r="O49" s="95" t="s">
        <v>2477</v>
      </c>
      <c r="P49" s="95">
        <v>5623268023</v>
      </c>
      <c r="Q49" s="14" t="s">
        <v>13394</v>
      </c>
      <c r="T49" s="96">
        <v>46205</v>
      </c>
      <c r="U49" s="95" t="s">
        <v>1002</v>
      </c>
      <c r="V49" s="4">
        <v>46205.646365740744</v>
      </c>
      <c r="W49" s="96">
        <v>46205</v>
      </c>
      <c r="X49" s="95" t="s">
        <v>1002</v>
      </c>
      <c r="Y49" s="4">
        <v>46205.646666666667</v>
      </c>
      <c r="Z49" s="96">
        <v>46205</v>
      </c>
      <c r="AA49" s="95" t="s">
        <v>2384</v>
      </c>
      <c r="AB49" s="4">
        <v>46205.655370370368</v>
      </c>
      <c r="AC49" s="96">
        <v>46205</v>
      </c>
      <c r="AD49" s="95" t="s">
        <v>2385</v>
      </c>
      <c r="AE49" s="4">
        <v>46205.666342592594</v>
      </c>
      <c r="AF49" s="96"/>
      <c r="AG49" s="95" t="s">
        <v>11317</v>
      </c>
      <c r="AH49" s="4"/>
      <c r="AI49" s="96">
        <v>46205</v>
      </c>
      <c r="AJ49" s="95" t="s">
        <v>1043</v>
      </c>
      <c r="AK49" s="4">
        <v>46205.703842592593</v>
      </c>
      <c r="AL49" s="96">
        <v>46205</v>
      </c>
      <c r="AM49" s="95" t="s">
        <v>1043</v>
      </c>
      <c r="AN49" s="4">
        <v>46205.703981481478</v>
      </c>
      <c r="AO49" s="95" t="s">
        <v>11317</v>
      </c>
      <c r="AP49" s="95" t="s">
        <v>11317</v>
      </c>
      <c r="AQ49" s="95" t="s">
        <v>11317</v>
      </c>
      <c r="AR49" s="95" t="s">
        <v>11317</v>
      </c>
      <c r="AS49" s="95" t="s">
        <v>11317</v>
      </c>
      <c r="AT49" s="95" t="s">
        <v>11317</v>
      </c>
      <c r="AU49" s="96">
        <v>46205</v>
      </c>
      <c r="AV49" s="95" t="s">
        <v>1043</v>
      </c>
      <c r="AW49" s="4">
        <v>46205.711550925924</v>
      </c>
      <c r="AX49" s="95" t="s">
        <v>11317</v>
      </c>
      <c r="AY49" s="95" t="s">
        <v>11317</v>
      </c>
      <c r="AZ49" s="95" t="s">
        <v>11317</v>
      </c>
      <c r="BA49" s="96">
        <v>46205</v>
      </c>
      <c r="BB49" s="95" t="s">
        <v>944</v>
      </c>
      <c r="BC49" s="4">
        <v>46205.720983796295</v>
      </c>
      <c r="BD49" s="96">
        <v>46205</v>
      </c>
      <c r="BE49" s="95" t="s">
        <v>1009</v>
      </c>
      <c r="BF49" s="4">
        <v>46205.792164351849</v>
      </c>
      <c r="BG49" s="95" t="s">
        <v>11317</v>
      </c>
      <c r="BH49" s="95" t="s">
        <v>11317</v>
      </c>
      <c r="BI49" s="95" t="s">
        <v>11317</v>
      </c>
      <c r="BJ49" s="68" t="s">
        <v>11317</v>
      </c>
      <c r="BK49" t="str">
        <f t="shared" si="0"/>
        <v>Jul</v>
      </c>
      <c r="BL49" t="str">
        <f>VLOOKUP(D49,Sheet1!$A$2:$B$221,2,0)</f>
        <v>East Zone</v>
      </c>
    </row>
    <row r="50" spans="1:64" x14ac:dyDescent="0.35">
      <c r="A50" t="str" cm="1">
        <f t="array" ref="A50:C50">VLOOKUP(D50,Sheet1!$A$2:$E$221,{3,4,5},0)</f>
        <v>Vinay Yadav</v>
      </c>
      <c r="B50" t="str">
        <v>FMF069918</v>
      </c>
      <c r="C50" t="str">
        <v>Sheelendra Pratap Singh</v>
      </c>
      <c r="D50" s="94" t="s">
        <v>229</v>
      </c>
      <c r="E50" s="95">
        <v>69</v>
      </c>
      <c r="F50" s="95" t="s">
        <v>2475</v>
      </c>
      <c r="G50" s="95">
        <v>416047</v>
      </c>
      <c r="H50" s="95" t="s">
        <v>1549</v>
      </c>
      <c r="I50" s="95" t="s">
        <v>1550</v>
      </c>
      <c r="J50" s="95" t="s">
        <v>1568</v>
      </c>
      <c r="K50" s="95" t="s">
        <v>2476</v>
      </c>
      <c r="L50" s="95">
        <v>90000</v>
      </c>
      <c r="M50" s="95" t="s">
        <v>931</v>
      </c>
      <c r="N50" s="95" t="s">
        <v>932</v>
      </c>
      <c r="O50" s="95" t="s">
        <v>2478</v>
      </c>
      <c r="P50" s="95">
        <v>9439337904</v>
      </c>
      <c r="Q50" s="14" t="s">
        <v>13394</v>
      </c>
      <c r="T50" s="96">
        <v>46205</v>
      </c>
      <c r="U50" s="95" t="s">
        <v>1002</v>
      </c>
      <c r="V50" s="4">
        <v>46205.64634259259</v>
      </c>
      <c r="W50" s="96">
        <v>46205</v>
      </c>
      <c r="X50" s="95" t="s">
        <v>1002</v>
      </c>
      <c r="Y50" s="4">
        <v>46205.646655092591</v>
      </c>
      <c r="Z50" s="96">
        <v>46205</v>
      </c>
      <c r="AA50" s="95" t="s">
        <v>2384</v>
      </c>
      <c r="AB50" s="4">
        <v>46205.655370370368</v>
      </c>
      <c r="AC50" s="96">
        <v>46205</v>
      </c>
      <c r="AD50" s="95" t="s">
        <v>2385</v>
      </c>
      <c r="AE50" s="4">
        <v>46205.666331018518</v>
      </c>
      <c r="AF50" s="96"/>
      <c r="AG50" s="95" t="s">
        <v>11317</v>
      </c>
      <c r="AH50" s="4"/>
      <c r="AI50" s="96">
        <v>46205</v>
      </c>
      <c r="AJ50" s="95" t="s">
        <v>1043</v>
      </c>
      <c r="AK50" s="4">
        <v>46205.703831018516</v>
      </c>
      <c r="AL50" s="96">
        <v>46205</v>
      </c>
      <c r="AM50" s="95" t="s">
        <v>1043</v>
      </c>
      <c r="AN50" s="4">
        <v>46205.703958333332</v>
      </c>
      <c r="AO50" s="95" t="s">
        <v>11317</v>
      </c>
      <c r="AP50" s="95" t="s">
        <v>11317</v>
      </c>
      <c r="AQ50" s="95" t="s">
        <v>11317</v>
      </c>
      <c r="AR50" s="95" t="s">
        <v>11317</v>
      </c>
      <c r="AS50" s="95" t="s">
        <v>11317</v>
      </c>
      <c r="AT50" s="95" t="s">
        <v>11317</v>
      </c>
      <c r="AU50" s="96">
        <v>46205</v>
      </c>
      <c r="AV50" s="95" t="s">
        <v>1043</v>
      </c>
      <c r="AW50" s="4">
        <v>46205.711527777778</v>
      </c>
      <c r="AX50" s="95" t="s">
        <v>11317</v>
      </c>
      <c r="AY50" s="95" t="s">
        <v>11317</v>
      </c>
      <c r="AZ50" s="95" t="s">
        <v>11317</v>
      </c>
      <c r="BA50" s="96">
        <v>46205</v>
      </c>
      <c r="BB50" s="95" t="s">
        <v>944</v>
      </c>
      <c r="BC50" s="4">
        <v>46205.720983796295</v>
      </c>
      <c r="BD50" s="96">
        <v>46205</v>
      </c>
      <c r="BE50" s="95" t="s">
        <v>1009</v>
      </c>
      <c r="BF50" s="4">
        <v>46205.792164351849</v>
      </c>
      <c r="BG50" s="95" t="s">
        <v>11317</v>
      </c>
      <c r="BH50" s="95" t="s">
        <v>11317</v>
      </c>
      <c r="BI50" s="95" t="s">
        <v>11317</v>
      </c>
      <c r="BJ50" s="68" t="s">
        <v>11317</v>
      </c>
      <c r="BK50" t="str">
        <f t="shared" si="0"/>
        <v>Jul</v>
      </c>
      <c r="BL50" t="str">
        <f>VLOOKUP(D50,Sheet1!$A$2:$B$221,2,0)</f>
        <v>East Zone</v>
      </c>
    </row>
    <row r="51" spans="1:64" x14ac:dyDescent="0.35">
      <c r="A51" t="str" cm="1">
        <f t="array" ref="A51:C51">VLOOKUP(D51,Sheet1!$A$2:$E$221,{3,4,5},0)</f>
        <v>Vinay Yadav</v>
      </c>
      <c r="B51" t="str">
        <v>FMF069918</v>
      </c>
      <c r="C51" t="str">
        <v>Sheelendra Pratap Singh</v>
      </c>
      <c r="D51" s="94" t="s">
        <v>229</v>
      </c>
      <c r="E51" s="95">
        <v>69</v>
      </c>
      <c r="F51" s="95" t="s">
        <v>9448</v>
      </c>
      <c r="G51" s="95">
        <v>441666</v>
      </c>
      <c r="H51" s="95" t="s">
        <v>1004</v>
      </c>
      <c r="I51" s="95" t="s">
        <v>1005</v>
      </c>
      <c r="J51" s="95" t="s">
        <v>1568</v>
      </c>
      <c r="K51" s="95" t="s">
        <v>9449</v>
      </c>
      <c r="L51" s="95">
        <v>90000</v>
      </c>
      <c r="M51" s="95" t="s">
        <v>9422</v>
      </c>
      <c r="N51" s="95" t="s">
        <v>9423</v>
      </c>
      <c r="O51" s="95" t="s">
        <v>9450</v>
      </c>
      <c r="P51" s="95">
        <v>8424184681</v>
      </c>
      <c r="Q51" s="14" t="s">
        <v>13394</v>
      </c>
      <c r="T51" s="96">
        <v>46209</v>
      </c>
      <c r="U51" s="95" t="s">
        <v>1002</v>
      </c>
      <c r="V51" s="4">
        <v>46209.658437500002</v>
      </c>
      <c r="W51" s="96">
        <v>46209</v>
      </c>
      <c r="X51" s="95" t="s">
        <v>1002</v>
      </c>
      <c r="Y51" s="4">
        <v>46209.658668981479</v>
      </c>
      <c r="Z51" s="96">
        <v>46209</v>
      </c>
      <c r="AA51" s="95" t="s">
        <v>2384</v>
      </c>
      <c r="AB51" s="4">
        <v>46209.66746527778</v>
      </c>
      <c r="AC51" s="96">
        <v>46209</v>
      </c>
      <c r="AD51" s="95" t="s">
        <v>2385</v>
      </c>
      <c r="AE51" s="4">
        <v>46209.681273148148</v>
      </c>
      <c r="AF51" s="96"/>
      <c r="AG51" s="95" t="s">
        <v>11317</v>
      </c>
      <c r="AH51" s="4"/>
      <c r="AI51" s="96">
        <v>46209</v>
      </c>
      <c r="AJ51" s="95" t="s">
        <v>1043</v>
      </c>
      <c r="AK51" s="4">
        <v>46209.740543981483</v>
      </c>
      <c r="AL51" s="96">
        <v>46209</v>
      </c>
      <c r="AM51" s="95" t="s">
        <v>1043</v>
      </c>
      <c r="AN51" s="4">
        <v>46209.740636574075</v>
      </c>
      <c r="AO51" s="95" t="s">
        <v>11317</v>
      </c>
      <c r="AP51" s="95" t="s">
        <v>11317</v>
      </c>
      <c r="AQ51" s="95" t="s">
        <v>11317</v>
      </c>
      <c r="AR51" s="95" t="s">
        <v>11317</v>
      </c>
      <c r="AS51" s="95" t="s">
        <v>11317</v>
      </c>
      <c r="AT51" s="95" t="s">
        <v>11317</v>
      </c>
      <c r="AU51" s="96">
        <v>46209</v>
      </c>
      <c r="AV51" s="95" t="s">
        <v>1043</v>
      </c>
      <c r="AW51" s="4">
        <v>46209.751944444448</v>
      </c>
      <c r="AX51" s="95" t="s">
        <v>11317</v>
      </c>
      <c r="AY51" s="95" t="s">
        <v>11317</v>
      </c>
      <c r="AZ51" s="95" t="s">
        <v>11317</v>
      </c>
      <c r="BA51" s="96">
        <v>46209</v>
      </c>
      <c r="BB51" s="95" t="s">
        <v>1008</v>
      </c>
      <c r="BC51" s="4">
        <v>46209.755960648145</v>
      </c>
      <c r="BD51" s="96">
        <v>46210</v>
      </c>
      <c r="BE51" s="95" t="s">
        <v>5016</v>
      </c>
      <c r="BF51" s="4">
        <v>46210.521932870368</v>
      </c>
      <c r="BG51" s="95" t="s">
        <v>11317</v>
      </c>
      <c r="BH51" s="95" t="s">
        <v>11317</v>
      </c>
      <c r="BI51" s="95" t="s">
        <v>11317</v>
      </c>
      <c r="BJ51" s="68" t="s">
        <v>11317</v>
      </c>
      <c r="BK51" t="str">
        <f t="shared" ref="BK51:BK105" si="1">TEXT(Z51,"mmm")</f>
        <v>Jul</v>
      </c>
      <c r="BL51" t="str">
        <f>VLOOKUP(D51,Sheet1!$A$2:$B$221,2,0)</f>
        <v>East Zone</v>
      </c>
    </row>
    <row r="52" spans="1:64" x14ac:dyDescent="0.35">
      <c r="A52" t="str" cm="1">
        <f t="array" ref="A52:C52">VLOOKUP(D52,Sheet1!$A$2:$E$221,{3,4,5},0)</f>
        <v>Vinay Yadav</v>
      </c>
      <c r="B52" t="str">
        <v>FMF069918</v>
      </c>
      <c r="C52" t="str">
        <v>Sheelendra Pratap Singh</v>
      </c>
      <c r="D52" s="94" t="s">
        <v>229</v>
      </c>
      <c r="E52" s="95">
        <v>69</v>
      </c>
      <c r="F52" s="95" t="s">
        <v>1617</v>
      </c>
      <c r="G52" s="95">
        <v>451846</v>
      </c>
      <c r="H52" s="95" t="s">
        <v>1618</v>
      </c>
      <c r="I52" s="95" t="s">
        <v>1619</v>
      </c>
      <c r="J52" s="95" t="s">
        <v>1568</v>
      </c>
      <c r="K52" s="95" t="s">
        <v>1620</v>
      </c>
      <c r="L52" s="95">
        <v>50000</v>
      </c>
      <c r="M52" s="95" t="s">
        <v>934</v>
      </c>
      <c r="N52" s="95" t="s">
        <v>935</v>
      </c>
      <c r="O52" s="95" t="s">
        <v>1621</v>
      </c>
      <c r="P52" s="95">
        <v>5088504792</v>
      </c>
      <c r="Q52" s="14" t="s">
        <v>13394</v>
      </c>
      <c r="T52" s="96">
        <v>46204</v>
      </c>
      <c r="U52" s="95" t="s">
        <v>1002</v>
      </c>
      <c r="V52" s="4">
        <v>46204.596712962964</v>
      </c>
      <c r="W52" s="96">
        <v>46204</v>
      </c>
      <c r="X52" s="95" t="s">
        <v>1002</v>
      </c>
      <c r="Y52" s="4">
        <v>46204.62300925926</v>
      </c>
      <c r="Z52" s="96">
        <v>46204</v>
      </c>
      <c r="AA52" s="95" t="s">
        <v>2391</v>
      </c>
      <c r="AB52" s="4">
        <v>46204.655729166669</v>
      </c>
      <c r="AC52" s="96">
        <v>46204</v>
      </c>
      <c r="AD52" s="95" t="s">
        <v>2385</v>
      </c>
      <c r="AE52" s="4">
        <v>46204.661226851851</v>
      </c>
      <c r="AF52" s="96"/>
      <c r="AG52" s="95" t="s">
        <v>11317</v>
      </c>
      <c r="AH52" s="4"/>
      <c r="AI52" s="96">
        <v>46204</v>
      </c>
      <c r="AJ52" s="95" t="s">
        <v>1043</v>
      </c>
      <c r="AK52" s="4">
        <v>46204.673217592594</v>
      </c>
      <c r="AL52" s="96">
        <v>46204</v>
      </c>
      <c r="AM52" s="95" t="s">
        <v>1043</v>
      </c>
      <c r="AN52" s="4">
        <v>46204.673321759263</v>
      </c>
      <c r="AO52" s="95" t="s">
        <v>11317</v>
      </c>
      <c r="AP52" s="95" t="s">
        <v>11317</v>
      </c>
      <c r="AQ52" s="95" t="s">
        <v>11317</v>
      </c>
      <c r="AR52" s="95" t="s">
        <v>11317</v>
      </c>
      <c r="AS52" s="95" t="s">
        <v>11317</v>
      </c>
      <c r="AT52" s="95" t="s">
        <v>11317</v>
      </c>
      <c r="AU52" s="96">
        <v>46204</v>
      </c>
      <c r="AV52" s="95" t="s">
        <v>1043</v>
      </c>
      <c r="AW52" s="4">
        <v>46204.689560185187</v>
      </c>
      <c r="AX52" s="95" t="s">
        <v>11317</v>
      </c>
      <c r="AY52" s="95" t="s">
        <v>11317</v>
      </c>
      <c r="AZ52" s="95" t="s">
        <v>11317</v>
      </c>
      <c r="BA52" s="96">
        <v>46204</v>
      </c>
      <c r="BB52" s="95" t="s">
        <v>1008</v>
      </c>
      <c r="BC52" s="4">
        <v>46204.690694444442</v>
      </c>
      <c r="BD52" s="96">
        <v>46205</v>
      </c>
      <c r="BE52" s="95" t="s">
        <v>1009</v>
      </c>
      <c r="BF52" s="4">
        <v>46205.479398148149</v>
      </c>
      <c r="BG52" s="95" t="s">
        <v>11317</v>
      </c>
      <c r="BH52" s="95" t="s">
        <v>11317</v>
      </c>
      <c r="BI52" s="95" t="s">
        <v>11317</v>
      </c>
      <c r="BJ52" s="68" t="s">
        <v>11317</v>
      </c>
      <c r="BK52" t="str">
        <f t="shared" si="1"/>
        <v>Jul</v>
      </c>
      <c r="BL52" t="str">
        <f>VLOOKUP(D52,Sheet1!$A$2:$B$221,2,0)</f>
        <v>East Zone</v>
      </c>
    </row>
    <row r="53" spans="1:64" x14ac:dyDescent="0.35">
      <c r="A53" t="str" cm="1">
        <f t="array" ref="A53:C53">VLOOKUP(D53,Sheet1!$A$2:$E$221,{3,4,5},0)</f>
        <v>Vinay Yadav</v>
      </c>
      <c r="B53" t="str">
        <v>FMF069918</v>
      </c>
      <c r="C53" t="str">
        <v>Sheelendra Pratap Singh</v>
      </c>
      <c r="D53" s="94" t="s">
        <v>229</v>
      </c>
      <c r="E53" s="95">
        <v>69</v>
      </c>
      <c r="F53" s="95" t="s">
        <v>1622</v>
      </c>
      <c r="G53" s="95">
        <v>494296</v>
      </c>
      <c r="H53" s="95" t="s">
        <v>1225</v>
      </c>
      <c r="I53" s="95" t="s">
        <v>1623</v>
      </c>
      <c r="J53" s="95" t="s">
        <v>1568</v>
      </c>
      <c r="K53" s="95" t="s">
        <v>1624</v>
      </c>
      <c r="L53" s="95">
        <v>55000</v>
      </c>
      <c r="M53" s="95" t="s">
        <v>945</v>
      </c>
      <c r="N53" s="95" t="s">
        <v>946</v>
      </c>
      <c r="O53" s="95" t="s">
        <v>1625</v>
      </c>
      <c r="P53" s="95">
        <v>5471239108</v>
      </c>
      <c r="Q53" s="14" t="s">
        <v>13394</v>
      </c>
      <c r="T53" s="96">
        <v>46198</v>
      </c>
      <c r="U53" s="95" t="s">
        <v>1002</v>
      </c>
      <c r="V53" s="4">
        <v>46198.665590277778</v>
      </c>
      <c r="W53" s="96">
        <v>46198</v>
      </c>
      <c r="X53" s="95" t="s">
        <v>1002</v>
      </c>
      <c r="Y53" s="4">
        <v>46198.665902777779</v>
      </c>
      <c r="Z53" s="96">
        <v>46198</v>
      </c>
      <c r="AA53" s="95" t="s">
        <v>933</v>
      </c>
      <c r="AB53" s="4">
        <v>46198.672326388885</v>
      </c>
      <c r="AC53" s="96">
        <v>46198</v>
      </c>
      <c r="AD53" s="95" t="s">
        <v>2385</v>
      </c>
      <c r="AE53" s="4">
        <v>46198.681215277778</v>
      </c>
      <c r="AF53" s="96"/>
      <c r="AG53" s="95" t="s">
        <v>11317</v>
      </c>
      <c r="AH53" s="4"/>
      <c r="AI53" s="96">
        <v>46198</v>
      </c>
      <c r="AJ53" s="95" t="s">
        <v>996</v>
      </c>
      <c r="AK53" s="4">
        <v>46198.737604166665</v>
      </c>
      <c r="AL53" s="96">
        <v>46198</v>
      </c>
      <c r="AM53" s="95" t="s">
        <v>996</v>
      </c>
      <c r="AN53" s="4">
        <v>46198.737719907411</v>
      </c>
      <c r="AO53" s="95" t="s">
        <v>11317</v>
      </c>
      <c r="AP53" s="95" t="s">
        <v>11317</v>
      </c>
      <c r="AQ53" s="95" t="s">
        <v>11317</v>
      </c>
      <c r="AR53" s="95" t="s">
        <v>11317</v>
      </c>
      <c r="AS53" s="95" t="s">
        <v>11317</v>
      </c>
      <c r="AT53" s="95" t="s">
        <v>11317</v>
      </c>
      <c r="AU53" s="96">
        <v>46198</v>
      </c>
      <c r="AV53" s="95" t="s">
        <v>996</v>
      </c>
      <c r="AW53" s="4">
        <v>46198.780659722222</v>
      </c>
      <c r="AX53" s="95" t="s">
        <v>11317</v>
      </c>
      <c r="AY53" s="95" t="s">
        <v>11317</v>
      </c>
      <c r="AZ53" s="95" t="s">
        <v>11317</v>
      </c>
      <c r="BA53" s="96">
        <v>46198</v>
      </c>
      <c r="BB53" s="95" t="s">
        <v>944</v>
      </c>
      <c r="BC53" s="4">
        <v>46198.79724537037</v>
      </c>
      <c r="BD53" s="96"/>
      <c r="BE53" s="95" t="s">
        <v>11317</v>
      </c>
      <c r="BF53" s="4"/>
      <c r="BG53" s="95" t="s">
        <v>11317</v>
      </c>
      <c r="BH53" s="95" t="s">
        <v>11317</v>
      </c>
      <c r="BI53" s="95" t="s">
        <v>11317</v>
      </c>
      <c r="BJ53" s="68" t="s">
        <v>11317</v>
      </c>
      <c r="BK53" t="str">
        <f t="shared" si="1"/>
        <v>Jun</v>
      </c>
      <c r="BL53" t="str">
        <f>VLOOKUP(D53,Sheet1!$A$2:$B$221,2,0)</f>
        <v>East Zone</v>
      </c>
    </row>
    <row r="54" spans="1:64" x14ac:dyDescent="0.35">
      <c r="A54" t="str" cm="1">
        <f t="array" ref="A54:C54">VLOOKUP(D54,Sheet1!$A$2:$E$221,{3,4,5},0)</f>
        <v>Vinay Yadav</v>
      </c>
      <c r="B54" t="str">
        <v>FMF069918</v>
      </c>
      <c r="C54" t="str">
        <v>Sheelendra Pratap Singh</v>
      </c>
      <c r="D54" s="94" t="s">
        <v>229</v>
      </c>
      <c r="E54" s="95">
        <v>69</v>
      </c>
      <c r="F54" s="95" t="s">
        <v>1626</v>
      </c>
      <c r="G54" s="95">
        <v>525180</v>
      </c>
      <c r="H54" s="95" t="s">
        <v>1547</v>
      </c>
      <c r="I54" s="95" t="s">
        <v>1548</v>
      </c>
      <c r="J54" s="95" t="s">
        <v>1568</v>
      </c>
      <c r="K54" s="95" t="s">
        <v>1627</v>
      </c>
      <c r="L54" s="95">
        <v>70000</v>
      </c>
      <c r="M54" s="95" t="s">
        <v>958</v>
      </c>
      <c r="N54" s="95" t="s">
        <v>959</v>
      </c>
      <c r="O54" s="95" t="s">
        <v>1354</v>
      </c>
      <c r="P54" s="95">
        <v>7898654272</v>
      </c>
      <c r="Q54" s="14" t="s">
        <v>13394</v>
      </c>
      <c r="T54" s="96">
        <v>46202</v>
      </c>
      <c r="U54" s="95" t="s">
        <v>1002</v>
      </c>
      <c r="V54" s="4">
        <v>46202.675578703704</v>
      </c>
      <c r="W54" s="96">
        <v>46204</v>
      </c>
      <c r="X54" s="95" t="s">
        <v>1002</v>
      </c>
      <c r="Y54" s="4">
        <v>46204.405601851853</v>
      </c>
      <c r="Z54" s="96">
        <v>46204</v>
      </c>
      <c r="AA54" s="95" t="s">
        <v>2384</v>
      </c>
      <c r="AB54" s="4">
        <v>46204.410312499997</v>
      </c>
      <c r="AC54" s="96">
        <v>46204</v>
      </c>
      <c r="AD54" s="95" t="s">
        <v>2385</v>
      </c>
      <c r="AE54" s="4">
        <v>46204.438391203701</v>
      </c>
      <c r="AF54" s="96"/>
      <c r="AG54" s="95" t="s">
        <v>11317</v>
      </c>
      <c r="AH54" s="4"/>
      <c r="AI54" s="96">
        <v>46204</v>
      </c>
      <c r="AJ54" s="95" t="s">
        <v>1043</v>
      </c>
      <c r="AK54" s="4">
        <v>46204.482870370368</v>
      </c>
      <c r="AL54" s="96">
        <v>46204</v>
      </c>
      <c r="AM54" s="95" t="s">
        <v>1043</v>
      </c>
      <c r="AN54" s="4">
        <v>46204.482986111114</v>
      </c>
      <c r="AO54" s="95" t="s">
        <v>11317</v>
      </c>
      <c r="AP54" s="95" t="s">
        <v>11317</v>
      </c>
      <c r="AQ54" s="95" t="s">
        <v>11317</v>
      </c>
      <c r="AR54" s="95" t="s">
        <v>11317</v>
      </c>
      <c r="AS54" s="95" t="s">
        <v>11317</v>
      </c>
      <c r="AT54" s="95" t="s">
        <v>11317</v>
      </c>
      <c r="AU54" s="96">
        <v>46204</v>
      </c>
      <c r="AV54" s="95" t="s">
        <v>1043</v>
      </c>
      <c r="AW54" s="4">
        <v>46204.490671296298</v>
      </c>
      <c r="AX54" s="95" t="s">
        <v>11317</v>
      </c>
      <c r="AY54" s="95" t="s">
        <v>11317</v>
      </c>
      <c r="AZ54" s="95" t="s">
        <v>11317</v>
      </c>
      <c r="BA54" s="96">
        <v>46204</v>
      </c>
      <c r="BB54" s="95" t="s">
        <v>1008</v>
      </c>
      <c r="BC54" s="4">
        <v>46204.494421296295</v>
      </c>
      <c r="BD54" s="96">
        <v>46204</v>
      </c>
      <c r="BE54" s="95" t="s">
        <v>1009</v>
      </c>
      <c r="BF54" s="4">
        <v>46204.625277777777</v>
      </c>
      <c r="BG54" s="95" t="s">
        <v>11317</v>
      </c>
      <c r="BH54" s="95" t="s">
        <v>11317</v>
      </c>
      <c r="BI54" s="95" t="s">
        <v>11317</v>
      </c>
      <c r="BJ54" s="68" t="s">
        <v>11317</v>
      </c>
      <c r="BK54" t="str">
        <f t="shared" si="1"/>
        <v>Jul</v>
      </c>
      <c r="BL54" t="str">
        <f>VLOOKUP(D54,Sheet1!$A$2:$B$221,2,0)</f>
        <v>East Zone</v>
      </c>
    </row>
    <row r="55" spans="1:64" x14ac:dyDescent="0.35">
      <c r="A55" t="str" cm="1">
        <f t="array" ref="A55:C55">VLOOKUP(D55,Sheet1!$A$2:$E$221,{3,4,5},0)</f>
        <v>Vinay Yadav</v>
      </c>
      <c r="B55" t="str">
        <v>FMF069918</v>
      </c>
      <c r="C55" t="str">
        <v>Sheelendra Pratap Singh</v>
      </c>
      <c r="D55" s="94" t="s">
        <v>229</v>
      </c>
      <c r="E55" s="95">
        <v>69</v>
      </c>
      <c r="F55" s="95" t="s">
        <v>1003</v>
      </c>
      <c r="G55" s="95">
        <v>684777</v>
      </c>
      <c r="H55" s="95" t="s">
        <v>1004</v>
      </c>
      <c r="I55" s="95" t="s">
        <v>1005</v>
      </c>
      <c r="J55" s="95" t="s">
        <v>1568</v>
      </c>
      <c r="K55" s="95" t="s">
        <v>1628</v>
      </c>
      <c r="L55" s="95">
        <v>65000</v>
      </c>
      <c r="M55" s="95" t="s">
        <v>1006</v>
      </c>
      <c r="N55" s="95" t="s">
        <v>1007</v>
      </c>
      <c r="O55" s="95" t="s">
        <v>1629</v>
      </c>
      <c r="P55" s="95">
        <v>5569350705</v>
      </c>
      <c r="Q55" s="14" t="s">
        <v>13394</v>
      </c>
      <c r="T55" s="96">
        <v>46204</v>
      </c>
      <c r="U55" s="95" t="s">
        <v>1002</v>
      </c>
      <c r="V55" s="4">
        <v>46204.51258101852</v>
      </c>
      <c r="W55" s="96">
        <v>46204</v>
      </c>
      <c r="X55" s="95" t="s">
        <v>1002</v>
      </c>
      <c r="Y55" s="4">
        <v>46204.512939814813</v>
      </c>
      <c r="Z55" s="96">
        <v>46204</v>
      </c>
      <c r="AA55" s="95" t="s">
        <v>2384</v>
      </c>
      <c r="AB55" s="4">
        <v>46204.525324074071</v>
      </c>
      <c r="AC55" s="96">
        <v>46204</v>
      </c>
      <c r="AD55" s="95" t="s">
        <v>2385</v>
      </c>
      <c r="AE55" s="4">
        <v>46204.535266203704</v>
      </c>
      <c r="AF55" s="96"/>
      <c r="AG55" s="95" t="s">
        <v>11317</v>
      </c>
      <c r="AH55" s="4"/>
      <c r="AI55" s="96">
        <v>46204</v>
      </c>
      <c r="AJ55" s="95" t="s">
        <v>1043</v>
      </c>
      <c r="AK55" s="4">
        <v>46204.601006944446</v>
      </c>
      <c r="AL55" s="96">
        <v>46204</v>
      </c>
      <c r="AM55" s="95" t="s">
        <v>1043</v>
      </c>
      <c r="AN55" s="4">
        <v>46204.601122685184</v>
      </c>
      <c r="AO55" s="95" t="s">
        <v>11317</v>
      </c>
      <c r="AP55" s="95" t="s">
        <v>11317</v>
      </c>
      <c r="AQ55" s="95" t="s">
        <v>11317</v>
      </c>
      <c r="AR55" s="95" t="s">
        <v>11317</v>
      </c>
      <c r="AS55" s="95" t="s">
        <v>11317</v>
      </c>
      <c r="AT55" s="95" t="s">
        <v>11317</v>
      </c>
      <c r="AU55" s="96">
        <v>46204</v>
      </c>
      <c r="AV55" s="95" t="s">
        <v>1043</v>
      </c>
      <c r="AW55" s="4">
        <v>46204.60696759259</v>
      </c>
      <c r="AX55" s="95" t="s">
        <v>11317</v>
      </c>
      <c r="AY55" s="95" t="s">
        <v>11317</v>
      </c>
      <c r="AZ55" s="95" t="s">
        <v>11317</v>
      </c>
      <c r="BA55" s="96">
        <v>46204</v>
      </c>
      <c r="BB55" s="95" t="s">
        <v>938</v>
      </c>
      <c r="BC55" s="4">
        <v>46204.651643518519</v>
      </c>
      <c r="BD55" s="96">
        <v>46204</v>
      </c>
      <c r="BE55" s="95" t="s">
        <v>1009</v>
      </c>
      <c r="BF55" s="4">
        <v>46204.764456018522</v>
      </c>
      <c r="BG55" s="95" t="s">
        <v>11317</v>
      </c>
      <c r="BH55" s="95" t="s">
        <v>11317</v>
      </c>
      <c r="BI55" s="95" t="s">
        <v>11317</v>
      </c>
      <c r="BJ55" s="68" t="s">
        <v>11317</v>
      </c>
      <c r="BK55" t="str">
        <f t="shared" si="1"/>
        <v>Jul</v>
      </c>
      <c r="BL55" t="str">
        <f>VLOOKUP(D55,Sheet1!$A$2:$B$221,2,0)</f>
        <v>East Zone</v>
      </c>
    </row>
    <row r="56" spans="1:64" x14ac:dyDescent="0.35">
      <c r="A56" t="str" cm="1">
        <f t="array" ref="A56:C56">VLOOKUP(D56,Sheet1!$A$2:$E$221,{3,4,5},0)</f>
        <v>Brijesh Pandey</v>
      </c>
      <c r="B56" t="str">
        <v>FMF066707</v>
      </c>
      <c r="C56" t="str">
        <v>Prince Singh</v>
      </c>
      <c r="D56" s="94" t="s">
        <v>909</v>
      </c>
      <c r="E56" s="95">
        <v>90</v>
      </c>
      <c r="F56" s="95" t="s">
        <v>11336</v>
      </c>
      <c r="G56" s="95">
        <v>566150</v>
      </c>
      <c r="H56" s="95" t="s">
        <v>5046</v>
      </c>
      <c r="I56" s="95" t="s">
        <v>5047</v>
      </c>
      <c r="J56" s="95" t="s">
        <v>1568</v>
      </c>
      <c r="K56" s="95" t="s">
        <v>11337</v>
      </c>
      <c r="L56" s="95">
        <v>77000</v>
      </c>
      <c r="M56" s="95" t="s">
        <v>939</v>
      </c>
      <c r="N56" s="95" t="s">
        <v>940</v>
      </c>
      <c r="O56" s="95" t="s">
        <v>11338</v>
      </c>
      <c r="P56" s="95">
        <v>4294208017</v>
      </c>
      <c r="Q56" s="14" t="s">
        <v>13394</v>
      </c>
      <c r="T56" s="96">
        <v>46210</v>
      </c>
      <c r="U56" s="95" t="s">
        <v>5029</v>
      </c>
      <c r="V56" s="4">
        <v>46210.663229166668</v>
      </c>
      <c r="W56" s="96">
        <v>46210</v>
      </c>
      <c r="X56" s="95" t="s">
        <v>5029</v>
      </c>
      <c r="Y56" s="4">
        <v>46210.673298611109</v>
      </c>
      <c r="Z56" s="96">
        <v>46210</v>
      </c>
      <c r="AA56" s="95" t="s">
        <v>2384</v>
      </c>
      <c r="AB56" s="4">
        <v>46210.687106481484</v>
      </c>
      <c r="AC56" s="96">
        <v>46210</v>
      </c>
      <c r="AD56" s="95" t="s">
        <v>2385</v>
      </c>
      <c r="AE56" s="4">
        <v>46210.696979166663</v>
      </c>
      <c r="AF56" s="96">
        <v>46210</v>
      </c>
      <c r="AG56" s="95" t="s">
        <v>1323</v>
      </c>
      <c r="AH56" s="4">
        <v>46210.840844907405</v>
      </c>
      <c r="AI56" s="96"/>
      <c r="AJ56" s="95" t="s">
        <v>11317</v>
      </c>
      <c r="AK56" s="4"/>
      <c r="AL56" s="96"/>
      <c r="AM56" s="95" t="s">
        <v>11317</v>
      </c>
      <c r="AN56" s="4"/>
      <c r="AO56" s="95" t="s">
        <v>11317</v>
      </c>
      <c r="AP56" s="95" t="s">
        <v>11317</v>
      </c>
      <c r="AQ56" s="95" t="s">
        <v>11317</v>
      </c>
      <c r="AR56" s="95" t="s">
        <v>11317</v>
      </c>
      <c r="AS56" s="95" t="s">
        <v>11317</v>
      </c>
      <c r="AT56" s="95" t="s">
        <v>11317</v>
      </c>
      <c r="AU56" s="96"/>
      <c r="AV56" s="95" t="s">
        <v>11317</v>
      </c>
      <c r="AW56" s="4"/>
      <c r="AX56" s="95" t="s">
        <v>11317</v>
      </c>
      <c r="AY56" s="95" t="s">
        <v>11317</v>
      </c>
      <c r="AZ56" s="95" t="s">
        <v>11317</v>
      </c>
      <c r="BA56" s="96"/>
      <c r="BB56" s="95" t="s">
        <v>11317</v>
      </c>
      <c r="BC56" s="4"/>
      <c r="BD56" s="96"/>
      <c r="BE56" s="95" t="s">
        <v>11317</v>
      </c>
      <c r="BF56" s="4"/>
      <c r="BG56" s="95" t="s">
        <v>11317</v>
      </c>
      <c r="BH56" s="95" t="s">
        <v>11317</v>
      </c>
      <c r="BI56" s="95" t="s">
        <v>11317</v>
      </c>
      <c r="BJ56" s="68" t="s">
        <v>11317</v>
      </c>
      <c r="BK56" t="str">
        <f t="shared" si="1"/>
        <v>Jul</v>
      </c>
      <c r="BL56" t="str">
        <f>VLOOKUP(D56,Sheet1!$A$2:$B$221,2,0)</f>
        <v>East Zone</v>
      </c>
    </row>
    <row r="57" spans="1:64" x14ac:dyDescent="0.35">
      <c r="A57" t="str" cm="1">
        <f t="array" ref="A57:C57">VLOOKUP(D57,Sheet1!$A$2:$E$221,{3,4,5},0)</f>
        <v>Ramesh Kumar 2</v>
      </c>
      <c r="B57" t="str">
        <v>FMF069590</v>
      </c>
      <c r="C57" t="str">
        <v>Pavan Kumar Rai</v>
      </c>
      <c r="D57" s="94" t="s">
        <v>119</v>
      </c>
      <c r="E57" s="95">
        <v>94</v>
      </c>
      <c r="F57" s="95" t="s">
        <v>3175</v>
      </c>
      <c r="G57" s="95">
        <v>154994</v>
      </c>
      <c r="H57" s="95" t="s">
        <v>120</v>
      </c>
      <c r="I57" s="95" t="s">
        <v>3176</v>
      </c>
      <c r="J57" s="95" t="s">
        <v>1568</v>
      </c>
      <c r="K57" s="95" t="s">
        <v>3177</v>
      </c>
      <c r="L57" s="95">
        <v>90000</v>
      </c>
      <c r="M57" s="95" t="s">
        <v>931</v>
      </c>
      <c r="N57" s="95" t="s">
        <v>932</v>
      </c>
      <c r="O57" s="95" t="s">
        <v>3178</v>
      </c>
      <c r="P57" s="95">
        <v>6891088080</v>
      </c>
      <c r="Q57" s="14" t="s">
        <v>13394</v>
      </c>
      <c r="T57" s="96">
        <v>46206</v>
      </c>
      <c r="U57" s="95" t="s">
        <v>1012</v>
      </c>
      <c r="V57" s="4">
        <v>46206.425798611112</v>
      </c>
      <c r="W57" s="96">
        <v>46206</v>
      </c>
      <c r="X57" s="95" t="s">
        <v>1012</v>
      </c>
      <c r="Y57" s="4">
        <v>46206.511388888888</v>
      </c>
      <c r="Z57" s="96">
        <v>46206</v>
      </c>
      <c r="AA57" s="95" t="s">
        <v>2384</v>
      </c>
      <c r="AB57" s="4">
        <v>46206.512997685182</v>
      </c>
      <c r="AC57" s="96">
        <v>46206</v>
      </c>
      <c r="AD57" s="95" t="s">
        <v>2385</v>
      </c>
      <c r="AE57" s="4">
        <v>46206.52175925926</v>
      </c>
      <c r="AF57" s="96"/>
      <c r="AG57" s="95" t="s">
        <v>11317</v>
      </c>
      <c r="AH57" s="4"/>
      <c r="AI57" s="96">
        <v>46206</v>
      </c>
      <c r="AJ57" s="95" t="s">
        <v>1028</v>
      </c>
      <c r="AK57" s="4">
        <v>46206.53597222222</v>
      </c>
      <c r="AL57" s="96">
        <v>46206</v>
      </c>
      <c r="AM57" s="95" t="s">
        <v>1028</v>
      </c>
      <c r="AN57" s="4">
        <v>46206.536041666666</v>
      </c>
      <c r="AO57" s="95" t="s">
        <v>11317</v>
      </c>
      <c r="AP57" s="95" t="s">
        <v>11317</v>
      </c>
      <c r="AQ57" s="95" t="s">
        <v>11317</v>
      </c>
      <c r="AR57" s="95" t="s">
        <v>11317</v>
      </c>
      <c r="AS57" s="95" t="s">
        <v>11317</v>
      </c>
      <c r="AT57" s="95" t="s">
        <v>11317</v>
      </c>
      <c r="AU57" s="96">
        <v>46206</v>
      </c>
      <c r="AV57" s="95" t="s">
        <v>1028</v>
      </c>
      <c r="AW57" s="4">
        <v>46206.577569444446</v>
      </c>
      <c r="AX57" s="95" t="s">
        <v>11317</v>
      </c>
      <c r="AY57" s="95" t="s">
        <v>11317</v>
      </c>
      <c r="AZ57" s="95" t="s">
        <v>11317</v>
      </c>
      <c r="BA57" s="96">
        <v>46206</v>
      </c>
      <c r="BB57" s="95" t="s">
        <v>938</v>
      </c>
      <c r="BC57" s="4">
        <v>46206.623240740744</v>
      </c>
      <c r="BD57" s="96">
        <v>46206</v>
      </c>
      <c r="BE57" s="95" t="s">
        <v>1014</v>
      </c>
      <c r="BF57" s="4">
        <v>46206.694606481484</v>
      </c>
      <c r="BG57" s="95" t="s">
        <v>11317</v>
      </c>
      <c r="BH57" s="95" t="s">
        <v>11317</v>
      </c>
      <c r="BI57" s="95" t="s">
        <v>11317</v>
      </c>
      <c r="BJ57" s="68" t="s">
        <v>11317</v>
      </c>
      <c r="BK57" t="str">
        <f t="shared" si="1"/>
        <v>Jul</v>
      </c>
      <c r="BL57" t="str">
        <f>VLOOKUP(D57,Sheet1!$A$2:$B$221,2,0)</f>
        <v>East Zone</v>
      </c>
    </row>
    <row r="58" spans="1:64" x14ac:dyDescent="0.35">
      <c r="A58" t="str" cm="1">
        <f t="array" ref="A58:C58">VLOOKUP(D58,Sheet1!$A$2:$E$221,{3,4,5},0)</f>
        <v>Ramesh Kumar 2</v>
      </c>
      <c r="B58" t="str">
        <v>FMF069590</v>
      </c>
      <c r="C58" t="str">
        <v>Pavan Kumar Rai</v>
      </c>
      <c r="D58" s="94" t="s">
        <v>119</v>
      </c>
      <c r="E58" s="95">
        <v>94</v>
      </c>
      <c r="F58" s="95" t="s">
        <v>11339</v>
      </c>
      <c r="G58" s="95">
        <v>386780</v>
      </c>
      <c r="H58" s="95" t="s">
        <v>120</v>
      </c>
      <c r="I58" s="95" t="s">
        <v>1634</v>
      </c>
      <c r="J58" s="95" t="s">
        <v>1568</v>
      </c>
      <c r="K58" s="95" t="s">
        <v>11340</v>
      </c>
      <c r="L58" s="95">
        <v>65000</v>
      </c>
      <c r="M58" s="95" t="s">
        <v>1800</v>
      </c>
      <c r="N58" s="95" t="s">
        <v>1801</v>
      </c>
      <c r="O58" s="95" t="s">
        <v>7924</v>
      </c>
      <c r="P58" s="95">
        <v>9114430375</v>
      </c>
      <c r="Q58" s="14" t="s">
        <v>13394</v>
      </c>
      <c r="T58" s="96">
        <v>46210</v>
      </c>
      <c r="U58" s="95" t="s">
        <v>1012</v>
      </c>
      <c r="V58" s="4">
        <v>46210.4216087963</v>
      </c>
      <c r="W58" s="96">
        <v>46210</v>
      </c>
      <c r="X58" s="95" t="s">
        <v>1012</v>
      </c>
      <c r="Y58" s="4">
        <v>46210.46738425926</v>
      </c>
      <c r="Z58" s="96">
        <v>46210</v>
      </c>
      <c r="AA58" s="95" t="s">
        <v>2384</v>
      </c>
      <c r="AB58" s="4">
        <v>46210.483946759261</v>
      </c>
      <c r="AC58" s="96">
        <v>46210</v>
      </c>
      <c r="AD58" s="95" t="s">
        <v>2385</v>
      </c>
      <c r="AE58" s="4">
        <v>46210.494050925925</v>
      </c>
      <c r="AF58" s="96">
        <v>46210</v>
      </c>
      <c r="AG58" s="95" t="s">
        <v>973</v>
      </c>
      <c r="AH58" s="4">
        <v>46210.526944444442</v>
      </c>
      <c r="AI58" s="96"/>
      <c r="AJ58" s="95" t="s">
        <v>11317</v>
      </c>
      <c r="AK58" s="4"/>
      <c r="AL58" s="96"/>
      <c r="AM58" s="95" t="s">
        <v>11317</v>
      </c>
      <c r="AN58" s="4"/>
      <c r="AO58" s="95" t="s">
        <v>11317</v>
      </c>
      <c r="AP58" s="95" t="s">
        <v>11317</v>
      </c>
      <c r="AQ58" s="95" t="s">
        <v>11317</v>
      </c>
      <c r="AR58" s="95" t="s">
        <v>11317</v>
      </c>
      <c r="AS58" s="95" t="s">
        <v>11317</v>
      </c>
      <c r="AT58" s="95" t="s">
        <v>11317</v>
      </c>
      <c r="AU58" s="96"/>
      <c r="AV58" s="95" t="s">
        <v>11317</v>
      </c>
      <c r="AW58" s="4"/>
      <c r="AX58" s="95" t="s">
        <v>11317</v>
      </c>
      <c r="AY58" s="95" t="s">
        <v>11317</v>
      </c>
      <c r="AZ58" s="95" t="s">
        <v>11317</v>
      </c>
      <c r="BA58" s="96"/>
      <c r="BB58" s="95" t="s">
        <v>11317</v>
      </c>
      <c r="BC58" s="4"/>
      <c r="BD58" s="96"/>
      <c r="BE58" s="95" t="s">
        <v>11317</v>
      </c>
      <c r="BF58" s="4"/>
      <c r="BG58" s="95" t="s">
        <v>11317</v>
      </c>
      <c r="BH58" s="95" t="s">
        <v>11317</v>
      </c>
      <c r="BI58" s="95" t="s">
        <v>11317</v>
      </c>
      <c r="BJ58" s="68" t="s">
        <v>11317</v>
      </c>
      <c r="BK58" t="str">
        <f t="shared" si="1"/>
        <v>Jul</v>
      </c>
      <c r="BL58" t="str">
        <f>VLOOKUP(D58,Sheet1!$A$2:$B$221,2,0)</f>
        <v>East Zone</v>
      </c>
    </row>
    <row r="59" spans="1:64" x14ac:dyDescent="0.35">
      <c r="A59" t="str" cm="1">
        <f t="array" ref="A59:C59">VLOOKUP(D59,Sheet1!$A$2:$E$221,{3,4,5},0)</f>
        <v>Ramesh Kumar 2</v>
      </c>
      <c r="B59" t="str">
        <v>FMF069590</v>
      </c>
      <c r="C59" t="str">
        <v>Pavan Kumar Rai</v>
      </c>
      <c r="D59" s="94" t="s">
        <v>119</v>
      </c>
      <c r="E59" s="95">
        <v>94</v>
      </c>
      <c r="F59" s="95" t="s">
        <v>1630</v>
      </c>
      <c r="G59" s="95">
        <v>483932</v>
      </c>
      <c r="H59" s="95" t="s">
        <v>114</v>
      </c>
      <c r="I59" s="95" t="s">
        <v>1013</v>
      </c>
      <c r="J59" s="95" t="s">
        <v>1568</v>
      </c>
      <c r="K59" s="95" t="s">
        <v>1631</v>
      </c>
      <c r="L59" s="95">
        <v>60000</v>
      </c>
      <c r="M59" s="95" t="s">
        <v>982</v>
      </c>
      <c r="N59" s="95" t="s">
        <v>983</v>
      </c>
      <c r="O59" s="95" t="s">
        <v>1632</v>
      </c>
      <c r="P59" s="95">
        <v>8203589037</v>
      </c>
      <c r="Q59" s="14" t="s">
        <v>13394</v>
      </c>
      <c r="T59" s="96">
        <v>46203</v>
      </c>
      <c r="U59" s="95" t="s">
        <v>1012</v>
      </c>
      <c r="V59" s="4">
        <v>46203.421898148146</v>
      </c>
      <c r="W59" s="96">
        <v>46203</v>
      </c>
      <c r="X59" s="95" t="s">
        <v>1012</v>
      </c>
      <c r="Y59" s="4">
        <v>46203.462314814817</v>
      </c>
      <c r="Z59" s="96">
        <v>46203</v>
      </c>
      <c r="AA59" s="95" t="s">
        <v>2384</v>
      </c>
      <c r="AB59" s="4">
        <v>46203.479444444441</v>
      </c>
      <c r="AC59" s="96">
        <v>46203</v>
      </c>
      <c r="AD59" s="95" t="s">
        <v>2387</v>
      </c>
      <c r="AE59" s="4">
        <v>46203.484803240739</v>
      </c>
      <c r="AF59" s="96"/>
      <c r="AG59" s="95" t="s">
        <v>11317</v>
      </c>
      <c r="AH59" s="4"/>
      <c r="AI59" s="96">
        <v>46203</v>
      </c>
      <c r="AJ59" s="95" t="s">
        <v>972</v>
      </c>
      <c r="AK59" s="4">
        <v>46203.490277777775</v>
      </c>
      <c r="AL59" s="96">
        <v>46203</v>
      </c>
      <c r="AM59" s="95" t="s">
        <v>972</v>
      </c>
      <c r="AN59" s="4">
        <v>46203.490358796298</v>
      </c>
      <c r="AO59" s="95" t="s">
        <v>11317</v>
      </c>
      <c r="AP59" s="95" t="s">
        <v>11317</v>
      </c>
      <c r="AQ59" s="95" t="s">
        <v>11317</v>
      </c>
      <c r="AR59" s="95" t="s">
        <v>11317</v>
      </c>
      <c r="AS59" s="95" t="s">
        <v>11317</v>
      </c>
      <c r="AT59" s="95" t="s">
        <v>11317</v>
      </c>
      <c r="AU59" s="96">
        <v>46203</v>
      </c>
      <c r="AV59" s="95" t="s">
        <v>972</v>
      </c>
      <c r="AW59" s="4">
        <v>46203.495497685188</v>
      </c>
      <c r="AX59" s="95" t="s">
        <v>11317</v>
      </c>
      <c r="AY59" s="95" t="s">
        <v>11317</v>
      </c>
      <c r="AZ59" s="95" t="s">
        <v>11317</v>
      </c>
      <c r="BA59" s="96">
        <v>46203</v>
      </c>
      <c r="BB59" s="95" t="s">
        <v>944</v>
      </c>
      <c r="BC59" s="4">
        <v>46203.528333333335</v>
      </c>
      <c r="BD59" s="96"/>
      <c r="BE59" s="95" t="s">
        <v>11317</v>
      </c>
      <c r="BF59" s="4"/>
      <c r="BG59" s="95" t="s">
        <v>11317</v>
      </c>
      <c r="BH59" s="95" t="s">
        <v>11317</v>
      </c>
      <c r="BI59" s="95" t="s">
        <v>11317</v>
      </c>
      <c r="BJ59" s="68" t="s">
        <v>11317</v>
      </c>
      <c r="BK59" t="str">
        <f t="shared" si="1"/>
        <v>Jun</v>
      </c>
      <c r="BL59" t="str">
        <f>VLOOKUP(D59,Sheet1!$A$2:$B$221,2,0)</f>
        <v>East Zone</v>
      </c>
    </row>
    <row r="60" spans="1:64" x14ac:dyDescent="0.35">
      <c r="A60" t="str" cm="1">
        <f t="array" ref="A60:C60">VLOOKUP(D60,Sheet1!$A$2:$E$221,{3,4,5},0)</f>
        <v>Ramesh Kumar 2</v>
      </c>
      <c r="B60" t="str">
        <v>FMF069590</v>
      </c>
      <c r="C60" t="str">
        <v>Pavan Kumar Rai</v>
      </c>
      <c r="D60" s="94" t="s">
        <v>119</v>
      </c>
      <c r="E60" s="95">
        <v>94</v>
      </c>
      <c r="F60" s="95" t="s">
        <v>1633</v>
      </c>
      <c r="G60" s="95">
        <v>761252</v>
      </c>
      <c r="H60" s="95" t="s">
        <v>120</v>
      </c>
      <c r="I60" s="95" t="s">
        <v>1634</v>
      </c>
      <c r="J60" s="95" t="s">
        <v>1568</v>
      </c>
      <c r="K60" s="95" t="s">
        <v>2479</v>
      </c>
      <c r="L60" s="95">
        <v>77000</v>
      </c>
      <c r="M60" s="95" t="s">
        <v>939</v>
      </c>
      <c r="N60" s="95" t="s">
        <v>940</v>
      </c>
      <c r="O60" s="95" t="s">
        <v>1635</v>
      </c>
      <c r="P60" s="95">
        <v>6999971785</v>
      </c>
      <c r="Q60" s="14" t="s">
        <v>13394</v>
      </c>
      <c r="T60" s="96">
        <v>46205</v>
      </c>
      <c r="U60" s="95" t="s">
        <v>1012</v>
      </c>
      <c r="V60" s="4">
        <v>46205.62431712963</v>
      </c>
      <c r="W60" s="96">
        <v>46205</v>
      </c>
      <c r="X60" s="95" t="s">
        <v>1012</v>
      </c>
      <c r="Y60" s="4">
        <v>46205.647245370368</v>
      </c>
      <c r="Z60" s="96">
        <v>46205</v>
      </c>
      <c r="AA60" s="95" t="s">
        <v>2384</v>
      </c>
      <c r="AB60" s="4">
        <v>46205.655370370368</v>
      </c>
      <c r="AC60" s="96">
        <v>46205</v>
      </c>
      <c r="AD60" s="95" t="s">
        <v>2385</v>
      </c>
      <c r="AE60" s="4">
        <v>46205.662465277775</v>
      </c>
      <c r="AF60" s="96"/>
      <c r="AG60" s="95" t="s">
        <v>11317</v>
      </c>
      <c r="AH60" s="4"/>
      <c r="AI60" s="96">
        <v>46205</v>
      </c>
      <c r="AJ60" s="95" t="s">
        <v>972</v>
      </c>
      <c r="AK60" s="4">
        <v>46205.673356481479</v>
      </c>
      <c r="AL60" s="96">
        <v>46205</v>
      </c>
      <c r="AM60" s="95" t="s">
        <v>972</v>
      </c>
      <c r="AN60" s="4">
        <v>46205.673472222225</v>
      </c>
      <c r="AO60" s="95" t="s">
        <v>11317</v>
      </c>
      <c r="AP60" s="95" t="s">
        <v>11317</v>
      </c>
      <c r="AQ60" s="95" t="s">
        <v>11317</v>
      </c>
      <c r="AR60" s="95" t="s">
        <v>11317</v>
      </c>
      <c r="AS60" s="95" t="s">
        <v>11317</v>
      </c>
      <c r="AT60" s="95" t="s">
        <v>11317</v>
      </c>
      <c r="AU60" s="96">
        <v>46205</v>
      </c>
      <c r="AV60" s="95" t="s">
        <v>972</v>
      </c>
      <c r="AW60" s="4">
        <v>46205.694652777776</v>
      </c>
      <c r="AX60" s="95" t="s">
        <v>11317</v>
      </c>
      <c r="AY60" s="95" t="s">
        <v>11317</v>
      </c>
      <c r="AZ60" s="95" t="s">
        <v>11317</v>
      </c>
      <c r="BA60" s="96">
        <v>46205</v>
      </c>
      <c r="BB60" s="95" t="s">
        <v>938</v>
      </c>
      <c r="BC60" s="4">
        <v>46205.69667824074</v>
      </c>
      <c r="BD60" s="96">
        <v>46205</v>
      </c>
      <c r="BE60" s="95" t="s">
        <v>1014</v>
      </c>
      <c r="BF60" s="4">
        <v>46205.802905092591</v>
      </c>
      <c r="BG60" s="95" t="s">
        <v>11317</v>
      </c>
      <c r="BH60" s="95" t="s">
        <v>11317</v>
      </c>
      <c r="BI60" s="95" t="s">
        <v>11317</v>
      </c>
      <c r="BJ60" s="68" t="s">
        <v>11317</v>
      </c>
      <c r="BK60" t="str">
        <f t="shared" si="1"/>
        <v>Jul</v>
      </c>
      <c r="BL60" t="str">
        <f>VLOOKUP(D60,Sheet1!$A$2:$B$221,2,0)</f>
        <v>East Zone</v>
      </c>
    </row>
    <row r="61" spans="1:64" x14ac:dyDescent="0.35">
      <c r="A61" t="str" cm="1">
        <f t="array" ref="A61:C61">VLOOKUP(D61,Sheet1!$A$2:$E$221,{3,4,5},0)</f>
        <v>Ravi Kumar</v>
      </c>
      <c r="B61" t="str">
        <v>FMF064285</v>
      </c>
      <c r="C61" t="str">
        <v>Pavan Kumar Rai</v>
      </c>
      <c r="D61" s="94" t="s">
        <v>691</v>
      </c>
      <c r="E61" s="95">
        <v>96</v>
      </c>
      <c r="F61" s="95" t="s">
        <v>3179</v>
      </c>
      <c r="G61" s="95">
        <v>26830</v>
      </c>
      <c r="H61" s="95" t="s">
        <v>2990</v>
      </c>
      <c r="I61" s="95" t="s">
        <v>2991</v>
      </c>
      <c r="J61" s="95" t="s">
        <v>1568</v>
      </c>
      <c r="K61" s="95" t="s">
        <v>3180</v>
      </c>
      <c r="L61" s="95">
        <v>77000</v>
      </c>
      <c r="M61" s="95" t="s">
        <v>939</v>
      </c>
      <c r="N61" s="95" t="s">
        <v>940</v>
      </c>
      <c r="O61" s="95" t="s">
        <v>2299</v>
      </c>
      <c r="P61" s="95">
        <v>9112245398</v>
      </c>
      <c r="Q61" s="14" t="s">
        <v>13394</v>
      </c>
      <c r="T61" s="96">
        <v>46206</v>
      </c>
      <c r="U61" s="95" t="s">
        <v>1018</v>
      </c>
      <c r="V61" s="4">
        <v>46206.476990740739</v>
      </c>
      <c r="W61" s="96">
        <v>46206</v>
      </c>
      <c r="X61" s="95" t="s">
        <v>1018</v>
      </c>
      <c r="Y61" s="4">
        <v>46206.528460648151</v>
      </c>
      <c r="Z61" s="96">
        <v>46206</v>
      </c>
      <c r="AA61" s="95" t="s">
        <v>2384</v>
      </c>
      <c r="AB61" s="4">
        <v>46206.538703703707</v>
      </c>
      <c r="AC61" s="96">
        <v>46206</v>
      </c>
      <c r="AD61" s="95" t="s">
        <v>2385</v>
      </c>
      <c r="AE61" s="4">
        <v>46206.548530092594</v>
      </c>
      <c r="AF61" s="96">
        <v>46206</v>
      </c>
      <c r="AG61" s="95" t="s">
        <v>972</v>
      </c>
      <c r="AH61" s="4">
        <v>46206.581354166665</v>
      </c>
      <c r="AI61" s="96">
        <v>46206</v>
      </c>
      <c r="AJ61" s="95" t="s">
        <v>955</v>
      </c>
      <c r="AK61" s="4">
        <v>46206.675381944442</v>
      </c>
      <c r="AL61" s="96">
        <v>46206</v>
      </c>
      <c r="AM61" s="95" t="s">
        <v>955</v>
      </c>
      <c r="AN61" s="4">
        <v>46206.675462962965</v>
      </c>
      <c r="AO61" s="95" t="s">
        <v>11317</v>
      </c>
      <c r="AP61" s="95" t="s">
        <v>11317</v>
      </c>
      <c r="AQ61" s="95" t="s">
        <v>11317</v>
      </c>
      <c r="AR61" s="95" t="s">
        <v>11317</v>
      </c>
      <c r="AS61" s="95" t="s">
        <v>11317</v>
      </c>
      <c r="AT61" s="95" t="s">
        <v>11317</v>
      </c>
      <c r="AU61" s="96">
        <v>46206</v>
      </c>
      <c r="AV61" s="95" t="s">
        <v>955</v>
      </c>
      <c r="AW61" s="4">
        <v>46206.682245370372</v>
      </c>
      <c r="AX61" s="95" t="s">
        <v>11317</v>
      </c>
      <c r="AY61" s="95" t="s">
        <v>11317</v>
      </c>
      <c r="AZ61" s="95" t="s">
        <v>11317</v>
      </c>
      <c r="BA61" s="96">
        <v>46206</v>
      </c>
      <c r="BB61" s="95" t="s">
        <v>944</v>
      </c>
      <c r="BC61" s="4">
        <v>46206.691157407404</v>
      </c>
      <c r="BD61" s="96">
        <v>46206</v>
      </c>
      <c r="BE61" s="95" t="s">
        <v>1019</v>
      </c>
      <c r="BF61" s="4">
        <v>46206.778275462966</v>
      </c>
      <c r="BG61" s="95" t="s">
        <v>11317</v>
      </c>
      <c r="BH61" s="95" t="s">
        <v>11317</v>
      </c>
      <c r="BI61" s="95" t="s">
        <v>11317</v>
      </c>
      <c r="BJ61" s="68" t="s">
        <v>11317</v>
      </c>
      <c r="BK61" t="str">
        <f t="shared" si="1"/>
        <v>Jul</v>
      </c>
      <c r="BL61" t="str">
        <f>VLOOKUP(D61,Sheet1!$A$2:$B$221,2,0)</f>
        <v>East Zone</v>
      </c>
    </row>
    <row r="62" spans="1:64" x14ac:dyDescent="0.35">
      <c r="A62" t="str" cm="1">
        <f t="array" ref="A62:C62">VLOOKUP(D62,Sheet1!$A$2:$E$221,{3,4,5},0)</f>
        <v>Ravi Kumar</v>
      </c>
      <c r="B62" t="str">
        <v>FMF064285</v>
      </c>
      <c r="C62" t="str">
        <v>Pavan Kumar Rai</v>
      </c>
      <c r="D62" s="94" t="s">
        <v>691</v>
      </c>
      <c r="E62" s="95">
        <v>96</v>
      </c>
      <c r="F62" s="95" t="s">
        <v>1015</v>
      </c>
      <c r="G62" s="95">
        <v>68344</v>
      </c>
      <c r="H62" s="95" t="s">
        <v>121</v>
      </c>
      <c r="I62" s="95" t="s">
        <v>1016</v>
      </c>
      <c r="J62" s="95" t="s">
        <v>1568</v>
      </c>
      <c r="K62" s="95" t="s">
        <v>1636</v>
      </c>
      <c r="L62" s="95">
        <v>45000</v>
      </c>
      <c r="M62" s="95" t="s">
        <v>1637</v>
      </c>
      <c r="N62" s="95" t="s">
        <v>1638</v>
      </c>
      <c r="O62" s="95" t="s">
        <v>1639</v>
      </c>
      <c r="P62" s="95">
        <v>4046602616</v>
      </c>
      <c r="Q62" s="14" t="s">
        <v>13394</v>
      </c>
      <c r="T62" s="96">
        <v>46196</v>
      </c>
      <c r="U62" s="95" t="s">
        <v>1018</v>
      </c>
      <c r="V62" s="4">
        <v>46196.654224537036</v>
      </c>
      <c r="W62" s="96">
        <v>46196</v>
      </c>
      <c r="X62" s="95" t="s">
        <v>1018</v>
      </c>
      <c r="Y62" s="4">
        <v>46196.663807870369</v>
      </c>
      <c r="Z62" s="96">
        <v>46196</v>
      </c>
      <c r="AA62" s="95" t="s">
        <v>933</v>
      </c>
      <c r="AB62" s="4">
        <v>46196.670520833337</v>
      </c>
      <c r="AC62" s="96">
        <v>46196</v>
      </c>
      <c r="AD62" s="95" t="s">
        <v>2385</v>
      </c>
      <c r="AE62" s="4">
        <v>46196.691180555557</v>
      </c>
      <c r="AF62" s="96"/>
      <c r="AG62" s="95" t="s">
        <v>11317</v>
      </c>
      <c r="AH62" s="4"/>
      <c r="AI62" s="96">
        <v>46196</v>
      </c>
      <c r="AJ62" s="95" t="s">
        <v>955</v>
      </c>
      <c r="AK62" s="4">
        <v>46196.70648148148</v>
      </c>
      <c r="AL62" s="96">
        <v>46196</v>
      </c>
      <c r="AM62" s="95" t="s">
        <v>955</v>
      </c>
      <c r="AN62" s="4">
        <v>46196.706689814811</v>
      </c>
      <c r="AO62" s="95" t="s">
        <v>11317</v>
      </c>
      <c r="AP62" s="95" t="s">
        <v>11317</v>
      </c>
      <c r="AQ62" s="95" t="s">
        <v>11317</v>
      </c>
      <c r="AR62" s="95" t="s">
        <v>11317</v>
      </c>
      <c r="AS62" s="95" t="s">
        <v>11317</v>
      </c>
      <c r="AT62" s="95" t="s">
        <v>11317</v>
      </c>
      <c r="AU62" s="96">
        <v>46196</v>
      </c>
      <c r="AV62" s="95" t="s">
        <v>955</v>
      </c>
      <c r="AW62" s="4">
        <v>46196.721597222226</v>
      </c>
      <c r="AX62" s="95" t="s">
        <v>11317</v>
      </c>
      <c r="AY62" s="95" t="s">
        <v>11317</v>
      </c>
      <c r="AZ62" s="95" t="s">
        <v>11317</v>
      </c>
      <c r="BA62" s="96">
        <v>46196</v>
      </c>
      <c r="BB62" s="95" t="s">
        <v>957</v>
      </c>
      <c r="BC62" s="4">
        <v>46196.733402777776</v>
      </c>
      <c r="BD62" s="96"/>
      <c r="BE62" s="95" t="s">
        <v>11317</v>
      </c>
      <c r="BF62" s="4"/>
      <c r="BG62" s="95" t="s">
        <v>11317</v>
      </c>
      <c r="BH62" s="95" t="s">
        <v>11317</v>
      </c>
      <c r="BI62" s="95" t="s">
        <v>11317</v>
      </c>
      <c r="BJ62" s="68" t="s">
        <v>11317</v>
      </c>
      <c r="BK62" t="str">
        <f t="shared" si="1"/>
        <v>Jun</v>
      </c>
      <c r="BL62" t="str">
        <f>VLOOKUP(D62,Sheet1!$A$2:$B$221,2,0)</f>
        <v>East Zone</v>
      </c>
    </row>
    <row r="63" spans="1:64" x14ac:dyDescent="0.35">
      <c r="A63" t="str" cm="1">
        <f t="array" ref="A63:C63">VLOOKUP(D63,Sheet1!$A$2:$E$221,{3,4,5},0)</f>
        <v>Ravi Kumar</v>
      </c>
      <c r="B63" t="str">
        <v>FMF064285</v>
      </c>
      <c r="C63" t="str">
        <v>Pavan Kumar Rai</v>
      </c>
      <c r="D63" s="94" t="s">
        <v>691</v>
      </c>
      <c r="E63" s="95">
        <v>96</v>
      </c>
      <c r="F63" s="95" t="s">
        <v>1640</v>
      </c>
      <c r="G63" s="95">
        <v>218568</v>
      </c>
      <c r="H63" s="95" t="s">
        <v>822</v>
      </c>
      <c r="I63" s="95" t="s">
        <v>1641</v>
      </c>
      <c r="J63" s="95" t="s">
        <v>1568</v>
      </c>
      <c r="K63" s="95" t="s">
        <v>1642</v>
      </c>
      <c r="L63" s="95">
        <v>90000</v>
      </c>
      <c r="M63" s="95" t="s">
        <v>931</v>
      </c>
      <c r="N63" s="95" t="s">
        <v>932</v>
      </c>
      <c r="O63" s="95" t="s">
        <v>1643</v>
      </c>
      <c r="P63" s="95">
        <v>4635478449</v>
      </c>
      <c r="Q63" s="14" t="s">
        <v>13394</v>
      </c>
      <c r="T63" s="96">
        <v>46204</v>
      </c>
      <c r="U63" s="95" t="s">
        <v>1018</v>
      </c>
      <c r="V63" s="4">
        <v>46204.700798611113</v>
      </c>
      <c r="W63" s="96">
        <v>46204</v>
      </c>
      <c r="X63" s="95" t="s">
        <v>1018</v>
      </c>
      <c r="Y63" s="4">
        <v>46204.706412037034</v>
      </c>
      <c r="Z63" s="96">
        <v>46204</v>
      </c>
      <c r="AA63" s="95" t="s">
        <v>2384</v>
      </c>
      <c r="AB63" s="4">
        <v>46204.712083333332</v>
      </c>
      <c r="AC63" s="96">
        <v>46204</v>
      </c>
      <c r="AD63" s="95" t="s">
        <v>2385</v>
      </c>
      <c r="AE63" s="4">
        <v>46204.723240740743</v>
      </c>
      <c r="AF63" s="96"/>
      <c r="AG63" s="95" t="s">
        <v>11317</v>
      </c>
      <c r="AH63" s="4"/>
      <c r="AI63" s="96">
        <v>46204</v>
      </c>
      <c r="AJ63" s="95" t="s">
        <v>942</v>
      </c>
      <c r="AK63" s="4">
        <v>46204.75613425926</v>
      </c>
      <c r="AL63" s="96">
        <v>46204</v>
      </c>
      <c r="AM63" s="95" t="s">
        <v>942</v>
      </c>
      <c r="AN63" s="4">
        <v>46204.756793981483</v>
      </c>
      <c r="AO63" s="95" t="s">
        <v>11317</v>
      </c>
      <c r="AP63" s="95" t="s">
        <v>11317</v>
      </c>
      <c r="AQ63" s="95" t="s">
        <v>11317</v>
      </c>
      <c r="AR63" s="95" t="s">
        <v>11317</v>
      </c>
      <c r="AS63" s="95" t="s">
        <v>11317</v>
      </c>
      <c r="AT63" s="95" t="s">
        <v>11317</v>
      </c>
      <c r="AU63" s="96">
        <v>46204</v>
      </c>
      <c r="AV63" s="95" t="s">
        <v>942</v>
      </c>
      <c r="AW63" s="4">
        <v>46204.762164351851</v>
      </c>
      <c r="AX63" s="95" t="s">
        <v>11317</v>
      </c>
      <c r="AY63" s="95" t="s">
        <v>11317</v>
      </c>
      <c r="AZ63" s="95" t="s">
        <v>11317</v>
      </c>
      <c r="BA63" s="96">
        <v>46204</v>
      </c>
      <c r="BB63" s="95" t="s">
        <v>957</v>
      </c>
      <c r="BC63" s="4">
        <v>46204.774236111109</v>
      </c>
      <c r="BD63" s="96">
        <v>46204</v>
      </c>
      <c r="BE63" s="95" t="s">
        <v>1019</v>
      </c>
      <c r="BF63" s="4">
        <v>46204.882847222223</v>
      </c>
      <c r="BG63" s="95" t="s">
        <v>11317</v>
      </c>
      <c r="BH63" s="95" t="s">
        <v>11317</v>
      </c>
      <c r="BI63" s="95" t="s">
        <v>11317</v>
      </c>
      <c r="BJ63" s="68" t="s">
        <v>11317</v>
      </c>
      <c r="BK63" t="str">
        <f t="shared" si="1"/>
        <v>Jul</v>
      </c>
      <c r="BL63" t="str">
        <f>VLOOKUP(D63,Sheet1!$A$2:$B$221,2,0)</f>
        <v>East Zone</v>
      </c>
    </row>
    <row r="64" spans="1:64" x14ac:dyDescent="0.35">
      <c r="A64" t="str" cm="1">
        <f t="array" ref="A64:C64">VLOOKUP(D64,Sheet1!$A$2:$E$221,{3,4,5},0)</f>
        <v>Ravi Kumar</v>
      </c>
      <c r="B64" t="str">
        <v>FMF064285</v>
      </c>
      <c r="C64" t="str">
        <v>Pavan Kumar Rai</v>
      </c>
      <c r="D64" s="94" t="s">
        <v>691</v>
      </c>
      <c r="E64" s="95">
        <v>96</v>
      </c>
      <c r="F64" s="95" t="s">
        <v>1644</v>
      </c>
      <c r="G64" s="95">
        <v>328542</v>
      </c>
      <c r="H64" s="95" t="s">
        <v>121</v>
      </c>
      <c r="I64" s="95" t="s">
        <v>1016</v>
      </c>
      <c r="J64" s="95" t="s">
        <v>1568</v>
      </c>
      <c r="K64" s="95" t="s">
        <v>1645</v>
      </c>
      <c r="L64" s="95">
        <v>77000</v>
      </c>
      <c r="M64" s="95" t="s">
        <v>939</v>
      </c>
      <c r="N64" s="95" t="s">
        <v>940</v>
      </c>
      <c r="O64" s="95" t="s">
        <v>1182</v>
      </c>
      <c r="P64" s="95">
        <v>4149769867</v>
      </c>
      <c r="Q64" s="14" t="s">
        <v>13394</v>
      </c>
      <c r="T64" s="96">
        <v>46196</v>
      </c>
      <c r="U64" s="95" t="s">
        <v>1018</v>
      </c>
      <c r="V64" s="4">
        <v>46196.479791666665</v>
      </c>
      <c r="W64" s="96">
        <v>46196</v>
      </c>
      <c r="X64" s="95" t="s">
        <v>1018</v>
      </c>
      <c r="Y64" s="4">
        <v>46196.497175925928</v>
      </c>
      <c r="Z64" s="96">
        <v>46196</v>
      </c>
      <c r="AA64" s="95" t="s">
        <v>933</v>
      </c>
      <c r="AB64" s="4">
        <v>46196.505856481483</v>
      </c>
      <c r="AC64" s="96">
        <v>46196</v>
      </c>
      <c r="AD64" s="95" t="s">
        <v>2385</v>
      </c>
      <c r="AE64" s="4">
        <v>46196.52034722222</v>
      </c>
      <c r="AF64" s="96">
        <v>46196</v>
      </c>
      <c r="AG64" s="95" t="s">
        <v>972</v>
      </c>
      <c r="AH64" s="4">
        <v>46196.601030092592</v>
      </c>
      <c r="AI64" s="96">
        <v>46196</v>
      </c>
      <c r="AJ64" s="95" t="s">
        <v>955</v>
      </c>
      <c r="AK64" s="4">
        <v>46196.658472222225</v>
      </c>
      <c r="AL64" s="96">
        <v>46196</v>
      </c>
      <c r="AM64" s="95" t="s">
        <v>955</v>
      </c>
      <c r="AN64" s="4">
        <v>46196.658553240741</v>
      </c>
      <c r="AO64" s="95" t="s">
        <v>11317</v>
      </c>
      <c r="AP64" s="95" t="s">
        <v>11317</v>
      </c>
      <c r="AQ64" s="95" t="s">
        <v>11317</v>
      </c>
      <c r="AR64" s="95" t="s">
        <v>11317</v>
      </c>
      <c r="AS64" s="95" t="s">
        <v>11317</v>
      </c>
      <c r="AT64" s="95" t="s">
        <v>11317</v>
      </c>
      <c r="AU64" s="96">
        <v>46196</v>
      </c>
      <c r="AV64" s="95" t="s">
        <v>955</v>
      </c>
      <c r="AW64" s="4">
        <v>46196.661539351851</v>
      </c>
      <c r="AX64" s="95" t="s">
        <v>11317</v>
      </c>
      <c r="AY64" s="95" t="s">
        <v>11317</v>
      </c>
      <c r="AZ64" s="95" t="s">
        <v>11317</v>
      </c>
      <c r="BA64" s="96">
        <v>46196</v>
      </c>
      <c r="BB64" s="95" t="s">
        <v>944</v>
      </c>
      <c r="BC64" s="4">
        <v>46196.671724537038</v>
      </c>
      <c r="BD64" s="96"/>
      <c r="BE64" s="95" t="s">
        <v>11317</v>
      </c>
      <c r="BF64" s="4"/>
      <c r="BG64" s="95" t="s">
        <v>11317</v>
      </c>
      <c r="BH64" s="95" t="s">
        <v>11317</v>
      </c>
      <c r="BI64" s="95" t="s">
        <v>11317</v>
      </c>
      <c r="BJ64" s="68" t="s">
        <v>11317</v>
      </c>
      <c r="BK64" t="str">
        <f t="shared" si="1"/>
        <v>Jun</v>
      </c>
      <c r="BL64" t="str">
        <f>VLOOKUP(D64,Sheet1!$A$2:$B$221,2,0)</f>
        <v>East Zone</v>
      </c>
    </row>
    <row r="65" spans="1:64" x14ac:dyDescent="0.35">
      <c r="A65" t="str" cm="1">
        <f t="array" ref="A65:C65">VLOOKUP(D65,Sheet1!$A$2:$E$221,{3,4,5},0)</f>
        <v>Ravi Kumar</v>
      </c>
      <c r="B65" t="str">
        <v>FMF064285</v>
      </c>
      <c r="C65" t="str">
        <v>Pavan Kumar Rai</v>
      </c>
      <c r="D65" s="94" t="s">
        <v>691</v>
      </c>
      <c r="E65" s="95">
        <v>96</v>
      </c>
      <c r="F65" s="95" t="s">
        <v>1646</v>
      </c>
      <c r="G65" s="95">
        <v>772031</v>
      </c>
      <c r="H65" s="95" t="s">
        <v>1021</v>
      </c>
      <c r="I65" s="95" t="s">
        <v>1022</v>
      </c>
      <c r="J65" s="95" t="s">
        <v>1568</v>
      </c>
      <c r="K65" s="95" t="s">
        <v>9451</v>
      </c>
      <c r="L65" s="95">
        <v>77000</v>
      </c>
      <c r="M65" s="95" t="s">
        <v>939</v>
      </c>
      <c r="N65" s="95" t="s">
        <v>940</v>
      </c>
      <c r="O65" s="95" t="s">
        <v>5178</v>
      </c>
      <c r="P65" s="95">
        <v>1243312282</v>
      </c>
      <c r="Q65" s="14" t="s">
        <v>13394</v>
      </c>
      <c r="T65" s="96">
        <v>46209</v>
      </c>
      <c r="U65" s="95" t="s">
        <v>1018</v>
      </c>
      <c r="V65" s="4">
        <v>46209.629502314812</v>
      </c>
      <c r="W65" s="96">
        <v>46209</v>
      </c>
      <c r="X65" s="95" t="s">
        <v>1018</v>
      </c>
      <c r="Y65" s="4">
        <v>46209.636481481481</v>
      </c>
      <c r="Z65" s="96">
        <v>46209</v>
      </c>
      <c r="AA65" s="95" t="s">
        <v>2384</v>
      </c>
      <c r="AB65" s="4">
        <v>46209.650324074071</v>
      </c>
      <c r="AC65" s="96">
        <v>46209</v>
      </c>
      <c r="AD65" s="95" t="s">
        <v>2385</v>
      </c>
      <c r="AE65" s="4">
        <v>46209.660034722219</v>
      </c>
      <c r="AF65" s="96"/>
      <c r="AG65" s="95" t="s">
        <v>11317</v>
      </c>
      <c r="AH65" s="4"/>
      <c r="AI65" s="96">
        <v>46209</v>
      </c>
      <c r="AJ65" s="95" t="s">
        <v>937</v>
      </c>
      <c r="AK65" s="4">
        <v>46209.70107638889</v>
      </c>
      <c r="AL65" s="96">
        <v>46209</v>
      </c>
      <c r="AM65" s="95" t="s">
        <v>937</v>
      </c>
      <c r="AN65" s="4">
        <v>46209.701145833336</v>
      </c>
      <c r="AO65" s="95" t="s">
        <v>11317</v>
      </c>
      <c r="AP65" s="95" t="s">
        <v>11317</v>
      </c>
      <c r="AQ65" s="95" t="s">
        <v>11317</v>
      </c>
      <c r="AR65" s="95" t="s">
        <v>11317</v>
      </c>
      <c r="AS65" s="95" t="s">
        <v>11317</v>
      </c>
      <c r="AT65" s="95" t="s">
        <v>11317</v>
      </c>
      <c r="AU65" s="96">
        <v>46209</v>
      </c>
      <c r="AV65" s="95" t="s">
        <v>937</v>
      </c>
      <c r="AW65" s="4">
        <v>46209.730439814812</v>
      </c>
      <c r="AX65" s="95" t="s">
        <v>11317</v>
      </c>
      <c r="AY65" s="95" t="s">
        <v>11317</v>
      </c>
      <c r="AZ65" s="95" t="s">
        <v>11317</v>
      </c>
      <c r="BA65" s="96">
        <v>46210</v>
      </c>
      <c r="BB65" s="95" t="s">
        <v>944</v>
      </c>
      <c r="BC65" s="4">
        <v>46210.607060185182</v>
      </c>
      <c r="BD65" s="96">
        <v>46210</v>
      </c>
      <c r="BE65" s="95" t="s">
        <v>1019</v>
      </c>
      <c r="BF65" s="4">
        <v>46210.763981481483</v>
      </c>
      <c r="BG65" s="95" t="s">
        <v>11317</v>
      </c>
      <c r="BH65" s="95" t="s">
        <v>11317</v>
      </c>
      <c r="BI65" s="95" t="s">
        <v>11317</v>
      </c>
      <c r="BJ65" s="68" t="s">
        <v>11317</v>
      </c>
      <c r="BK65" t="str">
        <f t="shared" si="1"/>
        <v>Jul</v>
      </c>
      <c r="BL65" t="str">
        <f>VLOOKUP(D65,Sheet1!$A$2:$B$221,2,0)</f>
        <v>East Zone</v>
      </c>
    </row>
    <row r="66" spans="1:64" x14ac:dyDescent="0.35">
      <c r="A66" t="str" cm="1">
        <f t="array" ref="A66:C66">VLOOKUP(D66,Sheet1!$A$2:$E$221,{3,4,5},0)</f>
        <v>Madan Kumar Sahni</v>
      </c>
      <c r="B66" t="str">
        <v>FMF075715</v>
      </c>
      <c r="C66" t="str">
        <v>Pavan Kumar Rai</v>
      </c>
      <c r="D66" s="94" t="s">
        <v>842</v>
      </c>
      <c r="E66" s="95">
        <v>105</v>
      </c>
      <c r="F66" s="95" t="s">
        <v>1647</v>
      </c>
      <c r="G66" s="95">
        <v>200325</v>
      </c>
      <c r="H66" s="95" t="s">
        <v>1648</v>
      </c>
      <c r="I66" s="95" t="s">
        <v>1649</v>
      </c>
      <c r="J66" s="95" t="s">
        <v>1568</v>
      </c>
      <c r="K66" s="95" t="s">
        <v>1650</v>
      </c>
      <c r="L66" s="95">
        <v>85000</v>
      </c>
      <c r="M66" s="95" t="s">
        <v>1417</v>
      </c>
      <c r="N66" s="95" t="s">
        <v>1418</v>
      </c>
      <c r="O66" s="95" t="s">
        <v>1651</v>
      </c>
      <c r="P66" s="95">
        <v>8087348640</v>
      </c>
      <c r="Q66" s="14" t="s">
        <v>13394</v>
      </c>
      <c r="T66" s="96">
        <v>46204</v>
      </c>
      <c r="U66" s="95" t="s">
        <v>2392</v>
      </c>
      <c r="V66" s="4">
        <v>46204.506331018521</v>
      </c>
      <c r="W66" s="96">
        <v>46204</v>
      </c>
      <c r="X66" s="95" t="s">
        <v>2392</v>
      </c>
      <c r="Y66" s="4">
        <v>46204.530624999999</v>
      </c>
      <c r="Z66" s="96">
        <v>46204</v>
      </c>
      <c r="AA66" s="95" t="s">
        <v>2384</v>
      </c>
      <c r="AB66" s="4">
        <v>46204.538807870369</v>
      </c>
      <c r="AC66" s="96">
        <v>46204</v>
      </c>
      <c r="AD66" s="95" t="s">
        <v>2385</v>
      </c>
      <c r="AE66" s="4">
        <v>46204.584467592591</v>
      </c>
      <c r="AF66" s="96"/>
      <c r="AG66" s="95" t="s">
        <v>11317</v>
      </c>
      <c r="AH66" s="4"/>
      <c r="AI66" s="96">
        <v>46204</v>
      </c>
      <c r="AJ66" s="95" t="s">
        <v>937</v>
      </c>
      <c r="AK66" s="4">
        <v>46204.591064814813</v>
      </c>
      <c r="AL66" s="96">
        <v>46204</v>
      </c>
      <c r="AM66" s="95" t="s">
        <v>937</v>
      </c>
      <c r="AN66" s="4">
        <v>46204.591122685182</v>
      </c>
      <c r="AO66" s="95" t="s">
        <v>11317</v>
      </c>
      <c r="AP66" s="95" t="s">
        <v>11317</v>
      </c>
      <c r="AQ66" s="95" t="s">
        <v>11317</v>
      </c>
      <c r="AR66" s="95" t="s">
        <v>11317</v>
      </c>
      <c r="AS66" s="95" t="s">
        <v>11317</v>
      </c>
      <c r="AT66" s="95" t="s">
        <v>11317</v>
      </c>
      <c r="AU66" s="96">
        <v>46204</v>
      </c>
      <c r="AV66" s="95" t="s">
        <v>937</v>
      </c>
      <c r="AW66" s="4">
        <v>46204.611111111109</v>
      </c>
      <c r="AX66" s="95" t="s">
        <v>11317</v>
      </c>
      <c r="AY66" s="95" t="s">
        <v>11317</v>
      </c>
      <c r="AZ66" s="95" t="s">
        <v>11317</v>
      </c>
      <c r="BA66" s="96">
        <v>46204</v>
      </c>
      <c r="BB66" s="95" t="s">
        <v>957</v>
      </c>
      <c r="BC66" s="4">
        <v>46204.638958333337</v>
      </c>
      <c r="BD66" s="96">
        <v>46204</v>
      </c>
      <c r="BE66" s="95" t="s">
        <v>2393</v>
      </c>
      <c r="BF66" s="4">
        <v>46204.67864583333</v>
      </c>
      <c r="BG66" s="95" t="s">
        <v>11317</v>
      </c>
      <c r="BH66" s="95" t="s">
        <v>11317</v>
      </c>
      <c r="BI66" s="95" t="s">
        <v>11317</v>
      </c>
      <c r="BJ66" s="68" t="s">
        <v>11317</v>
      </c>
      <c r="BK66" t="str">
        <f t="shared" si="1"/>
        <v>Jul</v>
      </c>
      <c r="BL66" t="str">
        <f>VLOOKUP(D66,Sheet1!$A$2:$B$221,2,0)</f>
        <v>East Zone</v>
      </c>
    </row>
    <row r="67" spans="1:64" x14ac:dyDescent="0.35">
      <c r="A67" t="str" cm="1">
        <f t="array" ref="A67:C67">VLOOKUP(D67,Sheet1!$A$2:$E$221,{3,4,5},0)</f>
        <v>Madan Kumar Sahni</v>
      </c>
      <c r="B67" t="str">
        <v>FMF075715</v>
      </c>
      <c r="C67" t="str">
        <v>Pavan Kumar Rai</v>
      </c>
      <c r="D67" s="94" t="s">
        <v>842</v>
      </c>
      <c r="E67" s="95">
        <v>105</v>
      </c>
      <c r="F67" s="95" t="s">
        <v>2480</v>
      </c>
      <c r="G67" s="95">
        <v>200732</v>
      </c>
      <c r="H67" s="95" t="s">
        <v>1648</v>
      </c>
      <c r="I67" s="95" t="s">
        <v>1649</v>
      </c>
      <c r="J67" s="95" t="s">
        <v>1568</v>
      </c>
      <c r="K67" s="95" t="s">
        <v>2481</v>
      </c>
      <c r="L67" s="95">
        <v>85000</v>
      </c>
      <c r="M67" s="95" t="s">
        <v>1417</v>
      </c>
      <c r="N67" s="95" t="s">
        <v>1418</v>
      </c>
      <c r="O67" s="95" t="s">
        <v>2482</v>
      </c>
      <c r="P67" s="95">
        <v>8747942019</v>
      </c>
      <c r="Q67" s="14" t="s">
        <v>13394</v>
      </c>
      <c r="T67" s="96">
        <v>46205</v>
      </c>
      <c r="U67" s="95" t="s">
        <v>2392</v>
      </c>
      <c r="V67" s="4">
        <v>46205.477337962962</v>
      </c>
      <c r="W67" s="96">
        <v>46205</v>
      </c>
      <c r="X67" s="95" t="s">
        <v>2392</v>
      </c>
      <c r="Y67" s="4">
        <v>46205.51190972222</v>
      </c>
      <c r="Z67" s="96">
        <v>46205</v>
      </c>
      <c r="AA67" s="95" t="s">
        <v>2384</v>
      </c>
      <c r="AB67" s="4">
        <v>46205.530138888891</v>
      </c>
      <c r="AC67" s="96">
        <v>46205</v>
      </c>
      <c r="AD67" s="95" t="s">
        <v>2385</v>
      </c>
      <c r="AE67" s="4">
        <v>46205.538738425923</v>
      </c>
      <c r="AF67" s="96"/>
      <c r="AG67" s="95" t="s">
        <v>11317</v>
      </c>
      <c r="AH67" s="4"/>
      <c r="AI67" s="96">
        <v>46205</v>
      </c>
      <c r="AJ67" s="95" t="s">
        <v>937</v>
      </c>
      <c r="AK67" s="4">
        <v>46205.577372685184</v>
      </c>
      <c r="AL67" s="96">
        <v>46205</v>
      </c>
      <c r="AM67" s="95" t="s">
        <v>937</v>
      </c>
      <c r="AN67" s="4">
        <v>46205.577407407407</v>
      </c>
      <c r="AO67" s="95" t="s">
        <v>11317</v>
      </c>
      <c r="AP67" s="95" t="s">
        <v>11317</v>
      </c>
      <c r="AQ67" s="95" t="s">
        <v>11317</v>
      </c>
      <c r="AR67" s="95" t="s">
        <v>11317</v>
      </c>
      <c r="AS67" s="95" t="s">
        <v>11317</v>
      </c>
      <c r="AT67" s="95" t="s">
        <v>11317</v>
      </c>
      <c r="AU67" s="96">
        <v>46205</v>
      </c>
      <c r="AV67" s="95" t="s">
        <v>937</v>
      </c>
      <c r="AW67" s="4">
        <v>46205.588703703703</v>
      </c>
      <c r="AX67" s="95" t="s">
        <v>11317</v>
      </c>
      <c r="AY67" s="95" t="s">
        <v>11317</v>
      </c>
      <c r="AZ67" s="95" t="s">
        <v>11317</v>
      </c>
      <c r="BA67" s="96">
        <v>46205</v>
      </c>
      <c r="BB67" s="95" t="s">
        <v>944</v>
      </c>
      <c r="BC67" s="4">
        <v>46205.602442129632</v>
      </c>
      <c r="BD67" s="96">
        <v>46205</v>
      </c>
      <c r="BE67" s="95" t="s">
        <v>2393</v>
      </c>
      <c r="BF67" s="4">
        <v>46205.65252314815</v>
      </c>
      <c r="BG67" s="95" t="s">
        <v>11317</v>
      </c>
      <c r="BH67" s="95" t="s">
        <v>11317</v>
      </c>
      <c r="BI67" s="95" t="s">
        <v>11317</v>
      </c>
      <c r="BJ67" s="68" t="s">
        <v>11317</v>
      </c>
      <c r="BK67" t="str">
        <f t="shared" si="1"/>
        <v>Jul</v>
      </c>
      <c r="BL67" t="str">
        <f>VLOOKUP(D67,Sheet1!$A$2:$B$221,2,0)</f>
        <v>East Zone</v>
      </c>
    </row>
    <row r="68" spans="1:64" x14ac:dyDescent="0.35">
      <c r="A68" t="str" cm="1">
        <f t="array" ref="A68:C68">VLOOKUP(D68,Sheet1!$A$2:$E$221,{3,4,5},0)</f>
        <v>Madan Kumar Sahni</v>
      </c>
      <c r="B68" t="str">
        <v>FMF075715</v>
      </c>
      <c r="C68" t="str">
        <v>Pavan Kumar Rai</v>
      </c>
      <c r="D68" s="94" t="s">
        <v>842</v>
      </c>
      <c r="E68" s="95">
        <v>105</v>
      </c>
      <c r="F68" s="95" t="s">
        <v>1652</v>
      </c>
      <c r="G68" s="95">
        <v>610790</v>
      </c>
      <c r="H68" s="95" t="s">
        <v>1648</v>
      </c>
      <c r="I68" s="95" t="s">
        <v>1649</v>
      </c>
      <c r="J68" s="95" t="s">
        <v>1568</v>
      </c>
      <c r="K68" s="95" t="s">
        <v>1653</v>
      </c>
      <c r="L68" s="95">
        <v>73000</v>
      </c>
      <c r="M68" s="95" t="s">
        <v>1189</v>
      </c>
      <c r="N68" s="95" t="s">
        <v>1190</v>
      </c>
      <c r="O68" s="95" t="s">
        <v>1654</v>
      </c>
      <c r="P68" s="95">
        <v>8081383575</v>
      </c>
      <c r="Q68" s="14" t="s">
        <v>13394</v>
      </c>
      <c r="T68" s="96">
        <v>46204</v>
      </c>
      <c r="U68" s="95" t="s">
        <v>2392</v>
      </c>
      <c r="V68" s="4">
        <v>46204.453761574077</v>
      </c>
      <c r="W68" s="96">
        <v>46204</v>
      </c>
      <c r="X68" s="95" t="s">
        <v>2392</v>
      </c>
      <c r="Y68" s="4">
        <v>46204.460856481484</v>
      </c>
      <c r="Z68" s="96">
        <v>46204</v>
      </c>
      <c r="AA68" s="95" t="s">
        <v>2384</v>
      </c>
      <c r="AB68" s="4">
        <v>46204.463506944441</v>
      </c>
      <c r="AC68" s="96">
        <v>46204</v>
      </c>
      <c r="AD68" s="95" t="s">
        <v>2385</v>
      </c>
      <c r="AE68" s="4">
        <v>46204.470937500002</v>
      </c>
      <c r="AF68" s="96">
        <v>46204</v>
      </c>
      <c r="AG68" s="95" t="s">
        <v>972</v>
      </c>
      <c r="AH68" s="4">
        <v>46204.47378472222</v>
      </c>
      <c r="AI68" s="96">
        <v>46204</v>
      </c>
      <c r="AJ68" s="95" t="s">
        <v>943</v>
      </c>
      <c r="AK68" s="4">
        <v>46204.754328703704</v>
      </c>
      <c r="AL68" s="96">
        <v>46204</v>
      </c>
      <c r="AM68" s="95" t="s">
        <v>943</v>
      </c>
      <c r="AN68" s="4">
        <v>46204.754421296297</v>
      </c>
      <c r="AO68" s="95" t="s">
        <v>11317</v>
      </c>
      <c r="AP68" s="95" t="s">
        <v>11317</v>
      </c>
      <c r="AQ68" s="95" t="s">
        <v>11317</v>
      </c>
      <c r="AR68" s="95" t="s">
        <v>11317</v>
      </c>
      <c r="AS68" s="95" t="s">
        <v>11317</v>
      </c>
      <c r="AT68" s="95" t="s">
        <v>11317</v>
      </c>
      <c r="AU68" s="96">
        <v>46204</v>
      </c>
      <c r="AV68" s="95" t="s">
        <v>943</v>
      </c>
      <c r="AW68" s="4">
        <v>46204.765393518515</v>
      </c>
      <c r="AX68" s="95" t="s">
        <v>11317</v>
      </c>
      <c r="AY68" s="95" t="s">
        <v>11317</v>
      </c>
      <c r="AZ68" s="95" t="s">
        <v>11317</v>
      </c>
      <c r="BA68" s="96">
        <v>46204</v>
      </c>
      <c r="BB68" s="95" t="s">
        <v>957</v>
      </c>
      <c r="BC68" s="4">
        <v>46204.773958333331</v>
      </c>
      <c r="BD68" s="96">
        <v>46204</v>
      </c>
      <c r="BE68" s="95" t="s">
        <v>2393</v>
      </c>
      <c r="BF68" s="4">
        <v>46204.788680555554</v>
      </c>
      <c r="BG68" s="95" t="s">
        <v>11317</v>
      </c>
      <c r="BH68" s="95" t="s">
        <v>11317</v>
      </c>
      <c r="BI68" s="95" t="s">
        <v>11317</v>
      </c>
      <c r="BJ68" s="68" t="s">
        <v>11317</v>
      </c>
      <c r="BK68" t="str">
        <f t="shared" si="1"/>
        <v>Jul</v>
      </c>
      <c r="BL68" t="str">
        <f>VLOOKUP(D68,Sheet1!$A$2:$B$221,2,0)</f>
        <v>East Zone</v>
      </c>
    </row>
    <row r="69" spans="1:64" x14ac:dyDescent="0.35">
      <c r="A69" t="str" cm="1">
        <f t="array" ref="A69:C69">VLOOKUP(D69,Sheet1!$A$2:$E$221,{3,4,5},0)</f>
        <v>Saket Kumar</v>
      </c>
      <c r="B69" t="str">
        <v>FMF071704</v>
      </c>
      <c r="C69" t="str">
        <v>Pavan Kumar Rai</v>
      </c>
      <c r="D69" s="94" t="s">
        <v>124</v>
      </c>
      <c r="E69" s="95">
        <v>111</v>
      </c>
      <c r="F69" s="95" t="s">
        <v>1655</v>
      </c>
      <c r="G69" s="95">
        <v>39676</v>
      </c>
      <c r="H69" s="95" t="s">
        <v>1656</v>
      </c>
      <c r="I69" s="95" t="s">
        <v>1657</v>
      </c>
      <c r="J69" s="95" t="s">
        <v>1568</v>
      </c>
      <c r="K69" s="95" t="s">
        <v>1658</v>
      </c>
      <c r="L69" s="95">
        <v>90000</v>
      </c>
      <c r="M69" s="95" t="s">
        <v>978</v>
      </c>
      <c r="N69" s="95" t="s">
        <v>979</v>
      </c>
      <c r="O69" s="95" t="s">
        <v>1659</v>
      </c>
      <c r="P69" s="95">
        <v>9906007093</v>
      </c>
      <c r="Q69" s="14" t="s">
        <v>13394</v>
      </c>
      <c r="T69" s="96">
        <v>46204</v>
      </c>
      <c r="U69" s="95" t="s">
        <v>1023</v>
      </c>
      <c r="V69" s="4">
        <v>46204.447592592594</v>
      </c>
      <c r="W69" s="96">
        <v>46204</v>
      </c>
      <c r="X69" s="95" t="s">
        <v>1023</v>
      </c>
      <c r="Y69" s="4">
        <v>46204.526631944442</v>
      </c>
      <c r="Z69" s="96">
        <v>46204</v>
      </c>
      <c r="AA69" s="95" t="s">
        <v>2384</v>
      </c>
      <c r="AB69" s="4">
        <v>46204.538807870369</v>
      </c>
      <c r="AC69" s="96">
        <v>46204</v>
      </c>
      <c r="AD69" s="95" t="s">
        <v>2385</v>
      </c>
      <c r="AE69" s="4">
        <v>46204.584861111114</v>
      </c>
      <c r="AF69" s="96"/>
      <c r="AG69" s="95" t="s">
        <v>11317</v>
      </c>
      <c r="AH69" s="4"/>
      <c r="AI69" s="96">
        <v>46204</v>
      </c>
      <c r="AJ69" s="95" t="s">
        <v>955</v>
      </c>
      <c r="AK69" s="4">
        <v>46204.590787037036</v>
      </c>
      <c r="AL69" s="96">
        <v>46204</v>
      </c>
      <c r="AM69" s="95" t="s">
        <v>955</v>
      </c>
      <c r="AN69" s="4">
        <v>46204.590891203705</v>
      </c>
      <c r="AO69" s="95" t="s">
        <v>11317</v>
      </c>
      <c r="AP69" s="95" t="s">
        <v>11317</v>
      </c>
      <c r="AQ69" s="95" t="s">
        <v>11317</v>
      </c>
      <c r="AR69" s="95" t="s">
        <v>11317</v>
      </c>
      <c r="AS69" s="95" t="s">
        <v>11317</v>
      </c>
      <c r="AT69" s="95" t="s">
        <v>11317</v>
      </c>
      <c r="AU69" s="96">
        <v>46204</v>
      </c>
      <c r="AV69" s="95" t="s">
        <v>955</v>
      </c>
      <c r="AW69" s="4">
        <v>46204.61614583333</v>
      </c>
      <c r="AX69" s="95" t="s">
        <v>11317</v>
      </c>
      <c r="AY69" s="95" t="s">
        <v>11317</v>
      </c>
      <c r="AZ69" s="95" t="s">
        <v>11317</v>
      </c>
      <c r="BA69" s="96">
        <v>46204</v>
      </c>
      <c r="BB69" s="95" t="s">
        <v>957</v>
      </c>
      <c r="BC69" s="4">
        <v>46204.638611111113</v>
      </c>
      <c r="BD69" s="96">
        <v>46204</v>
      </c>
      <c r="BE69" s="95" t="s">
        <v>2394</v>
      </c>
      <c r="BF69" s="4">
        <v>46204.690081018518</v>
      </c>
      <c r="BG69" s="95" t="s">
        <v>11317</v>
      </c>
      <c r="BH69" s="95" t="s">
        <v>11317</v>
      </c>
      <c r="BI69" s="95" t="s">
        <v>11317</v>
      </c>
      <c r="BJ69" s="68" t="s">
        <v>11317</v>
      </c>
      <c r="BK69" t="str">
        <f t="shared" si="1"/>
        <v>Jul</v>
      </c>
      <c r="BL69" t="str">
        <f>VLOOKUP(D69,Sheet1!$A$2:$B$221,2,0)</f>
        <v>East Zone</v>
      </c>
    </row>
    <row r="70" spans="1:64" x14ac:dyDescent="0.35">
      <c r="A70" t="str" cm="1">
        <f t="array" ref="A70:C70">VLOOKUP(D70,Sheet1!$A$2:$E$221,{3,4,5},0)</f>
        <v>Saket Kumar</v>
      </c>
      <c r="B70" t="str">
        <v>FMF071704</v>
      </c>
      <c r="C70" t="str">
        <v>Pavan Kumar Rai</v>
      </c>
      <c r="D70" s="94" t="s">
        <v>124</v>
      </c>
      <c r="E70" s="95">
        <v>111</v>
      </c>
      <c r="F70" s="95" t="s">
        <v>9452</v>
      </c>
      <c r="G70" s="95">
        <v>55737</v>
      </c>
      <c r="H70" s="95" t="s">
        <v>5161</v>
      </c>
      <c r="I70" s="95" t="s">
        <v>5162</v>
      </c>
      <c r="J70" s="95" t="s">
        <v>1568</v>
      </c>
      <c r="K70" s="95" t="s">
        <v>9453</v>
      </c>
      <c r="L70" s="95">
        <v>90000</v>
      </c>
      <c r="M70" s="95" t="s">
        <v>9411</v>
      </c>
      <c r="N70" s="95" t="s">
        <v>9412</v>
      </c>
      <c r="O70" s="95" t="s">
        <v>4704</v>
      </c>
      <c r="P70" s="95">
        <v>9248488804</v>
      </c>
      <c r="Q70" s="14" t="s">
        <v>13394</v>
      </c>
      <c r="T70" s="96">
        <v>46209</v>
      </c>
      <c r="U70" s="95" t="s">
        <v>1023</v>
      </c>
      <c r="V70" s="4">
        <v>46209.425694444442</v>
      </c>
      <c r="W70" s="96">
        <v>46209</v>
      </c>
      <c r="X70" s="95" t="s">
        <v>1023</v>
      </c>
      <c r="Y70" s="4">
        <v>46209.597685185188</v>
      </c>
      <c r="Z70" s="96">
        <v>46209</v>
      </c>
      <c r="AA70" s="95" t="s">
        <v>2384</v>
      </c>
      <c r="AB70" s="4">
        <v>46209.60052083333</v>
      </c>
      <c r="AC70" s="96">
        <v>46209</v>
      </c>
      <c r="AD70" s="95" t="s">
        <v>2385</v>
      </c>
      <c r="AE70" s="4">
        <v>46209.610243055555</v>
      </c>
      <c r="AF70" s="96"/>
      <c r="AG70" s="95" t="s">
        <v>11317</v>
      </c>
      <c r="AH70" s="4"/>
      <c r="AI70" s="96">
        <v>46209</v>
      </c>
      <c r="AJ70" s="95" t="s">
        <v>943</v>
      </c>
      <c r="AK70" s="4">
        <v>46209.642430555556</v>
      </c>
      <c r="AL70" s="96">
        <v>46209</v>
      </c>
      <c r="AM70" s="95" t="s">
        <v>943</v>
      </c>
      <c r="AN70" s="4">
        <v>46209.643541666665</v>
      </c>
      <c r="AO70" s="95" t="s">
        <v>11317</v>
      </c>
      <c r="AP70" s="95" t="s">
        <v>11317</v>
      </c>
      <c r="AQ70" s="95" t="s">
        <v>11317</v>
      </c>
      <c r="AR70" s="95" t="s">
        <v>11317</v>
      </c>
      <c r="AS70" s="95" t="s">
        <v>11317</v>
      </c>
      <c r="AT70" s="95" t="s">
        <v>11317</v>
      </c>
      <c r="AU70" s="96">
        <v>46209</v>
      </c>
      <c r="AV70" s="95" t="s">
        <v>943</v>
      </c>
      <c r="AW70" s="4">
        <v>46209.6487037037</v>
      </c>
      <c r="AX70" s="95" t="s">
        <v>11317</v>
      </c>
      <c r="AY70" s="95" t="s">
        <v>11317</v>
      </c>
      <c r="AZ70" s="95" t="s">
        <v>11317</v>
      </c>
      <c r="BA70" s="96">
        <v>46209</v>
      </c>
      <c r="BB70" s="95" t="s">
        <v>944</v>
      </c>
      <c r="BC70" s="4">
        <v>46209.654687499999</v>
      </c>
      <c r="BD70" s="96">
        <v>46209</v>
      </c>
      <c r="BE70" s="95" t="s">
        <v>2394</v>
      </c>
      <c r="BF70" s="4">
        <v>46209.706226851849</v>
      </c>
      <c r="BG70" s="95" t="s">
        <v>11317</v>
      </c>
      <c r="BH70" s="95" t="s">
        <v>11317</v>
      </c>
      <c r="BI70" s="95" t="s">
        <v>11317</v>
      </c>
      <c r="BJ70" s="68" t="s">
        <v>11317</v>
      </c>
      <c r="BK70" t="str">
        <f t="shared" si="1"/>
        <v>Jul</v>
      </c>
      <c r="BL70" t="str">
        <f>VLOOKUP(D70,Sheet1!$A$2:$B$221,2,0)</f>
        <v>East Zone</v>
      </c>
    </row>
    <row r="71" spans="1:64" x14ac:dyDescent="0.35">
      <c r="A71" t="str" cm="1">
        <f t="array" ref="A71:C71">VLOOKUP(D71,Sheet1!$A$2:$E$221,{3,4,5},0)</f>
        <v>Saket Kumar</v>
      </c>
      <c r="B71" t="str">
        <v>FMF071704</v>
      </c>
      <c r="C71" t="str">
        <v>Pavan Kumar Rai</v>
      </c>
      <c r="D71" s="94" t="s">
        <v>124</v>
      </c>
      <c r="E71" s="95">
        <v>111</v>
      </c>
      <c r="F71" s="95" t="s">
        <v>9454</v>
      </c>
      <c r="G71" s="95">
        <v>456040</v>
      </c>
      <c r="H71" s="95" t="s">
        <v>1656</v>
      </c>
      <c r="I71" s="95" t="s">
        <v>1657</v>
      </c>
      <c r="J71" s="95" t="s">
        <v>1568</v>
      </c>
      <c r="K71" s="95" t="s">
        <v>9455</v>
      </c>
      <c r="L71" s="95">
        <v>45000</v>
      </c>
      <c r="M71" s="95" t="s">
        <v>9456</v>
      </c>
      <c r="N71" s="95" t="s">
        <v>9457</v>
      </c>
      <c r="O71" s="95" t="s">
        <v>9458</v>
      </c>
      <c r="P71" s="95">
        <v>1972747758</v>
      </c>
      <c r="Q71" s="14" t="s">
        <v>13394</v>
      </c>
      <c r="T71" s="96">
        <v>46209</v>
      </c>
      <c r="U71" s="95" t="s">
        <v>1023</v>
      </c>
      <c r="V71" s="4">
        <v>46209.482557870368</v>
      </c>
      <c r="W71" s="96">
        <v>46209</v>
      </c>
      <c r="X71" s="95" t="s">
        <v>1023</v>
      </c>
      <c r="Y71" s="4">
        <v>46209.48978009259</v>
      </c>
      <c r="Z71" s="96">
        <v>46209</v>
      </c>
      <c r="AA71" s="95" t="s">
        <v>2384</v>
      </c>
      <c r="AB71" s="4">
        <v>46209.506377314814</v>
      </c>
      <c r="AC71" s="96">
        <v>46209</v>
      </c>
      <c r="AD71" s="95" t="s">
        <v>2385</v>
      </c>
      <c r="AE71" s="4">
        <v>46209.621770833335</v>
      </c>
      <c r="AF71" s="96"/>
      <c r="AG71" s="95" t="s">
        <v>11317</v>
      </c>
      <c r="AH71" s="4"/>
      <c r="AI71" s="96">
        <v>46209</v>
      </c>
      <c r="AJ71" s="95" t="s">
        <v>973</v>
      </c>
      <c r="AK71" s="4">
        <v>46209.643506944441</v>
      </c>
      <c r="AL71" s="96">
        <v>46209</v>
      </c>
      <c r="AM71" s="95" t="s">
        <v>973</v>
      </c>
      <c r="AN71" s="4">
        <v>46209.643726851849</v>
      </c>
      <c r="AO71" s="95" t="s">
        <v>11317</v>
      </c>
      <c r="AP71" s="95" t="s">
        <v>11317</v>
      </c>
      <c r="AQ71" s="95" t="s">
        <v>11317</v>
      </c>
      <c r="AR71" s="95" t="s">
        <v>11317</v>
      </c>
      <c r="AS71" s="95" t="s">
        <v>11317</v>
      </c>
      <c r="AT71" s="95" t="s">
        <v>11317</v>
      </c>
      <c r="AU71" s="96">
        <v>46209</v>
      </c>
      <c r="AV71" s="95" t="s">
        <v>973</v>
      </c>
      <c r="AW71" s="4">
        <v>46209.656840277778</v>
      </c>
      <c r="AX71" s="95" t="s">
        <v>11317</v>
      </c>
      <c r="AY71" s="95" t="s">
        <v>11317</v>
      </c>
      <c r="AZ71" s="95" t="s">
        <v>11317</v>
      </c>
      <c r="BA71" s="96">
        <v>46209</v>
      </c>
      <c r="BB71" s="95" t="s">
        <v>944</v>
      </c>
      <c r="BC71" s="4">
        <v>46209.698518518519</v>
      </c>
      <c r="BD71" s="96">
        <v>46209</v>
      </c>
      <c r="BE71" s="95" t="s">
        <v>2394</v>
      </c>
      <c r="BF71" s="4">
        <v>46209.729097222225</v>
      </c>
      <c r="BG71" s="95" t="s">
        <v>11317</v>
      </c>
      <c r="BH71" s="95" t="s">
        <v>11317</v>
      </c>
      <c r="BI71" s="95" t="s">
        <v>11317</v>
      </c>
      <c r="BJ71" s="68" t="s">
        <v>11317</v>
      </c>
      <c r="BK71" t="str">
        <f t="shared" si="1"/>
        <v>Jul</v>
      </c>
      <c r="BL71" t="str">
        <f>VLOOKUP(D71,Sheet1!$A$2:$B$221,2,0)</f>
        <v>East Zone</v>
      </c>
    </row>
    <row r="72" spans="1:64" x14ac:dyDescent="0.35">
      <c r="A72" t="str" cm="1">
        <f t="array" ref="A72:C72">VLOOKUP(D72,Sheet1!$A$2:$E$221,{3,4,5},0)</f>
        <v>Saket Kumar</v>
      </c>
      <c r="B72" t="str">
        <v>FMF071704</v>
      </c>
      <c r="C72" t="str">
        <v>Pavan Kumar Rai</v>
      </c>
      <c r="D72" s="94" t="s">
        <v>124</v>
      </c>
      <c r="E72" s="95">
        <v>111</v>
      </c>
      <c r="F72" s="95" t="s">
        <v>2483</v>
      </c>
      <c r="G72" s="95">
        <v>479800</v>
      </c>
      <c r="H72" s="95" t="s">
        <v>1656</v>
      </c>
      <c r="I72" s="95" t="s">
        <v>1657</v>
      </c>
      <c r="J72" s="95" t="s">
        <v>1568</v>
      </c>
      <c r="K72" s="95" t="s">
        <v>2484</v>
      </c>
      <c r="L72" s="95">
        <v>90000</v>
      </c>
      <c r="M72" s="95" t="s">
        <v>978</v>
      </c>
      <c r="N72" s="95" t="s">
        <v>979</v>
      </c>
      <c r="O72" s="95" t="s">
        <v>936</v>
      </c>
      <c r="P72" s="95">
        <v>4208717818</v>
      </c>
      <c r="Q72" s="14" t="s">
        <v>13394</v>
      </c>
      <c r="T72" s="96">
        <v>46205</v>
      </c>
      <c r="U72" s="95" t="s">
        <v>1023</v>
      </c>
      <c r="V72" s="4">
        <v>46205.51871527778</v>
      </c>
      <c r="W72" s="96">
        <v>46205</v>
      </c>
      <c r="X72" s="95" t="s">
        <v>1023</v>
      </c>
      <c r="Y72" s="4">
        <v>46205.534872685188</v>
      </c>
      <c r="Z72" s="96">
        <v>46205</v>
      </c>
      <c r="AA72" s="95" t="s">
        <v>2384</v>
      </c>
      <c r="AB72" s="4">
        <v>46205.541504629633</v>
      </c>
      <c r="AC72" s="96">
        <v>46205</v>
      </c>
      <c r="AD72" s="95" t="s">
        <v>2385</v>
      </c>
      <c r="AE72" s="4">
        <v>46205.551400462966</v>
      </c>
      <c r="AF72" s="96"/>
      <c r="AG72" s="95" t="s">
        <v>11317</v>
      </c>
      <c r="AH72" s="4"/>
      <c r="AI72" s="96">
        <v>46205</v>
      </c>
      <c r="AJ72" s="95" t="s">
        <v>972</v>
      </c>
      <c r="AK72" s="4">
        <v>46205.576805555553</v>
      </c>
      <c r="AL72" s="96">
        <v>46205</v>
      </c>
      <c r="AM72" s="95" t="s">
        <v>972</v>
      </c>
      <c r="AN72" s="4">
        <v>46205.576932870368</v>
      </c>
      <c r="AO72" s="95" t="s">
        <v>11317</v>
      </c>
      <c r="AP72" s="95" t="s">
        <v>11317</v>
      </c>
      <c r="AQ72" s="95" t="s">
        <v>11317</v>
      </c>
      <c r="AR72" s="95" t="s">
        <v>11317</v>
      </c>
      <c r="AS72" s="95" t="s">
        <v>11317</v>
      </c>
      <c r="AT72" s="95" t="s">
        <v>11317</v>
      </c>
      <c r="AU72" s="96">
        <v>46205</v>
      </c>
      <c r="AV72" s="95" t="s">
        <v>972</v>
      </c>
      <c r="AW72" s="4">
        <v>46205.581493055557</v>
      </c>
      <c r="AX72" s="95" t="s">
        <v>11317</v>
      </c>
      <c r="AY72" s="95" t="s">
        <v>11317</v>
      </c>
      <c r="AZ72" s="95" t="s">
        <v>11317</v>
      </c>
      <c r="BA72" s="96">
        <v>46205</v>
      </c>
      <c r="BB72" s="95" t="s">
        <v>944</v>
      </c>
      <c r="BC72" s="4">
        <v>46205.602523148147</v>
      </c>
      <c r="BD72" s="96">
        <v>46205</v>
      </c>
      <c r="BE72" s="95" t="s">
        <v>1024</v>
      </c>
      <c r="BF72" s="4">
        <v>46205.752233796295</v>
      </c>
      <c r="BG72" s="95" t="s">
        <v>11317</v>
      </c>
      <c r="BH72" s="95" t="s">
        <v>11317</v>
      </c>
      <c r="BI72" s="95" t="s">
        <v>11317</v>
      </c>
      <c r="BJ72" s="68" t="s">
        <v>11317</v>
      </c>
      <c r="BK72" t="str">
        <f t="shared" si="1"/>
        <v>Jul</v>
      </c>
      <c r="BL72" t="str">
        <f>VLOOKUP(D72,Sheet1!$A$2:$B$221,2,0)</f>
        <v>East Zone</v>
      </c>
    </row>
    <row r="73" spans="1:64" x14ac:dyDescent="0.35">
      <c r="A73" t="str" cm="1">
        <f t="array" ref="A73:C73">VLOOKUP(D73,Sheet1!$A$2:$E$221,{3,4,5},0)</f>
        <v>Saket Kumar</v>
      </c>
      <c r="B73" t="str">
        <v>FMF071704</v>
      </c>
      <c r="C73" t="str">
        <v>Pavan Kumar Rai</v>
      </c>
      <c r="D73" s="94" t="s">
        <v>124</v>
      </c>
      <c r="E73" s="95">
        <v>111</v>
      </c>
      <c r="F73" s="95" t="s">
        <v>11341</v>
      </c>
      <c r="G73" s="95">
        <v>570545</v>
      </c>
      <c r="H73" s="95" t="s">
        <v>5161</v>
      </c>
      <c r="I73" s="95" t="s">
        <v>5162</v>
      </c>
      <c r="J73" s="95" t="s">
        <v>1568</v>
      </c>
      <c r="K73" s="95" t="s">
        <v>11342</v>
      </c>
      <c r="L73" s="95">
        <v>90000</v>
      </c>
      <c r="M73" s="95" t="s">
        <v>978</v>
      </c>
      <c r="N73" s="95" t="s">
        <v>979</v>
      </c>
      <c r="O73" s="95" t="s">
        <v>4624</v>
      </c>
      <c r="P73" s="95">
        <v>7090953081</v>
      </c>
      <c r="Q73" s="14" t="s">
        <v>13394</v>
      </c>
      <c r="T73" s="96">
        <v>46210</v>
      </c>
      <c r="U73" s="95" t="s">
        <v>1023</v>
      </c>
      <c r="V73" s="4">
        <v>46210.652233796296</v>
      </c>
      <c r="W73" s="96">
        <v>46210</v>
      </c>
      <c r="X73" s="95" t="s">
        <v>1023</v>
      </c>
      <c r="Y73" s="4">
        <v>46210.664363425924</v>
      </c>
      <c r="Z73" s="96">
        <v>46210</v>
      </c>
      <c r="AA73" s="95" t="s">
        <v>2384</v>
      </c>
      <c r="AB73" s="4">
        <v>46210.670891203707</v>
      </c>
      <c r="AC73" s="96">
        <v>46210</v>
      </c>
      <c r="AD73" s="95" t="s">
        <v>2385</v>
      </c>
      <c r="AE73" s="4">
        <v>46210.680150462962</v>
      </c>
      <c r="AF73" s="96">
        <v>46210</v>
      </c>
      <c r="AG73" s="95" t="s">
        <v>972</v>
      </c>
      <c r="AH73" s="4">
        <v>46210.716122685182</v>
      </c>
      <c r="AI73" s="96">
        <v>46210</v>
      </c>
      <c r="AJ73" s="95" t="s">
        <v>973</v>
      </c>
      <c r="AK73" s="4">
        <v>46210.751400462963</v>
      </c>
      <c r="AL73" s="96">
        <v>46210</v>
      </c>
      <c r="AM73" s="95" t="s">
        <v>973</v>
      </c>
      <c r="AN73" s="4">
        <v>46210.751493055555</v>
      </c>
      <c r="AO73" s="95" t="s">
        <v>11317</v>
      </c>
      <c r="AP73" s="95" t="s">
        <v>11317</v>
      </c>
      <c r="AQ73" s="95" t="s">
        <v>11317</v>
      </c>
      <c r="AR73" s="95" t="s">
        <v>11317</v>
      </c>
      <c r="AS73" s="95" t="s">
        <v>11317</v>
      </c>
      <c r="AT73" s="95" t="s">
        <v>11317</v>
      </c>
      <c r="AU73" s="96">
        <v>46210</v>
      </c>
      <c r="AV73" s="95" t="s">
        <v>973</v>
      </c>
      <c r="AW73" s="4">
        <v>46210.757106481484</v>
      </c>
      <c r="AX73" s="95" t="s">
        <v>11317</v>
      </c>
      <c r="AY73" s="95" t="s">
        <v>11317</v>
      </c>
      <c r="AZ73" s="95" t="s">
        <v>11317</v>
      </c>
      <c r="BA73" s="96">
        <v>46210</v>
      </c>
      <c r="BB73" s="95" t="s">
        <v>957</v>
      </c>
      <c r="BC73" s="4">
        <v>46210.765879629631</v>
      </c>
      <c r="BD73" s="96">
        <v>46210</v>
      </c>
      <c r="BE73" s="95" t="s">
        <v>2394</v>
      </c>
      <c r="BF73" s="4">
        <v>46210.785520833335</v>
      </c>
      <c r="BG73" s="95" t="s">
        <v>11317</v>
      </c>
      <c r="BH73" s="95" t="s">
        <v>11317</v>
      </c>
      <c r="BI73" s="95" t="s">
        <v>11317</v>
      </c>
      <c r="BJ73" s="68" t="s">
        <v>11317</v>
      </c>
      <c r="BK73" t="str">
        <f t="shared" si="1"/>
        <v>Jul</v>
      </c>
      <c r="BL73" t="str">
        <f>VLOOKUP(D73,Sheet1!$A$2:$B$221,2,0)</f>
        <v>East Zone</v>
      </c>
    </row>
    <row r="74" spans="1:64" x14ac:dyDescent="0.35">
      <c r="A74" t="str" cm="1">
        <f t="array" ref="A74:C74">VLOOKUP(D74,Sheet1!$A$2:$E$221,{3,4,5},0)</f>
        <v>Babloo Kumar</v>
      </c>
      <c r="B74" t="str">
        <v>FMF065452</v>
      </c>
      <c r="C74" t="str">
        <v>Raja Kumar</v>
      </c>
      <c r="D74" s="94" t="s">
        <v>714</v>
      </c>
      <c r="E74" s="95">
        <v>121</v>
      </c>
      <c r="F74" s="95" t="s">
        <v>1660</v>
      </c>
      <c r="G74" s="95">
        <v>212719</v>
      </c>
      <c r="H74" s="95" t="s">
        <v>1115</v>
      </c>
      <c r="I74" s="95" t="s">
        <v>1661</v>
      </c>
      <c r="J74" s="95" t="s">
        <v>1568</v>
      </c>
      <c r="K74" s="95" t="s">
        <v>1662</v>
      </c>
      <c r="L74" s="95">
        <v>90000</v>
      </c>
      <c r="M74" s="95" t="s">
        <v>1032</v>
      </c>
      <c r="N74" s="95" t="s">
        <v>1033</v>
      </c>
      <c r="O74" s="95" t="s">
        <v>1663</v>
      </c>
      <c r="P74" s="95">
        <v>3418002986</v>
      </c>
      <c r="Q74" s="14" t="s">
        <v>13394</v>
      </c>
      <c r="T74" s="96">
        <v>46204</v>
      </c>
      <c r="U74" s="95" t="s">
        <v>2395</v>
      </c>
      <c r="V74" s="4">
        <v>46204.371516203704</v>
      </c>
      <c r="W74" s="96">
        <v>46204</v>
      </c>
      <c r="X74" s="95" t="s">
        <v>2395</v>
      </c>
      <c r="Y74" s="4">
        <v>46204.371863425928</v>
      </c>
      <c r="Z74" s="96">
        <v>46204</v>
      </c>
      <c r="AA74" s="95" t="s">
        <v>2384</v>
      </c>
      <c r="AB74" s="4">
        <v>46204.397465277776</v>
      </c>
      <c r="AC74" s="96">
        <v>46204</v>
      </c>
      <c r="AD74" s="95" t="s">
        <v>2385</v>
      </c>
      <c r="AE74" s="4">
        <v>46204.425000000003</v>
      </c>
      <c r="AF74" s="96"/>
      <c r="AG74" s="95" t="s">
        <v>11317</v>
      </c>
      <c r="AH74" s="4"/>
      <c r="AI74" s="96">
        <v>46204</v>
      </c>
      <c r="AJ74" s="95" t="s">
        <v>1028</v>
      </c>
      <c r="AK74" s="4">
        <v>46204.471250000002</v>
      </c>
      <c r="AL74" s="96">
        <v>46204</v>
      </c>
      <c r="AM74" s="95" t="s">
        <v>1028</v>
      </c>
      <c r="AN74" s="4">
        <v>46204.471342592595</v>
      </c>
      <c r="AO74" s="95" t="s">
        <v>11317</v>
      </c>
      <c r="AP74" s="95" t="s">
        <v>11317</v>
      </c>
      <c r="AQ74" s="95" t="s">
        <v>11317</v>
      </c>
      <c r="AR74" s="95" t="s">
        <v>11317</v>
      </c>
      <c r="AS74" s="95" t="s">
        <v>11317</v>
      </c>
      <c r="AT74" s="95" t="s">
        <v>11317</v>
      </c>
      <c r="AU74" s="96">
        <v>46204</v>
      </c>
      <c r="AV74" s="95" t="s">
        <v>1028</v>
      </c>
      <c r="AW74" s="4">
        <v>46204.476643518516</v>
      </c>
      <c r="AX74" s="95" t="s">
        <v>11317</v>
      </c>
      <c r="AY74" s="95" t="s">
        <v>11317</v>
      </c>
      <c r="AZ74" s="95" t="s">
        <v>11317</v>
      </c>
      <c r="BA74" s="96">
        <v>46204</v>
      </c>
      <c r="BB74" s="95" t="s">
        <v>957</v>
      </c>
      <c r="BC74" s="4">
        <v>46204.50199074074</v>
      </c>
      <c r="BD74" s="96">
        <v>46204</v>
      </c>
      <c r="BE74" s="95" t="s">
        <v>2396</v>
      </c>
      <c r="BF74" s="4">
        <v>46204.817557870374</v>
      </c>
      <c r="BG74" s="95" t="s">
        <v>11317</v>
      </c>
      <c r="BH74" s="95" t="s">
        <v>11317</v>
      </c>
      <c r="BI74" s="95" t="s">
        <v>11317</v>
      </c>
      <c r="BJ74" s="68" t="s">
        <v>11317</v>
      </c>
      <c r="BK74" t="str">
        <f t="shared" si="1"/>
        <v>Jul</v>
      </c>
      <c r="BL74" t="str">
        <f>VLOOKUP(D74,Sheet1!$A$2:$B$221,2,0)</f>
        <v>East Zone</v>
      </c>
    </row>
    <row r="75" spans="1:64" x14ac:dyDescent="0.35">
      <c r="A75" t="str" cm="1">
        <f t="array" ref="A75:C75">VLOOKUP(D75,Sheet1!$A$2:$E$221,{3,4,5},0)</f>
        <v>Babloo Kumar</v>
      </c>
      <c r="B75" t="str">
        <v>FMF065452</v>
      </c>
      <c r="C75" t="str">
        <v>Raja Kumar</v>
      </c>
      <c r="D75" s="94" t="s">
        <v>714</v>
      </c>
      <c r="E75" s="95">
        <v>121</v>
      </c>
      <c r="F75" s="95" t="s">
        <v>3181</v>
      </c>
      <c r="G75" s="95">
        <v>248206</v>
      </c>
      <c r="H75" s="95" t="s">
        <v>3182</v>
      </c>
      <c r="I75" s="95" t="s">
        <v>3183</v>
      </c>
      <c r="J75" s="95" t="s">
        <v>1568</v>
      </c>
      <c r="K75" s="95" t="s">
        <v>3184</v>
      </c>
      <c r="L75" s="95">
        <v>90000</v>
      </c>
      <c r="M75" s="95" t="s">
        <v>1032</v>
      </c>
      <c r="N75" s="95" t="s">
        <v>1033</v>
      </c>
      <c r="O75" s="95" t="s">
        <v>3185</v>
      </c>
      <c r="P75" s="95">
        <v>7012673662</v>
      </c>
      <c r="Q75" s="14" t="s">
        <v>13394</v>
      </c>
      <c r="T75" s="96">
        <v>46206</v>
      </c>
      <c r="U75" s="95" t="s">
        <v>2395</v>
      </c>
      <c r="V75" s="4">
        <v>46206.62232638889</v>
      </c>
      <c r="W75" s="96">
        <v>46206</v>
      </c>
      <c r="X75" s="95" t="s">
        <v>2395</v>
      </c>
      <c r="Y75" s="4">
        <v>46206.624467592592</v>
      </c>
      <c r="Z75" s="96">
        <v>46206</v>
      </c>
      <c r="AA75" s="95" t="s">
        <v>2384</v>
      </c>
      <c r="AB75" s="4">
        <v>46206.631979166668</v>
      </c>
      <c r="AC75" s="96">
        <v>46206</v>
      </c>
      <c r="AD75" s="95" t="s">
        <v>2385</v>
      </c>
      <c r="AE75" s="4">
        <v>46206.646585648145</v>
      </c>
      <c r="AF75" s="96"/>
      <c r="AG75" s="95" t="s">
        <v>11317</v>
      </c>
      <c r="AH75" s="4"/>
      <c r="AI75" s="96">
        <v>46206</v>
      </c>
      <c r="AJ75" s="95" t="s">
        <v>1028</v>
      </c>
      <c r="AK75" s="4">
        <v>46206.67732638889</v>
      </c>
      <c r="AL75" s="96">
        <v>46206</v>
      </c>
      <c r="AM75" s="95" t="s">
        <v>1028</v>
      </c>
      <c r="AN75" s="4">
        <v>46206.677395833336</v>
      </c>
      <c r="AO75" s="95" t="s">
        <v>11317</v>
      </c>
      <c r="AP75" s="95" t="s">
        <v>11317</v>
      </c>
      <c r="AQ75" s="95" t="s">
        <v>11317</v>
      </c>
      <c r="AR75" s="95" t="s">
        <v>11317</v>
      </c>
      <c r="AS75" s="95" t="s">
        <v>11317</v>
      </c>
      <c r="AT75" s="95" t="s">
        <v>11317</v>
      </c>
      <c r="AU75" s="96">
        <v>46206</v>
      </c>
      <c r="AV75" s="95" t="s">
        <v>1028</v>
      </c>
      <c r="AW75" s="4">
        <v>46206.679988425924</v>
      </c>
      <c r="AX75" s="95" t="s">
        <v>11317</v>
      </c>
      <c r="AY75" s="95" t="s">
        <v>11317</v>
      </c>
      <c r="AZ75" s="95" t="s">
        <v>11317</v>
      </c>
      <c r="BA75" s="96">
        <v>46206</v>
      </c>
      <c r="BB75" s="95" t="s">
        <v>957</v>
      </c>
      <c r="BC75" s="4">
        <v>46206.704375000001</v>
      </c>
      <c r="BD75" s="96">
        <v>46206</v>
      </c>
      <c r="BE75" s="95" t="s">
        <v>3583</v>
      </c>
      <c r="BF75" s="4">
        <v>46206.817673611113</v>
      </c>
      <c r="BG75" s="95" t="s">
        <v>11317</v>
      </c>
      <c r="BH75" s="95" t="s">
        <v>11317</v>
      </c>
      <c r="BI75" s="95" t="s">
        <v>11317</v>
      </c>
      <c r="BJ75" s="68" t="s">
        <v>11317</v>
      </c>
      <c r="BK75" t="str">
        <f t="shared" si="1"/>
        <v>Jul</v>
      </c>
      <c r="BL75" t="str">
        <f>VLOOKUP(D75,Sheet1!$A$2:$B$221,2,0)</f>
        <v>East Zone</v>
      </c>
    </row>
    <row r="76" spans="1:64" x14ac:dyDescent="0.35">
      <c r="A76" t="str" cm="1">
        <f t="array" ref="A76:C76">VLOOKUP(D76,Sheet1!$A$2:$E$221,{3,4,5},0)</f>
        <v>Babloo Kumar</v>
      </c>
      <c r="B76" t="str">
        <v>FMF065452</v>
      </c>
      <c r="C76" t="str">
        <v>Raja Kumar</v>
      </c>
      <c r="D76" s="94" t="s">
        <v>714</v>
      </c>
      <c r="E76" s="95">
        <v>121</v>
      </c>
      <c r="F76" s="95" t="s">
        <v>3186</v>
      </c>
      <c r="G76" s="95">
        <v>264471</v>
      </c>
      <c r="H76" s="95" t="s">
        <v>1115</v>
      </c>
      <c r="I76" s="95" t="s">
        <v>1661</v>
      </c>
      <c r="J76" s="95" t="s">
        <v>1568</v>
      </c>
      <c r="K76" s="95" t="s">
        <v>3187</v>
      </c>
      <c r="L76" s="95">
        <v>77000</v>
      </c>
      <c r="M76" s="95" t="s">
        <v>1124</v>
      </c>
      <c r="N76" s="95" t="s">
        <v>1125</v>
      </c>
      <c r="O76" s="95" t="s">
        <v>3188</v>
      </c>
      <c r="P76" s="95">
        <v>2942497753</v>
      </c>
      <c r="Q76" s="14" t="s">
        <v>13394</v>
      </c>
      <c r="T76" s="96">
        <v>46203</v>
      </c>
      <c r="U76" s="95" t="s">
        <v>2395</v>
      </c>
      <c r="V76" s="4">
        <v>46203.471168981479</v>
      </c>
      <c r="W76" s="96">
        <v>46206</v>
      </c>
      <c r="X76" s="95" t="s">
        <v>2395</v>
      </c>
      <c r="Y76" s="4">
        <v>46206.392685185187</v>
      </c>
      <c r="Z76" s="96">
        <v>46206</v>
      </c>
      <c r="AA76" s="95" t="s">
        <v>2384</v>
      </c>
      <c r="AB76" s="4">
        <v>46206.401724537034</v>
      </c>
      <c r="AC76" s="96">
        <v>46206</v>
      </c>
      <c r="AD76" s="95" t="s">
        <v>2385</v>
      </c>
      <c r="AE76" s="4">
        <v>46206.434895833336</v>
      </c>
      <c r="AF76" s="96"/>
      <c r="AG76" s="95" t="s">
        <v>11317</v>
      </c>
      <c r="AH76" s="4"/>
      <c r="AI76" s="96">
        <v>46206</v>
      </c>
      <c r="AJ76" s="95" t="s">
        <v>1028</v>
      </c>
      <c r="AK76" s="4">
        <v>46206.464525462965</v>
      </c>
      <c r="AL76" s="96">
        <v>46206</v>
      </c>
      <c r="AM76" s="95" t="s">
        <v>1028</v>
      </c>
      <c r="AN76" s="4">
        <v>46206.464594907404</v>
      </c>
      <c r="AO76" s="95" t="s">
        <v>11317</v>
      </c>
      <c r="AP76" s="95" t="s">
        <v>11317</v>
      </c>
      <c r="AQ76" s="95" t="s">
        <v>11317</v>
      </c>
      <c r="AR76" s="95" t="s">
        <v>11317</v>
      </c>
      <c r="AS76" s="95" t="s">
        <v>11317</v>
      </c>
      <c r="AT76" s="95" t="s">
        <v>11317</v>
      </c>
      <c r="AU76" s="96">
        <v>46206</v>
      </c>
      <c r="AV76" s="95" t="s">
        <v>1028</v>
      </c>
      <c r="AW76" s="4">
        <v>46206.473680555559</v>
      </c>
      <c r="AX76" s="95" t="s">
        <v>11317</v>
      </c>
      <c r="AY76" s="95" t="s">
        <v>11317</v>
      </c>
      <c r="AZ76" s="95" t="s">
        <v>11317</v>
      </c>
      <c r="BA76" s="96">
        <v>46206</v>
      </c>
      <c r="BB76" s="95" t="s">
        <v>957</v>
      </c>
      <c r="BC76" s="4">
        <v>46206.477187500001</v>
      </c>
      <c r="BD76" s="96">
        <v>46206</v>
      </c>
      <c r="BE76" s="95" t="s">
        <v>2396</v>
      </c>
      <c r="BF76" s="4">
        <v>46206.647280092591</v>
      </c>
      <c r="BG76" s="95" t="s">
        <v>11317</v>
      </c>
      <c r="BH76" s="95" t="s">
        <v>11317</v>
      </c>
      <c r="BI76" s="95" t="s">
        <v>11317</v>
      </c>
      <c r="BJ76" s="68" t="s">
        <v>11317</v>
      </c>
      <c r="BK76" t="str">
        <f t="shared" si="1"/>
        <v>Jul</v>
      </c>
      <c r="BL76" t="str">
        <f>VLOOKUP(D76,Sheet1!$A$2:$B$221,2,0)</f>
        <v>East Zone</v>
      </c>
    </row>
    <row r="77" spans="1:64" x14ac:dyDescent="0.35">
      <c r="A77" t="str" cm="1">
        <f t="array" ref="A77:C77">VLOOKUP(D77,Sheet1!$A$2:$E$221,{3,4,5},0)</f>
        <v>Babloo Kumar</v>
      </c>
      <c r="B77" t="str">
        <v>FMF065452</v>
      </c>
      <c r="C77" t="str">
        <v>Raja Kumar</v>
      </c>
      <c r="D77" s="94" t="s">
        <v>714</v>
      </c>
      <c r="E77" s="95">
        <v>121</v>
      </c>
      <c r="F77" s="95" t="s">
        <v>1664</v>
      </c>
      <c r="G77" s="95">
        <v>282040</v>
      </c>
      <c r="H77" s="95" t="s">
        <v>1225</v>
      </c>
      <c r="I77" s="95" t="s">
        <v>1665</v>
      </c>
      <c r="J77" s="95" t="s">
        <v>1568</v>
      </c>
      <c r="K77" s="95" t="s">
        <v>1666</v>
      </c>
      <c r="L77" s="95">
        <v>77000</v>
      </c>
      <c r="M77" s="95" t="s">
        <v>1124</v>
      </c>
      <c r="N77" s="95" t="s">
        <v>1125</v>
      </c>
      <c r="O77" s="95" t="s">
        <v>1667</v>
      </c>
      <c r="P77" s="95">
        <v>9092908649</v>
      </c>
      <c r="Q77" s="14" t="s">
        <v>13394</v>
      </c>
      <c r="T77" s="96">
        <v>46197</v>
      </c>
      <c r="U77" s="95" t="s">
        <v>2395</v>
      </c>
      <c r="V77" s="4">
        <v>46197.559745370374</v>
      </c>
      <c r="W77" s="96">
        <v>46197</v>
      </c>
      <c r="X77" s="95" t="s">
        <v>2395</v>
      </c>
      <c r="Y77" s="4">
        <v>46197.590439814812</v>
      </c>
      <c r="Z77" s="96">
        <v>46197</v>
      </c>
      <c r="AA77" s="95" t="s">
        <v>933</v>
      </c>
      <c r="AB77" s="4">
        <v>46197.603518518517</v>
      </c>
      <c r="AC77" s="96">
        <v>46197</v>
      </c>
      <c r="AD77" s="95" t="s">
        <v>2385</v>
      </c>
      <c r="AE77" s="4">
        <v>46197.617511574077</v>
      </c>
      <c r="AF77" s="96"/>
      <c r="AG77" s="95" t="s">
        <v>11317</v>
      </c>
      <c r="AH77" s="4"/>
      <c r="AI77" s="96">
        <v>46197</v>
      </c>
      <c r="AJ77" s="95" t="s">
        <v>994</v>
      </c>
      <c r="AK77" s="4">
        <v>46197.716296296298</v>
      </c>
      <c r="AL77" s="96">
        <v>46197</v>
      </c>
      <c r="AM77" s="95" t="s">
        <v>994</v>
      </c>
      <c r="AN77" s="4">
        <v>46197.716412037036</v>
      </c>
      <c r="AO77" s="95" t="s">
        <v>11317</v>
      </c>
      <c r="AP77" s="95" t="s">
        <v>11317</v>
      </c>
      <c r="AQ77" s="95" t="s">
        <v>11317</v>
      </c>
      <c r="AR77" s="95" t="s">
        <v>11317</v>
      </c>
      <c r="AS77" s="95" t="s">
        <v>11317</v>
      </c>
      <c r="AT77" s="95" t="s">
        <v>11317</v>
      </c>
      <c r="AU77" s="96">
        <v>46197</v>
      </c>
      <c r="AV77" s="95" t="s">
        <v>994</v>
      </c>
      <c r="AW77" s="4">
        <v>46197.728275462963</v>
      </c>
      <c r="AX77" s="95" t="s">
        <v>11317</v>
      </c>
      <c r="AY77" s="95" t="s">
        <v>11317</v>
      </c>
      <c r="AZ77" s="95" t="s">
        <v>11317</v>
      </c>
      <c r="BA77" s="96">
        <v>46197</v>
      </c>
      <c r="BB77" s="95" t="s">
        <v>957</v>
      </c>
      <c r="BC77" s="4">
        <v>46197.744583333333</v>
      </c>
      <c r="BD77" s="96"/>
      <c r="BE77" s="95" t="s">
        <v>11317</v>
      </c>
      <c r="BF77" s="4"/>
      <c r="BG77" s="95" t="s">
        <v>11317</v>
      </c>
      <c r="BH77" s="95" t="s">
        <v>11317</v>
      </c>
      <c r="BI77" s="95" t="s">
        <v>11317</v>
      </c>
      <c r="BJ77" s="68" t="s">
        <v>11317</v>
      </c>
      <c r="BK77" t="str">
        <f t="shared" si="1"/>
        <v>Jun</v>
      </c>
      <c r="BL77" t="str">
        <f>VLOOKUP(D77,Sheet1!$A$2:$B$221,2,0)</f>
        <v>East Zone</v>
      </c>
    </row>
    <row r="78" spans="1:64" x14ac:dyDescent="0.35">
      <c r="A78" t="str" cm="1">
        <f t="array" ref="A78:C78">VLOOKUP(D78,Sheet1!$A$2:$E$221,{3,4,5},0)</f>
        <v>Babloo Kumar</v>
      </c>
      <c r="B78" t="str">
        <v>FMF065452</v>
      </c>
      <c r="C78" t="str">
        <v>Raja Kumar</v>
      </c>
      <c r="D78" s="94" t="s">
        <v>714</v>
      </c>
      <c r="E78" s="95">
        <v>121</v>
      </c>
      <c r="F78" s="95" t="s">
        <v>1668</v>
      </c>
      <c r="G78" s="95">
        <v>472697</v>
      </c>
      <c r="H78" s="95" t="s">
        <v>1669</v>
      </c>
      <c r="I78" s="95" t="s">
        <v>1670</v>
      </c>
      <c r="J78" s="95" t="s">
        <v>1568</v>
      </c>
      <c r="K78" s="95" t="s">
        <v>1671</v>
      </c>
      <c r="L78" s="95">
        <v>90000</v>
      </c>
      <c r="M78" s="95" t="s">
        <v>1032</v>
      </c>
      <c r="N78" s="95" t="s">
        <v>1033</v>
      </c>
      <c r="O78" s="95" t="s">
        <v>1672</v>
      </c>
      <c r="P78" s="95">
        <v>5005320220</v>
      </c>
      <c r="Q78" s="14" t="s">
        <v>13394</v>
      </c>
      <c r="T78" s="96">
        <v>46204</v>
      </c>
      <c r="U78" s="95" t="s">
        <v>2395</v>
      </c>
      <c r="V78" s="4">
        <v>46204.539768518516</v>
      </c>
      <c r="W78" s="96">
        <v>46204</v>
      </c>
      <c r="X78" s="95" t="s">
        <v>2395</v>
      </c>
      <c r="Y78" s="4">
        <v>46204.54792824074</v>
      </c>
      <c r="Z78" s="96">
        <v>46204</v>
      </c>
      <c r="AA78" s="95" t="s">
        <v>2384</v>
      </c>
      <c r="AB78" s="4">
        <v>46204.552106481482</v>
      </c>
      <c r="AC78" s="96">
        <v>46204</v>
      </c>
      <c r="AD78" s="95" t="s">
        <v>2385</v>
      </c>
      <c r="AE78" s="4">
        <v>46204.587245370371</v>
      </c>
      <c r="AF78" s="96"/>
      <c r="AG78" s="95" t="s">
        <v>11317</v>
      </c>
      <c r="AH78" s="4"/>
      <c r="AI78" s="96">
        <v>46204</v>
      </c>
      <c r="AJ78" s="95" t="s">
        <v>972</v>
      </c>
      <c r="AK78" s="4">
        <v>46204.591053240743</v>
      </c>
      <c r="AL78" s="96">
        <v>46204</v>
      </c>
      <c r="AM78" s="95" t="s">
        <v>972</v>
      </c>
      <c r="AN78" s="4">
        <v>46204.591203703705</v>
      </c>
      <c r="AO78" s="95" t="s">
        <v>11317</v>
      </c>
      <c r="AP78" s="95" t="s">
        <v>11317</v>
      </c>
      <c r="AQ78" s="95" t="s">
        <v>11317</v>
      </c>
      <c r="AR78" s="95" t="s">
        <v>11317</v>
      </c>
      <c r="AS78" s="95" t="s">
        <v>11317</v>
      </c>
      <c r="AT78" s="95" t="s">
        <v>11317</v>
      </c>
      <c r="AU78" s="96">
        <v>46204</v>
      </c>
      <c r="AV78" s="95" t="s">
        <v>972</v>
      </c>
      <c r="AW78" s="4">
        <v>46204.601481481484</v>
      </c>
      <c r="AX78" s="95" t="s">
        <v>11317</v>
      </c>
      <c r="AY78" s="95" t="s">
        <v>11317</v>
      </c>
      <c r="AZ78" s="95" t="s">
        <v>11317</v>
      </c>
      <c r="BA78" s="96">
        <v>46204</v>
      </c>
      <c r="BB78" s="95" t="s">
        <v>957</v>
      </c>
      <c r="BC78" s="4">
        <v>46204.637870370374</v>
      </c>
      <c r="BD78" s="96">
        <v>46204</v>
      </c>
      <c r="BE78" s="95" t="s">
        <v>2396</v>
      </c>
      <c r="BF78" s="4">
        <v>46204.726400462961</v>
      </c>
      <c r="BG78" s="95" t="s">
        <v>11317</v>
      </c>
      <c r="BH78" s="95" t="s">
        <v>11317</v>
      </c>
      <c r="BI78" s="95" t="s">
        <v>11317</v>
      </c>
      <c r="BJ78" s="68" t="s">
        <v>11317</v>
      </c>
      <c r="BK78" t="str">
        <f t="shared" si="1"/>
        <v>Jul</v>
      </c>
      <c r="BL78" t="str">
        <f>VLOOKUP(D78,Sheet1!$A$2:$B$221,2,0)</f>
        <v>East Zone</v>
      </c>
    </row>
    <row r="79" spans="1:64" x14ac:dyDescent="0.35">
      <c r="A79" t="str" cm="1">
        <f t="array" ref="A79:C79">VLOOKUP(D79,Sheet1!$A$2:$E$221,{3,4,5},0)</f>
        <v>Babloo Kumar</v>
      </c>
      <c r="B79" t="str">
        <v>FMF065452</v>
      </c>
      <c r="C79" t="str">
        <v>Raja Kumar</v>
      </c>
      <c r="D79" s="94" t="s">
        <v>714</v>
      </c>
      <c r="E79" s="95">
        <v>121</v>
      </c>
      <c r="F79" s="95" t="s">
        <v>2485</v>
      </c>
      <c r="G79" s="95">
        <v>601309</v>
      </c>
      <c r="H79" s="95" t="s">
        <v>1225</v>
      </c>
      <c r="I79" s="95" t="s">
        <v>1665</v>
      </c>
      <c r="J79" s="95" t="s">
        <v>1568</v>
      </c>
      <c r="K79" s="95" t="s">
        <v>2486</v>
      </c>
      <c r="L79" s="95">
        <v>77000</v>
      </c>
      <c r="M79" s="95" t="s">
        <v>1124</v>
      </c>
      <c r="N79" s="95" t="s">
        <v>1125</v>
      </c>
      <c r="O79" s="95" t="s">
        <v>2487</v>
      </c>
      <c r="P79" s="95">
        <v>7119879402</v>
      </c>
      <c r="Q79" s="14" t="s">
        <v>13394</v>
      </c>
      <c r="T79" s="96">
        <v>46205</v>
      </c>
      <c r="U79" s="95" t="s">
        <v>2395</v>
      </c>
      <c r="V79" s="4">
        <v>46205.6096412037</v>
      </c>
      <c r="W79" s="96">
        <v>46205</v>
      </c>
      <c r="X79" s="95" t="s">
        <v>2395</v>
      </c>
      <c r="Y79" s="4">
        <v>46205.786296296297</v>
      </c>
      <c r="Z79" s="96">
        <v>46206</v>
      </c>
      <c r="AA79" s="95" t="s">
        <v>2384</v>
      </c>
      <c r="AB79" s="4">
        <v>46206.401724537034</v>
      </c>
      <c r="AC79" s="96">
        <v>46206</v>
      </c>
      <c r="AD79" s="95" t="s">
        <v>2385</v>
      </c>
      <c r="AE79" s="4">
        <v>46206.431701388887</v>
      </c>
      <c r="AF79" s="96"/>
      <c r="AG79" s="95" t="s">
        <v>11317</v>
      </c>
      <c r="AH79" s="4"/>
      <c r="AI79" s="96">
        <v>46206</v>
      </c>
      <c r="AJ79" s="95" t="s">
        <v>1028</v>
      </c>
      <c r="AK79" s="4">
        <v>46206.465740740743</v>
      </c>
      <c r="AL79" s="96">
        <v>46206</v>
      </c>
      <c r="AM79" s="95" t="s">
        <v>1028</v>
      </c>
      <c r="AN79" s="4">
        <v>46206.465810185182</v>
      </c>
      <c r="AO79" s="95" t="s">
        <v>11317</v>
      </c>
      <c r="AP79" s="95" t="s">
        <v>11317</v>
      </c>
      <c r="AQ79" s="95" t="s">
        <v>11317</v>
      </c>
      <c r="AR79" s="95" t="s">
        <v>11317</v>
      </c>
      <c r="AS79" s="95" t="s">
        <v>11317</v>
      </c>
      <c r="AT79" s="95" t="s">
        <v>11317</v>
      </c>
      <c r="AU79" s="96">
        <v>46206</v>
      </c>
      <c r="AV79" s="95" t="s">
        <v>1028</v>
      </c>
      <c r="AW79" s="4">
        <v>46206.473692129628</v>
      </c>
      <c r="AX79" s="95" t="s">
        <v>11317</v>
      </c>
      <c r="AY79" s="95" t="s">
        <v>11317</v>
      </c>
      <c r="AZ79" s="95" t="s">
        <v>11317</v>
      </c>
      <c r="BA79" s="96">
        <v>46206</v>
      </c>
      <c r="BB79" s="95" t="s">
        <v>957</v>
      </c>
      <c r="BC79" s="4">
        <v>46206.477500000001</v>
      </c>
      <c r="BD79" s="96">
        <v>46206</v>
      </c>
      <c r="BE79" s="95" t="s">
        <v>2396</v>
      </c>
      <c r="BF79" s="4">
        <v>46206.542361111111</v>
      </c>
      <c r="BG79" s="95" t="s">
        <v>11317</v>
      </c>
      <c r="BH79" s="95" t="s">
        <v>11317</v>
      </c>
      <c r="BI79" s="95" t="s">
        <v>11317</v>
      </c>
      <c r="BJ79" s="68" t="s">
        <v>11317</v>
      </c>
      <c r="BK79" t="str">
        <f t="shared" si="1"/>
        <v>Jul</v>
      </c>
      <c r="BL79" t="str">
        <f>VLOOKUP(D79,Sheet1!$A$2:$B$221,2,0)</f>
        <v>East Zone</v>
      </c>
    </row>
    <row r="80" spans="1:64" x14ac:dyDescent="0.35">
      <c r="A80" t="str" cm="1">
        <f t="array" ref="A80:C80">VLOOKUP(D80,Sheet1!$A$2:$E$221,{3,4,5},0)</f>
        <v>Babloo Kumar</v>
      </c>
      <c r="B80" t="str">
        <v>FMF065452</v>
      </c>
      <c r="C80" t="str">
        <v>Raja Kumar</v>
      </c>
      <c r="D80" s="94" t="s">
        <v>714</v>
      </c>
      <c r="E80" s="95">
        <v>121</v>
      </c>
      <c r="F80" s="95" t="s">
        <v>3189</v>
      </c>
      <c r="G80" s="95">
        <v>763340</v>
      </c>
      <c r="H80" s="95" t="s">
        <v>1669</v>
      </c>
      <c r="I80" s="95" t="s">
        <v>1670</v>
      </c>
      <c r="J80" s="95" t="s">
        <v>1568</v>
      </c>
      <c r="K80" s="95" t="s">
        <v>3190</v>
      </c>
      <c r="L80" s="95">
        <v>90000</v>
      </c>
      <c r="M80" s="95" t="s">
        <v>1032</v>
      </c>
      <c r="N80" s="95" t="s">
        <v>1033</v>
      </c>
      <c r="O80" s="95" t="s">
        <v>3191</v>
      </c>
      <c r="P80" s="95">
        <v>8262662942</v>
      </c>
      <c r="Q80" s="14" t="s">
        <v>13394</v>
      </c>
      <c r="T80" s="96">
        <v>46206</v>
      </c>
      <c r="U80" s="95" t="s">
        <v>2395</v>
      </c>
      <c r="V80" s="4">
        <v>46206.670451388891</v>
      </c>
      <c r="W80" s="96">
        <v>46206</v>
      </c>
      <c r="X80" s="95" t="s">
        <v>2395</v>
      </c>
      <c r="Y80" s="4">
        <v>46206.670694444445</v>
      </c>
      <c r="Z80" s="96">
        <v>46206</v>
      </c>
      <c r="AA80" s="95" t="s">
        <v>2384</v>
      </c>
      <c r="AB80" s="4">
        <v>46206.686145833337</v>
      </c>
      <c r="AC80" s="96">
        <v>46206</v>
      </c>
      <c r="AD80" s="95" t="s">
        <v>2385</v>
      </c>
      <c r="AE80" s="4">
        <v>46206.696909722225</v>
      </c>
      <c r="AF80" s="96"/>
      <c r="AG80" s="95" t="s">
        <v>11317</v>
      </c>
      <c r="AH80" s="4"/>
      <c r="AI80" s="96">
        <v>46206</v>
      </c>
      <c r="AJ80" s="95" t="s">
        <v>1028</v>
      </c>
      <c r="AK80" s="4">
        <v>46206.718865740739</v>
      </c>
      <c r="AL80" s="96">
        <v>46206</v>
      </c>
      <c r="AM80" s="95" t="s">
        <v>1028</v>
      </c>
      <c r="AN80" s="4">
        <v>46206.718958333331</v>
      </c>
      <c r="AO80" s="95" t="s">
        <v>11317</v>
      </c>
      <c r="AP80" s="95" t="s">
        <v>11317</v>
      </c>
      <c r="AQ80" s="95" t="s">
        <v>11317</v>
      </c>
      <c r="AR80" s="95" t="s">
        <v>11317</v>
      </c>
      <c r="AS80" s="95" t="s">
        <v>11317</v>
      </c>
      <c r="AT80" s="95" t="s">
        <v>11317</v>
      </c>
      <c r="AU80" s="96">
        <v>46206</v>
      </c>
      <c r="AV80" s="95" t="s">
        <v>1028</v>
      </c>
      <c r="AW80" s="4">
        <v>46206.722071759257</v>
      </c>
      <c r="AX80" s="95" t="s">
        <v>11317</v>
      </c>
      <c r="AY80" s="95" t="s">
        <v>11317</v>
      </c>
      <c r="AZ80" s="95" t="s">
        <v>11317</v>
      </c>
      <c r="BA80" s="96">
        <v>46206</v>
      </c>
      <c r="BB80" s="95" t="s">
        <v>944</v>
      </c>
      <c r="BC80" s="4">
        <v>46206.729502314818</v>
      </c>
      <c r="BD80" s="96">
        <v>46206</v>
      </c>
      <c r="BE80" s="95" t="s">
        <v>3583</v>
      </c>
      <c r="BF80" s="4">
        <v>46206.770868055559</v>
      </c>
      <c r="BG80" s="95" t="s">
        <v>11317</v>
      </c>
      <c r="BH80" s="95" t="s">
        <v>11317</v>
      </c>
      <c r="BI80" s="95" t="s">
        <v>11317</v>
      </c>
      <c r="BJ80" s="68" t="s">
        <v>11317</v>
      </c>
      <c r="BK80" t="str">
        <f t="shared" si="1"/>
        <v>Jul</v>
      </c>
      <c r="BL80" t="str">
        <f>VLOOKUP(D80,Sheet1!$A$2:$B$221,2,0)</f>
        <v>East Zone</v>
      </c>
    </row>
    <row r="81" spans="1:64" x14ac:dyDescent="0.35">
      <c r="A81" t="str" cm="1">
        <f t="array" ref="A81:C81">VLOOKUP(D81,Sheet1!$A$2:$E$221,{3,4,5},0)</f>
        <v>Ashok Kumar Rajak</v>
      </c>
      <c r="B81" t="str">
        <v>FMF071686</v>
      </c>
      <c r="C81" t="str">
        <v>Raja Kumar</v>
      </c>
      <c r="D81" s="94" t="s">
        <v>127</v>
      </c>
      <c r="E81" s="95">
        <v>122</v>
      </c>
      <c r="F81" s="95" t="s">
        <v>11343</v>
      </c>
      <c r="G81" s="95">
        <v>215218</v>
      </c>
      <c r="H81" s="95" t="s">
        <v>11344</v>
      </c>
      <c r="I81" s="95" t="s">
        <v>11345</v>
      </c>
      <c r="J81" s="95" t="s">
        <v>1568</v>
      </c>
      <c r="K81" s="95" t="s">
        <v>11346</v>
      </c>
      <c r="L81" s="95">
        <v>40000</v>
      </c>
      <c r="M81" s="95" t="s">
        <v>1059</v>
      </c>
      <c r="N81" s="95" t="s">
        <v>1060</v>
      </c>
      <c r="O81" s="95" t="s">
        <v>2761</v>
      </c>
      <c r="P81" s="95">
        <v>4264590809</v>
      </c>
      <c r="Q81" s="14" t="s">
        <v>13394</v>
      </c>
      <c r="T81" s="96">
        <v>46210</v>
      </c>
      <c r="U81" s="95" t="s">
        <v>1027</v>
      </c>
      <c r="V81" s="4">
        <v>46210.474629629629</v>
      </c>
      <c r="W81" s="96">
        <v>46210</v>
      </c>
      <c r="X81" s="95" t="s">
        <v>1027</v>
      </c>
      <c r="Y81" s="4">
        <v>46210.49728009259</v>
      </c>
      <c r="Z81" s="96">
        <v>46210</v>
      </c>
      <c r="AA81" s="95" t="s">
        <v>2384</v>
      </c>
      <c r="AB81" s="4">
        <v>46210.521307870367</v>
      </c>
      <c r="AC81" s="96">
        <v>46210</v>
      </c>
      <c r="AD81" s="95" t="s">
        <v>2385</v>
      </c>
      <c r="AE81" s="4">
        <v>46210.529965277776</v>
      </c>
      <c r="AF81" s="96"/>
      <c r="AG81" s="95" t="s">
        <v>11317</v>
      </c>
      <c r="AH81" s="4"/>
      <c r="AI81" s="96">
        <v>46210</v>
      </c>
      <c r="AJ81" s="95" t="s">
        <v>973</v>
      </c>
      <c r="AK81" s="4">
        <v>46210.655150462961</v>
      </c>
      <c r="AL81" s="96">
        <v>46210</v>
      </c>
      <c r="AM81" s="95" t="s">
        <v>973</v>
      </c>
      <c r="AN81" s="4">
        <v>46210.655370370368</v>
      </c>
      <c r="AO81" s="95" t="s">
        <v>11317</v>
      </c>
      <c r="AP81" s="95" t="s">
        <v>11317</v>
      </c>
      <c r="AQ81" s="95" t="s">
        <v>11317</v>
      </c>
      <c r="AR81" s="95" t="s">
        <v>11317</v>
      </c>
      <c r="AS81" s="95" t="s">
        <v>11317</v>
      </c>
      <c r="AT81" s="95" t="s">
        <v>11317</v>
      </c>
      <c r="AU81" s="96">
        <v>46210</v>
      </c>
      <c r="AV81" s="95" t="s">
        <v>973</v>
      </c>
      <c r="AW81" s="4">
        <v>46210.65662037037</v>
      </c>
      <c r="AX81" s="95" t="s">
        <v>11317</v>
      </c>
      <c r="AY81" s="95" t="s">
        <v>11317</v>
      </c>
      <c r="AZ81" s="95" t="s">
        <v>11317</v>
      </c>
      <c r="BA81" s="96">
        <v>46210</v>
      </c>
      <c r="BB81" s="95" t="s">
        <v>957</v>
      </c>
      <c r="BC81" s="4">
        <v>46210.678993055553</v>
      </c>
      <c r="BD81" s="96"/>
      <c r="BE81" s="95" t="s">
        <v>11317</v>
      </c>
      <c r="BF81" s="4"/>
      <c r="BG81" s="95" t="s">
        <v>11317</v>
      </c>
      <c r="BH81" s="95" t="s">
        <v>11317</v>
      </c>
      <c r="BI81" s="95" t="s">
        <v>11317</v>
      </c>
      <c r="BJ81" s="68" t="s">
        <v>11317</v>
      </c>
      <c r="BK81" t="str">
        <f t="shared" si="1"/>
        <v>Jul</v>
      </c>
      <c r="BL81" t="str">
        <f>VLOOKUP(D81,Sheet1!$A$2:$B$221,2,0)</f>
        <v>East Zone</v>
      </c>
    </row>
    <row r="82" spans="1:64" x14ac:dyDescent="0.35">
      <c r="A82" t="str" cm="1">
        <f t="array" ref="A82:C82">VLOOKUP(D82,Sheet1!$A$2:$E$221,{3,4,5},0)</f>
        <v>Ashok Kumar Rajak</v>
      </c>
      <c r="B82" t="str">
        <v>FMF071686</v>
      </c>
      <c r="C82" t="str">
        <v>Raja Kumar</v>
      </c>
      <c r="D82" s="94" t="s">
        <v>127</v>
      </c>
      <c r="E82" s="95">
        <v>122</v>
      </c>
      <c r="F82" s="95" t="s">
        <v>1673</v>
      </c>
      <c r="G82" s="95">
        <v>271989</v>
      </c>
      <c r="H82" s="95" t="s">
        <v>991</v>
      </c>
      <c r="I82" s="95" t="s">
        <v>1674</v>
      </c>
      <c r="J82" s="95" t="s">
        <v>1568</v>
      </c>
      <c r="K82" s="95" t="s">
        <v>1675</v>
      </c>
      <c r="L82" s="95">
        <v>45000</v>
      </c>
      <c r="M82" s="95" t="s">
        <v>1036</v>
      </c>
      <c r="N82" s="95" t="s">
        <v>1037</v>
      </c>
      <c r="O82" s="95" t="s">
        <v>1676</v>
      </c>
      <c r="P82" s="95">
        <v>9588786198</v>
      </c>
      <c r="Q82" s="14" t="s">
        <v>13394</v>
      </c>
      <c r="T82" s="96">
        <v>46176</v>
      </c>
      <c r="U82" s="95" t="s">
        <v>1027</v>
      </c>
      <c r="V82" s="4">
        <v>46176.819374999999</v>
      </c>
      <c r="W82" s="96">
        <v>46177</v>
      </c>
      <c r="X82" s="95" t="s">
        <v>1027</v>
      </c>
      <c r="Y82" s="4">
        <v>46177.524675925924</v>
      </c>
      <c r="Z82" s="96">
        <v>46177</v>
      </c>
      <c r="AA82" s="95" t="s">
        <v>933</v>
      </c>
      <c r="AB82" s="4">
        <v>46177.528240740743</v>
      </c>
      <c r="AC82" s="96">
        <v>46177</v>
      </c>
      <c r="AD82" s="95" t="s">
        <v>2385</v>
      </c>
      <c r="AE82" s="4">
        <v>46177.539143518516</v>
      </c>
      <c r="AF82" s="96">
        <v>46177</v>
      </c>
      <c r="AG82" s="95" t="s">
        <v>1323</v>
      </c>
      <c r="AH82" s="4">
        <v>46177.834062499998</v>
      </c>
      <c r="AI82" s="96"/>
      <c r="AJ82" s="95" t="s">
        <v>11317</v>
      </c>
      <c r="AK82" s="4"/>
      <c r="AL82" s="96"/>
      <c r="AM82" s="95" t="s">
        <v>11317</v>
      </c>
      <c r="AN82" s="4"/>
      <c r="AO82" s="95" t="s">
        <v>11317</v>
      </c>
      <c r="AP82" s="95" t="s">
        <v>11317</v>
      </c>
      <c r="AQ82" s="95" t="s">
        <v>11317</v>
      </c>
      <c r="AR82" s="95" t="s">
        <v>11317</v>
      </c>
      <c r="AS82" s="95" t="s">
        <v>11317</v>
      </c>
      <c r="AT82" s="95" t="s">
        <v>11317</v>
      </c>
      <c r="AU82" s="96"/>
      <c r="AV82" s="95" t="s">
        <v>11317</v>
      </c>
      <c r="AW82" s="4"/>
      <c r="AX82" s="95" t="s">
        <v>11317</v>
      </c>
      <c r="AY82" s="95" t="s">
        <v>11317</v>
      </c>
      <c r="AZ82" s="95" t="s">
        <v>11317</v>
      </c>
      <c r="BA82" s="96"/>
      <c r="BB82" s="95" t="s">
        <v>11317</v>
      </c>
      <c r="BC82" s="4"/>
      <c r="BD82" s="96"/>
      <c r="BE82" s="95" t="s">
        <v>11317</v>
      </c>
      <c r="BF82" s="4"/>
      <c r="BG82" s="95" t="s">
        <v>11317</v>
      </c>
      <c r="BH82" s="95" t="s">
        <v>11317</v>
      </c>
      <c r="BI82" s="95" t="s">
        <v>11317</v>
      </c>
      <c r="BJ82" s="68" t="s">
        <v>11317</v>
      </c>
      <c r="BK82" t="str">
        <f t="shared" si="1"/>
        <v>Jun</v>
      </c>
      <c r="BL82" t="str">
        <f>VLOOKUP(D82,Sheet1!$A$2:$B$221,2,0)</f>
        <v>East Zone</v>
      </c>
    </row>
    <row r="83" spans="1:64" x14ac:dyDescent="0.35">
      <c r="A83" t="str" cm="1">
        <f t="array" ref="A83:C83">VLOOKUP(D83,Sheet1!$A$2:$E$221,{3,4,5},0)</f>
        <v>Ashok Kumar Rajak</v>
      </c>
      <c r="B83" t="str">
        <v>FMF071686</v>
      </c>
      <c r="C83" t="str">
        <v>Raja Kumar</v>
      </c>
      <c r="D83" s="94" t="s">
        <v>127</v>
      </c>
      <c r="E83" s="95">
        <v>122</v>
      </c>
      <c r="F83" s="95" t="s">
        <v>2488</v>
      </c>
      <c r="G83" s="95">
        <v>308231</v>
      </c>
      <c r="H83" s="95" t="s">
        <v>991</v>
      </c>
      <c r="I83" s="95" t="s">
        <v>1674</v>
      </c>
      <c r="J83" s="95" t="s">
        <v>1568</v>
      </c>
      <c r="K83" s="95" t="s">
        <v>2489</v>
      </c>
      <c r="L83" s="95">
        <v>60000</v>
      </c>
      <c r="M83" s="95" t="s">
        <v>1097</v>
      </c>
      <c r="N83" s="95" t="s">
        <v>1098</v>
      </c>
      <c r="O83" s="95" t="s">
        <v>1575</v>
      </c>
      <c r="P83" s="95">
        <v>3310018747</v>
      </c>
      <c r="Q83" s="14" t="s">
        <v>13394</v>
      </c>
      <c r="T83" s="96">
        <v>46205</v>
      </c>
      <c r="U83" s="95" t="s">
        <v>1027</v>
      </c>
      <c r="V83" s="4">
        <v>46205.582175925927</v>
      </c>
      <c r="W83" s="96">
        <v>46205</v>
      </c>
      <c r="X83" s="95" t="s">
        <v>1027</v>
      </c>
      <c r="Y83" s="4">
        <v>46205.657430555555</v>
      </c>
      <c r="Z83" s="96">
        <v>46205</v>
      </c>
      <c r="AA83" s="95" t="s">
        <v>2384</v>
      </c>
      <c r="AB83" s="4">
        <v>46205.674953703703</v>
      </c>
      <c r="AC83" s="96">
        <v>46205</v>
      </c>
      <c r="AD83" s="95" t="s">
        <v>2385</v>
      </c>
      <c r="AE83" s="4">
        <v>46205.703043981484</v>
      </c>
      <c r="AF83" s="96"/>
      <c r="AG83" s="95" t="s">
        <v>11317</v>
      </c>
      <c r="AH83" s="4"/>
      <c r="AI83" s="96">
        <v>46205</v>
      </c>
      <c r="AJ83" s="95" t="s">
        <v>943</v>
      </c>
      <c r="AK83" s="4">
        <v>46205.723622685182</v>
      </c>
      <c r="AL83" s="96">
        <v>46205</v>
      </c>
      <c r="AM83" s="95" t="s">
        <v>943</v>
      </c>
      <c r="AN83" s="4">
        <v>46205.723726851851</v>
      </c>
      <c r="AO83" s="95" t="s">
        <v>11317</v>
      </c>
      <c r="AP83" s="95" t="s">
        <v>11317</v>
      </c>
      <c r="AQ83" s="95" t="s">
        <v>11317</v>
      </c>
      <c r="AR83" s="95" t="s">
        <v>11317</v>
      </c>
      <c r="AS83" s="95" t="s">
        <v>11317</v>
      </c>
      <c r="AT83" s="95" t="s">
        <v>11317</v>
      </c>
      <c r="AU83" s="96">
        <v>46205</v>
      </c>
      <c r="AV83" s="95" t="s">
        <v>943</v>
      </c>
      <c r="AW83" s="4">
        <v>46205.727696759262</v>
      </c>
      <c r="AX83" s="95" t="s">
        <v>11317</v>
      </c>
      <c r="AY83" s="95" t="s">
        <v>11317</v>
      </c>
      <c r="AZ83" s="95" t="s">
        <v>11317</v>
      </c>
      <c r="BA83" s="96">
        <v>46205</v>
      </c>
      <c r="BB83" s="95" t="s">
        <v>938</v>
      </c>
      <c r="BC83" s="4">
        <v>46205.733634259261</v>
      </c>
      <c r="BD83" s="96">
        <v>46205</v>
      </c>
      <c r="BE83" s="95" t="s">
        <v>2940</v>
      </c>
      <c r="BF83" s="4">
        <v>46205.780416666668</v>
      </c>
      <c r="BG83" s="95" t="s">
        <v>11317</v>
      </c>
      <c r="BH83" s="95" t="s">
        <v>11317</v>
      </c>
      <c r="BI83" s="95" t="s">
        <v>11317</v>
      </c>
      <c r="BJ83" s="68" t="s">
        <v>11317</v>
      </c>
      <c r="BK83" t="str">
        <f t="shared" si="1"/>
        <v>Jul</v>
      </c>
      <c r="BL83" t="str">
        <f>VLOOKUP(D83,Sheet1!$A$2:$B$221,2,0)</f>
        <v>East Zone</v>
      </c>
    </row>
    <row r="84" spans="1:64" x14ac:dyDescent="0.35">
      <c r="A84" t="str" cm="1">
        <f t="array" ref="A84:C84">VLOOKUP(D84,Sheet1!$A$2:$E$221,{3,4,5},0)</f>
        <v>Ashok Kumar Rajak</v>
      </c>
      <c r="B84" t="str">
        <v>FMF071686</v>
      </c>
      <c r="C84" t="str">
        <v>Raja Kumar</v>
      </c>
      <c r="D84" s="94" t="s">
        <v>127</v>
      </c>
      <c r="E84" s="95">
        <v>122</v>
      </c>
      <c r="F84" s="95" t="s">
        <v>1677</v>
      </c>
      <c r="G84" s="95">
        <v>322212</v>
      </c>
      <c r="H84" s="95" t="s">
        <v>991</v>
      </c>
      <c r="I84" s="95" t="s">
        <v>1674</v>
      </c>
      <c r="J84" s="95" t="s">
        <v>1568</v>
      </c>
      <c r="K84" s="95" t="s">
        <v>1678</v>
      </c>
      <c r="L84" s="95">
        <v>73000</v>
      </c>
      <c r="M84" s="95" t="s">
        <v>1523</v>
      </c>
      <c r="N84" s="95" t="s">
        <v>1524</v>
      </c>
      <c r="O84" s="95" t="s">
        <v>1000</v>
      </c>
      <c r="P84" s="95">
        <v>9487345413</v>
      </c>
      <c r="Q84" s="14" t="s">
        <v>13394</v>
      </c>
      <c r="T84" s="96">
        <v>46204</v>
      </c>
      <c r="U84" s="95" t="s">
        <v>1027</v>
      </c>
      <c r="V84" s="4">
        <v>46204.788425925923</v>
      </c>
      <c r="W84" s="96">
        <v>46204</v>
      </c>
      <c r="X84" s="95" t="s">
        <v>1027</v>
      </c>
      <c r="Y84" s="4">
        <v>46204.825474537036</v>
      </c>
      <c r="Z84" s="96">
        <v>46205</v>
      </c>
      <c r="AA84" s="95" t="s">
        <v>2384</v>
      </c>
      <c r="AB84" s="4">
        <v>46205.400277777779</v>
      </c>
      <c r="AC84" s="96">
        <v>46205</v>
      </c>
      <c r="AD84" s="95" t="s">
        <v>2385</v>
      </c>
      <c r="AE84" s="4">
        <v>46205.426412037035</v>
      </c>
      <c r="AF84" s="96"/>
      <c r="AG84" s="95" t="s">
        <v>11317</v>
      </c>
      <c r="AH84" s="4"/>
      <c r="AI84" s="96">
        <v>46205</v>
      </c>
      <c r="AJ84" s="95" t="s">
        <v>972</v>
      </c>
      <c r="AK84" s="4">
        <v>46205.446817129632</v>
      </c>
      <c r="AL84" s="96">
        <v>46205</v>
      </c>
      <c r="AM84" s="95" t="s">
        <v>972</v>
      </c>
      <c r="AN84" s="4">
        <v>46205.446944444448</v>
      </c>
      <c r="AO84" s="95" t="s">
        <v>11317</v>
      </c>
      <c r="AP84" s="95" t="s">
        <v>11317</v>
      </c>
      <c r="AQ84" s="95" t="s">
        <v>11317</v>
      </c>
      <c r="AR84" s="95" t="s">
        <v>11317</v>
      </c>
      <c r="AS84" s="95" t="s">
        <v>11317</v>
      </c>
      <c r="AT84" s="95" t="s">
        <v>11317</v>
      </c>
      <c r="AU84" s="96">
        <v>46205</v>
      </c>
      <c r="AV84" s="95" t="s">
        <v>972</v>
      </c>
      <c r="AW84" s="4">
        <v>46205.451527777775</v>
      </c>
      <c r="AX84" s="95" t="s">
        <v>11317</v>
      </c>
      <c r="AY84" s="95" t="s">
        <v>11317</v>
      </c>
      <c r="AZ84" s="95" t="s">
        <v>11317</v>
      </c>
      <c r="BA84" s="96">
        <v>46205</v>
      </c>
      <c r="BB84" s="95" t="s">
        <v>957</v>
      </c>
      <c r="BC84" s="4">
        <v>46205.461956018517</v>
      </c>
      <c r="BD84" s="96">
        <v>46205</v>
      </c>
      <c r="BE84" s="95" t="s">
        <v>2940</v>
      </c>
      <c r="BF84" s="4">
        <v>46205.755752314813</v>
      </c>
      <c r="BG84" s="95" t="s">
        <v>11317</v>
      </c>
      <c r="BH84" s="95" t="s">
        <v>11317</v>
      </c>
      <c r="BI84" s="95" t="s">
        <v>11317</v>
      </c>
      <c r="BJ84" s="68" t="s">
        <v>11317</v>
      </c>
      <c r="BK84" t="str">
        <f t="shared" si="1"/>
        <v>Jul</v>
      </c>
      <c r="BL84" t="str">
        <f>VLOOKUP(D84,Sheet1!$A$2:$B$221,2,0)</f>
        <v>East Zone</v>
      </c>
    </row>
    <row r="85" spans="1:64" x14ac:dyDescent="0.35">
      <c r="A85" t="str" cm="1">
        <f t="array" ref="A85:C85">VLOOKUP(D85,Sheet1!$A$2:$E$221,{3,4,5},0)</f>
        <v>Ashok Kumar Rajak</v>
      </c>
      <c r="B85" t="str">
        <v>FMF071686</v>
      </c>
      <c r="C85" t="str">
        <v>Raja Kumar</v>
      </c>
      <c r="D85" s="94" t="s">
        <v>127</v>
      </c>
      <c r="E85" s="95">
        <v>122</v>
      </c>
      <c r="F85" s="95" t="s">
        <v>3192</v>
      </c>
      <c r="G85" s="95">
        <v>331209</v>
      </c>
      <c r="H85" s="95" t="s">
        <v>991</v>
      </c>
      <c r="I85" s="95" t="s">
        <v>1674</v>
      </c>
      <c r="J85" s="95" t="s">
        <v>1568</v>
      </c>
      <c r="K85" s="95" t="s">
        <v>3193</v>
      </c>
      <c r="L85" s="95">
        <v>73000</v>
      </c>
      <c r="M85" s="95" t="s">
        <v>1523</v>
      </c>
      <c r="N85" s="95" t="s">
        <v>1524</v>
      </c>
      <c r="O85" s="95" t="s">
        <v>3194</v>
      </c>
      <c r="P85" s="95">
        <v>8072216304</v>
      </c>
      <c r="Q85" s="14" t="s">
        <v>13394</v>
      </c>
      <c r="T85" s="96">
        <v>46204</v>
      </c>
      <c r="U85" s="95" t="s">
        <v>1027</v>
      </c>
      <c r="V85" s="4">
        <v>46204.744097222225</v>
      </c>
      <c r="W85" s="96">
        <v>46206</v>
      </c>
      <c r="X85" s="95" t="s">
        <v>1027</v>
      </c>
      <c r="Y85" s="4">
        <v>46206.591597222221</v>
      </c>
      <c r="Z85" s="96">
        <v>46206</v>
      </c>
      <c r="AA85" s="95" t="s">
        <v>2384</v>
      </c>
      <c r="AB85" s="4">
        <v>46206.602129629631</v>
      </c>
      <c r="AC85" s="96">
        <v>46206</v>
      </c>
      <c r="AD85" s="95" t="s">
        <v>2385</v>
      </c>
      <c r="AE85" s="4">
        <v>46206.610335648147</v>
      </c>
      <c r="AF85" s="96"/>
      <c r="AG85" s="95" t="s">
        <v>11317</v>
      </c>
      <c r="AH85" s="4"/>
      <c r="AI85" s="96">
        <v>46206</v>
      </c>
      <c r="AJ85" s="95" t="s">
        <v>943</v>
      </c>
      <c r="AK85" s="4">
        <v>46206.633784722224</v>
      </c>
      <c r="AL85" s="96">
        <v>46206</v>
      </c>
      <c r="AM85" s="95" t="s">
        <v>943</v>
      </c>
      <c r="AN85" s="4">
        <v>46206.633888888886</v>
      </c>
      <c r="AO85" s="95" t="s">
        <v>11317</v>
      </c>
      <c r="AP85" s="95" t="s">
        <v>11317</v>
      </c>
      <c r="AQ85" s="95" t="s">
        <v>11317</v>
      </c>
      <c r="AR85" s="95" t="s">
        <v>11317</v>
      </c>
      <c r="AS85" s="95" t="s">
        <v>11317</v>
      </c>
      <c r="AT85" s="95" t="s">
        <v>11317</v>
      </c>
      <c r="AU85" s="96">
        <v>46206</v>
      </c>
      <c r="AV85" s="95" t="s">
        <v>943</v>
      </c>
      <c r="AW85" s="4">
        <v>46206.638090277775</v>
      </c>
      <c r="AX85" s="95" t="s">
        <v>11317</v>
      </c>
      <c r="AY85" s="95" t="s">
        <v>11317</v>
      </c>
      <c r="AZ85" s="95" t="s">
        <v>11317</v>
      </c>
      <c r="BA85" s="96">
        <v>46206</v>
      </c>
      <c r="BB85" s="95" t="s">
        <v>938</v>
      </c>
      <c r="BC85" s="4">
        <v>46206.653749999998</v>
      </c>
      <c r="BD85" s="96">
        <v>46206</v>
      </c>
      <c r="BE85" s="95" t="s">
        <v>2940</v>
      </c>
      <c r="BF85" s="4">
        <v>46206.660555555558</v>
      </c>
      <c r="BG85" s="95" t="s">
        <v>11317</v>
      </c>
      <c r="BH85" s="95" t="s">
        <v>11317</v>
      </c>
      <c r="BI85" s="95" t="s">
        <v>11317</v>
      </c>
      <c r="BJ85" s="68" t="s">
        <v>11317</v>
      </c>
      <c r="BK85" t="str">
        <f t="shared" si="1"/>
        <v>Jul</v>
      </c>
      <c r="BL85" t="str">
        <f>VLOOKUP(D85,Sheet1!$A$2:$B$221,2,0)</f>
        <v>East Zone</v>
      </c>
    </row>
    <row r="86" spans="1:64" x14ac:dyDescent="0.35">
      <c r="A86" t="str" cm="1">
        <f t="array" ref="A86:C86">VLOOKUP(D86,Sheet1!$A$2:$E$221,{3,4,5},0)</f>
        <v>Ashok Kumar Rajak</v>
      </c>
      <c r="B86" t="str">
        <v>FMF071686</v>
      </c>
      <c r="C86" t="str">
        <v>Raja Kumar</v>
      </c>
      <c r="D86" s="94" t="s">
        <v>127</v>
      </c>
      <c r="E86" s="95">
        <v>122</v>
      </c>
      <c r="F86" s="95" t="s">
        <v>11347</v>
      </c>
      <c r="G86" s="95">
        <v>448435</v>
      </c>
      <c r="H86" s="95" t="s">
        <v>5212</v>
      </c>
      <c r="I86" s="95" t="s">
        <v>5213</v>
      </c>
      <c r="J86" s="95" t="s">
        <v>1568</v>
      </c>
      <c r="K86" s="95" t="s">
        <v>11348</v>
      </c>
      <c r="L86" s="95">
        <v>60000</v>
      </c>
      <c r="M86" s="95" t="s">
        <v>1097</v>
      </c>
      <c r="N86" s="95" t="s">
        <v>1098</v>
      </c>
      <c r="O86" s="95" t="s">
        <v>11349</v>
      </c>
      <c r="P86" s="95">
        <v>2686495936</v>
      </c>
      <c r="Q86" s="14" t="s">
        <v>13394</v>
      </c>
      <c r="T86" s="96">
        <v>46210</v>
      </c>
      <c r="U86" s="95" t="s">
        <v>1027</v>
      </c>
      <c r="V86" s="4">
        <v>46210.409918981481</v>
      </c>
      <c r="W86" s="96">
        <v>46210</v>
      </c>
      <c r="X86" s="95" t="s">
        <v>1027</v>
      </c>
      <c r="Y86" s="4">
        <v>46210.460381944446</v>
      </c>
      <c r="Z86" s="96">
        <v>46210</v>
      </c>
      <c r="AA86" s="95" t="s">
        <v>2384</v>
      </c>
      <c r="AB86" s="4">
        <v>46210.46769675926</v>
      </c>
      <c r="AC86" s="96">
        <v>46210</v>
      </c>
      <c r="AD86" s="95" t="s">
        <v>2385</v>
      </c>
      <c r="AE86" s="4">
        <v>46210.476666666669</v>
      </c>
      <c r="AF86" s="96"/>
      <c r="AG86" s="95" t="s">
        <v>11317</v>
      </c>
      <c r="AH86" s="4"/>
      <c r="AI86" s="96">
        <v>46210</v>
      </c>
      <c r="AJ86" s="95" t="s">
        <v>937</v>
      </c>
      <c r="AK86" s="4">
        <v>46210.531446759262</v>
      </c>
      <c r="AL86" s="96">
        <v>46210</v>
      </c>
      <c r="AM86" s="95" t="s">
        <v>937</v>
      </c>
      <c r="AN86" s="4">
        <v>46210.531481481485</v>
      </c>
      <c r="AO86" s="95" t="s">
        <v>11317</v>
      </c>
      <c r="AP86" s="95" t="s">
        <v>11317</v>
      </c>
      <c r="AQ86" s="95" t="s">
        <v>11317</v>
      </c>
      <c r="AR86" s="95" t="s">
        <v>11317</v>
      </c>
      <c r="AS86" s="95" t="s">
        <v>11317</v>
      </c>
      <c r="AT86" s="95" t="s">
        <v>11317</v>
      </c>
      <c r="AU86" s="96">
        <v>46210</v>
      </c>
      <c r="AV86" s="95" t="s">
        <v>937</v>
      </c>
      <c r="AW86" s="4">
        <v>46210.54583333333</v>
      </c>
      <c r="AX86" s="95" t="s">
        <v>11317</v>
      </c>
      <c r="AY86" s="95" t="s">
        <v>11317</v>
      </c>
      <c r="AZ86" s="95" t="s">
        <v>11317</v>
      </c>
      <c r="BA86" s="96">
        <v>46210</v>
      </c>
      <c r="BB86" s="95" t="s">
        <v>944</v>
      </c>
      <c r="BC86" s="4">
        <v>46210.565208333333</v>
      </c>
      <c r="BD86" s="96">
        <v>46210</v>
      </c>
      <c r="BE86" s="95" t="s">
        <v>10084</v>
      </c>
      <c r="BF86" s="4">
        <v>46210.795590277776</v>
      </c>
      <c r="BG86" s="95" t="s">
        <v>11317</v>
      </c>
      <c r="BH86" s="95" t="s">
        <v>11317</v>
      </c>
      <c r="BI86" s="95" t="s">
        <v>11317</v>
      </c>
      <c r="BJ86" s="68" t="s">
        <v>11317</v>
      </c>
      <c r="BK86" t="str">
        <f t="shared" si="1"/>
        <v>Jul</v>
      </c>
      <c r="BL86" t="str">
        <f>VLOOKUP(D86,Sheet1!$A$2:$B$221,2,0)</f>
        <v>East Zone</v>
      </c>
    </row>
    <row r="87" spans="1:64" x14ac:dyDescent="0.35">
      <c r="A87" t="str" cm="1">
        <f t="array" ref="A87:C87">VLOOKUP(D87,Sheet1!$A$2:$E$221,{3,4,5},0)</f>
        <v>Ashok Kumar Rajak</v>
      </c>
      <c r="B87" t="str">
        <v>FMF071686</v>
      </c>
      <c r="C87" t="str">
        <v>Raja Kumar</v>
      </c>
      <c r="D87" s="94" t="s">
        <v>127</v>
      </c>
      <c r="E87" s="95">
        <v>122</v>
      </c>
      <c r="F87" s="95" t="s">
        <v>11350</v>
      </c>
      <c r="G87" s="95">
        <v>598243</v>
      </c>
      <c r="H87" s="95" t="s">
        <v>5212</v>
      </c>
      <c r="I87" s="95" t="s">
        <v>5213</v>
      </c>
      <c r="J87" s="95" t="s">
        <v>1568</v>
      </c>
      <c r="K87" s="95" t="s">
        <v>11351</v>
      </c>
      <c r="L87" s="95">
        <v>73000</v>
      </c>
      <c r="M87" s="95" t="s">
        <v>1523</v>
      </c>
      <c r="N87" s="95" t="s">
        <v>1524</v>
      </c>
      <c r="O87" s="95" t="s">
        <v>3783</v>
      </c>
      <c r="P87" s="95">
        <v>3685996415</v>
      </c>
      <c r="Q87" s="14" t="s">
        <v>13394</v>
      </c>
      <c r="T87" s="96">
        <v>46210</v>
      </c>
      <c r="U87" s="95" t="s">
        <v>1027</v>
      </c>
      <c r="V87" s="4">
        <v>46210.68136574074</v>
      </c>
      <c r="W87" s="96">
        <v>46210</v>
      </c>
      <c r="X87" s="95" t="s">
        <v>1027</v>
      </c>
      <c r="Y87" s="4">
        <v>46210.688958333332</v>
      </c>
      <c r="Z87" s="96">
        <v>46210</v>
      </c>
      <c r="AA87" s="95" t="s">
        <v>2384</v>
      </c>
      <c r="AB87" s="4">
        <v>46210.700416666667</v>
      </c>
      <c r="AC87" s="96">
        <v>46210</v>
      </c>
      <c r="AD87" s="95" t="s">
        <v>2385</v>
      </c>
      <c r="AE87" s="4">
        <v>46210.71597222222</v>
      </c>
      <c r="AF87" s="96"/>
      <c r="AG87" s="95" t="s">
        <v>11317</v>
      </c>
      <c r="AH87" s="4"/>
      <c r="AI87" s="96">
        <v>46210</v>
      </c>
      <c r="AJ87" s="95" t="s">
        <v>972</v>
      </c>
      <c r="AK87" s="4">
        <v>46210.71638888889</v>
      </c>
      <c r="AL87" s="96">
        <v>46210</v>
      </c>
      <c r="AM87" s="95" t="s">
        <v>972</v>
      </c>
      <c r="AN87" s="4">
        <v>46210.718182870369</v>
      </c>
      <c r="AO87" s="95" t="s">
        <v>11317</v>
      </c>
      <c r="AP87" s="95" t="s">
        <v>11317</v>
      </c>
      <c r="AQ87" s="95" t="s">
        <v>11317</v>
      </c>
      <c r="AR87" s="95" t="s">
        <v>11317</v>
      </c>
      <c r="AS87" s="95" t="s">
        <v>11317</v>
      </c>
      <c r="AT87" s="95" t="s">
        <v>11317</v>
      </c>
      <c r="AU87" s="96">
        <v>46210</v>
      </c>
      <c r="AV87" s="95" t="s">
        <v>972</v>
      </c>
      <c r="AW87" s="4">
        <v>46210.727685185186</v>
      </c>
      <c r="AX87" s="95" t="s">
        <v>11317</v>
      </c>
      <c r="AY87" s="95" t="s">
        <v>11317</v>
      </c>
      <c r="AZ87" s="95" t="s">
        <v>11317</v>
      </c>
      <c r="BA87" s="96">
        <v>46210</v>
      </c>
      <c r="BB87" s="95" t="s">
        <v>957</v>
      </c>
      <c r="BC87" s="4">
        <v>46210.742094907408</v>
      </c>
      <c r="BD87" s="96">
        <v>46210</v>
      </c>
      <c r="BE87" s="95" t="s">
        <v>10084</v>
      </c>
      <c r="BF87" s="4">
        <v>46210.778437499997</v>
      </c>
      <c r="BG87" s="95" t="s">
        <v>11317</v>
      </c>
      <c r="BH87" s="95" t="s">
        <v>11317</v>
      </c>
      <c r="BI87" s="95" t="s">
        <v>11317</v>
      </c>
      <c r="BJ87" s="68" t="s">
        <v>11317</v>
      </c>
      <c r="BK87" t="str">
        <f t="shared" si="1"/>
        <v>Jul</v>
      </c>
      <c r="BL87" t="str">
        <f>VLOOKUP(D87,Sheet1!$A$2:$B$221,2,0)</f>
        <v>East Zone</v>
      </c>
    </row>
    <row r="88" spans="1:64" x14ac:dyDescent="0.35">
      <c r="A88" t="str" cm="1">
        <f t="array" ref="A88:C88">VLOOKUP(D88,Sheet1!$A$2:$E$221,{3,4,5},0)</f>
        <v>Ashok Kumar Rajak</v>
      </c>
      <c r="B88" t="str">
        <v>FMF071686</v>
      </c>
      <c r="C88" t="str">
        <v>Raja Kumar</v>
      </c>
      <c r="D88" s="94" t="s">
        <v>127</v>
      </c>
      <c r="E88" s="95">
        <v>122</v>
      </c>
      <c r="F88" s="95" t="s">
        <v>1679</v>
      </c>
      <c r="G88" s="95">
        <v>689843</v>
      </c>
      <c r="H88" s="95" t="s">
        <v>1680</v>
      </c>
      <c r="I88" s="95" t="s">
        <v>1681</v>
      </c>
      <c r="J88" s="95" t="s">
        <v>1568</v>
      </c>
      <c r="K88" s="95" t="s">
        <v>1682</v>
      </c>
      <c r="L88" s="95">
        <v>73000</v>
      </c>
      <c r="M88" s="95" t="s">
        <v>1523</v>
      </c>
      <c r="N88" s="95" t="s">
        <v>1524</v>
      </c>
      <c r="O88" s="95" t="s">
        <v>1000</v>
      </c>
      <c r="P88" s="95">
        <v>2409732232</v>
      </c>
      <c r="Q88" s="14" t="s">
        <v>13394</v>
      </c>
      <c r="T88" s="96">
        <v>46202</v>
      </c>
      <c r="U88" s="95" t="s">
        <v>1027</v>
      </c>
      <c r="V88" s="4">
        <v>46202.56590277778</v>
      </c>
      <c r="W88" s="96">
        <v>46202</v>
      </c>
      <c r="X88" s="95" t="s">
        <v>1027</v>
      </c>
      <c r="Y88" s="4">
        <v>46202.629490740743</v>
      </c>
      <c r="Z88" s="96">
        <v>46202</v>
      </c>
      <c r="AA88" s="95" t="s">
        <v>2384</v>
      </c>
      <c r="AB88" s="4">
        <v>46202.636759259258</v>
      </c>
      <c r="AC88" s="96">
        <v>46202</v>
      </c>
      <c r="AD88" s="95" t="s">
        <v>2385</v>
      </c>
      <c r="AE88" s="4">
        <v>46202.640798611108</v>
      </c>
      <c r="AF88" s="96">
        <v>46202</v>
      </c>
      <c r="AG88" s="95" t="s">
        <v>1323</v>
      </c>
      <c r="AH88" s="4">
        <v>46202.874490740738</v>
      </c>
      <c r="AI88" s="96"/>
      <c r="AJ88" s="95" t="s">
        <v>11317</v>
      </c>
      <c r="AK88" s="4"/>
      <c r="AL88" s="96"/>
      <c r="AM88" s="95" t="s">
        <v>11317</v>
      </c>
      <c r="AN88" s="4"/>
      <c r="AO88" s="95" t="s">
        <v>11317</v>
      </c>
      <c r="AP88" s="95" t="s">
        <v>11317</v>
      </c>
      <c r="AQ88" s="95" t="s">
        <v>11317</v>
      </c>
      <c r="AR88" s="95" t="s">
        <v>11317</v>
      </c>
      <c r="AS88" s="95" t="s">
        <v>11317</v>
      </c>
      <c r="AT88" s="95" t="s">
        <v>11317</v>
      </c>
      <c r="AU88" s="96"/>
      <c r="AV88" s="95" t="s">
        <v>11317</v>
      </c>
      <c r="AW88" s="4"/>
      <c r="AX88" s="95" t="s">
        <v>11317</v>
      </c>
      <c r="AY88" s="95" t="s">
        <v>11317</v>
      </c>
      <c r="AZ88" s="95" t="s">
        <v>11317</v>
      </c>
      <c r="BA88" s="96"/>
      <c r="BB88" s="95" t="s">
        <v>11317</v>
      </c>
      <c r="BC88" s="4"/>
      <c r="BD88" s="96"/>
      <c r="BE88" s="95" t="s">
        <v>11317</v>
      </c>
      <c r="BF88" s="4"/>
      <c r="BG88" s="95" t="s">
        <v>11317</v>
      </c>
      <c r="BH88" s="95" t="s">
        <v>11317</v>
      </c>
      <c r="BI88" s="95" t="s">
        <v>11317</v>
      </c>
      <c r="BJ88" s="68" t="s">
        <v>11317</v>
      </c>
      <c r="BK88" t="str">
        <f t="shared" si="1"/>
        <v>Jun</v>
      </c>
      <c r="BL88" t="str">
        <f>VLOOKUP(D88,Sheet1!$A$2:$B$221,2,0)</f>
        <v>East Zone</v>
      </c>
    </row>
    <row r="89" spans="1:64" x14ac:dyDescent="0.35">
      <c r="A89" t="str" cm="1">
        <f t="array" ref="A89:C89">VLOOKUP(D89,Sheet1!$A$2:$E$221,{3,4,5},0)</f>
        <v>Aman Kumar Paswan</v>
      </c>
      <c r="B89" t="str">
        <v>FMF064685</v>
      </c>
      <c r="C89" t="str">
        <v>Raja Kumar</v>
      </c>
      <c r="D89" s="94" t="s">
        <v>166</v>
      </c>
      <c r="E89" s="95">
        <v>136</v>
      </c>
      <c r="F89" s="95" t="s">
        <v>2490</v>
      </c>
      <c r="G89" s="95">
        <v>238913</v>
      </c>
      <c r="H89" s="95" t="s">
        <v>2491</v>
      </c>
      <c r="I89" s="95" t="s">
        <v>2492</v>
      </c>
      <c r="J89" s="95" t="s">
        <v>1568</v>
      </c>
      <c r="K89" s="95" t="s">
        <v>2493</v>
      </c>
      <c r="L89" s="95">
        <v>90000</v>
      </c>
      <c r="M89" s="95" t="s">
        <v>1032</v>
      </c>
      <c r="N89" s="95" t="s">
        <v>1033</v>
      </c>
      <c r="O89" s="95" t="s">
        <v>2494</v>
      </c>
      <c r="P89" s="95">
        <v>6494498239</v>
      </c>
      <c r="Q89" s="14" t="s">
        <v>13394</v>
      </c>
      <c r="T89" s="96">
        <v>46205</v>
      </c>
      <c r="U89" s="95" t="s">
        <v>2397</v>
      </c>
      <c r="V89" s="4">
        <v>46205.476956018516</v>
      </c>
      <c r="W89" s="96">
        <v>46205</v>
      </c>
      <c r="X89" s="95" t="s">
        <v>2397</v>
      </c>
      <c r="Y89" s="4">
        <v>46205.558495370373</v>
      </c>
      <c r="Z89" s="96">
        <v>46205</v>
      </c>
      <c r="AA89" s="95" t="s">
        <v>2384</v>
      </c>
      <c r="AB89" s="4">
        <v>46205.562361111108</v>
      </c>
      <c r="AC89" s="96">
        <v>46205</v>
      </c>
      <c r="AD89" s="95" t="s">
        <v>2385</v>
      </c>
      <c r="AE89" s="4">
        <v>46205.581400462965</v>
      </c>
      <c r="AF89" s="96"/>
      <c r="AG89" s="95" t="s">
        <v>11317</v>
      </c>
      <c r="AH89" s="4"/>
      <c r="AI89" s="96">
        <v>46205</v>
      </c>
      <c r="AJ89" s="95" t="s">
        <v>972</v>
      </c>
      <c r="AK89" s="4">
        <v>46205.620821759258</v>
      </c>
      <c r="AL89" s="96">
        <v>46205</v>
      </c>
      <c r="AM89" s="95" t="s">
        <v>972</v>
      </c>
      <c r="AN89" s="4">
        <v>46205.620949074073</v>
      </c>
      <c r="AO89" s="95" t="s">
        <v>11317</v>
      </c>
      <c r="AP89" s="95" t="s">
        <v>11317</v>
      </c>
      <c r="AQ89" s="95" t="s">
        <v>11317</v>
      </c>
      <c r="AR89" s="95" t="s">
        <v>11317</v>
      </c>
      <c r="AS89" s="95" t="s">
        <v>11317</v>
      </c>
      <c r="AT89" s="95" t="s">
        <v>11317</v>
      </c>
      <c r="AU89" s="96">
        <v>46205</v>
      </c>
      <c r="AV89" s="95" t="s">
        <v>972</v>
      </c>
      <c r="AW89" s="4">
        <v>46205.625416666669</v>
      </c>
      <c r="AX89" s="95" t="s">
        <v>11317</v>
      </c>
      <c r="AY89" s="95" t="s">
        <v>11317</v>
      </c>
      <c r="AZ89" s="95" t="s">
        <v>11317</v>
      </c>
      <c r="BA89" s="96">
        <v>46205</v>
      </c>
      <c r="BB89" s="95" t="s">
        <v>944</v>
      </c>
      <c r="BC89" s="4">
        <v>46205.643287037034</v>
      </c>
      <c r="BD89" s="96">
        <v>46205</v>
      </c>
      <c r="BE89" s="95" t="s">
        <v>1031</v>
      </c>
      <c r="BF89" s="4">
        <v>46205.650567129633</v>
      </c>
      <c r="BG89" s="95" t="s">
        <v>11317</v>
      </c>
      <c r="BH89" s="95" t="s">
        <v>11317</v>
      </c>
      <c r="BI89" s="95" t="s">
        <v>11317</v>
      </c>
      <c r="BJ89" s="68" t="s">
        <v>11317</v>
      </c>
      <c r="BK89" t="str">
        <f t="shared" si="1"/>
        <v>Jul</v>
      </c>
      <c r="BL89" t="str">
        <f>VLOOKUP(D89,Sheet1!$A$2:$B$221,2,0)</f>
        <v>East Zone</v>
      </c>
    </row>
    <row r="90" spans="1:64" x14ac:dyDescent="0.35">
      <c r="A90" t="str" cm="1">
        <f t="array" ref="A90:C90">VLOOKUP(D90,Sheet1!$A$2:$E$221,{3,4,5},0)</f>
        <v>Aman Kumar Paswan</v>
      </c>
      <c r="B90" t="str">
        <v>FMF064685</v>
      </c>
      <c r="C90" t="str">
        <v>Raja Kumar</v>
      </c>
      <c r="D90" s="94" t="s">
        <v>166</v>
      </c>
      <c r="E90" s="95">
        <v>136</v>
      </c>
      <c r="F90" s="95" t="s">
        <v>11352</v>
      </c>
      <c r="G90" s="95">
        <v>452181</v>
      </c>
      <c r="H90" s="95" t="s">
        <v>3910</v>
      </c>
      <c r="I90" s="95" t="s">
        <v>3911</v>
      </c>
      <c r="J90" s="95" t="s">
        <v>1568</v>
      </c>
      <c r="K90" s="95" t="s">
        <v>11353</v>
      </c>
      <c r="L90" s="95">
        <v>90000</v>
      </c>
      <c r="M90" s="95" t="s">
        <v>1032</v>
      </c>
      <c r="N90" s="95" t="s">
        <v>1033</v>
      </c>
      <c r="O90" s="95" t="s">
        <v>4668</v>
      </c>
      <c r="P90" s="95">
        <v>9438173779</v>
      </c>
      <c r="Q90" s="14" t="s">
        <v>13394</v>
      </c>
      <c r="T90" s="96">
        <v>46210</v>
      </c>
      <c r="U90" s="95" t="s">
        <v>2397</v>
      </c>
      <c r="V90" s="4">
        <v>46210.514201388891</v>
      </c>
      <c r="W90" s="96">
        <v>46210</v>
      </c>
      <c r="X90" s="95" t="s">
        <v>2397</v>
      </c>
      <c r="Y90" s="4">
        <v>46210.65215277778</v>
      </c>
      <c r="Z90" s="96">
        <v>46210</v>
      </c>
      <c r="AA90" s="95" t="s">
        <v>2384</v>
      </c>
      <c r="AB90" s="4">
        <v>46210.658877314818</v>
      </c>
      <c r="AC90" s="96">
        <v>46210</v>
      </c>
      <c r="AD90" s="95" t="s">
        <v>2385</v>
      </c>
      <c r="AE90" s="4">
        <v>46210.678402777776</v>
      </c>
      <c r="AF90" s="96"/>
      <c r="AG90" s="95" t="s">
        <v>11317</v>
      </c>
      <c r="AH90" s="4"/>
      <c r="AI90" s="96">
        <v>46210</v>
      </c>
      <c r="AJ90" s="95" t="s">
        <v>937</v>
      </c>
      <c r="AK90" s="4">
        <v>46210.722905092596</v>
      </c>
      <c r="AL90" s="96">
        <v>46210</v>
      </c>
      <c r="AM90" s="95" t="s">
        <v>937</v>
      </c>
      <c r="AN90" s="4">
        <v>46210.722962962966</v>
      </c>
      <c r="AO90" s="95" t="s">
        <v>11317</v>
      </c>
      <c r="AP90" s="95" t="s">
        <v>11317</v>
      </c>
      <c r="AQ90" s="95" t="s">
        <v>11317</v>
      </c>
      <c r="AR90" s="95" t="s">
        <v>11317</v>
      </c>
      <c r="AS90" s="95" t="s">
        <v>11317</v>
      </c>
      <c r="AT90" s="95" t="s">
        <v>11317</v>
      </c>
      <c r="AU90" s="96">
        <v>46210</v>
      </c>
      <c r="AV90" s="95" t="s">
        <v>937</v>
      </c>
      <c r="AW90" s="4">
        <v>46210.749236111114</v>
      </c>
      <c r="AX90" s="95" t="s">
        <v>11317</v>
      </c>
      <c r="AY90" s="95" t="s">
        <v>11317</v>
      </c>
      <c r="AZ90" s="95" t="s">
        <v>11317</v>
      </c>
      <c r="BA90" s="96">
        <v>46210</v>
      </c>
      <c r="BB90" s="95" t="s">
        <v>957</v>
      </c>
      <c r="BC90" s="4">
        <v>46210.765648148146</v>
      </c>
      <c r="BD90" s="96">
        <v>46210</v>
      </c>
      <c r="BE90" s="95" t="s">
        <v>5228</v>
      </c>
      <c r="BF90" s="4">
        <v>46210.79587962963</v>
      </c>
      <c r="BG90" s="95" t="s">
        <v>11317</v>
      </c>
      <c r="BH90" s="95" t="s">
        <v>11317</v>
      </c>
      <c r="BI90" s="95" t="s">
        <v>11317</v>
      </c>
      <c r="BJ90" s="68" t="s">
        <v>11317</v>
      </c>
      <c r="BK90" t="str">
        <f t="shared" si="1"/>
        <v>Jul</v>
      </c>
      <c r="BL90" t="str">
        <f>VLOOKUP(D90,Sheet1!$A$2:$B$221,2,0)</f>
        <v>East Zone</v>
      </c>
    </row>
    <row r="91" spans="1:64" x14ac:dyDescent="0.35">
      <c r="A91" t="str" cm="1">
        <f t="array" ref="A91:C91">VLOOKUP(D91,Sheet1!$A$2:$E$221,{3,4,5},0)</f>
        <v>Aman Kumar Paswan</v>
      </c>
      <c r="B91" t="str">
        <v>FMF064685</v>
      </c>
      <c r="C91" t="str">
        <v>Raja Kumar</v>
      </c>
      <c r="D91" s="94" t="s">
        <v>166</v>
      </c>
      <c r="E91" s="95">
        <v>136</v>
      </c>
      <c r="F91" s="95" t="s">
        <v>9459</v>
      </c>
      <c r="G91" s="95">
        <v>500864</v>
      </c>
      <c r="H91" s="95" t="s">
        <v>5250</v>
      </c>
      <c r="I91" s="95" t="s">
        <v>5251</v>
      </c>
      <c r="J91" s="95" t="s">
        <v>1568</v>
      </c>
      <c r="K91" s="95" t="s">
        <v>9460</v>
      </c>
      <c r="L91" s="95">
        <v>90000</v>
      </c>
      <c r="M91" s="95" t="s">
        <v>9461</v>
      </c>
      <c r="N91" s="95" t="s">
        <v>9462</v>
      </c>
      <c r="O91" s="95" t="s">
        <v>9463</v>
      </c>
      <c r="P91" s="95">
        <v>3590851312</v>
      </c>
      <c r="Q91" s="14" t="s">
        <v>13394</v>
      </c>
      <c r="T91" s="96">
        <v>46209</v>
      </c>
      <c r="U91" s="95" t="s">
        <v>2397</v>
      </c>
      <c r="V91" s="4">
        <v>46209.620868055557</v>
      </c>
      <c r="W91" s="96">
        <v>46209</v>
      </c>
      <c r="X91" s="95" t="s">
        <v>2397</v>
      </c>
      <c r="Y91" s="4">
        <v>46209.642430555556</v>
      </c>
      <c r="Z91" s="96">
        <v>46209</v>
      </c>
      <c r="AA91" s="95" t="s">
        <v>2384</v>
      </c>
      <c r="AB91" s="4">
        <v>46209.650324074071</v>
      </c>
      <c r="AC91" s="96">
        <v>46209</v>
      </c>
      <c r="AD91" s="95" t="s">
        <v>2385</v>
      </c>
      <c r="AE91" s="4">
        <v>46209.662326388891</v>
      </c>
      <c r="AF91" s="96"/>
      <c r="AG91" s="95" t="s">
        <v>11317</v>
      </c>
      <c r="AH91" s="4"/>
      <c r="AI91" s="96">
        <v>46209</v>
      </c>
      <c r="AJ91" s="95" t="s">
        <v>942</v>
      </c>
      <c r="AK91" s="4">
        <v>46209.699814814812</v>
      </c>
      <c r="AL91" s="96">
        <v>46209</v>
      </c>
      <c r="AM91" s="95" t="s">
        <v>942</v>
      </c>
      <c r="AN91" s="4">
        <v>46209.700902777775</v>
      </c>
      <c r="AO91" s="95" t="s">
        <v>11317</v>
      </c>
      <c r="AP91" s="95" t="s">
        <v>11317</v>
      </c>
      <c r="AQ91" s="95" t="s">
        <v>11317</v>
      </c>
      <c r="AR91" s="95" t="s">
        <v>11317</v>
      </c>
      <c r="AS91" s="95" t="s">
        <v>11317</v>
      </c>
      <c r="AT91" s="95" t="s">
        <v>11317</v>
      </c>
      <c r="AU91" s="96">
        <v>46209</v>
      </c>
      <c r="AV91" s="95" t="s">
        <v>942</v>
      </c>
      <c r="AW91" s="4">
        <v>46209.708182870374</v>
      </c>
      <c r="AX91" s="95" t="s">
        <v>11317</v>
      </c>
      <c r="AY91" s="95" t="s">
        <v>11317</v>
      </c>
      <c r="AZ91" s="95" t="s">
        <v>11317</v>
      </c>
      <c r="BA91" s="96">
        <v>46209</v>
      </c>
      <c r="BB91" s="95" t="s">
        <v>957</v>
      </c>
      <c r="BC91" s="4">
        <v>46209.716238425928</v>
      </c>
      <c r="BD91" s="96">
        <v>46209</v>
      </c>
      <c r="BE91" s="95" t="s">
        <v>5228</v>
      </c>
      <c r="BF91" s="4">
        <v>46209.836724537039</v>
      </c>
      <c r="BG91" s="95" t="s">
        <v>11317</v>
      </c>
      <c r="BH91" s="95" t="s">
        <v>11317</v>
      </c>
      <c r="BI91" s="95" t="s">
        <v>11317</v>
      </c>
      <c r="BJ91" s="68" t="s">
        <v>11317</v>
      </c>
      <c r="BK91" t="str">
        <f t="shared" si="1"/>
        <v>Jul</v>
      </c>
      <c r="BL91" t="str">
        <f>VLOOKUP(D91,Sheet1!$A$2:$B$221,2,0)</f>
        <v>East Zone</v>
      </c>
    </row>
    <row r="92" spans="1:64" x14ac:dyDescent="0.35">
      <c r="A92" t="str" cm="1">
        <f t="array" ref="A92:C92">VLOOKUP(D92,Sheet1!$A$2:$E$221,{3,4,5},0)</f>
        <v>Aman Kumar Paswan</v>
      </c>
      <c r="B92" t="str">
        <v>FMF064685</v>
      </c>
      <c r="C92" t="str">
        <v>Raja Kumar</v>
      </c>
      <c r="D92" s="94" t="s">
        <v>166</v>
      </c>
      <c r="E92" s="95">
        <v>136</v>
      </c>
      <c r="F92" s="95" t="s">
        <v>11354</v>
      </c>
      <c r="G92" s="95">
        <v>648019</v>
      </c>
      <c r="H92" s="95" t="s">
        <v>4546</v>
      </c>
      <c r="I92" s="95" t="s">
        <v>4547</v>
      </c>
      <c r="J92" s="95" t="s">
        <v>1568</v>
      </c>
      <c r="K92" s="95" t="s">
        <v>11355</v>
      </c>
      <c r="L92" s="95">
        <v>90000</v>
      </c>
      <c r="M92" s="95" t="s">
        <v>1032</v>
      </c>
      <c r="N92" s="95" t="s">
        <v>1033</v>
      </c>
      <c r="O92" s="95" t="s">
        <v>980</v>
      </c>
      <c r="P92" s="95">
        <v>4758354991</v>
      </c>
      <c r="Q92" s="14" t="s">
        <v>13394</v>
      </c>
      <c r="T92" s="96">
        <v>46210</v>
      </c>
      <c r="U92" s="95" t="s">
        <v>2397</v>
      </c>
      <c r="V92" s="4">
        <v>46210.621423611112</v>
      </c>
      <c r="W92" s="96">
        <v>46210</v>
      </c>
      <c r="X92" s="95" t="s">
        <v>2397</v>
      </c>
      <c r="Y92" s="4">
        <v>46210.632361111115</v>
      </c>
      <c r="Z92" s="96">
        <v>46210</v>
      </c>
      <c r="AA92" s="95" t="s">
        <v>2384</v>
      </c>
      <c r="AB92" s="4">
        <v>46210.636273148149</v>
      </c>
      <c r="AC92" s="96">
        <v>46210</v>
      </c>
      <c r="AD92" s="95" t="s">
        <v>2385</v>
      </c>
      <c r="AE92" s="4">
        <v>46210.646354166667</v>
      </c>
      <c r="AF92" s="96"/>
      <c r="AG92" s="95" t="s">
        <v>11317</v>
      </c>
      <c r="AH92" s="4"/>
      <c r="AI92" s="96">
        <v>46210</v>
      </c>
      <c r="AJ92" s="95" t="s">
        <v>972</v>
      </c>
      <c r="AK92" s="4">
        <v>46210.651863425926</v>
      </c>
      <c r="AL92" s="96">
        <v>46210</v>
      </c>
      <c r="AM92" s="95" t="s">
        <v>972</v>
      </c>
      <c r="AN92" s="4">
        <v>46210.651979166665</v>
      </c>
      <c r="AO92" s="95" t="s">
        <v>11317</v>
      </c>
      <c r="AP92" s="95" t="s">
        <v>11317</v>
      </c>
      <c r="AQ92" s="95" t="s">
        <v>11317</v>
      </c>
      <c r="AR92" s="95" t="s">
        <v>11317</v>
      </c>
      <c r="AS92" s="95" t="s">
        <v>11317</v>
      </c>
      <c r="AT92" s="95" t="s">
        <v>11317</v>
      </c>
      <c r="AU92" s="96">
        <v>46210</v>
      </c>
      <c r="AV92" s="95" t="s">
        <v>972</v>
      </c>
      <c r="AW92" s="4">
        <v>46210.660775462966</v>
      </c>
      <c r="AX92" s="95" t="s">
        <v>11317</v>
      </c>
      <c r="AY92" s="95" t="s">
        <v>11317</v>
      </c>
      <c r="AZ92" s="95" t="s">
        <v>11317</v>
      </c>
      <c r="BA92" s="96">
        <v>46210</v>
      </c>
      <c r="BB92" s="95" t="s">
        <v>957</v>
      </c>
      <c r="BC92" s="4">
        <v>46210.678773148145</v>
      </c>
      <c r="BD92" s="96"/>
      <c r="BE92" s="95" t="s">
        <v>11317</v>
      </c>
      <c r="BF92" s="4"/>
      <c r="BG92" s="95" t="s">
        <v>11317</v>
      </c>
      <c r="BH92" s="95" t="s">
        <v>11317</v>
      </c>
      <c r="BI92" s="95" t="s">
        <v>11317</v>
      </c>
      <c r="BJ92" s="68" t="s">
        <v>11317</v>
      </c>
      <c r="BK92" t="str">
        <f t="shared" si="1"/>
        <v>Jul</v>
      </c>
      <c r="BL92" t="str">
        <f>VLOOKUP(D92,Sheet1!$A$2:$B$221,2,0)</f>
        <v>East Zone</v>
      </c>
    </row>
    <row r="93" spans="1:64" x14ac:dyDescent="0.35">
      <c r="A93" t="str" cm="1">
        <f t="array" ref="A93:C93">VLOOKUP(D93,Sheet1!$A$2:$E$221,{3,4,5},0)</f>
        <v>Krishna Kumar Thakur</v>
      </c>
      <c r="B93" t="str">
        <v>FMF063285</v>
      </c>
      <c r="C93" t="str">
        <v>Raja Kumar</v>
      </c>
      <c r="D93" s="94" t="s">
        <v>167</v>
      </c>
      <c r="E93" s="95">
        <v>141</v>
      </c>
      <c r="F93" s="95" t="s">
        <v>2495</v>
      </c>
      <c r="G93" s="95">
        <v>194396</v>
      </c>
      <c r="H93" s="95" t="s">
        <v>2496</v>
      </c>
      <c r="I93" s="95" t="s">
        <v>2497</v>
      </c>
      <c r="J93" s="95" t="s">
        <v>1568</v>
      </c>
      <c r="K93" s="95" t="s">
        <v>2498</v>
      </c>
      <c r="L93" s="95">
        <v>77000</v>
      </c>
      <c r="M93" s="95" t="s">
        <v>1124</v>
      </c>
      <c r="N93" s="95" t="s">
        <v>1125</v>
      </c>
      <c r="O93" s="95" t="s">
        <v>2499</v>
      </c>
      <c r="P93" s="95">
        <v>7219403593</v>
      </c>
      <c r="Q93" s="14" t="s">
        <v>13394</v>
      </c>
      <c r="T93" s="96">
        <v>46205</v>
      </c>
      <c r="U93" s="95" t="s">
        <v>1040</v>
      </c>
      <c r="V93" s="4">
        <v>46205.568333333336</v>
      </c>
      <c r="W93" s="96">
        <v>46205</v>
      </c>
      <c r="X93" s="95" t="s">
        <v>1040</v>
      </c>
      <c r="Y93" s="4">
        <v>46205.573773148149</v>
      </c>
      <c r="Z93" s="96">
        <v>46205</v>
      </c>
      <c r="AA93" s="95" t="s">
        <v>2384</v>
      </c>
      <c r="AB93" s="4">
        <v>46205.588229166664</v>
      </c>
      <c r="AC93" s="96">
        <v>46205</v>
      </c>
      <c r="AD93" s="95" t="s">
        <v>2385</v>
      </c>
      <c r="AE93" s="4">
        <v>46205.594050925924</v>
      </c>
      <c r="AF93" s="96"/>
      <c r="AG93" s="95" t="s">
        <v>11317</v>
      </c>
      <c r="AH93" s="4"/>
      <c r="AI93" s="96">
        <v>46205</v>
      </c>
      <c r="AJ93" s="95" t="s">
        <v>972</v>
      </c>
      <c r="AK93" s="4">
        <v>46205.619479166664</v>
      </c>
      <c r="AL93" s="96">
        <v>46205</v>
      </c>
      <c r="AM93" s="95" t="s">
        <v>972</v>
      </c>
      <c r="AN93" s="4">
        <v>46205.619583333333</v>
      </c>
      <c r="AO93" s="95" t="s">
        <v>11317</v>
      </c>
      <c r="AP93" s="95" t="s">
        <v>11317</v>
      </c>
      <c r="AQ93" s="95" t="s">
        <v>11317</v>
      </c>
      <c r="AR93" s="95" t="s">
        <v>11317</v>
      </c>
      <c r="AS93" s="95" t="s">
        <v>11317</v>
      </c>
      <c r="AT93" s="95" t="s">
        <v>11317</v>
      </c>
      <c r="AU93" s="96">
        <v>46205</v>
      </c>
      <c r="AV93" s="95" t="s">
        <v>972</v>
      </c>
      <c r="AW93" s="4">
        <v>46205.625277777777</v>
      </c>
      <c r="AX93" s="95" t="s">
        <v>11317</v>
      </c>
      <c r="AY93" s="95" t="s">
        <v>11317</v>
      </c>
      <c r="AZ93" s="95" t="s">
        <v>11317</v>
      </c>
      <c r="BA93" s="96">
        <v>46205</v>
      </c>
      <c r="BB93" s="95" t="s">
        <v>944</v>
      </c>
      <c r="BC93" s="4">
        <v>46205.644733796296</v>
      </c>
      <c r="BD93" s="96">
        <v>46205</v>
      </c>
      <c r="BE93" s="95" t="s">
        <v>1041</v>
      </c>
      <c r="BF93" s="4">
        <v>46205.76253472222</v>
      </c>
      <c r="BG93" s="95" t="s">
        <v>11317</v>
      </c>
      <c r="BH93" s="95" t="s">
        <v>11317</v>
      </c>
      <c r="BI93" s="95" t="s">
        <v>11317</v>
      </c>
      <c r="BJ93" s="68" t="s">
        <v>11317</v>
      </c>
      <c r="BK93" t="str">
        <f t="shared" si="1"/>
        <v>Jul</v>
      </c>
      <c r="BL93" t="str">
        <f>VLOOKUP(D93,Sheet1!$A$2:$B$221,2,0)</f>
        <v>East Zone</v>
      </c>
    </row>
    <row r="94" spans="1:64" x14ac:dyDescent="0.35">
      <c r="A94" t="str" cm="1">
        <f t="array" ref="A94:C94">VLOOKUP(D94,Sheet1!$A$2:$E$221,{3,4,5},0)</f>
        <v>Dhiraj Kumar</v>
      </c>
      <c r="B94" t="str">
        <v>FMF066187</v>
      </c>
      <c r="C94" t="str">
        <v>Raja Kumar</v>
      </c>
      <c r="D94" s="94" t="s">
        <v>128</v>
      </c>
      <c r="E94" s="95">
        <v>145</v>
      </c>
      <c r="F94" s="95" t="s">
        <v>1684</v>
      </c>
      <c r="G94" s="95">
        <v>338235</v>
      </c>
      <c r="H94" s="95" t="s">
        <v>1685</v>
      </c>
      <c r="I94" s="95" t="s">
        <v>1686</v>
      </c>
      <c r="J94" s="95" t="s">
        <v>1568</v>
      </c>
      <c r="K94" s="95" t="s">
        <v>1687</v>
      </c>
      <c r="L94" s="95">
        <v>90000</v>
      </c>
      <c r="M94" s="95" t="s">
        <v>1032</v>
      </c>
      <c r="N94" s="95" t="s">
        <v>1033</v>
      </c>
      <c r="O94" s="95" t="s">
        <v>1688</v>
      </c>
      <c r="P94" s="95">
        <v>6846622829</v>
      </c>
      <c r="Q94" s="14" t="s">
        <v>13394</v>
      </c>
      <c r="T94" s="96">
        <v>46204</v>
      </c>
      <c r="U94" s="95" t="s">
        <v>2398</v>
      </c>
      <c r="V94" s="4">
        <v>46204.60564814815</v>
      </c>
      <c r="W94" s="96">
        <v>46204</v>
      </c>
      <c r="X94" s="95" t="s">
        <v>2398</v>
      </c>
      <c r="Y94" s="4">
        <v>46204.608599537038</v>
      </c>
      <c r="Z94" s="96">
        <v>46204</v>
      </c>
      <c r="AA94" s="95" t="s">
        <v>2384</v>
      </c>
      <c r="AB94" s="4">
        <v>46204.611122685186</v>
      </c>
      <c r="AC94" s="96">
        <v>46204</v>
      </c>
      <c r="AD94" s="95" t="s">
        <v>2385</v>
      </c>
      <c r="AE94" s="4">
        <v>46204.6171875</v>
      </c>
      <c r="AF94" s="96"/>
      <c r="AG94" s="95" t="s">
        <v>11317</v>
      </c>
      <c r="AH94" s="4"/>
      <c r="AI94" s="96">
        <v>46204</v>
      </c>
      <c r="AJ94" s="95" t="s">
        <v>943</v>
      </c>
      <c r="AK94" s="4">
        <v>46204.645590277774</v>
      </c>
      <c r="AL94" s="96">
        <v>46204</v>
      </c>
      <c r="AM94" s="95" t="s">
        <v>943</v>
      </c>
      <c r="AN94" s="4">
        <v>46204.645740740743</v>
      </c>
      <c r="AO94" s="95" t="s">
        <v>11317</v>
      </c>
      <c r="AP94" s="95" t="s">
        <v>11317</v>
      </c>
      <c r="AQ94" s="95" t="s">
        <v>11317</v>
      </c>
      <c r="AR94" s="95" t="s">
        <v>11317</v>
      </c>
      <c r="AS94" s="95" t="s">
        <v>11317</v>
      </c>
      <c r="AT94" s="95" t="s">
        <v>11317</v>
      </c>
      <c r="AU94" s="96">
        <v>46204</v>
      </c>
      <c r="AV94" s="95" t="s">
        <v>943</v>
      </c>
      <c r="AW94" s="4">
        <v>46204.649814814817</v>
      </c>
      <c r="AX94" s="95" t="s">
        <v>11317</v>
      </c>
      <c r="AY94" s="95" t="s">
        <v>11317</v>
      </c>
      <c r="AZ94" s="95" t="s">
        <v>11317</v>
      </c>
      <c r="BA94" s="96">
        <v>46204</v>
      </c>
      <c r="BB94" s="95" t="s">
        <v>938</v>
      </c>
      <c r="BC94" s="4">
        <v>46204.651909722219</v>
      </c>
      <c r="BD94" s="96">
        <v>46204</v>
      </c>
      <c r="BE94" s="95" t="s">
        <v>1042</v>
      </c>
      <c r="BF94" s="4">
        <v>46204.737685185188</v>
      </c>
      <c r="BG94" s="95" t="s">
        <v>11317</v>
      </c>
      <c r="BH94" s="95" t="s">
        <v>11317</v>
      </c>
      <c r="BI94" s="95" t="s">
        <v>11317</v>
      </c>
      <c r="BJ94" s="68" t="s">
        <v>11317</v>
      </c>
      <c r="BK94" t="str">
        <f t="shared" si="1"/>
        <v>Jul</v>
      </c>
      <c r="BL94" t="str">
        <f>VLOOKUP(D94,Sheet1!$A$2:$B$221,2,0)</f>
        <v>East Zone</v>
      </c>
    </row>
    <row r="95" spans="1:64" x14ac:dyDescent="0.35">
      <c r="A95" t="str" cm="1">
        <f t="array" ref="A95:C95">VLOOKUP(D95,Sheet1!$A$2:$E$221,{3,4,5},0)</f>
        <v>Dhiraj Kumar</v>
      </c>
      <c r="B95" t="str">
        <v>FMF066187</v>
      </c>
      <c r="C95" t="str">
        <v>Raja Kumar</v>
      </c>
      <c r="D95" s="94" t="s">
        <v>128</v>
      </c>
      <c r="E95" s="95">
        <v>145</v>
      </c>
      <c r="F95" s="95" t="s">
        <v>3195</v>
      </c>
      <c r="G95" s="95">
        <v>571852</v>
      </c>
      <c r="H95" s="95" t="s">
        <v>1685</v>
      </c>
      <c r="I95" s="95" t="s">
        <v>1686</v>
      </c>
      <c r="J95" s="95" t="s">
        <v>1568</v>
      </c>
      <c r="K95" s="95" t="s">
        <v>3196</v>
      </c>
      <c r="L95" s="95"/>
      <c r="M95" s="95" t="s">
        <v>11317</v>
      </c>
      <c r="N95" s="95" t="s">
        <v>11317</v>
      </c>
      <c r="O95" s="95" t="s">
        <v>3164</v>
      </c>
      <c r="P95" s="95">
        <v>4369020991</v>
      </c>
      <c r="Q95" s="14" t="s">
        <v>13394</v>
      </c>
      <c r="T95" s="96">
        <v>46206</v>
      </c>
      <c r="U95" s="95" t="s">
        <v>2398</v>
      </c>
      <c r="V95" s="4">
        <v>46206.451423611114</v>
      </c>
      <c r="W95" s="96">
        <v>46206</v>
      </c>
      <c r="X95" s="95" t="s">
        <v>2398</v>
      </c>
      <c r="Y95" s="4">
        <v>46206.478958333333</v>
      </c>
      <c r="Z95" s="96">
        <v>46206</v>
      </c>
      <c r="AA95" s="95" t="s">
        <v>2384</v>
      </c>
      <c r="AB95" s="4">
        <v>46206.489664351851</v>
      </c>
      <c r="AC95" s="96">
        <v>46206</v>
      </c>
      <c r="AD95" s="95" t="s">
        <v>2385</v>
      </c>
      <c r="AE95" s="4">
        <v>46206.507002314815</v>
      </c>
      <c r="AF95" s="96"/>
      <c r="AG95" s="95" t="s">
        <v>11317</v>
      </c>
      <c r="AH95" s="4"/>
      <c r="AI95" s="96">
        <v>46206</v>
      </c>
      <c r="AJ95" s="95" t="s">
        <v>972</v>
      </c>
      <c r="AK95" s="4">
        <v>46206.51761574074</v>
      </c>
      <c r="AL95" s="96">
        <v>46206</v>
      </c>
      <c r="AM95" s="95" t="s">
        <v>972</v>
      </c>
      <c r="AN95" s="4">
        <v>46206.517812500002</v>
      </c>
      <c r="AO95" s="95" t="s">
        <v>11317</v>
      </c>
      <c r="AP95" s="95" t="s">
        <v>11317</v>
      </c>
      <c r="AQ95" s="95" t="s">
        <v>11317</v>
      </c>
      <c r="AR95" s="95" t="s">
        <v>11317</v>
      </c>
      <c r="AS95" s="95" t="s">
        <v>11317</v>
      </c>
      <c r="AT95" s="95" t="s">
        <v>11317</v>
      </c>
      <c r="AU95" s="96">
        <v>46206</v>
      </c>
      <c r="AV95" s="95" t="s">
        <v>972</v>
      </c>
      <c r="AW95" s="4">
        <v>46206.522372685184</v>
      </c>
      <c r="AX95" s="95" t="s">
        <v>11317</v>
      </c>
      <c r="AY95" s="95" t="s">
        <v>11317</v>
      </c>
      <c r="AZ95" s="95" t="s">
        <v>11317</v>
      </c>
      <c r="BA95" s="96">
        <v>46206</v>
      </c>
      <c r="BB95" s="95" t="s">
        <v>944</v>
      </c>
      <c r="BC95" s="4">
        <v>46206.544849537036</v>
      </c>
      <c r="BD95" s="96">
        <v>46206</v>
      </c>
      <c r="BE95" s="95" t="s">
        <v>1042</v>
      </c>
      <c r="BF95" s="4">
        <v>46206.685740740744</v>
      </c>
      <c r="BG95" s="95" t="s">
        <v>11317</v>
      </c>
      <c r="BH95" s="95" t="s">
        <v>11317</v>
      </c>
      <c r="BI95" s="95" t="s">
        <v>11317</v>
      </c>
      <c r="BJ95" s="68" t="s">
        <v>11317</v>
      </c>
      <c r="BK95" t="str">
        <f t="shared" si="1"/>
        <v>Jul</v>
      </c>
      <c r="BL95" t="str">
        <f>VLOOKUP(D95,Sheet1!$A$2:$B$221,2,0)</f>
        <v>East Zone</v>
      </c>
    </row>
    <row r="96" spans="1:64" x14ac:dyDescent="0.35">
      <c r="A96" t="str" cm="1">
        <f t="array" ref="A96:C96">VLOOKUP(D96,Sheet1!$A$2:$E$221,{3,4,5},0)</f>
        <v>Dhiraj Kumar</v>
      </c>
      <c r="B96" t="str">
        <v>FMF066187</v>
      </c>
      <c r="C96" t="str">
        <v>Raja Kumar</v>
      </c>
      <c r="D96" s="94" t="s">
        <v>128</v>
      </c>
      <c r="E96" s="95">
        <v>145</v>
      </c>
      <c r="F96" s="95" t="s">
        <v>11356</v>
      </c>
      <c r="G96" s="95">
        <v>725438</v>
      </c>
      <c r="H96" s="95" t="s">
        <v>4501</v>
      </c>
      <c r="I96" s="95" t="s">
        <v>10099</v>
      </c>
      <c r="J96" s="95" t="s">
        <v>1568</v>
      </c>
      <c r="K96" s="95" t="s">
        <v>11357</v>
      </c>
      <c r="L96" s="95">
        <v>77000</v>
      </c>
      <c r="M96" s="95" t="s">
        <v>1124</v>
      </c>
      <c r="N96" s="95" t="s">
        <v>1125</v>
      </c>
      <c r="O96" s="95" t="s">
        <v>11358</v>
      </c>
      <c r="P96" s="95">
        <v>9978430668</v>
      </c>
      <c r="Q96" s="14" t="s">
        <v>13394</v>
      </c>
      <c r="T96" s="96">
        <v>46210</v>
      </c>
      <c r="U96" s="95" t="s">
        <v>2398</v>
      </c>
      <c r="V96" s="4">
        <v>46210.608865740738</v>
      </c>
      <c r="W96" s="96">
        <v>46210</v>
      </c>
      <c r="X96" s="95" t="s">
        <v>2398</v>
      </c>
      <c r="Y96" s="4">
        <v>46210.614560185182</v>
      </c>
      <c r="Z96" s="96">
        <v>46210</v>
      </c>
      <c r="AA96" s="95" t="s">
        <v>2384</v>
      </c>
      <c r="AB96" s="4">
        <v>46210.622349537036</v>
      </c>
      <c r="AC96" s="96">
        <v>46210</v>
      </c>
      <c r="AD96" s="95" t="s">
        <v>2385</v>
      </c>
      <c r="AE96" s="4">
        <v>46210.63958333333</v>
      </c>
      <c r="AF96" s="96"/>
      <c r="AG96" s="95" t="s">
        <v>11317</v>
      </c>
      <c r="AH96" s="4"/>
      <c r="AI96" s="96">
        <v>46210</v>
      </c>
      <c r="AJ96" s="95" t="s">
        <v>972</v>
      </c>
      <c r="AK96" s="4">
        <v>46210.644571759258</v>
      </c>
      <c r="AL96" s="96">
        <v>46210</v>
      </c>
      <c r="AM96" s="95" t="s">
        <v>972</v>
      </c>
      <c r="AN96" s="4">
        <v>46210.64471064815</v>
      </c>
      <c r="AO96" s="95" t="s">
        <v>11317</v>
      </c>
      <c r="AP96" s="95" t="s">
        <v>11317</v>
      </c>
      <c r="AQ96" s="95" t="s">
        <v>11317</v>
      </c>
      <c r="AR96" s="95" t="s">
        <v>11317</v>
      </c>
      <c r="AS96" s="95" t="s">
        <v>11317</v>
      </c>
      <c r="AT96" s="95" t="s">
        <v>11317</v>
      </c>
      <c r="AU96" s="96">
        <v>46210</v>
      </c>
      <c r="AV96" s="95" t="s">
        <v>972</v>
      </c>
      <c r="AW96" s="4">
        <v>46210.652777777781</v>
      </c>
      <c r="AX96" s="95" t="s">
        <v>11317</v>
      </c>
      <c r="AY96" s="95" t="s">
        <v>11317</v>
      </c>
      <c r="AZ96" s="95" t="s">
        <v>11317</v>
      </c>
      <c r="BA96" s="96">
        <v>46210</v>
      </c>
      <c r="BB96" s="95" t="s">
        <v>957</v>
      </c>
      <c r="BC96" s="4">
        <v>46210.678541666668</v>
      </c>
      <c r="BD96" s="96">
        <v>46210</v>
      </c>
      <c r="BE96" s="95" t="s">
        <v>5290</v>
      </c>
      <c r="BF96" s="4">
        <v>46210.842592592591</v>
      </c>
      <c r="BG96" s="95" t="s">
        <v>11317</v>
      </c>
      <c r="BH96" s="95" t="s">
        <v>11317</v>
      </c>
      <c r="BI96" s="95" t="s">
        <v>11317</v>
      </c>
      <c r="BJ96" s="68" t="s">
        <v>11317</v>
      </c>
      <c r="BK96" t="str">
        <f t="shared" si="1"/>
        <v>Jul</v>
      </c>
      <c r="BL96" t="str">
        <f>VLOOKUP(D96,Sheet1!$A$2:$B$221,2,0)</f>
        <v>East Zone</v>
      </c>
    </row>
    <row r="97" spans="1:64" x14ac:dyDescent="0.35">
      <c r="A97" t="str" cm="1">
        <f t="array" ref="A97:C97">VLOOKUP(D97,Sheet1!$A$2:$E$221,{3,4,5},0)</f>
        <v>Devendra Kumar Bind</v>
      </c>
      <c r="B97" t="str">
        <v>FMF016544</v>
      </c>
      <c r="C97" t="str">
        <v>Marut Nandan</v>
      </c>
      <c r="D97" s="94" t="s">
        <v>232</v>
      </c>
      <c r="E97" s="95">
        <v>167</v>
      </c>
      <c r="F97" s="95" t="s">
        <v>11359</v>
      </c>
      <c r="G97" s="95">
        <v>337269</v>
      </c>
      <c r="H97" s="95" t="s">
        <v>5315</v>
      </c>
      <c r="I97" s="95" t="s">
        <v>5316</v>
      </c>
      <c r="J97" s="95" t="s">
        <v>1568</v>
      </c>
      <c r="K97" s="95" t="s">
        <v>11360</v>
      </c>
      <c r="L97" s="95">
        <v>90000</v>
      </c>
      <c r="M97" s="95" t="s">
        <v>931</v>
      </c>
      <c r="N97" s="95" t="s">
        <v>932</v>
      </c>
      <c r="O97" s="95" t="s">
        <v>11361</v>
      </c>
      <c r="P97" s="95">
        <v>4382612901</v>
      </c>
      <c r="Q97" s="14" t="s">
        <v>13394</v>
      </c>
      <c r="T97" s="96">
        <v>46210</v>
      </c>
      <c r="U97" s="95" t="s">
        <v>5324</v>
      </c>
      <c r="V97" s="4">
        <v>46210.418229166666</v>
      </c>
      <c r="W97" s="96">
        <v>46210</v>
      </c>
      <c r="X97" s="95" t="s">
        <v>5324</v>
      </c>
      <c r="Y97" s="4">
        <v>46210.419236111113</v>
      </c>
      <c r="Z97" s="96">
        <v>46210</v>
      </c>
      <c r="AA97" s="95" t="s">
        <v>2384</v>
      </c>
      <c r="AB97" s="4">
        <v>46210.437314814815</v>
      </c>
      <c r="AC97" s="96">
        <v>46210</v>
      </c>
      <c r="AD97" s="95" t="s">
        <v>2385</v>
      </c>
      <c r="AE97" s="4">
        <v>46210.462962962964</v>
      </c>
      <c r="AF97" s="96"/>
      <c r="AG97" s="95" t="s">
        <v>11317</v>
      </c>
      <c r="AH97" s="4"/>
      <c r="AI97" s="96">
        <v>46210</v>
      </c>
      <c r="AJ97" s="95" t="s">
        <v>1043</v>
      </c>
      <c r="AK97" s="4">
        <v>46210.534768518519</v>
      </c>
      <c r="AL97" s="96">
        <v>46210</v>
      </c>
      <c r="AM97" s="95" t="s">
        <v>1043</v>
      </c>
      <c r="AN97" s="4">
        <v>46210.534884259258</v>
      </c>
      <c r="AO97" s="95" t="s">
        <v>11317</v>
      </c>
      <c r="AP97" s="95" t="s">
        <v>11317</v>
      </c>
      <c r="AQ97" s="95" t="s">
        <v>11317</v>
      </c>
      <c r="AR97" s="95" t="s">
        <v>11317</v>
      </c>
      <c r="AS97" s="95" t="s">
        <v>11317</v>
      </c>
      <c r="AT97" s="95" t="s">
        <v>11317</v>
      </c>
      <c r="AU97" s="96">
        <v>46210</v>
      </c>
      <c r="AV97" s="95" t="s">
        <v>1043</v>
      </c>
      <c r="AW97" s="4">
        <v>46210.540636574071</v>
      </c>
      <c r="AX97" s="95" t="s">
        <v>11317</v>
      </c>
      <c r="AY97" s="95" t="s">
        <v>11317</v>
      </c>
      <c r="AZ97" s="95" t="s">
        <v>11317</v>
      </c>
      <c r="BA97" s="96">
        <v>46210</v>
      </c>
      <c r="BB97" s="95" t="s">
        <v>1008</v>
      </c>
      <c r="BC97" s="4">
        <v>46210.555937500001</v>
      </c>
      <c r="BD97" s="96">
        <v>46210</v>
      </c>
      <c r="BE97" s="95" t="s">
        <v>5320</v>
      </c>
      <c r="BF97" s="4">
        <v>46210.755069444444</v>
      </c>
      <c r="BG97" s="95" t="s">
        <v>11317</v>
      </c>
      <c r="BH97" s="95" t="s">
        <v>11317</v>
      </c>
      <c r="BI97" s="95" t="s">
        <v>11317</v>
      </c>
      <c r="BJ97" s="68" t="s">
        <v>11317</v>
      </c>
      <c r="BK97" t="str">
        <f t="shared" si="1"/>
        <v>Jul</v>
      </c>
      <c r="BL97" t="str">
        <f>VLOOKUP(D97,Sheet1!$A$2:$B$221,2,0)</f>
        <v>East Zone</v>
      </c>
    </row>
    <row r="98" spans="1:64" x14ac:dyDescent="0.35">
      <c r="A98" t="str" cm="1">
        <f t="array" ref="A98:C98">VLOOKUP(D98,Sheet1!$A$2:$E$221,{3,4,5},0)</f>
        <v>Durgesh Yadav</v>
      </c>
      <c r="B98" t="str">
        <v>FMF066471</v>
      </c>
      <c r="C98" t="str">
        <v>Marut Nandan</v>
      </c>
      <c r="D98" s="94" t="s">
        <v>233</v>
      </c>
      <c r="E98" s="95">
        <v>168</v>
      </c>
      <c r="F98" s="95" t="s">
        <v>2500</v>
      </c>
      <c r="G98" s="95">
        <v>114237</v>
      </c>
      <c r="H98" s="95" t="s">
        <v>2501</v>
      </c>
      <c r="I98" s="95" t="s">
        <v>2502</v>
      </c>
      <c r="J98" s="95" t="s">
        <v>1568</v>
      </c>
      <c r="K98" s="95" t="s">
        <v>2503</v>
      </c>
      <c r="L98" s="95">
        <v>90000</v>
      </c>
      <c r="M98" s="95" t="s">
        <v>931</v>
      </c>
      <c r="N98" s="95" t="s">
        <v>932</v>
      </c>
      <c r="O98" s="95" t="s">
        <v>2504</v>
      </c>
      <c r="P98" s="95">
        <v>5637895730</v>
      </c>
      <c r="Q98" s="14" t="s">
        <v>13394</v>
      </c>
      <c r="T98" s="96">
        <v>46205</v>
      </c>
      <c r="U98" s="95" t="s">
        <v>1045</v>
      </c>
      <c r="V98" s="4">
        <v>46205.477905092594</v>
      </c>
      <c r="W98" s="96">
        <v>46205</v>
      </c>
      <c r="X98" s="95" t="s">
        <v>1045</v>
      </c>
      <c r="Y98" s="4">
        <v>46205.483807870369</v>
      </c>
      <c r="Z98" s="96">
        <v>46205</v>
      </c>
      <c r="AA98" s="95" t="s">
        <v>2384</v>
      </c>
      <c r="AB98" s="4">
        <v>46205.489236111112</v>
      </c>
      <c r="AC98" s="96">
        <v>46205</v>
      </c>
      <c r="AD98" s="95" t="s">
        <v>2385</v>
      </c>
      <c r="AE98" s="4">
        <v>46205.507534722223</v>
      </c>
      <c r="AF98" s="96"/>
      <c r="AG98" s="95" t="s">
        <v>11317</v>
      </c>
      <c r="AH98" s="4"/>
      <c r="AI98" s="96">
        <v>46205</v>
      </c>
      <c r="AJ98" s="95" t="s">
        <v>1043</v>
      </c>
      <c r="AK98" s="4">
        <v>46205.524722222224</v>
      </c>
      <c r="AL98" s="96">
        <v>46205</v>
      </c>
      <c r="AM98" s="95" t="s">
        <v>1043</v>
      </c>
      <c r="AN98" s="4">
        <v>46205.524826388886</v>
      </c>
      <c r="AO98" s="95" t="s">
        <v>11317</v>
      </c>
      <c r="AP98" s="95" t="s">
        <v>11317</v>
      </c>
      <c r="AQ98" s="95" t="s">
        <v>11317</v>
      </c>
      <c r="AR98" s="95" t="s">
        <v>11317</v>
      </c>
      <c r="AS98" s="95" t="s">
        <v>11317</v>
      </c>
      <c r="AT98" s="95" t="s">
        <v>11317</v>
      </c>
      <c r="AU98" s="96">
        <v>46205</v>
      </c>
      <c r="AV98" s="95" t="s">
        <v>1043</v>
      </c>
      <c r="AW98" s="4">
        <v>46205.538252314815</v>
      </c>
      <c r="AX98" s="95" t="s">
        <v>11317</v>
      </c>
      <c r="AY98" s="95" t="s">
        <v>11317</v>
      </c>
      <c r="AZ98" s="95" t="s">
        <v>11317</v>
      </c>
      <c r="BA98" s="96">
        <v>46205</v>
      </c>
      <c r="BB98" s="95" t="s">
        <v>1008</v>
      </c>
      <c r="BC98" s="4">
        <v>46205.541932870372</v>
      </c>
      <c r="BD98" s="96">
        <v>46205</v>
      </c>
      <c r="BE98" s="95" t="s">
        <v>1044</v>
      </c>
      <c r="BF98" s="4">
        <v>46205.677199074074</v>
      </c>
      <c r="BG98" s="95" t="s">
        <v>11317</v>
      </c>
      <c r="BH98" s="95" t="s">
        <v>11317</v>
      </c>
      <c r="BI98" s="95" t="s">
        <v>11317</v>
      </c>
      <c r="BJ98" s="68" t="s">
        <v>11317</v>
      </c>
      <c r="BK98" t="str">
        <f t="shared" si="1"/>
        <v>Jul</v>
      </c>
      <c r="BL98" t="str">
        <f>VLOOKUP(D98,Sheet1!$A$2:$B$221,2,0)</f>
        <v>East Zone</v>
      </c>
    </row>
    <row r="99" spans="1:64" x14ac:dyDescent="0.35">
      <c r="A99" t="str" cm="1">
        <f t="array" ref="A99:C99">VLOOKUP(D99,Sheet1!$A$2:$E$221,{3,4,5},0)</f>
        <v>Durgesh Yadav</v>
      </c>
      <c r="B99" t="str">
        <v>FMF066471</v>
      </c>
      <c r="C99" t="str">
        <v>Marut Nandan</v>
      </c>
      <c r="D99" s="94" t="s">
        <v>233</v>
      </c>
      <c r="E99" s="95">
        <v>168</v>
      </c>
      <c r="F99" s="95" t="s">
        <v>2505</v>
      </c>
      <c r="G99" s="95">
        <v>182972</v>
      </c>
      <c r="H99" s="95" t="s">
        <v>1690</v>
      </c>
      <c r="I99" s="95" t="s">
        <v>1691</v>
      </c>
      <c r="J99" s="95" t="s">
        <v>1568</v>
      </c>
      <c r="K99" s="95" t="s">
        <v>2506</v>
      </c>
      <c r="L99" s="95">
        <v>77000</v>
      </c>
      <c r="M99" s="95" t="s">
        <v>939</v>
      </c>
      <c r="N99" s="95" t="s">
        <v>940</v>
      </c>
      <c r="O99" s="95" t="s">
        <v>2507</v>
      </c>
      <c r="P99" s="95">
        <v>7517901731</v>
      </c>
      <c r="Q99" s="14" t="s">
        <v>13394</v>
      </c>
      <c r="T99" s="96">
        <v>46205</v>
      </c>
      <c r="U99" s="95" t="s">
        <v>1045</v>
      </c>
      <c r="V99" s="4">
        <v>46205.421006944445</v>
      </c>
      <c r="W99" s="96">
        <v>46205</v>
      </c>
      <c r="X99" s="95" t="s">
        <v>1045</v>
      </c>
      <c r="Y99" s="4">
        <v>46205.492673611108</v>
      </c>
      <c r="Z99" s="96">
        <v>46205</v>
      </c>
      <c r="AA99" s="95" t="s">
        <v>2384</v>
      </c>
      <c r="AB99" s="4">
        <v>46205.500798611109</v>
      </c>
      <c r="AC99" s="96">
        <v>46205</v>
      </c>
      <c r="AD99" s="95" t="s">
        <v>2385</v>
      </c>
      <c r="AE99" s="4">
        <v>46205.511111111111</v>
      </c>
      <c r="AF99" s="96"/>
      <c r="AG99" s="95" t="s">
        <v>11317</v>
      </c>
      <c r="AH99" s="4"/>
      <c r="AI99" s="96">
        <v>46205</v>
      </c>
      <c r="AJ99" s="95" t="s">
        <v>1043</v>
      </c>
      <c r="AK99" s="4">
        <v>46205.523217592592</v>
      </c>
      <c r="AL99" s="96">
        <v>46205</v>
      </c>
      <c r="AM99" s="95" t="s">
        <v>1043</v>
      </c>
      <c r="AN99" s="4">
        <v>46205.523379629631</v>
      </c>
      <c r="AO99" s="95" t="s">
        <v>11317</v>
      </c>
      <c r="AP99" s="95" t="s">
        <v>11317</v>
      </c>
      <c r="AQ99" s="95" t="s">
        <v>11317</v>
      </c>
      <c r="AR99" s="95" t="s">
        <v>11317</v>
      </c>
      <c r="AS99" s="95" t="s">
        <v>11317</v>
      </c>
      <c r="AT99" s="95" t="s">
        <v>11317</v>
      </c>
      <c r="AU99" s="96">
        <v>46205</v>
      </c>
      <c r="AV99" s="95" t="s">
        <v>1043</v>
      </c>
      <c r="AW99" s="4">
        <v>46205.538113425922</v>
      </c>
      <c r="AX99" s="95" t="s">
        <v>11317</v>
      </c>
      <c r="AY99" s="95" t="s">
        <v>11317</v>
      </c>
      <c r="AZ99" s="95" t="s">
        <v>11317</v>
      </c>
      <c r="BA99" s="96">
        <v>46205</v>
      </c>
      <c r="BB99" s="95" t="s">
        <v>1008</v>
      </c>
      <c r="BC99" s="4">
        <v>46205.541354166664</v>
      </c>
      <c r="BD99" s="96">
        <v>46205</v>
      </c>
      <c r="BE99" s="95" t="s">
        <v>1044</v>
      </c>
      <c r="BF99" s="4">
        <v>46205.7734837963</v>
      </c>
      <c r="BG99" s="95" t="s">
        <v>11317</v>
      </c>
      <c r="BH99" s="95" t="s">
        <v>11317</v>
      </c>
      <c r="BI99" s="95" t="s">
        <v>11317</v>
      </c>
      <c r="BJ99" s="68" t="s">
        <v>11317</v>
      </c>
      <c r="BK99" t="str">
        <f t="shared" si="1"/>
        <v>Jul</v>
      </c>
      <c r="BL99" t="str">
        <f>VLOOKUP(D99,Sheet1!$A$2:$B$221,2,0)</f>
        <v>East Zone</v>
      </c>
    </row>
    <row r="100" spans="1:64" x14ac:dyDescent="0.35">
      <c r="A100" t="str" cm="1">
        <f t="array" ref="A100:C100">VLOOKUP(D100,Sheet1!$A$2:$E$221,{3,4,5},0)</f>
        <v>Durgesh Yadav</v>
      </c>
      <c r="B100" t="str">
        <v>FMF066471</v>
      </c>
      <c r="C100" t="str">
        <v>Marut Nandan</v>
      </c>
      <c r="D100" s="94" t="s">
        <v>233</v>
      </c>
      <c r="E100" s="95">
        <v>168</v>
      </c>
      <c r="F100" s="95" t="s">
        <v>1689</v>
      </c>
      <c r="G100" s="95">
        <v>281655</v>
      </c>
      <c r="H100" s="95" t="s">
        <v>1690</v>
      </c>
      <c r="I100" s="95" t="s">
        <v>1691</v>
      </c>
      <c r="J100" s="95" t="s">
        <v>1568</v>
      </c>
      <c r="K100" s="95" t="s">
        <v>1692</v>
      </c>
      <c r="L100" s="95">
        <v>90000</v>
      </c>
      <c r="M100" s="95" t="s">
        <v>931</v>
      </c>
      <c r="N100" s="95" t="s">
        <v>932</v>
      </c>
      <c r="O100" s="95" t="s">
        <v>1693</v>
      </c>
      <c r="P100" s="95">
        <v>5054778906</v>
      </c>
      <c r="Q100" s="14" t="s">
        <v>13394</v>
      </c>
      <c r="T100" s="96">
        <v>46204</v>
      </c>
      <c r="U100" s="95" t="s">
        <v>1045</v>
      </c>
      <c r="V100" s="4">
        <v>46204.592916666668</v>
      </c>
      <c r="W100" s="96">
        <v>46204</v>
      </c>
      <c r="X100" s="95" t="s">
        <v>1045</v>
      </c>
      <c r="Y100" s="4">
        <v>46204.598668981482</v>
      </c>
      <c r="Z100" s="96">
        <v>46204</v>
      </c>
      <c r="AA100" s="95" t="s">
        <v>2384</v>
      </c>
      <c r="AB100" s="4">
        <v>46204.611122685186</v>
      </c>
      <c r="AC100" s="96">
        <v>46204</v>
      </c>
      <c r="AD100" s="95" t="s">
        <v>2385</v>
      </c>
      <c r="AE100" s="4">
        <v>46204.619803240741</v>
      </c>
      <c r="AF100" s="96"/>
      <c r="AG100" s="95" t="s">
        <v>11317</v>
      </c>
      <c r="AH100" s="4"/>
      <c r="AI100" s="96">
        <v>46204</v>
      </c>
      <c r="AJ100" s="95" t="s">
        <v>1043</v>
      </c>
      <c r="AK100" s="4">
        <v>46204.677916666667</v>
      </c>
      <c r="AL100" s="96">
        <v>46204</v>
      </c>
      <c r="AM100" s="95" t="s">
        <v>1043</v>
      </c>
      <c r="AN100" s="4">
        <v>46204.678032407406</v>
      </c>
      <c r="AO100" s="95" t="s">
        <v>11317</v>
      </c>
      <c r="AP100" s="95" t="s">
        <v>11317</v>
      </c>
      <c r="AQ100" s="95" t="s">
        <v>11317</v>
      </c>
      <c r="AR100" s="95" t="s">
        <v>11317</v>
      </c>
      <c r="AS100" s="95" t="s">
        <v>11317</v>
      </c>
      <c r="AT100" s="95" t="s">
        <v>11317</v>
      </c>
      <c r="AU100" s="96">
        <v>46204</v>
      </c>
      <c r="AV100" s="95" t="s">
        <v>1043</v>
      </c>
      <c r="AW100" s="4">
        <v>46204.689791666664</v>
      </c>
      <c r="AX100" s="95" t="s">
        <v>11317</v>
      </c>
      <c r="AY100" s="95" t="s">
        <v>11317</v>
      </c>
      <c r="AZ100" s="95" t="s">
        <v>11317</v>
      </c>
      <c r="BA100" s="96">
        <v>46204</v>
      </c>
      <c r="BB100" s="95" t="s">
        <v>1008</v>
      </c>
      <c r="BC100" s="4">
        <v>46204.691354166665</v>
      </c>
      <c r="BD100" s="96"/>
      <c r="BE100" s="95" t="s">
        <v>11317</v>
      </c>
      <c r="BF100" s="4"/>
      <c r="BG100" s="95" t="s">
        <v>11317</v>
      </c>
      <c r="BH100" s="95" t="s">
        <v>11317</v>
      </c>
      <c r="BI100" s="95" t="s">
        <v>11317</v>
      </c>
      <c r="BJ100" s="68" t="s">
        <v>11317</v>
      </c>
      <c r="BK100" t="str">
        <f t="shared" si="1"/>
        <v>Jul</v>
      </c>
      <c r="BL100" t="str">
        <f>VLOOKUP(D100,Sheet1!$A$2:$B$221,2,0)</f>
        <v>East Zone</v>
      </c>
    </row>
    <row r="101" spans="1:64" x14ac:dyDescent="0.35">
      <c r="A101" t="str" cm="1">
        <f t="array" ref="A101:C101">VLOOKUP(D101,Sheet1!$A$2:$E$221,{3,4,5},0)</f>
        <v>Durgesh Yadav</v>
      </c>
      <c r="B101" t="str">
        <v>FMF066471</v>
      </c>
      <c r="C101" t="str">
        <v>Marut Nandan</v>
      </c>
      <c r="D101" s="94" t="s">
        <v>233</v>
      </c>
      <c r="E101" s="95">
        <v>168</v>
      </c>
      <c r="F101" s="95" t="s">
        <v>3197</v>
      </c>
      <c r="G101" s="95">
        <v>305676</v>
      </c>
      <c r="H101" s="95" t="s">
        <v>2501</v>
      </c>
      <c r="I101" s="95" t="s">
        <v>2502</v>
      </c>
      <c r="J101" s="95" t="s">
        <v>1568</v>
      </c>
      <c r="K101" s="95" t="s">
        <v>3198</v>
      </c>
      <c r="L101" s="95">
        <v>77000</v>
      </c>
      <c r="M101" s="95" t="s">
        <v>939</v>
      </c>
      <c r="N101" s="95" t="s">
        <v>940</v>
      </c>
      <c r="O101" s="95" t="s">
        <v>3199</v>
      </c>
      <c r="P101" s="95">
        <v>4511003247</v>
      </c>
      <c r="Q101" s="14" t="s">
        <v>13394</v>
      </c>
      <c r="T101" s="96">
        <v>46206</v>
      </c>
      <c r="U101" s="95" t="s">
        <v>1045</v>
      </c>
      <c r="V101" s="4">
        <v>46206.508159722223</v>
      </c>
      <c r="W101" s="96">
        <v>46206</v>
      </c>
      <c r="X101" s="95" t="s">
        <v>1045</v>
      </c>
      <c r="Y101" s="4">
        <v>46206.529548611114</v>
      </c>
      <c r="Z101" s="96">
        <v>46206</v>
      </c>
      <c r="AA101" s="95" t="s">
        <v>2384</v>
      </c>
      <c r="AB101" s="4">
        <v>46206.538703703707</v>
      </c>
      <c r="AC101" s="96">
        <v>46206</v>
      </c>
      <c r="AD101" s="95" t="s">
        <v>2385</v>
      </c>
      <c r="AE101" s="4">
        <v>46206.550636574073</v>
      </c>
      <c r="AF101" s="96"/>
      <c r="AG101" s="95" t="s">
        <v>11317</v>
      </c>
      <c r="AH101" s="4"/>
      <c r="AI101" s="96">
        <v>46206</v>
      </c>
      <c r="AJ101" s="95" t="s">
        <v>1043</v>
      </c>
      <c r="AK101" s="4">
        <v>46206.590717592589</v>
      </c>
      <c r="AL101" s="96">
        <v>46206</v>
      </c>
      <c r="AM101" s="95" t="s">
        <v>1043</v>
      </c>
      <c r="AN101" s="4">
        <v>46206.590844907405</v>
      </c>
      <c r="AO101" s="95" t="s">
        <v>11317</v>
      </c>
      <c r="AP101" s="95" t="s">
        <v>11317</v>
      </c>
      <c r="AQ101" s="95" t="s">
        <v>11317</v>
      </c>
      <c r="AR101" s="95" t="s">
        <v>11317</v>
      </c>
      <c r="AS101" s="95" t="s">
        <v>11317</v>
      </c>
      <c r="AT101" s="95" t="s">
        <v>11317</v>
      </c>
      <c r="AU101" s="96">
        <v>46206</v>
      </c>
      <c r="AV101" s="95" t="s">
        <v>1043</v>
      </c>
      <c r="AW101" s="4">
        <v>46206.603807870371</v>
      </c>
      <c r="AX101" s="95" t="s">
        <v>11317</v>
      </c>
      <c r="AY101" s="95" t="s">
        <v>11317</v>
      </c>
      <c r="AZ101" s="95" t="s">
        <v>11317</v>
      </c>
      <c r="BA101" s="96">
        <v>46206</v>
      </c>
      <c r="BB101" s="95" t="s">
        <v>995</v>
      </c>
      <c r="BC101" s="4">
        <v>46206.609259259261</v>
      </c>
      <c r="BD101" s="96">
        <v>46206</v>
      </c>
      <c r="BE101" s="95" t="s">
        <v>1044</v>
      </c>
      <c r="BF101" s="4">
        <v>46206.698530092595</v>
      </c>
      <c r="BG101" s="95" t="s">
        <v>11317</v>
      </c>
      <c r="BH101" s="95" t="s">
        <v>11317</v>
      </c>
      <c r="BI101" s="95" t="s">
        <v>11317</v>
      </c>
      <c r="BJ101" s="68" t="s">
        <v>11317</v>
      </c>
      <c r="BK101" t="str">
        <f t="shared" si="1"/>
        <v>Jul</v>
      </c>
      <c r="BL101" t="str">
        <f>VLOOKUP(D101,Sheet1!$A$2:$B$221,2,0)</f>
        <v>East Zone</v>
      </c>
    </row>
    <row r="102" spans="1:64" x14ac:dyDescent="0.35">
      <c r="A102" t="str" cm="1">
        <f t="array" ref="A102:C102">VLOOKUP(D102,Sheet1!$A$2:$E$221,{3,4,5},0)</f>
        <v>Durgesh Yadav</v>
      </c>
      <c r="B102" t="str">
        <v>FMF066471</v>
      </c>
      <c r="C102" t="str">
        <v>Marut Nandan</v>
      </c>
      <c r="D102" s="94" t="s">
        <v>233</v>
      </c>
      <c r="E102" s="95">
        <v>168</v>
      </c>
      <c r="F102" s="95" t="s">
        <v>1694</v>
      </c>
      <c r="G102" s="95">
        <v>332324</v>
      </c>
      <c r="H102" s="95" t="s">
        <v>1046</v>
      </c>
      <c r="I102" s="95" t="s">
        <v>1047</v>
      </c>
      <c r="J102" s="95" t="s">
        <v>1568</v>
      </c>
      <c r="K102" s="95" t="s">
        <v>1695</v>
      </c>
      <c r="L102" s="95">
        <v>60000</v>
      </c>
      <c r="M102" s="95" t="s">
        <v>982</v>
      </c>
      <c r="N102" s="95" t="s">
        <v>983</v>
      </c>
      <c r="O102" s="95" t="s">
        <v>1696</v>
      </c>
      <c r="P102" s="95">
        <v>4619770783</v>
      </c>
      <c r="Q102" s="14" t="s">
        <v>13394</v>
      </c>
      <c r="T102" s="96">
        <v>46204</v>
      </c>
      <c r="U102" s="95" t="s">
        <v>1045</v>
      </c>
      <c r="V102" s="4">
        <v>46204.536793981482</v>
      </c>
      <c r="W102" s="96">
        <v>46204</v>
      </c>
      <c r="X102" s="95" t="s">
        <v>1045</v>
      </c>
      <c r="Y102" s="4">
        <v>46204.543113425927</v>
      </c>
      <c r="Z102" s="96">
        <v>46204</v>
      </c>
      <c r="AA102" s="95" t="s">
        <v>2384</v>
      </c>
      <c r="AB102" s="4">
        <v>46204.552106481482</v>
      </c>
      <c r="AC102" s="96">
        <v>46204</v>
      </c>
      <c r="AD102" s="95" t="s">
        <v>2385</v>
      </c>
      <c r="AE102" s="4">
        <v>46204.588738425926</v>
      </c>
      <c r="AF102" s="96"/>
      <c r="AG102" s="95" t="s">
        <v>11317</v>
      </c>
      <c r="AH102" s="4"/>
      <c r="AI102" s="96">
        <v>46204</v>
      </c>
      <c r="AJ102" s="95" t="s">
        <v>1043</v>
      </c>
      <c r="AK102" s="4">
        <v>46204.680150462962</v>
      </c>
      <c r="AL102" s="96">
        <v>46204</v>
      </c>
      <c r="AM102" s="95" t="s">
        <v>1043</v>
      </c>
      <c r="AN102" s="4">
        <v>46204.680289351854</v>
      </c>
      <c r="AO102" s="95" t="s">
        <v>11317</v>
      </c>
      <c r="AP102" s="95" t="s">
        <v>11317</v>
      </c>
      <c r="AQ102" s="95" t="s">
        <v>11317</v>
      </c>
      <c r="AR102" s="95" t="s">
        <v>11317</v>
      </c>
      <c r="AS102" s="95" t="s">
        <v>11317</v>
      </c>
      <c r="AT102" s="95" t="s">
        <v>11317</v>
      </c>
      <c r="AU102" s="96">
        <v>46204</v>
      </c>
      <c r="AV102" s="95" t="s">
        <v>1043</v>
      </c>
      <c r="AW102" s="4">
        <v>46204.689918981479</v>
      </c>
      <c r="AX102" s="95" t="s">
        <v>11317</v>
      </c>
      <c r="AY102" s="95" t="s">
        <v>11317</v>
      </c>
      <c r="AZ102" s="95" t="s">
        <v>11317</v>
      </c>
      <c r="BA102" s="96">
        <v>46204</v>
      </c>
      <c r="BB102" s="95" t="s">
        <v>1008</v>
      </c>
      <c r="BC102" s="4">
        <v>46204.691631944443</v>
      </c>
      <c r="BD102" s="96">
        <v>46204</v>
      </c>
      <c r="BE102" s="95" t="s">
        <v>1050</v>
      </c>
      <c r="BF102" s="4">
        <v>46204.744039351855</v>
      </c>
      <c r="BG102" s="95" t="s">
        <v>11317</v>
      </c>
      <c r="BH102" s="95" t="s">
        <v>11317</v>
      </c>
      <c r="BI102" s="95" t="s">
        <v>11317</v>
      </c>
      <c r="BJ102" s="68" t="s">
        <v>11317</v>
      </c>
      <c r="BK102" t="str">
        <f t="shared" si="1"/>
        <v>Jul</v>
      </c>
      <c r="BL102" t="str">
        <f>VLOOKUP(D102,Sheet1!$A$2:$B$221,2,0)</f>
        <v>East Zone</v>
      </c>
    </row>
    <row r="103" spans="1:64" x14ac:dyDescent="0.35">
      <c r="A103" t="str" cm="1">
        <f t="array" ref="A103:C103">VLOOKUP(D103,Sheet1!$A$2:$E$221,{3,4,5},0)</f>
        <v>Durgesh Yadav</v>
      </c>
      <c r="B103" t="str">
        <v>FMF066471</v>
      </c>
      <c r="C103" t="str">
        <v>Marut Nandan</v>
      </c>
      <c r="D103" s="94" t="s">
        <v>233</v>
      </c>
      <c r="E103" s="95">
        <v>168</v>
      </c>
      <c r="F103" s="95" t="s">
        <v>3200</v>
      </c>
      <c r="G103" s="95">
        <v>352220</v>
      </c>
      <c r="H103" s="95" t="s">
        <v>1690</v>
      </c>
      <c r="I103" s="95" t="s">
        <v>1691</v>
      </c>
      <c r="J103" s="95" t="s">
        <v>1568</v>
      </c>
      <c r="K103" s="95" t="s">
        <v>9464</v>
      </c>
      <c r="L103" s="95">
        <v>50000</v>
      </c>
      <c r="M103" s="95" t="s">
        <v>9465</v>
      </c>
      <c r="N103" s="95" t="s">
        <v>9466</v>
      </c>
      <c r="O103" s="95" t="s">
        <v>1320</v>
      </c>
      <c r="P103" s="95">
        <v>9474697448</v>
      </c>
      <c r="Q103" s="14" t="s">
        <v>13394</v>
      </c>
      <c r="T103" s="96">
        <v>46209</v>
      </c>
      <c r="U103" s="95" t="s">
        <v>1045</v>
      </c>
      <c r="V103" s="4">
        <v>46209.412905092591</v>
      </c>
      <c r="W103" s="96">
        <v>46209</v>
      </c>
      <c r="X103" s="95" t="s">
        <v>1045</v>
      </c>
      <c r="Y103" s="4">
        <v>46209.413668981484</v>
      </c>
      <c r="Z103" s="96">
        <v>46209</v>
      </c>
      <c r="AA103" s="95" t="s">
        <v>2384</v>
      </c>
      <c r="AB103" s="4">
        <v>46209.432719907411</v>
      </c>
      <c r="AC103" s="96">
        <v>46209</v>
      </c>
      <c r="AD103" s="95" t="s">
        <v>2385</v>
      </c>
      <c r="AE103" s="4">
        <v>46209.604641203703</v>
      </c>
      <c r="AF103" s="96"/>
      <c r="AG103" s="95" t="s">
        <v>11317</v>
      </c>
      <c r="AH103" s="4"/>
      <c r="AI103" s="96">
        <v>46209</v>
      </c>
      <c r="AJ103" s="95" t="s">
        <v>1043</v>
      </c>
      <c r="AK103" s="4">
        <v>46209.666273148148</v>
      </c>
      <c r="AL103" s="96">
        <v>46209</v>
      </c>
      <c r="AM103" s="95" t="s">
        <v>1043</v>
      </c>
      <c r="AN103" s="4">
        <v>46209.66642361111</v>
      </c>
      <c r="AO103" s="95" t="s">
        <v>11317</v>
      </c>
      <c r="AP103" s="95" t="s">
        <v>11317</v>
      </c>
      <c r="AQ103" s="95" t="s">
        <v>11317</v>
      </c>
      <c r="AR103" s="95" t="s">
        <v>11317</v>
      </c>
      <c r="AS103" s="95" t="s">
        <v>11317</v>
      </c>
      <c r="AT103" s="95" t="s">
        <v>11317</v>
      </c>
      <c r="AU103" s="96">
        <v>46209</v>
      </c>
      <c r="AV103" s="95" t="s">
        <v>1043</v>
      </c>
      <c r="AW103" s="4">
        <v>46209.68677083333</v>
      </c>
      <c r="AX103" s="95" t="s">
        <v>11317</v>
      </c>
      <c r="AY103" s="95" t="s">
        <v>11317</v>
      </c>
      <c r="AZ103" s="95" t="s">
        <v>11317</v>
      </c>
      <c r="BA103" s="96">
        <v>46209</v>
      </c>
      <c r="BB103" s="95" t="s">
        <v>1008</v>
      </c>
      <c r="BC103" s="4">
        <v>46209.688819444447</v>
      </c>
      <c r="BD103" s="96">
        <v>46209</v>
      </c>
      <c r="BE103" s="95" t="s">
        <v>1044</v>
      </c>
      <c r="BF103" s="4">
        <v>46209.773414351854</v>
      </c>
      <c r="BG103" s="95" t="s">
        <v>11317</v>
      </c>
      <c r="BH103" s="95" t="s">
        <v>11317</v>
      </c>
      <c r="BI103" s="95" t="s">
        <v>11317</v>
      </c>
      <c r="BJ103" s="68" t="s">
        <v>11317</v>
      </c>
      <c r="BK103" t="str">
        <f t="shared" si="1"/>
        <v>Jul</v>
      </c>
      <c r="BL103" t="str">
        <f>VLOOKUP(D103,Sheet1!$A$2:$B$221,2,0)</f>
        <v>East Zone</v>
      </c>
    </row>
    <row r="104" spans="1:64" x14ac:dyDescent="0.35">
      <c r="A104" t="str" cm="1">
        <f t="array" ref="A104:C104">VLOOKUP(D104,Sheet1!$A$2:$E$221,{3,4,5},0)</f>
        <v>Durgesh Yadav</v>
      </c>
      <c r="B104" t="str">
        <v>FMF066471</v>
      </c>
      <c r="C104" t="str">
        <v>Marut Nandan</v>
      </c>
      <c r="D104" s="94" t="s">
        <v>233</v>
      </c>
      <c r="E104" s="95">
        <v>168</v>
      </c>
      <c r="F104" s="95" t="s">
        <v>3201</v>
      </c>
      <c r="G104" s="95">
        <v>464504</v>
      </c>
      <c r="H104" s="95" t="s">
        <v>1046</v>
      </c>
      <c r="I104" s="95" t="s">
        <v>1047</v>
      </c>
      <c r="J104" s="95" t="s">
        <v>1568</v>
      </c>
      <c r="K104" s="95" t="s">
        <v>3202</v>
      </c>
      <c r="L104" s="95">
        <v>77000</v>
      </c>
      <c r="M104" s="95" t="s">
        <v>939</v>
      </c>
      <c r="N104" s="95" t="s">
        <v>940</v>
      </c>
      <c r="O104" s="95" t="s">
        <v>3203</v>
      </c>
      <c r="P104" s="95">
        <v>4190928364</v>
      </c>
      <c r="Q104" s="14" t="s">
        <v>13394</v>
      </c>
      <c r="T104" s="96">
        <v>46206</v>
      </c>
      <c r="U104" s="95" t="s">
        <v>1045</v>
      </c>
      <c r="V104" s="4">
        <v>46206.453263888892</v>
      </c>
      <c r="W104" s="96">
        <v>46206</v>
      </c>
      <c r="X104" s="95" t="s">
        <v>1045</v>
      </c>
      <c r="Y104" s="4">
        <v>46206.457835648151</v>
      </c>
      <c r="Z104" s="96">
        <v>46206</v>
      </c>
      <c r="AA104" s="95" t="s">
        <v>2384</v>
      </c>
      <c r="AB104" s="4">
        <v>46206.467569444445</v>
      </c>
      <c r="AC104" s="96">
        <v>46206</v>
      </c>
      <c r="AD104" s="95" t="s">
        <v>2385</v>
      </c>
      <c r="AE104" s="4">
        <v>46206.476307870369</v>
      </c>
      <c r="AF104" s="96"/>
      <c r="AG104" s="95" t="s">
        <v>11317</v>
      </c>
      <c r="AH104" s="4"/>
      <c r="AI104" s="96">
        <v>46206</v>
      </c>
      <c r="AJ104" s="95" t="s">
        <v>1043</v>
      </c>
      <c r="AK104" s="4">
        <v>46206.494849537034</v>
      </c>
      <c r="AL104" s="96">
        <v>46206</v>
      </c>
      <c r="AM104" s="95" t="s">
        <v>1043</v>
      </c>
      <c r="AN104" s="4">
        <v>46206.495000000003</v>
      </c>
      <c r="AO104" s="95" t="s">
        <v>11317</v>
      </c>
      <c r="AP104" s="95" t="s">
        <v>11317</v>
      </c>
      <c r="AQ104" s="95" t="s">
        <v>11317</v>
      </c>
      <c r="AR104" s="95" t="s">
        <v>11317</v>
      </c>
      <c r="AS104" s="95" t="s">
        <v>11317</v>
      </c>
      <c r="AT104" s="95" t="s">
        <v>11317</v>
      </c>
      <c r="AU104" s="96">
        <v>46206</v>
      </c>
      <c r="AV104" s="95" t="s">
        <v>1043</v>
      </c>
      <c r="AW104" s="4">
        <v>46206.501689814817</v>
      </c>
      <c r="AX104" s="95" t="s">
        <v>11317</v>
      </c>
      <c r="AY104" s="95" t="s">
        <v>11317</v>
      </c>
      <c r="AZ104" s="95" t="s">
        <v>11317</v>
      </c>
      <c r="BA104" s="96">
        <v>46206</v>
      </c>
      <c r="BB104" s="95" t="s">
        <v>1008</v>
      </c>
      <c r="BC104" s="4">
        <v>46206.504189814812</v>
      </c>
      <c r="BD104" s="96">
        <v>46206</v>
      </c>
      <c r="BE104" s="95" t="s">
        <v>1044</v>
      </c>
      <c r="BF104" s="4">
        <v>46206.654629629629</v>
      </c>
      <c r="BG104" s="95" t="s">
        <v>11317</v>
      </c>
      <c r="BH104" s="95" t="s">
        <v>11317</v>
      </c>
      <c r="BI104" s="95" t="s">
        <v>11317</v>
      </c>
      <c r="BJ104" s="68" t="s">
        <v>11317</v>
      </c>
      <c r="BK104" t="str">
        <f t="shared" si="1"/>
        <v>Jul</v>
      </c>
      <c r="BL104" t="str">
        <f>VLOOKUP(D104,Sheet1!$A$2:$B$221,2,0)</f>
        <v>East Zone</v>
      </c>
    </row>
    <row r="105" spans="1:64" x14ac:dyDescent="0.35">
      <c r="A105" t="str" cm="1">
        <f t="array" ref="A105:C105">VLOOKUP(D105,Sheet1!$A$2:$E$221,{3,4,5},0)</f>
        <v>Manish Kumar</v>
      </c>
      <c r="B105" t="str">
        <v>FMF070113</v>
      </c>
      <c r="C105" t="str">
        <v>Pavan Kumar Rai</v>
      </c>
      <c r="D105" s="94" t="s">
        <v>129</v>
      </c>
      <c r="E105" s="95">
        <v>201</v>
      </c>
      <c r="F105" s="95" t="s">
        <v>1697</v>
      </c>
      <c r="G105" s="95">
        <v>244344</v>
      </c>
      <c r="H105" s="95" t="s">
        <v>1051</v>
      </c>
      <c r="I105" s="95" t="s">
        <v>1052</v>
      </c>
      <c r="J105" s="95" t="s">
        <v>1568</v>
      </c>
      <c r="K105" s="95" t="s">
        <v>1698</v>
      </c>
      <c r="L105" s="95">
        <v>77000</v>
      </c>
      <c r="M105" s="95" t="s">
        <v>939</v>
      </c>
      <c r="N105" s="95" t="s">
        <v>940</v>
      </c>
      <c r="O105" s="95" t="s">
        <v>1699</v>
      </c>
      <c r="P105" s="95">
        <v>8349444218</v>
      </c>
      <c r="Q105" s="14" t="s">
        <v>13394</v>
      </c>
      <c r="T105" s="96">
        <v>46204</v>
      </c>
      <c r="U105" s="95" t="s">
        <v>1053</v>
      </c>
      <c r="V105" s="4">
        <v>46204.555023148147</v>
      </c>
      <c r="W105" s="96">
        <v>46204</v>
      </c>
      <c r="X105" s="95" t="s">
        <v>1053</v>
      </c>
      <c r="Y105" s="4">
        <v>46204.578680555554</v>
      </c>
      <c r="Z105" s="96">
        <v>46204</v>
      </c>
      <c r="AA105" s="95" t="s">
        <v>2384</v>
      </c>
      <c r="AB105" s="4">
        <v>46204.590173611112</v>
      </c>
      <c r="AC105" s="96">
        <v>46204</v>
      </c>
      <c r="AD105" s="95" t="s">
        <v>2385</v>
      </c>
      <c r="AE105" s="4">
        <v>46204.599247685182</v>
      </c>
      <c r="AF105" s="96"/>
      <c r="AG105" s="95" t="s">
        <v>11317</v>
      </c>
      <c r="AH105" s="4"/>
      <c r="AI105" s="96">
        <v>46204</v>
      </c>
      <c r="AJ105" s="95" t="s">
        <v>942</v>
      </c>
      <c r="AK105" s="4">
        <v>46204.647650462961</v>
      </c>
      <c r="AL105" s="96">
        <v>46204</v>
      </c>
      <c r="AM105" s="95" t="s">
        <v>942</v>
      </c>
      <c r="AN105" s="4">
        <v>46204.6487037037</v>
      </c>
      <c r="AO105" s="95" t="s">
        <v>11317</v>
      </c>
      <c r="AP105" s="95" t="s">
        <v>11317</v>
      </c>
      <c r="AQ105" s="95" t="s">
        <v>11317</v>
      </c>
      <c r="AR105" s="95" t="s">
        <v>11317</v>
      </c>
      <c r="AS105" s="95" t="s">
        <v>11317</v>
      </c>
      <c r="AT105" s="95" t="s">
        <v>11317</v>
      </c>
      <c r="AU105" s="96">
        <v>46204</v>
      </c>
      <c r="AV105" s="95" t="s">
        <v>942</v>
      </c>
      <c r="AW105" s="4">
        <v>46204.659432870372</v>
      </c>
      <c r="AX105" s="95" t="s">
        <v>11317</v>
      </c>
      <c r="AY105" s="95" t="s">
        <v>11317</v>
      </c>
      <c r="AZ105" s="95" t="s">
        <v>11317</v>
      </c>
      <c r="BA105" s="96">
        <v>46204</v>
      </c>
      <c r="BB105" s="95" t="s">
        <v>938</v>
      </c>
      <c r="BC105" s="4">
        <v>46204.672800925924</v>
      </c>
      <c r="BD105" s="96">
        <v>46204</v>
      </c>
      <c r="BE105" s="95" t="s">
        <v>1054</v>
      </c>
      <c r="BF105" s="4">
        <v>46204.70894675926</v>
      </c>
      <c r="BG105" s="95" t="s">
        <v>11317</v>
      </c>
      <c r="BH105" s="95" t="s">
        <v>11317</v>
      </c>
      <c r="BI105" s="95" t="s">
        <v>11317</v>
      </c>
      <c r="BJ105" s="68" t="s">
        <v>11317</v>
      </c>
      <c r="BK105" t="str">
        <f t="shared" si="1"/>
        <v>Jul</v>
      </c>
      <c r="BL105" t="str">
        <f>VLOOKUP(D105,Sheet1!$A$2:$B$221,2,0)</f>
        <v>East Zone</v>
      </c>
    </row>
    <row r="106" spans="1:64" x14ac:dyDescent="0.35">
      <c r="A106" t="str" cm="1">
        <f t="array" ref="A106:C106">VLOOKUP(D106,Sheet1!$A$2:$E$221,{3,4,5},0)</f>
        <v>Sk Rajibul Haque</v>
      </c>
      <c r="B106" t="str">
        <v>FMF045034</v>
      </c>
      <c r="C106" t="str">
        <v>Raja Kumar</v>
      </c>
      <c r="D106" s="94" t="s">
        <v>169</v>
      </c>
      <c r="E106" s="95">
        <v>244</v>
      </c>
      <c r="F106" s="95" t="s">
        <v>11362</v>
      </c>
      <c r="G106" s="95">
        <v>212396</v>
      </c>
      <c r="H106" s="95" t="s">
        <v>5422</v>
      </c>
      <c r="I106" s="95" t="s">
        <v>5423</v>
      </c>
      <c r="J106" s="95" t="s">
        <v>1568</v>
      </c>
      <c r="K106" s="95" t="s">
        <v>11363</v>
      </c>
      <c r="L106" s="95">
        <v>90000</v>
      </c>
      <c r="M106" s="95" t="s">
        <v>1032</v>
      </c>
      <c r="N106" s="95" t="s">
        <v>1033</v>
      </c>
      <c r="O106" s="95" t="s">
        <v>4106</v>
      </c>
      <c r="P106" s="95">
        <v>1512921134</v>
      </c>
      <c r="Q106" s="14" t="s">
        <v>683</v>
      </c>
      <c r="R106" t="s">
        <v>13172</v>
      </c>
      <c r="S106" s="1">
        <v>46210</v>
      </c>
      <c r="T106" s="96">
        <v>46210</v>
      </c>
      <c r="U106" s="95" t="s">
        <v>1057</v>
      </c>
      <c r="V106" s="4">
        <v>46210.603368055556</v>
      </c>
      <c r="W106" s="96">
        <v>46210</v>
      </c>
      <c r="X106" s="95" t="s">
        <v>1057</v>
      </c>
      <c r="Y106" s="4">
        <v>46210.609305555554</v>
      </c>
      <c r="Z106" s="96">
        <v>46210</v>
      </c>
      <c r="AA106" s="95" t="s">
        <v>2384</v>
      </c>
      <c r="AB106" s="4">
        <v>46210.622349537036</v>
      </c>
      <c r="AC106" s="96">
        <v>46210</v>
      </c>
      <c r="AD106" s="95" t="s">
        <v>2385</v>
      </c>
      <c r="AE106" s="4">
        <v>46210.638668981483</v>
      </c>
      <c r="AF106" s="96">
        <v>46210</v>
      </c>
      <c r="AG106" s="95" t="s">
        <v>972</v>
      </c>
      <c r="AH106" s="4">
        <v>46210.645300925928</v>
      </c>
      <c r="AI106" s="96">
        <v>46210</v>
      </c>
      <c r="AJ106" s="95" t="s">
        <v>1028</v>
      </c>
      <c r="AK106" s="4">
        <v>46210.781504629631</v>
      </c>
      <c r="AL106" s="96">
        <v>46210</v>
      </c>
      <c r="AM106" s="95" t="s">
        <v>1028</v>
      </c>
      <c r="AN106" s="4">
        <v>46210.80159722222</v>
      </c>
      <c r="AO106" s="95" t="s">
        <v>11317</v>
      </c>
      <c r="AP106" s="95" t="s">
        <v>11317</v>
      </c>
      <c r="AQ106" s="95" t="s">
        <v>11317</v>
      </c>
      <c r="AR106" s="95" t="s">
        <v>11317</v>
      </c>
      <c r="AS106" s="95" t="s">
        <v>11317</v>
      </c>
      <c r="AT106" s="95" t="s">
        <v>11317</v>
      </c>
      <c r="AU106" s="96">
        <v>46210</v>
      </c>
      <c r="AV106" s="95" t="s">
        <v>1028</v>
      </c>
      <c r="AW106" s="4">
        <v>46210.806423611109</v>
      </c>
      <c r="AX106" s="95" t="s">
        <v>11317</v>
      </c>
      <c r="AY106" s="95" t="s">
        <v>11317</v>
      </c>
      <c r="AZ106" s="95" t="s">
        <v>11317</v>
      </c>
      <c r="BA106" s="96">
        <v>46210</v>
      </c>
      <c r="BB106" s="95" t="s">
        <v>944</v>
      </c>
      <c r="BC106" s="4">
        <v>46210.822418981479</v>
      </c>
      <c r="BD106" s="96"/>
      <c r="BE106" s="95" t="s">
        <v>11317</v>
      </c>
      <c r="BF106" s="4"/>
      <c r="BG106" s="95" t="s">
        <v>11317</v>
      </c>
      <c r="BH106" s="95" t="s">
        <v>11317</v>
      </c>
      <c r="BI106" s="95" t="s">
        <v>11317</v>
      </c>
      <c r="BJ106" s="68" t="s">
        <v>11317</v>
      </c>
      <c r="BK106" t="str">
        <f t="shared" ref="BK106:BK163" si="2">TEXT(Z106,"mmm")</f>
        <v>Jul</v>
      </c>
      <c r="BL106" t="str">
        <f>VLOOKUP(D106,Sheet1!$A$2:$B$221,2,0)</f>
        <v>East Zone</v>
      </c>
    </row>
    <row r="107" spans="1:64" x14ac:dyDescent="0.35">
      <c r="A107" t="str" cm="1">
        <f t="array" ref="A107:C107">VLOOKUP(D107,Sheet1!$A$2:$E$221,{3,4,5},0)</f>
        <v>Sk Rajibul Haque</v>
      </c>
      <c r="B107" t="str">
        <v>FMF045034</v>
      </c>
      <c r="C107" t="str">
        <v>Raja Kumar</v>
      </c>
      <c r="D107" s="94" t="s">
        <v>169</v>
      </c>
      <c r="E107" s="95">
        <v>244</v>
      </c>
      <c r="F107" s="95" t="s">
        <v>2995</v>
      </c>
      <c r="G107" s="95">
        <v>231512</v>
      </c>
      <c r="H107" s="95" t="s">
        <v>2509</v>
      </c>
      <c r="I107" s="95" t="s">
        <v>2510</v>
      </c>
      <c r="J107" s="95" t="s">
        <v>1568</v>
      </c>
      <c r="K107" s="95" t="s">
        <v>3204</v>
      </c>
      <c r="L107" s="95">
        <v>60000</v>
      </c>
      <c r="M107" s="95" t="s">
        <v>1038</v>
      </c>
      <c r="N107" s="95" t="s">
        <v>1039</v>
      </c>
      <c r="O107" s="95" t="s">
        <v>3205</v>
      </c>
      <c r="P107" s="95">
        <v>4798230517</v>
      </c>
      <c r="Q107" s="14" t="s">
        <v>13394</v>
      </c>
      <c r="T107" s="96">
        <v>46206</v>
      </c>
      <c r="U107" s="95" t="s">
        <v>1057</v>
      </c>
      <c r="V107" s="4">
        <v>46206.457199074073</v>
      </c>
      <c r="W107" s="96">
        <v>46206</v>
      </c>
      <c r="X107" s="95" t="s">
        <v>1057</v>
      </c>
      <c r="Y107" s="4">
        <v>46206.46675925926</v>
      </c>
      <c r="Z107" s="96">
        <v>46206</v>
      </c>
      <c r="AA107" s="95" t="s">
        <v>2384</v>
      </c>
      <c r="AB107" s="4">
        <v>46206.479594907411</v>
      </c>
      <c r="AC107" s="96">
        <v>46206</v>
      </c>
      <c r="AD107" s="95" t="s">
        <v>2385</v>
      </c>
      <c r="AE107" s="4">
        <v>46206.481631944444</v>
      </c>
      <c r="AF107" s="96">
        <v>46206</v>
      </c>
      <c r="AG107" s="95" t="s">
        <v>942</v>
      </c>
      <c r="AH107" s="4">
        <v>46206.494780092595</v>
      </c>
      <c r="AI107" s="96">
        <v>46206</v>
      </c>
      <c r="AJ107" s="95" t="s">
        <v>1028</v>
      </c>
      <c r="AK107" s="4">
        <v>46206.510474537034</v>
      </c>
      <c r="AL107" s="96">
        <v>46206</v>
      </c>
      <c r="AM107" s="95" t="s">
        <v>1028</v>
      </c>
      <c r="AN107" s="4">
        <v>46206.51054398148</v>
      </c>
      <c r="AO107" s="95" t="s">
        <v>11317</v>
      </c>
      <c r="AP107" s="95" t="s">
        <v>11317</v>
      </c>
      <c r="AQ107" s="95" t="s">
        <v>11317</v>
      </c>
      <c r="AR107" s="95" t="s">
        <v>11317</v>
      </c>
      <c r="AS107" s="95" t="s">
        <v>11317</v>
      </c>
      <c r="AT107" s="95" t="s">
        <v>11317</v>
      </c>
      <c r="AU107" s="96">
        <v>46206</v>
      </c>
      <c r="AV107" s="95" t="s">
        <v>1028</v>
      </c>
      <c r="AW107" s="4">
        <v>46206.512800925928</v>
      </c>
      <c r="AX107" s="95" t="s">
        <v>11317</v>
      </c>
      <c r="AY107" s="95" t="s">
        <v>11317</v>
      </c>
      <c r="AZ107" s="95" t="s">
        <v>11317</v>
      </c>
      <c r="BA107" s="96">
        <v>46206</v>
      </c>
      <c r="BB107" s="95" t="s">
        <v>944</v>
      </c>
      <c r="BC107" s="4">
        <v>46206.544930555552</v>
      </c>
      <c r="BD107" s="96">
        <v>46206</v>
      </c>
      <c r="BE107" s="95" t="s">
        <v>1058</v>
      </c>
      <c r="BF107" s="4">
        <v>46206.79115740741</v>
      </c>
      <c r="BG107" s="95" t="s">
        <v>11317</v>
      </c>
      <c r="BH107" s="95" t="s">
        <v>11317</v>
      </c>
      <c r="BI107" s="95" t="s">
        <v>11317</v>
      </c>
      <c r="BJ107" s="68" t="s">
        <v>11317</v>
      </c>
      <c r="BK107" t="str">
        <f t="shared" si="2"/>
        <v>Jul</v>
      </c>
      <c r="BL107" t="str">
        <f>VLOOKUP(D107,Sheet1!$A$2:$B$221,2,0)</f>
        <v>East Zone</v>
      </c>
    </row>
    <row r="108" spans="1:64" x14ac:dyDescent="0.35">
      <c r="A108" t="str" cm="1">
        <f t="array" ref="A108:C108">VLOOKUP(D108,Sheet1!$A$2:$E$221,{3,4,5},0)</f>
        <v>Sk Rajibul Haque</v>
      </c>
      <c r="B108" t="str">
        <v>FMF045034</v>
      </c>
      <c r="C108" t="str">
        <v>Raja Kumar</v>
      </c>
      <c r="D108" s="94" t="s">
        <v>169</v>
      </c>
      <c r="E108" s="95">
        <v>244</v>
      </c>
      <c r="F108" s="95" t="s">
        <v>2508</v>
      </c>
      <c r="G108" s="95">
        <v>302247</v>
      </c>
      <c r="H108" s="95" t="s">
        <v>2509</v>
      </c>
      <c r="I108" s="95" t="s">
        <v>2510</v>
      </c>
      <c r="J108" s="95" t="s">
        <v>1568</v>
      </c>
      <c r="K108" s="95" t="s">
        <v>2511</v>
      </c>
      <c r="L108" s="95">
        <v>90000</v>
      </c>
      <c r="M108" s="95" t="s">
        <v>1378</v>
      </c>
      <c r="N108" s="95" t="s">
        <v>1379</v>
      </c>
      <c r="O108" s="95" t="s">
        <v>2512</v>
      </c>
      <c r="P108" s="95">
        <v>1182099905</v>
      </c>
      <c r="Q108" s="14" t="s">
        <v>13394</v>
      </c>
      <c r="T108" s="96">
        <v>46205</v>
      </c>
      <c r="U108" s="95" t="s">
        <v>1057</v>
      </c>
      <c r="V108" s="4">
        <v>46205.569340277776</v>
      </c>
      <c r="W108" s="96">
        <v>46205</v>
      </c>
      <c r="X108" s="95" t="s">
        <v>1057</v>
      </c>
      <c r="Y108" s="4">
        <v>46205.570844907408</v>
      </c>
      <c r="Z108" s="96">
        <v>46205</v>
      </c>
      <c r="AA108" s="95" t="s">
        <v>2384</v>
      </c>
      <c r="AB108" s="4">
        <v>46205.588229166664</v>
      </c>
      <c r="AC108" s="96">
        <v>46205</v>
      </c>
      <c r="AD108" s="95" t="s">
        <v>2385</v>
      </c>
      <c r="AE108" s="4">
        <v>46205.595520833333</v>
      </c>
      <c r="AF108" s="96"/>
      <c r="AG108" s="95" t="s">
        <v>11317</v>
      </c>
      <c r="AH108" s="4"/>
      <c r="AI108" s="96">
        <v>46205</v>
      </c>
      <c r="AJ108" s="95" t="s">
        <v>972</v>
      </c>
      <c r="AK108" s="4">
        <v>46205.618032407408</v>
      </c>
      <c r="AL108" s="96">
        <v>46205</v>
      </c>
      <c r="AM108" s="95" t="s">
        <v>972</v>
      </c>
      <c r="AN108" s="4">
        <v>46205.618125000001</v>
      </c>
      <c r="AO108" s="95" t="s">
        <v>11317</v>
      </c>
      <c r="AP108" s="95" t="s">
        <v>11317</v>
      </c>
      <c r="AQ108" s="95" t="s">
        <v>11317</v>
      </c>
      <c r="AR108" s="95" t="s">
        <v>11317</v>
      </c>
      <c r="AS108" s="95" t="s">
        <v>11317</v>
      </c>
      <c r="AT108" s="95" t="s">
        <v>11317</v>
      </c>
      <c r="AU108" s="96">
        <v>46205</v>
      </c>
      <c r="AV108" s="95" t="s">
        <v>972</v>
      </c>
      <c r="AW108" s="4">
        <v>46205.621064814812</v>
      </c>
      <c r="AX108" s="95" t="s">
        <v>11317</v>
      </c>
      <c r="AY108" s="95" t="s">
        <v>11317</v>
      </c>
      <c r="AZ108" s="95" t="s">
        <v>11317</v>
      </c>
      <c r="BA108" s="96">
        <v>46205</v>
      </c>
      <c r="BB108" s="95" t="s">
        <v>944</v>
      </c>
      <c r="BC108" s="4">
        <v>46205.644814814812</v>
      </c>
      <c r="BD108" s="96">
        <v>46205</v>
      </c>
      <c r="BE108" s="95" t="s">
        <v>1058</v>
      </c>
      <c r="BF108" s="4">
        <v>46205.790810185186</v>
      </c>
      <c r="BG108" s="95" t="s">
        <v>11317</v>
      </c>
      <c r="BH108" s="95" t="s">
        <v>11317</v>
      </c>
      <c r="BI108" s="95" t="s">
        <v>11317</v>
      </c>
      <c r="BJ108" s="68" t="s">
        <v>11317</v>
      </c>
      <c r="BK108" t="str">
        <f t="shared" si="2"/>
        <v>Jul</v>
      </c>
      <c r="BL108" t="str">
        <f>VLOOKUP(D108,Sheet1!$A$2:$B$221,2,0)</f>
        <v>East Zone</v>
      </c>
    </row>
    <row r="109" spans="1:64" x14ac:dyDescent="0.35">
      <c r="A109" t="str" cm="1">
        <f t="array" ref="A109:C109">VLOOKUP(D109,Sheet1!$A$2:$E$221,{3,4,5},0)</f>
        <v>Sk Rajibul Haque</v>
      </c>
      <c r="B109" t="str">
        <v>FMF045034</v>
      </c>
      <c r="C109" t="str">
        <v>Raja Kumar</v>
      </c>
      <c r="D109" s="94" t="s">
        <v>169</v>
      </c>
      <c r="E109" s="95">
        <v>244</v>
      </c>
      <c r="F109" s="95" t="s">
        <v>2513</v>
      </c>
      <c r="G109" s="95">
        <v>638695</v>
      </c>
      <c r="H109" s="95" t="s">
        <v>1055</v>
      </c>
      <c r="I109" s="95" t="s">
        <v>1056</v>
      </c>
      <c r="J109" s="95" t="s">
        <v>1568</v>
      </c>
      <c r="K109" s="95" t="s">
        <v>2514</v>
      </c>
      <c r="L109" s="95">
        <v>50000</v>
      </c>
      <c r="M109" s="95" t="s">
        <v>1034</v>
      </c>
      <c r="N109" s="95" t="s">
        <v>1035</v>
      </c>
      <c r="O109" s="95" t="s">
        <v>2477</v>
      </c>
      <c r="P109" s="95">
        <v>1923881631</v>
      </c>
      <c r="Q109" s="14" t="s">
        <v>13394</v>
      </c>
      <c r="T109" s="96">
        <v>46205</v>
      </c>
      <c r="U109" s="95" t="s">
        <v>1057</v>
      </c>
      <c r="V109" s="4">
        <v>46205.556805555556</v>
      </c>
      <c r="W109" s="96">
        <v>46205</v>
      </c>
      <c r="X109" s="95" t="s">
        <v>1057</v>
      </c>
      <c r="Y109" s="4">
        <v>46205.564803240741</v>
      </c>
      <c r="Z109" s="96">
        <v>46205</v>
      </c>
      <c r="AA109" s="95" t="s">
        <v>2384</v>
      </c>
      <c r="AB109" s="4">
        <v>46205.588229166664</v>
      </c>
      <c r="AC109" s="96">
        <v>46205</v>
      </c>
      <c r="AD109" s="95" t="s">
        <v>2385</v>
      </c>
      <c r="AE109" s="4">
        <v>46205.59752314815</v>
      </c>
      <c r="AF109" s="96">
        <v>46205</v>
      </c>
      <c r="AG109" s="95" t="s">
        <v>972</v>
      </c>
      <c r="AH109" s="4">
        <v>46205.615995370368</v>
      </c>
      <c r="AI109" s="96">
        <v>46205</v>
      </c>
      <c r="AJ109" s="95" t="s">
        <v>1028</v>
      </c>
      <c r="AK109" s="4">
        <v>46205.728217592594</v>
      </c>
      <c r="AL109" s="96">
        <v>46205</v>
      </c>
      <c r="AM109" s="95" t="s">
        <v>1028</v>
      </c>
      <c r="AN109" s="4">
        <v>46205.72828703704</v>
      </c>
      <c r="AO109" s="95" t="s">
        <v>11317</v>
      </c>
      <c r="AP109" s="95" t="s">
        <v>11317</v>
      </c>
      <c r="AQ109" s="95" t="s">
        <v>11317</v>
      </c>
      <c r="AR109" s="95" t="s">
        <v>11317</v>
      </c>
      <c r="AS109" s="95" t="s">
        <v>11317</v>
      </c>
      <c r="AT109" s="95" t="s">
        <v>11317</v>
      </c>
      <c r="AU109" s="96">
        <v>46205</v>
      </c>
      <c r="AV109" s="95" t="s">
        <v>1028</v>
      </c>
      <c r="AW109" s="4">
        <v>46205.73510416667</v>
      </c>
      <c r="AX109" s="95" t="s">
        <v>11317</v>
      </c>
      <c r="AY109" s="95" t="s">
        <v>11317</v>
      </c>
      <c r="AZ109" s="95" t="s">
        <v>11317</v>
      </c>
      <c r="BA109" s="96">
        <v>46205</v>
      </c>
      <c r="BB109" s="95" t="s">
        <v>938</v>
      </c>
      <c r="BC109" s="4">
        <v>46205.751574074071</v>
      </c>
      <c r="BD109" s="96">
        <v>46205</v>
      </c>
      <c r="BE109" s="95" t="s">
        <v>1058</v>
      </c>
      <c r="BF109" s="4">
        <v>46205.817615740743</v>
      </c>
      <c r="BG109" s="95" t="s">
        <v>11317</v>
      </c>
      <c r="BH109" s="95" t="s">
        <v>11317</v>
      </c>
      <c r="BI109" s="95" t="s">
        <v>11317</v>
      </c>
      <c r="BJ109" s="68" t="s">
        <v>11317</v>
      </c>
      <c r="BK109" t="str">
        <f t="shared" si="2"/>
        <v>Jul</v>
      </c>
      <c r="BL109" t="str">
        <f>VLOOKUP(D109,Sheet1!$A$2:$B$221,2,0)</f>
        <v>East Zone</v>
      </c>
    </row>
    <row r="110" spans="1:64" x14ac:dyDescent="0.35">
      <c r="A110" t="str" cm="1">
        <f t="array" ref="A110:C110">VLOOKUP(D110,Sheet1!$A$2:$E$221,{3,4,5},0)</f>
        <v>Sk Rajibul Haque</v>
      </c>
      <c r="B110" t="str">
        <v>FMF045034</v>
      </c>
      <c r="C110" t="str">
        <v>Raja Kumar</v>
      </c>
      <c r="D110" s="94" t="s">
        <v>169</v>
      </c>
      <c r="E110" s="95">
        <v>244</v>
      </c>
      <c r="F110" s="95" t="s">
        <v>2515</v>
      </c>
      <c r="G110" s="95">
        <v>661173</v>
      </c>
      <c r="H110" s="95" t="s">
        <v>2516</v>
      </c>
      <c r="I110" s="95" t="s">
        <v>2517</v>
      </c>
      <c r="J110" s="95" t="s">
        <v>1568</v>
      </c>
      <c r="K110" s="95" t="s">
        <v>2518</v>
      </c>
      <c r="L110" s="95">
        <v>40000</v>
      </c>
      <c r="M110" s="95" t="s">
        <v>1105</v>
      </c>
      <c r="N110" s="95" t="s">
        <v>1106</v>
      </c>
      <c r="O110" s="95" t="s">
        <v>936</v>
      </c>
      <c r="P110" s="95">
        <v>9847377168</v>
      </c>
      <c r="Q110" s="14" t="s">
        <v>13394</v>
      </c>
      <c r="T110" s="96">
        <v>46205</v>
      </c>
      <c r="U110" s="95" t="s">
        <v>1057</v>
      </c>
      <c r="V110" s="4">
        <v>46205.706736111111</v>
      </c>
      <c r="W110" s="96">
        <v>46205</v>
      </c>
      <c r="X110" s="95" t="s">
        <v>1057</v>
      </c>
      <c r="Y110" s="4">
        <v>46205.708518518521</v>
      </c>
      <c r="Z110" s="96">
        <v>46205</v>
      </c>
      <c r="AA110" s="95" t="s">
        <v>2384</v>
      </c>
      <c r="AB110" s="4">
        <v>46205.716180555559</v>
      </c>
      <c r="AC110" s="96">
        <v>46205</v>
      </c>
      <c r="AD110" s="95" t="s">
        <v>2385</v>
      </c>
      <c r="AE110" s="4">
        <v>46205.72378472222</v>
      </c>
      <c r="AF110" s="96"/>
      <c r="AG110" s="95" t="s">
        <v>11317</v>
      </c>
      <c r="AH110" s="4"/>
      <c r="AI110" s="96">
        <v>46205</v>
      </c>
      <c r="AJ110" s="95" t="s">
        <v>1028</v>
      </c>
      <c r="AK110" s="4">
        <v>46205.730520833335</v>
      </c>
      <c r="AL110" s="96">
        <v>46205</v>
      </c>
      <c r="AM110" s="95" t="s">
        <v>1028</v>
      </c>
      <c r="AN110" s="4">
        <v>46205.730590277781</v>
      </c>
      <c r="AO110" s="95" t="s">
        <v>11317</v>
      </c>
      <c r="AP110" s="95" t="s">
        <v>11317</v>
      </c>
      <c r="AQ110" s="95" t="s">
        <v>11317</v>
      </c>
      <c r="AR110" s="95" t="s">
        <v>11317</v>
      </c>
      <c r="AS110" s="95" t="s">
        <v>11317</v>
      </c>
      <c r="AT110" s="95" t="s">
        <v>11317</v>
      </c>
      <c r="AU110" s="96">
        <v>46205</v>
      </c>
      <c r="AV110" s="95" t="s">
        <v>1028</v>
      </c>
      <c r="AW110" s="4">
        <v>46205.735231481478</v>
      </c>
      <c r="AX110" s="95" t="s">
        <v>11317</v>
      </c>
      <c r="AY110" s="95" t="s">
        <v>11317</v>
      </c>
      <c r="AZ110" s="95" t="s">
        <v>11317</v>
      </c>
      <c r="BA110" s="96">
        <v>46205</v>
      </c>
      <c r="BB110" s="95" t="s">
        <v>938</v>
      </c>
      <c r="BC110" s="4">
        <v>46205.751689814817</v>
      </c>
      <c r="BD110" s="96">
        <v>46206</v>
      </c>
      <c r="BE110" s="95" t="s">
        <v>1058</v>
      </c>
      <c r="BF110" s="4">
        <v>46206.535717592589</v>
      </c>
      <c r="BG110" s="95" t="s">
        <v>11317</v>
      </c>
      <c r="BH110" s="95" t="s">
        <v>11317</v>
      </c>
      <c r="BI110" s="95" t="s">
        <v>11317</v>
      </c>
      <c r="BJ110" s="68" t="s">
        <v>11317</v>
      </c>
      <c r="BK110" t="str">
        <f t="shared" si="2"/>
        <v>Jul</v>
      </c>
      <c r="BL110" t="str">
        <f>VLOOKUP(D110,Sheet1!$A$2:$B$221,2,0)</f>
        <v>East Zone</v>
      </c>
    </row>
    <row r="111" spans="1:64" x14ac:dyDescent="0.35">
      <c r="A111" t="str" cm="1">
        <f t="array" ref="A111:C111">VLOOKUP(D111,Sheet1!$A$2:$E$221,{3,4,5},0)</f>
        <v>Sk Rajibul Haque</v>
      </c>
      <c r="B111" t="str">
        <v>FMF045034</v>
      </c>
      <c r="C111" t="str">
        <v>Raja Kumar</v>
      </c>
      <c r="D111" s="94" t="s">
        <v>169</v>
      </c>
      <c r="E111" s="95">
        <v>244</v>
      </c>
      <c r="F111" s="95" t="s">
        <v>2519</v>
      </c>
      <c r="G111" s="95">
        <v>759771</v>
      </c>
      <c r="H111" s="95" t="s">
        <v>2520</v>
      </c>
      <c r="I111" s="95" t="s">
        <v>2521</v>
      </c>
      <c r="J111" s="95" t="s">
        <v>1568</v>
      </c>
      <c r="K111" s="95" t="s">
        <v>2522</v>
      </c>
      <c r="L111" s="95">
        <v>50000</v>
      </c>
      <c r="M111" s="95" t="s">
        <v>1034</v>
      </c>
      <c r="N111" s="95" t="s">
        <v>1035</v>
      </c>
      <c r="O111" s="95" t="s">
        <v>2523</v>
      </c>
      <c r="P111" s="95">
        <v>3219212666</v>
      </c>
      <c r="Q111" s="14" t="s">
        <v>13394</v>
      </c>
      <c r="T111" s="96">
        <v>46205</v>
      </c>
      <c r="U111" s="95" t="s">
        <v>1057</v>
      </c>
      <c r="V111" s="4">
        <v>46205.612581018519</v>
      </c>
      <c r="W111" s="96">
        <v>46205</v>
      </c>
      <c r="X111" s="95" t="s">
        <v>1057</v>
      </c>
      <c r="Y111" s="4">
        <v>46205.623298611114</v>
      </c>
      <c r="Z111" s="96">
        <v>46205</v>
      </c>
      <c r="AA111" s="95" t="s">
        <v>2384</v>
      </c>
      <c r="AB111" s="4">
        <v>46205.630173611113</v>
      </c>
      <c r="AC111" s="96">
        <v>46205</v>
      </c>
      <c r="AD111" s="95" t="s">
        <v>2385</v>
      </c>
      <c r="AE111" s="4">
        <v>46205.634409722225</v>
      </c>
      <c r="AF111" s="96"/>
      <c r="AG111" s="95" t="s">
        <v>11317</v>
      </c>
      <c r="AH111" s="4"/>
      <c r="AI111" s="96">
        <v>46205</v>
      </c>
      <c r="AJ111" s="95" t="s">
        <v>1028</v>
      </c>
      <c r="AK111" s="4">
        <v>46205.66883101852</v>
      </c>
      <c r="AL111" s="96">
        <v>46205</v>
      </c>
      <c r="AM111" s="95" t="s">
        <v>1028</v>
      </c>
      <c r="AN111" s="4">
        <v>46205.668900462966</v>
      </c>
      <c r="AO111" s="95" t="s">
        <v>11317</v>
      </c>
      <c r="AP111" s="95" t="s">
        <v>11317</v>
      </c>
      <c r="AQ111" s="95" t="s">
        <v>11317</v>
      </c>
      <c r="AR111" s="95" t="s">
        <v>11317</v>
      </c>
      <c r="AS111" s="95" t="s">
        <v>11317</v>
      </c>
      <c r="AT111" s="95" t="s">
        <v>11317</v>
      </c>
      <c r="AU111" s="96">
        <v>46205</v>
      </c>
      <c r="AV111" s="95" t="s">
        <v>1028</v>
      </c>
      <c r="AW111" s="4">
        <v>46205.676851851851</v>
      </c>
      <c r="AX111" s="95" t="s">
        <v>11317</v>
      </c>
      <c r="AY111" s="95" t="s">
        <v>11317</v>
      </c>
      <c r="AZ111" s="95" t="s">
        <v>11317</v>
      </c>
      <c r="BA111" s="96">
        <v>46205</v>
      </c>
      <c r="BB111" s="95" t="s">
        <v>938</v>
      </c>
      <c r="BC111" s="4">
        <v>46205.694930555554</v>
      </c>
      <c r="BD111" s="96">
        <v>46205</v>
      </c>
      <c r="BE111" s="95" t="s">
        <v>1058</v>
      </c>
      <c r="BF111" s="4">
        <v>46205.754606481481</v>
      </c>
      <c r="BG111" s="95" t="s">
        <v>11317</v>
      </c>
      <c r="BH111" s="95" t="s">
        <v>11317</v>
      </c>
      <c r="BI111" s="95" t="s">
        <v>11317</v>
      </c>
      <c r="BJ111" s="68" t="s">
        <v>11317</v>
      </c>
      <c r="BK111" t="str">
        <f t="shared" si="2"/>
        <v>Jul</v>
      </c>
      <c r="BL111" t="str">
        <f>VLOOKUP(D111,Sheet1!$A$2:$B$221,2,0)</f>
        <v>East Zone</v>
      </c>
    </row>
    <row r="112" spans="1:64" x14ac:dyDescent="0.35">
      <c r="A112" t="str" cm="1">
        <f t="array" ref="A112:C112">VLOOKUP(D112,Sheet1!$A$2:$E$221,{3,4,5},0)</f>
        <v>Surjeet Kumar Tiwari</v>
      </c>
      <c r="B112" t="str">
        <v>FMF069495</v>
      </c>
      <c r="C112" t="str">
        <v>Abhishek Kumar Tiwari</v>
      </c>
      <c r="D112" s="94" t="s">
        <v>131</v>
      </c>
      <c r="E112" s="95">
        <v>245</v>
      </c>
      <c r="F112" s="95" t="s">
        <v>1700</v>
      </c>
      <c r="G112" s="95">
        <v>99377</v>
      </c>
      <c r="H112" s="95" t="s">
        <v>1701</v>
      </c>
      <c r="I112" s="95" t="s">
        <v>1702</v>
      </c>
      <c r="J112" s="95" t="s">
        <v>1568</v>
      </c>
      <c r="K112" s="95" t="s">
        <v>1703</v>
      </c>
      <c r="L112" s="95">
        <v>90000</v>
      </c>
      <c r="M112" s="95" t="s">
        <v>931</v>
      </c>
      <c r="N112" s="95" t="s">
        <v>932</v>
      </c>
      <c r="O112" s="95" t="s">
        <v>1704</v>
      </c>
      <c r="P112" s="95">
        <v>8280564596</v>
      </c>
      <c r="Q112" s="14" t="s">
        <v>13394</v>
      </c>
      <c r="T112" s="96">
        <v>46189</v>
      </c>
      <c r="U112" s="95" t="s">
        <v>2399</v>
      </c>
      <c r="V112" s="4">
        <v>46189.75267361111</v>
      </c>
      <c r="W112" s="96">
        <v>46189</v>
      </c>
      <c r="X112" s="95" t="s">
        <v>2399</v>
      </c>
      <c r="Y112" s="4">
        <v>46189.761944444443</v>
      </c>
      <c r="Z112" s="96">
        <v>46190</v>
      </c>
      <c r="AA112" s="95" t="s">
        <v>933</v>
      </c>
      <c r="AB112" s="4">
        <v>46190.386331018519</v>
      </c>
      <c r="AC112" s="96">
        <v>46190</v>
      </c>
      <c r="AD112" s="95" t="s">
        <v>2385</v>
      </c>
      <c r="AE112" s="4">
        <v>46190.430219907408</v>
      </c>
      <c r="AF112" s="96"/>
      <c r="AG112" s="95" t="s">
        <v>11317</v>
      </c>
      <c r="AH112" s="4"/>
      <c r="AI112" s="96">
        <v>46190</v>
      </c>
      <c r="AJ112" s="95" t="s">
        <v>972</v>
      </c>
      <c r="AK112" s="4">
        <v>46190.44159722222</v>
      </c>
      <c r="AL112" s="96">
        <v>46190</v>
      </c>
      <c r="AM112" s="95" t="s">
        <v>972</v>
      </c>
      <c r="AN112" s="4">
        <v>46190.441689814812</v>
      </c>
      <c r="AO112" s="95" t="s">
        <v>11317</v>
      </c>
      <c r="AP112" s="95" t="s">
        <v>11317</v>
      </c>
      <c r="AQ112" s="95" t="s">
        <v>11317</v>
      </c>
      <c r="AR112" s="95" t="s">
        <v>11317</v>
      </c>
      <c r="AS112" s="95" t="s">
        <v>11317</v>
      </c>
      <c r="AT112" s="95" t="s">
        <v>11317</v>
      </c>
      <c r="AU112" s="96">
        <v>46190</v>
      </c>
      <c r="AV112" s="95" t="s">
        <v>972</v>
      </c>
      <c r="AW112" s="4">
        <v>46190.448645833334</v>
      </c>
      <c r="AX112" s="95" t="s">
        <v>11317</v>
      </c>
      <c r="AY112" s="95" t="s">
        <v>11317</v>
      </c>
      <c r="AZ112" s="95" t="s">
        <v>11317</v>
      </c>
      <c r="BA112" s="96">
        <v>46190</v>
      </c>
      <c r="BB112" s="95" t="s">
        <v>957</v>
      </c>
      <c r="BC112" s="4">
        <v>46190.458460648151</v>
      </c>
      <c r="BD112" s="96"/>
      <c r="BE112" s="95" t="s">
        <v>11317</v>
      </c>
      <c r="BF112" s="4"/>
      <c r="BG112" s="95" t="s">
        <v>11317</v>
      </c>
      <c r="BH112" s="95" t="s">
        <v>11317</v>
      </c>
      <c r="BI112" s="95" t="s">
        <v>11317</v>
      </c>
      <c r="BJ112" s="68" t="s">
        <v>11317</v>
      </c>
      <c r="BK112" t="str">
        <f t="shared" si="2"/>
        <v>Jun</v>
      </c>
      <c r="BL112" t="str">
        <f>VLOOKUP(D112,Sheet1!$A$2:$B$221,2,0)</f>
        <v>East Zone</v>
      </c>
    </row>
    <row r="113" spans="1:64" x14ac:dyDescent="0.35">
      <c r="A113" t="str" cm="1">
        <f t="array" ref="A113:C113">VLOOKUP(D113,Sheet1!$A$2:$E$221,{3,4,5},0)</f>
        <v>Surjeet Kumar Tiwari</v>
      </c>
      <c r="B113" t="str">
        <v>FMF069495</v>
      </c>
      <c r="C113" t="str">
        <v>Abhishek Kumar Tiwari</v>
      </c>
      <c r="D113" s="94" t="s">
        <v>131</v>
      </c>
      <c r="E113" s="95">
        <v>245</v>
      </c>
      <c r="F113" s="95" t="s">
        <v>1705</v>
      </c>
      <c r="G113" s="95">
        <v>459746</v>
      </c>
      <c r="H113" s="95" t="s">
        <v>1706</v>
      </c>
      <c r="I113" s="95" t="s">
        <v>1707</v>
      </c>
      <c r="J113" s="95" t="s">
        <v>1568</v>
      </c>
      <c r="K113" s="95" t="s">
        <v>1708</v>
      </c>
      <c r="L113" s="95">
        <v>75000</v>
      </c>
      <c r="M113" s="95" t="s">
        <v>974</v>
      </c>
      <c r="N113" s="95" t="s">
        <v>975</v>
      </c>
      <c r="O113" s="95" t="s">
        <v>936</v>
      </c>
      <c r="P113" s="95">
        <v>3046799134</v>
      </c>
      <c r="Q113" s="14" t="s">
        <v>13394</v>
      </c>
      <c r="T113" s="96">
        <v>46204</v>
      </c>
      <c r="U113" s="95" t="s">
        <v>2399</v>
      </c>
      <c r="V113" s="4">
        <v>46204.433564814812</v>
      </c>
      <c r="W113" s="96">
        <v>46204</v>
      </c>
      <c r="X113" s="95" t="s">
        <v>2399</v>
      </c>
      <c r="Y113" s="4">
        <v>46204.436516203707</v>
      </c>
      <c r="Z113" s="96">
        <v>46204</v>
      </c>
      <c r="AA113" s="95" t="s">
        <v>2384</v>
      </c>
      <c r="AB113" s="4">
        <v>46204.439629629633</v>
      </c>
      <c r="AC113" s="96">
        <v>46204</v>
      </c>
      <c r="AD113" s="95" t="s">
        <v>2385</v>
      </c>
      <c r="AE113" s="4">
        <v>46204.451898148145</v>
      </c>
      <c r="AF113" s="96"/>
      <c r="AG113" s="95" t="s">
        <v>11317</v>
      </c>
      <c r="AH113" s="4"/>
      <c r="AI113" s="96">
        <v>46204</v>
      </c>
      <c r="AJ113" s="95" t="s">
        <v>943</v>
      </c>
      <c r="AK113" s="4">
        <v>46204.469375000001</v>
      </c>
      <c r="AL113" s="96">
        <v>46204</v>
      </c>
      <c r="AM113" s="95" t="s">
        <v>943</v>
      </c>
      <c r="AN113" s="4">
        <v>46204.473009259258</v>
      </c>
      <c r="AO113" s="95" t="s">
        <v>11317</v>
      </c>
      <c r="AP113" s="95" t="s">
        <v>11317</v>
      </c>
      <c r="AQ113" s="95" t="s">
        <v>11317</v>
      </c>
      <c r="AR113" s="95" t="s">
        <v>11317</v>
      </c>
      <c r="AS113" s="95" t="s">
        <v>11317</v>
      </c>
      <c r="AT113" s="95" t="s">
        <v>11317</v>
      </c>
      <c r="AU113" s="96">
        <v>46204</v>
      </c>
      <c r="AV113" s="95" t="s">
        <v>943</v>
      </c>
      <c r="AW113" s="4">
        <v>46204.481435185182</v>
      </c>
      <c r="AX113" s="95" t="s">
        <v>11317</v>
      </c>
      <c r="AY113" s="95" t="s">
        <v>11317</v>
      </c>
      <c r="AZ113" s="95" t="s">
        <v>11317</v>
      </c>
      <c r="BA113" s="96">
        <v>46204</v>
      </c>
      <c r="BB113" s="95" t="s">
        <v>957</v>
      </c>
      <c r="BC113" s="4">
        <v>46204.502569444441</v>
      </c>
      <c r="BD113" s="96">
        <v>46204</v>
      </c>
      <c r="BE113" s="95" t="s">
        <v>2400</v>
      </c>
      <c r="BF113" s="4">
        <v>46204.580057870371</v>
      </c>
      <c r="BG113" s="95" t="s">
        <v>11317</v>
      </c>
      <c r="BH113" s="95" t="s">
        <v>11317</v>
      </c>
      <c r="BI113" s="95" t="s">
        <v>11317</v>
      </c>
      <c r="BJ113" s="68" t="s">
        <v>11317</v>
      </c>
      <c r="BK113" t="str">
        <f t="shared" si="2"/>
        <v>Jul</v>
      </c>
      <c r="BL113" t="str">
        <f>VLOOKUP(D113,Sheet1!$A$2:$B$221,2,0)</f>
        <v>East Zone</v>
      </c>
    </row>
    <row r="114" spans="1:64" x14ac:dyDescent="0.35">
      <c r="A114" t="str" cm="1">
        <f t="array" ref="A114:C114">VLOOKUP(D114,Sheet1!$A$2:$E$221,{3,4,5},0)</f>
        <v>Surjeet Kumar Tiwari</v>
      </c>
      <c r="B114" t="str">
        <v>FMF069495</v>
      </c>
      <c r="C114" t="str">
        <v>Abhishek Kumar Tiwari</v>
      </c>
      <c r="D114" s="94" t="s">
        <v>131</v>
      </c>
      <c r="E114" s="95">
        <v>245</v>
      </c>
      <c r="F114" s="95" t="s">
        <v>2524</v>
      </c>
      <c r="G114" s="95">
        <v>567526</v>
      </c>
      <c r="H114" s="95" t="s">
        <v>1706</v>
      </c>
      <c r="I114" s="95" t="s">
        <v>1707</v>
      </c>
      <c r="J114" s="95" t="s">
        <v>1568</v>
      </c>
      <c r="K114" s="95" t="s">
        <v>3206</v>
      </c>
      <c r="L114" s="95">
        <v>50000</v>
      </c>
      <c r="M114" s="95" t="s">
        <v>934</v>
      </c>
      <c r="N114" s="95" t="s">
        <v>935</v>
      </c>
      <c r="O114" s="95" t="s">
        <v>3207</v>
      </c>
      <c r="P114" s="95">
        <v>1411719976</v>
      </c>
      <c r="Q114" s="14" t="s">
        <v>683</v>
      </c>
      <c r="R114" t="s">
        <v>13171</v>
      </c>
      <c r="S114" s="1">
        <v>46206</v>
      </c>
      <c r="T114" s="96">
        <v>46206</v>
      </c>
      <c r="U114" s="95" t="s">
        <v>2399</v>
      </c>
      <c r="V114" s="4">
        <v>46206.636759259258</v>
      </c>
      <c r="W114" s="96">
        <v>46206</v>
      </c>
      <c r="X114" s="95" t="s">
        <v>2399</v>
      </c>
      <c r="Y114" s="4">
        <v>46206.641562500001</v>
      </c>
      <c r="Z114" s="96">
        <v>46206</v>
      </c>
      <c r="AA114" s="95" t="s">
        <v>2384</v>
      </c>
      <c r="AB114" s="4">
        <v>46206.647418981483</v>
      </c>
      <c r="AC114" s="96">
        <v>46206</v>
      </c>
      <c r="AD114" s="95" t="s">
        <v>2385</v>
      </c>
      <c r="AE114" s="4">
        <v>46206.655393518522</v>
      </c>
      <c r="AF114" s="96">
        <v>46206</v>
      </c>
      <c r="AG114" s="95" t="s">
        <v>942</v>
      </c>
      <c r="AH114" s="4">
        <v>46206.681516203702</v>
      </c>
      <c r="AI114" s="96"/>
      <c r="AJ114" s="95" t="s">
        <v>11317</v>
      </c>
      <c r="AK114" s="4"/>
      <c r="AL114" s="96"/>
      <c r="AM114" s="95" t="s">
        <v>11317</v>
      </c>
      <c r="AN114" s="4"/>
      <c r="AO114" s="95" t="s">
        <v>11317</v>
      </c>
      <c r="AP114" s="95" t="s">
        <v>11317</v>
      </c>
      <c r="AQ114" s="95" t="s">
        <v>11317</v>
      </c>
      <c r="AR114" s="95" t="s">
        <v>11317</v>
      </c>
      <c r="AS114" s="95" t="s">
        <v>11317</v>
      </c>
      <c r="AT114" s="95" t="s">
        <v>11317</v>
      </c>
      <c r="AU114" s="96"/>
      <c r="AV114" s="95" t="s">
        <v>11317</v>
      </c>
      <c r="AW114" s="4"/>
      <c r="AX114" s="95" t="s">
        <v>11317</v>
      </c>
      <c r="AY114" s="95" t="s">
        <v>11317</v>
      </c>
      <c r="AZ114" s="95" t="s">
        <v>11317</v>
      </c>
      <c r="BA114" s="96"/>
      <c r="BB114" s="95" t="s">
        <v>11317</v>
      </c>
      <c r="BC114" s="4"/>
      <c r="BD114" s="96"/>
      <c r="BE114" s="95" t="s">
        <v>11317</v>
      </c>
      <c r="BF114" s="4"/>
      <c r="BG114" s="95" t="s">
        <v>11317</v>
      </c>
      <c r="BH114" s="95" t="s">
        <v>11317</v>
      </c>
      <c r="BI114" s="95" t="s">
        <v>11317</v>
      </c>
      <c r="BJ114" s="68" t="s">
        <v>11317</v>
      </c>
      <c r="BK114" t="str">
        <f t="shared" si="2"/>
        <v>Jul</v>
      </c>
      <c r="BL114" t="str">
        <f>VLOOKUP(D114,Sheet1!$A$2:$B$221,2,0)</f>
        <v>East Zone</v>
      </c>
    </row>
    <row r="115" spans="1:64" x14ac:dyDescent="0.35">
      <c r="A115" t="str" cm="1">
        <f t="array" ref="A115:C115">VLOOKUP(D115,Sheet1!$A$2:$E$221,{3,4,5},0)</f>
        <v>Surjeet Kumar Tiwari</v>
      </c>
      <c r="B115" t="str">
        <v>FMF069495</v>
      </c>
      <c r="C115" t="str">
        <v>Abhishek Kumar Tiwari</v>
      </c>
      <c r="D115" s="94" t="s">
        <v>131</v>
      </c>
      <c r="E115" s="95">
        <v>245</v>
      </c>
      <c r="F115" s="95" t="s">
        <v>2524</v>
      </c>
      <c r="G115" s="95">
        <v>567526</v>
      </c>
      <c r="H115" s="95" t="s">
        <v>1706</v>
      </c>
      <c r="I115" s="95" t="s">
        <v>1707</v>
      </c>
      <c r="J115" s="95" t="s">
        <v>1568</v>
      </c>
      <c r="K115" s="95" t="s">
        <v>2525</v>
      </c>
      <c r="L115" s="95">
        <v>77000</v>
      </c>
      <c r="M115" s="95" t="s">
        <v>939</v>
      </c>
      <c r="N115" s="95" t="s">
        <v>940</v>
      </c>
      <c r="O115" s="95" t="s">
        <v>1131</v>
      </c>
      <c r="P115" s="95">
        <v>6845155351</v>
      </c>
      <c r="Q115" s="14" t="s">
        <v>13394</v>
      </c>
      <c r="T115" s="96">
        <v>46205</v>
      </c>
      <c r="U115" s="95" t="s">
        <v>2399</v>
      </c>
      <c r="V115" s="4">
        <v>46205.681168981479</v>
      </c>
      <c r="W115" s="96">
        <v>46205</v>
      </c>
      <c r="X115" s="95" t="s">
        <v>2399</v>
      </c>
      <c r="Y115" s="4">
        <v>46205.690798611111</v>
      </c>
      <c r="Z115" s="96">
        <v>46205</v>
      </c>
      <c r="AA115" s="95" t="s">
        <v>2384</v>
      </c>
      <c r="AB115" s="4">
        <v>46205.703530092593</v>
      </c>
      <c r="AC115" s="96">
        <v>46205</v>
      </c>
      <c r="AD115" s="95" t="s">
        <v>2385</v>
      </c>
      <c r="AE115" s="4">
        <v>46205.711550925924</v>
      </c>
      <c r="AF115" s="96"/>
      <c r="AG115" s="95" t="s">
        <v>11317</v>
      </c>
      <c r="AH115" s="4"/>
      <c r="AI115" s="96">
        <v>46205</v>
      </c>
      <c r="AJ115" s="95" t="s">
        <v>937</v>
      </c>
      <c r="AK115" s="4">
        <v>46205.727222222224</v>
      </c>
      <c r="AL115" s="96">
        <v>46205</v>
      </c>
      <c r="AM115" s="95" t="s">
        <v>937</v>
      </c>
      <c r="AN115" s="4">
        <v>46205.727280092593</v>
      </c>
      <c r="AO115" s="95" t="s">
        <v>11317</v>
      </c>
      <c r="AP115" s="95" t="s">
        <v>11317</v>
      </c>
      <c r="AQ115" s="95" t="s">
        <v>11317</v>
      </c>
      <c r="AR115" s="95" t="s">
        <v>11317</v>
      </c>
      <c r="AS115" s="95" t="s">
        <v>11317</v>
      </c>
      <c r="AT115" s="95" t="s">
        <v>11317</v>
      </c>
      <c r="AU115" s="96">
        <v>46205</v>
      </c>
      <c r="AV115" s="95" t="s">
        <v>937</v>
      </c>
      <c r="AW115" s="4">
        <v>46205.736944444441</v>
      </c>
      <c r="AX115" s="95" t="s">
        <v>11317</v>
      </c>
      <c r="AY115" s="95" t="s">
        <v>11317</v>
      </c>
      <c r="AZ115" s="95" t="s">
        <v>11317</v>
      </c>
      <c r="BA115" s="96">
        <v>46205</v>
      </c>
      <c r="BB115" s="95" t="s">
        <v>938</v>
      </c>
      <c r="BC115" s="4">
        <v>46205.751493055555</v>
      </c>
      <c r="BD115" s="96">
        <v>46205</v>
      </c>
      <c r="BE115" s="95" t="s">
        <v>2400</v>
      </c>
      <c r="BF115" s="4">
        <v>46205.870393518519</v>
      </c>
      <c r="BG115" s="95" t="s">
        <v>11317</v>
      </c>
      <c r="BH115" s="95" t="s">
        <v>11317</v>
      </c>
      <c r="BI115" s="95" t="s">
        <v>11317</v>
      </c>
      <c r="BJ115" s="68" t="s">
        <v>11317</v>
      </c>
      <c r="BK115" t="str">
        <f t="shared" si="2"/>
        <v>Jul</v>
      </c>
      <c r="BL115" t="str">
        <f>VLOOKUP(D115,Sheet1!$A$2:$B$221,2,0)</f>
        <v>East Zone</v>
      </c>
    </row>
    <row r="116" spans="1:64" x14ac:dyDescent="0.35">
      <c r="A116" t="str" cm="1">
        <f t="array" ref="A116:C116">VLOOKUP(D116,Sheet1!$A$2:$E$221,{3,4,5},0)</f>
        <v>Chandan Kumar 2</v>
      </c>
      <c r="B116" t="str">
        <v>FMF068701</v>
      </c>
      <c r="C116" t="str">
        <v>Abhishek Kumar Tiwari</v>
      </c>
      <c r="D116" s="94" t="s">
        <v>132</v>
      </c>
      <c r="E116" s="95">
        <v>246</v>
      </c>
      <c r="F116" s="95" t="s">
        <v>9469</v>
      </c>
      <c r="G116" s="95">
        <v>643794</v>
      </c>
      <c r="H116" s="95" t="s">
        <v>81</v>
      </c>
      <c r="I116" s="95" t="s">
        <v>5487</v>
      </c>
      <c r="J116" s="95" t="s">
        <v>1568</v>
      </c>
      <c r="K116" s="95" t="s">
        <v>9470</v>
      </c>
      <c r="L116" s="95">
        <v>77000</v>
      </c>
      <c r="M116" s="95" t="s">
        <v>9471</v>
      </c>
      <c r="N116" s="95" t="s">
        <v>9472</v>
      </c>
      <c r="O116" s="95" t="s">
        <v>9473</v>
      </c>
      <c r="P116" s="95">
        <v>3714332558</v>
      </c>
      <c r="Q116" s="14" t="s">
        <v>13394</v>
      </c>
      <c r="T116" s="96">
        <v>46209</v>
      </c>
      <c r="U116" s="95" t="s">
        <v>5485</v>
      </c>
      <c r="V116" s="4">
        <v>46209.499293981484</v>
      </c>
      <c r="W116" s="96">
        <v>46209</v>
      </c>
      <c r="X116" s="95" t="s">
        <v>5485</v>
      </c>
      <c r="Y116" s="4">
        <v>46209.502453703702</v>
      </c>
      <c r="Z116" s="96">
        <v>46209</v>
      </c>
      <c r="AA116" s="95" t="s">
        <v>2384</v>
      </c>
      <c r="AB116" s="4">
        <v>46209.506377314814</v>
      </c>
      <c r="AC116" s="96">
        <v>46209</v>
      </c>
      <c r="AD116" s="95" t="s">
        <v>2385</v>
      </c>
      <c r="AE116" s="4">
        <v>46209.622581018521</v>
      </c>
      <c r="AF116" s="96"/>
      <c r="AG116" s="95" t="s">
        <v>11317</v>
      </c>
      <c r="AH116" s="4"/>
      <c r="AI116" s="96">
        <v>46209</v>
      </c>
      <c r="AJ116" s="95" t="s">
        <v>937</v>
      </c>
      <c r="AK116" s="4">
        <v>46209.643148148149</v>
      </c>
      <c r="AL116" s="96">
        <v>46209</v>
      </c>
      <c r="AM116" s="95" t="s">
        <v>937</v>
      </c>
      <c r="AN116" s="4">
        <v>46209.643194444441</v>
      </c>
      <c r="AO116" s="95" t="s">
        <v>11317</v>
      </c>
      <c r="AP116" s="95" t="s">
        <v>11317</v>
      </c>
      <c r="AQ116" s="95" t="s">
        <v>11317</v>
      </c>
      <c r="AR116" s="95" t="s">
        <v>11317</v>
      </c>
      <c r="AS116" s="95" t="s">
        <v>11317</v>
      </c>
      <c r="AT116" s="95" t="s">
        <v>11317</v>
      </c>
      <c r="AU116" s="96">
        <v>46209</v>
      </c>
      <c r="AV116" s="95" t="s">
        <v>937</v>
      </c>
      <c r="AW116" s="4">
        <v>46209.664120370369</v>
      </c>
      <c r="AX116" s="95" t="s">
        <v>11317</v>
      </c>
      <c r="AY116" s="95" t="s">
        <v>11317</v>
      </c>
      <c r="AZ116" s="95" t="s">
        <v>11317</v>
      </c>
      <c r="BA116" s="96">
        <v>46209</v>
      </c>
      <c r="BB116" s="95" t="s">
        <v>944</v>
      </c>
      <c r="BC116" s="4">
        <v>46209.698125000003</v>
      </c>
      <c r="BD116" s="96">
        <v>46209</v>
      </c>
      <c r="BE116" s="95" t="s">
        <v>5477</v>
      </c>
      <c r="BF116" s="4">
        <v>46209.893622685187</v>
      </c>
      <c r="BG116" s="95" t="s">
        <v>11317</v>
      </c>
      <c r="BH116" s="95" t="s">
        <v>11317</v>
      </c>
      <c r="BI116" s="95" t="s">
        <v>11317</v>
      </c>
      <c r="BJ116" s="68" t="s">
        <v>11317</v>
      </c>
      <c r="BK116" t="str">
        <f t="shared" si="2"/>
        <v>Jul</v>
      </c>
      <c r="BL116" t="str">
        <f>VLOOKUP(D116,Sheet1!$A$2:$B$221,2,0)</f>
        <v>East Zone</v>
      </c>
    </row>
    <row r="117" spans="1:64" x14ac:dyDescent="0.35">
      <c r="A117" t="str" cm="1">
        <f t="array" ref="A117:C117">VLOOKUP(D117,Sheet1!$A$2:$E$221,{3,4,5},0)</f>
        <v>Nirbhay Pandey</v>
      </c>
      <c r="B117" t="str">
        <v>FMF065924</v>
      </c>
      <c r="C117" t="str">
        <v>Marut Nandan</v>
      </c>
      <c r="D117" s="94" t="s">
        <v>240</v>
      </c>
      <c r="E117" s="95">
        <v>248</v>
      </c>
      <c r="F117" s="95" t="s">
        <v>1709</v>
      </c>
      <c r="G117" s="95">
        <v>97909</v>
      </c>
      <c r="H117" s="95" t="s">
        <v>1710</v>
      </c>
      <c r="I117" s="95" t="s">
        <v>1711</v>
      </c>
      <c r="J117" s="95" t="s">
        <v>1568</v>
      </c>
      <c r="K117" s="95" t="s">
        <v>1712</v>
      </c>
      <c r="L117" s="95">
        <v>45000</v>
      </c>
      <c r="M117" s="95" t="s">
        <v>1637</v>
      </c>
      <c r="N117" s="95" t="s">
        <v>1638</v>
      </c>
      <c r="O117" s="95" t="s">
        <v>1713</v>
      </c>
      <c r="P117" s="95">
        <v>1139530319</v>
      </c>
      <c r="Q117" s="14" t="s">
        <v>13394</v>
      </c>
      <c r="T117" s="96">
        <v>46204</v>
      </c>
      <c r="U117" s="95" t="s">
        <v>1062</v>
      </c>
      <c r="V117" s="4">
        <v>46204.704733796294</v>
      </c>
      <c r="W117" s="96">
        <v>46204</v>
      </c>
      <c r="X117" s="95" t="s">
        <v>1062</v>
      </c>
      <c r="Y117" s="4">
        <v>46204.705011574071</v>
      </c>
      <c r="Z117" s="96">
        <v>46204</v>
      </c>
      <c r="AA117" s="95" t="s">
        <v>2384</v>
      </c>
      <c r="AB117" s="4">
        <v>46204.712083333332</v>
      </c>
      <c r="AC117" s="96">
        <v>46204</v>
      </c>
      <c r="AD117" s="95" t="s">
        <v>2385</v>
      </c>
      <c r="AE117" s="4">
        <v>46204.725185185183</v>
      </c>
      <c r="AF117" s="96">
        <v>46204</v>
      </c>
      <c r="AG117" s="95" t="s">
        <v>1043</v>
      </c>
      <c r="AH117" s="4">
        <v>46204.755150462966</v>
      </c>
      <c r="AI117" s="96">
        <v>46205</v>
      </c>
      <c r="AJ117" s="95" t="s">
        <v>1043</v>
      </c>
      <c r="AK117" s="4">
        <v>46205.417604166665</v>
      </c>
      <c r="AL117" s="96">
        <v>46205</v>
      </c>
      <c r="AM117" s="95" t="s">
        <v>1043</v>
      </c>
      <c r="AN117" s="4">
        <v>46205.417708333334</v>
      </c>
      <c r="AO117" s="95" t="s">
        <v>11317</v>
      </c>
      <c r="AP117" s="95" t="s">
        <v>11317</v>
      </c>
      <c r="AQ117" s="95" t="s">
        <v>11317</v>
      </c>
      <c r="AR117" s="95" t="s">
        <v>11317</v>
      </c>
      <c r="AS117" s="95" t="s">
        <v>11317</v>
      </c>
      <c r="AT117" s="95" t="s">
        <v>11317</v>
      </c>
      <c r="AU117" s="96">
        <v>46205</v>
      </c>
      <c r="AV117" s="95" t="s">
        <v>1043</v>
      </c>
      <c r="AW117" s="4">
        <v>46205.426006944443</v>
      </c>
      <c r="AX117" s="95" t="s">
        <v>11317</v>
      </c>
      <c r="AY117" s="95" t="s">
        <v>11317</v>
      </c>
      <c r="AZ117" s="95" t="s">
        <v>11317</v>
      </c>
      <c r="BA117" s="96">
        <v>46205</v>
      </c>
      <c r="BB117" s="95" t="s">
        <v>1008</v>
      </c>
      <c r="BC117" s="4">
        <v>46205.433993055558</v>
      </c>
      <c r="BD117" s="96">
        <v>46205</v>
      </c>
      <c r="BE117" s="95" t="s">
        <v>1063</v>
      </c>
      <c r="BF117" s="4">
        <v>46205.738321759258</v>
      </c>
      <c r="BG117" s="95" t="s">
        <v>11317</v>
      </c>
      <c r="BH117" s="95" t="s">
        <v>11317</v>
      </c>
      <c r="BI117" s="95" t="s">
        <v>11317</v>
      </c>
      <c r="BJ117" s="68" t="s">
        <v>11317</v>
      </c>
      <c r="BK117" t="str">
        <f t="shared" si="2"/>
        <v>Jul</v>
      </c>
      <c r="BL117" t="str">
        <f>VLOOKUP(D117,Sheet1!$A$2:$B$221,2,0)</f>
        <v>East Zone</v>
      </c>
    </row>
    <row r="118" spans="1:64" x14ac:dyDescent="0.35">
      <c r="A118" t="str" cm="1">
        <f t="array" ref="A118:C118">VLOOKUP(D118,Sheet1!$A$2:$E$221,{3,4,5},0)</f>
        <v>Nirbhay Pandey</v>
      </c>
      <c r="B118" t="str">
        <v>FMF065924</v>
      </c>
      <c r="C118" t="str">
        <v>Marut Nandan</v>
      </c>
      <c r="D118" s="94" t="s">
        <v>240</v>
      </c>
      <c r="E118" s="95">
        <v>248</v>
      </c>
      <c r="F118" s="95" t="s">
        <v>11364</v>
      </c>
      <c r="G118" s="95">
        <v>103226</v>
      </c>
      <c r="H118" s="95" t="s">
        <v>1844</v>
      </c>
      <c r="I118" s="95" t="s">
        <v>4448</v>
      </c>
      <c r="J118" s="95" t="s">
        <v>1568</v>
      </c>
      <c r="K118" s="95" t="s">
        <v>11365</v>
      </c>
      <c r="L118" s="95">
        <v>40000</v>
      </c>
      <c r="M118" s="95" t="s">
        <v>1048</v>
      </c>
      <c r="N118" s="95" t="s">
        <v>1049</v>
      </c>
      <c r="O118" s="95" t="s">
        <v>4538</v>
      </c>
      <c r="P118" s="95">
        <v>4086828278</v>
      </c>
      <c r="Q118" s="14" t="s">
        <v>13394</v>
      </c>
      <c r="T118" s="96">
        <v>46210</v>
      </c>
      <c r="U118" s="95" t="s">
        <v>1062</v>
      </c>
      <c r="V118" s="4">
        <v>46210.612337962964</v>
      </c>
      <c r="W118" s="96">
        <v>46210</v>
      </c>
      <c r="X118" s="95" t="s">
        <v>1062</v>
      </c>
      <c r="Y118" s="4">
        <v>46210.612557870372</v>
      </c>
      <c r="Z118" s="96">
        <v>46210</v>
      </c>
      <c r="AA118" s="95" t="s">
        <v>2384</v>
      </c>
      <c r="AB118" s="4">
        <v>46210.622349537036</v>
      </c>
      <c r="AC118" s="96">
        <v>46210</v>
      </c>
      <c r="AD118" s="95" t="s">
        <v>2385</v>
      </c>
      <c r="AE118" s="4">
        <v>46210.641099537039</v>
      </c>
      <c r="AF118" s="96"/>
      <c r="AG118" s="95" t="s">
        <v>11317</v>
      </c>
      <c r="AH118" s="4"/>
      <c r="AI118" s="96">
        <v>46210</v>
      </c>
      <c r="AJ118" s="95" t="s">
        <v>1043</v>
      </c>
      <c r="AK118" s="4">
        <v>46210.669328703705</v>
      </c>
      <c r="AL118" s="96">
        <v>46210</v>
      </c>
      <c r="AM118" s="95" t="s">
        <v>1043</v>
      </c>
      <c r="AN118" s="4">
        <v>46210.669456018521</v>
      </c>
      <c r="AO118" s="95" t="s">
        <v>11317</v>
      </c>
      <c r="AP118" s="95" t="s">
        <v>11317</v>
      </c>
      <c r="AQ118" s="95" t="s">
        <v>11317</v>
      </c>
      <c r="AR118" s="95" t="s">
        <v>11317</v>
      </c>
      <c r="AS118" s="95" t="s">
        <v>11317</v>
      </c>
      <c r="AT118" s="95" t="s">
        <v>11317</v>
      </c>
      <c r="AU118" s="96">
        <v>46210</v>
      </c>
      <c r="AV118" s="95" t="s">
        <v>1043</v>
      </c>
      <c r="AW118" s="4">
        <v>46210.673993055556</v>
      </c>
      <c r="AX118" s="95" t="s">
        <v>11317</v>
      </c>
      <c r="AY118" s="95" t="s">
        <v>11317</v>
      </c>
      <c r="AZ118" s="95" t="s">
        <v>11317</v>
      </c>
      <c r="BA118" s="96">
        <v>46210</v>
      </c>
      <c r="BB118" s="95" t="s">
        <v>1008</v>
      </c>
      <c r="BC118" s="4">
        <v>46210.67900462963</v>
      </c>
      <c r="BD118" s="96">
        <v>46210</v>
      </c>
      <c r="BE118" s="95" t="s">
        <v>1064</v>
      </c>
      <c r="BF118" s="4">
        <v>46210.772974537038</v>
      </c>
      <c r="BG118" s="95" t="s">
        <v>11317</v>
      </c>
      <c r="BH118" s="95" t="s">
        <v>11317</v>
      </c>
      <c r="BI118" s="95" t="s">
        <v>11317</v>
      </c>
      <c r="BJ118" s="68" t="s">
        <v>11317</v>
      </c>
      <c r="BK118" t="str">
        <f t="shared" si="2"/>
        <v>Jul</v>
      </c>
      <c r="BL118" t="str">
        <f>VLOOKUP(D118,Sheet1!$A$2:$B$221,2,0)</f>
        <v>East Zone</v>
      </c>
    </row>
    <row r="119" spans="1:64" x14ac:dyDescent="0.35">
      <c r="A119" t="str" cm="1">
        <f t="array" ref="A119:C119">VLOOKUP(D119,Sheet1!$A$2:$E$221,{3,4,5},0)</f>
        <v>Nirbhay Pandey</v>
      </c>
      <c r="B119" t="str">
        <v>FMF065924</v>
      </c>
      <c r="C119" t="str">
        <v>Marut Nandan</v>
      </c>
      <c r="D119" s="94" t="s">
        <v>240</v>
      </c>
      <c r="E119" s="95">
        <v>248</v>
      </c>
      <c r="F119" s="95" t="s">
        <v>3208</v>
      </c>
      <c r="G119" s="95">
        <v>108335</v>
      </c>
      <c r="H119" s="95" t="s">
        <v>1065</v>
      </c>
      <c r="I119" s="95" t="s">
        <v>1066</v>
      </c>
      <c r="J119" s="95" t="s">
        <v>1568</v>
      </c>
      <c r="K119" s="95" t="s">
        <v>3209</v>
      </c>
      <c r="L119" s="95">
        <v>50000</v>
      </c>
      <c r="M119" s="95" t="s">
        <v>934</v>
      </c>
      <c r="N119" s="95" t="s">
        <v>935</v>
      </c>
      <c r="O119" s="95" t="s">
        <v>3210</v>
      </c>
      <c r="P119" s="95">
        <v>8150875180</v>
      </c>
      <c r="Q119" s="14" t="s">
        <v>13394</v>
      </c>
      <c r="T119" s="96">
        <v>46206</v>
      </c>
      <c r="U119" s="95" t="s">
        <v>1062</v>
      </c>
      <c r="V119" s="4">
        <v>46206.376261574071</v>
      </c>
      <c r="W119" s="96">
        <v>46206</v>
      </c>
      <c r="X119" s="95" t="s">
        <v>1062</v>
      </c>
      <c r="Y119" s="4">
        <v>46206.376562500001</v>
      </c>
      <c r="Z119" s="96">
        <v>46206</v>
      </c>
      <c r="AA119" s="95" t="s">
        <v>2384</v>
      </c>
      <c r="AB119" s="4">
        <v>46206.401724537034</v>
      </c>
      <c r="AC119" s="96">
        <v>46206</v>
      </c>
      <c r="AD119" s="95" t="s">
        <v>2385</v>
      </c>
      <c r="AE119" s="4">
        <v>46206.436712962961</v>
      </c>
      <c r="AF119" s="96"/>
      <c r="AG119" s="95" t="s">
        <v>11317</v>
      </c>
      <c r="AH119" s="4"/>
      <c r="AI119" s="96">
        <v>46206</v>
      </c>
      <c r="AJ119" s="95" t="s">
        <v>1043</v>
      </c>
      <c r="AK119" s="4">
        <v>46206.493668981479</v>
      </c>
      <c r="AL119" s="96">
        <v>46206</v>
      </c>
      <c r="AM119" s="95" t="s">
        <v>1043</v>
      </c>
      <c r="AN119" s="4">
        <v>46206.493796296294</v>
      </c>
      <c r="AO119" s="95" t="s">
        <v>11317</v>
      </c>
      <c r="AP119" s="95" t="s">
        <v>11317</v>
      </c>
      <c r="AQ119" s="95" t="s">
        <v>11317</v>
      </c>
      <c r="AR119" s="95" t="s">
        <v>11317</v>
      </c>
      <c r="AS119" s="95" t="s">
        <v>11317</v>
      </c>
      <c r="AT119" s="95" t="s">
        <v>11317</v>
      </c>
      <c r="AU119" s="96">
        <v>46206</v>
      </c>
      <c r="AV119" s="95" t="s">
        <v>1043</v>
      </c>
      <c r="AW119" s="4">
        <v>46206.501909722225</v>
      </c>
      <c r="AX119" s="95" t="s">
        <v>11317</v>
      </c>
      <c r="AY119" s="95" t="s">
        <v>11317</v>
      </c>
      <c r="AZ119" s="95" t="s">
        <v>11317</v>
      </c>
      <c r="BA119" s="96">
        <v>46206</v>
      </c>
      <c r="BB119" s="95" t="s">
        <v>1008</v>
      </c>
      <c r="BC119" s="4">
        <v>46206.504502314812</v>
      </c>
      <c r="BD119" s="96">
        <v>46209</v>
      </c>
      <c r="BE119" s="95" t="s">
        <v>1064</v>
      </c>
      <c r="BF119" s="4">
        <v>46209.44736111111</v>
      </c>
      <c r="BG119" s="95" t="s">
        <v>11317</v>
      </c>
      <c r="BH119" s="95" t="s">
        <v>11317</v>
      </c>
      <c r="BI119" s="95" t="s">
        <v>11317</v>
      </c>
      <c r="BJ119" s="68" t="s">
        <v>11317</v>
      </c>
      <c r="BK119" t="str">
        <f t="shared" si="2"/>
        <v>Jul</v>
      </c>
      <c r="BL119" t="str">
        <f>VLOOKUP(D119,Sheet1!$A$2:$B$221,2,0)</f>
        <v>East Zone</v>
      </c>
    </row>
    <row r="120" spans="1:64" x14ac:dyDescent="0.35">
      <c r="A120" t="str" cm="1">
        <f t="array" ref="A120:C120">VLOOKUP(D120,Sheet1!$A$2:$E$221,{3,4,5},0)</f>
        <v>Nirbhay Pandey</v>
      </c>
      <c r="B120" t="str">
        <v>FMF065924</v>
      </c>
      <c r="C120" t="str">
        <v>Marut Nandan</v>
      </c>
      <c r="D120" s="94" t="s">
        <v>240</v>
      </c>
      <c r="E120" s="95">
        <v>248</v>
      </c>
      <c r="F120" s="95" t="s">
        <v>9474</v>
      </c>
      <c r="G120" s="95">
        <v>124706</v>
      </c>
      <c r="H120" s="95" t="s">
        <v>1055</v>
      </c>
      <c r="I120" s="95" t="s">
        <v>5515</v>
      </c>
      <c r="J120" s="95" t="s">
        <v>1568</v>
      </c>
      <c r="K120" s="95" t="s">
        <v>9475</v>
      </c>
      <c r="L120" s="95">
        <v>90000</v>
      </c>
      <c r="M120" s="95" t="s">
        <v>931</v>
      </c>
      <c r="N120" s="95" t="s">
        <v>932</v>
      </c>
      <c r="O120" s="95" t="s">
        <v>9476</v>
      </c>
      <c r="P120" s="95">
        <v>5618713829</v>
      </c>
      <c r="Q120" s="14" t="s">
        <v>13394</v>
      </c>
      <c r="T120" s="96">
        <v>46209</v>
      </c>
      <c r="U120" s="95" t="s">
        <v>1062</v>
      </c>
      <c r="V120" s="4">
        <v>46209.684398148151</v>
      </c>
      <c r="W120" s="96">
        <v>46209</v>
      </c>
      <c r="X120" s="95" t="s">
        <v>1062</v>
      </c>
      <c r="Y120" s="4">
        <v>46209.684652777774</v>
      </c>
      <c r="Z120" s="96">
        <v>46209</v>
      </c>
      <c r="AA120" s="95" t="s">
        <v>2384</v>
      </c>
      <c r="AB120" s="4">
        <v>46209.708252314813</v>
      </c>
      <c r="AC120" s="96">
        <v>46209</v>
      </c>
      <c r="AD120" s="95" t="s">
        <v>2385</v>
      </c>
      <c r="AE120" s="4">
        <v>46209.719490740739</v>
      </c>
      <c r="AF120" s="96">
        <v>46209</v>
      </c>
      <c r="AG120" s="95" t="s">
        <v>1043</v>
      </c>
      <c r="AH120" s="4">
        <v>46209.748483796298</v>
      </c>
      <c r="AI120" s="96">
        <v>46210</v>
      </c>
      <c r="AJ120" s="95" t="s">
        <v>1043</v>
      </c>
      <c r="AK120" s="4">
        <v>46210.644872685189</v>
      </c>
      <c r="AL120" s="96">
        <v>46210</v>
      </c>
      <c r="AM120" s="95" t="s">
        <v>1043</v>
      </c>
      <c r="AN120" s="4">
        <v>46210.644999999997</v>
      </c>
      <c r="AO120" s="95" t="s">
        <v>11317</v>
      </c>
      <c r="AP120" s="95" t="s">
        <v>11317</v>
      </c>
      <c r="AQ120" s="95" t="s">
        <v>11317</v>
      </c>
      <c r="AR120" s="95" t="s">
        <v>11317</v>
      </c>
      <c r="AS120" s="95" t="s">
        <v>11317</v>
      </c>
      <c r="AT120" s="95" t="s">
        <v>11317</v>
      </c>
      <c r="AU120" s="96">
        <v>46210</v>
      </c>
      <c r="AV120" s="95" t="s">
        <v>1043</v>
      </c>
      <c r="AW120" s="4">
        <v>46210.647858796299</v>
      </c>
      <c r="AX120" s="95" t="s">
        <v>11317</v>
      </c>
      <c r="AY120" s="95" t="s">
        <v>11317</v>
      </c>
      <c r="AZ120" s="95" t="s">
        <v>11317</v>
      </c>
      <c r="BA120" s="96">
        <v>46210</v>
      </c>
      <c r="BB120" s="95" t="s">
        <v>1008</v>
      </c>
      <c r="BC120" s="4">
        <v>46210.653032407405</v>
      </c>
      <c r="BD120" s="96">
        <v>46210</v>
      </c>
      <c r="BE120" s="95" t="s">
        <v>1064</v>
      </c>
      <c r="BF120" s="4">
        <v>46210.770254629628</v>
      </c>
      <c r="BG120" s="95" t="s">
        <v>11317</v>
      </c>
      <c r="BH120" s="95" t="s">
        <v>11317</v>
      </c>
      <c r="BI120" s="95" t="s">
        <v>11317</v>
      </c>
      <c r="BJ120" s="68" t="s">
        <v>11317</v>
      </c>
      <c r="BK120" t="str">
        <f t="shared" si="2"/>
        <v>Jul</v>
      </c>
      <c r="BL120" t="str">
        <f>VLOOKUP(D120,Sheet1!$A$2:$B$221,2,0)</f>
        <v>East Zone</v>
      </c>
    </row>
    <row r="121" spans="1:64" x14ac:dyDescent="0.35">
      <c r="A121" t="str" cm="1">
        <f t="array" ref="A121:C121">VLOOKUP(D121,Sheet1!$A$2:$E$221,{3,4,5},0)</f>
        <v>Nirbhay Pandey</v>
      </c>
      <c r="B121" t="str">
        <v>FMF065924</v>
      </c>
      <c r="C121" t="str">
        <v>Marut Nandan</v>
      </c>
      <c r="D121" s="94" t="s">
        <v>240</v>
      </c>
      <c r="E121" s="95">
        <v>248</v>
      </c>
      <c r="F121" s="95" t="s">
        <v>1714</v>
      </c>
      <c r="G121" s="95">
        <v>128358</v>
      </c>
      <c r="H121" s="95" t="s">
        <v>1065</v>
      </c>
      <c r="I121" s="95" t="s">
        <v>1066</v>
      </c>
      <c r="J121" s="95" t="s">
        <v>1568</v>
      </c>
      <c r="K121" s="95" t="s">
        <v>1715</v>
      </c>
      <c r="L121" s="95">
        <v>90000</v>
      </c>
      <c r="M121" s="95" t="s">
        <v>931</v>
      </c>
      <c r="N121" s="95" t="s">
        <v>932</v>
      </c>
      <c r="O121" s="95" t="s">
        <v>1716</v>
      </c>
      <c r="P121" s="95">
        <v>4261815758</v>
      </c>
      <c r="Q121" s="14" t="s">
        <v>13394</v>
      </c>
      <c r="T121" s="96">
        <v>46204</v>
      </c>
      <c r="U121" s="95" t="s">
        <v>1062</v>
      </c>
      <c r="V121" s="4">
        <v>46204.562743055554</v>
      </c>
      <c r="W121" s="96">
        <v>46204</v>
      </c>
      <c r="X121" s="95" t="s">
        <v>1062</v>
      </c>
      <c r="Y121" s="4">
        <v>46204.562997685185</v>
      </c>
      <c r="Z121" s="96">
        <v>46204</v>
      </c>
      <c r="AA121" s="95" t="s">
        <v>2384</v>
      </c>
      <c r="AB121" s="4">
        <v>46204.590173611112</v>
      </c>
      <c r="AC121" s="96">
        <v>46204</v>
      </c>
      <c r="AD121" s="95" t="s">
        <v>2385</v>
      </c>
      <c r="AE121" s="4">
        <v>46204.601736111108</v>
      </c>
      <c r="AF121" s="96"/>
      <c r="AG121" s="95" t="s">
        <v>11317</v>
      </c>
      <c r="AH121" s="4"/>
      <c r="AI121" s="96">
        <v>46204</v>
      </c>
      <c r="AJ121" s="95" t="s">
        <v>1043</v>
      </c>
      <c r="AK121" s="4">
        <v>46204.681851851848</v>
      </c>
      <c r="AL121" s="96">
        <v>46204</v>
      </c>
      <c r="AM121" s="95" t="s">
        <v>1043</v>
      </c>
      <c r="AN121" s="4">
        <v>46204.681967592594</v>
      </c>
      <c r="AO121" s="95" t="s">
        <v>11317</v>
      </c>
      <c r="AP121" s="95" t="s">
        <v>11317</v>
      </c>
      <c r="AQ121" s="95" t="s">
        <v>11317</v>
      </c>
      <c r="AR121" s="95" t="s">
        <v>11317</v>
      </c>
      <c r="AS121" s="95" t="s">
        <v>11317</v>
      </c>
      <c r="AT121" s="95" t="s">
        <v>11317</v>
      </c>
      <c r="AU121" s="96">
        <v>46204</v>
      </c>
      <c r="AV121" s="95" t="s">
        <v>1043</v>
      </c>
      <c r="AW121" s="4">
        <v>46204.690057870372</v>
      </c>
      <c r="AX121" s="95" t="s">
        <v>11317</v>
      </c>
      <c r="AY121" s="95" t="s">
        <v>11317</v>
      </c>
      <c r="AZ121" s="95" t="s">
        <v>11317</v>
      </c>
      <c r="BA121" s="96">
        <v>46204</v>
      </c>
      <c r="BB121" s="95" t="s">
        <v>1008</v>
      </c>
      <c r="BC121" s="4">
        <v>46204.69195601852</v>
      </c>
      <c r="BD121" s="96">
        <v>46205</v>
      </c>
      <c r="BE121" s="95" t="s">
        <v>1064</v>
      </c>
      <c r="BF121" s="4">
        <v>46205.543263888889</v>
      </c>
      <c r="BG121" s="95" t="s">
        <v>11317</v>
      </c>
      <c r="BH121" s="95" t="s">
        <v>11317</v>
      </c>
      <c r="BI121" s="95" t="s">
        <v>11317</v>
      </c>
      <c r="BJ121" s="68" t="s">
        <v>11317</v>
      </c>
      <c r="BK121" t="str">
        <f t="shared" si="2"/>
        <v>Jul</v>
      </c>
      <c r="BL121" t="str">
        <f>VLOOKUP(D121,Sheet1!$A$2:$B$221,2,0)</f>
        <v>East Zone</v>
      </c>
    </row>
    <row r="122" spans="1:64" x14ac:dyDescent="0.35">
      <c r="A122" t="str" cm="1">
        <f t="array" ref="A122:C122">VLOOKUP(D122,Sheet1!$A$2:$E$221,{3,4,5},0)</f>
        <v>Nirbhay Pandey</v>
      </c>
      <c r="B122" t="str">
        <v>FMF065924</v>
      </c>
      <c r="C122" t="str">
        <v>Marut Nandan</v>
      </c>
      <c r="D122" s="94" t="s">
        <v>240</v>
      </c>
      <c r="E122" s="95">
        <v>248</v>
      </c>
      <c r="F122" s="95" t="s">
        <v>11366</v>
      </c>
      <c r="G122" s="95">
        <v>153397</v>
      </c>
      <c r="H122" s="95" t="s">
        <v>1710</v>
      </c>
      <c r="I122" s="95" t="s">
        <v>1711</v>
      </c>
      <c r="J122" s="95" t="s">
        <v>1568</v>
      </c>
      <c r="K122" s="95" t="s">
        <v>11367</v>
      </c>
      <c r="L122" s="95">
        <v>77000</v>
      </c>
      <c r="M122" s="95" t="s">
        <v>939</v>
      </c>
      <c r="N122" s="95" t="s">
        <v>940</v>
      </c>
      <c r="O122" s="95" t="s">
        <v>3734</v>
      </c>
      <c r="P122" s="95">
        <v>1512853073</v>
      </c>
      <c r="Q122" s="14" t="s">
        <v>13394</v>
      </c>
      <c r="T122" s="96">
        <v>46210</v>
      </c>
      <c r="U122" s="95" t="s">
        <v>1062</v>
      </c>
      <c r="V122" s="4">
        <v>46210.408379629633</v>
      </c>
      <c r="W122" s="96">
        <v>46210</v>
      </c>
      <c r="X122" s="95" t="s">
        <v>1062</v>
      </c>
      <c r="Y122" s="4">
        <v>46210.40861111111</v>
      </c>
      <c r="Z122" s="96">
        <v>46210</v>
      </c>
      <c r="AA122" s="95" t="s">
        <v>2384</v>
      </c>
      <c r="AB122" s="4">
        <v>46210.41846064815</v>
      </c>
      <c r="AC122" s="96">
        <v>46210</v>
      </c>
      <c r="AD122" s="95" t="s">
        <v>2385</v>
      </c>
      <c r="AE122" s="4">
        <v>46210.433391203704</v>
      </c>
      <c r="AF122" s="96"/>
      <c r="AG122" s="95" t="s">
        <v>11317</v>
      </c>
      <c r="AH122" s="4"/>
      <c r="AI122" s="96">
        <v>46210</v>
      </c>
      <c r="AJ122" s="95" t="s">
        <v>1043</v>
      </c>
      <c r="AK122" s="4">
        <v>46210.536469907405</v>
      </c>
      <c r="AL122" s="96">
        <v>46210</v>
      </c>
      <c r="AM122" s="95" t="s">
        <v>1043</v>
      </c>
      <c r="AN122" s="4">
        <v>46210.536574074074</v>
      </c>
      <c r="AO122" s="95" t="s">
        <v>11317</v>
      </c>
      <c r="AP122" s="95" t="s">
        <v>11317</v>
      </c>
      <c r="AQ122" s="95" t="s">
        <v>11317</v>
      </c>
      <c r="AR122" s="95" t="s">
        <v>11317</v>
      </c>
      <c r="AS122" s="95" t="s">
        <v>11317</v>
      </c>
      <c r="AT122" s="95" t="s">
        <v>11317</v>
      </c>
      <c r="AU122" s="96">
        <v>46210</v>
      </c>
      <c r="AV122" s="95" t="s">
        <v>1043</v>
      </c>
      <c r="AW122" s="4">
        <v>46210.544814814813</v>
      </c>
      <c r="AX122" s="95" t="s">
        <v>11317</v>
      </c>
      <c r="AY122" s="95" t="s">
        <v>11317</v>
      </c>
      <c r="AZ122" s="95" t="s">
        <v>11317</v>
      </c>
      <c r="BA122" s="96">
        <v>46210</v>
      </c>
      <c r="BB122" s="95" t="s">
        <v>1008</v>
      </c>
      <c r="BC122" s="4">
        <v>46210.556157407409</v>
      </c>
      <c r="BD122" s="96">
        <v>46210</v>
      </c>
      <c r="BE122" s="95" t="s">
        <v>1063</v>
      </c>
      <c r="BF122" s="4">
        <v>46210.626539351855</v>
      </c>
      <c r="BG122" s="95" t="s">
        <v>11317</v>
      </c>
      <c r="BH122" s="95" t="s">
        <v>11317</v>
      </c>
      <c r="BI122" s="95" t="s">
        <v>11317</v>
      </c>
      <c r="BJ122" s="68" t="s">
        <v>11317</v>
      </c>
      <c r="BK122" t="str">
        <f t="shared" si="2"/>
        <v>Jul</v>
      </c>
      <c r="BL122" t="str">
        <f>VLOOKUP(D122,Sheet1!$A$2:$B$221,2,0)</f>
        <v>East Zone</v>
      </c>
    </row>
    <row r="123" spans="1:64" x14ac:dyDescent="0.35">
      <c r="A123" t="str" cm="1">
        <f t="array" ref="A123:C123">VLOOKUP(D123,Sheet1!$A$2:$E$221,{3,4,5},0)</f>
        <v>Nirbhay Pandey</v>
      </c>
      <c r="B123" t="str">
        <v>FMF065924</v>
      </c>
      <c r="C123" t="str">
        <v>Marut Nandan</v>
      </c>
      <c r="D123" s="94" t="s">
        <v>240</v>
      </c>
      <c r="E123" s="95">
        <v>248</v>
      </c>
      <c r="F123" s="95" t="s">
        <v>11368</v>
      </c>
      <c r="G123" s="95">
        <v>306231</v>
      </c>
      <c r="H123" s="95" t="s">
        <v>1717</v>
      </c>
      <c r="I123" s="95" t="s">
        <v>1718</v>
      </c>
      <c r="J123" s="95" t="s">
        <v>1568</v>
      </c>
      <c r="K123" s="95" t="s">
        <v>11369</v>
      </c>
      <c r="L123" s="95">
        <v>50000</v>
      </c>
      <c r="M123" s="95" t="s">
        <v>934</v>
      </c>
      <c r="N123" s="95" t="s">
        <v>935</v>
      </c>
      <c r="O123" s="95" t="s">
        <v>11370</v>
      </c>
      <c r="P123" s="95">
        <v>5895069204</v>
      </c>
      <c r="Q123" s="14" t="s">
        <v>13394</v>
      </c>
      <c r="T123" s="96">
        <v>46210</v>
      </c>
      <c r="U123" s="95" t="s">
        <v>1062</v>
      </c>
      <c r="V123" s="4">
        <v>46210.587037037039</v>
      </c>
      <c r="W123" s="96">
        <v>46210</v>
      </c>
      <c r="X123" s="95" t="s">
        <v>1062</v>
      </c>
      <c r="Y123" s="4">
        <v>46210.587905092594</v>
      </c>
      <c r="Z123" s="96">
        <v>46210</v>
      </c>
      <c r="AA123" s="95" t="s">
        <v>2384</v>
      </c>
      <c r="AB123" s="4">
        <v>46210.590682870374</v>
      </c>
      <c r="AC123" s="96">
        <v>46210</v>
      </c>
      <c r="AD123" s="95" t="s">
        <v>2385</v>
      </c>
      <c r="AE123" s="4">
        <v>46210.595057870371</v>
      </c>
      <c r="AF123" s="96"/>
      <c r="AG123" s="95" t="s">
        <v>11317</v>
      </c>
      <c r="AH123" s="4"/>
      <c r="AI123" s="96">
        <v>46210</v>
      </c>
      <c r="AJ123" s="95" t="s">
        <v>1043</v>
      </c>
      <c r="AK123" s="4">
        <v>46210.636296296296</v>
      </c>
      <c r="AL123" s="96">
        <v>46210</v>
      </c>
      <c r="AM123" s="95" t="s">
        <v>1043</v>
      </c>
      <c r="AN123" s="4">
        <v>46210.636423611111</v>
      </c>
      <c r="AO123" s="95" t="s">
        <v>11317</v>
      </c>
      <c r="AP123" s="95" t="s">
        <v>11317</v>
      </c>
      <c r="AQ123" s="95" t="s">
        <v>11317</v>
      </c>
      <c r="AR123" s="95" t="s">
        <v>11317</v>
      </c>
      <c r="AS123" s="95" t="s">
        <v>11317</v>
      </c>
      <c r="AT123" s="95" t="s">
        <v>11317</v>
      </c>
      <c r="AU123" s="96">
        <v>46210</v>
      </c>
      <c r="AV123" s="95" t="s">
        <v>1043</v>
      </c>
      <c r="AW123" s="4">
        <v>46210.643472222226</v>
      </c>
      <c r="AX123" s="95" t="s">
        <v>11317</v>
      </c>
      <c r="AY123" s="95" t="s">
        <v>11317</v>
      </c>
      <c r="AZ123" s="95" t="s">
        <v>11317</v>
      </c>
      <c r="BA123" s="96">
        <v>46210</v>
      </c>
      <c r="BB123" s="95" t="s">
        <v>1008</v>
      </c>
      <c r="BC123" s="4">
        <v>46210.65252314815</v>
      </c>
      <c r="BD123" s="96"/>
      <c r="BE123" s="95" t="s">
        <v>11317</v>
      </c>
      <c r="BF123" s="4"/>
      <c r="BG123" s="95" t="s">
        <v>11317</v>
      </c>
      <c r="BH123" s="95" t="s">
        <v>11317</v>
      </c>
      <c r="BI123" s="95" t="s">
        <v>11317</v>
      </c>
      <c r="BJ123" s="68" t="s">
        <v>11317</v>
      </c>
      <c r="BK123" t="str">
        <f t="shared" si="2"/>
        <v>Jul</v>
      </c>
      <c r="BL123" t="str">
        <f>VLOOKUP(D123,Sheet1!$A$2:$B$221,2,0)</f>
        <v>East Zone</v>
      </c>
    </row>
    <row r="124" spans="1:64" x14ac:dyDescent="0.35">
      <c r="A124" t="str" cm="1">
        <f t="array" ref="A124:C124">VLOOKUP(D124,Sheet1!$A$2:$E$221,{3,4,5},0)</f>
        <v>Nirbhay Pandey</v>
      </c>
      <c r="B124" t="str">
        <v>FMF065924</v>
      </c>
      <c r="C124" t="str">
        <v>Marut Nandan</v>
      </c>
      <c r="D124" s="94" t="s">
        <v>240</v>
      </c>
      <c r="E124" s="95">
        <v>248</v>
      </c>
      <c r="F124" s="95" t="s">
        <v>9477</v>
      </c>
      <c r="G124" s="95">
        <v>510314</v>
      </c>
      <c r="H124" s="95" t="s">
        <v>1065</v>
      </c>
      <c r="I124" s="95" t="s">
        <v>1066</v>
      </c>
      <c r="J124" s="95" t="s">
        <v>1568</v>
      </c>
      <c r="K124" s="95" t="s">
        <v>9478</v>
      </c>
      <c r="L124" s="95">
        <v>70000</v>
      </c>
      <c r="M124" s="95" t="s">
        <v>9479</v>
      </c>
      <c r="N124" s="95" t="s">
        <v>9480</v>
      </c>
      <c r="O124" s="95" t="s">
        <v>9481</v>
      </c>
      <c r="P124" s="95">
        <v>4197372505</v>
      </c>
      <c r="Q124" s="14" t="s">
        <v>13394</v>
      </c>
      <c r="T124" s="96">
        <v>46209</v>
      </c>
      <c r="U124" s="95" t="s">
        <v>1062</v>
      </c>
      <c r="V124" s="4">
        <v>46209.489224537036</v>
      </c>
      <c r="W124" s="96">
        <v>46209</v>
      </c>
      <c r="X124" s="95" t="s">
        <v>1062</v>
      </c>
      <c r="Y124" s="4">
        <v>46209.48946759259</v>
      </c>
      <c r="Z124" s="96">
        <v>46209</v>
      </c>
      <c r="AA124" s="95" t="s">
        <v>2384</v>
      </c>
      <c r="AB124" s="4">
        <v>46209.490937499999</v>
      </c>
      <c r="AC124" s="96">
        <v>46209</v>
      </c>
      <c r="AD124" s="95" t="s">
        <v>2385</v>
      </c>
      <c r="AE124" s="4">
        <v>46209.619247685187</v>
      </c>
      <c r="AF124" s="96"/>
      <c r="AG124" s="95" t="s">
        <v>11317</v>
      </c>
      <c r="AH124" s="4"/>
      <c r="AI124" s="96">
        <v>46209</v>
      </c>
      <c r="AJ124" s="95" t="s">
        <v>1043</v>
      </c>
      <c r="AK124" s="4">
        <v>46209.677303240744</v>
      </c>
      <c r="AL124" s="96">
        <v>46209</v>
      </c>
      <c r="AM124" s="95" t="s">
        <v>1043</v>
      </c>
      <c r="AN124" s="4">
        <v>46209.677407407406</v>
      </c>
      <c r="AO124" s="95" t="s">
        <v>11317</v>
      </c>
      <c r="AP124" s="95" t="s">
        <v>11317</v>
      </c>
      <c r="AQ124" s="95" t="s">
        <v>11317</v>
      </c>
      <c r="AR124" s="95" t="s">
        <v>11317</v>
      </c>
      <c r="AS124" s="95" t="s">
        <v>11317</v>
      </c>
      <c r="AT124" s="95" t="s">
        <v>11317</v>
      </c>
      <c r="AU124" s="96">
        <v>46209</v>
      </c>
      <c r="AV124" s="95" t="s">
        <v>1043</v>
      </c>
      <c r="AW124" s="4">
        <v>46209.687175925923</v>
      </c>
      <c r="AX124" s="95" t="s">
        <v>11317</v>
      </c>
      <c r="AY124" s="95" t="s">
        <v>11317</v>
      </c>
      <c r="AZ124" s="95" t="s">
        <v>11317</v>
      </c>
      <c r="BA124" s="96">
        <v>46209</v>
      </c>
      <c r="BB124" s="95" t="s">
        <v>1008</v>
      </c>
      <c r="BC124" s="4">
        <v>46209.689502314817</v>
      </c>
      <c r="BD124" s="96">
        <v>46209</v>
      </c>
      <c r="BE124" s="95" t="s">
        <v>1063</v>
      </c>
      <c r="BF124" s="4">
        <v>46209.741805555554</v>
      </c>
      <c r="BG124" s="95" t="s">
        <v>11317</v>
      </c>
      <c r="BH124" s="95" t="s">
        <v>11317</v>
      </c>
      <c r="BI124" s="95" t="s">
        <v>11317</v>
      </c>
      <c r="BJ124" s="68" t="s">
        <v>11317</v>
      </c>
      <c r="BK124" t="str">
        <f t="shared" si="2"/>
        <v>Jul</v>
      </c>
      <c r="BL124" t="str">
        <f>VLOOKUP(D124,Sheet1!$A$2:$B$221,2,0)</f>
        <v>East Zone</v>
      </c>
    </row>
    <row r="125" spans="1:64" x14ac:dyDescent="0.35">
      <c r="A125" t="str" cm="1">
        <f t="array" ref="A125:C125">VLOOKUP(D125,Sheet1!$A$2:$E$221,{3,4,5},0)</f>
        <v>Mukesh Sharma</v>
      </c>
      <c r="B125" t="str">
        <v>FMF064711</v>
      </c>
      <c r="C125" t="str">
        <v>Marut Nandan</v>
      </c>
      <c r="D125" s="94" t="s">
        <v>241</v>
      </c>
      <c r="E125" s="95">
        <v>249</v>
      </c>
      <c r="F125" s="95" t="s">
        <v>1719</v>
      </c>
      <c r="G125" s="95">
        <v>100034</v>
      </c>
      <c r="H125" s="95" t="s">
        <v>1070</v>
      </c>
      <c r="I125" s="95" t="s">
        <v>1071</v>
      </c>
      <c r="J125" s="95" t="s">
        <v>1568</v>
      </c>
      <c r="K125" s="95" t="s">
        <v>1720</v>
      </c>
      <c r="L125" s="95">
        <v>50000</v>
      </c>
      <c r="M125" s="95" t="s">
        <v>934</v>
      </c>
      <c r="N125" s="95" t="s">
        <v>935</v>
      </c>
      <c r="O125" s="95" t="s">
        <v>1721</v>
      </c>
      <c r="P125" s="95">
        <v>9347541693</v>
      </c>
      <c r="Q125" s="14" t="s">
        <v>13394</v>
      </c>
      <c r="T125" s="96">
        <v>46193</v>
      </c>
      <c r="U125" s="95" t="s">
        <v>1069</v>
      </c>
      <c r="V125" s="4">
        <v>46193.43608796296</v>
      </c>
      <c r="W125" s="96">
        <v>46193</v>
      </c>
      <c r="X125" s="95" t="s">
        <v>1069</v>
      </c>
      <c r="Y125" s="4">
        <v>46193.480092592596</v>
      </c>
      <c r="Z125" s="96">
        <v>46193</v>
      </c>
      <c r="AA125" s="95" t="s">
        <v>2391</v>
      </c>
      <c r="AB125" s="4">
        <v>46193.486388888887</v>
      </c>
      <c r="AC125" s="96">
        <v>46193</v>
      </c>
      <c r="AD125" s="95" t="s">
        <v>2385</v>
      </c>
      <c r="AE125" s="4">
        <v>46193.493969907409</v>
      </c>
      <c r="AF125" s="96"/>
      <c r="AG125" s="95" t="s">
        <v>11317</v>
      </c>
      <c r="AH125" s="4"/>
      <c r="AI125" s="96">
        <v>46193</v>
      </c>
      <c r="AJ125" s="95" t="s">
        <v>1043</v>
      </c>
      <c r="AK125" s="4">
        <v>46193.546400462961</v>
      </c>
      <c r="AL125" s="96">
        <v>46193</v>
      </c>
      <c r="AM125" s="95" t="s">
        <v>1043</v>
      </c>
      <c r="AN125" s="4">
        <v>46193.546527777777</v>
      </c>
      <c r="AO125" s="95" t="s">
        <v>11317</v>
      </c>
      <c r="AP125" s="95" t="s">
        <v>11317</v>
      </c>
      <c r="AQ125" s="95" t="s">
        <v>11317</v>
      </c>
      <c r="AR125" s="95" t="s">
        <v>11317</v>
      </c>
      <c r="AS125" s="95" t="s">
        <v>11317</v>
      </c>
      <c r="AT125" s="95" t="s">
        <v>11317</v>
      </c>
      <c r="AU125" s="96">
        <v>46193</v>
      </c>
      <c r="AV125" s="95" t="s">
        <v>1043</v>
      </c>
      <c r="AW125" s="4">
        <v>46193.556342592594</v>
      </c>
      <c r="AX125" s="95" t="s">
        <v>11317</v>
      </c>
      <c r="AY125" s="95" t="s">
        <v>11317</v>
      </c>
      <c r="AZ125" s="95" t="s">
        <v>11317</v>
      </c>
      <c r="BA125" s="96">
        <v>46193</v>
      </c>
      <c r="BB125" s="95" t="s">
        <v>1008</v>
      </c>
      <c r="BC125" s="4">
        <v>46193.558136574073</v>
      </c>
      <c r="BD125" s="96"/>
      <c r="BE125" s="95" t="s">
        <v>11317</v>
      </c>
      <c r="BF125" s="4"/>
      <c r="BG125" s="95" t="s">
        <v>11317</v>
      </c>
      <c r="BH125" s="95" t="s">
        <v>11317</v>
      </c>
      <c r="BI125" s="95" t="s">
        <v>11317</v>
      </c>
      <c r="BJ125" s="68" t="s">
        <v>11317</v>
      </c>
      <c r="BK125" t="str">
        <f t="shared" si="2"/>
        <v>Jun</v>
      </c>
      <c r="BL125" t="str">
        <f>VLOOKUP(D125,Sheet1!$A$2:$B$221,2,0)</f>
        <v>East Zone</v>
      </c>
    </row>
    <row r="126" spans="1:64" x14ac:dyDescent="0.35">
      <c r="A126" t="str" cm="1">
        <f t="array" ref="A126:C126">VLOOKUP(D126,Sheet1!$A$2:$E$221,{3,4,5},0)</f>
        <v>Aroon Yadav</v>
      </c>
      <c r="B126" t="str">
        <v>FMF069187</v>
      </c>
      <c r="C126" t="str">
        <v>Marut Nandan</v>
      </c>
      <c r="D126" s="94" t="s">
        <v>242</v>
      </c>
      <c r="E126" s="95">
        <v>250</v>
      </c>
      <c r="F126" s="95" t="s">
        <v>3211</v>
      </c>
      <c r="G126" s="95">
        <v>318381</v>
      </c>
      <c r="H126" s="95" t="s">
        <v>2976</v>
      </c>
      <c r="I126" s="95" t="s">
        <v>2997</v>
      </c>
      <c r="J126" s="95" t="s">
        <v>1568</v>
      </c>
      <c r="K126" s="95" t="s">
        <v>3212</v>
      </c>
      <c r="L126" s="95">
        <v>40000</v>
      </c>
      <c r="M126" s="95" t="s">
        <v>1048</v>
      </c>
      <c r="N126" s="95" t="s">
        <v>1049</v>
      </c>
      <c r="O126" s="95" t="s">
        <v>3213</v>
      </c>
      <c r="P126" s="95">
        <v>9566867186</v>
      </c>
      <c r="Q126" s="14" t="s">
        <v>13394</v>
      </c>
      <c r="T126" s="96">
        <v>46206</v>
      </c>
      <c r="U126" s="95" t="s">
        <v>1075</v>
      </c>
      <c r="V126" s="4">
        <v>46206.428877314815</v>
      </c>
      <c r="W126" s="96">
        <v>46206</v>
      </c>
      <c r="X126" s="95" t="s">
        <v>1075</v>
      </c>
      <c r="Y126" s="4">
        <v>46206.430520833332</v>
      </c>
      <c r="Z126" s="96">
        <v>46206</v>
      </c>
      <c r="AA126" s="95" t="s">
        <v>2384</v>
      </c>
      <c r="AB126" s="4">
        <v>46206.442199074074</v>
      </c>
      <c r="AC126" s="96">
        <v>46206</v>
      </c>
      <c r="AD126" s="95" t="s">
        <v>2385</v>
      </c>
      <c r="AE126" s="4">
        <v>46206.451111111113</v>
      </c>
      <c r="AF126" s="96">
        <v>46206</v>
      </c>
      <c r="AG126" s="95" t="s">
        <v>1043</v>
      </c>
      <c r="AH126" s="4">
        <v>46206.49659722222</v>
      </c>
      <c r="AI126" s="96">
        <v>46206</v>
      </c>
      <c r="AJ126" s="95" t="s">
        <v>1043</v>
      </c>
      <c r="AK126" s="4">
        <v>46206.510393518518</v>
      </c>
      <c r="AL126" s="96">
        <v>46206</v>
      </c>
      <c r="AM126" s="95" t="s">
        <v>1043</v>
      </c>
      <c r="AN126" s="4">
        <v>46206.510601851849</v>
      </c>
      <c r="AO126" s="95" t="s">
        <v>11317</v>
      </c>
      <c r="AP126" s="95" t="s">
        <v>11317</v>
      </c>
      <c r="AQ126" s="95" t="s">
        <v>11317</v>
      </c>
      <c r="AR126" s="95" t="s">
        <v>11317</v>
      </c>
      <c r="AS126" s="95" t="s">
        <v>11317</v>
      </c>
      <c r="AT126" s="95" t="s">
        <v>11317</v>
      </c>
      <c r="AU126" s="96">
        <v>46206</v>
      </c>
      <c r="AV126" s="95" t="s">
        <v>1043</v>
      </c>
      <c r="AW126" s="4">
        <v>46206.515057870369</v>
      </c>
      <c r="AX126" s="95" t="s">
        <v>11317</v>
      </c>
      <c r="AY126" s="95" t="s">
        <v>11317</v>
      </c>
      <c r="AZ126" s="95" t="s">
        <v>11317</v>
      </c>
      <c r="BA126" s="96">
        <v>46206</v>
      </c>
      <c r="BB126" s="95" t="s">
        <v>944</v>
      </c>
      <c r="BC126" s="4">
        <v>46206.545092592591</v>
      </c>
      <c r="BD126" s="96">
        <v>46206</v>
      </c>
      <c r="BE126" s="95" t="s">
        <v>2941</v>
      </c>
      <c r="BF126" s="4">
        <v>46206.640266203707</v>
      </c>
      <c r="BG126" s="95" t="s">
        <v>11317</v>
      </c>
      <c r="BH126" s="95" t="s">
        <v>11317</v>
      </c>
      <c r="BI126" s="95" t="s">
        <v>11317</v>
      </c>
      <c r="BJ126" s="68" t="s">
        <v>11317</v>
      </c>
      <c r="BK126" t="str">
        <f t="shared" si="2"/>
        <v>Jul</v>
      </c>
      <c r="BL126" t="str">
        <f>VLOOKUP(D126,Sheet1!$A$2:$B$221,2,0)</f>
        <v>East Zone</v>
      </c>
    </row>
    <row r="127" spans="1:64" x14ac:dyDescent="0.35">
      <c r="A127" t="str" cm="1">
        <f t="array" ref="A127:C127">VLOOKUP(D127,Sheet1!$A$2:$E$221,{3,4,5},0)</f>
        <v>Aroon Yadav</v>
      </c>
      <c r="B127" t="str">
        <v>FMF069187</v>
      </c>
      <c r="C127" t="str">
        <v>Marut Nandan</v>
      </c>
      <c r="D127" s="94" t="s">
        <v>242</v>
      </c>
      <c r="E127" s="95">
        <v>250</v>
      </c>
      <c r="F127" s="95" t="s">
        <v>9482</v>
      </c>
      <c r="G127" s="95">
        <v>366506</v>
      </c>
      <c r="H127" s="95" t="s">
        <v>1074</v>
      </c>
      <c r="I127" s="95" t="s">
        <v>9483</v>
      </c>
      <c r="J127" s="95" t="s">
        <v>1568</v>
      </c>
      <c r="K127" s="95" t="s">
        <v>9484</v>
      </c>
      <c r="L127" s="95">
        <v>65000</v>
      </c>
      <c r="M127" s="95" t="s">
        <v>9438</v>
      </c>
      <c r="N127" s="95" t="s">
        <v>9439</v>
      </c>
      <c r="O127" s="95" t="s">
        <v>9485</v>
      </c>
      <c r="P127" s="95">
        <v>7444469856</v>
      </c>
      <c r="Q127" s="14" t="s">
        <v>13394</v>
      </c>
      <c r="T127" s="96">
        <v>46209</v>
      </c>
      <c r="U127" s="95" t="s">
        <v>1075</v>
      </c>
      <c r="V127" s="4">
        <v>46209.569340277776</v>
      </c>
      <c r="W127" s="96">
        <v>46209</v>
      </c>
      <c r="X127" s="95" t="s">
        <v>1075</v>
      </c>
      <c r="Y127" s="4">
        <v>46209.569537037038</v>
      </c>
      <c r="Z127" s="96">
        <v>46209</v>
      </c>
      <c r="AA127" s="95" t="s">
        <v>2384</v>
      </c>
      <c r="AB127" s="4">
        <v>46209.60052083333</v>
      </c>
      <c r="AC127" s="96">
        <v>46209</v>
      </c>
      <c r="AD127" s="95" t="s">
        <v>2385</v>
      </c>
      <c r="AE127" s="4">
        <v>46209.611724537041</v>
      </c>
      <c r="AF127" s="96">
        <v>46209</v>
      </c>
      <c r="AG127" s="95" t="s">
        <v>1043</v>
      </c>
      <c r="AH127" s="4">
        <v>46209.668391203704</v>
      </c>
      <c r="AI127" s="96">
        <v>46209</v>
      </c>
      <c r="AJ127" s="95" t="s">
        <v>1043</v>
      </c>
      <c r="AK127" s="4">
        <v>46209.750937500001</v>
      </c>
      <c r="AL127" s="96">
        <v>46209</v>
      </c>
      <c r="AM127" s="95" t="s">
        <v>1043</v>
      </c>
      <c r="AN127" s="4">
        <v>46209.75104166667</v>
      </c>
      <c r="AO127" s="95" t="s">
        <v>11317</v>
      </c>
      <c r="AP127" s="95" t="s">
        <v>11317</v>
      </c>
      <c r="AQ127" s="95" t="s">
        <v>11317</v>
      </c>
      <c r="AR127" s="95" t="s">
        <v>11317</v>
      </c>
      <c r="AS127" s="95" t="s">
        <v>11317</v>
      </c>
      <c r="AT127" s="95" t="s">
        <v>11317</v>
      </c>
      <c r="AU127" s="96">
        <v>46209</v>
      </c>
      <c r="AV127" s="95" t="s">
        <v>1043</v>
      </c>
      <c r="AW127" s="4">
        <v>46209.759305555555</v>
      </c>
      <c r="AX127" s="95" t="s">
        <v>11317</v>
      </c>
      <c r="AY127" s="95" t="s">
        <v>11317</v>
      </c>
      <c r="AZ127" s="95" t="s">
        <v>11317</v>
      </c>
      <c r="BA127" s="96">
        <v>46209</v>
      </c>
      <c r="BB127" s="95" t="s">
        <v>1008</v>
      </c>
      <c r="BC127" s="4">
        <v>46209.759768518517</v>
      </c>
      <c r="BD127" s="96"/>
      <c r="BE127" s="95" t="s">
        <v>11317</v>
      </c>
      <c r="BF127" s="4"/>
      <c r="BG127" s="95" t="s">
        <v>11317</v>
      </c>
      <c r="BH127" s="95" t="s">
        <v>11317</v>
      </c>
      <c r="BI127" s="95" t="s">
        <v>11317</v>
      </c>
      <c r="BJ127" s="68" t="s">
        <v>11317</v>
      </c>
      <c r="BK127" t="str">
        <f t="shared" si="2"/>
        <v>Jul</v>
      </c>
      <c r="BL127" t="str">
        <f>VLOOKUP(D127,Sheet1!$A$2:$B$221,2,0)</f>
        <v>East Zone</v>
      </c>
    </row>
    <row r="128" spans="1:64" x14ac:dyDescent="0.35">
      <c r="A128" t="str" cm="1">
        <f t="array" ref="A128:C128">VLOOKUP(D128,Sheet1!$A$2:$E$221,{3,4,5},0)</f>
        <v>Aroon Yadav</v>
      </c>
      <c r="B128" t="str">
        <v>FMF069187</v>
      </c>
      <c r="C128" t="str">
        <v>Marut Nandan</v>
      </c>
      <c r="D128" s="94" t="s">
        <v>242</v>
      </c>
      <c r="E128" s="95">
        <v>250</v>
      </c>
      <c r="F128" s="95" t="s">
        <v>2526</v>
      </c>
      <c r="G128" s="95">
        <v>574874</v>
      </c>
      <c r="H128" s="95" t="s">
        <v>1020</v>
      </c>
      <c r="I128" s="95" t="s">
        <v>2527</v>
      </c>
      <c r="J128" s="95" t="s">
        <v>1568</v>
      </c>
      <c r="K128" s="95" t="s">
        <v>2528</v>
      </c>
      <c r="L128" s="95">
        <v>90000</v>
      </c>
      <c r="M128" s="95" t="s">
        <v>931</v>
      </c>
      <c r="N128" s="95" t="s">
        <v>932</v>
      </c>
      <c r="O128" s="95" t="s">
        <v>2529</v>
      </c>
      <c r="P128" s="95">
        <v>7616623426</v>
      </c>
      <c r="Q128" s="14" t="s">
        <v>13394</v>
      </c>
      <c r="T128" s="96">
        <v>46205</v>
      </c>
      <c r="U128" s="95" t="s">
        <v>1075</v>
      </c>
      <c r="V128" s="4">
        <v>46205.638483796298</v>
      </c>
      <c r="W128" s="96">
        <v>46205</v>
      </c>
      <c r="X128" s="95" t="s">
        <v>1075</v>
      </c>
      <c r="Y128" s="4">
        <v>46205.638692129629</v>
      </c>
      <c r="Z128" s="96">
        <v>46205</v>
      </c>
      <c r="AA128" s="95" t="s">
        <v>2384</v>
      </c>
      <c r="AB128" s="4">
        <v>46205.643784722219</v>
      </c>
      <c r="AC128" s="96">
        <v>46205</v>
      </c>
      <c r="AD128" s="95" t="s">
        <v>2385</v>
      </c>
      <c r="AE128" s="4">
        <v>46205.658726851849</v>
      </c>
      <c r="AF128" s="96"/>
      <c r="AG128" s="95" t="s">
        <v>11317</v>
      </c>
      <c r="AH128" s="4"/>
      <c r="AI128" s="96">
        <v>46205</v>
      </c>
      <c r="AJ128" s="95" t="s">
        <v>1043</v>
      </c>
      <c r="AK128" s="4">
        <v>46205.715914351851</v>
      </c>
      <c r="AL128" s="96">
        <v>46205</v>
      </c>
      <c r="AM128" s="95" t="s">
        <v>1043</v>
      </c>
      <c r="AN128" s="4">
        <v>46205.716157407405</v>
      </c>
      <c r="AO128" s="95" t="s">
        <v>11317</v>
      </c>
      <c r="AP128" s="95" t="s">
        <v>11317</v>
      </c>
      <c r="AQ128" s="95" t="s">
        <v>11317</v>
      </c>
      <c r="AR128" s="95" t="s">
        <v>11317</v>
      </c>
      <c r="AS128" s="95" t="s">
        <v>11317</v>
      </c>
      <c r="AT128" s="95" t="s">
        <v>11317</v>
      </c>
      <c r="AU128" s="96">
        <v>46205</v>
      </c>
      <c r="AV128" s="95" t="s">
        <v>1043</v>
      </c>
      <c r="AW128" s="4">
        <v>46205.721064814818</v>
      </c>
      <c r="AX128" s="95" t="s">
        <v>11317</v>
      </c>
      <c r="AY128" s="95" t="s">
        <v>11317</v>
      </c>
      <c r="AZ128" s="95" t="s">
        <v>11317</v>
      </c>
      <c r="BA128" s="96">
        <v>46205</v>
      </c>
      <c r="BB128" s="95" t="s">
        <v>1008</v>
      </c>
      <c r="BC128" s="4">
        <v>46205.731261574074</v>
      </c>
      <c r="BD128" s="96">
        <v>46205</v>
      </c>
      <c r="BE128" s="95" t="s">
        <v>2941</v>
      </c>
      <c r="BF128" s="4">
        <v>46205.802581018521</v>
      </c>
      <c r="BG128" s="95" t="s">
        <v>11317</v>
      </c>
      <c r="BH128" s="95" t="s">
        <v>11317</v>
      </c>
      <c r="BI128" s="95" t="s">
        <v>11317</v>
      </c>
      <c r="BJ128" s="68" t="s">
        <v>11317</v>
      </c>
      <c r="BK128" t="str">
        <f t="shared" si="2"/>
        <v>Jul</v>
      </c>
      <c r="BL128" t="str">
        <f>VLOOKUP(D128,Sheet1!$A$2:$B$221,2,0)</f>
        <v>East Zone</v>
      </c>
    </row>
    <row r="129" spans="1:64" x14ac:dyDescent="0.35">
      <c r="A129" t="str" cm="1">
        <f t="array" ref="A129:C129">VLOOKUP(D129,Sheet1!$A$2:$E$221,{3,4,5},0)</f>
        <v>Gyanmani Singh</v>
      </c>
      <c r="B129" t="str">
        <v>FMF070346</v>
      </c>
      <c r="C129" t="str">
        <v>Marut Nandan</v>
      </c>
      <c r="D129" s="94" t="s">
        <v>243</v>
      </c>
      <c r="E129" s="95">
        <v>268</v>
      </c>
      <c r="F129" s="95" t="s">
        <v>2530</v>
      </c>
      <c r="G129" s="95">
        <v>108020</v>
      </c>
      <c r="H129" s="95" t="s">
        <v>2531</v>
      </c>
      <c r="I129" s="95" t="s">
        <v>2532</v>
      </c>
      <c r="J129" s="95" t="s">
        <v>1568</v>
      </c>
      <c r="K129" s="95" t="s">
        <v>2533</v>
      </c>
      <c r="L129" s="95">
        <v>90000</v>
      </c>
      <c r="M129" s="95" t="s">
        <v>931</v>
      </c>
      <c r="N129" s="95" t="s">
        <v>932</v>
      </c>
      <c r="O129" s="95" t="s">
        <v>2534</v>
      </c>
      <c r="P129" s="95">
        <v>9107181546</v>
      </c>
      <c r="Q129" s="14" t="s">
        <v>13394</v>
      </c>
      <c r="T129" s="96">
        <v>46205</v>
      </c>
      <c r="U129" s="95" t="s">
        <v>1078</v>
      </c>
      <c r="V129" s="4">
        <v>46205.392013888886</v>
      </c>
      <c r="W129" s="96">
        <v>46205</v>
      </c>
      <c r="X129" s="95" t="s">
        <v>1078</v>
      </c>
      <c r="Y129" s="4">
        <v>46205.39261574074</v>
      </c>
      <c r="Z129" s="96">
        <v>46205</v>
      </c>
      <c r="AA129" s="95" t="s">
        <v>2384</v>
      </c>
      <c r="AB129" s="4">
        <v>46205.400277777779</v>
      </c>
      <c r="AC129" s="96">
        <v>46205</v>
      </c>
      <c r="AD129" s="95" t="s">
        <v>2385</v>
      </c>
      <c r="AE129" s="4">
        <v>46205.431284722225</v>
      </c>
      <c r="AF129" s="96"/>
      <c r="AG129" s="95" t="s">
        <v>11317</v>
      </c>
      <c r="AH129" s="4"/>
      <c r="AI129" s="96">
        <v>46205</v>
      </c>
      <c r="AJ129" s="95" t="s">
        <v>1043</v>
      </c>
      <c r="AK129" s="4">
        <v>46205.449907407405</v>
      </c>
      <c r="AL129" s="96">
        <v>46205</v>
      </c>
      <c r="AM129" s="95" t="s">
        <v>1043</v>
      </c>
      <c r="AN129" s="4">
        <v>46205.450057870374</v>
      </c>
      <c r="AO129" s="95" t="s">
        <v>11317</v>
      </c>
      <c r="AP129" s="95" t="s">
        <v>11317</v>
      </c>
      <c r="AQ129" s="95" t="s">
        <v>11317</v>
      </c>
      <c r="AR129" s="95" t="s">
        <v>11317</v>
      </c>
      <c r="AS129" s="95" t="s">
        <v>11317</v>
      </c>
      <c r="AT129" s="95" t="s">
        <v>11317</v>
      </c>
      <c r="AU129" s="96">
        <v>46205</v>
      </c>
      <c r="AV129" s="95" t="s">
        <v>1043</v>
      </c>
      <c r="AW129" s="4">
        <v>46205.45621527778</v>
      </c>
      <c r="AX129" s="95" t="s">
        <v>11317</v>
      </c>
      <c r="AY129" s="95" t="s">
        <v>11317</v>
      </c>
      <c r="AZ129" s="95" t="s">
        <v>11317</v>
      </c>
      <c r="BA129" s="96">
        <v>46205</v>
      </c>
      <c r="BB129" s="95" t="s">
        <v>1008</v>
      </c>
      <c r="BC129" s="4">
        <v>46205.467824074076</v>
      </c>
      <c r="BD129" s="96">
        <v>46205</v>
      </c>
      <c r="BE129" s="95" t="s">
        <v>1081</v>
      </c>
      <c r="BF129" s="4">
        <v>46205.515694444446</v>
      </c>
      <c r="BG129" s="95" t="s">
        <v>11317</v>
      </c>
      <c r="BH129" s="95" t="s">
        <v>11317</v>
      </c>
      <c r="BI129" s="95" t="s">
        <v>11317</v>
      </c>
      <c r="BJ129" s="68" t="s">
        <v>11317</v>
      </c>
      <c r="BK129" t="str">
        <f t="shared" si="2"/>
        <v>Jul</v>
      </c>
      <c r="BL129" t="str">
        <f>VLOOKUP(D129,Sheet1!$A$2:$B$221,2,0)</f>
        <v>East Zone</v>
      </c>
    </row>
    <row r="130" spans="1:64" x14ac:dyDescent="0.35">
      <c r="A130" t="str" cm="1">
        <f t="array" ref="A130:C130">VLOOKUP(D130,Sheet1!$A$2:$E$221,{3,4,5},0)</f>
        <v>Gyanmani Singh</v>
      </c>
      <c r="B130" t="str">
        <v>FMF070346</v>
      </c>
      <c r="C130" t="str">
        <v>Marut Nandan</v>
      </c>
      <c r="D130" s="94" t="s">
        <v>243</v>
      </c>
      <c r="E130" s="95">
        <v>268</v>
      </c>
      <c r="F130" s="95" t="s">
        <v>2530</v>
      </c>
      <c r="G130" s="95">
        <v>108020</v>
      </c>
      <c r="H130" s="95" t="s">
        <v>2531</v>
      </c>
      <c r="I130" s="95" t="s">
        <v>2532</v>
      </c>
      <c r="J130" s="95" t="s">
        <v>1568</v>
      </c>
      <c r="K130" s="95" t="s">
        <v>2533</v>
      </c>
      <c r="L130" s="95">
        <v>77000</v>
      </c>
      <c r="M130" s="95" t="s">
        <v>939</v>
      </c>
      <c r="N130" s="95" t="s">
        <v>940</v>
      </c>
      <c r="O130" s="95" t="s">
        <v>936</v>
      </c>
      <c r="P130" s="95">
        <v>5197357472</v>
      </c>
      <c r="Q130" s="14" t="s">
        <v>13394</v>
      </c>
      <c r="T130" s="96">
        <v>46205</v>
      </c>
      <c r="U130" s="95" t="s">
        <v>1078</v>
      </c>
      <c r="V130" s="4">
        <v>46205.39199074074</v>
      </c>
      <c r="W130" s="96">
        <v>46205</v>
      </c>
      <c r="X130" s="95" t="s">
        <v>1078</v>
      </c>
      <c r="Y130" s="4">
        <v>46205.392592592594</v>
      </c>
      <c r="Z130" s="96">
        <v>46205</v>
      </c>
      <c r="AA130" s="95" t="s">
        <v>2384</v>
      </c>
      <c r="AB130" s="4">
        <v>46205.400277777779</v>
      </c>
      <c r="AC130" s="96">
        <v>46205</v>
      </c>
      <c r="AD130" s="95" t="s">
        <v>2385</v>
      </c>
      <c r="AE130" s="4">
        <v>46205.431296296294</v>
      </c>
      <c r="AF130" s="96"/>
      <c r="AG130" s="95" t="s">
        <v>11317</v>
      </c>
      <c r="AH130" s="4"/>
      <c r="AI130" s="96">
        <v>46205</v>
      </c>
      <c r="AJ130" s="95" t="s">
        <v>1043</v>
      </c>
      <c r="AK130" s="4">
        <v>46205.449918981481</v>
      </c>
      <c r="AL130" s="96">
        <v>46205</v>
      </c>
      <c r="AM130" s="95" t="s">
        <v>1043</v>
      </c>
      <c r="AN130" s="4">
        <v>46205.450069444443</v>
      </c>
      <c r="AO130" s="95" t="s">
        <v>11317</v>
      </c>
      <c r="AP130" s="95" t="s">
        <v>11317</v>
      </c>
      <c r="AQ130" s="95" t="s">
        <v>11317</v>
      </c>
      <c r="AR130" s="95" t="s">
        <v>11317</v>
      </c>
      <c r="AS130" s="95" t="s">
        <v>11317</v>
      </c>
      <c r="AT130" s="95" t="s">
        <v>11317</v>
      </c>
      <c r="AU130" s="96">
        <v>46205</v>
      </c>
      <c r="AV130" s="95" t="s">
        <v>1043</v>
      </c>
      <c r="AW130" s="4">
        <v>46205.456226851849</v>
      </c>
      <c r="AX130" s="95" t="s">
        <v>11317</v>
      </c>
      <c r="AY130" s="95" t="s">
        <v>11317</v>
      </c>
      <c r="AZ130" s="95" t="s">
        <v>11317</v>
      </c>
      <c r="BA130" s="96">
        <v>46205</v>
      </c>
      <c r="BB130" s="95" t="s">
        <v>1008</v>
      </c>
      <c r="BC130" s="4">
        <v>46205.467824074076</v>
      </c>
      <c r="BD130" s="96">
        <v>46205</v>
      </c>
      <c r="BE130" s="95" t="s">
        <v>1081</v>
      </c>
      <c r="BF130" s="4">
        <v>46205.515694444446</v>
      </c>
      <c r="BG130" s="95" t="s">
        <v>11317</v>
      </c>
      <c r="BH130" s="95" t="s">
        <v>11317</v>
      </c>
      <c r="BI130" s="95" t="s">
        <v>11317</v>
      </c>
      <c r="BJ130" s="68" t="s">
        <v>11317</v>
      </c>
      <c r="BK130" t="str">
        <f t="shared" si="2"/>
        <v>Jul</v>
      </c>
      <c r="BL130" t="str">
        <f>VLOOKUP(D130,Sheet1!$A$2:$B$221,2,0)</f>
        <v>East Zone</v>
      </c>
    </row>
    <row r="131" spans="1:64" x14ac:dyDescent="0.35">
      <c r="A131" t="str" cm="1">
        <f t="array" ref="A131:C131">VLOOKUP(D131,Sheet1!$A$2:$E$221,{3,4,5},0)</f>
        <v>Gyanmani Singh</v>
      </c>
      <c r="B131" t="str">
        <v>FMF070346</v>
      </c>
      <c r="C131" t="str">
        <v>Marut Nandan</v>
      </c>
      <c r="D131" s="94" t="s">
        <v>243</v>
      </c>
      <c r="E131" s="95">
        <v>268</v>
      </c>
      <c r="F131" s="95" t="s">
        <v>1722</v>
      </c>
      <c r="G131" s="95">
        <v>116007</v>
      </c>
      <c r="H131" s="95" t="s">
        <v>1079</v>
      </c>
      <c r="I131" s="95" t="s">
        <v>1080</v>
      </c>
      <c r="J131" s="95" t="s">
        <v>1568</v>
      </c>
      <c r="K131" s="95" t="s">
        <v>1723</v>
      </c>
      <c r="L131" s="95">
        <v>77000</v>
      </c>
      <c r="M131" s="95" t="s">
        <v>939</v>
      </c>
      <c r="N131" s="95" t="s">
        <v>940</v>
      </c>
      <c r="O131" s="95" t="s">
        <v>1724</v>
      </c>
      <c r="P131" s="95">
        <v>6686841300</v>
      </c>
      <c r="Q131" s="14" t="s">
        <v>13394</v>
      </c>
      <c r="T131" s="96">
        <v>46204</v>
      </c>
      <c r="U131" s="95" t="s">
        <v>1078</v>
      </c>
      <c r="V131" s="4">
        <v>46204.504201388889</v>
      </c>
      <c r="W131" s="96">
        <v>46204</v>
      </c>
      <c r="X131" s="95" t="s">
        <v>1078</v>
      </c>
      <c r="Y131" s="4">
        <v>46204.504814814813</v>
      </c>
      <c r="Z131" s="96">
        <v>46204</v>
      </c>
      <c r="AA131" s="95" t="s">
        <v>2384</v>
      </c>
      <c r="AB131" s="4">
        <v>46204.511979166666</v>
      </c>
      <c r="AC131" s="96">
        <v>46204</v>
      </c>
      <c r="AD131" s="95" t="s">
        <v>2385</v>
      </c>
      <c r="AE131" s="4">
        <v>46204.521932870368</v>
      </c>
      <c r="AF131" s="96"/>
      <c r="AG131" s="95" t="s">
        <v>11317</v>
      </c>
      <c r="AH131" s="4"/>
      <c r="AI131" s="96">
        <v>46204</v>
      </c>
      <c r="AJ131" s="95" t="s">
        <v>1043</v>
      </c>
      <c r="AK131" s="4">
        <v>46204.600069444445</v>
      </c>
      <c r="AL131" s="96">
        <v>46204</v>
      </c>
      <c r="AM131" s="95" t="s">
        <v>1043</v>
      </c>
      <c r="AN131" s="4">
        <v>46204.600173611114</v>
      </c>
      <c r="AO131" s="95" t="s">
        <v>11317</v>
      </c>
      <c r="AP131" s="95" t="s">
        <v>11317</v>
      </c>
      <c r="AQ131" s="95" t="s">
        <v>11317</v>
      </c>
      <c r="AR131" s="95" t="s">
        <v>11317</v>
      </c>
      <c r="AS131" s="95" t="s">
        <v>11317</v>
      </c>
      <c r="AT131" s="95" t="s">
        <v>11317</v>
      </c>
      <c r="AU131" s="96">
        <v>46204</v>
      </c>
      <c r="AV131" s="95" t="s">
        <v>1043</v>
      </c>
      <c r="AW131" s="4">
        <v>46204.607175925928</v>
      </c>
      <c r="AX131" s="95" t="s">
        <v>11317</v>
      </c>
      <c r="AY131" s="95" t="s">
        <v>11317</v>
      </c>
      <c r="AZ131" s="95" t="s">
        <v>11317</v>
      </c>
      <c r="BA131" s="96">
        <v>46204</v>
      </c>
      <c r="BB131" s="95" t="s">
        <v>1008</v>
      </c>
      <c r="BC131" s="4">
        <v>46204.610150462962</v>
      </c>
      <c r="BD131" s="96">
        <v>46204</v>
      </c>
      <c r="BE131" s="95" t="s">
        <v>1081</v>
      </c>
      <c r="BF131" s="4">
        <v>46204.714247685188</v>
      </c>
      <c r="BG131" s="95" t="s">
        <v>11317</v>
      </c>
      <c r="BH131" s="95" t="s">
        <v>11317</v>
      </c>
      <c r="BI131" s="95" t="s">
        <v>11317</v>
      </c>
      <c r="BJ131" s="68" t="s">
        <v>11317</v>
      </c>
      <c r="BK131" t="str">
        <f t="shared" si="2"/>
        <v>Jul</v>
      </c>
      <c r="BL131" t="str">
        <f>VLOOKUP(D131,Sheet1!$A$2:$B$221,2,0)</f>
        <v>East Zone</v>
      </c>
    </row>
    <row r="132" spans="1:64" x14ac:dyDescent="0.35">
      <c r="A132" t="str" cm="1">
        <f t="array" ref="A132:C132">VLOOKUP(D132,Sheet1!$A$2:$E$221,{3,4,5},0)</f>
        <v>Gyanmani Singh</v>
      </c>
      <c r="B132" t="str">
        <v>FMF070346</v>
      </c>
      <c r="C132" t="str">
        <v>Marut Nandan</v>
      </c>
      <c r="D132" s="94" t="s">
        <v>243</v>
      </c>
      <c r="E132" s="95">
        <v>268</v>
      </c>
      <c r="F132" s="95" t="s">
        <v>11371</v>
      </c>
      <c r="G132" s="95">
        <v>129301</v>
      </c>
      <c r="H132" s="95" t="s">
        <v>113</v>
      </c>
      <c r="I132" s="95" t="s">
        <v>1083</v>
      </c>
      <c r="J132" s="95" t="s">
        <v>1568</v>
      </c>
      <c r="K132" s="95" t="s">
        <v>11372</v>
      </c>
      <c r="L132" s="95">
        <v>90000</v>
      </c>
      <c r="M132" s="95" t="s">
        <v>931</v>
      </c>
      <c r="N132" s="95" t="s">
        <v>932</v>
      </c>
      <c r="O132" s="95" t="s">
        <v>6229</v>
      </c>
      <c r="P132" s="95">
        <v>4494763846</v>
      </c>
      <c r="Q132" s="14" t="s">
        <v>683</v>
      </c>
      <c r="R132" t="s">
        <v>13185</v>
      </c>
      <c r="S132" s="1">
        <v>46210</v>
      </c>
      <c r="T132" s="96">
        <v>46210</v>
      </c>
      <c r="U132" s="95" t="s">
        <v>1078</v>
      </c>
      <c r="V132" s="4">
        <v>46210.567384259259</v>
      </c>
      <c r="W132" s="96">
        <v>46210</v>
      </c>
      <c r="X132" s="95" t="s">
        <v>1078</v>
      </c>
      <c r="Y132" s="4">
        <v>46210.570428240739</v>
      </c>
      <c r="Z132" s="96">
        <v>46210</v>
      </c>
      <c r="AA132" s="95" t="s">
        <v>2384</v>
      </c>
      <c r="AB132" s="4">
        <v>46210.590682870374</v>
      </c>
      <c r="AC132" s="96">
        <v>46210</v>
      </c>
      <c r="AD132" s="95" t="s">
        <v>2385</v>
      </c>
      <c r="AE132" s="4">
        <v>46210.597870370373</v>
      </c>
      <c r="AF132" s="96">
        <v>46210</v>
      </c>
      <c r="AG132" s="95" t="s">
        <v>1043</v>
      </c>
      <c r="AH132" s="4">
        <v>46210.606851851851</v>
      </c>
      <c r="AI132" s="96"/>
      <c r="AJ132" s="95" t="s">
        <v>11317</v>
      </c>
      <c r="AK132" s="4"/>
      <c r="AL132" s="96"/>
      <c r="AM132" s="95" t="s">
        <v>11317</v>
      </c>
      <c r="AN132" s="4"/>
      <c r="AO132" s="95" t="s">
        <v>11317</v>
      </c>
      <c r="AP132" s="95" t="s">
        <v>11317</v>
      </c>
      <c r="AQ132" s="95" t="s">
        <v>11317</v>
      </c>
      <c r="AR132" s="95" t="s">
        <v>11317</v>
      </c>
      <c r="AS132" s="95" t="s">
        <v>11317</v>
      </c>
      <c r="AT132" s="95" t="s">
        <v>11317</v>
      </c>
      <c r="AU132" s="96"/>
      <c r="AV132" s="95" t="s">
        <v>11317</v>
      </c>
      <c r="AW132" s="4"/>
      <c r="AX132" s="95" t="s">
        <v>11317</v>
      </c>
      <c r="AY132" s="95" t="s">
        <v>11317</v>
      </c>
      <c r="AZ132" s="95" t="s">
        <v>11317</v>
      </c>
      <c r="BA132" s="96"/>
      <c r="BB132" s="95" t="s">
        <v>11317</v>
      </c>
      <c r="BC132" s="4"/>
      <c r="BD132" s="96"/>
      <c r="BE132" s="95" t="s">
        <v>11317</v>
      </c>
      <c r="BF132" s="4"/>
      <c r="BG132" s="95" t="s">
        <v>11317</v>
      </c>
      <c r="BH132" s="95" t="s">
        <v>11317</v>
      </c>
      <c r="BI132" s="95" t="s">
        <v>11317</v>
      </c>
      <c r="BJ132" s="68" t="s">
        <v>11317</v>
      </c>
      <c r="BK132" t="str">
        <f t="shared" si="2"/>
        <v>Jul</v>
      </c>
      <c r="BL132" t="str">
        <f>VLOOKUP(D132,Sheet1!$A$2:$B$221,2,0)</f>
        <v>East Zone</v>
      </c>
    </row>
    <row r="133" spans="1:64" x14ac:dyDescent="0.35">
      <c r="A133" t="str" cm="1">
        <f t="array" ref="A133:C133">VLOOKUP(D133,Sheet1!$A$2:$E$221,{3,4,5},0)</f>
        <v>Gyanmani Singh</v>
      </c>
      <c r="B133" t="str">
        <v>FMF070346</v>
      </c>
      <c r="C133" t="str">
        <v>Marut Nandan</v>
      </c>
      <c r="D133" s="94" t="s">
        <v>243</v>
      </c>
      <c r="E133" s="95">
        <v>268</v>
      </c>
      <c r="F133" s="95" t="s">
        <v>3214</v>
      </c>
      <c r="G133" s="95">
        <v>211119</v>
      </c>
      <c r="H133" s="95" t="s">
        <v>113</v>
      </c>
      <c r="I133" s="95" t="s">
        <v>1083</v>
      </c>
      <c r="J133" s="95" t="s">
        <v>1568</v>
      </c>
      <c r="K133" s="95" t="s">
        <v>3215</v>
      </c>
      <c r="L133" s="95">
        <v>85000</v>
      </c>
      <c r="M133" s="95" t="s">
        <v>988</v>
      </c>
      <c r="N133" s="95" t="s">
        <v>989</v>
      </c>
      <c r="O133" s="95" t="s">
        <v>3149</v>
      </c>
      <c r="P133" s="95">
        <v>3072737449</v>
      </c>
      <c r="Q133" s="14" t="s">
        <v>13394</v>
      </c>
      <c r="T133" s="96">
        <v>46206</v>
      </c>
      <c r="U133" s="95" t="s">
        <v>1078</v>
      </c>
      <c r="V133" s="4">
        <v>46206.601458333331</v>
      </c>
      <c r="W133" s="96">
        <v>46206</v>
      </c>
      <c r="X133" s="95" t="s">
        <v>1078</v>
      </c>
      <c r="Y133" s="4">
        <v>46206.602847222224</v>
      </c>
      <c r="Z133" s="96">
        <v>46206</v>
      </c>
      <c r="AA133" s="95" t="s">
        <v>2384</v>
      </c>
      <c r="AB133" s="4">
        <v>46206.610648148147</v>
      </c>
      <c r="AC133" s="96">
        <v>46206</v>
      </c>
      <c r="AD133" s="95" t="s">
        <v>2385</v>
      </c>
      <c r="AE133" s="4">
        <v>46206.62568287037</v>
      </c>
      <c r="AF133" s="96"/>
      <c r="AG133" s="95" t="s">
        <v>11317</v>
      </c>
      <c r="AH133" s="4"/>
      <c r="AI133" s="96">
        <v>46206</v>
      </c>
      <c r="AJ133" s="95" t="s">
        <v>1043</v>
      </c>
      <c r="AK133" s="4">
        <v>46206.635034722225</v>
      </c>
      <c r="AL133" s="96">
        <v>46206</v>
      </c>
      <c r="AM133" s="95" t="s">
        <v>1043</v>
      </c>
      <c r="AN133" s="4">
        <v>46206.635162037041</v>
      </c>
      <c r="AO133" s="95" t="s">
        <v>11317</v>
      </c>
      <c r="AP133" s="95" t="s">
        <v>11317</v>
      </c>
      <c r="AQ133" s="95" t="s">
        <v>11317</v>
      </c>
      <c r="AR133" s="95" t="s">
        <v>11317</v>
      </c>
      <c r="AS133" s="95" t="s">
        <v>11317</v>
      </c>
      <c r="AT133" s="95" t="s">
        <v>11317</v>
      </c>
      <c r="AU133" s="96">
        <v>46206</v>
      </c>
      <c r="AV133" s="95" t="s">
        <v>1043</v>
      </c>
      <c r="AW133" s="4">
        <v>46206.642048611109</v>
      </c>
      <c r="AX133" s="95" t="s">
        <v>11317</v>
      </c>
      <c r="AY133" s="95" t="s">
        <v>11317</v>
      </c>
      <c r="AZ133" s="95" t="s">
        <v>11317</v>
      </c>
      <c r="BA133" s="96">
        <v>46206</v>
      </c>
      <c r="BB133" s="95" t="s">
        <v>995</v>
      </c>
      <c r="BC133" s="4">
        <v>46206.646481481483</v>
      </c>
      <c r="BD133" s="96">
        <v>46209</v>
      </c>
      <c r="BE133" s="95" t="s">
        <v>1081</v>
      </c>
      <c r="BF133" s="4">
        <v>46209.50744212963</v>
      </c>
      <c r="BG133" s="95" t="s">
        <v>11317</v>
      </c>
      <c r="BH133" s="95" t="s">
        <v>11317</v>
      </c>
      <c r="BI133" s="95" t="s">
        <v>11317</v>
      </c>
      <c r="BJ133" s="68" t="s">
        <v>11317</v>
      </c>
      <c r="BK133" t="str">
        <f t="shared" si="2"/>
        <v>Jul</v>
      </c>
      <c r="BL133" t="str">
        <f>VLOOKUP(D133,Sheet1!$A$2:$B$221,2,0)</f>
        <v>East Zone</v>
      </c>
    </row>
    <row r="134" spans="1:64" x14ac:dyDescent="0.35">
      <c r="A134" t="str" cm="1">
        <f t="array" ref="A134:C134">VLOOKUP(D134,Sheet1!$A$2:$E$221,{3,4,5},0)</f>
        <v>Gyanmani Singh</v>
      </c>
      <c r="B134" t="str">
        <v>FMF070346</v>
      </c>
      <c r="C134" t="str">
        <v>Marut Nandan</v>
      </c>
      <c r="D134" s="94" t="s">
        <v>243</v>
      </c>
      <c r="E134" s="95">
        <v>268</v>
      </c>
      <c r="F134" s="95" t="s">
        <v>9486</v>
      </c>
      <c r="G134" s="95">
        <v>244748</v>
      </c>
      <c r="H134" s="95" t="s">
        <v>3217</v>
      </c>
      <c r="I134" s="95" t="s">
        <v>3218</v>
      </c>
      <c r="J134" s="95" t="s">
        <v>1568</v>
      </c>
      <c r="K134" s="95" t="s">
        <v>9487</v>
      </c>
      <c r="L134" s="95">
        <v>45000</v>
      </c>
      <c r="M134" s="95" t="s">
        <v>9442</v>
      </c>
      <c r="N134" s="95" t="s">
        <v>9443</v>
      </c>
      <c r="O134" s="95" t="s">
        <v>9488</v>
      </c>
      <c r="P134" s="95">
        <v>2228464947</v>
      </c>
      <c r="Q134" s="14" t="s">
        <v>13394</v>
      </c>
      <c r="T134" s="96">
        <v>46209</v>
      </c>
      <c r="U134" s="95" t="s">
        <v>1078</v>
      </c>
      <c r="V134" s="4">
        <v>46209.574837962966</v>
      </c>
      <c r="W134" s="96">
        <v>46209</v>
      </c>
      <c r="X134" s="95" t="s">
        <v>1078</v>
      </c>
      <c r="Y134" s="4">
        <v>46209.578726851854</v>
      </c>
      <c r="Z134" s="96">
        <v>46209</v>
      </c>
      <c r="AA134" s="95" t="s">
        <v>2384</v>
      </c>
      <c r="AB134" s="4">
        <v>46209.60052083333</v>
      </c>
      <c r="AC134" s="96">
        <v>46209</v>
      </c>
      <c r="AD134" s="95" t="s">
        <v>2385</v>
      </c>
      <c r="AE134" s="4">
        <v>46209.614016203705</v>
      </c>
      <c r="AF134" s="96"/>
      <c r="AG134" s="95" t="s">
        <v>11317</v>
      </c>
      <c r="AH134" s="4"/>
      <c r="AI134" s="96">
        <v>46209</v>
      </c>
      <c r="AJ134" s="95" t="s">
        <v>1043</v>
      </c>
      <c r="AK134" s="4">
        <v>46209.673854166664</v>
      </c>
      <c r="AL134" s="96">
        <v>46209</v>
      </c>
      <c r="AM134" s="95" t="s">
        <v>1043</v>
      </c>
      <c r="AN134" s="4">
        <v>46209.674004629633</v>
      </c>
      <c r="AO134" s="95" t="s">
        <v>11317</v>
      </c>
      <c r="AP134" s="95" t="s">
        <v>11317</v>
      </c>
      <c r="AQ134" s="95" t="s">
        <v>11317</v>
      </c>
      <c r="AR134" s="95" t="s">
        <v>11317</v>
      </c>
      <c r="AS134" s="95" t="s">
        <v>11317</v>
      </c>
      <c r="AT134" s="95" t="s">
        <v>11317</v>
      </c>
      <c r="AU134" s="96">
        <v>46209</v>
      </c>
      <c r="AV134" s="95" t="s">
        <v>1043</v>
      </c>
      <c r="AW134" s="4">
        <v>46209.686921296299</v>
      </c>
      <c r="AX134" s="95" t="s">
        <v>11317</v>
      </c>
      <c r="AY134" s="95" t="s">
        <v>11317</v>
      </c>
      <c r="AZ134" s="95" t="s">
        <v>11317</v>
      </c>
      <c r="BA134" s="96">
        <v>46209</v>
      </c>
      <c r="BB134" s="95" t="s">
        <v>1008</v>
      </c>
      <c r="BC134" s="4">
        <v>46209.689097222225</v>
      </c>
      <c r="BD134" s="96">
        <v>46209</v>
      </c>
      <c r="BE134" s="95" t="s">
        <v>1081</v>
      </c>
      <c r="BF134" s="4">
        <v>46209.750543981485</v>
      </c>
      <c r="BG134" s="95" t="s">
        <v>11317</v>
      </c>
      <c r="BH134" s="95" t="s">
        <v>11317</v>
      </c>
      <c r="BI134" s="95" t="s">
        <v>11317</v>
      </c>
      <c r="BJ134" s="68" t="s">
        <v>11317</v>
      </c>
      <c r="BK134" t="str">
        <f t="shared" si="2"/>
        <v>Jul</v>
      </c>
      <c r="BL134" t="str">
        <f>VLOOKUP(D134,Sheet1!$A$2:$B$221,2,0)</f>
        <v>East Zone</v>
      </c>
    </row>
    <row r="135" spans="1:64" x14ac:dyDescent="0.35">
      <c r="A135" t="str" cm="1">
        <f t="array" ref="A135:C135">VLOOKUP(D135,Sheet1!$A$2:$E$221,{3,4,5},0)</f>
        <v>Gyanmani Singh</v>
      </c>
      <c r="B135" t="str">
        <v>FMF070346</v>
      </c>
      <c r="C135" t="str">
        <v>Marut Nandan</v>
      </c>
      <c r="D135" s="94" t="s">
        <v>243</v>
      </c>
      <c r="E135" s="95">
        <v>268</v>
      </c>
      <c r="F135" s="95" t="s">
        <v>1725</v>
      </c>
      <c r="G135" s="95">
        <v>339917</v>
      </c>
      <c r="H135" s="95" t="s">
        <v>1076</v>
      </c>
      <c r="I135" s="95" t="s">
        <v>1077</v>
      </c>
      <c r="J135" s="95" t="s">
        <v>1568</v>
      </c>
      <c r="K135" s="95" t="s">
        <v>1726</v>
      </c>
      <c r="L135" s="95">
        <v>90000</v>
      </c>
      <c r="M135" s="95" t="s">
        <v>931</v>
      </c>
      <c r="N135" s="95" t="s">
        <v>932</v>
      </c>
      <c r="O135" s="95" t="s">
        <v>1727</v>
      </c>
      <c r="P135" s="95">
        <v>4395402256</v>
      </c>
      <c r="Q135" s="14" t="s">
        <v>13394</v>
      </c>
      <c r="T135" s="96">
        <v>46204</v>
      </c>
      <c r="U135" s="95" t="s">
        <v>1078</v>
      </c>
      <c r="V135" s="4">
        <v>46204.436886574076</v>
      </c>
      <c r="W135" s="96">
        <v>46204</v>
      </c>
      <c r="X135" s="95" t="s">
        <v>1078</v>
      </c>
      <c r="Y135" s="4">
        <v>46204.437083333331</v>
      </c>
      <c r="Z135" s="96">
        <v>46204</v>
      </c>
      <c r="AA135" s="95" t="s">
        <v>2384</v>
      </c>
      <c r="AB135" s="4">
        <v>46204.439629629633</v>
      </c>
      <c r="AC135" s="96">
        <v>46204</v>
      </c>
      <c r="AD135" s="95" t="s">
        <v>2385</v>
      </c>
      <c r="AE135" s="4">
        <v>46204.459618055553</v>
      </c>
      <c r="AF135" s="96"/>
      <c r="AG135" s="95" t="s">
        <v>11317</v>
      </c>
      <c r="AH135" s="4"/>
      <c r="AI135" s="96">
        <v>46204</v>
      </c>
      <c r="AJ135" s="95" t="s">
        <v>997</v>
      </c>
      <c r="AK135" s="4">
        <v>46204.487384259257</v>
      </c>
      <c r="AL135" s="96">
        <v>46204</v>
      </c>
      <c r="AM135" s="95" t="s">
        <v>997</v>
      </c>
      <c r="AN135" s="4">
        <v>46204.487581018519</v>
      </c>
      <c r="AO135" s="95" t="s">
        <v>11317</v>
      </c>
      <c r="AP135" s="95" t="s">
        <v>11317</v>
      </c>
      <c r="AQ135" s="95" t="s">
        <v>11317</v>
      </c>
      <c r="AR135" s="95" t="s">
        <v>11317</v>
      </c>
      <c r="AS135" s="95" t="s">
        <v>11317</v>
      </c>
      <c r="AT135" s="95" t="s">
        <v>11317</v>
      </c>
      <c r="AU135" s="96">
        <v>46204</v>
      </c>
      <c r="AV135" s="95" t="s">
        <v>997</v>
      </c>
      <c r="AW135" s="4">
        <v>46204.490810185183</v>
      </c>
      <c r="AX135" s="95" t="s">
        <v>11317</v>
      </c>
      <c r="AY135" s="95" t="s">
        <v>11317</v>
      </c>
      <c r="AZ135" s="95" t="s">
        <v>11317</v>
      </c>
      <c r="BA135" s="96">
        <v>46204</v>
      </c>
      <c r="BB135" s="95" t="s">
        <v>1008</v>
      </c>
      <c r="BC135" s="4">
        <v>46204.494687500002</v>
      </c>
      <c r="BD135" s="96">
        <v>46204</v>
      </c>
      <c r="BE135" s="95" t="s">
        <v>1081</v>
      </c>
      <c r="BF135" s="4">
        <v>46204.695868055554</v>
      </c>
      <c r="BG135" s="95" t="s">
        <v>11317</v>
      </c>
      <c r="BH135" s="95" t="s">
        <v>11317</v>
      </c>
      <c r="BI135" s="95" t="s">
        <v>11317</v>
      </c>
      <c r="BJ135" s="68" t="s">
        <v>11317</v>
      </c>
      <c r="BK135" t="str">
        <f t="shared" si="2"/>
        <v>Jul</v>
      </c>
      <c r="BL135" t="str">
        <f>VLOOKUP(D135,Sheet1!$A$2:$B$221,2,0)</f>
        <v>East Zone</v>
      </c>
    </row>
    <row r="136" spans="1:64" x14ac:dyDescent="0.35">
      <c r="A136" t="str" cm="1">
        <f t="array" ref="A136:C136">VLOOKUP(D136,Sheet1!$A$2:$E$221,{3,4,5},0)</f>
        <v>Gyanmani Singh</v>
      </c>
      <c r="B136" t="str">
        <v>FMF070346</v>
      </c>
      <c r="C136" t="str">
        <v>Marut Nandan</v>
      </c>
      <c r="D136" s="94" t="s">
        <v>243</v>
      </c>
      <c r="E136" s="95">
        <v>268</v>
      </c>
      <c r="F136" s="95" t="s">
        <v>1728</v>
      </c>
      <c r="G136" s="95">
        <v>346173</v>
      </c>
      <c r="H136" s="95" t="s">
        <v>1084</v>
      </c>
      <c r="I136" s="95" t="s">
        <v>1085</v>
      </c>
      <c r="J136" s="95" t="s">
        <v>1568</v>
      </c>
      <c r="K136" s="95" t="s">
        <v>1729</v>
      </c>
      <c r="L136" s="95">
        <v>70000</v>
      </c>
      <c r="M136" s="95" t="s">
        <v>958</v>
      </c>
      <c r="N136" s="95" t="s">
        <v>959</v>
      </c>
      <c r="O136" s="95" t="s">
        <v>1730</v>
      </c>
      <c r="P136" s="95">
        <v>9550324779</v>
      </c>
      <c r="Q136" s="14" t="s">
        <v>13394</v>
      </c>
      <c r="T136" s="96">
        <v>46189</v>
      </c>
      <c r="U136" s="95" t="s">
        <v>1078</v>
      </c>
      <c r="V136" s="4">
        <v>46189.716122685182</v>
      </c>
      <c r="W136" s="96">
        <v>46189</v>
      </c>
      <c r="X136" s="95" t="s">
        <v>1078</v>
      </c>
      <c r="Y136" s="4">
        <v>46189.720625000002</v>
      </c>
      <c r="Z136" s="96">
        <v>46189</v>
      </c>
      <c r="AA136" s="95" t="s">
        <v>933</v>
      </c>
      <c r="AB136" s="4">
        <v>46189.722280092596</v>
      </c>
      <c r="AC136" s="96">
        <v>46189</v>
      </c>
      <c r="AD136" s="95" t="s">
        <v>2385</v>
      </c>
      <c r="AE136" s="4">
        <v>46189.737615740742</v>
      </c>
      <c r="AF136" s="96">
        <v>46189</v>
      </c>
      <c r="AG136" s="95" t="s">
        <v>1043</v>
      </c>
      <c r="AH136" s="4">
        <v>46189.778252314813</v>
      </c>
      <c r="AI136" s="96">
        <v>46190</v>
      </c>
      <c r="AJ136" s="95" t="s">
        <v>1043</v>
      </c>
      <c r="AK136" s="4">
        <v>46190.413900462961</v>
      </c>
      <c r="AL136" s="96">
        <v>46190</v>
      </c>
      <c r="AM136" s="95" t="s">
        <v>1043</v>
      </c>
      <c r="AN136" s="4">
        <v>46190.414004629631</v>
      </c>
      <c r="AO136" s="95" t="s">
        <v>11317</v>
      </c>
      <c r="AP136" s="95" t="s">
        <v>11317</v>
      </c>
      <c r="AQ136" s="95" t="s">
        <v>11317</v>
      </c>
      <c r="AR136" s="95" t="s">
        <v>11317</v>
      </c>
      <c r="AS136" s="95" t="s">
        <v>11317</v>
      </c>
      <c r="AT136" s="95" t="s">
        <v>11317</v>
      </c>
      <c r="AU136" s="96">
        <v>46190</v>
      </c>
      <c r="AV136" s="95" t="s">
        <v>1043</v>
      </c>
      <c r="AW136" s="4">
        <v>46190.423541666663</v>
      </c>
      <c r="AX136" s="95" t="s">
        <v>11317</v>
      </c>
      <c r="AY136" s="95" t="s">
        <v>11317</v>
      </c>
      <c r="AZ136" s="95" t="s">
        <v>11317</v>
      </c>
      <c r="BA136" s="96">
        <v>46190</v>
      </c>
      <c r="BB136" s="95" t="s">
        <v>1008</v>
      </c>
      <c r="BC136" s="4">
        <v>46190.438125000001</v>
      </c>
      <c r="BD136" s="96"/>
      <c r="BE136" s="95" t="s">
        <v>11317</v>
      </c>
      <c r="BF136" s="4"/>
      <c r="BG136" s="95" t="s">
        <v>11317</v>
      </c>
      <c r="BH136" s="95" t="s">
        <v>11317</v>
      </c>
      <c r="BI136" s="95" t="s">
        <v>11317</v>
      </c>
      <c r="BJ136" s="68" t="s">
        <v>11317</v>
      </c>
      <c r="BK136" t="str">
        <f t="shared" si="2"/>
        <v>Jun</v>
      </c>
      <c r="BL136" t="str">
        <f>VLOOKUP(D136,Sheet1!$A$2:$B$221,2,0)</f>
        <v>East Zone</v>
      </c>
    </row>
    <row r="137" spans="1:64" x14ac:dyDescent="0.35">
      <c r="A137" t="str" cm="1">
        <f t="array" ref="A137:C137">VLOOKUP(D137,Sheet1!$A$2:$E$221,{3,4,5},0)</f>
        <v>Gyanmani Singh</v>
      </c>
      <c r="B137" t="str">
        <v>FMF070346</v>
      </c>
      <c r="C137" t="str">
        <v>Marut Nandan</v>
      </c>
      <c r="D137" s="94" t="s">
        <v>243</v>
      </c>
      <c r="E137" s="95">
        <v>268</v>
      </c>
      <c r="F137" s="95" t="s">
        <v>3216</v>
      </c>
      <c r="G137" s="95">
        <v>604492</v>
      </c>
      <c r="H137" s="95" t="s">
        <v>3217</v>
      </c>
      <c r="I137" s="95" t="s">
        <v>3218</v>
      </c>
      <c r="J137" s="95" t="s">
        <v>1568</v>
      </c>
      <c r="K137" s="95" t="s">
        <v>3219</v>
      </c>
      <c r="L137" s="95">
        <v>77000</v>
      </c>
      <c r="M137" s="95" t="s">
        <v>939</v>
      </c>
      <c r="N137" s="95" t="s">
        <v>940</v>
      </c>
      <c r="O137" s="95" t="s">
        <v>3220</v>
      </c>
      <c r="P137" s="95">
        <v>3951614576</v>
      </c>
      <c r="Q137" s="14" t="s">
        <v>13394</v>
      </c>
      <c r="T137" s="96">
        <v>46206</v>
      </c>
      <c r="U137" s="95" t="s">
        <v>1078</v>
      </c>
      <c r="V137" s="4">
        <v>46206.669432870367</v>
      </c>
      <c r="W137" s="96">
        <v>46206</v>
      </c>
      <c r="X137" s="95" t="s">
        <v>1078</v>
      </c>
      <c r="Y137" s="4">
        <v>46206.68886574074</v>
      </c>
      <c r="Z137" s="96">
        <v>46206</v>
      </c>
      <c r="AA137" s="95" t="s">
        <v>2384</v>
      </c>
      <c r="AB137" s="4">
        <v>46206.699456018519</v>
      </c>
      <c r="AC137" s="96">
        <v>46206</v>
      </c>
      <c r="AD137" s="95" t="s">
        <v>2385</v>
      </c>
      <c r="AE137" s="4">
        <v>46206.704745370371</v>
      </c>
      <c r="AF137" s="96"/>
      <c r="AG137" s="95" t="s">
        <v>11317</v>
      </c>
      <c r="AH137" s="4"/>
      <c r="AI137" s="96">
        <v>46206</v>
      </c>
      <c r="AJ137" s="95" t="s">
        <v>1043</v>
      </c>
      <c r="AK137" s="4">
        <v>46206.729826388888</v>
      </c>
      <c r="AL137" s="96">
        <v>46206</v>
      </c>
      <c r="AM137" s="95" t="s">
        <v>1043</v>
      </c>
      <c r="AN137" s="4">
        <v>46206.729953703703</v>
      </c>
      <c r="AO137" s="95" t="s">
        <v>11317</v>
      </c>
      <c r="AP137" s="95" t="s">
        <v>11317</v>
      </c>
      <c r="AQ137" s="95" t="s">
        <v>11317</v>
      </c>
      <c r="AR137" s="95" t="s">
        <v>11317</v>
      </c>
      <c r="AS137" s="95" t="s">
        <v>11317</v>
      </c>
      <c r="AT137" s="95" t="s">
        <v>11317</v>
      </c>
      <c r="AU137" s="96">
        <v>46206</v>
      </c>
      <c r="AV137" s="95" t="s">
        <v>1043</v>
      </c>
      <c r="AW137" s="4">
        <v>46206.737673611111</v>
      </c>
      <c r="AX137" s="95" t="s">
        <v>11317</v>
      </c>
      <c r="AY137" s="95" t="s">
        <v>11317</v>
      </c>
      <c r="AZ137" s="95" t="s">
        <v>11317</v>
      </c>
      <c r="BA137" s="96">
        <v>46206</v>
      </c>
      <c r="BB137" s="95" t="s">
        <v>1008</v>
      </c>
      <c r="BC137" s="4">
        <v>46206.742777777778</v>
      </c>
      <c r="BD137" s="96">
        <v>46206</v>
      </c>
      <c r="BE137" s="95" t="s">
        <v>1081</v>
      </c>
      <c r="BF137" s="4">
        <v>46206.753564814811</v>
      </c>
      <c r="BG137" s="95" t="s">
        <v>11317</v>
      </c>
      <c r="BH137" s="95" t="s">
        <v>11317</v>
      </c>
      <c r="BI137" s="95" t="s">
        <v>11317</v>
      </c>
      <c r="BJ137" s="68" t="s">
        <v>11317</v>
      </c>
      <c r="BK137" t="str">
        <f t="shared" si="2"/>
        <v>Jul</v>
      </c>
      <c r="BL137" t="str">
        <f>VLOOKUP(D137,Sheet1!$A$2:$B$221,2,0)</f>
        <v>East Zone</v>
      </c>
    </row>
    <row r="138" spans="1:64" x14ac:dyDescent="0.35">
      <c r="A138" t="str" cm="1">
        <f t="array" ref="A138:C138">VLOOKUP(D138,Sheet1!$A$2:$E$221,{3,4,5},0)</f>
        <v>Gyanmani Singh</v>
      </c>
      <c r="B138" t="str">
        <v>FMF070346</v>
      </c>
      <c r="C138" t="str">
        <v>Marut Nandan</v>
      </c>
      <c r="D138" s="94" t="s">
        <v>243</v>
      </c>
      <c r="E138" s="95">
        <v>268</v>
      </c>
      <c r="F138" s="95" t="s">
        <v>2535</v>
      </c>
      <c r="G138" s="95">
        <v>625855</v>
      </c>
      <c r="H138" s="95" t="s">
        <v>1076</v>
      </c>
      <c r="I138" s="95" t="s">
        <v>1077</v>
      </c>
      <c r="J138" s="95" t="s">
        <v>1568</v>
      </c>
      <c r="K138" s="95" t="s">
        <v>2536</v>
      </c>
      <c r="L138" s="95">
        <v>90000</v>
      </c>
      <c r="M138" s="95" t="s">
        <v>931</v>
      </c>
      <c r="N138" s="95" t="s">
        <v>932</v>
      </c>
      <c r="O138" s="95" t="s">
        <v>1216</v>
      </c>
      <c r="P138" s="95">
        <v>2856711979</v>
      </c>
      <c r="Q138" s="14" t="s">
        <v>13394</v>
      </c>
      <c r="T138" s="96">
        <v>46205</v>
      </c>
      <c r="U138" s="95" t="s">
        <v>1078</v>
      </c>
      <c r="V138" s="4">
        <v>46205.552349537036</v>
      </c>
      <c r="W138" s="96">
        <v>46205</v>
      </c>
      <c r="X138" s="95" t="s">
        <v>1078</v>
      </c>
      <c r="Y138" s="4">
        <v>46205.553807870368</v>
      </c>
      <c r="Z138" s="96">
        <v>46205</v>
      </c>
      <c r="AA138" s="95" t="s">
        <v>2384</v>
      </c>
      <c r="AB138" s="4">
        <v>46205.562361111108</v>
      </c>
      <c r="AC138" s="96">
        <v>46205</v>
      </c>
      <c r="AD138" s="95" t="s">
        <v>2385</v>
      </c>
      <c r="AE138" s="4">
        <v>46205.583252314813</v>
      </c>
      <c r="AF138" s="96"/>
      <c r="AG138" s="95" t="s">
        <v>11317</v>
      </c>
      <c r="AH138" s="4"/>
      <c r="AI138" s="96">
        <v>46205</v>
      </c>
      <c r="AJ138" s="95" t="s">
        <v>1043</v>
      </c>
      <c r="AK138" s="4">
        <v>46205.630636574075</v>
      </c>
      <c r="AL138" s="96">
        <v>46205</v>
      </c>
      <c r="AM138" s="95" t="s">
        <v>1043</v>
      </c>
      <c r="AN138" s="4">
        <v>46205.63076388889</v>
      </c>
      <c r="AO138" s="95" t="s">
        <v>11317</v>
      </c>
      <c r="AP138" s="95" t="s">
        <v>11317</v>
      </c>
      <c r="AQ138" s="95" t="s">
        <v>11317</v>
      </c>
      <c r="AR138" s="95" t="s">
        <v>11317</v>
      </c>
      <c r="AS138" s="95" t="s">
        <v>11317</v>
      </c>
      <c r="AT138" s="95" t="s">
        <v>11317</v>
      </c>
      <c r="AU138" s="96">
        <v>46205</v>
      </c>
      <c r="AV138" s="95" t="s">
        <v>1043</v>
      </c>
      <c r="AW138" s="4">
        <v>46205.643252314818</v>
      </c>
      <c r="AX138" s="95" t="s">
        <v>11317</v>
      </c>
      <c r="AY138" s="95" t="s">
        <v>11317</v>
      </c>
      <c r="AZ138" s="95" t="s">
        <v>11317</v>
      </c>
      <c r="BA138" s="96">
        <v>46205</v>
      </c>
      <c r="BB138" s="95" t="s">
        <v>1008</v>
      </c>
      <c r="BC138" s="4">
        <v>46205.644004629627</v>
      </c>
      <c r="BD138" s="96">
        <v>46205</v>
      </c>
      <c r="BE138" s="95" t="s">
        <v>1086</v>
      </c>
      <c r="BF138" s="4">
        <v>46205.720555555556</v>
      </c>
      <c r="BG138" s="95" t="s">
        <v>11317</v>
      </c>
      <c r="BH138" s="95" t="s">
        <v>11317</v>
      </c>
      <c r="BI138" s="95" t="s">
        <v>11317</v>
      </c>
      <c r="BJ138" s="68" t="s">
        <v>11317</v>
      </c>
      <c r="BK138" t="str">
        <f t="shared" si="2"/>
        <v>Jul</v>
      </c>
      <c r="BL138" t="str">
        <f>VLOOKUP(D138,Sheet1!$A$2:$B$221,2,0)</f>
        <v>East Zone</v>
      </c>
    </row>
    <row r="139" spans="1:64" x14ac:dyDescent="0.35">
      <c r="A139" t="str" cm="1">
        <f t="array" ref="A139:C139">VLOOKUP(D139,Sheet1!$A$2:$E$221,{3,4,5},0)</f>
        <v>Gyanmani Singh</v>
      </c>
      <c r="B139" t="str">
        <v>FMF070346</v>
      </c>
      <c r="C139" t="str">
        <v>Marut Nandan</v>
      </c>
      <c r="D139" s="94" t="s">
        <v>243</v>
      </c>
      <c r="E139" s="95">
        <v>268</v>
      </c>
      <c r="F139" s="95" t="s">
        <v>1731</v>
      </c>
      <c r="G139" s="95">
        <v>632527</v>
      </c>
      <c r="H139" s="95" t="s">
        <v>113</v>
      </c>
      <c r="I139" s="95" t="s">
        <v>1083</v>
      </c>
      <c r="J139" s="95" t="s">
        <v>1568</v>
      </c>
      <c r="K139" s="95" t="s">
        <v>1732</v>
      </c>
      <c r="L139" s="95">
        <v>77000</v>
      </c>
      <c r="M139" s="95" t="s">
        <v>939</v>
      </c>
      <c r="N139" s="95" t="s">
        <v>940</v>
      </c>
      <c r="O139" s="95" t="s">
        <v>1073</v>
      </c>
      <c r="P139" s="95">
        <v>5969843135</v>
      </c>
      <c r="Q139" s="14" t="s">
        <v>13394</v>
      </c>
      <c r="T139" s="96">
        <v>46204</v>
      </c>
      <c r="U139" s="95" t="s">
        <v>1078</v>
      </c>
      <c r="V139" s="4">
        <v>46204.575439814813</v>
      </c>
      <c r="W139" s="96">
        <v>46204</v>
      </c>
      <c r="X139" s="95" t="s">
        <v>1078</v>
      </c>
      <c r="Y139" s="4">
        <v>46204.577638888892</v>
      </c>
      <c r="Z139" s="96">
        <v>46204</v>
      </c>
      <c r="AA139" s="95" t="s">
        <v>2384</v>
      </c>
      <c r="AB139" s="4">
        <v>46204.590173611112</v>
      </c>
      <c r="AC139" s="96">
        <v>46204</v>
      </c>
      <c r="AD139" s="95" t="s">
        <v>2385</v>
      </c>
      <c r="AE139" s="4">
        <v>46204.603344907409</v>
      </c>
      <c r="AF139" s="96"/>
      <c r="AG139" s="95" t="s">
        <v>11317</v>
      </c>
      <c r="AH139" s="4"/>
      <c r="AI139" s="96">
        <v>46204</v>
      </c>
      <c r="AJ139" s="95" t="s">
        <v>1043</v>
      </c>
      <c r="AK139" s="4">
        <v>46204.684513888889</v>
      </c>
      <c r="AL139" s="96">
        <v>46204</v>
      </c>
      <c r="AM139" s="95" t="s">
        <v>1043</v>
      </c>
      <c r="AN139" s="4">
        <v>46204.684641203705</v>
      </c>
      <c r="AO139" s="95" t="s">
        <v>11317</v>
      </c>
      <c r="AP139" s="95" t="s">
        <v>11317</v>
      </c>
      <c r="AQ139" s="95" t="s">
        <v>11317</v>
      </c>
      <c r="AR139" s="95" t="s">
        <v>11317</v>
      </c>
      <c r="AS139" s="95" t="s">
        <v>11317</v>
      </c>
      <c r="AT139" s="95" t="s">
        <v>11317</v>
      </c>
      <c r="AU139" s="96">
        <v>46204</v>
      </c>
      <c r="AV139" s="95" t="s">
        <v>1043</v>
      </c>
      <c r="AW139" s="4">
        <v>46204.69017361111</v>
      </c>
      <c r="AX139" s="95" t="s">
        <v>11317</v>
      </c>
      <c r="AY139" s="95" t="s">
        <v>11317</v>
      </c>
      <c r="AZ139" s="95" t="s">
        <v>11317</v>
      </c>
      <c r="BA139" s="96">
        <v>46204</v>
      </c>
      <c r="BB139" s="95" t="s">
        <v>1008</v>
      </c>
      <c r="BC139" s="4">
        <v>46204.692303240743</v>
      </c>
      <c r="BD139" s="96">
        <v>46204</v>
      </c>
      <c r="BE139" s="95" t="s">
        <v>1081</v>
      </c>
      <c r="BF139" s="4">
        <v>46204.71130787037</v>
      </c>
      <c r="BG139" s="95" t="s">
        <v>11317</v>
      </c>
      <c r="BH139" s="95" t="s">
        <v>11317</v>
      </c>
      <c r="BI139" s="95" t="s">
        <v>11317</v>
      </c>
      <c r="BJ139" s="68" t="s">
        <v>11317</v>
      </c>
      <c r="BK139" t="str">
        <f t="shared" si="2"/>
        <v>Jul</v>
      </c>
      <c r="BL139" t="str">
        <f>VLOOKUP(D139,Sheet1!$A$2:$B$221,2,0)</f>
        <v>East Zone</v>
      </c>
    </row>
    <row r="140" spans="1:64" x14ac:dyDescent="0.35">
      <c r="A140" t="str" cm="1">
        <f t="array" ref="A140:C140">VLOOKUP(D140,Sheet1!$A$2:$E$221,{3,4,5},0)</f>
        <v>Gyanmani Singh</v>
      </c>
      <c r="B140" t="str">
        <v>FMF070346</v>
      </c>
      <c r="C140" t="str">
        <v>Marut Nandan</v>
      </c>
      <c r="D140" s="94" t="s">
        <v>243</v>
      </c>
      <c r="E140" s="95">
        <v>268</v>
      </c>
      <c r="F140" s="95" t="s">
        <v>3221</v>
      </c>
      <c r="G140" s="95">
        <v>641989</v>
      </c>
      <c r="H140" s="95" t="s">
        <v>1076</v>
      </c>
      <c r="I140" s="95" t="s">
        <v>1077</v>
      </c>
      <c r="J140" s="95" t="s">
        <v>1568</v>
      </c>
      <c r="K140" s="95" t="s">
        <v>3222</v>
      </c>
      <c r="L140" s="95">
        <v>50000</v>
      </c>
      <c r="M140" s="95" t="s">
        <v>934</v>
      </c>
      <c r="N140" s="95" t="s">
        <v>935</v>
      </c>
      <c r="O140" s="95" t="s">
        <v>3223</v>
      </c>
      <c r="P140" s="95">
        <v>6167045391</v>
      </c>
      <c r="Q140" s="14" t="s">
        <v>13394</v>
      </c>
      <c r="T140" s="96">
        <v>46206</v>
      </c>
      <c r="U140" s="95" t="s">
        <v>1078</v>
      </c>
      <c r="V140" s="4">
        <v>46206.640625</v>
      </c>
      <c r="W140" s="96">
        <v>46206</v>
      </c>
      <c r="X140" s="95" t="s">
        <v>1078</v>
      </c>
      <c r="Y140" s="4">
        <v>46206.644201388888</v>
      </c>
      <c r="Z140" s="96">
        <v>46206</v>
      </c>
      <c r="AA140" s="95" t="s">
        <v>2384</v>
      </c>
      <c r="AB140" s="4">
        <v>46206.647430555553</v>
      </c>
      <c r="AC140" s="96">
        <v>46206</v>
      </c>
      <c r="AD140" s="95" t="s">
        <v>2385</v>
      </c>
      <c r="AE140" s="4">
        <v>46206.657164351855</v>
      </c>
      <c r="AF140" s="96"/>
      <c r="AG140" s="95" t="s">
        <v>11317</v>
      </c>
      <c r="AH140" s="4"/>
      <c r="AI140" s="96">
        <v>46206</v>
      </c>
      <c r="AJ140" s="95" t="s">
        <v>1043</v>
      </c>
      <c r="AK140" s="4">
        <v>46206.682083333333</v>
      </c>
      <c r="AL140" s="96">
        <v>46206</v>
      </c>
      <c r="AM140" s="95" t="s">
        <v>1043</v>
      </c>
      <c r="AN140" s="4">
        <v>46206.682210648149</v>
      </c>
      <c r="AO140" s="95" t="s">
        <v>11317</v>
      </c>
      <c r="AP140" s="95" t="s">
        <v>11317</v>
      </c>
      <c r="AQ140" s="95" t="s">
        <v>11317</v>
      </c>
      <c r="AR140" s="95" t="s">
        <v>11317</v>
      </c>
      <c r="AS140" s="95" t="s">
        <v>11317</v>
      </c>
      <c r="AT140" s="95" t="s">
        <v>11317</v>
      </c>
      <c r="AU140" s="96">
        <v>46206</v>
      </c>
      <c r="AV140" s="95" t="s">
        <v>1043</v>
      </c>
      <c r="AW140" s="4">
        <v>46206.687199074076</v>
      </c>
      <c r="AX140" s="95" t="s">
        <v>11317</v>
      </c>
      <c r="AY140" s="95" t="s">
        <v>11317</v>
      </c>
      <c r="AZ140" s="95" t="s">
        <v>11317</v>
      </c>
      <c r="BA140" s="96">
        <v>46206</v>
      </c>
      <c r="BB140" s="95" t="s">
        <v>1008</v>
      </c>
      <c r="BC140" s="4">
        <v>46206.690150462964</v>
      </c>
      <c r="BD140" s="96">
        <v>46206</v>
      </c>
      <c r="BE140" s="95" t="s">
        <v>1081</v>
      </c>
      <c r="BF140" s="4">
        <v>46206.774733796294</v>
      </c>
      <c r="BG140" s="95" t="s">
        <v>11317</v>
      </c>
      <c r="BH140" s="95" t="s">
        <v>11317</v>
      </c>
      <c r="BI140" s="95" t="s">
        <v>11317</v>
      </c>
      <c r="BJ140" s="68" t="s">
        <v>11317</v>
      </c>
      <c r="BK140" t="str">
        <f t="shared" si="2"/>
        <v>Jul</v>
      </c>
      <c r="BL140" t="str">
        <f>VLOOKUP(D140,Sheet1!$A$2:$B$221,2,0)</f>
        <v>East Zone</v>
      </c>
    </row>
    <row r="141" spans="1:64" x14ac:dyDescent="0.35">
      <c r="A141" t="str" cm="1">
        <f t="array" ref="A141:C141">VLOOKUP(D141,Sheet1!$A$2:$E$221,{3,4,5},0)</f>
        <v>Gyanmani Singh</v>
      </c>
      <c r="B141" t="str">
        <v>FMF070346</v>
      </c>
      <c r="C141" t="str">
        <v>Marut Nandan</v>
      </c>
      <c r="D141" s="94" t="s">
        <v>243</v>
      </c>
      <c r="E141" s="95">
        <v>268</v>
      </c>
      <c r="F141" s="95" t="s">
        <v>5608</v>
      </c>
      <c r="G141" s="95">
        <v>676159</v>
      </c>
      <c r="H141" s="95" t="s">
        <v>113</v>
      </c>
      <c r="I141" s="95" t="s">
        <v>1083</v>
      </c>
      <c r="J141" s="95" t="s">
        <v>1568</v>
      </c>
      <c r="K141" s="95" t="s">
        <v>9489</v>
      </c>
      <c r="L141" s="95">
        <v>70000</v>
      </c>
      <c r="M141" s="95" t="s">
        <v>9479</v>
      </c>
      <c r="N141" s="95" t="s">
        <v>9480</v>
      </c>
      <c r="O141" s="95" t="s">
        <v>4430</v>
      </c>
      <c r="P141" s="95">
        <v>6511403347</v>
      </c>
      <c r="Q141" s="14" t="s">
        <v>13394</v>
      </c>
      <c r="T141" s="96">
        <v>46209</v>
      </c>
      <c r="U141" s="95" t="s">
        <v>1078</v>
      </c>
      <c r="V141" s="4">
        <v>46209.587141203701</v>
      </c>
      <c r="W141" s="96">
        <v>46209</v>
      </c>
      <c r="X141" s="95" t="s">
        <v>1078</v>
      </c>
      <c r="Y141" s="4">
        <v>46209.588136574072</v>
      </c>
      <c r="Z141" s="96">
        <v>46209</v>
      </c>
      <c r="AA141" s="95" t="s">
        <v>2384</v>
      </c>
      <c r="AB141" s="4">
        <v>46209.60052083333</v>
      </c>
      <c r="AC141" s="96">
        <v>46209</v>
      </c>
      <c r="AD141" s="95" t="s">
        <v>2385</v>
      </c>
      <c r="AE141" s="4">
        <v>46209.616296296299</v>
      </c>
      <c r="AF141" s="96"/>
      <c r="AG141" s="95" t="s">
        <v>11317</v>
      </c>
      <c r="AH141" s="4"/>
      <c r="AI141" s="96">
        <v>46209</v>
      </c>
      <c r="AJ141" s="95" t="s">
        <v>1043</v>
      </c>
      <c r="AK141" s="4">
        <v>46209.675486111111</v>
      </c>
      <c r="AL141" s="96">
        <v>46209</v>
      </c>
      <c r="AM141" s="95" t="s">
        <v>1043</v>
      </c>
      <c r="AN141" s="4">
        <v>46209.67560185185</v>
      </c>
      <c r="AO141" s="95" t="s">
        <v>11317</v>
      </c>
      <c r="AP141" s="95" t="s">
        <v>11317</v>
      </c>
      <c r="AQ141" s="95" t="s">
        <v>11317</v>
      </c>
      <c r="AR141" s="95" t="s">
        <v>11317</v>
      </c>
      <c r="AS141" s="95" t="s">
        <v>11317</v>
      </c>
      <c r="AT141" s="95" t="s">
        <v>11317</v>
      </c>
      <c r="AU141" s="96">
        <v>46209</v>
      </c>
      <c r="AV141" s="95" t="s">
        <v>1043</v>
      </c>
      <c r="AW141" s="4">
        <v>46209.687060185184</v>
      </c>
      <c r="AX141" s="95" t="s">
        <v>11317</v>
      </c>
      <c r="AY141" s="95" t="s">
        <v>11317</v>
      </c>
      <c r="AZ141" s="95" t="s">
        <v>11317</v>
      </c>
      <c r="BA141" s="96">
        <v>46209</v>
      </c>
      <c r="BB141" s="95" t="s">
        <v>1008</v>
      </c>
      <c r="BC141" s="4">
        <v>46209.689305555556</v>
      </c>
      <c r="BD141" s="96">
        <v>46209</v>
      </c>
      <c r="BE141" s="95" t="s">
        <v>1081</v>
      </c>
      <c r="BF141" s="4">
        <v>46209.733275462961</v>
      </c>
      <c r="BG141" s="95" t="s">
        <v>11317</v>
      </c>
      <c r="BH141" s="95" t="s">
        <v>11317</v>
      </c>
      <c r="BI141" s="95" t="s">
        <v>11317</v>
      </c>
      <c r="BJ141" s="68" t="s">
        <v>11317</v>
      </c>
      <c r="BK141" t="str">
        <f t="shared" si="2"/>
        <v>Jul</v>
      </c>
      <c r="BL141" t="str">
        <f>VLOOKUP(D141,Sheet1!$A$2:$B$221,2,0)</f>
        <v>East Zone</v>
      </c>
    </row>
    <row r="142" spans="1:64" x14ac:dyDescent="0.35">
      <c r="A142" t="str" cm="1">
        <f t="array" ref="A142:C142">VLOOKUP(D142,Sheet1!$A$2:$E$221,{3,4,5},0)</f>
        <v>Prabhat Kumar Giri</v>
      </c>
      <c r="B142" t="str">
        <v>FMF070847</v>
      </c>
      <c r="C142" t="str">
        <v>Raja Kumar</v>
      </c>
      <c r="D142" s="94" t="s">
        <v>717</v>
      </c>
      <c r="E142" s="95">
        <v>275</v>
      </c>
      <c r="F142" s="95" t="s">
        <v>2537</v>
      </c>
      <c r="G142" s="95">
        <v>88757</v>
      </c>
      <c r="H142" s="95" t="s">
        <v>2538</v>
      </c>
      <c r="I142" s="95" t="s">
        <v>2539</v>
      </c>
      <c r="J142" s="95" t="s">
        <v>1568</v>
      </c>
      <c r="K142" s="95" t="s">
        <v>2540</v>
      </c>
      <c r="L142" s="95">
        <v>90000</v>
      </c>
      <c r="M142" s="95" t="s">
        <v>1032</v>
      </c>
      <c r="N142" s="95" t="s">
        <v>1033</v>
      </c>
      <c r="O142" s="95" t="s">
        <v>2541</v>
      </c>
      <c r="P142" s="95">
        <v>7767447178</v>
      </c>
      <c r="Q142" s="14" t="s">
        <v>13394</v>
      </c>
      <c r="T142" s="96">
        <v>46205</v>
      </c>
      <c r="U142" s="95" t="s">
        <v>1087</v>
      </c>
      <c r="V142" s="4">
        <v>46205.467222222222</v>
      </c>
      <c r="W142" s="96">
        <v>46205</v>
      </c>
      <c r="X142" s="95" t="s">
        <v>1087</v>
      </c>
      <c r="Y142" s="4">
        <v>46205.468599537038</v>
      </c>
      <c r="Z142" s="96">
        <v>46205</v>
      </c>
      <c r="AA142" s="95" t="s">
        <v>2384</v>
      </c>
      <c r="AB142" s="4">
        <v>46205.476203703707</v>
      </c>
      <c r="AC142" s="96">
        <v>46205</v>
      </c>
      <c r="AD142" s="95" t="s">
        <v>2385</v>
      </c>
      <c r="AE142" s="4">
        <v>46205.481747685182</v>
      </c>
      <c r="AF142" s="96"/>
      <c r="AG142" s="95" t="s">
        <v>11317</v>
      </c>
      <c r="AH142" s="4"/>
      <c r="AI142" s="96">
        <v>46205</v>
      </c>
      <c r="AJ142" s="95" t="s">
        <v>942</v>
      </c>
      <c r="AK142" s="4">
        <v>46205.489722222221</v>
      </c>
      <c r="AL142" s="96">
        <v>46205</v>
      </c>
      <c r="AM142" s="95" t="s">
        <v>942</v>
      </c>
      <c r="AN142" s="4">
        <v>46205.491111111114</v>
      </c>
      <c r="AO142" s="95" t="s">
        <v>11317</v>
      </c>
      <c r="AP142" s="95" t="s">
        <v>11317</v>
      </c>
      <c r="AQ142" s="95" t="s">
        <v>11317</v>
      </c>
      <c r="AR142" s="95" t="s">
        <v>11317</v>
      </c>
      <c r="AS142" s="95" t="s">
        <v>11317</v>
      </c>
      <c r="AT142" s="95" t="s">
        <v>11317</v>
      </c>
      <c r="AU142" s="96">
        <v>46205</v>
      </c>
      <c r="AV142" s="95" t="s">
        <v>942</v>
      </c>
      <c r="AW142" s="4">
        <v>46205.516701388886</v>
      </c>
      <c r="AX142" s="95" t="s">
        <v>11317</v>
      </c>
      <c r="AY142" s="95" t="s">
        <v>11317</v>
      </c>
      <c r="AZ142" s="95" t="s">
        <v>11317</v>
      </c>
      <c r="BA142" s="96">
        <v>46205</v>
      </c>
      <c r="BB142" s="95" t="s">
        <v>957</v>
      </c>
      <c r="BC142" s="4">
        <v>46205.542442129627</v>
      </c>
      <c r="BD142" s="96">
        <v>46205</v>
      </c>
      <c r="BE142" s="95" t="s">
        <v>1088</v>
      </c>
      <c r="BF142" s="4">
        <v>46205.656087962961</v>
      </c>
      <c r="BG142" s="95" t="s">
        <v>11317</v>
      </c>
      <c r="BH142" s="95" t="s">
        <v>11317</v>
      </c>
      <c r="BI142" s="95" t="s">
        <v>11317</v>
      </c>
      <c r="BJ142" s="68" t="s">
        <v>11317</v>
      </c>
      <c r="BK142" t="str">
        <f t="shared" si="2"/>
        <v>Jul</v>
      </c>
      <c r="BL142" t="str">
        <f>VLOOKUP(D142,Sheet1!$A$2:$B$221,2,0)</f>
        <v>East Zone</v>
      </c>
    </row>
    <row r="143" spans="1:64" x14ac:dyDescent="0.35">
      <c r="A143" t="str" cm="1">
        <f t="array" ref="A143:C143">VLOOKUP(D143,Sheet1!$A$2:$E$221,{3,4,5},0)</f>
        <v>Prabhat Kumar Giri</v>
      </c>
      <c r="B143" t="str">
        <v>FMF070847</v>
      </c>
      <c r="C143" t="str">
        <v>Raja Kumar</v>
      </c>
      <c r="D143" s="94" t="s">
        <v>717</v>
      </c>
      <c r="E143" s="95">
        <v>275</v>
      </c>
      <c r="F143" s="95" t="s">
        <v>2542</v>
      </c>
      <c r="G143" s="95">
        <v>89669</v>
      </c>
      <c r="H143" s="95" t="s">
        <v>1734</v>
      </c>
      <c r="I143" s="95" t="s">
        <v>1735</v>
      </c>
      <c r="J143" s="95" t="s">
        <v>1568</v>
      </c>
      <c r="K143" s="95" t="s">
        <v>11373</v>
      </c>
      <c r="L143" s="95">
        <v>50000</v>
      </c>
      <c r="M143" s="95" t="s">
        <v>1034</v>
      </c>
      <c r="N143" s="95" t="s">
        <v>1035</v>
      </c>
      <c r="O143" s="95" t="s">
        <v>11374</v>
      </c>
      <c r="P143" s="95">
        <v>9377018252</v>
      </c>
      <c r="Q143" s="14" t="s">
        <v>13394</v>
      </c>
      <c r="T143" s="96">
        <v>46210</v>
      </c>
      <c r="U143" s="95" t="s">
        <v>1087</v>
      </c>
      <c r="V143" s="4">
        <v>46210.540949074071</v>
      </c>
      <c r="W143" s="96">
        <v>46210</v>
      </c>
      <c r="X143" s="95" t="s">
        <v>1087</v>
      </c>
      <c r="Y143" s="4">
        <v>46210.564733796295</v>
      </c>
      <c r="Z143" s="96">
        <v>46210</v>
      </c>
      <c r="AA143" s="95" t="s">
        <v>2384</v>
      </c>
      <c r="AB143" s="4">
        <v>46210.590682870374</v>
      </c>
      <c r="AC143" s="96">
        <v>46210</v>
      </c>
      <c r="AD143" s="95" t="s">
        <v>2385</v>
      </c>
      <c r="AE143" s="4">
        <v>46210.599861111114</v>
      </c>
      <c r="AF143" s="96"/>
      <c r="AG143" s="95" t="s">
        <v>11317</v>
      </c>
      <c r="AH143" s="4"/>
      <c r="AI143" s="96">
        <v>46210</v>
      </c>
      <c r="AJ143" s="95" t="s">
        <v>937</v>
      </c>
      <c r="AK143" s="4">
        <v>46210.646851851852</v>
      </c>
      <c r="AL143" s="96">
        <v>46210</v>
      </c>
      <c r="AM143" s="95" t="s">
        <v>937</v>
      </c>
      <c r="AN143" s="4">
        <v>46210.646898148145</v>
      </c>
      <c r="AO143" s="95" t="s">
        <v>11317</v>
      </c>
      <c r="AP143" s="95" t="s">
        <v>11317</v>
      </c>
      <c r="AQ143" s="95" t="s">
        <v>11317</v>
      </c>
      <c r="AR143" s="95" t="s">
        <v>11317</v>
      </c>
      <c r="AS143" s="95" t="s">
        <v>11317</v>
      </c>
      <c r="AT143" s="95" t="s">
        <v>11317</v>
      </c>
      <c r="AU143" s="96">
        <v>46210</v>
      </c>
      <c r="AV143" s="95" t="s">
        <v>937</v>
      </c>
      <c r="AW143" s="4">
        <v>46210.654085648152</v>
      </c>
      <c r="AX143" s="95" t="s">
        <v>11317</v>
      </c>
      <c r="AY143" s="95" t="s">
        <v>11317</v>
      </c>
      <c r="AZ143" s="95" t="s">
        <v>11317</v>
      </c>
      <c r="BA143" s="96">
        <v>46210</v>
      </c>
      <c r="BB143" s="95" t="s">
        <v>957</v>
      </c>
      <c r="BC143" s="4">
        <v>46210.678344907406</v>
      </c>
      <c r="BD143" s="96">
        <v>46210</v>
      </c>
      <c r="BE143" s="95" t="s">
        <v>1088</v>
      </c>
      <c r="BF143" s="4">
        <v>46210.792488425926</v>
      </c>
      <c r="BG143" s="95" t="s">
        <v>11317</v>
      </c>
      <c r="BH143" s="95" t="s">
        <v>11317</v>
      </c>
      <c r="BI143" s="95" t="s">
        <v>11317</v>
      </c>
      <c r="BJ143" s="68" t="s">
        <v>11317</v>
      </c>
      <c r="BK143" t="str">
        <f t="shared" si="2"/>
        <v>Jul</v>
      </c>
      <c r="BL143" t="str">
        <f>VLOOKUP(D143,Sheet1!$A$2:$B$221,2,0)</f>
        <v>East Zone</v>
      </c>
    </row>
    <row r="144" spans="1:64" x14ac:dyDescent="0.35">
      <c r="A144" t="str" cm="1">
        <f t="array" ref="A144:C144">VLOOKUP(D144,Sheet1!$A$2:$E$221,{3,4,5},0)</f>
        <v>Prabhat Kumar Giri</v>
      </c>
      <c r="B144" t="str">
        <v>FMF070847</v>
      </c>
      <c r="C144" t="str">
        <v>Raja Kumar</v>
      </c>
      <c r="D144" s="94" t="s">
        <v>717</v>
      </c>
      <c r="E144" s="95">
        <v>275</v>
      </c>
      <c r="F144" s="95" t="s">
        <v>2542</v>
      </c>
      <c r="G144" s="95">
        <v>89669</v>
      </c>
      <c r="H144" s="95" t="s">
        <v>1734</v>
      </c>
      <c r="I144" s="95" t="s">
        <v>1735</v>
      </c>
      <c r="J144" s="95" t="s">
        <v>1568</v>
      </c>
      <c r="K144" s="95" t="s">
        <v>2543</v>
      </c>
      <c r="L144" s="95">
        <v>90000</v>
      </c>
      <c r="M144" s="95" t="s">
        <v>1378</v>
      </c>
      <c r="N144" s="95" t="s">
        <v>1379</v>
      </c>
      <c r="O144" s="95" t="s">
        <v>2544</v>
      </c>
      <c r="P144" s="95">
        <v>4134711560</v>
      </c>
      <c r="Q144" s="14" t="s">
        <v>13394</v>
      </c>
      <c r="T144" s="96">
        <v>46205</v>
      </c>
      <c r="U144" s="95" t="s">
        <v>1087</v>
      </c>
      <c r="V144" s="4">
        <v>46205.586215277777</v>
      </c>
      <c r="W144" s="96">
        <v>46205</v>
      </c>
      <c r="X144" s="95" t="s">
        <v>1087</v>
      </c>
      <c r="Y144" s="4">
        <v>46205.586793981478</v>
      </c>
      <c r="Z144" s="96">
        <v>46205</v>
      </c>
      <c r="AA144" s="95" t="s">
        <v>2384</v>
      </c>
      <c r="AB144" s="4">
        <v>46205.588229166664</v>
      </c>
      <c r="AC144" s="96">
        <v>46205</v>
      </c>
      <c r="AD144" s="95" t="s">
        <v>2385</v>
      </c>
      <c r="AE144" s="4">
        <v>46205.599537037036</v>
      </c>
      <c r="AF144" s="96"/>
      <c r="AG144" s="95" t="s">
        <v>11317</v>
      </c>
      <c r="AH144" s="4"/>
      <c r="AI144" s="96">
        <v>46205</v>
      </c>
      <c r="AJ144" s="95" t="s">
        <v>972</v>
      </c>
      <c r="AK144" s="4">
        <v>46205.614155092589</v>
      </c>
      <c r="AL144" s="96">
        <v>46205</v>
      </c>
      <c r="AM144" s="95" t="s">
        <v>972</v>
      </c>
      <c r="AN144" s="4">
        <v>46205.615555555552</v>
      </c>
      <c r="AO144" s="95" t="s">
        <v>11317</v>
      </c>
      <c r="AP144" s="95" t="s">
        <v>11317</v>
      </c>
      <c r="AQ144" s="95" t="s">
        <v>11317</v>
      </c>
      <c r="AR144" s="95" t="s">
        <v>11317</v>
      </c>
      <c r="AS144" s="95" t="s">
        <v>11317</v>
      </c>
      <c r="AT144" s="95" t="s">
        <v>11317</v>
      </c>
      <c r="AU144" s="96">
        <v>46205</v>
      </c>
      <c r="AV144" s="95" t="s">
        <v>972</v>
      </c>
      <c r="AW144" s="4">
        <v>46205.621041666665</v>
      </c>
      <c r="AX144" s="95" t="s">
        <v>11317</v>
      </c>
      <c r="AY144" s="95" t="s">
        <v>11317</v>
      </c>
      <c r="AZ144" s="95" t="s">
        <v>11317</v>
      </c>
      <c r="BA144" s="96">
        <v>46205</v>
      </c>
      <c r="BB144" s="95" t="s">
        <v>944</v>
      </c>
      <c r="BC144" s="4">
        <v>46205.644953703704</v>
      </c>
      <c r="BD144" s="96">
        <v>46205</v>
      </c>
      <c r="BE144" s="95" t="s">
        <v>1088</v>
      </c>
      <c r="BF144" s="4">
        <v>46205.671840277777</v>
      </c>
      <c r="BG144" s="95" t="s">
        <v>11317</v>
      </c>
      <c r="BH144" s="95" t="s">
        <v>11317</v>
      </c>
      <c r="BI144" s="95" t="s">
        <v>11317</v>
      </c>
      <c r="BJ144" s="68" t="s">
        <v>11317</v>
      </c>
      <c r="BK144" t="str">
        <f t="shared" si="2"/>
        <v>Jul</v>
      </c>
      <c r="BL144" t="str">
        <f>VLOOKUP(D144,Sheet1!$A$2:$B$221,2,0)</f>
        <v>East Zone</v>
      </c>
    </row>
    <row r="145" spans="1:64" x14ac:dyDescent="0.35">
      <c r="A145" t="str" cm="1">
        <f t="array" ref="A145:C145">VLOOKUP(D145,Sheet1!$A$2:$E$221,{3,4,5},0)</f>
        <v>Prabhat Kumar Giri</v>
      </c>
      <c r="B145" t="str">
        <v>FMF070847</v>
      </c>
      <c r="C145" t="str">
        <v>Raja Kumar</v>
      </c>
      <c r="D145" s="94" t="s">
        <v>717</v>
      </c>
      <c r="E145" s="95">
        <v>275</v>
      </c>
      <c r="F145" s="95" t="s">
        <v>2545</v>
      </c>
      <c r="G145" s="95">
        <v>94994</v>
      </c>
      <c r="H145" s="95" t="s">
        <v>1089</v>
      </c>
      <c r="I145" s="95" t="s">
        <v>1090</v>
      </c>
      <c r="J145" s="95" t="s">
        <v>1568</v>
      </c>
      <c r="K145" s="95" t="s">
        <v>2546</v>
      </c>
      <c r="L145" s="95">
        <v>60000</v>
      </c>
      <c r="M145" s="95" t="s">
        <v>1038</v>
      </c>
      <c r="N145" s="95" t="s">
        <v>1039</v>
      </c>
      <c r="O145" s="95" t="s">
        <v>968</v>
      </c>
      <c r="P145" s="95">
        <v>7286103300</v>
      </c>
      <c r="Q145" s="14" t="s">
        <v>13394</v>
      </c>
      <c r="T145" s="96">
        <v>46205</v>
      </c>
      <c r="U145" s="95" t="s">
        <v>1087</v>
      </c>
      <c r="V145" s="4">
        <v>46205.692048611112</v>
      </c>
      <c r="W145" s="96">
        <v>46205</v>
      </c>
      <c r="X145" s="95" t="s">
        <v>1087</v>
      </c>
      <c r="Y145" s="4">
        <v>46205.694224537037</v>
      </c>
      <c r="Z145" s="96">
        <v>46205</v>
      </c>
      <c r="AA145" s="95" t="s">
        <v>2384</v>
      </c>
      <c r="AB145" s="4">
        <v>46205.703530092593</v>
      </c>
      <c r="AC145" s="96">
        <v>46205</v>
      </c>
      <c r="AD145" s="95" t="s">
        <v>2385</v>
      </c>
      <c r="AE145" s="4">
        <v>46205.713333333333</v>
      </c>
      <c r="AF145" s="96"/>
      <c r="AG145" s="95" t="s">
        <v>11317</v>
      </c>
      <c r="AH145" s="4"/>
      <c r="AI145" s="96">
        <v>46205</v>
      </c>
      <c r="AJ145" s="95" t="s">
        <v>943</v>
      </c>
      <c r="AK145" s="4">
        <v>46205.775995370372</v>
      </c>
      <c r="AL145" s="96">
        <v>46205</v>
      </c>
      <c r="AM145" s="95" t="s">
        <v>943</v>
      </c>
      <c r="AN145" s="4">
        <v>46205.776099537034</v>
      </c>
      <c r="AO145" s="95" t="s">
        <v>11317</v>
      </c>
      <c r="AP145" s="95" t="s">
        <v>11317</v>
      </c>
      <c r="AQ145" s="95" t="s">
        <v>11317</v>
      </c>
      <c r="AR145" s="95" t="s">
        <v>11317</v>
      </c>
      <c r="AS145" s="95" t="s">
        <v>11317</v>
      </c>
      <c r="AT145" s="95" t="s">
        <v>11317</v>
      </c>
      <c r="AU145" s="96">
        <v>46205</v>
      </c>
      <c r="AV145" s="95" t="s">
        <v>943</v>
      </c>
      <c r="AW145" s="4">
        <v>46205.783761574072</v>
      </c>
      <c r="AX145" s="95" t="s">
        <v>11317</v>
      </c>
      <c r="AY145" s="95" t="s">
        <v>11317</v>
      </c>
      <c r="AZ145" s="95" t="s">
        <v>11317</v>
      </c>
      <c r="BA145" s="96">
        <v>46205</v>
      </c>
      <c r="BB145" s="95" t="s">
        <v>944</v>
      </c>
      <c r="BC145" s="4">
        <v>46205.803888888891</v>
      </c>
      <c r="BD145" s="96">
        <v>46205</v>
      </c>
      <c r="BE145" s="95" t="s">
        <v>1088</v>
      </c>
      <c r="BF145" s="4">
        <v>46205.841412037036</v>
      </c>
      <c r="BG145" s="95" t="s">
        <v>11317</v>
      </c>
      <c r="BH145" s="95" t="s">
        <v>11317</v>
      </c>
      <c r="BI145" s="95" t="s">
        <v>11317</v>
      </c>
      <c r="BJ145" s="68" t="s">
        <v>11317</v>
      </c>
      <c r="BK145" t="str">
        <f t="shared" si="2"/>
        <v>Jul</v>
      </c>
      <c r="BL145" t="str">
        <f>VLOOKUP(D145,Sheet1!$A$2:$B$221,2,0)</f>
        <v>East Zone</v>
      </c>
    </row>
    <row r="146" spans="1:64" x14ac:dyDescent="0.35">
      <c r="A146" t="str" cm="1">
        <f t="array" ref="A146:C146">VLOOKUP(D146,Sheet1!$A$2:$E$221,{3,4,5},0)</f>
        <v>Prabhat Kumar Giri</v>
      </c>
      <c r="B146" t="str">
        <v>FMF070847</v>
      </c>
      <c r="C146" t="str">
        <v>Raja Kumar</v>
      </c>
      <c r="D146" s="94" t="s">
        <v>717</v>
      </c>
      <c r="E146" s="95">
        <v>275</v>
      </c>
      <c r="F146" s="95" t="s">
        <v>2547</v>
      </c>
      <c r="G146" s="95">
        <v>96992</v>
      </c>
      <c r="H146" s="95" t="s">
        <v>2548</v>
      </c>
      <c r="I146" s="95" t="s">
        <v>2549</v>
      </c>
      <c r="J146" s="95" t="s">
        <v>1568</v>
      </c>
      <c r="K146" s="95" t="s">
        <v>2550</v>
      </c>
      <c r="L146" s="95">
        <v>50000</v>
      </c>
      <c r="M146" s="95" t="s">
        <v>1034</v>
      </c>
      <c r="N146" s="95" t="s">
        <v>1035</v>
      </c>
      <c r="O146" s="95" t="s">
        <v>2551</v>
      </c>
      <c r="P146" s="95">
        <v>5369560081</v>
      </c>
      <c r="Q146" s="14" t="s">
        <v>13394</v>
      </c>
      <c r="T146" s="96">
        <v>46204</v>
      </c>
      <c r="U146" s="95" t="s">
        <v>1087</v>
      </c>
      <c r="V146" s="4">
        <v>46204.633831018517</v>
      </c>
      <c r="W146" s="96">
        <v>46205</v>
      </c>
      <c r="X146" s="95" t="s">
        <v>1087</v>
      </c>
      <c r="Y146" s="4">
        <v>46205.498738425929</v>
      </c>
      <c r="Z146" s="96">
        <v>46205</v>
      </c>
      <c r="AA146" s="95" t="s">
        <v>2384</v>
      </c>
      <c r="AB146" s="4">
        <v>46205.500798611109</v>
      </c>
      <c r="AC146" s="96">
        <v>46205</v>
      </c>
      <c r="AD146" s="95" t="s">
        <v>2385</v>
      </c>
      <c r="AE146" s="4">
        <v>46205.514837962961</v>
      </c>
      <c r="AF146" s="96"/>
      <c r="AG146" s="95" t="s">
        <v>11317</v>
      </c>
      <c r="AH146" s="4"/>
      <c r="AI146" s="96">
        <v>46205</v>
      </c>
      <c r="AJ146" s="95" t="s">
        <v>1028</v>
      </c>
      <c r="AK146" s="4">
        <v>46205.576886574076</v>
      </c>
      <c r="AL146" s="96">
        <v>46205</v>
      </c>
      <c r="AM146" s="95" t="s">
        <v>1028</v>
      </c>
      <c r="AN146" s="4">
        <v>46205.576956018522</v>
      </c>
      <c r="AO146" s="95" t="s">
        <v>11317</v>
      </c>
      <c r="AP146" s="95" t="s">
        <v>11317</v>
      </c>
      <c r="AQ146" s="95" t="s">
        <v>11317</v>
      </c>
      <c r="AR146" s="95" t="s">
        <v>11317</v>
      </c>
      <c r="AS146" s="95" t="s">
        <v>11317</v>
      </c>
      <c r="AT146" s="95" t="s">
        <v>11317</v>
      </c>
      <c r="AU146" s="96">
        <v>46205</v>
      </c>
      <c r="AV146" s="95" t="s">
        <v>1028</v>
      </c>
      <c r="AW146" s="4">
        <v>46205.584131944444</v>
      </c>
      <c r="AX146" s="95" t="s">
        <v>11317</v>
      </c>
      <c r="AY146" s="95" t="s">
        <v>11317</v>
      </c>
      <c r="AZ146" s="95" t="s">
        <v>11317</v>
      </c>
      <c r="BA146" s="96">
        <v>46205</v>
      </c>
      <c r="BB146" s="95" t="s">
        <v>944</v>
      </c>
      <c r="BC146" s="4">
        <v>46205.602673611109</v>
      </c>
      <c r="BD146" s="96">
        <v>46206</v>
      </c>
      <c r="BE146" s="95" t="s">
        <v>1088</v>
      </c>
      <c r="BF146" s="4">
        <v>46206.426296296297</v>
      </c>
      <c r="BG146" s="95" t="s">
        <v>11317</v>
      </c>
      <c r="BH146" s="95" t="s">
        <v>11317</v>
      </c>
      <c r="BI146" s="95" t="s">
        <v>11317</v>
      </c>
      <c r="BJ146" s="68" t="s">
        <v>11317</v>
      </c>
      <c r="BK146" t="str">
        <f t="shared" si="2"/>
        <v>Jul</v>
      </c>
      <c r="BL146" t="str">
        <f>VLOOKUP(D146,Sheet1!$A$2:$B$221,2,0)</f>
        <v>East Zone</v>
      </c>
    </row>
    <row r="147" spans="1:64" x14ac:dyDescent="0.35">
      <c r="A147" t="str" cm="1">
        <f t="array" ref="A147:C147">VLOOKUP(D147,Sheet1!$A$2:$E$221,{3,4,5},0)</f>
        <v>Prabhat Kumar Giri</v>
      </c>
      <c r="B147" t="str">
        <v>FMF070847</v>
      </c>
      <c r="C147" t="str">
        <v>Raja Kumar</v>
      </c>
      <c r="D147" s="94" t="s">
        <v>717</v>
      </c>
      <c r="E147" s="95">
        <v>275</v>
      </c>
      <c r="F147" s="95" t="s">
        <v>3224</v>
      </c>
      <c r="G147" s="95">
        <v>107247</v>
      </c>
      <c r="H147" s="95" t="s">
        <v>2538</v>
      </c>
      <c r="I147" s="95" t="s">
        <v>2539</v>
      </c>
      <c r="J147" s="95" t="s">
        <v>1568</v>
      </c>
      <c r="K147" s="95" t="s">
        <v>3225</v>
      </c>
      <c r="L147" s="95">
        <v>40000</v>
      </c>
      <c r="M147" s="95" t="s">
        <v>1105</v>
      </c>
      <c r="N147" s="95" t="s">
        <v>1106</v>
      </c>
      <c r="O147" s="95" t="s">
        <v>3226</v>
      </c>
      <c r="P147" s="95">
        <v>6988537846</v>
      </c>
      <c r="Q147" s="14" t="s">
        <v>13394</v>
      </c>
      <c r="T147" s="96">
        <v>46206</v>
      </c>
      <c r="U147" s="95" t="s">
        <v>1087</v>
      </c>
      <c r="V147" s="4">
        <v>46206.615173611113</v>
      </c>
      <c r="W147" s="96">
        <v>46206</v>
      </c>
      <c r="X147" s="95" t="s">
        <v>1087</v>
      </c>
      <c r="Y147" s="4">
        <v>46206.621874999997</v>
      </c>
      <c r="Z147" s="96">
        <v>46206</v>
      </c>
      <c r="AA147" s="95" t="s">
        <v>2384</v>
      </c>
      <c r="AB147" s="4">
        <v>46206.631979166668</v>
      </c>
      <c r="AC147" s="96">
        <v>46206</v>
      </c>
      <c r="AD147" s="95" t="s">
        <v>2385</v>
      </c>
      <c r="AE147" s="4">
        <v>46206.648217592592</v>
      </c>
      <c r="AF147" s="96">
        <v>46206</v>
      </c>
      <c r="AG147" s="95" t="s">
        <v>972</v>
      </c>
      <c r="AH147" s="4">
        <v>46206.68037037037</v>
      </c>
      <c r="AI147" s="96">
        <v>46206</v>
      </c>
      <c r="AJ147" s="95" t="s">
        <v>1028</v>
      </c>
      <c r="AK147" s="4">
        <v>46206.730104166665</v>
      </c>
      <c r="AL147" s="96">
        <v>46206</v>
      </c>
      <c r="AM147" s="95" t="s">
        <v>1028</v>
      </c>
      <c r="AN147" s="4">
        <v>46206.730173611111</v>
      </c>
      <c r="AO147" s="95" t="s">
        <v>11317</v>
      </c>
      <c r="AP147" s="95" t="s">
        <v>11317</v>
      </c>
      <c r="AQ147" s="95" t="s">
        <v>11317</v>
      </c>
      <c r="AR147" s="95" t="s">
        <v>11317</v>
      </c>
      <c r="AS147" s="95" t="s">
        <v>11317</v>
      </c>
      <c r="AT147" s="95" t="s">
        <v>11317</v>
      </c>
      <c r="AU147" s="96">
        <v>46206</v>
      </c>
      <c r="AV147" s="95" t="s">
        <v>1028</v>
      </c>
      <c r="AW147" s="4">
        <v>46206.736400462964</v>
      </c>
      <c r="AX147" s="95" t="s">
        <v>11317</v>
      </c>
      <c r="AY147" s="95" t="s">
        <v>11317</v>
      </c>
      <c r="AZ147" s="95" t="s">
        <v>11317</v>
      </c>
      <c r="BA147" s="96">
        <v>46206</v>
      </c>
      <c r="BB147" s="95" t="s">
        <v>938</v>
      </c>
      <c r="BC147" s="4">
        <v>46206.762291666666</v>
      </c>
      <c r="BD147" s="96"/>
      <c r="BE147" s="95" t="s">
        <v>11317</v>
      </c>
      <c r="BF147" s="4"/>
      <c r="BG147" s="95" t="s">
        <v>11317</v>
      </c>
      <c r="BH147" s="95" t="s">
        <v>11317</v>
      </c>
      <c r="BI147" s="95" t="s">
        <v>11317</v>
      </c>
      <c r="BJ147" s="68" t="s">
        <v>11317</v>
      </c>
      <c r="BK147" t="str">
        <f t="shared" si="2"/>
        <v>Jul</v>
      </c>
      <c r="BL147" t="str">
        <f>VLOOKUP(D147,Sheet1!$A$2:$B$221,2,0)</f>
        <v>East Zone</v>
      </c>
    </row>
    <row r="148" spans="1:64" x14ac:dyDescent="0.35">
      <c r="A148" t="str" cm="1">
        <f t="array" ref="A148:C148">VLOOKUP(D148,Sheet1!$A$2:$E$221,{3,4,5},0)</f>
        <v>Prabhat Kumar Giri</v>
      </c>
      <c r="B148" t="str">
        <v>FMF070847</v>
      </c>
      <c r="C148" t="str">
        <v>Raja Kumar</v>
      </c>
      <c r="D148" s="94" t="s">
        <v>717</v>
      </c>
      <c r="E148" s="95">
        <v>275</v>
      </c>
      <c r="F148" s="95" t="s">
        <v>9490</v>
      </c>
      <c r="G148" s="95">
        <v>115114</v>
      </c>
      <c r="H148" s="95" t="s">
        <v>1734</v>
      </c>
      <c r="I148" s="95" t="s">
        <v>1735</v>
      </c>
      <c r="J148" s="95" t="s">
        <v>1568</v>
      </c>
      <c r="K148" s="95" t="s">
        <v>9491</v>
      </c>
      <c r="L148" s="95">
        <v>40000</v>
      </c>
      <c r="M148" s="95" t="s">
        <v>9492</v>
      </c>
      <c r="N148" s="95" t="s">
        <v>9493</v>
      </c>
      <c r="O148" s="95" t="s">
        <v>9494</v>
      </c>
      <c r="P148" s="95">
        <v>7080222950</v>
      </c>
      <c r="Q148" s="14" t="s">
        <v>683</v>
      </c>
      <c r="R148" t="s">
        <v>13196</v>
      </c>
      <c r="S148" s="1">
        <v>46209</v>
      </c>
      <c r="T148" s="96">
        <v>46209</v>
      </c>
      <c r="U148" s="95" t="s">
        <v>1087</v>
      </c>
      <c r="V148" s="4">
        <v>46209.643935185188</v>
      </c>
      <c r="W148" s="96">
        <v>46209</v>
      </c>
      <c r="X148" s="95" t="s">
        <v>1087</v>
      </c>
      <c r="Y148" s="4">
        <v>46209.662233796298</v>
      </c>
      <c r="Z148" s="96">
        <v>46209</v>
      </c>
      <c r="AA148" s="95" t="s">
        <v>2384</v>
      </c>
      <c r="AB148" s="4">
        <v>46209.66746527778</v>
      </c>
      <c r="AC148" s="96">
        <v>46209</v>
      </c>
      <c r="AD148" s="95" t="s">
        <v>2385</v>
      </c>
      <c r="AE148" s="4">
        <v>46209.67690972222</v>
      </c>
      <c r="AF148" s="96">
        <v>46209</v>
      </c>
      <c r="AG148" s="95" t="s">
        <v>972</v>
      </c>
      <c r="AH148" s="4">
        <v>46209.701643518521</v>
      </c>
      <c r="AI148" s="96"/>
      <c r="AJ148" s="95" t="s">
        <v>11317</v>
      </c>
      <c r="AK148" s="4"/>
      <c r="AL148" s="96"/>
      <c r="AM148" s="95" t="s">
        <v>11317</v>
      </c>
      <c r="AN148" s="4"/>
      <c r="AO148" s="95" t="s">
        <v>11317</v>
      </c>
      <c r="AP148" s="95" t="s">
        <v>11317</v>
      </c>
      <c r="AQ148" s="95" t="s">
        <v>11317</v>
      </c>
      <c r="AR148" s="95" t="s">
        <v>11317</v>
      </c>
      <c r="AS148" s="95" t="s">
        <v>11317</v>
      </c>
      <c r="AT148" s="95" t="s">
        <v>11317</v>
      </c>
      <c r="AU148" s="96"/>
      <c r="AV148" s="95" t="s">
        <v>11317</v>
      </c>
      <c r="AW148" s="4"/>
      <c r="AX148" s="95" t="s">
        <v>11317</v>
      </c>
      <c r="AY148" s="95" t="s">
        <v>11317</v>
      </c>
      <c r="AZ148" s="95" t="s">
        <v>11317</v>
      </c>
      <c r="BA148" s="96"/>
      <c r="BB148" s="95" t="s">
        <v>11317</v>
      </c>
      <c r="BC148" s="4"/>
      <c r="BD148" s="96"/>
      <c r="BE148" s="95" t="s">
        <v>11317</v>
      </c>
      <c r="BF148" s="4"/>
      <c r="BG148" s="95" t="s">
        <v>11317</v>
      </c>
      <c r="BH148" s="95" t="s">
        <v>11317</v>
      </c>
      <c r="BI148" s="95" t="s">
        <v>11317</v>
      </c>
      <c r="BJ148" s="68" t="s">
        <v>11317</v>
      </c>
      <c r="BK148" t="str">
        <f t="shared" si="2"/>
        <v>Jul</v>
      </c>
      <c r="BL148" t="str">
        <f>VLOOKUP(D148,Sheet1!$A$2:$B$221,2,0)</f>
        <v>East Zone</v>
      </c>
    </row>
    <row r="149" spans="1:64" x14ac:dyDescent="0.35">
      <c r="A149" t="str" cm="1">
        <f t="array" ref="A149:C149">VLOOKUP(D149,Sheet1!$A$2:$E$221,{3,4,5},0)</f>
        <v>Prabhat Kumar Giri</v>
      </c>
      <c r="B149" t="str">
        <v>FMF070847</v>
      </c>
      <c r="C149" t="str">
        <v>Raja Kumar</v>
      </c>
      <c r="D149" s="94" t="s">
        <v>717</v>
      </c>
      <c r="E149" s="95">
        <v>275</v>
      </c>
      <c r="F149" s="95" t="s">
        <v>2552</v>
      </c>
      <c r="G149" s="95">
        <v>125387</v>
      </c>
      <c r="H149" s="95" t="s">
        <v>2538</v>
      </c>
      <c r="I149" s="95" t="s">
        <v>2539</v>
      </c>
      <c r="J149" s="95" t="s">
        <v>1568</v>
      </c>
      <c r="K149" s="95" t="s">
        <v>2553</v>
      </c>
      <c r="L149" s="95">
        <v>50000</v>
      </c>
      <c r="M149" s="95" t="s">
        <v>1034</v>
      </c>
      <c r="N149" s="95" t="s">
        <v>1035</v>
      </c>
      <c r="O149" s="95" t="s">
        <v>2554</v>
      </c>
      <c r="P149" s="95">
        <v>5822832479</v>
      </c>
      <c r="Q149" s="14" t="s">
        <v>13394</v>
      </c>
      <c r="T149" s="96">
        <v>46205</v>
      </c>
      <c r="U149" s="95" t="s">
        <v>1087</v>
      </c>
      <c r="V149" s="4">
        <v>46205.397453703707</v>
      </c>
      <c r="W149" s="96">
        <v>46205</v>
      </c>
      <c r="X149" s="95" t="s">
        <v>1087</v>
      </c>
      <c r="Y149" s="4">
        <v>46205.402824074074</v>
      </c>
      <c r="Z149" s="96">
        <v>46205</v>
      </c>
      <c r="AA149" s="95" t="s">
        <v>2384</v>
      </c>
      <c r="AB149" s="4">
        <v>46205.412314814814</v>
      </c>
      <c r="AC149" s="96">
        <v>46205</v>
      </c>
      <c r="AD149" s="95" t="s">
        <v>2385</v>
      </c>
      <c r="AE149" s="4">
        <v>46205.434988425928</v>
      </c>
      <c r="AF149" s="96"/>
      <c r="AG149" s="95" t="s">
        <v>11317</v>
      </c>
      <c r="AH149" s="4"/>
      <c r="AI149" s="96">
        <v>46205</v>
      </c>
      <c r="AJ149" s="95" t="s">
        <v>972</v>
      </c>
      <c r="AK149" s="4">
        <v>46205.451122685183</v>
      </c>
      <c r="AL149" s="96">
        <v>46205</v>
      </c>
      <c r="AM149" s="95" t="s">
        <v>972</v>
      </c>
      <c r="AN149" s="4">
        <v>46205.451307870368</v>
      </c>
      <c r="AO149" s="95" t="s">
        <v>11317</v>
      </c>
      <c r="AP149" s="95" t="s">
        <v>11317</v>
      </c>
      <c r="AQ149" s="95" t="s">
        <v>11317</v>
      </c>
      <c r="AR149" s="95" t="s">
        <v>11317</v>
      </c>
      <c r="AS149" s="95" t="s">
        <v>11317</v>
      </c>
      <c r="AT149" s="95" t="s">
        <v>11317</v>
      </c>
      <c r="AU149" s="96">
        <v>46205</v>
      </c>
      <c r="AV149" s="95" t="s">
        <v>972</v>
      </c>
      <c r="AW149" s="4">
        <v>46205.461539351854</v>
      </c>
      <c r="AX149" s="95" t="s">
        <v>11317</v>
      </c>
      <c r="AY149" s="95" t="s">
        <v>11317</v>
      </c>
      <c r="AZ149" s="95" t="s">
        <v>11317</v>
      </c>
      <c r="BA149" s="96">
        <v>46205</v>
      </c>
      <c r="BB149" s="95" t="s">
        <v>944</v>
      </c>
      <c r="BC149" s="4">
        <v>46205.476122685184</v>
      </c>
      <c r="BD149" s="96">
        <v>46205</v>
      </c>
      <c r="BE149" s="95" t="s">
        <v>1088</v>
      </c>
      <c r="BF149" s="4">
        <v>46205.747361111113</v>
      </c>
      <c r="BG149" s="95" t="s">
        <v>11317</v>
      </c>
      <c r="BH149" s="95" t="s">
        <v>11317</v>
      </c>
      <c r="BI149" s="95" t="s">
        <v>11317</v>
      </c>
      <c r="BJ149" s="68" t="s">
        <v>11317</v>
      </c>
      <c r="BK149" t="str">
        <f t="shared" si="2"/>
        <v>Jul</v>
      </c>
      <c r="BL149" t="str">
        <f>VLOOKUP(D149,Sheet1!$A$2:$B$221,2,0)</f>
        <v>East Zone</v>
      </c>
    </row>
    <row r="150" spans="1:64" x14ac:dyDescent="0.35">
      <c r="A150" t="str" cm="1">
        <f t="array" ref="A150:C150">VLOOKUP(D150,Sheet1!$A$2:$E$221,{3,4,5},0)</f>
        <v>Prabhat Kumar Giri</v>
      </c>
      <c r="B150" t="str">
        <v>FMF070847</v>
      </c>
      <c r="C150" t="str">
        <v>Raja Kumar</v>
      </c>
      <c r="D150" s="94" t="s">
        <v>717</v>
      </c>
      <c r="E150" s="95">
        <v>275</v>
      </c>
      <c r="F150" s="95" t="s">
        <v>2552</v>
      </c>
      <c r="G150" s="95">
        <v>125387</v>
      </c>
      <c r="H150" s="95" t="s">
        <v>2538</v>
      </c>
      <c r="I150" s="95" t="s">
        <v>2539</v>
      </c>
      <c r="J150" s="95" t="s">
        <v>1568</v>
      </c>
      <c r="K150" s="95" t="s">
        <v>2553</v>
      </c>
      <c r="L150" s="95">
        <v>60000</v>
      </c>
      <c r="M150" s="95" t="s">
        <v>1038</v>
      </c>
      <c r="N150" s="95" t="s">
        <v>1039</v>
      </c>
      <c r="O150" s="95" t="s">
        <v>2555</v>
      </c>
      <c r="P150" s="95">
        <v>1138326472</v>
      </c>
      <c r="Q150" s="14" t="s">
        <v>13394</v>
      </c>
      <c r="T150" s="96">
        <v>46205</v>
      </c>
      <c r="U150" s="95" t="s">
        <v>1087</v>
      </c>
      <c r="V150" s="4">
        <v>46205.397430555553</v>
      </c>
      <c r="W150" s="96">
        <v>46205</v>
      </c>
      <c r="X150" s="95" t="s">
        <v>1087</v>
      </c>
      <c r="Y150" s="4">
        <v>46205.402800925927</v>
      </c>
      <c r="Z150" s="96">
        <v>46205</v>
      </c>
      <c r="AA150" s="95" t="s">
        <v>2384</v>
      </c>
      <c r="AB150" s="4">
        <v>46205.412303240744</v>
      </c>
      <c r="AC150" s="96">
        <v>46205</v>
      </c>
      <c r="AD150" s="95" t="s">
        <v>2385</v>
      </c>
      <c r="AE150" s="4">
        <v>46205.434976851851</v>
      </c>
      <c r="AF150" s="96"/>
      <c r="AG150" s="95" t="s">
        <v>11317</v>
      </c>
      <c r="AH150" s="4"/>
      <c r="AI150" s="96">
        <v>46205</v>
      </c>
      <c r="AJ150" s="95" t="s">
        <v>1028</v>
      </c>
      <c r="AK150" s="4">
        <v>46205.70894675926</v>
      </c>
      <c r="AL150" s="96">
        <v>46205</v>
      </c>
      <c r="AM150" s="95" t="s">
        <v>1028</v>
      </c>
      <c r="AN150" s="4">
        <v>46205.708969907406</v>
      </c>
      <c r="AO150" s="95" t="s">
        <v>11317</v>
      </c>
      <c r="AP150" s="95" t="s">
        <v>11317</v>
      </c>
      <c r="AQ150" s="95" t="s">
        <v>11317</v>
      </c>
      <c r="AR150" s="95" t="s">
        <v>11317</v>
      </c>
      <c r="AS150" s="95" t="s">
        <v>11317</v>
      </c>
      <c r="AT150" s="95" t="s">
        <v>11317</v>
      </c>
      <c r="AU150" s="96">
        <v>46205</v>
      </c>
      <c r="AV150" s="95" t="s">
        <v>1028</v>
      </c>
      <c r="AW150" s="4">
        <v>46205.711562500001</v>
      </c>
      <c r="AX150" s="95" t="s">
        <v>11317</v>
      </c>
      <c r="AY150" s="95" t="s">
        <v>11317</v>
      </c>
      <c r="AZ150" s="95" t="s">
        <v>11317</v>
      </c>
      <c r="BA150" s="96">
        <v>46205</v>
      </c>
      <c r="BB150" s="95" t="s">
        <v>944</v>
      </c>
      <c r="BC150" s="4">
        <v>46205.720335648148</v>
      </c>
      <c r="BD150" s="96">
        <v>46205</v>
      </c>
      <c r="BE150" s="95" t="s">
        <v>1088</v>
      </c>
      <c r="BF150" s="4">
        <v>46205.747361111113</v>
      </c>
      <c r="BG150" s="95" t="s">
        <v>11317</v>
      </c>
      <c r="BH150" s="95" t="s">
        <v>11317</v>
      </c>
      <c r="BI150" s="95" t="s">
        <v>11317</v>
      </c>
      <c r="BJ150" s="68" t="s">
        <v>11317</v>
      </c>
      <c r="BK150" t="str">
        <f t="shared" si="2"/>
        <v>Jul</v>
      </c>
      <c r="BL150" t="str">
        <f>VLOOKUP(D150,Sheet1!$A$2:$B$221,2,0)</f>
        <v>East Zone</v>
      </c>
    </row>
    <row r="151" spans="1:64" x14ac:dyDescent="0.35">
      <c r="A151" t="str" cm="1">
        <f t="array" ref="A151:C151">VLOOKUP(D151,Sheet1!$A$2:$E$221,{3,4,5},0)</f>
        <v>Prabhat Kumar Giri</v>
      </c>
      <c r="B151" t="str">
        <v>FMF070847</v>
      </c>
      <c r="C151" t="str">
        <v>Raja Kumar</v>
      </c>
      <c r="D151" s="94" t="s">
        <v>717</v>
      </c>
      <c r="E151" s="95">
        <v>275</v>
      </c>
      <c r="F151" s="95" t="s">
        <v>11375</v>
      </c>
      <c r="G151" s="95">
        <v>237660</v>
      </c>
      <c r="H151" s="95" t="s">
        <v>1734</v>
      </c>
      <c r="I151" s="95" t="s">
        <v>1735</v>
      </c>
      <c r="J151" s="95" t="s">
        <v>1568</v>
      </c>
      <c r="K151" s="95" t="s">
        <v>11376</v>
      </c>
      <c r="L151" s="95">
        <v>90000</v>
      </c>
      <c r="M151" s="95" t="s">
        <v>1378</v>
      </c>
      <c r="N151" s="95" t="s">
        <v>1379</v>
      </c>
      <c r="O151" s="95" t="s">
        <v>11377</v>
      </c>
      <c r="P151" s="95">
        <v>9252788682</v>
      </c>
      <c r="Q151" s="14" t="s">
        <v>13394</v>
      </c>
      <c r="T151" s="96">
        <v>46210</v>
      </c>
      <c r="U151" s="95" t="s">
        <v>1087</v>
      </c>
      <c r="V151" s="4">
        <v>46210.420358796298</v>
      </c>
      <c r="W151" s="96">
        <v>46210</v>
      </c>
      <c r="X151" s="95" t="s">
        <v>1087</v>
      </c>
      <c r="Y151" s="4">
        <v>46210.461655092593</v>
      </c>
      <c r="Z151" s="96">
        <v>46210</v>
      </c>
      <c r="AA151" s="95" t="s">
        <v>2384</v>
      </c>
      <c r="AB151" s="4">
        <v>46210.46769675926</v>
      </c>
      <c r="AC151" s="96">
        <v>46210</v>
      </c>
      <c r="AD151" s="95" t="s">
        <v>2385</v>
      </c>
      <c r="AE151" s="4">
        <v>46210.491562499999</v>
      </c>
      <c r="AF151" s="96"/>
      <c r="AG151" s="95" t="s">
        <v>11317</v>
      </c>
      <c r="AH151" s="4"/>
      <c r="AI151" s="96">
        <v>46210</v>
      </c>
      <c r="AJ151" s="95" t="s">
        <v>942</v>
      </c>
      <c r="AK151" s="4">
        <v>46210.527060185188</v>
      </c>
      <c r="AL151" s="96">
        <v>46210</v>
      </c>
      <c r="AM151" s="95" t="s">
        <v>942</v>
      </c>
      <c r="AN151" s="4">
        <v>46210.530451388891</v>
      </c>
      <c r="AO151" s="95" t="s">
        <v>11317</v>
      </c>
      <c r="AP151" s="95" t="s">
        <v>11317</v>
      </c>
      <c r="AQ151" s="95" t="s">
        <v>11317</v>
      </c>
      <c r="AR151" s="95" t="s">
        <v>11317</v>
      </c>
      <c r="AS151" s="95" t="s">
        <v>11317</v>
      </c>
      <c r="AT151" s="95" t="s">
        <v>11317</v>
      </c>
      <c r="AU151" s="96">
        <v>46210</v>
      </c>
      <c r="AV151" s="95" t="s">
        <v>942</v>
      </c>
      <c r="AW151" s="4">
        <v>46210.53534722222</v>
      </c>
      <c r="AX151" s="95" t="s">
        <v>11317</v>
      </c>
      <c r="AY151" s="95" t="s">
        <v>11317</v>
      </c>
      <c r="AZ151" s="95" t="s">
        <v>11317</v>
      </c>
      <c r="BA151" s="96">
        <v>46210</v>
      </c>
      <c r="BB151" s="95" t="s">
        <v>957</v>
      </c>
      <c r="BC151" s="4">
        <v>46210.545787037037</v>
      </c>
      <c r="BD151" s="96">
        <v>46210</v>
      </c>
      <c r="BE151" s="95" t="s">
        <v>1088</v>
      </c>
      <c r="BF151" s="4">
        <v>46210.713912037034</v>
      </c>
      <c r="BG151" s="95" t="s">
        <v>11317</v>
      </c>
      <c r="BH151" s="95" t="s">
        <v>11317</v>
      </c>
      <c r="BI151" s="95" t="s">
        <v>11317</v>
      </c>
      <c r="BJ151" s="68" t="s">
        <v>11317</v>
      </c>
      <c r="BK151" t="str">
        <f t="shared" si="2"/>
        <v>Jul</v>
      </c>
      <c r="BL151" t="str">
        <f>VLOOKUP(D151,Sheet1!$A$2:$B$221,2,0)</f>
        <v>East Zone</v>
      </c>
    </row>
    <row r="152" spans="1:64" x14ac:dyDescent="0.35">
      <c r="A152" t="str" cm="1">
        <f t="array" ref="A152:C152">VLOOKUP(D152,Sheet1!$A$2:$E$221,{3,4,5},0)</f>
        <v>Prabhat Kumar Giri</v>
      </c>
      <c r="B152" t="str">
        <v>FMF070847</v>
      </c>
      <c r="C152" t="str">
        <v>Raja Kumar</v>
      </c>
      <c r="D152" s="94" t="s">
        <v>717</v>
      </c>
      <c r="E152" s="95">
        <v>275</v>
      </c>
      <c r="F152" s="95" t="s">
        <v>11375</v>
      </c>
      <c r="G152" s="95">
        <v>237660</v>
      </c>
      <c r="H152" s="95" t="s">
        <v>1734</v>
      </c>
      <c r="I152" s="95" t="s">
        <v>1735</v>
      </c>
      <c r="J152" s="95" t="s">
        <v>1568</v>
      </c>
      <c r="K152" s="95" t="s">
        <v>11376</v>
      </c>
      <c r="L152" s="95">
        <v>90000</v>
      </c>
      <c r="M152" s="95" t="s">
        <v>1378</v>
      </c>
      <c r="N152" s="95" t="s">
        <v>1379</v>
      </c>
      <c r="O152" s="95" t="s">
        <v>11378</v>
      </c>
      <c r="P152" s="95">
        <v>7333091550</v>
      </c>
      <c r="Q152" s="14" t="s">
        <v>13394</v>
      </c>
      <c r="T152" s="96">
        <v>46210</v>
      </c>
      <c r="U152" s="95" t="s">
        <v>1087</v>
      </c>
      <c r="V152" s="4">
        <v>46210.420324074075</v>
      </c>
      <c r="W152" s="96">
        <v>46210</v>
      </c>
      <c r="X152" s="95" t="s">
        <v>1087</v>
      </c>
      <c r="Y152" s="4">
        <v>46210.46162037037</v>
      </c>
      <c r="Z152" s="96">
        <v>46210</v>
      </c>
      <c r="AA152" s="95" t="s">
        <v>2384</v>
      </c>
      <c r="AB152" s="4">
        <v>46210.46769675926</v>
      </c>
      <c r="AC152" s="96">
        <v>46210</v>
      </c>
      <c r="AD152" s="95" t="s">
        <v>2385</v>
      </c>
      <c r="AE152" s="4">
        <v>46210.491550925923</v>
      </c>
      <c r="AF152" s="96"/>
      <c r="AG152" s="95" t="s">
        <v>11317</v>
      </c>
      <c r="AH152" s="4"/>
      <c r="AI152" s="96">
        <v>46210</v>
      </c>
      <c r="AJ152" s="95" t="s">
        <v>942</v>
      </c>
      <c r="AK152" s="4">
        <v>46210.527048611111</v>
      </c>
      <c r="AL152" s="96">
        <v>46210</v>
      </c>
      <c r="AM152" s="95" t="s">
        <v>942</v>
      </c>
      <c r="AN152" s="4">
        <v>46210.530439814815</v>
      </c>
      <c r="AO152" s="95" t="s">
        <v>11317</v>
      </c>
      <c r="AP152" s="95" t="s">
        <v>11317</v>
      </c>
      <c r="AQ152" s="95" t="s">
        <v>11317</v>
      </c>
      <c r="AR152" s="95" t="s">
        <v>11317</v>
      </c>
      <c r="AS152" s="95" t="s">
        <v>11317</v>
      </c>
      <c r="AT152" s="95" t="s">
        <v>11317</v>
      </c>
      <c r="AU152" s="96">
        <v>46210</v>
      </c>
      <c r="AV152" s="95" t="s">
        <v>942</v>
      </c>
      <c r="AW152" s="4">
        <v>46210.53533564815</v>
      </c>
      <c r="AX152" s="95" t="s">
        <v>11317</v>
      </c>
      <c r="AY152" s="95" t="s">
        <v>11317</v>
      </c>
      <c r="AZ152" s="95" t="s">
        <v>11317</v>
      </c>
      <c r="BA152" s="96">
        <v>46210</v>
      </c>
      <c r="BB152" s="95" t="s">
        <v>957</v>
      </c>
      <c r="BC152" s="4">
        <v>46210.545787037037</v>
      </c>
      <c r="BD152" s="96">
        <v>46210</v>
      </c>
      <c r="BE152" s="95" t="s">
        <v>1088</v>
      </c>
      <c r="BF152" s="4">
        <v>46210.713912037034</v>
      </c>
      <c r="BG152" s="95" t="s">
        <v>11317</v>
      </c>
      <c r="BH152" s="95" t="s">
        <v>11317</v>
      </c>
      <c r="BI152" s="95" t="s">
        <v>11317</v>
      </c>
      <c r="BJ152" s="68" t="s">
        <v>11317</v>
      </c>
      <c r="BK152" t="str">
        <f t="shared" si="2"/>
        <v>Jul</v>
      </c>
      <c r="BL152" t="str">
        <f>VLOOKUP(D152,Sheet1!$A$2:$B$221,2,0)</f>
        <v>East Zone</v>
      </c>
    </row>
    <row r="153" spans="1:64" x14ac:dyDescent="0.35">
      <c r="A153" t="str" cm="1">
        <f t="array" ref="A153:C153">VLOOKUP(D153,Sheet1!$A$2:$E$221,{3,4,5},0)</f>
        <v>Prabhat Kumar Giri</v>
      </c>
      <c r="B153" t="str">
        <v>FMF070847</v>
      </c>
      <c r="C153" t="str">
        <v>Raja Kumar</v>
      </c>
      <c r="D153" s="94" t="s">
        <v>717</v>
      </c>
      <c r="E153" s="95">
        <v>275</v>
      </c>
      <c r="F153" s="95" t="s">
        <v>11375</v>
      </c>
      <c r="G153" s="95">
        <v>237660</v>
      </c>
      <c r="H153" s="95" t="s">
        <v>1734</v>
      </c>
      <c r="I153" s="95" t="s">
        <v>1735</v>
      </c>
      <c r="J153" s="95" t="s">
        <v>1568</v>
      </c>
      <c r="K153" s="95" t="s">
        <v>11376</v>
      </c>
      <c r="L153" s="95">
        <v>65000</v>
      </c>
      <c r="M153" s="95" t="s">
        <v>1358</v>
      </c>
      <c r="N153" s="95" t="s">
        <v>1359</v>
      </c>
      <c r="O153" s="95" t="s">
        <v>11379</v>
      </c>
      <c r="P153" s="95">
        <v>3433109761</v>
      </c>
      <c r="Q153" s="14" t="s">
        <v>13394</v>
      </c>
      <c r="T153" s="96">
        <v>46210</v>
      </c>
      <c r="U153" s="95" t="s">
        <v>1087</v>
      </c>
      <c r="V153" s="4">
        <v>46210.420300925929</v>
      </c>
      <c r="W153" s="96">
        <v>46210</v>
      </c>
      <c r="X153" s="95" t="s">
        <v>1087</v>
      </c>
      <c r="Y153" s="4">
        <v>46210.461597222224</v>
      </c>
      <c r="Z153" s="96">
        <v>46210</v>
      </c>
      <c r="AA153" s="95" t="s">
        <v>2384</v>
      </c>
      <c r="AB153" s="4">
        <v>46210.46769675926</v>
      </c>
      <c r="AC153" s="96">
        <v>46210</v>
      </c>
      <c r="AD153" s="95" t="s">
        <v>2385</v>
      </c>
      <c r="AE153" s="4">
        <v>46210.491539351853</v>
      </c>
      <c r="AF153" s="96"/>
      <c r="AG153" s="95" t="s">
        <v>11317</v>
      </c>
      <c r="AH153" s="4"/>
      <c r="AI153" s="96">
        <v>46210</v>
      </c>
      <c r="AJ153" s="95" t="s">
        <v>942</v>
      </c>
      <c r="AK153" s="4">
        <v>46210.527025462965</v>
      </c>
      <c r="AL153" s="96">
        <v>46210</v>
      </c>
      <c r="AM153" s="95" t="s">
        <v>942</v>
      </c>
      <c r="AN153" s="4">
        <v>46210.530416666668</v>
      </c>
      <c r="AO153" s="95" t="s">
        <v>11317</v>
      </c>
      <c r="AP153" s="95" t="s">
        <v>11317</v>
      </c>
      <c r="AQ153" s="95" t="s">
        <v>11317</v>
      </c>
      <c r="AR153" s="95" t="s">
        <v>11317</v>
      </c>
      <c r="AS153" s="95" t="s">
        <v>11317</v>
      </c>
      <c r="AT153" s="95" t="s">
        <v>11317</v>
      </c>
      <c r="AU153" s="96">
        <v>46210</v>
      </c>
      <c r="AV153" s="95" t="s">
        <v>942</v>
      </c>
      <c r="AW153" s="4">
        <v>46210.535312499997</v>
      </c>
      <c r="AX153" s="95" t="s">
        <v>11317</v>
      </c>
      <c r="AY153" s="95" t="s">
        <v>11317</v>
      </c>
      <c r="AZ153" s="95" t="s">
        <v>11317</v>
      </c>
      <c r="BA153" s="96">
        <v>46210</v>
      </c>
      <c r="BB153" s="95" t="s">
        <v>957</v>
      </c>
      <c r="BC153" s="4">
        <v>46210.545787037037</v>
      </c>
      <c r="BD153" s="96">
        <v>46210</v>
      </c>
      <c r="BE153" s="95" t="s">
        <v>1088</v>
      </c>
      <c r="BF153" s="4">
        <v>46210.713912037034</v>
      </c>
      <c r="BG153" s="95" t="s">
        <v>11317</v>
      </c>
      <c r="BH153" s="95" t="s">
        <v>11317</v>
      </c>
      <c r="BI153" s="95" t="s">
        <v>11317</v>
      </c>
      <c r="BJ153" s="68" t="s">
        <v>11317</v>
      </c>
      <c r="BK153" t="str">
        <f t="shared" si="2"/>
        <v>Jul</v>
      </c>
      <c r="BL153" t="str">
        <f>VLOOKUP(D153,Sheet1!$A$2:$B$221,2,0)</f>
        <v>East Zone</v>
      </c>
    </row>
    <row r="154" spans="1:64" x14ac:dyDescent="0.35">
      <c r="A154" t="str" cm="1">
        <f t="array" ref="A154:C154">VLOOKUP(D154,Sheet1!$A$2:$E$221,{3,4,5},0)</f>
        <v>Prabhat Kumar Giri</v>
      </c>
      <c r="B154" t="str">
        <v>FMF070847</v>
      </c>
      <c r="C154" t="str">
        <v>Raja Kumar</v>
      </c>
      <c r="D154" s="94" t="s">
        <v>717</v>
      </c>
      <c r="E154" s="95">
        <v>275</v>
      </c>
      <c r="F154" s="95" t="s">
        <v>9495</v>
      </c>
      <c r="G154" s="95">
        <v>245181</v>
      </c>
      <c r="H154" s="95" t="s">
        <v>3791</v>
      </c>
      <c r="I154" s="95" t="s">
        <v>3792</v>
      </c>
      <c r="J154" s="95" t="s">
        <v>1568</v>
      </c>
      <c r="K154" s="95" t="s">
        <v>9496</v>
      </c>
      <c r="L154" s="95">
        <v>50000</v>
      </c>
      <c r="M154" s="95" t="s">
        <v>1034</v>
      </c>
      <c r="N154" s="95" t="s">
        <v>1035</v>
      </c>
      <c r="O154" s="95" t="s">
        <v>9499</v>
      </c>
      <c r="P154" s="95">
        <v>4660048825</v>
      </c>
      <c r="Q154" s="14" t="s">
        <v>13394</v>
      </c>
      <c r="T154" s="96">
        <v>46209</v>
      </c>
      <c r="U154" s="95" t="s">
        <v>1087</v>
      </c>
      <c r="V154" s="4">
        <v>46209.381226851852</v>
      </c>
      <c r="W154" s="96">
        <v>46209</v>
      </c>
      <c r="X154" s="95" t="s">
        <v>1087</v>
      </c>
      <c r="Y154" s="4">
        <v>46209.385138888887</v>
      </c>
      <c r="Z154" s="96">
        <v>46209</v>
      </c>
      <c r="AA154" s="95" t="s">
        <v>2384</v>
      </c>
      <c r="AB154" s="4">
        <v>46209.412291666667</v>
      </c>
      <c r="AC154" s="96">
        <v>46209</v>
      </c>
      <c r="AD154" s="95" t="s">
        <v>2385</v>
      </c>
      <c r="AE154" s="4">
        <v>46209.477233796293</v>
      </c>
      <c r="AF154" s="96"/>
      <c r="AG154" s="95" t="s">
        <v>11317</v>
      </c>
      <c r="AH154" s="4"/>
      <c r="AI154" s="96">
        <v>46209</v>
      </c>
      <c r="AJ154" s="95" t="s">
        <v>1028</v>
      </c>
      <c r="AK154" s="4">
        <v>46209.515486111108</v>
      </c>
      <c r="AL154" s="96">
        <v>46209</v>
      </c>
      <c r="AM154" s="95" t="s">
        <v>1028</v>
      </c>
      <c r="AN154" s="4">
        <v>46209.515555555554</v>
      </c>
      <c r="AO154" s="95" t="s">
        <v>11317</v>
      </c>
      <c r="AP154" s="95" t="s">
        <v>11317</v>
      </c>
      <c r="AQ154" s="95" t="s">
        <v>11317</v>
      </c>
      <c r="AR154" s="95" t="s">
        <v>11317</v>
      </c>
      <c r="AS154" s="95" t="s">
        <v>11317</v>
      </c>
      <c r="AT154" s="95" t="s">
        <v>11317</v>
      </c>
      <c r="AU154" s="96">
        <v>46209</v>
      </c>
      <c r="AV154" s="95" t="s">
        <v>1028</v>
      </c>
      <c r="AW154" s="4">
        <v>46209.520648148151</v>
      </c>
      <c r="AX154" s="95" t="s">
        <v>11317</v>
      </c>
      <c r="AY154" s="95" t="s">
        <v>11317</v>
      </c>
      <c r="AZ154" s="95" t="s">
        <v>11317</v>
      </c>
      <c r="BA154" s="96">
        <v>46210</v>
      </c>
      <c r="BB154" s="95" t="s">
        <v>944</v>
      </c>
      <c r="BC154" s="4">
        <v>46210.607511574075</v>
      </c>
      <c r="BD154" s="96">
        <v>46210</v>
      </c>
      <c r="BE154" s="95" t="s">
        <v>1088</v>
      </c>
      <c r="BF154" s="4">
        <v>46210.623287037037</v>
      </c>
      <c r="BG154" s="95" t="s">
        <v>11317</v>
      </c>
      <c r="BH154" s="95" t="s">
        <v>11317</v>
      </c>
      <c r="BI154" s="95" t="s">
        <v>11317</v>
      </c>
      <c r="BJ154" s="68" t="s">
        <v>11317</v>
      </c>
      <c r="BK154" t="str">
        <f t="shared" si="2"/>
        <v>Jul</v>
      </c>
      <c r="BL154" t="str">
        <f>VLOOKUP(D154,Sheet1!$A$2:$B$221,2,0)</f>
        <v>East Zone</v>
      </c>
    </row>
    <row r="155" spans="1:64" x14ac:dyDescent="0.35">
      <c r="A155" t="str" cm="1">
        <f t="array" ref="A155:C155">VLOOKUP(D155,Sheet1!$A$2:$E$221,{3,4,5},0)</f>
        <v>Prabhat Kumar Giri</v>
      </c>
      <c r="B155" t="str">
        <v>FMF070847</v>
      </c>
      <c r="C155" t="str">
        <v>Raja Kumar</v>
      </c>
      <c r="D155" s="94" t="s">
        <v>717</v>
      </c>
      <c r="E155" s="95">
        <v>275</v>
      </c>
      <c r="F155" s="95" t="s">
        <v>3227</v>
      </c>
      <c r="G155" s="95">
        <v>318922</v>
      </c>
      <c r="H155" s="95" t="s">
        <v>1089</v>
      </c>
      <c r="I155" s="95" t="s">
        <v>1090</v>
      </c>
      <c r="J155" s="95" t="s">
        <v>1568</v>
      </c>
      <c r="K155" s="95" t="s">
        <v>3228</v>
      </c>
      <c r="L155" s="95">
        <v>90000</v>
      </c>
      <c r="M155" s="95" t="s">
        <v>1032</v>
      </c>
      <c r="N155" s="95" t="s">
        <v>1033</v>
      </c>
      <c r="O155" s="95" t="s">
        <v>2980</v>
      </c>
      <c r="P155" s="95">
        <v>4328941274</v>
      </c>
      <c r="Q155" s="14" t="s">
        <v>13394</v>
      </c>
      <c r="T155" s="96">
        <v>46206</v>
      </c>
      <c r="U155" s="95" t="s">
        <v>1087</v>
      </c>
      <c r="V155" s="4">
        <v>46206.447800925926</v>
      </c>
      <c r="W155" s="96">
        <v>46206</v>
      </c>
      <c r="X155" s="95" t="s">
        <v>1087</v>
      </c>
      <c r="Y155" s="4">
        <v>46206.458078703705</v>
      </c>
      <c r="Z155" s="96">
        <v>46206</v>
      </c>
      <c r="AA155" s="95" t="s">
        <v>2384</v>
      </c>
      <c r="AB155" s="4">
        <v>46206.467569444445</v>
      </c>
      <c r="AC155" s="96">
        <v>46206</v>
      </c>
      <c r="AD155" s="95" t="s">
        <v>2385</v>
      </c>
      <c r="AE155" s="4">
        <v>46206.478344907409</v>
      </c>
      <c r="AF155" s="96"/>
      <c r="AG155" s="95" t="s">
        <v>11317</v>
      </c>
      <c r="AH155" s="4"/>
      <c r="AI155" s="96">
        <v>46206</v>
      </c>
      <c r="AJ155" s="95" t="s">
        <v>943</v>
      </c>
      <c r="AK155" s="4">
        <v>46206.494513888887</v>
      </c>
      <c r="AL155" s="96">
        <v>46206</v>
      </c>
      <c r="AM155" s="95" t="s">
        <v>943</v>
      </c>
      <c r="AN155" s="4">
        <v>46206.49459490741</v>
      </c>
      <c r="AO155" s="95" t="s">
        <v>11317</v>
      </c>
      <c r="AP155" s="95" t="s">
        <v>11317</v>
      </c>
      <c r="AQ155" s="95" t="s">
        <v>11317</v>
      </c>
      <c r="AR155" s="95" t="s">
        <v>11317</v>
      </c>
      <c r="AS155" s="95" t="s">
        <v>11317</v>
      </c>
      <c r="AT155" s="95" t="s">
        <v>11317</v>
      </c>
      <c r="AU155" s="96">
        <v>46206</v>
      </c>
      <c r="AV155" s="95" t="s">
        <v>943</v>
      </c>
      <c r="AW155" s="4">
        <v>46206.505104166667</v>
      </c>
      <c r="AX155" s="95" t="s">
        <v>11317</v>
      </c>
      <c r="AY155" s="95" t="s">
        <v>11317</v>
      </c>
      <c r="AZ155" s="95" t="s">
        <v>11317</v>
      </c>
      <c r="BA155" s="96">
        <v>46206</v>
      </c>
      <c r="BB155" s="95" t="s">
        <v>944</v>
      </c>
      <c r="BC155" s="4">
        <v>46206.54515046296</v>
      </c>
      <c r="BD155" s="96">
        <v>46206</v>
      </c>
      <c r="BE155" s="95" t="s">
        <v>1088</v>
      </c>
      <c r="BF155" s="4">
        <v>46206.718344907407</v>
      </c>
      <c r="BG155" s="95" t="s">
        <v>11317</v>
      </c>
      <c r="BH155" s="95" t="s">
        <v>11317</v>
      </c>
      <c r="BI155" s="95" t="s">
        <v>11317</v>
      </c>
      <c r="BJ155" s="68" t="s">
        <v>11317</v>
      </c>
      <c r="BK155" t="str">
        <f t="shared" si="2"/>
        <v>Jul</v>
      </c>
      <c r="BL155" t="str">
        <f>VLOOKUP(D155,Sheet1!$A$2:$B$221,2,0)</f>
        <v>East Zone</v>
      </c>
    </row>
    <row r="156" spans="1:64" x14ac:dyDescent="0.35">
      <c r="A156" t="str" cm="1">
        <f t="array" ref="A156:C156">VLOOKUP(D156,Sheet1!$A$2:$E$221,{3,4,5},0)</f>
        <v>Prabhat Kumar Giri</v>
      </c>
      <c r="B156" t="str">
        <v>FMF070847</v>
      </c>
      <c r="C156" t="str">
        <v>Raja Kumar</v>
      </c>
      <c r="D156" s="94" t="s">
        <v>717</v>
      </c>
      <c r="E156" s="95">
        <v>275</v>
      </c>
      <c r="F156" s="95" t="s">
        <v>9500</v>
      </c>
      <c r="G156" s="95">
        <v>444521</v>
      </c>
      <c r="H156" s="95" t="s">
        <v>1734</v>
      </c>
      <c r="I156" s="95" t="s">
        <v>1735</v>
      </c>
      <c r="J156" s="95" t="s">
        <v>1568</v>
      </c>
      <c r="K156" s="95" t="s">
        <v>9501</v>
      </c>
      <c r="L156" s="95">
        <v>60000</v>
      </c>
      <c r="M156" s="95" t="s">
        <v>9502</v>
      </c>
      <c r="N156" s="95" t="s">
        <v>9503</v>
      </c>
      <c r="O156" s="95" t="s">
        <v>9504</v>
      </c>
      <c r="P156" s="95">
        <v>9019737702</v>
      </c>
      <c r="Q156" s="14" t="s">
        <v>13394</v>
      </c>
      <c r="T156" s="96">
        <v>46209</v>
      </c>
      <c r="U156" s="95" t="s">
        <v>1087</v>
      </c>
      <c r="V156" s="4">
        <v>46209.435057870367</v>
      </c>
      <c r="W156" s="96">
        <v>46209</v>
      </c>
      <c r="X156" s="95" t="s">
        <v>1087</v>
      </c>
      <c r="Y156" s="4">
        <v>46209.436967592592</v>
      </c>
      <c r="Z156" s="96">
        <v>46209</v>
      </c>
      <c r="AA156" s="95" t="s">
        <v>2384</v>
      </c>
      <c r="AB156" s="4">
        <v>46209.461331018516</v>
      </c>
      <c r="AC156" s="96">
        <v>46209</v>
      </c>
      <c r="AD156" s="95" t="s">
        <v>2385</v>
      </c>
      <c r="AE156" s="4">
        <v>46209.479780092595</v>
      </c>
      <c r="AF156" s="96"/>
      <c r="AG156" s="95" t="s">
        <v>11317</v>
      </c>
      <c r="AH156" s="4"/>
      <c r="AI156" s="96">
        <v>46209</v>
      </c>
      <c r="AJ156" s="95" t="s">
        <v>1028</v>
      </c>
      <c r="AK156" s="4">
        <v>46209.518182870372</v>
      </c>
      <c r="AL156" s="96">
        <v>46209</v>
      </c>
      <c r="AM156" s="95" t="s">
        <v>1028</v>
      </c>
      <c r="AN156" s="4">
        <v>46209.518252314818</v>
      </c>
      <c r="AO156" s="95" t="s">
        <v>11317</v>
      </c>
      <c r="AP156" s="95" t="s">
        <v>11317</v>
      </c>
      <c r="AQ156" s="95" t="s">
        <v>11317</v>
      </c>
      <c r="AR156" s="95" t="s">
        <v>11317</v>
      </c>
      <c r="AS156" s="95" t="s">
        <v>11317</v>
      </c>
      <c r="AT156" s="95" t="s">
        <v>11317</v>
      </c>
      <c r="AU156" s="96">
        <v>46209</v>
      </c>
      <c r="AV156" s="95" t="s">
        <v>1028</v>
      </c>
      <c r="AW156" s="4">
        <v>46209.52239583333</v>
      </c>
      <c r="AX156" s="95" t="s">
        <v>11317</v>
      </c>
      <c r="AY156" s="95" t="s">
        <v>11317</v>
      </c>
      <c r="AZ156" s="95" t="s">
        <v>11317</v>
      </c>
      <c r="BA156" s="96">
        <v>46209</v>
      </c>
      <c r="BB156" s="95" t="s">
        <v>938</v>
      </c>
      <c r="BC156" s="4">
        <v>46209.547326388885</v>
      </c>
      <c r="BD156" s="96">
        <v>46209</v>
      </c>
      <c r="BE156" s="95" t="s">
        <v>1088</v>
      </c>
      <c r="BF156" s="4">
        <v>46209.811064814814</v>
      </c>
      <c r="BG156" s="95" t="s">
        <v>11317</v>
      </c>
      <c r="BH156" s="95" t="s">
        <v>11317</v>
      </c>
      <c r="BI156" s="95" t="s">
        <v>11317</v>
      </c>
      <c r="BJ156" s="68" t="s">
        <v>11317</v>
      </c>
      <c r="BK156" t="str">
        <f t="shared" si="2"/>
        <v>Jul</v>
      </c>
      <c r="BL156" t="str">
        <f>VLOOKUP(D156,Sheet1!$A$2:$B$221,2,0)</f>
        <v>East Zone</v>
      </c>
    </row>
    <row r="157" spans="1:64" x14ac:dyDescent="0.35">
      <c r="A157" t="str" cm="1">
        <f t="array" ref="A157:C157">VLOOKUP(D157,Sheet1!$A$2:$E$221,{3,4,5},0)</f>
        <v>Prabhat Kumar Giri</v>
      </c>
      <c r="B157" t="str">
        <v>FMF070847</v>
      </c>
      <c r="C157" t="str">
        <v>Raja Kumar</v>
      </c>
      <c r="D157" s="94" t="s">
        <v>717</v>
      </c>
      <c r="E157" s="95">
        <v>275</v>
      </c>
      <c r="F157" s="95" t="s">
        <v>1733</v>
      </c>
      <c r="G157" s="95">
        <v>735152</v>
      </c>
      <c r="H157" s="95" t="s">
        <v>1734</v>
      </c>
      <c r="I157" s="95" t="s">
        <v>1735</v>
      </c>
      <c r="J157" s="95" t="s">
        <v>1568</v>
      </c>
      <c r="K157" s="95" t="s">
        <v>1736</v>
      </c>
      <c r="L157" s="95">
        <v>60000</v>
      </c>
      <c r="M157" s="95" t="s">
        <v>1038</v>
      </c>
      <c r="N157" s="95" t="s">
        <v>1039</v>
      </c>
      <c r="O157" s="95" t="s">
        <v>1737</v>
      </c>
      <c r="P157" s="95">
        <v>4430871960</v>
      </c>
      <c r="Q157" s="14" t="s">
        <v>13394</v>
      </c>
      <c r="T157" s="96">
        <v>46204</v>
      </c>
      <c r="U157" s="95" t="s">
        <v>1087</v>
      </c>
      <c r="V157" s="4">
        <v>46204.383750000001</v>
      </c>
      <c r="W157" s="96">
        <v>46204</v>
      </c>
      <c r="X157" s="95" t="s">
        <v>1087</v>
      </c>
      <c r="Y157" s="4">
        <v>46204.385034722225</v>
      </c>
      <c r="Z157" s="96">
        <v>46204</v>
      </c>
      <c r="AA157" s="95" t="s">
        <v>2384</v>
      </c>
      <c r="AB157" s="4">
        <v>46204.397465277776</v>
      </c>
      <c r="AC157" s="96">
        <v>46204</v>
      </c>
      <c r="AD157" s="95" t="s">
        <v>2385</v>
      </c>
      <c r="AE157" s="4">
        <v>46204.428391203706</v>
      </c>
      <c r="AF157" s="96"/>
      <c r="AG157" s="95" t="s">
        <v>11317</v>
      </c>
      <c r="AH157" s="4"/>
      <c r="AI157" s="96">
        <v>46204</v>
      </c>
      <c r="AJ157" s="95" t="s">
        <v>972</v>
      </c>
      <c r="AK157" s="4">
        <v>46204.471145833333</v>
      </c>
      <c r="AL157" s="96">
        <v>46204</v>
      </c>
      <c r="AM157" s="95" t="s">
        <v>972</v>
      </c>
      <c r="AN157" s="4">
        <v>46204.471261574072</v>
      </c>
      <c r="AO157" s="95" t="s">
        <v>11317</v>
      </c>
      <c r="AP157" s="95" t="s">
        <v>11317</v>
      </c>
      <c r="AQ157" s="95" t="s">
        <v>11317</v>
      </c>
      <c r="AR157" s="95" t="s">
        <v>11317</v>
      </c>
      <c r="AS157" s="95" t="s">
        <v>11317</v>
      </c>
      <c r="AT157" s="95" t="s">
        <v>11317</v>
      </c>
      <c r="AU157" s="96">
        <v>46204</v>
      </c>
      <c r="AV157" s="95" t="s">
        <v>972</v>
      </c>
      <c r="AW157" s="4">
        <v>46204.48337962963</v>
      </c>
      <c r="AX157" s="95" t="s">
        <v>11317</v>
      </c>
      <c r="AY157" s="95" t="s">
        <v>11317</v>
      </c>
      <c r="AZ157" s="95" t="s">
        <v>11317</v>
      </c>
      <c r="BA157" s="96">
        <v>46204</v>
      </c>
      <c r="BB157" s="95" t="s">
        <v>957</v>
      </c>
      <c r="BC157" s="4">
        <v>46204.50172453704</v>
      </c>
      <c r="BD157" s="96">
        <v>46204</v>
      </c>
      <c r="BE157" s="95" t="s">
        <v>1088</v>
      </c>
      <c r="BF157" s="4">
        <v>46204.808645833335</v>
      </c>
      <c r="BG157" s="95" t="s">
        <v>11317</v>
      </c>
      <c r="BH157" s="95" t="s">
        <v>11317</v>
      </c>
      <c r="BI157" s="95" t="s">
        <v>11317</v>
      </c>
      <c r="BJ157" s="68" t="s">
        <v>11317</v>
      </c>
      <c r="BK157" t="str">
        <f t="shared" si="2"/>
        <v>Jul</v>
      </c>
      <c r="BL157" t="str">
        <f>VLOOKUP(D157,Sheet1!$A$2:$B$221,2,0)</f>
        <v>East Zone</v>
      </c>
    </row>
    <row r="158" spans="1:64" x14ac:dyDescent="0.35">
      <c r="A158" t="str" cm="1">
        <f t="array" ref="A158:C158">VLOOKUP(D158,Sheet1!$A$2:$E$221,{3,4,5},0)</f>
        <v>Satish Chandra Sinha</v>
      </c>
      <c r="B158" t="str">
        <v>FMF071565</v>
      </c>
      <c r="C158" t="str">
        <v>Pavan Kumar Rai</v>
      </c>
      <c r="D158" s="94" t="s">
        <v>134</v>
      </c>
      <c r="E158" s="95">
        <v>301</v>
      </c>
      <c r="F158" s="95" t="s">
        <v>11380</v>
      </c>
      <c r="G158" s="95">
        <v>167879</v>
      </c>
      <c r="H158" s="95" t="s">
        <v>1094</v>
      </c>
      <c r="I158" s="95" t="s">
        <v>1095</v>
      </c>
      <c r="J158" s="95" t="s">
        <v>1568</v>
      </c>
      <c r="K158" s="95" t="s">
        <v>11381</v>
      </c>
      <c r="L158" s="95">
        <v>90000</v>
      </c>
      <c r="M158" s="95" t="s">
        <v>931</v>
      </c>
      <c r="N158" s="95" t="s">
        <v>932</v>
      </c>
      <c r="O158" s="95" t="s">
        <v>11382</v>
      </c>
      <c r="P158" s="95">
        <v>6671979008</v>
      </c>
      <c r="Q158" s="14" t="s">
        <v>13394</v>
      </c>
      <c r="T158" s="96">
        <v>46210</v>
      </c>
      <c r="U158" s="95" t="s">
        <v>1091</v>
      </c>
      <c r="V158" s="4">
        <v>46210.499560185184</v>
      </c>
      <c r="W158" s="96">
        <v>46210</v>
      </c>
      <c r="X158" s="95" t="s">
        <v>1091</v>
      </c>
      <c r="Y158" s="4">
        <v>46210.535914351851</v>
      </c>
      <c r="Z158" s="96">
        <v>46210</v>
      </c>
      <c r="AA158" s="95" t="s">
        <v>2384</v>
      </c>
      <c r="AB158" s="4">
        <v>46210.5471412037</v>
      </c>
      <c r="AC158" s="96">
        <v>46210</v>
      </c>
      <c r="AD158" s="95" t="s">
        <v>2385</v>
      </c>
      <c r="AE158" s="4">
        <v>46210.582465277781</v>
      </c>
      <c r="AF158" s="96"/>
      <c r="AG158" s="95" t="s">
        <v>11317</v>
      </c>
      <c r="AH158" s="4"/>
      <c r="AI158" s="96">
        <v>46210</v>
      </c>
      <c r="AJ158" s="95" t="s">
        <v>943</v>
      </c>
      <c r="AK158" s="4">
        <v>46210.646493055552</v>
      </c>
      <c r="AL158" s="96">
        <v>46210</v>
      </c>
      <c r="AM158" s="95" t="s">
        <v>943</v>
      </c>
      <c r="AN158" s="4">
        <v>46210.646585648145</v>
      </c>
      <c r="AO158" s="95" t="s">
        <v>11317</v>
      </c>
      <c r="AP158" s="95" t="s">
        <v>11317</v>
      </c>
      <c r="AQ158" s="95" t="s">
        <v>11317</v>
      </c>
      <c r="AR158" s="95" t="s">
        <v>11317</v>
      </c>
      <c r="AS158" s="95" t="s">
        <v>11317</v>
      </c>
      <c r="AT158" s="95" t="s">
        <v>11317</v>
      </c>
      <c r="AU158" s="96">
        <v>46210</v>
      </c>
      <c r="AV158" s="95" t="s">
        <v>943</v>
      </c>
      <c r="AW158" s="4">
        <v>46210.654305555552</v>
      </c>
      <c r="AX158" s="95" t="s">
        <v>11317</v>
      </c>
      <c r="AY158" s="95" t="s">
        <v>11317</v>
      </c>
      <c r="AZ158" s="95" t="s">
        <v>11317</v>
      </c>
      <c r="BA158" s="96">
        <v>46210</v>
      </c>
      <c r="BB158" s="95" t="s">
        <v>957</v>
      </c>
      <c r="BC158" s="4">
        <v>46210.6796875</v>
      </c>
      <c r="BD158" s="96">
        <v>46210</v>
      </c>
      <c r="BE158" s="95" t="s">
        <v>1093</v>
      </c>
      <c r="BF158" s="4">
        <v>46210.777106481481</v>
      </c>
      <c r="BG158" s="95" t="s">
        <v>11317</v>
      </c>
      <c r="BH158" s="95" t="s">
        <v>11317</v>
      </c>
      <c r="BI158" s="95" t="s">
        <v>11317</v>
      </c>
      <c r="BJ158" s="68" t="s">
        <v>11317</v>
      </c>
      <c r="BK158" t="str">
        <f t="shared" si="2"/>
        <v>Jul</v>
      </c>
      <c r="BL158" t="str">
        <f>VLOOKUP(D158,Sheet1!$A$2:$B$221,2,0)</f>
        <v>East Zone</v>
      </c>
    </row>
    <row r="159" spans="1:64" x14ac:dyDescent="0.35">
      <c r="A159" t="str" cm="1">
        <f t="array" ref="A159:C159">VLOOKUP(D159,Sheet1!$A$2:$E$221,{3,4,5},0)</f>
        <v>Satish Chandra Sinha</v>
      </c>
      <c r="B159" t="str">
        <v>FMF071565</v>
      </c>
      <c r="C159" t="str">
        <v>Pavan Kumar Rai</v>
      </c>
      <c r="D159" s="94" t="s">
        <v>134</v>
      </c>
      <c r="E159" s="95">
        <v>301</v>
      </c>
      <c r="F159" s="95" t="s">
        <v>1738</v>
      </c>
      <c r="G159" s="95">
        <v>179272</v>
      </c>
      <c r="H159" s="95" t="s">
        <v>1094</v>
      </c>
      <c r="I159" s="95" t="s">
        <v>1095</v>
      </c>
      <c r="J159" s="95" t="s">
        <v>1568</v>
      </c>
      <c r="K159" s="95" t="s">
        <v>1739</v>
      </c>
      <c r="L159" s="95">
        <v>60000</v>
      </c>
      <c r="M159" s="95" t="s">
        <v>982</v>
      </c>
      <c r="N159" s="95" t="s">
        <v>983</v>
      </c>
      <c r="O159" s="95" t="s">
        <v>1740</v>
      </c>
      <c r="P159" s="95">
        <v>2952042142</v>
      </c>
      <c r="Q159" s="14" t="s">
        <v>13394</v>
      </c>
      <c r="T159" s="96">
        <v>46204</v>
      </c>
      <c r="U159" s="95" t="s">
        <v>1091</v>
      </c>
      <c r="V159" s="4">
        <v>46204.52447916667</v>
      </c>
      <c r="W159" s="96">
        <v>46204</v>
      </c>
      <c r="X159" s="95" t="s">
        <v>1091</v>
      </c>
      <c r="Y159" s="4">
        <v>46204.615208333336</v>
      </c>
      <c r="Z159" s="96">
        <v>46204</v>
      </c>
      <c r="AA159" s="95" t="s">
        <v>2384</v>
      </c>
      <c r="AB159" s="4">
        <v>46204.622523148151</v>
      </c>
      <c r="AC159" s="96">
        <v>46204</v>
      </c>
      <c r="AD159" s="95" t="s">
        <v>2385</v>
      </c>
      <c r="AE159" s="4">
        <v>46204.632094907407</v>
      </c>
      <c r="AF159" s="96"/>
      <c r="AG159" s="95" t="s">
        <v>11317</v>
      </c>
      <c r="AH159" s="4"/>
      <c r="AI159" s="96">
        <v>46204</v>
      </c>
      <c r="AJ159" s="95" t="s">
        <v>972</v>
      </c>
      <c r="AK159" s="4">
        <v>46204.648425925923</v>
      </c>
      <c r="AL159" s="96">
        <v>46204</v>
      </c>
      <c r="AM159" s="95" t="s">
        <v>972</v>
      </c>
      <c r="AN159" s="4">
        <v>46204.648773148147</v>
      </c>
      <c r="AO159" s="95" t="s">
        <v>11317</v>
      </c>
      <c r="AP159" s="95" t="s">
        <v>11317</v>
      </c>
      <c r="AQ159" s="95" t="s">
        <v>11317</v>
      </c>
      <c r="AR159" s="95" t="s">
        <v>11317</v>
      </c>
      <c r="AS159" s="95" t="s">
        <v>11317</v>
      </c>
      <c r="AT159" s="95" t="s">
        <v>11317</v>
      </c>
      <c r="AU159" s="96">
        <v>46204</v>
      </c>
      <c r="AV159" s="95" t="s">
        <v>972</v>
      </c>
      <c r="AW159" s="4">
        <v>46204.655219907407</v>
      </c>
      <c r="AX159" s="95" t="s">
        <v>11317</v>
      </c>
      <c r="AY159" s="95" t="s">
        <v>11317</v>
      </c>
      <c r="AZ159" s="95" t="s">
        <v>11317</v>
      </c>
      <c r="BA159" s="96">
        <v>46204</v>
      </c>
      <c r="BB159" s="95" t="s">
        <v>938</v>
      </c>
      <c r="BC159" s="4">
        <v>46204.671875</v>
      </c>
      <c r="BD159" s="96">
        <v>46204</v>
      </c>
      <c r="BE159" s="95" t="s">
        <v>1093</v>
      </c>
      <c r="BF159" s="4">
        <v>46204.687858796293</v>
      </c>
      <c r="BG159" s="95" t="s">
        <v>11317</v>
      </c>
      <c r="BH159" s="95" t="s">
        <v>11317</v>
      </c>
      <c r="BI159" s="95" t="s">
        <v>11317</v>
      </c>
      <c r="BJ159" s="68" t="s">
        <v>11317</v>
      </c>
      <c r="BK159" t="str">
        <f t="shared" si="2"/>
        <v>Jul</v>
      </c>
      <c r="BL159" t="str">
        <f>VLOOKUP(D159,Sheet1!$A$2:$B$221,2,0)</f>
        <v>East Zone</v>
      </c>
    </row>
    <row r="160" spans="1:64" x14ac:dyDescent="0.35">
      <c r="A160" t="str" cm="1">
        <f t="array" ref="A160:C160">VLOOKUP(D160,Sheet1!$A$2:$E$221,{3,4,5},0)</f>
        <v>Satish Chandra Sinha</v>
      </c>
      <c r="B160" t="str">
        <v>FMF071565</v>
      </c>
      <c r="C160" t="str">
        <v>Pavan Kumar Rai</v>
      </c>
      <c r="D160" s="94" t="s">
        <v>134</v>
      </c>
      <c r="E160" s="95">
        <v>301</v>
      </c>
      <c r="F160" s="95" t="s">
        <v>1741</v>
      </c>
      <c r="G160" s="95">
        <v>200296</v>
      </c>
      <c r="H160" s="95" t="s">
        <v>1061</v>
      </c>
      <c r="I160" s="95" t="s">
        <v>1092</v>
      </c>
      <c r="J160" s="95" t="s">
        <v>1568</v>
      </c>
      <c r="K160" s="95" t="s">
        <v>1742</v>
      </c>
      <c r="L160" s="95">
        <v>90000</v>
      </c>
      <c r="M160" s="95" t="s">
        <v>931</v>
      </c>
      <c r="N160" s="95" t="s">
        <v>932</v>
      </c>
      <c r="O160" s="95" t="s">
        <v>1743</v>
      </c>
      <c r="P160" s="95">
        <v>1180489130</v>
      </c>
      <c r="Q160" s="14" t="s">
        <v>13394</v>
      </c>
      <c r="T160" s="96">
        <v>46189</v>
      </c>
      <c r="U160" s="95" t="s">
        <v>1091</v>
      </c>
      <c r="V160" s="4">
        <v>46189.601180555554</v>
      </c>
      <c r="W160" s="96">
        <v>46191</v>
      </c>
      <c r="X160" s="95" t="s">
        <v>1091</v>
      </c>
      <c r="Y160" s="4">
        <v>46191.429768518516</v>
      </c>
      <c r="Z160" s="96">
        <v>46191</v>
      </c>
      <c r="AA160" s="95" t="s">
        <v>933</v>
      </c>
      <c r="AB160" s="4">
        <v>46191.435983796298</v>
      </c>
      <c r="AC160" s="96">
        <v>46191</v>
      </c>
      <c r="AD160" s="95" t="s">
        <v>2385</v>
      </c>
      <c r="AE160" s="4">
        <v>46191.451458333337</v>
      </c>
      <c r="AF160" s="96"/>
      <c r="AG160" s="95" t="s">
        <v>11317</v>
      </c>
      <c r="AH160" s="4"/>
      <c r="AI160" s="96">
        <v>46191</v>
      </c>
      <c r="AJ160" s="95" t="s">
        <v>972</v>
      </c>
      <c r="AK160" s="4">
        <v>46191.458055555559</v>
      </c>
      <c r="AL160" s="96">
        <v>46191</v>
      </c>
      <c r="AM160" s="95" t="s">
        <v>972</v>
      </c>
      <c r="AN160" s="4">
        <v>46191.45815972222</v>
      </c>
      <c r="AO160" s="95" t="s">
        <v>11317</v>
      </c>
      <c r="AP160" s="95" t="s">
        <v>11317</v>
      </c>
      <c r="AQ160" s="95" t="s">
        <v>11317</v>
      </c>
      <c r="AR160" s="95" t="s">
        <v>11317</v>
      </c>
      <c r="AS160" s="95" t="s">
        <v>11317</v>
      </c>
      <c r="AT160" s="95" t="s">
        <v>11317</v>
      </c>
      <c r="AU160" s="96">
        <v>46191</v>
      </c>
      <c r="AV160" s="95" t="s">
        <v>972</v>
      </c>
      <c r="AW160" s="4">
        <v>46191.466296296298</v>
      </c>
      <c r="AX160" s="95" t="s">
        <v>11317</v>
      </c>
      <c r="AY160" s="95" t="s">
        <v>11317</v>
      </c>
      <c r="AZ160" s="95" t="s">
        <v>11317</v>
      </c>
      <c r="BA160" s="96">
        <v>46191</v>
      </c>
      <c r="BB160" s="95" t="s">
        <v>944</v>
      </c>
      <c r="BC160" s="4">
        <v>46191.540752314817</v>
      </c>
      <c r="BD160" s="96"/>
      <c r="BE160" s="95" t="s">
        <v>11317</v>
      </c>
      <c r="BF160" s="4"/>
      <c r="BG160" s="95" t="s">
        <v>11317</v>
      </c>
      <c r="BH160" s="95" t="s">
        <v>11317</v>
      </c>
      <c r="BI160" s="95" t="s">
        <v>11317</v>
      </c>
      <c r="BJ160" s="68" t="s">
        <v>11317</v>
      </c>
      <c r="BK160" t="str">
        <f t="shared" si="2"/>
        <v>Jun</v>
      </c>
      <c r="BL160" t="str">
        <f>VLOOKUP(D160,Sheet1!$A$2:$B$221,2,0)</f>
        <v>East Zone</v>
      </c>
    </row>
    <row r="161" spans="1:64" x14ac:dyDescent="0.35">
      <c r="A161" t="str" cm="1">
        <f t="array" ref="A161:C161">VLOOKUP(D161,Sheet1!$A$2:$E$221,{3,4,5},0)</f>
        <v>Satish Chandra Sinha</v>
      </c>
      <c r="B161" t="str">
        <v>FMF071565</v>
      </c>
      <c r="C161" t="str">
        <v>Pavan Kumar Rai</v>
      </c>
      <c r="D161" s="94" t="s">
        <v>134</v>
      </c>
      <c r="E161" s="95">
        <v>301</v>
      </c>
      <c r="F161" s="95" t="s">
        <v>1744</v>
      </c>
      <c r="G161" s="95">
        <v>284237</v>
      </c>
      <c r="H161" s="95" t="s">
        <v>1745</v>
      </c>
      <c r="I161" s="95" t="s">
        <v>1746</v>
      </c>
      <c r="J161" s="95" t="s">
        <v>1568</v>
      </c>
      <c r="K161" s="95" t="s">
        <v>1747</v>
      </c>
      <c r="L161" s="95">
        <v>35000</v>
      </c>
      <c r="M161" s="95" t="s">
        <v>992</v>
      </c>
      <c r="N161" s="95" t="s">
        <v>993</v>
      </c>
      <c r="O161" s="95" t="s">
        <v>1748</v>
      </c>
      <c r="P161" s="95">
        <v>4485028492</v>
      </c>
      <c r="Q161" s="14" t="s">
        <v>13394</v>
      </c>
      <c r="T161" s="96">
        <v>46204</v>
      </c>
      <c r="U161" s="95" t="s">
        <v>1091</v>
      </c>
      <c r="V161" s="4">
        <v>46204.428599537037</v>
      </c>
      <c r="W161" s="96">
        <v>46204</v>
      </c>
      <c r="X161" s="95" t="s">
        <v>1091</v>
      </c>
      <c r="Y161" s="4">
        <v>46204.442175925928</v>
      </c>
      <c r="Z161" s="96">
        <v>46204</v>
      </c>
      <c r="AA161" s="95" t="s">
        <v>2384</v>
      </c>
      <c r="AB161" s="4">
        <v>46204.452268518522</v>
      </c>
      <c r="AC161" s="96">
        <v>46204</v>
      </c>
      <c r="AD161" s="95" t="s">
        <v>2385</v>
      </c>
      <c r="AE161" s="4">
        <v>46204.459953703707</v>
      </c>
      <c r="AF161" s="96"/>
      <c r="AG161" s="95" t="s">
        <v>11317</v>
      </c>
      <c r="AH161" s="4"/>
      <c r="AI161" s="96">
        <v>46204</v>
      </c>
      <c r="AJ161" s="95" t="s">
        <v>942</v>
      </c>
      <c r="AK161" s="4">
        <v>46204.523032407407</v>
      </c>
      <c r="AL161" s="96">
        <v>46204</v>
      </c>
      <c r="AM161" s="95" t="s">
        <v>942</v>
      </c>
      <c r="AN161" s="4">
        <v>46204.524074074077</v>
      </c>
      <c r="AO161" s="95" t="s">
        <v>11317</v>
      </c>
      <c r="AP161" s="95" t="s">
        <v>11317</v>
      </c>
      <c r="AQ161" s="95" t="s">
        <v>11317</v>
      </c>
      <c r="AR161" s="95" t="s">
        <v>11317</v>
      </c>
      <c r="AS161" s="95" t="s">
        <v>11317</v>
      </c>
      <c r="AT161" s="95" t="s">
        <v>11317</v>
      </c>
      <c r="AU161" s="96">
        <v>46204</v>
      </c>
      <c r="AV161" s="95" t="s">
        <v>942</v>
      </c>
      <c r="AW161" s="4">
        <v>46204.529143518521</v>
      </c>
      <c r="AX161" s="95" t="s">
        <v>11317</v>
      </c>
      <c r="AY161" s="95" t="s">
        <v>11317</v>
      </c>
      <c r="AZ161" s="95" t="s">
        <v>11317</v>
      </c>
      <c r="BA161" s="96">
        <v>46204</v>
      </c>
      <c r="BB161" s="95" t="s">
        <v>944</v>
      </c>
      <c r="BC161" s="4">
        <v>46204.532094907408</v>
      </c>
      <c r="BD161" s="96">
        <v>46204</v>
      </c>
      <c r="BE161" s="95" t="s">
        <v>1093</v>
      </c>
      <c r="BF161" s="4">
        <v>46204.606782407405</v>
      </c>
      <c r="BG161" s="95" t="s">
        <v>11317</v>
      </c>
      <c r="BH161" s="95" t="s">
        <v>11317</v>
      </c>
      <c r="BI161" s="95" t="s">
        <v>11317</v>
      </c>
      <c r="BJ161" s="68" t="s">
        <v>11317</v>
      </c>
      <c r="BK161" t="str">
        <f t="shared" si="2"/>
        <v>Jul</v>
      </c>
      <c r="BL161" t="str">
        <f>VLOOKUP(D161,Sheet1!$A$2:$B$221,2,0)</f>
        <v>East Zone</v>
      </c>
    </row>
    <row r="162" spans="1:64" x14ac:dyDescent="0.35">
      <c r="A162" t="str" cm="1">
        <f t="array" ref="A162:C162">VLOOKUP(D162,Sheet1!$A$2:$E$221,{3,4,5},0)</f>
        <v>Satish Chandra Sinha</v>
      </c>
      <c r="B162" t="str">
        <v>FMF071565</v>
      </c>
      <c r="C162" t="str">
        <v>Pavan Kumar Rai</v>
      </c>
      <c r="D162" s="94" t="s">
        <v>134</v>
      </c>
      <c r="E162" s="95">
        <v>301</v>
      </c>
      <c r="F162" s="95" t="s">
        <v>11383</v>
      </c>
      <c r="G162" s="95">
        <v>327366</v>
      </c>
      <c r="H162" s="95" t="s">
        <v>1094</v>
      </c>
      <c r="I162" s="95" t="s">
        <v>1095</v>
      </c>
      <c r="J162" s="95" t="s">
        <v>1568</v>
      </c>
      <c r="K162" s="95" t="s">
        <v>11384</v>
      </c>
      <c r="L162" s="95">
        <v>75000</v>
      </c>
      <c r="M162" s="95" t="s">
        <v>974</v>
      </c>
      <c r="N162" s="95" t="s">
        <v>975</v>
      </c>
      <c r="O162" s="95" t="s">
        <v>3602</v>
      </c>
      <c r="P162" s="95">
        <v>2626014985</v>
      </c>
      <c r="Q162" s="14" t="s">
        <v>13394</v>
      </c>
      <c r="T162" s="96">
        <v>46210</v>
      </c>
      <c r="U162" s="95" t="s">
        <v>1091</v>
      </c>
      <c r="V162" s="4">
        <v>46210.625543981485</v>
      </c>
      <c r="W162" s="96">
        <v>46210</v>
      </c>
      <c r="X162" s="95" t="s">
        <v>1091</v>
      </c>
      <c r="Y162" s="4">
        <v>46210.637858796297</v>
      </c>
      <c r="Z162" s="96">
        <v>46210</v>
      </c>
      <c r="AA162" s="95" t="s">
        <v>2384</v>
      </c>
      <c r="AB162" s="4">
        <v>46210.647951388892</v>
      </c>
      <c r="AC162" s="96">
        <v>46210</v>
      </c>
      <c r="AD162" s="95" t="s">
        <v>2385</v>
      </c>
      <c r="AE162" s="4">
        <v>46210.653344907405</v>
      </c>
      <c r="AF162" s="96"/>
      <c r="AG162" s="95" t="s">
        <v>11317</v>
      </c>
      <c r="AH162" s="4"/>
      <c r="AI162" s="96">
        <v>46210</v>
      </c>
      <c r="AJ162" s="95" t="s">
        <v>943</v>
      </c>
      <c r="AK162" s="4">
        <v>46210.718819444446</v>
      </c>
      <c r="AL162" s="96">
        <v>46210</v>
      </c>
      <c r="AM162" s="95" t="s">
        <v>943</v>
      </c>
      <c r="AN162" s="4">
        <v>46210.718935185185</v>
      </c>
      <c r="AO162" s="95" t="s">
        <v>11317</v>
      </c>
      <c r="AP162" s="95" t="s">
        <v>11317</v>
      </c>
      <c r="AQ162" s="95" t="s">
        <v>11317</v>
      </c>
      <c r="AR162" s="95" t="s">
        <v>11317</v>
      </c>
      <c r="AS162" s="95" t="s">
        <v>11317</v>
      </c>
      <c r="AT162" s="95" t="s">
        <v>11317</v>
      </c>
      <c r="AU162" s="96">
        <v>46210</v>
      </c>
      <c r="AV162" s="95" t="s">
        <v>943</v>
      </c>
      <c r="AW162" s="4">
        <v>46210.723761574074</v>
      </c>
      <c r="AX162" s="95" t="s">
        <v>11317</v>
      </c>
      <c r="AY162" s="95" t="s">
        <v>11317</v>
      </c>
      <c r="AZ162" s="95" t="s">
        <v>11317</v>
      </c>
      <c r="BA162" s="96">
        <v>46210</v>
      </c>
      <c r="BB162" s="95" t="s">
        <v>957</v>
      </c>
      <c r="BC162" s="4">
        <v>46210.742534722223</v>
      </c>
      <c r="BD162" s="96">
        <v>46210</v>
      </c>
      <c r="BE162" s="95" t="s">
        <v>1093</v>
      </c>
      <c r="BF162" s="4">
        <v>46210.781944444447</v>
      </c>
      <c r="BG162" s="95" t="s">
        <v>11317</v>
      </c>
      <c r="BH162" s="95" t="s">
        <v>11317</v>
      </c>
      <c r="BI162" s="95" t="s">
        <v>11317</v>
      </c>
      <c r="BJ162" s="68" t="s">
        <v>11317</v>
      </c>
      <c r="BK162" t="str">
        <f t="shared" si="2"/>
        <v>Jul</v>
      </c>
      <c r="BL162" t="str">
        <f>VLOOKUP(D162,Sheet1!$A$2:$B$221,2,0)</f>
        <v>East Zone</v>
      </c>
    </row>
    <row r="163" spans="1:64" x14ac:dyDescent="0.35">
      <c r="A163" t="str" cm="1">
        <f t="array" ref="A163:C163">VLOOKUP(D163,Sheet1!$A$2:$E$221,{3,4,5},0)</f>
        <v>Satish Chandra Sinha</v>
      </c>
      <c r="B163" t="str">
        <v>FMF071565</v>
      </c>
      <c r="C163" t="str">
        <v>Pavan Kumar Rai</v>
      </c>
      <c r="D163" s="94" t="s">
        <v>134</v>
      </c>
      <c r="E163" s="95">
        <v>301</v>
      </c>
      <c r="F163" s="95" t="s">
        <v>11385</v>
      </c>
      <c r="G163" s="95">
        <v>495118</v>
      </c>
      <c r="H163" s="95" t="s">
        <v>1094</v>
      </c>
      <c r="I163" s="95" t="s">
        <v>1095</v>
      </c>
      <c r="J163" s="95" t="s">
        <v>1568</v>
      </c>
      <c r="K163" s="95" t="s">
        <v>11386</v>
      </c>
      <c r="L163" s="95">
        <v>60000</v>
      </c>
      <c r="M163" s="95" t="s">
        <v>982</v>
      </c>
      <c r="N163" s="95" t="s">
        <v>983</v>
      </c>
      <c r="O163" s="95" t="s">
        <v>4732</v>
      </c>
      <c r="P163" s="95">
        <v>6763594563</v>
      </c>
      <c r="Q163" s="14" t="s">
        <v>13394</v>
      </c>
      <c r="T163" s="96">
        <v>46210</v>
      </c>
      <c r="U163" s="95" t="s">
        <v>1091</v>
      </c>
      <c r="V163" s="4">
        <v>46210.55841435185</v>
      </c>
      <c r="W163" s="96">
        <v>46210</v>
      </c>
      <c r="X163" s="95" t="s">
        <v>1091</v>
      </c>
      <c r="Y163" s="4">
        <v>46210.602650462963</v>
      </c>
      <c r="Z163" s="96">
        <v>46210</v>
      </c>
      <c r="AA163" s="95" t="s">
        <v>2384</v>
      </c>
      <c r="AB163" s="4">
        <v>46210.609733796293</v>
      </c>
      <c r="AC163" s="96">
        <v>46210</v>
      </c>
      <c r="AD163" s="95" t="s">
        <v>2385</v>
      </c>
      <c r="AE163" s="4">
        <v>46210.630162037036</v>
      </c>
      <c r="AF163" s="96"/>
      <c r="AG163" s="95" t="s">
        <v>11317</v>
      </c>
      <c r="AH163" s="4"/>
      <c r="AI163" s="96">
        <v>46210</v>
      </c>
      <c r="AJ163" s="95" t="s">
        <v>942</v>
      </c>
      <c r="AK163" s="4">
        <v>46210.648368055554</v>
      </c>
      <c r="AL163" s="96">
        <v>46210</v>
      </c>
      <c r="AM163" s="95" t="s">
        <v>942</v>
      </c>
      <c r="AN163" s="4">
        <v>46210.651099537034</v>
      </c>
      <c r="AO163" s="95" t="s">
        <v>11317</v>
      </c>
      <c r="AP163" s="95" t="s">
        <v>11317</v>
      </c>
      <c r="AQ163" s="95" t="s">
        <v>11317</v>
      </c>
      <c r="AR163" s="95" t="s">
        <v>11317</v>
      </c>
      <c r="AS163" s="95" t="s">
        <v>11317</v>
      </c>
      <c r="AT163" s="95" t="s">
        <v>11317</v>
      </c>
      <c r="AU163" s="96">
        <v>46210</v>
      </c>
      <c r="AV163" s="95" t="s">
        <v>942</v>
      </c>
      <c r="AW163" s="4">
        <v>46210.659270833334</v>
      </c>
      <c r="AX163" s="95" t="s">
        <v>11317</v>
      </c>
      <c r="AY163" s="95" t="s">
        <v>11317</v>
      </c>
      <c r="AZ163" s="95" t="s">
        <v>11317</v>
      </c>
      <c r="BA163" s="96">
        <v>46210</v>
      </c>
      <c r="BB163" s="95" t="s">
        <v>957</v>
      </c>
      <c r="BC163" s="4">
        <v>46210.679456018515</v>
      </c>
      <c r="BD163" s="96">
        <v>46210</v>
      </c>
      <c r="BE163" s="95" t="s">
        <v>1093</v>
      </c>
      <c r="BF163" s="4">
        <v>46210.774710648147</v>
      </c>
      <c r="BG163" s="95" t="s">
        <v>11317</v>
      </c>
      <c r="BH163" s="95" t="s">
        <v>11317</v>
      </c>
      <c r="BI163" s="95" t="s">
        <v>11317</v>
      </c>
      <c r="BJ163" s="68" t="s">
        <v>11317</v>
      </c>
      <c r="BK163" t="str">
        <f t="shared" si="2"/>
        <v>Jul</v>
      </c>
      <c r="BL163" t="str">
        <f>VLOOKUP(D163,Sheet1!$A$2:$B$221,2,0)</f>
        <v>East Zone</v>
      </c>
    </row>
    <row r="164" spans="1:64" x14ac:dyDescent="0.35">
      <c r="A164" t="str" cm="1">
        <f t="array" ref="A164:C164">VLOOKUP(D164,Sheet1!$A$2:$E$221,{3,4,5},0)</f>
        <v>Santosh Kumar</v>
      </c>
      <c r="B164" t="str">
        <v>FMF065205</v>
      </c>
      <c r="C164" t="str">
        <v>Raja Kumar</v>
      </c>
      <c r="D164" s="94" t="s">
        <v>137</v>
      </c>
      <c r="E164" s="95">
        <v>323</v>
      </c>
      <c r="F164" s="95" t="s">
        <v>2556</v>
      </c>
      <c r="G164" s="95">
        <v>309900</v>
      </c>
      <c r="H164" s="95" t="s">
        <v>2557</v>
      </c>
      <c r="I164" s="95" t="s">
        <v>2558</v>
      </c>
      <c r="J164" s="95" t="s">
        <v>1568</v>
      </c>
      <c r="K164" s="95" t="s">
        <v>2559</v>
      </c>
      <c r="L164" s="95">
        <v>77000</v>
      </c>
      <c r="M164" s="95" t="s">
        <v>1124</v>
      </c>
      <c r="N164" s="95" t="s">
        <v>1125</v>
      </c>
      <c r="O164" s="95" t="s">
        <v>2560</v>
      </c>
      <c r="P164" s="95">
        <v>6654895905</v>
      </c>
      <c r="Q164" s="14" t="s">
        <v>13394</v>
      </c>
      <c r="T164" s="96">
        <v>46205</v>
      </c>
      <c r="U164" s="95" t="s">
        <v>1096</v>
      </c>
      <c r="V164" s="4">
        <v>46205.839525462965</v>
      </c>
      <c r="W164" s="96">
        <v>46205</v>
      </c>
      <c r="X164" s="95" t="s">
        <v>1096</v>
      </c>
      <c r="Y164" s="4">
        <v>46205.906377314815</v>
      </c>
      <c r="Z164" s="96">
        <v>46206</v>
      </c>
      <c r="AA164" s="95" t="s">
        <v>2384</v>
      </c>
      <c r="AB164" s="4">
        <v>46206.401724537034</v>
      </c>
      <c r="AC164" s="96">
        <v>46206</v>
      </c>
      <c r="AD164" s="95" t="s">
        <v>2385</v>
      </c>
      <c r="AE164" s="4">
        <v>46206.438611111109</v>
      </c>
      <c r="AF164" s="96"/>
      <c r="AG164" s="95" t="s">
        <v>11317</v>
      </c>
      <c r="AH164" s="4"/>
      <c r="AI164" s="96">
        <v>46206</v>
      </c>
      <c r="AJ164" s="95" t="s">
        <v>972</v>
      </c>
      <c r="AK164" s="4">
        <v>46206.465937499997</v>
      </c>
      <c r="AL164" s="96">
        <v>46206</v>
      </c>
      <c r="AM164" s="95" t="s">
        <v>972</v>
      </c>
      <c r="AN164" s="4">
        <v>46206.466053240743</v>
      </c>
      <c r="AO164" s="95" t="s">
        <v>11317</v>
      </c>
      <c r="AP164" s="95" t="s">
        <v>11317</v>
      </c>
      <c r="AQ164" s="95" t="s">
        <v>11317</v>
      </c>
      <c r="AR164" s="95" t="s">
        <v>11317</v>
      </c>
      <c r="AS164" s="95" t="s">
        <v>11317</v>
      </c>
      <c r="AT164" s="95" t="s">
        <v>11317</v>
      </c>
      <c r="AU164" s="96">
        <v>46206</v>
      </c>
      <c r="AV164" s="95" t="s">
        <v>972</v>
      </c>
      <c r="AW164" s="4">
        <v>46206.471944444442</v>
      </c>
      <c r="AX164" s="95" t="s">
        <v>11317</v>
      </c>
      <c r="AY164" s="95" t="s">
        <v>11317</v>
      </c>
      <c r="AZ164" s="95" t="s">
        <v>11317</v>
      </c>
      <c r="BA164" s="96">
        <v>46206</v>
      </c>
      <c r="BB164" s="95" t="s">
        <v>957</v>
      </c>
      <c r="BC164" s="4">
        <v>46206.476898148147</v>
      </c>
      <c r="BD164" s="96">
        <v>46206</v>
      </c>
      <c r="BE164" s="95" t="s">
        <v>3584</v>
      </c>
      <c r="BF164" s="4">
        <v>46206.5780787037</v>
      </c>
      <c r="BG164" s="95" t="s">
        <v>11317</v>
      </c>
      <c r="BH164" s="95" t="s">
        <v>11317</v>
      </c>
      <c r="BI164" s="95" t="s">
        <v>11317</v>
      </c>
      <c r="BJ164" s="68" t="s">
        <v>11317</v>
      </c>
      <c r="BK164" t="str">
        <f t="shared" ref="BK164:BK220" si="3">TEXT(Z164,"mmm")</f>
        <v>Jul</v>
      </c>
      <c r="BL164" t="str">
        <f>VLOOKUP(D164,Sheet1!$A$2:$B$221,2,0)</f>
        <v>East Zone</v>
      </c>
    </row>
    <row r="165" spans="1:64" x14ac:dyDescent="0.35">
      <c r="A165" t="str" cm="1">
        <f t="array" ref="A165:C165">VLOOKUP(D165,Sheet1!$A$2:$E$221,{3,4,5},0)</f>
        <v>Santosh Kumar</v>
      </c>
      <c r="B165" t="str">
        <v>FMF065205</v>
      </c>
      <c r="C165" t="str">
        <v>Raja Kumar</v>
      </c>
      <c r="D165" s="94" t="s">
        <v>137</v>
      </c>
      <c r="E165" s="95">
        <v>323</v>
      </c>
      <c r="F165" s="95" t="s">
        <v>11387</v>
      </c>
      <c r="G165" s="95">
        <v>538301</v>
      </c>
      <c r="H165" s="95" t="s">
        <v>3000</v>
      </c>
      <c r="I165" s="95" t="s">
        <v>3001</v>
      </c>
      <c r="J165" s="95" t="s">
        <v>1568</v>
      </c>
      <c r="K165" s="95" t="s">
        <v>11388</v>
      </c>
      <c r="L165" s="95">
        <v>60000</v>
      </c>
      <c r="M165" s="95" t="s">
        <v>1038</v>
      </c>
      <c r="N165" s="95" t="s">
        <v>1039</v>
      </c>
      <c r="O165" s="95" t="s">
        <v>11389</v>
      </c>
      <c r="P165" s="95">
        <v>6647375209</v>
      </c>
      <c r="Q165" s="14" t="s">
        <v>13394</v>
      </c>
      <c r="T165" s="96">
        <v>46210</v>
      </c>
      <c r="U165" s="95" t="s">
        <v>1096</v>
      </c>
      <c r="V165" s="4">
        <v>46210.40488425926</v>
      </c>
      <c r="W165" s="96">
        <v>46210</v>
      </c>
      <c r="X165" s="95" t="s">
        <v>1096</v>
      </c>
      <c r="Y165" s="4">
        <v>46210.413194444445</v>
      </c>
      <c r="Z165" s="96">
        <v>46210</v>
      </c>
      <c r="AA165" s="95" t="s">
        <v>2384</v>
      </c>
      <c r="AB165" s="4">
        <v>46210.41846064815</v>
      </c>
      <c r="AC165" s="96">
        <v>46210</v>
      </c>
      <c r="AD165" s="95" t="s">
        <v>2385</v>
      </c>
      <c r="AE165" s="4">
        <v>46210.435243055559</v>
      </c>
      <c r="AF165" s="96"/>
      <c r="AG165" s="95" t="s">
        <v>11317</v>
      </c>
      <c r="AH165" s="4"/>
      <c r="AI165" s="96">
        <v>46210</v>
      </c>
      <c r="AJ165" s="95" t="s">
        <v>972</v>
      </c>
      <c r="AK165" s="4">
        <v>46210.438414351855</v>
      </c>
      <c r="AL165" s="96">
        <v>46210</v>
      </c>
      <c r="AM165" s="95" t="s">
        <v>972</v>
      </c>
      <c r="AN165" s="4">
        <v>46210.43854166667</v>
      </c>
      <c r="AO165" s="95" t="s">
        <v>11317</v>
      </c>
      <c r="AP165" s="95" t="s">
        <v>11317</v>
      </c>
      <c r="AQ165" s="95" t="s">
        <v>11317</v>
      </c>
      <c r="AR165" s="95" t="s">
        <v>11317</v>
      </c>
      <c r="AS165" s="95" t="s">
        <v>11317</v>
      </c>
      <c r="AT165" s="95" t="s">
        <v>11317</v>
      </c>
      <c r="AU165" s="96">
        <v>46210</v>
      </c>
      <c r="AV165" s="95" t="s">
        <v>972</v>
      </c>
      <c r="AW165" s="4">
        <v>46210.443888888891</v>
      </c>
      <c r="AX165" s="95" t="s">
        <v>11317</v>
      </c>
      <c r="AY165" s="95" t="s">
        <v>11317</v>
      </c>
      <c r="AZ165" s="95" t="s">
        <v>11317</v>
      </c>
      <c r="BA165" s="96">
        <v>46210</v>
      </c>
      <c r="BB165" s="95" t="s">
        <v>957</v>
      </c>
      <c r="BC165" s="4">
        <v>46210.524837962963</v>
      </c>
      <c r="BD165" s="96">
        <v>46210</v>
      </c>
      <c r="BE165" s="95" t="s">
        <v>3584</v>
      </c>
      <c r="BF165" s="4">
        <v>46210.603981481479</v>
      </c>
      <c r="BG165" s="95" t="s">
        <v>11317</v>
      </c>
      <c r="BH165" s="95" t="s">
        <v>11317</v>
      </c>
      <c r="BI165" s="95" t="s">
        <v>11317</v>
      </c>
      <c r="BJ165" s="68" t="s">
        <v>11317</v>
      </c>
      <c r="BK165" t="str">
        <f t="shared" si="3"/>
        <v>Jul</v>
      </c>
      <c r="BL165" t="str">
        <f>VLOOKUP(D165,Sheet1!$A$2:$B$221,2,0)</f>
        <v>East Zone</v>
      </c>
    </row>
    <row r="166" spans="1:64" x14ac:dyDescent="0.35">
      <c r="A166" t="str" cm="1">
        <f t="array" ref="A166:C166">VLOOKUP(D166,Sheet1!$A$2:$E$221,{3,4,5},0)</f>
        <v>Santosh Kumar</v>
      </c>
      <c r="B166" t="str">
        <v>FMF065205</v>
      </c>
      <c r="C166" t="str">
        <v>Raja Kumar</v>
      </c>
      <c r="D166" s="94" t="s">
        <v>137</v>
      </c>
      <c r="E166" s="95">
        <v>323</v>
      </c>
      <c r="F166" s="95" t="s">
        <v>9505</v>
      </c>
      <c r="G166" s="95">
        <v>552967</v>
      </c>
      <c r="H166" s="95" t="s">
        <v>97</v>
      </c>
      <c r="I166" s="95" t="s">
        <v>2998</v>
      </c>
      <c r="J166" s="95" t="s">
        <v>1568</v>
      </c>
      <c r="K166" s="95" t="s">
        <v>9506</v>
      </c>
      <c r="L166" s="95">
        <v>60000</v>
      </c>
      <c r="M166" s="95" t="s">
        <v>9502</v>
      </c>
      <c r="N166" s="95" t="s">
        <v>9503</v>
      </c>
      <c r="O166" s="95" t="s">
        <v>9507</v>
      </c>
      <c r="P166" s="95">
        <v>4097645497</v>
      </c>
      <c r="Q166" s="14" t="s">
        <v>13394</v>
      </c>
      <c r="T166" s="96">
        <v>46209</v>
      </c>
      <c r="U166" s="95" t="s">
        <v>1096</v>
      </c>
      <c r="V166" s="4">
        <v>46209.638599537036</v>
      </c>
      <c r="W166" s="96">
        <v>46209</v>
      </c>
      <c r="X166" s="95" t="s">
        <v>1096</v>
      </c>
      <c r="Y166" s="4">
        <v>46209.670532407406</v>
      </c>
      <c r="Z166" s="96">
        <v>46209</v>
      </c>
      <c r="AA166" s="95" t="s">
        <v>2384</v>
      </c>
      <c r="AB166" s="4">
        <v>46209.68209490741</v>
      </c>
      <c r="AC166" s="96">
        <v>46209</v>
      </c>
      <c r="AD166" s="95" t="s">
        <v>2385</v>
      </c>
      <c r="AE166" s="4">
        <v>46209.68644675926</v>
      </c>
      <c r="AF166" s="96">
        <v>46209</v>
      </c>
      <c r="AG166" s="95" t="s">
        <v>1028</v>
      </c>
      <c r="AH166" s="4">
        <v>46209.700787037036</v>
      </c>
      <c r="AI166" s="96">
        <v>46209</v>
      </c>
      <c r="AJ166" s="95" t="s">
        <v>1028</v>
      </c>
      <c r="AK166" s="4">
        <v>46209.751458333332</v>
      </c>
      <c r="AL166" s="96">
        <v>46209</v>
      </c>
      <c r="AM166" s="95" t="s">
        <v>1028</v>
      </c>
      <c r="AN166" s="4">
        <v>46209.751736111109</v>
      </c>
      <c r="AO166" s="95" t="s">
        <v>11317</v>
      </c>
      <c r="AP166" s="95" t="s">
        <v>11317</v>
      </c>
      <c r="AQ166" s="95" t="s">
        <v>11317</v>
      </c>
      <c r="AR166" s="95" t="s">
        <v>11317</v>
      </c>
      <c r="AS166" s="95" t="s">
        <v>11317</v>
      </c>
      <c r="AT166" s="95" t="s">
        <v>11317</v>
      </c>
      <c r="AU166" s="96">
        <v>46209</v>
      </c>
      <c r="AV166" s="95" t="s">
        <v>1028</v>
      </c>
      <c r="AW166" s="4">
        <v>46209.757939814815</v>
      </c>
      <c r="AX166" s="95" t="s">
        <v>11317</v>
      </c>
      <c r="AY166" s="95" t="s">
        <v>11317</v>
      </c>
      <c r="AZ166" s="95" t="s">
        <v>11317</v>
      </c>
      <c r="BA166" s="96">
        <v>46209</v>
      </c>
      <c r="BB166" s="95" t="s">
        <v>944</v>
      </c>
      <c r="BC166" s="4">
        <v>46209.761701388888</v>
      </c>
      <c r="BD166" s="96">
        <v>46210</v>
      </c>
      <c r="BE166" s="95" t="s">
        <v>3584</v>
      </c>
      <c r="BF166" s="4">
        <v>46210.597199074073</v>
      </c>
      <c r="BG166" s="95" t="s">
        <v>11317</v>
      </c>
      <c r="BH166" s="95" t="s">
        <v>11317</v>
      </c>
      <c r="BI166" s="95" t="s">
        <v>11317</v>
      </c>
      <c r="BJ166" s="68" t="s">
        <v>11317</v>
      </c>
      <c r="BK166" t="str">
        <f t="shared" si="3"/>
        <v>Jul</v>
      </c>
      <c r="BL166" t="str">
        <f>VLOOKUP(D166,Sheet1!$A$2:$B$221,2,0)</f>
        <v>East Zone</v>
      </c>
    </row>
    <row r="167" spans="1:64" x14ac:dyDescent="0.35">
      <c r="A167" t="str" cm="1">
        <f t="array" ref="A167:C167">VLOOKUP(D167,Sheet1!$A$2:$E$221,{3,4,5},0)</f>
        <v>Santosh Kumar</v>
      </c>
      <c r="B167" t="str">
        <v>FMF065205</v>
      </c>
      <c r="C167" t="str">
        <v>Raja Kumar</v>
      </c>
      <c r="D167" s="94" t="s">
        <v>137</v>
      </c>
      <c r="E167" s="95">
        <v>323</v>
      </c>
      <c r="F167" s="95" t="s">
        <v>3229</v>
      </c>
      <c r="G167" s="95">
        <v>606426</v>
      </c>
      <c r="H167" s="95" t="s">
        <v>97</v>
      </c>
      <c r="I167" s="95" t="s">
        <v>2998</v>
      </c>
      <c r="J167" s="95" t="s">
        <v>1568</v>
      </c>
      <c r="K167" s="95" t="s">
        <v>3230</v>
      </c>
      <c r="L167" s="95">
        <v>50000</v>
      </c>
      <c r="M167" s="95" t="s">
        <v>1034</v>
      </c>
      <c r="N167" s="95" t="s">
        <v>1035</v>
      </c>
      <c r="O167" s="95" t="s">
        <v>3231</v>
      </c>
      <c r="P167" s="95">
        <v>4643684085</v>
      </c>
      <c r="Q167" s="14" t="s">
        <v>13394</v>
      </c>
      <c r="T167" s="96">
        <v>46205</v>
      </c>
      <c r="U167" s="95" t="s">
        <v>1096</v>
      </c>
      <c r="V167" s="4">
        <v>46205.779085648152</v>
      </c>
      <c r="W167" s="96">
        <v>46206</v>
      </c>
      <c r="X167" s="95" t="s">
        <v>1096</v>
      </c>
      <c r="Y167" s="4">
        <v>46206.309027777781</v>
      </c>
      <c r="Z167" s="96">
        <v>46206</v>
      </c>
      <c r="AA167" s="95" t="s">
        <v>2384</v>
      </c>
      <c r="AB167" s="4">
        <v>46206.401724537034</v>
      </c>
      <c r="AC167" s="96">
        <v>46206</v>
      </c>
      <c r="AD167" s="95" t="s">
        <v>2385</v>
      </c>
      <c r="AE167" s="4">
        <v>46206.443703703706</v>
      </c>
      <c r="AF167" s="96"/>
      <c r="AG167" s="95" t="s">
        <v>11317</v>
      </c>
      <c r="AH167" s="4"/>
      <c r="AI167" s="96">
        <v>46206</v>
      </c>
      <c r="AJ167" s="95" t="s">
        <v>937</v>
      </c>
      <c r="AK167" s="4">
        <v>46206.46707175926</v>
      </c>
      <c r="AL167" s="96">
        <v>46206</v>
      </c>
      <c r="AM167" s="95" t="s">
        <v>937</v>
      </c>
      <c r="AN167" s="4">
        <v>46206.467118055552</v>
      </c>
      <c r="AO167" s="95" t="s">
        <v>11317</v>
      </c>
      <c r="AP167" s="95" t="s">
        <v>11317</v>
      </c>
      <c r="AQ167" s="95" t="s">
        <v>11317</v>
      </c>
      <c r="AR167" s="95" t="s">
        <v>11317</v>
      </c>
      <c r="AS167" s="95" t="s">
        <v>11317</v>
      </c>
      <c r="AT167" s="95" t="s">
        <v>11317</v>
      </c>
      <c r="AU167" s="96">
        <v>46206</v>
      </c>
      <c r="AV167" s="95" t="s">
        <v>937</v>
      </c>
      <c r="AW167" s="4">
        <v>46206.491111111114</v>
      </c>
      <c r="AX167" s="95" t="s">
        <v>11317</v>
      </c>
      <c r="AY167" s="95" t="s">
        <v>11317</v>
      </c>
      <c r="AZ167" s="95" t="s">
        <v>11317</v>
      </c>
      <c r="BA167" s="96">
        <v>46206</v>
      </c>
      <c r="BB167" s="95" t="s">
        <v>944</v>
      </c>
      <c r="BC167" s="4">
        <v>46206.545335648145</v>
      </c>
      <c r="BD167" s="96">
        <v>46206</v>
      </c>
      <c r="BE167" s="95" t="s">
        <v>2999</v>
      </c>
      <c r="BF167" s="4">
        <v>46206.655162037037</v>
      </c>
      <c r="BG167" s="95" t="s">
        <v>11317</v>
      </c>
      <c r="BH167" s="95" t="s">
        <v>11317</v>
      </c>
      <c r="BI167" s="95" t="s">
        <v>11317</v>
      </c>
      <c r="BJ167" s="68" t="s">
        <v>11317</v>
      </c>
      <c r="BK167" t="str">
        <f t="shared" si="3"/>
        <v>Jul</v>
      </c>
      <c r="BL167" t="str">
        <f>VLOOKUP(D167,Sheet1!$A$2:$B$221,2,0)</f>
        <v>East Zone</v>
      </c>
    </row>
    <row r="168" spans="1:64" x14ac:dyDescent="0.35">
      <c r="A168" t="str" cm="1">
        <f t="array" ref="A168:C168">VLOOKUP(D168,Sheet1!$A$2:$E$221,{3,4,5},0)</f>
        <v>Santosh Kumar</v>
      </c>
      <c r="B168" t="str">
        <v>FMF065205</v>
      </c>
      <c r="C168" t="str">
        <v>Raja Kumar</v>
      </c>
      <c r="D168" s="94" t="s">
        <v>137</v>
      </c>
      <c r="E168" s="95">
        <v>323</v>
      </c>
      <c r="F168" s="95" t="s">
        <v>1749</v>
      </c>
      <c r="G168" s="95">
        <v>648380</v>
      </c>
      <c r="H168" s="95" t="s">
        <v>1750</v>
      </c>
      <c r="I168" s="95" t="s">
        <v>1751</v>
      </c>
      <c r="J168" s="95" t="s">
        <v>1568</v>
      </c>
      <c r="K168" s="95" t="s">
        <v>1752</v>
      </c>
      <c r="L168" s="95">
        <v>77000</v>
      </c>
      <c r="M168" s="95" t="s">
        <v>1124</v>
      </c>
      <c r="N168" s="95" t="s">
        <v>1125</v>
      </c>
      <c r="O168" s="95" t="s">
        <v>1753</v>
      </c>
      <c r="P168" s="95">
        <v>4169579464</v>
      </c>
      <c r="Q168" s="14" t="s">
        <v>13394</v>
      </c>
      <c r="T168" s="96">
        <v>46188</v>
      </c>
      <c r="U168" s="95" t="s">
        <v>1096</v>
      </c>
      <c r="V168" s="4">
        <v>46188.690532407411</v>
      </c>
      <c r="W168" s="96">
        <v>46190</v>
      </c>
      <c r="X168" s="95" t="s">
        <v>1096</v>
      </c>
      <c r="Y168" s="4">
        <v>46190.466956018521</v>
      </c>
      <c r="Z168" s="96">
        <v>46190</v>
      </c>
      <c r="AA168" s="95" t="s">
        <v>933</v>
      </c>
      <c r="AB168" s="4">
        <v>46190.471747685187</v>
      </c>
      <c r="AC168" s="96">
        <v>46190</v>
      </c>
      <c r="AD168" s="95" t="s">
        <v>2385</v>
      </c>
      <c r="AE168" s="4">
        <v>46190.490231481483</v>
      </c>
      <c r="AF168" s="96"/>
      <c r="AG168" s="95" t="s">
        <v>11317</v>
      </c>
      <c r="AH168" s="4"/>
      <c r="AI168" s="96">
        <v>46190</v>
      </c>
      <c r="AJ168" s="95" t="s">
        <v>972</v>
      </c>
      <c r="AK168" s="4">
        <v>46190.502233796295</v>
      </c>
      <c r="AL168" s="96">
        <v>46190</v>
      </c>
      <c r="AM168" s="95" t="s">
        <v>972</v>
      </c>
      <c r="AN168" s="4">
        <v>46190.508437500001</v>
      </c>
      <c r="AO168" s="95" t="s">
        <v>11317</v>
      </c>
      <c r="AP168" s="95" t="s">
        <v>11317</v>
      </c>
      <c r="AQ168" s="95" t="s">
        <v>11317</v>
      </c>
      <c r="AR168" s="95" t="s">
        <v>11317</v>
      </c>
      <c r="AS168" s="95" t="s">
        <v>11317</v>
      </c>
      <c r="AT168" s="95" t="s">
        <v>11317</v>
      </c>
      <c r="AU168" s="96">
        <v>46190</v>
      </c>
      <c r="AV168" s="95" t="s">
        <v>972</v>
      </c>
      <c r="AW168" s="4">
        <v>46190.513159722221</v>
      </c>
      <c r="AX168" s="95" t="s">
        <v>11317</v>
      </c>
      <c r="AY168" s="95" t="s">
        <v>11317</v>
      </c>
      <c r="AZ168" s="95" t="s">
        <v>11317</v>
      </c>
      <c r="BA168" s="96">
        <v>46190</v>
      </c>
      <c r="BB168" s="95" t="s">
        <v>957</v>
      </c>
      <c r="BC168" s="4">
        <v>46190.518611111111</v>
      </c>
      <c r="BD168" s="96"/>
      <c r="BE168" s="95" t="s">
        <v>11317</v>
      </c>
      <c r="BF168" s="4"/>
      <c r="BG168" s="95" t="s">
        <v>11317</v>
      </c>
      <c r="BH168" s="95" t="s">
        <v>11317</v>
      </c>
      <c r="BI168" s="95" t="s">
        <v>11317</v>
      </c>
      <c r="BJ168" s="68" t="s">
        <v>11317</v>
      </c>
      <c r="BK168" t="str">
        <f t="shared" si="3"/>
        <v>Jun</v>
      </c>
      <c r="BL168" t="str">
        <f>VLOOKUP(D168,Sheet1!$A$2:$B$221,2,0)</f>
        <v>East Zone</v>
      </c>
    </row>
    <row r="169" spans="1:64" x14ac:dyDescent="0.35">
      <c r="A169" t="str" cm="1">
        <f t="array" ref="A169:C169">VLOOKUP(D169,Sheet1!$A$2:$E$221,{3,4,5},0)</f>
        <v>Santosh Kumar</v>
      </c>
      <c r="B169" t="str">
        <v>FMF065205</v>
      </c>
      <c r="C169" t="str">
        <v>Raja Kumar</v>
      </c>
      <c r="D169" s="94" t="s">
        <v>137</v>
      </c>
      <c r="E169" s="95">
        <v>323</v>
      </c>
      <c r="F169" s="95" t="s">
        <v>9508</v>
      </c>
      <c r="G169" s="95">
        <v>706625</v>
      </c>
      <c r="H169" s="95" t="s">
        <v>9509</v>
      </c>
      <c r="I169" s="95" t="s">
        <v>9510</v>
      </c>
      <c r="J169" s="95" t="s">
        <v>1568</v>
      </c>
      <c r="K169" s="95" t="s">
        <v>9511</v>
      </c>
      <c r="L169" s="95">
        <v>60000</v>
      </c>
      <c r="M169" s="95" t="s">
        <v>9502</v>
      </c>
      <c r="N169" s="95" t="s">
        <v>9503</v>
      </c>
      <c r="O169" s="95" t="s">
        <v>2980</v>
      </c>
      <c r="P169" s="95">
        <v>2630442201</v>
      </c>
      <c r="Q169" s="14" t="s">
        <v>13394</v>
      </c>
      <c r="T169" s="96">
        <v>46209</v>
      </c>
      <c r="U169" s="95" t="s">
        <v>1096</v>
      </c>
      <c r="V169" s="4">
        <v>46209.572592592594</v>
      </c>
      <c r="W169" s="96">
        <v>46209</v>
      </c>
      <c r="X169" s="95" t="s">
        <v>1096</v>
      </c>
      <c r="Y169" s="4">
        <v>46209.582766203705</v>
      </c>
      <c r="Z169" s="96">
        <v>46209</v>
      </c>
      <c r="AA169" s="95" t="s">
        <v>2384</v>
      </c>
      <c r="AB169" s="4">
        <v>46209.60052083333</v>
      </c>
      <c r="AC169" s="96">
        <v>46209</v>
      </c>
      <c r="AD169" s="95" t="s">
        <v>2385</v>
      </c>
      <c r="AE169" s="4">
        <v>46209.617905092593</v>
      </c>
      <c r="AF169" s="96"/>
      <c r="AG169" s="95" t="s">
        <v>11317</v>
      </c>
      <c r="AH169" s="4"/>
      <c r="AI169" s="96">
        <v>46209</v>
      </c>
      <c r="AJ169" s="95" t="s">
        <v>1028</v>
      </c>
      <c r="AK169" s="4">
        <v>46209.642488425925</v>
      </c>
      <c r="AL169" s="96">
        <v>46209</v>
      </c>
      <c r="AM169" s="95" t="s">
        <v>1028</v>
      </c>
      <c r="AN169" s="4">
        <v>46209.642557870371</v>
      </c>
      <c r="AO169" s="95" t="s">
        <v>11317</v>
      </c>
      <c r="AP169" s="95" t="s">
        <v>11317</v>
      </c>
      <c r="AQ169" s="95" t="s">
        <v>11317</v>
      </c>
      <c r="AR169" s="95" t="s">
        <v>11317</v>
      </c>
      <c r="AS169" s="95" t="s">
        <v>11317</v>
      </c>
      <c r="AT169" s="95" t="s">
        <v>11317</v>
      </c>
      <c r="AU169" s="96">
        <v>46209</v>
      </c>
      <c r="AV169" s="95" t="s">
        <v>1028</v>
      </c>
      <c r="AW169" s="4">
        <v>46209.646944444445</v>
      </c>
      <c r="AX169" s="95" t="s">
        <v>11317</v>
      </c>
      <c r="AY169" s="95" t="s">
        <v>11317</v>
      </c>
      <c r="AZ169" s="95" t="s">
        <v>11317</v>
      </c>
      <c r="BA169" s="96">
        <v>46209</v>
      </c>
      <c r="BB169" s="95" t="s">
        <v>944</v>
      </c>
      <c r="BC169" s="4">
        <v>46209.654872685183</v>
      </c>
      <c r="BD169" s="96">
        <v>46209</v>
      </c>
      <c r="BE169" s="95" t="s">
        <v>3584</v>
      </c>
      <c r="BF169" s="4">
        <v>46209.733831018515</v>
      </c>
      <c r="BG169" s="95" t="s">
        <v>11317</v>
      </c>
      <c r="BH169" s="95" t="s">
        <v>11317</v>
      </c>
      <c r="BI169" s="95" t="s">
        <v>11317</v>
      </c>
      <c r="BJ169" s="68" t="s">
        <v>11317</v>
      </c>
      <c r="BK169" t="str">
        <f t="shared" si="3"/>
        <v>Jul</v>
      </c>
      <c r="BL169" t="str">
        <f>VLOOKUP(D169,Sheet1!$A$2:$B$221,2,0)</f>
        <v>East Zone</v>
      </c>
    </row>
    <row r="170" spans="1:64" x14ac:dyDescent="0.35">
      <c r="A170" t="str" cm="1">
        <f t="array" ref="A170:C170">VLOOKUP(D170,Sheet1!$A$2:$E$221,{3,4,5},0)</f>
        <v>Santosh Kumar</v>
      </c>
      <c r="B170" t="str">
        <v>FMF065205</v>
      </c>
      <c r="C170" t="str">
        <v>Raja Kumar</v>
      </c>
      <c r="D170" s="94" t="s">
        <v>137</v>
      </c>
      <c r="E170" s="95">
        <v>323</v>
      </c>
      <c r="F170" s="95" t="s">
        <v>11390</v>
      </c>
      <c r="G170" s="95">
        <v>710522</v>
      </c>
      <c r="H170" s="95" t="s">
        <v>2557</v>
      </c>
      <c r="I170" s="95" t="s">
        <v>2558</v>
      </c>
      <c r="J170" s="95" t="s">
        <v>1568</v>
      </c>
      <c r="K170" s="95" t="s">
        <v>11391</v>
      </c>
      <c r="L170" s="95">
        <v>77000</v>
      </c>
      <c r="M170" s="95" t="s">
        <v>1124</v>
      </c>
      <c r="N170" s="95" t="s">
        <v>1125</v>
      </c>
      <c r="O170" s="95" t="s">
        <v>11392</v>
      </c>
      <c r="P170" s="95">
        <v>3285041690</v>
      </c>
      <c r="Q170" s="14" t="s">
        <v>13394</v>
      </c>
      <c r="T170" s="96">
        <v>46210</v>
      </c>
      <c r="U170" s="95" t="s">
        <v>1096</v>
      </c>
      <c r="V170" s="4">
        <v>46210.593252314815</v>
      </c>
      <c r="W170" s="96">
        <v>46210</v>
      </c>
      <c r="X170" s="95" t="s">
        <v>1096</v>
      </c>
      <c r="Y170" s="4">
        <v>46210.623032407406</v>
      </c>
      <c r="Z170" s="96">
        <v>46210</v>
      </c>
      <c r="AA170" s="95" t="s">
        <v>2384</v>
      </c>
      <c r="AB170" s="4">
        <v>46210.636273148149</v>
      </c>
      <c r="AC170" s="96">
        <v>46210</v>
      </c>
      <c r="AD170" s="95" t="s">
        <v>2385</v>
      </c>
      <c r="AE170" s="4">
        <v>46210.647719907407</v>
      </c>
      <c r="AF170" s="96">
        <v>46210</v>
      </c>
      <c r="AG170" s="95" t="s">
        <v>972</v>
      </c>
      <c r="AH170" s="4">
        <v>46210.65016203704</v>
      </c>
      <c r="AI170" s="96">
        <v>46210</v>
      </c>
      <c r="AJ170" s="95" t="s">
        <v>1028</v>
      </c>
      <c r="AK170" s="4">
        <v>46210.672037037039</v>
      </c>
      <c r="AL170" s="96">
        <v>46210</v>
      </c>
      <c r="AM170" s="95" t="s">
        <v>1028</v>
      </c>
      <c r="AN170" s="4">
        <v>46210.672268518516</v>
      </c>
      <c r="AO170" s="95" t="s">
        <v>11317</v>
      </c>
      <c r="AP170" s="95" t="s">
        <v>11317</v>
      </c>
      <c r="AQ170" s="95" t="s">
        <v>11317</v>
      </c>
      <c r="AR170" s="95" t="s">
        <v>11317</v>
      </c>
      <c r="AS170" s="95" t="s">
        <v>11317</v>
      </c>
      <c r="AT170" s="95" t="s">
        <v>11317</v>
      </c>
      <c r="AU170" s="96">
        <v>46210</v>
      </c>
      <c r="AV170" s="95" t="s">
        <v>1028</v>
      </c>
      <c r="AW170" s="4">
        <v>46210.678032407406</v>
      </c>
      <c r="AX170" s="95" t="s">
        <v>11317</v>
      </c>
      <c r="AY170" s="95" t="s">
        <v>11317</v>
      </c>
      <c r="AZ170" s="95" t="s">
        <v>11317</v>
      </c>
      <c r="BA170" s="96">
        <v>46210</v>
      </c>
      <c r="BB170" s="95" t="s">
        <v>944</v>
      </c>
      <c r="BC170" s="4">
        <v>46210.687395833331</v>
      </c>
      <c r="BD170" s="96"/>
      <c r="BE170" s="95" t="s">
        <v>11317</v>
      </c>
      <c r="BF170" s="4"/>
      <c r="BG170" s="95" t="s">
        <v>11317</v>
      </c>
      <c r="BH170" s="95" t="s">
        <v>11317</v>
      </c>
      <c r="BI170" s="95" t="s">
        <v>11317</v>
      </c>
      <c r="BJ170" s="68" t="s">
        <v>11317</v>
      </c>
      <c r="BK170" t="str">
        <f t="shared" si="3"/>
        <v>Jul</v>
      </c>
      <c r="BL170" t="str">
        <f>VLOOKUP(D170,Sheet1!$A$2:$B$221,2,0)</f>
        <v>East Zone</v>
      </c>
    </row>
    <row r="171" spans="1:64" x14ac:dyDescent="0.35">
      <c r="A171" t="str" cm="1">
        <f t="array" ref="A171:C171">VLOOKUP(D171,Sheet1!$A$2:$E$221,{3,4,5},0)</f>
        <v>Santosh Kumar</v>
      </c>
      <c r="B171" t="str">
        <v>FMF065205</v>
      </c>
      <c r="C171" t="str">
        <v>Raja Kumar</v>
      </c>
      <c r="D171" s="94" t="s">
        <v>137</v>
      </c>
      <c r="E171" s="95">
        <v>323</v>
      </c>
      <c r="F171" s="95" t="s">
        <v>3232</v>
      </c>
      <c r="G171" s="95">
        <v>726899</v>
      </c>
      <c r="H171" s="95" t="s">
        <v>3000</v>
      </c>
      <c r="I171" s="95" t="s">
        <v>3001</v>
      </c>
      <c r="J171" s="95" t="s">
        <v>1568</v>
      </c>
      <c r="K171" s="95" t="s">
        <v>3233</v>
      </c>
      <c r="L171" s="95">
        <v>90000</v>
      </c>
      <c r="M171" s="95" t="s">
        <v>1032</v>
      </c>
      <c r="N171" s="95" t="s">
        <v>1033</v>
      </c>
      <c r="O171" s="95" t="s">
        <v>3234</v>
      </c>
      <c r="P171" s="95">
        <v>1837505172</v>
      </c>
      <c r="Q171" s="14" t="s">
        <v>13394</v>
      </c>
      <c r="T171" s="96">
        <v>46205</v>
      </c>
      <c r="U171" s="95" t="s">
        <v>1096</v>
      </c>
      <c r="V171" s="4">
        <v>46205.490682870368</v>
      </c>
      <c r="W171" s="96">
        <v>46206</v>
      </c>
      <c r="X171" s="95" t="s">
        <v>1096</v>
      </c>
      <c r="Y171" s="4">
        <v>46206.297962962963</v>
      </c>
      <c r="Z171" s="96">
        <v>46206</v>
      </c>
      <c r="AA171" s="95" t="s">
        <v>2384</v>
      </c>
      <c r="AB171" s="4">
        <v>46206.401724537034</v>
      </c>
      <c r="AC171" s="96">
        <v>46206</v>
      </c>
      <c r="AD171" s="95" t="s">
        <v>2385</v>
      </c>
      <c r="AE171" s="4">
        <v>46206.44021990741</v>
      </c>
      <c r="AF171" s="96"/>
      <c r="AG171" s="95" t="s">
        <v>11317</v>
      </c>
      <c r="AH171" s="4"/>
      <c r="AI171" s="96">
        <v>46206</v>
      </c>
      <c r="AJ171" s="95" t="s">
        <v>972</v>
      </c>
      <c r="AK171" s="4">
        <v>46206.467835648145</v>
      </c>
      <c r="AL171" s="96">
        <v>46206</v>
      </c>
      <c r="AM171" s="95" t="s">
        <v>972</v>
      </c>
      <c r="AN171" s="4">
        <v>46206.468078703707</v>
      </c>
      <c r="AO171" s="95" t="s">
        <v>11317</v>
      </c>
      <c r="AP171" s="95" t="s">
        <v>11317</v>
      </c>
      <c r="AQ171" s="95" t="s">
        <v>11317</v>
      </c>
      <c r="AR171" s="95" t="s">
        <v>11317</v>
      </c>
      <c r="AS171" s="95" t="s">
        <v>11317</v>
      </c>
      <c r="AT171" s="95" t="s">
        <v>11317</v>
      </c>
      <c r="AU171" s="96">
        <v>46206</v>
      </c>
      <c r="AV171" s="95" t="s">
        <v>972</v>
      </c>
      <c r="AW171" s="4">
        <v>46206.471967592595</v>
      </c>
      <c r="AX171" s="95" t="s">
        <v>11317</v>
      </c>
      <c r="AY171" s="95" t="s">
        <v>11317</v>
      </c>
      <c r="AZ171" s="95" t="s">
        <v>11317</v>
      </c>
      <c r="BA171" s="96">
        <v>46206</v>
      </c>
      <c r="BB171" s="95" t="s">
        <v>957</v>
      </c>
      <c r="BC171" s="4">
        <v>46206.4766087963</v>
      </c>
      <c r="BD171" s="96">
        <v>46206</v>
      </c>
      <c r="BE171" s="95" t="s">
        <v>3584</v>
      </c>
      <c r="BF171" s="4">
        <v>46206.640821759262</v>
      </c>
      <c r="BG171" s="95" t="s">
        <v>11317</v>
      </c>
      <c r="BH171" s="95" t="s">
        <v>11317</v>
      </c>
      <c r="BI171" s="95" t="s">
        <v>11317</v>
      </c>
      <c r="BJ171" s="68" t="s">
        <v>11317</v>
      </c>
      <c r="BK171" t="str">
        <f t="shared" si="3"/>
        <v>Jul</v>
      </c>
      <c r="BL171" t="str">
        <f>VLOOKUP(D171,Sheet1!$A$2:$B$221,2,0)</f>
        <v>East Zone</v>
      </c>
    </row>
    <row r="172" spans="1:64" x14ac:dyDescent="0.35">
      <c r="A172" t="str" cm="1">
        <f t="array" ref="A172:C172">VLOOKUP(D172,Sheet1!$A$2:$E$221,{3,4,5},0)</f>
        <v>Upendra Kumar Kushwaha</v>
      </c>
      <c r="B172" t="str">
        <v>FMF070050</v>
      </c>
      <c r="C172" t="str">
        <v>Abhishek Kumar Tiwari</v>
      </c>
      <c r="D172" s="94" t="s">
        <v>138</v>
      </c>
      <c r="E172" s="95">
        <v>330</v>
      </c>
      <c r="F172" s="95" t="s">
        <v>1754</v>
      </c>
      <c r="G172" s="95">
        <v>294736</v>
      </c>
      <c r="H172" s="95" t="s">
        <v>1099</v>
      </c>
      <c r="I172" s="95" t="s">
        <v>1100</v>
      </c>
      <c r="J172" s="95" t="s">
        <v>1568</v>
      </c>
      <c r="K172" s="95" t="s">
        <v>1755</v>
      </c>
      <c r="L172" s="95">
        <v>90000</v>
      </c>
      <c r="M172" s="95" t="s">
        <v>978</v>
      </c>
      <c r="N172" s="95" t="s">
        <v>979</v>
      </c>
      <c r="O172" s="95" t="s">
        <v>1756</v>
      </c>
      <c r="P172" s="95">
        <v>1623362197</v>
      </c>
      <c r="Q172" s="14" t="s">
        <v>13394</v>
      </c>
      <c r="T172" s="96">
        <v>46204</v>
      </c>
      <c r="U172" s="95" t="s">
        <v>2401</v>
      </c>
      <c r="V172" s="4">
        <v>46204.661620370367</v>
      </c>
      <c r="W172" s="96">
        <v>46204</v>
      </c>
      <c r="X172" s="95" t="s">
        <v>2401</v>
      </c>
      <c r="Y172" s="4">
        <v>46204.662893518522</v>
      </c>
      <c r="Z172" s="96">
        <v>46204</v>
      </c>
      <c r="AA172" s="95" t="s">
        <v>2384</v>
      </c>
      <c r="AB172" s="4">
        <v>46204.673506944448</v>
      </c>
      <c r="AC172" s="96">
        <v>46204</v>
      </c>
      <c r="AD172" s="95" t="s">
        <v>2385</v>
      </c>
      <c r="AE172" s="4">
        <v>46204.687268518515</v>
      </c>
      <c r="AF172" s="96"/>
      <c r="AG172" s="95" t="s">
        <v>11317</v>
      </c>
      <c r="AH172" s="4"/>
      <c r="AI172" s="96">
        <v>46204</v>
      </c>
      <c r="AJ172" s="95" t="s">
        <v>943</v>
      </c>
      <c r="AK172" s="4">
        <v>46204.692708333336</v>
      </c>
      <c r="AL172" s="96">
        <v>46204</v>
      </c>
      <c r="AM172" s="95" t="s">
        <v>943</v>
      </c>
      <c r="AN172" s="4">
        <v>46204.694201388891</v>
      </c>
      <c r="AO172" s="95" t="s">
        <v>11317</v>
      </c>
      <c r="AP172" s="95" t="s">
        <v>11317</v>
      </c>
      <c r="AQ172" s="95" t="s">
        <v>11317</v>
      </c>
      <c r="AR172" s="95" t="s">
        <v>11317</v>
      </c>
      <c r="AS172" s="95" t="s">
        <v>11317</v>
      </c>
      <c r="AT172" s="95" t="s">
        <v>11317</v>
      </c>
      <c r="AU172" s="96">
        <v>46204</v>
      </c>
      <c r="AV172" s="95" t="s">
        <v>943</v>
      </c>
      <c r="AW172" s="4">
        <v>46204.707233796296</v>
      </c>
      <c r="AX172" s="95" t="s">
        <v>11317</v>
      </c>
      <c r="AY172" s="95" t="s">
        <v>11317</v>
      </c>
      <c r="AZ172" s="95" t="s">
        <v>11317</v>
      </c>
      <c r="BA172" s="96">
        <v>46204</v>
      </c>
      <c r="BB172" s="95" t="s">
        <v>957</v>
      </c>
      <c r="BC172" s="4">
        <v>46204.727997685186</v>
      </c>
      <c r="BD172" s="96">
        <v>46205</v>
      </c>
      <c r="BE172" s="95" t="s">
        <v>1101</v>
      </c>
      <c r="BF172" s="4">
        <v>46205.353032407409</v>
      </c>
      <c r="BG172" s="95" t="s">
        <v>11317</v>
      </c>
      <c r="BH172" s="95" t="s">
        <v>11317</v>
      </c>
      <c r="BI172" s="95" t="s">
        <v>11317</v>
      </c>
      <c r="BJ172" s="68" t="s">
        <v>11317</v>
      </c>
      <c r="BK172" t="str">
        <f t="shared" si="3"/>
        <v>Jul</v>
      </c>
      <c r="BL172" t="str">
        <f>VLOOKUP(D172,Sheet1!$A$2:$B$221,2,0)</f>
        <v>East Zone</v>
      </c>
    </row>
    <row r="173" spans="1:64" x14ac:dyDescent="0.35">
      <c r="A173" t="str" cm="1">
        <f t="array" ref="A173:C173">VLOOKUP(D173,Sheet1!$A$2:$E$221,{3,4,5},0)</f>
        <v>Upendra Kumar Kushwaha</v>
      </c>
      <c r="B173" t="str">
        <v>FMF070050</v>
      </c>
      <c r="C173" t="str">
        <v>Abhishek Kumar Tiwari</v>
      </c>
      <c r="D173" s="94" t="s">
        <v>138</v>
      </c>
      <c r="E173" s="95">
        <v>330</v>
      </c>
      <c r="F173" s="95" t="s">
        <v>1757</v>
      </c>
      <c r="G173" s="95">
        <v>326445</v>
      </c>
      <c r="H173" s="95" t="s">
        <v>1099</v>
      </c>
      <c r="I173" s="95" t="s">
        <v>1100</v>
      </c>
      <c r="J173" s="95" t="s">
        <v>1568</v>
      </c>
      <c r="K173" s="95" t="s">
        <v>1758</v>
      </c>
      <c r="L173" s="95">
        <v>60000</v>
      </c>
      <c r="M173" s="95" t="s">
        <v>1206</v>
      </c>
      <c r="N173" s="95" t="s">
        <v>1207</v>
      </c>
      <c r="O173" s="95" t="s">
        <v>1759</v>
      </c>
      <c r="P173" s="95">
        <v>9863271436</v>
      </c>
      <c r="Q173" s="14" t="s">
        <v>13394</v>
      </c>
      <c r="T173" s="96">
        <v>46203</v>
      </c>
      <c r="U173" s="95" t="s">
        <v>2401</v>
      </c>
      <c r="V173" s="4">
        <v>46203.54383101852</v>
      </c>
      <c r="W173" s="96">
        <v>46203</v>
      </c>
      <c r="X173" s="95" t="s">
        <v>2401</v>
      </c>
      <c r="Y173" s="4">
        <v>46203.544236111113</v>
      </c>
      <c r="Z173" s="96">
        <v>46203</v>
      </c>
      <c r="AA173" s="95" t="s">
        <v>2384</v>
      </c>
      <c r="AB173" s="4">
        <v>46203.55201388889</v>
      </c>
      <c r="AC173" s="96">
        <v>46203</v>
      </c>
      <c r="AD173" s="95" t="s">
        <v>2387</v>
      </c>
      <c r="AE173" s="4">
        <v>46203.555185185185</v>
      </c>
      <c r="AF173" s="96"/>
      <c r="AG173" s="95" t="s">
        <v>11317</v>
      </c>
      <c r="AH173" s="4"/>
      <c r="AI173" s="96">
        <v>46203</v>
      </c>
      <c r="AJ173" s="95" t="s">
        <v>972</v>
      </c>
      <c r="AK173" s="4">
        <v>46203.576689814814</v>
      </c>
      <c r="AL173" s="96">
        <v>46203</v>
      </c>
      <c r="AM173" s="95" t="s">
        <v>972</v>
      </c>
      <c r="AN173" s="4">
        <v>46203.577141203707</v>
      </c>
      <c r="AO173" s="95" t="s">
        <v>11317</v>
      </c>
      <c r="AP173" s="95" t="s">
        <v>11317</v>
      </c>
      <c r="AQ173" s="95" t="s">
        <v>11317</v>
      </c>
      <c r="AR173" s="95" t="s">
        <v>11317</v>
      </c>
      <c r="AS173" s="95" t="s">
        <v>11317</v>
      </c>
      <c r="AT173" s="95" t="s">
        <v>11317</v>
      </c>
      <c r="AU173" s="96">
        <v>46203</v>
      </c>
      <c r="AV173" s="95" t="s">
        <v>972</v>
      </c>
      <c r="AW173" s="4">
        <v>46203.586412037039</v>
      </c>
      <c r="AX173" s="95" t="s">
        <v>11317</v>
      </c>
      <c r="AY173" s="95" t="s">
        <v>11317</v>
      </c>
      <c r="AZ173" s="95" t="s">
        <v>11317</v>
      </c>
      <c r="BA173" s="96">
        <v>46203</v>
      </c>
      <c r="BB173" s="95" t="s">
        <v>938</v>
      </c>
      <c r="BC173" s="4">
        <v>46203.634826388887</v>
      </c>
      <c r="BD173" s="96"/>
      <c r="BE173" s="95" t="s">
        <v>11317</v>
      </c>
      <c r="BF173" s="4"/>
      <c r="BG173" s="95" t="s">
        <v>11317</v>
      </c>
      <c r="BH173" s="95" t="s">
        <v>11317</v>
      </c>
      <c r="BI173" s="95" t="s">
        <v>11317</v>
      </c>
      <c r="BJ173" s="68" t="s">
        <v>11317</v>
      </c>
      <c r="BK173" t="str">
        <f t="shared" si="3"/>
        <v>Jun</v>
      </c>
      <c r="BL173" t="str">
        <f>VLOOKUP(D173,Sheet1!$A$2:$B$221,2,0)</f>
        <v>East Zone</v>
      </c>
    </row>
    <row r="174" spans="1:64" x14ac:dyDescent="0.35">
      <c r="A174" t="str" cm="1">
        <f t="array" ref="A174:C174">VLOOKUP(D174,Sheet1!$A$2:$E$221,{3,4,5},0)</f>
        <v>Sadanand Kumar Das</v>
      </c>
      <c r="B174" t="str">
        <v>FMF066988</v>
      </c>
      <c r="C174" t="str">
        <v>Raja Kumar</v>
      </c>
      <c r="D174" s="94" t="s">
        <v>139</v>
      </c>
      <c r="E174" s="95">
        <v>370</v>
      </c>
      <c r="F174" s="95" t="s">
        <v>11393</v>
      </c>
      <c r="G174" s="95">
        <v>265630</v>
      </c>
      <c r="H174" s="95" t="s">
        <v>4187</v>
      </c>
      <c r="I174" s="95" t="s">
        <v>4188</v>
      </c>
      <c r="J174" s="95" t="s">
        <v>1568</v>
      </c>
      <c r="K174" s="95" t="s">
        <v>11394</v>
      </c>
      <c r="L174" s="95">
        <v>90000</v>
      </c>
      <c r="M174" s="95" t="s">
        <v>1032</v>
      </c>
      <c r="N174" s="95" t="s">
        <v>1033</v>
      </c>
      <c r="O174" s="95" t="s">
        <v>11395</v>
      </c>
      <c r="P174" s="95">
        <v>9980238950</v>
      </c>
      <c r="Q174" s="14" t="s">
        <v>13394</v>
      </c>
      <c r="T174" s="96">
        <v>46210</v>
      </c>
      <c r="U174" s="95" t="s">
        <v>1108</v>
      </c>
      <c r="V174" s="4">
        <v>46210.461423611108</v>
      </c>
      <c r="W174" s="96">
        <v>46210</v>
      </c>
      <c r="X174" s="95" t="s">
        <v>1108</v>
      </c>
      <c r="Y174" s="4">
        <v>46210.461678240739</v>
      </c>
      <c r="Z174" s="96">
        <v>46210</v>
      </c>
      <c r="AA174" s="95" t="s">
        <v>2384</v>
      </c>
      <c r="AB174" s="4">
        <v>46210.46770833333</v>
      </c>
      <c r="AC174" s="96">
        <v>46210</v>
      </c>
      <c r="AD174" s="95" t="s">
        <v>2385</v>
      </c>
      <c r="AE174" s="4">
        <v>46210.484155092592</v>
      </c>
      <c r="AF174" s="96">
        <v>46210</v>
      </c>
      <c r="AG174" s="95" t="s">
        <v>943</v>
      </c>
      <c r="AH174" s="4">
        <v>46210.528171296297</v>
      </c>
      <c r="AI174" s="96"/>
      <c r="AJ174" s="95" t="s">
        <v>11317</v>
      </c>
      <c r="AK174" s="4"/>
      <c r="AL174" s="96"/>
      <c r="AM174" s="95" t="s">
        <v>11317</v>
      </c>
      <c r="AN174" s="4"/>
      <c r="AO174" s="95" t="s">
        <v>11317</v>
      </c>
      <c r="AP174" s="95" t="s">
        <v>11317</v>
      </c>
      <c r="AQ174" s="95" t="s">
        <v>11317</v>
      </c>
      <c r="AR174" s="95" t="s">
        <v>11317</v>
      </c>
      <c r="AS174" s="95" t="s">
        <v>11317</v>
      </c>
      <c r="AT174" s="95" t="s">
        <v>11317</v>
      </c>
      <c r="AU174" s="96"/>
      <c r="AV174" s="95" t="s">
        <v>11317</v>
      </c>
      <c r="AW174" s="4"/>
      <c r="AX174" s="95" t="s">
        <v>11317</v>
      </c>
      <c r="AY174" s="95" t="s">
        <v>11317</v>
      </c>
      <c r="AZ174" s="95" t="s">
        <v>11317</v>
      </c>
      <c r="BA174" s="96"/>
      <c r="BB174" s="95" t="s">
        <v>11317</v>
      </c>
      <c r="BC174" s="4"/>
      <c r="BD174" s="96"/>
      <c r="BE174" s="95" t="s">
        <v>11317</v>
      </c>
      <c r="BF174" s="4"/>
      <c r="BG174" s="95" t="s">
        <v>11317</v>
      </c>
      <c r="BH174" s="95" t="s">
        <v>11317</v>
      </c>
      <c r="BI174" s="95" t="s">
        <v>11317</v>
      </c>
      <c r="BJ174" s="68" t="s">
        <v>11317</v>
      </c>
      <c r="BK174" t="str">
        <f t="shared" si="3"/>
        <v>Jul</v>
      </c>
      <c r="BL174" t="str">
        <f>VLOOKUP(D174,Sheet1!$A$2:$B$221,2,0)</f>
        <v>East Zone</v>
      </c>
    </row>
    <row r="175" spans="1:64" x14ac:dyDescent="0.35">
      <c r="A175" t="str" cm="1">
        <f t="array" ref="A175:C175">VLOOKUP(D175,Sheet1!$A$2:$E$221,{3,4,5},0)</f>
        <v>Sadanand Kumar Das</v>
      </c>
      <c r="B175" t="str">
        <v>FMF066988</v>
      </c>
      <c r="C175" t="str">
        <v>Raja Kumar</v>
      </c>
      <c r="D175" s="94" t="s">
        <v>139</v>
      </c>
      <c r="E175" s="95">
        <v>370</v>
      </c>
      <c r="F175" s="95" t="s">
        <v>2561</v>
      </c>
      <c r="G175" s="95">
        <v>286913</v>
      </c>
      <c r="H175" s="95" t="s">
        <v>1103</v>
      </c>
      <c r="I175" s="95" t="s">
        <v>1104</v>
      </c>
      <c r="J175" s="95" t="s">
        <v>1568</v>
      </c>
      <c r="K175" s="95" t="s">
        <v>2562</v>
      </c>
      <c r="L175" s="95">
        <v>77000</v>
      </c>
      <c r="M175" s="95" t="s">
        <v>1124</v>
      </c>
      <c r="N175" s="95" t="s">
        <v>1125</v>
      </c>
      <c r="O175" s="95" t="s">
        <v>2563</v>
      </c>
      <c r="P175" s="95">
        <v>7962615716</v>
      </c>
      <c r="Q175" s="14" t="s">
        <v>13394</v>
      </c>
      <c r="T175" s="96">
        <v>46205</v>
      </c>
      <c r="U175" s="95" t="s">
        <v>1108</v>
      </c>
      <c r="V175" s="4">
        <v>46205.469571759262</v>
      </c>
      <c r="W175" s="96">
        <v>46205</v>
      </c>
      <c r="X175" s="95" t="s">
        <v>1108</v>
      </c>
      <c r="Y175" s="4">
        <v>46205.469965277778</v>
      </c>
      <c r="Z175" s="96">
        <v>46205</v>
      </c>
      <c r="AA175" s="95" t="s">
        <v>2384</v>
      </c>
      <c r="AB175" s="4">
        <v>46205.476203703707</v>
      </c>
      <c r="AC175" s="96">
        <v>46205</v>
      </c>
      <c r="AD175" s="95" t="s">
        <v>2385</v>
      </c>
      <c r="AE175" s="4">
        <v>46205.483935185184</v>
      </c>
      <c r="AF175" s="96">
        <v>46205</v>
      </c>
      <c r="AG175" s="95" t="s">
        <v>937</v>
      </c>
      <c r="AH175" s="4">
        <v>46205.491689814815</v>
      </c>
      <c r="AI175" s="96">
        <v>46205</v>
      </c>
      <c r="AJ175" s="95" t="s">
        <v>1028</v>
      </c>
      <c r="AK175" s="4">
        <v>46205.617847222224</v>
      </c>
      <c r="AL175" s="96">
        <v>46205</v>
      </c>
      <c r="AM175" s="95" t="s">
        <v>1028</v>
      </c>
      <c r="AN175" s="4">
        <v>46205.61791666667</v>
      </c>
      <c r="AO175" s="95" t="s">
        <v>11317</v>
      </c>
      <c r="AP175" s="95" t="s">
        <v>11317</v>
      </c>
      <c r="AQ175" s="95" t="s">
        <v>11317</v>
      </c>
      <c r="AR175" s="95" t="s">
        <v>11317</v>
      </c>
      <c r="AS175" s="95" t="s">
        <v>11317</v>
      </c>
      <c r="AT175" s="95" t="s">
        <v>11317</v>
      </c>
      <c r="AU175" s="96">
        <v>46205</v>
      </c>
      <c r="AV175" s="95" t="s">
        <v>1028</v>
      </c>
      <c r="AW175" s="4">
        <v>46205.62059027778</v>
      </c>
      <c r="AX175" s="95" t="s">
        <v>11317</v>
      </c>
      <c r="AY175" s="95" t="s">
        <v>11317</v>
      </c>
      <c r="AZ175" s="95" t="s">
        <v>11317</v>
      </c>
      <c r="BA175" s="96">
        <v>46205</v>
      </c>
      <c r="BB175" s="95" t="s">
        <v>938</v>
      </c>
      <c r="BC175" s="4">
        <v>46205.695104166669</v>
      </c>
      <c r="BD175" s="96">
        <v>46205</v>
      </c>
      <c r="BE175" s="95" t="s">
        <v>1109</v>
      </c>
      <c r="BF175" s="4">
        <v>46205.7421875</v>
      </c>
      <c r="BG175" s="95" t="s">
        <v>11317</v>
      </c>
      <c r="BH175" s="95" t="s">
        <v>11317</v>
      </c>
      <c r="BI175" s="95" t="s">
        <v>11317</v>
      </c>
      <c r="BJ175" s="68" t="s">
        <v>11317</v>
      </c>
      <c r="BK175" t="str">
        <f t="shared" si="3"/>
        <v>Jul</v>
      </c>
      <c r="BL175" t="str">
        <f>VLOOKUP(D175,Sheet1!$A$2:$B$221,2,0)</f>
        <v>East Zone</v>
      </c>
    </row>
    <row r="176" spans="1:64" x14ac:dyDescent="0.35">
      <c r="A176" t="str" cm="1">
        <f t="array" ref="A176:C176">VLOOKUP(D176,Sheet1!$A$2:$E$221,{3,4,5},0)</f>
        <v>Sadanand Kumar Das</v>
      </c>
      <c r="B176" t="str">
        <v>FMF066988</v>
      </c>
      <c r="C176" t="str">
        <v>Raja Kumar</v>
      </c>
      <c r="D176" s="94" t="s">
        <v>139</v>
      </c>
      <c r="E176" s="95">
        <v>370</v>
      </c>
      <c r="F176" s="95" t="s">
        <v>2564</v>
      </c>
      <c r="G176" s="95">
        <v>347764</v>
      </c>
      <c r="H176" s="95" t="s">
        <v>2565</v>
      </c>
      <c r="I176" s="95" t="s">
        <v>2566</v>
      </c>
      <c r="J176" s="95" t="s">
        <v>1568</v>
      </c>
      <c r="K176" s="95" t="s">
        <v>2567</v>
      </c>
      <c r="L176" s="95">
        <v>90000</v>
      </c>
      <c r="M176" s="95" t="s">
        <v>1032</v>
      </c>
      <c r="N176" s="95" t="s">
        <v>1033</v>
      </c>
      <c r="O176" s="95" t="s">
        <v>2568</v>
      </c>
      <c r="P176" s="95">
        <v>8383119797</v>
      </c>
      <c r="Q176" s="14" t="s">
        <v>13394</v>
      </c>
      <c r="T176" s="96">
        <v>46205</v>
      </c>
      <c r="U176" s="95" t="s">
        <v>1108</v>
      </c>
      <c r="V176" s="4">
        <v>46205.533356481479</v>
      </c>
      <c r="W176" s="96">
        <v>46205</v>
      </c>
      <c r="X176" s="95" t="s">
        <v>1108</v>
      </c>
      <c r="Y176" s="4">
        <v>46205.542233796295</v>
      </c>
      <c r="Z176" s="96">
        <v>46205</v>
      </c>
      <c r="AA176" s="95" t="s">
        <v>2384</v>
      </c>
      <c r="AB176" s="4">
        <v>46205.562361111108</v>
      </c>
      <c r="AC176" s="96">
        <v>46205</v>
      </c>
      <c r="AD176" s="95" t="s">
        <v>2385</v>
      </c>
      <c r="AE176" s="4">
        <v>46205.584872685184</v>
      </c>
      <c r="AF176" s="96"/>
      <c r="AG176" s="95" t="s">
        <v>11317</v>
      </c>
      <c r="AH176" s="4"/>
      <c r="AI176" s="96">
        <v>46205</v>
      </c>
      <c r="AJ176" s="95" t="s">
        <v>972</v>
      </c>
      <c r="AK176" s="4">
        <v>46205.61377314815</v>
      </c>
      <c r="AL176" s="96">
        <v>46205</v>
      </c>
      <c r="AM176" s="95" t="s">
        <v>972</v>
      </c>
      <c r="AN176" s="4">
        <v>46205.613865740743</v>
      </c>
      <c r="AO176" s="95" t="s">
        <v>11317</v>
      </c>
      <c r="AP176" s="95" t="s">
        <v>11317</v>
      </c>
      <c r="AQ176" s="95" t="s">
        <v>11317</v>
      </c>
      <c r="AR176" s="95" t="s">
        <v>11317</v>
      </c>
      <c r="AS176" s="95" t="s">
        <v>11317</v>
      </c>
      <c r="AT176" s="95" t="s">
        <v>11317</v>
      </c>
      <c r="AU176" s="96">
        <v>46205</v>
      </c>
      <c r="AV176" s="95" t="s">
        <v>972</v>
      </c>
      <c r="AW176" s="4">
        <v>46205.621018518519</v>
      </c>
      <c r="AX176" s="95" t="s">
        <v>11317</v>
      </c>
      <c r="AY176" s="95" t="s">
        <v>11317</v>
      </c>
      <c r="AZ176" s="95" t="s">
        <v>11317</v>
      </c>
      <c r="BA176" s="96">
        <v>46205</v>
      </c>
      <c r="BB176" s="95" t="s">
        <v>944</v>
      </c>
      <c r="BC176" s="4">
        <v>46205.64503472222</v>
      </c>
      <c r="BD176" s="96">
        <v>46205</v>
      </c>
      <c r="BE176" s="95" t="s">
        <v>1109</v>
      </c>
      <c r="BF176" s="4">
        <v>46205.73096064815</v>
      </c>
      <c r="BG176" s="95" t="s">
        <v>11317</v>
      </c>
      <c r="BH176" s="95" t="s">
        <v>11317</v>
      </c>
      <c r="BI176" s="95" t="s">
        <v>11317</v>
      </c>
      <c r="BJ176" s="68" t="s">
        <v>11317</v>
      </c>
      <c r="BK176" t="str">
        <f t="shared" si="3"/>
        <v>Jul</v>
      </c>
      <c r="BL176" t="str">
        <f>VLOOKUP(D176,Sheet1!$A$2:$B$221,2,0)</f>
        <v>East Zone</v>
      </c>
    </row>
    <row r="177" spans="1:64" x14ac:dyDescent="0.35">
      <c r="A177" t="str" cm="1">
        <f t="array" ref="A177:C177">VLOOKUP(D177,Sheet1!$A$2:$E$221,{3,4,5},0)</f>
        <v>Munna Kumar</v>
      </c>
      <c r="B177" t="str">
        <v>FMF071104</v>
      </c>
      <c r="C177" t="str">
        <v>Pavan Kumar Rai</v>
      </c>
      <c r="D177" s="94" t="s">
        <v>140</v>
      </c>
      <c r="E177" s="95">
        <v>383</v>
      </c>
      <c r="F177" s="95" t="s">
        <v>1760</v>
      </c>
      <c r="G177" s="95">
        <v>182929</v>
      </c>
      <c r="H177" s="95" t="s">
        <v>1761</v>
      </c>
      <c r="I177" s="95" t="s">
        <v>1762</v>
      </c>
      <c r="J177" s="95" t="s">
        <v>1568</v>
      </c>
      <c r="K177" s="95" t="s">
        <v>1763</v>
      </c>
      <c r="L177" s="95">
        <v>50000</v>
      </c>
      <c r="M177" s="95" t="s">
        <v>934</v>
      </c>
      <c r="N177" s="95" t="s">
        <v>935</v>
      </c>
      <c r="O177" s="95" t="s">
        <v>1764</v>
      </c>
      <c r="P177" s="95">
        <v>4121206897</v>
      </c>
      <c r="Q177" s="14" t="s">
        <v>13394</v>
      </c>
      <c r="T177" s="96">
        <v>46190</v>
      </c>
      <c r="U177" s="95" t="s">
        <v>1112</v>
      </c>
      <c r="V177" s="4">
        <v>46190.42564814815</v>
      </c>
      <c r="W177" s="96">
        <v>46190</v>
      </c>
      <c r="X177" s="95" t="s">
        <v>1112</v>
      </c>
      <c r="Y177" s="4">
        <v>46190.514560185184</v>
      </c>
      <c r="Z177" s="96">
        <v>46190</v>
      </c>
      <c r="AA177" s="95" t="s">
        <v>933</v>
      </c>
      <c r="AB177" s="4">
        <v>46190.52447916667</v>
      </c>
      <c r="AC177" s="96">
        <v>46190</v>
      </c>
      <c r="AD177" s="95" t="s">
        <v>2385</v>
      </c>
      <c r="AE177" s="4">
        <v>46190.538842592592</v>
      </c>
      <c r="AF177" s="96"/>
      <c r="AG177" s="95" t="s">
        <v>11317</v>
      </c>
      <c r="AH177" s="4"/>
      <c r="AI177" s="96">
        <v>46190</v>
      </c>
      <c r="AJ177" s="95" t="s">
        <v>972</v>
      </c>
      <c r="AK177" s="4">
        <v>46190.57576388889</v>
      </c>
      <c r="AL177" s="96">
        <v>46190</v>
      </c>
      <c r="AM177" s="95" t="s">
        <v>972</v>
      </c>
      <c r="AN177" s="4">
        <v>46190.575844907406</v>
      </c>
      <c r="AO177" s="95" t="s">
        <v>11317</v>
      </c>
      <c r="AP177" s="95" t="s">
        <v>11317</v>
      </c>
      <c r="AQ177" s="95" t="s">
        <v>11317</v>
      </c>
      <c r="AR177" s="95" t="s">
        <v>11317</v>
      </c>
      <c r="AS177" s="95" t="s">
        <v>11317</v>
      </c>
      <c r="AT177" s="95" t="s">
        <v>11317</v>
      </c>
      <c r="AU177" s="96">
        <v>46190</v>
      </c>
      <c r="AV177" s="95" t="s">
        <v>972</v>
      </c>
      <c r="AW177" s="4">
        <v>46190.58866898148</v>
      </c>
      <c r="AX177" s="95" t="s">
        <v>11317</v>
      </c>
      <c r="AY177" s="95" t="s">
        <v>11317</v>
      </c>
      <c r="AZ177" s="95" t="s">
        <v>11317</v>
      </c>
      <c r="BA177" s="96">
        <v>46190</v>
      </c>
      <c r="BB177" s="95" t="s">
        <v>944</v>
      </c>
      <c r="BC177" s="4">
        <v>46190.600451388891</v>
      </c>
      <c r="BD177" s="96"/>
      <c r="BE177" s="95" t="s">
        <v>11317</v>
      </c>
      <c r="BF177" s="4"/>
      <c r="BG177" s="95" t="s">
        <v>11317</v>
      </c>
      <c r="BH177" s="95" t="s">
        <v>11317</v>
      </c>
      <c r="BI177" s="95" t="s">
        <v>11317</v>
      </c>
      <c r="BJ177" s="68" t="s">
        <v>11317</v>
      </c>
      <c r="BK177" t="str">
        <f t="shared" si="3"/>
        <v>Jun</v>
      </c>
      <c r="BL177" t="str">
        <f>VLOOKUP(D177,Sheet1!$A$2:$B$221,2,0)</f>
        <v>East Zone</v>
      </c>
    </row>
    <row r="178" spans="1:64" x14ac:dyDescent="0.35">
      <c r="A178" t="str" cm="1">
        <f t="array" ref="A178:C178">VLOOKUP(D178,Sheet1!$A$2:$E$221,{3,4,5},0)</f>
        <v>Munna Kumar</v>
      </c>
      <c r="B178" t="str">
        <v>FMF071104</v>
      </c>
      <c r="C178" t="str">
        <v>Pavan Kumar Rai</v>
      </c>
      <c r="D178" s="94" t="s">
        <v>140</v>
      </c>
      <c r="E178" s="95">
        <v>383</v>
      </c>
      <c r="F178" s="95" t="s">
        <v>2569</v>
      </c>
      <c r="G178" s="95">
        <v>194963</v>
      </c>
      <c r="H178" s="95" t="s">
        <v>1113</v>
      </c>
      <c r="I178" s="95" t="s">
        <v>1114</v>
      </c>
      <c r="J178" s="95" t="s">
        <v>1568</v>
      </c>
      <c r="K178" s="95" t="s">
        <v>2570</v>
      </c>
      <c r="L178" s="95">
        <v>80000</v>
      </c>
      <c r="M178" s="95" t="s">
        <v>1067</v>
      </c>
      <c r="N178" s="95" t="s">
        <v>1068</v>
      </c>
      <c r="O178" s="95" t="s">
        <v>980</v>
      </c>
      <c r="P178" s="95">
        <v>7381744638</v>
      </c>
      <c r="Q178" s="14" t="s">
        <v>13394</v>
      </c>
      <c r="T178" s="96">
        <v>46205</v>
      </c>
      <c r="U178" s="95" t="s">
        <v>1112</v>
      </c>
      <c r="V178" s="4">
        <v>46205.450509259259</v>
      </c>
      <c r="W178" s="96">
        <v>46205</v>
      </c>
      <c r="X178" s="95" t="s">
        <v>1112</v>
      </c>
      <c r="Y178" s="4">
        <v>46205.499699074076</v>
      </c>
      <c r="Z178" s="96">
        <v>46205</v>
      </c>
      <c r="AA178" s="95" t="s">
        <v>2384</v>
      </c>
      <c r="AB178" s="4">
        <v>46205.511793981481</v>
      </c>
      <c r="AC178" s="96">
        <v>46205</v>
      </c>
      <c r="AD178" s="95" t="s">
        <v>2385</v>
      </c>
      <c r="AE178" s="4">
        <v>46205.515127314815</v>
      </c>
      <c r="AF178" s="96"/>
      <c r="AG178" s="95" t="s">
        <v>11317</v>
      </c>
      <c r="AH178" s="4"/>
      <c r="AI178" s="96">
        <v>46205</v>
      </c>
      <c r="AJ178" s="95" t="s">
        <v>943</v>
      </c>
      <c r="AK178" s="4">
        <v>46205.578275462962</v>
      </c>
      <c r="AL178" s="96">
        <v>46205</v>
      </c>
      <c r="AM178" s="95" t="s">
        <v>943</v>
      </c>
      <c r="AN178" s="4">
        <v>46205.578356481485</v>
      </c>
      <c r="AO178" s="95" t="s">
        <v>11317</v>
      </c>
      <c r="AP178" s="95" t="s">
        <v>11317</v>
      </c>
      <c r="AQ178" s="95" t="s">
        <v>11317</v>
      </c>
      <c r="AR178" s="95" t="s">
        <v>11317</v>
      </c>
      <c r="AS178" s="95" t="s">
        <v>11317</v>
      </c>
      <c r="AT178" s="95" t="s">
        <v>11317</v>
      </c>
      <c r="AU178" s="96">
        <v>46205</v>
      </c>
      <c r="AV178" s="95" t="s">
        <v>943</v>
      </c>
      <c r="AW178" s="4">
        <v>46205.58320601852</v>
      </c>
      <c r="AX178" s="95" t="s">
        <v>11317</v>
      </c>
      <c r="AY178" s="95" t="s">
        <v>11317</v>
      </c>
      <c r="AZ178" s="95" t="s">
        <v>11317</v>
      </c>
      <c r="BA178" s="96">
        <v>46205</v>
      </c>
      <c r="BB178" s="95" t="s">
        <v>957</v>
      </c>
      <c r="BC178" s="4">
        <v>46205.601481481484</v>
      </c>
      <c r="BD178" s="96">
        <v>46205</v>
      </c>
      <c r="BE178" s="95" t="s">
        <v>2942</v>
      </c>
      <c r="BF178" s="4">
        <v>46205.610196759262</v>
      </c>
      <c r="BG178" s="95" t="s">
        <v>11317</v>
      </c>
      <c r="BH178" s="95" t="s">
        <v>11317</v>
      </c>
      <c r="BI178" s="95" t="s">
        <v>11317</v>
      </c>
      <c r="BJ178" s="68" t="s">
        <v>11317</v>
      </c>
      <c r="BK178" t="str">
        <f t="shared" si="3"/>
        <v>Jul</v>
      </c>
      <c r="BL178" t="str">
        <f>VLOOKUP(D178,Sheet1!$A$2:$B$221,2,0)</f>
        <v>East Zone</v>
      </c>
    </row>
    <row r="179" spans="1:64" x14ac:dyDescent="0.35">
      <c r="A179" t="str" cm="1">
        <f t="array" ref="A179:C179">VLOOKUP(D179,Sheet1!$A$2:$E$221,{3,4,5},0)</f>
        <v>Munna Kumar</v>
      </c>
      <c r="B179" t="str">
        <v>FMF071104</v>
      </c>
      <c r="C179" t="str">
        <v>Pavan Kumar Rai</v>
      </c>
      <c r="D179" s="94" t="s">
        <v>140</v>
      </c>
      <c r="E179" s="95">
        <v>383</v>
      </c>
      <c r="F179" s="95" t="s">
        <v>1765</v>
      </c>
      <c r="G179" s="95">
        <v>214879</v>
      </c>
      <c r="H179" s="95" t="s">
        <v>1113</v>
      </c>
      <c r="I179" s="95" t="s">
        <v>1114</v>
      </c>
      <c r="J179" s="95" t="s">
        <v>1568</v>
      </c>
      <c r="K179" s="95" t="s">
        <v>1766</v>
      </c>
      <c r="L179" s="95">
        <v>90000</v>
      </c>
      <c r="M179" s="95" t="s">
        <v>931</v>
      </c>
      <c r="N179" s="95" t="s">
        <v>932</v>
      </c>
      <c r="O179" s="95" t="s">
        <v>1767</v>
      </c>
      <c r="P179" s="95">
        <v>2864727254</v>
      </c>
      <c r="Q179" s="14" t="s">
        <v>683</v>
      </c>
      <c r="R179" t="s">
        <v>13179</v>
      </c>
      <c r="S179" s="1">
        <v>46205</v>
      </c>
      <c r="T179" s="96">
        <v>46204</v>
      </c>
      <c r="U179" s="95" t="s">
        <v>1112</v>
      </c>
      <c r="V179" s="4">
        <v>46204.710034722222</v>
      </c>
      <c r="W179" s="96">
        <v>46204</v>
      </c>
      <c r="X179" s="95" t="s">
        <v>1112</v>
      </c>
      <c r="Y179" s="4">
        <v>46204.769236111111</v>
      </c>
      <c r="Z179" s="96">
        <v>46205</v>
      </c>
      <c r="AA179" s="95" t="s">
        <v>2384</v>
      </c>
      <c r="AB179" s="4">
        <v>46205.400277777779</v>
      </c>
      <c r="AC179" s="96">
        <v>46205</v>
      </c>
      <c r="AD179" s="95" t="s">
        <v>2385</v>
      </c>
      <c r="AE179" s="4">
        <v>46205.421493055554</v>
      </c>
      <c r="AF179" s="96">
        <v>46209</v>
      </c>
      <c r="AG179" s="95" t="s">
        <v>1323</v>
      </c>
      <c r="AH179" s="4">
        <v>46209.894016203703</v>
      </c>
      <c r="AI179" s="96">
        <v>46210</v>
      </c>
      <c r="AJ179" s="95" t="s">
        <v>1028</v>
      </c>
      <c r="AK179" s="4">
        <v>46210.618009259262</v>
      </c>
      <c r="AL179" s="96">
        <v>46210</v>
      </c>
      <c r="AM179" s="95" t="s">
        <v>1028</v>
      </c>
      <c r="AN179" s="4">
        <v>46210.627314814818</v>
      </c>
      <c r="AO179" s="95" t="s">
        <v>11317</v>
      </c>
      <c r="AP179" s="95" t="s">
        <v>11317</v>
      </c>
      <c r="AQ179" s="95" t="s">
        <v>11317</v>
      </c>
      <c r="AR179" s="95" t="s">
        <v>11317</v>
      </c>
      <c r="AS179" s="95" t="s">
        <v>11317</v>
      </c>
      <c r="AT179" s="95" t="s">
        <v>11317</v>
      </c>
      <c r="AU179" s="96">
        <v>46210</v>
      </c>
      <c r="AV179" s="95" t="s">
        <v>1028</v>
      </c>
      <c r="AW179" s="4">
        <v>46210.631990740738</v>
      </c>
      <c r="AX179" s="95" t="s">
        <v>11317</v>
      </c>
      <c r="AY179" s="95" t="s">
        <v>11317</v>
      </c>
      <c r="AZ179" s="95" t="s">
        <v>11317</v>
      </c>
      <c r="BA179" s="96">
        <v>46210</v>
      </c>
      <c r="BB179" s="95" t="s">
        <v>944</v>
      </c>
      <c r="BC179" s="4">
        <v>46210.632303240738</v>
      </c>
      <c r="BD179" s="96">
        <v>46210</v>
      </c>
      <c r="BE179" s="95" t="s">
        <v>2942</v>
      </c>
      <c r="BF179" s="4">
        <v>46210.711840277778</v>
      </c>
      <c r="BG179" s="95" t="s">
        <v>11317</v>
      </c>
      <c r="BH179" s="95" t="s">
        <v>11317</v>
      </c>
      <c r="BI179" s="95" t="s">
        <v>11317</v>
      </c>
      <c r="BJ179" s="68" t="s">
        <v>11317</v>
      </c>
      <c r="BK179" t="str">
        <f t="shared" si="3"/>
        <v>Jul</v>
      </c>
      <c r="BL179" t="str">
        <f>VLOOKUP(D179,Sheet1!$A$2:$B$221,2,0)</f>
        <v>East Zone</v>
      </c>
    </row>
    <row r="180" spans="1:64" x14ac:dyDescent="0.35">
      <c r="A180" t="str" cm="1">
        <f t="array" ref="A180:C180">VLOOKUP(D180,Sheet1!$A$2:$E$221,{3,4,5},0)</f>
        <v>Munna Kumar</v>
      </c>
      <c r="B180" t="str">
        <v>FMF071104</v>
      </c>
      <c r="C180" t="str">
        <v>Pavan Kumar Rai</v>
      </c>
      <c r="D180" s="94" t="s">
        <v>140</v>
      </c>
      <c r="E180" s="95">
        <v>383</v>
      </c>
      <c r="F180" s="95" t="s">
        <v>11396</v>
      </c>
      <c r="G180" s="95">
        <v>245850</v>
      </c>
      <c r="H180" s="95" t="s">
        <v>1070</v>
      </c>
      <c r="I180" s="95" t="s">
        <v>1772</v>
      </c>
      <c r="J180" s="95" t="s">
        <v>1568</v>
      </c>
      <c r="K180" s="95" t="s">
        <v>11397</v>
      </c>
      <c r="L180" s="95">
        <v>77000</v>
      </c>
      <c r="M180" s="95" t="s">
        <v>939</v>
      </c>
      <c r="N180" s="95" t="s">
        <v>940</v>
      </c>
      <c r="O180" s="95" t="s">
        <v>11398</v>
      </c>
      <c r="P180" s="95">
        <v>6276154125</v>
      </c>
      <c r="Q180" s="14" t="s">
        <v>13394</v>
      </c>
      <c r="T180" s="96">
        <v>46210</v>
      </c>
      <c r="U180" s="95" t="s">
        <v>1112</v>
      </c>
      <c r="V180" s="4">
        <v>46210.465312499997</v>
      </c>
      <c r="W180" s="96">
        <v>46210</v>
      </c>
      <c r="X180" s="95" t="s">
        <v>1112</v>
      </c>
      <c r="Y180" s="4">
        <v>46210.544120370374</v>
      </c>
      <c r="Z180" s="96">
        <v>46210</v>
      </c>
      <c r="AA180" s="95" t="s">
        <v>2384</v>
      </c>
      <c r="AB180" s="4">
        <v>46210.5471412037</v>
      </c>
      <c r="AC180" s="96">
        <v>46210</v>
      </c>
      <c r="AD180" s="95" t="s">
        <v>2385</v>
      </c>
      <c r="AE180" s="4">
        <v>46210.585370370369</v>
      </c>
      <c r="AF180" s="96"/>
      <c r="AG180" s="95" t="s">
        <v>11317</v>
      </c>
      <c r="AH180" s="4"/>
      <c r="AI180" s="96">
        <v>46210</v>
      </c>
      <c r="AJ180" s="95" t="s">
        <v>943</v>
      </c>
      <c r="AK180" s="4">
        <v>46210.647905092592</v>
      </c>
      <c r="AL180" s="96">
        <v>46210</v>
      </c>
      <c r="AM180" s="95" t="s">
        <v>943</v>
      </c>
      <c r="AN180" s="4">
        <v>46210.648032407407</v>
      </c>
      <c r="AO180" s="95" t="s">
        <v>11317</v>
      </c>
      <c r="AP180" s="95" t="s">
        <v>11317</v>
      </c>
      <c r="AQ180" s="95" t="s">
        <v>11317</v>
      </c>
      <c r="AR180" s="95" t="s">
        <v>11317</v>
      </c>
      <c r="AS180" s="95" t="s">
        <v>11317</v>
      </c>
      <c r="AT180" s="95" t="s">
        <v>11317</v>
      </c>
      <c r="AU180" s="96">
        <v>46210</v>
      </c>
      <c r="AV180" s="95" t="s">
        <v>943</v>
      </c>
      <c r="AW180" s="4">
        <v>46210.654317129629</v>
      </c>
      <c r="AX180" s="95" t="s">
        <v>11317</v>
      </c>
      <c r="AY180" s="95" t="s">
        <v>11317</v>
      </c>
      <c r="AZ180" s="95" t="s">
        <v>11317</v>
      </c>
      <c r="BA180" s="96">
        <v>46210</v>
      </c>
      <c r="BB180" s="95" t="s">
        <v>957</v>
      </c>
      <c r="BC180" s="4">
        <v>46210.669918981483</v>
      </c>
      <c r="BD180" s="96">
        <v>46210</v>
      </c>
      <c r="BE180" s="95" t="s">
        <v>2942</v>
      </c>
      <c r="BF180" s="4">
        <v>46210.687800925924</v>
      </c>
      <c r="BG180" s="95" t="s">
        <v>11317</v>
      </c>
      <c r="BH180" s="95" t="s">
        <v>11317</v>
      </c>
      <c r="BI180" s="95" t="s">
        <v>11317</v>
      </c>
      <c r="BJ180" s="68" t="s">
        <v>11317</v>
      </c>
      <c r="BK180" t="str">
        <f t="shared" si="3"/>
        <v>Jul</v>
      </c>
      <c r="BL180" t="str">
        <f>VLOOKUP(D180,Sheet1!$A$2:$B$221,2,0)</f>
        <v>East Zone</v>
      </c>
    </row>
    <row r="181" spans="1:64" x14ac:dyDescent="0.35">
      <c r="A181" t="str" cm="1">
        <f t="array" ref="A181:C181">VLOOKUP(D181,Sheet1!$A$2:$E$221,{3,4,5},0)</f>
        <v>Munna Kumar</v>
      </c>
      <c r="B181" t="str">
        <v>FMF071104</v>
      </c>
      <c r="C181" t="str">
        <v>Pavan Kumar Rai</v>
      </c>
      <c r="D181" s="94" t="s">
        <v>140</v>
      </c>
      <c r="E181" s="95">
        <v>383</v>
      </c>
      <c r="F181" s="95" t="s">
        <v>9512</v>
      </c>
      <c r="G181" s="95">
        <v>347591</v>
      </c>
      <c r="H181" s="95" t="s">
        <v>116</v>
      </c>
      <c r="I181" s="95" t="s">
        <v>5770</v>
      </c>
      <c r="J181" s="95" t="s">
        <v>1568</v>
      </c>
      <c r="K181" s="95" t="s">
        <v>9513</v>
      </c>
      <c r="L181" s="95">
        <v>77000</v>
      </c>
      <c r="M181" s="95" t="s">
        <v>9403</v>
      </c>
      <c r="N181" s="95" t="s">
        <v>9404</v>
      </c>
      <c r="O181" s="95" t="s">
        <v>9514</v>
      </c>
      <c r="P181" s="95">
        <v>8651089891</v>
      </c>
      <c r="Q181" s="14" t="s">
        <v>13394</v>
      </c>
      <c r="T181" s="96">
        <v>46209</v>
      </c>
      <c r="U181" s="95" t="s">
        <v>1112</v>
      </c>
      <c r="V181" s="4">
        <v>46209.648344907408</v>
      </c>
      <c r="W181" s="96">
        <v>46209</v>
      </c>
      <c r="X181" s="95" t="s">
        <v>1112</v>
      </c>
      <c r="Y181" s="4">
        <v>46209.712777777779</v>
      </c>
      <c r="Z181" s="96">
        <v>46209</v>
      </c>
      <c r="AA181" s="95" t="s">
        <v>2384</v>
      </c>
      <c r="AB181" s="4">
        <v>46209.720138888886</v>
      </c>
      <c r="AC181" s="96">
        <v>46209</v>
      </c>
      <c r="AD181" s="95" t="s">
        <v>2385</v>
      </c>
      <c r="AE181" s="4">
        <v>46209.725254629629</v>
      </c>
      <c r="AF181" s="96">
        <v>46209</v>
      </c>
      <c r="AG181" s="95" t="s">
        <v>1028</v>
      </c>
      <c r="AH181" s="4">
        <v>46209.734537037039</v>
      </c>
      <c r="AI181" s="96">
        <v>46209</v>
      </c>
      <c r="AJ181" s="95" t="s">
        <v>943</v>
      </c>
      <c r="AK181" s="4">
        <v>46209.759791666664</v>
      </c>
      <c r="AL181" s="96">
        <v>46209</v>
      </c>
      <c r="AM181" s="95" t="s">
        <v>943</v>
      </c>
      <c r="AN181" s="4">
        <v>46209.759918981479</v>
      </c>
      <c r="AO181" s="95" t="s">
        <v>11317</v>
      </c>
      <c r="AP181" s="95" t="s">
        <v>11317</v>
      </c>
      <c r="AQ181" s="95" t="s">
        <v>11317</v>
      </c>
      <c r="AR181" s="95" t="s">
        <v>11317</v>
      </c>
      <c r="AS181" s="95" t="s">
        <v>11317</v>
      </c>
      <c r="AT181" s="95" t="s">
        <v>11317</v>
      </c>
      <c r="AU181" s="96">
        <v>46209</v>
      </c>
      <c r="AV181" s="95" t="s">
        <v>943</v>
      </c>
      <c r="AW181" s="4">
        <v>46209.764155092591</v>
      </c>
      <c r="AX181" s="95" t="s">
        <v>11317</v>
      </c>
      <c r="AY181" s="95" t="s">
        <v>11317</v>
      </c>
      <c r="AZ181" s="95" t="s">
        <v>11317</v>
      </c>
      <c r="BA181" s="96">
        <v>46209</v>
      </c>
      <c r="BB181" s="95" t="s">
        <v>938</v>
      </c>
      <c r="BC181" s="4">
        <v>46209.836238425924</v>
      </c>
      <c r="BD181" s="96">
        <v>46209</v>
      </c>
      <c r="BE181" s="95" t="s">
        <v>2942</v>
      </c>
      <c r="BF181" s="4">
        <v>46209.856608796297</v>
      </c>
      <c r="BG181" s="95" t="s">
        <v>11317</v>
      </c>
      <c r="BH181" s="95" t="s">
        <v>11317</v>
      </c>
      <c r="BI181" s="95" t="s">
        <v>11317</v>
      </c>
      <c r="BJ181" s="68" t="s">
        <v>11317</v>
      </c>
      <c r="BK181" t="str">
        <f t="shared" si="3"/>
        <v>Jul</v>
      </c>
      <c r="BL181" t="str">
        <f>VLOOKUP(D181,Sheet1!$A$2:$B$221,2,0)</f>
        <v>East Zone</v>
      </c>
    </row>
    <row r="182" spans="1:64" x14ac:dyDescent="0.35">
      <c r="A182" t="str" cm="1">
        <f t="array" ref="A182:C182">VLOOKUP(D182,Sheet1!$A$2:$E$221,{3,4,5},0)</f>
        <v>Munna Kumar</v>
      </c>
      <c r="B182" t="str">
        <v>FMF071104</v>
      </c>
      <c r="C182" t="str">
        <v>Pavan Kumar Rai</v>
      </c>
      <c r="D182" s="94" t="s">
        <v>140</v>
      </c>
      <c r="E182" s="95">
        <v>383</v>
      </c>
      <c r="F182" s="95" t="s">
        <v>1768</v>
      </c>
      <c r="G182" s="95">
        <v>356244</v>
      </c>
      <c r="H182" s="95" t="s">
        <v>1761</v>
      </c>
      <c r="I182" s="95" t="s">
        <v>1762</v>
      </c>
      <c r="J182" s="95" t="s">
        <v>1568</v>
      </c>
      <c r="K182" s="95" t="s">
        <v>1769</v>
      </c>
      <c r="L182" s="95">
        <v>50000</v>
      </c>
      <c r="M182" s="95" t="s">
        <v>934</v>
      </c>
      <c r="N182" s="95" t="s">
        <v>935</v>
      </c>
      <c r="O182" s="95" t="s">
        <v>1770</v>
      </c>
      <c r="P182" s="95">
        <v>2264472664</v>
      </c>
      <c r="Q182" s="14" t="s">
        <v>13394</v>
      </c>
      <c r="T182" s="96">
        <v>46193</v>
      </c>
      <c r="U182" s="95" t="s">
        <v>1112</v>
      </c>
      <c r="V182" s="4">
        <v>46193.384189814817</v>
      </c>
      <c r="W182" s="96">
        <v>46195</v>
      </c>
      <c r="X182" s="95" t="s">
        <v>1112</v>
      </c>
      <c r="Y182" s="4">
        <v>46195.519814814812</v>
      </c>
      <c r="Z182" s="96">
        <v>46195</v>
      </c>
      <c r="AA182" s="95" t="s">
        <v>933</v>
      </c>
      <c r="AB182" s="4">
        <v>46195.523032407407</v>
      </c>
      <c r="AC182" s="96">
        <v>46195</v>
      </c>
      <c r="AD182" s="95" t="s">
        <v>2385</v>
      </c>
      <c r="AE182" s="4">
        <v>46195.536666666667</v>
      </c>
      <c r="AF182" s="96"/>
      <c r="AG182" s="95" t="s">
        <v>11317</v>
      </c>
      <c r="AH182" s="4"/>
      <c r="AI182" s="96">
        <v>46195</v>
      </c>
      <c r="AJ182" s="95" t="s">
        <v>972</v>
      </c>
      <c r="AK182" s="4">
        <v>46195.568287037036</v>
      </c>
      <c r="AL182" s="96">
        <v>46195</v>
      </c>
      <c r="AM182" s="95" t="s">
        <v>972</v>
      </c>
      <c r="AN182" s="4">
        <v>46195.568402777775</v>
      </c>
      <c r="AO182" s="95" t="s">
        <v>11317</v>
      </c>
      <c r="AP182" s="95" t="s">
        <v>11317</v>
      </c>
      <c r="AQ182" s="95" t="s">
        <v>11317</v>
      </c>
      <c r="AR182" s="95" t="s">
        <v>11317</v>
      </c>
      <c r="AS182" s="95" t="s">
        <v>11317</v>
      </c>
      <c r="AT182" s="95" t="s">
        <v>11317</v>
      </c>
      <c r="AU182" s="96">
        <v>46195</v>
      </c>
      <c r="AV182" s="95" t="s">
        <v>972</v>
      </c>
      <c r="AW182" s="4">
        <v>46195.576273148145</v>
      </c>
      <c r="AX182" s="95" t="s">
        <v>11317</v>
      </c>
      <c r="AY182" s="95" t="s">
        <v>11317</v>
      </c>
      <c r="AZ182" s="95" t="s">
        <v>11317</v>
      </c>
      <c r="BA182" s="96">
        <v>46195</v>
      </c>
      <c r="BB182" s="95" t="s">
        <v>957</v>
      </c>
      <c r="BC182" s="4">
        <v>46195.604872685188</v>
      </c>
      <c r="BD182" s="96"/>
      <c r="BE182" s="95" t="s">
        <v>11317</v>
      </c>
      <c r="BF182" s="4"/>
      <c r="BG182" s="95" t="s">
        <v>11317</v>
      </c>
      <c r="BH182" s="95" t="s">
        <v>11317</v>
      </c>
      <c r="BI182" s="95" t="s">
        <v>11317</v>
      </c>
      <c r="BJ182" s="68" t="s">
        <v>11317</v>
      </c>
      <c r="BK182" t="str">
        <f t="shared" si="3"/>
        <v>Jun</v>
      </c>
      <c r="BL182" t="str">
        <f>VLOOKUP(D182,Sheet1!$A$2:$B$221,2,0)</f>
        <v>East Zone</v>
      </c>
    </row>
    <row r="183" spans="1:64" x14ac:dyDescent="0.35">
      <c r="A183" t="str" cm="1">
        <f t="array" ref="A183:C183">VLOOKUP(D183,Sheet1!$A$2:$E$221,{3,4,5},0)</f>
        <v>Munna Kumar</v>
      </c>
      <c r="B183" t="str">
        <v>FMF071104</v>
      </c>
      <c r="C183" t="str">
        <v>Pavan Kumar Rai</v>
      </c>
      <c r="D183" s="94" t="s">
        <v>140</v>
      </c>
      <c r="E183" s="95">
        <v>383</v>
      </c>
      <c r="F183" s="95" t="s">
        <v>1771</v>
      </c>
      <c r="G183" s="95">
        <v>465901</v>
      </c>
      <c r="H183" s="95" t="s">
        <v>1070</v>
      </c>
      <c r="I183" s="95" t="s">
        <v>1772</v>
      </c>
      <c r="J183" s="95" t="s">
        <v>1568</v>
      </c>
      <c r="K183" s="95" t="s">
        <v>1773</v>
      </c>
      <c r="L183" s="95">
        <v>50000</v>
      </c>
      <c r="M183" s="95" t="s">
        <v>934</v>
      </c>
      <c r="N183" s="95" t="s">
        <v>935</v>
      </c>
      <c r="O183" s="95" t="s">
        <v>980</v>
      </c>
      <c r="P183" s="95">
        <v>2891727463</v>
      </c>
      <c r="Q183" s="14" t="s">
        <v>13394</v>
      </c>
      <c r="T183" s="96">
        <v>46198</v>
      </c>
      <c r="U183" s="95" t="s">
        <v>1112</v>
      </c>
      <c r="V183" s="4">
        <v>46198.598865740743</v>
      </c>
      <c r="W183" s="96">
        <v>46198</v>
      </c>
      <c r="X183" s="95" t="s">
        <v>1112</v>
      </c>
      <c r="Y183" s="4">
        <v>46198.625439814816</v>
      </c>
      <c r="Z183" s="96">
        <v>46198</v>
      </c>
      <c r="AA183" s="95" t="s">
        <v>933</v>
      </c>
      <c r="AB183" s="4">
        <v>46198.6330787037</v>
      </c>
      <c r="AC183" s="96">
        <v>46198</v>
      </c>
      <c r="AD183" s="95" t="s">
        <v>2385</v>
      </c>
      <c r="AE183" s="4">
        <v>46198.649236111109</v>
      </c>
      <c r="AF183" s="96">
        <v>46198</v>
      </c>
      <c r="AG183" s="95" t="s">
        <v>955</v>
      </c>
      <c r="AH183" s="4">
        <v>46198.668275462966</v>
      </c>
      <c r="AI183" s="96"/>
      <c r="AJ183" s="95" t="s">
        <v>11317</v>
      </c>
      <c r="AK183" s="4"/>
      <c r="AL183" s="96"/>
      <c r="AM183" s="95" t="s">
        <v>11317</v>
      </c>
      <c r="AN183" s="4"/>
      <c r="AO183" s="95" t="s">
        <v>11317</v>
      </c>
      <c r="AP183" s="95" t="s">
        <v>11317</v>
      </c>
      <c r="AQ183" s="95" t="s">
        <v>11317</v>
      </c>
      <c r="AR183" s="95" t="s">
        <v>11317</v>
      </c>
      <c r="AS183" s="95" t="s">
        <v>11317</v>
      </c>
      <c r="AT183" s="95" t="s">
        <v>11317</v>
      </c>
      <c r="AU183" s="96"/>
      <c r="AV183" s="95" t="s">
        <v>11317</v>
      </c>
      <c r="AW183" s="4"/>
      <c r="AX183" s="95" t="s">
        <v>11317</v>
      </c>
      <c r="AY183" s="95" t="s">
        <v>11317</v>
      </c>
      <c r="AZ183" s="95" t="s">
        <v>11317</v>
      </c>
      <c r="BA183" s="96"/>
      <c r="BB183" s="95" t="s">
        <v>11317</v>
      </c>
      <c r="BC183" s="4"/>
      <c r="BD183" s="96"/>
      <c r="BE183" s="95" t="s">
        <v>11317</v>
      </c>
      <c r="BF183" s="4"/>
      <c r="BG183" s="95" t="s">
        <v>11317</v>
      </c>
      <c r="BH183" s="95" t="s">
        <v>11317</v>
      </c>
      <c r="BI183" s="95" t="s">
        <v>11317</v>
      </c>
      <c r="BJ183" s="68" t="s">
        <v>11317</v>
      </c>
      <c r="BK183" t="str">
        <f t="shared" si="3"/>
        <v>Jun</v>
      </c>
      <c r="BL183" t="str">
        <f>VLOOKUP(D183,Sheet1!$A$2:$B$221,2,0)</f>
        <v>East Zone</v>
      </c>
    </row>
    <row r="184" spans="1:64" x14ac:dyDescent="0.35">
      <c r="A184" t="str" cm="1">
        <f t="array" ref="A184:C184">VLOOKUP(D184,Sheet1!$A$2:$E$221,{3,4,5},0)</f>
        <v>Bhrdvaj Mishra</v>
      </c>
      <c r="B184" t="str">
        <v>FMF061987</v>
      </c>
      <c r="C184" t="str">
        <v>Marut Nandan</v>
      </c>
      <c r="D184" s="94" t="s">
        <v>249</v>
      </c>
      <c r="E184" s="95">
        <v>447</v>
      </c>
      <c r="F184" s="95" t="s">
        <v>11399</v>
      </c>
      <c r="G184" s="95">
        <v>277911</v>
      </c>
      <c r="H184" s="95" t="s">
        <v>11400</v>
      </c>
      <c r="I184" s="95" t="s">
        <v>11401</v>
      </c>
      <c r="J184" s="95" t="s">
        <v>1568</v>
      </c>
      <c r="K184" s="95" t="s">
        <v>11402</v>
      </c>
      <c r="L184" s="95">
        <v>90000</v>
      </c>
      <c r="M184" s="95" t="s">
        <v>931</v>
      </c>
      <c r="N184" s="95" t="s">
        <v>932</v>
      </c>
      <c r="O184" s="95" t="s">
        <v>4430</v>
      </c>
      <c r="P184" s="95">
        <v>4225889207</v>
      </c>
      <c r="Q184" s="14" t="s">
        <v>13394</v>
      </c>
      <c r="T184" s="96">
        <v>46210</v>
      </c>
      <c r="U184" s="95" t="s">
        <v>3002</v>
      </c>
      <c r="V184" s="4">
        <v>46210.59915509259</v>
      </c>
      <c r="W184" s="96">
        <v>46210</v>
      </c>
      <c r="X184" s="95" t="s">
        <v>3002</v>
      </c>
      <c r="Y184" s="4">
        <v>46210.599444444444</v>
      </c>
      <c r="Z184" s="96">
        <v>46210</v>
      </c>
      <c r="AA184" s="95" t="s">
        <v>2384</v>
      </c>
      <c r="AB184" s="4">
        <v>46210.609733796293</v>
      </c>
      <c r="AC184" s="96">
        <v>46210</v>
      </c>
      <c r="AD184" s="95" t="s">
        <v>2385</v>
      </c>
      <c r="AE184" s="4">
        <v>46210.631886574076</v>
      </c>
      <c r="AF184" s="96">
        <v>46210</v>
      </c>
      <c r="AG184" s="95" t="s">
        <v>1043</v>
      </c>
      <c r="AH184" s="4">
        <v>46210.689953703702</v>
      </c>
      <c r="AI184" s="96"/>
      <c r="AJ184" s="95" t="s">
        <v>11317</v>
      </c>
      <c r="AK184" s="4"/>
      <c r="AL184" s="96"/>
      <c r="AM184" s="95" t="s">
        <v>11317</v>
      </c>
      <c r="AN184" s="4"/>
      <c r="AO184" s="95" t="s">
        <v>11317</v>
      </c>
      <c r="AP184" s="95" t="s">
        <v>11317</v>
      </c>
      <c r="AQ184" s="95" t="s">
        <v>11317</v>
      </c>
      <c r="AR184" s="95" t="s">
        <v>11317</v>
      </c>
      <c r="AS184" s="95" t="s">
        <v>11317</v>
      </c>
      <c r="AT184" s="95" t="s">
        <v>11317</v>
      </c>
      <c r="AU184" s="96"/>
      <c r="AV184" s="95" t="s">
        <v>11317</v>
      </c>
      <c r="AW184" s="4"/>
      <c r="AX184" s="95" t="s">
        <v>11317</v>
      </c>
      <c r="AY184" s="95" t="s">
        <v>11317</v>
      </c>
      <c r="AZ184" s="95" t="s">
        <v>11317</v>
      </c>
      <c r="BA184" s="96"/>
      <c r="BB184" s="95" t="s">
        <v>11317</v>
      </c>
      <c r="BC184" s="4"/>
      <c r="BD184" s="96"/>
      <c r="BE184" s="95" t="s">
        <v>11317</v>
      </c>
      <c r="BF184" s="4"/>
      <c r="BG184" s="95" t="s">
        <v>11317</v>
      </c>
      <c r="BH184" s="95" t="s">
        <v>11317</v>
      </c>
      <c r="BI184" s="95" t="s">
        <v>11317</v>
      </c>
      <c r="BJ184" s="68" t="s">
        <v>11317</v>
      </c>
      <c r="BK184" t="str">
        <f t="shared" si="3"/>
        <v>Jul</v>
      </c>
      <c r="BL184" t="str">
        <f>VLOOKUP(D184,Sheet1!$A$2:$B$221,2,0)</f>
        <v>East Zone</v>
      </c>
    </row>
    <row r="185" spans="1:64" x14ac:dyDescent="0.35">
      <c r="A185" t="str" cm="1">
        <f t="array" ref="A185:C185">VLOOKUP(D185,Sheet1!$A$2:$E$221,{3,4,5},0)</f>
        <v>Bhrdvaj Mishra</v>
      </c>
      <c r="B185" t="str">
        <v>FMF061987</v>
      </c>
      <c r="C185" t="str">
        <v>Marut Nandan</v>
      </c>
      <c r="D185" s="94" t="s">
        <v>249</v>
      </c>
      <c r="E185" s="95">
        <v>447</v>
      </c>
      <c r="F185" s="95" t="s">
        <v>3235</v>
      </c>
      <c r="G185" s="95">
        <v>536468</v>
      </c>
      <c r="H185" s="95" t="s">
        <v>3236</v>
      </c>
      <c r="I185" s="95" t="s">
        <v>3237</v>
      </c>
      <c r="J185" s="95" t="s">
        <v>1568</v>
      </c>
      <c r="K185" s="95" t="s">
        <v>3238</v>
      </c>
      <c r="L185" s="95">
        <v>80000</v>
      </c>
      <c r="M185" s="95" t="s">
        <v>1067</v>
      </c>
      <c r="N185" s="95" t="s">
        <v>1068</v>
      </c>
      <c r="O185" s="95" t="s">
        <v>3239</v>
      </c>
      <c r="P185" s="95">
        <v>4543431645</v>
      </c>
      <c r="Q185" s="14" t="s">
        <v>13394</v>
      </c>
      <c r="T185" s="96">
        <v>46206</v>
      </c>
      <c r="U185" s="95" t="s">
        <v>3002</v>
      </c>
      <c r="V185" s="4">
        <v>46206.666365740741</v>
      </c>
      <c r="W185" s="96">
        <v>46206</v>
      </c>
      <c r="X185" s="95" t="s">
        <v>3002</v>
      </c>
      <c r="Y185" s="4">
        <v>46206.667245370372</v>
      </c>
      <c r="Z185" s="96">
        <v>46206</v>
      </c>
      <c r="AA185" s="95" t="s">
        <v>2384</v>
      </c>
      <c r="AB185" s="4">
        <v>46206.686145833337</v>
      </c>
      <c r="AC185" s="96">
        <v>46206</v>
      </c>
      <c r="AD185" s="95" t="s">
        <v>2385</v>
      </c>
      <c r="AE185" s="4">
        <v>46206.698553240742</v>
      </c>
      <c r="AF185" s="96"/>
      <c r="AG185" s="95" t="s">
        <v>11317</v>
      </c>
      <c r="AH185" s="4"/>
      <c r="AI185" s="96">
        <v>46206</v>
      </c>
      <c r="AJ185" s="95" t="s">
        <v>1043</v>
      </c>
      <c r="AK185" s="4">
        <v>46206.731631944444</v>
      </c>
      <c r="AL185" s="96">
        <v>46206</v>
      </c>
      <c r="AM185" s="95" t="s">
        <v>1043</v>
      </c>
      <c r="AN185" s="4">
        <v>46206.731747685182</v>
      </c>
      <c r="AO185" s="95" t="s">
        <v>11317</v>
      </c>
      <c r="AP185" s="95" t="s">
        <v>11317</v>
      </c>
      <c r="AQ185" s="95" t="s">
        <v>11317</v>
      </c>
      <c r="AR185" s="95" t="s">
        <v>11317</v>
      </c>
      <c r="AS185" s="95" t="s">
        <v>11317</v>
      </c>
      <c r="AT185" s="95" t="s">
        <v>11317</v>
      </c>
      <c r="AU185" s="96">
        <v>46206</v>
      </c>
      <c r="AV185" s="95" t="s">
        <v>1043</v>
      </c>
      <c r="AW185" s="4">
        <v>46206.737858796296</v>
      </c>
      <c r="AX185" s="95" t="s">
        <v>11317</v>
      </c>
      <c r="AY185" s="95" t="s">
        <v>11317</v>
      </c>
      <c r="AZ185" s="95" t="s">
        <v>11317</v>
      </c>
      <c r="BA185" s="96">
        <v>46206</v>
      </c>
      <c r="BB185" s="95" t="s">
        <v>1008</v>
      </c>
      <c r="BC185" s="4">
        <v>46206.742951388886</v>
      </c>
      <c r="BD185" s="96">
        <v>46206</v>
      </c>
      <c r="BE185" s="95" t="s">
        <v>3585</v>
      </c>
      <c r="BF185" s="4">
        <v>46206.763437499998</v>
      </c>
      <c r="BG185" s="95" t="s">
        <v>11317</v>
      </c>
      <c r="BH185" s="95" t="s">
        <v>11317</v>
      </c>
      <c r="BI185" s="95" t="s">
        <v>11317</v>
      </c>
      <c r="BJ185" s="68" t="s">
        <v>11317</v>
      </c>
      <c r="BK185" t="str">
        <f t="shared" si="3"/>
        <v>Jul</v>
      </c>
      <c r="BL185" t="str">
        <f>VLOOKUP(D185,Sheet1!$A$2:$B$221,2,0)</f>
        <v>East Zone</v>
      </c>
    </row>
    <row r="186" spans="1:64" x14ac:dyDescent="0.35">
      <c r="A186" t="str" cm="1">
        <f t="array" ref="A186:C186">VLOOKUP(D186,Sheet1!$A$2:$E$221,{3,4,5},0)</f>
        <v>Satyam Shukla</v>
      </c>
      <c r="B186" t="str">
        <v>FMF065546</v>
      </c>
      <c r="C186" t="str">
        <v>Sheelendra Pratap Singh</v>
      </c>
      <c r="D186" s="94" t="s">
        <v>250</v>
      </c>
      <c r="E186" s="95">
        <v>448</v>
      </c>
      <c r="F186" s="95" t="s">
        <v>1551</v>
      </c>
      <c r="G186" s="95">
        <v>178068</v>
      </c>
      <c r="H186" s="95" t="s">
        <v>1122</v>
      </c>
      <c r="I186" s="95" t="s">
        <v>1123</v>
      </c>
      <c r="J186" s="95" t="s">
        <v>1568</v>
      </c>
      <c r="K186" s="95" t="s">
        <v>1774</v>
      </c>
      <c r="L186" s="95">
        <v>90000</v>
      </c>
      <c r="M186" s="95" t="s">
        <v>931</v>
      </c>
      <c r="N186" s="95" t="s">
        <v>932</v>
      </c>
      <c r="O186" s="95" t="s">
        <v>1775</v>
      </c>
      <c r="P186" s="95">
        <v>2983913240</v>
      </c>
      <c r="Q186" s="14" t="s">
        <v>13394</v>
      </c>
      <c r="T186" s="96">
        <v>46203</v>
      </c>
      <c r="U186" s="95" t="s">
        <v>1120</v>
      </c>
      <c r="V186" s="4">
        <v>46203.59443287037</v>
      </c>
      <c r="W186" s="96">
        <v>46204</v>
      </c>
      <c r="X186" s="95" t="s">
        <v>1120</v>
      </c>
      <c r="Y186" s="4">
        <v>46204.618993055556</v>
      </c>
      <c r="Z186" s="96">
        <v>46204</v>
      </c>
      <c r="AA186" s="95" t="s">
        <v>2384</v>
      </c>
      <c r="AB186" s="4">
        <v>46204.622523148151</v>
      </c>
      <c r="AC186" s="96">
        <v>46204</v>
      </c>
      <c r="AD186" s="95" t="s">
        <v>2385</v>
      </c>
      <c r="AE186" s="4">
        <v>46204.633715277778</v>
      </c>
      <c r="AF186" s="96">
        <v>46204</v>
      </c>
      <c r="AG186" s="95" t="s">
        <v>1043</v>
      </c>
      <c r="AH186" s="4">
        <v>46204.686747685184</v>
      </c>
      <c r="AI186" s="96">
        <v>46206</v>
      </c>
      <c r="AJ186" s="95" t="s">
        <v>1043</v>
      </c>
      <c r="AK186" s="4">
        <v>46206.637025462966</v>
      </c>
      <c r="AL186" s="96">
        <v>46206</v>
      </c>
      <c r="AM186" s="95" t="s">
        <v>1043</v>
      </c>
      <c r="AN186" s="4">
        <v>46206.637129629627</v>
      </c>
      <c r="AO186" s="95" t="s">
        <v>11317</v>
      </c>
      <c r="AP186" s="95" t="s">
        <v>11317</v>
      </c>
      <c r="AQ186" s="95" t="s">
        <v>11317</v>
      </c>
      <c r="AR186" s="95" t="s">
        <v>11317</v>
      </c>
      <c r="AS186" s="95" t="s">
        <v>11317</v>
      </c>
      <c r="AT186" s="95" t="s">
        <v>11317</v>
      </c>
      <c r="AU186" s="96">
        <v>46206</v>
      </c>
      <c r="AV186" s="95" t="s">
        <v>1043</v>
      </c>
      <c r="AW186" s="4">
        <v>46206.642268518517</v>
      </c>
      <c r="AX186" s="95" t="s">
        <v>11317</v>
      </c>
      <c r="AY186" s="95" t="s">
        <v>11317</v>
      </c>
      <c r="AZ186" s="95" t="s">
        <v>11317</v>
      </c>
      <c r="BA186" s="96">
        <v>46206</v>
      </c>
      <c r="BB186" s="95" t="s">
        <v>995</v>
      </c>
      <c r="BC186" s="4">
        <v>46206.646226851852</v>
      </c>
      <c r="BD186" s="96">
        <v>46206</v>
      </c>
      <c r="BE186" s="95" t="s">
        <v>1121</v>
      </c>
      <c r="BF186" s="4">
        <v>46206.725613425922</v>
      </c>
      <c r="BG186" s="95" t="s">
        <v>11317</v>
      </c>
      <c r="BH186" s="95" t="s">
        <v>11317</v>
      </c>
      <c r="BI186" s="95" t="s">
        <v>11317</v>
      </c>
      <c r="BJ186" s="68" t="s">
        <v>11317</v>
      </c>
      <c r="BK186" t="str">
        <f t="shared" si="3"/>
        <v>Jul</v>
      </c>
      <c r="BL186" t="str">
        <f>VLOOKUP(D186,Sheet1!$A$2:$B$221,2,0)</f>
        <v>East Zone</v>
      </c>
    </row>
    <row r="187" spans="1:64" x14ac:dyDescent="0.35">
      <c r="A187" t="str" cm="1">
        <f t="array" ref="A187:C187">VLOOKUP(D187,Sheet1!$A$2:$E$221,{3,4,5},0)</f>
        <v>Satyam Shukla</v>
      </c>
      <c r="B187" t="str">
        <v>FMF065546</v>
      </c>
      <c r="C187" t="str">
        <v>Sheelendra Pratap Singh</v>
      </c>
      <c r="D187" s="94" t="s">
        <v>250</v>
      </c>
      <c r="E187" s="95">
        <v>448</v>
      </c>
      <c r="F187" s="95" t="s">
        <v>2571</v>
      </c>
      <c r="G187" s="95">
        <v>421082</v>
      </c>
      <c r="H187" s="95" t="s">
        <v>1116</v>
      </c>
      <c r="I187" s="95" t="s">
        <v>1117</v>
      </c>
      <c r="J187" s="95" t="s">
        <v>1568</v>
      </c>
      <c r="K187" s="95" t="s">
        <v>2572</v>
      </c>
      <c r="L187" s="95">
        <v>90000</v>
      </c>
      <c r="M187" s="95" t="s">
        <v>931</v>
      </c>
      <c r="N187" s="95" t="s">
        <v>932</v>
      </c>
      <c r="O187" s="95" t="s">
        <v>2573</v>
      </c>
      <c r="P187" s="95">
        <v>6527358975</v>
      </c>
      <c r="Q187" s="14" t="s">
        <v>13394</v>
      </c>
      <c r="T187" s="96">
        <v>46205</v>
      </c>
      <c r="U187" s="95" t="s">
        <v>1120</v>
      </c>
      <c r="V187" s="4">
        <v>46205.506388888891</v>
      </c>
      <c r="W187" s="96">
        <v>46205</v>
      </c>
      <c r="X187" s="95" t="s">
        <v>1120</v>
      </c>
      <c r="Y187" s="4">
        <v>46205.614328703705</v>
      </c>
      <c r="Z187" s="96">
        <v>46205</v>
      </c>
      <c r="AA187" s="95" t="s">
        <v>2384</v>
      </c>
      <c r="AB187" s="4">
        <v>46205.617060185185</v>
      </c>
      <c r="AC187" s="96">
        <v>46205</v>
      </c>
      <c r="AD187" s="95" t="s">
        <v>2385</v>
      </c>
      <c r="AE187" s="4">
        <v>46205.621296296296</v>
      </c>
      <c r="AF187" s="96"/>
      <c r="AG187" s="95" t="s">
        <v>11317</v>
      </c>
      <c r="AH187" s="4"/>
      <c r="AI187" s="96">
        <v>46205</v>
      </c>
      <c r="AJ187" s="95" t="s">
        <v>1043</v>
      </c>
      <c r="AK187" s="4">
        <v>46205.709351851852</v>
      </c>
      <c r="AL187" s="96">
        <v>46205</v>
      </c>
      <c r="AM187" s="95" t="s">
        <v>1043</v>
      </c>
      <c r="AN187" s="4">
        <v>46205.709479166668</v>
      </c>
      <c r="AO187" s="95" t="s">
        <v>11317</v>
      </c>
      <c r="AP187" s="95" t="s">
        <v>11317</v>
      </c>
      <c r="AQ187" s="95" t="s">
        <v>11317</v>
      </c>
      <c r="AR187" s="95" t="s">
        <v>11317</v>
      </c>
      <c r="AS187" s="95" t="s">
        <v>11317</v>
      </c>
      <c r="AT187" s="95" t="s">
        <v>11317</v>
      </c>
      <c r="AU187" s="96">
        <v>46205</v>
      </c>
      <c r="AV187" s="95" t="s">
        <v>1043</v>
      </c>
      <c r="AW187" s="4">
        <v>46205.71166666667</v>
      </c>
      <c r="AX187" s="95" t="s">
        <v>11317</v>
      </c>
      <c r="AY187" s="95" t="s">
        <v>11317</v>
      </c>
      <c r="AZ187" s="95" t="s">
        <v>11317</v>
      </c>
      <c r="BA187" s="96">
        <v>46205</v>
      </c>
      <c r="BB187" s="95" t="s">
        <v>944</v>
      </c>
      <c r="BC187" s="4">
        <v>46205.72047453704</v>
      </c>
      <c r="BD187" s="96">
        <v>46205</v>
      </c>
      <c r="BE187" s="95" t="s">
        <v>1121</v>
      </c>
      <c r="BF187" s="4">
        <v>46205.851481481484</v>
      </c>
      <c r="BG187" s="95" t="s">
        <v>11317</v>
      </c>
      <c r="BH187" s="95" t="s">
        <v>11317</v>
      </c>
      <c r="BI187" s="95" t="s">
        <v>11317</v>
      </c>
      <c r="BJ187" s="68" t="s">
        <v>11317</v>
      </c>
      <c r="BK187" t="str">
        <f t="shared" si="3"/>
        <v>Jul</v>
      </c>
      <c r="BL187" t="str">
        <f>VLOOKUP(D187,Sheet1!$A$2:$B$221,2,0)</f>
        <v>East Zone</v>
      </c>
    </row>
    <row r="188" spans="1:64" x14ac:dyDescent="0.35">
      <c r="A188" t="str" cm="1">
        <f t="array" ref="A188:C188">VLOOKUP(D188,Sheet1!$A$2:$E$221,{3,4,5},0)</f>
        <v>Satyam Shukla</v>
      </c>
      <c r="B188" t="str">
        <v>FMF065546</v>
      </c>
      <c r="C188" t="str">
        <v>Sheelendra Pratap Singh</v>
      </c>
      <c r="D188" s="94" t="s">
        <v>250</v>
      </c>
      <c r="E188" s="95">
        <v>448</v>
      </c>
      <c r="F188" s="95" t="s">
        <v>3240</v>
      </c>
      <c r="G188" s="95">
        <v>464571</v>
      </c>
      <c r="H188" s="95" t="s">
        <v>1122</v>
      </c>
      <c r="I188" s="95" t="s">
        <v>1123</v>
      </c>
      <c r="J188" s="95" t="s">
        <v>1568</v>
      </c>
      <c r="K188" s="95" t="s">
        <v>3241</v>
      </c>
      <c r="L188" s="95">
        <v>65000</v>
      </c>
      <c r="M188" s="95" t="s">
        <v>9438</v>
      </c>
      <c r="N188" s="95" t="s">
        <v>9439</v>
      </c>
      <c r="O188" s="95" t="s">
        <v>3242</v>
      </c>
      <c r="P188" s="95">
        <v>6528622027</v>
      </c>
      <c r="Q188" s="14" t="s">
        <v>13394</v>
      </c>
      <c r="T188" s="96">
        <v>46206</v>
      </c>
      <c r="U188" s="95" t="s">
        <v>1120</v>
      </c>
      <c r="V188" s="4">
        <v>46206.628460648149</v>
      </c>
      <c r="W188" s="96">
        <v>46206</v>
      </c>
      <c r="X188" s="95" t="s">
        <v>1120</v>
      </c>
      <c r="Y188" s="4">
        <v>46206.668877314813</v>
      </c>
      <c r="Z188" s="96">
        <v>46206</v>
      </c>
      <c r="AA188" s="95" t="s">
        <v>2384</v>
      </c>
      <c r="AB188" s="4">
        <v>46206.686145833337</v>
      </c>
      <c r="AC188" s="96">
        <v>46206</v>
      </c>
      <c r="AD188" s="95" t="s">
        <v>2385</v>
      </c>
      <c r="AE188" s="4">
        <v>46206.701504629629</v>
      </c>
      <c r="AF188" s="96">
        <v>46206</v>
      </c>
      <c r="AG188" s="95" t="s">
        <v>1043</v>
      </c>
      <c r="AH188" s="4">
        <v>46206.734270833331</v>
      </c>
      <c r="AI188" s="96">
        <v>46209</v>
      </c>
      <c r="AJ188" s="95" t="s">
        <v>1043</v>
      </c>
      <c r="AK188" s="4">
        <v>46209.410856481481</v>
      </c>
      <c r="AL188" s="96">
        <v>46209</v>
      </c>
      <c r="AM188" s="95" t="s">
        <v>1043</v>
      </c>
      <c r="AN188" s="4">
        <v>46209.589675925927</v>
      </c>
      <c r="AO188" s="95" t="s">
        <v>11317</v>
      </c>
      <c r="AP188" s="95" t="s">
        <v>11317</v>
      </c>
      <c r="AQ188" s="95" t="s">
        <v>11317</v>
      </c>
      <c r="AR188" s="95" t="s">
        <v>11317</v>
      </c>
      <c r="AS188" s="95" t="s">
        <v>11317</v>
      </c>
      <c r="AT188" s="95" t="s">
        <v>11317</v>
      </c>
      <c r="AU188" s="96">
        <v>46209</v>
      </c>
      <c r="AV188" s="95" t="s">
        <v>1043</v>
      </c>
      <c r="AW188" s="4">
        <v>46209.592175925929</v>
      </c>
      <c r="AX188" s="95" t="s">
        <v>11317</v>
      </c>
      <c r="AY188" s="95" t="s">
        <v>11317</v>
      </c>
      <c r="AZ188" s="95" t="s">
        <v>11317</v>
      </c>
      <c r="BA188" s="96">
        <v>46209</v>
      </c>
      <c r="BB188" s="95" t="s">
        <v>1008</v>
      </c>
      <c r="BC188" s="4">
        <v>46209.610659722224</v>
      </c>
      <c r="BD188" s="96">
        <v>46209</v>
      </c>
      <c r="BE188" s="95" t="s">
        <v>1121</v>
      </c>
      <c r="BF188" s="4">
        <v>46209.79519675926</v>
      </c>
      <c r="BG188" s="95" t="s">
        <v>11317</v>
      </c>
      <c r="BH188" s="95" t="s">
        <v>11317</v>
      </c>
      <c r="BI188" s="95" t="s">
        <v>11317</v>
      </c>
      <c r="BJ188" s="68" t="s">
        <v>11317</v>
      </c>
      <c r="BK188" t="str">
        <f t="shared" si="3"/>
        <v>Jul</v>
      </c>
      <c r="BL188" t="str">
        <f>VLOOKUP(D188,Sheet1!$A$2:$B$221,2,0)</f>
        <v>East Zone</v>
      </c>
    </row>
    <row r="189" spans="1:64" x14ac:dyDescent="0.35">
      <c r="A189" t="str" cm="1">
        <f t="array" ref="A189:C189">VLOOKUP(D189,Sheet1!$A$2:$E$221,{3,4,5},0)</f>
        <v>Satyam Shukla</v>
      </c>
      <c r="B189" t="str">
        <v>FMF065546</v>
      </c>
      <c r="C189" t="str">
        <v>Sheelendra Pratap Singh</v>
      </c>
      <c r="D189" s="94" t="s">
        <v>250</v>
      </c>
      <c r="E189" s="95">
        <v>448</v>
      </c>
      <c r="F189" s="95" t="s">
        <v>9515</v>
      </c>
      <c r="G189" s="95">
        <v>701492</v>
      </c>
      <c r="H189" s="95" t="s">
        <v>1122</v>
      </c>
      <c r="I189" s="95" t="s">
        <v>1123</v>
      </c>
      <c r="J189" s="95" t="s">
        <v>1568</v>
      </c>
      <c r="K189" s="95" t="s">
        <v>9516</v>
      </c>
      <c r="L189" s="95">
        <v>90000</v>
      </c>
      <c r="M189" s="95" t="s">
        <v>9422</v>
      </c>
      <c r="N189" s="95" t="s">
        <v>9423</v>
      </c>
      <c r="O189" s="95" t="s">
        <v>4661</v>
      </c>
      <c r="P189" s="95">
        <v>5255643852</v>
      </c>
      <c r="Q189" s="14" t="s">
        <v>13394</v>
      </c>
      <c r="T189" s="96">
        <v>46209</v>
      </c>
      <c r="U189" s="95" t="s">
        <v>1120</v>
      </c>
      <c r="V189" s="4">
        <v>46209.4450462963</v>
      </c>
      <c r="W189" s="96">
        <v>46209</v>
      </c>
      <c r="X189" s="95" t="s">
        <v>1120</v>
      </c>
      <c r="Y189" s="4">
        <v>46209.455578703702</v>
      </c>
      <c r="Z189" s="96">
        <v>46209</v>
      </c>
      <c r="AA189" s="95" t="s">
        <v>2384</v>
      </c>
      <c r="AB189" s="4">
        <v>46209.461331018516</v>
      </c>
      <c r="AC189" s="96">
        <v>46209</v>
      </c>
      <c r="AD189" s="95" t="s">
        <v>2385</v>
      </c>
      <c r="AE189" s="4">
        <v>46209.605370370373</v>
      </c>
      <c r="AF189" s="96"/>
      <c r="AG189" s="95" t="s">
        <v>11317</v>
      </c>
      <c r="AH189" s="4"/>
      <c r="AI189" s="96">
        <v>46209</v>
      </c>
      <c r="AJ189" s="95" t="s">
        <v>994</v>
      </c>
      <c r="AK189" s="4">
        <v>46209.615104166667</v>
      </c>
      <c r="AL189" s="96">
        <v>46209</v>
      </c>
      <c r="AM189" s="95" t="s">
        <v>994</v>
      </c>
      <c r="AN189" s="4">
        <v>46209.615370370368</v>
      </c>
      <c r="AO189" s="95" t="s">
        <v>11317</v>
      </c>
      <c r="AP189" s="95" t="s">
        <v>11317</v>
      </c>
      <c r="AQ189" s="95" t="s">
        <v>11317</v>
      </c>
      <c r="AR189" s="95" t="s">
        <v>11317</v>
      </c>
      <c r="AS189" s="95" t="s">
        <v>11317</v>
      </c>
      <c r="AT189" s="95" t="s">
        <v>11317</v>
      </c>
      <c r="AU189" s="96">
        <v>46209</v>
      </c>
      <c r="AV189" s="95" t="s">
        <v>994</v>
      </c>
      <c r="AW189" s="4">
        <v>46209.620162037034</v>
      </c>
      <c r="AX189" s="95" t="s">
        <v>11317</v>
      </c>
      <c r="AY189" s="95" t="s">
        <v>11317</v>
      </c>
      <c r="AZ189" s="95" t="s">
        <v>11317</v>
      </c>
      <c r="BA189" s="96">
        <v>46209</v>
      </c>
      <c r="BB189" s="95" t="s">
        <v>944</v>
      </c>
      <c r="BC189" s="4">
        <v>46209.655185185184</v>
      </c>
      <c r="BD189" s="96">
        <v>46209</v>
      </c>
      <c r="BE189" s="95" t="s">
        <v>1121</v>
      </c>
      <c r="BF189" s="4">
        <v>46209.780763888892</v>
      </c>
      <c r="BG189" s="95" t="s">
        <v>11317</v>
      </c>
      <c r="BH189" s="95" t="s">
        <v>11317</v>
      </c>
      <c r="BI189" s="95" t="s">
        <v>11317</v>
      </c>
      <c r="BJ189" s="68" t="s">
        <v>11317</v>
      </c>
      <c r="BK189" t="str">
        <f t="shared" si="3"/>
        <v>Jul</v>
      </c>
      <c r="BL189" t="str">
        <f>VLOOKUP(D189,Sheet1!$A$2:$B$221,2,0)</f>
        <v>East Zone</v>
      </c>
    </row>
    <row r="190" spans="1:64" x14ac:dyDescent="0.35">
      <c r="A190" t="str" cm="1">
        <f t="array" ref="A190:C190">VLOOKUP(D190,Sheet1!$A$2:$E$221,{3,4,5},0)</f>
        <v>Vikash Kumar Gupta</v>
      </c>
      <c r="B190" t="str">
        <v>FMF069237</v>
      </c>
      <c r="C190" t="str">
        <v>Raja Kumar</v>
      </c>
      <c r="D190" s="94" t="s">
        <v>141</v>
      </c>
      <c r="E190" s="95">
        <v>442</v>
      </c>
      <c r="F190" s="95" t="s">
        <v>2574</v>
      </c>
      <c r="G190" s="95">
        <v>262172</v>
      </c>
      <c r="H190" s="95" t="s">
        <v>1010</v>
      </c>
      <c r="I190" s="95" t="s">
        <v>1128</v>
      </c>
      <c r="J190" s="95" t="s">
        <v>1568</v>
      </c>
      <c r="K190" s="95" t="s">
        <v>2575</v>
      </c>
      <c r="L190" s="95">
        <v>50000</v>
      </c>
      <c r="M190" s="95" t="s">
        <v>1034</v>
      </c>
      <c r="N190" s="95" t="s">
        <v>1035</v>
      </c>
      <c r="O190" s="95" t="s">
        <v>2576</v>
      </c>
      <c r="P190" s="95">
        <v>5001037202</v>
      </c>
      <c r="Q190" s="14" t="s">
        <v>683</v>
      </c>
      <c r="R190" t="s">
        <v>13188</v>
      </c>
      <c r="S190" s="1">
        <v>46205</v>
      </c>
      <c r="T190" s="96">
        <v>46205</v>
      </c>
      <c r="U190" s="95" t="s">
        <v>1126</v>
      </c>
      <c r="V190" s="4">
        <v>46205.509745370371</v>
      </c>
      <c r="W190" s="96">
        <v>46205</v>
      </c>
      <c r="X190" s="95" t="s">
        <v>1126</v>
      </c>
      <c r="Y190" s="4">
        <v>46205.514131944445</v>
      </c>
      <c r="Z190" s="96">
        <v>46205</v>
      </c>
      <c r="AA190" s="95" t="s">
        <v>2384</v>
      </c>
      <c r="AB190" s="4">
        <v>46205.530138888891</v>
      </c>
      <c r="AC190" s="96">
        <v>46205</v>
      </c>
      <c r="AD190" s="95" t="s">
        <v>2385</v>
      </c>
      <c r="AE190" s="4">
        <v>46205.541076388887</v>
      </c>
      <c r="AF190" s="96">
        <v>46205</v>
      </c>
      <c r="AG190" s="95" t="s">
        <v>942</v>
      </c>
      <c r="AH190" s="4">
        <v>46205.577025462961</v>
      </c>
      <c r="AI190" s="96">
        <v>46205</v>
      </c>
      <c r="AJ190" s="95" t="s">
        <v>1028</v>
      </c>
      <c r="AK190" s="4">
        <v>46205.655474537038</v>
      </c>
      <c r="AL190" s="96">
        <v>46205</v>
      </c>
      <c r="AM190" s="95" t="s">
        <v>1028</v>
      </c>
      <c r="AN190" s="4">
        <v>46205.655543981484</v>
      </c>
      <c r="AO190" s="95" t="s">
        <v>11317</v>
      </c>
      <c r="AP190" s="95" t="s">
        <v>11317</v>
      </c>
      <c r="AQ190" s="95" t="s">
        <v>11317</v>
      </c>
      <c r="AR190" s="95" t="s">
        <v>11317</v>
      </c>
      <c r="AS190" s="95" t="s">
        <v>11317</v>
      </c>
      <c r="AT190" s="95" t="s">
        <v>11317</v>
      </c>
      <c r="AU190" s="96">
        <v>46205</v>
      </c>
      <c r="AV190" s="95" t="s">
        <v>1028</v>
      </c>
      <c r="AW190" s="4">
        <v>46205.658819444441</v>
      </c>
      <c r="AX190" s="95" t="s">
        <v>11317</v>
      </c>
      <c r="AY190" s="95" t="s">
        <v>11317</v>
      </c>
      <c r="AZ190" s="95" t="s">
        <v>11317</v>
      </c>
      <c r="BA190" s="96">
        <v>46205</v>
      </c>
      <c r="BB190" s="95" t="s">
        <v>938</v>
      </c>
      <c r="BC190" s="4">
        <v>46205.689618055556</v>
      </c>
      <c r="BD190" s="96">
        <v>46205</v>
      </c>
      <c r="BE190" s="95" t="s">
        <v>1127</v>
      </c>
      <c r="BF190" s="4">
        <v>46205.700590277775</v>
      </c>
      <c r="BG190" s="95" t="s">
        <v>11317</v>
      </c>
      <c r="BH190" s="95" t="s">
        <v>11317</v>
      </c>
      <c r="BI190" s="95" t="s">
        <v>11317</v>
      </c>
      <c r="BJ190" s="68" t="s">
        <v>11317</v>
      </c>
      <c r="BK190" t="str">
        <f t="shared" si="3"/>
        <v>Jul</v>
      </c>
      <c r="BL190" t="str">
        <f>VLOOKUP(D190,Sheet1!$A$2:$B$221,2,0)</f>
        <v>East Zone</v>
      </c>
    </row>
    <row r="191" spans="1:64" x14ac:dyDescent="0.35">
      <c r="A191" t="str" cm="1">
        <f t="array" ref="A191:C191">VLOOKUP(D191,Sheet1!$A$2:$E$221,{3,4,5},0)</f>
        <v>Vikash Kumar Gupta</v>
      </c>
      <c r="B191" t="str">
        <v>FMF069237</v>
      </c>
      <c r="C191" t="str">
        <v>Raja Kumar</v>
      </c>
      <c r="D191" s="94" t="s">
        <v>141</v>
      </c>
      <c r="E191" s="95">
        <v>442</v>
      </c>
      <c r="F191" s="95" t="s">
        <v>2577</v>
      </c>
      <c r="G191" s="95">
        <v>268115</v>
      </c>
      <c r="H191" s="95" t="s">
        <v>1777</v>
      </c>
      <c r="I191" s="95" t="s">
        <v>1778</v>
      </c>
      <c r="J191" s="95" t="s">
        <v>1568</v>
      </c>
      <c r="K191" s="95" t="s">
        <v>2578</v>
      </c>
      <c r="L191" s="95">
        <v>55000</v>
      </c>
      <c r="M191" s="95" t="s">
        <v>2289</v>
      </c>
      <c r="N191" s="95" t="s">
        <v>2290</v>
      </c>
      <c r="O191" s="95" t="s">
        <v>2579</v>
      </c>
      <c r="P191" s="95">
        <v>6352641522</v>
      </c>
      <c r="Q191" s="14" t="s">
        <v>13394</v>
      </c>
      <c r="T191" s="96">
        <v>46205</v>
      </c>
      <c r="U191" s="95" t="s">
        <v>1126</v>
      </c>
      <c r="V191" s="4">
        <v>46205.429548611108</v>
      </c>
      <c r="W191" s="96">
        <v>46205</v>
      </c>
      <c r="X191" s="95" t="s">
        <v>1126</v>
      </c>
      <c r="Y191" s="4">
        <v>46205.437048611115</v>
      </c>
      <c r="Z191" s="96">
        <v>46205</v>
      </c>
      <c r="AA191" s="95" t="s">
        <v>2384</v>
      </c>
      <c r="AB191" s="4">
        <v>46205.440879629627</v>
      </c>
      <c r="AC191" s="96">
        <v>46205</v>
      </c>
      <c r="AD191" s="95" t="s">
        <v>2385</v>
      </c>
      <c r="AE191" s="4">
        <v>46205.45553240741</v>
      </c>
      <c r="AF191" s="96"/>
      <c r="AG191" s="95" t="s">
        <v>11317</v>
      </c>
      <c r="AH191" s="4"/>
      <c r="AI191" s="96">
        <v>46205</v>
      </c>
      <c r="AJ191" s="95" t="s">
        <v>972</v>
      </c>
      <c r="AK191" s="4">
        <v>46205.489629629628</v>
      </c>
      <c r="AL191" s="96">
        <v>46205</v>
      </c>
      <c r="AM191" s="95" t="s">
        <v>972</v>
      </c>
      <c r="AN191" s="4">
        <v>46205.489745370367</v>
      </c>
      <c r="AO191" s="95" t="s">
        <v>11317</v>
      </c>
      <c r="AP191" s="95" t="s">
        <v>11317</v>
      </c>
      <c r="AQ191" s="95" t="s">
        <v>11317</v>
      </c>
      <c r="AR191" s="95" t="s">
        <v>11317</v>
      </c>
      <c r="AS191" s="95" t="s">
        <v>11317</v>
      </c>
      <c r="AT191" s="95" t="s">
        <v>11317</v>
      </c>
      <c r="AU191" s="96">
        <v>46205</v>
      </c>
      <c r="AV191" s="95" t="s">
        <v>972</v>
      </c>
      <c r="AW191" s="4">
        <v>46205.502650462964</v>
      </c>
      <c r="AX191" s="95" t="s">
        <v>11317</v>
      </c>
      <c r="AY191" s="95" t="s">
        <v>11317</v>
      </c>
      <c r="AZ191" s="95" t="s">
        <v>11317</v>
      </c>
      <c r="BA191" s="96">
        <v>46205</v>
      </c>
      <c r="BB191" s="95" t="s">
        <v>957</v>
      </c>
      <c r="BC191" s="4">
        <v>46205.541875000003</v>
      </c>
      <c r="BD191" s="96">
        <v>46205</v>
      </c>
      <c r="BE191" s="95" t="s">
        <v>1127</v>
      </c>
      <c r="BF191" s="4">
        <v>46205.718402777777</v>
      </c>
      <c r="BG191" s="95" t="s">
        <v>11317</v>
      </c>
      <c r="BH191" s="95" t="s">
        <v>11317</v>
      </c>
      <c r="BI191" s="95" t="s">
        <v>11317</v>
      </c>
      <c r="BJ191" s="68" t="s">
        <v>11317</v>
      </c>
      <c r="BK191" t="str">
        <f t="shared" si="3"/>
        <v>Jul</v>
      </c>
      <c r="BL191" t="str">
        <f>VLOOKUP(D191,Sheet1!$A$2:$B$221,2,0)</f>
        <v>East Zone</v>
      </c>
    </row>
    <row r="192" spans="1:64" x14ac:dyDescent="0.35">
      <c r="A192" t="str" cm="1">
        <f t="array" ref="A192:C192">VLOOKUP(D192,Sheet1!$A$2:$E$221,{3,4,5},0)</f>
        <v>Vikash Kumar Gupta</v>
      </c>
      <c r="B192" t="str">
        <v>FMF069237</v>
      </c>
      <c r="C192" t="str">
        <v>Raja Kumar</v>
      </c>
      <c r="D192" s="94" t="s">
        <v>141</v>
      </c>
      <c r="E192" s="95">
        <v>442</v>
      </c>
      <c r="F192" s="95" t="s">
        <v>1776</v>
      </c>
      <c r="G192" s="95">
        <v>527903</v>
      </c>
      <c r="H192" s="95" t="s">
        <v>1777</v>
      </c>
      <c r="I192" s="95" t="s">
        <v>1778</v>
      </c>
      <c r="J192" s="95" t="s">
        <v>1568</v>
      </c>
      <c r="K192" s="95" t="s">
        <v>1779</v>
      </c>
      <c r="L192" s="95">
        <v>50000</v>
      </c>
      <c r="M192" s="95" t="s">
        <v>1034</v>
      </c>
      <c r="N192" s="95" t="s">
        <v>1035</v>
      </c>
      <c r="O192" s="95" t="s">
        <v>1584</v>
      </c>
      <c r="P192" s="95">
        <v>9443313407</v>
      </c>
      <c r="Q192" s="14" t="s">
        <v>13394</v>
      </c>
      <c r="T192" s="96">
        <v>46204</v>
      </c>
      <c r="U192" s="95" t="s">
        <v>1126</v>
      </c>
      <c r="V192" s="4">
        <v>46204.464085648149</v>
      </c>
      <c r="W192" s="96">
        <v>46204</v>
      </c>
      <c r="X192" s="95" t="s">
        <v>1126</v>
      </c>
      <c r="Y192" s="4">
        <v>46204.471620370372</v>
      </c>
      <c r="Z192" s="96">
        <v>46204</v>
      </c>
      <c r="AA192" s="95" t="s">
        <v>2384</v>
      </c>
      <c r="AB192" s="4">
        <v>46204.478298611109</v>
      </c>
      <c r="AC192" s="96">
        <v>46204</v>
      </c>
      <c r="AD192" s="95" t="s">
        <v>2385</v>
      </c>
      <c r="AE192" s="4">
        <v>46204.486643518518</v>
      </c>
      <c r="AF192" s="96"/>
      <c r="AG192" s="95" t="s">
        <v>11317</v>
      </c>
      <c r="AH192" s="4"/>
      <c r="AI192" s="96">
        <v>46204</v>
      </c>
      <c r="AJ192" s="95" t="s">
        <v>972</v>
      </c>
      <c r="AK192" s="4">
        <v>46204.521377314813</v>
      </c>
      <c r="AL192" s="96">
        <v>46204</v>
      </c>
      <c r="AM192" s="95" t="s">
        <v>972</v>
      </c>
      <c r="AN192" s="4">
        <v>46204.521469907406</v>
      </c>
      <c r="AO192" s="95" t="s">
        <v>11317</v>
      </c>
      <c r="AP192" s="95" t="s">
        <v>11317</v>
      </c>
      <c r="AQ192" s="95" t="s">
        <v>11317</v>
      </c>
      <c r="AR192" s="95" t="s">
        <v>11317</v>
      </c>
      <c r="AS192" s="95" t="s">
        <v>11317</v>
      </c>
      <c r="AT192" s="95" t="s">
        <v>11317</v>
      </c>
      <c r="AU192" s="96">
        <v>46204</v>
      </c>
      <c r="AV192" s="95" t="s">
        <v>972</v>
      </c>
      <c r="AW192" s="4">
        <v>46204.529386574075</v>
      </c>
      <c r="AX192" s="95" t="s">
        <v>11317</v>
      </c>
      <c r="AY192" s="95" t="s">
        <v>11317</v>
      </c>
      <c r="AZ192" s="95" t="s">
        <v>11317</v>
      </c>
      <c r="BA192" s="96">
        <v>46204</v>
      </c>
      <c r="BB192" s="95" t="s">
        <v>944</v>
      </c>
      <c r="BC192" s="4">
        <v>46204.53224537037</v>
      </c>
      <c r="BD192" s="96">
        <v>46204</v>
      </c>
      <c r="BE192" s="95" t="s">
        <v>1127</v>
      </c>
      <c r="BF192" s="4">
        <v>46204.686840277776</v>
      </c>
      <c r="BG192" s="95" t="s">
        <v>11317</v>
      </c>
      <c r="BH192" s="95" t="s">
        <v>11317</v>
      </c>
      <c r="BI192" s="95" t="s">
        <v>11317</v>
      </c>
      <c r="BJ192" s="68" t="s">
        <v>11317</v>
      </c>
      <c r="BK192" t="str">
        <f t="shared" si="3"/>
        <v>Jul</v>
      </c>
      <c r="BL192" t="str">
        <f>VLOOKUP(D192,Sheet1!$A$2:$B$221,2,0)</f>
        <v>East Zone</v>
      </c>
    </row>
    <row r="193" spans="1:64" x14ac:dyDescent="0.35">
      <c r="A193" t="str" cm="1">
        <f t="array" ref="A193:C193">VLOOKUP(D193,Sheet1!$A$2:$E$221,{3,4,5},0)</f>
        <v>Mantosh Kumar</v>
      </c>
      <c r="B193" t="str">
        <v>FMF063213</v>
      </c>
      <c r="C193" t="str">
        <v>Abhishek Kumar Tiwari</v>
      </c>
      <c r="D193" s="94" t="s">
        <v>142</v>
      </c>
      <c r="E193" s="95">
        <v>424</v>
      </c>
      <c r="F193" s="95" t="s">
        <v>11403</v>
      </c>
      <c r="G193" s="95">
        <v>167834</v>
      </c>
      <c r="H193" s="95" t="s">
        <v>5852</v>
      </c>
      <c r="I193" s="95" t="s">
        <v>5853</v>
      </c>
      <c r="J193" s="95" t="s">
        <v>1568</v>
      </c>
      <c r="K193" s="95" t="s">
        <v>11404</v>
      </c>
      <c r="L193" s="95">
        <v>90000</v>
      </c>
      <c r="M193" s="95" t="s">
        <v>931</v>
      </c>
      <c r="N193" s="95" t="s">
        <v>932</v>
      </c>
      <c r="O193" s="95" t="s">
        <v>11405</v>
      </c>
      <c r="P193" s="95">
        <v>2932281378</v>
      </c>
      <c r="Q193" s="14" t="s">
        <v>13394</v>
      </c>
      <c r="T193" s="96">
        <v>46210</v>
      </c>
      <c r="U193" s="95" t="s">
        <v>5856</v>
      </c>
      <c r="V193" s="4">
        <v>46210.482534722221</v>
      </c>
      <c r="W193" s="96">
        <v>46210</v>
      </c>
      <c r="X193" s="95" t="s">
        <v>5856</v>
      </c>
      <c r="Y193" s="4">
        <v>46210.503784722219</v>
      </c>
      <c r="Z193" s="96">
        <v>46210</v>
      </c>
      <c r="AA193" s="95" t="s">
        <v>2384</v>
      </c>
      <c r="AB193" s="4">
        <v>46210.521307870367</v>
      </c>
      <c r="AC193" s="96">
        <v>46210</v>
      </c>
      <c r="AD193" s="95" t="s">
        <v>2385</v>
      </c>
      <c r="AE193" s="4">
        <v>46210.528831018521</v>
      </c>
      <c r="AF193" s="96"/>
      <c r="AG193" s="95" t="s">
        <v>11317</v>
      </c>
      <c r="AH193" s="4"/>
      <c r="AI193" s="96">
        <v>46210</v>
      </c>
      <c r="AJ193" s="95" t="s">
        <v>973</v>
      </c>
      <c r="AK193" s="4">
        <v>46210.651342592595</v>
      </c>
      <c r="AL193" s="96">
        <v>46210</v>
      </c>
      <c r="AM193" s="95" t="s">
        <v>973</v>
      </c>
      <c r="AN193" s="4">
        <v>46210.651469907411</v>
      </c>
      <c r="AO193" s="95" t="s">
        <v>11317</v>
      </c>
      <c r="AP193" s="95" t="s">
        <v>11317</v>
      </c>
      <c r="AQ193" s="95" t="s">
        <v>11317</v>
      </c>
      <c r="AR193" s="95" t="s">
        <v>11317</v>
      </c>
      <c r="AS193" s="95" t="s">
        <v>11317</v>
      </c>
      <c r="AT193" s="95" t="s">
        <v>11317</v>
      </c>
      <c r="AU193" s="96">
        <v>46210</v>
      </c>
      <c r="AV193" s="95" t="s">
        <v>973</v>
      </c>
      <c r="AW193" s="4">
        <v>46210.656550925924</v>
      </c>
      <c r="AX193" s="95" t="s">
        <v>11317</v>
      </c>
      <c r="AY193" s="95" t="s">
        <v>11317</v>
      </c>
      <c r="AZ193" s="95" t="s">
        <v>11317</v>
      </c>
      <c r="BA193" s="96">
        <v>46210</v>
      </c>
      <c r="BB193" s="95" t="s">
        <v>957</v>
      </c>
      <c r="BC193" s="4">
        <v>46210.678113425929</v>
      </c>
      <c r="BD193" s="96">
        <v>46210</v>
      </c>
      <c r="BE193" s="95" t="s">
        <v>5848</v>
      </c>
      <c r="BF193" s="4">
        <v>46210.773946759262</v>
      </c>
      <c r="BG193" s="95" t="s">
        <v>11317</v>
      </c>
      <c r="BH193" s="95" t="s">
        <v>11317</v>
      </c>
      <c r="BI193" s="95" t="s">
        <v>11317</v>
      </c>
      <c r="BJ193" s="68" t="s">
        <v>11317</v>
      </c>
      <c r="BK193" t="str">
        <f t="shared" si="3"/>
        <v>Jul</v>
      </c>
      <c r="BL193" t="str">
        <f>VLOOKUP(D193,Sheet1!$A$2:$B$221,2,0)</f>
        <v>East Zone</v>
      </c>
    </row>
    <row r="194" spans="1:64" x14ac:dyDescent="0.35">
      <c r="A194" t="str" cm="1">
        <f t="array" ref="A194:C194">VLOOKUP(D194,Sheet1!$A$2:$E$221,{3,4,5},0)</f>
        <v>Sujit Kumar Sharma</v>
      </c>
      <c r="B194" t="str">
        <v>FMF068335</v>
      </c>
      <c r="C194" t="str">
        <v>Raja Kumar</v>
      </c>
      <c r="D194" s="94" t="s">
        <v>144</v>
      </c>
      <c r="E194" s="95">
        <v>444</v>
      </c>
      <c r="F194" s="95" t="s">
        <v>1780</v>
      </c>
      <c r="G194" s="95">
        <v>305161</v>
      </c>
      <c r="H194" s="95" t="s">
        <v>1781</v>
      </c>
      <c r="I194" s="95" t="s">
        <v>1782</v>
      </c>
      <c r="J194" s="95" t="s">
        <v>1568</v>
      </c>
      <c r="K194" s="95" t="s">
        <v>1783</v>
      </c>
      <c r="L194" s="95">
        <v>85000</v>
      </c>
      <c r="M194" s="95" t="s">
        <v>1110</v>
      </c>
      <c r="N194" s="95" t="s">
        <v>1111</v>
      </c>
      <c r="O194" s="95" t="s">
        <v>1784</v>
      </c>
      <c r="P194" s="95">
        <v>9889661217</v>
      </c>
      <c r="Q194" s="14" t="s">
        <v>13394</v>
      </c>
      <c r="T194" s="96">
        <v>46204</v>
      </c>
      <c r="U194" s="95" t="s">
        <v>1130</v>
      </c>
      <c r="V194" s="4">
        <v>46204.67696759259</v>
      </c>
      <c r="W194" s="96">
        <v>46204</v>
      </c>
      <c r="X194" s="95" t="s">
        <v>1130</v>
      </c>
      <c r="Y194" s="4">
        <v>46204.679166666669</v>
      </c>
      <c r="Z194" s="96">
        <v>46204</v>
      </c>
      <c r="AA194" s="95" t="s">
        <v>2384</v>
      </c>
      <c r="AB194" s="4">
        <v>46204.686053240737</v>
      </c>
      <c r="AC194" s="96">
        <v>46204</v>
      </c>
      <c r="AD194" s="95" t="s">
        <v>2385</v>
      </c>
      <c r="AE194" s="4">
        <v>46204.690416666665</v>
      </c>
      <c r="AF194" s="96"/>
      <c r="AG194" s="95" t="s">
        <v>11317</v>
      </c>
      <c r="AH194" s="4"/>
      <c r="AI194" s="96">
        <v>46204</v>
      </c>
      <c r="AJ194" s="95" t="s">
        <v>972</v>
      </c>
      <c r="AK194" s="4">
        <v>46204.694872685184</v>
      </c>
      <c r="AL194" s="96">
        <v>46204</v>
      </c>
      <c r="AM194" s="95" t="s">
        <v>972</v>
      </c>
      <c r="AN194" s="4">
        <v>46204.6950462963</v>
      </c>
      <c r="AO194" s="95" t="s">
        <v>11317</v>
      </c>
      <c r="AP194" s="95" t="s">
        <v>11317</v>
      </c>
      <c r="AQ194" s="95" t="s">
        <v>11317</v>
      </c>
      <c r="AR194" s="95" t="s">
        <v>11317</v>
      </c>
      <c r="AS194" s="95" t="s">
        <v>11317</v>
      </c>
      <c r="AT194" s="95" t="s">
        <v>11317</v>
      </c>
      <c r="AU194" s="96">
        <v>46204</v>
      </c>
      <c r="AV194" s="95" t="s">
        <v>972</v>
      </c>
      <c r="AW194" s="4">
        <v>46204.697997685187</v>
      </c>
      <c r="AX194" s="95" t="s">
        <v>11317</v>
      </c>
      <c r="AY194" s="95" t="s">
        <v>11317</v>
      </c>
      <c r="AZ194" s="95" t="s">
        <v>11317</v>
      </c>
      <c r="BA194" s="96">
        <v>46204</v>
      </c>
      <c r="BB194" s="95" t="s">
        <v>957</v>
      </c>
      <c r="BC194" s="4">
        <v>46204.727083333331</v>
      </c>
      <c r="BD194" s="96">
        <v>46204</v>
      </c>
      <c r="BE194" s="95" t="s">
        <v>1133</v>
      </c>
      <c r="BF194" s="4">
        <v>46204.753298611111</v>
      </c>
      <c r="BG194" s="95" t="s">
        <v>11317</v>
      </c>
      <c r="BH194" s="95" t="s">
        <v>11317</v>
      </c>
      <c r="BI194" s="95" t="s">
        <v>11317</v>
      </c>
      <c r="BJ194" s="68" t="s">
        <v>11317</v>
      </c>
      <c r="BK194" t="str">
        <f t="shared" si="3"/>
        <v>Jul</v>
      </c>
      <c r="BL194" t="str">
        <f>VLOOKUP(D194,Sheet1!$A$2:$B$221,2,0)</f>
        <v>East Zone</v>
      </c>
    </row>
    <row r="195" spans="1:64" x14ac:dyDescent="0.35">
      <c r="A195" t="str" cm="1">
        <f t="array" ref="A195:C195">VLOOKUP(D195,Sheet1!$A$2:$E$221,{3,4,5},0)</f>
        <v>Sujit Kumar Sharma</v>
      </c>
      <c r="B195" t="str">
        <v>FMF068335</v>
      </c>
      <c r="C195" t="str">
        <v>Raja Kumar</v>
      </c>
      <c r="D195" s="94" t="s">
        <v>144</v>
      </c>
      <c r="E195" s="95">
        <v>444</v>
      </c>
      <c r="F195" s="95" t="s">
        <v>3243</v>
      </c>
      <c r="G195" s="95">
        <v>382817</v>
      </c>
      <c r="H195" s="95" t="s">
        <v>3003</v>
      </c>
      <c r="I195" s="95" t="s">
        <v>3004</v>
      </c>
      <c r="J195" s="95" t="s">
        <v>1568</v>
      </c>
      <c r="K195" s="95" t="s">
        <v>3244</v>
      </c>
      <c r="L195" s="95">
        <v>77000</v>
      </c>
      <c r="M195" s="95" t="s">
        <v>1124</v>
      </c>
      <c r="N195" s="95" t="s">
        <v>1125</v>
      </c>
      <c r="O195" s="95" t="s">
        <v>3245</v>
      </c>
      <c r="P195" s="95">
        <v>3949034694</v>
      </c>
      <c r="Q195" s="14" t="s">
        <v>13394</v>
      </c>
      <c r="T195" s="96">
        <v>46206</v>
      </c>
      <c r="U195" s="95" t="s">
        <v>1130</v>
      </c>
      <c r="V195" s="4">
        <v>46206.419814814813</v>
      </c>
      <c r="W195" s="96">
        <v>46206</v>
      </c>
      <c r="X195" s="95" t="s">
        <v>1130</v>
      </c>
      <c r="Y195" s="4">
        <v>46206.458969907406</v>
      </c>
      <c r="Z195" s="96">
        <v>46206</v>
      </c>
      <c r="AA195" s="95" t="s">
        <v>2384</v>
      </c>
      <c r="AB195" s="4">
        <v>46206.467569444445</v>
      </c>
      <c r="AC195" s="96">
        <v>46206</v>
      </c>
      <c r="AD195" s="95" t="s">
        <v>2385</v>
      </c>
      <c r="AE195" s="4">
        <v>46206.480023148149</v>
      </c>
      <c r="AF195" s="96">
        <v>46206</v>
      </c>
      <c r="AG195" s="95" t="s">
        <v>955</v>
      </c>
      <c r="AH195" s="4">
        <v>46206.494027777779</v>
      </c>
      <c r="AI195" s="96">
        <v>46206</v>
      </c>
      <c r="AJ195" s="95" t="s">
        <v>1028</v>
      </c>
      <c r="AK195" s="4">
        <v>46206.500243055554</v>
      </c>
      <c r="AL195" s="96">
        <v>46206</v>
      </c>
      <c r="AM195" s="95" t="s">
        <v>1028</v>
      </c>
      <c r="AN195" s="4">
        <v>46206.5003125</v>
      </c>
      <c r="AO195" s="95" t="s">
        <v>11317</v>
      </c>
      <c r="AP195" s="95" t="s">
        <v>11317</v>
      </c>
      <c r="AQ195" s="95" t="s">
        <v>11317</v>
      </c>
      <c r="AR195" s="95" t="s">
        <v>11317</v>
      </c>
      <c r="AS195" s="95" t="s">
        <v>11317</v>
      </c>
      <c r="AT195" s="95" t="s">
        <v>11317</v>
      </c>
      <c r="AU195" s="96">
        <v>46206</v>
      </c>
      <c r="AV195" s="95" t="s">
        <v>1028</v>
      </c>
      <c r="AW195" s="4">
        <v>46206.508090277777</v>
      </c>
      <c r="AX195" s="95" t="s">
        <v>11317</v>
      </c>
      <c r="AY195" s="95" t="s">
        <v>11317</v>
      </c>
      <c r="AZ195" s="95" t="s">
        <v>11317</v>
      </c>
      <c r="BA195" s="96">
        <v>46206</v>
      </c>
      <c r="BB195" s="95" t="s">
        <v>944</v>
      </c>
      <c r="BC195" s="4">
        <v>46206.545428240737</v>
      </c>
      <c r="BD195" s="96">
        <v>46206</v>
      </c>
      <c r="BE195" s="95" t="s">
        <v>1133</v>
      </c>
      <c r="BF195" s="4">
        <v>46206.706006944441</v>
      </c>
      <c r="BG195" s="95" t="s">
        <v>11317</v>
      </c>
      <c r="BH195" s="95" t="s">
        <v>11317</v>
      </c>
      <c r="BI195" s="95" t="s">
        <v>11317</v>
      </c>
      <c r="BJ195" s="68" t="s">
        <v>11317</v>
      </c>
      <c r="BK195" t="str">
        <f t="shared" si="3"/>
        <v>Jul</v>
      </c>
      <c r="BL195" t="str">
        <f>VLOOKUP(D195,Sheet1!$A$2:$B$221,2,0)</f>
        <v>East Zone</v>
      </c>
    </row>
    <row r="196" spans="1:64" x14ac:dyDescent="0.35">
      <c r="A196" t="str" cm="1">
        <f t="array" ref="A196:C196">VLOOKUP(D196,Sheet1!$A$2:$E$221,{3,4,5},0)</f>
        <v>Sujit Kumar Sharma</v>
      </c>
      <c r="B196" t="str">
        <v>FMF068335</v>
      </c>
      <c r="C196" t="str">
        <v>Raja Kumar</v>
      </c>
      <c r="D196" s="94" t="s">
        <v>144</v>
      </c>
      <c r="E196" s="95">
        <v>444</v>
      </c>
      <c r="F196" s="95" t="s">
        <v>11406</v>
      </c>
      <c r="G196" s="95">
        <v>510048</v>
      </c>
      <c r="H196" s="95" t="s">
        <v>11407</v>
      </c>
      <c r="I196" s="95" t="s">
        <v>11408</v>
      </c>
      <c r="J196" s="95" t="s">
        <v>1568</v>
      </c>
      <c r="K196" s="95" t="s">
        <v>11409</v>
      </c>
      <c r="L196" s="95">
        <v>80000</v>
      </c>
      <c r="M196" s="95" t="s">
        <v>2992</v>
      </c>
      <c r="N196" s="95" t="s">
        <v>2993</v>
      </c>
      <c r="O196" s="95" t="s">
        <v>11410</v>
      </c>
      <c r="P196" s="95">
        <v>9525184216</v>
      </c>
      <c r="Q196" s="14" t="s">
        <v>13394</v>
      </c>
      <c r="T196" s="96">
        <v>46209</v>
      </c>
      <c r="U196" s="95" t="s">
        <v>1130</v>
      </c>
      <c r="V196" s="4">
        <v>46209.582916666666</v>
      </c>
      <c r="W196" s="96">
        <v>46210</v>
      </c>
      <c r="X196" s="95" t="s">
        <v>1130</v>
      </c>
      <c r="Y196" s="4">
        <v>46210.395057870373</v>
      </c>
      <c r="Z196" s="96">
        <v>46210</v>
      </c>
      <c r="AA196" s="95" t="s">
        <v>2384</v>
      </c>
      <c r="AB196" s="4">
        <v>46210.404421296298</v>
      </c>
      <c r="AC196" s="96">
        <v>46210</v>
      </c>
      <c r="AD196" s="95" t="s">
        <v>2385</v>
      </c>
      <c r="AE196" s="4">
        <v>46210.431504629632</v>
      </c>
      <c r="AF196" s="96"/>
      <c r="AG196" s="95" t="s">
        <v>11317</v>
      </c>
      <c r="AH196" s="4"/>
      <c r="AI196" s="96">
        <v>46210</v>
      </c>
      <c r="AJ196" s="95" t="s">
        <v>972</v>
      </c>
      <c r="AK196" s="4">
        <v>46210.43644675926</v>
      </c>
      <c r="AL196" s="96">
        <v>46210</v>
      </c>
      <c r="AM196" s="95" t="s">
        <v>972</v>
      </c>
      <c r="AN196" s="4">
        <v>46210.436585648145</v>
      </c>
      <c r="AO196" s="95" t="s">
        <v>11317</v>
      </c>
      <c r="AP196" s="95" t="s">
        <v>11317</v>
      </c>
      <c r="AQ196" s="95" t="s">
        <v>11317</v>
      </c>
      <c r="AR196" s="95" t="s">
        <v>11317</v>
      </c>
      <c r="AS196" s="95" t="s">
        <v>11317</v>
      </c>
      <c r="AT196" s="95" t="s">
        <v>11317</v>
      </c>
      <c r="AU196" s="96">
        <v>46210</v>
      </c>
      <c r="AV196" s="95" t="s">
        <v>972</v>
      </c>
      <c r="AW196" s="4">
        <v>46210.438888888886</v>
      </c>
      <c r="AX196" s="95" t="s">
        <v>11317</v>
      </c>
      <c r="AY196" s="95" t="s">
        <v>11317</v>
      </c>
      <c r="AZ196" s="95" t="s">
        <v>11317</v>
      </c>
      <c r="BA196" s="96">
        <v>46210</v>
      </c>
      <c r="BB196" s="95" t="s">
        <v>957</v>
      </c>
      <c r="BC196" s="4">
        <v>46210.524583333332</v>
      </c>
      <c r="BD196" s="96"/>
      <c r="BE196" s="95" t="s">
        <v>11317</v>
      </c>
      <c r="BF196" s="4"/>
      <c r="BG196" s="95" t="s">
        <v>11317</v>
      </c>
      <c r="BH196" s="95" t="s">
        <v>11317</v>
      </c>
      <c r="BI196" s="95" t="s">
        <v>11317</v>
      </c>
      <c r="BJ196" s="68" t="s">
        <v>11317</v>
      </c>
      <c r="BK196" t="str">
        <f t="shared" si="3"/>
        <v>Jul</v>
      </c>
      <c r="BL196" t="str">
        <f>VLOOKUP(D196,Sheet1!$A$2:$B$221,2,0)</f>
        <v>East Zone</v>
      </c>
    </row>
    <row r="197" spans="1:64" x14ac:dyDescent="0.35">
      <c r="A197" t="str" cm="1">
        <f t="array" ref="A197:C197">VLOOKUP(D197,Sheet1!$A$2:$E$221,{3,4,5},0)</f>
        <v>Sujit Kumar Sharma</v>
      </c>
      <c r="B197" t="str">
        <v>FMF068335</v>
      </c>
      <c r="C197" t="str">
        <v>Raja Kumar</v>
      </c>
      <c r="D197" s="94" t="s">
        <v>144</v>
      </c>
      <c r="E197" s="95">
        <v>444</v>
      </c>
      <c r="F197" s="95" t="s">
        <v>2580</v>
      </c>
      <c r="G197" s="95">
        <v>571619</v>
      </c>
      <c r="H197" s="95" t="s">
        <v>1781</v>
      </c>
      <c r="I197" s="95" t="s">
        <v>1782</v>
      </c>
      <c r="J197" s="95" t="s">
        <v>1568</v>
      </c>
      <c r="K197" s="95" t="s">
        <v>2581</v>
      </c>
      <c r="L197" s="95">
        <v>70000</v>
      </c>
      <c r="M197" s="95" t="s">
        <v>1362</v>
      </c>
      <c r="N197" s="95" t="s">
        <v>1363</v>
      </c>
      <c r="O197" s="95" t="s">
        <v>2582</v>
      </c>
      <c r="P197" s="95">
        <v>3524558693</v>
      </c>
      <c r="Q197" s="14" t="s">
        <v>13394</v>
      </c>
      <c r="T197" s="96">
        <v>46205</v>
      </c>
      <c r="U197" s="95" t="s">
        <v>1130</v>
      </c>
      <c r="V197" s="4">
        <v>46205.468726851854</v>
      </c>
      <c r="W197" s="96">
        <v>46205</v>
      </c>
      <c r="X197" s="95" t="s">
        <v>1130</v>
      </c>
      <c r="Y197" s="4">
        <v>46205.483668981484</v>
      </c>
      <c r="Z197" s="96">
        <v>46205</v>
      </c>
      <c r="AA197" s="95" t="s">
        <v>2384</v>
      </c>
      <c r="AB197" s="4">
        <v>46205.489236111112</v>
      </c>
      <c r="AC197" s="96">
        <v>46205</v>
      </c>
      <c r="AD197" s="95" t="s">
        <v>2385</v>
      </c>
      <c r="AE197" s="4">
        <v>46205.509131944447</v>
      </c>
      <c r="AF197" s="96">
        <v>46205</v>
      </c>
      <c r="AG197" s="95" t="s">
        <v>1028</v>
      </c>
      <c r="AH197" s="4">
        <v>46205.579189814816</v>
      </c>
      <c r="AI197" s="96">
        <v>46205</v>
      </c>
      <c r="AJ197" s="95" t="s">
        <v>1028</v>
      </c>
      <c r="AK197" s="4">
        <v>46205.609571759262</v>
      </c>
      <c r="AL197" s="96">
        <v>46205</v>
      </c>
      <c r="AM197" s="95" t="s">
        <v>1028</v>
      </c>
      <c r="AN197" s="4">
        <v>46205.6096412037</v>
      </c>
      <c r="AO197" s="95" t="s">
        <v>11317</v>
      </c>
      <c r="AP197" s="95" t="s">
        <v>11317</v>
      </c>
      <c r="AQ197" s="95" t="s">
        <v>11317</v>
      </c>
      <c r="AR197" s="95" t="s">
        <v>11317</v>
      </c>
      <c r="AS197" s="95" t="s">
        <v>11317</v>
      </c>
      <c r="AT197" s="95" t="s">
        <v>11317</v>
      </c>
      <c r="AU197" s="96">
        <v>46205</v>
      </c>
      <c r="AV197" s="95" t="s">
        <v>1028</v>
      </c>
      <c r="AW197" s="4">
        <v>46205.615266203706</v>
      </c>
      <c r="AX197" s="95" t="s">
        <v>11317</v>
      </c>
      <c r="AY197" s="95" t="s">
        <v>11317</v>
      </c>
      <c r="AZ197" s="95" t="s">
        <v>11317</v>
      </c>
      <c r="BA197" s="96">
        <v>46205</v>
      </c>
      <c r="BB197" s="95" t="s">
        <v>944</v>
      </c>
      <c r="BC197" s="4">
        <v>46205.645243055558</v>
      </c>
      <c r="BD197" s="96">
        <v>46205</v>
      </c>
      <c r="BE197" s="95" t="s">
        <v>1132</v>
      </c>
      <c r="BF197" s="4">
        <v>46205.788993055554</v>
      </c>
      <c r="BG197" s="95" t="s">
        <v>11317</v>
      </c>
      <c r="BH197" s="95" t="s">
        <v>11317</v>
      </c>
      <c r="BI197" s="95" t="s">
        <v>11317</v>
      </c>
      <c r="BJ197" s="68" t="s">
        <v>11317</v>
      </c>
      <c r="BK197" t="str">
        <f t="shared" si="3"/>
        <v>Jul</v>
      </c>
      <c r="BL197" t="str">
        <f>VLOOKUP(D197,Sheet1!$A$2:$B$221,2,0)</f>
        <v>East Zone</v>
      </c>
    </row>
    <row r="198" spans="1:64" x14ac:dyDescent="0.35">
      <c r="A198" t="str" cm="1">
        <f t="array" ref="A198:C198">VLOOKUP(D198,Sheet1!$A$2:$E$221,{3,4,5},0)</f>
        <v>Sujit Kumar Sharma</v>
      </c>
      <c r="B198" t="str">
        <v>FMF068335</v>
      </c>
      <c r="C198" t="str">
        <v>Raja Kumar</v>
      </c>
      <c r="D198" s="94" t="s">
        <v>144</v>
      </c>
      <c r="E198" s="95">
        <v>444</v>
      </c>
      <c r="F198" s="95" t="s">
        <v>11411</v>
      </c>
      <c r="G198" s="95">
        <v>630441</v>
      </c>
      <c r="H198" s="95" t="s">
        <v>1786</v>
      </c>
      <c r="I198" s="95" t="s">
        <v>1787</v>
      </c>
      <c r="J198" s="95" t="s">
        <v>1568</v>
      </c>
      <c r="K198" s="95" t="s">
        <v>11412</v>
      </c>
      <c r="L198" s="95">
        <v>77000</v>
      </c>
      <c r="M198" s="95" t="s">
        <v>1124</v>
      </c>
      <c r="N198" s="95" t="s">
        <v>1125</v>
      </c>
      <c r="O198" s="95" t="s">
        <v>1102</v>
      </c>
      <c r="P198" s="95">
        <v>1264429221</v>
      </c>
      <c r="Q198" s="14" t="s">
        <v>683</v>
      </c>
      <c r="R198" t="s">
        <v>13168</v>
      </c>
      <c r="S198" s="1">
        <v>46210</v>
      </c>
      <c r="T198" s="96">
        <v>46210</v>
      </c>
      <c r="U198" s="95" t="s">
        <v>1130</v>
      </c>
      <c r="V198" s="4">
        <v>46210.508402777778</v>
      </c>
      <c r="W198" s="96">
        <v>46210</v>
      </c>
      <c r="X198" s="95" t="s">
        <v>1130</v>
      </c>
      <c r="Y198" s="4">
        <v>46210.521423611113</v>
      </c>
      <c r="Z198" s="96">
        <v>46210</v>
      </c>
      <c r="AA198" s="95" t="s">
        <v>2384</v>
      </c>
      <c r="AB198" s="4">
        <v>46210.535243055558</v>
      </c>
      <c r="AC198" s="96">
        <v>46210</v>
      </c>
      <c r="AD198" s="95" t="s">
        <v>2385</v>
      </c>
      <c r="AE198" s="4">
        <v>46210.543692129628</v>
      </c>
      <c r="AF198" s="96">
        <v>46210</v>
      </c>
      <c r="AG198" s="95" t="s">
        <v>1028</v>
      </c>
      <c r="AH198" s="4">
        <v>46210.644537037035</v>
      </c>
      <c r="AI198" s="96">
        <v>46210</v>
      </c>
      <c r="AJ198" s="95" t="s">
        <v>1028</v>
      </c>
      <c r="AK198" s="4">
        <v>46210.707638888889</v>
      </c>
      <c r="AL198" s="96">
        <v>46210</v>
      </c>
      <c r="AM198" s="95" t="s">
        <v>1028</v>
      </c>
      <c r="AN198" s="4">
        <v>46210.707766203705</v>
      </c>
      <c r="AO198" s="95" t="s">
        <v>11317</v>
      </c>
      <c r="AP198" s="95" t="s">
        <v>11317</v>
      </c>
      <c r="AQ198" s="95" t="s">
        <v>11317</v>
      </c>
      <c r="AR198" s="95" t="s">
        <v>11317</v>
      </c>
      <c r="AS198" s="95" t="s">
        <v>11317</v>
      </c>
      <c r="AT198" s="95" t="s">
        <v>11317</v>
      </c>
      <c r="AU198" s="96">
        <v>46210</v>
      </c>
      <c r="AV198" s="95" t="s">
        <v>1028</v>
      </c>
      <c r="AW198" s="4">
        <v>46210.713738425926</v>
      </c>
      <c r="AX198" s="95" t="s">
        <v>11317</v>
      </c>
      <c r="AY198" s="95" t="s">
        <v>11317</v>
      </c>
      <c r="AZ198" s="95" t="s">
        <v>11317</v>
      </c>
      <c r="BA198" s="96">
        <v>46210</v>
      </c>
      <c r="BB198" s="95" t="s">
        <v>944</v>
      </c>
      <c r="BC198" s="4">
        <v>46210.726435185185</v>
      </c>
      <c r="BD198" s="96">
        <v>46210</v>
      </c>
      <c r="BE198" s="95" t="s">
        <v>1132</v>
      </c>
      <c r="BF198" s="4">
        <v>46210.779143518521</v>
      </c>
      <c r="BG198" s="95" t="s">
        <v>11317</v>
      </c>
      <c r="BH198" s="95" t="s">
        <v>11317</v>
      </c>
      <c r="BI198" s="95" t="s">
        <v>11317</v>
      </c>
      <c r="BJ198" s="68" t="s">
        <v>11317</v>
      </c>
      <c r="BK198" t="str">
        <f t="shared" si="3"/>
        <v>Jul</v>
      </c>
      <c r="BL198" t="str">
        <f>VLOOKUP(D198,Sheet1!$A$2:$B$221,2,0)</f>
        <v>East Zone</v>
      </c>
    </row>
    <row r="199" spans="1:64" x14ac:dyDescent="0.35">
      <c r="A199" t="str" cm="1">
        <f t="array" ref="A199:C199">VLOOKUP(D199,Sheet1!$A$2:$E$221,{3,4,5},0)</f>
        <v>Sujit Kumar Sharma</v>
      </c>
      <c r="B199" t="str">
        <v>FMF068335</v>
      </c>
      <c r="C199" t="str">
        <v>Raja Kumar</v>
      </c>
      <c r="D199" s="94" t="s">
        <v>144</v>
      </c>
      <c r="E199" s="95">
        <v>444</v>
      </c>
      <c r="F199" s="95" t="s">
        <v>1785</v>
      </c>
      <c r="G199" s="95">
        <v>771577</v>
      </c>
      <c r="H199" s="95" t="s">
        <v>1786</v>
      </c>
      <c r="I199" s="95" t="s">
        <v>1787</v>
      </c>
      <c r="J199" s="95" t="s">
        <v>1568</v>
      </c>
      <c r="K199" s="95" t="s">
        <v>1788</v>
      </c>
      <c r="L199" s="95">
        <v>77000</v>
      </c>
      <c r="M199" s="95" t="s">
        <v>1124</v>
      </c>
      <c r="N199" s="95" t="s">
        <v>1125</v>
      </c>
      <c r="O199" s="95" t="s">
        <v>1789</v>
      </c>
      <c r="P199" s="95">
        <v>9543919274</v>
      </c>
      <c r="Q199" s="14" t="s">
        <v>13394</v>
      </c>
      <c r="T199" s="96">
        <v>46204</v>
      </c>
      <c r="U199" s="95" t="s">
        <v>1130</v>
      </c>
      <c r="V199" s="4">
        <v>46204.56454861111</v>
      </c>
      <c r="W199" s="96">
        <v>46204</v>
      </c>
      <c r="X199" s="95" t="s">
        <v>1130</v>
      </c>
      <c r="Y199" s="4">
        <v>46204.648888888885</v>
      </c>
      <c r="Z199" s="96">
        <v>46204</v>
      </c>
      <c r="AA199" s="95" t="s">
        <v>2384</v>
      </c>
      <c r="AB199" s="4">
        <v>46204.65488425926</v>
      </c>
      <c r="AC199" s="96">
        <v>46204</v>
      </c>
      <c r="AD199" s="95" t="s">
        <v>2385</v>
      </c>
      <c r="AE199" s="4">
        <v>46204.666956018518</v>
      </c>
      <c r="AF199" s="96"/>
      <c r="AG199" s="95" t="s">
        <v>11317</v>
      </c>
      <c r="AH199" s="4"/>
      <c r="AI199" s="96">
        <v>46204</v>
      </c>
      <c r="AJ199" s="95" t="s">
        <v>1028</v>
      </c>
      <c r="AK199" s="4">
        <v>46204.713483796295</v>
      </c>
      <c r="AL199" s="96">
        <v>46204</v>
      </c>
      <c r="AM199" s="95" t="s">
        <v>1028</v>
      </c>
      <c r="AN199" s="4">
        <v>46204.713553240741</v>
      </c>
      <c r="AO199" s="95" t="s">
        <v>11317</v>
      </c>
      <c r="AP199" s="95" t="s">
        <v>11317</v>
      </c>
      <c r="AQ199" s="95" t="s">
        <v>11317</v>
      </c>
      <c r="AR199" s="95" t="s">
        <v>11317</v>
      </c>
      <c r="AS199" s="95" t="s">
        <v>11317</v>
      </c>
      <c r="AT199" s="95" t="s">
        <v>11317</v>
      </c>
      <c r="AU199" s="96">
        <v>46204</v>
      </c>
      <c r="AV199" s="95" t="s">
        <v>1028</v>
      </c>
      <c r="AW199" s="4">
        <v>46204.715381944443</v>
      </c>
      <c r="AX199" s="95" t="s">
        <v>11317</v>
      </c>
      <c r="AY199" s="95" t="s">
        <v>11317</v>
      </c>
      <c r="AZ199" s="95" t="s">
        <v>11317</v>
      </c>
      <c r="BA199" s="96">
        <v>46204</v>
      </c>
      <c r="BB199" s="95" t="s">
        <v>957</v>
      </c>
      <c r="BC199" s="4">
        <v>46204.727662037039</v>
      </c>
      <c r="BD199" s="96">
        <v>46204</v>
      </c>
      <c r="BE199" s="95" t="s">
        <v>1133</v>
      </c>
      <c r="BF199" s="4">
        <v>46204.777696759258</v>
      </c>
      <c r="BG199" s="95" t="s">
        <v>11317</v>
      </c>
      <c r="BH199" s="95" t="s">
        <v>11317</v>
      </c>
      <c r="BI199" s="95" t="s">
        <v>11317</v>
      </c>
      <c r="BJ199" s="68" t="s">
        <v>11317</v>
      </c>
      <c r="BK199" t="str">
        <f t="shared" si="3"/>
        <v>Jul</v>
      </c>
      <c r="BL199" t="str">
        <f>VLOOKUP(D199,Sheet1!$A$2:$B$221,2,0)</f>
        <v>East Zone</v>
      </c>
    </row>
    <row r="200" spans="1:64" x14ac:dyDescent="0.35">
      <c r="A200" t="str" cm="1">
        <f t="array" ref="A200:C200">VLOOKUP(D200,Sheet1!$A$2:$E$221,{3,4,5},0)</f>
        <v>Pradeep Kumar</v>
      </c>
      <c r="B200" t="str">
        <v>FMF067603</v>
      </c>
      <c r="C200" t="str">
        <v>Raja Kumar</v>
      </c>
      <c r="D200" s="94" t="s">
        <v>173</v>
      </c>
      <c r="E200" s="95">
        <v>462</v>
      </c>
      <c r="F200" s="95" t="s">
        <v>1790</v>
      </c>
      <c r="G200" s="95">
        <v>238663</v>
      </c>
      <c r="H200" s="95" t="s">
        <v>1367</v>
      </c>
      <c r="I200" s="95" t="s">
        <v>1791</v>
      </c>
      <c r="J200" s="95" t="s">
        <v>1568</v>
      </c>
      <c r="K200" s="95" t="s">
        <v>1792</v>
      </c>
      <c r="L200" s="95">
        <v>85000</v>
      </c>
      <c r="M200" s="95" t="s">
        <v>1110</v>
      </c>
      <c r="N200" s="95" t="s">
        <v>1111</v>
      </c>
      <c r="O200" s="95" t="s">
        <v>1793</v>
      </c>
      <c r="P200" s="95">
        <v>9750172246</v>
      </c>
      <c r="Q200" s="14" t="s">
        <v>13394</v>
      </c>
      <c r="T200" s="96">
        <v>46190</v>
      </c>
      <c r="U200" s="95" t="s">
        <v>1138</v>
      </c>
      <c r="V200" s="4">
        <v>46190.414166666669</v>
      </c>
      <c r="W200" s="96">
        <v>46190</v>
      </c>
      <c r="X200" s="95" t="s">
        <v>1138</v>
      </c>
      <c r="Y200" s="4">
        <v>46190.457916666666</v>
      </c>
      <c r="Z200" s="96">
        <v>46190</v>
      </c>
      <c r="AA200" s="95" t="s">
        <v>933</v>
      </c>
      <c r="AB200" s="4">
        <v>46190.471747685187</v>
      </c>
      <c r="AC200" s="96">
        <v>46190</v>
      </c>
      <c r="AD200" s="95" t="s">
        <v>2385</v>
      </c>
      <c r="AE200" s="4">
        <v>46190.480439814812</v>
      </c>
      <c r="AF200" s="96"/>
      <c r="AG200" s="95" t="s">
        <v>11317</v>
      </c>
      <c r="AH200" s="4"/>
      <c r="AI200" s="96">
        <v>46190</v>
      </c>
      <c r="AJ200" s="95" t="s">
        <v>972</v>
      </c>
      <c r="AK200" s="4">
        <v>46190.510370370372</v>
      </c>
      <c r="AL200" s="96">
        <v>46190</v>
      </c>
      <c r="AM200" s="95" t="s">
        <v>972</v>
      </c>
      <c r="AN200" s="4">
        <v>46190.510451388887</v>
      </c>
      <c r="AO200" s="95" t="s">
        <v>11317</v>
      </c>
      <c r="AP200" s="95" t="s">
        <v>11317</v>
      </c>
      <c r="AQ200" s="95" t="s">
        <v>11317</v>
      </c>
      <c r="AR200" s="95" t="s">
        <v>11317</v>
      </c>
      <c r="AS200" s="95" t="s">
        <v>11317</v>
      </c>
      <c r="AT200" s="95" t="s">
        <v>11317</v>
      </c>
      <c r="AU200" s="96">
        <v>46190</v>
      </c>
      <c r="AV200" s="95" t="s">
        <v>972</v>
      </c>
      <c r="AW200" s="4">
        <v>46190.513194444444</v>
      </c>
      <c r="AX200" s="95" t="s">
        <v>11317</v>
      </c>
      <c r="AY200" s="95" t="s">
        <v>11317</v>
      </c>
      <c r="AZ200" s="95" t="s">
        <v>11317</v>
      </c>
      <c r="BA200" s="96">
        <v>46190</v>
      </c>
      <c r="BB200" s="95" t="s">
        <v>957</v>
      </c>
      <c r="BC200" s="4">
        <v>46190.51699074074</v>
      </c>
      <c r="BD200" s="96"/>
      <c r="BE200" s="95" t="s">
        <v>11317</v>
      </c>
      <c r="BF200" s="4"/>
      <c r="BG200" s="95" t="s">
        <v>11317</v>
      </c>
      <c r="BH200" s="95" t="s">
        <v>11317</v>
      </c>
      <c r="BI200" s="95" t="s">
        <v>11317</v>
      </c>
      <c r="BJ200" s="68" t="s">
        <v>11317</v>
      </c>
      <c r="BK200" t="str">
        <f t="shared" si="3"/>
        <v>Jun</v>
      </c>
      <c r="BL200" t="str">
        <f>VLOOKUP(D200,Sheet1!$A$2:$B$221,2,0)</f>
        <v>East Zone</v>
      </c>
    </row>
    <row r="201" spans="1:64" x14ac:dyDescent="0.35">
      <c r="A201" t="str" cm="1">
        <f t="array" ref="A201:C201">VLOOKUP(D201,Sheet1!$A$2:$E$221,{3,4,5},0)</f>
        <v>Pradeep Kumar</v>
      </c>
      <c r="B201" t="str">
        <v>FMF067603</v>
      </c>
      <c r="C201" t="str">
        <v>Raja Kumar</v>
      </c>
      <c r="D201" s="94" t="s">
        <v>173</v>
      </c>
      <c r="E201" s="95">
        <v>462</v>
      </c>
      <c r="F201" s="95" t="s">
        <v>11413</v>
      </c>
      <c r="G201" s="95">
        <v>471138</v>
      </c>
      <c r="H201" s="95" t="s">
        <v>1089</v>
      </c>
      <c r="I201" s="95" t="s">
        <v>11414</v>
      </c>
      <c r="J201" s="95" t="s">
        <v>1568</v>
      </c>
      <c r="K201" s="95" t="s">
        <v>11415</v>
      </c>
      <c r="L201" s="95">
        <v>60000</v>
      </c>
      <c r="M201" s="95" t="s">
        <v>1038</v>
      </c>
      <c r="N201" s="95" t="s">
        <v>1039</v>
      </c>
      <c r="O201" s="95" t="s">
        <v>1107</v>
      </c>
      <c r="P201" s="95">
        <v>2810839508</v>
      </c>
      <c r="Q201" s="14" t="s">
        <v>13394</v>
      </c>
      <c r="T201" s="96">
        <v>46209</v>
      </c>
      <c r="U201" s="95" t="s">
        <v>1138</v>
      </c>
      <c r="V201" s="4">
        <v>46209.796284722222</v>
      </c>
      <c r="W201" s="96">
        <v>46210</v>
      </c>
      <c r="X201" s="95" t="s">
        <v>1138</v>
      </c>
      <c r="Y201" s="4">
        <v>46210.578263888892</v>
      </c>
      <c r="Z201" s="96">
        <v>46210</v>
      </c>
      <c r="AA201" s="95" t="s">
        <v>2384</v>
      </c>
      <c r="AB201" s="4">
        <v>46210.590671296297</v>
      </c>
      <c r="AC201" s="96">
        <v>46210</v>
      </c>
      <c r="AD201" s="95" t="s">
        <v>2385</v>
      </c>
      <c r="AE201" s="4">
        <v>46210.601689814815</v>
      </c>
      <c r="AF201" s="96"/>
      <c r="AG201" s="95" t="s">
        <v>11317</v>
      </c>
      <c r="AH201" s="4"/>
      <c r="AI201" s="96">
        <v>46210</v>
      </c>
      <c r="AJ201" s="95" t="s">
        <v>937</v>
      </c>
      <c r="AK201" s="4">
        <v>46210.651446759257</v>
      </c>
      <c r="AL201" s="96">
        <v>46210</v>
      </c>
      <c r="AM201" s="95" t="s">
        <v>937</v>
      </c>
      <c r="AN201" s="4">
        <v>46210.651493055557</v>
      </c>
      <c r="AO201" s="95" t="s">
        <v>11317</v>
      </c>
      <c r="AP201" s="95" t="s">
        <v>11317</v>
      </c>
      <c r="AQ201" s="95" t="s">
        <v>11317</v>
      </c>
      <c r="AR201" s="95" t="s">
        <v>11317</v>
      </c>
      <c r="AS201" s="95" t="s">
        <v>11317</v>
      </c>
      <c r="AT201" s="95" t="s">
        <v>11317</v>
      </c>
      <c r="AU201" s="96">
        <v>46210</v>
      </c>
      <c r="AV201" s="95" t="s">
        <v>937</v>
      </c>
      <c r="AW201" s="4">
        <v>46210.66128472222</v>
      </c>
      <c r="AX201" s="95" t="s">
        <v>11317</v>
      </c>
      <c r="AY201" s="95" t="s">
        <v>11317</v>
      </c>
      <c r="AZ201" s="95" t="s">
        <v>11317</v>
      </c>
      <c r="BA201" s="96">
        <v>46210</v>
      </c>
      <c r="BB201" s="95" t="s">
        <v>944</v>
      </c>
      <c r="BC201" s="4">
        <v>46210.661620370367</v>
      </c>
      <c r="BD201" s="96">
        <v>46210</v>
      </c>
      <c r="BE201" s="95" t="s">
        <v>1139</v>
      </c>
      <c r="BF201" s="4">
        <v>46210.679120370369</v>
      </c>
      <c r="BG201" s="95" t="s">
        <v>11317</v>
      </c>
      <c r="BH201" s="95" t="s">
        <v>11317</v>
      </c>
      <c r="BI201" s="95" t="s">
        <v>11317</v>
      </c>
      <c r="BJ201" s="68" t="s">
        <v>11317</v>
      </c>
      <c r="BK201" t="str">
        <f t="shared" si="3"/>
        <v>Jul</v>
      </c>
      <c r="BL201" t="str">
        <f>VLOOKUP(D201,Sheet1!$A$2:$B$221,2,0)</f>
        <v>East Zone</v>
      </c>
    </row>
    <row r="202" spans="1:64" x14ac:dyDescent="0.35">
      <c r="A202" t="str" cm="1">
        <f t="array" ref="A202:C202">VLOOKUP(D202,Sheet1!$A$2:$E$221,{3,4,5},0)</f>
        <v>Pradeep Kumar</v>
      </c>
      <c r="B202" t="str">
        <v>FMF067603</v>
      </c>
      <c r="C202" t="str">
        <v>Raja Kumar</v>
      </c>
      <c r="D202" s="94" t="s">
        <v>173</v>
      </c>
      <c r="E202" s="95">
        <v>462</v>
      </c>
      <c r="F202" s="95" t="s">
        <v>1794</v>
      </c>
      <c r="G202" s="95">
        <v>479927</v>
      </c>
      <c r="H202" s="95" t="s">
        <v>1011</v>
      </c>
      <c r="I202" s="95" t="s">
        <v>1137</v>
      </c>
      <c r="J202" s="95" t="s">
        <v>1568</v>
      </c>
      <c r="K202" s="95" t="s">
        <v>1795</v>
      </c>
      <c r="L202" s="95">
        <v>60000</v>
      </c>
      <c r="M202" s="95" t="s">
        <v>1038</v>
      </c>
      <c r="N202" s="95" t="s">
        <v>1039</v>
      </c>
      <c r="O202" s="95" t="s">
        <v>1102</v>
      </c>
      <c r="P202" s="95">
        <v>3415005974</v>
      </c>
      <c r="Q202" s="14" t="s">
        <v>13394</v>
      </c>
      <c r="T202" s="96">
        <v>46203</v>
      </c>
      <c r="U202" s="95" t="s">
        <v>1138</v>
      </c>
      <c r="V202" s="4">
        <v>46203.768842592595</v>
      </c>
      <c r="W202" s="96">
        <v>46204</v>
      </c>
      <c r="X202" s="95" t="s">
        <v>1138</v>
      </c>
      <c r="Y202" s="4">
        <v>46204.361550925925</v>
      </c>
      <c r="Z202" s="96">
        <v>46204</v>
      </c>
      <c r="AA202" s="95" t="s">
        <v>2384</v>
      </c>
      <c r="AB202" s="4">
        <v>46204.397465277776</v>
      </c>
      <c r="AC202" s="96">
        <v>46204</v>
      </c>
      <c r="AD202" s="95" t="s">
        <v>2385</v>
      </c>
      <c r="AE202" s="4">
        <v>46204.434976851851</v>
      </c>
      <c r="AF202" s="96"/>
      <c r="AG202" s="95" t="s">
        <v>11317</v>
      </c>
      <c r="AH202" s="4"/>
      <c r="AI202" s="96">
        <v>46204</v>
      </c>
      <c r="AJ202" s="95" t="s">
        <v>1028</v>
      </c>
      <c r="AK202" s="4">
        <v>46204.471828703703</v>
      </c>
      <c r="AL202" s="96">
        <v>46204</v>
      </c>
      <c r="AM202" s="95" t="s">
        <v>1028</v>
      </c>
      <c r="AN202" s="4">
        <v>46204.471898148149</v>
      </c>
      <c r="AO202" s="95" t="s">
        <v>11317</v>
      </c>
      <c r="AP202" s="95" t="s">
        <v>11317</v>
      </c>
      <c r="AQ202" s="95" t="s">
        <v>11317</v>
      </c>
      <c r="AR202" s="95" t="s">
        <v>11317</v>
      </c>
      <c r="AS202" s="95" t="s">
        <v>11317</v>
      </c>
      <c r="AT202" s="95" t="s">
        <v>11317</v>
      </c>
      <c r="AU202" s="96">
        <v>46204</v>
      </c>
      <c r="AV202" s="95" t="s">
        <v>1028</v>
      </c>
      <c r="AW202" s="4">
        <v>46204.476631944446</v>
      </c>
      <c r="AX202" s="95" t="s">
        <v>11317</v>
      </c>
      <c r="AY202" s="95" t="s">
        <v>11317</v>
      </c>
      <c r="AZ202" s="95" t="s">
        <v>11317</v>
      </c>
      <c r="BA202" s="96">
        <v>46204</v>
      </c>
      <c r="BB202" s="95" t="s">
        <v>957</v>
      </c>
      <c r="BC202" s="4">
        <v>46204.501307870371</v>
      </c>
      <c r="BD202" s="96">
        <v>46204</v>
      </c>
      <c r="BE202" s="95" t="s">
        <v>1139</v>
      </c>
      <c r="BF202" s="4">
        <v>46204.692048611112</v>
      </c>
      <c r="BG202" s="95" t="s">
        <v>11317</v>
      </c>
      <c r="BH202" s="95" t="s">
        <v>11317</v>
      </c>
      <c r="BI202" s="95" t="s">
        <v>11317</v>
      </c>
      <c r="BJ202" s="68" t="s">
        <v>11317</v>
      </c>
      <c r="BK202" t="str">
        <f t="shared" si="3"/>
        <v>Jul</v>
      </c>
      <c r="BL202" t="str">
        <f>VLOOKUP(D202,Sheet1!$A$2:$B$221,2,0)</f>
        <v>East Zone</v>
      </c>
    </row>
    <row r="203" spans="1:64" x14ac:dyDescent="0.35">
      <c r="A203" t="str" cm="1">
        <f t="array" ref="A203:C203">VLOOKUP(D203,Sheet1!$A$2:$E$221,{3,4,5},0)</f>
        <v>Shanoo Kumar</v>
      </c>
      <c r="B203" t="str">
        <v>FMF068165</v>
      </c>
      <c r="C203" t="str">
        <v>Abhishek Kumar Tiwari</v>
      </c>
      <c r="D203" s="94" t="s">
        <v>2583</v>
      </c>
      <c r="E203" s="95">
        <v>513</v>
      </c>
      <c r="F203" s="95" t="s">
        <v>2584</v>
      </c>
      <c r="G203" s="95">
        <v>285600</v>
      </c>
      <c r="H203" s="95" t="s">
        <v>1020</v>
      </c>
      <c r="I203" s="95" t="s">
        <v>2585</v>
      </c>
      <c r="J203" s="95" t="s">
        <v>1568</v>
      </c>
      <c r="K203" s="95" t="s">
        <v>2586</v>
      </c>
      <c r="L203" s="95">
        <v>77000</v>
      </c>
      <c r="M203" s="95" t="s">
        <v>939</v>
      </c>
      <c r="N203" s="95" t="s">
        <v>940</v>
      </c>
      <c r="O203" s="95" t="s">
        <v>2587</v>
      </c>
      <c r="P203" s="95">
        <v>6020522708</v>
      </c>
      <c r="Q203" s="14" t="s">
        <v>13394</v>
      </c>
      <c r="T203" s="96">
        <v>46205</v>
      </c>
      <c r="U203" s="95" t="s">
        <v>2943</v>
      </c>
      <c r="V203" s="4">
        <v>46205.636076388888</v>
      </c>
      <c r="W203" s="96">
        <v>46205</v>
      </c>
      <c r="X203" s="95" t="s">
        <v>2943</v>
      </c>
      <c r="Y203" s="4">
        <v>46205.655277777776</v>
      </c>
      <c r="Z203" s="96">
        <v>46205</v>
      </c>
      <c r="AA203" s="95" t="s">
        <v>2384</v>
      </c>
      <c r="AB203" s="4">
        <v>46205.674953703703</v>
      </c>
      <c r="AC203" s="96">
        <v>46205</v>
      </c>
      <c r="AD203" s="95" t="s">
        <v>2385</v>
      </c>
      <c r="AE203" s="4">
        <v>46205.704895833333</v>
      </c>
      <c r="AF203" s="96">
        <v>46205</v>
      </c>
      <c r="AG203" s="95" t="s">
        <v>972</v>
      </c>
      <c r="AH203" s="4">
        <v>46205.732592592591</v>
      </c>
      <c r="AI203" s="96">
        <v>46206</v>
      </c>
      <c r="AJ203" s="95" t="s">
        <v>937</v>
      </c>
      <c r="AK203" s="4">
        <v>46206.424884259257</v>
      </c>
      <c r="AL203" s="96">
        <v>46206</v>
      </c>
      <c r="AM203" s="95" t="s">
        <v>937</v>
      </c>
      <c r="AN203" s="4">
        <v>46206.424930555557</v>
      </c>
      <c r="AO203" s="95" t="s">
        <v>11317</v>
      </c>
      <c r="AP203" s="95" t="s">
        <v>11317</v>
      </c>
      <c r="AQ203" s="95" t="s">
        <v>11317</v>
      </c>
      <c r="AR203" s="95" t="s">
        <v>11317</v>
      </c>
      <c r="AS203" s="95" t="s">
        <v>11317</v>
      </c>
      <c r="AT203" s="95" t="s">
        <v>11317</v>
      </c>
      <c r="AU203" s="96">
        <v>46206</v>
      </c>
      <c r="AV203" s="95" t="s">
        <v>937</v>
      </c>
      <c r="AW203" s="4">
        <v>46206.432951388888</v>
      </c>
      <c r="AX203" s="95" t="s">
        <v>11317</v>
      </c>
      <c r="AY203" s="95" t="s">
        <v>11317</v>
      </c>
      <c r="AZ203" s="95" t="s">
        <v>11317</v>
      </c>
      <c r="BA203" s="96">
        <v>46206</v>
      </c>
      <c r="BB203" s="95" t="s">
        <v>944</v>
      </c>
      <c r="BC203" s="4">
        <v>46206.454548611109</v>
      </c>
      <c r="BD203" s="96">
        <v>46206</v>
      </c>
      <c r="BE203" s="95" t="s">
        <v>2944</v>
      </c>
      <c r="BF203" s="4">
        <v>46206.550451388888</v>
      </c>
      <c r="BG203" s="95" t="s">
        <v>11317</v>
      </c>
      <c r="BH203" s="95" t="s">
        <v>11317</v>
      </c>
      <c r="BI203" s="95" t="s">
        <v>11317</v>
      </c>
      <c r="BJ203" s="68" t="s">
        <v>11317</v>
      </c>
      <c r="BK203" t="str">
        <f t="shared" si="3"/>
        <v>Jul</v>
      </c>
      <c r="BL203" t="str">
        <f>VLOOKUP(D203,Sheet1!$A$2:$B$221,2,0)</f>
        <v>East Zone</v>
      </c>
    </row>
    <row r="204" spans="1:64" x14ac:dyDescent="0.35">
      <c r="A204" t="str" cm="1">
        <f t="array" ref="A204:C204">VLOOKUP(D204,Sheet1!$A$2:$E$221,{3,4,5},0)</f>
        <v>Shanoo Kumar</v>
      </c>
      <c r="B204" t="str">
        <v>FMF068165</v>
      </c>
      <c r="C204" t="str">
        <v>Abhishek Kumar Tiwari</v>
      </c>
      <c r="D204" s="94" t="s">
        <v>2583</v>
      </c>
      <c r="E204" s="95">
        <v>513</v>
      </c>
      <c r="F204" s="95" t="s">
        <v>11416</v>
      </c>
      <c r="G204" s="95">
        <v>315137</v>
      </c>
      <c r="H204" s="95" t="s">
        <v>1070</v>
      </c>
      <c r="I204" s="95" t="s">
        <v>4593</v>
      </c>
      <c r="J204" s="95" t="s">
        <v>1568</v>
      </c>
      <c r="K204" s="95" t="s">
        <v>11417</v>
      </c>
      <c r="L204" s="95">
        <v>90000</v>
      </c>
      <c r="M204" s="95" t="s">
        <v>931</v>
      </c>
      <c r="N204" s="95" t="s">
        <v>932</v>
      </c>
      <c r="O204" s="95" t="s">
        <v>1107</v>
      </c>
      <c r="P204" s="95">
        <v>7987718703</v>
      </c>
      <c r="Q204" s="14" t="s">
        <v>13394</v>
      </c>
      <c r="T204" s="96">
        <v>46210</v>
      </c>
      <c r="U204" s="95" t="s">
        <v>2943</v>
      </c>
      <c r="V204" s="4">
        <v>46210.497870370367</v>
      </c>
      <c r="W204" s="96">
        <v>46210</v>
      </c>
      <c r="X204" s="95" t="s">
        <v>2943</v>
      </c>
      <c r="Y204" s="4">
        <v>46210.515497685185</v>
      </c>
      <c r="Z204" s="96">
        <v>46210</v>
      </c>
      <c r="AA204" s="95" t="s">
        <v>2384</v>
      </c>
      <c r="AB204" s="4">
        <v>46210.521307870367</v>
      </c>
      <c r="AC204" s="96">
        <v>46210</v>
      </c>
      <c r="AD204" s="95" t="s">
        <v>2385</v>
      </c>
      <c r="AE204" s="4">
        <v>46210.534259259257</v>
      </c>
      <c r="AF204" s="96"/>
      <c r="AG204" s="95" t="s">
        <v>11317</v>
      </c>
      <c r="AH204" s="4"/>
      <c r="AI204" s="96">
        <v>46210</v>
      </c>
      <c r="AJ204" s="95" t="s">
        <v>973</v>
      </c>
      <c r="AK204" s="4">
        <v>46210.649675925924</v>
      </c>
      <c r="AL204" s="96">
        <v>46210</v>
      </c>
      <c r="AM204" s="95" t="s">
        <v>973</v>
      </c>
      <c r="AN204" s="4">
        <v>46210.671284722222</v>
      </c>
      <c r="AO204" s="95" t="s">
        <v>11317</v>
      </c>
      <c r="AP204" s="95" t="s">
        <v>11317</v>
      </c>
      <c r="AQ204" s="95" t="s">
        <v>11317</v>
      </c>
      <c r="AR204" s="95" t="s">
        <v>11317</v>
      </c>
      <c r="AS204" s="95" t="s">
        <v>11317</v>
      </c>
      <c r="AT204" s="95" t="s">
        <v>11317</v>
      </c>
      <c r="AU204" s="96">
        <v>46210</v>
      </c>
      <c r="AV204" s="95" t="s">
        <v>973</v>
      </c>
      <c r="AW204" s="4">
        <v>46210.676006944443</v>
      </c>
      <c r="AX204" s="95" t="s">
        <v>11317</v>
      </c>
      <c r="AY204" s="95" t="s">
        <v>11317</v>
      </c>
      <c r="AZ204" s="95" t="s">
        <v>11317</v>
      </c>
      <c r="BA204" s="96">
        <v>46210</v>
      </c>
      <c r="BB204" s="95" t="s">
        <v>957</v>
      </c>
      <c r="BC204" s="4">
        <v>46210.677916666667</v>
      </c>
      <c r="BD204" s="96">
        <v>46210</v>
      </c>
      <c r="BE204" s="95" t="s">
        <v>2944</v>
      </c>
      <c r="BF204" s="4">
        <v>46210.731747685182</v>
      </c>
      <c r="BG204" s="95" t="s">
        <v>11317</v>
      </c>
      <c r="BH204" s="95" t="s">
        <v>11317</v>
      </c>
      <c r="BI204" s="95" t="s">
        <v>11317</v>
      </c>
      <c r="BJ204" s="68" t="s">
        <v>11317</v>
      </c>
      <c r="BK204" t="str">
        <f t="shared" si="3"/>
        <v>Jul</v>
      </c>
      <c r="BL204" t="str">
        <f>VLOOKUP(D204,Sheet1!$A$2:$B$221,2,0)</f>
        <v>East Zone</v>
      </c>
    </row>
    <row r="205" spans="1:64" x14ac:dyDescent="0.35">
      <c r="A205" t="str" cm="1">
        <f t="array" ref="A205:C205">VLOOKUP(D205,Sheet1!$A$2:$E$221,{3,4,5},0)</f>
        <v>Shanoo Kumar</v>
      </c>
      <c r="B205" t="str">
        <v>FMF068165</v>
      </c>
      <c r="C205" t="str">
        <v>Abhishek Kumar Tiwari</v>
      </c>
      <c r="D205" s="94" t="s">
        <v>2583</v>
      </c>
      <c r="E205" s="95">
        <v>513</v>
      </c>
      <c r="F205" s="95" t="s">
        <v>11416</v>
      </c>
      <c r="G205" s="95">
        <v>315137</v>
      </c>
      <c r="H205" s="95" t="s">
        <v>1070</v>
      </c>
      <c r="I205" s="95" t="s">
        <v>4593</v>
      </c>
      <c r="J205" s="95" t="s">
        <v>1568</v>
      </c>
      <c r="K205" s="95" t="s">
        <v>11417</v>
      </c>
      <c r="L205" s="95">
        <v>77000</v>
      </c>
      <c r="M205" s="95" t="s">
        <v>939</v>
      </c>
      <c r="N205" s="95" t="s">
        <v>940</v>
      </c>
      <c r="O205" s="95" t="s">
        <v>5010</v>
      </c>
      <c r="P205" s="95">
        <v>5545065490</v>
      </c>
      <c r="Q205" s="14" t="s">
        <v>683</v>
      </c>
      <c r="R205" t="s">
        <v>13190</v>
      </c>
      <c r="S205" s="1">
        <v>46210</v>
      </c>
      <c r="T205" s="96">
        <v>46210</v>
      </c>
      <c r="U205" s="95" t="s">
        <v>2943</v>
      </c>
      <c r="V205" s="4">
        <v>46210.497847222221</v>
      </c>
      <c r="W205" s="96">
        <v>46210</v>
      </c>
      <c r="X205" s="95" t="s">
        <v>2943</v>
      </c>
      <c r="Y205" s="4">
        <v>46210.515474537038</v>
      </c>
      <c r="Z205" s="96">
        <v>46210</v>
      </c>
      <c r="AA205" s="95" t="s">
        <v>2384</v>
      </c>
      <c r="AB205" s="4">
        <v>46210.521307870367</v>
      </c>
      <c r="AC205" s="96">
        <v>46210</v>
      </c>
      <c r="AD205" s="95" t="s">
        <v>2385</v>
      </c>
      <c r="AE205" s="4">
        <v>46210.534236111111</v>
      </c>
      <c r="AF205" s="96"/>
      <c r="AG205" s="95" t="s">
        <v>11317</v>
      </c>
      <c r="AH205" s="4"/>
      <c r="AI205" s="96">
        <v>46210</v>
      </c>
      <c r="AJ205" s="95" t="s">
        <v>973</v>
      </c>
      <c r="AK205" s="4">
        <v>46210.649664351855</v>
      </c>
      <c r="AL205" s="96">
        <v>46210</v>
      </c>
      <c r="AM205" s="95" t="s">
        <v>973</v>
      </c>
      <c r="AN205" s="4">
        <v>46210.671273148146</v>
      </c>
      <c r="AO205" s="95" t="s">
        <v>11317</v>
      </c>
      <c r="AP205" s="95" t="s">
        <v>11317</v>
      </c>
      <c r="AQ205" s="95" t="s">
        <v>11317</v>
      </c>
      <c r="AR205" s="95" t="s">
        <v>11317</v>
      </c>
      <c r="AS205" s="95" t="s">
        <v>11317</v>
      </c>
      <c r="AT205" s="95" t="s">
        <v>11317</v>
      </c>
      <c r="AU205" s="96">
        <v>46210</v>
      </c>
      <c r="AV205" s="95" t="s">
        <v>973</v>
      </c>
      <c r="AW205" s="4">
        <v>46210.675995370373</v>
      </c>
      <c r="AX205" s="95" t="s">
        <v>11317</v>
      </c>
      <c r="AY205" s="95" t="s">
        <v>11317</v>
      </c>
      <c r="AZ205" s="95" t="s">
        <v>11317</v>
      </c>
      <c r="BA205" s="96">
        <v>46210</v>
      </c>
      <c r="BB205" s="95" t="s">
        <v>957</v>
      </c>
      <c r="BC205" s="4">
        <v>46210.677905092591</v>
      </c>
      <c r="BD205" s="96">
        <v>46210</v>
      </c>
      <c r="BE205" s="95" t="s">
        <v>2944</v>
      </c>
      <c r="BF205" s="4">
        <v>46210.731747685182</v>
      </c>
      <c r="BG205" s="95" t="s">
        <v>11317</v>
      </c>
      <c r="BH205" s="95" t="s">
        <v>11317</v>
      </c>
      <c r="BI205" s="95" t="s">
        <v>11317</v>
      </c>
      <c r="BJ205" s="68" t="s">
        <v>11317</v>
      </c>
      <c r="BK205" t="str">
        <f t="shared" si="3"/>
        <v>Jul</v>
      </c>
      <c r="BL205" t="str">
        <f>VLOOKUP(D205,Sheet1!$A$2:$B$221,2,0)</f>
        <v>East Zone</v>
      </c>
    </row>
    <row r="206" spans="1:64" x14ac:dyDescent="0.35">
      <c r="A206" t="str" cm="1">
        <f t="array" ref="A206:C206">VLOOKUP(D206,Sheet1!$A$2:$E$221,{3,4,5},0)</f>
        <v>Shanoo Kumar</v>
      </c>
      <c r="B206" t="str">
        <v>FMF068165</v>
      </c>
      <c r="C206" t="str">
        <v>Abhishek Kumar Tiwari</v>
      </c>
      <c r="D206" s="94" t="s">
        <v>2583</v>
      </c>
      <c r="E206" s="95">
        <v>513</v>
      </c>
      <c r="F206" s="95" t="s">
        <v>2588</v>
      </c>
      <c r="G206" s="95">
        <v>564452</v>
      </c>
      <c r="H206" s="95" t="s">
        <v>2589</v>
      </c>
      <c r="I206" s="95" t="s">
        <v>2590</v>
      </c>
      <c r="J206" s="95" t="s">
        <v>1568</v>
      </c>
      <c r="K206" s="95" t="s">
        <v>2591</v>
      </c>
      <c r="L206" s="95">
        <v>77000</v>
      </c>
      <c r="M206" s="95" t="s">
        <v>939</v>
      </c>
      <c r="N206" s="95" t="s">
        <v>940</v>
      </c>
      <c r="O206" s="95" t="s">
        <v>984</v>
      </c>
      <c r="P206" s="95">
        <v>7162620851</v>
      </c>
      <c r="Q206" s="14" t="s">
        <v>13394</v>
      </c>
      <c r="T206" s="96">
        <v>46205</v>
      </c>
      <c r="U206" s="95" t="s">
        <v>2943</v>
      </c>
      <c r="V206" s="4">
        <v>46205.547222222223</v>
      </c>
      <c r="W206" s="96">
        <v>46205</v>
      </c>
      <c r="X206" s="95" t="s">
        <v>2943</v>
      </c>
      <c r="Y206" s="4">
        <v>46205.557662037034</v>
      </c>
      <c r="Z206" s="96">
        <v>46205</v>
      </c>
      <c r="AA206" s="95" t="s">
        <v>2384</v>
      </c>
      <c r="AB206" s="4">
        <v>46205.562361111108</v>
      </c>
      <c r="AC206" s="96">
        <v>46205</v>
      </c>
      <c r="AD206" s="95" t="s">
        <v>2385</v>
      </c>
      <c r="AE206" s="4">
        <v>46205.587997685187</v>
      </c>
      <c r="AF206" s="96"/>
      <c r="AG206" s="95" t="s">
        <v>11317</v>
      </c>
      <c r="AH206" s="4"/>
      <c r="AI206" s="96">
        <v>46205</v>
      </c>
      <c r="AJ206" s="95" t="s">
        <v>972</v>
      </c>
      <c r="AK206" s="4">
        <v>46205.612314814818</v>
      </c>
      <c r="AL206" s="96">
        <v>46205</v>
      </c>
      <c r="AM206" s="95" t="s">
        <v>972</v>
      </c>
      <c r="AN206" s="4">
        <v>46205.612407407411</v>
      </c>
      <c r="AO206" s="95" t="s">
        <v>11317</v>
      </c>
      <c r="AP206" s="95" t="s">
        <v>11317</v>
      </c>
      <c r="AQ206" s="95" t="s">
        <v>11317</v>
      </c>
      <c r="AR206" s="95" t="s">
        <v>11317</v>
      </c>
      <c r="AS206" s="95" t="s">
        <v>11317</v>
      </c>
      <c r="AT206" s="95" t="s">
        <v>11317</v>
      </c>
      <c r="AU206" s="96">
        <v>46205</v>
      </c>
      <c r="AV206" s="95" t="s">
        <v>972</v>
      </c>
      <c r="AW206" s="4">
        <v>46205.621006944442</v>
      </c>
      <c r="AX206" s="95" t="s">
        <v>11317</v>
      </c>
      <c r="AY206" s="95" t="s">
        <v>11317</v>
      </c>
      <c r="AZ206" s="95" t="s">
        <v>11317</v>
      </c>
      <c r="BA206" s="96">
        <v>46205</v>
      </c>
      <c r="BB206" s="95" t="s">
        <v>944</v>
      </c>
      <c r="BC206" s="4">
        <v>46205.645300925928</v>
      </c>
      <c r="BD206" s="96">
        <v>46205</v>
      </c>
      <c r="BE206" s="95" t="s">
        <v>2944</v>
      </c>
      <c r="BF206" s="4">
        <v>46205.687361111108</v>
      </c>
      <c r="BG206" s="95" t="s">
        <v>11317</v>
      </c>
      <c r="BH206" s="95" t="s">
        <v>11317</v>
      </c>
      <c r="BI206" s="95" t="s">
        <v>11317</v>
      </c>
      <c r="BJ206" s="68" t="s">
        <v>11317</v>
      </c>
      <c r="BK206" t="str">
        <f t="shared" si="3"/>
        <v>Jul</v>
      </c>
      <c r="BL206" t="str">
        <f>VLOOKUP(D206,Sheet1!$A$2:$B$221,2,0)</f>
        <v>East Zone</v>
      </c>
    </row>
    <row r="207" spans="1:64" x14ac:dyDescent="0.35">
      <c r="A207" t="str" cm="1">
        <f t="array" ref="A207:C207">VLOOKUP(D207,Sheet1!$A$2:$E$221,{3,4,5},0)</f>
        <v>Aashish Kumar</v>
      </c>
      <c r="B207" t="str">
        <v>FMF064704</v>
      </c>
      <c r="C207" t="str">
        <v>Marut Nandan</v>
      </c>
      <c r="D207" s="94" t="s">
        <v>252</v>
      </c>
      <c r="E207" s="95">
        <v>628</v>
      </c>
      <c r="F207" s="95" t="s">
        <v>9517</v>
      </c>
      <c r="G207" s="95">
        <v>347685</v>
      </c>
      <c r="H207" s="95" t="s">
        <v>9518</v>
      </c>
      <c r="I207" s="95" t="s">
        <v>9519</v>
      </c>
      <c r="J207" s="95" t="s">
        <v>1568</v>
      </c>
      <c r="K207" s="95" t="s">
        <v>9520</v>
      </c>
      <c r="L207" s="95">
        <v>70000</v>
      </c>
      <c r="M207" s="95" t="s">
        <v>9479</v>
      </c>
      <c r="N207" s="95" t="s">
        <v>9480</v>
      </c>
      <c r="O207" s="95" t="s">
        <v>9521</v>
      </c>
      <c r="P207" s="95">
        <v>8021377291</v>
      </c>
      <c r="Q207" s="14" t="s">
        <v>13394</v>
      </c>
      <c r="T207" s="96">
        <v>46209</v>
      </c>
      <c r="U207" s="95" t="s">
        <v>3005</v>
      </c>
      <c r="V207" s="4">
        <v>46209.51326388889</v>
      </c>
      <c r="W207" s="96">
        <v>46209</v>
      </c>
      <c r="X207" s="95" t="s">
        <v>3005</v>
      </c>
      <c r="Y207" s="4">
        <v>46209.513541666667</v>
      </c>
      <c r="Z207" s="96">
        <v>46209</v>
      </c>
      <c r="AA207" s="95" t="s">
        <v>2384</v>
      </c>
      <c r="AB207" s="4">
        <v>46209.520451388889</v>
      </c>
      <c r="AC207" s="96">
        <v>46209</v>
      </c>
      <c r="AD207" s="95" t="s">
        <v>2385</v>
      </c>
      <c r="AE207" s="4">
        <v>46209.620115740741</v>
      </c>
      <c r="AF207" s="96"/>
      <c r="AG207" s="95" t="s">
        <v>11317</v>
      </c>
      <c r="AH207" s="4"/>
      <c r="AI207" s="96">
        <v>46209</v>
      </c>
      <c r="AJ207" s="95" t="s">
        <v>1043</v>
      </c>
      <c r="AK207" s="4">
        <v>46209.679143518515</v>
      </c>
      <c r="AL207" s="96">
        <v>46209</v>
      </c>
      <c r="AM207" s="95" t="s">
        <v>1043</v>
      </c>
      <c r="AN207" s="4">
        <v>46209.679259259261</v>
      </c>
      <c r="AO207" s="95" t="s">
        <v>11317</v>
      </c>
      <c r="AP207" s="95" t="s">
        <v>11317</v>
      </c>
      <c r="AQ207" s="95" t="s">
        <v>11317</v>
      </c>
      <c r="AR207" s="95" t="s">
        <v>11317</v>
      </c>
      <c r="AS207" s="95" t="s">
        <v>11317</v>
      </c>
      <c r="AT207" s="95" t="s">
        <v>11317</v>
      </c>
      <c r="AU207" s="96">
        <v>46209</v>
      </c>
      <c r="AV207" s="95" t="s">
        <v>1043</v>
      </c>
      <c r="AW207" s="4">
        <v>46209.687303240738</v>
      </c>
      <c r="AX207" s="95" t="s">
        <v>11317</v>
      </c>
      <c r="AY207" s="95" t="s">
        <v>11317</v>
      </c>
      <c r="AZ207" s="95" t="s">
        <v>11317</v>
      </c>
      <c r="BA207" s="96">
        <v>46209</v>
      </c>
      <c r="BB207" s="95" t="s">
        <v>1008</v>
      </c>
      <c r="BC207" s="4">
        <v>46209.689780092594</v>
      </c>
      <c r="BD207" s="96">
        <v>46209</v>
      </c>
      <c r="BE207" s="95" t="s">
        <v>3006</v>
      </c>
      <c r="BF207" s="4">
        <v>46209.726180555554</v>
      </c>
      <c r="BG207" s="95" t="s">
        <v>11317</v>
      </c>
      <c r="BH207" s="95" t="s">
        <v>11317</v>
      </c>
      <c r="BI207" s="95" t="s">
        <v>11317</v>
      </c>
      <c r="BJ207" s="68" t="s">
        <v>11317</v>
      </c>
      <c r="BK207" t="str">
        <f t="shared" si="3"/>
        <v>Jul</v>
      </c>
      <c r="BL207" t="str">
        <f>VLOOKUP(D207,Sheet1!$A$2:$B$221,2,0)</f>
        <v>East Zone</v>
      </c>
    </row>
    <row r="208" spans="1:64" x14ac:dyDescent="0.35">
      <c r="A208" t="str" cm="1">
        <f t="array" ref="A208:C208">VLOOKUP(D208,Sheet1!$A$2:$E$221,{3,4,5},0)</f>
        <v>Aashish Kumar</v>
      </c>
      <c r="B208" t="str">
        <v>FMF064704</v>
      </c>
      <c r="C208" t="str">
        <v>Marut Nandan</v>
      </c>
      <c r="D208" s="94" t="s">
        <v>252</v>
      </c>
      <c r="E208" s="95">
        <v>628</v>
      </c>
      <c r="F208" s="95" t="s">
        <v>11418</v>
      </c>
      <c r="G208" s="95">
        <v>353232</v>
      </c>
      <c r="H208" s="95" t="s">
        <v>253</v>
      </c>
      <c r="I208" s="95" t="s">
        <v>5995</v>
      </c>
      <c r="J208" s="95" t="s">
        <v>1568</v>
      </c>
      <c r="K208" s="95" t="s">
        <v>11419</v>
      </c>
      <c r="L208" s="95">
        <v>40000</v>
      </c>
      <c r="M208" s="95" t="s">
        <v>1048</v>
      </c>
      <c r="N208" s="95" t="s">
        <v>1049</v>
      </c>
      <c r="O208" s="95" t="s">
        <v>2994</v>
      </c>
      <c r="P208" s="95">
        <v>9675983794</v>
      </c>
      <c r="Q208" s="14" t="s">
        <v>13394</v>
      </c>
      <c r="T208" s="96">
        <v>46210</v>
      </c>
      <c r="U208" s="95" t="s">
        <v>3005</v>
      </c>
      <c r="V208" s="4">
        <v>46210.61310185185</v>
      </c>
      <c r="W208" s="96">
        <v>46210</v>
      </c>
      <c r="X208" s="95" t="s">
        <v>3005</v>
      </c>
      <c r="Y208" s="4">
        <v>46210.614108796297</v>
      </c>
      <c r="Z208" s="96">
        <v>46210</v>
      </c>
      <c r="AA208" s="95" t="s">
        <v>2384</v>
      </c>
      <c r="AB208" s="4">
        <v>46210.622361111113</v>
      </c>
      <c r="AC208" s="96">
        <v>46210</v>
      </c>
      <c r="AD208" s="95" t="s">
        <v>2385</v>
      </c>
      <c r="AE208" s="4">
        <v>46210.642418981479</v>
      </c>
      <c r="AF208" s="96"/>
      <c r="AG208" s="95" t="s">
        <v>11317</v>
      </c>
      <c r="AH208" s="4"/>
      <c r="AI208" s="96">
        <v>46210</v>
      </c>
      <c r="AJ208" s="95" t="s">
        <v>1043</v>
      </c>
      <c r="AK208" s="4">
        <v>46210.66710648148</v>
      </c>
      <c r="AL208" s="96">
        <v>46210</v>
      </c>
      <c r="AM208" s="95" t="s">
        <v>1043</v>
      </c>
      <c r="AN208" s="4">
        <v>46210.667233796295</v>
      </c>
      <c r="AO208" s="95" t="s">
        <v>11317</v>
      </c>
      <c r="AP208" s="95" t="s">
        <v>11317</v>
      </c>
      <c r="AQ208" s="95" t="s">
        <v>11317</v>
      </c>
      <c r="AR208" s="95" t="s">
        <v>11317</v>
      </c>
      <c r="AS208" s="95" t="s">
        <v>11317</v>
      </c>
      <c r="AT208" s="95" t="s">
        <v>11317</v>
      </c>
      <c r="AU208" s="96">
        <v>46210</v>
      </c>
      <c r="AV208" s="95" t="s">
        <v>1043</v>
      </c>
      <c r="AW208" s="4">
        <v>46210.671956018516</v>
      </c>
      <c r="AX208" s="95" t="s">
        <v>11317</v>
      </c>
      <c r="AY208" s="95" t="s">
        <v>11317</v>
      </c>
      <c r="AZ208" s="95" t="s">
        <v>11317</v>
      </c>
      <c r="BA208" s="96">
        <v>46210</v>
      </c>
      <c r="BB208" s="95" t="s">
        <v>1008</v>
      </c>
      <c r="BC208" s="4">
        <v>46210.673298611109</v>
      </c>
      <c r="BD208" s="96">
        <v>46210</v>
      </c>
      <c r="BE208" s="95" t="s">
        <v>5988</v>
      </c>
      <c r="BF208" s="4">
        <v>46210.68644675926</v>
      </c>
      <c r="BG208" s="95" t="s">
        <v>11317</v>
      </c>
      <c r="BH208" s="95" t="s">
        <v>11317</v>
      </c>
      <c r="BI208" s="95" t="s">
        <v>11317</v>
      </c>
      <c r="BJ208" s="68" t="s">
        <v>11317</v>
      </c>
      <c r="BK208" t="str">
        <f t="shared" si="3"/>
        <v>Jul</v>
      </c>
      <c r="BL208" t="str">
        <f>VLOOKUP(D208,Sheet1!$A$2:$B$221,2,0)</f>
        <v>East Zone</v>
      </c>
    </row>
    <row r="209" spans="1:64" x14ac:dyDescent="0.35">
      <c r="A209" t="str" cm="1">
        <f t="array" ref="A209:C209">VLOOKUP(D209,Sheet1!$A$2:$E$221,{3,4,5},0)</f>
        <v>Aashish Kumar</v>
      </c>
      <c r="B209" t="str">
        <v>FMF064704</v>
      </c>
      <c r="C209" t="str">
        <v>Marut Nandan</v>
      </c>
      <c r="D209" s="94" t="s">
        <v>252</v>
      </c>
      <c r="E209" s="95">
        <v>628</v>
      </c>
      <c r="F209" s="95" t="s">
        <v>3246</v>
      </c>
      <c r="G209" s="95">
        <v>356633</v>
      </c>
      <c r="H209" s="95" t="s">
        <v>3007</v>
      </c>
      <c r="I209" s="95" t="s">
        <v>3008</v>
      </c>
      <c r="J209" s="95" t="s">
        <v>1568</v>
      </c>
      <c r="K209" s="95" t="s">
        <v>3247</v>
      </c>
      <c r="L209" s="95">
        <v>40000</v>
      </c>
      <c r="M209" s="95" t="s">
        <v>1048</v>
      </c>
      <c r="N209" s="95" t="s">
        <v>1049</v>
      </c>
      <c r="O209" s="95" t="s">
        <v>1337</v>
      </c>
      <c r="P209" s="95">
        <v>9441650848</v>
      </c>
      <c r="Q209" s="14" t="s">
        <v>13394</v>
      </c>
      <c r="T209" s="96">
        <v>46206</v>
      </c>
      <c r="U209" s="95" t="s">
        <v>3005</v>
      </c>
      <c r="V209" s="4">
        <v>46206.503587962965</v>
      </c>
      <c r="W209" s="96">
        <v>46206</v>
      </c>
      <c r="X209" s="95" t="s">
        <v>3005</v>
      </c>
      <c r="Y209" s="4">
        <v>46206.503923611112</v>
      </c>
      <c r="Z209" s="96">
        <v>46206</v>
      </c>
      <c r="AA209" s="95" t="s">
        <v>2384</v>
      </c>
      <c r="AB209" s="4">
        <v>46206.512997685182</v>
      </c>
      <c r="AC209" s="96">
        <v>46206</v>
      </c>
      <c r="AD209" s="95" t="s">
        <v>2385</v>
      </c>
      <c r="AE209" s="4">
        <v>46206.525173611109</v>
      </c>
      <c r="AF209" s="96"/>
      <c r="AG209" s="95" t="s">
        <v>11317</v>
      </c>
      <c r="AH209" s="4"/>
      <c r="AI209" s="96">
        <v>46206</v>
      </c>
      <c r="AJ209" s="95" t="s">
        <v>1043</v>
      </c>
      <c r="AK209" s="4">
        <v>46206.59306712963</v>
      </c>
      <c r="AL209" s="96">
        <v>46206</v>
      </c>
      <c r="AM209" s="95" t="s">
        <v>1043</v>
      </c>
      <c r="AN209" s="4">
        <v>46206.593182870369</v>
      </c>
      <c r="AO209" s="95" t="s">
        <v>11317</v>
      </c>
      <c r="AP209" s="95" t="s">
        <v>11317</v>
      </c>
      <c r="AQ209" s="95" t="s">
        <v>11317</v>
      </c>
      <c r="AR209" s="95" t="s">
        <v>11317</v>
      </c>
      <c r="AS209" s="95" t="s">
        <v>11317</v>
      </c>
      <c r="AT209" s="95" t="s">
        <v>11317</v>
      </c>
      <c r="AU209" s="96">
        <v>46206</v>
      </c>
      <c r="AV209" s="95" t="s">
        <v>1043</v>
      </c>
      <c r="AW209" s="4">
        <v>46206.60392361111</v>
      </c>
      <c r="AX209" s="95" t="s">
        <v>11317</v>
      </c>
      <c r="AY209" s="95" t="s">
        <v>11317</v>
      </c>
      <c r="AZ209" s="95" t="s">
        <v>11317</v>
      </c>
      <c r="BA209" s="96">
        <v>46206</v>
      </c>
      <c r="BB209" s="95" t="s">
        <v>995</v>
      </c>
      <c r="BC209" s="4">
        <v>46206.608993055554</v>
      </c>
      <c r="BD209" s="96">
        <v>46206</v>
      </c>
      <c r="BE209" s="95" t="s">
        <v>3006</v>
      </c>
      <c r="BF209" s="4">
        <v>46206.720694444448</v>
      </c>
      <c r="BG209" s="95" t="s">
        <v>11317</v>
      </c>
      <c r="BH209" s="95" t="s">
        <v>11317</v>
      </c>
      <c r="BI209" s="95" t="s">
        <v>11317</v>
      </c>
      <c r="BJ209" s="68" t="s">
        <v>11317</v>
      </c>
      <c r="BK209" t="str">
        <f t="shared" si="3"/>
        <v>Jul</v>
      </c>
      <c r="BL209" t="str">
        <f>VLOOKUP(D209,Sheet1!$A$2:$B$221,2,0)</f>
        <v>East Zone</v>
      </c>
    </row>
    <row r="210" spans="1:64" x14ac:dyDescent="0.35">
      <c r="A210" t="str" cm="1">
        <f t="array" ref="A210:C210">VLOOKUP(D210,Sheet1!$A$2:$E$221,{3,4,5},0)</f>
        <v xml:space="preserve">Vishal kumar </v>
      </c>
      <c r="B210" t="str">
        <v>FMF070301</v>
      </c>
      <c r="C210" t="str">
        <v>Marut Nandan</v>
      </c>
      <c r="D210" s="94" t="s">
        <v>917</v>
      </c>
      <c r="E210" s="95">
        <v>657</v>
      </c>
      <c r="F210" s="95" t="s">
        <v>11420</v>
      </c>
      <c r="G210" s="95">
        <v>372687</v>
      </c>
      <c r="H210" s="95" t="s">
        <v>10275</v>
      </c>
      <c r="I210" s="95" t="s">
        <v>10276</v>
      </c>
      <c r="J210" s="95" t="s">
        <v>1568</v>
      </c>
      <c r="K210" s="95" t="s">
        <v>11421</v>
      </c>
      <c r="L210" s="95">
        <v>50000</v>
      </c>
      <c r="M210" s="95" t="s">
        <v>934</v>
      </c>
      <c r="N210" s="95" t="s">
        <v>935</v>
      </c>
      <c r="O210" s="95" t="s">
        <v>11422</v>
      </c>
      <c r="P210" s="95">
        <v>2091252312</v>
      </c>
      <c r="Q210" s="14" t="s">
        <v>13394</v>
      </c>
      <c r="T210" s="96">
        <v>46210</v>
      </c>
      <c r="U210" s="95" t="s">
        <v>6009</v>
      </c>
      <c r="V210" s="4">
        <v>46210.510451388887</v>
      </c>
      <c r="W210" s="96">
        <v>46210</v>
      </c>
      <c r="X210" s="95" t="s">
        <v>6009</v>
      </c>
      <c r="Y210" s="4">
        <v>46210.534131944441</v>
      </c>
      <c r="Z210" s="96">
        <v>46210</v>
      </c>
      <c r="AA210" s="95" t="s">
        <v>2384</v>
      </c>
      <c r="AB210" s="4">
        <v>46210.535243055558</v>
      </c>
      <c r="AC210" s="96">
        <v>46210</v>
      </c>
      <c r="AD210" s="95" t="s">
        <v>2385</v>
      </c>
      <c r="AE210" s="4">
        <v>46210.548668981479</v>
      </c>
      <c r="AF210" s="96">
        <v>46210</v>
      </c>
      <c r="AG210" s="95" t="s">
        <v>1043</v>
      </c>
      <c r="AH210" s="4">
        <v>46210.589247685188</v>
      </c>
      <c r="AI210" s="96"/>
      <c r="AJ210" s="95" t="s">
        <v>11317</v>
      </c>
      <c r="AK210" s="4"/>
      <c r="AL210" s="96"/>
      <c r="AM210" s="95" t="s">
        <v>11317</v>
      </c>
      <c r="AN210" s="4"/>
      <c r="AO210" s="95" t="s">
        <v>11317</v>
      </c>
      <c r="AP210" s="95" t="s">
        <v>11317</v>
      </c>
      <c r="AQ210" s="95" t="s">
        <v>11317</v>
      </c>
      <c r="AR210" s="95" t="s">
        <v>11317</v>
      </c>
      <c r="AS210" s="95" t="s">
        <v>11317</v>
      </c>
      <c r="AT210" s="95" t="s">
        <v>11317</v>
      </c>
      <c r="AU210" s="96"/>
      <c r="AV210" s="95" t="s">
        <v>11317</v>
      </c>
      <c r="AW210" s="4"/>
      <c r="AX210" s="95" t="s">
        <v>11317</v>
      </c>
      <c r="AY210" s="95" t="s">
        <v>11317</v>
      </c>
      <c r="AZ210" s="95" t="s">
        <v>11317</v>
      </c>
      <c r="BA210" s="96"/>
      <c r="BB210" s="95" t="s">
        <v>11317</v>
      </c>
      <c r="BC210" s="4"/>
      <c r="BD210" s="96"/>
      <c r="BE210" s="95" t="s">
        <v>11317</v>
      </c>
      <c r="BF210" s="4"/>
      <c r="BG210" s="95" t="s">
        <v>11317</v>
      </c>
      <c r="BH210" s="95" t="s">
        <v>11317</v>
      </c>
      <c r="BI210" s="95" t="s">
        <v>11317</v>
      </c>
      <c r="BJ210" s="68" t="s">
        <v>11317</v>
      </c>
      <c r="BK210" t="str">
        <f t="shared" si="3"/>
        <v>Jul</v>
      </c>
      <c r="BL210" t="str">
        <f>VLOOKUP(D210,Sheet1!$A$2:$B$221,2,0)</f>
        <v>East Zone</v>
      </c>
    </row>
    <row r="211" spans="1:64" x14ac:dyDescent="0.35">
      <c r="A211" t="str" cm="1">
        <f t="array" ref="A211:C211">VLOOKUP(D211,Sheet1!$A$2:$E$221,{3,4,5},0)</f>
        <v>Himanshu Panday</v>
      </c>
      <c r="B211" t="str">
        <v>FMF068003</v>
      </c>
      <c r="C211" t="str">
        <v>Prince Singh</v>
      </c>
      <c r="D211" s="94" t="s">
        <v>921</v>
      </c>
      <c r="E211" s="95">
        <v>689</v>
      </c>
      <c r="F211" s="95" t="s">
        <v>9522</v>
      </c>
      <c r="G211" s="95">
        <v>454380</v>
      </c>
      <c r="H211" s="95" t="s">
        <v>6027</v>
      </c>
      <c r="I211" s="95" t="s">
        <v>6028</v>
      </c>
      <c r="J211" s="95" t="s">
        <v>1568</v>
      </c>
      <c r="K211" s="95" t="s">
        <v>9523</v>
      </c>
      <c r="L211" s="95">
        <v>75000</v>
      </c>
      <c r="M211" s="95" t="s">
        <v>9524</v>
      </c>
      <c r="N211" s="95" t="s">
        <v>9525</v>
      </c>
      <c r="O211" s="95" t="s">
        <v>9526</v>
      </c>
      <c r="P211" s="95">
        <v>1618701746</v>
      </c>
      <c r="Q211" s="14" t="s">
        <v>13394</v>
      </c>
      <c r="T211" s="96">
        <v>46209</v>
      </c>
      <c r="U211" s="95" t="s">
        <v>9876</v>
      </c>
      <c r="V211" s="4">
        <v>46209.489884259259</v>
      </c>
      <c r="W211" s="96">
        <v>46209</v>
      </c>
      <c r="X211" s="95" t="s">
        <v>9876</v>
      </c>
      <c r="Y211" s="4">
        <v>46209.500659722224</v>
      </c>
      <c r="Z211" s="96">
        <v>46209</v>
      </c>
      <c r="AA211" s="95" t="s">
        <v>2384</v>
      </c>
      <c r="AB211" s="4">
        <v>46209.506388888891</v>
      </c>
      <c r="AC211" s="96">
        <v>46209</v>
      </c>
      <c r="AD211" s="95" t="s">
        <v>2385</v>
      </c>
      <c r="AE211" s="4">
        <v>46209.620995370373</v>
      </c>
      <c r="AF211" s="96"/>
      <c r="AG211" s="95" t="s">
        <v>11317</v>
      </c>
      <c r="AH211" s="4"/>
      <c r="AI211" s="96">
        <v>46209</v>
      </c>
      <c r="AJ211" s="95" t="s">
        <v>1043</v>
      </c>
      <c r="AK211" s="4">
        <v>46209.680543981478</v>
      </c>
      <c r="AL211" s="96">
        <v>46209</v>
      </c>
      <c r="AM211" s="95" t="s">
        <v>1043</v>
      </c>
      <c r="AN211" s="4">
        <v>46209.680648148147</v>
      </c>
      <c r="AO211" s="95" t="s">
        <v>11317</v>
      </c>
      <c r="AP211" s="95" t="s">
        <v>11317</v>
      </c>
      <c r="AQ211" s="95" t="s">
        <v>11317</v>
      </c>
      <c r="AR211" s="95" t="s">
        <v>11317</v>
      </c>
      <c r="AS211" s="95" t="s">
        <v>11317</v>
      </c>
      <c r="AT211" s="95" t="s">
        <v>11317</v>
      </c>
      <c r="AU211" s="96">
        <v>46209</v>
      </c>
      <c r="AV211" s="95" t="s">
        <v>1043</v>
      </c>
      <c r="AW211" s="4">
        <v>46209.6875</v>
      </c>
      <c r="AX211" s="95" t="s">
        <v>11317</v>
      </c>
      <c r="AY211" s="95" t="s">
        <v>11317</v>
      </c>
      <c r="AZ211" s="95" t="s">
        <v>11317</v>
      </c>
      <c r="BA211" s="96">
        <v>46209</v>
      </c>
      <c r="BB211" s="95" t="s">
        <v>1008</v>
      </c>
      <c r="BC211" s="4">
        <v>46209.690138888887</v>
      </c>
      <c r="BD211" s="96">
        <v>46209</v>
      </c>
      <c r="BE211" s="95" t="s">
        <v>6032</v>
      </c>
      <c r="BF211" s="4">
        <v>46209.798888888887</v>
      </c>
      <c r="BG211" s="95" t="s">
        <v>11317</v>
      </c>
      <c r="BH211" s="95" t="s">
        <v>11317</v>
      </c>
      <c r="BI211" s="95" t="s">
        <v>11317</v>
      </c>
      <c r="BJ211" s="68" t="s">
        <v>11317</v>
      </c>
      <c r="BK211" t="str">
        <f t="shared" si="3"/>
        <v>Jul</v>
      </c>
      <c r="BL211" t="str">
        <f>VLOOKUP(D211,Sheet1!$A$2:$B$221,2,0)</f>
        <v>East Zone</v>
      </c>
    </row>
    <row r="212" spans="1:64" x14ac:dyDescent="0.35">
      <c r="A212" t="str" cm="1">
        <f t="array" ref="A212:C212">VLOOKUP(D212,Sheet1!$A$2:$E$221,{3,4,5},0)</f>
        <v>Himanshu Panday</v>
      </c>
      <c r="B212" t="str">
        <v>FMF068003</v>
      </c>
      <c r="C212" t="str">
        <v>Prince Singh</v>
      </c>
      <c r="D212" s="94" t="s">
        <v>921</v>
      </c>
      <c r="E212" s="95">
        <v>689</v>
      </c>
      <c r="F212" s="95" t="s">
        <v>11423</v>
      </c>
      <c r="G212" s="95">
        <v>534781</v>
      </c>
      <c r="H212" s="95" t="s">
        <v>6027</v>
      </c>
      <c r="I212" s="95" t="s">
        <v>6028</v>
      </c>
      <c r="J212" s="95" t="s">
        <v>1568</v>
      </c>
      <c r="K212" s="95" t="s">
        <v>11424</v>
      </c>
      <c r="L212" s="95">
        <v>77000</v>
      </c>
      <c r="M212" s="95" t="s">
        <v>939</v>
      </c>
      <c r="N212" s="95" t="s">
        <v>940</v>
      </c>
      <c r="O212" s="95" t="s">
        <v>4566</v>
      </c>
      <c r="P212" s="95">
        <v>2085081496</v>
      </c>
      <c r="Q212" s="14" t="s">
        <v>683</v>
      </c>
      <c r="R212" t="s">
        <v>13174</v>
      </c>
      <c r="S212" s="1">
        <v>46210</v>
      </c>
      <c r="T212" s="96">
        <v>46210</v>
      </c>
      <c r="U212" s="95" t="s">
        <v>9876</v>
      </c>
      <c r="V212" s="4">
        <v>46210.47724537037</v>
      </c>
      <c r="W212" s="96">
        <v>46210</v>
      </c>
      <c r="X212" s="95" t="s">
        <v>9876</v>
      </c>
      <c r="Y212" s="4">
        <v>46210.502627314818</v>
      </c>
      <c r="Z212" s="96">
        <v>46210</v>
      </c>
      <c r="AA212" s="95" t="s">
        <v>2384</v>
      </c>
      <c r="AB212" s="4">
        <v>46210.521307870367</v>
      </c>
      <c r="AC212" s="96">
        <v>46210</v>
      </c>
      <c r="AD212" s="95" t="s">
        <v>2385</v>
      </c>
      <c r="AE212" s="4">
        <v>46210.539351851854</v>
      </c>
      <c r="AF212" s="96">
        <v>46210</v>
      </c>
      <c r="AG212" s="95" t="s">
        <v>1043</v>
      </c>
      <c r="AH212" s="4">
        <v>46210.590081018519</v>
      </c>
      <c r="AI212" s="96"/>
      <c r="AJ212" s="95" t="s">
        <v>11317</v>
      </c>
      <c r="AK212" s="4"/>
      <c r="AL212" s="96"/>
      <c r="AM212" s="95" t="s">
        <v>11317</v>
      </c>
      <c r="AN212" s="4"/>
      <c r="AO212" s="95" t="s">
        <v>11317</v>
      </c>
      <c r="AP212" s="95" t="s">
        <v>11317</v>
      </c>
      <c r="AQ212" s="95" t="s">
        <v>11317</v>
      </c>
      <c r="AR212" s="95" t="s">
        <v>11317</v>
      </c>
      <c r="AS212" s="95" t="s">
        <v>11317</v>
      </c>
      <c r="AT212" s="95" t="s">
        <v>11317</v>
      </c>
      <c r="AU212" s="96"/>
      <c r="AV212" s="95" t="s">
        <v>11317</v>
      </c>
      <c r="AW212" s="4"/>
      <c r="AX212" s="95" t="s">
        <v>11317</v>
      </c>
      <c r="AY212" s="95" t="s">
        <v>11317</v>
      </c>
      <c r="AZ212" s="95" t="s">
        <v>11317</v>
      </c>
      <c r="BA212" s="96"/>
      <c r="BB212" s="95" t="s">
        <v>11317</v>
      </c>
      <c r="BC212" s="4"/>
      <c r="BD212" s="96"/>
      <c r="BE212" s="95" t="s">
        <v>11317</v>
      </c>
      <c r="BF212" s="4"/>
      <c r="BG212" s="95" t="s">
        <v>11317</v>
      </c>
      <c r="BH212" s="95" t="s">
        <v>11317</v>
      </c>
      <c r="BI212" s="95" t="s">
        <v>11317</v>
      </c>
      <c r="BJ212" s="68" t="s">
        <v>11317</v>
      </c>
      <c r="BK212" t="str">
        <f t="shared" si="3"/>
        <v>Jul</v>
      </c>
      <c r="BL212" t="str">
        <f>VLOOKUP(D212,Sheet1!$A$2:$B$221,2,0)</f>
        <v>East Zone</v>
      </c>
    </row>
    <row r="213" spans="1:64" x14ac:dyDescent="0.35">
      <c r="A213" t="str" cm="1">
        <f t="array" ref="A213:C213">VLOOKUP(D213,Sheet1!$A$2:$E$221,{3,4,5},0)</f>
        <v>Sandeep Kumar</v>
      </c>
      <c r="B213" t="str">
        <v>FMF070610</v>
      </c>
      <c r="C213" t="str">
        <v>Abhishek Kumar Tiwari</v>
      </c>
      <c r="D213" s="94" t="s">
        <v>147</v>
      </c>
      <c r="E213" s="95">
        <v>702</v>
      </c>
      <c r="F213" s="95" t="s">
        <v>11425</v>
      </c>
      <c r="G213" s="95">
        <v>371927</v>
      </c>
      <c r="H213" s="95" t="s">
        <v>1552</v>
      </c>
      <c r="I213" s="95" t="s">
        <v>1553</v>
      </c>
      <c r="J213" s="95" t="s">
        <v>1568</v>
      </c>
      <c r="K213" s="95" t="s">
        <v>11426</v>
      </c>
      <c r="L213" s="95">
        <v>90000</v>
      </c>
      <c r="M213" s="95" t="s">
        <v>931</v>
      </c>
      <c r="N213" s="95" t="s">
        <v>932</v>
      </c>
      <c r="O213" s="95" t="s">
        <v>5217</v>
      </c>
      <c r="P213" s="95">
        <v>7949937220</v>
      </c>
      <c r="Q213" s="14" t="s">
        <v>13394</v>
      </c>
      <c r="T213" s="96">
        <v>46210</v>
      </c>
      <c r="U213" s="95" t="s">
        <v>1144</v>
      </c>
      <c r="V213" s="4">
        <v>46210.631481481483</v>
      </c>
      <c r="W213" s="96">
        <v>46210</v>
      </c>
      <c r="X213" s="95" t="s">
        <v>1144</v>
      </c>
      <c r="Y213" s="4">
        <v>46210.654780092591</v>
      </c>
      <c r="Z213" s="96">
        <v>46210</v>
      </c>
      <c r="AA213" s="95" t="s">
        <v>2384</v>
      </c>
      <c r="AB213" s="4">
        <v>46210.658877314818</v>
      </c>
      <c r="AC213" s="96">
        <v>46210</v>
      </c>
      <c r="AD213" s="95" t="s">
        <v>2385</v>
      </c>
      <c r="AE213" s="4">
        <v>46210.675393518519</v>
      </c>
      <c r="AF213" s="96"/>
      <c r="AG213" s="95" t="s">
        <v>11317</v>
      </c>
      <c r="AH213" s="4"/>
      <c r="AI213" s="96">
        <v>46210</v>
      </c>
      <c r="AJ213" s="95" t="s">
        <v>942</v>
      </c>
      <c r="AK213" s="4">
        <v>46210.719131944446</v>
      </c>
      <c r="AL213" s="96">
        <v>46210</v>
      </c>
      <c r="AM213" s="95" t="s">
        <v>942</v>
      </c>
      <c r="AN213" s="4">
        <v>46210.720243055555</v>
      </c>
      <c r="AO213" s="95" t="s">
        <v>11317</v>
      </c>
      <c r="AP213" s="95" t="s">
        <v>11317</v>
      </c>
      <c r="AQ213" s="95" t="s">
        <v>11317</v>
      </c>
      <c r="AR213" s="95" t="s">
        <v>11317</v>
      </c>
      <c r="AS213" s="95" t="s">
        <v>11317</v>
      </c>
      <c r="AT213" s="95" t="s">
        <v>11317</v>
      </c>
      <c r="AU213" s="96">
        <v>46210</v>
      </c>
      <c r="AV213" s="95" t="s">
        <v>942</v>
      </c>
      <c r="AW213" s="4">
        <v>46210.736805555556</v>
      </c>
      <c r="AX213" s="95" t="s">
        <v>11317</v>
      </c>
      <c r="AY213" s="95" t="s">
        <v>11317</v>
      </c>
      <c r="AZ213" s="95" t="s">
        <v>11317</v>
      </c>
      <c r="BA213" s="96">
        <v>46210</v>
      </c>
      <c r="BB213" s="95" t="s">
        <v>957</v>
      </c>
      <c r="BC213" s="4">
        <v>46210.742303240739</v>
      </c>
      <c r="BD213" s="96">
        <v>46210</v>
      </c>
      <c r="BE213" s="95" t="s">
        <v>6085</v>
      </c>
      <c r="BF213" s="4">
        <v>46210.800567129627</v>
      </c>
      <c r="BG213" s="95" t="s">
        <v>11317</v>
      </c>
      <c r="BH213" s="95" t="s">
        <v>11317</v>
      </c>
      <c r="BI213" s="95" t="s">
        <v>11317</v>
      </c>
      <c r="BJ213" s="68" t="s">
        <v>11317</v>
      </c>
      <c r="BK213" t="str">
        <f t="shared" si="3"/>
        <v>Jul</v>
      </c>
      <c r="BL213" t="str">
        <f>VLOOKUP(D213,Sheet1!$A$2:$B$221,2,0)</f>
        <v>East Zone</v>
      </c>
    </row>
    <row r="214" spans="1:64" x14ac:dyDescent="0.35">
      <c r="A214" t="str" cm="1">
        <f t="array" ref="A214:C214">VLOOKUP(D214,Sheet1!$A$2:$E$221,{3,4,5},0)</f>
        <v>Sandeep Kumar</v>
      </c>
      <c r="B214" t="str">
        <v>FMF070610</v>
      </c>
      <c r="C214" t="str">
        <v>Abhishek Kumar Tiwari</v>
      </c>
      <c r="D214" s="94" t="s">
        <v>147</v>
      </c>
      <c r="E214" s="95">
        <v>702</v>
      </c>
      <c r="F214" s="95" t="s">
        <v>3248</v>
      </c>
      <c r="G214" s="95">
        <v>382237</v>
      </c>
      <c r="H214" s="95" t="s">
        <v>3249</v>
      </c>
      <c r="I214" s="95" t="s">
        <v>3250</v>
      </c>
      <c r="J214" s="95" t="s">
        <v>1568</v>
      </c>
      <c r="K214" s="95" t="s">
        <v>3251</v>
      </c>
      <c r="L214" s="95">
        <v>60000</v>
      </c>
      <c r="M214" s="95" t="s">
        <v>3252</v>
      </c>
      <c r="N214" s="95" t="s">
        <v>3253</v>
      </c>
      <c r="O214" s="95" t="s">
        <v>3254</v>
      </c>
      <c r="P214" s="95">
        <v>7574609443</v>
      </c>
      <c r="Q214" s="14" t="s">
        <v>13394</v>
      </c>
      <c r="T214" s="96">
        <v>46206</v>
      </c>
      <c r="U214" s="95" t="s">
        <v>1144</v>
      </c>
      <c r="V214" s="4">
        <v>46206.660219907404</v>
      </c>
      <c r="W214" s="96">
        <v>46206</v>
      </c>
      <c r="X214" s="95" t="s">
        <v>1144</v>
      </c>
      <c r="Y214" s="4">
        <v>46206.66909722222</v>
      </c>
      <c r="Z214" s="96">
        <v>46206</v>
      </c>
      <c r="AA214" s="95" t="s">
        <v>2384</v>
      </c>
      <c r="AB214" s="4">
        <v>46206.686145833337</v>
      </c>
      <c r="AC214" s="96">
        <v>46206</v>
      </c>
      <c r="AD214" s="95" t="s">
        <v>2385</v>
      </c>
      <c r="AE214" s="4">
        <v>46206.696423611109</v>
      </c>
      <c r="AF214" s="96"/>
      <c r="AG214" s="95" t="s">
        <v>11317</v>
      </c>
      <c r="AH214" s="4"/>
      <c r="AI214" s="96">
        <v>46206</v>
      </c>
      <c r="AJ214" s="95" t="s">
        <v>955</v>
      </c>
      <c r="AK214" s="4">
        <v>46206.718009259261</v>
      </c>
      <c r="AL214" s="96">
        <v>46206</v>
      </c>
      <c r="AM214" s="95" t="s">
        <v>955</v>
      </c>
      <c r="AN214" s="4">
        <v>46206.72215277778</v>
      </c>
      <c r="AO214" s="95" t="s">
        <v>11317</v>
      </c>
      <c r="AP214" s="95" t="s">
        <v>11317</v>
      </c>
      <c r="AQ214" s="95" t="s">
        <v>11317</v>
      </c>
      <c r="AR214" s="95" t="s">
        <v>11317</v>
      </c>
      <c r="AS214" s="95" t="s">
        <v>11317</v>
      </c>
      <c r="AT214" s="95" t="s">
        <v>11317</v>
      </c>
      <c r="AU214" s="96">
        <v>46206</v>
      </c>
      <c r="AV214" s="95" t="s">
        <v>955</v>
      </c>
      <c r="AW214" s="4">
        <v>46206.726493055554</v>
      </c>
      <c r="AX214" s="95" t="s">
        <v>11317</v>
      </c>
      <c r="AY214" s="95" t="s">
        <v>11317</v>
      </c>
      <c r="AZ214" s="95" t="s">
        <v>11317</v>
      </c>
      <c r="BA214" s="96">
        <v>46206</v>
      </c>
      <c r="BB214" s="95" t="s">
        <v>938</v>
      </c>
      <c r="BC214" s="4">
        <v>46206.759525462963</v>
      </c>
      <c r="BD214" s="96"/>
      <c r="BE214" s="95" t="s">
        <v>11317</v>
      </c>
      <c r="BF214" s="4"/>
      <c r="BG214" s="95" t="s">
        <v>11317</v>
      </c>
      <c r="BH214" s="95" t="s">
        <v>11317</v>
      </c>
      <c r="BI214" s="95" t="s">
        <v>11317</v>
      </c>
      <c r="BJ214" s="68" t="s">
        <v>11317</v>
      </c>
      <c r="BK214" t="str">
        <f t="shared" si="3"/>
        <v>Jul</v>
      </c>
      <c r="BL214" t="str">
        <f>VLOOKUP(D214,Sheet1!$A$2:$B$221,2,0)</f>
        <v>East Zone</v>
      </c>
    </row>
    <row r="215" spans="1:64" x14ac:dyDescent="0.35">
      <c r="A215" t="str" cm="1">
        <f t="array" ref="A215:C215">VLOOKUP(D215,Sheet1!$A$2:$E$221,{3,4,5},0)</f>
        <v>Sandeep Kumar</v>
      </c>
      <c r="B215" t="str">
        <v>FMF070610</v>
      </c>
      <c r="C215" t="str">
        <v>Abhishek Kumar Tiwari</v>
      </c>
      <c r="D215" s="94" t="s">
        <v>147</v>
      </c>
      <c r="E215" s="95">
        <v>702</v>
      </c>
      <c r="F215" s="95" t="s">
        <v>1796</v>
      </c>
      <c r="G215" s="95">
        <v>384654</v>
      </c>
      <c r="H215" s="95" t="s">
        <v>1146</v>
      </c>
      <c r="I215" s="95" t="s">
        <v>1147</v>
      </c>
      <c r="J215" s="95" t="s">
        <v>1568</v>
      </c>
      <c r="K215" s="95" t="s">
        <v>1797</v>
      </c>
      <c r="L215" s="95">
        <v>77000</v>
      </c>
      <c r="M215" s="95" t="s">
        <v>939</v>
      </c>
      <c r="N215" s="95" t="s">
        <v>940</v>
      </c>
      <c r="O215" s="95" t="s">
        <v>1140</v>
      </c>
      <c r="P215" s="95">
        <v>9896176437</v>
      </c>
      <c r="Q215" s="14" t="s">
        <v>13394</v>
      </c>
      <c r="T215" s="96">
        <v>46204</v>
      </c>
      <c r="U215" s="95" t="s">
        <v>1144</v>
      </c>
      <c r="V215" s="4">
        <v>46204.421875</v>
      </c>
      <c r="W215" s="96">
        <v>46204</v>
      </c>
      <c r="X215" s="95" t="s">
        <v>1144</v>
      </c>
      <c r="Y215" s="4">
        <v>46204.432557870372</v>
      </c>
      <c r="Z215" s="96">
        <v>46204</v>
      </c>
      <c r="AA215" s="95" t="s">
        <v>2384</v>
      </c>
      <c r="AB215" s="4">
        <v>46204.439629629633</v>
      </c>
      <c r="AC215" s="96">
        <v>46204</v>
      </c>
      <c r="AD215" s="95" t="s">
        <v>2385</v>
      </c>
      <c r="AE215" s="4">
        <v>46204.455416666664</v>
      </c>
      <c r="AF215" s="96"/>
      <c r="AG215" s="95" t="s">
        <v>11317</v>
      </c>
      <c r="AH215" s="4"/>
      <c r="AI215" s="96">
        <v>46204</v>
      </c>
      <c r="AJ215" s="95" t="s">
        <v>955</v>
      </c>
      <c r="AK215" s="4">
        <v>46204.469409722224</v>
      </c>
      <c r="AL215" s="96">
        <v>46204</v>
      </c>
      <c r="AM215" s="95" t="s">
        <v>955</v>
      </c>
      <c r="AN215" s="4">
        <v>46204.470949074072</v>
      </c>
      <c r="AO215" s="95" t="s">
        <v>11317</v>
      </c>
      <c r="AP215" s="95" t="s">
        <v>11317</v>
      </c>
      <c r="AQ215" s="95" t="s">
        <v>11317</v>
      </c>
      <c r="AR215" s="95" t="s">
        <v>11317</v>
      </c>
      <c r="AS215" s="95" t="s">
        <v>11317</v>
      </c>
      <c r="AT215" s="95" t="s">
        <v>11317</v>
      </c>
      <c r="AU215" s="96">
        <v>46204</v>
      </c>
      <c r="AV215" s="95" t="s">
        <v>955</v>
      </c>
      <c r="AW215" s="4">
        <v>46204.475937499999</v>
      </c>
      <c r="AX215" s="95" t="s">
        <v>11317</v>
      </c>
      <c r="AY215" s="95" t="s">
        <v>11317</v>
      </c>
      <c r="AZ215" s="95" t="s">
        <v>11317</v>
      </c>
      <c r="BA215" s="96">
        <v>46204</v>
      </c>
      <c r="BB215" s="95" t="s">
        <v>957</v>
      </c>
      <c r="BC215" s="4">
        <v>46204.502256944441</v>
      </c>
      <c r="BD215" s="96">
        <v>46205</v>
      </c>
      <c r="BE215" s="95" t="s">
        <v>1145</v>
      </c>
      <c r="BF215" s="4">
        <v>46205.517465277779</v>
      </c>
      <c r="BG215" s="95" t="s">
        <v>11317</v>
      </c>
      <c r="BH215" s="95" t="s">
        <v>11317</v>
      </c>
      <c r="BI215" s="95" t="s">
        <v>11317</v>
      </c>
      <c r="BJ215" s="68" t="s">
        <v>11317</v>
      </c>
      <c r="BK215" t="str">
        <f t="shared" si="3"/>
        <v>Jul</v>
      </c>
      <c r="BL215" t="str">
        <f>VLOOKUP(D215,Sheet1!$A$2:$B$221,2,0)</f>
        <v>East Zone</v>
      </c>
    </row>
    <row r="216" spans="1:64" x14ac:dyDescent="0.35">
      <c r="A216" t="str" cm="1">
        <f t="array" ref="A216:C216">VLOOKUP(D216,Sheet1!$A$2:$E$221,{3,4,5},0)</f>
        <v>Sandeep Kumar</v>
      </c>
      <c r="B216" t="str">
        <v>FMF070610</v>
      </c>
      <c r="C216" t="str">
        <v>Abhishek Kumar Tiwari</v>
      </c>
      <c r="D216" s="94" t="s">
        <v>147</v>
      </c>
      <c r="E216" s="95">
        <v>702</v>
      </c>
      <c r="F216" s="95" t="s">
        <v>1798</v>
      </c>
      <c r="G216" s="95">
        <v>394401</v>
      </c>
      <c r="H216" s="95" t="s">
        <v>1552</v>
      </c>
      <c r="I216" s="95" t="s">
        <v>1553</v>
      </c>
      <c r="J216" s="95" t="s">
        <v>1568</v>
      </c>
      <c r="K216" s="95" t="s">
        <v>1799</v>
      </c>
      <c r="L216" s="95">
        <v>65000</v>
      </c>
      <c r="M216" s="95" t="s">
        <v>1800</v>
      </c>
      <c r="N216" s="95" t="s">
        <v>1801</v>
      </c>
      <c r="O216" s="95" t="s">
        <v>1802</v>
      </c>
      <c r="P216" s="95">
        <v>7503121921</v>
      </c>
      <c r="Q216" s="14" t="s">
        <v>13394</v>
      </c>
      <c r="T216" s="96">
        <v>46193</v>
      </c>
      <c r="U216" s="95" t="s">
        <v>1144</v>
      </c>
      <c r="V216" s="4">
        <v>46193.453414351854</v>
      </c>
      <c r="W216" s="96">
        <v>46193</v>
      </c>
      <c r="X216" s="95" t="s">
        <v>1144</v>
      </c>
      <c r="Y216" s="4">
        <v>46193.465104166666</v>
      </c>
      <c r="Z216" s="96">
        <v>46193</v>
      </c>
      <c r="AA216" s="95" t="s">
        <v>2391</v>
      </c>
      <c r="AB216" s="4">
        <v>46193.473113425927</v>
      </c>
      <c r="AC216" s="96">
        <v>46193</v>
      </c>
      <c r="AD216" s="95" t="s">
        <v>2385</v>
      </c>
      <c r="AE216" s="4">
        <v>46193.484432870369</v>
      </c>
      <c r="AF216" s="96"/>
      <c r="AG216" s="95" t="s">
        <v>11317</v>
      </c>
      <c r="AH216" s="4"/>
      <c r="AI216" s="96">
        <v>46193</v>
      </c>
      <c r="AJ216" s="95" t="s">
        <v>972</v>
      </c>
      <c r="AK216" s="4">
        <v>46193.498842592591</v>
      </c>
      <c r="AL216" s="96">
        <v>46193</v>
      </c>
      <c r="AM216" s="95" t="s">
        <v>972</v>
      </c>
      <c r="AN216" s="4">
        <v>46193.499236111114</v>
      </c>
      <c r="AO216" s="95" t="s">
        <v>11317</v>
      </c>
      <c r="AP216" s="95" t="s">
        <v>11317</v>
      </c>
      <c r="AQ216" s="95" t="s">
        <v>11317</v>
      </c>
      <c r="AR216" s="95" t="s">
        <v>11317</v>
      </c>
      <c r="AS216" s="95" t="s">
        <v>11317</v>
      </c>
      <c r="AT216" s="95" t="s">
        <v>11317</v>
      </c>
      <c r="AU216" s="96">
        <v>46193</v>
      </c>
      <c r="AV216" s="95" t="s">
        <v>972</v>
      </c>
      <c r="AW216" s="4">
        <v>46193.50377314815</v>
      </c>
      <c r="AX216" s="95" t="s">
        <v>11317</v>
      </c>
      <c r="AY216" s="95" t="s">
        <v>11317</v>
      </c>
      <c r="AZ216" s="95" t="s">
        <v>11317</v>
      </c>
      <c r="BA216" s="96">
        <v>46193</v>
      </c>
      <c r="BB216" s="95" t="s">
        <v>957</v>
      </c>
      <c r="BC216" s="4">
        <v>46193.564351851855</v>
      </c>
      <c r="BD216" s="96"/>
      <c r="BE216" s="95" t="s">
        <v>11317</v>
      </c>
      <c r="BF216" s="4"/>
      <c r="BG216" s="95" t="s">
        <v>11317</v>
      </c>
      <c r="BH216" s="95" t="s">
        <v>11317</v>
      </c>
      <c r="BI216" s="95" t="s">
        <v>11317</v>
      </c>
      <c r="BJ216" s="68" t="s">
        <v>11317</v>
      </c>
      <c r="BK216" t="str">
        <f t="shared" si="3"/>
        <v>Jun</v>
      </c>
      <c r="BL216" t="str">
        <f>VLOOKUP(D216,Sheet1!$A$2:$B$221,2,0)</f>
        <v>East Zone</v>
      </c>
    </row>
    <row r="217" spans="1:64" x14ac:dyDescent="0.35">
      <c r="A217" t="str" cm="1">
        <f t="array" ref="A217:C217">VLOOKUP(D217,Sheet1!$A$2:$E$221,{3,4,5},0)</f>
        <v>Sandeep Kumar</v>
      </c>
      <c r="B217" t="str">
        <v>FMF070610</v>
      </c>
      <c r="C217" t="str">
        <v>Abhishek Kumar Tiwari</v>
      </c>
      <c r="D217" s="94" t="s">
        <v>147</v>
      </c>
      <c r="E217" s="95">
        <v>702</v>
      </c>
      <c r="F217" s="95" t="s">
        <v>1803</v>
      </c>
      <c r="G217" s="95">
        <v>411997</v>
      </c>
      <c r="H217" s="95" t="s">
        <v>1146</v>
      </c>
      <c r="I217" s="95" t="s">
        <v>1147</v>
      </c>
      <c r="J217" s="95" t="s">
        <v>1568</v>
      </c>
      <c r="K217" s="95" t="s">
        <v>1804</v>
      </c>
      <c r="L217" s="95">
        <v>85000</v>
      </c>
      <c r="M217" s="95" t="s">
        <v>988</v>
      </c>
      <c r="N217" s="95" t="s">
        <v>989</v>
      </c>
      <c r="O217" s="95" t="s">
        <v>1805</v>
      </c>
      <c r="P217" s="95">
        <v>4959975641</v>
      </c>
      <c r="Q217" s="14" t="s">
        <v>13394</v>
      </c>
      <c r="T217" s="96">
        <v>46199</v>
      </c>
      <c r="U217" s="95" t="s">
        <v>1144</v>
      </c>
      <c r="V217" s="4">
        <v>46199.459305555552</v>
      </c>
      <c r="W217" s="96">
        <v>46199</v>
      </c>
      <c r="X217" s="95" t="s">
        <v>1144</v>
      </c>
      <c r="Y217" s="4">
        <v>46199.473460648151</v>
      </c>
      <c r="Z217" s="96">
        <v>46199</v>
      </c>
      <c r="AA217" s="95" t="s">
        <v>933</v>
      </c>
      <c r="AB217" s="4">
        <v>46199.483090277776</v>
      </c>
      <c r="AC217" s="96">
        <v>46199</v>
      </c>
      <c r="AD217" s="95" t="s">
        <v>2385</v>
      </c>
      <c r="AE217" s="4">
        <v>46199.494062500002</v>
      </c>
      <c r="AF217" s="96"/>
      <c r="AG217" s="95" t="s">
        <v>11317</v>
      </c>
      <c r="AH217" s="4"/>
      <c r="AI217" s="96">
        <v>46199</v>
      </c>
      <c r="AJ217" s="95" t="s">
        <v>972</v>
      </c>
      <c r="AK217" s="4">
        <v>46199.498935185184</v>
      </c>
      <c r="AL217" s="96">
        <v>46199</v>
      </c>
      <c r="AM217" s="95" t="s">
        <v>972</v>
      </c>
      <c r="AN217" s="4">
        <v>46199.499224537038</v>
      </c>
      <c r="AO217" s="95" t="s">
        <v>11317</v>
      </c>
      <c r="AP217" s="95" t="s">
        <v>11317</v>
      </c>
      <c r="AQ217" s="95" t="s">
        <v>11317</v>
      </c>
      <c r="AR217" s="95" t="s">
        <v>11317</v>
      </c>
      <c r="AS217" s="95" t="s">
        <v>11317</v>
      </c>
      <c r="AT217" s="95" t="s">
        <v>11317</v>
      </c>
      <c r="AU217" s="96">
        <v>46199</v>
      </c>
      <c r="AV217" s="95" t="s">
        <v>972</v>
      </c>
      <c r="AW217" s="4">
        <v>46199.505648148152</v>
      </c>
      <c r="AX217" s="95" t="s">
        <v>11317</v>
      </c>
      <c r="AY217" s="95" t="s">
        <v>11317</v>
      </c>
      <c r="AZ217" s="95" t="s">
        <v>11317</v>
      </c>
      <c r="BA217" s="96">
        <v>46199</v>
      </c>
      <c r="BB217" s="95" t="s">
        <v>995</v>
      </c>
      <c r="BC217" s="4">
        <v>46199.512384259258</v>
      </c>
      <c r="BD217" s="96"/>
      <c r="BE217" s="95" t="s">
        <v>11317</v>
      </c>
      <c r="BF217" s="4"/>
      <c r="BG217" s="95" t="s">
        <v>11317</v>
      </c>
      <c r="BH217" s="95" t="s">
        <v>11317</v>
      </c>
      <c r="BI217" s="95" t="s">
        <v>11317</v>
      </c>
      <c r="BJ217" s="68" t="s">
        <v>11317</v>
      </c>
      <c r="BK217" t="str">
        <f t="shared" si="3"/>
        <v>Jun</v>
      </c>
      <c r="BL217" t="str">
        <f>VLOOKUP(D217,Sheet1!$A$2:$B$221,2,0)</f>
        <v>East Zone</v>
      </c>
    </row>
    <row r="218" spans="1:64" x14ac:dyDescent="0.35">
      <c r="A218" t="str" cm="1">
        <f t="array" ref="A218:C218">VLOOKUP(D218,Sheet1!$A$2:$E$221,{3,4,5},0)</f>
        <v>Sandeep Kumar</v>
      </c>
      <c r="B218" t="str">
        <v>FMF070610</v>
      </c>
      <c r="C218" t="str">
        <v>Abhishek Kumar Tiwari</v>
      </c>
      <c r="D218" s="94" t="s">
        <v>147</v>
      </c>
      <c r="E218" s="95">
        <v>702</v>
      </c>
      <c r="F218" s="95" t="s">
        <v>9527</v>
      </c>
      <c r="G218" s="95">
        <v>439238</v>
      </c>
      <c r="H218" s="95" t="s">
        <v>6059</v>
      </c>
      <c r="I218" s="95" t="s">
        <v>6060</v>
      </c>
      <c r="J218" s="95" t="s">
        <v>1568</v>
      </c>
      <c r="K218" s="95" t="s">
        <v>9528</v>
      </c>
      <c r="L218" s="95">
        <v>60000</v>
      </c>
      <c r="M218" s="95" t="s">
        <v>9434</v>
      </c>
      <c r="N218" s="95" t="s">
        <v>9435</v>
      </c>
      <c r="O218" s="95" t="s">
        <v>9529</v>
      </c>
      <c r="P218" s="95">
        <v>7537907243</v>
      </c>
      <c r="Q218" s="14" t="s">
        <v>13394</v>
      </c>
      <c r="T218" s="96">
        <v>46209</v>
      </c>
      <c r="U218" s="95" t="s">
        <v>1144</v>
      </c>
      <c r="V218" s="4">
        <v>46209.508391203701</v>
      </c>
      <c r="W218" s="96">
        <v>46209</v>
      </c>
      <c r="X218" s="95" t="s">
        <v>1144</v>
      </c>
      <c r="Y218" s="4">
        <v>46209.530578703707</v>
      </c>
      <c r="Z218" s="96">
        <v>46209</v>
      </c>
      <c r="AA218" s="95" t="s">
        <v>2384</v>
      </c>
      <c r="AB218" s="4">
        <v>46209.543043981481</v>
      </c>
      <c r="AC218" s="96">
        <v>46209</v>
      </c>
      <c r="AD218" s="95" t="s">
        <v>2385</v>
      </c>
      <c r="AE218" s="4">
        <v>46209.553159722222</v>
      </c>
      <c r="AF218" s="96"/>
      <c r="AG218" s="95" t="s">
        <v>11317</v>
      </c>
      <c r="AH218" s="4"/>
      <c r="AI218" s="96">
        <v>46209</v>
      </c>
      <c r="AJ218" s="95" t="s">
        <v>972</v>
      </c>
      <c r="AK218" s="4">
        <v>46209.571504629632</v>
      </c>
      <c r="AL218" s="96">
        <v>46209</v>
      </c>
      <c r="AM218" s="95" t="s">
        <v>972</v>
      </c>
      <c r="AN218" s="4">
        <v>46209.571620370371</v>
      </c>
      <c r="AO218" s="95" t="s">
        <v>11317</v>
      </c>
      <c r="AP218" s="95" t="s">
        <v>11317</v>
      </c>
      <c r="AQ218" s="95" t="s">
        <v>11317</v>
      </c>
      <c r="AR218" s="95" t="s">
        <v>11317</v>
      </c>
      <c r="AS218" s="95" t="s">
        <v>11317</v>
      </c>
      <c r="AT218" s="95" t="s">
        <v>11317</v>
      </c>
      <c r="AU218" s="96">
        <v>46209</v>
      </c>
      <c r="AV218" s="95" t="s">
        <v>972</v>
      </c>
      <c r="AW218" s="4">
        <v>46209.57675925926</v>
      </c>
      <c r="AX218" s="95" t="s">
        <v>11317</v>
      </c>
      <c r="AY218" s="95" t="s">
        <v>11317</v>
      </c>
      <c r="AZ218" s="95" t="s">
        <v>11317</v>
      </c>
      <c r="BA218" s="96">
        <v>46209</v>
      </c>
      <c r="BB218" s="95" t="s">
        <v>938</v>
      </c>
      <c r="BC218" s="4">
        <v>46209.639780092592</v>
      </c>
      <c r="BD218" s="96">
        <v>46209</v>
      </c>
      <c r="BE218" s="95" t="s">
        <v>6085</v>
      </c>
      <c r="BF218" s="4">
        <v>46209.773043981484</v>
      </c>
      <c r="BG218" s="95" t="s">
        <v>11317</v>
      </c>
      <c r="BH218" s="95" t="s">
        <v>11317</v>
      </c>
      <c r="BI218" s="95" t="s">
        <v>11317</v>
      </c>
      <c r="BJ218" s="68" t="s">
        <v>11317</v>
      </c>
      <c r="BK218" t="str">
        <f t="shared" si="3"/>
        <v>Jul</v>
      </c>
      <c r="BL218" t="str">
        <f>VLOOKUP(D218,Sheet1!$A$2:$B$221,2,0)</f>
        <v>East Zone</v>
      </c>
    </row>
    <row r="219" spans="1:64" x14ac:dyDescent="0.35">
      <c r="A219" t="str" cm="1">
        <f t="array" ref="A219:C219">VLOOKUP(D219,Sheet1!$A$2:$E$221,{3,4,5},0)</f>
        <v>Shailendra Kumar Chand</v>
      </c>
      <c r="B219" t="str">
        <v>FMF065437</v>
      </c>
      <c r="C219" t="str">
        <v>Raja Kumar</v>
      </c>
      <c r="D219" s="94" t="s">
        <v>150</v>
      </c>
      <c r="E219" s="95">
        <v>764</v>
      </c>
      <c r="F219" s="95" t="s">
        <v>11427</v>
      </c>
      <c r="G219" s="95">
        <v>399704</v>
      </c>
      <c r="H219" s="95" t="s">
        <v>4387</v>
      </c>
      <c r="I219" s="95" t="s">
        <v>4388</v>
      </c>
      <c r="J219" s="95" t="s">
        <v>1568</v>
      </c>
      <c r="K219" s="95" t="s">
        <v>11428</v>
      </c>
      <c r="L219" s="95">
        <v>65000</v>
      </c>
      <c r="M219" s="95" t="s">
        <v>1358</v>
      </c>
      <c r="N219" s="95" t="s">
        <v>1359</v>
      </c>
      <c r="O219" s="95" t="s">
        <v>11429</v>
      </c>
      <c r="P219" s="95">
        <v>9283471029</v>
      </c>
      <c r="Q219" s="14" t="s">
        <v>683</v>
      </c>
      <c r="R219" t="s">
        <v>13207</v>
      </c>
      <c r="S219" s="1">
        <v>46210</v>
      </c>
      <c r="T219" s="96">
        <v>46210</v>
      </c>
      <c r="U219" s="95" t="s">
        <v>6098</v>
      </c>
      <c r="V219" s="4">
        <v>46210.537037037036</v>
      </c>
      <c r="W219" s="96">
        <v>46210</v>
      </c>
      <c r="X219" s="95" t="s">
        <v>6098</v>
      </c>
      <c r="Y219" s="4">
        <v>46210.572546296295</v>
      </c>
      <c r="Z219" s="96">
        <v>46210</v>
      </c>
      <c r="AA219" s="95" t="s">
        <v>2384</v>
      </c>
      <c r="AB219" s="4">
        <v>46210.590682870374</v>
      </c>
      <c r="AC219" s="96">
        <v>46210</v>
      </c>
      <c r="AD219" s="95" t="s">
        <v>2385</v>
      </c>
      <c r="AE219" s="4">
        <v>46210.604201388887</v>
      </c>
      <c r="AF219" s="96">
        <v>46210</v>
      </c>
      <c r="AG219" s="95" t="s">
        <v>942</v>
      </c>
      <c r="AH219" s="4">
        <v>46210.646377314813</v>
      </c>
      <c r="AI219" s="96"/>
      <c r="AJ219" s="95" t="s">
        <v>11317</v>
      </c>
      <c r="AK219" s="4"/>
      <c r="AL219" s="96"/>
      <c r="AM219" s="95" t="s">
        <v>11317</v>
      </c>
      <c r="AN219" s="4"/>
      <c r="AO219" s="95" t="s">
        <v>11317</v>
      </c>
      <c r="AP219" s="95" t="s">
        <v>11317</v>
      </c>
      <c r="AQ219" s="95" t="s">
        <v>11317</v>
      </c>
      <c r="AR219" s="95" t="s">
        <v>11317</v>
      </c>
      <c r="AS219" s="95" t="s">
        <v>11317</v>
      </c>
      <c r="AT219" s="95" t="s">
        <v>11317</v>
      </c>
      <c r="AU219" s="96"/>
      <c r="AV219" s="95" t="s">
        <v>11317</v>
      </c>
      <c r="AW219" s="4"/>
      <c r="AX219" s="95" t="s">
        <v>11317</v>
      </c>
      <c r="AY219" s="95" t="s">
        <v>11317</v>
      </c>
      <c r="AZ219" s="95" t="s">
        <v>11317</v>
      </c>
      <c r="BA219" s="96"/>
      <c r="BB219" s="95" t="s">
        <v>11317</v>
      </c>
      <c r="BC219" s="4"/>
      <c r="BD219" s="96"/>
      <c r="BE219" s="95" t="s">
        <v>11317</v>
      </c>
      <c r="BF219" s="4"/>
      <c r="BG219" s="95" t="s">
        <v>11317</v>
      </c>
      <c r="BH219" s="95" t="s">
        <v>11317</v>
      </c>
      <c r="BI219" s="95" t="s">
        <v>11317</v>
      </c>
      <c r="BJ219" s="68" t="s">
        <v>11317</v>
      </c>
      <c r="BK219" t="str">
        <f t="shared" si="3"/>
        <v>Jul</v>
      </c>
      <c r="BL219" t="str">
        <f>VLOOKUP(D219,Sheet1!$A$2:$B$221,2,0)</f>
        <v>East Zone</v>
      </c>
    </row>
    <row r="220" spans="1:64" x14ac:dyDescent="0.35">
      <c r="A220" t="str" cm="1">
        <f t="array" ref="A220:C220">VLOOKUP(D220,Sheet1!$A$2:$E$221,{3,4,5},0)</f>
        <v>Shailendra Kumar Chand</v>
      </c>
      <c r="B220" t="str">
        <v>FMF065437</v>
      </c>
      <c r="C220" t="str">
        <v>Raja Kumar</v>
      </c>
      <c r="D220" s="94" t="s">
        <v>150</v>
      </c>
      <c r="E220" s="95">
        <v>764</v>
      </c>
      <c r="F220" s="95" t="s">
        <v>9530</v>
      </c>
      <c r="G220" s="95">
        <v>410944</v>
      </c>
      <c r="H220" s="95" t="s">
        <v>4387</v>
      </c>
      <c r="I220" s="95" t="s">
        <v>4388</v>
      </c>
      <c r="J220" s="95" t="s">
        <v>1568</v>
      </c>
      <c r="K220" s="95" t="s">
        <v>9531</v>
      </c>
      <c r="L220" s="95">
        <v>80000</v>
      </c>
      <c r="M220" s="95" t="s">
        <v>9532</v>
      </c>
      <c r="N220" s="95" t="s">
        <v>9533</v>
      </c>
      <c r="O220" s="95" t="s">
        <v>9534</v>
      </c>
      <c r="P220" s="95">
        <v>4675134964</v>
      </c>
      <c r="Q220" s="14" t="s">
        <v>13394</v>
      </c>
      <c r="T220" s="96">
        <v>46209</v>
      </c>
      <c r="U220" s="95" t="s">
        <v>6098</v>
      </c>
      <c r="V220" s="4">
        <v>46209.572210648148</v>
      </c>
      <c r="W220" s="96">
        <v>46209</v>
      </c>
      <c r="X220" s="95" t="s">
        <v>6098</v>
      </c>
      <c r="Y220" s="4">
        <v>46209.726435185185</v>
      </c>
      <c r="Z220" s="96">
        <v>46209</v>
      </c>
      <c r="AA220" s="95" t="s">
        <v>2384</v>
      </c>
      <c r="AB220" s="4">
        <v>46209.733020833337</v>
      </c>
      <c r="AC220" s="96">
        <v>46209</v>
      </c>
      <c r="AD220" s="95" t="s">
        <v>2385</v>
      </c>
      <c r="AE220" s="4">
        <v>46209.743993055556</v>
      </c>
      <c r="AF220" s="96"/>
      <c r="AG220" s="95" t="s">
        <v>11317</v>
      </c>
      <c r="AH220" s="4"/>
      <c r="AI220" s="96">
        <v>46209</v>
      </c>
      <c r="AJ220" s="95" t="s">
        <v>972</v>
      </c>
      <c r="AK220" s="4">
        <v>46209.768761574072</v>
      </c>
      <c r="AL220" s="96">
        <v>46209</v>
      </c>
      <c r="AM220" s="95" t="s">
        <v>972</v>
      </c>
      <c r="AN220" s="4">
        <v>46209.768958333334</v>
      </c>
      <c r="AO220" s="95" t="s">
        <v>11317</v>
      </c>
      <c r="AP220" s="95" t="s">
        <v>11317</v>
      </c>
      <c r="AQ220" s="95" t="s">
        <v>11317</v>
      </c>
      <c r="AR220" s="95" t="s">
        <v>11317</v>
      </c>
      <c r="AS220" s="95" t="s">
        <v>11317</v>
      </c>
      <c r="AT220" s="95" t="s">
        <v>11317</v>
      </c>
      <c r="AU220" s="96">
        <v>46209</v>
      </c>
      <c r="AV220" s="95" t="s">
        <v>972</v>
      </c>
      <c r="AW220" s="4">
        <v>46209.77175925926</v>
      </c>
      <c r="AX220" s="95" t="s">
        <v>11317</v>
      </c>
      <c r="AY220" s="95" t="s">
        <v>11317</v>
      </c>
      <c r="AZ220" s="95" t="s">
        <v>11317</v>
      </c>
      <c r="BA220" s="96">
        <v>46209</v>
      </c>
      <c r="BB220" s="95" t="s">
        <v>944</v>
      </c>
      <c r="BC220" s="4">
        <v>46209.780289351853</v>
      </c>
      <c r="BD220" s="96">
        <v>46210</v>
      </c>
      <c r="BE220" s="95" t="s">
        <v>6089</v>
      </c>
      <c r="BF220" s="4">
        <v>46210.415069444447</v>
      </c>
      <c r="BG220" s="95" t="s">
        <v>11317</v>
      </c>
      <c r="BH220" s="95" t="s">
        <v>11317</v>
      </c>
      <c r="BI220" s="95" t="s">
        <v>11317</v>
      </c>
      <c r="BJ220" s="68" t="s">
        <v>11317</v>
      </c>
      <c r="BK220" t="str">
        <f t="shared" si="3"/>
        <v>Jul</v>
      </c>
      <c r="BL220" t="str">
        <f>VLOOKUP(D220,Sheet1!$A$2:$B$221,2,0)</f>
        <v>East Zone</v>
      </c>
    </row>
    <row r="221" spans="1:64" x14ac:dyDescent="0.35">
      <c r="A221" t="str" cm="1">
        <f t="array" ref="A221:C221">VLOOKUP(D221,Sheet1!$A$2:$E$221,{3,4,5},0)</f>
        <v>Abhishek Awasthi</v>
      </c>
      <c r="B221" t="str">
        <v>FMF037821</v>
      </c>
      <c r="C221" t="str">
        <v>Sheelendra Pratap Singh</v>
      </c>
      <c r="D221" s="94" t="s">
        <v>910</v>
      </c>
      <c r="E221" s="95">
        <v>796</v>
      </c>
      <c r="F221" s="95" t="s">
        <v>11430</v>
      </c>
      <c r="G221" s="95">
        <v>661165</v>
      </c>
      <c r="H221" s="95" t="s">
        <v>6145</v>
      </c>
      <c r="I221" s="95" t="s">
        <v>6146</v>
      </c>
      <c r="J221" s="95" t="s">
        <v>1568</v>
      </c>
      <c r="K221" s="95" t="s">
        <v>11431</v>
      </c>
      <c r="L221" s="95">
        <v>60000</v>
      </c>
      <c r="M221" s="95" t="s">
        <v>982</v>
      </c>
      <c r="N221" s="95" t="s">
        <v>983</v>
      </c>
      <c r="O221" s="95" t="s">
        <v>11432</v>
      </c>
      <c r="P221" s="95">
        <v>4868132840</v>
      </c>
      <c r="Q221" s="14" t="s">
        <v>13394</v>
      </c>
      <c r="T221" s="96">
        <v>46210</v>
      </c>
      <c r="U221" s="95" t="s">
        <v>2410</v>
      </c>
      <c r="V221" s="4">
        <v>46210.493043981478</v>
      </c>
      <c r="W221" s="96">
        <v>46210</v>
      </c>
      <c r="X221" s="95" t="s">
        <v>2410</v>
      </c>
      <c r="Y221" s="4">
        <v>46210.662175925929</v>
      </c>
      <c r="Z221" s="96">
        <v>46210</v>
      </c>
      <c r="AA221" s="95" t="s">
        <v>2384</v>
      </c>
      <c r="AB221" s="4">
        <v>46210.670891203707</v>
      </c>
      <c r="AC221" s="96">
        <v>46210</v>
      </c>
      <c r="AD221" s="95" t="s">
        <v>2385</v>
      </c>
      <c r="AE221" s="4">
        <v>46210.682500000003</v>
      </c>
      <c r="AF221" s="96"/>
      <c r="AG221" s="95" t="s">
        <v>11317</v>
      </c>
      <c r="AH221" s="4"/>
      <c r="AI221" s="96">
        <v>46210</v>
      </c>
      <c r="AJ221" s="95" t="s">
        <v>996</v>
      </c>
      <c r="AK221" s="4">
        <v>46210.697476851848</v>
      </c>
      <c r="AL221" s="96">
        <v>46210</v>
      </c>
      <c r="AM221" s="95" t="s">
        <v>996</v>
      </c>
      <c r="AN221" s="4">
        <v>46210.698287037034</v>
      </c>
      <c r="AO221" s="95" t="s">
        <v>11317</v>
      </c>
      <c r="AP221" s="95" t="s">
        <v>11317</v>
      </c>
      <c r="AQ221" s="95" t="s">
        <v>11317</v>
      </c>
      <c r="AR221" s="95" t="s">
        <v>11317</v>
      </c>
      <c r="AS221" s="95" t="s">
        <v>11317</v>
      </c>
      <c r="AT221" s="95" t="s">
        <v>11317</v>
      </c>
      <c r="AU221" s="96">
        <v>46210</v>
      </c>
      <c r="AV221" s="95" t="s">
        <v>996</v>
      </c>
      <c r="AW221" s="4">
        <v>46210.70449074074</v>
      </c>
      <c r="AX221" s="95" t="s">
        <v>11317</v>
      </c>
      <c r="AY221" s="95" t="s">
        <v>11317</v>
      </c>
      <c r="AZ221" s="95" t="s">
        <v>11317</v>
      </c>
      <c r="BA221" s="96">
        <v>46210</v>
      </c>
      <c r="BB221" s="95" t="s">
        <v>995</v>
      </c>
      <c r="BC221" s="4">
        <v>46210.707442129627</v>
      </c>
      <c r="BD221" s="96"/>
      <c r="BE221" s="95" t="s">
        <v>11317</v>
      </c>
      <c r="BF221" s="4"/>
      <c r="BG221" s="95" t="s">
        <v>11317</v>
      </c>
      <c r="BH221" s="95" t="s">
        <v>11317</v>
      </c>
      <c r="BI221" s="95" t="s">
        <v>11317</v>
      </c>
      <c r="BJ221" s="68" t="s">
        <v>11317</v>
      </c>
      <c r="BK221" t="str">
        <f t="shared" ref="BK221:BK232" si="4">TEXT(Z221,"mmm")</f>
        <v>Jul</v>
      </c>
      <c r="BL221" t="str">
        <f>VLOOKUP(D221,Sheet1!$A$2:$B$221,2,0)</f>
        <v>East Zone</v>
      </c>
    </row>
    <row r="222" spans="1:64" x14ac:dyDescent="0.35">
      <c r="A222" t="str" cm="1">
        <f t="array" ref="A222:C222">VLOOKUP(D222,Sheet1!$A$2:$E$221,{3,4,5},0)</f>
        <v>Pradeep Kumar Tiwari</v>
      </c>
      <c r="B222" t="str">
        <v>FMF066556</v>
      </c>
      <c r="C222" t="str">
        <v>Prince Singh</v>
      </c>
      <c r="D222" s="94" t="s">
        <v>254</v>
      </c>
      <c r="E222" s="95">
        <v>836</v>
      </c>
      <c r="F222" s="95" t="s">
        <v>9535</v>
      </c>
      <c r="G222" s="95">
        <v>439696</v>
      </c>
      <c r="H222" s="95" t="s">
        <v>4231</v>
      </c>
      <c r="I222" s="95" t="s">
        <v>4232</v>
      </c>
      <c r="J222" s="95" t="s">
        <v>1568</v>
      </c>
      <c r="K222" s="95" t="s">
        <v>9536</v>
      </c>
      <c r="L222" s="95">
        <v>75000</v>
      </c>
      <c r="M222" s="95" t="s">
        <v>974</v>
      </c>
      <c r="N222" s="95" t="s">
        <v>975</v>
      </c>
      <c r="O222" s="95" t="s">
        <v>9537</v>
      </c>
      <c r="P222" s="95">
        <v>2865538701</v>
      </c>
      <c r="Q222" s="14" t="s">
        <v>13394</v>
      </c>
      <c r="T222" s="96">
        <v>46209</v>
      </c>
      <c r="U222" s="95" t="s">
        <v>2945</v>
      </c>
      <c r="V222" s="4">
        <v>46209.515381944446</v>
      </c>
      <c r="W222" s="96">
        <v>46209</v>
      </c>
      <c r="X222" s="95" t="s">
        <v>2945</v>
      </c>
      <c r="Y222" s="4">
        <v>46209.661168981482</v>
      </c>
      <c r="Z222" s="96">
        <v>46209</v>
      </c>
      <c r="AA222" s="95" t="s">
        <v>2384</v>
      </c>
      <c r="AB222" s="4">
        <v>46209.66746527778</v>
      </c>
      <c r="AC222" s="96">
        <v>46209</v>
      </c>
      <c r="AD222" s="95" t="s">
        <v>2385</v>
      </c>
      <c r="AE222" s="4">
        <v>46209.683159722219</v>
      </c>
      <c r="AF222" s="96"/>
      <c r="AG222" s="95" t="s">
        <v>11317</v>
      </c>
      <c r="AH222" s="4"/>
      <c r="AI222" s="96">
        <v>46209</v>
      </c>
      <c r="AJ222" s="95" t="s">
        <v>1043</v>
      </c>
      <c r="AK222" s="4">
        <v>46209.743090277778</v>
      </c>
      <c r="AL222" s="96">
        <v>46209</v>
      </c>
      <c r="AM222" s="95" t="s">
        <v>1043</v>
      </c>
      <c r="AN222" s="4">
        <v>46209.743194444447</v>
      </c>
      <c r="AO222" s="95" t="s">
        <v>11317</v>
      </c>
      <c r="AP222" s="95" t="s">
        <v>11317</v>
      </c>
      <c r="AQ222" s="95" t="s">
        <v>11317</v>
      </c>
      <c r="AR222" s="95" t="s">
        <v>11317</v>
      </c>
      <c r="AS222" s="95" t="s">
        <v>11317</v>
      </c>
      <c r="AT222" s="95" t="s">
        <v>11317</v>
      </c>
      <c r="AU222" s="96">
        <v>46209</v>
      </c>
      <c r="AV222" s="95" t="s">
        <v>1043</v>
      </c>
      <c r="AW222" s="4">
        <v>46209.75209490741</v>
      </c>
      <c r="AX222" s="95" t="s">
        <v>11317</v>
      </c>
      <c r="AY222" s="95" t="s">
        <v>11317</v>
      </c>
      <c r="AZ222" s="95" t="s">
        <v>11317</v>
      </c>
      <c r="BA222" s="96">
        <v>46210</v>
      </c>
      <c r="BB222" s="95" t="s">
        <v>1008</v>
      </c>
      <c r="BC222" s="4">
        <v>46210.589479166665</v>
      </c>
      <c r="BD222" s="96">
        <v>46210</v>
      </c>
      <c r="BE222" s="95" t="s">
        <v>3010</v>
      </c>
      <c r="BF222" s="4">
        <v>46210.601215277777</v>
      </c>
      <c r="BG222" s="95" t="s">
        <v>11317</v>
      </c>
      <c r="BH222" s="95" t="s">
        <v>11317</v>
      </c>
      <c r="BI222" s="95" t="s">
        <v>11317</v>
      </c>
      <c r="BJ222" s="68" t="s">
        <v>11317</v>
      </c>
      <c r="BK222" t="str">
        <f t="shared" si="4"/>
        <v>Jul</v>
      </c>
      <c r="BL222" t="str">
        <f>VLOOKUP(D222,Sheet1!$A$2:$B$221,2,0)</f>
        <v>East Zone</v>
      </c>
    </row>
    <row r="223" spans="1:64" x14ac:dyDescent="0.35">
      <c r="A223" t="str" cm="1">
        <f t="array" ref="A223:C223">VLOOKUP(D223,Sheet1!$A$2:$E$221,{3,4,5},0)</f>
        <v>Pradeep Kumar Tiwari</v>
      </c>
      <c r="B223" t="str">
        <v>FMF066556</v>
      </c>
      <c r="C223" t="str">
        <v>Prince Singh</v>
      </c>
      <c r="D223" s="94" t="s">
        <v>254</v>
      </c>
      <c r="E223" s="95">
        <v>836</v>
      </c>
      <c r="F223" s="95" t="s">
        <v>2592</v>
      </c>
      <c r="G223" s="95">
        <v>631554</v>
      </c>
      <c r="H223" s="95" t="s">
        <v>2593</v>
      </c>
      <c r="I223" s="95" t="s">
        <v>2594</v>
      </c>
      <c r="J223" s="95" t="s">
        <v>1568</v>
      </c>
      <c r="K223" s="95" t="s">
        <v>2595</v>
      </c>
      <c r="L223" s="95">
        <v>45000</v>
      </c>
      <c r="M223" s="95" t="s">
        <v>1637</v>
      </c>
      <c r="N223" s="95" t="s">
        <v>1638</v>
      </c>
      <c r="O223" s="95" t="s">
        <v>1227</v>
      </c>
      <c r="P223" s="95">
        <v>9378264868</v>
      </c>
      <c r="Q223" s="14" t="s">
        <v>13394</v>
      </c>
      <c r="T223" s="96">
        <v>46205</v>
      </c>
      <c r="U223" s="95" t="s">
        <v>2945</v>
      </c>
      <c r="V223" s="4">
        <v>46205.602719907409</v>
      </c>
      <c r="W223" s="96">
        <v>46205</v>
      </c>
      <c r="X223" s="95" t="s">
        <v>2945</v>
      </c>
      <c r="Y223" s="4">
        <v>46205.634918981479</v>
      </c>
      <c r="Z223" s="96">
        <v>46205</v>
      </c>
      <c r="AA223" s="95" t="s">
        <v>2384</v>
      </c>
      <c r="AB223" s="4">
        <v>46205.643784722219</v>
      </c>
      <c r="AC223" s="96">
        <v>46205</v>
      </c>
      <c r="AD223" s="95" t="s">
        <v>2385</v>
      </c>
      <c r="AE223" s="4">
        <v>46205.660405092596</v>
      </c>
      <c r="AF223" s="96"/>
      <c r="AG223" s="95" t="s">
        <v>11317</v>
      </c>
      <c r="AH223" s="4"/>
      <c r="AI223" s="96">
        <v>46205</v>
      </c>
      <c r="AJ223" s="95" t="s">
        <v>1043</v>
      </c>
      <c r="AK223" s="4">
        <v>46205.719652777778</v>
      </c>
      <c r="AL223" s="96">
        <v>46205</v>
      </c>
      <c r="AM223" s="95" t="s">
        <v>1043</v>
      </c>
      <c r="AN223" s="4">
        <v>46205.719814814816</v>
      </c>
      <c r="AO223" s="95" t="s">
        <v>11317</v>
      </c>
      <c r="AP223" s="95" t="s">
        <v>11317</v>
      </c>
      <c r="AQ223" s="95" t="s">
        <v>11317</v>
      </c>
      <c r="AR223" s="95" t="s">
        <v>11317</v>
      </c>
      <c r="AS223" s="95" t="s">
        <v>11317</v>
      </c>
      <c r="AT223" s="95" t="s">
        <v>11317</v>
      </c>
      <c r="AU223" s="96">
        <v>46205</v>
      </c>
      <c r="AV223" s="95" t="s">
        <v>1043</v>
      </c>
      <c r="AW223" s="4">
        <v>46205.736226851855</v>
      </c>
      <c r="AX223" s="95" t="s">
        <v>11317</v>
      </c>
      <c r="AY223" s="95" t="s">
        <v>11317</v>
      </c>
      <c r="AZ223" s="95" t="s">
        <v>11317</v>
      </c>
      <c r="BA223" s="96">
        <v>46205</v>
      </c>
      <c r="BB223" s="95" t="s">
        <v>1008</v>
      </c>
      <c r="BC223" s="4">
        <v>46205.744988425926</v>
      </c>
      <c r="BD223" s="96">
        <v>46206</v>
      </c>
      <c r="BE223" s="95" t="s">
        <v>3010</v>
      </c>
      <c r="BF223" s="4">
        <v>46206.636990740742</v>
      </c>
      <c r="BG223" s="95" t="s">
        <v>11317</v>
      </c>
      <c r="BH223" s="95" t="s">
        <v>11317</v>
      </c>
      <c r="BI223" s="95" t="s">
        <v>11317</v>
      </c>
      <c r="BJ223" s="68" t="s">
        <v>11317</v>
      </c>
      <c r="BK223" t="str">
        <f t="shared" si="4"/>
        <v>Jul</v>
      </c>
      <c r="BL223" t="str">
        <f>VLOOKUP(D223,Sheet1!$A$2:$B$221,2,0)</f>
        <v>East Zone</v>
      </c>
    </row>
    <row r="224" spans="1:64" x14ac:dyDescent="0.35">
      <c r="A224" t="str" cm="1">
        <f t="array" ref="A224:C224">VLOOKUP(D224,Sheet1!$A$2:$E$221,{3,4,5},0)</f>
        <v>Prashant Kumar Singh</v>
      </c>
      <c r="B224" t="str">
        <v>FMF067228</v>
      </c>
      <c r="C224" t="str">
        <v>Prince Singh</v>
      </c>
      <c r="D224" s="94" t="s">
        <v>255</v>
      </c>
      <c r="E224" s="95">
        <v>834</v>
      </c>
      <c r="F224" s="95" t="s">
        <v>11433</v>
      </c>
      <c r="G224" s="95">
        <v>454472</v>
      </c>
      <c r="H224" s="95" t="s">
        <v>1151</v>
      </c>
      <c r="I224" s="95" t="s">
        <v>1152</v>
      </c>
      <c r="J224" s="95" t="s">
        <v>1568</v>
      </c>
      <c r="K224" s="95" t="s">
        <v>11434</v>
      </c>
      <c r="L224" s="95">
        <v>73000</v>
      </c>
      <c r="M224" s="95" t="s">
        <v>1189</v>
      </c>
      <c r="N224" s="95" t="s">
        <v>1190</v>
      </c>
      <c r="O224" s="95" t="s">
        <v>11435</v>
      </c>
      <c r="P224" s="95">
        <v>8928490510</v>
      </c>
      <c r="Q224" s="14" t="s">
        <v>13394</v>
      </c>
      <c r="T224" s="96">
        <v>46210</v>
      </c>
      <c r="U224" s="95" t="s">
        <v>1153</v>
      </c>
      <c r="V224" s="4">
        <v>46210.439074074071</v>
      </c>
      <c r="W224" s="96">
        <v>46210</v>
      </c>
      <c r="X224" s="95" t="s">
        <v>1153</v>
      </c>
      <c r="Y224" s="4">
        <v>46210.669236111113</v>
      </c>
      <c r="Z224" s="96">
        <v>46210</v>
      </c>
      <c r="AA224" s="95" t="s">
        <v>2384</v>
      </c>
      <c r="AB224" s="4">
        <v>46210.670891203707</v>
      </c>
      <c r="AC224" s="96">
        <v>46210</v>
      </c>
      <c r="AD224" s="95" t="s">
        <v>2385</v>
      </c>
      <c r="AE224" s="4">
        <v>46210.684004629627</v>
      </c>
      <c r="AF224" s="96"/>
      <c r="AG224" s="95" t="s">
        <v>11317</v>
      </c>
      <c r="AH224" s="4"/>
      <c r="AI224" s="96">
        <v>46210</v>
      </c>
      <c r="AJ224" s="95" t="s">
        <v>1043</v>
      </c>
      <c r="AK224" s="4">
        <v>46210.731006944443</v>
      </c>
      <c r="AL224" s="96">
        <v>46210</v>
      </c>
      <c r="AM224" s="95" t="s">
        <v>1043</v>
      </c>
      <c r="AN224" s="4">
        <v>46210.731134259258</v>
      </c>
      <c r="AO224" s="95" t="s">
        <v>11317</v>
      </c>
      <c r="AP224" s="95" t="s">
        <v>11317</v>
      </c>
      <c r="AQ224" s="95" t="s">
        <v>11317</v>
      </c>
      <c r="AR224" s="95" t="s">
        <v>11317</v>
      </c>
      <c r="AS224" s="95" t="s">
        <v>11317</v>
      </c>
      <c r="AT224" s="95" t="s">
        <v>11317</v>
      </c>
      <c r="AU224" s="96">
        <v>46210</v>
      </c>
      <c r="AV224" s="95" t="s">
        <v>1043</v>
      </c>
      <c r="AW224" s="4">
        <v>46210.74486111111</v>
      </c>
      <c r="AX224" s="95" t="s">
        <v>11317</v>
      </c>
      <c r="AY224" s="95" t="s">
        <v>11317</v>
      </c>
      <c r="AZ224" s="95" t="s">
        <v>11317</v>
      </c>
      <c r="BA224" s="96">
        <v>46210</v>
      </c>
      <c r="BB224" s="95" t="s">
        <v>1008</v>
      </c>
      <c r="BC224" s="4">
        <v>46210.746562499997</v>
      </c>
      <c r="BD224" s="96"/>
      <c r="BE224" s="95" t="s">
        <v>11317</v>
      </c>
      <c r="BF224" s="4"/>
      <c r="BG224" s="95" t="s">
        <v>11317</v>
      </c>
      <c r="BH224" s="95" t="s">
        <v>11317</v>
      </c>
      <c r="BI224" s="95" t="s">
        <v>11317</v>
      </c>
      <c r="BJ224" s="68" t="s">
        <v>11317</v>
      </c>
      <c r="BK224" t="str">
        <f t="shared" si="4"/>
        <v>Jul</v>
      </c>
      <c r="BL224" t="str">
        <f>VLOOKUP(D224,Sheet1!$A$2:$B$221,2,0)</f>
        <v>East Zone</v>
      </c>
    </row>
    <row r="225" spans="1:64" x14ac:dyDescent="0.35">
      <c r="A225" t="str" cm="1">
        <f t="array" ref="A225:C225">VLOOKUP(D225,Sheet1!$A$2:$E$221,{3,4,5},0)</f>
        <v>Prashant Kumar Singh</v>
      </c>
      <c r="B225" t="str">
        <v>FMF067228</v>
      </c>
      <c r="C225" t="str">
        <v>Prince Singh</v>
      </c>
      <c r="D225" s="94" t="s">
        <v>255</v>
      </c>
      <c r="E225" s="95">
        <v>834</v>
      </c>
      <c r="F225" s="95" t="s">
        <v>1806</v>
      </c>
      <c r="G225" s="95">
        <v>485835</v>
      </c>
      <c r="H225" s="95" t="s">
        <v>1155</v>
      </c>
      <c r="I225" s="95" t="s">
        <v>1156</v>
      </c>
      <c r="J225" s="95" t="s">
        <v>1568</v>
      </c>
      <c r="K225" s="95" t="s">
        <v>1807</v>
      </c>
      <c r="L225" s="95">
        <v>60000</v>
      </c>
      <c r="M225" s="95" t="s">
        <v>1118</v>
      </c>
      <c r="N225" s="95" t="s">
        <v>1119</v>
      </c>
      <c r="O225" s="95" t="s">
        <v>1808</v>
      </c>
      <c r="P225" s="95">
        <v>7045227524</v>
      </c>
      <c r="Q225" s="14" t="s">
        <v>13394</v>
      </c>
      <c r="T225" s="96">
        <v>46197</v>
      </c>
      <c r="U225" s="95" t="s">
        <v>1153</v>
      </c>
      <c r="V225" s="4">
        <v>46197.496122685188</v>
      </c>
      <c r="W225" s="96">
        <v>46197</v>
      </c>
      <c r="X225" s="95" t="s">
        <v>1153</v>
      </c>
      <c r="Y225" s="4">
        <v>46197.649444444447</v>
      </c>
      <c r="Z225" s="96">
        <v>46197</v>
      </c>
      <c r="AA225" s="95" t="s">
        <v>933</v>
      </c>
      <c r="AB225" s="4">
        <v>46197.650300925925</v>
      </c>
      <c r="AC225" s="96">
        <v>46197</v>
      </c>
      <c r="AD225" s="95" t="s">
        <v>2385</v>
      </c>
      <c r="AE225" s="4">
        <v>46197.661296296297</v>
      </c>
      <c r="AF225" s="96">
        <v>46197</v>
      </c>
      <c r="AG225" s="95" t="s">
        <v>997</v>
      </c>
      <c r="AH225" s="4">
        <v>46197.858726851853</v>
      </c>
      <c r="AI225" s="96">
        <v>46198</v>
      </c>
      <c r="AJ225" s="95" t="s">
        <v>1043</v>
      </c>
      <c r="AK225" s="4">
        <v>46198.432106481479</v>
      </c>
      <c r="AL225" s="96">
        <v>46198</v>
      </c>
      <c r="AM225" s="95" t="s">
        <v>1043</v>
      </c>
      <c r="AN225" s="4">
        <v>46198.432233796295</v>
      </c>
      <c r="AO225" s="95" t="s">
        <v>11317</v>
      </c>
      <c r="AP225" s="95" t="s">
        <v>11317</v>
      </c>
      <c r="AQ225" s="95" t="s">
        <v>11317</v>
      </c>
      <c r="AR225" s="95" t="s">
        <v>11317</v>
      </c>
      <c r="AS225" s="95" t="s">
        <v>11317</v>
      </c>
      <c r="AT225" s="95" t="s">
        <v>11317</v>
      </c>
      <c r="AU225" s="96">
        <v>46198</v>
      </c>
      <c r="AV225" s="95" t="s">
        <v>995</v>
      </c>
      <c r="AW225" s="4">
        <v>46198.649375000001</v>
      </c>
      <c r="AX225" s="95" t="s">
        <v>11317</v>
      </c>
      <c r="AY225" s="95" t="s">
        <v>11317</v>
      </c>
      <c r="AZ225" s="95" t="s">
        <v>11317</v>
      </c>
      <c r="BA225" s="96">
        <v>46198</v>
      </c>
      <c r="BB225" s="95" t="s">
        <v>995</v>
      </c>
      <c r="BC225" s="4">
        <v>46198.649722222224</v>
      </c>
      <c r="BD225" s="96"/>
      <c r="BE225" s="95" t="s">
        <v>11317</v>
      </c>
      <c r="BF225" s="4"/>
      <c r="BG225" s="95" t="s">
        <v>11317</v>
      </c>
      <c r="BH225" s="95" t="s">
        <v>11317</v>
      </c>
      <c r="BI225" s="95" t="s">
        <v>11317</v>
      </c>
      <c r="BJ225" s="68" t="s">
        <v>11317</v>
      </c>
      <c r="BK225" t="str">
        <f t="shared" si="4"/>
        <v>Jun</v>
      </c>
      <c r="BL225" t="str">
        <f>VLOOKUP(D225,Sheet1!$A$2:$B$221,2,0)</f>
        <v>East Zone</v>
      </c>
    </row>
    <row r="226" spans="1:64" x14ac:dyDescent="0.35">
      <c r="A226" t="str" cm="1">
        <f t="array" ref="A226:C226">VLOOKUP(D226,Sheet1!$A$2:$E$221,{3,4,5},0)</f>
        <v>Prashant Kumar Singh</v>
      </c>
      <c r="B226" t="str">
        <v>FMF067228</v>
      </c>
      <c r="C226" t="str">
        <v>Prince Singh</v>
      </c>
      <c r="D226" s="94" t="s">
        <v>255</v>
      </c>
      <c r="E226" s="95">
        <v>834</v>
      </c>
      <c r="F226" s="95" t="s">
        <v>2596</v>
      </c>
      <c r="G226" s="95">
        <v>496650</v>
      </c>
      <c r="H226" s="95" t="s">
        <v>1151</v>
      </c>
      <c r="I226" s="95" t="s">
        <v>1152</v>
      </c>
      <c r="J226" s="95" t="s">
        <v>1568</v>
      </c>
      <c r="K226" s="95" t="s">
        <v>2597</v>
      </c>
      <c r="L226" s="95">
        <v>73000</v>
      </c>
      <c r="M226" s="95" t="s">
        <v>1189</v>
      </c>
      <c r="N226" s="95" t="s">
        <v>1190</v>
      </c>
      <c r="O226" s="95" t="s">
        <v>2474</v>
      </c>
      <c r="P226" s="95">
        <v>6330816865</v>
      </c>
      <c r="Q226" s="14" t="s">
        <v>13394</v>
      </c>
      <c r="T226" s="96">
        <v>46204</v>
      </c>
      <c r="U226" s="95" t="s">
        <v>1153</v>
      </c>
      <c r="V226" s="4">
        <v>46204.680914351855</v>
      </c>
      <c r="W226" s="96">
        <v>46205</v>
      </c>
      <c r="X226" s="95" t="s">
        <v>1153</v>
      </c>
      <c r="Y226" s="4">
        <v>46205.544918981483</v>
      </c>
      <c r="Z226" s="96">
        <v>46205</v>
      </c>
      <c r="AA226" s="95" t="s">
        <v>2384</v>
      </c>
      <c r="AB226" s="4">
        <v>46205.562361111108</v>
      </c>
      <c r="AC226" s="96">
        <v>46205</v>
      </c>
      <c r="AD226" s="95" t="s">
        <v>2385</v>
      </c>
      <c r="AE226" s="4">
        <v>46205.592546296299</v>
      </c>
      <c r="AF226" s="96"/>
      <c r="AG226" s="95" t="s">
        <v>11317</v>
      </c>
      <c r="AH226" s="4"/>
      <c r="AI226" s="96">
        <v>46205</v>
      </c>
      <c r="AJ226" s="95" t="s">
        <v>1043</v>
      </c>
      <c r="AK226" s="4">
        <v>46205.63548611111</v>
      </c>
      <c r="AL226" s="96">
        <v>46205</v>
      </c>
      <c r="AM226" s="95" t="s">
        <v>1043</v>
      </c>
      <c r="AN226" s="4">
        <v>46205.635578703703</v>
      </c>
      <c r="AO226" s="95" t="s">
        <v>11317</v>
      </c>
      <c r="AP226" s="95" t="s">
        <v>11317</v>
      </c>
      <c r="AQ226" s="95" t="s">
        <v>11317</v>
      </c>
      <c r="AR226" s="95" t="s">
        <v>11317</v>
      </c>
      <c r="AS226" s="95" t="s">
        <v>11317</v>
      </c>
      <c r="AT226" s="95" t="s">
        <v>11317</v>
      </c>
      <c r="AU226" s="96">
        <v>46205</v>
      </c>
      <c r="AV226" s="95" t="s">
        <v>1043</v>
      </c>
      <c r="AW226" s="4">
        <v>46205.643518518518</v>
      </c>
      <c r="AX226" s="95" t="s">
        <v>11317</v>
      </c>
      <c r="AY226" s="95" t="s">
        <v>11317</v>
      </c>
      <c r="AZ226" s="95" t="s">
        <v>11317</v>
      </c>
      <c r="BA226" s="96">
        <v>46205</v>
      </c>
      <c r="BB226" s="95" t="s">
        <v>1008</v>
      </c>
      <c r="BC226" s="4">
        <v>46205.64466435185</v>
      </c>
      <c r="BD226" s="96">
        <v>46205</v>
      </c>
      <c r="BE226" s="95" t="s">
        <v>1154</v>
      </c>
      <c r="BF226" s="4">
        <v>46205.731736111113</v>
      </c>
      <c r="BG226" s="95" t="s">
        <v>11317</v>
      </c>
      <c r="BH226" s="95" t="s">
        <v>11317</v>
      </c>
      <c r="BI226" s="95" t="s">
        <v>11317</v>
      </c>
      <c r="BJ226" s="68" t="s">
        <v>11317</v>
      </c>
      <c r="BK226" t="str">
        <f t="shared" si="4"/>
        <v>Jul</v>
      </c>
      <c r="BL226" t="str">
        <f>VLOOKUP(D226,Sheet1!$A$2:$B$221,2,0)</f>
        <v>East Zone</v>
      </c>
    </row>
    <row r="227" spans="1:64" x14ac:dyDescent="0.35">
      <c r="A227" t="str" cm="1">
        <f t="array" ref="A227:C227">VLOOKUP(D227,Sheet1!$A$2:$E$221,{3,4,5},0)</f>
        <v>Prashant Kumar Singh</v>
      </c>
      <c r="B227" t="str">
        <v>FMF067228</v>
      </c>
      <c r="C227" t="str">
        <v>Prince Singh</v>
      </c>
      <c r="D227" s="94" t="s">
        <v>255</v>
      </c>
      <c r="E227" s="95">
        <v>834</v>
      </c>
      <c r="F227" s="95" t="s">
        <v>9538</v>
      </c>
      <c r="G227" s="95">
        <v>502953</v>
      </c>
      <c r="H227" s="95" t="s">
        <v>1155</v>
      </c>
      <c r="I227" s="95" t="s">
        <v>1156</v>
      </c>
      <c r="J227" s="95" t="s">
        <v>1568</v>
      </c>
      <c r="K227" s="95" t="s">
        <v>9539</v>
      </c>
      <c r="L227" s="95">
        <v>85000</v>
      </c>
      <c r="M227" s="95" t="s">
        <v>9540</v>
      </c>
      <c r="N227" s="95" t="s">
        <v>9541</v>
      </c>
      <c r="O227" s="95" t="s">
        <v>9542</v>
      </c>
      <c r="P227" s="95">
        <v>6464640550</v>
      </c>
      <c r="Q227" s="14" t="s">
        <v>13394</v>
      </c>
      <c r="T227" s="96">
        <v>46209</v>
      </c>
      <c r="U227" s="95" t="s">
        <v>1153</v>
      </c>
      <c r="V227" s="4">
        <v>46209.487129629626</v>
      </c>
      <c r="W227" s="96">
        <v>46209</v>
      </c>
      <c r="X227" s="95" t="s">
        <v>1153</v>
      </c>
      <c r="Y227" s="4">
        <v>46209.542256944442</v>
      </c>
      <c r="Z227" s="96">
        <v>46209</v>
      </c>
      <c r="AA227" s="95" t="s">
        <v>2384</v>
      </c>
      <c r="AB227" s="4">
        <v>46209.557858796295</v>
      </c>
      <c r="AC227" s="96">
        <v>46209</v>
      </c>
      <c r="AD227" s="95" t="s">
        <v>2385</v>
      </c>
      <c r="AE227" s="4">
        <v>46209.601956018516</v>
      </c>
      <c r="AF227" s="96"/>
      <c r="AG227" s="95" t="s">
        <v>11317</v>
      </c>
      <c r="AH227" s="4"/>
      <c r="AI227" s="96">
        <v>46209</v>
      </c>
      <c r="AJ227" s="95" t="s">
        <v>1043</v>
      </c>
      <c r="AK227" s="4">
        <v>46209.660543981481</v>
      </c>
      <c r="AL227" s="96">
        <v>46209</v>
      </c>
      <c r="AM227" s="95" t="s">
        <v>1043</v>
      </c>
      <c r="AN227" s="4">
        <v>46209.66064814815</v>
      </c>
      <c r="AO227" s="95" t="s">
        <v>11317</v>
      </c>
      <c r="AP227" s="95" t="s">
        <v>11317</v>
      </c>
      <c r="AQ227" s="95" t="s">
        <v>11317</v>
      </c>
      <c r="AR227" s="95" t="s">
        <v>11317</v>
      </c>
      <c r="AS227" s="95" t="s">
        <v>11317</v>
      </c>
      <c r="AT227" s="95" t="s">
        <v>11317</v>
      </c>
      <c r="AU227" s="96">
        <v>46209</v>
      </c>
      <c r="AV227" s="95" t="s">
        <v>1043</v>
      </c>
      <c r="AW227" s="4">
        <v>46209.686516203707</v>
      </c>
      <c r="AX227" s="95" t="s">
        <v>11317</v>
      </c>
      <c r="AY227" s="95" t="s">
        <v>11317</v>
      </c>
      <c r="AZ227" s="95" t="s">
        <v>11317</v>
      </c>
      <c r="BA227" s="96">
        <v>46209</v>
      </c>
      <c r="BB227" s="95" t="s">
        <v>1008</v>
      </c>
      <c r="BC227" s="4">
        <v>46209.688287037039</v>
      </c>
      <c r="BD227" s="96">
        <v>46209</v>
      </c>
      <c r="BE227" s="95" t="s">
        <v>6190</v>
      </c>
      <c r="BF227" s="4">
        <v>46209.76902777778</v>
      </c>
      <c r="BG227" s="95" t="s">
        <v>11317</v>
      </c>
      <c r="BH227" s="95" t="s">
        <v>11317</v>
      </c>
      <c r="BI227" s="95" t="s">
        <v>11317</v>
      </c>
      <c r="BJ227" s="68" t="s">
        <v>11317</v>
      </c>
      <c r="BK227" t="str">
        <f t="shared" si="4"/>
        <v>Jul</v>
      </c>
      <c r="BL227" t="str">
        <f>VLOOKUP(D227,Sheet1!$A$2:$B$221,2,0)</f>
        <v>East Zone</v>
      </c>
    </row>
    <row r="228" spans="1:64" x14ac:dyDescent="0.35">
      <c r="A228" t="str" cm="1">
        <f t="array" ref="A228:C228">VLOOKUP(D228,Sheet1!$A$2:$E$221,{3,4,5},0)</f>
        <v>Prashant Kumar Singh</v>
      </c>
      <c r="B228" t="str">
        <v>FMF067228</v>
      </c>
      <c r="C228" t="str">
        <v>Prince Singh</v>
      </c>
      <c r="D228" s="94" t="s">
        <v>255</v>
      </c>
      <c r="E228" s="95">
        <v>834</v>
      </c>
      <c r="F228" s="95" t="s">
        <v>1809</v>
      </c>
      <c r="G228" s="95">
        <v>646912</v>
      </c>
      <c r="H228" s="95" t="s">
        <v>1151</v>
      </c>
      <c r="I228" s="95" t="s">
        <v>1152</v>
      </c>
      <c r="J228" s="95" t="s">
        <v>1568</v>
      </c>
      <c r="K228" s="95" t="s">
        <v>1810</v>
      </c>
      <c r="L228" s="95">
        <v>50000</v>
      </c>
      <c r="M228" s="95" t="s">
        <v>947</v>
      </c>
      <c r="N228" s="95" t="s">
        <v>948</v>
      </c>
      <c r="O228" s="95" t="s">
        <v>1129</v>
      </c>
      <c r="P228" s="95">
        <v>4805648308</v>
      </c>
      <c r="Q228" s="14" t="s">
        <v>13394</v>
      </c>
      <c r="T228" s="96">
        <v>46203</v>
      </c>
      <c r="U228" s="95" t="s">
        <v>1153</v>
      </c>
      <c r="V228" s="4">
        <v>46203.630474537036</v>
      </c>
      <c r="W228" s="96">
        <v>46204</v>
      </c>
      <c r="X228" s="95" t="s">
        <v>1153</v>
      </c>
      <c r="Y228" s="4">
        <v>46204.515752314815</v>
      </c>
      <c r="Z228" s="96">
        <v>46204</v>
      </c>
      <c r="AA228" s="95" t="s">
        <v>2384</v>
      </c>
      <c r="AB228" s="4">
        <v>46204.525312500002</v>
      </c>
      <c r="AC228" s="96">
        <v>46204</v>
      </c>
      <c r="AD228" s="95" t="s">
        <v>2385</v>
      </c>
      <c r="AE228" s="4">
        <v>46204.537002314813</v>
      </c>
      <c r="AF228" s="96"/>
      <c r="AG228" s="95" t="s">
        <v>11317</v>
      </c>
      <c r="AH228" s="4"/>
      <c r="AI228" s="96">
        <v>46204</v>
      </c>
      <c r="AJ228" s="95" t="s">
        <v>1043</v>
      </c>
      <c r="AK228" s="4">
        <v>46204.596493055556</v>
      </c>
      <c r="AL228" s="96">
        <v>46204</v>
      </c>
      <c r="AM228" s="95" t="s">
        <v>1043</v>
      </c>
      <c r="AN228" s="4">
        <v>46204.596608796295</v>
      </c>
      <c r="AO228" s="95" t="s">
        <v>11317</v>
      </c>
      <c r="AP228" s="95" t="s">
        <v>11317</v>
      </c>
      <c r="AQ228" s="95" t="s">
        <v>11317</v>
      </c>
      <c r="AR228" s="95" t="s">
        <v>11317</v>
      </c>
      <c r="AS228" s="95" t="s">
        <v>11317</v>
      </c>
      <c r="AT228" s="95" t="s">
        <v>11317</v>
      </c>
      <c r="AU228" s="96">
        <v>46204</v>
      </c>
      <c r="AV228" s="95" t="s">
        <v>1043</v>
      </c>
      <c r="AW228" s="4">
        <v>46204.606817129628</v>
      </c>
      <c r="AX228" s="95" t="s">
        <v>11317</v>
      </c>
      <c r="AY228" s="95" t="s">
        <v>11317</v>
      </c>
      <c r="AZ228" s="95" t="s">
        <v>11317</v>
      </c>
      <c r="BA228" s="96">
        <v>46204</v>
      </c>
      <c r="BB228" s="95" t="s">
        <v>1008</v>
      </c>
      <c r="BC228" s="4">
        <v>46204.609386574077</v>
      </c>
      <c r="BD228" s="96">
        <v>46205</v>
      </c>
      <c r="BE228" s="95" t="s">
        <v>1154</v>
      </c>
      <c r="BF228" s="4">
        <v>46205.828900462962</v>
      </c>
      <c r="BG228" s="95" t="s">
        <v>11317</v>
      </c>
      <c r="BH228" s="95" t="s">
        <v>11317</v>
      </c>
      <c r="BI228" s="95" t="s">
        <v>11317</v>
      </c>
      <c r="BJ228" s="68" t="s">
        <v>11317</v>
      </c>
      <c r="BK228" t="str">
        <f t="shared" si="4"/>
        <v>Jul</v>
      </c>
      <c r="BL228" t="str">
        <f>VLOOKUP(D228,Sheet1!$A$2:$B$221,2,0)</f>
        <v>East Zone</v>
      </c>
    </row>
    <row r="229" spans="1:64" x14ac:dyDescent="0.35">
      <c r="A229" t="str" cm="1">
        <f t="array" ref="A229:C229">VLOOKUP(D229,Sheet1!$A$2:$E$221,{3,4,5},0)</f>
        <v>Vikas Panday</v>
      </c>
      <c r="B229" t="str">
        <v>FMF070423</v>
      </c>
      <c r="C229" t="str">
        <v>Prince Singh</v>
      </c>
      <c r="D229" s="94" t="s">
        <v>256</v>
      </c>
      <c r="E229" s="95">
        <v>914</v>
      </c>
      <c r="F229" s="95" t="s">
        <v>1811</v>
      </c>
      <c r="G229" s="95">
        <v>432555</v>
      </c>
      <c r="H229" s="95" t="s">
        <v>1159</v>
      </c>
      <c r="I229" s="95" t="s">
        <v>1160</v>
      </c>
      <c r="J229" s="95" t="s">
        <v>1568</v>
      </c>
      <c r="K229" s="95" t="s">
        <v>1812</v>
      </c>
      <c r="L229" s="95">
        <v>90000</v>
      </c>
      <c r="M229" s="95" t="s">
        <v>1180</v>
      </c>
      <c r="N229" s="95" t="s">
        <v>1181</v>
      </c>
      <c r="O229" s="95" t="s">
        <v>1813</v>
      </c>
      <c r="P229" s="95">
        <v>3787228528</v>
      </c>
      <c r="Q229" s="14" t="s">
        <v>13394</v>
      </c>
      <c r="T229" s="96">
        <v>46203</v>
      </c>
      <c r="U229" s="95" t="s">
        <v>1157</v>
      </c>
      <c r="V229" s="4">
        <v>46203.566099537034</v>
      </c>
      <c r="W229" s="96">
        <v>46203</v>
      </c>
      <c r="X229" s="95" t="s">
        <v>1157</v>
      </c>
      <c r="Y229" s="4">
        <v>46203.566516203704</v>
      </c>
      <c r="Z229" s="96">
        <v>46203</v>
      </c>
      <c r="AA229" s="95" t="s">
        <v>2384</v>
      </c>
      <c r="AB229" s="4">
        <v>46203.589988425927</v>
      </c>
      <c r="AC229" s="96">
        <v>46203</v>
      </c>
      <c r="AD229" s="95" t="s">
        <v>2387</v>
      </c>
      <c r="AE229" s="4">
        <v>46203.596990740742</v>
      </c>
      <c r="AF229" s="96"/>
      <c r="AG229" s="95" t="s">
        <v>11317</v>
      </c>
      <c r="AH229" s="4"/>
      <c r="AI229" s="96">
        <v>46203</v>
      </c>
      <c r="AJ229" s="95" t="s">
        <v>1043</v>
      </c>
      <c r="AK229" s="4">
        <v>46203.623923611114</v>
      </c>
      <c r="AL229" s="96">
        <v>46203</v>
      </c>
      <c r="AM229" s="95" t="s">
        <v>1043</v>
      </c>
      <c r="AN229" s="4">
        <v>46203.624039351853</v>
      </c>
      <c r="AO229" s="95" t="s">
        <v>11317</v>
      </c>
      <c r="AP229" s="95" t="s">
        <v>11317</v>
      </c>
      <c r="AQ229" s="95" t="s">
        <v>11317</v>
      </c>
      <c r="AR229" s="95" t="s">
        <v>11317</v>
      </c>
      <c r="AS229" s="95" t="s">
        <v>11317</v>
      </c>
      <c r="AT229" s="95" t="s">
        <v>11317</v>
      </c>
      <c r="AU229" s="96">
        <v>46203</v>
      </c>
      <c r="AV229" s="95" t="s">
        <v>1043</v>
      </c>
      <c r="AW229" s="4">
        <v>46203.629363425927</v>
      </c>
      <c r="AX229" s="95" t="s">
        <v>11317</v>
      </c>
      <c r="AY229" s="95" t="s">
        <v>11317</v>
      </c>
      <c r="AZ229" s="95" t="s">
        <v>11317</v>
      </c>
      <c r="BA229" s="96">
        <v>46203</v>
      </c>
      <c r="BB229" s="95" t="s">
        <v>1008</v>
      </c>
      <c r="BC229" s="4">
        <v>46203.633946759262</v>
      </c>
      <c r="BD229" s="96">
        <v>46205</v>
      </c>
      <c r="BE229" s="95" t="s">
        <v>1158</v>
      </c>
      <c r="BF229" s="4">
        <v>46205.657465277778</v>
      </c>
      <c r="BG229" s="95" t="s">
        <v>11317</v>
      </c>
      <c r="BH229" s="95" t="s">
        <v>11317</v>
      </c>
      <c r="BI229" s="95" t="s">
        <v>11317</v>
      </c>
      <c r="BJ229" s="68" t="s">
        <v>11317</v>
      </c>
      <c r="BK229" t="str">
        <f t="shared" si="4"/>
        <v>Jun</v>
      </c>
      <c r="BL229" t="str">
        <f>VLOOKUP(D229,Sheet1!$A$2:$B$221,2,0)</f>
        <v>East Zone</v>
      </c>
    </row>
    <row r="230" spans="1:64" x14ac:dyDescent="0.35">
      <c r="A230" t="str" cm="1">
        <f t="array" ref="A230:C230">VLOOKUP(D230,Sheet1!$A$2:$E$221,{3,4,5},0)</f>
        <v>Kamlesh Kumar Yadav</v>
      </c>
      <c r="B230" t="str">
        <v>FMF071709</v>
      </c>
      <c r="C230" t="str">
        <v>Marut Nandan</v>
      </c>
      <c r="D230" s="94" t="s">
        <v>259</v>
      </c>
      <c r="E230" s="95">
        <v>911</v>
      </c>
      <c r="F230" s="95" t="s">
        <v>2598</v>
      </c>
      <c r="G230" s="95">
        <v>453715</v>
      </c>
      <c r="H230" s="95" t="s">
        <v>1815</v>
      </c>
      <c r="I230" s="95" t="s">
        <v>1816</v>
      </c>
      <c r="J230" s="95" t="s">
        <v>1568</v>
      </c>
      <c r="K230" s="95" t="s">
        <v>2599</v>
      </c>
      <c r="L230" s="95">
        <v>77000</v>
      </c>
      <c r="M230" s="95" t="s">
        <v>939</v>
      </c>
      <c r="N230" s="95" t="s">
        <v>940</v>
      </c>
      <c r="O230" s="95" t="s">
        <v>2600</v>
      </c>
      <c r="P230" s="95">
        <v>5391176548</v>
      </c>
      <c r="Q230" s="14" t="s">
        <v>13394</v>
      </c>
      <c r="T230" s="96">
        <v>46205</v>
      </c>
      <c r="U230" s="95" t="s">
        <v>2403</v>
      </c>
      <c r="V230" s="4">
        <v>46205.545312499999</v>
      </c>
      <c r="W230" s="96">
        <v>46205</v>
      </c>
      <c r="X230" s="95" t="s">
        <v>2403</v>
      </c>
      <c r="Y230" s="4">
        <v>46205.555335648147</v>
      </c>
      <c r="Z230" s="96">
        <v>46205</v>
      </c>
      <c r="AA230" s="95" t="s">
        <v>2384</v>
      </c>
      <c r="AB230" s="4">
        <v>46205.562361111108</v>
      </c>
      <c r="AC230" s="96">
        <v>46205</v>
      </c>
      <c r="AD230" s="95" t="s">
        <v>2385</v>
      </c>
      <c r="AE230" s="4">
        <v>46205.588194444441</v>
      </c>
      <c r="AF230" s="96">
        <v>46205</v>
      </c>
      <c r="AG230" s="95" t="s">
        <v>1043</v>
      </c>
      <c r="AH230" s="4">
        <v>46205.637326388889</v>
      </c>
      <c r="AI230" s="96">
        <v>46205</v>
      </c>
      <c r="AJ230" s="95" t="s">
        <v>1043</v>
      </c>
      <c r="AK230" s="4">
        <v>46205.693402777775</v>
      </c>
      <c r="AL230" s="96">
        <v>46205</v>
      </c>
      <c r="AM230" s="95" t="s">
        <v>1043</v>
      </c>
      <c r="AN230" s="4">
        <v>46205.693518518521</v>
      </c>
      <c r="AO230" s="95" t="s">
        <v>11317</v>
      </c>
      <c r="AP230" s="95" t="s">
        <v>11317</v>
      </c>
      <c r="AQ230" s="95" t="s">
        <v>11317</v>
      </c>
      <c r="AR230" s="95" t="s">
        <v>11317</v>
      </c>
      <c r="AS230" s="95" t="s">
        <v>11317</v>
      </c>
      <c r="AT230" s="95" t="s">
        <v>11317</v>
      </c>
      <c r="AU230" s="96">
        <v>46205</v>
      </c>
      <c r="AV230" s="95" t="s">
        <v>1043</v>
      </c>
      <c r="AW230" s="4">
        <v>46205.710694444446</v>
      </c>
      <c r="AX230" s="95" t="s">
        <v>11317</v>
      </c>
      <c r="AY230" s="95" t="s">
        <v>11317</v>
      </c>
      <c r="AZ230" s="95" t="s">
        <v>11317</v>
      </c>
      <c r="BA230" s="96">
        <v>46205</v>
      </c>
      <c r="BB230" s="95" t="s">
        <v>944</v>
      </c>
      <c r="BC230" s="4">
        <v>46205.720706018517</v>
      </c>
      <c r="BD230" s="96">
        <v>46206</v>
      </c>
      <c r="BE230" s="95" t="s">
        <v>2946</v>
      </c>
      <c r="BF230" s="4">
        <v>46206.598622685182</v>
      </c>
      <c r="BG230" s="95" t="s">
        <v>11317</v>
      </c>
      <c r="BH230" s="95" t="s">
        <v>11317</v>
      </c>
      <c r="BI230" s="95" t="s">
        <v>11317</v>
      </c>
      <c r="BJ230" s="68" t="s">
        <v>11317</v>
      </c>
      <c r="BK230" t="str">
        <f t="shared" si="4"/>
        <v>Jul</v>
      </c>
      <c r="BL230" t="str">
        <f>VLOOKUP(D230,Sheet1!$A$2:$B$221,2,0)</f>
        <v>East Zone</v>
      </c>
    </row>
    <row r="231" spans="1:64" x14ac:dyDescent="0.35">
      <c r="A231" t="str" cm="1">
        <f t="array" ref="A231:C231">VLOOKUP(D231,Sheet1!$A$2:$E$221,{3,4,5},0)</f>
        <v>Kamlesh Kumar Yadav</v>
      </c>
      <c r="B231" t="str">
        <v>FMF071709</v>
      </c>
      <c r="C231" t="str">
        <v>Marut Nandan</v>
      </c>
      <c r="D231" s="94" t="s">
        <v>259</v>
      </c>
      <c r="E231" s="95">
        <v>911</v>
      </c>
      <c r="F231" s="95" t="s">
        <v>11436</v>
      </c>
      <c r="G231" s="95">
        <v>539674</v>
      </c>
      <c r="H231" s="95" t="s">
        <v>11437</v>
      </c>
      <c r="I231" s="95" t="s">
        <v>11438</v>
      </c>
      <c r="J231" s="95" t="s">
        <v>1568</v>
      </c>
      <c r="K231" s="95" t="s">
        <v>11439</v>
      </c>
      <c r="L231" s="95">
        <v>90000</v>
      </c>
      <c r="M231" s="95" t="s">
        <v>931</v>
      </c>
      <c r="N231" s="95" t="s">
        <v>932</v>
      </c>
      <c r="O231" s="95" t="s">
        <v>11440</v>
      </c>
      <c r="P231" s="95">
        <v>1196489973</v>
      </c>
      <c r="Q231" s="14" t="s">
        <v>13394</v>
      </c>
      <c r="T231" s="96">
        <v>46210</v>
      </c>
      <c r="U231" s="95" t="s">
        <v>2403</v>
      </c>
      <c r="V231" s="4">
        <v>46210.422094907408</v>
      </c>
      <c r="W231" s="96">
        <v>46210</v>
      </c>
      <c r="X231" s="95" t="s">
        <v>2403</v>
      </c>
      <c r="Y231" s="4">
        <v>46210.457685185182</v>
      </c>
      <c r="Z231" s="96">
        <v>46210</v>
      </c>
      <c r="AA231" s="95" t="s">
        <v>2384</v>
      </c>
      <c r="AB231" s="4">
        <v>46210.46769675926</v>
      </c>
      <c r="AC231" s="96">
        <v>46210</v>
      </c>
      <c r="AD231" s="95" t="s">
        <v>2385</v>
      </c>
      <c r="AE231" s="4">
        <v>46210.485231481478</v>
      </c>
      <c r="AF231" s="96"/>
      <c r="AG231" s="95" t="s">
        <v>11317</v>
      </c>
      <c r="AH231" s="4"/>
      <c r="AI231" s="96">
        <v>46210</v>
      </c>
      <c r="AJ231" s="95" t="s">
        <v>1043</v>
      </c>
      <c r="AK231" s="4">
        <v>46210.5387962963</v>
      </c>
      <c r="AL231" s="96">
        <v>46210</v>
      </c>
      <c r="AM231" s="95" t="s">
        <v>1043</v>
      </c>
      <c r="AN231" s="4">
        <v>46210.538935185185</v>
      </c>
      <c r="AO231" s="95" t="s">
        <v>11317</v>
      </c>
      <c r="AP231" s="95" t="s">
        <v>11317</v>
      </c>
      <c r="AQ231" s="95" t="s">
        <v>11317</v>
      </c>
      <c r="AR231" s="95" t="s">
        <v>11317</v>
      </c>
      <c r="AS231" s="95" t="s">
        <v>11317</v>
      </c>
      <c r="AT231" s="95" t="s">
        <v>11317</v>
      </c>
      <c r="AU231" s="96">
        <v>46210</v>
      </c>
      <c r="AV231" s="95" t="s">
        <v>1043</v>
      </c>
      <c r="AW231" s="4">
        <v>46210.540972222225</v>
      </c>
      <c r="AX231" s="95" t="s">
        <v>11317</v>
      </c>
      <c r="AY231" s="95" t="s">
        <v>11317</v>
      </c>
      <c r="AZ231" s="95" t="s">
        <v>11317</v>
      </c>
      <c r="BA231" s="96">
        <v>46210</v>
      </c>
      <c r="BB231" s="95" t="s">
        <v>1008</v>
      </c>
      <c r="BC231" s="4">
        <v>46210.556423611109</v>
      </c>
      <c r="BD231" s="96">
        <v>46210</v>
      </c>
      <c r="BE231" s="95" t="s">
        <v>2946</v>
      </c>
      <c r="BF231" s="4">
        <v>46210.700671296298</v>
      </c>
      <c r="BG231" s="95" t="s">
        <v>11317</v>
      </c>
      <c r="BH231" s="95" t="s">
        <v>11317</v>
      </c>
      <c r="BI231" s="95" t="s">
        <v>11317</v>
      </c>
      <c r="BJ231" s="68" t="s">
        <v>11317</v>
      </c>
      <c r="BK231" t="str">
        <f t="shared" si="4"/>
        <v>Jul</v>
      </c>
      <c r="BL231" t="str">
        <f>VLOOKUP(D231,Sheet1!$A$2:$B$221,2,0)</f>
        <v>East Zone</v>
      </c>
    </row>
    <row r="232" spans="1:64" x14ac:dyDescent="0.35">
      <c r="A232" t="str" cm="1">
        <f t="array" ref="A232:C232">VLOOKUP(D232,Sheet1!$A$2:$E$221,{3,4,5},0)</f>
        <v>Kamlesh Kumar Yadav</v>
      </c>
      <c r="B232" t="str">
        <v>FMF071709</v>
      </c>
      <c r="C232" t="str">
        <v>Marut Nandan</v>
      </c>
      <c r="D232" s="94" t="s">
        <v>259</v>
      </c>
      <c r="E232" s="95">
        <v>911</v>
      </c>
      <c r="F232" s="95" t="s">
        <v>3255</v>
      </c>
      <c r="G232" s="95">
        <v>547330</v>
      </c>
      <c r="H232" s="95" t="s">
        <v>1815</v>
      </c>
      <c r="I232" s="95" t="s">
        <v>1816</v>
      </c>
      <c r="J232" s="95" t="s">
        <v>1568</v>
      </c>
      <c r="K232" s="95" t="s">
        <v>3256</v>
      </c>
      <c r="L232" s="95">
        <v>77000</v>
      </c>
      <c r="M232" s="95" t="s">
        <v>939</v>
      </c>
      <c r="N232" s="95" t="s">
        <v>940</v>
      </c>
      <c r="O232" s="95" t="s">
        <v>3115</v>
      </c>
      <c r="P232" s="95">
        <v>9523756832</v>
      </c>
      <c r="Q232" s="14" t="s">
        <v>13394</v>
      </c>
      <c r="T232" s="96">
        <v>46206</v>
      </c>
      <c r="U232" s="95" t="s">
        <v>2403</v>
      </c>
      <c r="V232" s="4">
        <v>46206.404629629629</v>
      </c>
      <c r="W232" s="96">
        <v>46206</v>
      </c>
      <c r="X232" s="95" t="s">
        <v>2403</v>
      </c>
      <c r="Y232" s="4">
        <v>46206.415949074071</v>
      </c>
      <c r="Z232" s="96">
        <v>46206</v>
      </c>
      <c r="AA232" s="95" t="s">
        <v>2384</v>
      </c>
      <c r="AB232" s="4">
        <v>46206.428414351853</v>
      </c>
      <c r="AC232" s="96">
        <v>46206</v>
      </c>
      <c r="AD232" s="95" t="s">
        <v>2385</v>
      </c>
      <c r="AE232" s="4">
        <v>46206.447696759256</v>
      </c>
      <c r="AF232" s="96"/>
      <c r="AG232" s="95" t="s">
        <v>11317</v>
      </c>
      <c r="AH232" s="4"/>
      <c r="AI232" s="96">
        <v>46206</v>
      </c>
      <c r="AJ232" s="95" t="s">
        <v>1043</v>
      </c>
      <c r="AK232" s="4">
        <v>46206.501134259262</v>
      </c>
      <c r="AL232" s="96">
        <v>46206</v>
      </c>
      <c r="AM232" s="95" t="s">
        <v>1043</v>
      </c>
      <c r="AN232" s="4">
        <v>46206.501238425924</v>
      </c>
      <c r="AO232" s="95" t="s">
        <v>11317</v>
      </c>
      <c r="AP232" s="95" t="s">
        <v>11317</v>
      </c>
      <c r="AQ232" s="95" t="s">
        <v>11317</v>
      </c>
      <c r="AR232" s="95" t="s">
        <v>11317</v>
      </c>
      <c r="AS232" s="95" t="s">
        <v>11317</v>
      </c>
      <c r="AT232" s="95" t="s">
        <v>11317</v>
      </c>
      <c r="AU232" s="96">
        <v>46206</v>
      </c>
      <c r="AV232" s="95" t="s">
        <v>1043</v>
      </c>
      <c r="AW232" s="4">
        <v>46206.50335648148</v>
      </c>
      <c r="AX232" s="95" t="s">
        <v>11317</v>
      </c>
      <c r="AY232" s="95" t="s">
        <v>11317</v>
      </c>
      <c r="AZ232" s="95" t="s">
        <v>11317</v>
      </c>
      <c r="BA232" s="96">
        <v>46206</v>
      </c>
      <c r="BB232" s="95" t="s">
        <v>1008</v>
      </c>
      <c r="BC232" s="4">
        <v>46206.505196759259</v>
      </c>
      <c r="BD232" s="96">
        <v>46206</v>
      </c>
      <c r="BE232" s="95" t="s">
        <v>2946</v>
      </c>
      <c r="BF232" s="4">
        <v>46206.694641203707</v>
      </c>
      <c r="BG232" s="95" t="s">
        <v>11317</v>
      </c>
      <c r="BH232" s="95" t="s">
        <v>11317</v>
      </c>
      <c r="BI232" s="95" t="s">
        <v>11317</v>
      </c>
      <c r="BJ232" s="68" t="s">
        <v>11317</v>
      </c>
      <c r="BK232" t="str">
        <f t="shared" si="4"/>
        <v>Jul</v>
      </c>
      <c r="BL232" t="str">
        <f>VLOOKUP(D232,Sheet1!$A$2:$B$221,2,0)</f>
        <v>East Zone</v>
      </c>
    </row>
    <row r="233" spans="1:64" x14ac:dyDescent="0.35">
      <c r="A233" t="str" cm="1">
        <f t="array" ref="A233:C233">VLOOKUP(D233,Sheet1!$A$2:$E$221,{3,4,5},0)</f>
        <v>Kamlesh Kumar Yadav</v>
      </c>
      <c r="B233" t="str">
        <v>FMF071709</v>
      </c>
      <c r="C233" t="str">
        <v>Marut Nandan</v>
      </c>
      <c r="D233" s="94" t="s">
        <v>259</v>
      </c>
      <c r="E233" s="95">
        <v>911</v>
      </c>
      <c r="F233" s="95" t="s">
        <v>1814</v>
      </c>
      <c r="G233" s="95">
        <v>548998</v>
      </c>
      <c r="H233" s="95" t="s">
        <v>1815</v>
      </c>
      <c r="I233" s="95" t="s">
        <v>1816</v>
      </c>
      <c r="J233" s="95" t="s">
        <v>1568</v>
      </c>
      <c r="K233" s="95" t="s">
        <v>1817</v>
      </c>
      <c r="L233" s="95">
        <v>77000</v>
      </c>
      <c r="M233" s="95" t="s">
        <v>939</v>
      </c>
      <c r="N233" s="95" t="s">
        <v>940</v>
      </c>
      <c r="O233" s="95" t="s">
        <v>1327</v>
      </c>
      <c r="P233" s="95">
        <v>1655198614</v>
      </c>
      <c r="Q233" s="14" t="s">
        <v>13394</v>
      </c>
      <c r="T233" s="96">
        <v>46204</v>
      </c>
      <c r="U233" s="95" t="s">
        <v>2403</v>
      </c>
      <c r="V233" s="4">
        <v>46204.637835648151</v>
      </c>
      <c r="W233" s="96">
        <v>46204</v>
      </c>
      <c r="X233" s="95" t="s">
        <v>2403</v>
      </c>
      <c r="Y233" s="4">
        <v>46204.656238425923</v>
      </c>
      <c r="Z233" s="96">
        <v>46204</v>
      </c>
      <c r="AA233" s="95" t="s">
        <v>2384</v>
      </c>
      <c r="AB233" s="4">
        <v>46204.673506944448</v>
      </c>
      <c r="AC233" s="96">
        <v>46204</v>
      </c>
      <c r="AD233" s="95" t="s">
        <v>2385</v>
      </c>
      <c r="AE233" s="4">
        <v>46204.688819444447</v>
      </c>
      <c r="AF233" s="96"/>
      <c r="AG233" s="95" t="s">
        <v>11317</v>
      </c>
      <c r="AH233" s="4"/>
      <c r="AI233" s="96">
        <v>46204</v>
      </c>
      <c r="AJ233" s="95" t="s">
        <v>1043</v>
      </c>
      <c r="AK233" s="4">
        <v>46204.703298611108</v>
      </c>
      <c r="AL233" s="96">
        <v>46204</v>
      </c>
      <c r="AM233" s="95" t="s">
        <v>1043</v>
      </c>
      <c r="AN233" s="4">
        <v>46204.703402777777</v>
      </c>
      <c r="AO233" s="95" t="s">
        <v>11317</v>
      </c>
      <c r="AP233" s="95" t="s">
        <v>11317</v>
      </c>
      <c r="AQ233" s="95" t="s">
        <v>11317</v>
      </c>
      <c r="AR233" s="95" t="s">
        <v>11317</v>
      </c>
      <c r="AS233" s="95" t="s">
        <v>11317</v>
      </c>
      <c r="AT233" s="95" t="s">
        <v>11317</v>
      </c>
      <c r="AU233" s="96">
        <v>46204</v>
      </c>
      <c r="AV233" s="95" t="s">
        <v>997</v>
      </c>
      <c r="AW233" s="4">
        <v>46204.783935185187</v>
      </c>
      <c r="AX233" s="95" t="s">
        <v>11317</v>
      </c>
      <c r="AY233" s="95" t="s">
        <v>11317</v>
      </c>
      <c r="AZ233" s="95" t="s">
        <v>11317</v>
      </c>
      <c r="BA233" s="96">
        <v>46204</v>
      </c>
      <c r="BB233" s="95" t="s">
        <v>938</v>
      </c>
      <c r="BC233" s="4">
        <v>46204.807060185187</v>
      </c>
      <c r="BD233" s="96">
        <v>46205</v>
      </c>
      <c r="BE233" s="95" t="s">
        <v>2946</v>
      </c>
      <c r="BF233" s="4">
        <v>46205.554594907408</v>
      </c>
      <c r="BG233" s="95" t="s">
        <v>11317</v>
      </c>
      <c r="BH233" s="95" t="s">
        <v>11317</v>
      </c>
      <c r="BI233" s="95" t="s">
        <v>11317</v>
      </c>
      <c r="BJ233" s="68" t="s">
        <v>11317</v>
      </c>
      <c r="BK233" t="str">
        <f t="shared" ref="BK233:BK296" si="5">TEXT(Z233,"mmm")</f>
        <v>Jul</v>
      </c>
      <c r="BL233" t="str">
        <f>VLOOKUP(D233,Sheet1!$A$2:$B$221,2,0)</f>
        <v>East Zone</v>
      </c>
    </row>
    <row r="234" spans="1:64" x14ac:dyDescent="0.35">
      <c r="A234" t="str" cm="1">
        <f t="array" ref="A234:C234">VLOOKUP(D234,Sheet1!$A$2:$E$221,{3,4,5},0)</f>
        <v>Kamlesh Kumar Yadav</v>
      </c>
      <c r="B234" t="str">
        <v>FMF071709</v>
      </c>
      <c r="C234" t="str">
        <v>Marut Nandan</v>
      </c>
      <c r="D234" s="94" t="s">
        <v>259</v>
      </c>
      <c r="E234" s="95">
        <v>911</v>
      </c>
      <c r="F234" s="95" t="s">
        <v>1818</v>
      </c>
      <c r="G234" s="95">
        <v>584181</v>
      </c>
      <c r="H234" s="95" t="s">
        <v>1819</v>
      </c>
      <c r="I234" s="95" t="s">
        <v>1820</v>
      </c>
      <c r="J234" s="95" t="s">
        <v>1568</v>
      </c>
      <c r="K234" s="95" t="s">
        <v>1821</v>
      </c>
      <c r="L234" s="95">
        <v>77000</v>
      </c>
      <c r="M234" s="95" t="s">
        <v>939</v>
      </c>
      <c r="N234" s="95" t="s">
        <v>940</v>
      </c>
      <c r="O234" s="95" t="s">
        <v>1822</v>
      </c>
      <c r="P234" s="95">
        <v>8685937335</v>
      </c>
      <c r="Q234" s="14" t="s">
        <v>13394</v>
      </c>
      <c r="T234" s="96">
        <v>46201</v>
      </c>
      <c r="U234" s="95" t="s">
        <v>2403</v>
      </c>
      <c r="V234" s="4">
        <v>46201.387986111113</v>
      </c>
      <c r="W234" s="96">
        <v>46201</v>
      </c>
      <c r="X234" s="95" t="s">
        <v>2403</v>
      </c>
      <c r="Y234" s="4">
        <v>46201.419988425929</v>
      </c>
      <c r="Z234" s="96">
        <v>46201</v>
      </c>
      <c r="AA234" s="95" t="s">
        <v>2384</v>
      </c>
      <c r="AB234" s="4">
        <v>46201.422569444447</v>
      </c>
      <c r="AC234" s="96">
        <v>46201</v>
      </c>
      <c r="AD234" s="95" t="s">
        <v>2385</v>
      </c>
      <c r="AE234" s="4">
        <v>46201.434918981482</v>
      </c>
      <c r="AF234" s="96"/>
      <c r="AG234" s="95" t="s">
        <v>11317</v>
      </c>
      <c r="AH234" s="4"/>
      <c r="AI234" s="96">
        <v>46201</v>
      </c>
      <c r="AJ234" s="95" t="s">
        <v>1043</v>
      </c>
      <c r="AK234" s="4">
        <v>46201.478148148148</v>
      </c>
      <c r="AL234" s="96">
        <v>46201</v>
      </c>
      <c r="AM234" s="95" t="s">
        <v>1043</v>
      </c>
      <c r="AN234" s="4">
        <v>46201.478252314817</v>
      </c>
      <c r="AO234" s="95" t="s">
        <v>11317</v>
      </c>
      <c r="AP234" s="95" t="s">
        <v>11317</v>
      </c>
      <c r="AQ234" s="95" t="s">
        <v>11317</v>
      </c>
      <c r="AR234" s="95" t="s">
        <v>11317</v>
      </c>
      <c r="AS234" s="95" t="s">
        <v>11317</v>
      </c>
      <c r="AT234" s="95" t="s">
        <v>11317</v>
      </c>
      <c r="AU234" s="96">
        <v>46201</v>
      </c>
      <c r="AV234" s="95" t="s">
        <v>1043</v>
      </c>
      <c r="AW234" s="4">
        <v>46201.485231481478</v>
      </c>
      <c r="AX234" s="95" t="s">
        <v>11317</v>
      </c>
      <c r="AY234" s="95" t="s">
        <v>11317</v>
      </c>
      <c r="AZ234" s="95" t="s">
        <v>11317</v>
      </c>
      <c r="BA234" s="96">
        <v>46201</v>
      </c>
      <c r="BB234" s="95" t="s">
        <v>1008</v>
      </c>
      <c r="BC234" s="4">
        <v>46201.485729166663</v>
      </c>
      <c r="BD234" s="96"/>
      <c r="BE234" s="95" t="s">
        <v>11317</v>
      </c>
      <c r="BF234" s="4"/>
      <c r="BG234" s="95" t="s">
        <v>11317</v>
      </c>
      <c r="BH234" s="95" t="s">
        <v>11317</v>
      </c>
      <c r="BI234" s="95" t="s">
        <v>11317</v>
      </c>
      <c r="BJ234" s="68" t="s">
        <v>11317</v>
      </c>
      <c r="BK234" t="str">
        <f t="shared" si="5"/>
        <v>Jun</v>
      </c>
      <c r="BL234" t="str">
        <f>VLOOKUP(D234,Sheet1!$A$2:$B$221,2,0)</f>
        <v>East Zone</v>
      </c>
    </row>
    <row r="235" spans="1:64" x14ac:dyDescent="0.35">
      <c r="A235" t="str" cm="1">
        <f t="array" ref="A235:C235">VLOOKUP(D235,Sheet1!$A$2:$E$221,{3,4,5},0)</f>
        <v>Kamlesh Kumar Yadav</v>
      </c>
      <c r="B235" t="str">
        <v>FMF071709</v>
      </c>
      <c r="C235" t="str">
        <v>Marut Nandan</v>
      </c>
      <c r="D235" s="94" t="s">
        <v>259</v>
      </c>
      <c r="E235" s="95">
        <v>911</v>
      </c>
      <c r="F235" s="95" t="s">
        <v>1823</v>
      </c>
      <c r="G235" s="95">
        <v>656533</v>
      </c>
      <c r="H235" s="95" t="s">
        <v>1819</v>
      </c>
      <c r="I235" s="95" t="s">
        <v>1820</v>
      </c>
      <c r="J235" s="95" t="s">
        <v>1568</v>
      </c>
      <c r="K235" s="95" t="s">
        <v>1824</v>
      </c>
      <c r="L235" s="95">
        <v>77000</v>
      </c>
      <c r="M235" s="95" t="s">
        <v>939</v>
      </c>
      <c r="N235" s="95" t="s">
        <v>940</v>
      </c>
      <c r="O235" s="95" t="s">
        <v>1825</v>
      </c>
      <c r="P235" s="95">
        <v>2448649953</v>
      </c>
      <c r="Q235" s="14" t="s">
        <v>13394</v>
      </c>
      <c r="T235" s="96">
        <v>46204</v>
      </c>
      <c r="U235" s="95" t="s">
        <v>2403</v>
      </c>
      <c r="V235" s="4">
        <v>46204.447418981479</v>
      </c>
      <c r="W235" s="96">
        <v>46204</v>
      </c>
      <c r="X235" s="95" t="s">
        <v>2403</v>
      </c>
      <c r="Y235" s="4">
        <v>46204.476365740738</v>
      </c>
      <c r="Z235" s="96">
        <v>46204</v>
      </c>
      <c r="AA235" s="95" t="s">
        <v>2384</v>
      </c>
      <c r="AB235" s="4">
        <v>46204.478298611109</v>
      </c>
      <c r="AC235" s="96">
        <v>46204</v>
      </c>
      <c r="AD235" s="95" t="s">
        <v>2385</v>
      </c>
      <c r="AE235" s="4">
        <v>46204.488518518519</v>
      </c>
      <c r="AF235" s="96">
        <v>46204</v>
      </c>
      <c r="AG235" s="95" t="s">
        <v>1043</v>
      </c>
      <c r="AH235" s="4">
        <v>46204.516030092593</v>
      </c>
      <c r="AI235" s="96">
        <v>46204</v>
      </c>
      <c r="AJ235" s="95" t="s">
        <v>1043</v>
      </c>
      <c r="AK235" s="4">
        <v>46204.594305555554</v>
      </c>
      <c r="AL235" s="96">
        <v>46204</v>
      </c>
      <c r="AM235" s="95" t="s">
        <v>1043</v>
      </c>
      <c r="AN235" s="4">
        <v>46204.594409722224</v>
      </c>
      <c r="AO235" s="95" t="s">
        <v>11317</v>
      </c>
      <c r="AP235" s="95" t="s">
        <v>11317</v>
      </c>
      <c r="AQ235" s="95" t="s">
        <v>11317</v>
      </c>
      <c r="AR235" s="95" t="s">
        <v>11317</v>
      </c>
      <c r="AS235" s="95" t="s">
        <v>11317</v>
      </c>
      <c r="AT235" s="95" t="s">
        <v>11317</v>
      </c>
      <c r="AU235" s="96">
        <v>46204</v>
      </c>
      <c r="AV235" s="95" t="s">
        <v>1043</v>
      </c>
      <c r="AW235" s="4">
        <v>46204.606666666667</v>
      </c>
      <c r="AX235" s="95" t="s">
        <v>11317</v>
      </c>
      <c r="AY235" s="95" t="s">
        <v>11317</v>
      </c>
      <c r="AZ235" s="95" t="s">
        <v>11317</v>
      </c>
      <c r="BA235" s="96">
        <v>46204</v>
      </c>
      <c r="BB235" s="95" t="s">
        <v>1008</v>
      </c>
      <c r="BC235" s="4">
        <v>46204.60900462963</v>
      </c>
      <c r="BD235" s="96">
        <v>46205</v>
      </c>
      <c r="BE235" s="95" t="s">
        <v>2946</v>
      </c>
      <c r="BF235" s="4">
        <v>46205.563078703701</v>
      </c>
      <c r="BG235" s="95" t="s">
        <v>11317</v>
      </c>
      <c r="BH235" s="95" t="s">
        <v>11317</v>
      </c>
      <c r="BI235" s="95" t="s">
        <v>11317</v>
      </c>
      <c r="BJ235" s="68" t="s">
        <v>11317</v>
      </c>
      <c r="BK235" t="str">
        <f t="shared" si="5"/>
        <v>Jul</v>
      </c>
      <c r="BL235" t="str">
        <f>VLOOKUP(D235,Sheet1!$A$2:$B$221,2,0)</f>
        <v>East Zone</v>
      </c>
    </row>
    <row r="236" spans="1:64" x14ac:dyDescent="0.35">
      <c r="A236" t="str" cm="1">
        <f t="array" ref="A236:C236">VLOOKUP(D236,Sheet1!$A$2:$E$221,{3,4,5},0)</f>
        <v>Bikee Kumar</v>
      </c>
      <c r="B236" t="str">
        <v>FMF070034</v>
      </c>
      <c r="C236" t="str">
        <v>Abhishek Kumar Tiwari</v>
      </c>
      <c r="D236" s="94" t="s">
        <v>153</v>
      </c>
      <c r="E236" s="95">
        <v>968</v>
      </c>
      <c r="F236" s="95" t="s">
        <v>11441</v>
      </c>
      <c r="G236" s="95">
        <v>216621</v>
      </c>
      <c r="H236" s="95" t="s">
        <v>2996</v>
      </c>
      <c r="I236" s="95" t="s">
        <v>3258</v>
      </c>
      <c r="J236" s="95" t="s">
        <v>1568</v>
      </c>
      <c r="K236" s="95" t="s">
        <v>11442</v>
      </c>
      <c r="L236" s="95">
        <v>77000</v>
      </c>
      <c r="M236" s="95" t="s">
        <v>939</v>
      </c>
      <c r="N236" s="95" t="s">
        <v>940</v>
      </c>
      <c r="O236" s="95" t="s">
        <v>11443</v>
      </c>
      <c r="P236" s="95">
        <v>9322684946</v>
      </c>
      <c r="Q236" s="14" t="s">
        <v>13394</v>
      </c>
      <c r="T236" s="96">
        <v>46210</v>
      </c>
      <c r="U236" s="95" t="s">
        <v>1163</v>
      </c>
      <c r="V236" s="4">
        <v>46210.720949074072</v>
      </c>
      <c r="W236" s="96">
        <v>46210</v>
      </c>
      <c r="X236" s="95" t="s">
        <v>1163</v>
      </c>
      <c r="Y236" s="4">
        <v>46210.777777777781</v>
      </c>
      <c r="Z236" s="96"/>
      <c r="AA236" s="95" t="s">
        <v>11317</v>
      </c>
      <c r="AB236" s="4"/>
      <c r="AC236" s="96"/>
      <c r="AD236" s="95" t="s">
        <v>11317</v>
      </c>
      <c r="AE236" s="4"/>
      <c r="AF236" s="96"/>
      <c r="AG236" s="95" t="s">
        <v>11317</v>
      </c>
      <c r="AH236" s="4"/>
      <c r="AI236" s="96"/>
      <c r="AJ236" s="95" t="s">
        <v>11317</v>
      </c>
      <c r="AK236" s="4"/>
      <c r="AL236" s="96"/>
      <c r="AM236" s="95" t="s">
        <v>11317</v>
      </c>
      <c r="AN236" s="4"/>
      <c r="AO236" s="95" t="s">
        <v>11317</v>
      </c>
      <c r="AP236" s="95" t="s">
        <v>11317</v>
      </c>
      <c r="AQ236" s="95" t="s">
        <v>11317</v>
      </c>
      <c r="AR236" s="95" t="s">
        <v>11317</v>
      </c>
      <c r="AS236" s="95" t="s">
        <v>11317</v>
      </c>
      <c r="AT236" s="95" t="s">
        <v>11317</v>
      </c>
      <c r="AU236" s="96"/>
      <c r="AV236" s="95" t="s">
        <v>11317</v>
      </c>
      <c r="AW236" s="4"/>
      <c r="AX236" s="95" t="s">
        <v>11317</v>
      </c>
      <c r="AY236" s="95" t="s">
        <v>11317</v>
      </c>
      <c r="AZ236" s="95" t="s">
        <v>11317</v>
      </c>
      <c r="BA236" s="96"/>
      <c r="BB236" s="95" t="s">
        <v>11317</v>
      </c>
      <c r="BC236" s="4"/>
      <c r="BD236" s="96"/>
      <c r="BE236" s="95" t="s">
        <v>11317</v>
      </c>
      <c r="BF236" s="4"/>
      <c r="BG236" s="95" t="s">
        <v>11317</v>
      </c>
      <c r="BH236" s="95" t="s">
        <v>11317</v>
      </c>
      <c r="BI236" s="95" t="s">
        <v>11317</v>
      </c>
      <c r="BJ236" s="68" t="s">
        <v>11317</v>
      </c>
      <c r="BK236" t="str">
        <f t="shared" si="5"/>
        <v>Jan</v>
      </c>
      <c r="BL236" t="str">
        <f>VLOOKUP(D236,Sheet1!$A$2:$B$221,2,0)</f>
        <v>East Zone</v>
      </c>
    </row>
    <row r="237" spans="1:64" x14ac:dyDescent="0.35">
      <c r="A237" t="str" cm="1">
        <f t="array" ref="A237:C237">VLOOKUP(D237,Sheet1!$A$2:$E$221,{3,4,5},0)</f>
        <v>Bikee Kumar</v>
      </c>
      <c r="B237" t="str">
        <v>FMF070034</v>
      </c>
      <c r="C237" t="str">
        <v>Abhishek Kumar Tiwari</v>
      </c>
      <c r="D237" s="94" t="s">
        <v>153</v>
      </c>
      <c r="E237" s="95">
        <v>968</v>
      </c>
      <c r="F237" s="95" t="s">
        <v>11441</v>
      </c>
      <c r="G237" s="95">
        <v>216621</v>
      </c>
      <c r="H237" s="95" t="s">
        <v>2996</v>
      </c>
      <c r="I237" s="95" t="s">
        <v>3258</v>
      </c>
      <c r="J237" s="95" t="s">
        <v>1568</v>
      </c>
      <c r="K237" s="95" t="s">
        <v>11442</v>
      </c>
      <c r="L237" s="95">
        <v>90000</v>
      </c>
      <c r="M237" s="95" t="s">
        <v>931</v>
      </c>
      <c r="N237" s="95" t="s">
        <v>932</v>
      </c>
      <c r="O237" s="95" t="s">
        <v>11444</v>
      </c>
      <c r="P237" s="95">
        <v>6891791791</v>
      </c>
      <c r="Q237" s="14" t="s">
        <v>13394</v>
      </c>
      <c r="T237" s="96">
        <v>46210</v>
      </c>
      <c r="U237" s="95" t="s">
        <v>1163</v>
      </c>
      <c r="V237" s="4">
        <v>46210.720925925925</v>
      </c>
      <c r="W237" s="96">
        <v>46210</v>
      </c>
      <c r="X237" s="95" t="s">
        <v>1163</v>
      </c>
      <c r="Y237" s="4">
        <v>46210.777743055558</v>
      </c>
      <c r="Z237" s="96"/>
      <c r="AA237" s="95" t="s">
        <v>11317</v>
      </c>
      <c r="AB237" s="4"/>
      <c r="AC237" s="96"/>
      <c r="AD237" s="95" t="s">
        <v>11317</v>
      </c>
      <c r="AE237" s="4"/>
      <c r="AF237" s="96"/>
      <c r="AG237" s="95" t="s">
        <v>11317</v>
      </c>
      <c r="AH237" s="4"/>
      <c r="AI237" s="96"/>
      <c r="AJ237" s="95" t="s">
        <v>11317</v>
      </c>
      <c r="AK237" s="4"/>
      <c r="AL237" s="96"/>
      <c r="AM237" s="95" t="s">
        <v>11317</v>
      </c>
      <c r="AN237" s="4"/>
      <c r="AO237" s="95" t="s">
        <v>11317</v>
      </c>
      <c r="AP237" s="95" t="s">
        <v>11317</v>
      </c>
      <c r="AQ237" s="95" t="s">
        <v>11317</v>
      </c>
      <c r="AR237" s="95" t="s">
        <v>11317</v>
      </c>
      <c r="AS237" s="95" t="s">
        <v>11317</v>
      </c>
      <c r="AT237" s="95" t="s">
        <v>11317</v>
      </c>
      <c r="AU237" s="96"/>
      <c r="AV237" s="95" t="s">
        <v>11317</v>
      </c>
      <c r="AW237" s="4"/>
      <c r="AX237" s="95" t="s">
        <v>11317</v>
      </c>
      <c r="AY237" s="95" t="s">
        <v>11317</v>
      </c>
      <c r="AZ237" s="95" t="s">
        <v>11317</v>
      </c>
      <c r="BA237" s="96"/>
      <c r="BB237" s="95" t="s">
        <v>11317</v>
      </c>
      <c r="BC237" s="4"/>
      <c r="BD237" s="96"/>
      <c r="BE237" s="95" t="s">
        <v>11317</v>
      </c>
      <c r="BF237" s="4"/>
      <c r="BG237" s="95" t="s">
        <v>11317</v>
      </c>
      <c r="BH237" s="95" t="s">
        <v>11317</v>
      </c>
      <c r="BI237" s="95" t="s">
        <v>11317</v>
      </c>
      <c r="BJ237" s="68" t="s">
        <v>11317</v>
      </c>
      <c r="BK237" t="str">
        <f t="shared" si="5"/>
        <v>Jan</v>
      </c>
      <c r="BL237" t="str">
        <f>VLOOKUP(D237,Sheet1!$A$2:$B$221,2,0)</f>
        <v>East Zone</v>
      </c>
    </row>
    <row r="238" spans="1:64" x14ac:dyDescent="0.35">
      <c r="A238" t="str" cm="1">
        <f t="array" ref="A238:C238">VLOOKUP(D238,Sheet1!$A$2:$E$221,{3,4,5},0)</f>
        <v>Bikee Kumar</v>
      </c>
      <c r="B238" t="str">
        <v>FMF070034</v>
      </c>
      <c r="C238" t="str">
        <v>Abhishek Kumar Tiwari</v>
      </c>
      <c r="D238" s="94" t="s">
        <v>153</v>
      </c>
      <c r="E238" s="95">
        <v>968</v>
      </c>
      <c r="F238" s="95" t="s">
        <v>2601</v>
      </c>
      <c r="G238" s="95">
        <v>491130</v>
      </c>
      <c r="H238" s="95" t="s">
        <v>1165</v>
      </c>
      <c r="I238" s="95" t="s">
        <v>1166</v>
      </c>
      <c r="J238" s="95" t="s">
        <v>1568</v>
      </c>
      <c r="K238" s="95" t="s">
        <v>2602</v>
      </c>
      <c r="L238" s="95">
        <v>77000</v>
      </c>
      <c r="M238" s="95" t="s">
        <v>939</v>
      </c>
      <c r="N238" s="95" t="s">
        <v>940</v>
      </c>
      <c r="O238" s="95" t="s">
        <v>2603</v>
      </c>
      <c r="P238" s="95">
        <v>8253311065</v>
      </c>
      <c r="Q238" s="14" t="s">
        <v>13394</v>
      </c>
      <c r="T238" s="96">
        <v>46205</v>
      </c>
      <c r="U238" s="95" t="s">
        <v>1163</v>
      </c>
      <c r="V238" s="4">
        <v>46205.429675925923</v>
      </c>
      <c r="W238" s="96">
        <v>46205</v>
      </c>
      <c r="X238" s="95" t="s">
        <v>1163</v>
      </c>
      <c r="Y238" s="4">
        <v>46205.528738425928</v>
      </c>
      <c r="Z238" s="96">
        <v>46205</v>
      </c>
      <c r="AA238" s="95" t="s">
        <v>2384</v>
      </c>
      <c r="AB238" s="4">
        <v>46205.530138888891</v>
      </c>
      <c r="AC238" s="96">
        <v>46205</v>
      </c>
      <c r="AD238" s="95" t="s">
        <v>2385</v>
      </c>
      <c r="AE238" s="4">
        <v>46205.542905092596</v>
      </c>
      <c r="AF238" s="96"/>
      <c r="AG238" s="95" t="s">
        <v>11317</v>
      </c>
      <c r="AH238" s="4"/>
      <c r="AI238" s="96">
        <v>46205</v>
      </c>
      <c r="AJ238" s="95" t="s">
        <v>942</v>
      </c>
      <c r="AK238" s="4">
        <v>46205.577256944445</v>
      </c>
      <c r="AL238" s="96">
        <v>46205</v>
      </c>
      <c r="AM238" s="95" t="s">
        <v>942</v>
      </c>
      <c r="AN238" s="4">
        <v>46205.579837962963</v>
      </c>
      <c r="AO238" s="95" t="s">
        <v>11317</v>
      </c>
      <c r="AP238" s="95" t="s">
        <v>11317</v>
      </c>
      <c r="AQ238" s="95" t="s">
        <v>11317</v>
      </c>
      <c r="AR238" s="95" t="s">
        <v>11317</v>
      </c>
      <c r="AS238" s="95" t="s">
        <v>11317</v>
      </c>
      <c r="AT238" s="95" t="s">
        <v>11317</v>
      </c>
      <c r="AU238" s="96">
        <v>46205</v>
      </c>
      <c r="AV238" s="95" t="s">
        <v>942</v>
      </c>
      <c r="AW238" s="4">
        <v>46205.607986111114</v>
      </c>
      <c r="AX238" s="95" t="s">
        <v>11317</v>
      </c>
      <c r="AY238" s="95" t="s">
        <v>11317</v>
      </c>
      <c r="AZ238" s="95" t="s">
        <v>11317</v>
      </c>
      <c r="BA238" s="96">
        <v>46205</v>
      </c>
      <c r="BB238" s="95" t="s">
        <v>938</v>
      </c>
      <c r="BC238" s="4">
        <v>46205.616261574076</v>
      </c>
      <c r="BD238" s="96">
        <v>46205</v>
      </c>
      <c r="BE238" s="95" t="s">
        <v>1164</v>
      </c>
      <c r="BF238" s="4">
        <v>46205.8749537037</v>
      </c>
      <c r="BG238" s="95" t="s">
        <v>11317</v>
      </c>
      <c r="BH238" s="95" t="s">
        <v>11317</v>
      </c>
      <c r="BI238" s="95" t="s">
        <v>11317</v>
      </c>
      <c r="BJ238" s="68" t="s">
        <v>11317</v>
      </c>
      <c r="BK238" t="str">
        <f t="shared" si="5"/>
        <v>Jul</v>
      </c>
      <c r="BL238" t="str">
        <f>VLOOKUP(D238,Sheet1!$A$2:$B$221,2,0)</f>
        <v>East Zone</v>
      </c>
    </row>
    <row r="239" spans="1:64" x14ac:dyDescent="0.35">
      <c r="A239" t="str" cm="1">
        <f t="array" ref="A239:C239">VLOOKUP(D239,Sheet1!$A$2:$E$221,{3,4,5},0)</f>
        <v>Bikee Kumar</v>
      </c>
      <c r="B239" t="str">
        <v>FMF070034</v>
      </c>
      <c r="C239" t="str">
        <v>Abhishek Kumar Tiwari</v>
      </c>
      <c r="D239" s="94" t="s">
        <v>153</v>
      </c>
      <c r="E239" s="95">
        <v>968</v>
      </c>
      <c r="F239" s="95" t="s">
        <v>11445</v>
      </c>
      <c r="G239" s="95">
        <v>528421</v>
      </c>
      <c r="H239" s="95" t="s">
        <v>11446</v>
      </c>
      <c r="I239" s="95" t="s">
        <v>11447</v>
      </c>
      <c r="J239" s="95" t="s">
        <v>1568</v>
      </c>
      <c r="K239" s="95" t="s">
        <v>11448</v>
      </c>
      <c r="L239" s="95">
        <v>77000</v>
      </c>
      <c r="M239" s="95" t="s">
        <v>939</v>
      </c>
      <c r="N239" s="95" t="s">
        <v>940</v>
      </c>
      <c r="O239" s="95" t="s">
        <v>1216</v>
      </c>
      <c r="P239" s="95">
        <v>1565701300</v>
      </c>
      <c r="Q239" s="14" t="s">
        <v>13394</v>
      </c>
      <c r="T239" s="96">
        <v>46210</v>
      </c>
      <c r="U239" s="95" t="s">
        <v>1163</v>
      </c>
      <c r="V239" s="4">
        <v>46210.509814814817</v>
      </c>
      <c r="W239" s="96">
        <v>46210</v>
      </c>
      <c r="X239" s="95" t="s">
        <v>1163</v>
      </c>
      <c r="Y239" s="4">
        <v>46210.524629629632</v>
      </c>
      <c r="Z239" s="96">
        <v>46210</v>
      </c>
      <c r="AA239" s="95" t="s">
        <v>2384</v>
      </c>
      <c r="AB239" s="4">
        <v>46210.535243055558</v>
      </c>
      <c r="AC239" s="96">
        <v>46210</v>
      </c>
      <c r="AD239" s="95" t="s">
        <v>2385</v>
      </c>
      <c r="AE239" s="4">
        <v>46210.546736111108</v>
      </c>
      <c r="AF239" s="96"/>
      <c r="AG239" s="95" t="s">
        <v>11317</v>
      </c>
      <c r="AH239" s="4"/>
      <c r="AI239" s="96">
        <v>46210</v>
      </c>
      <c r="AJ239" s="95" t="s">
        <v>1028</v>
      </c>
      <c r="AK239" s="4">
        <v>46210.645694444444</v>
      </c>
      <c r="AL239" s="96">
        <v>46210</v>
      </c>
      <c r="AM239" s="95" t="s">
        <v>1028</v>
      </c>
      <c r="AN239" s="4">
        <v>46210.64576388889</v>
      </c>
      <c r="AO239" s="95" t="s">
        <v>11317</v>
      </c>
      <c r="AP239" s="95" t="s">
        <v>11317</v>
      </c>
      <c r="AQ239" s="95" t="s">
        <v>11317</v>
      </c>
      <c r="AR239" s="95" t="s">
        <v>11317</v>
      </c>
      <c r="AS239" s="95" t="s">
        <v>11317</v>
      </c>
      <c r="AT239" s="95" t="s">
        <v>11317</v>
      </c>
      <c r="AU239" s="96">
        <v>46210</v>
      </c>
      <c r="AV239" s="95" t="s">
        <v>1028</v>
      </c>
      <c r="AW239" s="4">
        <v>46210.646817129629</v>
      </c>
      <c r="AX239" s="95" t="s">
        <v>11317</v>
      </c>
      <c r="AY239" s="95" t="s">
        <v>11317</v>
      </c>
      <c r="AZ239" s="95" t="s">
        <v>11317</v>
      </c>
      <c r="BA239" s="96">
        <v>46210</v>
      </c>
      <c r="BB239" s="95" t="s">
        <v>957</v>
      </c>
      <c r="BC239" s="4">
        <v>46210.677546296298</v>
      </c>
      <c r="BD239" s="96">
        <v>46210</v>
      </c>
      <c r="BE239" s="95" t="s">
        <v>1164</v>
      </c>
      <c r="BF239" s="4">
        <v>46210.739201388889</v>
      </c>
      <c r="BG239" s="95" t="s">
        <v>11317</v>
      </c>
      <c r="BH239" s="95" t="s">
        <v>11317</v>
      </c>
      <c r="BI239" s="95" t="s">
        <v>11317</v>
      </c>
      <c r="BJ239" s="68" t="s">
        <v>11317</v>
      </c>
      <c r="BK239" t="str">
        <f t="shared" si="5"/>
        <v>Jul</v>
      </c>
      <c r="BL239" t="str">
        <f>VLOOKUP(D239,Sheet1!$A$2:$B$221,2,0)</f>
        <v>East Zone</v>
      </c>
    </row>
    <row r="240" spans="1:64" x14ac:dyDescent="0.35">
      <c r="A240" t="str" cm="1">
        <f t="array" ref="A240:C240">VLOOKUP(D240,Sheet1!$A$2:$E$221,{3,4,5},0)</f>
        <v>Bikee Kumar</v>
      </c>
      <c r="B240" t="str">
        <v>FMF070034</v>
      </c>
      <c r="C240" t="str">
        <v>Abhishek Kumar Tiwari</v>
      </c>
      <c r="D240" s="94" t="s">
        <v>153</v>
      </c>
      <c r="E240" s="95">
        <v>968</v>
      </c>
      <c r="F240" s="95" t="s">
        <v>3257</v>
      </c>
      <c r="G240" s="95">
        <v>650670</v>
      </c>
      <c r="H240" s="95" t="s">
        <v>2996</v>
      </c>
      <c r="I240" s="95" t="s">
        <v>3258</v>
      </c>
      <c r="J240" s="95" t="s">
        <v>1568</v>
      </c>
      <c r="K240" s="95" t="s">
        <v>3259</v>
      </c>
      <c r="L240" s="95">
        <v>77000</v>
      </c>
      <c r="M240" s="95" t="s">
        <v>939</v>
      </c>
      <c r="N240" s="95" t="s">
        <v>940</v>
      </c>
      <c r="O240" s="95" t="s">
        <v>2986</v>
      </c>
      <c r="P240" s="95">
        <v>6423031987</v>
      </c>
      <c r="Q240" s="14" t="s">
        <v>13394</v>
      </c>
      <c r="T240" s="96">
        <v>46206</v>
      </c>
      <c r="U240" s="95" t="s">
        <v>1163</v>
      </c>
      <c r="V240" s="4">
        <v>46206.398761574077</v>
      </c>
      <c r="W240" s="96">
        <v>46206</v>
      </c>
      <c r="X240" s="95" t="s">
        <v>1163</v>
      </c>
      <c r="Y240" s="4">
        <v>46206.428680555553</v>
      </c>
      <c r="Z240" s="96">
        <v>46206</v>
      </c>
      <c r="AA240" s="95" t="s">
        <v>2384</v>
      </c>
      <c r="AB240" s="4">
        <v>46206.442199074074</v>
      </c>
      <c r="AC240" s="96">
        <v>46206</v>
      </c>
      <c r="AD240" s="95" t="s">
        <v>2385</v>
      </c>
      <c r="AE240" s="4">
        <v>46206.452673611115</v>
      </c>
      <c r="AF240" s="96"/>
      <c r="AG240" s="95" t="s">
        <v>11317</v>
      </c>
      <c r="AH240" s="4"/>
      <c r="AI240" s="96">
        <v>46206</v>
      </c>
      <c r="AJ240" s="95" t="s">
        <v>942</v>
      </c>
      <c r="AK240" s="4">
        <v>46206.466064814813</v>
      </c>
      <c r="AL240" s="96">
        <v>46206</v>
      </c>
      <c r="AM240" s="95" t="s">
        <v>942</v>
      </c>
      <c r="AN240" s="4">
        <v>46206.467094907406</v>
      </c>
      <c r="AO240" s="95" t="s">
        <v>11317</v>
      </c>
      <c r="AP240" s="95" t="s">
        <v>11317</v>
      </c>
      <c r="AQ240" s="95" t="s">
        <v>11317</v>
      </c>
      <c r="AR240" s="95" t="s">
        <v>11317</v>
      </c>
      <c r="AS240" s="95" t="s">
        <v>11317</v>
      </c>
      <c r="AT240" s="95" t="s">
        <v>11317</v>
      </c>
      <c r="AU240" s="96">
        <v>46206</v>
      </c>
      <c r="AV240" s="95" t="s">
        <v>942</v>
      </c>
      <c r="AW240" s="4">
        <v>46206.473726851851</v>
      </c>
      <c r="AX240" s="95" t="s">
        <v>11317</v>
      </c>
      <c r="AY240" s="95" t="s">
        <v>11317</v>
      </c>
      <c r="AZ240" s="95" t="s">
        <v>11317</v>
      </c>
      <c r="BA240" s="96">
        <v>46206</v>
      </c>
      <c r="BB240" s="95" t="s">
        <v>957</v>
      </c>
      <c r="BC240" s="4">
        <v>46206.476377314815</v>
      </c>
      <c r="BD240" s="96">
        <v>46206</v>
      </c>
      <c r="BE240" s="95" t="s">
        <v>1164</v>
      </c>
      <c r="BF240" s="4">
        <v>46206.809004629627</v>
      </c>
      <c r="BG240" s="95" t="s">
        <v>11317</v>
      </c>
      <c r="BH240" s="95" t="s">
        <v>11317</v>
      </c>
      <c r="BI240" s="95" t="s">
        <v>11317</v>
      </c>
      <c r="BJ240" s="68" t="s">
        <v>11317</v>
      </c>
      <c r="BK240" t="str">
        <f t="shared" si="5"/>
        <v>Jul</v>
      </c>
      <c r="BL240" t="str">
        <f>VLOOKUP(D240,Sheet1!$A$2:$B$221,2,0)</f>
        <v>East Zone</v>
      </c>
    </row>
    <row r="241" spans="1:64" x14ac:dyDescent="0.35">
      <c r="A241" t="str" cm="1">
        <f t="array" ref="A241:C241">VLOOKUP(D241,Sheet1!$A$2:$E$221,{3,4,5},0)</f>
        <v>Shailesh Kumar</v>
      </c>
      <c r="B241" t="str">
        <v>FMF071612</v>
      </c>
      <c r="C241" t="str">
        <v>Abhishek Kumar Tiwari</v>
      </c>
      <c r="D241" s="94" t="s">
        <v>154</v>
      </c>
      <c r="E241" s="95">
        <v>1002</v>
      </c>
      <c r="F241" s="95" t="s">
        <v>11449</v>
      </c>
      <c r="G241" s="95">
        <v>504095</v>
      </c>
      <c r="H241" s="95" t="s">
        <v>6263</v>
      </c>
      <c r="I241" s="95" t="s">
        <v>6264</v>
      </c>
      <c r="J241" s="95" t="s">
        <v>1568</v>
      </c>
      <c r="K241" s="95" t="s">
        <v>11450</v>
      </c>
      <c r="L241" s="95">
        <v>90000</v>
      </c>
      <c r="M241" s="95" t="s">
        <v>931</v>
      </c>
      <c r="N241" s="95" t="s">
        <v>932</v>
      </c>
      <c r="O241" s="95" t="s">
        <v>11451</v>
      </c>
      <c r="P241" s="95">
        <v>5933159053</v>
      </c>
      <c r="Q241" s="14" t="s">
        <v>13394</v>
      </c>
      <c r="T241" s="96">
        <v>46210</v>
      </c>
      <c r="U241" s="95" t="s">
        <v>6270</v>
      </c>
      <c r="V241" s="4">
        <v>46210.583599537036</v>
      </c>
      <c r="W241" s="96">
        <v>46210</v>
      </c>
      <c r="X241" s="95" t="s">
        <v>6270</v>
      </c>
      <c r="Y241" s="4">
        <v>46210.610937500001</v>
      </c>
      <c r="Z241" s="96">
        <v>46210</v>
      </c>
      <c r="AA241" s="95" t="s">
        <v>2384</v>
      </c>
      <c r="AB241" s="4">
        <v>46210.622349537036</v>
      </c>
      <c r="AC241" s="96">
        <v>46210</v>
      </c>
      <c r="AD241" s="95" t="s">
        <v>2385</v>
      </c>
      <c r="AE241" s="4">
        <v>46210.635405092595</v>
      </c>
      <c r="AF241" s="96"/>
      <c r="AG241" s="95" t="s">
        <v>11317</v>
      </c>
      <c r="AH241" s="4"/>
      <c r="AI241" s="96">
        <v>46210</v>
      </c>
      <c r="AJ241" s="95" t="s">
        <v>942</v>
      </c>
      <c r="AK241" s="4">
        <v>46210.652731481481</v>
      </c>
      <c r="AL241" s="96">
        <v>46210</v>
      </c>
      <c r="AM241" s="95" t="s">
        <v>942</v>
      </c>
      <c r="AN241" s="4">
        <v>46210.653599537036</v>
      </c>
      <c r="AO241" s="95" t="s">
        <v>11317</v>
      </c>
      <c r="AP241" s="95" t="s">
        <v>11317</v>
      </c>
      <c r="AQ241" s="95" t="s">
        <v>11317</v>
      </c>
      <c r="AR241" s="95" t="s">
        <v>11317</v>
      </c>
      <c r="AS241" s="95" t="s">
        <v>11317</v>
      </c>
      <c r="AT241" s="95" t="s">
        <v>11317</v>
      </c>
      <c r="AU241" s="96">
        <v>46210</v>
      </c>
      <c r="AV241" s="95" t="s">
        <v>942</v>
      </c>
      <c r="AW241" s="4">
        <v>46210.659432870372</v>
      </c>
      <c r="AX241" s="95" t="s">
        <v>11317</v>
      </c>
      <c r="AY241" s="95" t="s">
        <v>11317</v>
      </c>
      <c r="AZ241" s="95" t="s">
        <v>11317</v>
      </c>
      <c r="BA241" s="96">
        <v>46210</v>
      </c>
      <c r="BB241" s="95" t="s">
        <v>957</v>
      </c>
      <c r="BC241" s="4">
        <v>46210.679259259261</v>
      </c>
      <c r="BD241" s="96">
        <v>46210</v>
      </c>
      <c r="BE241" s="95" t="s">
        <v>6271</v>
      </c>
      <c r="BF241" s="4">
        <v>46210.695428240739</v>
      </c>
      <c r="BG241" s="95" t="s">
        <v>11317</v>
      </c>
      <c r="BH241" s="95" t="s">
        <v>11317</v>
      </c>
      <c r="BI241" s="95" t="s">
        <v>11317</v>
      </c>
      <c r="BJ241" s="68" t="s">
        <v>11317</v>
      </c>
      <c r="BK241" t="str">
        <f t="shared" si="5"/>
        <v>Jul</v>
      </c>
      <c r="BL241" t="str">
        <f>VLOOKUP(D241,Sheet1!$A$2:$B$221,2,0)</f>
        <v>East Zone</v>
      </c>
    </row>
    <row r="242" spans="1:64" x14ac:dyDescent="0.35">
      <c r="A242" t="str" cm="1">
        <f t="array" ref="A242:C242">VLOOKUP(D242,Sheet1!$A$2:$E$221,{3,4,5},0)</f>
        <v>Shailesh Kumar</v>
      </c>
      <c r="B242" t="str">
        <v>FMF071612</v>
      </c>
      <c r="C242" t="str">
        <v>Abhishek Kumar Tiwari</v>
      </c>
      <c r="D242" s="94" t="s">
        <v>154</v>
      </c>
      <c r="E242" s="95">
        <v>1002</v>
      </c>
      <c r="F242" s="95" t="s">
        <v>9543</v>
      </c>
      <c r="G242" s="95">
        <v>546710</v>
      </c>
      <c r="H242" s="95" t="s">
        <v>6277</v>
      </c>
      <c r="I242" s="95" t="s">
        <v>6278</v>
      </c>
      <c r="J242" s="95" t="s">
        <v>1568</v>
      </c>
      <c r="K242" s="95" t="s">
        <v>9544</v>
      </c>
      <c r="L242" s="95">
        <v>90000</v>
      </c>
      <c r="M242" s="95" t="s">
        <v>9422</v>
      </c>
      <c r="N242" s="95" t="s">
        <v>9423</v>
      </c>
      <c r="O242" s="95" t="s">
        <v>9545</v>
      </c>
      <c r="P242" s="95">
        <v>6844757889</v>
      </c>
      <c r="Q242" s="14" t="s">
        <v>13394</v>
      </c>
      <c r="T242" s="96">
        <v>46209</v>
      </c>
      <c r="U242" s="95" t="s">
        <v>6270</v>
      </c>
      <c r="V242" s="4">
        <v>46209.743888888886</v>
      </c>
      <c r="W242" s="96">
        <v>46209</v>
      </c>
      <c r="X242" s="95" t="s">
        <v>6270</v>
      </c>
      <c r="Y242" s="4">
        <v>46209.747881944444</v>
      </c>
      <c r="Z242" s="96">
        <v>46209</v>
      </c>
      <c r="AA242" s="95" t="s">
        <v>2391</v>
      </c>
      <c r="AB242" s="4">
        <v>46209.756458333337</v>
      </c>
      <c r="AC242" s="96">
        <v>46209</v>
      </c>
      <c r="AD242" s="95" t="s">
        <v>9877</v>
      </c>
      <c r="AE242" s="4">
        <v>46209.756562499999</v>
      </c>
      <c r="AF242" s="96"/>
      <c r="AG242" s="95" t="s">
        <v>11317</v>
      </c>
      <c r="AH242" s="4"/>
      <c r="AI242" s="96">
        <v>46209</v>
      </c>
      <c r="AJ242" s="95" t="s">
        <v>972</v>
      </c>
      <c r="AK242" s="4">
        <v>46209.770474537036</v>
      </c>
      <c r="AL242" s="96">
        <v>46209</v>
      </c>
      <c r="AM242" s="95" t="s">
        <v>972</v>
      </c>
      <c r="AN242" s="4">
        <v>46209.771296296298</v>
      </c>
      <c r="AO242" s="95" t="s">
        <v>11317</v>
      </c>
      <c r="AP242" s="95" t="s">
        <v>11317</v>
      </c>
      <c r="AQ242" s="95" t="s">
        <v>11317</v>
      </c>
      <c r="AR242" s="95" t="s">
        <v>11317</v>
      </c>
      <c r="AS242" s="95" t="s">
        <v>11317</v>
      </c>
      <c r="AT242" s="95" t="s">
        <v>11317</v>
      </c>
      <c r="AU242" s="96">
        <v>46209</v>
      </c>
      <c r="AV242" s="95" t="s">
        <v>972</v>
      </c>
      <c r="AW242" s="4">
        <v>46209.779456018521</v>
      </c>
      <c r="AX242" s="95" t="s">
        <v>11317</v>
      </c>
      <c r="AY242" s="95" t="s">
        <v>11317</v>
      </c>
      <c r="AZ242" s="95" t="s">
        <v>11317</v>
      </c>
      <c r="BA242" s="96">
        <v>46209</v>
      </c>
      <c r="BB242" s="95" t="s">
        <v>938</v>
      </c>
      <c r="BC242" s="4">
        <v>46209.833784722221</v>
      </c>
      <c r="BD242" s="96">
        <v>46209</v>
      </c>
      <c r="BE242" s="95" t="s">
        <v>6271</v>
      </c>
      <c r="BF242" s="4">
        <v>46209.877939814818</v>
      </c>
      <c r="BG242" s="95" t="s">
        <v>11317</v>
      </c>
      <c r="BH242" s="95" t="s">
        <v>11317</v>
      </c>
      <c r="BI242" s="95" t="s">
        <v>11317</v>
      </c>
      <c r="BJ242" s="68" t="s">
        <v>11317</v>
      </c>
      <c r="BK242" t="str">
        <f t="shared" si="5"/>
        <v>Jul</v>
      </c>
      <c r="BL242" t="str">
        <f>VLOOKUP(D242,Sheet1!$A$2:$B$221,2,0)</f>
        <v>East Zone</v>
      </c>
    </row>
    <row r="243" spans="1:64" x14ac:dyDescent="0.35">
      <c r="A243" t="str" cm="1">
        <f t="array" ref="A243:C243">VLOOKUP(D243,Sheet1!$A$2:$E$221,{3,4,5},0)</f>
        <v>Vivek Kumar Shukla</v>
      </c>
      <c r="B243" t="str">
        <v>FMF069890</v>
      </c>
      <c r="C243" t="str">
        <v>Sheelendra Pratap Singh</v>
      </c>
      <c r="D243" s="94" t="s">
        <v>262</v>
      </c>
      <c r="E243" s="95">
        <v>1026</v>
      </c>
      <c r="F243" s="95" t="s">
        <v>1826</v>
      </c>
      <c r="G243" s="95">
        <v>509657</v>
      </c>
      <c r="H243" s="95" t="s">
        <v>1827</v>
      </c>
      <c r="I243" s="95" t="s">
        <v>1828</v>
      </c>
      <c r="J243" s="95" t="s">
        <v>1568</v>
      </c>
      <c r="K243" s="95" t="s">
        <v>1829</v>
      </c>
      <c r="L243" s="95">
        <v>70000</v>
      </c>
      <c r="M243" s="95" t="s">
        <v>1325</v>
      </c>
      <c r="N243" s="95" t="s">
        <v>1326</v>
      </c>
      <c r="O243" s="95" t="s">
        <v>1830</v>
      </c>
      <c r="P243" s="95">
        <v>5402239252</v>
      </c>
      <c r="Q243" s="14" t="s">
        <v>13394</v>
      </c>
      <c r="T243" s="96">
        <v>46202</v>
      </c>
      <c r="U243" s="95" t="s">
        <v>1167</v>
      </c>
      <c r="V243" s="4">
        <v>46202.657372685186</v>
      </c>
      <c r="W243" s="96">
        <v>46202</v>
      </c>
      <c r="X243" s="95" t="s">
        <v>1167</v>
      </c>
      <c r="Y243" s="4">
        <v>46202.658229166664</v>
      </c>
      <c r="Z243" s="96">
        <v>46202</v>
      </c>
      <c r="AA243" s="95" t="s">
        <v>2384</v>
      </c>
      <c r="AB243" s="4">
        <v>46202.663194444445</v>
      </c>
      <c r="AC243" s="96">
        <v>46202</v>
      </c>
      <c r="AD243" s="95" t="s">
        <v>2385</v>
      </c>
      <c r="AE243" s="4">
        <v>46202.685590277775</v>
      </c>
      <c r="AF243" s="96">
        <v>46202</v>
      </c>
      <c r="AG243" s="95" t="s">
        <v>1043</v>
      </c>
      <c r="AH243" s="4">
        <v>46202.708020833335</v>
      </c>
      <c r="AI243" s="96">
        <v>46203</v>
      </c>
      <c r="AJ243" s="95" t="s">
        <v>1043</v>
      </c>
      <c r="AK243" s="4">
        <v>46203.830034722225</v>
      </c>
      <c r="AL243" s="96">
        <v>46203</v>
      </c>
      <c r="AM243" s="95" t="s">
        <v>1043</v>
      </c>
      <c r="AN243" s="4">
        <v>46203.830127314817</v>
      </c>
      <c r="AO243" s="95" t="s">
        <v>11317</v>
      </c>
      <c r="AP243" s="95" t="s">
        <v>11317</v>
      </c>
      <c r="AQ243" s="95" t="s">
        <v>11317</v>
      </c>
      <c r="AR243" s="95" t="s">
        <v>11317</v>
      </c>
      <c r="AS243" s="95" t="s">
        <v>11317</v>
      </c>
      <c r="AT243" s="95" t="s">
        <v>11317</v>
      </c>
      <c r="AU243" s="96">
        <v>46203</v>
      </c>
      <c r="AV243" s="95" t="s">
        <v>1043</v>
      </c>
      <c r="AW243" s="4">
        <v>46203.83421296296</v>
      </c>
      <c r="AX243" s="95" t="s">
        <v>11317</v>
      </c>
      <c r="AY243" s="95" t="s">
        <v>11317</v>
      </c>
      <c r="AZ243" s="95" t="s">
        <v>11317</v>
      </c>
      <c r="BA243" s="96">
        <v>46203</v>
      </c>
      <c r="BB243" s="95" t="s">
        <v>1008</v>
      </c>
      <c r="BC243" s="4">
        <v>46203.834953703707</v>
      </c>
      <c r="BD243" s="96">
        <v>46204</v>
      </c>
      <c r="BE243" s="95" t="s">
        <v>1168</v>
      </c>
      <c r="BF243" s="4">
        <v>46204.430937500001</v>
      </c>
      <c r="BG243" s="95" t="s">
        <v>11317</v>
      </c>
      <c r="BH243" s="95" t="s">
        <v>11317</v>
      </c>
      <c r="BI243" s="95" t="s">
        <v>11317</v>
      </c>
      <c r="BJ243" s="68" t="s">
        <v>11317</v>
      </c>
      <c r="BK243" t="str">
        <f t="shared" si="5"/>
        <v>Jun</v>
      </c>
      <c r="BL243" t="str">
        <f>VLOOKUP(D243,Sheet1!$A$2:$B$221,2,0)</f>
        <v>East Zone</v>
      </c>
    </row>
    <row r="244" spans="1:64" x14ac:dyDescent="0.35">
      <c r="A244" t="str" cm="1">
        <f t="array" ref="A244:C244">VLOOKUP(D244,Sheet1!$A$2:$E$221,{3,4,5},0)</f>
        <v>Vivek Kumar Shukla</v>
      </c>
      <c r="B244" t="str">
        <v>FMF069890</v>
      </c>
      <c r="C244" t="str">
        <v>Sheelendra Pratap Singh</v>
      </c>
      <c r="D244" s="94" t="s">
        <v>262</v>
      </c>
      <c r="E244" s="95">
        <v>1026</v>
      </c>
      <c r="F244" s="95" t="s">
        <v>11452</v>
      </c>
      <c r="G244" s="95">
        <v>510634</v>
      </c>
      <c r="H244" s="95" t="s">
        <v>11453</v>
      </c>
      <c r="I244" s="95" t="s">
        <v>11454</v>
      </c>
      <c r="J244" s="95" t="s">
        <v>1568</v>
      </c>
      <c r="K244" s="95" t="s">
        <v>11455</v>
      </c>
      <c r="L244" s="95">
        <v>60000</v>
      </c>
      <c r="M244" s="95" t="s">
        <v>1328</v>
      </c>
      <c r="N244" s="95" t="s">
        <v>1329</v>
      </c>
      <c r="O244" s="95" t="s">
        <v>7717</v>
      </c>
      <c r="P244" s="95">
        <v>5996540431</v>
      </c>
      <c r="Q244" s="14" t="s">
        <v>683</v>
      </c>
      <c r="R244" t="s">
        <v>13192</v>
      </c>
      <c r="S244" s="1">
        <v>46210</v>
      </c>
      <c r="T244" s="96">
        <v>46210</v>
      </c>
      <c r="U244" s="95" t="s">
        <v>1167</v>
      </c>
      <c r="V244" s="4">
        <v>46210.543599537035</v>
      </c>
      <c r="W244" s="96">
        <v>46210</v>
      </c>
      <c r="X244" s="95" t="s">
        <v>1167</v>
      </c>
      <c r="Y244" s="4">
        <v>46210.566504629627</v>
      </c>
      <c r="Z244" s="96">
        <v>46210</v>
      </c>
      <c r="AA244" s="95" t="s">
        <v>2384</v>
      </c>
      <c r="AB244" s="4">
        <v>46210.590682870374</v>
      </c>
      <c r="AC244" s="96">
        <v>46210</v>
      </c>
      <c r="AD244" s="95" t="s">
        <v>2385</v>
      </c>
      <c r="AE244" s="4">
        <v>46210.612141203703</v>
      </c>
      <c r="AF244" s="96">
        <v>46210</v>
      </c>
      <c r="AG244" s="95" t="s">
        <v>1043</v>
      </c>
      <c r="AH244" s="4">
        <v>46210.639351851853</v>
      </c>
      <c r="AI244" s="96"/>
      <c r="AJ244" s="95" t="s">
        <v>11317</v>
      </c>
      <c r="AK244" s="4"/>
      <c r="AL244" s="96"/>
      <c r="AM244" s="95" t="s">
        <v>11317</v>
      </c>
      <c r="AN244" s="4"/>
      <c r="AO244" s="95" t="s">
        <v>11317</v>
      </c>
      <c r="AP244" s="95" t="s">
        <v>11317</v>
      </c>
      <c r="AQ244" s="95" t="s">
        <v>11317</v>
      </c>
      <c r="AR244" s="95" t="s">
        <v>11317</v>
      </c>
      <c r="AS244" s="95" t="s">
        <v>11317</v>
      </c>
      <c r="AT244" s="95" t="s">
        <v>11317</v>
      </c>
      <c r="AU244" s="96"/>
      <c r="AV244" s="95" t="s">
        <v>11317</v>
      </c>
      <c r="AW244" s="4"/>
      <c r="AX244" s="95" t="s">
        <v>11317</v>
      </c>
      <c r="AY244" s="95" t="s">
        <v>11317</v>
      </c>
      <c r="AZ244" s="95" t="s">
        <v>11317</v>
      </c>
      <c r="BA244" s="96"/>
      <c r="BB244" s="95" t="s">
        <v>11317</v>
      </c>
      <c r="BC244" s="4"/>
      <c r="BD244" s="96"/>
      <c r="BE244" s="95" t="s">
        <v>11317</v>
      </c>
      <c r="BF244" s="4"/>
      <c r="BG244" s="95" t="s">
        <v>11317</v>
      </c>
      <c r="BH244" s="95" t="s">
        <v>11317</v>
      </c>
      <c r="BI244" s="95" t="s">
        <v>11317</v>
      </c>
      <c r="BJ244" s="68" t="s">
        <v>11317</v>
      </c>
      <c r="BK244" t="str">
        <f t="shared" si="5"/>
        <v>Jul</v>
      </c>
      <c r="BL244" t="str">
        <f>VLOOKUP(D244,Sheet1!$A$2:$B$221,2,0)</f>
        <v>East Zone</v>
      </c>
    </row>
    <row r="245" spans="1:64" x14ac:dyDescent="0.35">
      <c r="A245" t="str" cm="1">
        <f t="array" ref="A245:C245">VLOOKUP(D245,Sheet1!$A$2:$E$221,{3,4,5},0)</f>
        <v>Vivek Kumar Shukla</v>
      </c>
      <c r="B245" t="str">
        <v>FMF069890</v>
      </c>
      <c r="C245" t="str">
        <v>Sheelendra Pratap Singh</v>
      </c>
      <c r="D245" s="94" t="s">
        <v>262</v>
      </c>
      <c r="E245" s="95">
        <v>1026</v>
      </c>
      <c r="F245" s="95" t="s">
        <v>11452</v>
      </c>
      <c r="G245" s="95">
        <v>510634</v>
      </c>
      <c r="H245" s="95" t="s">
        <v>11453</v>
      </c>
      <c r="I245" s="95" t="s">
        <v>11454</v>
      </c>
      <c r="J245" s="95" t="s">
        <v>1568</v>
      </c>
      <c r="K245" s="95" t="s">
        <v>11455</v>
      </c>
      <c r="L245" s="95">
        <v>70000</v>
      </c>
      <c r="M245" s="95" t="s">
        <v>1325</v>
      </c>
      <c r="N245" s="95" t="s">
        <v>1326</v>
      </c>
      <c r="O245" s="95" t="s">
        <v>11456</v>
      </c>
      <c r="P245" s="95">
        <v>8072213731</v>
      </c>
      <c r="Q245" s="14" t="s">
        <v>13394</v>
      </c>
      <c r="T245" s="96">
        <v>46210</v>
      </c>
      <c r="U245" s="95" t="s">
        <v>1167</v>
      </c>
      <c r="V245" s="4">
        <v>46210.543576388889</v>
      </c>
      <c r="W245" s="96">
        <v>46210</v>
      </c>
      <c r="X245" s="95" t="s">
        <v>1167</v>
      </c>
      <c r="Y245" s="4">
        <v>46210.566481481481</v>
      </c>
      <c r="Z245" s="96">
        <v>46210</v>
      </c>
      <c r="AA245" s="95" t="s">
        <v>2384</v>
      </c>
      <c r="AB245" s="4">
        <v>46210.590682870374</v>
      </c>
      <c r="AC245" s="96">
        <v>46210</v>
      </c>
      <c r="AD245" s="95" t="s">
        <v>2385</v>
      </c>
      <c r="AE245" s="4">
        <v>46210.61210648148</v>
      </c>
      <c r="AF245" s="96">
        <v>46210</v>
      </c>
      <c r="AG245" s="95" t="s">
        <v>1043</v>
      </c>
      <c r="AH245" s="4">
        <v>46210.639317129629</v>
      </c>
      <c r="AI245" s="96"/>
      <c r="AJ245" s="95" t="s">
        <v>11317</v>
      </c>
      <c r="AK245" s="4"/>
      <c r="AL245" s="96"/>
      <c r="AM245" s="95" t="s">
        <v>11317</v>
      </c>
      <c r="AN245" s="4"/>
      <c r="AO245" s="95" t="s">
        <v>11317</v>
      </c>
      <c r="AP245" s="95" t="s">
        <v>11317</v>
      </c>
      <c r="AQ245" s="95" t="s">
        <v>11317</v>
      </c>
      <c r="AR245" s="95" t="s">
        <v>11317</v>
      </c>
      <c r="AS245" s="95" t="s">
        <v>11317</v>
      </c>
      <c r="AT245" s="95" t="s">
        <v>11317</v>
      </c>
      <c r="AU245" s="96"/>
      <c r="AV245" s="95" t="s">
        <v>11317</v>
      </c>
      <c r="AW245" s="4"/>
      <c r="AX245" s="95" t="s">
        <v>11317</v>
      </c>
      <c r="AY245" s="95" t="s">
        <v>11317</v>
      </c>
      <c r="AZ245" s="95" t="s">
        <v>11317</v>
      </c>
      <c r="BA245" s="96"/>
      <c r="BB245" s="95" t="s">
        <v>11317</v>
      </c>
      <c r="BC245" s="4"/>
      <c r="BD245" s="96"/>
      <c r="BE245" s="95" t="s">
        <v>11317</v>
      </c>
      <c r="BF245" s="4"/>
      <c r="BG245" s="95" t="s">
        <v>11317</v>
      </c>
      <c r="BH245" s="95" t="s">
        <v>11317</v>
      </c>
      <c r="BI245" s="95" t="s">
        <v>11317</v>
      </c>
      <c r="BJ245" s="68" t="s">
        <v>11317</v>
      </c>
      <c r="BK245" t="str">
        <f t="shared" si="5"/>
        <v>Jul</v>
      </c>
      <c r="BL245" t="str">
        <f>VLOOKUP(D245,Sheet1!$A$2:$B$221,2,0)</f>
        <v>East Zone</v>
      </c>
    </row>
    <row r="246" spans="1:64" x14ac:dyDescent="0.35">
      <c r="A246" t="str" cm="1">
        <f t="array" ref="A246:C246">VLOOKUP(D246,Sheet1!$A$2:$E$221,{3,4,5},0)</f>
        <v>Vivek Kumar Shukla</v>
      </c>
      <c r="B246" t="str">
        <v>FMF069890</v>
      </c>
      <c r="C246" t="str">
        <v>Sheelendra Pratap Singh</v>
      </c>
      <c r="D246" s="94" t="s">
        <v>262</v>
      </c>
      <c r="E246" s="95">
        <v>1026</v>
      </c>
      <c r="F246" s="95" t="s">
        <v>11452</v>
      </c>
      <c r="G246" s="95">
        <v>510634</v>
      </c>
      <c r="H246" s="95" t="s">
        <v>11453</v>
      </c>
      <c r="I246" s="95" t="s">
        <v>11454</v>
      </c>
      <c r="J246" s="95" t="s">
        <v>1568</v>
      </c>
      <c r="K246" s="95" t="s">
        <v>11455</v>
      </c>
      <c r="L246" s="95">
        <v>85000</v>
      </c>
      <c r="M246" s="95" t="s">
        <v>2698</v>
      </c>
      <c r="N246" s="95" t="s">
        <v>2699</v>
      </c>
      <c r="O246" s="95" t="s">
        <v>11457</v>
      </c>
      <c r="P246" s="95">
        <v>6589795943</v>
      </c>
      <c r="Q246" s="14" t="s">
        <v>13394</v>
      </c>
      <c r="T246" s="96">
        <v>46210</v>
      </c>
      <c r="U246" s="95" t="s">
        <v>1167</v>
      </c>
      <c r="V246" s="4">
        <v>46210.543553240743</v>
      </c>
      <c r="W246" s="96">
        <v>46210</v>
      </c>
      <c r="X246" s="95" t="s">
        <v>1167</v>
      </c>
      <c r="Y246" s="4">
        <v>46210.566458333335</v>
      </c>
      <c r="Z246" s="96">
        <v>46210</v>
      </c>
      <c r="AA246" s="95" t="s">
        <v>2384</v>
      </c>
      <c r="AB246" s="4">
        <v>46210.590682870374</v>
      </c>
      <c r="AC246" s="96">
        <v>46210</v>
      </c>
      <c r="AD246" s="95" t="s">
        <v>2385</v>
      </c>
      <c r="AE246" s="4">
        <v>46210.612118055556</v>
      </c>
      <c r="AF246" s="96">
        <v>46210</v>
      </c>
      <c r="AG246" s="95" t="s">
        <v>1043</v>
      </c>
      <c r="AH246" s="4">
        <v>46210.639328703706</v>
      </c>
      <c r="AI246" s="96"/>
      <c r="AJ246" s="95" t="s">
        <v>11317</v>
      </c>
      <c r="AK246" s="4"/>
      <c r="AL246" s="96"/>
      <c r="AM246" s="95" t="s">
        <v>11317</v>
      </c>
      <c r="AN246" s="4"/>
      <c r="AO246" s="95" t="s">
        <v>11317</v>
      </c>
      <c r="AP246" s="95" t="s">
        <v>11317</v>
      </c>
      <c r="AQ246" s="95" t="s">
        <v>11317</v>
      </c>
      <c r="AR246" s="95" t="s">
        <v>11317</v>
      </c>
      <c r="AS246" s="95" t="s">
        <v>11317</v>
      </c>
      <c r="AT246" s="95" t="s">
        <v>11317</v>
      </c>
      <c r="AU246" s="96"/>
      <c r="AV246" s="95" t="s">
        <v>11317</v>
      </c>
      <c r="AW246" s="4"/>
      <c r="AX246" s="95" t="s">
        <v>11317</v>
      </c>
      <c r="AY246" s="95" t="s">
        <v>11317</v>
      </c>
      <c r="AZ246" s="95" t="s">
        <v>11317</v>
      </c>
      <c r="BA246" s="96"/>
      <c r="BB246" s="95" t="s">
        <v>11317</v>
      </c>
      <c r="BC246" s="4"/>
      <c r="BD246" s="96"/>
      <c r="BE246" s="95" t="s">
        <v>11317</v>
      </c>
      <c r="BF246" s="4"/>
      <c r="BG246" s="95" t="s">
        <v>11317</v>
      </c>
      <c r="BH246" s="95" t="s">
        <v>11317</v>
      </c>
      <c r="BI246" s="95" t="s">
        <v>11317</v>
      </c>
      <c r="BJ246" s="68" t="s">
        <v>11317</v>
      </c>
      <c r="BK246" t="str">
        <f t="shared" si="5"/>
        <v>Jul</v>
      </c>
      <c r="BL246" t="str">
        <f>VLOOKUP(D246,Sheet1!$A$2:$B$221,2,0)</f>
        <v>East Zone</v>
      </c>
    </row>
    <row r="247" spans="1:64" x14ac:dyDescent="0.35">
      <c r="A247" t="str" cm="1">
        <f t="array" ref="A247:C247">VLOOKUP(D247,Sheet1!$A$2:$E$221,{3,4,5},0)</f>
        <v>Vivek Kumar Shukla</v>
      </c>
      <c r="B247" t="str">
        <v>FMF069890</v>
      </c>
      <c r="C247" t="str">
        <v>Sheelendra Pratap Singh</v>
      </c>
      <c r="D247" s="94" t="s">
        <v>262</v>
      </c>
      <c r="E247" s="95">
        <v>1026</v>
      </c>
      <c r="F247" s="95" t="s">
        <v>2604</v>
      </c>
      <c r="G247" s="95">
        <v>511873</v>
      </c>
      <c r="H247" s="95" t="s">
        <v>806</v>
      </c>
      <c r="I247" s="95" t="s">
        <v>1170</v>
      </c>
      <c r="J247" s="95" t="s">
        <v>1568</v>
      </c>
      <c r="K247" s="95" t="s">
        <v>2605</v>
      </c>
      <c r="L247" s="95">
        <v>60000</v>
      </c>
      <c r="M247" s="95" t="s">
        <v>1328</v>
      </c>
      <c r="N247" s="95" t="s">
        <v>1329</v>
      </c>
      <c r="O247" s="95" t="s">
        <v>2606</v>
      </c>
      <c r="P247" s="95">
        <v>9773743402</v>
      </c>
      <c r="Q247" s="14" t="s">
        <v>683</v>
      </c>
      <c r="R247" t="s">
        <v>13209</v>
      </c>
      <c r="S247" s="1">
        <v>46209</v>
      </c>
      <c r="T247" s="96">
        <v>46205</v>
      </c>
      <c r="U247" s="95" t="s">
        <v>1167</v>
      </c>
      <c r="V247" s="4">
        <v>46205.624930555554</v>
      </c>
      <c r="W247" s="96">
        <v>46205</v>
      </c>
      <c r="X247" s="95" t="s">
        <v>1167</v>
      </c>
      <c r="Y247" s="4">
        <v>46205.691863425927</v>
      </c>
      <c r="Z247" s="96">
        <v>46205</v>
      </c>
      <c r="AA247" s="95" t="s">
        <v>2384</v>
      </c>
      <c r="AB247" s="4">
        <v>46205.703530092593</v>
      </c>
      <c r="AC247" s="96">
        <v>46205</v>
      </c>
      <c r="AD247" s="95" t="s">
        <v>2385</v>
      </c>
      <c r="AE247" s="4">
        <v>46205.716134259259</v>
      </c>
      <c r="AF247" s="96">
        <v>46205</v>
      </c>
      <c r="AG247" s="95" t="s">
        <v>1043</v>
      </c>
      <c r="AH247" s="4">
        <v>46205.741319444445</v>
      </c>
      <c r="AI247" s="96">
        <v>46210</v>
      </c>
      <c r="AJ247" s="95" t="s">
        <v>1043</v>
      </c>
      <c r="AK247" s="4">
        <v>46210.544270833336</v>
      </c>
      <c r="AL247" s="96">
        <v>46210</v>
      </c>
      <c r="AM247" s="95" t="s">
        <v>1043</v>
      </c>
      <c r="AN247" s="4">
        <v>46210.544768518521</v>
      </c>
      <c r="AO247" s="95" t="s">
        <v>11317</v>
      </c>
      <c r="AP247" s="95" t="s">
        <v>11317</v>
      </c>
      <c r="AQ247" s="95" t="s">
        <v>11317</v>
      </c>
      <c r="AR247" s="95" t="s">
        <v>11317</v>
      </c>
      <c r="AS247" s="95" t="s">
        <v>11317</v>
      </c>
      <c r="AT247" s="95" t="s">
        <v>11317</v>
      </c>
      <c r="AU247" s="96">
        <v>46210</v>
      </c>
      <c r="AV247" s="95" t="s">
        <v>1043</v>
      </c>
      <c r="AW247" s="4">
        <v>46210.556712962964</v>
      </c>
      <c r="AX247" s="95" t="s">
        <v>11317</v>
      </c>
      <c r="AY247" s="95" t="s">
        <v>11317</v>
      </c>
      <c r="AZ247" s="95" t="s">
        <v>11317</v>
      </c>
      <c r="BA247" s="96">
        <v>46210</v>
      </c>
      <c r="BB247" s="95" t="s">
        <v>1008</v>
      </c>
      <c r="BC247" s="4">
        <v>46210.616527777776</v>
      </c>
      <c r="BD247" s="96">
        <v>46210</v>
      </c>
      <c r="BE247" s="95" t="s">
        <v>6307</v>
      </c>
      <c r="BF247" s="4">
        <v>46210.715370370373</v>
      </c>
      <c r="BG247" s="95" t="s">
        <v>11317</v>
      </c>
      <c r="BH247" s="95" t="s">
        <v>11317</v>
      </c>
      <c r="BI247" s="95" t="s">
        <v>11317</v>
      </c>
      <c r="BJ247" s="68" t="s">
        <v>11317</v>
      </c>
      <c r="BK247" t="str">
        <f t="shared" si="5"/>
        <v>Jul</v>
      </c>
      <c r="BL247" t="str">
        <f>VLOOKUP(D247,Sheet1!$A$2:$B$221,2,0)</f>
        <v>East Zone</v>
      </c>
    </row>
    <row r="248" spans="1:64" x14ac:dyDescent="0.35">
      <c r="A248" t="str" cm="1">
        <f t="array" ref="A248:C248">VLOOKUP(D248,Sheet1!$A$2:$E$221,{3,4,5},0)</f>
        <v>Vivek Kumar Shukla</v>
      </c>
      <c r="B248" t="str">
        <v>FMF069890</v>
      </c>
      <c r="C248" t="str">
        <v>Sheelendra Pratap Singh</v>
      </c>
      <c r="D248" s="94" t="s">
        <v>262</v>
      </c>
      <c r="E248" s="95">
        <v>1026</v>
      </c>
      <c r="F248" s="95" t="s">
        <v>11458</v>
      </c>
      <c r="G248" s="95">
        <v>543040</v>
      </c>
      <c r="H248" s="95" t="s">
        <v>3837</v>
      </c>
      <c r="I248" s="95" t="s">
        <v>3838</v>
      </c>
      <c r="J248" s="95" t="s">
        <v>1568</v>
      </c>
      <c r="K248" s="95" t="s">
        <v>11459</v>
      </c>
      <c r="L248" s="95">
        <v>77000</v>
      </c>
      <c r="M248" s="95" t="s">
        <v>1173</v>
      </c>
      <c r="N248" s="95" t="s">
        <v>1174</v>
      </c>
      <c r="O248" s="95" t="s">
        <v>11460</v>
      </c>
      <c r="P248" s="95">
        <v>2847702255</v>
      </c>
      <c r="Q248" s="14" t="s">
        <v>683</v>
      </c>
      <c r="R248" t="s">
        <v>13178</v>
      </c>
      <c r="S248" s="1">
        <v>46210</v>
      </c>
      <c r="T248" s="96">
        <v>46210</v>
      </c>
      <c r="U248" s="95" t="s">
        <v>1167</v>
      </c>
      <c r="V248" s="4">
        <v>46210.735706018517</v>
      </c>
      <c r="W248" s="96">
        <v>46210</v>
      </c>
      <c r="X248" s="95" t="s">
        <v>1167</v>
      </c>
      <c r="Y248" s="4">
        <v>46210.744456018518</v>
      </c>
      <c r="Z248" s="96">
        <v>46210</v>
      </c>
      <c r="AA248" s="95" t="s">
        <v>2384</v>
      </c>
      <c r="AB248" s="4">
        <v>46210.747118055559</v>
      </c>
      <c r="AC248" s="96">
        <v>46210</v>
      </c>
      <c r="AD248" s="95" t="s">
        <v>2385</v>
      </c>
      <c r="AE248" s="4">
        <v>46210.75099537037</v>
      </c>
      <c r="AF248" s="96">
        <v>46210</v>
      </c>
      <c r="AG248" s="95" t="s">
        <v>1043</v>
      </c>
      <c r="AH248" s="4">
        <v>46210.787488425929</v>
      </c>
      <c r="AI248" s="96"/>
      <c r="AJ248" s="95" t="s">
        <v>11317</v>
      </c>
      <c r="AK248" s="4"/>
      <c r="AL248" s="96"/>
      <c r="AM248" s="95" t="s">
        <v>11317</v>
      </c>
      <c r="AN248" s="4"/>
      <c r="AO248" s="95" t="s">
        <v>11317</v>
      </c>
      <c r="AP248" s="95" t="s">
        <v>11317</v>
      </c>
      <c r="AQ248" s="95" t="s">
        <v>11317</v>
      </c>
      <c r="AR248" s="95" t="s">
        <v>11317</v>
      </c>
      <c r="AS248" s="95" t="s">
        <v>11317</v>
      </c>
      <c r="AT248" s="95" t="s">
        <v>11317</v>
      </c>
      <c r="AU248" s="96"/>
      <c r="AV248" s="95" t="s">
        <v>11317</v>
      </c>
      <c r="AW248" s="4"/>
      <c r="AX248" s="95" t="s">
        <v>11317</v>
      </c>
      <c r="AY248" s="95" t="s">
        <v>11317</v>
      </c>
      <c r="AZ248" s="95" t="s">
        <v>11317</v>
      </c>
      <c r="BA248" s="96"/>
      <c r="BB248" s="95" t="s">
        <v>11317</v>
      </c>
      <c r="BC248" s="4"/>
      <c r="BD248" s="96"/>
      <c r="BE248" s="95" t="s">
        <v>11317</v>
      </c>
      <c r="BF248" s="4"/>
      <c r="BG248" s="95" t="s">
        <v>11317</v>
      </c>
      <c r="BH248" s="95" t="s">
        <v>11317</v>
      </c>
      <c r="BI248" s="95" t="s">
        <v>11317</v>
      </c>
      <c r="BJ248" s="68" t="s">
        <v>11317</v>
      </c>
      <c r="BK248" t="str">
        <f t="shared" si="5"/>
        <v>Jul</v>
      </c>
      <c r="BL248" t="str">
        <f>VLOOKUP(D248,Sheet1!$A$2:$B$221,2,0)</f>
        <v>East Zone</v>
      </c>
    </row>
    <row r="249" spans="1:64" x14ac:dyDescent="0.35">
      <c r="A249" t="str" cm="1">
        <f t="array" ref="A249:C249">VLOOKUP(D249,Sheet1!$A$2:$E$221,{3,4,5},0)</f>
        <v>Vivek Kumar Shukla</v>
      </c>
      <c r="B249" t="str">
        <v>FMF069890</v>
      </c>
      <c r="C249" t="str">
        <v>Sheelendra Pratap Singh</v>
      </c>
      <c r="D249" s="94" t="s">
        <v>262</v>
      </c>
      <c r="E249" s="95">
        <v>1026</v>
      </c>
      <c r="F249" s="95" t="s">
        <v>1169</v>
      </c>
      <c r="G249" s="95">
        <v>599055</v>
      </c>
      <c r="H249" s="95" t="s">
        <v>806</v>
      </c>
      <c r="I249" s="95" t="s">
        <v>1170</v>
      </c>
      <c r="J249" s="95" t="s">
        <v>1568</v>
      </c>
      <c r="K249" s="95" t="s">
        <v>1831</v>
      </c>
      <c r="L249" s="95">
        <v>50000</v>
      </c>
      <c r="M249" s="95" t="s">
        <v>1291</v>
      </c>
      <c r="N249" s="95" t="s">
        <v>1292</v>
      </c>
      <c r="O249" s="95" t="s">
        <v>1102</v>
      </c>
      <c r="P249" s="95">
        <v>8710307898</v>
      </c>
      <c r="Q249" s="14" t="s">
        <v>13394</v>
      </c>
      <c r="T249" s="96">
        <v>46204</v>
      </c>
      <c r="U249" s="95" t="s">
        <v>1167</v>
      </c>
      <c r="V249" s="4">
        <v>46204.617175925923</v>
      </c>
      <c r="W249" s="96">
        <v>46204</v>
      </c>
      <c r="X249" s="95" t="s">
        <v>1167</v>
      </c>
      <c r="Y249" s="4">
        <v>46204.634756944448</v>
      </c>
      <c r="Z249" s="96">
        <v>46204</v>
      </c>
      <c r="AA249" s="95" t="s">
        <v>2384</v>
      </c>
      <c r="AB249" s="4">
        <v>46204.65488425926</v>
      </c>
      <c r="AC249" s="96">
        <v>46204</v>
      </c>
      <c r="AD249" s="95" t="s">
        <v>2385</v>
      </c>
      <c r="AE249" s="4">
        <v>46204.669062499997</v>
      </c>
      <c r="AF249" s="96"/>
      <c r="AG249" s="95" t="s">
        <v>11317</v>
      </c>
      <c r="AH249" s="4"/>
      <c r="AI249" s="96">
        <v>46204</v>
      </c>
      <c r="AJ249" s="95" t="s">
        <v>1043</v>
      </c>
      <c r="AK249" s="4">
        <v>46204.68855324074</v>
      </c>
      <c r="AL249" s="96">
        <v>46204</v>
      </c>
      <c r="AM249" s="95" t="s">
        <v>1043</v>
      </c>
      <c r="AN249" s="4">
        <v>46204.688657407409</v>
      </c>
      <c r="AO249" s="95" t="s">
        <v>11317</v>
      </c>
      <c r="AP249" s="95" t="s">
        <v>11317</v>
      </c>
      <c r="AQ249" s="95" t="s">
        <v>11317</v>
      </c>
      <c r="AR249" s="95" t="s">
        <v>11317</v>
      </c>
      <c r="AS249" s="95" t="s">
        <v>11317</v>
      </c>
      <c r="AT249" s="95" t="s">
        <v>11317</v>
      </c>
      <c r="AU249" s="96">
        <v>46204</v>
      </c>
      <c r="AV249" s="95" t="s">
        <v>1043</v>
      </c>
      <c r="AW249" s="4">
        <v>46204.693993055553</v>
      </c>
      <c r="AX249" s="95" t="s">
        <v>11317</v>
      </c>
      <c r="AY249" s="95" t="s">
        <v>11317</v>
      </c>
      <c r="AZ249" s="95" t="s">
        <v>11317</v>
      </c>
      <c r="BA249" s="96">
        <v>46204</v>
      </c>
      <c r="BB249" s="95" t="s">
        <v>1008</v>
      </c>
      <c r="BC249" s="4">
        <v>46204.70003472222</v>
      </c>
      <c r="BD249" s="96">
        <v>46205</v>
      </c>
      <c r="BE249" s="95" t="s">
        <v>1168</v>
      </c>
      <c r="BF249" s="4">
        <v>46205.678425925929</v>
      </c>
      <c r="BG249" s="95" t="s">
        <v>11317</v>
      </c>
      <c r="BH249" s="95" t="s">
        <v>11317</v>
      </c>
      <c r="BI249" s="95" t="s">
        <v>11317</v>
      </c>
      <c r="BJ249" s="68" t="s">
        <v>11317</v>
      </c>
      <c r="BK249" t="str">
        <f t="shared" si="5"/>
        <v>Jul</v>
      </c>
      <c r="BL249" t="str">
        <f>VLOOKUP(D249,Sheet1!$A$2:$B$221,2,0)</f>
        <v>East Zone</v>
      </c>
    </row>
    <row r="250" spans="1:64" x14ac:dyDescent="0.35">
      <c r="A250" t="str" cm="1">
        <f t="array" ref="A250:C250">VLOOKUP(D250,Sheet1!$A$2:$E$221,{3,4,5},0)</f>
        <v>Vivek Kumar Shukla</v>
      </c>
      <c r="B250" t="str">
        <v>FMF069890</v>
      </c>
      <c r="C250" t="str">
        <v>Sheelendra Pratap Singh</v>
      </c>
      <c r="D250" s="94" t="s">
        <v>262</v>
      </c>
      <c r="E250" s="95">
        <v>1026</v>
      </c>
      <c r="F250" s="95" t="s">
        <v>2607</v>
      </c>
      <c r="G250" s="95">
        <v>660808</v>
      </c>
      <c r="H250" s="95" t="s">
        <v>2608</v>
      </c>
      <c r="I250" s="95" t="s">
        <v>2609</v>
      </c>
      <c r="J250" s="95" t="s">
        <v>1568</v>
      </c>
      <c r="K250" s="95" t="s">
        <v>2610</v>
      </c>
      <c r="L250" s="95">
        <v>77000</v>
      </c>
      <c r="M250" s="95" t="s">
        <v>1173</v>
      </c>
      <c r="N250" s="95" t="s">
        <v>1174</v>
      </c>
      <c r="O250" s="95" t="s">
        <v>2611</v>
      </c>
      <c r="P250" s="95">
        <v>1544003763</v>
      </c>
      <c r="Q250" s="14" t="s">
        <v>13394</v>
      </c>
      <c r="T250" s="96">
        <v>46205</v>
      </c>
      <c r="U250" s="95" t="s">
        <v>1167</v>
      </c>
      <c r="V250" s="4">
        <v>46205.663263888891</v>
      </c>
      <c r="W250" s="96">
        <v>46205</v>
      </c>
      <c r="X250" s="95" t="s">
        <v>1167</v>
      </c>
      <c r="Y250" s="4">
        <v>46205.68818287037</v>
      </c>
      <c r="Z250" s="96">
        <v>46205</v>
      </c>
      <c r="AA250" s="95" t="s">
        <v>2384</v>
      </c>
      <c r="AB250" s="4">
        <v>46205.690775462965</v>
      </c>
      <c r="AC250" s="96">
        <v>46205</v>
      </c>
      <c r="AD250" s="95" t="s">
        <v>2385</v>
      </c>
      <c r="AE250" s="4">
        <v>46205.710034722222</v>
      </c>
      <c r="AF250" s="96">
        <v>46205</v>
      </c>
      <c r="AG250" s="95" t="s">
        <v>1043</v>
      </c>
      <c r="AH250" s="4">
        <v>46205.743761574071</v>
      </c>
      <c r="AI250" s="96">
        <v>46206</v>
      </c>
      <c r="AJ250" s="95" t="s">
        <v>1043</v>
      </c>
      <c r="AK250" s="4">
        <v>46206.433310185188</v>
      </c>
      <c r="AL250" s="96">
        <v>46206</v>
      </c>
      <c r="AM250" s="95" t="s">
        <v>1043</v>
      </c>
      <c r="AN250" s="4">
        <v>46206.433437500003</v>
      </c>
      <c r="AO250" s="95" t="s">
        <v>11317</v>
      </c>
      <c r="AP250" s="95" t="s">
        <v>11317</v>
      </c>
      <c r="AQ250" s="95" t="s">
        <v>11317</v>
      </c>
      <c r="AR250" s="95" t="s">
        <v>11317</v>
      </c>
      <c r="AS250" s="95" t="s">
        <v>11317</v>
      </c>
      <c r="AT250" s="95" t="s">
        <v>11317</v>
      </c>
      <c r="AU250" s="96">
        <v>46206</v>
      </c>
      <c r="AV250" s="95" t="s">
        <v>1043</v>
      </c>
      <c r="AW250" s="4">
        <v>46206.453368055554</v>
      </c>
      <c r="AX250" s="95" t="s">
        <v>11317</v>
      </c>
      <c r="AY250" s="95" t="s">
        <v>11317</v>
      </c>
      <c r="AZ250" s="95" t="s">
        <v>11317</v>
      </c>
      <c r="BA250" s="96">
        <v>46206</v>
      </c>
      <c r="BB250" s="95" t="s">
        <v>944</v>
      </c>
      <c r="BC250" s="4">
        <v>46206.454745370371</v>
      </c>
      <c r="BD250" s="96">
        <v>46206</v>
      </c>
      <c r="BE250" s="95" t="s">
        <v>1168</v>
      </c>
      <c r="BF250" s="4">
        <v>46206.631585648145</v>
      </c>
      <c r="BG250" s="95" t="s">
        <v>11317</v>
      </c>
      <c r="BH250" s="95" t="s">
        <v>11317</v>
      </c>
      <c r="BI250" s="95" t="s">
        <v>11317</v>
      </c>
      <c r="BJ250" s="68" t="s">
        <v>11317</v>
      </c>
      <c r="BK250" t="str">
        <f t="shared" si="5"/>
        <v>Jul</v>
      </c>
      <c r="BL250" t="str">
        <f>VLOOKUP(D250,Sheet1!$A$2:$B$221,2,0)</f>
        <v>East Zone</v>
      </c>
    </row>
    <row r="251" spans="1:64" x14ac:dyDescent="0.35">
      <c r="A251" t="str" cm="1">
        <f t="array" ref="A251:C251">VLOOKUP(D251,Sheet1!$A$2:$E$221,{3,4,5},0)</f>
        <v>Vivek Kumar Shukla</v>
      </c>
      <c r="B251" t="str">
        <v>FMF069890</v>
      </c>
      <c r="C251" t="str">
        <v>Sheelendra Pratap Singh</v>
      </c>
      <c r="D251" s="94" t="s">
        <v>262</v>
      </c>
      <c r="E251" s="95">
        <v>1026</v>
      </c>
      <c r="F251" s="95" t="s">
        <v>9548</v>
      </c>
      <c r="G251" s="95">
        <v>671780</v>
      </c>
      <c r="H251" s="95" t="s">
        <v>2608</v>
      </c>
      <c r="I251" s="95" t="s">
        <v>2609</v>
      </c>
      <c r="J251" s="95" t="s">
        <v>1568</v>
      </c>
      <c r="K251" s="95" t="s">
        <v>9549</v>
      </c>
      <c r="L251" s="95">
        <v>77000</v>
      </c>
      <c r="M251" s="95" t="s">
        <v>9550</v>
      </c>
      <c r="N251" s="95" t="s">
        <v>9551</v>
      </c>
      <c r="O251" s="95" t="s">
        <v>3602</v>
      </c>
      <c r="P251" s="95">
        <v>3210675877</v>
      </c>
      <c r="Q251" s="14" t="s">
        <v>13394</v>
      </c>
      <c r="T251" s="96">
        <v>46209</v>
      </c>
      <c r="U251" s="95" t="s">
        <v>1167</v>
      </c>
      <c r="V251" s="4">
        <v>46209.659189814818</v>
      </c>
      <c r="W251" s="96">
        <v>46209</v>
      </c>
      <c r="X251" s="95" t="s">
        <v>1167</v>
      </c>
      <c r="Y251" s="4">
        <v>46209.664456018516</v>
      </c>
      <c r="Z251" s="96">
        <v>46209</v>
      </c>
      <c r="AA251" s="95" t="s">
        <v>2384</v>
      </c>
      <c r="AB251" s="4">
        <v>46209.66746527778</v>
      </c>
      <c r="AC251" s="96">
        <v>46209</v>
      </c>
      <c r="AD251" s="95" t="s">
        <v>2385</v>
      </c>
      <c r="AE251" s="4">
        <v>46209.684606481482</v>
      </c>
      <c r="AF251" s="96"/>
      <c r="AG251" s="95" t="s">
        <v>11317</v>
      </c>
      <c r="AH251" s="4"/>
      <c r="AI251" s="96">
        <v>46209</v>
      </c>
      <c r="AJ251" s="95" t="s">
        <v>1043</v>
      </c>
      <c r="AK251" s="4">
        <v>46209.744675925926</v>
      </c>
      <c r="AL251" s="96">
        <v>46209</v>
      </c>
      <c r="AM251" s="95" t="s">
        <v>1043</v>
      </c>
      <c r="AN251" s="4">
        <v>46209.744814814818</v>
      </c>
      <c r="AO251" s="95" t="s">
        <v>11317</v>
      </c>
      <c r="AP251" s="95" t="s">
        <v>11317</v>
      </c>
      <c r="AQ251" s="95" t="s">
        <v>11317</v>
      </c>
      <c r="AR251" s="95" t="s">
        <v>11317</v>
      </c>
      <c r="AS251" s="95" t="s">
        <v>11317</v>
      </c>
      <c r="AT251" s="95" t="s">
        <v>11317</v>
      </c>
      <c r="AU251" s="96">
        <v>46209</v>
      </c>
      <c r="AV251" s="95" t="s">
        <v>1043</v>
      </c>
      <c r="AW251" s="4">
        <v>46209.752210648148</v>
      </c>
      <c r="AX251" s="95" t="s">
        <v>11317</v>
      </c>
      <c r="AY251" s="95" t="s">
        <v>11317</v>
      </c>
      <c r="AZ251" s="95" t="s">
        <v>11317</v>
      </c>
      <c r="BA251" s="96">
        <v>46209</v>
      </c>
      <c r="BB251" s="95" t="s">
        <v>1008</v>
      </c>
      <c r="BC251" s="4">
        <v>46209.756331018521</v>
      </c>
      <c r="BD251" s="96">
        <v>46210</v>
      </c>
      <c r="BE251" s="95" t="s">
        <v>6307</v>
      </c>
      <c r="BF251" s="4">
        <v>46210.541712962964</v>
      </c>
      <c r="BG251" s="95" t="s">
        <v>11317</v>
      </c>
      <c r="BH251" s="95" t="s">
        <v>11317</v>
      </c>
      <c r="BI251" s="95" t="s">
        <v>11317</v>
      </c>
      <c r="BJ251" s="68" t="s">
        <v>11317</v>
      </c>
      <c r="BK251" t="str">
        <f t="shared" si="5"/>
        <v>Jul</v>
      </c>
      <c r="BL251" t="str">
        <f>VLOOKUP(D251,Sheet1!$A$2:$B$221,2,0)</f>
        <v>East Zone</v>
      </c>
    </row>
    <row r="252" spans="1:64" x14ac:dyDescent="0.35">
      <c r="A252" t="str" cm="1">
        <f t="array" ref="A252:C252">VLOOKUP(D252,Sheet1!$A$2:$E$221,{3,4,5},0)</f>
        <v>Shivam Kumar</v>
      </c>
      <c r="B252" t="str">
        <v>FMF071776</v>
      </c>
      <c r="C252" t="str">
        <v>Abhishek Kumar Tiwari</v>
      </c>
      <c r="D252" s="94" t="s">
        <v>157</v>
      </c>
      <c r="E252" s="95">
        <v>1314</v>
      </c>
      <c r="F252" s="95" t="s">
        <v>1832</v>
      </c>
      <c r="G252" s="95">
        <v>206221</v>
      </c>
      <c r="H252" s="95" t="s">
        <v>1833</v>
      </c>
      <c r="I252" s="95" t="s">
        <v>1834</v>
      </c>
      <c r="J252" s="95" t="s">
        <v>1568</v>
      </c>
      <c r="K252" s="95" t="s">
        <v>1835</v>
      </c>
      <c r="L252" s="95">
        <v>90000</v>
      </c>
      <c r="M252" s="95" t="s">
        <v>931</v>
      </c>
      <c r="N252" s="95" t="s">
        <v>932</v>
      </c>
      <c r="O252" s="95" t="s">
        <v>1836</v>
      </c>
      <c r="P252" s="95">
        <v>1616949048</v>
      </c>
      <c r="Q252" s="14" t="s">
        <v>13394</v>
      </c>
      <c r="T252" s="96">
        <v>46204</v>
      </c>
      <c r="U252" s="95" t="s">
        <v>1178</v>
      </c>
      <c r="V252" s="4">
        <v>46204.524745370371</v>
      </c>
      <c r="W252" s="96">
        <v>46204</v>
      </c>
      <c r="X252" s="95" t="s">
        <v>1178</v>
      </c>
      <c r="Y252" s="4">
        <v>46204.558194444442</v>
      </c>
      <c r="Z252" s="96">
        <v>46204</v>
      </c>
      <c r="AA252" s="95" t="s">
        <v>2384</v>
      </c>
      <c r="AB252" s="4">
        <v>46204.590173611112</v>
      </c>
      <c r="AC252" s="96">
        <v>46204</v>
      </c>
      <c r="AD252" s="95" t="s">
        <v>2385</v>
      </c>
      <c r="AE252" s="4">
        <v>46204.604930555557</v>
      </c>
      <c r="AF252" s="96"/>
      <c r="AG252" s="95" t="s">
        <v>11317</v>
      </c>
      <c r="AH252" s="4"/>
      <c r="AI252" s="96">
        <v>46204</v>
      </c>
      <c r="AJ252" s="95" t="s">
        <v>937</v>
      </c>
      <c r="AK252" s="4">
        <v>46204.646296296298</v>
      </c>
      <c r="AL252" s="96">
        <v>46204</v>
      </c>
      <c r="AM252" s="95" t="s">
        <v>937</v>
      </c>
      <c r="AN252" s="4">
        <v>46204.64634259259</v>
      </c>
      <c r="AO252" s="95" t="s">
        <v>11317</v>
      </c>
      <c r="AP252" s="95" t="s">
        <v>11317</v>
      </c>
      <c r="AQ252" s="95" t="s">
        <v>11317</v>
      </c>
      <c r="AR252" s="95" t="s">
        <v>11317</v>
      </c>
      <c r="AS252" s="95" t="s">
        <v>11317</v>
      </c>
      <c r="AT252" s="95" t="s">
        <v>11317</v>
      </c>
      <c r="AU252" s="96">
        <v>46204</v>
      </c>
      <c r="AV252" s="95" t="s">
        <v>937</v>
      </c>
      <c r="AW252" s="4">
        <v>46204.679305555554</v>
      </c>
      <c r="AX252" s="95" t="s">
        <v>11317</v>
      </c>
      <c r="AY252" s="95" t="s">
        <v>11317</v>
      </c>
      <c r="AZ252" s="95" t="s">
        <v>11317</v>
      </c>
      <c r="BA252" s="96">
        <v>46204</v>
      </c>
      <c r="BB252" s="95" t="s">
        <v>944</v>
      </c>
      <c r="BC252" s="4">
        <v>46204.689525462964</v>
      </c>
      <c r="BD252" s="96">
        <v>46205</v>
      </c>
      <c r="BE252" s="95" t="s">
        <v>1179</v>
      </c>
      <c r="BF252" s="4">
        <v>46205.859768518516</v>
      </c>
      <c r="BG252" s="95" t="s">
        <v>11317</v>
      </c>
      <c r="BH252" s="95" t="s">
        <v>11317</v>
      </c>
      <c r="BI252" s="95" t="s">
        <v>11317</v>
      </c>
      <c r="BJ252" s="68" t="s">
        <v>11317</v>
      </c>
      <c r="BK252" t="str">
        <f t="shared" si="5"/>
        <v>Jul</v>
      </c>
      <c r="BL252" t="str">
        <f>VLOOKUP(D252,Sheet1!$A$2:$B$221,2,0)</f>
        <v>East Zone</v>
      </c>
    </row>
    <row r="253" spans="1:64" x14ac:dyDescent="0.35">
      <c r="A253" t="str" cm="1">
        <f t="array" ref="A253:C253">VLOOKUP(D253,Sheet1!$A$2:$E$221,{3,4,5},0)</f>
        <v>Shivam Kumar</v>
      </c>
      <c r="B253" t="str">
        <v>FMF071776</v>
      </c>
      <c r="C253" t="str">
        <v>Abhishek Kumar Tiwari</v>
      </c>
      <c r="D253" s="94" t="s">
        <v>157</v>
      </c>
      <c r="E253" s="95">
        <v>1314</v>
      </c>
      <c r="F253" s="95" t="s">
        <v>1837</v>
      </c>
      <c r="G253" s="95">
        <v>385265</v>
      </c>
      <c r="H253" s="95" t="s">
        <v>1176</v>
      </c>
      <c r="I253" s="95" t="s">
        <v>1177</v>
      </c>
      <c r="J253" s="95" t="s">
        <v>1568</v>
      </c>
      <c r="K253" s="95" t="s">
        <v>1838</v>
      </c>
      <c r="L253" s="95">
        <v>65000</v>
      </c>
      <c r="M253" s="95" t="s">
        <v>1006</v>
      </c>
      <c r="N253" s="95" t="s">
        <v>1007</v>
      </c>
      <c r="O253" s="95" t="s">
        <v>1237</v>
      </c>
      <c r="P253" s="95">
        <v>1520112946</v>
      </c>
      <c r="Q253" s="14" t="s">
        <v>13394</v>
      </c>
      <c r="T253" s="96">
        <v>46196</v>
      </c>
      <c r="U253" s="95" t="s">
        <v>1178</v>
      </c>
      <c r="V253" s="4">
        <v>46196.46402777778</v>
      </c>
      <c r="W253" s="96">
        <v>46196</v>
      </c>
      <c r="X253" s="95" t="s">
        <v>1178</v>
      </c>
      <c r="Y253" s="4">
        <v>46196.472291666665</v>
      </c>
      <c r="Z253" s="96">
        <v>46196</v>
      </c>
      <c r="AA253" s="95" t="s">
        <v>933</v>
      </c>
      <c r="AB253" s="4">
        <v>46196.47729166667</v>
      </c>
      <c r="AC253" s="96">
        <v>46196</v>
      </c>
      <c r="AD253" s="95" t="s">
        <v>2385</v>
      </c>
      <c r="AE253" s="4">
        <v>46196.494756944441</v>
      </c>
      <c r="AF253" s="96">
        <v>46196</v>
      </c>
      <c r="AG253" s="95" t="s">
        <v>973</v>
      </c>
      <c r="AH253" s="4">
        <v>46196.527754629627</v>
      </c>
      <c r="AI253" s="96"/>
      <c r="AJ253" s="95" t="s">
        <v>11317</v>
      </c>
      <c r="AK253" s="4"/>
      <c r="AL253" s="96"/>
      <c r="AM253" s="95" t="s">
        <v>11317</v>
      </c>
      <c r="AN253" s="4"/>
      <c r="AO253" s="95" t="s">
        <v>11317</v>
      </c>
      <c r="AP253" s="95" t="s">
        <v>11317</v>
      </c>
      <c r="AQ253" s="95" t="s">
        <v>11317</v>
      </c>
      <c r="AR253" s="95" t="s">
        <v>11317</v>
      </c>
      <c r="AS253" s="95" t="s">
        <v>11317</v>
      </c>
      <c r="AT253" s="95" t="s">
        <v>11317</v>
      </c>
      <c r="AU253" s="96"/>
      <c r="AV253" s="95" t="s">
        <v>11317</v>
      </c>
      <c r="AW253" s="4"/>
      <c r="AX253" s="95" t="s">
        <v>11317</v>
      </c>
      <c r="AY253" s="95" t="s">
        <v>11317</v>
      </c>
      <c r="AZ253" s="95" t="s">
        <v>11317</v>
      </c>
      <c r="BA253" s="96"/>
      <c r="BB253" s="95" t="s">
        <v>11317</v>
      </c>
      <c r="BC253" s="4"/>
      <c r="BD253" s="96"/>
      <c r="BE253" s="95" t="s">
        <v>11317</v>
      </c>
      <c r="BF253" s="4"/>
      <c r="BG253" s="95" t="s">
        <v>11317</v>
      </c>
      <c r="BH253" s="95" t="s">
        <v>11317</v>
      </c>
      <c r="BI253" s="95" t="s">
        <v>11317</v>
      </c>
      <c r="BJ253" s="68" t="s">
        <v>11317</v>
      </c>
      <c r="BK253" t="str">
        <f t="shared" si="5"/>
        <v>Jun</v>
      </c>
      <c r="BL253" t="str">
        <f>VLOOKUP(D253,Sheet1!$A$2:$B$221,2,0)</f>
        <v>East Zone</v>
      </c>
    </row>
    <row r="254" spans="1:64" x14ac:dyDescent="0.35">
      <c r="A254" t="str" cm="1">
        <f t="array" ref="A254:C254">VLOOKUP(D254,Sheet1!$A$2:$E$221,{3,4,5},0)</f>
        <v>Bablu Kumar</v>
      </c>
      <c r="B254" t="str">
        <v>FMF062810</v>
      </c>
      <c r="C254" t="str">
        <v>Abhishek Kumar Tiwari</v>
      </c>
      <c r="D254" s="94" t="s">
        <v>716</v>
      </c>
      <c r="E254" s="95">
        <v>1316</v>
      </c>
      <c r="F254" s="95" t="s">
        <v>3260</v>
      </c>
      <c r="G254" s="95">
        <v>306701</v>
      </c>
      <c r="H254" s="95" t="s">
        <v>3261</v>
      </c>
      <c r="I254" s="95" t="s">
        <v>3262</v>
      </c>
      <c r="J254" s="95" t="s">
        <v>1568</v>
      </c>
      <c r="K254" s="95" t="s">
        <v>3263</v>
      </c>
      <c r="L254" s="95">
        <v>55000</v>
      </c>
      <c r="M254" s="95" t="s">
        <v>3014</v>
      </c>
      <c r="N254" s="95" t="s">
        <v>3015</v>
      </c>
      <c r="O254" s="95" t="s">
        <v>1635</v>
      </c>
      <c r="P254" s="95">
        <v>6515248395</v>
      </c>
      <c r="Q254" s="14" t="s">
        <v>683</v>
      </c>
      <c r="R254" t="s">
        <v>13193</v>
      </c>
      <c r="S254" s="1">
        <v>46206</v>
      </c>
      <c r="T254" s="96">
        <v>46206</v>
      </c>
      <c r="U254" s="95" t="s">
        <v>3017</v>
      </c>
      <c r="V254" s="4">
        <v>46206.436585648145</v>
      </c>
      <c r="W254" s="96">
        <v>46206</v>
      </c>
      <c r="X254" s="95" t="s">
        <v>3017</v>
      </c>
      <c r="Y254" s="4">
        <v>46206.443032407406</v>
      </c>
      <c r="Z254" s="96">
        <v>46206</v>
      </c>
      <c r="AA254" s="95" t="s">
        <v>2384</v>
      </c>
      <c r="AB254" s="4">
        <v>46206.455787037034</v>
      </c>
      <c r="AC254" s="96">
        <v>46206</v>
      </c>
      <c r="AD254" s="95" t="s">
        <v>2385</v>
      </c>
      <c r="AE254" s="4">
        <v>46206.465370370373</v>
      </c>
      <c r="AF254" s="96">
        <v>46206</v>
      </c>
      <c r="AG254" s="95" t="s">
        <v>943</v>
      </c>
      <c r="AH254" s="4">
        <v>46206.46601851852</v>
      </c>
      <c r="AI254" s="96">
        <v>46206</v>
      </c>
      <c r="AJ254" s="95" t="s">
        <v>937</v>
      </c>
      <c r="AK254" s="4">
        <v>46206.53837962963</v>
      </c>
      <c r="AL254" s="96">
        <v>46206</v>
      </c>
      <c r="AM254" s="95" t="s">
        <v>937</v>
      </c>
      <c r="AN254" s="4">
        <v>46206.538425925923</v>
      </c>
      <c r="AO254" s="95" t="s">
        <v>11317</v>
      </c>
      <c r="AP254" s="95" t="s">
        <v>11317</v>
      </c>
      <c r="AQ254" s="95" t="s">
        <v>11317</v>
      </c>
      <c r="AR254" s="95" t="s">
        <v>11317</v>
      </c>
      <c r="AS254" s="95" t="s">
        <v>11317</v>
      </c>
      <c r="AT254" s="95" t="s">
        <v>11317</v>
      </c>
      <c r="AU254" s="96">
        <v>46206</v>
      </c>
      <c r="AV254" s="95" t="s">
        <v>937</v>
      </c>
      <c r="AW254" s="4">
        <v>46206.571250000001</v>
      </c>
      <c r="AX254" s="95" t="s">
        <v>11317</v>
      </c>
      <c r="AY254" s="95" t="s">
        <v>11317</v>
      </c>
      <c r="AZ254" s="95" t="s">
        <v>11317</v>
      </c>
      <c r="BA254" s="96">
        <v>46206</v>
      </c>
      <c r="BB254" s="95" t="s">
        <v>938</v>
      </c>
      <c r="BC254" s="4">
        <v>46206.62332175926</v>
      </c>
      <c r="BD254" s="96">
        <v>46206</v>
      </c>
      <c r="BE254" s="95" t="s">
        <v>3016</v>
      </c>
      <c r="BF254" s="4">
        <v>46206.679398148146</v>
      </c>
      <c r="BG254" s="95" t="s">
        <v>11317</v>
      </c>
      <c r="BH254" s="95" t="s">
        <v>11317</v>
      </c>
      <c r="BI254" s="95" t="s">
        <v>11317</v>
      </c>
      <c r="BJ254" s="68" t="s">
        <v>11317</v>
      </c>
      <c r="BK254" t="str">
        <f t="shared" si="5"/>
        <v>Jul</v>
      </c>
      <c r="BL254" t="str">
        <f>VLOOKUP(D254,Sheet1!$A$2:$B$221,2,0)</f>
        <v>East Zone</v>
      </c>
    </row>
    <row r="255" spans="1:64" x14ac:dyDescent="0.35">
      <c r="A255" t="str" cm="1">
        <f t="array" ref="A255:C255">VLOOKUP(D255,Sheet1!$A$2:$E$221,{3,4,5},0)</f>
        <v>Kundan Kumar</v>
      </c>
      <c r="B255" t="str">
        <v>FMF071866</v>
      </c>
      <c r="C255" t="str">
        <v>Abhishek Kumar Tiwari</v>
      </c>
      <c r="D255" s="94" t="s">
        <v>162</v>
      </c>
      <c r="E255" s="95">
        <v>1535</v>
      </c>
      <c r="F255" s="95" t="s">
        <v>9552</v>
      </c>
      <c r="G255" s="95">
        <v>75236</v>
      </c>
      <c r="H255" s="95" t="s">
        <v>6355</v>
      </c>
      <c r="I255" s="95" t="s">
        <v>6356</v>
      </c>
      <c r="J255" s="95" t="s">
        <v>1568</v>
      </c>
      <c r="K255" s="95" t="s">
        <v>9553</v>
      </c>
      <c r="L255" s="95">
        <v>77000</v>
      </c>
      <c r="M255" s="95" t="s">
        <v>9471</v>
      </c>
      <c r="N255" s="95" t="s">
        <v>9472</v>
      </c>
      <c r="O255" s="95" t="s">
        <v>9554</v>
      </c>
      <c r="P255" s="95">
        <v>6617316942</v>
      </c>
      <c r="Q255" s="14" t="s">
        <v>13394</v>
      </c>
      <c r="T255" s="96">
        <v>46209</v>
      </c>
      <c r="U255" s="95" t="s">
        <v>1183</v>
      </c>
      <c r="V255" s="4">
        <v>46209.433449074073</v>
      </c>
      <c r="W255" s="96">
        <v>46209</v>
      </c>
      <c r="X255" s="95" t="s">
        <v>1183</v>
      </c>
      <c r="Y255" s="4">
        <v>46209.458784722221</v>
      </c>
      <c r="Z255" s="96">
        <v>46209</v>
      </c>
      <c r="AA255" s="95" t="s">
        <v>2384</v>
      </c>
      <c r="AB255" s="4">
        <v>46209.461331018516</v>
      </c>
      <c r="AC255" s="96">
        <v>46209</v>
      </c>
      <c r="AD255" s="95" t="s">
        <v>2385</v>
      </c>
      <c r="AE255" s="4">
        <v>46209.478703703702</v>
      </c>
      <c r="AF255" s="96">
        <v>46209</v>
      </c>
      <c r="AG255" s="95" t="s">
        <v>1028</v>
      </c>
      <c r="AH255" s="4">
        <v>46209.517199074071</v>
      </c>
      <c r="AI255" s="96">
        <v>46209</v>
      </c>
      <c r="AJ255" s="95" t="s">
        <v>937</v>
      </c>
      <c r="AK255" s="4">
        <v>46209.52884259259</v>
      </c>
      <c r="AL255" s="96">
        <v>46209</v>
      </c>
      <c r="AM255" s="95" t="s">
        <v>937</v>
      </c>
      <c r="AN255" s="4">
        <v>46209.528877314813</v>
      </c>
      <c r="AO255" s="95" t="s">
        <v>11317</v>
      </c>
      <c r="AP255" s="95" t="s">
        <v>11317</v>
      </c>
      <c r="AQ255" s="95" t="s">
        <v>11317</v>
      </c>
      <c r="AR255" s="95" t="s">
        <v>11317</v>
      </c>
      <c r="AS255" s="95" t="s">
        <v>11317</v>
      </c>
      <c r="AT255" s="95" t="s">
        <v>11317</v>
      </c>
      <c r="AU255" s="96">
        <v>46209</v>
      </c>
      <c r="AV255" s="95" t="s">
        <v>937</v>
      </c>
      <c r="AW255" s="4">
        <v>46209.571516203701</v>
      </c>
      <c r="AX255" s="95" t="s">
        <v>11317</v>
      </c>
      <c r="AY255" s="95" t="s">
        <v>11317</v>
      </c>
      <c r="AZ255" s="95" t="s">
        <v>11317</v>
      </c>
      <c r="BA255" s="96">
        <v>46209</v>
      </c>
      <c r="BB255" s="95" t="s">
        <v>938</v>
      </c>
      <c r="BC255" s="4">
        <v>46209.636562500003</v>
      </c>
      <c r="BD255" s="96">
        <v>46209</v>
      </c>
      <c r="BE255" s="95" t="s">
        <v>1184</v>
      </c>
      <c r="BF255" s="4">
        <v>46209.657222222224</v>
      </c>
      <c r="BG255" s="95" t="s">
        <v>11317</v>
      </c>
      <c r="BH255" s="95" t="s">
        <v>11317</v>
      </c>
      <c r="BI255" s="95" t="s">
        <v>11317</v>
      </c>
      <c r="BJ255" s="68" t="s">
        <v>11317</v>
      </c>
      <c r="BK255" t="str">
        <f t="shared" si="5"/>
        <v>Jul</v>
      </c>
      <c r="BL255" t="str">
        <f>VLOOKUP(D255,Sheet1!$A$2:$B$221,2,0)</f>
        <v>East Zone</v>
      </c>
    </row>
    <row r="256" spans="1:64" x14ac:dyDescent="0.35">
      <c r="A256" t="str" cm="1">
        <f t="array" ref="A256:C256">VLOOKUP(D256,Sheet1!$A$2:$E$221,{3,4,5},0)</f>
        <v>Kundan Kumar</v>
      </c>
      <c r="B256" t="str">
        <v>FMF071866</v>
      </c>
      <c r="C256" t="str">
        <v>Abhishek Kumar Tiwari</v>
      </c>
      <c r="D256" s="94" t="s">
        <v>162</v>
      </c>
      <c r="E256" s="95">
        <v>1535</v>
      </c>
      <c r="F256" s="95" t="s">
        <v>2612</v>
      </c>
      <c r="G256" s="95">
        <v>115109</v>
      </c>
      <c r="H256" s="95" t="s">
        <v>1187</v>
      </c>
      <c r="I256" s="95" t="s">
        <v>1188</v>
      </c>
      <c r="J256" s="95" t="s">
        <v>1568</v>
      </c>
      <c r="K256" s="95" t="s">
        <v>2613</v>
      </c>
      <c r="L256" s="95">
        <v>90000</v>
      </c>
      <c r="M256" s="95" t="s">
        <v>978</v>
      </c>
      <c r="N256" s="95" t="s">
        <v>979</v>
      </c>
      <c r="O256" s="95" t="s">
        <v>1162</v>
      </c>
      <c r="P256" s="95">
        <v>6067070421</v>
      </c>
      <c r="Q256" s="14" t="s">
        <v>13394</v>
      </c>
      <c r="T256" s="96">
        <v>46205</v>
      </c>
      <c r="U256" s="95" t="s">
        <v>1183</v>
      </c>
      <c r="V256" s="4">
        <v>46205.349432870367</v>
      </c>
      <c r="W256" s="96">
        <v>46205</v>
      </c>
      <c r="X256" s="95" t="s">
        <v>1183</v>
      </c>
      <c r="Y256" s="4">
        <v>46205.350092592591</v>
      </c>
      <c r="Z256" s="96">
        <v>46205</v>
      </c>
      <c r="AA256" s="95" t="s">
        <v>2384</v>
      </c>
      <c r="AB256" s="4">
        <v>46205.400277777779</v>
      </c>
      <c r="AC256" s="96">
        <v>46205</v>
      </c>
      <c r="AD256" s="95" t="s">
        <v>2385</v>
      </c>
      <c r="AE256" s="4">
        <v>46205.424479166664</v>
      </c>
      <c r="AF256" s="96"/>
      <c r="AG256" s="95" t="s">
        <v>11317</v>
      </c>
      <c r="AH256" s="4"/>
      <c r="AI256" s="96">
        <v>46205</v>
      </c>
      <c r="AJ256" s="95" t="s">
        <v>972</v>
      </c>
      <c r="AK256" s="4">
        <v>46205.445162037038</v>
      </c>
      <c r="AL256" s="96">
        <v>46205</v>
      </c>
      <c r="AM256" s="95" t="s">
        <v>972</v>
      </c>
      <c r="AN256" s="4">
        <v>46205.445254629631</v>
      </c>
      <c r="AO256" s="95" t="s">
        <v>11317</v>
      </c>
      <c r="AP256" s="95" t="s">
        <v>11317</v>
      </c>
      <c r="AQ256" s="95" t="s">
        <v>11317</v>
      </c>
      <c r="AR256" s="95" t="s">
        <v>11317</v>
      </c>
      <c r="AS256" s="95" t="s">
        <v>11317</v>
      </c>
      <c r="AT256" s="95" t="s">
        <v>11317</v>
      </c>
      <c r="AU256" s="96">
        <v>46205</v>
      </c>
      <c r="AV256" s="95" t="s">
        <v>972</v>
      </c>
      <c r="AW256" s="4">
        <v>46205.451458333337</v>
      </c>
      <c r="AX256" s="95" t="s">
        <v>11317</v>
      </c>
      <c r="AY256" s="95" t="s">
        <v>11317</v>
      </c>
      <c r="AZ256" s="95" t="s">
        <v>11317</v>
      </c>
      <c r="BA256" s="96">
        <v>46205</v>
      </c>
      <c r="BB256" s="95" t="s">
        <v>957</v>
      </c>
      <c r="BC256" s="4">
        <v>46205.462152777778</v>
      </c>
      <c r="BD256" s="96">
        <v>46205</v>
      </c>
      <c r="BE256" s="95" t="s">
        <v>1184</v>
      </c>
      <c r="BF256" s="4">
        <v>46205.704594907409</v>
      </c>
      <c r="BG256" s="95" t="s">
        <v>11317</v>
      </c>
      <c r="BH256" s="95" t="s">
        <v>11317</v>
      </c>
      <c r="BI256" s="95" t="s">
        <v>11317</v>
      </c>
      <c r="BJ256" s="68" t="s">
        <v>11317</v>
      </c>
      <c r="BK256" t="str">
        <f t="shared" si="5"/>
        <v>Jul</v>
      </c>
      <c r="BL256" t="str">
        <f>VLOOKUP(D256,Sheet1!$A$2:$B$221,2,0)</f>
        <v>East Zone</v>
      </c>
    </row>
    <row r="257" spans="1:64" x14ac:dyDescent="0.35">
      <c r="A257" t="str" cm="1">
        <f t="array" ref="A257:C257">VLOOKUP(D257,Sheet1!$A$2:$E$221,{3,4,5},0)</f>
        <v>Kundan Kumar</v>
      </c>
      <c r="B257" t="str">
        <v>FMF071866</v>
      </c>
      <c r="C257" t="str">
        <v>Abhishek Kumar Tiwari</v>
      </c>
      <c r="D257" s="94" t="s">
        <v>162</v>
      </c>
      <c r="E257" s="95">
        <v>1535</v>
      </c>
      <c r="F257" s="95" t="s">
        <v>1839</v>
      </c>
      <c r="G257" s="95">
        <v>276662</v>
      </c>
      <c r="H257" s="95" t="s">
        <v>1187</v>
      </c>
      <c r="I257" s="95" t="s">
        <v>1188</v>
      </c>
      <c r="J257" s="95" t="s">
        <v>1568</v>
      </c>
      <c r="K257" s="95" t="s">
        <v>1840</v>
      </c>
      <c r="L257" s="95">
        <v>85000</v>
      </c>
      <c r="M257" s="95" t="s">
        <v>1841</v>
      </c>
      <c r="N257" s="95" t="s">
        <v>1842</v>
      </c>
      <c r="O257" s="95" t="s">
        <v>985</v>
      </c>
      <c r="P257" s="95">
        <v>4500325269</v>
      </c>
      <c r="Q257" s="14" t="s">
        <v>13394</v>
      </c>
      <c r="T257" s="96">
        <v>46204</v>
      </c>
      <c r="U257" s="95" t="s">
        <v>1183</v>
      </c>
      <c r="V257" s="4">
        <v>46204.401342592595</v>
      </c>
      <c r="W257" s="96">
        <v>46204</v>
      </c>
      <c r="X257" s="95" t="s">
        <v>1183</v>
      </c>
      <c r="Y257" s="4">
        <v>46204.402488425927</v>
      </c>
      <c r="Z257" s="96">
        <v>46204</v>
      </c>
      <c r="AA257" s="95" t="s">
        <v>2384</v>
      </c>
      <c r="AB257" s="4">
        <v>46204.410312499997</v>
      </c>
      <c r="AC257" s="96">
        <v>46204</v>
      </c>
      <c r="AD257" s="95" t="s">
        <v>2385</v>
      </c>
      <c r="AE257" s="4">
        <v>46204.43545138889</v>
      </c>
      <c r="AF257" s="96"/>
      <c r="AG257" s="95" t="s">
        <v>11317</v>
      </c>
      <c r="AH257" s="4"/>
      <c r="AI257" s="96">
        <v>46204</v>
      </c>
      <c r="AJ257" s="95" t="s">
        <v>972</v>
      </c>
      <c r="AK257" s="4">
        <v>46204.529097222221</v>
      </c>
      <c r="AL257" s="96">
        <v>46204</v>
      </c>
      <c r="AM257" s="95" t="s">
        <v>972</v>
      </c>
      <c r="AN257" s="4">
        <v>46204.529189814813</v>
      </c>
      <c r="AO257" s="95" t="s">
        <v>11317</v>
      </c>
      <c r="AP257" s="95" t="s">
        <v>11317</v>
      </c>
      <c r="AQ257" s="95" t="s">
        <v>11317</v>
      </c>
      <c r="AR257" s="95" t="s">
        <v>11317</v>
      </c>
      <c r="AS257" s="95" t="s">
        <v>11317</v>
      </c>
      <c r="AT257" s="95" t="s">
        <v>11317</v>
      </c>
      <c r="AU257" s="96">
        <v>46204</v>
      </c>
      <c r="AV257" s="95" t="s">
        <v>972</v>
      </c>
      <c r="AW257" s="4">
        <v>46204.531631944446</v>
      </c>
      <c r="AX257" s="95" t="s">
        <v>11317</v>
      </c>
      <c r="AY257" s="95" t="s">
        <v>11317</v>
      </c>
      <c r="AZ257" s="95" t="s">
        <v>11317</v>
      </c>
      <c r="BA257" s="96">
        <v>46204</v>
      </c>
      <c r="BB257" s="95" t="s">
        <v>944</v>
      </c>
      <c r="BC257" s="4">
        <v>46204.551979166667</v>
      </c>
      <c r="BD257" s="96">
        <v>46204</v>
      </c>
      <c r="BE257" s="95" t="s">
        <v>1184</v>
      </c>
      <c r="BF257" s="4">
        <v>46204.711134259262</v>
      </c>
      <c r="BG257" s="95" t="s">
        <v>11317</v>
      </c>
      <c r="BH257" s="95" t="s">
        <v>11317</v>
      </c>
      <c r="BI257" s="95" t="s">
        <v>11317</v>
      </c>
      <c r="BJ257" s="68" t="s">
        <v>11317</v>
      </c>
      <c r="BK257" t="str">
        <f t="shared" si="5"/>
        <v>Jul</v>
      </c>
      <c r="BL257" t="str">
        <f>VLOOKUP(D257,Sheet1!$A$2:$B$221,2,0)</f>
        <v>East Zone</v>
      </c>
    </row>
    <row r="258" spans="1:64" x14ac:dyDescent="0.35">
      <c r="A258" t="str" cm="1">
        <f t="array" ref="A258:C258">VLOOKUP(D258,Sheet1!$A$2:$E$221,{3,4,5},0)</f>
        <v>Kundan Kumar</v>
      </c>
      <c r="B258" t="str">
        <v>FMF071866</v>
      </c>
      <c r="C258" t="str">
        <v>Abhishek Kumar Tiwari</v>
      </c>
      <c r="D258" s="94" t="s">
        <v>162</v>
      </c>
      <c r="E258" s="95">
        <v>1535</v>
      </c>
      <c r="F258" s="95" t="s">
        <v>11461</v>
      </c>
      <c r="G258" s="95">
        <v>288050</v>
      </c>
      <c r="H258" s="95" t="s">
        <v>1187</v>
      </c>
      <c r="I258" s="95" t="s">
        <v>1188</v>
      </c>
      <c r="J258" s="95" t="s">
        <v>1568</v>
      </c>
      <c r="K258" s="95" t="s">
        <v>11462</v>
      </c>
      <c r="L258" s="95">
        <v>90000</v>
      </c>
      <c r="M258" s="95" t="s">
        <v>1254</v>
      </c>
      <c r="N258" s="95" t="s">
        <v>1255</v>
      </c>
      <c r="O258" s="95" t="s">
        <v>4503</v>
      </c>
      <c r="P258" s="95">
        <v>7220266799</v>
      </c>
      <c r="Q258" s="14" t="s">
        <v>13394</v>
      </c>
      <c r="T258" s="96">
        <v>46210</v>
      </c>
      <c r="U258" s="95" t="s">
        <v>1183</v>
      </c>
      <c r="V258" s="4">
        <v>46210.391076388885</v>
      </c>
      <c r="W258" s="96">
        <v>46210</v>
      </c>
      <c r="X258" s="95" t="s">
        <v>1183</v>
      </c>
      <c r="Y258" s="4">
        <v>46210.391446759262</v>
      </c>
      <c r="Z258" s="96">
        <v>46210</v>
      </c>
      <c r="AA258" s="95" t="s">
        <v>2384</v>
      </c>
      <c r="AB258" s="4">
        <v>46210.404421296298</v>
      </c>
      <c r="AC258" s="96">
        <v>46210</v>
      </c>
      <c r="AD258" s="95" t="s">
        <v>2385</v>
      </c>
      <c r="AE258" s="4">
        <v>46210.429236111115</v>
      </c>
      <c r="AF258" s="96"/>
      <c r="AG258" s="95" t="s">
        <v>11317</v>
      </c>
      <c r="AH258" s="4"/>
      <c r="AI258" s="96">
        <v>46210</v>
      </c>
      <c r="AJ258" s="95" t="s">
        <v>972</v>
      </c>
      <c r="AK258" s="4">
        <v>46210.434444444443</v>
      </c>
      <c r="AL258" s="96">
        <v>46210</v>
      </c>
      <c r="AM258" s="95" t="s">
        <v>972</v>
      </c>
      <c r="AN258" s="4">
        <v>46210.434583333335</v>
      </c>
      <c r="AO258" s="95" t="s">
        <v>11317</v>
      </c>
      <c r="AP258" s="95" t="s">
        <v>11317</v>
      </c>
      <c r="AQ258" s="95" t="s">
        <v>11317</v>
      </c>
      <c r="AR258" s="95" t="s">
        <v>11317</v>
      </c>
      <c r="AS258" s="95" t="s">
        <v>11317</v>
      </c>
      <c r="AT258" s="95" t="s">
        <v>11317</v>
      </c>
      <c r="AU258" s="96">
        <v>46210</v>
      </c>
      <c r="AV258" s="95" t="s">
        <v>972</v>
      </c>
      <c r="AW258" s="4">
        <v>46210.43886574074</v>
      </c>
      <c r="AX258" s="95" t="s">
        <v>11317</v>
      </c>
      <c r="AY258" s="95" t="s">
        <v>11317</v>
      </c>
      <c r="AZ258" s="95" t="s">
        <v>11317</v>
      </c>
      <c r="BA258" s="96">
        <v>46210</v>
      </c>
      <c r="BB258" s="95" t="s">
        <v>957</v>
      </c>
      <c r="BC258" s="4">
        <v>46210.525081018517</v>
      </c>
      <c r="BD258" s="96">
        <v>46210</v>
      </c>
      <c r="BE258" s="95" t="s">
        <v>1184</v>
      </c>
      <c r="BF258" s="4">
        <v>46210.786365740743</v>
      </c>
      <c r="BG258" s="95" t="s">
        <v>11317</v>
      </c>
      <c r="BH258" s="95" t="s">
        <v>11317</v>
      </c>
      <c r="BI258" s="95" t="s">
        <v>11317</v>
      </c>
      <c r="BJ258" s="68" t="s">
        <v>11317</v>
      </c>
      <c r="BK258" t="str">
        <f t="shared" si="5"/>
        <v>Jul</v>
      </c>
      <c r="BL258" t="str">
        <f>VLOOKUP(D258,Sheet1!$A$2:$B$221,2,0)</f>
        <v>East Zone</v>
      </c>
    </row>
    <row r="259" spans="1:64" x14ac:dyDescent="0.35">
      <c r="A259" t="str" cm="1">
        <f t="array" ref="A259:C259">VLOOKUP(D259,Sheet1!$A$2:$E$221,{3,4,5},0)</f>
        <v>Saroj Kumar</v>
      </c>
      <c r="B259" t="str">
        <v>FMF071867</v>
      </c>
      <c r="C259" t="str">
        <v>Abhishek Kumar Tiwari</v>
      </c>
      <c r="D259" s="94" t="s">
        <v>163</v>
      </c>
      <c r="E259" s="95">
        <v>1532</v>
      </c>
      <c r="F259" s="95" t="s">
        <v>1843</v>
      </c>
      <c r="G259" s="95">
        <v>97508</v>
      </c>
      <c r="H259" s="95" t="s">
        <v>1844</v>
      </c>
      <c r="I259" s="95" t="s">
        <v>1845</v>
      </c>
      <c r="J259" s="95" t="s">
        <v>1568</v>
      </c>
      <c r="K259" s="95" t="s">
        <v>1846</v>
      </c>
      <c r="L259" s="95">
        <v>73000</v>
      </c>
      <c r="M259" s="95" t="s">
        <v>1189</v>
      </c>
      <c r="N259" s="95" t="s">
        <v>1190</v>
      </c>
      <c r="O259" s="95" t="s">
        <v>1847</v>
      </c>
      <c r="P259" s="95">
        <v>9651916723</v>
      </c>
      <c r="Q259" s="14" t="s">
        <v>13394</v>
      </c>
      <c r="T259" s="96">
        <v>46200</v>
      </c>
      <c r="U259" s="95" t="s">
        <v>1192</v>
      </c>
      <c r="V259" s="4">
        <v>46200.605324074073</v>
      </c>
      <c r="W259" s="96">
        <v>46200</v>
      </c>
      <c r="X259" s="95" t="s">
        <v>1192</v>
      </c>
      <c r="Y259" s="4">
        <v>46200.605555555558</v>
      </c>
      <c r="Z259" s="96">
        <v>46200</v>
      </c>
      <c r="AA259" s="95" t="s">
        <v>2384</v>
      </c>
      <c r="AB259" s="4">
        <v>46200.616342592592</v>
      </c>
      <c r="AC259" s="96">
        <v>46200</v>
      </c>
      <c r="AD259" s="95" t="s">
        <v>2387</v>
      </c>
      <c r="AE259" s="4">
        <v>46200.630520833336</v>
      </c>
      <c r="AF259" s="96"/>
      <c r="AG259" s="95" t="s">
        <v>11317</v>
      </c>
      <c r="AH259" s="4"/>
      <c r="AI259" s="96">
        <v>46200</v>
      </c>
      <c r="AJ259" s="95" t="s">
        <v>996</v>
      </c>
      <c r="AK259" s="4">
        <v>46200.645624999997</v>
      </c>
      <c r="AL259" s="96">
        <v>46200</v>
      </c>
      <c r="AM259" s="95" t="s">
        <v>996</v>
      </c>
      <c r="AN259" s="4">
        <v>46200.646944444445</v>
      </c>
      <c r="AO259" s="95" t="s">
        <v>11317</v>
      </c>
      <c r="AP259" s="95" t="s">
        <v>11317</v>
      </c>
      <c r="AQ259" s="95" t="s">
        <v>11317</v>
      </c>
      <c r="AR259" s="95" t="s">
        <v>11317</v>
      </c>
      <c r="AS259" s="95" t="s">
        <v>11317</v>
      </c>
      <c r="AT259" s="95" t="s">
        <v>11317</v>
      </c>
      <c r="AU259" s="96">
        <v>46200</v>
      </c>
      <c r="AV259" s="95" t="s">
        <v>996</v>
      </c>
      <c r="AW259" s="4">
        <v>46200.679675925923</v>
      </c>
      <c r="AX259" s="95" t="s">
        <v>11317</v>
      </c>
      <c r="AY259" s="95" t="s">
        <v>11317</v>
      </c>
      <c r="AZ259" s="95" t="s">
        <v>11317</v>
      </c>
      <c r="BA259" s="96">
        <v>46200</v>
      </c>
      <c r="BB259" s="95" t="s">
        <v>2404</v>
      </c>
      <c r="BC259" s="4">
        <v>46200.688888888886</v>
      </c>
      <c r="BD259" s="96"/>
      <c r="BE259" s="95" t="s">
        <v>11317</v>
      </c>
      <c r="BF259" s="4"/>
      <c r="BG259" s="95" t="s">
        <v>11317</v>
      </c>
      <c r="BH259" s="95" t="s">
        <v>11317</v>
      </c>
      <c r="BI259" s="95" t="s">
        <v>11317</v>
      </c>
      <c r="BJ259" s="68" t="s">
        <v>11317</v>
      </c>
      <c r="BK259" t="str">
        <f t="shared" si="5"/>
        <v>Jun</v>
      </c>
      <c r="BL259" t="str">
        <f>VLOOKUP(D259,Sheet1!$A$2:$B$221,2,0)</f>
        <v>East Zone</v>
      </c>
    </row>
    <row r="260" spans="1:64" x14ac:dyDescent="0.35">
      <c r="A260" t="str" cm="1">
        <f t="array" ref="A260:C260">VLOOKUP(D260,Sheet1!$A$2:$E$221,{3,4,5},0)</f>
        <v>Saroj Kumar</v>
      </c>
      <c r="B260" t="str">
        <v>FMF071867</v>
      </c>
      <c r="C260" t="str">
        <v>Abhishek Kumar Tiwari</v>
      </c>
      <c r="D260" s="94" t="s">
        <v>163</v>
      </c>
      <c r="E260" s="95">
        <v>1532</v>
      </c>
      <c r="F260" s="95" t="s">
        <v>6389</v>
      </c>
      <c r="G260" s="95">
        <v>242647</v>
      </c>
      <c r="H260" s="95" t="s">
        <v>6379</v>
      </c>
      <c r="I260" s="95" t="s">
        <v>6380</v>
      </c>
      <c r="J260" s="95" t="s">
        <v>1568</v>
      </c>
      <c r="K260" s="95" t="s">
        <v>9557</v>
      </c>
      <c r="L260" s="95">
        <v>73000</v>
      </c>
      <c r="M260" s="95" t="s">
        <v>9558</v>
      </c>
      <c r="N260" s="95" t="s">
        <v>9559</v>
      </c>
      <c r="O260" s="95" t="s">
        <v>9560</v>
      </c>
      <c r="P260" s="95">
        <v>1385544587</v>
      </c>
      <c r="Q260" s="14" t="s">
        <v>13394</v>
      </c>
      <c r="T260" s="96">
        <v>46209</v>
      </c>
      <c r="U260" s="95" t="s">
        <v>1192</v>
      </c>
      <c r="V260" s="4">
        <v>46209.690636574072</v>
      </c>
      <c r="W260" s="96">
        <v>46209</v>
      </c>
      <c r="X260" s="95" t="s">
        <v>1192</v>
      </c>
      <c r="Y260" s="4">
        <v>46209.691759259258</v>
      </c>
      <c r="Z260" s="96">
        <v>46209</v>
      </c>
      <c r="AA260" s="95" t="s">
        <v>2384</v>
      </c>
      <c r="AB260" s="4">
        <v>46209.708252314813</v>
      </c>
      <c r="AC260" s="96">
        <v>46209</v>
      </c>
      <c r="AD260" s="95" t="s">
        <v>2385</v>
      </c>
      <c r="AE260" s="4">
        <v>46209.721817129626</v>
      </c>
      <c r="AF260" s="96"/>
      <c r="AG260" s="95" t="s">
        <v>11317</v>
      </c>
      <c r="AH260" s="4"/>
      <c r="AI260" s="96">
        <v>46209</v>
      </c>
      <c r="AJ260" s="95" t="s">
        <v>1028</v>
      </c>
      <c r="AK260" s="4">
        <v>46209.733055555553</v>
      </c>
      <c r="AL260" s="96">
        <v>46209</v>
      </c>
      <c r="AM260" s="95" t="s">
        <v>1028</v>
      </c>
      <c r="AN260" s="4">
        <v>46209.733136574076</v>
      </c>
      <c r="AO260" s="95" t="s">
        <v>11317</v>
      </c>
      <c r="AP260" s="95" t="s">
        <v>11317</v>
      </c>
      <c r="AQ260" s="95" t="s">
        <v>11317</v>
      </c>
      <c r="AR260" s="95" t="s">
        <v>11317</v>
      </c>
      <c r="AS260" s="95" t="s">
        <v>11317</v>
      </c>
      <c r="AT260" s="95" t="s">
        <v>11317</v>
      </c>
      <c r="AU260" s="96">
        <v>46209</v>
      </c>
      <c r="AV260" s="95" t="s">
        <v>1028</v>
      </c>
      <c r="AW260" s="4">
        <v>46209.734907407408</v>
      </c>
      <c r="AX260" s="95" t="s">
        <v>11317</v>
      </c>
      <c r="AY260" s="95" t="s">
        <v>11317</v>
      </c>
      <c r="AZ260" s="95" t="s">
        <v>11317</v>
      </c>
      <c r="BA260" s="96">
        <v>46209</v>
      </c>
      <c r="BB260" s="95" t="s">
        <v>944</v>
      </c>
      <c r="BC260" s="4">
        <v>46209.742210648146</v>
      </c>
      <c r="BD260" s="96">
        <v>46209</v>
      </c>
      <c r="BE260" s="95" t="s">
        <v>6371</v>
      </c>
      <c r="BF260" s="4">
        <v>46209.785763888889</v>
      </c>
      <c r="BG260" s="95" t="s">
        <v>11317</v>
      </c>
      <c r="BH260" s="95" t="s">
        <v>11317</v>
      </c>
      <c r="BI260" s="95" t="s">
        <v>11317</v>
      </c>
      <c r="BJ260" s="68" t="s">
        <v>11317</v>
      </c>
      <c r="BK260" t="str">
        <f t="shared" si="5"/>
        <v>Jul</v>
      </c>
      <c r="BL260" t="str">
        <f>VLOOKUP(D260,Sheet1!$A$2:$B$221,2,0)</f>
        <v>East Zone</v>
      </c>
    </row>
    <row r="261" spans="1:64" x14ac:dyDescent="0.35">
      <c r="A261" t="str" cm="1">
        <f t="array" ref="A261:C261">VLOOKUP(D261,Sheet1!$A$2:$E$221,{3,4,5},0)</f>
        <v>Arvind Mewada</v>
      </c>
      <c r="B261" t="str">
        <v>FMF067816</v>
      </c>
      <c r="C261" t="str">
        <v>Vinay Kumar Vishwakarma</v>
      </c>
      <c r="D261" s="94" t="s">
        <v>84</v>
      </c>
      <c r="E261" s="95">
        <v>8</v>
      </c>
      <c r="F261" s="95" t="s">
        <v>3264</v>
      </c>
      <c r="G261" s="95">
        <v>38252</v>
      </c>
      <c r="H261" s="95" t="s">
        <v>3018</v>
      </c>
      <c r="I261" s="95" t="s">
        <v>3019</v>
      </c>
      <c r="J261" s="95" t="s">
        <v>1568</v>
      </c>
      <c r="K261" s="95" t="s">
        <v>3265</v>
      </c>
      <c r="L261" s="95">
        <v>77000</v>
      </c>
      <c r="M261" s="95" t="s">
        <v>1025</v>
      </c>
      <c r="N261" s="95" t="s">
        <v>1026</v>
      </c>
      <c r="O261" s="95" t="s">
        <v>3106</v>
      </c>
      <c r="P261" s="95">
        <v>1848741637</v>
      </c>
      <c r="Q261" s="14" t="s">
        <v>13394</v>
      </c>
      <c r="T261" s="96">
        <v>46206</v>
      </c>
      <c r="U261" s="95" t="s">
        <v>1193</v>
      </c>
      <c r="V261" s="4">
        <v>46206.521828703706</v>
      </c>
      <c r="W261" s="96">
        <v>46206</v>
      </c>
      <c r="X261" s="95" t="s">
        <v>1193</v>
      </c>
      <c r="Y261" s="4">
        <v>46206.543599537035</v>
      </c>
      <c r="Z261" s="96">
        <v>46206</v>
      </c>
      <c r="AA261" s="95" t="s">
        <v>1194</v>
      </c>
      <c r="AB261" s="4">
        <v>46206.580046296294</v>
      </c>
      <c r="AC261" s="96">
        <v>46206</v>
      </c>
      <c r="AD261" s="95" t="s">
        <v>1220</v>
      </c>
      <c r="AE261" s="4">
        <v>46206.586921296293</v>
      </c>
      <c r="AF261" s="96"/>
      <c r="AG261" s="95" t="s">
        <v>11317</v>
      </c>
      <c r="AH261" s="4"/>
      <c r="AI261" s="96">
        <v>46206</v>
      </c>
      <c r="AJ261" s="95" t="s">
        <v>1204</v>
      </c>
      <c r="AK261" s="4">
        <v>46206.620949074073</v>
      </c>
      <c r="AL261" s="96">
        <v>46206</v>
      </c>
      <c r="AM261" s="95" t="s">
        <v>1204</v>
      </c>
      <c r="AN261" s="4">
        <v>46206.621053240742</v>
      </c>
      <c r="AO261" s="95" t="s">
        <v>11317</v>
      </c>
      <c r="AP261" s="95" t="s">
        <v>11317</v>
      </c>
      <c r="AQ261" s="95" t="s">
        <v>11317</v>
      </c>
      <c r="AR261" s="95" t="s">
        <v>11317</v>
      </c>
      <c r="AS261" s="95" t="s">
        <v>11317</v>
      </c>
      <c r="AT261" s="95" t="s">
        <v>11317</v>
      </c>
      <c r="AU261" s="96">
        <v>46206</v>
      </c>
      <c r="AV261" s="95" t="s">
        <v>1204</v>
      </c>
      <c r="AW261" s="4">
        <v>46206.62605324074</v>
      </c>
      <c r="AX261" s="95" t="s">
        <v>11317</v>
      </c>
      <c r="AY261" s="95" t="s">
        <v>11317</v>
      </c>
      <c r="AZ261" s="95" t="s">
        <v>11317</v>
      </c>
      <c r="BA261" s="96">
        <v>46206</v>
      </c>
      <c r="BB261" s="95" t="s">
        <v>1199</v>
      </c>
      <c r="BC261" s="4">
        <v>46206.648298611108</v>
      </c>
      <c r="BD261" s="96">
        <v>46206</v>
      </c>
      <c r="BE261" s="95" t="s">
        <v>1196</v>
      </c>
      <c r="BF261" s="4">
        <v>46206.75072916667</v>
      </c>
      <c r="BG261" s="95" t="s">
        <v>11317</v>
      </c>
      <c r="BH261" s="95" t="s">
        <v>11317</v>
      </c>
      <c r="BI261" s="95" t="s">
        <v>11317</v>
      </c>
      <c r="BJ261" s="68" t="s">
        <v>11317</v>
      </c>
      <c r="BK261" t="str">
        <f t="shared" si="5"/>
        <v>Jul</v>
      </c>
      <c r="BL261" t="str">
        <f>VLOOKUP(D261,Sheet1!$A$2:$B$221,2,0)</f>
        <v>South Zone</v>
      </c>
    </row>
    <row r="262" spans="1:64" x14ac:dyDescent="0.35">
      <c r="A262" t="str" cm="1">
        <f t="array" ref="A262:C262">VLOOKUP(D262,Sheet1!$A$2:$E$221,{3,4,5},0)</f>
        <v>Arvind Mewada</v>
      </c>
      <c r="B262" t="str">
        <v>FMF067816</v>
      </c>
      <c r="C262" t="str">
        <v>Vinay Kumar Vishwakarma</v>
      </c>
      <c r="D262" s="94" t="s">
        <v>84</v>
      </c>
      <c r="E262" s="95">
        <v>8</v>
      </c>
      <c r="F262" s="95" t="s">
        <v>3266</v>
      </c>
      <c r="G262" s="95">
        <v>93802</v>
      </c>
      <c r="H262" s="95" t="s">
        <v>3018</v>
      </c>
      <c r="I262" s="95" t="s">
        <v>3019</v>
      </c>
      <c r="J262" s="95" t="s">
        <v>1568</v>
      </c>
      <c r="K262" s="95" t="s">
        <v>3267</v>
      </c>
      <c r="L262" s="95">
        <v>60000</v>
      </c>
      <c r="M262" s="95" t="s">
        <v>1206</v>
      </c>
      <c r="N262" s="95" t="s">
        <v>1207</v>
      </c>
      <c r="O262" s="95" t="s">
        <v>3268</v>
      </c>
      <c r="P262" s="95">
        <v>3416551060</v>
      </c>
      <c r="Q262" s="14" t="s">
        <v>13394</v>
      </c>
      <c r="T262" s="96">
        <v>46206</v>
      </c>
      <c r="U262" s="95" t="s">
        <v>1193</v>
      </c>
      <c r="V262" s="4">
        <v>46206.555833333332</v>
      </c>
      <c r="W262" s="96">
        <v>46206</v>
      </c>
      <c r="X262" s="95" t="s">
        <v>1193</v>
      </c>
      <c r="Y262" s="4">
        <v>46206.627847222226</v>
      </c>
      <c r="Z262" s="96">
        <v>46206</v>
      </c>
      <c r="AA262" s="95" t="s">
        <v>1194</v>
      </c>
      <c r="AB262" s="4">
        <v>46206.646458333336</v>
      </c>
      <c r="AC262" s="96">
        <v>46206</v>
      </c>
      <c r="AD262" s="95" t="s">
        <v>1220</v>
      </c>
      <c r="AE262" s="4">
        <v>46206.673738425925</v>
      </c>
      <c r="AF262" s="96"/>
      <c r="AG262" s="95" t="s">
        <v>11317</v>
      </c>
      <c r="AH262" s="4"/>
      <c r="AI262" s="96">
        <v>46206</v>
      </c>
      <c r="AJ262" s="95" t="s">
        <v>1198</v>
      </c>
      <c r="AK262" s="4">
        <v>46206.737523148149</v>
      </c>
      <c r="AL262" s="96">
        <v>46206</v>
      </c>
      <c r="AM262" s="95" t="s">
        <v>1198</v>
      </c>
      <c r="AN262" s="4">
        <v>46206.737604166665</v>
      </c>
      <c r="AO262" s="95" t="s">
        <v>11317</v>
      </c>
      <c r="AP262" s="95" t="s">
        <v>11317</v>
      </c>
      <c r="AQ262" s="95" t="s">
        <v>11317</v>
      </c>
      <c r="AR262" s="95" t="s">
        <v>11317</v>
      </c>
      <c r="AS262" s="95" t="s">
        <v>11317</v>
      </c>
      <c r="AT262" s="95" t="s">
        <v>11317</v>
      </c>
      <c r="AU262" s="96">
        <v>46206</v>
      </c>
      <c r="AV262" s="95" t="s">
        <v>1198</v>
      </c>
      <c r="AW262" s="4">
        <v>46206.740532407406</v>
      </c>
      <c r="AX262" s="95" t="s">
        <v>11317</v>
      </c>
      <c r="AY262" s="95" t="s">
        <v>11317</v>
      </c>
      <c r="AZ262" s="95" t="s">
        <v>11317</v>
      </c>
      <c r="BA262" s="96">
        <v>46206</v>
      </c>
      <c r="BB262" s="95" t="s">
        <v>1205</v>
      </c>
      <c r="BC262" s="4">
        <v>46206.745567129627</v>
      </c>
      <c r="BD262" s="96">
        <v>46206</v>
      </c>
      <c r="BE262" s="95" t="s">
        <v>1196</v>
      </c>
      <c r="BF262" s="4">
        <v>46206.761550925927</v>
      </c>
      <c r="BG262" s="95" t="s">
        <v>11317</v>
      </c>
      <c r="BH262" s="95" t="s">
        <v>11317</v>
      </c>
      <c r="BI262" s="95" t="s">
        <v>11317</v>
      </c>
      <c r="BJ262" s="68" t="s">
        <v>11317</v>
      </c>
      <c r="BK262" t="str">
        <f t="shared" si="5"/>
        <v>Jul</v>
      </c>
      <c r="BL262" t="str">
        <f>VLOOKUP(D262,Sheet1!$A$2:$B$221,2,0)</f>
        <v>South Zone</v>
      </c>
    </row>
    <row r="263" spans="1:64" x14ac:dyDescent="0.35">
      <c r="A263" t="str" cm="1">
        <f t="array" ref="A263:C263">VLOOKUP(D263,Sheet1!$A$2:$E$221,{3,4,5},0)</f>
        <v>Arvind Mewada</v>
      </c>
      <c r="B263" t="str">
        <v>FMF067816</v>
      </c>
      <c r="C263" t="str">
        <v>Vinay Kumar Vishwakarma</v>
      </c>
      <c r="D263" s="94" t="s">
        <v>84</v>
      </c>
      <c r="E263" s="95">
        <v>8</v>
      </c>
      <c r="F263" s="95" t="s">
        <v>1848</v>
      </c>
      <c r="G263" s="95">
        <v>226896</v>
      </c>
      <c r="H263" s="95" t="s">
        <v>1849</v>
      </c>
      <c r="I263" s="95" t="s">
        <v>1850</v>
      </c>
      <c r="J263" s="95" t="s">
        <v>1568</v>
      </c>
      <c r="K263" s="95" t="s">
        <v>1851</v>
      </c>
      <c r="L263" s="95">
        <v>90000</v>
      </c>
      <c r="M263" s="95" t="s">
        <v>978</v>
      </c>
      <c r="N263" s="95" t="s">
        <v>979</v>
      </c>
      <c r="O263" s="95" t="s">
        <v>1852</v>
      </c>
      <c r="P263" s="95">
        <v>84250202</v>
      </c>
      <c r="Q263" s="14" t="s">
        <v>13394</v>
      </c>
      <c r="T263" s="96">
        <v>46204</v>
      </c>
      <c r="U263" s="95" t="s">
        <v>1193</v>
      </c>
      <c r="V263" s="4">
        <v>46204.391574074078</v>
      </c>
      <c r="W263" s="96">
        <v>46204</v>
      </c>
      <c r="X263" s="95" t="s">
        <v>1193</v>
      </c>
      <c r="Y263" s="4">
        <v>46204.457557870373</v>
      </c>
      <c r="Z263" s="96">
        <v>46204</v>
      </c>
      <c r="AA263" s="95" t="s">
        <v>1194</v>
      </c>
      <c r="AB263" s="4">
        <v>46204.479328703703</v>
      </c>
      <c r="AC263" s="96">
        <v>46204</v>
      </c>
      <c r="AD263" s="95" t="s">
        <v>2405</v>
      </c>
      <c r="AE263" s="4">
        <v>46204.484305555554</v>
      </c>
      <c r="AF263" s="96"/>
      <c r="AG263" s="95" t="s">
        <v>11317</v>
      </c>
      <c r="AH263" s="4"/>
      <c r="AI263" s="96">
        <v>46204</v>
      </c>
      <c r="AJ263" s="95" t="s">
        <v>1204</v>
      </c>
      <c r="AK263" s="4">
        <v>46204.50854166667</v>
      </c>
      <c r="AL263" s="96">
        <v>46204</v>
      </c>
      <c r="AM263" s="95" t="s">
        <v>1204</v>
      </c>
      <c r="AN263" s="4">
        <v>46204.508657407408</v>
      </c>
      <c r="AO263" s="95" t="s">
        <v>11317</v>
      </c>
      <c r="AP263" s="95" t="s">
        <v>11317</v>
      </c>
      <c r="AQ263" s="95" t="s">
        <v>11317</v>
      </c>
      <c r="AR263" s="95" t="s">
        <v>11317</v>
      </c>
      <c r="AS263" s="95" t="s">
        <v>11317</v>
      </c>
      <c r="AT263" s="95" t="s">
        <v>11317</v>
      </c>
      <c r="AU263" s="96">
        <v>46204</v>
      </c>
      <c r="AV263" s="95" t="s">
        <v>1204</v>
      </c>
      <c r="AW263" s="4">
        <v>46204.542685185188</v>
      </c>
      <c r="AX263" s="95" t="s">
        <v>11317</v>
      </c>
      <c r="AY263" s="95" t="s">
        <v>11317</v>
      </c>
      <c r="AZ263" s="95" t="s">
        <v>11317</v>
      </c>
      <c r="BA263" s="96">
        <v>46204</v>
      </c>
      <c r="BB263" s="95" t="s">
        <v>1205</v>
      </c>
      <c r="BC263" s="4">
        <v>46204.543935185182</v>
      </c>
      <c r="BD263" s="96">
        <v>46204</v>
      </c>
      <c r="BE263" s="95" t="s">
        <v>1196</v>
      </c>
      <c r="BF263" s="4">
        <v>46204.770497685182</v>
      </c>
      <c r="BG263" s="95" t="s">
        <v>11317</v>
      </c>
      <c r="BH263" s="95" t="s">
        <v>11317</v>
      </c>
      <c r="BI263" s="95" t="s">
        <v>11317</v>
      </c>
      <c r="BJ263" s="68" t="s">
        <v>11317</v>
      </c>
      <c r="BK263" t="str">
        <f t="shared" si="5"/>
        <v>Jul</v>
      </c>
      <c r="BL263" t="str">
        <f>VLOOKUP(D263,Sheet1!$A$2:$B$221,2,0)</f>
        <v>South Zone</v>
      </c>
    </row>
    <row r="264" spans="1:64" x14ac:dyDescent="0.35">
      <c r="A264" t="str" cm="1">
        <f t="array" ref="A264:C264">VLOOKUP(D264,Sheet1!$A$2:$E$221,{3,4,5},0)</f>
        <v>Arvind Mewada</v>
      </c>
      <c r="B264" t="str">
        <v>FMF067816</v>
      </c>
      <c r="C264" t="str">
        <v>Vinay Kumar Vishwakarma</v>
      </c>
      <c r="D264" s="94" t="s">
        <v>84</v>
      </c>
      <c r="E264" s="95">
        <v>8</v>
      </c>
      <c r="F264" s="95" t="s">
        <v>1853</v>
      </c>
      <c r="G264" s="95">
        <v>236332</v>
      </c>
      <c r="H264" s="95" t="s">
        <v>1854</v>
      </c>
      <c r="I264" s="95" t="s">
        <v>1855</v>
      </c>
      <c r="J264" s="95" t="s">
        <v>1568</v>
      </c>
      <c r="K264" s="95" t="s">
        <v>1856</v>
      </c>
      <c r="L264" s="95">
        <v>90000</v>
      </c>
      <c r="M264" s="95" t="s">
        <v>978</v>
      </c>
      <c r="N264" s="95" t="s">
        <v>979</v>
      </c>
      <c r="O264" s="95" t="s">
        <v>1857</v>
      </c>
      <c r="P264" s="95">
        <v>7291328612</v>
      </c>
      <c r="Q264" s="14" t="s">
        <v>13394</v>
      </c>
      <c r="T264" s="96">
        <v>46196</v>
      </c>
      <c r="U264" s="95" t="s">
        <v>1193</v>
      </c>
      <c r="V264" s="4">
        <v>46196.785115740742</v>
      </c>
      <c r="W264" s="96">
        <v>46197</v>
      </c>
      <c r="X264" s="95" t="s">
        <v>1193</v>
      </c>
      <c r="Y264" s="4">
        <v>46197.456365740742</v>
      </c>
      <c r="Z264" s="96">
        <v>46197</v>
      </c>
      <c r="AA264" s="95" t="s">
        <v>1194</v>
      </c>
      <c r="AB264" s="4">
        <v>46197.462465277778</v>
      </c>
      <c r="AC264" s="96">
        <v>46197</v>
      </c>
      <c r="AD264" s="95" t="s">
        <v>1194</v>
      </c>
      <c r="AE264" s="4">
        <v>46197.464629629627</v>
      </c>
      <c r="AF264" s="96"/>
      <c r="AG264" s="95" t="s">
        <v>11317</v>
      </c>
      <c r="AH264" s="4"/>
      <c r="AI264" s="96">
        <v>46197</v>
      </c>
      <c r="AJ264" s="95" t="s">
        <v>1204</v>
      </c>
      <c r="AK264" s="4">
        <v>46197.497719907406</v>
      </c>
      <c r="AL264" s="96">
        <v>46197</v>
      </c>
      <c r="AM264" s="95" t="s">
        <v>1204</v>
      </c>
      <c r="AN264" s="4">
        <v>46197.497824074075</v>
      </c>
      <c r="AO264" s="95" t="s">
        <v>11317</v>
      </c>
      <c r="AP264" s="95" t="s">
        <v>11317</v>
      </c>
      <c r="AQ264" s="95" t="s">
        <v>11317</v>
      </c>
      <c r="AR264" s="95" t="s">
        <v>11317</v>
      </c>
      <c r="AS264" s="95" t="s">
        <v>11317</v>
      </c>
      <c r="AT264" s="95" t="s">
        <v>11317</v>
      </c>
      <c r="AU264" s="96">
        <v>46197</v>
      </c>
      <c r="AV264" s="95" t="s">
        <v>1204</v>
      </c>
      <c r="AW264" s="4">
        <v>46197.518090277779</v>
      </c>
      <c r="AX264" s="95" t="s">
        <v>11317</v>
      </c>
      <c r="AY264" s="95" t="s">
        <v>11317</v>
      </c>
      <c r="AZ264" s="95" t="s">
        <v>11317</v>
      </c>
      <c r="BA264" s="96">
        <v>46197</v>
      </c>
      <c r="BB264" s="95" t="s">
        <v>1199</v>
      </c>
      <c r="BC264" s="4">
        <v>46197.524467592593</v>
      </c>
      <c r="BD264" s="96"/>
      <c r="BE264" s="95" t="s">
        <v>11317</v>
      </c>
      <c r="BF264" s="4"/>
      <c r="BG264" s="95" t="s">
        <v>11317</v>
      </c>
      <c r="BH264" s="95" t="s">
        <v>11317</v>
      </c>
      <c r="BI264" s="95" t="s">
        <v>11317</v>
      </c>
      <c r="BJ264" s="68" t="s">
        <v>11317</v>
      </c>
      <c r="BK264" t="str">
        <f t="shared" si="5"/>
        <v>Jun</v>
      </c>
      <c r="BL264" t="str">
        <f>VLOOKUP(D264,Sheet1!$A$2:$B$221,2,0)</f>
        <v>South Zone</v>
      </c>
    </row>
    <row r="265" spans="1:64" x14ac:dyDescent="0.35">
      <c r="A265" t="str" cm="1">
        <f t="array" ref="A265:C265">VLOOKUP(D265,Sheet1!$A$2:$E$221,{3,4,5},0)</f>
        <v>Arvind Mewada</v>
      </c>
      <c r="B265" t="str">
        <v>FMF067816</v>
      </c>
      <c r="C265" t="str">
        <v>Vinay Kumar Vishwakarma</v>
      </c>
      <c r="D265" s="94" t="s">
        <v>84</v>
      </c>
      <c r="E265" s="95">
        <v>8</v>
      </c>
      <c r="F265" s="95" t="s">
        <v>1858</v>
      </c>
      <c r="G265" s="95">
        <v>249346</v>
      </c>
      <c r="H265" s="95" t="s">
        <v>1854</v>
      </c>
      <c r="I265" s="95" t="s">
        <v>1855</v>
      </c>
      <c r="J265" s="95" t="s">
        <v>1568</v>
      </c>
      <c r="K265" s="95" t="s">
        <v>1859</v>
      </c>
      <c r="L265" s="95">
        <v>85000</v>
      </c>
      <c r="M265" s="95" t="s">
        <v>1185</v>
      </c>
      <c r="N265" s="95" t="s">
        <v>1186</v>
      </c>
      <c r="O265" s="95" t="s">
        <v>1860</v>
      </c>
      <c r="P265" s="95">
        <v>3389890430</v>
      </c>
      <c r="Q265" s="14" t="s">
        <v>13394</v>
      </c>
      <c r="T265" s="96">
        <v>46204</v>
      </c>
      <c r="U265" s="95" t="s">
        <v>1193</v>
      </c>
      <c r="V265" s="4">
        <v>46204.459108796298</v>
      </c>
      <c r="W265" s="96">
        <v>46204</v>
      </c>
      <c r="X265" s="95" t="s">
        <v>1193</v>
      </c>
      <c r="Y265" s="4">
        <v>46204.744513888887</v>
      </c>
      <c r="Z265" s="96">
        <v>46205</v>
      </c>
      <c r="AA265" s="95" t="s">
        <v>1194</v>
      </c>
      <c r="AB265" s="4">
        <v>46205.407152777778</v>
      </c>
      <c r="AC265" s="96">
        <v>46205</v>
      </c>
      <c r="AD265" s="95" t="s">
        <v>1194</v>
      </c>
      <c r="AE265" s="4">
        <v>46205.41165509259</v>
      </c>
      <c r="AF265" s="96"/>
      <c r="AG265" s="95" t="s">
        <v>11317</v>
      </c>
      <c r="AH265" s="4"/>
      <c r="AI265" s="96">
        <v>46205</v>
      </c>
      <c r="AJ265" s="95" t="s">
        <v>1204</v>
      </c>
      <c r="AK265" s="4">
        <v>46205.445277777777</v>
      </c>
      <c r="AL265" s="96">
        <v>46205</v>
      </c>
      <c r="AM265" s="95" t="s">
        <v>1204</v>
      </c>
      <c r="AN265" s="4">
        <v>46205.445381944446</v>
      </c>
      <c r="AO265" s="95" t="s">
        <v>11317</v>
      </c>
      <c r="AP265" s="95" t="s">
        <v>11317</v>
      </c>
      <c r="AQ265" s="95" t="s">
        <v>11317</v>
      </c>
      <c r="AR265" s="95" t="s">
        <v>11317</v>
      </c>
      <c r="AS265" s="95" t="s">
        <v>11317</v>
      </c>
      <c r="AT265" s="95" t="s">
        <v>11317</v>
      </c>
      <c r="AU265" s="96">
        <v>46205</v>
      </c>
      <c r="AV265" s="95" t="s">
        <v>1204</v>
      </c>
      <c r="AW265" s="4">
        <v>46205.453032407408</v>
      </c>
      <c r="AX265" s="95" t="s">
        <v>11317</v>
      </c>
      <c r="AY265" s="95" t="s">
        <v>11317</v>
      </c>
      <c r="AZ265" s="95" t="s">
        <v>11317</v>
      </c>
      <c r="BA265" s="96">
        <v>46205</v>
      </c>
      <c r="BB265" s="95" t="s">
        <v>1205</v>
      </c>
      <c r="BC265" s="4">
        <v>46205.457777777781</v>
      </c>
      <c r="BD265" s="96">
        <v>46205</v>
      </c>
      <c r="BE265" s="95" t="s">
        <v>1196</v>
      </c>
      <c r="BF265" s="4">
        <v>46205.683854166666</v>
      </c>
      <c r="BG265" s="95" t="s">
        <v>11317</v>
      </c>
      <c r="BH265" s="95" t="s">
        <v>11317</v>
      </c>
      <c r="BI265" s="95" t="s">
        <v>11317</v>
      </c>
      <c r="BJ265" s="68" t="s">
        <v>11317</v>
      </c>
      <c r="BK265" t="str">
        <f t="shared" si="5"/>
        <v>Jul</v>
      </c>
      <c r="BL265" t="str">
        <f>VLOOKUP(D265,Sheet1!$A$2:$B$221,2,0)</f>
        <v>South Zone</v>
      </c>
    </row>
    <row r="266" spans="1:64" x14ac:dyDescent="0.35">
      <c r="A266" t="str" cm="1">
        <f t="array" ref="A266:C266">VLOOKUP(D266,Sheet1!$A$2:$E$221,{3,4,5},0)</f>
        <v>Arvind Mewada</v>
      </c>
      <c r="B266" t="str">
        <v>FMF067816</v>
      </c>
      <c r="C266" t="str">
        <v>Vinay Kumar Vishwakarma</v>
      </c>
      <c r="D266" s="94" t="s">
        <v>84</v>
      </c>
      <c r="E266" s="95">
        <v>8</v>
      </c>
      <c r="F266" s="95" t="s">
        <v>11463</v>
      </c>
      <c r="G266" s="95">
        <v>287271</v>
      </c>
      <c r="H266" s="95" t="s">
        <v>1854</v>
      </c>
      <c r="I266" s="95" t="s">
        <v>1855</v>
      </c>
      <c r="J266" s="95" t="s">
        <v>1568</v>
      </c>
      <c r="K266" s="95" t="s">
        <v>11464</v>
      </c>
      <c r="L266" s="95">
        <v>90000</v>
      </c>
      <c r="M266" s="95" t="s">
        <v>978</v>
      </c>
      <c r="N266" s="95" t="s">
        <v>979</v>
      </c>
      <c r="O266" s="95" t="s">
        <v>11465</v>
      </c>
      <c r="P266" s="95">
        <v>4433578426</v>
      </c>
      <c r="Q266" s="14" t="s">
        <v>13394</v>
      </c>
      <c r="T266" s="96">
        <v>46210</v>
      </c>
      <c r="U266" s="95" t="s">
        <v>1193</v>
      </c>
      <c r="V266" s="4">
        <v>46210.510960648149</v>
      </c>
      <c r="W266" s="96">
        <v>46210</v>
      </c>
      <c r="X266" s="95" t="s">
        <v>1193</v>
      </c>
      <c r="Y266" s="4">
        <v>46210.646307870367</v>
      </c>
      <c r="Z266" s="96">
        <v>46210</v>
      </c>
      <c r="AA266" s="95" t="s">
        <v>3586</v>
      </c>
      <c r="AB266" s="4">
        <v>46210.657581018517</v>
      </c>
      <c r="AC266" s="96">
        <v>46210</v>
      </c>
      <c r="AD266" s="95" t="s">
        <v>3586</v>
      </c>
      <c r="AE266" s="4">
        <v>46210.669085648151</v>
      </c>
      <c r="AF266" s="96"/>
      <c r="AG266" s="95" t="s">
        <v>11317</v>
      </c>
      <c r="AH266" s="4"/>
      <c r="AI266" s="96">
        <v>46210</v>
      </c>
      <c r="AJ266" s="95" t="s">
        <v>1204</v>
      </c>
      <c r="AK266" s="4">
        <v>46210.733553240738</v>
      </c>
      <c r="AL266" s="96">
        <v>46210</v>
      </c>
      <c r="AM266" s="95" t="s">
        <v>1204</v>
      </c>
      <c r="AN266" s="4">
        <v>46210.733657407407</v>
      </c>
      <c r="AO266" s="95" t="s">
        <v>11317</v>
      </c>
      <c r="AP266" s="95" t="s">
        <v>11317</v>
      </c>
      <c r="AQ266" s="95" t="s">
        <v>11317</v>
      </c>
      <c r="AR266" s="95" t="s">
        <v>11317</v>
      </c>
      <c r="AS266" s="95" t="s">
        <v>11317</v>
      </c>
      <c r="AT266" s="95" t="s">
        <v>11317</v>
      </c>
      <c r="AU266" s="96">
        <v>46210</v>
      </c>
      <c r="AV266" s="95" t="s">
        <v>1204</v>
      </c>
      <c r="AW266" s="4">
        <v>46210.741886574076</v>
      </c>
      <c r="AX266" s="95" t="s">
        <v>11317</v>
      </c>
      <c r="AY266" s="95" t="s">
        <v>11317</v>
      </c>
      <c r="AZ266" s="95" t="s">
        <v>11317</v>
      </c>
      <c r="BA266" s="96">
        <v>46210</v>
      </c>
      <c r="BB266" s="95" t="s">
        <v>1199</v>
      </c>
      <c r="BC266" s="4">
        <v>46210.746006944442</v>
      </c>
      <c r="BD266" s="96">
        <v>46210</v>
      </c>
      <c r="BE266" s="95" t="s">
        <v>1196</v>
      </c>
      <c r="BF266" s="4">
        <v>46210.753993055558</v>
      </c>
      <c r="BG266" s="95" t="s">
        <v>11317</v>
      </c>
      <c r="BH266" s="95" t="s">
        <v>11317</v>
      </c>
      <c r="BI266" s="95" t="s">
        <v>11317</v>
      </c>
      <c r="BJ266" s="68" t="s">
        <v>11317</v>
      </c>
      <c r="BK266" t="str">
        <f t="shared" si="5"/>
        <v>Jul</v>
      </c>
      <c r="BL266" t="str">
        <f>VLOOKUP(D266,Sheet1!$A$2:$B$221,2,0)</f>
        <v>South Zone</v>
      </c>
    </row>
    <row r="267" spans="1:64" x14ac:dyDescent="0.35">
      <c r="A267" t="str" cm="1">
        <f t="array" ref="A267:C267">VLOOKUP(D267,Sheet1!$A$2:$E$221,{3,4,5},0)</f>
        <v>Achal Ahirwar</v>
      </c>
      <c r="B267" t="str">
        <v>FMF066283</v>
      </c>
      <c r="C267" t="str">
        <v>Vinay Kumar Vishwakarma</v>
      </c>
      <c r="D267" s="94" t="s">
        <v>925</v>
      </c>
      <c r="E267" s="95">
        <v>9</v>
      </c>
      <c r="F267" s="95" t="s">
        <v>11466</v>
      </c>
      <c r="G267" s="95">
        <v>257390</v>
      </c>
      <c r="H267" s="95" t="s">
        <v>6416</v>
      </c>
      <c r="I267" s="95" t="s">
        <v>6417</v>
      </c>
      <c r="J267" s="95" t="s">
        <v>1568</v>
      </c>
      <c r="K267" s="95" t="s">
        <v>11467</v>
      </c>
      <c r="L267" s="95">
        <v>60000</v>
      </c>
      <c r="M267" s="95" t="s">
        <v>1269</v>
      </c>
      <c r="N267" s="95" t="s">
        <v>1270</v>
      </c>
      <c r="O267" s="95" t="s">
        <v>11468</v>
      </c>
      <c r="P267" s="95">
        <v>5842887821</v>
      </c>
      <c r="Q267" s="14" t="s">
        <v>13394</v>
      </c>
      <c r="T267" s="96">
        <v>46210</v>
      </c>
      <c r="U267" s="95" t="s">
        <v>6421</v>
      </c>
      <c r="V267" s="4">
        <v>46210.736979166664</v>
      </c>
      <c r="W267" s="96">
        <v>46210</v>
      </c>
      <c r="X267" s="95" t="s">
        <v>6421</v>
      </c>
      <c r="Y267" s="4">
        <v>46210.741886574076</v>
      </c>
      <c r="Z267" s="96">
        <v>46210</v>
      </c>
      <c r="AA267" s="95" t="s">
        <v>3586</v>
      </c>
      <c r="AB267" s="4">
        <v>46210.746388888889</v>
      </c>
      <c r="AC267" s="96">
        <v>46210</v>
      </c>
      <c r="AD267" s="95" t="s">
        <v>1219</v>
      </c>
      <c r="AE267" s="4">
        <v>46210.755520833336</v>
      </c>
      <c r="AF267" s="96"/>
      <c r="AG267" s="95" t="s">
        <v>11317</v>
      </c>
      <c r="AH267" s="4"/>
      <c r="AI267" s="96">
        <v>46210</v>
      </c>
      <c r="AJ267" s="95" t="s">
        <v>6432</v>
      </c>
      <c r="AK267" s="4">
        <v>46210.757118055553</v>
      </c>
      <c r="AL267" s="96">
        <v>46210</v>
      </c>
      <c r="AM267" s="95" t="s">
        <v>6432</v>
      </c>
      <c r="AN267" s="4">
        <v>46210.757199074076</v>
      </c>
      <c r="AO267" s="95" t="s">
        <v>11317</v>
      </c>
      <c r="AP267" s="95" t="s">
        <v>11317</v>
      </c>
      <c r="AQ267" s="95" t="s">
        <v>11317</v>
      </c>
      <c r="AR267" s="95" t="s">
        <v>11317</v>
      </c>
      <c r="AS267" s="95" t="s">
        <v>11317</v>
      </c>
      <c r="AT267" s="95" t="s">
        <v>11317</v>
      </c>
      <c r="AU267" s="96">
        <v>46210</v>
      </c>
      <c r="AV267" s="95" t="s">
        <v>6432</v>
      </c>
      <c r="AW267" s="4">
        <v>46210.764768518522</v>
      </c>
      <c r="AX267" s="95" t="s">
        <v>11317</v>
      </c>
      <c r="AY267" s="95" t="s">
        <v>11317</v>
      </c>
      <c r="AZ267" s="95" t="s">
        <v>11317</v>
      </c>
      <c r="BA267" s="96">
        <v>46210</v>
      </c>
      <c r="BB267" s="95" t="s">
        <v>1205</v>
      </c>
      <c r="BC267" s="4">
        <v>46210.768217592595</v>
      </c>
      <c r="BD267" s="96"/>
      <c r="BE267" s="95" t="s">
        <v>11317</v>
      </c>
      <c r="BF267" s="4"/>
      <c r="BG267" s="95" t="s">
        <v>11317</v>
      </c>
      <c r="BH267" s="95" t="s">
        <v>11317</v>
      </c>
      <c r="BI267" s="95" t="s">
        <v>11317</v>
      </c>
      <c r="BJ267" s="68" t="s">
        <v>11317</v>
      </c>
      <c r="BK267" t="str">
        <f t="shared" si="5"/>
        <v>Jul</v>
      </c>
      <c r="BL267" t="str">
        <f>VLOOKUP(D267,Sheet1!$A$2:$B$221,2,0)</f>
        <v>South Zone</v>
      </c>
    </row>
    <row r="268" spans="1:64" x14ac:dyDescent="0.35">
      <c r="A268" t="str" cm="1">
        <f t="array" ref="A268:C268">VLOOKUP(D268,Sheet1!$A$2:$E$221,{3,4,5},0)</f>
        <v>Ramswaroop</v>
      </c>
      <c r="B268" t="str">
        <v>FMF067305</v>
      </c>
      <c r="C268" t="str">
        <v>Vinay Kumar Vishwakarma</v>
      </c>
      <c r="D268" s="94" t="s">
        <v>764</v>
      </c>
      <c r="E268" s="95">
        <v>10</v>
      </c>
      <c r="F268" s="95" t="s">
        <v>9561</v>
      </c>
      <c r="G268" s="95">
        <v>525676</v>
      </c>
      <c r="H268" s="95" t="s">
        <v>6459</v>
      </c>
      <c r="I268" s="95" t="s">
        <v>6460</v>
      </c>
      <c r="J268" s="95" t="s">
        <v>1568</v>
      </c>
      <c r="K268" s="95" t="s">
        <v>9562</v>
      </c>
      <c r="L268" s="95">
        <v>90000</v>
      </c>
      <c r="M268" s="95" t="s">
        <v>978</v>
      </c>
      <c r="N268" s="95" t="s">
        <v>979</v>
      </c>
      <c r="O268" s="95" t="s">
        <v>9563</v>
      </c>
      <c r="P268" s="95">
        <v>8571101410</v>
      </c>
      <c r="Q268" s="14" t="s">
        <v>13394</v>
      </c>
      <c r="T268" s="96">
        <v>46209</v>
      </c>
      <c r="U268" s="95" t="s">
        <v>6447</v>
      </c>
      <c r="V268" s="4">
        <v>46209.809895833336</v>
      </c>
      <c r="W268" s="96">
        <v>46209</v>
      </c>
      <c r="X268" s="95" t="s">
        <v>6447</v>
      </c>
      <c r="Y268" s="4">
        <v>46209.841157407405</v>
      </c>
      <c r="Z268" s="96">
        <v>46210</v>
      </c>
      <c r="AA268" s="95" t="s">
        <v>3586</v>
      </c>
      <c r="AB268" s="4">
        <v>46210.401030092595</v>
      </c>
      <c r="AC268" s="96">
        <v>46210</v>
      </c>
      <c r="AD268" s="95" t="s">
        <v>3586</v>
      </c>
      <c r="AE268" s="4">
        <v>46210.409872685188</v>
      </c>
      <c r="AF268" s="96"/>
      <c r="AG268" s="95" t="s">
        <v>11317</v>
      </c>
      <c r="AH268" s="4"/>
      <c r="AI268" s="96">
        <v>46210</v>
      </c>
      <c r="AJ268" s="95" t="s">
        <v>1204</v>
      </c>
      <c r="AK268" s="4">
        <v>46210.451932870368</v>
      </c>
      <c r="AL268" s="96">
        <v>46210</v>
      </c>
      <c r="AM268" s="95" t="s">
        <v>1204</v>
      </c>
      <c r="AN268" s="4">
        <v>46210.45207175926</v>
      </c>
      <c r="AO268" s="95" t="s">
        <v>11317</v>
      </c>
      <c r="AP268" s="95" t="s">
        <v>11317</v>
      </c>
      <c r="AQ268" s="95" t="s">
        <v>11317</v>
      </c>
      <c r="AR268" s="95" t="s">
        <v>11317</v>
      </c>
      <c r="AS268" s="95" t="s">
        <v>11317</v>
      </c>
      <c r="AT268" s="95" t="s">
        <v>11317</v>
      </c>
      <c r="AU268" s="96">
        <v>46210</v>
      </c>
      <c r="AV268" s="95" t="s">
        <v>1204</v>
      </c>
      <c r="AW268" s="4">
        <v>46210.478310185186</v>
      </c>
      <c r="AX268" s="95" t="s">
        <v>11317</v>
      </c>
      <c r="AY268" s="95" t="s">
        <v>11317</v>
      </c>
      <c r="AZ268" s="95" t="s">
        <v>11317</v>
      </c>
      <c r="BA268" s="96">
        <v>46210</v>
      </c>
      <c r="BB268" s="95" t="s">
        <v>1199</v>
      </c>
      <c r="BC268" s="4">
        <v>46210.48</v>
      </c>
      <c r="BD268" s="96">
        <v>46210</v>
      </c>
      <c r="BE268" s="95" t="s">
        <v>6454</v>
      </c>
      <c r="BF268" s="4">
        <v>46210.614479166667</v>
      </c>
      <c r="BG268" s="95" t="s">
        <v>11317</v>
      </c>
      <c r="BH268" s="95" t="s">
        <v>11317</v>
      </c>
      <c r="BI268" s="95" t="s">
        <v>11317</v>
      </c>
      <c r="BJ268" s="68" t="s">
        <v>11317</v>
      </c>
      <c r="BK268" t="str">
        <f t="shared" si="5"/>
        <v>Jul</v>
      </c>
      <c r="BL268" t="str">
        <f>VLOOKUP(D268,Sheet1!$A$2:$B$221,2,0)</f>
        <v>South Zone</v>
      </c>
    </row>
    <row r="269" spans="1:64" x14ac:dyDescent="0.35">
      <c r="A269" t="str" cm="1">
        <f t="array" ref="A269:C269">VLOOKUP(D269,Sheet1!$A$2:$E$221,{3,4,5},0)</f>
        <v>Deepak Yadav</v>
      </c>
      <c r="B269" t="str">
        <v>FMF067141</v>
      </c>
      <c r="C269" t="str">
        <v>Vinay Kumar Vishwakarma</v>
      </c>
      <c r="D269" s="94" t="s">
        <v>808</v>
      </c>
      <c r="E269" s="95">
        <v>12</v>
      </c>
      <c r="F269" s="95" t="s">
        <v>1861</v>
      </c>
      <c r="G269" s="95">
        <v>85851</v>
      </c>
      <c r="H269" s="95" t="s">
        <v>1862</v>
      </c>
      <c r="I269" s="95" t="s">
        <v>1863</v>
      </c>
      <c r="J269" s="95" t="s">
        <v>1568</v>
      </c>
      <c r="K269" s="95" t="s">
        <v>1864</v>
      </c>
      <c r="L269" s="95">
        <v>90000</v>
      </c>
      <c r="M269" s="95" t="s">
        <v>1200</v>
      </c>
      <c r="N269" s="95" t="s">
        <v>1201</v>
      </c>
      <c r="O269" s="95" t="s">
        <v>1865</v>
      </c>
      <c r="P269" s="95">
        <v>3303708540</v>
      </c>
      <c r="Q269" s="14" t="s">
        <v>13394</v>
      </c>
      <c r="T269" s="96">
        <v>46204</v>
      </c>
      <c r="U269" s="95" t="s">
        <v>2406</v>
      </c>
      <c r="V269" s="4">
        <v>46204.735856481479</v>
      </c>
      <c r="W269" s="96">
        <v>46204</v>
      </c>
      <c r="X269" s="95" t="s">
        <v>2406</v>
      </c>
      <c r="Y269" s="4">
        <v>46204.737986111111</v>
      </c>
      <c r="Z269" s="96">
        <v>46204</v>
      </c>
      <c r="AA269" s="95" t="s">
        <v>1194</v>
      </c>
      <c r="AB269" s="4">
        <v>46204.74082175926</v>
      </c>
      <c r="AC269" s="96">
        <v>46204</v>
      </c>
      <c r="AD269" s="95" t="s">
        <v>1218</v>
      </c>
      <c r="AE269" s="4">
        <v>46204.753379629627</v>
      </c>
      <c r="AF269" s="96"/>
      <c r="AG269" s="95" t="s">
        <v>11317</v>
      </c>
      <c r="AH269" s="4"/>
      <c r="AI269" s="96">
        <v>46204</v>
      </c>
      <c r="AJ269" s="95" t="s">
        <v>1204</v>
      </c>
      <c r="AK269" s="4">
        <v>46204.76152777778</v>
      </c>
      <c r="AL269" s="96">
        <v>46204</v>
      </c>
      <c r="AM269" s="95" t="s">
        <v>1204</v>
      </c>
      <c r="AN269" s="4">
        <v>46204.761770833335</v>
      </c>
      <c r="AO269" s="95" t="s">
        <v>11317</v>
      </c>
      <c r="AP269" s="95" t="s">
        <v>11317</v>
      </c>
      <c r="AQ269" s="95" t="s">
        <v>11317</v>
      </c>
      <c r="AR269" s="95" t="s">
        <v>11317</v>
      </c>
      <c r="AS269" s="95" t="s">
        <v>11317</v>
      </c>
      <c r="AT269" s="95" t="s">
        <v>11317</v>
      </c>
      <c r="AU269" s="96">
        <v>46204</v>
      </c>
      <c r="AV269" s="95" t="s">
        <v>1204</v>
      </c>
      <c r="AW269" s="4">
        <v>46204.769675925927</v>
      </c>
      <c r="AX269" s="95" t="s">
        <v>11317</v>
      </c>
      <c r="AY269" s="95" t="s">
        <v>11317</v>
      </c>
      <c r="AZ269" s="95" t="s">
        <v>11317</v>
      </c>
      <c r="BA269" s="96">
        <v>46204</v>
      </c>
      <c r="BB269" s="95" t="s">
        <v>1199</v>
      </c>
      <c r="BC269" s="4">
        <v>46204.77449074074</v>
      </c>
      <c r="BD269" s="96">
        <v>46204</v>
      </c>
      <c r="BE269" s="95" t="s">
        <v>2407</v>
      </c>
      <c r="BF269" s="4">
        <v>46204.846458333333</v>
      </c>
      <c r="BG269" s="95" t="s">
        <v>11317</v>
      </c>
      <c r="BH269" s="95" t="s">
        <v>11317</v>
      </c>
      <c r="BI269" s="95" t="s">
        <v>11317</v>
      </c>
      <c r="BJ269" s="68" t="s">
        <v>11317</v>
      </c>
      <c r="BK269" t="str">
        <f t="shared" si="5"/>
        <v>Jul</v>
      </c>
      <c r="BL269" t="str">
        <f>VLOOKUP(D269,Sheet1!$A$2:$B$221,2,0)</f>
        <v>South Zone</v>
      </c>
    </row>
    <row r="270" spans="1:64" x14ac:dyDescent="0.35">
      <c r="A270" t="str" cm="1">
        <f t="array" ref="A270:C270">VLOOKUP(D270,Sheet1!$A$2:$E$221,{3,4,5},0)</f>
        <v>Deepak Yadav</v>
      </c>
      <c r="B270" t="str">
        <v>FMF067141</v>
      </c>
      <c r="C270" t="str">
        <v>Vinay Kumar Vishwakarma</v>
      </c>
      <c r="D270" s="94" t="s">
        <v>808</v>
      </c>
      <c r="E270" s="95">
        <v>12</v>
      </c>
      <c r="F270" s="95" t="s">
        <v>2614</v>
      </c>
      <c r="G270" s="95">
        <v>160858</v>
      </c>
      <c r="H270" s="95" t="s">
        <v>2615</v>
      </c>
      <c r="I270" s="95" t="s">
        <v>2616</v>
      </c>
      <c r="J270" s="95" t="s">
        <v>1568</v>
      </c>
      <c r="K270" s="95" t="s">
        <v>2617</v>
      </c>
      <c r="L270" s="95">
        <v>85000</v>
      </c>
      <c r="M270" s="95" t="s">
        <v>1251</v>
      </c>
      <c r="N270" s="95" t="s">
        <v>1252</v>
      </c>
      <c r="O270" s="95" t="s">
        <v>2618</v>
      </c>
      <c r="P270" s="95">
        <v>8947303671</v>
      </c>
      <c r="Q270" s="14" t="s">
        <v>13394</v>
      </c>
      <c r="T270" s="96">
        <v>46205</v>
      </c>
      <c r="U270" s="95" t="s">
        <v>2406</v>
      </c>
      <c r="V270" s="4">
        <v>46205.521087962959</v>
      </c>
      <c r="W270" s="96">
        <v>46205</v>
      </c>
      <c r="X270" s="95" t="s">
        <v>2406</v>
      </c>
      <c r="Y270" s="4">
        <v>46205.552662037036</v>
      </c>
      <c r="Z270" s="96">
        <v>46205</v>
      </c>
      <c r="AA270" s="95" t="s">
        <v>1194</v>
      </c>
      <c r="AB270" s="4">
        <v>46205.587430555555</v>
      </c>
      <c r="AC270" s="96">
        <v>46205</v>
      </c>
      <c r="AD270" s="95" t="s">
        <v>1194</v>
      </c>
      <c r="AE270" s="4">
        <v>46205.606921296298</v>
      </c>
      <c r="AF270" s="96"/>
      <c r="AG270" s="95" t="s">
        <v>11317</v>
      </c>
      <c r="AH270" s="4"/>
      <c r="AI270" s="96">
        <v>46205</v>
      </c>
      <c r="AJ270" s="95" t="s">
        <v>1204</v>
      </c>
      <c r="AK270" s="4">
        <v>46205.631145833337</v>
      </c>
      <c r="AL270" s="96">
        <v>46205</v>
      </c>
      <c r="AM270" s="95" t="s">
        <v>1204</v>
      </c>
      <c r="AN270" s="4">
        <v>46205.631261574075</v>
      </c>
      <c r="AO270" s="95" t="s">
        <v>11317</v>
      </c>
      <c r="AP270" s="95" t="s">
        <v>11317</v>
      </c>
      <c r="AQ270" s="95" t="s">
        <v>11317</v>
      </c>
      <c r="AR270" s="95" t="s">
        <v>11317</v>
      </c>
      <c r="AS270" s="95" t="s">
        <v>11317</v>
      </c>
      <c r="AT270" s="95" t="s">
        <v>11317</v>
      </c>
      <c r="AU270" s="96">
        <v>46205</v>
      </c>
      <c r="AV270" s="95" t="s">
        <v>1204</v>
      </c>
      <c r="AW270" s="4">
        <v>46205.642812500002</v>
      </c>
      <c r="AX270" s="95" t="s">
        <v>11317</v>
      </c>
      <c r="AY270" s="95" t="s">
        <v>11317</v>
      </c>
      <c r="AZ270" s="95" t="s">
        <v>11317</v>
      </c>
      <c r="BA270" s="96">
        <v>46205</v>
      </c>
      <c r="BB270" s="95" t="s">
        <v>1205</v>
      </c>
      <c r="BC270" s="4">
        <v>46205.64502314815</v>
      </c>
      <c r="BD270" s="96">
        <v>46206</v>
      </c>
      <c r="BE270" s="95" t="s">
        <v>2407</v>
      </c>
      <c r="BF270" s="4">
        <v>46206.5155787037</v>
      </c>
      <c r="BG270" s="95" t="s">
        <v>11317</v>
      </c>
      <c r="BH270" s="95" t="s">
        <v>11317</v>
      </c>
      <c r="BI270" s="95" t="s">
        <v>11317</v>
      </c>
      <c r="BJ270" s="68" t="s">
        <v>11317</v>
      </c>
      <c r="BK270" t="str">
        <f t="shared" si="5"/>
        <v>Jul</v>
      </c>
      <c r="BL270" t="str">
        <f>VLOOKUP(D270,Sheet1!$A$2:$B$221,2,0)</f>
        <v>South Zone</v>
      </c>
    </row>
    <row r="271" spans="1:64" x14ac:dyDescent="0.35">
      <c r="A271" t="str" cm="1">
        <f t="array" ref="A271:C271">VLOOKUP(D271,Sheet1!$A$2:$E$221,{3,4,5},0)</f>
        <v>Deepak Yadav</v>
      </c>
      <c r="B271" t="str">
        <v>FMF067141</v>
      </c>
      <c r="C271" t="str">
        <v>Vinay Kumar Vishwakarma</v>
      </c>
      <c r="D271" s="94" t="s">
        <v>808</v>
      </c>
      <c r="E271" s="95">
        <v>12</v>
      </c>
      <c r="F271" s="95" t="s">
        <v>2619</v>
      </c>
      <c r="G271" s="95">
        <v>594793</v>
      </c>
      <c r="H271" s="95" t="s">
        <v>1862</v>
      </c>
      <c r="I271" s="95" t="s">
        <v>1863</v>
      </c>
      <c r="J271" s="95" t="s">
        <v>1568</v>
      </c>
      <c r="K271" s="95" t="s">
        <v>2620</v>
      </c>
      <c r="L271" s="95">
        <v>70000</v>
      </c>
      <c r="M271" s="95" t="s">
        <v>1202</v>
      </c>
      <c r="N271" s="95" t="s">
        <v>1203</v>
      </c>
      <c r="O271" s="95" t="s">
        <v>2621</v>
      </c>
      <c r="P271" s="95">
        <v>1091023080</v>
      </c>
      <c r="Q271" s="14" t="s">
        <v>13394</v>
      </c>
      <c r="T271" s="96">
        <v>46205</v>
      </c>
      <c r="U271" s="95" t="s">
        <v>2406</v>
      </c>
      <c r="V271" s="4">
        <v>46205.461504629631</v>
      </c>
      <c r="W271" s="96">
        <v>46205</v>
      </c>
      <c r="X271" s="95" t="s">
        <v>2406</v>
      </c>
      <c r="Y271" s="4">
        <v>46205.765694444446</v>
      </c>
      <c r="Z271" s="96">
        <v>46206</v>
      </c>
      <c r="AA271" s="95" t="s">
        <v>1194</v>
      </c>
      <c r="AB271" s="4">
        <v>46206.39565972222</v>
      </c>
      <c r="AC271" s="96">
        <v>46206</v>
      </c>
      <c r="AD271" s="95" t="s">
        <v>3586</v>
      </c>
      <c r="AE271" s="4">
        <v>46206.405775462961</v>
      </c>
      <c r="AF271" s="96"/>
      <c r="AG271" s="95" t="s">
        <v>11317</v>
      </c>
      <c r="AH271" s="4"/>
      <c r="AI271" s="96">
        <v>46206</v>
      </c>
      <c r="AJ271" s="95" t="s">
        <v>1204</v>
      </c>
      <c r="AK271" s="4">
        <v>46206.45553240741</v>
      </c>
      <c r="AL271" s="96">
        <v>46206</v>
      </c>
      <c r="AM271" s="95" t="s">
        <v>1204</v>
      </c>
      <c r="AN271" s="4">
        <v>46206.455636574072</v>
      </c>
      <c r="AO271" s="95" t="s">
        <v>11317</v>
      </c>
      <c r="AP271" s="95" t="s">
        <v>11317</v>
      </c>
      <c r="AQ271" s="95" t="s">
        <v>11317</v>
      </c>
      <c r="AR271" s="95" t="s">
        <v>11317</v>
      </c>
      <c r="AS271" s="95" t="s">
        <v>11317</v>
      </c>
      <c r="AT271" s="95" t="s">
        <v>11317</v>
      </c>
      <c r="AU271" s="96">
        <v>46206</v>
      </c>
      <c r="AV271" s="95" t="s">
        <v>1204</v>
      </c>
      <c r="AW271" s="4">
        <v>46206.474490740744</v>
      </c>
      <c r="AX271" s="95" t="s">
        <v>11317</v>
      </c>
      <c r="AY271" s="95" t="s">
        <v>11317</v>
      </c>
      <c r="AZ271" s="95" t="s">
        <v>11317</v>
      </c>
      <c r="BA271" s="96">
        <v>46206</v>
      </c>
      <c r="BB271" s="95" t="s">
        <v>1205</v>
      </c>
      <c r="BC271" s="4">
        <v>46206.481157407405</v>
      </c>
      <c r="BD271" s="96">
        <v>46206</v>
      </c>
      <c r="BE271" s="95" t="s">
        <v>2407</v>
      </c>
      <c r="BF271" s="4">
        <v>46206.566064814811</v>
      </c>
      <c r="BG271" s="95" t="s">
        <v>11317</v>
      </c>
      <c r="BH271" s="95" t="s">
        <v>11317</v>
      </c>
      <c r="BI271" s="95" t="s">
        <v>11317</v>
      </c>
      <c r="BJ271" s="68" t="s">
        <v>11317</v>
      </c>
      <c r="BK271" t="str">
        <f t="shared" si="5"/>
        <v>Jul</v>
      </c>
      <c r="BL271" t="str">
        <f>VLOOKUP(D271,Sheet1!$A$2:$B$221,2,0)</f>
        <v>South Zone</v>
      </c>
    </row>
    <row r="272" spans="1:64" x14ac:dyDescent="0.35">
      <c r="A272" t="str" cm="1">
        <f t="array" ref="A272:C272">VLOOKUP(D272,Sheet1!$A$2:$E$221,{3,4,5},0)</f>
        <v>Swapnil Dubey</v>
      </c>
      <c r="B272" t="str">
        <v>FMF065364</v>
      </c>
      <c r="C272" t="str">
        <v>Vinay Shukla</v>
      </c>
      <c r="D272" s="94" t="s">
        <v>85</v>
      </c>
      <c r="E272" s="95">
        <v>35</v>
      </c>
      <c r="F272" s="95" t="s">
        <v>1866</v>
      </c>
      <c r="G272" s="95">
        <v>19965</v>
      </c>
      <c r="H272" s="95" t="s">
        <v>1208</v>
      </c>
      <c r="I272" s="95" t="s">
        <v>1209</v>
      </c>
      <c r="J272" s="95" t="s">
        <v>1568</v>
      </c>
      <c r="K272" s="95" t="s">
        <v>1867</v>
      </c>
      <c r="L272" s="95">
        <v>90000</v>
      </c>
      <c r="M272" s="95" t="s">
        <v>931</v>
      </c>
      <c r="N272" s="95" t="s">
        <v>932</v>
      </c>
      <c r="O272" s="95" t="s">
        <v>1868</v>
      </c>
      <c r="P272" s="95">
        <v>7542984518</v>
      </c>
      <c r="Q272" s="14" t="s">
        <v>13394</v>
      </c>
      <c r="T272" s="96">
        <v>46204</v>
      </c>
      <c r="U272" s="95" t="s">
        <v>1210</v>
      </c>
      <c r="V272" s="4">
        <v>46204.655104166668</v>
      </c>
      <c r="W272" s="96">
        <v>46204</v>
      </c>
      <c r="X272" s="95" t="s">
        <v>1210</v>
      </c>
      <c r="Y272" s="4">
        <v>46204.701550925929</v>
      </c>
      <c r="Z272" s="96">
        <v>46204</v>
      </c>
      <c r="AA272" s="95" t="s">
        <v>1211</v>
      </c>
      <c r="AB272" s="4">
        <v>46204.710752314815</v>
      </c>
      <c r="AC272" s="96">
        <v>46204</v>
      </c>
      <c r="AD272" s="95" t="s">
        <v>2408</v>
      </c>
      <c r="AE272" s="4">
        <v>46204.715775462966</v>
      </c>
      <c r="AF272" s="96"/>
      <c r="AG272" s="95" t="s">
        <v>11317</v>
      </c>
      <c r="AH272" s="4"/>
      <c r="AI272" s="96">
        <v>46204</v>
      </c>
      <c r="AJ272" s="95" t="s">
        <v>1240</v>
      </c>
      <c r="AK272" s="4">
        <v>46204.71603009259</v>
      </c>
      <c r="AL272" s="96">
        <v>46204</v>
      </c>
      <c r="AM272" s="95" t="s">
        <v>1240</v>
      </c>
      <c r="AN272" s="4">
        <v>46204.716099537036</v>
      </c>
      <c r="AO272" s="95" t="s">
        <v>11317</v>
      </c>
      <c r="AP272" s="95" t="s">
        <v>11317</v>
      </c>
      <c r="AQ272" s="95" t="s">
        <v>11317</v>
      </c>
      <c r="AR272" s="95" t="s">
        <v>11317</v>
      </c>
      <c r="AS272" s="95" t="s">
        <v>11317</v>
      </c>
      <c r="AT272" s="95" t="s">
        <v>11317</v>
      </c>
      <c r="AU272" s="96">
        <v>46204</v>
      </c>
      <c r="AV272" s="95" t="s">
        <v>1240</v>
      </c>
      <c r="AW272" s="4">
        <v>46204.723749999997</v>
      </c>
      <c r="AX272" s="95" t="s">
        <v>11317</v>
      </c>
      <c r="AY272" s="95" t="s">
        <v>11317</v>
      </c>
      <c r="AZ272" s="95" t="s">
        <v>11317</v>
      </c>
      <c r="BA272" s="96">
        <v>46204</v>
      </c>
      <c r="BB272" s="95" t="s">
        <v>1212</v>
      </c>
      <c r="BC272" s="4">
        <v>46204.793900462966</v>
      </c>
      <c r="BD272" s="96">
        <v>46204</v>
      </c>
      <c r="BE272" s="95" t="s">
        <v>1213</v>
      </c>
      <c r="BF272" s="4">
        <v>46204.816655092596</v>
      </c>
      <c r="BG272" s="95" t="s">
        <v>11317</v>
      </c>
      <c r="BH272" s="95" t="s">
        <v>11317</v>
      </c>
      <c r="BI272" s="95" t="s">
        <v>11317</v>
      </c>
      <c r="BJ272" s="68" t="s">
        <v>11317</v>
      </c>
      <c r="BK272" t="str">
        <f t="shared" si="5"/>
        <v>Jul</v>
      </c>
      <c r="BL272" t="str">
        <f>VLOOKUP(D272,Sheet1!$A$2:$B$221,2,0)</f>
        <v>South Zone</v>
      </c>
    </row>
    <row r="273" spans="1:64" x14ac:dyDescent="0.35">
      <c r="A273" t="str" cm="1">
        <f t="array" ref="A273:C273">VLOOKUP(D273,Sheet1!$A$2:$E$221,{3,4,5},0)</f>
        <v>Swapnil Dubey</v>
      </c>
      <c r="B273" t="str">
        <v>FMF065364</v>
      </c>
      <c r="C273" t="str">
        <v>Vinay Shukla</v>
      </c>
      <c r="D273" s="94" t="s">
        <v>85</v>
      </c>
      <c r="E273" s="95">
        <v>35</v>
      </c>
      <c r="F273" s="95" t="s">
        <v>9564</v>
      </c>
      <c r="G273" s="95">
        <v>20623</v>
      </c>
      <c r="H273" s="95" t="s">
        <v>1214</v>
      </c>
      <c r="I273" s="95" t="s">
        <v>1215</v>
      </c>
      <c r="J273" s="95" t="s">
        <v>1568</v>
      </c>
      <c r="K273" s="95" t="s">
        <v>9565</v>
      </c>
      <c r="L273" s="95">
        <v>90000</v>
      </c>
      <c r="M273" s="95" t="s">
        <v>9422</v>
      </c>
      <c r="N273" s="95" t="s">
        <v>9423</v>
      </c>
      <c r="O273" s="95" t="s">
        <v>9566</v>
      </c>
      <c r="P273" s="95">
        <v>7991538307</v>
      </c>
      <c r="Q273" s="14" t="s">
        <v>13394</v>
      </c>
      <c r="T273" s="96">
        <v>46209</v>
      </c>
      <c r="U273" s="95" t="s">
        <v>1210</v>
      </c>
      <c r="V273" s="4">
        <v>46209.524409722224</v>
      </c>
      <c r="W273" s="96">
        <v>46209</v>
      </c>
      <c r="X273" s="95" t="s">
        <v>1210</v>
      </c>
      <c r="Y273" s="4">
        <v>46209.54960648148</v>
      </c>
      <c r="Z273" s="96">
        <v>46209</v>
      </c>
      <c r="AA273" s="95" t="s">
        <v>1211</v>
      </c>
      <c r="AB273" s="4">
        <v>46209.552037037036</v>
      </c>
      <c r="AC273" s="96">
        <v>46209</v>
      </c>
      <c r="AD273" s="95" t="s">
        <v>2408</v>
      </c>
      <c r="AE273" s="4">
        <v>46209.621712962966</v>
      </c>
      <c r="AF273" s="96"/>
      <c r="AG273" s="95" t="s">
        <v>11317</v>
      </c>
      <c r="AH273" s="4"/>
      <c r="AI273" s="96">
        <v>46209</v>
      </c>
      <c r="AJ273" s="95" t="s">
        <v>1240</v>
      </c>
      <c r="AK273" s="4">
        <v>46209.633668981478</v>
      </c>
      <c r="AL273" s="96">
        <v>46209</v>
      </c>
      <c r="AM273" s="95" t="s">
        <v>1240</v>
      </c>
      <c r="AN273" s="4">
        <v>46209.633773148147</v>
      </c>
      <c r="AO273" s="95" t="s">
        <v>11317</v>
      </c>
      <c r="AP273" s="95" t="s">
        <v>11317</v>
      </c>
      <c r="AQ273" s="95" t="s">
        <v>11317</v>
      </c>
      <c r="AR273" s="95" t="s">
        <v>11317</v>
      </c>
      <c r="AS273" s="95" t="s">
        <v>11317</v>
      </c>
      <c r="AT273" s="95" t="s">
        <v>11317</v>
      </c>
      <c r="AU273" s="96">
        <v>46209</v>
      </c>
      <c r="AV273" s="95" t="s">
        <v>1240</v>
      </c>
      <c r="AW273" s="4">
        <v>46209.643391203703</v>
      </c>
      <c r="AX273" s="95" t="s">
        <v>11317</v>
      </c>
      <c r="AY273" s="95" t="s">
        <v>11317</v>
      </c>
      <c r="AZ273" s="95" t="s">
        <v>11317</v>
      </c>
      <c r="BA273" s="96">
        <v>46209</v>
      </c>
      <c r="BB273" s="95" t="s">
        <v>2414</v>
      </c>
      <c r="BC273" s="4">
        <v>46209.698773148149</v>
      </c>
      <c r="BD273" s="96">
        <v>46209</v>
      </c>
      <c r="BE273" s="95" t="s">
        <v>1213</v>
      </c>
      <c r="BF273" s="4">
        <v>46209.826574074075</v>
      </c>
      <c r="BG273" s="95" t="s">
        <v>11317</v>
      </c>
      <c r="BH273" s="95" t="s">
        <v>11317</v>
      </c>
      <c r="BI273" s="95" t="s">
        <v>11317</v>
      </c>
      <c r="BJ273" s="68" t="s">
        <v>11317</v>
      </c>
      <c r="BK273" t="str">
        <f t="shared" si="5"/>
        <v>Jul</v>
      </c>
      <c r="BL273" t="str">
        <f>VLOOKUP(D273,Sheet1!$A$2:$B$221,2,0)</f>
        <v>South Zone</v>
      </c>
    </row>
    <row r="274" spans="1:64" x14ac:dyDescent="0.35">
      <c r="A274" t="str" cm="1">
        <f t="array" ref="A274:C274">VLOOKUP(D274,Sheet1!$A$2:$E$221,{3,4,5},0)</f>
        <v>Swapnil Dubey</v>
      </c>
      <c r="B274" t="str">
        <v>FMF065364</v>
      </c>
      <c r="C274" t="str">
        <v>Vinay Shukla</v>
      </c>
      <c r="D274" s="94" t="s">
        <v>85</v>
      </c>
      <c r="E274" s="95">
        <v>35</v>
      </c>
      <c r="F274" s="95" t="s">
        <v>11469</v>
      </c>
      <c r="G274" s="95">
        <v>25291</v>
      </c>
      <c r="H274" s="95" t="s">
        <v>1208</v>
      </c>
      <c r="I274" s="95" t="s">
        <v>1209</v>
      </c>
      <c r="J274" s="95" t="s">
        <v>1568</v>
      </c>
      <c r="K274" s="95" t="s">
        <v>11470</v>
      </c>
      <c r="L274" s="95">
        <v>70000</v>
      </c>
      <c r="M274" s="95" t="s">
        <v>958</v>
      </c>
      <c r="N274" s="95" t="s">
        <v>959</v>
      </c>
      <c r="O274" s="95" t="s">
        <v>11471</v>
      </c>
      <c r="P274" s="95">
        <v>2601929062</v>
      </c>
      <c r="Q274" s="14" t="s">
        <v>13394</v>
      </c>
      <c r="T274" s="96">
        <v>46210</v>
      </c>
      <c r="U274" s="95" t="s">
        <v>1210</v>
      </c>
      <c r="V274" s="4">
        <v>46210.548425925925</v>
      </c>
      <c r="W274" s="96">
        <v>46210</v>
      </c>
      <c r="X274" s="95" t="s">
        <v>1210</v>
      </c>
      <c r="Y274" s="4">
        <v>46210.744363425925</v>
      </c>
      <c r="Z274" s="96"/>
      <c r="AA274" s="95" t="s">
        <v>11317</v>
      </c>
      <c r="AB274" s="4"/>
      <c r="AC274" s="96"/>
      <c r="AD274" s="95" t="s">
        <v>11317</v>
      </c>
      <c r="AE274" s="4"/>
      <c r="AF274" s="96"/>
      <c r="AG274" s="95" t="s">
        <v>11317</v>
      </c>
      <c r="AH274" s="4"/>
      <c r="AI274" s="96"/>
      <c r="AJ274" s="95" t="s">
        <v>11317</v>
      </c>
      <c r="AK274" s="4"/>
      <c r="AL274" s="96"/>
      <c r="AM274" s="95" t="s">
        <v>11317</v>
      </c>
      <c r="AN274" s="4"/>
      <c r="AO274" s="95" t="s">
        <v>11317</v>
      </c>
      <c r="AP274" s="95" t="s">
        <v>11317</v>
      </c>
      <c r="AQ274" s="95" t="s">
        <v>11317</v>
      </c>
      <c r="AR274" s="95" t="s">
        <v>11317</v>
      </c>
      <c r="AS274" s="95" t="s">
        <v>11317</v>
      </c>
      <c r="AT274" s="95" t="s">
        <v>11317</v>
      </c>
      <c r="AU274" s="96"/>
      <c r="AV274" s="95" t="s">
        <v>11317</v>
      </c>
      <c r="AW274" s="4"/>
      <c r="AX274" s="95" t="s">
        <v>11317</v>
      </c>
      <c r="AY274" s="95" t="s">
        <v>11317</v>
      </c>
      <c r="AZ274" s="95" t="s">
        <v>11317</v>
      </c>
      <c r="BA274" s="96"/>
      <c r="BB274" s="95" t="s">
        <v>11317</v>
      </c>
      <c r="BC274" s="4"/>
      <c r="BD274" s="96"/>
      <c r="BE274" s="95" t="s">
        <v>11317</v>
      </c>
      <c r="BF274" s="4"/>
      <c r="BG274" s="95" t="s">
        <v>11317</v>
      </c>
      <c r="BH274" s="95" t="s">
        <v>11317</v>
      </c>
      <c r="BI274" s="95" t="s">
        <v>11317</v>
      </c>
      <c r="BJ274" s="68" t="s">
        <v>11317</v>
      </c>
      <c r="BK274" t="str">
        <f t="shared" si="5"/>
        <v>Jan</v>
      </c>
      <c r="BL274" t="str">
        <f>VLOOKUP(D274,Sheet1!$A$2:$B$221,2,0)</f>
        <v>South Zone</v>
      </c>
    </row>
    <row r="275" spans="1:64" x14ac:dyDescent="0.35">
      <c r="A275" t="str" cm="1">
        <f t="array" ref="A275:C275">VLOOKUP(D275,Sheet1!$A$2:$E$221,{3,4,5},0)</f>
        <v>Swapnil Dubey</v>
      </c>
      <c r="B275" t="str">
        <v>FMF065364</v>
      </c>
      <c r="C275" t="str">
        <v>Vinay Shukla</v>
      </c>
      <c r="D275" s="94" t="s">
        <v>85</v>
      </c>
      <c r="E275" s="95">
        <v>35</v>
      </c>
      <c r="F275" s="95" t="s">
        <v>11472</v>
      </c>
      <c r="G275" s="95">
        <v>43917</v>
      </c>
      <c r="H275" s="95" t="s">
        <v>1208</v>
      </c>
      <c r="I275" s="95" t="s">
        <v>1209</v>
      </c>
      <c r="J275" s="95" t="s">
        <v>1568</v>
      </c>
      <c r="K275" s="95" t="s">
        <v>11473</v>
      </c>
      <c r="L275" s="95">
        <v>90000</v>
      </c>
      <c r="M275" s="95" t="s">
        <v>931</v>
      </c>
      <c r="N275" s="95" t="s">
        <v>932</v>
      </c>
      <c r="O275" s="95" t="s">
        <v>11474</v>
      </c>
      <c r="P275" s="95">
        <v>7851397647</v>
      </c>
      <c r="Q275" s="14" t="s">
        <v>13394</v>
      </c>
      <c r="T275" s="96">
        <v>46210</v>
      </c>
      <c r="U275" s="95" t="s">
        <v>1210</v>
      </c>
      <c r="V275" s="4">
        <v>46210.518773148149</v>
      </c>
      <c r="W275" s="96">
        <v>46210</v>
      </c>
      <c r="X275" s="95" t="s">
        <v>1210</v>
      </c>
      <c r="Y275" s="4">
        <v>46210.660868055558</v>
      </c>
      <c r="Z275" s="96">
        <v>46210</v>
      </c>
      <c r="AA275" s="95" t="s">
        <v>1211</v>
      </c>
      <c r="AB275" s="4">
        <v>46210.673333333332</v>
      </c>
      <c r="AC275" s="96">
        <v>46210</v>
      </c>
      <c r="AD275" s="95" t="s">
        <v>2408</v>
      </c>
      <c r="AE275" s="4">
        <v>46210.695069444446</v>
      </c>
      <c r="AF275" s="96"/>
      <c r="AG275" s="95" t="s">
        <v>11317</v>
      </c>
      <c r="AH275" s="4"/>
      <c r="AI275" s="96">
        <v>46210</v>
      </c>
      <c r="AJ275" s="95" t="s">
        <v>1240</v>
      </c>
      <c r="AK275" s="4">
        <v>46210.70716435185</v>
      </c>
      <c r="AL275" s="96">
        <v>46210</v>
      </c>
      <c r="AM275" s="95" t="s">
        <v>1240</v>
      </c>
      <c r="AN275" s="4">
        <v>46210.707337962966</v>
      </c>
      <c r="AO275" s="95" t="s">
        <v>11317</v>
      </c>
      <c r="AP275" s="95" t="s">
        <v>11317</v>
      </c>
      <c r="AQ275" s="95" t="s">
        <v>11317</v>
      </c>
      <c r="AR275" s="95" t="s">
        <v>11317</v>
      </c>
      <c r="AS275" s="95" t="s">
        <v>11317</v>
      </c>
      <c r="AT275" s="95" t="s">
        <v>11317</v>
      </c>
      <c r="AU275" s="96">
        <v>46210</v>
      </c>
      <c r="AV275" s="95" t="s">
        <v>1240</v>
      </c>
      <c r="AW275" s="4">
        <v>46210.715787037036</v>
      </c>
      <c r="AX275" s="95" t="s">
        <v>11317</v>
      </c>
      <c r="AY275" s="95" t="s">
        <v>11317</v>
      </c>
      <c r="AZ275" s="95" t="s">
        <v>11317</v>
      </c>
      <c r="BA275" s="96">
        <v>46210</v>
      </c>
      <c r="BB275" s="95" t="s">
        <v>1212</v>
      </c>
      <c r="BC275" s="4">
        <v>46210.769131944442</v>
      </c>
      <c r="BD275" s="96">
        <v>46210</v>
      </c>
      <c r="BE275" s="95" t="s">
        <v>1213</v>
      </c>
      <c r="BF275" s="4">
        <v>46210.786111111112</v>
      </c>
      <c r="BG275" s="95" t="s">
        <v>11317</v>
      </c>
      <c r="BH275" s="95" t="s">
        <v>11317</v>
      </c>
      <c r="BI275" s="95" t="s">
        <v>11317</v>
      </c>
      <c r="BJ275" s="68" t="s">
        <v>11317</v>
      </c>
      <c r="BK275" t="str">
        <f t="shared" si="5"/>
        <v>Jul</v>
      </c>
      <c r="BL275" t="str">
        <f>VLOOKUP(D275,Sheet1!$A$2:$B$221,2,0)</f>
        <v>South Zone</v>
      </c>
    </row>
    <row r="276" spans="1:64" x14ac:dyDescent="0.35">
      <c r="A276" t="str" cm="1">
        <f t="array" ref="A276:C276">VLOOKUP(D276,Sheet1!$A$2:$E$221,{3,4,5},0)</f>
        <v>Swapnil Dubey</v>
      </c>
      <c r="B276" t="str">
        <v>FMF065364</v>
      </c>
      <c r="C276" t="str">
        <v>Vinay Shukla</v>
      </c>
      <c r="D276" s="94" t="s">
        <v>85</v>
      </c>
      <c r="E276" s="95">
        <v>35</v>
      </c>
      <c r="F276" s="95" t="s">
        <v>1869</v>
      </c>
      <c r="G276" s="95">
        <v>48859</v>
      </c>
      <c r="H276" s="95" t="s">
        <v>1870</v>
      </c>
      <c r="I276" s="95" t="s">
        <v>1871</v>
      </c>
      <c r="J276" s="95" t="s">
        <v>1568</v>
      </c>
      <c r="K276" s="95" t="s">
        <v>1872</v>
      </c>
      <c r="L276" s="95">
        <v>80000</v>
      </c>
      <c r="M276" s="95" t="s">
        <v>1067</v>
      </c>
      <c r="N276" s="95" t="s">
        <v>1068</v>
      </c>
      <c r="O276" s="95" t="s">
        <v>1873</v>
      </c>
      <c r="P276" s="95">
        <v>7017008472</v>
      </c>
      <c r="Q276" s="14" t="s">
        <v>13394</v>
      </c>
      <c r="T276" s="96">
        <v>46204</v>
      </c>
      <c r="U276" s="95" t="s">
        <v>1210</v>
      </c>
      <c r="V276" s="4">
        <v>46204.471226851849</v>
      </c>
      <c r="W276" s="96">
        <v>46204</v>
      </c>
      <c r="X276" s="95" t="s">
        <v>1210</v>
      </c>
      <c r="Y276" s="4">
        <v>46204.565034722225</v>
      </c>
      <c r="Z276" s="96">
        <v>46204</v>
      </c>
      <c r="AA276" s="95" t="s">
        <v>1211</v>
      </c>
      <c r="AB276" s="4">
        <v>46204.572881944441</v>
      </c>
      <c r="AC276" s="96">
        <v>46204</v>
      </c>
      <c r="AD276" s="95" t="s">
        <v>2408</v>
      </c>
      <c r="AE276" s="4">
        <v>46204.589467592596</v>
      </c>
      <c r="AF276" s="96"/>
      <c r="AG276" s="95" t="s">
        <v>11317</v>
      </c>
      <c r="AH276" s="4"/>
      <c r="AI276" s="96">
        <v>46204</v>
      </c>
      <c r="AJ276" s="95" t="s">
        <v>1239</v>
      </c>
      <c r="AK276" s="4">
        <v>46204.637662037036</v>
      </c>
      <c r="AL276" s="96">
        <v>46204</v>
      </c>
      <c r="AM276" s="95" t="s">
        <v>1239</v>
      </c>
      <c r="AN276" s="4">
        <v>46204.637731481482</v>
      </c>
      <c r="AO276" s="95" t="s">
        <v>11317</v>
      </c>
      <c r="AP276" s="95" t="s">
        <v>11317</v>
      </c>
      <c r="AQ276" s="95" t="s">
        <v>11317</v>
      </c>
      <c r="AR276" s="95" t="s">
        <v>11317</v>
      </c>
      <c r="AS276" s="95" t="s">
        <v>11317</v>
      </c>
      <c r="AT276" s="95" t="s">
        <v>11317</v>
      </c>
      <c r="AU276" s="96">
        <v>46204</v>
      </c>
      <c r="AV276" s="95" t="s">
        <v>1239</v>
      </c>
      <c r="AW276" s="4">
        <v>46204.643194444441</v>
      </c>
      <c r="AX276" s="95" t="s">
        <v>11317</v>
      </c>
      <c r="AY276" s="95" t="s">
        <v>11317</v>
      </c>
      <c r="AZ276" s="95" t="s">
        <v>11317</v>
      </c>
      <c r="BA276" s="96">
        <v>46204</v>
      </c>
      <c r="BB276" s="95" t="s">
        <v>1212</v>
      </c>
      <c r="BC276" s="4">
        <v>46204.665868055556</v>
      </c>
      <c r="BD276" s="96">
        <v>46204</v>
      </c>
      <c r="BE276" s="95" t="s">
        <v>1213</v>
      </c>
      <c r="BF276" s="4">
        <v>46204.70722222222</v>
      </c>
      <c r="BG276" s="95" t="s">
        <v>11317</v>
      </c>
      <c r="BH276" s="95" t="s">
        <v>11317</v>
      </c>
      <c r="BI276" s="95" t="s">
        <v>11317</v>
      </c>
      <c r="BJ276" s="68" t="s">
        <v>11317</v>
      </c>
      <c r="BK276" t="str">
        <f t="shared" si="5"/>
        <v>Jul</v>
      </c>
      <c r="BL276" t="str">
        <f>VLOOKUP(D276,Sheet1!$A$2:$B$221,2,0)</f>
        <v>South Zone</v>
      </c>
    </row>
    <row r="277" spans="1:64" x14ac:dyDescent="0.35">
      <c r="A277" t="str" cm="1">
        <f t="array" ref="A277:C277">VLOOKUP(D277,Sheet1!$A$2:$E$221,{3,4,5},0)</f>
        <v>Swapnil Dubey</v>
      </c>
      <c r="B277" t="str">
        <v>FMF065364</v>
      </c>
      <c r="C277" t="str">
        <v>Vinay Shukla</v>
      </c>
      <c r="D277" s="94" t="s">
        <v>85</v>
      </c>
      <c r="E277" s="95">
        <v>35</v>
      </c>
      <c r="F277" s="95" t="s">
        <v>3269</v>
      </c>
      <c r="G277" s="95">
        <v>393256</v>
      </c>
      <c r="H277" s="95" t="s">
        <v>3022</v>
      </c>
      <c r="I277" s="95" t="s">
        <v>3023</v>
      </c>
      <c r="J277" s="95" t="s">
        <v>1568</v>
      </c>
      <c r="K277" s="95" t="s">
        <v>3270</v>
      </c>
      <c r="L277" s="95">
        <v>45000</v>
      </c>
      <c r="M277" s="95" t="s">
        <v>1637</v>
      </c>
      <c r="N277" s="95" t="s">
        <v>1638</v>
      </c>
      <c r="O277" s="95" t="s">
        <v>3271</v>
      </c>
      <c r="P277" s="95">
        <v>2866558108</v>
      </c>
      <c r="Q277" s="14" t="s">
        <v>13394</v>
      </c>
      <c r="T277" s="96">
        <v>46206</v>
      </c>
      <c r="U277" s="95" t="s">
        <v>1210</v>
      </c>
      <c r="V277" s="4">
        <v>46206.383229166669</v>
      </c>
      <c r="W277" s="96">
        <v>46206</v>
      </c>
      <c r="X277" s="95" t="s">
        <v>1210</v>
      </c>
      <c r="Y277" s="4">
        <v>46206.408368055556</v>
      </c>
      <c r="Z277" s="96">
        <v>46206</v>
      </c>
      <c r="AA277" s="95" t="s">
        <v>3057</v>
      </c>
      <c r="AB277" s="4">
        <v>46206.421701388892</v>
      </c>
      <c r="AC277" s="96">
        <v>46206</v>
      </c>
      <c r="AD277" s="95" t="s">
        <v>2408</v>
      </c>
      <c r="AE277" s="4">
        <v>46206.42796296296</v>
      </c>
      <c r="AF277" s="96"/>
      <c r="AG277" s="95" t="s">
        <v>11317</v>
      </c>
      <c r="AH277" s="4"/>
      <c r="AI277" s="96">
        <v>46206</v>
      </c>
      <c r="AJ277" s="95" t="s">
        <v>1240</v>
      </c>
      <c r="AK277" s="4">
        <v>46206.457800925928</v>
      </c>
      <c r="AL277" s="96">
        <v>46206</v>
      </c>
      <c r="AM277" s="95" t="s">
        <v>1240</v>
      </c>
      <c r="AN277" s="4">
        <v>46206.458020833335</v>
      </c>
      <c r="AO277" s="95" t="s">
        <v>11317</v>
      </c>
      <c r="AP277" s="95" t="s">
        <v>11317</v>
      </c>
      <c r="AQ277" s="95" t="s">
        <v>11317</v>
      </c>
      <c r="AR277" s="95" t="s">
        <v>11317</v>
      </c>
      <c r="AS277" s="95" t="s">
        <v>11317</v>
      </c>
      <c r="AT277" s="95" t="s">
        <v>11317</v>
      </c>
      <c r="AU277" s="96">
        <v>46206</v>
      </c>
      <c r="AV277" s="95" t="s">
        <v>1240</v>
      </c>
      <c r="AW277" s="4">
        <v>46206.469131944446</v>
      </c>
      <c r="AX277" s="95" t="s">
        <v>11317</v>
      </c>
      <c r="AY277" s="95" t="s">
        <v>11317</v>
      </c>
      <c r="AZ277" s="95" t="s">
        <v>11317</v>
      </c>
      <c r="BA277" s="96">
        <v>46206</v>
      </c>
      <c r="BB277" s="95" t="s">
        <v>1212</v>
      </c>
      <c r="BC277" s="4">
        <v>46206.525497685187</v>
      </c>
      <c r="BD277" s="96">
        <v>46206</v>
      </c>
      <c r="BE277" s="95" t="s">
        <v>1213</v>
      </c>
      <c r="BF277" s="4">
        <v>46206.545844907407</v>
      </c>
      <c r="BG277" s="95" t="s">
        <v>11317</v>
      </c>
      <c r="BH277" s="95" t="s">
        <v>11317</v>
      </c>
      <c r="BI277" s="95" t="s">
        <v>11317</v>
      </c>
      <c r="BJ277" s="68" t="s">
        <v>11317</v>
      </c>
      <c r="BK277" t="str">
        <f t="shared" si="5"/>
        <v>Jul</v>
      </c>
      <c r="BL277" t="str">
        <f>VLOOKUP(D277,Sheet1!$A$2:$B$221,2,0)</f>
        <v>South Zone</v>
      </c>
    </row>
    <row r="278" spans="1:64" x14ac:dyDescent="0.35">
      <c r="A278" t="str" cm="1">
        <f t="array" ref="A278:C278">VLOOKUP(D278,Sheet1!$A$2:$E$221,{3,4,5},0)</f>
        <v>Swapnil Dubey</v>
      </c>
      <c r="B278" t="str">
        <v>FMF065364</v>
      </c>
      <c r="C278" t="str">
        <v>Vinay Shukla</v>
      </c>
      <c r="D278" s="94" t="s">
        <v>85</v>
      </c>
      <c r="E278" s="95">
        <v>35</v>
      </c>
      <c r="F278" s="95" t="s">
        <v>11475</v>
      </c>
      <c r="G278" s="95">
        <v>448999</v>
      </c>
      <c r="H278" s="95" t="s">
        <v>1214</v>
      </c>
      <c r="I278" s="95" t="s">
        <v>1215</v>
      </c>
      <c r="J278" s="95" t="s">
        <v>1568</v>
      </c>
      <c r="K278" s="95" t="s">
        <v>11476</v>
      </c>
      <c r="L278" s="95">
        <v>80000</v>
      </c>
      <c r="M278" s="95" t="s">
        <v>1067</v>
      </c>
      <c r="N278" s="95" t="s">
        <v>1068</v>
      </c>
      <c r="O278" s="95" t="s">
        <v>1962</v>
      </c>
      <c r="P278" s="95">
        <v>1884218662</v>
      </c>
      <c r="Q278" s="14" t="s">
        <v>13394</v>
      </c>
      <c r="T278" s="96">
        <v>46210</v>
      </c>
      <c r="U278" s="95" t="s">
        <v>1210</v>
      </c>
      <c r="V278" s="4">
        <v>46210.446122685185</v>
      </c>
      <c r="W278" s="96">
        <v>46210</v>
      </c>
      <c r="X278" s="95" t="s">
        <v>1210</v>
      </c>
      <c r="Y278" s="4">
        <v>46210.691400462965</v>
      </c>
      <c r="Z278" s="96">
        <v>46210</v>
      </c>
      <c r="AA278" s="95" t="s">
        <v>1211</v>
      </c>
      <c r="AB278" s="4">
        <v>46210.70784722222</v>
      </c>
      <c r="AC278" s="96">
        <v>46210</v>
      </c>
      <c r="AD278" s="95" t="s">
        <v>2408</v>
      </c>
      <c r="AE278" s="4">
        <v>46210.72246527778</v>
      </c>
      <c r="AF278" s="96"/>
      <c r="AG278" s="95" t="s">
        <v>11317</v>
      </c>
      <c r="AH278" s="4"/>
      <c r="AI278" s="96">
        <v>46210</v>
      </c>
      <c r="AJ278" s="95" t="s">
        <v>1240</v>
      </c>
      <c r="AK278" s="4">
        <v>46210.733657407407</v>
      </c>
      <c r="AL278" s="96">
        <v>46210</v>
      </c>
      <c r="AM278" s="95" t="s">
        <v>1240</v>
      </c>
      <c r="AN278" s="4">
        <v>46210.733749999999</v>
      </c>
      <c r="AO278" s="95" t="s">
        <v>11317</v>
      </c>
      <c r="AP278" s="95" t="s">
        <v>11317</v>
      </c>
      <c r="AQ278" s="95" t="s">
        <v>11317</v>
      </c>
      <c r="AR278" s="95" t="s">
        <v>11317</v>
      </c>
      <c r="AS278" s="95" t="s">
        <v>11317</v>
      </c>
      <c r="AT278" s="95" t="s">
        <v>11317</v>
      </c>
      <c r="AU278" s="96">
        <v>46210</v>
      </c>
      <c r="AV278" s="95" t="s">
        <v>1240</v>
      </c>
      <c r="AW278" s="4">
        <v>46210.738391203704</v>
      </c>
      <c r="AX278" s="95" t="s">
        <v>11317</v>
      </c>
      <c r="AY278" s="95" t="s">
        <v>11317</v>
      </c>
      <c r="AZ278" s="95" t="s">
        <v>11317</v>
      </c>
      <c r="BA278" s="96">
        <v>46210</v>
      </c>
      <c r="BB278" s="95" t="s">
        <v>1212</v>
      </c>
      <c r="BC278" s="4">
        <v>46210.769317129627</v>
      </c>
      <c r="BD278" s="96">
        <v>46210</v>
      </c>
      <c r="BE278" s="95" t="s">
        <v>1213</v>
      </c>
      <c r="BF278" s="4">
        <v>46210.817708333336</v>
      </c>
      <c r="BG278" s="95" t="s">
        <v>11317</v>
      </c>
      <c r="BH278" s="95" t="s">
        <v>11317</v>
      </c>
      <c r="BI278" s="95" t="s">
        <v>11317</v>
      </c>
      <c r="BJ278" s="68" t="s">
        <v>11317</v>
      </c>
      <c r="BK278" t="str">
        <f t="shared" si="5"/>
        <v>Jul</v>
      </c>
      <c r="BL278" t="str">
        <f>VLOOKUP(D278,Sheet1!$A$2:$B$221,2,0)</f>
        <v>South Zone</v>
      </c>
    </row>
    <row r="279" spans="1:64" x14ac:dyDescent="0.35">
      <c r="A279" t="str" cm="1">
        <f t="array" ref="A279:C279">VLOOKUP(D279,Sheet1!$A$2:$E$221,{3,4,5},0)</f>
        <v>Swapnil Dubey</v>
      </c>
      <c r="B279" t="str">
        <v>FMF065364</v>
      </c>
      <c r="C279" t="str">
        <v>Vinay Shukla</v>
      </c>
      <c r="D279" s="94" t="s">
        <v>85</v>
      </c>
      <c r="E279" s="95">
        <v>35</v>
      </c>
      <c r="F279" s="95" t="s">
        <v>2622</v>
      </c>
      <c r="G279" s="95">
        <v>496404</v>
      </c>
      <c r="H279" s="95" t="s">
        <v>1214</v>
      </c>
      <c r="I279" s="95" t="s">
        <v>1215</v>
      </c>
      <c r="J279" s="95" t="s">
        <v>1568</v>
      </c>
      <c r="K279" s="95" t="s">
        <v>2623</v>
      </c>
      <c r="L279" s="95">
        <v>90000</v>
      </c>
      <c r="M279" s="95" t="s">
        <v>931</v>
      </c>
      <c r="N279" s="95" t="s">
        <v>932</v>
      </c>
      <c r="O279" s="95" t="s">
        <v>2624</v>
      </c>
      <c r="P279" s="95">
        <v>8433926125</v>
      </c>
      <c r="Q279" s="14" t="s">
        <v>13394</v>
      </c>
      <c r="T279" s="96">
        <v>46205</v>
      </c>
      <c r="U279" s="95" t="s">
        <v>1210</v>
      </c>
      <c r="V279" s="4">
        <v>46205.541747685187</v>
      </c>
      <c r="W279" s="96">
        <v>46205</v>
      </c>
      <c r="X279" s="95" t="s">
        <v>1210</v>
      </c>
      <c r="Y279" s="4">
        <v>46205.595370370371</v>
      </c>
      <c r="Z279" s="96">
        <v>46205</v>
      </c>
      <c r="AA279" s="95" t="s">
        <v>1211</v>
      </c>
      <c r="AB279" s="4">
        <v>46205.603078703702</v>
      </c>
      <c r="AC279" s="96">
        <v>46205</v>
      </c>
      <c r="AD279" s="95" t="s">
        <v>2408</v>
      </c>
      <c r="AE279" s="4">
        <v>46205.634525462963</v>
      </c>
      <c r="AF279" s="96"/>
      <c r="AG279" s="95" t="s">
        <v>11317</v>
      </c>
      <c r="AH279" s="4"/>
      <c r="AI279" s="96">
        <v>46205</v>
      </c>
      <c r="AJ279" s="95" t="s">
        <v>1240</v>
      </c>
      <c r="AK279" s="4">
        <v>46205.636863425927</v>
      </c>
      <c r="AL279" s="96">
        <v>46205</v>
      </c>
      <c r="AM279" s="95" t="s">
        <v>1240</v>
      </c>
      <c r="AN279" s="4">
        <v>46205.637037037035</v>
      </c>
      <c r="AO279" s="95" t="s">
        <v>11317</v>
      </c>
      <c r="AP279" s="95" t="s">
        <v>11317</v>
      </c>
      <c r="AQ279" s="95" t="s">
        <v>11317</v>
      </c>
      <c r="AR279" s="95" t="s">
        <v>11317</v>
      </c>
      <c r="AS279" s="95" t="s">
        <v>11317</v>
      </c>
      <c r="AT279" s="95" t="s">
        <v>11317</v>
      </c>
      <c r="AU279" s="96">
        <v>46205</v>
      </c>
      <c r="AV279" s="95" t="s">
        <v>1240</v>
      </c>
      <c r="AW279" s="4">
        <v>46205.65121527778</v>
      </c>
      <c r="AX279" s="95" t="s">
        <v>11317</v>
      </c>
      <c r="AY279" s="95" t="s">
        <v>11317</v>
      </c>
      <c r="AZ279" s="95" t="s">
        <v>11317</v>
      </c>
      <c r="BA279" s="96">
        <v>46205</v>
      </c>
      <c r="BB279" s="95" t="s">
        <v>1212</v>
      </c>
      <c r="BC279" s="4">
        <v>46205.687164351853</v>
      </c>
      <c r="BD279" s="96">
        <v>46205</v>
      </c>
      <c r="BE279" s="95" t="s">
        <v>1213</v>
      </c>
      <c r="BF279" s="4">
        <v>46205.753344907411</v>
      </c>
      <c r="BG279" s="95" t="s">
        <v>11317</v>
      </c>
      <c r="BH279" s="95" t="s">
        <v>11317</v>
      </c>
      <c r="BI279" s="95" t="s">
        <v>11317</v>
      </c>
      <c r="BJ279" s="68" t="s">
        <v>11317</v>
      </c>
      <c r="BK279" t="str">
        <f t="shared" si="5"/>
        <v>Jul</v>
      </c>
      <c r="BL279" t="str">
        <f>VLOOKUP(D279,Sheet1!$A$2:$B$221,2,0)</f>
        <v>South Zone</v>
      </c>
    </row>
    <row r="280" spans="1:64" x14ac:dyDescent="0.35">
      <c r="A280" t="str" cm="1">
        <f t="array" ref="A280:C280">VLOOKUP(D280,Sheet1!$A$2:$E$221,{3,4,5},0)</f>
        <v>Swapnil Dubey</v>
      </c>
      <c r="B280" t="str">
        <v>FMF065364</v>
      </c>
      <c r="C280" t="str">
        <v>Vinay Shukla</v>
      </c>
      <c r="D280" s="94" t="s">
        <v>85</v>
      </c>
      <c r="E280" s="95">
        <v>35</v>
      </c>
      <c r="F280" s="95" t="s">
        <v>3025</v>
      </c>
      <c r="G280" s="95">
        <v>535223</v>
      </c>
      <c r="H280" s="95" t="s">
        <v>3026</v>
      </c>
      <c r="I280" s="95" t="s">
        <v>3027</v>
      </c>
      <c r="J280" s="95" t="s">
        <v>1568</v>
      </c>
      <c r="K280" s="95" t="s">
        <v>3272</v>
      </c>
      <c r="L280" s="95">
        <v>77000</v>
      </c>
      <c r="M280" s="95" t="s">
        <v>939</v>
      </c>
      <c r="N280" s="95" t="s">
        <v>940</v>
      </c>
      <c r="O280" s="95" t="s">
        <v>3273</v>
      </c>
      <c r="P280" s="95">
        <v>6574498019</v>
      </c>
      <c r="Q280" s="14" t="s">
        <v>13394</v>
      </c>
      <c r="T280" s="96">
        <v>46205</v>
      </c>
      <c r="U280" s="95" t="s">
        <v>1210</v>
      </c>
      <c r="V280" s="4">
        <v>46205.512731481482</v>
      </c>
      <c r="W280" s="96">
        <v>46206</v>
      </c>
      <c r="X280" s="95" t="s">
        <v>1210</v>
      </c>
      <c r="Y280" s="4">
        <v>46206.326527777775</v>
      </c>
      <c r="Z280" s="96">
        <v>46206</v>
      </c>
      <c r="AA280" s="95" t="s">
        <v>3057</v>
      </c>
      <c r="AB280" s="4">
        <v>46206.421701388892</v>
      </c>
      <c r="AC280" s="96">
        <v>46206</v>
      </c>
      <c r="AD280" s="95" t="s">
        <v>2408</v>
      </c>
      <c r="AE280" s="4">
        <v>46206.431875000002</v>
      </c>
      <c r="AF280" s="96"/>
      <c r="AG280" s="95" t="s">
        <v>11317</v>
      </c>
      <c r="AH280" s="4"/>
      <c r="AI280" s="96">
        <v>46206</v>
      </c>
      <c r="AJ280" s="95" t="s">
        <v>1240</v>
      </c>
      <c r="AK280" s="4">
        <v>46206.448564814818</v>
      </c>
      <c r="AL280" s="96">
        <v>46206</v>
      </c>
      <c r="AM280" s="95" t="s">
        <v>1240</v>
      </c>
      <c r="AN280" s="4">
        <v>46206.448657407411</v>
      </c>
      <c r="AO280" s="95" t="s">
        <v>11317</v>
      </c>
      <c r="AP280" s="95" t="s">
        <v>11317</v>
      </c>
      <c r="AQ280" s="95" t="s">
        <v>11317</v>
      </c>
      <c r="AR280" s="95" t="s">
        <v>11317</v>
      </c>
      <c r="AS280" s="95" t="s">
        <v>11317</v>
      </c>
      <c r="AT280" s="95" t="s">
        <v>11317</v>
      </c>
      <c r="AU280" s="96">
        <v>46206</v>
      </c>
      <c r="AV280" s="95" t="s">
        <v>1240</v>
      </c>
      <c r="AW280" s="4">
        <v>46206.460057870368</v>
      </c>
      <c r="AX280" s="95" t="s">
        <v>11317</v>
      </c>
      <c r="AY280" s="95" t="s">
        <v>11317</v>
      </c>
      <c r="AZ280" s="95" t="s">
        <v>11317</v>
      </c>
      <c r="BA280" s="96">
        <v>46206</v>
      </c>
      <c r="BB280" s="95" t="s">
        <v>1212</v>
      </c>
      <c r="BC280" s="4">
        <v>46206.525405092594</v>
      </c>
      <c r="BD280" s="96">
        <v>46206</v>
      </c>
      <c r="BE280" s="95" t="s">
        <v>1213</v>
      </c>
      <c r="BF280" s="4">
        <v>46206.602326388886</v>
      </c>
      <c r="BG280" s="95" t="s">
        <v>11317</v>
      </c>
      <c r="BH280" s="95" t="s">
        <v>11317</v>
      </c>
      <c r="BI280" s="95" t="s">
        <v>11317</v>
      </c>
      <c r="BJ280" s="68" t="s">
        <v>11317</v>
      </c>
      <c r="BK280" t="str">
        <f t="shared" si="5"/>
        <v>Jul</v>
      </c>
      <c r="BL280" t="str">
        <f>VLOOKUP(D280,Sheet1!$A$2:$B$221,2,0)</f>
        <v>South Zone</v>
      </c>
    </row>
    <row r="281" spans="1:64" x14ac:dyDescent="0.35">
      <c r="A281" t="str" cm="1">
        <f t="array" ref="A281:C281">VLOOKUP(D281,Sheet1!$A$2:$E$221,{3,4,5},0)</f>
        <v>Swapnil Dubey</v>
      </c>
      <c r="B281" t="str">
        <v>FMF065364</v>
      </c>
      <c r="C281" t="str">
        <v>Vinay Shukla</v>
      </c>
      <c r="D281" s="94" t="s">
        <v>85</v>
      </c>
      <c r="E281" s="95">
        <v>35</v>
      </c>
      <c r="F281" s="95" t="s">
        <v>3274</v>
      </c>
      <c r="G281" s="95">
        <v>621037</v>
      </c>
      <c r="H281" s="95" t="s">
        <v>3022</v>
      </c>
      <c r="I281" s="95" t="s">
        <v>3023</v>
      </c>
      <c r="J281" s="95" t="s">
        <v>1568</v>
      </c>
      <c r="K281" s="95" t="s">
        <v>3275</v>
      </c>
      <c r="L281" s="95">
        <v>77000</v>
      </c>
      <c r="M281" s="95" t="s">
        <v>939</v>
      </c>
      <c r="N281" s="95" t="s">
        <v>940</v>
      </c>
      <c r="O281" s="95" t="s">
        <v>3276</v>
      </c>
      <c r="P281" s="95">
        <v>7482481619</v>
      </c>
      <c r="Q281" s="14" t="s">
        <v>13394</v>
      </c>
      <c r="T281" s="96">
        <v>46206</v>
      </c>
      <c r="U281" s="95" t="s">
        <v>1210</v>
      </c>
      <c r="V281" s="4">
        <v>46206.561469907407</v>
      </c>
      <c r="W281" s="96">
        <v>46206</v>
      </c>
      <c r="X281" s="95" t="s">
        <v>1210</v>
      </c>
      <c r="Y281" s="4">
        <v>46206.608483796299</v>
      </c>
      <c r="Z281" s="96">
        <v>46206</v>
      </c>
      <c r="AA281" s="95" t="s">
        <v>3057</v>
      </c>
      <c r="AB281" s="4">
        <v>46206.609953703701</v>
      </c>
      <c r="AC281" s="96">
        <v>46206</v>
      </c>
      <c r="AD281" s="95" t="s">
        <v>2408</v>
      </c>
      <c r="AE281" s="4">
        <v>46206.636979166666</v>
      </c>
      <c r="AF281" s="96"/>
      <c r="AG281" s="95" t="s">
        <v>11317</v>
      </c>
      <c r="AH281" s="4"/>
      <c r="AI281" s="96">
        <v>46206</v>
      </c>
      <c r="AJ281" s="95" t="s">
        <v>1240</v>
      </c>
      <c r="AK281" s="4">
        <v>46206.641967592594</v>
      </c>
      <c r="AL281" s="96">
        <v>46206</v>
      </c>
      <c r="AM281" s="95" t="s">
        <v>1240</v>
      </c>
      <c r="AN281" s="4">
        <v>46206.642060185186</v>
      </c>
      <c r="AO281" s="95" t="s">
        <v>11317</v>
      </c>
      <c r="AP281" s="95" t="s">
        <v>11317</v>
      </c>
      <c r="AQ281" s="95" t="s">
        <v>11317</v>
      </c>
      <c r="AR281" s="95" t="s">
        <v>11317</v>
      </c>
      <c r="AS281" s="95" t="s">
        <v>11317</v>
      </c>
      <c r="AT281" s="95" t="s">
        <v>11317</v>
      </c>
      <c r="AU281" s="96">
        <v>46206</v>
      </c>
      <c r="AV281" s="95" t="s">
        <v>1240</v>
      </c>
      <c r="AW281" s="4">
        <v>46206.648425925923</v>
      </c>
      <c r="AX281" s="95" t="s">
        <v>11317</v>
      </c>
      <c r="AY281" s="95" t="s">
        <v>11317</v>
      </c>
      <c r="AZ281" s="95" t="s">
        <v>11317</v>
      </c>
      <c r="BA281" s="96">
        <v>46206</v>
      </c>
      <c r="BB281" s="95" t="s">
        <v>1212</v>
      </c>
      <c r="BC281" s="4">
        <v>46206.65011574074</v>
      </c>
      <c r="BD281" s="96">
        <v>46206</v>
      </c>
      <c r="BE281" s="95" t="s">
        <v>1213</v>
      </c>
      <c r="BF281" s="4">
        <v>46206.672430555554</v>
      </c>
      <c r="BG281" s="95" t="s">
        <v>11317</v>
      </c>
      <c r="BH281" s="95" t="s">
        <v>11317</v>
      </c>
      <c r="BI281" s="95" t="s">
        <v>11317</v>
      </c>
      <c r="BJ281" s="68" t="s">
        <v>11317</v>
      </c>
      <c r="BK281" t="str">
        <f t="shared" si="5"/>
        <v>Jul</v>
      </c>
      <c r="BL281" t="str">
        <f>VLOOKUP(D281,Sheet1!$A$2:$B$221,2,0)</f>
        <v>South Zone</v>
      </c>
    </row>
    <row r="282" spans="1:64" x14ac:dyDescent="0.35">
      <c r="A282" t="str" cm="1">
        <f t="array" ref="A282:C282">VLOOKUP(D282,Sheet1!$A$2:$E$221,{3,4,5},0)</f>
        <v>Swapnil Dubey</v>
      </c>
      <c r="B282" t="str">
        <v>FMF065364</v>
      </c>
      <c r="C282" t="str">
        <v>Vinay Shukla</v>
      </c>
      <c r="D282" s="94" t="s">
        <v>85</v>
      </c>
      <c r="E282" s="95">
        <v>35</v>
      </c>
      <c r="F282" s="95" t="s">
        <v>10396</v>
      </c>
      <c r="G282" s="95">
        <v>658790</v>
      </c>
      <c r="H282" s="95" t="s">
        <v>4422</v>
      </c>
      <c r="I282" s="95" t="s">
        <v>4423</v>
      </c>
      <c r="J282" s="95" t="s">
        <v>1568</v>
      </c>
      <c r="K282" s="95" t="s">
        <v>11477</v>
      </c>
      <c r="L282" s="95">
        <v>60000</v>
      </c>
      <c r="M282" s="95" t="s">
        <v>982</v>
      </c>
      <c r="N282" s="95" t="s">
        <v>983</v>
      </c>
      <c r="O282" s="95" t="s">
        <v>4991</v>
      </c>
      <c r="P282" s="95">
        <v>1351117798</v>
      </c>
      <c r="Q282" s="14" t="s">
        <v>683</v>
      </c>
      <c r="R282" t="s">
        <v>13169</v>
      </c>
      <c r="S282" s="1">
        <v>46210</v>
      </c>
      <c r="T282" s="96">
        <v>46209</v>
      </c>
      <c r="U282" s="95" t="s">
        <v>1210</v>
      </c>
      <c r="V282" s="4">
        <v>46209.616944444446</v>
      </c>
      <c r="W282" s="96">
        <v>46210</v>
      </c>
      <c r="X282" s="95" t="s">
        <v>1210</v>
      </c>
      <c r="Y282" s="4">
        <v>46210.512384259258</v>
      </c>
      <c r="Z282" s="96">
        <v>46210</v>
      </c>
      <c r="AA282" s="95" t="s">
        <v>1211</v>
      </c>
      <c r="AB282" s="4">
        <v>46210.521064814813</v>
      </c>
      <c r="AC282" s="96">
        <v>46210</v>
      </c>
      <c r="AD282" s="95" t="s">
        <v>2408</v>
      </c>
      <c r="AE282" s="4">
        <v>46210.535196759258</v>
      </c>
      <c r="AF282" s="96">
        <v>46210</v>
      </c>
      <c r="AG282" s="95" t="s">
        <v>1240</v>
      </c>
      <c r="AH282" s="4">
        <v>46210.536412037036</v>
      </c>
      <c r="AI282" s="96">
        <v>46210</v>
      </c>
      <c r="AJ282" s="95" t="s">
        <v>1212</v>
      </c>
      <c r="AK282" s="4">
        <v>46210.701840277776</v>
      </c>
      <c r="AL282" s="96">
        <v>46210</v>
      </c>
      <c r="AM282" s="95" t="s">
        <v>1212</v>
      </c>
      <c r="AN282" s="4">
        <v>46210.702025462961</v>
      </c>
      <c r="AO282" s="95" t="s">
        <v>11317</v>
      </c>
      <c r="AP282" s="95" t="s">
        <v>11317</v>
      </c>
      <c r="AQ282" s="95" t="s">
        <v>11317</v>
      </c>
      <c r="AR282" s="95" t="s">
        <v>11317</v>
      </c>
      <c r="AS282" s="95" t="s">
        <v>11317</v>
      </c>
      <c r="AT282" s="95" t="s">
        <v>11317</v>
      </c>
      <c r="AU282" s="96">
        <v>46210</v>
      </c>
      <c r="AV282" s="95" t="s">
        <v>1212</v>
      </c>
      <c r="AW282" s="4">
        <v>46210.710995370369</v>
      </c>
      <c r="AX282" s="95" t="s">
        <v>11317</v>
      </c>
      <c r="AY282" s="95" t="s">
        <v>11317</v>
      </c>
      <c r="AZ282" s="95" t="s">
        <v>11317</v>
      </c>
      <c r="BA282" s="96">
        <v>46210</v>
      </c>
      <c r="BB282" s="95" t="s">
        <v>1212</v>
      </c>
      <c r="BC282" s="4">
        <v>46210.711215277777</v>
      </c>
      <c r="BD282" s="96">
        <v>46210</v>
      </c>
      <c r="BE282" s="95" t="s">
        <v>1213</v>
      </c>
      <c r="BF282" s="4">
        <v>46210.775046296294</v>
      </c>
      <c r="BG282" s="95" t="s">
        <v>11317</v>
      </c>
      <c r="BH282" s="95" t="s">
        <v>11317</v>
      </c>
      <c r="BI282" s="95" t="s">
        <v>11317</v>
      </c>
      <c r="BJ282" s="68" t="s">
        <v>11317</v>
      </c>
      <c r="BK282" t="str">
        <f t="shared" si="5"/>
        <v>Jul</v>
      </c>
      <c r="BL282" t="str">
        <f>VLOOKUP(D282,Sheet1!$A$2:$B$221,2,0)</f>
        <v>South Zone</v>
      </c>
    </row>
    <row r="283" spans="1:64" x14ac:dyDescent="0.35">
      <c r="A283" t="str" cm="1">
        <f t="array" ref="A283:C283">VLOOKUP(D283,Sheet1!$A$2:$E$221,{3,4,5},0)</f>
        <v>Swapnil Dubey</v>
      </c>
      <c r="B283" t="str">
        <v>FMF065364</v>
      </c>
      <c r="C283" t="str">
        <v>Vinay Shukla</v>
      </c>
      <c r="D283" s="94" t="s">
        <v>85</v>
      </c>
      <c r="E283" s="95">
        <v>35</v>
      </c>
      <c r="F283" s="95" t="s">
        <v>11478</v>
      </c>
      <c r="G283" s="95">
        <v>684558</v>
      </c>
      <c r="H283" s="95" t="s">
        <v>1870</v>
      </c>
      <c r="I283" s="95" t="s">
        <v>1871</v>
      </c>
      <c r="J283" s="95" t="s">
        <v>1568</v>
      </c>
      <c r="K283" s="95" t="s">
        <v>11479</v>
      </c>
      <c r="L283" s="95">
        <v>60000</v>
      </c>
      <c r="M283" s="95" t="s">
        <v>982</v>
      </c>
      <c r="N283" s="95" t="s">
        <v>983</v>
      </c>
      <c r="O283" s="95" t="s">
        <v>11480</v>
      </c>
      <c r="P283" s="95">
        <v>4036709581</v>
      </c>
      <c r="Q283" s="14" t="s">
        <v>13394</v>
      </c>
      <c r="T283" s="96">
        <v>46210</v>
      </c>
      <c r="U283" s="95" t="s">
        <v>1210</v>
      </c>
      <c r="V283" s="4">
        <v>46210.418877314813</v>
      </c>
      <c r="W283" s="96">
        <v>46210</v>
      </c>
      <c r="X283" s="95" t="s">
        <v>1210</v>
      </c>
      <c r="Y283" s="4">
        <v>46210.747858796298</v>
      </c>
      <c r="Z283" s="96"/>
      <c r="AA283" s="95" t="s">
        <v>11317</v>
      </c>
      <c r="AB283" s="4"/>
      <c r="AC283" s="96"/>
      <c r="AD283" s="95" t="s">
        <v>11317</v>
      </c>
      <c r="AE283" s="4"/>
      <c r="AF283" s="96"/>
      <c r="AG283" s="95" t="s">
        <v>11317</v>
      </c>
      <c r="AH283" s="4"/>
      <c r="AI283" s="96"/>
      <c r="AJ283" s="95" t="s">
        <v>11317</v>
      </c>
      <c r="AK283" s="4"/>
      <c r="AL283" s="96"/>
      <c r="AM283" s="95" t="s">
        <v>11317</v>
      </c>
      <c r="AN283" s="4"/>
      <c r="AO283" s="95" t="s">
        <v>11317</v>
      </c>
      <c r="AP283" s="95" t="s">
        <v>11317</v>
      </c>
      <c r="AQ283" s="95" t="s">
        <v>11317</v>
      </c>
      <c r="AR283" s="95" t="s">
        <v>11317</v>
      </c>
      <c r="AS283" s="95" t="s">
        <v>11317</v>
      </c>
      <c r="AT283" s="95" t="s">
        <v>11317</v>
      </c>
      <c r="AU283" s="96"/>
      <c r="AV283" s="95" t="s">
        <v>11317</v>
      </c>
      <c r="AW283" s="4"/>
      <c r="AX283" s="95" t="s">
        <v>11317</v>
      </c>
      <c r="AY283" s="95" t="s">
        <v>11317</v>
      </c>
      <c r="AZ283" s="95" t="s">
        <v>11317</v>
      </c>
      <c r="BA283" s="96"/>
      <c r="BB283" s="95" t="s">
        <v>11317</v>
      </c>
      <c r="BC283" s="4"/>
      <c r="BD283" s="96"/>
      <c r="BE283" s="95" t="s">
        <v>11317</v>
      </c>
      <c r="BF283" s="4"/>
      <c r="BG283" s="95" t="s">
        <v>11317</v>
      </c>
      <c r="BH283" s="95" t="s">
        <v>11317</v>
      </c>
      <c r="BI283" s="95" t="s">
        <v>11317</v>
      </c>
      <c r="BJ283" s="68" t="s">
        <v>11317</v>
      </c>
      <c r="BK283" t="str">
        <f t="shared" si="5"/>
        <v>Jan</v>
      </c>
      <c r="BL283" t="str">
        <f>VLOOKUP(D283,Sheet1!$A$2:$B$221,2,0)</f>
        <v>South Zone</v>
      </c>
    </row>
    <row r="284" spans="1:64" x14ac:dyDescent="0.35">
      <c r="A284" t="str" cm="1">
        <f t="array" ref="A284:C284">VLOOKUP(D284,Sheet1!$A$2:$E$221,{3,4,5},0)</f>
        <v>Swapnil Dubey</v>
      </c>
      <c r="B284" t="str">
        <v>FMF065364</v>
      </c>
      <c r="C284" t="str">
        <v>Vinay Shukla</v>
      </c>
      <c r="D284" s="94" t="s">
        <v>85</v>
      </c>
      <c r="E284" s="95">
        <v>35</v>
      </c>
      <c r="F284" s="95" t="s">
        <v>3277</v>
      </c>
      <c r="G284" s="95">
        <v>747836</v>
      </c>
      <c r="H284" s="95" t="s">
        <v>3022</v>
      </c>
      <c r="I284" s="95" t="s">
        <v>3023</v>
      </c>
      <c r="J284" s="95" t="s">
        <v>1568</v>
      </c>
      <c r="K284" s="95" t="s">
        <v>3278</v>
      </c>
      <c r="L284" s="95">
        <v>80000</v>
      </c>
      <c r="M284" s="95" t="s">
        <v>1067</v>
      </c>
      <c r="N284" s="95" t="s">
        <v>1068</v>
      </c>
      <c r="O284" s="95" t="s">
        <v>3279</v>
      </c>
      <c r="P284" s="95">
        <v>6602396446</v>
      </c>
      <c r="Q284" s="14" t="s">
        <v>13394</v>
      </c>
      <c r="T284" s="96">
        <v>46206</v>
      </c>
      <c r="U284" s="95" t="s">
        <v>1210</v>
      </c>
      <c r="V284" s="4">
        <v>46206.492384259262</v>
      </c>
      <c r="W284" s="96">
        <v>46206</v>
      </c>
      <c r="X284" s="95" t="s">
        <v>1210</v>
      </c>
      <c r="Y284" s="4">
        <v>46206.504131944443</v>
      </c>
      <c r="Z284" s="96">
        <v>46206</v>
      </c>
      <c r="AA284" s="95" t="s">
        <v>3057</v>
      </c>
      <c r="AB284" s="4">
        <v>46206.510150462964</v>
      </c>
      <c r="AC284" s="96">
        <v>46206</v>
      </c>
      <c r="AD284" s="95" t="s">
        <v>2408</v>
      </c>
      <c r="AE284" s="4">
        <v>46206.530578703707</v>
      </c>
      <c r="AF284" s="96"/>
      <c r="AG284" s="95" t="s">
        <v>11317</v>
      </c>
      <c r="AH284" s="4"/>
      <c r="AI284" s="96">
        <v>46206</v>
      </c>
      <c r="AJ284" s="95" t="s">
        <v>1240</v>
      </c>
      <c r="AK284" s="4">
        <v>46206.541377314818</v>
      </c>
      <c r="AL284" s="96">
        <v>46206</v>
      </c>
      <c r="AM284" s="95" t="s">
        <v>1240</v>
      </c>
      <c r="AN284" s="4">
        <v>46206.541446759256</v>
      </c>
      <c r="AO284" s="95" t="s">
        <v>11317</v>
      </c>
      <c r="AP284" s="95" t="s">
        <v>11317</v>
      </c>
      <c r="AQ284" s="95" t="s">
        <v>11317</v>
      </c>
      <c r="AR284" s="95" t="s">
        <v>11317</v>
      </c>
      <c r="AS284" s="95" t="s">
        <v>11317</v>
      </c>
      <c r="AT284" s="95" t="s">
        <v>11317</v>
      </c>
      <c r="AU284" s="96">
        <v>46206</v>
      </c>
      <c r="AV284" s="95" t="s">
        <v>1240</v>
      </c>
      <c r="AW284" s="4">
        <v>46206.547476851854</v>
      </c>
      <c r="AX284" s="95" t="s">
        <v>11317</v>
      </c>
      <c r="AY284" s="95" t="s">
        <v>11317</v>
      </c>
      <c r="AZ284" s="95" t="s">
        <v>11317</v>
      </c>
      <c r="BA284" s="96">
        <v>46206</v>
      </c>
      <c r="BB284" s="95" t="s">
        <v>1212</v>
      </c>
      <c r="BC284" s="4">
        <v>46206.563773148147</v>
      </c>
      <c r="BD284" s="96">
        <v>46206</v>
      </c>
      <c r="BE284" s="95" t="s">
        <v>1213</v>
      </c>
      <c r="BF284" s="4">
        <v>46206.684062499997</v>
      </c>
      <c r="BG284" s="95" t="s">
        <v>11317</v>
      </c>
      <c r="BH284" s="95" t="s">
        <v>11317</v>
      </c>
      <c r="BI284" s="95" t="s">
        <v>11317</v>
      </c>
      <c r="BJ284" s="68" t="s">
        <v>11317</v>
      </c>
      <c r="BK284" t="str">
        <f t="shared" si="5"/>
        <v>Jul</v>
      </c>
      <c r="BL284" t="str">
        <f>VLOOKUP(D284,Sheet1!$A$2:$B$221,2,0)</f>
        <v>South Zone</v>
      </c>
    </row>
    <row r="285" spans="1:64" x14ac:dyDescent="0.35">
      <c r="A285" t="str" cm="1">
        <f t="array" ref="A285:C285">VLOOKUP(D285,Sheet1!$A$2:$E$221,{3,4,5},0)</f>
        <v>Rakesh Singh Parihar</v>
      </c>
      <c r="B285" t="str">
        <v>FMF070672</v>
      </c>
      <c r="C285" t="str">
        <v>Vinay Kumar Vishwakarma</v>
      </c>
      <c r="D285" s="94" t="s">
        <v>805</v>
      </c>
      <c r="E285" s="95">
        <v>62</v>
      </c>
      <c r="F285" s="95" t="s">
        <v>3280</v>
      </c>
      <c r="G285" s="95">
        <v>236613</v>
      </c>
      <c r="H285" s="95" t="s">
        <v>1208</v>
      </c>
      <c r="I285" s="95" t="s">
        <v>3281</v>
      </c>
      <c r="J285" s="95" t="s">
        <v>1568</v>
      </c>
      <c r="K285" s="95" t="s">
        <v>3282</v>
      </c>
      <c r="L285" s="95">
        <v>60000</v>
      </c>
      <c r="M285" s="95" t="s">
        <v>1269</v>
      </c>
      <c r="N285" s="95" t="s">
        <v>1270</v>
      </c>
      <c r="O285" s="95" t="s">
        <v>3283</v>
      </c>
      <c r="P285" s="95">
        <v>2043764731</v>
      </c>
      <c r="Q285" s="14" t="s">
        <v>13394</v>
      </c>
      <c r="T285" s="96">
        <v>46206</v>
      </c>
      <c r="U285" s="95" t="s">
        <v>2409</v>
      </c>
      <c r="V285" s="4">
        <v>46206.385127314818</v>
      </c>
      <c r="W285" s="96">
        <v>46206</v>
      </c>
      <c r="X285" s="95" t="s">
        <v>2409</v>
      </c>
      <c r="Y285" s="4">
        <v>46206.53974537037</v>
      </c>
      <c r="Z285" s="96">
        <v>46206</v>
      </c>
      <c r="AA285" s="95" t="s">
        <v>1194</v>
      </c>
      <c r="AB285" s="4">
        <v>46206.580046296294</v>
      </c>
      <c r="AC285" s="96">
        <v>46206</v>
      </c>
      <c r="AD285" s="95" t="s">
        <v>1194</v>
      </c>
      <c r="AE285" s="4">
        <v>46206.595497685186</v>
      </c>
      <c r="AF285" s="96"/>
      <c r="AG285" s="95" t="s">
        <v>11317</v>
      </c>
      <c r="AH285" s="4"/>
      <c r="AI285" s="96">
        <v>46206</v>
      </c>
      <c r="AJ285" s="95" t="s">
        <v>1204</v>
      </c>
      <c r="AK285" s="4">
        <v>46206.623506944445</v>
      </c>
      <c r="AL285" s="96">
        <v>46206</v>
      </c>
      <c r="AM285" s="95" t="s">
        <v>1204</v>
      </c>
      <c r="AN285" s="4">
        <v>46206.623622685183</v>
      </c>
      <c r="AO285" s="95" t="s">
        <v>11317</v>
      </c>
      <c r="AP285" s="95" t="s">
        <v>11317</v>
      </c>
      <c r="AQ285" s="95" t="s">
        <v>11317</v>
      </c>
      <c r="AR285" s="95" t="s">
        <v>11317</v>
      </c>
      <c r="AS285" s="95" t="s">
        <v>11317</v>
      </c>
      <c r="AT285" s="95" t="s">
        <v>11317</v>
      </c>
      <c r="AU285" s="96">
        <v>46206</v>
      </c>
      <c r="AV285" s="95" t="s">
        <v>1204</v>
      </c>
      <c r="AW285" s="4">
        <v>46206.62871527778</v>
      </c>
      <c r="AX285" s="95" t="s">
        <v>11317</v>
      </c>
      <c r="AY285" s="95" t="s">
        <v>11317</v>
      </c>
      <c r="AZ285" s="95" t="s">
        <v>11317</v>
      </c>
      <c r="BA285" s="96">
        <v>46206</v>
      </c>
      <c r="BB285" s="95" t="s">
        <v>1199</v>
      </c>
      <c r="BC285" s="4">
        <v>46206.633703703701</v>
      </c>
      <c r="BD285" s="96">
        <v>46206</v>
      </c>
      <c r="BE285" s="95" t="s">
        <v>2948</v>
      </c>
      <c r="BF285" s="4">
        <v>46206.693958333337</v>
      </c>
      <c r="BG285" s="95" t="s">
        <v>11317</v>
      </c>
      <c r="BH285" s="95" t="s">
        <v>11317</v>
      </c>
      <c r="BI285" s="95" t="s">
        <v>11317</v>
      </c>
      <c r="BJ285" s="68" t="s">
        <v>11317</v>
      </c>
      <c r="BK285" t="str">
        <f t="shared" si="5"/>
        <v>Jul</v>
      </c>
      <c r="BL285" t="str">
        <f>VLOOKUP(D285,Sheet1!$A$2:$B$221,2,0)</f>
        <v>South Zone</v>
      </c>
    </row>
    <row r="286" spans="1:64" x14ac:dyDescent="0.35">
      <c r="A286" t="str" cm="1">
        <f t="array" ref="A286:C286">VLOOKUP(D286,Sheet1!$A$2:$E$221,{3,4,5},0)</f>
        <v>Rakesh Singh Parihar</v>
      </c>
      <c r="B286" t="str">
        <v>FMF070672</v>
      </c>
      <c r="C286" t="str">
        <v>Vinay Kumar Vishwakarma</v>
      </c>
      <c r="D286" s="94" t="s">
        <v>805</v>
      </c>
      <c r="E286" s="95">
        <v>62</v>
      </c>
      <c r="F286" s="95" t="s">
        <v>2625</v>
      </c>
      <c r="G286" s="95">
        <v>260091</v>
      </c>
      <c r="H286" s="95" t="s">
        <v>1875</v>
      </c>
      <c r="I286" s="95" t="s">
        <v>1876</v>
      </c>
      <c r="J286" s="95" t="s">
        <v>1568</v>
      </c>
      <c r="K286" s="95" t="s">
        <v>2626</v>
      </c>
      <c r="L286" s="95">
        <v>90000</v>
      </c>
      <c r="M286" s="95" t="s">
        <v>1200</v>
      </c>
      <c r="N286" s="95" t="s">
        <v>1201</v>
      </c>
      <c r="O286" s="95" t="s">
        <v>2627</v>
      </c>
      <c r="P286" s="95">
        <v>9619375430</v>
      </c>
      <c r="Q286" s="14" t="s">
        <v>13394</v>
      </c>
      <c r="T286" s="96">
        <v>46205</v>
      </c>
      <c r="U286" s="95" t="s">
        <v>2409</v>
      </c>
      <c r="V286" s="4">
        <v>46205.409421296295</v>
      </c>
      <c r="W286" s="96">
        <v>46205</v>
      </c>
      <c r="X286" s="95" t="s">
        <v>2409</v>
      </c>
      <c r="Y286" s="4">
        <v>46205.440972222219</v>
      </c>
      <c r="Z286" s="96">
        <v>46205</v>
      </c>
      <c r="AA286" s="95" t="s">
        <v>1194</v>
      </c>
      <c r="AB286" s="4">
        <v>46205.460844907408</v>
      </c>
      <c r="AC286" s="96">
        <v>46205</v>
      </c>
      <c r="AD286" s="95" t="s">
        <v>1220</v>
      </c>
      <c r="AE286" s="4">
        <v>46205.47247685185</v>
      </c>
      <c r="AF286" s="96"/>
      <c r="AG286" s="95" t="s">
        <v>11317</v>
      </c>
      <c r="AH286" s="4"/>
      <c r="AI286" s="96">
        <v>46205</v>
      </c>
      <c r="AJ286" s="95" t="s">
        <v>1204</v>
      </c>
      <c r="AK286" s="4">
        <v>46205.503483796296</v>
      </c>
      <c r="AL286" s="96">
        <v>46205</v>
      </c>
      <c r="AM286" s="95" t="s">
        <v>1204</v>
      </c>
      <c r="AN286" s="4">
        <v>46205.503599537034</v>
      </c>
      <c r="AO286" s="95" t="s">
        <v>11317</v>
      </c>
      <c r="AP286" s="95" t="s">
        <v>11317</v>
      </c>
      <c r="AQ286" s="95" t="s">
        <v>11317</v>
      </c>
      <c r="AR286" s="95" t="s">
        <v>11317</v>
      </c>
      <c r="AS286" s="95" t="s">
        <v>11317</v>
      </c>
      <c r="AT286" s="95" t="s">
        <v>11317</v>
      </c>
      <c r="AU286" s="96">
        <v>46205</v>
      </c>
      <c r="AV286" s="95" t="s">
        <v>1204</v>
      </c>
      <c r="AW286" s="4">
        <v>46205.515960648147</v>
      </c>
      <c r="AX286" s="95" t="s">
        <v>11317</v>
      </c>
      <c r="AY286" s="95" t="s">
        <v>11317</v>
      </c>
      <c r="AZ286" s="95" t="s">
        <v>11317</v>
      </c>
      <c r="BA286" s="96">
        <v>46205</v>
      </c>
      <c r="BB286" s="95" t="s">
        <v>1205</v>
      </c>
      <c r="BC286" s="4">
        <v>46205.520694444444</v>
      </c>
      <c r="BD286" s="96">
        <v>46205</v>
      </c>
      <c r="BE286" s="95" t="s">
        <v>2947</v>
      </c>
      <c r="BF286" s="4">
        <v>46205.613009259258</v>
      </c>
      <c r="BG286" s="95" t="s">
        <v>11317</v>
      </c>
      <c r="BH286" s="95" t="s">
        <v>11317</v>
      </c>
      <c r="BI286" s="95" t="s">
        <v>11317</v>
      </c>
      <c r="BJ286" s="68" t="s">
        <v>11317</v>
      </c>
      <c r="BK286" t="str">
        <f t="shared" si="5"/>
        <v>Jul</v>
      </c>
      <c r="BL286" t="str">
        <f>VLOOKUP(D286,Sheet1!$A$2:$B$221,2,0)</f>
        <v>South Zone</v>
      </c>
    </row>
    <row r="287" spans="1:64" x14ac:dyDescent="0.35">
      <c r="A287" t="str" cm="1">
        <f t="array" ref="A287:C287">VLOOKUP(D287,Sheet1!$A$2:$E$221,{3,4,5},0)</f>
        <v>Rakesh Singh Parihar</v>
      </c>
      <c r="B287" t="str">
        <v>FMF070672</v>
      </c>
      <c r="C287" t="str">
        <v>Vinay Kumar Vishwakarma</v>
      </c>
      <c r="D287" s="94" t="s">
        <v>805</v>
      </c>
      <c r="E287" s="95">
        <v>62</v>
      </c>
      <c r="F287" s="95" t="s">
        <v>1874</v>
      </c>
      <c r="G287" s="95">
        <v>290558</v>
      </c>
      <c r="H287" s="95" t="s">
        <v>1875</v>
      </c>
      <c r="I287" s="95" t="s">
        <v>1876</v>
      </c>
      <c r="J287" s="95" t="s">
        <v>1568</v>
      </c>
      <c r="K287" s="95" t="s">
        <v>1877</v>
      </c>
      <c r="L287" s="95">
        <v>65000</v>
      </c>
      <c r="M287" s="95" t="s">
        <v>1283</v>
      </c>
      <c r="N287" s="95" t="s">
        <v>1284</v>
      </c>
      <c r="O287" s="95" t="s">
        <v>1878</v>
      </c>
      <c r="P287" s="95">
        <v>2927932734</v>
      </c>
      <c r="Q287" s="14" t="s">
        <v>13394</v>
      </c>
      <c r="T287" s="96">
        <v>46204</v>
      </c>
      <c r="U287" s="95" t="s">
        <v>2409</v>
      </c>
      <c r="V287" s="4">
        <v>46204.667048611111</v>
      </c>
      <c r="W287" s="96">
        <v>46204</v>
      </c>
      <c r="X287" s="95" t="s">
        <v>2409</v>
      </c>
      <c r="Y287" s="4">
        <v>46204.690775462965</v>
      </c>
      <c r="Z287" s="96">
        <v>46204</v>
      </c>
      <c r="AA287" s="95" t="s">
        <v>1194</v>
      </c>
      <c r="AB287" s="4">
        <v>46204.712199074071</v>
      </c>
      <c r="AC287" s="96">
        <v>46204</v>
      </c>
      <c r="AD287" s="95" t="s">
        <v>1220</v>
      </c>
      <c r="AE287" s="4">
        <v>46204.731585648151</v>
      </c>
      <c r="AF287" s="96">
        <v>46204</v>
      </c>
      <c r="AG287" s="95" t="s">
        <v>1198</v>
      </c>
      <c r="AH287" s="4">
        <v>46204.733680555553</v>
      </c>
      <c r="AI287" s="96">
        <v>46205</v>
      </c>
      <c r="AJ287" s="95" t="s">
        <v>1198</v>
      </c>
      <c r="AK287" s="4">
        <v>46205.40520833333</v>
      </c>
      <c r="AL287" s="96">
        <v>46205</v>
      </c>
      <c r="AM287" s="95" t="s">
        <v>1198</v>
      </c>
      <c r="AN287" s="4">
        <v>46205.405289351853</v>
      </c>
      <c r="AO287" s="95" t="s">
        <v>11317</v>
      </c>
      <c r="AP287" s="95" t="s">
        <v>11317</v>
      </c>
      <c r="AQ287" s="95" t="s">
        <v>11317</v>
      </c>
      <c r="AR287" s="95" t="s">
        <v>11317</v>
      </c>
      <c r="AS287" s="95" t="s">
        <v>11317</v>
      </c>
      <c r="AT287" s="95" t="s">
        <v>11317</v>
      </c>
      <c r="AU287" s="96">
        <v>46205</v>
      </c>
      <c r="AV287" s="95" t="s">
        <v>1198</v>
      </c>
      <c r="AW287" s="4">
        <v>46205.40934027778</v>
      </c>
      <c r="AX287" s="95" t="s">
        <v>11317</v>
      </c>
      <c r="AY287" s="95" t="s">
        <v>11317</v>
      </c>
      <c r="AZ287" s="95" t="s">
        <v>11317</v>
      </c>
      <c r="BA287" s="96">
        <v>46205</v>
      </c>
      <c r="BB287" s="95" t="s">
        <v>1205</v>
      </c>
      <c r="BC287" s="4">
        <v>46205.418506944443</v>
      </c>
      <c r="BD287" s="96">
        <v>46205</v>
      </c>
      <c r="BE287" s="95" t="s">
        <v>2948</v>
      </c>
      <c r="BF287" s="4">
        <v>46205.513159722221</v>
      </c>
      <c r="BG287" s="95" t="s">
        <v>11317</v>
      </c>
      <c r="BH287" s="95" t="s">
        <v>11317</v>
      </c>
      <c r="BI287" s="95" t="s">
        <v>11317</v>
      </c>
      <c r="BJ287" s="68" t="s">
        <v>11317</v>
      </c>
      <c r="BK287" t="str">
        <f t="shared" si="5"/>
        <v>Jul</v>
      </c>
      <c r="BL287" t="str">
        <f>VLOOKUP(D287,Sheet1!$A$2:$B$221,2,0)</f>
        <v>South Zone</v>
      </c>
    </row>
    <row r="288" spans="1:64" x14ac:dyDescent="0.35">
      <c r="A288" t="str" cm="1">
        <f t="array" ref="A288:C288">VLOOKUP(D288,Sheet1!$A$2:$E$221,{3,4,5},0)</f>
        <v>Rakesh Singh Parihar</v>
      </c>
      <c r="B288" t="str">
        <v>FMF070672</v>
      </c>
      <c r="C288" t="str">
        <v>Vinay Kumar Vishwakarma</v>
      </c>
      <c r="D288" s="94" t="s">
        <v>805</v>
      </c>
      <c r="E288" s="95">
        <v>62</v>
      </c>
      <c r="F288" s="95" t="s">
        <v>3028</v>
      </c>
      <c r="G288" s="95">
        <v>296120</v>
      </c>
      <c r="H288" s="95" t="s">
        <v>3029</v>
      </c>
      <c r="I288" s="95" t="s">
        <v>3030</v>
      </c>
      <c r="J288" s="95" t="s">
        <v>1568</v>
      </c>
      <c r="K288" s="95" t="s">
        <v>3284</v>
      </c>
      <c r="L288" s="95">
        <v>90000</v>
      </c>
      <c r="M288" s="95" t="s">
        <v>1200</v>
      </c>
      <c r="N288" s="95" t="s">
        <v>1201</v>
      </c>
      <c r="O288" s="95" t="s">
        <v>3285</v>
      </c>
      <c r="P288" s="95">
        <v>8314770095</v>
      </c>
      <c r="Q288" s="14" t="s">
        <v>13394</v>
      </c>
      <c r="T288" s="96">
        <v>46205</v>
      </c>
      <c r="U288" s="95" t="s">
        <v>2409</v>
      </c>
      <c r="V288" s="4">
        <v>46205.569467592592</v>
      </c>
      <c r="W288" s="96">
        <v>46206</v>
      </c>
      <c r="X288" s="95" t="s">
        <v>2409</v>
      </c>
      <c r="Y288" s="4">
        <v>46206.618981481479</v>
      </c>
      <c r="Z288" s="96">
        <v>46206</v>
      </c>
      <c r="AA288" s="95" t="s">
        <v>1194</v>
      </c>
      <c r="AB288" s="4">
        <v>46206.621886574074</v>
      </c>
      <c r="AC288" s="96">
        <v>46206</v>
      </c>
      <c r="AD288" s="95" t="s">
        <v>1220</v>
      </c>
      <c r="AE288" s="4">
        <v>46206.629849537036</v>
      </c>
      <c r="AF288" s="96">
        <v>46206</v>
      </c>
      <c r="AG288" s="95" t="s">
        <v>1204</v>
      </c>
      <c r="AH288" s="4">
        <v>46206.659583333334</v>
      </c>
      <c r="AI288" s="96"/>
      <c r="AJ288" s="95" t="s">
        <v>11317</v>
      </c>
      <c r="AK288" s="4"/>
      <c r="AL288" s="96"/>
      <c r="AM288" s="95" t="s">
        <v>11317</v>
      </c>
      <c r="AN288" s="4"/>
      <c r="AO288" s="95" t="s">
        <v>11317</v>
      </c>
      <c r="AP288" s="95" t="s">
        <v>11317</v>
      </c>
      <c r="AQ288" s="95" t="s">
        <v>11317</v>
      </c>
      <c r="AR288" s="95" t="s">
        <v>11317</v>
      </c>
      <c r="AS288" s="95" t="s">
        <v>11317</v>
      </c>
      <c r="AT288" s="95" t="s">
        <v>11317</v>
      </c>
      <c r="AU288" s="96"/>
      <c r="AV288" s="95" t="s">
        <v>11317</v>
      </c>
      <c r="AW288" s="4"/>
      <c r="AX288" s="95" t="s">
        <v>11317</v>
      </c>
      <c r="AY288" s="95" t="s">
        <v>11317</v>
      </c>
      <c r="AZ288" s="95" t="s">
        <v>11317</v>
      </c>
      <c r="BA288" s="96"/>
      <c r="BB288" s="95" t="s">
        <v>11317</v>
      </c>
      <c r="BC288" s="4"/>
      <c r="BD288" s="96"/>
      <c r="BE288" s="95" t="s">
        <v>11317</v>
      </c>
      <c r="BF288" s="4"/>
      <c r="BG288" s="95" t="s">
        <v>11317</v>
      </c>
      <c r="BH288" s="95" t="s">
        <v>11317</v>
      </c>
      <c r="BI288" s="95" t="s">
        <v>11317</v>
      </c>
      <c r="BJ288" s="68" t="s">
        <v>11317</v>
      </c>
      <c r="BK288" t="str">
        <f t="shared" si="5"/>
        <v>Jul</v>
      </c>
      <c r="BL288" t="str">
        <f>VLOOKUP(D288,Sheet1!$A$2:$B$221,2,0)</f>
        <v>South Zone</v>
      </c>
    </row>
    <row r="289" spans="1:64" x14ac:dyDescent="0.35">
      <c r="A289" t="str" cm="1">
        <f t="array" ref="A289:C289">VLOOKUP(D289,Sheet1!$A$2:$E$221,{3,4,5},0)</f>
        <v>Rakesh Singh Parihar</v>
      </c>
      <c r="B289" t="str">
        <v>FMF070672</v>
      </c>
      <c r="C289" t="str">
        <v>Vinay Kumar Vishwakarma</v>
      </c>
      <c r="D289" s="94" t="s">
        <v>805</v>
      </c>
      <c r="E289" s="95">
        <v>62</v>
      </c>
      <c r="F289" s="95" t="s">
        <v>2628</v>
      </c>
      <c r="G289" s="95">
        <v>316905</v>
      </c>
      <c r="H289" s="95" t="s">
        <v>1875</v>
      </c>
      <c r="I289" s="95" t="s">
        <v>1876</v>
      </c>
      <c r="J289" s="95" t="s">
        <v>1568</v>
      </c>
      <c r="K289" s="95" t="s">
        <v>2629</v>
      </c>
      <c r="L289" s="95">
        <v>85000</v>
      </c>
      <c r="M289" s="95" t="s">
        <v>1251</v>
      </c>
      <c r="N289" s="95" t="s">
        <v>1252</v>
      </c>
      <c r="O289" s="95" t="s">
        <v>2630</v>
      </c>
      <c r="P289" s="95">
        <v>1403173699</v>
      </c>
      <c r="Q289" s="14" t="s">
        <v>683</v>
      </c>
      <c r="R289" t="s">
        <v>13170</v>
      </c>
      <c r="S289" s="1">
        <v>46206</v>
      </c>
      <c r="T289" s="96">
        <v>46205</v>
      </c>
      <c r="U289" s="95" t="s">
        <v>2409</v>
      </c>
      <c r="V289" s="4">
        <v>46205.606168981481</v>
      </c>
      <c r="W289" s="96">
        <v>46205</v>
      </c>
      <c r="X289" s="95" t="s">
        <v>2409</v>
      </c>
      <c r="Y289" s="4">
        <v>46205.768287037034</v>
      </c>
      <c r="Z289" s="96">
        <v>46206</v>
      </c>
      <c r="AA289" s="95" t="s">
        <v>1194</v>
      </c>
      <c r="AB289" s="4">
        <v>46206.39565972222</v>
      </c>
      <c r="AC289" s="96">
        <v>46206</v>
      </c>
      <c r="AD289" s="95" t="s">
        <v>3586</v>
      </c>
      <c r="AE289" s="4">
        <v>46206.409004629626</v>
      </c>
      <c r="AF289" s="96">
        <v>46206</v>
      </c>
      <c r="AG289" s="95" t="s">
        <v>1204</v>
      </c>
      <c r="AH289" s="4">
        <v>46206.470937500002</v>
      </c>
      <c r="AI289" s="96">
        <v>46206</v>
      </c>
      <c r="AJ289" s="95" t="s">
        <v>3020</v>
      </c>
      <c r="AK289" s="4">
        <v>46206.630520833336</v>
      </c>
      <c r="AL289" s="96">
        <v>46206</v>
      </c>
      <c r="AM289" s="95" t="s">
        <v>3020</v>
      </c>
      <c r="AN289" s="4">
        <v>46206.630648148152</v>
      </c>
      <c r="AO289" s="95" t="s">
        <v>11317</v>
      </c>
      <c r="AP289" s="95" t="s">
        <v>11317</v>
      </c>
      <c r="AQ289" s="95" t="s">
        <v>11317</v>
      </c>
      <c r="AR289" s="95" t="s">
        <v>11317</v>
      </c>
      <c r="AS289" s="95" t="s">
        <v>11317</v>
      </c>
      <c r="AT289" s="95" t="s">
        <v>11317</v>
      </c>
      <c r="AU289" s="96">
        <v>46206</v>
      </c>
      <c r="AV289" s="95" t="s">
        <v>3020</v>
      </c>
      <c r="AW289" s="4">
        <v>46206.636319444442</v>
      </c>
      <c r="AX289" s="95" t="s">
        <v>11317</v>
      </c>
      <c r="AY289" s="95" t="s">
        <v>11317</v>
      </c>
      <c r="AZ289" s="95" t="s">
        <v>11317</v>
      </c>
      <c r="BA289" s="96">
        <v>46206</v>
      </c>
      <c r="BB289" s="95" t="s">
        <v>1205</v>
      </c>
      <c r="BC289" s="4">
        <v>46206.645266203705</v>
      </c>
      <c r="BD289" s="96">
        <v>46206</v>
      </c>
      <c r="BE289" s="95" t="s">
        <v>2948</v>
      </c>
      <c r="BF289" s="4">
        <v>46206.67386574074</v>
      </c>
      <c r="BG289" s="95" t="s">
        <v>11317</v>
      </c>
      <c r="BH289" s="95" t="s">
        <v>11317</v>
      </c>
      <c r="BI289" s="95" t="s">
        <v>11317</v>
      </c>
      <c r="BJ289" s="68" t="s">
        <v>11317</v>
      </c>
      <c r="BK289" t="str">
        <f t="shared" si="5"/>
        <v>Jul</v>
      </c>
      <c r="BL289" t="str">
        <f>VLOOKUP(D289,Sheet1!$A$2:$B$221,2,0)</f>
        <v>South Zone</v>
      </c>
    </row>
    <row r="290" spans="1:64" x14ac:dyDescent="0.35">
      <c r="A290" t="str" cm="1">
        <f t="array" ref="A290:C290">VLOOKUP(D290,Sheet1!$A$2:$E$221,{3,4,5},0)</f>
        <v>Rakesh Singh Parihar</v>
      </c>
      <c r="B290" t="str">
        <v>FMF070672</v>
      </c>
      <c r="C290" t="str">
        <v>Vinay Kumar Vishwakarma</v>
      </c>
      <c r="D290" s="94" t="s">
        <v>805</v>
      </c>
      <c r="E290" s="95">
        <v>62</v>
      </c>
      <c r="F290" s="95" t="s">
        <v>11481</v>
      </c>
      <c r="G290" s="95">
        <v>471940</v>
      </c>
      <c r="H290" s="95" t="s">
        <v>1208</v>
      </c>
      <c r="I290" s="95" t="s">
        <v>3281</v>
      </c>
      <c r="J290" s="95" t="s">
        <v>1568</v>
      </c>
      <c r="K290" s="95" t="s">
        <v>11482</v>
      </c>
      <c r="L290" s="95">
        <v>60000</v>
      </c>
      <c r="M290" s="95" t="s">
        <v>1269</v>
      </c>
      <c r="N290" s="95" t="s">
        <v>1270</v>
      </c>
      <c r="O290" s="95" t="s">
        <v>11483</v>
      </c>
      <c r="P290" s="95">
        <v>8915111333</v>
      </c>
      <c r="Q290" s="14" t="s">
        <v>13394</v>
      </c>
      <c r="T290" s="96">
        <v>46210</v>
      </c>
      <c r="U290" s="95" t="s">
        <v>2409</v>
      </c>
      <c r="V290" s="4">
        <v>46210.589594907404</v>
      </c>
      <c r="W290" s="96">
        <v>46210</v>
      </c>
      <c r="X290" s="95" t="s">
        <v>2409</v>
      </c>
      <c r="Y290" s="4">
        <v>46210.613912037035</v>
      </c>
      <c r="Z290" s="96">
        <v>46210</v>
      </c>
      <c r="AA290" s="95" t="s">
        <v>3586</v>
      </c>
      <c r="AB290" s="4">
        <v>46210.615601851852</v>
      </c>
      <c r="AC290" s="96">
        <v>46210</v>
      </c>
      <c r="AD290" s="95" t="s">
        <v>6513</v>
      </c>
      <c r="AE290" s="4">
        <v>46210.674953703703</v>
      </c>
      <c r="AF290" s="96"/>
      <c r="AG290" s="95" t="s">
        <v>11317</v>
      </c>
      <c r="AH290" s="4"/>
      <c r="AI290" s="96">
        <v>46210</v>
      </c>
      <c r="AJ290" s="95" t="s">
        <v>1204</v>
      </c>
      <c r="AK290" s="4">
        <v>46210.701203703706</v>
      </c>
      <c r="AL290" s="96">
        <v>46210</v>
      </c>
      <c r="AM290" s="95" t="s">
        <v>1204</v>
      </c>
      <c r="AN290" s="4">
        <v>46210.705740740741</v>
      </c>
      <c r="AO290" s="95" t="s">
        <v>11317</v>
      </c>
      <c r="AP290" s="95" t="s">
        <v>11317</v>
      </c>
      <c r="AQ290" s="95" t="s">
        <v>11317</v>
      </c>
      <c r="AR290" s="95" t="s">
        <v>11317</v>
      </c>
      <c r="AS290" s="95" t="s">
        <v>11317</v>
      </c>
      <c r="AT290" s="95" t="s">
        <v>11317</v>
      </c>
      <c r="AU290" s="96">
        <v>46210</v>
      </c>
      <c r="AV290" s="95" t="s">
        <v>1204</v>
      </c>
      <c r="AW290" s="4">
        <v>46210.720173611109</v>
      </c>
      <c r="AX290" s="95" t="s">
        <v>11317</v>
      </c>
      <c r="AY290" s="95" t="s">
        <v>11317</v>
      </c>
      <c r="AZ290" s="95" t="s">
        <v>11317</v>
      </c>
      <c r="BA290" s="96">
        <v>46210</v>
      </c>
      <c r="BB290" s="95" t="s">
        <v>1199</v>
      </c>
      <c r="BC290" s="4">
        <v>46210.721412037034</v>
      </c>
      <c r="BD290" s="96">
        <v>46210</v>
      </c>
      <c r="BE290" s="95" t="s">
        <v>2948</v>
      </c>
      <c r="BF290" s="4">
        <v>46210.774837962963</v>
      </c>
      <c r="BG290" s="95" t="s">
        <v>11317</v>
      </c>
      <c r="BH290" s="95" t="s">
        <v>11317</v>
      </c>
      <c r="BI290" s="95" t="s">
        <v>11317</v>
      </c>
      <c r="BJ290" s="68" t="s">
        <v>11317</v>
      </c>
      <c r="BK290" t="str">
        <f t="shared" si="5"/>
        <v>Jul</v>
      </c>
      <c r="BL290" t="str">
        <f>VLOOKUP(D290,Sheet1!$A$2:$B$221,2,0)</f>
        <v>South Zone</v>
      </c>
    </row>
    <row r="291" spans="1:64" x14ac:dyDescent="0.35">
      <c r="A291" t="str" cm="1">
        <f t="array" ref="A291:C291">VLOOKUP(D291,Sheet1!$A$2:$E$221,{3,4,5},0)</f>
        <v>Rakesh Singh Parihar</v>
      </c>
      <c r="B291" t="str">
        <v>FMF070672</v>
      </c>
      <c r="C291" t="str">
        <v>Vinay Kumar Vishwakarma</v>
      </c>
      <c r="D291" s="94" t="s">
        <v>805</v>
      </c>
      <c r="E291" s="95">
        <v>62</v>
      </c>
      <c r="F291" s="95" t="s">
        <v>3286</v>
      </c>
      <c r="G291" s="95">
        <v>683187</v>
      </c>
      <c r="H291" s="95" t="s">
        <v>3287</v>
      </c>
      <c r="I291" s="95" t="s">
        <v>3288</v>
      </c>
      <c r="J291" s="95" t="s">
        <v>1568</v>
      </c>
      <c r="K291" s="95" t="s">
        <v>3289</v>
      </c>
      <c r="L291" s="95">
        <v>80000</v>
      </c>
      <c r="M291" s="95" t="s">
        <v>3290</v>
      </c>
      <c r="N291" s="95" t="s">
        <v>3291</v>
      </c>
      <c r="O291" s="95" t="s">
        <v>3292</v>
      </c>
      <c r="P291" s="95">
        <v>8410367738</v>
      </c>
      <c r="Q291" s="14" t="s">
        <v>13394</v>
      </c>
      <c r="T291" s="96">
        <v>46206</v>
      </c>
      <c r="U291" s="95" t="s">
        <v>2409</v>
      </c>
      <c r="V291" s="4">
        <v>46206.525104166663</v>
      </c>
      <c r="W291" s="96">
        <v>46206</v>
      </c>
      <c r="X291" s="95" t="s">
        <v>2409</v>
      </c>
      <c r="Y291" s="4">
        <v>46206.544641203705</v>
      </c>
      <c r="Z291" s="96">
        <v>46206</v>
      </c>
      <c r="AA291" s="95" t="s">
        <v>1194</v>
      </c>
      <c r="AB291" s="4">
        <v>46206.580046296294</v>
      </c>
      <c r="AC291" s="96">
        <v>46206</v>
      </c>
      <c r="AD291" s="95" t="s">
        <v>1218</v>
      </c>
      <c r="AE291" s="4">
        <v>46206.598055555558</v>
      </c>
      <c r="AF291" s="96">
        <v>46206</v>
      </c>
      <c r="AG291" s="95" t="s">
        <v>1204</v>
      </c>
      <c r="AH291" s="4">
        <v>46206.625902777778</v>
      </c>
      <c r="AI291" s="96">
        <v>46206</v>
      </c>
      <c r="AJ291" s="95" t="s">
        <v>1198</v>
      </c>
      <c r="AK291" s="4">
        <v>46206.646747685183</v>
      </c>
      <c r="AL291" s="96">
        <v>46206</v>
      </c>
      <c r="AM291" s="95" t="s">
        <v>1198</v>
      </c>
      <c r="AN291" s="4">
        <v>46206.646840277775</v>
      </c>
      <c r="AO291" s="95" t="s">
        <v>11317</v>
      </c>
      <c r="AP291" s="95" t="s">
        <v>11317</v>
      </c>
      <c r="AQ291" s="95" t="s">
        <v>11317</v>
      </c>
      <c r="AR291" s="95" t="s">
        <v>11317</v>
      </c>
      <c r="AS291" s="95" t="s">
        <v>11317</v>
      </c>
      <c r="AT291" s="95" t="s">
        <v>11317</v>
      </c>
      <c r="AU291" s="96">
        <v>46206</v>
      </c>
      <c r="AV291" s="95" t="s">
        <v>1198</v>
      </c>
      <c r="AW291" s="4">
        <v>46206.654780092591</v>
      </c>
      <c r="AX291" s="95" t="s">
        <v>11317</v>
      </c>
      <c r="AY291" s="95" t="s">
        <v>11317</v>
      </c>
      <c r="AZ291" s="95" t="s">
        <v>11317</v>
      </c>
      <c r="BA291" s="96">
        <v>46206</v>
      </c>
      <c r="BB291" s="95" t="s">
        <v>1205</v>
      </c>
      <c r="BC291" s="4">
        <v>46206.656701388885</v>
      </c>
      <c r="BD291" s="96">
        <v>46209</v>
      </c>
      <c r="BE291" s="95" t="s">
        <v>2948</v>
      </c>
      <c r="BF291" s="4">
        <v>46209.551145833335</v>
      </c>
      <c r="BG291" s="95" t="s">
        <v>11317</v>
      </c>
      <c r="BH291" s="95" t="s">
        <v>11317</v>
      </c>
      <c r="BI291" s="95" t="s">
        <v>11317</v>
      </c>
      <c r="BJ291" s="68" t="s">
        <v>11317</v>
      </c>
      <c r="BK291" t="str">
        <f t="shared" si="5"/>
        <v>Jul</v>
      </c>
      <c r="BL291" t="str">
        <f>VLOOKUP(D291,Sheet1!$A$2:$B$221,2,0)</f>
        <v>South Zone</v>
      </c>
    </row>
    <row r="292" spans="1:64" x14ac:dyDescent="0.35">
      <c r="A292" t="str" cm="1">
        <f t="array" ref="A292:C292">VLOOKUP(D292,Sheet1!$A$2:$E$221,{3,4,5},0)</f>
        <v>Satendra Kumar Lakhera</v>
      </c>
      <c r="B292" t="str">
        <v>FMF067139</v>
      </c>
      <c r="C292" t="str">
        <v>Vinay Kumar Vishwakarma</v>
      </c>
      <c r="D292" s="94" t="s">
        <v>87</v>
      </c>
      <c r="E292" s="95">
        <v>65</v>
      </c>
      <c r="F292" s="95" t="s">
        <v>9567</v>
      </c>
      <c r="G292" s="95">
        <v>165178</v>
      </c>
      <c r="H292" s="95" t="s">
        <v>1221</v>
      </c>
      <c r="I292" s="95" t="s">
        <v>1222</v>
      </c>
      <c r="J292" s="95" t="s">
        <v>1568</v>
      </c>
      <c r="K292" s="95" t="s">
        <v>9568</v>
      </c>
      <c r="L292" s="95">
        <v>50000</v>
      </c>
      <c r="M292" s="95" t="s">
        <v>1223</v>
      </c>
      <c r="N292" s="95" t="s">
        <v>1224</v>
      </c>
      <c r="O292" s="95" t="s">
        <v>9571</v>
      </c>
      <c r="P292" s="95">
        <v>3673770538</v>
      </c>
      <c r="Q292" s="14" t="s">
        <v>683</v>
      </c>
      <c r="R292" t="s">
        <v>13182</v>
      </c>
      <c r="S292" s="1">
        <v>46209</v>
      </c>
      <c r="T292" s="96">
        <v>46205</v>
      </c>
      <c r="U292" s="95" t="s">
        <v>1217</v>
      </c>
      <c r="V292" s="4">
        <v>46205.377650462964</v>
      </c>
      <c r="W292" s="96">
        <v>46209</v>
      </c>
      <c r="X292" s="95" t="s">
        <v>1217</v>
      </c>
      <c r="Y292" s="4">
        <v>46209.527488425927</v>
      </c>
      <c r="Z292" s="96">
        <v>46209</v>
      </c>
      <c r="AA292" s="95" t="s">
        <v>1194</v>
      </c>
      <c r="AB292" s="4">
        <v>46209.646724537037</v>
      </c>
      <c r="AC292" s="96">
        <v>46209</v>
      </c>
      <c r="AD292" s="95" t="s">
        <v>1247</v>
      </c>
      <c r="AE292" s="4">
        <v>46209.650636574072</v>
      </c>
      <c r="AF292" s="96">
        <v>46209</v>
      </c>
      <c r="AG292" s="95" t="s">
        <v>1204</v>
      </c>
      <c r="AH292" s="4">
        <v>46209.662141203706</v>
      </c>
      <c r="AI292" s="96">
        <v>46210</v>
      </c>
      <c r="AJ292" s="95" t="s">
        <v>3020</v>
      </c>
      <c r="AK292" s="4">
        <v>46210.757152777776</v>
      </c>
      <c r="AL292" s="96">
        <v>46210</v>
      </c>
      <c r="AM292" s="95" t="s">
        <v>3020</v>
      </c>
      <c r="AN292" s="4">
        <v>46210.757233796299</v>
      </c>
      <c r="AO292" s="95" t="s">
        <v>11317</v>
      </c>
      <c r="AP292" s="95" t="s">
        <v>11317</v>
      </c>
      <c r="AQ292" s="95" t="s">
        <v>11317</v>
      </c>
      <c r="AR292" s="95" t="s">
        <v>11317</v>
      </c>
      <c r="AS292" s="95" t="s">
        <v>11317</v>
      </c>
      <c r="AT292" s="95" t="s">
        <v>11317</v>
      </c>
      <c r="AU292" s="96">
        <v>46210</v>
      </c>
      <c r="AV292" s="95" t="s">
        <v>3020</v>
      </c>
      <c r="AW292" s="4">
        <v>46210.76189814815</v>
      </c>
      <c r="AX292" s="95" t="s">
        <v>11317</v>
      </c>
      <c r="AY292" s="95" t="s">
        <v>11317</v>
      </c>
      <c r="AZ292" s="95" t="s">
        <v>11317</v>
      </c>
      <c r="BA292" s="96">
        <v>46210</v>
      </c>
      <c r="BB292" s="95" t="s">
        <v>1199</v>
      </c>
      <c r="BC292" s="4">
        <v>46210.771840277775</v>
      </c>
      <c r="BD292" s="96"/>
      <c r="BE292" s="95" t="s">
        <v>11317</v>
      </c>
      <c r="BF292" s="4"/>
      <c r="BG292" s="95" t="s">
        <v>11317</v>
      </c>
      <c r="BH292" s="95" t="s">
        <v>11317</v>
      </c>
      <c r="BI292" s="95" t="s">
        <v>11317</v>
      </c>
      <c r="BJ292" s="68" t="s">
        <v>11317</v>
      </c>
      <c r="BK292" t="str">
        <f t="shared" si="5"/>
        <v>Jul</v>
      </c>
      <c r="BL292" t="str">
        <f>VLOOKUP(D292,Sheet1!$A$2:$B$221,2,0)</f>
        <v>South Zone</v>
      </c>
    </row>
    <row r="293" spans="1:64" x14ac:dyDescent="0.35">
      <c r="A293" t="str" cm="1">
        <f t="array" ref="A293:C293">VLOOKUP(D293,Sheet1!$A$2:$E$221,{3,4,5},0)</f>
        <v>Satendra Kumar Lakhera</v>
      </c>
      <c r="B293" t="str">
        <v>FMF067139</v>
      </c>
      <c r="C293" t="str">
        <v>Vinay Kumar Vishwakarma</v>
      </c>
      <c r="D293" s="94" t="s">
        <v>87</v>
      </c>
      <c r="E293" s="95">
        <v>65</v>
      </c>
      <c r="F293" s="95" t="s">
        <v>3293</v>
      </c>
      <c r="G293" s="95">
        <v>190940</v>
      </c>
      <c r="H293" s="95" t="s">
        <v>3294</v>
      </c>
      <c r="I293" s="95" t="s">
        <v>3295</v>
      </c>
      <c r="J293" s="95" t="s">
        <v>1568</v>
      </c>
      <c r="K293" s="95" t="s">
        <v>3296</v>
      </c>
      <c r="L293" s="95">
        <v>70000</v>
      </c>
      <c r="M293" s="95" t="s">
        <v>1202</v>
      </c>
      <c r="N293" s="95" t="s">
        <v>1203</v>
      </c>
      <c r="O293" s="95" t="s">
        <v>3297</v>
      </c>
      <c r="P293" s="95">
        <v>8125423934</v>
      </c>
      <c r="Q293" s="14" t="s">
        <v>13394</v>
      </c>
      <c r="T293" s="96">
        <v>46206</v>
      </c>
      <c r="U293" s="95" t="s">
        <v>1217</v>
      </c>
      <c r="V293" s="4">
        <v>46206.575312499997</v>
      </c>
      <c r="W293" s="96">
        <v>46206</v>
      </c>
      <c r="X293" s="95" t="s">
        <v>1217</v>
      </c>
      <c r="Y293" s="4">
        <v>46206.579016203701</v>
      </c>
      <c r="Z293" s="96">
        <v>46206</v>
      </c>
      <c r="AA293" s="95" t="s">
        <v>1194</v>
      </c>
      <c r="AB293" s="4">
        <v>46206.621886574074</v>
      </c>
      <c r="AC293" s="96">
        <v>46206</v>
      </c>
      <c r="AD293" s="95" t="s">
        <v>1219</v>
      </c>
      <c r="AE293" s="4">
        <v>46206.656458333331</v>
      </c>
      <c r="AF293" s="96">
        <v>46206</v>
      </c>
      <c r="AG293" s="95" t="s">
        <v>1204</v>
      </c>
      <c r="AH293" s="4">
        <v>46206.662800925929</v>
      </c>
      <c r="AI293" s="96">
        <v>46206</v>
      </c>
      <c r="AJ293" s="95" t="s">
        <v>1198</v>
      </c>
      <c r="AK293" s="4">
        <v>46206.68037037037</v>
      </c>
      <c r="AL293" s="96">
        <v>46206</v>
      </c>
      <c r="AM293" s="95" t="s">
        <v>1198</v>
      </c>
      <c r="AN293" s="4">
        <v>46206.680451388886</v>
      </c>
      <c r="AO293" s="95" t="s">
        <v>11317</v>
      </c>
      <c r="AP293" s="95" t="s">
        <v>11317</v>
      </c>
      <c r="AQ293" s="95" t="s">
        <v>11317</v>
      </c>
      <c r="AR293" s="95" t="s">
        <v>11317</v>
      </c>
      <c r="AS293" s="95" t="s">
        <v>11317</v>
      </c>
      <c r="AT293" s="95" t="s">
        <v>11317</v>
      </c>
      <c r="AU293" s="96">
        <v>46206</v>
      </c>
      <c r="AV293" s="95" t="s">
        <v>1198</v>
      </c>
      <c r="AW293" s="4">
        <v>46206.697314814817</v>
      </c>
      <c r="AX293" s="95" t="s">
        <v>11317</v>
      </c>
      <c r="AY293" s="95" t="s">
        <v>11317</v>
      </c>
      <c r="AZ293" s="95" t="s">
        <v>11317</v>
      </c>
      <c r="BA293" s="96">
        <v>46206</v>
      </c>
      <c r="BB293" s="95" t="s">
        <v>1199</v>
      </c>
      <c r="BC293" s="4">
        <v>46206.698900462965</v>
      </c>
      <c r="BD293" s="96">
        <v>46210</v>
      </c>
      <c r="BE293" s="95" t="s">
        <v>3031</v>
      </c>
      <c r="BF293" s="4">
        <v>46210.628194444442</v>
      </c>
      <c r="BG293" s="95" t="s">
        <v>11317</v>
      </c>
      <c r="BH293" s="95" t="s">
        <v>11317</v>
      </c>
      <c r="BI293" s="95" t="s">
        <v>11317</v>
      </c>
      <c r="BJ293" s="68" t="s">
        <v>11317</v>
      </c>
      <c r="BK293" t="str">
        <f t="shared" si="5"/>
        <v>Jul</v>
      </c>
      <c r="BL293" t="str">
        <f>VLOOKUP(D293,Sheet1!$A$2:$B$221,2,0)</f>
        <v>South Zone</v>
      </c>
    </row>
    <row r="294" spans="1:64" x14ac:dyDescent="0.35">
      <c r="A294" t="str" cm="1">
        <f t="array" ref="A294:C294">VLOOKUP(D294,Sheet1!$A$2:$E$221,{3,4,5},0)</f>
        <v>Satendra Kumar Lakhera</v>
      </c>
      <c r="B294" t="str">
        <v>FMF067139</v>
      </c>
      <c r="C294" t="str">
        <v>Vinay Kumar Vishwakarma</v>
      </c>
      <c r="D294" s="94" t="s">
        <v>87</v>
      </c>
      <c r="E294" s="95">
        <v>65</v>
      </c>
      <c r="F294" s="95" t="s">
        <v>11484</v>
      </c>
      <c r="G294" s="95">
        <v>218552</v>
      </c>
      <c r="H294" s="95" t="s">
        <v>3795</v>
      </c>
      <c r="I294" s="95" t="s">
        <v>3796</v>
      </c>
      <c r="J294" s="95" t="s">
        <v>1568</v>
      </c>
      <c r="K294" s="95" t="s">
        <v>11485</v>
      </c>
      <c r="L294" s="95">
        <v>80000</v>
      </c>
      <c r="M294" s="95" t="s">
        <v>3290</v>
      </c>
      <c r="N294" s="95" t="s">
        <v>3291</v>
      </c>
      <c r="O294" s="95" t="s">
        <v>11486</v>
      </c>
      <c r="P294" s="95">
        <v>2187866855</v>
      </c>
      <c r="Q294" s="14" t="s">
        <v>683</v>
      </c>
      <c r="R294" t="s">
        <v>13175</v>
      </c>
      <c r="S294" s="1">
        <v>46210</v>
      </c>
      <c r="T294" s="96">
        <v>46210</v>
      </c>
      <c r="U294" s="95" t="s">
        <v>1217</v>
      </c>
      <c r="V294" s="4">
        <v>46210.472187500003</v>
      </c>
      <c r="W294" s="96">
        <v>46210</v>
      </c>
      <c r="X294" s="95" t="s">
        <v>1217</v>
      </c>
      <c r="Y294" s="4">
        <v>46210.756354166668</v>
      </c>
      <c r="Z294" s="96">
        <v>46210</v>
      </c>
      <c r="AA294" s="95" t="s">
        <v>1194</v>
      </c>
      <c r="AB294" s="4">
        <v>46210.77306712963</v>
      </c>
      <c r="AC294" s="96">
        <v>46210</v>
      </c>
      <c r="AD294" s="95" t="s">
        <v>1247</v>
      </c>
      <c r="AE294" s="4">
        <v>46210.774293981478</v>
      </c>
      <c r="AF294" s="96">
        <v>46210</v>
      </c>
      <c r="AG294" s="95" t="s">
        <v>1204</v>
      </c>
      <c r="AH294" s="4">
        <v>46210.774837962963</v>
      </c>
      <c r="AI294" s="96"/>
      <c r="AJ294" s="95" t="s">
        <v>11317</v>
      </c>
      <c r="AK294" s="4"/>
      <c r="AL294" s="96"/>
      <c r="AM294" s="95" t="s">
        <v>11317</v>
      </c>
      <c r="AN294" s="4"/>
      <c r="AO294" s="95" t="s">
        <v>11317</v>
      </c>
      <c r="AP294" s="95" t="s">
        <v>11317</v>
      </c>
      <c r="AQ294" s="95" t="s">
        <v>11317</v>
      </c>
      <c r="AR294" s="95" t="s">
        <v>11317</v>
      </c>
      <c r="AS294" s="95" t="s">
        <v>11317</v>
      </c>
      <c r="AT294" s="95" t="s">
        <v>11317</v>
      </c>
      <c r="AU294" s="96"/>
      <c r="AV294" s="95" t="s">
        <v>11317</v>
      </c>
      <c r="AW294" s="4"/>
      <c r="AX294" s="95" t="s">
        <v>11317</v>
      </c>
      <c r="AY294" s="95" t="s">
        <v>11317</v>
      </c>
      <c r="AZ294" s="95" t="s">
        <v>11317</v>
      </c>
      <c r="BA294" s="96"/>
      <c r="BB294" s="95" t="s">
        <v>11317</v>
      </c>
      <c r="BC294" s="4"/>
      <c r="BD294" s="96"/>
      <c r="BE294" s="95" t="s">
        <v>11317</v>
      </c>
      <c r="BF294" s="4"/>
      <c r="BG294" s="95" t="s">
        <v>11317</v>
      </c>
      <c r="BH294" s="95" t="s">
        <v>11317</v>
      </c>
      <c r="BI294" s="95" t="s">
        <v>11317</v>
      </c>
      <c r="BJ294" s="68" t="s">
        <v>11317</v>
      </c>
      <c r="BK294" t="str">
        <f t="shared" si="5"/>
        <v>Jul</v>
      </c>
      <c r="BL294" t="str">
        <f>VLOOKUP(D294,Sheet1!$A$2:$B$221,2,0)</f>
        <v>South Zone</v>
      </c>
    </row>
    <row r="295" spans="1:64" x14ac:dyDescent="0.35">
      <c r="A295" t="str" cm="1">
        <f t="array" ref="A295:C295">VLOOKUP(D295,Sheet1!$A$2:$E$221,{3,4,5},0)</f>
        <v>Satendra Kumar Lakhera</v>
      </c>
      <c r="B295" t="str">
        <v>FMF067139</v>
      </c>
      <c r="C295" t="str">
        <v>Vinay Kumar Vishwakarma</v>
      </c>
      <c r="D295" s="94" t="s">
        <v>87</v>
      </c>
      <c r="E295" s="95">
        <v>65</v>
      </c>
      <c r="F295" s="95" t="s">
        <v>9572</v>
      </c>
      <c r="G295" s="95">
        <v>276074</v>
      </c>
      <c r="H295" s="95" t="s">
        <v>1221</v>
      </c>
      <c r="I295" s="95" t="s">
        <v>1222</v>
      </c>
      <c r="J295" s="95" t="s">
        <v>1568</v>
      </c>
      <c r="K295" s="95" t="s">
        <v>9573</v>
      </c>
      <c r="L295" s="95">
        <v>55000</v>
      </c>
      <c r="M295" s="95" t="s">
        <v>9574</v>
      </c>
      <c r="N295" s="95" t="s">
        <v>9575</v>
      </c>
      <c r="O295" s="95" t="s">
        <v>9576</v>
      </c>
      <c r="P295" s="95">
        <v>7783141839</v>
      </c>
      <c r="Q295" s="14" t="s">
        <v>13394</v>
      </c>
      <c r="T295" s="96">
        <v>46209</v>
      </c>
      <c r="U295" s="95" t="s">
        <v>1217</v>
      </c>
      <c r="V295" s="4">
        <v>46209.507789351854</v>
      </c>
      <c r="W295" s="96">
        <v>46209</v>
      </c>
      <c r="X295" s="95" t="s">
        <v>1217</v>
      </c>
      <c r="Y295" s="4">
        <v>46209.526736111111</v>
      </c>
      <c r="Z295" s="96">
        <v>46209</v>
      </c>
      <c r="AA295" s="95" t="s">
        <v>3586</v>
      </c>
      <c r="AB295" s="4">
        <v>46209.635891203703</v>
      </c>
      <c r="AC295" s="96">
        <v>46209</v>
      </c>
      <c r="AD295" s="95" t="s">
        <v>1220</v>
      </c>
      <c r="AE295" s="4">
        <v>46209.649270833332</v>
      </c>
      <c r="AF295" s="96"/>
      <c r="AG295" s="95" t="s">
        <v>11317</v>
      </c>
      <c r="AH295" s="4"/>
      <c r="AI295" s="96">
        <v>46209</v>
      </c>
      <c r="AJ295" s="95" t="s">
        <v>1204</v>
      </c>
      <c r="AK295" s="4">
        <v>46209.664953703701</v>
      </c>
      <c r="AL295" s="96">
        <v>46209</v>
      </c>
      <c r="AM295" s="95" t="s">
        <v>1204</v>
      </c>
      <c r="AN295" s="4">
        <v>46209.665081018517</v>
      </c>
      <c r="AO295" s="95" t="s">
        <v>11317</v>
      </c>
      <c r="AP295" s="95" t="s">
        <v>11317</v>
      </c>
      <c r="AQ295" s="95" t="s">
        <v>11317</v>
      </c>
      <c r="AR295" s="95" t="s">
        <v>11317</v>
      </c>
      <c r="AS295" s="95" t="s">
        <v>11317</v>
      </c>
      <c r="AT295" s="95" t="s">
        <v>11317</v>
      </c>
      <c r="AU295" s="96">
        <v>46209</v>
      </c>
      <c r="AV295" s="95" t="s">
        <v>1204</v>
      </c>
      <c r="AW295" s="4">
        <v>46209.668344907404</v>
      </c>
      <c r="AX295" s="95" t="s">
        <v>11317</v>
      </c>
      <c r="AY295" s="95" t="s">
        <v>11317</v>
      </c>
      <c r="AZ295" s="95" t="s">
        <v>11317</v>
      </c>
      <c r="BA295" s="96">
        <v>46209</v>
      </c>
      <c r="BB295" s="95" t="s">
        <v>1199</v>
      </c>
      <c r="BC295" s="4">
        <v>46209.725659722222</v>
      </c>
      <c r="BD295" s="96">
        <v>46209</v>
      </c>
      <c r="BE295" s="95" t="s">
        <v>3031</v>
      </c>
      <c r="BF295" s="4">
        <v>46209.839328703703</v>
      </c>
      <c r="BG295" s="95" t="s">
        <v>11317</v>
      </c>
      <c r="BH295" s="95" t="s">
        <v>11317</v>
      </c>
      <c r="BI295" s="95" t="s">
        <v>11317</v>
      </c>
      <c r="BJ295" s="68" t="s">
        <v>11317</v>
      </c>
      <c r="BK295" t="str">
        <f t="shared" si="5"/>
        <v>Jul</v>
      </c>
      <c r="BL295" t="str">
        <f>VLOOKUP(D295,Sheet1!$A$2:$B$221,2,0)</f>
        <v>South Zone</v>
      </c>
    </row>
    <row r="296" spans="1:64" x14ac:dyDescent="0.35">
      <c r="A296" t="str" cm="1">
        <f t="array" ref="A296:C296">VLOOKUP(D296,Sheet1!$A$2:$E$221,{3,4,5},0)</f>
        <v>Satendra Kumar Lakhera</v>
      </c>
      <c r="B296" t="str">
        <v>FMF067139</v>
      </c>
      <c r="C296" t="str">
        <v>Vinay Kumar Vishwakarma</v>
      </c>
      <c r="D296" s="94" t="s">
        <v>87</v>
      </c>
      <c r="E296" s="95">
        <v>65</v>
      </c>
      <c r="F296" s="95" t="s">
        <v>9577</v>
      </c>
      <c r="G296" s="95">
        <v>402129</v>
      </c>
      <c r="H296" s="95" t="s">
        <v>1221</v>
      </c>
      <c r="I296" s="95" t="s">
        <v>1222</v>
      </c>
      <c r="J296" s="95" t="s">
        <v>1568</v>
      </c>
      <c r="K296" s="95" t="s">
        <v>9578</v>
      </c>
      <c r="L296" s="95">
        <v>80000</v>
      </c>
      <c r="M296" s="95" t="s">
        <v>9579</v>
      </c>
      <c r="N296" s="95" t="s">
        <v>9580</v>
      </c>
      <c r="O296" s="95" t="s">
        <v>9581</v>
      </c>
      <c r="P296" s="95">
        <v>2402199713</v>
      </c>
      <c r="Q296" s="14" t="s">
        <v>13394</v>
      </c>
      <c r="T296" s="96">
        <v>46209</v>
      </c>
      <c r="U296" s="95" t="s">
        <v>1217</v>
      </c>
      <c r="V296" s="4">
        <v>46209.573171296295</v>
      </c>
      <c r="W296" s="96">
        <v>46209</v>
      </c>
      <c r="X296" s="95" t="s">
        <v>1217</v>
      </c>
      <c r="Y296" s="4">
        <v>46209.722013888888</v>
      </c>
      <c r="Z296" s="96">
        <v>46209</v>
      </c>
      <c r="AA296" s="95" t="s">
        <v>3586</v>
      </c>
      <c r="AB296" s="4">
        <v>46209.735601851855</v>
      </c>
      <c r="AC296" s="96">
        <v>46209</v>
      </c>
      <c r="AD296" s="95" t="s">
        <v>1219</v>
      </c>
      <c r="AE296" s="4">
        <v>46209.760069444441</v>
      </c>
      <c r="AF296" s="96"/>
      <c r="AG296" s="95" t="s">
        <v>11317</v>
      </c>
      <c r="AH296" s="4"/>
      <c r="AI296" s="96">
        <v>46209</v>
      </c>
      <c r="AJ296" s="95" t="s">
        <v>1204</v>
      </c>
      <c r="AK296" s="4">
        <v>46209.764988425923</v>
      </c>
      <c r="AL296" s="96">
        <v>46209</v>
      </c>
      <c r="AM296" s="95" t="s">
        <v>1204</v>
      </c>
      <c r="AN296" s="4">
        <v>46209.765115740738</v>
      </c>
      <c r="AO296" s="95" t="s">
        <v>11317</v>
      </c>
      <c r="AP296" s="95" t="s">
        <v>11317</v>
      </c>
      <c r="AQ296" s="95" t="s">
        <v>11317</v>
      </c>
      <c r="AR296" s="95" t="s">
        <v>11317</v>
      </c>
      <c r="AS296" s="95" t="s">
        <v>11317</v>
      </c>
      <c r="AT296" s="95" t="s">
        <v>11317</v>
      </c>
      <c r="AU296" s="96">
        <v>46209</v>
      </c>
      <c r="AV296" s="95" t="s">
        <v>1204</v>
      </c>
      <c r="AW296" s="4">
        <v>46209.767557870371</v>
      </c>
      <c r="AX296" s="95" t="s">
        <v>11317</v>
      </c>
      <c r="AY296" s="95" t="s">
        <v>11317</v>
      </c>
      <c r="AZ296" s="95" t="s">
        <v>11317</v>
      </c>
      <c r="BA296" s="96">
        <v>46209</v>
      </c>
      <c r="BB296" s="95" t="s">
        <v>1199</v>
      </c>
      <c r="BC296" s="4">
        <v>46209.768888888888</v>
      </c>
      <c r="BD296" s="96">
        <v>46210</v>
      </c>
      <c r="BE296" s="95" t="s">
        <v>3031</v>
      </c>
      <c r="BF296" s="4">
        <v>46210.583923611113</v>
      </c>
      <c r="BG296" s="95" t="s">
        <v>11317</v>
      </c>
      <c r="BH296" s="95" t="s">
        <v>11317</v>
      </c>
      <c r="BI296" s="95" t="s">
        <v>11317</v>
      </c>
      <c r="BJ296" s="68" t="s">
        <v>11317</v>
      </c>
      <c r="BK296" t="str">
        <f t="shared" si="5"/>
        <v>Jul</v>
      </c>
      <c r="BL296" t="str">
        <f>VLOOKUP(D296,Sheet1!$A$2:$B$221,2,0)</f>
        <v>South Zone</v>
      </c>
    </row>
    <row r="297" spans="1:64" x14ac:dyDescent="0.35">
      <c r="A297" t="str" cm="1">
        <f t="array" ref="A297:C297">VLOOKUP(D297,Sheet1!$A$2:$E$221,{3,4,5},0)</f>
        <v>Satendra Kumar Lakhera</v>
      </c>
      <c r="B297" t="str">
        <v>FMF067139</v>
      </c>
      <c r="C297" t="str">
        <v>Vinay Kumar Vishwakarma</v>
      </c>
      <c r="D297" s="94" t="s">
        <v>87</v>
      </c>
      <c r="E297" s="95">
        <v>65</v>
      </c>
      <c r="F297" s="95" t="s">
        <v>11487</v>
      </c>
      <c r="G297" s="95">
        <v>450568</v>
      </c>
      <c r="H297" s="95" t="s">
        <v>1221</v>
      </c>
      <c r="I297" s="95" t="s">
        <v>1222</v>
      </c>
      <c r="J297" s="95" t="s">
        <v>1568</v>
      </c>
      <c r="K297" s="95" t="s">
        <v>11488</v>
      </c>
      <c r="L297" s="95">
        <v>80000</v>
      </c>
      <c r="M297" s="95" t="s">
        <v>3290</v>
      </c>
      <c r="N297" s="95" t="s">
        <v>3291</v>
      </c>
      <c r="O297" s="95" t="s">
        <v>11489</v>
      </c>
      <c r="P297" s="95">
        <v>5810053500</v>
      </c>
      <c r="Q297" s="14" t="s">
        <v>13394</v>
      </c>
      <c r="T297" s="96">
        <v>46210</v>
      </c>
      <c r="U297" s="95" t="s">
        <v>1217</v>
      </c>
      <c r="V297" s="4">
        <v>46210.432534722226</v>
      </c>
      <c r="W297" s="96">
        <v>46210</v>
      </c>
      <c r="X297" s="95" t="s">
        <v>1217</v>
      </c>
      <c r="Y297" s="4">
        <v>46210.681377314817</v>
      </c>
      <c r="Z297" s="96">
        <v>46210</v>
      </c>
      <c r="AA297" s="95" t="s">
        <v>1194</v>
      </c>
      <c r="AB297" s="4">
        <v>46210.773368055554</v>
      </c>
      <c r="AC297" s="96">
        <v>46210</v>
      </c>
      <c r="AD297" s="95" t="s">
        <v>1220</v>
      </c>
      <c r="AE297" s="4">
        <v>46210.779270833336</v>
      </c>
      <c r="AF297" s="96"/>
      <c r="AG297" s="95" t="s">
        <v>11317</v>
      </c>
      <c r="AH297" s="4"/>
      <c r="AI297" s="96">
        <v>46210</v>
      </c>
      <c r="AJ297" s="95" t="s">
        <v>1204</v>
      </c>
      <c r="AK297" s="4">
        <v>46210.787187499998</v>
      </c>
      <c r="AL297" s="96">
        <v>46210</v>
      </c>
      <c r="AM297" s="95" t="s">
        <v>1204</v>
      </c>
      <c r="AN297" s="4">
        <v>46210.787303240744</v>
      </c>
      <c r="AO297" s="95" t="s">
        <v>11317</v>
      </c>
      <c r="AP297" s="95" t="s">
        <v>11317</v>
      </c>
      <c r="AQ297" s="95" t="s">
        <v>11317</v>
      </c>
      <c r="AR297" s="95" t="s">
        <v>11317</v>
      </c>
      <c r="AS297" s="95" t="s">
        <v>11317</v>
      </c>
      <c r="AT297" s="95" t="s">
        <v>11317</v>
      </c>
      <c r="AU297" s="96">
        <v>46210</v>
      </c>
      <c r="AV297" s="95" t="s">
        <v>1204</v>
      </c>
      <c r="AW297" s="4">
        <v>46210.792129629626</v>
      </c>
      <c r="AX297" s="95" t="s">
        <v>11317</v>
      </c>
      <c r="AY297" s="95" t="s">
        <v>11317</v>
      </c>
      <c r="AZ297" s="95" t="s">
        <v>11317</v>
      </c>
      <c r="BA297" s="96">
        <v>46210</v>
      </c>
      <c r="BB297" s="95" t="s">
        <v>1205</v>
      </c>
      <c r="BC297" s="4">
        <v>46210.793333333335</v>
      </c>
      <c r="BD297" s="96"/>
      <c r="BE297" s="95" t="s">
        <v>11317</v>
      </c>
      <c r="BF297" s="4"/>
      <c r="BG297" s="95" t="s">
        <v>11317</v>
      </c>
      <c r="BH297" s="95" t="s">
        <v>11317</v>
      </c>
      <c r="BI297" s="95" t="s">
        <v>11317</v>
      </c>
      <c r="BJ297" s="68" t="s">
        <v>11317</v>
      </c>
      <c r="BK297" t="str">
        <f t="shared" ref="BK297:BK360" si="6">TEXT(Z297,"mmm")</f>
        <v>Jul</v>
      </c>
      <c r="BL297" t="str">
        <f>VLOOKUP(D297,Sheet1!$A$2:$B$221,2,0)</f>
        <v>South Zone</v>
      </c>
    </row>
    <row r="298" spans="1:64" x14ac:dyDescent="0.35">
      <c r="A298" t="str" cm="1">
        <f t="array" ref="A298:C298">VLOOKUP(D298,Sheet1!$A$2:$E$221,{3,4,5},0)</f>
        <v>Satendra Kumar Lakhera</v>
      </c>
      <c r="B298" t="str">
        <v>FMF067139</v>
      </c>
      <c r="C298" t="str">
        <v>Vinay Kumar Vishwakarma</v>
      </c>
      <c r="D298" s="94" t="s">
        <v>87</v>
      </c>
      <c r="E298" s="95">
        <v>65</v>
      </c>
      <c r="F298" s="95" t="s">
        <v>2631</v>
      </c>
      <c r="G298" s="95">
        <v>451461</v>
      </c>
      <c r="H298" s="95" t="s">
        <v>1221</v>
      </c>
      <c r="I298" s="95" t="s">
        <v>1222</v>
      </c>
      <c r="J298" s="95" t="s">
        <v>1568</v>
      </c>
      <c r="K298" s="95" t="s">
        <v>2632</v>
      </c>
      <c r="L298" s="95">
        <v>60000</v>
      </c>
      <c r="M298" s="95" t="s">
        <v>1269</v>
      </c>
      <c r="N298" s="95" t="s">
        <v>1270</v>
      </c>
      <c r="O298" s="95" t="s">
        <v>2633</v>
      </c>
      <c r="P298" s="95">
        <v>6932742647</v>
      </c>
      <c r="Q298" s="14" t="s">
        <v>13394</v>
      </c>
      <c r="T298" s="96">
        <v>46205</v>
      </c>
      <c r="U298" s="95" t="s">
        <v>1217</v>
      </c>
      <c r="V298" s="4">
        <v>46205.433298611111</v>
      </c>
      <c r="W298" s="96">
        <v>46205</v>
      </c>
      <c r="X298" s="95" t="s">
        <v>1217</v>
      </c>
      <c r="Y298" s="4">
        <v>46205.470833333333</v>
      </c>
      <c r="Z298" s="96">
        <v>46205</v>
      </c>
      <c r="AA298" s="95" t="s">
        <v>1194</v>
      </c>
      <c r="AB298" s="4">
        <v>46205.479224537034</v>
      </c>
      <c r="AC298" s="96">
        <v>46205</v>
      </c>
      <c r="AD298" s="95" t="s">
        <v>1194</v>
      </c>
      <c r="AE298" s="4">
        <v>46205.483101851853</v>
      </c>
      <c r="AF298" s="96"/>
      <c r="AG298" s="95" t="s">
        <v>11317</v>
      </c>
      <c r="AH298" s="4"/>
      <c r="AI298" s="96">
        <v>46205</v>
      </c>
      <c r="AJ298" s="95" t="s">
        <v>1204</v>
      </c>
      <c r="AK298" s="4">
        <v>46205.508796296293</v>
      </c>
      <c r="AL298" s="96">
        <v>46205</v>
      </c>
      <c r="AM298" s="95" t="s">
        <v>1204</v>
      </c>
      <c r="AN298" s="4">
        <v>46205.508900462963</v>
      </c>
      <c r="AO298" s="95" t="s">
        <v>11317</v>
      </c>
      <c r="AP298" s="95" t="s">
        <v>11317</v>
      </c>
      <c r="AQ298" s="95" t="s">
        <v>11317</v>
      </c>
      <c r="AR298" s="95" t="s">
        <v>11317</v>
      </c>
      <c r="AS298" s="95" t="s">
        <v>11317</v>
      </c>
      <c r="AT298" s="95" t="s">
        <v>11317</v>
      </c>
      <c r="AU298" s="96">
        <v>46205</v>
      </c>
      <c r="AV298" s="95" t="s">
        <v>1204</v>
      </c>
      <c r="AW298" s="4">
        <v>46205.516145833331</v>
      </c>
      <c r="AX298" s="95" t="s">
        <v>11317</v>
      </c>
      <c r="AY298" s="95" t="s">
        <v>11317</v>
      </c>
      <c r="AZ298" s="95" t="s">
        <v>11317</v>
      </c>
      <c r="BA298" s="96">
        <v>46205</v>
      </c>
      <c r="BB298" s="95" t="s">
        <v>1205</v>
      </c>
      <c r="BC298" s="4">
        <v>46205.521249999998</v>
      </c>
      <c r="BD298" s="96">
        <v>46206</v>
      </c>
      <c r="BE298" s="95" t="s">
        <v>3032</v>
      </c>
      <c r="BF298" s="4">
        <v>46206.601527777777</v>
      </c>
      <c r="BG298" s="95" t="s">
        <v>11317</v>
      </c>
      <c r="BH298" s="95" t="s">
        <v>11317</v>
      </c>
      <c r="BI298" s="95" t="s">
        <v>11317</v>
      </c>
      <c r="BJ298" s="68" t="s">
        <v>11317</v>
      </c>
      <c r="BK298" t="str">
        <f t="shared" si="6"/>
        <v>Jul</v>
      </c>
      <c r="BL298" t="str">
        <f>VLOOKUP(D298,Sheet1!$A$2:$B$221,2,0)</f>
        <v>South Zone</v>
      </c>
    </row>
    <row r="299" spans="1:64" x14ac:dyDescent="0.35">
      <c r="A299" t="str" cm="1">
        <f t="array" ref="A299:C299">VLOOKUP(D299,Sheet1!$A$2:$E$221,{3,4,5},0)</f>
        <v>Satendra Kumar Lakhera</v>
      </c>
      <c r="B299" t="str">
        <v>FMF067139</v>
      </c>
      <c r="C299" t="str">
        <v>Vinay Kumar Vishwakarma</v>
      </c>
      <c r="D299" s="94" t="s">
        <v>87</v>
      </c>
      <c r="E299" s="95">
        <v>65</v>
      </c>
      <c r="F299" s="95" t="s">
        <v>3298</v>
      </c>
      <c r="G299" s="95">
        <v>500257</v>
      </c>
      <c r="H299" s="95" t="s">
        <v>3294</v>
      </c>
      <c r="I299" s="95" t="s">
        <v>3295</v>
      </c>
      <c r="J299" s="95" t="s">
        <v>1568</v>
      </c>
      <c r="K299" s="95" t="s">
        <v>3299</v>
      </c>
      <c r="L299" s="95">
        <v>80000</v>
      </c>
      <c r="M299" s="95" t="s">
        <v>3290</v>
      </c>
      <c r="N299" s="95" t="s">
        <v>3291</v>
      </c>
      <c r="O299" s="95" t="s">
        <v>3300</v>
      </c>
      <c r="P299" s="95">
        <v>5845595741</v>
      </c>
      <c r="Q299" s="14" t="s">
        <v>13394</v>
      </c>
      <c r="T299" s="96">
        <v>46206</v>
      </c>
      <c r="U299" s="95" t="s">
        <v>1217</v>
      </c>
      <c r="V299" s="4">
        <v>46206.59884259259</v>
      </c>
      <c r="W299" s="96">
        <v>46206</v>
      </c>
      <c r="X299" s="95" t="s">
        <v>1217</v>
      </c>
      <c r="Y299" s="4">
        <v>46206.64267361111</v>
      </c>
      <c r="Z299" s="96">
        <v>46206</v>
      </c>
      <c r="AA299" s="95" t="s">
        <v>1194</v>
      </c>
      <c r="AB299" s="4">
        <v>46206.646458333336</v>
      </c>
      <c r="AC299" s="96">
        <v>46206</v>
      </c>
      <c r="AD299" s="95" t="s">
        <v>1219</v>
      </c>
      <c r="AE299" s="4">
        <v>46206.653356481482</v>
      </c>
      <c r="AF299" s="96">
        <v>46206</v>
      </c>
      <c r="AG299" s="95" t="s">
        <v>1204</v>
      </c>
      <c r="AH299" s="4">
        <v>46206.669675925928</v>
      </c>
      <c r="AI299" s="96">
        <v>46206</v>
      </c>
      <c r="AJ299" s="95" t="s">
        <v>1198</v>
      </c>
      <c r="AK299" s="4">
        <v>46206.680972222224</v>
      </c>
      <c r="AL299" s="96">
        <v>46206</v>
      </c>
      <c r="AM299" s="95" t="s">
        <v>1198</v>
      </c>
      <c r="AN299" s="4">
        <v>46206.68105324074</v>
      </c>
      <c r="AO299" s="95" t="s">
        <v>11317</v>
      </c>
      <c r="AP299" s="95" t="s">
        <v>11317</v>
      </c>
      <c r="AQ299" s="95" t="s">
        <v>11317</v>
      </c>
      <c r="AR299" s="95" t="s">
        <v>11317</v>
      </c>
      <c r="AS299" s="95" t="s">
        <v>11317</v>
      </c>
      <c r="AT299" s="95" t="s">
        <v>11317</v>
      </c>
      <c r="AU299" s="96">
        <v>46206</v>
      </c>
      <c r="AV299" s="95" t="s">
        <v>1198</v>
      </c>
      <c r="AW299" s="4">
        <v>46206.697627314818</v>
      </c>
      <c r="AX299" s="95" t="s">
        <v>11317</v>
      </c>
      <c r="AY299" s="95" t="s">
        <v>11317</v>
      </c>
      <c r="AZ299" s="95" t="s">
        <v>11317</v>
      </c>
      <c r="BA299" s="96">
        <v>46206</v>
      </c>
      <c r="BB299" s="95" t="s">
        <v>1199</v>
      </c>
      <c r="BC299" s="4">
        <v>46206.699224537035</v>
      </c>
      <c r="BD299" s="96">
        <v>46206</v>
      </c>
      <c r="BE299" s="95" t="s">
        <v>3031</v>
      </c>
      <c r="BF299" s="4">
        <v>46206.748483796298</v>
      </c>
      <c r="BG299" s="95" t="s">
        <v>11317</v>
      </c>
      <c r="BH299" s="95" t="s">
        <v>11317</v>
      </c>
      <c r="BI299" s="95" t="s">
        <v>11317</v>
      </c>
      <c r="BJ299" s="68" t="s">
        <v>11317</v>
      </c>
      <c r="BK299" t="str">
        <f t="shared" si="6"/>
        <v>Jul</v>
      </c>
      <c r="BL299" t="str">
        <f>VLOOKUP(D299,Sheet1!$A$2:$B$221,2,0)</f>
        <v>South Zone</v>
      </c>
    </row>
    <row r="300" spans="1:64" x14ac:dyDescent="0.35">
      <c r="A300" t="str" cm="1">
        <f t="array" ref="A300:C300">VLOOKUP(D300,Sheet1!$A$2:$E$221,{3,4,5},0)</f>
        <v>Vikas Singh</v>
      </c>
      <c r="B300" t="str">
        <v>FMF070357</v>
      </c>
      <c r="C300" t="str">
        <v>Prince Singh</v>
      </c>
      <c r="D300" s="94" t="s">
        <v>230</v>
      </c>
      <c r="E300" s="95">
        <v>91</v>
      </c>
      <c r="F300" s="95" t="s">
        <v>11490</v>
      </c>
      <c r="G300" s="95">
        <v>352767</v>
      </c>
      <c r="H300" s="95" t="s">
        <v>6559</v>
      </c>
      <c r="I300" s="95" t="s">
        <v>6560</v>
      </c>
      <c r="J300" s="95" t="s">
        <v>1568</v>
      </c>
      <c r="K300" s="95" t="s">
        <v>11491</v>
      </c>
      <c r="L300" s="95">
        <v>90000</v>
      </c>
      <c r="M300" s="95" t="s">
        <v>931</v>
      </c>
      <c r="N300" s="95" t="s">
        <v>932</v>
      </c>
      <c r="O300" s="95" t="s">
        <v>11492</v>
      </c>
      <c r="P300" s="95">
        <v>3167180707</v>
      </c>
      <c r="Q300" s="14" t="s">
        <v>13394</v>
      </c>
      <c r="T300" s="96">
        <v>46209</v>
      </c>
      <c r="U300" s="95" t="s">
        <v>6556</v>
      </c>
      <c r="V300" s="4">
        <v>46209.844780092593</v>
      </c>
      <c r="W300" s="96">
        <v>46210</v>
      </c>
      <c r="X300" s="95" t="s">
        <v>6556</v>
      </c>
      <c r="Y300" s="4">
        <v>46210.604756944442</v>
      </c>
      <c r="Z300" s="96">
        <v>46210</v>
      </c>
      <c r="AA300" s="95" t="s">
        <v>2384</v>
      </c>
      <c r="AB300" s="4">
        <v>46210.609722222223</v>
      </c>
      <c r="AC300" s="96">
        <v>46210</v>
      </c>
      <c r="AD300" s="95" t="s">
        <v>2385</v>
      </c>
      <c r="AE300" s="4">
        <v>46210.634143518517</v>
      </c>
      <c r="AF300" s="96"/>
      <c r="AG300" s="95" t="s">
        <v>11317</v>
      </c>
      <c r="AH300" s="4"/>
      <c r="AI300" s="96">
        <v>46210</v>
      </c>
      <c r="AJ300" s="95" t="s">
        <v>1043</v>
      </c>
      <c r="AK300" s="4">
        <v>46210.687847222223</v>
      </c>
      <c r="AL300" s="96">
        <v>46210</v>
      </c>
      <c r="AM300" s="95" t="s">
        <v>1043</v>
      </c>
      <c r="AN300" s="4">
        <v>46210.687986111108</v>
      </c>
      <c r="AO300" s="95" t="s">
        <v>11317</v>
      </c>
      <c r="AP300" s="95" t="s">
        <v>11317</v>
      </c>
      <c r="AQ300" s="95" t="s">
        <v>11317</v>
      </c>
      <c r="AR300" s="95" t="s">
        <v>11317</v>
      </c>
      <c r="AS300" s="95" t="s">
        <v>11317</v>
      </c>
      <c r="AT300" s="95" t="s">
        <v>11317</v>
      </c>
      <c r="AU300" s="96">
        <v>46210</v>
      </c>
      <c r="AV300" s="95" t="s">
        <v>1043</v>
      </c>
      <c r="AW300" s="4">
        <v>46210.693495370368</v>
      </c>
      <c r="AX300" s="95" t="s">
        <v>11317</v>
      </c>
      <c r="AY300" s="95" t="s">
        <v>11317</v>
      </c>
      <c r="AZ300" s="95" t="s">
        <v>11317</v>
      </c>
      <c r="BA300" s="96">
        <v>46210</v>
      </c>
      <c r="BB300" s="95" t="s">
        <v>1008</v>
      </c>
      <c r="BC300" s="4">
        <v>46210.69736111111</v>
      </c>
      <c r="BD300" s="96">
        <v>46210</v>
      </c>
      <c r="BE300" s="95" t="s">
        <v>6557</v>
      </c>
      <c r="BF300" s="4">
        <v>46210.809756944444</v>
      </c>
      <c r="BG300" s="95" t="s">
        <v>11317</v>
      </c>
      <c r="BH300" s="95" t="s">
        <v>11317</v>
      </c>
      <c r="BI300" s="95" t="s">
        <v>11317</v>
      </c>
      <c r="BJ300" s="68" t="s">
        <v>11317</v>
      </c>
      <c r="BK300" t="str">
        <f t="shared" si="6"/>
        <v>Jul</v>
      </c>
      <c r="BL300" t="str">
        <f>VLOOKUP(D300,Sheet1!$A$2:$B$221,2,0)</f>
        <v>East Zone</v>
      </c>
    </row>
    <row r="301" spans="1:64" x14ac:dyDescent="0.35">
      <c r="A301" t="str" cm="1">
        <f t="array" ref="A301:C301">VLOOKUP(D301,Sheet1!$A$2:$E$221,{3,4,5},0)</f>
        <v>Vikas Singh</v>
      </c>
      <c r="B301" t="str">
        <v>FMF070357</v>
      </c>
      <c r="C301" t="str">
        <v>Prince Singh</v>
      </c>
      <c r="D301" s="94" t="s">
        <v>230</v>
      </c>
      <c r="E301" s="95">
        <v>91</v>
      </c>
      <c r="F301" s="95" t="s">
        <v>1879</v>
      </c>
      <c r="G301" s="95">
        <v>598366</v>
      </c>
      <c r="H301" s="95" t="s">
        <v>966</v>
      </c>
      <c r="I301" s="95" t="s">
        <v>1226</v>
      </c>
      <c r="J301" s="95" t="s">
        <v>1568</v>
      </c>
      <c r="K301" s="95" t="s">
        <v>1880</v>
      </c>
      <c r="L301" s="95">
        <v>55000</v>
      </c>
      <c r="M301" s="95" t="s">
        <v>945</v>
      </c>
      <c r="N301" s="95" t="s">
        <v>946</v>
      </c>
      <c r="O301" s="95" t="s">
        <v>1881</v>
      </c>
      <c r="P301" s="95">
        <v>6688183494</v>
      </c>
      <c r="Q301" s="14" t="s">
        <v>13394</v>
      </c>
      <c r="T301" s="96">
        <v>46196</v>
      </c>
      <c r="U301" s="95" t="s">
        <v>2410</v>
      </c>
      <c r="V301" s="4">
        <v>46196.564583333333</v>
      </c>
      <c r="W301" s="96">
        <v>46196</v>
      </c>
      <c r="X301" s="95" t="s">
        <v>2410</v>
      </c>
      <c r="Y301" s="4">
        <v>46196.569074074076</v>
      </c>
      <c r="Z301" s="96">
        <v>46196</v>
      </c>
      <c r="AA301" s="95" t="s">
        <v>933</v>
      </c>
      <c r="AB301" s="4">
        <v>46196.576215277775</v>
      </c>
      <c r="AC301" s="96">
        <v>46196</v>
      </c>
      <c r="AD301" s="95" t="s">
        <v>2402</v>
      </c>
      <c r="AE301" s="4">
        <v>46196.592905092592</v>
      </c>
      <c r="AF301" s="96"/>
      <c r="AG301" s="95" t="s">
        <v>11317</v>
      </c>
      <c r="AH301" s="4"/>
      <c r="AI301" s="96">
        <v>46196</v>
      </c>
      <c r="AJ301" s="95" t="s">
        <v>997</v>
      </c>
      <c r="AK301" s="4">
        <v>46196.602754629632</v>
      </c>
      <c r="AL301" s="96">
        <v>46196</v>
      </c>
      <c r="AM301" s="95" t="s">
        <v>997</v>
      </c>
      <c r="AN301" s="4">
        <v>46196.602870370371</v>
      </c>
      <c r="AO301" s="95" t="s">
        <v>11317</v>
      </c>
      <c r="AP301" s="95" t="s">
        <v>11317</v>
      </c>
      <c r="AQ301" s="95" t="s">
        <v>11317</v>
      </c>
      <c r="AR301" s="95" t="s">
        <v>11317</v>
      </c>
      <c r="AS301" s="95" t="s">
        <v>11317</v>
      </c>
      <c r="AT301" s="95" t="s">
        <v>11317</v>
      </c>
      <c r="AU301" s="96">
        <v>46196</v>
      </c>
      <c r="AV301" s="95" t="s">
        <v>997</v>
      </c>
      <c r="AW301" s="4">
        <v>46196.614849537036</v>
      </c>
      <c r="AX301" s="95" t="s">
        <v>11317</v>
      </c>
      <c r="AY301" s="95" t="s">
        <v>11317</v>
      </c>
      <c r="AZ301" s="95" t="s">
        <v>11317</v>
      </c>
      <c r="BA301" s="96">
        <v>46196</v>
      </c>
      <c r="BB301" s="95" t="s">
        <v>1008</v>
      </c>
      <c r="BC301" s="4">
        <v>46196.628668981481</v>
      </c>
      <c r="BD301" s="96"/>
      <c r="BE301" s="95" t="s">
        <v>11317</v>
      </c>
      <c r="BF301" s="4"/>
      <c r="BG301" s="95" t="s">
        <v>11317</v>
      </c>
      <c r="BH301" s="95" t="s">
        <v>11317</v>
      </c>
      <c r="BI301" s="95" t="s">
        <v>11317</v>
      </c>
      <c r="BJ301" s="68" t="s">
        <v>11317</v>
      </c>
      <c r="BK301" t="str">
        <f t="shared" si="6"/>
        <v>Jun</v>
      </c>
      <c r="BL301" t="str">
        <f>VLOOKUP(D301,Sheet1!$A$2:$B$221,2,0)</f>
        <v>East Zone</v>
      </c>
    </row>
    <row r="302" spans="1:64" x14ac:dyDescent="0.35">
      <c r="A302" t="str" cm="1">
        <f t="array" ref="A302:C302">VLOOKUP(D302,Sheet1!$A$2:$E$221,{3,4,5},0)</f>
        <v>Nand Kishor</v>
      </c>
      <c r="B302" t="str">
        <v>FMF006698</v>
      </c>
      <c r="C302" t="str">
        <v>Prince Singh</v>
      </c>
      <c r="D302" s="94" t="s">
        <v>231</v>
      </c>
      <c r="E302" s="95">
        <v>92</v>
      </c>
      <c r="F302" s="95" t="s">
        <v>9582</v>
      </c>
      <c r="G302" s="95">
        <v>34156</v>
      </c>
      <c r="H302" s="95" t="s">
        <v>1883</v>
      </c>
      <c r="I302" s="95" t="s">
        <v>1884</v>
      </c>
      <c r="J302" s="95" t="s">
        <v>1568</v>
      </c>
      <c r="K302" s="95" t="s">
        <v>9583</v>
      </c>
      <c r="L302" s="95">
        <v>77000</v>
      </c>
      <c r="M302" s="95" t="s">
        <v>939</v>
      </c>
      <c r="N302" s="95" t="s">
        <v>940</v>
      </c>
      <c r="O302" s="95" t="s">
        <v>9584</v>
      </c>
      <c r="P302" s="95">
        <v>6509912001</v>
      </c>
      <c r="Q302" s="14" t="s">
        <v>13394</v>
      </c>
      <c r="T302" s="96">
        <v>46209</v>
      </c>
      <c r="U302" s="95" t="s">
        <v>2411</v>
      </c>
      <c r="V302" s="4">
        <v>46209.646319444444</v>
      </c>
      <c r="W302" s="96">
        <v>46209</v>
      </c>
      <c r="X302" s="95" t="s">
        <v>2411</v>
      </c>
      <c r="Y302" s="4">
        <v>46209.720092592594</v>
      </c>
      <c r="Z302" s="96">
        <v>46209</v>
      </c>
      <c r="AA302" s="95" t="s">
        <v>2384</v>
      </c>
      <c r="AB302" s="4">
        <v>46209.733020833337</v>
      </c>
      <c r="AC302" s="96">
        <v>46209</v>
      </c>
      <c r="AD302" s="95" t="s">
        <v>2385</v>
      </c>
      <c r="AE302" s="4">
        <v>46209.746238425927</v>
      </c>
      <c r="AF302" s="96"/>
      <c r="AG302" s="95" t="s">
        <v>11317</v>
      </c>
      <c r="AH302" s="4"/>
      <c r="AI302" s="96">
        <v>46209</v>
      </c>
      <c r="AJ302" s="95" t="s">
        <v>1043</v>
      </c>
      <c r="AK302" s="4">
        <v>46209.763206018521</v>
      </c>
      <c r="AL302" s="96">
        <v>46209</v>
      </c>
      <c r="AM302" s="95" t="s">
        <v>1043</v>
      </c>
      <c r="AN302" s="4">
        <v>46209.763321759259</v>
      </c>
      <c r="AO302" s="95" t="s">
        <v>11317</v>
      </c>
      <c r="AP302" s="95" t="s">
        <v>11317</v>
      </c>
      <c r="AQ302" s="95" t="s">
        <v>11317</v>
      </c>
      <c r="AR302" s="95" t="s">
        <v>11317</v>
      </c>
      <c r="AS302" s="95" t="s">
        <v>11317</v>
      </c>
      <c r="AT302" s="95" t="s">
        <v>11317</v>
      </c>
      <c r="AU302" s="96">
        <v>46209</v>
      </c>
      <c r="AV302" s="95" t="s">
        <v>1043</v>
      </c>
      <c r="AW302" s="4">
        <v>46209.769861111112</v>
      </c>
      <c r="AX302" s="95" t="s">
        <v>11317</v>
      </c>
      <c r="AY302" s="95" t="s">
        <v>11317</v>
      </c>
      <c r="AZ302" s="95" t="s">
        <v>11317</v>
      </c>
      <c r="BA302" s="96">
        <v>46210</v>
      </c>
      <c r="BB302" s="95" t="s">
        <v>1008</v>
      </c>
      <c r="BC302" s="4">
        <v>46210.77134259259</v>
      </c>
      <c r="BD302" s="96">
        <v>46210</v>
      </c>
      <c r="BE302" s="95" t="s">
        <v>2949</v>
      </c>
      <c r="BF302" s="4">
        <v>46210.786099537036</v>
      </c>
      <c r="BG302" s="95" t="s">
        <v>11317</v>
      </c>
      <c r="BH302" s="95" t="s">
        <v>11317</v>
      </c>
      <c r="BI302" s="95" t="s">
        <v>11317</v>
      </c>
      <c r="BJ302" s="68" t="s">
        <v>11317</v>
      </c>
      <c r="BK302" t="str">
        <f t="shared" si="6"/>
        <v>Jul</v>
      </c>
      <c r="BL302" t="str">
        <f>VLOOKUP(D302,Sheet1!$A$2:$B$221,2,0)</f>
        <v>East Zone</v>
      </c>
    </row>
    <row r="303" spans="1:64" x14ac:dyDescent="0.35">
      <c r="A303" t="str" cm="1">
        <f t="array" ref="A303:C303">VLOOKUP(D303,Sheet1!$A$2:$E$221,{3,4,5},0)</f>
        <v>Nand Kishor</v>
      </c>
      <c r="B303" t="str">
        <v>FMF006698</v>
      </c>
      <c r="C303" t="str">
        <v>Prince Singh</v>
      </c>
      <c r="D303" s="94" t="s">
        <v>231</v>
      </c>
      <c r="E303" s="95">
        <v>92</v>
      </c>
      <c r="F303" s="95" t="s">
        <v>3301</v>
      </c>
      <c r="G303" s="95">
        <v>47772</v>
      </c>
      <c r="H303" s="95" t="s">
        <v>3302</v>
      </c>
      <c r="I303" s="95" t="s">
        <v>3303</v>
      </c>
      <c r="J303" s="95" t="s">
        <v>1568</v>
      </c>
      <c r="K303" s="95" t="s">
        <v>3304</v>
      </c>
      <c r="L303" s="95">
        <v>90000</v>
      </c>
      <c r="M303" s="95" t="s">
        <v>931</v>
      </c>
      <c r="N303" s="95" t="s">
        <v>932</v>
      </c>
      <c r="O303" s="95" t="s">
        <v>3226</v>
      </c>
      <c r="P303" s="95">
        <v>5573687536</v>
      </c>
      <c r="Q303" s="14" t="s">
        <v>13394</v>
      </c>
      <c r="T303" s="96">
        <v>46206</v>
      </c>
      <c r="U303" s="95" t="s">
        <v>2411</v>
      </c>
      <c r="V303" s="4">
        <v>46206.480057870373</v>
      </c>
      <c r="W303" s="96">
        <v>46206</v>
      </c>
      <c r="X303" s="95" t="s">
        <v>2411</v>
      </c>
      <c r="Y303" s="4">
        <v>46206.487199074072</v>
      </c>
      <c r="Z303" s="96">
        <v>46206</v>
      </c>
      <c r="AA303" s="95" t="s">
        <v>2384</v>
      </c>
      <c r="AB303" s="4">
        <v>46206.489664351851</v>
      </c>
      <c r="AC303" s="96">
        <v>46206</v>
      </c>
      <c r="AD303" s="95" t="s">
        <v>2385</v>
      </c>
      <c r="AE303" s="4">
        <v>46206.509039351855</v>
      </c>
      <c r="AF303" s="96"/>
      <c r="AG303" s="95" t="s">
        <v>11317</v>
      </c>
      <c r="AH303" s="4"/>
      <c r="AI303" s="96">
        <v>46206</v>
      </c>
      <c r="AJ303" s="95" t="s">
        <v>1043</v>
      </c>
      <c r="AK303" s="4">
        <v>46206.588182870371</v>
      </c>
      <c r="AL303" s="96">
        <v>46206</v>
      </c>
      <c r="AM303" s="95" t="s">
        <v>1043</v>
      </c>
      <c r="AN303" s="4">
        <v>46206.588379629633</v>
      </c>
      <c r="AO303" s="95" t="s">
        <v>11317</v>
      </c>
      <c r="AP303" s="95" t="s">
        <v>11317</v>
      </c>
      <c r="AQ303" s="95" t="s">
        <v>11317</v>
      </c>
      <c r="AR303" s="95" t="s">
        <v>11317</v>
      </c>
      <c r="AS303" s="95" t="s">
        <v>11317</v>
      </c>
      <c r="AT303" s="95" t="s">
        <v>11317</v>
      </c>
      <c r="AU303" s="96">
        <v>46206</v>
      </c>
      <c r="AV303" s="95" t="s">
        <v>1043</v>
      </c>
      <c r="AW303" s="4">
        <v>46206.603680555556</v>
      </c>
      <c r="AX303" s="95" t="s">
        <v>11317</v>
      </c>
      <c r="AY303" s="95" t="s">
        <v>11317</v>
      </c>
      <c r="AZ303" s="95" t="s">
        <v>11317</v>
      </c>
      <c r="BA303" s="96">
        <v>46206</v>
      </c>
      <c r="BB303" s="95" t="s">
        <v>995</v>
      </c>
      <c r="BC303" s="4">
        <v>46206.609664351854</v>
      </c>
      <c r="BD303" s="96">
        <v>46206</v>
      </c>
      <c r="BE303" s="95" t="s">
        <v>2949</v>
      </c>
      <c r="BF303" s="4">
        <v>46206.718946759262</v>
      </c>
      <c r="BG303" s="95" t="s">
        <v>11317</v>
      </c>
      <c r="BH303" s="95" t="s">
        <v>11317</v>
      </c>
      <c r="BI303" s="95" t="s">
        <v>11317</v>
      </c>
      <c r="BJ303" s="68" t="s">
        <v>11317</v>
      </c>
      <c r="BK303" t="str">
        <f t="shared" si="6"/>
        <v>Jul</v>
      </c>
      <c r="BL303" t="str">
        <f>VLOOKUP(D303,Sheet1!$A$2:$B$221,2,0)</f>
        <v>East Zone</v>
      </c>
    </row>
    <row r="304" spans="1:64" x14ac:dyDescent="0.35">
      <c r="A304" t="str" cm="1">
        <f t="array" ref="A304:C304">VLOOKUP(D304,Sheet1!$A$2:$E$221,{3,4,5},0)</f>
        <v>Nand Kishor</v>
      </c>
      <c r="B304" t="str">
        <v>FMF006698</v>
      </c>
      <c r="C304" t="str">
        <v>Prince Singh</v>
      </c>
      <c r="D304" s="94" t="s">
        <v>231</v>
      </c>
      <c r="E304" s="95">
        <v>92</v>
      </c>
      <c r="F304" s="95" t="s">
        <v>1882</v>
      </c>
      <c r="G304" s="95">
        <v>77348</v>
      </c>
      <c r="H304" s="95" t="s">
        <v>1883</v>
      </c>
      <c r="I304" s="95" t="s">
        <v>1884</v>
      </c>
      <c r="J304" s="95" t="s">
        <v>1568</v>
      </c>
      <c r="K304" s="95" t="s">
        <v>1885</v>
      </c>
      <c r="L304" s="95">
        <v>90000</v>
      </c>
      <c r="M304" s="95" t="s">
        <v>931</v>
      </c>
      <c r="N304" s="95" t="s">
        <v>932</v>
      </c>
      <c r="O304" s="95" t="s">
        <v>1886</v>
      </c>
      <c r="P304" s="95">
        <v>4323970235</v>
      </c>
      <c r="Q304" s="14" t="s">
        <v>13394</v>
      </c>
      <c r="T304" s="96">
        <v>46204</v>
      </c>
      <c r="U304" s="95" t="s">
        <v>2411</v>
      </c>
      <c r="V304" s="4">
        <v>46204.595613425925</v>
      </c>
      <c r="W304" s="96">
        <v>46204</v>
      </c>
      <c r="X304" s="95" t="s">
        <v>2411</v>
      </c>
      <c r="Y304" s="4">
        <v>46204.603981481479</v>
      </c>
      <c r="Z304" s="96">
        <v>46204</v>
      </c>
      <c r="AA304" s="95" t="s">
        <v>2384</v>
      </c>
      <c r="AB304" s="4">
        <v>46204.611122685186</v>
      </c>
      <c r="AC304" s="96">
        <v>46204</v>
      </c>
      <c r="AD304" s="95" t="s">
        <v>2385</v>
      </c>
      <c r="AE304" s="4">
        <v>46204.622662037036</v>
      </c>
      <c r="AF304" s="96"/>
      <c r="AG304" s="95" t="s">
        <v>11317</v>
      </c>
      <c r="AH304" s="4"/>
      <c r="AI304" s="96">
        <v>46204</v>
      </c>
      <c r="AJ304" s="95" t="s">
        <v>1043</v>
      </c>
      <c r="AK304" s="4">
        <v>46204.675312500003</v>
      </c>
      <c r="AL304" s="96">
        <v>46204</v>
      </c>
      <c r="AM304" s="95" t="s">
        <v>1043</v>
      </c>
      <c r="AN304" s="4">
        <v>46204.675416666665</v>
      </c>
      <c r="AO304" s="95" t="s">
        <v>11317</v>
      </c>
      <c r="AP304" s="95" t="s">
        <v>11317</v>
      </c>
      <c r="AQ304" s="95" t="s">
        <v>11317</v>
      </c>
      <c r="AR304" s="95" t="s">
        <v>11317</v>
      </c>
      <c r="AS304" s="95" t="s">
        <v>11317</v>
      </c>
      <c r="AT304" s="95" t="s">
        <v>11317</v>
      </c>
      <c r="AU304" s="96">
        <v>46204</v>
      </c>
      <c r="AV304" s="95" t="s">
        <v>1043</v>
      </c>
      <c r="AW304" s="4">
        <v>46204.689675925925</v>
      </c>
      <c r="AX304" s="95" t="s">
        <v>11317</v>
      </c>
      <c r="AY304" s="95" t="s">
        <v>11317</v>
      </c>
      <c r="AZ304" s="95" t="s">
        <v>11317</v>
      </c>
      <c r="BA304" s="96">
        <v>46204</v>
      </c>
      <c r="BB304" s="95" t="s">
        <v>1008</v>
      </c>
      <c r="BC304" s="4">
        <v>46204.691064814811</v>
      </c>
      <c r="BD304" s="96">
        <v>46205</v>
      </c>
      <c r="BE304" s="95" t="s">
        <v>2949</v>
      </c>
      <c r="BF304" s="4">
        <v>46205.434155092589</v>
      </c>
      <c r="BG304" s="95" t="s">
        <v>11317</v>
      </c>
      <c r="BH304" s="95" t="s">
        <v>11317</v>
      </c>
      <c r="BI304" s="95" t="s">
        <v>11317</v>
      </c>
      <c r="BJ304" s="68" t="s">
        <v>11317</v>
      </c>
      <c r="BK304" t="str">
        <f t="shared" si="6"/>
        <v>Jul</v>
      </c>
      <c r="BL304" t="str">
        <f>VLOOKUP(D304,Sheet1!$A$2:$B$221,2,0)</f>
        <v>East Zone</v>
      </c>
    </row>
    <row r="305" spans="1:64" x14ac:dyDescent="0.35">
      <c r="A305" t="str" cm="1">
        <f t="array" ref="A305:C305">VLOOKUP(D305,Sheet1!$A$2:$E$221,{3,4,5},0)</f>
        <v>Nand Kishor</v>
      </c>
      <c r="B305" t="str">
        <v>FMF006698</v>
      </c>
      <c r="C305" t="str">
        <v>Prince Singh</v>
      </c>
      <c r="D305" s="94" t="s">
        <v>231</v>
      </c>
      <c r="E305" s="95">
        <v>92</v>
      </c>
      <c r="F305" s="95" t="s">
        <v>1887</v>
      </c>
      <c r="G305" s="95">
        <v>95916</v>
      </c>
      <c r="H305" s="95" t="s">
        <v>1888</v>
      </c>
      <c r="I305" s="95" t="s">
        <v>1889</v>
      </c>
      <c r="J305" s="95" t="s">
        <v>1568</v>
      </c>
      <c r="K305" s="95" t="s">
        <v>1890</v>
      </c>
      <c r="L305" s="95">
        <v>70000</v>
      </c>
      <c r="M305" s="95" t="s">
        <v>958</v>
      </c>
      <c r="N305" s="95" t="s">
        <v>959</v>
      </c>
      <c r="O305" s="95" t="s">
        <v>1891</v>
      </c>
      <c r="P305" s="95">
        <v>3858254898</v>
      </c>
      <c r="Q305" s="14" t="s">
        <v>13394</v>
      </c>
      <c r="T305" s="96">
        <v>46200</v>
      </c>
      <c r="U305" s="95" t="s">
        <v>2411</v>
      </c>
      <c r="V305" s="4">
        <v>46200.586678240739</v>
      </c>
      <c r="W305" s="96">
        <v>46200</v>
      </c>
      <c r="X305" s="95" t="s">
        <v>2411</v>
      </c>
      <c r="Y305" s="4">
        <v>46200.667754629627</v>
      </c>
      <c r="Z305" s="96">
        <v>46200</v>
      </c>
      <c r="AA305" s="95" t="s">
        <v>2384</v>
      </c>
      <c r="AB305" s="4">
        <v>46200.681527777779</v>
      </c>
      <c r="AC305" s="96">
        <v>46200</v>
      </c>
      <c r="AD305" s="95" t="s">
        <v>2387</v>
      </c>
      <c r="AE305" s="4">
        <v>46200.706354166665</v>
      </c>
      <c r="AF305" s="96">
        <v>46200</v>
      </c>
      <c r="AG305" s="95" t="s">
        <v>937</v>
      </c>
      <c r="AH305" s="4">
        <v>46200.734629629631</v>
      </c>
      <c r="AI305" s="96"/>
      <c r="AJ305" s="95" t="s">
        <v>11317</v>
      </c>
      <c r="AK305" s="4"/>
      <c r="AL305" s="96"/>
      <c r="AM305" s="95" t="s">
        <v>11317</v>
      </c>
      <c r="AN305" s="4"/>
      <c r="AO305" s="95" t="s">
        <v>11317</v>
      </c>
      <c r="AP305" s="95" t="s">
        <v>11317</v>
      </c>
      <c r="AQ305" s="95" t="s">
        <v>11317</v>
      </c>
      <c r="AR305" s="95" t="s">
        <v>11317</v>
      </c>
      <c r="AS305" s="95" t="s">
        <v>11317</v>
      </c>
      <c r="AT305" s="95" t="s">
        <v>11317</v>
      </c>
      <c r="AU305" s="96"/>
      <c r="AV305" s="95" t="s">
        <v>11317</v>
      </c>
      <c r="AW305" s="4"/>
      <c r="AX305" s="95" t="s">
        <v>11317</v>
      </c>
      <c r="AY305" s="95" t="s">
        <v>11317</v>
      </c>
      <c r="AZ305" s="95" t="s">
        <v>11317</v>
      </c>
      <c r="BA305" s="96"/>
      <c r="BB305" s="95" t="s">
        <v>11317</v>
      </c>
      <c r="BC305" s="4"/>
      <c r="BD305" s="96"/>
      <c r="BE305" s="95" t="s">
        <v>11317</v>
      </c>
      <c r="BF305" s="4"/>
      <c r="BG305" s="95" t="s">
        <v>11317</v>
      </c>
      <c r="BH305" s="95" t="s">
        <v>11317</v>
      </c>
      <c r="BI305" s="95" t="s">
        <v>11317</v>
      </c>
      <c r="BJ305" s="68" t="s">
        <v>11317</v>
      </c>
      <c r="BK305" t="str">
        <f t="shared" si="6"/>
        <v>Jun</v>
      </c>
      <c r="BL305" t="str">
        <f>VLOOKUP(D305,Sheet1!$A$2:$B$221,2,0)</f>
        <v>East Zone</v>
      </c>
    </row>
    <row r="306" spans="1:64" x14ac:dyDescent="0.35">
      <c r="A306" t="str" cm="1">
        <f t="array" ref="A306:C306">VLOOKUP(D306,Sheet1!$A$2:$E$221,{3,4,5},0)</f>
        <v>Nand Kishor</v>
      </c>
      <c r="B306" t="str">
        <v>FMF006698</v>
      </c>
      <c r="C306" t="str">
        <v>Prince Singh</v>
      </c>
      <c r="D306" s="94" t="s">
        <v>231</v>
      </c>
      <c r="E306" s="95">
        <v>92</v>
      </c>
      <c r="F306" s="95" t="s">
        <v>9585</v>
      </c>
      <c r="G306" s="95">
        <v>96454</v>
      </c>
      <c r="H306" s="95" t="s">
        <v>1883</v>
      </c>
      <c r="I306" s="95" t="s">
        <v>1884</v>
      </c>
      <c r="J306" s="95" t="s">
        <v>1568</v>
      </c>
      <c r="K306" s="95" t="s">
        <v>9586</v>
      </c>
      <c r="L306" s="95">
        <v>90000</v>
      </c>
      <c r="M306" s="95" t="s">
        <v>9422</v>
      </c>
      <c r="N306" s="95" t="s">
        <v>9423</v>
      </c>
      <c r="O306" s="95" t="s">
        <v>9587</v>
      </c>
      <c r="P306" s="95">
        <v>6151852340</v>
      </c>
      <c r="Q306" s="14" t="s">
        <v>13394</v>
      </c>
      <c r="T306" s="96">
        <v>46209</v>
      </c>
      <c r="U306" s="95" t="s">
        <v>2411</v>
      </c>
      <c r="V306" s="4">
        <v>46209.550983796296</v>
      </c>
      <c r="W306" s="96">
        <v>46209</v>
      </c>
      <c r="X306" s="95" t="s">
        <v>2411</v>
      </c>
      <c r="Y306" s="4">
        <v>46209.581400462965</v>
      </c>
      <c r="Z306" s="96">
        <v>46209</v>
      </c>
      <c r="AA306" s="95" t="s">
        <v>2384</v>
      </c>
      <c r="AB306" s="4">
        <v>46209.60052083333</v>
      </c>
      <c r="AC306" s="96">
        <v>46209</v>
      </c>
      <c r="AD306" s="95" t="s">
        <v>2385</v>
      </c>
      <c r="AE306" s="4">
        <v>46209.629976851851</v>
      </c>
      <c r="AF306" s="96"/>
      <c r="AG306" s="95" t="s">
        <v>11317</v>
      </c>
      <c r="AH306" s="4"/>
      <c r="AI306" s="96">
        <v>46209</v>
      </c>
      <c r="AJ306" s="95" t="s">
        <v>1043</v>
      </c>
      <c r="AK306" s="4">
        <v>46209.685416666667</v>
      </c>
      <c r="AL306" s="96">
        <v>46209</v>
      </c>
      <c r="AM306" s="95" t="s">
        <v>1043</v>
      </c>
      <c r="AN306" s="4">
        <v>46209.685532407406</v>
      </c>
      <c r="AO306" s="95" t="s">
        <v>11317</v>
      </c>
      <c r="AP306" s="95" t="s">
        <v>11317</v>
      </c>
      <c r="AQ306" s="95" t="s">
        <v>11317</v>
      </c>
      <c r="AR306" s="95" t="s">
        <v>11317</v>
      </c>
      <c r="AS306" s="95" t="s">
        <v>11317</v>
      </c>
      <c r="AT306" s="95" t="s">
        <v>11317</v>
      </c>
      <c r="AU306" s="96">
        <v>46209</v>
      </c>
      <c r="AV306" s="95" t="s">
        <v>1043</v>
      </c>
      <c r="AW306" s="4">
        <v>46209.689722222225</v>
      </c>
      <c r="AX306" s="95" t="s">
        <v>11317</v>
      </c>
      <c r="AY306" s="95" t="s">
        <v>11317</v>
      </c>
      <c r="AZ306" s="95" t="s">
        <v>11317</v>
      </c>
      <c r="BA306" s="96">
        <v>46209</v>
      </c>
      <c r="BB306" s="95" t="s">
        <v>1008</v>
      </c>
      <c r="BC306" s="4">
        <v>46209.690428240741</v>
      </c>
      <c r="BD306" s="96">
        <v>46209</v>
      </c>
      <c r="BE306" s="95" t="s">
        <v>6609</v>
      </c>
      <c r="BF306" s="4">
        <v>46209.902870370373</v>
      </c>
      <c r="BG306" s="95" t="s">
        <v>11317</v>
      </c>
      <c r="BH306" s="95" t="s">
        <v>11317</v>
      </c>
      <c r="BI306" s="95" t="s">
        <v>11317</v>
      </c>
      <c r="BJ306" s="68" t="s">
        <v>11317</v>
      </c>
      <c r="BK306" t="str">
        <f t="shared" si="6"/>
        <v>Jul</v>
      </c>
      <c r="BL306" t="str">
        <f>VLOOKUP(D306,Sheet1!$A$2:$B$221,2,0)</f>
        <v>East Zone</v>
      </c>
    </row>
    <row r="307" spans="1:64" x14ac:dyDescent="0.35">
      <c r="A307" t="str" cm="1">
        <f t="array" ref="A307:C307">VLOOKUP(D307,Sheet1!$A$2:$E$221,{3,4,5},0)</f>
        <v>Nand Kishor</v>
      </c>
      <c r="B307" t="str">
        <v>FMF006698</v>
      </c>
      <c r="C307" t="str">
        <v>Prince Singh</v>
      </c>
      <c r="D307" s="94" t="s">
        <v>231</v>
      </c>
      <c r="E307" s="95">
        <v>92</v>
      </c>
      <c r="F307" s="95" t="s">
        <v>11493</v>
      </c>
      <c r="G307" s="95">
        <v>318065</v>
      </c>
      <c r="H307" s="95" t="s">
        <v>1883</v>
      </c>
      <c r="I307" s="95" t="s">
        <v>1884</v>
      </c>
      <c r="J307" s="95" t="s">
        <v>1568</v>
      </c>
      <c r="K307" s="95" t="s">
        <v>11494</v>
      </c>
      <c r="L307" s="95">
        <v>60000</v>
      </c>
      <c r="M307" s="95" t="s">
        <v>982</v>
      </c>
      <c r="N307" s="95" t="s">
        <v>983</v>
      </c>
      <c r="O307" s="95" t="s">
        <v>4991</v>
      </c>
      <c r="P307" s="95">
        <v>4715310100</v>
      </c>
      <c r="Q307" s="14" t="s">
        <v>13394</v>
      </c>
      <c r="T307" s="96">
        <v>46210</v>
      </c>
      <c r="U307" s="95" t="s">
        <v>2411</v>
      </c>
      <c r="V307" s="4">
        <v>46210.699444444443</v>
      </c>
      <c r="W307" s="96">
        <v>46210</v>
      </c>
      <c r="X307" s="95" t="s">
        <v>2411</v>
      </c>
      <c r="Y307" s="4">
        <v>46210.706967592596</v>
      </c>
      <c r="Z307" s="96">
        <v>46210</v>
      </c>
      <c r="AA307" s="95" t="s">
        <v>2384</v>
      </c>
      <c r="AB307" s="4">
        <v>46210.710659722223</v>
      </c>
      <c r="AC307" s="96">
        <v>46210</v>
      </c>
      <c r="AD307" s="95" t="s">
        <v>2385</v>
      </c>
      <c r="AE307" s="4">
        <v>46210.71770833333</v>
      </c>
      <c r="AF307" s="96"/>
      <c r="AG307" s="95" t="s">
        <v>11317</v>
      </c>
      <c r="AH307" s="4"/>
      <c r="AI307" s="96">
        <v>46210</v>
      </c>
      <c r="AJ307" s="95" t="s">
        <v>1043</v>
      </c>
      <c r="AK307" s="4">
        <v>46210.727476851855</v>
      </c>
      <c r="AL307" s="96">
        <v>46210</v>
      </c>
      <c r="AM307" s="95" t="s">
        <v>1043</v>
      </c>
      <c r="AN307" s="4">
        <v>46210.72761574074</v>
      </c>
      <c r="AO307" s="95" t="s">
        <v>11317</v>
      </c>
      <c r="AP307" s="95" t="s">
        <v>11317</v>
      </c>
      <c r="AQ307" s="95" t="s">
        <v>11317</v>
      </c>
      <c r="AR307" s="95" t="s">
        <v>11317</v>
      </c>
      <c r="AS307" s="95" t="s">
        <v>11317</v>
      </c>
      <c r="AT307" s="95" t="s">
        <v>11317</v>
      </c>
      <c r="AU307" s="96">
        <v>46210</v>
      </c>
      <c r="AV307" s="95" t="s">
        <v>1043</v>
      </c>
      <c r="AW307" s="4">
        <v>46210.744687500002</v>
      </c>
      <c r="AX307" s="95" t="s">
        <v>11317</v>
      </c>
      <c r="AY307" s="95" t="s">
        <v>11317</v>
      </c>
      <c r="AZ307" s="95" t="s">
        <v>11317</v>
      </c>
      <c r="BA307" s="96">
        <v>46210</v>
      </c>
      <c r="BB307" s="95" t="s">
        <v>1008</v>
      </c>
      <c r="BC307" s="4">
        <v>46210.745995370373</v>
      </c>
      <c r="BD307" s="96">
        <v>46210</v>
      </c>
      <c r="BE307" s="95" t="s">
        <v>2949</v>
      </c>
      <c r="BF307" s="4">
        <v>46210.812326388892</v>
      </c>
      <c r="BG307" s="95" t="s">
        <v>11317</v>
      </c>
      <c r="BH307" s="95" t="s">
        <v>11317</v>
      </c>
      <c r="BI307" s="95" t="s">
        <v>11317</v>
      </c>
      <c r="BJ307" s="68" t="s">
        <v>11317</v>
      </c>
      <c r="BK307" t="str">
        <f t="shared" si="6"/>
        <v>Jul</v>
      </c>
      <c r="BL307" t="str">
        <f>VLOOKUP(D307,Sheet1!$A$2:$B$221,2,0)</f>
        <v>East Zone</v>
      </c>
    </row>
    <row r="308" spans="1:64" x14ac:dyDescent="0.35">
      <c r="A308" t="str" cm="1">
        <f t="array" ref="A308:C308">VLOOKUP(D308,Sheet1!$A$2:$E$221,{3,4,5},0)</f>
        <v>Nand Kishor</v>
      </c>
      <c r="B308" t="str">
        <v>FMF006698</v>
      </c>
      <c r="C308" t="str">
        <v>Prince Singh</v>
      </c>
      <c r="D308" s="94" t="s">
        <v>231</v>
      </c>
      <c r="E308" s="95">
        <v>92</v>
      </c>
      <c r="F308" s="95" t="s">
        <v>11495</v>
      </c>
      <c r="G308" s="95">
        <v>404409</v>
      </c>
      <c r="H308" s="95" t="s">
        <v>3302</v>
      </c>
      <c r="I308" s="95" t="s">
        <v>3303</v>
      </c>
      <c r="J308" s="95" t="s">
        <v>1568</v>
      </c>
      <c r="K308" s="95" t="s">
        <v>11496</v>
      </c>
      <c r="L308" s="95">
        <v>85000</v>
      </c>
      <c r="M308" s="95" t="s">
        <v>988</v>
      </c>
      <c r="N308" s="95" t="s">
        <v>989</v>
      </c>
      <c r="O308" s="95" t="s">
        <v>936</v>
      </c>
      <c r="P308" s="95">
        <v>2025219280</v>
      </c>
      <c r="Q308" s="14" t="s">
        <v>13394</v>
      </c>
      <c r="T308" s="96">
        <v>46210</v>
      </c>
      <c r="U308" s="95" t="s">
        <v>2411</v>
      </c>
      <c r="V308" s="4">
        <v>46210.623599537037</v>
      </c>
      <c r="W308" s="96">
        <v>46210</v>
      </c>
      <c r="X308" s="95" t="s">
        <v>2411</v>
      </c>
      <c r="Y308" s="4">
        <v>46210.628159722219</v>
      </c>
      <c r="Z308" s="96">
        <v>46210</v>
      </c>
      <c r="AA308" s="95" t="s">
        <v>2384</v>
      </c>
      <c r="AB308" s="4">
        <v>46210.636273148149</v>
      </c>
      <c r="AC308" s="96">
        <v>46210</v>
      </c>
      <c r="AD308" s="95" t="s">
        <v>2385</v>
      </c>
      <c r="AE308" s="4">
        <v>46210.651678240742</v>
      </c>
      <c r="AF308" s="96"/>
      <c r="AG308" s="95" t="s">
        <v>11317</v>
      </c>
      <c r="AH308" s="4"/>
      <c r="AI308" s="96">
        <v>46210</v>
      </c>
      <c r="AJ308" s="95" t="s">
        <v>1043</v>
      </c>
      <c r="AK308" s="4">
        <v>46210.680717592593</v>
      </c>
      <c r="AL308" s="96">
        <v>46210</v>
      </c>
      <c r="AM308" s="95" t="s">
        <v>1043</v>
      </c>
      <c r="AN308" s="4">
        <v>46210.680856481478</v>
      </c>
      <c r="AO308" s="95" t="s">
        <v>11317</v>
      </c>
      <c r="AP308" s="95" t="s">
        <v>11317</v>
      </c>
      <c r="AQ308" s="95" t="s">
        <v>11317</v>
      </c>
      <c r="AR308" s="95" t="s">
        <v>11317</v>
      </c>
      <c r="AS308" s="95" t="s">
        <v>11317</v>
      </c>
      <c r="AT308" s="95" t="s">
        <v>11317</v>
      </c>
      <c r="AU308" s="96">
        <v>46210</v>
      </c>
      <c r="AV308" s="95" t="s">
        <v>1043</v>
      </c>
      <c r="AW308" s="4">
        <v>46210.692893518521</v>
      </c>
      <c r="AX308" s="95" t="s">
        <v>11317</v>
      </c>
      <c r="AY308" s="95" t="s">
        <v>11317</v>
      </c>
      <c r="AZ308" s="95" t="s">
        <v>11317</v>
      </c>
      <c r="BA308" s="96">
        <v>46210</v>
      </c>
      <c r="BB308" s="95" t="s">
        <v>1008</v>
      </c>
      <c r="BC308" s="4">
        <v>46210.69771990741</v>
      </c>
      <c r="BD308" s="96">
        <v>46210</v>
      </c>
      <c r="BE308" s="95" t="s">
        <v>2949</v>
      </c>
      <c r="BF308" s="4">
        <v>46210.806423611109</v>
      </c>
      <c r="BG308" s="95" t="s">
        <v>11317</v>
      </c>
      <c r="BH308" s="95" t="s">
        <v>11317</v>
      </c>
      <c r="BI308" s="95" t="s">
        <v>11317</v>
      </c>
      <c r="BJ308" s="68" t="s">
        <v>11317</v>
      </c>
      <c r="BK308" t="str">
        <f t="shared" si="6"/>
        <v>Jul</v>
      </c>
      <c r="BL308" t="str">
        <f>VLOOKUP(D308,Sheet1!$A$2:$B$221,2,0)</f>
        <v>East Zone</v>
      </c>
    </row>
    <row r="309" spans="1:64" x14ac:dyDescent="0.35">
      <c r="A309" t="str" cm="1">
        <f t="array" ref="A309:C309">VLOOKUP(D309,Sheet1!$A$2:$E$221,{3,4,5},0)</f>
        <v>Verendra Kumar Jain</v>
      </c>
      <c r="B309" t="str">
        <v>FMF066240</v>
      </c>
      <c r="C309" t="str">
        <v>Vinay Shukla</v>
      </c>
      <c r="D309" s="94" t="s">
        <v>88</v>
      </c>
      <c r="E309" s="95">
        <v>131</v>
      </c>
      <c r="F309" s="95" t="s">
        <v>9588</v>
      </c>
      <c r="G309" s="95">
        <v>140142</v>
      </c>
      <c r="H309" s="95" t="s">
        <v>2635</v>
      </c>
      <c r="I309" s="95" t="s">
        <v>2636</v>
      </c>
      <c r="J309" s="95" t="s">
        <v>1568</v>
      </c>
      <c r="K309" s="95" t="s">
        <v>9589</v>
      </c>
      <c r="L309" s="95">
        <v>60000</v>
      </c>
      <c r="M309" s="95" t="s">
        <v>9590</v>
      </c>
      <c r="N309" s="95" t="s">
        <v>9591</v>
      </c>
      <c r="O309" s="95" t="s">
        <v>9592</v>
      </c>
      <c r="P309" s="95">
        <v>4842914279</v>
      </c>
      <c r="Q309" s="14" t="s">
        <v>13394</v>
      </c>
      <c r="T309" s="96">
        <v>46209</v>
      </c>
      <c r="U309" s="95" t="s">
        <v>2950</v>
      </c>
      <c r="V309" s="4">
        <v>46209.594502314816</v>
      </c>
      <c r="W309" s="96">
        <v>46209</v>
      </c>
      <c r="X309" s="95" t="s">
        <v>2950</v>
      </c>
      <c r="Y309" s="4">
        <v>46209.624976851854</v>
      </c>
      <c r="Z309" s="96">
        <v>46209</v>
      </c>
      <c r="AA309" s="95" t="s">
        <v>1211</v>
      </c>
      <c r="AB309" s="4">
        <v>46209.642164351855</v>
      </c>
      <c r="AC309" s="96">
        <v>46209</v>
      </c>
      <c r="AD309" s="95" t="s">
        <v>2408</v>
      </c>
      <c r="AE309" s="4">
        <v>46209.674583333333</v>
      </c>
      <c r="AF309" s="96"/>
      <c r="AG309" s="95" t="s">
        <v>11317</v>
      </c>
      <c r="AH309" s="4"/>
      <c r="AI309" s="96">
        <v>46209</v>
      </c>
      <c r="AJ309" s="95" t="s">
        <v>1240</v>
      </c>
      <c r="AK309" s="4">
        <v>46209.683379629627</v>
      </c>
      <c r="AL309" s="96">
        <v>46209</v>
      </c>
      <c r="AM309" s="95" t="s">
        <v>1240</v>
      </c>
      <c r="AN309" s="4">
        <v>46209.683518518519</v>
      </c>
      <c r="AO309" s="95" t="s">
        <v>11317</v>
      </c>
      <c r="AP309" s="95" t="s">
        <v>11317</v>
      </c>
      <c r="AQ309" s="95" t="s">
        <v>11317</v>
      </c>
      <c r="AR309" s="95" t="s">
        <v>11317</v>
      </c>
      <c r="AS309" s="95" t="s">
        <v>11317</v>
      </c>
      <c r="AT309" s="95" t="s">
        <v>11317</v>
      </c>
      <c r="AU309" s="96">
        <v>46209</v>
      </c>
      <c r="AV309" s="95" t="s">
        <v>1240</v>
      </c>
      <c r="AW309" s="4">
        <v>46209.690671296295</v>
      </c>
      <c r="AX309" s="95" t="s">
        <v>11317</v>
      </c>
      <c r="AY309" s="95" t="s">
        <v>11317</v>
      </c>
      <c r="AZ309" s="95" t="s">
        <v>11317</v>
      </c>
      <c r="BA309" s="96">
        <v>46209</v>
      </c>
      <c r="BB309" s="95" t="s">
        <v>2414</v>
      </c>
      <c r="BC309" s="4">
        <v>46209.698981481481</v>
      </c>
      <c r="BD309" s="96"/>
      <c r="BE309" s="95" t="s">
        <v>11317</v>
      </c>
      <c r="BF309" s="4"/>
      <c r="BG309" s="95" t="s">
        <v>11317</v>
      </c>
      <c r="BH309" s="95" t="s">
        <v>11317</v>
      </c>
      <c r="BI309" s="95" t="s">
        <v>11317</v>
      </c>
      <c r="BJ309" s="68" t="s">
        <v>11317</v>
      </c>
      <c r="BK309" t="str">
        <f t="shared" si="6"/>
        <v>Jul</v>
      </c>
      <c r="BL309" t="str">
        <f>VLOOKUP(D309,Sheet1!$A$2:$B$221,2,0)</f>
        <v>South Zone</v>
      </c>
    </row>
    <row r="310" spans="1:64" x14ac:dyDescent="0.35">
      <c r="A310" t="str" cm="1">
        <f t="array" ref="A310:C310">VLOOKUP(D310,Sheet1!$A$2:$E$221,{3,4,5},0)</f>
        <v>Verendra Kumar Jain</v>
      </c>
      <c r="B310" t="str">
        <v>FMF066240</v>
      </c>
      <c r="C310" t="str">
        <v>Vinay Shukla</v>
      </c>
      <c r="D310" s="94" t="s">
        <v>88</v>
      </c>
      <c r="E310" s="95">
        <v>131</v>
      </c>
      <c r="F310" s="95" t="s">
        <v>3305</v>
      </c>
      <c r="G310" s="95">
        <v>389934</v>
      </c>
      <c r="H310" s="95" t="s">
        <v>3306</v>
      </c>
      <c r="I310" s="95" t="s">
        <v>3307</v>
      </c>
      <c r="J310" s="95" t="s">
        <v>1568</v>
      </c>
      <c r="K310" s="95" t="s">
        <v>3308</v>
      </c>
      <c r="L310" s="95">
        <v>50000</v>
      </c>
      <c r="M310" s="95" t="s">
        <v>1228</v>
      </c>
      <c r="N310" s="95" t="s">
        <v>1229</v>
      </c>
      <c r="O310" s="95" t="s">
        <v>3309</v>
      </c>
      <c r="P310" s="95">
        <v>1521522182</v>
      </c>
      <c r="Q310" s="14" t="s">
        <v>13394</v>
      </c>
      <c r="T310" s="96">
        <v>46204</v>
      </c>
      <c r="U310" s="95" t="s">
        <v>2950</v>
      </c>
      <c r="V310" s="4">
        <v>46204.545914351853</v>
      </c>
      <c r="W310" s="96">
        <v>46206</v>
      </c>
      <c r="X310" s="95" t="s">
        <v>2950</v>
      </c>
      <c r="Y310" s="4">
        <v>46206.368761574071</v>
      </c>
      <c r="Z310" s="96">
        <v>46206</v>
      </c>
      <c r="AA310" s="95" t="s">
        <v>3057</v>
      </c>
      <c r="AB310" s="4">
        <v>46206.421701388892</v>
      </c>
      <c r="AC310" s="96">
        <v>46206</v>
      </c>
      <c r="AD310" s="95" t="s">
        <v>2408</v>
      </c>
      <c r="AE310" s="4">
        <v>46206.452662037038</v>
      </c>
      <c r="AF310" s="96"/>
      <c r="AG310" s="95" t="s">
        <v>11317</v>
      </c>
      <c r="AH310" s="4"/>
      <c r="AI310" s="96">
        <v>46206</v>
      </c>
      <c r="AJ310" s="95" t="s">
        <v>1240</v>
      </c>
      <c r="AK310" s="4">
        <v>46206.454444444447</v>
      </c>
      <c r="AL310" s="96">
        <v>46206</v>
      </c>
      <c r="AM310" s="95" t="s">
        <v>1240</v>
      </c>
      <c r="AN310" s="4">
        <v>46206.454548611109</v>
      </c>
      <c r="AO310" s="95" t="s">
        <v>11317</v>
      </c>
      <c r="AP310" s="95" t="s">
        <v>11317</v>
      </c>
      <c r="AQ310" s="95" t="s">
        <v>11317</v>
      </c>
      <c r="AR310" s="95" t="s">
        <v>11317</v>
      </c>
      <c r="AS310" s="95" t="s">
        <v>11317</v>
      </c>
      <c r="AT310" s="95" t="s">
        <v>11317</v>
      </c>
      <c r="AU310" s="96">
        <v>46206</v>
      </c>
      <c r="AV310" s="95" t="s">
        <v>1240</v>
      </c>
      <c r="AW310" s="4">
        <v>46206.460104166668</v>
      </c>
      <c r="AX310" s="95" t="s">
        <v>11317</v>
      </c>
      <c r="AY310" s="95" t="s">
        <v>11317</v>
      </c>
      <c r="AZ310" s="95" t="s">
        <v>11317</v>
      </c>
      <c r="BA310" s="96">
        <v>46206</v>
      </c>
      <c r="BB310" s="95" t="s">
        <v>1212</v>
      </c>
      <c r="BC310" s="4">
        <v>46206.525567129633</v>
      </c>
      <c r="BD310" s="96">
        <v>46206</v>
      </c>
      <c r="BE310" s="95" t="s">
        <v>2951</v>
      </c>
      <c r="BF310" s="4">
        <v>46206.65865740741</v>
      </c>
      <c r="BG310" s="95" t="s">
        <v>11317</v>
      </c>
      <c r="BH310" s="95" t="s">
        <v>11317</v>
      </c>
      <c r="BI310" s="95" t="s">
        <v>11317</v>
      </c>
      <c r="BJ310" s="68" t="s">
        <v>11317</v>
      </c>
      <c r="BK310" t="str">
        <f t="shared" si="6"/>
        <v>Jul</v>
      </c>
      <c r="BL310" t="str">
        <f>VLOOKUP(D310,Sheet1!$A$2:$B$221,2,0)</f>
        <v>South Zone</v>
      </c>
    </row>
    <row r="311" spans="1:64" x14ac:dyDescent="0.35">
      <c r="A311" t="str" cm="1">
        <f t="array" ref="A311:C311">VLOOKUP(D311,Sheet1!$A$2:$E$221,{3,4,5},0)</f>
        <v>Verendra Kumar Jain</v>
      </c>
      <c r="B311" t="str">
        <v>FMF066240</v>
      </c>
      <c r="C311" t="str">
        <v>Vinay Shukla</v>
      </c>
      <c r="D311" s="94" t="s">
        <v>88</v>
      </c>
      <c r="E311" s="95">
        <v>131</v>
      </c>
      <c r="F311" s="95" t="s">
        <v>2634</v>
      </c>
      <c r="G311" s="95">
        <v>572224</v>
      </c>
      <c r="H311" s="95" t="s">
        <v>2635</v>
      </c>
      <c r="I311" s="95" t="s">
        <v>2636</v>
      </c>
      <c r="J311" s="95" t="s">
        <v>1568</v>
      </c>
      <c r="K311" s="95" t="s">
        <v>2637</v>
      </c>
      <c r="L311" s="95">
        <v>60000</v>
      </c>
      <c r="M311" s="95" t="s">
        <v>1206</v>
      </c>
      <c r="N311" s="95" t="s">
        <v>1207</v>
      </c>
      <c r="O311" s="95" t="s">
        <v>2638</v>
      </c>
      <c r="P311" s="95">
        <v>9166360100</v>
      </c>
      <c r="Q311" s="14" t="s">
        <v>13394</v>
      </c>
      <c r="T311" s="96">
        <v>46205</v>
      </c>
      <c r="U311" s="95" t="s">
        <v>2950</v>
      </c>
      <c r="V311" s="4">
        <v>46205.45921296296</v>
      </c>
      <c r="W311" s="96">
        <v>46205</v>
      </c>
      <c r="X311" s="95" t="s">
        <v>2950</v>
      </c>
      <c r="Y311" s="4">
        <v>46205.524131944447</v>
      </c>
      <c r="Z311" s="96">
        <v>46205</v>
      </c>
      <c r="AA311" s="95" t="s">
        <v>1211</v>
      </c>
      <c r="AB311" s="4">
        <v>46205.538391203707</v>
      </c>
      <c r="AC311" s="96">
        <v>46205</v>
      </c>
      <c r="AD311" s="95" t="s">
        <v>2408</v>
      </c>
      <c r="AE311" s="4">
        <v>46205.546458333331</v>
      </c>
      <c r="AF311" s="96"/>
      <c r="AG311" s="95" t="s">
        <v>11317</v>
      </c>
      <c r="AH311" s="4"/>
      <c r="AI311" s="96">
        <v>46205</v>
      </c>
      <c r="AJ311" s="95" t="s">
        <v>1240</v>
      </c>
      <c r="AK311" s="4">
        <v>46205.554108796299</v>
      </c>
      <c r="AL311" s="96">
        <v>46205</v>
      </c>
      <c r="AM311" s="95" t="s">
        <v>1240</v>
      </c>
      <c r="AN311" s="4">
        <v>46205.554189814815</v>
      </c>
      <c r="AO311" s="95" t="s">
        <v>11317</v>
      </c>
      <c r="AP311" s="95" t="s">
        <v>11317</v>
      </c>
      <c r="AQ311" s="95" t="s">
        <v>11317</v>
      </c>
      <c r="AR311" s="95" t="s">
        <v>11317</v>
      </c>
      <c r="AS311" s="95" t="s">
        <v>11317</v>
      </c>
      <c r="AT311" s="95" t="s">
        <v>11317</v>
      </c>
      <c r="AU311" s="96">
        <v>46205</v>
      </c>
      <c r="AV311" s="95" t="s">
        <v>1240</v>
      </c>
      <c r="AW311" s="4">
        <v>46205.560150462959</v>
      </c>
      <c r="AX311" s="95" t="s">
        <v>11317</v>
      </c>
      <c r="AY311" s="95" t="s">
        <v>11317</v>
      </c>
      <c r="AZ311" s="95" t="s">
        <v>11317</v>
      </c>
      <c r="BA311" s="96">
        <v>46205</v>
      </c>
      <c r="BB311" s="95" t="s">
        <v>1212</v>
      </c>
      <c r="BC311" s="4">
        <v>46205.575706018521</v>
      </c>
      <c r="BD311" s="96">
        <v>46205</v>
      </c>
      <c r="BE311" s="95" t="s">
        <v>2951</v>
      </c>
      <c r="BF311" s="4">
        <v>46205.740682870368</v>
      </c>
      <c r="BG311" s="95" t="s">
        <v>11317</v>
      </c>
      <c r="BH311" s="95" t="s">
        <v>11317</v>
      </c>
      <c r="BI311" s="95" t="s">
        <v>11317</v>
      </c>
      <c r="BJ311" s="68" t="s">
        <v>11317</v>
      </c>
      <c r="BK311" t="str">
        <f t="shared" si="6"/>
        <v>Jul</v>
      </c>
      <c r="BL311" t="str">
        <f>VLOOKUP(D311,Sheet1!$A$2:$B$221,2,0)</f>
        <v>South Zone</v>
      </c>
    </row>
    <row r="312" spans="1:64" x14ac:dyDescent="0.35">
      <c r="A312" t="str" cm="1">
        <f t="array" ref="A312:C312">VLOOKUP(D312,Sheet1!$A$2:$E$221,{3,4,5},0)</f>
        <v>Verendra Kumar Jain</v>
      </c>
      <c r="B312" t="str">
        <v>FMF066240</v>
      </c>
      <c r="C312" t="str">
        <v>Vinay Shukla</v>
      </c>
      <c r="D312" s="94" t="s">
        <v>88</v>
      </c>
      <c r="E312" s="95">
        <v>131</v>
      </c>
      <c r="F312" s="95" t="s">
        <v>3310</v>
      </c>
      <c r="G312" s="95">
        <v>759154</v>
      </c>
      <c r="H312" s="95" t="s">
        <v>3311</v>
      </c>
      <c r="I312" s="95" t="s">
        <v>3312</v>
      </c>
      <c r="J312" s="95" t="s">
        <v>1568</v>
      </c>
      <c r="K312" s="95" t="s">
        <v>3313</v>
      </c>
      <c r="L312" s="95">
        <v>77000</v>
      </c>
      <c r="M312" s="95" t="s">
        <v>1025</v>
      </c>
      <c r="N312" s="95" t="s">
        <v>1026</v>
      </c>
      <c r="O312" s="95" t="s">
        <v>3314</v>
      </c>
      <c r="P312" s="95">
        <v>8592549908</v>
      </c>
      <c r="Q312" s="14" t="s">
        <v>13394</v>
      </c>
      <c r="T312" s="96">
        <v>46206</v>
      </c>
      <c r="U312" s="95" t="s">
        <v>2950</v>
      </c>
      <c r="V312" s="4">
        <v>46206.716331018521</v>
      </c>
      <c r="W312" s="96">
        <v>46206</v>
      </c>
      <c r="X312" s="95" t="s">
        <v>2950</v>
      </c>
      <c r="Y312" s="4">
        <v>46206.724131944444</v>
      </c>
      <c r="Z312" s="96">
        <v>46206</v>
      </c>
      <c r="AA312" s="95" t="s">
        <v>3057</v>
      </c>
      <c r="AB312" s="4">
        <v>46206.728831018518</v>
      </c>
      <c r="AC312" s="96">
        <v>46206</v>
      </c>
      <c r="AD312" s="95" t="s">
        <v>2408</v>
      </c>
      <c r="AE312" s="4">
        <v>46206.73773148148</v>
      </c>
      <c r="AF312" s="96"/>
      <c r="AG312" s="95" t="s">
        <v>11317</v>
      </c>
      <c r="AH312" s="4"/>
      <c r="AI312" s="96">
        <v>46206</v>
      </c>
      <c r="AJ312" s="95" t="s">
        <v>1240</v>
      </c>
      <c r="AK312" s="4">
        <v>46206.741400462961</v>
      </c>
      <c r="AL312" s="96">
        <v>46206</v>
      </c>
      <c r="AM312" s="95" t="s">
        <v>1240</v>
      </c>
      <c r="AN312" s="4">
        <v>46206.741481481484</v>
      </c>
      <c r="AO312" s="95" t="s">
        <v>11317</v>
      </c>
      <c r="AP312" s="95" t="s">
        <v>11317</v>
      </c>
      <c r="AQ312" s="95" t="s">
        <v>11317</v>
      </c>
      <c r="AR312" s="95" t="s">
        <v>11317</v>
      </c>
      <c r="AS312" s="95" t="s">
        <v>11317</v>
      </c>
      <c r="AT312" s="95" t="s">
        <v>11317</v>
      </c>
      <c r="AU312" s="96">
        <v>46206</v>
      </c>
      <c r="AV312" s="95" t="s">
        <v>1240</v>
      </c>
      <c r="AW312" s="4">
        <v>46206.748877314814</v>
      </c>
      <c r="AX312" s="95" t="s">
        <v>11317</v>
      </c>
      <c r="AY312" s="95" t="s">
        <v>11317</v>
      </c>
      <c r="AZ312" s="95" t="s">
        <v>11317</v>
      </c>
      <c r="BA312" s="96">
        <v>46206</v>
      </c>
      <c r="BB312" s="95" t="s">
        <v>1212</v>
      </c>
      <c r="BC312" s="4">
        <v>46206.760891203703</v>
      </c>
      <c r="BD312" s="96">
        <v>46209</v>
      </c>
      <c r="BE312" s="95" t="s">
        <v>2951</v>
      </c>
      <c r="BF312" s="4">
        <v>46209.654629629629</v>
      </c>
      <c r="BG312" s="95" t="s">
        <v>11317</v>
      </c>
      <c r="BH312" s="95" t="s">
        <v>11317</v>
      </c>
      <c r="BI312" s="95" t="s">
        <v>11317</v>
      </c>
      <c r="BJ312" s="68" t="s">
        <v>11317</v>
      </c>
      <c r="BK312" t="str">
        <f t="shared" si="6"/>
        <v>Jul</v>
      </c>
      <c r="BL312" t="str">
        <f>VLOOKUP(D312,Sheet1!$A$2:$B$221,2,0)</f>
        <v>South Zone</v>
      </c>
    </row>
    <row r="313" spans="1:64" x14ac:dyDescent="0.35">
      <c r="A313" t="str" cm="1">
        <f t="array" ref="A313:C313">VLOOKUP(D313,Sheet1!$A$2:$E$221,{3,4,5},0)</f>
        <v>Sanjay Dehriya</v>
      </c>
      <c r="B313" t="str">
        <v>FMF065422</v>
      </c>
      <c r="C313" t="str">
        <v>Manu Yadav</v>
      </c>
      <c r="D313" s="94" t="s">
        <v>89</v>
      </c>
      <c r="E313" s="95">
        <v>132</v>
      </c>
      <c r="F313" s="95" t="s">
        <v>1233</v>
      </c>
      <c r="G313" s="95">
        <v>112364</v>
      </c>
      <c r="H313" s="95" t="s">
        <v>1230</v>
      </c>
      <c r="I313" s="95" t="s">
        <v>1231</v>
      </c>
      <c r="J313" s="95" t="s">
        <v>1568</v>
      </c>
      <c r="K313" s="95" t="s">
        <v>1892</v>
      </c>
      <c r="L313" s="95">
        <v>70000</v>
      </c>
      <c r="M313" s="95" t="s">
        <v>1202</v>
      </c>
      <c r="N313" s="95" t="s">
        <v>1203</v>
      </c>
      <c r="O313" s="95" t="s">
        <v>1893</v>
      </c>
      <c r="P313" s="95">
        <v>3413989274</v>
      </c>
      <c r="Q313" s="14" t="s">
        <v>13394</v>
      </c>
      <c r="T313" s="96">
        <v>46204</v>
      </c>
      <c r="U313" s="95" t="s">
        <v>1232</v>
      </c>
      <c r="V313" s="4">
        <v>46204.513368055559</v>
      </c>
      <c r="W313" s="96">
        <v>46204</v>
      </c>
      <c r="X313" s="95" t="s">
        <v>1232</v>
      </c>
      <c r="Y313" s="4">
        <v>46204.638391203705</v>
      </c>
      <c r="Z313" s="96">
        <v>46204</v>
      </c>
      <c r="AA313" s="95" t="s">
        <v>1194</v>
      </c>
      <c r="AB313" s="4">
        <v>46204.656481481485</v>
      </c>
      <c r="AC313" s="96">
        <v>46204</v>
      </c>
      <c r="AD313" s="95" t="s">
        <v>1194</v>
      </c>
      <c r="AE313" s="4">
        <v>46204.656689814816</v>
      </c>
      <c r="AF313" s="96"/>
      <c r="AG313" s="95" t="s">
        <v>11317</v>
      </c>
      <c r="AH313" s="4"/>
      <c r="AI313" s="96">
        <v>46204</v>
      </c>
      <c r="AJ313" s="95" t="s">
        <v>1204</v>
      </c>
      <c r="AK313" s="4">
        <v>46204.682152777779</v>
      </c>
      <c r="AL313" s="96">
        <v>46204</v>
      </c>
      <c r="AM313" s="95" t="s">
        <v>1204</v>
      </c>
      <c r="AN313" s="4">
        <v>46204.682268518518</v>
      </c>
      <c r="AO313" s="95" t="s">
        <v>11317</v>
      </c>
      <c r="AP313" s="95" t="s">
        <v>11317</v>
      </c>
      <c r="AQ313" s="95" t="s">
        <v>11317</v>
      </c>
      <c r="AR313" s="95" t="s">
        <v>11317</v>
      </c>
      <c r="AS313" s="95" t="s">
        <v>11317</v>
      </c>
      <c r="AT313" s="95" t="s">
        <v>11317</v>
      </c>
      <c r="AU313" s="96">
        <v>46204</v>
      </c>
      <c r="AV313" s="95" t="s">
        <v>1204</v>
      </c>
      <c r="AW313" s="4">
        <v>46204.683472222219</v>
      </c>
      <c r="AX313" s="95" t="s">
        <v>11317</v>
      </c>
      <c r="AY313" s="95" t="s">
        <v>11317</v>
      </c>
      <c r="AZ313" s="95" t="s">
        <v>11317</v>
      </c>
      <c r="BA313" s="96">
        <v>46204</v>
      </c>
      <c r="BB313" s="95" t="s">
        <v>1205</v>
      </c>
      <c r="BC313" s="4">
        <v>46204.684548611112</v>
      </c>
      <c r="BD313" s="96">
        <v>46204</v>
      </c>
      <c r="BE313" s="95" t="s">
        <v>1234</v>
      </c>
      <c r="BF313" s="4">
        <v>46204.73846064815</v>
      </c>
      <c r="BG313" s="95" t="s">
        <v>11317</v>
      </c>
      <c r="BH313" s="95" t="s">
        <v>11317</v>
      </c>
      <c r="BI313" s="95" t="s">
        <v>11317</v>
      </c>
      <c r="BJ313" s="68" t="s">
        <v>11317</v>
      </c>
      <c r="BK313" t="str">
        <f t="shared" si="6"/>
        <v>Jul</v>
      </c>
      <c r="BL313" t="str">
        <f>VLOOKUP(D313,Sheet1!$A$2:$B$221,2,0)</f>
        <v>South Zone</v>
      </c>
    </row>
    <row r="314" spans="1:64" x14ac:dyDescent="0.35">
      <c r="A314" t="str" cm="1">
        <f t="array" ref="A314:C314">VLOOKUP(D314,Sheet1!$A$2:$E$221,{3,4,5},0)</f>
        <v>Sanjay Dehriya</v>
      </c>
      <c r="B314" t="str">
        <v>FMF065422</v>
      </c>
      <c r="C314" t="str">
        <v>Manu Yadav</v>
      </c>
      <c r="D314" s="94" t="s">
        <v>89</v>
      </c>
      <c r="E314" s="95">
        <v>132</v>
      </c>
      <c r="F314" s="95" t="s">
        <v>9593</v>
      </c>
      <c r="G314" s="95">
        <v>343373</v>
      </c>
      <c r="H314" s="95" t="s">
        <v>1230</v>
      </c>
      <c r="I314" s="95" t="s">
        <v>1231</v>
      </c>
      <c r="J314" s="95" t="s">
        <v>1568</v>
      </c>
      <c r="K314" s="95" t="s">
        <v>9594</v>
      </c>
      <c r="L314" s="95">
        <v>70000</v>
      </c>
      <c r="M314" s="95" t="s">
        <v>9595</v>
      </c>
      <c r="N314" s="95" t="s">
        <v>9596</v>
      </c>
      <c r="O314" s="95" t="s">
        <v>9597</v>
      </c>
      <c r="P314" s="95">
        <v>6709928267</v>
      </c>
      <c r="Q314" s="14" t="s">
        <v>13394</v>
      </c>
      <c r="T314" s="96">
        <v>46206</v>
      </c>
      <c r="U314" s="95" t="s">
        <v>1232</v>
      </c>
      <c r="V314" s="4">
        <v>46206.773113425923</v>
      </c>
      <c r="W314" s="96">
        <v>46209</v>
      </c>
      <c r="X314" s="95" t="s">
        <v>1232</v>
      </c>
      <c r="Y314" s="4">
        <v>46209.416481481479</v>
      </c>
      <c r="Z314" s="96">
        <v>46209</v>
      </c>
      <c r="AA314" s="95" t="s">
        <v>3586</v>
      </c>
      <c r="AB314" s="4">
        <v>46209.431805555556</v>
      </c>
      <c r="AC314" s="96">
        <v>46209</v>
      </c>
      <c r="AD314" s="95" t="s">
        <v>2405</v>
      </c>
      <c r="AE314" s="4">
        <v>46209.478865740741</v>
      </c>
      <c r="AF314" s="96"/>
      <c r="AG314" s="95" t="s">
        <v>11317</v>
      </c>
      <c r="AH314" s="4"/>
      <c r="AI314" s="96">
        <v>46209</v>
      </c>
      <c r="AJ314" s="95" t="s">
        <v>1204</v>
      </c>
      <c r="AK314" s="4">
        <v>46209.482847222222</v>
      </c>
      <c r="AL314" s="96">
        <v>46209</v>
      </c>
      <c r="AM314" s="95" t="s">
        <v>1204</v>
      </c>
      <c r="AN314" s="4">
        <v>46209.482951388891</v>
      </c>
      <c r="AO314" s="95" t="s">
        <v>11317</v>
      </c>
      <c r="AP314" s="95" t="s">
        <v>11317</v>
      </c>
      <c r="AQ314" s="95" t="s">
        <v>11317</v>
      </c>
      <c r="AR314" s="95" t="s">
        <v>11317</v>
      </c>
      <c r="AS314" s="95" t="s">
        <v>11317</v>
      </c>
      <c r="AT314" s="95" t="s">
        <v>11317</v>
      </c>
      <c r="AU314" s="96">
        <v>46209</v>
      </c>
      <c r="AV314" s="95" t="s">
        <v>1204</v>
      </c>
      <c r="AW314" s="4">
        <v>46209.486840277779</v>
      </c>
      <c r="AX314" s="95" t="s">
        <v>11317</v>
      </c>
      <c r="AY314" s="95" t="s">
        <v>11317</v>
      </c>
      <c r="AZ314" s="95" t="s">
        <v>11317</v>
      </c>
      <c r="BA314" s="96">
        <v>46209</v>
      </c>
      <c r="BB314" s="95" t="s">
        <v>1199</v>
      </c>
      <c r="BC314" s="4">
        <v>46209.493171296293</v>
      </c>
      <c r="BD314" s="96">
        <v>46209</v>
      </c>
      <c r="BE314" s="95" t="s">
        <v>1234</v>
      </c>
      <c r="BF314" s="4">
        <v>46209.634050925924</v>
      </c>
      <c r="BG314" s="95" t="s">
        <v>11317</v>
      </c>
      <c r="BH314" s="95" t="s">
        <v>11317</v>
      </c>
      <c r="BI314" s="95" t="s">
        <v>11317</v>
      </c>
      <c r="BJ314" s="68" t="s">
        <v>11317</v>
      </c>
      <c r="BK314" t="str">
        <f t="shared" si="6"/>
        <v>Jul</v>
      </c>
      <c r="BL314" t="str">
        <f>VLOOKUP(D314,Sheet1!$A$2:$B$221,2,0)</f>
        <v>South Zone</v>
      </c>
    </row>
    <row r="315" spans="1:64" x14ac:dyDescent="0.35">
      <c r="A315" t="str" cm="1">
        <f t="array" ref="A315:C315">VLOOKUP(D315,Sheet1!$A$2:$E$221,{3,4,5},0)</f>
        <v>Sanjay Dehriya</v>
      </c>
      <c r="B315" t="str">
        <v>FMF065422</v>
      </c>
      <c r="C315" t="str">
        <v>Manu Yadav</v>
      </c>
      <c r="D315" s="94" t="s">
        <v>89</v>
      </c>
      <c r="E315" s="95">
        <v>132</v>
      </c>
      <c r="F315" s="95" t="s">
        <v>11497</v>
      </c>
      <c r="G315" s="95">
        <v>459134</v>
      </c>
      <c r="H315" s="95" t="s">
        <v>6660</v>
      </c>
      <c r="I315" s="95" t="s">
        <v>6661</v>
      </c>
      <c r="J315" s="95" t="s">
        <v>1568</v>
      </c>
      <c r="K315" s="95" t="s">
        <v>11498</v>
      </c>
      <c r="L315" s="95">
        <v>50000</v>
      </c>
      <c r="M315" s="95" t="s">
        <v>1223</v>
      </c>
      <c r="N315" s="95" t="s">
        <v>1224</v>
      </c>
      <c r="O315" s="95" t="s">
        <v>11499</v>
      </c>
      <c r="P315" s="95">
        <v>7250383292</v>
      </c>
      <c r="Q315" s="14" t="s">
        <v>13394</v>
      </c>
      <c r="T315" s="96">
        <v>46209</v>
      </c>
      <c r="U315" s="95" t="s">
        <v>1232</v>
      </c>
      <c r="V315" s="4">
        <v>46209.766064814816</v>
      </c>
      <c r="W315" s="96">
        <v>46210</v>
      </c>
      <c r="X315" s="95" t="s">
        <v>1232</v>
      </c>
      <c r="Y315" s="4">
        <v>46210.531041666669</v>
      </c>
      <c r="Z315" s="96">
        <v>46210</v>
      </c>
      <c r="AA315" s="95" t="s">
        <v>3586</v>
      </c>
      <c r="AB315" s="4">
        <v>46210.536944444444</v>
      </c>
      <c r="AC315" s="96">
        <v>46210</v>
      </c>
      <c r="AD315" s="95" t="s">
        <v>1247</v>
      </c>
      <c r="AE315" s="4">
        <v>46210.601840277777</v>
      </c>
      <c r="AF315" s="96"/>
      <c r="AG315" s="95" t="s">
        <v>11317</v>
      </c>
      <c r="AH315" s="4"/>
      <c r="AI315" s="96">
        <v>46210</v>
      </c>
      <c r="AJ315" s="95" t="s">
        <v>1204</v>
      </c>
      <c r="AK315" s="4">
        <v>46210.607141203705</v>
      </c>
      <c r="AL315" s="96">
        <v>46210</v>
      </c>
      <c r="AM315" s="95" t="s">
        <v>1204</v>
      </c>
      <c r="AN315" s="4">
        <v>46210.607245370367</v>
      </c>
      <c r="AO315" s="95" t="s">
        <v>11317</v>
      </c>
      <c r="AP315" s="95" t="s">
        <v>11317</v>
      </c>
      <c r="AQ315" s="95" t="s">
        <v>11317</v>
      </c>
      <c r="AR315" s="95" t="s">
        <v>11317</v>
      </c>
      <c r="AS315" s="95" t="s">
        <v>11317</v>
      </c>
      <c r="AT315" s="95" t="s">
        <v>11317</v>
      </c>
      <c r="AU315" s="96">
        <v>46210</v>
      </c>
      <c r="AV315" s="95" t="s">
        <v>1204</v>
      </c>
      <c r="AW315" s="4">
        <v>46210.614571759259</v>
      </c>
      <c r="AX315" s="95" t="s">
        <v>11317</v>
      </c>
      <c r="AY315" s="95" t="s">
        <v>11317</v>
      </c>
      <c r="AZ315" s="95" t="s">
        <v>11317</v>
      </c>
      <c r="BA315" s="96">
        <v>46210</v>
      </c>
      <c r="BB315" s="95" t="s">
        <v>1205</v>
      </c>
      <c r="BC315" s="4">
        <v>46210.616608796299</v>
      </c>
      <c r="BD315" s="96">
        <v>46210</v>
      </c>
      <c r="BE315" s="95" t="s">
        <v>1234</v>
      </c>
      <c r="BF315" s="4">
        <v>46210.633483796293</v>
      </c>
      <c r="BG315" s="95" t="s">
        <v>11317</v>
      </c>
      <c r="BH315" s="95" t="s">
        <v>11317</v>
      </c>
      <c r="BI315" s="95" t="s">
        <v>11317</v>
      </c>
      <c r="BJ315" s="68" t="s">
        <v>11317</v>
      </c>
      <c r="BK315" t="str">
        <f t="shared" si="6"/>
        <v>Jul</v>
      </c>
      <c r="BL315" t="str">
        <f>VLOOKUP(D315,Sheet1!$A$2:$B$221,2,0)</f>
        <v>South Zone</v>
      </c>
    </row>
    <row r="316" spans="1:64" x14ac:dyDescent="0.35">
      <c r="A316" t="str" cm="1">
        <f t="array" ref="A316:C316">VLOOKUP(D316,Sheet1!$A$2:$E$221,{3,4,5},0)</f>
        <v>Sagar Singh Chauhan</v>
      </c>
      <c r="B316" t="str">
        <v>FMF071330</v>
      </c>
      <c r="C316" t="str">
        <v>Manu Yadav</v>
      </c>
      <c r="D316" s="94" t="s">
        <v>90</v>
      </c>
      <c r="E316" s="95">
        <v>133</v>
      </c>
      <c r="F316" s="95" t="s">
        <v>11500</v>
      </c>
      <c r="G316" s="95">
        <v>107829</v>
      </c>
      <c r="H316" s="95" t="s">
        <v>9599</v>
      </c>
      <c r="I316" s="95" t="s">
        <v>9600</v>
      </c>
      <c r="J316" s="95" t="s">
        <v>1568</v>
      </c>
      <c r="K316" s="95" t="s">
        <v>11501</v>
      </c>
      <c r="L316" s="95">
        <v>50000</v>
      </c>
      <c r="M316" s="95" t="s">
        <v>1228</v>
      </c>
      <c r="N316" s="95" t="s">
        <v>1229</v>
      </c>
      <c r="O316" s="95" t="s">
        <v>11502</v>
      </c>
      <c r="P316" s="95">
        <v>5626415821</v>
      </c>
      <c r="Q316" s="14" t="s">
        <v>13394</v>
      </c>
      <c r="T316" s="96">
        <v>46210</v>
      </c>
      <c r="U316" s="95" t="s">
        <v>2412</v>
      </c>
      <c r="V316" s="4">
        <v>46210.398125</v>
      </c>
      <c r="W316" s="96">
        <v>46210</v>
      </c>
      <c r="X316" s="95" t="s">
        <v>2412</v>
      </c>
      <c r="Y316" s="4">
        <v>46210.439039351855</v>
      </c>
      <c r="Z316" s="96">
        <v>46210</v>
      </c>
      <c r="AA316" s="95" t="s">
        <v>3586</v>
      </c>
      <c r="AB316" s="4">
        <v>46210.452928240738</v>
      </c>
      <c r="AC316" s="96">
        <v>46210</v>
      </c>
      <c r="AD316" s="95" t="s">
        <v>1194</v>
      </c>
      <c r="AE316" s="4">
        <v>46210.596215277779</v>
      </c>
      <c r="AF316" s="96"/>
      <c r="AG316" s="95" t="s">
        <v>11317</v>
      </c>
      <c r="AH316" s="4"/>
      <c r="AI316" s="96">
        <v>46210</v>
      </c>
      <c r="AJ316" s="95" t="s">
        <v>1204</v>
      </c>
      <c r="AK316" s="4">
        <v>46210.599918981483</v>
      </c>
      <c r="AL316" s="96">
        <v>46210</v>
      </c>
      <c r="AM316" s="95" t="s">
        <v>1204</v>
      </c>
      <c r="AN316" s="4">
        <v>46210.600046296298</v>
      </c>
      <c r="AO316" s="95" t="s">
        <v>11317</v>
      </c>
      <c r="AP316" s="95" t="s">
        <v>11317</v>
      </c>
      <c r="AQ316" s="95" t="s">
        <v>11317</v>
      </c>
      <c r="AR316" s="95" t="s">
        <v>11317</v>
      </c>
      <c r="AS316" s="95" t="s">
        <v>11317</v>
      </c>
      <c r="AT316" s="95" t="s">
        <v>11317</v>
      </c>
      <c r="AU316" s="96">
        <v>46210</v>
      </c>
      <c r="AV316" s="95" t="s">
        <v>1204</v>
      </c>
      <c r="AW316" s="4">
        <v>46210.614490740743</v>
      </c>
      <c r="AX316" s="95" t="s">
        <v>11317</v>
      </c>
      <c r="AY316" s="95" t="s">
        <v>11317</v>
      </c>
      <c r="AZ316" s="95" t="s">
        <v>11317</v>
      </c>
      <c r="BA316" s="96">
        <v>46210</v>
      </c>
      <c r="BB316" s="95" t="s">
        <v>1205</v>
      </c>
      <c r="BC316" s="4">
        <v>46210.634976851848</v>
      </c>
      <c r="BD316" s="96">
        <v>46210</v>
      </c>
      <c r="BE316" s="95" t="s">
        <v>2952</v>
      </c>
      <c r="BF316" s="4">
        <v>46210.815185185187</v>
      </c>
      <c r="BG316" s="95" t="s">
        <v>11317</v>
      </c>
      <c r="BH316" s="95" t="s">
        <v>11317</v>
      </c>
      <c r="BI316" s="95" t="s">
        <v>11317</v>
      </c>
      <c r="BJ316" s="68" t="s">
        <v>11317</v>
      </c>
      <c r="BK316" t="str">
        <f t="shared" si="6"/>
        <v>Jul</v>
      </c>
      <c r="BL316" t="str">
        <f>VLOOKUP(D316,Sheet1!$A$2:$B$221,2,0)</f>
        <v>South Zone</v>
      </c>
    </row>
    <row r="317" spans="1:64" x14ac:dyDescent="0.35">
      <c r="A317" t="str" cm="1">
        <f t="array" ref="A317:C317">VLOOKUP(D317,Sheet1!$A$2:$E$221,{3,4,5},0)</f>
        <v>Sagar Singh Chauhan</v>
      </c>
      <c r="B317" t="str">
        <v>FMF071330</v>
      </c>
      <c r="C317" t="str">
        <v>Manu Yadav</v>
      </c>
      <c r="D317" s="94" t="s">
        <v>90</v>
      </c>
      <c r="E317" s="95">
        <v>133</v>
      </c>
      <c r="F317" s="95" t="s">
        <v>11503</v>
      </c>
      <c r="G317" s="95">
        <v>119883</v>
      </c>
      <c r="H317" s="95" t="s">
        <v>9599</v>
      </c>
      <c r="I317" s="95" t="s">
        <v>9600</v>
      </c>
      <c r="J317" s="95" t="s">
        <v>1568</v>
      </c>
      <c r="K317" s="95" t="s">
        <v>11504</v>
      </c>
      <c r="L317" s="95">
        <v>90000</v>
      </c>
      <c r="M317" s="95" t="s">
        <v>1254</v>
      </c>
      <c r="N317" s="95" t="s">
        <v>1255</v>
      </c>
      <c r="O317" s="95" t="s">
        <v>11505</v>
      </c>
      <c r="P317" s="95">
        <v>1394638810</v>
      </c>
      <c r="Q317" s="14" t="s">
        <v>13394</v>
      </c>
      <c r="T317" s="96">
        <v>46210</v>
      </c>
      <c r="U317" s="95" t="s">
        <v>2412</v>
      </c>
      <c r="V317" s="4">
        <v>46210.518125000002</v>
      </c>
      <c r="W317" s="96">
        <v>46210</v>
      </c>
      <c r="X317" s="95" t="s">
        <v>2412</v>
      </c>
      <c r="Y317" s="4">
        <v>46210.600416666668</v>
      </c>
      <c r="Z317" s="96">
        <v>46210</v>
      </c>
      <c r="AA317" s="95" t="s">
        <v>3586</v>
      </c>
      <c r="AB317" s="4">
        <v>46210.615601851852</v>
      </c>
      <c r="AC317" s="96">
        <v>46210</v>
      </c>
      <c r="AD317" s="95" t="s">
        <v>2405</v>
      </c>
      <c r="AE317" s="4">
        <v>46210.672337962962</v>
      </c>
      <c r="AF317" s="96"/>
      <c r="AG317" s="95" t="s">
        <v>11317</v>
      </c>
      <c r="AH317" s="4"/>
      <c r="AI317" s="96">
        <v>46210</v>
      </c>
      <c r="AJ317" s="95" t="s">
        <v>1204</v>
      </c>
      <c r="AK317" s="4">
        <v>46210.701782407406</v>
      </c>
      <c r="AL317" s="96">
        <v>46210</v>
      </c>
      <c r="AM317" s="95" t="s">
        <v>1204</v>
      </c>
      <c r="AN317" s="4">
        <v>46210.707986111112</v>
      </c>
      <c r="AO317" s="95" t="s">
        <v>11317</v>
      </c>
      <c r="AP317" s="95" t="s">
        <v>11317</v>
      </c>
      <c r="AQ317" s="95" t="s">
        <v>11317</v>
      </c>
      <c r="AR317" s="95" t="s">
        <v>11317</v>
      </c>
      <c r="AS317" s="95" t="s">
        <v>11317</v>
      </c>
      <c r="AT317" s="95" t="s">
        <v>11317</v>
      </c>
      <c r="AU317" s="96">
        <v>46210</v>
      </c>
      <c r="AV317" s="95" t="s">
        <v>1204</v>
      </c>
      <c r="AW317" s="4">
        <v>46210.720208333332</v>
      </c>
      <c r="AX317" s="95" t="s">
        <v>11317</v>
      </c>
      <c r="AY317" s="95" t="s">
        <v>11317</v>
      </c>
      <c r="AZ317" s="95" t="s">
        <v>11317</v>
      </c>
      <c r="BA317" s="96">
        <v>46210</v>
      </c>
      <c r="BB317" s="95" t="s">
        <v>1199</v>
      </c>
      <c r="BC317" s="4">
        <v>46210.722627314812</v>
      </c>
      <c r="BD317" s="96"/>
      <c r="BE317" s="95" t="s">
        <v>11317</v>
      </c>
      <c r="BF317" s="4"/>
      <c r="BG317" s="95" t="s">
        <v>11317</v>
      </c>
      <c r="BH317" s="95" t="s">
        <v>11317</v>
      </c>
      <c r="BI317" s="95" t="s">
        <v>11317</v>
      </c>
      <c r="BJ317" s="68" t="s">
        <v>11317</v>
      </c>
      <c r="BK317" t="str">
        <f t="shared" si="6"/>
        <v>Jul</v>
      </c>
      <c r="BL317" t="str">
        <f>VLOOKUP(D317,Sheet1!$A$2:$B$221,2,0)</f>
        <v>South Zone</v>
      </c>
    </row>
    <row r="318" spans="1:64" x14ac:dyDescent="0.35">
      <c r="A318" t="str" cm="1">
        <f t="array" ref="A318:C318">VLOOKUP(D318,Sheet1!$A$2:$E$221,{3,4,5},0)</f>
        <v>Sagar Singh Chauhan</v>
      </c>
      <c r="B318" t="str">
        <v>FMF071330</v>
      </c>
      <c r="C318" t="str">
        <v>Manu Yadav</v>
      </c>
      <c r="D318" s="94" t="s">
        <v>90</v>
      </c>
      <c r="E318" s="95">
        <v>133</v>
      </c>
      <c r="F318" s="95" t="s">
        <v>9598</v>
      </c>
      <c r="G318" s="95">
        <v>123489</v>
      </c>
      <c r="H318" s="95" t="s">
        <v>9599</v>
      </c>
      <c r="I318" s="95" t="s">
        <v>9600</v>
      </c>
      <c r="J318" s="95" t="s">
        <v>1568</v>
      </c>
      <c r="K318" s="95" t="s">
        <v>9601</v>
      </c>
      <c r="L318" s="95">
        <v>60000</v>
      </c>
      <c r="M318" s="95" t="s">
        <v>9602</v>
      </c>
      <c r="N318" s="95" t="s">
        <v>9603</v>
      </c>
      <c r="O318" s="95" t="s">
        <v>9604</v>
      </c>
      <c r="P318" s="95">
        <v>9779910006</v>
      </c>
      <c r="Q318" s="14" t="s">
        <v>13394</v>
      </c>
      <c r="T318" s="96">
        <v>46209</v>
      </c>
      <c r="U318" s="95" t="s">
        <v>2412</v>
      </c>
      <c r="V318" s="4">
        <v>46209.410208333335</v>
      </c>
      <c r="W318" s="96">
        <v>46209</v>
      </c>
      <c r="X318" s="95" t="s">
        <v>2412</v>
      </c>
      <c r="Y318" s="4">
        <v>46209.472233796296</v>
      </c>
      <c r="Z318" s="96">
        <v>46209</v>
      </c>
      <c r="AA318" s="95" t="s">
        <v>3586</v>
      </c>
      <c r="AB318" s="4">
        <v>46209.480682870373</v>
      </c>
      <c r="AC318" s="96">
        <v>46209</v>
      </c>
      <c r="AD318" s="95" t="s">
        <v>1220</v>
      </c>
      <c r="AE318" s="4">
        <v>46209.492592592593</v>
      </c>
      <c r="AF318" s="96"/>
      <c r="AG318" s="95" t="s">
        <v>11317</v>
      </c>
      <c r="AH318" s="4"/>
      <c r="AI318" s="96">
        <v>46209</v>
      </c>
      <c r="AJ318" s="95" t="s">
        <v>1204</v>
      </c>
      <c r="AK318" s="4">
        <v>46209.501331018517</v>
      </c>
      <c r="AL318" s="96">
        <v>46209</v>
      </c>
      <c r="AM318" s="95" t="s">
        <v>1204</v>
      </c>
      <c r="AN318" s="4">
        <v>46209.501458333332</v>
      </c>
      <c r="AO318" s="95" t="s">
        <v>11317</v>
      </c>
      <c r="AP318" s="95" t="s">
        <v>11317</v>
      </c>
      <c r="AQ318" s="95" t="s">
        <v>11317</v>
      </c>
      <c r="AR318" s="95" t="s">
        <v>11317</v>
      </c>
      <c r="AS318" s="95" t="s">
        <v>11317</v>
      </c>
      <c r="AT318" s="95" t="s">
        <v>11317</v>
      </c>
      <c r="AU318" s="96">
        <v>46209</v>
      </c>
      <c r="AV318" s="95" t="s">
        <v>1204</v>
      </c>
      <c r="AW318" s="4">
        <v>46209.507349537038</v>
      </c>
      <c r="AX318" s="95" t="s">
        <v>11317</v>
      </c>
      <c r="AY318" s="95" t="s">
        <v>11317</v>
      </c>
      <c r="AZ318" s="95" t="s">
        <v>11317</v>
      </c>
      <c r="BA318" s="96">
        <v>46209</v>
      </c>
      <c r="BB318" s="95" t="s">
        <v>1199</v>
      </c>
      <c r="BC318" s="4">
        <v>46209.50885416667</v>
      </c>
      <c r="BD318" s="96">
        <v>46209</v>
      </c>
      <c r="BE318" s="95" t="s">
        <v>2952</v>
      </c>
      <c r="BF318" s="4">
        <v>46209.654710648145</v>
      </c>
      <c r="BG318" s="95" t="s">
        <v>11317</v>
      </c>
      <c r="BH318" s="95" t="s">
        <v>11317</v>
      </c>
      <c r="BI318" s="95" t="s">
        <v>11317</v>
      </c>
      <c r="BJ318" s="68" t="s">
        <v>11317</v>
      </c>
      <c r="BK318" t="str">
        <f t="shared" si="6"/>
        <v>Jul</v>
      </c>
      <c r="BL318" t="str">
        <f>VLOOKUP(D318,Sheet1!$A$2:$B$221,2,0)</f>
        <v>South Zone</v>
      </c>
    </row>
    <row r="319" spans="1:64" x14ac:dyDescent="0.35">
      <c r="A319" t="str" cm="1">
        <f t="array" ref="A319:C319">VLOOKUP(D319,Sheet1!$A$2:$E$221,{3,4,5},0)</f>
        <v>Sagar Singh Chauhan</v>
      </c>
      <c r="B319" t="str">
        <v>FMF071330</v>
      </c>
      <c r="C319" t="str">
        <v>Manu Yadav</v>
      </c>
      <c r="D319" s="94" t="s">
        <v>90</v>
      </c>
      <c r="E319" s="95">
        <v>133</v>
      </c>
      <c r="F319" s="95" t="s">
        <v>2639</v>
      </c>
      <c r="G319" s="95">
        <v>480098</v>
      </c>
      <c r="H319" s="95" t="s">
        <v>1895</v>
      </c>
      <c r="I319" s="95" t="s">
        <v>1896</v>
      </c>
      <c r="J319" s="95" t="s">
        <v>1568</v>
      </c>
      <c r="K319" s="95" t="s">
        <v>2640</v>
      </c>
      <c r="L319" s="95">
        <v>40000</v>
      </c>
      <c r="M319" s="95" t="s">
        <v>969</v>
      </c>
      <c r="N319" s="95" t="s">
        <v>970</v>
      </c>
      <c r="O319" s="95" t="s">
        <v>2641</v>
      </c>
      <c r="P319" s="95">
        <v>9296174901</v>
      </c>
      <c r="Q319" s="14" t="s">
        <v>13394</v>
      </c>
      <c r="T319" s="96">
        <v>46204</v>
      </c>
      <c r="U319" s="95" t="s">
        <v>2412</v>
      </c>
      <c r="V319" s="4">
        <v>46204.766481481478</v>
      </c>
      <c r="W319" s="96">
        <v>46205</v>
      </c>
      <c r="X319" s="95" t="s">
        <v>2412</v>
      </c>
      <c r="Y319" s="4">
        <v>46205.523194444446</v>
      </c>
      <c r="Z319" s="96">
        <v>46205</v>
      </c>
      <c r="AA319" s="95" t="s">
        <v>1194</v>
      </c>
      <c r="AB319" s="4">
        <v>46205.542962962965</v>
      </c>
      <c r="AC319" s="96">
        <v>46205</v>
      </c>
      <c r="AD319" s="95" t="s">
        <v>1197</v>
      </c>
      <c r="AE319" s="4">
        <v>46205.59070601852</v>
      </c>
      <c r="AF319" s="96"/>
      <c r="AG319" s="95" t="s">
        <v>11317</v>
      </c>
      <c r="AH319" s="4"/>
      <c r="AI319" s="96">
        <v>46205</v>
      </c>
      <c r="AJ319" s="95" t="s">
        <v>1204</v>
      </c>
      <c r="AK319" s="4">
        <v>46205.622881944444</v>
      </c>
      <c r="AL319" s="96">
        <v>46205</v>
      </c>
      <c r="AM319" s="95" t="s">
        <v>1204</v>
      </c>
      <c r="AN319" s="4">
        <v>46205.622986111113</v>
      </c>
      <c r="AO319" s="95" t="s">
        <v>11317</v>
      </c>
      <c r="AP319" s="95" t="s">
        <v>11317</v>
      </c>
      <c r="AQ319" s="95" t="s">
        <v>11317</v>
      </c>
      <c r="AR319" s="95" t="s">
        <v>11317</v>
      </c>
      <c r="AS319" s="95" t="s">
        <v>11317</v>
      </c>
      <c r="AT319" s="95" t="s">
        <v>11317</v>
      </c>
      <c r="AU319" s="96">
        <v>46205</v>
      </c>
      <c r="AV319" s="95" t="s">
        <v>1204</v>
      </c>
      <c r="AW319" s="4">
        <v>46205.633912037039</v>
      </c>
      <c r="AX319" s="95" t="s">
        <v>11317</v>
      </c>
      <c r="AY319" s="95" t="s">
        <v>11317</v>
      </c>
      <c r="AZ319" s="95" t="s">
        <v>11317</v>
      </c>
      <c r="BA319" s="96">
        <v>46205</v>
      </c>
      <c r="BB319" s="95" t="s">
        <v>1199</v>
      </c>
      <c r="BC319" s="4">
        <v>46205.638333333336</v>
      </c>
      <c r="BD319" s="96"/>
      <c r="BE319" s="95" t="s">
        <v>11317</v>
      </c>
      <c r="BF319" s="4"/>
      <c r="BG319" s="95" t="s">
        <v>11317</v>
      </c>
      <c r="BH319" s="95" t="s">
        <v>11317</v>
      </c>
      <c r="BI319" s="95" t="s">
        <v>11317</v>
      </c>
      <c r="BJ319" s="68" t="s">
        <v>11317</v>
      </c>
      <c r="BK319" t="str">
        <f t="shared" si="6"/>
        <v>Jul</v>
      </c>
      <c r="BL319" t="str">
        <f>VLOOKUP(D319,Sheet1!$A$2:$B$221,2,0)</f>
        <v>South Zone</v>
      </c>
    </row>
    <row r="320" spans="1:64" x14ac:dyDescent="0.35">
      <c r="A320" t="str" cm="1">
        <f t="array" ref="A320:C320">VLOOKUP(D320,Sheet1!$A$2:$E$221,{3,4,5},0)</f>
        <v>Sagar Singh Chauhan</v>
      </c>
      <c r="B320" t="str">
        <v>FMF071330</v>
      </c>
      <c r="C320" t="str">
        <v>Manu Yadav</v>
      </c>
      <c r="D320" s="94" t="s">
        <v>90</v>
      </c>
      <c r="E320" s="95">
        <v>133</v>
      </c>
      <c r="F320" s="95" t="s">
        <v>1894</v>
      </c>
      <c r="G320" s="95">
        <v>786129</v>
      </c>
      <c r="H320" s="95" t="s">
        <v>1895</v>
      </c>
      <c r="I320" s="95" t="s">
        <v>1896</v>
      </c>
      <c r="J320" s="95" t="s">
        <v>1568</v>
      </c>
      <c r="K320" s="95" t="s">
        <v>1897</v>
      </c>
      <c r="L320" s="95">
        <v>40000</v>
      </c>
      <c r="M320" s="95" t="s">
        <v>969</v>
      </c>
      <c r="N320" s="95" t="s">
        <v>970</v>
      </c>
      <c r="O320" s="95" t="s">
        <v>1898</v>
      </c>
      <c r="P320" s="95">
        <v>6359950316</v>
      </c>
      <c r="Q320" s="14" t="s">
        <v>13394</v>
      </c>
      <c r="T320" s="96">
        <v>46204</v>
      </c>
      <c r="U320" s="95" t="s">
        <v>2412</v>
      </c>
      <c r="V320" s="4">
        <v>46204.502812500003</v>
      </c>
      <c r="W320" s="96">
        <v>46204</v>
      </c>
      <c r="X320" s="95" t="s">
        <v>2412</v>
      </c>
      <c r="Y320" s="4">
        <v>46204.548680555556</v>
      </c>
      <c r="Z320" s="96">
        <v>46204</v>
      </c>
      <c r="AA320" s="95" t="s">
        <v>1194</v>
      </c>
      <c r="AB320" s="4">
        <v>46204.591458333336</v>
      </c>
      <c r="AC320" s="96">
        <v>46204</v>
      </c>
      <c r="AD320" s="95" t="s">
        <v>1194</v>
      </c>
      <c r="AE320" s="4">
        <v>46204.614479166667</v>
      </c>
      <c r="AF320" s="96"/>
      <c r="AG320" s="95" t="s">
        <v>11317</v>
      </c>
      <c r="AH320" s="4"/>
      <c r="AI320" s="96">
        <v>46204</v>
      </c>
      <c r="AJ320" s="95" t="s">
        <v>1204</v>
      </c>
      <c r="AK320" s="4">
        <v>46204.639988425923</v>
      </c>
      <c r="AL320" s="96">
        <v>46204</v>
      </c>
      <c r="AM320" s="95" t="s">
        <v>1204</v>
      </c>
      <c r="AN320" s="4">
        <v>46204.640115740738</v>
      </c>
      <c r="AO320" s="95" t="s">
        <v>11317</v>
      </c>
      <c r="AP320" s="95" t="s">
        <v>11317</v>
      </c>
      <c r="AQ320" s="95" t="s">
        <v>11317</v>
      </c>
      <c r="AR320" s="95" t="s">
        <v>11317</v>
      </c>
      <c r="AS320" s="95" t="s">
        <v>11317</v>
      </c>
      <c r="AT320" s="95" t="s">
        <v>11317</v>
      </c>
      <c r="AU320" s="96">
        <v>46204</v>
      </c>
      <c r="AV320" s="95" t="s">
        <v>1204</v>
      </c>
      <c r="AW320" s="4">
        <v>46204.645497685182</v>
      </c>
      <c r="AX320" s="95" t="s">
        <v>11317</v>
      </c>
      <c r="AY320" s="95" t="s">
        <v>11317</v>
      </c>
      <c r="AZ320" s="95" t="s">
        <v>11317</v>
      </c>
      <c r="BA320" s="96">
        <v>46204</v>
      </c>
      <c r="BB320" s="95" t="s">
        <v>1195</v>
      </c>
      <c r="BC320" s="4">
        <v>46204.711967592593</v>
      </c>
      <c r="BD320" s="96">
        <v>46205</v>
      </c>
      <c r="BE320" s="95" t="s">
        <v>2952</v>
      </c>
      <c r="BF320" s="4">
        <v>46205.790069444447</v>
      </c>
      <c r="BG320" s="95" t="s">
        <v>11317</v>
      </c>
      <c r="BH320" s="95" t="s">
        <v>11317</v>
      </c>
      <c r="BI320" s="95" t="s">
        <v>11317</v>
      </c>
      <c r="BJ320" s="68" t="s">
        <v>11317</v>
      </c>
      <c r="BK320" t="str">
        <f t="shared" si="6"/>
        <v>Jul</v>
      </c>
      <c r="BL320" t="str">
        <f>VLOOKUP(D320,Sheet1!$A$2:$B$221,2,0)</f>
        <v>South Zone</v>
      </c>
    </row>
    <row r="321" spans="1:64" x14ac:dyDescent="0.35">
      <c r="A321" t="str" cm="1">
        <f t="array" ref="A321:C321">VLOOKUP(D321,Sheet1!$A$2:$E$221,{3,4,5},0)</f>
        <v>Sagar Singh Chauhan</v>
      </c>
      <c r="B321" t="str">
        <v>FMF071330</v>
      </c>
      <c r="C321" t="str">
        <v>Manu Yadav</v>
      </c>
      <c r="D321" s="94" t="s">
        <v>90</v>
      </c>
      <c r="E321" s="95">
        <v>133</v>
      </c>
      <c r="F321" s="95" t="s">
        <v>1894</v>
      </c>
      <c r="G321" s="95">
        <v>786129</v>
      </c>
      <c r="H321" s="95" t="s">
        <v>1895</v>
      </c>
      <c r="I321" s="95" t="s">
        <v>1896</v>
      </c>
      <c r="J321" s="95" t="s">
        <v>1568</v>
      </c>
      <c r="K321" s="95" t="s">
        <v>1897</v>
      </c>
      <c r="L321" s="95">
        <v>65000</v>
      </c>
      <c r="M321" s="95" t="s">
        <v>1498</v>
      </c>
      <c r="N321" s="95" t="s">
        <v>1499</v>
      </c>
      <c r="O321" s="95" t="s">
        <v>1899</v>
      </c>
      <c r="P321" s="95">
        <v>3097916812</v>
      </c>
      <c r="Q321" s="14" t="s">
        <v>13394</v>
      </c>
      <c r="T321" s="96">
        <v>46204</v>
      </c>
      <c r="U321" s="95" t="s">
        <v>2412</v>
      </c>
      <c r="V321" s="4">
        <v>46204.502789351849</v>
      </c>
      <c r="W321" s="96">
        <v>46204</v>
      </c>
      <c r="X321" s="95" t="s">
        <v>2412</v>
      </c>
      <c r="Y321" s="4">
        <v>46204.548657407409</v>
      </c>
      <c r="Z321" s="96">
        <v>46204</v>
      </c>
      <c r="AA321" s="95" t="s">
        <v>1194</v>
      </c>
      <c r="AB321" s="4">
        <v>46204.591469907406</v>
      </c>
      <c r="AC321" s="96">
        <v>46204</v>
      </c>
      <c r="AD321" s="95" t="s">
        <v>1194</v>
      </c>
      <c r="AE321" s="4">
        <v>46204.614490740743</v>
      </c>
      <c r="AF321" s="96"/>
      <c r="AG321" s="95" t="s">
        <v>11317</v>
      </c>
      <c r="AH321" s="4"/>
      <c r="AI321" s="96">
        <v>46204</v>
      </c>
      <c r="AJ321" s="95" t="s">
        <v>1204</v>
      </c>
      <c r="AK321" s="4">
        <v>46204.640011574076</v>
      </c>
      <c r="AL321" s="96">
        <v>46204</v>
      </c>
      <c r="AM321" s="95" t="s">
        <v>1204</v>
      </c>
      <c r="AN321" s="4">
        <v>46204.640138888892</v>
      </c>
      <c r="AO321" s="95" t="s">
        <v>11317</v>
      </c>
      <c r="AP321" s="95" t="s">
        <v>11317</v>
      </c>
      <c r="AQ321" s="95" t="s">
        <v>11317</v>
      </c>
      <c r="AR321" s="95" t="s">
        <v>11317</v>
      </c>
      <c r="AS321" s="95" t="s">
        <v>11317</v>
      </c>
      <c r="AT321" s="95" t="s">
        <v>11317</v>
      </c>
      <c r="AU321" s="96">
        <v>46204</v>
      </c>
      <c r="AV321" s="95" t="s">
        <v>1204</v>
      </c>
      <c r="AW321" s="4">
        <v>46204.645509259259</v>
      </c>
      <c r="AX321" s="95" t="s">
        <v>11317</v>
      </c>
      <c r="AY321" s="95" t="s">
        <v>11317</v>
      </c>
      <c r="AZ321" s="95" t="s">
        <v>11317</v>
      </c>
      <c r="BA321" s="96">
        <v>46204</v>
      </c>
      <c r="BB321" s="95" t="s">
        <v>1195</v>
      </c>
      <c r="BC321" s="4">
        <v>46204.711967592593</v>
      </c>
      <c r="BD321" s="96">
        <v>46205</v>
      </c>
      <c r="BE321" s="95" t="s">
        <v>2952</v>
      </c>
      <c r="BF321" s="4">
        <v>46205.790069444447</v>
      </c>
      <c r="BG321" s="95" t="s">
        <v>11317</v>
      </c>
      <c r="BH321" s="95" t="s">
        <v>11317</v>
      </c>
      <c r="BI321" s="95" t="s">
        <v>11317</v>
      </c>
      <c r="BJ321" s="68" t="s">
        <v>11317</v>
      </c>
      <c r="BK321" t="str">
        <f t="shared" si="6"/>
        <v>Jul</v>
      </c>
      <c r="BL321" t="str">
        <f>VLOOKUP(D321,Sheet1!$A$2:$B$221,2,0)</f>
        <v>South Zone</v>
      </c>
    </row>
    <row r="322" spans="1:64" x14ac:dyDescent="0.35">
      <c r="A322" t="str" cm="1">
        <f t="array" ref="A322:C322">VLOOKUP(D322,Sheet1!$A$2:$E$221,{3,4,5},0)</f>
        <v>Gantantra Rathore</v>
      </c>
      <c r="B322" t="str">
        <v>FMF065867</v>
      </c>
      <c r="C322" t="str">
        <v>Vinay Shukla</v>
      </c>
      <c r="D322" s="94" t="s">
        <v>766</v>
      </c>
      <c r="E322" s="95">
        <v>158</v>
      </c>
      <c r="F322" s="95" t="s">
        <v>3315</v>
      </c>
      <c r="G322" s="95">
        <v>495806</v>
      </c>
      <c r="H322" s="95" t="s">
        <v>3316</v>
      </c>
      <c r="I322" s="95" t="s">
        <v>3317</v>
      </c>
      <c r="J322" s="95" t="s">
        <v>1568</v>
      </c>
      <c r="K322" s="95" t="s">
        <v>3318</v>
      </c>
      <c r="L322" s="95">
        <v>50000</v>
      </c>
      <c r="M322" s="95" t="s">
        <v>1228</v>
      </c>
      <c r="N322" s="95" t="s">
        <v>1229</v>
      </c>
      <c r="O322" s="95" t="s">
        <v>3319</v>
      </c>
      <c r="P322" s="95">
        <v>9067987402</v>
      </c>
      <c r="Q322" s="14" t="s">
        <v>13394</v>
      </c>
      <c r="T322" s="96">
        <v>46206</v>
      </c>
      <c r="U322" s="95" t="s">
        <v>1238</v>
      </c>
      <c r="V322" s="4">
        <v>46206.561157407406</v>
      </c>
      <c r="W322" s="96">
        <v>46206</v>
      </c>
      <c r="X322" s="95" t="s">
        <v>1238</v>
      </c>
      <c r="Y322" s="4">
        <v>46206.616030092591</v>
      </c>
      <c r="Z322" s="96">
        <v>46206</v>
      </c>
      <c r="AA322" s="95" t="s">
        <v>3057</v>
      </c>
      <c r="AB322" s="4">
        <v>46206.630381944444</v>
      </c>
      <c r="AC322" s="96">
        <v>46206</v>
      </c>
      <c r="AD322" s="95" t="s">
        <v>2408</v>
      </c>
      <c r="AE322" s="4">
        <v>46206.662048611113</v>
      </c>
      <c r="AF322" s="96"/>
      <c r="AG322" s="95" t="s">
        <v>11317</v>
      </c>
      <c r="AH322" s="4"/>
      <c r="AI322" s="96">
        <v>46206</v>
      </c>
      <c r="AJ322" s="95" t="s">
        <v>1240</v>
      </c>
      <c r="AK322" s="4">
        <v>46206.667997685188</v>
      </c>
      <c r="AL322" s="96">
        <v>46206</v>
      </c>
      <c r="AM322" s="95" t="s">
        <v>1240</v>
      </c>
      <c r="AN322" s="4">
        <v>46206.668067129627</v>
      </c>
      <c r="AO322" s="95" t="s">
        <v>11317</v>
      </c>
      <c r="AP322" s="95" t="s">
        <v>11317</v>
      </c>
      <c r="AQ322" s="95" t="s">
        <v>11317</v>
      </c>
      <c r="AR322" s="95" t="s">
        <v>11317</v>
      </c>
      <c r="AS322" s="95" t="s">
        <v>11317</v>
      </c>
      <c r="AT322" s="95" t="s">
        <v>11317</v>
      </c>
      <c r="AU322" s="96">
        <v>46206</v>
      </c>
      <c r="AV322" s="95" t="s">
        <v>1240</v>
      </c>
      <c r="AW322" s="4">
        <v>46206.685266203705</v>
      </c>
      <c r="AX322" s="95" t="s">
        <v>11317</v>
      </c>
      <c r="AY322" s="95" t="s">
        <v>11317</v>
      </c>
      <c r="AZ322" s="95" t="s">
        <v>11317</v>
      </c>
      <c r="BA322" s="96">
        <v>46206</v>
      </c>
      <c r="BB322" s="95" t="s">
        <v>1212</v>
      </c>
      <c r="BC322" s="4">
        <v>46206.735439814816</v>
      </c>
      <c r="BD322" s="96">
        <v>46206</v>
      </c>
      <c r="BE322" s="95" t="s">
        <v>2953</v>
      </c>
      <c r="BF322" s="4">
        <v>46206.816342592596</v>
      </c>
      <c r="BG322" s="95" t="s">
        <v>11317</v>
      </c>
      <c r="BH322" s="95" t="s">
        <v>11317</v>
      </c>
      <c r="BI322" s="95" t="s">
        <v>11317</v>
      </c>
      <c r="BJ322" s="68" t="s">
        <v>11317</v>
      </c>
      <c r="BK322" t="str">
        <f t="shared" si="6"/>
        <v>Jul</v>
      </c>
      <c r="BL322" t="str">
        <f>VLOOKUP(D322,Sheet1!$A$2:$B$221,2,0)</f>
        <v>South Zone</v>
      </c>
    </row>
    <row r="323" spans="1:64" x14ac:dyDescent="0.35">
      <c r="A323" t="str" cm="1">
        <f t="array" ref="A323:C323">VLOOKUP(D323,Sheet1!$A$2:$E$221,{3,4,5},0)</f>
        <v>Gantantra Rathore</v>
      </c>
      <c r="B323" t="str">
        <v>FMF065867</v>
      </c>
      <c r="C323" t="str">
        <v>Vinay Shukla</v>
      </c>
      <c r="D323" s="94" t="s">
        <v>766</v>
      </c>
      <c r="E323" s="95">
        <v>158</v>
      </c>
      <c r="F323" s="95" t="s">
        <v>11506</v>
      </c>
      <c r="G323" s="95">
        <v>559587</v>
      </c>
      <c r="H323" s="95" t="s">
        <v>6679</v>
      </c>
      <c r="I323" s="95" t="s">
        <v>6680</v>
      </c>
      <c r="J323" s="95" t="s">
        <v>1568</v>
      </c>
      <c r="K323" s="95" t="s">
        <v>11507</v>
      </c>
      <c r="L323" s="95">
        <v>77000</v>
      </c>
      <c r="M323" s="95" t="s">
        <v>1025</v>
      </c>
      <c r="N323" s="95" t="s">
        <v>1026</v>
      </c>
      <c r="O323" s="95" t="s">
        <v>11508</v>
      </c>
      <c r="P323" s="95">
        <v>2523157499</v>
      </c>
      <c r="Q323" s="14" t="s">
        <v>13394</v>
      </c>
      <c r="T323" s="96">
        <v>46209</v>
      </c>
      <c r="U323" s="95" t="s">
        <v>1238</v>
      </c>
      <c r="V323" s="4">
        <v>46209.775914351849</v>
      </c>
      <c r="W323" s="96">
        <v>46210</v>
      </c>
      <c r="X323" s="95" t="s">
        <v>1238</v>
      </c>
      <c r="Y323" s="4">
        <v>46210.562060185184</v>
      </c>
      <c r="Z323" s="96">
        <v>46210</v>
      </c>
      <c r="AA323" s="95" t="s">
        <v>1211</v>
      </c>
      <c r="AB323" s="4">
        <v>46210.57366898148</v>
      </c>
      <c r="AC323" s="96">
        <v>46210</v>
      </c>
      <c r="AD323" s="95" t="s">
        <v>2408</v>
      </c>
      <c r="AE323" s="4">
        <v>46210.587083333332</v>
      </c>
      <c r="AF323" s="96"/>
      <c r="AG323" s="95" t="s">
        <v>11317</v>
      </c>
      <c r="AH323" s="4"/>
      <c r="AI323" s="96">
        <v>46210</v>
      </c>
      <c r="AJ323" s="95" t="s">
        <v>1240</v>
      </c>
      <c r="AK323" s="4">
        <v>46210.625439814816</v>
      </c>
      <c r="AL323" s="96">
        <v>46210</v>
      </c>
      <c r="AM323" s="95" t="s">
        <v>1240</v>
      </c>
      <c r="AN323" s="4">
        <v>46210.625543981485</v>
      </c>
      <c r="AO323" s="95" t="s">
        <v>11317</v>
      </c>
      <c r="AP323" s="95" t="s">
        <v>11317</v>
      </c>
      <c r="AQ323" s="95" t="s">
        <v>11317</v>
      </c>
      <c r="AR323" s="95" t="s">
        <v>11317</v>
      </c>
      <c r="AS323" s="95" t="s">
        <v>11317</v>
      </c>
      <c r="AT323" s="95" t="s">
        <v>11317</v>
      </c>
      <c r="AU323" s="96">
        <v>46210</v>
      </c>
      <c r="AV323" s="95" t="s">
        <v>1240</v>
      </c>
      <c r="AW323" s="4">
        <v>46210.627141203702</v>
      </c>
      <c r="AX323" s="95" t="s">
        <v>11317</v>
      </c>
      <c r="AY323" s="95" t="s">
        <v>11317</v>
      </c>
      <c r="AZ323" s="95" t="s">
        <v>11317</v>
      </c>
      <c r="BA323" s="96">
        <v>46210</v>
      </c>
      <c r="BB323" s="95" t="s">
        <v>2414</v>
      </c>
      <c r="BC323" s="4">
        <v>46210.66133101852</v>
      </c>
      <c r="BD323" s="96">
        <v>46210</v>
      </c>
      <c r="BE323" s="95" t="s">
        <v>2953</v>
      </c>
      <c r="BF323" s="4">
        <v>46210.782939814817</v>
      </c>
      <c r="BG323" s="95" t="s">
        <v>11317</v>
      </c>
      <c r="BH323" s="95" t="s">
        <v>11317</v>
      </c>
      <c r="BI323" s="95" t="s">
        <v>11317</v>
      </c>
      <c r="BJ323" s="68" t="s">
        <v>11317</v>
      </c>
      <c r="BK323" t="str">
        <f t="shared" si="6"/>
        <v>Jul</v>
      </c>
      <c r="BL323" t="str">
        <f>VLOOKUP(D323,Sheet1!$A$2:$B$221,2,0)</f>
        <v>South Zone</v>
      </c>
    </row>
    <row r="324" spans="1:64" x14ac:dyDescent="0.35">
      <c r="A324" t="str" cm="1">
        <f t="array" ref="A324:C324">VLOOKUP(D324,Sheet1!$A$2:$E$221,{3,4,5},0)</f>
        <v>Gantantra Rathore</v>
      </c>
      <c r="B324" t="str">
        <v>FMF065867</v>
      </c>
      <c r="C324" t="str">
        <v>Vinay Shukla</v>
      </c>
      <c r="D324" s="94" t="s">
        <v>766</v>
      </c>
      <c r="E324" s="95">
        <v>158</v>
      </c>
      <c r="F324" s="95" t="s">
        <v>2642</v>
      </c>
      <c r="G324" s="95">
        <v>572435</v>
      </c>
      <c r="H324" s="95" t="s">
        <v>2643</v>
      </c>
      <c r="I324" s="95" t="s">
        <v>2644</v>
      </c>
      <c r="J324" s="95" t="s">
        <v>1568</v>
      </c>
      <c r="K324" s="95" t="s">
        <v>2645</v>
      </c>
      <c r="L324" s="95">
        <v>70000</v>
      </c>
      <c r="M324" s="95" t="s">
        <v>1235</v>
      </c>
      <c r="N324" s="95" t="s">
        <v>1236</v>
      </c>
      <c r="O324" s="95" t="s">
        <v>2646</v>
      </c>
      <c r="P324" s="95">
        <v>5925795928</v>
      </c>
      <c r="Q324" s="14" t="s">
        <v>13394</v>
      </c>
      <c r="T324" s="96">
        <v>46205</v>
      </c>
      <c r="U324" s="95" t="s">
        <v>1238</v>
      </c>
      <c r="V324" s="4">
        <v>46205.523032407407</v>
      </c>
      <c r="W324" s="96">
        <v>46205</v>
      </c>
      <c r="X324" s="95" t="s">
        <v>1238</v>
      </c>
      <c r="Y324" s="4">
        <v>46205.580393518518</v>
      </c>
      <c r="Z324" s="96">
        <v>46205</v>
      </c>
      <c r="AA324" s="95" t="s">
        <v>1211</v>
      </c>
      <c r="AB324" s="4">
        <v>46205.603078703702</v>
      </c>
      <c r="AC324" s="96">
        <v>46205</v>
      </c>
      <c r="AD324" s="95" t="s">
        <v>2408</v>
      </c>
      <c r="AE324" s="4">
        <v>46205.639074074075</v>
      </c>
      <c r="AF324" s="96"/>
      <c r="AG324" s="95" t="s">
        <v>11317</v>
      </c>
      <c r="AH324" s="4"/>
      <c r="AI324" s="96">
        <v>46205</v>
      </c>
      <c r="AJ324" s="95" t="s">
        <v>1240</v>
      </c>
      <c r="AK324" s="4">
        <v>46205.651400462964</v>
      </c>
      <c r="AL324" s="96">
        <v>46205</v>
      </c>
      <c r="AM324" s="95" t="s">
        <v>1240</v>
      </c>
      <c r="AN324" s="4">
        <v>46205.651562500003</v>
      </c>
      <c r="AO324" s="95" t="s">
        <v>11317</v>
      </c>
      <c r="AP324" s="95" t="s">
        <v>11317</v>
      </c>
      <c r="AQ324" s="95" t="s">
        <v>11317</v>
      </c>
      <c r="AR324" s="95" t="s">
        <v>11317</v>
      </c>
      <c r="AS324" s="95" t="s">
        <v>11317</v>
      </c>
      <c r="AT324" s="95" t="s">
        <v>11317</v>
      </c>
      <c r="AU324" s="96">
        <v>46205</v>
      </c>
      <c r="AV324" s="95" t="s">
        <v>1240</v>
      </c>
      <c r="AW324" s="4">
        <v>46205.663402777776</v>
      </c>
      <c r="AX324" s="95" t="s">
        <v>11317</v>
      </c>
      <c r="AY324" s="95" t="s">
        <v>11317</v>
      </c>
      <c r="AZ324" s="95" t="s">
        <v>11317</v>
      </c>
      <c r="BA324" s="96">
        <v>46205</v>
      </c>
      <c r="BB324" s="95" t="s">
        <v>1212</v>
      </c>
      <c r="BC324" s="4">
        <v>46205.686979166669</v>
      </c>
      <c r="BD324" s="96">
        <v>46205</v>
      </c>
      <c r="BE324" s="95" t="s">
        <v>2953</v>
      </c>
      <c r="BF324" s="4">
        <v>46205.808113425926</v>
      </c>
      <c r="BG324" s="95" t="s">
        <v>11317</v>
      </c>
      <c r="BH324" s="95" t="s">
        <v>11317</v>
      </c>
      <c r="BI324" s="95" t="s">
        <v>11317</v>
      </c>
      <c r="BJ324" s="68" t="s">
        <v>11317</v>
      </c>
      <c r="BK324" t="str">
        <f t="shared" si="6"/>
        <v>Jul</v>
      </c>
      <c r="BL324" t="str">
        <f>VLOOKUP(D324,Sheet1!$A$2:$B$221,2,0)</f>
        <v>South Zone</v>
      </c>
    </row>
    <row r="325" spans="1:64" x14ac:dyDescent="0.35">
      <c r="A325" t="str" cm="1">
        <f t="array" ref="A325:C325">VLOOKUP(D325,Sheet1!$A$2:$E$221,{3,4,5},0)</f>
        <v>Virendra Kumar Namdeo</v>
      </c>
      <c r="B325" t="str">
        <v>FMF065419</v>
      </c>
      <c r="C325" t="str">
        <v>Vinay Shukla</v>
      </c>
      <c r="D325" s="94" t="s">
        <v>93</v>
      </c>
      <c r="E325" s="95">
        <v>159</v>
      </c>
      <c r="F325" s="95" t="s">
        <v>3320</v>
      </c>
      <c r="G325" s="95">
        <v>64666</v>
      </c>
      <c r="H325" s="95" t="s">
        <v>3034</v>
      </c>
      <c r="I325" s="95" t="s">
        <v>3035</v>
      </c>
      <c r="J325" s="95" t="s">
        <v>1568</v>
      </c>
      <c r="K325" s="95" t="s">
        <v>3321</v>
      </c>
      <c r="L325" s="95">
        <v>90000</v>
      </c>
      <c r="M325" s="95" t="s">
        <v>978</v>
      </c>
      <c r="N325" s="95" t="s">
        <v>979</v>
      </c>
      <c r="O325" s="95" t="s">
        <v>3322</v>
      </c>
      <c r="P325" s="95">
        <v>7707994419</v>
      </c>
      <c r="Q325" s="14" t="s">
        <v>13394</v>
      </c>
      <c r="T325" s="96">
        <v>46206</v>
      </c>
      <c r="U325" s="95" t="s">
        <v>1242</v>
      </c>
      <c r="V325" s="4">
        <v>46206.550833333335</v>
      </c>
      <c r="W325" s="96">
        <v>46206</v>
      </c>
      <c r="X325" s="95" t="s">
        <v>1242</v>
      </c>
      <c r="Y325" s="4">
        <v>46206.620821759258</v>
      </c>
      <c r="Z325" s="96">
        <v>46206</v>
      </c>
      <c r="AA325" s="95" t="s">
        <v>1194</v>
      </c>
      <c r="AB325" s="4">
        <v>46206.646458333336</v>
      </c>
      <c r="AC325" s="96">
        <v>46206</v>
      </c>
      <c r="AD325" s="95" t="s">
        <v>3021</v>
      </c>
      <c r="AE325" s="4">
        <v>46206.662152777775</v>
      </c>
      <c r="AF325" s="96"/>
      <c r="AG325" s="95" t="s">
        <v>11317</v>
      </c>
      <c r="AH325" s="4"/>
      <c r="AI325" s="96">
        <v>46206</v>
      </c>
      <c r="AJ325" s="95" t="s">
        <v>3020</v>
      </c>
      <c r="AK325" s="4">
        <v>46206.690069444441</v>
      </c>
      <c r="AL325" s="96">
        <v>46206</v>
      </c>
      <c r="AM325" s="95" t="s">
        <v>1204</v>
      </c>
      <c r="AN325" s="4">
        <v>46206.690925925926</v>
      </c>
      <c r="AO325" s="95" t="s">
        <v>11317</v>
      </c>
      <c r="AP325" s="95" t="s">
        <v>11317</v>
      </c>
      <c r="AQ325" s="95" t="s">
        <v>11317</v>
      </c>
      <c r="AR325" s="95" t="s">
        <v>11317</v>
      </c>
      <c r="AS325" s="95" t="s">
        <v>11317</v>
      </c>
      <c r="AT325" s="95" t="s">
        <v>11317</v>
      </c>
      <c r="AU325" s="96">
        <v>46206</v>
      </c>
      <c r="AV325" s="95" t="s">
        <v>1204</v>
      </c>
      <c r="AW325" s="4">
        <v>46206.695219907408</v>
      </c>
      <c r="AX325" s="95" t="s">
        <v>11317</v>
      </c>
      <c r="AY325" s="95" t="s">
        <v>11317</v>
      </c>
      <c r="AZ325" s="95" t="s">
        <v>11317</v>
      </c>
      <c r="BA325" s="96">
        <v>46206</v>
      </c>
      <c r="BB325" s="95" t="s">
        <v>1205</v>
      </c>
      <c r="BC325" s="4">
        <v>46206.69667824074</v>
      </c>
      <c r="BD325" s="96">
        <v>46206</v>
      </c>
      <c r="BE325" s="95" t="s">
        <v>2954</v>
      </c>
      <c r="BF325" s="4">
        <v>46206.851493055554</v>
      </c>
      <c r="BG325" s="95" t="s">
        <v>11317</v>
      </c>
      <c r="BH325" s="95" t="s">
        <v>11317</v>
      </c>
      <c r="BI325" s="95" t="s">
        <v>11317</v>
      </c>
      <c r="BJ325" s="68" t="s">
        <v>11317</v>
      </c>
      <c r="BK325" t="str">
        <f t="shared" si="6"/>
        <v>Jul</v>
      </c>
      <c r="BL325" t="str">
        <f>VLOOKUP(D325,Sheet1!$A$2:$B$221,2,0)</f>
        <v>South Zone</v>
      </c>
    </row>
    <row r="326" spans="1:64" x14ac:dyDescent="0.35">
      <c r="A326" t="str" cm="1">
        <f t="array" ref="A326:C326">VLOOKUP(D326,Sheet1!$A$2:$E$221,{3,4,5},0)</f>
        <v>Virendra Kumar Namdeo</v>
      </c>
      <c r="B326" t="str">
        <v>FMF065419</v>
      </c>
      <c r="C326" t="str">
        <v>Vinay Shukla</v>
      </c>
      <c r="D326" s="94" t="s">
        <v>93</v>
      </c>
      <c r="E326" s="95">
        <v>159</v>
      </c>
      <c r="F326" s="95" t="s">
        <v>2647</v>
      </c>
      <c r="G326" s="95">
        <v>111036</v>
      </c>
      <c r="H326" s="95" t="s">
        <v>2648</v>
      </c>
      <c r="I326" s="95" t="s">
        <v>2649</v>
      </c>
      <c r="J326" s="95" t="s">
        <v>1568</v>
      </c>
      <c r="K326" s="95" t="s">
        <v>2650</v>
      </c>
      <c r="L326" s="95">
        <v>40000</v>
      </c>
      <c r="M326" s="95" t="s">
        <v>969</v>
      </c>
      <c r="N326" s="95" t="s">
        <v>970</v>
      </c>
      <c r="O326" s="95" t="s">
        <v>2651</v>
      </c>
      <c r="P326" s="95">
        <v>7967261562</v>
      </c>
      <c r="Q326" s="14" t="s">
        <v>13394</v>
      </c>
      <c r="T326" s="96">
        <v>46205</v>
      </c>
      <c r="U326" s="95" t="s">
        <v>1242</v>
      </c>
      <c r="V326" s="4">
        <v>46205.534085648149</v>
      </c>
      <c r="W326" s="96">
        <v>46205</v>
      </c>
      <c r="X326" s="95" t="s">
        <v>1242</v>
      </c>
      <c r="Y326" s="4">
        <v>46205.542719907404</v>
      </c>
      <c r="Z326" s="96">
        <v>46205</v>
      </c>
      <c r="AA326" s="95" t="s">
        <v>1194</v>
      </c>
      <c r="AB326" s="4">
        <v>46205.587418981479</v>
      </c>
      <c r="AC326" s="96">
        <v>46205</v>
      </c>
      <c r="AD326" s="95" t="s">
        <v>1220</v>
      </c>
      <c r="AE326" s="4">
        <v>46205.617372685185</v>
      </c>
      <c r="AF326" s="96"/>
      <c r="AG326" s="95" t="s">
        <v>11317</v>
      </c>
      <c r="AH326" s="4"/>
      <c r="AI326" s="96">
        <v>46205</v>
      </c>
      <c r="AJ326" s="95" t="s">
        <v>1204</v>
      </c>
      <c r="AK326" s="4">
        <v>46205.629895833335</v>
      </c>
      <c r="AL326" s="96">
        <v>46205</v>
      </c>
      <c r="AM326" s="95" t="s">
        <v>1204</v>
      </c>
      <c r="AN326" s="4">
        <v>46205.630011574074</v>
      </c>
      <c r="AO326" s="95" t="s">
        <v>11317</v>
      </c>
      <c r="AP326" s="95" t="s">
        <v>11317</v>
      </c>
      <c r="AQ326" s="95" t="s">
        <v>11317</v>
      </c>
      <c r="AR326" s="95" t="s">
        <v>11317</v>
      </c>
      <c r="AS326" s="95" t="s">
        <v>11317</v>
      </c>
      <c r="AT326" s="95" t="s">
        <v>11317</v>
      </c>
      <c r="AU326" s="96">
        <v>46205</v>
      </c>
      <c r="AV326" s="95" t="s">
        <v>1204</v>
      </c>
      <c r="AW326" s="4">
        <v>46205.633993055555</v>
      </c>
      <c r="AX326" s="95" t="s">
        <v>11317</v>
      </c>
      <c r="AY326" s="95" t="s">
        <v>11317</v>
      </c>
      <c r="AZ326" s="95" t="s">
        <v>11317</v>
      </c>
      <c r="BA326" s="96">
        <v>46205</v>
      </c>
      <c r="BB326" s="95" t="s">
        <v>1205</v>
      </c>
      <c r="BC326" s="4">
        <v>46205.636574074073</v>
      </c>
      <c r="BD326" s="96">
        <v>46205</v>
      </c>
      <c r="BE326" s="95" t="s">
        <v>9878</v>
      </c>
      <c r="BF326" s="4">
        <v>46205.674062500002</v>
      </c>
      <c r="BG326" s="95" t="s">
        <v>11317</v>
      </c>
      <c r="BH326" s="95" t="s">
        <v>11317</v>
      </c>
      <c r="BI326" s="95" t="s">
        <v>11317</v>
      </c>
      <c r="BJ326" s="68" t="s">
        <v>11317</v>
      </c>
      <c r="BK326" t="str">
        <f t="shared" si="6"/>
        <v>Jul</v>
      </c>
      <c r="BL326" t="str">
        <f>VLOOKUP(D326,Sheet1!$A$2:$B$221,2,0)</f>
        <v>South Zone</v>
      </c>
    </row>
    <row r="327" spans="1:64" x14ac:dyDescent="0.35">
      <c r="A327" t="str" cm="1">
        <f t="array" ref="A327:C327">VLOOKUP(D327,Sheet1!$A$2:$E$221,{3,4,5},0)</f>
        <v>Virendra Kumar Namdeo</v>
      </c>
      <c r="B327" t="str">
        <v>FMF065419</v>
      </c>
      <c r="C327" t="str">
        <v>Vinay Shukla</v>
      </c>
      <c r="D327" s="94" t="s">
        <v>93</v>
      </c>
      <c r="E327" s="95">
        <v>159</v>
      </c>
      <c r="F327" s="95" t="s">
        <v>11509</v>
      </c>
      <c r="G327" s="95">
        <v>142358</v>
      </c>
      <c r="H327" s="95" t="s">
        <v>3034</v>
      </c>
      <c r="I327" s="95" t="s">
        <v>3035</v>
      </c>
      <c r="J327" s="95" t="s">
        <v>1568</v>
      </c>
      <c r="K327" s="95" t="s">
        <v>11510</v>
      </c>
      <c r="L327" s="95">
        <v>50000</v>
      </c>
      <c r="M327" s="95" t="s">
        <v>1228</v>
      </c>
      <c r="N327" s="95" t="s">
        <v>1229</v>
      </c>
      <c r="O327" s="95" t="s">
        <v>11511</v>
      </c>
      <c r="P327" s="95">
        <v>5457383043</v>
      </c>
      <c r="Q327" s="14" t="s">
        <v>683</v>
      </c>
      <c r="R327" t="s">
        <v>13189</v>
      </c>
      <c r="S327" s="1">
        <v>46210</v>
      </c>
      <c r="T327" s="96">
        <v>46210</v>
      </c>
      <c r="U327" s="95" t="s">
        <v>1242</v>
      </c>
      <c r="V327" s="4">
        <v>46210.626631944448</v>
      </c>
      <c r="W327" s="96">
        <v>46210</v>
      </c>
      <c r="X327" s="95" t="s">
        <v>1242</v>
      </c>
      <c r="Y327" s="4">
        <v>46210.635925925926</v>
      </c>
      <c r="Z327" s="96">
        <v>46210</v>
      </c>
      <c r="AA327" s="95" t="s">
        <v>3586</v>
      </c>
      <c r="AB327" s="4">
        <v>46210.642361111109</v>
      </c>
      <c r="AC327" s="96">
        <v>46210</v>
      </c>
      <c r="AD327" s="95" t="s">
        <v>1220</v>
      </c>
      <c r="AE327" s="4">
        <v>46210.669016203705</v>
      </c>
      <c r="AF327" s="96">
        <v>46210</v>
      </c>
      <c r="AG327" s="95" t="s">
        <v>1204</v>
      </c>
      <c r="AH327" s="4">
        <v>46210.713506944441</v>
      </c>
      <c r="AI327" s="96"/>
      <c r="AJ327" s="95" t="s">
        <v>11317</v>
      </c>
      <c r="AK327" s="4"/>
      <c r="AL327" s="96"/>
      <c r="AM327" s="95" t="s">
        <v>11317</v>
      </c>
      <c r="AN327" s="4"/>
      <c r="AO327" s="95" t="s">
        <v>11317</v>
      </c>
      <c r="AP327" s="95" t="s">
        <v>11317</v>
      </c>
      <c r="AQ327" s="95" t="s">
        <v>11317</v>
      </c>
      <c r="AR327" s="95" t="s">
        <v>11317</v>
      </c>
      <c r="AS327" s="95" t="s">
        <v>11317</v>
      </c>
      <c r="AT327" s="95" t="s">
        <v>11317</v>
      </c>
      <c r="AU327" s="96"/>
      <c r="AV327" s="95" t="s">
        <v>11317</v>
      </c>
      <c r="AW327" s="4"/>
      <c r="AX327" s="95" t="s">
        <v>11317</v>
      </c>
      <c r="AY327" s="95" t="s">
        <v>11317</v>
      </c>
      <c r="AZ327" s="95" t="s">
        <v>11317</v>
      </c>
      <c r="BA327" s="96"/>
      <c r="BB327" s="95" t="s">
        <v>11317</v>
      </c>
      <c r="BC327" s="4"/>
      <c r="BD327" s="96"/>
      <c r="BE327" s="95" t="s">
        <v>11317</v>
      </c>
      <c r="BF327" s="4"/>
      <c r="BG327" s="95" t="s">
        <v>11317</v>
      </c>
      <c r="BH327" s="95" t="s">
        <v>11317</v>
      </c>
      <c r="BI327" s="95" t="s">
        <v>11317</v>
      </c>
      <c r="BJ327" s="68" t="s">
        <v>11317</v>
      </c>
      <c r="BK327" t="str">
        <f t="shared" si="6"/>
        <v>Jul</v>
      </c>
      <c r="BL327" t="str">
        <f>VLOOKUP(D327,Sheet1!$A$2:$B$221,2,0)</f>
        <v>South Zone</v>
      </c>
    </row>
    <row r="328" spans="1:64" x14ac:dyDescent="0.35">
      <c r="A328" t="str" cm="1">
        <f t="array" ref="A328:C328">VLOOKUP(D328,Sheet1!$A$2:$E$221,{3,4,5},0)</f>
        <v>Virendra Kumar Namdeo</v>
      </c>
      <c r="B328" t="str">
        <v>FMF065419</v>
      </c>
      <c r="C328" t="str">
        <v>Vinay Shukla</v>
      </c>
      <c r="D328" s="94" t="s">
        <v>93</v>
      </c>
      <c r="E328" s="95">
        <v>159</v>
      </c>
      <c r="F328" s="95" t="s">
        <v>11512</v>
      </c>
      <c r="G328" s="95">
        <v>176959</v>
      </c>
      <c r="H328" s="95" t="s">
        <v>1901</v>
      </c>
      <c r="I328" s="95" t="s">
        <v>1902</v>
      </c>
      <c r="J328" s="95" t="s">
        <v>1568</v>
      </c>
      <c r="K328" s="95" t="s">
        <v>11513</v>
      </c>
      <c r="L328" s="95">
        <v>55000</v>
      </c>
      <c r="M328" s="95" t="s">
        <v>2708</v>
      </c>
      <c r="N328" s="95" t="s">
        <v>2709</v>
      </c>
      <c r="O328" s="95" t="s">
        <v>11514</v>
      </c>
      <c r="P328" s="95">
        <v>8882108096</v>
      </c>
      <c r="Q328" s="14" t="s">
        <v>13394</v>
      </c>
      <c r="T328" s="96">
        <v>46210</v>
      </c>
      <c r="U328" s="95" t="s">
        <v>1242</v>
      </c>
      <c r="V328" s="4">
        <v>46210.453657407408</v>
      </c>
      <c r="W328" s="96">
        <v>46210</v>
      </c>
      <c r="X328" s="95" t="s">
        <v>1242</v>
      </c>
      <c r="Y328" s="4">
        <v>46210.649108796293</v>
      </c>
      <c r="Z328" s="96">
        <v>46210</v>
      </c>
      <c r="AA328" s="95" t="s">
        <v>3586</v>
      </c>
      <c r="AB328" s="4">
        <v>46210.657581018517</v>
      </c>
      <c r="AC328" s="96">
        <v>46210</v>
      </c>
      <c r="AD328" s="95" t="s">
        <v>6513</v>
      </c>
      <c r="AE328" s="4">
        <v>46210.719861111109</v>
      </c>
      <c r="AF328" s="96"/>
      <c r="AG328" s="95" t="s">
        <v>11317</v>
      </c>
      <c r="AH328" s="4"/>
      <c r="AI328" s="96">
        <v>46210</v>
      </c>
      <c r="AJ328" s="95" t="s">
        <v>1204</v>
      </c>
      <c r="AK328" s="4">
        <v>46210.727453703701</v>
      </c>
      <c r="AL328" s="96">
        <v>46210</v>
      </c>
      <c r="AM328" s="95" t="s">
        <v>1204</v>
      </c>
      <c r="AN328" s="4">
        <v>46210.727569444447</v>
      </c>
      <c r="AO328" s="95" t="s">
        <v>11317</v>
      </c>
      <c r="AP328" s="95" t="s">
        <v>11317</v>
      </c>
      <c r="AQ328" s="95" t="s">
        <v>11317</v>
      </c>
      <c r="AR328" s="95" t="s">
        <v>11317</v>
      </c>
      <c r="AS328" s="95" t="s">
        <v>11317</v>
      </c>
      <c r="AT328" s="95" t="s">
        <v>11317</v>
      </c>
      <c r="AU328" s="96">
        <v>46210</v>
      </c>
      <c r="AV328" s="95" t="s">
        <v>1204</v>
      </c>
      <c r="AW328" s="4">
        <v>46210.741423611114</v>
      </c>
      <c r="AX328" s="95" t="s">
        <v>11317</v>
      </c>
      <c r="AY328" s="95" t="s">
        <v>11317</v>
      </c>
      <c r="AZ328" s="95" t="s">
        <v>11317</v>
      </c>
      <c r="BA328" s="96">
        <v>46210</v>
      </c>
      <c r="BB328" s="95" t="s">
        <v>1205</v>
      </c>
      <c r="BC328" s="4">
        <v>46210.745763888888</v>
      </c>
      <c r="BD328" s="96">
        <v>46210</v>
      </c>
      <c r="BE328" s="95" t="s">
        <v>2954</v>
      </c>
      <c r="BF328" s="4">
        <v>46210.821493055555</v>
      </c>
      <c r="BG328" s="95" t="s">
        <v>11317</v>
      </c>
      <c r="BH328" s="95" t="s">
        <v>11317</v>
      </c>
      <c r="BI328" s="95" t="s">
        <v>11317</v>
      </c>
      <c r="BJ328" s="68" t="s">
        <v>11317</v>
      </c>
      <c r="BK328" t="str">
        <f t="shared" si="6"/>
        <v>Jul</v>
      </c>
      <c r="BL328" t="str">
        <f>VLOOKUP(D328,Sheet1!$A$2:$B$221,2,0)</f>
        <v>South Zone</v>
      </c>
    </row>
    <row r="329" spans="1:64" x14ac:dyDescent="0.35">
      <c r="A329" t="str" cm="1">
        <f t="array" ref="A329:C329">VLOOKUP(D329,Sheet1!$A$2:$E$221,{3,4,5},0)</f>
        <v>Virendra Kumar Namdeo</v>
      </c>
      <c r="B329" t="str">
        <v>FMF065419</v>
      </c>
      <c r="C329" t="str">
        <v>Vinay Shukla</v>
      </c>
      <c r="D329" s="94" t="s">
        <v>93</v>
      </c>
      <c r="E329" s="95">
        <v>159</v>
      </c>
      <c r="F329" s="95" t="s">
        <v>11515</v>
      </c>
      <c r="G329" s="95">
        <v>442832</v>
      </c>
      <c r="H329" s="95" t="s">
        <v>1901</v>
      </c>
      <c r="I329" s="95" t="s">
        <v>1902</v>
      </c>
      <c r="J329" s="95" t="s">
        <v>1568</v>
      </c>
      <c r="K329" s="95" t="s">
        <v>11516</v>
      </c>
      <c r="L329" s="95">
        <v>50000</v>
      </c>
      <c r="M329" s="95" t="s">
        <v>1228</v>
      </c>
      <c r="N329" s="95" t="s">
        <v>1229</v>
      </c>
      <c r="O329" s="95" t="s">
        <v>11517</v>
      </c>
      <c r="P329" s="95">
        <v>7063279348</v>
      </c>
      <c r="Q329" s="14" t="s">
        <v>683</v>
      </c>
      <c r="R329" t="s">
        <v>13195</v>
      </c>
      <c r="S329" s="1">
        <v>46210</v>
      </c>
      <c r="T329" s="96">
        <v>46210</v>
      </c>
      <c r="U329" s="95" t="s">
        <v>1242</v>
      </c>
      <c r="V329" s="4">
        <v>46210.487662037034</v>
      </c>
      <c r="W329" s="96">
        <v>46210</v>
      </c>
      <c r="X329" s="95" t="s">
        <v>1242</v>
      </c>
      <c r="Y329" s="4">
        <v>46210.594421296293</v>
      </c>
      <c r="Z329" s="96">
        <v>46210</v>
      </c>
      <c r="AA329" s="95" t="s">
        <v>3586</v>
      </c>
      <c r="AB329" s="4">
        <v>46210.615601851852</v>
      </c>
      <c r="AC329" s="96">
        <v>46210</v>
      </c>
      <c r="AD329" s="95" t="s">
        <v>1247</v>
      </c>
      <c r="AE329" s="4">
        <v>46210.671215277776</v>
      </c>
      <c r="AF329" s="96">
        <v>46210</v>
      </c>
      <c r="AG329" s="95" t="s">
        <v>1204</v>
      </c>
      <c r="AH329" s="4">
        <v>46210.7108912037</v>
      </c>
      <c r="AI329" s="96"/>
      <c r="AJ329" s="95" t="s">
        <v>11317</v>
      </c>
      <c r="AK329" s="4"/>
      <c r="AL329" s="96"/>
      <c r="AM329" s="95" t="s">
        <v>11317</v>
      </c>
      <c r="AN329" s="4"/>
      <c r="AO329" s="95" t="s">
        <v>11317</v>
      </c>
      <c r="AP329" s="95" t="s">
        <v>11317</v>
      </c>
      <c r="AQ329" s="95" t="s">
        <v>11317</v>
      </c>
      <c r="AR329" s="95" t="s">
        <v>11317</v>
      </c>
      <c r="AS329" s="95" t="s">
        <v>11317</v>
      </c>
      <c r="AT329" s="95" t="s">
        <v>11317</v>
      </c>
      <c r="AU329" s="96"/>
      <c r="AV329" s="95" t="s">
        <v>11317</v>
      </c>
      <c r="AW329" s="4"/>
      <c r="AX329" s="95" t="s">
        <v>11317</v>
      </c>
      <c r="AY329" s="95" t="s">
        <v>11317</v>
      </c>
      <c r="AZ329" s="95" t="s">
        <v>11317</v>
      </c>
      <c r="BA329" s="96"/>
      <c r="BB329" s="95" t="s">
        <v>11317</v>
      </c>
      <c r="BC329" s="4"/>
      <c r="BD329" s="96"/>
      <c r="BE329" s="95" t="s">
        <v>11317</v>
      </c>
      <c r="BF329" s="4"/>
      <c r="BG329" s="95" t="s">
        <v>11317</v>
      </c>
      <c r="BH329" s="95" t="s">
        <v>11317</v>
      </c>
      <c r="BI329" s="95" t="s">
        <v>11317</v>
      </c>
      <c r="BJ329" s="68" t="s">
        <v>11317</v>
      </c>
      <c r="BK329" t="str">
        <f t="shared" si="6"/>
        <v>Jul</v>
      </c>
      <c r="BL329" t="str">
        <f>VLOOKUP(D329,Sheet1!$A$2:$B$221,2,0)</f>
        <v>South Zone</v>
      </c>
    </row>
    <row r="330" spans="1:64" x14ac:dyDescent="0.35">
      <c r="A330" t="str" cm="1">
        <f t="array" ref="A330:C330">VLOOKUP(D330,Sheet1!$A$2:$E$221,{3,4,5},0)</f>
        <v>Virendra Kumar Namdeo</v>
      </c>
      <c r="B330" t="str">
        <v>FMF065419</v>
      </c>
      <c r="C330" t="str">
        <v>Vinay Shukla</v>
      </c>
      <c r="D330" s="94" t="s">
        <v>93</v>
      </c>
      <c r="E330" s="95">
        <v>159</v>
      </c>
      <c r="F330" s="95" t="s">
        <v>1900</v>
      </c>
      <c r="G330" s="95">
        <v>584996</v>
      </c>
      <c r="H330" s="95" t="s">
        <v>1901</v>
      </c>
      <c r="I330" s="95" t="s">
        <v>1902</v>
      </c>
      <c r="J330" s="95" t="s">
        <v>1568</v>
      </c>
      <c r="K330" s="95" t="s">
        <v>1903</v>
      </c>
      <c r="L330" s="95">
        <v>90000</v>
      </c>
      <c r="M330" s="95" t="s">
        <v>978</v>
      </c>
      <c r="N330" s="95" t="s">
        <v>979</v>
      </c>
      <c r="O330" s="95" t="s">
        <v>1904</v>
      </c>
      <c r="P330" s="95">
        <v>3972073021</v>
      </c>
      <c r="Q330" s="14" t="s">
        <v>13394</v>
      </c>
      <c r="T330" s="96">
        <v>46204</v>
      </c>
      <c r="U330" s="95" t="s">
        <v>1242</v>
      </c>
      <c r="V330" s="4">
        <v>46204.745092592595</v>
      </c>
      <c r="W330" s="96">
        <v>46204</v>
      </c>
      <c r="X330" s="95" t="s">
        <v>1242</v>
      </c>
      <c r="Y330" s="4">
        <v>46204.747719907406</v>
      </c>
      <c r="Z330" s="96">
        <v>46205</v>
      </c>
      <c r="AA330" s="95" t="s">
        <v>1194</v>
      </c>
      <c r="AB330" s="4">
        <v>46205.407164351855</v>
      </c>
      <c r="AC330" s="96">
        <v>46205</v>
      </c>
      <c r="AD330" s="95" t="s">
        <v>1219</v>
      </c>
      <c r="AE330" s="4">
        <v>46205.429803240739</v>
      </c>
      <c r="AF330" s="96"/>
      <c r="AG330" s="95" t="s">
        <v>11317</v>
      </c>
      <c r="AH330" s="4"/>
      <c r="AI330" s="96">
        <v>46205</v>
      </c>
      <c r="AJ330" s="95" t="s">
        <v>1204</v>
      </c>
      <c r="AK330" s="4">
        <v>46205.448379629626</v>
      </c>
      <c r="AL330" s="96">
        <v>46205</v>
      </c>
      <c r="AM330" s="95" t="s">
        <v>1204</v>
      </c>
      <c r="AN330" s="4">
        <v>46205.448495370372</v>
      </c>
      <c r="AO330" s="95" t="s">
        <v>11317</v>
      </c>
      <c r="AP330" s="95" t="s">
        <v>11317</v>
      </c>
      <c r="AQ330" s="95" t="s">
        <v>11317</v>
      </c>
      <c r="AR330" s="95" t="s">
        <v>11317</v>
      </c>
      <c r="AS330" s="95" t="s">
        <v>11317</v>
      </c>
      <c r="AT330" s="95" t="s">
        <v>11317</v>
      </c>
      <c r="AU330" s="96">
        <v>46205</v>
      </c>
      <c r="AV330" s="95" t="s">
        <v>1204</v>
      </c>
      <c r="AW330" s="4">
        <v>46205.453194444446</v>
      </c>
      <c r="AX330" s="95" t="s">
        <v>11317</v>
      </c>
      <c r="AY330" s="95" t="s">
        <v>11317</v>
      </c>
      <c r="AZ330" s="95" t="s">
        <v>11317</v>
      </c>
      <c r="BA330" s="96">
        <v>46205</v>
      </c>
      <c r="BB330" s="95" t="s">
        <v>1205</v>
      </c>
      <c r="BC330" s="4">
        <v>46205.456238425926</v>
      </c>
      <c r="BD330" s="96">
        <v>46205</v>
      </c>
      <c r="BE330" s="95" t="s">
        <v>2954</v>
      </c>
      <c r="BF330" s="4">
        <v>46205.49459490741</v>
      </c>
      <c r="BG330" s="95" t="s">
        <v>11317</v>
      </c>
      <c r="BH330" s="95" t="s">
        <v>11317</v>
      </c>
      <c r="BI330" s="95" t="s">
        <v>11317</v>
      </c>
      <c r="BJ330" s="68" t="s">
        <v>11317</v>
      </c>
      <c r="BK330" t="str">
        <f t="shared" si="6"/>
        <v>Jul</v>
      </c>
      <c r="BL330" t="str">
        <f>VLOOKUP(D330,Sheet1!$A$2:$B$221,2,0)</f>
        <v>South Zone</v>
      </c>
    </row>
    <row r="331" spans="1:64" x14ac:dyDescent="0.35">
      <c r="A331" t="str" cm="1">
        <f t="array" ref="A331:C331">VLOOKUP(D331,Sheet1!$A$2:$E$221,{3,4,5},0)</f>
        <v>Kamal Malviya</v>
      </c>
      <c r="B331" t="str">
        <v>FMF068658</v>
      </c>
      <c r="C331" t="str">
        <v>Vinay Kumar Vishwakarma</v>
      </c>
      <c r="D331" s="94" t="s">
        <v>765</v>
      </c>
      <c r="E331" s="95">
        <v>4002</v>
      </c>
      <c r="F331" s="95" t="s">
        <v>3323</v>
      </c>
      <c r="G331" s="95">
        <v>352368</v>
      </c>
      <c r="H331" s="95" t="s">
        <v>3036</v>
      </c>
      <c r="I331" s="95" t="s">
        <v>3037</v>
      </c>
      <c r="J331" s="95" t="s">
        <v>1568</v>
      </c>
      <c r="K331" s="95" t="s">
        <v>3324</v>
      </c>
      <c r="L331" s="95">
        <v>80000</v>
      </c>
      <c r="M331" s="95" t="s">
        <v>3290</v>
      </c>
      <c r="N331" s="95" t="s">
        <v>3291</v>
      </c>
      <c r="O331" s="95" t="s">
        <v>3325</v>
      </c>
      <c r="P331" s="95">
        <v>7649681074</v>
      </c>
      <c r="Q331" s="14" t="s">
        <v>13394</v>
      </c>
      <c r="T331" s="96">
        <v>46206</v>
      </c>
      <c r="U331" s="95" t="s">
        <v>1245</v>
      </c>
      <c r="V331" s="4">
        <v>46206.413622685184</v>
      </c>
      <c r="W331" s="96">
        <v>46206</v>
      </c>
      <c r="X331" s="95" t="s">
        <v>1245</v>
      </c>
      <c r="Y331" s="4">
        <v>46206.414398148147</v>
      </c>
      <c r="Z331" s="96">
        <v>46206</v>
      </c>
      <c r="AA331" s="95" t="s">
        <v>1194</v>
      </c>
      <c r="AB331" s="4">
        <v>46206.445428240739</v>
      </c>
      <c r="AC331" s="96">
        <v>46206</v>
      </c>
      <c r="AD331" s="95" t="s">
        <v>1219</v>
      </c>
      <c r="AE331" s="4">
        <v>46206.509814814817</v>
      </c>
      <c r="AF331" s="96"/>
      <c r="AG331" s="95" t="s">
        <v>11317</v>
      </c>
      <c r="AH331" s="4"/>
      <c r="AI331" s="96">
        <v>46206</v>
      </c>
      <c r="AJ331" s="95" t="s">
        <v>1204</v>
      </c>
      <c r="AK331" s="4">
        <v>46206.517199074071</v>
      </c>
      <c r="AL331" s="96">
        <v>46206</v>
      </c>
      <c r="AM331" s="95" t="s">
        <v>1204</v>
      </c>
      <c r="AN331" s="4">
        <v>46206.517384259256</v>
      </c>
      <c r="AO331" s="95" t="s">
        <v>11317</v>
      </c>
      <c r="AP331" s="95" t="s">
        <v>11317</v>
      </c>
      <c r="AQ331" s="95" t="s">
        <v>11317</v>
      </c>
      <c r="AR331" s="95" t="s">
        <v>11317</v>
      </c>
      <c r="AS331" s="95" t="s">
        <v>11317</v>
      </c>
      <c r="AT331" s="95" t="s">
        <v>11317</v>
      </c>
      <c r="AU331" s="96">
        <v>46206</v>
      </c>
      <c r="AV331" s="95" t="s">
        <v>1204</v>
      </c>
      <c r="AW331" s="4">
        <v>46206.524155092593</v>
      </c>
      <c r="AX331" s="95" t="s">
        <v>11317</v>
      </c>
      <c r="AY331" s="95" t="s">
        <v>11317</v>
      </c>
      <c r="AZ331" s="95" t="s">
        <v>11317</v>
      </c>
      <c r="BA331" s="96">
        <v>46206</v>
      </c>
      <c r="BB331" s="95" t="s">
        <v>1205</v>
      </c>
      <c r="BC331" s="4">
        <v>46206.526712962965</v>
      </c>
      <c r="BD331" s="96">
        <v>46206</v>
      </c>
      <c r="BE331" s="95" t="s">
        <v>1246</v>
      </c>
      <c r="BF331" s="4">
        <v>46206.592002314814</v>
      </c>
      <c r="BG331" s="95" t="s">
        <v>11317</v>
      </c>
      <c r="BH331" s="95" t="s">
        <v>11317</v>
      </c>
      <c r="BI331" s="95" t="s">
        <v>11317</v>
      </c>
      <c r="BJ331" s="68" t="s">
        <v>11317</v>
      </c>
      <c r="BK331" t="str">
        <f t="shared" si="6"/>
        <v>Jul</v>
      </c>
      <c r="BL331" t="str">
        <f>VLOOKUP(D331,Sheet1!$A$2:$B$221,2,0)</f>
        <v>South Zone</v>
      </c>
    </row>
    <row r="332" spans="1:64" x14ac:dyDescent="0.35">
      <c r="A332" t="str" cm="1">
        <f t="array" ref="A332:C332">VLOOKUP(D332,Sheet1!$A$2:$E$221,{3,4,5},0)</f>
        <v>Kamal Malviya</v>
      </c>
      <c r="B332" t="str">
        <v>FMF068658</v>
      </c>
      <c r="C332" t="str">
        <v>Vinay Kumar Vishwakarma</v>
      </c>
      <c r="D332" s="94" t="s">
        <v>765</v>
      </c>
      <c r="E332" s="95">
        <v>4002</v>
      </c>
      <c r="F332" s="95" t="s">
        <v>1905</v>
      </c>
      <c r="G332" s="95">
        <v>591730</v>
      </c>
      <c r="H332" s="95" t="s">
        <v>1243</v>
      </c>
      <c r="I332" s="95" t="s">
        <v>1244</v>
      </c>
      <c r="J332" s="95" t="s">
        <v>1568</v>
      </c>
      <c r="K332" s="95" t="s">
        <v>1906</v>
      </c>
      <c r="L332" s="95">
        <v>70000</v>
      </c>
      <c r="M332" s="95" t="s">
        <v>1202</v>
      </c>
      <c r="N332" s="95" t="s">
        <v>1203</v>
      </c>
      <c r="O332" s="95" t="s">
        <v>1525</v>
      </c>
      <c r="P332" s="95">
        <v>9642577636</v>
      </c>
      <c r="Q332" s="14" t="s">
        <v>13394</v>
      </c>
      <c r="T332" s="96">
        <v>46202</v>
      </c>
      <c r="U332" s="95" t="s">
        <v>1245</v>
      </c>
      <c r="V332" s="4">
        <v>46202.471643518518</v>
      </c>
      <c r="W332" s="96">
        <v>46202</v>
      </c>
      <c r="X332" s="95" t="s">
        <v>1245</v>
      </c>
      <c r="Y332" s="4">
        <v>46202.48541666667</v>
      </c>
      <c r="Z332" s="96">
        <v>46202</v>
      </c>
      <c r="AA332" s="95" t="s">
        <v>1194</v>
      </c>
      <c r="AB332" s="4">
        <v>46202.48940972222</v>
      </c>
      <c r="AC332" s="96">
        <v>46202</v>
      </c>
      <c r="AD332" s="95" t="s">
        <v>2405</v>
      </c>
      <c r="AE332" s="4">
        <v>46202.499074074076</v>
      </c>
      <c r="AF332" s="96">
        <v>46202</v>
      </c>
      <c r="AG332" s="95" t="s">
        <v>1204</v>
      </c>
      <c r="AH332" s="4">
        <v>46202.505231481482</v>
      </c>
      <c r="AI332" s="96"/>
      <c r="AJ332" s="95" t="s">
        <v>11317</v>
      </c>
      <c r="AK332" s="4"/>
      <c r="AL332" s="96"/>
      <c r="AM332" s="95" t="s">
        <v>11317</v>
      </c>
      <c r="AN332" s="4"/>
      <c r="AO332" s="95" t="s">
        <v>11317</v>
      </c>
      <c r="AP332" s="95" t="s">
        <v>11317</v>
      </c>
      <c r="AQ332" s="95" t="s">
        <v>11317</v>
      </c>
      <c r="AR332" s="95" t="s">
        <v>11317</v>
      </c>
      <c r="AS332" s="95" t="s">
        <v>11317</v>
      </c>
      <c r="AT332" s="95" t="s">
        <v>11317</v>
      </c>
      <c r="AU332" s="96"/>
      <c r="AV332" s="95" t="s">
        <v>11317</v>
      </c>
      <c r="AW332" s="4"/>
      <c r="AX332" s="95" t="s">
        <v>11317</v>
      </c>
      <c r="AY332" s="95" t="s">
        <v>11317</v>
      </c>
      <c r="AZ332" s="95" t="s">
        <v>11317</v>
      </c>
      <c r="BA332" s="96"/>
      <c r="BB332" s="95" t="s">
        <v>11317</v>
      </c>
      <c r="BC332" s="4"/>
      <c r="BD332" s="96"/>
      <c r="BE332" s="95" t="s">
        <v>11317</v>
      </c>
      <c r="BF332" s="4"/>
      <c r="BG332" s="95" t="s">
        <v>11317</v>
      </c>
      <c r="BH332" s="95" t="s">
        <v>11317</v>
      </c>
      <c r="BI332" s="95" t="s">
        <v>11317</v>
      </c>
      <c r="BJ332" s="68" t="s">
        <v>11317</v>
      </c>
      <c r="BK332" t="str">
        <f t="shared" si="6"/>
        <v>Jun</v>
      </c>
      <c r="BL332" t="str">
        <f>VLOOKUP(D332,Sheet1!$A$2:$B$221,2,0)</f>
        <v>South Zone</v>
      </c>
    </row>
    <row r="333" spans="1:64" x14ac:dyDescent="0.35">
      <c r="A333" t="str" cm="1">
        <f t="array" ref="A333:C333">VLOOKUP(D333,Sheet1!$A$2:$E$221,{3,4,5},0)</f>
        <v>Kamal Malviya</v>
      </c>
      <c r="B333" t="str">
        <v>FMF068658</v>
      </c>
      <c r="C333" t="str">
        <v>Vinay Kumar Vishwakarma</v>
      </c>
      <c r="D333" s="94" t="s">
        <v>765</v>
      </c>
      <c r="E333" s="95">
        <v>4002</v>
      </c>
      <c r="F333" s="95" t="s">
        <v>1248</v>
      </c>
      <c r="G333" s="95">
        <v>693636</v>
      </c>
      <c r="H333" s="95" t="s">
        <v>1249</v>
      </c>
      <c r="I333" s="95" t="s">
        <v>1250</v>
      </c>
      <c r="J333" s="95" t="s">
        <v>1568</v>
      </c>
      <c r="K333" s="95" t="s">
        <v>2652</v>
      </c>
      <c r="L333" s="95">
        <v>70000</v>
      </c>
      <c r="M333" s="95" t="s">
        <v>1202</v>
      </c>
      <c r="N333" s="95" t="s">
        <v>1203</v>
      </c>
      <c r="O333" s="95" t="s">
        <v>1866</v>
      </c>
      <c r="P333" s="95">
        <v>7855862213</v>
      </c>
      <c r="Q333" s="14" t="s">
        <v>13394</v>
      </c>
      <c r="T333" s="96">
        <v>46205</v>
      </c>
      <c r="U333" s="95" t="s">
        <v>1245</v>
      </c>
      <c r="V333" s="4">
        <v>46205.407754629632</v>
      </c>
      <c r="W333" s="96">
        <v>46205</v>
      </c>
      <c r="X333" s="95" t="s">
        <v>1245</v>
      </c>
      <c r="Y333" s="4">
        <v>46205.425497685188</v>
      </c>
      <c r="Z333" s="96">
        <v>46205</v>
      </c>
      <c r="AA333" s="95" t="s">
        <v>1194</v>
      </c>
      <c r="AB333" s="4">
        <v>46205.443101851852</v>
      </c>
      <c r="AC333" s="96">
        <v>46205</v>
      </c>
      <c r="AD333" s="95" t="s">
        <v>1247</v>
      </c>
      <c r="AE333" s="4">
        <v>46205.446192129632</v>
      </c>
      <c r="AF333" s="96"/>
      <c r="AG333" s="95" t="s">
        <v>11317</v>
      </c>
      <c r="AH333" s="4"/>
      <c r="AI333" s="96">
        <v>46205</v>
      </c>
      <c r="AJ333" s="95" t="s">
        <v>1204</v>
      </c>
      <c r="AK333" s="4">
        <v>46205.452499999999</v>
      </c>
      <c r="AL333" s="96">
        <v>46205</v>
      </c>
      <c r="AM333" s="95" t="s">
        <v>1204</v>
      </c>
      <c r="AN333" s="4">
        <v>46205.452604166669</v>
      </c>
      <c r="AO333" s="95" t="s">
        <v>11317</v>
      </c>
      <c r="AP333" s="95" t="s">
        <v>11317</v>
      </c>
      <c r="AQ333" s="95" t="s">
        <v>11317</v>
      </c>
      <c r="AR333" s="95" t="s">
        <v>11317</v>
      </c>
      <c r="AS333" s="95" t="s">
        <v>11317</v>
      </c>
      <c r="AT333" s="95" t="s">
        <v>11317</v>
      </c>
      <c r="AU333" s="96">
        <v>46205</v>
      </c>
      <c r="AV333" s="95" t="s">
        <v>1204</v>
      </c>
      <c r="AW333" s="4">
        <v>46205.4609375</v>
      </c>
      <c r="AX333" s="95" t="s">
        <v>11317</v>
      </c>
      <c r="AY333" s="95" t="s">
        <v>11317</v>
      </c>
      <c r="AZ333" s="95" t="s">
        <v>11317</v>
      </c>
      <c r="BA333" s="96">
        <v>46205</v>
      </c>
      <c r="BB333" s="95" t="s">
        <v>1205</v>
      </c>
      <c r="BC333" s="4">
        <v>46205.465104166666</v>
      </c>
      <c r="BD333" s="96">
        <v>46205</v>
      </c>
      <c r="BE333" s="95" t="s">
        <v>1246</v>
      </c>
      <c r="BF333" s="4">
        <v>46205.581041666665</v>
      </c>
      <c r="BG333" s="95" t="s">
        <v>11317</v>
      </c>
      <c r="BH333" s="95" t="s">
        <v>11317</v>
      </c>
      <c r="BI333" s="95" t="s">
        <v>11317</v>
      </c>
      <c r="BJ333" s="68" t="s">
        <v>11317</v>
      </c>
      <c r="BK333" t="str">
        <f t="shared" si="6"/>
        <v>Jul</v>
      </c>
      <c r="BL333" t="str">
        <f>VLOOKUP(D333,Sheet1!$A$2:$B$221,2,0)</f>
        <v>South Zone</v>
      </c>
    </row>
    <row r="334" spans="1:64" x14ac:dyDescent="0.35">
      <c r="A334" t="str" cm="1">
        <f t="array" ref="A334:C334">VLOOKUP(D334,Sheet1!$A$2:$E$221,{3,4,5},0)</f>
        <v>Vijay Tandekar</v>
      </c>
      <c r="B334" t="str">
        <v>FMF071023</v>
      </c>
      <c r="C334" t="str">
        <v>Manu Yadav</v>
      </c>
      <c r="D334" s="94" t="s">
        <v>168</v>
      </c>
      <c r="E334" s="95">
        <v>214</v>
      </c>
      <c r="F334" s="95" t="s">
        <v>11518</v>
      </c>
      <c r="G334" s="95">
        <v>258912</v>
      </c>
      <c r="H334" s="95" t="s">
        <v>1913</v>
      </c>
      <c r="I334" s="95" t="s">
        <v>1914</v>
      </c>
      <c r="J334" s="95" t="s">
        <v>1568</v>
      </c>
      <c r="K334" s="95" t="s">
        <v>11519</v>
      </c>
      <c r="L334" s="95">
        <v>90000</v>
      </c>
      <c r="M334" s="95" t="s">
        <v>978</v>
      </c>
      <c r="N334" s="95" t="s">
        <v>979</v>
      </c>
      <c r="O334" s="95" t="s">
        <v>11520</v>
      </c>
      <c r="P334" s="95">
        <v>8383238992</v>
      </c>
      <c r="Q334" s="14" t="s">
        <v>13394</v>
      </c>
      <c r="T334" s="96">
        <v>46210</v>
      </c>
      <c r="U334" s="95" t="s">
        <v>1253</v>
      </c>
      <c r="V334" s="4">
        <v>46210.537615740737</v>
      </c>
      <c r="W334" s="96">
        <v>46210</v>
      </c>
      <c r="X334" s="95" t="s">
        <v>1253</v>
      </c>
      <c r="Y334" s="4">
        <v>46210.658171296294</v>
      </c>
      <c r="Z334" s="96">
        <v>46210</v>
      </c>
      <c r="AA334" s="95" t="s">
        <v>3586</v>
      </c>
      <c r="AB334" s="4">
        <v>46210.678564814814</v>
      </c>
      <c r="AC334" s="96">
        <v>46210</v>
      </c>
      <c r="AD334" s="95" t="s">
        <v>1247</v>
      </c>
      <c r="AE334" s="4">
        <v>46210.710520833331</v>
      </c>
      <c r="AF334" s="96"/>
      <c r="AG334" s="95" t="s">
        <v>11317</v>
      </c>
      <c r="AH334" s="4"/>
      <c r="AI334" s="96">
        <v>46210</v>
      </c>
      <c r="AJ334" s="95" t="s">
        <v>1204</v>
      </c>
      <c r="AK334" s="4">
        <v>46210.741087962961</v>
      </c>
      <c r="AL334" s="96">
        <v>46210</v>
      </c>
      <c r="AM334" s="95" t="s">
        <v>1204</v>
      </c>
      <c r="AN334" s="4">
        <v>46210.741203703707</v>
      </c>
      <c r="AO334" s="95" t="s">
        <v>11317</v>
      </c>
      <c r="AP334" s="95" t="s">
        <v>11317</v>
      </c>
      <c r="AQ334" s="95" t="s">
        <v>11317</v>
      </c>
      <c r="AR334" s="95" t="s">
        <v>11317</v>
      </c>
      <c r="AS334" s="95" t="s">
        <v>11317</v>
      </c>
      <c r="AT334" s="95" t="s">
        <v>11317</v>
      </c>
      <c r="AU334" s="96">
        <v>46210</v>
      </c>
      <c r="AV334" s="95" t="s">
        <v>1204</v>
      </c>
      <c r="AW334" s="4">
        <v>46210.745497685188</v>
      </c>
      <c r="AX334" s="95" t="s">
        <v>11317</v>
      </c>
      <c r="AY334" s="95" t="s">
        <v>11317</v>
      </c>
      <c r="AZ334" s="95" t="s">
        <v>11317</v>
      </c>
      <c r="BA334" s="96">
        <v>46210</v>
      </c>
      <c r="BB334" s="95" t="s">
        <v>1205</v>
      </c>
      <c r="BC334" s="4">
        <v>46210.746087962965</v>
      </c>
      <c r="BD334" s="96">
        <v>46210</v>
      </c>
      <c r="BE334" s="95" t="s">
        <v>3038</v>
      </c>
      <c r="BF334" s="4">
        <v>46210.804479166669</v>
      </c>
      <c r="BG334" s="95" t="s">
        <v>11317</v>
      </c>
      <c r="BH334" s="95" t="s">
        <v>11317</v>
      </c>
      <c r="BI334" s="95" t="s">
        <v>11317</v>
      </c>
      <c r="BJ334" s="68" t="s">
        <v>11317</v>
      </c>
      <c r="BK334" t="str">
        <f t="shared" si="6"/>
        <v>Jul</v>
      </c>
      <c r="BL334" t="str">
        <f>VLOOKUP(D334,Sheet1!$A$2:$B$221,2,0)</f>
        <v>South Zone</v>
      </c>
    </row>
    <row r="335" spans="1:64" x14ac:dyDescent="0.35">
      <c r="A335" t="str" cm="1">
        <f t="array" ref="A335:C335">VLOOKUP(D335,Sheet1!$A$2:$E$221,{3,4,5},0)</f>
        <v>Vijay Tandekar</v>
      </c>
      <c r="B335" t="str">
        <v>FMF071023</v>
      </c>
      <c r="C335" t="str">
        <v>Manu Yadav</v>
      </c>
      <c r="D335" s="94" t="s">
        <v>168</v>
      </c>
      <c r="E335" s="95">
        <v>214</v>
      </c>
      <c r="F335" s="95" t="s">
        <v>1907</v>
      </c>
      <c r="G335" s="95">
        <v>352093</v>
      </c>
      <c r="H335" s="95" t="s">
        <v>1908</v>
      </c>
      <c r="I335" s="95" t="s">
        <v>1909</v>
      </c>
      <c r="J335" s="95" t="s">
        <v>1568</v>
      </c>
      <c r="K335" s="95" t="s">
        <v>1910</v>
      </c>
      <c r="L335" s="95">
        <v>77000</v>
      </c>
      <c r="M335" s="95" t="s">
        <v>1025</v>
      </c>
      <c r="N335" s="95" t="s">
        <v>1026</v>
      </c>
      <c r="O335" s="95" t="s">
        <v>1911</v>
      </c>
      <c r="P335" s="95">
        <v>5494954882</v>
      </c>
      <c r="Q335" s="14" t="s">
        <v>13394</v>
      </c>
      <c r="T335" s="96">
        <v>46191</v>
      </c>
      <c r="U335" s="95" t="s">
        <v>1253</v>
      </c>
      <c r="V335" s="4">
        <v>46191.508912037039</v>
      </c>
      <c r="W335" s="96">
        <v>46191</v>
      </c>
      <c r="X335" s="95" t="s">
        <v>1253</v>
      </c>
      <c r="Y335" s="4">
        <v>46191.7268287037</v>
      </c>
      <c r="Z335" s="96">
        <v>46191</v>
      </c>
      <c r="AA335" s="95" t="s">
        <v>1194</v>
      </c>
      <c r="AB335" s="4">
        <v>46191.73878472222</v>
      </c>
      <c r="AC335" s="96">
        <v>46191</v>
      </c>
      <c r="AD335" s="95" t="s">
        <v>1194</v>
      </c>
      <c r="AE335" s="4">
        <v>46191.753506944442</v>
      </c>
      <c r="AF335" s="96">
        <v>46191</v>
      </c>
      <c r="AG335" s="95" t="s">
        <v>1204</v>
      </c>
      <c r="AH335" s="4">
        <v>46191.768680555557</v>
      </c>
      <c r="AI335" s="96">
        <v>46192</v>
      </c>
      <c r="AJ335" s="95" t="s">
        <v>1195</v>
      </c>
      <c r="AK335" s="4">
        <v>46192.495775462965</v>
      </c>
      <c r="AL335" s="96">
        <v>46192</v>
      </c>
      <c r="AM335" s="95" t="s">
        <v>1195</v>
      </c>
      <c r="AN335" s="4">
        <v>46192.496041666665</v>
      </c>
      <c r="AO335" s="95" t="s">
        <v>11317</v>
      </c>
      <c r="AP335" s="95" t="s">
        <v>11317</v>
      </c>
      <c r="AQ335" s="95" t="s">
        <v>11317</v>
      </c>
      <c r="AR335" s="95" t="s">
        <v>11317</v>
      </c>
      <c r="AS335" s="95" t="s">
        <v>11317</v>
      </c>
      <c r="AT335" s="95" t="s">
        <v>11317</v>
      </c>
      <c r="AU335" s="96">
        <v>46192</v>
      </c>
      <c r="AV335" s="95" t="s">
        <v>1195</v>
      </c>
      <c r="AW335" s="4">
        <v>46192.521192129629</v>
      </c>
      <c r="AX335" s="95" t="s">
        <v>11317</v>
      </c>
      <c r="AY335" s="95" t="s">
        <v>11317</v>
      </c>
      <c r="AZ335" s="95" t="s">
        <v>11317</v>
      </c>
      <c r="BA335" s="96">
        <v>46192</v>
      </c>
      <c r="BB335" s="95" t="s">
        <v>1199</v>
      </c>
      <c r="BC335" s="4">
        <v>46192.524953703702</v>
      </c>
      <c r="BD335" s="96"/>
      <c r="BE335" s="95" t="s">
        <v>11317</v>
      </c>
      <c r="BF335" s="4"/>
      <c r="BG335" s="95" t="s">
        <v>11317</v>
      </c>
      <c r="BH335" s="95" t="s">
        <v>11317</v>
      </c>
      <c r="BI335" s="95" t="s">
        <v>11317</v>
      </c>
      <c r="BJ335" s="68" t="s">
        <v>11317</v>
      </c>
      <c r="BK335" t="str">
        <f t="shared" si="6"/>
        <v>Jun</v>
      </c>
      <c r="BL335" t="str">
        <f>VLOOKUP(D335,Sheet1!$A$2:$B$221,2,0)</f>
        <v>South Zone</v>
      </c>
    </row>
    <row r="336" spans="1:64" x14ac:dyDescent="0.35">
      <c r="A336" t="str" cm="1">
        <f t="array" ref="A336:C336">VLOOKUP(D336,Sheet1!$A$2:$E$221,{3,4,5},0)</f>
        <v>Vijay Tandekar</v>
      </c>
      <c r="B336" t="str">
        <v>FMF071023</v>
      </c>
      <c r="C336" t="str">
        <v>Manu Yadav</v>
      </c>
      <c r="D336" s="94" t="s">
        <v>168</v>
      </c>
      <c r="E336" s="95">
        <v>214</v>
      </c>
      <c r="F336" s="95" t="s">
        <v>9605</v>
      </c>
      <c r="G336" s="95">
        <v>386655</v>
      </c>
      <c r="H336" s="95" t="s">
        <v>9606</v>
      </c>
      <c r="I336" s="95" t="s">
        <v>9607</v>
      </c>
      <c r="J336" s="95" t="s">
        <v>1568</v>
      </c>
      <c r="K336" s="95" t="s">
        <v>9608</v>
      </c>
      <c r="L336" s="95">
        <v>90000</v>
      </c>
      <c r="M336" s="95" t="s">
        <v>9411</v>
      </c>
      <c r="N336" s="95" t="s">
        <v>9412</v>
      </c>
      <c r="O336" s="95" t="s">
        <v>9609</v>
      </c>
      <c r="P336" s="95">
        <v>8292413800</v>
      </c>
      <c r="Q336" s="14" t="s">
        <v>13394</v>
      </c>
      <c r="T336" s="96">
        <v>46209</v>
      </c>
      <c r="U336" s="95" t="s">
        <v>1253</v>
      </c>
      <c r="V336" s="4">
        <v>46209.483749999999</v>
      </c>
      <c r="W336" s="96">
        <v>46209</v>
      </c>
      <c r="X336" s="95" t="s">
        <v>1253</v>
      </c>
      <c r="Y336" s="4">
        <v>46209.53162037037</v>
      </c>
      <c r="Z336" s="96">
        <v>46209</v>
      </c>
      <c r="AA336" s="95" t="s">
        <v>3586</v>
      </c>
      <c r="AB336" s="4">
        <v>46209.537488425929</v>
      </c>
      <c r="AC336" s="96">
        <v>46209</v>
      </c>
      <c r="AD336" s="95" t="s">
        <v>1220</v>
      </c>
      <c r="AE336" s="4">
        <v>46209.545011574075</v>
      </c>
      <c r="AF336" s="96"/>
      <c r="AG336" s="95" t="s">
        <v>11317</v>
      </c>
      <c r="AH336" s="4"/>
      <c r="AI336" s="96">
        <v>46209</v>
      </c>
      <c r="AJ336" s="95" t="s">
        <v>1204</v>
      </c>
      <c r="AK336" s="4">
        <v>46209.584606481483</v>
      </c>
      <c r="AL336" s="96">
        <v>46209</v>
      </c>
      <c r="AM336" s="95" t="s">
        <v>1204</v>
      </c>
      <c r="AN336" s="4">
        <v>46209.58488425926</v>
      </c>
      <c r="AO336" s="95" t="s">
        <v>11317</v>
      </c>
      <c r="AP336" s="95" t="s">
        <v>11317</v>
      </c>
      <c r="AQ336" s="95" t="s">
        <v>11317</v>
      </c>
      <c r="AR336" s="95" t="s">
        <v>11317</v>
      </c>
      <c r="AS336" s="95" t="s">
        <v>11317</v>
      </c>
      <c r="AT336" s="95" t="s">
        <v>11317</v>
      </c>
      <c r="AU336" s="96">
        <v>46209</v>
      </c>
      <c r="AV336" s="95" t="s">
        <v>1204</v>
      </c>
      <c r="AW336" s="4">
        <v>46209.591469907406</v>
      </c>
      <c r="AX336" s="95" t="s">
        <v>11317</v>
      </c>
      <c r="AY336" s="95" t="s">
        <v>11317</v>
      </c>
      <c r="AZ336" s="95" t="s">
        <v>11317</v>
      </c>
      <c r="BA336" s="96">
        <v>46209</v>
      </c>
      <c r="BB336" s="95" t="s">
        <v>1205</v>
      </c>
      <c r="BC336" s="4">
        <v>46209.592951388891</v>
      </c>
      <c r="BD336" s="96">
        <v>46209</v>
      </c>
      <c r="BE336" s="95" t="s">
        <v>3038</v>
      </c>
      <c r="BF336" s="4">
        <v>46209.76122685185</v>
      </c>
      <c r="BG336" s="95" t="s">
        <v>11317</v>
      </c>
      <c r="BH336" s="95" t="s">
        <v>11317</v>
      </c>
      <c r="BI336" s="95" t="s">
        <v>11317</v>
      </c>
      <c r="BJ336" s="68" t="s">
        <v>11317</v>
      </c>
      <c r="BK336" t="str">
        <f t="shared" si="6"/>
        <v>Jul</v>
      </c>
      <c r="BL336" t="str">
        <f>VLOOKUP(D336,Sheet1!$A$2:$B$221,2,0)</f>
        <v>South Zone</v>
      </c>
    </row>
    <row r="337" spans="1:64" x14ac:dyDescent="0.35">
      <c r="A337" t="str" cm="1">
        <f t="array" ref="A337:C337">VLOOKUP(D337,Sheet1!$A$2:$E$221,{3,4,5},0)</f>
        <v>Vijay Tandekar</v>
      </c>
      <c r="B337" t="str">
        <v>FMF071023</v>
      </c>
      <c r="C337" t="str">
        <v>Manu Yadav</v>
      </c>
      <c r="D337" s="94" t="s">
        <v>168</v>
      </c>
      <c r="E337" s="95">
        <v>214</v>
      </c>
      <c r="F337" s="95" t="s">
        <v>11521</v>
      </c>
      <c r="G337" s="95">
        <v>404033</v>
      </c>
      <c r="H337" s="95" t="s">
        <v>1908</v>
      </c>
      <c r="I337" s="95" t="s">
        <v>1909</v>
      </c>
      <c r="J337" s="95" t="s">
        <v>1568</v>
      </c>
      <c r="K337" s="95" t="s">
        <v>11522</v>
      </c>
      <c r="L337" s="95">
        <v>80000</v>
      </c>
      <c r="M337" s="95" t="s">
        <v>2301</v>
      </c>
      <c r="N337" s="95" t="s">
        <v>2302</v>
      </c>
      <c r="O337" s="95" t="s">
        <v>11523</v>
      </c>
      <c r="P337" s="95">
        <v>4383127009</v>
      </c>
      <c r="Q337" s="14" t="s">
        <v>13394</v>
      </c>
      <c r="T337" s="96">
        <v>46209</v>
      </c>
      <c r="U337" s="95" t="s">
        <v>1253</v>
      </c>
      <c r="V337" s="4">
        <v>46209.748784722222</v>
      </c>
      <c r="W337" s="96">
        <v>46210</v>
      </c>
      <c r="X337" s="95" t="s">
        <v>1253</v>
      </c>
      <c r="Y337" s="4">
        <v>46210.502372685187</v>
      </c>
      <c r="Z337" s="96">
        <v>46210</v>
      </c>
      <c r="AA337" s="95" t="s">
        <v>3586</v>
      </c>
      <c r="AB337" s="4">
        <v>46210.536874999998</v>
      </c>
      <c r="AC337" s="96">
        <v>46210</v>
      </c>
      <c r="AD337" s="95" t="s">
        <v>2405</v>
      </c>
      <c r="AE337" s="4">
        <v>46210.60832175926</v>
      </c>
      <c r="AF337" s="96"/>
      <c r="AG337" s="95" t="s">
        <v>11317</v>
      </c>
      <c r="AH337" s="4"/>
      <c r="AI337" s="96">
        <v>46210</v>
      </c>
      <c r="AJ337" s="95" t="s">
        <v>1204</v>
      </c>
      <c r="AK337" s="4">
        <v>46210.611840277779</v>
      </c>
      <c r="AL337" s="96">
        <v>46210</v>
      </c>
      <c r="AM337" s="95" t="s">
        <v>1204</v>
      </c>
      <c r="AN337" s="4">
        <v>46210.612060185187</v>
      </c>
      <c r="AO337" s="95" t="s">
        <v>11317</v>
      </c>
      <c r="AP337" s="95" t="s">
        <v>11317</v>
      </c>
      <c r="AQ337" s="95" t="s">
        <v>11317</v>
      </c>
      <c r="AR337" s="95" t="s">
        <v>11317</v>
      </c>
      <c r="AS337" s="95" t="s">
        <v>11317</v>
      </c>
      <c r="AT337" s="95" t="s">
        <v>11317</v>
      </c>
      <c r="AU337" s="96">
        <v>46210</v>
      </c>
      <c r="AV337" s="95" t="s">
        <v>1204</v>
      </c>
      <c r="AW337" s="4">
        <v>46210.614606481482</v>
      </c>
      <c r="AX337" s="95" t="s">
        <v>11317</v>
      </c>
      <c r="AY337" s="95" t="s">
        <v>11317</v>
      </c>
      <c r="AZ337" s="95" t="s">
        <v>11317</v>
      </c>
      <c r="BA337" s="96">
        <v>46210</v>
      </c>
      <c r="BB337" s="95" t="s">
        <v>1205</v>
      </c>
      <c r="BC337" s="4">
        <v>46210.61619212963</v>
      </c>
      <c r="BD337" s="96">
        <v>46210</v>
      </c>
      <c r="BE337" s="95" t="s">
        <v>3038</v>
      </c>
      <c r="BF337" s="4">
        <v>46210.779942129629</v>
      </c>
      <c r="BG337" s="95" t="s">
        <v>11317</v>
      </c>
      <c r="BH337" s="95" t="s">
        <v>11317</v>
      </c>
      <c r="BI337" s="95" t="s">
        <v>11317</v>
      </c>
      <c r="BJ337" s="68" t="s">
        <v>11317</v>
      </c>
      <c r="BK337" t="str">
        <f t="shared" si="6"/>
        <v>Jul</v>
      </c>
      <c r="BL337" t="str">
        <f>VLOOKUP(D337,Sheet1!$A$2:$B$221,2,0)</f>
        <v>South Zone</v>
      </c>
    </row>
    <row r="338" spans="1:64" x14ac:dyDescent="0.35">
      <c r="A338" t="str" cm="1">
        <f t="array" ref="A338:C338">VLOOKUP(D338,Sheet1!$A$2:$E$221,{3,4,5},0)</f>
        <v>Vijay Tandekar</v>
      </c>
      <c r="B338" t="str">
        <v>FMF071023</v>
      </c>
      <c r="C338" t="str">
        <v>Manu Yadav</v>
      </c>
      <c r="D338" s="94" t="s">
        <v>168</v>
      </c>
      <c r="E338" s="95">
        <v>214</v>
      </c>
      <c r="F338" s="95" t="s">
        <v>1912</v>
      </c>
      <c r="G338" s="95">
        <v>494811</v>
      </c>
      <c r="H338" s="95" t="s">
        <v>1913</v>
      </c>
      <c r="I338" s="95" t="s">
        <v>1914</v>
      </c>
      <c r="J338" s="95" t="s">
        <v>1568</v>
      </c>
      <c r="K338" s="95" t="s">
        <v>1915</v>
      </c>
      <c r="L338" s="95"/>
      <c r="M338" s="95" t="s">
        <v>11317</v>
      </c>
      <c r="N338" s="95" t="s">
        <v>11317</v>
      </c>
      <c r="O338" s="95" t="s">
        <v>1916</v>
      </c>
      <c r="P338" s="95">
        <v>9539042058</v>
      </c>
      <c r="Q338" s="14" t="s">
        <v>13394</v>
      </c>
      <c r="T338" s="96">
        <v>46186</v>
      </c>
      <c r="U338" s="95" t="s">
        <v>1253</v>
      </c>
      <c r="V338" s="4">
        <v>46186.393946759257</v>
      </c>
      <c r="W338" s="96">
        <v>46188</v>
      </c>
      <c r="X338" s="95" t="s">
        <v>1253</v>
      </c>
      <c r="Y338" s="4">
        <v>46188.478402777779</v>
      </c>
      <c r="Z338" s="96">
        <v>46188</v>
      </c>
      <c r="AA338" s="95" t="s">
        <v>1194</v>
      </c>
      <c r="AB338" s="4">
        <v>46188.509710648148</v>
      </c>
      <c r="AC338" s="96">
        <v>46188</v>
      </c>
      <c r="AD338" s="95" t="s">
        <v>1194</v>
      </c>
      <c r="AE338" s="4">
        <v>46188.509791666664</v>
      </c>
      <c r="AF338" s="96">
        <v>46188</v>
      </c>
      <c r="AG338" s="95" t="s">
        <v>1204</v>
      </c>
      <c r="AH338" s="4">
        <v>46188.545729166668</v>
      </c>
      <c r="AI338" s="96">
        <v>46188</v>
      </c>
      <c r="AJ338" s="95" t="s">
        <v>1198</v>
      </c>
      <c r="AK338" s="4">
        <v>46188.590115740742</v>
      </c>
      <c r="AL338" s="96">
        <v>46188</v>
      </c>
      <c r="AM338" s="95" t="s">
        <v>1198</v>
      </c>
      <c r="AN338" s="4">
        <v>46188.590196759258</v>
      </c>
      <c r="AO338" s="95" t="s">
        <v>11317</v>
      </c>
      <c r="AP338" s="95" t="s">
        <v>11317</v>
      </c>
      <c r="AQ338" s="95" t="s">
        <v>11317</v>
      </c>
      <c r="AR338" s="95" t="s">
        <v>11317</v>
      </c>
      <c r="AS338" s="95" t="s">
        <v>11317</v>
      </c>
      <c r="AT338" s="95" t="s">
        <v>11317</v>
      </c>
      <c r="AU338" s="96">
        <v>46188</v>
      </c>
      <c r="AV338" s="95" t="s">
        <v>1198</v>
      </c>
      <c r="AW338" s="4">
        <v>46188.617060185185</v>
      </c>
      <c r="AX338" s="95" t="s">
        <v>11317</v>
      </c>
      <c r="AY338" s="95" t="s">
        <v>11317</v>
      </c>
      <c r="AZ338" s="95" t="s">
        <v>11317</v>
      </c>
      <c r="BA338" s="96">
        <v>46188</v>
      </c>
      <c r="BB338" s="95" t="s">
        <v>1199</v>
      </c>
      <c r="BC338" s="4">
        <v>46188.618634259263</v>
      </c>
      <c r="BD338" s="96"/>
      <c r="BE338" s="95" t="s">
        <v>11317</v>
      </c>
      <c r="BF338" s="4"/>
      <c r="BG338" s="95" t="s">
        <v>11317</v>
      </c>
      <c r="BH338" s="95" t="s">
        <v>11317</v>
      </c>
      <c r="BI338" s="95" t="s">
        <v>11317</v>
      </c>
      <c r="BJ338" s="68" t="s">
        <v>11317</v>
      </c>
      <c r="BK338" t="str">
        <f t="shared" si="6"/>
        <v>Jun</v>
      </c>
      <c r="BL338" t="str">
        <f>VLOOKUP(D338,Sheet1!$A$2:$B$221,2,0)</f>
        <v>South Zone</v>
      </c>
    </row>
    <row r="339" spans="1:64" x14ac:dyDescent="0.35">
      <c r="A339" t="str" cm="1">
        <f t="array" ref="A339:C339">VLOOKUP(D339,Sheet1!$A$2:$E$221,{3,4,5},0)</f>
        <v>Vijay Tandekar</v>
      </c>
      <c r="B339" t="str">
        <v>FMF071023</v>
      </c>
      <c r="C339" t="str">
        <v>Manu Yadav</v>
      </c>
      <c r="D339" s="94" t="s">
        <v>168</v>
      </c>
      <c r="E339" s="95">
        <v>214</v>
      </c>
      <c r="F339" s="95" t="s">
        <v>3326</v>
      </c>
      <c r="G339" s="95">
        <v>539027</v>
      </c>
      <c r="H339" s="95" t="s">
        <v>1913</v>
      </c>
      <c r="I339" s="95" t="s">
        <v>1914</v>
      </c>
      <c r="J339" s="95" t="s">
        <v>1568</v>
      </c>
      <c r="K339" s="95" t="s">
        <v>3327</v>
      </c>
      <c r="L339" s="95">
        <v>77000</v>
      </c>
      <c r="M339" s="95" t="s">
        <v>1025</v>
      </c>
      <c r="N339" s="95" t="s">
        <v>1026</v>
      </c>
      <c r="O339" s="95" t="s">
        <v>3328</v>
      </c>
      <c r="P339" s="95">
        <v>6886484671</v>
      </c>
      <c r="Q339" s="14" t="s">
        <v>13394</v>
      </c>
      <c r="T339" s="96">
        <v>46206</v>
      </c>
      <c r="U339" s="95" t="s">
        <v>1253</v>
      </c>
      <c r="V339" s="4">
        <v>46206.439988425926</v>
      </c>
      <c r="W339" s="96">
        <v>46206</v>
      </c>
      <c r="X339" s="95" t="s">
        <v>1253</v>
      </c>
      <c r="Y339" s="4">
        <v>46206.480104166665</v>
      </c>
      <c r="Z339" s="96">
        <v>46206</v>
      </c>
      <c r="AA339" s="95" t="s">
        <v>1194</v>
      </c>
      <c r="AB339" s="4">
        <v>46206.49927083333</v>
      </c>
      <c r="AC339" s="96">
        <v>46206</v>
      </c>
      <c r="AD339" s="95" t="s">
        <v>1247</v>
      </c>
      <c r="AE339" s="4">
        <v>46206.502650462964</v>
      </c>
      <c r="AF339" s="96"/>
      <c r="AG339" s="95" t="s">
        <v>11317</v>
      </c>
      <c r="AH339" s="4"/>
      <c r="AI339" s="96">
        <v>46206</v>
      </c>
      <c r="AJ339" s="95" t="s">
        <v>1204</v>
      </c>
      <c r="AK339" s="4">
        <v>46206.519861111112</v>
      </c>
      <c r="AL339" s="96">
        <v>46206</v>
      </c>
      <c r="AM339" s="95" t="s">
        <v>1204</v>
      </c>
      <c r="AN339" s="4">
        <v>46206.519965277781</v>
      </c>
      <c r="AO339" s="95" t="s">
        <v>11317</v>
      </c>
      <c r="AP339" s="95" t="s">
        <v>11317</v>
      </c>
      <c r="AQ339" s="95" t="s">
        <v>11317</v>
      </c>
      <c r="AR339" s="95" t="s">
        <v>11317</v>
      </c>
      <c r="AS339" s="95" t="s">
        <v>11317</v>
      </c>
      <c r="AT339" s="95" t="s">
        <v>11317</v>
      </c>
      <c r="AU339" s="96">
        <v>46206</v>
      </c>
      <c r="AV339" s="95" t="s">
        <v>1204</v>
      </c>
      <c r="AW339" s="4">
        <v>46206.524189814816</v>
      </c>
      <c r="AX339" s="95" t="s">
        <v>11317</v>
      </c>
      <c r="AY339" s="95" t="s">
        <v>11317</v>
      </c>
      <c r="AZ339" s="95" t="s">
        <v>11317</v>
      </c>
      <c r="BA339" s="96">
        <v>46206</v>
      </c>
      <c r="BB339" s="95" t="s">
        <v>1205</v>
      </c>
      <c r="BC339" s="4">
        <v>46206.526539351849</v>
      </c>
      <c r="BD339" s="96">
        <v>46206</v>
      </c>
      <c r="BE339" s="95" t="s">
        <v>3038</v>
      </c>
      <c r="BF339" s="4">
        <v>46206.621527777781</v>
      </c>
      <c r="BG339" s="95" t="s">
        <v>11317</v>
      </c>
      <c r="BH339" s="95" t="s">
        <v>11317</v>
      </c>
      <c r="BI339" s="95" t="s">
        <v>11317</v>
      </c>
      <c r="BJ339" s="68" t="s">
        <v>11317</v>
      </c>
      <c r="BK339" t="str">
        <f t="shared" si="6"/>
        <v>Jul</v>
      </c>
      <c r="BL339" t="str">
        <f>VLOOKUP(D339,Sheet1!$A$2:$B$221,2,0)</f>
        <v>South Zone</v>
      </c>
    </row>
    <row r="340" spans="1:64" x14ac:dyDescent="0.35">
      <c r="A340" t="str" cm="1">
        <f t="array" ref="A340:C340">VLOOKUP(D340,Sheet1!$A$2:$E$221,{3,4,5},0)</f>
        <v>Juber Ali</v>
      </c>
      <c r="B340" t="str">
        <v>FMF064840</v>
      </c>
      <c r="C340" t="str">
        <v>Vinay Kumar Vishwakarma</v>
      </c>
      <c r="D340" s="94" t="s">
        <v>170</v>
      </c>
      <c r="E340" s="95">
        <v>298</v>
      </c>
      <c r="F340" s="95" t="s">
        <v>9610</v>
      </c>
      <c r="G340" s="95">
        <v>645167</v>
      </c>
      <c r="H340" s="95" t="s">
        <v>659</v>
      </c>
      <c r="I340" s="95" t="s">
        <v>6774</v>
      </c>
      <c r="J340" s="95" t="s">
        <v>1568</v>
      </c>
      <c r="K340" s="95" t="s">
        <v>9611</v>
      </c>
      <c r="L340" s="95">
        <v>40000</v>
      </c>
      <c r="M340" s="95" t="s">
        <v>9612</v>
      </c>
      <c r="N340" s="95" t="s">
        <v>9613</v>
      </c>
      <c r="O340" s="95" t="s">
        <v>9614</v>
      </c>
      <c r="P340" s="95">
        <v>6673185763</v>
      </c>
      <c r="Q340" s="14" t="s">
        <v>13394</v>
      </c>
      <c r="T340" s="96">
        <v>46209</v>
      </c>
      <c r="U340" s="95" t="s">
        <v>6770</v>
      </c>
      <c r="V340" s="4">
        <v>46209.693437499998</v>
      </c>
      <c r="W340" s="96">
        <v>46209</v>
      </c>
      <c r="X340" s="95" t="s">
        <v>6770</v>
      </c>
      <c r="Y340" s="4">
        <v>46209.700474537036</v>
      </c>
      <c r="Z340" s="96">
        <v>46209</v>
      </c>
      <c r="AA340" s="95" t="s">
        <v>1194</v>
      </c>
      <c r="AB340" s="4">
        <v>46209.715277777781</v>
      </c>
      <c r="AC340" s="96">
        <v>46209</v>
      </c>
      <c r="AD340" s="95" t="s">
        <v>1220</v>
      </c>
      <c r="AE340" s="4">
        <v>46209.723576388889</v>
      </c>
      <c r="AF340" s="96"/>
      <c r="AG340" s="95" t="s">
        <v>11317</v>
      </c>
      <c r="AH340" s="4"/>
      <c r="AI340" s="96">
        <v>46209</v>
      </c>
      <c r="AJ340" s="95" t="s">
        <v>1204</v>
      </c>
      <c r="AK340" s="4">
        <v>46209.733206018522</v>
      </c>
      <c r="AL340" s="96">
        <v>46209</v>
      </c>
      <c r="AM340" s="95" t="s">
        <v>1204</v>
      </c>
      <c r="AN340" s="4">
        <v>46209.73333333333</v>
      </c>
      <c r="AO340" s="95" t="s">
        <v>11317</v>
      </c>
      <c r="AP340" s="95" t="s">
        <v>11317</v>
      </c>
      <c r="AQ340" s="95" t="s">
        <v>11317</v>
      </c>
      <c r="AR340" s="95" t="s">
        <v>11317</v>
      </c>
      <c r="AS340" s="95" t="s">
        <v>11317</v>
      </c>
      <c r="AT340" s="95" t="s">
        <v>11317</v>
      </c>
      <c r="AU340" s="96">
        <v>46209</v>
      </c>
      <c r="AV340" s="95" t="s">
        <v>1204</v>
      </c>
      <c r="AW340" s="4">
        <v>46209.74900462963</v>
      </c>
      <c r="AX340" s="95" t="s">
        <v>11317</v>
      </c>
      <c r="AY340" s="95" t="s">
        <v>11317</v>
      </c>
      <c r="AZ340" s="95" t="s">
        <v>11317</v>
      </c>
      <c r="BA340" s="96">
        <v>46209</v>
      </c>
      <c r="BB340" s="95" t="s">
        <v>1205</v>
      </c>
      <c r="BC340" s="4">
        <v>46209.75136574074</v>
      </c>
      <c r="BD340" s="96">
        <v>46210</v>
      </c>
      <c r="BE340" s="95" t="s">
        <v>6766</v>
      </c>
      <c r="BF340" s="4">
        <v>46210.648379629631</v>
      </c>
      <c r="BG340" s="95" t="s">
        <v>11317</v>
      </c>
      <c r="BH340" s="95" t="s">
        <v>11317</v>
      </c>
      <c r="BI340" s="95" t="s">
        <v>11317</v>
      </c>
      <c r="BJ340" s="68" t="s">
        <v>11317</v>
      </c>
      <c r="BK340" t="str">
        <f t="shared" si="6"/>
        <v>Jul</v>
      </c>
      <c r="BL340" t="str">
        <f>VLOOKUP(D340,Sheet1!$A$2:$B$221,2,0)</f>
        <v>South Zone</v>
      </c>
    </row>
    <row r="341" spans="1:64" x14ac:dyDescent="0.35">
      <c r="A341" t="str" cm="1">
        <f t="array" ref="A341:C341">VLOOKUP(D341,Sheet1!$A$2:$E$221,{3,4,5},0)</f>
        <v xml:space="preserve">Ishwari Prasad Dubey </v>
      </c>
      <c r="B341" t="str">
        <v>FMF066739</v>
      </c>
      <c r="C341" t="str">
        <v>Manu Yadav</v>
      </c>
      <c r="D341" s="94" t="s">
        <v>98</v>
      </c>
      <c r="E341" s="95">
        <v>358</v>
      </c>
      <c r="F341" s="95" t="s">
        <v>11524</v>
      </c>
      <c r="G341" s="95">
        <v>117304</v>
      </c>
      <c r="H341" s="95" t="s">
        <v>1918</v>
      </c>
      <c r="I341" s="95" t="s">
        <v>1919</v>
      </c>
      <c r="J341" s="95" t="s">
        <v>1568</v>
      </c>
      <c r="K341" s="95" t="s">
        <v>11525</v>
      </c>
      <c r="L341" s="95">
        <v>40000</v>
      </c>
      <c r="M341" s="95" t="s">
        <v>969</v>
      </c>
      <c r="N341" s="95" t="s">
        <v>970</v>
      </c>
      <c r="O341" s="95" t="s">
        <v>11526</v>
      </c>
      <c r="P341" s="95">
        <v>4636426459</v>
      </c>
      <c r="Q341" s="14" t="s">
        <v>13394</v>
      </c>
      <c r="T341" s="96">
        <v>46210</v>
      </c>
      <c r="U341" s="95" t="s">
        <v>1260</v>
      </c>
      <c r="V341" s="4">
        <v>46210.695567129631</v>
      </c>
      <c r="W341" s="96">
        <v>46210</v>
      </c>
      <c r="X341" s="95" t="s">
        <v>1260</v>
      </c>
      <c r="Y341" s="4">
        <v>46210.705590277779</v>
      </c>
      <c r="Z341" s="96">
        <v>46210</v>
      </c>
      <c r="AA341" s="95" t="s">
        <v>1211</v>
      </c>
      <c r="AB341" s="4">
        <v>46210.70784722222</v>
      </c>
      <c r="AC341" s="96">
        <v>46210</v>
      </c>
      <c r="AD341" s="95" t="s">
        <v>2408</v>
      </c>
      <c r="AE341" s="4">
        <v>46210.726469907408</v>
      </c>
      <c r="AF341" s="96"/>
      <c r="AG341" s="95" t="s">
        <v>11317</v>
      </c>
      <c r="AH341" s="4"/>
      <c r="AI341" s="96">
        <v>46210</v>
      </c>
      <c r="AJ341" s="95" t="s">
        <v>1240</v>
      </c>
      <c r="AK341" s="4">
        <v>46210.733634259261</v>
      </c>
      <c r="AL341" s="96">
        <v>46210</v>
      </c>
      <c r="AM341" s="95" t="s">
        <v>1240</v>
      </c>
      <c r="AN341" s="4">
        <v>46210.733726851853</v>
      </c>
      <c r="AO341" s="95" t="s">
        <v>11317</v>
      </c>
      <c r="AP341" s="95" t="s">
        <v>11317</v>
      </c>
      <c r="AQ341" s="95" t="s">
        <v>11317</v>
      </c>
      <c r="AR341" s="95" t="s">
        <v>11317</v>
      </c>
      <c r="AS341" s="95" t="s">
        <v>11317</v>
      </c>
      <c r="AT341" s="95" t="s">
        <v>11317</v>
      </c>
      <c r="AU341" s="96">
        <v>46210</v>
      </c>
      <c r="AV341" s="95" t="s">
        <v>1240</v>
      </c>
      <c r="AW341" s="4">
        <v>46210.738379629627</v>
      </c>
      <c r="AX341" s="95" t="s">
        <v>11317</v>
      </c>
      <c r="AY341" s="95" t="s">
        <v>11317</v>
      </c>
      <c r="AZ341" s="95" t="s">
        <v>11317</v>
      </c>
      <c r="BA341" s="96">
        <v>46210</v>
      </c>
      <c r="BB341" s="95" t="s">
        <v>2414</v>
      </c>
      <c r="BC341" s="4">
        <v>46210.782916666663</v>
      </c>
      <c r="BD341" s="96"/>
      <c r="BE341" s="95" t="s">
        <v>11317</v>
      </c>
      <c r="BF341" s="4"/>
      <c r="BG341" s="95" t="s">
        <v>11317</v>
      </c>
      <c r="BH341" s="95" t="s">
        <v>11317</v>
      </c>
      <c r="BI341" s="95" t="s">
        <v>11317</v>
      </c>
      <c r="BJ341" s="68" t="s">
        <v>11317</v>
      </c>
      <c r="BK341" t="str">
        <f t="shared" si="6"/>
        <v>Jul</v>
      </c>
      <c r="BL341" t="str">
        <f>VLOOKUP(D341,Sheet1!$A$2:$B$221,2,0)</f>
        <v>South Zone</v>
      </c>
    </row>
    <row r="342" spans="1:64" x14ac:dyDescent="0.35">
      <c r="A342" t="str" cm="1">
        <f t="array" ref="A342:C342">VLOOKUP(D342,Sheet1!$A$2:$E$221,{3,4,5},0)</f>
        <v xml:space="preserve">Ishwari Prasad Dubey </v>
      </c>
      <c r="B342" t="str">
        <v>FMF066739</v>
      </c>
      <c r="C342" t="str">
        <v>Manu Yadav</v>
      </c>
      <c r="D342" s="94" t="s">
        <v>98</v>
      </c>
      <c r="E342" s="95">
        <v>358</v>
      </c>
      <c r="F342" s="95" t="s">
        <v>2653</v>
      </c>
      <c r="G342" s="95">
        <v>122473</v>
      </c>
      <c r="H342" s="95" t="s">
        <v>1918</v>
      </c>
      <c r="I342" s="95" t="s">
        <v>1919</v>
      </c>
      <c r="J342" s="95" t="s">
        <v>1568</v>
      </c>
      <c r="K342" s="95" t="s">
        <v>2654</v>
      </c>
      <c r="L342" s="95">
        <v>80000</v>
      </c>
      <c r="M342" s="95" t="s">
        <v>1266</v>
      </c>
      <c r="N342" s="95" t="s">
        <v>1267</v>
      </c>
      <c r="O342" s="95" t="s">
        <v>2655</v>
      </c>
      <c r="P342" s="95">
        <v>2726742469</v>
      </c>
      <c r="Q342" s="14" t="s">
        <v>13394</v>
      </c>
      <c r="T342" s="96">
        <v>46205</v>
      </c>
      <c r="U342" s="95" t="s">
        <v>1260</v>
      </c>
      <c r="V342" s="4">
        <v>46205.658819444441</v>
      </c>
      <c r="W342" s="96">
        <v>46205</v>
      </c>
      <c r="X342" s="95" t="s">
        <v>1260</v>
      </c>
      <c r="Y342" s="4">
        <v>46205.667048611111</v>
      </c>
      <c r="Z342" s="96">
        <v>46205</v>
      </c>
      <c r="AA342" s="95" t="s">
        <v>1211</v>
      </c>
      <c r="AB342" s="4">
        <v>46205.685231481482</v>
      </c>
      <c r="AC342" s="96">
        <v>46205</v>
      </c>
      <c r="AD342" s="95" t="s">
        <v>2408</v>
      </c>
      <c r="AE342" s="4">
        <v>46205.695451388892</v>
      </c>
      <c r="AF342" s="96"/>
      <c r="AG342" s="95" t="s">
        <v>11317</v>
      </c>
      <c r="AH342" s="4"/>
      <c r="AI342" s="96">
        <v>46205</v>
      </c>
      <c r="AJ342" s="95" t="s">
        <v>1240</v>
      </c>
      <c r="AK342" s="4">
        <v>46205.703645833331</v>
      </c>
      <c r="AL342" s="96">
        <v>46205</v>
      </c>
      <c r="AM342" s="95" t="s">
        <v>1240</v>
      </c>
      <c r="AN342" s="4">
        <v>46205.703715277778</v>
      </c>
      <c r="AO342" s="95" t="s">
        <v>11317</v>
      </c>
      <c r="AP342" s="95" t="s">
        <v>11317</v>
      </c>
      <c r="AQ342" s="95" t="s">
        <v>11317</v>
      </c>
      <c r="AR342" s="95" t="s">
        <v>11317</v>
      </c>
      <c r="AS342" s="95" t="s">
        <v>11317</v>
      </c>
      <c r="AT342" s="95" t="s">
        <v>11317</v>
      </c>
      <c r="AU342" s="96">
        <v>46205</v>
      </c>
      <c r="AV342" s="95" t="s">
        <v>1240</v>
      </c>
      <c r="AW342" s="4">
        <v>46205.711678240739</v>
      </c>
      <c r="AX342" s="95" t="s">
        <v>11317</v>
      </c>
      <c r="AY342" s="95" t="s">
        <v>11317</v>
      </c>
      <c r="AZ342" s="95" t="s">
        <v>11317</v>
      </c>
      <c r="BA342" s="96">
        <v>46205</v>
      </c>
      <c r="BB342" s="95" t="s">
        <v>1212</v>
      </c>
      <c r="BC342" s="4">
        <v>46205.796840277777</v>
      </c>
      <c r="BD342" s="96">
        <v>46206</v>
      </c>
      <c r="BE342" s="95" t="s">
        <v>1263</v>
      </c>
      <c r="BF342" s="4">
        <v>46206.534780092596</v>
      </c>
      <c r="BG342" s="95" t="s">
        <v>11317</v>
      </c>
      <c r="BH342" s="95" t="s">
        <v>11317</v>
      </c>
      <c r="BI342" s="95" t="s">
        <v>11317</v>
      </c>
      <c r="BJ342" s="68" t="s">
        <v>11317</v>
      </c>
      <c r="BK342" t="str">
        <f t="shared" si="6"/>
        <v>Jul</v>
      </c>
      <c r="BL342" t="str">
        <f>VLOOKUP(D342,Sheet1!$A$2:$B$221,2,0)</f>
        <v>South Zone</v>
      </c>
    </row>
    <row r="343" spans="1:64" x14ac:dyDescent="0.35">
      <c r="A343" t="str" cm="1">
        <f t="array" ref="A343:C343">VLOOKUP(D343,Sheet1!$A$2:$E$221,{3,4,5},0)</f>
        <v xml:space="preserve">Ishwari Prasad Dubey </v>
      </c>
      <c r="B343" t="str">
        <v>FMF066739</v>
      </c>
      <c r="C343" t="str">
        <v>Manu Yadav</v>
      </c>
      <c r="D343" s="94" t="s">
        <v>98</v>
      </c>
      <c r="E343" s="95">
        <v>358</v>
      </c>
      <c r="F343" s="95" t="s">
        <v>1917</v>
      </c>
      <c r="G343" s="95">
        <v>125827</v>
      </c>
      <c r="H343" s="95" t="s">
        <v>1918</v>
      </c>
      <c r="I343" s="95" t="s">
        <v>1919</v>
      </c>
      <c r="J343" s="95" t="s">
        <v>1568</v>
      </c>
      <c r="K343" s="95" t="s">
        <v>1920</v>
      </c>
      <c r="L343" s="95">
        <v>60000</v>
      </c>
      <c r="M343" s="95" t="s">
        <v>1206</v>
      </c>
      <c r="N343" s="95" t="s">
        <v>1207</v>
      </c>
      <c r="O343" s="95" t="s">
        <v>1921</v>
      </c>
      <c r="P343" s="95">
        <v>7365398979</v>
      </c>
      <c r="Q343" s="14" t="s">
        <v>13394</v>
      </c>
      <c r="T343" s="96">
        <v>46204</v>
      </c>
      <c r="U343" s="95" t="s">
        <v>1260</v>
      </c>
      <c r="V343" s="4">
        <v>46204.51221064815</v>
      </c>
      <c r="W343" s="96">
        <v>46204</v>
      </c>
      <c r="X343" s="95" t="s">
        <v>1260</v>
      </c>
      <c r="Y343" s="4">
        <v>46204.517418981479</v>
      </c>
      <c r="Z343" s="96">
        <v>46204</v>
      </c>
      <c r="AA343" s="95" t="s">
        <v>1211</v>
      </c>
      <c r="AB343" s="4">
        <v>46204.530416666668</v>
      </c>
      <c r="AC343" s="96">
        <v>46204</v>
      </c>
      <c r="AD343" s="95" t="s">
        <v>2408</v>
      </c>
      <c r="AE343" s="4">
        <v>46204.540162037039</v>
      </c>
      <c r="AF343" s="96"/>
      <c r="AG343" s="95" t="s">
        <v>11317</v>
      </c>
      <c r="AH343" s="4"/>
      <c r="AI343" s="96">
        <v>46204</v>
      </c>
      <c r="AJ343" s="95" t="s">
        <v>1240</v>
      </c>
      <c r="AK343" s="4">
        <v>46204.543425925927</v>
      </c>
      <c r="AL343" s="96">
        <v>46204</v>
      </c>
      <c r="AM343" s="95" t="s">
        <v>1240</v>
      </c>
      <c r="AN343" s="4">
        <v>46204.543506944443</v>
      </c>
      <c r="AO343" s="95" t="s">
        <v>11317</v>
      </c>
      <c r="AP343" s="95" t="s">
        <v>11317</v>
      </c>
      <c r="AQ343" s="95" t="s">
        <v>11317</v>
      </c>
      <c r="AR343" s="95" t="s">
        <v>11317</v>
      </c>
      <c r="AS343" s="95" t="s">
        <v>11317</v>
      </c>
      <c r="AT343" s="95" t="s">
        <v>11317</v>
      </c>
      <c r="AU343" s="96">
        <v>46204</v>
      </c>
      <c r="AV343" s="95" t="s">
        <v>1239</v>
      </c>
      <c r="AW343" s="4">
        <v>46204.632986111108</v>
      </c>
      <c r="AX343" s="95" t="s">
        <v>11317</v>
      </c>
      <c r="AY343" s="95" t="s">
        <v>11317</v>
      </c>
      <c r="AZ343" s="95" t="s">
        <v>11317</v>
      </c>
      <c r="BA343" s="96">
        <v>46204</v>
      </c>
      <c r="BB343" s="95" t="s">
        <v>1212</v>
      </c>
      <c r="BC343" s="4">
        <v>46204.634375000001</v>
      </c>
      <c r="BD343" s="96">
        <v>46204</v>
      </c>
      <c r="BE343" s="95" t="s">
        <v>1263</v>
      </c>
      <c r="BF343" s="4">
        <v>46204.674953703703</v>
      </c>
      <c r="BG343" s="95" t="s">
        <v>11317</v>
      </c>
      <c r="BH343" s="95" t="s">
        <v>11317</v>
      </c>
      <c r="BI343" s="95" t="s">
        <v>11317</v>
      </c>
      <c r="BJ343" s="68" t="s">
        <v>11317</v>
      </c>
      <c r="BK343" t="str">
        <f t="shared" si="6"/>
        <v>Jul</v>
      </c>
      <c r="BL343" t="str">
        <f>VLOOKUP(D343,Sheet1!$A$2:$B$221,2,0)</f>
        <v>South Zone</v>
      </c>
    </row>
    <row r="344" spans="1:64" x14ac:dyDescent="0.35">
      <c r="A344" t="str" cm="1">
        <f t="array" ref="A344:C344">VLOOKUP(D344,Sheet1!$A$2:$E$221,{3,4,5},0)</f>
        <v xml:space="preserve">Ishwari Prasad Dubey </v>
      </c>
      <c r="B344" t="str">
        <v>FMF066739</v>
      </c>
      <c r="C344" t="str">
        <v>Manu Yadav</v>
      </c>
      <c r="D344" s="94" t="s">
        <v>98</v>
      </c>
      <c r="E344" s="95">
        <v>358</v>
      </c>
      <c r="F344" s="95" t="s">
        <v>2656</v>
      </c>
      <c r="G344" s="95">
        <v>131825</v>
      </c>
      <c r="H344" s="95" t="s">
        <v>1258</v>
      </c>
      <c r="I344" s="95" t="s">
        <v>1259</v>
      </c>
      <c r="J344" s="95" t="s">
        <v>1568</v>
      </c>
      <c r="K344" s="95" t="s">
        <v>2657</v>
      </c>
      <c r="L344" s="95">
        <v>60000</v>
      </c>
      <c r="M344" s="95" t="s">
        <v>1206</v>
      </c>
      <c r="N344" s="95" t="s">
        <v>1207</v>
      </c>
      <c r="O344" s="95" t="s">
        <v>2658</v>
      </c>
      <c r="P344" s="95">
        <v>1367479315</v>
      </c>
      <c r="Q344" s="14" t="s">
        <v>13394</v>
      </c>
      <c r="T344" s="96">
        <v>46205</v>
      </c>
      <c r="U344" s="95" t="s">
        <v>1260</v>
      </c>
      <c r="V344" s="4">
        <v>46205.737557870372</v>
      </c>
      <c r="W344" s="96">
        <v>46205</v>
      </c>
      <c r="X344" s="95" t="s">
        <v>1260</v>
      </c>
      <c r="Y344" s="4">
        <v>46205.782893518517</v>
      </c>
      <c r="Z344" s="96">
        <v>46206</v>
      </c>
      <c r="AA344" s="95" t="s">
        <v>3057</v>
      </c>
      <c r="AB344" s="4">
        <v>46206.421701388892</v>
      </c>
      <c r="AC344" s="96">
        <v>46206</v>
      </c>
      <c r="AD344" s="95" t="s">
        <v>2408</v>
      </c>
      <c r="AE344" s="4">
        <v>46206.434699074074</v>
      </c>
      <c r="AF344" s="96"/>
      <c r="AG344" s="95" t="s">
        <v>11317</v>
      </c>
      <c r="AH344" s="4"/>
      <c r="AI344" s="96">
        <v>46206</v>
      </c>
      <c r="AJ344" s="95" t="s">
        <v>1240</v>
      </c>
      <c r="AK344" s="4">
        <v>46206.446608796294</v>
      </c>
      <c r="AL344" s="96">
        <v>46206</v>
      </c>
      <c r="AM344" s="95" t="s">
        <v>1240</v>
      </c>
      <c r="AN344" s="4">
        <v>46206.446701388886</v>
      </c>
      <c r="AO344" s="95" t="s">
        <v>11317</v>
      </c>
      <c r="AP344" s="95" t="s">
        <v>11317</v>
      </c>
      <c r="AQ344" s="95" t="s">
        <v>11317</v>
      </c>
      <c r="AR344" s="95" t="s">
        <v>11317</v>
      </c>
      <c r="AS344" s="95" t="s">
        <v>11317</v>
      </c>
      <c r="AT344" s="95" t="s">
        <v>11317</v>
      </c>
      <c r="AU344" s="96">
        <v>46206</v>
      </c>
      <c r="AV344" s="95" t="s">
        <v>1240</v>
      </c>
      <c r="AW344" s="4">
        <v>46206.460011574076</v>
      </c>
      <c r="AX344" s="95" t="s">
        <v>11317</v>
      </c>
      <c r="AY344" s="95" t="s">
        <v>11317</v>
      </c>
      <c r="AZ344" s="95" t="s">
        <v>11317</v>
      </c>
      <c r="BA344" s="96">
        <v>46206</v>
      </c>
      <c r="BB344" s="95" t="s">
        <v>1212</v>
      </c>
      <c r="BC344" s="4">
        <v>46206.525659722225</v>
      </c>
      <c r="BD344" s="96">
        <v>46206</v>
      </c>
      <c r="BE344" s="95" t="s">
        <v>1263</v>
      </c>
      <c r="BF344" s="4">
        <v>46206.611250000002</v>
      </c>
      <c r="BG344" s="95" t="s">
        <v>11317</v>
      </c>
      <c r="BH344" s="95" t="s">
        <v>11317</v>
      </c>
      <c r="BI344" s="95" t="s">
        <v>11317</v>
      </c>
      <c r="BJ344" s="68" t="s">
        <v>11317</v>
      </c>
      <c r="BK344" t="str">
        <f t="shared" si="6"/>
        <v>Jul</v>
      </c>
      <c r="BL344" t="str">
        <f>VLOOKUP(D344,Sheet1!$A$2:$B$221,2,0)</f>
        <v>South Zone</v>
      </c>
    </row>
    <row r="345" spans="1:64" x14ac:dyDescent="0.35">
      <c r="A345" t="str" cm="1">
        <f t="array" ref="A345:C345">VLOOKUP(D345,Sheet1!$A$2:$E$221,{3,4,5},0)</f>
        <v xml:space="preserve">Ishwari Prasad Dubey </v>
      </c>
      <c r="B345" t="str">
        <v>FMF066739</v>
      </c>
      <c r="C345" t="str">
        <v>Manu Yadav</v>
      </c>
      <c r="D345" s="94" t="s">
        <v>98</v>
      </c>
      <c r="E345" s="95">
        <v>358</v>
      </c>
      <c r="F345" s="95" t="s">
        <v>9615</v>
      </c>
      <c r="G345" s="95">
        <v>150506</v>
      </c>
      <c r="H345" s="95" t="s">
        <v>1258</v>
      </c>
      <c r="I345" s="95" t="s">
        <v>1259</v>
      </c>
      <c r="J345" s="95" t="s">
        <v>1568</v>
      </c>
      <c r="K345" s="95" t="s">
        <v>9616</v>
      </c>
      <c r="L345" s="95">
        <v>70000</v>
      </c>
      <c r="M345" s="95" t="s">
        <v>9617</v>
      </c>
      <c r="N345" s="95" t="s">
        <v>9618</v>
      </c>
      <c r="O345" s="95" t="s">
        <v>9619</v>
      </c>
      <c r="P345" s="95">
        <v>6346862112</v>
      </c>
      <c r="Q345" s="14" t="s">
        <v>13394</v>
      </c>
      <c r="T345" s="96">
        <v>46209</v>
      </c>
      <c r="U345" s="95" t="s">
        <v>1260</v>
      </c>
      <c r="V345" s="4">
        <v>46209.684803240743</v>
      </c>
      <c r="W345" s="96">
        <v>46209</v>
      </c>
      <c r="X345" s="95" t="s">
        <v>1260</v>
      </c>
      <c r="Y345" s="4">
        <v>46209.696840277778</v>
      </c>
      <c r="Z345" s="96">
        <v>46209</v>
      </c>
      <c r="AA345" s="95" t="s">
        <v>1211</v>
      </c>
      <c r="AB345" s="4">
        <v>46209.716180555559</v>
      </c>
      <c r="AC345" s="96">
        <v>46209</v>
      </c>
      <c r="AD345" s="95" t="s">
        <v>2408</v>
      </c>
      <c r="AE345" s="4">
        <v>46209.72896990741</v>
      </c>
      <c r="AF345" s="96"/>
      <c r="AG345" s="95" t="s">
        <v>11317</v>
      </c>
      <c r="AH345" s="4"/>
      <c r="AI345" s="96">
        <v>46209</v>
      </c>
      <c r="AJ345" s="95" t="s">
        <v>1240</v>
      </c>
      <c r="AK345" s="4">
        <v>46209.738981481481</v>
      </c>
      <c r="AL345" s="96">
        <v>46209</v>
      </c>
      <c r="AM345" s="95" t="s">
        <v>1240</v>
      </c>
      <c r="AN345" s="4">
        <v>46209.739074074074</v>
      </c>
      <c r="AO345" s="95" t="s">
        <v>11317</v>
      </c>
      <c r="AP345" s="95" t="s">
        <v>11317</v>
      </c>
      <c r="AQ345" s="95" t="s">
        <v>11317</v>
      </c>
      <c r="AR345" s="95" t="s">
        <v>11317</v>
      </c>
      <c r="AS345" s="95" t="s">
        <v>11317</v>
      </c>
      <c r="AT345" s="95" t="s">
        <v>11317</v>
      </c>
      <c r="AU345" s="96">
        <v>46209</v>
      </c>
      <c r="AV345" s="95" t="s">
        <v>1240</v>
      </c>
      <c r="AW345" s="4">
        <v>46209.753229166665</v>
      </c>
      <c r="AX345" s="95" t="s">
        <v>11317</v>
      </c>
      <c r="AY345" s="95" t="s">
        <v>11317</v>
      </c>
      <c r="AZ345" s="95" t="s">
        <v>11317</v>
      </c>
      <c r="BA345" s="96">
        <v>46209</v>
      </c>
      <c r="BB345" s="95" t="s">
        <v>2414</v>
      </c>
      <c r="BC345" s="4">
        <v>46209.782175925924</v>
      </c>
      <c r="BD345" s="96">
        <v>46210</v>
      </c>
      <c r="BE345" s="95" t="s">
        <v>1263</v>
      </c>
      <c r="BF345" s="4">
        <v>46210.618333333332</v>
      </c>
      <c r="BG345" s="95" t="s">
        <v>11317</v>
      </c>
      <c r="BH345" s="95" t="s">
        <v>11317</v>
      </c>
      <c r="BI345" s="95" t="s">
        <v>11317</v>
      </c>
      <c r="BJ345" s="68" t="s">
        <v>11317</v>
      </c>
      <c r="BK345" t="str">
        <f t="shared" si="6"/>
        <v>Jul</v>
      </c>
      <c r="BL345" t="str">
        <f>VLOOKUP(D345,Sheet1!$A$2:$B$221,2,0)</f>
        <v>South Zone</v>
      </c>
    </row>
    <row r="346" spans="1:64" x14ac:dyDescent="0.35">
      <c r="A346" t="str" cm="1">
        <f t="array" ref="A346:C346">VLOOKUP(D346,Sheet1!$A$2:$E$221,{3,4,5},0)</f>
        <v xml:space="preserve">Ishwari Prasad Dubey </v>
      </c>
      <c r="B346" t="str">
        <v>FMF066739</v>
      </c>
      <c r="C346" t="str">
        <v>Manu Yadav</v>
      </c>
      <c r="D346" s="94" t="s">
        <v>98</v>
      </c>
      <c r="E346" s="95">
        <v>358</v>
      </c>
      <c r="F346" s="95" t="s">
        <v>3329</v>
      </c>
      <c r="G346" s="95">
        <v>414133</v>
      </c>
      <c r="H346" s="95" t="s">
        <v>3041</v>
      </c>
      <c r="I346" s="95" t="s">
        <v>3042</v>
      </c>
      <c r="J346" s="95" t="s">
        <v>1568</v>
      </c>
      <c r="K346" s="95" t="s">
        <v>3330</v>
      </c>
      <c r="L346" s="95">
        <v>80000</v>
      </c>
      <c r="M346" s="95" t="s">
        <v>1266</v>
      </c>
      <c r="N346" s="95" t="s">
        <v>1267</v>
      </c>
      <c r="O346" s="95" t="s">
        <v>3331</v>
      </c>
      <c r="P346" s="95">
        <v>6999162344</v>
      </c>
      <c r="Q346" s="14" t="s">
        <v>13394</v>
      </c>
      <c r="T346" s="96">
        <v>46206</v>
      </c>
      <c r="U346" s="95" t="s">
        <v>1260</v>
      </c>
      <c r="V346" s="4">
        <v>46206.548090277778</v>
      </c>
      <c r="W346" s="96">
        <v>46206</v>
      </c>
      <c r="X346" s="95" t="s">
        <v>1260</v>
      </c>
      <c r="Y346" s="4">
        <v>46206.554513888892</v>
      </c>
      <c r="Z346" s="96">
        <v>46206</v>
      </c>
      <c r="AA346" s="95" t="s">
        <v>3057</v>
      </c>
      <c r="AB346" s="4">
        <v>46206.575810185182</v>
      </c>
      <c r="AC346" s="96">
        <v>46206</v>
      </c>
      <c r="AD346" s="95" t="s">
        <v>2408</v>
      </c>
      <c r="AE346" s="4">
        <v>46206.589062500003</v>
      </c>
      <c r="AF346" s="96"/>
      <c r="AG346" s="95" t="s">
        <v>11317</v>
      </c>
      <c r="AH346" s="4"/>
      <c r="AI346" s="96">
        <v>46206</v>
      </c>
      <c r="AJ346" s="95" t="s">
        <v>1240</v>
      </c>
      <c r="AK346" s="4">
        <v>46206.615185185183</v>
      </c>
      <c r="AL346" s="96">
        <v>46206</v>
      </c>
      <c r="AM346" s="95" t="s">
        <v>1240</v>
      </c>
      <c r="AN346" s="4">
        <v>46206.615254629629</v>
      </c>
      <c r="AO346" s="95" t="s">
        <v>11317</v>
      </c>
      <c r="AP346" s="95" t="s">
        <v>11317</v>
      </c>
      <c r="AQ346" s="95" t="s">
        <v>11317</v>
      </c>
      <c r="AR346" s="95" t="s">
        <v>11317</v>
      </c>
      <c r="AS346" s="95" t="s">
        <v>11317</v>
      </c>
      <c r="AT346" s="95" t="s">
        <v>11317</v>
      </c>
      <c r="AU346" s="96">
        <v>46206</v>
      </c>
      <c r="AV346" s="95" t="s">
        <v>1240</v>
      </c>
      <c r="AW346" s="4">
        <v>46206.619722222225</v>
      </c>
      <c r="AX346" s="95" t="s">
        <v>11317</v>
      </c>
      <c r="AY346" s="95" t="s">
        <v>11317</v>
      </c>
      <c r="AZ346" s="95" t="s">
        <v>11317</v>
      </c>
      <c r="BA346" s="96">
        <v>46206</v>
      </c>
      <c r="BB346" s="95" t="s">
        <v>1212</v>
      </c>
      <c r="BC346" s="4">
        <v>46206.643472222226</v>
      </c>
      <c r="BD346" s="96">
        <v>46206</v>
      </c>
      <c r="BE346" s="95" t="s">
        <v>1263</v>
      </c>
      <c r="BF346" s="4">
        <v>46206.66883101852</v>
      </c>
      <c r="BG346" s="95" t="s">
        <v>11317</v>
      </c>
      <c r="BH346" s="95" t="s">
        <v>11317</v>
      </c>
      <c r="BI346" s="95" t="s">
        <v>11317</v>
      </c>
      <c r="BJ346" s="68" t="s">
        <v>11317</v>
      </c>
      <c r="BK346" t="str">
        <f t="shared" si="6"/>
        <v>Jul</v>
      </c>
      <c r="BL346" t="str">
        <f>VLOOKUP(D346,Sheet1!$A$2:$B$221,2,0)</f>
        <v>South Zone</v>
      </c>
    </row>
    <row r="347" spans="1:64" x14ac:dyDescent="0.35">
      <c r="A347" t="str" cm="1">
        <f t="array" ref="A347:C347">VLOOKUP(D347,Sheet1!$A$2:$E$221,{3,4,5},0)</f>
        <v xml:space="preserve">Ishwari Prasad Dubey </v>
      </c>
      <c r="B347" t="str">
        <v>FMF066739</v>
      </c>
      <c r="C347" t="str">
        <v>Manu Yadav</v>
      </c>
      <c r="D347" s="94" t="s">
        <v>98</v>
      </c>
      <c r="E347" s="95">
        <v>358</v>
      </c>
      <c r="F347" s="95" t="s">
        <v>11527</v>
      </c>
      <c r="G347" s="95">
        <v>461953</v>
      </c>
      <c r="H347" s="95" t="s">
        <v>3041</v>
      </c>
      <c r="I347" s="95" t="s">
        <v>3042</v>
      </c>
      <c r="J347" s="95" t="s">
        <v>1568</v>
      </c>
      <c r="K347" s="95" t="s">
        <v>11528</v>
      </c>
      <c r="L347" s="95">
        <v>70000</v>
      </c>
      <c r="M347" s="95" t="s">
        <v>1235</v>
      </c>
      <c r="N347" s="95" t="s">
        <v>1236</v>
      </c>
      <c r="O347" s="95" t="s">
        <v>11529</v>
      </c>
      <c r="P347" s="95">
        <v>9236546105</v>
      </c>
      <c r="Q347" s="14" t="s">
        <v>13394</v>
      </c>
      <c r="T347" s="96">
        <v>46210</v>
      </c>
      <c r="U347" s="95" t="s">
        <v>1260</v>
      </c>
      <c r="V347" s="4">
        <v>46210.420972222222</v>
      </c>
      <c r="W347" s="96">
        <v>46210</v>
      </c>
      <c r="X347" s="95" t="s">
        <v>1260</v>
      </c>
      <c r="Y347" s="4">
        <v>46210.718310185184</v>
      </c>
      <c r="Z347" s="96">
        <v>46210</v>
      </c>
      <c r="AA347" s="95" t="s">
        <v>1211</v>
      </c>
      <c r="AB347" s="4">
        <v>46210.735833333332</v>
      </c>
      <c r="AC347" s="96">
        <v>46210</v>
      </c>
      <c r="AD347" s="95" t="s">
        <v>2408</v>
      </c>
      <c r="AE347" s="4">
        <v>46210.751180555555</v>
      </c>
      <c r="AF347" s="96"/>
      <c r="AG347" s="95" t="s">
        <v>11317</v>
      </c>
      <c r="AH347" s="4"/>
      <c r="AI347" s="96">
        <v>46210</v>
      </c>
      <c r="AJ347" s="95" t="s">
        <v>1240</v>
      </c>
      <c r="AK347" s="4">
        <v>46210.753993055558</v>
      </c>
      <c r="AL347" s="96">
        <v>46210</v>
      </c>
      <c r="AM347" s="95" t="s">
        <v>1240</v>
      </c>
      <c r="AN347" s="4">
        <v>46210.75409722222</v>
      </c>
      <c r="AO347" s="95" t="s">
        <v>11317</v>
      </c>
      <c r="AP347" s="95" t="s">
        <v>11317</v>
      </c>
      <c r="AQ347" s="95" t="s">
        <v>11317</v>
      </c>
      <c r="AR347" s="95" t="s">
        <v>11317</v>
      </c>
      <c r="AS347" s="95" t="s">
        <v>11317</v>
      </c>
      <c r="AT347" s="95" t="s">
        <v>11317</v>
      </c>
      <c r="AU347" s="96">
        <v>46210</v>
      </c>
      <c r="AV347" s="95" t="s">
        <v>1240</v>
      </c>
      <c r="AW347" s="4">
        <v>46210.760810185187</v>
      </c>
      <c r="AX347" s="95" t="s">
        <v>11317</v>
      </c>
      <c r="AY347" s="95" t="s">
        <v>11317</v>
      </c>
      <c r="AZ347" s="95" t="s">
        <v>11317</v>
      </c>
      <c r="BA347" s="96">
        <v>46210</v>
      </c>
      <c r="BB347" s="95" t="s">
        <v>2414</v>
      </c>
      <c r="BC347" s="4">
        <v>46210.783148148148</v>
      </c>
      <c r="BD347" s="96"/>
      <c r="BE347" s="95" t="s">
        <v>11317</v>
      </c>
      <c r="BF347" s="4"/>
      <c r="BG347" s="95" t="s">
        <v>11317</v>
      </c>
      <c r="BH347" s="95" t="s">
        <v>11317</v>
      </c>
      <c r="BI347" s="95" t="s">
        <v>11317</v>
      </c>
      <c r="BJ347" s="68" t="s">
        <v>11317</v>
      </c>
      <c r="BK347" t="str">
        <f t="shared" si="6"/>
        <v>Jul</v>
      </c>
      <c r="BL347" t="str">
        <f>VLOOKUP(D347,Sheet1!$A$2:$B$221,2,0)</f>
        <v>South Zone</v>
      </c>
    </row>
    <row r="348" spans="1:64" x14ac:dyDescent="0.35">
      <c r="A348" t="str" cm="1">
        <f t="array" ref="A348:C348">VLOOKUP(D348,Sheet1!$A$2:$E$221,{3,4,5},0)</f>
        <v>Pankaj singh patel</v>
      </c>
      <c r="B348" t="str">
        <v>FMF066685</v>
      </c>
      <c r="C348" t="str">
        <v>Vinay Shukla</v>
      </c>
      <c r="D348" s="94" t="s">
        <v>827</v>
      </c>
      <c r="E348" s="95">
        <v>363</v>
      </c>
      <c r="F348" s="95" t="s">
        <v>11530</v>
      </c>
      <c r="G348" s="95">
        <v>125703</v>
      </c>
      <c r="H348" s="95" t="s">
        <v>4264</v>
      </c>
      <c r="I348" s="95" t="s">
        <v>4265</v>
      </c>
      <c r="J348" s="95" t="s">
        <v>1568</v>
      </c>
      <c r="K348" s="95" t="s">
        <v>11531</v>
      </c>
      <c r="L348" s="95">
        <v>50000</v>
      </c>
      <c r="M348" s="95" t="s">
        <v>1228</v>
      </c>
      <c r="N348" s="95" t="s">
        <v>1229</v>
      </c>
      <c r="O348" s="95" t="s">
        <v>11532</v>
      </c>
      <c r="P348" s="95">
        <v>9837358749</v>
      </c>
      <c r="Q348" s="14" t="s">
        <v>13394</v>
      </c>
      <c r="T348" s="96">
        <v>46210</v>
      </c>
      <c r="U348" s="95" t="s">
        <v>3046</v>
      </c>
      <c r="V348" s="4">
        <v>46210.571909722225</v>
      </c>
      <c r="W348" s="96">
        <v>46210</v>
      </c>
      <c r="X348" s="95" t="s">
        <v>3046</v>
      </c>
      <c r="Y348" s="4">
        <v>46210.602175925924</v>
      </c>
      <c r="Z348" s="96">
        <v>46210</v>
      </c>
      <c r="AA348" s="95" t="s">
        <v>1211</v>
      </c>
      <c r="AB348" s="4">
        <v>46210.613935185182</v>
      </c>
      <c r="AC348" s="96">
        <v>46210</v>
      </c>
      <c r="AD348" s="95" t="s">
        <v>2408</v>
      </c>
      <c r="AE348" s="4">
        <v>46210.628240740742</v>
      </c>
      <c r="AF348" s="96"/>
      <c r="AG348" s="95" t="s">
        <v>11317</v>
      </c>
      <c r="AH348" s="4"/>
      <c r="AI348" s="96">
        <v>46210</v>
      </c>
      <c r="AJ348" s="95" t="s">
        <v>1240</v>
      </c>
      <c r="AK348" s="4">
        <v>46210.659386574072</v>
      </c>
      <c r="AL348" s="96">
        <v>46210</v>
      </c>
      <c r="AM348" s="95" t="s">
        <v>1240</v>
      </c>
      <c r="AN348" s="4">
        <v>46210.659479166665</v>
      </c>
      <c r="AO348" s="95" t="s">
        <v>11317</v>
      </c>
      <c r="AP348" s="95" t="s">
        <v>11317</v>
      </c>
      <c r="AQ348" s="95" t="s">
        <v>11317</v>
      </c>
      <c r="AR348" s="95" t="s">
        <v>11317</v>
      </c>
      <c r="AS348" s="95" t="s">
        <v>11317</v>
      </c>
      <c r="AT348" s="95" t="s">
        <v>11317</v>
      </c>
      <c r="AU348" s="96">
        <v>46210</v>
      </c>
      <c r="AV348" s="95" t="s">
        <v>1240</v>
      </c>
      <c r="AW348" s="4">
        <v>46210.662777777776</v>
      </c>
      <c r="AX348" s="95" t="s">
        <v>11317</v>
      </c>
      <c r="AY348" s="95" t="s">
        <v>11317</v>
      </c>
      <c r="AZ348" s="95" t="s">
        <v>11317</v>
      </c>
      <c r="BA348" s="96">
        <v>46210</v>
      </c>
      <c r="BB348" s="95" t="s">
        <v>2414</v>
      </c>
      <c r="BC348" s="4">
        <v>46210.6796875</v>
      </c>
      <c r="BD348" s="96">
        <v>46210</v>
      </c>
      <c r="BE348" s="95" t="s">
        <v>3043</v>
      </c>
      <c r="BF348" s="4">
        <v>46210.740682870368</v>
      </c>
      <c r="BG348" s="95" t="s">
        <v>11317</v>
      </c>
      <c r="BH348" s="95" t="s">
        <v>11317</v>
      </c>
      <c r="BI348" s="95" t="s">
        <v>11317</v>
      </c>
      <c r="BJ348" s="68" t="s">
        <v>11317</v>
      </c>
      <c r="BK348" t="str">
        <f t="shared" si="6"/>
        <v>Jul</v>
      </c>
      <c r="BL348" t="str">
        <f>VLOOKUP(D348,Sheet1!$A$2:$B$221,2,0)</f>
        <v>South Zone</v>
      </c>
    </row>
    <row r="349" spans="1:64" x14ac:dyDescent="0.35">
      <c r="A349" t="str" cm="1">
        <f t="array" ref="A349:C349">VLOOKUP(D349,Sheet1!$A$2:$E$221,{3,4,5},0)</f>
        <v>Pankaj singh patel</v>
      </c>
      <c r="B349" t="str">
        <v>FMF066685</v>
      </c>
      <c r="C349" t="str">
        <v>Vinay Shukla</v>
      </c>
      <c r="D349" s="94" t="s">
        <v>827</v>
      </c>
      <c r="E349" s="95">
        <v>363</v>
      </c>
      <c r="F349" s="95" t="s">
        <v>11533</v>
      </c>
      <c r="G349" s="95">
        <v>133144</v>
      </c>
      <c r="H349" s="95" t="s">
        <v>100</v>
      </c>
      <c r="I349" s="95" t="s">
        <v>4312</v>
      </c>
      <c r="J349" s="95" t="s">
        <v>1568</v>
      </c>
      <c r="K349" s="95" t="s">
        <v>11534</v>
      </c>
      <c r="L349" s="95">
        <v>90000</v>
      </c>
      <c r="M349" s="95" t="s">
        <v>978</v>
      </c>
      <c r="N349" s="95" t="s">
        <v>979</v>
      </c>
      <c r="O349" s="95" t="s">
        <v>11535</v>
      </c>
      <c r="P349" s="95">
        <v>4247949257</v>
      </c>
      <c r="Q349" s="14" t="s">
        <v>13394</v>
      </c>
      <c r="T349" s="96">
        <v>46209</v>
      </c>
      <c r="U349" s="95" t="s">
        <v>3046</v>
      </c>
      <c r="V349" s="4">
        <v>46209.586412037039</v>
      </c>
      <c r="W349" s="96">
        <v>46210</v>
      </c>
      <c r="X349" s="95" t="s">
        <v>3046</v>
      </c>
      <c r="Y349" s="4">
        <v>46210.463020833333</v>
      </c>
      <c r="Z349" s="96">
        <v>46210</v>
      </c>
      <c r="AA349" s="95" t="s">
        <v>1211</v>
      </c>
      <c r="AB349" s="4">
        <v>46210.474664351852</v>
      </c>
      <c r="AC349" s="96">
        <v>46210</v>
      </c>
      <c r="AD349" s="95" t="s">
        <v>2408</v>
      </c>
      <c r="AE349" s="4">
        <v>46210.525949074072</v>
      </c>
      <c r="AF349" s="96"/>
      <c r="AG349" s="95" t="s">
        <v>11317</v>
      </c>
      <c r="AH349" s="4"/>
      <c r="AI349" s="96">
        <v>46210</v>
      </c>
      <c r="AJ349" s="95" t="s">
        <v>1240</v>
      </c>
      <c r="AK349" s="4">
        <v>46210.534108796295</v>
      </c>
      <c r="AL349" s="96">
        <v>46210</v>
      </c>
      <c r="AM349" s="95" t="s">
        <v>1240</v>
      </c>
      <c r="AN349" s="4">
        <v>46210.534201388888</v>
      </c>
      <c r="AO349" s="95" t="s">
        <v>11317</v>
      </c>
      <c r="AP349" s="95" t="s">
        <v>11317</v>
      </c>
      <c r="AQ349" s="95" t="s">
        <v>11317</v>
      </c>
      <c r="AR349" s="95" t="s">
        <v>11317</v>
      </c>
      <c r="AS349" s="95" t="s">
        <v>11317</v>
      </c>
      <c r="AT349" s="95" t="s">
        <v>11317</v>
      </c>
      <c r="AU349" s="96">
        <v>46210</v>
      </c>
      <c r="AV349" s="95" t="s">
        <v>1240</v>
      </c>
      <c r="AW349" s="4">
        <v>46210.542071759257</v>
      </c>
      <c r="AX349" s="95" t="s">
        <v>11317</v>
      </c>
      <c r="AY349" s="95" t="s">
        <v>11317</v>
      </c>
      <c r="AZ349" s="95" t="s">
        <v>11317</v>
      </c>
      <c r="BA349" s="96">
        <v>46210</v>
      </c>
      <c r="BB349" s="95" t="s">
        <v>2414</v>
      </c>
      <c r="BC349" s="4">
        <v>46210.616620370369</v>
      </c>
      <c r="BD349" s="96"/>
      <c r="BE349" s="95" t="s">
        <v>11317</v>
      </c>
      <c r="BF349" s="4"/>
      <c r="BG349" s="95" t="s">
        <v>11317</v>
      </c>
      <c r="BH349" s="95" t="s">
        <v>11317</v>
      </c>
      <c r="BI349" s="95" t="s">
        <v>11317</v>
      </c>
      <c r="BJ349" s="68" t="s">
        <v>11317</v>
      </c>
      <c r="BK349" t="str">
        <f t="shared" si="6"/>
        <v>Jul</v>
      </c>
      <c r="BL349" t="str">
        <f>VLOOKUP(D349,Sheet1!$A$2:$B$221,2,0)</f>
        <v>South Zone</v>
      </c>
    </row>
    <row r="350" spans="1:64" x14ac:dyDescent="0.35">
      <c r="A350" t="str" cm="1">
        <f t="array" ref="A350:C350">VLOOKUP(D350,Sheet1!$A$2:$E$221,{3,4,5},0)</f>
        <v>Pankaj singh patel</v>
      </c>
      <c r="B350" t="str">
        <v>FMF066685</v>
      </c>
      <c r="C350" t="str">
        <v>Vinay Shukla</v>
      </c>
      <c r="D350" s="94" t="s">
        <v>827</v>
      </c>
      <c r="E350" s="95">
        <v>363</v>
      </c>
      <c r="F350" s="95" t="s">
        <v>9620</v>
      </c>
      <c r="G350" s="95">
        <v>155936</v>
      </c>
      <c r="H350" s="95" t="s">
        <v>6832</v>
      </c>
      <c r="I350" s="95" t="s">
        <v>6833</v>
      </c>
      <c r="J350" s="95" t="s">
        <v>1568</v>
      </c>
      <c r="K350" s="95" t="s">
        <v>9621</v>
      </c>
      <c r="L350" s="95">
        <v>90000</v>
      </c>
      <c r="M350" s="95" t="s">
        <v>9411</v>
      </c>
      <c r="N350" s="95" t="s">
        <v>9412</v>
      </c>
      <c r="O350" s="95" t="s">
        <v>9622</v>
      </c>
      <c r="P350" s="95">
        <v>6563022007</v>
      </c>
      <c r="Q350" s="14" t="s">
        <v>13394</v>
      </c>
      <c r="T350" s="96">
        <v>46209</v>
      </c>
      <c r="U350" s="95" t="s">
        <v>3046</v>
      </c>
      <c r="V350" s="4">
        <v>46209.550474537034</v>
      </c>
      <c r="W350" s="96">
        <v>46209</v>
      </c>
      <c r="X350" s="95" t="s">
        <v>3046</v>
      </c>
      <c r="Y350" s="4">
        <v>46209.640347222223</v>
      </c>
      <c r="Z350" s="96">
        <v>46209</v>
      </c>
      <c r="AA350" s="95" t="s">
        <v>1211</v>
      </c>
      <c r="AB350" s="4">
        <v>46209.642164351855</v>
      </c>
      <c r="AC350" s="96">
        <v>46209</v>
      </c>
      <c r="AD350" s="95" t="s">
        <v>2408</v>
      </c>
      <c r="AE350" s="4">
        <v>46209.67765046296</v>
      </c>
      <c r="AF350" s="96"/>
      <c r="AG350" s="95" t="s">
        <v>11317</v>
      </c>
      <c r="AH350" s="4"/>
      <c r="AI350" s="96">
        <v>46209</v>
      </c>
      <c r="AJ350" s="95" t="s">
        <v>1240</v>
      </c>
      <c r="AK350" s="4">
        <v>46209.688680555555</v>
      </c>
      <c r="AL350" s="96">
        <v>46209</v>
      </c>
      <c r="AM350" s="95" t="s">
        <v>1240</v>
      </c>
      <c r="AN350" s="4">
        <v>46209.688784722224</v>
      </c>
      <c r="AO350" s="95" t="s">
        <v>11317</v>
      </c>
      <c r="AP350" s="95" t="s">
        <v>11317</v>
      </c>
      <c r="AQ350" s="95" t="s">
        <v>11317</v>
      </c>
      <c r="AR350" s="95" t="s">
        <v>11317</v>
      </c>
      <c r="AS350" s="95" t="s">
        <v>11317</v>
      </c>
      <c r="AT350" s="95" t="s">
        <v>11317</v>
      </c>
      <c r="AU350" s="96">
        <v>46209</v>
      </c>
      <c r="AV350" s="95" t="s">
        <v>1240</v>
      </c>
      <c r="AW350" s="4">
        <v>46209.710706018515</v>
      </c>
      <c r="AX350" s="95" t="s">
        <v>11317</v>
      </c>
      <c r="AY350" s="95" t="s">
        <v>11317</v>
      </c>
      <c r="AZ350" s="95" t="s">
        <v>11317</v>
      </c>
      <c r="BA350" s="96">
        <v>46209</v>
      </c>
      <c r="BB350" s="95" t="s">
        <v>2414</v>
      </c>
      <c r="BC350" s="4">
        <v>46209.738449074073</v>
      </c>
      <c r="BD350" s="96">
        <v>46210</v>
      </c>
      <c r="BE350" s="95" t="s">
        <v>3043</v>
      </c>
      <c r="BF350" s="4">
        <v>46210.639143518521</v>
      </c>
      <c r="BG350" s="95" t="s">
        <v>11317</v>
      </c>
      <c r="BH350" s="95" t="s">
        <v>11317</v>
      </c>
      <c r="BI350" s="95" t="s">
        <v>11317</v>
      </c>
      <c r="BJ350" s="68" t="s">
        <v>11317</v>
      </c>
      <c r="BK350" t="str">
        <f t="shared" si="6"/>
        <v>Jul</v>
      </c>
      <c r="BL350" t="str">
        <f>VLOOKUP(D350,Sheet1!$A$2:$B$221,2,0)</f>
        <v>South Zone</v>
      </c>
    </row>
    <row r="351" spans="1:64" x14ac:dyDescent="0.35">
      <c r="A351" t="str" cm="1">
        <f t="array" ref="A351:C351">VLOOKUP(D351,Sheet1!$A$2:$E$221,{3,4,5},0)</f>
        <v>Pankaj singh patel</v>
      </c>
      <c r="B351" t="str">
        <v>FMF066685</v>
      </c>
      <c r="C351" t="str">
        <v>Vinay Shukla</v>
      </c>
      <c r="D351" s="94" t="s">
        <v>827</v>
      </c>
      <c r="E351" s="95">
        <v>363</v>
      </c>
      <c r="F351" s="95" t="s">
        <v>3332</v>
      </c>
      <c r="G351" s="95">
        <v>660636</v>
      </c>
      <c r="H351" s="95" t="s">
        <v>3044</v>
      </c>
      <c r="I351" s="95" t="s">
        <v>3045</v>
      </c>
      <c r="J351" s="95" t="s">
        <v>1568</v>
      </c>
      <c r="K351" s="95" t="s">
        <v>3333</v>
      </c>
      <c r="L351" s="95">
        <v>77000</v>
      </c>
      <c r="M351" s="95" t="s">
        <v>1025</v>
      </c>
      <c r="N351" s="95" t="s">
        <v>1026</v>
      </c>
      <c r="O351" s="95" t="s">
        <v>3334</v>
      </c>
      <c r="P351" s="95">
        <v>2478625370</v>
      </c>
      <c r="Q351" s="14" t="s">
        <v>13394</v>
      </c>
      <c r="T351" s="96">
        <v>46206</v>
      </c>
      <c r="U351" s="95" t="s">
        <v>3046</v>
      </c>
      <c r="V351" s="4">
        <v>46206.392071759263</v>
      </c>
      <c r="W351" s="96">
        <v>46206</v>
      </c>
      <c r="X351" s="95" t="s">
        <v>3046</v>
      </c>
      <c r="Y351" s="4">
        <v>46206.457870370374</v>
      </c>
      <c r="Z351" s="96">
        <v>46206</v>
      </c>
      <c r="AA351" s="95" t="s">
        <v>3057</v>
      </c>
      <c r="AB351" s="4">
        <v>46206.473564814813</v>
      </c>
      <c r="AC351" s="96">
        <v>46206</v>
      </c>
      <c r="AD351" s="95" t="s">
        <v>2408</v>
      </c>
      <c r="AE351" s="4">
        <v>46206.502303240741</v>
      </c>
      <c r="AF351" s="96"/>
      <c r="AG351" s="95" t="s">
        <v>11317</v>
      </c>
      <c r="AH351" s="4"/>
      <c r="AI351" s="96">
        <v>46206</v>
      </c>
      <c r="AJ351" s="95" t="s">
        <v>1240</v>
      </c>
      <c r="AK351" s="4">
        <v>46206.52380787037</v>
      </c>
      <c r="AL351" s="96">
        <v>46206</v>
      </c>
      <c r="AM351" s="95" t="s">
        <v>1240</v>
      </c>
      <c r="AN351" s="4">
        <v>46206.523969907408</v>
      </c>
      <c r="AO351" s="95" t="s">
        <v>11317</v>
      </c>
      <c r="AP351" s="95" t="s">
        <v>11317</v>
      </c>
      <c r="AQ351" s="95" t="s">
        <v>11317</v>
      </c>
      <c r="AR351" s="95" t="s">
        <v>11317</v>
      </c>
      <c r="AS351" s="95" t="s">
        <v>11317</v>
      </c>
      <c r="AT351" s="95" t="s">
        <v>11317</v>
      </c>
      <c r="AU351" s="96">
        <v>46206</v>
      </c>
      <c r="AV351" s="95" t="s">
        <v>1240</v>
      </c>
      <c r="AW351" s="4">
        <v>46206.529502314814</v>
      </c>
      <c r="AX351" s="95" t="s">
        <v>11317</v>
      </c>
      <c r="AY351" s="95" t="s">
        <v>11317</v>
      </c>
      <c r="AZ351" s="95" t="s">
        <v>11317</v>
      </c>
      <c r="BA351" s="96">
        <v>46206</v>
      </c>
      <c r="BB351" s="95" t="s">
        <v>1212</v>
      </c>
      <c r="BC351" s="4">
        <v>46206.532858796294</v>
      </c>
      <c r="BD351" s="96">
        <v>46206</v>
      </c>
      <c r="BE351" s="95" t="s">
        <v>3043</v>
      </c>
      <c r="BF351" s="4">
        <v>46206.624560185184</v>
      </c>
      <c r="BG351" s="95" t="s">
        <v>11317</v>
      </c>
      <c r="BH351" s="95" t="s">
        <v>11317</v>
      </c>
      <c r="BI351" s="95" t="s">
        <v>11317</v>
      </c>
      <c r="BJ351" s="68" t="s">
        <v>11317</v>
      </c>
      <c r="BK351" t="str">
        <f t="shared" si="6"/>
        <v>Jul</v>
      </c>
      <c r="BL351" t="str">
        <f>VLOOKUP(D351,Sheet1!$A$2:$B$221,2,0)</f>
        <v>South Zone</v>
      </c>
    </row>
    <row r="352" spans="1:64" x14ac:dyDescent="0.35">
      <c r="A352" t="str" cm="1">
        <f t="array" ref="A352:C352">VLOOKUP(D352,Sheet1!$A$2:$E$221,{3,4,5},0)</f>
        <v>Rakesh Kumar</v>
      </c>
      <c r="B352" t="str">
        <v>FMF071353</v>
      </c>
      <c r="C352" t="str">
        <v>Prince Singh</v>
      </c>
      <c r="D352" s="94" t="s">
        <v>251</v>
      </c>
      <c r="E352" s="95">
        <v>471</v>
      </c>
      <c r="F352" s="95" t="s">
        <v>11536</v>
      </c>
      <c r="G352" s="95">
        <v>188486</v>
      </c>
      <c r="H352" s="95" t="s">
        <v>1074</v>
      </c>
      <c r="I352" s="95" t="s">
        <v>1272</v>
      </c>
      <c r="J352" s="95" t="s">
        <v>1568</v>
      </c>
      <c r="K352" s="95" t="s">
        <v>11537</v>
      </c>
      <c r="L352" s="95">
        <v>70000</v>
      </c>
      <c r="M352" s="95" t="s">
        <v>958</v>
      </c>
      <c r="N352" s="95" t="s">
        <v>959</v>
      </c>
      <c r="O352" s="95" t="s">
        <v>1789</v>
      </c>
      <c r="P352" s="95">
        <v>7928354624</v>
      </c>
      <c r="Q352" s="14" t="s">
        <v>13394</v>
      </c>
      <c r="T352" s="96">
        <v>46210</v>
      </c>
      <c r="U352" s="95" t="s">
        <v>1271</v>
      </c>
      <c r="V352" s="4">
        <v>46210.567997685182</v>
      </c>
      <c r="W352" s="96">
        <v>46210</v>
      </c>
      <c r="X352" s="95" t="s">
        <v>1271</v>
      </c>
      <c r="Y352" s="4">
        <v>46210.610625000001</v>
      </c>
      <c r="Z352" s="96">
        <v>46210</v>
      </c>
      <c r="AA352" s="95" t="s">
        <v>2384</v>
      </c>
      <c r="AB352" s="4">
        <v>46210.622349537036</v>
      </c>
      <c r="AC352" s="96">
        <v>46210</v>
      </c>
      <c r="AD352" s="95" t="s">
        <v>2385</v>
      </c>
      <c r="AE352" s="4">
        <v>46210.645127314812</v>
      </c>
      <c r="AF352" s="96">
        <v>46210</v>
      </c>
      <c r="AG352" s="95" t="s">
        <v>1043</v>
      </c>
      <c r="AH352" s="4">
        <v>46210.691678240742</v>
      </c>
      <c r="AI352" s="96">
        <v>46210</v>
      </c>
      <c r="AJ352" s="95" t="s">
        <v>1043</v>
      </c>
      <c r="AK352" s="4">
        <v>46210.710925925923</v>
      </c>
      <c r="AL352" s="96">
        <v>46210</v>
      </c>
      <c r="AM352" s="95" t="s">
        <v>1043</v>
      </c>
      <c r="AN352" s="4">
        <v>46210.711400462962</v>
      </c>
      <c r="AO352" s="95" t="s">
        <v>11317</v>
      </c>
      <c r="AP352" s="95" t="s">
        <v>11317</v>
      </c>
      <c r="AQ352" s="95" t="s">
        <v>11317</v>
      </c>
      <c r="AR352" s="95" t="s">
        <v>11317</v>
      </c>
      <c r="AS352" s="95" t="s">
        <v>11317</v>
      </c>
      <c r="AT352" s="95" t="s">
        <v>11317</v>
      </c>
      <c r="AU352" s="96">
        <v>46210</v>
      </c>
      <c r="AV352" s="95" t="s">
        <v>1043</v>
      </c>
      <c r="AW352" s="4">
        <v>46210.717442129629</v>
      </c>
      <c r="AX352" s="95" t="s">
        <v>11317</v>
      </c>
      <c r="AY352" s="95" t="s">
        <v>11317</v>
      </c>
      <c r="AZ352" s="95" t="s">
        <v>11317</v>
      </c>
      <c r="BA352" s="96">
        <v>46210</v>
      </c>
      <c r="BB352" s="95" t="s">
        <v>1008</v>
      </c>
      <c r="BC352" s="4">
        <v>46210.718923611108</v>
      </c>
      <c r="BD352" s="96">
        <v>46210</v>
      </c>
      <c r="BE352" s="95" t="s">
        <v>1273</v>
      </c>
      <c r="BF352" s="4">
        <v>46210.775254629632</v>
      </c>
      <c r="BG352" s="95" t="s">
        <v>11317</v>
      </c>
      <c r="BH352" s="95" t="s">
        <v>11317</v>
      </c>
      <c r="BI352" s="95" t="s">
        <v>11317</v>
      </c>
      <c r="BJ352" s="68" t="s">
        <v>11317</v>
      </c>
      <c r="BK352" t="str">
        <f t="shared" si="6"/>
        <v>Jul</v>
      </c>
      <c r="BL352" t="str">
        <f>VLOOKUP(D352,Sheet1!$A$2:$B$221,2,0)</f>
        <v>East Zone</v>
      </c>
    </row>
    <row r="353" spans="1:64" x14ac:dyDescent="0.35">
      <c r="A353" t="str" cm="1">
        <f t="array" ref="A353:C353">VLOOKUP(D353,Sheet1!$A$2:$E$221,{3,4,5},0)</f>
        <v>Rakesh Kumar</v>
      </c>
      <c r="B353" t="str">
        <v>FMF071353</v>
      </c>
      <c r="C353" t="str">
        <v>Prince Singh</v>
      </c>
      <c r="D353" s="94" t="s">
        <v>251</v>
      </c>
      <c r="E353" s="95">
        <v>471</v>
      </c>
      <c r="F353" s="95" t="s">
        <v>1922</v>
      </c>
      <c r="G353" s="95">
        <v>215333</v>
      </c>
      <c r="H353" s="95" t="s">
        <v>1074</v>
      </c>
      <c r="I353" s="95" t="s">
        <v>1272</v>
      </c>
      <c r="J353" s="95" t="s">
        <v>1568</v>
      </c>
      <c r="K353" s="95" t="s">
        <v>1923</v>
      </c>
      <c r="L353" s="95">
        <v>90000</v>
      </c>
      <c r="M353" s="95" t="s">
        <v>931</v>
      </c>
      <c r="N353" s="95" t="s">
        <v>932</v>
      </c>
      <c r="O353" s="95" t="s">
        <v>1924</v>
      </c>
      <c r="P353" s="95">
        <v>8360988832</v>
      </c>
      <c r="Q353" s="14" t="s">
        <v>13394</v>
      </c>
      <c r="T353" s="96">
        <v>46201</v>
      </c>
      <c r="U353" s="95" t="s">
        <v>2413</v>
      </c>
      <c r="V353" s="4">
        <v>46201.474722222221</v>
      </c>
      <c r="W353" s="96">
        <v>46201</v>
      </c>
      <c r="X353" s="95" t="s">
        <v>2413</v>
      </c>
      <c r="Y353" s="4">
        <v>46201.474953703706</v>
      </c>
      <c r="Z353" s="96">
        <v>46201</v>
      </c>
      <c r="AA353" s="95" t="s">
        <v>2384</v>
      </c>
      <c r="AB353" s="4">
        <v>46201.477800925924</v>
      </c>
      <c r="AC353" s="96">
        <v>46201</v>
      </c>
      <c r="AD353" s="95" t="s">
        <v>2385</v>
      </c>
      <c r="AE353" s="4">
        <v>46201.490324074075</v>
      </c>
      <c r="AF353" s="96">
        <v>46201</v>
      </c>
      <c r="AG353" s="95" t="s">
        <v>1043</v>
      </c>
      <c r="AH353" s="4">
        <v>46201.589525462965</v>
      </c>
      <c r="AI353" s="96"/>
      <c r="AJ353" s="95" t="s">
        <v>11317</v>
      </c>
      <c r="AK353" s="4"/>
      <c r="AL353" s="96"/>
      <c r="AM353" s="95" t="s">
        <v>11317</v>
      </c>
      <c r="AN353" s="4"/>
      <c r="AO353" s="95" t="s">
        <v>11317</v>
      </c>
      <c r="AP353" s="95" t="s">
        <v>11317</v>
      </c>
      <c r="AQ353" s="95" t="s">
        <v>11317</v>
      </c>
      <c r="AR353" s="95" t="s">
        <v>11317</v>
      </c>
      <c r="AS353" s="95" t="s">
        <v>11317</v>
      </c>
      <c r="AT353" s="95" t="s">
        <v>11317</v>
      </c>
      <c r="AU353" s="96"/>
      <c r="AV353" s="95" t="s">
        <v>11317</v>
      </c>
      <c r="AW353" s="4"/>
      <c r="AX353" s="95" t="s">
        <v>11317</v>
      </c>
      <c r="AY353" s="95" t="s">
        <v>11317</v>
      </c>
      <c r="AZ353" s="95" t="s">
        <v>11317</v>
      </c>
      <c r="BA353" s="96"/>
      <c r="BB353" s="95" t="s">
        <v>11317</v>
      </c>
      <c r="BC353" s="4"/>
      <c r="BD353" s="96"/>
      <c r="BE353" s="95" t="s">
        <v>11317</v>
      </c>
      <c r="BF353" s="4"/>
      <c r="BG353" s="95" t="s">
        <v>11317</v>
      </c>
      <c r="BH353" s="95" t="s">
        <v>11317</v>
      </c>
      <c r="BI353" s="95" t="s">
        <v>11317</v>
      </c>
      <c r="BJ353" s="68" t="s">
        <v>11317</v>
      </c>
      <c r="BK353" t="str">
        <f t="shared" si="6"/>
        <v>Jun</v>
      </c>
      <c r="BL353" t="str">
        <f>VLOOKUP(D353,Sheet1!$A$2:$B$221,2,0)</f>
        <v>East Zone</v>
      </c>
    </row>
    <row r="354" spans="1:64" x14ac:dyDescent="0.35">
      <c r="A354" t="str" cm="1">
        <f t="array" ref="A354:C354">VLOOKUP(D354,Sheet1!$A$2:$E$221,{3,4,5},0)</f>
        <v>Rakesh Kumar</v>
      </c>
      <c r="B354" t="str">
        <v>FMF071353</v>
      </c>
      <c r="C354" t="str">
        <v>Prince Singh</v>
      </c>
      <c r="D354" s="94" t="s">
        <v>251</v>
      </c>
      <c r="E354" s="95">
        <v>471</v>
      </c>
      <c r="F354" s="95" t="s">
        <v>2659</v>
      </c>
      <c r="G354" s="95">
        <v>217297</v>
      </c>
      <c r="H354" s="95" t="s">
        <v>1074</v>
      </c>
      <c r="I354" s="95" t="s">
        <v>1274</v>
      </c>
      <c r="J354" s="95" t="s">
        <v>1568</v>
      </c>
      <c r="K354" s="95" t="s">
        <v>2660</v>
      </c>
      <c r="L354" s="95">
        <v>70000</v>
      </c>
      <c r="M354" s="95" t="s">
        <v>958</v>
      </c>
      <c r="N354" s="95" t="s">
        <v>959</v>
      </c>
      <c r="O354" s="95" t="s">
        <v>1616</v>
      </c>
      <c r="P354" s="95">
        <v>6362222796</v>
      </c>
      <c r="Q354" s="14" t="s">
        <v>13394</v>
      </c>
      <c r="T354" s="96">
        <v>46204</v>
      </c>
      <c r="U354" s="95" t="s">
        <v>1271</v>
      </c>
      <c r="V354" s="4">
        <v>46204.684537037036</v>
      </c>
      <c r="W354" s="96">
        <v>46205</v>
      </c>
      <c r="X354" s="95" t="s">
        <v>1271</v>
      </c>
      <c r="Y354" s="4">
        <v>46205.530902777777</v>
      </c>
      <c r="Z354" s="96">
        <v>46205</v>
      </c>
      <c r="AA354" s="95" t="s">
        <v>2384</v>
      </c>
      <c r="AB354" s="4">
        <v>46205.541504629633</v>
      </c>
      <c r="AC354" s="96">
        <v>46205</v>
      </c>
      <c r="AD354" s="95" t="s">
        <v>2385</v>
      </c>
      <c r="AE354" s="4">
        <v>46205.553819444445</v>
      </c>
      <c r="AF354" s="96"/>
      <c r="AG354" s="95" t="s">
        <v>11317</v>
      </c>
      <c r="AH354" s="4"/>
      <c r="AI354" s="96">
        <v>46205</v>
      </c>
      <c r="AJ354" s="95" t="s">
        <v>1043</v>
      </c>
      <c r="AK354" s="4">
        <v>46205.632245370369</v>
      </c>
      <c r="AL354" s="96">
        <v>46205</v>
      </c>
      <c r="AM354" s="95" t="s">
        <v>1043</v>
      </c>
      <c r="AN354" s="4">
        <v>46205.632349537038</v>
      </c>
      <c r="AO354" s="95" t="s">
        <v>11317</v>
      </c>
      <c r="AP354" s="95" t="s">
        <v>11317</v>
      </c>
      <c r="AQ354" s="95" t="s">
        <v>11317</v>
      </c>
      <c r="AR354" s="95" t="s">
        <v>11317</v>
      </c>
      <c r="AS354" s="95" t="s">
        <v>11317</v>
      </c>
      <c r="AT354" s="95" t="s">
        <v>11317</v>
      </c>
      <c r="AU354" s="96">
        <v>46205</v>
      </c>
      <c r="AV354" s="95" t="s">
        <v>1043</v>
      </c>
      <c r="AW354" s="4">
        <v>46205.64340277778</v>
      </c>
      <c r="AX354" s="95" t="s">
        <v>11317</v>
      </c>
      <c r="AY354" s="95" t="s">
        <v>11317</v>
      </c>
      <c r="AZ354" s="95" t="s">
        <v>11317</v>
      </c>
      <c r="BA354" s="96">
        <v>46205</v>
      </c>
      <c r="BB354" s="95" t="s">
        <v>1008</v>
      </c>
      <c r="BC354" s="4">
        <v>46205.644305555557</v>
      </c>
      <c r="BD354" s="96">
        <v>46206</v>
      </c>
      <c r="BE354" s="95" t="s">
        <v>1273</v>
      </c>
      <c r="BF354" s="4">
        <v>46206.539085648146</v>
      </c>
      <c r="BG354" s="95" t="s">
        <v>11317</v>
      </c>
      <c r="BH354" s="95" t="s">
        <v>11317</v>
      </c>
      <c r="BI354" s="95" t="s">
        <v>11317</v>
      </c>
      <c r="BJ354" s="68" t="s">
        <v>11317</v>
      </c>
      <c r="BK354" t="str">
        <f t="shared" si="6"/>
        <v>Jul</v>
      </c>
      <c r="BL354" t="str">
        <f>VLOOKUP(D354,Sheet1!$A$2:$B$221,2,0)</f>
        <v>East Zone</v>
      </c>
    </row>
    <row r="355" spans="1:64" x14ac:dyDescent="0.35">
      <c r="A355" t="str" cm="1">
        <f t="array" ref="A355:C355">VLOOKUP(D355,Sheet1!$A$2:$E$221,{3,4,5},0)</f>
        <v>Rakesh Kumar</v>
      </c>
      <c r="B355" t="str">
        <v>FMF071353</v>
      </c>
      <c r="C355" t="str">
        <v>Prince Singh</v>
      </c>
      <c r="D355" s="94" t="s">
        <v>251</v>
      </c>
      <c r="E355" s="95">
        <v>471</v>
      </c>
      <c r="F355" s="95" t="s">
        <v>2661</v>
      </c>
      <c r="G355" s="95">
        <v>285193</v>
      </c>
      <c r="H355" s="95" t="s">
        <v>2662</v>
      </c>
      <c r="I355" s="95" t="s">
        <v>2663</v>
      </c>
      <c r="J355" s="95" t="s">
        <v>1568</v>
      </c>
      <c r="K355" s="95" t="s">
        <v>2664</v>
      </c>
      <c r="L355" s="95">
        <v>50000</v>
      </c>
      <c r="M355" s="95" t="s">
        <v>934</v>
      </c>
      <c r="N355" s="95" t="s">
        <v>935</v>
      </c>
      <c r="O355" s="95" t="s">
        <v>2665</v>
      </c>
      <c r="P355" s="95">
        <v>3332095590</v>
      </c>
      <c r="Q355" s="14" t="s">
        <v>13394</v>
      </c>
      <c r="T355" s="96">
        <v>46205</v>
      </c>
      <c r="U355" s="95" t="s">
        <v>1271</v>
      </c>
      <c r="V355" s="4">
        <v>46205.593229166669</v>
      </c>
      <c r="W355" s="96">
        <v>46205</v>
      </c>
      <c r="X355" s="95" t="s">
        <v>1271</v>
      </c>
      <c r="Y355" s="4">
        <v>46205.604884259257</v>
      </c>
      <c r="Z355" s="96">
        <v>46205</v>
      </c>
      <c r="AA355" s="95" t="s">
        <v>2384</v>
      </c>
      <c r="AB355" s="4">
        <v>46205.617060185185</v>
      </c>
      <c r="AC355" s="96">
        <v>46205</v>
      </c>
      <c r="AD355" s="95" t="s">
        <v>2385</v>
      </c>
      <c r="AE355" s="4">
        <v>46205.623310185183</v>
      </c>
      <c r="AF355" s="96"/>
      <c r="AG355" s="95" t="s">
        <v>11317</v>
      </c>
      <c r="AH355" s="4"/>
      <c r="AI355" s="96">
        <v>46205</v>
      </c>
      <c r="AJ355" s="95" t="s">
        <v>1043</v>
      </c>
      <c r="AK355" s="4">
        <v>46205.717615740738</v>
      </c>
      <c r="AL355" s="96">
        <v>46205</v>
      </c>
      <c r="AM355" s="95" t="s">
        <v>1043</v>
      </c>
      <c r="AN355" s="4">
        <v>46205.721226851849</v>
      </c>
      <c r="AO355" s="95" t="s">
        <v>11317</v>
      </c>
      <c r="AP355" s="95" t="s">
        <v>11317</v>
      </c>
      <c r="AQ355" s="95" t="s">
        <v>11317</v>
      </c>
      <c r="AR355" s="95" t="s">
        <v>11317</v>
      </c>
      <c r="AS355" s="95" t="s">
        <v>11317</v>
      </c>
      <c r="AT355" s="95" t="s">
        <v>11317</v>
      </c>
      <c r="AU355" s="96">
        <v>46205</v>
      </c>
      <c r="AV355" s="95" t="s">
        <v>1043</v>
      </c>
      <c r="AW355" s="4">
        <v>46205.736122685186</v>
      </c>
      <c r="AX355" s="95" t="s">
        <v>11317</v>
      </c>
      <c r="AY355" s="95" t="s">
        <v>11317</v>
      </c>
      <c r="AZ355" s="95" t="s">
        <v>11317</v>
      </c>
      <c r="BA355" s="96">
        <v>46205</v>
      </c>
      <c r="BB355" s="95" t="s">
        <v>1008</v>
      </c>
      <c r="BC355" s="4">
        <v>46205.743773148148</v>
      </c>
      <c r="BD355" s="96">
        <v>46206</v>
      </c>
      <c r="BE355" s="95" t="s">
        <v>1273</v>
      </c>
      <c r="BF355" s="4">
        <v>46206.532152777778</v>
      </c>
      <c r="BG355" s="95" t="s">
        <v>11317</v>
      </c>
      <c r="BH355" s="95" t="s">
        <v>11317</v>
      </c>
      <c r="BI355" s="95" t="s">
        <v>11317</v>
      </c>
      <c r="BJ355" s="68" t="s">
        <v>11317</v>
      </c>
      <c r="BK355" t="str">
        <f t="shared" si="6"/>
        <v>Jul</v>
      </c>
      <c r="BL355" t="str">
        <f>VLOOKUP(D355,Sheet1!$A$2:$B$221,2,0)</f>
        <v>East Zone</v>
      </c>
    </row>
    <row r="356" spans="1:64" x14ac:dyDescent="0.35">
      <c r="A356" t="str" cm="1">
        <f t="array" ref="A356:C356">VLOOKUP(D356,Sheet1!$A$2:$E$221,{3,4,5},0)</f>
        <v>Rakesh Kumar</v>
      </c>
      <c r="B356" t="str">
        <v>FMF071353</v>
      </c>
      <c r="C356" t="str">
        <v>Prince Singh</v>
      </c>
      <c r="D356" s="94" t="s">
        <v>251</v>
      </c>
      <c r="E356" s="95">
        <v>471</v>
      </c>
      <c r="F356" s="95" t="s">
        <v>1925</v>
      </c>
      <c r="G356" s="95">
        <v>285263</v>
      </c>
      <c r="H356" s="95" t="s">
        <v>1926</v>
      </c>
      <c r="I356" s="95" t="s">
        <v>1927</v>
      </c>
      <c r="J356" s="95" t="s">
        <v>1568</v>
      </c>
      <c r="K356" s="95" t="s">
        <v>1928</v>
      </c>
      <c r="L356" s="95">
        <v>90000</v>
      </c>
      <c r="M356" s="95" t="s">
        <v>931</v>
      </c>
      <c r="N356" s="95" t="s">
        <v>932</v>
      </c>
      <c r="O356" s="95" t="s">
        <v>1929</v>
      </c>
      <c r="P356" s="95">
        <v>3563271715</v>
      </c>
      <c r="Q356" s="14" t="s">
        <v>13394</v>
      </c>
      <c r="T356" s="96">
        <v>46202</v>
      </c>
      <c r="U356" s="95" t="s">
        <v>2413</v>
      </c>
      <c r="V356" s="4">
        <v>46202.507870370369</v>
      </c>
      <c r="W356" s="96">
        <v>46203</v>
      </c>
      <c r="X356" s="95" t="s">
        <v>2413</v>
      </c>
      <c r="Y356" s="4">
        <v>46203.666770833333</v>
      </c>
      <c r="Z356" s="96">
        <v>46203</v>
      </c>
      <c r="AA356" s="95" t="s">
        <v>2384</v>
      </c>
      <c r="AB356" s="4">
        <v>46203.673518518517</v>
      </c>
      <c r="AC356" s="96">
        <v>46203</v>
      </c>
      <c r="AD356" s="95" t="s">
        <v>2387</v>
      </c>
      <c r="AE356" s="4">
        <v>46203.678657407407</v>
      </c>
      <c r="AF356" s="96"/>
      <c r="AG356" s="95" t="s">
        <v>11317</v>
      </c>
      <c r="AH356" s="4"/>
      <c r="AI356" s="96">
        <v>46203</v>
      </c>
      <c r="AJ356" s="95" t="s">
        <v>1043</v>
      </c>
      <c r="AK356" s="4">
        <v>46203.689918981479</v>
      </c>
      <c r="AL356" s="96">
        <v>46203</v>
      </c>
      <c r="AM356" s="95" t="s">
        <v>1043</v>
      </c>
      <c r="AN356" s="4">
        <v>46203.690034722225</v>
      </c>
      <c r="AO356" s="95" t="s">
        <v>11317</v>
      </c>
      <c r="AP356" s="95" t="s">
        <v>11317</v>
      </c>
      <c r="AQ356" s="95" t="s">
        <v>11317</v>
      </c>
      <c r="AR356" s="95" t="s">
        <v>11317</v>
      </c>
      <c r="AS356" s="95" t="s">
        <v>11317</v>
      </c>
      <c r="AT356" s="95" t="s">
        <v>11317</v>
      </c>
      <c r="AU356" s="96">
        <v>46203</v>
      </c>
      <c r="AV356" s="95" t="s">
        <v>1043</v>
      </c>
      <c r="AW356" s="4">
        <v>46203.703344907408</v>
      </c>
      <c r="AX356" s="95" t="s">
        <v>11317</v>
      </c>
      <c r="AY356" s="95" t="s">
        <v>11317</v>
      </c>
      <c r="AZ356" s="95" t="s">
        <v>11317</v>
      </c>
      <c r="BA356" s="96">
        <v>46203</v>
      </c>
      <c r="BB356" s="95" t="s">
        <v>1008</v>
      </c>
      <c r="BC356" s="4">
        <v>46203.703784722224</v>
      </c>
      <c r="BD356" s="96">
        <v>46204</v>
      </c>
      <c r="BE356" s="95" t="s">
        <v>1273</v>
      </c>
      <c r="BF356" s="4">
        <v>46204.528275462966</v>
      </c>
      <c r="BG356" s="95" t="s">
        <v>11317</v>
      </c>
      <c r="BH356" s="95" t="s">
        <v>11317</v>
      </c>
      <c r="BI356" s="95" t="s">
        <v>11317</v>
      </c>
      <c r="BJ356" s="68" t="s">
        <v>11317</v>
      </c>
      <c r="BK356" t="str">
        <f t="shared" si="6"/>
        <v>Jun</v>
      </c>
      <c r="BL356" t="str">
        <f>VLOOKUP(D356,Sheet1!$A$2:$B$221,2,0)</f>
        <v>East Zone</v>
      </c>
    </row>
    <row r="357" spans="1:64" x14ac:dyDescent="0.35">
      <c r="A357" t="str" cm="1">
        <f t="array" ref="A357:C357">VLOOKUP(D357,Sheet1!$A$2:$E$221,{3,4,5},0)</f>
        <v>Rakesh Kumar</v>
      </c>
      <c r="B357" t="str">
        <v>FMF071353</v>
      </c>
      <c r="C357" t="str">
        <v>Prince Singh</v>
      </c>
      <c r="D357" s="94" t="s">
        <v>251</v>
      </c>
      <c r="E357" s="95">
        <v>471</v>
      </c>
      <c r="F357" s="95" t="s">
        <v>1930</v>
      </c>
      <c r="G357" s="95">
        <v>382668</v>
      </c>
      <c r="H357" s="95" t="s">
        <v>1074</v>
      </c>
      <c r="I357" s="95" t="s">
        <v>1274</v>
      </c>
      <c r="J357" s="95" t="s">
        <v>1568</v>
      </c>
      <c r="K357" s="95" t="s">
        <v>1931</v>
      </c>
      <c r="L357" s="95">
        <v>40000</v>
      </c>
      <c r="M357" s="95" t="s">
        <v>1048</v>
      </c>
      <c r="N357" s="95" t="s">
        <v>1049</v>
      </c>
      <c r="O357" s="95" t="s">
        <v>1162</v>
      </c>
      <c r="P357" s="95">
        <v>8247032043</v>
      </c>
      <c r="Q357" s="14" t="s">
        <v>13394</v>
      </c>
      <c r="T357" s="96">
        <v>46181</v>
      </c>
      <c r="U357" s="95" t="s">
        <v>2413</v>
      </c>
      <c r="V357" s="4">
        <v>46181.564467592594</v>
      </c>
      <c r="W357" s="96">
        <v>46181</v>
      </c>
      <c r="X357" s="95" t="s">
        <v>2413</v>
      </c>
      <c r="Y357" s="4">
        <v>46181.566759259258</v>
      </c>
      <c r="Z357" s="96">
        <v>46181</v>
      </c>
      <c r="AA357" s="95" t="s">
        <v>933</v>
      </c>
      <c r="AB357" s="4">
        <v>46181.574340277781</v>
      </c>
      <c r="AC357" s="96">
        <v>46181</v>
      </c>
      <c r="AD357" s="95" t="s">
        <v>2385</v>
      </c>
      <c r="AE357" s="4">
        <v>46181.605104166665</v>
      </c>
      <c r="AF357" s="96">
        <v>46181</v>
      </c>
      <c r="AG357" s="95" t="s">
        <v>1323</v>
      </c>
      <c r="AH357" s="4">
        <v>46181.885208333333</v>
      </c>
      <c r="AI357" s="96"/>
      <c r="AJ357" s="95" t="s">
        <v>11317</v>
      </c>
      <c r="AK357" s="4"/>
      <c r="AL357" s="96"/>
      <c r="AM357" s="95" t="s">
        <v>11317</v>
      </c>
      <c r="AN357" s="4"/>
      <c r="AO357" s="95" t="s">
        <v>11317</v>
      </c>
      <c r="AP357" s="95" t="s">
        <v>11317</v>
      </c>
      <c r="AQ357" s="95" t="s">
        <v>11317</v>
      </c>
      <c r="AR357" s="95" t="s">
        <v>11317</v>
      </c>
      <c r="AS357" s="95" t="s">
        <v>11317</v>
      </c>
      <c r="AT357" s="95" t="s">
        <v>11317</v>
      </c>
      <c r="AU357" s="96"/>
      <c r="AV357" s="95" t="s">
        <v>11317</v>
      </c>
      <c r="AW357" s="4"/>
      <c r="AX357" s="95" t="s">
        <v>11317</v>
      </c>
      <c r="AY357" s="95" t="s">
        <v>11317</v>
      </c>
      <c r="AZ357" s="95" t="s">
        <v>11317</v>
      </c>
      <c r="BA357" s="96"/>
      <c r="BB357" s="95" t="s">
        <v>11317</v>
      </c>
      <c r="BC357" s="4"/>
      <c r="BD357" s="96"/>
      <c r="BE357" s="95" t="s">
        <v>11317</v>
      </c>
      <c r="BF357" s="4"/>
      <c r="BG357" s="95" t="s">
        <v>11317</v>
      </c>
      <c r="BH357" s="95" t="s">
        <v>11317</v>
      </c>
      <c r="BI357" s="95" t="s">
        <v>11317</v>
      </c>
      <c r="BJ357" s="68" t="s">
        <v>11317</v>
      </c>
      <c r="BK357" t="str">
        <f t="shared" si="6"/>
        <v>Jun</v>
      </c>
      <c r="BL357" t="str">
        <f>VLOOKUP(D357,Sheet1!$A$2:$B$221,2,0)</f>
        <v>East Zone</v>
      </c>
    </row>
    <row r="358" spans="1:64" x14ac:dyDescent="0.35">
      <c r="A358" t="str" cm="1">
        <f t="array" ref="A358:C358">VLOOKUP(D358,Sheet1!$A$2:$E$221,{3,4,5},0)</f>
        <v>Rakesh Kumar</v>
      </c>
      <c r="B358" t="str">
        <v>FMF071353</v>
      </c>
      <c r="C358" t="str">
        <v>Prince Singh</v>
      </c>
      <c r="D358" s="94" t="s">
        <v>251</v>
      </c>
      <c r="E358" s="95">
        <v>471</v>
      </c>
      <c r="F358" s="95" t="s">
        <v>2666</v>
      </c>
      <c r="G358" s="95">
        <v>496356</v>
      </c>
      <c r="H358" s="95" t="s">
        <v>1926</v>
      </c>
      <c r="I358" s="95" t="s">
        <v>1927</v>
      </c>
      <c r="J358" s="95" t="s">
        <v>1568</v>
      </c>
      <c r="K358" s="95" t="s">
        <v>2667</v>
      </c>
      <c r="L358" s="95"/>
      <c r="M358" s="95" t="s">
        <v>11317</v>
      </c>
      <c r="N358" s="95" t="s">
        <v>11317</v>
      </c>
      <c r="O358" s="95" t="s">
        <v>2668</v>
      </c>
      <c r="P358" s="95">
        <v>5379233455</v>
      </c>
      <c r="Q358" s="14" t="s">
        <v>13394</v>
      </c>
      <c r="T358" s="96">
        <v>46205</v>
      </c>
      <c r="U358" s="95" t="s">
        <v>1271</v>
      </c>
      <c r="V358" s="4">
        <v>46205.501712962963</v>
      </c>
      <c r="W358" s="96">
        <v>46205</v>
      </c>
      <c r="X358" s="95" t="s">
        <v>1271</v>
      </c>
      <c r="Y358" s="4">
        <v>46205.505196759259</v>
      </c>
      <c r="Z358" s="96">
        <v>46205</v>
      </c>
      <c r="AA358" s="95" t="s">
        <v>2384</v>
      </c>
      <c r="AB358" s="4">
        <v>46205.511793981481</v>
      </c>
      <c r="AC358" s="96">
        <v>46205</v>
      </c>
      <c r="AD358" s="95" t="s">
        <v>2385</v>
      </c>
      <c r="AE358" s="4">
        <v>46205.517083333332</v>
      </c>
      <c r="AF358" s="96">
        <v>46205</v>
      </c>
      <c r="AG358" s="95" t="s">
        <v>1043</v>
      </c>
      <c r="AH358" s="4">
        <v>46205.531018518515</v>
      </c>
      <c r="AI358" s="96">
        <v>46206</v>
      </c>
      <c r="AJ358" s="95" t="s">
        <v>1043</v>
      </c>
      <c r="AK358" s="4">
        <v>46206.455694444441</v>
      </c>
      <c r="AL358" s="96">
        <v>46206</v>
      </c>
      <c r="AM358" s="95" t="s">
        <v>1043</v>
      </c>
      <c r="AN358" s="4">
        <v>46206.455787037034</v>
      </c>
      <c r="AO358" s="95" t="s">
        <v>11317</v>
      </c>
      <c r="AP358" s="95" t="s">
        <v>11317</v>
      </c>
      <c r="AQ358" s="95" t="s">
        <v>11317</v>
      </c>
      <c r="AR358" s="95" t="s">
        <v>11317</v>
      </c>
      <c r="AS358" s="95" t="s">
        <v>11317</v>
      </c>
      <c r="AT358" s="95" t="s">
        <v>11317</v>
      </c>
      <c r="AU358" s="96">
        <v>46206</v>
      </c>
      <c r="AV358" s="95" t="s">
        <v>1043</v>
      </c>
      <c r="AW358" s="4">
        <v>46206.471284722225</v>
      </c>
      <c r="AX358" s="95" t="s">
        <v>11317</v>
      </c>
      <c r="AY358" s="95" t="s">
        <v>11317</v>
      </c>
      <c r="AZ358" s="95" t="s">
        <v>11317</v>
      </c>
      <c r="BA358" s="96">
        <v>46206</v>
      </c>
      <c r="BB358" s="95" t="s">
        <v>995</v>
      </c>
      <c r="BC358" s="4">
        <v>46206.481944444444</v>
      </c>
      <c r="BD358" s="96"/>
      <c r="BE358" s="95" t="s">
        <v>11317</v>
      </c>
      <c r="BF358" s="4"/>
      <c r="BG358" s="95" t="s">
        <v>11317</v>
      </c>
      <c r="BH358" s="95" t="s">
        <v>11317</v>
      </c>
      <c r="BI358" s="95" t="s">
        <v>11317</v>
      </c>
      <c r="BJ358" s="68" t="s">
        <v>11317</v>
      </c>
      <c r="BK358" t="str">
        <f t="shared" si="6"/>
        <v>Jul</v>
      </c>
      <c r="BL358" t="str">
        <f>VLOOKUP(D358,Sheet1!$A$2:$B$221,2,0)</f>
        <v>East Zone</v>
      </c>
    </row>
    <row r="359" spans="1:64" x14ac:dyDescent="0.35">
      <c r="A359" t="str" cm="1">
        <f t="array" ref="A359:C359">VLOOKUP(D359,Sheet1!$A$2:$E$221,{3,4,5},0)</f>
        <v>Rakesh Kumar</v>
      </c>
      <c r="B359" t="str">
        <v>FMF071353</v>
      </c>
      <c r="C359" t="str">
        <v>Prince Singh</v>
      </c>
      <c r="D359" s="94" t="s">
        <v>251</v>
      </c>
      <c r="E359" s="95">
        <v>471</v>
      </c>
      <c r="F359" s="95" t="s">
        <v>1932</v>
      </c>
      <c r="G359" s="95">
        <v>616624</v>
      </c>
      <c r="H359" s="95" t="s">
        <v>1367</v>
      </c>
      <c r="I359" s="95" t="s">
        <v>1933</v>
      </c>
      <c r="J359" s="95" t="s">
        <v>1568</v>
      </c>
      <c r="K359" s="95" t="s">
        <v>1934</v>
      </c>
      <c r="L359" s="95"/>
      <c r="M359" s="95" t="s">
        <v>11317</v>
      </c>
      <c r="N359" s="95" t="s">
        <v>11317</v>
      </c>
      <c r="O359" s="95" t="s">
        <v>960</v>
      </c>
      <c r="P359" s="95">
        <v>5331782428</v>
      </c>
      <c r="Q359" s="14" t="s">
        <v>13394</v>
      </c>
      <c r="T359" s="96">
        <v>46200</v>
      </c>
      <c r="U359" s="95" t="s">
        <v>2413</v>
      </c>
      <c r="V359" s="4">
        <v>46200.783900462964</v>
      </c>
      <c r="W359" s="96">
        <v>46201</v>
      </c>
      <c r="X359" s="95" t="s">
        <v>2413</v>
      </c>
      <c r="Y359" s="4">
        <v>46201.323263888888</v>
      </c>
      <c r="Z359" s="96">
        <v>46201</v>
      </c>
      <c r="AA359" s="95" t="s">
        <v>2384</v>
      </c>
      <c r="AB359" s="4">
        <v>46201.394502314812</v>
      </c>
      <c r="AC359" s="96">
        <v>46201</v>
      </c>
      <c r="AD359" s="95" t="s">
        <v>2385</v>
      </c>
      <c r="AE359" s="4">
        <v>46201.429664351854</v>
      </c>
      <c r="AF359" s="96">
        <v>46201</v>
      </c>
      <c r="AG359" s="95" t="s">
        <v>1043</v>
      </c>
      <c r="AH359" s="4">
        <v>46201.476597222223</v>
      </c>
      <c r="AI359" s="96"/>
      <c r="AJ359" s="95" t="s">
        <v>11317</v>
      </c>
      <c r="AK359" s="4"/>
      <c r="AL359" s="96"/>
      <c r="AM359" s="95" t="s">
        <v>11317</v>
      </c>
      <c r="AN359" s="4"/>
      <c r="AO359" s="95" t="s">
        <v>11317</v>
      </c>
      <c r="AP359" s="95" t="s">
        <v>11317</v>
      </c>
      <c r="AQ359" s="95" t="s">
        <v>11317</v>
      </c>
      <c r="AR359" s="95" t="s">
        <v>11317</v>
      </c>
      <c r="AS359" s="95" t="s">
        <v>11317</v>
      </c>
      <c r="AT359" s="95" t="s">
        <v>11317</v>
      </c>
      <c r="AU359" s="96"/>
      <c r="AV359" s="95" t="s">
        <v>11317</v>
      </c>
      <c r="AW359" s="4"/>
      <c r="AX359" s="95" t="s">
        <v>11317</v>
      </c>
      <c r="AY359" s="95" t="s">
        <v>11317</v>
      </c>
      <c r="AZ359" s="95" t="s">
        <v>11317</v>
      </c>
      <c r="BA359" s="96"/>
      <c r="BB359" s="95" t="s">
        <v>11317</v>
      </c>
      <c r="BC359" s="4"/>
      <c r="BD359" s="96"/>
      <c r="BE359" s="95" t="s">
        <v>11317</v>
      </c>
      <c r="BF359" s="4"/>
      <c r="BG359" s="95" t="s">
        <v>11317</v>
      </c>
      <c r="BH359" s="95" t="s">
        <v>11317</v>
      </c>
      <c r="BI359" s="95" t="s">
        <v>11317</v>
      </c>
      <c r="BJ359" s="68" t="s">
        <v>11317</v>
      </c>
      <c r="BK359" t="str">
        <f t="shared" si="6"/>
        <v>Jun</v>
      </c>
      <c r="BL359" t="str">
        <f>VLOOKUP(D359,Sheet1!$A$2:$B$221,2,0)</f>
        <v>East Zone</v>
      </c>
    </row>
    <row r="360" spans="1:64" x14ac:dyDescent="0.35">
      <c r="A360" t="str" cm="1">
        <f t="array" ref="A360:C360">VLOOKUP(D360,Sheet1!$A$2:$E$221,{3,4,5},0)</f>
        <v>Hari Om Dwivedi</v>
      </c>
      <c r="B360" t="str">
        <v>FMF067806</v>
      </c>
      <c r="C360" t="str">
        <v>Vinay Shukla</v>
      </c>
      <c r="D360" s="94" t="s">
        <v>104</v>
      </c>
      <c r="E360" s="95">
        <v>492</v>
      </c>
      <c r="F360" s="95" t="s">
        <v>1935</v>
      </c>
      <c r="G360" s="95">
        <v>261990</v>
      </c>
      <c r="H360" s="95" t="s">
        <v>1279</v>
      </c>
      <c r="I360" s="95" t="s">
        <v>1280</v>
      </c>
      <c r="J360" s="95" t="s">
        <v>1568</v>
      </c>
      <c r="K360" s="95" t="s">
        <v>1936</v>
      </c>
      <c r="L360" s="95">
        <v>70000</v>
      </c>
      <c r="M360" s="95" t="s">
        <v>1235</v>
      </c>
      <c r="N360" s="95" t="s">
        <v>1236</v>
      </c>
      <c r="O360" s="95" t="s">
        <v>1937</v>
      </c>
      <c r="P360" s="95">
        <v>3056153535</v>
      </c>
      <c r="Q360" s="14" t="s">
        <v>13394</v>
      </c>
      <c r="T360" s="96">
        <v>46202</v>
      </c>
      <c r="U360" s="95" t="s">
        <v>1277</v>
      </c>
      <c r="V360" s="4">
        <v>46202.405358796299</v>
      </c>
      <c r="W360" s="96">
        <v>46203</v>
      </c>
      <c r="X360" s="95" t="s">
        <v>1277</v>
      </c>
      <c r="Y360" s="4">
        <v>46203.618969907409</v>
      </c>
      <c r="Z360" s="96">
        <v>46203</v>
      </c>
      <c r="AA360" s="95" t="s">
        <v>1211</v>
      </c>
      <c r="AB360" s="4">
        <v>46203.631539351853</v>
      </c>
      <c r="AC360" s="96">
        <v>46203</v>
      </c>
      <c r="AD360" s="95" t="s">
        <v>2408</v>
      </c>
      <c r="AE360" s="4">
        <v>46203.647488425922</v>
      </c>
      <c r="AF360" s="96"/>
      <c r="AG360" s="95" t="s">
        <v>11317</v>
      </c>
      <c r="AH360" s="4"/>
      <c r="AI360" s="96">
        <v>46203</v>
      </c>
      <c r="AJ360" s="95" t="s">
        <v>1240</v>
      </c>
      <c r="AK360" s="4">
        <v>46203.65116898148</v>
      </c>
      <c r="AL360" s="96">
        <v>46203</v>
      </c>
      <c r="AM360" s="95" t="s">
        <v>1240</v>
      </c>
      <c r="AN360" s="4">
        <v>46203.651250000003</v>
      </c>
      <c r="AO360" s="95" t="s">
        <v>11317</v>
      </c>
      <c r="AP360" s="95" t="s">
        <v>11317</v>
      </c>
      <c r="AQ360" s="95" t="s">
        <v>11317</v>
      </c>
      <c r="AR360" s="95" t="s">
        <v>11317</v>
      </c>
      <c r="AS360" s="95" t="s">
        <v>11317</v>
      </c>
      <c r="AT360" s="95" t="s">
        <v>11317</v>
      </c>
      <c r="AU360" s="96">
        <v>46203</v>
      </c>
      <c r="AV360" s="95" t="s">
        <v>1240</v>
      </c>
      <c r="AW360" s="4">
        <v>46203.657002314816</v>
      </c>
      <c r="AX360" s="95" t="s">
        <v>11317</v>
      </c>
      <c r="AY360" s="95" t="s">
        <v>11317</v>
      </c>
      <c r="AZ360" s="95" t="s">
        <v>11317</v>
      </c>
      <c r="BA360" s="96">
        <v>46203</v>
      </c>
      <c r="BB360" s="95" t="s">
        <v>2414</v>
      </c>
      <c r="BC360" s="4">
        <v>46203.676296296297</v>
      </c>
      <c r="BD360" s="96">
        <v>46204</v>
      </c>
      <c r="BE360" s="95" t="s">
        <v>2415</v>
      </c>
      <c r="BF360" s="4">
        <v>46204.610520833332</v>
      </c>
      <c r="BG360" s="95" t="s">
        <v>11317</v>
      </c>
      <c r="BH360" s="95" t="s">
        <v>11317</v>
      </c>
      <c r="BI360" s="95" t="s">
        <v>11317</v>
      </c>
      <c r="BJ360" s="68" t="s">
        <v>11317</v>
      </c>
      <c r="BK360" t="str">
        <f t="shared" si="6"/>
        <v>Jun</v>
      </c>
      <c r="BL360" t="str">
        <f>VLOOKUP(D360,Sheet1!$A$2:$B$221,2,0)</f>
        <v>South Zone</v>
      </c>
    </row>
    <row r="361" spans="1:64" x14ac:dyDescent="0.35">
      <c r="A361" t="str" cm="1">
        <f t="array" ref="A361:C361">VLOOKUP(D361,Sheet1!$A$2:$E$221,{3,4,5},0)</f>
        <v>Hari Om Dwivedi</v>
      </c>
      <c r="B361" t="str">
        <v>FMF067806</v>
      </c>
      <c r="C361" t="str">
        <v>Vinay Shukla</v>
      </c>
      <c r="D361" s="94" t="s">
        <v>104</v>
      </c>
      <c r="E361" s="95">
        <v>492</v>
      </c>
      <c r="F361" s="95" t="s">
        <v>1938</v>
      </c>
      <c r="G361" s="95">
        <v>342647</v>
      </c>
      <c r="H361" s="95" t="s">
        <v>1939</v>
      </c>
      <c r="I361" s="95" t="s">
        <v>1940</v>
      </c>
      <c r="J361" s="95" t="s">
        <v>1568</v>
      </c>
      <c r="K361" s="95" t="s">
        <v>1941</v>
      </c>
      <c r="L361" s="95">
        <v>90000</v>
      </c>
      <c r="M361" s="95" t="s">
        <v>978</v>
      </c>
      <c r="N361" s="95" t="s">
        <v>979</v>
      </c>
      <c r="O361" s="95" t="s">
        <v>1942</v>
      </c>
      <c r="P361" s="95">
        <v>8463341919</v>
      </c>
      <c r="Q361" s="14" t="s">
        <v>13394</v>
      </c>
      <c r="T361" s="96">
        <v>46201</v>
      </c>
      <c r="U361" s="95" t="s">
        <v>1277</v>
      </c>
      <c r="V361" s="4">
        <v>46201.394861111112</v>
      </c>
      <c r="W361" s="96">
        <v>46203</v>
      </c>
      <c r="X361" s="95" t="s">
        <v>1277</v>
      </c>
      <c r="Y361" s="4">
        <v>46203.620937500003</v>
      </c>
      <c r="Z361" s="96">
        <v>46203</v>
      </c>
      <c r="AA361" s="95" t="s">
        <v>1211</v>
      </c>
      <c r="AB361" s="4">
        <v>46203.631539351853</v>
      </c>
      <c r="AC361" s="96">
        <v>46203</v>
      </c>
      <c r="AD361" s="95" t="s">
        <v>2408</v>
      </c>
      <c r="AE361" s="4">
        <v>46203.65148148148</v>
      </c>
      <c r="AF361" s="96"/>
      <c r="AG361" s="95" t="s">
        <v>11317</v>
      </c>
      <c r="AH361" s="4"/>
      <c r="AI361" s="96">
        <v>46203</v>
      </c>
      <c r="AJ361" s="95" t="s">
        <v>1240</v>
      </c>
      <c r="AK361" s="4">
        <v>46203.652499999997</v>
      </c>
      <c r="AL361" s="96">
        <v>46203</v>
      </c>
      <c r="AM361" s="95" t="s">
        <v>1240</v>
      </c>
      <c r="AN361" s="4">
        <v>46203.652581018519</v>
      </c>
      <c r="AO361" s="95" t="s">
        <v>11317</v>
      </c>
      <c r="AP361" s="95" t="s">
        <v>11317</v>
      </c>
      <c r="AQ361" s="95" t="s">
        <v>11317</v>
      </c>
      <c r="AR361" s="95" t="s">
        <v>11317</v>
      </c>
      <c r="AS361" s="95" t="s">
        <v>11317</v>
      </c>
      <c r="AT361" s="95" t="s">
        <v>11317</v>
      </c>
      <c r="AU361" s="96">
        <v>46203</v>
      </c>
      <c r="AV361" s="95" t="s">
        <v>1240</v>
      </c>
      <c r="AW361" s="4">
        <v>46203.657037037039</v>
      </c>
      <c r="AX361" s="95" t="s">
        <v>11317</v>
      </c>
      <c r="AY361" s="95" t="s">
        <v>11317</v>
      </c>
      <c r="AZ361" s="95" t="s">
        <v>11317</v>
      </c>
      <c r="BA361" s="96">
        <v>46203</v>
      </c>
      <c r="BB361" s="95" t="s">
        <v>2414</v>
      </c>
      <c r="BC361" s="4">
        <v>46203.676435185182</v>
      </c>
      <c r="BD361" s="96">
        <v>46204</v>
      </c>
      <c r="BE361" s="95" t="s">
        <v>2415</v>
      </c>
      <c r="BF361" s="4">
        <v>46204.490925925929</v>
      </c>
      <c r="BG361" s="95" t="s">
        <v>11317</v>
      </c>
      <c r="BH361" s="95" t="s">
        <v>11317</v>
      </c>
      <c r="BI361" s="95" t="s">
        <v>11317</v>
      </c>
      <c r="BJ361" s="68" t="s">
        <v>11317</v>
      </c>
      <c r="BK361" t="str">
        <f t="shared" ref="BK361:BK369" si="7">TEXT(Z361,"mmm")</f>
        <v>Jun</v>
      </c>
      <c r="BL361" t="str">
        <f>VLOOKUP(D361,Sheet1!$A$2:$B$221,2,0)</f>
        <v>South Zone</v>
      </c>
    </row>
    <row r="362" spans="1:64" x14ac:dyDescent="0.35">
      <c r="A362" t="str" cm="1">
        <f t="array" ref="A362:C362">VLOOKUP(D362,Sheet1!$A$2:$E$221,{3,4,5},0)</f>
        <v>Hari Om Dwivedi</v>
      </c>
      <c r="B362" t="str">
        <v>FMF067806</v>
      </c>
      <c r="C362" t="str">
        <v>Vinay Shukla</v>
      </c>
      <c r="D362" s="94" t="s">
        <v>104</v>
      </c>
      <c r="E362" s="95">
        <v>492</v>
      </c>
      <c r="F362" s="95" t="s">
        <v>1943</v>
      </c>
      <c r="G362" s="95">
        <v>352423</v>
      </c>
      <c r="H362" s="95" t="s">
        <v>1279</v>
      </c>
      <c r="I362" s="95" t="s">
        <v>1280</v>
      </c>
      <c r="J362" s="95" t="s">
        <v>1568</v>
      </c>
      <c r="K362" s="95" t="s">
        <v>1944</v>
      </c>
      <c r="L362" s="95">
        <v>50000</v>
      </c>
      <c r="M362" s="95" t="s">
        <v>1228</v>
      </c>
      <c r="N362" s="95" t="s">
        <v>1229</v>
      </c>
      <c r="O362" s="95" t="s">
        <v>1945</v>
      </c>
      <c r="P362" s="95">
        <v>1880557497</v>
      </c>
      <c r="Q362" s="14" t="s">
        <v>13394</v>
      </c>
      <c r="T362" s="96">
        <v>46201</v>
      </c>
      <c r="U362" s="95" t="s">
        <v>1277</v>
      </c>
      <c r="V362" s="4">
        <v>46201.723935185182</v>
      </c>
      <c r="W362" s="96">
        <v>46203</v>
      </c>
      <c r="X362" s="95" t="s">
        <v>1277</v>
      </c>
      <c r="Y362" s="4">
        <v>46203.63140046296</v>
      </c>
      <c r="Z362" s="96">
        <v>46203</v>
      </c>
      <c r="AA362" s="95" t="s">
        <v>1211</v>
      </c>
      <c r="AB362" s="4">
        <v>46203.660324074073</v>
      </c>
      <c r="AC362" s="96">
        <v>46203</v>
      </c>
      <c r="AD362" s="95" t="s">
        <v>2408</v>
      </c>
      <c r="AE362" s="4">
        <v>46203.677187499998</v>
      </c>
      <c r="AF362" s="96"/>
      <c r="AG362" s="95" t="s">
        <v>11317</v>
      </c>
      <c r="AH362" s="4"/>
      <c r="AI362" s="96">
        <v>46203</v>
      </c>
      <c r="AJ362" s="95" t="s">
        <v>1240</v>
      </c>
      <c r="AK362" s="4">
        <v>46203.681296296294</v>
      </c>
      <c r="AL362" s="96">
        <v>46203</v>
      </c>
      <c r="AM362" s="95" t="s">
        <v>1240</v>
      </c>
      <c r="AN362" s="4">
        <v>46203.681377314817</v>
      </c>
      <c r="AO362" s="95" t="s">
        <v>11317</v>
      </c>
      <c r="AP362" s="95" t="s">
        <v>11317</v>
      </c>
      <c r="AQ362" s="95" t="s">
        <v>11317</v>
      </c>
      <c r="AR362" s="95" t="s">
        <v>11317</v>
      </c>
      <c r="AS362" s="95" t="s">
        <v>11317</v>
      </c>
      <c r="AT362" s="95" t="s">
        <v>11317</v>
      </c>
      <c r="AU362" s="96">
        <v>46203</v>
      </c>
      <c r="AV362" s="95" t="s">
        <v>1240</v>
      </c>
      <c r="AW362" s="4">
        <v>46203.685729166667</v>
      </c>
      <c r="AX362" s="95" t="s">
        <v>11317</v>
      </c>
      <c r="AY362" s="95" t="s">
        <v>11317</v>
      </c>
      <c r="AZ362" s="95" t="s">
        <v>11317</v>
      </c>
      <c r="BA362" s="96">
        <v>46203</v>
      </c>
      <c r="BB362" s="95" t="s">
        <v>2414</v>
      </c>
      <c r="BC362" s="4">
        <v>46203.744421296295</v>
      </c>
      <c r="BD362" s="96">
        <v>46204</v>
      </c>
      <c r="BE362" s="95" t="s">
        <v>2415</v>
      </c>
      <c r="BF362" s="4">
        <v>46204.646041666667</v>
      </c>
      <c r="BG362" s="95" t="s">
        <v>11317</v>
      </c>
      <c r="BH362" s="95" t="s">
        <v>11317</v>
      </c>
      <c r="BI362" s="95" t="s">
        <v>11317</v>
      </c>
      <c r="BJ362" s="68" t="s">
        <v>11317</v>
      </c>
      <c r="BK362" t="str">
        <f t="shared" si="7"/>
        <v>Jun</v>
      </c>
      <c r="BL362" t="str">
        <f>VLOOKUP(D362,Sheet1!$A$2:$B$221,2,0)</f>
        <v>South Zone</v>
      </c>
    </row>
    <row r="363" spans="1:64" x14ac:dyDescent="0.35">
      <c r="A363" t="str" cm="1">
        <f t="array" ref="A363:C363">VLOOKUP(D363,Sheet1!$A$2:$E$221,{3,4,5},0)</f>
        <v>Hari Om Dwivedi</v>
      </c>
      <c r="B363" t="str">
        <v>FMF067806</v>
      </c>
      <c r="C363" t="str">
        <v>Vinay Shukla</v>
      </c>
      <c r="D363" s="94" t="s">
        <v>104</v>
      </c>
      <c r="E363" s="95">
        <v>492</v>
      </c>
      <c r="F363" s="95" t="s">
        <v>2669</v>
      </c>
      <c r="G363" s="95">
        <v>616719</v>
      </c>
      <c r="H363" s="95" t="s">
        <v>1275</v>
      </c>
      <c r="I363" s="95" t="s">
        <v>1276</v>
      </c>
      <c r="J363" s="95" t="s">
        <v>1568</v>
      </c>
      <c r="K363" s="95" t="s">
        <v>2670</v>
      </c>
      <c r="L363" s="95">
        <v>90000</v>
      </c>
      <c r="M363" s="95" t="s">
        <v>978</v>
      </c>
      <c r="N363" s="95" t="s">
        <v>979</v>
      </c>
      <c r="O363" s="95" t="s">
        <v>2671</v>
      </c>
      <c r="P363" s="95">
        <v>4423426194</v>
      </c>
      <c r="Q363" s="14" t="s">
        <v>13394</v>
      </c>
      <c r="T363" s="96">
        <v>46205</v>
      </c>
      <c r="U363" s="95" t="s">
        <v>1277</v>
      </c>
      <c r="V363" s="4">
        <v>46205.682951388888</v>
      </c>
      <c r="W363" s="96">
        <v>46205</v>
      </c>
      <c r="X363" s="95" t="s">
        <v>1277</v>
      </c>
      <c r="Y363" s="4">
        <v>46205.691828703704</v>
      </c>
      <c r="Z363" s="96">
        <v>46205</v>
      </c>
      <c r="AA363" s="95" t="s">
        <v>1211</v>
      </c>
      <c r="AB363" s="4">
        <v>46205.712175925924</v>
      </c>
      <c r="AC363" s="96">
        <v>46205</v>
      </c>
      <c r="AD363" s="95" t="s">
        <v>2408</v>
      </c>
      <c r="AE363" s="4">
        <v>46205.716423611113</v>
      </c>
      <c r="AF363" s="96"/>
      <c r="AG363" s="95" t="s">
        <v>11317</v>
      </c>
      <c r="AH363" s="4"/>
      <c r="AI363" s="96">
        <v>46205</v>
      </c>
      <c r="AJ363" s="95" t="s">
        <v>1240</v>
      </c>
      <c r="AK363" s="4">
        <v>46205.72483796296</v>
      </c>
      <c r="AL363" s="96">
        <v>46205</v>
      </c>
      <c r="AM363" s="95" t="s">
        <v>1240</v>
      </c>
      <c r="AN363" s="4">
        <v>46205.724907407406</v>
      </c>
      <c r="AO363" s="95" t="s">
        <v>11317</v>
      </c>
      <c r="AP363" s="95" t="s">
        <v>11317</v>
      </c>
      <c r="AQ363" s="95" t="s">
        <v>11317</v>
      </c>
      <c r="AR363" s="95" t="s">
        <v>11317</v>
      </c>
      <c r="AS363" s="95" t="s">
        <v>11317</v>
      </c>
      <c r="AT363" s="95" t="s">
        <v>11317</v>
      </c>
      <c r="AU363" s="96">
        <v>46205</v>
      </c>
      <c r="AV363" s="95" t="s">
        <v>1240</v>
      </c>
      <c r="AW363" s="4">
        <v>46205.734953703701</v>
      </c>
      <c r="AX363" s="95" t="s">
        <v>11317</v>
      </c>
      <c r="AY363" s="95" t="s">
        <v>11317</v>
      </c>
      <c r="AZ363" s="95" t="s">
        <v>11317</v>
      </c>
      <c r="BA363" s="96">
        <v>46205</v>
      </c>
      <c r="BB363" s="95" t="s">
        <v>1212</v>
      </c>
      <c r="BC363" s="4">
        <v>46205.797106481485</v>
      </c>
      <c r="BD363" s="96"/>
      <c r="BE363" s="95" t="s">
        <v>11317</v>
      </c>
      <c r="BF363" s="4"/>
      <c r="BG363" s="95" t="s">
        <v>11317</v>
      </c>
      <c r="BH363" s="95" t="s">
        <v>11317</v>
      </c>
      <c r="BI363" s="95" t="s">
        <v>11317</v>
      </c>
      <c r="BJ363" s="68" t="s">
        <v>11317</v>
      </c>
      <c r="BK363" t="str">
        <f t="shared" si="7"/>
        <v>Jul</v>
      </c>
      <c r="BL363" t="str">
        <f>VLOOKUP(D363,Sheet1!$A$2:$B$221,2,0)</f>
        <v>South Zone</v>
      </c>
    </row>
    <row r="364" spans="1:64" x14ac:dyDescent="0.35">
      <c r="A364" t="str" cm="1">
        <f t="array" ref="A364:C364">VLOOKUP(D364,Sheet1!$A$2:$E$221,{3,4,5},0)</f>
        <v>Hari Om Dwivedi</v>
      </c>
      <c r="B364" t="str">
        <v>FMF067806</v>
      </c>
      <c r="C364" t="str">
        <v>Vinay Shukla</v>
      </c>
      <c r="D364" s="94" t="s">
        <v>104</v>
      </c>
      <c r="E364" s="95">
        <v>492</v>
      </c>
      <c r="F364" s="95" t="s">
        <v>1946</v>
      </c>
      <c r="G364" s="95">
        <v>654002</v>
      </c>
      <c r="H364" s="95" t="s">
        <v>1947</v>
      </c>
      <c r="I364" s="95" t="s">
        <v>1948</v>
      </c>
      <c r="J364" s="95" t="s">
        <v>1568</v>
      </c>
      <c r="K364" s="95" t="s">
        <v>1949</v>
      </c>
      <c r="L364" s="95">
        <v>70000</v>
      </c>
      <c r="M364" s="95" t="s">
        <v>1235</v>
      </c>
      <c r="N364" s="95" t="s">
        <v>1236</v>
      </c>
      <c r="O364" s="95" t="s">
        <v>1950</v>
      </c>
      <c r="P364" s="95">
        <v>3965985110</v>
      </c>
      <c r="Q364" s="14" t="s">
        <v>13394</v>
      </c>
      <c r="T364" s="96">
        <v>46200</v>
      </c>
      <c r="U364" s="95" t="s">
        <v>1277</v>
      </c>
      <c r="V364" s="4">
        <v>46200.492905092593</v>
      </c>
      <c r="W364" s="96">
        <v>46203</v>
      </c>
      <c r="X364" s="95" t="s">
        <v>1277</v>
      </c>
      <c r="Y364" s="4">
        <v>46203.599421296298</v>
      </c>
      <c r="Z364" s="96">
        <v>46203</v>
      </c>
      <c r="AA364" s="95" t="s">
        <v>1211</v>
      </c>
      <c r="AB364" s="4">
        <v>46203.615474537037</v>
      </c>
      <c r="AC364" s="96">
        <v>46203</v>
      </c>
      <c r="AD364" s="95" t="s">
        <v>2408</v>
      </c>
      <c r="AE364" s="4">
        <v>46203.635497685187</v>
      </c>
      <c r="AF364" s="96"/>
      <c r="AG364" s="95" t="s">
        <v>11317</v>
      </c>
      <c r="AH364" s="4"/>
      <c r="AI364" s="96">
        <v>46203</v>
      </c>
      <c r="AJ364" s="95" t="s">
        <v>1240</v>
      </c>
      <c r="AK364" s="4">
        <v>46203.647129629629</v>
      </c>
      <c r="AL364" s="96">
        <v>46203</v>
      </c>
      <c r="AM364" s="95" t="s">
        <v>1240</v>
      </c>
      <c r="AN364" s="4">
        <v>46203.647303240738</v>
      </c>
      <c r="AO364" s="95" t="s">
        <v>11317</v>
      </c>
      <c r="AP364" s="95" t="s">
        <v>11317</v>
      </c>
      <c r="AQ364" s="95" t="s">
        <v>11317</v>
      </c>
      <c r="AR364" s="95" t="s">
        <v>11317</v>
      </c>
      <c r="AS364" s="95" t="s">
        <v>11317</v>
      </c>
      <c r="AT364" s="95" t="s">
        <v>11317</v>
      </c>
      <c r="AU364" s="96">
        <v>46203</v>
      </c>
      <c r="AV364" s="95" t="s">
        <v>1240</v>
      </c>
      <c r="AW364" s="4">
        <v>46203.656956018516</v>
      </c>
      <c r="AX364" s="95" t="s">
        <v>11317</v>
      </c>
      <c r="AY364" s="95" t="s">
        <v>11317</v>
      </c>
      <c r="AZ364" s="95" t="s">
        <v>11317</v>
      </c>
      <c r="BA364" s="96">
        <v>46203</v>
      </c>
      <c r="BB364" s="95" t="s">
        <v>2414</v>
      </c>
      <c r="BC364" s="4">
        <v>46203.676585648151</v>
      </c>
      <c r="BD364" s="96">
        <v>46204</v>
      </c>
      <c r="BE364" s="95" t="s">
        <v>2415</v>
      </c>
      <c r="BF364" s="4">
        <v>46204.518368055556</v>
      </c>
      <c r="BG364" s="95" t="s">
        <v>11317</v>
      </c>
      <c r="BH364" s="95" t="s">
        <v>11317</v>
      </c>
      <c r="BI364" s="95" t="s">
        <v>11317</v>
      </c>
      <c r="BJ364" s="68" t="s">
        <v>11317</v>
      </c>
      <c r="BK364" t="str">
        <f t="shared" si="7"/>
        <v>Jun</v>
      </c>
      <c r="BL364" t="str">
        <f>VLOOKUP(D364,Sheet1!$A$2:$B$221,2,0)</f>
        <v>South Zone</v>
      </c>
    </row>
    <row r="365" spans="1:64" x14ac:dyDescent="0.35">
      <c r="A365" t="str" cm="1">
        <f t="array" ref="A365:C365">VLOOKUP(D365,Sheet1!$A$2:$E$221,{3,4,5},0)</f>
        <v>Hari Om Dwivedi</v>
      </c>
      <c r="B365" t="str">
        <v>FMF067806</v>
      </c>
      <c r="C365" t="str">
        <v>Vinay Shukla</v>
      </c>
      <c r="D365" s="94" t="s">
        <v>104</v>
      </c>
      <c r="E365" s="95">
        <v>492</v>
      </c>
      <c r="F365" s="95" t="s">
        <v>1951</v>
      </c>
      <c r="G365" s="95">
        <v>781644</v>
      </c>
      <c r="H365" s="95" t="s">
        <v>1279</v>
      </c>
      <c r="I365" s="95" t="s">
        <v>1280</v>
      </c>
      <c r="J365" s="95" t="s">
        <v>1568</v>
      </c>
      <c r="K365" s="95" t="s">
        <v>1952</v>
      </c>
      <c r="L365" s="95">
        <v>70000</v>
      </c>
      <c r="M365" s="95" t="s">
        <v>1235</v>
      </c>
      <c r="N365" s="95" t="s">
        <v>1236</v>
      </c>
      <c r="O365" s="95" t="s">
        <v>1953</v>
      </c>
      <c r="P365" s="95">
        <v>4391875432</v>
      </c>
      <c r="Q365" s="14" t="s">
        <v>13394</v>
      </c>
      <c r="T365" s="96">
        <v>46200</v>
      </c>
      <c r="U365" s="95" t="s">
        <v>1277</v>
      </c>
      <c r="V365" s="4">
        <v>46200.406388888892</v>
      </c>
      <c r="W365" s="96">
        <v>46203</v>
      </c>
      <c r="X365" s="95" t="s">
        <v>1277</v>
      </c>
      <c r="Y365" s="4">
        <v>46203.651585648149</v>
      </c>
      <c r="Z365" s="96">
        <v>46203</v>
      </c>
      <c r="AA365" s="95" t="s">
        <v>1211</v>
      </c>
      <c r="AB365" s="4">
        <v>46203.660324074073</v>
      </c>
      <c r="AC365" s="96">
        <v>46203</v>
      </c>
      <c r="AD365" s="95" t="s">
        <v>2408</v>
      </c>
      <c r="AE365" s="4">
        <v>46203.69059027778</v>
      </c>
      <c r="AF365" s="96"/>
      <c r="AG365" s="95" t="s">
        <v>11317</v>
      </c>
      <c r="AH365" s="4"/>
      <c r="AI365" s="96">
        <v>46203</v>
      </c>
      <c r="AJ365" s="95" t="s">
        <v>1240</v>
      </c>
      <c r="AK365" s="4">
        <v>46203.695925925924</v>
      </c>
      <c r="AL365" s="96">
        <v>46203</v>
      </c>
      <c r="AM365" s="95" t="s">
        <v>1240</v>
      </c>
      <c r="AN365" s="4">
        <v>46203.696018518516</v>
      </c>
      <c r="AO365" s="95" t="s">
        <v>11317</v>
      </c>
      <c r="AP365" s="95" t="s">
        <v>11317</v>
      </c>
      <c r="AQ365" s="95" t="s">
        <v>11317</v>
      </c>
      <c r="AR365" s="95" t="s">
        <v>11317</v>
      </c>
      <c r="AS365" s="95" t="s">
        <v>11317</v>
      </c>
      <c r="AT365" s="95" t="s">
        <v>11317</v>
      </c>
      <c r="AU365" s="96">
        <v>46203</v>
      </c>
      <c r="AV365" s="95" t="s">
        <v>1240</v>
      </c>
      <c r="AW365" s="4">
        <v>46203.70480324074</v>
      </c>
      <c r="AX365" s="95" t="s">
        <v>11317</v>
      </c>
      <c r="AY365" s="95" t="s">
        <v>11317</v>
      </c>
      <c r="AZ365" s="95" t="s">
        <v>11317</v>
      </c>
      <c r="BA365" s="96">
        <v>46203</v>
      </c>
      <c r="BB365" s="95" t="s">
        <v>2414</v>
      </c>
      <c r="BC365" s="4">
        <v>46203.74454861111</v>
      </c>
      <c r="BD365" s="96">
        <v>46204</v>
      </c>
      <c r="BE365" s="95" t="s">
        <v>2415</v>
      </c>
      <c r="BF365" s="4">
        <v>46204.430520833332</v>
      </c>
      <c r="BG365" s="95" t="s">
        <v>11317</v>
      </c>
      <c r="BH365" s="95" t="s">
        <v>11317</v>
      </c>
      <c r="BI365" s="95" t="s">
        <v>11317</v>
      </c>
      <c r="BJ365" s="68" t="s">
        <v>11317</v>
      </c>
      <c r="BK365" t="str">
        <f t="shared" si="7"/>
        <v>Jun</v>
      </c>
      <c r="BL365" t="str">
        <f>VLOOKUP(D365,Sheet1!$A$2:$B$221,2,0)</f>
        <v>South Zone</v>
      </c>
    </row>
    <row r="366" spans="1:64" x14ac:dyDescent="0.35">
      <c r="A366" t="str" cm="1">
        <f t="array" ref="A366:C366">VLOOKUP(D366,Sheet1!$A$2:$E$221,{3,4,5},0)</f>
        <v>Hari Om Dwivedi</v>
      </c>
      <c r="B366" t="str">
        <v>FMF067806</v>
      </c>
      <c r="C366" t="str">
        <v>Vinay Shukla</v>
      </c>
      <c r="D366" s="94" t="s">
        <v>104</v>
      </c>
      <c r="E366" s="95">
        <v>492</v>
      </c>
      <c r="F366" s="95" t="s">
        <v>2672</v>
      </c>
      <c r="G366" s="95">
        <v>783585</v>
      </c>
      <c r="H366" s="95" t="s">
        <v>2673</v>
      </c>
      <c r="I366" s="95" t="s">
        <v>2674</v>
      </c>
      <c r="J366" s="95" t="s">
        <v>1568</v>
      </c>
      <c r="K366" s="95" t="s">
        <v>2675</v>
      </c>
      <c r="L366" s="95">
        <v>70000</v>
      </c>
      <c r="M366" s="95" t="s">
        <v>1235</v>
      </c>
      <c r="N366" s="95" t="s">
        <v>1236</v>
      </c>
      <c r="O366" s="95" t="s">
        <v>2676</v>
      </c>
      <c r="P366" s="95">
        <v>9273242467</v>
      </c>
      <c r="Q366" s="14" t="s">
        <v>13394</v>
      </c>
      <c r="T366" s="96">
        <v>46204</v>
      </c>
      <c r="U366" s="95" t="s">
        <v>1277</v>
      </c>
      <c r="V366" s="4">
        <v>46204.814282407409</v>
      </c>
      <c r="W366" s="96">
        <v>46205</v>
      </c>
      <c r="X366" s="95" t="s">
        <v>1277</v>
      </c>
      <c r="Y366" s="4">
        <v>46205.421793981484</v>
      </c>
      <c r="Z366" s="96">
        <v>46205</v>
      </c>
      <c r="AA366" s="95" t="s">
        <v>1211</v>
      </c>
      <c r="AB366" s="4">
        <v>46205.443645833337</v>
      </c>
      <c r="AC366" s="96">
        <v>46205</v>
      </c>
      <c r="AD366" s="95" t="s">
        <v>2408</v>
      </c>
      <c r="AE366" s="4">
        <v>46205.453472222223</v>
      </c>
      <c r="AF366" s="96"/>
      <c r="AG366" s="95" t="s">
        <v>11317</v>
      </c>
      <c r="AH366" s="4"/>
      <c r="AI366" s="96">
        <v>46205</v>
      </c>
      <c r="AJ366" s="95" t="s">
        <v>1240</v>
      </c>
      <c r="AK366" s="4">
        <v>46205.456331018519</v>
      </c>
      <c r="AL366" s="96">
        <v>46205</v>
      </c>
      <c r="AM366" s="95" t="s">
        <v>1240</v>
      </c>
      <c r="AN366" s="4">
        <v>46205.456423611111</v>
      </c>
      <c r="AO366" s="95" t="s">
        <v>11317</v>
      </c>
      <c r="AP366" s="95" t="s">
        <v>11317</v>
      </c>
      <c r="AQ366" s="95" t="s">
        <v>11317</v>
      </c>
      <c r="AR366" s="95" t="s">
        <v>11317</v>
      </c>
      <c r="AS366" s="95" t="s">
        <v>11317</v>
      </c>
      <c r="AT366" s="95" t="s">
        <v>11317</v>
      </c>
      <c r="AU366" s="96">
        <v>46205</v>
      </c>
      <c r="AV366" s="95" t="s">
        <v>1240</v>
      </c>
      <c r="AW366" s="4">
        <v>46205.475590277776</v>
      </c>
      <c r="AX366" s="95" t="s">
        <v>11317</v>
      </c>
      <c r="AY366" s="95" t="s">
        <v>11317</v>
      </c>
      <c r="AZ366" s="95" t="s">
        <v>11317</v>
      </c>
      <c r="BA366" s="96">
        <v>46205</v>
      </c>
      <c r="BB366" s="95" t="s">
        <v>1212</v>
      </c>
      <c r="BC366" s="4">
        <v>46205.495127314818</v>
      </c>
      <c r="BD366" s="96">
        <v>46205</v>
      </c>
      <c r="BE366" s="95" t="s">
        <v>2415</v>
      </c>
      <c r="BF366" s="4">
        <v>46205.630856481483</v>
      </c>
      <c r="BG366" s="95" t="s">
        <v>11317</v>
      </c>
      <c r="BH366" s="95" t="s">
        <v>11317</v>
      </c>
      <c r="BI366" s="95" t="s">
        <v>11317</v>
      </c>
      <c r="BJ366" s="68" t="s">
        <v>11317</v>
      </c>
      <c r="BK366" t="str">
        <f t="shared" si="7"/>
        <v>Jul</v>
      </c>
      <c r="BL366" t="str">
        <f>VLOOKUP(D366,Sheet1!$A$2:$B$221,2,0)</f>
        <v>South Zone</v>
      </c>
    </row>
    <row r="367" spans="1:64" x14ac:dyDescent="0.35">
      <c r="A367" t="str" cm="1">
        <f t="array" ref="A367:C367">VLOOKUP(D367,Sheet1!$A$2:$E$221,{3,4,5},0)</f>
        <v>Hari Om Dwivedi</v>
      </c>
      <c r="B367" t="str">
        <v>FMF067806</v>
      </c>
      <c r="C367" t="str">
        <v>Vinay Shukla</v>
      </c>
      <c r="D367" s="94" t="s">
        <v>104</v>
      </c>
      <c r="E367" s="95">
        <v>492</v>
      </c>
      <c r="F367" s="95" t="s">
        <v>1278</v>
      </c>
      <c r="G367" s="95">
        <v>783787</v>
      </c>
      <c r="H367" s="95" t="s">
        <v>1279</v>
      </c>
      <c r="I367" s="95" t="s">
        <v>1280</v>
      </c>
      <c r="J367" s="95" t="s">
        <v>1568</v>
      </c>
      <c r="K367" s="95" t="s">
        <v>1954</v>
      </c>
      <c r="L367" s="95">
        <v>60000</v>
      </c>
      <c r="M367" s="95" t="s">
        <v>1206</v>
      </c>
      <c r="N367" s="95" t="s">
        <v>1207</v>
      </c>
      <c r="O367" s="95" t="s">
        <v>1955</v>
      </c>
      <c r="P367" s="95">
        <v>2609278809</v>
      </c>
      <c r="Q367" s="14" t="s">
        <v>13394</v>
      </c>
      <c r="T367" s="96">
        <v>46202</v>
      </c>
      <c r="U367" s="95" t="s">
        <v>1277</v>
      </c>
      <c r="V367" s="4">
        <v>46202.47446759259</v>
      </c>
      <c r="W367" s="96">
        <v>46203</v>
      </c>
      <c r="X367" s="95" t="s">
        <v>1277</v>
      </c>
      <c r="Y367" s="4">
        <v>46203.610937500001</v>
      </c>
      <c r="Z367" s="96">
        <v>46203</v>
      </c>
      <c r="AA367" s="95" t="s">
        <v>1211</v>
      </c>
      <c r="AB367" s="4">
        <v>46203.615474537037</v>
      </c>
      <c r="AC367" s="96">
        <v>46203</v>
      </c>
      <c r="AD367" s="95" t="s">
        <v>2408</v>
      </c>
      <c r="AE367" s="4">
        <v>46203.630601851852</v>
      </c>
      <c r="AF367" s="96"/>
      <c r="AG367" s="95" t="s">
        <v>11317</v>
      </c>
      <c r="AH367" s="4"/>
      <c r="AI367" s="96">
        <v>46203</v>
      </c>
      <c r="AJ367" s="95" t="s">
        <v>1240</v>
      </c>
      <c r="AK367" s="4">
        <v>46203.647164351853</v>
      </c>
      <c r="AL367" s="96">
        <v>46203</v>
      </c>
      <c r="AM367" s="95" t="s">
        <v>1240</v>
      </c>
      <c r="AN367" s="4">
        <v>46203.647245370368</v>
      </c>
      <c r="AO367" s="95" t="s">
        <v>11317</v>
      </c>
      <c r="AP367" s="95" t="s">
        <v>11317</v>
      </c>
      <c r="AQ367" s="95" t="s">
        <v>11317</v>
      </c>
      <c r="AR367" s="95" t="s">
        <v>11317</v>
      </c>
      <c r="AS367" s="95" t="s">
        <v>11317</v>
      </c>
      <c r="AT367" s="95" t="s">
        <v>11317</v>
      </c>
      <c r="AU367" s="96">
        <v>46203</v>
      </c>
      <c r="AV367" s="95" t="s">
        <v>1240</v>
      </c>
      <c r="AW367" s="4">
        <v>46203.656956018516</v>
      </c>
      <c r="AX367" s="95" t="s">
        <v>11317</v>
      </c>
      <c r="AY367" s="95" t="s">
        <v>11317</v>
      </c>
      <c r="AZ367" s="95" t="s">
        <v>11317</v>
      </c>
      <c r="BA367" s="96">
        <v>46203</v>
      </c>
      <c r="BB367" s="95" t="s">
        <v>2414</v>
      </c>
      <c r="BC367" s="4">
        <v>46203.676712962966</v>
      </c>
      <c r="BD367" s="96">
        <v>46206</v>
      </c>
      <c r="BE367" s="95" t="s">
        <v>2415</v>
      </c>
      <c r="BF367" s="4">
        <v>46206.620729166665</v>
      </c>
      <c r="BG367" s="95" t="s">
        <v>11317</v>
      </c>
      <c r="BH367" s="95" t="s">
        <v>11317</v>
      </c>
      <c r="BI367" s="95" t="s">
        <v>11317</v>
      </c>
      <c r="BJ367" s="68" t="s">
        <v>11317</v>
      </c>
      <c r="BK367" t="str">
        <f t="shared" si="7"/>
        <v>Jun</v>
      </c>
      <c r="BL367" t="str">
        <f>VLOOKUP(D367,Sheet1!$A$2:$B$221,2,0)</f>
        <v>South Zone</v>
      </c>
    </row>
    <row r="368" spans="1:64" x14ac:dyDescent="0.35">
      <c r="A368" t="str" cm="1">
        <f t="array" ref="A368:C368">VLOOKUP(D368,Sheet1!$A$2:$E$221,{3,4,5},0)</f>
        <v>Narendra Singh</v>
      </c>
      <c r="B368" t="str">
        <v>FMF027531</v>
      </c>
      <c r="C368" t="str">
        <v>Vinay Kumar Vishwakarma</v>
      </c>
      <c r="D368" s="94" t="s">
        <v>174</v>
      </c>
      <c r="E368" s="95">
        <v>496</v>
      </c>
      <c r="F368" s="95" t="s">
        <v>9623</v>
      </c>
      <c r="G368" s="95">
        <v>436582</v>
      </c>
      <c r="H368" s="95" t="s">
        <v>83</v>
      </c>
      <c r="I368" s="95" t="s">
        <v>9624</v>
      </c>
      <c r="J368" s="95" t="s">
        <v>1568</v>
      </c>
      <c r="K368" s="95" t="s">
        <v>9625</v>
      </c>
      <c r="L368" s="95">
        <v>90000</v>
      </c>
      <c r="M368" s="95" t="s">
        <v>9411</v>
      </c>
      <c r="N368" s="95" t="s">
        <v>9412</v>
      </c>
      <c r="O368" s="95" t="s">
        <v>7973</v>
      </c>
      <c r="P368" s="95">
        <v>2997233018</v>
      </c>
      <c r="Q368" s="14" t="s">
        <v>13394</v>
      </c>
      <c r="T368" s="96">
        <v>46209</v>
      </c>
      <c r="U368" s="95" t="s">
        <v>6895</v>
      </c>
      <c r="V368" s="4">
        <v>46209.411469907405</v>
      </c>
      <c r="W368" s="96">
        <v>46209</v>
      </c>
      <c r="X368" s="95" t="s">
        <v>6895</v>
      </c>
      <c r="Y368" s="4">
        <v>46209.465636574074</v>
      </c>
      <c r="Z368" s="96">
        <v>46209</v>
      </c>
      <c r="AA368" s="95" t="s">
        <v>3586</v>
      </c>
      <c r="AB368" s="4">
        <v>46209.47</v>
      </c>
      <c r="AC368" s="96">
        <v>46209</v>
      </c>
      <c r="AD368" s="95" t="s">
        <v>3586</v>
      </c>
      <c r="AE368" s="4">
        <v>46209.478773148148</v>
      </c>
      <c r="AF368" s="96"/>
      <c r="AG368" s="95" t="s">
        <v>11317</v>
      </c>
      <c r="AH368" s="4"/>
      <c r="AI368" s="96">
        <v>46209</v>
      </c>
      <c r="AJ368" s="95" t="s">
        <v>1204</v>
      </c>
      <c r="AK368" s="4">
        <v>46209.484953703701</v>
      </c>
      <c r="AL368" s="96">
        <v>46209</v>
      </c>
      <c r="AM368" s="95" t="s">
        <v>1204</v>
      </c>
      <c r="AN368" s="4">
        <v>46209.48505787037</v>
      </c>
      <c r="AO368" s="95" t="s">
        <v>11317</v>
      </c>
      <c r="AP368" s="95" t="s">
        <v>11317</v>
      </c>
      <c r="AQ368" s="95" t="s">
        <v>11317</v>
      </c>
      <c r="AR368" s="95" t="s">
        <v>11317</v>
      </c>
      <c r="AS368" s="95" t="s">
        <v>11317</v>
      </c>
      <c r="AT368" s="95" t="s">
        <v>11317</v>
      </c>
      <c r="AU368" s="96">
        <v>46209</v>
      </c>
      <c r="AV368" s="95" t="s">
        <v>1204</v>
      </c>
      <c r="AW368" s="4">
        <v>46209.496203703704</v>
      </c>
      <c r="AX368" s="95" t="s">
        <v>11317</v>
      </c>
      <c r="AY368" s="95" t="s">
        <v>11317</v>
      </c>
      <c r="AZ368" s="95" t="s">
        <v>11317</v>
      </c>
      <c r="BA368" s="96">
        <v>46209</v>
      </c>
      <c r="BB368" s="95" t="s">
        <v>1199</v>
      </c>
      <c r="BC368" s="4">
        <v>46209.498819444445</v>
      </c>
      <c r="BD368" s="96">
        <v>46209</v>
      </c>
      <c r="BE368" s="95" t="s">
        <v>6896</v>
      </c>
      <c r="BF368" s="4">
        <v>46209.806400462963</v>
      </c>
      <c r="BG368" s="95" t="s">
        <v>11317</v>
      </c>
      <c r="BH368" s="95" t="s">
        <v>11317</v>
      </c>
      <c r="BI368" s="95" t="s">
        <v>11317</v>
      </c>
      <c r="BJ368" s="68" t="s">
        <v>11317</v>
      </c>
      <c r="BK368" t="str">
        <f t="shared" si="7"/>
        <v>Jul</v>
      </c>
      <c r="BL368" t="str">
        <f>VLOOKUP(D368,Sheet1!$A$2:$B$221,2,0)</f>
        <v>South Zone</v>
      </c>
    </row>
    <row r="369" spans="1:64" x14ac:dyDescent="0.35">
      <c r="A369" t="str" cm="1">
        <f t="array" ref="A369:C369">VLOOKUP(D369,Sheet1!$A$2:$E$221,{3,4,5},0)</f>
        <v>Bhupendra Thakur</v>
      </c>
      <c r="B369" t="str">
        <v>FMF071155</v>
      </c>
      <c r="C369" t="str">
        <v>Vinay Kumar Vishwakarma</v>
      </c>
      <c r="D369" s="94" t="s">
        <v>178</v>
      </c>
      <c r="E369" s="95">
        <v>638</v>
      </c>
      <c r="F369" s="95" t="s">
        <v>2677</v>
      </c>
      <c r="G369" s="95">
        <v>342009</v>
      </c>
      <c r="H369" s="95" t="s">
        <v>2678</v>
      </c>
      <c r="I369" s="95" t="s">
        <v>2679</v>
      </c>
      <c r="J369" s="95" t="s">
        <v>1568</v>
      </c>
      <c r="K369" s="95" t="s">
        <v>2680</v>
      </c>
      <c r="L369" s="95">
        <v>65000</v>
      </c>
      <c r="M369" s="95" t="s">
        <v>1283</v>
      </c>
      <c r="N369" s="95" t="s">
        <v>1284</v>
      </c>
      <c r="O369" s="95" t="s">
        <v>2681</v>
      </c>
      <c r="P369" s="95">
        <v>1976528486</v>
      </c>
      <c r="Q369" s="14" t="s">
        <v>13394</v>
      </c>
      <c r="T369" s="96">
        <v>46205</v>
      </c>
      <c r="U369" s="95" t="s">
        <v>1285</v>
      </c>
      <c r="V369" s="4">
        <v>46205.48332175926</v>
      </c>
      <c r="W369" s="96">
        <v>46205</v>
      </c>
      <c r="X369" s="95" t="s">
        <v>1285</v>
      </c>
      <c r="Y369" s="4">
        <v>46205.567569444444</v>
      </c>
      <c r="Z369" s="96">
        <v>46205</v>
      </c>
      <c r="AA369" s="95" t="s">
        <v>1194</v>
      </c>
      <c r="AB369" s="4">
        <v>46205.587418981479</v>
      </c>
      <c r="AC369" s="96">
        <v>46205</v>
      </c>
      <c r="AD369" s="95" t="s">
        <v>1219</v>
      </c>
      <c r="AE369" s="4">
        <v>46205.611064814817</v>
      </c>
      <c r="AF369" s="96"/>
      <c r="AG369" s="95" t="s">
        <v>11317</v>
      </c>
      <c r="AH369" s="4"/>
      <c r="AI369" s="96">
        <v>46205</v>
      </c>
      <c r="AJ369" s="95" t="s">
        <v>1198</v>
      </c>
      <c r="AK369" s="4">
        <v>46205.623553240737</v>
      </c>
      <c r="AL369" s="96">
        <v>46205</v>
      </c>
      <c r="AM369" s="95" t="s">
        <v>1198</v>
      </c>
      <c r="AN369" s="4">
        <v>46205.62363425926</v>
      </c>
      <c r="AO369" s="95" t="s">
        <v>11317</v>
      </c>
      <c r="AP369" s="95" t="s">
        <v>11317</v>
      </c>
      <c r="AQ369" s="95" t="s">
        <v>11317</v>
      </c>
      <c r="AR369" s="95" t="s">
        <v>11317</v>
      </c>
      <c r="AS369" s="95" t="s">
        <v>11317</v>
      </c>
      <c r="AT369" s="95" t="s">
        <v>11317</v>
      </c>
      <c r="AU369" s="96">
        <v>46205</v>
      </c>
      <c r="AV369" s="95" t="s">
        <v>1198</v>
      </c>
      <c r="AW369" s="4">
        <v>46205.634571759256</v>
      </c>
      <c r="AX369" s="95" t="s">
        <v>11317</v>
      </c>
      <c r="AY369" s="95" t="s">
        <v>11317</v>
      </c>
      <c r="AZ369" s="95" t="s">
        <v>11317</v>
      </c>
      <c r="BA369" s="96">
        <v>46205</v>
      </c>
      <c r="BB369" s="95" t="s">
        <v>1205</v>
      </c>
      <c r="BC369" s="4">
        <v>46205.635266203702</v>
      </c>
      <c r="BD369" s="96">
        <v>46205</v>
      </c>
      <c r="BE369" s="95" t="s">
        <v>9879</v>
      </c>
      <c r="BF369" s="4">
        <v>46205.654502314814</v>
      </c>
      <c r="BG369" s="95" t="s">
        <v>11317</v>
      </c>
      <c r="BH369" s="95" t="s">
        <v>11317</v>
      </c>
      <c r="BI369" s="95" t="s">
        <v>11317</v>
      </c>
      <c r="BJ369" s="68" t="s">
        <v>11317</v>
      </c>
      <c r="BK369" t="str">
        <f t="shared" si="7"/>
        <v>Jul</v>
      </c>
      <c r="BL369" t="str">
        <f>VLOOKUP(D369,Sheet1!$A$2:$B$221,2,0)</f>
        <v>South Zone</v>
      </c>
    </row>
    <row r="370" spans="1:64" x14ac:dyDescent="0.35">
      <c r="A370" t="str" cm="1">
        <f t="array" ref="A370:C370">VLOOKUP(D370,Sheet1!$A$2:$E$221,{3,4,5},0)</f>
        <v>Bhupendra Thakur</v>
      </c>
      <c r="B370" t="str">
        <v>FMF071155</v>
      </c>
      <c r="C370" t="str">
        <v>Vinay Kumar Vishwakarma</v>
      </c>
      <c r="D370" s="94" t="s">
        <v>178</v>
      </c>
      <c r="E370" s="95">
        <v>638</v>
      </c>
      <c r="F370" s="95" t="s">
        <v>11538</v>
      </c>
      <c r="G370" s="95">
        <v>347241</v>
      </c>
      <c r="H370" s="95" t="s">
        <v>9627</v>
      </c>
      <c r="I370" s="95" t="s">
        <v>9628</v>
      </c>
      <c r="J370" s="95" t="s">
        <v>1568</v>
      </c>
      <c r="K370" s="95" t="s">
        <v>11539</v>
      </c>
      <c r="L370" s="95">
        <v>40000</v>
      </c>
      <c r="M370" s="95" t="s">
        <v>3047</v>
      </c>
      <c r="N370" s="95" t="s">
        <v>3048</v>
      </c>
      <c r="O370" s="95" t="s">
        <v>11540</v>
      </c>
      <c r="P370" s="95">
        <v>2901403000</v>
      </c>
      <c r="Q370" s="14" t="s">
        <v>13394</v>
      </c>
      <c r="T370" s="96">
        <v>46210</v>
      </c>
      <c r="U370" s="95" t="s">
        <v>1285</v>
      </c>
      <c r="V370" s="4">
        <v>46210.575624999998</v>
      </c>
      <c r="W370" s="96">
        <v>46210</v>
      </c>
      <c r="X370" s="95" t="s">
        <v>1285</v>
      </c>
      <c r="Y370" s="4">
        <v>46210.658321759256</v>
      </c>
      <c r="Z370" s="96">
        <v>46210</v>
      </c>
      <c r="AA370" s="95" t="s">
        <v>3586</v>
      </c>
      <c r="AB370" s="4">
        <v>46210.678564814814</v>
      </c>
      <c r="AC370" s="96">
        <v>46210</v>
      </c>
      <c r="AD370" s="95" t="s">
        <v>2405</v>
      </c>
      <c r="AE370" s="4">
        <v>46210.715532407405</v>
      </c>
      <c r="AF370" s="96">
        <v>46210</v>
      </c>
      <c r="AG370" s="95" t="s">
        <v>1204</v>
      </c>
      <c r="AH370" s="4">
        <v>46210.731805555559</v>
      </c>
      <c r="AI370" s="96">
        <v>46210</v>
      </c>
      <c r="AJ370" s="95" t="s">
        <v>1195</v>
      </c>
      <c r="AK370" s="4">
        <v>46210.745555555557</v>
      </c>
      <c r="AL370" s="96">
        <v>46210</v>
      </c>
      <c r="AM370" s="95" t="s">
        <v>1195</v>
      </c>
      <c r="AN370" s="4">
        <v>46210.745659722219</v>
      </c>
      <c r="AO370" s="95" t="s">
        <v>11317</v>
      </c>
      <c r="AP370" s="95" t="s">
        <v>11317</v>
      </c>
      <c r="AQ370" s="95" t="s">
        <v>11317</v>
      </c>
      <c r="AR370" s="95" t="s">
        <v>11317</v>
      </c>
      <c r="AS370" s="95" t="s">
        <v>11317</v>
      </c>
      <c r="AT370" s="95" t="s">
        <v>11317</v>
      </c>
      <c r="AU370" s="96">
        <v>46210</v>
      </c>
      <c r="AV370" s="95" t="s">
        <v>1195</v>
      </c>
      <c r="AW370" s="4">
        <v>46210.755381944444</v>
      </c>
      <c r="AX370" s="95" t="s">
        <v>11317</v>
      </c>
      <c r="AY370" s="95" t="s">
        <v>11317</v>
      </c>
      <c r="AZ370" s="95" t="s">
        <v>11317</v>
      </c>
      <c r="BA370" s="96">
        <v>46210</v>
      </c>
      <c r="BB370" s="95" t="s">
        <v>1199</v>
      </c>
      <c r="BC370" s="4">
        <v>46210.757581018515</v>
      </c>
      <c r="BD370" s="96">
        <v>46210</v>
      </c>
      <c r="BE370" s="95" t="s">
        <v>11764</v>
      </c>
      <c r="BF370" s="4">
        <v>46210.818310185183</v>
      </c>
      <c r="BG370" s="95" t="s">
        <v>11317</v>
      </c>
      <c r="BH370" s="95" t="s">
        <v>11317</v>
      </c>
      <c r="BI370" s="95" t="s">
        <v>11317</v>
      </c>
      <c r="BJ370" s="68" t="s">
        <v>11317</v>
      </c>
      <c r="BK370" t="str">
        <f t="shared" ref="BK370:BK433" si="8">TEXT(Z370,"mmm")</f>
        <v>Jul</v>
      </c>
      <c r="BL370" t="str">
        <f>VLOOKUP(D370,Sheet1!$A$2:$B$221,2,0)</f>
        <v>South Zone</v>
      </c>
    </row>
    <row r="371" spans="1:64" x14ac:dyDescent="0.35">
      <c r="A371" t="str" cm="1">
        <f t="array" ref="A371:C371">VLOOKUP(D371,Sheet1!$A$2:$E$221,{3,4,5},0)</f>
        <v>Bhupendra Thakur</v>
      </c>
      <c r="B371" t="str">
        <v>FMF071155</v>
      </c>
      <c r="C371" t="str">
        <v>Vinay Kumar Vishwakarma</v>
      </c>
      <c r="D371" s="94" t="s">
        <v>178</v>
      </c>
      <c r="E371" s="95">
        <v>638</v>
      </c>
      <c r="F371" s="95" t="s">
        <v>11538</v>
      </c>
      <c r="G371" s="95">
        <v>347241</v>
      </c>
      <c r="H371" s="95" t="s">
        <v>9627</v>
      </c>
      <c r="I371" s="95" t="s">
        <v>9628</v>
      </c>
      <c r="J371" s="95" t="s">
        <v>1568</v>
      </c>
      <c r="K371" s="95" t="s">
        <v>11539</v>
      </c>
      <c r="L371" s="95">
        <v>40000</v>
      </c>
      <c r="M371" s="95" t="s">
        <v>3047</v>
      </c>
      <c r="N371" s="95" t="s">
        <v>3048</v>
      </c>
      <c r="O371" s="95" t="s">
        <v>11541</v>
      </c>
      <c r="P371" s="95">
        <v>4058724725</v>
      </c>
      <c r="Q371" s="14" t="s">
        <v>13394</v>
      </c>
      <c r="T371" s="96">
        <v>46210</v>
      </c>
      <c r="U371" s="95" t="s">
        <v>1285</v>
      </c>
      <c r="V371" s="4">
        <v>46210.575601851851</v>
      </c>
      <c r="W371" s="96">
        <v>46210</v>
      </c>
      <c r="X371" s="95" t="s">
        <v>1285</v>
      </c>
      <c r="Y371" s="4">
        <v>46210.65829861111</v>
      </c>
      <c r="Z371" s="96">
        <v>46210</v>
      </c>
      <c r="AA371" s="95" t="s">
        <v>3586</v>
      </c>
      <c r="AB371" s="4">
        <v>46210.678564814814</v>
      </c>
      <c r="AC371" s="96">
        <v>46210</v>
      </c>
      <c r="AD371" s="95" t="s">
        <v>2405</v>
      </c>
      <c r="AE371" s="4">
        <v>46210.715509259258</v>
      </c>
      <c r="AF371" s="96">
        <v>46210</v>
      </c>
      <c r="AG371" s="95" t="s">
        <v>1204</v>
      </c>
      <c r="AH371" s="4">
        <v>46210.731793981482</v>
      </c>
      <c r="AI371" s="96">
        <v>46210</v>
      </c>
      <c r="AJ371" s="95" t="s">
        <v>1195</v>
      </c>
      <c r="AK371" s="4">
        <v>46210.74554398148</v>
      </c>
      <c r="AL371" s="96">
        <v>46210</v>
      </c>
      <c r="AM371" s="95" t="s">
        <v>1195</v>
      </c>
      <c r="AN371" s="4">
        <v>46210.745648148149</v>
      </c>
      <c r="AO371" s="95" t="s">
        <v>11317</v>
      </c>
      <c r="AP371" s="95" t="s">
        <v>11317</v>
      </c>
      <c r="AQ371" s="95" t="s">
        <v>11317</v>
      </c>
      <c r="AR371" s="95" t="s">
        <v>11317</v>
      </c>
      <c r="AS371" s="95" t="s">
        <v>11317</v>
      </c>
      <c r="AT371" s="95" t="s">
        <v>11317</v>
      </c>
      <c r="AU371" s="96">
        <v>46210</v>
      </c>
      <c r="AV371" s="95" t="s">
        <v>1195</v>
      </c>
      <c r="AW371" s="4">
        <v>46210.755370370367</v>
      </c>
      <c r="AX371" s="95" t="s">
        <v>11317</v>
      </c>
      <c r="AY371" s="95" t="s">
        <v>11317</v>
      </c>
      <c r="AZ371" s="95" t="s">
        <v>11317</v>
      </c>
      <c r="BA371" s="96">
        <v>46210</v>
      </c>
      <c r="BB371" s="95" t="s">
        <v>1199</v>
      </c>
      <c r="BC371" s="4">
        <v>46210.757581018515</v>
      </c>
      <c r="BD371" s="96">
        <v>46210</v>
      </c>
      <c r="BE371" s="95" t="s">
        <v>11764</v>
      </c>
      <c r="BF371" s="4">
        <v>46210.818310185183</v>
      </c>
      <c r="BG371" s="95" t="s">
        <v>11317</v>
      </c>
      <c r="BH371" s="95" t="s">
        <v>11317</v>
      </c>
      <c r="BI371" s="95" t="s">
        <v>11317</v>
      </c>
      <c r="BJ371" s="68" t="s">
        <v>11317</v>
      </c>
      <c r="BK371" t="str">
        <f t="shared" si="8"/>
        <v>Jul</v>
      </c>
      <c r="BL371" t="str">
        <f>VLOOKUP(D371,Sheet1!$A$2:$B$221,2,0)</f>
        <v>South Zone</v>
      </c>
    </row>
    <row r="372" spans="1:64" x14ac:dyDescent="0.35">
      <c r="A372" t="str" cm="1">
        <f t="array" ref="A372:C372">VLOOKUP(D372,Sheet1!$A$2:$E$221,{3,4,5},0)</f>
        <v>Bhupendra Thakur</v>
      </c>
      <c r="B372" t="str">
        <v>FMF071155</v>
      </c>
      <c r="C372" t="str">
        <v>Vinay Kumar Vishwakarma</v>
      </c>
      <c r="D372" s="94" t="s">
        <v>178</v>
      </c>
      <c r="E372" s="95">
        <v>638</v>
      </c>
      <c r="F372" s="95" t="s">
        <v>1956</v>
      </c>
      <c r="G372" s="95">
        <v>379182</v>
      </c>
      <c r="H372" s="95" t="s">
        <v>1281</v>
      </c>
      <c r="I372" s="95" t="s">
        <v>1282</v>
      </c>
      <c r="J372" s="95" t="s">
        <v>1568</v>
      </c>
      <c r="K372" s="95" t="s">
        <v>1957</v>
      </c>
      <c r="L372" s="95">
        <v>50000</v>
      </c>
      <c r="M372" s="95" t="s">
        <v>1223</v>
      </c>
      <c r="N372" s="95" t="s">
        <v>1224</v>
      </c>
      <c r="O372" s="95" t="s">
        <v>1958</v>
      </c>
      <c r="P372" s="95">
        <v>4567918671</v>
      </c>
      <c r="Q372" s="14" t="s">
        <v>13394</v>
      </c>
      <c r="T372" s="96">
        <v>46204</v>
      </c>
      <c r="U372" s="95" t="s">
        <v>1285</v>
      </c>
      <c r="V372" s="4">
        <v>46204.387777777774</v>
      </c>
      <c r="W372" s="96">
        <v>46204</v>
      </c>
      <c r="X372" s="95" t="s">
        <v>1285</v>
      </c>
      <c r="Y372" s="4">
        <v>46204.559467592589</v>
      </c>
      <c r="Z372" s="96">
        <v>46204</v>
      </c>
      <c r="AA372" s="95" t="s">
        <v>1194</v>
      </c>
      <c r="AB372" s="4">
        <v>46204.591377314813</v>
      </c>
      <c r="AC372" s="96">
        <v>46204</v>
      </c>
      <c r="AD372" s="95" t="s">
        <v>1220</v>
      </c>
      <c r="AE372" s="4">
        <v>46204.608865740738</v>
      </c>
      <c r="AF372" s="96"/>
      <c r="AG372" s="95" t="s">
        <v>11317</v>
      </c>
      <c r="AH372" s="4"/>
      <c r="AI372" s="96">
        <v>46204</v>
      </c>
      <c r="AJ372" s="95" t="s">
        <v>1204</v>
      </c>
      <c r="AK372" s="4">
        <v>46204.620462962965</v>
      </c>
      <c r="AL372" s="96">
        <v>46204</v>
      </c>
      <c r="AM372" s="95" t="s">
        <v>1204</v>
      </c>
      <c r="AN372" s="4">
        <v>46204.620578703703</v>
      </c>
      <c r="AO372" s="95" t="s">
        <v>11317</v>
      </c>
      <c r="AP372" s="95" t="s">
        <v>11317</v>
      </c>
      <c r="AQ372" s="95" t="s">
        <v>11317</v>
      </c>
      <c r="AR372" s="95" t="s">
        <v>11317</v>
      </c>
      <c r="AS372" s="95" t="s">
        <v>11317</v>
      </c>
      <c r="AT372" s="95" t="s">
        <v>11317</v>
      </c>
      <c r="AU372" s="96">
        <v>46204</v>
      </c>
      <c r="AV372" s="95" t="s">
        <v>1204</v>
      </c>
      <c r="AW372" s="4">
        <v>46204.630694444444</v>
      </c>
      <c r="AX372" s="95" t="s">
        <v>11317</v>
      </c>
      <c r="AY372" s="95" t="s">
        <v>11317</v>
      </c>
      <c r="AZ372" s="95" t="s">
        <v>11317</v>
      </c>
      <c r="BA372" s="96">
        <v>46204</v>
      </c>
      <c r="BB372" s="95" t="s">
        <v>1199</v>
      </c>
      <c r="BC372" s="4">
        <v>46204.631435185183</v>
      </c>
      <c r="BD372" s="96">
        <v>46204</v>
      </c>
      <c r="BE372" s="95" t="s">
        <v>1286</v>
      </c>
      <c r="BF372" s="4">
        <v>46204.665335648147</v>
      </c>
      <c r="BG372" s="95" t="s">
        <v>11317</v>
      </c>
      <c r="BH372" s="95" t="s">
        <v>11317</v>
      </c>
      <c r="BI372" s="95" t="s">
        <v>11317</v>
      </c>
      <c r="BJ372" s="68" t="s">
        <v>11317</v>
      </c>
      <c r="BK372" t="str">
        <f t="shared" si="8"/>
        <v>Jul</v>
      </c>
      <c r="BL372" t="str">
        <f>VLOOKUP(D372,Sheet1!$A$2:$B$221,2,0)</f>
        <v>South Zone</v>
      </c>
    </row>
    <row r="373" spans="1:64" x14ac:dyDescent="0.35">
      <c r="A373" t="str" cm="1">
        <f t="array" ref="A373:C373">VLOOKUP(D373,Sheet1!$A$2:$E$221,{3,4,5},0)</f>
        <v>Bhupendra Thakur</v>
      </c>
      <c r="B373" t="str">
        <v>FMF071155</v>
      </c>
      <c r="C373" t="str">
        <v>Vinay Kumar Vishwakarma</v>
      </c>
      <c r="D373" s="94" t="s">
        <v>178</v>
      </c>
      <c r="E373" s="95">
        <v>638</v>
      </c>
      <c r="F373" s="95" t="s">
        <v>11542</v>
      </c>
      <c r="G373" s="95">
        <v>384600</v>
      </c>
      <c r="H373" s="95" t="s">
        <v>11543</v>
      </c>
      <c r="I373" s="95" t="s">
        <v>11544</v>
      </c>
      <c r="J373" s="95" t="s">
        <v>1568</v>
      </c>
      <c r="K373" s="95" t="s">
        <v>11545</v>
      </c>
      <c r="L373" s="95">
        <v>70000</v>
      </c>
      <c r="M373" s="95" t="s">
        <v>1202</v>
      </c>
      <c r="N373" s="95" t="s">
        <v>1203</v>
      </c>
      <c r="O373" s="95" t="s">
        <v>11546</v>
      </c>
      <c r="P373" s="95">
        <v>3194143663</v>
      </c>
      <c r="Q373" s="14" t="s">
        <v>13394</v>
      </c>
      <c r="T373" s="96">
        <v>46210</v>
      </c>
      <c r="U373" s="95" t="s">
        <v>1285</v>
      </c>
      <c r="V373" s="4">
        <v>46210.448784722219</v>
      </c>
      <c r="W373" s="96">
        <v>46210</v>
      </c>
      <c r="X373" s="95" t="s">
        <v>1285</v>
      </c>
      <c r="Y373" s="4">
        <v>46210.656585648147</v>
      </c>
      <c r="Z373" s="96">
        <v>46210</v>
      </c>
      <c r="AA373" s="95" t="s">
        <v>3586</v>
      </c>
      <c r="AB373" s="4">
        <v>46210.657581018517</v>
      </c>
      <c r="AC373" s="96">
        <v>46210</v>
      </c>
      <c r="AD373" s="95" t="s">
        <v>1218</v>
      </c>
      <c r="AE373" s="4">
        <v>46210.689710648148</v>
      </c>
      <c r="AF373" s="96"/>
      <c r="AG373" s="95" t="s">
        <v>11317</v>
      </c>
      <c r="AH373" s="4"/>
      <c r="AI373" s="96">
        <v>46210</v>
      </c>
      <c r="AJ373" s="95" t="s">
        <v>1204</v>
      </c>
      <c r="AK373" s="4">
        <v>46210.718518518515</v>
      </c>
      <c r="AL373" s="96">
        <v>46210</v>
      </c>
      <c r="AM373" s="95" t="s">
        <v>1204</v>
      </c>
      <c r="AN373" s="4">
        <v>46210.718634259261</v>
      </c>
      <c r="AO373" s="95" t="s">
        <v>11317</v>
      </c>
      <c r="AP373" s="95" t="s">
        <v>11317</v>
      </c>
      <c r="AQ373" s="95" t="s">
        <v>11317</v>
      </c>
      <c r="AR373" s="95" t="s">
        <v>11317</v>
      </c>
      <c r="AS373" s="95" t="s">
        <v>11317</v>
      </c>
      <c r="AT373" s="95" t="s">
        <v>11317</v>
      </c>
      <c r="AU373" s="96">
        <v>46210</v>
      </c>
      <c r="AV373" s="95" t="s">
        <v>1204</v>
      </c>
      <c r="AW373" s="4">
        <v>46210.720243055555</v>
      </c>
      <c r="AX373" s="95" t="s">
        <v>11317</v>
      </c>
      <c r="AY373" s="95" t="s">
        <v>11317</v>
      </c>
      <c r="AZ373" s="95" t="s">
        <v>11317</v>
      </c>
      <c r="BA373" s="96">
        <v>46210</v>
      </c>
      <c r="BB373" s="95" t="s">
        <v>1199</v>
      </c>
      <c r="BC373" s="4">
        <v>46210.723298611112</v>
      </c>
      <c r="BD373" s="96">
        <v>46210</v>
      </c>
      <c r="BE373" s="95" t="s">
        <v>11764</v>
      </c>
      <c r="BF373" s="4">
        <v>46210.795011574075</v>
      </c>
      <c r="BG373" s="95" t="s">
        <v>11317</v>
      </c>
      <c r="BH373" s="95" t="s">
        <v>11317</v>
      </c>
      <c r="BI373" s="95" t="s">
        <v>11317</v>
      </c>
      <c r="BJ373" s="68" t="s">
        <v>11317</v>
      </c>
      <c r="BK373" t="str">
        <f t="shared" si="8"/>
        <v>Jul</v>
      </c>
      <c r="BL373" t="str">
        <f>VLOOKUP(D373,Sheet1!$A$2:$B$221,2,0)</f>
        <v>South Zone</v>
      </c>
    </row>
    <row r="374" spans="1:64" x14ac:dyDescent="0.35">
      <c r="A374" t="str" cm="1">
        <f t="array" ref="A374:C374">VLOOKUP(D374,Sheet1!$A$2:$E$221,{3,4,5},0)</f>
        <v>Bhupendra Thakur</v>
      </c>
      <c r="B374" t="str">
        <v>FMF071155</v>
      </c>
      <c r="C374" t="str">
        <v>Vinay Kumar Vishwakarma</v>
      </c>
      <c r="D374" s="94" t="s">
        <v>178</v>
      </c>
      <c r="E374" s="95">
        <v>638</v>
      </c>
      <c r="F374" s="95" t="s">
        <v>9626</v>
      </c>
      <c r="G374" s="95">
        <v>519437</v>
      </c>
      <c r="H374" s="95" t="s">
        <v>9627</v>
      </c>
      <c r="I374" s="95" t="s">
        <v>9628</v>
      </c>
      <c r="J374" s="95" t="s">
        <v>1568</v>
      </c>
      <c r="K374" s="95" t="s">
        <v>9629</v>
      </c>
      <c r="L374" s="95">
        <v>85000</v>
      </c>
      <c r="M374" s="95" t="s">
        <v>9630</v>
      </c>
      <c r="N374" s="95" t="s">
        <v>9631</v>
      </c>
      <c r="O374" s="95" t="s">
        <v>9632</v>
      </c>
      <c r="P374" s="95">
        <v>8194306188</v>
      </c>
      <c r="Q374" s="14" t="s">
        <v>13394</v>
      </c>
      <c r="T374" s="96">
        <v>46209</v>
      </c>
      <c r="U374" s="95" t="s">
        <v>1285</v>
      </c>
      <c r="V374" s="4">
        <v>46209.723379629628</v>
      </c>
      <c r="W374" s="96">
        <v>46209</v>
      </c>
      <c r="X374" s="95" t="s">
        <v>1285</v>
      </c>
      <c r="Y374" s="4">
        <v>46209.736712962964</v>
      </c>
      <c r="Z374" s="96">
        <v>46209</v>
      </c>
      <c r="AA374" s="95" t="s">
        <v>1194</v>
      </c>
      <c r="AB374" s="4">
        <v>46209.738657407404</v>
      </c>
      <c r="AC374" s="96">
        <v>46209</v>
      </c>
      <c r="AD374" s="95" t="s">
        <v>2405</v>
      </c>
      <c r="AE374" s="4">
        <v>46209.747488425928</v>
      </c>
      <c r="AF374" s="96"/>
      <c r="AG374" s="95" t="s">
        <v>11317</v>
      </c>
      <c r="AH374" s="4"/>
      <c r="AI374" s="96">
        <v>46209</v>
      </c>
      <c r="AJ374" s="95" t="s">
        <v>1204</v>
      </c>
      <c r="AK374" s="4">
        <v>46209.75304398148</v>
      </c>
      <c r="AL374" s="96">
        <v>46209</v>
      </c>
      <c r="AM374" s="95" t="s">
        <v>1204</v>
      </c>
      <c r="AN374" s="4">
        <v>46209.753159722219</v>
      </c>
      <c r="AO374" s="95" t="s">
        <v>11317</v>
      </c>
      <c r="AP374" s="95" t="s">
        <v>11317</v>
      </c>
      <c r="AQ374" s="95" t="s">
        <v>11317</v>
      </c>
      <c r="AR374" s="95" t="s">
        <v>11317</v>
      </c>
      <c r="AS374" s="95" t="s">
        <v>11317</v>
      </c>
      <c r="AT374" s="95" t="s">
        <v>11317</v>
      </c>
      <c r="AU374" s="96">
        <v>46209</v>
      </c>
      <c r="AV374" s="95" t="s">
        <v>1204</v>
      </c>
      <c r="AW374" s="4">
        <v>46209.762523148151</v>
      </c>
      <c r="AX374" s="95" t="s">
        <v>11317</v>
      </c>
      <c r="AY374" s="95" t="s">
        <v>11317</v>
      </c>
      <c r="AZ374" s="95" t="s">
        <v>11317</v>
      </c>
      <c r="BA374" s="96">
        <v>46209</v>
      </c>
      <c r="BB374" s="95" t="s">
        <v>1205</v>
      </c>
      <c r="BC374" s="4">
        <v>46209.764409722222</v>
      </c>
      <c r="BD374" s="96">
        <v>46210</v>
      </c>
      <c r="BE374" s="95" t="s">
        <v>1286</v>
      </c>
      <c r="BF374" s="4">
        <v>46210.581122685187</v>
      </c>
      <c r="BG374" s="95" t="s">
        <v>11317</v>
      </c>
      <c r="BH374" s="95" t="s">
        <v>11317</v>
      </c>
      <c r="BI374" s="95" t="s">
        <v>11317</v>
      </c>
      <c r="BJ374" s="68" t="s">
        <v>11317</v>
      </c>
      <c r="BK374" t="str">
        <f t="shared" si="8"/>
        <v>Jul</v>
      </c>
      <c r="BL374" t="str">
        <f>VLOOKUP(D374,Sheet1!$A$2:$B$221,2,0)</f>
        <v>South Zone</v>
      </c>
    </row>
    <row r="375" spans="1:64" x14ac:dyDescent="0.35">
      <c r="A375" t="str" cm="1">
        <f t="array" ref="A375:C375">VLOOKUP(D375,Sheet1!$A$2:$E$221,{3,4,5},0)</f>
        <v>Anil kumar prajapati</v>
      </c>
      <c r="B375" t="str">
        <v>FMF068374</v>
      </c>
      <c r="C375" t="str">
        <v>Vinay Shukla</v>
      </c>
      <c r="D375" s="94" t="s">
        <v>107</v>
      </c>
      <c r="E375" s="95">
        <v>659</v>
      </c>
      <c r="F375" s="95" t="s">
        <v>9633</v>
      </c>
      <c r="G375" s="95">
        <v>750766</v>
      </c>
      <c r="H375" s="95" t="s">
        <v>9634</v>
      </c>
      <c r="I375" s="95" t="s">
        <v>9635</v>
      </c>
      <c r="J375" s="95" t="s">
        <v>1568</v>
      </c>
      <c r="K375" s="95" t="s">
        <v>9636</v>
      </c>
      <c r="L375" s="95">
        <v>70000</v>
      </c>
      <c r="M375" s="95" t="s">
        <v>1202</v>
      </c>
      <c r="N375" s="95" t="s">
        <v>1203</v>
      </c>
      <c r="O375" s="95" t="s">
        <v>9637</v>
      </c>
      <c r="P375" s="95">
        <v>8003243165</v>
      </c>
      <c r="Q375" s="14" t="s">
        <v>13394</v>
      </c>
      <c r="T375" s="96">
        <v>46209</v>
      </c>
      <c r="U375" s="95" t="s">
        <v>6914</v>
      </c>
      <c r="V375" s="4">
        <v>46209.549768518518</v>
      </c>
      <c r="W375" s="96">
        <v>46209</v>
      </c>
      <c r="X375" s="95" t="s">
        <v>6914</v>
      </c>
      <c r="Y375" s="4">
        <v>46209.563425925924</v>
      </c>
      <c r="Z375" s="96">
        <v>46209</v>
      </c>
      <c r="AA375" s="95" t="s">
        <v>3586</v>
      </c>
      <c r="AB375" s="4">
        <v>46209.596712962964</v>
      </c>
      <c r="AC375" s="96">
        <v>46209</v>
      </c>
      <c r="AD375" s="95" t="s">
        <v>1219</v>
      </c>
      <c r="AE375" s="4">
        <v>46209.637280092589</v>
      </c>
      <c r="AF375" s="96"/>
      <c r="AG375" s="95" t="s">
        <v>11317</v>
      </c>
      <c r="AH375" s="4"/>
      <c r="AI375" s="96">
        <v>46209</v>
      </c>
      <c r="AJ375" s="95" t="s">
        <v>1204</v>
      </c>
      <c r="AK375" s="4">
        <v>46209.653437499997</v>
      </c>
      <c r="AL375" s="96">
        <v>46210</v>
      </c>
      <c r="AM375" s="95" t="s">
        <v>1194</v>
      </c>
      <c r="AN375" s="4">
        <v>46210.528692129628</v>
      </c>
      <c r="AO375" s="95" t="s">
        <v>11317</v>
      </c>
      <c r="AP375" s="95" t="s">
        <v>11317</v>
      </c>
      <c r="AQ375" s="95" t="s">
        <v>11317</v>
      </c>
      <c r="AR375" s="95" t="s">
        <v>11317</v>
      </c>
      <c r="AS375" s="95" t="s">
        <v>11317</v>
      </c>
      <c r="AT375" s="95" t="s">
        <v>11317</v>
      </c>
      <c r="AU375" s="96">
        <v>46210</v>
      </c>
      <c r="AV375" s="95" t="s">
        <v>6432</v>
      </c>
      <c r="AW375" s="4">
        <v>46210.539027777777</v>
      </c>
      <c r="AX375" s="95" t="s">
        <v>11317</v>
      </c>
      <c r="AY375" s="95" t="s">
        <v>11317</v>
      </c>
      <c r="AZ375" s="95" t="s">
        <v>11317</v>
      </c>
      <c r="BA375" s="96">
        <v>46210</v>
      </c>
      <c r="BB375" s="95" t="s">
        <v>1205</v>
      </c>
      <c r="BC375" s="4">
        <v>46210.545324074075</v>
      </c>
      <c r="BD375" s="96">
        <v>46210</v>
      </c>
      <c r="BE375" s="95" t="s">
        <v>6924</v>
      </c>
      <c r="BF375" s="4">
        <v>46210.657627314817</v>
      </c>
      <c r="BG375" s="95" t="s">
        <v>11317</v>
      </c>
      <c r="BH375" s="95" t="s">
        <v>11317</v>
      </c>
      <c r="BI375" s="95" t="s">
        <v>11317</v>
      </c>
      <c r="BJ375" s="68" t="s">
        <v>11317</v>
      </c>
      <c r="BK375" t="str">
        <f t="shared" si="8"/>
        <v>Jul</v>
      </c>
      <c r="BL375" t="str">
        <f>VLOOKUP(D375,Sheet1!$A$2:$B$221,2,0)</f>
        <v>South Zone</v>
      </c>
    </row>
    <row r="376" spans="1:64" x14ac:dyDescent="0.35">
      <c r="A376" t="str" cm="1">
        <f t="array" ref="A376:C376">VLOOKUP(D376,Sheet1!$A$2:$E$221,{3,4,5},0)</f>
        <v>Shiv Kumar Pandey</v>
      </c>
      <c r="B376" t="str">
        <v>FMF064246</v>
      </c>
      <c r="C376" t="str">
        <v>Sheelendra Pratap Singh</v>
      </c>
      <c r="D376" s="94" t="s">
        <v>258</v>
      </c>
      <c r="E376" s="95">
        <v>915</v>
      </c>
      <c r="F376" s="95" t="s">
        <v>9638</v>
      </c>
      <c r="G376" s="95">
        <v>481545</v>
      </c>
      <c r="H376" s="95" t="s">
        <v>2116</v>
      </c>
      <c r="I376" s="95" t="s">
        <v>4348</v>
      </c>
      <c r="J376" s="95" t="s">
        <v>1568</v>
      </c>
      <c r="K376" s="95" t="s">
        <v>9639</v>
      </c>
      <c r="L376" s="95">
        <v>75000</v>
      </c>
      <c r="M376" s="95" t="s">
        <v>974</v>
      </c>
      <c r="N376" s="95" t="s">
        <v>975</v>
      </c>
      <c r="O376" s="95" t="s">
        <v>9640</v>
      </c>
      <c r="P376" s="95">
        <v>6706759732</v>
      </c>
      <c r="Q376" s="14" t="s">
        <v>13394</v>
      </c>
      <c r="T376" s="96">
        <v>46209</v>
      </c>
      <c r="U376" s="95" t="s">
        <v>3051</v>
      </c>
      <c r="V376" s="4">
        <v>46209.580706018518</v>
      </c>
      <c r="W376" s="96">
        <v>46209</v>
      </c>
      <c r="X376" s="95" t="s">
        <v>3051</v>
      </c>
      <c r="Y376" s="4">
        <v>46209.677430555559</v>
      </c>
      <c r="Z376" s="96">
        <v>46209</v>
      </c>
      <c r="AA376" s="95" t="s">
        <v>2384</v>
      </c>
      <c r="AB376" s="4">
        <v>46209.68209490741</v>
      </c>
      <c r="AC376" s="96">
        <v>46209</v>
      </c>
      <c r="AD376" s="95" t="s">
        <v>2385</v>
      </c>
      <c r="AE376" s="4">
        <v>46209.688217592593</v>
      </c>
      <c r="AF376" s="96">
        <v>46209</v>
      </c>
      <c r="AG376" s="95" t="s">
        <v>1043</v>
      </c>
      <c r="AH376" s="4">
        <v>46209.746666666666</v>
      </c>
      <c r="AI376" s="96">
        <v>46210</v>
      </c>
      <c r="AJ376" s="95" t="s">
        <v>1043</v>
      </c>
      <c r="AK376" s="4">
        <v>46210.4140162037</v>
      </c>
      <c r="AL376" s="96">
        <v>46210</v>
      </c>
      <c r="AM376" s="95" t="s">
        <v>1043</v>
      </c>
      <c r="AN376" s="4">
        <v>46210.414293981485</v>
      </c>
      <c r="AO376" s="95" t="s">
        <v>11317</v>
      </c>
      <c r="AP376" s="95" t="s">
        <v>11317</v>
      </c>
      <c r="AQ376" s="95" t="s">
        <v>11317</v>
      </c>
      <c r="AR376" s="95" t="s">
        <v>11317</v>
      </c>
      <c r="AS376" s="95" t="s">
        <v>11317</v>
      </c>
      <c r="AT376" s="95" t="s">
        <v>11317</v>
      </c>
      <c r="AU376" s="96">
        <v>46210</v>
      </c>
      <c r="AV376" s="95" t="s">
        <v>1043</v>
      </c>
      <c r="AW376" s="4">
        <v>46210.419594907406</v>
      </c>
      <c r="AX376" s="95" t="s">
        <v>11317</v>
      </c>
      <c r="AY376" s="95" t="s">
        <v>11317</v>
      </c>
      <c r="AZ376" s="95" t="s">
        <v>11317</v>
      </c>
      <c r="BA376" s="96">
        <v>46210</v>
      </c>
      <c r="BB376" s="95" t="s">
        <v>1008</v>
      </c>
      <c r="BC376" s="4">
        <v>46210.581342592595</v>
      </c>
      <c r="BD376" s="96">
        <v>46210</v>
      </c>
      <c r="BE376" s="95" t="s">
        <v>6945</v>
      </c>
      <c r="BF376" s="4">
        <v>46210.624178240738</v>
      </c>
      <c r="BG376" s="95" t="s">
        <v>11317</v>
      </c>
      <c r="BH376" s="95" t="s">
        <v>11317</v>
      </c>
      <c r="BI376" s="95" t="s">
        <v>11317</v>
      </c>
      <c r="BJ376" s="68" t="s">
        <v>11317</v>
      </c>
      <c r="BK376" t="str">
        <f t="shared" si="8"/>
        <v>Jul</v>
      </c>
      <c r="BL376" t="str">
        <f>VLOOKUP(D376,Sheet1!$A$2:$B$221,2,0)</f>
        <v>East Zone</v>
      </c>
    </row>
    <row r="377" spans="1:64" x14ac:dyDescent="0.35">
      <c r="A377" t="str" cm="1">
        <f t="array" ref="A377:C377">VLOOKUP(D377,Sheet1!$A$2:$E$221,{3,4,5},0)</f>
        <v>Shiv Kumar Pandey</v>
      </c>
      <c r="B377" t="str">
        <v>FMF064246</v>
      </c>
      <c r="C377" t="str">
        <v>Sheelendra Pratap Singh</v>
      </c>
      <c r="D377" s="94" t="s">
        <v>258</v>
      </c>
      <c r="E377" s="95">
        <v>915</v>
      </c>
      <c r="F377" s="95" t="s">
        <v>3335</v>
      </c>
      <c r="G377" s="95">
        <v>536772</v>
      </c>
      <c r="H377" s="95" t="s">
        <v>3049</v>
      </c>
      <c r="I377" s="95" t="s">
        <v>3050</v>
      </c>
      <c r="J377" s="95" t="s">
        <v>1568</v>
      </c>
      <c r="K377" s="95" t="s">
        <v>3336</v>
      </c>
      <c r="L377" s="95">
        <v>80000</v>
      </c>
      <c r="M377" s="95" t="s">
        <v>1067</v>
      </c>
      <c r="N377" s="95" t="s">
        <v>1068</v>
      </c>
      <c r="O377" s="95" t="s">
        <v>1789</v>
      </c>
      <c r="P377" s="95">
        <v>1103949358</v>
      </c>
      <c r="Q377" s="14" t="s">
        <v>13394</v>
      </c>
      <c r="T377" s="96">
        <v>46205</v>
      </c>
      <c r="U377" s="95" t="s">
        <v>3051</v>
      </c>
      <c r="V377" s="4">
        <v>46205.643425925926</v>
      </c>
      <c r="W377" s="96">
        <v>46206</v>
      </c>
      <c r="X377" s="95" t="s">
        <v>3051</v>
      </c>
      <c r="Y377" s="4">
        <v>46206.410983796297</v>
      </c>
      <c r="Z377" s="96">
        <v>46206</v>
      </c>
      <c r="AA377" s="95" t="s">
        <v>2384</v>
      </c>
      <c r="AB377" s="4">
        <v>46206.428414351853</v>
      </c>
      <c r="AC377" s="96">
        <v>46206</v>
      </c>
      <c r="AD377" s="95" t="s">
        <v>2385</v>
      </c>
      <c r="AE377" s="4">
        <v>46206.445972222224</v>
      </c>
      <c r="AF377" s="96"/>
      <c r="AG377" s="95" t="s">
        <v>11317</v>
      </c>
      <c r="AH377" s="4"/>
      <c r="AI377" s="96">
        <v>46206</v>
      </c>
      <c r="AJ377" s="95" t="s">
        <v>1043</v>
      </c>
      <c r="AK377" s="4">
        <v>46206.498657407406</v>
      </c>
      <c r="AL377" s="96">
        <v>46206</v>
      </c>
      <c r="AM377" s="95" t="s">
        <v>1043</v>
      </c>
      <c r="AN377" s="4">
        <v>46206.498749999999</v>
      </c>
      <c r="AO377" s="95" t="s">
        <v>11317</v>
      </c>
      <c r="AP377" s="95" t="s">
        <v>11317</v>
      </c>
      <c r="AQ377" s="95" t="s">
        <v>11317</v>
      </c>
      <c r="AR377" s="95" t="s">
        <v>11317</v>
      </c>
      <c r="AS377" s="95" t="s">
        <v>11317</v>
      </c>
      <c r="AT377" s="95" t="s">
        <v>11317</v>
      </c>
      <c r="AU377" s="96">
        <v>46206</v>
      </c>
      <c r="AV377" s="95" t="s">
        <v>1043</v>
      </c>
      <c r="AW377" s="4">
        <v>46206.503333333334</v>
      </c>
      <c r="AX377" s="95" t="s">
        <v>11317</v>
      </c>
      <c r="AY377" s="95" t="s">
        <v>11317</v>
      </c>
      <c r="AZ377" s="95" t="s">
        <v>11317</v>
      </c>
      <c r="BA377" s="96">
        <v>46206</v>
      </c>
      <c r="BB377" s="95" t="s">
        <v>1008</v>
      </c>
      <c r="BC377" s="4">
        <v>46206.504837962966</v>
      </c>
      <c r="BD377" s="96">
        <v>46206</v>
      </c>
      <c r="BE377" s="95" t="s">
        <v>3052</v>
      </c>
      <c r="BF377" s="4">
        <v>46206.52449074074</v>
      </c>
      <c r="BG377" s="95" t="s">
        <v>11317</v>
      </c>
      <c r="BH377" s="95" t="s">
        <v>11317</v>
      </c>
      <c r="BI377" s="95" t="s">
        <v>11317</v>
      </c>
      <c r="BJ377" s="68" t="s">
        <v>11317</v>
      </c>
      <c r="BK377" t="str">
        <f t="shared" si="8"/>
        <v>Jul</v>
      </c>
      <c r="BL377" t="str">
        <f>VLOOKUP(D377,Sheet1!$A$2:$B$221,2,0)</f>
        <v>East Zone</v>
      </c>
    </row>
    <row r="378" spans="1:64" x14ac:dyDescent="0.35">
      <c r="A378" t="str" cm="1">
        <f t="array" ref="A378:C378">VLOOKUP(D378,Sheet1!$A$2:$E$221,{3,4,5},0)</f>
        <v>Vinamra Kumar</v>
      </c>
      <c r="B378" t="str">
        <v>FMF068295</v>
      </c>
      <c r="C378" t="str">
        <v>Sheelendra Pratap Singh</v>
      </c>
      <c r="D378" s="94" t="s">
        <v>260</v>
      </c>
      <c r="E378" s="95">
        <v>1006</v>
      </c>
      <c r="F378" s="95" t="s">
        <v>11547</v>
      </c>
      <c r="G378" s="95">
        <v>714522</v>
      </c>
      <c r="H378" s="95" t="s">
        <v>1287</v>
      </c>
      <c r="I378" s="95" t="s">
        <v>1959</v>
      </c>
      <c r="J378" s="95" t="s">
        <v>1568</v>
      </c>
      <c r="K378" s="95" t="s">
        <v>11548</v>
      </c>
      <c r="L378" s="95">
        <v>75000</v>
      </c>
      <c r="M378" s="95" t="s">
        <v>974</v>
      </c>
      <c r="N378" s="95" t="s">
        <v>975</v>
      </c>
      <c r="O378" s="95" t="s">
        <v>1216</v>
      </c>
      <c r="P378" s="95">
        <v>5617726013</v>
      </c>
      <c r="Q378" s="14" t="s">
        <v>13394</v>
      </c>
      <c r="T378" s="96">
        <v>46210</v>
      </c>
      <c r="U378" s="95" t="s">
        <v>1288</v>
      </c>
      <c r="V378" s="4">
        <v>46210.426550925928</v>
      </c>
      <c r="W378" s="96">
        <v>46210</v>
      </c>
      <c r="X378" s="95" t="s">
        <v>1288</v>
      </c>
      <c r="Y378" s="4">
        <v>46210.507881944446</v>
      </c>
      <c r="Z378" s="96">
        <v>46210</v>
      </c>
      <c r="AA378" s="95" t="s">
        <v>2384</v>
      </c>
      <c r="AB378" s="4">
        <v>46210.521307870367</v>
      </c>
      <c r="AC378" s="96">
        <v>46210</v>
      </c>
      <c r="AD378" s="95" t="s">
        <v>2385</v>
      </c>
      <c r="AE378" s="4">
        <v>46210.540717592594</v>
      </c>
      <c r="AF378" s="96"/>
      <c r="AG378" s="95" t="s">
        <v>11317</v>
      </c>
      <c r="AH378" s="4"/>
      <c r="AI378" s="96">
        <v>46210</v>
      </c>
      <c r="AJ378" s="95" t="s">
        <v>1043</v>
      </c>
      <c r="AK378" s="4">
        <v>46210.592592592591</v>
      </c>
      <c r="AL378" s="96">
        <v>46210</v>
      </c>
      <c r="AM378" s="95" t="s">
        <v>1043</v>
      </c>
      <c r="AN378" s="4">
        <v>46210.592800925922</v>
      </c>
      <c r="AO378" s="95" t="s">
        <v>11317</v>
      </c>
      <c r="AP378" s="95" t="s">
        <v>11317</v>
      </c>
      <c r="AQ378" s="95" t="s">
        <v>11317</v>
      </c>
      <c r="AR378" s="95" t="s">
        <v>11317</v>
      </c>
      <c r="AS378" s="95" t="s">
        <v>11317</v>
      </c>
      <c r="AT378" s="95" t="s">
        <v>11317</v>
      </c>
      <c r="AU378" s="96">
        <v>46210</v>
      </c>
      <c r="AV378" s="95" t="s">
        <v>1043</v>
      </c>
      <c r="AW378" s="4">
        <v>46210.603668981479</v>
      </c>
      <c r="AX378" s="95" t="s">
        <v>11317</v>
      </c>
      <c r="AY378" s="95" t="s">
        <v>11317</v>
      </c>
      <c r="AZ378" s="95" t="s">
        <v>11317</v>
      </c>
      <c r="BA378" s="96">
        <v>46210</v>
      </c>
      <c r="BB378" s="95" t="s">
        <v>1008</v>
      </c>
      <c r="BC378" s="4">
        <v>46210.605590277781</v>
      </c>
      <c r="BD378" s="96">
        <v>46210</v>
      </c>
      <c r="BE378" s="95" t="s">
        <v>3053</v>
      </c>
      <c r="BF378" s="4">
        <v>46210.658761574072</v>
      </c>
      <c r="BG378" s="95" t="s">
        <v>11317</v>
      </c>
      <c r="BH378" s="95" t="s">
        <v>11317</v>
      </c>
      <c r="BI378" s="95" t="s">
        <v>11317</v>
      </c>
      <c r="BJ378" s="68" t="s">
        <v>11317</v>
      </c>
      <c r="BK378" t="str">
        <f t="shared" si="8"/>
        <v>Jul</v>
      </c>
      <c r="BL378" t="str">
        <f>VLOOKUP(D378,Sheet1!$A$2:$B$221,2,0)</f>
        <v>East Zone</v>
      </c>
    </row>
    <row r="379" spans="1:64" x14ac:dyDescent="0.35">
      <c r="A379" t="str" cm="1">
        <f t="array" ref="A379:C379">VLOOKUP(D379,Sheet1!$A$2:$E$221,{3,4,5},0)</f>
        <v>Vinamra Kumar</v>
      </c>
      <c r="B379" t="str">
        <v>FMF068295</v>
      </c>
      <c r="C379" t="str">
        <v>Sheelendra Pratap Singh</v>
      </c>
      <c r="D379" s="94" t="s">
        <v>260</v>
      </c>
      <c r="E379" s="95">
        <v>1006</v>
      </c>
      <c r="F379" s="95" t="s">
        <v>1960</v>
      </c>
      <c r="G379" s="95">
        <v>738901</v>
      </c>
      <c r="H379" s="95" t="s">
        <v>1287</v>
      </c>
      <c r="I379" s="95" t="s">
        <v>1959</v>
      </c>
      <c r="J379" s="95" t="s">
        <v>1568</v>
      </c>
      <c r="K379" s="95" t="s">
        <v>1961</v>
      </c>
      <c r="L379" s="95">
        <v>50000</v>
      </c>
      <c r="M379" s="95" t="s">
        <v>934</v>
      </c>
      <c r="N379" s="95" t="s">
        <v>935</v>
      </c>
      <c r="O379" s="95" t="s">
        <v>1962</v>
      </c>
      <c r="P379" s="95">
        <v>3231833540</v>
      </c>
      <c r="Q379" s="14" t="s">
        <v>13394</v>
      </c>
      <c r="T379" s="96">
        <v>46204</v>
      </c>
      <c r="U379" s="95" t="s">
        <v>1288</v>
      </c>
      <c r="V379" s="4">
        <v>46204.653877314813</v>
      </c>
      <c r="W379" s="96">
        <v>46204</v>
      </c>
      <c r="X379" s="95" t="s">
        <v>1288</v>
      </c>
      <c r="Y379" s="4">
        <v>46204.701527777775</v>
      </c>
      <c r="Z379" s="96">
        <v>46204</v>
      </c>
      <c r="AA379" s="95" t="s">
        <v>2384</v>
      </c>
      <c r="AB379" s="4">
        <v>46204.712083333332</v>
      </c>
      <c r="AC379" s="96">
        <v>46204</v>
      </c>
      <c r="AD379" s="95" t="s">
        <v>2385</v>
      </c>
      <c r="AE379" s="4">
        <v>46204.727083333331</v>
      </c>
      <c r="AF379" s="96">
        <v>46204</v>
      </c>
      <c r="AG379" s="95" t="s">
        <v>1043</v>
      </c>
      <c r="AH379" s="4">
        <v>46204.757106481484</v>
      </c>
      <c r="AI379" s="96">
        <v>46205</v>
      </c>
      <c r="AJ379" s="95" t="s">
        <v>1043</v>
      </c>
      <c r="AK379" s="4">
        <v>46205.417986111112</v>
      </c>
      <c r="AL379" s="96">
        <v>46205</v>
      </c>
      <c r="AM379" s="95" t="s">
        <v>1043</v>
      </c>
      <c r="AN379" s="4">
        <v>46205.41810185185</v>
      </c>
      <c r="AO379" s="95" t="s">
        <v>11317</v>
      </c>
      <c r="AP379" s="95" t="s">
        <v>11317</v>
      </c>
      <c r="AQ379" s="95" t="s">
        <v>11317</v>
      </c>
      <c r="AR379" s="95" t="s">
        <v>11317</v>
      </c>
      <c r="AS379" s="95" t="s">
        <v>11317</v>
      </c>
      <c r="AT379" s="95" t="s">
        <v>11317</v>
      </c>
      <c r="AU379" s="96">
        <v>46205</v>
      </c>
      <c r="AV379" s="95" t="s">
        <v>1043</v>
      </c>
      <c r="AW379" s="4">
        <v>46205.426134259258</v>
      </c>
      <c r="AX379" s="95" t="s">
        <v>11317</v>
      </c>
      <c r="AY379" s="95" t="s">
        <v>11317</v>
      </c>
      <c r="AZ379" s="95" t="s">
        <v>11317</v>
      </c>
      <c r="BA379" s="96">
        <v>46205</v>
      </c>
      <c r="BB379" s="95" t="s">
        <v>1008</v>
      </c>
      <c r="BC379" s="4">
        <v>46205.43478009259</v>
      </c>
      <c r="BD379" s="96">
        <v>46206</v>
      </c>
      <c r="BE379" s="95" t="s">
        <v>3053</v>
      </c>
      <c r="BF379" s="4">
        <v>46206.636203703703</v>
      </c>
      <c r="BG379" s="95" t="s">
        <v>11317</v>
      </c>
      <c r="BH379" s="95" t="s">
        <v>11317</v>
      </c>
      <c r="BI379" s="95" t="s">
        <v>11317</v>
      </c>
      <c r="BJ379" s="68" t="s">
        <v>11317</v>
      </c>
      <c r="BK379" t="str">
        <f t="shared" si="8"/>
        <v>Jul</v>
      </c>
      <c r="BL379" t="str">
        <f>VLOOKUP(D379,Sheet1!$A$2:$B$221,2,0)</f>
        <v>East Zone</v>
      </c>
    </row>
    <row r="380" spans="1:64" x14ac:dyDescent="0.35">
      <c r="A380" t="str" cm="1">
        <f t="array" ref="A380:C380">VLOOKUP(D380,Sheet1!$A$2:$E$221,{3,4,5},0)</f>
        <v>Rajnish Mishra</v>
      </c>
      <c r="B380" t="str">
        <v>FMF067348</v>
      </c>
      <c r="C380" t="str">
        <v>Sheelendra Pratap Singh</v>
      </c>
      <c r="D380" s="94" t="s">
        <v>261</v>
      </c>
      <c r="E380" s="95">
        <v>1001</v>
      </c>
      <c r="F380" s="95" t="s">
        <v>2682</v>
      </c>
      <c r="G380" s="95">
        <v>575441</v>
      </c>
      <c r="H380" s="95" t="s">
        <v>2683</v>
      </c>
      <c r="I380" s="95" t="s">
        <v>2684</v>
      </c>
      <c r="J380" s="95" t="s">
        <v>1568</v>
      </c>
      <c r="K380" s="95" t="s">
        <v>2685</v>
      </c>
      <c r="L380" s="95">
        <v>85000</v>
      </c>
      <c r="M380" s="95" t="s">
        <v>1417</v>
      </c>
      <c r="N380" s="95" t="s">
        <v>1418</v>
      </c>
      <c r="O380" s="95" t="s">
        <v>1227</v>
      </c>
      <c r="P380" s="95">
        <v>5839630923</v>
      </c>
      <c r="Q380" s="14" t="s">
        <v>13394</v>
      </c>
      <c r="T380" s="96">
        <v>46205</v>
      </c>
      <c r="U380" s="95" t="s">
        <v>2955</v>
      </c>
      <c r="V380" s="4">
        <v>46205.538148148145</v>
      </c>
      <c r="W380" s="96">
        <v>46205</v>
      </c>
      <c r="X380" s="95" t="s">
        <v>2955</v>
      </c>
      <c r="Y380" s="4">
        <v>46205.571550925924</v>
      </c>
      <c r="Z380" s="96">
        <v>46205</v>
      </c>
      <c r="AA380" s="95" t="s">
        <v>2384</v>
      </c>
      <c r="AB380" s="4">
        <v>46205.588229166664</v>
      </c>
      <c r="AC380" s="96">
        <v>46205</v>
      </c>
      <c r="AD380" s="95" t="s">
        <v>2385</v>
      </c>
      <c r="AE380" s="4">
        <v>46205.604467592595</v>
      </c>
      <c r="AF380" s="96"/>
      <c r="AG380" s="95" t="s">
        <v>11317</v>
      </c>
      <c r="AH380" s="4"/>
      <c r="AI380" s="96">
        <v>46205</v>
      </c>
      <c r="AJ380" s="95" t="s">
        <v>1043</v>
      </c>
      <c r="AK380" s="4">
        <v>46205.641099537039</v>
      </c>
      <c r="AL380" s="96">
        <v>46205</v>
      </c>
      <c r="AM380" s="95" t="s">
        <v>1043</v>
      </c>
      <c r="AN380" s="4">
        <v>46205.641192129631</v>
      </c>
      <c r="AO380" s="95" t="s">
        <v>11317</v>
      </c>
      <c r="AP380" s="95" t="s">
        <v>11317</v>
      </c>
      <c r="AQ380" s="95" t="s">
        <v>11317</v>
      </c>
      <c r="AR380" s="95" t="s">
        <v>11317</v>
      </c>
      <c r="AS380" s="95" t="s">
        <v>11317</v>
      </c>
      <c r="AT380" s="95" t="s">
        <v>11317</v>
      </c>
      <c r="AU380" s="96">
        <v>46205</v>
      </c>
      <c r="AV380" s="95" t="s">
        <v>1043</v>
      </c>
      <c r="AW380" s="4">
        <v>46205.6484837963</v>
      </c>
      <c r="AX380" s="95" t="s">
        <v>11317</v>
      </c>
      <c r="AY380" s="95" t="s">
        <v>11317</v>
      </c>
      <c r="AZ380" s="95" t="s">
        <v>11317</v>
      </c>
      <c r="BA380" s="96">
        <v>46205</v>
      </c>
      <c r="BB380" s="95" t="s">
        <v>1008</v>
      </c>
      <c r="BC380" s="4">
        <v>46205.653749999998</v>
      </c>
      <c r="BD380" s="96">
        <v>46205</v>
      </c>
      <c r="BE380" s="95" t="s">
        <v>2956</v>
      </c>
      <c r="BF380" s="4">
        <v>46205.739861111113</v>
      </c>
      <c r="BG380" s="95" t="s">
        <v>11317</v>
      </c>
      <c r="BH380" s="95" t="s">
        <v>11317</v>
      </c>
      <c r="BI380" s="95" t="s">
        <v>11317</v>
      </c>
      <c r="BJ380" s="68" t="s">
        <v>11317</v>
      </c>
      <c r="BK380" t="str">
        <f t="shared" si="8"/>
        <v>Jul</v>
      </c>
      <c r="BL380" t="str">
        <f>VLOOKUP(D380,Sheet1!$A$2:$B$221,2,0)</f>
        <v>East Zone</v>
      </c>
    </row>
    <row r="381" spans="1:64" x14ac:dyDescent="0.35">
      <c r="A381" t="str" cm="1">
        <f t="array" ref="A381:C381">VLOOKUP(D381,Sheet1!$A$2:$E$221,{3,4,5},0)</f>
        <v>Balaji Sonaji Kadam</v>
      </c>
      <c r="B381" t="str">
        <v>FMF067478</v>
      </c>
      <c r="C381" t="str">
        <v>Manu Yadav</v>
      </c>
      <c r="D381" s="94" t="s">
        <v>758</v>
      </c>
      <c r="E381" s="95">
        <v>1163</v>
      </c>
      <c r="F381" s="95" t="s">
        <v>3056</v>
      </c>
      <c r="G381" s="95">
        <v>654667</v>
      </c>
      <c r="H381" s="95" t="s">
        <v>3337</v>
      </c>
      <c r="I381" s="95" t="s">
        <v>3338</v>
      </c>
      <c r="J381" s="95" t="s">
        <v>1568</v>
      </c>
      <c r="K381" s="95" t="s">
        <v>3339</v>
      </c>
      <c r="L381" s="95">
        <v>60000</v>
      </c>
      <c r="M381" s="95" t="s">
        <v>1328</v>
      </c>
      <c r="N381" s="95" t="s">
        <v>1329</v>
      </c>
      <c r="O381" s="95" t="s">
        <v>3340</v>
      </c>
      <c r="P381" s="95">
        <v>3711869552</v>
      </c>
      <c r="Q381" s="14" t="s">
        <v>13394</v>
      </c>
      <c r="T381" s="96">
        <v>46206</v>
      </c>
      <c r="U381" s="95" t="s">
        <v>1293</v>
      </c>
      <c r="V381" s="4">
        <v>46206.44971064815</v>
      </c>
      <c r="W381" s="96">
        <v>46206</v>
      </c>
      <c r="X381" s="95" t="s">
        <v>1293</v>
      </c>
      <c r="Y381" s="4">
        <v>46206.60365740741</v>
      </c>
      <c r="Z381" s="96">
        <v>46206</v>
      </c>
      <c r="AA381" s="95" t="s">
        <v>1194</v>
      </c>
      <c r="AB381" s="4">
        <v>46206.621886574074</v>
      </c>
      <c r="AC381" s="96">
        <v>46206</v>
      </c>
      <c r="AD381" s="95" t="s">
        <v>1194</v>
      </c>
      <c r="AE381" s="4">
        <v>46206.64199074074</v>
      </c>
      <c r="AF381" s="96"/>
      <c r="AG381" s="95" t="s">
        <v>11317</v>
      </c>
      <c r="AH381" s="4"/>
      <c r="AI381" s="96">
        <v>46206</v>
      </c>
      <c r="AJ381" s="95" t="s">
        <v>1204</v>
      </c>
      <c r="AK381" s="4">
        <v>46206.666643518518</v>
      </c>
      <c r="AL381" s="96">
        <v>46206</v>
      </c>
      <c r="AM381" s="95" t="s">
        <v>1204</v>
      </c>
      <c r="AN381" s="4">
        <v>46206.666747685187</v>
      </c>
      <c r="AO381" s="95" t="s">
        <v>11317</v>
      </c>
      <c r="AP381" s="95" t="s">
        <v>11317</v>
      </c>
      <c r="AQ381" s="95" t="s">
        <v>11317</v>
      </c>
      <c r="AR381" s="95" t="s">
        <v>11317</v>
      </c>
      <c r="AS381" s="95" t="s">
        <v>11317</v>
      </c>
      <c r="AT381" s="95" t="s">
        <v>11317</v>
      </c>
      <c r="AU381" s="96">
        <v>46206</v>
      </c>
      <c r="AV381" s="95" t="s">
        <v>1204</v>
      </c>
      <c r="AW381" s="4">
        <v>46206.672060185185</v>
      </c>
      <c r="AX381" s="95" t="s">
        <v>11317</v>
      </c>
      <c r="AY381" s="95" t="s">
        <v>11317</v>
      </c>
      <c r="AZ381" s="95" t="s">
        <v>11317</v>
      </c>
      <c r="BA381" s="96">
        <v>46206</v>
      </c>
      <c r="BB381" s="95" t="s">
        <v>1205</v>
      </c>
      <c r="BC381" s="4">
        <v>46206.675949074073</v>
      </c>
      <c r="BD381" s="96">
        <v>46206</v>
      </c>
      <c r="BE381" s="95" t="s">
        <v>1294</v>
      </c>
      <c r="BF381" s="4">
        <v>46206.718900462962</v>
      </c>
      <c r="BG381" s="95" t="s">
        <v>11317</v>
      </c>
      <c r="BH381" s="95" t="s">
        <v>11317</v>
      </c>
      <c r="BI381" s="95" t="s">
        <v>11317</v>
      </c>
      <c r="BJ381" s="68" t="s">
        <v>11317</v>
      </c>
      <c r="BK381" t="str">
        <f t="shared" si="8"/>
        <v>Jul</v>
      </c>
      <c r="BL381" t="str">
        <f>VLOOKUP(D381,Sheet1!$A$2:$B$221,2,0)</f>
        <v>South Zone</v>
      </c>
    </row>
    <row r="382" spans="1:64" x14ac:dyDescent="0.35">
      <c r="A382" t="str" cm="1">
        <f t="array" ref="A382:C382">VLOOKUP(D382,Sheet1!$A$2:$E$221,{3,4,5},0)</f>
        <v>Balaji Sonaji Kadam</v>
      </c>
      <c r="B382" t="str">
        <v>FMF067478</v>
      </c>
      <c r="C382" t="str">
        <v>Manu Yadav</v>
      </c>
      <c r="D382" s="94" t="s">
        <v>758</v>
      </c>
      <c r="E382" s="95">
        <v>1163</v>
      </c>
      <c r="F382" s="95" t="s">
        <v>3341</v>
      </c>
      <c r="G382" s="95">
        <v>748592</v>
      </c>
      <c r="H382" s="95" t="s">
        <v>3146</v>
      </c>
      <c r="I382" s="95" t="s">
        <v>3147</v>
      </c>
      <c r="J382" s="95" t="s">
        <v>1568</v>
      </c>
      <c r="K382" s="95" t="s">
        <v>3342</v>
      </c>
      <c r="L382" s="95">
        <v>77000</v>
      </c>
      <c r="M382" s="95" t="s">
        <v>1173</v>
      </c>
      <c r="N382" s="95" t="s">
        <v>1174</v>
      </c>
      <c r="O382" s="95" t="s">
        <v>3343</v>
      </c>
      <c r="P382" s="95">
        <v>4577314269</v>
      </c>
      <c r="Q382" s="14" t="s">
        <v>13394</v>
      </c>
      <c r="T382" s="96">
        <v>46205</v>
      </c>
      <c r="U382" s="95" t="s">
        <v>1293</v>
      </c>
      <c r="V382" s="4">
        <v>46205.598344907405</v>
      </c>
      <c r="W382" s="96">
        <v>46206</v>
      </c>
      <c r="X382" s="95" t="s">
        <v>1293</v>
      </c>
      <c r="Y382" s="4">
        <v>46206.352280092593</v>
      </c>
      <c r="Z382" s="96">
        <v>46206</v>
      </c>
      <c r="AA382" s="95" t="s">
        <v>1194</v>
      </c>
      <c r="AB382" s="4">
        <v>46206.39565972222</v>
      </c>
      <c r="AC382" s="96">
        <v>46206</v>
      </c>
      <c r="AD382" s="95" t="s">
        <v>3586</v>
      </c>
      <c r="AE382" s="4">
        <v>46206.414502314816</v>
      </c>
      <c r="AF382" s="96"/>
      <c r="AG382" s="95" t="s">
        <v>11317</v>
      </c>
      <c r="AH382" s="4"/>
      <c r="AI382" s="96">
        <v>46206</v>
      </c>
      <c r="AJ382" s="95" t="s">
        <v>1204</v>
      </c>
      <c r="AK382" s="4">
        <v>46206.474085648151</v>
      </c>
      <c r="AL382" s="96">
        <v>46206</v>
      </c>
      <c r="AM382" s="95" t="s">
        <v>1204</v>
      </c>
      <c r="AN382" s="4">
        <v>46206.474259259259</v>
      </c>
      <c r="AO382" s="95" t="s">
        <v>11317</v>
      </c>
      <c r="AP382" s="95" t="s">
        <v>11317</v>
      </c>
      <c r="AQ382" s="95" t="s">
        <v>11317</v>
      </c>
      <c r="AR382" s="95" t="s">
        <v>11317</v>
      </c>
      <c r="AS382" s="95" t="s">
        <v>11317</v>
      </c>
      <c r="AT382" s="95" t="s">
        <v>11317</v>
      </c>
      <c r="AU382" s="96">
        <v>46206</v>
      </c>
      <c r="AV382" s="95" t="s">
        <v>1204</v>
      </c>
      <c r="AW382" s="4">
        <v>46206.47550925926</v>
      </c>
      <c r="AX382" s="95" t="s">
        <v>11317</v>
      </c>
      <c r="AY382" s="95" t="s">
        <v>11317</v>
      </c>
      <c r="AZ382" s="95" t="s">
        <v>11317</v>
      </c>
      <c r="BA382" s="96">
        <v>46206</v>
      </c>
      <c r="BB382" s="95" t="s">
        <v>1205</v>
      </c>
      <c r="BC382" s="4">
        <v>46206.481666666667</v>
      </c>
      <c r="BD382" s="96">
        <v>46209</v>
      </c>
      <c r="BE382" s="95" t="s">
        <v>1294</v>
      </c>
      <c r="BF382" s="4">
        <v>46209.51258101852</v>
      </c>
      <c r="BG382" s="95" t="s">
        <v>11317</v>
      </c>
      <c r="BH382" s="95" t="s">
        <v>11317</v>
      </c>
      <c r="BI382" s="95" t="s">
        <v>11317</v>
      </c>
      <c r="BJ382" s="68" t="s">
        <v>11317</v>
      </c>
      <c r="BK382" t="str">
        <f t="shared" si="8"/>
        <v>Jul</v>
      </c>
      <c r="BL382" t="str">
        <f>VLOOKUP(D382,Sheet1!$A$2:$B$221,2,0)</f>
        <v>South Zone</v>
      </c>
    </row>
    <row r="383" spans="1:64" x14ac:dyDescent="0.35">
      <c r="A383" t="str" cm="1">
        <f t="array" ref="A383:C383">VLOOKUP(D383,Sheet1!$A$2:$E$221,{3,4,5},0)</f>
        <v>Balaji Sonaji Kadam</v>
      </c>
      <c r="B383" t="str">
        <v>FMF067478</v>
      </c>
      <c r="C383" t="str">
        <v>Manu Yadav</v>
      </c>
      <c r="D383" s="94" t="s">
        <v>758</v>
      </c>
      <c r="E383" s="95">
        <v>1163</v>
      </c>
      <c r="F383" s="95" t="s">
        <v>1963</v>
      </c>
      <c r="G383" s="95">
        <v>751761</v>
      </c>
      <c r="H383" s="95" t="s">
        <v>1289</v>
      </c>
      <c r="I383" s="95" t="s">
        <v>1290</v>
      </c>
      <c r="J383" s="95" t="s">
        <v>1568</v>
      </c>
      <c r="K383" s="95" t="s">
        <v>1964</v>
      </c>
      <c r="L383" s="95">
        <v>60000</v>
      </c>
      <c r="M383" s="95" t="s">
        <v>1328</v>
      </c>
      <c r="N383" s="95" t="s">
        <v>1329</v>
      </c>
      <c r="O383" s="95" t="s">
        <v>1965</v>
      </c>
      <c r="P383" s="95">
        <v>4220315149</v>
      </c>
      <c r="Q383" s="14" t="s">
        <v>13394</v>
      </c>
      <c r="T383" s="96">
        <v>46199</v>
      </c>
      <c r="U383" s="95" t="s">
        <v>1293</v>
      </c>
      <c r="V383" s="4">
        <v>46199.437835648147</v>
      </c>
      <c r="W383" s="96">
        <v>46199</v>
      </c>
      <c r="X383" s="95" t="s">
        <v>1293</v>
      </c>
      <c r="Y383" s="4">
        <v>46199.526469907411</v>
      </c>
      <c r="Z383" s="96">
        <v>46199</v>
      </c>
      <c r="AA383" s="95" t="s">
        <v>1194</v>
      </c>
      <c r="AB383" s="4">
        <v>46199.55945601852</v>
      </c>
      <c r="AC383" s="96">
        <v>46199</v>
      </c>
      <c r="AD383" s="95" t="s">
        <v>1197</v>
      </c>
      <c r="AE383" s="4">
        <v>46199.597824074073</v>
      </c>
      <c r="AF383" s="96"/>
      <c r="AG383" s="95" t="s">
        <v>11317</v>
      </c>
      <c r="AH383" s="4"/>
      <c r="AI383" s="96">
        <v>46199</v>
      </c>
      <c r="AJ383" s="95" t="s">
        <v>1204</v>
      </c>
      <c r="AK383" s="4">
        <v>46199.614872685182</v>
      </c>
      <c r="AL383" s="96">
        <v>46199</v>
      </c>
      <c r="AM383" s="95" t="s">
        <v>1204</v>
      </c>
      <c r="AN383" s="4">
        <v>46199.615046296298</v>
      </c>
      <c r="AO383" s="95" t="s">
        <v>11317</v>
      </c>
      <c r="AP383" s="95" t="s">
        <v>11317</v>
      </c>
      <c r="AQ383" s="95" t="s">
        <v>11317</v>
      </c>
      <c r="AR383" s="95" t="s">
        <v>11317</v>
      </c>
      <c r="AS383" s="95" t="s">
        <v>11317</v>
      </c>
      <c r="AT383" s="95" t="s">
        <v>11317</v>
      </c>
      <c r="AU383" s="96">
        <v>46199</v>
      </c>
      <c r="AV383" s="95" t="s">
        <v>1204</v>
      </c>
      <c r="AW383" s="4">
        <v>46199.622986111113</v>
      </c>
      <c r="AX383" s="95" t="s">
        <v>11317</v>
      </c>
      <c r="AY383" s="95" t="s">
        <v>11317</v>
      </c>
      <c r="AZ383" s="95" t="s">
        <v>11317</v>
      </c>
      <c r="BA383" s="96">
        <v>46204</v>
      </c>
      <c r="BB383" s="95" t="s">
        <v>1205</v>
      </c>
      <c r="BC383" s="4">
        <v>46204.623472222222</v>
      </c>
      <c r="BD383" s="96">
        <v>46204</v>
      </c>
      <c r="BE383" s="95" t="s">
        <v>1294</v>
      </c>
      <c r="BF383" s="4">
        <v>46204.640231481484</v>
      </c>
      <c r="BG383" s="95" t="s">
        <v>11317</v>
      </c>
      <c r="BH383" s="95" t="s">
        <v>11317</v>
      </c>
      <c r="BI383" s="95" t="s">
        <v>11317</v>
      </c>
      <c r="BJ383" s="68" t="s">
        <v>11317</v>
      </c>
      <c r="BK383" t="str">
        <f t="shared" si="8"/>
        <v>Jun</v>
      </c>
      <c r="BL383" t="str">
        <f>VLOOKUP(D383,Sheet1!$A$2:$B$221,2,0)</f>
        <v>South Zone</v>
      </c>
    </row>
    <row r="384" spans="1:64" x14ac:dyDescent="0.35">
      <c r="A384" t="str" cm="1">
        <f t="array" ref="A384:C384">VLOOKUP(D384,Sheet1!$A$2:$E$221,{3,4,5},0)</f>
        <v>Balaji Sonaji Kadam</v>
      </c>
      <c r="B384" t="str">
        <v>FMF067478</v>
      </c>
      <c r="C384" t="str">
        <v>Manu Yadav</v>
      </c>
      <c r="D384" s="94" t="s">
        <v>758</v>
      </c>
      <c r="E384" s="95">
        <v>1163</v>
      </c>
      <c r="F384" s="95" t="s">
        <v>1966</v>
      </c>
      <c r="G384" s="95">
        <v>758340</v>
      </c>
      <c r="H384" s="95" t="s">
        <v>1967</v>
      </c>
      <c r="I384" s="95" t="s">
        <v>1968</v>
      </c>
      <c r="J384" s="95" t="s">
        <v>1568</v>
      </c>
      <c r="K384" s="95" t="s">
        <v>1969</v>
      </c>
      <c r="L384" s="95">
        <v>75000</v>
      </c>
      <c r="M384" s="95" t="s">
        <v>1429</v>
      </c>
      <c r="N384" s="95" t="s">
        <v>1430</v>
      </c>
      <c r="O384" s="95" t="s">
        <v>1970</v>
      </c>
      <c r="P384" s="95">
        <v>4993250208</v>
      </c>
      <c r="Q384" s="14" t="s">
        <v>13394</v>
      </c>
      <c r="T384" s="96">
        <v>46198</v>
      </c>
      <c r="U384" s="95" t="s">
        <v>1293</v>
      </c>
      <c r="V384" s="4">
        <v>46198.428252314814</v>
      </c>
      <c r="W384" s="96">
        <v>46198</v>
      </c>
      <c r="X384" s="95" t="s">
        <v>1293</v>
      </c>
      <c r="Y384" s="4">
        <v>46198.542384259257</v>
      </c>
      <c r="Z384" s="96">
        <v>46198</v>
      </c>
      <c r="AA384" s="95" t="s">
        <v>1194</v>
      </c>
      <c r="AB384" s="4">
        <v>46198.568738425929</v>
      </c>
      <c r="AC384" s="96">
        <v>46198</v>
      </c>
      <c r="AD384" s="95" t="s">
        <v>2405</v>
      </c>
      <c r="AE384" s="4">
        <v>46198.594050925924</v>
      </c>
      <c r="AF384" s="96">
        <v>46204</v>
      </c>
      <c r="AG384" s="95" t="s">
        <v>1195</v>
      </c>
      <c r="AH384" s="4">
        <v>46204.611331018517</v>
      </c>
      <c r="AI384" s="96"/>
      <c r="AJ384" s="95" t="s">
        <v>11317</v>
      </c>
      <c r="AK384" s="4"/>
      <c r="AL384" s="96"/>
      <c r="AM384" s="95" t="s">
        <v>11317</v>
      </c>
      <c r="AN384" s="4"/>
      <c r="AO384" s="95" t="s">
        <v>11317</v>
      </c>
      <c r="AP384" s="95" t="s">
        <v>11317</v>
      </c>
      <c r="AQ384" s="95" t="s">
        <v>11317</v>
      </c>
      <c r="AR384" s="95" t="s">
        <v>11317</v>
      </c>
      <c r="AS384" s="95" t="s">
        <v>11317</v>
      </c>
      <c r="AT384" s="95" t="s">
        <v>11317</v>
      </c>
      <c r="AU384" s="96"/>
      <c r="AV384" s="95" t="s">
        <v>11317</v>
      </c>
      <c r="AW384" s="4"/>
      <c r="AX384" s="95" t="s">
        <v>11317</v>
      </c>
      <c r="AY384" s="95" t="s">
        <v>11317</v>
      </c>
      <c r="AZ384" s="95" t="s">
        <v>11317</v>
      </c>
      <c r="BA384" s="96"/>
      <c r="BB384" s="95" t="s">
        <v>11317</v>
      </c>
      <c r="BC384" s="4"/>
      <c r="BD384" s="96"/>
      <c r="BE384" s="95" t="s">
        <v>11317</v>
      </c>
      <c r="BF384" s="4"/>
      <c r="BG384" s="95" t="s">
        <v>11317</v>
      </c>
      <c r="BH384" s="95" t="s">
        <v>11317</v>
      </c>
      <c r="BI384" s="95" t="s">
        <v>11317</v>
      </c>
      <c r="BJ384" s="68" t="s">
        <v>11317</v>
      </c>
      <c r="BK384" t="str">
        <f t="shared" si="8"/>
        <v>Jun</v>
      </c>
      <c r="BL384" t="str">
        <f>VLOOKUP(D384,Sheet1!$A$2:$B$221,2,0)</f>
        <v>South Zone</v>
      </c>
    </row>
    <row r="385" spans="1:64" x14ac:dyDescent="0.35">
      <c r="A385" t="str" cm="1">
        <f t="array" ref="A385:C385">VLOOKUP(D385,Sheet1!$A$2:$E$221,{3,4,5},0)</f>
        <v>Nagendra Chaudhari</v>
      </c>
      <c r="B385" t="str">
        <v>FMF064316</v>
      </c>
      <c r="C385" t="str">
        <v>Vinay Shukla</v>
      </c>
      <c r="D385" s="94" t="s">
        <v>95</v>
      </c>
      <c r="E385" s="95">
        <v>169</v>
      </c>
      <c r="F385" s="95" t="s">
        <v>2686</v>
      </c>
      <c r="G385" s="95">
        <v>260675</v>
      </c>
      <c r="H385" s="95" t="s">
        <v>1297</v>
      </c>
      <c r="I385" s="95" t="s">
        <v>1298</v>
      </c>
      <c r="J385" s="95" t="s">
        <v>1568</v>
      </c>
      <c r="K385" s="95" t="s">
        <v>2687</v>
      </c>
      <c r="L385" s="95">
        <v>80000</v>
      </c>
      <c r="M385" s="95" t="s">
        <v>1266</v>
      </c>
      <c r="N385" s="95" t="s">
        <v>1267</v>
      </c>
      <c r="O385" s="95" t="s">
        <v>2688</v>
      </c>
      <c r="P385" s="95">
        <v>9255930186</v>
      </c>
      <c r="Q385" s="14" t="s">
        <v>13394</v>
      </c>
      <c r="T385" s="96">
        <v>46205</v>
      </c>
      <c r="U385" s="95" t="s">
        <v>1295</v>
      </c>
      <c r="V385" s="4">
        <v>46205.426006944443</v>
      </c>
      <c r="W385" s="96">
        <v>46205</v>
      </c>
      <c r="X385" s="95" t="s">
        <v>1295</v>
      </c>
      <c r="Y385" s="4">
        <v>46205.452025462961</v>
      </c>
      <c r="Z385" s="96">
        <v>46205</v>
      </c>
      <c r="AA385" s="95" t="s">
        <v>1211</v>
      </c>
      <c r="AB385" s="4">
        <v>46205.45890046296</v>
      </c>
      <c r="AC385" s="96">
        <v>46205</v>
      </c>
      <c r="AD385" s="95" t="s">
        <v>2408</v>
      </c>
      <c r="AE385" s="4">
        <v>46205.47693287037</v>
      </c>
      <c r="AF385" s="96"/>
      <c r="AG385" s="95" t="s">
        <v>11317</v>
      </c>
      <c r="AH385" s="4"/>
      <c r="AI385" s="96">
        <v>46205</v>
      </c>
      <c r="AJ385" s="95" t="s">
        <v>1240</v>
      </c>
      <c r="AK385" s="4">
        <v>46205.492638888885</v>
      </c>
      <c r="AL385" s="96">
        <v>46205</v>
      </c>
      <c r="AM385" s="95" t="s">
        <v>1240</v>
      </c>
      <c r="AN385" s="4">
        <v>46205.492708333331</v>
      </c>
      <c r="AO385" s="95" t="s">
        <v>11317</v>
      </c>
      <c r="AP385" s="95" t="s">
        <v>11317</v>
      </c>
      <c r="AQ385" s="95" t="s">
        <v>11317</v>
      </c>
      <c r="AR385" s="95" t="s">
        <v>11317</v>
      </c>
      <c r="AS385" s="95" t="s">
        <v>11317</v>
      </c>
      <c r="AT385" s="95" t="s">
        <v>11317</v>
      </c>
      <c r="AU385" s="96">
        <v>46205</v>
      </c>
      <c r="AV385" s="95" t="s">
        <v>1240</v>
      </c>
      <c r="AW385" s="4">
        <v>46205.500451388885</v>
      </c>
      <c r="AX385" s="95" t="s">
        <v>11317</v>
      </c>
      <c r="AY385" s="95" t="s">
        <v>11317</v>
      </c>
      <c r="AZ385" s="95" t="s">
        <v>11317</v>
      </c>
      <c r="BA385" s="96">
        <v>46205</v>
      </c>
      <c r="BB385" s="95" t="s">
        <v>1212</v>
      </c>
      <c r="BC385" s="4">
        <v>46205.575636574074</v>
      </c>
      <c r="BD385" s="96">
        <v>46205</v>
      </c>
      <c r="BE385" s="95" t="s">
        <v>1296</v>
      </c>
      <c r="BF385" s="4">
        <v>46205.679918981485</v>
      </c>
      <c r="BG385" s="95" t="s">
        <v>11317</v>
      </c>
      <c r="BH385" s="95" t="s">
        <v>11317</v>
      </c>
      <c r="BI385" s="95" t="s">
        <v>11317</v>
      </c>
      <c r="BJ385" s="68" t="s">
        <v>11317</v>
      </c>
      <c r="BK385" t="str">
        <f t="shared" si="8"/>
        <v>Jul</v>
      </c>
      <c r="BL385" t="str">
        <f>VLOOKUP(D385,Sheet1!$A$2:$B$221,2,0)</f>
        <v>South Zone</v>
      </c>
    </row>
    <row r="386" spans="1:64" x14ac:dyDescent="0.35">
      <c r="A386" t="str" cm="1">
        <f t="array" ref="A386:C386">VLOOKUP(D386,Sheet1!$A$2:$E$221,{3,4,5},0)</f>
        <v>Nagendra Chaudhari</v>
      </c>
      <c r="B386" t="str">
        <v>FMF064316</v>
      </c>
      <c r="C386" t="str">
        <v>Vinay Shukla</v>
      </c>
      <c r="D386" s="94" t="s">
        <v>95</v>
      </c>
      <c r="E386" s="95">
        <v>169</v>
      </c>
      <c r="F386" s="95" t="s">
        <v>11549</v>
      </c>
      <c r="G386" s="95">
        <v>425705</v>
      </c>
      <c r="H386" s="95" t="s">
        <v>10549</v>
      </c>
      <c r="I386" s="95" t="s">
        <v>10550</v>
      </c>
      <c r="J386" s="95" t="s">
        <v>1568</v>
      </c>
      <c r="K386" s="95" t="s">
        <v>11550</v>
      </c>
      <c r="L386" s="95">
        <v>75000</v>
      </c>
      <c r="M386" s="95" t="s">
        <v>1261</v>
      </c>
      <c r="N386" s="95" t="s">
        <v>1262</v>
      </c>
      <c r="O386" s="95" t="s">
        <v>11551</v>
      </c>
      <c r="P386" s="95">
        <v>2904259607</v>
      </c>
      <c r="Q386" s="14" t="s">
        <v>13394</v>
      </c>
      <c r="T386" s="96">
        <v>46210</v>
      </c>
      <c r="U386" s="95" t="s">
        <v>1295</v>
      </c>
      <c r="V386" s="4">
        <v>46210.424745370372</v>
      </c>
      <c r="W386" s="96">
        <v>46210</v>
      </c>
      <c r="X386" s="95" t="s">
        <v>1295</v>
      </c>
      <c r="Y386" s="4">
        <v>46210.550856481481</v>
      </c>
      <c r="Z386" s="96">
        <v>46210</v>
      </c>
      <c r="AA386" s="95" t="s">
        <v>1211</v>
      </c>
      <c r="AB386" s="4">
        <v>46210.57366898148</v>
      </c>
      <c r="AC386" s="96">
        <v>46210</v>
      </c>
      <c r="AD386" s="95" t="s">
        <v>2408</v>
      </c>
      <c r="AE386" s="4">
        <v>46210.589803240742</v>
      </c>
      <c r="AF386" s="96"/>
      <c r="AG386" s="95" t="s">
        <v>11317</v>
      </c>
      <c r="AH386" s="4"/>
      <c r="AI386" s="96">
        <v>46210</v>
      </c>
      <c r="AJ386" s="95" t="s">
        <v>1240</v>
      </c>
      <c r="AK386" s="4">
        <v>46210.624525462961</v>
      </c>
      <c r="AL386" s="96">
        <v>46210</v>
      </c>
      <c r="AM386" s="95" t="s">
        <v>1240</v>
      </c>
      <c r="AN386" s="4">
        <v>46210.624618055554</v>
      </c>
      <c r="AO386" s="95" t="s">
        <v>11317</v>
      </c>
      <c r="AP386" s="95" t="s">
        <v>11317</v>
      </c>
      <c r="AQ386" s="95" t="s">
        <v>11317</v>
      </c>
      <c r="AR386" s="95" t="s">
        <v>11317</v>
      </c>
      <c r="AS386" s="95" t="s">
        <v>11317</v>
      </c>
      <c r="AT386" s="95" t="s">
        <v>11317</v>
      </c>
      <c r="AU386" s="96">
        <v>46210</v>
      </c>
      <c r="AV386" s="95" t="s">
        <v>1240</v>
      </c>
      <c r="AW386" s="4">
        <v>46210.627106481479</v>
      </c>
      <c r="AX386" s="95" t="s">
        <v>11317</v>
      </c>
      <c r="AY386" s="95" t="s">
        <v>11317</v>
      </c>
      <c r="AZ386" s="95" t="s">
        <v>11317</v>
      </c>
      <c r="BA386" s="96">
        <v>46210</v>
      </c>
      <c r="BB386" s="95" t="s">
        <v>2414</v>
      </c>
      <c r="BC386" s="4">
        <v>46210.679884259262</v>
      </c>
      <c r="BD386" s="96">
        <v>46210</v>
      </c>
      <c r="BE386" s="95" t="s">
        <v>1296</v>
      </c>
      <c r="BF386" s="4">
        <v>46210.716747685183</v>
      </c>
      <c r="BG386" s="95" t="s">
        <v>11317</v>
      </c>
      <c r="BH386" s="95" t="s">
        <v>11317</v>
      </c>
      <c r="BI386" s="95" t="s">
        <v>11317</v>
      </c>
      <c r="BJ386" s="68" t="s">
        <v>11317</v>
      </c>
      <c r="BK386" t="str">
        <f t="shared" si="8"/>
        <v>Jul</v>
      </c>
      <c r="BL386" t="str">
        <f>VLOOKUP(D386,Sheet1!$A$2:$B$221,2,0)</f>
        <v>South Zone</v>
      </c>
    </row>
    <row r="387" spans="1:64" x14ac:dyDescent="0.35">
      <c r="A387" t="str" cm="1">
        <f t="array" ref="A387:C387">VLOOKUP(D387,Sheet1!$A$2:$E$221,{3,4,5},0)</f>
        <v>Jayesh Singh Thakur</v>
      </c>
      <c r="B387" t="str">
        <v>FMF071323</v>
      </c>
      <c r="C387" t="str">
        <v>Vinay Shukla</v>
      </c>
      <c r="D387" s="94" t="s">
        <v>101</v>
      </c>
      <c r="E387" s="95">
        <v>364</v>
      </c>
      <c r="F387" s="95" t="s">
        <v>1971</v>
      </c>
      <c r="G387" s="95">
        <v>403786</v>
      </c>
      <c r="H387" s="95" t="s">
        <v>1972</v>
      </c>
      <c r="I387" s="95" t="s">
        <v>1973</v>
      </c>
      <c r="J387" s="95" t="s">
        <v>1568</v>
      </c>
      <c r="K387" s="95" t="s">
        <v>1974</v>
      </c>
      <c r="L387" s="95">
        <v>90000</v>
      </c>
      <c r="M387" s="95" t="s">
        <v>978</v>
      </c>
      <c r="N387" s="95" t="s">
        <v>979</v>
      </c>
      <c r="O387" s="95" t="s">
        <v>1975</v>
      </c>
      <c r="P387" s="95">
        <v>7507663396</v>
      </c>
      <c r="Q387" s="14" t="s">
        <v>13394</v>
      </c>
      <c r="T387" s="96">
        <v>46204</v>
      </c>
      <c r="U387" s="95" t="s">
        <v>1299</v>
      </c>
      <c r="V387" s="4">
        <v>46204.667870370373</v>
      </c>
      <c r="W387" s="96">
        <v>46204</v>
      </c>
      <c r="X387" s="95" t="s">
        <v>1299</v>
      </c>
      <c r="Y387" s="4">
        <v>46204.673807870371</v>
      </c>
      <c r="Z387" s="96">
        <v>46204</v>
      </c>
      <c r="AA387" s="95" t="s">
        <v>1211</v>
      </c>
      <c r="AB387" s="4">
        <v>46204.680046296293</v>
      </c>
      <c r="AC387" s="96">
        <v>46204</v>
      </c>
      <c r="AD387" s="95" t="s">
        <v>2408</v>
      </c>
      <c r="AE387" s="4">
        <v>46204.6871875</v>
      </c>
      <c r="AF387" s="96"/>
      <c r="AG387" s="95" t="s">
        <v>11317</v>
      </c>
      <c r="AH387" s="4"/>
      <c r="AI387" s="96">
        <v>46204</v>
      </c>
      <c r="AJ387" s="95" t="s">
        <v>1240</v>
      </c>
      <c r="AK387" s="4">
        <v>46204.69090277778</v>
      </c>
      <c r="AL387" s="96">
        <v>46204</v>
      </c>
      <c r="AM387" s="95" t="s">
        <v>1240</v>
      </c>
      <c r="AN387" s="4">
        <v>46204.691006944442</v>
      </c>
      <c r="AO387" s="95" t="s">
        <v>11317</v>
      </c>
      <c r="AP387" s="95" t="s">
        <v>11317</v>
      </c>
      <c r="AQ387" s="95" t="s">
        <v>11317</v>
      </c>
      <c r="AR387" s="95" t="s">
        <v>11317</v>
      </c>
      <c r="AS387" s="95" t="s">
        <v>11317</v>
      </c>
      <c r="AT387" s="95" t="s">
        <v>11317</v>
      </c>
      <c r="AU387" s="96">
        <v>46204</v>
      </c>
      <c r="AV387" s="95" t="s">
        <v>1240</v>
      </c>
      <c r="AW387" s="4">
        <v>46204.696608796294</v>
      </c>
      <c r="AX387" s="95" t="s">
        <v>11317</v>
      </c>
      <c r="AY387" s="95" t="s">
        <v>11317</v>
      </c>
      <c r="AZ387" s="95" t="s">
        <v>11317</v>
      </c>
      <c r="BA387" s="96">
        <v>46204</v>
      </c>
      <c r="BB387" s="95" t="s">
        <v>1212</v>
      </c>
      <c r="BC387" s="4">
        <v>46204.743784722225</v>
      </c>
      <c r="BD387" s="96">
        <v>46204</v>
      </c>
      <c r="BE387" s="95" t="s">
        <v>1300</v>
      </c>
      <c r="BF387" s="4">
        <v>46204.762048611112</v>
      </c>
      <c r="BG387" s="95" t="s">
        <v>11317</v>
      </c>
      <c r="BH387" s="95" t="s">
        <v>11317</v>
      </c>
      <c r="BI387" s="95" t="s">
        <v>11317</v>
      </c>
      <c r="BJ387" s="68" t="s">
        <v>11317</v>
      </c>
      <c r="BK387" t="str">
        <f t="shared" si="8"/>
        <v>Jul</v>
      </c>
      <c r="BL387" t="str">
        <f>VLOOKUP(D387,Sheet1!$A$2:$B$221,2,0)</f>
        <v>South Zone</v>
      </c>
    </row>
    <row r="388" spans="1:64" x14ac:dyDescent="0.35">
      <c r="A388" t="str" cm="1">
        <f t="array" ref="A388:C388">VLOOKUP(D388,Sheet1!$A$2:$E$221,{3,4,5},0)</f>
        <v>Vikas Dwivedi</v>
      </c>
      <c r="B388" t="str">
        <v>FMF067150</v>
      </c>
      <c r="C388" t="str">
        <v>Vinay Shukla</v>
      </c>
      <c r="D388" s="94" t="s">
        <v>102</v>
      </c>
      <c r="E388" s="95">
        <v>416</v>
      </c>
      <c r="F388" s="95" t="s">
        <v>1976</v>
      </c>
      <c r="G388" s="95">
        <v>169650</v>
      </c>
      <c r="H388" s="95" t="s">
        <v>1977</v>
      </c>
      <c r="I388" s="95" t="s">
        <v>1978</v>
      </c>
      <c r="J388" s="95" t="s">
        <v>1568</v>
      </c>
      <c r="K388" s="95" t="s">
        <v>1979</v>
      </c>
      <c r="L388" s="95">
        <v>50000</v>
      </c>
      <c r="M388" s="95" t="s">
        <v>1223</v>
      </c>
      <c r="N388" s="95" t="s">
        <v>1224</v>
      </c>
      <c r="O388" s="95" t="s">
        <v>1980</v>
      </c>
      <c r="P388" s="95">
        <v>1096931102</v>
      </c>
      <c r="Q388" s="14" t="s">
        <v>13394</v>
      </c>
      <c r="T388" s="96">
        <v>46204</v>
      </c>
      <c r="U388" s="95" t="s">
        <v>1301</v>
      </c>
      <c r="V388" s="4">
        <v>46204.667766203704</v>
      </c>
      <c r="W388" s="96">
        <v>46204</v>
      </c>
      <c r="X388" s="95" t="s">
        <v>1301</v>
      </c>
      <c r="Y388" s="4">
        <v>46204.679675925923</v>
      </c>
      <c r="Z388" s="96">
        <v>46204</v>
      </c>
      <c r="AA388" s="95" t="s">
        <v>1211</v>
      </c>
      <c r="AB388" s="4">
        <v>46204.710752314815</v>
      </c>
      <c r="AC388" s="96">
        <v>46204</v>
      </c>
      <c r="AD388" s="95" t="s">
        <v>2408</v>
      </c>
      <c r="AE388" s="4">
        <v>46204.724699074075</v>
      </c>
      <c r="AF388" s="96">
        <v>46204</v>
      </c>
      <c r="AG388" s="95" t="s">
        <v>1240</v>
      </c>
      <c r="AH388" s="4">
        <v>46204.728252314817</v>
      </c>
      <c r="AI388" s="96">
        <v>46204</v>
      </c>
      <c r="AJ388" s="95" t="s">
        <v>1241</v>
      </c>
      <c r="AK388" s="4">
        <v>46204.780578703707</v>
      </c>
      <c r="AL388" s="96">
        <v>46204</v>
      </c>
      <c r="AM388" s="95" t="s">
        <v>1241</v>
      </c>
      <c r="AN388" s="4">
        <v>46204.780694444446</v>
      </c>
      <c r="AO388" s="95" t="s">
        <v>11317</v>
      </c>
      <c r="AP388" s="95" t="s">
        <v>11317</v>
      </c>
      <c r="AQ388" s="95" t="s">
        <v>11317</v>
      </c>
      <c r="AR388" s="95" t="s">
        <v>11317</v>
      </c>
      <c r="AS388" s="95" t="s">
        <v>11317</v>
      </c>
      <c r="AT388" s="95" t="s">
        <v>11317</v>
      </c>
      <c r="AU388" s="96">
        <v>46204</v>
      </c>
      <c r="AV388" s="95" t="s">
        <v>1241</v>
      </c>
      <c r="AW388" s="4">
        <v>46204.787534722222</v>
      </c>
      <c r="AX388" s="95" t="s">
        <v>11317</v>
      </c>
      <c r="AY388" s="95" t="s">
        <v>11317</v>
      </c>
      <c r="AZ388" s="95" t="s">
        <v>11317</v>
      </c>
      <c r="BA388" s="96">
        <v>46204</v>
      </c>
      <c r="BB388" s="95" t="s">
        <v>1212</v>
      </c>
      <c r="BC388" s="4">
        <v>46204.788854166669</v>
      </c>
      <c r="BD388" s="96">
        <v>46205</v>
      </c>
      <c r="BE388" s="95" t="s">
        <v>2957</v>
      </c>
      <c r="BF388" s="4">
        <v>46205.707361111112</v>
      </c>
      <c r="BG388" s="95" t="s">
        <v>11317</v>
      </c>
      <c r="BH388" s="95" t="s">
        <v>11317</v>
      </c>
      <c r="BI388" s="95" t="s">
        <v>11317</v>
      </c>
      <c r="BJ388" s="68" t="s">
        <v>11317</v>
      </c>
      <c r="BK388" t="str">
        <f t="shared" si="8"/>
        <v>Jul</v>
      </c>
      <c r="BL388" t="str">
        <f>VLOOKUP(D388,Sheet1!$A$2:$B$221,2,0)</f>
        <v>South Zone</v>
      </c>
    </row>
    <row r="389" spans="1:64" x14ac:dyDescent="0.35">
      <c r="A389" t="str" cm="1">
        <f t="array" ref="A389:C389">VLOOKUP(D389,Sheet1!$A$2:$E$221,{3,4,5},0)</f>
        <v>Vikas Dwivedi</v>
      </c>
      <c r="B389" t="str">
        <v>FMF067150</v>
      </c>
      <c r="C389" t="str">
        <v>Vinay Shukla</v>
      </c>
      <c r="D389" s="94" t="s">
        <v>102</v>
      </c>
      <c r="E389" s="95">
        <v>416</v>
      </c>
      <c r="F389" s="95" t="s">
        <v>1976</v>
      </c>
      <c r="G389" s="95">
        <v>169650</v>
      </c>
      <c r="H389" s="95" t="s">
        <v>1977</v>
      </c>
      <c r="I389" s="95" t="s">
        <v>1978</v>
      </c>
      <c r="J389" s="95" t="s">
        <v>1568</v>
      </c>
      <c r="K389" s="95" t="s">
        <v>1979</v>
      </c>
      <c r="L389" s="95">
        <v>50000</v>
      </c>
      <c r="M389" s="95" t="s">
        <v>1223</v>
      </c>
      <c r="N389" s="95" t="s">
        <v>1224</v>
      </c>
      <c r="O389" s="95" t="s">
        <v>1981</v>
      </c>
      <c r="P389" s="95">
        <v>7743801959</v>
      </c>
      <c r="Q389" s="14" t="s">
        <v>13394</v>
      </c>
      <c r="T389" s="96">
        <v>46204</v>
      </c>
      <c r="U389" s="95" t="s">
        <v>1301</v>
      </c>
      <c r="V389" s="4">
        <v>46204.667731481481</v>
      </c>
      <c r="W389" s="96">
        <v>46204</v>
      </c>
      <c r="X389" s="95" t="s">
        <v>1301</v>
      </c>
      <c r="Y389" s="4">
        <v>46204.6796412037</v>
      </c>
      <c r="Z389" s="96">
        <v>46204</v>
      </c>
      <c r="AA389" s="95" t="s">
        <v>1211</v>
      </c>
      <c r="AB389" s="4">
        <v>46204.710752314815</v>
      </c>
      <c r="AC389" s="96">
        <v>46204</v>
      </c>
      <c r="AD389" s="95" t="s">
        <v>2408</v>
      </c>
      <c r="AE389" s="4">
        <v>46204.724722222221</v>
      </c>
      <c r="AF389" s="96">
        <v>46204</v>
      </c>
      <c r="AG389" s="95" t="s">
        <v>1240</v>
      </c>
      <c r="AH389" s="4">
        <v>46204.728263888886</v>
      </c>
      <c r="AI389" s="96">
        <v>46204</v>
      </c>
      <c r="AJ389" s="95" t="s">
        <v>1241</v>
      </c>
      <c r="AK389" s="4">
        <v>46204.780590277776</v>
      </c>
      <c r="AL389" s="96">
        <v>46204</v>
      </c>
      <c r="AM389" s="95" t="s">
        <v>1241</v>
      </c>
      <c r="AN389" s="4">
        <v>46204.780706018515</v>
      </c>
      <c r="AO389" s="95" t="s">
        <v>11317</v>
      </c>
      <c r="AP389" s="95" t="s">
        <v>11317</v>
      </c>
      <c r="AQ389" s="95" t="s">
        <v>11317</v>
      </c>
      <c r="AR389" s="95" t="s">
        <v>11317</v>
      </c>
      <c r="AS389" s="95" t="s">
        <v>11317</v>
      </c>
      <c r="AT389" s="95" t="s">
        <v>11317</v>
      </c>
      <c r="AU389" s="96">
        <v>46204</v>
      </c>
      <c r="AV389" s="95" t="s">
        <v>1241</v>
      </c>
      <c r="AW389" s="4">
        <v>46204.787557870368</v>
      </c>
      <c r="AX389" s="95" t="s">
        <v>11317</v>
      </c>
      <c r="AY389" s="95" t="s">
        <v>11317</v>
      </c>
      <c r="AZ389" s="95" t="s">
        <v>11317</v>
      </c>
      <c r="BA389" s="96">
        <v>46204</v>
      </c>
      <c r="BB389" s="95" t="s">
        <v>1212</v>
      </c>
      <c r="BC389" s="4">
        <v>46204.788854166669</v>
      </c>
      <c r="BD389" s="96">
        <v>46205</v>
      </c>
      <c r="BE389" s="95" t="s">
        <v>2957</v>
      </c>
      <c r="BF389" s="4">
        <v>46205.707361111112</v>
      </c>
      <c r="BG389" s="95" t="s">
        <v>11317</v>
      </c>
      <c r="BH389" s="95" t="s">
        <v>11317</v>
      </c>
      <c r="BI389" s="95" t="s">
        <v>11317</v>
      </c>
      <c r="BJ389" s="68" t="s">
        <v>11317</v>
      </c>
      <c r="BK389" t="str">
        <f t="shared" si="8"/>
        <v>Jul</v>
      </c>
      <c r="BL389" t="str">
        <f>VLOOKUP(D389,Sheet1!$A$2:$B$221,2,0)</f>
        <v>South Zone</v>
      </c>
    </row>
    <row r="390" spans="1:64" x14ac:dyDescent="0.35">
      <c r="A390" t="str" cm="1">
        <f t="array" ref="A390:C390">VLOOKUP(D390,Sheet1!$A$2:$E$221,{3,4,5},0)</f>
        <v>Vikas Dwivedi</v>
      </c>
      <c r="B390" t="str">
        <v>FMF067150</v>
      </c>
      <c r="C390" t="str">
        <v>Vinay Shukla</v>
      </c>
      <c r="D390" s="94" t="s">
        <v>102</v>
      </c>
      <c r="E390" s="95">
        <v>416</v>
      </c>
      <c r="F390" s="95" t="s">
        <v>3344</v>
      </c>
      <c r="G390" s="95">
        <v>235963</v>
      </c>
      <c r="H390" s="95" t="s">
        <v>3345</v>
      </c>
      <c r="I390" s="95" t="s">
        <v>3346</v>
      </c>
      <c r="J390" s="95" t="s">
        <v>1568</v>
      </c>
      <c r="K390" s="95" t="s">
        <v>3347</v>
      </c>
      <c r="L390" s="95">
        <v>80000</v>
      </c>
      <c r="M390" s="95" t="s">
        <v>3290</v>
      </c>
      <c r="N390" s="95" t="s">
        <v>3291</v>
      </c>
      <c r="O390" s="95" t="s">
        <v>3348</v>
      </c>
      <c r="P390" s="95">
        <v>9052046188</v>
      </c>
      <c r="Q390" s="14" t="s">
        <v>13394</v>
      </c>
      <c r="T390" s="96">
        <v>46206</v>
      </c>
      <c r="U390" s="95" t="s">
        <v>1301</v>
      </c>
      <c r="V390" s="4">
        <v>46206.418923611112</v>
      </c>
      <c r="W390" s="96">
        <v>46206</v>
      </c>
      <c r="X390" s="95" t="s">
        <v>1301</v>
      </c>
      <c r="Y390" s="4">
        <v>46206.426296296297</v>
      </c>
      <c r="Z390" s="96">
        <v>46206</v>
      </c>
      <c r="AA390" s="95" t="s">
        <v>3057</v>
      </c>
      <c r="AB390" s="4">
        <v>46206.452430555553</v>
      </c>
      <c r="AC390" s="96">
        <v>46206</v>
      </c>
      <c r="AD390" s="95" t="s">
        <v>2408</v>
      </c>
      <c r="AE390" s="4">
        <v>46206.504537037035</v>
      </c>
      <c r="AF390" s="96">
        <v>46206</v>
      </c>
      <c r="AG390" s="95" t="s">
        <v>1240</v>
      </c>
      <c r="AH390" s="4">
        <v>46206.5237037037</v>
      </c>
      <c r="AI390" s="96">
        <v>46206</v>
      </c>
      <c r="AJ390" s="95" t="s">
        <v>1240</v>
      </c>
      <c r="AK390" s="4">
        <v>46206.523773148147</v>
      </c>
      <c r="AL390" s="96">
        <v>46206</v>
      </c>
      <c r="AM390" s="95" t="s">
        <v>1240</v>
      </c>
      <c r="AN390" s="4">
        <v>46206.523912037039</v>
      </c>
      <c r="AO390" s="95" t="s">
        <v>11317</v>
      </c>
      <c r="AP390" s="95" t="s">
        <v>11317</v>
      </c>
      <c r="AQ390" s="95" t="s">
        <v>11317</v>
      </c>
      <c r="AR390" s="95" t="s">
        <v>11317</v>
      </c>
      <c r="AS390" s="95" t="s">
        <v>11317</v>
      </c>
      <c r="AT390" s="95" t="s">
        <v>11317</v>
      </c>
      <c r="AU390" s="96">
        <v>46206</v>
      </c>
      <c r="AV390" s="95" t="s">
        <v>1240</v>
      </c>
      <c r="AW390" s="4">
        <v>46206.529490740744</v>
      </c>
      <c r="AX390" s="95" t="s">
        <v>11317</v>
      </c>
      <c r="AY390" s="95" t="s">
        <v>11317</v>
      </c>
      <c r="AZ390" s="95" t="s">
        <v>11317</v>
      </c>
      <c r="BA390" s="96">
        <v>46206</v>
      </c>
      <c r="BB390" s="95" t="s">
        <v>1212</v>
      </c>
      <c r="BC390" s="4">
        <v>46206.532905092594</v>
      </c>
      <c r="BD390" s="96">
        <v>46206</v>
      </c>
      <c r="BE390" s="95" t="s">
        <v>2957</v>
      </c>
      <c r="BF390" s="4">
        <v>46206.692337962966</v>
      </c>
      <c r="BG390" s="95" t="s">
        <v>11317</v>
      </c>
      <c r="BH390" s="95" t="s">
        <v>11317</v>
      </c>
      <c r="BI390" s="95" t="s">
        <v>11317</v>
      </c>
      <c r="BJ390" s="68" t="s">
        <v>11317</v>
      </c>
      <c r="BK390" t="str">
        <f t="shared" si="8"/>
        <v>Jul</v>
      </c>
      <c r="BL390" t="str">
        <f>VLOOKUP(D390,Sheet1!$A$2:$B$221,2,0)</f>
        <v>South Zone</v>
      </c>
    </row>
    <row r="391" spans="1:64" x14ac:dyDescent="0.35">
      <c r="A391" t="str" cm="1">
        <f t="array" ref="A391:C391">VLOOKUP(D391,Sheet1!$A$2:$E$221,{3,4,5},0)</f>
        <v>Vikas Dwivedi</v>
      </c>
      <c r="B391" t="str">
        <v>FMF067150</v>
      </c>
      <c r="C391" t="str">
        <v>Vinay Shukla</v>
      </c>
      <c r="D391" s="94" t="s">
        <v>102</v>
      </c>
      <c r="E391" s="95">
        <v>416</v>
      </c>
      <c r="F391" s="95" t="s">
        <v>1982</v>
      </c>
      <c r="G391" s="95">
        <v>724742</v>
      </c>
      <c r="H391" s="95" t="s">
        <v>1983</v>
      </c>
      <c r="I391" s="95" t="s">
        <v>1984</v>
      </c>
      <c r="J391" s="95" t="s">
        <v>1568</v>
      </c>
      <c r="K391" s="95" t="s">
        <v>1985</v>
      </c>
      <c r="L391" s="95">
        <v>60000</v>
      </c>
      <c r="M391" s="95" t="s">
        <v>1269</v>
      </c>
      <c r="N391" s="95" t="s">
        <v>1270</v>
      </c>
      <c r="O391" s="95" t="s">
        <v>1986</v>
      </c>
      <c r="P391" s="95">
        <v>8850172190</v>
      </c>
      <c r="Q391" s="14" t="s">
        <v>13394</v>
      </c>
      <c r="T391" s="96">
        <v>46204</v>
      </c>
      <c r="U391" s="95" t="s">
        <v>1301</v>
      </c>
      <c r="V391" s="4">
        <v>46204.748761574076</v>
      </c>
      <c r="W391" s="96">
        <v>46204</v>
      </c>
      <c r="X391" s="95" t="s">
        <v>1301</v>
      </c>
      <c r="Y391" s="4">
        <v>46204.752905092595</v>
      </c>
      <c r="Z391" s="96">
        <v>46205</v>
      </c>
      <c r="AA391" s="95" t="s">
        <v>1211</v>
      </c>
      <c r="AB391" s="4">
        <v>46205.365243055552</v>
      </c>
      <c r="AC391" s="96">
        <v>46205</v>
      </c>
      <c r="AD391" s="95" t="s">
        <v>1366</v>
      </c>
      <c r="AE391" s="4">
        <v>46205.389143518521</v>
      </c>
      <c r="AF391" s="96"/>
      <c r="AG391" s="95" t="s">
        <v>11317</v>
      </c>
      <c r="AH391" s="4"/>
      <c r="AI391" s="96">
        <v>46205</v>
      </c>
      <c r="AJ391" s="95" t="s">
        <v>1240</v>
      </c>
      <c r="AK391" s="4">
        <v>46205.44804398148</v>
      </c>
      <c r="AL391" s="96">
        <v>46205</v>
      </c>
      <c r="AM391" s="95" t="s">
        <v>1240</v>
      </c>
      <c r="AN391" s="4">
        <v>46205.448136574072</v>
      </c>
      <c r="AO391" s="95" t="s">
        <v>11317</v>
      </c>
      <c r="AP391" s="95" t="s">
        <v>11317</v>
      </c>
      <c r="AQ391" s="95" t="s">
        <v>11317</v>
      </c>
      <c r="AR391" s="95" t="s">
        <v>11317</v>
      </c>
      <c r="AS391" s="95" t="s">
        <v>11317</v>
      </c>
      <c r="AT391" s="95" t="s">
        <v>11317</v>
      </c>
      <c r="AU391" s="96">
        <v>46205</v>
      </c>
      <c r="AV391" s="95" t="s">
        <v>1240</v>
      </c>
      <c r="AW391" s="4">
        <v>46205.456226851849</v>
      </c>
      <c r="AX391" s="95" t="s">
        <v>11317</v>
      </c>
      <c r="AY391" s="95" t="s">
        <v>11317</v>
      </c>
      <c r="AZ391" s="95" t="s">
        <v>11317</v>
      </c>
      <c r="BA391" s="96">
        <v>46205</v>
      </c>
      <c r="BB391" s="95" t="s">
        <v>1212</v>
      </c>
      <c r="BC391" s="4">
        <v>46205.494814814818</v>
      </c>
      <c r="BD391" s="96">
        <v>46205</v>
      </c>
      <c r="BE391" s="95" t="s">
        <v>2957</v>
      </c>
      <c r="BF391" s="4">
        <v>46205.593634259261</v>
      </c>
      <c r="BG391" s="95" t="s">
        <v>11317</v>
      </c>
      <c r="BH391" s="95" t="s">
        <v>11317</v>
      </c>
      <c r="BI391" s="95" t="s">
        <v>11317</v>
      </c>
      <c r="BJ391" s="68" t="s">
        <v>11317</v>
      </c>
      <c r="BK391" t="str">
        <f t="shared" si="8"/>
        <v>Jul</v>
      </c>
      <c r="BL391" t="str">
        <f>VLOOKUP(D391,Sheet1!$A$2:$B$221,2,0)</f>
        <v>South Zone</v>
      </c>
    </row>
    <row r="392" spans="1:64" x14ac:dyDescent="0.35">
      <c r="A392" t="str" cm="1">
        <f t="array" ref="A392:C392">VLOOKUP(D392,Sheet1!$A$2:$E$221,{3,4,5},0)</f>
        <v>Sathish Kumar K</v>
      </c>
      <c r="B392" t="str">
        <v>FMF071589</v>
      </c>
      <c r="C392" t="str">
        <v>Sankar T</v>
      </c>
      <c r="D392" s="94" t="s">
        <v>184</v>
      </c>
      <c r="E392" s="95">
        <v>423</v>
      </c>
      <c r="F392" s="95" t="s">
        <v>1987</v>
      </c>
      <c r="G392" s="95">
        <v>345089</v>
      </c>
      <c r="H392" s="95" t="s">
        <v>1988</v>
      </c>
      <c r="I392" s="95" t="s">
        <v>1989</v>
      </c>
      <c r="J392" s="95" t="s">
        <v>1568</v>
      </c>
      <c r="K392" s="95" t="s">
        <v>1990</v>
      </c>
      <c r="L392" s="95">
        <v>90000</v>
      </c>
      <c r="M392" s="95" t="s">
        <v>1180</v>
      </c>
      <c r="N392" s="95" t="s">
        <v>1181</v>
      </c>
      <c r="O392" s="95" t="s">
        <v>1991</v>
      </c>
      <c r="P392" s="95">
        <v>9999926469</v>
      </c>
      <c r="Q392" s="14" t="s">
        <v>13394</v>
      </c>
      <c r="T392" s="96">
        <v>46204</v>
      </c>
      <c r="U392" s="95" t="s">
        <v>1304</v>
      </c>
      <c r="V392" s="4">
        <v>46204.463541666664</v>
      </c>
      <c r="W392" s="96">
        <v>46204</v>
      </c>
      <c r="X392" s="95" t="s">
        <v>1304</v>
      </c>
      <c r="Y392" s="4">
        <v>46204.486527777779</v>
      </c>
      <c r="Z392" s="96">
        <v>46204</v>
      </c>
      <c r="AA392" s="95" t="s">
        <v>1211</v>
      </c>
      <c r="AB392" s="4">
        <v>46204.530416666668</v>
      </c>
      <c r="AC392" s="96">
        <v>46204</v>
      </c>
      <c r="AD392" s="95" t="s">
        <v>2408</v>
      </c>
      <c r="AE392" s="4">
        <v>46204.548136574071</v>
      </c>
      <c r="AF392" s="96"/>
      <c r="AG392" s="95" t="s">
        <v>11317</v>
      </c>
      <c r="AH392" s="4"/>
      <c r="AI392" s="96">
        <v>46204</v>
      </c>
      <c r="AJ392" s="95" t="s">
        <v>1239</v>
      </c>
      <c r="AK392" s="4">
        <v>46204.639074074075</v>
      </c>
      <c r="AL392" s="96">
        <v>46204</v>
      </c>
      <c r="AM392" s="95" t="s">
        <v>1239</v>
      </c>
      <c r="AN392" s="4">
        <v>46204.639143518521</v>
      </c>
      <c r="AO392" s="95" t="s">
        <v>11317</v>
      </c>
      <c r="AP392" s="95" t="s">
        <v>11317</v>
      </c>
      <c r="AQ392" s="95" t="s">
        <v>11317</v>
      </c>
      <c r="AR392" s="95" t="s">
        <v>11317</v>
      </c>
      <c r="AS392" s="95" t="s">
        <v>11317</v>
      </c>
      <c r="AT392" s="95" t="s">
        <v>11317</v>
      </c>
      <c r="AU392" s="96">
        <v>46204</v>
      </c>
      <c r="AV392" s="95" t="s">
        <v>1239</v>
      </c>
      <c r="AW392" s="4">
        <v>46204.643206018518</v>
      </c>
      <c r="AX392" s="95" t="s">
        <v>11317</v>
      </c>
      <c r="AY392" s="95" t="s">
        <v>11317</v>
      </c>
      <c r="AZ392" s="95" t="s">
        <v>11317</v>
      </c>
      <c r="BA392" s="96">
        <v>46204</v>
      </c>
      <c r="BB392" s="95" t="s">
        <v>1212</v>
      </c>
      <c r="BC392" s="4">
        <v>46204.719872685186</v>
      </c>
      <c r="BD392" s="96">
        <v>46204</v>
      </c>
      <c r="BE392" s="95" t="s">
        <v>2416</v>
      </c>
      <c r="BF392" s="4">
        <v>46204.846238425926</v>
      </c>
      <c r="BG392" s="95" t="s">
        <v>11317</v>
      </c>
      <c r="BH392" s="95" t="s">
        <v>11317</v>
      </c>
      <c r="BI392" s="95" t="s">
        <v>11317</v>
      </c>
      <c r="BJ392" s="68" t="s">
        <v>11317</v>
      </c>
      <c r="BK392" t="str">
        <f t="shared" si="8"/>
        <v>Jul</v>
      </c>
      <c r="BL392" t="str">
        <f>VLOOKUP(D392,Sheet1!$A$2:$B$221,2,0)</f>
        <v>South Zone</v>
      </c>
    </row>
    <row r="393" spans="1:64" x14ac:dyDescent="0.35">
      <c r="A393" t="str" cm="1">
        <f t="array" ref="A393:C393">VLOOKUP(D393,Sheet1!$A$2:$E$221,{3,4,5},0)</f>
        <v>Sathish Kumar K</v>
      </c>
      <c r="B393" t="str">
        <v>FMF071589</v>
      </c>
      <c r="C393" t="str">
        <v>Sankar T</v>
      </c>
      <c r="D393" s="94" t="s">
        <v>184</v>
      </c>
      <c r="E393" s="95">
        <v>423</v>
      </c>
      <c r="F393" s="95" t="s">
        <v>3349</v>
      </c>
      <c r="G393" s="95">
        <v>389067</v>
      </c>
      <c r="H393" s="95" t="s">
        <v>3058</v>
      </c>
      <c r="I393" s="95" t="s">
        <v>3059</v>
      </c>
      <c r="J393" s="95" t="s">
        <v>1568</v>
      </c>
      <c r="K393" s="95" t="s">
        <v>3350</v>
      </c>
      <c r="L393" s="95">
        <v>75000</v>
      </c>
      <c r="M393" s="95" t="s">
        <v>3130</v>
      </c>
      <c r="N393" s="95" t="s">
        <v>3131</v>
      </c>
      <c r="O393" s="95" t="s">
        <v>3351</v>
      </c>
      <c r="P393" s="95">
        <v>6642499783</v>
      </c>
      <c r="Q393" s="14" t="s">
        <v>13394</v>
      </c>
      <c r="T393" s="96">
        <v>46205</v>
      </c>
      <c r="U393" s="95" t="s">
        <v>1304</v>
      </c>
      <c r="V393" s="4">
        <v>46205.406157407408</v>
      </c>
      <c r="W393" s="96">
        <v>46206</v>
      </c>
      <c r="X393" s="95" t="s">
        <v>1304</v>
      </c>
      <c r="Y393" s="4">
        <v>46206.35260416667</v>
      </c>
      <c r="Z393" s="96">
        <v>46206</v>
      </c>
      <c r="AA393" s="95" t="s">
        <v>3057</v>
      </c>
      <c r="AB393" s="4">
        <v>46206.421701388892</v>
      </c>
      <c r="AC393" s="96">
        <v>46206</v>
      </c>
      <c r="AD393" s="95" t="s">
        <v>2408</v>
      </c>
      <c r="AE393" s="4">
        <v>46206.43822916667</v>
      </c>
      <c r="AF393" s="96"/>
      <c r="AG393" s="95" t="s">
        <v>11317</v>
      </c>
      <c r="AH393" s="4"/>
      <c r="AI393" s="96">
        <v>46206</v>
      </c>
      <c r="AJ393" s="95" t="s">
        <v>1240</v>
      </c>
      <c r="AK393" s="4">
        <v>46206.45171296296</v>
      </c>
      <c r="AL393" s="96">
        <v>46206</v>
      </c>
      <c r="AM393" s="95" t="s">
        <v>1240</v>
      </c>
      <c r="AN393" s="4">
        <v>46206.451828703706</v>
      </c>
      <c r="AO393" s="95" t="s">
        <v>11317</v>
      </c>
      <c r="AP393" s="95" t="s">
        <v>11317</v>
      </c>
      <c r="AQ393" s="95" t="s">
        <v>11317</v>
      </c>
      <c r="AR393" s="95" t="s">
        <v>11317</v>
      </c>
      <c r="AS393" s="95" t="s">
        <v>11317</v>
      </c>
      <c r="AT393" s="95" t="s">
        <v>11317</v>
      </c>
      <c r="AU393" s="96">
        <v>46206</v>
      </c>
      <c r="AV393" s="95" t="s">
        <v>1240</v>
      </c>
      <c r="AW393" s="4">
        <v>46206.460081018522</v>
      </c>
      <c r="AX393" s="95" t="s">
        <v>11317</v>
      </c>
      <c r="AY393" s="95" t="s">
        <v>11317</v>
      </c>
      <c r="AZ393" s="95" t="s">
        <v>11317</v>
      </c>
      <c r="BA393" s="96">
        <v>46206</v>
      </c>
      <c r="BB393" s="95" t="s">
        <v>1212</v>
      </c>
      <c r="BC393" s="4">
        <v>46206.530405092592</v>
      </c>
      <c r="BD393" s="96">
        <v>46206</v>
      </c>
      <c r="BE393" s="95" t="s">
        <v>2416</v>
      </c>
      <c r="BF393" s="4">
        <v>46206.839884259258</v>
      </c>
      <c r="BG393" s="95" t="s">
        <v>11317</v>
      </c>
      <c r="BH393" s="95" t="s">
        <v>11317</v>
      </c>
      <c r="BI393" s="95" t="s">
        <v>11317</v>
      </c>
      <c r="BJ393" s="68" t="s">
        <v>11317</v>
      </c>
      <c r="BK393" t="str">
        <f t="shared" si="8"/>
        <v>Jul</v>
      </c>
      <c r="BL393" t="str">
        <f>VLOOKUP(D393,Sheet1!$A$2:$B$221,2,0)</f>
        <v>South Zone</v>
      </c>
    </row>
    <row r="394" spans="1:64" x14ac:dyDescent="0.35">
      <c r="A394" t="str" cm="1">
        <f t="array" ref="A394:C394">VLOOKUP(D394,Sheet1!$A$2:$E$221,{3,4,5},0)</f>
        <v>Sathish Kumar K</v>
      </c>
      <c r="B394" t="str">
        <v>FMF071589</v>
      </c>
      <c r="C394" t="str">
        <v>Sankar T</v>
      </c>
      <c r="D394" s="94" t="s">
        <v>184</v>
      </c>
      <c r="E394" s="95">
        <v>423</v>
      </c>
      <c r="F394" s="95" t="s">
        <v>9641</v>
      </c>
      <c r="G394" s="95">
        <v>447542</v>
      </c>
      <c r="H394" s="95" t="s">
        <v>1988</v>
      </c>
      <c r="I394" s="95" t="s">
        <v>1989</v>
      </c>
      <c r="J394" s="95" t="s">
        <v>1568</v>
      </c>
      <c r="K394" s="95" t="s">
        <v>9642</v>
      </c>
      <c r="L394" s="95">
        <v>77000</v>
      </c>
      <c r="M394" s="95" t="s">
        <v>9550</v>
      </c>
      <c r="N394" s="95" t="s">
        <v>9551</v>
      </c>
      <c r="O394" s="95" t="s">
        <v>9643</v>
      </c>
      <c r="P394" s="95">
        <v>2701156064</v>
      </c>
      <c r="Q394" s="14" t="s">
        <v>13394</v>
      </c>
      <c r="T394" s="96">
        <v>46209</v>
      </c>
      <c r="U394" s="95" t="s">
        <v>1304</v>
      </c>
      <c r="V394" s="4">
        <v>46209.345300925925</v>
      </c>
      <c r="W394" s="96">
        <v>46209</v>
      </c>
      <c r="X394" s="95" t="s">
        <v>1304</v>
      </c>
      <c r="Y394" s="4">
        <v>46209.373437499999</v>
      </c>
      <c r="Z394" s="96">
        <v>46209</v>
      </c>
      <c r="AA394" s="95" t="s">
        <v>1211</v>
      </c>
      <c r="AB394" s="4">
        <v>46209.407604166663</v>
      </c>
      <c r="AC394" s="96">
        <v>46209</v>
      </c>
      <c r="AD394" s="95" t="s">
        <v>2408</v>
      </c>
      <c r="AE394" s="4">
        <v>46209.410590277781</v>
      </c>
      <c r="AF394" s="96"/>
      <c r="AG394" s="95" t="s">
        <v>11317</v>
      </c>
      <c r="AH394" s="4"/>
      <c r="AI394" s="96">
        <v>46209</v>
      </c>
      <c r="AJ394" s="95" t="s">
        <v>1240</v>
      </c>
      <c r="AK394" s="4">
        <v>46209.44902777778</v>
      </c>
      <c r="AL394" s="96">
        <v>46209</v>
      </c>
      <c r="AM394" s="95" t="s">
        <v>1240</v>
      </c>
      <c r="AN394" s="4">
        <v>46209.449097222219</v>
      </c>
      <c r="AO394" s="95" t="s">
        <v>11317</v>
      </c>
      <c r="AP394" s="95" t="s">
        <v>11317</v>
      </c>
      <c r="AQ394" s="95" t="s">
        <v>11317</v>
      </c>
      <c r="AR394" s="95" t="s">
        <v>11317</v>
      </c>
      <c r="AS394" s="95" t="s">
        <v>11317</v>
      </c>
      <c r="AT394" s="95" t="s">
        <v>11317</v>
      </c>
      <c r="AU394" s="96">
        <v>46209</v>
      </c>
      <c r="AV394" s="95" t="s">
        <v>1240</v>
      </c>
      <c r="AW394" s="4">
        <v>46209.45753472222</v>
      </c>
      <c r="AX394" s="95" t="s">
        <v>11317</v>
      </c>
      <c r="AY394" s="95" t="s">
        <v>11317</v>
      </c>
      <c r="AZ394" s="95" t="s">
        <v>11317</v>
      </c>
      <c r="BA394" s="96">
        <v>46209</v>
      </c>
      <c r="BB394" s="95" t="s">
        <v>2414</v>
      </c>
      <c r="BC394" s="4">
        <v>46209.472638888888</v>
      </c>
      <c r="BD394" s="96">
        <v>46209</v>
      </c>
      <c r="BE394" s="95" t="s">
        <v>2416</v>
      </c>
      <c r="BF394" s="4">
        <v>46209.80574074074</v>
      </c>
      <c r="BG394" s="95" t="s">
        <v>11317</v>
      </c>
      <c r="BH394" s="95" t="s">
        <v>11317</v>
      </c>
      <c r="BI394" s="95" t="s">
        <v>11317</v>
      </c>
      <c r="BJ394" s="68" t="s">
        <v>11317</v>
      </c>
      <c r="BK394" t="str">
        <f t="shared" si="8"/>
        <v>Jul</v>
      </c>
      <c r="BL394" t="str">
        <f>VLOOKUP(D394,Sheet1!$A$2:$B$221,2,0)</f>
        <v>South Zone</v>
      </c>
    </row>
    <row r="395" spans="1:64" x14ac:dyDescent="0.35">
      <c r="A395" t="str" cm="1">
        <f t="array" ref="A395:C395">VLOOKUP(D395,Sheet1!$A$2:$E$221,{3,4,5},0)</f>
        <v>N Thamarai Selvan</v>
      </c>
      <c r="B395" t="str">
        <v>FMF062178</v>
      </c>
      <c r="C395" t="str">
        <v>Sankar T</v>
      </c>
      <c r="D395" s="94" t="s">
        <v>186</v>
      </c>
      <c r="E395" s="95">
        <v>532</v>
      </c>
      <c r="F395" s="95" t="s">
        <v>2689</v>
      </c>
      <c r="G395" s="95">
        <v>466353</v>
      </c>
      <c r="H395" s="95" t="s">
        <v>2690</v>
      </c>
      <c r="I395" s="95" t="s">
        <v>2691</v>
      </c>
      <c r="J395" s="95" t="s">
        <v>1568</v>
      </c>
      <c r="K395" s="95" t="s">
        <v>2692</v>
      </c>
      <c r="L395" s="95">
        <v>77000</v>
      </c>
      <c r="M395" s="95" t="s">
        <v>1025</v>
      </c>
      <c r="N395" s="95" t="s">
        <v>1026</v>
      </c>
      <c r="O395" s="95" t="s">
        <v>2693</v>
      </c>
      <c r="P395" s="95">
        <v>3408138077</v>
      </c>
      <c r="Q395" s="14" t="s">
        <v>13394</v>
      </c>
      <c r="T395" s="96">
        <v>46205</v>
      </c>
      <c r="U395" s="95" t="s">
        <v>1305</v>
      </c>
      <c r="V395" s="4">
        <v>46205.578217592592</v>
      </c>
      <c r="W395" s="96">
        <v>46205</v>
      </c>
      <c r="X395" s="95" t="s">
        <v>1305</v>
      </c>
      <c r="Y395" s="4">
        <v>46205.578414351854</v>
      </c>
      <c r="Z395" s="96">
        <v>46205</v>
      </c>
      <c r="AA395" s="95" t="s">
        <v>1211</v>
      </c>
      <c r="AB395" s="4">
        <v>46205.603078703702</v>
      </c>
      <c r="AC395" s="96">
        <v>46205</v>
      </c>
      <c r="AD395" s="95" t="s">
        <v>2408</v>
      </c>
      <c r="AE395" s="4">
        <v>46205.62771990741</v>
      </c>
      <c r="AF395" s="96"/>
      <c r="AG395" s="95" t="s">
        <v>11317</v>
      </c>
      <c r="AH395" s="4"/>
      <c r="AI395" s="96">
        <v>46205</v>
      </c>
      <c r="AJ395" s="95" t="s">
        <v>1240</v>
      </c>
      <c r="AK395" s="4">
        <v>46205.636967592596</v>
      </c>
      <c r="AL395" s="96">
        <v>46205</v>
      </c>
      <c r="AM395" s="95" t="s">
        <v>1240</v>
      </c>
      <c r="AN395" s="4">
        <v>46205.637071759258</v>
      </c>
      <c r="AO395" s="95" t="s">
        <v>11317</v>
      </c>
      <c r="AP395" s="95" t="s">
        <v>11317</v>
      </c>
      <c r="AQ395" s="95" t="s">
        <v>11317</v>
      </c>
      <c r="AR395" s="95" t="s">
        <v>11317</v>
      </c>
      <c r="AS395" s="95" t="s">
        <v>11317</v>
      </c>
      <c r="AT395" s="95" t="s">
        <v>11317</v>
      </c>
      <c r="AU395" s="96">
        <v>46205</v>
      </c>
      <c r="AV395" s="95" t="s">
        <v>1240</v>
      </c>
      <c r="AW395" s="4">
        <v>46205.65121527778</v>
      </c>
      <c r="AX395" s="95" t="s">
        <v>11317</v>
      </c>
      <c r="AY395" s="95" t="s">
        <v>11317</v>
      </c>
      <c r="AZ395" s="95" t="s">
        <v>11317</v>
      </c>
      <c r="BA395" s="96">
        <v>46205</v>
      </c>
      <c r="BB395" s="95" t="s">
        <v>2427</v>
      </c>
      <c r="BC395" s="4">
        <v>46205.841678240744</v>
      </c>
      <c r="BD395" s="96">
        <v>46205</v>
      </c>
      <c r="BE395" s="95" t="s">
        <v>1306</v>
      </c>
      <c r="BF395" s="4">
        <v>46205.866967592592</v>
      </c>
      <c r="BG395" s="95" t="s">
        <v>11317</v>
      </c>
      <c r="BH395" s="95" t="s">
        <v>11317</v>
      </c>
      <c r="BI395" s="95" t="s">
        <v>11317</v>
      </c>
      <c r="BJ395" s="68" t="s">
        <v>11317</v>
      </c>
      <c r="BK395" t="str">
        <f t="shared" si="8"/>
        <v>Jul</v>
      </c>
      <c r="BL395" t="str">
        <f>VLOOKUP(D395,Sheet1!$A$2:$B$221,2,0)</f>
        <v>South Zone</v>
      </c>
    </row>
    <row r="396" spans="1:64" x14ac:dyDescent="0.35">
      <c r="A396" t="str" cm="1">
        <f t="array" ref="A396:C396">VLOOKUP(D396,Sheet1!$A$2:$E$221,{3,4,5},0)</f>
        <v>Selva Ganesh</v>
      </c>
      <c r="B396" t="str">
        <v>FMF063162</v>
      </c>
      <c r="C396" t="str">
        <v>Sankar T</v>
      </c>
      <c r="D396" s="94" t="s">
        <v>187</v>
      </c>
      <c r="E396" s="95">
        <v>557</v>
      </c>
      <c r="F396" s="95" t="s">
        <v>3352</v>
      </c>
      <c r="G396" s="95">
        <v>401923</v>
      </c>
      <c r="H396" s="95" t="s">
        <v>3353</v>
      </c>
      <c r="I396" s="95" t="s">
        <v>3354</v>
      </c>
      <c r="J396" s="95" t="s">
        <v>1568</v>
      </c>
      <c r="K396" s="95" t="s">
        <v>3355</v>
      </c>
      <c r="L396" s="95">
        <v>73000</v>
      </c>
      <c r="M396" s="95" t="s">
        <v>3086</v>
      </c>
      <c r="N396" s="95" t="s">
        <v>3087</v>
      </c>
      <c r="O396" s="95" t="s">
        <v>3356</v>
      </c>
      <c r="P396" s="95">
        <v>6538812933</v>
      </c>
      <c r="Q396" s="14" t="s">
        <v>13394</v>
      </c>
      <c r="T396" s="96">
        <v>46206</v>
      </c>
      <c r="U396" s="95" t="s">
        <v>3587</v>
      </c>
      <c r="V396" s="4">
        <v>46206.325648148151</v>
      </c>
      <c r="W396" s="96">
        <v>46206</v>
      </c>
      <c r="X396" s="95" t="s">
        <v>3587</v>
      </c>
      <c r="Y396" s="4">
        <v>46206.33148148148</v>
      </c>
      <c r="Z396" s="96">
        <v>46206</v>
      </c>
      <c r="AA396" s="95" t="s">
        <v>3057</v>
      </c>
      <c r="AB396" s="4">
        <v>46206.421701388892</v>
      </c>
      <c r="AC396" s="96">
        <v>46206</v>
      </c>
      <c r="AD396" s="95" t="s">
        <v>2408</v>
      </c>
      <c r="AE396" s="4">
        <v>46206.441770833335</v>
      </c>
      <c r="AF396" s="96"/>
      <c r="AG396" s="95" t="s">
        <v>11317</v>
      </c>
      <c r="AH396" s="4"/>
      <c r="AI396" s="96">
        <v>46206</v>
      </c>
      <c r="AJ396" s="95" t="s">
        <v>1240</v>
      </c>
      <c r="AK396" s="4">
        <v>46206.449467592596</v>
      </c>
      <c r="AL396" s="96">
        <v>46206</v>
      </c>
      <c r="AM396" s="95" t="s">
        <v>1240</v>
      </c>
      <c r="AN396" s="4">
        <v>46206.449606481481</v>
      </c>
      <c r="AO396" s="95" t="s">
        <v>11317</v>
      </c>
      <c r="AP396" s="95" t="s">
        <v>11317</v>
      </c>
      <c r="AQ396" s="95" t="s">
        <v>11317</v>
      </c>
      <c r="AR396" s="95" t="s">
        <v>11317</v>
      </c>
      <c r="AS396" s="95" t="s">
        <v>11317</v>
      </c>
      <c r="AT396" s="95" t="s">
        <v>11317</v>
      </c>
      <c r="AU396" s="96">
        <v>46206</v>
      </c>
      <c r="AV396" s="95" t="s">
        <v>1240</v>
      </c>
      <c r="AW396" s="4">
        <v>46206.460057870368</v>
      </c>
      <c r="AX396" s="95" t="s">
        <v>11317</v>
      </c>
      <c r="AY396" s="95" t="s">
        <v>11317</v>
      </c>
      <c r="AZ396" s="95" t="s">
        <v>11317</v>
      </c>
      <c r="BA396" s="96">
        <v>46206</v>
      </c>
      <c r="BB396" s="95" t="s">
        <v>1212</v>
      </c>
      <c r="BC396" s="4">
        <v>46206.530462962961</v>
      </c>
      <c r="BD396" s="96">
        <v>46206</v>
      </c>
      <c r="BE396" s="95" t="s">
        <v>3588</v>
      </c>
      <c r="BF396" s="4">
        <v>46206.767280092594</v>
      </c>
      <c r="BG396" s="95" t="s">
        <v>11317</v>
      </c>
      <c r="BH396" s="95" t="s">
        <v>11317</v>
      </c>
      <c r="BI396" s="95" t="s">
        <v>11317</v>
      </c>
      <c r="BJ396" s="68" t="s">
        <v>11317</v>
      </c>
      <c r="BK396" t="str">
        <f t="shared" si="8"/>
        <v>Jul</v>
      </c>
      <c r="BL396" t="str">
        <f>VLOOKUP(D396,Sheet1!$A$2:$B$221,2,0)</f>
        <v>South Zone</v>
      </c>
    </row>
    <row r="397" spans="1:64" x14ac:dyDescent="0.35">
      <c r="A397" t="str" cm="1">
        <f t="array" ref="A397:C397">VLOOKUP(D397,Sheet1!$A$2:$E$221,{3,4,5},0)</f>
        <v>Selva Ganesh</v>
      </c>
      <c r="B397" t="str">
        <v>FMF063162</v>
      </c>
      <c r="C397" t="str">
        <v>Sankar T</v>
      </c>
      <c r="D397" s="94" t="s">
        <v>187</v>
      </c>
      <c r="E397" s="95">
        <v>557</v>
      </c>
      <c r="F397" s="95" t="s">
        <v>3357</v>
      </c>
      <c r="G397" s="95">
        <v>549274</v>
      </c>
      <c r="H397" s="95" t="s">
        <v>3358</v>
      </c>
      <c r="I397" s="95" t="s">
        <v>3359</v>
      </c>
      <c r="J397" s="95" t="s">
        <v>1568</v>
      </c>
      <c r="K397" s="95" t="s">
        <v>3360</v>
      </c>
      <c r="L397" s="95">
        <v>73000</v>
      </c>
      <c r="M397" s="95" t="s">
        <v>3086</v>
      </c>
      <c r="N397" s="95" t="s">
        <v>3087</v>
      </c>
      <c r="O397" s="95" t="s">
        <v>3361</v>
      </c>
      <c r="P397" s="95">
        <v>5388745314</v>
      </c>
      <c r="Q397" s="14" t="s">
        <v>13394</v>
      </c>
      <c r="T397" s="96">
        <v>46206</v>
      </c>
      <c r="U397" s="95" t="s">
        <v>3587</v>
      </c>
      <c r="V397" s="4">
        <v>46206.474548611113</v>
      </c>
      <c r="W397" s="96">
        <v>46206</v>
      </c>
      <c r="X397" s="95" t="s">
        <v>3587</v>
      </c>
      <c r="Y397" s="4">
        <v>46206.474849537037</v>
      </c>
      <c r="Z397" s="96">
        <v>46206</v>
      </c>
      <c r="AA397" s="95" t="s">
        <v>3057</v>
      </c>
      <c r="AB397" s="4">
        <v>46206.488437499997</v>
      </c>
      <c r="AC397" s="96">
        <v>46206</v>
      </c>
      <c r="AD397" s="95" t="s">
        <v>2408</v>
      </c>
      <c r="AE397" s="4">
        <v>46206.50984953704</v>
      </c>
      <c r="AF397" s="96"/>
      <c r="AG397" s="95" t="s">
        <v>11317</v>
      </c>
      <c r="AH397" s="4"/>
      <c r="AI397" s="96">
        <v>46206</v>
      </c>
      <c r="AJ397" s="95" t="s">
        <v>1240</v>
      </c>
      <c r="AK397" s="4">
        <v>46206.523819444446</v>
      </c>
      <c r="AL397" s="96">
        <v>46206</v>
      </c>
      <c r="AM397" s="95" t="s">
        <v>1240</v>
      </c>
      <c r="AN397" s="4">
        <v>46206.523981481485</v>
      </c>
      <c r="AO397" s="95" t="s">
        <v>11317</v>
      </c>
      <c r="AP397" s="95" t="s">
        <v>11317</v>
      </c>
      <c r="AQ397" s="95" t="s">
        <v>11317</v>
      </c>
      <c r="AR397" s="95" t="s">
        <v>11317</v>
      </c>
      <c r="AS397" s="95" t="s">
        <v>11317</v>
      </c>
      <c r="AT397" s="95" t="s">
        <v>11317</v>
      </c>
      <c r="AU397" s="96">
        <v>46206</v>
      </c>
      <c r="AV397" s="95" t="s">
        <v>1240</v>
      </c>
      <c r="AW397" s="4">
        <v>46206.529502314814</v>
      </c>
      <c r="AX397" s="95" t="s">
        <v>11317</v>
      </c>
      <c r="AY397" s="95" t="s">
        <v>11317</v>
      </c>
      <c r="AZ397" s="95" t="s">
        <v>11317</v>
      </c>
      <c r="BA397" s="96">
        <v>46206</v>
      </c>
      <c r="BB397" s="95" t="s">
        <v>1212</v>
      </c>
      <c r="BC397" s="4">
        <v>46206.533553240741</v>
      </c>
      <c r="BD397" s="96">
        <v>46206</v>
      </c>
      <c r="BE397" s="95" t="s">
        <v>3588</v>
      </c>
      <c r="BF397" s="4">
        <v>46206.705613425926</v>
      </c>
      <c r="BG397" s="95" t="s">
        <v>11317</v>
      </c>
      <c r="BH397" s="95" t="s">
        <v>11317</v>
      </c>
      <c r="BI397" s="95" t="s">
        <v>11317</v>
      </c>
      <c r="BJ397" s="68" t="s">
        <v>11317</v>
      </c>
      <c r="BK397" t="str">
        <f t="shared" si="8"/>
        <v>Jul</v>
      </c>
      <c r="BL397" t="str">
        <f>VLOOKUP(D397,Sheet1!$A$2:$B$221,2,0)</f>
        <v>South Zone</v>
      </c>
    </row>
    <row r="398" spans="1:64" x14ac:dyDescent="0.35">
      <c r="A398" t="str" cm="1">
        <f t="array" ref="A398:C398">VLOOKUP(D398,Sheet1!$A$2:$E$221,{3,4,5},0)</f>
        <v>Selva Ganesh</v>
      </c>
      <c r="B398" t="str">
        <v>FMF063162</v>
      </c>
      <c r="C398" t="str">
        <v>Sankar T</v>
      </c>
      <c r="D398" s="94" t="s">
        <v>187</v>
      </c>
      <c r="E398" s="95">
        <v>557</v>
      </c>
      <c r="F398" s="95" t="s">
        <v>11552</v>
      </c>
      <c r="G398" s="95">
        <v>659279</v>
      </c>
      <c r="H398" s="95" t="s">
        <v>7084</v>
      </c>
      <c r="I398" s="95" t="s">
        <v>7085</v>
      </c>
      <c r="J398" s="95" t="s">
        <v>1568</v>
      </c>
      <c r="K398" s="95" t="s">
        <v>11553</v>
      </c>
      <c r="L398" s="95">
        <v>70000</v>
      </c>
      <c r="M398" s="95" t="s">
        <v>1384</v>
      </c>
      <c r="N398" s="95" t="s">
        <v>1385</v>
      </c>
      <c r="O398" s="95" t="s">
        <v>11554</v>
      </c>
      <c r="P398" s="95">
        <v>8001002422</v>
      </c>
      <c r="Q398" s="14" t="s">
        <v>683</v>
      </c>
      <c r="R398" t="s">
        <v>13203</v>
      </c>
      <c r="S398" s="1">
        <v>46210</v>
      </c>
      <c r="T398" s="96">
        <v>46210</v>
      </c>
      <c r="U398" s="95" t="s">
        <v>3587</v>
      </c>
      <c r="V398" s="4">
        <v>46210.663877314815</v>
      </c>
      <c r="W398" s="96">
        <v>46210</v>
      </c>
      <c r="X398" s="95" t="s">
        <v>3587</v>
      </c>
      <c r="Y398" s="4">
        <v>46210.703055555554</v>
      </c>
      <c r="Z398" s="96">
        <v>46210</v>
      </c>
      <c r="AA398" s="95" t="s">
        <v>1211</v>
      </c>
      <c r="AB398" s="4">
        <v>46210.70784722222</v>
      </c>
      <c r="AC398" s="96">
        <v>46210</v>
      </c>
      <c r="AD398" s="95" t="s">
        <v>2408</v>
      </c>
      <c r="AE398" s="4">
        <v>46210.736793981479</v>
      </c>
      <c r="AF398" s="96">
        <v>46210</v>
      </c>
      <c r="AG398" s="95" t="s">
        <v>1240</v>
      </c>
      <c r="AH398" s="4">
        <v>46210.738749999997</v>
      </c>
      <c r="AI398" s="96"/>
      <c r="AJ398" s="95" t="s">
        <v>11317</v>
      </c>
      <c r="AK398" s="4"/>
      <c r="AL398" s="96"/>
      <c r="AM398" s="95" t="s">
        <v>11317</v>
      </c>
      <c r="AN398" s="4"/>
      <c r="AO398" s="95" t="s">
        <v>11317</v>
      </c>
      <c r="AP398" s="95" t="s">
        <v>11317</v>
      </c>
      <c r="AQ398" s="95" t="s">
        <v>11317</v>
      </c>
      <c r="AR398" s="95" t="s">
        <v>11317</v>
      </c>
      <c r="AS398" s="95" t="s">
        <v>11317</v>
      </c>
      <c r="AT398" s="95" t="s">
        <v>11317</v>
      </c>
      <c r="AU398" s="96"/>
      <c r="AV398" s="95" t="s">
        <v>11317</v>
      </c>
      <c r="AW398" s="4"/>
      <c r="AX398" s="95" t="s">
        <v>11317</v>
      </c>
      <c r="AY398" s="95" t="s">
        <v>11317</v>
      </c>
      <c r="AZ398" s="95" t="s">
        <v>11317</v>
      </c>
      <c r="BA398" s="96"/>
      <c r="BB398" s="95" t="s">
        <v>11317</v>
      </c>
      <c r="BC398" s="4"/>
      <c r="BD398" s="96"/>
      <c r="BE398" s="95" t="s">
        <v>11317</v>
      </c>
      <c r="BF398" s="4"/>
      <c r="BG398" s="95" t="s">
        <v>11317</v>
      </c>
      <c r="BH398" s="95" t="s">
        <v>11317</v>
      </c>
      <c r="BI398" s="95" t="s">
        <v>11317</v>
      </c>
      <c r="BJ398" s="68" t="s">
        <v>11317</v>
      </c>
      <c r="BK398" t="str">
        <f t="shared" si="8"/>
        <v>Jul</v>
      </c>
      <c r="BL398" t="str">
        <f>VLOOKUP(D398,Sheet1!$A$2:$B$221,2,0)</f>
        <v>South Zone</v>
      </c>
    </row>
    <row r="399" spans="1:64" x14ac:dyDescent="0.35">
      <c r="A399" t="str" cm="1">
        <f t="array" ref="A399:C399">VLOOKUP(D399,Sheet1!$A$2:$E$221,{3,4,5},0)</f>
        <v xml:space="preserve">Manikandan </v>
      </c>
      <c r="B399" t="str">
        <v>FMF066819</v>
      </c>
      <c r="C399" t="str">
        <v>Sankar T</v>
      </c>
      <c r="D399" s="94" t="s">
        <v>218</v>
      </c>
      <c r="E399" s="95">
        <v>561</v>
      </c>
      <c r="F399" s="95" t="s">
        <v>9644</v>
      </c>
      <c r="G399" s="95">
        <v>438998</v>
      </c>
      <c r="H399" s="95" t="s">
        <v>9645</v>
      </c>
      <c r="I399" s="95" t="s">
        <v>9646</v>
      </c>
      <c r="J399" s="95" t="s">
        <v>1568</v>
      </c>
      <c r="K399" s="95" t="s">
        <v>9647</v>
      </c>
      <c r="L399" s="95">
        <v>77000</v>
      </c>
      <c r="M399" s="95" t="s">
        <v>9471</v>
      </c>
      <c r="N399" s="95" t="s">
        <v>9472</v>
      </c>
      <c r="O399" s="95" t="s">
        <v>9648</v>
      </c>
      <c r="P399" s="95">
        <v>4778967411</v>
      </c>
      <c r="Q399" s="14" t="s">
        <v>13394</v>
      </c>
      <c r="T399" s="96">
        <v>46209</v>
      </c>
      <c r="U399" s="95" t="s">
        <v>7104</v>
      </c>
      <c r="V399" s="4">
        <v>46209.518773148149</v>
      </c>
      <c r="W399" s="96">
        <v>46209</v>
      </c>
      <c r="X399" s="95" t="s">
        <v>7104</v>
      </c>
      <c r="Y399" s="4">
        <v>46209.519155092596</v>
      </c>
      <c r="Z399" s="96">
        <v>46209</v>
      </c>
      <c r="AA399" s="95" t="s">
        <v>1211</v>
      </c>
      <c r="AB399" s="4">
        <v>46209.525277777779</v>
      </c>
      <c r="AC399" s="96">
        <v>46209</v>
      </c>
      <c r="AD399" s="95" t="s">
        <v>2408</v>
      </c>
      <c r="AE399" s="4">
        <v>46209.545011574075</v>
      </c>
      <c r="AF399" s="96"/>
      <c r="AG399" s="95" t="s">
        <v>11317</v>
      </c>
      <c r="AH399" s="4"/>
      <c r="AI399" s="96">
        <v>46209</v>
      </c>
      <c r="AJ399" s="95" t="s">
        <v>1240</v>
      </c>
      <c r="AK399" s="4">
        <v>46209.549085648148</v>
      </c>
      <c r="AL399" s="96">
        <v>46209</v>
      </c>
      <c r="AM399" s="95" t="s">
        <v>1240</v>
      </c>
      <c r="AN399" s="4">
        <v>46209.549178240741</v>
      </c>
      <c r="AO399" s="95" t="s">
        <v>11317</v>
      </c>
      <c r="AP399" s="95" t="s">
        <v>11317</v>
      </c>
      <c r="AQ399" s="95" t="s">
        <v>11317</v>
      </c>
      <c r="AR399" s="95" t="s">
        <v>11317</v>
      </c>
      <c r="AS399" s="95" t="s">
        <v>11317</v>
      </c>
      <c r="AT399" s="95" t="s">
        <v>11317</v>
      </c>
      <c r="AU399" s="96">
        <v>46209</v>
      </c>
      <c r="AV399" s="95" t="s">
        <v>1240</v>
      </c>
      <c r="AW399" s="4">
        <v>46209.555277777778</v>
      </c>
      <c r="AX399" s="95" t="s">
        <v>11317</v>
      </c>
      <c r="AY399" s="95" t="s">
        <v>11317</v>
      </c>
      <c r="AZ399" s="95" t="s">
        <v>11317</v>
      </c>
      <c r="BA399" s="96">
        <v>46209</v>
      </c>
      <c r="BB399" s="95" t="s">
        <v>2414</v>
      </c>
      <c r="BC399" s="4">
        <v>46209.617430555554</v>
      </c>
      <c r="BD399" s="96">
        <v>46209</v>
      </c>
      <c r="BE399" s="95" t="s">
        <v>7105</v>
      </c>
      <c r="BF399" s="4">
        <v>46209.758831018517</v>
      </c>
      <c r="BG399" s="95" t="s">
        <v>11317</v>
      </c>
      <c r="BH399" s="95" t="s">
        <v>11317</v>
      </c>
      <c r="BI399" s="95" t="s">
        <v>11317</v>
      </c>
      <c r="BJ399" s="68" t="s">
        <v>11317</v>
      </c>
      <c r="BK399" t="str">
        <f t="shared" si="8"/>
        <v>Jul</v>
      </c>
      <c r="BL399" t="str">
        <f>VLOOKUP(D399,Sheet1!$A$2:$B$221,2,0)</f>
        <v>South Zone</v>
      </c>
    </row>
    <row r="400" spans="1:64" x14ac:dyDescent="0.35">
      <c r="A400" t="str" cm="1">
        <f t="array" ref="A400:C400">VLOOKUP(D400,Sheet1!$A$2:$E$221,{3,4,5},0)</f>
        <v xml:space="preserve">Raja </v>
      </c>
      <c r="B400" t="str">
        <v>FMF067870</v>
      </c>
      <c r="C400" t="str">
        <v>Sankar T</v>
      </c>
      <c r="D400" s="94" t="s">
        <v>220</v>
      </c>
      <c r="E400" s="95">
        <v>578</v>
      </c>
      <c r="F400" s="95" t="s">
        <v>9649</v>
      </c>
      <c r="G400" s="95">
        <v>318042</v>
      </c>
      <c r="H400" s="95" t="s">
        <v>9650</v>
      </c>
      <c r="I400" s="95" t="s">
        <v>9651</v>
      </c>
      <c r="J400" s="95" t="s">
        <v>1568</v>
      </c>
      <c r="K400" s="95" t="s">
        <v>9652</v>
      </c>
      <c r="L400" s="95">
        <v>77000</v>
      </c>
      <c r="M400" s="95" t="s">
        <v>9550</v>
      </c>
      <c r="N400" s="95" t="s">
        <v>9551</v>
      </c>
      <c r="O400" s="95" t="s">
        <v>9653</v>
      </c>
      <c r="P400" s="95">
        <v>8747014754</v>
      </c>
      <c r="Q400" s="14" t="s">
        <v>13394</v>
      </c>
      <c r="T400" s="96">
        <v>46206</v>
      </c>
      <c r="U400" s="95" t="s">
        <v>1309</v>
      </c>
      <c r="V400" s="4">
        <v>46206.746192129627</v>
      </c>
      <c r="W400" s="96">
        <v>46209</v>
      </c>
      <c r="X400" s="95" t="s">
        <v>1309</v>
      </c>
      <c r="Y400" s="4">
        <v>46209.588622685187</v>
      </c>
      <c r="Z400" s="96">
        <v>46209</v>
      </c>
      <c r="AA400" s="95" t="s">
        <v>1211</v>
      </c>
      <c r="AB400" s="4">
        <v>46209.605219907404</v>
      </c>
      <c r="AC400" s="96">
        <v>46209</v>
      </c>
      <c r="AD400" s="95" t="s">
        <v>2408</v>
      </c>
      <c r="AE400" s="4">
        <v>46209.639039351852</v>
      </c>
      <c r="AF400" s="96"/>
      <c r="AG400" s="95" t="s">
        <v>11317</v>
      </c>
      <c r="AH400" s="4"/>
      <c r="AI400" s="96">
        <v>46209</v>
      </c>
      <c r="AJ400" s="95" t="s">
        <v>1240</v>
      </c>
      <c r="AK400" s="4">
        <v>46209.643657407411</v>
      </c>
      <c r="AL400" s="96">
        <v>46209</v>
      </c>
      <c r="AM400" s="95" t="s">
        <v>1240</v>
      </c>
      <c r="AN400" s="4">
        <v>46209.643750000003</v>
      </c>
      <c r="AO400" s="95" t="s">
        <v>11317</v>
      </c>
      <c r="AP400" s="95" t="s">
        <v>11317</v>
      </c>
      <c r="AQ400" s="95" t="s">
        <v>11317</v>
      </c>
      <c r="AR400" s="95" t="s">
        <v>11317</v>
      </c>
      <c r="AS400" s="95" t="s">
        <v>11317</v>
      </c>
      <c r="AT400" s="95" t="s">
        <v>11317</v>
      </c>
      <c r="AU400" s="96">
        <v>46209</v>
      </c>
      <c r="AV400" s="95" t="s">
        <v>1240</v>
      </c>
      <c r="AW400" s="4">
        <v>46209.683229166665</v>
      </c>
      <c r="AX400" s="95" t="s">
        <v>11317</v>
      </c>
      <c r="AY400" s="95" t="s">
        <v>11317</v>
      </c>
      <c r="AZ400" s="95" t="s">
        <v>11317</v>
      </c>
      <c r="BA400" s="96">
        <v>46209</v>
      </c>
      <c r="BB400" s="95" t="s">
        <v>1212</v>
      </c>
      <c r="BC400" s="4">
        <v>46209.690046296295</v>
      </c>
      <c r="BD400" s="96">
        <v>46209</v>
      </c>
      <c r="BE400" s="95" t="s">
        <v>2417</v>
      </c>
      <c r="BF400" s="4">
        <v>46209.778124999997</v>
      </c>
      <c r="BG400" s="95" t="s">
        <v>11317</v>
      </c>
      <c r="BH400" s="95" t="s">
        <v>11317</v>
      </c>
      <c r="BI400" s="95" t="s">
        <v>11317</v>
      </c>
      <c r="BJ400" s="68" t="s">
        <v>11317</v>
      </c>
      <c r="BK400" t="str">
        <f t="shared" si="8"/>
        <v>Jul</v>
      </c>
      <c r="BL400" t="str">
        <f>VLOOKUP(D400,Sheet1!$A$2:$B$221,2,0)</f>
        <v>South Zone</v>
      </c>
    </row>
    <row r="401" spans="1:64" x14ac:dyDescent="0.35">
      <c r="A401" t="str" cm="1">
        <f t="array" ref="A401:C401">VLOOKUP(D401,Sheet1!$A$2:$E$221,{3,4,5},0)</f>
        <v xml:space="preserve">Raja </v>
      </c>
      <c r="B401" t="str">
        <v>FMF067870</v>
      </c>
      <c r="C401" t="str">
        <v>Sankar T</v>
      </c>
      <c r="D401" s="94" t="s">
        <v>220</v>
      </c>
      <c r="E401" s="95">
        <v>578</v>
      </c>
      <c r="F401" s="95" t="s">
        <v>1992</v>
      </c>
      <c r="G401" s="95">
        <v>333954</v>
      </c>
      <c r="H401" s="95" t="s">
        <v>1307</v>
      </c>
      <c r="I401" s="95" t="s">
        <v>1308</v>
      </c>
      <c r="J401" s="95" t="s">
        <v>1568</v>
      </c>
      <c r="K401" s="95" t="s">
        <v>1993</v>
      </c>
      <c r="L401" s="95">
        <v>80000</v>
      </c>
      <c r="M401" s="95" t="s">
        <v>1330</v>
      </c>
      <c r="N401" s="95" t="s">
        <v>1331</v>
      </c>
      <c r="O401" s="95" t="s">
        <v>1994</v>
      </c>
      <c r="P401" s="95">
        <v>3122381919</v>
      </c>
      <c r="Q401" s="14" t="s">
        <v>13394</v>
      </c>
      <c r="T401" s="96">
        <v>46200</v>
      </c>
      <c r="U401" s="95" t="s">
        <v>1309</v>
      </c>
      <c r="V401" s="4">
        <v>46200.516701388886</v>
      </c>
      <c r="W401" s="96">
        <v>46200</v>
      </c>
      <c r="X401" s="95" t="s">
        <v>1309</v>
      </c>
      <c r="Y401" s="4">
        <v>46200.627164351848</v>
      </c>
      <c r="Z401" s="96">
        <v>46200</v>
      </c>
      <c r="AA401" s="95" t="s">
        <v>1211</v>
      </c>
      <c r="AB401" s="4">
        <v>46200.633159722223</v>
      </c>
      <c r="AC401" s="96">
        <v>46200</v>
      </c>
      <c r="AD401" s="95" t="s">
        <v>2408</v>
      </c>
      <c r="AE401" s="4">
        <v>46200.644548611112</v>
      </c>
      <c r="AF401" s="96"/>
      <c r="AG401" s="95" t="s">
        <v>11317</v>
      </c>
      <c r="AH401" s="4"/>
      <c r="AI401" s="96">
        <v>46200</v>
      </c>
      <c r="AJ401" s="95" t="s">
        <v>1239</v>
      </c>
      <c r="AK401" s="4">
        <v>46200.683217592596</v>
      </c>
      <c r="AL401" s="96">
        <v>46200</v>
      </c>
      <c r="AM401" s="95" t="s">
        <v>1239</v>
      </c>
      <c r="AN401" s="4">
        <v>46200.683287037034</v>
      </c>
      <c r="AO401" s="95" t="s">
        <v>11317</v>
      </c>
      <c r="AP401" s="95" t="s">
        <v>11317</v>
      </c>
      <c r="AQ401" s="95" t="s">
        <v>11317</v>
      </c>
      <c r="AR401" s="95" t="s">
        <v>11317</v>
      </c>
      <c r="AS401" s="95" t="s">
        <v>11317</v>
      </c>
      <c r="AT401" s="95" t="s">
        <v>11317</v>
      </c>
      <c r="AU401" s="96">
        <v>46200</v>
      </c>
      <c r="AV401" s="95" t="s">
        <v>1239</v>
      </c>
      <c r="AW401" s="4">
        <v>46200.692256944443</v>
      </c>
      <c r="AX401" s="95" t="s">
        <v>11317</v>
      </c>
      <c r="AY401" s="95" t="s">
        <v>11317</v>
      </c>
      <c r="AZ401" s="95" t="s">
        <v>11317</v>
      </c>
      <c r="BA401" s="96">
        <v>46200</v>
      </c>
      <c r="BB401" s="95" t="s">
        <v>2414</v>
      </c>
      <c r="BC401" s="4">
        <v>46200.711296296293</v>
      </c>
      <c r="BD401" s="96">
        <v>46204</v>
      </c>
      <c r="BE401" s="95" t="s">
        <v>2417</v>
      </c>
      <c r="BF401" s="4">
        <v>46204.852129629631</v>
      </c>
      <c r="BG401" s="95" t="s">
        <v>11317</v>
      </c>
      <c r="BH401" s="95" t="s">
        <v>11317</v>
      </c>
      <c r="BI401" s="95" t="s">
        <v>11317</v>
      </c>
      <c r="BJ401" s="68" t="s">
        <v>11317</v>
      </c>
      <c r="BK401" t="str">
        <f t="shared" si="8"/>
        <v>Jun</v>
      </c>
      <c r="BL401" t="str">
        <f>VLOOKUP(D401,Sheet1!$A$2:$B$221,2,0)</f>
        <v>South Zone</v>
      </c>
    </row>
    <row r="402" spans="1:64" x14ac:dyDescent="0.35">
      <c r="A402" t="str" cm="1">
        <f t="array" ref="A402:C402">VLOOKUP(D402,Sheet1!$A$2:$E$221,{3,4,5},0)</f>
        <v xml:space="preserve">Raja </v>
      </c>
      <c r="B402" t="str">
        <v>FMF067870</v>
      </c>
      <c r="C402" t="str">
        <v>Sankar T</v>
      </c>
      <c r="D402" s="94" t="s">
        <v>220</v>
      </c>
      <c r="E402" s="95">
        <v>578</v>
      </c>
      <c r="F402" s="95" t="s">
        <v>1995</v>
      </c>
      <c r="G402" s="95">
        <v>344211</v>
      </c>
      <c r="H402" s="95" t="s">
        <v>1307</v>
      </c>
      <c r="I402" s="95" t="s">
        <v>1308</v>
      </c>
      <c r="J402" s="95" t="s">
        <v>1568</v>
      </c>
      <c r="K402" s="95" t="s">
        <v>1996</v>
      </c>
      <c r="L402" s="95"/>
      <c r="M402" s="95" t="s">
        <v>11317</v>
      </c>
      <c r="N402" s="95" t="s">
        <v>11317</v>
      </c>
      <c r="O402" s="95" t="s">
        <v>1997</v>
      </c>
      <c r="P402" s="95">
        <v>7171147690</v>
      </c>
      <c r="Q402" s="14" t="s">
        <v>13394</v>
      </c>
      <c r="T402" s="96">
        <v>46202</v>
      </c>
      <c r="U402" s="95" t="s">
        <v>1309</v>
      </c>
      <c r="V402" s="4">
        <v>46202.468240740738</v>
      </c>
      <c r="W402" s="96">
        <v>46202</v>
      </c>
      <c r="X402" s="95" t="s">
        <v>1309</v>
      </c>
      <c r="Y402" s="4">
        <v>46202.71230324074</v>
      </c>
      <c r="Z402" s="96">
        <v>46202</v>
      </c>
      <c r="AA402" s="95" t="s">
        <v>1211</v>
      </c>
      <c r="AB402" s="4">
        <v>46202.724537037036</v>
      </c>
      <c r="AC402" s="96">
        <v>46202</v>
      </c>
      <c r="AD402" s="95" t="s">
        <v>2408</v>
      </c>
      <c r="AE402" s="4">
        <v>46202.742384259262</v>
      </c>
      <c r="AF402" s="96">
        <v>46202</v>
      </c>
      <c r="AG402" s="95" t="s">
        <v>1240</v>
      </c>
      <c r="AH402" s="4">
        <v>46202.743807870371</v>
      </c>
      <c r="AI402" s="96"/>
      <c r="AJ402" s="95" t="s">
        <v>11317</v>
      </c>
      <c r="AK402" s="4"/>
      <c r="AL402" s="96"/>
      <c r="AM402" s="95" t="s">
        <v>11317</v>
      </c>
      <c r="AN402" s="4"/>
      <c r="AO402" s="95" t="s">
        <v>11317</v>
      </c>
      <c r="AP402" s="95" t="s">
        <v>11317</v>
      </c>
      <c r="AQ402" s="95" t="s">
        <v>11317</v>
      </c>
      <c r="AR402" s="95" t="s">
        <v>11317</v>
      </c>
      <c r="AS402" s="95" t="s">
        <v>11317</v>
      </c>
      <c r="AT402" s="95" t="s">
        <v>11317</v>
      </c>
      <c r="AU402" s="96"/>
      <c r="AV402" s="95" t="s">
        <v>11317</v>
      </c>
      <c r="AW402" s="4"/>
      <c r="AX402" s="95" t="s">
        <v>11317</v>
      </c>
      <c r="AY402" s="95" t="s">
        <v>11317</v>
      </c>
      <c r="AZ402" s="95" t="s">
        <v>11317</v>
      </c>
      <c r="BA402" s="96"/>
      <c r="BB402" s="95" t="s">
        <v>11317</v>
      </c>
      <c r="BC402" s="4"/>
      <c r="BD402" s="96"/>
      <c r="BE402" s="95" t="s">
        <v>11317</v>
      </c>
      <c r="BF402" s="4"/>
      <c r="BG402" s="95" t="s">
        <v>11317</v>
      </c>
      <c r="BH402" s="95" t="s">
        <v>11317</v>
      </c>
      <c r="BI402" s="95" t="s">
        <v>11317</v>
      </c>
      <c r="BJ402" s="68" t="s">
        <v>11317</v>
      </c>
      <c r="BK402" t="str">
        <f t="shared" si="8"/>
        <v>Jun</v>
      </c>
      <c r="BL402" t="str">
        <f>VLOOKUP(D402,Sheet1!$A$2:$B$221,2,0)</f>
        <v>South Zone</v>
      </c>
    </row>
    <row r="403" spans="1:64" x14ac:dyDescent="0.35">
      <c r="A403" t="str" cm="1">
        <f t="array" ref="A403:C403">VLOOKUP(D403,Sheet1!$A$2:$E$221,{3,4,5},0)</f>
        <v xml:space="preserve">Raja </v>
      </c>
      <c r="B403" t="str">
        <v>FMF067870</v>
      </c>
      <c r="C403" t="str">
        <v>Sankar T</v>
      </c>
      <c r="D403" s="94" t="s">
        <v>220</v>
      </c>
      <c r="E403" s="95">
        <v>578</v>
      </c>
      <c r="F403" s="95" t="s">
        <v>2694</v>
      </c>
      <c r="G403" s="95">
        <v>354761</v>
      </c>
      <c r="H403" s="95" t="s">
        <v>2695</v>
      </c>
      <c r="I403" s="95" t="s">
        <v>2696</v>
      </c>
      <c r="J403" s="95" t="s">
        <v>1568</v>
      </c>
      <c r="K403" s="95" t="s">
        <v>2697</v>
      </c>
      <c r="L403" s="95">
        <v>85000</v>
      </c>
      <c r="M403" s="95" t="s">
        <v>2698</v>
      </c>
      <c r="N403" s="95" t="s">
        <v>2699</v>
      </c>
      <c r="O403" s="95" t="s">
        <v>2700</v>
      </c>
      <c r="P403" s="95">
        <v>3235982494</v>
      </c>
      <c r="Q403" s="14" t="s">
        <v>13394</v>
      </c>
      <c r="T403" s="96">
        <v>46205</v>
      </c>
      <c r="U403" s="95" t="s">
        <v>1309</v>
      </c>
      <c r="V403" s="4">
        <v>46205.557488425926</v>
      </c>
      <c r="W403" s="96">
        <v>46205</v>
      </c>
      <c r="X403" s="95" t="s">
        <v>1309</v>
      </c>
      <c r="Y403" s="4">
        <v>46205.703472222223</v>
      </c>
      <c r="Z403" s="96">
        <v>46205</v>
      </c>
      <c r="AA403" s="95" t="s">
        <v>1211</v>
      </c>
      <c r="AB403" s="4">
        <v>46205.712164351855</v>
      </c>
      <c r="AC403" s="96">
        <v>46205</v>
      </c>
      <c r="AD403" s="95" t="s">
        <v>2408</v>
      </c>
      <c r="AE403" s="4">
        <v>46205.727071759262</v>
      </c>
      <c r="AF403" s="96"/>
      <c r="AG403" s="95" t="s">
        <v>11317</v>
      </c>
      <c r="AH403" s="4"/>
      <c r="AI403" s="96">
        <v>46205</v>
      </c>
      <c r="AJ403" s="95" t="s">
        <v>1240</v>
      </c>
      <c r="AK403" s="4">
        <v>46205.73709490741</v>
      </c>
      <c r="AL403" s="96">
        <v>46205</v>
      </c>
      <c r="AM403" s="95" t="s">
        <v>1240</v>
      </c>
      <c r="AN403" s="4">
        <v>46205.737187500003</v>
      </c>
      <c r="AO403" s="95" t="s">
        <v>11317</v>
      </c>
      <c r="AP403" s="95" t="s">
        <v>11317</v>
      </c>
      <c r="AQ403" s="95" t="s">
        <v>11317</v>
      </c>
      <c r="AR403" s="95" t="s">
        <v>11317</v>
      </c>
      <c r="AS403" s="95" t="s">
        <v>11317</v>
      </c>
      <c r="AT403" s="95" t="s">
        <v>11317</v>
      </c>
      <c r="AU403" s="96">
        <v>46205</v>
      </c>
      <c r="AV403" s="95" t="s">
        <v>1240</v>
      </c>
      <c r="AW403" s="4">
        <v>46205.742071759261</v>
      </c>
      <c r="AX403" s="95" t="s">
        <v>11317</v>
      </c>
      <c r="AY403" s="95" t="s">
        <v>11317</v>
      </c>
      <c r="AZ403" s="95" t="s">
        <v>11317</v>
      </c>
      <c r="BA403" s="96">
        <v>46205</v>
      </c>
      <c r="BB403" s="95" t="s">
        <v>1212</v>
      </c>
      <c r="BC403" s="4">
        <v>46205.81108796296</v>
      </c>
      <c r="BD403" s="96">
        <v>46205</v>
      </c>
      <c r="BE403" s="95" t="s">
        <v>2417</v>
      </c>
      <c r="BF403" s="4">
        <v>46205.841122685182</v>
      </c>
      <c r="BG403" s="95" t="s">
        <v>11317</v>
      </c>
      <c r="BH403" s="95" t="s">
        <v>11317</v>
      </c>
      <c r="BI403" s="95" t="s">
        <v>11317</v>
      </c>
      <c r="BJ403" s="68" t="s">
        <v>11317</v>
      </c>
      <c r="BK403" t="str">
        <f t="shared" si="8"/>
        <v>Jul</v>
      </c>
      <c r="BL403" t="str">
        <f>VLOOKUP(D403,Sheet1!$A$2:$B$221,2,0)</f>
        <v>South Zone</v>
      </c>
    </row>
    <row r="404" spans="1:64" x14ac:dyDescent="0.35">
      <c r="A404" t="str" cm="1">
        <f t="array" ref="A404:C404">VLOOKUP(D404,Sheet1!$A$2:$E$221,{3,4,5},0)</f>
        <v xml:space="preserve">Raja </v>
      </c>
      <c r="B404" t="str">
        <v>FMF067870</v>
      </c>
      <c r="C404" t="str">
        <v>Sankar T</v>
      </c>
      <c r="D404" s="94" t="s">
        <v>220</v>
      </c>
      <c r="E404" s="95">
        <v>578</v>
      </c>
      <c r="F404" s="95" t="s">
        <v>1998</v>
      </c>
      <c r="G404" s="95">
        <v>385362</v>
      </c>
      <c r="H404" s="95" t="s">
        <v>1307</v>
      </c>
      <c r="I404" s="95" t="s">
        <v>1308</v>
      </c>
      <c r="J404" s="95" t="s">
        <v>1568</v>
      </c>
      <c r="K404" s="95" t="s">
        <v>1999</v>
      </c>
      <c r="L404" s="95">
        <v>77000</v>
      </c>
      <c r="M404" s="95" t="s">
        <v>1173</v>
      </c>
      <c r="N404" s="95" t="s">
        <v>1174</v>
      </c>
      <c r="O404" s="95" t="s">
        <v>2000</v>
      </c>
      <c r="P404" s="95">
        <v>6596227587</v>
      </c>
      <c r="Q404" s="14" t="s">
        <v>13394</v>
      </c>
      <c r="T404" s="96">
        <v>46204</v>
      </c>
      <c r="U404" s="95" t="s">
        <v>1309</v>
      </c>
      <c r="V404" s="4">
        <v>46204.546782407408</v>
      </c>
      <c r="W404" s="96">
        <v>46204</v>
      </c>
      <c r="X404" s="95" t="s">
        <v>1309</v>
      </c>
      <c r="Y404" s="4">
        <v>46204.718032407407</v>
      </c>
      <c r="Z404" s="96">
        <v>46204</v>
      </c>
      <c r="AA404" s="95" t="s">
        <v>1211</v>
      </c>
      <c r="AB404" s="4">
        <v>46204.733043981483</v>
      </c>
      <c r="AC404" s="96">
        <v>46204</v>
      </c>
      <c r="AD404" s="95" t="s">
        <v>2408</v>
      </c>
      <c r="AE404" s="4">
        <v>46204.7424537037</v>
      </c>
      <c r="AF404" s="96"/>
      <c r="AG404" s="95" t="s">
        <v>11317</v>
      </c>
      <c r="AH404" s="4"/>
      <c r="AI404" s="96">
        <v>46204</v>
      </c>
      <c r="AJ404" s="95" t="s">
        <v>1240</v>
      </c>
      <c r="AK404" s="4">
        <v>46204.742812500001</v>
      </c>
      <c r="AL404" s="96">
        <v>46204</v>
      </c>
      <c r="AM404" s="95" t="s">
        <v>1240</v>
      </c>
      <c r="AN404" s="4">
        <v>46204.742881944447</v>
      </c>
      <c r="AO404" s="95" t="s">
        <v>11317</v>
      </c>
      <c r="AP404" s="95" t="s">
        <v>11317</v>
      </c>
      <c r="AQ404" s="95" t="s">
        <v>11317</v>
      </c>
      <c r="AR404" s="95" t="s">
        <v>11317</v>
      </c>
      <c r="AS404" s="95" t="s">
        <v>11317</v>
      </c>
      <c r="AT404" s="95" t="s">
        <v>11317</v>
      </c>
      <c r="AU404" s="96">
        <v>46204</v>
      </c>
      <c r="AV404" s="95" t="s">
        <v>1240</v>
      </c>
      <c r="AW404" s="4">
        <v>46204.746759259258</v>
      </c>
      <c r="AX404" s="95" t="s">
        <v>11317</v>
      </c>
      <c r="AY404" s="95" t="s">
        <v>11317</v>
      </c>
      <c r="AZ404" s="95" t="s">
        <v>11317</v>
      </c>
      <c r="BA404" s="96">
        <v>46204</v>
      </c>
      <c r="BB404" s="95" t="s">
        <v>1364</v>
      </c>
      <c r="BC404" s="4">
        <v>46204.827893518515</v>
      </c>
      <c r="BD404" s="96">
        <v>46204</v>
      </c>
      <c r="BE404" s="95" t="s">
        <v>2417</v>
      </c>
      <c r="BF404" s="4">
        <v>46204.86451388889</v>
      </c>
      <c r="BG404" s="95" t="s">
        <v>11317</v>
      </c>
      <c r="BH404" s="95" t="s">
        <v>11317</v>
      </c>
      <c r="BI404" s="95" t="s">
        <v>11317</v>
      </c>
      <c r="BJ404" s="68" t="s">
        <v>11317</v>
      </c>
      <c r="BK404" t="str">
        <f t="shared" si="8"/>
        <v>Jul</v>
      </c>
      <c r="BL404" t="str">
        <f>VLOOKUP(D404,Sheet1!$A$2:$B$221,2,0)</f>
        <v>South Zone</v>
      </c>
    </row>
    <row r="405" spans="1:64" x14ac:dyDescent="0.35">
      <c r="A405" t="str" cm="1">
        <f t="array" ref="A405:C405">VLOOKUP(D405,Sheet1!$A$2:$E$221,{3,4,5},0)</f>
        <v>Dharmendra Singh</v>
      </c>
      <c r="B405" t="str">
        <v>FMF067651</v>
      </c>
      <c r="C405" t="str">
        <v>Vinay Kumar Vishwakarma</v>
      </c>
      <c r="D405" s="94" t="s">
        <v>177</v>
      </c>
      <c r="E405" s="95">
        <v>606</v>
      </c>
      <c r="F405" s="95" t="s">
        <v>11555</v>
      </c>
      <c r="G405" s="95">
        <v>299736</v>
      </c>
      <c r="H405" s="95" t="s">
        <v>1314</v>
      </c>
      <c r="I405" s="95" t="s">
        <v>1315</v>
      </c>
      <c r="J405" s="95" t="s">
        <v>1568</v>
      </c>
      <c r="K405" s="95" t="s">
        <v>11556</v>
      </c>
      <c r="L405" s="95">
        <v>90000</v>
      </c>
      <c r="M405" s="95" t="s">
        <v>978</v>
      </c>
      <c r="N405" s="95" t="s">
        <v>979</v>
      </c>
      <c r="O405" s="95" t="s">
        <v>11557</v>
      </c>
      <c r="P405" s="95">
        <v>6222457759</v>
      </c>
      <c r="Q405" s="14" t="s">
        <v>13394</v>
      </c>
      <c r="T405" s="96">
        <v>46210</v>
      </c>
      <c r="U405" s="95" t="s">
        <v>1312</v>
      </c>
      <c r="V405" s="4">
        <v>46210.401597222219</v>
      </c>
      <c r="W405" s="96">
        <v>46210</v>
      </c>
      <c r="X405" s="95" t="s">
        <v>1312</v>
      </c>
      <c r="Y405" s="4">
        <v>46210.423090277778</v>
      </c>
      <c r="Z405" s="96">
        <v>46210</v>
      </c>
      <c r="AA405" s="95" t="s">
        <v>3586</v>
      </c>
      <c r="AB405" s="4">
        <v>46210.434016203704</v>
      </c>
      <c r="AC405" s="96">
        <v>46210</v>
      </c>
      <c r="AD405" s="95" t="s">
        <v>1247</v>
      </c>
      <c r="AE405" s="4">
        <v>46210.445520833331</v>
      </c>
      <c r="AF405" s="96"/>
      <c r="AG405" s="95" t="s">
        <v>11317</v>
      </c>
      <c r="AH405" s="4"/>
      <c r="AI405" s="96">
        <v>46210</v>
      </c>
      <c r="AJ405" s="95" t="s">
        <v>1204</v>
      </c>
      <c r="AK405" s="4">
        <v>46210.46471064815</v>
      </c>
      <c r="AL405" s="96">
        <v>46210</v>
      </c>
      <c r="AM405" s="95" t="s">
        <v>1204</v>
      </c>
      <c r="AN405" s="4">
        <v>46210.464872685188</v>
      </c>
      <c r="AO405" s="95" t="s">
        <v>11317</v>
      </c>
      <c r="AP405" s="95" t="s">
        <v>11317</v>
      </c>
      <c r="AQ405" s="95" t="s">
        <v>11317</v>
      </c>
      <c r="AR405" s="95" t="s">
        <v>11317</v>
      </c>
      <c r="AS405" s="95" t="s">
        <v>11317</v>
      </c>
      <c r="AT405" s="95" t="s">
        <v>11317</v>
      </c>
      <c r="AU405" s="96">
        <v>46210</v>
      </c>
      <c r="AV405" s="95" t="s">
        <v>1204</v>
      </c>
      <c r="AW405" s="4">
        <v>46210.473946759259</v>
      </c>
      <c r="AX405" s="95" t="s">
        <v>11317</v>
      </c>
      <c r="AY405" s="95" t="s">
        <v>11317</v>
      </c>
      <c r="AZ405" s="95" t="s">
        <v>11317</v>
      </c>
      <c r="BA405" s="96">
        <v>46210</v>
      </c>
      <c r="BB405" s="95" t="s">
        <v>1205</v>
      </c>
      <c r="BC405" s="4">
        <v>46210.480057870373</v>
      </c>
      <c r="BD405" s="96">
        <v>46210</v>
      </c>
      <c r="BE405" s="95" t="s">
        <v>1313</v>
      </c>
      <c r="BF405" s="4">
        <v>46210.549791666665</v>
      </c>
      <c r="BG405" s="95" t="s">
        <v>11317</v>
      </c>
      <c r="BH405" s="95" t="s">
        <v>11317</v>
      </c>
      <c r="BI405" s="95" t="s">
        <v>11317</v>
      </c>
      <c r="BJ405" s="68" t="s">
        <v>11317</v>
      </c>
      <c r="BK405" t="str">
        <f t="shared" si="8"/>
        <v>Jul</v>
      </c>
      <c r="BL405" t="str">
        <f>VLOOKUP(D405,Sheet1!$A$2:$B$221,2,0)</f>
        <v>South Zone</v>
      </c>
    </row>
    <row r="406" spans="1:64" x14ac:dyDescent="0.35">
      <c r="A406" t="str" cm="1">
        <f t="array" ref="A406:C406">VLOOKUP(D406,Sheet1!$A$2:$E$221,{3,4,5},0)</f>
        <v>Dharmendra Singh</v>
      </c>
      <c r="B406" t="str">
        <v>FMF067651</v>
      </c>
      <c r="C406" t="str">
        <v>Vinay Kumar Vishwakarma</v>
      </c>
      <c r="D406" s="94" t="s">
        <v>177</v>
      </c>
      <c r="E406" s="95">
        <v>606</v>
      </c>
      <c r="F406" s="95" t="s">
        <v>2701</v>
      </c>
      <c r="G406" s="95">
        <v>300374</v>
      </c>
      <c r="H406" s="95" t="s">
        <v>2702</v>
      </c>
      <c r="I406" s="95" t="s">
        <v>2703</v>
      </c>
      <c r="J406" s="95" t="s">
        <v>1568</v>
      </c>
      <c r="K406" s="95" t="s">
        <v>2704</v>
      </c>
      <c r="L406" s="95">
        <v>90000</v>
      </c>
      <c r="M406" s="95" t="s">
        <v>978</v>
      </c>
      <c r="N406" s="95" t="s">
        <v>979</v>
      </c>
      <c r="O406" s="95" t="s">
        <v>2705</v>
      </c>
      <c r="P406" s="95">
        <v>7071375831</v>
      </c>
      <c r="Q406" s="14" t="s">
        <v>13394</v>
      </c>
      <c r="T406" s="96">
        <v>46205</v>
      </c>
      <c r="U406" s="95" t="s">
        <v>1312</v>
      </c>
      <c r="V406" s="4">
        <v>46205.424189814818</v>
      </c>
      <c r="W406" s="96">
        <v>46205</v>
      </c>
      <c r="X406" s="95" t="s">
        <v>1312</v>
      </c>
      <c r="Y406" s="4">
        <v>46205.442395833335</v>
      </c>
      <c r="Z406" s="96">
        <v>46205</v>
      </c>
      <c r="AA406" s="95" t="s">
        <v>1194</v>
      </c>
      <c r="AB406" s="4">
        <v>46205.460844907408</v>
      </c>
      <c r="AC406" s="96">
        <v>46205</v>
      </c>
      <c r="AD406" s="95" t="s">
        <v>1218</v>
      </c>
      <c r="AE406" s="4">
        <v>46205.483715277776</v>
      </c>
      <c r="AF406" s="96"/>
      <c r="AG406" s="95" t="s">
        <v>11317</v>
      </c>
      <c r="AH406" s="4"/>
      <c r="AI406" s="96">
        <v>46205</v>
      </c>
      <c r="AJ406" s="95" t="s">
        <v>1204</v>
      </c>
      <c r="AK406" s="4">
        <v>46205.505439814813</v>
      </c>
      <c r="AL406" s="96">
        <v>46205</v>
      </c>
      <c r="AM406" s="95" t="s">
        <v>1204</v>
      </c>
      <c r="AN406" s="4">
        <v>46205.505532407406</v>
      </c>
      <c r="AO406" s="95" t="s">
        <v>11317</v>
      </c>
      <c r="AP406" s="95" t="s">
        <v>11317</v>
      </c>
      <c r="AQ406" s="95" t="s">
        <v>11317</v>
      </c>
      <c r="AR406" s="95" t="s">
        <v>11317</v>
      </c>
      <c r="AS406" s="95" t="s">
        <v>11317</v>
      </c>
      <c r="AT406" s="95" t="s">
        <v>11317</v>
      </c>
      <c r="AU406" s="96">
        <v>46205</v>
      </c>
      <c r="AV406" s="95" t="s">
        <v>1204</v>
      </c>
      <c r="AW406" s="4">
        <v>46205.516064814816</v>
      </c>
      <c r="AX406" s="95" t="s">
        <v>11317</v>
      </c>
      <c r="AY406" s="95" t="s">
        <v>11317</v>
      </c>
      <c r="AZ406" s="95" t="s">
        <v>11317</v>
      </c>
      <c r="BA406" s="96">
        <v>46205</v>
      </c>
      <c r="BB406" s="95" t="s">
        <v>1205</v>
      </c>
      <c r="BC406" s="4">
        <v>46205.52107638889</v>
      </c>
      <c r="BD406" s="96">
        <v>46205</v>
      </c>
      <c r="BE406" s="95" t="s">
        <v>1313</v>
      </c>
      <c r="BF406" s="4">
        <v>46205.653680555559</v>
      </c>
      <c r="BG406" s="95" t="s">
        <v>11317</v>
      </c>
      <c r="BH406" s="95" t="s">
        <v>11317</v>
      </c>
      <c r="BI406" s="95" t="s">
        <v>11317</v>
      </c>
      <c r="BJ406" s="68" t="s">
        <v>11317</v>
      </c>
      <c r="BK406" t="str">
        <f t="shared" si="8"/>
        <v>Jul</v>
      </c>
      <c r="BL406" t="str">
        <f>VLOOKUP(D406,Sheet1!$A$2:$B$221,2,0)</f>
        <v>South Zone</v>
      </c>
    </row>
    <row r="407" spans="1:64" x14ac:dyDescent="0.35">
      <c r="A407" t="str" cm="1">
        <f t="array" ref="A407:C407">VLOOKUP(D407,Sheet1!$A$2:$E$221,{3,4,5},0)</f>
        <v>Dharmendra Singh</v>
      </c>
      <c r="B407" t="str">
        <v>FMF067651</v>
      </c>
      <c r="C407" t="str">
        <v>Vinay Kumar Vishwakarma</v>
      </c>
      <c r="D407" s="94" t="s">
        <v>177</v>
      </c>
      <c r="E407" s="95">
        <v>606</v>
      </c>
      <c r="F407" s="95" t="s">
        <v>2706</v>
      </c>
      <c r="G407" s="95">
        <v>313432</v>
      </c>
      <c r="H407" s="95" t="s">
        <v>2702</v>
      </c>
      <c r="I407" s="95" t="s">
        <v>2703</v>
      </c>
      <c r="J407" s="95" t="s">
        <v>1568</v>
      </c>
      <c r="K407" s="95" t="s">
        <v>2707</v>
      </c>
      <c r="L407" s="95">
        <v>55000</v>
      </c>
      <c r="M407" s="95" t="s">
        <v>2708</v>
      </c>
      <c r="N407" s="95" t="s">
        <v>2709</v>
      </c>
      <c r="O407" s="95" t="s">
        <v>2710</v>
      </c>
      <c r="P407" s="95">
        <v>6533247710</v>
      </c>
      <c r="Q407" s="14" t="s">
        <v>13394</v>
      </c>
      <c r="T407" s="96">
        <v>46205</v>
      </c>
      <c r="U407" s="95" t="s">
        <v>1312</v>
      </c>
      <c r="V407" s="4">
        <v>46205.691481481481</v>
      </c>
      <c r="W407" s="96">
        <v>46205</v>
      </c>
      <c r="X407" s="95" t="s">
        <v>1312</v>
      </c>
      <c r="Y407" s="4">
        <v>46205.703865740739</v>
      </c>
      <c r="Z407" s="96">
        <v>46205</v>
      </c>
      <c r="AA407" s="95" t="s">
        <v>1194</v>
      </c>
      <c r="AB407" s="4">
        <v>46205.710347222222</v>
      </c>
      <c r="AC407" s="96">
        <v>46205</v>
      </c>
      <c r="AD407" s="95" t="s">
        <v>1218</v>
      </c>
      <c r="AE407" s="4">
        <v>46205.735046296293</v>
      </c>
      <c r="AF407" s="96"/>
      <c r="AG407" s="95" t="s">
        <v>11317</v>
      </c>
      <c r="AH407" s="4"/>
      <c r="AI407" s="96">
        <v>46205</v>
      </c>
      <c r="AJ407" s="95" t="s">
        <v>1204</v>
      </c>
      <c r="AK407" s="4">
        <v>46205.756539351853</v>
      </c>
      <c r="AL407" s="96">
        <v>46205</v>
      </c>
      <c r="AM407" s="95" t="s">
        <v>1204</v>
      </c>
      <c r="AN407" s="4">
        <v>46205.756643518522</v>
      </c>
      <c r="AO407" s="95" t="s">
        <v>11317</v>
      </c>
      <c r="AP407" s="95" t="s">
        <v>11317</v>
      </c>
      <c r="AQ407" s="95" t="s">
        <v>11317</v>
      </c>
      <c r="AR407" s="95" t="s">
        <v>11317</v>
      </c>
      <c r="AS407" s="95" t="s">
        <v>11317</v>
      </c>
      <c r="AT407" s="95" t="s">
        <v>11317</v>
      </c>
      <c r="AU407" s="96">
        <v>46205</v>
      </c>
      <c r="AV407" s="95" t="s">
        <v>1204</v>
      </c>
      <c r="AW407" s="4">
        <v>46205.763472222221</v>
      </c>
      <c r="AX407" s="95" t="s">
        <v>11317</v>
      </c>
      <c r="AY407" s="95" t="s">
        <v>11317</v>
      </c>
      <c r="AZ407" s="95" t="s">
        <v>11317</v>
      </c>
      <c r="BA407" s="96">
        <v>46205</v>
      </c>
      <c r="BB407" s="95" t="s">
        <v>1205</v>
      </c>
      <c r="BC407" s="4">
        <v>46205.765127314815</v>
      </c>
      <c r="BD407" s="96">
        <v>46206</v>
      </c>
      <c r="BE407" s="95" t="s">
        <v>1313</v>
      </c>
      <c r="BF407" s="4">
        <v>46206.549085648148</v>
      </c>
      <c r="BG407" s="95" t="s">
        <v>11317</v>
      </c>
      <c r="BH407" s="95" t="s">
        <v>11317</v>
      </c>
      <c r="BI407" s="95" t="s">
        <v>11317</v>
      </c>
      <c r="BJ407" s="68" t="s">
        <v>11317</v>
      </c>
      <c r="BK407" t="str">
        <f t="shared" si="8"/>
        <v>Jul</v>
      </c>
      <c r="BL407" t="str">
        <f>VLOOKUP(D407,Sheet1!$A$2:$B$221,2,0)</f>
        <v>South Zone</v>
      </c>
    </row>
    <row r="408" spans="1:64" x14ac:dyDescent="0.35">
      <c r="A408" t="str" cm="1">
        <f t="array" ref="A408:C408">VLOOKUP(D408,Sheet1!$A$2:$E$221,{3,4,5},0)</f>
        <v>Dharmendra Singh</v>
      </c>
      <c r="B408" t="str">
        <v>FMF067651</v>
      </c>
      <c r="C408" t="str">
        <v>Vinay Kumar Vishwakarma</v>
      </c>
      <c r="D408" s="94" t="s">
        <v>177</v>
      </c>
      <c r="E408" s="95">
        <v>606</v>
      </c>
      <c r="F408" s="95" t="s">
        <v>2001</v>
      </c>
      <c r="G408" s="95">
        <v>339661</v>
      </c>
      <c r="H408" s="95" t="s">
        <v>1314</v>
      </c>
      <c r="I408" s="95" t="s">
        <v>1315</v>
      </c>
      <c r="J408" s="95" t="s">
        <v>1568</v>
      </c>
      <c r="K408" s="95" t="s">
        <v>2002</v>
      </c>
      <c r="L408" s="95">
        <v>90000</v>
      </c>
      <c r="M408" s="95" t="s">
        <v>978</v>
      </c>
      <c r="N408" s="95" t="s">
        <v>979</v>
      </c>
      <c r="O408" s="95" t="s">
        <v>1320</v>
      </c>
      <c r="P408" s="95">
        <v>7377887286</v>
      </c>
      <c r="Q408" s="14" t="s">
        <v>13394</v>
      </c>
      <c r="T408" s="96">
        <v>46204</v>
      </c>
      <c r="U408" s="95" t="s">
        <v>1312</v>
      </c>
      <c r="V408" s="4">
        <v>46204.530185185184</v>
      </c>
      <c r="W408" s="96">
        <v>46204</v>
      </c>
      <c r="X408" s="95" t="s">
        <v>1312</v>
      </c>
      <c r="Y408" s="4">
        <v>46204.713888888888</v>
      </c>
      <c r="Z408" s="96">
        <v>46204</v>
      </c>
      <c r="AA408" s="95" t="s">
        <v>1194</v>
      </c>
      <c r="AB408" s="4">
        <v>46204.732268518521</v>
      </c>
      <c r="AC408" s="96">
        <v>46204</v>
      </c>
      <c r="AD408" s="95" t="s">
        <v>1197</v>
      </c>
      <c r="AE408" s="4">
        <v>46204.745578703703</v>
      </c>
      <c r="AF408" s="96"/>
      <c r="AG408" s="95" t="s">
        <v>11317</v>
      </c>
      <c r="AH408" s="4"/>
      <c r="AI408" s="96">
        <v>46204</v>
      </c>
      <c r="AJ408" s="95" t="s">
        <v>1204</v>
      </c>
      <c r="AK408" s="4">
        <v>46204.75209490741</v>
      </c>
      <c r="AL408" s="96">
        <v>46204</v>
      </c>
      <c r="AM408" s="95" t="s">
        <v>1204</v>
      </c>
      <c r="AN408" s="4">
        <v>46204.752233796295</v>
      </c>
      <c r="AO408" s="95" t="s">
        <v>11317</v>
      </c>
      <c r="AP408" s="95" t="s">
        <v>11317</v>
      </c>
      <c r="AQ408" s="95" t="s">
        <v>11317</v>
      </c>
      <c r="AR408" s="95" t="s">
        <v>11317</v>
      </c>
      <c r="AS408" s="95" t="s">
        <v>11317</v>
      </c>
      <c r="AT408" s="95" t="s">
        <v>11317</v>
      </c>
      <c r="AU408" s="96">
        <v>46204</v>
      </c>
      <c r="AV408" s="95" t="s">
        <v>1204</v>
      </c>
      <c r="AW408" s="4">
        <v>46204.76222222222</v>
      </c>
      <c r="AX408" s="95" t="s">
        <v>11317</v>
      </c>
      <c r="AY408" s="95" t="s">
        <v>11317</v>
      </c>
      <c r="AZ408" s="95" t="s">
        <v>11317</v>
      </c>
      <c r="BA408" s="96">
        <v>46204</v>
      </c>
      <c r="BB408" s="95" t="s">
        <v>1199</v>
      </c>
      <c r="BC408" s="4">
        <v>46204.763692129629</v>
      </c>
      <c r="BD408" s="96">
        <v>46205</v>
      </c>
      <c r="BE408" s="95" t="s">
        <v>1313</v>
      </c>
      <c r="BF408" s="4">
        <v>46205.393090277779</v>
      </c>
      <c r="BG408" s="95" t="s">
        <v>11317</v>
      </c>
      <c r="BH408" s="95" t="s">
        <v>11317</v>
      </c>
      <c r="BI408" s="95" t="s">
        <v>11317</v>
      </c>
      <c r="BJ408" s="68" t="s">
        <v>11317</v>
      </c>
      <c r="BK408" t="str">
        <f t="shared" si="8"/>
        <v>Jul</v>
      </c>
      <c r="BL408" t="str">
        <f>VLOOKUP(D408,Sheet1!$A$2:$B$221,2,0)</f>
        <v>South Zone</v>
      </c>
    </row>
    <row r="409" spans="1:64" x14ac:dyDescent="0.35">
      <c r="A409" t="str" cm="1">
        <f t="array" ref="A409:C409">VLOOKUP(D409,Sheet1!$A$2:$E$221,{3,4,5},0)</f>
        <v>Dharmendra Singh</v>
      </c>
      <c r="B409" t="str">
        <v>FMF067651</v>
      </c>
      <c r="C409" t="str">
        <v>Vinay Kumar Vishwakarma</v>
      </c>
      <c r="D409" s="94" t="s">
        <v>177</v>
      </c>
      <c r="E409" s="95">
        <v>606</v>
      </c>
      <c r="F409" s="95" t="s">
        <v>2003</v>
      </c>
      <c r="G409" s="95">
        <v>346613</v>
      </c>
      <c r="H409" s="95" t="s">
        <v>2004</v>
      </c>
      <c r="I409" s="95" t="s">
        <v>2005</v>
      </c>
      <c r="J409" s="95" t="s">
        <v>1568</v>
      </c>
      <c r="K409" s="95" t="s">
        <v>2006</v>
      </c>
      <c r="L409" s="95">
        <v>90000</v>
      </c>
      <c r="M409" s="95" t="s">
        <v>978</v>
      </c>
      <c r="N409" s="95" t="s">
        <v>979</v>
      </c>
      <c r="O409" s="95" t="s">
        <v>2007</v>
      </c>
      <c r="P409" s="95">
        <v>6380079871</v>
      </c>
      <c r="Q409" s="14" t="s">
        <v>13394</v>
      </c>
      <c r="T409" s="96">
        <v>46204</v>
      </c>
      <c r="U409" s="95" t="s">
        <v>1312</v>
      </c>
      <c r="V409" s="4">
        <v>46204.393784722219</v>
      </c>
      <c r="W409" s="96">
        <v>46204</v>
      </c>
      <c r="X409" s="95" t="s">
        <v>1312</v>
      </c>
      <c r="Y409" s="4">
        <v>46204.433564814812</v>
      </c>
      <c r="Z409" s="96">
        <v>46204</v>
      </c>
      <c r="AA409" s="95" t="s">
        <v>1194</v>
      </c>
      <c r="AB409" s="4">
        <v>46204.452303240738</v>
      </c>
      <c r="AC409" s="96">
        <v>46204</v>
      </c>
      <c r="AD409" s="95" t="s">
        <v>1197</v>
      </c>
      <c r="AE409" s="4">
        <v>46204.461122685185</v>
      </c>
      <c r="AF409" s="96"/>
      <c r="AG409" s="95" t="s">
        <v>11317</v>
      </c>
      <c r="AH409" s="4"/>
      <c r="AI409" s="96">
        <v>46204</v>
      </c>
      <c r="AJ409" s="95" t="s">
        <v>1204</v>
      </c>
      <c r="AK409" s="4">
        <v>46204.494837962964</v>
      </c>
      <c r="AL409" s="96">
        <v>46204</v>
      </c>
      <c r="AM409" s="95" t="s">
        <v>1204</v>
      </c>
      <c r="AN409" s="4">
        <v>46204.494930555556</v>
      </c>
      <c r="AO409" s="95" t="s">
        <v>11317</v>
      </c>
      <c r="AP409" s="95" t="s">
        <v>11317</v>
      </c>
      <c r="AQ409" s="95" t="s">
        <v>11317</v>
      </c>
      <c r="AR409" s="95" t="s">
        <v>11317</v>
      </c>
      <c r="AS409" s="95" t="s">
        <v>11317</v>
      </c>
      <c r="AT409" s="95" t="s">
        <v>11317</v>
      </c>
      <c r="AU409" s="96">
        <v>46204</v>
      </c>
      <c r="AV409" s="95" t="s">
        <v>1204</v>
      </c>
      <c r="AW409" s="4">
        <v>46204.503032407411</v>
      </c>
      <c r="AX409" s="95" t="s">
        <v>11317</v>
      </c>
      <c r="AY409" s="95" t="s">
        <v>11317</v>
      </c>
      <c r="AZ409" s="95" t="s">
        <v>11317</v>
      </c>
      <c r="BA409" s="96">
        <v>46204</v>
      </c>
      <c r="BB409" s="95" t="s">
        <v>1199</v>
      </c>
      <c r="BC409" s="4">
        <v>46204.50681712963</v>
      </c>
      <c r="BD409" s="96">
        <v>46204</v>
      </c>
      <c r="BE409" s="95" t="s">
        <v>1313</v>
      </c>
      <c r="BF409" s="4">
        <v>46204.599282407406</v>
      </c>
      <c r="BG409" s="95" t="s">
        <v>11317</v>
      </c>
      <c r="BH409" s="95" t="s">
        <v>11317</v>
      </c>
      <c r="BI409" s="95" t="s">
        <v>11317</v>
      </c>
      <c r="BJ409" s="68" t="s">
        <v>11317</v>
      </c>
      <c r="BK409" t="str">
        <f t="shared" si="8"/>
        <v>Jul</v>
      </c>
      <c r="BL409" t="str">
        <f>VLOOKUP(D409,Sheet1!$A$2:$B$221,2,0)</f>
        <v>South Zone</v>
      </c>
    </row>
    <row r="410" spans="1:64" x14ac:dyDescent="0.35">
      <c r="A410" t="str" cm="1">
        <f t="array" ref="A410:C410">VLOOKUP(D410,Sheet1!$A$2:$E$221,{3,4,5},0)</f>
        <v>Dharmendra Singh</v>
      </c>
      <c r="B410" t="str">
        <v>FMF067651</v>
      </c>
      <c r="C410" t="str">
        <v>Vinay Kumar Vishwakarma</v>
      </c>
      <c r="D410" s="94" t="s">
        <v>177</v>
      </c>
      <c r="E410" s="95">
        <v>606</v>
      </c>
      <c r="F410" s="95" t="s">
        <v>2008</v>
      </c>
      <c r="G410" s="95">
        <v>361590</v>
      </c>
      <c r="H410" s="95" t="s">
        <v>1314</v>
      </c>
      <c r="I410" s="95" t="s">
        <v>1315</v>
      </c>
      <c r="J410" s="95" t="s">
        <v>1568</v>
      </c>
      <c r="K410" s="95" t="s">
        <v>2009</v>
      </c>
      <c r="L410" s="95">
        <v>77000</v>
      </c>
      <c r="M410" s="95" t="s">
        <v>1025</v>
      </c>
      <c r="N410" s="95" t="s">
        <v>1026</v>
      </c>
      <c r="O410" s="95" t="s">
        <v>2010</v>
      </c>
      <c r="P410" s="95">
        <v>1130743955</v>
      </c>
      <c r="Q410" s="14" t="s">
        <v>13394</v>
      </c>
      <c r="T410" s="96">
        <v>46197</v>
      </c>
      <c r="U410" s="95" t="s">
        <v>1312</v>
      </c>
      <c r="V410" s="4">
        <v>46197.690104166664</v>
      </c>
      <c r="W410" s="96">
        <v>46197</v>
      </c>
      <c r="X410" s="95" t="s">
        <v>1312</v>
      </c>
      <c r="Y410" s="4">
        <v>46197.693472222221</v>
      </c>
      <c r="Z410" s="96">
        <v>46197</v>
      </c>
      <c r="AA410" s="95" t="s">
        <v>1194</v>
      </c>
      <c r="AB410" s="4">
        <v>46197.70925925926</v>
      </c>
      <c r="AC410" s="96">
        <v>46197</v>
      </c>
      <c r="AD410" s="95" t="s">
        <v>1218</v>
      </c>
      <c r="AE410" s="4">
        <v>46197.737893518519</v>
      </c>
      <c r="AF410" s="96">
        <v>46197</v>
      </c>
      <c r="AG410" s="95" t="s">
        <v>1323</v>
      </c>
      <c r="AH410" s="4">
        <v>46197.865034722221</v>
      </c>
      <c r="AI410" s="96"/>
      <c r="AJ410" s="95" t="s">
        <v>11317</v>
      </c>
      <c r="AK410" s="4"/>
      <c r="AL410" s="96"/>
      <c r="AM410" s="95" t="s">
        <v>11317</v>
      </c>
      <c r="AN410" s="4"/>
      <c r="AO410" s="95" t="s">
        <v>11317</v>
      </c>
      <c r="AP410" s="95" t="s">
        <v>11317</v>
      </c>
      <c r="AQ410" s="95" t="s">
        <v>11317</v>
      </c>
      <c r="AR410" s="95" t="s">
        <v>11317</v>
      </c>
      <c r="AS410" s="95" t="s">
        <v>11317</v>
      </c>
      <c r="AT410" s="95" t="s">
        <v>11317</v>
      </c>
      <c r="AU410" s="96"/>
      <c r="AV410" s="95" t="s">
        <v>11317</v>
      </c>
      <c r="AW410" s="4"/>
      <c r="AX410" s="95" t="s">
        <v>11317</v>
      </c>
      <c r="AY410" s="95" t="s">
        <v>11317</v>
      </c>
      <c r="AZ410" s="95" t="s">
        <v>11317</v>
      </c>
      <c r="BA410" s="96"/>
      <c r="BB410" s="95" t="s">
        <v>11317</v>
      </c>
      <c r="BC410" s="4"/>
      <c r="BD410" s="96"/>
      <c r="BE410" s="95" t="s">
        <v>11317</v>
      </c>
      <c r="BF410" s="4"/>
      <c r="BG410" s="95" t="s">
        <v>11317</v>
      </c>
      <c r="BH410" s="95" t="s">
        <v>11317</v>
      </c>
      <c r="BI410" s="95" t="s">
        <v>11317</v>
      </c>
      <c r="BJ410" s="68" t="s">
        <v>11317</v>
      </c>
      <c r="BK410" t="str">
        <f t="shared" si="8"/>
        <v>Jun</v>
      </c>
      <c r="BL410" t="str">
        <f>VLOOKUP(D410,Sheet1!$A$2:$B$221,2,0)</f>
        <v>South Zone</v>
      </c>
    </row>
    <row r="411" spans="1:64" x14ac:dyDescent="0.35">
      <c r="A411" t="str" cm="1">
        <f t="array" ref="A411:C411">VLOOKUP(D411,Sheet1!$A$2:$E$221,{3,4,5},0)</f>
        <v>Dharmendra Singh</v>
      </c>
      <c r="B411" t="str">
        <v>FMF067651</v>
      </c>
      <c r="C411" t="str">
        <v>Vinay Kumar Vishwakarma</v>
      </c>
      <c r="D411" s="94" t="s">
        <v>177</v>
      </c>
      <c r="E411" s="95">
        <v>606</v>
      </c>
      <c r="F411" s="95" t="s">
        <v>9654</v>
      </c>
      <c r="G411" s="95">
        <v>458272</v>
      </c>
      <c r="H411" s="95" t="s">
        <v>1310</v>
      </c>
      <c r="I411" s="95" t="s">
        <v>1311</v>
      </c>
      <c r="J411" s="95" t="s">
        <v>1568</v>
      </c>
      <c r="K411" s="95" t="s">
        <v>9655</v>
      </c>
      <c r="L411" s="95">
        <v>90000</v>
      </c>
      <c r="M411" s="95" t="s">
        <v>9411</v>
      </c>
      <c r="N411" s="95" t="s">
        <v>9412</v>
      </c>
      <c r="O411" s="95" t="s">
        <v>9656</v>
      </c>
      <c r="P411" s="95">
        <v>3642313037</v>
      </c>
      <c r="Q411" s="14" t="s">
        <v>13394</v>
      </c>
      <c r="T411" s="96">
        <v>46209</v>
      </c>
      <c r="U411" s="95" t="s">
        <v>1312</v>
      </c>
      <c r="V411" s="4">
        <v>46209.68482638889</v>
      </c>
      <c r="W411" s="96">
        <v>46209</v>
      </c>
      <c r="X411" s="95" t="s">
        <v>1312</v>
      </c>
      <c r="Y411" s="4">
        <v>46209.687442129631</v>
      </c>
      <c r="Z411" s="96">
        <v>46209</v>
      </c>
      <c r="AA411" s="95" t="s">
        <v>3586</v>
      </c>
      <c r="AB411" s="4">
        <v>46209.703831018516</v>
      </c>
      <c r="AC411" s="96">
        <v>46209</v>
      </c>
      <c r="AD411" s="95" t="s">
        <v>3586</v>
      </c>
      <c r="AE411" s="4">
        <v>46209.706863425927</v>
      </c>
      <c r="AF411" s="96">
        <v>46209</v>
      </c>
      <c r="AG411" s="95" t="s">
        <v>3020</v>
      </c>
      <c r="AH411" s="4">
        <v>46209.715555555558</v>
      </c>
      <c r="AI411" s="96">
        <v>46209</v>
      </c>
      <c r="AJ411" s="95" t="s">
        <v>1198</v>
      </c>
      <c r="AK411" s="4">
        <v>46209.723136574074</v>
      </c>
      <c r="AL411" s="96">
        <v>46209</v>
      </c>
      <c r="AM411" s="95" t="s">
        <v>1198</v>
      </c>
      <c r="AN411" s="4">
        <v>46209.723217592589</v>
      </c>
      <c r="AO411" s="95" t="s">
        <v>11317</v>
      </c>
      <c r="AP411" s="95" t="s">
        <v>11317</v>
      </c>
      <c r="AQ411" s="95" t="s">
        <v>11317</v>
      </c>
      <c r="AR411" s="95" t="s">
        <v>11317</v>
      </c>
      <c r="AS411" s="95" t="s">
        <v>11317</v>
      </c>
      <c r="AT411" s="95" t="s">
        <v>11317</v>
      </c>
      <c r="AU411" s="96">
        <v>46209</v>
      </c>
      <c r="AV411" s="95" t="s">
        <v>1198</v>
      </c>
      <c r="AW411" s="4">
        <v>46209.732164351852</v>
      </c>
      <c r="AX411" s="95" t="s">
        <v>11317</v>
      </c>
      <c r="AY411" s="95" t="s">
        <v>11317</v>
      </c>
      <c r="AZ411" s="95" t="s">
        <v>11317</v>
      </c>
      <c r="BA411" s="96">
        <v>46209</v>
      </c>
      <c r="BB411" s="95" t="s">
        <v>1199</v>
      </c>
      <c r="BC411" s="4">
        <v>46209.733414351853</v>
      </c>
      <c r="BD411" s="96">
        <v>46209</v>
      </c>
      <c r="BE411" s="95" t="s">
        <v>1313</v>
      </c>
      <c r="BF411" s="4">
        <v>46209.797314814816</v>
      </c>
      <c r="BG411" s="95" t="s">
        <v>11317</v>
      </c>
      <c r="BH411" s="95" t="s">
        <v>11317</v>
      </c>
      <c r="BI411" s="95" t="s">
        <v>11317</v>
      </c>
      <c r="BJ411" s="68" t="s">
        <v>11317</v>
      </c>
      <c r="BK411" t="str">
        <f t="shared" si="8"/>
        <v>Jul</v>
      </c>
      <c r="BL411" t="str">
        <f>VLOOKUP(D411,Sheet1!$A$2:$B$221,2,0)</f>
        <v>South Zone</v>
      </c>
    </row>
    <row r="412" spans="1:64" x14ac:dyDescent="0.35">
      <c r="A412" t="str" cm="1">
        <f t="array" ref="A412:C412">VLOOKUP(D412,Sheet1!$A$2:$E$221,{3,4,5},0)</f>
        <v>Dharmendra Singh</v>
      </c>
      <c r="B412" t="str">
        <v>FMF067651</v>
      </c>
      <c r="C412" t="str">
        <v>Vinay Kumar Vishwakarma</v>
      </c>
      <c r="D412" s="94" t="s">
        <v>177</v>
      </c>
      <c r="E412" s="95">
        <v>606</v>
      </c>
      <c r="F412" s="95" t="s">
        <v>2011</v>
      </c>
      <c r="G412" s="95">
        <v>525096</v>
      </c>
      <c r="H412" s="95" t="s">
        <v>1310</v>
      </c>
      <c r="I412" s="95" t="s">
        <v>1311</v>
      </c>
      <c r="J412" s="95" t="s">
        <v>1568</v>
      </c>
      <c r="K412" s="95" t="s">
        <v>2012</v>
      </c>
      <c r="L412" s="95">
        <v>90000</v>
      </c>
      <c r="M412" s="95" t="s">
        <v>978</v>
      </c>
      <c r="N412" s="95" t="s">
        <v>979</v>
      </c>
      <c r="O412" s="95" t="s">
        <v>2013</v>
      </c>
      <c r="P412" s="95">
        <v>6382534210</v>
      </c>
      <c r="Q412" s="14" t="s">
        <v>13394</v>
      </c>
      <c r="T412" s="96">
        <v>46204</v>
      </c>
      <c r="U412" s="95" t="s">
        <v>1312</v>
      </c>
      <c r="V412" s="4">
        <v>46204.590543981481</v>
      </c>
      <c r="W412" s="96">
        <v>46204</v>
      </c>
      <c r="X412" s="95" t="s">
        <v>1312</v>
      </c>
      <c r="Y412" s="4">
        <v>46204.609733796293</v>
      </c>
      <c r="Z412" s="96">
        <v>46204</v>
      </c>
      <c r="AA412" s="95" t="s">
        <v>1194</v>
      </c>
      <c r="AB412" s="4">
        <v>46204.635833333334</v>
      </c>
      <c r="AC412" s="96">
        <v>46204</v>
      </c>
      <c r="AD412" s="95" t="s">
        <v>1197</v>
      </c>
      <c r="AE412" s="4">
        <v>46204.660671296297</v>
      </c>
      <c r="AF412" s="96"/>
      <c r="AG412" s="95" t="s">
        <v>11317</v>
      </c>
      <c r="AH412" s="4"/>
      <c r="AI412" s="96">
        <v>46204</v>
      </c>
      <c r="AJ412" s="95" t="s">
        <v>1204</v>
      </c>
      <c r="AK412" s="4">
        <v>46204.673391203702</v>
      </c>
      <c r="AL412" s="96">
        <v>46204</v>
      </c>
      <c r="AM412" s="95" t="s">
        <v>1204</v>
      </c>
      <c r="AN412" s="4">
        <v>46204.673495370371</v>
      </c>
      <c r="AO412" s="95" t="s">
        <v>11317</v>
      </c>
      <c r="AP412" s="95" t="s">
        <v>11317</v>
      </c>
      <c r="AQ412" s="95" t="s">
        <v>11317</v>
      </c>
      <c r="AR412" s="95" t="s">
        <v>11317</v>
      </c>
      <c r="AS412" s="95" t="s">
        <v>11317</v>
      </c>
      <c r="AT412" s="95" t="s">
        <v>11317</v>
      </c>
      <c r="AU412" s="96">
        <v>46204</v>
      </c>
      <c r="AV412" s="95" t="s">
        <v>1204</v>
      </c>
      <c r="AW412" s="4">
        <v>46204.682500000003</v>
      </c>
      <c r="AX412" s="95" t="s">
        <v>11317</v>
      </c>
      <c r="AY412" s="95" t="s">
        <v>11317</v>
      </c>
      <c r="AZ412" s="95" t="s">
        <v>11317</v>
      </c>
      <c r="BA412" s="96">
        <v>46204</v>
      </c>
      <c r="BB412" s="95" t="s">
        <v>1205</v>
      </c>
      <c r="BC412" s="4">
        <v>46204.68476851852</v>
      </c>
      <c r="BD412" s="96">
        <v>46204</v>
      </c>
      <c r="BE412" s="95" t="s">
        <v>1313</v>
      </c>
      <c r="BF412" s="4">
        <v>46204.736018518517</v>
      </c>
      <c r="BG412" s="95" t="s">
        <v>11317</v>
      </c>
      <c r="BH412" s="95" t="s">
        <v>11317</v>
      </c>
      <c r="BI412" s="95" t="s">
        <v>11317</v>
      </c>
      <c r="BJ412" s="68" t="s">
        <v>11317</v>
      </c>
      <c r="BK412" t="str">
        <f t="shared" si="8"/>
        <v>Jul</v>
      </c>
      <c r="BL412" t="str">
        <f>VLOOKUP(D412,Sheet1!$A$2:$B$221,2,0)</f>
        <v>South Zone</v>
      </c>
    </row>
    <row r="413" spans="1:64" x14ac:dyDescent="0.35">
      <c r="A413" t="str" cm="1">
        <f t="array" ref="A413:C413">VLOOKUP(D413,Sheet1!$A$2:$E$221,{3,4,5},0)</f>
        <v>Santhosh Babu Mohan</v>
      </c>
      <c r="B413" t="str">
        <v>FMF062583</v>
      </c>
      <c r="C413" t="str">
        <v>Sankar T</v>
      </c>
      <c r="D413" s="94" t="s">
        <v>189</v>
      </c>
      <c r="E413" s="95">
        <v>717</v>
      </c>
      <c r="F413" s="95" t="s">
        <v>3362</v>
      </c>
      <c r="G413" s="95">
        <v>375490</v>
      </c>
      <c r="H413" s="95" t="s">
        <v>3060</v>
      </c>
      <c r="I413" s="95" t="s">
        <v>3061</v>
      </c>
      <c r="J413" s="95" t="s">
        <v>1568</v>
      </c>
      <c r="K413" s="95" t="s">
        <v>3363</v>
      </c>
      <c r="L413" s="95">
        <v>90000</v>
      </c>
      <c r="M413" s="95" t="s">
        <v>1180</v>
      </c>
      <c r="N413" s="95" t="s">
        <v>1181</v>
      </c>
      <c r="O413" s="95" t="s">
        <v>3364</v>
      </c>
      <c r="P413" s="95">
        <v>6789293784</v>
      </c>
      <c r="Q413" s="14" t="s">
        <v>13394</v>
      </c>
      <c r="T413" s="96">
        <v>46205</v>
      </c>
      <c r="U413" s="95" t="s">
        <v>1316</v>
      </c>
      <c r="V413" s="4">
        <v>46205.652569444443</v>
      </c>
      <c r="W413" s="96">
        <v>46206</v>
      </c>
      <c r="X413" s="95" t="s">
        <v>1316</v>
      </c>
      <c r="Y413" s="4">
        <v>46206.357743055552</v>
      </c>
      <c r="Z413" s="96">
        <v>46206</v>
      </c>
      <c r="AA413" s="95" t="s">
        <v>3057</v>
      </c>
      <c r="AB413" s="4">
        <v>46206.421701388892</v>
      </c>
      <c r="AC413" s="96">
        <v>46206</v>
      </c>
      <c r="AD413" s="95" t="s">
        <v>3024</v>
      </c>
      <c r="AE413" s="4">
        <v>46206.456736111111</v>
      </c>
      <c r="AF413" s="96"/>
      <c r="AG413" s="95" t="s">
        <v>11317</v>
      </c>
      <c r="AH413" s="4"/>
      <c r="AI413" s="96">
        <v>46206</v>
      </c>
      <c r="AJ413" s="95" t="s">
        <v>1240</v>
      </c>
      <c r="AK413" s="4">
        <v>46206.460717592592</v>
      </c>
      <c r="AL413" s="96">
        <v>46206</v>
      </c>
      <c r="AM413" s="95" t="s">
        <v>1240</v>
      </c>
      <c r="AN413" s="4">
        <v>46206.460798611108</v>
      </c>
      <c r="AO413" s="95" t="s">
        <v>11317</v>
      </c>
      <c r="AP413" s="95" t="s">
        <v>11317</v>
      </c>
      <c r="AQ413" s="95" t="s">
        <v>11317</v>
      </c>
      <c r="AR413" s="95" t="s">
        <v>11317</v>
      </c>
      <c r="AS413" s="95" t="s">
        <v>11317</v>
      </c>
      <c r="AT413" s="95" t="s">
        <v>11317</v>
      </c>
      <c r="AU413" s="96">
        <v>46206</v>
      </c>
      <c r="AV413" s="95" t="s">
        <v>1240</v>
      </c>
      <c r="AW413" s="4">
        <v>46206.469143518516</v>
      </c>
      <c r="AX413" s="95" t="s">
        <v>11317</v>
      </c>
      <c r="AY413" s="95" t="s">
        <v>11317</v>
      </c>
      <c r="AZ413" s="95" t="s">
        <v>11317</v>
      </c>
      <c r="BA413" s="96">
        <v>46206</v>
      </c>
      <c r="BB413" s="95" t="s">
        <v>1212</v>
      </c>
      <c r="BC413" s="4">
        <v>46206.530509259261</v>
      </c>
      <c r="BD413" s="96">
        <v>46206</v>
      </c>
      <c r="BE413" s="95" t="s">
        <v>1317</v>
      </c>
      <c r="BF413" s="4">
        <v>46206.783090277779</v>
      </c>
      <c r="BG413" s="95" t="s">
        <v>11317</v>
      </c>
      <c r="BH413" s="95" t="s">
        <v>11317</v>
      </c>
      <c r="BI413" s="95" t="s">
        <v>11317</v>
      </c>
      <c r="BJ413" s="68" t="s">
        <v>11317</v>
      </c>
      <c r="BK413" t="str">
        <f t="shared" si="8"/>
        <v>Jul</v>
      </c>
      <c r="BL413" t="str">
        <f>VLOOKUP(D413,Sheet1!$A$2:$B$221,2,0)</f>
        <v>South Zone</v>
      </c>
    </row>
    <row r="414" spans="1:64" x14ac:dyDescent="0.35">
      <c r="A414" t="str" cm="1">
        <f t="array" ref="A414:C414">VLOOKUP(D414,Sheet1!$A$2:$E$221,{3,4,5},0)</f>
        <v>Santhosh Babu Mohan</v>
      </c>
      <c r="B414" t="str">
        <v>FMF062583</v>
      </c>
      <c r="C414" t="str">
        <v>Sankar T</v>
      </c>
      <c r="D414" s="94" t="s">
        <v>189</v>
      </c>
      <c r="E414" s="95">
        <v>717</v>
      </c>
      <c r="F414" s="95" t="s">
        <v>2014</v>
      </c>
      <c r="G414" s="95">
        <v>607677</v>
      </c>
      <c r="H414" s="95" t="s">
        <v>2015</v>
      </c>
      <c r="I414" s="95" t="s">
        <v>2016</v>
      </c>
      <c r="J414" s="95" t="s">
        <v>1568</v>
      </c>
      <c r="K414" s="95" t="s">
        <v>2017</v>
      </c>
      <c r="L414" s="95">
        <v>45000</v>
      </c>
      <c r="M414" s="95" t="s">
        <v>1332</v>
      </c>
      <c r="N414" s="95" t="s">
        <v>1333</v>
      </c>
      <c r="O414" s="95" t="s">
        <v>2018</v>
      </c>
      <c r="P414" s="95">
        <v>3061546033</v>
      </c>
      <c r="Q414" s="14" t="s">
        <v>683</v>
      </c>
      <c r="R414" t="s">
        <v>13181</v>
      </c>
      <c r="S414" s="1">
        <v>46204</v>
      </c>
      <c r="T414" s="96">
        <v>46203</v>
      </c>
      <c r="U414" s="95" t="s">
        <v>1316</v>
      </c>
      <c r="V414" s="4">
        <v>46203.630173611113</v>
      </c>
      <c r="W414" s="96">
        <v>46204</v>
      </c>
      <c r="X414" s="95" t="s">
        <v>1316</v>
      </c>
      <c r="Y414" s="4">
        <v>46204.358611111114</v>
      </c>
      <c r="Z414" s="96">
        <v>46204</v>
      </c>
      <c r="AA414" s="95" t="s">
        <v>1211</v>
      </c>
      <c r="AB414" s="4">
        <v>46204.396331018521</v>
      </c>
      <c r="AC414" s="96">
        <v>46204</v>
      </c>
      <c r="AD414" s="95" t="s">
        <v>2408</v>
      </c>
      <c r="AE414" s="4">
        <v>46204.427835648145</v>
      </c>
      <c r="AF414" s="96">
        <v>46204</v>
      </c>
      <c r="AG414" s="95" t="s">
        <v>1240</v>
      </c>
      <c r="AH414" s="4">
        <v>46204.46365740741</v>
      </c>
      <c r="AI414" s="96">
        <v>46205</v>
      </c>
      <c r="AJ414" s="95" t="s">
        <v>1240</v>
      </c>
      <c r="AK414" s="4">
        <v>46205.482743055552</v>
      </c>
      <c r="AL414" s="96">
        <v>46205</v>
      </c>
      <c r="AM414" s="95" t="s">
        <v>1240</v>
      </c>
      <c r="AN414" s="4">
        <v>46205.482824074075</v>
      </c>
      <c r="AO414" s="95" t="s">
        <v>11317</v>
      </c>
      <c r="AP414" s="95" t="s">
        <v>11317</v>
      </c>
      <c r="AQ414" s="95" t="s">
        <v>11317</v>
      </c>
      <c r="AR414" s="95" t="s">
        <v>11317</v>
      </c>
      <c r="AS414" s="95" t="s">
        <v>11317</v>
      </c>
      <c r="AT414" s="95" t="s">
        <v>11317</v>
      </c>
      <c r="AU414" s="96">
        <v>46205</v>
      </c>
      <c r="AV414" s="95" t="s">
        <v>1240</v>
      </c>
      <c r="AW414" s="4">
        <v>46205.489317129628</v>
      </c>
      <c r="AX414" s="95" t="s">
        <v>11317</v>
      </c>
      <c r="AY414" s="95" t="s">
        <v>11317</v>
      </c>
      <c r="AZ414" s="95" t="s">
        <v>11317</v>
      </c>
      <c r="BA414" s="96">
        <v>46205</v>
      </c>
      <c r="BB414" s="95" t="s">
        <v>1212</v>
      </c>
      <c r="BC414" s="4">
        <v>46205.496666666666</v>
      </c>
      <c r="BD414" s="96">
        <v>46205</v>
      </c>
      <c r="BE414" s="95" t="s">
        <v>1317</v>
      </c>
      <c r="BF414" s="4">
        <v>46205.678136574075</v>
      </c>
      <c r="BG414" s="95" t="s">
        <v>11317</v>
      </c>
      <c r="BH414" s="95" t="s">
        <v>11317</v>
      </c>
      <c r="BI414" s="95" t="s">
        <v>11317</v>
      </c>
      <c r="BJ414" s="68" t="s">
        <v>11317</v>
      </c>
      <c r="BK414" t="str">
        <f t="shared" si="8"/>
        <v>Jul</v>
      </c>
      <c r="BL414" t="str">
        <f>VLOOKUP(D414,Sheet1!$A$2:$B$221,2,0)</f>
        <v>South Zone</v>
      </c>
    </row>
    <row r="415" spans="1:64" x14ac:dyDescent="0.35">
      <c r="A415" t="str" cm="1">
        <f t="array" ref="A415:C415">VLOOKUP(D415,Sheet1!$A$2:$E$221,{3,4,5},0)</f>
        <v>Santhosh Babu Mohan</v>
      </c>
      <c r="B415" t="str">
        <v>FMF062583</v>
      </c>
      <c r="C415" t="str">
        <v>Sankar T</v>
      </c>
      <c r="D415" s="94" t="s">
        <v>189</v>
      </c>
      <c r="E415" s="95">
        <v>717</v>
      </c>
      <c r="F415" s="95" t="s">
        <v>2711</v>
      </c>
      <c r="G415" s="95">
        <v>723629</v>
      </c>
      <c r="H415" s="95" t="s">
        <v>2015</v>
      </c>
      <c r="I415" s="95" t="s">
        <v>2016</v>
      </c>
      <c r="J415" s="95" t="s">
        <v>1568</v>
      </c>
      <c r="K415" s="95" t="s">
        <v>2712</v>
      </c>
      <c r="L415" s="95">
        <v>90000</v>
      </c>
      <c r="M415" s="95" t="s">
        <v>1445</v>
      </c>
      <c r="N415" s="95" t="s">
        <v>1446</v>
      </c>
      <c r="O415" s="95" t="s">
        <v>2713</v>
      </c>
      <c r="P415" s="95">
        <v>2437566521</v>
      </c>
      <c r="Q415" s="14" t="s">
        <v>13394</v>
      </c>
      <c r="T415" s="96">
        <v>46204</v>
      </c>
      <c r="U415" s="95" t="s">
        <v>1316</v>
      </c>
      <c r="V415" s="4">
        <v>46204.502418981479</v>
      </c>
      <c r="W415" s="96">
        <v>46205</v>
      </c>
      <c r="X415" s="95" t="s">
        <v>1316</v>
      </c>
      <c r="Y415" s="4">
        <v>46205.509988425925</v>
      </c>
      <c r="Z415" s="96">
        <v>46205</v>
      </c>
      <c r="AA415" s="95" t="s">
        <v>1211</v>
      </c>
      <c r="AB415" s="4">
        <v>46205.512650462966</v>
      </c>
      <c r="AC415" s="96">
        <v>46205</v>
      </c>
      <c r="AD415" s="95" t="s">
        <v>2408</v>
      </c>
      <c r="AE415" s="4">
        <v>46205.531944444447</v>
      </c>
      <c r="AF415" s="96"/>
      <c r="AG415" s="95" t="s">
        <v>11317</v>
      </c>
      <c r="AH415" s="4"/>
      <c r="AI415" s="96">
        <v>46205</v>
      </c>
      <c r="AJ415" s="95" t="s">
        <v>1240</v>
      </c>
      <c r="AK415" s="4">
        <v>46205.544537037036</v>
      </c>
      <c r="AL415" s="96">
        <v>46205</v>
      </c>
      <c r="AM415" s="95" t="s">
        <v>1240</v>
      </c>
      <c r="AN415" s="4">
        <v>46205.544652777775</v>
      </c>
      <c r="AO415" s="95" t="s">
        <v>11317</v>
      </c>
      <c r="AP415" s="95" t="s">
        <v>11317</v>
      </c>
      <c r="AQ415" s="95" t="s">
        <v>11317</v>
      </c>
      <c r="AR415" s="95" t="s">
        <v>11317</v>
      </c>
      <c r="AS415" s="95" t="s">
        <v>11317</v>
      </c>
      <c r="AT415" s="95" t="s">
        <v>11317</v>
      </c>
      <c r="AU415" s="96">
        <v>46205</v>
      </c>
      <c r="AV415" s="95" t="s">
        <v>1240</v>
      </c>
      <c r="AW415" s="4">
        <v>46205.553981481484</v>
      </c>
      <c r="AX415" s="95" t="s">
        <v>11317</v>
      </c>
      <c r="AY415" s="95" t="s">
        <v>11317</v>
      </c>
      <c r="AZ415" s="95" t="s">
        <v>11317</v>
      </c>
      <c r="BA415" s="96">
        <v>46205</v>
      </c>
      <c r="BB415" s="95" t="s">
        <v>1212</v>
      </c>
      <c r="BC415" s="4">
        <v>46205.655162037037</v>
      </c>
      <c r="BD415" s="96">
        <v>46205</v>
      </c>
      <c r="BE415" s="95" t="s">
        <v>1317</v>
      </c>
      <c r="BF415" s="4">
        <v>46205.666921296295</v>
      </c>
      <c r="BG415" s="95" t="s">
        <v>11317</v>
      </c>
      <c r="BH415" s="95" t="s">
        <v>11317</v>
      </c>
      <c r="BI415" s="95" t="s">
        <v>11317</v>
      </c>
      <c r="BJ415" s="68" t="s">
        <v>11317</v>
      </c>
      <c r="BK415" t="str">
        <f t="shared" si="8"/>
        <v>Jul</v>
      </c>
      <c r="BL415" t="str">
        <f>VLOOKUP(D415,Sheet1!$A$2:$B$221,2,0)</f>
        <v>South Zone</v>
      </c>
    </row>
    <row r="416" spans="1:64" x14ac:dyDescent="0.35">
      <c r="A416" t="str" cm="1">
        <f t="array" ref="A416:C416">VLOOKUP(D416,Sheet1!$A$2:$E$221,{3,4,5},0)</f>
        <v>Somasundaram P</v>
      </c>
      <c r="B416" t="str">
        <v>FMF062431</v>
      </c>
      <c r="C416" t="str">
        <v>Sankar T</v>
      </c>
      <c r="D416" s="94" t="s">
        <v>190</v>
      </c>
      <c r="E416" s="95">
        <v>737</v>
      </c>
      <c r="F416" s="95" t="s">
        <v>11558</v>
      </c>
      <c r="G416" s="95">
        <v>370347</v>
      </c>
      <c r="H416" s="95" t="s">
        <v>4558</v>
      </c>
      <c r="I416" s="95" t="s">
        <v>4559</v>
      </c>
      <c r="J416" s="95" t="s">
        <v>1568</v>
      </c>
      <c r="K416" s="95" t="s">
        <v>11559</v>
      </c>
      <c r="L416" s="95">
        <v>77000</v>
      </c>
      <c r="M416" s="95" t="s">
        <v>1025</v>
      </c>
      <c r="N416" s="95" t="s">
        <v>1026</v>
      </c>
      <c r="O416" s="95" t="s">
        <v>11560</v>
      </c>
      <c r="P416" s="95">
        <v>4387509366</v>
      </c>
      <c r="Q416" s="14" t="s">
        <v>13394</v>
      </c>
      <c r="T416" s="96">
        <v>46210</v>
      </c>
      <c r="U416" s="95" t="s">
        <v>2418</v>
      </c>
      <c r="V416" s="4">
        <v>46210.606134259258</v>
      </c>
      <c r="W416" s="96">
        <v>46210</v>
      </c>
      <c r="X416" s="95" t="s">
        <v>2418</v>
      </c>
      <c r="Y416" s="4">
        <v>46210.623240740744</v>
      </c>
      <c r="Z416" s="96">
        <v>46210</v>
      </c>
      <c r="AA416" s="95" t="s">
        <v>1211</v>
      </c>
      <c r="AB416" s="4">
        <v>46210.64576388889</v>
      </c>
      <c r="AC416" s="96">
        <v>46210</v>
      </c>
      <c r="AD416" s="95" t="s">
        <v>2408</v>
      </c>
      <c r="AE416" s="4">
        <v>46210.649583333332</v>
      </c>
      <c r="AF416" s="96"/>
      <c r="AG416" s="95" t="s">
        <v>11317</v>
      </c>
      <c r="AH416" s="4"/>
      <c r="AI416" s="96">
        <v>46210</v>
      </c>
      <c r="AJ416" s="95" t="s">
        <v>1240</v>
      </c>
      <c r="AK416" s="4">
        <v>46210.685266203705</v>
      </c>
      <c r="AL416" s="96">
        <v>46210</v>
      </c>
      <c r="AM416" s="95" t="s">
        <v>1240</v>
      </c>
      <c r="AN416" s="4">
        <v>46210.685347222221</v>
      </c>
      <c r="AO416" s="95" t="s">
        <v>11317</v>
      </c>
      <c r="AP416" s="95" t="s">
        <v>11317</v>
      </c>
      <c r="AQ416" s="95" t="s">
        <v>11317</v>
      </c>
      <c r="AR416" s="95" t="s">
        <v>11317</v>
      </c>
      <c r="AS416" s="95" t="s">
        <v>11317</v>
      </c>
      <c r="AT416" s="95" t="s">
        <v>11317</v>
      </c>
      <c r="AU416" s="96">
        <v>46210</v>
      </c>
      <c r="AV416" s="95" t="s">
        <v>1240</v>
      </c>
      <c r="AW416" s="4">
        <v>46210.689768518518</v>
      </c>
      <c r="AX416" s="95" t="s">
        <v>11317</v>
      </c>
      <c r="AY416" s="95" t="s">
        <v>11317</v>
      </c>
      <c r="AZ416" s="95" t="s">
        <v>11317</v>
      </c>
      <c r="BA416" s="96">
        <v>46210</v>
      </c>
      <c r="BB416" s="95" t="s">
        <v>2414</v>
      </c>
      <c r="BC416" s="4">
        <v>46210.715879629628</v>
      </c>
      <c r="BD416" s="96">
        <v>46210</v>
      </c>
      <c r="BE416" s="95" t="s">
        <v>1318</v>
      </c>
      <c r="BF416" s="4">
        <v>46210.777106481481</v>
      </c>
      <c r="BG416" s="95" t="s">
        <v>11317</v>
      </c>
      <c r="BH416" s="95" t="s">
        <v>11317</v>
      </c>
      <c r="BI416" s="95" t="s">
        <v>11317</v>
      </c>
      <c r="BJ416" s="68" t="s">
        <v>11317</v>
      </c>
      <c r="BK416" t="str">
        <f t="shared" si="8"/>
        <v>Jul</v>
      </c>
      <c r="BL416" t="str">
        <f>VLOOKUP(D416,Sheet1!$A$2:$B$221,2,0)</f>
        <v>South Zone</v>
      </c>
    </row>
    <row r="417" spans="1:64" x14ac:dyDescent="0.35">
      <c r="A417" t="str" cm="1">
        <f t="array" ref="A417:C417">VLOOKUP(D417,Sheet1!$A$2:$E$221,{3,4,5},0)</f>
        <v>Somasundaram P</v>
      </c>
      <c r="B417" t="str">
        <v>FMF062431</v>
      </c>
      <c r="C417" t="str">
        <v>Sankar T</v>
      </c>
      <c r="D417" s="94" t="s">
        <v>190</v>
      </c>
      <c r="E417" s="95">
        <v>737</v>
      </c>
      <c r="F417" s="95" t="s">
        <v>11561</v>
      </c>
      <c r="G417" s="95">
        <v>370609</v>
      </c>
      <c r="H417" s="95" t="s">
        <v>7191</v>
      </c>
      <c r="I417" s="95" t="s">
        <v>7192</v>
      </c>
      <c r="J417" s="95" t="s">
        <v>1568</v>
      </c>
      <c r="K417" s="95" t="s">
        <v>11562</v>
      </c>
      <c r="L417" s="95">
        <v>77000</v>
      </c>
      <c r="M417" s="95" t="s">
        <v>1025</v>
      </c>
      <c r="N417" s="95" t="s">
        <v>1026</v>
      </c>
      <c r="O417" s="95" t="s">
        <v>11563</v>
      </c>
      <c r="P417" s="95">
        <v>7274174188</v>
      </c>
      <c r="Q417" s="14" t="s">
        <v>13394</v>
      </c>
      <c r="T417" s="96">
        <v>46210</v>
      </c>
      <c r="U417" s="95" t="s">
        <v>2418</v>
      </c>
      <c r="V417" s="4">
        <v>46210.716608796298</v>
      </c>
      <c r="W417" s="96">
        <v>46210</v>
      </c>
      <c r="X417" s="95" t="s">
        <v>2418</v>
      </c>
      <c r="Y417" s="4">
        <v>46210.720717592594</v>
      </c>
      <c r="Z417" s="96">
        <v>46210</v>
      </c>
      <c r="AA417" s="95" t="s">
        <v>1211</v>
      </c>
      <c r="AB417" s="4">
        <v>46210.735833333332</v>
      </c>
      <c r="AC417" s="96">
        <v>46210</v>
      </c>
      <c r="AD417" s="95" t="s">
        <v>2408</v>
      </c>
      <c r="AE417" s="4">
        <v>46210.748090277775</v>
      </c>
      <c r="AF417" s="96"/>
      <c r="AG417" s="95" t="s">
        <v>11317</v>
      </c>
      <c r="AH417" s="4"/>
      <c r="AI417" s="96">
        <v>46210</v>
      </c>
      <c r="AJ417" s="95" t="s">
        <v>1240</v>
      </c>
      <c r="AK417" s="4">
        <v>46210.754016203704</v>
      </c>
      <c r="AL417" s="96">
        <v>46210</v>
      </c>
      <c r="AM417" s="95" t="s">
        <v>1240</v>
      </c>
      <c r="AN417" s="4">
        <v>46210.754131944443</v>
      </c>
      <c r="AO417" s="95" t="s">
        <v>11317</v>
      </c>
      <c r="AP417" s="95" t="s">
        <v>11317</v>
      </c>
      <c r="AQ417" s="95" t="s">
        <v>11317</v>
      </c>
      <c r="AR417" s="95" t="s">
        <v>11317</v>
      </c>
      <c r="AS417" s="95" t="s">
        <v>11317</v>
      </c>
      <c r="AT417" s="95" t="s">
        <v>11317</v>
      </c>
      <c r="AU417" s="96">
        <v>46210</v>
      </c>
      <c r="AV417" s="95" t="s">
        <v>1240</v>
      </c>
      <c r="AW417" s="4">
        <v>46210.760775462964</v>
      </c>
      <c r="AX417" s="95" t="s">
        <v>11317</v>
      </c>
      <c r="AY417" s="95" t="s">
        <v>11317</v>
      </c>
      <c r="AZ417" s="95" t="s">
        <v>11317</v>
      </c>
      <c r="BA417" s="96">
        <v>46210</v>
      </c>
      <c r="BB417" s="95" t="s">
        <v>2414</v>
      </c>
      <c r="BC417" s="4">
        <v>46210.783356481479</v>
      </c>
      <c r="BD417" s="96">
        <v>46210</v>
      </c>
      <c r="BE417" s="95" t="s">
        <v>1318</v>
      </c>
      <c r="BF417" s="4">
        <v>46210.790185185186</v>
      </c>
      <c r="BG417" s="95" t="s">
        <v>11317</v>
      </c>
      <c r="BH417" s="95" t="s">
        <v>11317</v>
      </c>
      <c r="BI417" s="95" t="s">
        <v>11317</v>
      </c>
      <c r="BJ417" s="68" t="s">
        <v>11317</v>
      </c>
      <c r="BK417" t="str">
        <f t="shared" si="8"/>
        <v>Jul</v>
      </c>
      <c r="BL417" t="str">
        <f>VLOOKUP(D417,Sheet1!$A$2:$B$221,2,0)</f>
        <v>South Zone</v>
      </c>
    </row>
    <row r="418" spans="1:64" x14ac:dyDescent="0.35">
      <c r="A418" t="str" cm="1">
        <f t="array" ref="A418:C418">VLOOKUP(D418,Sheet1!$A$2:$E$221,{3,4,5},0)</f>
        <v>Somasundaram P</v>
      </c>
      <c r="B418" t="str">
        <v>FMF062431</v>
      </c>
      <c r="C418" t="str">
        <v>Sankar T</v>
      </c>
      <c r="D418" s="94" t="s">
        <v>190</v>
      </c>
      <c r="E418" s="95">
        <v>737</v>
      </c>
      <c r="F418" s="95" t="s">
        <v>2714</v>
      </c>
      <c r="G418" s="95">
        <v>435190</v>
      </c>
      <c r="H418" s="95" t="s">
        <v>2715</v>
      </c>
      <c r="I418" s="95" t="s">
        <v>2716</v>
      </c>
      <c r="J418" s="95" t="s">
        <v>1568</v>
      </c>
      <c r="K418" s="95" t="s">
        <v>2717</v>
      </c>
      <c r="L418" s="95">
        <v>77000</v>
      </c>
      <c r="M418" s="95" t="s">
        <v>1256</v>
      </c>
      <c r="N418" s="95" t="s">
        <v>1257</v>
      </c>
      <c r="O418" s="95" t="s">
        <v>2718</v>
      </c>
      <c r="P418" s="95">
        <v>2922755144</v>
      </c>
      <c r="Q418" s="14" t="s">
        <v>683</v>
      </c>
      <c r="R418" t="s">
        <v>13180</v>
      </c>
      <c r="S418" s="1">
        <v>46205</v>
      </c>
      <c r="T418" s="96">
        <v>46204</v>
      </c>
      <c r="U418" s="95" t="s">
        <v>2418</v>
      </c>
      <c r="V418" s="4">
        <v>46204.5309837963</v>
      </c>
      <c r="W418" s="96">
        <v>46205</v>
      </c>
      <c r="X418" s="95" t="s">
        <v>2418</v>
      </c>
      <c r="Y418" s="4">
        <v>46205.434328703705</v>
      </c>
      <c r="Z418" s="96">
        <v>46205</v>
      </c>
      <c r="AA418" s="95" t="s">
        <v>1211</v>
      </c>
      <c r="AB418" s="4">
        <v>46205.443645833337</v>
      </c>
      <c r="AC418" s="96">
        <v>46205</v>
      </c>
      <c r="AD418" s="95" t="s">
        <v>2408</v>
      </c>
      <c r="AE418" s="4">
        <v>46205.449143518519</v>
      </c>
      <c r="AF418" s="96">
        <v>46205</v>
      </c>
      <c r="AG418" s="95" t="s">
        <v>1240</v>
      </c>
      <c r="AH418" s="4">
        <v>46205.540844907409</v>
      </c>
      <c r="AI418" s="96">
        <v>46206</v>
      </c>
      <c r="AJ418" s="95" t="s">
        <v>1240</v>
      </c>
      <c r="AK418" s="4">
        <v>46206.630046296297</v>
      </c>
      <c r="AL418" s="96">
        <v>46206</v>
      </c>
      <c r="AM418" s="95" t="s">
        <v>1240</v>
      </c>
      <c r="AN418" s="4">
        <v>46206.630127314813</v>
      </c>
      <c r="AO418" s="95" t="s">
        <v>11317</v>
      </c>
      <c r="AP418" s="95" t="s">
        <v>11317</v>
      </c>
      <c r="AQ418" s="95" t="s">
        <v>11317</v>
      </c>
      <c r="AR418" s="95" t="s">
        <v>11317</v>
      </c>
      <c r="AS418" s="95" t="s">
        <v>11317</v>
      </c>
      <c r="AT418" s="95" t="s">
        <v>11317</v>
      </c>
      <c r="AU418" s="96">
        <v>46206</v>
      </c>
      <c r="AV418" s="95" t="s">
        <v>1240</v>
      </c>
      <c r="AW418" s="4">
        <v>46206.641805555555</v>
      </c>
      <c r="AX418" s="95" t="s">
        <v>11317</v>
      </c>
      <c r="AY418" s="95" t="s">
        <v>11317</v>
      </c>
      <c r="AZ418" s="95" t="s">
        <v>11317</v>
      </c>
      <c r="BA418" s="96">
        <v>46206</v>
      </c>
      <c r="BB418" s="95" t="s">
        <v>1212</v>
      </c>
      <c r="BC418" s="4">
        <v>46206.665821759256</v>
      </c>
      <c r="BD418" s="96">
        <v>46206</v>
      </c>
      <c r="BE418" s="95" t="s">
        <v>3062</v>
      </c>
      <c r="BF418" s="4">
        <v>46206.728032407409</v>
      </c>
      <c r="BG418" s="95" t="s">
        <v>11317</v>
      </c>
      <c r="BH418" s="95" t="s">
        <v>11317</v>
      </c>
      <c r="BI418" s="95" t="s">
        <v>11317</v>
      </c>
      <c r="BJ418" s="68" t="s">
        <v>11317</v>
      </c>
      <c r="BK418" t="str">
        <f t="shared" si="8"/>
        <v>Jul</v>
      </c>
      <c r="BL418" t="str">
        <f>VLOOKUP(D418,Sheet1!$A$2:$B$221,2,0)</f>
        <v>South Zone</v>
      </c>
    </row>
    <row r="419" spans="1:64" x14ac:dyDescent="0.35">
      <c r="A419" t="str" cm="1">
        <f t="array" ref="A419:C419">VLOOKUP(D419,Sheet1!$A$2:$E$221,{3,4,5},0)</f>
        <v>Somasundaram P</v>
      </c>
      <c r="B419" t="str">
        <v>FMF062431</v>
      </c>
      <c r="C419" t="str">
        <v>Sankar T</v>
      </c>
      <c r="D419" s="94" t="s">
        <v>190</v>
      </c>
      <c r="E419" s="95">
        <v>737</v>
      </c>
      <c r="F419" s="95" t="s">
        <v>2019</v>
      </c>
      <c r="G419" s="95">
        <v>443108</v>
      </c>
      <c r="H419" s="95" t="s">
        <v>2020</v>
      </c>
      <c r="I419" s="95" t="s">
        <v>2021</v>
      </c>
      <c r="J419" s="95" t="s">
        <v>1568</v>
      </c>
      <c r="K419" s="95" t="s">
        <v>2022</v>
      </c>
      <c r="L419" s="95">
        <v>90000</v>
      </c>
      <c r="M419" s="95" t="s">
        <v>1254</v>
      </c>
      <c r="N419" s="95" t="s">
        <v>1255</v>
      </c>
      <c r="O419" s="95" t="s">
        <v>2023</v>
      </c>
      <c r="P419" s="95">
        <v>9879767516</v>
      </c>
      <c r="Q419" s="14" t="s">
        <v>13394</v>
      </c>
      <c r="T419" s="96">
        <v>46204</v>
      </c>
      <c r="U419" s="95" t="s">
        <v>2418</v>
      </c>
      <c r="V419" s="4">
        <v>46204.531724537039</v>
      </c>
      <c r="W419" s="96">
        <v>46204</v>
      </c>
      <c r="X419" s="95" t="s">
        <v>2418</v>
      </c>
      <c r="Y419" s="4">
        <v>46204.614942129629</v>
      </c>
      <c r="Z419" s="96">
        <v>46204</v>
      </c>
      <c r="AA419" s="95" t="s">
        <v>1211</v>
      </c>
      <c r="AB419" s="4">
        <v>46204.633634259262</v>
      </c>
      <c r="AC419" s="96">
        <v>46204</v>
      </c>
      <c r="AD419" s="95" t="s">
        <v>2408</v>
      </c>
      <c r="AE419" s="4">
        <v>46204.639050925929</v>
      </c>
      <c r="AF419" s="96"/>
      <c r="AG419" s="95" t="s">
        <v>11317</v>
      </c>
      <c r="AH419" s="4"/>
      <c r="AI419" s="96">
        <v>46204</v>
      </c>
      <c r="AJ419" s="95" t="s">
        <v>1240</v>
      </c>
      <c r="AK419" s="4">
        <v>46204.646203703705</v>
      </c>
      <c r="AL419" s="96">
        <v>46204</v>
      </c>
      <c r="AM419" s="95" t="s">
        <v>1240</v>
      </c>
      <c r="AN419" s="4">
        <v>46204.646319444444</v>
      </c>
      <c r="AO419" s="95" t="s">
        <v>11317</v>
      </c>
      <c r="AP419" s="95" t="s">
        <v>11317</v>
      </c>
      <c r="AQ419" s="95" t="s">
        <v>11317</v>
      </c>
      <c r="AR419" s="95" t="s">
        <v>11317</v>
      </c>
      <c r="AS419" s="95" t="s">
        <v>11317</v>
      </c>
      <c r="AT419" s="95" t="s">
        <v>11317</v>
      </c>
      <c r="AU419" s="96">
        <v>46204</v>
      </c>
      <c r="AV419" s="95" t="s">
        <v>1240</v>
      </c>
      <c r="AW419" s="4">
        <v>46204.660624999997</v>
      </c>
      <c r="AX419" s="95" t="s">
        <v>11317</v>
      </c>
      <c r="AY419" s="95" t="s">
        <v>11317</v>
      </c>
      <c r="AZ419" s="95" t="s">
        <v>11317</v>
      </c>
      <c r="BA419" s="96">
        <v>46204</v>
      </c>
      <c r="BB419" s="95" t="s">
        <v>1212</v>
      </c>
      <c r="BC419" s="4">
        <v>46204.766053240739</v>
      </c>
      <c r="BD419" s="96">
        <v>46204</v>
      </c>
      <c r="BE419" s="95" t="s">
        <v>1318</v>
      </c>
      <c r="BF419" s="4">
        <v>46204.78334490741</v>
      </c>
      <c r="BG419" s="95" t="s">
        <v>11317</v>
      </c>
      <c r="BH419" s="95" t="s">
        <v>11317</v>
      </c>
      <c r="BI419" s="95" t="s">
        <v>11317</v>
      </c>
      <c r="BJ419" s="68" t="s">
        <v>11317</v>
      </c>
      <c r="BK419" t="str">
        <f t="shared" si="8"/>
        <v>Jul</v>
      </c>
      <c r="BL419" t="str">
        <f>VLOOKUP(D419,Sheet1!$A$2:$B$221,2,0)</f>
        <v>South Zone</v>
      </c>
    </row>
    <row r="420" spans="1:64" x14ac:dyDescent="0.35">
      <c r="A420" t="str" cm="1">
        <f t="array" ref="A420:C420">VLOOKUP(D420,Sheet1!$A$2:$E$221,{3,4,5},0)</f>
        <v>Somasundaram P</v>
      </c>
      <c r="B420" t="str">
        <v>FMF062431</v>
      </c>
      <c r="C420" t="str">
        <v>Sankar T</v>
      </c>
      <c r="D420" s="94" t="s">
        <v>190</v>
      </c>
      <c r="E420" s="95">
        <v>737</v>
      </c>
      <c r="F420" s="95" t="s">
        <v>9657</v>
      </c>
      <c r="G420" s="95">
        <v>503112</v>
      </c>
      <c r="H420" s="95" t="s">
        <v>2715</v>
      </c>
      <c r="I420" s="95" t="s">
        <v>2716</v>
      </c>
      <c r="J420" s="95" t="s">
        <v>1568</v>
      </c>
      <c r="K420" s="95" t="s">
        <v>9658</v>
      </c>
      <c r="L420" s="95">
        <v>90000</v>
      </c>
      <c r="M420" s="95" t="s">
        <v>9659</v>
      </c>
      <c r="N420" s="95" t="s">
        <v>9660</v>
      </c>
      <c r="O420" s="95" t="s">
        <v>9661</v>
      </c>
      <c r="P420" s="95">
        <v>1481481969</v>
      </c>
      <c r="Q420" s="14" t="s">
        <v>13394</v>
      </c>
      <c r="T420" s="96">
        <v>46209</v>
      </c>
      <c r="U420" s="95" t="s">
        <v>2418</v>
      </c>
      <c r="V420" s="4">
        <v>46209.459953703707</v>
      </c>
      <c r="W420" s="96">
        <v>46209</v>
      </c>
      <c r="X420" s="95" t="s">
        <v>2418</v>
      </c>
      <c r="Y420" s="4">
        <v>46209.59170138889</v>
      </c>
      <c r="Z420" s="96">
        <v>46209</v>
      </c>
      <c r="AA420" s="95" t="s">
        <v>1211</v>
      </c>
      <c r="AB420" s="4">
        <v>46209.605219907404</v>
      </c>
      <c r="AC420" s="96">
        <v>46209</v>
      </c>
      <c r="AD420" s="95" t="s">
        <v>2408</v>
      </c>
      <c r="AE420" s="4">
        <v>46209.628229166665</v>
      </c>
      <c r="AF420" s="96"/>
      <c r="AG420" s="95" t="s">
        <v>11317</v>
      </c>
      <c r="AH420" s="4"/>
      <c r="AI420" s="96">
        <v>46209</v>
      </c>
      <c r="AJ420" s="95" t="s">
        <v>1240</v>
      </c>
      <c r="AK420" s="4">
        <v>46209.638483796298</v>
      </c>
      <c r="AL420" s="96">
        <v>46209</v>
      </c>
      <c r="AM420" s="95" t="s">
        <v>1240</v>
      </c>
      <c r="AN420" s="4">
        <v>46209.638553240744</v>
      </c>
      <c r="AO420" s="95" t="s">
        <v>11317</v>
      </c>
      <c r="AP420" s="95" t="s">
        <v>11317</v>
      </c>
      <c r="AQ420" s="95" t="s">
        <v>11317</v>
      </c>
      <c r="AR420" s="95" t="s">
        <v>11317</v>
      </c>
      <c r="AS420" s="95" t="s">
        <v>11317</v>
      </c>
      <c r="AT420" s="95" t="s">
        <v>11317</v>
      </c>
      <c r="AU420" s="96">
        <v>46209</v>
      </c>
      <c r="AV420" s="95" t="s">
        <v>1240</v>
      </c>
      <c r="AW420" s="4">
        <v>46209.643564814818</v>
      </c>
      <c r="AX420" s="95" t="s">
        <v>11317</v>
      </c>
      <c r="AY420" s="95" t="s">
        <v>11317</v>
      </c>
      <c r="AZ420" s="95" t="s">
        <v>11317</v>
      </c>
      <c r="BA420" s="96">
        <v>46209</v>
      </c>
      <c r="BB420" s="95" t="s">
        <v>2414</v>
      </c>
      <c r="BC420" s="4">
        <v>46209.67386574074</v>
      </c>
      <c r="BD420" s="96">
        <v>46209</v>
      </c>
      <c r="BE420" s="95" t="s">
        <v>1318</v>
      </c>
      <c r="BF420" s="4">
        <v>46209.733541666668</v>
      </c>
      <c r="BG420" s="95" t="s">
        <v>11317</v>
      </c>
      <c r="BH420" s="95" t="s">
        <v>11317</v>
      </c>
      <c r="BI420" s="95" t="s">
        <v>11317</v>
      </c>
      <c r="BJ420" s="68" t="s">
        <v>11317</v>
      </c>
      <c r="BK420" t="str">
        <f t="shared" si="8"/>
        <v>Jul</v>
      </c>
      <c r="BL420" t="str">
        <f>VLOOKUP(D420,Sheet1!$A$2:$B$221,2,0)</f>
        <v>South Zone</v>
      </c>
    </row>
    <row r="421" spans="1:64" x14ac:dyDescent="0.35">
      <c r="A421" t="str" cm="1">
        <f t="array" ref="A421:C421">VLOOKUP(D421,Sheet1!$A$2:$E$221,{3,4,5},0)</f>
        <v>Somasundaram P</v>
      </c>
      <c r="B421" t="str">
        <v>FMF062431</v>
      </c>
      <c r="C421" t="str">
        <v>Sankar T</v>
      </c>
      <c r="D421" s="94" t="s">
        <v>190</v>
      </c>
      <c r="E421" s="95">
        <v>737</v>
      </c>
      <c r="F421" s="95" t="s">
        <v>11564</v>
      </c>
      <c r="G421" s="95">
        <v>637361</v>
      </c>
      <c r="H421" s="95" t="s">
        <v>2715</v>
      </c>
      <c r="I421" s="95" t="s">
        <v>2716</v>
      </c>
      <c r="J421" s="95" t="s">
        <v>1568</v>
      </c>
      <c r="K421" s="95" t="s">
        <v>11565</v>
      </c>
      <c r="L421" s="95">
        <v>77000</v>
      </c>
      <c r="M421" s="95" t="s">
        <v>1025</v>
      </c>
      <c r="N421" s="95" t="s">
        <v>1026</v>
      </c>
      <c r="O421" s="95" t="s">
        <v>6306</v>
      </c>
      <c r="P421" s="95">
        <v>8150298074</v>
      </c>
      <c r="Q421" s="14" t="s">
        <v>13394</v>
      </c>
      <c r="T421" s="96">
        <v>46210</v>
      </c>
      <c r="U421" s="95" t="s">
        <v>2418</v>
      </c>
      <c r="V421" s="4">
        <v>46210.40215277778</v>
      </c>
      <c r="W421" s="96">
        <v>46210</v>
      </c>
      <c r="X421" s="95" t="s">
        <v>2418</v>
      </c>
      <c r="Y421" s="4">
        <v>46210.520798611113</v>
      </c>
      <c r="Z421" s="96">
        <v>46210</v>
      </c>
      <c r="AA421" s="95" t="s">
        <v>1211</v>
      </c>
      <c r="AB421" s="4">
        <v>46210.549745370372</v>
      </c>
      <c r="AC421" s="96">
        <v>46210</v>
      </c>
      <c r="AD421" s="95" t="s">
        <v>2408</v>
      </c>
      <c r="AE421" s="4">
        <v>46210.557071759256</v>
      </c>
      <c r="AF421" s="96"/>
      <c r="AG421" s="95" t="s">
        <v>11317</v>
      </c>
      <c r="AH421" s="4"/>
      <c r="AI421" s="96">
        <v>46210</v>
      </c>
      <c r="AJ421" s="95" t="s">
        <v>1240</v>
      </c>
      <c r="AK421" s="4">
        <v>46210.623738425929</v>
      </c>
      <c r="AL421" s="96">
        <v>46210</v>
      </c>
      <c r="AM421" s="95" t="s">
        <v>1240</v>
      </c>
      <c r="AN421" s="4">
        <v>46210.623842592591</v>
      </c>
      <c r="AO421" s="95" t="s">
        <v>11317</v>
      </c>
      <c r="AP421" s="95" t="s">
        <v>11317</v>
      </c>
      <c r="AQ421" s="95" t="s">
        <v>11317</v>
      </c>
      <c r="AR421" s="95" t="s">
        <v>11317</v>
      </c>
      <c r="AS421" s="95" t="s">
        <v>11317</v>
      </c>
      <c r="AT421" s="95" t="s">
        <v>11317</v>
      </c>
      <c r="AU421" s="96">
        <v>46210</v>
      </c>
      <c r="AV421" s="95" t="s">
        <v>1240</v>
      </c>
      <c r="AW421" s="4">
        <v>46210.627083333333</v>
      </c>
      <c r="AX421" s="95" t="s">
        <v>11317</v>
      </c>
      <c r="AY421" s="95" t="s">
        <v>11317</v>
      </c>
      <c r="AZ421" s="95" t="s">
        <v>11317</v>
      </c>
      <c r="BA421" s="96">
        <v>46210</v>
      </c>
      <c r="BB421" s="95" t="s">
        <v>2414</v>
      </c>
      <c r="BC421" s="4">
        <v>46210.680254629631</v>
      </c>
      <c r="BD421" s="96">
        <v>46210</v>
      </c>
      <c r="BE421" s="95" t="s">
        <v>1318</v>
      </c>
      <c r="BF421" s="4">
        <v>46210.761423611111</v>
      </c>
      <c r="BG421" s="95" t="s">
        <v>11317</v>
      </c>
      <c r="BH421" s="95" t="s">
        <v>11317</v>
      </c>
      <c r="BI421" s="95" t="s">
        <v>11317</v>
      </c>
      <c r="BJ421" s="68" t="s">
        <v>11317</v>
      </c>
      <c r="BK421" t="str">
        <f t="shared" si="8"/>
        <v>Jul</v>
      </c>
      <c r="BL421" t="str">
        <f>VLOOKUP(D421,Sheet1!$A$2:$B$221,2,0)</f>
        <v>South Zone</v>
      </c>
    </row>
    <row r="422" spans="1:64" x14ac:dyDescent="0.35">
      <c r="A422" t="str" cm="1">
        <f t="array" ref="A422:C422">VLOOKUP(D422,Sheet1!$A$2:$E$221,{3,4,5},0)</f>
        <v>Singadurai Kanniyappan</v>
      </c>
      <c r="B422" t="str">
        <v>FMF063680</v>
      </c>
      <c r="C422" t="str">
        <v>Sankar T</v>
      </c>
      <c r="D422" s="94" t="s">
        <v>191</v>
      </c>
      <c r="E422" s="95">
        <v>760</v>
      </c>
      <c r="F422" s="95" t="s">
        <v>9662</v>
      </c>
      <c r="G422" s="95">
        <v>696182</v>
      </c>
      <c r="H422" s="95" t="s">
        <v>3063</v>
      </c>
      <c r="I422" s="95" t="s">
        <v>7229</v>
      </c>
      <c r="J422" s="95" t="s">
        <v>1568</v>
      </c>
      <c r="K422" s="95" t="s">
        <v>9663</v>
      </c>
      <c r="L422" s="95">
        <v>77000</v>
      </c>
      <c r="M422" s="95" t="s">
        <v>9471</v>
      </c>
      <c r="N422" s="95" t="s">
        <v>9472</v>
      </c>
      <c r="O422" s="95" t="s">
        <v>9664</v>
      </c>
      <c r="P422" s="95">
        <v>9020365867</v>
      </c>
      <c r="Q422" s="14" t="s">
        <v>13394</v>
      </c>
      <c r="T422" s="96">
        <v>46209</v>
      </c>
      <c r="U422" s="95" t="s">
        <v>7217</v>
      </c>
      <c r="V422" s="4">
        <v>46209.475532407407</v>
      </c>
      <c r="W422" s="96">
        <v>46209</v>
      </c>
      <c r="X422" s="95" t="s">
        <v>7217</v>
      </c>
      <c r="Y422" s="4">
        <v>46209.475775462961</v>
      </c>
      <c r="Z422" s="96">
        <v>46209</v>
      </c>
      <c r="AA422" s="95" t="s">
        <v>1211</v>
      </c>
      <c r="AB422" s="4">
        <v>46209.504328703704</v>
      </c>
      <c r="AC422" s="96">
        <v>46209</v>
      </c>
      <c r="AD422" s="95" t="s">
        <v>2408</v>
      </c>
      <c r="AE422" s="4">
        <v>46209.51834490741</v>
      </c>
      <c r="AF422" s="96"/>
      <c r="AG422" s="95" t="s">
        <v>11317</v>
      </c>
      <c r="AH422" s="4"/>
      <c r="AI422" s="96">
        <v>46209</v>
      </c>
      <c r="AJ422" s="95" t="s">
        <v>1240</v>
      </c>
      <c r="AK422" s="4">
        <v>46209.520219907405</v>
      </c>
      <c r="AL422" s="96">
        <v>46209</v>
      </c>
      <c r="AM422" s="95" t="s">
        <v>1240</v>
      </c>
      <c r="AN422" s="4">
        <v>46209.520277777781</v>
      </c>
      <c r="AO422" s="95" t="s">
        <v>11317</v>
      </c>
      <c r="AP422" s="95" t="s">
        <v>11317</v>
      </c>
      <c r="AQ422" s="95" t="s">
        <v>11317</v>
      </c>
      <c r="AR422" s="95" t="s">
        <v>11317</v>
      </c>
      <c r="AS422" s="95" t="s">
        <v>11317</v>
      </c>
      <c r="AT422" s="95" t="s">
        <v>11317</v>
      </c>
      <c r="AU422" s="96">
        <v>46209</v>
      </c>
      <c r="AV422" s="95" t="s">
        <v>1240</v>
      </c>
      <c r="AW422" s="4">
        <v>46209.524699074071</v>
      </c>
      <c r="AX422" s="95" t="s">
        <v>11317</v>
      </c>
      <c r="AY422" s="95" t="s">
        <v>11317</v>
      </c>
      <c r="AZ422" s="95" t="s">
        <v>11317</v>
      </c>
      <c r="BA422" s="96">
        <v>46209</v>
      </c>
      <c r="BB422" s="95" t="s">
        <v>2414</v>
      </c>
      <c r="BC422" s="4">
        <v>46209.525740740741</v>
      </c>
      <c r="BD422" s="96">
        <v>46209</v>
      </c>
      <c r="BE422" s="95" t="s">
        <v>7218</v>
      </c>
      <c r="BF422" s="4">
        <v>46209.629050925927</v>
      </c>
      <c r="BG422" s="95" t="s">
        <v>11317</v>
      </c>
      <c r="BH422" s="95" t="s">
        <v>11317</v>
      </c>
      <c r="BI422" s="95" t="s">
        <v>11317</v>
      </c>
      <c r="BJ422" s="68" t="s">
        <v>11317</v>
      </c>
      <c r="BK422" t="str">
        <f t="shared" si="8"/>
        <v>Jul</v>
      </c>
      <c r="BL422" t="str">
        <f>VLOOKUP(D422,Sheet1!$A$2:$B$221,2,0)</f>
        <v>South Zone</v>
      </c>
    </row>
    <row r="423" spans="1:64" x14ac:dyDescent="0.35">
      <c r="A423" t="str" cm="1">
        <f t="array" ref="A423:C423">VLOOKUP(D423,Sheet1!$A$2:$E$221,{3,4,5},0)</f>
        <v>Karthick</v>
      </c>
      <c r="B423" t="str">
        <v>FMF063909</v>
      </c>
      <c r="C423" t="str">
        <v>Sankar T</v>
      </c>
      <c r="D423" s="94" t="s">
        <v>192</v>
      </c>
      <c r="E423" s="95">
        <v>783</v>
      </c>
      <c r="F423" s="95" t="s">
        <v>2024</v>
      </c>
      <c r="G423" s="95">
        <v>409250</v>
      </c>
      <c r="H423" s="95" t="s">
        <v>2025</v>
      </c>
      <c r="I423" s="95" t="s">
        <v>2026</v>
      </c>
      <c r="J423" s="95" t="s">
        <v>1568</v>
      </c>
      <c r="K423" s="95" t="s">
        <v>2027</v>
      </c>
      <c r="L423" s="95">
        <v>90000</v>
      </c>
      <c r="M423" s="95" t="s">
        <v>1180</v>
      </c>
      <c r="N423" s="95" t="s">
        <v>1181</v>
      </c>
      <c r="O423" s="95" t="s">
        <v>2028</v>
      </c>
      <c r="P423" s="95">
        <v>8002459034</v>
      </c>
      <c r="Q423" s="14" t="s">
        <v>13394</v>
      </c>
      <c r="T423" s="96">
        <v>46204</v>
      </c>
      <c r="U423" s="95" t="s">
        <v>2419</v>
      </c>
      <c r="V423" s="4">
        <v>46204.663402777776</v>
      </c>
      <c r="W423" s="96">
        <v>46204</v>
      </c>
      <c r="X423" s="95" t="s">
        <v>2419</v>
      </c>
      <c r="Y423" s="4">
        <v>46204.663622685184</v>
      </c>
      <c r="Z423" s="96">
        <v>46204</v>
      </c>
      <c r="AA423" s="95" t="s">
        <v>1211</v>
      </c>
      <c r="AB423" s="4">
        <v>46204.680046296293</v>
      </c>
      <c r="AC423" s="96">
        <v>46204</v>
      </c>
      <c r="AD423" s="95" t="s">
        <v>2408</v>
      </c>
      <c r="AE423" s="4">
        <v>46204.692175925928</v>
      </c>
      <c r="AF423" s="96"/>
      <c r="AG423" s="95" t="s">
        <v>11317</v>
      </c>
      <c r="AH423" s="4"/>
      <c r="AI423" s="96">
        <v>46204</v>
      </c>
      <c r="AJ423" s="95" t="s">
        <v>1240</v>
      </c>
      <c r="AK423" s="4">
        <v>46204.696736111109</v>
      </c>
      <c r="AL423" s="96">
        <v>46204</v>
      </c>
      <c r="AM423" s="95" t="s">
        <v>1240</v>
      </c>
      <c r="AN423" s="4">
        <v>46204.696817129632</v>
      </c>
      <c r="AO423" s="95" t="s">
        <v>11317</v>
      </c>
      <c r="AP423" s="95" t="s">
        <v>11317</v>
      </c>
      <c r="AQ423" s="95" t="s">
        <v>11317</v>
      </c>
      <c r="AR423" s="95" t="s">
        <v>11317</v>
      </c>
      <c r="AS423" s="95" t="s">
        <v>11317</v>
      </c>
      <c r="AT423" s="95" t="s">
        <v>11317</v>
      </c>
      <c r="AU423" s="96">
        <v>46204</v>
      </c>
      <c r="AV423" s="95" t="s">
        <v>1240</v>
      </c>
      <c r="AW423" s="4">
        <v>46204.7028587963</v>
      </c>
      <c r="AX423" s="95" t="s">
        <v>11317</v>
      </c>
      <c r="AY423" s="95" t="s">
        <v>11317</v>
      </c>
      <c r="AZ423" s="95" t="s">
        <v>11317</v>
      </c>
      <c r="BA423" s="96">
        <v>46204</v>
      </c>
      <c r="BB423" s="95" t="s">
        <v>1364</v>
      </c>
      <c r="BC423" s="4">
        <v>46204.828414351854</v>
      </c>
      <c r="BD423" s="96">
        <v>46204</v>
      </c>
      <c r="BE423" s="95" t="s">
        <v>2420</v>
      </c>
      <c r="BF423" s="4">
        <v>46204.855682870373</v>
      </c>
      <c r="BG423" s="95" t="s">
        <v>11317</v>
      </c>
      <c r="BH423" s="95" t="s">
        <v>11317</v>
      </c>
      <c r="BI423" s="95" t="s">
        <v>11317</v>
      </c>
      <c r="BJ423" s="68" t="s">
        <v>11317</v>
      </c>
      <c r="BK423" t="str">
        <f t="shared" si="8"/>
        <v>Jul</v>
      </c>
      <c r="BL423" t="str">
        <f>VLOOKUP(D423,Sheet1!$A$2:$B$221,2,0)</f>
        <v>South Zone</v>
      </c>
    </row>
    <row r="424" spans="1:64" x14ac:dyDescent="0.35">
      <c r="A424" t="str" cm="1">
        <f t="array" ref="A424:C424">VLOOKUP(D424,Sheet1!$A$2:$E$221,{3,4,5},0)</f>
        <v>Karthick</v>
      </c>
      <c r="B424" t="str">
        <v>FMF063909</v>
      </c>
      <c r="C424" t="str">
        <v>Sankar T</v>
      </c>
      <c r="D424" s="94" t="s">
        <v>192</v>
      </c>
      <c r="E424" s="95">
        <v>783</v>
      </c>
      <c r="F424" s="95" t="s">
        <v>2029</v>
      </c>
      <c r="G424" s="95">
        <v>418965</v>
      </c>
      <c r="H424" s="95" t="s">
        <v>2030</v>
      </c>
      <c r="I424" s="95" t="s">
        <v>2031</v>
      </c>
      <c r="J424" s="95" t="s">
        <v>1568</v>
      </c>
      <c r="K424" s="95" t="s">
        <v>2719</v>
      </c>
      <c r="L424" s="95">
        <v>70000</v>
      </c>
      <c r="M424" s="95" t="s">
        <v>1325</v>
      </c>
      <c r="N424" s="95" t="s">
        <v>1326</v>
      </c>
      <c r="O424" s="95" t="s">
        <v>2032</v>
      </c>
      <c r="P424" s="95">
        <v>7697103803</v>
      </c>
      <c r="Q424" s="14" t="s">
        <v>13394</v>
      </c>
      <c r="T424" s="96">
        <v>46205</v>
      </c>
      <c r="U424" s="95" t="s">
        <v>2419</v>
      </c>
      <c r="V424" s="4">
        <v>46205.551921296297</v>
      </c>
      <c r="W424" s="96">
        <v>46205</v>
      </c>
      <c r="X424" s="95" t="s">
        <v>2419</v>
      </c>
      <c r="Y424" s="4">
        <v>46205.552141203705</v>
      </c>
      <c r="Z424" s="96">
        <v>46205</v>
      </c>
      <c r="AA424" s="95" t="s">
        <v>1211</v>
      </c>
      <c r="AB424" s="4">
        <v>46205.577650462961</v>
      </c>
      <c r="AC424" s="96">
        <v>46205</v>
      </c>
      <c r="AD424" s="95" t="s">
        <v>2408</v>
      </c>
      <c r="AE424" s="4">
        <v>46205.580821759257</v>
      </c>
      <c r="AF424" s="96">
        <v>46205</v>
      </c>
      <c r="AG424" s="95" t="s">
        <v>1240</v>
      </c>
      <c r="AH424" s="4">
        <v>46205.610810185186</v>
      </c>
      <c r="AI424" s="96">
        <v>46206</v>
      </c>
      <c r="AJ424" s="95" t="s">
        <v>1241</v>
      </c>
      <c r="AK424" s="4">
        <v>46206.653715277775</v>
      </c>
      <c r="AL424" s="96">
        <v>46206</v>
      </c>
      <c r="AM424" s="95" t="s">
        <v>1241</v>
      </c>
      <c r="AN424" s="4">
        <v>46206.653854166667</v>
      </c>
      <c r="AO424" s="95" t="s">
        <v>11317</v>
      </c>
      <c r="AP424" s="95" t="s">
        <v>11317</v>
      </c>
      <c r="AQ424" s="95" t="s">
        <v>11317</v>
      </c>
      <c r="AR424" s="95" t="s">
        <v>11317</v>
      </c>
      <c r="AS424" s="95" t="s">
        <v>11317</v>
      </c>
      <c r="AT424" s="95" t="s">
        <v>11317</v>
      </c>
      <c r="AU424" s="96">
        <v>46206</v>
      </c>
      <c r="AV424" s="95" t="s">
        <v>1241</v>
      </c>
      <c r="AW424" s="4">
        <v>46206.656666666669</v>
      </c>
      <c r="AX424" s="95" t="s">
        <v>11317</v>
      </c>
      <c r="AY424" s="95" t="s">
        <v>11317</v>
      </c>
      <c r="AZ424" s="95" t="s">
        <v>11317</v>
      </c>
      <c r="BA424" s="96">
        <v>46206</v>
      </c>
      <c r="BB424" s="95" t="s">
        <v>1212</v>
      </c>
      <c r="BC424" s="4">
        <v>46206.656886574077</v>
      </c>
      <c r="BD424" s="96">
        <v>46206</v>
      </c>
      <c r="BE424" s="95" t="s">
        <v>2420</v>
      </c>
      <c r="BF424" s="4">
        <v>46206.757754629631</v>
      </c>
      <c r="BG424" s="95" t="s">
        <v>11317</v>
      </c>
      <c r="BH424" s="95" t="s">
        <v>11317</v>
      </c>
      <c r="BI424" s="95" t="s">
        <v>11317</v>
      </c>
      <c r="BJ424" s="68" t="s">
        <v>11317</v>
      </c>
      <c r="BK424" t="str">
        <f t="shared" si="8"/>
        <v>Jul</v>
      </c>
      <c r="BL424" t="str">
        <f>VLOOKUP(D424,Sheet1!$A$2:$B$221,2,0)</f>
        <v>South Zone</v>
      </c>
    </row>
    <row r="425" spans="1:64" x14ac:dyDescent="0.35">
      <c r="A425" t="str" cm="1">
        <f t="array" ref="A425:C425">VLOOKUP(D425,Sheet1!$A$2:$E$221,{3,4,5},0)</f>
        <v>Karthick</v>
      </c>
      <c r="B425" t="str">
        <v>FMF063909</v>
      </c>
      <c r="C425" t="str">
        <v>Sankar T</v>
      </c>
      <c r="D425" s="94" t="s">
        <v>192</v>
      </c>
      <c r="E425" s="95">
        <v>783</v>
      </c>
      <c r="F425" s="95" t="s">
        <v>3365</v>
      </c>
      <c r="G425" s="95">
        <v>419989</v>
      </c>
      <c r="H425" s="95" t="s">
        <v>2030</v>
      </c>
      <c r="I425" s="95" t="s">
        <v>2031</v>
      </c>
      <c r="J425" s="95" t="s">
        <v>1568</v>
      </c>
      <c r="K425" s="95" t="s">
        <v>3366</v>
      </c>
      <c r="L425" s="95">
        <v>65000</v>
      </c>
      <c r="M425" s="95" t="s">
        <v>1348</v>
      </c>
      <c r="N425" s="95" t="s">
        <v>1349</v>
      </c>
      <c r="O425" s="95" t="s">
        <v>3367</v>
      </c>
      <c r="P425" s="95">
        <v>8810326764</v>
      </c>
      <c r="Q425" s="14" t="s">
        <v>683</v>
      </c>
      <c r="R425" t="s">
        <v>13206</v>
      </c>
      <c r="S425" s="1">
        <v>46206</v>
      </c>
      <c r="T425" s="96">
        <v>46206</v>
      </c>
      <c r="U425" s="95" t="s">
        <v>2419</v>
      </c>
      <c r="V425" s="4">
        <v>46206.547175925924</v>
      </c>
      <c r="W425" s="96">
        <v>46206</v>
      </c>
      <c r="X425" s="95" t="s">
        <v>2419</v>
      </c>
      <c r="Y425" s="4">
        <v>46206.580740740741</v>
      </c>
      <c r="Z425" s="96">
        <v>46206</v>
      </c>
      <c r="AA425" s="95" t="s">
        <v>3057</v>
      </c>
      <c r="AB425" s="4">
        <v>46206.590590277781</v>
      </c>
      <c r="AC425" s="96">
        <v>46206</v>
      </c>
      <c r="AD425" s="95" t="s">
        <v>2408</v>
      </c>
      <c r="AE425" s="4">
        <v>46206.618692129632</v>
      </c>
      <c r="AF425" s="96">
        <v>46206</v>
      </c>
      <c r="AG425" s="95" t="s">
        <v>1240</v>
      </c>
      <c r="AH425" s="4">
        <v>46206.619409722225</v>
      </c>
      <c r="AI425" s="96"/>
      <c r="AJ425" s="95" t="s">
        <v>11317</v>
      </c>
      <c r="AK425" s="4"/>
      <c r="AL425" s="96"/>
      <c r="AM425" s="95" t="s">
        <v>11317</v>
      </c>
      <c r="AN425" s="4"/>
      <c r="AO425" s="95" t="s">
        <v>11317</v>
      </c>
      <c r="AP425" s="95" t="s">
        <v>11317</v>
      </c>
      <c r="AQ425" s="95" t="s">
        <v>11317</v>
      </c>
      <c r="AR425" s="95" t="s">
        <v>11317</v>
      </c>
      <c r="AS425" s="95" t="s">
        <v>11317</v>
      </c>
      <c r="AT425" s="95" t="s">
        <v>11317</v>
      </c>
      <c r="AU425" s="96"/>
      <c r="AV425" s="95" t="s">
        <v>11317</v>
      </c>
      <c r="AW425" s="4"/>
      <c r="AX425" s="95" t="s">
        <v>11317</v>
      </c>
      <c r="AY425" s="95" t="s">
        <v>11317</v>
      </c>
      <c r="AZ425" s="95" t="s">
        <v>11317</v>
      </c>
      <c r="BA425" s="96"/>
      <c r="BB425" s="95" t="s">
        <v>11317</v>
      </c>
      <c r="BC425" s="4"/>
      <c r="BD425" s="96"/>
      <c r="BE425" s="95" t="s">
        <v>11317</v>
      </c>
      <c r="BF425" s="4"/>
      <c r="BG425" s="95" t="s">
        <v>11317</v>
      </c>
      <c r="BH425" s="95" t="s">
        <v>11317</v>
      </c>
      <c r="BI425" s="95" t="s">
        <v>11317</v>
      </c>
      <c r="BJ425" s="68" t="s">
        <v>11317</v>
      </c>
      <c r="BK425" t="str">
        <f t="shared" si="8"/>
        <v>Jul</v>
      </c>
      <c r="BL425" t="str">
        <f>VLOOKUP(D425,Sheet1!$A$2:$B$221,2,0)</f>
        <v>South Zone</v>
      </c>
    </row>
    <row r="426" spans="1:64" x14ac:dyDescent="0.35">
      <c r="A426" t="str" cm="1">
        <f t="array" ref="A426:C426">VLOOKUP(D426,Sheet1!$A$2:$E$221,{3,4,5},0)</f>
        <v>Karthick</v>
      </c>
      <c r="B426" t="str">
        <v>FMF063909</v>
      </c>
      <c r="C426" t="str">
        <v>Sankar T</v>
      </c>
      <c r="D426" s="94" t="s">
        <v>192</v>
      </c>
      <c r="E426" s="95">
        <v>783</v>
      </c>
      <c r="F426" s="95" t="s">
        <v>3368</v>
      </c>
      <c r="G426" s="95">
        <v>550639</v>
      </c>
      <c r="H426" s="95" t="s">
        <v>3369</v>
      </c>
      <c r="I426" s="95" t="s">
        <v>3370</v>
      </c>
      <c r="J426" s="95" t="s">
        <v>1568</v>
      </c>
      <c r="K426" s="95" t="s">
        <v>3371</v>
      </c>
      <c r="L426" s="95">
        <v>65000</v>
      </c>
      <c r="M426" s="95" t="s">
        <v>1348</v>
      </c>
      <c r="N426" s="95" t="s">
        <v>1349</v>
      </c>
      <c r="O426" s="95" t="s">
        <v>3372</v>
      </c>
      <c r="P426" s="95">
        <v>5754331174</v>
      </c>
      <c r="Q426" s="14" t="s">
        <v>683</v>
      </c>
      <c r="R426" t="s">
        <v>13181</v>
      </c>
      <c r="S426" s="1">
        <v>46206</v>
      </c>
      <c r="T426" s="96">
        <v>46206</v>
      </c>
      <c r="U426" s="95" t="s">
        <v>2419</v>
      </c>
      <c r="V426" s="4">
        <v>46206.633553240739</v>
      </c>
      <c r="W426" s="96">
        <v>46206</v>
      </c>
      <c r="X426" s="95" t="s">
        <v>2419</v>
      </c>
      <c r="Y426" s="4">
        <v>46206.634675925925</v>
      </c>
      <c r="Z426" s="96">
        <v>46206</v>
      </c>
      <c r="AA426" s="95" t="s">
        <v>3057</v>
      </c>
      <c r="AB426" s="4">
        <v>46206.653437499997</v>
      </c>
      <c r="AC426" s="96">
        <v>46206</v>
      </c>
      <c r="AD426" s="95" t="s">
        <v>2408</v>
      </c>
      <c r="AE426" s="4">
        <v>46206.676805555559</v>
      </c>
      <c r="AF426" s="96">
        <v>46206</v>
      </c>
      <c r="AG426" s="95" t="s">
        <v>1240</v>
      </c>
      <c r="AH426" s="4">
        <v>46206.685486111113</v>
      </c>
      <c r="AI426" s="96">
        <v>46206</v>
      </c>
      <c r="AJ426" s="95" t="s">
        <v>1241</v>
      </c>
      <c r="AK426" s="4">
        <v>46206.743877314817</v>
      </c>
      <c r="AL426" s="96">
        <v>46206</v>
      </c>
      <c r="AM426" s="95" t="s">
        <v>1241</v>
      </c>
      <c r="AN426" s="4">
        <v>46206.743958333333</v>
      </c>
      <c r="AO426" s="95" t="s">
        <v>11317</v>
      </c>
      <c r="AP426" s="95" t="s">
        <v>11317</v>
      </c>
      <c r="AQ426" s="95" t="s">
        <v>11317</v>
      </c>
      <c r="AR426" s="95" t="s">
        <v>11317</v>
      </c>
      <c r="AS426" s="95" t="s">
        <v>11317</v>
      </c>
      <c r="AT426" s="95" t="s">
        <v>11317</v>
      </c>
      <c r="AU426" s="96">
        <v>46206</v>
      </c>
      <c r="AV426" s="95" t="s">
        <v>1241</v>
      </c>
      <c r="AW426" s="4">
        <v>46206.750937500001</v>
      </c>
      <c r="AX426" s="95" t="s">
        <v>11317</v>
      </c>
      <c r="AY426" s="95" t="s">
        <v>11317</v>
      </c>
      <c r="AZ426" s="95" t="s">
        <v>11317</v>
      </c>
      <c r="BA426" s="96">
        <v>46206</v>
      </c>
      <c r="BB426" s="95" t="s">
        <v>1212</v>
      </c>
      <c r="BC426" s="4">
        <v>46206.770856481482</v>
      </c>
      <c r="BD426" s="96">
        <v>46206</v>
      </c>
      <c r="BE426" s="95" t="s">
        <v>2420</v>
      </c>
      <c r="BF426" s="4">
        <v>46206.829016203701</v>
      </c>
      <c r="BG426" s="95" t="s">
        <v>11317</v>
      </c>
      <c r="BH426" s="95" t="s">
        <v>11317</v>
      </c>
      <c r="BI426" s="95" t="s">
        <v>11317</v>
      </c>
      <c r="BJ426" s="68" t="s">
        <v>11317</v>
      </c>
      <c r="BK426" t="str">
        <f t="shared" si="8"/>
        <v>Jul</v>
      </c>
      <c r="BL426" t="str">
        <f>VLOOKUP(D426,Sheet1!$A$2:$B$221,2,0)</f>
        <v>South Zone</v>
      </c>
    </row>
    <row r="427" spans="1:64" x14ac:dyDescent="0.35">
      <c r="A427" t="str" cm="1">
        <f t="array" ref="A427:C427">VLOOKUP(D427,Sheet1!$A$2:$E$221,{3,4,5},0)</f>
        <v>Anandaraj A</v>
      </c>
      <c r="B427" t="str">
        <v>FMF065778</v>
      </c>
      <c r="C427" t="str">
        <v>Sankar T</v>
      </c>
      <c r="D427" s="94" t="s">
        <v>221</v>
      </c>
      <c r="E427" s="95">
        <v>789</v>
      </c>
      <c r="F427" s="95" t="s">
        <v>2033</v>
      </c>
      <c r="G427" s="95">
        <v>411368</v>
      </c>
      <c r="H427" s="95" t="s">
        <v>2034</v>
      </c>
      <c r="I427" s="95" t="s">
        <v>2035</v>
      </c>
      <c r="J427" s="95" t="s">
        <v>1568</v>
      </c>
      <c r="K427" s="95" t="s">
        <v>2036</v>
      </c>
      <c r="L427" s="95">
        <v>90000</v>
      </c>
      <c r="M427" s="95" t="s">
        <v>978</v>
      </c>
      <c r="N427" s="95" t="s">
        <v>979</v>
      </c>
      <c r="O427" s="95" t="s">
        <v>2037</v>
      </c>
      <c r="P427" s="95">
        <v>7133780235</v>
      </c>
      <c r="Q427" s="14" t="s">
        <v>13394</v>
      </c>
      <c r="T427" s="96">
        <v>46191</v>
      </c>
      <c r="U427" s="95" t="s">
        <v>1319</v>
      </c>
      <c r="V427" s="4">
        <v>46191.536898148152</v>
      </c>
      <c r="W427" s="96">
        <v>46191</v>
      </c>
      <c r="X427" s="95" t="s">
        <v>1319</v>
      </c>
      <c r="Y427" s="4">
        <v>46191.648310185185</v>
      </c>
      <c r="Z427" s="96">
        <v>46191</v>
      </c>
      <c r="AA427" s="95" t="s">
        <v>1211</v>
      </c>
      <c r="AB427" s="4">
        <v>46191.654374999998</v>
      </c>
      <c r="AC427" s="96">
        <v>46191</v>
      </c>
      <c r="AD427" s="95" t="s">
        <v>2408</v>
      </c>
      <c r="AE427" s="4">
        <v>46191.697256944448</v>
      </c>
      <c r="AF427" s="96">
        <v>46191</v>
      </c>
      <c r="AG427" s="95" t="s">
        <v>1239</v>
      </c>
      <c r="AH427" s="4">
        <v>46191.70416666667</v>
      </c>
      <c r="AI427" s="96"/>
      <c r="AJ427" s="95" t="s">
        <v>11317</v>
      </c>
      <c r="AK427" s="4"/>
      <c r="AL427" s="96"/>
      <c r="AM427" s="95" t="s">
        <v>11317</v>
      </c>
      <c r="AN427" s="4"/>
      <c r="AO427" s="95" t="s">
        <v>11317</v>
      </c>
      <c r="AP427" s="95" t="s">
        <v>11317</v>
      </c>
      <c r="AQ427" s="95" t="s">
        <v>11317</v>
      </c>
      <c r="AR427" s="95" t="s">
        <v>11317</v>
      </c>
      <c r="AS427" s="95" t="s">
        <v>11317</v>
      </c>
      <c r="AT427" s="95" t="s">
        <v>11317</v>
      </c>
      <c r="AU427" s="96"/>
      <c r="AV427" s="95" t="s">
        <v>11317</v>
      </c>
      <c r="AW427" s="4"/>
      <c r="AX427" s="95" t="s">
        <v>11317</v>
      </c>
      <c r="AY427" s="95" t="s">
        <v>11317</v>
      </c>
      <c r="AZ427" s="95" t="s">
        <v>11317</v>
      </c>
      <c r="BA427" s="96"/>
      <c r="BB427" s="95" t="s">
        <v>11317</v>
      </c>
      <c r="BC427" s="4"/>
      <c r="BD427" s="96"/>
      <c r="BE427" s="95" t="s">
        <v>11317</v>
      </c>
      <c r="BF427" s="4"/>
      <c r="BG427" s="95" t="s">
        <v>11317</v>
      </c>
      <c r="BH427" s="95" t="s">
        <v>11317</v>
      </c>
      <c r="BI427" s="95" t="s">
        <v>11317</v>
      </c>
      <c r="BJ427" s="68" t="s">
        <v>11317</v>
      </c>
      <c r="BK427" t="str">
        <f t="shared" si="8"/>
        <v>Jun</v>
      </c>
      <c r="BL427" t="str">
        <f>VLOOKUP(D427,Sheet1!$A$2:$B$221,2,0)</f>
        <v>South Zone</v>
      </c>
    </row>
    <row r="428" spans="1:64" x14ac:dyDescent="0.35">
      <c r="A428" t="str" cm="1">
        <f t="array" ref="A428:C428">VLOOKUP(D428,Sheet1!$A$2:$E$221,{3,4,5},0)</f>
        <v>Anandaraj A</v>
      </c>
      <c r="B428" t="str">
        <v>FMF065778</v>
      </c>
      <c r="C428" t="str">
        <v>Sankar T</v>
      </c>
      <c r="D428" s="94" t="s">
        <v>221</v>
      </c>
      <c r="E428" s="95">
        <v>789</v>
      </c>
      <c r="F428" s="95" t="s">
        <v>9665</v>
      </c>
      <c r="G428" s="95">
        <v>422393</v>
      </c>
      <c r="H428" s="95" t="s">
        <v>9666</v>
      </c>
      <c r="I428" s="95" t="s">
        <v>9667</v>
      </c>
      <c r="J428" s="95" t="s">
        <v>1568</v>
      </c>
      <c r="K428" s="95" t="s">
        <v>9668</v>
      </c>
      <c r="L428" s="95">
        <v>90000</v>
      </c>
      <c r="M428" s="95" t="s">
        <v>9411</v>
      </c>
      <c r="N428" s="95" t="s">
        <v>9412</v>
      </c>
      <c r="O428" s="95" t="s">
        <v>4069</v>
      </c>
      <c r="P428" s="95">
        <v>3187990261</v>
      </c>
      <c r="Q428" s="14" t="s">
        <v>13394</v>
      </c>
      <c r="T428" s="96">
        <v>46209</v>
      </c>
      <c r="U428" s="95" t="s">
        <v>1319</v>
      </c>
      <c r="V428" s="4">
        <v>46209.660173611112</v>
      </c>
      <c r="W428" s="96">
        <v>46209</v>
      </c>
      <c r="X428" s="95" t="s">
        <v>1319</v>
      </c>
      <c r="Y428" s="4">
        <v>46209.660555555558</v>
      </c>
      <c r="Z428" s="96">
        <v>46209</v>
      </c>
      <c r="AA428" s="95" t="s">
        <v>1211</v>
      </c>
      <c r="AB428" s="4">
        <v>46209.672326388885</v>
      </c>
      <c r="AC428" s="96">
        <v>46209</v>
      </c>
      <c r="AD428" s="95" t="s">
        <v>2408</v>
      </c>
      <c r="AE428" s="4">
        <v>46209.701701388891</v>
      </c>
      <c r="AF428" s="96"/>
      <c r="AG428" s="95" t="s">
        <v>11317</v>
      </c>
      <c r="AH428" s="4"/>
      <c r="AI428" s="96">
        <v>46209</v>
      </c>
      <c r="AJ428" s="95" t="s">
        <v>1240</v>
      </c>
      <c r="AK428" s="4">
        <v>46209.725023148145</v>
      </c>
      <c r="AL428" s="96">
        <v>46209</v>
      </c>
      <c r="AM428" s="95" t="s">
        <v>1240</v>
      </c>
      <c r="AN428" s="4">
        <v>46209.725115740737</v>
      </c>
      <c r="AO428" s="95" t="s">
        <v>11317</v>
      </c>
      <c r="AP428" s="95" t="s">
        <v>11317</v>
      </c>
      <c r="AQ428" s="95" t="s">
        <v>11317</v>
      </c>
      <c r="AR428" s="95" t="s">
        <v>11317</v>
      </c>
      <c r="AS428" s="95" t="s">
        <v>11317</v>
      </c>
      <c r="AT428" s="95" t="s">
        <v>11317</v>
      </c>
      <c r="AU428" s="96">
        <v>46209</v>
      </c>
      <c r="AV428" s="95" t="s">
        <v>1240</v>
      </c>
      <c r="AW428" s="4">
        <v>46209.7341087963</v>
      </c>
      <c r="AX428" s="95" t="s">
        <v>11317</v>
      </c>
      <c r="AY428" s="95" t="s">
        <v>11317</v>
      </c>
      <c r="AZ428" s="95" t="s">
        <v>11317</v>
      </c>
      <c r="BA428" s="96">
        <v>46209</v>
      </c>
      <c r="BB428" s="95" t="s">
        <v>2414</v>
      </c>
      <c r="BC428" s="4">
        <v>46209.738668981481</v>
      </c>
      <c r="BD428" s="96">
        <v>46209</v>
      </c>
      <c r="BE428" s="95" t="s">
        <v>7246</v>
      </c>
      <c r="BF428" s="4">
        <v>46209.829444444447</v>
      </c>
      <c r="BG428" s="95" t="s">
        <v>11317</v>
      </c>
      <c r="BH428" s="95" t="s">
        <v>11317</v>
      </c>
      <c r="BI428" s="95" t="s">
        <v>11317</v>
      </c>
      <c r="BJ428" s="68" t="s">
        <v>11317</v>
      </c>
      <c r="BK428" t="str">
        <f t="shared" si="8"/>
        <v>Jul</v>
      </c>
      <c r="BL428" t="str">
        <f>VLOOKUP(D428,Sheet1!$A$2:$B$221,2,0)</f>
        <v>South Zone</v>
      </c>
    </row>
    <row r="429" spans="1:64" x14ac:dyDescent="0.35">
      <c r="A429" t="str" cm="1">
        <f t="array" ref="A429:C429">VLOOKUP(D429,Sheet1!$A$2:$E$221,{3,4,5},0)</f>
        <v>Anandaraj A</v>
      </c>
      <c r="B429" t="str">
        <v>FMF065778</v>
      </c>
      <c r="C429" t="str">
        <v>Sankar T</v>
      </c>
      <c r="D429" s="94" t="s">
        <v>221</v>
      </c>
      <c r="E429" s="95">
        <v>789</v>
      </c>
      <c r="F429" s="95" t="s">
        <v>9669</v>
      </c>
      <c r="G429" s="95">
        <v>493763</v>
      </c>
      <c r="H429" s="95" t="s">
        <v>9670</v>
      </c>
      <c r="I429" s="95" t="s">
        <v>9671</v>
      </c>
      <c r="J429" s="95" t="s">
        <v>1568</v>
      </c>
      <c r="K429" s="95" t="s">
        <v>9672</v>
      </c>
      <c r="L429" s="95">
        <v>77000</v>
      </c>
      <c r="M429" s="95" t="s">
        <v>9471</v>
      </c>
      <c r="N429" s="95" t="s">
        <v>9472</v>
      </c>
      <c r="O429" s="95" t="s">
        <v>9673</v>
      </c>
      <c r="P429" s="95">
        <v>8065511025</v>
      </c>
      <c r="Q429" s="14" t="s">
        <v>13394</v>
      </c>
      <c r="T429" s="96">
        <v>46209</v>
      </c>
      <c r="U429" s="95" t="s">
        <v>1319</v>
      </c>
      <c r="V429" s="4">
        <v>46209.512870370374</v>
      </c>
      <c r="W429" s="96">
        <v>46209</v>
      </c>
      <c r="X429" s="95" t="s">
        <v>1319</v>
      </c>
      <c r="Y429" s="4">
        <v>46209.567152777781</v>
      </c>
      <c r="Z429" s="96">
        <v>46209</v>
      </c>
      <c r="AA429" s="95" t="s">
        <v>1211</v>
      </c>
      <c r="AB429" s="4">
        <v>46209.580567129633</v>
      </c>
      <c r="AC429" s="96">
        <v>46209</v>
      </c>
      <c r="AD429" s="95" t="s">
        <v>2408</v>
      </c>
      <c r="AE429" s="4">
        <v>46209.595127314817</v>
      </c>
      <c r="AF429" s="96"/>
      <c r="AG429" s="95" t="s">
        <v>11317</v>
      </c>
      <c r="AH429" s="4"/>
      <c r="AI429" s="96">
        <v>46209</v>
      </c>
      <c r="AJ429" s="95" t="s">
        <v>1240</v>
      </c>
      <c r="AK429" s="4">
        <v>46209.634479166663</v>
      </c>
      <c r="AL429" s="96">
        <v>46209</v>
      </c>
      <c r="AM429" s="95" t="s">
        <v>1240</v>
      </c>
      <c r="AN429" s="4">
        <v>46209.636145833334</v>
      </c>
      <c r="AO429" s="95" t="s">
        <v>11317</v>
      </c>
      <c r="AP429" s="95" t="s">
        <v>11317</v>
      </c>
      <c r="AQ429" s="95" t="s">
        <v>11317</v>
      </c>
      <c r="AR429" s="95" t="s">
        <v>11317</v>
      </c>
      <c r="AS429" s="95" t="s">
        <v>11317</v>
      </c>
      <c r="AT429" s="95" t="s">
        <v>11317</v>
      </c>
      <c r="AU429" s="96">
        <v>46209</v>
      </c>
      <c r="AV429" s="95" t="s">
        <v>1240</v>
      </c>
      <c r="AW429" s="4">
        <v>46209.643460648149</v>
      </c>
      <c r="AX429" s="95" t="s">
        <v>11317</v>
      </c>
      <c r="AY429" s="95" t="s">
        <v>11317</v>
      </c>
      <c r="AZ429" s="95" t="s">
        <v>11317</v>
      </c>
      <c r="BA429" s="96">
        <v>46209</v>
      </c>
      <c r="BB429" s="95" t="s">
        <v>2414</v>
      </c>
      <c r="BC429" s="4">
        <v>46209.674062500002</v>
      </c>
      <c r="BD429" s="96">
        <v>46209</v>
      </c>
      <c r="BE429" s="95" t="s">
        <v>7246</v>
      </c>
      <c r="BF429" s="4">
        <v>46209.76425925926</v>
      </c>
      <c r="BG429" s="95" t="s">
        <v>11317</v>
      </c>
      <c r="BH429" s="95" t="s">
        <v>11317</v>
      </c>
      <c r="BI429" s="95" t="s">
        <v>11317</v>
      </c>
      <c r="BJ429" s="68" t="s">
        <v>11317</v>
      </c>
      <c r="BK429" t="str">
        <f t="shared" si="8"/>
        <v>Jul</v>
      </c>
      <c r="BL429" t="str">
        <f>VLOOKUP(D429,Sheet1!$A$2:$B$221,2,0)</f>
        <v>South Zone</v>
      </c>
    </row>
    <row r="430" spans="1:64" x14ac:dyDescent="0.35">
      <c r="A430" t="str" cm="1">
        <f t="array" ref="A430:C430">VLOOKUP(D430,Sheet1!$A$2:$E$221,{3,4,5},0)</f>
        <v>Vinod Kumar</v>
      </c>
      <c r="B430" t="str">
        <v>FMF071588</v>
      </c>
      <c r="C430" t="str">
        <v>Sankar T</v>
      </c>
      <c r="D430" s="94" t="s">
        <v>193</v>
      </c>
      <c r="E430" s="95">
        <v>788</v>
      </c>
      <c r="F430" s="95" t="s">
        <v>11566</v>
      </c>
      <c r="G430" s="95">
        <v>393003</v>
      </c>
      <c r="H430" s="95" t="s">
        <v>7249</v>
      </c>
      <c r="I430" s="95" t="s">
        <v>7250</v>
      </c>
      <c r="J430" s="95" t="s">
        <v>1568</v>
      </c>
      <c r="K430" s="95" t="s">
        <v>11567</v>
      </c>
      <c r="L430" s="95">
        <v>73000</v>
      </c>
      <c r="M430" s="95" t="s">
        <v>1380</v>
      </c>
      <c r="N430" s="95" t="s">
        <v>1381</v>
      </c>
      <c r="O430" s="95" t="s">
        <v>11568</v>
      </c>
      <c r="P430" s="95">
        <v>3977566269</v>
      </c>
      <c r="Q430" s="14" t="s">
        <v>13394</v>
      </c>
      <c r="T430" s="96">
        <v>46210</v>
      </c>
      <c r="U430" s="95" t="s">
        <v>2421</v>
      </c>
      <c r="V430" s="4">
        <v>46210.639884259261</v>
      </c>
      <c r="W430" s="96">
        <v>46210</v>
      </c>
      <c r="X430" s="95" t="s">
        <v>2421</v>
      </c>
      <c r="Y430" s="4">
        <v>46210.640567129631</v>
      </c>
      <c r="Z430" s="96">
        <v>46210</v>
      </c>
      <c r="AA430" s="95" t="s">
        <v>1211</v>
      </c>
      <c r="AB430" s="4">
        <v>46210.673333333332</v>
      </c>
      <c r="AC430" s="96"/>
      <c r="AD430" s="95" t="s">
        <v>11317</v>
      </c>
      <c r="AE430" s="4"/>
      <c r="AF430" s="96"/>
      <c r="AG430" s="95" t="s">
        <v>11317</v>
      </c>
      <c r="AH430" s="4"/>
      <c r="AI430" s="96"/>
      <c r="AJ430" s="95" t="s">
        <v>11317</v>
      </c>
      <c r="AK430" s="4"/>
      <c r="AL430" s="96"/>
      <c r="AM430" s="95" t="s">
        <v>11317</v>
      </c>
      <c r="AN430" s="4"/>
      <c r="AO430" s="95" t="s">
        <v>11317</v>
      </c>
      <c r="AP430" s="95" t="s">
        <v>11317</v>
      </c>
      <c r="AQ430" s="95" t="s">
        <v>11317</v>
      </c>
      <c r="AR430" s="95" t="s">
        <v>11317</v>
      </c>
      <c r="AS430" s="95" t="s">
        <v>11317</v>
      </c>
      <c r="AT430" s="95" t="s">
        <v>11317</v>
      </c>
      <c r="AU430" s="96"/>
      <c r="AV430" s="95" t="s">
        <v>11317</v>
      </c>
      <c r="AW430" s="4"/>
      <c r="AX430" s="95" t="s">
        <v>11317</v>
      </c>
      <c r="AY430" s="95" t="s">
        <v>11317</v>
      </c>
      <c r="AZ430" s="95" t="s">
        <v>11317</v>
      </c>
      <c r="BA430" s="96"/>
      <c r="BB430" s="95" t="s">
        <v>11317</v>
      </c>
      <c r="BC430" s="4"/>
      <c r="BD430" s="96"/>
      <c r="BE430" s="95" t="s">
        <v>11317</v>
      </c>
      <c r="BF430" s="4"/>
      <c r="BG430" s="95" t="s">
        <v>11317</v>
      </c>
      <c r="BH430" s="95" t="s">
        <v>11317</v>
      </c>
      <c r="BI430" s="95" t="s">
        <v>11317</v>
      </c>
      <c r="BJ430" s="68" t="s">
        <v>11317</v>
      </c>
      <c r="BK430" t="str">
        <f t="shared" si="8"/>
        <v>Jul</v>
      </c>
      <c r="BL430" t="str">
        <f>VLOOKUP(D430,Sheet1!$A$2:$B$221,2,0)</f>
        <v>South Zone</v>
      </c>
    </row>
    <row r="431" spans="1:64" x14ac:dyDescent="0.35">
      <c r="A431" t="str" cm="1">
        <f t="array" ref="A431:C431">VLOOKUP(D431,Sheet1!$A$2:$E$221,{3,4,5},0)</f>
        <v>Vinod Kumar</v>
      </c>
      <c r="B431" t="str">
        <v>FMF071588</v>
      </c>
      <c r="C431" t="str">
        <v>Sankar T</v>
      </c>
      <c r="D431" s="94" t="s">
        <v>193</v>
      </c>
      <c r="E431" s="95">
        <v>788</v>
      </c>
      <c r="F431" s="95" t="s">
        <v>2720</v>
      </c>
      <c r="G431" s="95">
        <v>410299</v>
      </c>
      <c r="H431" s="95" t="s">
        <v>2721</v>
      </c>
      <c r="I431" s="95" t="s">
        <v>2722</v>
      </c>
      <c r="J431" s="95" t="s">
        <v>1568</v>
      </c>
      <c r="K431" s="95" t="s">
        <v>2723</v>
      </c>
      <c r="L431" s="95">
        <v>73000</v>
      </c>
      <c r="M431" s="95" t="s">
        <v>1380</v>
      </c>
      <c r="N431" s="95" t="s">
        <v>1381</v>
      </c>
      <c r="O431" s="95" t="s">
        <v>2724</v>
      </c>
      <c r="P431" s="95">
        <v>4897252276</v>
      </c>
      <c r="Q431" s="14" t="s">
        <v>13394</v>
      </c>
      <c r="T431" s="96">
        <v>46205</v>
      </c>
      <c r="U431" s="95" t="s">
        <v>2421</v>
      </c>
      <c r="V431" s="4">
        <v>46205.780821759261</v>
      </c>
      <c r="W431" s="96">
        <v>46205</v>
      </c>
      <c r="X431" s="95" t="s">
        <v>2421</v>
      </c>
      <c r="Y431" s="4">
        <v>46205.785509259258</v>
      </c>
      <c r="Z431" s="96">
        <v>46206</v>
      </c>
      <c r="AA431" s="95" t="s">
        <v>3057</v>
      </c>
      <c r="AB431" s="4">
        <v>46206.421701388892</v>
      </c>
      <c r="AC431" s="96">
        <v>46206</v>
      </c>
      <c r="AD431" s="95" t="s">
        <v>2408</v>
      </c>
      <c r="AE431" s="4">
        <v>46206.444976851853</v>
      </c>
      <c r="AF431" s="96"/>
      <c r="AG431" s="95" t="s">
        <v>11317</v>
      </c>
      <c r="AH431" s="4"/>
      <c r="AI431" s="96">
        <v>46206</v>
      </c>
      <c r="AJ431" s="95" t="s">
        <v>1240</v>
      </c>
      <c r="AK431" s="4">
        <v>46206.447604166664</v>
      </c>
      <c r="AL431" s="96">
        <v>46206</v>
      </c>
      <c r="AM431" s="95" t="s">
        <v>1240</v>
      </c>
      <c r="AN431" s="4">
        <v>46206.447696759256</v>
      </c>
      <c r="AO431" s="95" t="s">
        <v>11317</v>
      </c>
      <c r="AP431" s="95" t="s">
        <v>11317</v>
      </c>
      <c r="AQ431" s="95" t="s">
        <v>11317</v>
      </c>
      <c r="AR431" s="95" t="s">
        <v>11317</v>
      </c>
      <c r="AS431" s="95" t="s">
        <v>11317</v>
      </c>
      <c r="AT431" s="95" t="s">
        <v>11317</v>
      </c>
      <c r="AU431" s="96">
        <v>46206</v>
      </c>
      <c r="AV431" s="95" t="s">
        <v>1240</v>
      </c>
      <c r="AW431" s="4">
        <v>46206.460023148145</v>
      </c>
      <c r="AX431" s="95" t="s">
        <v>11317</v>
      </c>
      <c r="AY431" s="95" t="s">
        <v>11317</v>
      </c>
      <c r="AZ431" s="95" t="s">
        <v>11317</v>
      </c>
      <c r="BA431" s="96">
        <v>46206</v>
      </c>
      <c r="BB431" s="95" t="s">
        <v>1212</v>
      </c>
      <c r="BC431" s="4">
        <v>46206.530555555553</v>
      </c>
      <c r="BD431" s="96">
        <v>46206</v>
      </c>
      <c r="BE431" s="95" t="s">
        <v>2422</v>
      </c>
      <c r="BF431" s="4">
        <v>46206.791354166664</v>
      </c>
      <c r="BG431" s="95" t="s">
        <v>11317</v>
      </c>
      <c r="BH431" s="95" t="s">
        <v>11317</v>
      </c>
      <c r="BI431" s="95" t="s">
        <v>11317</v>
      </c>
      <c r="BJ431" s="68" t="s">
        <v>11317</v>
      </c>
      <c r="BK431" t="str">
        <f t="shared" si="8"/>
        <v>Jul</v>
      </c>
      <c r="BL431" t="str">
        <f>VLOOKUP(D431,Sheet1!$A$2:$B$221,2,0)</f>
        <v>South Zone</v>
      </c>
    </row>
    <row r="432" spans="1:64" x14ac:dyDescent="0.35">
      <c r="A432" t="str" cm="1">
        <f t="array" ref="A432:C432">VLOOKUP(D432,Sheet1!$A$2:$E$221,{3,4,5},0)</f>
        <v>Vinod Kumar</v>
      </c>
      <c r="B432" t="str">
        <v>FMF071588</v>
      </c>
      <c r="C432" t="str">
        <v>Sankar T</v>
      </c>
      <c r="D432" s="94" t="s">
        <v>193</v>
      </c>
      <c r="E432" s="95">
        <v>788</v>
      </c>
      <c r="F432" s="95" t="s">
        <v>2038</v>
      </c>
      <c r="G432" s="95">
        <v>574439</v>
      </c>
      <c r="H432" s="95" t="s">
        <v>2039</v>
      </c>
      <c r="I432" s="95" t="s">
        <v>2040</v>
      </c>
      <c r="J432" s="95" t="s">
        <v>1568</v>
      </c>
      <c r="K432" s="95" t="s">
        <v>2041</v>
      </c>
      <c r="L432" s="95">
        <v>73000</v>
      </c>
      <c r="M432" s="95" t="s">
        <v>1380</v>
      </c>
      <c r="N432" s="95" t="s">
        <v>1381</v>
      </c>
      <c r="O432" s="95" t="s">
        <v>2042</v>
      </c>
      <c r="P432" s="95">
        <v>9591045481</v>
      </c>
      <c r="Q432" s="14" t="s">
        <v>13394</v>
      </c>
      <c r="T432" s="96">
        <v>46204</v>
      </c>
      <c r="U432" s="95" t="s">
        <v>2421</v>
      </c>
      <c r="V432" s="4">
        <v>46204.682847222219</v>
      </c>
      <c r="W432" s="96">
        <v>46204</v>
      </c>
      <c r="X432" s="95" t="s">
        <v>2421</v>
      </c>
      <c r="Y432" s="4">
        <v>46204.683333333334</v>
      </c>
      <c r="Z432" s="96">
        <v>46204</v>
      </c>
      <c r="AA432" s="95" t="s">
        <v>1211</v>
      </c>
      <c r="AB432" s="4">
        <v>46204.710752314815</v>
      </c>
      <c r="AC432" s="96">
        <v>46204</v>
      </c>
      <c r="AD432" s="95" t="s">
        <v>2408</v>
      </c>
      <c r="AE432" s="4">
        <v>46204.730347222219</v>
      </c>
      <c r="AF432" s="96"/>
      <c r="AG432" s="95" t="s">
        <v>11317</v>
      </c>
      <c r="AH432" s="4"/>
      <c r="AI432" s="96">
        <v>46204</v>
      </c>
      <c r="AJ432" s="95" t="s">
        <v>1240</v>
      </c>
      <c r="AK432" s="4">
        <v>46204.734490740739</v>
      </c>
      <c r="AL432" s="96">
        <v>46204</v>
      </c>
      <c r="AM432" s="95" t="s">
        <v>1240</v>
      </c>
      <c r="AN432" s="4">
        <v>46204.761678240742</v>
      </c>
      <c r="AO432" s="95" t="s">
        <v>11317</v>
      </c>
      <c r="AP432" s="95" t="s">
        <v>11317</v>
      </c>
      <c r="AQ432" s="95" t="s">
        <v>11317</v>
      </c>
      <c r="AR432" s="95" t="s">
        <v>11317</v>
      </c>
      <c r="AS432" s="95" t="s">
        <v>11317</v>
      </c>
      <c r="AT432" s="95" t="s">
        <v>11317</v>
      </c>
      <c r="AU432" s="96">
        <v>46204</v>
      </c>
      <c r="AV432" s="95" t="s">
        <v>1240</v>
      </c>
      <c r="AW432" s="4">
        <v>46204.766689814816</v>
      </c>
      <c r="AX432" s="95" t="s">
        <v>11317</v>
      </c>
      <c r="AY432" s="95" t="s">
        <v>11317</v>
      </c>
      <c r="AZ432" s="95" t="s">
        <v>11317</v>
      </c>
      <c r="BA432" s="96">
        <v>46204</v>
      </c>
      <c r="BB432" s="95" t="s">
        <v>1212</v>
      </c>
      <c r="BC432" s="4">
        <v>46204.815266203703</v>
      </c>
      <c r="BD432" s="96">
        <v>46204</v>
      </c>
      <c r="BE432" s="95" t="s">
        <v>2422</v>
      </c>
      <c r="BF432" s="4">
        <v>46204.860682870371</v>
      </c>
      <c r="BG432" s="95" t="s">
        <v>11317</v>
      </c>
      <c r="BH432" s="95" t="s">
        <v>11317</v>
      </c>
      <c r="BI432" s="95" t="s">
        <v>11317</v>
      </c>
      <c r="BJ432" s="68" t="s">
        <v>11317</v>
      </c>
      <c r="BK432" t="str">
        <f t="shared" si="8"/>
        <v>Jul</v>
      </c>
      <c r="BL432" t="str">
        <f>VLOOKUP(D432,Sheet1!$A$2:$B$221,2,0)</f>
        <v>South Zone</v>
      </c>
    </row>
    <row r="433" spans="1:64" x14ac:dyDescent="0.35">
      <c r="A433" t="str" cm="1">
        <f t="array" ref="A433:C433">VLOOKUP(D433,Sheet1!$A$2:$E$221,{3,4,5},0)</f>
        <v>Vinod Kumar</v>
      </c>
      <c r="B433" t="str">
        <v>FMF071588</v>
      </c>
      <c r="C433" t="str">
        <v>Sankar T</v>
      </c>
      <c r="D433" s="94" t="s">
        <v>193</v>
      </c>
      <c r="E433" s="95">
        <v>788</v>
      </c>
      <c r="F433" s="95" t="s">
        <v>9674</v>
      </c>
      <c r="G433" s="95">
        <v>655171</v>
      </c>
      <c r="H433" s="95" t="s">
        <v>2039</v>
      </c>
      <c r="I433" s="95" t="s">
        <v>2040</v>
      </c>
      <c r="J433" s="95" t="s">
        <v>1568</v>
      </c>
      <c r="K433" s="95" t="s">
        <v>9675</v>
      </c>
      <c r="L433" s="95">
        <v>73000</v>
      </c>
      <c r="M433" s="95" t="s">
        <v>9676</v>
      </c>
      <c r="N433" s="95" t="s">
        <v>9677</v>
      </c>
      <c r="O433" s="95" t="s">
        <v>9678</v>
      </c>
      <c r="P433" s="95">
        <v>8801173693</v>
      </c>
      <c r="Q433" s="14" t="s">
        <v>13394</v>
      </c>
      <c r="T433" s="96">
        <v>46209</v>
      </c>
      <c r="U433" s="95" t="s">
        <v>2421</v>
      </c>
      <c r="V433" s="4">
        <v>46209.580057870371</v>
      </c>
      <c r="W433" s="96">
        <v>46209</v>
      </c>
      <c r="X433" s="95" t="s">
        <v>2421</v>
      </c>
      <c r="Y433" s="4">
        <v>46209.580439814818</v>
      </c>
      <c r="Z433" s="96">
        <v>46209</v>
      </c>
      <c r="AA433" s="95" t="s">
        <v>1211</v>
      </c>
      <c r="AB433" s="4">
        <v>46209.605219907404</v>
      </c>
      <c r="AC433" s="96">
        <v>46209</v>
      </c>
      <c r="AD433" s="95" t="s">
        <v>2408</v>
      </c>
      <c r="AE433" s="4">
        <v>46209.632604166669</v>
      </c>
      <c r="AF433" s="96"/>
      <c r="AG433" s="95" t="s">
        <v>11317</v>
      </c>
      <c r="AH433" s="4"/>
      <c r="AI433" s="96">
        <v>46209</v>
      </c>
      <c r="AJ433" s="95" t="s">
        <v>1240</v>
      </c>
      <c r="AK433" s="4">
        <v>46209.635196759256</v>
      </c>
      <c r="AL433" s="96">
        <v>46209</v>
      </c>
      <c r="AM433" s="95" t="s">
        <v>1240</v>
      </c>
      <c r="AN433" s="4">
        <v>46209.635312500002</v>
      </c>
      <c r="AO433" s="95" t="s">
        <v>11317</v>
      </c>
      <c r="AP433" s="95" t="s">
        <v>11317</v>
      </c>
      <c r="AQ433" s="95" t="s">
        <v>11317</v>
      </c>
      <c r="AR433" s="95" t="s">
        <v>11317</v>
      </c>
      <c r="AS433" s="95" t="s">
        <v>11317</v>
      </c>
      <c r="AT433" s="95" t="s">
        <v>11317</v>
      </c>
      <c r="AU433" s="96">
        <v>46209</v>
      </c>
      <c r="AV433" s="95" t="s">
        <v>1240</v>
      </c>
      <c r="AW433" s="4">
        <v>46209.643425925926</v>
      </c>
      <c r="AX433" s="95" t="s">
        <v>11317</v>
      </c>
      <c r="AY433" s="95" t="s">
        <v>11317</v>
      </c>
      <c r="AZ433" s="95" t="s">
        <v>11317</v>
      </c>
      <c r="BA433" s="96">
        <v>46209</v>
      </c>
      <c r="BB433" s="95" t="s">
        <v>2414</v>
      </c>
      <c r="BC433" s="4">
        <v>46209.67428240741</v>
      </c>
      <c r="BD433" s="96">
        <v>46209</v>
      </c>
      <c r="BE433" s="95" t="s">
        <v>2422</v>
      </c>
      <c r="BF433" s="4">
        <v>46209.787060185183</v>
      </c>
      <c r="BG433" s="95" t="s">
        <v>11317</v>
      </c>
      <c r="BH433" s="95" t="s">
        <v>11317</v>
      </c>
      <c r="BI433" s="95" t="s">
        <v>11317</v>
      </c>
      <c r="BJ433" s="68" t="s">
        <v>11317</v>
      </c>
      <c r="BK433" t="str">
        <f t="shared" si="8"/>
        <v>Jul</v>
      </c>
      <c r="BL433" t="str">
        <f>VLOOKUP(D433,Sheet1!$A$2:$B$221,2,0)</f>
        <v>South Zone</v>
      </c>
    </row>
    <row r="434" spans="1:64" x14ac:dyDescent="0.35">
      <c r="A434" t="str" cm="1">
        <f t="array" ref="A434:C434">VLOOKUP(D434,Sheet1!$A$2:$E$221,{3,4,5},0)</f>
        <v>Ramcharan Gurjar</v>
      </c>
      <c r="B434" t="str">
        <v>FMF069642</v>
      </c>
      <c r="C434" t="str">
        <v>Vinay Kumar Vishwakarma</v>
      </c>
      <c r="D434" s="94" t="s">
        <v>927</v>
      </c>
      <c r="E434" s="95">
        <v>952</v>
      </c>
      <c r="F434" s="95" t="s">
        <v>9679</v>
      </c>
      <c r="G434" s="95">
        <v>487047</v>
      </c>
      <c r="H434" s="95" t="s">
        <v>3769</v>
      </c>
      <c r="I434" s="95" t="s">
        <v>3770</v>
      </c>
      <c r="J434" s="95" t="s">
        <v>1568</v>
      </c>
      <c r="K434" s="95" t="s">
        <v>9680</v>
      </c>
      <c r="L434" s="95">
        <v>55000</v>
      </c>
      <c r="M434" s="95" t="s">
        <v>9681</v>
      </c>
      <c r="N434" s="95" t="s">
        <v>9682</v>
      </c>
      <c r="O434" s="95" t="s">
        <v>9683</v>
      </c>
      <c r="P434" s="95">
        <v>2550339559</v>
      </c>
      <c r="Q434" s="14" t="s">
        <v>13394</v>
      </c>
      <c r="T434" s="96">
        <v>46209</v>
      </c>
      <c r="U434" s="95" t="s">
        <v>7286</v>
      </c>
      <c r="V434" s="4">
        <v>46209.574675925927</v>
      </c>
      <c r="W434" s="96">
        <v>46209</v>
      </c>
      <c r="X434" s="95" t="s">
        <v>7286</v>
      </c>
      <c r="Y434" s="4">
        <v>46209.584687499999</v>
      </c>
      <c r="Z434" s="96">
        <v>46209</v>
      </c>
      <c r="AA434" s="95" t="s">
        <v>3586</v>
      </c>
      <c r="AB434" s="4">
        <v>46209.596736111111</v>
      </c>
      <c r="AC434" s="96">
        <v>46209</v>
      </c>
      <c r="AD434" s="95" t="s">
        <v>3586</v>
      </c>
      <c r="AE434" s="4">
        <v>46209.643877314818</v>
      </c>
      <c r="AF434" s="96"/>
      <c r="AG434" s="95" t="s">
        <v>11317</v>
      </c>
      <c r="AH434" s="4"/>
      <c r="AI434" s="96">
        <v>46209</v>
      </c>
      <c r="AJ434" s="95" t="s">
        <v>1204</v>
      </c>
      <c r="AK434" s="4">
        <v>46209.657916666663</v>
      </c>
      <c r="AL434" s="96">
        <v>46209</v>
      </c>
      <c r="AM434" s="95" t="s">
        <v>1204</v>
      </c>
      <c r="AN434" s="4">
        <v>46209.658032407409</v>
      </c>
      <c r="AO434" s="95" t="s">
        <v>11317</v>
      </c>
      <c r="AP434" s="95" t="s">
        <v>11317</v>
      </c>
      <c r="AQ434" s="95" t="s">
        <v>11317</v>
      </c>
      <c r="AR434" s="95" t="s">
        <v>11317</v>
      </c>
      <c r="AS434" s="95" t="s">
        <v>11317</v>
      </c>
      <c r="AT434" s="95" t="s">
        <v>11317</v>
      </c>
      <c r="AU434" s="96">
        <v>46209</v>
      </c>
      <c r="AV434" s="95" t="s">
        <v>1204</v>
      </c>
      <c r="AW434" s="4">
        <v>46209.665277777778</v>
      </c>
      <c r="AX434" s="95" t="s">
        <v>11317</v>
      </c>
      <c r="AY434" s="95" t="s">
        <v>11317</v>
      </c>
      <c r="AZ434" s="95" t="s">
        <v>11317</v>
      </c>
      <c r="BA434" s="96">
        <v>46209</v>
      </c>
      <c r="BB434" s="95" t="s">
        <v>1205</v>
      </c>
      <c r="BC434" s="4">
        <v>46209.666504629633</v>
      </c>
      <c r="BD434" s="96">
        <v>46209</v>
      </c>
      <c r="BE434" s="95" t="s">
        <v>7288</v>
      </c>
      <c r="BF434" s="4">
        <v>46209.731192129628</v>
      </c>
      <c r="BG434" s="95" t="s">
        <v>11317</v>
      </c>
      <c r="BH434" s="95" t="s">
        <v>11317</v>
      </c>
      <c r="BI434" s="95" t="s">
        <v>11317</v>
      </c>
      <c r="BJ434" s="68" t="s">
        <v>11317</v>
      </c>
      <c r="BK434" t="str">
        <f t="shared" ref="BK434:BK488" si="9">TEXT(Z434,"mmm")</f>
        <v>Jul</v>
      </c>
      <c r="BL434" t="str">
        <f>VLOOKUP(D434,Sheet1!$A$2:$B$221,2,0)</f>
        <v>South Zone</v>
      </c>
    </row>
    <row r="435" spans="1:64" x14ac:dyDescent="0.35">
      <c r="A435" t="str" cm="1">
        <f t="array" ref="A435:C435">VLOOKUP(D435,Sheet1!$A$2:$E$221,{3,4,5},0)</f>
        <v>Ramcharan Gurjar</v>
      </c>
      <c r="B435" t="str">
        <v>FMF069642</v>
      </c>
      <c r="C435" t="str">
        <v>Vinay Kumar Vishwakarma</v>
      </c>
      <c r="D435" s="94" t="s">
        <v>927</v>
      </c>
      <c r="E435" s="95">
        <v>952</v>
      </c>
      <c r="F435" s="95" t="s">
        <v>9684</v>
      </c>
      <c r="G435" s="95">
        <v>545165</v>
      </c>
      <c r="H435" s="95" t="s">
        <v>9685</v>
      </c>
      <c r="I435" s="95" t="s">
        <v>9686</v>
      </c>
      <c r="J435" s="95" t="s">
        <v>1568</v>
      </c>
      <c r="K435" s="95" t="s">
        <v>9687</v>
      </c>
      <c r="L435" s="95">
        <v>77000</v>
      </c>
      <c r="M435" s="95" t="s">
        <v>9688</v>
      </c>
      <c r="N435" s="95" t="s">
        <v>9689</v>
      </c>
      <c r="O435" s="95" t="s">
        <v>9690</v>
      </c>
      <c r="P435" s="95">
        <v>9454117093</v>
      </c>
      <c r="Q435" s="14" t="s">
        <v>13394</v>
      </c>
      <c r="T435" s="96">
        <v>46209</v>
      </c>
      <c r="U435" s="95" t="s">
        <v>7286</v>
      </c>
      <c r="V435" s="4">
        <v>46209.611458333333</v>
      </c>
      <c r="W435" s="96">
        <v>46209</v>
      </c>
      <c r="X435" s="95" t="s">
        <v>7286</v>
      </c>
      <c r="Y435" s="4">
        <v>46209.634212962963</v>
      </c>
      <c r="Z435" s="96">
        <v>46209</v>
      </c>
      <c r="AA435" s="95" t="s">
        <v>3586</v>
      </c>
      <c r="AB435" s="4">
        <v>46209.650543981479</v>
      </c>
      <c r="AC435" s="96">
        <v>46209</v>
      </c>
      <c r="AD435" s="95" t="s">
        <v>1219</v>
      </c>
      <c r="AE435" s="4">
        <v>46209.662777777776</v>
      </c>
      <c r="AF435" s="96"/>
      <c r="AG435" s="95" t="s">
        <v>11317</v>
      </c>
      <c r="AH435" s="4"/>
      <c r="AI435" s="96">
        <v>46209</v>
      </c>
      <c r="AJ435" s="95" t="s">
        <v>1204</v>
      </c>
      <c r="AK435" s="4">
        <v>46209.668067129627</v>
      </c>
      <c r="AL435" s="96">
        <v>46209</v>
      </c>
      <c r="AM435" s="95" t="s">
        <v>1204</v>
      </c>
      <c r="AN435" s="4">
        <v>46209.668182870373</v>
      </c>
      <c r="AO435" s="95" t="s">
        <v>11317</v>
      </c>
      <c r="AP435" s="95" t="s">
        <v>11317</v>
      </c>
      <c r="AQ435" s="95" t="s">
        <v>11317</v>
      </c>
      <c r="AR435" s="95" t="s">
        <v>11317</v>
      </c>
      <c r="AS435" s="95" t="s">
        <v>11317</v>
      </c>
      <c r="AT435" s="95" t="s">
        <v>11317</v>
      </c>
      <c r="AU435" s="96">
        <v>46209</v>
      </c>
      <c r="AV435" s="95" t="s">
        <v>1204</v>
      </c>
      <c r="AW435" s="4">
        <v>46209.677488425928</v>
      </c>
      <c r="AX435" s="95" t="s">
        <v>11317</v>
      </c>
      <c r="AY435" s="95" t="s">
        <v>11317</v>
      </c>
      <c r="AZ435" s="95" t="s">
        <v>11317</v>
      </c>
      <c r="BA435" s="96">
        <v>46209</v>
      </c>
      <c r="BB435" s="95" t="s">
        <v>1205</v>
      </c>
      <c r="BC435" s="4">
        <v>46209.678391203706</v>
      </c>
      <c r="BD435" s="96">
        <v>46209</v>
      </c>
      <c r="BE435" s="95" t="s">
        <v>7288</v>
      </c>
      <c r="BF435" s="4">
        <v>46209.801064814812</v>
      </c>
      <c r="BG435" s="95" t="s">
        <v>11317</v>
      </c>
      <c r="BH435" s="95" t="s">
        <v>11317</v>
      </c>
      <c r="BI435" s="95" t="s">
        <v>11317</v>
      </c>
      <c r="BJ435" s="68" t="s">
        <v>11317</v>
      </c>
      <c r="BK435" t="str">
        <f t="shared" si="9"/>
        <v>Jul</v>
      </c>
      <c r="BL435" t="str">
        <f>VLOOKUP(D435,Sheet1!$A$2:$B$221,2,0)</f>
        <v>South Zone</v>
      </c>
    </row>
    <row r="436" spans="1:64" x14ac:dyDescent="0.35">
      <c r="A436" t="str" cm="1">
        <f t="array" ref="A436:C436">VLOOKUP(D436,Sheet1!$A$2:$E$221,{3,4,5},0)</f>
        <v>Abrarpasha</v>
      </c>
      <c r="B436" t="str">
        <v>FMF074363</v>
      </c>
      <c r="C436" t="str">
        <v>Vijaya Kumar S M</v>
      </c>
      <c r="D436" s="94" t="s">
        <v>802</v>
      </c>
      <c r="E436" s="95">
        <v>1044</v>
      </c>
      <c r="F436" s="95" t="s">
        <v>3373</v>
      </c>
      <c r="G436" s="95">
        <v>647491</v>
      </c>
      <c r="H436" s="95" t="s">
        <v>3374</v>
      </c>
      <c r="I436" s="95" t="s">
        <v>3375</v>
      </c>
      <c r="J436" s="95" t="s">
        <v>1568</v>
      </c>
      <c r="K436" s="95" t="s">
        <v>3376</v>
      </c>
      <c r="L436" s="95">
        <v>77000</v>
      </c>
      <c r="M436" s="95" t="s">
        <v>1124</v>
      </c>
      <c r="N436" s="95" t="s">
        <v>1125</v>
      </c>
      <c r="O436" s="95" t="s">
        <v>3377</v>
      </c>
      <c r="P436" s="95">
        <v>6959931433</v>
      </c>
      <c r="Q436" s="14" t="s">
        <v>13394</v>
      </c>
      <c r="T436" s="96">
        <v>46206</v>
      </c>
      <c r="U436" s="95" t="s">
        <v>3066</v>
      </c>
      <c r="V436" s="4">
        <v>46206.3908912037</v>
      </c>
      <c r="W436" s="96">
        <v>46206</v>
      </c>
      <c r="X436" s="95" t="s">
        <v>3066</v>
      </c>
      <c r="Y436" s="4">
        <v>46206.42690972222</v>
      </c>
      <c r="Z436" s="96">
        <v>46206</v>
      </c>
      <c r="AA436" s="95" t="s">
        <v>3057</v>
      </c>
      <c r="AB436" s="4">
        <v>46206.452430555553</v>
      </c>
      <c r="AC436" s="96">
        <v>46206</v>
      </c>
      <c r="AD436" s="95" t="s">
        <v>2408</v>
      </c>
      <c r="AE436" s="4">
        <v>46206.486157407409</v>
      </c>
      <c r="AF436" s="96"/>
      <c r="AG436" s="95" t="s">
        <v>11317</v>
      </c>
      <c r="AH436" s="4"/>
      <c r="AI436" s="96">
        <v>46206</v>
      </c>
      <c r="AJ436" s="95" t="s">
        <v>1240</v>
      </c>
      <c r="AK436" s="4">
        <v>46206.489224537036</v>
      </c>
      <c r="AL436" s="96">
        <v>46206</v>
      </c>
      <c r="AM436" s="95" t="s">
        <v>1240</v>
      </c>
      <c r="AN436" s="4">
        <v>46206.489305555559</v>
      </c>
      <c r="AO436" s="95" t="s">
        <v>11317</v>
      </c>
      <c r="AP436" s="95" t="s">
        <v>11317</v>
      </c>
      <c r="AQ436" s="95" t="s">
        <v>11317</v>
      </c>
      <c r="AR436" s="95" t="s">
        <v>11317</v>
      </c>
      <c r="AS436" s="95" t="s">
        <v>11317</v>
      </c>
      <c r="AT436" s="95" t="s">
        <v>11317</v>
      </c>
      <c r="AU436" s="96">
        <v>46206</v>
      </c>
      <c r="AV436" s="95" t="s">
        <v>1240</v>
      </c>
      <c r="AW436" s="4">
        <v>46206.49560185185</v>
      </c>
      <c r="AX436" s="95" t="s">
        <v>11317</v>
      </c>
      <c r="AY436" s="95" t="s">
        <v>11317</v>
      </c>
      <c r="AZ436" s="95" t="s">
        <v>11317</v>
      </c>
      <c r="BA436" s="96">
        <v>46206</v>
      </c>
      <c r="BB436" s="95" t="s">
        <v>1212</v>
      </c>
      <c r="BC436" s="4">
        <v>46206.530613425923</v>
      </c>
      <c r="BD436" s="96">
        <v>46206</v>
      </c>
      <c r="BE436" s="95" t="s">
        <v>3067</v>
      </c>
      <c r="BF436" s="4">
        <v>46206.779629629629</v>
      </c>
      <c r="BG436" s="95" t="s">
        <v>11317</v>
      </c>
      <c r="BH436" s="95" t="s">
        <v>11317</v>
      </c>
      <c r="BI436" s="95" t="s">
        <v>11317</v>
      </c>
      <c r="BJ436" s="68" t="s">
        <v>11317</v>
      </c>
      <c r="BK436" t="str">
        <f t="shared" si="9"/>
        <v>Jul</v>
      </c>
      <c r="BL436" t="str">
        <f>VLOOKUP(D436,Sheet1!$A$2:$B$221,2,0)</f>
        <v>South Zone</v>
      </c>
    </row>
    <row r="437" spans="1:64" x14ac:dyDescent="0.35">
      <c r="A437" t="str" cm="1">
        <f t="array" ref="A437:C437">VLOOKUP(D437,Sheet1!$A$2:$E$221,{3,4,5},0)</f>
        <v>Muneesh Kumar</v>
      </c>
      <c r="B437" t="str">
        <v>FMF020126</v>
      </c>
      <c r="C437" t="str">
        <v>Pradeep Kumar</v>
      </c>
      <c r="D437" s="94" t="s">
        <v>204</v>
      </c>
      <c r="E437" s="95">
        <v>23</v>
      </c>
      <c r="F437" s="95" t="s">
        <v>3378</v>
      </c>
      <c r="G437" s="95">
        <v>16631</v>
      </c>
      <c r="H437" s="95" t="s">
        <v>3071</v>
      </c>
      <c r="I437" s="95" t="s">
        <v>3072</v>
      </c>
      <c r="J437" s="95" t="s">
        <v>1568</v>
      </c>
      <c r="K437" s="95" t="s">
        <v>3379</v>
      </c>
      <c r="L437" s="95">
        <v>90000</v>
      </c>
      <c r="M437" s="95" t="s">
        <v>931</v>
      </c>
      <c r="N437" s="95" t="s">
        <v>932</v>
      </c>
      <c r="O437" s="95" t="s">
        <v>3380</v>
      </c>
      <c r="P437" s="95">
        <v>8805333585</v>
      </c>
      <c r="Q437" s="14" t="s">
        <v>13394</v>
      </c>
      <c r="T437" s="96">
        <v>46205</v>
      </c>
      <c r="U437" s="95" t="s">
        <v>2958</v>
      </c>
      <c r="V437" s="4">
        <v>46205.406400462962</v>
      </c>
      <c r="W437" s="96">
        <v>46206</v>
      </c>
      <c r="X437" s="95" t="s">
        <v>2958</v>
      </c>
      <c r="Y437" s="4">
        <v>46206.648645833331</v>
      </c>
      <c r="Z437" s="96">
        <v>46206</v>
      </c>
      <c r="AA437" s="95" t="s">
        <v>3057</v>
      </c>
      <c r="AB437" s="4">
        <v>46206.653437499997</v>
      </c>
      <c r="AC437" s="96">
        <v>46206</v>
      </c>
      <c r="AD437" s="95" t="s">
        <v>2408</v>
      </c>
      <c r="AE437" s="4">
        <v>46206.68109953704</v>
      </c>
      <c r="AF437" s="96"/>
      <c r="AG437" s="95" t="s">
        <v>11317</v>
      </c>
      <c r="AH437" s="4"/>
      <c r="AI437" s="96">
        <v>46206</v>
      </c>
      <c r="AJ437" s="95" t="s">
        <v>1323</v>
      </c>
      <c r="AK437" s="4">
        <v>46206.718680555554</v>
      </c>
      <c r="AL437" s="96">
        <v>46206</v>
      </c>
      <c r="AM437" s="95" t="s">
        <v>1323</v>
      </c>
      <c r="AN437" s="4">
        <v>46206.718807870369</v>
      </c>
      <c r="AO437" s="95" t="s">
        <v>11317</v>
      </c>
      <c r="AP437" s="95" t="s">
        <v>11317</v>
      </c>
      <c r="AQ437" s="95" t="s">
        <v>11317</v>
      </c>
      <c r="AR437" s="95" t="s">
        <v>11317</v>
      </c>
      <c r="AS437" s="95" t="s">
        <v>11317</v>
      </c>
      <c r="AT437" s="95" t="s">
        <v>11317</v>
      </c>
      <c r="AU437" s="96">
        <v>46206</v>
      </c>
      <c r="AV437" s="95" t="s">
        <v>1323</v>
      </c>
      <c r="AW437" s="4">
        <v>46206.725555555553</v>
      </c>
      <c r="AX437" s="95" t="s">
        <v>11317</v>
      </c>
      <c r="AY437" s="95" t="s">
        <v>11317</v>
      </c>
      <c r="AZ437" s="95" t="s">
        <v>11317</v>
      </c>
      <c r="BA437" s="96">
        <v>46206</v>
      </c>
      <c r="BB437" s="95" t="s">
        <v>1364</v>
      </c>
      <c r="BC437" s="4">
        <v>46206.725752314815</v>
      </c>
      <c r="BD437" s="96">
        <v>46209</v>
      </c>
      <c r="BE437" s="95" t="s">
        <v>7454</v>
      </c>
      <c r="BF437" s="4">
        <v>46209.753599537034</v>
      </c>
      <c r="BG437" s="95" t="s">
        <v>11317</v>
      </c>
      <c r="BH437" s="95" t="s">
        <v>11317</v>
      </c>
      <c r="BI437" s="95" t="s">
        <v>11317</v>
      </c>
      <c r="BJ437" s="68" t="s">
        <v>11317</v>
      </c>
      <c r="BK437" t="str">
        <f t="shared" si="9"/>
        <v>Jul</v>
      </c>
      <c r="BL437" t="str">
        <f>VLOOKUP(D437,Sheet1!$A$2:$B$221,2,0)</f>
        <v>West Zone</v>
      </c>
    </row>
    <row r="438" spans="1:64" x14ac:dyDescent="0.35">
      <c r="A438" t="str" cm="1">
        <f t="array" ref="A438:C438">VLOOKUP(D438,Sheet1!$A$2:$E$221,{3,4,5},0)</f>
        <v>Muneesh Kumar</v>
      </c>
      <c r="B438" t="str">
        <v>FMF020126</v>
      </c>
      <c r="C438" t="str">
        <v>Pradeep Kumar</v>
      </c>
      <c r="D438" s="94" t="s">
        <v>204</v>
      </c>
      <c r="E438" s="95">
        <v>23</v>
      </c>
      <c r="F438" s="95" t="s">
        <v>11569</v>
      </c>
      <c r="G438" s="95">
        <v>92488</v>
      </c>
      <c r="H438" s="95" t="s">
        <v>7479</v>
      </c>
      <c r="I438" s="95" t="s">
        <v>7480</v>
      </c>
      <c r="J438" s="95" t="s">
        <v>1568</v>
      </c>
      <c r="K438" s="95" t="s">
        <v>11570</v>
      </c>
      <c r="L438" s="95">
        <v>90000</v>
      </c>
      <c r="M438" s="95" t="s">
        <v>931</v>
      </c>
      <c r="N438" s="95" t="s">
        <v>932</v>
      </c>
      <c r="O438" s="95" t="s">
        <v>11571</v>
      </c>
      <c r="P438" s="95">
        <v>8414081583</v>
      </c>
      <c r="Q438" s="14" t="s">
        <v>13394</v>
      </c>
      <c r="T438" s="96">
        <v>46209</v>
      </c>
      <c r="U438" s="95" t="s">
        <v>2958</v>
      </c>
      <c r="V438" s="4">
        <v>46209.743321759262</v>
      </c>
      <c r="W438" s="96">
        <v>46210</v>
      </c>
      <c r="X438" s="95" t="s">
        <v>2958</v>
      </c>
      <c r="Y438" s="4">
        <v>46210.436030092591</v>
      </c>
      <c r="Z438" s="96">
        <v>46210</v>
      </c>
      <c r="AA438" s="95" t="s">
        <v>1211</v>
      </c>
      <c r="AB438" s="4">
        <v>46210.452418981484</v>
      </c>
      <c r="AC438" s="96">
        <v>46210</v>
      </c>
      <c r="AD438" s="95" t="s">
        <v>2408</v>
      </c>
      <c r="AE438" s="4">
        <v>46210.457268518519</v>
      </c>
      <c r="AF438" s="96"/>
      <c r="AG438" s="95" t="s">
        <v>11317</v>
      </c>
      <c r="AH438" s="4"/>
      <c r="AI438" s="96">
        <v>46210</v>
      </c>
      <c r="AJ438" s="95" t="s">
        <v>1323</v>
      </c>
      <c r="AK438" s="4">
        <v>46210.536377314813</v>
      </c>
      <c r="AL438" s="96">
        <v>46210</v>
      </c>
      <c r="AM438" s="95" t="s">
        <v>1323</v>
      </c>
      <c r="AN438" s="4">
        <v>46210.536469907405</v>
      </c>
      <c r="AO438" s="95" t="s">
        <v>11317</v>
      </c>
      <c r="AP438" s="95" t="s">
        <v>11317</v>
      </c>
      <c r="AQ438" s="95" t="s">
        <v>11317</v>
      </c>
      <c r="AR438" s="95" t="s">
        <v>11317</v>
      </c>
      <c r="AS438" s="95" t="s">
        <v>11317</v>
      </c>
      <c r="AT438" s="95" t="s">
        <v>11317</v>
      </c>
      <c r="AU438" s="96">
        <v>46210</v>
      </c>
      <c r="AV438" s="95" t="s">
        <v>1323</v>
      </c>
      <c r="AW438" s="4">
        <v>46210.544641203705</v>
      </c>
      <c r="AX438" s="95" t="s">
        <v>11317</v>
      </c>
      <c r="AY438" s="95" t="s">
        <v>11317</v>
      </c>
      <c r="AZ438" s="95" t="s">
        <v>11317</v>
      </c>
      <c r="BA438" s="96">
        <v>46210</v>
      </c>
      <c r="BB438" s="95" t="s">
        <v>1364</v>
      </c>
      <c r="BC438" s="4">
        <v>46210.546527777777</v>
      </c>
      <c r="BD438" s="96">
        <v>46210</v>
      </c>
      <c r="BE438" s="95" t="s">
        <v>3070</v>
      </c>
      <c r="BF438" s="4">
        <v>46210.683495370373</v>
      </c>
      <c r="BG438" s="95" t="s">
        <v>11317</v>
      </c>
      <c r="BH438" s="95" t="s">
        <v>11317</v>
      </c>
      <c r="BI438" s="95" t="s">
        <v>11317</v>
      </c>
      <c r="BJ438" s="68" t="s">
        <v>11317</v>
      </c>
      <c r="BK438" t="str">
        <f t="shared" si="9"/>
        <v>Jul</v>
      </c>
      <c r="BL438" t="str">
        <f>VLOOKUP(D438,Sheet1!$A$2:$B$221,2,0)</f>
        <v>West Zone</v>
      </c>
    </row>
    <row r="439" spans="1:64" x14ac:dyDescent="0.35">
      <c r="A439" t="str" cm="1">
        <f t="array" ref="A439:C439">VLOOKUP(D439,Sheet1!$A$2:$E$221,{3,4,5},0)</f>
        <v>Muneesh Kumar</v>
      </c>
      <c r="B439" t="str">
        <v>FMF020126</v>
      </c>
      <c r="C439" t="str">
        <v>Pradeep Kumar</v>
      </c>
      <c r="D439" s="94" t="s">
        <v>204</v>
      </c>
      <c r="E439" s="95">
        <v>23</v>
      </c>
      <c r="F439" s="95" t="s">
        <v>2725</v>
      </c>
      <c r="G439" s="95">
        <v>679628</v>
      </c>
      <c r="H439" s="95" t="s">
        <v>2444</v>
      </c>
      <c r="I439" s="95" t="s">
        <v>2445</v>
      </c>
      <c r="J439" s="95" t="s">
        <v>1568</v>
      </c>
      <c r="K439" s="95" t="s">
        <v>2726</v>
      </c>
      <c r="L439" s="95">
        <v>70000</v>
      </c>
      <c r="M439" s="95" t="s">
        <v>958</v>
      </c>
      <c r="N439" s="95" t="s">
        <v>959</v>
      </c>
      <c r="O439" s="95" t="s">
        <v>2727</v>
      </c>
      <c r="P439" s="95">
        <v>6630661393</v>
      </c>
      <c r="Q439" s="14" t="s">
        <v>13394</v>
      </c>
      <c r="T439" s="96">
        <v>46204</v>
      </c>
      <c r="U439" s="95" t="s">
        <v>2958</v>
      </c>
      <c r="V439" s="4">
        <v>46204.659583333334</v>
      </c>
      <c r="W439" s="96">
        <v>46205</v>
      </c>
      <c r="X439" s="95" t="s">
        <v>2958</v>
      </c>
      <c r="Y439" s="4">
        <v>46205.562256944446</v>
      </c>
      <c r="Z439" s="96">
        <v>46205</v>
      </c>
      <c r="AA439" s="95" t="s">
        <v>1211</v>
      </c>
      <c r="AB439" s="4">
        <v>46205.577650462961</v>
      </c>
      <c r="AC439" s="96">
        <v>46205</v>
      </c>
      <c r="AD439" s="95" t="s">
        <v>2408</v>
      </c>
      <c r="AE439" s="4">
        <v>46205.584583333337</v>
      </c>
      <c r="AF439" s="96"/>
      <c r="AG439" s="95" t="s">
        <v>11317</v>
      </c>
      <c r="AH439" s="4"/>
      <c r="AI439" s="96">
        <v>46205</v>
      </c>
      <c r="AJ439" s="95" t="s">
        <v>1323</v>
      </c>
      <c r="AK439" s="4">
        <v>46205.627430555556</v>
      </c>
      <c r="AL439" s="96">
        <v>46205</v>
      </c>
      <c r="AM439" s="95" t="s">
        <v>1323</v>
      </c>
      <c r="AN439" s="4">
        <v>46205.627511574072</v>
      </c>
      <c r="AO439" s="95" t="s">
        <v>11317</v>
      </c>
      <c r="AP439" s="95" t="s">
        <v>11317</v>
      </c>
      <c r="AQ439" s="95" t="s">
        <v>11317</v>
      </c>
      <c r="AR439" s="95" t="s">
        <v>11317</v>
      </c>
      <c r="AS439" s="95" t="s">
        <v>11317</v>
      </c>
      <c r="AT439" s="95" t="s">
        <v>11317</v>
      </c>
      <c r="AU439" s="96">
        <v>46205</v>
      </c>
      <c r="AV439" s="95" t="s">
        <v>1323</v>
      </c>
      <c r="AW439" s="4">
        <v>46205.640046296299</v>
      </c>
      <c r="AX439" s="95" t="s">
        <v>11317</v>
      </c>
      <c r="AY439" s="95" t="s">
        <v>11317</v>
      </c>
      <c r="AZ439" s="95" t="s">
        <v>11317</v>
      </c>
      <c r="BA439" s="96">
        <v>46205</v>
      </c>
      <c r="BB439" s="95" t="s">
        <v>1364</v>
      </c>
      <c r="BC439" s="4">
        <v>46205.6403125</v>
      </c>
      <c r="BD439" s="96">
        <v>46206</v>
      </c>
      <c r="BE439" s="95" t="s">
        <v>3070</v>
      </c>
      <c r="BF439" s="4">
        <v>46206.603680555556</v>
      </c>
      <c r="BG439" s="95" t="s">
        <v>11317</v>
      </c>
      <c r="BH439" s="95" t="s">
        <v>11317</v>
      </c>
      <c r="BI439" s="95" t="s">
        <v>11317</v>
      </c>
      <c r="BJ439" s="68" t="s">
        <v>11317</v>
      </c>
      <c r="BK439" t="str">
        <f t="shared" si="9"/>
        <v>Jul</v>
      </c>
      <c r="BL439" t="str">
        <f>VLOOKUP(D439,Sheet1!$A$2:$B$221,2,0)</f>
        <v>West Zone</v>
      </c>
    </row>
    <row r="440" spans="1:64" x14ac:dyDescent="0.35">
      <c r="A440" t="str" cm="1">
        <f t="array" ref="A440:C440">VLOOKUP(D440,Sheet1!$A$2:$E$221,{3,4,5},0)</f>
        <v>Yuvraj</v>
      </c>
      <c r="B440" t="str">
        <v>FMF071255</v>
      </c>
      <c r="C440" t="str">
        <v>Naveen Kumar</v>
      </c>
      <c r="D440" s="94" t="s">
        <v>831</v>
      </c>
      <c r="E440" s="95">
        <v>57</v>
      </c>
      <c r="F440" s="95" t="s">
        <v>2728</v>
      </c>
      <c r="G440" s="95">
        <v>441162</v>
      </c>
      <c r="H440" s="95" t="s">
        <v>2729</v>
      </c>
      <c r="I440" s="95" t="s">
        <v>2730</v>
      </c>
      <c r="J440" s="95" t="s">
        <v>1568</v>
      </c>
      <c r="K440" s="95" t="s">
        <v>2731</v>
      </c>
      <c r="L440" s="95">
        <v>50000</v>
      </c>
      <c r="M440" s="95" t="s">
        <v>1291</v>
      </c>
      <c r="N440" s="95" t="s">
        <v>1292</v>
      </c>
      <c r="O440" s="95" t="s">
        <v>1789</v>
      </c>
      <c r="P440" s="95">
        <v>8508516492</v>
      </c>
      <c r="Q440" s="14" t="s">
        <v>13394</v>
      </c>
      <c r="T440" s="96">
        <v>46204</v>
      </c>
      <c r="U440" s="95" t="s">
        <v>2959</v>
      </c>
      <c r="V440" s="4">
        <v>46204.774097222224</v>
      </c>
      <c r="W440" s="96">
        <v>46205</v>
      </c>
      <c r="X440" s="95" t="s">
        <v>2959</v>
      </c>
      <c r="Y440" s="4">
        <v>46205.875092592592</v>
      </c>
      <c r="Z440" s="96">
        <v>46206</v>
      </c>
      <c r="AA440" s="95" t="s">
        <v>3057</v>
      </c>
      <c r="AB440" s="4">
        <v>46206.421701388892</v>
      </c>
      <c r="AC440" s="96">
        <v>46206</v>
      </c>
      <c r="AD440" s="95" t="s">
        <v>2408</v>
      </c>
      <c r="AE440" s="4">
        <v>46206.451469907406</v>
      </c>
      <c r="AF440" s="96"/>
      <c r="AG440" s="95" t="s">
        <v>11317</v>
      </c>
      <c r="AH440" s="4"/>
      <c r="AI440" s="96">
        <v>46206</v>
      </c>
      <c r="AJ440" s="95" t="s">
        <v>1323</v>
      </c>
      <c r="AK440" s="4">
        <v>46206.469988425924</v>
      </c>
      <c r="AL440" s="96">
        <v>46206</v>
      </c>
      <c r="AM440" s="95" t="s">
        <v>1323</v>
      </c>
      <c r="AN440" s="4">
        <v>46206.470104166663</v>
      </c>
      <c r="AO440" s="95" t="s">
        <v>11317</v>
      </c>
      <c r="AP440" s="95" t="s">
        <v>11317</v>
      </c>
      <c r="AQ440" s="95" t="s">
        <v>11317</v>
      </c>
      <c r="AR440" s="95" t="s">
        <v>11317</v>
      </c>
      <c r="AS440" s="95" t="s">
        <v>11317</v>
      </c>
      <c r="AT440" s="95" t="s">
        <v>11317</v>
      </c>
      <c r="AU440" s="96">
        <v>46206</v>
      </c>
      <c r="AV440" s="95" t="s">
        <v>1323</v>
      </c>
      <c r="AW440" s="4">
        <v>46206.4762962963</v>
      </c>
      <c r="AX440" s="95" t="s">
        <v>11317</v>
      </c>
      <c r="AY440" s="95" t="s">
        <v>11317</v>
      </c>
      <c r="AZ440" s="95" t="s">
        <v>11317</v>
      </c>
      <c r="BA440" s="96">
        <v>46206</v>
      </c>
      <c r="BB440" s="95" t="s">
        <v>2427</v>
      </c>
      <c r="BC440" s="4">
        <v>46206.630555555559</v>
      </c>
      <c r="BD440" s="96">
        <v>46206</v>
      </c>
      <c r="BE440" s="95" t="s">
        <v>3589</v>
      </c>
      <c r="BF440" s="4">
        <v>46206.680185185185</v>
      </c>
      <c r="BG440" s="95" t="s">
        <v>11317</v>
      </c>
      <c r="BH440" s="95" t="s">
        <v>11317</v>
      </c>
      <c r="BI440" s="95" t="s">
        <v>11317</v>
      </c>
      <c r="BJ440" s="68" t="s">
        <v>11317</v>
      </c>
      <c r="BK440" t="str">
        <f t="shared" si="9"/>
        <v>Jul</v>
      </c>
      <c r="BL440" t="str">
        <f>VLOOKUP(D440,Sheet1!$A$2:$B$221,2,0)</f>
        <v>West Zone</v>
      </c>
    </row>
    <row r="441" spans="1:64" x14ac:dyDescent="0.35">
      <c r="A441" t="str" cm="1">
        <f t="array" ref="A441:C441">VLOOKUP(D441,Sheet1!$A$2:$E$221,{3,4,5},0)</f>
        <v>Yuvraj</v>
      </c>
      <c r="B441" t="str">
        <v>FMF071255</v>
      </c>
      <c r="C441" t="str">
        <v>Naveen Kumar</v>
      </c>
      <c r="D441" s="94" t="s">
        <v>831</v>
      </c>
      <c r="E441" s="95">
        <v>57</v>
      </c>
      <c r="F441" s="95" t="s">
        <v>2728</v>
      </c>
      <c r="G441" s="95">
        <v>441162</v>
      </c>
      <c r="H441" s="95" t="s">
        <v>2729</v>
      </c>
      <c r="I441" s="95" t="s">
        <v>2730</v>
      </c>
      <c r="J441" s="95" t="s">
        <v>1568</v>
      </c>
      <c r="K441" s="95" t="s">
        <v>2731</v>
      </c>
      <c r="L441" s="95">
        <v>77000</v>
      </c>
      <c r="M441" s="95" t="s">
        <v>1173</v>
      </c>
      <c r="N441" s="95" t="s">
        <v>1174</v>
      </c>
      <c r="O441" s="95" t="s">
        <v>2733</v>
      </c>
      <c r="P441" s="95">
        <v>6617241106</v>
      </c>
      <c r="Q441" s="14" t="s">
        <v>13394</v>
      </c>
      <c r="T441" s="96">
        <v>46204</v>
      </c>
      <c r="U441" s="95" t="s">
        <v>2959</v>
      </c>
      <c r="V441" s="4">
        <v>46204.774039351854</v>
      </c>
      <c r="W441" s="96">
        <v>46205</v>
      </c>
      <c r="X441" s="95" t="s">
        <v>2959</v>
      </c>
      <c r="Y441" s="4">
        <v>46205.875115740739</v>
      </c>
      <c r="Z441" s="96">
        <v>46206</v>
      </c>
      <c r="AA441" s="95" t="s">
        <v>3057</v>
      </c>
      <c r="AB441" s="4">
        <v>46206.421701388892</v>
      </c>
      <c r="AC441" s="96">
        <v>46206</v>
      </c>
      <c r="AD441" s="95" t="s">
        <v>2408</v>
      </c>
      <c r="AE441" s="4">
        <v>46206.451493055552</v>
      </c>
      <c r="AF441" s="96"/>
      <c r="AG441" s="95" t="s">
        <v>11317</v>
      </c>
      <c r="AH441" s="4"/>
      <c r="AI441" s="96">
        <v>46206</v>
      </c>
      <c r="AJ441" s="95" t="s">
        <v>1323</v>
      </c>
      <c r="AK441" s="4">
        <v>46206.470011574071</v>
      </c>
      <c r="AL441" s="96">
        <v>46206</v>
      </c>
      <c r="AM441" s="95" t="s">
        <v>1323</v>
      </c>
      <c r="AN441" s="4">
        <v>46206.47011574074</v>
      </c>
      <c r="AO441" s="95" t="s">
        <v>11317</v>
      </c>
      <c r="AP441" s="95" t="s">
        <v>11317</v>
      </c>
      <c r="AQ441" s="95" t="s">
        <v>11317</v>
      </c>
      <c r="AR441" s="95" t="s">
        <v>11317</v>
      </c>
      <c r="AS441" s="95" t="s">
        <v>11317</v>
      </c>
      <c r="AT441" s="95" t="s">
        <v>11317</v>
      </c>
      <c r="AU441" s="96">
        <v>46206</v>
      </c>
      <c r="AV441" s="95" t="s">
        <v>1323</v>
      </c>
      <c r="AW441" s="4">
        <v>46206.476319444446</v>
      </c>
      <c r="AX441" s="95" t="s">
        <v>11317</v>
      </c>
      <c r="AY441" s="95" t="s">
        <v>11317</v>
      </c>
      <c r="AZ441" s="95" t="s">
        <v>11317</v>
      </c>
      <c r="BA441" s="96">
        <v>46206</v>
      </c>
      <c r="BB441" s="95" t="s">
        <v>1364</v>
      </c>
      <c r="BC441" s="4">
        <v>46206.4766087963</v>
      </c>
      <c r="BD441" s="96">
        <v>46206</v>
      </c>
      <c r="BE441" s="95" t="s">
        <v>3589</v>
      </c>
      <c r="BF441" s="4">
        <v>46206.680185185185</v>
      </c>
      <c r="BG441" s="95" t="s">
        <v>11317</v>
      </c>
      <c r="BH441" s="95" t="s">
        <v>11317</v>
      </c>
      <c r="BI441" s="95" t="s">
        <v>11317</v>
      </c>
      <c r="BJ441" s="68" t="s">
        <v>11317</v>
      </c>
      <c r="BK441" t="str">
        <f t="shared" si="9"/>
        <v>Jul</v>
      </c>
      <c r="BL441" t="str">
        <f>VLOOKUP(D441,Sheet1!$A$2:$B$221,2,0)</f>
        <v>West Zone</v>
      </c>
    </row>
    <row r="442" spans="1:64" x14ac:dyDescent="0.35">
      <c r="A442" t="str" cm="1">
        <f t="array" ref="A442:C442">VLOOKUP(D442,Sheet1!$A$2:$E$221,{3,4,5},0)</f>
        <v>Yuvraj</v>
      </c>
      <c r="B442" t="str">
        <v>FMF071255</v>
      </c>
      <c r="C442" t="str">
        <v>Naveen Kumar</v>
      </c>
      <c r="D442" s="94" t="s">
        <v>831</v>
      </c>
      <c r="E442" s="95">
        <v>57</v>
      </c>
      <c r="F442" s="95" t="s">
        <v>2728</v>
      </c>
      <c r="G442" s="95">
        <v>441162</v>
      </c>
      <c r="H442" s="95" t="s">
        <v>2729</v>
      </c>
      <c r="I442" s="95" t="s">
        <v>2730</v>
      </c>
      <c r="J442" s="95" t="s">
        <v>1568</v>
      </c>
      <c r="K442" s="95" t="s">
        <v>2731</v>
      </c>
      <c r="L442" s="95">
        <v>85000</v>
      </c>
      <c r="M442" s="95" t="s">
        <v>2698</v>
      </c>
      <c r="N442" s="95" t="s">
        <v>2699</v>
      </c>
      <c r="O442" s="95" t="s">
        <v>2732</v>
      </c>
      <c r="P442" s="95">
        <v>7171110919</v>
      </c>
      <c r="Q442" s="14" t="s">
        <v>13394</v>
      </c>
      <c r="T442" s="96">
        <v>46204</v>
      </c>
      <c r="U442" s="95" t="s">
        <v>2959</v>
      </c>
      <c r="V442" s="4">
        <v>46204.773993055554</v>
      </c>
      <c r="W442" s="96">
        <v>46205</v>
      </c>
      <c r="X442" s="95" t="s">
        <v>2959</v>
      </c>
      <c r="Y442" s="4">
        <v>46205.875138888892</v>
      </c>
      <c r="Z442" s="96">
        <v>46206</v>
      </c>
      <c r="AA442" s="95" t="s">
        <v>3057</v>
      </c>
      <c r="AB442" s="4">
        <v>46206.421701388892</v>
      </c>
      <c r="AC442" s="96">
        <v>46206</v>
      </c>
      <c r="AD442" s="95" t="s">
        <v>2408</v>
      </c>
      <c r="AE442" s="4">
        <v>46206.451504629629</v>
      </c>
      <c r="AF442" s="96"/>
      <c r="AG442" s="95" t="s">
        <v>11317</v>
      </c>
      <c r="AH442" s="4"/>
      <c r="AI442" s="96">
        <v>46206</v>
      </c>
      <c r="AJ442" s="95" t="s">
        <v>1323</v>
      </c>
      <c r="AK442" s="4">
        <v>46206.470023148147</v>
      </c>
      <c r="AL442" s="96">
        <v>46206</v>
      </c>
      <c r="AM442" s="95" t="s">
        <v>1323</v>
      </c>
      <c r="AN442" s="4">
        <v>46206.470138888886</v>
      </c>
      <c r="AO442" s="95" t="s">
        <v>11317</v>
      </c>
      <c r="AP442" s="95" t="s">
        <v>11317</v>
      </c>
      <c r="AQ442" s="95" t="s">
        <v>11317</v>
      </c>
      <c r="AR442" s="95" t="s">
        <v>11317</v>
      </c>
      <c r="AS442" s="95" t="s">
        <v>11317</v>
      </c>
      <c r="AT442" s="95" t="s">
        <v>11317</v>
      </c>
      <c r="AU442" s="96">
        <v>46206</v>
      </c>
      <c r="AV442" s="95" t="s">
        <v>1323</v>
      </c>
      <c r="AW442" s="4">
        <v>46206.476331018515</v>
      </c>
      <c r="AX442" s="95" t="s">
        <v>11317</v>
      </c>
      <c r="AY442" s="95" t="s">
        <v>11317</v>
      </c>
      <c r="AZ442" s="95" t="s">
        <v>11317</v>
      </c>
      <c r="BA442" s="96">
        <v>46206</v>
      </c>
      <c r="BB442" s="95" t="s">
        <v>1364</v>
      </c>
      <c r="BC442" s="4">
        <v>46206.4766087963</v>
      </c>
      <c r="BD442" s="96">
        <v>46206</v>
      </c>
      <c r="BE442" s="95" t="s">
        <v>3589</v>
      </c>
      <c r="BF442" s="4">
        <v>46206.680185185185</v>
      </c>
      <c r="BG442" s="95" t="s">
        <v>11317</v>
      </c>
      <c r="BH442" s="95" t="s">
        <v>11317</v>
      </c>
      <c r="BI442" s="95" t="s">
        <v>11317</v>
      </c>
      <c r="BJ442" s="68" t="s">
        <v>11317</v>
      </c>
      <c r="BK442" t="str">
        <f t="shared" si="9"/>
        <v>Jul</v>
      </c>
      <c r="BL442" t="str">
        <f>VLOOKUP(D442,Sheet1!$A$2:$B$221,2,0)</f>
        <v>West Zone</v>
      </c>
    </row>
    <row r="443" spans="1:64" x14ac:dyDescent="0.35">
      <c r="A443" t="str" cm="1">
        <f t="array" ref="A443:C443">VLOOKUP(D443,Sheet1!$A$2:$E$221,{3,4,5},0)</f>
        <v>Yuvraj</v>
      </c>
      <c r="B443" t="str">
        <v>FMF071255</v>
      </c>
      <c r="C443" t="str">
        <v>Naveen Kumar</v>
      </c>
      <c r="D443" s="94" t="s">
        <v>831</v>
      </c>
      <c r="E443" s="95">
        <v>57</v>
      </c>
      <c r="F443" s="95" t="s">
        <v>3381</v>
      </c>
      <c r="G443" s="95">
        <v>528210</v>
      </c>
      <c r="H443" s="95" t="s">
        <v>3074</v>
      </c>
      <c r="I443" s="95" t="s">
        <v>3075</v>
      </c>
      <c r="J443" s="95" t="s">
        <v>1568</v>
      </c>
      <c r="K443" s="95" t="s">
        <v>3382</v>
      </c>
      <c r="L443" s="95">
        <v>65000</v>
      </c>
      <c r="M443" s="95" t="s">
        <v>1348</v>
      </c>
      <c r="N443" s="95" t="s">
        <v>1349</v>
      </c>
      <c r="O443" s="95" t="s">
        <v>3383</v>
      </c>
      <c r="P443" s="95">
        <v>2268239043</v>
      </c>
      <c r="Q443" s="14" t="s">
        <v>13394</v>
      </c>
      <c r="T443" s="96">
        <v>46206</v>
      </c>
      <c r="U443" s="95" t="s">
        <v>2959</v>
      </c>
      <c r="V443" s="4">
        <v>46206.44604166667</v>
      </c>
      <c r="W443" s="96">
        <v>46206</v>
      </c>
      <c r="X443" s="95" t="s">
        <v>2959</v>
      </c>
      <c r="Y443" s="4">
        <v>46206.470520833333</v>
      </c>
      <c r="Z443" s="96">
        <v>46206</v>
      </c>
      <c r="AA443" s="95" t="s">
        <v>3057</v>
      </c>
      <c r="AB443" s="4">
        <v>46206.473564814813</v>
      </c>
      <c r="AC443" s="96">
        <v>46206</v>
      </c>
      <c r="AD443" s="95" t="s">
        <v>2408</v>
      </c>
      <c r="AE443" s="4">
        <v>46206.490682870368</v>
      </c>
      <c r="AF443" s="96"/>
      <c r="AG443" s="95" t="s">
        <v>11317</v>
      </c>
      <c r="AH443" s="4"/>
      <c r="AI443" s="96">
        <v>46206</v>
      </c>
      <c r="AJ443" s="95" t="s">
        <v>1323</v>
      </c>
      <c r="AK443" s="4">
        <v>46206.500416666669</v>
      </c>
      <c r="AL443" s="96">
        <v>46206</v>
      </c>
      <c r="AM443" s="95" t="s">
        <v>1323</v>
      </c>
      <c r="AN443" s="4">
        <v>46206.500509259262</v>
      </c>
      <c r="AO443" s="95" t="s">
        <v>11317</v>
      </c>
      <c r="AP443" s="95" t="s">
        <v>11317</v>
      </c>
      <c r="AQ443" s="95" t="s">
        <v>11317</v>
      </c>
      <c r="AR443" s="95" t="s">
        <v>11317</v>
      </c>
      <c r="AS443" s="95" t="s">
        <v>11317</v>
      </c>
      <c r="AT443" s="95" t="s">
        <v>11317</v>
      </c>
      <c r="AU443" s="96">
        <v>46206</v>
      </c>
      <c r="AV443" s="95" t="s">
        <v>1323</v>
      </c>
      <c r="AW443" s="4">
        <v>46206.502928240741</v>
      </c>
      <c r="AX443" s="95" t="s">
        <v>11317</v>
      </c>
      <c r="AY443" s="95" t="s">
        <v>11317</v>
      </c>
      <c r="AZ443" s="95" t="s">
        <v>11317</v>
      </c>
      <c r="BA443" s="96">
        <v>46206</v>
      </c>
      <c r="BB443" s="95" t="s">
        <v>1364</v>
      </c>
      <c r="BC443" s="4">
        <v>46206.503101851849</v>
      </c>
      <c r="BD443" s="96">
        <v>46206</v>
      </c>
      <c r="BE443" s="95" t="s">
        <v>3589</v>
      </c>
      <c r="BF443" s="4">
        <v>46206.570405092592</v>
      </c>
      <c r="BG443" s="95" t="s">
        <v>11317</v>
      </c>
      <c r="BH443" s="95" t="s">
        <v>11317</v>
      </c>
      <c r="BI443" s="95" t="s">
        <v>11317</v>
      </c>
      <c r="BJ443" s="68" t="s">
        <v>11317</v>
      </c>
      <c r="BK443" t="str">
        <f t="shared" si="9"/>
        <v>Jul</v>
      </c>
      <c r="BL443" t="str">
        <f>VLOOKUP(D443,Sheet1!$A$2:$B$221,2,0)</f>
        <v>West Zone</v>
      </c>
    </row>
    <row r="444" spans="1:64" x14ac:dyDescent="0.35">
      <c r="A444" t="str" cm="1">
        <f t="array" ref="A444:C444">VLOOKUP(D444,Sheet1!$A$2:$E$221,{3,4,5},0)</f>
        <v>Yuvraj</v>
      </c>
      <c r="B444" t="str">
        <v>FMF071255</v>
      </c>
      <c r="C444" t="str">
        <v>Naveen Kumar</v>
      </c>
      <c r="D444" s="94" t="s">
        <v>831</v>
      </c>
      <c r="E444" s="95">
        <v>57</v>
      </c>
      <c r="F444" s="95" t="s">
        <v>11572</v>
      </c>
      <c r="G444" s="95">
        <v>610160</v>
      </c>
      <c r="H444" s="95" t="s">
        <v>3074</v>
      </c>
      <c r="I444" s="95" t="s">
        <v>3075</v>
      </c>
      <c r="J444" s="95" t="s">
        <v>1568</v>
      </c>
      <c r="K444" s="95" t="s">
        <v>11573</v>
      </c>
      <c r="L444" s="95">
        <v>90000</v>
      </c>
      <c r="M444" s="95" t="s">
        <v>1180</v>
      </c>
      <c r="N444" s="95" t="s">
        <v>1181</v>
      </c>
      <c r="O444" s="95" t="s">
        <v>1321</v>
      </c>
      <c r="P444" s="95">
        <v>3917231880</v>
      </c>
      <c r="Q444" s="14" t="s">
        <v>13394</v>
      </c>
      <c r="T444" s="96">
        <v>46209</v>
      </c>
      <c r="U444" s="95" t="s">
        <v>2959</v>
      </c>
      <c r="V444" s="4">
        <v>46209.742592592593</v>
      </c>
      <c r="W444" s="96">
        <v>46210</v>
      </c>
      <c r="X444" s="95" t="s">
        <v>2959</v>
      </c>
      <c r="Y444" s="4">
        <v>46210.388784722221</v>
      </c>
      <c r="Z444" s="96">
        <v>46210</v>
      </c>
      <c r="AA444" s="95" t="s">
        <v>1211</v>
      </c>
      <c r="AB444" s="4">
        <v>46210.397303240738</v>
      </c>
      <c r="AC444" s="96">
        <v>46210</v>
      </c>
      <c r="AD444" s="95" t="s">
        <v>2408</v>
      </c>
      <c r="AE444" s="4">
        <v>46210.402743055558</v>
      </c>
      <c r="AF444" s="96"/>
      <c r="AG444" s="95" t="s">
        <v>11317</v>
      </c>
      <c r="AH444" s="4"/>
      <c r="AI444" s="96">
        <v>46210</v>
      </c>
      <c r="AJ444" s="95" t="s">
        <v>1323</v>
      </c>
      <c r="AK444" s="4">
        <v>46210.519594907404</v>
      </c>
      <c r="AL444" s="96">
        <v>46210</v>
      </c>
      <c r="AM444" s="95" t="s">
        <v>1323</v>
      </c>
      <c r="AN444" s="4">
        <v>46210.519675925927</v>
      </c>
      <c r="AO444" s="95" t="s">
        <v>11317</v>
      </c>
      <c r="AP444" s="95" t="s">
        <v>11317</v>
      </c>
      <c r="AQ444" s="95" t="s">
        <v>11317</v>
      </c>
      <c r="AR444" s="95" t="s">
        <v>11317</v>
      </c>
      <c r="AS444" s="95" t="s">
        <v>11317</v>
      </c>
      <c r="AT444" s="95" t="s">
        <v>11317</v>
      </c>
      <c r="AU444" s="96">
        <v>46210</v>
      </c>
      <c r="AV444" s="95" t="s">
        <v>1323</v>
      </c>
      <c r="AW444" s="4">
        <v>46210.544305555559</v>
      </c>
      <c r="AX444" s="95" t="s">
        <v>11317</v>
      </c>
      <c r="AY444" s="95" t="s">
        <v>11317</v>
      </c>
      <c r="AZ444" s="95" t="s">
        <v>11317</v>
      </c>
      <c r="BA444" s="96">
        <v>46210</v>
      </c>
      <c r="BB444" s="95" t="s">
        <v>1364</v>
      </c>
      <c r="BC444" s="4">
        <v>46210.546087962961</v>
      </c>
      <c r="BD444" s="96">
        <v>46210</v>
      </c>
      <c r="BE444" s="95" t="s">
        <v>3589</v>
      </c>
      <c r="BF444" s="4">
        <v>46210.634895833333</v>
      </c>
      <c r="BG444" s="95" t="s">
        <v>11317</v>
      </c>
      <c r="BH444" s="95" t="s">
        <v>11317</v>
      </c>
      <c r="BI444" s="95" t="s">
        <v>11317</v>
      </c>
      <c r="BJ444" s="68" t="s">
        <v>11317</v>
      </c>
      <c r="BK444" t="str">
        <f t="shared" si="9"/>
        <v>Jul</v>
      </c>
      <c r="BL444" t="str">
        <f>VLOOKUP(D444,Sheet1!$A$2:$B$221,2,0)</f>
        <v>West Zone</v>
      </c>
    </row>
    <row r="445" spans="1:64" x14ac:dyDescent="0.35">
      <c r="A445" t="str" cm="1">
        <f t="array" ref="A445:C445">VLOOKUP(D445,Sheet1!$A$2:$E$221,{3,4,5},0)</f>
        <v>Yuvraj</v>
      </c>
      <c r="B445" t="str">
        <v>FMF071255</v>
      </c>
      <c r="C445" t="str">
        <v>Naveen Kumar</v>
      </c>
      <c r="D445" s="94" t="s">
        <v>831</v>
      </c>
      <c r="E445" s="95">
        <v>57</v>
      </c>
      <c r="F445" s="95" t="s">
        <v>3384</v>
      </c>
      <c r="G445" s="95">
        <v>617979</v>
      </c>
      <c r="H445" s="95" t="s">
        <v>2987</v>
      </c>
      <c r="I445" s="95" t="s">
        <v>3385</v>
      </c>
      <c r="J445" s="95" t="s">
        <v>1568</v>
      </c>
      <c r="K445" s="95" t="s">
        <v>3386</v>
      </c>
      <c r="L445" s="95">
        <v>50000</v>
      </c>
      <c r="M445" s="95" t="s">
        <v>1291</v>
      </c>
      <c r="N445" s="95" t="s">
        <v>1292</v>
      </c>
      <c r="O445" s="95" t="s">
        <v>3387</v>
      </c>
      <c r="P445" s="95">
        <v>6618194246</v>
      </c>
      <c r="Q445" s="14" t="s">
        <v>13394</v>
      </c>
      <c r="T445" s="96">
        <v>46206</v>
      </c>
      <c r="U445" s="95" t="s">
        <v>2959</v>
      </c>
      <c r="V445" s="4">
        <v>46206.576331018521</v>
      </c>
      <c r="W445" s="96">
        <v>46206</v>
      </c>
      <c r="X445" s="95" t="s">
        <v>2959</v>
      </c>
      <c r="Y445" s="4">
        <v>46206.587777777779</v>
      </c>
      <c r="Z445" s="96">
        <v>46206</v>
      </c>
      <c r="AA445" s="95" t="s">
        <v>3057</v>
      </c>
      <c r="AB445" s="4">
        <v>46206.590590277781</v>
      </c>
      <c r="AC445" s="96">
        <v>46206</v>
      </c>
      <c r="AD445" s="95" t="s">
        <v>2408</v>
      </c>
      <c r="AE445" s="4">
        <v>46206.621493055558</v>
      </c>
      <c r="AF445" s="96"/>
      <c r="AG445" s="95" t="s">
        <v>11317</v>
      </c>
      <c r="AH445" s="4"/>
      <c r="AI445" s="96">
        <v>46206</v>
      </c>
      <c r="AJ445" s="95" t="s">
        <v>1323</v>
      </c>
      <c r="AK445" s="4">
        <v>46206.646226851852</v>
      </c>
      <c r="AL445" s="96">
        <v>46206</v>
      </c>
      <c r="AM445" s="95" t="s">
        <v>1323</v>
      </c>
      <c r="AN445" s="4">
        <v>46206.646319444444</v>
      </c>
      <c r="AO445" s="95" t="s">
        <v>11317</v>
      </c>
      <c r="AP445" s="95" t="s">
        <v>11317</v>
      </c>
      <c r="AQ445" s="95" t="s">
        <v>11317</v>
      </c>
      <c r="AR445" s="95" t="s">
        <v>11317</v>
      </c>
      <c r="AS445" s="95" t="s">
        <v>11317</v>
      </c>
      <c r="AT445" s="95" t="s">
        <v>11317</v>
      </c>
      <c r="AU445" s="96">
        <v>46206</v>
      </c>
      <c r="AV445" s="95" t="s">
        <v>1323</v>
      </c>
      <c r="AW445" s="4">
        <v>46206.656701388885</v>
      </c>
      <c r="AX445" s="95" t="s">
        <v>11317</v>
      </c>
      <c r="AY445" s="95" t="s">
        <v>11317</v>
      </c>
      <c r="AZ445" s="95" t="s">
        <v>11317</v>
      </c>
      <c r="BA445" s="96">
        <v>46206</v>
      </c>
      <c r="BB445" s="95" t="s">
        <v>1364</v>
      </c>
      <c r="BC445" s="4">
        <v>46206.657812500001</v>
      </c>
      <c r="BD445" s="96">
        <v>46206</v>
      </c>
      <c r="BE445" s="95" t="s">
        <v>3589</v>
      </c>
      <c r="BF445" s="4">
        <v>46206.758067129631</v>
      </c>
      <c r="BG445" s="95" t="s">
        <v>11317</v>
      </c>
      <c r="BH445" s="95" t="s">
        <v>11317</v>
      </c>
      <c r="BI445" s="95" t="s">
        <v>11317</v>
      </c>
      <c r="BJ445" s="68" t="s">
        <v>11317</v>
      </c>
      <c r="BK445" t="str">
        <f t="shared" si="9"/>
        <v>Jul</v>
      </c>
      <c r="BL445" t="str">
        <f>VLOOKUP(D445,Sheet1!$A$2:$B$221,2,0)</f>
        <v>West Zone</v>
      </c>
    </row>
    <row r="446" spans="1:64" x14ac:dyDescent="0.35">
      <c r="A446" t="str" cm="1">
        <f t="array" ref="A446:C446">VLOOKUP(D446,Sheet1!$A$2:$E$221,{3,4,5},0)</f>
        <v>Yuvraj</v>
      </c>
      <c r="B446" t="str">
        <v>FMF071255</v>
      </c>
      <c r="C446" t="str">
        <v>Naveen Kumar</v>
      </c>
      <c r="D446" s="94" t="s">
        <v>831</v>
      </c>
      <c r="E446" s="95">
        <v>57</v>
      </c>
      <c r="F446" s="95" t="s">
        <v>9691</v>
      </c>
      <c r="G446" s="95">
        <v>667401</v>
      </c>
      <c r="H446" s="95" t="s">
        <v>2729</v>
      </c>
      <c r="I446" s="95" t="s">
        <v>2730</v>
      </c>
      <c r="J446" s="95" t="s">
        <v>1568</v>
      </c>
      <c r="K446" s="95" t="s">
        <v>9692</v>
      </c>
      <c r="L446" s="95">
        <v>75000</v>
      </c>
      <c r="M446" s="95" t="s">
        <v>9693</v>
      </c>
      <c r="N446" s="95" t="s">
        <v>9694</v>
      </c>
      <c r="O446" s="95" t="s">
        <v>5946</v>
      </c>
      <c r="P446" s="95">
        <v>8118502548</v>
      </c>
      <c r="Q446" s="14" t="s">
        <v>13394</v>
      </c>
      <c r="T446" s="96">
        <v>46209</v>
      </c>
      <c r="U446" s="95" t="s">
        <v>2959</v>
      </c>
      <c r="V446" s="4">
        <v>46209.501087962963</v>
      </c>
      <c r="W446" s="96">
        <v>46209</v>
      </c>
      <c r="X446" s="95" t="s">
        <v>2959</v>
      </c>
      <c r="Y446" s="4">
        <v>46209.536724537036</v>
      </c>
      <c r="Z446" s="96">
        <v>46209</v>
      </c>
      <c r="AA446" s="95" t="s">
        <v>1211</v>
      </c>
      <c r="AB446" s="4">
        <v>46209.552037037036</v>
      </c>
      <c r="AC446" s="96">
        <v>46209</v>
      </c>
      <c r="AD446" s="95" t="s">
        <v>2408</v>
      </c>
      <c r="AE446" s="4">
        <v>46209.561550925922</v>
      </c>
      <c r="AF446" s="96"/>
      <c r="AG446" s="95" t="s">
        <v>11317</v>
      </c>
      <c r="AH446" s="4"/>
      <c r="AI446" s="96">
        <v>46209</v>
      </c>
      <c r="AJ446" s="95" t="s">
        <v>1323</v>
      </c>
      <c r="AK446" s="4">
        <v>46209.637743055559</v>
      </c>
      <c r="AL446" s="96">
        <v>46209</v>
      </c>
      <c r="AM446" s="95" t="s">
        <v>1323</v>
      </c>
      <c r="AN446" s="4">
        <v>46209.637812499997</v>
      </c>
      <c r="AO446" s="95" t="s">
        <v>11317</v>
      </c>
      <c r="AP446" s="95" t="s">
        <v>11317</v>
      </c>
      <c r="AQ446" s="95" t="s">
        <v>11317</v>
      </c>
      <c r="AR446" s="95" t="s">
        <v>11317</v>
      </c>
      <c r="AS446" s="95" t="s">
        <v>11317</v>
      </c>
      <c r="AT446" s="95" t="s">
        <v>11317</v>
      </c>
      <c r="AU446" s="96">
        <v>46209</v>
      </c>
      <c r="AV446" s="95" t="s">
        <v>1323</v>
      </c>
      <c r="AW446" s="4">
        <v>46209.649884259263</v>
      </c>
      <c r="AX446" s="95" t="s">
        <v>11317</v>
      </c>
      <c r="AY446" s="95" t="s">
        <v>11317</v>
      </c>
      <c r="AZ446" s="95" t="s">
        <v>11317</v>
      </c>
      <c r="BA446" s="96">
        <v>46209</v>
      </c>
      <c r="BB446" s="95" t="s">
        <v>1364</v>
      </c>
      <c r="BC446" s="4">
        <v>46209.65016203704</v>
      </c>
      <c r="BD446" s="96">
        <v>46209</v>
      </c>
      <c r="BE446" s="95" t="s">
        <v>3589</v>
      </c>
      <c r="BF446" s="4">
        <v>46209.749247685184</v>
      </c>
      <c r="BG446" s="95" t="s">
        <v>11317</v>
      </c>
      <c r="BH446" s="95" t="s">
        <v>11317</v>
      </c>
      <c r="BI446" s="95" t="s">
        <v>11317</v>
      </c>
      <c r="BJ446" s="68" t="s">
        <v>11317</v>
      </c>
      <c r="BK446" t="str">
        <f t="shared" si="9"/>
        <v>Jul</v>
      </c>
      <c r="BL446" t="str">
        <f>VLOOKUP(D446,Sheet1!$A$2:$B$221,2,0)</f>
        <v>West Zone</v>
      </c>
    </row>
    <row r="447" spans="1:64" x14ac:dyDescent="0.35">
      <c r="A447" t="str" cm="1">
        <f t="array" ref="A447:C447">VLOOKUP(D447,Sheet1!$A$2:$E$221,{3,4,5},0)</f>
        <v>Yuvraj</v>
      </c>
      <c r="B447" t="str">
        <v>FMF071255</v>
      </c>
      <c r="C447" t="str">
        <v>Naveen Kumar</v>
      </c>
      <c r="D447" s="94" t="s">
        <v>831</v>
      </c>
      <c r="E447" s="95">
        <v>57</v>
      </c>
      <c r="F447" s="95" t="s">
        <v>9695</v>
      </c>
      <c r="G447" s="95">
        <v>776908</v>
      </c>
      <c r="H447" s="95" t="s">
        <v>7489</v>
      </c>
      <c r="I447" s="95" t="s">
        <v>7490</v>
      </c>
      <c r="J447" s="95" t="s">
        <v>1568</v>
      </c>
      <c r="K447" s="95" t="s">
        <v>9696</v>
      </c>
      <c r="L447" s="95">
        <v>75000</v>
      </c>
      <c r="M447" s="95" t="s">
        <v>1429</v>
      </c>
      <c r="N447" s="95" t="s">
        <v>1430</v>
      </c>
      <c r="O447" s="95" t="s">
        <v>4250</v>
      </c>
      <c r="P447" s="95">
        <v>1515119502</v>
      </c>
      <c r="Q447" s="14" t="s">
        <v>13394</v>
      </c>
      <c r="T447" s="96">
        <v>46209</v>
      </c>
      <c r="U447" s="95" t="s">
        <v>2959</v>
      </c>
      <c r="V447" s="4">
        <v>46209.616180555553</v>
      </c>
      <c r="W447" s="96">
        <v>46209</v>
      </c>
      <c r="X447" s="95" t="s">
        <v>2959</v>
      </c>
      <c r="Y447" s="4">
        <v>46209.668298611112</v>
      </c>
      <c r="Z447" s="96">
        <v>46209</v>
      </c>
      <c r="AA447" s="95" t="s">
        <v>1211</v>
      </c>
      <c r="AB447" s="4">
        <v>46209.672326388885</v>
      </c>
      <c r="AC447" s="96">
        <v>46209</v>
      </c>
      <c r="AD447" s="95" t="s">
        <v>2408</v>
      </c>
      <c r="AE447" s="4">
        <v>46209.681620370371</v>
      </c>
      <c r="AF447" s="96"/>
      <c r="AG447" s="95" t="s">
        <v>11317</v>
      </c>
      <c r="AH447" s="4"/>
      <c r="AI447" s="96">
        <v>46209</v>
      </c>
      <c r="AJ447" s="95" t="s">
        <v>1323</v>
      </c>
      <c r="AK447" s="4">
        <v>46209.731030092589</v>
      </c>
      <c r="AL447" s="96">
        <v>46209</v>
      </c>
      <c r="AM447" s="95" t="s">
        <v>1323</v>
      </c>
      <c r="AN447" s="4">
        <v>46209.731134259258</v>
      </c>
      <c r="AO447" s="95" t="s">
        <v>11317</v>
      </c>
      <c r="AP447" s="95" t="s">
        <v>11317</v>
      </c>
      <c r="AQ447" s="95" t="s">
        <v>11317</v>
      </c>
      <c r="AR447" s="95" t="s">
        <v>11317</v>
      </c>
      <c r="AS447" s="95" t="s">
        <v>11317</v>
      </c>
      <c r="AT447" s="95" t="s">
        <v>11317</v>
      </c>
      <c r="AU447" s="96">
        <v>46209</v>
      </c>
      <c r="AV447" s="95" t="s">
        <v>1323</v>
      </c>
      <c r="AW447" s="4">
        <v>46209.745821759258</v>
      </c>
      <c r="AX447" s="95" t="s">
        <v>11317</v>
      </c>
      <c r="AY447" s="95" t="s">
        <v>11317</v>
      </c>
      <c r="AZ447" s="95" t="s">
        <v>11317</v>
      </c>
      <c r="BA447" s="96">
        <v>46210</v>
      </c>
      <c r="BB447" s="95" t="s">
        <v>1324</v>
      </c>
      <c r="BC447" s="4">
        <v>46210.744189814817</v>
      </c>
      <c r="BD447" s="96"/>
      <c r="BE447" s="95" t="s">
        <v>11317</v>
      </c>
      <c r="BF447" s="4"/>
      <c r="BG447" s="95" t="s">
        <v>11317</v>
      </c>
      <c r="BH447" s="95" t="s">
        <v>11317</v>
      </c>
      <c r="BI447" s="95" t="s">
        <v>11317</v>
      </c>
      <c r="BJ447" s="68" t="s">
        <v>11317</v>
      </c>
      <c r="BK447" t="str">
        <f t="shared" si="9"/>
        <v>Jul</v>
      </c>
      <c r="BL447" t="str">
        <f>VLOOKUP(D447,Sheet1!$A$2:$B$221,2,0)</f>
        <v>West Zone</v>
      </c>
    </row>
    <row r="448" spans="1:64" x14ac:dyDescent="0.35">
      <c r="A448" t="str" cm="1">
        <f t="array" ref="A448:C448">VLOOKUP(D448,Sheet1!$A$2:$E$221,{3,4,5},0)</f>
        <v>Vishnu Sharma</v>
      </c>
      <c r="B448" t="str">
        <v>FMF033512</v>
      </c>
      <c r="C448" t="str">
        <v>Pradeep Kumar</v>
      </c>
      <c r="D448" s="94" t="s">
        <v>208</v>
      </c>
      <c r="E448" s="95">
        <v>61</v>
      </c>
      <c r="F448" s="95" t="s">
        <v>3388</v>
      </c>
      <c r="G448" s="95">
        <v>24826</v>
      </c>
      <c r="H448" s="95" t="s">
        <v>2044</v>
      </c>
      <c r="I448" s="95" t="s">
        <v>2045</v>
      </c>
      <c r="J448" s="95" t="s">
        <v>1568</v>
      </c>
      <c r="K448" s="95" t="s">
        <v>3389</v>
      </c>
      <c r="L448" s="95">
        <v>60000</v>
      </c>
      <c r="M448" s="95" t="s">
        <v>1328</v>
      </c>
      <c r="N448" s="95" t="s">
        <v>1329</v>
      </c>
      <c r="O448" s="95" t="s">
        <v>3082</v>
      </c>
      <c r="P448" s="95">
        <v>3377829358</v>
      </c>
      <c r="Q448" s="14" t="s">
        <v>13394</v>
      </c>
      <c r="T448" s="96">
        <v>46206</v>
      </c>
      <c r="U448" s="95" t="s">
        <v>2423</v>
      </c>
      <c r="V448" s="4">
        <v>46206.603819444441</v>
      </c>
      <c r="W448" s="96">
        <v>46206</v>
      </c>
      <c r="X448" s="95" t="s">
        <v>2423</v>
      </c>
      <c r="Y448" s="4">
        <v>46206.604050925926</v>
      </c>
      <c r="Z448" s="96">
        <v>46206</v>
      </c>
      <c r="AA448" s="95" t="s">
        <v>3057</v>
      </c>
      <c r="AB448" s="4">
        <v>46206.609953703701</v>
      </c>
      <c r="AC448" s="96">
        <v>46206</v>
      </c>
      <c r="AD448" s="95" t="s">
        <v>2408</v>
      </c>
      <c r="AE448" s="4">
        <v>46206.629710648151</v>
      </c>
      <c r="AF448" s="96"/>
      <c r="AG448" s="95" t="s">
        <v>11317</v>
      </c>
      <c r="AH448" s="4"/>
      <c r="AI448" s="96">
        <v>46206</v>
      </c>
      <c r="AJ448" s="95" t="s">
        <v>1323</v>
      </c>
      <c r="AK448" s="4">
        <v>46206.648668981485</v>
      </c>
      <c r="AL448" s="96">
        <v>46206</v>
      </c>
      <c r="AM448" s="95" t="s">
        <v>1323</v>
      </c>
      <c r="AN448" s="4">
        <v>46206.648773148147</v>
      </c>
      <c r="AO448" s="95" t="s">
        <v>11317</v>
      </c>
      <c r="AP448" s="95" t="s">
        <v>11317</v>
      </c>
      <c r="AQ448" s="95" t="s">
        <v>11317</v>
      </c>
      <c r="AR448" s="95" t="s">
        <v>11317</v>
      </c>
      <c r="AS448" s="95" t="s">
        <v>11317</v>
      </c>
      <c r="AT448" s="95" t="s">
        <v>11317</v>
      </c>
      <c r="AU448" s="96">
        <v>46206</v>
      </c>
      <c r="AV448" s="95" t="s">
        <v>1323</v>
      </c>
      <c r="AW448" s="4">
        <v>46206.656759259262</v>
      </c>
      <c r="AX448" s="95" t="s">
        <v>11317</v>
      </c>
      <c r="AY448" s="95" t="s">
        <v>11317</v>
      </c>
      <c r="AZ448" s="95" t="s">
        <v>11317</v>
      </c>
      <c r="BA448" s="96">
        <v>46206</v>
      </c>
      <c r="BB448" s="95" t="s">
        <v>1364</v>
      </c>
      <c r="BC448" s="4">
        <v>46206.657916666663</v>
      </c>
      <c r="BD448" s="96">
        <v>46206</v>
      </c>
      <c r="BE448" s="95" t="s">
        <v>2424</v>
      </c>
      <c r="BF448" s="4">
        <v>46206.750081018516</v>
      </c>
      <c r="BG448" s="95" t="s">
        <v>11317</v>
      </c>
      <c r="BH448" s="95" t="s">
        <v>11317</v>
      </c>
      <c r="BI448" s="95" t="s">
        <v>11317</v>
      </c>
      <c r="BJ448" s="68" t="s">
        <v>11317</v>
      </c>
      <c r="BK448" t="str">
        <f t="shared" si="9"/>
        <v>Jul</v>
      </c>
      <c r="BL448" t="str">
        <f>VLOOKUP(D448,Sheet1!$A$2:$B$221,2,0)</f>
        <v>West Zone</v>
      </c>
    </row>
    <row r="449" spans="1:64" x14ac:dyDescent="0.35">
      <c r="A449" t="str" cm="1">
        <f t="array" ref="A449:C449">VLOOKUP(D449,Sheet1!$A$2:$E$221,{3,4,5},0)</f>
        <v>Vishnu Sharma</v>
      </c>
      <c r="B449" t="str">
        <v>FMF033512</v>
      </c>
      <c r="C449" t="str">
        <v>Pradeep Kumar</v>
      </c>
      <c r="D449" s="94" t="s">
        <v>208</v>
      </c>
      <c r="E449" s="95">
        <v>61</v>
      </c>
      <c r="F449" s="95" t="s">
        <v>2043</v>
      </c>
      <c r="G449" s="95">
        <v>358464</v>
      </c>
      <c r="H449" s="95" t="s">
        <v>2044</v>
      </c>
      <c r="I449" s="95" t="s">
        <v>2045</v>
      </c>
      <c r="J449" s="95" t="s">
        <v>1568</v>
      </c>
      <c r="K449" s="95" t="s">
        <v>2046</v>
      </c>
      <c r="L449" s="95">
        <v>90000</v>
      </c>
      <c r="M449" s="95" t="s">
        <v>1180</v>
      </c>
      <c r="N449" s="95" t="s">
        <v>1181</v>
      </c>
      <c r="O449" s="95" t="s">
        <v>1321</v>
      </c>
      <c r="P449" s="95">
        <v>2810995055</v>
      </c>
      <c r="Q449" s="14" t="s">
        <v>13394</v>
      </c>
      <c r="T449" s="96">
        <v>46204</v>
      </c>
      <c r="U449" s="95" t="s">
        <v>2423</v>
      </c>
      <c r="V449" s="4">
        <v>46204.705555555556</v>
      </c>
      <c r="W449" s="96">
        <v>46204</v>
      </c>
      <c r="X449" s="95" t="s">
        <v>2423</v>
      </c>
      <c r="Y449" s="4">
        <v>46204.708993055552</v>
      </c>
      <c r="Z449" s="96">
        <v>46204</v>
      </c>
      <c r="AA449" s="95" t="s">
        <v>1211</v>
      </c>
      <c r="AB449" s="4">
        <v>46204.733043981483</v>
      </c>
      <c r="AC449" s="96">
        <v>46204</v>
      </c>
      <c r="AD449" s="95" t="s">
        <v>2408</v>
      </c>
      <c r="AE449" s="4">
        <v>46204.737442129626</v>
      </c>
      <c r="AF449" s="96"/>
      <c r="AG449" s="95" t="s">
        <v>11317</v>
      </c>
      <c r="AH449" s="4"/>
      <c r="AI449" s="96">
        <v>46204</v>
      </c>
      <c r="AJ449" s="95" t="s">
        <v>1323</v>
      </c>
      <c r="AK449" s="4">
        <v>46204.761053240742</v>
      </c>
      <c r="AL449" s="96">
        <v>46204</v>
      </c>
      <c r="AM449" s="95" t="s">
        <v>1323</v>
      </c>
      <c r="AN449" s="4">
        <v>46204.761145833334</v>
      </c>
      <c r="AO449" s="95" t="s">
        <v>11317</v>
      </c>
      <c r="AP449" s="95" t="s">
        <v>11317</v>
      </c>
      <c r="AQ449" s="95" t="s">
        <v>11317</v>
      </c>
      <c r="AR449" s="95" t="s">
        <v>11317</v>
      </c>
      <c r="AS449" s="95" t="s">
        <v>11317</v>
      </c>
      <c r="AT449" s="95" t="s">
        <v>11317</v>
      </c>
      <c r="AU449" s="96">
        <v>46204</v>
      </c>
      <c r="AV449" s="95" t="s">
        <v>1323</v>
      </c>
      <c r="AW449" s="4">
        <v>46204.771689814814</v>
      </c>
      <c r="AX449" s="95" t="s">
        <v>11317</v>
      </c>
      <c r="AY449" s="95" t="s">
        <v>11317</v>
      </c>
      <c r="AZ449" s="95" t="s">
        <v>11317</v>
      </c>
      <c r="BA449" s="96">
        <v>46204</v>
      </c>
      <c r="BB449" s="95" t="s">
        <v>1364</v>
      </c>
      <c r="BC449" s="4">
        <v>46204.771990740737</v>
      </c>
      <c r="BD449" s="96">
        <v>46204</v>
      </c>
      <c r="BE449" s="95" t="s">
        <v>2424</v>
      </c>
      <c r="BF449" s="4">
        <v>46204.809965277775</v>
      </c>
      <c r="BG449" s="95" t="s">
        <v>11317</v>
      </c>
      <c r="BH449" s="95" t="s">
        <v>11317</v>
      </c>
      <c r="BI449" s="95" t="s">
        <v>11317</v>
      </c>
      <c r="BJ449" s="68" t="s">
        <v>11317</v>
      </c>
      <c r="BK449" t="str">
        <f t="shared" si="9"/>
        <v>Jul</v>
      </c>
      <c r="BL449" t="str">
        <f>VLOOKUP(D449,Sheet1!$A$2:$B$221,2,0)</f>
        <v>West Zone</v>
      </c>
    </row>
    <row r="450" spans="1:64" x14ac:dyDescent="0.35">
      <c r="A450" t="str" cm="1">
        <f t="array" ref="A450:C450">VLOOKUP(D450,Sheet1!$A$2:$E$221,{3,4,5},0)</f>
        <v>Vishnu Sharma</v>
      </c>
      <c r="B450" t="str">
        <v>FMF033512</v>
      </c>
      <c r="C450" t="str">
        <v>Pradeep Kumar</v>
      </c>
      <c r="D450" s="94" t="s">
        <v>208</v>
      </c>
      <c r="E450" s="95">
        <v>61</v>
      </c>
      <c r="F450" s="95" t="s">
        <v>2047</v>
      </c>
      <c r="G450" s="95">
        <v>375366</v>
      </c>
      <c r="H450" s="95" t="s">
        <v>2044</v>
      </c>
      <c r="I450" s="95" t="s">
        <v>2045</v>
      </c>
      <c r="J450" s="95" t="s">
        <v>1568</v>
      </c>
      <c r="K450" s="95" t="s">
        <v>2048</v>
      </c>
      <c r="L450" s="95">
        <v>90000</v>
      </c>
      <c r="M450" s="95" t="s">
        <v>1180</v>
      </c>
      <c r="N450" s="95" t="s">
        <v>1181</v>
      </c>
      <c r="O450" s="95" t="s">
        <v>2049</v>
      </c>
      <c r="P450" s="95">
        <v>2116564909</v>
      </c>
      <c r="Q450" s="14" t="s">
        <v>13394</v>
      </c>
      <c r="T450" s="96">
        <v>46204</v>
      </c>
      <c r="U450" s="95" t="s">
        <v>2423</v>
      </c>
      <c r="V450" s="4">
        <v>46204.432141203702</v>
      </c>
      <c r="W450" s="96">
        <v>46204</v>
      </c>
      <c r="X450" s="95" t="s">
        <v>2423</v>
      </c>
      <c r="Y450" s="4">
        <v>46204.43236111111</v>
      </c>
      <c r="Z450" s="96">
        <v>46204</v>
      </c>
      <c r="AA450" s="95" t="s">
        <v>1211</v>
      </c>
      <c r="AB450" s="4">
        <v>46204.442187499997</v>
      </c>
      <c r="AC450" s="96">
        <v>46204</v>
      </c>
      <c r="AD450" s="95" t="s">
        <v>2408</v>
      </c>
      <c r="AE450" s="4">
        <v>46204.452337962961</v>
      </c>
      <c r="AF450" s="96"/>
      <c r="AG450" s="95" t="s">
        <v>11317</v>
      </c>
      <c r="AH450" s="4"/>
      <c r="AI450" s="96">
        <v>46204</v>
      </c>
      <c r="AJ450" s="95" t="s">
        <v>1323</v>
      </c>
      <c r="AK450" s="4">
        <v>46204.488321759258</v>
      </c>
      <c r="AL450" s="96">
        <v>46204</v>
      </c>
      <c r="AM450" s="95" t="s">
        <v>1323</v>
      </c>
      <c r="AN450" s="4">
        <v>46204.488391203704</v>
      </c>
      <c r="AO450" s="95" t="s">
        <v>11317</v>
      </c>
      <c r="AP450" s="95" t="s">
        <v>11317</v>
      </c>
      <c r="AQ450" s="95" t="s">
        <v>11317</v>
      </c>
      <c r="AR450" s="95" t="s">
        <v>11317</v>
      </c>
      <c r="AS450" s="95" t="s">
        <v>11317</v>
      </c>
      <c r="AT450" s="95" t="s">
        <v>11317</v>
      </c>
      <c r="AU450" s="96">
        <v>46204</v>
      </c>
      <c r="AV450" s="95" t="s">
        <v>1323</v>
      </c>
      <c r="AW450" s="4">
        <v>46204.493993055556</v>
      </c>
      <c r="AX450" s="95" t="s">
        <v>11317</v>
      </c>
      <c r="AY450" s="95" t="s">
        <v>11317</v>
      </c>
      <c r="AZ450" s="95" t="s">
        <v>11317</v>
      </c>
      <c r="BA450" s="96">
        <v>46204</v>
      </c>
      <c r="BB450" s="95" t="s">
        <v>1364</v>
      </c>
      <c r="BC450" s="4">
        <v>46204.49417824074</v>
      </c>
      <c r="BD450" s="96">
        <v>46204</v>
      </c>
      <c r="BE450" s="95" t="s">
        <v>2424</v>
      </c>
      <c r="BF450" s="4">
        <v>46204.604398148149</v>
      </c>
      <c r="BG450" s="95" t="s">
        <v>11317</v>
      </c>
      <c r="BH450" s="95" t="s">
        <v>11317</v>
      </c>
      <c r="BI450" s="95" t="s">
        <v>11317</v>
      </c>
      <c r="BJ450" s="68" t="s">
        <v>11317</v>
      </c>
      <c r="BK450" t="str">
        <f t="shared" si="9"/>
        <v>Jul</v>
      </c>
      <c r="BL450" t="str">
        <f>VLOOKUP(D450,Sheet1!$A$2:$B$221,2,0)</f>
        <v>West Zone</v>
      </c>
    </row>
    <row r="451" spans="1:64" x14ac:dyDescent="0.35">
      <c r="A451" t="str" cm="1">
        <f t="array" ref="A451:C451">VLOOKUP(D451,Sheet1!$A$2:$E$221,{3,4,5},0)</f>
        <v>Vishnu Sharma</v>
      </c>
      <c r="B451" t="str">
        <v>FMF033512</v>
      </c>
      <c r="C451" t="str">
        <v>Pradeep Kumar</v>
      </c>
      <c r="D451" s="94" t="s">
        <v>208</v>
      </c>
      <c r="E451" s="95">
        <v>61</v>
      </c>
      <c r="F451" s="95" t="s">
        <v>11574</v>
      </c>
      <c r="G451" s="95">
        <v>378136</v>
      </c>
      <c r="H451" s="95" t="s">
        <v>11575</v>
      </c>
      <c r="I451" s="95" t="s">
        <v>11576</v>
      </c>
      <c r="J451" s="95" t="s">
        <v>1568</v>
      </c>
      <c r="K451" s="95" t="s">
        <v>11577</v>
      </c>
      <c r="L451" s="95">
        <v>80000</v>
      </c>
      <c r="M451" s="95" t="s">
        <v>1330</v>
      </c>
      <c r="N451" s="95" t="s">
        <v>1331</v>
      </c>
      <c r="O451" s="95" t="s">
        <v>5063</v>
      </c>
      <c r="P451" s="95">
        <v>1105368510</v>
      </c>
      <c r="Q451" s="14" t="s">
        <v>13394</v>
      </c>
      <c r="T451" s="96">
        <v>46210</v>
      </c>
      <c r="U451" s="95" t="s">
        <v>2423</v>
      </c>
      <c r="V451" s="4">
        <v>46210.665451388886</v>
      </c>
      <c r="W451" s="96">
        <v>46210</v>
      </c>
      <c r="X451" s="95" t="s">
        <v>2423</v>
      </c>
      <c r="Y451" s="4">
        <v>46210.665648148148</v>
      </c>
      <c r="Z451" s="96">
        <v>46210</v>
      </c>
      <c r="AA451" s="95" t="s">
        <v>1211</v>
      </c>
      <c r="AB451" s="4">
        <v>46210.673333333332</v>
      </c>
      <c r="AC451" s="96">
        <v>46210</v>
      </c>
      <c r="AD451" s="95" t="s">
        <v>2408</v>
      </c>
      <c r="AE451" s="4">
        <v>46210.686597222222</v>
      </c>
      <c r="AF451" s="96"/>
      <c r="AG451" s="95" t="s">
        <v>11317</v>
      </c>
      <c r="AH451" s="4"/>
      <c r="AI451" s="96">
        <v>46210</v>
      </c>
      <c r="AJ451" s="95" t="s">
        <v>1323</v>
      </c>
      <c r="AK451" s="4">
        <v>46210.704293981478</v>
      </c>
      <c r="AL451" s="96">
        <v>46210</v>
      </c>
      <c r="AM451" s="95" t="s">
        <v>1323</v>
      </c>
      <c r="AN451" s="4">
        <v>46210.704375000001</v>
      </c>
      <c r="AO451" s="95" t="s">
        <v>11317</v>
      </c>
      <c r="AP451" s="95" t="s">
        <v>11317</v>
      </c>
      <c r="AQ451" s="95" t="s">
        <v>11317</v>
      </c>
      <c r="AR451" s="95" t="s">
        <v>11317</v>
      </c>
      <c r="AS451" s="95" t="s">
        <v>11317</v>
      </c>
      <c r="AT451" s="95" t="s">
        <v>11317</v>
      </c>
      <c r="AU451" s="96">
        <v>46210</v>
      </c>
      <c r="AV451" s="95" t="s">
        <v>1323</v>
      </c>
      <c r="AW451" s="4">
        <v>46210.708055555559</v>
      </c>
      <c r="AX451" s="95" t="s">
        <v>11317</v>
      </c>
      <c r="AY451" s="95" t="s">
        <v>11317</v>
      </c>
      <c r="AZ451" s="95" t="s">
        <v>11317</v>
      </c>
      <c r="BA451" s="96">
        <v>46210</v>
      </c>
      <c r="BB451" s="95" t="s">
        <v>1364</v>
      </c>
      <c r="BC451" s="4">
        <v>46210.708275462966</v>
      </c>
      <c r="BD451" s="96">
        <v>46210</v>
      </c>
      <c r="BE451" s="95" t="s">
        <v>10703</v>
      </c>
      <c r="BF451" s="4">
        <v>46210.780578703707</v>
      </c>
      <c r="BG451" s="95" t="s">
        <v>11317</v>
      </c>
      <c r="BH451" s="95" t="s">
        <v>11317</v>
      </c>
      <c r="BI451" s="95" t="s">
        <v>11317</v>
      </c>
      <c r="BJ451" s="68" t="s">
        <v>11317</v>
      </c>
      <c r="BK451" t="str">
        <f t="shared" si="9"/>
        <v>Jul</v>
      </c>
      <c r="BL451" t="str">
        <f>VLOOKUP(D451,Sheet1!$A$2:$B$221,2,0)</f>
        <v>West Zone</v>
      </c>
    </row>
    <row r="452" spans="1:64" x14ac:dyDescent="0.35">
      <c r="A452" t="str" cm="1">
        <f t="array" ref="A452:C452">VLOOKUP(D452,Sheet1!$A$2:$E$221,{3,4,5},0)</f>
        <v>Vishnu Sharma</v>
      </c>
      <c r="B452" t="str">
        <v>FMF033512</v>
      </c>
      <c r="C452" t="str">
        <v>Pradeep Kumar</v>
      </c>
      <c r="D452" s="94" t="s">
        <v>208</v>
      </c>
      <c r="E452" s="95">
        <v>61</v>
      </c>
      <c r="F452" s="95" t="s">
        <v>11578</v>
      </c>
      <c r="G452" s="95">
        <v>713154</v>
      </c>
      <c r="H452" s="95" t="s">
        <v>10700</v>
      </c>
      <c r="I452" s="95" t="s">
        <v>10701</v>
      </c>
      <c r="J452" s="95" t="s">
        <v>1568</v>
      </c>
      <c r="K452" s="95" t="s">
        <v>11579</v>
      </c>
      <c r="L452" s="95">
        <v>90000</v>
      </c>
      <c r="M452" s="95" t="s">
        <v>1180</v>
      </c>
      <c r="N452" s="95" t="s">
        <v>1181</v>
      </c>
      <c r="O452" s="95" t="s">
        <v>4083</v>
      </c>
      <c r="P452" s="95">
        <v>4472493561</v>
      </c>
      <c r="Q452" s="14" t="s">
        <v>13394</v>
      </c>
      <c r="T452" s="96">
        <v>46210</v>
      </c>
      <c r="U452" s="95" t="s">
        <v>2423</v>
      </c>
      <c r="V452" s="4">
        <v>46210.592210648145</v>
      </c>
      <c r="W452" s="96">
        <v>46210</v>
      </c>
      <c r="X452" s="95" t="s">
        <v>2423</v>
      </c>
      <c r="Y452" s="4">
        <v>46210.592476851853</v>
      </c>
      <c r="Z452" s="96">
        <v>46210</v>
      </c>
      <c r="AA452" s="95" t="s">
        <v>1211</v>
      </c>
      <c r="AB452" s="4">
        <v>46210.593657407408</v>
      </c>
      <c r="AC452" s="96">
        <v>46210</v>
      </c>
      <c r="AD452" s="95" t="s">
        <v>2408</v>
      </c>
      <c r="AE452" s="4">
        <v>46210.613854166666</v>
      </c>
      <c r="AF452" s="96"/>
      <c r="AG452" s="95" t="s">
        <v>11317</v>
      </c>
      <c r="AH452" s="4"/>
      <c r="AI452" s="96">
        <v>46210</v>
      </c>
      <c r="AJ452" s="95" t="s">
        <v>1323</v>
      </c>
      <c r="AK452" s="4">
        <v>46210.6252662037</v>
      </c>
      <c r="AL452" s="96">
        <v>46210</v>
      </c>
      <c r="AM452" s="95" t="s">
        <v>1323</v>
      </c>
      <c r="AN452" s="4">
        <v>46210.62537037037</v>
      </c>
      <c r="AO452" s="95" t="s">
        <v>11317</v>
      </c>
      <c r="AP452" s="95" t="s">
        <v>11317</v>
      </c>
      <c r="AQ452" s="95" t="s">
        <v>11317</v>
      </c>
      <c r="AR452" s="95" t="s">
        <v>11317</v>
      </c>
      <c r="AS452" s="95" t="s">
        <v>11317</v>
      </c>
      <c r="AT452" s="95" t="s">
        <v>11317</v>
      </c>
      <c r="AU452" s="96">
        <v>46210</v>
      </c>
      <c r="AV452" s="95" t="s">
        <v>1323</v>
      </c>
      <c r="AW452" s="4">
        <v>46210.628368055557</v>
      </c>
      <c r="AX452" s="95" t="s">
        <v>11317</v>
      </c>
      <c r="AY452" s="95" t="s">
        <v>11317</v>
      </c>
      <c r="AZ452" s="95" t="s">
        <v>11317</v>
      </c>
      <c r="BA452" s="96">
        <v>46210</v>
      </c>
      <c r="BB452" s="95" t="s">
        <v>1364</v>
      </c>
      <c r="BC452" s="4">
        <v>46210.628611111111</v>
      </c>
      <c r="BD452" s="96">
        <v>46210</v>
      </c>
      <c r="BE452" s="95" t="s">
        <v>10703</v>
      </c>
      <c r="BF452" s="4">
        <v>46210.717824074076</v>
      </c>
      <c r="BG452" s="95" t="s">
        <v>11317</v>
      </c>
      <c r="BH452" s="95" t="s">
        <v>11317</v>
      </c>
      <c r="BI452" s="95" t="s">
        <v>11317</v>
      </c>
      <c r="BJ452" s="68" t="s">
        <v>11317</v>
      </c>
      <c r="BK452" t="str">
        <f t="shared" si="9"/>
        <v>Jul</v>
      </c>
      <c r="BL452" t="str">
        <f>VLOOKUP(D452,Sheet1!$A$2:$B$221,2,0)</f>
        <v>West Zone</v>
      </c>
    </row>
    <row r="453" spans="1:64" x14ac:dyDescent="0.35">
      <c r="A453" t="str" cm="1">
        <f t="array" ref="A453:C453">VLOOKUP(D453,Sheet1!$A$2:$E$221,{3,4,5},0)</f>
        <v>Vishnu Sharma</v>
      </c>
      <c r="B453" t="str">
        <v>FMF033512</v>
      </c>
      <c r="C453" t="str">
        <v>Pradeep Kumar</v>
      </c>
      <c r="D453" s="94" t="s">
        <v>208</v>
      </c>
      <c r="E453" s="95">
        <v>61</v>
      </c>
      <c r="F453" s="95" t="s">
        <v>2734</v>
      </c>
      <c r="G453" s="95">
        <v>731767</v>
      </c>
      <c r="H453" s="95" t="s">
        <v>1781</v>
      </c>
      <c r="I453" s="95" t="s">
        <v>2735</v>
      </c>
      <c r="J453" s="95" t="s">
        <v>1568</v>
      </c>
      <c r="K453" s="95" t="s">
        <v>2736</v>
      </c>
      <c r="L453" s="95">
        <v>77000</v>
      </c>
      <c r="M453" s="95" t="s">
        <v>1173</v>
      </c>
      <c r="N453" s="95" t="s">
        <v>1174</v>
      </c>
      <c r="O453" s="95" t="s">
        <v>1342</v>
      </c>
      <c r="P453" s="95">
        <v>7207300339</v>
      </c>
      <c r="Q453" s="14" t="s">
        <v>13394</v>
      </c>
      <c r="T453" s="96">
        <v>46205</v>
      </c>
      <c r="U453" s="95" t="s">
        <v>2423</v>
      </c>
      <c r="V453" s="4">
        <v>46205.497812499998</v>
      </c>
      <c r="W453" s="96">
        <v>46205</v>
      </c>
      <c r="X453" s="95" t="s">
        <v>2423</v>
      </c>
      <c r="Y453" s="4">
        <v>46205.498043981483</v>
      </c>
      <c r="Z453" s="96">
        <v>46205</v>
      </c>
      <c r="AA453" s="95" t="s">
        <v>1211</v>
      </c>
      <c r="AB453" s="4">
        <v>46205.512650462966</v>
      </c>
      <c r="AC453" s="96">
        <v>46205</v>
      </c>
      <c r="AD453" s="95" t="s">
        <v>2408</v>
      </c>
      <c r="AE453" s="4">
        <v>46205.518182870372</v>
      </c>
      <c r="AF453" s="96"/>
      <c r="AG453" s="95" t="s">
        <v>11317</v>
      </c>
      <c r="AH453" s="4"/>
      <c r="AI453" s="96">
        <v>46205</v>
      </c>
      <c r="AJ453" s="95" t="s">
        <v>1323</v>
      </c>
      <c r="AK453" s="4">
        <v>46205.55736111111</v>
      </c>
      <c r="AL453" s="96">
        <v>46205</v>
      </c>
      <c r="AM453" s="95" t="s">
        <v>1323</v>
      </c>
      <c r="AN453" s="4">
        <v>46205.557511574072</v>
      </c>
      <c r="AO453" s="95" t="s">
        <v>11317</v>
      </c>
      <c r="AP453" s="95" t="s">
        <v>11317</v>
      </c>
      <c r="AQ453" s="95" t="s">
        <v>11317</v>
      </c>
      <c r="AR453" s="95" t="s">
        <v>11317</v>
      </c>
      <c r="AS453" s="95" t="s">
        <v>11317</v>
      </c>
      <c r="AT453" s="95" t="s">
        <v>11317</v>
      </c>
      <c r="AU453" s="96">
        <v>46205</v>
      </c>
      <c r="AV453" s="95" t="s">
        <v>1323</v>
      </c>
      <c r="AW453" s="4">
        <v>46205.562384259261</v>
      </c>
      <c r="AX453" s="95" t="s">
        <v>11317</v>
      </c>
      <c r="AY453" s="95" t="s">
        <v>11317</v>
      </c>
      <c r="AZ453" s="95" t="s">
        <v>11317</v>
      </c>
      <c r="BA453" s="96">
        <v>46205</v>
      </c>
      <c r="BB453" s="95" t="s">
        <v>1364</v>
      </c>
      <c r="BC453" s="4">
        <v>46205.562673611108</v>
      </c>
      <c r="BD453" s="96">
        <v>46205</v>
      </c>
      <c r="BE453" s="95" t="s">
        <v>2424</v>
      </c>
      <c r="BF453" s="4">
        <v>46205.587129629632</v>
      </c>
      <c r="BG453" s="95" t="s">
        <v>11317</v>
      </c>
      <c r="BH453" s="95" t="s">
        <v>11317</v>
      </c>
      <c r="BI453" s="95" t="s">
        <v>11317</v>
      </c>
      <c r="BJ453" s="68" t="s">
        <v>11317</v>
      </c>
      <c r="BK453" t="str">
        <f t="shared" si="9"/>
        <v>Jul</v>
      </c>
      <c r="BL453" t="str">
        <f>VLOOKUP(D453,Sheet1!$A$2:$B$221,2,0)</f>
        <v>West Zone</v>
      </c>
    </row>
    <row r="454" spans="1:64" x14ac:dyDescent="0.35">
      <c r="A454" t="str" cm="1">
        <f t="array" ref="A454:C454">VLOOKUP(D454,Sheet1!$A$2:$E$221,{3,4,5},0)</f>
        <v>Vishal</v>
      </c>
      <c r="B454" t="str">
        <v>FMF075274</v>
      </c>
      <c r="C454" t="str">
        <v>Pradeep Kumar</v>
      </c>
      <c r="D454" s="94" t="s">
        <v>209</v>
      </c>
      <c r="E454" s="95">
        <v>150</v>
      </c>
      <c r="F454" s="95" t="s">
        <v>11580</v>
      </c>
      <c r="G454" s="95">
        <v>88448</v>
      </c>
      <c r="H454" s="95" t="s">
        <v>82</v>
      </c>
      <c r="I454" s="95" t="s">
        <v>3391</v>
      </c>
      <c r="J454" s="95" t="s">
        <v>1568</v>
      </c>
      <c r="K454" s="95" t="s">
        <v>11581</v>
      </c>
      <c r="L454" s="95">
        <v>90000</v>
      </c>
      <c r="M454" s="95" t="s">
        <v>931</v>
      </c>
      <c r="N454" s="95" t="s">
        <v>932</v>
      </c>
      <c r="O454" s="95" t="s">
        <v>11582</v>
      </c>
      <c r="P454" s="95">
        <v>1552860618</v>
      </c>
      <c r="Q454" s="14" t="s">
        <v>13394</v>
      </c>
      <c r="T454" s="96">
        <v>46210</v>
      </c>
      <c r="U454" s="95" t="s">
        <v>2960</v>
      </c>
      <c r="V454" s="4">
        <v>46210.663784722223</v>
      </c>
      <c r="W454" s="96">
        <v>46210</v>
      </c>
      <c r="X454" s="95" t="s">
        <v>2960</v>
      </c>
      <c r="Y454" s="4">
        <v>46210.703912037039</v>
      </c>
      <c r="Z454" s="96">
        <v>46210</v>
      </c>
      <c r="AA454" s="95" t="s">
        <v>1211</v>
      </c>
      <c r="AB454" s="4">
        <v>46210.70784722222</v>
      </c>
      <c r="AC454" s="96">
        <v>46210</v>
      </c>
      <c r="AD454" s="95" t="s">
        <v>2408</v>
      </c>
      <c r="AE454" s="4">
        <v>46210.739710648151</v>
      </c>
      <c r="AF454" s="96"/>
      <c r="AG454" s="95" t="s">
        <v>11317</v>
      </c>
      <c r="AH454" s="4"/>
      <c r="AI454" s="96">
        <v>46210</v>
      </c>
      <c r="AJ454" s="95" t="s">
        <v>1323</v>
      </c>
      <c r="AK454" s="4">
        <v>46210.745787037034</v>
      </c>
      <c r="AL454" s="96">
        <v>46210</v>
      </c>
      <c r="AM454" s="95" t="s">
        <v>1323</v>
      </c>
      <c r="AN454" s="4">
        <v>46210.74591435185</v>
      </c>
      <c r="AO454" s="95" t="s">
        <v>11317</v>
      </c>
      <c r="AP454" s="95" t="s">
        <v>11317</v>
      </c>
      <c r="AQ454" s="95" t="s">
        <v>11317</v>
      </c>
      <c r="AR454" s="95" t="s">
        <v>11317</v>
      </c>
      <c r="AS454" s="95" t="s">
        <v>11317</v>
      </c>
      <c r="AT454" s="95" t="s">
        <v>11317</v>
      </c>
      <c r="AU454" s="96">
        <v>46210</v>
      </c>
      <c r="AV454" s="95" t="s">
        <v>1323</v>
      </c>
      <c r="AW454" s="4">
        <v>46210.749513888892</v>
      </c>
      <c r="AX454" s="95" t="s">
        <v>11317</v>
      </c>
      <c r="AY454" s="95" t="s">
        <v>11317</v>
      </c>
      <c r="AZ454" s="95" t="s">
        <v>11317</v>
      </c>
      <c r="BA454" s="96">
        <v>46210</v>
      </c>
      <c r="BB454" s="95" t="s">
        <v>1364</v>
      </c>
      <c r="BC454" s="4">
        <v>46210.749722222223</v>
      </c>
      <c r="BD454" s="96">
        <v>46211</v>
      </c>
      <c r="BE454" s="95" t="s">
        <v>3076</v>
      </c>
      <c r="BF454" s="4">
        <v>46211.35193287037</v>
      </c>
      <c r="BG454" s="95" t="s">
        <v>11317</v>
      </c>
      <c r="BH454" s="95" t="s">
        <v>11317</v>
      </c>
      <c r="BI454" s="95" t="s">
        <v>11317</v>
      </c>
      <c r="BJ454" s="68" t="s">
        <v>11317</v>
      </c>
      <c r="BK454" t="str">
        <f t="shared" si="9"/>
        <v>Jul</v>
      </c>
      <c r="BL454" t="str">
        <f>VLOOKUP(D454,Sheet1!$A$2:$B$221,2,0)</f>
        <v>West Zone</v>
      </c>
    </row>
    <row r="455" spans="1:64" x14ac:dyDescent="0.35">
      <c r="A455" t="str" cm="1">
        <f t="array" ref="A455:C455">VLOOKUP(D455,Sheet1!$A$2:$E$221,{3,4,5},0)</f>
        <v>Vishal</v>
      </c>
      <c r="B455" t="str">
        <v>FMF075274</v>
      </c>
      <c r="C455" t="str">
        <v>Pradeep Kumar</v>
      </c>
      <c r="D455" s="94" t="s">
        <v>209</v>
      </c>
      <c r="E455" s="95">
        <v>150</v>
      </c>
      <c r="F455" s="95" t="s">
        <v>3390</v>
      </c>
      <c r="G455" s="95">
        <v>250644</v>
      </c>
      <c r="H455" s="95" t="s">
        <v>82</v>
      </c>
      <c r="I455" s="95" t="s">
        <v>3391</v>
      </c>
      <c r="J455" s="95" t="s">
        <v>1568</v>
      </c>
      <c r="K455" s="95" t="s">
        <v>3392</v>
      </c>
      <c r="L455" s="95">
        <v>77000</v>
      </c>
      <c r="M455" s="95" t="s">
        <v>939</v>
      </c>
      <c r="N455" s="95" t="s">
        <v>940</v>
      </c>
      <c r="O455" s="95" t="s">
        <v>3148</v>
      </c>
      <c r="P455" s="95">
        <v>6210196342</v>
      </c>
      <c r="Q455" s="14" t="s">
        <v>13394</v>
      </c>
      <c r="T455" s="96">
        <v>46206</v>
      </c>
      <c r="U455" s="95" t="s">
        <v>2960</v>
      </c>
      <c r="V455" s="4">
        <v>46206.533587962964</v>
      </c>
      <c r="W455" s="96">
        <v>46206</v>
      </c>
      <c r="X455" s="95" t="s">
        <v>2960</v>
      </c>
      <c r="Y455" s="4">
        <v>46206.537546296298</v>
      </c>
      <c r="Z455" s="96">
        <v>46206</v>
      </c>
      <c r="AA455" s="95" t="s">
        <v>3057</v>
      </c>
      <c r="AB455" s="4">
        <v>46206.575810185182</v>
      </c>
      <c r="AC455" s="96">
        <v>46206</v>
      </c>
      <c r="AD455" s="95" t="s">
        <v>2408</v>
      </c>
      <c r="AE455" s="4">
        <v>46206.577974537038</v>
      </c>
      <c r="AF455" s="96">
        <v>46206</v>
      </c>
      <c r="AG455" s="95" t="s">
        <v>1323</v>
      </c>
      <c r="AH455" s="4">
        <v>46206.641215277778</v>
      </c>
      <c r="AI455" s="96">
        <v>46206</v>
      </c>
      <c r="AJ455" s="95" t="s">
        <v>1323</v>
      </c>
      <c r="AK455" s="4">
        <v>46206.774444444447</v>
      </c>
      <c r="AL455" s="96">
        <v>46206</v>
      </c>
      <c r="AM455" s="95" t="s">
        <v>1323</v>
      </c>
      <c r="AN455" s="4">
        <v>46206.774513888886</v>
      </c>
      <c r="AO455" s="95" t="s">
        <v>11317</v>
      </c>
      <c r="AP455" s="95" t="s">
        <v>11317</v>
      </c>
      <c r="AQ455" s="95" t="s">
        <v>11317</v>
      </c>
      <c r="AR455" s="95" t="s">
        <v>11317</v>
      </c>
      <c r="AS455" s="95" t="s">
        <v>11317</v>
      </c>
      <c r="AT455" s="95" t="s">
        <v>11317</v>
      </c>
      <c r="AU455" s="96">
        <v>46206</v>
      </c>
      <c r="AV455" s="95" t="s">
        <v>1323</v>
      </c>
      <c r="AW455" s="4">
        <v>46206.778298611112</v>
      </c>
      <c r="AX455" s="95" t="s">
        <v>11317</v>
      </c>
      <c r="AY455" s="95" t="s">
        <v>11317</v>
      </c>
      <c r="AZ455" s="95" t="s">
        <v>11317</v>
      </c>
      <c r="BA455" s="96">
        <v>46206</v>
      </c>
      <c r="BB455" s="95" t="s">
        <v>1364</v>
      </c>
      <c r="BC455" s="4">
        <v>46206.778483796297</v>
      </c>
      <c r="BD455" s="96">
        <v>46206</v>
      </c>
      <c r="BE455" s="95" t="s">
        <v>3077</v>
      </c>
      <c r="BF455" s="4">
        <v>46206.820648148147</v>
      </c>
      <c r="BG455" s="95" t="s">
        <v>11317</v>
      </c>
      <c r="BH455" s="95" t="s">
        <v>11317</v>
      </c>
      <c r="BI455" s="95" t="s">
        <v>11317</v>
      </c>
      <c r="BJ455" s="68" t="s">
        <v>11317</v>
      </c>
      <c r="BK455" t="str">
        <f t="shared" si="9"/>
        <v>Jul</v>
      </c>
      <c r="BL455" t="str">
        <f>VLOOKUP(D455,Sheet1!$A$2:$B$221,2,0)</f>
        <v>West Zone</v>
      </c>
    </row>
    <row r="456" spans="1:64" x14ac:dyDescent="0.35">
      <c r="A456" t="str" cm="1">
        <f t="array" ref="A456:C456">VLOOKUP(D456,Sheet1!$A$2:$E$221,{3,4,5},0)</f>
        <v>Vishal</v>
      </c>
      <c r="B456" t="str">
        <v>FMF075274</v>
      </c>
      <c r="C456" t="str">
        <v>Pradeep Kumar</v>
      </c>
      <c r="D456" s="94" t="s">
        <v>209</v>
      </c>
      <c r="E456" s="95">
        <v>150</v>
      </c>
      <c r="F456" s="95" t="s">
        <v>9697</v>
      </c>
      <c r="G456" s="95">
        <v>341697</v>
      </c>
      <c r="H456" s="95" t="s">
        <v>4530</v>
      </c>
      <c r="I456" s="95" t="s">
        <v>4531</v>
      </c>
      <c r="J456" s="95" t="s">
        <v>1568</v>
      </c>
      <c r="K456" s="95" t="s">
        <v>9698</v>
      </c>
      <c r="L456" s="95">
        <v>90000</v>
      </c>
      <c r="M456" s="95" t="s">
        <v>9422</v>
      </c>
      <c r="N456" s="95" t="s">
        <v>9423</v>
      </c>
      <c r="O456" s="95" t="s">
        <v>9699</v>
      </c>
      <c r="P456" s="95">
        <v>7659354243</v>
      </c>
      <c r="Q456" s="14" t="s">
        <v>13394</v>
      </c>
      <c r="T456" s="96">
        <v>46209</v>
      </c>
      <c r="U456" s="95" t="s">
        <v>2960</v>
      </c>
      <c r="V456" s="4">
        <v>46209.687488425923</v>
      </c>
      <c r="W456" s="96">
        <v>46209</v>
      </c>
      <c r="X456" s="95" t="s">
        <v>2960</v>
      </c>
      <c r="Y456" s="4">
        <v>46209.688043981485</v>
      </c>
      <c r="Z456" s="96">
        <v>46209</v>
      </c>
      <c r="AA456" s="95" t="s">
        <v>1211</v>
      </c>
      <c r="AB456" s="4">
        <v>46209.696180555555</v>
      </c>
      <c r="AC456" s="96">
        <v>46209</v>
      </c>
      <c r="AD456" s="95" t="s">
        <v>2408</v>
      </c>
      <c r="AE456" s="4">
        <v>46209.714270833334</v>
      </c>
      <c r="AF456" s="96"/>
      <c r="AG456" s="95" t="s">
        <v>11317</v>
      </c>
      <c r="AH456" s="4"/>
      <c r="AI456" s="96">
        <v>46209</v>
      </c>
      <c r="AJ456" s="95" t="s">
        <v>1323</v>
      </c>
      <c r="AK456" s="4">
        <v>46209.739525462966</v>
      </c>
      <c r="AL456" s="96">
        <v>46209</v>
      </c>
      <c r="AM456" s="95" t="s">
        <v>1323</v>
      </c>
      <c r="AN456" s="4">
        <v>46209.739791666667</v>
      </c>
      <c r="AO456" s="95" t="s">
        <v>11317</v>
      </c>
      <c r="AP456" s="95" t="s">
        <v>11317</v>
      </c>
      <c r="AQ456" s="95" t="s">
        <v>11317</v>
      </c>
      <c r="AR456" s="95" t="s">
        <v>11317</v>
      </c>
      <c r="AS456" s="95" t="s">
        <v>11317</v>
      </c>
      <c r="AT456" s="95" t="s">
        <v>11317</v>
      </c>
      <c r="AU456" s="96">
        <v>46209</v>
      </c>
      <c r="AV456" s="95" t="s">
        <v>1323</v>
      </c>
      <c r="AW456" s="4">
        <v>46209.746307870373</v>
      </c>
      <c r="AX456" s="95" t="s">
        <v>11317</v>
      </c>
      <c r="AY456" s="95" t="s">
        <v>11317</v>
      </c>
      <c r="AZ456" s="95" t="s">
        <v>11317</v>
      </c>
      <c r="BA456" s="96">
        <v>46209</v>
      </c>
      <c r="BB456" s="95" t="s">
        <v>1364</v>
      </c>
      <c r="BC456" s="4">
        <v>46209.758553240739</v>
      </c>
      <c r="BD456" s="96">
        <v>46209</v>
      </c>
      <c r="BE456" s="95" t="s">
        <v>3076</v>
      </c>
      <c r="BF456" s="4">
        <v>46209.820393518516</v>
      </c>
      <c r="BG456" s="95" t="s">
        <v>11317</v>
      </c>
      <c r="BH456" s="95" t="s">
        <v>11317</v>
      </c>
      <c r="BI456" s="95" t="s">
        <v>11317</v>
      </c>
      <c r="BJ456" s="68" t="s">
        <v>11317</v>
      </c>
      <c r="BK456" t="str">
        <f t="shared" si="9"/>
        <v>Jul</v>
      </c>
      <c r="BL456" t="str">
        <f>VLOOKUP(D456,Sheet1!$A$2:$B$221,2,0)</f>
        <v>West Zone</v>
      </c>
    </row>
    <row r="457" spans="1:64" x14ac:dyDescent="0.35">
      <c r="A457" t="str" cm="1">
        <f t="array" ref="A457:C457">VLOOKUP(D457,Sheet1!$A$2:$E$221,{3,4,5},0)</f>
        <v>Vishal</v>
      </c>
      <c r="B457" t="str">
        <v>FMF075274</v>
      </c>
      <c r="C457" t="str">
        <v>Pradeep Kumar</v>
      </c>
      <c r="D457" s="94" t="s">
        <v>209</v>
      </c>
      <c r="E457" s="95">
        <v>150</v>
      </c>
      <c r="F457" s="95" t="s">
        <v>2737</v>
      </c>
      <c r="G457" s="95">
        <v>351390</v>
      </c>
      <c r="H457" s="95" t="s">
        <v>2738</v>
      </c>
      <c r="I457" s="95" t="s">
        <v>2739</v>
      </c>
      <c r="J457" s="95" t="s">
        <v>1568</v>
      </c>
      <c r="K457" s="95" t="s">
        <v>2740</v>
      </c>
      <c r="L457" s="95">
        <v>77000</v>
      </c>
      <c r="M457" s="95" t="s">
        <v>939</v>
      </c>
      <c r="N457" s="95" t="s">
        <v>940</v>
      </c>
      <c r="O457" s="95" t="s">
        <v>1082</v>
      </c>
      <c r="P457" s="95">
        <v>3819808726</v>
      </c>
      <c r="Q457" s="14" t="s">
        <v>13394</v>
      </c>
      <c r="T457" s="96">
        <v>46205</v>
      </c>
      <c r="U457" s="95" t="s">
        <v>2960</v>
      </c>
      <c r="V457" s="4">
        <v>46205.66574074074</v>
      </c>
      <c r="W457" s="96">
        <v>46205</v>
      </c>
      <c r="X457" s="95" t="s">
        <v>2960</v>
      </c>
      <c r="Y457" s="4">
        <v>46205.716203703705</v>
      </c>
      <c r="Z457" s="96">
        <v>46205</v>
      </c>
      <c r="AA457" s="95" t="s">
        <v>1211</v>
      </c>
      <c r="AB457" s="4">
        <v>46205.734872685185</v>
      </c>
      <c r="AC457" s="96">
        <v>46205</v>
      </c>
      <c r="AD457" s="95" t="s">
        <v>2408</v>
      </c>
      <c r="AE457" s="4">
        <v>46205.742847222224</v>
      </c>
      <c r="AF457" s="96"/>
      <c r="AG457" s="95" t="s">
        <v>11317</v>
      </c>
      <c r="AH457" s="4"/>
      <c r="AI457" s="96">
        <v>46205</v>
      </c>
      <c r="AJ457" s="95" t="s">
        <v>1323</v>
      </c>
      <c r="AK457" s="4">
        <v>46205.77679398148</v>
      </c>
      <c r="AL457" s="96">
        <v>46205</v>
      </c>
      <c r="AM457" s="95" t="s">
        <v>1323</v>
      </c>
      <c r="AN457" s="4">
        <v>46205.776898148149</v>
      </c>
      <c r="AO457" s="95" t="s">
        <v>11317</v>
      </c>
      <c r="AP457" s="95" t="s">
        <v>11317</v>
      </c>
      <c r="AQ457" s="95" t="s">
        <v>11317</v>
      </c>
      <c r="AR457" s="95" t="s">
        <v>11317</v>
      </c>
      <c r="AS457" s="95" t="s">
        <v>11317</v>
      </c>
      <c r="AT457" s="95" t="s">
        <v>11317</v>
      </c>
      <c r="AU457" s="96">
        <v>46205</v>
      </c>
      <c r="AV457" s="95" t="s">
        <v>1323</v>
      </c>
      <c r="AW457" s="4">
        <v>46205.783009259256</v>
      </c>
      <c r="AX457" s="95" t="s">
        <v>11317</v>
      </c>
      <c r="AY457" s="95" t="s">
        <v>11317</v>
      </c>
      <c r="AZ457" s="95" t="s">
        <v>11317</v>
      </c>
      <c r="BA457" s="96">
        <v>46205</v>
      </c>
      <c r="BB457" s="95" t="s">
        <v>1364</v>
      </c>
      <c r="BC457" s="4">
        <v>46205.783310185187</v>
      </c>
      <c r="BD457" s="96">
        <v>46206</v>
      </c>
      <c r="BE457" s="95" t="s">
        <v>3076</v>
      </c>
      <c r="BF457" s="4">
        <v>46206.433530092596</v>
      </c>
      <c r="BG457" s="95" t="s">
        <v>11317</v>
      </c>
      <c r="BH457" s="95" t="s">
        <v>11317</v>
      </c>
      <c r="BI457" s="95" t="s">
        <v>11317</v>
      </c>
      <c r="BJ457" s="68" t="s">
        <v>11317</v>
      </c>
      <c r="BK457" t="str">
        <f t="shared" si="9"/>
        <v>Jul</v>
      </c>
      <c r="BL457" t="str">
        <f>VLOOKUP(D457,Sheet1!$A$2:$B$221,2,0)</f>
        <v>West Zone</v>
      </c>
    </row>
    <row r="458" spans="1:64" x14ac:dyDescent="0.35">
      <c r="A458" t="str" cm="1">
        <f t="array" ref="A458:C458">VLOOKUP(D458,Sheet1!$A$2:$E$221,{3,4,5},0)</f>
        <v>Vishal</v>
      </c>
      <c r="B458" t="str">
        <v>FMF075274</v>
      </c>
      <c r="C458" t="str">
        <v>Pradeep Kumar</v>
      </c>
      <c r="D458" s="94" t="s">
        <v>209</v>
      </c>
      <c r="E458" s="95">
        <v>150</v>
      </c>
      <c r="F458" s="95" t="s">
        <v>7540</v>
      </c>
      <c r="G458" s="95">
        <v>388571</v>
      </c>
      <c r="H458" s="95" t="s">
        <v>3926</v>
      </c>
      <c r="I458" s="95" t="s">
        <v>3927</v>
      </c>
      <c r="J458" s="95" t="s">
        <v>1568</v>
      </c>
      <c r="K458" s="95" t="s">
        <v>9700</v>
      </c>
      <c r="L458" s="95">
        <v>90000</v>
      </c>
      <c r="M458" s="95" t="s">
        <v>9422</v>
      </c>
      <c r="N458" s="95" t="s">
        <v>9423</v>
      </c>
      <c r="O458" s="95" t="s">
        <v>9701</v>
      </c>
      <c r="P458" s="95">
        <v>5312805510</v>
      </c>
      <c r="Q458" s="14" t="s">
        <v>13394</v>
      </c>
      <c r="T458" s="96">
        <v>46209</v>
      </c>
      <c r="U458" s="95" t="s">
        <v>2960</v>
      </c>
      <c r="V458" s="4">
        <v>46209.618819444448</v>
      </c>
      <c r="W458" s="96">
        <v>46209</v>
      </c>
      <c r="X458" s="95" t="s">
        <v>2960</v>
      </c>
      <c r="Y458" s="4">
        <v>46209.619097222225</v>
      </c>
      <c r="Z458" s="96">
        <v>46209</v>
      </c>
      <c r="AA458" s="95" t="s">
        <v>1211</v>
      </c>
      <c r="AB458" s="4">
        <v>46209.621828703705</v>
      </c>
      <c r="AC458" s="96">
        <v>46209</v>
      </c>
      <c r="AD458" s="95" t="s">
        <v>2408</v>
      </c>
      <c r="AE458" s="4">
        <v>46209.645844907405</v>
      </c>
      <c r="AF458" s="96"/>
      <c r="AG458" s="95" t="s">
        <v>11317</v>
      </c>
      <c r="AH458" s="4"/>
      <c r="AI458" s="96">
        <v>46209</v>
      </c>
      <c r="AJ458" s="95" t="s">
        <v>1323</v>
      </c>
      <c r="AK458" s="4">
        <v>46209.673738425925</v>
      </c>
      <c r="AL458" s="96">
        <v>46209</v>
      </c>
      <c r="AM458" s="95" t="s">
        <v>1323</v>
      </c>
      <c r="AN458" s="4">
        <v>46209.67391203704</v>
      </c>
      <c r="AO458" s="95" t="s">
        <v>11317</v>
      </c>
      <c r="AP458" s="95" t="s">
        <v>11317</v>
      </c>
      <c r="AQ458" s="95" t="s">
        <v>11317</v>
      </c>
      <c r="AR458" s="95" t="s">
        <v>11317</v>
      </c>
      <c r="AS458" s="95" t="s">
        <v>11317</v>
      </c>
      <c r="AT458" s="95" t="s">
        <v>11317</v>
      </c>
      <c r="AU458" s="96">
        <v>46209</v>
      </c>
      <c r="AV458" s="95" t="s">
        <v>1323</v>
      </c>
      <c r="AW458" s="4">
        <v>46209.684189814812</v>
      </c>
      <c r="AX458" s="95" t="s">
        <v>11317</v>
      </c>
      <c r="AY458" s="95" t="s">
        <v>11317</v>
      </c>
      <c r="AZ458" s="95" t="s">
        <v>11317</v>
      </c>
      <c r="BA458" s="96">
        <v>46209</v>
      </c>
      <c r="BB458" s="95" t="s">
        <v>1364</v>
      </c>
      <c r="BC458" s="4">
        <v>46209.684560185182</v>
      </c>
      <c r="BD458" s="96">
        <v>46209</v>
      </c>
      <c r="BE458" s="95" t="s">
        <v>3076</v>
      </c>
      <c r="BF458" s="4">
        <v>46209.707719907405</v>
      </c>
      <c r="BG458" s="95" t="s">
        <v>11317</v>
      </c>
      <c r="BH458" s="95" t="s">
        <v>11317</v>
      </c>
      <c r="BI458" s="95" t="s">
        <v>11317</v>
      </c>
      <c r="BJ458" s="68" t="s">
        <v>11317</v>
      </c>
      <c r="BK458" t="str">
        <f t="shared" si="9"/>
        <v>Jul</v>
      </c>
      <c r="BL458" t="str">
        <f>VLOOKUP(D458,Sheet1!$A$2:$B$221,2,0)</f>
        <v>West Zone</v>
      </c>
    </row>
    <row r="459" spans="1:64" x14ac:dyDescent="0.35">
      <c r="A459" t="str" cm="1">
        <f t="array" ref="A459:C459">VLOOKUP(D459,Sheet1!$A$2:$E$221,{3,4,5},0)</f>
        <v>Vishal</v>
      </c>
      <c r="B459" t="str">
        <v>FMF075274</v>
      </c>
      <c r="C459" t="str">
        <v>Pradeep Kumar</v>
      </c>
      <c r="D459" s="94" t="s">
        <v>209</v>
      </c>
      <c r="E459" s="95">
        <v>150</v>
      </c>
      <c r="F459" s="95" t="s">
        <v>2741</v>
      </c>
      <c r="G459" s="95">
        <v>595078</v>
      </c>
      <c r="H459" s="95" t="s">
        <v>82</v>
      </c>
      <c r="I459" s="95" t="s">
        <v>2742</v>
      </c>
      <c r="J459" s="95" t="s">
        <v>1568</v>
      </c>
      <c r="K459" s="95" t="s">
        <v>2743</v>
      </c>
      <c r="L459" s="95">
        <v>50000</v>
      </c>
      <c r="M459" s="95" t="s">
        <v>934</v>
      </c>
      <c r="N459" s="95" t="s">
        <v>935</v>
      </c>
      <c r="O459" s="95" t="s">
        <v>1354</v>
      </c>
      <c r="P459" s="95">
        <v>8560352432</v>
      </c>
      <c r="Q459" s="14" t="s">
        <v>13394</v>
      </c>
      <c r="T459" s="96">
        <v>46205</v>
      </c>
      <c r="U459" s="95" t="s">
        <v>2960</v>
      </c>
      <c r="V459" s="4">
        <v>46205.61519675926</v>
      </c>
      <c r="W459" s="96">
        <v>46205</v>
      </c>
      <c r="X459" s="95" t="s">
        <v>2960</v>
      </c>
      <c r="Y459" s="4">
        <v>46205.628587962965</v>
      </c>
      <c r="Z459" s="96">
        <v>46205</v>
      </c>
      <c r="AA459" s="95" t="s">
        <v>1211</v>
      </c>
      <c r="AB459" s="4">
        <v>46205.637696759259</v>
      </c>
      <c r="AC459" s="96">
        <v>46205</v>
      </c>
      <c r="AD459" s="95" t="s">
        <v>2408</v>
      </c>
      <c r="AE459" s="4">
        <v>46205.647662037038</v>
      </c>
      <c r="AF459" s="96"/>
      <c r="AG459" s="95" t="s">
        <v>11317</v>
      </c>
      <c r="AH459" s="4"/>
      <c r="AI459" s="96">
        <v>46205</v>
      </c>
      <c r="AJ459" s="95" t="s">
        <v>1323</v>
      </c>
      <c r="AK459" s="4">
        <v>46205.679340277777</v>
      </c>
      <c r="AL459" s="96">
        <v>46205</v>
      </c>
      <c r="AM459" s="95" t="s">
        <v>1323</v>
      </c>
      <c r="AN459" s="4">
        <v>46205.679432870369</v>
      </c>
      <c r="AO459" s="95" t="s">
        <v>11317</v>
      </c>
      <c r="AP459" s="95" t="s">
        <v>11317</v>
      </c>
      <c r="AQ459" s="95" t="s">
        <v>11317</v>
      </c>
      <c r="AR459" s="95" t="s">
        <v>11317</v>
      </c>
      <c r="AS459" s="95" t="s">
        <v>11317</v>
      </c>
      <c r="AT459" s="95" t="s">
        <v>11317</v>
      </c>
      <c r="AU459" s="96">
        <v>46205</v>
      </c>
      <c r="AV459" s="95" t="s">
        <v>1323</v>
      </c>
      <c r="AW459" s="4">
        <v>46205.688506944447</v>
      </c>
      <c r="AX459" s="95" t="s">
        <v>11317</v>
      </c>
      <c r="AY459" s="95" t="s">
        <v>11317</v>
      </c>
      <c r="AZ459" s="95" t="s">
        <v>11317</v>
      </c>
      <c r="BA459" s="96">
        <v>46205</v>
      </c>
      <c r="BB459" s="95" t="s">
        <v>1364</v>
      </c>
      <c r="BC459" s="4">
        <v>46205.688981481479</v>
      </c>
      <c r="BD459" s="96">
        <v>46206</v>
      </c>
      <c r="BE459" s="95" t="s">
        <v>3076</v>
      </c>
      <c r="BF459" s="4">
        <v>46206.446377314816</v>
      </c>
      <c r="BG459" s="95" t="s">
        <v>11317</v>
      </c>
      <c r="BH459" s="95" t="s">
        <v>11317</v>
      </c>
      <c r="BI459" s="95" t="s">
        <v>11317</v>
      </c>
      <c r="BJ459" s="68" t="s">
        <v>11317</v>
      </c>
      <c r="BK459" t="str">
        <f t="shared" si="9"/>
        <v>Jul</v>
      </c>
      <c r="BL459" t="str">
        <f>VLOOKUP(D459,Sheet1!$A$2:$B$221,2,0)</f>
        <v>West Zone</v>
      </c>
    </row>
    <row r="460" spans="1:64" x14ac:dyDescent="0.35">
      <c r="A460" t="str" cm="1">
        <f t="array" ref="A460:C460">VLOOKUP(D460,Sheet1!$A$2:$E$221,{3,4,5},0)</f>
        <v xml:space="preserve">Sumit Chaudhary </v>
      </c>
      <c r="B460" t="str">
        <v>FMF070224</v>
      </c>
      <c r="C460" t="str">
        <v>Sandeep Sisodiya</v>
      </c>
      <c r="D460" s="94" t="s">
        <v>721</v>
      </c>
      <c r="E460" s="95">
        <v>195</v>
      </c>
      <c r="F460" s="95" t="s">
        <v>2744</v>
      </c>
      <c r="G460" s="95">
        <v>148560</v>
      </c>
      <c r="H460" s="95" t="s">
        <v>2745</v>
      </c>
      <c r="I460" s="95" t="s">
        <v>2746</v>
      </c>
      <c r="J460" s="95" t="s">
        <v>1568</v>
      </c>
      <c r="K460" s="95" t="s">
        <v>2747</v>
      </c>
      <c r="L460" s="95">
        <v>75000</v>
      </c>
      <c r="M460" s="95" t="s">
        <v>1429</v>
      </c>
      <c r="N460" s="95" t="s">
        <v>1430</v>
      </c>
      <c r="O460" s="95" t="s">
        <v>2748</v>
      </c>
      <c r="P460" s="95">
        <v>5156915132</v>
      </c>
      <c r="Q460" s="14" t="s">
        <v>13394</v>
      </c>
      <c r="T460" s="96">
        <v>46205</v>
      </c>
      <c r="U460" s="95" t="s">
        <v>2961</v>
      </c>
      <c r="V460" s="4">
        <v>46205.540092592593</v>
      </c>
      <c r="W460" s="96">
        <v>46205</v>
      </c>
      <c r="X460" s="95" t="s">
        <v>2961</v>
      </c>
      <c r="Y460" s="4">
        <v>46205.620266203703</v>
      </c>
      <c r="Z460" s="96">
        <v>46205</v>
      </c>
      <c r="AA460" s="95" t="s">
        <v>1211</v>
      </c>
      <c r="AB460" s="4">
        <v>46205.637696759259</v>
      </c>
      <c r="AC460" s="96">
        <v>46205</v>
      </c>
      <c r="AD460" s="95" t="s">
        <v>2408</v>
      </c>
      <c r="AE460" s="4">
        <v>46205.65247685185</v>
      </c>
      <c r="AF460" s="96"/>
      <c r="AG460" s="95" t="s">
        <v>11317</v>
      </c>
      <c r="AH460" s="4"/>
      <c r="AI460" s="96">
        <v>46205</v>
      </c>
      <c r="AJ460" s="95" t="s">
        <v>1323</v>
      </c>
      <c r="AK460" s="4">
        <v>46205.681226851855</v>
      </c>
      <c r="AL460" s="96">
        <v>46205</v>
      </c>
      <c r="AM460" s="95" t="s">
        <v>1323</v>
      </c>
      <c r="AN460" s="4">
        <v>46205.681539351855</v>
      </c>
      <c r="AO460" s="95" t="s">
        <v>11317</v>
      </c>
      <c r="AP460" s="95" t="s">
        <v>11317</v>
      </c>
      <c r="AQ460" s="95" t="s">
        <v>11317</v>
      </c>
      <c r="AR460" s="95" t="s">
        <v>11317</v>
      </c>
      <c r="AS460" s="95" t="s">
        <v>11317</v>
      </c>
      <c r="AT460" s="95" t="s">
        <v>11317</v>
      </c>
      <c r="AU460" s="96">
        <v>46205</v>
      </c>
      <c r="AV460" s="95" t="s">
        <v>1323</v>
      </c>
      <c r="AW460" s="4">
        <v>46205.68854166667</v>
      </c>
      <c r="AX460" s="95" t="s">
        <v>11317</v>
      </c>
      <c r="AY460" s="95" t="s">
        <v>11317</v>
      </c>
      <c r="AZ460" s="95" t="s">
        <v>11317</v>
      </c>
      <c r="BA460" s="96">
        <v>46205</v>
      </c>
      <c r="BB460" s="95" t="s">
        <v>1364</v>
      </c>
      <c r="BC460" s="4">
        <v>46205.689120370371</v>
      </c>
      <c r="BD460" s="96">
        <v>46206</v>
      </c>
      <c r="BE460" s="95" t="s">
        <v>3078</v>
      </c>
      <c r="BF460" s="4">
        <v>46206.648425925923</v>
      </c>
      <c r="BG460" s="95" t="s">
        <v>11317</v>
      </c>
      <c r="BH460" s="95" t="s">
        <v>11317</v>
      </c>
      <c r="BI460" s="95" t="s">
        <v>11317</v>
      </c>
      <c r="BJ460" s="68" t="s">
        <v>11317</v>
      </c>
      <c r="BK460" t="str">
        <f t="shared" si="9"/>
        <v>Jul</v>
      </c>
      <c r="BL460" t="str">
        <f>VLOOKUP(D460,Sheet1!$A$2:$B$221,2,0)</f>
        <v>West Zone</v>
      </c>
    </row>
    <row r="461" spans="1:64" x14ac:dyDescent="0.35">
      <c r="A461" t="str" cm="1">
        <f t="array" ref="A461:C461">VLOOKUP(D461,Sheet1!$A$2:$E$221,{3,4,5},0)</f>
        <v xml:space="preserve">Sumit Chaudhary </v>
      </c>
      <c r="B461" t="str">
        <v>FMF070224</v>
      </c>
      <c r="C461" t="str">
        <v>Sandeep Sisodiya</v>
      </c>
      <c r="D461" s="94" t="s">
        <v>721</v>
      </c>
      <c r="E461" s="95">
        <v>195</v>
      </c>
      <c r="F461" s="95" t="s">
        <v>7571</v>
      </c>
      <c r="G461" s="95">
        <v>648071</v>
      </c>
      <c r="H461" s="95" t="s">
        <v>116</v>
      </c>
      <c r="I461" s="95" t="s">
        <v>3619</v>
      </c>
      <c r="J461" s="95" t="s">
        <v>1568</v>
      </c>
      <c r="K461" s="95" t="s">
        <v>11583</v>
      </c>
      <c r="L461" s="95">
        <v>70000</v>
      </c>
      <c r="M461" s="95" t="s">
        <v>1325</v>
      </c>
      <c r="N461" s="95" t="s">
        <v>1326</v>
      </c>
      <c r="O461" s="95" t="s">
        <v>11584</v>
      </c>
      <c r="P461" s="95">
        <v>5494949354</v>
      </c>
      <c r="Q461" s="14" t="s">
        <v>13394</v>
      </c>
      <c r="T461" s="96">
        <v>46210</v>
      </c>
      <c r="U461" s="95" t="s">
        <v>2961</v>
      </c>
      <c r="V461" s="4">
        <v>46210.449849537035</v>
      </c>
      <c r="W461" s="96">
        <v>46210</v>
      </c>
      <c r="X461" s="95" t="s">
        <v>2961</v>
      </c>
      <c r="Y461" s="4">
        <v>46210.54928240741</v>
      </c>
      <c r="Z461" s="96">
        <v>46210</v>
      </c>
      <c r="AA461" s="95" t="s">
        <v>1211</v>
      </c>
      <c r="AB461" s="4">
        <v>46210.57366898148</v>
      </c>
      <c r="AC461" s="96">
        <v>46210</v>
      </c>
      <c r="AD461" s="95" t="s">
        <v>2408</v>
      </c>
      <c r="AE461" s="4">
        <v>46210.578761574077</v>
      </c>
      <c r="AF461" s="96"/>
      <c r="AG461" s="95" t="s">
        <v>11317</v>
      </c>
      <c r="AH461" s="4"/>
      <c r="AI461" s="96">
        <v>46210</v>
      </c>
      <c r="AJ461" s="95" t="s">
        <v>1323</v>
      </c>
      <c r="AK461" s="4">
        <v>46210.622662037036</v>
      </c>
      <c r="AL461" s="96">
        <v>46210</v>
      </c>
      <c r="AM461" s="95" t="s">
        <v>1323</v>
      </c>
      <c r="AN461" s="4">
        <v>46210.622789351852</v>
      </c>
      <c r="AO461" s="95" t="s">
        <v>11317</v>
      </c>
      <c r="AP461" s="95" t="s">
        <v>11317</v>
      </c>
      <c r="AQ461" s="95" t="s">
        <v>11317</v>
      </c>
      <c r="AR461" s="95" t="s">
        <v>11317</v>
      </c>
      <c r="AS461" s="95" t="s">
        <v>11317</v>
      </c>
      <c r="AT461" s="95" t="s">
        <v>11317</v>
      </c>
      <c r="AU461" s="96">
        <v>46210</v>
      </c>
      <c r="AV461" s="95" t="s">
        <v>1323</v>
      </c>
      <c r="AW461" s="4">
        <v>46210.627314814818</v>
      </c>
      <c r="AX461" s="95" t="s">
        <v>11317</v>
      </c>
      <c r="AY461" s="95" t="s">
        <v>11317</v>
      </c>
      <c r="AZ461" s="95" t="s">
        <v>11317</v>
      </c>
      <c r="BA461" s="96">
        <v>46210</v>
      </c>
      <c r="BB461" s="95" t="s">
        <v>1364</v>
      </c>
      <c r="BC461" s="4">
        <v>46210.628368055557</v>
      </c>
      <c r="BD461" s="96"/>
      <c r="BE461" s="95" t="s">
        <v>11317</v>
      </c>
      <c r="BF461" s="4"/>
      <c r="BG461" s="95" t="s">
        <v>11317</v>
      </c>
      <c r="BH461" s="95" t="s">
        <v>11317</v>
      </c>
      <c r="BI461" s="95" t="s">
        <v>11317</v>
      </c>
      <c r="BJ461" s="68" t="s">
        <v>11317</v>
      </c>
      <c r="BK461" t="str">
        <f t="shared" si="9"/>
        <v>Jul</v>
      </c>
      <c r="BL461" t="str">
        <f>VLOOKUP(D461,Sheet1!$A$2:$B$221,2,0)</f>
        <v>West Zone</v>
      </c>
    </row>
    <row r="462" spans="1:64" x14ac:dyDescent="0.35">
      <c r="A462" t="str" cm="1">
        <f t="array" ref="A462:C462">VLOOKUP(D462,Sheet1!$A$2:$E$221,{3,4,5},0)</f>
        <v>Hemraj</v>
      </c>
      <c r="B462" t="str">
        <v>FMF063536</v>
      </c>
      <c r="C462" t="str">
        <v>Sandeep Sisodiya</v>
      </c>
      <c r="D462" s="94" t="s">
        <v>210</v>
      </c>
      <c r="E462" s="95">
        <v>253</v>
      </c>
      <c r="F462" s="95" t="s">
        <v>3393</v>
      </c>
      <c r="G462" s="95">
        <v>597401</v>
      </c>
      <c r="H462" s="95" t="s">
        <v>99</v>
      </c>
      <c r="I462" s="95" t="s">
        <v>2051</v>
      </c>
      <c r="J462" s="95" t="s">
        <v>1568</v>
      </c>
      <c r="K462" s="95" t="s">
        <v>3394</v>
      </c>
      <c r="L462" s="95">
        <v>90000</v>
      </c>
      <c r="M462" s="95" t="s">
        <v>1180</v>
      </c>
      <c r="N462" s="95" t="s">
        <v>1181</v>
      </c>
      <c r="O462" s="95" t="s">
        <v>3395</v>
      </c>
      <c r="P462" s="95">
        <v>2453638133</v>
      </c>
      <c r="Q462" s="14" t="s">
        <v>13394</v>
      </c>
      <c r="T462" s="96">
        <v>46206</v>
      </c>
      <c r="U462" s="95" t="s">
        <v>2425</v>
      </c>
      <c r="V462" s="4">
        <v>46206.500590277778</v>
      </c>
      <c r="W462" s="96">
        <v>46206</v>
      </c>
      <c r="X462" s="95" t="s">
        <v>2425</v>
      </c>
      <c r="Y462" s="4">
        <v>46206.666504629633</v>
      </c>
      <c r="Z462" s="96">
        <v>46206</v>
      </c>
      <c r="AA462" s="95" t="s">
        <v>3057</v>
      </c>
      <c r="AB462" s="4">
        <v>46206.673020833332</v>
      </c>
      <c r="AC462" s="96">
        <v>46206</v>
      </c>
      <c r="AD462" s="95" t="s">
        <v>2408</v>
      </c>
      <c r="AE462" s="4">
        <v>46206.692731481482</v>
      </c>
      <c r="AF462" s="96"/>
      <c r="AG462" s="95" t="s">
        <v>11317</v>
      </c>
      <c r="AH462" s="4"/>
      <c r="AI462" s="96">
        <v>46206</v>
      </c>
      <c r="AJ462" s="95" t="s">
        <v>1323</v>
      </c>
      <c r="AK462" s="4">
        <v>46206.720752314817</v>
      </c>
      <c r="AL462" s="96">
        <v>46206</v>
      </c>
      <c r="AM462" s="95" t="s">
        <v>1323</v>
      </c>
      <c r="AN462" s="4">
        <v>46206.720821759256</v>
      </c>
      <c r="AO462" s="95" t="s">
        <v>11317</v>
      </c>
      <c r="AP462" s="95" t="s">
        <v>11317</v>
      </c>
      <c r="AQ462" s="95" t="s">
        <v>11317</v>
      </c>
      <c r="AR462" s="95" t="s">
        <v>11317</v>
      </c>
      <c r="AS462" s="95" t="s">
        <v>11317</v>
      </c>
      <c r="AT462" s="95" t="s">
        <v>11317</v>
      </c>
      <c r="AU462" s="96">
        <v>46206</v>
      </c>
      <c r="AV462" s="95" t="s">
        <v>1323</v>
      </c>
      <c r="AW462" s="4">
        <v>46206.725775462961</v>
      </c>
      <c r="AX462" s="95" t="s">
        <v>11317</v>
      </c>
      <c r="AY462" s="95" t="s">
        <v>11317</v>
      </c>
      <c r="AZ462" s="95" t="s">
        <v>11317</v>
      </c>
      <c r="BA462" s="96">
        <v>46206</v>
      </c>
      <c r="BB462" s="95" t="s">
        <v>1364</v>
      </c>
      <c r="BC462" s="4">
        <v>46206.725949074076</v>
      </c>
      <c r="BD462" s="96">
        <v>46209</v>
      </c>
      <c r="BE462" s="95" t="s">
        <v>2426</v>
      </c>
      <c r="BF462" s="4">
        <v>46209.567129629628</v>
      </c>
      <c r="BG462" s="95" t="s">
        <v>11317</v>
      </c>
      <c r="BH462" s="95" t="s">
        <v>11317</v>
      </c>
      <c r="BI462" s="95" t="s">
        <v>11317</v>
      </c>
      <c r="BJ462" s="68" t="s">
        <v>11317</v>
      </c>
      <c r="BK462" t="str">
        <f t="shared" si="9"/>
        <v>Jul</v>
      </c>
      <c r="BL462" t="str">
        <f>VLOOKUP(D462,Sheet1!$A$2:$B$221,2,0)</f>
        <v>West Zone</v>
      </c>
    </row>
    <row r="463" spans="1:64" x14ac:dyDescent="0.35">
      <c r="A463" t="str" cm="1">
        <f t="array" ref="A463:C463">VLOOKUP(D463,Sheet1!$A$2:$E$221,{3,4,5},0)</f>
        <v>Hemraj</v>
      </c>
      <c r="B463" t="str">
        <v>FMF063536</v>
      </c>
      <c r="C463" t="str">
        <v>Sandeep Sisodiya</v>
      </c>
      <c r="D463" s="94" t="s">
        <v>210</v>
      </c>
      <c r="E463" s="95">
        <v>253</v>
      </c>
      <c r="F463" s="95" t="s">
        <v>3396</v>
      </c>
      <c r="G463" s="95">
        <v>602337</v>
      </c>
      <c r="H463" s="95" t="s">
        <v>3079</v>
      </c>
      <c r="I463" s="95" t="s">
        <v>3080</v>
      </c>
      <c r="J463" s="95" t="s">
        <v>1568</v>
      </c>
      <c r="K463" s="95" t="s">
        <v>3397</v>
      </c>
      <c r="L463" s="95">
        <v>70000</v>
      </c>
      <c r="M463" s="95" t="s">
        <v>1325</v>
      </c>
      <c r="N463" s="95" t="s">
        <v>1326</v>
      </c>
      <c r="O463" s="95" t="s">
        <v>3398</v>
      </c>
      <c r="P463" s="95">
        <v>7127541342</v>
      </c>
      <c r="Q463" s="14" t="s">
        <v>683</v>
      </c>
      <c r="R463" t="s">
        <v>13199</v>
      </c>
      <c r="S463" s="1">
        <v>46206</v>
      </c>
      <c r="T463" s="96">
        <v>46206</v>
      </c>
      <c r="U463" s="95" t="s">
        <v>2425</v>
      </c>
      <c r="V463" s="4">
        <v>46206.403541666667</v>
      </c>
      <c r="W463" s="96">
        <v>46206</v>
      </c>
      <c r="X463" s="95" t="s">
        <v>2425</v>
      </c>
      <c r="Y463" s="4">
        <v>46206.403761574074</v>
      </c>
      <c r="Z463" s="96">
        <v>46206</v>
      </c>
      <c r="AA463" s="95" t="s">
        <v>3057</v>
      </c>
      <c r="AB463" s="4">
        <v>46206.421712962961</v>
      </c>
      <c r="AC463" s="96">
        <v>46206</v>
      </c>
      <c r="AD463" s="95" t="s">
        <v>2408</v>
      </c>
      <c r="AE463" s="4">
        <v>46206.459664351853</v>
      </c>
      <c r="AF463" s="96">
        <v>46206</v>
      </c>
      <c r="AG463" s="95" t="s">
        <v>1323</v>
      </c>
      <c r="AH463" s="4">
        <v>46206.475659722222</v>
      </c>
      <c r="AI463" s="96">
        <v>46210</v>
      </c>
      <c r="AJ463" s="95" t="s">
        <v>1323</v>
      </c>
      <c r="AK463" s="4">
        <v>46210.721655092595</v>
      </c>
      <c r="AL463" s="96">
        <v>46210</v>
      </c>
      <c r="AM463" s="95" t="s">
        <v>1323</v>
      </c>
      <c r="AN463" s="4">
        <v>46210.721736111111</v>
      </c>
      <c r="AO463" s="95" t="s">
        <v>11317</v>
      </c>
      <c r="AP463" s="95" t="s">
        <v>11317</v>
      </c>
      <c r="AQ463" s="95" t="s">
        <v>11317</v>
      </c>
      <c r="AR463" s="95" t="s">
        <v>11317</v>
      </c>
      <c r="AS463" s="95" t="s">
        <v>11317</v>
      </c>
      <c r="AT463" s="95" t="s">
        <v>11317</v>
      </c>
      <c r="AU463" s="96">
        <v>46210</v>
      </c>
      <c r="AV463" s="95" t="s">
        <v>1323</v>
      </c>
      <c r="AW463" s="4">
        <v>46210.727118055554</v>
      </c>
      <c r="AX463" s="95" t="s">
        <v>11317</v>
      </c>
      <c r="AY463" s="95" t="s">
        <v>11317</v>
      </c>
      <c r="AZ463" s="95" t="s">
        <v>11317</v>
      </c>
      <c r="BA463" s="96">
        <v>46210</v>
      </c>
      <c r="BB463" s="95" t="s">
        <v>1364</v>
      </c>
      <c r="BC463" s="4">
        <v>46210.727453703701</v>
      </c>
      <c r="BD463" s="96">
        <v>46210</v>
      </c>
      <c r="BE463" s="95" t="s">
        <v>2426</v>
      </c>
      <c r="BF463" s="4">
        <v>46210.801446759258</v>
      </c>
      <c r="BG463" s="95" t="s">
        <v>11317</v>
      </c>
      <c r="BH463" s="95" t="s">
        <v>11317</v>
      </c>
      <c r="BI463" s="95" t="s">
        <v>11317</v>
      </c>
      <c r="BJ463" s="68" t="s">
        <v>11317</v>
      </c>
      <c r="BK463" t="str">
        <f t="shared" si="9"/>
        <v>Jul</v>
      </c>
      <c r="BL463" t="str">
        <f>VLOOKUP(D463,Sheet1!$A$2:$B$221,2,0)</f>
        <v>West Zone</v>
      </c>
    </row>
    <row r="464" spans="1:64" x14ac:dyDescent="0.35">
      <c r="A464" t="str" cm="1">
        <f t="array" ref="A464:C464">VLOOKUP(D464,Sheet1!$A$2:$E$221,{3,4,5},0)</f>
        <v>Hemraj</v>
      </c>
      <c r="B464" t="str">
        <v>FMF063536</v>
      </c>
      <c r="C464" t="str">
        <v>Sandeep Sisodiya</v>
      </c>
      <c r="D464" s="94" t="s">
        <v>210</v>
      </c>
      <c r="E464" s="95">
        <v>253</v>
      </c>
      <c r="F464" s="95" t="s">
        <v>2749</v>
      </c>
      <c r="G464" s="95">
        <v>604367</v>
      </c>
      <c r="H464" s="95" t="s">
        <v>2750</v>
      </c>
      <c r="I464" s="95" t="s">
        <v>2751</v>
      </c>
      <c r="J464" s="95" t="s">
        <v>1568</v>
      </c>
      <c r="K464" s="95" t="s">
        <v>2752</v>
      </c>
      <c r="L464" s="95">
        <v>90000</v>
      </c>
      <c r="M464" s="95" t="s">
        <v>1180</v>
      </c>
      <c r="N464" s="95" t="s">
        <v>1181</v>
      </c>
      <c r="O464" s="95" t="s">
        <v>2753</v>
      </c>
      <c r="P464" s="95">
        <v>3960463762</v>
      </c>
      <c r="Q464" s="14" t="s">
        <v>13394</v>
      </c>
      <c r="T464" s="96">
        <v>46205</v>
      </c>
      <c r="U464" s="95" t="s">
        <v>2425</v>
      </c>
      <c r="V464" s="4">
        <v>46205.573055555556</v>
      </c>
      <c r="W464" s="96">
        <v>46205</v>
      </c>
      <c r="X464" s="95" t="s">
        <v>2425</v>
      </c>
      <c r="Y464" s="4">
        <v>46205.574583333335</v>
      </c>
      <c r="Z464" s="96">
        <v>46205</v>
      </c>
      <c r="AA464" s="95" t="s">
        <v>1211</v>
      </c>
      <c r="AB464" s="4">
        <v>46205.577650462961</v>
      </c>
      <c r="AC464" s="96">
        <v>46205</v>
      </c>
      <c r="AD464" s="95" t="s">
        <v>2408</v>
      </c>
      <c r="AE464" s="4">
        <v>46205.587627314817</v>
      </c>
      <c r="AF464" s="96"/>
      <c r="AG464" s="95" t="s">
        <v>11317</v>
      </c>
      <c r="AH464" s="4"/>
      <c r="AI464" s="96">
        <v>46205</v>
      </c>
      <c r="AJ464" s="95" t="s">
        <v>1323</v>
      </c>
      <c r="AK464" s="4">
        <v>46205.623460648145</v>
      </c>
      <c r="AL464" s="96">
        <v>46205</v>
      </c>
      <c r="AM464" s="95" t="s">
        <v>1323</v>
      </c>
      <c r="AN464" s="4">
        <v>46205.623541666668</v>
      </c>
      <c r="AO464" s="95" t="s">
        <v>11317</v>
      </c>
      <c r="AP464" s="95" t="s">
        <v>11317</v>
      </c>
      <c r="AQ464" s="95" t="s">
        <v>11317</v>
      </c>
      <c r="AR464" s="95" t="s">
        <v>11317</v>
      </c>
      <c r="AS464" s="95" t="s">
        <v>11317</v>
      </c>
      <c r="AT464" s="95" t="s">
        <v>11317</v>
      </c>
      <c r="AU464" s="96">
        <v>46205</v>
      </c>
      <c r="AV464" s="95" t="s">
        <v>1323</v>
      </c>
      <c r="AW464" s="4">
        <v>46205.628912037035</v>
      </c>
      <c r="AX464" s="95" t="s">
        <v>11317</v>
      </c>
      <c r="AY464" s="95" t="s">
        <v>11317</v>
      </c>
      <c r="AZ464" s="95" t="s">
        <v>11317</v>
      </c>
      <c r="BA464" s="96">
        <v>46205</v>
      </c>
      <c r="BB464" s="95" t="s">
        <v>1364</v>
      </c>
      <c r="BC464" s="4">
        <v>46205.629074074073</v>
      </c>
      <c r="BD464" s="96">
        <v>46205</v>
      </c>
      <c r="BE464" s="95" t="s">
        <v>2426</v>
      </c>
      <c r="BF464" s="4">
        <v>46205.65693287037</v>
      </c>
      <c r="BG464" s="95" t="s">
        <v>11317</v>
      </c>
      <c r="BH464" s="95" t="s">
        <v>11317</v>
      </c>
      <c r="BI464" s="95" t="s">
        <v>11317</v>
      </c>
      <c r="BJ464" s="68" t="s">
        <v>11317</v>
      </c>
      <c r="BK464" t="str">
        <f t="shared" si="9"/>
        <v>Jul</v>
      </c>
      <c r="BL464" t="str">
        <f>VLOOKUP(D464,Sheet1!$A$2:$B$221,2,0)</f>
        <v>West Zone</v>
      </c>
    </row>
    <row r="465" spans="1:64" x14ac:dyDescent="0.35">
      <c r="A465" t="str" cm="1">
        <f t="array" ref="A465:C465">VLOOKUP(D465,Sheet1!$A$2:$E$221,{3,4,5},0)</f>
        <v>Hemraj</v>
      </c>
      <c r="B465" t="str">
        <v>FMF063536</v>
      </c>
      <c r="C465" t="str">
        <v>Sandeep Sisodiya</v>
      </c>
      <c r="D465" s="94" t="s">
        <v>210</v>
      </c>
      <c r="E465" s="95">
        <v>253</v>
      </c>
      <c r="F465" s="95" t="s">
        <v>2050</v>
      </c>
      <c r="G465" s="95">
        <v>608509</v>
      </c>
      <c r="H465" s="95" t="s">
        <v>99</v>
      </c>
      <c r="I465" s="95" t="s">
        <v>2051</v>
      </c>
      <c r="J465" s="95" t="s">
        <v>1568</v>
      </c>
      <c r="K465" s="95" t="s">
        <v>2052</v>
      </c>
      <c r="L465" s="95">
        <v>90000</v>
      </c>
      <c r="M465" s="95" t="s">
        <v>1180</v>
      </c>
      <c r="N465" s="95" t="s">
        <v>1181</v>
      </c>
      <c r="O465" s="95" t="s">
        <v>2053</v>
      </c>
      <c r="P465" s="95">
        <v>6306232903</v>
      </c>
      <c r="Q465" s="14" t="s">
        <v>13394</v>
      </c>
      <c r="T465" s="96">
        <v>46204</v>
      </c>
      <c r="U465" s="95" t="s">
        <v>2425</v>
      </c>
      <c r="V465" s="4">
        <v>46204.483703703707</v>
      </c>
      <c r="W465" s="96">
        <v>46204</v>
      </c>
      <c r="X465" s="95" t="s">
        <v>2425</v>
      </c>
      <c r="Y465" s="4">
        <v>46204.483969907407</v>
      </c>
      <c r="Z465" s="96">
        <v>46204</v>
      </c>
      <c r="AA465" s="95" t="s">
        <v>1211</v>
      </c>
      <c r="AB465" s="4">
        <v>46204.530416666668</v>
      </c>
      <c r="AC465" s="96">
        <v>46204</v>
      </c>
      <c r="AD465" s="95" t="s">
        <v>2408</v>
      </c>
      <c r="AE465" s="4">
        <v>46204.549629629626</v>
      </c>
      <c r="AF465" s="96"/>
      <c r="AG465" s="95" t="s">
        <v>11317</v>
      </c>
      <c r="AH465" s="4"/>
      <c r="AI465" s="96">
        <v>46204</v>
      </c>
      <c r="AJ465" s="95" t="s">
        <v>1323</v>
      </c>
      <c r="AK465" s="4">
        <v>46204.568599537037</v>
      </c>
      <c r="AL465" s="96">
        <v>46204</v>
      </c>
      <c r="AM465" s="95" t="s">
        <v>1323</v>
      </c>
      <c r="AN465" s="4">
        <v>46204.568715277775</v>
      </c>
      <c r="AO465" s="95" t="s">
        <v>11317</v>
      </c>
      <c r="AP465" s="95" t="s">
        <v>11317</v>
      </c>
      <c r="AQ465" s="95" t="s">
        <v>11317</v>
      </c>
      <c r="AR465" s="95" t="s">
        <v>11317</v>
      </c>
      <c r="AS465" s="95" t="s">
        <v>11317</v>
      </c>
      <c r="AT465" s="95" t="s">
        <v>11317</v>
      </c>
      <c r="AU465" s="96">
        <v>46204</v>
      </c>
      <c r="AV465" s="95" t="s">
        <v>1323</v>
      </c>
      <c r="AW465" s="4">
        <v>46204.575902777775</v>
      </c>
      <c r="AX465" s="95" t="s">
        <v>11317</v>
      </c>
      <c r="AY465" s="95" t="s">
        <v>11317</v>
      </c>
      <c r="AZ465" s="95" t="s">
        <v>11317</v>
      </c>
      <c r="BA465" s="96">
        <v>46204</v>
      </c>
      <c r="BB465" s="95" t="s">
        <v>1364</v>
      </c>
      <c r="BC465" s="4">
        <v>46204.576793981483</v>
      </c>
      <c r="BD465" s="96">
        <v>46204</v>
      </c>
      <c r="BE465" s="95" t="s">
        <v>2426</v>
      </c>
      <c r="BF465" s="4">
        <v>46204.65792824074</v>
      </c>
      <c r="BG465" s="95" t="s">
        <v>11317</v>
      </c>
      <c r="BH465" s="95" t="s">
        <v>11317</v>
      </c>
      <c r="BI465" s="95" t="s">
        <v>11317</v>
      </c>
      <c r="BJ465" s="68" t="s">
        <v>11317</v>
      </c>
      <c r="BK465" t="str">
        <f t="shared" si="9"/>
        <v>Jul</v>
      </c>
      <c r="BL465" t="str">
        <f>VLOOKUP(D465,Sheet1!$A$2:$B$221,2,0)</f>
        <v>West Zone</v>
      </c>
    </row>
    <row r="466" spans="1:64" x14ac:dyDescent="0.35">
      <c r="A466" t="str" cm="1">
        <f t="array" ref="A466:C466">VLOOKUP(D466,Sheet1!$A$2:$E$221,{3,4,5},0)</f>
        <v>Rahul Kumar Gayari</v>
      </c>
      <c r="B466" t="str">
        <v>FMF069042</v>
      </c>
      <c r="C466" t="str">
        <v>Valand Priyankkumar</v>
      </c>
      <c r="D466" s="94" t="s">
        <v>923</v>
      </c>
      <c r="E466" s="95">
        <v>332</v>
      </c>
      <c r="F466" s="95" t="s">
        <v>9704</v>
      </c>
      <c r="G466" s="95">
        <v>355376</v>
      </c>
      <c r="H466" s="95" t="s">
        <v>9705</v>
      </c>
      <c r="I466" s="95" t="s">
        <v>9706</v>
      </c>
      <c r="J466" s="95" t="s">
        <v>1568</v>
      </c>
      <c r="K466" s="95" t="s">
        <v>9707</v>
      </c>
      <c r="L466" s="95">
        <v>73000</v>
      </c>
      <c r="M466" s="95" t="s">
        <v>9708</v>
      </c>
      <c r="N466" s="95" t="s">
        <v>9709</v>
      </c>
      <c r="O466" s="95" t="s">
        <v>9710</v>
      </c>
      <c r="P466" s="95">
        <v>4838460873</v>
      </c>
      <c r="Q466" s="14" t="s">
        <v>13394</v>
      </c>
      <c r="T466" s="96">
        <v>46209</v>
      </c>
      <c r="U466" s="95" t="s">
        <v>9880</v>
      </c>
      <c r="V466" s="4">
        <v>46209.593472222223</v>
      </c>
      <c r="W466" s="96">
        <v>46209</v>
      </c>
      <c r="X466" s="95" t="s">
        <v>9880</v>
      </c>
      <c r="Y466" s="4">
        <v>46209.606805555559</v>
      </c>
      <c r="Z466" s="96">
        <v>46209</v>
      </c>
      <c r="AA466" s="95" t="s">
        <v>3586</v>
      </c>
      <c r="AB466" s="4">
        <v>46209.61859953704</v>
      </c>
      <c r="AC466" s="96">
        <v>46209</v>
      </c>
      <c r="AD466" s="95" t="s">
        <v>3586</v>
      </c>
      <c r="AE466" s="4">
        <v>46209.629270833335</v>
      </c>
      <c r="AF466" s="96"/>
      <c r="AG466" s="95" t="s">
        <v>11317</v>
      </c>
      <c r="AH466" s="4"/>
      <c r="AI466" s="96">
        <v>46209</v>
      </c>
      <c r="AJ466" s="95" t="s">
        <v>1204</v>
      </c>
      <c r="AK466" s="4">
        <v>46209.635879629626</v>
      </c>
      <c r="AL466" s="96">
        <v>46209</v>
      </c>
      <c r="AM466" s="95" t="s">
        <v>1204</v>
      </c>
      <c r="AN466" s="4">
        <v>46209.635983796295</v>
      </c>
      <c r="AO466" s="95" t="s">
        <v>11317</v>
      </c>
      <c r="AP466" s="95" t="s">
        <v>11317</v>
      </c>
      <c r="AQ466" s="95" t="s">
        <v>11317</v>
      </c>
      <c r="AR466" s="95" t="s">
        <v>11317</v>
      </c>
      <c r="AS466" s="95" t="s">
        <v>11317</v>
      </c>
      <c r="AT466" s="95" t="s">
        <v>11317</v>
      </c>
      <c r="AU466" s="96">
        <v>46209</v>
      </c>
      <c r="AV466" s="95" t="s">
        <v>1240</v>
      </c>
      <c r="AW466" s="4">
        <v>46209.640567129631</v>
      </c>
      <c r="AX466" s="95" t="s">
        <v>11317</v>
      </c>
      <c r="AY466" s="95" t="s">
        <v>11317</v>
      </c>
      <c r="AZ466" s="95" t="s">
        <v>11317</v>
      </c>
      <c r="BA466" s="96">
        <v>46209</v>
      </c>
      <c r="BB466" s="95" t="s">
        <v>1199</v>
      </c>
      <c r="BC466" s="4">
        <v>46209.646423611113</v>
      </c>
      <c r="BD466" s="96"/>
      <c r="BE466" s="95" t="s">
        <v>11317</v>
      </c>
      <c r="BF466" s="4"/>
      <c r="BG466" s="95" t="s">
        <v>11317</v>
      </c>
      <c r="BH466" s="95" t="s">
        <v>11317</v>
      </c>
      <c r="BI466" s="95" t="s">
        <v>11317</v>
      </c>
      <c r="BJ466" s="68" t="s">
        <v>11317</v>
      </c>
      <c r="BK466" t="str">
        <f t="shared" si="9"/>
        <v>Jul</v>
      </c>
      <c r="BL466" t="str">
        <f>VLOOKUP(D466,Sheet1!$A$2:$B$221,2,0)</f>
        <v>West Zone</v>
      </c>
    </row>
    <row r="467" spans="1:64" x14ac:dyDescent="0.35">
      <c r="A467" t="str" cm="1">
        <f t="array" ref="A467:C467">VLOOKUP(D467,Sheet1!$A$2:$E$221,{3,4,5},0)</f>
        <v xml:space="preserve">Sandeep </v>
      </c>
      <c r="B467" t="str">
        <v>FMF067535</v>
      </c>
      <c r="C467" t="str">
        <v>Valand Priyankkumar</v>
      </c>
      <c r="D467" s="94" t="s">
        <v>278</v>
      </c>
      <c r="E467" s="95">
        <v>367</v>
      </c>
      <c r="F467" s="95" t="s">
        <v>9711</v>
      </c>
      <c r="G467" s="95">
        <v>752187</v>
      </c>
      <c r="H467" s="95" t="s">
        <v>4037</v>
      </c>
      <c r="I467" s="95" t="s">
        <v>4038</v>
      </c>
      <c r="J467" s="95" t="s">
        <v>1568</v>
      </c>
      <c r="K467" s="95" t="s">
        <v>9712</v>
      </c>
      <c r="L467" s="95">
        <v>77000</v>
      </c>
      <c r="M467" s="95" t="s">
        <v>1173</v>
      </c>
      <c r="N467" s="95" t="s">
        <v>1174</v>
      </c>
      <c r="O467" s="95" t="s">
        <v>9713</v>
      </c>
      <c r="P467" s="95">
        <v>5393040377</v>
      </c>
      <c r="Q467" s="14" t="s">
        <v>13394</v>
      </c>
      <c r="T467" s="96">
        <v>46209</v>
      </c>
      <c r="U467" s="95" t="s">
        <v>7601</v>
      </c>
      <c r="V467" s="4">
        <v>46209.594525462962</v>
      </c>
      <c r="W467" s="96">
        <v>46209</v>
      </c>
      <c r="X467" s="95" t="s">
        <v>7601</v>
      </c>
      <c r="Y467" s="4">
        <v>46209.646805555552</v>
      </c>
      <c r="Z467" s="96">
        <v>46209</v>
      </c>
      <c r="AA467" s="95" t="s">
        <v>1211</v>
      </c>
      <c r="AB467" s="4">
        <v>46209.672326388885</v>
      </c>
      <c r="AC467" s="96">
        <v>46209</v>
      </c>
      <c r="AD467" s="95" t="s">
        <v>2408</v>
      </c>
      <c r="AE467" s="4">
        <v>46209.694120370368</v>
      </c>
      <c r="AF467" s="96"/>
      <c r="AG467" s="95" t="s">
        <v>11317</v>
      </c>
      <c r="AH467" s="4"/>
      <c r="AI467" s="96">
        <v>46209</v>
      </c>
      <c r="AJ467" s="95" t="s">
        <v>1240</v>
      </c>
      <c r="AK467" s="4">
        <v>46209.724942129629</v>
      </c>
      <c r="AL467" s="96">
        <v>46209</v>
      </c>
      <c r="AM467" s="95" t="s">
        <v>1240</v>
      </c>
      <c r="AN467" s="4">
        <v>46209.725138888891</v>
      </c>
      <c r="AO467" s="95" t="s">
        <v>11317</v>
      </c>
      <c r="AP467" s="95" t="s">
        <v>11317</v>
      </c>
      <c r="AQ467" s="95" t="s">
        <v>11317</v>
      </c>
      <c r="AR467" s="95" t="s">
        <v>11317</v>
      </c>
      <c r="AS467" s="95" t="s">
        <v>11317</v>
      </c>
      <c r="AT467" s="95" t="s">
        <v>11317</v>
      </c>
      <c r="AU467" s="96">
        <v>46209</v>
      </c>
      <c r="AV467" s="95" t="s">
        <v>1240</v>
      </c>
      <c r="AW467" s="4">
        <v>46209.7341087963</v>
      </c>
      <c r="AX467" s="95" t="s">
        <v>11317</v>
      </c>
      <c r="AY467" s="95" t="s">
        <v>11317</v>
      </c>
      <c r="AZ467" s="95" t="s">
        <v>11317</v>
      </c>
      <c r="BA467" s="96">
        <v>46210</v>
      </c>
      <c r="BB467" s="95" t="s">
        <v>1212</v>
      </c>
      <c r="BC467" s="4">
        <v>46210.66611111111</v>
      </c>
      <c r="BD467" s="96">
        <v>46210</v>
      </c>
      <c r="BE467" s="95" t="s">
        <v>7602</v>
      </c>
      <c r="BF467" s="4">
        <v>46210.67564814815</v>
      </c>
      <c r="BG467" s="95" t="s">
        <v>11317</v>
      </c>
      <c r="BH467" s="95" t="s">
        <v>11317</v>
      </c>
      <c r="BI467" s="95" t="s">
        <v>11317</v>
      </c>
      <c r="BJ467" s="68" t="s">
        <v>11317</v>
      </c>
      <c r="BK467" t="str">
        <f t="shared" si="9"/>
        <v>Jul</v>
      </c>
      <c r="BL467" t="str">
        <f>VLOOKUP(D467,Sheet1!$A$2:$B$221,2,0)</f>
        <v>West Zone</v>
      </c>
    </row>
    <row r="468" spans="1:64" x14ac:dyDescent="0.35">
      <c r="A468" t="str" cm="1">
        <f t="array" ref="A468:C468">VLOOKUP(D468,Sheet1!$A$2:$E$221,{3,4,5},0)</f>
        <v>Sodan Singh</v>
      </c>
      <c r="B468" t="str">
        <v>FMF071689</v>
      </c>
      <c r="C468" t="str">
        <v>Sandeep Sisodiya</v>
      </c>
      <c r="D468" s="94" t="s">
        <v>832</v>
      </c>
      <c r="E468" s="95">
        <v>597</v>
      </c>
      <c r="F468" s="95" t="s">
        <v>3399</v>
      </c>
      <c r="G468" s="95">
        <v>652988</v>
      </c>
      <c r="H468" s="95" t="s">
        <v>111</v>
      </c>
      <c r="I468" s="95" t="s">
        <v>3081</v>
      </c>
      <c r="J468" s="95" t="s">
        <v>1568</v>
      </c>
      <c r="K468" s="95" t="s">
        <v>3400</v>
      </c>
      <c r="L468" s="95">
        <v>77000</v>
      </c>
      <c r="M468" s="95" t="s">
        <v>1173</v>
      </c>
      <c r="N468" s="95" t="s">
        <v>1174</v>
      </c>
      <c r="O468" s="95" t="s">
        <v>3401</v>
      </c>
      <c r="P468" s="95">
        <v>6319723781</v>
      </c>
      <c r="Q468" s="14" t="s">
        <v>13394</v>
      </c>
      <c r="T468" s="96">
        <v>46206</v>
      </c>
      <c r="U468" s="95" t="s">
        <v>1335</v>
      </c>
      <c r="V468" s="4">
        <v>46206.517164351855</v>
      </c>
      <c r="W468" s="96">
        <v>46206</v>
      </c>
      <c r="X468" s="95" t="s">
        <v>1335</v>
      </c>
      <c r="Y468" s="4">
        <v>46206.580891203703</v>
      </c>
      <c r="Z468" s="96">
        <v>46206</v>
      </c>
      <c r="AA468" s="95" t="s">
        <v>3057</v>
      </c>
      <c r="AB468" s="4">
        <v>46206.590590277781</v>
      </c>
      <c r="AC468" s="96">
        <v>46206</v>
      </c>
      <c r="AD468" s="95" t="s">
        <v>2408</v>
      </c>
      <c r="AE468" s="4">
        <v>46206.625428240739</v>
      </c>
      <c r="AF468" s="96"/>
      <c r="AG468" s="95" t="s">
        <v>11317</v>
      </c>
      <c r="AH468" s="4"/>
      <c r="AI468" s="96">
        <v>46206</v>
      </c>
      <c r="AJ468" s="95" t="s">
        <v>1323</v>
      </c>
      <c r="AK468" s="4">
        <v>46206.647476851853</v>
      </c>
      <c r="AL468" s="96">
        <v>46206</v>
      </c>
      <c r="AM468" s="95" t="s">
        <v>1323</v>
      </c>
      <c r="AN468" s="4">
        <v>46206.647546296299</v>
      </c>
      <c r="AO468" s="95" t="s">
        <v>11317</v>
      </c>
      <c r="AP468" s="95" t="s">
        <v>11317</v>
      </c>
      <c r="AQ468" s="95" t="s">
        <v>11317</v>
      </c>
      <c r="AR468" s="95" t="s">
        <v>11317</v>
      </c>
      <c r="AS468" s="95" t="s">
        <v>11317</v>
      </c>
      <c r="AT468" s="95" t="s">
        <v>11317</v>
      </c>
      <c r="AU468" s="96">
        <v>46206</v>
      </c>
      <c r="AV468" s="95" t="s">
        <v>1323</v>
      </c>
      <c r="AW468" s="4">
        <v>46206.656736111108</v>
      </c>
      <c r="AX468" s="95" t="s">
        <v>11317</v>
      </c>
      <c r="AY468" s="95" t="s">
        <v>11317</v>
      </c>
      <c r="AZ468" s="95" t="s">
        <v>11317</v>
      </c>
      <c r="BA468" s="96">
        <v>46206</v>
      </c>
      <c r="BB468" s="95" t="s">
        <v>1364</v>
      </c>
      <c r="BC468" s="4">
        <v>46206.657881944448</v>
      </c>
      <c r="BD468" s="96">
        <v>46209</v>
      </c>
      <c r="BE468" s="95" t="s">
        <v>1339</v>
      </c>
      <c r="BF468" s="4">
        <v>46209.624710648146</v>
      </c>
      <c r="BG468" s="95" t="s">
        <v>11317</v>
      </c>
      <c r="BH468" s="95" t="s">
        <v>11317</v>
      </c>
      <c r="BI468" s="95" t="s">
        <v>11317</v>
      </c>
      <c r="BJ468" s="68" t="s">
        <v>11317</v>
      </c>
      <c r="BK468" t="str">
        <f t="shared" si="9"/>
        <v>Jul</v>
      </c>
      <c r="BL468" t="str">
        <f>VLOOKUP(D468,Sheet1!$A$2:$B$221,2,0)</f>
        <v>West Zone</v>
      </c>
    </row>
    <row r="469" spans="1:64" x14ac:dyDescent="0.35">
      <c r="A469" t="str" cm="1">
        <f t="array" ref="A469:C469">VLOOKUP(D469,Sheet1!$A$2:$E$221,{3,4,5},0)</f>
        <v>Sodan Singh</v>
      </c>
      <c r="B469" t="str">
        <v>FMF071689</v>
      </c>
      <c r="C469" t="str">
        <v>Sandeep Sisodiya</v>
      </c>
      <c r="D469" s="94" t="s">
        <v>832</v>
      </c>
      <c r="E469" s="95">
        <v>597</v>
      </c>
      <c r="F469" s="95" t="s">
        <v>2754</v>
      </c>
      <c r="G469" s="95">
        <v>668811</v>
      </c>
      <c r="H469" s="95" t="s">
        <v>1079</v>
      </c>
      <c r="I469" s="95" t="s">
        <v>1334</v>
      </c>
      <c r="J469" s="95" t="s">
        <v>1568</v>
      </c>
      <c r="K469" s="95" t="s">
        <v>2755</v>
      </c>
      <c r="L469" s="95">
        <v>77000</v>
      </c>
      <c r="M469" s="95" t="s">
        <v>1173</v>
      </c>
      <c r="N469" s="95" t="s">
        <v>1174</v>
      </c>
      <c r="O469" s="95" t="s">
        <v>2756</v>
      </c>
      <c r="P469" s="95">
        <v>8014530751</v>
      </c>
      <c r="Q469" s="14" t="s">
        <v>13394</v>
      </c>
      <c r="T469" s="96">
        <v>46205</v>
      </c>
      <c r="U469" s="95" t="s">
        <v>1335</v>
      </c>
      <c r="V469" s="4">
        <v>46205.659826388888</v>
      </c>
      <c r="W469" s="96">
        <v>46205</v>
      </c>
      <c r="X469" s="95" t="s">
        <v>1335</v>
      </c>
      <c r="Y469" s="4">
        <v>46205.661550925928</v>
      </c>
      <c r="Z469" s="96">
        <v>46205</v>
      </c>
      <c r="AA469" s="95" t="s">
        <v>1211</v>
      </c>
      <c r="AB469" s="4">
        <v>46205.685231481482</v>
      </c>
      <c r="AC469" s="96">
        <v>46205</v>
      </c>
      <c r="AD469" s="95" t="s">
        <v>2408</v>
      </c>
      <c r="AE469" s="4">
        <v>46205.699282407404</v>
      </c>
      <c r="AF469" s="96"/>
      <c r="AG469" s="95" t="s">
        <v>11317</v>
      </c>
      <c r="AH469" s="4"/>
      <c r="AI469" s="96">
        <v>46205</v>
      </c>
      <c r="AJ469" s="95" t="s">
        <v>1323</v>
      </c>
      <c r="AK469" s="4">
        <v>46205.716458333336</v>
      </c>
      <c r="AL469" s="96">
        <v>46205</v>
      </c>
      <c r="AM469" s="95" t="s">
        <v>1323</v>
      </c>
      <c r="AN469" s="4">
        <v>46205.716550925928</v>
      </c>
      <c r="AO469" s="95" t="s">
        <v>11317</v>
      </c>
      <c r="AP469" s="95" t="s">
        <v>11317</v>
      </c>
      <c r="AQ469" s="95" t="s">
        <v>11317</v>
      </c>
      <c r="AR469" s="95" t="s">
        <v>11317</v>
      </c>
      <c r="AS469" s="95" t="s">
        <v>11317</v>
      </c>
      <c r="AT469" s="95" t="s">
        <v>11317</v>
      </c>
      <c r="AU469" s="96">
        <v>46205</v>
      </c>
      <c r="AV469" s="95" t="s">
        <v>1323</v>
      </c>
      <c r="AW469" s="4">
        <v>46205.722314814811</v>
      </c>
      <c r="AX469" s="95" t="s">
        <v>11317</v>
      </c>
      <c r="AY469" s="95" t="s">
        <v>11317</v>
      </c>
      <c r="AZ469" s="95" t="s">
        <v>11317</v>
      </c>
      <c r="BA469" s="96">
        <v>46205</v>
      </c>
      <c r="BB469" s="95" t="s">
        <v>1364</v>
      </c>
      <c r="BC469" s="4">
        <v>46205.722488425927</v>
      </c>
      <c r="BD469" s="96">
        <v>46205</v>
      </c>
      <c r="BE469" s="95" t="s">
        <v>1339</v>
      </c>
      <c r="BF469" s="4">
        <v>46205.834907407407</v>
      </c>
      <c r="BG469" s="95" t="s">
        <v>11317</v>
      </c>
      <c r="BH469" s="95" t="s">
        <v>11317</v>
      </c>
      <c r="BI469" s="95" t="s">
        <v>11317</v>
      </c>
      <c r="BJ469" s="68" t="s">
        <v>11317</v>
      </c>
      <c r="BK469" t="str">
        <f t="shared" si="9"/>
        <v>Jul</v>
      </c>
      <c r="BL469" t="str">
        <f>VLOOKUP(D469,Sheet1!$A$2:$B$221,2,0)</f>
        <v>West Zone</v>
      </c>
    </row>
    <row r="470" spans="1:64" x14ac:dyDescent="0.35">
      <c r="A470" t="str" cm="1">
        <f t="array" ref="A470:C470">VLOOKUP(D470,Sheet1!$A$2:$E$221,{3,4,5},0)</f>
        <v>Sodan Singh</v>
      </c>
      <c r="B470" t="str">
        <v>FMF071689</v>
      </c>
      <c r="C470" t="str">
        <v>Sandeep Sisodiya</v>
      </c>
      <c r="D470" s="94" t="s">
        <v>832</v>
      </c>
      <c r="E470" s="95">
        <v>597</v>
      </c>
      <c r="F470" s="95" t="s">
        <v>2054</v>
      </c>
      <c r="G470" s="95">
        <v>672188</v>
      </c>
      <c r="H470" s="95" t="s">
        <v>1079</v>
      </c>
      <c r="I470" s="95" t="s">
        <v>1334</v>
      </c>
      <c r="J470" s="95" t="s">
        <v>1568</v>
      </c>
      <c r="K470" s="95" t="s">
        <v>2055</v>
      </c>
      <c r="L470" s="95">
        <v>65000</v>
      </c>
      <c r="M470" s="95" t="s">
        <v>1348</v>
      </c>
      <c r="N470" s="95" t="s">
        <v>1349</v>
      </c>
      <c r="O470" s="95" t="s">
        <v>1338</v>
      </c>
      <c r="P470" s="95">
        <v>5727021718</v>
      </c>
      <c r="Q470" s="14" t="s">
        <v>13394</v>
      </c>
      <c r="T470" s="96">
        <v>46204</v>
      </c>
      <c r="U470" s="95" t="s">
        <v>1335</v>
      </c>
      <c r="V470" s="4">
        <v>46204.543067129627</v>
      </c>
      <c r="W470" s="96">
        <v>46204</v>
      </c>
      <c r="X470" s="95" t="s">
        <v>1335</v>
      </c>
      <c r="Y470" s="4">
        <v>46204.543368055558</v>
      </c>
      <c r="Z470" s="96">
        <v>46204</v>
      </c>
      <c r="AA470" s="95" t="s">
        <v>1211</v>
      </c>
      <c r="AB470" s="4">
        <v>46204.549166666664</v>
      </c>
      <c r="AC470" s="96">
        <v>46204</v>
      </c>
      <c r="AD470" s="95" t="s">
        <v>2408</v>
      </c>
      <c r="AE470" s="4">
        <v>46204.563414351855</v>
      </c>
      <c r="AF470" s="96"/>
      <c r="AG470" s="95" t="s">
        <v>11317</v>
      </c>
      <c r="AH470" s="4"/>
      <c r="AI470" s="96">
        <v>46204</v>
      </c>
      <c r="AJ470" s="95" t="s">
        <v>1323</v>
      </c>
      <c r="AK470" s="4">
        <v>46204.569930555554</v>
      </c>
      <c r="AL470" s="96">
        <v>46204</v>
      </c>
      <c r="AM470" s="95" t="s">
        <v>1323</v>
      </c>
      <c r="AN470" s="4">
        <v>46204.57</v>
      </c>
      <c r="AO470" s="95" t="s">
        <v>11317</v>
      </c>
      <c r="AP470" s="95" t="s">
        <v>11317</v>
      </c>
      <c r="AQ470" s="95" t="s">
        <v>11317</v>
      </c>
      <c r="AR470" s="95" t="s">
        <v>11317</v>
      </c>
      <c r="AS470" s="95" t="s">
        <v>11317</v>
      </c>
      <c r="AT470" s="95" t="s">
        <v>11317</v>
      </c>
      <c r="AU470" s="96">
        <v>46204</v>
      </c>
      <c r="AV470" s="95" t="s">
        <v>1323</v>
      </c>
      <c r="AW470" s="4">
        <v>46204.575995370367</v>
      </c>
      <c r="AX470" s="95" t="s">
        <v>11317</v>
      </c>
      <c r="AY470" s="95" t="s">
        <v>11317</v>
      </c>
      <c r="AZ470" s="95" t="s">
        <v>11317</v>
      </c>
      <c r="BA470" s="96">
        <v>46204</v>
      </c>
      <c r="BB470" s="95" t="s">
        <v>1364</v>
      </c>
      <c r="BC470" s="4">
        <v>46204.576944444445</v>
      </c>
      <c r="BD470" s="96">
        <v>46204</v>
      </c>
      <c r="BE470" s="95" t="s">
        <v>1339</v>
      </c>
      <c r="BF470" s="4">
        <v>46204.681666666664</v>
      </c>
      <c r="BG470" s="95" t="s">
        <v>11317</v>
      </c>
      <c r="BH470" s="95" t="s">
        <v>11317</v>
      </c>
      <c r="BI470" s="95" t="s">
        <v>11317</v>
      </c>
      <c r="BJ470" s="68" t="s">
        <v>11317</v>
      </c>
      <c r="BK470" t="str">
        <f t="shared" si="9"/>
        <v>Jul</v>
      </c>
      <c r="BL470" t="str">
        <f>VLOOKUP(D470,Sheet1!$A$2:$B$221,2,0)</f>
        <v>West Zone</v>
      </c>
    </row>
    <row r="471" spans="1:64" x14ac:dyDescent="0.35">
      <c r="A471" t="str" cm="1">
        <f t="array" ref="A471:C471">VLOOKUP(D471,Sheet1!$A$2:$E$221,{3,4,5},0)</f>
        <v>Sodan Singh</v>
      </c>
      <c r="B471" t="str">
        <v>FMF071689</v>
      </c>
      <c r="C471" t="str">
        <v>Sandeep Sisodiya</v>
      </c>
      <c r="D471" s="94" t="s">
        <v>832</v>
      </c>
      <c r="E471" s="95">
        <v>597</v>
      </c>
      <c r="F471" s="95" t="s">
        <v>2757</v>
      </c>
      <c r="G471" s="95">
        <v>687364</v>
      </c>
      <c r="H471" s="95" t="s">
        <v>2758</v>
      </c>
      <c r="I471" s="95" t="s">
        <v>2759</v>
      </c>
      <c r="J471" s="95" t="s">
        <v>1568</v>
      </c>
      <c r="K471" s="95" t="s">
        <v>2760</v>
      </c>
      <c r="L471" s="95">
        <v>77000</v>
      </c>
      <c r="M471" s="95" t="s">
        <v>1173</v>
      </c>
      <c r="N471" s="95" t="s">
        <v>1174</v>
      </c>
      <c r="O471" s="95" t="s">
        <v>2761</v>
      </c>
      <c r="P471" s="95">
        <v>7615284635</v>
      </c>
      <c r="Q471" s="14" t="s">
        <v>683</v>
      </c>
      <c r="R471" t="s">
        <v>13201</v>
      </c>
      <c r="S471" s="1">
        <v>46206</v>
      </c>
      <c r="T471" s="96">
        <v>46205</v>
      </c>
      <c r="U471" s="95" t="s">
        <v>1335</v>
      </c>
      <c r="V471" s="4">
        <v>46205.742777777778</v>
      </c>
      <c r="W471" s="96">
        <v>46205</v>
      </c>
      <c r="X471" s="95" t="s">
        <v>1335</v>
      </c>
      <c r="Y471" s="4">
        <v>46205.820925925924</v>
      </c>
      <c r="Z471" s="96">
        <v>46206</v>
      </c>
      <c r="AA471" s="95" t="s">
        <v>3057</v>
      </c>
      <c r="AB471" s="4">
        <v>46206.421701388892</v>
      </c>
      <c r="AC471" s="96">
        <v>46206</v>
      </c>
      <c r="AD471" s="95" t="s">
        <v>3024</v>
      </c>
      <c r="AE471" s="4">
        <v>46206.440613425926</v>
      </c>
      <c r="AF471" s="96">
        <v>46206</v>
      </c>
      <c r="AG471" s="95" t="s">
        <v>1323</v>
      </c>
      <c r="AH471" s="4">
        <v>46206.451817129629</v>
      </c>
      <c r="AI471" s="96">
        <v>46210</v>
      </c>
      <c r="AJ471" s="95" t="s">
        <v>1323</v>
      </c>
      <c r="AK471" s="4">
        <v>46210.724803240744</v>
      </c>
      <c r="AL471" s="96">
        <v>46210</v>
      </c>
      <c r="AM471" s="95" t="s">
        <v>1323</v>
      </c>
      <c r="AN471" s="4">
        <v>46210.724976851852</v>
      </c>
      <c r="AO471" s="95" t="s">
        <v>11317</v>
      </c>
      <c r="AP471" s="95" t="s">
        <v>11317</v>
      </c>
      <c r="AQ471" s="95" t="s">
        <v>11317</v>
      </c>
      <c r="AR471" s="95" t="s">
        <v>11317</v>
      </c>
      <c r="AS471" s="95" t="s">
        <v>11317</v>
      </c>
      <c r="AT471" s="95" t="s">
        <v>11317</v>
      </c>
      <c r="AU471" s="96">
        <v>46210</v>
      </c>
      <c r="AV471" s="95" t="s">
        <v>1323</v>
      </c>
      <c r="AW471" s="4">
        <v>46210.731342592589</v>
      </c>
      <c r="AX471" s="95" t="s">
        <v>11317</v>
      </c>
      <c r="AY471" s="95" t="s">
        <v>11317</v>
      </c>
      <c r="AZ471" s="95" t="s">
        <v>11317</v>
      </c>
      <c r="BA471" s="96">
        <v>46210</v>
      </c>
      <c r="BB471" s="95" t="s">
        <v>1364</v>
      </c>
      <c r="BC471" s="4">
        <v>46210.731550925928</v>
      </c>
      <c r="BD471" s="96"/>
      <c r="BE471" s="95" t="s">
        <v>11317</v>
      </c>
      <c r="BF471" s="4"/>
      <c r="BG471" s="95" t="s">
        <v>11317</v>
      </c>
      <c r="BH471" s="95" t="s">
        <v>11317</v>
      </c>
      <c r="BI471" s="95" t="s">
        <v>11317</v>
      </c>
      <c r="BJ471" s="68" t="s">
        <v>11317</v>
      </c>
      <c r="BK471" t="str">
        <f t="shared" si="9"/>
        <v>Jul</v>
      </c>
      <c r="BL471" t="str">
        <f>VLOOKUP(D471,Sheet1!$A$2:$B$221,2,0)</f>
        <v>West Zone</v>
      </c>
    </row>
    <row r="472" spans="1:64" x14ac:dyDescent="0.35">
      <c r="A472" t="str" cm="1">
        <f t="array" ref="A472:C472">VLOOKUP(D472,Sheet1!$A$2:$E$221,{3,4,5},0)</f>
        <v xml:space="preserve">Anil Kumar </v>
      </c>
      <c r="B472" t="str">
        <v>FMF068789</v>
      </c>
      <c r="C472" t="str">
        <v>Valand Priyankkumar</v>
      </c>
      <c r="D472" s="94" t="s">
        <v>282</v>
      </c>
      <c r="E472" s="95">
        <v>635</v>
      </c>
      <c r="F472" s="95" t="s">
        <v>3402</v>
      </c>
      <c r="G472" s="95">
        <v>341566</v>
      </c>
      <c r="H472" s="95" t="s">
        <v>2057</v>
      </c>
      <c r="I472" s="95" t="s">
        <v>2058</v>
      </c>
      <c r="J472" s="95" t="s">
        <v>1568</v>
      </c>
      <c r="K472" s="95" t="s">
        <v>3403</v>
      </c>
      <c r="L472" s="95">
        <v>40000</v>
      </c>
      <c r="M472" s="95" t="s">
        <v>3083</v>
      </c>
      <c r="N472" s="95" t="s">
        <v>3084</v>
      </c>
      <c r="O472" s="95" t="s">
        <v>3404</v>
      </c>
      <c r="P472" s="95">
        <v>5640250194</v>
      </c>
      <c r="Q472" s="14" t="s">
        <v>13394</v>
      </c>
      <c r="T472" s="96">
        <v>46206</v>
      </c>
      <c r="U472" s="95" t="s">
        <v>1340</v>
      </c>
      <c r="V472" s="4">
        <v>46206.490613425929</v>
      </c>
      <c r="W472" s="96">
        <v>46206</v>
      </c>
      <c r="X472" s="95" t="s">
        <v>1340</v>
      </c>
      <c r="Y472" s="4">
        <v>46206.57439814815</v>
      </c>
      <c r="Z472" s="96">
        <v>46206</v>
      </c>
      <c r="AA472" s="95" t="s">
        <v>1194</v>
      </c>
      <c r="AB472" s="4">
        <v>46206.580046296294</v>
      </c>
      <c r="AC472" s="96">
        <v>46206</v>
      </c>
      <c r="AD472" s="95" t="s">
        <v>1247</v>
      </c>
      <c r="AE472" s="4">
        <v>46206.593657407408</v>
      </c>
      <c r="AF472" s="96">
        <v>46206</v>
      </c>
      <c r="AG472" s="95" t="s">
        <v>1204</v>
      </c>
      <c r="AH472" s="4">
        <v>46206.628599537034</v>
      </c>
      <c r="AI472" s="96">
        <v>46206</v>
      </c>
      <c r="AJ472" s="95" t="s">
        <v>1198</v>
      </c>
      <c r="AK472" s="4">
        <v>46206.720000000001</v>
      </c>
      <c r="AL472" s="96">
        <v>46206</v>
      </c>
      <c r="AM472" s="95" t="s">
        <v>1198</v>
      </c>
      <c r="AN472" s="4">
        <v>46206.720127314817</v>
      </c>
      <c r="AO472" s="95" t="s">
        <v>11317</v>
      </c>
      <c r="AP472" s="95" t="s">
        <v>11317</v>
      </c>
      <c r="AQ472" s="95" t="s">
        <v>11317</v>
      </c>
      <c r="AR472" s="95" t="s">
        <v>11317</v>
      </c>
      <c r="AS472" s="95" t="s">
        <v>11317</v>
      </c>
      <c r="AT472" s="95" t="s">
        <v>11317</v>
      </c>
      <c r="AU472" s="96">
        <v>46206</v>
      </c>
      <c r="AV472" s="95" t="s">
        <v>1198</v>
      </c>
      <c r="AW472" s="4">
        <v>46206.739583333336</v>
      </c>
      <c r="AX472" s="95" t="s">
        <v>11317</v>
      </c>
      <c r="AY472" s="95" t="s">
        <v>11317</v>
      </c>
      <c r="AZ472" s="95" t="s">
        <v>11317</v>
      </c>
      <c r="BA472" s="96">
        <v>46206</v>
      </c>
      <c r="BB472" s="95" t="s">
        <v>1205</v>
      </c>
      <c r="BC472" s="4">
        <v>46206.74795138889</v>
      </c>
      <c r="BD472" s="96">
        <v>46206</v>
      </c>
      <c r="BE472" s="95" t="s">
        <v>3590</v>
      </c>
      <c r="BF472" s="4">
        <v>46206.791342592594</v>
      </c>
      <c r="BG472" s="95" t="s">
        <v>11317</v>
      </c>
      <c r="BH472" s="95" t="s">
        <v>11317</v>
      </c>
      <c r="BI472" s="95" t="s">
        <v>11317</v>
      </c>
      <c r="BJ472" s="68" t="s">
        <v>11317</v>
      </c>
      <c r="BK472" t="str">
        <f t="shared" si="9"/>
        <v>Jul</v>
      </c>
      <c r="BL472" t="str">
        <f>VLOOKUP(D472,Sheet1!$A$2:$B$221,2,0)</f>
        <v>West Zone</v>
      </c>
    </row>
    <row r="473" spans="1:64" x14ac:dyDescent="0.35">
      <c r="A473" t="str" cm="1">
        <f t="array" ref="A473:C473">VLOOKUP(D473,Sheet1!$A$2:$E$221,{3,4,5},0)</f>
        <v xml:space="preserve">Anil Kumar </v>
      </c>
      <c r="B473" t="str">
        <v>FMF068789</v>
      </c>
      <c r="C473" t="str">
        <v>Valand Priyankkumar</v>
      </c>
      <c r="D473" s="94" t="s">
        <v>282</v>
      </c>
      <c r="E473" s="95">
        <v>635</v>
      </c>
      <c r="F473" s="95" t="s">
        <v>2056</v>
      </c>
      <c r="G473" s="95">
        <v>547278</v>
      </c>
      <c r="H473" s="95" t="s">
        <v>2057</v>
      </c>
      <c r="I473" s="95" t="s">
        <v>2058</v>
      </c>
      <c r="J473" s="95" t="s">
        <v>1568</v>
      </c>
      <c r="K473" s="95" t="s">
        <v>2059</v>
      </c>
      <c r="L473" s="95">
        <v>70000</v>
      </c>
      <c r="M473" s="95" t="s">
        <v>2060</v>
      </c>
      <c r="N473" s="95" t="s">
        <v>2061</v>
      </c>
      <c r="O473" s="95" t="s">
        <v>2062</v>
      </c>
      <c r="P473" s="95">
        <v>9985109523</v>
      </c>
      <c r="Q473" s="14" t="s">
        <v>13394</v>
      </c>
      <c r="T473" s="96">
        <v>46202</v>
      </c>
      <c r="U473" s="95" t="s">
        <v>1340</v>
      </c>
      <c r="V473" s="4">
        <v>46202.81894675926</v>
      </c>
      <c r="W473" s="96">
        <v>46203</v>
      </c>
      <c r="X473" s="95" t="s">
        <v>1340</v>
      </c>
      <c r="Y473" s="4">
        <v>46203.324062500003</v>
      </c>
      <c r="Z473" s="96">
        <v>46203</v>
      </c>
      <c r="AA473" s="95" t="s">
        <v>1194</v>
      </c>
      <c r="AB473" s="4">
        <v>46203.403009259258</v>
      </c>
      <c r="AC473" s="96">
        <v>46203</v>
      </c>
      <c r="AD473" s="95" t="s">
        <v>1219</v>
      </c>
      <c r="AE473" s="4">
        <v>46203.427268518521</v>
      </c>
      <c r="AF473" s="96"/>
      <c r="AG473" s="95" t="s">
        <v>11317</v>
      </c>
      <c r="AH473" s="4"/>
      <c r="AI473" s="96">
        <v>46203</v>
      </c>
      <c r="AJ473" s="95" t="s">
        <v>1204</v>
      </c>
      <c r="AK473" s="4">
        <v>46203.438090277778</v>
      </c>
      <c r="AL473" s="96">
        <v>46203</v>
      </c>
      <c r="AM473" s="95" t="s">
        <v>1204</v>
      </c>
      <c r="AN473" s="4">
        <v>46203.438206018516</v>
      </c>
      <c r="AO473" s="95" t="s">
        <v>11317</v>
      </c>
      <c r="AP473" s="95" t="s">
        <v>11317</v>
      </c>
      <c r="AQ473" s="95" t="s">
        <v>11317</v>
      </c>
      <c r="AR473" s="95" t="s">
        <v>11317</v>
      </c>
      <c r="AS473" s="95" t="s">
        <v>11317</v>
      </c>
      <c r="AT473" s="95" t="s">
        <v>11317</v>
      </c>
      <c r="AU473" s="96">
        <v>46203</v>
      </c>
      <c r="AV473" s="95" t="s">
        <v>1204</v>
      </c>
      <c r="AW473" s="4">
        <v>46203.446087962962</v>
      </c>
      <c r="AX473" s="95" t="s">
        <v>11317</v>
      </c>
      <c r="AY473" s="95" t="s">
        <v>11317</v>
      </c>
      <c r="AZ473" s="95" t="s">
        <v>11317</v>
      </c>
      <c r="BA473" s="96">
        <v>46203</v>
      </c>
      <c r="BB473" s="95" t="s">
        <v>1199</v>
      </c>
      <c r="BC473" s="4">
        <v>46203.449166666665</v>
      </c>
      <c r="BD473" s="96"/>
      <c r="BE473" s="95" t="s">
        <v>11317</v>
      </c>
      <c r="BF473" s="4"/>
      <c r="BG473" s="95" t="s">
        <v>11317</v>
      </c>
      <c r="BH473" s="95" t="s">
        <v>11317</v>
      </c>
      <c r="BI473" s="95" t="s">
        <v>11317</v>
      </c>
      <c r="BJ473" s="68" t="s">
        <v>11317</v>
      </c>
      <c r="BK473" t="str">
        <f t="shared" si="9"/>
        <v>Jun</v>
      </c>
      <c r="BL473" t="str">
        <f>VLOOKUP(D473,Sheet1!$A$2:$B$221,2,0)</f>
        <v>West Zone</v>
      </c>
    </row>
    <row r="474" spans="1:64" x14ac:dyDescent="0.35">
      <c r="A474" t="str" cm="1">
        <f t="array" ref="A474:C474">VLOOKUP(D474,Sheet1!$A$2:$E$221,{3,4,5},0)</f>
        <v>Virendra Singh Rathore</v>
      </c>
      <c r="B474" t="str">
        <v>FMF071531</v>
      </c>
      <c r="C474" t="str">
        <v>Valand Priyankkumar</v>
      </c>
      <c r="D474" s="94" t="s">
        <v>924</v>
      </c>
      <c r="E474" s="95">
        <v>647</v>
      </c>
      <c r="F474" s="95" t="s">
        <v>9714</v>
      </c>
      <c r="G474" s="95">
        <v>691474</v>
      </c>
      <c r="H474" s="95" t="s">
        <v>4070</v>
      </c>
      <c r="I474" s="95" t="s">
        <v>4071</v>
      </c>
      <c r="J474" s="95" t="s">
        <v>1568</v>
      </c>
      <c r="K474" s="95" t="s">
        <v>9715</v>
      </c>
      <c r="L474" s="95">
        <v>90000</v>
      </c>
      <c r="M474" s="95" t="s">
        <v>931</v>
      </c>
      <c r="N474" s="95" t="s">
        <v>932</v>
      </c>
      <c r="O474" s="95" t="s">
        <v>9716</v>
      </c>
      <c r="P474" s="95">
        <v>4182683321</v>
      </c>
      <c r="Q474" s="14" t="s">
        <v>13394</v>
      </c>
      <c r="T474" s="96">
        <v>46209</v>
      </c>
      <c r="U474" s="95" t="s">
        <v>7706</v>
      </c>
      <c r="V474" s="4">
        <v>46209.603298611109</v>
      </c>
      <c r="W474" s="96">
        <v>46209</v>
      </c>
      <c r="X474" s="95" t="s">
        <v>7706</v>
      </c>
      <c r="Y474" s="4">
        <v>46209.60597222222</v>
      </c>
      <c r="Z474" s="96">
        <v>46209</v>
      </c>
      <c r="AA474" s="95" t="s">
        <v>1211</v>
      </c>
      <c r="AB474" s="4">
        <v>46209.621828703705</v>
      </c>
      <c r="AC474" s="96">
        <v>46209</v>
      </c>
      <c r="AD474" s="95" t="s">
        <v>2408</v>
      </c>
      <c r="AE474" s="4">
        <v>46209.691192129627</v>
      </c>
      <c r="AF474" s="96"/>
      <c r="AG474" s="95" t="s">
        <v>11317</v>
      </c>
      <c r="AH474" s="4"/>
      <c r="AI474" s="96">
        <v>46209</v>
      </c>
      <c r="AJ474" s="95" t="s">
        <v>1240</v>
      </c>
      <c r="AK474" s="4">
        <v>46209.724988425929</v>
      </c>
      <c r="AL474" s="96">
        <v>46209</v>
      </c>
      <c r="AM474" s="95" t="s">
        <v>1240</v>
      </c>
      <c r="AN474" s="4">
        <v>46209.725092592591</v>
      </c>
      <c r="AO474" s="95" t="s">
        <v>11317</v>
      </c>
      <c r="AP474" s="95" t="s">
        <v>11317</v>
      </c>
      <c r="AQ474" s="95" t="s">
        <v>11317</v>
      </c>
      <c r="AR474" s="95" t="s">
        <v>11317</v>
      </c>
      <c r="AS474" s="95" t="s">
        <v>11317</v>
      </c>
      <c r="AT474" s="95" t="s">
        <v>11317</v>
      </c>
      <c r="AU474" s="96">
        <v>46209</v>
      </c>
      <c r="AV474" s="95" t="s">
        <v>1240</v>
      </c>
      <c r="AW474" s="4">
        <v>46209.7341087963</v>
      </c>
      <c r="AX474" s="95" t="s">
        <v>11317</v>
      </c>
      <c r="AY474" s="95" t="s">
        <v>11317</v>
      </c>
      <c r="AZ474" s="95" t="s">
        <v>11317</v>
      </c>
      <c r="BA474" s="96">
        <v>46210</v>
      </c>
      <c r="BB474" s="95" t="s">
        <v>2414</v>
      </c>
      <c r="BC474" s="4">
        <v>46210.588969907411</v>
      </c>
      <c r="BD474" s="96">
        <v>46210</v>
      </c>
      <c r="BE474" s="95" t="s">
        <v>7710</v>
      </c>
      <c r="BF474" s="4">
        <v>46210.607048611113</v>
      </c>
      <c r="BG474" s="95" t="s">
        <v>11317</v>
      </c>
      <c r="BH474" s="95" t="s">
        <v>11317</v>
      </c>
      <c r="BI474" s="95" t="s">
        <v>11317</v>
      </c>
      <c r="BJ474" s="68" t="s">
        <v>11317</v>
      </c>
      <c r="BK474" t="str">
        <f t="shared" si="9"/>
        <v>Jul</v>
      </c>
      <c r="BL474" t="str">
        <f>VLOOKUP(D474,Sheet1!$A$2:$B$221,2,0)</f>
        <v>West Zone</v>
      </c>
    </row>
    <row r="475" spans="1:64" x14ac:dyDescent="0.35">
      <c r="A475" t="str" cm="1">
        <f t="array" ref="A475:C475">VLOOKUP(D475,Sheet1!$A$2:$E$221,{3,4,5},0)</f>
        <v>Sita Ram</v>
      </c>
      <c r="B475" t="str">
        <v>FMF069039</v>
      </c>
      <c r="C475" t="str">
        <v>Valand Priyankkumar</v>
      </c>
      <c r="D475" s="94" t="s">
        <v>283</v>
      </c>
      <c r="E475" s="95">
        <v>705</v>
      </c>
      <c r="F475" s="95" t="s">
        <v>11585</v>
      </c>
      <c r="G475" s="95">
        <v>359155</v>
      </c>
      <c r="H475" s="95" t="s">
        <v>11586</v>
      </c>
      <c r="I475" s="95" t="s">
        <v>11587</v>
      </c>
      <c r="J475" s="95" t="s">
        <v>1568</v>
      </c>
      <c r="K475" s="95" t="s">
        <v>11588</v>
      </c>
      <c r="L475" s="95">
        <v>73000</v>
      </c>
      <c r="M475" s="95" t="s">
        <v>1189</v>
      </c>
      <c r="N475" s="95" t="s">
        <v>1190</v>
      </c>
      <c r="O475" s="95" t="s">
        <v>6333</v>
      </c>
      <c r="P475" s="95">
        <v>9097431147</v>
      </c>
      <c r="Q475" s="14" t="s">
        <v>13394</v>
      </c>
      <c r="T475" s="96">
        <v>46209</v>
      </c>
      <c r="U475" s="95" t="s">
        <v>1341</v>
      </c>
      <c r="V475" s="4">
        <v>46209.785416666666</v>
      </c>
      <c r="W475" s="96">
        <v>46210</v>
      </c>
      <c r="X475" s="95" t="s">
        <v>1341</v>
      </c>
      <c r="Y475" s="4">
        <v>46210.376759259256</v>
      </c>
      <c r="Z475" s="96">
        <v>46210</v>
      </c>
      <c r="AA475" s="95" t="s">
        <v>3586</v>
      </c>
      <c r="AB475" s="4">
        <v>46210.40121527778</v>
      </c>
      <c r="AC475" s="96">
        <v>46210</v>
      </c>
      <c r="AD475" s="95" t="s">
        <v>2405</v>
      </c>
      <c r="AE475" s="4">
        <v>46210.436469907407</v>
      </c>
      <c r="AF475" s="96"/>
      <c r="AG475" s="95" t="s">
        <v>11317</v>
      </c>
      <c r="AH475" s="4"/>
      <c r="AI475" s="96">
        <v>46210</v>
      </c>
      <c r="AJ475" s="95" t="s">
        <v>1204</v>
      </c>
      <c r="AK475" s="4">
        <v>46210.454745370371</v>
      </c>
      <c r="AL475" s="96">
        <v>46210</v>
      </c>
      <c r="AM475" s="95" t="s">
        <v>1204</v>
      </c>
      <c r="AN475" s="4">
        <v>46210.454884259256</v>
      </c>
      <c r="AO475" s="95" t="s">
        <v>11317</v>
      </c>
      <c r="AP475" s="95" t="s">
        <v>11317</v>
      </c>
      <c r="AQ475" s="95" t="s">
        <v>11317</v>
      </c>
      <c r="AR475" s="95" t="s">
        <v>11317</v>
      </c>
      <c r="AS475" s="95" t="s">
        <v>11317</v>
      </c>
      <c r="AT475" s="95" t="s">
        <v>11317</v>
      </c>
      <c r="AU475" s="96">
        <v>46210</v>
      </c>
      <c r="AV475" s="95" t="s">
        <v>1204</v>
      </c>
      <c r="AW475" s="4">
        <v>46210.474317129629</v>
      </c>
      <c r="AX475" s="95" t="s">
        <v>11317</v>
      </c>
      <c r="AY475" s="95" t="s">
        <v>11317</v>
      </c>
      <c r="AZ475" s="95" t="s">
        <v>11317</v>
      </c>
      <c r="BA475" s="96">
        <v>46210</v>
      </c>
      <c r="BB475" s="95" t="s">
        <v>1205</v>
      </c>
      <c r="BC475" s="4">
        <v>46210.479525462964</v>
      </c>
      <c r="BD475" s="96">
        <v>46210</v>
      </c>
      <c r="BE475" s="95" t="s">
        <v>7727</v>
      </c>
      <c r="BF475" s="4">
        <v>46210.565046296295</v>
      </c>
      <c r="BG475" s="95" t="s">
        <v>11317</v>
      </c>
      <c r="BH475" s="95" t="s">
        <v>11317</v>
      </c>
      <c r="BI475" s="95" t="s">
        <v>11317</v>
      </c>
      <c r="BJ475" s="68" t="s">
        <v>11317</v>
      </c>
      <c r="BK475" t="str">
        <f t="shared" si="9"/>
        <v>Jul</v>
      </c>
      <c r="BL475" t="str">
        <f>VLOOKUP(D475,Sheet1!$A$2:$B$221,2,0)</f>
        <v>West Zone</v>
      </c>
    </row>
    <row r="476" spans="1:64" x14ac:dyDescent="0.35">
      <c r="A476" t="str" cm="1">
        <f t="array" ref="A476:C476">VLOOKUP(D476,Sheet1!$A$2:$E$221,{3,4,5},0)</f>
        <v>Sita Ram</v>
      </c>
      <c r="B476" t="str">
        <v>FMF069039</v>
      </c>
      <c r="C476" t="str">
        <v>Valand Priyankkumar</v>
      </c>
      <c r="D476" s="94" t="s">
        <v>283</v>
      </c>
      <c r="E476" s="95">
        <v>705</v>
      </c>
      <c r="F476" s="95" t="s">
        <v>11589</v>
      </c>
      <c r="G476" s="95">
        <v>384175</v>
      </c>
      <c r="H476" s="95" t="s">
        <v>2064</v>
      </c>
      <c r="I476" s="95" t="s">
        <v>2065</v>
      </c>
      <c r="J476" s="95" t="s">
        <v>1568</v>
      </c>
      <c r="K476" s="95" t="s">
        <v>11590</v>
      </c>
      <c r="L476" s="95">
        <v>40000</v>
      </c>
      <c r="M476" s="95" t="s">
        <v>4648</v>
      </c>
      <c r="N476" s="95" t="s">
        <v>4649</v>
      </c>
      <c r="O476" s="95" t="s">
        <v>1161</v>
      </c>
      <c r="P476" s="95">
        <v>2679244491</v>
      </c>
      <c r="Q476" s="14" t="s">
        <v>13394</v>
      </c>
      <c r="T476" s="96">
        <v>46210</v>
      </c>
      <c r="U476" s="95" t="s">
        <v>1341</v>
      </c>
      <c r="V476" s="4">
        <v>46210.685347222221</v>
      </c>
      <c r="W476" s="96">
        <v>46210</v>
      </c>
      <c r="X476" s="95" t="s">
        <v>1341</v>
      </c>
      <c r="Y476" s="4">
        <v>46210.739398148151</v>
      </c>
      <c r="Z476" s="96">
        <v>46210</v>
      </c>
      <c r="AA476" s="95" t="s">
        <v>3586</v>
      </c>
      <c r="AB476" s="4">
        <v>46210.746388888889</v>
      </c>
      <c r="AC476" s="96">
        <v>46210</v>
      </c>
      <c r="AD476" s="95" t="s">
        <v>2405</v>
      </c>
      <c r="AE476" s="4">
        <v>46210.764293981483</v>
      </c>
      <c r="AF476" s="96">
        <v>46210</v>
      </c>
      <c r="AG476" s="95" t="s">
        <v>1195</v>
      </c>
      <c r="AH476" s="4">
        <v>46210.775787037041</v>
      </c>
      <c r="AI476" s="96"/>
      <c r="AJ476" s="95" t="s">
        <v>11317</v>
      </c>
      <c r="AK476" s="4"/>
      <c r="AL476" s="96"/>
      <c r="AM476" s="95" t="s">
        <v>11317</v>
      </c>
      <c r="AN476" s="4"/>
      <c r="AO476" s="95" t="s">
        <v>11317</v>
      </c>
      <c r="AP476" s="95" t="s">
        <v>11317</v>
      </c>
      <c r="AQ476" s="95" t="s">
        <v>11317</v>
      </c>
      <c r="AR476" s="95" t="s">
        <v>11317</v>
      </c>
      <c r="AS476" s="95" t="s">
        <v>11317</v>
      </c>
      <c r="AT476" s="95" t="s">
        <v>11317</v>
      </c>
      <c r="AU476" s="96"/>
      <c r="AV476" s="95" t="s">
        <v>11317</v>
      </c>
      <c r="AW476" s="4"/>
      <c r="AX476" s="95" t="s">
        <v>11317</v>
      </c>
      <c r="AY476" s="95" t="s">
        <v>11317</v>
      </c>
      <c r="AZ476" s="95" t="s">
        <v>11317</v>
      </c>
      <c r="BA476" s="96"/>
      <c r="BB476" s="95" t="s">
        <v>11317</v>
      </c>
      <c r="BC476" s="4"/>
      <c r="BD476" s="96"/>
      <c r="BE476" s="95" t="s">
        <v>11317</v>
      </c>
      <c r="BF476" s="4"/>
      <c r="BG476" s="95" t="s">
        <v>11317</v>
      </c>
      <c r="BH476" s="95" t="s">
        <v>11317</v>
      </c>
      <c r="BI476" s="95" t="s">
        <v>11317</v>
      </c>
      <c r="BJ476" s="68" t="s">
        <v>11317</v>
      </c>
      <c r="BK476" t="str">
        <f t="shared" si="9"/>
        <v>Jul</v>
      </c>
      <c r="BL476" t="str">
        <f>VLOOKUP(D476,Sheet1!$A$2:$B$221,2,0)</f>
        <v>West Zone</v>
      </c>
    </row>
    <row r="477" spans="1:64" x14ac:dyDescent="0.35">
      <c r="A477" t="str" cm="1">
        <f t="array" ref="A477:C477">VLOOKUP(D477,Sheet1!$A$2:$E$221,{3,4,5},0)</f>
        <v>Sita Ram</v>
      </c>
      <c r="B477" t="str">
        <v>FMF069039</v>
      </c>
      <c r="C477" t="str">
        <v>Valand Priyankkumar</v>
      </c>
      <c r="D477" s="94" t="s">
        <v>283</v>
      </c>
      <c r="E477" s="95">
        <v>705</v>
      </c>
      <c r="F477" s="95" t="s">
        <v>2063</v>
      </c>
      <c r="G477" s="95">
        <v>415067</v>
      </c>
      <c r="H477" s="95" t="s">
        <v>2064</v>
      </c>
      <c r="I477" s="95" t="s">
        <v>2065</v>
      </c>
      <c r="J477" s="95" t="s">
        <v>1568</v>
      </c>
      <c r="K477" s="95" t="s">
        <v>2066</v>
      </c>
      <c r="L477" s="95">
        <v>80000</v>
      </c>
      <c r="M477" s="95" t="s">
        <v>1410</v>
      </c>
      <c r="N477" s="95" t="s">
        <v>1411</v>
      </c>
      <c r="O477" s="95" t="s">
        <v>2067</v>
      </c>
      <c r="P477" s="95">
        <v>6348874259</v>
      </c>
      <c r="Q477" s="14" t="s">
        <v>13394</v>
      </c>
      <c r="T477" s="96">
        <v>46190</v>
      </c>
      <c r="U477" s="95" t="s">
        <v>1341</v>
      </c>
      <c r="V477" s="4">
        <v>46190.405613425923</v>
      </c>
      <c r="W477" s="96">
        <v>46190</v>
      </c>
      <c r="X477" s="95" t="s">
        <v>1341</v>
      </c>
      <c r="Y477" s="4">
        <v>46190.460543981484</v>
      </c>
      <c r="Z477" s="96">
        <v>46190</v>
      </c>
      <c r="AA477" s="95" t="s">
        <v>1194</v>
      </c>
      <c r="AB477" s="4">
        <v>46190.501840277779</v>
      </c>
      <c r="AC477" s="96">
        <v>46190</v>
      </c>
      <c r="AD477" s="95" t="s">
        <v>1194</v>
      </c>
      <c r="AE477" s="4">
        <v>46190.541180555556</v>
      </c>
      <c r="AF477" s="96"/>
      <c r="AG477" s="95" t="s">
        <v>11317</v>
      </c>
      <c r="AH477" s="4"/>
      <c r="AI477" s="96">
        <v>46190</v>
      </c>
      <c r="AJ477" s="95" t="s">
        <v>1204</v>
      </c>
      <c r="AK477" s="4">
        <v>46190.542650462965</v>
      </c>
      <c r="AL477" s="96">
        <v>46190</v>
      </c>
      <c r="AM477" s="95" t="s">
        <v>1204</v>
      </c>
      <c r="AN477" s="4">
        <v>46190.542743055557</v>
      </c>
      <c r="AO477" s="95" t="s">
        <v>11317</v>
      </c>
      <c r="AP477" s="95" t="s">
        <v>11317</v>
      </c>
      <c r="AQ477" s="95" t="s">
        <v>11317</v>
      </c>
      <c r="AR477" s="95" t="s">
        <v>11317</v>
      </c>
      <c r="AS477" s="95" t="s">
        <v>11317</v>
      </c>
      <c r="AT477" s="95" t="s">
        <v>11317</v>
      </c>
      <c r="AU477" s="96">
        <v>46190</v>
      </c>
      <c r="AV477" s="95" t="s">
        <v>1204</v>
      </c>
      <c r="AW477" s="4">
        <v>46190.544293981482</v>
      </c>
      <c r="AX477" s="95" t="s">
        <v>11317</v>
      </c>
      <c r="AY477" s="95" t="s">
        <v>11317</v>
      </c>
      <c r="AZ477" s="95" t="s">
        <v>11317</v>
      </c>
      <c r="BA477" s="96">
        <v>46190</v>
      </c>
      <c r="BB477" s="95" t="s">
        <v>1205</v>
      </c>
      <c r="BC477" s="4">
        <v>46190.600914351853</v>
      </c>
      <c r="BD477" s="96"/>
      <c r="BE477" s="95" t="s">
        <v>11317</v>
      </c>
      <c r="BF477" s="4"/>
      <c r="BG477" s="95" t="s">
        <v>11317</v>
      </c>
      <c r="BH477" s="95" t="s">
        <v>11317</v>
      </c>
      <c r="BI477" s="95" t="s">
        <v>11317</v>
      </c>
      <c r="BJ477" s="68" t="s">
        <v>11317</v>
      </c>
      <c r="BK477" t="str">
        <f t="shared" si="9"/>
        <v>Jun</v>
      </c>
      <c r="BL477" t="str">
        <f>VLOOKUP(D477,Sheet1!$A$2:$B$221,2,0)</f>
        <v>West Zone</v>
      </c>
    </row>
    <row r="478" spans="1:64" x14ac:dyDescent="0.35">
      <c r="A478" t="str" cm="1">
        <f t="array" ref="A478:C478">VLOOKUP(D478,Sheet1!$A$2:$E$221,{3,4,5},0)</f>
        <v>Sita Ram</v>
      </c>
      <c r="B478" t="str">
        <v>FMF069039</v>
      </c>
      <c r="C478" t="str">
        <v>Valand Priyankkumar</v>
      </c>
      <c r="D478" s="94" t="s">
        <v>283</v>
      </c>
      <c r="E478" s="95">
        <v>705</v>
      </c>
      <c r="F478" s="95" t="s">
        <v>11591</v>
      </c>
      <c r="G478" s="95">
        <v>427574</v>
      </c>
      <c r="H478" s="95" t="s">
        <v>11586</v>
      </c>
      <c r="I478" s="95" t="s">
        <v>11587</v>
      </c>
      <c r="J478" s="95" t="s">
        <v>1568</v>
      </c>
      <c r="K478" s="95" t="s">
        <v>11592</v>
      </c>
      <c r="L478" s="95">
        <v>70000</v>
      </c>
      <c r="M478" s="95" t="s">
        <v>3663</v>
      </c>
      <c r="N478" s="95" t="s">
        <v>3664</v>
      </c>
      <c r="O478" s="95" t="s">
        <v>11593</v>
      </c>
      <c r="P478" s="95">
        <v>9699783106</v>
      </c>
      <c r="Q478" s="14" t="s">
        <v>13394</v>
      </c>
      <c r="T478" s="96">
        <v>46210</v>
      </c>
      <c r="U478" s="95" t="s">
        <v>1341</v>
      </c>
      <c r="V478" s="4">
        <v>46210.452499999999</v>
      </c>
      <c r="W478" s="96">
        <v>46210</v>
      </c>
      <c r="X478" s="95" t="s">
        <v>1341</v>
      </c>
      <c r="Y478" s="4">
        <v>46210.479745370372</v>
      </c>
      <c r="Z478" s="96">
        <v>46210</v>
      </c>
      <c r="AA478" s="95" t="s">
        <v>3586</v>
      </c>
      <c r="AB478" s="4">
        <v>46210.49013888889</v>
      </c>
      <c r="AC478" s="96">
        <v>46210</v>
      </c>
      <c r="AD478" s="95" t="s">
        <v>3586</v>
      </c>
      <c r="AE478" s="4">
        <v>46210.496712962966</v>
      </c>
      <c r="AF478" s="96"/>
      <c r="AG478" s="95" t="s">
        <v>11317</v>
      </c>
      <c r="AH478" s="4"/>
      <c r="AI478" s="96">
        <v>46210</v>
      </c>
      <c r="AJ478" s="95" t="s">
        <v>1204</v>
      </c>
      <c r="AK478" s="4">
        <v>46210.523113425923</v>
      </c>
      <c r="AL478" s="96">
        <v>46210</v>
      </c>
      <c r="AM478" s="95" t="s">
        <v>1204</v>
      </c>
      <c r="AN478" s="4">
        <v>46210.523275462961</v>
      </c>
      <c r="AO478" s="95" t="s">
        <v>11317</v>
      </c>
      <c r="AP478" s="95" t="s">
        <v>11317</v>
      </c>
      <c r="AQ478" s="95" t="s">
        <v>11317</v>
      </c>
      <c r="AR478" s="95" t="s">
        <v>11317</v>
      </c>
      <c r="AS478" s="95" t="s">
        <v>11317</v>
      </c>
      <c r="AT478" s="95" t="s">
        <v>11317</v>
      </c>
      <c r="AU478" s="96">
        <v>46210</v>
      </c>
      <c r="AV478" s="95" t="s">
        <v>1204</v>
      </c>
      <c r="AW478" s="4">
        <v>46210.527511574073</v>
      </c>
      <c r="AX478" s="95" t="s">
        <v>11317</v>
      </c>
      <c r="AY478" s="95" t="s">
        <v>11317</v>
      </c>
      <c r="AZ478" s="95" t="s">
        <v>11317</v>
      </c>
      <c r="BA478" s="96">
        <v>46210</v>
      </c>
      <c r="BB478" s="95" t="s">
        <v>1199</v>
      </c>
      <c r="BC478" s="4">
        <v>46210.529467592591</v>
      </c>
      <c r="BD478" s="96">
        <v>46210</v>
      </c>
      <c r="BE478" s="95" t="s">
        <v>7727</v>
      </c>
      <c r="BF478" s="4">
        <v>46210.63113425926</v>
      </c>
      <c r="BG478" s="95" t="s">
        <v>11317</v>
      </c>
      <c r="BH478" s="95" t="s">
        <v>11317</v>
      </c>
      <c r="BI478" s="95" t="s">
        <v>11317</v>
      </c>
      <c r="BJ478" s="68" t="s">
        <v>11317</v>
      </c>
      <c r="BK478" t="str">
        <f t="shared" si="9"/>
        <v>Jul</v>
      </c>
      <c r="BL478" t="str">
        <f>VLOOKUP(D478,Sheet1!$A$2:$B$221,2,0)</f>
        <v>West Zone</v>
      </c>
    </row>
    <row r="479" spans="1:64" x14ac:dyDescent="0.35">
      <c r="A479" t="str" cm="1">
        <f t="array" ref="A479:C479">VLOOKUP(D479,Sheet1!$A$2:$E$221,{3,4,5},0)</f>
        <v>Sita Ram</v>
      </c>
      <c r="B479" t="str">
        <v>FMF069039</v>
      </c>
      <c r="C479" t="str">
        <v>Valand Priyankkumar</v>
      </c>
      <c r="D479" s="94" t="s">
        <v>283</v>
      </c>
      <c r="E479" s="95">
        <v>705</v>
      </c>
      <c r="F479" s="95" t="s">
        <v>9717</v>
      </c>
      <c r="G479" s="95">
        <v>779635</v>
      </c>
      <c r="H479" s="95" t="s">
        <v>9718</v>
      </c>
      <c r="I479" s="95" t="s">
        <v>9719</v>
      </c>
      <c r="J479" s="95" t="s">
        <v>1568</v>
      </c>
      <c r="K479" s="95" t="s">
        <v>9720</v>
      </c>
      <c r="L479" s="95">
        <v>60000</v>
      </c>
      <c r="M479" s="95" t="s">
        <v>1118</v>
      </c>
      <c r="N479" s="95" t="s">
        <v>1119</v>
      </c>
      <c r="O479" s="95" t="s">
        <v>1683</v>
      </c>
      <c r="P479" s="95">
        <v>7953118412</v>
      </c>
      <c r="Q479" s="14" t="s">
        <v>13394</v>
      </c>
      <c r="T479" s="96">
        <v>46209</v>
      </c>
      <c r="U479" s="95" t="s">
        <v>1341</v>
      </c>
      <c r="V479" s="4">
        <v>46209.549351851849</v>
      </c>
      <c r="W479" s="96">
        <v>46209</v>
      </c>
      <c r="X479" s="95" t="s">
        <v>1341</v>
      </c>
      <c r="Y479" s="4">
        <v>46209.663842592592</v>
      </c>
      <c r="Z479" s="96">
        <v>46209</v>
      </c>
      <c r="AA479" s="95" t="s">
        <v>3586</v>
      </c>
      <c r="AB479" s="4">
        <v>46209.66678240741</v>
      </c>
      <c r="AC479" s="96">
        <v>46209</v>
      </c>
      <c r="AD479" s="95" t="s">
        <v>1247</v>
      </c>
      <c r="AE479" s="4">
        <v>46209.671932870369</v>
      </c>
      <c r="AF479" s="96"/>
      <c r="AG479" s="95" t="s">
        <v>11317</v>
      </c>
      <c r="AH479" s="4"/>
      <c r="AI479" s="96">
        <v>46209</v>
      </c>
      <c r="AJ479" s="95" t="s">
        <v>1204</v>
      </c>
      <c r="AK479" s="4">
        <v>46209.685694444444</v>
      </c>
      <c r="AL479" s="96">
        <v>46210</v>
      </c>
      <c r="AM479" s="95" t="s">
        <v>1198</v>
      </c>
      <c r="AN479" s="4">
        <v>46210.494189814817</v>
      </c>
      <c r="AO479" s="95" t="s">
        <v>11317</v>
      </c>
      <c r="AP479" s="95" t="s">
        <v>11317</v>
      </c>
      <c r="AQ479" s="95" t="s">
        <v>11317</v>
      </c>
      <c r="AR479" s="95" t="s">
        <v>11317</v>
      </c>
      <c r="AS479" s="95" t="s">
        <v>11317</v>
      </c>
      <c r="AT479" s="95" t="s">
        <v>11317</v>
      </c>
      <c r="AU479" s="96">
        <v>46210</v>
      </c>
      <c r="AV479" s="95" t="s">
        <v>1198</v>
      </c>
      <c r="AW479" s="4">
        <v>46210.500324074077</v>
      </c>
      <c r="AX479" s="95" t="s">
        <v>11317</v>
      </c>
      <c r="AY479" s="95" t="s">
        <v>11317</v>
      </c>
      <c r="AZ479" s="95" t="s">
        <v>11317</v>
      </c>
      <c r="BA479" s="96">
        <v>46210</v>
      </c>
      <c r="BB479" s="95" t="s">
        <v>1205</v>
      </c>
      <c r="BC479" s="4">
        <v>46210.501585648148</v>
      </c>
      <c r="BD479" s="96">
        <v>46210</v>
      </c>
      <c r="BE479" s="95" t="s">
        <v>7727</v>
      </c>
      <c r="BF479" s="4">
        <v>46210.760011574072</v>
      </c>
      <c r="BG479" s="95" t="s">
        <v>11317</v>
      </c>
      <c r="BH479" s="95" t="s">
        <v>11317</v>
      </c>
      <c r="BI479" s="95" t="s">
        <v>11317</v>
      </c>
      <c r="BJ479" s="68" t="s">
        <v>11317</v>
      </c>
      <c r="BK479" t="str">
        <f t="shared" si="9"/>
        <v>Jul</v>
      </c>
      <c r="BL479" t="str">
        <f>VLOOKUP(D479,Sheet1!$A$2:$B$221,2,0)</f>
        <v>West Zone</v>
      </c>
    </row>
    <row r="480" spans="1:64" x14ac:dyDescent="0.35">
      <c r="A480" t="str" cm="1">
        <f t="array" ref="A480:C480">VLOOKUP(D480,Sheet1!$A$2:$E$221,{3,4,5},0)</f>
        <v>Kalvinder Singh</v>
      </c>
      <c r="B480" t="str">
        <v>FMF062845</v>
      </c>
      <c r="C480" t="str">
        <v>Valand Priyankkumar</v>
      </c>
      <c r="D480" s="94" t="s">
        <v>284</v>
      </c>
      <c r="E480" s="95">
        <v>823</v>
      </c>
      <c r="F480" s="95" t="s">
        <v>9723</v>
      </c>
      <c r="G480" s="95">
        <v>573961</v>
      </c>
      <c r="H480" s="95" t="s">
        <v>7754</v>
      </c>
      <c r="I480" s="95" t="s">
        <v>7755</v>
      </c>
      <c r="J480" s="95" t="s">
        <v>1568</v>
      </c>
      <c r="K480" s="95" t="s">
        <v>9724</v>
      </c>
      <c r="L480" s="95">
        <v>70000</v>
      </c>
      <c r="M480" s="95" t="s">
        <v>9725</v>
      </c>
      <c r="N480" s="95" t="s">
        <v>9726</v>
      </c>
      <c r="O480" s="95" t="s">
        <v>9727</v>
      </c>
      <c r="P480" s="95">
        <v>7384738339</v>
      </c>
      <c r="Q480" s="14" t="s">
        <v>13394</v>
      </c>
      <c r="T480" s="96">
        <v>46209</v>
      </c>
      <c r="U480" s="95" t="s">
        <v>7745</v>
      </c>
      <c r="V480" s="4">
        <v>46209.422476851854</v>
      </c>
      <c r="W480" s="96">
        <v>46209</v>
      </c>
      <c r="X480" s="95" t="s">
        <v>7745</v>
      </c>
      <c r="Y480" s="4">
        <v>46209.468831018516</v>
      </c>
      <c r="Z480" s="96">
        <v>46209</v>
      </c>
      <c r="AA480" s="95" t="s">
        <v>3586</v>
      </c>
      <c r="AB480" s="4">
        <v>46209.47</v>
      </c>
      <c r="AC480" s="96">
        <v>46209</v>
      </c>
      <c r="AD480" s="95" t="s">
        <v>1247</v>
      </c>
      <c r="AE480" s="4">
        <v>46209.501157407409</v>
      </c>
      <c r="AF480" s="96"/>
      <c r="AG480" s="95" t="s">
        <v>11317</v>
      </c>
      <c r="AH480" s="4"/>
      <c r="AI480" s="96">
        <v>46209</v>
      </c>
      <c r="AJ480" s="95" t="s">
        <v>1204</v>
      </c>
      <c r="AK480" s="4">
        <v>46209.504131944443</v>
      </c>
      <c r="AL480" s="96">
        <v>46209</v>
      </c>
      <c r="AM480" s="95" t="s">
        <v>1204</v>
      </c>
      <c r="AN480" s="4">
        <v>46209.504236111112</v>
      </c>
      <c r="AO480" s="95" t="s">
        <v>11317</v>
      </c>
      <c r="AP480" s="95" t="s">
        <v>11317</v>
      </c>
      <c r="AQ480" s="95" t="s">
        <v>11317</v>
      </c>
      <c r="AR480" s="95" t="s">
        <v>11317</v>
      </c>
      <c r="AS480" s="95" t="s">
        <v>11317</v>
      </c>
      <c r="AT480" s="95" t="s">
        <v>11317</v>
      </c>
      <c r="AU480" s="96">
        <v>46209</v>
      </c>
      <c r="AV480" s="95" t="s">
        <v>1204</v>
      </c>
      <c r="AW480" s="4">
        <v>46209.5077662037</v>
      </c>
      <c r="AX480" s="95" t="s">
        <v>11317</v>
      </c>
      <c r="AY480" s="95" t="s">
        <v>11317</v>
      </c>
      <c r="AZ480" s="95" t="s">
        <v>11317</v>
      </c>
      <c r="BA480" s="96">
        <v>46209</v>
      </c>
      <c r="BB480" s="95" t="s">
        <v>1199</v>
      </c>
      <c r="BC480" s="4">
        <v>46209.509432870371</v>
      </c>
      <c r="BD480" s="96">
        <v>46209</v>
      </c>
      <c r="BE480" s="95" t="s">
        <v>7746</v>
      </c>
      <c r="BF480" s="4">
        <v>46209.767638888887</v>
      </c>
      <c r="BG480" s="95" t="s">
        <v>11317</v>
      </c>
      <c r="BH480" s="95" t="s">
        <v>11317</v>
      </c>
      <c r="BI480" s="95" t="s">
        <v>11317</v>
      </c>
      <c r="BJ480" s="68" t="s">
        <v>11317</v>
      </c>
      <c r="BK480" t="str">
        <f t="shared" si="9"/>
        <v>Jul</v>
      </c>
      <c r="BL480" t="str">
        <f>VLOOKUP(D480,Sheet1!$A$2:$B$221,2,0)</f>
        <v>West Zone</v>
      </c>
    </row>
    <row r="481" spans="1:64" x14ac:dyDescent="0.35">
      <c r="A481" t="str" cm="1">
        <f t="array" ref="A481:C481">VLOOKUP(D481,Sheet1!$A$2:$E$221,{3,4,5},0)</f>
        <v>Kuldeep Singh</v>
      </c>
      <c r="B481" t="str">
        <v>FMF067451</v>
      </c>
      <c r="C481" t="str">
        <v>Sandeep Sisodiya</v>
      </c>
      <c r="D481" s="94" t="s">
        <v>920</v>
      </c>
      <c r="E481" s="95">
        <v>830</v>
      </c>
      <c r="F481" s="95" t="s">
        <v>9728</v>
      </c>
      <c r="G481" s="95">
        <v>645572</v>
      </c>
      <c r="H481" s="95" t="s">
        <v>4363</v>
      </c>
      <c r="I481" s="95" t="s">
        <v>4364</v>
      </c>
      <c r="J481" s="95" t="s">
        <v>1568</v>
      </c>
      <c r="K481" s="95" t="s">
        <v>9729</v>
      </c>
      <c r="L481" s="95">
        <v>50000</v>
      </c>
      <c r="M481" s="95" t="s">
        <v>934</v>
      </c>
      <c r="N481" s="95" t="s">
        <v>935</v>
      </c>
      <c r="O481" s="95" t="s">
        <v>9730</v>
      </c>
      <c r="P481" s="95">
        <v>6665685246</v>
      </c>
      <c r="Q481" s="14" t="s">
        <v>13394</v>
      </c>
      <c r="T481" s="96">
        <v>46209</v>
      </c>
      <c r="U481" s="95" t="s">
        <v>7767</v>
      </c>
      <c r="V481" s="4">
        <v>46209.746886574074</v>
      </c>
      <c r="W481" s="96">
        <v>46209</v>
      </c>
      <c r="X481" s="95" t="s">
        <v>7767</v>
      </c>
      <c r="Y481" s="4">
        <v>46209.760011574072</v>
      </c>
      <c r="Z481" s="96">
        <v>46210</v>
      </c>
      <c r="AA481" s="95" t="s">
        <v>1211</v>
      </c>
      <c r="AB481" s="4">
        <v>46210.397303240738</v>
      </c>
      <c r="AC481" s="96">
        <v>46210</v>
      </c>
      <c r="AD481" s="95" t="s">
        <v>2408</v>
      </c>
      <c r="AE481" s="4">
        <v>46210.415231481478</v>
      </c>
      <c r="AF481" s="96"/>
      <c r="AG481" s="95" t="s">
        <v>11317</v>
      </c>
      <c r="AH481" s="4"/>
      <c r="AI481" s="96">
        <v>46210</v>
      </c>
      <c r="AJ481" s="95" t="s">
        <v>1323</v>
      </c>
      <c r="AK481" s="4">
        <v>46210.520833333336</v>
      </c>
      <c r="AL481" s="96">
        <v>46210</v>
      </c>
      <c r="AM481" s="95" t="s">
        <v>1323</v>
      </c>
      <c r="AN481" s="4">
        <v>46210.520914351851</v>
      </c>
      <c r="AO481" s="95" t="s">
        <v>11317</v>
      </c>
      <c r="AP481" s="95" t="s">
        <v>11317</v>
      </c>
      <c r="AQ481" s="95" t="s">
        <v>11317</v>
      </c>
      <c r="AR481" s="95" t="s">
        <v>11317</v>
      </c>
      <c r="AS481" s="95" t="s">
        <v>11317</v>
      </c>
      <c r="AT481" s="95" t="s">
        <v>11317</v>
      </c>
      <c r="AU481" s="96">
        <v>46210</v>
      </c>
      <c r="AV481" s="95" t="s">
        <v>1323</v>
      </c>
      <c r="AW481" s="4">
        <v>46210.544374999998</v>
      </c>
      <c r="AX481" s="95" t="s">
        <v>11317</v>
      </c>
      <c r="AY481" s="95" t="s">
        <v>11317</v>
      </c>
      <c r="AZ481" s="95" t="s">
        <v>11317</v>
      </c>
      <c r="BA481" s="96">
        <v>46210</v>
      </c>
      <c r="BB481" s="95" t="s">
        <v>1364</v>
      </c>
      <c r="BC481" s="4">
        <v>46210.546122685184</v>
      </c>
      <c r="BD481" s="96">
        <v>46210</v>
      </c>
      <c r="BE481" s="95" t="s">
        <v>7764</v>
      </c>
      <c r="BF481" s="4">
        <v>46210.720983796295</v>
      </c>
      <c r="BG481" s="95" t="s">
        <v>11317</v>
      </c>
      <c r="BH481" s="95" t="s">
        <v>11317</v>
      </c>
      <c r="BI481" s="95" t="s">
        <v>11317</v>
      </c>
      <c r="BJ481" s="68" t="s">
        <v>11317</v>
      </c>
      <c r="BK481" t="str">
        <f t="shared" si="9"/>
        <v>Jul</v>
      </c>
      <c r="BL481" t="str">
        <f>VLOOKUP(D481,Sheet1!$A$2:$B$221,2,0)</f>
        <v>West Zone</v>
      </c>
    </row>
    <row r="482" spans="1:64" x14ac:dyDescent="0.35">
      <c r="A482" t="str" cm="1">
        <f t="array" ref="A482:C482">VLOOKUP(D482,Sheet1!$A$2:$E$221,{3,4,5},0)</f>
        <v>Manoj Kumar Sharma</v>
      </c>
      <c r="B482" t="str">
        <v>FMF062915</v>
      </c>
      <c r="C482" t="str">
        <v>Naveen Kumar</v>
      </c>
      <c r="D482" s="94" t="s">
        <v>285</v>
      </c>
      <c r="E482" s="95">
        <v>1301</v>
      </c>
      <c r="F482" s="95" t="s">
        <v>3405</v>
      </c>
      <c r="G482" s="95">
        <v>657171</v>
      </c>
      <c r="H482" s="95" t="s">
        <v>2996</v>
      </c>
      <c r="I482" s="95" t="s">
        <v>3406</v>
      </c>
      <c r="J482" s="95" t="s">
        <v>1568</v>
      </c>
      <c r="K482" s="95" t="s">
        <v>3407</v>
      </c>
      <c r="L482" s="95">
        <v>73000</v>
      </c>
      <c r="M482" s="95" t="s">
        <v>3086</v>
      </c>
      <c r="N482" s="95" t="s">
        <v>3087</v>
      </c>
      <c r="O482" s="95" t="s">
        <v>3205</v>
      </c>
      <c r="P482" s="95">
        <v>1500546633</v>
      </c>
      <c r="Q482" s="14" t="s">
        <v>13394</v>
      </c>
      <c r="T482" s="96">
        <v>46206</v>
      </c>
      <c r="U482" s="95" t="s">
        <v>3088</v>
      </c>
      <c r="V482" s="4">
        <v>46206.411631944444</v>
      </c>
      <c r="W482" s="96">
        <v>46206</v>
      </c>
      <c r="X482" s="95" t="s">
        <v>3088</v>
      </c>
      <c r="Y482" s="4">
        <v>46206.431400462963</v>
      </c>
      <c r="Z482" s="96">
        <v>46206</v>
      </c>
      <c r="AA482" s="95" t="s">
        <v>3057</v>
      </c>
      <c r="AB482" s="4">
        <v>46206.452430555553</v>
      </c>
      <c r="AC482" s="96">
        <v>46206</v>
      </c>
      <c r="AD482" s="95" t="s">
        <v>2408</v>
      </c>
      <c r="AE482" s="4">
        <v>46206.476921296293</v>
      </c>
      <c r="AF482" s="96"/>
      <c r="AG482" s="95" t="s">
        <v>11317</v>
      </c>
      <c r="AH482" s="4"/>
      <c r="AI482" s="96">
        <v>46206</v>
      </c>
      <c r="AJ482" s="95" t="s">
        <v>1323</v>
      </c>
      <c r="AK482" s="4">
        <v>46206.497685185182</v>
      </c>
      <c r="AL482" s="96">
        <v>46206</v>
      </c>
      <c r="AM482" s="95" t="s">
        <v>1323</v>
      </c>
      <c r="AN482" s="4">
        <v>46206.497754629629</v>
      </c>
      <c r="AO482" s="95" t="s">
        <v>11317</v>
      </c>
      <c r="AP482" s="95" t="s">
        <v>11317</v>
      </c>
      <c r="AQ482" s="95" t="s">
        <v>11317</v>
      </c>
      <c r="AR482" s="95" t="s">
        <v>11317</v>
      </c>
      <c r="AS482" s="95" t="s">
        <v>11317</v>
      </c>
      <c r="AT482" s="95" t="s">
        <v>11317</v>
      </c>
      <c r="AU482" s="96">
        <v>46206</v>
      </c>
      <c r="AV482" s="95" t="s">
        <v>1323</v>
      </c>
      <c r="AW482" s="4">
        <v>46206.502766203703</v>
      </c>
      <c r="AX482" s="95" t="s">
        <v>11317</v>
      </c>
      <c r="AY482" s="95" t="s">
        <v>11317</v>
      </c>
      <c r="AZ482" s="95" t="s">
        <v>11317</v>
      </c>
      <c r="BA482" s="96">
        <v>46206</v>
      </c>
      <c r="BB482" s="95" t="s">
        <v>1364</v>
      </c>
      <c r="BC482" s="4">
        <v>46206.502905092595</v>
      </c>
      <c r="BD482" s="96">
        <v>46209</v>
      </c>
      <c r="BE482" s="95" t="s">
        <v>3089</v>
      </c>
      <c r="BF482" s="4">
        <v>46209.71539351852</v>
      </c>
      <c r="BG482" s="95" t="s">
        <v>11317</v>
      </c>
      <c r="BH482" s="95" t="s">
        <v>11317</v>
      </c>
      <c r="BI482" s="95" t="s">
        <v>11317</v>
      </c>
      <c r="BJ482" s="68" t="s">
        <v>11317</v>
      </c>
      <c r="BK482" t="str">
        <f t="shared" si="9"/>
        <v>Jul</v>
      </c>
      <c r="BL482" t="str">
        <f>VLOOKUP(D482,Sheet1!$A$2:$B$221,2,0)</f>
        <v>West Zone</v>
      </c>
    </row>
    <row r="483" spans="1:64" x14ac:dyDescent="0.35">
      <c r="A483" t="str" cm="1">
        <f t="array" ref="A483:C483">VLOOKUP(D483,Sheet1!$A$2:$E$221,{3,4,5},0)</f>
        <v>Manoj Kumar Sharma</v>
      </c>
      <c r="B483" t="str">
        <v>FMF062915</v>
      </c>
      <c r="C483" t="str">
        <v>Naveen Kumar</v>
      </c>
      <c r="D483" s="94" t="s">
        <v>285</v>
      </c>
      <c r="E483" s="95">
        <v>1301</v>
      </c>
      <c r="F483" s="95" t="s">
        <v>11594</v>
      </c>
      <c r="G483" s="95">
        <v>657510</v>
      </c>
      <c r="H483" s="95" t="s">
        <v>1343</v>
      </c>
      <c r="I483" s="95" t="s">
        <v>3085</v>
      </c>
      <c r="J483" s="95" t="s">
        <v>1568</v>
      </c>
      <c r="K483" s="95" t="s">
        <v>11595</v>
      </c>
      <c r="L483" s="95">
        <v>50000</v>
      </c>
      <c r="M483" s="95" t="s">
        <v>1171</v>
      </c>
      <c r="N483" s="95" t="s">
        <v>1172</v>
      </c>
      <c r="O483" s="95" t="s">
        <v>11596</v>
      </c>
      <c r="P483" s="95">
        <v>1500964836</v>
      </c>
      <c r="Q483" s="14" t="s">
        <v>13394</v>
      </c>
      <c r="T483" s="96">
        <v>46210</v>
      </c>
      <c r="U483" s="95" t="s">
        <v>3088</v>
      </c>
      <c r="V483" s="4">
        <v>46210.433541666665</v>
      </c>
      <c r="W483" s="96">
        <v>46210</v>
      </c>
      <c r="X483" s="95" t="s">
        <v>3088</v>
      </c>
      <c r="Y483" s="4">
        <v>46210.458171296297</v>
      </c>
      <c r="Z483" s="96">
        <v>46210</v>
      </c>
      <c r="AA483" s="95" t="s">
        <v>1211</v>
      </c>
      <c r="AB483" s="4">
        <v>46210.474664351852</v>
      </c>
      <c r="AC483" s="96">
        <v>46210</v>
      </c>
      <c r="AD483" s="95" t="s">
        <v>2408</v>
      </c>
      <c r="AE483" s="4">
        <v>46210.483715277776</v>
      </c>
      <c r="AF483" s="96"/>
      <c r="AG483" s="95" t="s">
        <v>11317</v>
      </c>
      <c r="AH483" s="4"/>
      <c r="AI483" s="96">
        <v>46210</v>
      </c>
      <c r="AJ483" s="95" t="s">
        <v>1323</v>
      </c>
      <c r="AK483" s="4">
        <v>46210.552164351851</v>
      </c>
      <c r="AL483" s="96">
        <v>46210</v>
      </c>
      <c r="AM483" s="95" t="s">
        <v>1323</v>
      </c>
      <c r="AN483" s="4">
        <v>46210.552256944444</v>
      </c>
      <c r="AO483" s="95" t="s">
        <v>11317</v>
      </c>
      <c r="AP483" s="95" t="s">
        <v>11317</v>
      </c>
      <c r="AQ483" s="95" t="s">
        <v>11317</v>
      </c>
      <c r="AR483" s="95" t="s">
        <v>11317</v>
      </c>
      <c r="AS483" s="95" t="s">
        <v>11317</v>
      </c>
      <c r="AT483" s="95" t="s">
        <v>11317</v>
      </c>
      <c r="AU483" s="96">
        <v>46210</v>
      </c>
      <c r="AV483" s="95" t="s">
        <v>1323</v>
      </c>
      <c r="AW483" s="4">
        <v>46210.557581018518</v>
      </c>
      <c r="AX483" s="95" t="s">
        <v>11317</v>
      </c>
      <c r="AY483" s="95" t="s">
        <v>11317</v>
      </c>
      <c r="AZ483" s="95" t="s">
        <v>11317</v>
      </c>
      <c r="BA483" s="96">
        <v>46210</v>
      </c>
      <c r="BB483" s="95" t="s">
        <v>1364</v>
      </c>
      <c r="BC483" s="4">
        <v>46210.557800925926</v>
      </c>
      <c r="BD483" s="96">
        <v>46210</v>
      </c>
      <c r="BE483" s="95" t="s">
        <v>3089</v>
      </c>
      <c r="BF483" s="4">
        <v>46210.694097222222</v>
      </c>
      <c r="BG483" s="95" t="s">
        <v>11317</v>
      </c>
      <c r="BH483" s="95" t="s">
        <v>11317</v>
      </c>
      <c r="BI483" s="95" t="s">
        <v>11317</v>
      </c>
      <c r="BJ483" s="68" t="s">
        <v>11317</v>
      </c>
      <c r="BK483" t="str">
        <f t="shared" si="9"/>
        <v>Jul</v>
      </c>
      <c r="BL483" t="str">
        <f>VLOOKUP(D483,Sheet1!$A$2:$B$221,2,0)</f>
        <v>West Zone</v>
      </c>
    </row>
    <row r="484" spans="1:64" x14ac:dyDescent="0.35">
      <c r="A484" t="str" cm="1">
        <f t="array" ref="A484:C484">VLOOKUP(D484,Sheet1!$A$2:$E$221,{3,4,5},0)</f>
        <v>Manoj Kumar Sharma</v>
      </c>
      <c r="B484" t="str">
        <v>FMF062915</v>
      </c>
      <c r="C484" t="str">
        <v>Naveen Kumar</v>
      </c>
      <c r="D484" s="94" t="s">
        <v>285</v>
      </c>
      <c r="E484" s="95">
        <v>1301</v>
      </c>
      <c r="F484" s="95" t="s">
        <v>3408</v>
      </c>
      <c r="G484" s="95">
        <v>673735</v>
      </c>
      <c r="H484" s="95" t="s">
        <v>1343</v>
      </c>
      <c r="I484" s="95" t="s">
        <v>3085</v>
      </c>
      <c r="J484" s="95" t="s">
        <v>1568</v>
      </c>
      <c r="K484" s="95" t="s">
        <v>3409</v>
      </c>
      <c r="L484" s="95">
        <v>73000</v>
      </c>
      <c r="M484" s="95" t="s">
        <v>3086</v>
      </c>
      <c r="N484" s="95" t="s">
        <v>3087</v>
      </c>
      <c r="O484" s="95" t="s">
        <v>3410</v>
      </c>
      <c r="P484" s="95">
        <v>1744680690</v>
      </c>
      <c r="Q484" s="14" t="s">
        <v>13394</v>
      </c>
      <c r="T484" s="96">
        <v>46205</v>
      </c>
      <c r="U484" s="95" t="s">
        <v>3088</v>
      </c>
      <c r="V484" s="4">
        <v>46205.562326388892</v>
      </c>
      <c r="W484" s="96">
        <v>46206</v>
      </c>
      <c r="X484" s="95" t="s">
        <v>3088</v>
      </c>
      <c r="Y484" s="4">
        <v>46206.489652777775</v>
      </c>
      <c r="Z484" s="96">
        <v>46206</v>
      </c>
      <c r="AA484" s="95" t="s">
        <v>3057</v>
      </c>
      <c r="AB484" s="4">
        <v>46206.510150462964</v>
      </c>
      <c r="AC484" s="96">
        <v>46206</v>
      </c>
      <c r="AD484" s="95" t="s">
        <v>2408</v>
      </c>
      <c r="AE484" s="4">
        <v>46206.539131944446</v>
      </c>
      <c r="AF484" s="96"/>
      <c r="AG484" s="95" t="s">
        <v>11317</v>
      </c>
      <c r="AH484" s="4"/>
      <c r="AI484" s="96">
        <v>46206</v>
      </c>
      <c r="AJ484" s="95" t="s">
        <v>1323</v>
      </c>
      <c r="AK484" s="4">
        <v>46206.546967592592</v>
      </c>
      <c r="AL484" s="96">
        <v>46206</v>
      </c>
      <c r="AM484" s="95" t="s">
        <v>1323</v>
      </c>
      <c r="AN484" s="4">
        <v>46206.547071759262</v>
      </c>
      <c r="AO484" s="95" t="s">
        <v>11317</v>
      </c>
      <c r="AP484" s="95" t="s">
        <v>11317</v>
      </c>
      <c r="AQ484" s="95" t="s">
        <v>11317</v>
      </c>
      <c r="AR484" s="95" t="s">
        <v>11317</v>
      </c>
      <c r="AS484" s="95" t="s">
        <v>11317</v>
      </c>
      <c r="AT484" s="95" t="s">
        <v>11317</v>
      </c>
      <c r="AU484" s="96">
        <v>46206</v>
      </c>
      <c r="AV484" s="95" t="s">
        <v>1323</v>
      </c>
      <c r="AW484" s="4">
        <v>46206.549351851849</v>
      </c>
      <c r="AX484" s="95" t="s">
        <v>11317</v>
      </c>
      <c r="AY484" s="95" t="s">
        <v>11317</v>
      </c>
      <c r="AZ484" s="95" t="s">
        <v>11317</v>
      </c>
      <c r="BA484" s="96">
        <v>46206</v>
      </c>
      <c r="BB484" s="95" t="s">
        <v>1364</v>
      </c>
      <c r="BC484" s="4">
        <v>46206.549525462964</v>
      </c>
      <c r="BD484" s="96">
        <v>46206</v>
      </c>
      <c r="BE484" s="95" t="s">
        <v>3089</v>
      </c>
      <c r="BF484" s="4">
        <v>46206.769409722219</v>
      </c>
      <c r="BG484" s="95" t="s">
        <v>11317</v>
      </c>
      <c r="BH484" s="95" t="s">
        <v>11317</v>
      </c>
      <c r="BI484" s="95" t="s">
        <v>11317</v>
      </c>
      <c r="BJ484" s="68" t="s">
        <v>11317</v>
      </c>
      <c r="BK484" t="str">
        <f t="shared" si="9"/>
        <v>Jul</v>
      </c>
      <c r="BL484" t="str">
        <f>VLOOKUP(D484,Sheet1!$A$2:$B$221,2,0)</f>
        <v>West Zone</v>
      </c>
    </row>
    <row r="485" spans="1:64" x14ac:dyDescent="0.35">
      <c r="A485" t="str" cm="1">
        <f t="array" ref="A485:C485">VLOOKUP(D485,Sheet1!$A$2:$E$221,{3,4,5},0)</f>
        <v>Manoj Kumar Sharma</v>
      </c>
      <c r="B485" t="str">
        <v>FMF062915</v>
      </c>
      <c r="C485" t="str">
        <v>Naveen Kumar</v>
      </c>
      <c r="D485" s="94" t="s">
        <v>285</v>
      </c>
      <c r="E485" s="95">
        <v>1301</v>
      </c>
      <c r="F485" s="95" t="s">
        <v>3411</v>
      </c>
      <c r="G485" s="95">
        <v>676440</v>
      </c>
      <c r="H485" s="95" t="s">
        <v>3412</v>
      </c>
      <c r="I485" s="95" t="s">
        <v>3413</v>
      </c>
      <c r="J485" s="95" t="s">
        <v>1568</v>
      </c>
      <c r="K485" s="95" t="s">
        <v>3414</v>
      </c>
      <c r="L485" s="95">
        <v>60000</v>
      </c>
      <c r="M485" s="95" t="s">
        <v>1302</v>
      </c>
      <c r="N485" s="95" t="s">
        <v>1303</v>
      </c>
      <c r="O485" s="95" t="s">
        <v>3009</v>
      </c>
      <c r="P485" s="95">
        <v>2906364827</v>
      </c>
      <c r="Q485" s="14" t="s">
        <v>13394</v>
      </c>
      <c r="T485" s="96">
        <v>46205</v>
      </c>
      <c r="U485" s="95" t="s">
        <v>3088</v>
      </c>
      <c r="V485" s="4">
        <v>46205.629525462966</v>
      </c>
      <c r="W485" s="96">
        <v>46206</v>
      </c>
      <c r="X485" s="95" t="s">
        <v>3088</v>
      </c>
      <c r="Y485" s="4">
        <v>46206.490231481483</v>
      </c>
      <c r="Z485" s="96">
        <v>46206</v>
      </c>
      <c r="AA485" s="95" t="s">
        <v>3057</v>
      </c>
      <c r="AB485" s="4">
        <v>46206.510150462964</v>
      </c>
      <c r="AC485" s="96">
        <v>46206</v>
      </c>
      <c r="AD485" s="95" t="s">
        <v>2408</v>
      </c>
      <c r="AE485" s="4">
        <v>46206.542199074072</v>
      </c>
      <c r="AF485" s="96"/>
      <c r="AG485" s="95" t="s">
        <v>11317</v>
      </c>
      <c r="AH485" s="4"/>
      <c r="AI485" s="96">
        <v>46206</v>
      </c>
      <c r="AJ485" s="95" t="s">
        <v>1323</v>
      </c>
      <c r="AK485" s="4">
        <v>46206.548738425925</v>
      </c>
      <c r="AL485" s="96">
        <v>46206</v>
      </c>
      <c r="AM485" s="95" t="s">
        <v>1323</v>
      </c>
      <c r="AN485" s="4">
        <v>46206.548807870371</v>
      </c>
      <c r="AO485" s="95" t="s">
        <v>11317</v>
      </c>
      <c r="AP485" s="95" t="s">
        <v>11317</v>
      </c>
      <c r="AQ485" s="95" t="s">
        <v>11317</v>
      </c>
      <c r="AR485" s="95" t="s">
        <v>11317</v>
      </c>
      <c r="AS485" s="95" t="s">
        <v>11317</v>
      </c>
      <c r="AT485" s="95" t="s">
        <v>11317</v>
      </c>
      <c r="AU485" s="96">
        <v>46206</v>
      </c>
      <c r="AV485" s="95" t="s">
        <v>1323</v>
      </c>
      <c r="AW485" s="4">
        <v>46206.560972222222</v>
      </c>
      <c r="AX485" s="95" t="s">
        <v>11317</v>
      </c>
      <c r="AY485" s="95" t="s">
        <v>11317</v>
      </c>
      <c r="AZ485" s="95" t="s">
        <v>11317</v>
      </c>
      <c r="BA485" s="96">
        <v>46206</v>
      </c>
      <c r="BB485" s="95" t="s">
        <v>1364</v>
      </c>
      <c r="BC485" s="4">
        <v>46206.561145833337</v>
      </c>
      <c r="BD485" s="96">
        <v>46206</v>
      </c>
      <c r="BE485" s="95" t="s">
        <v>3089</v>
      </c>
      <c r="BF485" s="4">
        <v>46206.719675925924</v>
      </c>
      <c r="BG485" s="95" t="s">
        <v>11317</v>
      </c>
      <c r="BH485" s="95" t="s">
        <v>11317</v>
      </c>
      <c r="BI485" s="95" t="s">
        <v>11317</v>
      </c>
      <c r="BJ485" s="68" t="s">
        <v>11317</v>
      </c>
      <c r="BK485" t="str">
        <f t="shared" si="9"/>
        <v>Jul</v>
      </c>
      <c r="BL485" t="str">
        <f>VLOOKUP(D485,Sheet1!$A$2:$B$221,2,0)</f>
        <v>West Zone</v>
      </c>
    </row>
    <row r="486" spans="1:64" x14ac:dyDescent="0.35">
      <c r="A486" t="str" cm="1">
        <f t="array" ref="A486:C486">VLOOKUP(D486,Sheet1!$A$2:$E$221,{3,4,5},0)</f>
        <v>Manoj Kumar Sharma</v>
      </c>
      <c r="B486" t="str">
        <v>FMF062915</v>
      </c>
      <c r="C486" t="str">
        <v>Naveen Kumar</v>
      </c>
      <c r="D486" s="94" t="s">
        <v>285</v>
      </c>
      <c r="E486" s="95">
        <v>1301</v>
      </c>
      <c r="F486" s="95" t="s">
        <v>11597</v>
      </c>
      <c r="G486" s="95">
        <v>690911</v>
      </c>
      <c r="H486" s="95" t="s">
        <v>10792</v>
      </c>
      <c r="I486" s="95" t="s">
        <v>10793</v>
      </c>
      <c r="J486" s="95" t="s">
        <v>1568</v>
      </c>
      <c r="K486" s="95" t="s">
        <v>11598</v>
      </c>
      <c r="L486" s="95">
        <v>73000</v>
      </c>
      <c r="M486" s="95" t="s">
        <v>3086</v>
      </c>
      <c r="N486" s="95" t="s">
        <v>3087</v>
      </c>
      <c r="O486" s="95" t="s">
        <v>11599</v>
      </c>
      <c r="P486" s="95">
        <v>6766738766</v>
      </c>
      <c r="Q486" s="14" t="s">
        <v>13394</v>
      </c>
      <c r="T486" s="96">
        <v>46209</v>
      </c>
      <c r="U486" s="95" t="s">
        <v>3088</v>
      </c>
      <c r="V486" s="4">
        <v>46209.67696759259</v>
      </c>
      <c r="W486" s="96">
        <v>46210</v>
      </c>
      <c r="X486" s="95" t="s">
        <v>3088</v>
      </c>
      <c r="Y486" s="4">
        <v>46210.525196759256</v>
      </c>
      <c r="Z486" s="96">
        <v>46210</v>
      </c>
      <c r="AA486" s="95" t="s">
        <v>1211</v>
      </c>
      <c r="AB486" s="4">
        <v>46210.549745370372</v>
      </c>
      <c r="AC486" s="96">
        <v>46210</v>
      </c>
      <c r="AD486" s="95" t="s">
        <v>2408</v>
      </c>
      <c r="AE486" s="4">
        <v>46210.570671296293</v>
      </c>
      <c r="AF486" s="96"/>
      <c r="AG486" s="95" t="s">
        <v>11317</v>
      </c>
      <c r="AH486" s="4"/>
      <c r="AI486" s="96">
        <v>46210</v>
      </c>
      <c r="AJ486" s="95" t="s">
        <v>1323</v>
      </c>
      <c r="AK486" s="4">
        <v>46210.62122685185</v>
      </c>
      <c r="AL486" s="96">
        <v>46210</v>
      </c>
      <c r="AM486" s="95" t="s">
        <v>1323</v>
      </c>
      <c r="AN486" s="4">
        <v>46210.621319444443</v>
      </c>
      <c r="AO486" s="95" t="s">
        <v>11317</v>
      </c>
      <c r="AP486" s="95" t="s">
        <v>11317</v>
      </c>
      <c r="AQ486" s="95" t="s">
        <v>11317</v>
      </c>
      <c r="AR486" s="95" t="s">
        <v>11317</v>
      </c>
      <c r="AS486" s="95" t="s">
        <v>11317</v>
      </c>
      <c r="AT486" s="95" t="s">
        <v>11317</v>
      </c>
      <c r="AU486" s="96">
        <v>46210</v>
      </c>
      <c r="AV486" s="95" t="s">
        <v>1323</v>
      </c>
      <c r="AW486" s="4">
        <v>46210.627245370371</v>
      </c>
      <c r="AX486" s="95" t="s">
        <v>11317</v>
      </c>
      <c r="AY486" s="95" t="s">
        <v>11317</v>
      </c>
      <c r="AZ486" s="95" t="s">
        <v>11317</v>
      </c>
      <c r="BA486" s="96">
        <v>46210</v>
      </c>
      <c r="BB486" s="95" t="s">
        <v>1364</v>
      </c>
      <c r="BC486" s="4">
        <v>46210.628125000003</v>
      </c>
      <c r="BD486" s="96">
        <v>46210</v>
      </c>
      <c r="BE486" s="95" t="s">
        <v>7813</v>
      </c>
      <c r="BF486" s="4">
        <v>46210.867326388892</v>
      </c>
      <c r="BG486" s="95" t="s">
        <v>11317</v>
      </c>
      <c r="BH486" s="95" t="s">
        <v>11317</v>
      </c>
      <c r="BI486" s="95" t="s">
        <v>11317</v>
      </c>
      <c r="BJ486" s="68" t="s">
        <v>11317</v>
      </c>
      <c r="BK486" t="str">
        <f t="shared" si="9"/>
        <v>Jul</v>
      </c>
      <c r="BL486" t="str">
        <f>VLOOKUP(D486,Sheet1!$A$2:$B$221,2,0)</f>
        <v>West Zone</v>
      </c>
    </row>
    <row r="487" spans="1:64" x14ac:dyDescent="0.35">
      <c r="A487" t="str" cm="1">
        <f t="array" ref="A487:C487">VLOOKUP(D487,Sheet1!$A$2:$E$221,{3,4,5},0)</f>
        <v>Manoj Kumar Sharma</v>
      </c>
      <c r="B487" t="str">
        <v>FMF062915</v>
      </c>
      <c r="C487" t="str">
        <v>Naveen Kumar</v>
      </c>
      <c r="D487" s="94" t="s">
        <v>285</v>
      </c>
      <c r="E487" s="95">
        <v>1301</v>
      </c>
      <c r="F487" s="95" t="s">
        <v>11597</v>
      </c>
      <c r="G487" s="95">
        <v>690911</v>
      </c>
      <c r="H487" s="95" t="s">
        <v>10792</v>
      </c>
      <c r="I487" s="95" t="s">
        <v>10793</v>
      </c>
      <c r="J487" s="95" t="s">
        <v>1568</v>
      </c>
      <c r="K487" s="95" t="s">
        <v>11598</v>
      </c>
      <c r="L487" s="95">
        <v>73000</v>
      </c>
      <c r="M487" s="95" t="s">
        <v>3086</v>
      </c>
      <c r="N487" s="95" t="s">
        <v>3087</v>
      </c>
      <c r="O487" s="95" t="s">
        <v>11600</v>
      </c>
      <c r="P487" s="95">
        <v>2085814711</v>
      </c>
      <c r="Q487" s="14" t="s">
        <v>13394</v>
      </c>
      <c r="T487" s="96">
        <v>46209</v>
      </c>
      <c r="U487" s="95" t="s">
        <v>3088</v>
      </c>
      <c r="V487" s="4">
        <v>46209.676932870374</v>
      </c>
      <c r="W487" s="96">
        <v>46210</v>
      </c>
      <c r="X487" s="95" t="s">
        <v>3088</v>
      </c>
      <c r="Y487" s="4">
        <v>46210.52516203704</v>
      </c>
      <c r="Z487" s="96">
        <v>46210</v>
      </c>
      <c r="AA487" s="95" t="s">
        <v>1211</v>
      </c>
      <c r="AB487" s="4">
        <v>46210.549745370372</v>
      </c>
      <c r="AC487" s="96">
        <v>46210</v>
      </c>
      <c r="AD487" s="95" t="s">
        <v>2408</v>
      </c>
      <c r="AE487" s="4">
        <v>46210.570648148147</v>
      </c>
      <c r="AF487" s="96"/>
      <c r="AG487" s="95" t="s">
        <v>11317</v>
      </c>
      <c r="AH487" s="4"/>
      <c r="AI487" s="96">
        <v>46210</v>
      </c>
      <c r="AJ487" s="95" t="s">
        <v>1323</v>
      </c>
      <c r="AK487" s="4">
        <v>46210.621215277781</v>
      </c>
      <c r="AL487" s="96">
        <v>46210</v>
      </c>
      <c r="AM487" s="95" t="s">
        <v>1323</v>
      </c>
      <c r="AN487" s="4">
        <v>46210.621307870373</v>
      </c>
      <c r="AO487" s="95" t="s">
        <v>11317</v>
      </c>
      <c r="AP487" s="95" t="s">
        <v>11317</v>
      </c>
      <c r="AQ487" s="95" t="s">
        <v>11317</v>
      </c>
      <c r="AR487" s="95" t="s">
        <v>11317</v>
      </c>
      <c r="AS487" s="95" t="s">
        <v>11317</v>
      </c>
      <c r="AT487" s="95" t="s">
        <v>11317</v>
      </c>
      <c r="AU487" s="96">
        <v>46210</v>
      </c>
      <c r="AV487" s="95" t="s">
        <v>1323</v>
      </c>
      <c r="AW487" s="4">
        <v>46210.627210648148</v>
      </c>
      <c r="AX487" s="95" t="s">
        <v>11317</v>
      </c>
      <c r="AY487" s="95" t="s">
        <v>11317</v>
      </c>
      <c r="AZ487" s="95" t="s">
        <v>11317</v>
      </c>
      <c r="BA487" s="96">
        <v>46210</v>
      </c>
      <c r="BB487" s="95" t="s">
        <v>1364</v>
      </c>
      <c r="BC487" s="4">
        <v>46210.628125000003</v>
      </c>
      <c r="BD487" s="96">
        <v>46210</v>
      </c>
      <c r="BE487" s="95" t="s">
        <v>7813</v>
      </c>
      <c r="BF487" s="4">
        <v>46210.867326388892</v>
      </c>
      <c r="BG487" s="95" t="s">
        <v>11317</v>
      </c>
      <c r="BH487" s="95" t="s">
        <v>11317</v>
      </c>
      <c r="BI487" s="95" t="s">
        <v>11317</v>
      </c>
      <c r="BJ487" s="68" t="s">
        <v>11317</v>
      </c>
      <c r="BK487" t="str">
        <f t="shared" si="9"/>
        <v>Jul</v>
      </c>
      <c r="BL487" t="str">
        <f>VLOOKUP(D487,Sheet1!$A$2:$B$221,2,0)</f>
        <v>West Zone</v>
      </c>
    </row>
    <row r="488" spans="1:64" x14ac:dyDescent="0.35">
      <c r="A488" t="str" cm="1">
        <f t="array" ref="A488:C488">VLOOKUP(D488,Sheet1!$A$2:$E$221,{3,4,5},0)</f>
        <v>Nigam Panwar</v>
      </c>
      <c r="B488" t="str">
        <v>FMF011836</v>
      </c>
      <c r="C488" t="str">
        <v>Pradeep Kumar</v>
      </c>
      <c r="D488" s="94" t="s">
        <v>80</v>
      </c>
      <c r="E488" s="95">
        <v>2</v>
      </c>
      <c r="F488" s="95" t="s">
        <v>9731</v>
      </c>
      <c r="G488" s="95">
        <v>163567</v>
      </c>
      <c r="H488" s="95" t="s">
        <v>4227</v>
      </c>
      <c r="I488" s="95" t="s">
        <v>4228</v>
      </c>
      <c r="J488" s="95" t="s">
        <v>1568</v>
      </c>
      <c r="K488" s="95" t="s">
        <v>9732</v>
      </c>
      <c r="L488" s="95">
        <v>77000</v>
      </c>
      <c r="M488" s="95" t="s">
        <v>9550</v>
      </c>
      <c r="N488" s="95" t="s">
        <v>9551</v>
      </c>
      <c r="O488" s="95" t="s">
        <v>2529</v>
      </c>
      <c r="P488" s="95">
        <v>6781904432</v>
      </c>
      <c r="Q488" s="14" t="s">
        <v>13394</v>
      </c>
      <c r="T488" s="96">
        <v>46206</v>
      </c>
      <c r="U488" s="95" t="s">
        <v>1554</v>
      </c>
      <c r="V488" s="4">
        <v>46206.730509259258</v>
      </c>
      <c r="W488" s="96">
        <v>46209</v>
      </c>
      <c r="X488" s="95" t="s">
        <v>1554</v>
      </c>
      <c r="Y488" s="4">
        <v>46209.417650462965</v>
      </c>
      <c r="Z488" s="96">
        <v>46209</v>
      </c>
      <c r="AA488" s="95" t="s">
        <v>1211</v>
      </c>
      <c r="AB488" s="4">
        <v>46209.430636574078</v>
      </c>
      <c r="AC488" s="96">
        <v>46209</v>
      </c>
      <c r="AD488" s="95" t="s">
        <v>2408</v>
      </c>
      <c r="AE488" s="4">
        <v>46209.522650462961</v>
      </c>
      <c r="AF488" s="96"/>
      <c r="AG488" s="95" t="s">
        <v>11317</v>
      </c>
      <c r="AH488" s="4"/>
      <c r="AI488" s="96">
        <v>46209</v>
      </c>
      <c r="AJ488" s="95" t="s">
        <v>1323</v>
      </c>
      <c r="AK488" s="4">
        <v>46209.559988425928</v>
      </c>
      <c r="AL488" s="96">
        <v>46209</v>
      </c>
      <c r="AM488" s="95" t="s">
        <v>1323</v>
      </c>
      <c r="AN488" s="4">
        <v>46209.56013888889</v>
      </c>
      <c r="AO488" s="95" t="s">
        <v>11317</v>
      </c>
      <c r="AP488" s="95" t="s">
        <v>11317</v>
      </c>
      <c r="AQ488" s="95" t="s">
        <v>11317</v>
      </c>
      <c r="AR488" s="95" t="s">
        <v>11317</v>
      </c>
      <c r="AS488" s="95" t="s">
        <v>11317</v>
      </c>
      <c r="AT488" s="95" t="s">
        <v>11317</v>
      </c>
      <c r="AU488" s="96">
        <v>46209</v>
      </c>
      <c r="AV488" s="95" t="s">
        <v>1323</v>
      </c>
      <c r="AW488" s="4">
        <v>46209.566620370373</v>
      </c>
      <c r="AX488" s="95" t="s">
        <v>11317</v>
      </c>
      <c r="AY488" s="95" t="s">
        <v>11317</v>
      </c>
      <c r="AZ488" s="95" t="s">
        <v>11317</v>
      </c>
      <c r="BA488" s="96">
        <v>46209</v>
      </c>
      <c r="BB488" s="95" t="s">
        <v>1364</v>
      </c>
      <c r="BC488" s="4">
        <v>46209.566851851851</v>
      </c>
      <c r="BD488" s="96">
        <v>46209</v>
      </c>
      <c r="BE488" s="95" t="s">
        <v>1555</v>
      </c>
      <c r="BF488" s="4">
        <v>46209.705138888887</v>
      </c>
      <c r="BG488" s="95" t="s">
        <v>11317</v>
      </c>
      <c r="BH488" s="95" t="s">
        <v>11317</v>
      </c>
      <c r="BI488" s="95" t="s">
        <v>11317</v>
      </c>
      <c r="BJ488" s="68" t="s">
        <v>11317</v>
      </c>
      <c r="BK488" t="str">
        <f t="shared" si="9"/>
        <v>Jul</v>
      </c>
      <c r="BL488" t="str">
        <f>VLOOKUP(D488,Sheet1!$A$2:$B$221,2,0)</f>
        <v>West Zone</v>
      </c>
    </row>
    <row r="489" spans="1:64" x14ac:dyDescent="0.35">
      <c r="A489" t="str" cm="1">
        <f t="array" ref="A489:C489">VLOOKUP(D489,Sheet1!$A$2:$E$221,{3,4,5},0)</f>
        <v>Nigam Panwar</v>
      </c>
      <c r="B489" t="str">
        <v>FMF011836</v>
      </c>
      <c r="C489" t="str">
        <v>Pradeep Kumar</v>
      </c>
      <c r="D489" s="94" t="s">
        <v>80</v>
      </c>
      <c r="E489" s="95">
        <v>2</v>
      </c>
      <c r="F489" s="95" t="s">
        <v>2068</v>
      </c>
      <c r="G489" s="95">
        <v>345136</v>
      </c>
      <c r="H489" s="95" t="s">
        <v>1020</v>
      </c>
      <c r="I489" s="95" t="s">
        <v>2069</v>
      </c>
      <c r="J489" s="95" t="s">
        <v>1568</v>
      </c>
      <c r="K489" s="95" t="s">
        <v>2070</v>
      </c>
      <c r="L489" s="95">
        <v>77000</v>
      </c>
      <c r="M489" s="95" t="s">
        <v>1173</v>
      </c>
      <c r="N489" s="95" t="s">
        <v>1174</v>
      </c>
      <c r="O489" s="95" t="s">
        <v>2071</v>
      </c>
      <c r="P489" s="95">
        <v>4235737700</v>
      </c>
      <c r="Q489" s="14" t="s">
        <v>13394</v>
      </c>
      <c r="T489" s="96">
        <v>46204</v>
      </c>
      <c r="U489" s="95" t="s">
        <v>1554</v>
      </c>
      <c r="V489" s="4">
        <v>46204.424351851849</v>
      </c>
      <c r="W489" s="96">
        <v>46204</v>
      </c>
      <c r="X489" s="95" t="s">
        <v>1554</v>
      </c>
      <c r="Y489" s="4">
        <v>46204.424710648149</v>
      </c>
      <c r="Z489" s="96">
        <v>46204</v>
      </c>
      <c r="AA489" s="95" t="s">
        <v>1211</v>
      </c>
      <c r="AB489" s="4">
        <v>46204.442187499997</v>
      </c>
      <c r="AC489" s="96">
        <v>46204</v>
      </c>
      <c r="AD489" s="95" t="s">
        <v>2408</v>
      </c>
      <c r="AE489" s="4">
        <v>46204.484768518516</v>
      </c>
      <c r="AF489" s="96">
        <v>46204</v>
      </c>
      <c r="AG489" s="95" t="s">
        <v>1323</v>
      </c>
      <c r="AH489" s="4">
        <v>46204.533368055556</v>
      </c>
      <c r="AI489" s="96">
        <v>46204</v>
      </c>
      <c r="AJ489" s="95" t="s">
        <v>1323</v>
      </c>
      <c r="AK489" s="4">
        <v>46204.725173611114</v>
      </c>
      <c r="AL489" s="96">
        <v>46204</v>
      </c>
      <c r="AM489" s="95" t="s">
        <v>1323</v>
      </c>
      <c r="AN489" s="4">
        <v>46204.725277777776</v>
      </c>
      <c r="AO489" s="95" t="s">
        <v>11317</v>
      </c>
      <c r="AP489" s="95" t="s">
        <v>11317</v>
      </c>
      <c r="AQ489" s="95" t="s">
        <v>11317</v>
      </c>
      <c r="AR489" s="95" t="s">
        <v>11317</v>
      </c>
      <c r="AS489" s="95" t="s">
        <v>11317</v>
      </c>
      <c r="AT489" s="95" t="s">
        <v>11317</v>
      </c>
      <c r="AU489" s="96">
        <v>46204</v>
      </c>
      <c r="AV489" s="95" t="s">
        <v>1323</v>
      </c>
      <c r="AW489" s="4">
        <v>46204.731076388889</v>
      </c>
      <c r="AX489" s="95" t="s">
        <v>11317</v>
      </c>
      <c r="AY489" s="95" t="s">
        <v>11317</v>
      </c>
      <c r="AZ489" s="95" t="s">
        <v>11317</v>
      </c>
      <c r="BA489" s="96">
        <v>46204</v>
      </c>
      <c r="BB489" s="95" t="s">
        <v>1364</v>
      </c>
      <c r="BC489" s="4">
        <v>46204.739062499997</v>
      </c>
      <c r="BD489" s="96">
        <v>46204</v>
      </c>
      <c r="BE489" s="95" t="s">
        <v>1555</v>
      </c>
      <c r="BF489" s="4">
        <v>46204.8049537037</v>
      </c>
      <c r="BG489" s="95" t="s">
        <v>11317</v>
      </c>
      <c r="BH489" s="95" t="s">
        <v>11317</v>
      </c>
      <c r="BI489" s="95" t="s">
        <v>11317</v>
      </c>
      <c r="BJ489" s="68" t="s">
        <v>11317</v>
      </c>
      <c r="BK489" t="str">
        <f t="shared" ref="BK489:BK552" si="10">TEXT(Z489,"mmm")</f>
        <v>Jul</v>
      </c>
      <c r="BL489" t="str">
        <f>VLOOKUP(D489,Sheet1!$A$2:$B$221,2,0)</f>
        <v>West Zone</v>
      </c>
    </row>
    <row r="490" spans="1:64" x14ac:dyDescent="0.35">
      <c r="A490" t="str" cm="1">
        <f t="array" ref="A490:C490">VLOOKUP(D490,Sheet1!$A$2:$E$221,{3,4,5},0)</f>
        <v>Nigam Panwar</v>
      </c>
      <c r="B490" t="str">
        <v>FMF011836</v>
      </c>
      <c r="C490" t="str">
        <v>Pradeep Kumar</v>
      </c>
      <c r="D490" s="94" t="s">
        <v>80</v>
      </c>
      <c r="E490" s="95">
        <v>2</v>
      </c>
      <c r="F490" s="95" t="s">
        <v>2068</v>
      </c>
      <c r="G490" s="95">
        <v>345136</v>
      </c>
      <c r="H490" s="95" t="s">
        <v>1020</v>
      </c>
      <c r="I490" s="95" t="s">
        <v>2069</v>
      </c>
      <c r="J490" s="95" t="s">
        <v>1568</v>
      </c>
      <c r="K490" s="95" t="s">
        <v>2070</v>
      </c>
      <c r="L490" s="95">
        <v>90000</v>
      </c>
      <c r="M490" s="95" t="s">
        <v>1180</v>
      </c>
      <c r="N490" s="95" t="s">
        <v>1181</v>
      </c>
      <c r="O490" s="95" t="s">
        <v>1142</v>
      </c>
      <c r="P490" s="95">
        <v>7013514371</v>
      </c>
      <c r="Q490" s="14" t="s">
        <v>13394</v>
      </c>
      <c r="T490" s="96">
        <v>46204</v>
      </c>
      <c r="U490" s="95" t="s">
        <v>1554</v>
      </c>
      <c r="V490" s="4">
        <v>46204.424328703702</v>
      </c>
      <c r="W490" s="96">
        <v>46204</v>
      </c>
      <c r="X490" s="95" t="s">
        <v>1554</v>
      </c>
      <c r="Y490" s="4">
        <v>46204.424687500003</v>
      </c>
      <c r="Z490" s="96">
        <v>46204</v>
      </c>
      <c r="AA490" s="95" t="s">
        <v>1211</v>
      </c>
      <c r="AB490" s="4">
        <v>46204.442187499997</v>
      </c>
      <c r="AC490" s="96">
        <v>46204</v>
      </c>
      <c r="AD490" s="95" t="s">
        <v>2408</v>
      </c>
      <c r="AE490" s="4">
        <v>46204.484791666669</v>
      </c>
      <c r="AF490" s="96"/>
      <c r="AG490" s="95" t="s">
        <v>11317</v>
      </c>
      <c r="AH490" s="4"/>
      <c r="AI490" s="96">
        <v>46204</v>
      </c>
      <c r="AJ490" s="95" t="s">
        <v>1323</v>
      </c>
      <c r="AK490" s="4">
        <v>46204.527395833335</v>
      </c>
      <c r="AL490" s="96">
        <v>46204</v>
      </c>
      <c r="AM490" s="95" t="s">
        <v>1323</v>
      </c>
      <c r="AN490" s="4">
        <v>46204.52783564815</v>
      </c>
      <c r="AO490" s="95" t="s">
        <v>11317</v>
      </c>
      <c r="AP490" s="95" t="s">
        <v>11317</v>
      </c>
      <c r="AQ490" s="95" t="s">
        <v>11317</v>
      </c>
      <c r="AR490" s="95" t="s">
        <v>11317</v>
      </c>
      <c r="AS490" s="95" t="s">
        <v>11317</v>
      </c>
      <c r="AT490" s="95" t="s">
        <v>11317</v>
      </c>
      <c r="AU490" s="96">
        <v>46204</v>
      </c>
      <c r="AV490" s="95" t="s">
        <v>1323</v>
      </c>
      <c r="AW490" s="4">
        <v>46204.531956018516</v>
      </c>
      <c r="AX490" s="95" t="s">
        <v>11317</v>
      </c>
      <c r="AY490" s="95" t="s">
        <v>11317</v>
      </c>
      <c r="AZ490" s="95" t="s">
        <v>11317</v>
      </c>
      <c r="BA490" s="96">
        <v>46204</v>
      </c>
      <c r="BB490" s="95" t="s">
        <v>1364</v>
      </c>
      <c r="BC490" s="4">
        <v>46204.532800925925</v>
      </c>
      <c r="BD490" s="96">
        <v>46204</v>
      </c>
      <c r="BE490" s="95" t="s">
        <v>1555</v>
      </c>
      <c r="BF490" s="4">
        <v>46204.8049537037</v>
      </c>
      <c r="BG490" s="95" t="s">
        <v>11317</v>
      </c>
      <c r="BH490" s="95" t="s">
        <v>11317</v>
      </c>
      <c r="BI490" s="95" t="s">
        <v>11317</v>
      </c>
      <c r="BJ490" s="68" t="s">
        <v>11317</v>
      </c>
      <c r="BK490" t="str">
        <f t="shared" si="10"/>
        <v>Jul</v>
      </c>
      <c r="BL490" t="str">
        <f>VLOOKUP(D490,Sheet1!$A$2:$B$221,2,0)</f>
        <v>West Zone</v>
      </c>
    </row>
    <row r="491" spans="1:64" x14ac:dyDescent="0.35">
      <c r="A491" t="str" cm="1">
        <f t="array" ref="A491:C491">VLOOKUP(D491,Sheet1!$A$2:$E$221,{3,4,5},0)</f>
        <v>Nigam Panwar</v>
      </c>
      <c r="B491" t="str">
        <v>FMF011836</v>
      </c>
      <c r="C491" t="str">
        <v>Pradeep Kumar</v>
      </c>
      <c r="D491" s="94" t="s">
        <v>80</v>
      </c>
      <c r="E491" s="95">
        <v>2</v>
      </c>
      <c r="F491" s="95" t="s">
        <v>11601</v>
      </c>
      <c r="G491" s="95">
        <v>368491</v>
      </c>
      <c r="H491" s="95" t="s">
        <v>3150</v>
      </c>
      <c r="I491" s="95" t="s">
        <v>3416</v>
      </c>
      <c r="J491" s="95" t="s">
        <v>1568</v>
      </c>
      <c r="K491" s="95" t="s">
        <v>11602</v>
      </c>
      <c r="L491" s="95">
        <v>90000</v>
      </c>
      <c r="M491" s="95" t="s">
        <v>1180</v>
      </c>
      <c r="N491" s="95" t="s">
        <v>1181</v>
      </c>
      <c r="O491" s="95" t="s">
        <v>11603</v>
      </c>
      <c r="P491" s="95">
        <v>1658808851</v>
      </c>
      <c r="Q491" s="14" t="s">
        <v>13394</v>
      </c>
      <c r="T491" s="96">
        <v>46210</v>
      </c>
      <c r="U491" s="95" t="s">
        <v>1554</v>
      </c>
      <c r="V491" s="4">
        <v>46210.637499999997</v>
      </c>
      <c r="W491" s="96">
        <v>46210</v>
      </c>
      <c r="X491" s="95" t="s">
        <v>1554</v>
      </c>
      <c r="Y491" s="4">
        <v>46210.661550925928</v>
      </c>
      <c r="Z491" s="96">
        <v>46210</v>
      </c>
      <c r="AA491" s="95" t="s">
        <v>1211</v>
      </c>
      <c r="AB491" s="4">
        <v>46210.673333333332</v>
      </c>
      <c r="AC491" s="96">
        <v>46210</v>
      </c>
      <c r="AD491" s="95" t="s">
        <v>2408</v>
      </c>
      <c r="AE491" s="4">
        <v>46210.68986111111</v>
      </c>
      <c r="AF491" s="96">
        <v>46210</v>
      </c>
      <c r="AG491" s="95" t="s">
        <v>1323</v>
      </c>
      <c r="AH491" s="4">
        <v>46210.706250000003</v>
      </c>
      <c r="AI491" s="96"/>
      <c r="AJ491" s="95" t="s">
        <v>11317</v>
      </c>
      <c r="AK491" s="4"/>
      <c r="AL491" s="96"/>
      <c r="AM491" s="95" t="s">
        <v>11317</v>
      </c>
      <c r="AN491" s="4"/>
      <c r="AO491" s="95" t="s">
        <v>11317</v>
      </c>
      <c r="AP491" s="95" t="s">
        <v>11317</v>
      </c>
      <c r="AQ491" s="95" t="s">
        <v>11317</v>
      </c>
      <c r="AR491" s="95" t="s">
        <v>11317</v>
      </c>
      <c r="AS491" s="95" t="s">
        <v>11317</v>
      </c>
      <c r="AT491" s="95" t="s">
        <v>11317</v>
      </c>
      <c r="AU491" s="96"/>
      <c r="AV491" s="95" t="s">
        <v>11317</v>
      </c>
      <c r="AW491" s="4"/>
      <c r="AX491" s="95" t="s">
        <v>11317</v>
      </c>
      <c r="AY491" s="95" t="s">
        <v>11317</v>
      </c>
      <c r="AZ491" s="95" t="s">
        <v>11317</v>
      </c>
      <c r="BA491" s="96"/>
      <c r="BB491" s="95" t="s">
        <v>11317</v>
      </c>
      <c r="BC491" s="4"/>
      <c r="BD491" s="96"/>
      <c r="BE491" s="95" t="s">
        <v>11317</v>
      </c>
      <c r="BF491" s="4"/>
      <c r="BG491" s="95" t="s">
        <v>11317</v>
      </c>
      <c r="BH491" s="95" t="s">
        <v>11317</v>
      </c>
      <c r="BI491" s="95" t="s">
        <v>11317</v>
      </c>
      <c r="BJ491" s="68" t="s">
        <v>11317</v>
      </c>
      <c r="BK491" t="str">
        <f t="shared" si="10"/>
        <v>Jul</v>
      </c>
      <c r="BL491" t="str">
        <f>VLOOKUP(D491,Sheet1!$A$2:$B$221,2,0)</f>
        <v>West Zone</v>
      </c>
    </row>
    <row r="492" spans="1:64" x14ac:dyDescent="0.35">
      <c r="A492" t="str" cm="1">
        <f t="array" ref="A492:C492">VLOOKUP(D492,Sheet1!$A$2:$E$221,{3,4,5},0)</f>
        <v>Nigam Panwar</v>
      </c>
      <c r="B492" t="str">
        <v>FMF011836</v>
      </c>
      <c r="C492" t="str">
        <v>Pradeep Kumar</v>
      </c>
      <c r="D492" s="94" t="s">
        <v>80</v>
      </c>
      <c r="E492" s="95">
        <v>2</v>
      </c>
      <c r="F492" s="95" t="s">
        <v>3415</v>
      </c>
      <c r="G492" s="95">
        <v>567804</v>
      </c>
      <c r="H492" s="95" t="s">
        <v>3150</v>
      </c>
      <c r="I492" s="95" t="s">
        <v>3416</v>
      </c>
      <c r="J492" s="95" t="s">
        <v>1568</v>
      </c>
      <c r="K492" s="95" t="s">
        <v>3417</v>
      </c>
      <c r="L492" s="95">
        <v>90000</v>
      </c>
      <c r="M492" s="95" t="s">
        <v>1180</v>
      </c>
      <c r="N492" s="95" t="s">
        <v>1181</v>
      </c>
      <c r="O492" s="95" t="s">
        <v>1150</v>
      </c>
      <c r="P492" s="95">
        <v>4890881304</v>
      </c>
      <c r="Q492" s="14" t="s">
        <v>13394</v>
      </c>
      <c r="T492" s="96">
        <v>46206</v>
      </c>
      <c r="U492" s="95" t="s">
        <v>1554</v>
      </c>
      <c r="V492" s="4">
        <v>46206.536469907405</v>
      </c>
      <c r="W492" s="96">
        <v>46206</v>
      </c>
      <c r="X492" s="95" t="s">
        <v>1554</v>
      </c>
      <c r="Y492" s="4">
        <v>46206.543680555558</v>
      </c>
      <c r="Z492" s="96">
        <v>46206</v>
      </c>
      <c r="AA492" s="95" t="s">
        <v>3057</v>
      </c>
      <c r="AB492" s="4">
        <v>46206.575810185182</v>
      </c>
      <c r="AC492" s="96">
        <v>46206</v>
      </c>
      <c r="AD492" s="95" t="s">
        <v>2408</v>
      </c>
      <c r="AE492" s="4">
        <v>46206.581458333334</v>
      </c>
      <c r="AF492" s="96">
        <v>46206</v>
      </c>
      <c r="AG492" s="95" t="s">
        <v>1323</v>
      </c>
      <c r="AH492" s="4">
        <v>46206.64403935185</v>
      </c>
      <c r="AI492" s="96">
        <v>46210</v>
      </c>
      <c r="AJ492" s="95" t="s">
        <v>1323</v>
      </c>
      <c r="AK492" s="4">
        <v>46210.687407407408</v>
      </c>
      <c r="AL492" s="96">
        <v>46210</v>
      </c>
      <c r="AM492" s="95" t="s">
        <v>1323</v>
      </c>
      <c r="AN492" s="4">
        <v>46210.687488425923</v>
      </c>
      <c r="AO492" s="95" t="s">
        <v>11317</v>
      </c>
      <c r="AP492" s="95" t="s">
        <v>11317</v>
      </c>
      <c r="AQ492" s="95" t="s">
        <v>11317</v>
      </c>
      <c r="AR492" s="95" t="s">
        <v>11317</v>
      </c>
      <c r="AS492" s="95" t="s">
        <v>11317</v>
      </c>
      <c r="AT492" s="95" t="s">
        <v>11317</v>
      </c>
      <c r="AU492" s="96">
        <v>46210</v>
      </c>
      <c r="AV492" s="95" t="s">
        <v>1323</v>
      </c>
      <c r="AW492" s="4">
        <v>46210.693506944444</v>
      </c>
      <c r="AX492" s="95" t="s">
        <v>11317</v>
      </c>
      <c r="AY492" s="95" t="s">
        <v>11317</v>
      </c>
      <c r="AZ492" s="95" t="s">
        <v>11317</v>
      </c>
      <c r="BA492" s="96">
        <v>46210</v>
      </c>
      <c r="BB492" s="95" t="s">
        <v>1364</v>
      </c>
      <c r="BC492" s="4">
        <v>46210.693715277775</v>
      </c>
      <c r="BD492" s="96">
        <v>46210</v>
      </c>
      <c r="BE492" s="95" t="s">
        <v>1555</v>
      </c>
      <c r="BF492" s="4">
        <v>46210.803136574075</v>
      </c>
      <c r="BG492" s="95" t="s">
        <v>11317</v>
      </c>
      <c r="BH492" s="95" t="s">
        <v>11317</v>
      </c>
      <c r="BI492" s="95" t="s">
        <v>11317</v>
      </c>
      <c r="BJ492" s="68" t="s">
        <v>11317</v>
      </c>
      <c r="BK492" t="str">
        <f t="shared" si="10"/>
        <v>Jul</v>
      </c>
      <c r="BL492" t="str">
        <f>VLOOKUP(D492,Sheet1!$A$2:$B$221,2,0)</f>
        <v>West Zone</v>
      </c>
    </row>
    <row r="493" spans="1:64" x14ac:dyDescent="0.35">
      <c r="A493" t="str" cm="1">
        <f t="array" ref="A493:C493">VLOOKUP(D493,Sheet1!$A$2:$E$221,{3,4,5},0)</f>
        <v>Jony</v>
      </c>
      <c r="B493" t="str">
        <v>FMF063301</v>
      </c>
      <c r="C493" t="str">
        <v>Pradeep Kumar</v>
      </c>
      <c r="D493" s="94" t="s">
        <v>118</v>
      </c>
      <c r="E493" s="95">
        <v>13</v>
      </c>
      <c r="F493" s="95" t="s">
        <v>2072</v>
      </c>
      <c r="G493" s="95">
        <v>244366</v>
      </c>
      <c r="H493" s="95" t="s">
        <v>2073</v>
      </c>
      <c r="I493" s="95" t="s">
        <v>2074</v>
      </c>
      <c r="J493" s="95" t="s">
        <v>1568</v>
      </c>
      <c r="K493" s="95" t="s">
        <v>2075</v>
      </c>
      <c r="L493" s="95">
        <v>90000</v>
      </c>
      <c r="M493" s="95" t="s">
        <v>1180</v>
      </c>
      <c r="N493" s="95" t="s">
        <v>1181</v>
      </c>
      <c r="O493" s="95" t="s">
        <v>2076</v>
      </c>
      <c r="P493" s="95">
        <v>8618965966</v>
      </c>
      <c r="Q493" s="14" t="s">
        <v>13394</v>
      </c>
      <c r="T493" s="96">
        <v>46202</v>
      </c>
      <c r="U493" s="95" t="s">
        <v>1344</v>
      </c>
      <c r="V493" s="4">
        <v>46202.6325</v>
      </c>
      <c r="W493" s="96">
        <v>46204</v>
      </c>
      <c r="X493" s="95" t="s">
        <v>1344</v>
      </c>
      <c r="Y493" s="4">
        <v>46204.636388888888</v>
      </c>
      <c r="Z493" s="96">
        <v>46204</v>
      </c>
      <c r="AA493" s="95" t="s">
        <v>1211</v>
      </c>
      <c r="AB493" s="4">
        <v>46204.660567129627</v>
      </c>
      <c r="AC493" s="96">
        <v>46204</v>
      </c>
      <c r="AD493" s="95" t="s">
        <v>2408</v>
      </c>
      <c r="AE493" s="4">
        <v>46204.680497685185</v>
      </c>
      <c r="AF493" s="96"/>
      <c r="AG493" s="95" t="s">
        <v>11317</v>
      </c>
      <c r="AH493" s="4"/>
      <c r="AI493" s="96">
        <v>46204</v>
      </c>
      <c r="AJ493" s="95" t="s">
        <v>1323</v>
      </c>
      <c r="AK493" s="4">
        <v>46204.737939814811</v>
      </c>
      <c r="AL493" s="96">
        <v>46204</v>
      </c>
      <c r="AM493" s="95" t="s">
        <v>1323</v>
      </c>
      <c r="AN493" s="4">
        <v>46204.73810185185</v>
      </c>
      <c r="AO493" s="95" t="s">
        <v>11317</v>
      </c>
      <c r="AP493" s="95" t="s">
        <v>11317</v>
      </c>
      <c r="AQ493" s="95" t="s">
        <v>11317</v>
      </c>
      <c r="AR493" s="95" t="s">
        <v>11317</v>
      </c>
      <c r="AS493" s="95" t="s">
        <v>11317</v>
      </c>
      <c r="AT493" s="95" t="s">
        <v>11317</v>
      </c>
      <c r="AU493" s="96">
        <v>46204</v>
      </c>
      <c r="AV493" s="95" t="s">
        <v>1323</v>
      </c>
      <c r="AW493" s="4">
        <v>46204.746574074074</v>
      </c>
      <c r="AX493" s="95" t="s">
        <v>11317</v>
      </c>
      <c r="AY493" s="95" t="s">
        <v>11317</v>
      </c>
      <c r="AZ493" s="95" t="s">
        <v>11317</v>
      </c>
      <c r="BA493" s="96">
        <v>46204</v>
      </c>
      <c r="BB493" s="95" t="s">
        <v>1364</v>
      </c>
      <c r="BC493" s="4">
        <v>46204.74695601852</v>
      </c>
      <c r="BD493" s="96">
        <v>46205</v>
      </c>
      <c r="BE493" s="95" t="s">
        <v>1345</v>
      </c>
      <c r="BF493" s="4">
        <v>46205.454918981479</v>
      </c>
      <c r="BG493" s="95" t="s">
        <v>11317</v>
      </c>
      <c r="BH493" s="95" t="s">
        <v>11317</v>
      </c>
      <c r="BI493" s="95" t="s">
        <v>11317</v>
      </c>
      <c r="BJ493" s="68" t="s">
        <v>11317</v>
      </c>
      <c r="BK493" t="str">
        <f t="shared" si="10"/>
        <v>Jul</v>
      </c>
      <c r="BL493" t="str">
        <f>VLOOKUP(D493,Sheet1!$A$2:$B$221,2,0)</f>
        <v>West Zone</v>
      </c>
    </row>
    <row r="494" spans="1:64" x14ac:dyDescent="0.35">
      <c r="A494" t="str" cm="1">
        <f t="array" ref="A494:C494">VLOOKUP(D494,Sheet1!$A$2:$E$221,{3,4,5},0)</f>
        <v>Jony</v>
      </c>
      <c r="B494" t="str">
        <v>FMF063301</v>
      </c>
      <c r="C494" t="str">
        <v>Pradeep Kumar</v>
      </c>
      <c r="D494" s="94" t="s">
        <v>118</v>
      </c>
      <c r="E494" s="95">
        <v>13</v>
      </c>
      <c r="F494" s="95" t="s">
        <v>3418</v>
      </c>
      <c r="G494" s="95">
        <v>345620</v>
      </c>
      <c r="H494" s="95" t="s">
        <v>1346</v>
      </c>
      <c r="I494" s="95" t="s">
        <v>1347</v>
      </c>
      <c r="J494" s="95" t="s">
        <v>1568</v>
      </c>
      <c r="K494" s="95" t="s">
        <v>3419</v>
      </c>
      <c r="L494" s="95">
        <v>60000</v>
      </c>
      <c r="M494" s="95" t="s">
        <v>1328</v>
      </c>
      <c r="N494" s="95" t="s">
        <v>1329</v>
      </c>
      <c r="O494" s="95" t="s">
        <v>2994</v>
      </c>
      <c r="P494" s="95">
        <v>3817127363</v>
      </c>
      <c r="Q494" s="14" t="s">
        <v>13394</v>
      </c>
      <c r="T494" s="96">
        <v>46205</v>
      </c>
      <c r="U494" s="95" t="s">
        <v>1344</v>
      </c>
      <c r="V494" s="4">
        <v>46205.769895833335</v>
      </c>
      <c r="W494" s="96">
        <v>46206</v>
      </c>
      <c r="X494" s="95" t="s">
        <v>1344</v>
      </c>
      <c r="Y494" s="4">
        <v>46206.385868055557</v>
      </c>
      <c r="Z494" s="96">
        <v>46206</v>
      </c>
      <c r="AA494" s="95" t="s">
        <v>3057</v>
      </c>
      <c r="AB494" s="4">
        <v>46206.421701388892</v>
      </c>
      <c r="AC494" s="96">
        <v>46206</v>
      </c>
      <c r="AD494" s="95" t="s">
        <v>3024</v>
      </c>
      <c r="AE494" s="4">
        <v>46206.447847222225</v>
      </c>
      <c r="AF494" s="96"/>
      <c r="AG494" s="95" t="s">
        <v>11317</v>
      </c>
      <c r="AH494" s="4"/>
      <c r="AI494" s="96">
        <v>46206</v>
      </c>
      <c r="AJ494" s="95" t="s">
        <v>1323</v>
      </c>
      <c r="AK494" s="4">
        <v>46206.46471064815</v>
      </c>
      <c r="AL494" s="96">
        <v>46206</v>
      </c>
      <c r="AM494" s="95" t="s">
        <v>1323</v>
      </c>
      <c r="AN494" s="4">
        <v>46206.464780092596</v>
      </c>
      <c r="AO494" s="95" t="s">
        <v>11317</v>
      </c>
      <c r="AP494" s="95" t="s">
        <v>11317</v>
      </c>
      <c r="AQ494" s="95" t="s">
        <v>11317</v>
      </c>
      <c r="AR494" s="95" t="s">
        <v>11317</v>
      </c>
      <c r="AS494" s="95" t="s">
        <v>11317</v>
      </c>
      <c r="AT494" s="95" t="s">
        <v>11317</v>
      </c>
      <c r="AU494" s="96">
        <v>46206</v>
      </c>
      <c r="AV494" s="95" t="s">
        <v>1323</v>
      </c>
      <c r="AW494" s="4">
        <v>46206.475868055553</v>
      </c>
      <c r="AX494" s="95" t="s">
        <v>11317</v>
      </c>
      <c r="AY494" s="95" t="s">
        <v>11317</v>
      </c>
      <c r="AZ494" s="95" t="s">
        <v>11317</v>
      </c>
      <c r="BA494" s="96">
        <v>46206</v>
      </c>
      <c r="BB494" s="95" t="s">
        <v>1364</v>
      </c>
      <c r="BC494" s="4">
        <v>46206.476064814815</v>
      </c>
      <c r="BD494" s="96">
        <v>46206</v>
      </c>
      <c r="BE494" s="95" t="s">
        <v>1345</v>
      </c>
      <c r="BF494" s="4">
        <v>46206.675983796296</v>
      </c>
      <c r="BG494" s="95" t="s">
        <v>11317</v>
      </c>
      <c r="BH494" s="95" t="s">
        <v>11317</v>
      </c>
      <c r="BI494" s="95" t="s">
        <v>11317</v>
      </c>
      <c r="BJ494" s="68" t="s">
        <v>11317</v>
      </c>
      <c r="BK494" t="str">
        <f t="shared" si="10"/>
        <v>Jul</v>
      </c>
      <c r="BL494" t="str">
        <f>VLOOKUP(D494,Sheet1!$A$2:$B$221,2,0)</f>
        <v>West Zone</v>
      </c>
    </row>
    <row r="495" spans="1:64" x14ac:dyDescent="0.35">
      <c r="A495" t="str" cm="1">
        <f t="array" ref="A495:C495">VLOOKUP(D495,Sheet1!$A$2:$E$221,{3,4,5},0)</f>
        <v>Jony</v>
      </c>
      <c r="B495" t="str">
        <v>FMF063301</v>
      </c>
      <c r="C495" t="str">
        <v>Pradeep Kumar</v>
      </c>
      <c r="D495" s="94" t="s">
        <v>118</v>
      </c>
      <c r="E495" s="95">
        <v>13</v>
      </c>
      <c r="F495" s="95" t="s">
        <v>2077</v>
      </c>
      <c r="G495" s="95">
        <v>351307</v>
      </c>
      <c r="H495" s="95" t="s">
        <v>117</v>
      </c>
      <c r="I495" s="95" t="s">
        <v>2078</v>
      </c>
      <c r="J495" s="95" t="s">
        <v>1568</v>
      </c>
      <c r="K495" s="95" t="s">
        <v>2079</v>
      </c>
      <c r="L495" s="95">
        <v>77000</v>
      </c>
      <c r="M495" s="95" t="s">
        <v>1173</v>
      </c>
      <c r="N495" s="95" t="s">
        <v>1174</v>
      </c>
      <c r="O495" s="95" t="s">
        <v>2080</v>
      </c>
      <c r="P495" s="95">
        <v>6158729822</v>
      </c>
      <c r="Q495" s="14" t="s">
        <v>13394</v>
      </c>
      <c r="T495" s="96">
        <v>46199</v>
      </c>
      <c r="U495" s="95" t="s">
        <v>1344</v>
      </c>
      <c r="V495" s="4">
        <v>46199.573796296296</v>
      </c>
      <c r="W495" s="96">
        <v>46199</v>
      </c>
      <c r="X495" s="95" t="s">
        <v>1344</v>
      </c>
      <c r="Y495" s="4">
        <v>46199.625219907408</v>
      </c>
      <c r="Z495" s="96">
        <v>46199</v>
      </c>
      <c r="AA495" s="95" t="s">
        <v>1211</v>
      </c>
      <c r="AB495" s="4">
        <v>46199.652766203704</v>
      </c>
      <c r="AC495" s="96">
        <v>46199</v>
      </c>
      <c r="AD495" s="95" t="s">
        <v>2408</v>
      </c>
      <c r="AE495" s="4">
        <v>46199.667303240742</v>
      </c>
      <c r="AF495" s="96">
        <v>46199</v>
      </c>
      <c r="AG495" s="95" t="s">
        <v>1323</v>
      </c>
      <c r="AH495" s="4">
        <v>46199.706817129627</v>
      </c>
      <c r="AI495" s="96"/>
      <c r="AJ495" s="95" t="s">
        <v>11317</v>
      </c>
      <c r="AK495" s="4"/>
      <c r="AL495" s="96"/>
      <c r="AM495" s="95" t="s">
        <v>11317</v>
      </c>
      <c r="AN495" s="4"/>
      <c r="AO495" s="95" t="s">
        <v>11317</v>
      </c>
      <c r="AP495" s="95" t="s">
        <v>11317</v>
      </c>
      <c r="AQ495" s="95" t="s">
        <v>11317</v>
      </c>
      <c r="AR495" s="95" t="s">
        <v>11317</v>
      </c>
      <c r="AS495" s="95" t="s">
        <v>11317</v>
      </c>
      <c r="AT495" s="95" t="s">
        <v>11317</v>
      </c>
      <c r="AU495" s="96"/>
      <c r="AV495" s="95" t="s">
        <v>11317</v>
      </c>
      <c r="AW495" s="4"/>
      <c r="AX495" s="95" t="s">
        <v>11317</v>
      </c>
      <c r="AY495" s="95" t="s">
        <v>11317</v>
      </c>
      <c r="AZ495" s="95" t="s">
        <v>11317</v>
      </c>
      <c r="BA495" s="96"/>
      <c r="BB495" s="95" t="s">
        <v>11317</v>
      </c>
      <c r="BC495" s="4"/>
      <c r="BD495" s="96"/>
      <c r="BE495" s="95" t="s">
        <v>11317</v>
      </c>
      <c r="BF495" s="4"/>
      <c r="BG495" s="95" t="s">
        <v>11317</v>
      </c>
      <c r="BH495" s="95" t="s">
        <v>11317</v>
      </c>
      <c r="BI495" s="95" t="s">
        <v>11317</v>
      </c>
      <c r="BJ495" s="68" t="s">
        <v>11317</v>
      </c>
      <c r="BK495" t="str">
        <f t="shared" si="10"/>
        <v>Jun</v>
      </c>
      <c r="BL495" t="str">
        <f>VLOOKUP(D495,Sheet1!$A$2:$B$221,2,0)</f>
        <v>West Zone</v>
      </c>
    </row>
    <row r="496" spans="1:64" x14ac:dyDescent="0.35">
      <c r="A496" t="str" cm="1">
        <f t="array" ref="A496:C496">VLOOKUP(D496,Sheet1!$A$2:$E$221,{3,4,5},0)</f>
        <v>Jony</v>
      </c>
      <c r="B496" t="str">
        <v>FMF063301</v>
      </c>
      <c r="C496" t="str">
        <v>Pradeep Kumar</v>
      </c>
      <c r="D496" s="94" t="s">
        <v>118</v>
      </c>
      <c r="E496" s="95">
        <v>13</v>
      </c>
      <c r="F496" s="95" t="s">
        <v>9735</v>
      </c>
      <c r="G496" s="95">
        <v>683540</v>
      </c>
      <c r="H496" s="95" t="s">
        <v>117</v>
      </c>
      <c r="I496" s="95" t="s">
        <v>2078</v>
      </c>
      <c r="J496" s="95" t="s">
        <v>1568</v>
      </c>
      <c r="K496" s="95" t="s">
        <v>9736</v>
      </c>
      <c r="L496" s="95">
        <v>90000</v>
      </c>
      <c r="M496" s="95" t="s">
        <v>9733</v>
      </c>
      <c r="N496" s="95" t="s">
        <v>9734</v>
      </c>
      <c r="O496" s="95" t="s">
        <v>2109</v>
      </c>
      <c r="P496" s="95">
        <v>9391821054</v>
      </c>
      <c r="Q496" s="14" t="s">
        <v>13394</v>
      </c>
      <c r="T496" s="96">
        <v>46209</v>
      </c>
      <c r="U496" s="95" t="s">
        <v>1344</v>
      </c>
      <c r="V496" s="4">
        <v>46209.398923611108</v>
      </c>
      <c r="W496" s="96">
        <v>46209</v>
      </c>
      <c r="X496" s="95" t="s">
        <v>1344</v>
      </c>
      <c r="Y496" s="4">
        <v>46209.573020833333</v>
      </c>
      <c r="Z496" s="96">
        <v>46209</v>
      </c>
      <c r="AA496" s="95" t="s">
        <v>1211</v>
      </c>
      <c r="AB496" s="4">
        <v>46209.580567129633</v>
      </c>
      <c r="AC496" s="96">
        <v>46209</v>
      </c>
      <c r="AD496" s="95" t="s">
        <v>2408</v>
      </c>
      <c r="AE496" s="4">
        <v>46209.588275462964</v>
      </c>
      <c r="AF496" s="96"/>
      <c r="AG496" s="95" t="s">
        <v>11317</v>
      </c>
      <c r="AH496" s="4"/>
      <c r="AI496" s="96">
        <v>46209</v>
      </c>
      <c r="AJ496" s="95" t="s">
        <v>1323</v>
      </c>
      <c r="AK496" s="4">
        <v>46209.645046296297</v>
      </c>
      <c r="AL496" s="96">
        <v>46209</v>
      </c>
      <c r="AM496" s="95" t="s">
        <v>1323</v>
      </c>
      <c r="AN496" s="4">
        <v>46209.645185185182</v>
      </c>
      <c r="AO496" s="95" t="s">
        <v>11317</v>
      </c>
      <c r="AP496" s="95" t="s">
        <v>11317</v>
      </c>
      <c r="AQ496" s="95" t="s">
        <v>11317</v>
      </c>
      <c r="AR496" s="95" t="s">
        <v>11317</v>
      </c>
      <c r="AS496" s="95" t="s">
        <v>11317</v>
      </c>
      <c r="AT496" s="95" t="s">
        <v>11317</v>
      </c>
      <c r="AU496" s="96">
        <v>46209</v>
      </c>
      <c r="AV496" s="95" t="s">
        <v>1323</v>
      </c>
      <c r="AW496" s="4">
        <v>46209.651979166665</v>
      </c>
      <c r="AX496" s="95" t="s">
        <v>11317</v>
      </c>
      <c r="AY496" s="95" t="s">
        <v>11317</v>
      </c>
      <c r="AZ496" s="95" t="s">
        <v>11317</v>
      </c>
      <c r="BA496" s="96">
        <v>46209</v>
      </c>
      <c r="BB496" s="95" t="s">
        <v>1364</v>
      </c>
      <c r="BC496" s="4">
        <v>46209.652141203704</v>
      </c>
      <c r="BD496" s="96">
        <v>46209</v>
      </c>
      <c r="BE496" s="95" t="s">
        <v>1345</v>
      </c>
      <c r="BF496" s="4">
        <v>46209.737314814818</v>
      </c>
      <c r="BG496" s="95" t="s">
        <v>11317</v>
      </c>
      <c r="BH496" s="95" t="s">
        <v>11317</v>
      </c>
      <c r="BI496" s="95" t="s">
        <v>11317</v>
      </c>
      <c r="BJ496" s="68" t="s">
        <v>11317</v>
      </c>
      <c r="BK496" t="str">
        <f t="shared" si="10"/>
        <v>Jul</v>
      </c>
      <c r="BL496" t="str">
        <f>VLOOKUP(D496,Sheet1!$A$2:$B$221,2,0)</f>
        <v>West Zone</v>
      </c>
    </row>
    <row r="497" spans="1:64" x14ac:dyDescent="0.35">
      <c r="A497" t="str" cm="1">
        <f t="array" ref="A497:C497">VLOOKUP(D497,Sheet1!$A$2:$E$221,{3,4,5},0)</f>
        <v>Jony</v>
      </c>
      <c r="B497" t="str">
        <v>FMF063301</v>
      </c>
      <c r="C497" t="str">
        <v>Pradeep Kumar</v>
      </c>
      <c r="D497" s="94" t="s">
        <v>118</v>
      </c>
      <c r="E497" s="95">
        <v>13</v>
      </c>
      <c r="F497" s="95" t="s">
        <v>3420</v>
      </c>
      <c r="G497" s="95">
        <v>691134</v>
      </c>
      <c r="H497" s="95" t="s">
        <v>117</v>
      </c>
      <c r="I497" s="95" t="s">
        <v>2078</v>
      </c>
      <c r="J497" s="95" t="s">
        <v>1568</v>
      </c>
      <c r="K497" s="95" t="s">
        <v>3421</v>
      </c>
      <c r="L497" s="95">
        <v>90000</v>
      </c>
      <c r="M497" s="95" t="s">
        <v>1180</v>
      </c>
      <c r="N497" s="95" t="s">
        <v>1181</v>
      </c>
      <c r="O497" s="95" t="s">
        <v>3422</v>
      </c>
      <c r="P497" s="95">
        <v>3707849835</v>
      </c>
      <c r="Q497" s="14" t="s">
        <v>13394</v>
      </c>
      <c r="T497" s="96">
        <v>46206</v>
      </c>
      <c r="U497" s="95" t="s">
        <v>1344</v>
      </c>
      <c r="V497" s="4">
        <v>46206.433078703703</v>
      </c>
      <c r="W497" s="96">
        <v>46206</v>
      </c>
      <c r="X497" s="95" t="s">
        <v>1344</v>
      </c>
      <c r="Y497" s="4">
        <v>46206.466620370367</v>
      </c>
      <c r="Z497" s="96">
        <v>46206</v>
      </c>
      <c r="AA497" s="95" t="s">
        <v>3057</v>
      </c>
      <c r="AB497" s="4">
        <v>46206.473564814813</v>
      </c>
      <c r="AC497" s="96">
        <v>46206</v>
      </c>
      <c r="AD497" s="95" t="s">
        <v>2408</v>
      </c>
      <c r="AE497" s="4">
        <v>46206.494502314818</v>
      </c>
      <c r="AF497" s="96"/>
      <c r="AG497" s="95" t="s">
        <v>11317</v>
      </c>
      <c r="AH497" s="4"/>
      <c r="AI497" s="96">
        <v>46206</v>
      </c>
      <c r="AJ497" s="95" t="s">
        <v>1323</v>
      </c>
      <c r="AK497" s="4">
        <v>46206.502280092594</v>
      </c>
      <c r="AL497" s="96">
        <v>46206</v>
      </c>
      <c r="AM497" s="95" t="s">
        <v>1323</v>
      </c>
      <c r="AN497" s="4">
        <v>46206.502372685187</v>
      </c>
      <c r="AO497" s="95" t="s">
        <v>11317</v>
      </c>
      <c r="AP497" s="95" t="s">
        <v>11317</v>
      </c>
      <c r="AQ497" s="95" t="s">
        <v>11317</v>
      </c>
      <c r="AR497" s="95" t="s">
        <v>11317</v>
      </c>
      <c r="AS497" s="95" t="s">
        <v>11317</v>
      </c>
      <c r="AT497" s="95" t="s">
        <v>11317</v>
      </c>
      <c r="AU497" s="96">
        <v>46206</v>
      </c>
      <c r="AV497" s="95" t="s">
        <v>1323</v>
      </c>
      <c r="AW497" s="4">
        <v>46206.508958333332</v>
      </c>
      <c r="AX497" s="95" t="s">
        <v>11317</v>
      </c>
      <c r="AY497" s="95" t="s">
        <v>11317</v>
      </c>
      <c r="AZ497" s="95" t="s">
        <v>11317</v>
      </c>
      <c r="BA497" s="96">
        <v>46206</v>
      </c>
      <c r="BB497" s="95" t="s">
        <v>1364</v>
      </c>
      <c r="BC497" s="4">
        <v>46206.509120370371</v>
      </c>
      <c r="BD497" s="96">
        <v>46206</v>
      </c>
      <c r="BE497" s="95" t="s">
        <v>1345</v>
      </c>
      <c r="BF497" s="4">
        <v>46206.664664351854</v>
      </c>
      <c r="BG497" s="95" t="s">
        <v>11317</v>
      </c>
      <c r="BH497" s="95" t="s">
        <v>11317</v>
      </c>
      <c r="BI497" s="95" t="s">
        <v>11317</v>
      </c>
      <c r="BJ497" s="68" t="s">
        <v>11317</v>
      </c>
      <c r="BK497" t="str">
        <f t="shared" si="10"/>
        <v>Jul</v>
      </c>
      <c r="BL497" t="str">
        <f>VLOOKUP(D497,Sheet1!$A$2:$B$221,2,0)</f>
        <v>West Zone</v>
      </c>
    </row>
    <row r="498" spans="1:64" x14ac:dyDescent="0.35">
      <c r="A498" t="str" cm="1">
        <f t="array" ref="A498:C498">VLOOKUP(D498,Sheet1!$A$2:$E$221,{3,4,5},0)</f>
        <v>Jony</v>
      </c>
      <c r="B498" t="str">
        <v>FMF063301</v>
      </c>
      <c r="C498" t="str">
        <v>Pradeep Kumar</v>
      </c>
      <c r="D498" s="94" t="s">
        <v>118</v>
      </c>
      <c r="E498" s="95">
        <v>13</v>
      </c>
      <c r="F498" s="95" t="s">
        <v>2081</v>
      </c>
      <c r="G498" s="95">
        <v>713213</v>
      </c>
      <c r="H498" s="95" t="s">
        <v>1136</v>
      </c>
      <c r="I498" s="95" t="s">
        <v>2082</v>
      </c>
      <c r="J498" s="95" t="s">
        <v>1568</v>
      </c>
      <c r="K498" s="95" t="s">
        <v>2083</v>
      </c>
      <c r="L498" s="95">
        <v>77000</v>
      </c>
      <c r="M498" s="95" t="s">
        <v>1173</v>
      </c>
      <c r="N498" s="95" t="s">
        <v>1174</v>
      </c>
      <c r="O498" s="95" t="s">
        <v>2084</v>
      </c>
      <c r="P498" s="95">
        <v>8481613173</v>
      </c>
      <c r="Q498" s="14" t="s">
        <v>13394</v>
      </c>
      <c r="T498" s="96">
        <v>46197</v>
      </c>
      <c r="U498" s="95" t="s">
        <v>1344</v>
      </c>
      <c r="V498" s="4">
        <v>46197.600740740738</v>
      </c>
      <c r="W498" s="96">
        <v>46197</v>
      </c>
      <c r="X498" s="95" t="s">
        <v>1344</v>
      </c>
      <c r="Y498" s="4">
        <v>46197.665462962963</v>
      </c>
      <c r="Z498" s="96">
        <v>46197</v>
      </c>
      <c r="AA498" s="95" t="s">
        <v>1211</v>
      </c>
      <c r="AB498" s="4">
        <v>46197.672418981485</v>
      </c>
      <c r="AC498" s="96">
        <v>46197</v>
      </c>
      <c r="AD498" s="95" t="s">
        <v>2408</v>
      </c>
      <c r="AE498" s="4">
        <v>46197.690057870372</v>
      </c>
      <c r="AF498" s="96"/>
      <c r="AG498" s="95" t="s">
        <v>11317</v>
      </c>
      <c r="AH498" s="4"/>
      <c r="AI498" s="96">
        <v>46197</v>
      </c>
      <c r="AJ498" s="95" t="s">
        <v>1323</v>
      </c>
      <c r="AK498" s="4">
        <v>46197.738541666666</v>
      </c>
      <c r="AL498" s="96">
        <v>46197</v>
      </c>
      <c r="AM498" s="95" t="s">
        <v>1323</v>
      </c>
      <c r="AN498" s="4">
        <v>46197.738611111112</v>
      </c>
      <c r="AO498" s="95" t="s">
        <v>11317</v>
      </c>
      <c r="AP498" s="95" t="s">
        <v>11317</v>
      </c>
      <c r="AQ498" s="95" t="s">
        <v>11317</v>
      </c>
      <c r="AR498" s="95" t="s">
        <v>11317</v>
      </c>
      <c r="AS498" s="95" t="s">
        <v>11317</v>
      </c>
      <c r="AT498" s="95" t="s">
        <v>11317</v>
      </c>
      <c r="AU498" s="96">
        <v>46197</v>
      </c>
      <c r="AV498" s="95" t="s">
        <v>1323</v>
      </c>
      <c r="AW498" s="4">
        <v>46197.74459490741</v>
      </c>
      <c r="AX498" s="95" t="s">
        <v>11317</v>
      </c>
      <c r="AY498" s="95" t="s">
        <v>11317</v>
      </c>
      <c r="AZ498" s="95" t="s">
        <v>11317</v>
      </c>
      <c r="BA498" s="96">
        <v>46197</v>
      </c>
      <c r="BB498" s="95" t="s">
        <v>2427</v>
      </c>
      <c r="BC498" s="4">
        <v>46197.74491898148</v>
      </c>
      <c r="BD498" s="96"/>
      <c r="BE498" s="95" t="s">
        <v>11317</v>
      </c>
      <c r="BF498" s="4"/>
      <c r="BG498" s="95" t="s">
        <v>11317</v>
      </c>
      <c r="BH498" s="95" t="s">
        <v>11317</v>
      </c>
      <c r="BI498" s="95" t="s">
        <v>11317</v>
      </c>
      <c r="BJ498" s="68" t="s">
        <v>11317</v>
      </c>
      <c r="BK498" t="str">
        <f t="shared" si="10"/>
        <v>Jun</v>
      </c>
      <c r="BL498" t="str">
        <f>VLOOKUP(D498,Sheet1!$A$2:$B$221,2,0)</f>
        <v>West Zone</v>
      </c>
    </row>
    <row r="499" spans="1:64" x14ac:dyDescent="0.35">
      <c r="A499" t="str" cm="1">
        <f t="array" ref="A499:C499">VLOOKUP(D499,Sheet1!$A$2:$E$221,{3,4,5},0)</f>
        <v>Ayush agrawal</v>
      </c>
      <c r="B499" t="str">
        <v>FMF007508</v>
      </c>
      <c r="C499" t="str">
        <v>Sandeep Sisodiya</v>
      </c>
      <c r="D499" s="94" t="s">
        <v>830</v>
      </c>
      <c r="E499" s="95">
        <v>16</v>
      </c>
      <c r="F499" s="95" t="s">
        <v>2085</v>
      </c>
      <c r="G499" s="95">
        <v>254713</v>
      </c>
      <c r="H499" s="95" t="s">
        <v>1352</v>
      </c>
      <c r="I499" s="95" t="s">
        <v>1353</v>
      </c>
      <c r="J499" s="95" t="s">
        <v>1568</v>
      </c>
      <c r="K499" s="95" t="s">
        <v>2086</v>
      </c>
      <c r="L499" s="95">
        <v>77000</v>
      </c>
      <c r="M499" s="95" t="s">
        <v>1124</v>
      </c>
      <c r="N499" s="95" t="s">
        <v>1125</v>
      </c>
      <c r="O499" s="95" t="s">
        <v>1143</v>
      </c>
      <c r="P499" s="95">
        <v>9916395989</v>
      </c>
      <c r="Q499" s="14" t="s">
        <v>13394</v>
      </c>
      <c r="T499" s="96">
        <v>46203</v>
      </c>
      <c r="U499" s="95" t="s">
        <v>1350</v>
      </c>
      <c r="V499" s="4">
        <v>46203.621412037035</v>
      </c>
      <c r="W499" s="96">
        <v>46203</v>
      </c>
      <c r="X499" s="95" t="s">
        <v>1350</v>
      </c>
      <c r="Y499" s="4">
        <v>46203.623402777775</v>
      </c>
      <c r="Z499" s="96">
        <v>46203</v>
      </c>
      <c r="AA499" s="95" t="s">
        <v>1211</v>
      </c>
      <c r="AB499" s="4">
        <v>46203.631539351853</v>
      </c>
      <c r="AC499" s="96">
        <v>46203</v>
      </c>
      <c r="AD499" s="95" t="s">
        <v>2408</v>
      </c>
      <c r="AE499" s="4">
        <v>46203.672592592593</v>
      </c>
      <c r="AF499" s="96">
        <v>46203</v>
      </c>
      <c r="AG499" s="95" t="s">
        <v>1323</v>
      </c>
      <c r="AH499" s="4">
        <v>46203.722696759258</v>
      </c>
      <c r="AI499" s="96">
        <v>46204</v>
      </c>
      <c r="AJ499" s="95" t="s">
        <v>1323</v>
      </c>
      <c r="AK499" s="4">
        <v>46204.428993055553</v>
      </c>
      <c r="AL499" s="96">
        <v>46204</v>
      </c>
      <c r="AM499" s="95" t="s">
        <v>1323</v>
      </c>
      <c r="AN499" s="4">
        <v>46204.429074074076</v>
      </c>
      <c r="AO499" s="95" t="s">
        <v>11317</v>
      </c>
      <c r="AP499" s="95" t="s">
        <v>11317</v>
      </c>
      <c r="AQ499" s="95" t="s">
        <v>11317</v>
      </c>
      <c r="AR499" s="95" t="s">
        <v>11317</v>
      </c>
      <c r="AS499" s="95" t="s">
        <v>11317</v>
      </c>
      <c r="AT499" s="95" t="s">
        <v>11317</v>
      </c>
      <c r="AU499" s="96">
        <v>46204</v>
      </c>
      <c r="AV499" s="95" t="s">
        <v>1323</v>
      </c>
      <c r="AW499" s="4">
        <v>46204.433749999997</v>
      </c>
      <c r="AX499" s="95" t="s">
        <v>11317</v>
      </c>
      <c r="AY499" s="95" t="s">
        <v>11317</v>
      </c>
      <c r="AZ499" s="95" t="s">
        <v>11317</v>
      </c>
      <c r="BA499" s="96">
        <v>46204</v>
      </c>
      <c r="BB499" s="95" t="s">
        <v>1364</v>
      </c>
      <c r="BC499" s="4">
        <v>46204.434050925927</v>
      </c>
      <c r="BD499" s="96">
        <v>46205</v>
      </c>
      <c r="BE499" s="95" t="s">
        <v>1351</v>
      </c>
      <c r="BF499" s="4">
        <v>46205.600844907407</v>
      </c>
      <c r="BG499" s="95" t="s">
        <v>11317</v>
      </c>
      <c r="BH499" s="95" t="s">
        <v>11317</v>
      </c>
      <c r="BI499" s="95" t="s">
        <v>11317</v>
      </c>
      <c r="BJ499" s="68" t="s">
        <v>11317</v>
      </c>
      <c r="BK499" t="str">
        <f t="shared" si="10"/>
        <v>Jun</v>
      </c>
      <c r="BL499" t="str">
        <f>VLOOKUP(D499,Sheet1!$A$2:$B$221,2,0)</f>
        <v>West Zone</v>
      </c>
    </row>
    <row r="500" spans="1:64" x14ac:dyDescent="0.35">
      <c r="A500" t="str" cm="1">
        <f t="array" ref="A500:C500">VLOOKUP(D500,Sheet1!$A$2:$E$221,{3,4,5},0)</f>
        <v>Ayush agrawal</v>
      </c>
      <c r="B500" t="str">
        <v>FMF007508</v>
      </c>
      <c r="C500" t="str">
        <v>Sandeep Sisodiya</v>
      </c>
      <c r="D500" s="94" t="s">
        <v>830</v>
      </c>
      <c r="E500" s="95">
        <v>16</v>
      </c>
      <c r="F500" s="95" t="s">
        <v>9737</v>
      </c>
      <c r="G500" s="95">
        <v>297360</v>
      </c>
      <c r="H500" s="95" t="s">
        <v>1367</v>
      </c>
      <c r="I500" s="95" t="s">
        <v>2088</v>
      </c>
      <c r="J500" s="95" t="s">
        <v>1568</v>
      </c>
      <c r="K500" s="95" t="s">
        <v>9738</v>
      </c>
      <c r="L500" s="95">
        <v>90000</v>
      </c>
      <c r="M500" s="95" t="s">
        <v>9461</v>
      </c>
      <c r="N500" s="95" t="s">
        <v>9462</v>
      </c>
      <c r="O500" s="95" t="s">
        <v>9566</v>
      </c>
      <c r="P500" s="95">
        <v>3245496663</v>
      </c>
      <c r="Q500" s="14" t="s">
        <v>13394</v>
      </c>
      <c r="T500" s="96">
        <v>46206</v>
      </c>
      <c r="U500" s="95" t="s">
        <v>1350</v>
      </c>
      <c r="V500" s="4">
        <v>46206.628310185188</v>
      </c>
      <c r="W500" s="96">
        <v>46209</v>
      </c>
      <c r="X500" s="95" t="s">
        <v>1350</v>
      </c>
      <c r="Y500" s="4">
        <v>46209.373981481483</v>
      </c>
      <c r="Z500" s="96">
        <v>46209</v>
      </c>
      <c r="AA500" s="95" t="s">
        <v>1211</v>
      </c>
      <c r="AB500" s="4">
        <v>46209.407604166663</v>
      </c>
      <c r="AC500" s="96">
        <v>46209</v>
      </c>
      <c r="AD500" s="95" t="s">
        <v>2408</v>
      </c>
      <c r="AE500" s="4">
        <v>46209.414826388886</v>
      </c>
      <c r="AF500" s="96"/>
      <c r="AG500" s="95" t="s">
        <v>11317</v>
      </c>
      <c r="AH500" s="4"/>
      <c r="AI500" s="96">
        <v>46209</v>
      </c>
      <c r="AJ500" s="95" t="s">
        <v>1323</v>
      </c>
      <c r="AK500" s="4">
        <v>46209.503784722219</v>
      </c>
      <c r="AL500" s="96">
        <v>46209</v>
      </c>
      <c r="AM500" s="95" t="s">
        <v>1323</v>
      </c>
      <c r="AN500" s="4">
        <v>46209.503865740742</v>
      </c>
      <c r="AO500" s="95" t="s">
        <v>11317</v>
      </c>
      <c r="AP500" s="95" t="s">
        <v>11317</v>
      </c>
      <c r="AQ500" s="95" t="s">
        <v>11317</v>
      </c>
      <c r="AR500" s="95" t="s">
        <v>11317</v>
      </c>
      <c r="AS500" s="95" t="s">
        <v>11317</v>
      </c>
      <c r="AT500" s="95" t="s">
        <v>11317</v>
      </c>
      <c r="AU500" s="96">
        <v>46209</v>
      </c>
      <c r="AV500" s="95" t="s">
        <v>1323</v>
      </c>
      <c r="AW500" s="4">
        <v>46209.532847222225</v>
      </c>
      <c r="AX500" s="95" t="s">
        <v>11317</v>
      </c>
      <c r="AY500" s="95" t="s">
        <v>11317</v>
      </c>
      <c r="AZ500" s="95" t="s">
        <v>11317</v>
      </c>
      <c r="BA500" s="96">
        <v>46209</v>
      </c>
      <c r="BB500" s="95" t="s">
        <v>1364</v>
      </c>
      <c r="BC500" s="4">
        <v>46209.534074074072</v>
      </c>
      <c r="BD500" s="96">
        <v>46210</v>
      </c>
      <c r="BE500" s="95" t="s">
        <v>1351</v>
      </c>
      <c r="BF500" s="4">
        <v>46210.446863425925</v>
      </c>
      <c r="BG500" s="95" t="s">
        <v>11317</v>
      </c>
      <c r="BH500" s="95" t="s">
        <v>11317</v>
      </c>
      <c r="BI500" s="95" t="s">
        <v>11317</v>
      </c>
      <c r="BJ500" s="68" t="s">
        <v>11317</v>
      </c>
      <c r="BK500" t="str">
        <f t="shared" si="10"/>
        <v>Jul</v>
      </c>
      <c r="BL500" t="str">
        <f>VLOOKUP(D500,Sheet1!$A$2:$B$221,2,0)</f>
        <v>West Zone</v>
      </c>
    </row>
    <row r="501" spans="1:64" x14ac:dyDescent="0.35">
      <c r="A501" t="str" cm="1">
        <f t="array" ref="A501:C501">VLOOKUP(D501,Sheet1!$A$2:$E$221,{3,4,5},0)</f>
        <v>Ayush agrawal</v>
      </c>
      <c r="B501" t="str">
        <v>FMF007508</v>
      </c>
      <c r="C501" t="str">
        <v>Sandeep Sisodiya</v>
      </c>
      <c r="D501" s="94" t="s">
        <v>830</v>
      </c>
      <c r="E501" s="95">
        <v>16</v>
      </c>
      <c r="F501" s="95" t="s">
        <v>2087</v>
      </c>
      <c r="G501" s="95">
        <v>454038</v>
      </c>
      <c r="H501" s="95" t="s">
        <v>1367</v>
      </c>
      <c r="I501" s="95" t="s">
        <v>2088</v>
      </c>
      <c r="J501" s="95" t="s">
        <v>1568</v>
      </c>
      <c r="K501" s="95" t="s">
        <v>2089</v>
      </c>
      <c r="L501" s="95">
        <v>50000</v>
      </c>
      <c r="M501" s="95" t="s">
        <v>1034</v>
      </c>
      <c r="N501" s="95" t="s">
        <v>1035</v>
      </c>
      <c r="O501" s="95" t="s">
        <v>2090</v>
      </c>
      <c r="P501" s="95">
        <v>8731519570</v>
      </c>
      <c r="Q501" s="14" t="s">
        <v>13394</v>
      </c>
      <c r="T501" s="96">
        <v>46199</v>
      </c>
      <c r="U501" s="95" t="s">
        <v>1350</v>
      </c>
      <c r="V501" s="4">
        <v>46199.567384259259</v>
      </c>
      <c r="W501" s="96">
        <v>46199</v>
      </c>
      <c r="X501" s="95" t="s">
        <v>1350</v>
      </c>
      <c r="Y501" s="4">
        <v>46199.6716087963</v>
      </c>
      <c r="Z501" s="96">
        <v>46199</v>
      </c>
      <c r="AA501" s="95" t="s">
        <v>1211</v>
      </c>
      <c r="AB501" s="4">
        <v>46199.687465277777</v>
      </c>
      <c r="AC501" s="96">
        <v>46199</v>
      </c>
      <c r="AD501" s="95" t="s">
        <v>2408</v>
      </c>
      <c r="AE501" s="4">
        <v>46199.748900462961</v>
      </c>
      <c r="AF501" s="96">
        <v>46199</v>
      </c>
      <c r="AG501" s="95" t="s">
        <v>1323</v>
      </c>
      <c r="AH501" s="4">
        <v>46199.766284722224</v>
      </c>
      <c r="AI501" s="96">
        <v>46200</v>
      </c>
      <c r="AJ501" s="95" t="s">
        <v>1336</v>
      </c>
      <c r="AK501" s="4">
        <v>46200.414143518516</v>
      </c>
      <c r="AL501" s="96">
        <v>46200</v>
      </c>
      <c r="AM501" s="95" t="s">
        <v>1336</v>
      </c>
      <c r="AN501" s="4">
        <v>46200.414236111108</v>
      </c>
      <c r="AO501" s="95" t="s">
        <v>11317</v>
      </c>
      <c r="AP501" s="95" t="s">
        <v>11317</v>
      </c>
      <c r="AQ501" s="95" t="s">
        <v>11317</v>
      </c>
      <c r="AR501" s="95" t="s">
        <v>11317</v>
      </c>
      <c r="AS501" s="95" t="s">
        <v>11317</v>
      </c>
      <c r="AT501" s="95" t="s">
        <v>11317</v>
      </c>
      <c r="AU501" s="96">
        <v>46200</v>
      </c>
      <c r="AV501" s="95" t="s">
        <v>1336</v>
      </c>
      <c r="AW501" s="4">
        <v>46200.416851851849</v>
      </c>
      <c r="AX501" s="95" t="s">
        <v>11317</v>
      </c>
      <c r="AY501" s="95" t="s">
        <v>11317</v>
      </c>
      <c r="AZ501" s="95" t="s">
        <v>11317</v>
      </c>
      <c r="BA501" s="96">
        <v>46200</v>
      </c>
      <c r="BB501" s="95" t="s">
        <v>1322</v>
      </c>
      <c r="BC501" s="4">
        <v>46200.417268518519</v>
      </c>
      <c r="BD501" s="96">
        <v>46204</v>
      </c>
      <c r="BE501" s="95" t="s">
        <v>1351</v>
      </c>
      <c r="BF501" s="4">
        <v>46204.43310185185</v>
      </c>
      <c r="BG501" s="95" t="s">
        <v>11317</v>
      </c>
      <c r="BH501" s="95" t="s">
        <v>11317</v>
      </c>
      <c r="BI501" s="95" t="s">
        <v>11317</v>
      </c>
      <c r="BJ501" s="68" t="s">
        <v>11317</v>
      </c>
      <c r="BK501" t="str">
        <f t="shared" si="10"/>
        <v>Jun</v>
      </c>
      <c r="BL501" t="str">
        <f>VLOOKUP(D501,Sheet1!$A$2:$B$221,2,0)</f>
        <v>West Zone</v>
      </c>
    </row>
    <row r="502" spans="1:64" x14ac:dyDescent="0.35">
      <c r="A502" t="str" cm="1">
        <f t="array" ref="A502:C502">VLOOKUP(D502,Sheet1!$A$2:$E$221,{3,4,5},0)</f>
        <v>Ayush agrawal</v>
      </c>
      <c r="B502" t="str">
        <v>FMF007508</v>
      </c>
      <c r="C502" t="str">
        <v>Sandeep Sisodiya</v>
      </c>
      <c r="D502" s="94" t="s">
        <v>830</v>
      </c>
      <c r="E502" s="95">
        <v>16</v>
      </c>
      <c r="F502" s="95" t="s">
        <v>9739</v>
      </c>
      <c r="G502" s="95">
        <v>610624</v>
      </c>
      <c r="H502" s="95" t="s">
        <v>1352</v>
      </c>
      <c r="I502" s="95" t="s">
        <v>1353</v>
      </c>
      <c r="J502" s="95" t="s">
        <v>1568</v>
      </c>
      <c r="K502" s="95" t="s">
        <v>9740</v>
      </c>
      <c r="L502" s="95">
        <v>45000</v>
      </c>
      <c r="M502" s="95" t="s">
        <v>9741</v>
      </c>
      <c r="N502" s="95" t="s">
        <v>9742</v>
      </c>
      <c r="O502" s="95" t="s">
        <v>3112</v>
      </c>
      <c r="P502" s="95">
        <v>8707051923</v>
      </c>
      <c r="Q502" s="14" t="s">
        <v>13394</v>
      </c>
      <c r="T502" s="96">
        <v>46209</v>
      </c>
      <c r="U502" s="95" t="s">
        <v>1350</v>
      </c>
      <c r="V502" s="4">
        <v>46209.628298611111</v>
      </c>
      <c r="W502" s="96">
        <v>46209</v>
      </c>
      <c r="X502" s="95" t="s">
        <v>1350</v>
      </c>
      <c r="Y502" s="4">
        <v>46209.717847222222</v>
      </c>
      <c r="Z502" s="96">
        <v>46209</v>
      </c>
      <c r="AA502" s="95" t="s">
        <v>1211</v>
      </c>
      <c r="AB502" s="4">
        <v>46209.733344907407</v>
      </c>
      <c r="AC502" s="96">
        <v>46209</v>
      </c>
      <c r="AD502" s="95" t="s">
        <v>2408</v>
      </c>
      <c r="AE502" s="4">
        <v>46209.78019675926</v>
      </c>
      <c r="AF502" s="96"/>
      <c r="AG502" s="95" t="s">
        <v>11317</v>
      </c>
      <c r="AH502" s="4"/>
      <c r="AI502" s="96">
        <v>46209</v>
      </c>
      <c r="AJ502" s="95" t="s">
        <v>1323</v>
      </c>
      <c r="AK502" s="4">
        <v>46209.783692129633</v>
      </c>
      <c r="AL502" s="96">
        <v>46209</v>
      </c>
      <c r="AM502" s="95" t="s">
        <v>1323</v>
      </c>
      <c r="AN502" s="4">
        <v>46209.783761574072</v>
      </c>
      <c r="AO502" s="95" t="s">
        <v>11317</v>
      </c>
      <c r="AP502" s="95" t="s">
        <v>11317</v>
      </c>
      <c r="AQ502" s="95" t="s">
        <v>11317</v>
      </c>
      <c r="AR502" s="95" t="s">
        <v>11317</v>
      </c>
      <c r="AS502" s="95" t="s">
        <v>11317</v>
      </c>
      <c r="AT502" s="95" t="s">
        <v>11317</v>
      </c>
      <c r="AU502" s="96">
        <v>46209</v>
      </c>
      <c r="AV502" s="95" t="s">
        <v>1323</v>
      </c>
      <c r="AW502" s="4">
        <v>46209.786319444444</v>
      </c>
      <c r="AX502" s="95" t="s">
        <v>11317</v>
      </c>
      <c r="AY502" s="95" t="s">
        <v>11317</v>
      </c>
      <c r="AZ502" s="95" t="s">
        <v>11317</v>
      </c>
      <c r="BA502" s="96">
        <v>46209</v>
      </c>
      <c r="BB502" s="95" t="s">
        <v>1364</v>
      </c>
      <c r="BC502" s="4">
        <v>46209.786493055559</v>
      </c>
      <c r="BD502" s="96">
        <v>46210</v>
      </c>
      <c r="BE502" s="95" t="s">
        <v>1351</v>
      </c>
      <c r="BF502" s="4">
        <v>46210.53869212963</v>
      </c>
      <c r="BG502" s="95" t="s">
        <v>11317</v>
      </c>
      <c r="BH502" s="95" t="s">
        <v>11317</v>
      </c>
      <c r="BI502" s="95" t="s">
        <v>11317</v>
      </c>
      <c r="BJ502" s="68" t="s">
        <v>11317</v>
      </c>
      <c r="BK502" t="str">
        <f t="shared" si="10"/>
        <v>Jul</v>
      </c>
      <c r="BL502" t="str">
        <f>VLOOKUP(D502,Sheet1!$A$2:$B$221,2,0)</f>
        <v>West Zone</v>
      </c>
    </row>
    <row r="503" spans="1:64" x14ac:dyDescent="0.35">
      <c r="A503" t="str" cm="1">
        <f t="array" ref="A503:C503">VLOOKUP(D503,Sheet1!$A$2:$E$221,{3,4,5},0)</f>
        <v>Mohit 2</v>
      </c>
      <c r="B503" t="str">
        <v>FMF069281</v>
      </c>
      <c r="C503" t="str">
        <v>Naveen Kumar</v>
      </c>
      <c r="D503" s="94" t="s">
        <v>205</v>
      </c>
      <c r="E503" s="95">
        <v>22</v>
      </c>
      <c r="F503" s="95" t="s">
        <v>2091</v>
      </c>
      <c r="G503" s="95">
        <v>166932</v>
      </c>
      <c r="H503" s="95" t="s">
        <v>2092</v>
      </c>
      <c r="I503" s="95" t="s">
        <v>2093</v>
      </c>
      <c r="J503" s="95" t="s">
        <v>1568</v>
      </c>
      <c r="K503" s="95" t="s">
        <v>2094</v>
      </c>
      <c r="L503" s="95">
        <v>50000</v>
      </c>
      <c r="M503" s="95" t="s">
        <v>934</v>
      </c>
      <c r="N503" s="95" t="s">
        <v>935</v>
      </c>
      <c r="O503" s="95" t="s">
        <v>2095</v>
      </c>
      <c r="P503" s="95">
        <v>9347885724</v>
      </c>
      <c r="Q503" s="14" t="s">
        <v>13394</v>
      </c>
      <c r="T503" s="96">
        <v>46204</v>
      </c>
      <c r="U503" s="95" t="s">
        <v>1357</v>
      </c>
      <c r="V503" s="4">
        <v>46204.563217592593</v>
      </c>
      <c r="W503" s="96">
        <v>46204</v>
      </c>
      <c r="X503" s="95" t="s">
        <v>1357</v>
      </c>
      <c r="Y503" s="4">
        <v>46204.573310185187</v>
      </c>
      <c r="Z503" s="96">
        <v>46204</v>
      </c>
      <c r="AA503" s="95" t="s">
        <v>1211</v>
      </c>
      <c r="AB503" s="4">
        <v>46204.593912037039</v>
      </c>
      <c r="AC503" s="96">
        <v>46204</v>
      </c>
      <c r="AD503" s="95" t="s">
        <v>2408</v>
      </c>
      <c r="AE503" s="4">
        <v>46204.617824074077</v>
      </c>
      <c r="AF503" s="96"/>
      <c r="AG503" s="95" t="s">
        <v>11317</v>
      </c>
      <c r="AH503" s="4"/>
      <c r="AI503" s="96">
        <v>46204</v>
      </c>
      <c r="AJ503" s="95" t="s">
        <v>1323</v>
      </c>
      <c r="AK503" s="4">
        <v>46204.645578703705</v>
      </c>
      <c r="AL503" s="96">
        <v>46204</v>
      </c>
      <c r="AM503" s="95" t="s">
        <v>1323</v>
      </c>
      <c r="AN503" s="4">
        <v>46204.64565972222</v>
      </c>
      <c r="AO503" s="95" t="s">
        <v>11317</v>
      </c>
      <c r="AP503" s="95" t="s">
        <v>11317</v>
      </c>
      <c r="AQ503" s="95" t="s">
        <v>11317</v>
      </c>
      <c r="AR503" s="95" t="s">
        <v>11317</v>
      </c>
      <c r="AS503" s="95" t="s">
        <v>11317</v>
      </c>
      <c r="AT503" s="95" t="s">
        <v>11317</v>
      </c>
      <c r="AU503" s="96">
        <v>46204</v>
      </c>
      <c r="AV503" s="95" t="s">
        <v>1323</v>
      </c>
      <c r="AW503" s="4">
        <v>46204.662523148145</v>
      </c>
      <c r="AX503" s="95" t="s">
        <v>11317</v>
      </c>
      <c r="AY503" s="95" t="s">
        <v>11317</v>
      </c>
      <c r="AZ503" s="95" t="s">
        <v>11317</v>
      </c>
      <c r="BA503" s="96">
        <v>46204</v>
      </c>
      <c r="BB503" s="95" t="s">
        <v>1364</v>
      </c>
      <c r="BC503" s="4">
        <v>46204.662743055553</v>
      </c>
      <c r="BD503" s="96">
        <v>46204</v>
      </c>
      <c r="BE503" s="95" t="s">
        <v>2428</v>
      </c>
      <c r="BF503" s="4">
        <v>46204.716527777775</v>
      </c>
      <c r="BG503" s="95" t="s">
        <v>11317</v>
      </c>
      <c r="BH503" s="95" t="s">
        <v>11317</v>
      </c>
      <c r="BI503" s="95" t="s">
        <v>11317</v>
      </c>
      <c r="BJ503" s="68" t="s">
        <v>11317</v>
      </c>
      <c r="BK503" t="str">
        <f t="shared" si="10"/>
        <v>Jul</v>
      </c>
      <c r="BL503" t="str">
        <f>VLOOKUP(D503,Sheet1!$A$2:$B$221,2,0)</f>
        <v>West Zone</v>
      </c>
    </row>
    <row r="504" spans="1:64" x14ac:dyDescent="0.35">
      <c r="A504" t="str" cm="1">
        <f t="array" ref="A504:C504">VLOOKUP(D504,Sheet1!$A$2:$E$221,{3,4,5},0)</f>
        <v>Mohit 2</v>
      </c>
      <c r="B504" t="str">
        <v>FMF069281</v>
      </c>
      <c r="C504" t="str">
        <v>Naveen Kumar</v>
      </c>
      <c r="D504" s="94" t="s">
        <v>205</v>
      </c>
      <c r="E504" s="95">
        <v>22</v>
      </c>
      <c r="F504" s="95" t="s">
        <v>11604</v>
      </c>
      <c r="G504" s="95">
        <v>172847</v>
      </c>
      <c r="H504" s="95" t="s">
        <v>2763</v>
      </c>
      <c r="I504" s="95" t="s">
        <v>2764</v>
      </c>
      <c r="J504" s="95" t="s">
        <v>1568</v>
      </c>
      <c r="K504" s="95" t="s">
        <v>11605</v>
      </c>
      <c r="L504" s="95">
        <v>85000</v>
      </c>
      <c r="M504" s="95" t="s">
        <v>988</v>
      </c>
      <c r="N504" s="95" t="s">
        <v>989</v>
      </c>
      <c r="O504" s="95" t="s">
        <v>2100</v>
      </c>
      <c r="P504" s="95">
        <v>8158978113</v>
      </c>
      <c r="Q504" s="14" t="s">
        <v>13394</v>
      </c>
      <c r="T504" s="96">
        <v>46210</v>
      </c>
      <c r="U504" s="95" t="s">
        <v>1357</v>
      </c>
      <c r="V504" s="4">
        <v>46210.401458333334</v>
      </c>
      <c r="W504" s="96">
        <v>46210</v>
      </c>
      <c r="X504" s="95" t="s">
        <v>1357</v>
      </c>
      <c r="Y504" s="4">
        <v>46210.401770833334</v>
      </c>
      <c r="Z504" s="96">
        <v>46210</v>
      </c>
      <c r="AA504" s="95" t="s">
        <v>1211</v>
      </c>
      <c r="AB504" s="4">
        <v>46210.428518518522</v>
      </c>
      <c r="AC504" s="96">
        <v>46210</v>
      </c>
      <c r="AD504" s="95" t="s">
        <v>2408</v>
      </c>
      <c r="AE504" s="4">
        <v>46210.439166666663</v>
      </c>
      <c r="AF504" s="96"/>
      <c r="AG504" s="95" t="s">
        <v>11317</v>
      </c>
      <c r="AH504" s="4"/>
      <c r="AI504" s="96">
        <v>46210</v>
      </c>
      <c r="AJ504" s="95" t="s">
        <v>1323</v>
      </c>
      <c r="AK504" s="4">
        <v>46210.534502314818</v>
      </c>
      <c r="AL504" s="96">
        <v>46210</v>
      </c>
      <c r="AM504" s="95" t="s">
        <v>1323</v>
      </c>
      <c r="AN504" s="4">
        <v>46210.534583333334</v>
      </c>
      <c r="AO504" s="95" t="s">
        <v>11317</v>
      </c>
      <c r="AP504" s="95" t="s">
        <v>11317</v>
      </c>
      <c r="AQ504" s="95" t="s">
        <v>11317</v>
      </c>
      <c r="AR504" s="95" t="s">
        <v>11317</v>
      </c>
      <c r="AS504" s="95" t="s">
        <v>11317</v>
      </c>
      <c r="AT504" s="95" t="s">
        <v>11317</v>
      </c>
      <c r="AU504" s="96">
        <v>46210</v>
      </c>
      <c r="AV504" s="95" t="s">
        <v>1323</v>
      </c>
      <c r="AW504" s="4">
        <v>46210.544618055559</v>
      </c>
      <c r="AX504" s="95" t="s">
        <v>11317</v>
      </c>
      <c r="AY504" s="95" t="s">
        <v>11317</v>
      </c>
      <c r="AZ504" s="95" t="s">
        <v>11317</v>
      </c>
      <c r="BA504" s="96">
        <v>46210</v>
      </c>
      <c r="BB504" s="95" t="s">
        <v>1364</v>
      </c>
      <c r="BC504" s="4">
        <v>46210.549224537041</v>
      </c>
      <c r="BD504" s="96"/>
      <c r="BE504" s="95" t="s">
        <v>11317</v>
      </c>
      <c r="BF504" s="4"/>
      <c r="BG504" s="95" t="s">
        <v>11317</v>
      </c>
      <c r="BH504" s="95" t="s">
        <v>11317</v>
      </c>
      <c r="BI504" s="95" t="s">
        <v>11317</v>
      </c>
      <c r="BJ504" s="68" t="s">
        <v>11317</v>
      </c>
      <c r="BK504" t="str">
        <f t="shared" si="10"/>
        <v>Jul</v>
      </c>
      <c r="BL504" t="str">
        <f>VLOOKUP(D504,Sheet1!$A$2:$B$221,2,0)</f>
        <v>West Zone</v>
      </c>
    </row>
    <row r="505" spans="1:64" x14ac:dyDescent="0.35">
      <c r="A505" t="str" cm="1">
        <f t="array" ref="A505:C505">VLOOKUP(D505,Sheet1!$A$2:$E$221,{3,4,5},0)</f>
        <v>Mohit 2</v>
      </c>
      <c r="B505" t="str">
        <v>FMF069281</v>
      </c>
      <c r="C505" t="str">
        <v>Naveen Kumar</v>
      </c>
      <c r="D505" s="94" t="s">
        <v>205</v>
      </c>
      <c r="E505" s="95">
        <v>22</v>
      </c>
      <c r="F505" s="95" t="s">
        <v>2096</v>
      </c>
      <c r="G505" s="95">
        <v>230743</v>
      </c>
      <c r="H505" s="95" t="s">
        <v>2097</v>
      </c>
      <c r="I505" s="95" t="s">
        <v>2098</v>
      </c>
      <c r="J505" s="95" t="s">
        <v>1568</v>
      </c>
      <c r="K505" s="95" t="s">
        <v>2099</v>
      </c>
      <c r="L505" s="95">
        <v>60000</v>
      </c>
      <c r="M505" s="95" t="s">
        <v>982</v>
      </c>
      <c r="N505" s="95" t="s">
        <v>983</v>
      </c>
      <c r="O505" s="95" t="s">
        <v>2100</v>
      </c>
      <c r="P505" s="95">
        <v>220040601</v>
      </c>
      <c r="Q505" s="14" t="s">
        <v>13394</v>
      </c>
      <c r="T505" s="96">
        <v>46203</v>
      </c>
      <c r="U505" s="95" t="s">
        <v>1357</v>
      </c>
      <c r="V505" s="4">
        <v>46203.818206018521</v>
      </c>
      <c r="W505" s="96">
        <v>46204</v>
      </c>
      <c r="X505" s="95" t="s">
        <v>1357</v>
      </c>
      <c r="Y505" s="4">
        <v>46204.387349537035</v>
      </c>
      <c r="Z505" s="96">
        <v>46204</v>
      </c>
      <c r="AA505" s="95" t="s">
        <v>1211</v>
      </c>
      <c r="AB505" s="4">
        <v>46204.39634259259</v>
      </c>
      <c r="AC505" s="96">
        <v>46204</v>
      </c>
      <c r="AD505" s="95" t="s">
        <v>2408</v>
      </c>
      <c r="AE505" s="4">
        <v>46204.423981481479</v>
      </c>
      <c r="AF505" s="96"/>
      <c r="AG505" s="95" t="s">
        <v>11317</v>
      </c>
      <c r="AH505" s="4"/>
      <c r="AI505" s="96">
        <v>46204</v>
      </c>
      <c r="AJ505" s="95" t="s">
        <v>1323</v>
      </c>
      <c r="AK505" s="4">
        <v>46204.486840277779</v>
      </c>
      <c r="AL505" s="96">
        <v>46204</v>
      </c>
      <c r="AM505" s="95" t="s">
        <v>1323</v>
      </c>
      <c r="AN505" s="4">
        <v>46204.486979166664</v>
      </c>
      <c r="AO505" s="95" t="s">
        <v>11317</v>
      </c>
      <c r="AP505" s="95" t="s">
        <v>11317</v>
      </c>
      <c r="AQ505" s="95" t="s">
        <v>11317</v>
      </c>
      <c r="AR505" s="95" t="s">
        <v>11317</v>
      </c>
      <c r="AS505" s="95" t="s">
        <v>11317</v>
      </c>
      <c r="AT505" s="95" t="s">
        <v>11317</v>
      </c>
      <c r="AU505" s="96">
        <v>46204</v>
      </c>
      <c r="AV505" s="95" t="s">
        <v>1323</v>
      </c>
      <c r="AW505" s="4">
        <v>46204.493645833332</v>
      </c>
      <c r="AX505" s="95" t="s">
        <v>11317</v>
      </c>
      <c r="AY505" s="95" t="s">
        <v>11317</v>
      </c>
      <c r="AZ505" s="95" t="s">
        <v>11317</v>
      </c>
      <c r="BA505" s="96">
        <v>46204</v>
      </c>
      <c r="BB505" s="95" t="s">
        <v>1364</v>
      </c>
      <c r="BC505" s="4">
        <v>46204.493946759256</v>
      </c>
      <c r="BD505" s="96">
        <v>46204</v>
      </c>
      <c r="BE505" s="95" t="s">
        <v>2428</v>
      </c>
      <c r="BF505" s="4">
        <v>46204.549398148149</v>
      </c>
      <c r="BG505" s="95" t="s">
        <v>11317</v>
      </c>
      <c r="BH505" s="95" t="s">
        <v>11317</v>
      </c>
      <c r="BI505" s="95" t="s">
        <v>11317</v>
      </c>
      <c r="BJ505" s="68" t="s">
        <v>11317</v>
      </c>
      <c r="BK505" t="str">
        <f t="shared" si="10"/>
        <v>Jul</v>
      </c>
      <c r="BL505" t="str">
        <f>VLOOKUP(D505,Sheet1!$A$2:$B$221,2,0)</f>
        <v>West Zone</v>
      </c>
    </row>
    <row r="506" spans="1:64" x14ac:dyDescent="0.35">
      <c r="A506" t="str" cm="1">
        <f t="array" ref="A506:C506">VLOOKUP(D506,Sheet1!$A$2:$E$221,{3,4,5},0)</f>
        <v>Mohit 2</v>
      </c>
      <c r="B506" t="str">
        <v>FMF069281</v>
      </c>
      <c r="C506" t="str">
        <v>Naveen Kumar</v>
      </c>
      <c r="D506" s="94" t="s">
        <v>205</v>
      </c>
      <c r="E506" s="95">
        <v>22</v>
      </c>
      <c r="F506" s="95" t="s">
        <v>2101</v>
      </c>
      <c r="G506" s="95">
        <v>512071</v>
      </c>
      <c r="H506" s="95" t="s">
        <v>2102</v>
      </c>
      <c r="I506" s="95" t="s">
        <v>2103</v>
      </c>
      <c r="J506" s="95" t="s">
        <v>1568</v>
      </c>
      <c r="K506" s="95" t="s">
        <v>2104</v>
      </c>
      <c r="L506" s="95">
        <v>90000</v>
      </c>
      <c r="M506" s="95" t="s">
        <v>931</v>
      </c>
      <c r="N506" s="95" t="s">
        <v>932</v>
      </c>
      <c r="O506" s="95" t="s">
        <v>2105</v>
      </c>
      <c r="P506" s="95">
        <v>8728918997</v>
      </c>
      <c r="Q506" s="14" t="s">
        <v>13394</v>
      </c>
      <c r="T506" s="96">
        <v>46203</v>
      </c>
      <c r="U506" s="95" t="s">
        <v>1357</v>
      </c>
      <c r="V506" s="4">
        <v>46203.795231481483</v>
      </c>
      <c r="W506" s="96">
        <v>46204</v>
      </c>
      <c r="X506" s="95" t="s">
        <v>1357</v>
      </c>
      <c r="Y506" s="4">
        <v>46204.598541666666</v>
      </c>
      <c r="Z506" s="96">
        <v>46204</v>
      </c>
      <c r="AA506" s="95" t="s">
        <v>1211</v>
      </c>
      <c r="AB506" s="4">
        <v>46204.615231481483</v>
      </c>
      <c r="AC506" s="96">
        <v>46204</v>
      </c>
      <c r="AD506" s="95" t="s">
        <v>1268</v>
      </c>
      <c r="AE506" s="4">
        <v>46204.631608796299</v>
      </c>
      <c r="AF506" s="96"/>
      <c r="AG506" s="95" t="s">
        <v>11317</v>
      </c>
      <c r="AH506" s="4"/>
      <c r="AI506" s="96">
        <v>46204</v>
      </c>
      <c r="AJ506" s="95" t="s">
        <v>1323</v>
      </c>
      <c r="AK506" s="4">
        <v>46204.66574074074</v>
      </c>
      <c r="AL506" s="96">
        <v>46204</v>
      </c>
      <c r="AM506" s="95" t="s">
        <v>1323</v>
      </c>
      <c r="AN506" s="4">
        <v>46204.665868055556</v>
      </c>
      <c r="AO506" s="95" t="s">
        <v>11317</v>
      </c>
      <c r="AP506" s="95" t="s">
        <v>11317</v>
      </c>
      <c r="AQ506" s="95" t="s">
        <v>11317</v>
      </c>
      <c r="AR506" s="95" t="s">
        <v>11317</v>
      </c>
      <c r="AS506" s="95" t="s">
        <v>11317</v>
      </c>
      <c r="AT506" s="95" t="s">
        <v>11317</v>
      </c>
      <c r="AU506" s="96">
        <v>46204</v>
      </c>
      <c r="AV506" s="95" t="s">
        <v>1323</v>
      </c>
      <c r="AW506" s="4">
        <v>46204.672650462962</v>
      </c>
      <c r="AX506" s="95" t="s">
        <v>11317</v>
      </c>
      <c r="AY506" s="95" t="s">
        <v>11317</v>
      </c>
      <c r="AZ506" s="95" t="s">
        <v>11317</v>
      </c>
      <c r="BA506" s="96">
        <v>46204</v>
      </c>
      <c r="BB506" s="95" t="s">
        <v>1364</v>
      </c>
      <c r="BC506" s="4">
        <v>46204.672974537039</v>
      </c>
      <c r="BD506" s="96">
        <v>46204</v>
      </c>
      <c r="BE506" s="95" t="s">
        <v>2428</v>
      </c>
      <c r="BF506" s="4">
        <v>46204.762766203705</v>
      </c>
      <c r="BG506" s="95" t="s">
        <v>11317</v>
      </c>
      <c r="BH506" s="95" t="s">
        <v>11317</v>
      </c>
      <c r="BI506" s="95" t="s">
        <v>11317</v>
      </c>
      <c r="BJ506" s="68" t="s">
        <v>11317</v>
      </c>
      <c r="BK506" t="str">
        <f t="shared" si="10"/>
        <v>Jul</v>
      </c>
      <c r="BL506" t="str">
        <f>VLOOKUP(D506,Sheet1!$A$2:$B$221,2,0)</f>
        <v>West Zone</v>
      </c>
    </row>
    <row r="507" spans="1:64" x14ac:dyDescent="0.35">
      <c r="A507" t="str" cm="1">
        <f t="array" ref="A507:C507">VLOOKUP(D507,Sheet1!$A$2:$E$221,{3,4,5},0)</f>
        <v>Mohit 2</v>
      </c>
      <c r="B507" t="str">
        <v>FMF069281</v>
      </c>
      <c r="C507" t="str">
        <v>Naveen Kumar</v>
      </c>
      <c r="D507" s="94" t="s">
        <v>205</v>
      </c>
      <c r="E507" s="95">
        <v>22</v>
      </c>
      <c r="F507" s="95" t="s">
        <v>2101</v>
      </c>
      <c r="G507" s="95">
        <v>512071</v>
      </c>
      <c r="H507" s="95" t="s">
        <v>2102</v>
      </c>
      <c r="I507" s="95" t="s">
        <v>2103</v>
      </c>
      <c r="J507" s="95" t="s">
        <v>1568</v>
      </c>
      <c r="K507" s="95" t="s">
        <v>2104</v>
      </c>
      <c r="L507" s="95">
        <v>70000</v>
      </c>
      <c r="M507" s="95" t="s">
        <v>958</v>
      </c>
      <c r="N507" s="95" t="s">
        <v>959</v>
      </c>
      <c r="O507" s="95" t="s">
        <v>2106</v>
      </c>
      <c r="P507" s="95">
        <v>9339486072</v>
      </c>
      <c r="Q507" s="14" t="s">
        <v>13394</v>
      </c>
      <c r="T507" s="96">
        <v>46202</v>
      </c>
      <c r="U507" s="95" t="s">
        <v>1357</v>
      </c>
      <c r="V507" s="4">
        <v>46202.797500000001</v>
      </c>
      <c r="W507" s="96">
        <v>46204</v>
      </c>
      <c r="X507" s="95" t="s">
        <v>1357</v>
      </c>
      <c r="Y507" s="4">
        <v>46204.59851851852</v>
      </c>
      <c r="Z507" s="96">
        <v>46204</v>
      </c>
      <c r="AA507" s="95" t="s">
        <v>1211</v>
      </c>
      <c r="AB507" s="4">
        <v>46204.615231481483</v>
      </c>
      <c r="AC507" s="96">
        <v>46204</v>
      </c>
      <c r="AD507" s="95" t="s">
        <v>1268</v>
      </c>
      <c r="AE507" s="4">
        <v>46204.631597222222</v>
      </c>
      <c r="AF507" s="96"/>
      <c r="AG507" s="95" t="s">
        <v>11317</v>
      </c>
      <c r="AH507" s="4"/>
      <c r="AI507" s="96">
        <v>46204</v>
      </c>
      <c r="AJ507" s="95" t="s">
        <v>1323</v>
      </c>
      <c r="AK507" s="4">
        <v>46204.665729166663</v>
      </c>
      <c r="AL507" s="96">
        <v>46204</v>
      </c>
      <c r="AM507" s="95" t="s">
        <v>1323</v>
      </c>
      <c r="AN507" s="4">
        <v>46204.665856481479</v>
      </c>
      <c r="AO507" s="95" t="s">
        <v>11317</v>
      </c>
      <c r="AP507" s="95" t="s">
        <v>11317</v>
      </c>
      <c r="AQ507" s="95" t="s">
        <v>11317</v>
      </c>
      <c r="AR507" s="95" t="s">
        <v>11317</v>
      </c>
      <c r="AS507" s="95" t="s">
        <v>11317</v>
      </c>
      <c r="AT507" s="95" t="s">
        <v>11317</v>
      </c>
      <c r="AU507" s="96">
        <v>46204</v>
      </c>
      <c r="AV507" s="95" t="s">
        <v>1323</v>
      </c>
      <c r="AW507" s="4">
        <v>46204.672627314816</v>
      </c>
      <c r="AX507" s="95" t="s">
        <v>11317</v>
      </c>
      <c r="AY507" s="95" t="s">
        <v>11317</v>
      </c>
      <c r="AZ507" s="95" t="s">
        <v>11317</v>
      </c>
      <c r="BA507" s="96">
        <v>46204</v>
      </c>
      <c r="BB507" s="95" t="s">
        <v>1364</v>
      </c>
      <c r="BC507" s="4">
        <v>46204.672974537039</v>
      </c>
      <c r="BD507" s="96">
        <v>46204</v>
      </c>
      <c r="BE507" s="95" t="s">
        <v>2428</v>
      </c>
      <c r="BF507" s="4">
        <v>46204.762766203705</v>
      </c>
      <c r="BG507" s="95" t="s">
        <v>11317</v>
      </c>
      <c r="BH507" s="95" t="s">
        <v>11317</v>
      </c>
      <c r="BI507" s="95" t="s">
        <v>11317</v>
      </c>
      <c r="BJ507" s="68" t="s">
        <v>11317</v>
      </c>
      <c r="BK507" t="str">
        <f t="shared" si="10"/>
        <v>Jul</v>
      </c>
      <c r="BL507" t="str">
        <f>VLOOKUP(D507,Sheet1!$A$2:$B$221,2,0)</f>
        <v>West Zone</v>
      </c>
    </row>
    <row r="508" spans="1:64" x14ac:dyDescent="0.35">
      <c r="A508" t="str" cm="1">
        <f t="array" ref="A508:C508">VLOOKUP(D508,Sheet1!$A$2:$E$221,{3,4,5},0)</f>
        <v>Mohit 2</v>
      </c>
      <c r="B508" t="str">
        <v>FMF069281</v>
      </c>
      <c r="C508" t="str">
        <v>Naveen Kumar</v>
      </c>
      <c r="D508" s="94" t="s">
        <v>205</v>
      </c>
      <c r="E508" s="95">
        <v>22</v>
      </c>
      <c r="F508" s="95" t="s">
        <v>2107</v>
      </c>
      <c r="G508" s="95">
        <v>535309</v>
      </c>
      <c r="H508" s="95" t="s">
        <v>1355</v>
      </c>
      <c r="I508" s="95" t="s">
        <v>1356</v>
      </c>
      <c r="J508" s="95" t="s">
        <v>1568</v>
      </c>
      <c r="K508" s="95" t="s">
        <v>2108</v>
      </c>
      <c r="L508" s="95">
        <v>75000</v>
      </c>
      <c r="M508" s="95" t="s">
        <v>974</v>
      </c>
      <c r="N508" s="95" t="s">
        <v>975</v>
      </c>
      <c r="O508" s="95" t="s">
        <v>2109</v>
      </c>
      <c r="P508" s="95">
        <v>2103411104</v>
      </c>
      <c r="Q508" s="14" t="s">
        <v>13394</v>
      </c>
      <c r="T508" s="96">
        <v>46203</v>
      </c>
      <c r="U508" s="95" t="s">
        <v>1357</v>
      </c>
      <c r="V508" s="4">
        <v>46203.844351851854</v>
      </c>
      <c r="W508" s="96">
        <v>46204</v>
      </c>
      <c r="X508" s="95" t="s">
        <v>1357</v>
      </c>
      <c r="Y508" s="4">
        <v>46204.392789351848</v>
      </c>
      <c r="Z508" s="96">
        <v>46204</v>
      </c>
      <c r="AA508" s="95" t="s">
        <v>1211</v>
      </c>
      <c r="AB508" s="4">
        <v>46204.396331018521</v>
      </c>
      <c r="AC508" s="96">
        <v>46204</v>
      </c>
      <c r="AD508" s="95" t="s">
        <v>2408</v>
      </c>
      <c r="AE508" s="4">
        <v>46204.420972222222</v>
      </c>
      <c r="AF508" s="96"/>
      <c r="AG508" s="95" t="s">
        <v>11317</v>
      </c>
      <c r="AH508" s="4"/>
      <c r="AI508" s="96">
        <v>46204</v>
      </c>
      <c r="AJ508" s="95" t="s">
        <v>1323</v>
      </c>
      <c r="AK508" s="4">
        <v>46204.48574074074</v>
      </c>
      <c r="AL508" s="96">
        <v>46204</v>
      </c>
      <c r="AM508" s="95" t="s">
        <v>1323</v>
      </c>
      <c r="AN508" s="4">
        <v>46204.485810185186</v>
      </c>
      <c r="AO508" s="95" t="s">
        <v>11317</v>
      </c>
      <c r="AP508" s="95" t="s">
        <v>11317</v>
      </c>
      <c r="AQ508" s="95" t="s">
        <v>11317</v>
      </c>
      <c r="AR508" s="95" t="s">
        <v>11317</v>
      </c>
      <c r="AS508" s="95" t="s">
        <v>11317</v>
      </c>
      <c r="AT508" s="95" t="s">
        <v>11317</v>
      </c>
      <c r="AU508" s="96">
        <v>46204</v>
      </c>
      <c r="AV508" s="95" t="s">
        <v>1323</v>
      </c>
      <c r="AW508" s="4">
        <v>46204.493437500001</v>
      </c>
      <c r="AX508" s="95" t="s">
        <v>11317</v>
      </c>
      <c r="AY508" s="95" t="s">
        <v>11317</v>
      </c>
      <c r="AZ508" s="95" t="s">
        <v>11317</v>
      </c>
      <c r="BA508" s="96">
        <v>46204</v>
      </c>
      <c r="BB508" s="95" t="s">
        <v>1364</v>
      </c>
      <c r="BC508" s="4">
        <v>46204.493657407409</v>
      </c>
      <c r="BD508" s="96">
        <v>46204</v>
      </c>
      <c r="BE508" s="95" t="s">
        <v>2428</v>
      </c>
      <c r="BF508" s="4">
        <v>46204.56013888889</v>
      </c>
      <c r="BG508" s="95" t="s">
        <v>11317</v>
      </c>
      <c r="BH508" s="95" t="s">
        <v>11317</v>
      </c>
      <c r="BI508" s="95" t="s">
        <v>11317</v>
      </c>
      <c r="BJ508" s="68" t="s">
        <v>11317</v>
      </c>
      <c r="BK508" t="str">
        <f t="shared" si="10"/>
        <v>Jul</v>
      </c>
      <c r="BL508" t="str">
        <f>VLOOKUP(D508,Sheet1!$A$2:$B$221,2,0)</f>
        <v>West Zone</v>
      </c>
    </row>
    <row r="509" spans="1:64" x14ac:dyDescent="0.35">
      <c r="A509" t="str" cm="1">
        <f t="array" ref="A509:C509">VLOOKUP(D509,Sheet1!$A$2:$E$221,{3,4,5},0)</f>
        <v>Mohit 2</v>
      </c>
      <c r="B509" t="str">
        <v>FMF069281</v>
      </c>
      <c r="C509" t="str">
        <v>Naveen Kumar</v>
      </c>
      <c r="D509" s="94" t="s">
        <v>205</v>
      </c>
      <c r="E509" s="95">
        <v>22</v>
      </c>
      <c r="F509" s="95" t="s">
        <v>2110</v>
      </c>
      <c r="G509" s="95">
        <v>559744</v>
      </c>
      <c r="H509" s="95" t="s">
        <v>2092</v>
      </c>
      <c r="I509" s="95" t="s">
        <v>2093</v>
      </c>
      <c r="J509" s="95" t="s">
        <v>1568</v>
      </c>
      <c r="K509" s="95" t="s">
        <v>2111</v>
      </c>
      <c r="L509" s="95">
        <v>75000</v>
      </c>
      <c r="M509" s="95" t="s">
        <v>974</v>
      </c>
      <c r="N509" s="95" t="s">
        <v>975</v>
      </c>
      <c r="O509" s="95" t="s">
        <v>1161</v>
      </c>
      <c r="P509" s="95">
        <v>8872778598</v>
      </c>
      <c r="Q509" s="14" t="s">
        <v>13394</v>
      </c>
      <c r="T509" s="96">
        <v>46204</v>
      </c>
      <c r="U509" s="95" t="s">
        <v>1357</v>
      </c>
      <c r="V509" s="4">
        <v>46204.627685185187</v>
      </c>
      <c r="W509" s="96">
        <v>46204</v>
      </c>
      <c r="X509" s="95" t="s">
        <v>1357</v>
      </c>
      <c r="Y509" s="4">
        <v>46204.641805555555</v>
      </c>
      <c r="Z509" s="96">
        <v>46204</v>
      </c>
      <c r="AA509" s="95" t="s">
        <v>1211</v>
      </c>
      <c r="AB509" s="4">
        <v>46204.660567129627</v>
      </c>
      <c r="AC509" s="96">
        <v>46204</v>
      </c>
      <c r="AD509" s="95" t="s">
        <v>2408</v>
      </c>
      <c r="AE509" s="4">
        <v>46204.668587962966</v>
      </c>
      <c r="AF509" s="96"/>
      <c r="AG509" s="95" t="s">
        <v>11317</v>
      </c>
      <c r="AH509" s="4"/>
      <c r="AI509" s="96">
        <v>46204</v>
      </c>
      <c r="AJ509" s="95" t="s">
        <v>1323</v>
      </c>
      <c r="AK509" s="4">
        <v>46204.736145833333</v>
      </c>
      <c r="AL509" s="96">
        <v>46204</v>
      </c>
      <c r="AM509" s="95" t="s">
        <v>1323</v>
      </c>
      <c r="AN509" s="4">
        <v>46204.736215277779</v>
      </c>
      <c r="AO509" s="95" t="s">
        <v>11317</v>
      </c>
      <c r="AP509" s="95" t="s">
        <v>11317</v>
      </c>
      <c r="AQ509" s="95" t="s">
        <v>11317</v>
      </c>
      <c r="AR509" s="95" t="s">
        <v>11317</v>
      </c>
      <c r="AS509" s="95" t="s">
        <v>11317</v>
      </c>
      <c r="AT509" s="95" t="s">
        <v>11317</v>
      </c>
      <c r="AU509" s="96">
        <v>46204</v>
      </c>
      <c r="AV509" s="95" t="s">
        <v>1323</v>
      </c>
      <c r="AW509" s="4">
        <v>46204.746550925927</v>
      </c>
      <c r="AX509" s="95" t="s">
        <v>11317</v>
      </c>
      <c r="AY509" s="95" t="s">
        <v>11317</v>
      </c>
      <c r="AZ509" s="95" t="s">
        <v>11317</v>
      </c>
      <c r="BA509" s="96">
        <v>46204</v>
      </c>
      <c r="BB509" s="95" t="s">
        <v>1364</v>
      </c>
      <c r="BC509" s="4">
        <v>46204.746770833335</v>
      </c>
      <c r="BD509" s="96">
        <v>46205</v>
      </c>
      <c r="BE509" s="95" t="s">
        <v>2428</v>
      </c>
      <c r="BF509" s="4">
        <v>46205.671041666668</v>
      </c>
      <c r="BG509" s="95" t="s">
        <v>11317</v>
      </c>
      <c r="BH509" s="95" t="s">
        <v>11317</v>
      </c>
      <c r="BI509" s="95" t="s">
        <v>11317</v>
      </c>
      <c r="BJ509" s="68" t="s">
        <v>11317</v>
      </c>
      <c r="BK509" t="str">
        <f t="shared" si="10"/>
        <v>Jul</v>
      </c>
      <c r="BL509" t="str">
        <f>VLOOKUP(D509,Sheet1!$A$2:$B$221,2,0)</f>
        <v>West Zone</v>
      </c>
    </row>
    <row r="510" spans="1:64" x14ac:dyDescent="0.35">
      <c r="A510" t="str" cm="1">
        <f t="array" ref="A510:C510">VLOOKUP(D510,Sheet1!$A$2:$E$221,{3,4,5},0)</f>
        <v>Mohit 2</v>
      </c>
      <c r="B510" t="str">
        <v>FMF069281</v>
      </c>
      <c r="C510" t="str">
        <v>Naveen Kumar</v>
      </c>
      <c r="D510" s="94" t="s">
        <v>205</v>
      </c>
      <c r="E510" s="95">
        <v>22</v>
      </c>
      <c r="F510" s="95" t="s">
        <v>3423</v>
      </c>
      <c r="G510" s="95">
        <v>674350</v>
      </c>
      <c r="H510" s="95" t="s">
        <v>2092</v>
      </c>
      <c r="I510" s="95" t="s">
        <v>2093</v>
      </c>
      <c r="J510" s="95" t="s">
        <v>1568</v>
      </c>
      <c r="K510" s="95" t="s">
        <v>3424</v>
      </c>
      <c r="L510" s="95">
        <v>75000</v>
      </c>
      <c r="M510" s="95" t="s">
        <v>974</v>
      </c>
      <c r="N510" s="95" t="s">
        <v>975</v>
      </c>
      <c r="O510" s="95" t="s">
        <v>3425</v>
      </c>
      <c r="P510" s="95">
        <v>1270093485</v>
      </c>
      <c r="Q510" s="14" t="s">
        <v>13394</v>
      </c>
      <c r="T510" s="96">
        <v>46206</v>
      </c>
      <c r="U510" s="95" t="s">
        <v>1357</v>
      </c>
      <c r="V510" s="4">
        <v>46206.356249999997</v>
      </c>
      <c r="W510" s="96">
        <v>46206</v>
      </c>
      <c r="X510" s="95" t="s">
        <v>1357</v>
      </c>
      <c r="Y510" s="4">
        <v>46206.362025462964</v>
      </c>
      <c r="Z510" s="96">
        <v>46206</v>
      </c>
      <c r="AA510" s="95" t="s">
        <v>3057</v>
      </c>
      <c r="AB510" s="4">
        <v>46206.421701388892</v>
      </c>
      <c r="AC510" s="96">
        <v>46206</v>
      </c>
      <c r="AD510" s="95" t="s">
        <v>3024</v>
      </c>
      <c r="AE510" s="4">
        <v>46206.450775462959</v>
      </c>
      <c r="AF510" s="96"/>
      <c r="AG510" s="95" t="s">
        <v>11317</v>
      </c>
      <c r="AH510" s="4"/>
      <c r="AI510" s="96">
        <v>46206</v>
      </c>
      <c r="AJ510" s="95" t="s">
        <v>1323</v>
      </c>
      <c r="AK510" s="4">
        <v>46206.46603009259</v>
      </c>
      <c r="AL510" s="96">
        <v>46206</v>
      </c>
      <c r="AM510" s="95" t="s">
        <v>1323</v>
      </c>
      <c r="AN510" s="4">
        <v>46206.466168981482</v>
      </c>
      <c r="AO510" s="95" t="s">
        <v>11317</v>
      </c>
      <c r="AP510" s="95" t="s">
        <v>11317</v>
      </c>
      <c r="AQ510" s="95" t="s">
        <v>11317</v>
      </c>
      <c r="AR510" s="95" t="s">
        <v>11317</v>
      </c>
      <c r="AS510" s="95" t="s">
        <v>11317</v>
      </c>
      <c r="AT510" s="95" t="s">
        <v>11317</v>
      </c>
      <c r="AU510" s="96">
        <v>46206</v>
      </c>
      <c r="AV510" s="95" t="s">
        <v>1323</v>
      </c>
      <c r="AW510" s="4">
        <v>46206.476087962961</v>
      </c>
      <c r="AX510" s="95" t="s">
        <v>11317</v>
      </c>
      <c r="AY510" s="95" t="s">
        <v>11317</v>
      </c>
      <c r="AZ510" s="95" t="s">
        <v>11317</v>
      </c>
      <c r="BA510" s="96">
        <v>46206</v>
      </c>
      <c r="BB510" s="95" t="s">
        <v>1364</v>
      </c>
      <c r="BC510" s="4">
        <v>46206.476273148146</v>
      </c>
      <c r="BD510" s="96">
        <v>46206</v>
      </c>
      <c r="BE510" s="95" t="s">
        <v>2428</v>
      </c>
      <c r="BF510" s="4">
        <v>46206.624236111114</v>
      </c>
      <c r="BG510" s="95" t="s">
        <v>11317</v>
      </c>
      <c r="BH510" s="95" t="s">
        <v>11317</v>
      </c>
      <c r="BI510" s="95" t="s">
        <v>11317</v>
      </c>
      <c r="BJ510" s="68" t="s">
        <v>11317</v>
      </c>
      <c r="BK510" t="str">
        <f t="shared" si="10"/>
        <v>Jul</v>
      </c>
      <c r="BL510" t="str">
        <f>VLOOKUP(D510,Sheet1!$A$2:$B$221,2,0)</f>
        <v>West Zone</v>
      </c>
    </row>
    <row r="511" spans="1:64" x14ac:dyDescent="0.35">
      <c r="A511" t="str" cm="1">
        <f t="array" ref="A511:C511">VLOOKUP(D511,Sheet1!$A$2:$E$221,{3,4,5},0)</f>
        <v>Mohit 2</v>
      </c>
      <c r="B511" t="str">
        <v>FMF069281</v>
      </c>
      <c r="C511" t="str">
        <v>Naveen Kumar</v>
      </c>
      <c r="D511" s="94" t="s">
        <v>205</v>
      </c>
      <c r="E511" s="95">
        <v>22</v>
      </c>
      <c r="F511" s="95" t="s">
        <v>2762</v>
      </c>
      <c r="G511" s="95">
        <v>780996</v>
      </c>
      <c r="H511" s="95" t="s">
        <v>2763</v>
      </c>
      <c r="I511" s="95" t="s">
        <v>2764</v>
      </c>
      <c r="J511" s="95" t="s">
        <v>1568</v>
      </c>
      <c r="K511" s="95" t="s">
        <v>2765</v>
      </c>
      <c r="L511" s="95">
        <v>65000</v>
      </c>
      <c r="M511" s="95" t="s">
        <v>1006</v>
      </c>
      <c r="N511" s="95" t="s">
        <v>1007</v>
      </c>
      <c r="O511" s="95" t="s">
        <v>1881</v>
      </c>
      <c r="P511" s="95">
        <v>1017613291</v>
      </c>
      <c r="Q511" s="14" t="s">
        <v>13394</v>
      </c>
      <c r="T511" s="96">
        <v>46205</v>
      </c>
      <c r="U511" s="95" t="s">
        <v>1357</v>
      </c>
      <c r="V511" s="4">
        <v>46205.729618055557</v>
      </c>
      <c r="W511" s="96">
        <v>46205</v>
      </c>
      <c r="X511" s="95" t="s">
        <v>1357</v>
      </c>
      <c r="Y511" s="4">
        <v>46205.730138888888</v>
      </c>
      <c r="Z511" s="96">
        <v>46205</v>
      </c>
      <c r="AA511" s="95" t="s">
        <v>1211</v>
      </c>
      <c r="AB511" s="4">
        <v>46205.734872685185</v>
      </c>
      <c r="AC511" s="96">
        <v>46205</v>
      </c>
      <c r="AD511" s="95" t="s">
        <v>2408</v>
      </c>
      <c r="AE511" s="4">
        <v>46205.752708333333</v>
      </c>
      <c r="AF511" s="96"/>
      <c r="AG511" s="95" t="s">
        <v>11317</v>
      </c>
      <c r="AH511" s="4"/>
      <c r="AI511" s="96">
        <v>46205</v>
      </c>
      <c r="AJ511" s="95" t="s">
        <v>1323</v>
      </c>
      <c r="AK511" s="4">
        <v>46205.781388888892</v>
      </c>
      <c r="AL511" s="96">
        <v>46205</v>
      </c>
      <c r="AM511" s="95" t="s">
        <v>1323</v>
      </c>
      <c r="AN511" s="4">
        <v>46205.781504629631</v>
      </c>
      <c r="AO511" s="95" t="s">
        <v>11317</v>
      </c>
      <c r="AP511" s="95" t="s">
        <v>11317</v>
      </c>
      <c r="AQ511" s="95" t="s">
        <v>11317</v>
      </c>
      <c r="AR511" s="95" t="s">
        <v>11317</v>
      </c>
      <c r="AS511" s="95" t="s">
        <v>11317</v>
      </c>
      <c r="AT511" s="95" t="s">
        <v>11317</v>
      </c>
      <c r="AU511" s="96">
        <v>46205</v>
      </c>
      <c r="AV511" s="95" t="s">
        <v>1323</v>
      </c>
      <c r="AW511" s="4">
        <v>46205.791944444441</v>
      </c>
      <c r="AX511" s="95" t="s">
        <v>11317</v>
      </c>
      <c r="AY511" s="95" t="s">
        <v>11317</v>
      </c>
      <c r="AZ511" s="95" t="s">
        <v>11317</v>
      </c>
      <c r="BA511" s="96">
        <v>46205</v>
      </c>
      <c r="BB511" s="95" t="s">
        <v>1364</v>
      </c>
      <c r="BC511" s="4">
        <v>46205.792349537034</v>
      </c>
      <c r="BD511" s="96">
        <v>46206</v>
      </c>
      <c r="BE511" s="95" t="s">
        <v>2428</v>
      </c>
      <c r="BF511" s="4">
        <v>46206.604398148149</v>
      </c>
      <c r="BG511" s="95" t="s">
        <v>11317</v>
      </c>
      <c r="BH511" s="95" t="s">
        <v>11317</v>
      </c>
      <c r="BI511" s="95" t="s">
        <v>11317</v>
      </c>
      <c r="BJ511" s="68" t="s">
        <v>11317</v>
      </c>
      <c r="BK511" t="str">
        <f t="shared" si="10"/>
        <v>Jul</v>
      </c>
      <c r="BL511" t="str">
        <f>VLOOKUP(D511,Sheet1!$A$2:$B$221,2,0)</f>
        <v>West Zone</v>
      </c>
    </row>
    <row r="512" spans="1:64" x14ac:dyDescent="0.35">
      <c r="A512" t="str" cm="1">
        <f t="array" ref="A512:C512">VLOOKUP(D512,Sheet1!$A$2:$E$221,{3,4,5},0)</f>
        <v>Mohit 2</v>
      </c>
      <c r="B512" t="str">
        <v>FMF069281</v>
      </c>
      <c r="C512" t="str">
        <v>Naveen Kumar</v>
      </c>
      <c r="D512" s="94" t="s">
        <v>205</v>
      </c>
      <c r="E512" s="95">
        <v>22</v>
      </c>
      <c r="F512" s="95" t="s">
        <v>2762</v>
      </c>
      <c r="G512" s="95">
        <v>780996</v>
      </c>
      <c r="H512" s="95" t="s">
        <v>2763</v>
      </c>
      <c r="I512" s="95" t="s">
        <v>2764</v>
      </c>
      <c r="J512" s="95" t="s">
        <v>1568</v>
      </c>
      <c r="K512" s="95" t="s">
        <v>2765</v>
      </c>
      <c r="L512" s="95">
        <v>70000</v>
      </c>
      <c r="M512" s="95" t="s">
        <v>958</v>
      </c>
      <c r="N512" s="95" t="s">
        <v>959</v>
      </c>
      <c r="O512" s="95" t="s">
        <v>1175</v>
      </c>
      <c r="P512" s="95">
        <v>1508463525</v>
      </c>
      <c r="Q512" s="14" t="s">
        <v>13394</v>
      </c>
      <c r="T512" s="96">
        <v>46205</v>
      </c>
      <c r="U512" s="95" t="s">
        <v>1357</v>
      </c>
      <c r="V512" s="4">
        <v>46205.729583333334</v>
      </c>
      <c r="W512" s="96">
        <v>46205</v>
      </c>
      <c r="X512" s="95" t="s">
        <v>1357</v>
      </c>
      <c r="Y512" s="4">
        <v>46205.730104166665</v>
      </c>
      <c r="Z512" s="96">
        <v>46205</v>
      </c>
      <c r="AA512" s="95" t="s">
        <v>1211</v>
      </c>
      <c r="AB512" s="4">
        <v>46205.734872685185</v>
      </c>
      <c r="AC512" s="96">
        <v>46205</v>
      </c>
      <c r="AD512" s="95" t="s">
        <v>2408</v>
      </c>
      <c r="AE512" s="4">
        <v>46205.752685185187</v>
      </c>
      <c r="AF512" s="96"/>
      <c r="AG512" s="95" t="s">
        <v>11317</v>
      </c>
      <c r="AH512" s="4"/>
      <c r="AI512" s="96">
        <v>46205</v>
      </c>
      <c r="AJ512" s="95" t="s">
        <v>1323</v>
      </c>
      <c r="AK512" s="4">
        <v>46205.781377314815</v>
      </c>
      <c r="AL512" s="96">
        <v>46205</v>
      </c>
      <c r="AM512" s="95" t="s">
        <v>1323</v>
      </c>
      <c r="AN512" s="4">
        <v>46205.781493055554</v>
      </c>
      <c r="AO512" s="95" t="s">
        <v>11317</v>
      </c>
      <c r="AP512" s="95" t="s">
        <v>11317</v>
      </c>
      <c r="AQ512" s="95" t="s">
        <v>11317</v>
      </c>
      <c r="AR512" s="95" t="s">
        <v>11317</v>
      </c>
      <c r="AS512" s="95" t="s">
        <v>11317</v>
      </c>
      <c r="AT512" s="95" t="s">
        <v>11317</v>
      </c>
      <c r="AU512" s="96">
        <v>46205</v>
      </c>
      <c r="AV512" s="95" t="s">
        <v>1323</v>
      </c>
      <c r="AW512" s="4">
        <v>46205.791921296295</v>
      </c>
      <c r="AX512" s="95" t="s">
        <v>11317</v>
      </c>
      <c r="AY512" s="95" t="s">
        <v>11317</v>
      </c>
      <c r="AZ512" s="95" t="s">
        <v>11317</v>
      </c>
      <c r="BA512" s="96">
        <v>46205</v>
      </c>
      <c r="BB512" s="95" t="s">
        <v>1364</v>
      </c>
      <c r="BC512" s="4">
        <v>46205.792349537034</v>
      </c>
      <c r="BD512" s="96">
        <v>46206</v>
      </c>
      <c r="BE512" s="95" t="s">
        <v>2428</v>
      </c>
      <c r="BF512" s="4">
        <v>46206.604398148149</v>
      </c>
      <c r="BG512" s="95" t="s">
        <v>11317</v>
      </c>
      <c r="BH512" s="95" t="s">
        <v>11317</v>
      </c>
      <c r="BI512" s="95" t="s">
        <v>11317</v>
      </c>
      <c r="BJ512" s="68" t="s">
        <v>11317</v>
      </c>
      <c r="BK512" t="str">
        <f t="shared" si="10"/>
        <v>Jul</v>
      </c>
      <c r="BL512" t="str">
        <f>VLOOKUP(D512,Sheet1!$A$2:$B$221,2,0)</f>
        <v>West Zone</v>
      </c>
    </row>
    <row r="513" spans="1:64" x14ac:dyDescent="0.35">
      <c r="A513" t="str" cm="1">
        <f t="array" ref="A513:C513">VLOOKUP(D513,Sheet1!$A$2:$E$221,{3,4,5},0)</f>
        <v>Mohit 2</v>
      </c>
      <c r="B513" t="str">
        <v>FMF069281</v>
      </c>
      <c r="C513" t="str">
        <v>Naveen Kumar</v>
      </c>
      <c r="D513" s="94" t="s">
        <v>205</v>
      </c>
      <c r="E513" s="95">
        <v>22</v>
      </c>
      <c r="F513" s="95" t="s">
        <v>2762</v>
      </c>
      <c r="G513" s="95">
        <v>780996</v>
      </c>
      <c r="H513" s="95" t="s">
        <v>2763</v>
      </c>
      <c r="I513" s="95" t="s">
        <v>2764</v>
      </c>
      <c r="J513" s="95" t="s">
        <v>1568</v>
      </c>
      <c r="K513" s="95" t="s">
        <v>2765</v>
      </c>
      <c r="L513" s="95">
        <v>73000</v>
      </c>
      <c r="M513" s="95" t="s">
        <v>2766</v>
      </c>
      <c r="N513" s="95" t="s">
        <v>2767</v>
      </c>
      <c r="O513" s="95" t="s">
        <v>2768</v>
      </c>
      <c r="P513" s="95">
        <v>4706126686</v>
      </c>
      <c r="Q513" s="14" t="s">
        <v>13394</v>
      </c>
      <c r="T513" s="96">
        <v>46205</v>
      </c>
      <c r="U513" s="95" t="s">
        <v>1357</v>
      </c>
      <c r="V513" s="4">
        <v>46205.729641203703</v>
      </c>
      <c r="W513" s="96">
        <v>46205</v>
      </c>
      <c r="X513" s="95" t="s">
        <v>1357</v>
      </c>
      <c r="Y513" s="4">
        <v>46205.730162037034</v>
      </c>
      <c r="Z513" s="96">
        <v>46205</v>
      </c>
      <c r="AA513" s="95" t="s">
        <v>1211</v>
      </c>
      <c r="AB513" s="4">
        <v>46205.734872685185</v>
      </c>
      <c r="AC513" s="96">
        <v>46205</v>
      </c>
      <c r="AD513" s="95" t="s">
        <v>2408</v>
      </c>
      <c r="AE513" s="4">
        <v>46205.75271990741</v>
      </c>
      <c r="AF513" s="96"/>
      <c r="AG513" s="95" t="s">
        <v>11317</v>
      </c>
      <c r="AH513" s="4"/>
      <c r="AI513" s="96">
        <v>46205</v>
      </c>
      <c r="AJ513" s="95" t="s">
        <v>1323</v>
      </c>
      <c r="AK513" s="4">
        <v>46205.781400462962</v>
      </c>
      <c r="AL513" s="96">
        <v>46205</v>
      </c>
      <c r="AM513" s="95" t="s">
        <v>1323</v>
      </c>
      <c r="AN513" s="4">
        <v>46205.781527777777</v>
      </c>
      <c r="AO513" s="95" t="s">
        <v>11317</v>
      </c>
      <c r="AP513" s="95" t="s">
        <v>11317</v>
      </c>
      <c r="AQ513" s="95" t="s">
        <v>11317</v>
      </c>
      <c r="AR513" s="95" t="s">
        <v>11317</v>
      </c>
      <c r="AS513" s="95" t="s">
        <v>11317</v>
      </c>
      <c r="AT513" s="95" t="s">
        <v>11317</v>
      </c>
      <c r="AU513" s="96">
        <v>46205</v>
      </c>
      <c r="AV513" s="95" t="s">
        <v>1323</v>
      </c>
      <c r="AW513" s="4">
        <v>46205.791956018518</v>
      </c>
      <c r="AX513" s="95" t="s">
        <v>11317</v>
      </c>
      <c r="AY513" s="95" t="s">
        <v>11317</v>
      </c>
      <c r="AZ513" s="95" t="s">
        <v>11317</v>
      </c>
      <c r="BA513" s="96">
        <v>46205</v>
      </c>
      <c r="BB513" s="95" t="s">
        <v>1364</v>
      </c>
      <c r="BC513" s="4">
        <v>46205.792349537034</v>
      </c>
      <c r="BD513" s="96">
        <v>46206</v>
      </c>
      <c r="BE513" s="95" t="s">
        <v>2428</v>
      </c>
      <c r="BF513" s="4">
        <v>46206.604398148149</v>
      </c>
      <c r="BG513" s="95" t="s">
        <v>11317</v>
      </c>
      <c r="BH513" s="95" t="s">
        <v>11317</v>
      </c>
      <c r="BI513" s="95" t="s">
        <v>11317</v>
      </c>
      <c r="BJ513" s="68" t="s">
        <v>11317</v>
      </c>
      <c r="BK513" t="str">
        <f t="shared" si="10"/>
        <v>Jul</v>
      </c>
      <c r="BL513" t="str">
        <f>VLOOKUP(D513,Sheet1!$A$2:$B$221,2,0)</f>
        <v>West Zone</v>
      </c>
    </row>
    <row r="514" spans="1:64" x14ac:dyDescent="0.35">
      <c r="A514" t="str" cm="1">
        <f t="array" ref="A514:C514">VLOOKUP(D514,Sheet1!$A$2:$E$221,{3,4,5},0)</f>
        <v>Sahabir</v>
      </c>
      <c r="B514" t="str">
        <v>FMF066664</v>
      </c>
      <c r="C514" t="str">
        <v>Naveen Kumar</v>
      </c>
      <c r="D514" s="94" t="s">
        <v>286</v>
      </c>
      <c r="E514" s="95">
        <v>53</v>
      </c>
      <c r="F514" s="95" t="s">
        <v>2112</v>
      </c>
      <c r="G514" s="95">
        <v>57488</v>
      </c>
      <c r="H514" s="95" t="s">
        <v>1070</v>
      </c>
      <c r="I514" s="95" t="s">
        <v>1365</v>
      </c>
      <c r="J514" s="95" t="s">
        <v>1568</v>
      </c>
      <c r="K514" s="95" t="s">
        <v>2113</v>
      </c>
      <c r="L514" s="95">
        <v>70000</v>
      </c>
      <c r="M514" s="95" t="s">
        <v>1029</v>
      </c>
      <c r="N514" s="95" t="s">
        <v>1030</v>
      </c>
      <c r="O514" s="95" t="s">
        <v>2114</v>
      </c>
      <c r="P514" s="95">
        <v>8523779376</v>
      </c>
      <c r="Q514" s="14" t="s">
        <v>13394</v>
      </c>
      <c r="T514" s="96">
        <v>46204</v>
      </c>
      <c r="U514" s="95" t="s">
        <v>1360</v>
      </c>
      <c r="V514" s="4">
        <v>46204.37090277778</v>
      </c>
      <c r="W514" s="96">
        <v>46204</v>
      </c>
      <c r="X514" s="95" t="s">
        <v>1360</v>
      </c>
      <c r="Y514" s="4">
        <v>46204.371203703704</v>
      </c>
      <c r="Z514" s="96">
        <v>46204</v>
      </c>
      <c r="AA514" s="95" t="s">
        <v>1211</v>
      </c>
      <c r="AB514" s="4">
        <v>46204.39634259259</v>
      </c>
      <c r="AC514" s="96">
        <v>46204</v>
      </c>
      <c r="AD514" s="95" t="s">
        <v>2408</v>
      </c>
      <c r="AE514" s="4">
        <v>46204.409259259257</v>
      </c>
      <c r="AF514" s="96"/>
      <c r="AG514" s="95" t="s">
        <v>11317</v>
      </c>
      <c r="AH514" s="4"/>
      <c r="AI514" s="96">
        <v>46204</v>
      </c>
      <c r="AJ514" s="95" t="s">
        <v>1323</v>
      </c>
      <c r="AK514" s="4">
        <v>46204.41196759259</v>
      </c>
      <c r="AL514" s="96">
        <v>46204</v>
      </c>
      <c r="AM514" s="95" t="s">
        <v>1323</v>
      </c>
      <c r="AN514" s="4">
        <v>46204.412094907406</v>
      </c>
      <c r="AO514" s="95" t="s">
        <v>11317</v>
      </c>
      <c r="AP514" s="95" t="s">
        <v>11317</v>
      </c>
      <c r="AQ514" s="95" t="s">
        <v>11317</v>
      </c>
      <c r="AR514" s="95" t="s">
        <v>11317</v>
      </c>
      <c r="AS514" s="95" t="s">
        <v>11317</v>
      </c>
      <c r="AT514" s="95" t="s">
        <v>11317</v>
      </c>
      <c r="AU514" s="96">
        <v>46204</v>
      </c>
      <c r="AV514" s="95" t="s">
        <v>1323</v>
      </c>
      <c r="AW514" s="4">
        <v>46204.416006944448</v>
      </c>
      <c r="AX514" s="95" t="s">
        <v>11317</v>
      </c>
      <c r="AY514" s="95" t="s">
        <v>11317</v>
      </c>
      <c r="AZ514" s="95" t="s">
        <v>11317</v>
      </c>
      <c r="BA514" s="96">
        <v>46204</v>
      </c>
      <c r="BB514" s="95" t="s">
        <v>1364</v>
      </c>
      <c r="BC514" s="4">
        <v>46204.416226851848</v>
      </c>
      <c r="BD514" s="96">
        <v>46204</v>
      </c>
      <c r="BE514" s="95" t="s">
        <v>1361</v>
      </c>
      <c r="BF514" s="4">
        <v>46204.721296296295</v>
      </c>
      <c r="BG514" s="95" t="s">
        <v>11317</v>
      </c>
      <c r="BH514" s="95" t="s">
        <v>11317</v>
      </c>
      <c r="BI514" s="95" t="s">
        <v>11317</v>
      </c>
      <c r="BJ514" s="68" t="s">
        <v>11317</v>
      </c>
      <c r="BK514" t="str">
        <f t="shared" si="10"/>
        <v>Jul</v>
      </c>
      <c r="BL514" t="str">
        <f>VLOOKUP(D514,Sheet1!$A$2:$B$221,2,0)</f>
        <v>West Zone</v>
      </c>
    </row>
    <row r="515" spans="1:64" x14ac:dyDescent="0.35">
      <c r="A515" t="str" cm="1">
        <f t="array" ref="A515:C515">VLOOKUP(D515,Sheet1!$A$2:$E$221,{3,4,5},0)</f>
        <v>Sahabir</v>
      </c>
      <c r="B515" t="str">
        <v>FMF066664</v>
      </c>
      <c r="C515" t="str">
        <v>Naveen Kumar</v>
      </c>
      <c r="D515" s="94" t="s">
        <v>286</v>
      </c>
      <c r="E515" s="95">
        <v>53</v>
      </c>
      <c r="F515" s="95" t="s">
        <v>2769</v>
      </c>
      <c r="G515" s="95">
        <v>79082</v>
      </c>
      <c r="H515" s="95" t="s">
        <v>1070</v>
      </c>
      <c r="I515" s="95" t="s">
        <v>1365</v>
      </c>
      <c r="J515" s="95" t="s">
        <v>1568</v>
      </c>
      <c r="K515" s="95" t="s">
        <v>2770</v>
      </c>
      <c r="L515" s="95">
        <v>90000</v>
      </c>
      <c r="M515" s="95" t="s">
        <v>1032</v>
      </c>
      <c r="N515" s="95" t="s">
        <v>1033</v>
      </c>
      <c r="O515" s="95" t="s">
        <v>2771</v>
      </c>
      <c r="P515" s="95">
        <v>4797101617</v>
      </c>
      <c r="Q515" s="14" t="s">
        <v>13394</v>
      </c>
      <c r="T515" s="96">
        <v>46205</v>
      </c>
      <c r="U515" s="95" t="s">
        <v>1360</v>
      </c>
      <c r="V515" s="4">
        <v>46205.401608796295</v>
      </c>
      <c r="W515" s="96">
        <v>46205</v>
      </c>
      <c r="X515" s="95" t="s">
        <v>1360</v>
      </c>
      <c r="Y515" s="4">
        <v>46205.407233796293</v>
      </c>
      <c r="Z515" s="96">
        <v>46205</v>
      </c>
      <c r="AA515" s="95" t="s">
        <v>1211</v>
      </c>
      <c r="AB515" s="4">
        <v>46205.41851851852</v>
      </c>
      <c r="AC515" s="96">
        <v>46205</v>
      </c>
      <c r="AD515" s="95" t="s">
        <v>2408</v>
      </c>
      <c r="AE515" s="4">
        <v>46205.437164351853</v>
      </c>
      <c r="AF515" s="96"/>
      <c r="AG515" s="95" t="s">
        <v>11317</v>
      </c>
      <c r="AH515" s="4"/>
      <c r="AI515" s="96">
        <v>46205</v>
      </c>
      <c r="AJ515" s="95" t="s">
        <v>1323</v>
      </c>
      <c r="AK515" s="4">
        <v>46205.455706018518</v>
      </c>
      <c r="AL515" s="96">
        <v>46205</v>
      </c>
      <c r="AM515" s="95" t="s">
        <v>1323</v>
      </c>
      <c r="AN515" s="4">
        <v>46205.455775462964</v>
      </c>
      <c r="AO515" s="95" t="s">
        <v>11317</v>
      </c>
      <c r="AP515" s="95" t="s">
        <v>11317</v>
      </c>
      <c r="AQ515" s="95" t="s">
        <v>11317</v>
      </c>
      <c r="AR515" s="95" t="s">
        <v>11317</v>
      </c>
      <c r="AS515" s="95" t="s">
        <v>11317</v>
      </c>
      <c r="AT515" s="95" t="s">
        <v>11317</v>
      </c>
      <c r="AU515" s="96">
        <v>46205</v>
      </c>
      <c r="AV515" s="95" t="s">
        <v>1323</v>
      </c>
      <c r="AW515" s="4">
        <v>46205.471724537034</v>
      </c>
      <c r="AX515" s="95" t="s">
        <v>11317</v>
      </c>
      <c r="AY515" s="95" t="s">
        <v>11317</v>
      </c>
      <c r="AZ515" s="95" t="s">
        <v>11317</v>
      </c>
      <c r="BA515" s="96">
        <v>46205</v>
      </c>
      <c r="BB515" s="95" t="s">
        <v>1324</v>
      </c>
      <c r="BC515" s="4">
        <v>46205.517766203702</v>
      </c>
      <c r="BD515" s="96">
        <v>46205</v>
      </c>
      <c r="BE515" s="95" t="s">
        <v>1361</v>
      </c>
      <c r="BF515" s="4">
        <v>46205.524317129632</v>
      </c>
      <c r="BG515" s="95" t="s">
        <v>11317</v>
      </c>
      <c r="BH515" s="95" t="s">
        <v>11317</v>
      </c>
      <c r="BI515" s="95" t="s">
        <v>11317</v>
      </c>
      <c r="BJ515" s="68" t="s">
        <v>11317</v>
      </c>
      <c r="BK515" t="str">
        <f t="shared" si="10"/>
        <v>Jul</v>
      </c>
      <c r="BL515" t="str">
        <f>VLOOKUP(D515,Sheet1!$A$2:$B$221,2,0)</f>
        <v>West Zone</v>
      </c>
    </row>
    <row r="516" spans="1:64" x14ac:dyDescent="0.35">
      <c r="A516" t="str" cm="1">
        <f t="array" ref="A516:C516">VLOOKUP(D516,Sheet1!$A$2:$E$221,{3,4,5},0)</f>
        <v>Prashant Kumar Gautam</v>
      </c>
      <c r="B516" t="str">
        <v>FMF062370</v>
      </c>
      <c r="C516" t="str">
        <v>Naveen Kumar</v>
      </c>
      <c r="D516" s="94" t="s">
        <v>206</v>
      </c>
      <c r="E516" s="95">
        <v>56</v>
      </c>
      <c r="F516" s="95" t="s">
        <v>2115</v>
      </c>
      <c r="G516" s="95">
        <v>34101</v>
      </c>
      <c r="H516" s="95" t="s">
        <v>2116</v>
      </c>
      <c r="I516" s="95" t="s">
        <v>2117</v>
      </c>
      <c r="J516" s="95" t="s">
        <v>1568</v>
      </c>
      <c r="K516" s="95" t="s">
        <v>2118</v>
      </c>
      <c r="L516" s="95">
        <v>90000</v>
      </c>
      <c r="M516" s="95" t="s">
        <v>1461</v>
      </c>
      <c r="N516" s="95" t="s">
        <v>1462</v>
      </c>
      <c r="O516" s="95" t="s">
        <v>1227</v>
      </c>
      <c r="P516" s="95">
        <v>8151522628</v>
      </c>
      <c r="Q516" s="14" t="s">
        <v>13394</v>
      </c>
      <c r="T516" s="96">
        <v>46199</v>
      </c>
      <c r="U516" s="95" t="s">
        <v>1370</v>
      </c>
      <c r="V516" s="4">
        <v>46199.726354166669</v>
      </c>
      <c r="W516" s="96">
        <v>46200</v>
      </c>
      <c r="X516" s="95" t="s">
        <v>1370</v>
      </c>
      <c r="Y516" s="4">
        <v>46200.738518518519</v>
      </c>
      <c r="Z516" s="96">
        <v>46200</v>
      </c>
      <c r="AA516" s="95" t="s">
        <v>1211</v>
      </c>
      <c r="AB516" s="4">
        <v>46200.740532407406</v>
      </c>
      <c r="AC516" s="96">
        <v>46200</v>
      </c>
      <c r="AD516" s="95" t="s">
        <v>2408</v>
      </c>
      <c r="AE516" s="4">
        <v>46200.746469907404</v>
      </c>
      <c r="AF516" s="96"/>
      <c r="AG516" s="95" t="s">
        <v>11317</v>
      </c>
      <c r="AH516" s="4"/>
      <c r="AI516" s="96">
        <v>46200</v>
      </c>
      <c r="AJ516" s="95" t="s">
        <v>1323</v>
      </c>
      <c r="AK516" s="4">
        <v>46200.773634259262</v>
      </c>
      <c r="AL516" s="96">
        <v>46200</v>
      </c>
      <c r="AM516" s="95" t="s">
        <v>1323</v>
      </c>
      <c r="AN516" s="4">
        <v>46200.7737037037</v>
      </c>
      <c r="AO516" s="95" t="s">
        <v>11317</v>
      </c>
      <c r="AP516" s="95" t="s">
        <v>11317</v>
      </c>
      <c r="AQ516" s="95" t="s">
        <v>11317</v>
      </c>
      <c r="AR516" s="95" t="s">
        <v>11317</v>
      </c>
      <c r="AS516" s="95" t="s">
        <v>11317</v>
      </c>
      <c r="AT516" s="95" t="s">
        <v>11317</v>
      </c>
      <c r="AU516" s="96">
        <v>46200</v>
      </c>
      <c r="AV516" s="95" t="s">
        <v>1323</v>
      </c>
      <c r="AW516" s="4">
        <v>46200.78601851852</v>
      </c>
      <c r="AX516" s="95" t="s">
        <v>11317</v>
      </c>
      <c r="AY516" s="95" t="s">
        <v>11317</v>
      </c>
      <c r="AZ516" s="95" t="s">
        <v>11317</v>
      </c>
      <c r="BA516" s="96">
        <v>46200</v>
      </c>
      <c r="BB516" s="95" t="s">
        <v>2427</v>
      </c>
      <c r="BC516" s="4">
        <v>46200.786226851851</v>
      </c>
      <c r="BD516" s="96">
        <v>46204</v>
      </c>
      <c r="BE516" s="95" t="s">
        <v>1371</v>
      </c>
      <c r="BF516" s="4">
        <v>46204.547199074077</v>
      </c>
      <c r="BG516" s="95" t="s">
        <v>11317</v>
      </c>
      <c r="BH516" s="95" t="s">
        <v>11317</v>
      </c>
      <c r="BI516" s="95" t="s">
        <v>11317</v>
      </c>
      <c r="BJ516" s="68" t="s">
        <v>11317</v>
      </c>
      <c r="BK516" t="str">
        <f t="shared" si="10"/>
        <v>Jun</v>
      </c>
      <c r="BL516" t="str">
        <f>VLOOKUP(D516,Sheet1!$A$2:$B$221,2,0)</f>
        <v>West Zone</v>
      </c>
    </row>
    <row r="517" spans="1:64" x14ac:dyDescent="0.35">
      <c r="A517" t="str" cm="1">
        <f t="array" ref="A517:C517">VLOOKUP(D517,Sheet1!$A$2:$E$221,{3,4,5},0)</f>
        <v>Prashant Kumar Gautam</v>
      </c>
      <c r="B517" t="str">
        <v>FMF062370</v>
      </c>
      <c r="C517" t="str">
        <v>Naveen Kumar</v>
      </c>
      <c r="D517" s="94" t="s">
        <v>206</v>
      </c>
      <c r="E517" s="95">
        <v>56</v>
      </c>
      <c r="F517" s="95" t="s">
        <v>3426</v>
      </c>
      <c r="G517" s="95">
        <v>93239</v>
      </c>
      <c r="H517" s="95" t="s">
        <v>3091</v>
      </c>
      <c r="I517" s="95" t="s">
        <v>3092</v>
      </c>
      <c r="J517" s="95" t="s">
        <v>1568</v>
      </c>
      <c r="K517" s="95" t="s">
        <v>3427</v>
      </c>
      <c r="L517" s="95">
        <v>60000</v>
      </c>
      <c r="M517" s="95" t="s">
        <v>9743</v>
      </c>
      <c r="N517" s="95" t="s">
        <v>9744</v>
      </c>
      <c r="O517" s="95" t="s">
        <v>2989</v>
      </c>
      <c r="P517" s="95">
        <v>5855375281</v>
      </c>
      <c r="Q517" s="14" t="s">
        <v>13394</v>
      </c>
      <c r="T517" s="96">
        <v>46206</v>
      </c>
      <c r="U517" s="95" t="s">
        <v>1370</v>
      </c>
      <c r="V517" s="4">
        <v>46206.485173611109</v>
      </c>
      <c r="W517" s="96">
        <v>46206</v>
      </c>
      <c r="X517" s="95" t="s">
        <v>1370</v>
      </c>
      <c r="Y517" s="4">
        <v>46206.625173611108</v>
      </c>
      <c r="Z517" s="96">
        <v>46206</v>
      </c>
      <c r="AA517" s="95" t="s">
        <v>3057</v>
      </c>
      <c r="AB517" s="4">
        <v>46206.630370370367</v>
      </c>
      <c r="AC517" s="96">
        <v>46206</v>
      </c>
      <c r="AD517" s="95" t="s">
        <v>2408</v>
      </c>
      <c r="AE517" s="4">
        <v>46206.653703703705</v>
      </c>
      <c r="AF517" s="96">
        <v>46206</v>
      </c>
      <c r="AG517" s="95" t="s">
        <v>1323</v>
      </c>
      <c r="AH517" s="4">
        <v>46206.670590277776</v>
      </c>
      <c r="AI517" s="96">
        <v>46209</v>
      </c>
      <c r="AJ517" s="95" t="s">
        <v>1323</v>
      </c>
      <c r="AK517" s="4">
        <v>46209.532650462963</v>
      </c>
      <c r="AL517" s="96">
        <v>46209</v>
      </c>
      <c r="AM517" s="95" t="s">
        <v>1323</v>
      </c>
      <c r="AN517" s="4">
        <v>46209.532754629632</v>
      </c>
      <c r="AO517" s="95" t="s">
        <v>11317</v>
      </c>
      <c r="AP517" s="95" t="s">
        <v>11317</v>
      </c>
      <c r="AQ517" s="95" t="s">
        <v>11317</v>
      </c>
      <c r="AR517" s="95" t="s">
        <v>11317</v>
      </c>
      <c r="AS517" s="95" t="s">
        <v>11317</v>
      </c>
      <c r="AT517" s="95" t="s">
        <v>11317</v>
      </c>
      <c r="AU517" s="96">
        <v>46209</v>
      </c>
      <c r="AV517" s="95" t="s">
        <v>1323</v>
      </c>
      <c r="AW517" s="4">
        <v>46209.537326388891</v>
      </c>
      <c r="AX517" s="95" t="s">
        <v>11317</v>
      </c>
      <c r="AY517" s="95" t="s">
        <v>11317</v>
      </c>
      <c r="AZ517" s="95" t="s">
        <v>11317</v>
      </c>
      <c r="BA517" s="96">
        <v>46209</v>
      </c>
      <c r="BB517" s="95" t="s">
        <v>1364</v>
      </c>
      <c r="BC517" s="4">
        <v>46209.537604166668</v>
      </c>
      <c r="BD517" s="96">
        <v>46209</v>
      </c>
      <c r="BE517" s="95" t="s">
        <v>1371</v>
      </c>
      <c r="BF517" s="4">
        <v>46209.739374999997</v>
      </c>
      <c r="BG517" s="95" t="s">
        <v>11317</v>
      </c>
      <c r="BH517" s="95" t="s">
        <v>11317</v>
      </c>
      <c r="BI517" s="95" t="s">
        <v>11317</v>
      </c>
      <c r="BJ517" s="68" t="s">
        <v>11317</v>
      </c>
      <c r="BK517" t="str">
        <f t="shared" si="10"/>
        <v>Jul</v>
      </c>
      <c r="BL517" t="str">
        <f>VLOOKUP(D517,Sheet1!$A$2:$B$221,2,0)</f>
        <v>West Zone</v>
      </c>
    </row>
    <row r="518" spans="1:64" x14ac:dyDescent="0.35">
      <c r="A518" t="str" cm="1">
        <f t="array" ref="A518:C518">VLOOKUP(D518,Sheet1!$A$2:$E$221,{3,4,5},0)</f>
        <v>Prashant Kumar Gautam</v>
      </c>
      <c r="B518" t="str">
        <v>FMF062370</v>
      </c>
      <c r="C518" t="str">
        <v>Naveen Kumar</v>
      </c>
      <c r="D518" s="94" t="s">
        <v>206</v>
      </c>
      <c r="E518" s="95">
        <v>56</v>
      </c>
      <c r="F518" s="95" t="s">
        <v>9745</v>
      </c>
      <c r="G518" s="95">
        <v>150223</v>
      </c>
      <c r="H518" s="95" t="s">
        <v>3091</v>
      </c>
      <c r="I518" s="95" t="s">
        <v>3092</v>
      </c>
      <c r="J518" s="95" t="s">
        <v>1568</v>
      </c>
      <c r="K518" s="95" t="s">
        <v>9746</v>
      </c>
      <c r="L518" s="95">
        <v>50000</v>
      </c>
      <c r="M518" s="95" t="s">
        <v>1171</v>
      </c>
      <c r="N518" s="95" t="s">
        <v>1172</v>
      </c>
      <c r="O518" s="95" t="s">
        <v>4084</v>
      </c>
      <c r="P518" s="95">
        <v>9246599062</v>
      </c>
      <c r="Q518" s="14" t="s">
        <v>13394</v>
      </c>
      <c r="T518" s="96">
        <v>46209</v>
      </c>
      <c r="U518" s="95" t="s">
        <v>1370</v>
      </c>
      <c r="V518" s="4">
        <v>46209.510740740741</v>
      </c>
      <c r="W518" s="96">
        <v>46209</v>
      </c>
      <c r="X518" s="95" t="s">
        <v>1370</v>
      </c>
      <c r="Y518" s="4">
        <v>46209.877442129633</v>
      </c>
      <c r="Z518" s="96">
        <v>46210</v>
      </c>
      <c r="AA518" s="95" t="s">
        <v>1211</v>
      </c>
      <c r="AB518" s="4">
        <v>46210.397303240738</v>
      </c>
      <c r="AC518" s="96">
        <v>46210</v>
      </c>
      <c r="AD518" s="95" t="s">
        <v>2408</v>
      </c>
      <c r="AE518" s="4">
        <v>46210.421724537038</v>
      </c>
      <c r="AF518" s="96"/>
      <c r="AG518" s="95" t="s">
        <v>11317</v>
      </c>
      <c r="AH518" s="4"/>
      <c r="AI518" s="96">
        <v>46210</v>
      </c>
      <c r="AJ518" s="95" t="s">
        <v>1323</v>
      </c>
      <c r="AK518" s="4">
        <v>46210.527314814812</v>
      </c>
      <c r="AL518" s="96">
        <v>46210</v>
      </c>
      <c r="AM518" s="95" t="s">
        <v>1323</v>
      </c>
      <c r="AN518" s="4">
        <v>46210.527384259258</v>
      </c>
      <c r="AO518" s="95" t="s">
        <v>11317</v>
      </c>
      <c r="AP518" s="95" t="s">
        <v>11317</v>
      </c>
      <c r="AQ518" s="95" t="s">
        <v>11317</v>
      </c>
      <c r="AR518" s="95" t="s">
        <v>11317</v>
      </c>
      <c r="AS518" s="95" t="s">
        <v>11317</v>
      </c>
      <c r="AT518" s="95" t="s">
        <v>11317</v>
      </c>
      <c r="AU518" s="96">
        <v>46210</v>
      </c>
      <c r="AV518" s="95" t="s">
        <v>1323</v>
      </c>
      <c r="AW518" s="4">
        <v>46210.545081018521</v>
      </c>
      <c r="AX518" s="95" t="s">
        <v>11317</v>
      </c>
      <c r="AY518" s="95" t="s">
        <v>11317</v>
      </c>
      <c r="AZ518" s="95" t="s">
        <v>11317</v>
      </c>
      <c r="BA518" s="96">
        <v>46210</v>
      </c>
      <c r="BB518" s="95" t="s">
        <v>1364</v>
      </c>
      <c r="BC518" s="4">
        <v>46210.546215277776</v>
      </c>
      <c r="BD518" s="96">
        <v>46210</v>
      </c>
      <c r="BE518" s="95" t="s">
        <v>1371</v>
      </c>
      <c r="BF518" s="4">
        <v>46210.79415509259</v>
      </c>
      <c r="BG518" s="95" t="s">
        <v>11317</v>
      </c>
      <c r="BH518" s="95" t="s">
        <v>11317</v>
      </c>
      <c r="BI518" s="95" t="s">
        <v>11317</v>
      </c>
      <c r="BJ518" s="68" t="s">
        <v>11317</v>
      </c>
      <c r="BK518" t="str">
        <f t="shared" si="10"/>
        <v>Jul</v>
      </c>
      <c r="BL518" t="str">
        <f>VLOOKUP(D518,Sheet1!$A$2:$B$221,2,0)</f>
        <v>West Zone</v>
      </c>
    </row>
    <row r="519" spans="1:64" x14ac:dyDescent="0.35">
      <c r="A519" t="str" cm="1">
        <f t="array" ref="A519:C519">VLOOKUP(D519,Sheet1!$A$2:$E$221,{3,4,5},0)</f>
        <v>Prashant Kumar Gautam</v>
      </c>
      <c r="B519" t="str">
        <v>FMF062370</v>
      </c>
      <c r="C519" t="str">
        <v>Naveen Kumar</v>
      </c>
      <c r="D519" s="94" t="s">
        <v>206</v>
      </c>
      <c r="E519" s="95">
        <v>56</v>
      </c>
      <c r="F519" s="95" t="s">
        <v>9749</v>
      </c>
      <c r="G519" s="95">
        <v>167799</v>
      </c>
      <c r="H519" s="95" t="s">
        <v>1070</v>
      </c>
      <c r="I519" s="95" t="s">
        <v>9750</v>
      </c>
      <c r="J519" s="95" t="s">
        <v>1568</v>
      </c>
      <c r="K519" s="95" t="s">
        <v>9751</v>
      </c>
      <c r="L519" s="95">
        <v>80000</v>
      </c>
      <c r="M519" s="95" t="s">
        <v>9752</v>
      </c>
      <c r="N519" s="95" t="s">
        <v>9753</v>
      </c>
      <c r="O519" s="95" t="s">
        <v>7924</v>
      </c>
      <c r="P519" s="95">
        <v>7124377186</v>
      </c>
      <c r="Q519" s="14" t="s">
        <v>13394</v>
      </c>
      <c r="T519" s="96">
        <v>46209</v>
      </c>
      <c r="U519" s="95" t="s">
        <v>1370</v>
      </c>
      <c r="V519" s="4">
        <v>46209.669733796298</v>
      </c>
      <c r="W519" s="96">
        <v>46209</v>
      </c>
      <c r="X519" s="95" t="s">
        <v>1370</v>
      </c>
      <c r="Y519" s="4">
        <v>46209.690046296295</v>
      </c>
      <c r="Z519" s="96">
        <v>46209</v>
      </c>
      <c r="AA519" s="95" t="s">
        <v>1211</v>
      </c>
      <c r="AB519" s="4">
        <v>46209.696180555555</v>
      </c>
      <c r="AC519" s="96">
        <v>46209</v>
      </c>
      <c r="AD519" s="95" t="s">
        <v>2408</v>
      </c>
      <c r="AE519" s="4">
        <v>46209.707372685189</v>
      </c>
      <c r="AF519" s="96"/>
      <c r="AG519" s="95" t="s">
        <v>11317</v>
      </c>
      <c r="AH519" s="4"/>
      <c r="AI519" s="96">
        <v>46209</v>
      </c>
      <c r="AJ519" s="95" t="s">
        <v>1323</v>
      </c>
      <c r="AK519" s="4">
        <v>46209.744317129633</v>
      </c>
      <c r="AL519" s="96">
        <v>46209</v>
      </c>
      <c r="AM519" s="95" t="s">
        <v>1323</v>
      </c>
      <c r="AN519" s="4">
        <v>46209.744398148148</v>
      </c>
      <c r="AO519" s="95" t="s">
        <v>11317</v>
      </c>
      <c r="AP519" s="95" t="s">
        <v>11317</v>
      </c>
      <c r="AQ519" s="95" t="s">
        <v>11317</v>
      </c>
      <c r="AR519" s="95" t="s">
        <v>11317</v>
      </c>
      <c r="AS519" s="95" t="s">
        <v>11317</v>
      </c>
      <c r="AT519" s="95" t="s">
        <v>11317</v>
      </c>
      <c r="AU519" s="96">
        <v>46209</v>
      </c>
      <c r="AV519" s="95" t="s">
        <v>1323</v>
      </c>
      <c r="AW519" s="4">
        <v>46209.758460648147</v>
      </c>
      <c r="AX519" s="95" t="s">
        <v>11317</v>
      </c>
      <c r="AY519" s="95" t="s">
        <v>11317</v>
      </c>
      <c r="AZ519" s="95" t="s">
        <v>11317</v>
      </c>
      <c r="BA519" s="96">
        <v>46209</v>
      </c>
      <c r="BB519" s="95" t="s">
        <v>1364</v>
      </c>
      <c r="BC519" s="4">
        <v>46209.758738425924</v>
      </c>
      <c r="BD519" s="96">
        <v>46209</v>
      </c>
      <c r="BE519" s="95" t="s">
        <v>1371</v>
      </c>
      <c r="BF519" s="4">
        <v>46209.829618055555</v>
      </c>
      <c r="BG519" s="95" t="s">
        <v>11317</v>
      </c>
      <c r="BH519" s="95" t="s">
        <v>11317</v>
      </c>
      <c r="BI519" s="95" t="s">
        <v>11317</v>
      </c>
      <c r="BJ519" s="68" t="s">
        <v>11317</v>
      </c>
      <c r="BK519" t="str">
        <f t="shared" si="10"/>
        <v>Jul</v>
      </c>
      <c r="BL519" t="str">
        <f>VLOOKUP(D519,Sheet1!$A$2:$B$221,2,0)</f>
        <v>West Zone</v>
      </c>
    </row>
    <row r="520" spans="1:64" x14ac:dyDescent="0.35">
      <c r="A520" t="str" cm="1">
        <f t="array" ref="A520:C520">VLOOKUP(D520,Sheet1!$A$2:$E$221,{3,4,5},0)</f>
        <v>Prashant Kumar Gautam</v>
      </c>
      <c r="B520" t="str">
        <v>FMF062370</v>
      </c>
      <c r="C520" t="str">
        <v>Naveen Kumar</v>
      </c>
      <c r="D520" s="94" t="s">
        <v>206</v>
      </c>
      <c r="E520" s="95">
        <v>56</v>
      </c>
      <c r="F520" s="95" t="s">
        <v>2772</v>
      </c>
      <c r="G520" s="95">
        <v>609914</v>
      </c>
      <c r="H520" s="95" t="s">
        <v>2116</v>
      </c>
      <c r="I520" s="95" t="s">
        <v>2117</v>
      </c>
      <c r="J520" s="95" t="s">
        <v>1568</v>
      </c>
      <c r="K520" s="95" t="s">
        <v>2773</v>
      </c>
      <c r="L520" s="95">
        <v>70000</v>
      </c>
      <c r="M520" s="95" t="s">
        <v>1384</v>
      </c>
      <c r="N520" s="95" t="s">
        <v>1385</v>
      </c>
      <c r="O520" s="95" t="s">
        <v>2774</v>
      </c>
      <c r="P520" s="95">
        <v>2912711675</v>
      </c>
      <c r="Q520" s="14" t="s">
        <v>13394</v>
      </c>
      <c r="T520" s="96">
        <v>46205</v>
      </c>
      <c r="U520" s="95" t="s">
        <v>1370</v>
      </c>
      <c r="V520" s="4">
        <v>46205.621886574074</v>
      </c>
      <c r="W520" s="96">
        <v>46205</v>
      </c>
      <c r="X520" s="95" t="s">
        <v>1370</v>
      </c>
      <c r="Y520" s="4">
        <v>46205.637256944443</v>
      </c>
      <c r="Z520" s="96">
        <v>46205</v>
      </c>
      <c r="AA520" s="95" t="s">
        <v>1211</v>
      </c>
      <c r="AB520" s="4">
        <v>46205.659687500003</v>
      </c>
      <c r="AC520" s="96">
        <v>46205</v>
      </c>
      <c r="AD520" s="95" t="s">
        <v>2408</v>
      </c>
      <c r="AE520" s="4">
        <v>46205.671805555554</v>
      </c>
      <c r="AF520" s="96">
        <v>46205</v>
      </c>
      <c r="AG520" s="95" t="s">
        <v>1323</v>
      </c>
      <c r="AH520" s="4">
        <v>46205.712129629632</v>
      </c>
      <c r="AI520" s="96">
        <v>46206</v>
      </c>
      <c r="AJ520" s="95" t="s">
        <v>1323</v>
      </c>
      <c r="AK520" s="4">
        <v>46206.42328703704</v>
      </c>
      <c r="AL520" s="96">
        <v>46206</v>
      </c>
      <c r="AM520" s="95" t="s">
        <v>1323</v>
      </c>
      <c r="AN520" s="4">
        <v>46206.423414351855</v>
      </c>
      <c r="AO520" s="95" t="s">
        <v>11317</v>
      </c>
      <c r="AP520" s="95" t="s">
        <v>11317</v>
      </c>
      <c r="AQ520" s="95" t="s">
        <v>11317</v>
      </c>
      <c r="AR520" s="95" t="s">
        <v>11317</v>
      </c>
      <c r="AS520" s="95" t="s">
        <v>11317</v>
      </c>
      <c r="AT520" s="95" t="s">
        <v>11317</v>
      </c>
      <c r="AU520" s="96">
        <v>46206</v>
      </c>
      <c r="AV520" s="95" t="s">
        <v>1323</v>
      </c>
      <c r="AW520" s="4">
        <v>46206.432222222225</v>
      </c>
      <c r="AX520" s="95" t="s">
        <v>11317</v>
      </c>
      <c r="AY520" s="95" t="s">
        <v>11317</v>
      </c>
      <c r="AZ520" s="95" t="s">
        <v>11317</v>
      </c>
      <c r="BA520" s="96">
        <v>46206</v>
      </c>
      <c r="BB520" s="95" t="s">
        <v>1364</v>
      </c>
      <c r="BC520" s="4">
        <v>46206.432546296295</v>
      </c>
      <c r="BD520" s="96">
        <v>46206</v>
      </c>
      <c r="BE520" s="95" t="s">
        <v>1371</v>
      </c>
      <c r="BF520" s="4">
        <v>46206.559710648151</v>
      </c>
      <c r="BG520" s="95" t="s">
        <v>11317</v>
      </c>
      <c r="BH520" s="95" t="s">
        <v>11317</v>
      </c>
      <c r="BI520" s="95" t="s">
        <v>11317</v>
      </c>
      <c r="BJ520" s="68" t="s">
        <v>11317</v>
      </c>
      <c r="BK520" t="str">
        <f t="shared" si="10"/>
        <v>Jul</v>
      </c>
      <c r="BL520" t="str">
        <f>VLOOKUP(D520,Sheet1!$A$2:$B$221,2,0)</f>
        <v>West Zone</v>
      </c>
    </row>
    <row r="521" spans="1:64" x14ac:dyDescent="0.35">
      <c r="A521" t="str" cm="1">
        <f t="array" ref="A521:C521">VLOOKUP(D521,Sheet1!$A$2:$E$221,{3,4,5},0)</f>
        <v>Satendra Kumar</v>
      </c>
      <c r="B521" t="str">
        <v>FMF065925</v>
      </c>
      <c r="C521" t="str">
        <v>Sandeep Sisodiya</v>
      </c>
      <c r="D521" s="94" t="s">
        <v>759</v>
      </c>
      <c r="E521" s="95">
        <v>70</v>
      </c>
      <c r="F521" s="95" t="s">
        <v>2119</v>
      </c>
      <c r="G521" s="95">
        <v>27490</v>
      </c>
      <c r="H521" s="95" t="s">
        <v>2120</v>
      </c>
      <c r="I521" s="95" t="s">
        <v>2121</v>
      </c>
      <c r="J521" s="95" t="s">
        <v>1568</v>
      </c>
      <c r="K521" s="95" t="s">
        <v>2122</v>
      </c>
      <c r="L521" s="95">
        <v>90000</v>
      </c>
      <c r="M521" s="95" t="s">
        <v>931</v>
      </c>
      <c r="N521" s="95" t="s">
        <v>932</v>
      </c>
      <c r="O521" s="95" t="s">
        <v>2123</v>
      </c>
      <c r="P521" s="95">
        <v>2786385737</v>
      </c>
      <c r="Q521" s="14" t="s">
        <v>13394</v>
      </c>
      <c r="T521" s="96">
        <v>46204</v>
      </c>
      <c r="U521" s="95" t="s">
        <v>1376</v>
      </c>
      <c r="V521" s="4">
        <v>46204.739733796298</v>
      </c>
      <c r="W521" s="96">
        <v>46204</v>
      </c>
      <c r="X521" s="95" t="s">
        <v>1376</v>
      </c>
      <c r="Y521" s="4">
        <v>46204.763310185182</v>
      </c>
      <c r="Z521" s="96">
        <v>46205</v>
      </c>
      <c r="AA521" s="95" t="s">
        <v>1211</v>
      </c>
      <c r="AB521" s="4">
        <v>46205.365243055552</v>
      </c>
      <c r="AC521" s="96">
        <v>46205</v>
      </c>
      <c r="AD521" s="95" t="s">
        <v>1366</v>
      </c>
      <c r="AE521" s="4">
        <v>46205.391828703701</v>
      </c>
      <c r="AF521" s="96"/>
      <c r="AG521" s="95" t="s">
        <v>11317</v>
      </c>
      <c r="AH521" s="4"/>
      <c r="AI521" s="96">
        <v>46205</v>
      </c>
      <c r="AJ521" s="95" t="s">
        <v>1323</v>
      </c>
      <c r="AK521" s="4">
        <v>46205.422719907408</v>
      </c>
      <c r="AL521" s="96">
        <v>46205</v>
      </c>
      <c r="AM521" s="95" t="s">
        <v>1323</v>
      </c>
      <c r="AN521" s="4">
        <v>46205.422800925924</v>
      </c>
      <c r="AO521" s="95" t="s">
        <v>11317</v>
      </c>
      <c r="AP521" s="95" t="s">
        <v>11317</v>
      </c>
      <c r="AQ521" s="95" t="s">
        <v>11317</v>
      </c>
      <c r="AR521" s="95" t="s">
        <v>11317</v>
      </c>
      <c r="AS521" s="95" t="s">
        <v>11317</v>
      </c>
      <c r="AT521" s="95" t="s">
        <v>11317</v>
      </c>
      <c r="AU521" s="96">
        <v>46205</v>
      </c>
      <c r="AV521" s="95" t="s">
        <v>1323</v>
      </c>
      <c r="AW521" s="4">
        <v>46205.430347222224</v>
      </c>
      <c r="AX521" s="95" t="s">
        <v>11317</v>
      </c>
      <c r="AY521" s="95" t="s">
        <v>11317</v>
      </c>
      <c r="AZ521" s="95" t="s">
        <v>11317</v>
      </c>
      <c r="BA521" s="96">
        <v>46205</v>
      </c>
      <c r="BB521" s="95" t="s">
        <v>1364</v>
      </c>
      <c r="BC521" s="4">
        <v>46205.430567129632</v>
      </c>
      <c r="BD521" s="96">
        <v>46205</v>
      </c>
      <c r="BE521" s="95" t="s">
        <v>1374</v>
      </c>
      <c r="BF521" s="4">
        <v>46205.630567129629</v>
      </c>
      <c r="BG521" s="95" t="s">
        <v>11317</v>
      </c>
      <c r="BH521" s="95" t="s">
        <v>11317</v>
      </c>
      <c r="BI521" s="95" t="s">
        <v>11317</v>
      </c>
      <c r="BJ521" s="68" t="s">
        <v>11317</v>
      </c>
      <c r="BK521" t="str">
        <f t="shared" si="10"/>
        <v>Jul</v>
      </c>
      <c r="BL521" t="str">
        <f>VLOOKUP(D521,Sheet1!$A$2:$B$221,2,0)</f>
        <v>West Zone</v>
      </c>
    </row>
    <row r="522" spans="1:64" x14ac:dyDescent="0.35">
      <c r="A522" t="str" cm="1">
        <f t="array" ref="A522:C522">VLOOKUP(D522,Sheet1!$A$2:$E$221,{3,4,5},0)</f>
        <v>Satendra Kumar</v>
      </c>
      <c r="B522" t="str">
        <v>FMF065925</v>
      </c>
      <c r="C522" t="str">
        <v>Sandeep Sisodiya</v>
      </c>
      <c r="D522" s="94" t="s">
        <v>759</v>
      </c>
      <c r="E522" s="95">
        <v>70</v>
      </c>
      <c r="F522" s="95" t="s">
        <v>2124</v>
      </c>
      <c r="G522" s="95">
        <v>67673</v>
      </c>
      <c r="H522" s="95" t="s">
        <v>2125</v>
      </c>
      <c r="I522" s="95" t="s">
        <v>2126</v>
      </c>
      <c r="J522" s="95" t="s">
        <v>1568</v>
      </c>
      <c r="K522" s="95" t="s">
        <v>2127</v>
      </c>
      <c r="L522" s="95">
        <v>90000</v>
      </c>
      <c r="M522" s="95" t="s">
        <v>931</v>
      </c>
      <c r="N522" s="95" t="s">
        <v>932</v>
      </c>
      <c r="O522" s="95" t="s">
        <v>2128</v>
      </c>
      <c r="P522" s="95">
        <v>2725285849</v>
      </c>
      <c r="Q522" s="14" t="s">
        <v>13394</v>
      </c>
      <c r="T522" s="96">
        <v>46204</v>
      </c>
      <c r="U522" s="95" t="s">
        <v>1376</v>
      </c>
      <c r="V522" s="4">
        <v>46204.69258101852</v>
      </c>
      <c r="W522" s="96">
        <v>46204</v>
      </c>
      <c r="X522" s="95" t="s">
        <v>1376</v>
      </c>
      <c r="Y522" s="4">
        <v>46204.698854166665</v>
      </c>
      <c r="Z522" s="96">
        <v>46204</v>
      </c>
      <c r="AA522" s="95" t="s">
        <v>1211</v>
      </c>
      <c r="AB522" s="4">
        <v>46204.710752314815</v>
      </c>
      <c r="AC522" s="96">
        <v>46204</v>
      </c>
      <c r="AD522" s="95" t="s">
        <v>2408</v>
      </c>
      <c r="AE522" s="4">
        <v>46204.733506944445</v>
      </c>
      <c r="AF522" s="96"/>
      <c r="AG522" s="95" t="s">
        <v>11317</v>
      </c>
      <c r="AH522" s="4"/>
      <c r="AI522" s="96">
        <v>46204</v>
      </c>
      <c r="AJ522" s="95" t="s">
        <v>1323</v>
      </c>
      <c r="AK522" s="4">
        <v>46204.759513888886</v>
      </c>
      <c r="AL522" s="96">
        <v>46204</v>
      </c>
      <c r="AM522" s="95" t="s">
        <v>1323</v>
      </c>
      <c r="AN522" s="4">
        <v>46204.759756944448</v>
      </c>
      <c r="AO522" s="95" t="s">
        <v>11317</v>
      </c>
      <c r="AP522" s="95" t="s">
        <v>11317</v>
      </c>
      <c r="AQ522" s="95" t="s">
        <v>11317</v>
      </c>
      <c r="AR522" s="95" t="s">
        <v>11317</v>
      </c>
      <c r="AS522" s="95" t="s">
        <v>11317</v>
      </c>
      <c r="AT522" s="95" t="s">
        <v>11317</v>
      </c>
      <c r="AU522" s="96">
        <v>46204</v>
      </c>
      <c r="AV522" s="95" t="s">
        <v>1323</v>
      </c>
      <c r="AW522" s="4">
        <v>46204.761967592596</v>
      </c>
      <c r="AX522" s="95" t="s">
        <v>11317</v>
      </c>
      <c r="AY522" s="95" t="s">
        <v>11317</v>
      </c>
      <c r="AZ522" s="95" t="s">
        <v>11317</v>
      </c>
      <c r="BA522" s="96">
        <v>46204</v>
      </c>
      <c r="BB522" s="95" t="s">
        <v>1364</v>
      </c>
      <c r="BC522" s="4">
        <v>46204.76222222222</v>
      </c>
      <c r="BD522" s="96">
        <v>46205</v>
      </c>
      <c r="BE522" s="95" t="s">
        <v>1375</v>
      </c>
      <c r="BF522" s="4">
        <v>46205.412152777775</v>
      </c>
      <c r="BG522" s="95" t="s">
        <v>11317</v>
      </c>
      <c r="BH522" s="95" t="s">
        <v>11317</v>
      </c>
      <c r="BI522" s="95" t="s">
        <v>11317</v>
      </c>
      <c r="BJ522" s="68" t="s">
        <v>11317</v>
      </c>
      <c r="BK522" t="str">
        <f t="shared" si="10"/>
        <v>Jul</v>
      </c>
      <c r="BL522" t="str">
        <f>VLOOKUP(D522,Sheet1!$A$2:$B$221,2,0)</f>
        <v>West Zone</v>
      </c>
    </row>
    <row r="523" spans="1:64" x14ac:dyDescent="0.35">
      <c r="A523" t="str" cm="1">
        <f t="array" ref="A523:C523">VLOOKUP(D523,Sheet1!$A$2:$E$221,{3,4,5},0)</f>
        <v>Satendra Kumar</v>
      </c>
      <c r="B523" t="str">
        <v>FMF065925</v>
      </c>
      <c r="C523" t="str">
        <v>Sandeep Sisodiya</v>
      </c>
      <c r="D523" s="94" t="s">
        <v>759</v>
      </c>
      <c r="E523" s="95">
        <v>70</v>
      </c>
      <c r="F523" s="95" t="s">
        <v>3093</v>
      </c>
      <c r="G523" s="95">
        <v>426895</v>
      </c>
      <c r="H523" s="95" t="s">
        <v>3094</v>
      </c>
      <c r="I523" s="95" t="s">
        <v>3095</v>
      </c>
      <c r="J523" s="95" t="s">
        <v>1568</v>
      </c>
      <c r="K523" s="95" t="s">
        <v>3428</v>
      </c>
      <c r="L523" s="95">
        <v>90000</v>
      </c>
      <c r="M523" s="95" t="s">
        <v>931</v>
      </c>
      <c r="N523" s="95" t="s">
        <v>932</v>
      </c>
      <c r="O523" s="95" t="s">
        <v>3429</v>
      </c>
      <c r="P523" s="95">
        <v>5625097122</v>
      </c>
      <c r="Q523" s="14" t="s">
        <v>13394</v>
      </c>
      <c r="T523" s="96">
        <v>46205</v>
      </c>
      <c r="U523" s="95" t="s">
        <v>1376</v>
      </c>
      <c r="V523" s="4">
        <v>46205.649282407408</v>
      </c>
      <c r="W523" s="96">
        <v>46206</v>
      </c>
      <c r="X523" s="95" t="s">
        <v>1376</v>
      </c>
      <c r="Y523" s="4">
        <v>46206.529722222222</v>
      </c>
      <c r="Z523" s="96">
        <v>46206</v>
      </c>
      <c r="AA523" s="95" t="s">
        <v>3057</v>
      </c>
      <c r="AB523" s="4">
        <v>46206.575810185182</v>
      </c>
      <c r="AC523" s="96">
        <v>46206</v>
      </c>
      <c r="AD523" s="95" t="s">
        <v>2408</v>
      </c>
      <c r="AE523" s="4">
        <v>46206.578368055554</v>
      </c>
      <c r="AF523" s="96"/>
      <c r="AG523" s="95" t="s">
        <v>11317</v>
      </c>
      <c r="AH523" s="4"/>
      <c r="AI523" s="96">
        <v>46206</v>
      </c>
      <c r="AJ523" s="95" t="s">
        <v>1323</v>
      </c>
      <c r="AK523" s="4">
        <v>46206.642604166664</v>
      </c>
      <c r="AL523" s="96">
        <v>46206</v>
      </c>
      <c r="AM523" s="95" t="s">
        <v>1323</v>
      </c>
      <c r="AN523" s="4">
        <v>46206.642685185187</v>
      </c>
      <c r="AO523" s="95" t="s">
        <v>11317</v>
      </c>
      <c r="AP523" s="95" t="s">
        <v>11317</v>
      </c>
      <c r="AQ523" s="95" t="s">
        <v>11317</v>
      </c>
      <c r="AR523" s="95" t="s">
        <v>11317</v>
      </c>
      <c r="AS523" s="95" t="s">
        <v>11317</v>
      </c>
      <c r="AT523" s="95" t="s">
        <v>11317</v>
      </c>
      <c r="AU523" s="96">
        <v>46206</v>
      </c>
      <c r="AV523" s="95" t="s">
        <v>1323</v>
      </c>
      <c r="AW523" s="4">
        <v>46206.656655092593</v>
      </c>
      <c r="AX523" s="95" t="s">
        <v>11317</v>
      </c>
      <c r="AY523" s="95" t="s">
        <v>11317</v>
      </c>
      <c r="AZ523" s="95" t="s">
        <v>11317</v>
      </c>
      <c r="BA523" s="96">
        <v>46206</v>
      </c>
      <c r="BB523" s="95" t="s">
        <v>1364</v>
      </c>
      <c r="BC523" s="4">
        <v>46206.657719907409</v>
      </c>
      <c r="BD523" s="96">
        <v>46206</v>
      </c>
      <c r="BE523" s="95" t="s">
        <v>1374</v>
      </c>
      <c r="BF523" s="4">
        <v>46206.73300925926</v>
      </c>
      <c r="BG523" s="95" t="s">
        <v>11317</v>
      </c>
      <c r="BH523" s="95" t="s">
        <v>11317</v>
      </c>
      <c r="BI523" s="95" t="s">
        <v>11317</v>
      </c>
      <c r="BJ523" s="68" t="s">
        <v>11317</v>
      </c>
      <c r="BK523" t="str">
        <f t="shared" si="10"/>
        <v>Jul</v>
      </c>
      <c r="BL523" t="str">
        <f>VLOOKUP(D523,Sheet1!$A$2:$B$221,2,0)</f>
        <v>West Zone</v>
      </c>
    </row>
    <row r="524" spans="1:64" x14ac:dyDescent="0.35">
      <c r="A524" t="str" cm="1">
        <f t="array" ref="A524:C524">VLOOKUP(D524,Sheet1!$A$2:$E$221,{3,4,5},0)</f>
        <v>Satendra Kumar</v>
      </c>
      <c r="B524" t="str">
        <v>FMF065925</v>
      </c>
      <c r="C524" t="str">
        <v>Sandeep Sisodiya</v>
      </c>
      <c r="D524" s="94" t="s">
        <v>759</v>
      </c>
      <c r="E524" s="95">
        <v>70</v>
      </c>
      <c r="F524" s="95" t="s">
        <v>2775</v>
      </c>
      <c r="G524" s="95">
        <v>484666</v>
      </c>
      <c r="H524" s="95" t="s">
        <v>2776</v>
      </c>
      <c r="I524" s="95" t="s">
        <v>2777</v>
      </c>
      <c r="J524" s="95" t="s">
        <v>1568</v>
      </c>
      <c r="K524" s="95" t="s">
        <v>2778</v>
      </c>
      <c r="L524" s="95">
        <v>50000</v>
      </c>
      <c r="M524" s="95" t="s">
        <v>934</v>
      </c>
      <c r="N524" s="95" t="s">
        <v>935</v>
      </c>
      <c r="O524" s="95" t="s">
        <v>2779</v>
      </c>
      <c r="P524" s="95">
        <v>1966147742</v>
      </c>
      <c r="Q524" s="14" t="s">
        <v>13394</v>
      </c>
      <c r="T524" s="96">
        <v>46205</v>
      </c>
      <c r="U524" s="95" t="s">
        <v>1376</v>
      </c>
      <c r="V524" s="4">
        <v>46205.396597222221</v>
      </c>
      <c r="W524" s="96">
        <v>46205</v>
      </c>
      <c r="X524" s="95" t="s">
        <v>1376</v>
      </c>
      <c r="Y524" s="4">
        <v>46205.399513888886</v>
      </c>
      <c r="Z524" s="96">
        <v>46205</v>
      </c>
      <c r="AA524" s="95" t="s">
        <v>1211</v>
      </c>
      <c r="AB524" s="4">
        <v>46205.41851851852</v>
      </c>
      <c r="AC524" s="96">
        <v>46205</v>
      </c>
      <c r="AD524" s="95" t="s">
        <v>2408</v>
      </c>
      <c r="AE524" s="4">
        <v>46205.424166666664</v>
      </c>
      <c r="AF524" s="96"/>
      <c r="AG524" s="95" t="s">
        <v>11317</v>
      </c>
      <c r="AH524" s="4"/>
      <c r="AI524" s="96">
        <v>46205</v>
      </c>
      <c r="AJ524" s="95" t="s">
        <v>1323</v>
      </c>
      <c r="AK524" s="4">
        <v>46205.45140046296</v>
      </c>
      <c r="AL524" s="96">
        <v>46205</v>
      </c>
      <c r="AM524" s="95" t="s">
        <v>1323</v>
      </c>
      <c r="AN524" s="4">
        <v>46205.451481481483</v>
      </c>
      <c r="AO524" s="95" t="s">
        <v>11317</v>
      </c>
      <c r="AP524" s="95" t="s">
        <v>11317</v>
      </c>
      <c r="AQ524" s="95" t="s">
        <v>11317</v>
      </c>
      <c r="AR524" s="95" t="s">
        <v>11317</v>
      </c>
      <c r="AS524" s="95" t="s">
        <v>11317</v>
      </c>
      <c r="AT524" s="95" t="s">
        <v>11317</v>
      </c>
      <c r="AU524" s="96">
        <v>46205</v>
      </c>
      <c r="AV524" s="95" t="s">
        <v>1323</v>
      </c>
      <c r="AW524" s="4">
        <v>46205.456053240741</v>
      </c>
      <c r="AX524" s="95" t="s">
        <v>11317</v>
      </c>
      <c r="AY524" s="95" t="s">
        <v>11317</v>
      </c>
      <c r="AZ524" s="95" t="s">
        <v>11317</v>
      </c>
      <c r="BA524" s="96">
        <v>46205</v>
      </c>
      <c r="BB524" s="95" t="s">
        <v>1364</v>
      </c>
      <c r="BC524" s="4">
        <v>46205.456250000003</v>
      </c>
      <c r="BD524" s="96">
        <v>46209</v>
      </c>
      <c r="BE524" s="95" t="s">
        <v>1374</v>
      </c>
      <c r="BF524" s="4">
        <v>46209.497303240743</v>
      </c>
      <c r="BG524" s="95" t="s">
        <v>11317</v>
      </c>
      <c r="BH524" s="95" t="s">
        <v>11317</v>
      </c>
      <c r="BI524" s="95" t="s">
        <v>11317</v>
      </c>
      <c r="BJ524" s="68" t="s">
        <v>11317</v>
      </c>
      <c r="BK524" t="str">
        <f t="shared" si="10"/>
        <v>Jul</v>
      </c>
      <c r="BL524" t="str">
        <f>VLOOKUP(D524,Sheet1!$A$2:$B$221,2,0)</f>
        <v>West Zone</v>
      </c>
    </row>
    <row r="525" spans="1:64" x14ac:dyDescent="0.35">
      <c r="A525" t="str" cm="1">
        <f t="array" ref="A525:C525">VLOOKUP(D525,Sheet1!$A$2:$E$221,{3,4,5},0)</f>
        <v>Satendra Kumar</v>
      </c>
      <c r="B525" t="str">
        <v>FMF065925</v>
      </c>
      <c r="C525" t="str">
        <v>Sandeep Sisodiya</v>
      </c>
      <c r="D525" s="94" t="s">
        <v>759</v>
      </c>
      <c r="E525" s="95">
        <v>70</v>
      </c>
      <c r="F525" s="95" t="s">
        <v>2780</v>
      </c>
      <c r="G525" s="95">
        <v>656025</v>
      </c>
      <c r="H525" s="95" t="s">
        <v>1372</v>
      </c>
      <c r="I525" s="95" t="s">
        <v>1373</v>
      </c>
      <c r="J525" s="95" t="s">
        <v>1568</v>
      </c>
      <c r="K525" s="95" t="s">
        <v>2781</v>
      </c>
      <c r="L525" s="95">
        <v>45000</v>
      </c>
      <c r="M525" s="95" t="s">
        <v>1637</v>
      </c>
      <c r="N525" s="95" t="s">
        <v>1638</v>
      </c>
      <c r="O525" s="95" t="s">
        <v>1320</v>
      </c>
      <c r="P525" s="95">
        <v>2027971348</v>
      </c>
      <c r="Q525" s="14" t="s">
        <v>13394</v>
      </c>
      <c r="T525" s="96">
        <v>46205</v>
      </c>
      <c r="U525" s="95" t="s">
        <v>1376</v>
      </c>
      <c r="V525" s="4">
        <v>46205.430671296293</v>
      </c>
      <c r="W525" s="96">
        <v>46205</v>
      </c>
      <c r="X525" s="95" t="s">
        <v>1376</v>
      </c>
      <c r="Y525" s="4">
        <v>46205.49695601852</v>
      </c>
      <c r="Z525" s="96">
        <v>46205</v>
      </c>
      <c r="AA525" s="95" t="s">
        <v>1211</v>
      </c>
      <c r="AB525" s="4">
        <v>46205.512650462966</v>
      </c>
      <c r="AC525" s="96">
        <v>46205</v>
      </c>
      <c r="AD525" s="95" t="s">
        <v>2408</v>
      </c>
      <c r="AE525" s="4">
        <v>46205.522013888891</v>
      </c>
      <c r="AF525" s="96"/>
      <c r="AG525" s="95" t="s">
        <v>11317</v>
      </c>
      <c r="AH525" s="4"/>
      <c r="AI525" s="96">
        <v>46205</v>
      </c>
      <c r="AJ525" s="95" t="s">
        <v>1323</v>
      </c>
      <c r="AK525" s="4">
        <v>46205.559282407405</v>
      </c>
      <c r="AL525" s="96">
        <v>46205</v>
      </c>
      <c r="AM525" s="95" t="s">
        <v>1323</v>
      </c>
      <c r="AN525" s="4">
        <v>46205.559351851851</v>
      </c>
      <c r="AO525" s="95" t="s">
        <v>11317</v>
      </c>
      <c r="AP525" s="95" t="s">
        <v>11317</v>
      </c>
      <c r="AQ525" s="95" t="s">
        <v>11317</v>
      </c>
      <c r="AR525" s="95" t="s">
        <v>11317</v>
      </c>
      <c r="AS525" s="95" t="s">
        <v>11317</v>
      </c>
      <c r="AT525" s="95" t="s">
        <v>11317</v>
      </c>
      <c r="AU525" s="96">
        <v>46205</v>
      </c>
      <c r="AV525" s="95" t="s">
        <v>1323</v>
      </c>
      <c r="AW525" s="4">
        <v>46205.565520833334</v>
      </c>
      <c r="AX525" s="95" t="s">
        <v>11317</v>
      </c>
      <c r="AY525" s="95" t="s">
        <v>11317</v>
      </c>
      <c r="AZ525" s="95" t="s">
        <v>11317</v>
      </c>
      <c r="BA525" s="96">
        <v>46205</v>
      </c>
      <c r="BB525" s="95" t="s">
        <v>1364</v>
      </c>
      <c r="BC525" s="4">
        <v>46205.565891203703</v>
      </c>
      <c r="BD525" s="96">
        <v>46206</v>
      </c>
      <c r="BE525" s="95" t="s">
        <v>1374</v>
      </c>
      <c r="BF525" s="4">
        <v>46206.679942129631</v>
      </c>
      <c r="BG525" s="95" t="s">
        <v>11317</v>
      </c>
      <c r="BH525" s="95" t="s">
        <v>11317</v>
      </c>
      <c r="BI525" s="95" t="s">
        <v>11317</v>
      </c>
      <c r="BJ525" s="68" t="s">
        <v>11317</v>
      </c>
      <c r="BK525" t="str">
        <f t="shared" si="10"/>
        <v>Jul</v>
      </c>
      <c r="BL525" t="str">
        <f>VLOOKUP(D525,Sheet1!$A$2:$B$221,2,0)</f>
        <v>West Zone</v>
      </c>
    </row>
    <row r="526" spans="1:64" x14ac:dyDescent="0.35">
      <c r="A526" t="str" cm="1">
        <f t="array" ref="A526:C526">VLOOKUP(D526,Sheet1!$A$2:$E$221,{3,4,5},0)</f>
        <v>Satendra Kumar</v>
      </c>
      <c r="B526" t="str">
        <v>FMF065925</v>
      </c>
      <c r="C526" t="str">
        <v>Sandeep Sisodiya</v>
      </c>
      <c r="D526" s="94" t="s">
        <v>759</v>
      </c>
      <c r="E526" s="95">
        <v>70</v>
      </c>
      <c r="F526" s="95" t="s">
        <v>11606</v>
      </c>
      <c r="G526" s="95">
        <v>664437</v>
      </c>
      <c r="H526" s="95" t="s">
        <v>3094</v>
      </c>
      <c r="I526" s="95" t="s">
        <v>3095</v>
      </c>
      <c r="J526" s="95" t="s">
        <v>1568</v>
      </c>
      <c r="K526" s="95" t="s">
        <v>11607</v>
      </c>
      <c r="L526" s="95">
        <v>70000</v>
      </c>
      <c r="M526" s="95" t="s">
        <v>958</v>
      </c>
      <c r="N526" s="95" t="s">
        <v>959</v>
      </c>
      <c r="O526" s="95" t="s">
        <v>4083</v>
      </c>
      <c r="P526" s="95">
        <v>3882685002</v>
      </c>
      <c r="Q526" s="14" t="s">
        <v>13394</v>
      </c>
      <c r="T526" s="96">
        <v>46210</v>
      </c>
      <c r="U526" s="95" t="s">
        <v>1376</v>
      </c>
      <c r="V526" s="4">
        <v>46210.563067129631</v>
      </c>
      <c r="W526" s="96">
        <v>46210</v>
      </c>
      <c r="X526" s="95" t="s">
        <v>1376</v>
      </c>
      <c r="Y526" s="4">
        <v>46210.60050925926</v>
      </c>
      <c r="Z526" s="96">
        <v>46210</v>
      </c>
      <c r="AA526" s="95" t="s">
        <v>1211</v>
      </c>
      <c r="AB526" s="4">
        <v>46210.613935185182</v>
      </c>
      <c r="AC526" s="96">
        <v>46210</v>
      </c>
      <c r="AD526" s="95" t="s">
        <v>2408</v>
      </c>
      <c r="AE526" s="4">
        <v>46210.617372685185</v>
      </c>
      <c r="AF526" s="96"/>
      <c r="AG526" s="95" t="s">
        <v>11317</v>
      </c>
      <c r="AH526" s="4"/>
      <c r="AI526" s="96">
        <v>46210</v>
      </c>
      <c r="AJ526" s="95" t="s">
        <v>1323</v>
      </c>
      <c r="AK526" s="4">
        <v>46210.665150462963</v>
      </c>
      <c r="AL526" s="96">
        <v>46210</v>
      </c>
      <c r="AM526" s="95" t="s">
        <v>1323</v>
      </c>
      <c r="AN526" s="4">
        <v>46210.665243055555</v>
      </c>
      <c r="AO526" s="95" t="s">
        <v>11317</v>
      </c>
      <c r="AP526" s="95" t="s">
        <v>11317</v>
      </c>
      <c r="AQ526" s="95" t="s">
        <v>11317</v>
      </c>
      <c r="AR526" s="95" t="s">
        <v>11317</v>
      </c>
      <c r="AS526" s="95" t="s">
        <v>11317</v>
      </c>
      <c r="AT526" s="95" t="s">
        <v>11317</v>
      </c>
      <c r="AU526" s="96">
        <v>46210</v>
      </c>
      <c r="AV526" s="95" t="s">
        <v>1323</v>
      </c>
      <c r="AW526" s="4">
        <v>46210.671678240738</v>
      </c>
      <c r="AX526" s="95" t="s">
        <v>11317</v>
      </c>
      <c r="AY526" s="95" t="s">
        <v>11317</v>
      </c>
      <c r="AZ526" s="95" t="s">
        <v>11317</v>
      </c>
      <c r="BA526" s="96">
        <v>46210</v>
      </c>
      <c r="BB526" s="95" t="s">
        <v>1364</v>
      </c>
      <c r="BC526" s="4">
        <v>46210.671898148146</v>
      </c>
      <c r="BD526" s="96"/>
      <c r="BE526" s="95" t="s">
        <v>11317</v>
      </c>
      <c r="BF526" s="4"/>
      <c r="BG526" s="95" t="s">
        <v>11317</v>
      </c>
      <c r="BH526" s="95" t="s">
        <v>11317</v>
      </c>
      <c r="BI526" s="95" t="s">
        <v>11317</v>
      </c>
      <c r="BJ526" s="68" t="s">
        <v>11317</v>
      </c>
      <c r="BK526" t="str">
        <f t="shared" si="10"/>
        <v>Jul</v>
      </c>
      <c r="BL526" t="str">
        <f>VLOOKUP(D526,Sheet1!$A$2:$B$221,2,0)</f>
        <v>West Zone</v>
      </c>
    </row>
    <row r="527" spans="1:64" x14ac:dyDescent="0.35">
      <c r="A527" t="str" cm="1">
        <f t="array" ref="A527:C527">VLOOKUP(D527,Sheet1!$A$2:$E$221,{3,4,5},0)</f>
        <v>Satendra Kumar</v>
      </c>
      <c r="B527" t="str">
        <v>FMF065925</v>
      </c>
      <c r="C527" t="str">
        <v>Sandeep Sisodiya</v>
      </c>
      <c r="D527" s="94" t="s">
        <v>759</v>
      </c>
      <c r="E527" s="95">
        <v>70</v>
      </c>
      <c r="F527" s="95" t="s">
        <v>2129</v>
      </c>
      <c r="G527" s="95">
        <v>694325</v>
      </c>
      <c r="H527" s="95" t="s">
        <v>2125</v>
      </c>
      <c r="I527" s="95" t="s">
        <v>2126</v>
      </c>
      <c r="J527" s="95" t="s">
        <v>1568</v>
      </c>
      <c r="K527" s="95" t="s">
        <v>2130</v>
      </c>
      <c r="L527" s="95">
        <v>90000</v>
      </c>
      <c r="M527" s="95" t="s">
        <v>931</v>
      </c>
      <c r="N527" s="95" t="s">
        <v>932</v>
      </c>
      <c r="O527" s="95" t="s">
        <v>2131</v>
      </c>
      <c r="P527" s="95">
        <v>9065174004</v>
      </c>
      <c r="Q527" s="14" t="s">
        <v>13394</v>
      </c>
      <c r="T527" s="96">
        <v>46204</v>
      </c>
      <c r="U527" s="95" t="s">
        <v>1376</v>
      </c>
      <c r="V527" s="4">
        <v>46204.642395833333</v>
      </c>
      <c r="W527" s="96">
        <v>46204</v>
      </c>
      <c r="X527" s="95" t="s">
        <v>1376</v>
      </c>
      <c r="Y527" s="4">
        <v>46204.676030092596</v>
      </c>
      <c r="Z527" s="96">
        <v>46204</v>
      </c>
      <c r="AA527" s="95" t="s">
        <v>1211</v>
      </c>
      <c r="AB527" s="4">
        <v>46204.680046296293</v>
      </c>
      <c r="AC527" s="96">
        <v>46204</v>
      </c>
      <c r="AD527" s="95" t="s">
        <v>2408</v>
      </c>
      <c r="AE527" s="4">
        <v>46204.696111111109</v>
      </c>
      <c r="AF527" s="96"/>
      <c r="AG527" s="95" t="s">
        <v>11317</v>
      </c>
      <c r="AH527" s="4"/>
      <c r="AI527" s="96">
        <v>46204</v>
      </c>
      <c r="AJ527" s="95" t="s">
        <v>1323</v>
      </c>
      <c r="AK527" s="4">
        <v>46204.746215277781</v>
      </c>
      <c r="AL527" s="96">
        <v>46204</v>
      </c>
      <c r="AM527" s="95" t="s">
        <v>1323</v>
      </c>
      <c r="AN527" s="4">
        <v>46204.74628472222</v>
      </c>
      <c r="AO527" s="95" t="s">
        <v>11317</v>
      </c>
      <c r="AP527" s="95" t="s">
        <v>11317</v>
      </c>
      <c r="AQ527" s="95" t="s">
        <v>11317</v>
      </c>
      <c r="AR527" s="95" t="s">
        <v>11317</v>
      </c>
      <c r="AS527" s="95" t="s">
        <v>11317</v>
      </c>
      <c r="AT527" s="95" t="s">
        <v>11317</v>
      </c>
      <c r="AU527" s="96">
        <v>46204</v>
      </c>
      <c r="AV527" s="95" t="s">
        <v>1323</v>
      </c>
      <c r="AW527" s="4">
        <v>46204.751967592594</v>
      </c>
      <c r="AX527" s="95" t="s">
        <v>11317</v>
      </c>
      <c r="AY527" s="95" t="s">
        <v>11317</v>
      </c>
      <c r="AZ527" s="95" t="s">
        <v>11317</v>
      </c>
      <c r="BA527" s="96">
        <v>46204</v>
      </c>
      <c r="BB527" s="95" t="s">
        <v>1364</v>
      </c>
      <c r="BC527" s="4">
        <v>46204.752141203702</v>
      </c>
      <c r="BD527" s="96">
        <v>46204</v>
      </c>
      <c r="BE527" s="95" t="s">
        <v>1374</v>
      </c>
      <c r="BF527" s="4">
        <v>46204.768391203703</v>
      </c>
      <c r="BG527" s="95" t="s">
        <v>11317</v>
      </c>
      <c r="BH527" s="95" t="s">
        <v>11317</v>
      </c>
      <c r="BI527" s="95" t="s">
        <v>11317</v>
      </c>
      <c r="BJ527" s="68" t="s">
        <v>11317</v>
      </c>
      <c r="BK527" t="str">
        <f t="shared" si="10"/>
        <v>Jul</v>
      </c>
      <c r="BL527" t="str">
        <f>VLOOKUP(D527,Sheet1!$A$2:$B$221,2,0)</f>
        <v>West Zone</v>
      </c>
    </row>
    <row r="528" spans="1:64" x14ac:dyDescent="0.35">
      <c r="A528" t="str" cm="1">
        <f t="array" ref="A528:C528">VLOOKUP(D528,Sheet1!$A$2:$E$221,{3,4,5},0)</f>
        <v>Naveen</v>
      </c>
      <c r="B528" t="str">
        <v>FMF068143</v>
      </c>
      <c r="C528" t="str">
        <v>Naveen Kumar</v>
      </c>
      <c r="D528" s="94" t="s">
        <v>269</v>
      </c>
      <c r="E528" s="95">
        <v>194</v>
      </c>
      <c r="F528" s="95" t="s">
        <v>9754</v>
      </c>
      <c r="G528" s="95">
        <v>278367</v>
      </c>
      <c r="H528" s="95" t="s">
        <v>114</v>
      </c>
      <c r="I528" s="95" t="s">
        <v>9755</v>
      </c>
      <c r="J528" s="95" t="s">
        <v>1568</v>
      </c>
      <c r="K528" s="95" t="s">
        <v>9756</v>
      </c>
      <c r="L528" s="95">
        <v>65000</v>
      </c>
      <c r="M528" s="95" t="s">
        <v>8795</v>
      </c>
      <c r="N528" s="95" t="s">
        <v>8796</v>
      </c>
      <c r="O528" s="95" t="s">
        <v>9757</v>
      </c>
      <c r="P528" s="95">
        <v>9413972504</v>
      </c>
      <c r="Q528" s="14" t="s">
        <v>13394</v>
      </c>
      <c r="T528" s="96">
        <v>46209</v>
      </c>
      <c r="U528" s="95" t="s">
        <v>8023</v>
      </c>
      <c r="V528" s="4">
        <v>46209.449490740742</v>
      </c>
      <c r="W528" s="96">
        <v>46209</v>
      </c>
      <c r="X528" s="95" t="s">
        <v>8023</v>
      </c>
      <c r="Y528" s="4">
        <v>46209.611273148148</v>
      </c>
      <c r="Z528" s="96">
        <v>46209</v>
      </c>
      <c r="AA528" s="95" t="s">
        <v>1211</v>
      </c>
      <c r="AB528" s="4">
        <v>46209.621828703705</v>
      </c>
      <c r="AC528" s="96">
        <v>46209</v>
      </c>
      <c r="AD528" s="95" t="s">
        <v>2408</v>
      </c>
      <c r="AE528" s="4">
        <v>46209.654236111113</v>
      </c>
      <c r="AF528" s="96"/>
      <c r="AG528" s="95" t="s">
        <v>11317</v>
      </c>
      <c r="AH528" s="4"/>
      <c r="AI528" s="96">
        <v>46209</v>
      </c>
      <c r="AJ528" s="95" t="s">
        <v>1323</v>
      </c>
      <c r="AK528" s="4">
        <v>46209.684016203704</v>
      </c>
      <c r="AL528" s="96">
        <v>46209</v>
      </c>
      <c r="AM528" s="95" t="s">
        <v>1323</v>
      </c>
      <c r="AN528" s="4">
        <v>46209.684108796297</v>
      </c>
      <c r="AO528" s="95" t="s">
        <v>11317</v>
      </c>
      <c r="AP528" s="95" t="s">
        <v>11317</v>
      </c>
      <c r="AQ528" s="95" t="s">
        <v>11317</v>
      </c>
      <c r="AR528" s="95" t="s">
        <v>11317</v>
      </c>
      <c r="AS528" s="95" t="s">
        <v>11317</v>
      </c>
      <c r="AT528" s="95" t="s">
        <v>11317</v>
      </c>
      <c r="AU528" s="96">
        <v>46209</v>
      </c>
      <c r="AV528" s="95" t="s">
        <v>1323</v>
      </c>
      <c r="AW528" s="4">
        <v>46209.703645833331</v>
      </c>
      <c r="AX528" s="95" t="s">
        <v>11317</v>
      </c>
      <c r="AY528" s="95" t="s">
        <v>11317</v>
      </c>
      <c r="AZ528" s="95" t="s">
        <v>11317</v>
      </c>
      <c r="BA528" s="96">
        <v>46210</v>
      </c>
      <c r="BB528" s="95" t="s">
        <v>1324</v>
      </c>
      <c r="BC528" s="4">
        <v>46210.755601851852</v>
      </c>
      <c r="BD528" s="96"/>
      <c r="BE528" s="95" t="s">
        <v>11317</v>
      </c>
      <c r="BF528" s="4"/>
      <c r="BG528" s="95" t="s">
        <v>11317</v>
      </c>
      <c r="BH528" s="95" t="s">
        <v>11317</v>
      </c>
      <c r="BI528" s="95" t="s">
        <v>11317</v>
      </c>
      <c r="BJ528" s="68" t="s">
        <v>11317</v>
      </c>
      <c r="BK528" t="str">
        <f t="shared" si="10"/>
        <v>Jul</v>
      </c>
      <c r="BL528" t="str">
        <f>VLOOKUP(D528,Sheet1!$A$2:$B$221,2,0)</f>
        <v>West Zone</v>
      </c>
    </row>
    <row r="529" spans="1:64" x14ac:dyDescent="0.35">
      <c r="A529" t="str" cm="1">
        <f t="array" ref="A529:C529">VLOOKUP(D529,Sheet1!$A$2:$E$221,{3,4,5},0)</f>
        <v>Gyanendra</v>
      </c>
      <c r="B529" t="str">
        <v>FMF072236</v>
      </c>
      <c r="C529" t="str">
        <v>Sandeep Sisodiya</v>
      </c>
      <c r="D529" s="94" t="s">
        <v>833</v>
      </c>
      <c r="E529" s="95">
        <v>210</v>
      </c>
      <c r="F529" s="95" t="s">
        <v>3430</v>
      </c>
      <c r="G529" s="95">
        <v>640700</v>
      </c>
      <c r="H529" s="95" t="s">
        <v>3431</v>
      </c>
      <c r="I529" s="95" t="s">
        <v>3432</v>
      </c>
      <c r="J529" s="95" t="s">
        <v>1568</v>
      </c>
      <c r="K529" s="95" t="s">
        <v>3433</v>
      </c>
      <c r="L529" s="95">
        <v>77000</v>
      </c>
      <c r="M529" s="95" t="s">
        <v>1173</v>
      </c>
      <c r="N529" s="95" t="s">
        <v>1174</v>
      </c>
      <c r="O529" s="95" t="s">
        <v>3434</v>
      </c>
      <c r="P529" s="95">
        <v>1961955642</v>
      </c>
      <c r="Q529" s="14" t="s">
        <v>13394</v>
      </c>
      <c r="T529" s="96">
        <v>46206</v>
      </c>
      <c r="U529" s="95" t="s">
        <v>1377</v>
      </c>
      <c r="V529" s="4">
        <v>46206.59988425926</v>
      </c>
      <c r="W529" s="96">
        <v>46206</v>
      </c>
      <c r="X529" s="95" t="s">
        <v>1377</v>
      </c>
      <c r="Y529" s="4">
        <v>46206.609710648147</v>
      </c>
      <c r="Z529" s="96">
        <v>46206</v>
      </c>
      <c r="AA529" s="95" t="s">
        <v>3057</v>
      </c>
      <c r="AB529" s="4">
        <v>46206.630381944444</v>
      </c>
      <c r="AC529" s="96">
        <v>46206</v>
      </c>
      <c r="AD529" s="95" t="s">
        <v>2408</v>
      </c>
      <c r="AE529" s="4">
        <v>46206.644085648149</v>
      </c>
      <c r="AF529" s="96"/>
      <c r="AG529" s="95" t="s">
        <v>11317</v>
      </c>
      <c r="AH529" s="4"/>
      <c r="AI529" s="96">
        <v>46206</v>
      </c>
      <c r="AJ529" s="95" t="s">
        <v>1323</v>
      </c>
      <c r="AK529" s="4">
        <v>46206.668078703704</v>
      </c>
      <c r="AL529" s="96">
        <v>46206</v>
      </c>
      <c r="AM529" s="95" t="s">
        <v>1323</v>
      </c>
      <c r="AN529" s="4">
        <v>46206.668182870373</v>
      </c>
      <c r="AO529" s="95" t="s">
        <v>11317</v>
      </c>
      <c r="AP529" s="95" t="s">
        <v>11317</v>
      </c>
      <c r="AQ529" s="95" t="s">
        <v>11317</v>
      </c>
      <c r="AR529" s="95" t="s">
        <v>11317</v>
      </c>
      <c r="AS529" s="95" t="s">
        <v>11317</v>
      </c>
      <c r="AT529" s="95" t="s">
        <v>11317</v>
      </c>
      <c r="AU529" s="96">
        <v>46206</v>
      </c>
      <c r="AV529" s="95" t="s">
        <v>1323</v>
      </c>
      <c r="AW529" s="4">
        <v>46206.678807870368</v>
      </c>
      <c r="AX529" s="95" t="s">
        <v>11317</v>
      </c>
      <c r="AY529" s="95" t="s">
        <v>11317</v>
      </c>
      <c r="AZ529" s="95" t="s">
        <v>11317</v>
      </c>
      <c r="BA529" s="96">
        <v>46206</v>
      </c>
      <c r="BB529" s="95" t="s">
        <v>1364</v>
      </c>
      <c r="BC529" s="4">
        <v>46206.679212962961</v>
      </c>
      <c r="BD529" s="96">
        <v>46209</v>
      </c>
      <c r="BE529" s="95" t="s">
        <v>9881</v>
      </c>
      <c r="BF529" s="4">
        <v>46209.470983796295</v>
      </c>
      <c r="BG529" s="95" t="s">
        <v>11317</v>
      </c>
      <c r="BH529" s="95" t="s">
        <v>11317</v>
      </c>
      <c r="BI529" s="95" t="s">
        <v>11317</v>
      </c>
      <c r="BJ529" s="68" t="s">
        <v>11317</v>
      </c>
      <c r="BK529" t="str">
        <f t="shared" si="10"/>
        <v>Jul</v>
      </c>
      <c r="BL529" t="str">
        <f>VLOOKUP(D529,Sheet1!$A$2:$B$221,2,0)</f>
        <v>West Zone</v>
      </c>
    </row>
    <row r="530" spans="1:64" x14ac:dyDescent="0.35">
      <c r="A530" t="str" cm="1">
        <f t="array" ref="A530:C530">VLOOKUP(D530,Sheet1!$A$2:$E$221,{3,4,5},0)</f>
        <v>Gyanendra</v>
      </c>
      <c r="B530" t="str">
        <v>FMF072236</v>
      </c>
      <c r="C530" t="str">
        <v>Sandeep Sisodiya</v>
      </c>
      <c r="D530" s="94" t="s">
        <v>833</v>
      </c>
      <c r="E530" s="95">
        <v>210</v>
      </c>
      <c r="F530" s="95" t="s">
        <v>3435</v>
      </c>
      <c r="G530" s="95">
        <v>679431</v>
      </c>
      <c r="H530" s="95" t="s">
        <v>2133</v>
      </c>
      <c r="I530" s="95" t="s">
        <v>2134</v>
      </c>
      <c r="J530" s="95" t="s">
        <v>1568</v>
      </c>
      <c r="K530" s="95" t="s">
        <v>3436</v>
      </c>
      <c r="L530" s="95">
        <v>40000</v>
      </c>
      <c r="M530" s="95" t="s">
        <v>3064</v>
      </c>
      <c r="N530" s="95" t="s">
        <v>3065</v>
      </c>
      <c r="O530" s="95" t="s">
        <v>3090</v>
      </c>
      <c r="P530" s="95">
        <v>4539886649</v>
      </c>
      <c r="Q530" s="14" t="s">
        <v>13394</v>
      </c>
      <c r="T530" s="96">
        <v>46203</v>
      </c>
      <c r="U530" s="95" t="s">
        <v>1377</v>
      </c>
      <c r="V530" s="4">
        <v>46203.744722222225</v>
      </c>
      <c r="W530" s="96">
        <v>46206</v>
      </c>
      <c r="X530" s="95" t="s">
        <v>1377</v>
      </c>
      <c r="Y530" s="4">
        <v>46206.356863425928</v>
      </c>
      <c r="Z530" s="96">
        <v>46206</v>
      </c>
      <c r="AA530" s="95" t="s">
        <v>3057</v>
      </c>
      <c r="AB530" s="4">
        <v>46206.421701388892</v>
      </c>
      <c r="AC530" s="96">
        <v>46206</v>
      </c>
      <c r="AD530" s="95" t="s">
        <v>2408</v>
      </c>
      <c r="AE530" s="4">
        <v>46206.455787037034</v>
      </c>
      <c r="AF530" s="96"/>
      <c r="AG530" s="95" t="s">
        <v>11317</v>
      </c>
      <c r="AH530" s="4"/>
      <c r="AI530" s="96">
        <v>46206</v>
      </c>
      <c r="AJ530" s="95" t="s">
        <v>1323</v>
      </c>
      <c r="AK530" s="4">
        <v>46206.472488425927</v>
      </c>
      <c r="AL530" s="96">
        <v>46206</v>
      </c>
      <c r="AM530" s="95" t="s">
        <v>1323</v>
      </c>
      <c r="AN530" s="4">
        <v>46206.472557870373</v>
      </c>
      <c r="AO530" s="95" t="s">
        <v>11317</v>
      </c>
      <c r="AP530" s="95" t="s">
        <v>11317</v>
      </c>
      <c r="AQ530" s="95" t="s">
        <v>11317</v>
      </c>
      <c r="AR530" s="95" t="s">
        <v>11317</v>
      </c>
      <c r="AS530" s="95" t="s">
        <v>11317</v>
      </c>
      <c r="AT530" s="95" t="s">
        <v>11317</v>
      </c>
      <c r="AU530" s="96">
        <v>46206</v>
      </c>
      <c r="AV530" s="95" t="s">
        <v>1323</v>
      </c>
      <c r="AW530" s="4">
        <v>46206.476689814815</v>
      </c>
      <c r="AX530" s="95" t="s">
        <v>11317</v>
      </c>
      <c r="AY530" s="95" t="s">
        <v>11317</v>
      </c>
      <c r="AZ530" s="95" t="s">
        <v>11317</v>
      </c>
      <c r="BA530" s="96">
        <v>46206</v>
      </c>
      <c r="BB530" s="95" t="s">
        <v>1364</v>
      </c>
      <c r="BC530" s="4">
        <v>46206.476851851854</v>
      </c>
      <c r="BD530" s="96">
        <v>46206</v>
      </c>
      <c r="BE530" s="95" t="s">
        <v>2962</v>
      </c>
      <c r="BF530" s="4">
        <v>46206.648784722223</v>
      </c>
      <c r="BG530" s="95" t="s">
        <v>11317</v>
      </c>
      <c r="BH530" s="95" t="s">
        <v>11317</v>
      </c>
      <c r="BI530" s="95" t="s">
        <v>11317</v>
      </c>
      <c r="BJ530" s="68" t="s">
        <v>11317</v>
      </c>
      <c r="BK530" t="str">
        <f t="shared" si="10"/>
        <v>Jul</v>
      </c>
      <c r="BL530" t="str">
        <f>VLOOKUP(D530,Sheet1!$A$2:$B$221,2,0)</f>
        <v>West Zone</v>
      </c>
    </row>
    <row r="531" spans="1:64" x14ac:dyDescent="0.35">
      <c r="A531" t="str" cm="1">
        <f t="array" ref="A531:C531">VLOOKUP(D531,Sheet1!$A$2:$E$221,{3,4,5},0)</f>
        <v>Gyanendra</v>
      </c>
      <c r="B531" t="str">
        <v>FMF072236</v>
      </c>
      <c r="C531" t="str">
        <v>Sandeep Sisodiya</v>
      </c>
      <c r="D531" s="94" t="s">
        <v>833</v>
      </c>
      <c r="E531" s="95">
        <v>210</v>
      </c>
      <c r="F531" s="95" t="s">
        <v>2132</v>
      </c>
      <c r="G531" s="95">
        <v>702232</v>
      </c>
      <c r="H531" s="95" t="s">
        <v>2133</v>
      </c>
      <c r="I531" s="95" t="s">
        <v>2134</v>
      </c>
      <c r="J531" s="95" t="s">
        <v>1568</v>
      </c>
      <c r="K531" s="95" t="s">
        <v>2135</v>
      </c>
      <c r="L531" s="95">
        <v>90000</v>
      </c>
      <c r="M531" s="95" t="s">
        <v>1180</v>
      </c>
      <c r="N531" s="95" t="s">
        <v>1181</v>
      </c>
      <c r="O531" s="95" t="s">
        <v>1150</v>
      </c>
      <c r="P531" s="95">
        <v>5852602203</v>
      </c>
      <c r="Q531" s="14" t="s">
        <v>13394</v>
      </c>
      <c r="T531" s="96">
        <v>46204</v>
      </c>
      <c r="U531" s="95" t="s">
        <v>1377</v>
      </c>
      <c r="V531" s="4">
        <v>46204.785798611112</v>
      </c>
      <c r="W531" s="96">
        <v>46204</v>
      </c>
      <c r="X531" s="95" t="s">
        <v>1377</v>
      </c>
      <c r="Y531" s="4">
        <v>46204.793287037035</v>
      </c>
      <c r="Z531" s="96">
        <v>46205</v>
      </c>
      <c r="AA531" s="95" t="s">
        <v>1211</v>
      </c>
      <c r="AB531" s="4">
        <v>46205.365243055552</v>
      </c>
      <c r="AC531" s="96">
        <v>46205</v>
      </c>
      <c r="AD531" s="95" t="s">
        <v>1366</v>
      </c>
      <c r="AE531" s="4">
        <v>46205.394930555558</v>
      </c>
      <c r="AF531" s="96"/>
      <c r="AG531" s="95" t="s">
        <v>11317</v>
      </c>
      <c r="AH531" s="4"/>
      <c r="AI531" s="96">
        <v>46205</v>
      </c>
      <c r="AJ531" s="95" t="s">
        <v>1323</v>
      </c>
      <c r="AK531" s="4">
        <v>46205.424120370371</v>
      </c>
      <c r="AL531" s="96">
        <v>46205</v>
      </c>
      <c r="AM531" s="95" t="s">
        <v>1323</v>
      </c>
      <c r="AN531" s="4">
        <v>46205.424212962964</v>
      </c>
      <c r="AO531" s="95" t="s">
        <v>11317</v>
      </c>
      <c r="AP531" s="95" t="s">
        <v>11317</v>
      </c>
      <c r="AQ531" s="95" t="s">
        <v>11317</v>
      </c>
      <c r="AR531" s="95" t="s">
        <v>11317</v>
      </c>
      <c r="AS531" s="95" t="s">
        <v>11317</v>
      </c>
      <c r="AT531" s="95" t="s">
        <v>11317</v>
      </c>
      <c r="AU531" s="96">
        <v>46205</v>
      </c>
      <c r="AV531" s="95" t="s">
        <v>1323</v>
      </c>
      <c r="AW531" s="4">
        <v>46205.430381944447</v>
      </c>
      <c r="AX531" s="95" t="s">
        <v>11317</v>
      </c>
      <c r="AY531" s="95" t="s">
        <v>11317</v>
      </c>
      <c r="AZ531" s="95" t="s">
        <v>11317</v>
      </c>
      <c r="BA531" s="96">
        <v>46205</v>
      </c>
      <c r="BB531" s="95" t="s">
        <v>1364</v>
      </c>
      <c r="BC531" s="4">
        <v>46205.43074074074</v>
      </c>
      <c r="BD531" s="96">
        <v>46205</v>
      </c>
      <c r="BE531" s="95" t="s">
        <v>2962</v>
      </c>
      <c r="BF531" s="4">
        <v>46205.703680555554</v>
      </c>
      <c r="BG531" s="95" t="s">
        <v>11317</v>
      </c>
      <c r="BH531" s="95" t="s">
        <v>11317</v>
      </c>
      <c r="BI531" s="95" t="s">
        <v>11317</v>
      </c>
      <c r="BJ531" s="68" t="s">
        <v>11317</v>
      </c>
      <c r="BK531" t="str">
        <f t="shared" si="10"/>
        <v>Jul</v>
      </c>
      <c r="BL531" t="str">
        <f>VLOOKUP(D531,Sheet1!$A$2:$B$221,2,0)</f>
        <v>West Zone</v>
      </c>
    </row>
    <row r="532" spans="1:64" x14ac:dyDescent="0.35">
      <c r="A532" t="str" cm="1">
        <f t="array" ref="A532:C532">VLOOKUP(D532,Sheet1!$A$2:$E$221,{3,4,5},0)</f>
        <v>Gyanendra</v>
      </c>
      <c r="B532" t="str">
        <v>FMF072236</v>
      </c>
      <c r="C532" t="str">
        <v>Sandeep Sisodiya</v>
      </c>
      <c r="D532" s="94" t="s">
        <v>833</v>
      </c>
      <c r="E532" s="95">
        <v>210</v>
      </c>
      <c r="F532" s="95" t="s">
        <v>3437</v>
      </c>
      <c r="G532" s="95">
        <v>720717</v>
      </c>
      <c r="H532" s="95" t="s">
        <v>2133</v>
      </c>
      <c r="I532" s="95" t="s">
        <v>2134</v>
      </c>
      <c r="J532" s="95" t="s">
        <v>1568</v>
      </c>
      <c r="K532" s="95" t="s">
        <v>3438</v>
      </c>
      <c r="L532" s="95">
        <v>85000</v>
      </c>
      <c r="M532" s="95" t="s">
        <v>2698</v>
      </c>
      <c r="N532" s="95" t="s">
        <v>2699</v>
      </c>
      <c r="O532" s="95" t="s">
        <v>3439</v>
      </c>
      <c r="P532" s="95">
        <v>5365140927</v>
      </c>
      <c r="Q532" s="14" t="s">
        <v>13394</v>
      </c>
      <c r="T532" s="96">
        <v>46206</v>
      </c>
      <c r="U532" s="95" t="s">
        <v>1377</v>
      </c>
      <c r="V532" s="4">
        <v>46206.58184027778</v>
      </c>
      <c r="W532" s="96">
        <v>46206</v>
      </c>
      <c r="X532" s="95" t="s">
        <v>1377</v>
      </c>
      <c r="Y532" s="4">
        <v>46206.610289351855</v>
      </c>
      <c r="Z532" s="96">
        <v>46206</v>
      </c>
      <c r="AA532" s="95" t="s">
        <v>3057</v>
      </c>
      <c r="AB532" s="4">
        <v>46206.630381944444</v>
      </c>
      <c r="AC532" s="96">
        <v>46206</v>
      </c>
      <c r="AD532" s="95" t="s">
        <v>2408</v>
      </c>
      <c r="AE532" s="4">
        <v>46206.63994212963</v>
      </c>
      <c r="AF532" s="96"/>
      <c r="AG532" s="95" t="s">
        <v>11317</v>
      </c>
      <c r="AH532" s="4"/>
      <c r="AI532" s="96">
        <v>46206</v>
      </c>
      <c r="AJ532" s="95" t="s">
        <v>1323</v>
      </c>
      <c r="AK532" s="4">
        <v>46206.667094907411</v>
      </c>
      <c r="AL532" s="96">
        <v>46206</v>
      </c>
      <c r="AM532" s="95" t="s">
        <v>1323</v>
      </c>
      <c r="AN532" s="4">
        <v>46206.667187500003</v>
      </c>
      <c r="AO532" s="95" t="s">
        <v>11317</v>
      </c>
      <c r="AP532" s="95" t="s">
        <v>11317</v>
      </c>
      <c r="AQ532" s="95" t="s">
        <v>11317</v>
      </c>
      <c r="AR532" s="95" t="s">
        <v>11317</v>
      </c>
      <c r="AS532" s="95" t="s">
        <v>11317</v>
      </c>
      <c r="AT532" s="95" t="s">
        <v>11317</v>
      </c>
      <c r="AU532" s="96">
        <v>46206</v>
      </c>
      <c r="AV532" s="95" t="s">
        <v>1323</v>
      </c>
      <c r="AW532" s="4">
        <v>46206.672048611108</v>
      </c>
      <c r="AX532" s="95" t="s">
        <v>11317</v>
      </c>
      <c r="AY532" s="95" t="s">
        <v>11317</v>
      </c>
      <c r="AZ532" s="95" t="s">
        <v>11317</v>
      </c>
      <c r="BA532" s="96">
        <v>46206</v>
      </c>
      <c r="BB532" s="95" t="s">
        <v>1364</v>
      </c>
      <c r="BC532" s="4">
        <v>46206.672303240739</v>
      </c>
      <c r="BD532" s="96">
        <v>46209</v>
      </c>
      <c r="BE532" s="95" t="s">
        <v>9881</v>
      </c>
      <c r="BF532" s="4">
        <v>46209.661666666667</v>
      </c>
      <c r="BG532" s="95" t="s">
        <v>11317</v>
      </c>
      <c r="BH532" s="95" t="s">
        <v>11317</v>
      </c>
      <c r="BI532" s="95" t="s">
        <v>11317</v>
      </c>
      <c r="BJ532" s="68" t="s">
        <v>11317</v>
      </c>
      <c r="BK532" t="str">
        <f t="shared" si="10"/>
        <v>Jul</v>
      </c>
      <c r="BL532" t="str">
        <f>VLOOKUP(D532,Sheet1!$A$2:$B$221,2,0)</f>
        <v>West Zone</v>
      </c>
    </row>
    <row r="533" spans="1:64" x14ac:dyDescent="0.35">
      <c r="A533" t="str" cm="1">
        <f t="array" ref="A533:C533">VLOOKUP(D533,Sheet1!$A$2:$E$221,{3,4,5},0)</f>
        <v>Ashwani Kumar</v>
      </c>
      <c r="B533" t="str">
        <v>FMF064328</v>
      </c>
      <c r="C533" t="str">
        <v>Naveen Kumar</v>
      </c>
      <c r="D533" s="94" t="s">
        <v>837</v>
      </c>
      <c r="E533" s="95">
        <v>233</v>
      </c>
      <c r="F533" s="95" t="s">
        <v>9758</v>
      </c>
      <c r="G533" s="95">
        <v>257974</v>
      </c>
      <c r="H533" s="95" t="s">
        <v>3625</v>
      </c>
      <c r="I533" s="95" t="s">
        <v>3626</v>
      </c>
      <c r="J533" s="95" t="s">
        <v>1568</v>
      </c>
      <c r="K533" s="95" t="s">
        <v>9759</v>
      </c>
      <c r="L533" s="95">
        <v>65000</v>
      </c>
      <c r="M533" s="95" t="s">
        <v>1358</v>
      </c>
      <c r="N533" s="95" t="s">
        <v>1359</v>
      </c>
      <c r="O533" s="95" t="s">
        <v>9760</v>
      </c>
      <c r="P533" s="95">
        <v>1624790545</v>
      </c>
      <c r="Q533" s="14" t="s">
        <v>13394</v>
      </c>
      <c r="T533" s="96">
        <v>46209</v>
      </c>
      <c r="U533" s="95" t="s">
        <v>8055</v>
      </c>
      <c r="V533" s="4">
        <v>46209.726342592592</v>
      </c>
      <c r="W533" s="96">
        <v>46209</v>
      </c>
      <c r="X533" s="95" t="s">
        <v>8055</v>
      </c>
      <c r="Y533" s="4">
        <v>46209.734618055554</v>
      </c>
      <c r="Z533" s="96">
        <v>46210</v>
      </c>
      <c r="AA533" s="95" t="s">
        <v>1211</v>
      </c>
      <c r="AB533" s="4">
        <v>46210.397303240738</v>
      </c>
      <c r="AC533" s="96">
        <v>46210</v>
      </c>
      <c r="AD533" s="95" t="s">
        <v>1268</v>
      </c>
      <c r="AE533" s="4">
        <v>46210.457835648151</v>
      </c>
      <c r="AF533" s="96"/>
      <c r="AG533" s="95" t="s">
        <v>11317</v>
      </c>
      <c r="AH533" s="4"/>
      <c r="AI533" s="96">
        <v>46210</v>
      </c>
      <c r="AJ533" s="95" t="s">
        <v>1323</v>
      </c>
      <c r="AK533" s="4">
        <v>46210.540081018517</v>
      </c>
      <c r="AL533" s="96">
        <v>46210</v>
      </c>
      <c r="AM533" s="95" t="s">
        <v>1323</v>
      </c>
      <c r="AN533" s="4">
        <v>46210.540219907409</v>
      </c>
      <c r="AO533" s="95" t="s">
        <v>11317</v>
      </c>
      <c r="AP533" s="95" t="s">
        <v>11317</v>
      </c>
      <c r="AQ533" s="95" t="s">
        <v>11317</v>
      </c>
      <c r="AR533" s="95" t="s">
        <v>11317</v>
      </c>
      <c r="AS533" s="95" t="s">
        <v>11317</v>
      </c>
      <c r="AT533" s="95" t="s">
        <v>11317</v>
      </c>
      <c r="AU533" s="96">
        <v>46210</v>
      </c>
      <c r="AV533" s="95" t="s">
        <v>1323</v>
      </c>
      <c r="AW533" s="4">
        <v>46210.544687499998</v>
      </c>
      <c r="AX533" s="95" t="s">
        <v>11317</v>
      </c>
      <c r="AY533" s="95" t="s">
        <v>11317</v>
      </c>
      <c r="AZ533" s="95" t="s">
        <v>11317</v>
      </c>
      <c r="BA533" s="96">
        <v>46210</v>
      </c>
      <c r="BB533" s="95" t="s">
        <v>2427</v>
      </c>
      <c r="BC533" s="4">
        <v>46210.623090277775</v>
      </c>
      <c r="BD533" s="96">
        <v>46210</v>
      </c>
      <c r="BE533" s="95" t="s">
        <v>8056</v>
      </c>
      <c r="BF533" s="4">
        <v>46210.632280092592</v>
      </c>
      <c r="BG533" s="95" t="s">
        <v>11317</v>
      </c>
      <c r="BH533" s="95" t="s">
        <v>11317</v>
      </c>
      <c r="BI533" s="95" t="s">
        <v>11317</v>
      </c>
      <c r="BJ533" s="68" t="s">
        <v>11317</v>
      </c>
      <c r="BK533" t="str">
        <f t="shared" si="10"/>
        <v>Jul</v>
      </c>
      <c r="BL533" t="str">
        <f>VLOOKUP(D533,Sheet1!$A$2:$B$221,2,0)</f>
        <v>West Zone</v>
      </c>
    </row>
    <row r="534" spans="1:64" x14ac:dyDescent="0.35">
      <c r="A534" t="str" cm="1">
        <f t="array" ref="A534:C534">VLOOKUP(D534,Sheet1!$A$2:$E$221,{3,4,5},0)</f>
        <v>Ashwani Kumar</v>
      </c>
      <c r="B534" t="str">
        <v>FMF064328</v>
      </c>
      <c r="C534" t="str">
        <v>Naveen Kumar</v>
      </c>
      <c r="D534" s="94" t="s">
        <v>837</v>
      </c>
      <c r="E534" s="95">
        <v>233</v>
      </c>
      <c r="F534" s="95" t="s">
        <v>11608</v>
      </c>
      <c r="G534" s="95">
        <v>282674</v>
      </c>
      <c r="H534" s="95" t="s">
        <v>3723</v>
      </c>
      <c r="I534" s="95" t="s">
        <v>3724</v>
      </c>
      <c r="J534" s="95" t="s">
        <v>1568</v>
      </c>
      <c r="K534" s="95" t="s">
        <v>11609</v>
      </c>
      <c r="L534" s="95">
        <v>70000</v>
      </c>
      <c r="M534" s="95" t="s">
        <v>1029</v>
      </c>
      <c r="N534" s="95" t="s">
        <v>1030</v>
      </c>
      <c r="O534" s="95" t="s">
        <v>11610</v>
      </c>
      <c r="P534" s="95">
        <v>2335451056</v>
      </c>
      <c r="Q534" s="14" t="s">
        <v>683</v>
      </c>
      <c r="R534" t="s">
        <v>13176</v>
      </c>
      <c r="S534" s="1">
        <v>46210</v>
      </c>
      <c r="T534" s="96">
        <v>46209</v>
      </c>
      <c r="U534" s="95" t="s">
        <v>8055</v>
      </c>
      <c r="V534" s="4">
        <v>46209.827916666669</v>
      </c>
      <c r="W534" s="96">
        <v>46210</v>
      </c>
      <c r="X534" s="95" t="s">
        <v>8055</v>
      </c>
      <c r="Y534" s="4">
        <v>46210.426724537036</v>
      </c>
      <c r="Z534" s="96">
        <v>46210</v>
      </c>
      <c r="AA534" s="95" t="s">
        <v>1211</v>
      </c>
      <c r="AB534" s="4">
        <v>46210.452418981484</v>
      </c>
      <c r="AC534" s="96">
        <v>46210</v>
      </c>
      <c r="AD534" s="95" t="s">
        <v>2408</v>
      </c>
      <c r="AE534" s="4">
        <v>46210.461099537039</v>
      </c>
      <c r="AF534" s="96">
        <v>46210</v>
      </c>
      <c r="AG534" s="95" t="s">
        <v>1323</v>
      </c>
      <c r="AH534" s="4">
        <v>46210.544178240743</v>
      </c>
      <c r="AI534" s="96"/>
      <c r="AJ534" s="95" t="s">
        <v>11317</v>
      </c>
      <c r="AK534" s="4"/>
      <c r="AL534" s="96"/>
      <c r="AM534" s="95" t="s">
        <v>11317</v>
      </c>
      <c r="AN534" s="4"/>
      <c r="AO534" s="95" t="s">
        <v>11317</v>
      </c>
      <c r="AP534" s="95" t="s">
        <v>11317</v>
      </c>
      <c r="AQ534" s="95" t="s">
        <v>11317</v>
      </c>
      <c r="AR534" s="95" t="s">
        <v>11317</v>
      </c>
      <c r="AS534" s="95" t="s">
        <v>11317</v>
      </c>
      <c r="AT534" s="95" t="s">
        <v>11317</v>
      </c>
      <c r="AU534" s="96"/>
      <c r="AV534" s="95" t="s">
        <v>11317</v>
      </c>
      <c r="AW534" s="4"/>
      <c r="AX534" s="95" t="s">
        <v>11317</v>
      </c>
      <c r="AY534" s="95" t="s">
        <v>11317</v>
      </c>
      <c r="AZ534" s="95" t="s">
        <v>11317</v>
      </c>
      <c r="BA534" s="96"/>
      <c r="BB534" s="95" t="s">
        <v>11317</v>
      </c>
      <c r="BC534" s="4"/>
      <c r="BD534" s="96"/>
      <c r="BE534" s="95" t="s">
        <v>11317</v>
      </c>
      <c r="BF534" s="4"/>
      <c r="BG534" s="95" t="s">
        <v>11317</v>
      </c>
      <c r="BH534" s="95" t="s">
        <v>11317</v>
      </c>
      <c r="BI534" s="95" t="s">
        <v>11317</v>
      </c>
      <c r="BJ534" s="68" t="s">
        <v>11317</v>
      </c>
      <c r="BK534" t="str">
        <f t="shared" si="10"/>
        <v>Jul</v>
      </c>
      <c r="BL534" t="str">
        <f>VLOOKUP(D534,Sheet1!$A$2:$B$221,2,0)</f>
        <v>West Zone</v>
      </c>
    </row>
    <row r="535" spans="1:64" x14ac:dyDescent="0.35">
      <c r="A535" t="str" cm="1">
        <f t="array" ref="A535:C535">VLOOKUP(D535,Sheet1!$A$2:$E$221,{3,4,5},0)</f>
        <v>Ashwani Kumar</v>
      </c>
      <c r="B535" t="str">
        <v>FMF064328</v>
      </c>
      <c r="C535" t="str">
        <v>Naveen Kumar</v>
      </c>
      <c r="D535" s="94" t="s">
        <v>837</v>
      </c>
      <c r="E535" s="95">
        <v>233</v>
      </c>
      <c r="F535" s="95" t="s">
        <v>9761</v>
      </c>
      <c r="G535" s="95">
        <v>484974</v>
      </c>
      <c r="H535" s="95" t="s">
        <v>9762</v>
      </c>
      <c r="I535" s="95" t="s">
        <v>9763</v>
      </c>
      <c r="J535" s="95" t="s">
        <v>1568</v>
      </c>
      <c r="K535" s="95" t="s">
        <v>9764</v>
      </c>
      <c r="L535" s="95">
        <v>65000</v>
      </c>
      <c r="M535" s="95" t="s">
        <v>9467</v>
      </c>
      <c r="N535" s="95" t="s">
        <v>9468</v>
      </c>
      <c r="O535" s="95" t="s">
        <v>9765</v>
      </c>
      <c r="P535" s="95">
        <v>7876310109</v>
      </c>
      <c r="Q535" s="14" t="s">
        <v>13394</v>
      </c>
      <c r="T535" s="96">
        <v>46209</v>
      </c>
      <c r="U535" s="95" t="s">
        <v>8055</v>
      </c>
      <c r="V535" s="4">
        <v>46209.540810185186</v>
      </c>
      <c r="W535" s="96">
        <v>46209</v>
      </c>
      <c r="X535" s="95" t="s">
        <v>8055</v>
      </c>
      <c r="Y535" s="4">
        <v>46209.64534722222</v>
      </c>
      <c r="Z535" s="96">
        <v>46209</v>
      </c>
      <c r="AA535" s="95" t="s">
        <v>1211</v>
      </c>
      <c r="AB535" s="4">
        <v>46209.672326388885</v>
      </c>
      <c r="AC535" s="96">
        <v>46209</v>
      </c>
      <c r="AD535" s="95" t="s">
        <v>2408</v>
      </c>
      <c r="AE535" s="4">
        <v>46209.719930555555</v>
      </c>
      <c r="AF535" s="96"/>
      <c r="AG535" s="95" t="s">
        <v>11317</v>
      </c>
      <c r="AH535" s="4"/>
      <c r="AI535" s="96">
        <v>46209</v>
      </c>
      <c r="AJ535" s="95" t="s">
        <v>1323</v>
      </c>
      <c r="AK535" s="4">
        <v>46209.745509259257</v>
      </c>
      <c r="AL535" s="96">
        <v>46209</v>
      </c>
      <c r="AM535" s="95" t="s">
        <v>1323</v>
      </c>
      <c r="AN535" s="4">
        <v>46209.745625000003</v>
      </c>
      <c r="AO535" s="95" t="s">
        <v>11317</v>
      </c>
      <c r="AP535" s="95" t="s">
        <v>11317</v>
      </c>
      <c r="AQ535" s="95" t="s">
        <v>11317</v>
      </c>
      <c r="AR535" s="95" t="s">
        <v>11317</v>
      </c>
      <c r="AS535" s="95" t="s">
        <v>11317</v>
      </c>
      <c r="AT535" s="95" t="s">
        <v>11317</v>
      </c>
      <c r="AU535" s="96">
        <v>46209</v>
      </c>
      <c r="AV535" s="95" t="s">
        <v>1323</v>
      </c>
      <c r="AW535" s="4">
        <v>46209.758831018517</v>
      </c>
      <c r="AX535" s="95" t="s">
        <v>11317</v>
      </c>
      <c r="AY535" s="95" t="s">
        <v>11317</v>
      </c>
      <c r="AZ535" s="95" t="s">
        <v>11317</v>
      </c>
      <c r="BA535" s="96">
        <v>46209</v>
      </c>
      <c r="BB535" s="95" t="s">
        <v>1364</v>
      </c>
      <c r="BC535" s="4">
        <v>46209.758969907409</v>
      </c>
      <c r="BD535" s="96">
        <v>46209</v>
      </c>
      <c r="BE535" s="95" t="s">
        <v>8056</v>
      </c>
      <c r="BF535" s="4">
        <v>46209.851168981484</v>
      </c>
      <c r="BG535" s="95" t="s">
        <v>11317</v>
      </c>
      <c r="BH535" s="95" t="s">
        <v>11317</v>
      </c>
      <c r="BI535" s="95" t="s">
        <v>11317</v>
      </c>
      <c r="BJ535" s="68" t="s">
        <v>11317</v>
      </c>
      <c r="BK535" t="str">
        <f t="shared" si="10"/>
        <v>Jul</v>
      </c>
      <c r="BL535" t="str">
        <f>VLOOKUP(D535,Sheet1!$A$2:$B$221,2,0)</f>
        <v>West Zone</v>
      </c>
    </row>
    <row r="536" spans="1:64" x14ac:dyDescent="0.35">
      <c r="A536" t="str" cm="1">
        <f t="array" ref="A536:C536">VLOOKUP(D536,Sheet1!$A$2:$E$221,{3,4,5},0)</f>
        <v>Sandeep 2</v>
      </c>
      <c r="B536" t="str">
        <v>FMF064332</v>
      </c>
      <c r="C536" t="str">
        <v>Naveen Kumar</v>
      </c>
      <c r="D536" s="94" t="s">
        <v>911</v>
      </c>
      <c r="E536" s="95">
        <v>279</v>
      </c>
      <c r="F536" s="95" t="s">
        <v>3440</v>
      </c>
      <c r="G536" s="95">
        <v>501647</v>
      </c>
      <c r="H536" s="95" t="s">
        <v>3098</v>
      </c>
      <c r="I536" s="95" t="s">
        <v>3099</v>
      </c>
      <c r="J536" s="95" t="s">
        <v>1568</v>
      </c>
      <c r="K536" s="95" t="s">
        <v>3441</v>
      </c>
      <c r="L536" s="95">
        <v>40000</v>
      </c>
      <c r="M536" s="95" t="s">
        <v>3047</v>
      </c>
      <c r="N536" s="95" t="s">
        <v>3048</v>
      </c>
      <c r="O536" s="95" t="s">
        <v>2981</v>
      </c>
      <c r="P536" s="95">
        <v>7159795052</v>
      </c>
      <c r="Q536" s="14" t="s">
        <v>13394</v>
      </c>
      <c r="T536" s="96">
        <v>46206</v>
      </c>
      <c r="U536" s="95" t="s">
        <v>3096</v>
      </c>
      <c r="V536" s="4">
        <v>46206.421805555554</v>
      </c>
      <c r="W536" s="96">
        <v>46206</v>
      </c>
      <c r="X536" s="95" t="s">
        <v>3096</v>
      </c>
      <c r="Y536" s="4">
        <v>46206.542256944442</v>
      </c>
      <c r="Z536" s="96">
        <v>46206</v>
      </c>
      <c r="AA536" s="95" t="s">
        <v>3057</v>
      </c>
      <c r="AB536" s="4">
        <v>46206.575810185182</v>
      </c>
      <c r="AC536" s="96">
        <v>46206</v>
      </c>
      <c r="AD536" s="95" t="s">
        <v>2408</v>
      </c>
      <c r="AE536" s="4">
        <v>46206.585555555554</v>
      </c>
      <c r="AF536" s="96"/>
      <c r="AG536" s="95" t="s">
        <v>11317</v>
      </c>
      <c r="AH536" s="4"/>
      <c r="AI536" s="96">
        <v>46206</v>
      </c>
      <c r="AJ536" s="95" t="s">
        <v>1323</v>
      </c>
      <c r="AK536" s="4">
        <v>46206.645127314812</v>
      </c>
      <c r="AL536" s="96">
        <v>46206</v>
      </c>
      <c r="AM536" s="95" t="s">
        <v>1323</v>
      </c>
      <c r="AN536" s="4">
        <v>46206.645196759258</v>
      </c>
      <c r="AO536" s="95" t="s">
        <v>11317</v>
      </c>
      <c r="AP536" s="95" t="s">
        <v>11317</v>
      </c>
      <c r="AQ536" s="95" t="s">
        <v>11317</v>
      </c>
      <c r="AR536" s="95" t="s">
        <v>11317</v>
      </c>
      <c r="AS536" s="95" t="s">
        <v>11317</v>
      </c>
      <c r="AT536" s="95" t="s">
        <v>11317</v>
      </c>
      <c r="AU536" s="96">
        <v>46206</v>
      </c>
      <c r="AV536" s="95" t="s">
        <v>1323</v>
      </c>
      <c r="AW536" s="4">
        <v>46206.656678240739</v>
      </c>
      <c r="AX536" s="95" t="s">
        <v>11317</v>
      </c>
      <c r="AY536" s="95" t="s">
        <v>11317</v>
      </c>
      <c r="AZ536" s="95" t="s">
        <v>11317</v>
      </c>
      <c r="BA536" s="96">
        <v>46206</v>
      </c>
      <c r="BB536" s="95" t="s">
        <v>1364</v>
      </c>
      <c r="BC536" s="4">
        <v>46206.657754629632</v>
      </c>
      <c r="BD536" s="96">
        <v>46206</v>
      </c>
      <c r="BE536" s="95" t="s">
        <v>3097</v>
      </c>
      <c r="BF536" s="4">
        <v>46206.70480324074</v>
      </c>
      <c r="BG536" s="95" t="s">
        <v>11317</v>
      </c>
      <c r="BH536" s="95" t="s">
        <v>11317</v>
      </c>
      <c r="BI536" s="95" t="s">
        <v>11317</v>
      </c>
      <c r="BJ536" s="68" t="s">
        <v>11317</v>
      </c>
      <c r="BK536" t="str">
        <f t="shared" si="10"/>
        <v>Jul</v>
      </c>
      <c r="BL536" t="str">
        <f>VLOOKUP(D536,Sheet1!$A$2:$B$221,2,0)</f>
        <v>West Zone</v>
      </c>
    </row>
    <row r="537" spans="1:64" x14ac:dyDescent="0.35">
      <c r="A537" t="str" cm="1">
        <f t="array" ref="A537:C537">VLOOKUP(D537,Sheet1!$A$2:$E$221,{3,4,5},0)</f>
        <v>Anshul Kumar</v>
      </c>
      <c r="B537" t="str">
        <v>FMF074534</v>
      </c>
      <c r="C537" t="str">
        <v>Pradeep Kumar</v>
      </c>
      <c r="D537" s="94" t="s">
        <v>804</v>
      </c>
      <c r="E537" s="95">
        <v>313</v>
      </c>
      <c r="F537" s="95" t="s">
        <v>9766</v>
      </c>
      <c r="G537" s="95">
        <v>326710</v>
      </c>
      <c r="H537" s="95" t="s">
        <v>1382</v>
      </c>
      <c r="I537" s="95" t="s">
        <v>1383</v>
      </c>
      <c r="J537" s="95" t="s">
        <v>1568</v>
      </c>
      <c r="K537" s="95" t="s">
        <v>9767</v>
      </c>
      <c r="L537" s="95">
        <v>85000</v>
      </c>
      <c r="M537" s="95" t="s">
        <v>1406</v>
      </c>
      <c r="N537" s="95" t="s">
        <v>1407</v>
      </c>
      <c r="O537" s="95" t="s">
        <v>9770</v>
      </c>
      <c r="P537" s="95">
        <v>4630535230</v>
      </c>
      <c r="Q537" s="14" t="s">
        <v>13394</v>
      </c>
      <c r="T537" s="96">
        <v>46209</v>
      </c>
      <c r="U537" s="95" t="s">
        <v>1386</v>
      </c>
      <c r="V537" s="4">
        <v>46209.548252314817</v>
      </c>
      <c r="W537" s="96">
        <v>46209</v>
      </c>
      <c r="X537" s="95" t="s">
        <v>1386</v>
      </c>
      <c r="Y537" s="4">
        <v>46209.608275462961</v>
      </c>
      <c r="Z537" s="96">
        <v>46209</v>
      </c>
      <c r="AA537" s="95" t="s">
        <v>1211</v>
      </c>
      <c r="AB537" s="4">
        <v>46209.621828703705</v>
      </c>
      <c r="AC537" s="96">
        <v>46209</v>
      </c>
      <c r="AD537" s="95" t="s">
        <v>2408</v>
      </c>
      <c r="AE537" s="4">
        <v>46209.650567129633</v>
      </c>
      <c r="AF537" s="96"/>
      <c r="AG537" s="95" t="s">
        <v>11317</v>
      </c>
      <c r="AH537" s="4"/>
      <c r="AI537" s="96">
        <v>46209</v>
      </c>
      <c r="AJ537" s="95" t="s">
        <v>1323</v>
      </c>
      <c r="AK537" s="4">
        <v>46209.681990740741</v>
      </c>
      <c r="AL537" s="96">
        <v>46209</v>
      </c>
      <c r="AM537" s="95" t="s">
        <v>1323</v>
      </c>
      <c r="AN537" s="4">
        <v>46209.682083333333</v>
      </c>
      <c r="AO537" s="95" t="s">
        <v>11317</v>
      </c>
      <c r="AP537" s="95" t="s">
        <v>11317</v>
      </c>
      <c r="AQ537" s="95" t="s">
        <v>11317</v>
      </c>
      <c r="AR537" s="95" t="s">
        <v>11317</v>
      </c>
      <c r="AS537" s="95" t="s">
        <v>11317</v>
      </c>
      <c r="AT537" s="95" t="s">
        <v>11317</v>
      </c>
      <c r="AU537" s="96">
        <v>46209</v>
      </c>
      <c r="AV537" s="95" t="s">
        <v>1323</v>
      </c>
      <c r="AW537" s="4">
        <v>46209.684224537035</v>
      </c>
      <c r="AX537" s="95" t="s">
        <v>11317</v>
      </c>
      <c r="AY537" s="95" t="s">
        <v>11317</v>
      </c>
      <c r="AZ537" s="95" t="s">
        <v>11317</v>
      </c>
      <c r="BA537" s="96">
        <v>46210</v>
      </c>
      <c r="BB537" s="95" t="s">
        <v>1324</v>
      </c>
      <c r="BC537" s="4">
        <v>46210.764780092592</v>
      </c>
      <c r="BD537" s="96">
        <v>46210</v>
      </c>
      <c r="BE537" s="95" t="s">
        <v>10889</v>
      </c>
      <c r="BF537" s="4">
        <v>46210.812349537038</v>
      </c>
      <c r="BG537" s="95" t="s">
        <v>11317</v>
      </c>
      <c r="BH537" s="95" t="s">
        <v>11317</v>
      </c>
      <c r="BI537" s="95" t="s">
        <v>11317</v>
      </c>
      <c r="BJ537" s="68" t="s">
        <v>11317</v>
      </c>
      <c r="BK537" t="str">
        <f t="shared" si="10"/>
        <v>Jul</v>
      </c>
      <c r="BL537" t="str">
        <f>VLOOKUP(D537,Sheet1!$A$2:$B$221,2,0)</f>
        <v>West Zone</v>
      </c>
    </row>
    <row r="538" spans="1:64" x14ac:dyDescent="0.35">
      <c r="A538" t="str" cm="1">
        <f t="array" ref="A538:C538">VLOOKUP(D538,Sheet1!$A$2:$E$221,{3,4,5},0)</f>
        <v>Anshul Kumar</v>
      </c>
      <c r="B538" t="str">
        <v>FMF074534</v>
      </c>
      <c r="C538" t="str">
        <v>Pradeep Kumar</v>
      </c>
      <c r="D538" s="94" t="s">
        <v>804</v>
      </c>
      <c r="E538" s="95">
        <v>313</v>
      </c>
      <c r="F538" s="95" t="s">
        <v>2136</v>
      </c>
      <c r="G538" s="95">
        <v>344293</v>
      </c>
      <c r="H538" s="95" t="s">
        <v>2137</v>
      </c>
      <c r="I538" s="95" t="s">
        <v>2138</v>
      </c>
      <c r="J538" s="95" t="s">
        <v>1568</v>
      </c>
      <c r="K538" s="95" t="s">
        <v>2139</v>
      </c>
      <c r="L538" s="95">
        <v>50000</v>
      </c>
      <c r="M538" s="95" t="s">
        <v>1171</v>
      </c>
      <c r="N538" s="95" t="s">
        <v>1172</v>
      </c>
      <c r="O538" s="95" t="s">
        <v>2140</v>
      </c>
      <c r="P538" s="95">
        <v>7406634284</v>
      </c>
      <c r="Q538" s="14" t="s">
        <v>13394</v>
      </c>
      <c r="T538" s="96">
        <v>46204</v>
      </c>
      <c r="U538" s="95" t="s">
        <v>1386</v>
      </c>
      <c r="V538" s="4">
        <v>46204.549178240741</v>
      </c>
      <c r="W538" s="96">
        <v>46204</v>
      </c>
      <c r="X538" s="95" t="s">
        <v>1386</v>
      </c>
      <c r="Y538" s="4">
        <v>46204.556018518517</v>
      </c>
      <c r="Z538" s="96">
        <v>46204</v>
      </c>
      <c r="AA538" s="95" t="s">
        <v>1211</v>
      </c>
      <c r="AB538" s="4">
        <v>46204.572881944441</v>
      </c>
      <c r="AC538" s="96">
        <v>46204</v>
      </c>
      <c r="AD538" s="95" t="s">
        <v>2408</v>
      </c>
      <c r="AE538" s="4">
        <v>46204.586319444446</v>
      </c>
      <c r="AF538" s="96"/>
      <c r="AG538" s="95" t="s">
        <v>11317</v>
      </c>
      <c r="AH538" s="4"/>
      <c r="AI538" s="96">
        <v>46204</v>
      </c>
      <c r="AJ538" s="95" t="s">
        <v>1323</v>
      </c>
      <c r="AK538" s="4">
        <v>46204.611655092594</v>
      </c>
      <c r="AL538" s="96">
        <v>46204</v>
      </c>
      <c r="AM538" s="95" t="s">
        <v>1323</v>
      </c>
      <c r="AN538" s="4">
        <v>46204.61173611111</v>
      </c>
      <c r="AO538" s="95" t="s">
        <v>11317</v>
      </c>
      <c r="AP538" s="95" t="s">
        <v>11317</v>
      </c>
      <c r="AQ538" s="95" t="s">
        <v>11317</v>
      </c>
      <c r="AR538" s="95" t="s">
        <v>11317</v>
      </c>
      <c r="AS538" s="95" t="s">
        <v>11317</v>
      </c>
      <c r="AT538" s="95" t="s">
        <v>11317</v>
      </c>
      <c r="AU538" s="96">
        <v>46204</v>
      </c>
      <c r="AV538" s="95" t="s">
        <v>1323</v>
      </c>
      <c r="AW538" s="4">
        <v>46204.615740740737</v>
      </c>
      <c r="AX538" s="95" t="s">
        <v>11317</v>
      </c>
      <c r="AY538" s="95" t="s">
        <v>11317</v>
      </c>
      <c r="AZ538" s="95" t="s">
        <v>11317</v>
      </c>
      <c r="BA538" s="96">
        <v>46204</v>
      </c>
      <c r="BB538" s="95" t="s">
        <v>1364</v>
      </c>
      <c r="BC538" s="4">
        <v>46204.616111111114</v>
      </c>
      <c r="BD538" s="96">
        <v>46204</v>
      </c>
      <c r="BE538" s="95" t="s">
        <v>2429</v>
      </c>
      <c r="BF538" s="4">
        <v>46204.68</v>
      </c>
      <c r="BG538" s="95" t="s">
        <v>11317</v>
      </c>
      <c r="BH538" s="95" t="s">
        <v>11317</v>
      </c>
      <c r="BI538" s="95" t="s">
        <v>11317</v>
      </c>
      <c r="BJ538" s="68" t="s">
        <v>11317</v>
      </c>
      <c r="BK538" t="str">
        <f t="shared" si="10"/>
        <v>Jul</v>
      </c>
      <c r="BL538" t="str">
        <f>VLOOKUP(D538,Sheet1!$A$2:$B$221,2,0)</f>
        <v>West Zone</v>
      </c>
    </row>
    <row r="539" spans="1:64" x14ac:dyDescent="0.35">
      <c r="A539" t="str" cm="1">
        <f t="array" ref="A539:C539">VLOOKUP(D539,Sheet1!$A$2:$E$221,{3,4,5},0)</f>
        <v>Anshul Kumar</v>
      </c>
      <c r="B539" t="str">
        <v>FMF074534</v>
      </c>
      <c r="C539" t="str">
        <v>Pradeep Kumar</v>
      </c>
      <c r="D539" s="94" t="s">
        <v>804</v>
      </c>
      <c r="E539" s="95">
        <v>313</v>
      </c>
      <c r="F539" s="95" t="s">
        <v>2782</v>
      </c>
      <c r="G539" s="95">
        <v>404198</v>
      </c>
      <c r="H539" s="95" t="s">
        <v>1382</v>
      </c>
      <c r="I539" s="95" t="s">
        <v>1383</v>
      </c>
      <c r="J539" s="95" t="s">
        <v>1568</v>
      </c>
      <c r="K539" s="95" t="s">
        <v>2783</v>
      </c>
      <c r="L539" s="95">
        <v>85000</v>
      </c>
      <c r="M539" s="95" t="s">
        <v>1406</v>
      </c>
      <c r="N539" s="95" t="s">
        <v>1407</v>
      </c>
      <c r="O539" s="95" t="s">
        <v>1327</v>
      </c>
      <c r="P539" s="95">
        <v>2459813764</v>
      </c>
      <c r="Q539" s="14" t="s">
        <v>13394</v>
      </c>
      <c r="T539" s="96">
        <v>46205</v>
      </c>
      <c r="U539" s="95" t="s">
        <v>1386</v>
      </c>
      <c r="V539" s="4">
        <v>46205.444050925929</v>
      </c>
      <c r="W539" s="96">
        <v>46205</v>
      </c>
      <c r="X539" s="95" t="s">
        <v>1386</v>
      </c>
      <c r="Y539" s="4">
        <v>46205.544803240744</v>
      </c>
      <c r="Z539" s="96">
        <v>46205</v>
      </c>
      <c r="AA539" s="95" t="s">
        <v>1211</v>
      </c>
      <c r="AB539" s="4">
        <v>46205.577650462961</v>
      </c>
      <c r="AC539" s="96">
        <v>46205</v>
      </c>
      <c r="AD539" s="95" t="s">
        <v>2408</v>
      </c>
      <c r="AE539" s="4">
        <v>46205.590358796297</v>
      </c>
      <c r="AF539" s="96"/>
      <c r="AG539" s="95" t="s">
        <v>11317</v>
      </c>
      <c r="AH539" s="4"/>
      <c r="AI539" s="96">
        <v>46205</v>
      </c>
      <c r="AJ539" s="95" t="s">
        <v>1323</v>
      </c>
      <c r="AK539" s="4">
        <v>46205.628703703704</v>
      </c>
      <c r="AL539" s="96">
        <v>46205</v>
      </c>
      <c r="AM539" s="95" t="s">
        <v>1323</v>
      </c>
      <c r="AN539" s="4">
        <v>46205.628807870373</v>
      </c>
      <c r="AO539" s="95" t="s">
        <v>11317</v>
      </c>
      <c r="AP539" s="95" t="s">
        <v>11317</v>
      </c>
      <c r="AQ539" s="95" t="s">
        <v>11317</v>
      </c>
      <c r="AR539" s="95" t="s">
        <v>11317</v>
      </c>
      <c r="AS539" s="95" t="s">
        <v>11317</v>
      </c>
      <c r="AT539" s="95" t="s">
        <v>11317</v>
      </c>
      <c r="AU539" s="96">
        <v>46205</v>
      </c>
      <c r="AV539" s="95" t="s">
        <v>1323</v>
      </c>
      <c r="AW539" s="4">
        <v>46205.640069444446</v>
      </c>
      <c r="AX539" s="95" t="s">
        <v>11317</v>
      </c>
      <c r="AY539" s="95" t="s">
        <v>11317</v>
      </c>
      <c r="AZ539" s="95" t="s">
        <v>11317</v>
      </c>
      <c r="BA539" s="96">
        <v>46205</v>
      </c>
      <c r="BB539" s="95" t="s">
        <v>1364</v>
      </c>
      <c r="BC539" s="4">
        <v>46205.6403587963</v>
      </c>
      <c r="BD539" s="96">
        <v>46205</v>
      </c>
      <c r="BE539" s="95" t="s">
        <v>1387</v>
      </c>
      <c r="BF539" s="4">
        <v>46205.7028587963</v>
      </c>
      <c r="BG539" s="95" t="s">
        <v>11317</v>
      </c>
      <c r="BH539" s="95" t="s">
        <v>11317</v>
      </c>
      <c r="BI539" s="95" t="s">
        <v>11317</v>
      </c>
      <c r="BJ539" s="68" t="s">
        <v>11317</v>
      </c>
      <c r="BK539" t="str">
        <f t="shared" si="10"/>
        <v>Jul</v>
      </c>
      <c r="BL539" t="str">
        <f>VLOOKUP(D539,Sheet1!$A$2:$B$221,2,0)</f>
        <v>West Zone</v>
      </c>
    </row>
    <row r="540" spans="1:64" x14ac:dyDescent="0.35">
      <c r="A540" t="str" cm="1">
        <f t="array" ref="A540:C540">VLOOKUP(D540,Sheet1!$A$2:$E$221,{3,4,5},0)</f>
        <v>Anshul Kumar</v>
      </c>
      <c r="B540" t="str">
        <v>FMF074534</v>
      </c>
      <c r="C540" t="str">
        <v>Pradeep Kumar</v>
      </c>
      <c r="D540" s="94" t="s">
        <v>804</v>
      </c>
      <c r="E540" s="95">
        <v>313</v>
      </c>
      <c r="F540" s="95" t="s">
        <v>2784</v>
      </c>
      <c r="G540" s="95">
        <v>410489</v>
      </c>
      <c r="H540" s="95" t="s">
        <v>1382</v>
      </c>
      <c r="I540" s="95" t="s">
        <v>1383</v>
      </c>
      <c r="J540" s="95" t="s">
        <v>1568</v>
      </c>
      <c r="K540" s="95" t="s">
        <v>2785</v>
      </c>
      <c r="L540" s="95">
        <v>90000</v>
      </c>
      <c r="M540" s="95" t="s">
        <v>1461</v>
      </c>
      <c r="N540" s="95" t="s">
        <v>1462</v>
      </c>
      <c r="O540" s="95" t="s">
        <v>2786</v>
      </c>
      <c r="P540" s="95">
        <v>8786055136</v>
      </c>
      <c r="Q540" s="14" t="s">
        <v>13394</v>
      </c>
      <c r="T540" s="96">
        <v>46205</v>
      </c>
      <c r="U540" s="95" t="s">
        <v>1386</v>
      </c>
      <c r="V540" s="4">
        <v>46205.378657407404</v>
      </c>
      <c r="W540" s="96">
        <v>46205</v>
      </c>
      <c r="X540" s="95" t="s">
        <v>1386</v>
      </c>
      <c r="Y540" s="4">
        <v>46205.392361111109</v>
      </c>
      <c r="Z540" s="96">
        <v>46205</v>
      </c>
      <c r="AA540" s="95" t="s">
        <v>1211</v>
      </c>
      <c r="AB540" s="4">
        <v>46205.394814814812</v>
      </c>
      <c r="AC540" s="96">
        <v>46205</v>
      </c>
      <c r="AD540" s="95" t="s">
        <v>2408</v>
      </c>
      <c r="AE540" s="4">
        <v>46205.400891203702</v>
      </c>
      <c r="AF540" s="96"/>
      <c r="AG540" s="95" t="s">
        <v>11317</v>
      </c>
      <c r="AH540" s="4"/>
      <c r="AI540" s="96">
        <v>46205</v>
      </c>
      <c r="AJ540" s="95" t="s">
        <v>1323</v>
      </c>
      <c r="AK540" s="4">
        <v>46205.430150462962</v>
      </c>
      <c r="AL540" s="96">
        <v>46205</v>
      </c>
      <c r="AM540" s="95" t="s">
        <v>1323</v>
      </c>
      <c r="AN540" s="4">
        <v>46205.430243055554</v>
      </c>
      <c r="AO540" s="95" t="s">
        <v>11317</v>
      </c>
      <c r="AP540" s="95" t="s">
        <v>11317</v>
      </c>
      <c r="AQ540" s="95" t="s">
        <v>11317</v>
      </c>
      <c r="AR540" s="95" t="s">
        <v>11317</v>
      </c>
      <c r="AS540" s="95" t="s">
        <v>11317</v>
      </c>
      <c r="AT540" s="95" t="s">
        <v>11317</v>
      </c>
      <c r="AU540" s="96">
        <v>46205</v>
      </c>
      <c r="AV540" s="95" t="s">
        <v>1323</v>
      </c>
      <c r="AW540" s="4">
        <v>46205.439120370371</v>
      </c>
      <c r="AX540" s="95" t="s">
        <v>11317</v>
      </c>
      <c r="AY540" s="95" t="s">
        <v>11317</v>
      </c>
      <c r="AZ540" s="95" t="s">
        <v>11317</v>
      </c>
      <c r="BA540" s="96">
        <v>46205</v>
      </c>
      <c r="BB540" s="95" t="s">
        <v>1364</v>
      </c>
      <c r="BC540" s="4">
        <v>46205.439456018517</v>
      </c>
      <c r="BD540" s="96">
        <v>46205</v>
      </c>
      <c r="BE540" s="95" t="s">
        <v>1387</v>
      </c>
      <c r="BF540" s="4">
        <v>46205.717685185184</v>
      </c>
      <c r="BG540" s="95" t="s">
        <v>11317</v>
      </c>
      <c r="BH540" s="95" t="s">
        <v>11317</v>
      </c>
      <c r="BI540" s="95" t="s">
        <v>11317</v>
      </c>
      <c r="BJ540" s="68" t="s">
        <v>11317</v>
      </c>
      <c r="BK540" t="str">
        <f t="shared" si="10"/>
        <v>Jul</v>
      </c>
      <c r="BL540" t="str">
        <f>VLOOKUP(D540,Sheet1!$A$2:$B$221,2,0)</f>
        <v>West Zone</v>
      </c>
    </row>
    <row r="541" spans="1:64" x14ac:dyDescent="0.35">
      <c r="A541" t="str" cm="1">
        <f t="array" ref="A541:C541">VLOOKUP(D541,Sheet1!$A$2:$E$221,{3,4,5},0)</f>
        <v>Anshul Kumar</v>
      </c>
      <c r="B541" t="str">
        <v>FMF074534</v>
      </c>
      <c r="C541" t="str">
        <v>Pradeep Kumar</v>
      </c>
      <c r="D541" s="94" t="s">
        <v>804</v>
      </c>
      <c r="E541" s="95">
        <v>313</v>
      </c>
      <c r="F541" s="95" t="s">
        <v>2141</v>
      </c>
      <c r="G541" s="95">
        <v>469450</v>
      </c>
      <c r="H541" s="95" t="s">
        <v>1382</v>
      </c>
      <c r="I541" s="95" t="s">
        <v>1383</v>
      </c>
      <c r="J541" s="95" t="s">
        <v>1568</v>
      </c>
      <c r="K541" s="95" t="s">
        <v>2142</v>
      </c>
      <c r="L541" s="95">
        <v>85000</v>
      </c>
      <c r="M541" s="95" t="s">
        <v>1406</v>
      </c>
      <c r="N541" s="95" t="s">
        <v>1407</v>
      </c>
      <c r="O541" s="95" t="s">
        <v>2143</v>
      </c>
      <c r="P541" s="95">
        <v>7484248700</v>
      </c>
      <c r="Q541" s="14" t="s">
        <v>13394</v>
      </c>
      <c r="T541" s="96">
        <v>46204</v>
      </c>
      <c r="U541" s="95" t="s">
        <v>1386</v>
      </c>
      <c r="V541" s="4">
        <v>46204.59951388889</v>
      </c>
      <c r="W541" s="96">
        <v>46204</v>
      </c>
      <c r="X541" s="95" t="s">
        <v>1386</v>
      </c>
      <c r="Y541" s="4">
        <v>46204.608495370368</v>
      </c>
      <c r="Z541" s="96">
        <v>46204</v>
      </c>
      <c r="AA541" s="95" t="s">
        <v>1211</v>
      </c>
      <c r="AB541" s="4">
        <v>46204.615231481483</v>
      </c>
      <c r="AC541" s="96">
        <v>46204</v>
      </c>
      <c r="AD541" s="95" t="s">
        <v>1268</v>
      </c>
      <c r="AE541" s="4">
        <v>46204.635243055556</v>
      </c>
      <c r="AF541" s="96">
        <v>46204</v>
      </c>
      <c r="AG541" s="95" t="s">
        <v>1323</v>
      </c>
      <c r="AH541" s="4">
        <v>46204.662395833337</v>
      </c>
      <c r="AI541" s="96">
        <v>46206</v>
      </c>
      <c r="AJ541" s="95" t="s">
        <v>1323</v>
      </c>
      <c r="AK541" s="4">
        <v>46206.424733796295</v>
      </c>
      <c r="AL541" s="96">
        <v>46206</v>
      </c>
      <c r="AM541" s="95" t="s">
        <v>1323</v>
      </c>
      <c r="AN541" s="4">
        <v>46206.424872685187</v>
      </c>
      <c r="AO541" s="95" t="s">
        <v>11317</v>
      </c>
      <c r="AP541" s="95" t="s">
        <v>11317</v>
      </c>
      <c r="AQ541" s="95" t="s">
        <v>11317</v>
      </c>
      <c r="AR541" s="95" t="s">
        <v>11317</v>
      </c>
      <c r="AS541" s="95" t="s">
        <v>11317</v>
      </c>
      <c r="AT541" s="95" t="s">
        <v>11317</v>
      </c>
      <c r="AU541" s="96">
        <v>46206</v>
      </c>
      <c r="AV541" s="95" t="s">
        <v>1323</v>
      </c>
      <c r="AW541" s="4">
        <v>46206.432233796295</v>
      </c>
      <c r="AX541" s="95" t="s">
        <v>11317</v>
      </c>
      <c r="AY541" s="95" t="s">
        <v>11317</v>
      </c>
      <c r="AZ541" s="95" t="s">
        <v>11317</v>
      </c>
      <c r="BA541" s="96">
        <v>46206</v>
      </c>
      <c r="BB541" s="95" t="s">
        <v>1364</v>
      </c>
      <c r="BC541" s="4">
        <v>46206.432592592595</v>
      </c>
      <c r="BD541" s="96">
        <v>46206</v>
      </c>
      <c r="BE541" s="95" t="s">
        <v>1387</v>
      </c>
      <c r="BF541" s="4">
        <v>46206.552233796298</v>
      </c>
      <c r="BG541" s="95" t="s">
        <v>11317</v>
      </c>
      <c r="BH541" s="95" t="s">
        <v>11317</v>
      </c>
      <c r="BI541" s="95" t="s">
        <v>11317</v>
      </c>
      <c r="BJ541" s="68" t="s">
        <v>11317</v>
      </c>
      <c r="BK541" t="str">
        <f t="shared" si="10"/>
        <v>Jul</v>
      </c>
      <c r="BL541" t="str">
        <f>VLOOKUP(D541,Sheet1!$A$2:$B$221,2,0)</f>
        <v>West Zone</v>
      </c>
    </row>
    <row r="542" spans="1:64" x14ac:dyDescent="0.35">
      <c r="A542" t="str" cm="1">
        <f t="array" ref="A542:C542">VLOOKUP(D542,Sheet1!$A$2:$E$221,{3,4,5},0)</f>
        <v>Anshul Kumar</v>
      </c>
      <c r="B542" t="str">
        <v>FMF074534</v>
      </c>
      <c r="C542" t="str">
        <v>Pradeep Kumar</v>
      </c>
      <c r="D542" s="94" t="s">
        <v>804</v>
      </c>
      <c r="E542" s="95">
        <v>313</v>
      </c>
      <c r="F542" s="95" t="s">
        <v>2787</v>
      </c>
      <c r="G542" s="95">
        <v>575152</v>
      </c>
      <c r="H542" s="95" t="s">
        <v>2788</v>
      </c>
      <c r="I542" s="95" t="s">
        <v>2789</v>
      </c>
      <c r="J542" s="95" t="s">
        <v>1568</v>
      </c>
      <c r="K542" s="95" t="s">
        <v>2790</v>
      </c>
      <c r="L542" s="95">
        <v>80000</v>
      </c>
      <c r="M542" s="95" t="s">
        <v>1368</v>
      </c>
      <c r="N542" s="95" t="s">
        <v>1369</v>
      </c>
      <c r="O542" s="95" t="s">
        <v>1161</v>
      </c>
      <c r="P542" s="95">
        <v>9560716797</v>
      </c>
      <c r="Q542" s="14" t="s">
        <v>13394</v>
      </c>
      <c r="T542" s="96">
        <v>46205</v>
      </c>
      <c r="U542" s="95" t="s">
        <v>1386</v>
      </c>
      <c r="V542" s="4">
        <v>46205.703622685185</v>
      </c>
      <c r="W542" s="96">
        <v>46205</v>
      </c>
      <c r="X542" s="95" t="s">
        <v>1386</v>
      </c>
      <c r="Y542" s="4">
        <v>46205.715949074074</v>
      </c>
      <c r="Z542" s="96">
        <v>46205</v>
      </c>
      <c r="AA542" s="95" t="s">
        <v>1211</v>
      </c>
      <c r="AB542" s="4">
        <v>46205.734872685185</v>
      </c>
      <c r="AC542" s="96">
        <v>46205</v>
      </c>
      <c r="AD542" s="95" t="s">
        <v>2408</v>
      </c>
      <c r="AE542" s="4">
        <v>46205.754953703705</v>
      </c>
      <c r="AF542" s="96"/>
      <c r="AG542" s="95" t="s">
        <v>11317</v>
      </c>
      <c r="AH542" s="4"/>
      <c r="AI542" s="96">
        <v>46205</v>
      </c>
      <c r="AJ542" s="95" t="s">
        <v>1323</v>
      </c>
      <c r="AK542" s="4">
        <v>46205.782453703701</v>
      </c>
      <c r="AL542" s="96">
        <v>46205</v>
      </c>
      <c r="AM542" s="95" t="s">
        <v>1323</v>
      </c>
      <c r="AN542" s="4">
        <v>46205.782581018517</v>
      </c>
      <c r="AO542" s="95" t="s">
        <v>11317</v>
      </c>
      <c r="AP542" s="95" t="s">
        <v>11317</v>
      </c>
      <c r="AQ542" s="95" t="s">
        <v>11317</v>
      </c>
      <c r="AR542" s="95" t="s">
        <v>11317</v>
      </c>
      <c r="AS542" s="95" t="s">
        <v>11317</v>
      </c>
      <c r="AT542" s="95" t="s">
        <v>11317</v>
      </c>
      <c r="AU542" s="96">
        <v>46205</v>
      </c>
      <c r="AV542" s="95" t="s">
        <v>1323</v>
      </c>
      <c r="AW542" s="4">
        <v>46205.791956018518</v>
      </c>
      <c r="AX542" s="95" t="s">
        <v>11317</v>
      </c>
      <c r="AY542" s="95" t="s">
        <v>11317</v>
      </c>
      <c r="AZ542" s="95" t="s">
        <v>11317</v>
      </c>
      <c r="BA542" s="96">
        <v>46205</v>
      </c>
      <c r="BB542" s="95" t="s">
        <v>1364</v>
      </c>
      <c r="BC542" s="4">
        <v>46205.792094907411</v>
      </c>
      <c r="BD542" s="96">
        <v>46206</v>
      </c>
      <c r="BE542" s="95" t="s">
        <v>1387</v>
      </c>
      <c r="BF542" s="4">
        <v>46206.606921296298</v>
      </c>
      <c r="BG542" s="95" t="s">
        <v>11317</v>
      </c>
      <c r="BH542" s="95" t="s">
        <v>11317</v>
      </c>
      <c r="BI542" s="95" t="s">
        <v>11317</v>
      </c>
      <c r="BJ542" s="68" t="s">
        <v>11317</v>
      </c>
      <c r="BK542" t="str">
        <f t="shared" si="10"/>
        <v>Jul</v>
      </c>
      <c r="BL542" t="str">
        <f>VLOOKUP(D542,Sheet1!$A$2:$B$221,2,0)</f>
        <v>West Zone</v>
      </c>
    </row>
    <row r="543" spans="1:64" x14ac:dyDescent="0.35">
      <c r="A543" t="str" cm="1">
        <f t="array" ref="A543:C543">VLOOKUP(D543,Sheet1!$A$2:$E$221,{3,4,5},0)</f>
        <v>Anshul Kumar</v>
      </c>
      <c r="B543" t="str">
        <v>FMF074534</v>
      </c>
      <c r="C543" t="str">
        <v>Pradeep Kumar</v>
      </c>
      <c r="D543" s="94" t="s">
        <v>804</v>
      </c>
      <c r="E543" s="95">
        <v>313</v>
      </c>
      <c r="F543" s="95" t="s">
        <v>9771</v>
      </c>
      <c r="G543" s="95">
        <v>603678</v>
      </c>
      <c r="H543" s="95" t="s">
        <v>2137</v>
      </c>
      <c r="I543" s="95" t="s">
        <v>2138</v>
      </c>
      <c r="J543" s="95" t="s">
        <v>1568</v>
      </c>
      <c r="K543" s="95" t="s">
        <v>9772</v>
      </c>
      <c r="L543" s="95">
        <v>73000</v>
      </c>
      <c r="M543" s="95" t="s">
        <v>3086</v>
      </c>
      <c r="N543" s="95" t="s">
        <v>3087</v>
      </c>
      <c r="O543" s="95" t="s">
        <v>1175</v>
      </c>
      <c r="P543" s="95">
        <v>5465868626</v>
      </c>
      <c r="Q543" s="14" t="s">
        <v>13394</v>
      </c>
      <c r="T543" s="96">
        <v>46209</v>
      </c>
      <c r="U543" s="95" t="s">
        <v>1386</v>
      </c>
      <c r="V543" s="4">
        <v>46209.637048611112</v>
      </c>
      <c r="W543" s="96">
        <v>46209</v>
      </c>
      <c r="X543" s="95" t="s">
        <v>1386</v>
      </c>
      <c r="Y543" s="4">
        <v>46209.656724537039</v>
      </c>
      <c r="Z543" s="96">
        <v>46209</v>
      </c>
      <c r="AA543" s="95" t="s">
        <v>1211</v>
      </c>
      <c r="AB543" s="4">
        <v>46209.672326388885</v>
      </c>
      <c r="AC543" s="96">
        <v>46209</v>
      </c>
      <c r="AD543" s="95" t="s">
        <v>2408</v>
      </c>
      <c r="AE543" s="4">
        <v>46209.687291666669</v>
      </c>
      <c r="AF543" s="96">
        <v>46209</v>
      </c>
      <c r="AG543" s="95" t="s">
        <v>1323</v>
      </c>
      <c r="AH543" s="4">
        <v>46209.735405092593</v>
      </c>
      <c r="AI543" s="96">
        <v>46210</v>
      </c>
      <c r="AJ543" s="95" t="s">
        <v>1323</v>
      </c>
      <c r="AK543" s="4">
        <v>46210.724652777775</v>
      </c>
      <c r="AL543" s="96">
        <v>46210</v>
      </c>
      <c r="AM543" s="95" t="s">
        <v>1323</v>
      </c>
      <c r="AN543" s="4">
        <v>46210.725115740737</v>
      </c>
      <c r="AO543" s="95" t="s">
        <v>11317</v>
      </c>
      <c r="AP543" s="95" t="s">
        <v>11317</v>
      </c>
      <c r="AQ543" s="95" t="s">
        <v>11317</v>
      </c>
      <c r="AR543" s="95" t="s">
        <v>11317</v>
      </c>
      <c r="AS543" s="95" t="s">
        <v>11317</v>
      </c>
      <c r="AT543" s="95" t="s">
        <v>11317</v>
      </c>
      <c r="AU543" s="96">
        <v>46210</v>
      </c>
      <c r="AV543" s="95" t="s">
        <v>1323</v>
      </c>
      <c r="AW543" s="4">
        <v>46210.731354166666</v>
      </c>
      <c r="AX543" s="95" t="s">
        <v>11317</v>
      </c>
      <c r="AY543" s="95" t="s">
        <v>11317</v>
      </c>
      <c r="AZ543" s="95" t="s">
        <v>11317</v>
      </c>
      <c r="BA543" s="96">
        <v>46210</v>
      </c>
      <c r="BB543" s="95" t="s">
        <v>1364</v>
      </c>
      <c r="BC543" s="4">
        <v>46210.73170138889</v>
      </c>
      <c r="BD543" s="96"/>
      <c r="BE543" s="95" t="s">
        <v>11317</v>
      </c>
      <c r="BF543" s="4"/>
      <c r="BG543" s="95" t="s">
        <v>11317</v>
      </c>
      <c r="BH543" s="95" t="s">
        <v>11317</v>
      </c>
      <c r="BI543" s="95" t="s">
        <v>11317</v>
      </c>
      <c r="BJ543" s="68" t="s">
        <v>11317</v>
      </c>
      <c r="BK543" t="str">
        <f t="shared" si="10"/>
        <v>Jul</v>
      </c>
      <c r="BL543" t="str">
        <f>VLOOKUP(D543,Sheet1!$A$2:$B$221,2,0)</f>
        <v>West Zone</v>
      </c>
    </row>
    <row r="544" spans="1:64" x14ac:dyDescent="0.35">
      <c r="A544" t="str" cm="1">
        <f t="array" ref="A544:C544">VLOOKUP(D544,Sheet1!$A$2:$E$221,{3,4,5},0)</f>
        <v>Anshul Kumar</v>
      </c>
      <c r="B544" t="str">
        <v>FMF074534</v>
      </c>
      <c r="C544" t="str">
        <v>Pradeep Kumar</v>
      </c>
      <c r="D544" s="94" t="s">
        <v>804</v>
      </c>
      <c r="E544" s="95">
        <v>313</v>
      </c>
      <c r="F544" s="95" t="s">
        <v>3442</v>
      </c>
      <c r="G544" s="95">
        <v>640605</v>
      </c>
      <c r="H544" s="95" t="s">
        <v>1382</v>
      </c>
      <c r="I544" s="95" t="s">
        <v>1383</v>
      </c>
      <c r="J544" s="95" t="s">
        <v>1568</v>
      </c>
      <c r="K544" s="95" t="s">
        <v>3443</v>
      </c>
      <c r="L544" s="95">
        <v>45000</v>
      </c>
      <c r="M544" s="95" t="s">
        <v>3012</v>
      </c>
      <c r="N544" s="95" t="s">
        <v>3013</v>
      </c>
      <c r="O544" s="95" t="s">
        <v>3112</v>
      </c>
      <c r="P544" s="95">
        <v>7790973156</v>
      </c>
      <c r="Q544" s="14" t="s">
        <v>13394</v>
      </c>
      <c r="T544" s="96">
        <v>46206</v>
      </c>
      <c r="U544" s="95" t="s">
        <v>1386</v>
      </c>
      <c r="V544" s="4">
        <v>46206.449166666665</v>
      </c>
      <c r="W544" s="96">
        <v>46206</v>
      </c>
      <c r="X544" s="95" t="s">
        <v>1386</v>
      </c>
      <c r="Y544" s="4">
        <v>46206.454502314817</v>
      </c>
      <c r="Z544" s="96">
        <v>46206</v>
      </c>
      <c r="AA544" s="95" t="s">
        <v>3057</v>
      </c>
      <c r="AB544" s="4">
        <v>46206.473564814813</v>
      </c>
      <c r="AC544" s="96">
        <v>46206</v>
      </c>
      <c r="AD544" s="95" t="s">
        <v>2408</v>
      </c>
      <c r="AE544" s="4">
        <v>46206.498078703706</v>
      </c>
      <c r="AF544" s="96"/>
      <c r="AG544" s="95" t="s">
        <v>11317</v>
      </c>
      <c r="AH544" s="4"/>
      <c r="AI544" s="96">
        <v>46206</v>
      </c>
      <c r="AJ544" s="95" t="s">
        <v>1323</v>
      </c>
      <c r="AK544" s="4">
        <v>46206.545717592591</v>
      </c>
      <c r="AL544" s="96">
        <v>46206</v>
      </c>
      <c r="AM544" s="95" t="s">
        <v>1323</v>
      </c>
      <c r="AN544" s="4">
        <v>46206.545798611114</v>
      </c>
      <c r="AO544" s="95" t="s">
        <v>11317</v>
      </c>
      <c r="AP544" s="95" t="s">
        <v>11317</v>
      </c>
      <c r="AQ544" s="95" t="s">
        <v>11317</v>
      </c>
      <c r="AR544" s="95" t="s">
        <v>11317</v>
      </c>
      <c r="AS544" s="95" t="s">
        <v>11317</v>
      </c>
      <c r="AT544" s="95" t="s">
        <v>11317</v>
      </c>
      <c r="AU544" s="96">
        <v>46206</v>
      </c>
      <c r="AV544" s="95" t="s">
        <v>1323</v>
      </c>
      <c r="AW544" s="4">
        <v>46206.549178240741</v>
      </c>
      <c r="AX544" s="95" t="s">
        <v>11317</v>
      </c>
      <c r="AY544" s="95" t="s">
        <v>11317</v>
      </c>
      <c r="AZ544" s="95" t="s">
        <v>11317</v>
      </c>
      <c r="BA544" s="96">
        <v>46206</v>
      </c>
      <c r="BB544" s="95" t="s">
        <v>1364</v>
      </c>
      <c r="BC544" s="4">
        <v>46206.549340277779</v>
      </c>
      <c r="BD544" s="96">
        <v>46206</v>
      </c>
      <c r="BE544" s="95" t="s">
        <v>1387</v>
      </c>
      <c r="BF544" s="4">
        <v>46206.597222222219</v>
      </c>
      <c r="BG544" s="95" t="s">
        <v>11317</v>
      </c>
      <c r="BH544" s="95" t="s">
        <v>11317</v>
      </c>
      <c r="BI544" s="95" t="s">
        <v>11317</v>
      </c>
      <c r="BJ544" s="68" t="s">
        <v>11317</v>
      </c>
      <c r="BK544" t="str">
        <f t="shared" si="10"/>
        <v>Jul</v>
      </c>
      <c r="BL544" t="str">
        <f>VLOOKUP(D544,Sheet1!$A$2:$B$221,2,0)</f>
        <v>West Zone</v>
      </c>
    </row>
    <row r="545" spans="1:64" x14ac:dyDescent="0.35">
      <c r="A545" t="str" cm="1">
        <f t="array" ref="A545:C545">VLOOKUP(D545,Sheet1!$A$2:$E$221,{3,4,5},0)</f>
        <v>Anshul Kumar</v>
      </c>
      <c r="B545" t="str">
        <v>FMF074534</v>
      </c>
      <c r="C545" t="str">
        <v>Pradeep Kumar</v>
      </c>
      <c r="D545" s="94" t="s">
        <v>804</v>
      </c>
      <c r="E545" s="95">
        <v>313</v>
      </c>
      <c r="F545" s="95" t="s">
        <v>9773</v>
      </c>
      <c r="G545" s="95">
        <v>685659</v>
      </c>
      <c r="H545" s="95" t="s">
        <v>2137</v>
      </c>
      <c r="I545" s="95" t="s">
        <v>2138</v>
      </c>
      <c r="J545" s="95" t="s">
        <v>1568</v>
      </c>
      <c r="K545" s="95" t="s">
        <v>9774</v>
      </c>
      <c r="L545" s="95">
        <v>85000</v>
      </c>
      <c r="M545" s="95" t="s">
        <v>1406</v>
      </c>
      <c r="N545" s="95" t="s">
        <v>1407</v>
      </c>
      <c r="O545" s="95" t="s">
        <v>9775</v>
      </c>
      <c r="P545" s="95">
        <v>1012670654</v>
      </c>
      <c r="Q545" s="14" t="s">
        <v>13394</v>
      </c>
      <c r="T545" s="96">
        <v>46209</v>
      </c>
      <c r="U545" s="95" t="s">
        <v>1386</v>
      </c>
      <c r="V545" s="4">
        <v>46209.709664351853</v>
      </c>
      <c r="W545" s="96">
        <v>46209</v>
      </c>
      <c r="X545" s="95" t="s">
        <v>1386</v>
      </c>
      <c r="Y545" s="4">
        <v>46209.778773148151</v>
      </c>
      <c r="Z545" s="96">
        <v>46210</v>
      </c>
      <c r="AA545" s="95" t="s">
        <v>1211</v>
      </c>
      <c r="AB545" s="4">
        <v>46210.397303240738</v>
      </c>
      <c r="AC545" s="96">
        <v>46210</v>
      </c>
      <c r="AD545" s="95" t="s">
        <v>1268</v>
      </c>
      <c r="AE545" s="4">
        <v>46210.41710648148</v>
      </c>
      <c r="AF545" s="96"/>
      <c r="AG545" s="95" t="s">
        <v>11317</v>
      </c>
      <c r="AH545" s="4"/>
      <c r="AI545" s="96">
        <v>46210</v>
      </c>
      <c r="AJ545" s="95" t="s">
        <v>1323</v>
      </c>
      <c r="AK545" s="4">
        <v>46210.52611111111</v>
      </c>
      <c r="AL545" s="96">
        <v>46210</v>
      </c>
      <c r="AM545" s="95" t="s">
        <v>1323</v>
      </c>
      <c r="AN545" s="4">
        <v>46210.52621527778</v>
      </c>
      <c r="AO545" s="95" t="s">
        <v>11317</v>
      </c>
      <c r="AP545" s="95" t="s">
        <v>11317</v>
      </c>
      <c r="AQ545" s="95" t="s">
        <v>11317</v>
      </c>
      <c r="AR545" s="95" t="s">
        <v>11317</v>
      </c>
      <c r="AS545" s="95" t="s">
        <v>11317</v>
      </c>
      <c r="AT545" s="95" t="s">
        <v>11317</v>
      </c>
      <c r="AU545" s="96">
        <v>46210</v>
      </c>
      <c r="AV545" s="95" t="s">
        <v>1323</v>
      </c>
      <c r="AW545" s="4">
        <v>46210.544398148151</v>
      </c>
      <c r="AX545" s="95" t="s">
        <v>11317</v>
      </c>
      <c r="AY545" s="95" t="s">
        <v>11317</v>
      </c>
      <c r="AZ545" s="95" t="s">
        <v>11317</v>
      </c>
      <c r="BA545" s="96">
        <v>46210</v>
      </c>
      <c r="BB545" s="95" t="s">
        <v>1364</v>
      </c>
      <c r="BC545" s="4">
        <v>46210.546168981484</v>
      </c>
      <c r="BD545" s="96">
        <v>46210</v>
      </c>
      <c r="BE545" s="95" t="s">
        <v>10889</v>
      </c>
      <c r="BF545" s="4">
        <v>46210.749976851854</v>
      </c>
      <c r="BG545" s="95" t="s">
        <v>11317</v>
      </c>
      <c r="BH545" s="95" t="s">
        <v>11317</v>
      </c>
      <c r="BI545" s="95" t="s">
        <v>11317</v>
      </c>
      <c r="BJ545" s="68" t="s">
        <v>11317</v>
      </c>
      <c r="BK545" t="str">
        <f t="shared" si="10"/>
        <v>Jul</v>
      </c>
      <c r="BL545" t="str">
        <f>VLOOKUP(D545,Sheet1!$A$2:$B$221,2,0)</f>
        <v>West Zone</v>
      </c>
    </row>
    <row r="546" spans="1:64" x14ac:dyDescent="0.35">
      <c r="A546" t="str" cm="1">
        <f t="array" ref="A546:C546">VLOOKUP(D546,Sheet1!$A$2:$E$221,{3,4,5},0)</f>
        <v>Amrit Lal</v>
      </c>
      <c r="B546" t="str">
        <v>FMF071667</v>
      </c>
      <c r="C546" t="str">
        <v>Naveen Kumar</v>
      </c>
      <c r="D546" s="94" t="s">
        <v>916</v>
      </c>
      <c r="E546" s="95">
        <v>396</v>
      </c>
      <c r="F546" s="95" t="s">
        <v>11611</v>
      </c>
      <c r="G546" s="95">
        <v>304866</v>
      </c>
      <c r="H546" s="95" t="s">
        <v>257</v>
      </c>
      <c r="I546" s="95" t="s">
        <v>10891</v>
      </c>
      <c r="J546" s="95" t="s">
        <v>1568</v>
      </c>
      <c r="K546" s="95" t="s">
        <v>11612</v>
      </c>
      <c r="L546" s="95">
        <v>90000</v>
      </c>
      <c r="M546" s="95" t="s">
        <v>1032</v>
      </c>
      <c r="N546" s="95" t="s">
        <v>1033</v>
      </c>
      <c r="O546" s="95" t="s">
        <v>1525</v>
      </c>
      <c r="P546" s="95">
        <v>1224716942</v>
      </c>
      <c r="Q546" s="14" t="s">
        <v>13394</v>
      </c>
      <c r="T546" s="96">
        <v>46210</v>
      </c>
      <c r="U546" s="95" t="s">
        <v>3101</v>
      </c>
      <c r="V546" s="4">
        <v>46210.52715277778</v>
      </c>
      <c r="W546" s="96">
        <v>46210</v>
      </c>
      <c r="X546" s="95" t="s">
        <v>3101</v>
      </c>
      <c r="Y546" s="4">
        <v>46210.569131944445</v>
      </c>
      <c r="Z546" s="96">
        <v>46210</v>
      </c>
      <c r="AA546" s="95" t="s">
        <v>1211</v>
      </c>
      <c r="AB546" s="4">
        <v>46210.57366898148</v>
      </c>
      <c r="AC546" s="96">
        <v>46210</v>
      </c>
      <c r="AD546" s="95" t="s">
        <v>2408</v>
      </c>
      <c r="AE546" s="4">
        <v>46210.608715277776</v>
      </c>
      <c r="AF546" s="96"/>
      <c r="AG546" s="95" t="s">
        <v>11317</v>
      </c>
      <c r="AH546" s="4"/>
      <c r="AI546" s="96">
        <v>46210</v>
      </c>
      <c r="AJ546" s="95" t="s">
        <v>1323</v>
      </c>
      <c r="AK546" s="4">
        <v>46210.62703703704</v>
      </c>
      <c r="AL546" s="96">
        <v>46210</v>
      </c>
      <c r="AM546" s="95" t="s">
        <v>1323</v>
      </c>
      <c r="AN546" s="4">
        <v>46210.627141203702</v>
      </c>
      <c r="AO546" s="95" t="s">
        <v>11317</v>
      </c>
      <c r="AP546" s="95" t="s">
        <v>11317</v>
      </c>
      <c r="AQ546" s="95" t="s">
        <v>11317</v>
      </c>
      <c r="AR546" s="95" t="s">
        <v>11317</v>
      </c>
      <c r="AS546" s="95" t="s">
        <v>11317</v>
      </c>
      <c r="AT546" s="95" t="s">
        <v>11317</v>
      </c>
      <c r="AU546" s="96">
        <v>46210</v>
      </c>
      <c r="AV546" s="95" t="s">
        <v>1323</v>
      </c>
      <c r="AW546" s="4">
        <v>46210.633553240739</v>
      </c>
      <c r="AX546" s="95" t="s">
        <v>11317</v>
      </c>
      <c r="AY546" s="95" t="s">
        <v>11317</v>
      </c>
      <c r="AZ546" s="95" t="s">
        <v>11317</v>
      </c>
      <c r="BA546" s="96">
        <v>46210</v>
      </c>
      <c r="BB546" s="95" t="s">
        <v>1364</v>
      </c>
      <c r="BC546" s="4">
        <v>46210.633935185186</v>
      </c>
      <c r="BD546" s="96"/>
      <c r="BE546" s="95" t="s">
        <v>11317</v>
      </c>
      <c r="BF546" s="4"/>
      <c r="BG546" s="95" t="s">
        <v>11317</v>
      </c>
      <c r="BH546" s="95" t="s">
        <v>11317</v>
      </c>
      <c r="BI546" s="95" t="s">
        <v>11317</v>
      </c>
      <c r="BJ546" s="68" t="s">
        <v>11317</v>
      </c>
      <c r="BK546" t="str">
        <f t="shared" si="10"/>
        <v>Jul</v>
      </c>
      <c r="BL546" t="str">
        <f>VLOOKUP(D546,Sheet1!$A$2:$B$221,2,0)</f>
        <v>West Zone</v>
      </c>
    </row>
    <row r="547" spans="1:64" x14ac:dyDescent="0.35">
      <c r="A547" t="str" cm="1">
        <f t="array" ref="A547:C547">VLOOKUP(D547,Sheet1!$A$2:$E$221,{3,4,5},0)</f>
        <v>Amrit Lal</v>
      </c>
      <c r="B547" t="str">
        <v>FMF071667</v>
      </c>
      <c r="C547" t="str">
        <v>Naveen Kumar</v>
      </c>
      <c r="D547" s="94" t="s">
        <v>916</v>
      </c>
      <c r="E547" s="95">
        <v>396</v>
      </c>
      <c r="F547" s="95" t="s">
        <v>3444</v>
      </c>
      <c r="G547" s="95">
        <v>312521</v>
      </c>
      <c r="H547" s="95" t="s">
        <v>3063</v>
      </c>
      <c r="I547" s="95" t="s">
        <v>3100</v>
      </c>
      <c r="J547" s="95" t="s">
        <v>1568</v>
      </c>
      <c r="K547" s="95" t="s">
        <v>3445</v>
      </c>
      <c r="L547" s="95">
        <v>60000</v>
      </c>
      <c r="M547" s="95" t="s">
        <v>1038</v>
      </c>
      <c r="N547" s="95" t="s">
        <v>1039</v>
      </c>
      <c r="O547" s="95" t="s">
        <v>3446</v>
      </c>
      <c r="P547" s="95">
        <v>4736051183</v>
      </c>
      <c r="Q547" s="14" t="s">
        <v>13394</v>
      </c>
      <c r="T547" s="96">
        <v>46206</v>
      </c>
      <c r="U547" s="95" t="s">
        <v>3101</v>
      </c>
      <c r="V547" s="4">
        <v>46206.493206018517</v>
      </c>
      <c r="W547" s="96">
        <v>46206</v>
      </c>
      <c r="X547" s="95" t="s">
        <v>3101</v>
      </c>
      <c r="Y547" s="4">
        <v>46206.503472222219</v>
      </c>
      <c r="Z547" s="96">
        <v>46206</v>
      </c>
      <c r="AA547" s="95" t="s">
        <v>3057</v>
      </c>
      <c r="AB547" s="4">
        <v>46206.510162037041</v>
      </c>
      <c r="AC547" s="96">
        <v>46206</v>
      </c>
      <c r="AD547" s="95" t="s">
        <v>2408</v>
      </c>
      <c r="AE547" s="4">
        <v>46206.5702662037</v>
      </c>
      <c r="AF547" s="96"/>
      <c r="AG547" s="95" t="s">
        <v>11317</v>
      </c>
      <c r="AH547" s="4"/>
      <c r="AI547" s="96">
        <v>46206</v>
      </c>
      <c r="AJ547" s="95" t="s">
        <v>1323</v>
      </c>
      <c r="AK547" s="4">
        <v>46206.637256944443</v>
      </c>
      <c r="AL547" s="96">
        <v>46206</v>
      </c>
      <c r="AM547" s="95" t="s">
        <v>1323</v>
      </c>
      <c r="AN547" s="4">
        <v>46206.637326388889</v>
      </c>
      <c r="AO547" s="95" t="s">
        <v>11317</v>
      </c>
      <c r="AP547" s="95" t="s">
        <v>11317</v>
      </c>
      <c r="AQ547" s="95" t="s">
        <v>11317</v>
      </c>
      <c r="AR547" s="95" t="s">
        <v>11317</v>
      </c>
      <c r="AS547" s="95" t="s">
        <v>11317</v>
      </c>
      <c r="AT547" s="95" t="s">
        <v>11317</v>
      </c>
      <c r="AU547" s="96">
        <v>46206</v>
      </c>
      <c r="AV547" s="95" t="s">
        <v>1323</v>
      </c>
      <c r="AW547" s="4">
        <v>46206.656608796293</v>
      </c>
      <c r="AX547" s="95" t="s">
        <v>11317</v>
      </c>
      <c r="AY547" s="95" t="s">
        <v>11317</v>
      </c>
      <c r="AZ547" s="95" t="s">
        <v>11317</v>
      </c>
      <c r="BA547" s="96">
        <v>46206</v>
      </c>
      <c r="BB547" s="95" t="s">
        <v>1364</v>
      </c>
      <c r="BC547" s="4">
        <v>46206.657627314817</v>
      </c>
      <c r="BD547" s="96"/>
      <c r="BE547" s="95" t="s">
        <v>11317</v>
      </c>
      <c r="BF547" s="4"/>
      <c r="BG547" s="95" t="s">
        <v>11317</v>
      </c>
      <c r="BH547" s="95" t="s">
        <v>11317</v>
      </c>
      <c r="BI547" s="95" t="s">
        <v>11317</v>
      </c>
      <c r="BJ547" s="68" t="s">
        <v>11317</v>
      </c>
      <c r="BK547" t="str">
        <f t="shared" si="10"/>
        <v>Jul</v>
      </c>
      <c r="BL547" t="str">
        <f>VLOOKUP(D547,Sheet1!$A$2:$B$221,2,0)</f>
        <v>West Zone</v>
      </c>
    </row>
    <row r="548" spans="1:64" x14ac:dyDescent="0.35">
      <c r="A548" t="str" cm="1">
        <f t="array" ref="A548:C548">VLOOKUP(D548,Sheet1!$A$2:$E$221,{3,4,5},0)</f>
        <v>Amrit Lal</v>
      </c>
      <c r="B548" t="str">
        <v>FMF071667</v>
      </c>
      <c r="C548" t="str">
        <v>Naveen Kumar</v>
      </c>
      <c r="D548" s="94" t="s">
        <v>916</v>
      </c>
      <c r="E548" s="95">
        <v>396</v>
      </c>
      <c r="F548" s="95" t="s">
        <v>9776</v>
      </c>
      <c r="G548" s="95">
        <v>316041</v>
      </c>
      <c r="H548" s="95" t="s">
        <v>9777</v>
      </c>
      <c r="I548" s="95" t="s">
        <v>9778</v>
      </c>
      <c r="J548" s="95" t="s">
        <v>1568</v>
      </c>
      <c r="K548" s="95" t="s">
        <v>9779</v>
      </c>
      <c r="L548" s="95">
        <v>90000</v>
      </c>
      <c r="M548" s="95" t="s">
        <v>9461</v>
      </c>
      <c r="N548" s="95" t="s">
        <v>9462</v>
      </c>
      <c r="O548" s="95" t="s">
        <v>9780</v>
      </c>
      <c r="P548" s="95">
        <v>7600395735</v>
      </c>
      <c r="Q548" s="14" t="s">
        <v>13394</v>
      </c>
      <c r="T548" s="96">
        <v>46209</v>
      </c>
      <c r="U548" s="95" t="s">
        <v>3101</v>
      </c>
      <c r="V548" s="4">
        <v>46209.514386574076</v>
      </c>
      <c r="W548" s="96">
        <v>46209</v>
      </c>
      <c r="X548" s="95" t="s">
        <v>3101</v>
      </c>
      <c r="Y548" s="4">
        <v>46209.559756944444</v>
      </c>
      <c r="Z548" s="96">
        <v>46209</v>
      </c>
      <c r="AA548" s="95" t="s">
        <v>1211</v>
      </c>
      <c r="AB548" s="4">
        <v>46209.580567129633</v>
      </c>
      <c r="AC548" s="96">
        <v>46209</v>
      </c>
      <c r="AD548" s="95" t="s">
        <v>2408</v>
      </c>
      <c r="AE548" s="4">
        <v>46209.59238425926</v>
      </c>
      <c r="AF548" s="96"/>
      <c r="AG548" s="95" t="s">
        <v>11317</v>
      </c>
      <c r="AH548" s="4"/>
      <c r="AI548" s="96">
        <v>46209</v>
      </c>
      <c r="AJ548" s="95" t="s">
        <v>1323</v>
      </c>
      <c r="AK548" s="4">
        <v>46209.651469907411</v>
      </c>
      <c r="AL548" s="96">
        <v>46209</v>
      </c>
      <c r="AM548" s="95" t="s">
        <v>1323</v>
      </c>
      <c r="AN548" s="4">
        <v>46209.651539351849</v>
      </c>
      <c r="AO548" s="95" t="s">
        <v>11317</v>
      </c>
      <c r="AP548" s="95" t="s">
        <v>11317</v>
      </c>
      <c r="AQ548" s="95" t="s">
        <v>11317</v>
      </c>
      <c r="AR548" s="95" t="s">
        <v>11317</v>
      </c>
      <c r="AS548" s="95" t="s">
        <v>11317</v>
      </c>
      <c r="AT548" s="95" t="s">
        <v>11317</v>
      </c>
      <c r="AU548" s="96">
        <v>46209</v>
      </c>
      <c r="AV548" s="95" t="s">
        <v>1323</v>
      </c>
      <c r="AW548" s="4">
        <v>46209.658958333333</v>
      </c>
      <c r="AX548" s="95" t="s">
        <v>11317</v>
      </c>
      <c r="AY548" s="95" t="s">
        <v>11317</v>
      </c>
      <c r="AZ548" s="95" t="s">
        <v>11317</v>
      </c>
      <c r="BA548" s="96">
        <v>46209</v>
      </c>
      <c r="BB548" s="95" t="s">
        <v>1364</v>
      </c>
      <c r="BC548" s="4">
        <v>46209.659780092596</v>
      </c>
      <c r="BD548" s="96">
        <v>46209</v>
      </c>
      <c r="BE548" s="95" t="s">
        <v>8107</v>
      </c>
      <c r="BF548" s="4">
        <v>46209.701898148145</v>
      </c>
      <c r="BG548" s="95" t="s">
        <v>11317</v>
      </c>
      <c r="BH548" s="95" t="s">
        <v>11317</v>
      </c>
      <c r="BI548" s="95" t="s">
        <v>11317</v>
      </c>
      <c r="BJ548" s="68" t="s">
        <v>11317</v>
      </c>
      <c r="BK548" t="str">
        <f t="shared" si="10"/>
        <v>Jul</v>
      </c>
      <c r="BL548" t="str">
        <f>VLOOKUP(D548,Sheet1!$A$2:$B$221,2,0)</f>
        <v>West Zone</v>
      </c>
    </row>
    <row r="549" spans="1:64" x14ac:dyDescent="0.35">
      <c r="A549" t="str" cm="1">
        <f t="array" ref="A549:C549">VLOOKUP(D549,Sheet1!$A$2:$E$221,{3,4,5},0)</f>
        <v>Mahesh Jatav</v>
      </c>
      <c r="B549" t="str">
        <v>FMF071669</v>
      </c>
      <c r="C549" t="str">
        <v>Valand Priyankkumar</v>
      </c>
      <c r="D549" s="94" t="s">
        <v>175</v>
      </c>
      <c r="E549" s="95">
        <v>466</v>
      </c>
      <c r="F549" s="95" t="s">
        <v>11613</v>
      </c>
      <c r="G549" s="95">
        <v>360591</v>
      </c>
      <c r="H549" s="95" t="s">
        <v>2792</v>
      </c>
      <c r="I549" s="95" t="s">
        <v>2793</v>
      </c>
      <c r="J549" s="95" t="s">
        <v>1568</v>
      </c>
      <c r="K549" s="95" t="s">
        <v>11614</v>
      </c>
      <c r="L549" s="95">
        <v>77000</v>
      </c>
      <c r="M549" s="95" t="s">
        <v>1173</v>
      </c>
      <c r="N549" s="95" t="s">
        <v>1174</v>
      </c>
      <c r="O549" s="95" t="s">
        <v>11615</v>
      </c>
      <c r="P549" s="95">
        <v>2221065164</v>
      </c>
      <c r="Q549" s="14" t="s">
        <v>13394</v>
      </c>
      <c r="T549" s="96">
        <v>46210</v>
      </c>
      <c r="U549" s="95" t="s">
        <v>1388</v>
      </c>
      <c r="V549" s="4">
        <v>46210.584108796298</v>
      </c>
      <c r="W549" s="96">
        <v>46210</v>
      </c>
      <c r="X549" s="95" t="s">
        <v>1388</v>
      </c>
      <c r="Y549" s="4">
        <v>46210.602708333332</v>
      </c>
      <c r="Z549" s="96">
        <v>46210</v>
      </c>
      <c r="AA549" s="95" t="s">
        <v>1211</v>
      </c>
      <c r="AB549" s="4">
        <v>46210.613935185182</v>
      </c>
      <c r="AC549" s="96">
        <v>46210</v>
      </c>
      <c r="AD549" s="95" t="s">
        <v>2408</v>
      </c>
      <c r="AE549" s="4">
        <v>46210.632627314815</v>
      </c>
      <c r="AF549" s="96"/>
      <c r="AG549" s="95" t="s">
        <v>11317</v>
      </c>
      <c r="AH549" s="4"/>
      <c r="AI549" s="96">
        <v>46210</v>
      </c>
      <c r="AJ549" s="95" t="s">
        <v>1240</v>
      </c>
      <c r="AK549" s="4">
        <v>46210.659409722219</v>
      </c>
      <c r="AL549" s="96">
        <v>46210</v>
      </c>
      <c r="AM549" s="95" t="s">
        <v>1240</v>
      </c>
      <c r="AN549" s="4">
        <v>46210.659502314818</v>
      </c>
      <c r="AO549" s="95" t="s">
        <v>11317</v>
      </c>
      <c r="AP549" s="95" t="s">
        <v>11317</v>
      </c>
      <c r="AQ549" s="95" t="s">
        <v>11317</v>
      </c>
      <c r="AR549" s="95" t="s">
        <v>11317</v>
      </c>
      <c r="AS549" s="95" t="s">
        <v>11317</v>
      </c>
      <c r="AT549" s="95" t="s">
        <v>11317</v>
      </c>
      <c r="AU549" s="96">
        <v>46210</v>
      </c>
      <c r="AV549" s="95" t="s">
        <v>1240</v>
      </c>
      <c r="AW549" s="4">
        <v>46210.662743055553</v>
      </c>
      <c r="AX549" s="95" t="s">
        <v>11317</v>
      </c>
      <c r="AY549" s="95" t="s">
        <v>11317</v>
      </c>
      <c r="AZ549" s="95" t="s">
        <v>11317</v>
      </c>
      <c r="BA549" s="96">
        <v>46210</v>
      </c>
      <c r="BB549" s="95" t="s">
        <v>2414</v>
      </c>
      <c r="BC549" s="4">
        <v>46210.680879629632</v>
      </c>
      <c r="BD549" s="96"/>
      <c r="BE549" s="95" t="s">
        <v>11317</v>
      </c>
      <c r="BF549" s="4"/>
      <c r="BG549" s="95" t="s">
        <v>11317</v>
      </c>
      <c r="BH549" s="95" t="s">
        <v>11317</v>
      </c>
      <c r="BI549" s="95" t="s">
        <v>11317</v>
      </c>
      <c r="BJ549" s="68" t="s">
        <v>11317</v>
      </c>
      <c r="BK549" t="str">
        <f t="shared" si="10"/>
        <v>Jul</v>
      </c>
      <c r="BL549" t="str">
        <f>VLOOKUP(D549,Sheet1!$A$2:$B$221,2,0)</f>
        <v>West Zone</v>
      </c>
    </row>
    <row r="550" spans="1:64" x14ac:dyDescent="0.35">
      <c r="A550" t="str" cm="1">
        <f t="array" ref="A550:C550">VLOOKUP(D550,Sheet1!$A$2:$E$221,{3,4,5},0)</f>
        <v>Mahesh Jatav</v>
      </c>
      <c r="B550" t="str">
        <v>FMF071669</v>
      </c>
      <c r="C550" t="str">
        <v>Valand Priyankkumar</v>
      </c>
      <c r="D550" s="94" t="s">
        <v>175</v>
      </c>
      <c r="E550" s="95">
        <v>466</v>
      </c>
      <c r="F550" s="95" t="s">
        <v>2791</v>
      </c>
      <c r="G550" s="95">
        <v>396316</v>
      </c>
      <c r="H550" s="95" t="s">
        <v>2792</v>
      </c>
      <c r="I550" s="95" t="s">
        <v>2793</v>
      </c>
      <c r="J550" s="95" t="s">
        <v>1568</v>
      </c>
      <c r="K550" s="95" t="s">
        <v>2794</v>
      </c>
      <c r="L550" s="95">
        <v>90000</v>
      </c>
      <c r="M550" s="95" t="s">
        <v>1180</v>
      </c>
      <c r="N550" s="95" t="s">
        <v>1181</v>
      </c>
      <c r="O550" s="95" t="s">
        <v>2795</v>
      </c>
      <c r="P550" s="95">
        <v>7417231160</v>
      </c>
      <c r="Q550" s="14" t="s">
        <v>13394</v>
      </c>
      <c r="T550" s="96">
        <v>46205</v>
      </c>
      <c r="U550" s="95" t="s">
        <v>1388</v>
      </c>
      <c r="V550" s="4">
        <v>46205.577372685184</v>
      </c>
      <c r="W550" s="96">
        <v>46205</v>
      </c>
      <c r="X550" s="95" t="s">
        <v>1388</v>
      </c>
      <c r="Y550" s="4">
        <v>46205.585486111115</v>
      </c>
      <c r="Z550" s="96">
        <v>46205</v>
      </c>
      <c r="AA550" s="95" t="s">
        <v>1211</v>
      </c>
      <c r="AB550" s="4">
        <v>46205.603078703702</v>
      </c>
      <c r="AC550" s="96">
        <v>46205</v>
      </c>
      <c r="AD550" s="95" t="s">
        <v>2408</v>
      </c>
      <c r="AE550" s="4">
        <v>46205.643217592595</v>
      </c>
      <c r="AF550" s="96"/>
      <c r="AG550" s="95" t="s">
        <v>11317</v>
      </c>
      <c r="AH550" s="4"/>
      <c r="AI550" s="96">
        <v>46205</v>
      </c>
      <c r="AJ550" s="95" t="s">
        <v>1240</v>
      </c>
      <c r="AK550" s="4">
        <v>46205.651504629626</v>
      </c>
      <c r="AL550" s="96">
        <v>46205</v>
      </c>
      <c r="AM550" s="95" t="s">
        <v>1240</v>
      </c>
      <c r="AN550" s="4">
        <v>46205.651597222219</v>
      </c>
      <c r="AO550" s="95" t="s">
        <v>11317</v>
      </c>
      <c r="AP550" s="95" t="s">
        <v>11317</v>
      </c>
      <c r="AQ550" s="95" t="s">
        <v>11317</v>
      </c>
      <c r="AR550" s="95" t="s">
        <v>11317</v>
      </c>
      <c r="AS550" s="95" t="s">
        <v>11317</v>
      </c>
      <c r="AT550" s="95" t="s">
        <v>11317</v>
      </c>
      <c r="AU550" s="96">
        <v>46205</v>
      </c>
      <c r="AV550" s="95" t="s">
        <v>1240</v>
      </c>
      <c r="AW550" s="4">
        <v>46205.663414351853</v>
      </c>
      <c r="AX550" s="95" t="s">
        <v>11317</v>
      </c>
      <c r="AY550" s="95" t="s">
        <v>11317</v>
      </c>
      <c r="AZ550" s="95" t="s">
        <v>11317</v>
      </c>
      <c r="BA550" s="96">
        <v>46205</v>
      </c>
      <c r="BB550" s="95" t="s">
        <v>1212</v>
      </c>
      <c r="BC550" s="4">
        <v>46205.686874999999</v>
      </c>
      <c r="BD550" s="96">
        <v>46206</v>
      </c>
      <c r="BE550" s="95" t="s">
        <v>3102</v>
      </c>
      <c r="BF550" s="4">
        <v>46206.647013888891</v>
      </c>
      <c r="BG550" s="95" t="s">
        <v>11317</v>
      </c>
      <c r="BH550" s="95" t="s">
        <v>11317</v>
      </c>
      <c r="BI550" s="95" t="s">
        <v>11317</v>
      </c>
      <c r="BJ550" s="68" t="s">
        <v>11317</v>
      </c>
      <c r="BK550" t="str">
        <f t="shared" si="10"/>
        <v>Jul</v>
      </c>
      <c r="BL550" t="str">
        <f>VLOOKUP(D550,Sheet1!$A$2:$B$221,2,0)</f>
        <v>West Zone</v>
      </c>
    </row>
    <row r="551" spans="1:64" x14ac:dyDescent="0.35">
      <c r="A551" t="str" cm="1">
        <f t="array" ref="A551:C551">VLOOKUP(D551,Sheet1!$A$2:$E$221,{3,4,5},0)</f>
        <v>Sunil Vishwakarma</v>
      </c>
      <c r="B551" t="str">
        <v>FMF070790</v>
      </c>
      <c r="C551" t="str">
        <v>Valand Priyankkumar</v>
      </c>
      <c r="D551" s="94" t="s">
        <v>176</v>
      </c>
      <c r="E551" s="95">
        <v>547</v>
      </c>
      <c r="F551" s="95" t="s">
        <v>2796</v>
      </c>
      <c r="G551" s="95">
        <v>278808</v>
      </c>
      <c r="H551" s="95" t="s">
        <v>2797</v>
      </c>
      <c r="I551" s="95" t="s">
        <v>2798</v>
      </c>
      <c r="J551" s="95" t="s">
        <v>1568</v>
      </c>
      <c r="K551" s="95" t="s">
        <v>2799</v>
      </c>
      <c r="L551" s="95">
        <v>35000</v>
      </c>
      <c r="M551" s="95" t="s">
        <v>1390</v>
      </c>
      <c r="N551" s="95" t="s">
        <v>1391</v>
      </c>
      <c r="O551" s="95" t="s">
        <v>2800</v>
      </c>
      <c r="P551" s="95">
        <v>1736493281</v>
      </c>
      <c r="Q551" s="14" t="s">
        <v>13394</v>
      </c>
      <c r="T551" s="96">
        <v>46205</v>
      </c>
      <c r="U551" s="95" t="s">
        <v>1389</v>
      </c>
      <c r="V551" s="4">
        <v>46205.61818287037</v>
      </c>
      <c r="W551" s="96">
        <v>46205</v>
      </c>
      <c r="X551" s="95" t="s">
        <v>1389</v>
      </c>
      <c r="Y551" s="4">
        <v>46205.626076388886</v>
      </c>
      <c r="Z551" s="96">
        <v>46205</v>
      </c>
      <c r="AA551" s="95" t="s">
        <v>1211</v>
      </c>
      <c r="AB551" s="4">
        <v>46205.637696759259</v>
      </c>
      <c r="AC551" s="96">
        <v>46205</v>
      </c>
      <c r="AD551" s="95" t="s">
        <v>2408</v>
      </c>
      <c r="AE551" s="4">
        <v>46205.65829861111</v>
      </c>
      <c r="AF551" s="96"/>
      <c r="AG551" s="95" t="s">
        <v>11317</v>
      </c>
      <c r="AH551" s="4"/>
      <c r="AI551" s="96">
        <v>46205</v>
      </c>
      <c r="AJ551" s="95" t="s">
        <v>1240</v>
      </c>
      <c r="AK551" s="4">
        <v>46205.665011574078</v>
      </c>
      <c r="AL551" s="96">
        <v>46205</v>
      </c>
      <c r="AM551" s="95" t="s">
        <v>1240</v>
      </c>
      <c r="AN551" s="4">
        <v>46205.665092592593</v>
      </c>
      <c r="AO551" s="95" t="s">
        <v>11317</v>
      </c>
      <c r="AP551" s="95" t="s">
        <v>11317</v>
      </c>
      <c r="AQ551" s="95" t="s">
        <v>11317</v>
      </c>
      <c r="AR551" s="95" t="s">
        <v>11317</v>
      </c>
      <c r="AS551" s="95" t="s">
        <v>11317</v>
      </c>
      <c r="AT551" s="95" t="s">
        <v>11317</v>
      </c>
      <c r="AU551" s="96">
        <v>46205</v>
      </c>
      <c r="AV551" s="95" t="s">
        <v>1240</v>
      </c>
      <c r="AW551" s="4">
        <v>46205.676481481481</v>
      </c>
      <c r="AX551" s="95" t="s">
        <v>11317</v>
      </c>
      <c r="AY551" s="95" t="s">
        <v>11317</v>
      </c>
      <c r="AZ551" s="95" t="s">
        <v>11317</v>
      </c>
      <c r="BA551" s="96">
        <v>46205</v>
      </c>
      <c r="BB551" s="95" t="s">
        <v>1212</v>
      </c>
      <c r="BC551" s="4">
        <v>46205.686759259261</v>
      </c>
      <c r="BD551" s="96">
        <v>46205</v>
      </c>
      <c r="BE551" s="95" t="s">
        <v>2963</v>
      </c>
      <c r="BF551" s="4">
        <v>46205.77484953704</v>
      </c>
      <c r="BG551" s="95" t="s">
        <v>11317</v>
      </c>
      <c r="BH551" s="95" t="s">
        <v>11317</v>
      </c>
      <c r="BI551" s="95" t="s">
        <v>11317</v>
      </c>
      <c r="BJ551" s="68" t="s">
        <v>11317</v>
      </c>
      <c r="BK551" t="str">
        <f t="shared" si="10"/>
        <v>Jul</v>
      </c>
      <c r="BL551" t="str">
        <f>VLOOKUP(D551,Sheet1!$A$2:$B$221,2,0)</f>
        <v>West Zone</v>
      </c>
    </row>
    <row r="552" spans="1:64" x14ac:dyDescent="0.35">
      <c r="A552" t="str" cm="1">
        <f t="array" ref="A552:C552">VLOOKUP(D552,Sheet1!$A$2:$E$221,{3,4,5},0)</f>
        <v>Sunil Vishwakarma</v>
      </c>
      <c r="B552" t="str">
        <v>FMF070790</v>
      </c>
      <c r="C552" t="str">
        <v>Valand Priyankkumar</v>
      </c>
      <c r="D552" s="94" t="s">
        <v>176</v>
      </c>
      <c r="E552" s="95">
        <v>547</v>
      </c>
      <c r="F552" s="95" t="s">
        <v>3447</v>
      </c>
      <c r="G552" s="95">
        <v>607271</v>
      </c>
      <c r="H552" s="95" t="s">
        <v>3103</v>
      </c>
      <c r="I552" s="95" t="s">
        <v>3104</v>
      </c>
      <c r="J552" s="95" t="s">
        <v>1568</v>
      </c>
      <c r="K552" s="95" t="s">
        <v>3448</v>
      </c>
      <c r="L552" s="95">
        <v>73000</v>
      </c>
      <c r="M552" s="95" t="s">
        <v>3113</v>
      </c>
      <c r="N552" s="95" t="s">
        <v>3114</v>
      </c>
      <c r="O552" s="95" t="s">
        <v>3449</v>
      </c>
      <c r="P552" s="95">
        <v>4509730992</v>
      </c>
      <c r="Q552" s="14" t="s">
        <v>13394</v>
      </c>
      <c r="T552" s="96">
        <v>46206</v>
      </c>
      <c r="U552" s="95" t="s">
        <v>1389</v>
      </c>
      <c r="V552" s="4">
        <v>46206.578402777777</v>
      </c>
      <c r="W552" s="96">
        <v>46206</v>
      </c>
      <c r="X552" s="95" t="s">
        <v>1389</v>
      </c>
      <c r="Y552" s="4">
        <v>46206.588414351849</v>
      </c>
      <c r="Z552" s="96">
        <v>46206</v>
      </c>
      <c r="AA552" s="95" t="s">
        <v>3057</v>
      </c>
      <c r="AB552" s="4">
        <v>46206.590590277781</v>
      </c>
      <c r="AC552" s="96">
        <v>46206</v>
      </c>
      <c r="AD552" s="95" t="s">
        <v>2408</v>
      </c>
      <c r="AE552" s="4">
        <v>46206.6175</v>
      </c>
      <c r="AF552" s="96"/>
      <c r="AG552" s="95" t="s">
        <v>11317</v>
      </c>
      <c r="AH552" s="4"/>
      <c r="AI552" s="96">
        <v>46206</v>
      </c>
      <c r="AJ552" s="95" t="s">
        <v>1240</v>
      </c>
      <c r="AK552" s="4">
        <v>46206.619456018518</v>
      </c>
      <c r="AL552" s="96">
        <v>46206</v>
      </c>
      <c r="AM552" s="95" t="s">
        <v>1240</v>
      </c>
      <c r="AN552" s="4">
        <v>46206.619618055556</v>
      </c>
      <c r="AO552" s="95" t="s">
        <v>11317</v>
      </c>
      <c r="AP552" s="95" t="s">
        <v>11317</v>
      </c>
      <c r="AQ552" s="95" t="s">
        <v>11317</v>
      </c>
      <c r="AR552" s="95" t="s">
        <v>11317</v>
      </c>
      <c r="AS552" s="95" t="s">
        <v>11317</v>
      </c>
      <c r="AT552" s="95" t="s">
        <v>11317</v>
      </c>
      <c r="AU552" s="96">
        <v>46206</v>
      </c>
      <c r="AV552" s="95" t="s">
        <v>1240</v>
      </c>
      <c r="AW552" s="4">
        <v>46206.628553240742</v>
      </c>
      <c r="AX552" s="95" t="s">
        <v>11317</v>
      </c>
      <c r="AY552" s="95" t="s">
        <v>11317</v>
      </c>
      <c r="AZ552" s="95" t="s">
        <v>11317</v>
      </c>
      <c r="BA552" s="96">
        <v>46206</v>
      </c>
      <c r="BB552" s="95" t="s">
        <v>1212</v>
      </c>
      <c r="BC552" s="4">
        <v>46206.643229166664</v>
      </c>
      <c r="BD552" s="96">
        <v>46206</v>
      </c>
      <c r="BE552" s="95" t="s">
        <v>2963</v>
      </c>
      <c r="BF552" s="4">
        <v>46206.727673611109</v>
      </c>
      <c r="BG552" s="95" t="s">
        <v>11317</v>
      </c>
      <c r="BH552" s="95" t="s">
        <v>11317</v>
      </c>
      <c r="BI552" s="95" t="s">
        <v>11317</v>
      </c>
      <c r="BJ552" s="68" t="s">
        <v>11317</v>
      </c>
      <c r="BK552" t="str">
        <f t="shared" si="10"/>
        <v>Jul</v>
      </c>
      <c r="BL552" t="str">
        <f>VLOOKUP(D552,Sheet1!$A$2:$B$221,2,0)</f>
        <v>West Zone</v>
      </c>
    </row>
    <row r="553" spans="1:64" x14ac:dyDescent="0.35">
      <c r="A553" t="str" cm="1">
        <f t="array" ref="A553:C553">VLOOKUP(D553,Sheet1!$A$2:$E$221,{3,4,5},0)</f>
        <v>Mukul Kumar</v>
      </c>
      <c r="B553" t="str">
        <v>FMF075242</v>
      </c>
      <c r="C553" t="str">
        <v>Pradeep Kumar</v>
      </c>
      <c r="D553" s="94" t="s">
        <v>835</v>
      </c>
      <c r="E553" s="95">
        <v>584</v>
      </c>
      <c r="F553" s="95" t="s">
        <v>2144</v>
      </c>
      <c r="G553" s="95">
        <v>349354</v>
      </c>
      <c r="H553" s="95" t="s">
        <v>1393</v>
      </c>
      <c r="I553" s="95" t="s">
        <v>1394</v>
      </c>
      <c r="J553" s="95" t="s">
        <v>1568</v>
      </c>
      <c r="K553" s="95" t="s">
        <v>2145</v>
      </c>
      <c r="L553" s="95"/>
      <c r="M553" s="95" t="s">
        <v>11317</v>
      </c>
      <c r="N553" s="95" t="s">
        <v>11317</v>
      </c>
      <c r="O553" s="95" t="s">
        <v>1395</v>
      </c>
      <c r="P553" s="95">
        <v>4734500824</v>
      </c>
      <c r="Q553" s="14" t="s">
        <v>13394</v>
      </c>
      <c r="T553" s="96">
        <v>46204</v>
      </c>
      <c r="U553" s="95" t="s">
        <v>1392</v>
      </c>
      <c r="V553" s="4">
        <v>46204.499884259261</v>
      </c>
      <c r="W553" s="96">
        <v>46204</v>
      </c>
      <c r="X553" s="95" t="s">
        <v>1392</v>
      </c>
      <c r="Y553" s="4">
        <v>46204.612546296295</v>
      </c>
      <c r="Z553" s="96">
        <v>46204</v>
      </c>
      <c r="AA553" s="95" t="s">
        <v>1211</v>
      </c>
      <c r="AB553" s="4">
        <v>46204.615231481483</v>
      </c>
      <c r="AC553" s="96">
        <v>46204</v>
      </c>
      <c r="AD553" s="95" t="s">
        <v>2408</v>
      </c>
      <c r="AE553" s="4">
        <v>46204.626666666663</v>
      </c>
      <c r="AF553" s="96">
        <v>46204</v>
      </c>
      <c r="AG553" s="95" t="s">
        <v>1323</v>
      </c>
      <c r="AH553" s="4">
        <v>46204.648888888885</v>
      </c>
      <c r="AI553" s="96">
        <v>46205</v>
      </c>
      <c r="AJ553" s="95" t="s">
        <v>1323</v>
      </c>
      <c r="AK553" s="4">
        <v>46205.712650462963</v>
      </c>
      <c r="AL553" s="96">
        <v>46205</v>
      </c>
      <c r="AM553" s="95" t="s">
        <v>1323</v>
      </c>
      <c r="AN553" s="4">
        <v>46205.712708333333</v>
      </c>
      <c r="AO553" s="95" t="s">
        <v>11317</v>
      </c>
      <c r="AP553" s="95" t="s">
        <v>11317</v>
      </c>
      <c r="AQ553" s="95" t="s">
        <v>11317</v>
      </c>
      <c r="AR553" s="95" t="s">
        <v>11317</v>
      </c>
      <c r="AS553" s="95" t="s">
        <v>11317</v>
      </c>
      <c r="AT553" s="95" t="s">
        <v>11317</v>
      </c>
      <c r="AU553" s="96">
        <v>46205</v>
      </c>
      <c r="AV553" s="95" t="s">
        <v>1323</v>
      </c>
      <c r="AW553" s="4">
        <v>46205.716979166667</v>
      </c>
      <c r="AX553" s="95" t="s">
        <v>11317</v>
      </c>
      <c r="AY553" s="95" t="s">
        <v>11317</v>
      </c>
      <c r="AZ553" s="95" t="s">
        <v>11317</v>
      </c>
      <c r="BA553" s="96">
        <v>46205</v>
      </c>
      <c r="BB553" s="95" t="s">
        <v>1364</v>
      </c>
      <c r="BC553" s="4">
        <v>46205.717233796298</v>
      </c>
      <c r="BD553" s="96">
        <v>46205</v>
      </c>
      <c r="BE553" s="95" t="s">
        <v>2964</v>
      </c>
      <c r="BF553" s="4">
        <v>46205.8515162037</v>
      </c>
      <c r="BG553" s="95" t="s">
        <v>11317</v>
      </c>
      <c r="BH553" s="95" t="s">
        <v>11317</v>
      </c>
      <c r="BI553" s="95" t="s">
        <v>11317</v>
      </c>
      <c r="BJ553" s="68" t="s">
        <v>11317</v>
      </c>
      <c r="BK553" t="str">
        <f t="shared" ref="BK553:BK609" si="11">TEXT(Z553,"mmm")</f>
        <v>Jul</v>
      </c>
      <c r="BL553" t="str">
        <f>VLOOKUP(D553,Sheet1!$A$2:$B$221,2,0)</f>
        <v>West Zone</v>
      </c>
    </row>
    <row r="554" spans="1:64" x14ac:dyDescent="0.35">
      <c r="A554" t="str" cm="1">
        <f t="array" ref="A554:C554">VLOOKUP(D554,Sheet1!$A$2:$E$221,{3,4,5},0)</f>
        <v>Mukul Kumar</v>
      </c>
      <c r="B554" t="str">
        <v>FMF075242</v>
      </c>
      <c r="C554" t="str">
        <v>Pradeep Kumar</v>
      </c>
      <c r="D554" s="94" t="s">
        <v>835</v>
      </c>
      <c r="E554" s="95">
        <v>584</v>
      </c>
      <c r="F554" s="95" t="s">
        <v>2801</v>
      </c>
      <c r="G554" s="95">
        <v>378156</v>
      </c>
      <c r="H554" s="95" t="s">
        <v>2802</v>
      </c>
      <c r="I554" s="95" t="s">
        <v>2803</v>
      </c>
      <c r="J554" s="95" t="s">
        <v>1568</v>
      </c>
      <c r="K554" s="95" t="s">
        <v>2804</v>
      </c>
      <c r="L554" s="95">
        <v>60000</v>
      </c>
      <c r="M554" s="95" t="s">
        <v>1328</v>
      </c>
      <c r="N554" s="95" t="s">
        <v>1329</v>
      </c>
      <c r="O554" s="95" t="s">
        <v>1525</v>
      </c>
      <c r="P554" s="95">
        <v>1462817202</v>
      </c>
      <c r="Q554" s="14" t="s">
        <v>13394</v>
      </c>
      <c r="T554" s="96">
        <v>46205</v>
      </c>
      <c r="U554" s="95" t="s">
        <v>1392</v>
      </c>
      <c r="V554" s="4">
        <v>46205.736585648148</v>
      </c>
      <c r="W554" s="96">
        <v>46205</v>
      </c>
      <c r="X554" s="95" t="s">
        <v>1392</v>
      </c>
      <c r="Y554" s="4">
        <v>46205.737488425926</v>
      </c>
      <c r="Z554" s="96">
        <v>46206</v>
      </c>
      <c r="AA554" s="95" t="s">
        <v>3057</v>
      </c>
      <c r="AB554" s="4">
        <v>46206.421701388892</v>
      </c>
      <c r="AC554" s="96">
        <v>46206</v>
      </c>
      <c r="AD554" s="95" t="s">
        <v>3024</v>
      </c>
      <c r="AE554" s="4">
        <v>46206.453506944446</v>
      </c>
      <c r="AF554" s="96"/>
      <c r="AG554" s="95" t="s">
        <v>11317</v>
      </c>
      <c r="AH554" s="4"/>
      <c r="AI554" s="96">
        <v>46206</v>
      </c>
      <c r="AJ554" s="95" t="s">
        <v>1323</v>
      </c>
      <c r="AK554" s="4">
        <v>46206.471446759257</v>
      </c>
      <c r="AL554" s="96">
        <v>46206</v>
      </c>
      <c r="AM554" s="95" t="s">
        <v>1323</v>
      </c>
      <c r="AN554" s="4">
        <v>46206.47152777778</v>
      </c>
      <c r="AO554" s="95" t="s">
        <v>11317</v>
      </c>
      <c r="AP554" s="95" t="s">
        <v>11317</v>
      </c>
      <c r="AQ554" s="95" t="s">
        <v>11317</v>
      </c>
      <c r="AR554" s="95" t="s">
        <v>11317</v>
      </c>
      <c r="AS554" s="95" t="s">
        <v>11317</v>
      </c>
      <c r="AT554" s="95" t="s">
        <v>11317</v>
      </c>
      <c r="AU554" s="96">
        <v>46206</v>
      </c>
      <c r="AV554" s="95" t="s">
        <v>1323</v>
      </c>
      <c r="AW554" s="4">
        <v>46206.476539351854</v>
      </c>
      <c r="AX554" s="95" t="s">
        <v>11317</v>
      </c>
      <c r="AY554" s="95" t="s">
        <v>11317</v>
      </c>
      <c r="AZ554" s="95" t="s">
        <v>11317</v>
      </c>
      <c r="BA554" s="96">
        <v>46206</v>
      </c>
      <c r="BB554" s="95" t="s">
        <v>1364</v>
      </c>
      <c r="BC554" s="4">
        <v>46206.476678240739</v>
      </c>
      <c r="BD554" s="96">
        <v>46206</v>
      </c>
      <c r="BE554" s="95" t="s">
        <v>3105</v>
      </c>
      <c r="BF554" s="4">
        <v>46206.564710648148</v>
      </c>
      <c r="BG554" s="95" t="s">
        <v>11317</v>
      </c>
      <c r="BH554" s="95" t="s">
        <v>11317</v>
      </c>
      <c r="BI554" s="95" t="s">
        <v>11317</v>
      </c>
      <c r="BJ554" s="68" t="s">
        <v>11317</v>
      </c>
      <c r="BK554" t="str">
        <f t="shared" si="11"/>
        <v>Jul</v>
      </c>
      <c r="BL554" t="str">
        <f>VLOOKUP(D554,Sheet1!$A$2:$B$221,2,0)</f>
        <v>West Zone</v>
      </c>
    </row>
    <row r="555" spans="1:64" x14ac:dyDescent="0.35">
      <c r="A555" t="str" cm="1">
        <f t="array" ref="A555:C555">VLOOKUP(D555,Sheet1!$A$2:$E$221,{3,4,5},0)</f>
        <v>Mukul Kumar</v>
      </c>
      <c r="B555" t="str">
        <v>FMF075242</v>
      </c>
      <c r="C555" t="str">
        <v>Pradeep Kumar</v>
      </c>
      <c r="D555" s="94" t="s">
        <v>835</v>
      </c>
      <c r="E555" s="95">
        <v>584</v>
      </c>
      <c r="F555" s="95" t="s">
        <v>3450</v>
      </c>
      <c r="G555" s="95">
        <v>391903</v>
      </c>
      <c r="H555" s="95" t="s">
        <v>3107</v>
      </c>
      <c r="I555" s="95" t="s">
        <v>3108</v>
      </c>
      <c r="J555" s="95" t="s">
        <v>1568</v>
      </c>
      <c r="K555" s="95" t="s">
        <v>3451</v>
      </c>
      <c r="L555" s="95">
        <v>90000</v>
      </c>
      <c r="M555" s="95" t="s">
        <v>1180</v>
      </c>
      <c r="N555" s="95" t="s">
        <v>1181</v>
      </c>
      <c r="O555" s="95" t="s">
        <v>3452</v>
      </c>
      <c r="P555" s="95">
        <v>9846068041</v>
      </c>
      <c r="Q555" s="14" t="s">
        <v>13394</v>
      </c>
      <c r="T555" s="96">
        <v>46206</v>
      </c>
      <c r="U555" s="95" t="s">
        <v>1392</v>
      </c>
      <c r="V555" s="4">
        <v>46206.489247685182</v>
      </c>
      <c r="W555" s="96">
        <v>46206</v>
      </c>
      <c r="X555" s="95" t="s">
        <v>1392</v>
      </c>
      <c r="Y555" s="4">
        <v>46206.490856481483</v>
      </c>
      <c r="Z555" s="96">
        <v>46206</v>
      </c>
      <c r="AA555" s="95" t="s">
        <v>3057</v>
      </c>
      <c r="AB555" s="4">
        <v>46206.510150462964</v>
      </c>
      <c r="AC555" s="96">
        <v>46206</v>
      </c>
      <c r="AD555" s="95" t="s">
        <v>2408</v>
      </c>
      <c r="AE555" s="4">
        <v>46206.548668981479</v>
      </c>
      <c r="AF555" s="96"/>
      <c r="AG555" s="95" t="s">
        <v>11317</v>
      </c>
      <c r="AH555" s="4"/>
      <c r="AI555" s="96">
        <v>46206</v>
      </c>
      <c r="AJ555" s="95" t="s">
        <v>1323</v>
      </c>
      <c r="AK555" s="4">
        <v>46206.634398148148</v>
      </c>
      <c r="AL555" s="96">
        <v>46206</v>
      </c>
      <c r="AM555" s="95" t="s">
        <v>1323</v>
      </c>
      <c r="AN555" s="4">
        <v>46206.634467592594</v>
      </c>
      <c r="AO555" s="95" t="s">
        <v>11317</v>
      </c>
      <c r="AP555" s="95" t="s">
        <v>11317</v>
      </c>
      <c r="AQ555" s="95" t="s">
        <v>11317</v>
      </c>
      <c r="AR555" s="95" t="s">
        <v>11317</v>
      </c>
      <c r="AS555" s="95" t="s">
        <v>11317</v>
      </c>
      <c r="AT555" s="95" t="s">
        <v>11317</v>
      </c>
      <c r="AU555" s="96">
        <v>46206</v>
      </c>
      <c r="AV555" s="95" t="s">
        <v>1323</v>
      </c>
      <c r="AW555" s="4">
        <v>46206.656550925924</v>
      </c>
      <c r="AX555" s="95" t="s">
        <v>11317</v>
      </c>
      <c r="AY555" s="95" t="s">
        <v>11317</v>
      </c>
      <c r="AZ555" s="95" t="s">
        <v>11317</v>
      </c>
      <c r="BA555" s="96">
        <v>46206</v>
      </c>
      <c r="BB555" s="95" t="s">
        <v>1364</v>
      </c>
      <c r="BC555" s="4">
        <v>46206.657546296294</v>
      </c>
      <c r="BD555" s="96">
        <v>46206</v>
      </c>
      <c r="BE555" s="95" t="s">
        <v>3105</v>
      </c>
      <c r="BF555" s="4">
        <v>46206.71943287037</v>
      </c>
      <c r="BG555" s="95" t="s">
        <v>11317</v>
      </c>
      <c r="BH555" s="95" t="s">
        <v>11317</v>
      </c>
      <c r="BI555" s="95" t="s">
        <v>11317</v>
      </c>
      <c r="BJ555" s="68" t="s">
        <v>11317</v>
      </c>
      <c r="BK555" t="str">
        <f t="shared" si="11"/>
        <v>Jul</v>
      </c>
      <c r="BL555" t="str">
        <f>VLOOKUP(D555,Sheet1!$A$2:$B$221,2,0)</f>
        <v>West Zone</v>
      </c>
    </row>
    <row r="556" spans="1:64" x14ac:dyDescent="0.35">
      <c r="A556" t="str" cm="1">
        <f t="array" ref="A556:C556">VLOOKUP(D556,Sheet1!$A$2:$E$221,{3,4,5},0)</f>
        <v>Mukul Kumar</v>
      </c>
      <c r="B556" t="str">
        <v>FMF075242</v>
      </c>
      <c r="C556" t="str">
        <v>Pradeep Kumar</v>
      </c>
      <c r="D556" s="94" t="s">
        <v>835</v>
      </c>
      <c r="E556" s="95">
        <v>584</v>
      </c>
      <c r="F556" s="95" t="s">
        <v>2805</v>
      </c>
      <c r="G556" s="95">
        <v>417404</v>
      </c>
      <c r="H556" s="95" t="s">
        <v>1393</v>
      </c>
      <c r="I556" s="95" t="s">
        <v>1394</v>
      </c>
      <c r="J556" s="95" t="s">
        <v>1568</v>
      </c>
      <c r="K556" s="95" t="s">
        <v>2806</v>
      </c>
      <c r="L556" s="95">
        <v>90000</v>
      </c>
      <c r="M556" s="95" t="s">
        <v>1180</v>
      </c>
      <c r="N556" s="95" t="s">
        <v>1181</v>
      </c>
      <c r="O556" s="95" t="s">
        <v>2807</v>
      </c>
      <c r="P556" s="95">
        <v>3252363084</v>
      </c>
      <c r="Q556" s="14" t="s">
        <v>13394</v>
      </c>
      <c r="T556" s="96">
        <v>46205</v>
      </c>
      <c r="U556" s="95" t="s">
        <v>1392</v>
      </c>
      <c r="V556" s="4">
        <v>46205.43818287037</v>
      </c>
      <c r="W556" s="96">
        <v>46205</v>
      </c>
      <c r="X556" s="95" t="s">
        <v>1392</v>
      </c>
      <c r="Y556" s="4">
        <v>46205.491053240738</v>
      </c>
      <c r="Z556" s="96">
        <v>46205</v>
      </c>
      <c r="AA556" s="95" t="s">
        <v>1211</v>
      </c>
      <c r="AB556" s="4">
        <v>46205.512650462966</v>
      </c>
      <c r="AC556" s="96">
        <v>46205</v>
      </c>
      <c r="AD556" s="95" t="s">
        <v>2408</v>
      </c>
      <c r="AE556" s="4">
        <v>46205.527997685182</v>
      </c>
      <c r="AF556" s="96"/>
      <c r="AG556" s="95" t="s">
        <v>11317</v>
      </c>
      <c r="AH556" s="4"/>
      <c r="AI556" s="96">
        <v>46205</v>
      </c>
      <c r="AJ556" s="95" t="s">
        <v>1323</v>
      </c>
      <c r="AK556" s="4">
        <v>46205.560439814813</v>
      </c>
      <c r="AL556" s="96">
        <v>46205</v>
      </c>
      <c r="AM556" s="95" t="s">
        <v>1323</v>
      </c>
      <c r="AN556" s="4">
        <v>46205.560636574075</v>
      </c>
      <c r="AO556" s="95" t="s">
        <v>11317</v>
      </c>
      <c r="AP556" s="95" t="s">
        <v>11317</v>
      </c>
      <c r="AQ556" s="95" t="s">
        <v>11317</v>
      </c>
      <c r="AR556" s="95" t="s">
        <v>11317</v>
      </c>
      <c r="AS556" s="95" t="s">
        <v>11317</v>
      </c>
      <c r="AT556" s="95" t="s">
        <v>11317</v>
      </c>
      <c r="AU556" s="96">
        <v>46205</v>
      </c>
      <c r="AV556" s="95" t="s">
        <v>1323</v>
      </c>
      <c r="AW556" s="4">
        <v>46205.56590277778</v>
      </c>
      <c r="AX556" s="95" t="s">
        <v>11317</v>
      </c>
      <c r="AY556" s="95" t="s">
        <v>11317</v>
      </c>
      <c r="AZ556" s="95" t="s">
        <v>11317</v>
      </c>
      <c r="BA556" s="96">
        <v>46205</v>
      </c>
      <c r="BB556" s="95" t="s">
        <v>1364</v>
      </c>
      <c r="BC556" s="4">
        <v>46205.566076388888</v>
      </c>
      <c r="BD556" s="96">
        <v>46205</v>
      </c>
      <c r="BE556" s="95" t="s">
        <v>2964</v>
      </c>
      <c r="BF556" s="4">
        <v>46205.656284722223</v>
      </c>
      <c r="BG556" s="95" t="s">
        <v>11317</v>
      </c>
      <c r="BH556" s="95" t="s">
        <v>11317</v>
      </c>
      <c r="BI556" s="95" t="s">
        <v>11317</v>
      </c>
      <c r="BJ556" s="68" t="s">
        <v>11317</v>
      </c>
      <c r="BK556" t="str">
        <f t="shared" si="11"/>
        <v>Jul</v>
      </c>
      <c r="BL556" t="str">
        <f>VLOOKUP(D556,Sheet1!$A$2:$B$221,2,0)</f>
        <v>West Zone</v>
      </c>
    </row>
    <row r="557" spans="1:64" x14ac:dyDescent="0.35">
      <c r="A557" t="str" cm="1">
        <f t="array" ref="A557:C557">VLOOKUP(D557,Sheet1!$A$2:$E$221,{3,4,5},0)</f>
        <v>Mukul Kumar</v>
      </c>
      <c r="B557" t="str">
        <v>FMF075242</v>
      </c>
      <c r="C557" t="str">
        <v>Pradeep Kumar</v>
      </c>
      <c r="D557" s="94" t="s">
        <v>835</v>
      </c>
      <c r="E557" s="95">
        <v>584</v>
      </c>
      <c r="F557" s="95" t="s">
        <v>3453</v>
      </c>
      <c r="G557" s="95">
        <v>418002</v>
      </c>
      <c r="H557" s="95" t="s">
        <v>1393</v>
      </c>
      <c r="I557" s="95" t="s">
        <v>1394</v>
      </c>
      <c r="J557" s="95" t="s">
        <v>1568</v>
      </c>
      <c r="K557" s="95" t="s">
        <v>3454</v>
      </c>
      <c r="L557" s="95">
        <v>60000</v>
      </c>
      <c r="M557" s="95" t="s">
        <v>1328</v>
      </c>
      <c r="N557" s="95" t="s">
        <v>1329</v>
      </c>
      <c r="O557" s="95" t="s">
        <v>3455</v>
      </c>
      <c r="P557" s="95">
        <v>6502221924</v>
      </c>
      <c r="Q557" s="14" t="s">
        <v>13394</v>
      </c>
      <c r="T557" s="96">
        <v>46206</v>
      </c>
      <c r="U557" s="95" t="s">
        <v>1392</v>
      </c>
      <c r="V557" s="4">
        <v>46206.71130787037</v>
      </c>
      <c r="W557" s="96">
        <v>46206</v>
      </c>
      <c r="X557" s="95" t="s">
        <v>1392</v>
      </c>
      <c r="Y557" s="4">
        <v>46206.711597222224</v>
      </c>
      <c r="Z557" s="96">
        <v>46206</v>
      </c>
      <c r="AA557" s="95" t="s">
        <v>3057</v>
      </c>
      <c r="AB557" s="4">
        <v>46206.714328703703</v>
      </c>
      <c r="AC557" s="96">
        <v>46206</v>
      </c>
      <c r="AD557" s="95" t="s">
        <v>2408</v>
      </c>
      <c r="AE557" s="4">
        <v>46206.718958333331</v>
      </c>
      <c r="AF557" s="96"/>
      <c r="AG557" s="95" t="s">
        <v>11317</v>
      </c>
      <c r="AH557" s="4"/>
      <c r="AI557" s="96">
        <v>46206</v>
      </c>
      <c r="AJ557" s="95" t="s">
        <v>1323</v>
      </c>
      <c r="AK557" s="4">
        <v>46206.757997685185</v>
      </c>
      <c r="AL557" s="96">
        <v>46206</v>
      </c>
      <c r="AM557" s="95" t="s">
        <v>1323</v>
      </c>
      <c r="AN557" s="4">
        <v>46206.758333333331</v>
      </c>
      <c r="AO557" s="95" t="s">
        <v>11317</v>
      </c>
      <c r="AP557" s="95" t="s">
        <v>11317</v>
      </c>
      <c r="AQ557" s="95" t="s">
        <v>11317</v>
      </c>
      <c r="AR557" s="95" t="s">
        <v>11317</v>
      </c>
      <c r="AS557" s="95" t="s">
        <v>11317</v>
      </c>
      <c r="AT557" s="95" t="s">
        <v>11317</v>
      </c>
      <c r="AU557" s="96">
        <v>46206</v>
      </c>
      <c r="AV557" s="95" t="s">
        <v>1323</v>
      </c>
      <c r="AW557" s="4">
        <v>46206.775243055556</v>
      </c>
      <c r="AX557" s="95" t="s">
        <v>11317</v>
      </c>
      <c r="AY557" s="95" t="s">
        <v>11317</v>
      </c>
      <c r="AZ557" s="95" t="s">
        <v>11317</v>
      </c>
      <c r="BA557" s="96">
        <v>46206</v>
      </c>
      <c r="BB557" s="95" t="s">
        <v>1364</v>
      </c>
      <c r="BC557" s="4">
        <v>46206.775856481479</v>
      </c>
      <c r="BD557" s="96">
        <v>46209</v>
      </c>
      <c r="BE557" s="95" t="s">
        <v>3105</v>
      </c>
      <c r="BF557" s="4">
        <v>46209.708379629628</v>
      </c>
      <c r="BG557" s="95" t="s">
        <v>11317</v>
      </c>
      <c r="BH557" s="95" t="s">
        <v>11317</v>
      </c>
      <c r="BI557" s="95" t="s">
        <v>11317</v>
      </c>
      <c r="BJ557" s="68" t="s">
        <v>11317</v>
      </c>
      <c r="BK557" t="str">
        <f t="shared" si="11"/>
        <v>Jul</v>
      </c>
      <c r="BL557" t="str">
        <f>VLOOKUP(D557,Sheet1!$A$2:$B$221,2,0)</f>
        <v>West Zone</v>
      </c>
    </row>
    <row r="558" spans="1:64" x14ac:dyDescent="0.35">
      <c r="A558" t="str" cm="1">
        <f t="array" ref="A558:C558">VLOOKUP(D558,Sheet1!$A$2:$E$221,{3,4,5},0)</f>
        <v>Mukul Kumar</v>
      </c>
      <c r="B558" t="str">
        <v>FMF075242</v>
      </c>
      <c r="C558" t="str">
        <v>Pradeep Kumar</v>
      </c>
      <c r="D558" s="94" t="s">
        <v>835</v>
      </c>
      <c r="E558" s="95">
        <v>584</v>
      </c>
      <c r="F558" s="95" t="s">
        <v>11616</v>
      </c>
      <c r="G558" s="95">
        <v>438190</v>
      </c>
      <c r="H558" s="95" t="s">
        <v>1393</v>
      </c>
      <c r="I558" s="95" t="s">
        <v>1394</v>
      </c>
      <c r="J558" s="95" t="s">
        <v>1568</v>
      </c>
      <c r="K558" s="95" t="s">
        <v>11617</v>
      </c>
      <c r="L558" s="95">
        <v>75000</v>
      </c>
      <c r="M558" s="95" t="s">
        <v>9693</v>
      </c>
      <c r="N558" s="95" t="s">
        <v>9694</v>
      </c>
      <c r="O558" s="95" t="s">
        <v>4131</v>
      </c>
      <c r="P558" s="95">
        <v>5736449578</v>
      </c>
      <c r="Q558" s="14" t="s">
        <v>13394</v>
      </c>
      <c r="T558" s="96">
        <v>46209</v>
      </c>
      <c r="U558" s="95" t="s">
        <v>1392</v>
      </c>
      <c r="V558" s="4">
        <v>46209.725925925923</v>
      </c>
      <c r="W558" s="96">
        <v>46210</v>
      </c>
      <c r="X558" s="95" t="s">
        <v>1392</v>
      </c>
      <c r="Y558" s="4">
        <v>46210.835335648146</v>
      </c>
      <c r="Z558" s="96"/>
      <c r="AA558" s="95" t="s">
        <v>11317</v>
      </c>
      <c r="AB558" s="4"/>
      <c r="AC558" s="96"/>
      <c r="AD558" s="95" t="s">
        <v>11317</v>
      </c>
      <c r="AE558" s="4"/>
      <c r="AF558" s="96"/>
      <c r="AG558" s="95" t="s">
        <v>11317</v>
      </c>
      <c r="AH558" s="4"/>
      <c r="AI558" s="96"/>
      <c r="AJ558" s="95" t="s">
        <v>11317</v>
      </c>
      <c r="AK558" s="4"/>
      <c r="AL558" s="96"/>
      <c r="AM558" s="95" t="s">
        <v>11317</v>
      </c>
      <c r="AN558" s="4"/>
      <c r="AO558" s="95" t="s">
        <v>11317</v>
      </c>
      <c r="AP558" s="95" t="s">
        <v>11317</v>
      </c>
      <c r="AQ558" s="95" t="s">
        <v>11317</v>
      </c>
      <c r="AR558" s="95" t="s">
        <v>11317</v>
      </c>
      <c r="AS558" s="95" t="s">
        <v>11317</v>
      </c>
      <c r="AT558" s="95" t="s">
        <v>11317</v>
      </c>
      <c r="AU558" s="96"/>
      <c r="AV558" s="95" t="s">
        <v>11317</v>
      </c>
      <c r="AW558" s="4"/>
      <c r="AX558" s="95" t="s">
        <v>11317</v>
      </c>
      <c r="AY558" s="95" t="s">
        <v>11317</v>
      </c>
      <c r="AZ558" s="95" t="s">
        <v>11317</v>
      </c>
      <c r="BA558" s="96"/>
      <c r="BB558" s="95" t="s">
        <v>11317</v>
      </c>
      <c r="BC558" s="4"/>
      <c r="BD558" s="96"/>
      <c r="BE558" s="95" t="s">
        <v>11317</v>
      </c>
      <c r="BF558" s="4"/>
      <c r="BG558" s="95" t="s">
        <v>11317</v>
      </c>
      <c r="BH558" s="95" t="s">
        <v>11317</v>
      </c>
      <c r="BI558" s="95" t="s">
        <v>11317</v>
      </c>
      <c r="BJ558" s="68" t="s">
        <v>11317</v>
      </c>
      <c r="BK558" t="str">
        <f t="shared" si="11"/>
        <v>Jan</v>
      </c>
      <c r="BL558" t="str">
        <f>VLOOKUP(D558,Sheet1!$A$2:$B$221,2,0)</f>
        <v>West Zone</v>
      </c>
    </row>
    <row r="559" spans="1:64" x14ac:dyDescent="0.35">
      <c r="A559" t="str" cm="1">
        <f t="array" ref="A559:C559">VLOOKUP(D559,Sheet1!$A$2:$E$221,{3,4,5},0)</f>
        <v>Mukul Kumar</v>
      </c>
      <c r="B559" t="str">
        <v>FMF075242</v>
      </c>
      <c r="C559" t="str">
        <v>Pradeep Kumar</v>
      </c>
      <c r="D559" s="94" t="s">
        <v>835</v>
      </c>
      <c r="E559" s="95">
        <v>584</v>
      </c>
      <c r="F559" s="95" t="s">
        <v>2146</v>
      </c>
      <c r="G559" s="95">
        <v>620429</v>
      </c>
      <c r="H559" s="95" t="s">
        <v>1393</v>
      </c>
      <c r="I559" s="95" t="s">
        <v>1394</v>
      </c>
      <c r="J559" s="95" t="s">
        <v>1568</v>
      </c>
      <c r="K559" s="95" t="s">
        <v>2147</v>
      </c>
      <c r="L559" s="95">
        <v>75000</v>
      </c>
      <c r="M559" s="95" t="s">
        <v>1429</v>
      </c>
      <c r="N559" s="95" t="s">
        <v>1430</v>
      </c>
      <c r="O559" s="95" t="s">
        <v>2148</v>
      </c>
      <c r="P559" s="95">
        <v>8203419073</v>
      </c>
      <c r="Q559" s="14" t="s">
        <v>683</v>
      </c>
      <c r="R559" t="s">
        <v>13205</v>
      </c>
      <c r="S559" s="1">
        <v>46204</v>
      </c>
      <c r="T559" s="96">
        <v>46202</v>
      </c>
      <c r="U559" s="95" t="s">
        <v>1392</v>
      </c>
      <c r="V559" s="4">
        <v>46202.666666666664</v>
      </c>
      <c r="W559" s="96">
        <v>46202</v>
      </c>
      <c r="X559" s="95" t="s">
        <v>1392</v>
      </c>
      <c r="Y559" s="4">
        <v>46202.707719907405</v>
      </c>
      <c r="Z559" s="96">
        <v>46202</v>
      </c>
      <c r="AA559" s="95" t="s">
        <v>1211</v>
      </c>
      <c r="AB559" s="4">
        <v>46202.724537037036</v>
      </c>
      <c r="AC559" s="96">
        <v>46202</v>
      </c>
      <c r="AD559" s="95" t="s">
        <v>2408</v>
      </c>
      <c r="AE559" s="4">
        <v>46202.738611111112</v>
      </c>
      <c r="AF559" s="96">
        <v>46204</v>
      </c>
      <c r="AG559" s="95" t="s">
        <v>1323</v>
      </c>
      <c r="AH559" s="4">
        <v>46204.441250000003</v>
      </c>
      <c r="AI559" s="96">
        <v>46210</v>
      </c>
      <c r="AJ559" s="95" t="s">
        <v>1323</v>
      </c>
      <c r="AK559" s="4">
        <v>46210.731192129628</v>
      </c>
      <c r="AL559" s="96">
        <v>46210</v>
      </c>
      <c r="AM559" s="95" t="s">
        <v>1323</v>
      </c>
      <c r="AN559" s="4">
        <v>46210.731261574074</v>
      </c>
      <c r="AO559" s="95" t="s">
        <v>11317</v>
      </c>
      <c r="AP559" s="95" t="s">
        <v>11317</v>
      </c>
      <c r="AQ559" s="95" t="s">
        <v>11317</v>
      </c>
      <c r="AR559" s="95" t="s">
        <v>11317</v>
      </c>
      <c r="AS559" s="95" t="s">
        <v>11317</v>
      </c>
      <c r="AT559" s="95" t="s">
        <v>11317</v>
      </c>
      <c r="AU559" s="96">
        <v>46210</v>
      </c>
      <c r="AV559" s="95" t="s">
        <v>1323</v>
      </c>
      <c r="AW559" s="4">
        <v>46210.735659722224</v>
      </c>
      <c r="AX559" s="95" t="s">
        <v>11317</v>
      </c>
      <c r="AY559" s="95" t="s">
        <v>11317</v>
      </c>
      <c r="AZ559" s="95" t="s">
        <v>11317</v>
      </c>
      <c r="BA559" s="96">
        <v>46210</v>
      </c>
      <c r="BB559" s="95" t="s">
        <v>1364</v>
      </c>
      <c r="BC559" s="4">
        <v>46210.840381944443</v>
      </c>
      <c r="BD559" s="96"/>
      <c r="BE559" s="95" t="s">
        <v>11317</v>
      </c>
      <c r="BF559" s="4"/>
      <c r="BG559" s="95" t="s">
        <v>11317</v>
      </c>
      <c r="BH559" s="95" t="s">
        <v>11317</v>
      </c>
      <c r="BI559" s="95" t="s">
        <v>11317</v>
      </c>
      <c r="BJ559" s="68" t="s">
        <v>11317</v>
      </c>
      <c r="BK559" t="str">
        <f t="shared" si="11"/>
        <v>Jun</v>
      </c>
      <c r="BL559" t="str">
        <f>VLOOKUP(D559,Sheet1!$A$2:$B$221,2,0)</f>
        <v>West Zone</v>
      </c>
    </row>
    <row r="560" spans="1:64" x14ac:dyDescent="0.35">
      <c r="A560" t="str" cm="1">
        <f t="array" ref="A560:C560">VLOOKUP(D560,Sheet1!$A$2:$E$221,{3,4,5},0)</f>
        <v>Kishankumar Babubhai Sutariya</v>
      </c>
      <c r="B560" t="str">
        <v>FMF069005</v>
      </c>
      <c r="C560" t="str">
        <v>Valand Priyankkumar</v>
      </c>
      <c r="D560" s="94" t="s">
        <v>762</v>
      </c>
      <c r="E560" s="95">
        <v>608</v>
      </c>
      <c r="F560" s="95" t="s">
        <v>11618</v>
      </c>
      <c r="G560" s="95">
        <v>333089</v>
      </c>
      <c r="H560" s="95" t="s">
        <v>2150</v>
      </c>
      <c r="I560" s="95" t="s">
        <v>2151</v>
      </c>
      <c r="J560" s="95" t="s">
        <v>1568</v>
      </c>
      <c r="K560" s="95" t="s">
        <v>11619</v>
      </c>
      <c r="L560" s="95">
        <v>80000</v>
      </c>
      <c r="M560" s="95" t="s">
        <v>1266</v>
      </c>
      <c r="N560" s="95" t="s">
        <v>1267</v>
      </c>
      <c r="O560" s="95" t="s">
        <v>11620</v>
      </c>
      <c r="P560" s="95">
        <v>2499251746</v>
      </c>
      <c r="Q560" s="14" t="s">
        <v>683</v>
      </c>
      <c r="R560" t="s">
        <v>13177</v>
      </c>
      <c r="S560" s="1">
        <v>46210</v>
      </c>
      <c r="T560" s="96">
        <v>46210</v>
      </c>
      <c r="U560" s="95" t="s">
        <v>1396</v>
      </c>
      <c r="V560" s="4">
        <v>46210.403796296298</v>
      </c>
      <c r="W560" s="96">
        <v>46210</v>
      </c>
      <c r="X560" s="95" t="s">
        <v>1396</v>
      </c>
      <c r="Y560" s="4">
        <v>46210.44195601852</v>
      </c>
      <c r="Z560" s="96">
        <v>46210</v>
      </c>
      <c r="AA560" s="95" t="s">
        <v>1211</v>
      </c>
      <c r="AB560" s="4">
        <v>46210.452430555553</v>
      </c>
      <c r="AC560" s="96">
        <v>46210</v>
      </c>
      <c r="AD560" s="95" t="s">
        <v>2408</v>
      </c>
      <c r="AE560" s="4">
        <v>46210.465937499997</v>
      </c>
      <c r="AF560" s="96">
        <v>46210</v>
      </c>
      <c r="AG560" s="95" t="s">
        <v>1240</v>
      </c>
      <c r="AH560" s="4">
        <v>46210.531145833331</v>
      </c>
      <c r="AI560" s="96"/>
      <c r="AJ560" s="95" t="s">
        <v>11317</v>
      </c>
      <c r="AK560" s="4"/>
      <c r="AL560" s="96"/>
      <c r="AM560" s="95" t="s">
        <v>11317</v>
      </c>
      <c r="AN560" s="4"/>
      <c r="AO560" s="95" t="s">
        <v>11317</v>
      </c>
      <c r="AP560" s="95" t="s">
        <v>11317</v>
      </c>
      <c r="AQ560" s="95" t="s">
        <v>11317</v>
      </c>
      <c r="AR560" s="95" t="s">
        <v>11317</v>
      </c>
      <c r="AS560" s="95" t="s">
        <v>11317</v>
      </c>
      <c r="AT560" s="95" t="s">
        <v>11317</v>
      </c>
      <c r="AU560" s="96"/>
      <c r="AV560" s="95" t="s">
        <v>11317</v>
      </c>
      <c r="AW560" s="4"/>
      <c r="AX560" s="95" t="s">
        <v>11317</v>
      </c>
      <c r="AY560" s="95" t="s">
        <v>11317</v>
      </c>
      <c r="AZ560" s="95" t="s">
        <v>11317</v>
      </c>
      <c r="BA560" s="96"/>
      <c r="BB560" s="95" t="s">
        <v>11317</v>
      </c>
      <c r="BC560" s="4"/>
      <c r="BD560" s="96"/>
      <c r="BE560" s="95" t="s">
        <v>11317</v>
      </c>
      <c r="BF560" s="4"/>
      <c r="BG560" s="95" t="s">
        <v>11317</v>
      </c>
      <c r="BH560" s="95" t="s">
        <v>11317</v>
      </c>
      <c r="BI560" s="95" t="s">
        <v>11317</v>
      </c>
      <c r="BJ560" s="68" t="s">
        <v>11317</v>
      </c>
      <c r="BK560" t="str">
        <f t="shared" si="11"/>
        <v>Jul</v>
      </c>
      <c r="BL560" t="str">
        <f>VLOOKUP(D560,Sheet1!$A$2:$B$221,2,0)</f>
        <v>West Zone</v>
      </c>
    </row>
    <row r="561" spans="1:64" x14ac:dyDescent="0.35">
      <c r="A561" t="str" cm="1">
        <f t="array" ref="A561:C561">VLOOKUP(D561,Sheet1!$A$2:$E$221,{3,4,5},0)</f>
        <v>Kishankumar Babubhai Sutariya</v>
      </c>
      <c r="B561" t="str">
        <v>FMF069005</v>
      </c>
      <c r="C561" t="str">
        <v>Valand Priyankkumar</v>
      </c>
      <c r="D561" s="94" t="s">
        <v>762</v>
      </c>
      <c r="E561" s="95">
        <v>608</v>
      </c>
      <c r="F561" s="95" t="s">
        <v>2149</v>
      </c>
      <c r="G561" s="95">
        <v>348225</v>
      </c>
      <c r="H561" s="95" t="s">
        <v>2150</v>
      </c>
      <c r="I561" s="95" t="s">
        <v>2151</v>
      </c>
      <c r="J561" s="95" t="s">
        <v>1568</v>
      </c>
      <c r="K561" s="95" t="s">
        <v>2152</v>
      </c>
      <c r="L561" s="95">
        <v>65000</v>
      </c>
      <c r="M561" s="95" t="s">
        <v>1264</v>
      </c>
      <c r="N561" s="95" t="s">
        <v>1265</v>
      </c>
      <c r="O561" s="95" t="s">
        <v>2153</v>
      </c>
      <c r="P561" s="95">
        <v>2586728485</v>
      </c>
      <c r="Q561" s="14" t="s">
        <v>13394</v>
      </c>
      <c r="T561" s="96">
        <v>46202</v>
      </c>
      <c r="U561" s="95" t="s">
        <v>1396</v>
      </c>
      <c r="V561" s="4">
        <v>46202.731006944443</v>
      </c>
      <c r="W561" s="96">
        <v>46203</v>
      </c>
      <c r="X561" s="95" t="s">
        <v>1396</v>
      </c>
      <c r="Y561" s="4">
        <v>46203.456759259258</v>
      </c>
      <c r="Z561" s="96">
        <v>46203</v>
      </c>
      <c r="AA561" s="95" t="s">
        <v>1211</v>
      </c>
      <c r="AB561" s="4">
        <v>46203.461111111108</v>
      </c>
      <c r="AC561" s="96">
        <v>46203</v>
      </c>
      <c r="AD561" s="95" t="s">
        <v>2408</v>
      </c>
      <c r="AE561" s="4">
        <v>46203.475810185184</v>
      </c>
      <c r="AF561" s="96"/>
      <c r="AG561" s="95" t="s">
        <v>11317</v>
      </c>
      <c r="AH561" s="4"/>
      <c r="AI561" s="96">
        <v>46203</v>
      </c>
      <c r="AJ561" s="95" t="s">
        <v>1240</v>
      </c>
      <c r="AK561" s="4">
        <v>46203.518692129626</v>
      </c>
      <c r="AL561" s="96">
        <v>46203</v>
      </c>
      <c r="AM561" s="95" t="s">
        <v>1240</v>
      </c>
      <c r="AN561" s="4">
        <v>46203.518842592595</v>
      </c>
      <c r="AO561" s="95" t="s">
        <v>11317</v>
      </c>
      <c r="AP561" s="95" t="s">
        <v>11317</v>
      </c>
      <c r="AQ561" s="95" t="s">
        <v>11317</v>
      </c>
      <c r="AR561" s="95" t="s">
        <v>11317</v>
      </c>
      <c r="AS561" s="95" t="s">
        <v>11317</v>
      </c>
      <c r="AT561" s="95" t="s">
        <v>11317</v>
      </c>
      <c r="AU561" s="96">
        <v>46203</v>
      </c>
      <c r="AV561" s="95" t="s">
        <v>1240</v>
      </c>
      <c r="AW561" s="4">
        <v>46203.540034722224</v>
      </c>
      <c r="AX561" s="95" t="s">
        <v>11317</v>
      </c>
      <c r="AY561" s="95" t="s">
        <v>11317</v>
      </c>
      <c r="AZ561" s="95" t="s">
        <v>11317</v>
      </c>
      <c r="BA561" s="96">
        <v>46203</v>
      </c>
      <c r="BB561" s="95" t="s">
        <v>2414</v>
      </c>
      <c r="BC561" s="4">
        <v>46203.550937499997</v>
      </c>
      <c r="BD561" s="96">
        <v>46204</v>
      </c>
      <c r="BE561" s="95" t="s">
        <v>1397</v>
      </c>
      <c r="BF561" s="4">
        <v>46204.733796296299</v>
      </c>
      <c r="BG561" s="95" t="s">
        <v>11317</v>
      </c>
      <c r="BH561" s="95" t="s">
        <v>11317</v>
      </c>
      <c r="BI561" s="95" t="s">
        <v>11317</v>
      </c>
      <c r="BJ561" s="68" t="s">
        <v>11317</v>
      </c>
      <c r="BK561" t="str">
        <f t="shared" si="11"/>
        <v>Jun</v>
      </c>
      <c r="BL561" t="str">
        <f>VLOOKUP(D561,Sheet1!$A$2:$B$221,2,0)</f>
        <v>West Zone</v>
      </c>
    </row>
    <row r="562" spans="1:64" x14ac:dyDescent="0.35">
      <c r="A562" t="str" cm="1">
        <f t="array" ref="A562:C562">VLOOKUP(D562,Sheet1!$A$2:$E$221,{3,4,5},0)</f>
        <v>Kishankumar Babubhai Sutariya</v>
      </c>
      <c r="B562" t="str">
        <v>FMF069005</v>
      </c>
      <c r="C562" t="str">
        <v>Valand Priyankkumar</v>
      </c>
      <c r="D562" s="94" t="s">
        <v>762</v>
      </c>
      <c r="E562" s="95">
        <v>608</v>
      </c>
      <c r="F562" s="95" t="s">
        <v>2154</v>
      </c>
      <c r="G562" s="95">
        <v>361349</v>
      </c>
      <c r="H562" s="95" t="s">
        <v>1556</v>
      </c>
      <c r="I562" s="95" t="s">
        <v>1557</v>
      </c>
      <c r="J562" s="95" t="s">
        <v>1568</v>
      </c>
      <c r="K562" s="95" t="s">
        <v>2155</v>
      </c>
      <c r="L562" s="95">
        <v>90000</v>
      </c>
      <c r="M562" s="95" t="s">
        <v>978</v>
      </c>
      <c r="N562" s="95" t="s">
        <v>979</v>
      </c>
      <c r="O562" s="95" t="s">
        <v>2156</v>
      </c>
      <c r="P562" s="95">
        <v>2632583949</v>
      </c>
      <c r="Q562" s="14" t="s">
        <v>13394</v>
      </c>
      <c r="T562" s="96">
        <v>46204</v>
      </c>
      <c r="U562" s="95" t="s">
        <v>1396</v>
      </c>
      <c r="V562" s="4">
        <v>46204.386006944442</v>
      </c>
      <c r="W562" s="96">
        <v>46204</v>
      </c>
      <c r="X562" s="95" t="s">
        <v>1396</v>
      </c>
      <c r="Y562" s="4">
        <v>46204.387430555558</v>
      </c>
      <c r="Z562" s="96">
        <v>46204</v>
      </c>
      <c r="AA562" s="95" t="s">
        <v>1211</v>
      </c>
      <c r="AB562" s="4">
        <v>46204.396331018521</v>
      </c>
      <c r="AC562" s="96">
        <v>46204</v>
      </c>
      <c r="AD562" s="95" t="s">
        <v>2408</v>
      </c>
      <c r="AE562" s="4">
        <v>46204.40216435185</v>
      </c>
      <c r="AF562" s="96"/>
      <c r="AG562" s="95" t="s">
        <v>11317</v>
      </c>
      <c r="AH562" s="4"/>
      <c r="AI562" s="96">
        <v>46204</v>
      </c>
      <c r="AJ562" s="95" t="s">
        <v>1240</v>
      </c>
      <c r="AK562" s="4">
        <v>46204.462083333332</v>
      </c>
      <c r="AL562" s="96">
        <v>46204</v>
      </c>
      <c r="AM562" s="95" t="s">
        <v>1240</v>
      </c>
      <c r="AN562" s="4">
        <v>46204.462175925924</v>
      </c>
      <c r="AO562" s="95" t="s">
        <v>11317</v>
      </c>
      <c r="AP562" s="95" t="s">
        <v>11317</v>
      </c>
      <c r="AQ562" s="95" t="s">
        <v>11317</v>
      </c>
      <c r="AR562" s="95" t="s">
        <v>11317</v>
      </c>
      <c r="AS562" s="95" t="s">
        <v>11317</v>
      </c>
      <c r="AT562" s="95" t="s">
        <v>11317</v>
      </c>
      <c r="AU562" s="96">
        <v>46204</v>
      </c>
      <c r="AV562" s="95" t="s">
        <v>1240</v>
      </c>
      <c r="AW562" s="4">
        <v>46204.465312499997</v>
      </c>
      <c r="AX562" s="95" t="s">
        <v>11317</v>
      </c>
      <c r="AY562" s="95" t="s">
        <v>11317</v>
      </c>
      <c r="AZ562" s="95" t="s">
        <v>11317</v>
      </c>
      <c r="BA562" s="96">
        <v>46204</v>
      </c>
      <c r="BB562" s="95" t="s">
        <v>1212</v>
      </c>
      <c r="BC562" s="4">
        <v>46204.665648148148</v>
      </c>
      <c r="BD562" s="96">
        <v>46204</v>
      </c>
      <c r="BE562" s="95" t="s">
        <v>1397</v>
      </c>
      <c r="BF562" s="4">
        <v>46204.800752314812</v>
      </c>
      <c r="BG562" s="95" t="s">
        <v>11317</v>
      </c>
      <c r="BH562" s="95" t="s">
        <v>11317</v>
      </c>
      <c r="BI562" s="95" t="s">
        <v>11317</v>
      </c>
      <c r="BJ562" s="68" t="s">
        <v>11317</v>
      </c>
      <c r="BK562" t="str">
        <f t="shared" si="11"/>
        <v>Jul</v>
      </c>
      <c r="BL562" t="str">
        <f>VLOOKUP(D562,Sheet1!$A$2:$B$221,2,0)</f>
        <v>West Zone</v>
      </c>
    </row>
    <row r="563" spans="1:64" x14ac:dyDescent="0.35">
      <c r="A563" t="str" cm="1">
        <f t="array" ref="A563:C563">VLOOKUP(D563,Sheet1!$A$2:$E$221,{3,4,5},0)</f>
        <v>Chirag Arkhabhai Sutariya</v>
      </c>
      <c r="B563" t="str">
        <v>FMF066650</v>
      </c>
      <c r="C563" t="str">
        <v>Valand Priyankkumar</v>
      </c>
      <c r="D563" s="94" t="s">
        <v>761</v>
      </c>
      <c r="E563" s="95">
        <v>607</v>
      </c>
      <c r="F563" s="95" t="s">
        <v>9781</v>
      </c>
      <c r="G563" s="95">
        <v>352384</v>
      </c>
      <c r="H563" s="95" t="s">
        <v>8216</v>
      </c>
      <c r="I563" s="95" t="s">
        <v>8217</v>
      </c>
      <c r="J563" s="95" t="s">
        <v>1568</v>
      </c>
      <c r="K563" s="95" t="s">
        <v>9782</v>
      </c>
      <c r="L563" s="95">
        <v>90000</v>
      </c>
      <c r="M563" s="95" t="s">
        <v>978</v>
      </c>
      <c r="N563" s="95" t="s">
        <v>979</v>
      </c>
      <c r="O563" s="95" t="s">
        <v>3234</v>
      </c>
      <c r="P563" s="95">
        <v>1937176381</v>
      </c>
      <c r="Q563" s="14" t="s">
        <v>13394</v>
      </c>
      <c r="T563" s="96">
        <v>46209</v>
      </c>
      <c r="U563" s="95" t="s">
        <v>1401</v>
      </c>
      <c r="V563" s="4">
        <v>46209.666527777779</v>
      </c>
      <c r="W563" s="96">
        <v>46209</v>
      </c>
      <c r="X563" s="95" t="s">
        <v>1401</v>
      </c>
      <c r="Y563" s="4">
        <v>46209.66678240741</v>
      </c>
      <c r="Z563" s="96">
        <v>46209</v>
      </c>
      <c r="AA563" s="95" t="s">
        <v>1211</v>
      </c>
      <c r="AB563" s="4">
        <v>46209.672326388885</v>
      </c>
      <c r="AC563" s="96">
        <v>46209</v>
      </c>
      <c r="AD563" s="95" t="s">
        <v>2408</v>
      </c>
      <c r="AE563" s="4">
        <v>46209.718587962961</v>
      </c>
      <c r="AF563" s="96"/>
      <c r="AG563" s="95" t="s">
        <v>11317</v>
      </c>
      <c r="AH563" s="4"/>
      <c r="AI563" s="96">
        <v>46209</v>
      </c>
      <c r="AJ563" s="95" t="s">
        <v>1240</v>
      </c>
      <c r="AK563" s="4">
        <v>46209.725300925929</v>
      </c>
      <c r="AL563" s="96">
        <v>46209</v>
      </c>
      <c r="AM563" s="95" t="s">
        <v>1240</v>
      </c>
      <c r="AN563" s="4">
        <v>46209.725370370368</v>
      </c>
      <c r="AO563" s="95" t="s">
        <v>11317</v>
      </c>
      <c r="AP563" s="95" t="s">
        <v>11317</v>
      </c>
      <c r="AQ563" s="95" t="s">
        <v>11317</v>
      </c>
      <c r="AR563" s="95" t="s">
        <v>11317</v>
      </c>
      <c r="AS563" s="95" t="s">
        <v>11317</v>
      </c>
      <c r="AT563" s="95" t="s">
        <v>11317</v>
      </c>
      <c r="AU563" s="96">
        <v>46209</v>
      </c>
      <c r="AV563" s="95" t="s">
        <v>1240</v>
      </c>
      <c r="AW563" s="4">
        <v>46209.734131944446</v>
      </c>
      <c r="AX563" s="95" t="s">
        <v>11317</v>
      </c>
      <c r="AY563" s="95" t="s">
        <v>11317</v>
      </c>
      <c r="AZ563" s="95" t="s">
        <v>11317</v>
      </c>
      <c r="BA563" s="96">
        <v>46210</v>
      </c>
      <c r="BB563" s="95" t="s">
        <v>2414</v>
      </c>
      <c r="BC563" s="4">
        <v>46210.652557870373</v>
      </c>
      <c r="BD563" s="96">
        <v>46210</v>
      </c>
      <c r="BE563" s="95" t="s">
        <v>1398</v>
      </c>
      <c r="BF563" s="4">
        <v>46210.66878472222</v>
      </c>
      <c r="BG563" s="95" t="s">
        <v>11317</v>
      </c>
      <c r="BH563" s="95" t="s">
        <v>11317</v>
      </c>
      <c r="BI563" s="95" t="s">
        <v>11317</v>
      </c>
      <c r="BJ563" s="68" t="s">
        <v>11317</v>
      </c>
      <c r="BK563" t="str">
        <f t="shared" si="11"/>
        <v>Jul</v>
      </c>
      <c r="BL563" t="str">
        <f>VLOOKUP(D563,Sheet1!$A$2:$B$221,2,0)</f>
        <v>West Zone</v>
      </c>
    </row>
    <row r="564" spans="1:64" x14ac:dyDescent="0.35">
      <c r="A564" t="str" cm="1">
        <f t="array" ref="A564:C564">VLOOKUP(D564,Sheet1!$A$2:$E$221,{3,4,5},0)</f>
        <v>Chirag Arkhabhai Sutariya</v>
      </c>
      <c r="B564" t="str">
        <v>FMF066650</v>
      </c>
      <c r="C564" t="str">
        <v>Valand Priyankkumar</v>
      </c>
      <c r="D564" s="94" t="s">
        <v>761</v>
      </c>
      <c r="E564" s="95">
        <v>607</v>
      </c>
      <c r="F564" s="95" t="s">
        <v>11621</v>
      </c>
      <c r="G564" s="95">
        <v>673799</v>
      </c>
      <c r="H564" s="95" t="s">
        <v>2158</v>
      </c>
      <c r="I564" s="95" t="s">
        <v>2159</v>
      </c>
      <c r="J564" s="95" t="s">
        <v>1568</v>
      </c>
      <c r="K564" s="95" t="s">
        <v>11622</v>
      </c>
      <c r="L564" s="95">
        <v>90000</v>
      </c>
      <c r="M564" s="95" t="s">
        <v>978</v>
      </c>
      <c r="N564" s="95" t="s">
        <v>979</v>
      </c>
      <c r="O564" s="95" t="s">
        <v>11623</v>
      </c>
      <c r="P564" s="95">
        <v>1413125122</v>
      </c>
      <c r="Q564" s="14" t="s">
        <v>13394</v>
      </c>
      <c r="T564" s="96">
        <v>46210</v>
      </c>
      <c r="U564" s="95" t="s">
        <v>1401</v>
      </c>
      <c r="V564" s="4">
        <v>46210.691782407404</v>
      </c>
      <c r="W564" s="96">
        <v>46210</v>
      </c>
      <c r="X564" s="95" t="s">
        <v>1401</v>
      </c>
      <c r="Y564" s="4">
        <v>46210.692106481481</v>
      </c>
      <c r="Z564" s="96">
        <v>46210</v>
      </c>
      <c r="AA564" s="95" t="s">
        <v>1211</v>
      </c>
      <c r="AB564" s="4">
        <v>46210.707858796297</v>
      </c>
      <c r="AC564" s="96">
        <v>46210</v>
      </c>
      <c r="AD564" s="95" t="s">
        <v>2408</v>
      </c>
      <c r="AE564" s="4">
        <v>46210.734548611108</v>
      </c>
      <c r="AF564" s="96"/>
      <c r="AG564" s="95" t="s">
        <v>11317</v>
      </c>
      <c r="AH564" s="4"/>
      <c r="AI564" s="96">
        <v>46210</v>
      </c>
      <c r="AJ564" s="95" t="s">
        <v>1240</v>
      </c>
      <c r="AK564" s="4">
        <v>46210.738576388889</v>
      </c>
      <c r="AL564" s="96">
        <v>46210</v>
      </c>
      <c r="AM564" s="95" t="s">
        <v>1240</v>
      </c>
      <c r="AN564" s="4">
        <v>46210.738958333335</v>
      </c>
      <c r="AO564" s="95" t="s">
        <v>11317</v>
      </c>
      <c r="AP564" s="95" t="s">
        <v>11317</v>
      </c>
      <c r="AQ564" s="95" t="s">
        <v>11317</v>
      </c>
      <c r="AR564" s="95" t="s">
        <v>11317</v>
      </c>
      <c r="AS564" s="95" t="s">
        <v>11317</v>
      </c>
      <c r="AT564" s="95" t="s">
        <v>11317</v>
      </c>
      <c r="AU564" s="96">
        <v>46210</v>
      </c>
      <c r="AV564" s="95" t="s">
        <v>1240</v>
      </c>
      <c r="AW564" s="4">
        <v>46210.745081018518</v>
      </c>
      <c r="AX564" s="95" t="s">
        <v>11317</v>
      </c>
      <c r="AY564" s="95" t="s">
        <v>11317</v>
      </c>
      <c r="AZ564" s="95" t="s">
        <v>11317</v>
      </c>
      <c r="BA564" s="96">
        <v>46210</v>
      </c>
      <c r="BB564" s="95" t="s">
        <v>2414</v>
      </c>
      <c r="BC564" s="4">
        <v>46210.781851851854</v>
      </c>
      <c r="BD564" s="96">
        <v>46210</v>
      </c>
      <c r="BE564" s="95" t="s">
        <v>1398</v>
      </c>
      <c r="BF564" s="4">
        <v>46210.798229166663</v>
      </c>
      <c r="BG564" s="95" t="s">
        <v>11317</v>
      </c>
      <c r="BH564" s="95" t="s">
        <v>11317</v>
      </c>
      <c r="BI564" s="95" t="s">
        <v>11317</v>
      </c>
      <c r="BJ564" s="68" t="s">
        <v>11317</v>
      </c>
      <c r="BK564" t="str">
        <f t="shared" si="11"/>
        <v>Jul</v>
      </c>
      <c r="BL564" t="str">
        <f>VLOOKUP(D564,Sheet1!$A$2:$B$221,2,0)</f>
        <v>West Zone</v>
      </c>
    </row>
    <row r="565" spans="1:64" x14ac:dyDescent="0.35">
      <c r="A565" t="str" cm="1">
        <f t="array" ref="A565:C565">VLOOKUP(D565,Sheet1!$A$2:$E$221,{3,4,5},0)</f>
        <v>Chirag Arkhabhai Sutariya</v>
      </c>
      <c r="B565" t="str">
        <v>FMF066650</v>
      </c>
      <c r="C565" t="str">
        <v>Valand Priyankkumar</v>
      </c>
      <c r="D565" s="94" t="s">
        <v>761</v>
      </c>
      <c r="E565" s="95">
        <v>607</v>
      </c>
      <c r="F565" s="95" t="s">
        <v>2157</v>
      </c>
      <c r="G565" s="95">
        <v>756501</v>
      </c>
      <c r="H565" s="95" t="s">
        <v>2158</v>
      </c>
      <c r="I565" s="95" t="s">
        <v>2159</v>
      </c>
      <c r="J565" s="95" t="s">
        <v>1568</v>
      </c>
      <c r="K565" s="95" t="s">
        <v>2160</v>
      </c>
      <c r="L565" s="95">
        <v>60000</v>
      </c>
      <c r="M565" s="95" t="s">
        <v>1206</v>
      </c>
      <c r="N565" s="95" t="s">
        <v>1207</v>
      </c>
      <c r="O565" s="95" t="s">
        <v>2161</v>
      </c>
      <c r="P565" s="95">
        <v>2162381276</v>
      </c>
      <c r="Q565" s="14" t="s">
        <v>13394</v>
      </c>
      <c r="T565" s="96">
        <v>46204</v>
      </c>
      <c r="U565" s="95" t="s">
        <v>1401</v>
      </c>
      <c r="V565" s="4">
        <v>46204.481678240743</v>
      </c>
      <c r="W565" s="96">
        <v>46204</v>
      </c>
      <c r="X565" s="95" t="s">
        <v>1401</v>
      </c>
      <c r="Y565" s="4">
        <v>46204.48201388889</v>
      </c>
      <c r="Z565" s="96">
        <v>46204</v>
      </c>
      <c r="AA565" s="95" t="s">
        <v>1211</v>
      </c>
      <c r="AB565" s="4">
        <v>46204.530416666668</v>
      </c>
      <c r="AC565" s="96">
        <v>46204</v>
      </c>
      <c r="AD565" s="95" t="s">
        <v>2408</v>
      </c>
      <c r="AE565" s="4">
        <v>46204.544386574074</v>
      </c>
      <c r="AF565" s="96"/>
      <c r="AG565" s="95" t="s">
        <v>11317</v>
      </c>
      <c r="AH565" s="4"/>
      <c r="AI565" s="96">
        <v>46204</v>
      </c>
      <c r="AJ565" s="95" t="s">
        <v>1239</v>
      </c>
      <c r="AK565" s="4">
        <v>46204.635254629633</v>
      </c>
      <c r="AL565" s="96">
        <v>46204</v>
      </c>
      <c r="AM565" s="95" t="s">
        <v>1239</v>
      </c>
      <c r="AN565" s="4">
        <v>46204.635347222225</v>
      </c>
      <c r="AO565" s="95" t="s">
        <v>11317</v>
      </c>
      <c r="AP565" s="95" t="s">
        <v>11317</v>
      </c>
      <c r="AQ565" s="95" t="s">
        <v>11317</v>
      </c>
      <c r="AR565" s="95" t="s">
        <v>11317</v>
      </c>
      <c r="AS565" s="95" t="s">
        <v>11317</v>
      </c>
      <c r="AT565" s="95" t="s">
        <v>11317</v>
      </c>
      <c r="AU565" s="96">
        <v>46204</v>
      </c>
      <c r="AV565" s="95" t="s">
        <v>1239</v>
      </c>
      <c r="AW565" s="4">
        <v>46204.639560185184</v>
      </c>
      <c r="AX565" s="95" t="s">
        <v>11317</v>
      </c>
      <c r="AY565" s="95" t="s">
        <v>11317</v>
      </c>
      <c r="AZ565" s="95" t="s">
        <v>11317</v>
      </c>
      <c r="BA565" s="96">
        <v>46204</v>
      </c>
      <c r="BB565" s="95" t="s">
        <v>1212</v>
      </c>
      <c r="BC565" s="4">
        <v>46204.666805555556</v>
      </c>
      <c r="BD565" s="96">
        <v>46204</v>
      </c>
      <c r="BE565" s="95" t="s">
        <v>1398</v>
      </c>
      <c r="BF565" s="4">
        <v>46204.754490740743</v>
      </c>
      <c r="BG565" s="95" t="s">
        <v>11317</v>
      </c>
      <c r="BH565" s="95" t="s">
        <v>11317</v>
      </c>
      <c r="BI565" s="95" t="s">
        <v>11317</v>
      </c>
      <c r="BJ565" s="68" t="s">
        <v>11317</v>
      </c>
      <c r="BK565" t="str">
        <f t="shared" si="11"/>
        <v>Jul</v>
      </c>
      <c r="BL565" t="str">
        <f>VLOOKUP(D565,Sheet1!$A$2:$B$221,2,0)</f>
        <v>West Zone</v>
      </c>
    </row>
    <row r="566" spans="1:64" x14ac:dyDescent="0.35">
      <c r="A566" t="str" cm="1">
        <f t="array" ref="A566:C566">VLOOKUP(D566,Sheet1!$A$2:$E$221,{3,4,5},0)</f>
        <v>Chirag Arkhabhai Sutariya</v>
      </c>
      <c r="B566" t="str">
        <v>FMF066650</v>
      </c>
      <c r="C566" t="str">
        <v>Valand Priyankkumar</v>
      </c>
      <c r="D566" s="94" t="s">
        <v>761</v>
      </c>
      <c r="E566" s="95">
        <v>607</v>
      </c>
      <c r="F566" s="95" t="s">
        <v>2162</v>
      </c>
      <c r="G566" s="95">
        <v>763712</v>
      </c>
      <c r="H566" s="95" t="s">
        <v>1399</v>
      </c>
      <c r="I566" s="95" t="s">
        <v>1400</v>
      </c>
      <c r="J566" s="95" t="s">
        <v>1568</v>
      </c>
      <c r="K566" s="95" t="s">
        <v>2163</v>
      </c>
      <c r="L566" s="95">
        <v>70000</v>
      </c>
      <c r="M566" s="95" t="s">
        <v>1235</v>
      </c>
      <c r="N566" s="95" t="s">
        <v>1236</v>
      </c>
      <c r="O566" s="95" t="s">
        <v>2164</v>
      </c>
      <c r="P566" s="95">
        <v>5064017716</v>
      </c>
      <c r="Q566" s="14" t="s">
        <v>13394</v>
      </c>
      <c r="T566" s="96">
        <v>46204</v>
      </c>
      <c r="U566" s="95" t="s">
        <v>1401</v>
      </c>
      <c r="V566" s="4">
        <v>46204.409456018519</v>
      </c>
      <c r="W566" s="96">
        <v>46204</v>
      </c>
      <c r="X566" s="95" t="s">
        <v>1401</v>
      </c>
      <c r="Y566" s="4">
        <v>46204.409745370373</v>
      </c>
      <c r="Z566" s="96">
        <v>46204</v>
      </c>
      <c r="AA566" s="95" t="s">
        <v>1211</v>
      </c>
      <c r="AB566" s="4">
        <v>46204.442187499997</v>
      </c>
      <c r="AC566" s="96">
        <v>46204</v>
      </c>
      <c r="AD566" s="95" t="s">
        <v>2408</v>
      </c>
      <c r="AE566" s="4">
        <v>46204.44740740741</v>
      </c>
      <c r="AF566" s="96"/>
      <c r="AG566" s="95" t="s">
        <v>11317</v>
      </c>
      <c r="AH566" s="4"/>
      <c r="AI566" s="96">
        <v>46204</v>
      </c>
      <c r="AJ566" s="95" t="s">
        <v>1240</v>
      </c>
      <c r="AK566" s="4">
        <v>46204.465231481481</v>
      </c>
      <c r="AL566" s="96">
        <v>46204</v>
      </c>
      <c r="AM566" s="95" t="s">
        <v>1240</v>
      </c>
      <c r="AN566" s="4">
        <v>46204.465405092589</v>
      </c>
      <c r="AO566" s="95" t="s">
        <v>11317</v>
      </c>
      <c r="AP566" s="95" t="s">
        <v>11317</v>
      </c>
      <c r="AQ566" s="95" t="s">
        <v>11317</v>
      </c>
      <c r="AR566" s="95" t="s">
        <v>11317</v>
      </c>
      <c r="AS566" s="95" t="s">
        <v>11317</v>
      </c>
      <c r="AT566" s="95" t="s">
        <v>11317</v>
      </c>
      <c r="AU566" s="96">
        <v>46204</v>
      </c>
      <c r="AV566" s="95" t="s">
        <v>1240</v>
      </c>
      <c r="AW566" s="4">
        <v>46204.471678240741</v>
      </c>
      <c r="AX566" s="95" t="s">
        <v>11317</v>
      </c>
      <c r="AY566" s="95" t="s">
        <v>11317</v>
      </c>
      <c r="AZ566" s="95" t="s">
        <v>11317</v>
      </c>
      <c r="BA566" s="96">
        <v>46204</v>
      </c>
      <c r="BB566" s="95" t="s">
        <v>1212</v>
      </c>
      <c r="BC566" s="4">
        <v>46204.66542824074</v>
      </c>
      <c r="BD566" s="96">
        <v>46206</v>
      </c>
      <c r="BE566" s="95" t="s">
        <v>1398</v>
      </c>
      <c r="BF566" s="4">
        <v>46206.438888888886</v>
      </c>
      <c r="BG566" s="95" t="s">
        <v>11317</v>
      </c>
      <c r="BH566" s="95" t="s">
        <v>11317</v>
      </c>
      <c r="BI566" s="95" t="s">
        <v>11317</v>
      </c>
      <c r="BJ566" s="68" t="s">
        <v>11317</v>
      </c>
      <c r="BK566" t="str">
        <f t="shared" si="11"/>
        <v>Jul</v>
      </c>
      <c r="BL566" t="str">
        <f>VLOOKUP(D566,Sheet1!$A$2:$B$221,2,0)</f>
        <v>West Zone</v>
      </c>
    </row>
    <row r="567" spans="1:64" x14ac:dyDescent="0.35">
      <c r="A567" t="str" cm="1">
        <f t="array" ref="A567:C567">VLOOKUP(D567,Sheet1!$A$2:$E$221,{3,4,5},0)</f>
        <v>Parmar Amarsingbhai Bhagabhai</v>
      </c>
      <c r="B567" t="str">
        <v>FMF069543</v>
      </c>
      <c r="C567" t="str">
        <v>Valand Priyankkumar</v>
      </c>
      <c r="D567" s="94" t="s">
        <v>179</v>
      </c>
      <c r="E567" s="95">
        <v>650</v>
      </c>
      <c r="F567" s="95" t="s">
        <v>2165</v>
      </c>
      <c r="G567" s="95">
        <v>370942</v>
      </c>
      <c r="H567" s="95" t="s">
        <v>1402</v>
      </c>
      <c r="I567" s="95" t="s">
        <v>1403</v>
      </c>
      <c r="J567" s="95" t="s">
        <v>1568</v>
      </c>
      <c r="K567" s="95" t="s">
        <v>2166</v>
      </c>
      <c r="L567" s="95">
        <v>60000</v>
      </c>
      <c r="M567" s="95" t="s">
        <v>1328</v>
      </c>
      <c r="N567" s="95" t="s">
        <v>1329</v>
      </c>
      <c r="O567" s="95" t="s">
        <v>2167</v>
      </c>
      <c r="P567" s="95">
        <v>6896493640</v>
      </c>
      <c r="Q567" s="14" t="s">
        <v>13394</v>
      </c>
      <c r="T567" s="96">
        <v>46178</v>
      </c>
      <c r="U567" s="95" t="s">
        <v>2430</v>
      </c>
      <c r="V567" s="4">
        <v>46178.371331018519</v>
      </c>
      <c r="W567" s="96">
        <v>46178</v>
      </c>
      <c r="X567" s="95" t="s">
        <v>2430</v>
      </c>
      <c r="Y567" s="4">
        <v>46178.408414351848</v>
      </c>
      <c r="Z567" s="96">
        <v>46178</v>
      </c>
      <c r="AA567" s="95" t="s">
        <v>1211</v>
      </c>
      <c r="AB567" s="4">
        <v>46178.43959490741</v>
      </c>
      <c r="AC567" s="96">
        <v>46178</v>
      </c>
      <c r="AD567" s="95" t="s">
        <v>2408</v>
      </c>
      <c r="AE567" s="4">
        <v>46178.504502314812</v>
      </c>
      <c r="AF567" s="96">
        <v>46178</v>
      </c>
      <c r="AG567" s="95" t="s">
        <v>1240</v>
      </c>
      <c r="AH567" s="4">
        <v>46178.508993055555</v>
      </c>
      <c r="AI567" s="96"/>
      <c r="AJ567" s="95" t="s">
        <v>11317</v>
      </c>
      <c r="AK567" s="4"/>
      <c r="AL567" s="96"/>
      <c r="AM567" s="95" t="s">
        <v>11317</v>
      </c>
      <c r="AN567" s="4"/>
      <c r="AO567" s="95" t="s">
        <v>11317</v>
      </c>
      <c r="AP567" s="95" t="s">
        <v>11317</v>
      </c>
      <c r="AQ567" s="95" t="s">
        <v>11317</v>
      </c>
      <c r="AR567" s="95" t="s">
        <v>11317</v>
      </c>
      <c r="AS567" s="95" t="s">
        <v>11317</v>
      </c>
      <c r="AT567" s="95" t="s">
        <v>11317</v>
      </c>
      <c r="AU567" s="96"/>
      <c r="AV567" s="95" t="s">
        <v>11317</v>
      </c>
      <c r="AW567" s="4"/>
      <c r="AX567" s="95" t="s">
        <v>11317</v>
      </c>
      <c r="AY567" s="95" t="s">
        <v>11317</v>
      </c>
      <c r="AZ567" s="95" t="s">
        <v>11317</v>
      </c>
      <c r="BA567" s="96"/>
      <c r="BB567" s="95" t="s">
        <v>11317</v>
      </c>
      <c r="BC567" s="4"/>
      <c r="BD567" s="96"/>
      <c r="BE567" s="95" t="s">
        <v>11317</v>
      </c>
      <c r="BF567" s="4"/>
      <c r="BG567" s="95" t="s">
        <v>11317</v>
      </c>
      <c r="BH567" s="95" t="s">
        <v>11317</v>
      </c>
      <c r="BI567" s="95" t="s">
        <v>11317</v>
      </c>
      <c r="BJ567" s="68" t="s">
        <v>11317</v>
      </c>
      <c r="BK567" t="str">
        <f t="shared" si="11"/>
        <v>Jun</v>
      </c>
      <c r="BL567" t="str">
        <f>VLOOKUP(D567,Sheet1!$A$2:$B$221,2,0)</f>
        <v>West Zone</v>
      </c>
    </row>
    <row r="568" spans="1:64" x14ac:dyDescent="0.35">
      <c r="A568" t="str" cm="1">
        <f t="array" ref="A568:C568">VLOOKUP(D568,Sheet1!$A$2:$E$221,{3,4,5},0)</f>
        <v>Vaghela Rahul Narottambhai</v>
      </c>
      <c r="B568" t="str">
        <v>FMF066206</v>
      </c>
      <c r="C568" t="str">
        <v>Valand Priyankkumar</v>
      </c>
      <c r="D568" s="94" t="s">
        <v>180</v>
      </c>
      <c r="E568" s="95">
        <v>723</v>
      </c>
      <c r="F568" s="95" t="s">
        <v>9783</v>
      </c>
      <c r="G568" s="95">
        <v>393621</v>
      </c>
      <c r="H568" s="95" t="s">
        <v>4476</v>
      </c>
      <c r="I568" s="95" t="s">
        <v>4477</v>
      </c>
      <c r="J568" s="95" t="s">
        <v>1568</v>
      </c>
      <c r="K568" s="95" t="s">
        <v>9784</v>
      </c>
      <c r="L568" s="95">
        <v>73000</v>
      </c>
      <c r="M568" s="95" t="s">
        <v>3086</v>
      </c>
      <c r="N568" s="95" t="s">
        <v>3087</v>
      </c>
      <c r="O568" s="95" t="s">
        <v>9785</v>
      </c>
      <c r="P568" s="95">
        <v>3207357021</v>
      </c>
      <c r="Q568" s="14" t="s">
        <v>13394</v>
      </c>
      <c r="T568" s="96">
        <v>46209</v>
      </c>
      <c r="U568" s="95" t="s">
        <v>1409</v>
      </c>
      <c r="V568" s="4">
        <v>46209.787118055552</v>
      </c>
      <c r="W568" s="96">
        <v>46209</v>
      </c>
      <c r="X568" s="95" t="s">
        <v>1409</v>
      </c>
      <c r="Y568" s="4">
        <v>46209.788275462961</v>
      </c>
      <c r="Z568" s="96">
        <v>46210</v>
      </c>
      <c r="AA568" s="95" t="s">
        <v>1211</v>
      </c>
      <c r="AB568" s="4">
        <v>46210.397303240738</v>
      </c>
      <c r="AC568" s="96">
        <v>46210</v>
      </c>
      <c r="AD568" s="95" t="s">
        <v>2408</v>
      </c>
      <c r="AE568" s="4">
        <v>46210.410752314812</v>
      </c>
      <c r="AF568" s="96"/>
      <c r="AG568" s="95" t="s">
        <v>11317</v>
      </c>
      <c r="AH568" s="4"/>
      <c r="AI568" s="96">
        <v>46210</v>
      </c>
      <c r="AJ568" s="95" t="s">
        <v>1240</v>
      </c>
      <c r="AK568" s="4">
        <v>46210.428298611114</v>
      </c>
      <c r="AL568" s="96">
        <v>46210</v>
      </c>
      <c r="AM568" s="95" t="s">
        <v>1240</v>
      </c>
      <c r="AN568" s="4">
        <v>46210.428425925929</v>
      </c>
      <c r="AO568" s="95" t="s">
        <v>11317</v>
      </c>
      <c r="AP568" s="95" t="s">
        <v>11317</v>
      </c>
      <c r="AQ568" s="95" t="s">
        <v>11317</v>
      </c>
      <c r="AR568" s="95" t="s">
        <v>11317</v>
      </c>
      <c r="AS568" s="95" t="s">
        <v>11317</v>
      </c>
      <c r="AT568" s="95" t="s">
        <v>11317</v>
      </c>
      <c r="AU568" s="96">
        <v>46210</v>
      </c>
      <c r="AV568" s="95" t="s">
        <v>1240</v>
      </c>
      <c r="AW568" s="4">
        <v>46210.466423611113</v>
      </c>
      <c r="AX568" s="95" t="s">
        <v>11317</v>
      </c>
      <c r="AY568" s="95" t="s">
        <v>11317</v>
      </c>
      <c r="AZ568" s="95" t="s">
        <v>11317</v>
      </c>
      <c r="BA568" s="96">
        <v>46210</v>
      </c>
      <c r="BB568" s="95" t="s">
        <v>2414</v>
      </c>
      <c r="BC568" s="4">
        <v>46210.542615740742</v>
      </c>
      <c r="BD568" s="96">
        <v>46210</v>
      </c>
      <c r="BE568" s="95" t="s">
        <v>1408</v>
      </c>
      <c r="BF568" s="4">
        <v>46210.765810185185</v>
      </c>
      <c r="BG568" s="95" t="s">
        <v>11317</v>
      </c>
      <c r="BH568" s="95" t="s">
        <v>11317</v>
      </c>
      <c r="BI568" s="95" t="s">
        <v>11317</v>
      </c>
      <c r="BJ568" s="68" t="s">
        <v>11317</v>
      </c>
      <c r="BK568" t="str">
        <f t="shared" si="11"/>
        <v>Jul</v>
      </c>
      <c r="BL568" t="str">
        <f>VLOOKUP(D568,Sheet1!$A$2:$B$221,2,0)</f>
        <v>West Zone</v>
      </c>
    </row>
    <row r="569" spans="1:64" x14ac:dyDescent="0.35">
      <c r="A569" t="str" cm="1">
        <f t="array" ref="A569:C569">VLOOKUP(D569,Sheet1!$A$2:$E$221,{3,4,5},0)</f>
        <v>Vaghela Rahul Narottambhai</v>
      </c>
      <c r="B569" t="str">
        <v>FMF066206</v>
      </c>
      <c r="C569" t="str">
        <v>Valand Priyankkumar</v>
      </c>
      <c r="D569" s="94" t="s">
        <v>180</v>
      </c>
      <c r="E569" s="95">
        <v>723</v>
      </c>
      <c r="F569" s="95" t="s">
        <v>3456</v>
      </c>
      <c r="G569" s="95">
        <v>477486</v>
      </c>
      <c r="H569" s="95" t="s">
        <v>3109</v>
      </c>
      <c r="I569" s="95" t="s">
        <v>3110</v>
      </c>
      <c r="J569" s="95" t="s">
        <v>1568</v>
      </c>
      <c r="K569" s="95" t="s">
        <v>11624</v>
      </c>
      <c r="L569" s="95">
        <v>85000</v>
      </c>
      <c r="M569" s="95" t="s">
        <v>1406</v>
      </c>
      <c r="N569" s="95" t="s">
        <v>1407</v>
      </c>
      <c r="O569" s="95" t="s">
        <v>11625</v>
      </c>
      <c r="P569" s="95">
        <v>4070623759</v>
      </c>
      <c r="Q569" s="14" t="s">
        <v>13394</v>
      </c>
      <c r="T569" s="96">
        <v>46210</v>
      </c>
      <c r="U569" s="95" t="s">
        <v>1409</v>
      </c>
      <c r="V569" s="4">
        <v>46210.505590277775</v>
      </c>
      <c r="W569" s="96">
        <v>46210</v>
      </c>
      <c r="X569" s="95" t="s">
        <v>1409</v>
      </c>
      <c r="Y569" s="4">
        <v>46210.505844907406</v>
      </c>
      <c r="Z569" s="96">
        <v>46210</v>
      </c>
      <c r="AA569" s="95" t="s">
        <v>1211</v>
      </c>
      <c r="AB569" s="4">
        <v>46210.521064814813</v>
      </c>
      <c r="AC569" s="96">
        <v>46210</v>
      </c>
      <c r="AD569" s="95" t="s">
        <v>2408</v>
      </c>
      <c r="AE569" s="4">
        <v>46210.531423611108</v>
      </c>
      <c r="AF569" s="96"/>
      <c r="AG569" s="95" t="s">
        <v>11317</v>
      </c>
      <c r="AH569" s="4"/>
      <c r="AI569" s="96">
        <v>46210</v>
      </c>
      <c r="AJ569" s="95" t="s">
        <v>1240</v>
      </c>
      <c r="AK569" s="4">
        <v>46210.534131944441</v>
      </c>
      <c r="AL569" s="96">
        <v>46210</v>
      </c>
      <c r="AM569" s="95" t="s">
        <v>1240</v>
      </c>
      <c r="AN569" s="4">
        <v>46210.534224537034</v>
      </c>
      <c r="AO569" s="95" t="s">
        <v>11317</v>
      </c>
      <c r="AP569" s="95" t="s">
        <v>11317</v>
      </c>
      <c r="AQ569" s="95" t="s">
        <v>11317</v>
      </c>
      <c r="AR569" s="95" t="s">
        <v>11317</v>
      </c>
      <c r="AS569" s="95" t="s">
        <v>11317</v>
      </c>
      <c r="AT569" s="95" t="s">
        <v>11317</v>
      </c>
      <c r="AU569" s="96">
        <v>46210</v>
      </c>
      <c r="AV569" s="95" t="s">
        <v>1240</v>
      </c>
      <c r="AW569" s="4">
        <v>46210.542060185187</v>
      </c>
      <c r="AX569" s="95" t="s">
        <v>11317</v>
      </c>
      <c r="AY569" s="95" t="s">
        <v>11317</v>
      </c>
      <c r="AZ569" s="95" t="s">
        <v>11317</v>
      </c>
      <c r="BA569" s="96">
        <v>46210</v>
      </c>
      <c r="BB569" s="95" t="s">
        <v>2414</v>
      </c>
      <c r="BC569" s="4">
        <v>46210.616944444446</v>
      </c>
      <c r="BD569" s="96"/>
      <c r="BE569" s="95" t="s">
        <v>11317</v>
      </c>
      <c r="BF569" s="4"/>
      <c r="BG569" s="95" t="s">
        <v>11317</v>
      </c>
      <c r="BH569" s="95" t="s">
        <v>11317</v>
      </c>
      <c r="BI569" s="95" t="s">
        <v>11317</v>
      </c>
      <c r="BJ569" s="68" t="s">
        <v>11317</v>
      </c>
      <c r="BK569" t="str">
        <f t="shared" si="11"/>
        <v>Jul</v>
      </c>
      <c r="BL569" t="str">
        <f>VLOOKUP(D569,Sheet1!$A$2:$B$221,2,0)</f>
        <v>West Zone</v>
      </c>
    </row>
    <row r="570" spans="1:64" x14ac:dyDescent="0.35">
      <c r="A570" t="str" cm="1">
        <f t="array" ref="A570:C570">VLOOKUP(D570,Sheet1!$A$2:$E$221,{3,4,5},0)</f>
        <v>Vaghela Rahul Narottambhai</v>
      </c>
      <c r="B570" t="str">
        <v>FMF066206</v>
      </c>
      <c r="C570" t="str">
        <v>Valand Priyankkumar</v>
      </c>
      <c r="D570" s="94" t="s">
        <v>180</v>
      </c>
      <c r="E570" s="95">
        <v>723</v>
      </c>
      <c r="F570" s="95" t="s">
        <v>3456</v>
      </c>
      <c r="G570" s="95">
        <v>477486</v>
      </c>
      <c r="H570" s="95" t="s">
        <v>3109</v>
      </c>
      <c r="I570" s="95" t="s">
        <v>3110</v>
      </c>
      <c r="J570" s="95" t="s">
        <v>1568</v>
      </c>
      <c r="K570" s="95" t="s">
        <v>3457</v>
      </c>
      <c r="L570" s="95">
        <v>60000</v>
      </c>
      <c r="M570" s="95" t="s">
        <v>1302</v>
      </c>
      <c r="N570" s="95" t="s">
        <v>1303</v>
      </c>
      <c r="O570" s="95" t="s">
        <v>3458</v>
      </c>
      <c r="P570" s="95">
        <v>4152068021</v>
      </c>
      <c r="Q570" s="14" t="s">
        <v>13394</v>
      </c>
      <c r="T570" s="96">
        <v>46206</v>
      </c>
      <c r="U570" s="95" t="s">
        <v>1409</v>
      </c>
      <c r="V570" s="4">
        <v>46206.634837962964</v>
      </c>
      <c r="W570" s="96">
        <v>46206</v>
      </c>
      <c r="X570" s="95" t="s">
        <v>1409</v>
      </c>
      <c r="Y570" s="4">
        <v>46206.65011574074</v>
      </c>
      <c r="Z570" s="96">
        <v>46206</v>
      </c>
      <c r="AA570" s="95" t="s">
        <v>3057</v>
      </c>
      <c r="AB570" s="4">
        <v>46206.653437499997</v>
      </c>
      <c r="AC570" s="96">
        <v>46206</v>
      </c>
      <c r="AD570" s="95" t="s">
        <v>2408</v>
      </c>
      <c r="AE570" s="4">
        <v>46206.687337962961</v>
      </c>
      <c r="AF570" s="96"/>
      <c r="AG570" s="95" t="s">
        <v>11317</v>
      </c>
      <c r="AH570" s="4"/>
      <c r="AI570" s="96">
        <v>46206</v>
      </c>
      <c r="AJ570" s="95" t="s">
        <v>1240</v>
      </c>
      <c r="AK570" s="4">
        <v>46206.703055555554</v>
      </c>
      <c r="AL570" s="96">
        <v>46206</v>
      </c>
      <c r="AM570" s="95" t="s">
        <v>1240</v>
      </c>
      <c r="AN570" s="4">
        <v>46206.703136574077</v>
      </c>
      <c r="AO570" s="95" t="s">
        <v>11317</v>
      </c>
      <c r="AP570" s="95" t="s">
        <v>11317</v>
      </c>
      <c r="AQ570" s="95" t="s">
        <v>11317</v>
      </c>
      <c r="AR570" s="95" t="s">
        <v>11317</v>
      </c>
      <c r="AS570" s="95" t="s">
        <v>11317</v>
      </c>
      <c r="AT570" s="95" t="s">
        <v>11317</v>
      </c>
      <c r="AU570" s="96">
        <v>46206</v>
      </c>
      <c r="AV570" s="95" t="s">
        <v>1240</v>
      </c>
      <c r="AW570" s="4">
        <v>46206.718969907408</v>
      </c>
      <c r="AX570" s="95" t="s">
        <v>11317</v>
      </c>
      <c r="AY570" s="95" t="s">
        <v>11317</v>
      </c>
      <c r="AZ570" s="95" t="s">
        <v>11317</v>
      </c>
      <c r="BA570" s="96">
        <v>46206</v>
      </c>
      <c r="BB570" s="95" t="s">
        <v>1212</v>
      </c>
      <c r="BC570" s="4">
        <v>46206.735243055555</v>
      </c>
      <c r="BD570" s="96">
        <v>46209</v>
      </c>
      <c r="BE570" s="95" t="s">
        <v>8274</v>
      </c>
      <c r="BF570" s="4">
        <v>46209.616412037038</v>
      </c>
      <c r="BG570" s="95" t="s">
        <v>11317</v>
      </c>
      <c r="BH570" s="95" t="s">
        <v>11317</v>
      </c>
      <c r="BI570" s="95" t="s">
        <v>11317</v>
      </c>
      <c r="BJ570" s="68" t="s">
        <v>11317</v>
      </c>
      <c r="BK570" t="str">
        <f t="shared" si="11"/>
        <v>Jul</v>
      </c>
      <c r="BL570" t="str">
        <f>VLOOKUP(D570,Sheet1!$A$2:$B$221,2,0)</f>
        <v>West Zone</v>
      </c>
    </row>
    <row r="571" spans="1:64" x14ac:dyDescent="0.35">
      <c r="A571" t="str" cm="1">
        <f t="array" ref="A571:C571">VLOOKUP(D571,Sheet1!$A$2:$E$221,{3,4,5},0)</f>
        <v>Vaghela Rahul Narottambhai</v>
      </c>
      <c r="B571" t="str">
        <v>FMF066206</v>
      </c>
      <c r="C571" t="str">
        <v>Valand Priyankkumar</v>
      </c>
      <c r="D571" s="94" t="s">
        <v>180</v>
      </c>
      <c r="E571" s="95">
        <v>723</v>
      </c>
      <c r="F571" s="95" t="s">
        <v>11626</v>
      </c>
      <c r="G571" s="95">
        <v>714647</v>
      </c>
      <c r="H571" s="95" t="s">
        <v>8286</v>
      </c>
      <c r="I571" s="95" t="s">
        <v>8287</v>
      </c>
      <c r="J571" s="95" t="s">
        <v>1568</v>
      </c>
      <c r="K571" s="95" t="s">
        <v>11627</v>
      </c>
      <c r="L571" s="95">
        <v>73000</v>
      </c>
      <c r="M571" s="95" t="s">
        <v>3086</v>
      </c>
      <c r="N571" s="95" t="s">
        <v>3087</v>
      </c>
      <c r="O571" s="95" t="s">
        <v>11628</v>
      </c>
      <c r="P571" s="95">
        <v>9087443204</v>
      </c>
      <c r="Q571" s="14" t="s">
        <v>13394</v>
      </c>
      <c r="T571" s="96">
        <v>46210</v>
      </c>
      <c r="U571" s="95" t="s">
        <v>1409</v>
      </c>
      <c r="V571" s="4">
        <v>46210.734155092592</v>
      </c>
      <c r="W571" s="96">
        <v>46210</v>
      </c>
      <c r="X571" s="95" t="s">
        <v>1409</v>
      </c>
      <c r="Y571" s="4">
        <v>46210.734479166669</v>
      </c>
      <c r="Z571" s="96">
        <v>46210</v>
      </c>
      <c r="AA571" s="95" t="s">
        <v>1211</v>
      </c>
      <c r="AB571" s="4">
        <v>46210.735833333332</v>
      </c>
      <c r="AC571" s="96">
        <v>46210</v>
      </c>
      <c r="AD571" s="95" t="s">
        <v>2408</v>
      </c>
      <c r="AE571" s="4">
        <v>46210.745057870372</v>
      </c>
      <c r="AF571" s="96"/>
      <c r="AG571" s="95" t="s">
        <v>11317</v>
      </c>
      <c r="AH571" s="4"/>
      <c r="AI571" s="96">
        <v>46210</v>
      </c>
      <c r="AJ571" s="95" t="s">
        <v>1240</v>
      </c>
      <c r="AK571" s="4">
        <v>46210.745219907411</v>
      </c>
      <c r="AL571" s="96">
        <v>46210</v>
      </c>
      <c r="AM571" s="95" t="s">
        <v>1240</v>
      </c>
      <c r="AN571" s="4">
        <v>46210.745300925926</v>
      </c>
      <c r="AO571" s="95" t="s">
        <v>11317</v>
      </c>
      <c r="AP571" s="95" t="s">
        <v>11317</v>
      </c>
      <c r="AQ571" s="95" t="s">
        <v>11317</v>
      </c>
      <c r="AR571" s="95" t="s">
        <v>11317</v>
      </c>
      <c r="AS571" s="95" t="s">
        <v>11317</v>
      </c>
      <c r="AT571" s="95" t="s">
        <v>11317</v>
      </c>
      <c r="AU571" s="96">
        <v>46210</v>
      </c>
      <c r="AV571" s="95" t="s">
        <v>1240</v>
      </c>
      <c r="AW571" s="4">
        <v>46210.754293981481</v>
      </c>
      <c r="AX571" s="95" t="s">
        <v>11317</v>
      </c>
      <c r="AY571" s="95" t="s">
        <v>11317</v>
      </c>
      <c r="AZ571" s="95" t="s">
        <v>11317</v>
      </c>
      <c r="BA571" s="96">
        <v>46210</v>
      </c>
      <c r="BB571" s="95" t="s">
        <v>2414</v>
      </c>
      <c r="BC571" s="4">
        <v>46210.783935185187</v>
      </c>
      <c r="BD571" s="96"/>
      <c r="BE571" s="95" t="s">
        <v>11317</v>
      </c>
      <c r="BF571" s="4"/>
      <c r="BG571" s="95" t="s">
        <v>11317</v>
      </c>
      <c r="BH571" s="95" t="s">
        <v>11317</v>
      </c>
      <c r="BI571" s="95" t="s">
        <v>11317</v>
      </c>
      <c r="BJ571" s="68" t="s">
        <v>11317</v>
      </c>
      <c r="BK571" t="str">
        <f t="shared" si="11"/>
        <v>Jul</v>
      </c>
      <c r="BL571" t="str">
        <f>VLOOKUP(D571,Sheet1!$A$2:$B$221,2,0)</f>
        <v>West Zone</v>
      </c>
    </row>
    <row r="572" spans="1:64" x14ac:dyDescent="0.35">
      <c r="A572" t="str" cm="1">
        <f t="array" ref="A572:C572">VLOOKUP(D572,Sheet1!$A$2:$E$221,{3,4,5},0)</f>
        <v>Vaghela Rahul Narottambhai</v>
      </c>
      <c r="B572" t="str">
        <v>FMF066206</v>
      </c>
      <c r="C572" t="str">
        <v>Valand Priyankkumar</v>
      </c>
      <c r="D572" s="94" t="s">
        <v>180</v>
      </c>
      <c r="E572" s="95">
        <v>723</v>
      </c>
      <c r="F572" s="95" t="s">
        <v>2168</v>
      </c>
      <c r="G572" s="95">
        <v>724545</v>
      </c>
      <c r="H572" s="95" t="s">
        <v>1404</v>
      </c>
      <c r="I572" s="95" t="s">
        <v>1405</v>
      </c>
      <c r="J572" s="95" t="s">
        <v>1568</v>
      </c>
      <c r="K572" s="95" t="s">
        <v>2169</v>
      </c>
      <c r="L572" s="95">
        <v>50000</v>
      </c>
      <c r="M572" s="95" t="s">
        <v>1171</v>
      </c>
      <c r="N572" s="95" t="s">
        <v>1172</v>
      </c>
      <c r="O572" s="95" t="s">
        <v>2170</v>
      </c>
      <c r="P572" s="95">
        <v>5642801612</v>
      </c>
      <c r="Q572" s="14" t="s">
        <v>13394</v>
      </c>
      <c r="T572" s="96">
        <v>46203</v>
      </c>
      <c r="U572" s="95" t="s">
        <v>1409</v>
      </c>
      <c r="V572" s="4">
        <v>46203.703460648147</v>
      </c>
      <c r="W572" s="96">
        <v>46203</v>
      </c>
      <c r="X572" s="95" t="s">
        <v>1409</v>
      </c>
      <c r="Y572" s="4">
        <v>46203.705648148149</v>
      </c>
      <c r="Z572" s="96">
        <v>46203</v>
      </c>
      <c r="AA572" s="95" t="s">
        <v>1211</v>
      </c>
      <c r="AB572" s="4">
        <v>46203.736134259256</v>
      </c>
      <c r="AC572" s="96">
        <v>46203</v>
      </c>
      <c r="AD572" s="95" t="s">
        <v>2408</v>
      </c>
      <c r="AE572" s="4">
        <v>46203.744837962964</v>
      </c>
      <c r="AF572" s="96"/>
      <c r="AG572" s="95" t="s">
        <v>11317</v>
      </c>
      <c r="AH572" s="4"/>
      <c r="AI572" s="96">
        <v>46203</v>
      </c>
      <c r="AJ572" s="95" t="s">
        <v>1240</v>
      </c>
      <c r="AK572" s="4">
        <v>46203.745173611111</v>
      </c>
      <c r="AL572" s="96">
        <v>46203</v>
      </c>
      <c r="AM572" s="95" t="s">
        <v>1240</v>
      </c>
      <c r="AN572" s="4">
        <v>46203.745266203703</v>
      </c>
      <c r="AO572" s="95" t="s">
        <v>11317</v>
      </c>
      <c r="AP572" s="95" t="s">
        <v>11317</v>
      </c>
      <c r="AQ572" s="95" t="s">
        <v>11317</v>
      </c>
      <c r="AR572" s="95" t="s">
        <v>11317</v>
      </c>
      <c r="AS572" s="95" t="s">
        <v>11317</v>
      </c>
      <c r="AT572" s="95" t="s">
        <v>11317</v>
      </c>
      <c r="AU572" s="96">
        <v>46203</v>
      </c>
      <c r="AV572" s="95" t="s">
        <v>1240</v>
      </c>
      <c r="AW572" s="4">
        <v>46203.772731481484</v>
      </c>
      <c r="AX572" s="95" t="s">
        <v>11317</v>
      </c>
      <c r="AY572" s="95" t="s">
        <v>11317</v>
      </c>
      <c r="AZ572" s="95" t="s">
        <v>11317</v>
      </c>
      <c r="BA572" s="96">
        <v>46203</v>
      </c>
      <c r="BB572" s="95" t="s">
        <v>2414</v>
      </c>
      <c r="BC572" s="4">
        <v>46203.809988425928</v>
      </c>
      <c r="BD572" s="96">
        <v>46204</v>
      </c>
      <c r="BE572" s="95" t="s">
        <v>1408</v>
      </c>
      <c r="BF572" s="4">
        <v>46204.730567129627</v>
      </c>
      <c r="BG572" s="95" t="s">
        <v>11317</v>
      </c>
      <c r="BH572" s="95" t="s">
        <v>11317</v>
      </c>
      <c r="BI572" s="95" t="s">
        <v>11317</v>
      </c>
      <c r="BJ572" s="68" t="s">
        <v>11317</v>
      </c>
      <c r="BK572" t="str">
        <f t="shared" si="11"/>
        <v>Jun</v>
      </c>
      <c r="BL572" t="str">
        <f>VLOOKUP(D572,Sheet1!$A$2:$B$221,2,0)</f>
        <v>West Zone</v>
      </c>
    </row>
    <row r="573" spans="1:64" x14ac:dyDescent="0.35">
      <c r="A573" t="str" cm="1">
        <f t="array" ref="A573:C573">VLOOKUP(D573,Sheet1!$A$2:$E$221,{3,4,5},0)</f>
        <v>Jadeja Divyarajsinh Mobatsinh</v>
      </c>
      <c r="B573" t="str">
        <v>FMF064997</v>
      </c>
      <c r="C573" t="str">
        <v>Valand Priyankkumar</v>
      </c>
      <c r="D573" s="94" t="s">
        <v>181</v>
      </c>
      <c r="E573" s="95">
        <v>722</v>
      </c>
      <c r="F573" s="95" t="s">
        <v>2808</v>
      </c>
      <c r="G573" s="95">
        <v>404732</v>
      </c>
      <c r="H573" s="95" t="s">
        <v>2809</v>
      </c>
      <c r="I573" s="95" t="s">
        <v>2810</v>
      </c>
      <c r="J573" s="95" t="s">
        <v>1568</v>
      </c>
      <c r="K573" s="95" t="s">
        <v>2811</v>
      </c>
      <c r="L573" s="95">
        <v>70000</v>
      </c>
      <c r="M573" s="95" t="s">
        <v>1325</v>
      </c>
      <c r="N573" s="95" t="s">
        <v>1326</v>
      </c>
      <c r="O573" s="95" t="s">
        <v>2812</v>
      </c>
      <c r="P573" s="95">
        <v>5244152757</v>
      </c>
      <c r="Q573" s="14" t="s">
        <v>13394</v>
      </c>
      <c r="T573" s="96">
        <v>46205</v>
      </c>
      <c r="U573" s="95" t="s">
        <v>2965</v>
      </c>
      <c r="V573" s="4">
        <v>46205.774398148147</v>
      </c>
      <c r="W573" s="96">
        <v>46205</v>
      </c>
      <c r="X573" s="95" t="s">
        <v>2965</v>
      </c>
      <c r="Y573" s="4">
        <v>46205.774699074071</v>
      </c>
      <c r="Z573" s="96">
        <v>46206</v>
      </c>
      <c r="AA573" s="95" t="s">
        <v>3057</v>
      </c>
      <c r="AB573" s="4">
        <v>46206.421701388892</v>
      </c>
      <c r="AC573" s="96">
        <v>46206</v>
      </c>
      <c r="AD573" s="95" t="s">
        <v>3024</v>
      </c>
      <c r="AE573" s="4">
        <v>46206.444895833331</v>
      </c>
      <c r="AF573" s="96"/>
      <c r="AG573" s="95" t="s">
        <v>11317</v>
      </c>
      <c r="AH573" s="4"/>
      <c r="AI573" s="96">
        <v>46206</v>
      </c>
      <c r="AJ573" s="95" t="s">
        <v>1240</v>
      </c>
      <c r="AK573" s="4">
        <v>46206.445636574077</v>
      </c>
      <c r="AL573" s="96">
        <v>46206</v>
      </c>
      <c r="AM573" s="95" t="s">
        <v>1240</v>
      </c>
      <c r="AN573" s="4">
        <v>46206.445775462962</v>
      </c>
      <c r="AO573" s="95" t="s">
        <v>11317</v>
      </c>
      <c r="AP573" s="95" t="s">
        <v>11317</v>
      </c>
      <c r="AQ573" s="95" t="s">
        <v>11317</v>
      </c>
      <c r="AR573" s="95" t="s">
        <v>11317</v>
      </c>
      <c r="AS573" s="95" t="s">
        <v>11317</v>
      </c>
      <c r="AT573" s="95" t="s">
        <v>11317</v>
      </c>
      <c r="AU573" s="96">
        <v>46206</v>
      </c>
      <c r="AV573" s="95" t="s">
        <v>1212</v>
      </c>
      <c r="AW573" s="4">
        <v>46206.449282407404</v>
      </c>
      <c r="AX573" s="95" t="s">
        <v>11317</v>
      </c>
      <c r="AY573" s="95" t="s">
        <v>11317</v>
      </c>
      <c r="AZ573" s="95" t="s">
        <v>11317</v>
      </c>
      <c r="BA573" s="96">
        <v>46206</v>
      </c>
      <c r="BB573" s="95" t="s">
        <v>1212</v>
      </c>
      <c r="BC573" s="4">
        <v>46206.458414351851</v>
      </c>
      <c r="BD573" s="96">
        <v>46206</v>
      </c>
      <c r="BE573" s="95" t="s">
        <v>3111</v>
      </c>
      <c r="BF573" s="4">
        <v>46206.513865740744</v>
      </c>
      <c r="BG573" s="95" t="s">
        <v>11317</v>
      </c>
      <c r="BH573" s="95" t="s">
        <v>11317</v>
      </c>
      <c r="BI573" s="95" t="s">
        <v>11317</v>
      </c>
      <c r="BJ573" s="68" t="s">
        <v>11317</v>
      </c>
      <c r="BK573" t="str">
        <f t="shared" si="11"/>
        <v>Jul</v>
      </c>
      <c r="BL573" t="str">
        <f>VLOOKUP(D573,Sheet1!$A$2:$B$221,2,0)</f>
        <v>West Zone</v>
      </c>
    </row>
    <row r="574" spans="1:64" x14ac:dyDescent="0.35">
      <c r="A574" t="str" cm="1">
        <f t="array" ref="A574:C574">VLOOKUP(D574,Sheet1!$A$2:$E$221,{3,4,5},0)</f>
        <v>Dharamveer singh</v>
      </c>
      <c r="B574" t="str">
        <v>FMF069949</v>
      </c>
      <c r="C574" t="str">
        <v>Sandeep Sisodiya</v>
      </c>
      <c r="D574" s="94" t="s">
        <v>913</v>
      </c>
      <c r="E574" s="95">
        <v>835</v>
      </c>
      <c r="F574" s="95" t="s">
        <v>2813</v>
      </c>
      <c r="G574" s="95">
        <v>448304</v>
      </c>
      <c r="H574" s="95" t="s">
        <v>2814</v>
      </c>
      <c r="I574" s="95" t="s">
        <v>2815</v>
      </c>
      <c r="J574" s="95" t="s">
        <v>1568</v>
      </c>
      <c r="K574" s="95" t="s">
        <v>2816</v>
      </c>
      <c r="L574" s="95">
        <v>80000</v>
      </c>
      <c r="M574" s="95" t="s">
        <v>1410</v>
      </c>
      <c r="N574" s="95" t="s">
        <v>1411</v>
      </c>
      <c r="O574" s="95" t="s">
        <v>2817</v>
      </c>
      <c r="P574" s="95">
        <v>3937288471</v>
      </c>
      <c r="Q574" s="14" t="s">
        <v>13394</v>
      </c>
      <c r="T574" s="96">
        <v>46205</v>
      </c>
      <c r="U574" s="95" t="s">
        <v>2966</v>
      </c>
      <c r="V574" s="4">
        <v>46205.630416666667</v>
      </c>
      <c r="W574" s="96">
        <v>46205</v>
      </c>
      <c r="X574" s="95" t="s">
        <v>2966</v>
      </c>
      <c r="Y574" s="4">
        <v>46205.709374999999</v>
      </c>
      <c r="Z574" s="96">
        <v>46205</v>
      </c>
      <c r="AA574" s="95" t="s">
        <v>1211</v>
      </c>
      <c r="AB574" s="4">
        <v>46205.712164351855</v>
      </c>
      <c r="AC574" s="96">
        <v>46205</v>
      </c>
      <c r="AD574" s="95" t="s">
        <v>2408</v>
      </c>
      <c r="AE574" s="4">
        <v>46205.730509259258</v>
      </c>
      <c r="AF574" s="96"/>
      <c r="AG574" s="95" t="s">
        <v>11317</v>
      </c>
      <c r="AH574" s="4"/>
      <c r="AI574" s="96">
        <v>46205</v>
      </c>
      <c r="AJ574" s="95" t="s">
        <v>1323</v>
      </c>
      <c r="AK574" s="4">
        <v>46205.77783564815</v>
      </c>
      <c r="AL574" s="96">
        <v>46205</v>
      </c>
      <c r="AM574" s="95" t="s">
        <v>1323</v>
      </c>
      <c r="AN574" s="4">
        <v>46205.777916666666</v>
      </c>
      <c r="AO574" s="95" t="s">
        <v>11317</v>
      </c>
      <c r="AP574" s="95" t="s">
        <v>11317</v>
      </c>
      <c r="AQ574" s="95" t="s">
        <v>11317</v>
      </c>
      <c r="AR574" s="95" t="s">
        <v>11317</v>
      </c>
      <c r="AS574" s="95" t="s">
        <v>11317</v>
      </c>
      <c r="AT574" s="95" t="s">
        <v>11317</v>
      </c>
      <c r="AU574" s="96">
        <v>46205</v>
      </c>
      <c r="AV574" s="95" t="s">
        <v>1323</v>
      </c>
      <c r="AW574" s="4">
        <v>46205.782824074071</v>
      </c>
      <c r="AX574" s="95" t="s">
        <v>11317</v>
      </c>
      <c r="AY574" s="95" t="s">
        <v>11317</v>
      </c>
      <c r="AZ574" s="95" t="s">
        <v>11317</v>
      </c>
      <c r="BA574" s="96">
        <v>46205</v>
      </c>
      <c r="BB574" s="95" t="s">
        <v>1364</v>
      </c>
      <c r="BC574" s="4">
        <v>46205.782986111109</v>
      </c>
      <c r="BD574" s="96">
        <v>46210</v>
      </c>
      <c r="BE574" s="95" t="s">
        <v>8332</v>
      </c>
      <c r="BF574" s="4">
        <v>46210.701296296298</v>
      </c>
      <c r="BG574" s="95" t="s">
        <v>11317</v>
      </c>
      <c r="BH574" s="95" t="s">
        <v>11317</v>
      </c>
      <c r="BI574" s="95" t="s">
        <v>11317</v>
      </c>
      <c r="BJ574" s="68" t="s">
        <v>11317</v>
      </c>
      <c r="BK574" t="str">
        <f t="shared" si="11"/>
        <v>Jul</v>
      </c>
      <c r="BL574" t="str">
        <f>VLOOKUP(D574,Sheet1!$A$2:$B$221,2,0)</f>
        <v>West Zone</v>
      </c>
    </row>
    <row r="575" spans="1:64" x14ac:dyDescent="0.35">
      <c r="A575" t="str" cm="1">
        <f t="array" ref="A575:C575">VLOOKUP(D575,Sheet1!$A$2:$E$221,{3,4,5},0)</f>
        <v>Dharamveer singh</v>
      </c>
      <c r="B575" t="str">
        <v>FMF069949</v>
      </c>
      <c r="C575" t="str">
        <v>Sandeep Sisodiya</v>
      </c>
      <c r="D575" s="94" t="s">
        <v>913</v>
      </c>
      <c r="E575" s="95">
        <v>835</v>
      </c>
      <c r="F575" s="95" t="s">
        <v>11629</v>
      </c>
      <c r="G575" s="95">
        <v>646743</v>
      </c>
      <c r="H575" s="95" t="s">
        <v>3951</v>
      </c>
      <c r="I575" s="95" t="s">
        <v>3952</v>
      </c>
      <c r="J575" s="95" t="s">
        <v>1568</v>
      </c>
      <c r="K575" s="95" t="s">
        <v>11630</v>
      </c>
      <c r="L575" s="95">
        <v>60000</v>
      </c>
      <c r="M575" s="95" t="s">
        <v>1118</v>
      </c>
      <c r="N575" s="95" t="s">
        <v>1119</v>
      </c>
      <c r="O575" s="95" t="s">
        <v>4084</v>
      </c>
      <c r="P575" s="95">
        <v>2326529731</v>
      </c>
      <c r="Q575" s="14" t="s">
        <v>13394</v>
      </c>
      <c r="T575" s="96">
        <v>46210</v>
      </c>
      <c r="U575" s="95" t="s">
        <v>2966</v>
      </c>
      <c r="V575" s="4">
        <v>46210.402465277781</v>
      </c>
      <c r="W575" s="96">
        <v>46210</v>
      </c>
      <c r="X575" s="95" t="s">
        <v>2966</v>
      </c>
      <c r="Y575" s="4">
        <v>46210.469768518517</v>
      </c>
      <c r="Z575" s="96">
        <v>46210</v>
      </c>
      <c r="AA575" s="95" t="s">
        <v>1211</v>
      </c>
      <c r="AB575" s="4">
        <v>46210.474664351852</v>
      </c>
      <c r="AC575" s="96">
        <v>46210</v>
      </c>
      <c r="AD575" s="95" t="s">
        <v>2408</v>
      </c>
      <c r="AE575" s="4">
        <v>46210.488113425927</v>
      </c>
      <c r="AF575" s="96"/>
      <c r="AG575" s="95" t="s">
        <v>11317</v>
      </c>
      <c r="AH575" s="4"/>
      <c r="AI575" s="96">
        <v>46210</v>
      </c>
      <c r="AJ575" s="95" t="s">
        <v>1323</v>
      </c>
      <c r="AK575" s="4">
        <v>46210.553599537037</v>
      </c>
      <c r="AL575" s="96">
        <v>46210</v>
      </c>
      <c r="AM575" s="95" t="s">
        <v>1323</v>
      </c>
      <c r="AN575" s="4">
        <v>46210.553680555553</v>
      </c>
      <c r="AO575" s="95" t="s">
        <v>11317</v>
      </c>
      <c r="AP575" s="95" t="s">
        <v>11317</v>
      </c>
      <c r="AQ575" s="95" t="s">
        <v>11317</v>
      </c>
      <c r="AR575" s="95" t="s">
        <v>11317</v>
      </c>
      <c r="AS575" s="95" t="s">
        <v>11317</v>
      </c>
      <c r="AT575" s="95" t="s">
        <v>11317</v>
      </c>
      <c r="AU575" s="96">
        <v>46210</v>
      </c>
      <c r="AV575" s="95" t="s">
        <v>1323</v>
      </c>
      <c r="AW575" s="4">
        <v>46210.560219907406</v>
      </c>
      <c r="AX575" s="95" t="s">
        <v>11317</v>
      </c>
      <c r="AY575" s="95" t="s">
        <v>11317</v>
      </c>
      <c r="AZ575" s="95" t="s">
        <v>11317</v>
      </c>
      <c r="BA575" s="96">
        <v>46210</v>
      </c>
      <c r="BB575" s="95" t="s">
        <v>1364</v>
      </c>
      <c r="BC575" s="4">
        <v>46210.560520833336</v>
      </c>
      <c r="BD575" s="96">
        <v>46210</v>
      </c>
      <c r="BE575" s="95" t="s">
        <v>11765</v>
      </c>
      <c r="BF575" s="4">
        <v>46210.617210648146</v>
      </c>
      <c r="BG575" s="95" t="s">
        <v>11317</v>
      </c>
      <c r="BH575" s="95" t="s">
        <v>11317</v>
      </c>
      <c r="BI575" s="95" t="s">
        <v>11317</v>
      </c>
      <c r="BJ575" s="68" t="s">
        <v>11317</v>
      </c>
      <c r="BK575" t="str">
        <f t="shared" si="11"/>
        <v>Jul</v>
      </c>
      <c r="BL575" t="str">
        <f>VLOOKUP(D575,Sheet1!$A$2:$B$221,2,0)</f>
        <v>West Zone</v>
      </c>
    </row>
    <row r="576" spans="1:64" x14ac:dyDescent="0.35">
      <c r="A576" t="str" cm="1">
        <f t="array" ref="A576:C576">VLOOKUP(D576,Sheet1!$A$2:$E$221,{3,4,5},0)</f>
        <v>Sandeep Kumar 2</v>
      </c>
      <c r="B576" t="str">
        <v>FMF069060</v>
      </c>
      <c r="C576" t="str">
        <v>Pradeep Kumar</v>
      </c>
      <c r="D576" s="94" t="s">
        <v>110</v>
      </c>
      <c r="E576" s="95">
        <v>842</v>
      </c>
      <c r="F576" s="95" t="s">
        <v>9786</v>
      </c>
      <c r="G576" s="95">
        <v>529072</v>
      </c>
      <c r="H576" s="95" t="s">
        <v>1413</v>
      </c>
      <c r="I576" s="95" t="s">
        <v>1414</v>
      </c>
      <c r="J576" s="95" t="s">
        <v>1568</v>
      </c>
      <c r="K576" s="95" t="s">
        <v>9787</v>
      </c>
      <c r="L576" s="95">
        <v>90000</v>
      </c>
      <c r="M576" s="95" t="s">
        <v>9461</v>
      </c>
      <c r="N576" s="95" t="s">
        <v>9462</v>
      </c>
      <c r="O576" s="95" t="s">
        <v>7537</v>
      </c>
      <c r="P576" s="95">
        <v>141740201</v>
      </c>
      <c r="Q576" s="14" t="s">
        <v>13394</v>
      </c>
      <c r="T576" s="96">
        <v>46204</v>
      </c>
      <c r="U576" s="95" t="s">
        <v>1412</v>
      </c>
      <c r="V576" s="4">
        <v>46204.471365740741</v>
      </c>
      <c r="W576" s="96">
        <v>46209</v>
      </c>
      <c r="X576" s="95" t="s">
        <v>1412</v>
      </c>
      <c r="Y576" s="4">
        <v>46209.412743055553</v>
      </c>
      <c r="Z576" s="96">
        <v>46209</v>
      </c>
      <c r="AA576" s="95" t="s">
        <v>1211</v>
      </c>
      <c r="AB576" s="4">
        <v>46209.430636574078</v>
      </c>
      <c r="AC576" s="96">
        <v>46209</v>
      </c>
      <c r="AD576" s="95" t="s">
        <v>2408</v>
      </c>
      <c r="AE576" s="4">
        <v>46209.619016203702</v>
      </c>
      <c r="AF576" s="96"/>
      <c r="AG576" s="95" t="s">
        <v>11317</v>
      </c>
      <c r="AH576" s="4"/>
      <c r="AI576" s="96">
        <v>46209</v>
      </c>
      <c r="AJ576" s="95" t="s">
        <v>1323</v>
      </c>
      <c r="AK576" s="4">
        <v>46209.672627314816</v>
      </c>
      <c r="AL576" s="96">
        <v>46209</v>
      </c>
      <c r="AM576" s="95" t="s">
        <v>1323</v>
      </c>
      <c r="AN576" s="4">
        <v>46209.672743055555</v>
      </c>
      <c r="AO576" s="95" t="s">
        <v>11317</v>
      </c>
      <c r="AP576" s="95" t="s">
        <v>11317</v>
      </c>
      <c r="AQ576" s="95" t="s">
        <v>11317</v>
      </c>
      <c r="AR576" s="95" t="s">
        <v>11317</v>
      </c>
      <c r="AS576" s="95" t="s">
        <v>11317</v>
      </c>
      <c r="AT576" s="95" t="s">
        <v>11317</v>
      </c>
      <c r="AU576" s="96">
        <v>46209</v>
      </c>
      <c r="AV576" s="95" t="s">
        <v>1323</v>
      </c>
      <c r="AW576" s="4">
        <v>46209.684155092589</v>
      </c>
      <c r="AX576" s="95" t="s">
        <v>11317</v>
      </c>
      <c r="AY576" s="95" t="s">
        <v>11317</v>
      </c>
      <c r="AZ576" s="95" t="s">
        <v>11317</v>
      </c>
      <c r="BA576" s="96">
        <v>46209</v>
      </c>
      <c r="BB576" s="95" t="s">
        <v>1364</v>
      </c>
      <c r="BC576" s="4">
        <v>46209.68440972222</v>
      </c>
      <c r="BD576" s="96">
        <v>46209</v>
      </c>
      <c r="BE576" s="95" t="s">
        <v>1415</v>
      </c>
      <c r="BF576" s="4">
        <v>46209.726550925923</v>
      </c>
      <c r="BG576" s="95" t="s">
        <v>11317</v>
      </c>
      <c r="BH576" s="95" t="s">
        <v>11317</v>
      </c>
      <c r="BI576" s="95" t="s">
        <v>11317</v>
      </c>
      <c r="BJ576" s="68" t="s">
        <v>11317</v>
      </c>
      <c r="BK576" t="str">
        <f t="shared" si="11"/>
        <v>Jul</v>
      </c>
      <c r="BL576" t="str">
        <f>VLOOKUP(D576,Sheet1!$A$2:$B$221,2,0)</f>
        <v>West Zone</v>
      </c>
    </row>
    <row r="577" spans="1:64" x14ac:dyDescent="0.35">
      <c r="A577" t="str" cm="1">
        <f t="array" ref="A577:C577">VLOOKUP(D577,Sheet1!$A$2:$E$221,{3,4,5},0)</f>
        <v>Sandeep Kumar 2</v>
      </c>
      <c r="B577" t="str">
        <v>FMF069060</v>
      </c>
      <c r="C577" t="str">
        <v>Pradeep Kumar</v>
      </c>
      <c r="D577" s="94" t="s">
        <v>110</v>
      </c>
      <c r="E577" s="95">
        <v>842</v>
      </c>
      <c r="F577" s="95" t="s">
        <v>2171</v>
      </c>
      <c r="G577" s="95">
        <v>571556</v>
      </c>
      <c r="H577" s="95" t="s">
        <v>1413</v>
      </c>
      <c r="I577" s="95" t="s">
        <v>1414</v>
      </c>
      <c r="J577" s="95" t="s">
        <v>1568</v>
      </c>
      <c r="K577" s="95" t="s">
        <v>2172</v>
      </c>
      <c r="L577" s="95">
        <v>50000</v>
      </c>
      <c r="M577" s="95" t="s">
        <v>1034</v>
      </c>
      <c r="N577" s="95" t="s">
        <v>1035</v>
      </c>
      <c r="O577" s="95" t="s">
        <v>2173</v>
      </c>
      <c r="P577" s="95">
        <v>9711717386</v>
      </c>
      <c r="Q577" s="14" t="s">
        <v>13394</v>
      </c>
      <c r="T577" s="96">
        <v>46203</v>
      </c>
      <c r="U577" s="95" t="s">
        <v>1412</v>
      </c>
      <c r="V577" s="4">
        <v>46203.445543981485</v>
      </c>
      <c r="W577" s="96">
        <v>46204</v>
      </c>
      <c r="X577" s="95" t="s">
        <v>1412</v>
      </c>
      <c r="Y577" s="4">
        <v>46204.420636574076</v>
      </c>
      <c r="Z577" s="96">
        <v>46204</v>
      </c>
      <c r="AA577" s="95" t="s">
        <v>1211</v>
      </c>
      <c r="AB577" s="4">
        <v>46204.442187499997</v>
      </c>
      <c r="AC577" s="96">
        <v>46204</v>
      </c>
      <c r="AD577" s="95" t="s">
        <v>2408</v>
      </c>
      <c r="AE577" s="4">
        <v>46204.48165509259</v>
      </c>
      <c r="AF577" s="96"/>
      <c r="AG577" s="95" t="s">
        <v>11317</v>
      </c>
      <c r="AH577" s="4"/>
      <c r="AI577" s="96">
        <v>46204</v>
      </c>
      <c r="AJ577" s="95" t="s">
        <v>1323</v>
      </c>
      <c r="AK577" s="4">
        <v>46204.493055555555</v>
      </c>
      <c r="AL577" s="96">
        <v>46204</v>
      </c>
      <c r="AM577" s="95" t="s">
        <v>1323</v>
      </c>
      <c r="AN577" s="4">
        <v>46204.493136574078</v>
      </c>
      <c r="AO577" s="95" t="s">
        <v>11317</v>
      </c>
      <c r="AP577" s="95" t="s">
        <v>11317</v>
      </c>
      <c r="AQ577" s="95" t="s">
        <v>11317</v>
      </c>
      <c r="AR577" s="95" t="s">
        <v>11317</v>
      </c>
      <c r="AS577" s="95" t="s">
        <v>11317</v>
      </c>
      <c r="AT577" s="95" t="s">
        <v>11317</v>
      </c>
      <c r="AU577" s="96">
        <v>46204</v>
      </c>
      <c r="AV577" s="95" t="s">
        <v>1323</v>
      </c>
      <c r="AW577" s="4">
        <v>46204.497696759259</v>
      </c>
      <c r="AX577" s="95" t="s">
        <v>11317</v>
      </c>
      <c r="AY577" s="95" t="s">
        <v>11317</v>
      </c>
      <c r="AZ577" s="95" t="s">
        <v>11317</v>
      </c>
      <c r="BA577" s="96">
        <v>46204</v>
      </c>
      <c r="BB577" s="95" t="s">
        <v>1364</v>
      </c>
      <c r="BC577" s="4">
        <v>46204.500405092593</v>
      </c>
      <c r="BD577" s="96">
        <v>46204</v>
      </c>
      <c r="BE577" s="95" t="s">
        <v>1415</v>
      </c>
      <c r="BF577" s="4">
        <v>46204.557500000003</v>
      </c>
      <c r="BG577" s="95" t="s">
        <v>11317</v>
      </c>
      <c r="BH577" s="95" t="s">
        <v>11317</v>
      </c>
      <c r="BI577" s="95" t="s">
        <v>11317</v>
      </c>
      <c r="BJ577" s="68" t="s">
        <v>11317</v>
      </c>
      <c r="BK577" t="str">
        <f t="shared" si="11"/>
        <v>Jul</v>
      </c>
      <c r="BL577" t="str">
        <f>VLOOKUP(D577,Sheet1!$A$2:$B$221,2,0)</f>
        <v>West Zone</v>
      </c>
    </row>
    <row r="578" spans="1:64" x14ac:dyDescent="0.35">
      <c r="A578" t="str" cm="1">
        <f t="array" ref="A578:C578">VLOOKUP(D578,Sheet1!$A$2:$E$221,{3,4,5},0)</f>
        <v>Sandeep Kumar 2</v>
      </c>
      <c r="B578" t="str">
        <v>FMF069060</v>
      </c>
      <c r="C578" t="str">
        <v>Pradeep Kumar</v>
      </c>
      <c r="D578" s="94" t="s">
        <v>110</v>
      </c>
      <c r="E578" s="95">
        <v>842</v>
      </c>
      <c r="F578" s="95" t="s">
        <v>9788</v>
      </c>
      <c r="G578" s="95">
        <v>612214</v>
      </c>
      <c r="H578" s="95" t="s">
        <v>4045</v>
      </c>
      <c r="I578" s="95" t="s">
        <v>8351</v>
      </c>
      <c r="J578" s="95" t="s">
        <v>1568</v>
      </c>
      <c r="K578" s="95" t="s">
        <v>9789</v>
      </c>
      <c r="L578" s="95">
        <v>60000</v>
      </c>
      <c r="M578" s="95" t="s">
        <v>1038</v>
      </c>
      <c r="N578" s="95" t="s">
        <v>1039</v>
      </c>
      <c r="O578" s="95" t="s">
        <v>9790</v>
      </c>
      <c r="P578" s="95">
        <v>9186556614</v>
      </c>
      <c r="Q578" s="14" t="s">
        <v>13394</v>
      </c>
      <c r="T578" s="96">
        <v>46209</v>
      </c>
      <c r="U578" s="95" t="s">
        <v>1412</v>
      </c>
      <c r="V578" s="4">
        <v>46209.597986111112</v>
      </c>
      <c r="W578" s="96">
        <v>46209</v>
      </c>
      <c r="X578" s="95" t="s">
        <v>1412</v>
      </c>
      <c r="Y578" s="4">
        <v>46209.828217592592</v>
      </c>
      <c r="Z578" s="96">
        <v>46210</v>
      </c>
      <c r="AA578" s="95" t="s">
        <v>1211</v>
      </c>
      <c r="AB578" s="4">
        <v>46210.397303240738</v>
      </c>
      <c r="AC578" s="96">
        <v>46210</v>
      </c>
      <c r="AD578" s="95" t="s">
        <v>1268</v>
      </c>
      <c r="AE578" s="4">
        <v>46210.43172453704</v>
      </c>
      <c r="AF578" s="96"/>
      <c r="AG578" s="95" t="s">
        <v>11317</v>
      </c>
      <c r="AH578" s="4"/>
      <c r="AI578" s="96">
        <v>46210</v>
      </c>
      <c r="AJ578" s="95" t="s">
        <v>1323</v>
      </c>
      <c r="AK578" s="4">
        <v>46210.531666666669</v>
      </c>
      <c r="AL578" s="96">
        <v>46210</v>
      </c>
      <c r="AM578" s="95" t="s">
        <v>1323</v>
      </c>
      <c r="AN578" s="4">
        <v>46210.531770833331</v>
      </c>
      <c r="AO578" s="95" t="s">
        <v>11317</v>
      </c>
      <c r="AP578" s="95" t="s">
        <v>11317</v>
      </c>
      <c r="AQ578" s="95" t="s">
        <v>11317</v>
      </c>
      <c r="AR578" s="95" t="s">
        <v>11317</v>
      </c>
      <c r="AS578" s="95" t="s">
        <v>11317</v>
      </c>
      <c r="AT578" s="95" t="s">
        <v>11317</v>
      </c>
      <c r="AU578" s="96">
        <v>46210</v>
      </c>
      <c r="AV578" s="95" t="s">
        <v>1323</v>
      </c>
      <c r="AW578" s="4">
        <v>46210.544560185182</v>
      </c>
      <c r="AX578" s="95" t="s">
        <v>11317</v>
      </c>
      <c r="AY578" s="95" t="s">
        <v>11317</v>
      </c>
      <c r="AZ578" s="95" t="s">
        <v>11317</v>
      </c>
      <c r="BA578" s="96">
        <v>46210</v>
      </c>
      <c r="BB578" s="95" t="s">
        <v>1364</v>
      </c>
      <c r="BC578" s="4">
        <v>46210.546388888892</v>
      </c>
      <c r="BD578" s="96"/>
      <c r="BE578" s="95" t="s">
        <v>11317</v>
      </c>
      <c r="BF578" s="4"/>
      <c r="BG578" s="95" t="s">
        <v>11317</v>
      </c>
      <c r="BH578" s="95" t="s">
        <v>11317</v>
      </c>
      <c r="BI578" s="95" t="s">
        <v>11317</v>
      </c>
      <c r="BJ578" s="68" t="s">
        <v>11317</v>
      </c>
      <c r="BK578" t="str">
        <f t="shared" si="11"/>
        <v>Jul</v>
      </c>
      <c r="BL578" t="str">
        <f>VLOOKUP(D578,Sheet1!$A$2:$B$221,2,0)</f>
        <v>West Zone</v>
      </c>
    </row>
    <row r="579" spans="1:64" x14ac:dyDescent="0.35">
      <c r="A579" t="str" cm="1">
        <f t="array" ref="A579:C579">VLOOKUP(D579,Sheet1!$A$2:$E$221,{3,4,5},0)</f>
        <v>Sandeep Kumar 2</v>
      </c>
      <c r="B579" t="str">
        <v>FMF069060</v>
      </c>
      <c r="C579" t="str">
        <v>Pradeep Kumar</v>
      </c>
      <c r="D579" s="94" t="s">
        <v>110</v>
      </c>
      <c r="E579" s="95">
        <v>842</v>
      </c>
      <c r="F579" s="95" t="s">
        <v>9788</v>
      </c>
      <c r="G579" s="95">
        <v>612214</v>
      </c>
      <c r="H579" s="95" t="s">
        <v>4045</v>
      </c>
      <c r="I579" s="95" t="s">
        <v>8351</v>
      </c>
      <c r="J579" s="95" t="s">
        <v>1568</v>
      </c>
      <c r="K579" s="95" t="s">
        <v>9789</v>
      </c>
      <c r="L579" s="95">
        <v>90000</v>
      </c>
      <c r="M579" s="95" t="s">
        <v>1032</v>
      </c>
      <c r="N579" s="95" t="s">
        <v>1033</v>
      </c>
      <c r="O579" s="95" t="s">
        <v>9791</v>
      </c>
      <c r="P579" s="95">
        <v>2811406996</v>
      </c>
      <c r="Q579" s="14" t="s">
        <v>13394</v>
      </c>
      <c r="T579" s="96">
        <v>46209</v>
      </c>
      <c r="U579" s="95" t="s">
        <v>1412</v>
      </c>
      <c r="V579" s="4">
        <v>46209.597962962966</v>
      </c>
      <c r="W579" s="96">
        <v>46209</v>
      </c>
      <c r="X579" s="95" t="s">
        <v>1412</v>
      </c>
      <c r="Y579" s="4">
        <v>46209.828194444446</v>
      </c>
      <c r="Z579" s="96">
        <v>46210</v>
      </c>
      <c r="AA579" s="95" t="s">
        <v>1211</v>
      </c>
      <c r="AB579" s="4">
        <v>46210.397303240738</v>
      </c>
      <c r="AC579" s="96">
        <v>46210</v>
      </c>
      <c r="AD579" s="95" t="s">
        <v>1268</v>
      </c>
      <c r="AE579" s="4">
        <v>46210.431712962964</v>
      </c>
      <c r="AF579" s="96"/>
      <c r="AG579" s="95" t="s">
        <v>11317</v>
      </c>
      <c r="AH579" s="4"/>
      <c r="AI579" s="96">
        <v>46210</v>
      </c>
      <c r="AJ579" s="95" t="s">
        <v>1323</v>
      </c>
      <c r="AK579" s="4">
        <v>46210.531655092593</v>
      </c>
      <c r="AL579" s="96">
        <v>46210</v>
      </c>
      <c r="AM579" s="95" t="s">
        <v>1323</v>
      </c>
      <c r="AN579" s="4">
        <v>46210.531747685185</v>
      </c>
      <c r="AO579" s="95" t="s">
        <v>11317</v>
      </c>
      <c r="AP579" s="95" t="s">
        <v>11317</v>
      </c>
      <c r="AQ579" s="95" t="s">
        <v>11317</v>
      </c>
      <c r="AR579" s="95" t="s">
        <v>11317</v>
      </c>
      <c r="AS579" s="95" t="s">
        <v>11317</v>
      </c>
      <c r="AT579" s="95" t="s">
        <v>11317</v>
      </c>
      <c r="AU579" s="96">
        <v>46210</v>
      </c>
      <c r="AV579" s="95" t="s">
        <v>1323</v>
      </c>
      <c r="AW579" s="4">
        <v>46210.544548611113</v>
      </c>
      <c r="AX579" s="95" t="s">
        <v>11317</v>
      </c>
      <c r="AY579" s="95" t="s">
        <v>11317</v>
      </c>
      <c r="AZ579" s="95" t="s">
        <v>11317</v>
      </c>
      <c r="BA579" s="96">
        <v>46210</v>
      </c>
      <c r="BB579" s="95" t="s">
        <v>1364</v>
      </c>
      <c r="BC579" s="4">
        <v>46210.546388888892</v>
      </c>
      <c r="BD579" s="96"/>
      <c r="BE579" s="95" t="s">
        <v>11317</v>
      </c>
      <c r="BF579" s="4"/>
      <c r="BG579" s="95" t="s">
        <v>11317</v>
      </c>
      <c r="BH579" s="95" t="s">
        <v>11317</v>
      </c>
      <c r="BI579" s="95" t="s">
        <v>11317</v>
      </c>
      <c r="BJ579" s="68" t="s">
        <v>11317</v>
      </c>
      <c r="BK579" t="str">
        <f t="shared" si="11"/>
        <v>Jul</v>
      </c>
      <c r="BL579" t="str">
        <f>VLOOKUP(D579,Sheet1!$A$2:$B$221,2,0)</f>
        <v>West Zone</v>
      </c>
    </row>
    <row r="580" spans="1:64" x14ac:dyDescent="0.35">
      <c r="A580" t="str" cm="1">
        <f t="array" ref="A580:C580">VLOOKUP(D580,Sheet1!$A$2:$E$221,{3,4,5},0)</f>
        <v>Sandeep Kumar 2</v>
      </c>
      <c r="B580" t="str">
        <v>FMF069060</v>
      </c>
      <c r="C580" t="str">
        <v>Pradeep Kumar</v>
      </c>
      <c r="D580" s="94" t="s">
        <v>110</v>
      </c>
      <c r="E580" s="95">
        <v>842</v>
      </c>
      <c r="F580" s="95" t="s">
        <v>2174</v>
      </c>
      <c r="G580" s="95">
        <v>638031</v>
      </c>
      <c r="H580" s="95" t="s">
        <v>1413</v>
      </c>
      <c r="I580" s="95" t="s">
        <v>1414</v>
      </c>
      <c r="J580" s="95" t="s">
        <v>1568</v>
      </c>
      <c r="K580" s="95" t="s">
        <v>2175</v>
      </c>
      <c r="L580" s="95">
        <v>45000</v>
      </c>
      <c r="M580" s="95" t="s">
        <v>1148</v>
      </c>
      <c r="N580" s="95" t="s">
        <v>1149</v>
      </c>
      <c r="O580" s="95" t="s">
        <v>2076</v>
      </c>
      <c r="P580" s="95">
        <v>3911306922</v>
      </c>
      <c r="Q580" s="14" t="s">
        <v>13394</v>
      </c>
      <c r="T580" s="96">
        <v>46204</v>
      </c>
      <c r="U580" s="95" t="s">
        <v>1412</v>
      </c>
      <c r="V580" s="4">
        <v>46204.503518518519</v>
      </c>
      <c r="W580" s="96">
        <v>46204</v>
      </c>
      <c r="X580" s="95" t="s">
        <v>1412</v>
      </c>
      <c r="Y580" s="4">
        <v>46204.593298611115</v>
      </c>
      <c r="Z580" s="96">
        <v>46204</v>
      </c>
      <c r="AA580" s="95" t="s">
        <v>1211</v>
      </c>
      <c r="AB580" s="4">
        <v>46204.615231481483</v>
      </c>
      <c r="AC580" s="96">
        <v>46204</v>
      </c>
      <c r="AD580" s="95" t="s">
        <v>2408</v>
      </c>
      <c r="AE580" s="4">
        <v>46204.629872685182</v>
      </c>
      <c r="AF580" s="96"/>
      <c r="AG580" s="95" t="s">
        <v>11317</v>
      </c>
      <c r="AH580" s="4"/>
      <c r="AI580" s="96">
        <v>46204</v>
      </c>
      <c r="AJ580" s="95" t="s">
        <v>1323</v>
      </c>
      <c r="AK580" s="4">
        <v>46204.650011574071</v>
      </c>
      <c r="AL580" s="96">
        <v>46204</v>
      </c>
      <c r="AM580" s="95" t="s">
        <v>1323</v>
      </c>
      <c r="AN580" s="4">
        <v>46204.650092592594</v>
      </c>
      <c r="AO580" s="95" t="s">
        <v>11317</v>
      </c>
      <c r="AP580" s="95" t="s">
        <v>11317</v>
      </c>
      <c r="AQ580" s="95" t="s">
        <v>11317</v>
      </c>
      <c r="AR580" s="95" t="s">
        <v>11317</v>
      </c>
      <c r="AS580" s="95" t="s">
        <v>11317</v>
      </c>
      <c r="AT580" s="95" t="s">
        <v>11317</v>
      </c>
      <c r="AU580" s="96">
        <v>46204</v>
      </c>
      <c r="AV580" s="95" t="s">
        <v>1323</v>
      </c>
      <c r="AW580" s="4">
        <v>46204.663645833331</v>
      </c>
      <c r="AX580" s="95" t="s">
        <v>11317</v>
      </c>
      <c r="AY580" s="95" t="s">
        <v>11317</v>
      </c>
      <c r="AZ580" s="95" t="s">
        <v>11317</v>
      </c>
      <c r="BA580" s="96">
        <v>46204</v>
      </c>
      <c r="BB580" s="95" t="s">
        <v>1364</v>
      </c>
      <c r="BC580" s="4">
        <v>46204.663807870369</v>
      </c>
      <c r="BD580" s="96">
        <v>46206</v>
      </c>
      <c r="BE580" s="95" t="s">
        <v>1415</v>
      </c>
      <c r="BF580" s="4">
        <v>46206.368888888886</v>
      </c>
      <c r="BG580" s="95" t="s">
        <v>11317</v>
      </c>
      <c r="BH580" s="95" t="s">
        <v>11317</v>
      </c>
      <c r="BI580" s="95" t="s">
        <v>11317</v>
      </c>
      <c r="BJ580" s="68" t="s">
        <v>11317</v>
      </c>
      <c r="BK580" t="str">
        <f t="shared" si="11"/>
        <v>Jul</v>
      </c>
      <c r="BL580" t="str">
        <f>VLOOKUP(D580,Sheet1!$A$2:$B$221,2,0)</f>
        <v>West Zone</v>
      </c>
    </row>
    <row r="581" spans="1:64" x14ac:dyDescent="0.35">
      <c r="A581" t="str" cm="1">
        <f t="array" ref="A581:C581">VLOOKUP(D581,Sheet1!$A$2:$E$221,{3,4,5},0)</f>
        <v>Sachin</v>
      </c>
      <c r="B581" t="str">
        <v>FMF063493</v>
      </c>
      <c r="C581" t="str">
        <v>Naveen Kumar</v>
      </c>
      <c r="D581" s="94" t="s">
        <v>912</v>
      </c>
      <c r="E581" s="95">
        <v>959</v>
      </c>
      <c r="F581" s="95" t="s">
        <v>11631</v>
      </c>
      <c r="G581" s="95">
        <v>201478</v>
      </c>
      <c r="H581" s="95" t="s">
        <v>3661</v>
      </c>
      <c r="I581" s="95" t="s">
        <v>3662</v>
      </c>
      <c r="J581" s="95" t="s">
        <v>1568</v>
      </c>
      <c r="K581" s="95" t="s">
        <v>11632</v>
      </c>
      <c r="L581" s="95">
        <v>73000</v>
      </c>
      <c r="M581" s="95" t="s">
        <v>11633</v>
      </c>
      <c r="N581" s="95" t="s">
        <v>11634</v>
      </c>
      <c r="O581" s="95" t="s">
        <v>11635</v>
      </c>
      <c r="P581" s="95">
        <v>3256880398</v>
      </c>
      <c r="Q581" s="14" t="s">
        <v>13394</v>
      </c>
      <c r="T581" s="96">
        <v>46210</v>
      </c>
      <c r="U581" s="95" t="s">
        <v>8374</v>
      </c>
      <c r="V581" s="4">
        <v>46210.518321759257</v>
      </c>
      <c r="W581" s="96">
        <v>46210</v>
      </c>
      <c r="X581" s="95" t="s">
        <v>8374</v>
      </c>
      <c r="Y581" s="4">
        <v>46210.52920138889</v>
      </c>
      <c r="Z581" s="96">
        <v>46210</v>
      </c>
      <c r="AA581" s="95" t="s">
        <v>1211</v>
      </c>
      <c r="AB581" s="4">
        <v>46210.549745370372</v>
      </c>
      <c r="AC581" s="96">
        <v>46210</v>
      </c>
      <c r="AD581" s="95" t="s">
        <v>2408</v>
      </c>
      <c r="AE581" s="4">
        <v>46210.563287037039</v>
      </c>
      <c r="AF581" s="96"/>
      <c r="AG581" s="95" t="s">
        <v>11317</v>
      </c>
      <c r="AH581" s="4"/>
      <c r="AI581" s="96">
        <v>46210</v>
      </c>
      <c r="AJ581" s="95" t="s">
        <v>1323</v>
      </c>
      <c r="AK581" s="4">
        <v>46210.617569444446</v>
      </c>
      <c r="AL581" s="96">
        <v>46210</v>
      </c>
      <c r="AM581" s="95" t="s">
        <v>1323</v>
      </c>
      <c r="AN581" s="4">
        <v>46210.617638888885</v>
      </c>
      <c r="AO581" s="95" t="s">
        <v>11317</v>
      </c>
      <c r="AP581" s="95" t="s">
        <v>11317</v>
      </c>
      <c r="AQ581" s="95" t="s">
        <v>11317</v>
      </c>
      <c r="AR581" s="95" t="s">
        <v>11317</v>
      </c>
      <c r="AS581" s="95" t="s">
        <v>11317</v>
      </c>
      <c r="AT581" s="95" t="s">
        <v>11317</v>
      </c>
      <c r="AU581" s="96">
        <v>46210</v>
      </c>
      <c r="AV581" s="95" t="s">
        <v>1323</v>
      </c>
      <c r="AW581" s="4">
        <v>46210.627187500002</v>
      </c>
      <c r="AX581" s="95" t="s">
        <v>11317</v>
      </c>
      <c r="AY581" s="95" t="s">
        <v>11317</v>
      </c>
      <c r="AZ581" s="95" t="s">
        <v>11317</v>
      </c>
      <c r="BA581" s="96">
        <v>46210</v>
      </c>
      <c r="BB581" s="95" t="s">
        <v>1364</v>
      </c>
      <c r="BC581" s="4">
        <v>46210.627881944441</v>
      </c>
      <c r="BD581" s="96"/>
      <c r="BE581" s="95" t="s">
        <v>11317</v>
      </c>
      <c r="BF581" s="4"/>
      <c r="BG581" s="95" t="s">
        <v>11317</v>
      </c>
      <c r="BH581" s="95" t="s">
        <v>11317</v>
      </c>
      <c r="BI581" s="95" t="s">
        <v>11317</v>
      </c>
      <c r="BJ581" s="68" t="s">
        <v>11317</v>
      </c>
      <c r="BK581" t="str">
        <f t="shared" si="11"/>
        <v>Jul</v>
      </c>
      <c r="BL581" t="str">
        <f>VLOOKUP(D581,Sheet1!$A$2:$B$221,2,0)</f>
        <v>West Zone</v>
      </c>
    </row>
    <row r="582" spans="1:64" x14ac:dyDescent="0.35">
      <c r="A582" t="str" cm="1">
        <f t="array" ref="A582:C582">VLOOKUP(D582,Sheet1!$A$2:$E$221,{3,4,5},0)</f>
        <v>Sachin</v>
      </c>
      <c r="B582" t="str">
        <v>FMF063493</v>
      </c>
      <c r="C582" t="str">
        <v>Naveen Kumar</v>
      </c>
      <c r="D582" s="94" t="s">
        <v>912</v>
      </c>
      <c r="E582" s="95">
        <v>959</v>
      </c>
      <c r="F582" s="95" t="s">
        <v>11636</v>
      </c>
      <c r="G582" s="95">
        <v>484813</v>
      </c>
      <c r="H582" s="95" t="s">
        <v>1061</v>
      </c>
      <c r="I582" s="95" t="s">
        <v>11637</v>
      </c>
      <c r="J582" s="95" t="s">
        <v>1568</v>
      </c>
      <c r="K582" s="95" t="s">
        <v>11638</v>
      </c>
      <c r="L582" s="95">
        <v>85000</v>
      </c>
      <c r="M582" s="95" t="s">
        <v>1417</v>
      </c>
      <c r="N582" s="95" t="s">
        <v>1418</v>
      </c>
      <c r="O582" s="95" t="s">
        <v>11639</v>
      </c>
      <c r="P582" s="95">
        <v>5798864703</v>
      </c>
      <c r="Q582" s="14" t="s">
        <v>13394</v>
      </c>
      <c r="T582" s="96">
        <v>46210</v>
      </c>
      <c r="U582" s="95" t="s">
        <v>8374</v>
      </c>
      <c r="V582" s="4">
        <v>46210.361111111109</v>
      </c>
      <c r="W582" s="96">
        <v>46210</v>
      </c>
      <c r="X582" s="95" t="s">
        <v>8374</v>
      </c>
      <c r="Y582" s="4">
        <v>46210.396863425929</v>
      </c>
      <c r="Z582" s="96">
        <v>46210</v>
      </c>
      <c r="AA582" s="95" t="s">
        <v>1211</v>
      </c>
      <c r="AB582" s="4">
        <v>46210.428518518522</v>
      </c>
      <c r="AC582" s="96">
        <v>46210</v>
      </c>
      <c r="AD582" s="95" t="s">
        <v>2408</v>
      </c>
      <c r="AE582" s="4">
        <v>46210.434652777774</v>
      </c>
      <c r="AF582" s="96"/>
      <c r="AG582" s="95" t="s">
        <v>11317</v>
      </c>
      <c r="AH582" s="4"/>
      <c r="AI582" s="96">
        <v>46210</v>
      </c>
      <c r="AJ582" s="95" t="s">
        <v>1323</v>
      </c>
      <c r="AK582" s="4">
        <v>46210.533275462964</v>
      </c>
      <c r="AL582" s="96">
        <v>46210</v>
      </c>
      <c r="AM582" s="95" t="s">
        <v>1323</v>
      </c>
      <c r="AN582" s="4">
        <v>46210.533356481479</v>
      </c>
      <c r="AO582" s="95" t="s">
        <v>11317</v>
      </c>
      <c r="AP582" s="95" t="s">
        <v>11317</v>
      </c>
      <c r="AQ582" s="95" t="s">
        <v>11317</v>
      </c>
      <c r="AR582" s="95" t="s">
        <v>11317</v>
      </c>
      <c r="AS582" s="95" t="s">
        <v>11317</v>
      </c>
      <c r="AT582" s="95" t="s">
        <v>11317</v>
      </c>
      <c r="AU582" s="96">
        <v>46210</v>
      </c>
      <c r="AV582" s="95" t="s">
        <v>1323</v>
      </c>
      <c r="AW582" s="4">
        <v>46210.544583333336</v>
      </c>
      <c r="AX582" s="95" t="s">
        <v>11317</v>
      </c>
      <c r="AY582" s="95" t="s">
        <v>11317</v>
      </c>
      <c r="AZ582" s="95" t="s">
        <v>11317</v>
      </c>
      <c r="BA582" s="96">
        <v>46210</v>
      </c>
      <c r="BB582" s="95" t="s">
        <v>1364</v>
      </c>
      <c r="BC582" s="4">
        <v>46210.546435185184</v>
      </c>
      <c r="BD582" s="96"/>
      <c r="BE582" s="95" t="s">
        <v>11317</v>
      </c>
      <c r="BF582" s="4"/>
      <c r="BG582" s="95" t="s">
        <v>11317</v>
      </c>
      <c r="BH582" s="95" t="s">
        <v>11317</v>
      </c>
      <c r="BI582" s="95" t="s">
        <v>11317</v>
      </c>
      <c r="BJ582" s="68" t="s">
        <v>11317</v>
      </c>
      <c r="BK582" t="str">
        <f t="shared" si="11"/>
        <v>Jul</v>
      </c>
      <c r="BL582" t="str">
        <f>VLOOKUP(D582,Sheet1!$A$2:$B$221,2,0)</f>
        <v>West Zone</v>
      </c>
    </row>
    <row r="583" spans="1:64" x14ac:dyDescent="0.35">
      <c r="A583" t="str" cm="1">
        <f t="array" ref="A583:C583">VLOOKUP(D583,Sheet1!$A$2:$E$221,{3,4,5},0)</f>
        <v>Sachin</v>
      </c>
      <c r="B583" t="str">
        <v>FMF063493</v>
      </c>
      <c r="C583" t="str">
        <v>Naveen Kumar</v>
      </c>
      <c r="D583" s="94" t="s">
        <v>912</v>
      </c>
      <c r="E583" s="95">
        <v>959</v>
      </c>
      <c r="F583" s="95" t="s">
        <v>9792</v>
      </c>
      <c r="G583" s="95">
        <v>661838</v>
      </c>
      <c r="H583" s="95" t="s">
        <v>4237</v>
      </c>
      <c r="I583" s="95" t="s">
        <v>4238</v>
      </c>
      <c r="J583" s="95" t="s">
        <v>1568</v>
      </c>
      <c r="K583" s="95" t="s">
        <v>9793</v>
      </c>
      <c r="L583" s="95">
        <v>73000</v>
      </c>
      <c r="M583" s="95" t="s">
        <v>1189</v>
      </c>
      <c r="N583" s="95" t="s">
        <v>1190</v>
      </c>
      <c r="O583" s="95" t="s">
        <v>9794</v>
      </c>
      <c r="P583" s="95">
        <v>5107778484</v>
      </c>
      <c r="Q583" s="14" t="s">
        <v>13394</v>
      </c>
      <c r="T583" s="96">
        <v>46209</v>
      </c>
      <c r="U583" s="95" t="s">
        <v>8374</v>
      </c>
      <c r="V583" s="4">
        <v>46209.656307870369</v>
      </c>
      <c r="W583" s="96">
        <v>46209</v>
      </c>
      <c r="X583" s="95" t="s">
        <v>8374</v>
      </c>
      <c r="Y583" s="4">
        <v>46209.660763888889</v>
      </c>
      <c r="Z583" s="96">
        <v>46209</v>
      </c>
      <c r="AA583" s="95" t="s">
        <v>1211</v>
      </c>
      <c r="AB583" s="4">
        <v>46209.672326388885</v>
      </c>
      <c r="AC583" s="96">
        <v>46209</v>
      </c>
      <c r="AD583" s="95" t="s">
        <v>2408</v>
      </c>
      <c r="AE583" s="4">
        <v>46209.684444444443</v>
      </c>
      <c r="AF583" s="96"/>
      <c r="AG583" s="95" t="s">
        <v>11317</v>
      </c>
      <c r="AH583" s="4"/>
      <c r="AI583" s="96">
        <v>46209</v>
      </c>
      <c r="AJ583" s="95" t="s">
        <v>1323</v>
      </c>
      <c r="AK583" s="4">
        <v>46209.73228009259</v>
      </c>
      <c r="AL583" s="96">
        <v>46209</v>
      </c>
      <c r="AM583" s="95" t="s">
        <v>1323</v>
      </c>
      <c r="AN583" s="4">
        <v>46209.732349537036</v>
      </c>
      <c r="AO583" s="95" t="s">
        <v>11317</v>
      </c>
      <c r="AP583" s="95" t="s">
        <v>11317</v>
      </c>
      <c r="AQ583" s="95" t="s">
        <v>11317</v>
      </c>
      <c r="AR583" s="95" t="s">
        <v>11317</v>
      </c>
      <c r="AS583" s="95" t="s">
        <v>11317</v>
      </c>
      <c r="AT583" s="95" t="s">
        <v>11317</v>
      </c>
      <c r="AU583" s="96">
        <v>46209</v>
      </c>
      <c r="AV583" s="95" t="s">
        <v>1323</v>
      </c>
      <c r="AW583" s="4">
        <v>46209.745856481481</v>
      </c>
      <c r="AX583" s="95" t="s">
        <v>11317</v>
      </c>
      <c r="AY583" s="95" t="s">
        <v>11317</v>
      </c>
      <c r="AZ583" s="95" t="s">
        <v>11317</v>
      </c>
      <c r="BA583" s="96">
        <v>46210</v>
      </c>
      <c r="BB583" s="95" t="s">
        <v>2427</v>
      </c>
      <c r="BC583" s="4">
        <v>46210.6409375</v>
      </c>
      <c r="BD583" s="96">
        <v>46210</v>
      </c>
      <c r="BE583" s="95" t="s">
        <v>8367</v>
      </c>
      <c r="BF583" s="4">
        <v>46210.649293981478</v>
      </c>
      <c r="BG583" s="95" t="s">
        <v>11317</v>
      </c>
      <c r="BH583" s="95" t="s">
        <v>11317</v>
      </c>
      <c r="BI583" s="95" t="s">
        <v>11317</v>
      </c>
      <c r="BJ583" s="68" t="s">
        <v>11317</v>
      </c>
      <c r="BK583" t="str">
        <f t="shared" si="11"/>
        <v>Jul</v>
      </c>
      <c r="BL583" t="str">
        <f>VLOOKUP(D583,Sheet1!$A$2:$B$221,2,0)</f>
        <v>West Zone</v>
      </c>
    </row>
    <row r="584" spans="1:64" x14ac:dyDescent="0.35">
      <c r="A584" t="str" cm="1">
        <f t="array" ref="A584:C584">VLOOKUP(D584,Sheet1!$A$2:$E$221,{3,4,5},0)</f>
        <v>Shubham Choudhary</v>
      </c>
      <c r="B584" t="str">
        <v>FMF071544</v>
      </c>
      <c r="C584" t="str">
        <v>Pradeep Kumar</v>
      </c>
      <c r="D584" s="94" t="s">
        <v>156</v>
      </c>
      <c r="E584" s="95">
        <v>1219</v>
      </c>
      <c r="F584" s="95" t="s">
        <v>2176</v>
      </c>
      <c r="G584" s="95">
        <v>328025</v>
      </c>
      <c r="H584" s="95" t="s">
        <v>1419</v>
      </c>
      <c r="I584" s="95" t="s">
        <v>1420</v>
      </c>
      <c r="J584" s="95" t="s">
        <v>1568</v>
      </c>
      <c r="K584" s="95" t="s">
        <v>2177</v>
      </c>
      <c r="L584" s="95">
        <v>90000</v>
      </c>
      <c r="M584" s="95" t="s">
        <v>1180</v>
      </c>
      <c r="N584" s="95" t="s">
        <v>1181</v>
      </c>
      <c r="O584" s="95" t="s">
        <v>2178</v>
      </c>
      <c r="P584" s="95">
        <v>9337118243</v>
      </c>
      <c r="Q584" s="14" t="s">
        <v>13394</v>
      </c>
      <c r="T584" s="96">
        <v>46203</v>
      </c>
      <c r="U584" s="95" t="s">
        <v>1421</v>
      </c>
      <c r="V584" s="4">
        <v>46203.752199074072</v>
      </c>
      <c r="W584" s="96">
        <v>46203</v>
      </c>
      <c r="X584" s="95" t="s">
        <v>1421</v>
      </c>
      <c r="Y584" s="4">
        <v>46203.779432870368</v>
      </c>
      <c r="Z584" s="96">
        <v>46203</v>
      </c>
      <c r="AA584" s="95" t="s">
        <v>1211</v>
      </c>
      <c r="AB584" s="4">
        <v>46203.783437500002</v>
      </c>
      <c r="AC584" s="96">
        <v>46203</v>
      </c>
      <c r="AD584" s="95" t="s">
        <v>2408</v>
      </c>
      <c r="AE584" s="4">
        <v>46203.788344907407</v>
      </c>
      <c r="AF584" s="96"/>
      <c r="AG584" s="95" t="s">
        <v>11317</v>
      </c>
      <c r="AH584" s="4"/>
      <c r="AI584" s="96">
        <v>46203</v>
      </c>
      <c r="AJ584" s="95" t="s">
        <v>1323</v>
      </c>
      <c r="AK584" s="4">
        <v>46203.802824074075</v>
      </c>
      <c r="AL584" s="96">
        <v>46203</v>
      </c>
      <c r="AM584" s="95" t="s">
        <v>1323</v>
      </c>
      <c r="AN584" s="4">
        <v>46203.802916666667</v>
      </c>
      <c r="AO584" s="95" t="s">
        <v>11317</v>
      </c>
      <c r="AP584" s="95" t="s">
        <v>11317</v>
      </c>
      <c r="AQ584" s="95" t="s">
        <v>11317</v>
      </c>
      <c r="AR584" s="95" t="s">
        <v>11317</v>
      </c>
      <c r="AS584" s="95" t="s">
        <v>11317</v>
      </c>
      <c r="AT584" s="95" t="s">
        <v>11317</v>
      </c>
      <c r="AU584" s="96">
        <v>46203</v>
      </c>
      <c r="AV584" s="95" t="s">
        <v>1323</v>
      </c>
      <c r="AW584" s="4">
        <v>46203.815335648149</v>
      </c>
      <c r="AX584" s="95" t="s">
        <v>11317</v>
      </c>
      <c r="AY584" s="95" t="s">
        <v>11317</v>
      </c>
      <c r="AZ584" s="95" t="s">
        <v>11317</v>
      </c>
      <c r="BA584" s="96">
        <v>46203</v>
      </c>
      <c r="BB584" s="95" t="s">
        <v>1364</v>
      </c>
      <c r="BC584" s="4">
        <v>46203.815555555557</v>
      </c>
      <c r="BD584" s="96">
        <v>46204</v>
      </c>
      <c r="BE584" s="95" t="s">
        <v>1422</v>
      </c>
      <c r="BF584" s="4">
        <v>46204.63994212963</v>
      </c>
      <c r="BG584" s="95" t="s">
        <v>11317</v>
      </c>
      <c r="BH584" s="95" t="s">
        <v>11317</v>
      </c>
      <c r="BI584" s="95" t="s">
        <v>11317</v>
      </c>
      <c r="BJ584" s="68" t="s">
        <v>11317</v>
      </c>
      <c r="BK584" t="str">
        <f t="shared" si="11"/>
        <v>Jun</v>
      </c>
      <c r="BL584" t="str">
        <f>VLOOKUP(D584,Sheet1!$A$2:$B$221,2,0)</f>
        <v>West Zone</v>
      </c>
    </row>
    <row r="585" spans="1:64" x14ac:dyDescent="0.35">
      <c r="A585" t="str" cm="1">
        <f t="array" ref="A585:C585">VLOOKUP(D585,Sheet1!$A$2:$E$221,{3,4,5},0)</f>
        <v>Shubham Choudhary</v>
      </c>
      <c r="B585" t="str">
        <v>FMF071544</v>
      </c>
      <c r="C585" t="str">
        <v>Pradeep Kumar</v>
      </c>
      <c r="D585" s="94" t="s">
        <v>156</v>
      </c>
      <c r="E585" s="95">
        <v>1219</v>
      </c>
      <c r="F585" s="95" t="s">
        <v>3459</v>
      </c>
      <c r="G585" s="95">
        <v>351917</v>
      </c>
      <c r="H585" s="95" t="s">
        <v>82</v>
      </c>
      <c r="I585" s="95" t="s">
        <v>2822</v>
      </c>
      <c r="J585" s="95" t="s">
        <v>1568</v>
      </c>
      <c r="K585" s="95" t="s">
        <v>3460</v>
      </c>
      <c r="L585" s="95">
        <v>70000</v>
      </c>
      <c r="M585" s="95" t="s">
        <v>1325</v>
      </c>
      <c r="N585" s="95" t="s">
        <v>1326</v>
      </c>
      <c r="O585" s="95" t="s">
        <v>3033</v>
      </c>
      <c r="P585" s="95">
        <v>3670688889</v>
      </c>
      <c r="Q585" s="14" t="s">
        <v>13394</v>
      </c>
      <c r="T585" s="96">
        <v>46206</v>
      </c>
      <c r="U585" s="95" t="s">
        <v>1421</v>
      </c>
      <c r="V585" s="4">
        <v>46206.502881944441</v>
      </c>
      <c r="W585" s="96">
        <v>46206</v>
      </c>
      <c r="X585" s="95" t="s">
        <v>1421</v>
      </c>
      <c r="Y585" s="4">
        <v>46206.509201388886</v>
      </c>
      <c r="Z585" s="96">
        <v>46206</v>
      </c>
      <c r="AA585" s="95" t="s">
        <v>3057</v>
      </c>
      <c r="AB585" s="4">
        <v>46206.52789351852</v>
      </c>
      <c r="AC585" s="96">
        <v>46206</v>
      </c>
      <c r="AD585" s="95" t="s">
        <v>2408</v>
      </c>
      <c r="AE585" s="4">
        <v>46206.551678240743</v>
      </c>
      <c r="AF585" s="96"/>
      <c r="AG585" s="95" t="s">
        <v>11317</v>
      </c>
      <c r="AH585" s="4"/>
      <c r="AI585" s="96">
        <v>46206</v>
      </c>
      <c r="AJ585" s="95" t="s">
        <v>1323</v>
      </c>
      <c r="AK585" s="4">
        <v>46206.636099537034</v>
      </c>
      <c r="AL585" s="96">
        <v>46206</v>
      </c>
      <c r="AM585" s="95" t="s">
        <v>1323</v>
      </c>
      <c r="AN585" s="4">
        <v>46206.63621527778</v>
      </c>
      <c r="AO585" s="95" t="s">
        <v>11317</v>
      </c>
      <c r="AP585" s="95" t="s">
        <v>11317</v>
      </c>
      <c r="AQ585" s="95" t="s">
        <v>11317</v>
      </c>
      <c r="AR585" s="95" t="s">
        <v>11317</v>
      </c>
      <c r="AS585" s="95" t="s">
        <v>11317</v>
      </c>
      <c r="AT585" s="95" t="s">
        <v>11317</v>
      </c>
      <c r="AU585" s="96">
        <v>46206</v>
      </c>
      <c r="AV585" s="95" t="s">
        <v>1323</v>
      </c>
      <c r="AW585" s="4">
        <v>46206.656574074077</v>
      </c>
      <c r="AX585" s="95" t="s">
        <v>11317</v>
      </c>
      <c r="AY585" s="95" t="s">
        <v>11317</v>
      </c>
      <c r="AZ585" s="95" t="s">
        <v>11317</v>
      </c>
      <c r="BA585" s="96">
        <v>46206</v>
      </c>
      <c r="BB585" s="95" t="s">
        <v>1364</v>
      </c>
      <c r="BC585" s="4">
        <v>46206.657592592594</v>
      </c>
      <c r="BD585" s="96">
        <v>46206</v>
      </c>
      <c r="BE585" s="95" t="s">
        <v>2967</v>
      </c>
      <c r="BF585" s="4">
        <v>46206.784131944441</v>
      </c>
      <c r="BG585" s="95" t="s">
        <v>11317</v>
      </c>
      <c r="BH585" s="95" t="s">
        <v>11317</v>
      </c>
      <c r="BI585" s="95" t="s">
        <v>11317</v>
      </c>
      <c r="BJ585" s="68" t="s">
        <v>11317</v>
      </c>
      <c r="BK585" t="str">
        <f t="shared" si="11"/>
        <v>Jul</v>
      </c>
      <c r="BL585" t="str">
        <f>VLOOKUP(D585,Sheet1!$A$2:$B$221,2,0)</f>
        <v>West Zone</v>
      </c>
    </row>
    <row r="586" spans="1:64" x14ac:dyDescent="0.35">
      <c r="A586" t="str" cm="1">
        <f t="array" ref="A586:C586">VLOOKUP(D586,Sheet1!$A$2:$E$221,{3,4,5},0)</f>
        <v>Shubham Choudhary</v>
      </c>
      <c r="B586" t="str">
        <v>FMF071544</v>
      </c>
      <c r="C586" t="str">
        <v>Pradeep Kumar</v>
      </c>
      <c r="D586" s="94" t="s">
        <v>156</v>
      </c>
      <c r="E586" s="95">
        <v>1219</v>
      </c>
      <c r="F586" s="95" t="s">
        <v>2818</v>
      </c>
      <c r="G586" s="95">
        <v>365607</v>
      </c>
      <c r="H586" s="95" t="s">
        <v>1419</v>
      </c>
      <c r="I586" s="95" t="s">
        <v>1420</v>
      </c>
      <c r="J586" s="95" t="s">
        <v>1568</v>
      </c>
      <c r="K586" s="95" t="s">
        <v>2819</v>
      </c>
      <c r="L586" s="95">
        <v>90000</v>
      </c>
      <c r="M586" s="95" t="s">
        <v>1180</v>
      </c>
      <c r="N586" s="95" t="s">
        <v>1181</v>
      </c>
      <c r="O586" s="95" t="s">
        <v>2820</v>
      </c>
      <c r="P586" s="95">
        <v>5065666885</v>
      </c>
      <c r="Q586" s="14" t="s">
        <v>13394</v>
      </c>
      <c r="T586" s="96">
        <v>46205</v>
      </c>
      <c r="U586" s="95" t="s">
        <v>1421</v>
      </c>
      <c r="V586" s="4">
        <v>46205.457673611112</v>
      </c>
      <c r="W586" s="96">
        <v>46205</v>
      </c>
      <c r="X586" s="95" t="s">
        <v>1421</v>
      </c>
      <c r="Y586" s="4">
        <v>46205.523020833331</v>
      </c>
      <c r="Z586" s="96">
        <v>46205</v>
      </c>
      <c r="AA586" s="95" t="s">
        <v>1211</v>
      </c>
      <c r="AB586" s="4">
        <v>46205.538391203707</v>
      </c>
      <c r="AC586" s="96">
        <v>46205</v>
      </c>
      <c r="AD586" s="95" t="s">
        <v>2408</v>
      </c>
      <c r="AE586" s="4">
        <v>46205.549386574072</v>
      </c>
      <c r="AF586" s="96"/>
      <c r="AG586" s="95" t="s">
        <v>11317</v>
      </c>
      <c r="AH586" s="4"/>
      <c r="AI586" s="96">
        <v>46205</v>
      </c>
      <c r="AJ586" s="95" t="s">
        <v>1323</v>
      </c>
      <c r="AK586" s="4">
        <v>46205.562106481484</v>
      </c>
      <c r="AL586" s="96">
        <v>46205</v>
      </c>
      <c r="AM586" s="95" t="s">
        <v>1323</v>
      </c>
      <c r="AN586" s="4">
        <v>46205.562210648146</v>
      </c>
      <c r="AO586" s="95" t="s">
        <v>11317</v>
      </c>
      <c r="AP586" s="95" t="s">
        <v>11317</v>
      </c>
      <c r="AQ586" s="95" t="s">
        <v>11317</v>
      </c>
      <c r="AR586" s="95" t="s">
        <v>11317</v>
      </c>
      <c r="AS586" s="95" t="s">
        <v>11317</v>
      </c>
      <c r="AT586" s="95" t="s">
        <v>11317</v>
      </c>
      <c r="AU586" s="96">
        <v>46205</v>
      </c>
      <c r="AV586" s="95" t="s">
        <v>1323</v>
      </c>
      <c r="AW586" s="4">
        <v>46205.566087962965</v>
      </c>
      <c r="AX586" s="95" t="s">
        <v>11317</v>
      </c>
      <c r="AY586" s="95" t="s">
        <v>11317</v>
      </c>
      <c r="AZ586" s="95" t="s">
        <v>11317</v>
      </c>
      <c r="BA586" s="96">
        <v>46205</v>
      </c>
      <c r="BB586" s="95" t="s">
        <v>1364</v>
      </c>
      <c r="BC586" s="4">
        <v>46205.566261574073</v>
      </c>
      <c r="BD586" s="96">
        <v>46205</v>
      </c>
      <c r="BE586" s="95" t="s">
        <v>2967</v>
      </c>
      <c r="BF586" s="4">
        <v>46205.738923611112</v>
      </c>
      <c r="BG586" s="95" t="s">
        <v>11317</v>
      </c>
      <c r="BH586" s="95" t="s">
        <v>11317</v>
      </c>
      <c r="BI586" s="95" t="s">
        <v>11317</v>
      </c>
      <c r="BJ586" s="68" t="s">
        <v>11317</v>
      </c>
      <c r="BK586" t="str">
        <f t="shared" si="11"/>
        <v>Jul</v>
      </c>
      <c r="BL586" t="str">
        <f>VLOOKUP(D586,Sheet1!$A$2:$B$221,2,0)</f>
        <v>West Zone</v>
      </c>
    </row>
    <row r="587" spans="1:64" x14ac:dyDescent="0.35">
      <c r="A587" t="str" cm="1">
        <f t="array" ref="A587:C587">VLOOKUP(D587,Sheet1!$A$2:$E$221,{3,4,5},0)</f>
        <v>Shubham Choudhary</v>
      </c>
      <c r="B587" t="str">
        <v>FMF071544</v>
      </c>
      <c r="C587" t="str">
        <v>Pradeep Kumar</v>
      </c>
      <c r="D587" s="94" t="s">
        <v>156</v>
      </c>
      <c r="E587" s="95">
        <v>1219</v>
      </c>
      <c r="F587" s="95" t="s">
        <v>3461</v>
      </c>
      <c r="G587" s="95">
        <v>556481</v>
      </c>
      <c r="H587" s="95" t="s">
        <v>82</v>
      </c>
      <c r="I587" s="95" t="s">
        <v>2822</v>
      </c>
      <c r="J587" s="95" t="s">
        <v>1568</v>
      </c>
      <c r="K587" s="95" t="s">
        <v>3462</v>
      </c>
      <c r="L587" s="95">
        <v>75000</v>
      </c>
      <c r="M587" s="95" t="s">
        <v>1429</v>
      </c>
      <c r="N587" s="95" t="s">
        <v>1430</v>
      </c>
      <c r="O587" s="95" t="s">
        <v>3463</v>
      </c>
      <c r="P587" s="95">
        <v>8626520450</v>
      </c>
      <c r="Q587" s="14" t="s">
        <v>13394</v>
      </c>
      <c r="T587" s="96">
        <v>46206</v>
      </c>
      <c r="U587" s="95" t="s">
        <v>1421</v>
      </c>
      <c r="V587" s="4">
        <v>46206.669050925928</v>
      </c>
      <c r="W587" s="96">
        <v>46206</v>
      </c>
      <c r="X587" s="95" t="s">
        <v>1421</v>
      </c>
      <c r="Y587" s="4">
        <v>46206.671817129631</v>
      </c>
      <c r="Z587" s="96">
        <v>46206</v>
      </c>
      <c r="AA587" s="95" t="s">
        <v>3057</v>
      </c>
      <c r="AB587" s="4">
        <v>46206.695092592592</v>
      </c>
      <c r="AC587" s="96">
        <v>46206</v>
      </c>
      <c r="AD587" s="95" t="s">
        <v>2408</v>
      </c>
      <c r="AE587" s="4">
        <v>46206.700960648152</v>
      </c>
      <c r="AF587" s="96"/>
      <c r="AG587" s="95" t="s">
        <v>11317</v>
      </c>
      <c r="AH587" s="4"/>
      <c r="AI587" s="96">
        <v>46206</v>
      </c>
      <c r="AJ587" s="95" t="s">
        <v>1323</v>
      </c>
      <c r="AK587" s="4">
        <v>46206.724930555552</v>
      </c>
      <c r="AL587" s="96">
        <v>46206</v>
      </c>
      <c r="AM587" s="95" t="s">
        <v>1323</v>
      </c>
      <c r="AN587" s="4">
        <v>46206.725023148145</v>
      </c>
      <c r="AO587" s="95" t="s">
        <v>11317</v>
      </c>
      <c r="AP587" s="95" t="s">
        <v>11317</v>
      </c>
      <c r="AQ587" s="95" t="s">
        <v>11317</v>
      </c>
      <c r="AR587" s="95" t="s">
        <v>11317</v>
      </c>
      <c r="AS587" s="95" t="s">
        <v>11317</v>
      </c>
      <c r="AT587" s="95" t="s">
        <v>11317</v>
      </c>
      <c r="AU587" s="96">
        <v>46206</v>
      </c>
      <c r="AV587" s="95" t="s">
        <v>1323</v>
      </c>
      <c r="AW587" s="4">
        <v>46206.733240740738</v>
      </c>
      <c r="AX587" s="95" t="s">
        <v>11317</v>
      </c>
      <c r="AY587" s="95" t="s">
        <v>11317</v>
      </c>
      <c r="AZ587" s="95" t="s">
        <v>11317</v>
      </c>
      <c r="BA587" s="96">
        <v>46206</v>
      </c>
      <c r="BB587" s="95" t="s">
        <v>1364</v>
      </c>
      <c r="BC587" s="4">
        <v>46206.733414351853</v>
      </c>
      <c r="BD587" s="96">
        <v>46206</v>
      </c>
      <c r="BE587" s="95" t="s">
        <v>2967</v>
      </c>
      <c r="BF587" s="4">
        <v>46206.802060185182</v>
      </c>
      <c r="BG587" s="95" t="s">
        <v>11317</v>
      </c>
      <c r="BH587" s="95" t="s">
        <v>11317</v>
      </c>
      <c r="BI587" s="95" t="s">
        <v>11317</v>
      </c>
      <c r="BJ587" s="68" t="s">
        <v>11317</v>
      </c>
      <c r="BK587" t="str">
        <f t="shared" si="11"/>
        <v>Jul</v>
      </c>
      <c r="BL587" t="str">
        <f>VLOOKUP(D587,Sheet1!$A$2:$B$221,2,0)</f>
        <v>West Zone</v>
      </c>
    </row>
    <row r="588" spans="1:64" x14ac:dyDescent="0.35">
      <c r="A588" t="str" cm="1">
        <f t="array" ref="A588:C588">VLOOKUP(D588,Sheet1!$A$2:$E$221,{3,4,5},0)</f>
        <v>Shubham Choudhary</v>
      </c>
      <c r="B588" t="str">
        <v>FMF071544</v>
      </c>
      <c r="C588" t="str">
        <v>Pradeep Kumar</v>
      </c>
      <c r="D588" s="94" t="s">
        <v>156</v>
      </c>
      <c r="E588" s="95">
        <v>1219</v>
      </c>
      <c r="F588" s="95" t="s">
        <v>2821</v>
      </c>
      <c r="G588" s="95">
        <v>649499</v>
      </c>
      <c r="H588" s="95" t="s">
        <v>82</v>
      </c>
      <c r="I588" s="95" t="s">
        <v>2822</v>
      </c>
      <c r="J588" s="95" t="s">
        <v>1568</v>
      </c>
      <c r="K588" s="95" t="s">
        <v>2823</v>
      </c>
      <c r="L588" s="95">
        <v>70000</v>
      </c>
      <c r="M588" s="95" t="s">
        <v>1325</v>
      </c>
      <c r="N588" s="95" t="s">
        <v>1326</v>
      </c>
      <c r="O588" s="95" t="s">
        <v>1337</v>
      </c>
      <c r="P588" s="95">
        <v>3023289836</v>
      </c>
      <c r="Q588" s="14" t="s">
        <v>13394</v>
      </c>
      <c r="T588" s="96">
        <v>46205</v>
      </c>
      <c r="U588" s="95" t="s">
        <v>1421</v>
      </c>
      <c r="V588" s="4">
        <v>46205.393680555557</v>
      </c>
      <c r="W588" s="96">
        <v>46205</v>
      </c>
      <c r="X588" s="95" t="s">
        <v>1421</v>
      </c>
      <c r="Y588" s="4">
        <v>46205.444108796299</v>
      </c>
      <c r="Z588" s="96">
        <v>46205</v>
      </c>
      <c r="AA588" s="95" t="s">
        <v>1211</v>
      </c>
      <c r="AB588" s="4">
        <v>46205.45890046296</v>
      </c>
      <c r="AC588" s="96">
        <v>46205</v>
      </c>
      <c r="AD588" s="95" t="s">
        <v>2408</v>
      </c>
      <c r="AE588" s="4">
        <v>46205.472407407404</v>
      </c>
      <c r="AF588" s="96"/>
      <c r="AG588" s="95" t="s">
        <v>11317</v>
      </c>
      <c r="AH588" s="4"/>
      <c r="AI588" s="96">
        <v>46205</v>
      </c>
      <c r="AJ588" s="95" t="s">
        <v>1323</v>
      </c>
      <c r="AK588" s="4">
        <v>46205.49900462963</v>
      </c>
      <c r="AL588" s="96">
        <v>46205</v>
      </c>
      <c r="AM588" s="95" t="s">
        <v>1323</v>
      </c>
      <c r="AN588" s="4">
        <v>46205.499085648145</v>
      </c>
      <c r="AO588" s="95" t="s">
        <v>11317</v>
      </c>
      <c r="AP588" s="95" t="s">
        <v>11317</v>
      </c>
      <c r="AQ588" s="95" t="s">
        <v>11317</v>
      </c>
      <c r="AR588" s="95" t="s">
        <v>11317</v>
      </c>
      <c r="AS588" s="95" t="s">
        <v>11317</v>
      </c>
      <c r="AT588" s="95" t="s">
        <v>11317</v>
      </c>
      <c r="AU588" s="96">
        <v>46205</v>
      </c>
      <c r="AV588" s="95" t="s">
        <v>1323</v>
      </c>
      <c r="AW588" s="4">
        <v>46205.506076388891</v>
      </c>
      <c r="AX588" s="95" t="s">
        <v>11317</v>
      </c>
      <c r="AY588" s="95" t="s">
        <v>11317</v>
      </c>
      <c r="AZ588" s="95" t="s">
        <v>11317</v>
      </c>
      <c r="BA588" s="96">
        <v>46205</v>
      </c>
      <c r="BB588" s="95" t="s">
        <v>1364</v>
      </c>
      <c r="BC588" s="4">
        <v>46205.506296296298</v>
      </c>
      <c r="BD588" s="96">
        <v>46205</v>
      </c>
      <c r="BE588" s="95" t="s">
        <v>2967</v>
      </c>
      <c r="BF588" s="4">
        <v>46205.776412037034</v>
      </c>
      <c r="BG588" s="95" t="s">
        <v>11317</v>
      </c>
      <c r="BH588" s="95" t="s">
        <v>11317</v>
      </c>
      <c r="BI588" s="95" t="s">
        <v>11317</v>
      </c>
      <c r="BJ588" s="68" t="s">
        <v>11317</v>
      </c>
      <c r="BK588" t="str">
        <f t="shared" si="11"/>
        <v>Jul</v>
      </c>
      <c r="BL588" t="str">
        <f>VLOOKUP(D588,Sheet1!$A$2:$B$221,2,0)</f>
        <v>West Zone</v>
      </c>
    </row>
    <row r="589" spans="1:64" x14ac:dyDescent="0.35">
      <c r="A589" t="str" cm="1">
        <f t="array" ref="A589:C589">VLOOKUP(D589,Sheet1!$A$2:$E$221,{3,4,5},0)</f>
        <v>Shubham Choudhary</v>
      </c>
      <c r="B589" t="str">
        <v>FMF071544</v>
      </c>
      <c r="C589" t="str">
        <v>Pradeep Kumar</v>
      </c>
      <c r="D589" s="94" t="s">
        <v>156</v>
      </c>
      <c r="E589" s="95">
        <v>1219</v>
      </c>
      <c r="F589" s="95" t="s">
        <v>3464</v>
      </c>
      <c r="G589" s="95">
        <v>691296</v>
      </c>
      <c r="H589" s="95" t="s">
        <v>82</v>
      </c>
      <c r="I589" s="95" t="s">
        <v>2822</v>
      </c>
      <c r="J589" s="95" t="s">
        <v>1568</v>
      </c>
      <c r="K589" s="95" t="s">
        <v>3465</v>
      </c>
      <c r="L589" s="95">
        <v>90000</v>
      </c>
      <c r="M589" s="95" t="s">
        <v>1180</v>
      </c>
      <c r="N589" s="95" t="s">
        <v>1181</v>
      </c>
      <c r="O589" s="95" t="s">
        <v>3466</v>
      </c>
      <c r="P589" s="95">
        <v>2626382749</v>
      </c>
      <c r="Q589" s="14" t="s">
        <v>13394</v>
      </c>
      <c r="T589" s="96">
        <v>46205</v>
      </c>
      <c r="U589" s="95" t="s">
        <v>1421</v>
      </c>
      <c r="V589" s="4">
        <v>46205.82136574074</v>
      </c>
      <c r="W589" s="96">
        <v>46206</v>
      </c>
      <c r="X589" s="95" t="s">
        <v>1421</v>
      </c>
      <c r="Y589" s="4">
        <v>46206.343622685185</v>
      </c>
      <c r="Z589" s="96">
        <v>46206</v>
      </c>
      <c r="AA589" s="95" t="s">
        <v>3057</v>
      </c>
      <c r="AB589" s="4">
        <v>46206.421701388892</v>
      </c>
      <c r="AC589" s="96">
        <v>46206</v>
      </c>
      <c r="AD589" s="95" t="s">
        <v>3024</v>
      </c>
      <c r="AE589" s="4">
        <v>46206.459293981483</v>
      </c>
      <c r="AF589" s="96"/>
      <c r="AG589" s="95" t="s">
        <v>11317</v>
      </c>
      <c r="AH589" s="4"/>
      <c r="AI589" s="96">
        <v>46206</v>
      </c>
      <c r="AJ589" s="95" t="s">
        <v>1323</v>
      </c>
      <c r="AK589" s="4">
        <v>46206.474178240744</v>
      </c>
      <c r="AL589" s="96">
        <v>46206</v>
      </c>
      <c r="AM589" s="95" t="s">
        <v>1323</v>
      </c>
      <c r="AN589" s="4">
        <v>46206.474247685182</v>
      </c>
      <c r="AO589" s="95" t="s">
        <v>11317</v>
      </c>
      <c r="AP589" s="95" t="s">
        <v>11317</v>
      </c>
      <c r="AQ589" s="95" t="s">
        <v>11317</v>
      </c>
      <c r="AR589" s="95" t="s">
        <v>11317</v>
      </c>
      <c r="AS589" s="95" t="s">
        <v>11317</v>
      </c>
      <c r="AT589" s="95" t="s">
        <v>11317</v>
      </c>
      <c r="AU589" s="96">
        <v>46206</v>
      </c>
      <c r="AV589" s="95" t="s">
        <v>1323</v>
      </c>
      <c r="AW589" s="4">
        <v>46206.476863425924</v>
      </c>
      <c r="AX589" s="95" t="s">
        <v>11317</v>
      </c>
      <c r="AY589" s="95" t="s">
        <v>11317</v>
      </c>
      <c r="AZ589" s="95" t="s">
        <v>11317</v>
      </c>
      <c r="BA589" s="96">
        <v>46206</v>
      </c>
      <c r="BB589" s="95" t="s">
        <v>1364</v>
      </c>
      <c r="BC589" s="4">
        <v>46206.477037037039</v>
      </c>
      <c r="BD589" s="96">
        <v>46209</v>
      </c>
      <c r="BE589" s="95" t="s">
        <v>1422</v>
      </c>
      <c r="BF589" s="4">
        <v>46209.791747685187</v>
      </c>
      <c r="BG589" s="95" t="s">
        <v>11317</v>
      </c>
      <c r="BH589" s="95" t="s">
        <v>11317</v>
      </c>
      <c r="BI589" s="95" t="s">
        <v>11317</v>
      </c>
      <c r="BJ589" s="68" t="s">
        <v>11317</v>
      </c>
      <c r="BK589" t="str">
        <f t="shared" si="11"/>
        <v>Jul</v>
      </c>
      <c r="BL589" t="str">
        <f>VLOOKUP(D589,Sheet1!$A$2:$B$221,2,0)</f>
        <v>West Zone</v>
      </c>
    </row>
    <row r="590" spans="1:64" x14ac:dyDescent="0.35">
      <c r="A590" t="str" cm="1">
        <f t="array" ref="A590:C590">VLOOKUP(D590,Sheet1!$A$2:$E$221,{3,4,5},0)</f>
        <v>Ankur Bhatt</v>
      </c>
      <c r="B590" t="str">
        <v>FMF071415</v>
      </c>
      <c r="C590" t="str">
        <v>Sandeep Sisodiya</v>
      </c>
      <c r="D590" s="94" t="s">
        <v>223</v>
      </c>
      <c r="E590" s="95">
        <v>1310</v>
      </c>
      <c r="F590" s="95" t="s">
        <v>3467</v>
      </c>
      <c r="G590" s="95">
        <v>604876</v>
      </c>
      <c r="H590" s="95" t="s">
        <v>3468</v>
      </c>
      <c r="I590" s="95" t="s">
        <v>3469</v>
      </c>
      <c r="J590" s="95" t="s">
        <v>1568</v>
      </c>
      <c r="K590" s="95" t="s">
        <v>3470</v>
      </c>
      <c r="L590" s="95">
        <v>90000</v>
      </c>
      <c r="M590" s="95" t="s">
        <v>1461</v>
      </c>
      <c r="N590" s="95" t="s">
        <v>1462</v>
      </c>
      <c r="O590" s="95" t="s">
        <v>3471</v>
      </c>
      <c r="P590" s="95">
        <v>2713946635</v>
      </c>
      <c r="Q590" s="14" t="s">
        <v>13394</v>
      </c>
      <c r="T590" s="96">
        <v>46206</v>
      </c>
      <c r="U590" s="95" t="s">
        <v>2431</v>
      </c>
      <c r="V590" s="4">
        <v>46206.58965277778</v>
      </c>
      <c r="W590" s="96">
        <v>46206</v>
      </c>
      <c r="X590" s="95" t="s">
        <v>2431</v>
      </c>
      <c r="Y590" s="4">
        <v>46206.597372685188</v>
      </c>
      <c r="Z590" s="96">
        <v>46206</v>
      </c>
      <c r="AA590" s="95" t="s">
        <v>3057</v>
      </c>
      <c r="AB590" s="4">
        <v>46206.609953703701</v>
      </c>
      <c r="AC590" s="96">
        <v>46206</v>
      </c>
      <c r="AD590" s="95" t="s">
        <v>2408</v>
      </c>
      <c r="AE590" s="4">
        <v>46206.633252314816</v>
      </c>
      <c r="AF590" s="96">
        <v>46206</v>
      </c>
      <c r="AG590" s="95" t="s">
        <v>1323</v>
      </c>
      <c r="AH590" s="4">
        <v>46206.665520833332</v>
      </c>
      <c r="AI590" s="96">
        <v>46210</v>
      </c>
      <c r="AJ590" s="95" t="s">
        <v>1323</v>
      </c>
      <c r="AK590" s="4">
        <v>46210.711747685185</v>
      </c>
      <c r="AL590" s="96">
        <v>46210</v>
      </c>
      <c r="AM590" s="95" t="s">
        <v>1323</v>
      </c>
      <c r="AN590" s="4">
        <v>46210.711851851855</v>
      </c>
      <c r="AO590" s="95" t="s">
        <v>11317</v>
      </c>
      <c r="AP590" s="95" t="s">
        <v>11317</v>
      </c>
      <c r="AQ590" s="95" t="s">
        <v>11317</v>
      </c>
      <c r="AR590" s="95" t="s">
        <v>11317</v>
      </c>
      <c r="AS590" s="95" t="s">
        <v>11317</v>
      </c>
      <c r="AT590" s="95" t="s">
        <v>11317</v>
      </c>
      <c r="AU590" s="96">
        <v>46210</v>
      </c>
      <c r="AV590" s="95" t="s">
        <v>1323</v>
      </c>
      <c r="AW590" s="4">
        <v>46210.718391203707</v>
      </c>
      <c r="AX590" s="95" t="s">
        <v>11317</v>
      </c>
      <c r="AY590" s="95" t="s">
        <v>11317</v>
      </c>
      <c r="AZ590" s="95" t="s">
        <v>11317</v>
      </c>
      <c r="BA590" s="96">
        <v>46210</v>
      </c>
      <c r="BB590" s="95" t="s">
        <v>1364</v>
      </c>
      <c r="BC590" s="4">
        <v>46210.718553240738</v>
      </c>
      <c r="BD590" s="96">
        <v>46210</v>
      </c>
      <c r="BE590" s="95" t="s">
        <v>2432</v>
      </c>
      <c r="BF590" s="4">
        <v>46210.835219907407</v>
      </c>
      <c r="BG590" s="95" t="s">
        <v>11317</v>
      </c>
      <c r="BH590" s="95" t="s">
        <v>11317</v>
      </c>
      <c r="BI590" s="95" t="s">
        <v>11317</v>
      </c>
      <c r="BJ590" s="68" t="s">
        <v>11317</v>
      </c>
      <c r="BK590" t="str">
        <f t="shared" si="11"/>
        <v>Jul</v>
      </c>
      <c r="BL590" t="str">
        <f>VLOOKUP(D590,Sheet1!$A$2:$B$221,2,0)</f>
        <v>West Zone</v>
      </c>
    </row>
    <row r="591" spans="1:64" x14ac:dyDescent="0.35">
      <c r="A591" t="str" cm="1">
        <f t="array" ref="A591:C591">VLOOKUP(D591,Sheet1!$A$2:$E$221,{3,4,5},0)</f>
        <v>Ankur Bhatt</v>
      </c>
      <c r="B591" t="str">
        <v>FMF071415</v>
      </c>
      <c r="C591" t="str">
        <v>Sandeep Sisodiya</v>
      </c>
      <c r="D591" s="94" t="s">
        <v>223</v>
      </c>
      <c r="E591" s="95">
        <v>1310</v>
      </c>
      <c r="F591" s="95" t="s">
        <v>11640</v>
      </c>
      <c r="G591" s="95">
        <v>712784</v>
      </c>
      <c r="H591" s="95" t="s">
        <v>2180</v>
      </c>
      <c r="I591" s="95" t="s">
        <v>2181</v>
      </c>
      <c r="J591" s="95" t="s">
        <v>1568</v>
      </c>
      <c r="K591" s="95" t="s">
        <v>11641</v>
      </c>
      <c r="L591" s="95">
        <v>85000</v>
      </c>
      <c r="M591" s="95" t="s">
        <v>1406</v>
      </c>
      <c r="N591" s="95" t="s">
        <v>1407</v>
      </c>
      <c r="O591" s="95" t="s">
        <v>11642</v>
      </c>
      <c r="P591" s="95">
        <v>7647659095</v>
      </c>
      <c r="Q591" s="14" t="s">
        <v>13394</v>
      </c>
      <c r="T591" s="96">
        <v>46210</v>
      </c>
      <c r="U591" s="95" t="s">
        <v>2431</v>
      </c>
      <c r="V591" s="4">
        <v>46210.553356481483</v>
      </c>
      <c r="W591" s="96">
        <v>46210</v>
      </c>
      <c r="X591" s="95" t="s">
        <v>2431</v>
      </c>
      <c r="Y591" s="4">
        <v>46210.602789351855</v>
      </c>
      <c r="Z591" s="96">
        <v>46210</v>
      </c>
      <c r="AA591" s="95" t="s">
        <v>1211</v>
      </c>
      <c r="AB591" s="4">
        <v>46210.613935185182</v>
      </c>
      <c r="AC591" s="96">
        <v>46210</v>
      </c>
      <c r="AD591" s="95" t="s">
        <v>2408</v>
      </c>
      <c r="AE591" s="4">
        <v>46210.62226851852</v>
      </c>
      <c r="AF591" s="96"/>
      <c r="AG591" s="95" t="s">
        <v>11317</v>
      </c>
      <c r="AH591" s="4"/>
      <c r="AI591" s="96">
        <v>46210</v>
      </c>
      <c r="AJ591" s="95" t="s">
        <v>1323</v>
      </c>
      <c r="AK591" s="4">
        <v>46210.66915509259</v>
      </c>
      <c r="AL591" s="96">
        <v>46210</v>
      </c>
      <c r="AM591" s="95" t="s">
        <v>1323</v>
      </c>
      <c r="AN591" s="4">
        <v>46210.671122685184</v>
      </c>
      <c r="AO591" s="95" t="s">
        <v>11317</v>
      </c>
      <c r="AP591" s="95" t="s">
        <v>11317</v>
      </c>
      <c r="AQ591" s="95" t="s">
        <v>11317</v>
      </c>
      <c r="AR591" s="95" t="s">
        <v>11317</v>
      </c>
      <c r="AS591" s="95" t="s">
        <v>11317</v>
      </c>
      <c r="AT591" s="95" t="s">
        <v>11317</v>
      </c>
      <c r="AU591" s="96">
        <v>46210</v>
      </c>
      <c r="AV591" s="95" t="s">
        <v>1323</v>
      </c>
      <c r="AW591" s="4">
        <v>46210.675104166665</v>
      </c>
      <c r="AX591" s="95" t="s">
        <v>11317</v>
      </c>
      <c r="AY591" s="95" t="s">
        <v>11317</v>
      </c>
      <c r="AZ591" s="95" t="s">
        <v>11317</v>
      </c>
      <c r="BA591" s="96">
        <v>46210</v>
      </c>
      <c r="BB591" s="95" t="s">
        <v>1364</v>
      </c>
      <c r="BC591" s="4">
        <v>46210.675324074073</v>
      </c>
      <c r="BD591" s="96">
        <v>46210</v>
      </c>
      <c r="BE591" s="95" t="s">
        <v>2432</v>
      </c>
      <c r="BF591" s="4">
        <v>46210.724456018521</v>
      </c>
      <c r="BG591" s="95" t="s">
        <v>11317</v>
      </c>
      <c r="BH591" s="95" t="s">
        <v>11317</v>
      </c>
      <c r="BI591" s="95" t="s">
        <v>11317</v>
      </c>
      <c r="BJ591" s="68" t="s">
        <v>11317</v>
      </c>
      <c r="BK591" t="str">
        <f t="shared" si="11"/>
        <v>Jul</v>
      </c>
      <c r="BL591" t="str">
        <f>VLOOKUP(D591,Sheet1!$A$2:$B$221,2,0)</f>
        <v>West Zone</v>
      </c>
    </row>
    <row r="592" spans="1:64" x14ac:dyDescent="0.35">
      <c r="A592" t="str" cm="1">
        <f t="array" ref="A592:C592">VLOOKUP(D592,Sheet1!$A$2:$E$221,{3,4,5},0)</f>
        <v>Ankur Bhatt</v>
      </c>
      <c r="B592" t="str">
        <v>FMF071415</v>
      </c>
      <c r="C592" t="str">
        <v>Sandeep Sisodiya</v>
      </c>
      <c r="D592" s="94" t="s">
        <v>223</v>
      </c>
      <c r="E592" s="95">
        <v>1310</v>
      </c>
      <c r="F592" s="95" t="s">
        <v>2179</v>
      </c>
      <c r="G592" s="95">
        <v>721804</v>
      </c>
      <c r="H592" s="95" t="s">
        <v>2180</v>
      </c>
      <c r="I592" s="95" t="s">
        <v>2181</v>
      </c>
      <c r="J592" s="95" t="s">
        <v>1568</v>
      </c>
      <c r="K592" s="95" t="s">
        <v>2182</v>
      </c>
      <c r="L592" s="95">
        <v>90000</v>
      </c>
      <c r="M592" s="95" t="s">
        <v>1461</v>
      </c>
      <c r="N592" s="95" t="s">
        <v>1462</v>
      </c>
      <c r="O592" s="95" t="s">
        <v>2183</v>
      </c>
      <c r="P592" s="95">
        <v>8014284713</v>
      </c>
      <c r="Q592" s="14" t="s">
        <v>13394</v>
      </c>
      <c r="T592" s="96">
        <v>46203</v>
      </c>
      <c r="U592" s="95" t="s">
        <v>2431</v>
      </c>
      <c r="V592" s="4">
        <v>46203.820185185185</v>
      </c>
      <c r="W592" s="96">
        <v>46204</v>
      </c>
      <c r="X592" s="95" t="s">
        <v>2431</v>
      </c>
      <c r="Y592" s="4">
        <v>46204.409143518518</v>
      </c>
      <c r="Z592" s="96">
        <v>46204</v>
      </c>
      <c r="AA592" s="95" t="s">
        <v>1211</v>
      </c>
      <c r="AB592" s="4">
        <v>46204.442187499997</v>
      </c>
      <c r="AC592" s="96">
        <v>46204</v>
      </c>
      <c r="AD592" s="95" t="s">
        <v>2408</v>
      </c>
      <c r="AE592" s="4">
        <v>46204.45957175926</v>
      </c>
      <c r="AF592" s="96"/>
      <c r="AG592" s="95" t="s">
        <v>11317</v>
      </c>
      <c r="AH592" s="4"/>
      <c r="AI592" s="96">
        <v>46204</v>
      </c>
      <c r="AJ592" s="95" t="s">
        <v>1323</v>
      </c>
      <c r="AK592" s="4">
        <v>46204.491076388891</v>
      </c>
      <c r="AL592" s="96">
        <v>46204</v>
      </c>
      <c r="AM592" s="95" t="s">
        <v>1323</v>
      </c>
      <c r="AN592" s="4">
        <v>46204.491215277776</v>
      </c>
      <c r="AO592" s="95" t="s">
        <v>11317</v>
      </c>
      <c r="AP592" s="95" t="s">
        <v>11317</v>
      </c>
      <c r="AQ592" s="95" t="s">
        <v>11317</v>
      </c>
      <c r="AR592" s="95" t="s">
        <v>11317</v>
      </c>
      <c r="AS592" s="95" t="s">
        <v>11317</v>
      </c>
      <c r="AT592" s="95" t="s">
        <v>11317</v>
      </c>
      <c r="AU592" s="96">
        <v>46204</v>
      </c>
      <c r="AV592" s="95" t="s">
        <v>1323</v>
      </c>
      <c r="AW592" s="4">
        <v>46204.497291666667</v>
      </c>
      <c r="AX592" s="95" t="s">
        <v>11317</v>
      </c>
      <c r="AY592" s="95" t="s">
        <v>11317</v>
      </c>
      <c r="AZ592" s="95" t="s">
        <v>11317</v>
      </c>
      <c r="BA592" s="96">
        <v>46204</v>
      </c>
      <c r="BB592" s="95" t="s">
        <v>1364</v>
      </c>
      <c r="BC592" s="4">
        <v>46204.497719907406</v>
      </c>
      <c r="BD592" s="96">
        <v>46204</v>
      </c>
      <c r="BE592" s="95" t="s">
        <v>2432</v>
      </c>
      <c r="BF592" s="4">
        <v>46204.579675925925</v>
      </c>
      <c r="BG592" s="95" t="s">
        <v>11317</v>
      </c>
      <c r="BH592" s="95" t="s">
        <v>11317</v>
      </c>
      <c r="BI592" s="95" t="s">
        <v>11317</v>
      </c>
      <c r="BJ592" s="68" t="s">
        <v>11317</v>
      </c>
      <c r="BK592" t="str">
        <f t="shared" si="11"/>
        <v>Jul</v>
      </c>
      <c r="BL592" t="str">
        <f>VLOOKUP(D592,Sheet1!$A$2:$B$221,2,0)</f>
        <v>West Zone</v>
      </c>
    </row>
    <row r="593" spans="1:64" x14ac:dyDescent="0.35">
      <c r="A593" t="str" cm="1">
        <f t="array" ref="A593:C593">VLOOKUP(D593,Sheet1!$A$2:$E$221,{3,4,5},0)</f>
        <v>Ankur Bhatt</v>
      </c>
      <c r="B593" t="str">
        <v>FMF071415</v>
      </c>
      <c r="C593" t="str">
        <v>Sandeep Sisodiya</v>
      </c>
      <c r="D593" s="94" t="s">
        <v>223</v>
      </c>
      <c r="E593" s="95">
        <v>1310</v>
      </c>
      <c r="F593" s="95" t="s">
        <v>2179</v>
      </c>
      <c r="G593" s="95">
        <v>721804</v>
      </c>
      <c r="H593" s="95" t="s">
        <v>2180</v>
      </c>
      <c r="I593" s="95" t="s">
        <v>2181</v>
      </c>
      <c r="J593" s="95" t="s">
        <v>1568</v>
      </c>
      <c r="K593" s="95" t="s">
        <v>2182</v>
      </c>
      <c r="L593" s="95">
        <v>85000</v>
      </c>
      <c r="M593" s="95" t="s">
        <v>1406</v>
      </c>
      <c r="N593" s="95" t="s">
        <v>1407</v>
      </c>
      <c r="O593" s="95" t="s">
        <v>1611</v>
      </c>
      <c r="P593" s="95">
        <v>2060483627</v>
      </c>
      <c r="Q593" s="14" t="s">
        <v>13394</v>
      </c>
      <c r="T593" s="96">
        <v>46203</v>
      </c>
      <c r="U593" s="95" t="s">
        <v>2431</v>
      </c>
      <c r="V593" s="4">
        <v>46203.820115740738</v>
      </c>
      <c r="W593" s="96">
        <v>46204</v>
      </c>
      <c r="X593" s="95" t="s">
        <v>2431</v>
      </c>
      <c r="Y593" s="4">
        <v>46204.409120370372</v>
      </c>
      <c r="Z593" s="96">
        <v>46204</v>
      </c>
      <c r="AA593" s="95" t="s">
        <v>1211</v>
      </c>
      <c r="AB593" s="4">
        <v>46204.442187499997</v>
      </c>
      <c r="AC593" s="96">
        <v>46204</v>
      </c>
      <c r="AD593" s="95" t="s">
        <v>2408</v>
      </c>
      <c r="AE593" s="4">
        <v>46204.459560185183</v>
      </c>
      <c r="AF593" s="96"/>
      <c r="AG593" s="95" t="s">
        <v>11317</v>
      </c>
      <c r="AH593" s="4"/>
      <c r="AI593" s="96">
        <v>46204</v>
      </c>
      <c r="AJ593" s="95" t="s">
        <v>1323</v>
      </c>
      <c r="AK593" s="4">
        <v>46204.491053240738</v>
      </c>
      <c r="AL593" s="96">
        <v>46204</v>
      </c>
      <c r="AM593" s="95" t="s">
        <v>1323</v>
      </c>
      <c r="AN593" s="4">
        <v>46204.49119212963</v>
      </c>
      <c r="AO593" s="95" t="s">
        <v>11317</v>
      </c>
      <c r="AP593" s="95" t="s">
        <v>11317</v>
      </c>
      <c r="AQ593" s="95" t="s">
        <v>11317</v>
      </c>
      <c r="AR593" s="95" t="s">
        <v>11317</v>
      </c>
      <c r="AS593" s="95" t="s">
        <v>11317</v>
      </c>
      <c r="AT593" s="95" t="s">
        <v>11317</v>
      </c>
      <c r="AU593" s="96">
        <v>46204</v>
      </c>
      <c r="AV593" s="95" t="s">
        <v>1323</v>
      </c>
      <c r="AW593" s="4">
        <v>46204.49728009259</v>
      </c>
      <c r="AX593" s="95" t="s">
        <v>11317</v>
      </c>
      <c r="AY593" s="95" t="s">
        <v>11317</v>
      </c>
      <c r="AZ593" s="95" t="s">
        <v>11317</v>
      </c>
      <c r="BA593" s="96">
        <v>46204</v>
      </c>
      <c r="BB593" s="95" t="s">
        <v>1364</v>
      </c>
      <c r="BC593" s="4">
        <v>46204.497719907406</v>
      </c>
      <c r="BD593" s="96">
        <v>46204</v>
      </c>
      <c r="BE593" s="95" t="s">
        <v>2432</v>
      </c>
      <c r="BF593" s="4">
        <v>46204.579675925925</v>
      </c>
      <c r="BG593" s="95" t="s">
        <v>11317</v>
      </c>
      <c r="BH593" s="95" t="s">
        <v>11317</v>
      </c>
      <c r="BI593" s="95" t="s">
        <v>11317</v>
      </c>
      <c r="BJ593" s="68" t="s">
        <v>11317</v>
      </c>
      <c r="BK593" t="str">
        <f t="shared" si="11"/>
        <v>Jul</v>
      </c>
      <c r="BL593" t="str">
        <f>VLOOKUP(D593,Sheet1!$A$2:$B$221,2,0)</f>
        <v>West Zone</v>
      </c>
    </row>
    <row r="594" spans="1:64" x14ac:dyDescent="0.35">
      <c r="A594" t="str" cm="1">
        <f t="array" ref="A594:C594">VLOOKUP(D594,Sheet1!$A$2:$E$221,{3,4,5},0)</f>
        <v>Avneesh Kumar</v>
      </c>
      <c r="B594" t="str">
        <v>FMF071437</v>
      </c>
      <c r="C594" t="str">
        <v>Pradeep Kumar</v>
      </c>
      <c r="D594" s="94" t="s">
        <v>158</v>
      </c>
      <c r="E594" s="95">
        <v>1313</v>
      </c>
      <c r="F594" s="95" t="s">
        <v>2184</v>
      </c>
      <c r="G594" s="95">
        <v>277492</v>
      </c>
      <c r="H594" s="95" t="s">
        <v>2044</v>
      </c>
      <c r="I594" s="95" t="s">
        <v>2185</v>
      </c>
      <c r="J594" s="95" t="s">
        <v>1568</v>
      </c>
      <c r="K594" s="95" t="s">
        <v>2186</v>
      </c>
      <c r="L594" s="95">
        <v>77000</v>
      </c>
      <c r="M594" s="95" t="s">
        <v>1173</v>
      </c>
      <c r="N594" s="95" t="s">
        <v>1174</v>
      </c>
      <c r="O594" s="95" t="s">
        <v>2187</v>
      </c>
      <c r="P594" s="95">
        <v>8046020564</v>
      </c>
      <c r="Q594" s="14" t="s">
        <v>13394</v>
      </c>
      <c r="T594" s="96">
        <v>46204</v>
      </c>
      <c r="U594" s="95" t="s">
        <v>1425</v>
      </c>
      <c r="V594" s="4">
        <v>46204.548946759256</v>
      </c>
      <c r="W594" s="96">
        <v>46204</v>
      </c>
      <c r="X594" s="95" t="s">
        <v>1425</v>
      </c>
      <c r="Y594" s="4">
        <v>46204.585787037038</v>
      </c>
      <c r="Z594" s="96">
        <v>46204</v>
      </c>
      <c r="AA594" s="95" t="s">
        <v>1211</v>
      </c>
      <c r="AB594" s="4">
        <v>46204.593900462962</v>
      </c>
      <c r="AC594" s="96">
        <v>46204</v>
      </c>
      <c r="AD594" s="95" t="s">
        <v>2408</v>
      </c>
      <c r="AE594" s="4">
        <v>46204.620509259257</v>
      </c>
      <c r="AF594" s="96"/>
      <c r="AG594" s="95" t="s">
        <v>11317</v>
      </c>
      <c r="AH594" s="4"/>
      <c r="AI594" s="96">
        <v>46204</v>
      </c>
      <c r="AJ594" s="95" t="s">
        <v>1323</v>
      </c>
      <c r="AK594" s="4">
        <v>46204.64707175926</v>
      </c>
      <c r="AL594" s="96">
        <v>46204</v>
      </c>
      <c r="AM594" s="95" t="s">
        <v>1323</v>
      </c>
      <c r="AN594" s="4">
        <v>46204.647141203706</v>
      </c>
      <c r="AO594" s="95" t="s">
        <v>11317</v>
      </c>
      <c r="AP594" s="95" t="s">
        <v>11317</v>
      </c>
      <c r="AQ594" s="95" t="s">
        <v>11317</v>
      </c>
      <c r="AR594" s="95" t="s">
        <v>11317</v>
      </c>
      <c r="AS594" s="95" t="s">
        <v>11317</v>
      </c>
      <c r="AT594" s="95" t="s">
        <v>11317</v>
      </c>
      <c r="AU594" s="96">
        <v>46204</v>
      </c>
      <c r="AV594" s="95" t="s">
        <v>1323</v>
      </c>
      <c r="AW594" s="4">
        <v>46204.662754629629</v>
      </c>
      <c r="AX594" s="95" t="s">
        <v>11317</v>
      </c>
      <c r="AY594" s="95" t="s">
        <v>11317</v>
      </c>
      <c r="AZ594" s="95" t="s">
        <v>11317</v>
      </c>
      <c r="BA594" s="96">
        <v>46204</v>
      </c>
      <c r="BB594" s="95" t="s">
        <v>1364</v>
      </c>
      <c r="BC594" s="4">
        <v>46204.662893518522</v>
      </c>
      <c r="BD594" s="96">
        <v>46204</v>
      </c>
      <c r="BE594" s="95" t="s">
        <v>1426</v>
      </c>
      <c r="BF594" s="4">
        <v>46204.722141203703</v>
      </c>
      <c r="BG594" s="95" t="s">
        <v>11317</v>
      </c>
      <c r="BH594" s="95" t="s">
        <v>11317</v>
      </c>
      <c r="BI594" s="95" t="s">
        <v>11317</v>
      </c>
      <c r="BJ594" s="68" t="s">
        <v>11317</v>
      </c>
      <c r="BK594" t="str">
        <f t="shared" si="11"/>
        <v>Jul</v>
      </c>
      <c r="BL594" t="str">
        <f>VLOOKUP(D594,Sheet1!$A$2:$B$221,2,0)</f>
        <v>West Zone</v>
      </c>
    </row>
    <row r="595" spans="1:64" x14ac:dyDescent="0.35">
      <c r="A595" t="str" cm="1">
        <f t="array" ref="A595:C595">VLOOKUP(D595,Sheet1!$A$2:$E$221,{3,4,5},0)</f>
        <v>Avneesh Kumar</v>
      </c>
      <c r="B595" t="str">
        <v>FMF071437</v>
      </c>
      <c r="C595" t="str">
        <v>Pradeep Kumar</v>
      </c>
      <c r="D595" s="94" t="s">
        <v>158</v>
      </c>
      <c r="E595" s="95">
        <v>1313</v>
      </c>
      <c r="F595" s="95" t="s">
        <v>2824</v>
      </c>
      <c r="G595" s="95">
        <v>438619</v>
      </c>
      <c r="H595" s="95" t="s">
        <v>1423</v>
      </c>
      <c r="I595" s="95" t="s">
        <v>1424</v>
      </c>
      <c r="J595" s="95" t="s">
        <v>1568</v>
      </c>
      <c r="K595" s="95" t="s">
        <v>2825</v>
      </c>
      <c r="L595" s="95">
        <v>90000</v>
      </c>
      <c r="M595" s="95" t="s">
        <v>1180</v>
      </c>
      <c r="N595" s="95" t="s">
        <v>1181</v>
      </c>
      <c r="O595" s="95" t="s">
        <v>2826</v>
      </c>
      <c r="P595" s="95">
        <v>9261682154</v>
      </c>
      <c r="Q595" s="14" t="s">
        <v>13394</v>
      </c>
      <c r="T595" s="96">
        <v>46205</v>
      </c>
      <c r="U595" s="95" t="s">
        <v>1425</v>
      </c>
      <c r="V595" s="4">
        <v>46205.388298611113</v>
      </c>
      <c r="W595" s="96">
        <v>46205</v>
      </c>
      <c r="X595" s="95" t="s">
        <v>1425</v>
      </c>
      <c r="Y595" s="4">
        <v>46205.409178240741</v>
      </c>
      <c r="Z595" s="96">
        <v>46205</v>
      </c>
      <c r="AA595" s="95" t="s">
        <v>1211</v>
      </c>
      <c r="AB595" s="4">
        <v>46205.41851851852</v>
      </c>
      <c r="AC595" s="96">
        <v>46205</v>
      </c>
      <c r="AD595" s="95" t="s">
        <v>2408</v>
      </c>
      <c r="AE595" s="4">
        <v>46205.428506944445</v>
      </c>
      <c r="AF595" s="96"/>
      <c r="AG595" s="95" t="s">
        <v>11317</v>
      </c>
      <c r="AH595" s="4"/>
      <c r="AI595" s="96">
        <v>46205</v>
      </c>
      <c r="AJ595" s="95" t="s">
        <v>1323</v>
      </c>
      <c r="AK595" s="4">
        <v>46205.452766203707</v>
      </c>
      <c r="AL595" s="96">
        <v>46205</v>
      </c>
      <c r="AM595" s="95" t="s">
        <v>1323</v>
      </c>
      <c r="AN595" s="4">
        <v>46205.452893518515</v>
      </c>
      <c r="AO595" s="95" t="s">
        <v>11317</v>
      </c>
      <c r="AP595" s="95" t="s">
        <v>11317</v>
      </c>
      <c r="AQ595" s="95" t="s">
        <v>11317</v>
      </c>
      <c r="AR595" s="95" t="s">
        <v>11317</v>
      </c>
      <c r="AS595" s="95" t="s">
        <v>11317</v>
      </c>
      <c r="AT595" s="95" t="s">
        <v>11317</v>
      </c>
      <c r="AU595" s="96">
        <v>46205</v>
      </c>
      <c r="AV595" s="95" t="s">
        <v>1323</v>
      </c>
      <c r="AW595" s="4">
        <v>46205.471689814818</v>
      </c>
      <c r="AX595" s="95" t="s">
        <v>11317</v>
      </c>
      <c r="AY595" s="95" t="s">
        <v>11317</v>
      </c>
      <c r="AZ595" s="95" t="s">
        <v>11317</v>
      </c>
      <c r="BA595" s="96">
        <v>46205</v>
      </c>
      <c r="BB595" s="95" t="s">
        <v>2427</v>
      </c>
      <c r="BC595" s="4">
        <v>46205.668043981481</v>
      </c>
      <c r="BD595" s="96">
        <v>46205</v>
      </c>
      <c r="BE595" s="95" t="s">
        <v>1426</v>
      </c>
      <c r="BF595" s="4">
        <v>46205.681435185186</v>
      </c>
      <c r="BG595" s="95" t="s">
        <v>11317</v>
      </c>
      <c r="BH595" s="95" t="s">
        <v>11317</v>
      </c>
      <c r="BI595" s="95" t="s">
        <v>11317</v>
      </c>
      <c r="BJ595" s="68" t="s">
        <v>11317</v>
      </c>
      <c r="BK595" t="str">
        <f t="shared" si="11"/>
        <v>Jul</v>
      </c>
      <c r="BL595" t="str">
        <f>VLOOKUP(D595,Sheet1!$A$2:$B$221,2,0)</f>
        <v>West Zone</v>
      </c>
    </row>
    <row r="596" spans="1:64" x14ac:dyDescent="0.35">
      <c r="A596" t="str" cm="1">
        <f t="array" ref="A596:C596">VLOOKUP(D596,Sheet1!$A$2:$E$221,{3,4,5},0)</f>
        <v>Avneesh Kumar</v>
      </c>
      <c r="B596" t="str">
        <v>FMF071437</v>
      </c>
      <c r="C596" t="str">
        <v>Pradeep Kumar</v>
      </c>
      <c r="D596" s="94" t="s">
        <v>158</v>
      </c>
      <c r="E596" s="95">
        <v>1313</v>
      </c>
      <c r="F596" s="95" t="s">
        <v>9795</v>
      </c>
      <c r="G596" s="95">
        <v>557691</v>
      </c>
      <c r="H596" s="95" t="s">
        <v>3757</v>
      </c>
      <c r="I596" s="95" t="s">
        <v>3758</v>
      </c>
      <c r="J596" s="95" t="s">
        <v>1568</v>
      </c>
      <c r="K596" s="95" t="s">
        <v>9796</v>
      </c>
      <c r="L596" s="95">
        <v>90000</v>
      </c>
      <c r="M596" s="95" t="s">
        <v>1180</v>
      </c>
      <c r="N596" s="95" t="s">
        <v>1181</v>
      </c>
      <c r="O596" s="95" t="s">
        <v>9797</v>
      </c>
      <c r="P596" s="95">
        <v>8748714952</v>
      </c>
      <c r="Q596" s="14" t="s">
        <v>13394</v>
      </c>
      <c r="T596" s="96">
        <v>46209</v>
      </c>
      <c r="U596" s="95" t="s">
        <v>1425</v>
      </c>
      <c r="V596" s="4">
        <v>46209.793576388889</v>
      </c>
      <c r="W596" s="96">
        <v>46209</v>
      </c>
      <c r="X596" s="95" t="s">
        <v>1425</v>
      </c>
      <c r="Y596" s="4">
        <v>46209.805428240739</v>
      </c>
      <c r="Z596" s="96">
        <v>46210</v>
      </c>
      <c r="AA596" s="95" t="s">
        <v>1211</v>
      </c>
      <c r="AB596" s="4">
        <v>46210.397314814814</v>
      </c>
      <c r="AC596" s="96">
        <v>46210</v>
      </c>
      <c r="AD596" s="95" t="s">
        <v>1268</v>
      </c>
      <c r="AE596" s="4">
        <v>46210.426168981481</v>
      </c>
      <c r="AF596" s="96"/>
      <c r="AG596" s="95" t="s">
        <v>11317</v>
      </c>
      <c r="AH596" s="4"/>
      <c r="AI596" s="96">
        <v>46210</v>
      </c>
      <c r="AJ596" s="95" t="s">
        <v>1323</v>
      </c>
      <c r="AK596" s="4">
        <v>46210.52853009259</v>
      </c>
      <c r="AL596" s="96">
        <v>46210</v>
      </c>
      <c r="AM596" s="95" t="s">
        <v>1323</v>
      </c>
      <c r="AN596" s="4">
        <v>46210.528599537036</v>
      </c>
      <c r="AO596" s="95" t="s">
        <v>11317</v>
      </c>
      <c r="AP596" s="95" t="s">
        <v>11317</v>
      </c>
      <c r="AQ596" s="95" t="s">
        <v>11317</v>
      </c>
      <c r="AR596" s="95" t="s">
        <v>11317</v>
      </c>
      <c r="AS596" s="95" t="s">
        <v>11317</v>
      </c>
      <c r="AT596" s="95" t="s">
        <v>11317</v>
      </c>
      <c r="AU596" s="96">
        <v>46210</v>
      </c>
      <c r="AV596" s="95" t="s">
        <v>1323</v>
      </c>
      <c r="AW596" s="4">
        <v>46210.544444444444</v>
      </c>
      <c r="AX596" s="95" t="s">
        <v>11317</v>
      </c>
      <c r="AY596" s="95" t="s">
        <v>11317</v>
      </c>
      <c r="AZ596" s="95" t="s">
        <v>11317</v>
      </c>
      <c r="BA596" s="96">
        <v>46210</v>
      </c>
      <c r="BB596" s="95" t="s">
        <v>1364</v>
      </c>
      <c r="BC596" s="4">
        <v>46210.546261574076</v>
      </c>
      <c r="BD596" s="96">
        <v>46210</v>
      </c>
      <c r="BE596" s="95" t="s">
        <v>1426</v>
      </c>
      <c r="BF596" s="4">
        <v>46210.807870370372</v>
      </c>
      <c r="BG596" s="95" t="s">
        <v>11317</v>
      </c>
      <c r="BH596" s="95" t="s">
        <v>11317</v>
      </c>
      <c r="BI596" s="95" t="s">
        <v>11317</v>
      </c>
      <c r="BJ596" s="68" t="s">
        <v>11317</v>
      </c>
      <c r="BK596" t="str">
        <f t="shared" si="11"/>
        <v>Jul</v>
      </c>
      <c r="BL596" t="str">
        <f>VLOOKUP(D596,Sheet1!$A$2:$B$221,2,0)</f>
        <v>West Zone</v>
      </c>
    </row>
    <row r="597" spans="1:64" x14ac:dyDescent="0.35">
      <c r="A597" t="str" cm="1">
        <f t="array" ref="A597:C597">VLOOKUP(D597,Sheet1!$A$2:$E$221,{3,4,5},0)</f>
        <v>Avneesh Kumar</v>
      </c>
      <c r="B597" t="str">
        <v>FMF071437</v>
      </c>
      <c r="C597" t="str">
        <v>Pradeep Kumar</v>
      </c>
      <c r="D597" s="94" t="s">
        <v>158</v>
      </c>
      <c r="E597" s="95">
        <v>1313</v>
      </c>
      <c r="F597" s="95" t="s">
        <v>11643</v>
      </c>
      <c r="G597" s="95">
        <v>686126</v>
      </c>
      <c r="H597" s="95" t="s">
        <v>3757</v>
      </c>
      <c r="I597" s="95" t="s">
        <v>3758</v>
      </c>
      <c r="J597" s="95" t="s">
        <v>1568</v>
      </c>
      <c r="K597" s="95" t="s">
        <v>11644</v>
      </c>
      <c r="L597" s="95">
        <v>77000</v>
      </c>
      <c r="M597" s="95" t="s">
        <v>1173</v>
      </c>
      <c r="N597" s="95" t="s">
        <v>1174</v>
      </c>
      <c r="O597" s="95" t="s">
        <v>2529</v>
      </c>
      <c r="P597" s="95">
        <v>6462491891</v>
      </c>
      <c r="Q597" s="14" t="s">
        <v>13394</v>
      </c>
      <c r="T597" s="96">
        <v>46210</v>
      </c>
      <c r="U597" s="95" t="s">
        <v>1425</v>
      </c>
      <c r="V597" s="4">
        <v>46210.731412037036</v>
      </c>
      <c r="W597" s="96">
        <v>46210</v>
      </c>
      <c r="X597" s="95" t="s">
        <v>1425</v>
      </c>
      <c r="Y597" s="4">
        <v>46210.777881944443</v>
      </c>
      <c r="Z597" s="96"/>
      <c r="AA597" s="95" t="s">
        <v>11317</v>
      </c>
      <c r="AB597" s="4"/>
      <c r="AC597" s="96"/>
      <c r="AD597" s="95" t="s">
        <v>11317</v>
      </c>
      <c r="AE597" s="4"/>
      <c r="AF597" s="96"/>
      <c r="AG597" s="95" t="s">
        <v>11317</v>
      </c>
      <c r="AH597" s="4"/>
      <c r="AI597" s="96"/>
      <c r="AJ597" s="95" t="s">
        <v>11317</v>
      </c>
      <c r="AK597" s="4"/>
      <c r="AL597" s="96"/>
      <c r="AM597" s="95" t="s">
        <v>11317</v>
      </c>
      <c r="AN597" s="4"/>
      <c r="AO597" s="95" t="s">
        <v>11317</v>
      </c>
      <c r="AP597" s="95" t="s">
        <v>11317</v>
      </c>
      <c r="AQ597" s="95" t="s">
        <v>11317</v>
      </c>
      <c r="AR597" s="95" t="s">
        <v>11317</v>
      </c>
      <c r="AS597" s="95" t="s">
        <v>11317</v>
      </c>
      <c r="AT597" s="95" t="s">
        <v>11317</v>
      </c>
      <c r="AU597" s="96"/>
      <c r="AV597" s="95" t="s">
        <v>11317</v>
      </c>
      <c r="AW597" s="4"/>
      <c r="AX597" s="95" t="s">
        <v>11317</v>
      </c>
      <c r="AY597" s="95" t="s">
        <v>11317</v>
      </c>
      <c r="AZ597" s="95" t="s">
        <v>11317</v>
      </c>
      <c r="BA597" s="96"/>
      <c r="BB597" s="95" t="s">
        <v>11317</v>
      </c>
      <c r="BC597" s="4"/>
      <c r="BD597" s="96"/>
      <c r="BE597" s="95" t="s">
        <v>11317</v>
      </c>
      <c r="BF597" s="4"/>
      <c r="BG597" s="95" t="s">
        <v>11317</v>
      </c>
      <c r="BH597" s="95" t="s">
        <v>11317</v>
      </c>
      <c r="BI597" s="95" t="s">
        <v>11317</v>
      </c>
      <c r="BJ597" s="68" t="s">
        <v>11317</v>
      </c>
      <c r="BK597" t="str">
        <f t="shared" si="11"/>
        <v>Jan</v>
      </c>
      <c r="BL597" t="str">
        <f>VLOOKUP(D597,Sheet1!$A$2:$B$221,2,0)</f>
        <v>West Zone</v>
      </c>
    </row>
    <row r="598" spans="1:64" x14ac:dyDescent="0.35">
      <c r="A598" t="str" cm="1">
        <f t="array" ref="A598:C598">VLOOKUP(D598,Sheet1!$A$2:$E$221,{3,4,5},0)</f>
        <v>Avneesh Kumar</v>
      </c>
      <c r="B598" t="str">
        <v>FMF071437</v>
      </c>
      <c r="C598" t="str">
        <v>Pradeep Kumar</v>
      </c>
      <c r="D598" s="94" t="s">
        <v>158</v>
      </c>
      <c r="E598" s="95">
        <v>1313</v>
      </c>
      <c r="F598" s="95" t="s">
        <v>2827</v>
      </c>
      <c r="G598" s="95">
        <v>693929</v>
      </c>
      <c r="H598" s="95" t="s">
        <v>1423</v>
      </c>
      <c r="I598" s="95" t="s">
        <v>1424</v>
      </c>
      <c r="J598" s="95" t="s">
        <v>1568</v>
      </c>
      <c r="K598" s="95" t="s">
        <v>2828</v>
      </c>
      <c r="L598" s="95">
        <v>77000</v>
      </c>
      <c r="M598" s="95" t="s">
        <v>1173</v>
      </c>
      <c r="N598" s="95" t="s">
        <v>1174</v>
      </c>
      <c r="O598" s="95" t="s">
        <v>2829</v>
      </c>
      <c r="P598" s="95">
        <v>2200725143</v>
      </c>
      <c r="Q598" s="14" t="s">
        <v>13394</v>
      </c>
      <c r="T598" s="96">
        <v>46204</v>
      </c>
      <c r="U598" s="95" t="s">
        <v>1425</v>
      </c>
      <c r="V598" s="4">
        <v>46204.776689814818</v>
      </c>
      <c r="W598" s="96">
        <v>46205</v>
      </c>
      <c r="X598" s="95" t="s">
        <v>1425</v>
      </c>
      <c r="Y598" s="4">
        <v>46205.350972222222</v>
      </c>
      <c r="Z598" s="96">
        <v>46205</v>
      </c>
      <c r="AA598" s="95" t="s">
        <v>1211</v>
      </c>
      <c r="AB598" s="4">
        <v>46205.365243055552</v>
      </c>
      <c r="AC598" s="96">
        <v>46205</v>
      </c>
      <c r="AD598" s="95" t="s">
        <v>1366</v>
      </c>
      <c r="AE598" s="4">
        <v>46205.399756944447</v>
      </c>
      <c r="AF598" s="96"/>
      <c r="AG598" s="95" t="s">
        <v>11317</v>
      </c>
      <c r="AH598" s="4"/>
      <c r="AI598" s="96">
        <v>46205</v>
      </c>
      <c r="AJ598" s="95" t="s">
        <v>1323</v>
      </c>
      <c r="AK598" s="4">
        <v>46205.427858796298</v>
      </c>
      <c r="AL598" s="96">
        <v>46205</v>
      </c>
      <c r="AM598" s="95" t="s">
        <v>1323</v>
      </c>
      <c r="AN598" s="4">
        <v>46205.428124999999</v>
      </c>
      <c r="AO598" s="95" t="s">
        <v>11317</v>
      </c>
      <c r="AP598" s="95" t="s">
        <v>11317</v>
      </c>
      <c r="AQ598" s="95" t="s">
        <v>11317</v>
      </c>
      <c r="AR598" s="95" t="s">
        <v>11317</v>
      </c>
      <c r="AS598" s="95" t="s">
        <v>11317</v>
      </c>
      <c r="AT598" s="95" t="s">
        <v>11317</v>
      </c>
      <c r="AU598" s="96">
        <v>46205</v>
      </c>
      <c r="AV598" s="95" t="s">
        <v>1323</v>
      </c>
      <c r="AW598" s="4">
        <v>46205.439097222225</v>
      </c>
      <c r="AX598" s="95" t="s">
        <v>11317</v>
      </c>
      <c r="AY598" s="95" t="s">
        <v>11317</v>
      </c>
      <c r="AZ598" s="95" t="s">
        <v>11317</v>
      </c>
      <c r="BA598" s="96">
        <v>46205</v>
      </c>
      <c r="BB598" s="95" t="s">
        <v>1364</v>
      </c>
      <c r="BC598" s="4">
        <v>46205.439293981479</v>
      </c>
      <c r="BD598" s="96">
        <v>46205</v>
      </c>
      <c r="BE598" s="95" t="s">
        <v>1426</v>
      </c>
      <c r="BF598" s="4">
        <v>46205.559421296297</v>
      </c>
      <c r="BG598" s="95" t="s">
        <v>11317</v>
      </c>
      <c r="BH598" s="95" t="s">
        <v>11317</v>
      </c>
      <c r="BI598" s="95" t="s">
        <v>11317</v>
      </c>
      <c r="BJ598" s="68" t="s">
        <v>11317</v>
      </c>
      <c r="BK598" t="str">
        <f t="shared" si="11"/>
        <v>Jul</v>
      </c>
      <c r="BL598" t="str">
        <f>VLOOKUP(D598,Sheet1!$A$2:$B$221,2,0)</f>
        <v>West Zone</v>
      </c>
    </row>
    <row r="599" spans="1:64" x14ac:dyDescent="0.35">
      <c r="A599" t="str" cm="1">
        <f t="array" ref="A599:C599">VLOOKUP(D599,Sheet1!$A$2:$E$221,{3,4,5},0)</f>
        <v>Surjeet Singh</v>
      </c>
      <c r="B599" t="str">
        <v>FMF004008</v>
      </c>
      <c r="C599" t="str">
        <v>Sandeep Sisodiya</v>
      </c>
      <c r="D599" s="94" t="s">
        <v>224</v>
      </c>
      <c r="E599" s="95">
        <v>1413</v>
      </c>
      <c r="F599" s="95" t="s">
        <v>3472</v>
      </c>
      <c r="G599" s="95">
        <v>664212</v>
      </c>
      <c r="H599" s="95" t="s">
        <v>3116</v>
      </c>
      <c r="I599" s="95" t="s">
        <v>3117</v>
      </c>
      <c r="J599" s="95" t="s">
        <v>1568</v>
      </c>
      <c r="K599" s="95" t="s">
        <v>3473</v>
      </c>
      <c r="L599" s="95">
        <v>77000</v>
      </c>
      <c r="M599" s="95" t="s">
        <v>1173</v>
      </c>
      <c r="N599" s="95" t="s">
        <v>1174</v>
      </c>
      <c r="O599" s="95" t="s">
        <v>1929</v>
      </c>
      <c r="P599" s="95">
        <v>3623368490</v>
      </c>
      <c r="Q599" s="14" t="s">
        <v>13394</v>
      </c>
      <c r="T599" s="96">
        <v>46206</v>
      </c>
      <c r="U599" s="95" t="s">
        <v>1427</v>
      </c>
      <c r="V599" s="4">
        <v>46206.614039351851</v>
      </c>
      <c r="W599" s="96">
        <v>46206</v>
      </c>
      <c r="X599" s="95" t="s">
        <v>1427</v>
      </c>
      <c r="Y599" s="4">
        <v>46206.614884259259</v>
      </c>
      <c r="Z599" s="96">
        <v>46206</v>
      </c>
      <c r="AA599" s="95" t="s">
        <v>3057</v>
      </c>
      <c r="AB599" s="4">
        <v>46206.630381944444</v>
      </c>
      <c r="AC599" s="96">
        <v>46206</v>
      </c>
      <c r="AD599" s="95" t="s">
        <v>2408</v>
      </c>
      <c r="AE599" s="4">
        <v>46206.6487037037</v>
      </c>
      <c r="AF599" s="96"/>
      <c r="AG599" s="95" t="s">
        <v>11317</v>
      </c>
      <c r="AH599" s="4"/>
      <c r="AI599" s="96">
        <v>46206</v>
      </c>
      <c r="AJ599" s="95" t="s">
        <v>1323</v>
      </c>
      <c r="AK599" s="4">
        <v>46206.669305555559</v>
      </c>
      <c r="AL599" s="96">
        <v>46206</v>
      </c>
      <c r="AM599" s="95" t="s">
        <v>1323</v>
      </c>
      <c r="AN599" s="4">
        <v>46206.669374999998</v>
      </c>
      <c r="AO599" s="95" t="s">
        <v>11317</v>
      </c>
      <c r="AP599" s="95" t="s">
        <v>11317</v>
      </c>
      <c r="AQ599" s="95" t="s">
        <v>11317</v>
      </c>
      <c r="AR599" s="95" t="s">
        <v>11317</v>
      </c>
      <c r="AS599" s="95" t="s">
        <v>11317</v>
      </c>
      <c r="AT599" s="95" t="s">
        <v>11317</v>
      </c>
      <c r="AU599" s="96">
        <v>46206</v>
      </c>
      <c r="AV599" s="95" t="s">
        <v>1323</v>
      </c>
      <c r="AW599" s="4">
        <v>46206.678842592592</v>
      </c>
      <c r="AX599" s="95" t="s">
        <v>11317</v>
      </c>
      <c r="AY599" s="95" t="s">
        <v>11317</v>
      </c>
      <c r="AZ599" s="95" t="s">
        <v>11317</v>
      </c>
      <c r="BA599" s="96">
        <v>46206</v>
      </c>
      <c r="BB599" s="95" t="s">
        <v>1364</v>
      </c>
      <c r="BC599" s="4">
        <v>46206.679293981484</v>
      </c>
      <c r="BD599" s="96">
        <v>46209</v>
      </c>
      <c r="BE599" s="95" t="s">
        <v>8412</v>
      </c>
      <c r="BF599" s="4">
        <v>46209.539398148147</v>
      </c>
      <c r="BG599" s="95" t="s">
        <v>11317</v>
      </c>
      <c r="BH599" s="95" t="s">
        <v>11317</v>
      </c>
      <c r="BI599" s="95" t="s">
        <v>11317</v>
      </c>
      <c r="BJ599" s="68" t="s">
        <v>11317</v>
      </c>
      <c r="BK599" t="str">
        <f t="shared" si="11"/>
        <v>Jul</v>
      </c>
      <c r="BL599" t="str">
        <f>VLOOKUP(D599,Sheet1!$A$2:$B$221,2,0)</f>
        <v>West Zone</v>
      </c>
    </row>
    <row r="600" spans="1:64" x14ac:dyDescent="0.35">
      <c r="A600" t="str" cm="1">
        <f t="array" ref="A600:C600">VLOOKUP(D600,Sheet1!$A$2:$E$221,{3,4,5},0)</f>
        <v>Surjeet Singh</v>
      </c>
      <c r="B600" t="str">
        <v>FMF004008</v>
      </c>
      <c r="C600" t="str">
        <v>Sandeep Sisodiya</v>
      </c>
      <c r="D600" s="94" t="s">
        <v>224</v>
      </c>
      <c r="E600" s="95">
        <v>1413</v>
      </c>
      <c r="F600" s="95" t="s">
        <v>9798</v>
      </c>
      <c r="G600" s="95">
        <v>673858</v>
      </c>
      <c r="H600" s="95" t="s">
        <v>8414</v>
      </c>
      <c r="I600" s="95" t="s">
        <v>8415</v>
      </c>
      <c r="J600" s="95" t="s">
        <v>1568</v>
      </c>
      <c r="K600" s="95" t="s">
        <v>9799</v>
      </c>
      <c r="L600" s="95">
        <v>77000</v>
      </c>
      <c r="M600" s="95" t="s">
        <v>9550</v>
      </c>
      <c r="N600" s="95" t="s">
        <v>9551</v>
      </c>
      <c r="O600" s="95" t="s">
        <v>1320</v>
      </c>
      <c r="P600" s="95">
        <v>9974520141</v>
      </c>
      <c r="Q600" s="14" t="s">
        <v>13394</v>
      </c>
      <c r="T600" s="96">
        <v>46209</v>
      </c>
      <c r="U600" s="95" t="s">
        <v>1427</v>
      </c>
      <c r="V600" s="4">
        <v>46209.430185185185</v>
      </c>
      <c r="W600" s="96">
        <v>46209</v>
      </c>
      <c r="X600" s="95" t="s">
        <v>1427</v>
      </c>
      <c r="Y600" s="4">
        <v>46209.432592592595</v>
      </c>
      <c r="Z600" s="96">
        <v>46209</v>
      </c>
      <c r="AA600" s="95" t="s">
        <v>1211</v>
      </c>
      <c r="AB600" s="4">
        <v>46209.450324074074</v>
      </c>
      <c r="AC600" s="96">
        <v>46209</v>
      </c>
      <c r="AD600" s="95" t="s">
        <v>2408</v>
      </c>
      <c r="AE600" s="4">
        <v>46209.565729166665</v>
      </c>
      <c r="AF600" s="96"/>
      <c r="AG600" s="95" t="s">
        <v>11317</v>
      </c>
      <c r="AH600" s="4"/>
      <c r="AI600" s="96">
        <v>46209</v>
      </c>
      <c r="AJ600" s="95" t="s">
        <v>1323</v>
      </c>
      <c r="AK600" s="4">
        <v>46209.641157407408</v>
      </c>
      <c r="AL600" s="96">
        <v>46209</v>
      </c>
      <c r="AM600" s="95" t="s">
        <v>1323</v>
      </c>
      <c r="AN600" s="4">
        <v>46209.641284722224</v>
      </c>
      <c r="AO600" s="95" t="s">
        <v>11317</v>
      </c>
      <c r="AP600" s="95" t="s">
        <v>11317</v>
      </c>
      <c r="AQ600" s="95" t="s">
        <v>11317</v>
      </c>
      <c r="AR600" s="95" t="s">
        <v>11317</v>
      </c>
      <c r="AS600" s="95" t="s">
        <v>11317</v>
      </c>
      <c r="AT600" s="95" t="s">
        <v>11317</v>
      </c>
      <c r="AU600" s="96">
        <v>46209</v>
      </c>
      <c r="AV600" s="95" t="s">
        <v>1323</v>
      </c>
      <c r="AW600" s="4">
        <v>46209.649930555555</v>
      </c>
      <c r="AX600" s="95" t="s">
        <v>11317</v>
      </c>
      <c r="AY600" s="95" t="s">
        <v>11317</v>
      </c>
      <c r="AZ600" s="95" t="s">
        <v>11317</v>
      </c>
      <c r="BA600" s="96">
        <v>46209</v>
      </c>
      <c r="BB600" s="95" t="s">
        <v>1364</v>
      </c>
      <c r="BC600" s="4">
        <v>46209.650370370371</v>
      </c>
      <c r="BD600" s="96">
        <v>46209</v>
      </c>
      <c r="BE600" s="95" t="s">
        <v>8412</v>
      </c>
      <c r="BF600" s="4">
        <v>46209.74287037037</v>
      </c>
      <c r="BG600" s="95" t="s">
        <v>11317</v>
      </c>
      <c r="BH600" s="95" t="s">
        <v>11317</v>
      </c>
      <c r="BI600" s="95" t="s">
        <v>11317</v>
      </c>
      <c r="BJ600" s="68" t="s">
        <v>11317</v>
      </c>
      <c r="BK600" t="str">
        <f t="shared" si="11"/>
        <v>Jul</v>
      </c>
      <c r="BL600" t="str">
        <f>VLOOKUP(D600,Sheet1!$A$2:$B$221,2,0)</f>
        <v>West Zone</v>
      </c>
    </row>
    <row r="601" spans="1:64" x14ac:dyDescent="0.35">
      <c r="A601" t="str" cm="1">
        <f t="array" ref="A601:C601">VLOOKUP(D601,Sheet1!$A$2:$E$221,{3,4,5},0)</f>
        <v>Surjeet Singh</v>
      </c>
      <c r="B601" t="str">
        <v>FMF004008</v>
      </c>
      <c r="C601" t="str">
        <v>Sandeep Sisodiya</v>
      </c>
      <c r="D601" s="94" t="s">
        <v>224</v>
      </c>
      <c r="E601" s="95">
        <v>1413</v>
      </c>
      <c r="F601" s="95" t="s">
        <v>9798</v>
      </c>
      <c r="G601" s="95">
        <v>673858</v>
      </c>
      <c r="H601" s="95" t="s">
        <v>8414</v>
      </c>
      <c r="I601" s="95" t="s">
        <v>8415</v>
      </c>
      <c r="J601" s="95" t="s">
        <v>1568</v>
      </c>
      <c r="K601" s="95" t="s">
        <v>9799</v>
      </c>
      <c r="L601" s="95">
        <v>77000</v>
      </c>
      <c r="M601" s="95" t="s">
        <v>9550</v>
      </c>
      <c r="N601" s="95" t="s">
        <v>9551</v>
      </c>
      <c r="O601" s="95" t="s">
        <v>1929</v>
      </c>
      <c r="P601" s="95">
        <v>3515464189</v>
      </c>
      <c r="Q601" s="14" t="s">
        <v>13394</v>
      </c>
      <c r="T601" s="96">
        <v>46209</v>
      </c>
      <c r="U601" s="95" t="s">
        <v>1427</v>
      </c>
      <c r="V601" s="4">
        <v>46209.430162037039</v>
      </c>
      <c r="W601" s="96">
        <v>46209</v>
      </c>
      <c r="X601" s="95" t="s">
        <v>1427</v>
      </c>
      <c r="Y601" s="4">
        <v>46209.432569444441</v>
      </c>
      <c r="Z601" s="96">
        <v>46209</v>
      </c>
      <c r="AA601" s="95" t="s">
        <v>1211</v>
      </c>
      <c r="AB601" s="4">
        <v>46209.450312499997</v>
      </c>
      <c r="AC601" s="96">
        <v>46209</v>
      </c>
      <c r="AD601" s="95" t="s">
        <v>2408</v>
      </c>
      <c r="AE601" s="4">
        <v>46209.565717592595</v>
      </c>
      <c r="AF601" s="96"/>
      <c r="AG601" s="95" t="s">
        <v>11317</v>
      </c>
      <c r="AH601" s="4"/>
      <c r="AI601" s="96">
        <v>46209</v>
      </c>
      <c r="AJ601" s="95" t="s">
        <v>1323</v>
      </c>
      <c r="AK601" s="4">
        <v>46209.641134259262</v>
      </c>
      <c r="AL601" s="96">
        <v>46209</v>
      </c>
      <c r="AM601" s="95" t="s">
        <v>1323</v>
      </c>
      <c r="AN601" s="4">
        <v>46209.641273148147</v>
      </c>
      <c r="AO601" s="95" t="s">
        <v>11317</v>
      </c>
      <c r="AP601" s="95" t="s">
        <v>11317</v>
      </c>
      <c r="AQ601" s="95" t="s">
        <v>11317</v>
      </c>
      <c r="AR601" s="95" t="s">
        <v>11317</v>
      </c>
      <c r="AS601" s="95" t="s">
        <v>11317</v>
      </c>
      <c r="AT601" s="95" t="s">
        <v>11317</v>
      </c>
      <c r="AU601" s="96">
        <v>46209</v>
      </c>
      <c r="AV601" s="95" t="s">
        <v>1323</v>
      </c>
      <c r="AW601" s="4">
        <v>46209.649918981479</v>
      </c>
      <c r="AX601" s="95" t="s">
        <v>11317</v>
      </c>
      <c r="AY601" s="95" t="s">
        <v>11317</v>
      </c>
      <c r="AZ601" s="95" t="s">
        <v>11317</v>
      </c>
      <c r="BA601" s="96">
        <v>46209</v>
      </c>
      <c r="BB601" s="95" t="s">
        <v>1364</v>
      </c>
      <c r="BC601" s="4">
        <v>46209.650370370371</v>
      </c>
      <c r="BD601" s="96">
        <v>46209</v>
      </c>
      <c r="BE601" s="95" t="s">
        <v>8412</v>
      </c>
      <c r="BF601" s="4">
        <v>46209.74287037037</v>
      </c>
      <c r="BG601" s="95" t="s">
        <v>11317</v>
      </c>
      <c r="BH601" s="95" t="s">
        <v>11317</v>
      </c>
      <c r="BI601" s="95" t="s">
        <v>11317</v>
      </c>
      <c r="BJ601" s="68" t="s">
        <v>11317</v>
      </c>
      <c r="BK601" t="str">
        <f t="shared" si="11"/>
        <v>Jul</v>
      </c>
      <c r="BL601" t="str">
        <f>VLOOKUP(D601,Sheet1!$A$2:$B$221,2,0)</f>
        <v>West Zone</v>
      </c>
    </row>
    <row r="602" spans="1:64" x14ac:dyDescent="0.35">
      <c r="A602" t="str" cm="1">
        <f t="array" ref="A602:C602">VLOOKUP(D602,Sheet1!$A$2:$E$221,{3,4,5},0)</f>
        <v>Surjeet Singh</v>
      </c>
      <c r="B602" t="str">
        <v>FMF004008</v>
      </c>
      <c r="C602" t="str">
        <v>Sandeep Sisodiya</v>
      </c>
      <c r="D602" s="94" t="s">
        <v>224</v>
      </c>
      <c r="E602" s="95">
        <v>1413</v>
      </c>
      <c r="F602" s="95" t="s">
        <v>2188</v>
      </c>
      <c r="G602" s="95">
        <v>686884</v>
      </c>
      <c r="H602" s="95" t="s">
        <v>2189</v>
      </c>
      <c r="I602" s="95" t="s">
        <v>2190</v>
      </c>
      <c r="J602" s="95" t="s">
        <v>1568</v>
      </c>
      <c r="K602" s="95" t="s">
        <v>2191</v>
      </c>
      <c r="L602" s="95">
        <v>77000</v>
      </c>
      <c r="M602" s="95" t="s">
        <v>1173</v>
      </c>
      <c r="N602" s="95" t="s">
        <v>1174</v>
      </c>
      <c r="O602" s="95" t="s">
        <v>2192</v>
      </c>
      <c r="P602" s="95">
        <v>3314608933</v>
      </c>
      <c r="Q602" s="14" t="s">
        <v>13394</v>
      </c>
      <c r="T602" s="96">
        <v>46204</v>
      </c>
      <c r="U602" s="95" t="s">
        <v>1427</v>
      </c>
      <c r="V602" s="4">
        <v>46204.537557870368</v>
      </c>
      <c r="W602" s="96">
        <v>46204</v>
      </c>
      <c r="X602" s="95" t="s">
        <v>1427</v>
      </c>
      <c r="Y602" s="4">
        <v>46204.559791666667</v>
      </c>
      <c r="Z602" s="96">
        <v>46204</v>
      </c>
      <c r="AA602" s="95" t="s">
        <v>1211</v>
      </c>
      <c r="AB602" s="4">
        <v>46204.572881944441</v>
      </c>
      <c r="AC602" s="96">
        <v>46204</v>
      </c>
      <c r="AD602" s="95" t="s">
        <v>2408</v>
      </c>
      <c r="AE602" s="4">
        <v>46204.583356481482</v>
      </c>
      <c r="AF602" s="96"/>
      <c r="AG602" s="95" t="s">
        <v>11317</v>
      </c>
      <c r="AH602" s="4"/>
      <c r="AI602" s="96">
        <v>46204</v>
      </c>
      <c r="AJ602" s="95" t="s">
        <v>1323</v>
      </c>
      <c r="AK602" s="4">
        <v>46204.609351851854</v>
      </c>
      <c r="AL602" s="96">
        <v>46204</v>
      </c>
      <c r="AM602" s="95" t="s">
        <v>1323</v>
      </c>
      <c r="AN602" s="4">
        <v>46204.609444444446</v>
      </c>
      <c r="AO602" s="95" t="s">
        <v>11317</v>
      </c>
      <c r="AP602" s="95" t="s">
        <v>11317</v>
      </c>
      <c r="AQ602" s="95" t="s">
        <v>11317</v>
      </c>
      <c r="AR602" s="95" t="s">
        <v>11317</v>
      </c>
      <c r="AS602" s="95" t="s">
        <v>11317</v>
      </c>
      <c r="AT602" s="95" t="s">
        <v>11317</v>
      </c>
      <c r="AU602" s="96">
        <v>46204</v>
      </c>
      <c r="AV602" s="95" t="s">
        <v>1323</v>
      </c>
      <c r="AW602" s="4">
        <v>46204.615694444445</v>
      </c>
      <c r="AX602" s="95" t="s">
        <v>11317</v>
      </c>
      <c r="AY602" s="95" t="s">
        <v>11317</v>
      </c>
      <c r="AZ602" s="95" t="s">
        <v>11317</v>
      </c>
      <c r="BA602" s="96">
        <v>46204</v>
      </c>
      <c r="BB602" s="95" t="s">
        <v>1364</v>
      </c>
      <c r="BC602" s="4">
        <v>46204.615960648145</v>
      </c>
      <c r="BD602" s="96">
        <v>46204</v>
      </c>
      <c r="BE602" s="95" t="s">
        <v>1428</v>
      </c>
      <c r="BF602" s="4">
        <v>46204.660173611112</v>
      </c>
      <c r="BG602" s="95" t="s">
        <v>11317</v>
      </c>
      <c r="BH602" s="95" t="s">
        <v>11317</v>
      </c>
      <c r="BI602" s="95" t="s">
        <v>11317</v>
      </c>
      <c r="BJ602" s="68" t="s">
        <v>11317</v>
      </c>
      <c r="BK602" t="str">
        <f t="shared" si="11"/>
        <v>Jul</v>
      </c>
      <c r="BL602" t="str">
        <f>VLOOKUP(D602,Sheet1!$A$2:$B$221,2,0)</f>
        <v>West Zone</v>
      </c>
    </row>
    <row r="603" spans="1:64" x14ac:dyDescent="0.35">
      <c r="A603" t="str" cm="1">
        <f t="array" ref="A603:C603">VLOOKUP(D603,Sheet1!$A$2:$E$221,{3,4,5},0)</f>
        <v>Surjeet Singh</v>
      </c>
      <c r="B603" t="str">
        <v>FMF004008</v>
      </c>
      <c r="C603" t="str">
        <v>Sandeep Sisodiya</v>
      </c>
      <c r="D603" s="94" t="s">
        <v>224</v>
      </c>
      <c r="E603" s="95">
        <v>1413</v>
      </c>
      <c r="F603" s="95" t="s">
        <v>2830</v>
      </c>
      <c r="G603" s="95">
        <v>689811</v>
      </c>
      <c r="H603" s="95" t="s">
        <v>1343</v>
      </c>
      <c r="I603" s="95" t="s">
        <v>2831</v>
      </c>
      <c r="J603" s="95" t="s">
        <v>1568</v>
      </c>
      <c r="K603" s="95" t="s">
        <v>2832</v>
      </c>
      <c r="L603" s="95">
        <v>77000</v>
      </c>
      <c r="M603" s="95" t="s">
        <v>1173</v>
      </c>
      <c r="N603" s="95" t="s">
        <v>1174</v>
      </c>
      <c r="O603" s="95" t="s">
        <v>2833</v>
      </c>
      <c r="P603" s="95">
        <v>9222198696</v>
      </c>
      <c r="Q603" s="14" t="s">
        <v>13394</v>
      </c>
      <c r="T603" s="96">
        <v>46205</v>
      </c>
      <c r="U603" s="95" t="s">
        <v>1427</v>
      </c>
      <c r="V603" s="4">
        <v>46205.463495370372</v>
      </c>
      <c r="W603" s="96">
        <v>46205</v>
      </c>
      <c r="X603" s="95" t="s">
        <v>1427</v>
      </c>
      <c r="Y603" s="4">
        <v>46205.464317129627</v>
      </c>
      <c r="Z603" s="96">
        <v>46205</v>
      </c>
      <c r="AA603" s="95" t="s">
        <v>1211</v>
      </c>
      <c r="AB603" s="4">
        <v>46205.484965277778</v>
      </c>
      <c r="AC603" s="96">
        <v>46205</v>
      </c>
      <c r="AD603" s="95" t="s">
        <v>2408</v>
      </c>
      <c r="AE603" s="4">
        <v>46205.49417824074</v>
      </c>
      <c r="AF603" s="96"/>
      <c r="AG603" s="95" t="s">
        <v>11317</v>
      </c>
      <c r="AH603" s="4"/>
      <c r="AI603" s="96">
        <v>46205</v>
      </c>
      <c r="AJ603" s="95" t="s">
        <v>1323</v>
      </c>
      <c r="AK603" s="4">
        <v>46205.500798611109</v>
      </c>
      <c r="AL603" s="96">
        <v>46205</v>
      </c>
      <c r="AM603" s="95" t="s">
        <v>1323</v>
      </c>
      <c r="AN603" s="4">
        <v>46205.500868055555</v>
      </c>
      <c r="AO603" s="95" t="s">
        <v>11317</v>
      </c>
      <c r="AP603" s="95" t="s">
        <v>11317</v>
      </c>
      <c r="AQ603" s="95" t="s">
        <v>11317</v>
      </c>
      <c r="AR603" s="95" t="s">
        <v>11317</v>
      </c>
      <c r="AS603" s="95" t="s">
        <v>11317</v>
      </c>
      <c r="AT603" s="95" t="s">
        <v>11317</v>
      </c>
      <c r="AU603" s="96">
        <v>46205</v>
      </c>
      <c r="AV603" s="95" t="s">
        <v>1323</v>
      </c>
      <c r="AW603" s="4">
        <v>46205.506307870368</v>
      </c>
      <c r="AX603" s="95" t="s">
        <v>11317</v>
      </c>
      <c r="AY603" s="95" t="s">
        <v>11317</v>
      </c>
      <c r="AZ603" s="95" t="s">
        <v>11317</v>
      </c>
      <c r="BA603" s="96">
        <v>46205</v>
      </c>
      <c r="BB603" s="95" t="s">
        <v>1364</v>
      </c>
      <c r="BC603" s="4">
        <v>46205.506504629629</v>
      </c>
      <c r="BD603" s="96">
        <v>46205</v>
      </c>
      <c r="BE603" s="95" t="s">
        <v>1428</v>
      </c>
      <c r="BF603" s="4">
        <v>46205.638148148151</v>
      </c>
      <c r="BG603" s="95" t="s">
        <v>11317</v>
      </c>
      <c r="BH603" s="95" t="s">
        <v>11317</v>
      </c>
      <c r="BI603" s="95" t="s">
        <v>11317</v>
      </c>
      <c r="BJ603" s="68" t="s">
        <v>11317</v>
      </c>
      <c r="BK603" t="str">
        <f t="shared" si="11"/>
        <v>Jul</v>
      </c>
      <c r="BL603" t="str">
        <f>VLOOKUP(D603,Sheet1!$A$2:$B$221,2,0)</f>
        <v>West Zone</v>
      </c>
    </row>
    <row r="604" spans="1:64" x14ac:dyDescent="0.35">
      <c r="A604" t="str" cm="1">
        <f t="array" ref="A604:C604">VLOOKUP(D604,Sheet1!$A$2:$E$221,{3,4,5},0)</f>
        <v>Vikram Singh</v>
      </c>
      <c r="B604" t="str">
        <v>FMF070959</v>
      </c>
      <c r="C604" t="str">
        <v>Pradeep Kumar</v>
      </c>
      <c r="D604" s="94" t="s">
        <v>160</v>
      </c>
      <c r="E604" s="95">
        <v>1498</v>
      </c>
      <c r="F604" s="95" t="s">
        <v>9800</v>
      </c>
      <c r="G604" s="95">
        <v>243956</v>
      </c>
      <c r="H604" s="95" t="s">
        <v>3121</v>
      </c>
      <c r="I604" s="95" t="s">
        <v>3122</v>
      </c>
      <c r="J604" s="95" t="s">
        <v>1568</v>
      </c>
      <c r="K604" s="95" t="s">
        <v>9801</v>
      </c>
      <c r="L604" s="95">
        <v>90000</v>
      </c>
      <c r="M604" s="95" t="s">
        <v>9802</v>
      </c>
      <c r="N604" s="95" t="s">
        <v>9803</v>
      </c>
      <c r="O604" s="95" t="s">
        <v>9804</v>
      </c>
      <c r="P604" s="95">
        <v>9991529525</v>
      </c>
      <c r="Q604" s="14" t="s">
        <v>13394</v>
      </c>
      <c r="T604" s="96">
        <v>46209</v>
      </c>
      <c r="U604" s="95" t="s">
        <v>3119</v>
      </c>
      <c r="V604" s="4">
        <v>46209.624282407407</v>
      </c>
      <c r="W604" s="96">
        <v>46209</v>
      </c>
      <c r="X604" s="95" t="s">
        <v>3119</v>
      </c>
      <c r="Y604" s="4">
        <v>46209.724097222221</v>
      </c>
      <c r="Z604" s="96">
        <v>46209</v>
      </c>
      <c r="AA604" s="95" t="s">
        <v>1211</v>
      </c>
      <c r="AB604" s="4">
        <v>46209.733344907407</v>
      </c>
      <c r="AC604" s="96">
        <v>46209</v>
      </c>
      <c r="AD604" s="95" t="s">
        <v>2408</v>
      </c>
      <c r="AE604" s="4">
        <v>46209.750578703701</v>
      </c>
      <c r="AF604" s="96"/>
      <c r="AG604" s="95" t="s">
        <v>11317</v>
      </c>
      <c r="AH604" s="4"/>
      <c r="AI604" s="96">
        <v>46209</v>
      </c>
      <c r="AJ604" s="95" t="s">
        <v>1323</v>
      </c>
      <c r="AK604" s="4">
        <v>46209.782754629632</v>
      </c>
      <c r="AL604" s="96">
        <v>46209</v>
      </c>
      <c r="AM604" s="95" t="s">
        <v>1323</v>
      </c>
      <c r="AN604" s="4">
        <v>46209.782824074071</v>
      </c>
      <c r="AO604" s="95" t="s">
        <v>11317</v>
      </c>
      <c r="AP604" s="95" t="s">
        <v>11317</v>
      </c>
      <c r="AQ604" s="95" t="s">
        <v>11317</v>
      </c>
      <c r="AR604" s="95" t="s">
        <v>11317</v>
      </c>
      <c r="AS604" s="95" t="s">
        <v>11317</v>
      </c>
      <c r="AT604" s="95" t="s">
        <v>11317</v>
      </c>
      <c r="AU604" s="96">
        <v>46209</v>
      </c>
      <c r="AV604" s="95" t="s">
        <v>1323</v>
      </c>
      <c r="AW604" s="4">
        <v>46209.786099537036</v>
      </c>
      <c r="AX604" s="95" t="s">
        <v>11317</v>
      </c>
      <c r="AY604" s="95" t="s">
        <v>11317</v>
      </c>
      <c r="AZ604" s="95" t="s">
        <v>11317</v>
      </c>
      <c r="BA604" s="96">
        <v>46209</v>
      </c>
      <c r="BB604" s="95" t="s">
        <v>1364</v>
      </c>
      <c r="BC604" s="4">
        <v>46209.786307870374</v>
      </c>
      <c r="BD604" s="96">
        <v>46210</v>
      </c>
      <c r="BE604" s="95" t="s">
        <v>3120</v>
      </c>
      <c r="BF604" s="4">
        <v>46210.569687499999</v>
      </c>
      <c r="BG604" s="95" t="s">
        <v>11317</v>
      </c>
      <c r="BH604" s="95" t="s">
        <v>11317</v>
      </c>
      <c r="BI604" s="95" t="s">
        <v>11317</v>
      </c>
      <c r="BJ604" s="68" t="s">
        <v>11317</v>
      </c>
      <c r="BK604" t="str">
        <f t="shared" si="11"/>
        <v>Jul</v>
      </c>
      <c r="BL604" t="str">
        <f>VLOOKUP(D604,Sheet1!$A$2:$B$221,2,0)</f>
        <v>West Zone</v>
      </c>
    </row>
    <row r="605" spans="1:64" x14ac:dyDescent="0.35">
      <c r="A605" t="str" cm="1">
        <f t="array" ref="A605:C605">VLOOKUP(D605,Sheet1!$A$2:$E$221,{3,4,5},0)</f>
        <v>Vikram Singh</v>
      </c>
      <c r="B605" t="str">
        <v>FMF070959</v>
      </c>
      <c r="C605" t="str">
        <v>Pradeep Kumar</v>
      </c>
      <c r="D605" s="94" t="s">
        <v>160</v>
      </c>
      <c r="E605" s="95">
        <v>1498</v>
      </c>
      <c r="F605" s="95" t="s">
        <v>3474</v>
      </c>
      <c r="G605" s="95">
        <v>283532</v>
      </c>
      <c r="H605" s="95" t="s">
        <v>3121</v>
      </c>
      <c r="I605" s="95" t="s">
        <v>3122</v>
      </c>
      <c r="J605" s="95" t="s">
        <v>1568</v>
      </c>
      <c r="K605" s="95" t="s">
        <v>3475</v>
      </c>
      <c r="L605" s="95">
        <v>85000</v>
      </c>
      <c r="M605" s="95" t="s">
        <v>3476</v>
      </c>
      <c r="N605" s="95" t="s">
        <v>3477</v>
      </c>
      <c r="O605" s="95" t="s">
        <v>3478</v>
      </c>
      <c r="P605" s="95">
        <v>8565332473</v>
      </c>
      <c r="Q605" s="14" t="s">
        <v>13394</v>
      </c>
      <c r="T605" s="96">
        <v>46206</v>
      </c>
      <c r="U605" s="95" t="s">
        <v>3119</v>
      </c>
      <c r="V605" s="4">
        <v>46206.64271990741</v>
      </c>
      <c r="W605" s="96">
        <v>46206</v>
      </c>
      <c r="X605" s="95" t="s">
        <v>3119</v>
      </c>
      <c r="Y605" s="4">
        <v>46206.659930555557</v>
      </c>
      <c r="Z605" s="96">
        <v>46206</v>
      </c>
      <c r="AA605" s="95" t="s">
        <v>3057</v>
      </c>
      <c r="AB605" s="4">
        <v>46206.673020833332</v>
      </c>
      <c r="AC605" s="96">
        <v>46206</v>
      </c>
      <c r="AD605" s="95" t="s">
        <v>2408</v>
      </c>
      <c r="AE605" s="4">
        <v>46206.698125000003</v>
      </c>
      <c r="AF605" s="96"/>
      <c r="AG605" s="95" t="s">
        <v>11317</v>
      </c>
      <c r="AH605" s="4"/>
      <c r="AI605" s="96">
        <v>46206</v>
      </c>
      <c r="AJ605" s="95" t="s">
        <v>1323</v>
      </c>
      <c r="AK605" s="4">
        <v>46206.72210648148</v>
      </c>
      <c r="AL605" s="96">
        <v>46206</v>
      </c>
      <c r="AM605" s="95" t="s">
        <v>1323</v>
      </c>
      <c r="AN605" s="4">
        <v>46206.722187500003</v>
      </c>
      <c r="AO605" s="95" t="s">
        <v>11317</v>
      </c>
      <c r="AP605" s="95" t="s">
        <v>11317</v>
      </c>
      <c r="AQ605" s="95" t="s">
        <v>11317</v>
      </c>
      <c r="AR605" s="95" t="s">
        <v>11317</v>
      </c>
      <c r="AS605" s="95" t="s">
        <v>11317</v>
      </c>
      <c r="AT605" s="95" t="s">
        <v>11317</v>
      </c>
      <c r="AU605" s="96">
        <v>46206</v>
      </c>
      <c r="AV605" s="95" t="s">
        <v>1323</v>
      </c>
      <c r="AW605" s="4">
        <v>46206.725960648146</v>
      </c>
      <c r="AX605" s="95" t="s">
        <v>11317</v>
      </c>
      <c r="AY605" s="95" t="s">
        <v>11317</v>
      </c>
      <c r="AZ605" s="95" t="s">
        <v>11317</v>
      </c>
      <c r="BA605" s="96">
        <v>46206</v>
      </c>
      <c r="BB605" s="95" t="s">
        <v>1364</v>
      </c>
      <c r="BC605" s="4">
        <v>46206.726111111115</v>
      </c>
      <c r="BD605" s="96">
        <v>46206</v>
      </c>
      <c r="BE605" s="95" t="s">
        <v>3120</v>
      </c>
      <c r="BF605" s="4">
        <v>46206.758310185185</v>
      </c>
      <c r="BG605" s="95" t="s">
        <v>11317</v>
      </c>
      <c r="BH605" s="95" t="s">
        <v>11317</v>
      </c>
      <c r="BI605" s="95" t="s">
        <v>11317</v>
      </c>
      <c r="BJ605" s="68" t="s">
        <v>11317</v>
      </c>
      <c r="BK605" t="str">
        <f t="shared" si="11"/>
        <v>Jul</v>
      </c>
      <c r="BL605" t="str">
        <f>VLOOKUP(D605,Sheet1!$A$2:$B$221,2,0)</f>
        <v>West Zone</v>
      </c>
    </row>
    <row r="606" spans="1:64" x14ac:dyDescent="0.35">
      <c r="A606" t="str" cm="1">
        <f t="array" ref="A606:C606">VLOOKUP(D606,Sheet1!$A$2:$E$221,{3,4,5},0)</f>
        <v>Vikram Singh</v>
      </c>
      <c r="B606" t="str">
        <v>FMF070959</v>
      </c>
      <c r="C606" t="str">
        <v>Pradeep Kumar</v>
      </c>
      <c r="D606" s="94" t="s">
        <v>160</v>
      </c>
      <c r="E606" s="95">
        <v>1498</v>
      </c>
      <c r="F606" s="95" t="s">
        <v>11645</v>
      </c>
      <c r="G606" s="95">
        <v>649594</v>
      </c>
      <c r="H606" s="95" t="s">
        <v>3121</v>
      </c>
      <c r="I606" s="95" t="s">
        <v>3122</v>
      </c>
      <c r="J606" s="95" t="s">
        <v>1568</v>
      </c>
      <c r="K606" s="95" t="s">
        <v>11646</v>
      </c>
      <c r="L606" s="95">
        <v>73000</v>
      </c>
      <c r="M606" s="95" t="s">
        <v>11647</v>
      </c>
      <c r="N606" s="95" t="s">
        <v>11648</v>
      </c>
      <c r="O606" s="95" t="s">
        <v>11649</v>
      </c>
      <c r="P606" s="95">
        <v>8085171428</v>
      </c>
      <c r="Q606" s="14" t="s">
        <v>13394</v>
      </c>
      <c r="T606" s="96">
        <v>46210</v>
      </c>
      <c r="U606" s="95" t="s">
        <v>3119</v>
      </c>
      <c r="V606" s="4">
        <v>46210.626562500001</v>
      </c>
      <c r="W606" s="96">
        <v>46210</v>
      </c>
      <c r="X606" s="95" t="s">
        <v>3119</v>
      </c>
      <c r="Y606" s="4">
        <v>46210.747199074074</v>
      </c>
      <c r="Z606" s="96"/>
      <c r="AA606" s="95" t="s">
        <v>11317</v>
      </c>
      <c r="AB606" s="4"/>
      <c r="AC606" s="96"/>
      <c r="AD606" s="95" t="s">
        <v>11317</v>
      </c>
      <c r="AE606" s="4"/>
      <c r="AF606" s="96"/>
      <c r="AG606" s="95" t="s">
        <v>11317</v>
      </c>
      <c r="AH606" s="4"/>
      <c r="AI606" s="96"/>
      <c r="AJ606" s="95" t="s">
        <v>11317</v>
      </c>
      <c r="AK606" s="4"/>
      <c r="AL606" s="96"/>
      <c r="AM606" s="95" t="s">
        <v>11317</v>
      </c>
      <c r="AN606" s="4"/>
      <c r="AO606" s="95" t="s">
        <v>11317</v>
      </c>
      <c r="AP606" s="95" t="s">
        <v>11317</v>
      </c>
      <c r="AQ606" s="95" t="s">
        <v>11317</v>
      </c>
      <c r="AR606" s="95" t="s">
        <v>11317</v>
      </c>
      <c r="AS606" s="95" t="s">
        <v>11317</v>
      </c>
      <c r="AT606" s="95" t="s">
        <v>11317</v>
      </c>
      <c r="AU606" s="96"/>
      <c r="AV606" s="95" t="s">
        <v>11317</v>
      </c>
      <c r="AW606" s="4"/>
      <c r="AX606" s="95" t="s">
        <v>11317</v>
      </c>
      <c r="AY606" s="95" t="s">
        <v>11317</v>
      </c>
      <c r="AZ606" s="95" t="s">
        <v>11317</v>
      </c>
      <c r="BA606" s="96"/>
      <c r="BB606" s="95" t="s">
        <v>11317</v>
      </c>
      <c r="BC606" s="4"/>
      <c r="BD606" s="96"/>
      <c r="BE606" s="95" t="s">
        <v>11317</v>
      </c>
      <c r="BF606" s="4"/>
      <c r="BG606" s="95" t="s">
        <v>11317</v>
      </c>
      <c r="BH606" s="95" t="s">
        <v>11317</v>
      </c>
      <c r="BI606" s="95" t="s">
        <v>11317</v>
      </c>
      <c r="BJ606" s="68" t="s">
        <v>11317</v>
      </c>
      <c r="BK606" t="str">
        <f t="shared" si="11"/>
        <v>Jan</v>
      </c>
      <c r="BL606" t="str">
        <f>VLOOKUP(D606,Sheet1!$A$2:$B$221,2,0)</f>
        <v>West Zone</v>
      </c>
    </row>
    <row r="607" spans="1:64" x14ac:dyDescent="0.35">
      <c r="A607" t="str" cm="1">
        <f t="array" ref="A607:C607">VLOOKUP(D607,Sheet1!$A$2:$E$221,{3,4,5},0)</f>
        <v>Vikram Singh</v>
      </c>
      <c r="B607" t="str">
        <v>FMF070959</v>
      </c>
      <c r="C607" t="str">
        <v>Pradeep Kumar</v>
      </c>
      <c r="D607" s="94" t="s">
        <v>160</v>
      </c>
      <c r="E607" s="95">
        <v>1498</v>
      </c>
      <c r="F607" s="95" t="s">
        <v>3479</v>
      </c>
      <c r="G607" s="95">
        <v>691249</v>
      </c>
      <c r="H607" s="95" t="s">
        <v>2750</v>
      </c>
      <c r="I607" s="95" t="s">
        <v>3118</v>
      </c>
      <c r="J607" s="95" t="s">
        <v>1568</v>
      </c>
      <c r="K607" s="95" t="s">
        <v>3480</v>
      </c>
      <c r="L607" s="95">
        <v>90000</v>
      </c>
      <c r="M607" s="95" t="s">
        <v>1461</v>
      </c>
      <c r="N607" s="95" t="s">
        <v>1462</v>
      </c>
      <c r="O607" s="95" t="s">
        <v>3011</v>
      </c>
      <c r="P607" s="95">
        <v>4054449485</v>
      </c>
      <c r="Q607" s="14" t="s">
        <v>13394</v>
      </c>
      <c r="T607" s="96">
        <v>46206</v>
      </c>
      <c r="U607" s="95" t="s">
        <v>3119</v>
      </c>
      <c r="V607" s="4">
        <v>46206.556122685186</v>
      </c>
      <c r="W607" s="96">
        <v>46206</v>
      </c>
      <c r="X607" s="95" t="s">
        <v>3119</v>
      </c>
      <c r="Y607" s="4">
        <v>46206.610289351855</v>
      </c>
      <c r="Z607" s="96">
        <v>46206</v>
      </c>
      <c r="AA607" s="95" t="s">
        <v>3057</v>
      </c>
      <c r="AB607" s="4">
        <v>46206.630381944444</v>
      </c>
      <c r="AC607" s="96">
        <v>46206</v>
      </c>
      <c r="AD607" s="95" t="s">
        <v>2408</v>
      </c>
      <c r="AE607" s="4">
        <v>46206.657905092594</v>
      </c>
      <c r="AF607" s="96"/>
      <c r="AG607" s="95" t="s">
        <v>11317</v>
      </c>
      <c r="AH607" s="4"/>
      <c r="AI607" s="96">
        <v>46206</v>
      </c>
      <c r="AJ607" s="95" t="s">
        <v>1323</v>
      </c>
      <c r="AK607" s="4">
        <v>46206.671620370369</v>
      </c>
      <c r="AL607" s="96">
        <v>46206</v>
      </c>
      <c r="AM607" s="95" t="s">
        <v>1323</v>
      </c>
      <c r="AN607" s="4">
        <v>46206.671712962961</v>
      </c>
      <c r="AO607" s="95" t="s">
        <v>11317</v>
      </c>
      <c r="AP607" s="95" t="s">
        <v>11317</v>
      </c>
      <c r="AQ607" s="95" t="s">
        <v>11317</v>
      </c>
      <c r="AR607" s="95" t="s">
        <v>11317</v>
      </c>
      <c r="AS607" s="95" t="s">
        <v>11317</v>
      </c>
      <c r="AT607" s="95" t="s">
        <v>11317</v>
      </c>
      <c r="AU607" s="96">
        <v>46206</v>
      </c>
      <c r="AV607" s="95" t="s">
        <v>1323</v>
      </c>
      <c r="AW607" s="4">
        <v>46206.678865740738</v>
      </c>
      <c r="AX607" s="95" t="s">
        <v>11317</v>
      </c>
      <c r="AY607" s="95" t="s">
        <v>11317</v>
      </c>
      <c r="AZ607" s="95" t="s">
        <v>11317</v>
      </c>
      <c r="BA607" s="96">
        <v>46206</v>
      </c>
      <c r="BB607" s="95" t="s">
        <v>1364</v>
      </c>
      <c r="BC607" s="4">
        <v>46206.679363425923</v>
      </c>
      <c r="BD607" s="96">
        <v>46206</v>
      </c>
      <c r="BE607" s="95" t="s">
        <v>3120</v>
      </c>
      <c r="BF607" s="4">
        <v>46206.726053240738</v>
      </c>
      <c r="BG607" s="95" t="s">
        <v>11317</v>
      </c>
      <c r="BH607" s="95" t="s">
        <v>11317</v>
      </c>
      <c r="BI607" s="95" t="s">
        <v>11317</v>
      </c>
      <c r="BJ607" s="68" t="s">
        <v>11317</v>
      </c>
      <c r="BK607" t="str">
        <f t="shared" si="11"/>
        <v>Jul</v>
      </c>
      <c r="BL607" t="str">
        <f>VLOOKUP(D607,Sheet1!$A$2:$B$221,2,0)</f>
        <v>West Zone</v>
      </c>
    </row>
    <row r="608" spans="1:64" x14ac:dyDescent="0.35">
      <c r="A608" t="str" cm="1">
        <f t="array" ref="A608:C608">VLOOKUP(D608,Sheet1!$A$2:$E$221,{3,4,5},0)</f>
        <v>Jitesh Kumar Kori</v>
      </c>
      <c r="B608" t="str">
        <v>FMF066022</v>
      </c>
      <c r="C608" t="str">
        <v>Manu Yadav</v>
      </c>
      <c r="D608" s="94" t="s">
        <v>94</v>
      </c>
      <c r="E608" s="95">
        <v>161</v>
      </c>
      <c r="F608" s="95" t="s">
        <v>11650</v>
      </c>
      <c r="G608" s="95">
        <v>113121</v>
      </c>
      <c r="H608" s="95" t="s">
        <v>2194</v>
      </c>
      <c r="I608" s="95" t="s">
        <v>2195</v>
      </c>
      <c r="J608" s="95" t="s">
        <v>1568</v>
      </c>
      <c r="K608" s="95" t="s">
        <v>11651</v>
      </c>
      <c r="L608" s="95">
        <v>80000</v>
      </c>
      <c r="M608" s="95" t="s">
        <v>2992</v>
      </c>
      <c r="N608" s="95" t="s">
        <v>2993</v>
      </c>
      <c r="O608" s="95" t="s">
        <v>11652</v>
      </c>
      <c r="P608" s="95">
        <v>1244023331</v>
      </c>
      <c r="Q608" s="14" t="s">
        <v>683</v>
      </c>
      <c r="R608" t="s">
        <v>13167</v>
      </c>
      <c r="S608" s="1">
        <v>46210</v>
      </c>
      <c r="T608" s="96">
        <v>46210</v>
      </c>
      <c r="U608" s="95" t="s">
        <v>1431</v>
      </c>
      <c r="V608" s="4">
        <v>46210.403067129628</v>
      </c>
      <c r="W608" s="96">
        <v>46210</v>
      </c>
      <c r="X608" s="95" t="s">
        <v>1431</v>
      </c>
      <c r="Y608" s="4">
        <v>46210.438159722224</v>
      </c>
      <c r="Z608" s="96">
        <v>46210</v>
      </c>
      <c r="AA608" s="95" t="s">
        <v>3586</v>
      </c>
      <c r="AB608" s="4">
        <v>46210.452928240738</v>
      </c>
      <c r="AC608" s="96">
        <v>46210</v>
      </c>
      <c r="AD608" s="95" t="s">
        <v>1220</v>
      </c>
      <c r="AE608" s="4">
        <v>46210.461331018516</v>
      </c>
      <c r="AF608" s="96">
        <v>46210</v>
      </c>
      <c r="AG608" s="95" t="s">
        <v>1204</v>
      </c>
      <c r="AH608" s="4">
        <v>46210.496504629627</v>
      </c>
      <c r="AI608" s="96">
        <v>46210</v>
      </c>
      <c r="AJ608" s="95" t="s">
        <v>3020</v>
      </c>
      <c r="AK608" s="4">
        <v>46210.65483796296</v>
      </c>
      <c r="AL608" s="96">
        <v>46210</v>
      </c>
      <c r="AM608" s="95" t="s">
        <v>3020</v>
      </c>
      <c r="AN608" s="4">
        <v>46210.654930555553</v>
      </c>
      <c r="AO608" s="95" t="s">
        <v>11317</v>
      </c>
      <c r="AP608" s="95" t="s">
        <v>11317</v>
      </c>
      <c r="AQ608" s="95" t="s">
        <v>11317</v>
      </c>
      <c r="AR608" s="95" t="s">
        <v>11317</v>
      </c>
      <c r="AS608" s="95" t="s">
        <v>11317</v>
      </c>
      <c r="AT608" s="95" t="s">
        <v>11317</v>
      </c>
      <c r="AU608" s="96">
        <v>46210</v>
      </c>
      <c r="AV608" s="95" t="s">
        <v>3020</v>
      </c>
      <c r="AW608" s="4">
        <v>46210.658807870372</v>
      </c>
      <c r="AX608" s="95" t="s">
        <v>11317</v>
      </c>
      <c r="AY608" s="95" t="s">
        <v>11317</v>
      </c>
      <c r="AZ608" s="95" t="s">
        <v>11317</v>
      </c>
      <c r="BA608" s="96">
        <v>46210</v>
      </c>
      <c r="BB608" s="95" t="s">
        <v>1205</v>
      </c>
      <c r="BC608" s="4">
        <v>46210.680555555555</v>
      </c>
      <c r="BD608" s="96">
        <v>46210</v>
      </c>
      <c r="BE608" s="95" t="s">
        <v>8443</v>
      </c>
      <c r="BF608" s="4">
        <v>46210.828217592592</v>
      </c>
      <c r="BG608" s="95" t="s">
        <v>11317</v>
      </c>
      <c r="BH608" s="95" t="s">
        <v>11317</v>
      </c>
      <c r="BI608" s="95" t="s">
        <v>11317</v>
      </c>
      <c r="BJ608" s="68" t="s">
        <v>11317</v>
      </c>
      <c r="BK608" t="str">
        <f t="shared" si="11"/>
        <v>Jul</v>
      </c>
      <c r="BL608" t="str">
        <f>VLOOKUP(D608,Sheet1!$A$2:$B$221,2,0)</f>
        <v>South East Zone</v>
      </c>
    </row>
    <row r="609" spans="1:64" x14ac:dyDescent="0.35">
      <c r="A609" t="str" cm="1">
        <f t="array" ref="A609:C609">VLOOKUP(D609,Sheet1!$A$2:$E$221,{3,4,5},0)</f>
        <v>Jitesh Kumar Kori</v>
      </c>
      <c r="B609" t="str">
        <v>FMF066022</v>
      </c>
      <c r="C609" t="str">
        <v>Manu Yadav</v>
      </c>
      <c r="D609" s="94" t="s">
        <v>94</v>
      </c>
      <c r="E609" s="95">
        <v>161</v>
      </c>
      <c r="F609" s="95" t="s">
        <v>2193</v>
      </c>
      <c r="G609" s="95">
        <v>573310</v>
      </c>
      <c r="H609" s="95" t="s">
        <v>2194</v>
      </c>
      <c r="I609" s="95" t="s">
        <v>2195</v>
      </c>
      <c r="J609" s="95" t="s">
        <v>1568</v>
      </c>
      <c r="K609" s="95" t="s">
        <v>2196</v>
      </c>
      <c r="L609" s="95">
        <v>75000</v>
      </c>
      <c r="M609" s="95" t="s">
        <v>1432</v>
      </c>
      <c r="N609" s="95" t="s">
        <v>1433</v>
      </c>
      <c r="O609" s="95" t="s">
        <v>2197</v>
      </c>
      <c r="P609" s="95">
        <v>9715683501</v>
      </c>
      <c r="Q609" s="14" t="s">
        <v>13394</v>
      </c>
      <c r="T609" s="96">
        <v>46173</v>
      </c>
      <c r="U609" s="95" t="s">
        <v>1431</v>
      </c>
      <c r="V609" s="4">
        <v>46173.403090277781</v>
      </c>
      <c r="W609" s="96">
        <v>46174</v>
      </c>
      <c r="X609" s="95" t="s">
        <v>1431</v>
      </c>
      <c r="Y609" s="4">
        <v>46174.567962962959</v>
      </c>
      <c r="Z609" s="96"/>
      <c r="AA609" s="95" t="s">
        <v>11317</v>
      </c>
      <c r="AB609" s="4"/>
      <c r="AC609" s="96"/>
      <c r="AD609" s="95" t="s">
        <v>11317</v>
      </c>
      <c r="AE609" s="4"/>
      <c r="AF609" s="96"/>
      <c r="AG609" s="95" t="s">
        <v>11317</v>
      </c>
      <c r="AH609" s="4"/>
      <c r="AI609" s="96"/>
      <c r="AJ609" s="95" t="s">
        <v>11317</v>
      </c>
      <c r="AK609" s="4"/>
      <c r="AL609" s="96"/>
      <c r="AM609" s="95" t="s">
        <v>11317</v>
      </c>
      <c r="AN609" s="4"/>
      <c r="AO609" s="95" t="s">
        <v>11317</v>
      </c>
      <c r="AP609" s="95" t="s">
        <v>11317</v>
      </c>
      <c r="AQ609" s="95" t="s">
        <v>11317</v>
      </c>
      <c r="AR609" s="95" t="s">
        <v>11317</v>
      </c>
      <c r="AS609" s="95" t="s">
        <v>11317</v>
      </c>
      <c r="AT609" s="95" t="s">
        <v>11317</v>
      </c>
      <c r="AU609" s="96"/>
      <c r="AV609" s="95" t="s">
        <v>11317</v>
      </c>
      <c r="AW609" s="4"/>
      <c r="AX609" s="95" t="s">
        <v>11317</v>
      </c>
      <c r="AY609" s="95" t="s">
        <v>11317</v>
      </c>
      <c r="AZ609" s="95" t="s">
        <v>11317</v>
      </c>
      <c r="BA609" s="96"/>
      <c r="BB609" s="95" t="s">
        <v>11317</v>
      </c>
      <c r="BC609" s="4"/>
      <c r="BD609" s="96"/>
      <c r="BE609" s="95" t="s">
        <v>11317</v>
      </c>
      <c r="BF609" s="4"/>
      <c r="BG609" s="95" t="s">
        <v>11317</v>
      </c>
      <c r="BH609" s="95" t="s">
        <v>11317</v>
      </c>
      <c r="BI609" s="95" t="s">
        <v>11317</v>
      </c>
      <c r="BJ609" s="68" t="s">
        <v>11317</v>
      </c>
      <c r="BK609" t="str">
        <f t="shared" si="11"/>
        <v>Jan</v>
      </c>
      <c r="BL609" t="str">
        <f>VLOOKUP(D609,Sheet1!$A$2:$B$221,2,0)</f>
        <v>South East Zone</v>
      </c>
    </row>
    <row r="610" spans="1:64" x14ac:dyDescent="0.35">
      <c r="A610" t="str" cm="1">
        <f t="array" ref="A610:C610">VLOOKUP(D610,Sheet1!$A$2:$E$221,{3,4,5},0)</f>
        <v>Bikash Chandra Rath</v>
      </c>
      <c r="B610" t="str">
        <v>FMF064361</v>
      </c>
      <c r="C610" t="str">
        <v>Pratik Mishra</v>
      </c>
      <c r="D610" s="94" t="s">
        <v>919</v>
      </c>
      <c r="E610" s="95">
        <v>181</v>
      </c>
      <c r="F610" s="95" t="s">
        <v>3481</v>
      </c>
      <c r="G610" s="95">
        <v>315736</v>
      </c>
      <c r="H610" s="95" t="s">
        <v>3123</v>
      </c>
      <c r="I610" s="95" t="s">
        <v>3124</v>
      </c>
      <c r="J610" s="95" t="s">
        <v>1568</v>
      </c>
      <c r="K610" s="95" t="s">
        <v>3482</v>
      </c>
      <c r="L610" s="95">
        <v>90000</v>
      </c>
      <c r="M610" s="95" t="s">
        <v>1032</v>
      </c>
      <c r="N610" s="95" t="s">
        <v>1033</v>
      </c>
      <c r="O610" s="95" t="s">
        <v>3483</v>
      </c>
      <c r="P610" s="95">
        <v>8669252813</v>
      </c>
      <c r="Q610" s="14" t="s">
        <v>13394</v>
      </c>
      <c r="T610" s="96">
        <v>46206</v>
      </c>
      <c r="U610" s="95" t="s">
        <v>1439</v>
      </c>
      <c r="V610" s="4">
        <v>46206.619560185187</v>
      </c>
      <c r="W610" s="96">
        <v>46206</v>
      </c>
      <c r="X610" s="95" t="s">
        <v>1439</v>
      </c>
      <c r="Y610" s="4">
        <v>46206.683287037034</v>
      </c>
      <c r="Z610" s="96">
        <v>46206</v>
      </c>
      <c r="AA610" s="95" t="s">
        <v>1435</v>
      </c>
      <c r="AB610" s="4">
        <v>46206.686111111114</v>
      </c>
      <c r="AC610" s="96">
        <v>46206</v>
      </c>
      <c r="AD610" s="95" t="s">
        <v>1436</v>
      </c>
      <c r="AE610" s="4">
        <v>46206.690810185188</v>
      </c>
      <c r="AF610" s="96"/>
      <c r="AG610" s="95" t="s">
        <v>11317</v>
      </c>
      <c r="AH610" s="4"/>
      <c r="AI610" s="96">
        <v>46206</v>
      </c>
      <c r="AJ610" s="95" t="s">
        <v>1444</v>
      </c>
      <c r="AK610" s="4">
        <v>46206.704016203701</v>
      </c>
      <c r="AL610" s="96">
        <v>46206</v>
      </c>
      <c r="AM610" s="95" t="s">
        <v>1444</v>
      </c>
      <c r="AN610" s="4">
        <v>46206.70416666667</v>
      </c>
      <c r="AO610" s="95" t="s">
        <v>11317</v>
      </c>
      <c r="AP610" s="95" t="s">
        <v>11317</v>
      </c>
      <c r="AQ610" s="95" t="s">
        <v>11317</v>
      </c>
      <c r="AR610" s="95" t="s">
        <v>11317</v>
      </c>
      <c r="AS610" s="95" t="s">
        <v>11317</v>
      </c>
      <c r="AT610" s="95" t="s">
        <v>11317</v>
      </c>
      <c r="AU610" s="96">
        <v>46206</v>
      </c>
      <c r="AV610" s="95" t="s">
        <v>1444</v>
      </c>
      <c r="AW610" s="4">
        <v>46206.718310185184</v>
      </c>
      <c r="AX610" s="95" t="s">
        <v>11317</v>
      </c>
      <c r="AY610" s="95" t="s">
        <v>11317</v>
      </c>
      <c r="AZ610" s="95" t="s">
        <v>11317</v>
      </c>
      <c r="BA610" s="96">
        <v>46206</v>
      </c>
      <c r="BB610" s="95" t="s">
        <v>1455</v>
      </c>
      <c r="BC610" s="4">
        <v>46206.724328703705</v>
      </c>
      <c r="BD610" s="96">
        <v>46209</v>
      </c>
      <c r="BE610" s="95" t="s">
        <v>1434</v>
      </c>
      <c r="BF610" s="4">
        <v>46209.804756944446</v>
      </c>
      <c r="BG610" s="95" t="s">
        <v>11317</v>
      </c>
      <c r="BH610" s="95" t="s">
        <v>11317</v>
      </c>
      <c r="BI610" s="95" t="s">
        <v>11317</v>
      </c>
      <c r="BJ610" s="68" t="s">
        <v>11317</v>
      </c>
      <c r="BK610" t="str">
        <f t="shared" ref="BK610:BK673" si="12">TEXT(Z610,"mmm")</f>
        <v>Jul</v>
      </c>
      <c r="BL610" t="str">
        <f>VLOOKUP(D610,Sheet1!$A$2:$B$221,2,0)</f>
        <v>South East Zone</v>
      </c>
    </row>
    <row r="611" spans="1:64" x14ac:dyDescent="0.35">
      <c r="A611" t="str" cm="1">
        <f t="array" ref="A611:C611">VLOOKUP(D611,Sheet1!$A$2:$E$221,{3,4,5},0)</f>
        <v>Bikash Chandra Rath</v>
      </c>
      <c r="B611" t="str">
        <v>FMF064361</v>
      </c>
      <c r="C611" t="str">
        <v>Pratik Mishra</v>
      </c>
      <c r="D611" s="94" t="s">
        <v>919</v>
      </c>
      <c r="E611" s="95">
        <v>181</v>
      </c>
      <c r="F611" s="95" t="s">
        <v>11653</v>
      </c>
      <c r="G611" s="95">
        <v>346055</v>
      </c>
      <c r="H611" s="95" t="s">
        <v>2199</v>
      </c>
      <c r="I611" s="95" t="s">
        <v>2200</v>
      </c>
      <c r="J611" s="95" t="s">
        <v>1568</v>
      </c>
      <c r="K611" s="95" t="s">
        <v>11654</v>
      </c>
      <c r="L611" s="95">
        <v>90000</v>
      </c>
      <c r="M611" s="95" t="s">
        <v>1378</v>
      </c>
      <c r="N611" s="95" t="s">
        <v>1379</v>
      </c>
      <c r="O611" s="95" t="s">
        <v>11655</v>
      </c>
      <c r="P611" s="95">
        <v>2811718266</v>
      </c>
      <c r="Q611" s="14" t="s">
        <v>13394</v>
      </c>
      <c r="T611" s="96">
        <v>46209</v>
      </c>
      <c r="U611" s="95" t="s">
        <v>1439</v>
      </c>
      <c r="V611" s="4">
        <v>46209.766921296294</v>
      </c>
      <c r="W611" s="96">
        <v>46210</v>
      </c>
      <c r="X611" s="95" t="s">
        <v>1439</v>
      </c>
      <c r="Y611" s="4">
        <v>46210.404340277775</v>
      </c>
      <c r="Z611" s="96">
        <v>46210</v>
      </c>
      <c r="AA611" s="95" t="s">
        <v>1435</v>
      </c>
      <c r="AB611" s="4">
        <v>46210.405509259261</v>
      </c>
      <c r="AC611" s="96">
        <v>46210</v>
      </c>
      <c r="AD611" s="95" t="s">
        <v>1457</v>
      </c>
      <c r="AE611" s="4">
        <v>46210.409826388888</v>
      </c>
      <c r="AF611" s="96"/>
      <c r="AG611" s="95" t="s">
        <v>11317</v>
      </c>
      <c r="AH611" s="4"/>
      <c r="AI611" s="96">
        <v>46210</v>
      </c>
      <c r="AJ611" s="95" t="s">
        <v>1444</v>
      </c>
      <c r="AK611" s="4">
        <v>46210.424108796295</v>
      </c>
      <c r="AL611" s="96">
        <v>46210</v>
      </c>
      <c r="AM611" s="95" t="s">
        <v>1444</v>
      </c>
      <c r="AN611" s="4">
        <v>46210.424201388887</v>
      </c>
      <c r="AO611" s="95" t="s">
        <v>11317</v>
      </c>
      <c r="AP611" s="95" t="s">
        <v>11317</v>
      </c>
      <c r="AQ611" s="95" t="s">
        <v>11317</v>
      </c>
      <c r="AR611" s="95" t="s">
        <v>11317</v>
      </c>
      <c r="AS611" s="95" t="s">
        <v>11317</v>
      </c>
      <c r="AT611" s="95" t="s">
        <v>11317</v>
      </c>
      <c r="AU611" s="96">
        <v>46210</v>
      </c>
      <c r="AV611" s="95" t="s">
        <v>1444</v>
      </c>
      <c r="AW611" s="4">
        <v>46210.435740740744</v>
      </c>
      <c r="AX611" s="95" t="s">
        <v>11317</v>
      </c>
      <c r="AY611" s="95" t="s">
        <v>11317</v>
      </c>
      <c r="AZ611" s="95" t="s">
        <v>11317</v>
      </c>
      <c r="BA611" s="96">
        <v>46210</v>
      </c>
      <c r="BB611" s="95" t="s">
        <v>1437</v>
      </c>
      <c r="BC611" s="4">
        <v>46210.545300925929</v>
      </c>
      <c r="BD611" s="96">
        <v>46210</v>
      </c>
      <c r="BE611" s="95" t="s">
        <v>1434</v>
      </c>
      <c r="BF611" s="4">
        <v>46210.762997685182</v>
      </c>
      <c r="BG611" s="95" t="s">
        <v>11317</v>
      </c>
      <c r="BH611" s="95" t="s">
        <v>11317</v>
      </c>
      <c r="BI611" s="95" t="s">
        <v>11317</v>
      </c>
      <c r="BJ611" s="68" t="s">
        <v>11317</v>
      </c>
      <c r="BK611" t="str">
        <f t="shared" si="12"/>
        <v>Jul</v>
      </c>
      <c r="BL611" t="str">
        <f>VLOOKUP(D611,Sheet1!$A$2:$B$221,2,0)</f>
        <v>South East Zone</v>
      </c>
    </row>
    <row r="612" spans="1:64" x14ac:dyDescent="0.35">
      <c r="A612" t="str" cm="1">
        <f t="array" ref="A612:C612">VLOOKUP(D612,Sheet1!$A$2:$E$221,{3,4,5},0)</f>
        <v>Bikash Chandra Rath</v>
      </c>
      <c r="B612" t="str">
        <v>FMF064361</v>
      </c>
      <c r="C612" t="str">
        <v>Pratik Mishra</v>
      </c>
      <c r="D612" s="94" t="s">
        <v>919</v>
      </c>
      <c r="E612" s="95">
        <v>181</v>
      </c>
      <c r="F612" s="95" t="s">
        <v>11656</v>
      </c>
      <c r="G612" s="95">
        <v>564276</v>
      </c>
      <c r="H612" s="95" t="s">
        <v>2199</v>
      </c>
      <c r="I612" s="95" t="s">
        <v>2200</v>
      </c>
      <c r="J612" s="95" t="s">
        <v>1568</v>
      </c>
      <c r="K612" s="95" t="s">
        <v>11657</v>
      </c>
      <c r="L612" s="95">
        <v>65000</v>
      </c>
      <c r="M612" s="95" t="s">
        <v>1358</v>
      </c>
      <c r="N612" s="95" t="s">
        <v>1359</v>
      </c>
      <c r="O612" s="95" t="s">
        <v>11658</v>
      </c>
      <c r="P612" s="95">
        <v>6883551060</v>
      </c>
      <c r="Q612" s="14" t="s">
        <v>13394</v>
      </c>
      <c r="T612" s="96">
        <v>46210</v>
      </c>
      <c r="U612" s="95" t="s">
        <v>1439</v>
      </c>
      <c r="V612" s="4">
        <v>46210.499583333331</v>
      </c>
      <c r="W612" s="96">
        <v>46210</v>
      </c>
      <c r="X612" s="95" t="s">
        <v>1439</v>
      </c>
      <c r="Y612" s="4">
        <v>46210.519259259258</v>
      </c>
      <c r="Z612" s="96">
        <v>46210</v>
      </c>
      <c r="AA612" s="95" t="s">
        <v>1435</v>
      </c>
      <c r="AB612" s="4">
        <v>46210.523738425924</v>
      </c>
      <c r="AC612" s="96">
        <v>46210</v>
      </c>
      <c r="AD612" s="95" t="s">
        <v>1450</v>
      </c>
      <c r="AE612" s="4">
        <v>46210.529097222221</v>
      </c>
      <c r="AF612" s="96"/>
      <c r="AG612" s="95" t="s">
        <v>11317</v>
      </c>
      <c r="AH612" s="4"/>
      <c r="AI612" s="96">
        <v>46210</v>
      </c>
      <c r="AJ612" s="95" t="s">
        <v>1444</v>
      </c>
      <c r="AK612" s="4">
        <v>46210.628900462965</v>
      </c>
      <c r="AL612" s="96">
        <v>46210</v>
      </c>
      <c r="AM612" s="95" t="s">
        <v>1444</v>
      </c>
      <c r="AN612" s="4">
        <v>46210.629016203704</v>
      </c>
      <c r="AO612" s="95" t="s">
        <v>11317</v>
      </c>
      <c r="AP612" s="95" t="s">
        <v>11317</v>
      </c>
      <c r="AQ612" s="95" t="s">
        <v>11317</v>
      </c>
      <c r="AR612" s="95" t="s">
        <v>11317</v>
      </c>
      <c r="AS612" s="95" t="s">
        <v>11317</v>
      </c>
      <c r="AT612" s="95" t="s">
        <v>11317</v>
      </c>
      <c r="AU612" s="96">
        <v>46210</v>
      </c>
      <c r="AV612" s="95" t="s">
        <v>1444</v>
      </c>
      <c r="AW612" s="4">
        <v>46210.651423611111</v>
      </c>
      <c r="AX612" s="95" t="s">
        <v>11317</v>
      </c>
      <c r="AY612" s="95" t="s">
        <v>11317</v>
      </c>
      <c r="AZ612" s="95" t="s">
        <v>11317</v>
      </c>
      <c r="BA612" s="96">
        <v>46210</v>
      </c>
      <c r="BB612" s="95" t="s">
        <v>1455</v>
      </c>
      <c r="BC612" s="4">
        <v>46210.657430555555</v>
      </c>
      <c r="BD612" s="96">
        <v>46210</v>
      </c>
      <c r="BE612" s="95" t="s">
        <v>8479</v>
      </c>
      <c r="BF612" s="4">
        <v>46210.780844907407</v>
      </c>
      <c r="BG612" s="95" t="s">
        <v>11317</v>
      </c>
      <c r="BH612" s="95" t="s">
        <v>11317</v>
      </c>
      <c r="BI612" s="95" t="s">
        <v>11317</v>
      </c>
      <c r="BJ612" s="68" t="s">
        <v>11317</v>
      </c>
      <c r="BK612" t="str">
        <f t="shared" si="12"/>
        <v>Jul</v>
      </c>
      <c r="BL612" t="str">
        <f>VLOOKUP(D612,Sheet1!$A$2:$B$221,2,0)</f>
        <v>South East Zone</v>
      </c>
    </row>
    <row r="613" spans="1:64" x14ac:dyDescent="0.35">
      <c r="A613" t="str" cm="1">
        <f t="array" ref="A613:C613">VLOOKUP(D613,Sheet1!$A$2:$E$221,{3,4,5},0)</f>
        <v>Bikash Chandra Rath</v>
      </c>
      <c r="B613" t="str">
        <v>FMF064361</v>
      </c>
      <c r="C613" t="str">
        <v>Pratik Mishra</v>
      </c>
      <c r="D613" s="94" t="s">
        <v>919</v>
      </c>
      <c r="E613" s="95">
        <v>181</v>
      </c>
      <c r="F613" s="95" t="s">
        <v>2198</v>
      </c>
      <c r="G613" s="95">
        <v>590500</v>
      </c>
      <c r="H613" s="95" t="s">
        <v>2199</v>
      </c>
      <c r="I613" s="95" t="s">
        <v>2200</v>
      </c>
      <c r="J613" s="95" t="s">
        <v>1568</v>
      </c>
      <c r="K613" s="95" t="s">
        <v>2201</v>
      </c>
      <c r="L613" s="95">
        <v>50000</v>
      </c>
      <c r="M613" s="95" t="s">
        <v>1034</v>
      </c>
      <c r="N613" s="95" t="s">
        <v>1035</v>
      </c>
      <c r="O613" s="95" t="s">
        <v>2202</v>
      </c>
      <c r="P613" s="95">
        <v>7268181241</v>
      </c>
      <c r="Q613" s="14" t="s">
        <v>13394</v>
      </c>
      <c r="T613" s="96">
        <v>46204</v>
      </c>
      <c r="U613" s="95" t="s">
        <v>1439</v>
      </c>
      <c r="V613" s="4">
        <v>46204.502812500003</v>
      </c>
      <c r="W613" s="96">
        <v>46204</v>
      </c>
      <c r="X613" s="95" t="s">
        <v>1439</v>
      </c>
      <c r="Y613" s="4">
        <v>46204.508437500001</v>
      </c>
      <c r="Z613" s="96">
        <v>46204</v>
      </c>
      <c r="AA613" s="95" t="s">
        <v>1435</v>
      </c>
      <c r="AB613" s="4">
        <v>46204.51189814815</v>
      </c>
      <c r="AC613" s="96">
        <v>46204</v>
      </c>
      <c r="AD613" s="95" t="s">
        <v>1454</v>
      </c>
      <c r="AE613" s="4">
        <v>46204.515451388892</v>
      </c>
      <c r="AF613" s="96"/>
      <c r="AG613" s="95" t="s">
        <v>11317</v>
      </c>
      <c r="AH613" s="4"/>
      <c r="AI613" s="96">
        <v>46204</v>
      </c>
      <c r="AJ613" s="95" t="s">
        <v>1437</v>
      </c>
      <c r="AK613" s="4">
        <v>46204.527511574073</v>
      </c>
      <c r="AL613" s="96">
        <v>46204</v>
      </c>
      <c r="AM613" s="95" t="s">
        <v>1437</v>
      </c>
      <c r="AN613" s="4">
        <v>46204.527604166666</v>
      </c>
      <c r="AO613" s="95" t="s">
        <v>11317</v>
      </c>
      <c r="AP613" s="95" t="s">
        <v>11317</v>
      </c>
      <c r="AQ613" s="95" t="s">
        <v>11317</v>
      </c>
      <c r="AR613" s="95" t="s">
        <v>11317</v>
      </c>
      <c r="AS613" s="95" t="s">
        <v>11317</v>
      </c>
      <c r="AT613" s="95" t="s">
        <v>11317</v>
      </c>
      <c r="AU613" s="96">
        <v>46204</v>
      </c>
      <c r="AV613" s="95" t="s">
        <v>1437</v>
      </c>
      <c r="AW613" s="4">
        <v>46204.534004629626</v>
      </c>
      <c r="AX613" s="95" t="s">
        <v>11317</v>
      </c>
      <c r="AY613" s="95" t="s">
        <v>11317</v>
      </c>
      <c r="AZ613" s="95" t="s">
        <v>11317</v>
      </c>
      <c r="BA613" s="96">
        <v>46204</v>
      </c>
      <c r="BB613" s="95" t="s">
        <v>1437</v>
      </c>
      <c r="BC613" s="4">
        <v>46204.534201388888</v>
      </c>
      <c r="BD613" s="96">
        <v>46204</v>
      </c>
      <c r="BE613" s="95" t="s">
        <v>1434</v>
      </c>
      <c r="BF613" s="4">
        <v>46204.818043981482</v>
      </c>
      <c r="BG613" s="95" t="s">
        <v>11317</v>
      </c>
      <c r="BH613" s="95" t="s">
        <v>11317</v>
      </c>
      <c r="BI613" s="95" t="s">
        <v>11317</v>
      </c>
      <c r="BJ613" s="68" t="s">
        <v>11317</v>
      </c>
      <c r="BK613" t="str">
        <f t="shared" si="12"/>
        <v>Jul</v>
      </c>
      <c r="BL613" t="str">
        <f>VLOOKUP(D613,Sheet1!$A$2:$B$221,2,0)</f>
        <v>South East Zone</v>
      </c>
    </row>
    <row r="614" spans="1:64" x14ac:dyDescent="0.35">
      <c r="A614" t="str" cm="1">
        <f t="array" ref="A614:C614">VLOOKUP(D614,Sheet1!$A$2:$E$221,{3,4,5},0)</f>
        <v>Bikash Chandra Rath</v>
      </c>
      <c r="B614" t="str">
        <v>FMF064361</v>
      </c>
      <c r="C614" t="str">
        <v>Pratik Mishra</v>
      </c>
      <c r="D614" s="94" t="s">
        <v>919</v>
      </c>
      <c r="E614" s="95">
        <v>181</v>
      </c>
      <c r="F614" s="95" t="s">
        <v>3127</v>
      </c>
      <c r="G614" s="95">
        <v>657742</v>
      </c>
      <c r="H614" s="95" t="s">
        <v>3125</v>
      </c>
      <c r="I614" s="95" t="s">
        <v>3126</v>
      </c>
      <c r="J614" s="95" t="s">
        <v>1568</v>
      </c>
      <c r="K614" s="95" t="s">
        <v>3484</v>
      </c>
      <c r="L614" s="95">
        <v>77000</v>
      </c>
      <c r="M614" s="95" t="s">
        <v>1124</v>
      </c>
      <c r="N614" s="95" t="s">
        <v>1125</v>
      </c>
      <c r="O614" s="95" t="s">
        <v>3485</v>
      </c>
      <c r="P614" s="95">
        <v>9994306319</v>
      </c>
      <c r="Q614" s="14" t="s">
        <v>13394</v>
      </c>
      <c r="T614" s="96">
        <v>46205</v>
      </c>
      <c r="U614" s="95" t="s">
        <v>1439</v>
      </c>
      <c r="V614" s="4">
        <v>46205.753854166665</v>
      </c>
      <c r="W614" s="96">
        <v>46206</v>
      </c>
      <c r="X614" s="95" t="s">
        <v>1439</v>
      </c>
      <c r="Y614" s="4">
        <v>46206.357048611113</v>
      </c>
      <c r="Z614" s="96">
        <v>46206</v>
      </c>
      <c r="AA614" s="95" t="s">
        <v>1435</v>
      </c>
      <c r="AB614" s="4">
        <v>46206.396574074075</v>
      </c>
      <c r="AC614" s="96">
        <v>46206</v>
      </c>
      <c r="AD614" s="95" t="s">
        <v>1457</v>
      </c>
      <c r="AE614" s="4">
        <v>46206.403344907405</v>
      </c>
      <c r="AF614" s="96"/>
      <c r="AG614" s="95" t="s">
        <v>11317</v>
      </c>
      <c r="AH614" s="4"/>
      <c r="AI614" s="96">
        <v>46206</v>
      </c>
      <c r="AJ614" s="95" t="s">
        <v>1444</v>
      </c>
      <c r="AK614" s="4">
        <v>46206.446168981478</v>
      </c>
      <c r="AL614" s="96">
        <v>46206</v>
      </c>
      <c r="AM614" s="95" t="s">
        <v>1444</v>
      </c>
      <c r="AN614" s="4">
        <v>46206.446250000001</v>
      </c>
      <c r="AO614" s="95" t="s">
        <v>11317</v>
      </c>
      <c r="AP614" s="95" t="s">
        <v>11317</v>
      </c>
      <c r="AQ614" s="95" t="s">
        <v>11317</v>
      </c>
      <c r="AR614" s="95" t="s">
        <v>11317</v>
      </c>
      <c r="AS614" s="95" t="s">
        <v>11317</v>
      </c>
      <c r="AT614" s="95" t="s">
        <v>11317</v>
      </c>
      <c r="AU614" s="96">
        <v>46206</v>
      </c>
      <c r="AV614" s="95" t="s">
        <v>1444</v>
      </c>
      <c r="AW614" s="4">
        <v>46206.535138888888</v>
      </c>
      <c r="AX614" s="95" t="s">
        <v>11317</v>
      </c>
      <c r="AY614" s="95" t="s">
        <v>11317</v>
      </c>
      <c r="AZ614" s="95" t="s">
        <v>11317</v>
      </c>
      <c r="BA614" s="96">
        <v>46206</v>
      </c>
      <c r="BB614" s="95" t="s">
        <v>1455</v>
      </c>
      <c r="BC614" s="4">
        <v>46206.539652777778</v>
      </c>
      <c r="BD614" s="96">
        <v>46206</v>
      </c>
      <c r="BE614" s="95" t="s">
        <v>1434</v>
      </c>
      <c r="BF614" s="4">
        <v>46206.801192129627</v>
      </c>
      <c r="BG614" s="95" t="s">
        <v>11317</v>
      </c>
      <c r="BH614" s="95" t="s">
        <v>11317</v>
      </c>
      <c r="BI614" s="95" t="s">
        <v>11317</v>
      </c>
      <c r="BJ614" s="68" t="s">
        <v>11317</v>
      </c>
      <c r="BK614" t="str">
        <f t="shared" si="12"/>
        <v>Jul</v>
      </c>
      <c r="BL614" t="str">
        <f>VLOOKUP(D614,Sheet1!$A$2:$B$221,2,0)</f>
        <v>South East Zone</v>
      </c>
    </row>
    <row r="615" spans="1:64" x14ac:dyDescent="0.35">
      <c r="A615" t="str" cm="1">
        <f t="array" ref="A615:C615">VLOOKUP(D615,Sheet1!$A$2:$E$221,{3,4,5},0)</f>
        <v>Suresh Kumar Bhola</v>
      </c>
      <c r="B615" t="str">
        <v>FMF066757</v>
      </c>
      <c r="C615" t="str">
        <v>Pratik Mishra</v>
      </c>
      <c r="D615" s="94" t="s">
        <v>234</v>
      </c>
      <c r="E615" s="95">
        <v>185</v>
      </c>
      <c r="F615" s="95" t="s">
        <v>2203</v>
      </c>
      <c r="G615" s="95">
        <v>69982</v>
      </c>
      <c r="H615" s="95" t="s">
        <v>2204</v>
      </c>
      <c r="I615" s="95" t="s">
        <v>2205</v>
      </c>
      <c r="J615" s="95" t="s">
        <v>1568</v>
      </c>
      <c r="K615" s="95" t="s">
        <v>2206</v>
      </c>
      <c r="L615" s="95">
        <v>77000</v>
      </c>
      <c r="M615" s="95" t="s">
        <v>1124</v>
      </c>
      <c r="N615" s="95" t="s">
        <v>1125</v>
      </c>
      <c r="O615" s="95" t="s">
        <v>2207</v>
      </c>
      <c r="P615" s="95">
        <v>7200943122</v>
      </c>
      <c r="Q615" s="14" t="s">
        <v>13394</v>
      </c>
      <c r="T615" s="96">
        <v>46191</v>
      </c>
      <c r="U615" s="95" t="s">
        <v>1439</v>
      </c>
      <c r="V615" s="4">
        <v>46191.533518518518</v>
      </c>
      <c r="W615" s="96">
        <v>46191</v>
      </c>
      <c r="X615" s="95" t="s">
        <v>1439</v>
      </c>
      <c r="Y615" s="4">
        <v>46191.547824074078</v>
      </c>
      <c r="Z615" s="96">
        <v>46191</v>
      </c>
      <c r="AA615" s="95" t="s">
        <v>1435</v>
      </c>
      <c r="AB615" s="4">
        <v>46191.557638888888</v>
      </c>
      <c r="AC615" s="96">
        <v>46191</v>
      </c>
      <c r="AD615" s="95" t="s">
        <v>1457</v>
      </c>
      <c r="AE615" s="4">
        <v>46191.563877314817</v>
      </c>
      <c r="AF615" s="96">
        <v>46191</v>
      </c>
      <c r="AG615" s="95" t="s">
        <v>1444</v>
      </c>
      <c r="AH615" s="4">
        <v>46191.615277777775</v>
      </c>
      <c r="AI615" s="96"/>
      <c r="AJ615" s="95" t="s">
        <v>11317</v>
      </c>
      <c r="AK615" s="4"/>
      <c r="AL615" s="96"/>
      <c r="AM615" s="95" t="s">
        <v>11317</v>
      </c>
      <c r="AN615" s="4"/>
      <c r="AO615" s="95" t="s">
        <v>11317</v>
      </c>
      <c r="AP615" s="95" t="s">
        <v>11317</v>
      </c>
      <c r="AQ615" s="95" t="s">
        <v>11317</v>
      </c>
      <c r="AR615" s="95" t="s">
        <v>11317</v>
      </c>
      <c r="AS615" s="95" t="s">
        <v>11317</v>
      </c>
      <c r="AT615" s="95" t="s">
        <v>11317</v>
      </c>
      <c r="AU615" s="96"/>
      <c r="AV615" s="95" t="s">
        <v>11317</v>
      </c>
      <c r="AW615" s="4"/>
      <c r="AX615" s="95" t="s">
        <v>11317</v>
      </c>
      <c r="AY615" s="95" t="s">
        <v>11317</v>
      </c>
      <c r="AZ615" s="95" t="s">
        <v>11317</v>
      </c>
      <c r="BA615" s="96"/>
      <c r="BB615" s="95" t="s">
        <v>11317</v>
      </c>
      <c r="BC615" s="4"/>
      <c r="BD615" s="96"/>
      <c r="BE615" s="95" t="s">
        <v>11317</v>
      </c>
      <c r="BF615" s="4"/>
      <c r="BG615" s="95" t="s">
        <v>11317</v>
      </c>
      <c r="BH615" s="95" t="s">
        <v>11317</v>
      </c>
      <c r="BI615" s="95" t="s">
        <v>11317</v>
      </c>
      <c r="BJ615" s="68" t="s">
        <v>11317</v>
      </c>
      <c r="BK615" t="str">
        <f t="shared" si="12"/>
        <v>Jun</v>
      </c>
      <c r="BL615" t="str">
        <f>VLOOKUP(D615,Sheet1!$A$2:$B$221,2,0)</f>
        <v>South East Zone</v>
      </c>
    </row>
    <row r="616" spans="1:64" x14ac:dyDescent="0.35">
      <c r="A616" t="str" cm="1">
        <f t="array" ref="A616:C616">VLOOKUP(D616,Sheet1!$A$2:$E$221,{3,4,5},0)</f>
        <v>Suresh Kumar Bhola</v>
      </c>
      <c r="B616" t="str">
        <v>FMF066757</v>
      </c>
      <c r="C616" t="str">
        <v>Pratik Mishra</v>
      </c>
      <c r="D616" s="94" t="s">
        <v>234</v>
      </c>
      <c r="E616" s="95">
        <v>185</v>
      </c>
      <c r="F616" s="95" t="s">
        <v>4031</v>
      </c>
      <c r="G616" s="95">
        <v>98829</v>
      </c>
      <c r="H616" s="95" t="s">
        <v>4033</v>
      </c>
      <c r="I616" s="95" t="s">
        <v>4034</v>
      </c>
      <c r="J616" s="95" t="s">
        <v>1568</v>
      </c>
      <c r="K616" s="95" t="s">
        <v>11659</v>
      </c>
      <c r="L616" s="95">
        <v>90000</v>
      </c>
      <c r="M616" s="95" t="s">
        <v>1032</v>
      </c>
      <c r="N616" s="95" t="s">
        <v>1033</v>
      </c>
      <c r="O616" s="95" t="s">
        <v>11660</v>
      </c>
      <c r="P616" s="95">
        <v>9066446297</v>
      </c>
      <c r="Q616" s="14" t="s">
        <v>13394</v>
      </c>
      <c r="T616" s="96">
        <v>46210</v>
      </c>
      <c r="U616" s="95" t="s">
        <v>3128</v>
      </c>
      <c r="V616" s="4">
        <v>46210.401354166665</v>
      </c>
      <c r="W616" s="96">
        <v>46210</v>
      </c>
      <c r="X616" s="95" t="s">
        <v>3128</v>
      </c>
      <c r="Y616" s="4">
        <v>46210.402662037035</v>
      </c>
      <c r="Z616" s="96">
        <v>46210</v>
      </c>
      <c r="AA616" s="95" t="s">
        <v>1435</v>
      </c>
      <c r="AB616" s="4">
        <v>46210.40483796296</v>
      </c>
      <c r="AC616" s="96">
        <v>46210</v>
      </c>
      <c r="AD616" s="95" t="s">
        <v>1456</v>
      </c>
      <c r="AE616" s="4">
        <v>46210.409328703703</v>
      </c>
      <c r="AF616" s="96"/>
      <c r="AG616" s="95" t="s">
        <v>11317</v>
      </c>
      <c r="AH616" s="4"/>
      <c r="AI616" s="96">
        <v>46210</v>
      </c>
      <c r="AJ616" s="95" t="s">
        <v>1444</v>
      </c>
      <c r="AK616" s="4">
        <v>46210.424756944441</v>
      </c>
      <c r="AL616" s="96">
        <v>46210</v>
      </c>
      <c r="AM616" s="95" t="s">
        <v>1444</v>
      </c>
      <c r="AN616" s="4">
        <v>46210.424849537034</v>
      </c>
      <c r="AO616" s="95" t="s">
        <v>11317</v>
      </c>
      <c r="AP616" s="95" t="s">
        <v>11317</v>
      </c>
      <c r="AQ616" s="95" t="s">
        <v>11317</v>
      </c>
      <c r="AR616" s="95" t="s">
        <v>11317</v>
      </c>
      <c r="AS616" s="95" t="s">
        <v>11317</v>
      </c>
      <c r="AT616" s="95" t="s">
        <v>11317</v>
      </c>
      <c r="AU616" s="96">
        <v>46210</v>
      </c>
      <c r="AV616" s="95" t="s">
        <v>1444</v>
      </c>
      <c r="AW616" s="4">
        <v>46210.435763888891</v>
      </c>
      <c r="AX616" s="95" t="s">
        <v>11317</v>
      </c>
      <c r="AY616" s="95" t="s">
        <v>11317</v>
      </c>
      <c r="AZ616" s="95" t="s">
        <v>11317</v>
      </c>
      <c r="BA616" s="96">
        <v>46210</v>
      </c>
      <c r="BB616" s="95" t="s">
        <v>1455</v>
      </c>
      <c r="BC616" s="4">
        <v>46210.562534722223</v>
      </c>
      <c r="BD616" s="96">
        <v>46210</v>
      </c>
      <c r="BE616" s="95" t="s">
        <v>3129</v>
      </c>
      <c r="BF616" s="4">
        <v>46210.679340277777</v>
      </c>
      <c r="BG616" s="95" t="s">
        <v>11317</v>
      </c>
      <c r="BH616" s="95" t="s">
        <v>11317</v>
      </c>
      <c r="BI616" s="95" t="s">
        <v>11317</v>
      </c>
      <c r="BJ616" s="68" t="s">
        <v>11317</v>
      </c>
      <c r="BK616" t="str">
        <f t="shared" si="12"/>
        <v>Jul</v>
      </c>
      <c r="BL616" t="str">
        <f>VLOOKUP(D616,Sheet1!$A$2:$B$221,2,0)</f>
        <v>South East Zone</v>
      </c>
    </row>
    <row r="617" spans="1:64" x14ac:dyDescent="0.35">
      <c r="A617" t="str" cm="1">
        <f t="array" ref="A617:C617">VLOOKUP(D617,Sheet1!$A$2:$E$221,{3,4,5},0)</f>
        <v>Suresh Kumar Bhola</v>
      </c>
      <c r="B617" t="str">
        <v>FMF066757</v>
      </c>
      <c r="C617" t="str">
        <v>Pratik Mishra</v>
      </c>
      <c r="D617" s="94" t="s">
        <v>234</v>
      </c>
      <c r="E617" s="95">
        <v>185</v>
      </c>
      <c r="F617" s="95" t="s">
        <v>3486</v>
      </c>
      <c r="G617" s="95">
        <v>127324</v>
      </c>
      <c r="H617" s="95" t="s">
        <v>2204</v>
      </c>
      <c r="I617" s="95" t="s">
        <v>2205</v>
      </c>
      <c r="J617" s="95" t="s">
        <v>1568</v>
      </c>
      <c r="K617" s="95" t="s">
        <v>3487</v>
      </c>
      <c r="L617" s="95">
        <v>80000</v>
      </c>
      <c r="M617" s="95" t="s">
        <v>2992</v>
      </c>
      <c r="N617" s="95" t="s">
        <v>2993</v>
      </c>
      <c r="O617" s="95" t="s">
        <v>3488</v>
      </c>
      <c r="P617" s="95">
        <v>8344881488</v>
      </c>
      <c r="Q617" s="14" t="s">
        <v>13394</v>
      </c>
      <c r="T617" s="96">
        <v>46206</v>
      </c>
      <c r="U617" s="95" t="s">
        <v>3128</v>
      </c>
      <c r="V617" s="4">
        <v>46206.483113425929</v>
      </c>
      <c r="W617" s="96">
        <v>46206</v>
      </c>
      <c r="X617" s="95" t="s">
        <v>3128</v>
      </c>
      <c r="Y617" s="4">
        <v>46206.505231481482</v>
      </c>
      <c r="Z617" s="96">
        <v>46206</v>
      </c>
      <c r="AA617" s="95" t="s">
        <v>1435</v>
      </c>
      <c r="AB617" s="4">
        <v>46206.511365740742</v>
      </c>
      <c r="AC617" s="96">
        <v>46206</v>
      </c>
      <c r="AD617" s="95" t="s">
        <v>1454</v>
      </c>
      <c r="AE617" s="4">
        <v>46206.515613425923</v>
      </c>
      <c r="AF617" s="96"/>
      <c r="AG617" s="95" t="s">
        <v>11317</v>
      </c>
      <c r="AH617" s="4"/>
      <c r="AI617" s="96">
        <v>46206</v>
      </c>
      <c r="AJ617" s="95" t="s">
        <v>1444</v>
      </c>
      <c r="AK617" s="4">
        <v>46206.528784722221</v>
      </c>
      <c r="AL617" s="96">
        <v>46206</v>
      </c>
      <c r="AM617" s="95" t="s">
        <v>1444</v>
      </c>
      <c r="AN617" s="4">
        <v>46206.528854166667</v>
      </c>
      <c r="AO617" s="95" t="s">
        <v>11317</v>
      </c>
      <c r="AP617" s="95" t="s">
        <v>11317</v>
      </c>
      <c r="AQ617" s="95" t="s">
        <v>11317</v>
      </c>
      <c r="AR617" s="95" t="s">
        <v>11317</v>
      </c>
      <c r="AS617" s="95" t="s">
        <v>11317</v>
      </c>
      <c r="AT617" s="95" t="s">
        <v>11317</v>
      </c>
      <c r="AU617" s="96">
        <v>46206</v>
      </c>
      <c r="AV617" s="95" t="s">
        <v>1444</v>
      </c>
      <c r="AW617" s="4">
        <v>46206.562083333331</v>
      </c>
      <c r="AX617" s="95" t="s">
        <v>11317</v>
      </c>
      <c r="AY617" s="95" t="s">
        <v>11317</v>
      </c>
      <c r="AZ617" s="95" t="s">
        <v>11317</v>
      </c>
      <c r="BA617" s="96">
        <v>46206</v>
      </c>
      <c r="BB617" s="95" t="s">
        <v>1455</v>
      </c>
      <c r="BC617" s="4">
        <v>46206.562824074077</v>
      </c>
      <c r="BD617" s="96">
        <v>46206</v>
      </c>
      <c r="BE617" s="95" t="s">
        <v>3129</v>
      </c>
      <c r="BF617" s="4">
        <v>46206.674062500002</v>
      </c>
      <c r="BG617" s="95" t="s">
        <v>11317</v>
      </c>
      <c r="BH617" s="95" t="s">
        <v>11317</v>
      </c>
      <c r="BI617" s="95" t="s">
        <v>11317</v>
      </c>
      <c r="BJ617" s="68" t="s">
        <v>11317</v>
      </c>
      <c r="BK617" t="str">
        <f t="shared" si="12"/>
        <v>Jul</v>
      </c>
      <c r="BL617" t="str">
        <f>VLOOKUP(D617,Sheet1!$A$2:$B$221,2,0)</f>
        <v>South East Zone</v>
      </c>
    </row>
    <row r="618" spans="1:64" x14ac:dyDescent="0.35">
      <c r="A618" t="str" cm="1">
        <f t="array" ref="A618:C618">VLOOKUP(D618,Sheet1!$A$2:$E$221,{3,4,5},0)</f>
        <v>Atish Kumar Nahak</v>
      </c>
      <c r="B618" t="str">
        <v>FMF069702</v>
      </c>
      <c r="C618" t="str">
        <v>Pratik Mishra</v>
      </c>
      <c r="D618" s="94" t="s">
        <v>235</v>
      </c>
      <c r="E618" s="95">
        <v>191</v>
      </c>
      <c r="F618" s="95" t="s">
        <v>2834</v>
      </c>
      <c r="G618" s="95">
        <v>70121</v>
      </c>
      <c r="H618" s="95" t="s">
        <v>2209</v>
      </c>
      <c r="I618" s="95" t="s">
        <v>2210</v>
      </c>
      <c r="J618" s="95" t="s">
        <v>1568</v>
      </c>
      <c r="K618" s="95" t="s">
        <v>2835</v>
      </c>
      <c r="L618" s="95">
        <v>90000</v>
      </c>
      <c r="M618" s="95" t="s">
        <v>1032</v>
      </c>
      <c r="N618" s="95" t="s">
        <v>1033</v>
      </c>
      <c r="O618" s="95" t="s">
        <v>2836</v>
      </c>
      <c r="P618" s="95">
        <v>4744028944</v>
      </c>
      <c r="Q618" s="14" t="s">
        <v>13394</v>
      </c>
      <c r="T618" s="96">
        <v>46205</v>
      </c>
      <c r="U618" s="95" t="s">
        <v>2433</v>
      </c>
      <c r="V618" s="4">
        <v>46205.746851851851</v>
      </c>
      <c r="W618" s="96">
        <v>46205</v>
      </c>
      <c r="X618" s="95" t="s">
        <v>2433</v>
      </c>
      <c r="Y618" s="4">
        <v>46205.749027777776</v>
      </c>
      <c r="Z618" s="96">
        <v>46205</v>
      </c>
      <c r="AA618" s="95" t="s">
        <v>1435</v>
      </c>
      <c r="AB618" s="4">
        <v>46205.751342592594</v>
      </c>
      <c r="AC618" s="96">
        <v>46205</v>
      </c>
      <c r="AD618" s="95" t="s">
        <v>1442</v>
      </c>
      <c r="AE618" s="4">
        <v>46205.754756944443</v>
      </c>
      <c r="AF618" s="96"/>
      <c r="AG618" s="95" t="s">
        <v>11317</v>
      </c>
      <c r="AH618" s="4"/>
      <c r="AI618" s="96">
        <v>46205</v>
      </c>
      <c r="AJ618" s="95" t="s">
        <v>1437</v>
      </c>
      <c r="AK618" s="4">
        <v>46205.765625</v>
      </c>
      <c r="AL618" s="96">
        <v>46205</v>
      </c>
      <c r="AM618" s="95" t="s">
        <v>1437</v>
      </c>
      <c r="AN618" s="4">
        <v>46205.765740740739</v>
      </c>
      <c r="AO618" s="95" t="s">
        <v>11317</v>
      </c>
      <c r="AP618" s="95" t="s">
        <v>11317</v>
      </c>
      <c r="AQ618" s="95" t="s">
        <v>11317</v>
      </c>
      <c r="AR618" s="95" t="s">
        <v>11317</v>
      </c>
      <c r="AS618" s="95" t="s">
        <v>11317</v>
      </c>
      <c r="AT618" s="95" t="s">
        <v>11317</v>
      </c>
      <c r="AU618" s="96">
        <v>46205</v>
      </c>
      <c r="AV618" s="95" t="s">
        <v>1437</v>
      </c>
      <c r="AW618" s="4">
        <v>46205.767210648148</v>
      </c>
      <c r="AX618" s="95" t="s">
        <v>11317</v>
      </c>
      <c r="AY618" s="95" t="s">
        <v>11317</v>
      </c>
      <c r="AZ618" s="95" t="s">
        <v>11317</v>
      </c>
      <c r="BA618" s="96">
        <v>46205</v>
      </c>
      <c r="BB618" s="95" t="s">
        <v>1364</v>
      </c>
      <c r="BC618" s="4">
        <v>46205.843541666669</v>
      </c>
      <c r="BD618" s="96">
        <v>46209</v>
      </c>
      <c r="BE618" s="95" t="s">
        <v>8505</v>
      </c>
      <c r="BF618" s="4">
        <v>46209.597800925927</v>
      </c>
      <c r="BG618" s="95" t="s">
        <v>11317</v>
      </c>
      <c r="BH618" s="95" t="s">
        <v>11317</v>
      </c>
      <c r="BI618" s="95" t="s">
        <v>11317</v>
      </c>
      <c r="BJ618" s="68" t="s">
        <v>11317</v>
      </c>
      <c r="BK618" t="str">
        <f t="shared" si="12"/>
        <v>Jul</v>
      </c>
      <c r="BL618" t="str">
        <f>VLOOKUP(D618,Sheet1!$A$2:$B$221,2,0)</f>
        <v>South East Zone</v>
      </c>
    </row>
    <row r="619" spans="1:64" x14ac:dyDescent="0.35">
      <c r="A619" t="str" cm="1">
        <f t="array" ref="A619:C619">VLOOKUP(D619,Sheet1!$A$2:$E$221,{3,4,5},0)</f>
        <v>Atish Kumar Nahak</v>
      </c>
      <c r="B619" t="str">
        <v>FMF069702</v>
      </c>
      <c r="C619" t="str">
        <v>Pratik Mishra</v>
      </c>
      <c r="D619" s="94" t="s">
        <v>235</v>
      </c>
      <c r="E619" s="95">
        <v>191</v>
      </c>
      <c r="F619" s="95" t="s">
        <v>2208</v>
      </c>
      <c r="G619" s="95">
        <v>740847</v>
      </c>
      <c r="H619" s="95" t="s">
        <v>2209</v>
      </c>
      <c r="I619" s="95" t="s">
        <v>2210</v>
      </c>
      <c r="J619" s="95" t="s">
        <v>1568</v>
      </c>
      <c r="K619" s="95" t="s">
        <v>2211</v>
      </c>
      <c r="L619" s="95">
        <v>70000</v>
      </c>
      <c r="M619" s="95" t="s">
        <v>1029</v>
      </c>
      <c r="N619" s="95" t="s">
        <v>1030</v>
      </c>
      <c r="O619" s="95" t="s">
        <v>2212</v>
      </c>
      <c r="P619" s="95">
        <v>4180470859</v>
      </c>
      <c r="Q619" s="14" t="s">
        <v>13394</v>
      </c>
      <c r="T619" s="96">
        <v>46191</v>
      </c>
      <c r="U619" s="95" t="s">
        <v>2433</v>
      </c>
      <c r="V619" s="4">
        <v>46191.455277777779</v>
      </c>
      <c r="W619" s="96">
        <v>46191</v>
      </c>
      <c r="X619" s="95" t="s">
        <v>2433</v>
      </c>
      <c r="Y619" s="4">
        <v>46191.455520833333</v>
      </c>
      <c r="Z619" s="96">
        <v>46191</v>
      </c>
      <c r="AA619" s="95" t="s">
        <v>1435</v>
      </c>
      <c r="AB619" s="4">
        <v>46191.458124999997</v>
      </c>
      <c r="AC619" s="96">
        <v>46191</v>
      </c>
      <c r="AD619" s="95" t="s">
        <v>1436</v>
      </c>
      <c r="AE619" s="4">
        <v>46191.467499999999</v>
      </c>
      <c r="AF619" s="96"/>
      <c r="AG619" s="95" t="s">
        <v>11317</v>
      </c>
      <c r="AH619" s="4"/>
      <c r="AI619" s="96">
        <v>46191</v>
      </c>
      <c r="AJ619" s="95" t="s">
        <v>1444</v>
      </c>
      <c r="AK619" s="4">
        <v>46191.48609953704</v>
      </c>
      <c r="AL619" s="96">
        <v>46191</v>
      </c>
      <c r="AM619" s="95" t="s">
        <v>1444</v>
      </c>
      <c r="AN619" s="4">
        <v>46191.486168981479</v>
      </c>
      <c r="AO619" s="95" t="s">
        <v>11317</v>
      </c>
      <c r="AP619" s="95" t="s">
        <v>11317</v>
      </c>
      <c r="AQ619" s="95" t="s">
        <v>11317</v>
      </c>
      <c r="AR619" s="95" t="s">
        <v>11317</v>
      </c>
      <c r="AS619" s="95" t="s">
        <v>11317</v>
      </c>
      <c r="AT619" s="95" t="s">
        <v>11317</v>
      </c>
      <c r="AU619" s="96">
        <v>46191</v>
      </c>
      <c r="AV619" s="95" t="s">
        <v>1444</v>
      </c>
      <c r="AW619" s="4">
        <v>46191.4996875</v>
      </c>
      <c r="AX619" s="95" t="s">
        <v>11317</v>
      </c>
      <c r="AY619" s="95" t="s">
        <v>11317</v>
      </c>
      <c r="AZ619" s="95" t="s">
        <v>11317</v>
      </c>
      <c r="BA619" s="96">
        <v>46191</v>
      </c>
      <c r="BB619" s="95" t="s">
        <v>1455</v>
      </c>
      <c r="BC619" s="4">
        <v>46191.501423611109</v>
      </c>
      <c r="BD619" s="96"/>
      <c r="BE619" s="95" t="s">
        <v>11317</v>
      </c>
      <c r="BF619" s="4"/>
      <c r="BG619" s="95" t="s">
        <v>11317</v>
      </c>
      <c r="BH619" s="95" t="s">
        <v>11317</v>
      </c>
      <c r="BI619" s="95" t="s">
        <v>11317</v>
      </c>
      <c r="BJ619" s="68" t="s">
        <v>11317</v>
      </c>
      <c r="BK619" t="str">
        <f t="shared" si="12"/>
        <v>Jun</v>
      </c>
      <c r="BL619" t="str">
        <f>VLOOKUP(D619,Sheet1!$A$2:$B$221,2,0)</f>
        <v>South East Zone</v>
      </c>
    </row>
    <row r="620" spans="1:64" x14ac:dyDescent="0.35">
      <c r="A620" t="str" cm="1">
        <f t="array" ref="A620:C620">VLOOKUP(D620,Sheet1!$A$2:$E$221,{3,4,5},0)</f>
        <v>Manoja Kumar Satapathy</v>
      </c>
      <c r="B620" t="str">
        <v>FMF073432</v>
      </c>
      <c r="C620" t="str">
        <v>Radhashyam Panda</v>
      </c>
      <c r="D620" s="94" t="s">
        <v>701</v>
      </c>
      <c r="E620" s="95">
        <v>219</v>
      </c>
      <c r="F620" s="95" t="s">
        <v>2837</v>
      </c>
      <c r="G620" s="95">
        <v>61395</v>
      </c>
      <c r="H620" s="95" t="s">
        <v>1452</v>
      </c>
      <c r="I620" s="95" t="s">
        <v>1453</v>
      </c>
      <c r="J620" s="95" t="s">
        <v>1568</v>
      </c>
      <c r="K620" s="95" t="s">
        <v>2838</v>
      </c>
      <c r="L620" s="95">
        <v>60000</v>
      </c>
      <c r="M620" s="95" t="s">
        <v>2839</v>
      </c>
      <c r="N620" s="95" t="s">
        <v>2840</v>
      </c>
      <c r="O620" s="95" t="s">
        <v>2841</v>
      </c>
      <c r="P620" s="95">
        <v>7120677313</v>
      </c>
      <c r="Q620" s="14" t="s">
        <v>13394</v>
      </c>
      <c r="T620" s="96">
        <v>46205</v>
      </c>
      <c r="U620" s="95" t="s">
        <v>1447</v>
      </c>
      <c r="V620" s="4">
        <v>46205.549398148149</v>
      </c>
      <c r="W620" s="96">
        <v>46205</v>
      </c>
      <c r="X620" s="95" t="s">
        <v>1447</v>
      </c>
      <c r="Y620" s="4">
        <v>46205.560266203705</v>
      </c>
      <c r="Z620" s="96">
        <v>46205</v>
      </c>
      <c r="AA620" s="95" t="s">
        <v>1435</v>
      </c>
      <c r="AB620" s="4">
        <v>46205.564710648148</v>
      </c>
      <c r="AC620" s="96">
        <v>46205</v>
      </c>
      <c r="AD620" s="95" t="s">
        <v>1456</v>
      </c>
      <c r="AE620" s="4">
        <v>46205.566504629627</v>
      </c>
      <c r="AF620" s="96"/>
      <c r="AG620" s="95" t="s">
        <v>11317</v>
      </c>
      <c r="AH620" s="4"/>
      <c r="AI620" s="96">
        <v>46205</v>
      </c>
      <c r="AJ620" s="95" t="s">
        <v>1444</v>
      </c>
      <c r="AK620" s="4">
        <v>46205.617939814816</v>
      </c>
      <c r="AL620" s="96">
        <v>46205</v>
      </c>
      <c r="AM620" s="95" t="s">
        <v>1444</v>
      </c>
      <c r="AN620" s="4">
        <v>46205.618020833332</v>
      </c>
      <c r="AO620" s="95" t="s">
        <v>11317</v>
      </c>
      <c r="AP620" s="95" t="s">
        <v>11317</v>
      </c>
      <c r="AQ620" s="95" t="s">
        <v>11317</v>
      </c>
      <c r="AR620" s="95" t="s">
        <v>11317</v>
      </c>
      <c r="AS620" s="95" t="s">
        <v>11317</v>
      </c>
      <c r="AT620" s="95" t="s">
        <v>11317</v>
      </c>
      <c r="AU620" s="96">
        <v>46205</v>
      </c>
      <c r="AV620" s="95" t="s">
        <v>1444</v>
      </c>
      <c r="AW620" s="4">
        <v>46205.633275462962</v>
      </c>
      <c r="AX620" s="95" t="s">
        <v>11317</v>
      </c>
      <c r="AY620" s="95" t="s">
        <v>11317</v>
      </c>
      <c r="AZ620" s="95" t="s">
        <v>11317</v>
      </c>
      <c r="BA620" s="96">
        <v>46205</v>
      </c>
      <c r="BB620" s="95" t="s">
        <v>1455</v>
      </c>
      <c r="BC620" s="4">
        <v>46205.634050925924</v>
      </c>
      <c r="BD620" s="96">
        <v>46205</v>
      </c>
      <c r="BE620" s="95" t="s">
        <v>1448</v>
      </c>
      <c r="BF620" s="4">
        <v>46205.72084490741</v>
      </c>
      <c r="BG620" s="95" t="s">
        <v>11317</v>
      </c>
      <c r="BH620" s="95" t="s">
        <v>11317</v>
      </c>
      <c r="BI620" s="95" t="s">
        <v>11317</v>
      </c>
      <c r="BJ620" s="68" t="s">
        <v>11317</v>
      </c>
      <c r="BK620" t="str">
        <f t="shared" si="12"/>
        <v>Jul</v>
      </c>
      <c r="BL620" t="str">
        <f>VLOOKUP(D620,Sheet1!$A$2:$B$221,2,0)</f>
        <v>South East Zone</v>
      </c>
    </row>
    <row r="621" spans="1:64" x14ac:dyDescent="0.35">
      <c r="A621" t="str" cm="1">
        <f t="array" ref="A621:C621">VLOOKUP(D621,Sheet1!$A$2:$E$221,{3,4,5},0)</f>
        <v>Manoja Kumar Satapathy</v>
      </c>
      <c r="B621" t="str">
        <v>FMF073432</v>
      </c>
      <c r="C621" t="str">
        <v>Radhashyam Panda</v>
      </c>
      <c r="D621" s="94" t="s">
        <v>701</v>
      </c>
      <c r="E621" s="95">
        <v>219</v>
      </c>
      <c r="F621" s="95" t="s">
        <v>11661</v>
      </c>
      <c r="G621" s="95">
        <v>80869</v>
      </c>
      <c r="H621" s="95" t="s">
        <v>4462</v>
      </c>
      <c r="I621" s="95" t="s">
        <v>4463</v>
      </c>
      <c r="J621" s="95" t="s">
        <v>1568</v>
      </c>
      <c r="K621" s="95" t="s">
        <v>11662</v>
      </c>
      <c r="L621" s="95">
        <v>70000</v>
      </c>
      <c r="M621" s="95" t="s">
        <v>1325</v>
      </c>
      <c r="N621" s="95" t="s">
        <v>1326</v>
      </c>
      <c r="O621" s="95" t="s">
        <v>11663</v>
      </c>
      <c r="P621" s="95">
        <v>5068523161</v>
      </c>
      <c r="Q621" s="14" t="s">
        <v>13394</v>
      </c>
      <c r="T621" s="96">
        <v>46210</v>
      </c>
      <c r="U621" s="95" t="s">
        <v>1447</v>
      </c>
      <c r="V621" s="4">
        <v>46210.703206018516</v>
      </c>
      <c r="W621" s="96">
        <v>46210</v>
      </c>
      <c r="X621" s="95" t="s">
        <v>1447</v>
      </c>
      <c r="Y621" s="4">
        <v>46210.704699074071</v>
      </c>
      <c r="Z621" s="96">
        <v>46210</v>
      </c>
      <c r="AA621" s="95" t="s">
        <v>1435</v>
      </c>
      <c r="AB621" s="4">
        <v>46210.70784722222</v>
      </c>
      <c r="AC621" s="96">
        <v>46210</v>
      </c>
      <c r="AD621" s="95" t="s">
        <v>1440</v>
      </c>
      <c r="AE621" s="4">
        <v>46210.712314814817</v>
      </c>
      <c r="AF621" s="96"/>
      <c r="AG621" s="95" t="s">
        <v>11317</v>
      </c>
      <c r="AH621" s="4"/>
      <c r="AI621" s="96">
        <v>46210</v>
      </c>
      <c r="AJ621" s="95" t="s">
        <v>1444</v>
      </c>
      <c r="AK621" s="4">
        <v>46210.746898148151</v>
      </c>
      <c r="AL621" s="96">
        <v>46210</v>
      </c>
      <c r="AM621" s="95" t="s">
        <v>1444</v>
      </c>
      <c r="AN621" s="4">
        <v>46210.746979166666</v>
      </c>
      <c r="AO621" s="95" t="s">
        <v>11317</v>
      </c>
      <c r="AP621" s="95" t="s">
        <v>11317</v>
      </c>
      <c r="AQ621" s="95" t="s">
        <v>11317</v>
      </c>
      <c r="AR621" s="95" t="s">
        <v>11317</v>
      </c>
      <c r="AS621" s="95" t="s">
        <v>11317</v>
      </c>
      <c r="AT621" s="95" t="s">
        <v>11317</v>
      </c>
      <c r="AU621" s="96">
        <v>46210</v>
      </c>
      <c r="AV621" s="95" t="s">
        <v>1444</v>
      </c>
      <c r="AW621" s="4">
        <v>46210.761979166666</v>
      </c>
      <c r="AX621" s="95" t="s">
        <v>11317</v>
      </c>
      <c r="AY621" s="95" t="s">
        <v>11317</v>
      </c>
      <c r="AZ621" s="95" t="s">
        <v>11317</v>
      </c>
      <c r="BA621" s="96">
        <v>46210</v>
      </c>
      <c r="BB621" s="95" t="s">
        <v>1455</v>
      </c>
      <c r="BC621" s="4">
        <v>46210.762939814813</v>
      </c>
      <c r="BD621" s="96">
        <v>46210</v>
      </c>
      <c r="BE621" s="95" t="s">
        <v>8515</v>
      </c>
      <c r="BF621" s="4">
        <v>46210.879571759258</v>
      </c>
      <c r="BG621" s="95" t="s">
        <v>11317</v>
      </c>
      <c r="BH621" s="95" t="s">
        <v>11317</v>
      </c>
      <c r="BI621" s="95" t="s">
        <v>11317</v>
      </c>
      <c r="BJ621" s="68" t="s">
        <v>11317</v>
      </c>
      <c r="BK621" t="str">
        <f t="shared" si="12"/>
        <v>Jul</v>
      </c>
      <c r="BL621" t="str">
        <f>VLOOKUP(D621,Sheet1!$A$2:$B$221,2,0)</f>
        <v>South East Zone</v>
      </c>
    </row>
    <row r="622" spans="1:64" x14ac:dyDescent="0.35">
      <c r="A622" t="str" cm="1">
        <f t="array" ref="A622:C622">VLOOKUP(D622,Sheet1!$A$2:$E$221,{3,4,5},0)</f>
        <v>Manoja Kumar Satapathy</v>
      </c>
      <c r="B622" t="str">
        <v>FMF073432</v>
      </c>
      <c r="C622" t="str">
        <v>Radhashyam Panda</v>
      </c>
      <c r="D622" s="94" t="s">
        <v>701</v>
      </c>
      <c r="E622" s="95">
        <v>219</v>
      </c>
      <c r="F622" s="95" t="s">
        <v>11661</v>
      </c>
      <c r="G622" s="95">
        <v>80869</v>
      </c>
      <c r="H622" s="95" t="s">
        <v>4462</v>
      </c>
      <c r="I622" s="95" t="s">
        <v>4463</v>
      </c>
      <c r="J622" s="95" t="s">
        <v>1568</v>
      </c>
      <c r="K622" s="95" t="s">
        <v>11662</v>
      </c>
      <c r="L622" s="95">
        <v>70000</v>
      </c>
      <c r="M622" s="95" t="s">
        <v>1325</v>
      </c>
      <c r="N622" s="95" t="s">
        <v>1326</v>
      </c>
      <c r="O622" s="95" t="s">
        <v>11664</v>
      </c>
      <c r="P622" s="95">
        <v>3996218606</v>
      </c>
      <c r="Q622" s="14" t="s">
        <v>13394</v>
      </c>
      <c r="T622" s="96">
        <v>46210</v>
      </c>
      <c r="U622" s="95" t="s">
        <v>1447</v>
      </c>
      <c r="V622" s="4">
        <v>46210.703182870369</v>
      </c>
      <c r="W622" s="96">
        <v>46210</v>
      </c>
      <c r="X622" s="95" t="s">
        <v>1447</v>
      </c>
      <c r="Y622" s="4">
        <v>46210.704675925925</v>
      </c>
      <c r="Z622" s="96">
        <v>46210</v>
      </c>
      <c r="AA622" s="95" t="s">
        <v>1435</v>
      </c>
      <c r="AB622" s="4">
        <v>46210.707835648151</v>
      </c>
      <c r="AC622" s="96">
        <v>46210</v>
      </c>
      <c r="AD622" s="95" t="s">
        <v>1440</v>
      </c>
      <c r="AE622" s="4">
        <v>46210.71230324074</v>
      </c>
      <c r="AF622" s="96"/>
      <c r="AG622" s="95" t="s">
        <v>11317</v>
      </c>
      <c r="AH622" s="4"/>
      <c r="AI622" s="96">
        <v>46210</v>
      </c>
      <c r="AJ622" s="95" t="s">
        <v>1444</v>
      </c>
      <c r="AK622" s="4">
        <v>46210.746874999997</v>
      </c>
      <c r="AL622" s="96">
        <v>46210</v>
      </c>
      <c r="AM622" s="95" t="s">
        <v>1444</v>
      </c>
      <c r="AN622" s="4">
        <v>46210.746967592589</v>
      </c>
      <c r="AO622" s="95" t="s">
        <v>11317</v>
      </c>
      <c r="AP622" s="95" t="s">
        <v>11317</v>
      </c>
      <c r="AQ622" s="95" t="s">
        <v>11317</v>
      </c>
      <c r="AR622" s="95" t="s">
        <v>11317</v>
      </c>
      <c r="AS622" s="95" t="s">
        <v>11317</v>
      </c>
      <c r="AT622" s="95" t="s">
        <v>11317</v>
      </c>
      <c r="AU622" s="96">
        <v>46210</v>
      </c>
      <c r="AV622" s="95" t="s">
        <v>1444</v>
      </c>
      <c r="AW622" s="4">
        <v>46210.761956018519</v>
      </c>
      <c r="AX622" s="95" t="s">
        <v>11317</v>
      </c>
      <c r="AY622" s="95" t="s">
        <v>11317</v>
      </c>
      <c r="AZ622" s="95" t="s">
        <v>11317</v>
      </c>
      <c r="BA622" s="96">
        <v>46210</v>
      </c>
      <c r="BB622" s="95" t="s">
        <v>1455</v>
      </c>
      <c r="BC622" s="4">
        <v>46210.762939814813</v>
      </c>
      <c r="BD622" s="96">
        <v>46210</v>
      </c>
      <c r="BE622" s="95" t="s">
        <v>8515</v>
      </c>
      <c r="BF622" s="4">
        <v>46210.879571759258</v>
      </c>
      <c r="BG622" s="95" t="s">
        <v>11317</v>
      </c>
      <c r="BH622" s="95" t="s">
        <v>11317</v>
      </c>
      <c r="BI622" s="95" t="s">
        <v>11317</v>
      </c>
      <c r="BJ622" s="68" t="s">
        <v>11317</v>
      </c>
      <c r="BK622" t="str">
        <f t="shared" si="12"/>
        <v>Jul</v>
      </c>
      <c r="BL622" t="str">
        <f>VLOOKUP(D622,Sheet1!$A$2:$B$221,2,0)</f>
        <v>South East Zone</v>
      </c>
    </row>
    <row r="623" spans="1:64" x14ac:dyDescent="0.35">
      <c r="A623" t="str" cm="1">
        <f t="array" ref="A623:C623">VLOOKUP(D623,Sheet1!$A$2:$E$221,{3,4,5},0)</f>
        <v>Manoja Kumar Satapathy</v>
      </c>
      <c r="B623" t="str">
        <v>FMF073432</v>
      </c>
      <c r="C623" t="str">
        <v>Radhashyam Panda</v>
      </c>
      <c r="D623" s="94" t="s">
        <v>701</v>
      </c>
      <c r="E623" s="95">
        <v>219</v>
      </c>
      <c r="F623" s="95" t="s">
        <v>1451</v>
      </c>
      <c r="G623" s="95">
        <v>150941</v>
      </c>
      <c r="H623" s="95" t="s">
        <v>1452</v>
      </c>
      <c r="I623" s="95" t="s">
        <v>1453</v>
      </c>
      <c r="J623" s="95" t="s">
        <v>1568</v>
      </c>
      <c r="K623" s="95" t="s">
        <v>2842</v>
      </c>
      <c r="L623" s="95">
        <v>90000</v>
      </c>
      <c r="M623" s="95" t="s">
        <v>1445</v>
      </c>
      <c r="N623" s="95" t="s">
        <v>1446</v>
      </c>
      <c r="O623" s="95" t="s">
        <v>2843</v>
      </c>
      <c r="P623" s="95">
        <v>7703866562</v>
      </c>
      <c r="Q623" s="14" t="s">
        <v>13394</v>
      </c>
      <c r="T623" s="96">
        <v>46205</v>
      </c>
      <c r="U623" s="95" t="s">
        <v>1447</v>
      </c>
      <c r="V623" s="4">
        <v>46205.748379629629</v>
      </c>
      <c r="W623" s="96">
        <v>46205</v>
      </c>
      <c r="X623" s="95" t="s">
        <v>1447</v>
      </c>
      <c r="Y623" s="4">
        <v>46205.754282407404</v>
      </c>
      <c r="Z623" s="96">
        <v>46205</v>
      </c>
      <c r="AA623" s="95" t="s">
        <v>1435</v>
      </c>
      <c r="AB623" s="4">
        <v>46205.75712962963</v>
      </c>
      <c r="AC623" s="96">
        <v>46205</v>
      </c>
      <c r="AD623" s="95" t="s">
        <v>1457</v>
      </c>
      <c r="AE623" s="4">
        <v>46205.760428240741</v>
      </c>
      <c r="AF623" s="96"/>
      <c r="AG623" s="95" t="s">
        <v>11317</v>
      </c>
      <c r="AH623" s="4"/>
      <c r="AI623" s="96">
        <v>46205</v>
      </c>
      <c r="AJ623" s="95" t="s">
        <v>1491</v>
      </c>
      <c r="AK623" s="4">
        <v>46205.766192129631</v>
      </c>
      <c r="AL623" s="96">
        <v>46205</v>
      </c>
      <c r="AM623" s="95" t="s">
        <v>1491</v>
      </c>
      <c r="AN623" s="4">
        <v>46205.766273148147</v>
      </c>
      <c r="AO623" s="95" t="s">
        <v>11317</v>
      </c>
      <c r="AP623" s="95" t="s">
        <v>11317</v>
      </c>
      <c r="AQ623" s="95" t="s">
        <v>11317</v>
      </c>
      <c r="AR623" s="95" t="s">
        <v>11317</v>
      </c>
      <c r="AS623" s="95" t="s">
        <v>11317</v>
      </c>
      <c r="AT623" s="95" t="s">
        <v>11317</v>
      </c>
      <c r="AU623" s="96">
        <v>46205</v>
      </c>
      <c r="AV623" s="95" t="s">
        <v>1437</v>
      </c>
      <c r="AW623" s="4">
        <v>46205.772476851853</v>
      </c>
      <c r="AX623" s="95" t="s">
        <v>11317</v>
      </c>
      <c r="AY623" s="95" t="s">
        <v>11317</v>
      </c>
      <c r="AZ623" s="95" t="s">
        <v>11317</v>
      </c>
      <c r="BA623" s="96">
        <v>46205</v>
      </c>
      <c r="BB623" s="95" t="s">
        <v>1437</v>
      </c>
      <c r="BC623" s="4">
        <v>46205.772731481484</v>
      </c>
      <c r="BD623" s="96">
        <v>46206</v>
      </c>
      <c r="BE623" s="95" t="s">
        <v>1448</v>
      </c>
      <c r="BF623" s="4">
        <v>46206.482546296298</v>
      </c>
      <c r="BG623" s="95" t="s">
        <v>11317</v>
      </c>
      <c r="BH623" s="95" t="s">
        <v>11317</v>
      </c>
      <c r="BI623" s="95" t="s">
        <v>11317</v>
      </c>
      <c r="BJ623" s="68" t="s">
        <v>11317</v>
      </c>
      <c r="BK623" t="str">
        <f t="shared" si="12"/>
        <v>Jul</v>
      </c>
      <c r="BL623" t="str">
        <f>VLOOKUP(D623,Sheet1!$A$2:$B$221,2,0)</f>
        <v>South East Zone</v>
      </c>
    </row>
    <row r="624" spans="1:64" x14ac:dyDescent="0.35">
      <c r="A624" t="str" cm="1">
        <f t="array" ref="A624:C624">VLOOKUP(D624,Sheet1!$A$2:$E$221,{3,4,5},0)</f>
        <v>Ranjan Mallik</v>
      </c>
      <c r="B624" t="str">
        <v>FMF065722</v>
      </c>
      <c r="C624" t="str">
        <v>Radhashyam Panda</v>
      </c>
      <c r="D624" s="94" t="s">
        <v>270</v>
      </c>
      <c r="E624" s="95">
        <v>221</v>
      </c>
      <c r="F624" s="95" t="s">
        <v>11665</v>
      </c>
      <c r="G624" s="95">
        <v>103535</v>
      </c>
      <c r="H624" s="95" t="s">
        <v>8573</v>
      </c>
      <c r="I624" s="95" t="s">
        <v>8574</v>
      </c>
      <c r="J624" s="95" t="s">
        <v>1568</v>
      </c>
      <c r="K624" s="95" t="s">
        <v>11666</v>
      </c>
      <c r="L624" s="95">
        <v>70000</v>
      </c>
      <c r="M624" s="95" t="s">
        <v>1029</v>
      </c>
      <c r="N624" s="95" t="s">
        <v>1030</v>
      </c>
      <c r="O624" s="95" t="s">
        <v>11667</v>
      </c>
      <c r="P624" s="95">
        <v>7822670752</v>
      </c>
      <c r="Q624" s="14" t="s">
        <v>13394</v>
      </c>
      <c r="T624" s="96">
        <v>46210</v>
      </c>
      <c r="U624" s="95" t="s">
        <v>11049</v>
      </c>
      <c r="V624" s="4">
        <v>46210.58494212963</v>
      </c>
      <c r="W624" s="96">
        <v>46210</v>
      </c>
      <c r="X624" s="95" t="s">
        <v>11049</v>
      </c>
      <c r="Y624" s="4">
        <v>46210.585451388892</v>
      </c>
      <c r="Z624" s="96">
        <v>46210</v>
      </c>
      <c r="AA624" s="95" t="s">
        <v>1435</v>
      </c>
      <c r="AB624" s="4">
        <v>46210.595173611109</v>
      </c>
      <c r="AC624" s="96">
        <v>46210</v>
      </c>
      <c r="AD624" s="95" t="s">
        <v>1457</v>
      </c>
      <c r="AE624" s="4">
        <v>46210.605590277781</v>
      </c>
      <c r="AF624" s="96"/>
      <c r="AG624" s="95" t="s">
        <v>11317</v>
      </c>
      <c r="AH624" s="4"/>
      <c r="AI624" s="96">
        <v>46210</v>
      </c>
      <c r="AJ624" s="95" t="s">
        <v>1444</v>
      </c>
      <c r="AK624" s="4">
        <v>46210.630381944444</v>
      </c>
      <c r="AL624" s="96">
        <v>46210</v>
      </c>
      <c r="AM624" s="95" t="s">
        <v>1444</v>
      </c>
      <c r="AN624" s="4">
        <v>46210.63045138889</v>
      </c>
      <c r="AO624" s="95" t="s">
        <v>11317</v>
      </c>
      <c r="AP624" s="95" t="s">
        <v>11317</v>
      </c>
      <c r="AQ624" s="95" t="s">
        <v>11317</v>
      </c>
      <c r="AR624" s="95" t="s">
        <v>11317</v>
      </c>
      <c r="AS624" s="95" t="s">
        <v>11317</v>
      </c>
      <c r="AT624" s="95" t="s">
        <v>11317</v>
      </c>
      <c r="AU624" s="96">
        <v>46210</v>
      </c>
      <c r="AV624" s="95" t="s">
        <v>1444</v>
      </c>
      <c r="AW624" s="4">
        <v>46210.651446759257</v>
      </c>
      <c r="AX624" s="95" t="s">
        <v>11317</v>
      </c>
      <c r="AY624" s="95" t="s">
        <v>11317</v>
      </c>
      <c r="AZ624" s="95" t="s">
        <v>11317</v>
      </c>
      <c r="BA624" s="96">
        <v>46210</v>
      </c>
      <c r="BB624" s="95" t="s">
        <v>1455</v>
      </c>
      <c r="BC624" s="4">
        <v>46210.657488425924</v>
      </c>
      <c r="BD624" s="96">
        <v>46210</v>
      </c>
      <c r="BE624" s="95" t="s">
        <v>8548</v>
      </c>
      <c r="BF624" s="4">
        <v>46210.724502314813</v>
      </c>
      <c r="BG624" s="95" t="s">
        <v>11317</v>
      </c>
      <c r="BH624" s="95" t="s">
        <v>11317</v>
      </c>
      <c r="BI624" s="95" t="s">
        <v>11317</v>
      </c>
      <c r="BJ624" s="68" t="s">
        <v>11317</v>
      </c>
      <c r="BK624" t="str">
        <f t="shared" si="12"/>
        <v>Jul</v>
      </c>
      <c r="BL624" t="str">
        <f>VLOOKUP(D624,Sheet1!$A$2:$B$221,2,0)</f>
        <v>South East Zone</v>
      </c>
    </row>
    <row r="625" spans="1:64" x14ac:dyDescent="0.35">
      <c r="A625" t="str" cm="1">
        <f t="array" ref="A625:C625">VLOOKUP(D625,Sheet1!$A$2:$E$221,{3,4,5},0)</f>
        <v>Ranjan Mallik</v>
      </c>
      <c r="B625" t="str">
        <v>FMF065722</v>
      </c>
      <c r="C625" t="str">
        <v>Radhashyam Panda</v>
      </c>
      <c r="D625" s="94" t="s">
        <v>270</v>
      </c>
      <c r="E625" s="95">
        <v>221</v>
      </c>
      <c r="F625" s="95" t="s">
        <v>11668</v>
      </c>
      <c r="G625" s="95">
        <v>351868</v>
      </c>
      <c r="H625" s="95" t="s">
        <v>8561</v>
      </c>
      <c r="I625" s="95" t="s">
        <v>8562</v>
      </c>
      <c r="J625" s="95" t="s">
        <v>1568</v>
      </c>
      <c r="K625" s="95" t="s">
        <v>11669</v>
      </c>
      <c r="L625" s="95">
        <v>60000</v>
      </c>
      <c r="M625" s="95" t="s">
        <v>1038</v>
      </c>
      <c r="N625" s="95" t="s">
        <v>1039</v>
      </c>
      <c r="O625" s="95" t="s">
        <v>11670</v>
      </c>
      <c r="P625" s="95">
        <v>2311483138</v>
      </c>
      <c r="Q625" s="14" t="s">
        <v>13394</v>
      </c>
      <c r="T625" s="96">
        <v>46210</v>
      </c>
      <c r="U625" s="95" t="s">
        <v>11049</v>
      </c>
      <c r="V625" s="4">
        <v>46210.459872685184</v>
      </c>
      <c r="W625" s="96">
        <v>46210</v>
      </c>
      <c r="X625" s="95" t="s">
        <v>11049</v>
      </c>
      <c r="Y625" s="4">
        <v>46210.52957175926</v>
      </c>
      <c r="Z625" s="96">
        <v>46210</v>
      </c>
      <c r="AA625" s="95" t="s">
        <v>1435</v>
      </c>
      <c r="AB625" s="4">
        <v>46210.535671296297</v>
      </c>
      <c r="AC625" s="96">
        <v>46210</v>
      </c>
      <c r="AD625" s="95" t="s">
        <v>1443</v>
      </c>
      <c r="AE625" s="4">
        <v>46210.544490740744</v>
      </c>
      <c r="AF625" s="96"/>
      <c r="AG625" s="95" t="s">
        <v>11317</v>
      </c>
      <c r="AH625" s="4"/>
      <c r="AI625" s="96">
        <v>46210</v>
      </c>
      <c r="AJ625" s="95" t="s">
        <v>1444</v>
      </c>
      <c r="AK625" s="4">
        <v>46210.631365740737</v>
      </c>
      <c r="AL625" s="96">
        <v>46210</v>
      </c>
      <c r="AM625" s="95" t="s">
        <v>1444</v>
      </c>
      <c r="AN625" s="4">
        <v>46210.63144675926</v>
      </c>
      <c r="AO625" s="95" t="s">
        <v>11317</v>
      </c>
      <c r="AP625" s="95" t="s">
        <v>11317</v>
      </c>
      <c r="AQ625" s="95" t="s">
        <v>11317</v>
      </c>
      <c r="AR625" s="95" t="s">
        <v>11317</v>
      </c>
      <c r="AS625" s="95" t="s">
        <v>11317</v>
      </c>
      <c r="AT625" s="95" t="s">
        <v>11317</v>
      </c>
      <c r="AU625" s="96">
        <v>46210</v>
      </c>
      <c r="AV625" s="95" t="s">
        <v>1444</v>
      </c>
      <c r="AW625" s="4">
        <v>46210.651469907411</v>
      </c>
      <c r="AX625" s="95" t="s">
        <v>11317</v>
      </c>
      <c r="AY625" s="95" t="s">
        <v>11317</v>
      </c>
      <c r="AZ625" s="95" t="s">
        <v>11317</v>
      </c>
      <c r="BA625" s="96">
        <v>46210</v>
      </c>
      <c r="BB625" s="95" t="s">
        <v>1455</v>
      </c>
      <c r="BC625" s="4">
        <v>46210.657546296294</v>
      </c>
      <c r="BD625" s="96">
        <v>46210</v>
      </c>
      <c r="BE625" s="95" t="s">
        <v>8548</v>
      </c>
      <c r="BF625" s="4">
        <v>46210.789907407408</v>
      </c>
      <c r="BG625" s="95" t="s">
        <v>11317</v>
      </c>
      <c r="BH625" s="95" t="s">
        <v>11317</v>
      </c>
      <c r="BI625" s="95" t="s">
        <v>11317</v>
      </c>
      <c r="BJ625" s="68" t="s">
        <v>11317</v>
      </c>
      <c r="BK625" t="str">
        <f t="shared" si="12"/>
        <v>Jul</v>
      </c>
      <c r="BL625" t="str">
        <f>VLOOKUP(D625,Sheet1!$A$2:$B$221,2,0)</f>
        <v>South East Zone</v>
      </c>
    </row>
    <row r="626" spans="1:64" x14ac:dyDescent="0.35">
      <c r="A626" t="str" cm="1">
        <f t="array" ref="A626:C626">VLOOKUP(D626,Sheet1!$A$2:$E$221,{3,4,5},0)</f>
        <v>Sanatana Sahu</v>
      </c>
      <c r="B626" t="str">
        <v>FMF074954</v>
      </c>
      <c r="C626" t="str">
        <v>Radhashyam Panda</v>
      </c>
      <c r="D626" s="94" t="s">
        <v>803</v>
      </c>
      <c r="E626" s="95">
        <v>225</v>
      </c>
      <c r="F626" s="95" t="s">
        <v>2213</v>
      </c>
      <c r="G626" s="95">
        <v>77515</v>
      </c>
      <c r="H626" s="95" t="s">
        <v>2214</v>
      </c>
      <c r="I626" s="95" t="s">
        <v>2215</v>
      </c>
      <c r="J626" s="95" t="s">
        <v>1568</v>
      </c>
      <c r="K626" s="95" t="s">
        <v>2216</v>
      </c>
      <c r="L626" s="95">
        <v>80000</v>
      </c>
      <c r="M626" s="95" t="s">
        <v>1368</v>
      </c>
      <c r="N626" s="95" t="s">
        <v>1369</v>
      </c>
      <c r="O626" s="95" t="s">
        <v>2217</v>
      </c>
      <c r="P626" s="95">
        <v>2354707204</v>
      </c>
      <c r="Q626" s="14" t="s">
        <v>13394</v>
      </c>
      <c r="T626" s="96">
        <v>46195</v>
      </c>
      <c r="U626" s="95" t="s">
        <v>1463</v>
      </c>
      <c r="V626" s="4">
        <v>46195.506701388891</v>
      </c>
      <c r="W626" s="96">
        <v>46195</v>
      </c>
      <c r="X626" s="95" t="s">
        <v>1463</v>
      </c>
      <c r="Y626" s="4">
        <v>46195.524444444447</v>
      </c>
      <c r="Z626" s="96">
        <v>46195</v>
      </c>
      <c r="AA626" s="95" t="s">
        <v>1435</v>
      </c>
      <c r="AB626" s="4">
        <v>46195.525995370372</v>
      </c>
      <c r="AC626" s="96">
        <v>46195</v>
      </c>
      <c r="AD626" s="95" t="s">
        <v>1456</v>
      </c>
      <c r="AE626" s="4">
        <v>46195.529374999998</v>
      </c>
      <c r="AF626" s="96"/>
      <c r="AG626" s="95" t="s">
        <v>11317</v>
      </c>
      <c r="AH626" s="4"/>
      <c r="AI626" s="96">
        <v>46195</v>
      </c>
      <c r="AJ626" s="95" t="s">
        <v>1444</v>
      </c>
      <c r="AK626" s="4">
        <v>46195.546527777777</v>
      </c>
      <c r="AL626" s="96">
        <v>46195</v>
      </c>
      <c r="AM626" s="95" t="s">
        <v>1444</v>
      </c>
      <c r="AN626" s="4">
        <v>46195.546701388892</v>
      </c>
      <c r="AO626" s="95" t="s">
        <v>11317</v>
      </c>
      <c r="AP626" s="95" t="s">
        <v>11317</v>
      </c>
      <c r="AQ626" s="95" t="s">
        <v>11317</v>
      </c>
      <c r="AR626" s="95" t="s">
        <v>11317</v>
      </c>
      <c r="AS626" s="95" t="s">
        <v>11317</v>
      </c>
      <c r="AT626" s="95" t="s">
        <v>11317</v>
      </c>
      <c r="AU626" s="96">
        <v>46195</v>
      </c>
      <c r="AV626" s="95" t="s">
        <v>1444</v>
      </c>
      <c r="AW626" s="4">
        <v>46195.56527777778</v>
      </c>
      <c r="AX626" s="95" t="s">
        <v>11317</v>
      </c>
      <c r="AY626" s="95" t="s">
        <v>11317</v>
      </c>
      <c r="AZ626" s="95" t="s">
        <v>11317</v>
      </c>
      <c r="BA626" s="96">
        <v>46195</v>
      </c>
      <c r="BB626" s="95" t="s">
        <v>1455</v>
      </c>
      <c r="BC626" s="4">
        <v>46195.566412037035</v>
      </c>
      <c r="BD626" s="96"/>
      <c r="BE626" s="95" t="s">
        <v>11317</v>
      </c>
      <c r="BF626" s="4"/>
      <c r="BG626" s="95" t="s">
        <v>11317</v>
      </c>
      <c r="BH626" s="95" t="s">
        <v>11317</v>
      </c>
      <c r="BI626" s="95" t="s">
        <v>11317</v>
      </c>
      <c r="BJ626" s="68" t="s">
        <v>11317</v>
      </c>
      <c r="BK626" t="str">
        <f t="shared" si="12"/>
        <v>Jun</v>
      </c>
      <c r="BL626" t="str">
        <f>VLOOKUP(D626,Sheet1!$A$2:$B$221,2,0)</f>
        <v>South East Zone</v>
      </c>
    </row>
    <row r="627" spans="1:64" x14ac:dyDescent="0.35">
      <c r="A627" t="str" cm="1">
        <f t="array" ref="A627:C627">VLOOKUP(D627,Sheet1!$A$2:$E$221,{3,4,5},0)</f>
        <v>Sanatana Sahu</v>
      </c>
      <c r="B627" t="str">
        <v>FMF074954</v>
      </c>
      <c r="C627" t="str">
        <v>Radhashyam Panda</v>
      </c>
      <c r="D627" s="94" t="s">
        <v>803</v>
      </c>
      <c r="E627" s="95">
        <v>225</v>
      </c>
      <c r="F627" s="95" t="s">
        <v>3489</v>
      </c>
      <c r="G627" s="95">
        <v>110174</v>
      </c>
      <c r="H627" s="95" t="s">
        <v>3132</v>
      </c>
      <c r="I627" s="95" t="s">
        <v>3133</v>
      </c>
      <c r="J627" s="95" t="s">
        <v>1568</v>
      </c>
      <c r="K627" s="95" t="s">
        <v>3490</v>
      </c>
      <c r="L627" s="95">
        <v>70000</v>
      </c>
      <c r="M627" s="95" t="s">
        <v>1384</v>
      </c>
      <c r="N627" s="95" t="s">
        <v>1385</v>
      </c>
      <c r="O627" s="95" t="s">
        <v>3491</v>
      </c>
      <c r="P627" s="95">
        <v>2352061314</v>
      </c>
      <c r="Q627" s="14" t="s">
        <v>13394</v>
      </c>
      <c r="T627" s="96">
        <v>46206</v>
      </c>
      <c r="U627" s="95" t="s">
        <v>1463</v>
      </c>
      <c r="V627" s="4">
        <v>46206.431064814817</v>
      </c>
      <c r="W627" s="96">
        <v>46206</v>
      </c>
      <c r="X627" s="95" t="s">
        <v>1463</v>
      </c>
      <c r="Y627" s="4">
        <v>46206.445243055554</v>
      </c>
      <c r="Z627" s="96">
        <v>46206</v>
      </c>
      <c r="AA627" s="95" t="s">
        <v>1435</v>
      </c>
      <c r="AB627" s="4">
        <v>46206.451921296299</v>
      </c>
      <c r="AC627" s="96">
        <v>46206</v>
      </c>
      <c r="AD627" s="95" t="s">
        <v>1450</v>
      </c>
      <c r="AE627" s="4">
        <v>46206.456354166665</v>
      </c>
      <c r="AF627" s="96"/>
      <c r="AG627" s="95" t="s">
        <v>11317</v>
      </c>
      <c r="AH627" s="4"/>
      <c r="AI627" s="96">
        <v>46206</v>
      </c>
      <c r="AJ627" s="95" t="s">
        <v>1444</v>
      </c>
      <c r="AK627" s="4">
        <v>46206.529398148145</v>
      </c>
      <c r="AL627" s="96">
        <v>46206</v>
      </c>
      <c r="AM627" s="95" t="s">
        <v>1444</v>
      </c>
      <c r="AN627" s="4">
        <v>46206.529479166667</v>
      </c>
      <c r="AO627" s="95" t="s">
        <v>11317</v>
      </c>
      <c r="AP627" s="95" t="s">
        <v>11317</v>
      </c>
      <c r="AQ627" s="95" t="s">
        <v>11317</v>
      </c>
      <c r="AR627" s="95" t="s">
        <v>11317</v>
      </c>
      <c r="AS627" s="95" t="s">
        <v>11317</v>
      </c>
      <c r="AT627" s="95" t="s">
        <v>11317</v>
      </c>
      <c r="AU627" s="96">
        <v>46206</v>
      </c>
      <c r="AV627" s="95" t="s">
        <v>1444</v>
      </c>
      <c r="AW627" s="4">
        <v>46206.567870370367</v>
      </c>
      <c r="AX627" s="95" t="s">
        <v>11317</v>
      </c>
      <c r="AY627" s="95" t="s">
        <v>11317</v>
      </c>
      <c r="AZ627" s="95" t="s">
        <v>11317</v>
      </c>
      <c r="BA627" s="96">
        <v>46206</v>
      </c>
      <c r="BB627" s="95" t="s">
        <v>1455</v>
      </c>
      <c r="BC627" s="4">
        <v>46206.569247685184</v>
      </c>
      <c r="BD627" s="96">
        <v>46206</v>
      </c>
      <c r="BE627" s="95" t="s">
        <v>3134</v>
      </c>
      <c r="BF627" s="4">
        <v>46206.698807870373</v>
      </c>
      <c r="BG627" s="95" t="s">
        <v>11317</v>
      </c>
      <c r="BH627" s="95" t="s">
        <v>11317</v>
      </c>
      <c r="BI627" s="95" t="s">
        <v>11317</v>
      </c>
      <c r="BJ627" s="68" t="s">
        <v>11317</v>
      </c>
      <c r="BK627" t="str">
        <f t="shared" si="12"/>
        <v>Jul</v>
      </c>
      <c r="BL627" t="str">
        <f>VLOOKUP(D627,Sheet1!$A$2:$B$221,2,0)</f>
        <v>South East Zone</v>
      </c>
    </row>
    <row r="628" spans="1:64" x14ac:dyDescent="0.35">
      <c r="A628" t="str" cm="1">
        <f t="array" ref="A628:C628">VLOOKUP(D628,Sheet1!$A$2:$E$221,{3,4,5},0)</f>
        <v>Sanatana Sahu</v>
      </c>
      <c r="B628" t="str">
        <v>FMF074954</v>
      </c>
      <c r="C628" t="str">
        <v>Radhashyam Panda</v>
      </c>
      <c r="D628" s="94" t="s">
        <v>803</v>
      </c>
      <c r="E628" s="95">
        <v>225</v>
      </c>
      <c r="F628" s="95" t="s">
        <v>11671</v>
      </c>
      <c r="G628" s="95">
        <v>289621</v>
      </c>
      <c r="H628" s="95" t="s">
        <v>11051</v>
      </c>
      <c r="I628" s="95" t="s">
        <v>11052</v>
      </c>
      <c r="J628" s="95" t="s">
        <v>1568</v>
      </c>
      <c r="K628" s="95" t="s">
        <v>11672</v>
      </c>
      <c r="L628" s="95">
        <v>90000</v>
      </c>
      <c r="M628" s="95" t="s">
        <v>1461</v>
      </c>
      <c r="N628" s="95" t="s">
        <v>1462</v>
      </c>
      <c r="O628" s="95" t="s">
        <v>11673</v>
      </c>
      <c r="P628" s="95">
        <v>4597500557</v>
      </c>
      <c r="Q628" s="14" t="s">
        <v>13394</v>
      </c>
      <c r="T628" s="96">
        <v>46210</v>
      </c>
      <c r="U628" s="95" t="s">
        <v>1463</v>
      </c>
      <c r="V628" s="4">
        <v>46210.440775462965</v>
      </c>
      <c r="W628" s="96">
        <v>46210</v>
      </c>
      <c r="X628" s="95" t="s">
        <v>1463</v>
      </c>
      <c r="Y628" s="4">
        <v>46210.449687499997</v>
      </c>
      <c r="Z628" s="96">
        <v>46210</v>
      </c>
      <c r="AA628" s="95" t="s">
        <v>1435</v>
      </c>
      <c r="AB628" s="4">
        <v>46210.462326388886</v>
      </c>
      <c r="AC628" s="96">
        <v>46210</v>
      </c>
      <c r="AD628" s="95" t="s">
        <v>1458</v>
      </c>
      <c r="AE628" s="4">
        <v>46210.494317129633</v>
      </c>
      <c r="AF628" s="96"/>
      <c r="AG628" s="95" t="s">
        <v>11317</v>
      </c>
      <c r="AH628" s="4"/>
      <c r="AI628" s="96">
        <v>46210</v>
      </c>
      <c r="AJ628" s="95" t="s">
        <v>1437</v>
      </c>
      <c r="AK628" s="4">
        <v>46210.519675925927</v>
      </c>
      <c r="AL628" s="96">
        <v>46210</v>
      </c>
      <c r="AM628" s="95" t="s">
        <v>1437</v>
      </c>
      <c r="AN628" s="4">
        <v>46210.519791666666</v>
      </c>
      <c r="AO628" s="95" t="s">
        <v>11317</v>
      </c>
      <c r="AP628" s="95" t="s">
        <v>11317</v>
      </c>
      <c r="AQ628" s="95" t="s">
        <v>11317</v>
      </c>
      <c r="AR628" s="95" t="s">
        <v>11317</v>
      </c>
      <c r="AS628" s="95" t="s">
        <v>11317</v>
      </c>
      <c r="AT628" s="95" t="s">
        <v>11317</v>
      </c>
      <c r="AU628" s="96">
        <v>46210</v>
      </c>
      <c r="AV628" s="95" t="s">
        <v>1437</v>
      </c>
      <c r="AW628" s="4">
        <v>46210.542349537034</v>
      </c>
      <c r="AX628" s="95" t="s">
        <v>11317</v>
      </c>
      <c r="AY628" s="95" t="s">
        <v>11317</v>
      </c>
      <c r="AZ628" s="95" t="s">
        <v>11317</v>
      </c>
      <c r="BA628" s="96">
        <v>46210</v>
      </c>
      <c r="BB628" s="95" t="s">
        <v>1437</v>
      </c>
      <c r="BC628" s="4">
        <v>46210.545439814814</v>
      </c>
      <c r="BD628" s="96">
        <v>46210</v>
      </c>
      <c r="BE628" s="95" t="s">
        <v>3134</v>
      </c>
      <c r="BF628" s="4">
        <v>46210.64335648148</v>
      </c>
      <c r="BG628" s="95" t="s">
        <v>11317</v>
      </c>
      <c r="BH628" s="95" t="s">
        <v>11317</v>
      </c>
      <c r="BI628" s="95" t="s">
        <v>11317</v>
      </c>
      <c r="BJ628" s="68" t="s">
        <v>11317</v>
      </c>
      <c r="BK628" t="str">
        <f t="shared" si="12"/>
        <v>Jul</v>
      </c>
      <c r="BL628" t="str">
        <f>VLOOKUP(D628,Sheet1!$A$2:$B$221,2,0)</f>
        <v>South East Zone</v>
      </c>
    </row>
    <row r="629" spans="1:64" x14ac:dyDescent="0.35">
      <c r="A629" t="str" cm="1">
        <f t="array" ref="A629:C629">VLOOKUP(D629,Sheet1!$A$2:$E$221,{3,4,5},0)</f>
        <v>Sanatana Sahu</v>
      </c>
      <c r="B629" t="str">
        <v>FMF074954</v>
      </c>
      <c r="C629" t="str">
        <v>Radhashyam Panda</v>
      </c>
      <c r="D629" s="94" t="s">
        <v>803</v>
      </c>
      <c r="E629" s="95">
        <v>225</v>
      </c>
      <c r="F629" s="95" t="s">
        <v>11671</v>
      </c>
      <c r="G629" s="95">
        <v>289621</v>
      </c>
      <c r="H629" s="95" t="s">
        <v>11051</v>
      </c>
      <c r="I629" s="95" t="s">
        <v>11052</v>
      </c>
      <c r="J629" s="95" t="s">
        <v>1568</v>
      </c>
      <c r="K629" s="95" t="s">
        <v>11672</v>
      </c>
      <c r="L629" s="95">
        <v>90000</v>
      </c>
      <c r="M629" s="95" t="s">
        <v>1461</v>
      </c>
      <c r="N629" s="95" t="s">
        <v>1462</v>
      </c>
      <c r="O629" s="95" t="s">
        <v>11674</v>
      </c>
      <c r="P629" s="95">
        <v>1902873765</v>
      </c>
      <c r="Q629" s="14" t="s">
        <v>13394</v>
      </c>
      <c r="T629" s="96">
        <v>46210</v>
      </c>
      <c r="U629" s="95" t="s">
        <v>1463</v>
      </c>
      <c r="V629" s="4">
        <v>46210.440729166665</v>
      </c>
      <c r="W629" s="96">
        <v>46210</v>
      </c>
      <c r="X629" s="95" t="s">
        <v>1463</v>
      </c>
      <c r="Y629" s="4">
        <v>46210.449641203704</v>
      </c>
      <c r="Z629" s="96">
        <v>46210</v>
      </c>
      <c r="AA629" s="95" t="s">
        <v>1435</v>
      </c>
      <c r="AB629" s="4">
        <v>46210.462326388886</v>
      </c>
      <c r="AC629" s="96">
        <v>46210</v>
      </c>
      <c r="AD629" s="95" t="s">
        <v>1458</v>
      </c>
      <c r="AE629" s="4">
        <v>46210.494293981479</v>
      </c>
      <c r="AF629" s="96"/>
      <c r="AG629" s="95" t="s">
        <v>11317</v>
      </c>
      <c r="AH629" s="4"/>
      <c r="AI629" s="96">
        <v>46210</v>
      </c>
      <c r="AJ629" s="95" t="s">
        <v>1437</v>
      </c>
      <c r="AK629" s="4">
        <v>46210.51966435185</v>
      </c>
      <c r="AL629" s="96">
        <v>46210</v>
      </c>
      <c r="AM629" s="95" t="s">
        <v>1437</v>
      </c>
      <c r="AN629" s="4">
        <v>46210.519768518519</v>
      </c>
      <c r="AO629" s="95" t="s">
        <v>11317</v>
      </c>
      <c r="AP629" s="95" t="s">
        <v>11317</v>
      </c>
      <c r="AQ629" s="95" t="s">
        <v>11317</v>
      </c>
      <c r="AR629" s="95" t="s">
        <v>11317</v>
      </c>
      <c r="AS629" s="95" t="s">
        <v>11317</v>
      </c>
      <c r="AT629" s="95" t="s">
        <v>11317</v>
      </c>
      <c r="AU629" s="96">
        <v>46210</v>
      </c>
      <c r="AV629" s="95" t="s">
        <v>1437</v>
      </c>
      <c r="AW629" s="4">
        <v>46210.542326388888</v>
      </c>
      <c r="AX629" s="95" t="s">
        <v>11317</v>
      </c>
      <c r="AY629" s="95" t="s">
        <v>11317</v>
      </c>
      <c r="AZ629" s="95" t="s">
        <v>11317</v>
      </c>
      <c r="BA629" s="96">
        <v>46210</v>
      </c>
      <c r="BB629" s="95" t="s">
        <v>1437</v>
      </c>
      <c r="BC629" s="4">
        <v>46210.545439814814</v>
      </c>
      <c r="BD629" s="96">
        <v>46210</v>
      </c>
      <c r="BE629" s="95" t="s">
        <v>3134</v>
      </c>
      <c r="BF629" s="4">
        <v>46210.64335648148</v>
      </c>
      <c r="BG629" s="95" t="s">
        <v>11317</v>
      </c>
      <c r="BH629" s="95" t="s">
        <v>11317</v>
      </c>
      <c r="BI629" s="95" t="s">
        <v>11317</v>
      </c>
      <c r="BJ629" s="68" t="s">
        <v>11317</v>
      </c>
      <c r="BK629" t="str">
        <f t="shared" si="12"/>
        <v>Jul</v>
      </c>
      <c r="BL629" t="str">
        <f>VLOOKUP(D629,Sheet1!$A$2:$B$221,2,0)</f>
        <v>South East Zone</v>
      </c>
    </row>
    <row r="630" spans="1:64" x14ac:dyDescent="0.35">
      <c r="A630" t="str" cm="1">
        <f t="array" ref="A630:C630">VLOOKUP(D630,Sheet1!$A$2:$E$221,{3,4,5},0)</f>
        <v>Sanatana Sahu</v>
      </c>
      <c r="B630" t="str">
        <v>FMF074954</v>
      </c>
      <c r="C630" t="str">
        <v>Radhashyam Panda</v>
      </c>
      <c r="D630" s="94" t="s">
        <v>803</v>
      </c>
      <c r="E630" s="95">
        <v>225</v>
      </c>
      <c r="F630" s="95" t="s">
        <v>2218</v>
      </c>
      <c r="G630" s="95">
        <v>304906</v>
      </c>
      <c r="H630" s="95" t="s">
        <v>1459</v>
      </c>
      <c r="I630" s="95" t="s">
        <v>1460</v>
      </c>
      <c r="J630" s="95" t="s">
        <v>1568</v>
      </c>
      <c r="K630" s="95" t="s">
        <v>2219</v>
      </c>
      <c r="L630" s="95">
        <v>60000</v>
      </c>
      <c r="M630" s="95" t="s">
        <v>1302</v>
      </c>
      <c r="N630" s="95" t="s">
        <v>1303</v>
      </c>
      <c r="O630" s="95" t="s">
        <v>2220</v>
      </c>
      <c r="P630" s="95">
        <v>7310285971</v>
      </c>
      <c r="Q630" s="14" t="s">
        <v>13394</v>
      </c>
      <c r="T630" s="96">
        <v>46202</v>
      </c>
      <c r="U630" s="95" t="s">
        <v>1463</v>
      </c>
      <c r="V630" s="4">
        <v>46202.554583333331</v>
      </c>
      <c r="W630" s="96">
        <v>46202</v>
      </c>
      <c r="X630" s="95" t="s">
        <v>1463</v>
      </c>
      <c r="Y630" s="4">
        <v>46202.563587962963</v>
      </c>
      <c r="Z630" s="96">
        <v>46202</v>
      </c>
      <c r="AA630" s="95" t="s">
        <v>1435</v>
      </c>
      <c r="AB630" s="4">
        <v>46202.587789351855</v>
      </c>
      <c r="AC630" s="96">
        <v>46202</v>
      </c>
      <c r="AD630" s="95" t="s">
        <v>1440</v>
      </c>
      <c r="AE630" s="4">
        <v>46202.592581018522</v>
      </c>
      <c r="AF630" s="96"/>
      <c r="AG630" s="95" t="s">
        <v>11317</v>
      </c>
      <c r="AH630" s="4"/>
      <c r="AI630" s="96">
        <v>46202</v>
      </c>
      <c r="AJ630" s="95" t="s">
        <v>1444</v>
      </c>
      <c r="AK630" s="4">
        <v>46202.611979166664</v>
      </c>
      <c r="AL630" s="96">
        <v>46202</v>
      </c>
      <c r="AM630" s="95" t="s">
        <v>1444</v>
      </c>
      <c r="AN630" s="4">
        <v>46202.612083333333</v>
      </c>
      <c r="AO630" s="95" t="s">
        <v>11317</v>
      </c>
      <c r="AP630" s="95" t="s">
        <v>11317</v>
      </c>
      <c r="AQ630" s="95" t="s">
        <v>11317</v>
      </c>
      <c r="AR630" s="95" t="s">
        <v>11317</v>
      </c>
      <c r="AS630" s="95" t="s">
        <v>11317</v>
      </c>
      <c r="AT630" s="95" t="s">
        <v>11317</v>
      </c>
      <c r="AU630" s="96">
        <v>46202</v>
      </c>
      <c r="AV630" s="95" t="s">
        <v>1444</v>
      </c>
      <c r="AW630" s="4">
        <v>46202.627951388888</v>
      </c>
      <c r="AX630" s="95" t="s">
        <v>11317</v>
      </c>
      <c r="AY630" s="95" t="s">
        <v>11317</v>
      </c>
      <c r="AZ630" s="95" t="s">
        <v>11317</v>
      </c>
      <c r="BA630" s="96">
        <v>46202</v>
      </c>
      <c r="BB630" s="95" t="s">
        <v>1455</v>
      </c>
      <c r="BC630" s="4">
        <v>46202.658680555556</v>
      </c>
      <c r="BD630" s="96">
        <v>46204</v>
      </c>
      <c r="BE630" s="95" t="s">
        <v>1464</v>
      </c>
      <c r="BF630" s="4">
        <v>46204.731006944443</v>
      </c>
      <c r="BG630" s="95" t="s">
        <v>11317</v>
      </c>
      <c r="BH630" s="95" t="s">
        <v>11317</v>
      </c>
      <c r="BI630" s="95" t="s">
        <v>11317</v>
      </c>
      <c r="BJ630" s="68" t="s">
        <v>11317</v>
      </c>
      <c r="BK630" t="str">
        <f t="shared" si="12"/>
        <v>Jun</v>
      </c>
      <c r="BL630" t="str">
        <f>VLOOKUP(D630,Sheet1!$A$2:$B$221,2,0)</f>
        <v>South East Zone</v>
      </c>
    </row>
    <row r="631" spans="1:64" x14ac:dyDescent="0.35">
      <c r="A631" t="str" cm="1">
        <f t="array" ref="A631:C631">VLOOKUP(D631,Sheet1!$A$2:$E$221,{3,4,5},0)</f>
        <v>Sanatana Sahu</v>
      </c>
      <c r="B631" t="str">
        <v>FMF074954</v>
      </c>
      <c r="C631" t="str">
        <v>Radhashyam Panda</v>
      </c>
      <c r="D631" s="94" t="s">
        <v>803</v>
      </c>
      <c r="E631" s="95">
        <v>225</v>
      </c>
      <c r="F631" s="95" t="s">
        <v>2221</v>
      </c>
      <c r="G631" s="95">
        <v>629849</v>
      </c>
      <c r="H631" s="95" t="s">
        <v>1465</v>
      </c>
      <c r="I631" s="95" t="s">
        <v>1466</v>
      </c>
      <c r="J631" s="95" t="s">
        <v>1568</v>
      </c>
      <c r="K631" s="95" t="s">
        <v>2222</v>
      </c>
      <c r="L631" s="95">
        <v>90000</v>
      </c>
      <c r="M631" s="95" t="s">
        <v>1461</v>
      </c>
      <c r="N631" s="95" t="s">
        <v>1462</v>
      </c>
      <c r="O631" s="95" t="s">
        <v>2223</v>
      </c>
      <c r="P631" s="95">
        <v>7103974997</v>
      </c>
      <c r="Q631" s="14" t="s">
        <v>13394</v>
      </c>
      <c r="T631" s="96">
        <v>46202</v>
      </c>
      <c r="U631" s="95" t="s">
        <v>1463</v>
      </c>
      <c r="V631" s="4">
        <v>46202.592777777776</v>
      </c>
      <c r="W631" s="96">
        <v>46202</v>
      </c>
      <c r="X631" s="95" t="s">
        <v>1463</v>
      </c>
      <c r="Y631" s="4">
        <v>46202.604120370372</v>
      </c>
      <c r="Z631" s="96">
        <v>46202</v>
      </c>
      <c r="AA631" s="95" t="s">
        <v>1435</v>
      </c>
      <c r="AB631" s="4">
        <v>46202.608530092592</v>
      </c>
      <c r="AC631" s="96">
        <v>46202</v>
      </c>
      <c r="AD631" s="95" t="s">
        <v>1457</v>
      </c>
      <c r="AE631" s="4">
        <v>46202.612557870372</v>
      </c>
      <c r="AF631" s="96">
        <v>46202</v>
      </c>
      <c r="AG631" s="95" t="s">
        <v>1444</v>
      </c>
      <c r="AH631" s="4">
        <v>46202.674571759257</v>
      </c>
      <c r="AI631" s="96">
        <v>46203</v>
      </c>
      <c r="AJ631" s="95" t="s">
        <v>1501</v>
      </c>
      <c r="AK631" s="4">
        <v>46203.397152777776</v>
      </c>
      <c r="AL631" s="96">
        <v>46203</v>
      </c>
      <c r="AM631" s="95" t="s">
        <v>1501</v>
      </c>
      <c r="AN631" s="4">
        <v>46203.397349537037</v>
      </c>
      <c r="AO631" s="95" t="s">
        <v>11317</v>
      </c>
      <c r="AP631" s="95" t="s">
        <v>11317</v>
      </c>
      <c r="AQ631" s="95" t="s">
        <v>11317</v>
      </c>
      <c r="AR631" s="95" t="s">
        <v>11317</v>
      </c>
      <c r="AS631" s="95" t="s">
        <v>11317</v>
      </c>
      <c r="AT631" s="95" t="s">
        <v>11317</v>
      </c>
      <c r="AU631" s="96">
        <v>46203</v>
      </c>
      <c r="AV631" s="95" t="s">
        <v>1501</v>
      </c>
      <c r="AW631" s="4">
        <v>46203.422083333331</v>
      </c>
      <c r="AX631" s="95" t="s">
        <v>11317</v>
      </c>
      <c r="AY631" s="95" t="s">
        <v>11317</v>
      </c>
      <c r="AZ631" s="95" t="s">
        <v>11317</v>
      </c>
      <c r="BA631" s="96">
        <v>46203</v>
      </c>
      <c r="BB631" s="95" t="s">
        <v>1455</v>
      </c>
      <c r="BC631" s="4">
        <v>46203.438379629632</v>
      </c>
      <c r="BD631" s="96"/>
      <c r="BE631" s="95" t="s">
        <v>11317</v>
      </c>
      <c r="BF631" s="4"/>
      <c r="BG631" s="95" t="s">
        <v>11317</v>
      </c>
      <c r="BH631" s="95" t="s">
        <v>11317</v>
      </c>
      <c r="BI631" s="95" t="s">
        <v>11317</v>
      </c>
      <c r="BJ631" s="68" t="s">
        <v>11317</v>
      </c>
      <c r="BK631" t="str">
        <f t="shared" si="12"/>
        <v>Jun</v>
      </c>
      <c r="BL631" t="str">
        <f>VLOOKUP(D631,Sheet1!$A$2:$B$221,2,0)</f>
        <v>South East Zone</v>
      </c>
    </row>
    <row r="632" spans="1:64" x14ac:dyDescent="0.35">
      <c r="A632" t="str" cm="1">
        <f t="array" ref="A632:C632">VLOOKUP(D632,Sheet1!$A$2:$E$221,{3,4,5},0)</f>
        <v>Sanak Meher</v>
      </c>
      <c r="B632" t="str">
        <v>FMF064225</v>
      </c>
      <c r="C632" t="str">
        <v>Radhashyam Panda</v>
      </c>
      <c r="D632" s="94" t="s">
        <v>237</v>
      </c>
      <c r="E632" s="95">
        <v>227</v>
      </c>
      <c r="F632" s="95" t="s">
        <v>2844</v>
      </c>
      <c r="G632" s="95">
        <v>517936</v>
      </c>
      <c r="H632" s="95" t="s">
        <v>1470</v>
      </c>
      <c r="I632" s="95" t="s">
        <v>1471</v>
      </c>
      <c r="J632" s="95" t="s">
        <v>1568</v>
      </c>
      <c r="K632" s="95" t="s">
        <v>2845</v>
      </c>
      <c r="L632" s="95">
        <v>60000</v>
      </c>
      <c r="M632" s="95" t="s">
        <v>1328</v>
      </c>
      <c r="N632" s="95" t="s">
        <v>1329</v>
      </c>
      <c r="O632" s="95" t="s">
        <v>2846</v>
      </c>
      <c r="P632" s="95">
        <v>2321625207</v>
      </c>
      <c r="Q632" s="14" t="s">
        <v>13394</v>
      </c>
      <c r="T632" s="96">
        <v>46205</v>
      </c>
      <c r="U632" s="95" t="s">
        <v>1469</v>
      </c>
      <c r="V632" s="4">
        <v>46205.5080787037</v>
      </c>
      <c r="W632" s="96">
        <v>46205</v>
      </c>
      <c r="X632" s="95" t="s">
        <v>1469</v>
      </c>
      <c r="Y632" s="4">
        <v>46205.531898148147</v>
      </c>
      <c r="Z632" s="96">
        <v>46205</v>
      </c>
      <c r="AA632" s="95" t="s">
        <v>1435</v>
      </c>
      <c r="AB632" s="4">
        <v>46205.534895833334</v>
      </c>
      <c r="AC632" s="96">
        <v>46205</v>
      </c>
      <c r="AD632" s="95" t="s">
        <v>1454</v>
      </c>
      <c r="AE632" s="4">
        <v>46205.537881944445</v>
      </c>
      <c r="AF632" s="96"/>
      <c r="AG632" s="95" t="s">
        <v>11317</v>
      </c>
      <c r="AH632" s="4"/>
      <c r="AI632" s="96">
        <v>46205</v>
      </c>
      <c r="AJ632" s="95" t="s">
        <v>1444</v>
      </c>
      <c r="AK632" s="4">
        <v>46205.567719907405</v>
      </c>
      <c r="AL632" s="96">
        <v>46205</v>
      </c>
      <c r="AM632" s="95" t="s">
        <v>1444</v>
      </c>
      <c r="AN632" s="4">
        <v>46205.567800925928</v>
      </c>
      <c r="AO632" s="95" t="s">
        <v>11317</v>
      </c>
      <c r="AP632" s="95" t="s">
        <v>11317</v>
      </c>
      <c r="AQ632" s="95" t="s">
        <v>11317</v>
      </c>
      <c r="AR632" s="95" t="s">
        <v>11317</v>
      </c>
      <c r="AS632" s="95" t="s">
        <v>11317</v>
      </c>
      <c r="AT632" s="95" t="s">
        <v>11317</v>
      </c>
      <c r="AU632" s="96">
        <v>46205</v>
      </c>
      <c r="AV632" s="95" t="s">
        <v>1444</v>
      </c>
      <c r="AW632" s="4">
        <v>46205.623206018521</v>
      </c>
      <c r="AX632" s="95" t="s">
        <v>11317</v>
      </c>
      <c r="AY632" s="95" t="s">
        <v>11317</v>
      </c>
      <c r="AZ632" s="95" t="s">
        <v>11317</v>
      </c>
      <c r="BA632" s="96">
        <v>46205</v>
      </c>
      <c r="BB632" s="95" t="s">
        <v>1455</v>
      </c>
      <c r="BC632" s="4">
        <v>46205.623460648145</v>
      </c>
      <c r="BD632" s="96">
        <v>46205</v>
      </c>
      <c r="BE632" s="95" t="s">
        <v>1472</v>
      </c>
      <c r="BF632" s="4">
        <v>46205.726053240738</v>
      </c>
      <c r="BG632" s="95" t="s">
        <v>11317</v>
      </c>
      <c r="BH632" s="95" t="s">
        <v>11317</v>
      </c>
      <c r="BI632" s="95" t="s">
        <v>11317</v>
      </c>
      <c r="BJ632" s="68" t="s">
        <v>11317</v>
      </c>
      <c r="BK632" t="str">
        <f t="shared" si="12"/>
        <v>Jul</v>
      </c>
      <c r="BL632" t="str">
        <f>VLOOKUP(D632,Sheet1!$A$2:$B$221,2,0)</f>
        <v>South East Zone</v>
      </c>
    </row>
    <row r="633" spans="1:64" x14ac:dyDescent="0.35">
      <c r="A633" t="str" cm="1">
        <f t="array" ref="A633:C633">VLOOKUP(D633,Sheet1!$A$2:$E$221,{3,4,5},0)</f>
        <v>Sanak Meher</v>
      </c>
      <c r="B633" t="str">
        <v>FMF064225</v>
      </c>
      <c r="C633" t="str">
        <v>Radhashyam Panda</v>
      </c>
      <c r="D633" s="94" t="s">
        <v>237</v>
      </c>
      <c r="E633" s="95">
        <v>227</v>
      </c>
      <c r="F633" s="95" t="s">
        <v>2847</v>
      </c>
      <c r="G633" s="95">
        <v>684008</v>
      </c>
      <c r="H633" s="95" t="s">
        <v>1467</v>
      </c>
      <c r="I633" s="95" t="s">
        <v>1468</v>
      </c>
      <c r="J633" s="95" t="s">
        <v>1568</v>
      </c>
      <c r="K633" s="95" t="s">
        <v>2848</v>
      </c>
      <c r="L633" s="95">
        <v>77000</v>
      </c>
      <c r="M633" s="95" t="s">
        <v>2849</v>
      </c>
      <c r="N633" s="95" t="s">
        <v>2850</v>
      </c>
      <c r="O633" s="95" t="s">
        <v>2851</v>
      </c>
      <c r="P633" s="95">
        <v>3931295577</v>
      </c>
      <c r="Q633" s="14" t="s">
        <v>13394</v>
      </c>
      <c r="T633" s="96">
        <v>46205</v>
      </c>
      <c r="U633" s="95" t="s">
        <v>1469</v>
      </c>
      <c r="V633" s="4">
        <v>46205.61519675926</v>
      </c>
      <c r="W633" s="96">
        <v>46205</v>
      </c>
      <c r="X633" s="95" t="s">
        <v>1469</v>
      </c>
      <c r="Y633" s="4">
        <v>46205.656342592592</v>
      </c>
      <c r="Z633" s="96">
        <v>46205</v>
      </c>
      <c r="AA633" s="95" t="s">
        <v>1435</v>
      </c>
      <c r="AB633" s="4">
        <v>46205.662962962961</v>
      </c>
      <c r="AC633" s="96">
        <v>46205</v>
      </c>
      <c r="AD633" s="95" t="s">
        <v>1449</v>
      </c>
      <c r="AE633" s="4">
        <v>46205.67591435185</v>
      </c>
      <c r="AF633" s="96"/>
      <c r="AG633" s="95" t="s">
        <v>11317</v>
      </c>
      <c r="AH633" s="4"/>
      <c r="AI633" s="96">
        <v>46205</v>
      </c>
      <c r="AJ633" s="95" t="s">
        <v>1444</v>
      </c>
      <c r="AK633" s="4">
        <v>46205.720763888887</v>
      </c>
      <c r="AL633" s="96">
        <v>46205</v>
      </c>
      <c r="AM633" s="95" t="s">
        <v>1444</v>
      </c>
      <c r="AN633" s="4">
        <v>46205.72084490741</v>
      </c>
      <c r="AO633" s="95" t="s">
        <v>11317</v>
      </c>
      <c r="AP633" s="95" t="s">
        <v>11317</v>
      </c>
      <c r="AQ633" s="95" t="s">
        <v>11317</v>
      </c>
      <c r="AR633" s="95" t="s">
        <v>11317</v>
      </c>
      <c r="AS633" s="95" t="s">
        <v>11317</v>
      </c>
      <c r="AT633" s="95" t="s">
        <v>11317</v>
      </c>
      <c r="AU633" s="96">
        <v>46205</v>
      </c>
      <c r="AV633" s="95" t="s">
        <v>1438</v>
      </c>
      <c r="AW633" s="4">
        <v>46205.731458333335</v>
      </c>
      <c r="AX633" s="95" t="s">
        <v>11317</v>
      </c>
      <c r="AY633" s="95" t="s">
        <v>11317</v>
      </c>
      <c r="AZ633" s="95" t="s">
        <v>11317</v>
      </c>
      <c r="BA633" s="96">
        <v>46205</v>
      </c>
      <c r="BB633" s="95" t="s">
        <v>1438</v>
      </c>
      <c r="BC633" s="4">
        <v>46205.731909722221</v>
      </c>
      <c r="BD633" s="96">
        <v>46205</v>
      </c>
      <c r="BE633" s="95" t="s">
        <v>1472</v>
      </c>
      <c r="BF633" s="4">
        <v>46205.792256944442</v>
      </c>
      <c r="BG633" s="95" t="s">
        <v>11317</v>
      </c>
      <c r="BH633" s="95" t="s">
        <v>11317</v>
      </c>
      <c r="BI633" s="95" t="s">
        <v>11317</v>
      </c>
      <c r="BJ633" s="68" t="s">
        <v>11317</v>
      </c>
      <c r="BK633" t="str">
        <f t="shared" si="12"/>
        <v>Jul</v>
      </c>
      <c r="BL633" t="str">
        <f>VLOOKUP(D633,Sheet1!$A$2:$B$221,2,0)</f>
        <v>South East Zone</v>
      </c>
    </row>
    <row r="634" spans="1:64" x14ac:dyDescent="0.35">
      <c r="A634" t="str" cm="1">
        <f t="array" ref="A634:C634">VLOOKUP(D634,Sheet1!$A$2:$E$221,{3,4,5},0)</f>
        <v>Rajesh Kumar Joshi</v>
      </c>
      <c r="B634" t="str">
        <v>FMF062174</v>
      </c>
      <c r="C634" t="str">
        <v>Radhashyam Panda</v>
      </c>
      <c r="D634" s="94" t="s">
        <v>238</v>
      </c>
      <c r="E634" s="95">
        <v>228</v>
      </c>
      <c r="F634" s="95" t="s">
        <v>2224</v>
      </c>
      <c r="G634" s="95">
        <v>95199</v>
      </c>
      <c r="H634" s="95" t="s">
        <v>2225</v>
      </c>
      <c r="I634" s="95" t="s">
        <v>2226</v>
      </c>
      <c r="J634" s="95" t="s">
        <v>1568</v>
      </c>
      <c r="K634" s="95" t="s">
        <v>2227</v>
      </c>
      <c r="L634" s="95">
        <v>80000</v>
      </c>
      <c r="M634" s="95" t="s">
        <v>2228</v>
      </c>
      <c r="N634" s="95" t="s">
        <v>2229</v>
      </c>
      <c r="O634" s="95" t="s">
        <v>2230</v>
      </c>
      <c r="P634" s="95">
        <v>1488850681</v>
      </c>
      <c r="Q634" s="14" t="s">
        <v>13394</v>
      </c>
      <c r="T634" s="96">
        <v>46204</v>
      </c>
      <c r="U634" s="95" t="s">
        <v>1474</v>
      </c>
      <c r="V634" s="4">
        <v>46204.546111111114</v>
      </c>
      <c r="W634" s="96">
        <v>46204</v>
      </c>
      <c r="X634" s="95" t="s">
        <v>1474</v>
      </c>
      <c r="Y634" s="4">
        <v>46204.571898148148</v>
      </c>
      <c r="Z634" s="96">
        <v>46204</v>
      </c>
      <c r="AA634" s="95" t="s">
        <v>1435</v>
      </c>
      <c r="AB634" s="4">
        <v>46204.58865740741</v>
      </c>
      <c r="AC634" s="96">
        <v>46204</v>
      </c>
      <c r="AD634" s="95" t="s">
        <v>1436</v>
      </c>
      <c r="AE634" s="4">
        <v>46204.596053240741</v>
      </c>
      <c r="AF634" s="96"/>
      <c r="AG634" s="95" t="s">
        <v>11317</v>
      </c>
      <c r="AH634" s="4"/>
      <c r="AI634" s="96">
        <v>46204</v>
      </c>
      <c r="AJ634" s="95" t="s">
        <v>1437</v>
      </c>
      <c r="AK634" s="4">
        <v>46204.618391203701</v>
      </c>
      <c r="AL634" s="96">
        <v>46204</v>
      </c>
      <c r="AM634" s="95" t="s">
        <v>1437</v>
      </c>
      <c r="AN634" s="4">
        <v>46204.618483796294</v>
      </c>
      <c r="AO634" s="95" t="s">
        <v>11317</v>
      </c>
      <c r="AP634" s="95" t="s">
        <v>11317</v>
      </c>
      <c r="AQ634" s="95" t="s">
        <v>11317</v>
      </c>
      <c r="AR634" s="95" t="s">
        <v>11317</v>
      </c>
      <c r="AS634" s="95" t="s">
        <v>11317</v>
      </c>
      <c r="AT634" s="95" t="s">
        <v>11317</v>
      </c>
      <c r="AU634" s="96">
        <v>46204</v>
      </c>
      <c r="AV634" s="95" t="s">
        <v>1437</v>
      </c>
      <c r="AW634" s="4">
        <v>46204.635972222219</v>
      </c>
      <c r="AX634" s="95" t="s">
        <v>11317</v>
      </c>
      <c r="AY634" s="95" t="s">
        <v>11317</v>
      </c>
      <c r="AZ634" s="95" t="s">
        <v>11317</v>
      </c>
      <c r="BA634" s="96">
        <v>46204</v>
      </c>
      <c r="BB634" s="95" t="s">
        <v>1437</v>
      </c>
      <c r="BC634" s="4">
        <v>46204.636134259257</v>
      </c>
      <c r="BD634" s="96">
        <v>46204</v>
      </c>
      <c r="BE634" s="95" t="s">
        <v>1473</v>
      </c>
      <c r="BF634" s="4">
        <v>46204.727118055554</v>
      </c>
      <c r="BG634" s="95" t="s">
        <v>11317</v>
      </c>
      <c r="BH634" s="95" t="s">
        <v>11317</v>
      </c>
      <c r="BI634" s="95" t="s">
        <v>11317</v>
      </c>
      <c r="BJ634" s="68" t="s">
        <v>11317</v>
      </c>
      <c r="BK634" t="str">
        <f t="shared" si="12"/>
        <v>Jul</v>
      </c>
      <c r="BL634" t="str">
        <f>VLOOKUP(D634,Sheet1!$A$2:$B$221,2,0)</f>
        <v>South East Zone</v>
      </c>
    </row>
    <row r="635" spans="1:64" x14ac:dyDescent="0.35">
      <c r="A635" t="str" cm="1">
        <f t="array" ref="A635:C635">VLOOKUP(D635,Sheet1!$A$2:$E$221,{3,4,5},0)</f>
        <v>Rajesh Kumar Joshi</v>
      </c>
      <c r="B635" t="str">
        <v>FMF062174</v>
      </c>
      <c r="C635" t="str">
        <v>Radhashyam Panda</v>
      </c>
      <c r="D635" s="94" t="s">
        <v>238</v>
      </c>
      <c r="E635" s="95">
        <v>228</v>
      </c>
      <c r="F635" s="95" t="s">
        <v>11675</v>
      </c>
      <c r="G635" s="95">
        <v>300702</v>
      </c>
      <c r="H635" s="95" t="s">
        <v>2225</v>
      </c>
      <c r="I635" s="95" t="s">
        <v>2226</v>
      </c>
      <c r="J635" s="95" t="s">
        <v>1568</v>
      </c>
      <c r="K635" s="95" t="s">
        <v>11676</v>
      </c>
      <c r="L635" s="95">
        <v>90000</v>
      </c>
      <c r="M635" s="95" t="s">
        <v>1461</v>
      </c>
      <c r="N635" s="95" t="s">
        <v>1462</v>
      </c>
      <c r="O635" s="95" t="s">
        <v>11677</v>
      </c>
      <c r="P635" s="95">
        <v>8912291137</v>
      </c>
      <c r="Q635" s="14" t="s">
        <v>13394</v>
      </c>
      <c r="T635" s="96">
        <v>46210</v>
      </c>
      <c r="U635" s="95" t="s">
        <v>1474</v>
      </c>
      <c r="V635" s="4">
        <v>46210.43959490741</v>
      </c>
      <c r="W635" s="96">
        <v>46210</v>
      </c>
      <c r="X635" s="95" t="s">
        <v>1474</v>
      </c>
      <c r="Y635" s="4">
        <v>46210.452534722222</v>
      </c>
      <c r="Z635" s="96">
        <v>46210</v>
      </c>
      <c r="AA635" s="95" t="s">
        <v>1435</v>
      </c>
      <c r="AB635" s="4">
        <v>46210.462326388886</v>
      </c>
      <c r="AC635" s="96">
        <v>46210</v>
      </c>
      <c r="AD635" s="95" t="s">
        <v>1456</v>
      </c>
      <c r="AE635" s="4">
        <v>46210.468865740739</v>
      </c>
      <c r="AF635" s="96"/>
      <c r="AG635" s="95" t="s">
        <v>11317</v>
      </c>
      <c r="AH635" s="4"/>
      <c r="AI635" s="96">
        <v>46210</v>
      </c>
      <c r="AJ635" s="95" t="s">
        <v>8654</v>
      </c>
      <c r="AK635" s="4">
        <v>46210.518263888887</v>
      </c>
      <c r="AL635" s="96">
        <v>46210</v>
      </c>
      <c r="AM635" s="95" t="s">
        <v>8654</v>
      </c>
      <c r="AN635" s="4">
        <v>46210.51835648148</v>
      </c>
      <c r="AO635" s="95" t="s">
        <v>11317</v>
      </c>
      <c r="AP635" s="95" t="s">
        <v>11317</v>
      </c>
      <c r="AQ635" s="95" t="s">
        <v>11317</v>
      </c>
      <c r="AR635" s="95" t="s">
        <v>11317</v>
      </c>
      <c r="AS635" s="95" t="s">
        <v>11317</v>
      </c>
      <c r="AT635" s="95" t="s">
        <v>11317</v>
      </c>
      <c r="AU635" s="96">
        <v>46210</v>
      </c>
      <c r="AV635" s="95" t="s">
        <v>8654</v>
      </c>
      <c r="AW635" s="4">
        <v>46210.532650462963</v>
      </c>
      <c r="AX635" s="95" t="s">
        <v>11317</v>
      </c>
      <c r="AY635" s="95" t="s">
        <v>11317</v>
      </c>
      <c r="AZ635" s="95" t="s">
        <v>11317</v>
      </c>
      <c r="BA635" s="96">
        <v>46210</v>
      </c>
      <c r="BB635" s="95" t="s">
        <v>1437</v>
      </c>
      <c r="BC635" s="4">
        <v>46210.545497685183</v>
      </c>
      <c r="BD635" s="96">
        <v>46210</v>
      </c>
      <c r="BE635" s="95" t="s">
        <v>1473</v>
      </c>
      <c r="BF635" s="4">
        <v>46210.63008101852</v>
      </c>
      <c r="BG635" s="95" t="s">
        <v>11317</v>
      </c>
      <c r="BH635" s="95" t="s">
        <v>11317</v>
      </c>
      <c r="BI635" s="95" t="s">
        <v>11317</v>
      </c>
      <c r="BJ635" s="68" t="s">
        <v>11317</v>
      </c>
      <c r="BK635" t="str">
        <f t="shared" si="12"/>
        <v>Jul</v>
      </c>
      <c r="BL635" t="str">
        <f>VLOOKUP(D635,Sheet1!$A$2:$B$221,2,0)</f>
        <v>South East Zone</v>
      </c>
    </row>
    <row r="636" spans="1:64" x14ac:dyDescent="0.35">
      <c r="A636" t="str" cm="1">
        <f t="array" ref="A636:C636">VLOOKUP(D636,Sheet1!$A$2:$E$221,{3,4,5},0)</f>
        <v>Rajesh Kumar Joshi</v>
      </c>
      <c r="B636" t="str">
        <v>FMF062174</v>
      </c>
      <c r="C636" t="str">
        <v>Radhashyam Panda</v>
      </c>
      <c r="D636" s="94" t="s">
        <v>238</v>
      </c>
      <c r="E636" s="95">
        <v>228</v>
      </c>
      <c r="F636" s="95" t="s">
        <v>2231</v>
      </c>
      <c r="G636" s="95">
        <v>561204</v>
      </c>
      <c r="H636" s="95" t="s">
        <v>1475</v>
      </c>
      <c r="I636" s="95" t="s">
        <v>1476</v>
      </c>
      <c r="J636" s="95" t="s">
        <v>1568</v>
      </c>
      <c r="K636" s="95" t="s">
        <v>2232</v>
      </c>
      <c r="L636" s="95">
        <v>80000</v>
      </c>
      <c r="M636" s="95" t="s">
        <v>2228</v>
      </c>
      <c r="N636" s="95" t="s">
        <v>2229</v>
      </c>
      <c r="O636" s="95" t="s">
        <v>2233</v>
      </c>
      <c r="P636" s="95">
        <v>1183762540</v>
      </c>
      <c r="Q636" s="14" t="s">
        <v>13394</v>
      </c>
      <c r="T636" s="96">
        <v>46204</v>
      </c>
      <c r="U636" s="95" t="s">
        <v>1474</v>
      </c>
      <c r="V636" s="4">
        <v>46204.674768518518</v>
      </c>
      <c r="W636" s="96">
        <v>46204</v>
      </c>
      <c r="X636" s="95" t="s">
        <v>1474</v>
      </c>
      <c r="Y636" s="4">
        <v>46204.675405092596</v>
      </c>
      <c r="Z636" s="96">
        <v>46204</v>
      </c>
      <c r="AA636" s="95" t="s">
        <v>1435</v>
      </c>
      <c r="AB636" s="4">
        <v>46204.679675925923</v>
      </c>
      <c r="AC636" s="96">
        <v>46204</v>
      </c>
      <c r="AD636" s="95" t="s">
        <v>1443</v>
      </c>
      <c r="AE636" s="4">
        <v>46204.683645833335</v>
      </c>
      <c r="AF636" s="96">
        <v>46204</v>
      </c>
      <c r="AG636" s="95" t="s">
        <v>1437</v>
      </c>
      <c r="AH636" s="4">
        <v>46204.691168981481</v>
      </c>
      <c r="AI636" s="96">
        <v>46204</v>
      </c>
      <c r="AJ636" s="95" t="s">
        <v>1438</v>
      </c>
      <c r="AK636" s="4">
        <v>46204.723240740743</v>
      </c>
      <c r="AL636" s="96">
        <v>46204</v>
      </c>
      <c r="AM636" s="95" t="s">
        <v>1438</v>
      </c>
      <c r="AN636" s="4">
        <v>46204.723425925928</v>
      </c>
      <c r="AO636" s="95" t="s">
        <v>11317</v>
      </c>
      <c r="AP636" s="95" t="s">
        <v>11317</v>
      </c>
      <c r="AQ636" s="95" t="s">
        <v>11317</v>
      </c>
      <c r="AR636" s="95" t="s">
        <v>11317</v>
      </c>
      <c r="AS636" s="95" t="s">
        <v>11317</v>
      </c>
      <c r="AT636" s="95" t="s">
        <v>11317</v>
      </c>
      <c r="AU636" s="96">
        <v>46204</v>
      </c>
      <c r="AV636" s="95" t="s">
        <v>1438</v>
      </c>
      <c r="AW636" s="4">
        <v>46204.740543981483</v>
      </c>
      <c r="AX636" s="95" t="s">
        <v>11317</v>
      </c>
      <c r="AY636" s="95" t="s">
        <v>11317</v>
      </c>
      <c r="AZ636" s="95" t="s">
        <v>11317</v>
      </c>
      <c r="BA636" s="96">
        <v>46204</v>
      </c>
      <c r="BB636" s="95" t="s">
        <v>1438</v>
      </c>
      <c r="BC636" s="4">
        <v>46204.758518518516</v>
      </c>
      <c r="BD636" s="96">
        <v>46204</v>
      </c>
      <c r="BE636" s="95" t="s">
        <v>1473</v>
      </c>
      <c r="BF636" s="4">
        <v>46204.828263888892</v>
      </c>
      <c r="BG636" s="95" t="s">
        <v>11317</v>
      </c>
      <c r="BH636" s="95" t="s">
        <v>11317</v>
      </c>
      <c r="BI636" s="95" t="s">
        <v>11317</v>
      </c>
      <c r="BJ636" s="68" t="s">
        <v>11317</v>
      </c>
      <c r="BK636" t="str">
        <f t="shared" si="12"/>
        <v>Jul</v>
      </c>
      <c r="BL636" t="str">
        <f>VLOOKUP(D636,Sheet1!$A$2:$B$221,2,0)</f>
        <v>South East Zone</v>
      </c>
    </row>
    <row r="637" spans="1:64" x14ac:dyDescent="0.35">
      <c r="A637" t="str" cm="1">
        <f t="array" ref="A637:C637">VLOOKUP(D637,Sheet1!$A$2:$E$221,{3,4,5},0)</f>
        <v>Gnyana Hial</v>
      </c>
      <c r="B637" t="str">
        <v>FMF066069</v>
      </c>
      <c r="C637" t="str">
        <v>Radhashyam Panda</v>
      </c>
      <c r="D637" s="94" t="s">
        <v>239</v>
      </c>
      <c r="E637" s="95">
        <v>242</v>
      </c>
      <c r="F637" s="95" t="s">
        <v>3492</v>
      </c>
      <c r="G637" s="95">
        <v>72874</v>
      </c>
      <c r="H637" s="95" t="s">
        <v>2235</v>
      </c>
      <c r="I637" s="95" t="s">
        <v>2236</v>
      </c>
      <c r="J637" s="95" t="s">
        <v>1568</v>
      </c>
      <c r="K637" s="95" t="s">
        <v>3493</v>
      </c>
      <c r="L637" s="95">
        <v>55000</v>
      </c>
      <c r="M637" s="95" t="s">
        <v>2289</v>
      </c>
      <c r="N637" s="95" t="s">
        <v>2290</v>
      </c>
      <c r="O637" s="95" t="s">
        <v>3494</v>
      </c>
      <c r="P637" s="95">
        <v>8716498257</v>
      </c>
      <c r="Q637" s="14" t="s">
        <v>13394</v>
      </c>
      <c r="T637" s="96">
        <v>46206</v>
      </c>
      <c r="U637" s="95" t="s">
        <v>2434</v>
      </c>
      <c r="V637" s="4">
        <v>46206.569097222222</v>
      </c>
      <c r="W637" s="96">
        <v>46206</v>
      </c>
      <c r="X637" s="95" t="s">
        <v>2434</v>
      </c>
      <c r="Y637" s="4">
        <v>46206.61042824074</v>
      </c>
      <c r="Z637" s="96">
        <v>46206</v>
      </c>
      <c r="AA637" s="95" t="s">
        <v>1435</v>
      </c>
      <c r="AB637" s="4">
        <v>46206.625034722223</v>
      </c>
      <c r="AC637" s="96">
        <v>46206</v>
      </c>
      <c r="AD637" s="95" t="s">
        <v>1436</v>
      </c>
      <c r="AE637" s="4">
        <v>46206.628472222219</v>
      </c>
      <c r="AF637" s="96"/>
      <c r="AG637" s="95" t="s">
        <v>11317</v>
      </c>
      <c r="AH637" s="4"/>
      <c r="AI637" s="96">
        <v>46206</v>
      </c>
      <c r="AJ637" s="95" t="s">
        <v>1444</v>
      </c>
      <c r="AK637" s="4">
        <v>46206.639328703706</v>
      </c>
      <c r="AL637" s="96">
        <v>46206</v>
      </c>
      <c r="AM637" s="95" t="s">
        <v>1444</v>
      </c>
      <c r="AN637" s="4">
        <v>46206.639409722222</v>
      </c>
      <c r="AO637" s="95" t="s">
        <v>11317</v>
      </c>
      <c r="AP637" s="95" t="s">
        <v>11317</v>
      </c>
      <c r="AQ637" s="95" t="s">
        <v>11317</v>
      </c>
      <c r="AR637" s="95" t="s">
        <v>11317</v>
      </c>
      <c r="AS637" s="95" t="s">
        <v>11317</v>
      </c>
      <c r="AT637" s="95" t="s">
        <v>11317</v>
      </c>
      <c r="AU637" s="96">
        <v>46206</v>
      </c>
      <c r="AV637" s="95" t="s">
        <v>1444</v>
      </c>
      <c r="AW637" s="4">
        <v>46206.645069444443</v>
      </c>
      <c r="AX637" s="95" t="s">
        <v>11317</v>
      </c>
      <c r="AY637" s="95" t="s">
        <v>11317</v>
      </c>
      <c r="AZ637" s="95" t="s">
        <v>11317</v>
      </c>
      <c r="BA637" s="96">
        <v>46206</v>
      </c>
      <c r="BB637" s="95" t="s">
        <v>1455</v>
      </c>
      <c r="BC637" s="4">
        <v>46206.674513888887</v>
      </c>
      <c r="BD637" s="96">
        <v>46210</v>
      </c>
      <c r="BE637" s="95" t="s">
        <v>2435</v>
      </c>
      <c r="BF637" s="4">
        <v>46210.66165509259</v>
      </c>
      <c r="BG637" s="95" t="s">
        <v>11317</v>
      </c>
      <c r="BH637" s="95" t="s">
        <v>11317</v>
      </c>
      <c r="BI637" s="95" t="s">
        <v>11317</v>
      </c>
      <c r="BJ637" s="68" t="s">
        <v>11317</v>
      </c>
      <c r="BK637" t="str">
        <f t="shared" si="12"/>
        <v>Jul</v>
      </c>
      <c r="BL637" t="str">
        <f>VLOOKUP(D637,Sheet1!$A$2:$B$221,2,0)</f>
        <v>South East Zone</v>
      </c>
    </row>
    <row r="638" spans="1:64" x14ac:dyDescent="0.35">
      <c r="A638" t="str" cm="1">
        <f t="array" ref="A638:C638">VLOOKUP(D638,Sheet1!$A$2:$E$221,{3,4,5},0)</f>
        <v>Gnyana Hial</v>
      </c>
      <c r="B638" t="str">
        <v>FMF066069</v>
      </c>
      <c r="C638" t="str">
        <v>Radhashyam Panda</v>
      </c>
      <c r="D638" s="94" t="s">
        <v>239</v>
      </c>
      <c r="E638" s="95">
        <v>242</v>
      </c>
      <c r="F638" s="95" t="s">
        <v>11678</v>
      </c>
      <c r="G638" s="95">
        <v>80759</v>
      </c>
      <c r="H638" s="95" t="s">
        <v>2250</v>
      </c>
      <c r="I638" s="95" t="s">
        <v>2251</v>
      </c>
      <c r="J638" s="95" t="s">
        <v>1568</v>
      </c>
      <c r="K638" s="95" t="s">
        <v>11679</v>
      </c>
      <c r="L638" s="95">
        <v>60000</v>
      </c>
      <c r="M638" s="95" t="s">
        <v>1038</v>
      </c>
      <c r="N638" s="95" t="s">
        <v>1039</v>
      </c>
      <c r="O638" s="95" t="s">
        <v>11680</v>
      </c>
      <c r="P638" s="95">
        <v>1271326128</v>
      </c>
      <c r="Q638" s="14" t="s">
        <v>13394</v>
      </c>
      <c r="T638" s="96">
        <v>46209</v>
      </c>
      <c r="U638" s="95" t="s">
        <v>2434</v>
      </c>
      <c r="V638" s="4">
        <v>46209.69971064815</v>
      </c>
      <c r="W638" s="96">
        <v>46210</v>
      </c>
      <c r="X638" s="95" t="s">
        <v>2434</v>
      </c>
      <c r="Y638" s="4">
        <v>46210.561990740738</v>
      </c>
      <c r="Z638" s="96">
        <v>46210</v>
      </c>
      <c r="AA638" s="95" t="s">
        <v>1454</v>
      </c>
      <c r="AB638" s="4">
        <v>46210.575833333336</v>
      </c>
      <c r="AC638" s="96">
        <v>46210</v>
      </c>
      <c r="AD638" s="95" t="s">
        <v>1454</v>
      </c>
      <c r="AE638" s="4">
        <v>46210.575960648152</v>
      </c>
      <c r="AF638" s="96"/>
      <c r="AG638" s="95" t="s">
        <v>11317</v>
      </c>
      <c r="AH638" s="4"/>
      <c r="AI638" s="96">
        <v>46210</v>
      </c>
      <c r="AJ638" s="95" t="s">
        <v>1444</v>
      </c>
      <c r="AK638" s="4">
        <v>46210.635370370372</v>
      </c>
      <c r="AL638" s="96">
        <v>46210</v>
      </c>
      <c r="AM638" s="95" t="s">
        <v>1444</v>
      </c>
      <c r="AN638" s="4">
        <v>46210.635520833333</v>
      </c>
      <c r="AO638" s="95" t="s">
        <v>11317</v>
      </c>
      <c r="AP638" s="95" t="s">
        <v>11317</v>
      </c>
      <c r="AQ638" s="95" t="s">
        <v>11317</v>
      </c>
      <c r="AR638" s="95" t="s">
        <v>11317</v>
      </c>
      <c r="AS638" s="95" t="s">
        <v>11317</v>
      </c>
      <c r="AT638" s="95" t="s">
        <v>11317</v>
      </c>
      <c r="AU638" s="96">
        <v>46210</v>
      </c>
      <c r="AV638" s="95" t="s">
        <v>1444</v>
      </c>
      <c r="AW638" s="4">
        <v>46210.651539351849</v>
      </c>
      <c r="AX638" s="95" t="s">
        <v>11317</v>
      </c>
      <c r="AY638" s="95" t="s">
        <v>11317</v>
      </c>
      <c r="AZ638" s="95" t="s">
        <v>11317</v>
      </c>
      <c r="BA638" s="96">
        <v>46210</v>
      </c>
      <c r="BB638" s="95" t="s">
        <v>1455</v>
      </c>
      <c r="BC638" s="4">
        <v>46210.657847222225</v>
      </c>
      <c r="BD638" s="96">
        <v>46210</v>
      </c>
      <c r="BE638" s="95" t="s">
        <v>2435</v>
      </c>
      <c r="BF638" s="4">
        <v>46210.70008101852</v>
      </c>
      <c r="BG638" s="95" t="s">
        <v>11317</v>
      </c>
      <c r="BH638" s="95" t="s">
        <v>11317</v>
      </c>
      <c r="BI638" s="95" t="s">
        <v>11317</v>
      </c>
      <c r="BJ638" s="68" t="s">
        <v>11317</v>
      </c>
      <c r="BK638" t="str">
        <f t="shared" si="12"/>
        <v>Jul</v>
      </c>
      <c r="BL638" t="str">
        <f>VLOOKUP(D638,Sheet1!$A$2:$B$221,2,0)</f>
        <v>South East Zone</v>
      </c>
    </row>
    <row r="639" spans="1:64" x14ac:dyDescent="0.35">
      <c r="A639" t="str" cm="1">
        <f t="array" ref="A639:C639">VLOOKUP(D639,Sheet1!$A$2:$E$221,{3,4,5},0)</f>
        <v>Gnyana Hial</v>
      </c>
      <c r="B639" t="str">
        <v>FMF066069</v>
      </c>
      <c r="C639" t="str">
        <v>Radhashyam Panda</v>
      </c>
      <c r="D639" s="94" t="s">
        <v>239</v>
      </c>
      <c r="E639" s="95">
        <v>242</v>
      </c>
      <c r="F639" s="95" t="s">
        <v>11678</v>
      </c>
      <c r="G639" s="95">
        <v>80759</v>
      </c>
      <c r="H639" s="95" t="s">
        <v>2250</v>
      </c>
      <c r="I639" s="95" t="s">
        <v>2251</v>
      </c>
      <c r="J639" s="95" t="s">
        <v>1568</v>
      </c>
      <c r="K639" s="95" t="s">
        <v>11679</v>
      </c>
      <c r="L639" s="95">
        <v>70000</v>
      </c>
      <c r="M639" s="95" t="s">
        <v>1029</v>
      </c>
      <c r="N639" s="95" t="s">
        <v>1030</v>
      </c>
      <c r="O639" s="95" t="s">
        <v>11681</v>
      </c>
      <c r="P639" s="95">
        <v>4237972726</v>
      </c>
      <c r="Q639" s="14" t="s">
        <v>13394</v>
      </c>
      <c r="T639" s="96">
        <v>46209</v>
      </c>
      <c r="U639" s="95" t="s">
        <v>2434</v>
      </c>
      <c r="V639" s="4">
        <v>46209.699664351851</v>
      </c>
      <c r="W639" s="96">
        <v>46210</v>
      </c>
      <c r="X639" s="95" t="s">
        <v>2434</v>
      </c>
      <c r="Y639" s="4">
        <v>46210.556504629632</v>
      </c>
      <c r="Z639" s="96">
        <v>46210</v>
      </c>
      <c r="AA639" s="95" t="s">
        <v>1435</v>
      </c>
      <c r="AB639" s="4">
        <v>46210.558530092596</v>
      </c>
      <c r="AC639" s="96">
        <v>46210</v>
      </c>
      <c r="AD639" s="95" t="s">
        <v>1454</v>
      </c>
      <c r="AE639" s="4">
        <v>46210.575937499998</v>
      </c>
      <c r="AF639" s="96"/>
      <c r="AG639" s="95" t="s">
        <v>11317</v>
      </c>
      <c r="AH639" s="4"/>
      <c r="AI639" s="96">
        <v>46210</v>
      </c>
      <c r="AJ639" s="95" t="s">
        <v>1444</v>
      </c>
      <c r="AK639" s="4">
        <v>46210.635347222225</v>
      </c>
      <c r="AL639" s="96">
        <v>46210</v>
      </c>
      <c r="AM639" s="95" t="s">
        <v>1444</v>
      </c>
      <c r="AN639" s="4">
        <v>46210.635497685187</v>
      </c>
      <c r="AO639" s="95" t="s">
        <v>11317</v>
      </c>
      <c r="AP639" s="95" t="s">
        <v>11317</v>
      </c>
      <c r="AQ639" s="95" t="s">
        <v>11317</v>
      </c>
      <c r="AR639" s="95" t="s">
        <v>11317</v>
      </c>
      <c r="AS639" s="95" t="s">
        <v>11317</v>
      </c>
      <c r="AT639" s="95" t="s">
        <v>11317</v>
      </c>
      <c r="AU639" s="96">
        <v>46210</v>
      </c>
      <c r="AV639" s="95" t="s">
        <v>1444</v>
      </c>
      <c r="AW639" s="4">
        <v>46210.651516203703</v>
      </c>
      <c r="AX639" s="95" t="s">
        <v>11317</v>
      </c>
      <c r="AY639" s="95" t="s">
        <v>11317</v>
      </c>
      <c r="AZ639" s="95" t="s">
        <v>11317</v>
      </c>
      <c r="BA639" s="96">
        <v>46210</v>
      </c>
      <c r="BB639" s="95" t="s">
        <v>1455</v>
      </c>
      <c r="BC639" s="4">
        <v>46210.657847222225</v>
      </c>
      <c r="BD639" s="96">
        <v>46210</v>
      </c>
      <c r="BE639" s="95" t="s">
        <v>2435</v>
      </c>
      <c r="BF639" s="4">
        <v>46210.70008101852</v>
      </c>
      <c r="BG639" s="95" t="s">
        <v>11317</v>
      </c>
      <c r="BH639" s="95" t="s">
        <v>11317</v>
      </c>
      <c r="BI639" s="95" t="s">
        <v>11317</v>
      </c>
      <c r="BJ639" s="68" t="s">
        <v>11317</v>
      </c>
      <c r="BK639" t="str">
        <f t="shared" si="12"/>
        <v>Jul</v>
      </c>
      <c r="BL639" t="str">
        <f>VLOOKUP(D639,Sheet1!$A$2:$B$221,2,0)</f>
        <v>South East Zone</v>
      </c>
    </row>
    <row r="640" spans="1:64" x14ac:dyDescent="0.35">
      <c r="A640" t="str" cm="1">
        <f t="array" ref="A640:C640">VLOOKUP(D640,Sheet1!$A$2:$E$221,{3,4,5},0)</f>
        <v>Gnyana Hial</v>
      </c>
      <c r="B640" t="str">
        <v>FMF066069</v>
      </c>
      <c r="C640" t="str">
        <v>Radhashyam Panda</v>
      </c>
      <c r="D640" s="94" t="s">
        <v>239</v>
      </c>
      <c r="E640" s="95">
        <v>242</v>
      </c>
      <c r="F640" s="95" t="s">
        <v>11678</v>
      </c>
      <c r="G640" s="95">
        <v>80759</v>
      </c>
      <c r="H640" s="95" t="s">
        <v>2250</v>
      </c>
      <c r="I640" s="95" t="s">
        <v>2251</v>
      </c>
      <c r="J640" s="95" t="s">
        <v>1568</v>
      </c>
      <c r="K640" s="95" t="s">
        <v>11679</v>
      </c>
      <c r="L640" s="95">
        <v>70000</v>
      </c>
      <c r="M640" s="95" t="s">
        <v>1029</v>
      </c>
      <c r="N640" s="95" t="s">
        <v>1030</v>
      </c>
      <c r="O640" s="95" t="s">
        <v>11682</v>
      </c>
      <c r="P640" s="95">
        <v>3822469301</v>
      </c>
      <c r="Q640" s="14" t="s">
        <v>13394</v>
      </c>
      <c r="T640" s="96">
        <v>46209</v>
      </c>
      <c r="U640" s="95" t="s">
        <v>2434</v>
      </c>
      <c r="V640" s="4">
        <v>46209.699791666666</v>
      </c>
      <c r="W640" s="96">
        <v>46210</v>
      </c>
      <c r="X640" s="95" t="s">
        <v>2434</v>
      </c>
      <c r="Y640" s="4">
        <v>46210.556481481479</v>
      </c>
      <c r="Z640" s="96">
        <v>46210</v>
      </c>
      <c r="AA640" s="95" t="s">
        <v>1435</v>
      </c>
      <c r="AB640" s="4">
        <v>46210.558530092596</v>
      </c>
      <c r="AC640" s="96">
        <v>46210</v>
      </c>
      <c r="AD640" s="95" t="s">
        <v>1454</v>
      </c>
      <c r="AE640" s="4">
        <v>46210.575925925928</v>
      </c>
      <c r="AF640" s="96"/>
      <c r="AG640" s="95" t="s">
        <v>11317</v>
      </c>
      <c r="AH640" s="4"/>
      <c r="AI640" s="96">
        <v>46210</v>
      </c>
      <c r="AJ640" s="95" t="s">
        <v>1444</v>
      </c>
      <c r="AK640" s="4">
        <v>46210.635335648149</v>
      </c>
      <c r="AL640" s="96">
        <v>46210</v>
      </c>
      <c r="AM640" s="95" t="s">
        <v>1444</v>
      </c>
      <c r="AN640" s="4">
        <v>46210.63548611111</v>
      </c>
      <c r="AO640" s="95" t="s">
        <v>11317</v>
      </c>
      <c r="AP640" s="95" t="s">
        <v>11317</v>
      </c>
      <c r="AQ640" s="95" t="s">
        <v>11317</v>
      </c>
      <c r="AR640" s="95" t="s">
        <v>11317</v>
      </c>
      <c r="AS640" s="95" t="s">
        <v>11317</v>
      </c>
      <c r="AT640" s="95" t="s">
        <v>11317</v>
      </c>
      <c r="AU640" s="96">
        <v>46210</v>
      </c>
      <c r="AV640" s="95" t="s">
        <v>1444</v>
      </c>
      <c r="AW640" s="4">
        <v>46210.651504629626</v>
      </c>
      <c r="AX640" s="95" t="s">
        <v>11317</v>
      </c>
      <c r="AY640" s="95" t="s">
        <v>11317</v>
      </c>
      <c r="AZ640" s="95" t="s">
        <v>11317</v>
      </c>
      <c r="BA640" s="96">
        <v>46210</v>
      </c>
      <c r="BB640" s="95" t="s">
        <v>1455</v>
      </c>
      <c r="BC640" s="4">
        <v>46210.657847222225</v>
      </c>
      <c r="BD640" s="96">
        <v>46210</v>
      </c>
      <c r="BE640" s="95" t="s">
        <v>2435</v>
      </c>
      <c r="BF640" s="4">
        <v>46210.70008101852</v>
      </c>
      <c r="BG640" s="95" t="s">
        <v>11317</v>
      </c>
      <c r="BH640" s="95" t="s">
        <v>11317</v>
      </c>
      <c r="BI640" s="95" t="s">
        <v>11317</v>
      </c>
      <c r="BJ640" s="68" t="s">
        <v>11317</v>
      </c>
      <c r="BK640" t="str">
        <f t="shared" si="12"/>
        <v>Jul</v>
      </c>
      <c r="BL640" t="str">
        <f>VLOOKUP(D640,Sheet1!$A$2:$B$221,2,0)</f>
        <v>South East Zone</v>
      </c>
    </row>
    <row r="641" spans="1:64" x14ac:dyDescent="0.35">
      <c r="A641" t="str" cm="1">
        <f t="array" ref="A641:C641">VLOOKUP(D641,Sheet1!$A$2:$E$221,{3,4,5},0)</f>
        <v>Gnyana Hial</v>
      </c>
      <c r="B641" t="str">
        <v>FMF066069</v>
      </c>
      <c r="C641" t="str">
        <v>Radhashyam Panda</v>
      </c>
      <c r="D641" s="94" t="s">
        <v>239</v>
      </c>
      <c r="E641" s="95">
        <v>242</v>
      </c>
      <c r="F641" s="95" t="s">
        <v>11678</v>
      </c>
      <c r="G641" s="95">
        <v>80759</v>
      </c>
      <c r="H641" s="95" t="s">
        <v>2250</v>
      </c>
      <c r="I641" s="95" t="s">
        <v>2251</v>
      </c>
      <c r="J641" s="95" t="s">
        <v>1568</v>
      </c>
      <c r="K641" s="95" t="s">
        <v>11679</v>
      </c>
      <c r="L641" s="95">
        <v>60000</v>
      </c>
      <c r="M641" s="95" t="s">
        <v>1038</v>
      </c>
      <c r="N641" s="95" t="s">
        <v>1039</v>
      </c>
      <c r="O641" s="95" t="s">
        <v>11683</v>
      </c>
      <c r="P641" s="95">
        <v>9299451404</v>
      </c>
      <c r="Q641" s="14" t="s">
        <v>13394</v>
      </c>
      <c r="T641" s="96">
        <v>46209</v>
      </c>
      <c r="U641" s="95" t="s">
        <v>2434</v>
      </c>
      <c r="V641" s="4">
        <v>46209.699745370373</v>
      </c>
      <c r="W641" s="96">
        <v>46210</v>
      </c>
      <c r="X641" s="95" t="s">
        <v>2434</v>
      </c>
      <c r="Y641" s="4">
        <v>46210.556446759256</v>
      </c>
      <c r="Z641" s="96">
        <v>46210</v>
      </c>
      <c r="AA641" s="95" t="s">
        <v>1435</v>
      </c>
      <c r="AB641" s="4">
        <v>46210.558530092596</v>
      </c>
      <c r="AC641" s="96">
        <v>46210</v>
      </c>
      <c r="AD641" s="95" t="s">
        <v>1454</v>
      </c>
      <c r="AE641" s="4">
        <v>46210.575914351852</v>
      </c>
      <c r="AF641" s="96"/>
      <c r="AG641" s="95" t="s">
        <v>11317</v>
      </c>
      <c r="AH641" s="4"/>
      <c r="AI641" s="96">
        <v>46210</v>
      </c>
      <c r="AJ641" s="95" t="s">
        <v>1444</v>
      </c>
      <c r="AK641" s="4">
        <v>46210.635312500002</v>
      </c>
      <c r="AL641" s="96">
        <v>46210</v>
      </c>
      <c r="AM641" s="95" t="s">
        <v>1444</v>
      </c>
      <c r="AN641" s="4">
        <v>46210.635462962964</v>
      </c>
      <c r="AO641" s="95" t="s">
        <v>11317</v>
      </c>
      <c r="AP641" s="95" t="s">
        <v>11317</v>
      </c>
      <c r="AQ641" s="95" t="s">
        <v>11317</v>
      </c>
      <c r="AR641" s="95" t="s">
        <v>11317</v>
      </c>
      <c r="AS641" s="95" t="s">
        <v>11317</v>
      </c>
      <c r="AT641" s="95" t="s">
        <v>11317</v>
      </c>
      <c r="AU641" s="96">
        <v>46210</v>
      </c>
      <c r="AV641" s="95" t="s">
        <v>1444</v>
      </c>
      <c r="AW641" s="4">
        <v>46210.65148148148</v>
      </c>
      <c r="AX641" s="95" t="s">
        <v>11317</v>
      </c>
      <c r="AY641" s="95" t="s">
        <v>11317</v>
      </c>
      <c r="AZ641" s="95" t="s">
        <v>11317</v>
      </c>
      <c r="BA641" s="96">
        <v>46210</v>
      </c>
      <c r="BB641" s="95" t="s">
        <v>1455</v>
      </c>
      <c r="BC641" s="4">
        <v>46210.657847222225</v>
      </c>
      <c r="BD641" s="96">
        <v>46210</v>
      </c>
      <c r="BE641" s="95" t="s">
        <v>2435</v>
      </c>
      <c r="BF641" s="4">
        <v>46210.70008101852</v>
      </c>
      <c r="BG641" s="95" t="s">
        <v>11317</v>
      </c>
      <c r="BH641" s="95" t="s">
        <v>11317</v>
      </c>
      <c r="BI641" s="95" t="s">
        <v>11317</v>
      </c>
      <c r="BJ641" s="68" t="s">
        <v>11317</v>
      </c>
      <c r="BK641" t="str">
        <f t="shared" si="12"/>
        <v>Jul</v>
      </c>
      <c r="BL641" t="str">
        <f>VLOOKUP(D641,Sheet1!$A$2:$B$221,2,0)</f>
        <v>South East Zone</v>
      </c>
    </row>
    <row r="642" spans="1:64" x14ac:dyDescent="0.35">
      <c r="A642" t="str" cm="1">
        <f t="array" ref="A642:C642">VLOOKUP(D642,Sheet1!$A$2:$E$221,{3,4,5},0)</f>
        <v>Gnyana Hial</v>
      </c>
      <c r="B642" t="str">
        <v>FMF066069</v>
      </c>
      <c r="C642" t="str">
        <v>Radhashyam Panda</v>
      </c>
      <c r="D642" s="94" t="s">
        <v>239</v>
      </c>
      <c r="E642" s="95">
        <v>242</v>
      </c>
      <c r="F642" s="95" t="s">
        <v>2234</v>
      </c>
      <c r="G642" s="95">
        <v>84911</v>
      </c>
      <c r="H642" s="95" t="s">
        <v>2235</v>
      </c>
      <c r="I642" s="95" t="s">
        <v>2236</v>
      </c>
      <c r="J642" s="95" t="s">
        <v>1568</v>
      </c>
      <c r="K642" s="95" t="s">
        <v>2237</v>
      </c>
      <c r="L642" s="95">
        <v>70000</v>
      </c>
      <c r="M642" s="95" t="s">
        <v>1029</v>
      </c>
      <c r="N642" s="95" t="s">
        <v>1030</v>
      </c>
      <c r="O642" s="95" t="s">
        <v>2238</v>
      </c>
      <c r="P642" s="95">
        <v>7698162815</v>
      </c>
      <c r="Q642" s="14" t="s">
        <v>13394</v>
      </c>
      <c r="T642" s="96">
        <v>46190</v>
      </c>
      <c r="U642" s="95" t="s">
        <v>2434</v>
      </c>
      <c r="V642" s="4">
        <v>46190.637673611112</v>
      </c>
      <c r="W642" s="96">
        <v>46191</v>
      </c>
      <c r="X642" s="95" t="s">
        <v>2434</v>
      </c>
      <c r="Y642" s="4">
        <v>46191.5078125</v>
      </c>
      <c r="Z642" s="96">
        <v>46191</v>
      </c>
      <c r="AA642" s="95" t="s">
        <v>1435</v>
      </c>
      <c r="AB642" s="4">
        <v>46191.515601851854</v>
      </c>
      <c r="AC642" s="96">
        <v>46191</v>
      </c>
      <c r="AD642" s="95" t="s">
        <v>1449</v>
      </c>
      <c r="AE642" s="4">
        <v>46191.523148148146</v>
      </c>
      <c r="AF642" s="96"/>
      <c r="AG642" s="95" t="s">
        <v>11317</v>
      </c>
      <c r="AH642" s="4"/>
      <c r="AI642" s="96">
        <v>46191</v>
      </c>
      <c r="AJ642" s="95" t="s">
        <v>1444</v>
      </c>
      <c r="AK642" s="4">
        <v>46191.612592592595</v>
      </c>
      <c r="AL642" s="96">
        <v>46191</v>
      </c>
      <c r="AM642" s="95" t="s">
        <v>1444</v>
      </c>
      <c r="AN642" s="4">
        <v>46191.612708333334</v>
      </c>
      <c r="AO642" s="95" t="s">
        <v>11317</v>
      </c>
      <c r="AP642" s="95" t="s">
        <v>11317</v>
      </c>
      <c r="AQ642" s="95" t="s">
        <v>11317</v>
      </c>
      <c r="AR642" s="95" t="s">
        <v>11317</v>
      </c>
      <c r="AS642" s="95" t="s">
        <v>11317</v>
      </c>
      <c r="AT642" s="95" t="s">
        <v>11317</v>
      </c>
      <c r="AU642" s="96">
        <v>46191</v>
      </c>
      <c r="AV642" s="95" t="s">
        <v>1444</v>
      </c>
      <c r="AW642" s="4">
        <v>46191.623553240737</v>
      </c>
      <c r="AX642" s="95" t="s">
        <v>11317</v>
      </c>
      <c r="AY642" s="95" t="s">
        <v>11317</v>
      </c>
      <c r="AZ642" s="95" t="s">
        <v>11317</v>
      </c>
      <c r="BA642" s="96">
        <v>46191</v>
      </c>
      <c r="BB642" s="95" t="s">
        <v>1455</v>
      </c>
      <c r="BC642" s="4">
        <v>46191.6325462963</v>
      </c>
      <c r="BD642" s="96"/>
      <c r="BE642" s="95" t="s">
        <v>11317</v>
      </c>
      <c r="BF642" s="4"/>
      <c r="BG642" s="95" t="s">
        <v>11317</v>
      </c>
      <c r="BH642" s="95" t="s">
        <v>11317</v>
      </c>
      <c r="BI642" s="95" t="s">
        <v>11317</v>
      </c>
      <c r="BJ642" s="68" t="s">
        <v>11317</v>
      </c>
      <c r="BK642" t="str">
        <f t="shared" si="12"/>
        <v>Jun</v>
      </c>
      <c r="BL642" t="str">
        <f>VLOOKUP(D642,Sheet1!$A$2:$B$221,2,0)</f>
        <v>South East Zone</v>
      </c>
    </row>
    <row r="643" spans="1:64" x14ac:dyDescent="0.35">
      <c r="A643" t="str" cm="1">
        <f t="array" ref="A643:C643">VLOOKUP(D643,Sheet1!$A$2:$E$221,{3,4,5},0)</f>
        <v>Gnyana Hial</v>
      </c>
      <c r="B643" t="str">
        <v>FMF066069</v>
      </c>
      <c r="C643" t="str">
        <v>Radhashyam Panda</v>
      </c>
      <c r="D643" s="94" t="s">
        <v>239</v>
      </c>
      <c r="E643" s="95">
        <v>242</v>
      </c>
      <c r="F643" s="95" t="s">
        <v>2239</v>
      </c>
      <c r="G643" s="95">
        <v>499734</v>
      </c>
      <c r="H643" s="95" t="s">
        <v>2235</v>
      </c>
      <c r="I643" s="95" t="s">
        <v>2236</v>
      </c>
      <c r="J643" s="95" t="s">
        <v>1568</v>
      </c>
      <c r="K643" s="95" t="s">
        <v>2240</v>
      </c>
      <c r="L643" s="95">
        <v>90000</v>
      </c>
      <c r="M643" s="95" t="s">
        <v>1032</v>
      </c>
      <c r="N643" s="95" t="s">
        <v>1033</v>
      </c>
      <c r="O643" s="95" t="s">
        <v>2241</v>
      </c>
      <c r="P643" s="95">
        <v>9669746812</v>
      </c>
      <c r="Q643" s="14" t="s">
        <v>13394</v>
      </c>
      <c r="T643" s="96">
        <v>46196</v>
      </c>
      <c r="U643" s="95" t="s">
        <v>2434</v>
      </c>
      <c r="V643" s="4">
        <v>46196.605138888888</v>
      </c>
      <c r="W643" s="96">
        <v>46196</v>
      </c>
      <c r="X643" s="95" t="s">
        <v>2434</v>
      </c>
      <c r="Y643" s="4">
        <v>46196.65997685185</v>
      </c>
      <c r="Z643" s="96">
        <v>46196</v>
      </c>
      <c r="AA643" s="95" t="s">
        <v>1435</v>
      </c>
      <c r="AB643" s="4">
        <v>46196.66265046296</v>
      </c>
      <c r="AC643" s="96">
        <v>46196</v>
      </c>
      <c r="AD643" s="95" t="s">
        <v>1449</v>
      </c>
      <c r="AE643" s="4">
        <v>46196.680231481485</v>
      </c>
      <c r="AF643" s="96"/>
      <c r="AG643" s="95" t="s">
        <v>11317</v>
      </c>
      <c r="AH643" s="4"/>
      <c r="AI643" s="96">
        <v>46196</v>
      </c>
      <c r="AJ643" s="95" t="s">
        <v>1444</v>
      </c>
      <c r="AK643" s="4">
        <v>46196.744675925926</v>
      </c>
      <c r="AL643" s="96">
        <v>46196</v>
      </c>
      <c r="AM643" s="95" t="s">
        <v>1444</v>
      </c>
      <c r="AN643" s="4">
        <v>46196.762071759258</v>
      </c>
      <c r="AO643" s="95" t="s">
        <v>11317</v>
      </c>
      <c r="AP643" s="95" t="s">
        <v>11317</v>
      </c>
      <c r="AQ643" s="95" t="s">
        <v>11317</v>
      </c>
      <c r="AR643" s="95" t="s">
        <v>11317</v>
      </c>
      <c r="AS643" s="95" t="s">
        <v>11317</v>
      </c>
      <c r="AT643" s="95" t="s">
        <v>11317</v>
      </c>
      <c r="AU643" s="96">
        <v>46196</v>
      </c>
      <c r="AV643" s="95" t="s">
        <v>1444</v>
      </c>
      <c r="AW643" s="4">
        <v>46196.77</v>
      </c>
      <c r="AX643" s="95" t="s">
        <v>11317</v>
      </c>
      <c r="AY643" s="95" t="s">
        <v>11317</v>
      </c>
      <c r="AZ643" s="95" t="s">
        <v>11317</v>
      </c>
      <c r="BA643" s="96">
        <v>46196</v>
      </c>
      <c r="BB643" s="95" t="s">
        <v>1455</v>
      </c>
      <c r="BC643" s="4">
        <v>46196.770532407405</v>
      </c>
      <c r="BD643" s="96"/>
      <c r="BE643" s="95" t="s">
        <v>11317</v>
      </c>
      <c r="BF643" s="4"/>
      <c r="BG643" s="95" t="s">
        <v>11317</v>
      </c>
      <c r="BH643" s="95" t="s">
        <v>11317</v>
      </c>
      <c r="BI643" s="95" t="s">
        <v>11317</v>
      </c>
      <c r="BJ643" s="68" t="s">
        <v>11317</v>
      </c>
      <c r="BK643" t="str">
        <f t="shared" si="12"/>
        <v>Jun</v>
      </c>
      <c r="BL643" t="str">
        <f>VLOOKUP(D643,Sheet1!$A$2:$B$221,2,0)</f>
        <v>South East Zone</v>
      </c>
    </row>
    <row r="644" spans="1:64" x14ac:dyDescent="0.35">
      <c r="A644" t="str" cm="1">
        <f t="array" ref="A644:C644">VLOOKUP(D644,Sheet1!$A$2:$E$221,{3,4,5},0)</f>
        <v>Gnyana Hial</v>
      </c>
      <c r="B644" t="str">
        <v>FMF066069</v>
      </c>
      <c r="C644" t="str">
        <v>Radhashyam Panda</v>
      </c>
      <c r="D644" s="94" t="s">
        <v>239</v>
      </c>
      <c r="E644" s="95">
        <v>242</v>
      </c>
      <c r="F644" s="95" t="s">
        <v>2242</v>
      </c>
      <c r="G644" s="95">
        <v>586506</v>
      </c>
      <c r="H644" s="95" t="s">
        <v>2243</v>
      </c>
      <c r="I644" s="95" t="s">
        <v>2244</v>
      </c>
      <c r="J644" s="95" t="s">
        <v>1568</v>
      </c>
      <c r="K644" s="95" t="s">
        <v>2245</v>
      </c>
      <c r="L644" s="95">
        <v>65000</v>
      </c>
      <c r="M644" s="95" t="s">
        <v>1358</v>
      </c>
      <c r="N644" s="95" t="s">
        <v>1359</v>
      </c>
      <c r="O644" s="95" t="s">
        <v>2246</v>
      </c>
      <c r="P644" s="95">
        <v>7782442147</v>
      </c>
      <c r="Q644" s="14" t="s">
        <v>13394</v>
      </c>
      <c r="T644" s="96">
        <v>46204</v>
      </c>
      <c r="U644" s="95" t="s">
        <v>2434</v>
      </c>
      <c r="V644" s="4">
        <v>46204.578645833331</v>
      </c>
      <c r="W644" s="96">
        <v>46204</v>
      </c>
      <c r="X644" s="95" t="s">
        <v>2434</v>
      </c>
      <c r="Y644" s="4">
        <v>46204.689664351848</v>
      </c>
      <c r="Z644" s="96">
        <v>46204</v>
      </c>
      <c r="AA644" s="95" t="s">
        <v>1435</v>
      </c>
      <c r="AB644" s="4">
        <v>46204.693657407406</v>
      </c>
      <c r="AC644" s="96">
        <v>46204</v>
      </c>
      <c r="AD644" s="95" t="s">
        <v>1456</v>
      </c>
      <c r="AE644" s="4">
        <v>46204.704444444447</v>
      </c>
      <c r="AF644" s="96"/>
      <c r="AG644" s="95" t="s">
        <v>11317</v>
      </c>
      <c r="AH644" s="4"/>
      <c r="AI644" s="96">
        <v>46204</v>
      </c>
      <c r="AJ644" s="95" t="s">
        <v>1437</v>
      </c>
      <c r="AK644" s="4">
        <v>46204.716307870367</v>
      </c>
      <c r="AL644" s="96">
        <v>46204</v>
      </c>
      <c r="AM644" s="95" t="s">
        <v>1437</v>
      </c>
      <c r="AN644" s="4">
        <v>46204.716423611113</v>
      </c>
      <c r="AO644" s="95" t="s">
        <v>11317</v>
      </c>
      <c r="AP644" s="95" t="s">
        <v>11317</v>
      </c>
      <c r="AQ644" s="95" t="s">
        <v>11317</v>
      </c>
      <c r="AR644" s="95" t="s">
        <v>11317</v>
      </c>
      <c r="AS644" s="95" t="s">
        <v>11317</v>
      </c>
      <c r="AT644" s="95" t="s">
        <v>11317</v>
      </c>
      <c r="AU644" s="96">
        <v>46204</v>
      </c>
      <c r="AV644" s="95" t="s">
        <v>1437</v>
      </c>
      <c r="AW644" s="4">
        <v>46204.724120370367</v>
      </c>
      <c r="AX644" s="95" t="s">
        <v>11317</v>
      </c>
      <c r="AY644" s="95" t="s">
        <v>11317</v>
      </c>
      <c r="AZ644" s="95" t="s">
        <v>11317</v>
      </c>
      <c r="BA644" s="96">
        <v>46204</v>
      </c>
      <c r="BB644" s="95" t="s">
        <v>1437</v>
      </c>
      <c r="BC644" s="4">
        <v>46204.724374999998</v>
      </c>
      <c r="BD644" s="96">
        <v>46204</v>
      </c>
      <c r="BE644" s="95" t="s">
        <v>2435</v>
      </c>
      <c r="BF644" s="4">
        <v>46204.849687499998</v>
      </c>
      <c r="BG644" s="95" t="s">
        <v>11317</v>
      </c>
      <c r="BH644" s="95" t="s">
        <v>11317</v>
      </c>
      <c r="BI644" s="95" t="s">
        <v>11317</v>
      </c>
      <c r="BJ644" s="68" t="s">
        <v>11317</v>
      </c>
      <c r="BK644" t="str">
        <f t="shared" si="12"/>
        <v>Jul</v>
      </c>
      <c r="BL644" t="str">
        <f>VLOOKUP(D644,Sheet1!$A$2:$B$221,2,0)</f>
        <v>South East Zone</v>
      </c>
    </row>
    <row r="645" spans="1:64" x14ac:dyDescent="0.35">
      <c r="A645" t="str" cm="1">
        <f t="array" ref="A645:C645">VLOOKUP(D645,Sheet1!$A$2:$E$221,{3,4,5},0)</f>
        <v>Gnyana Hial</v>
      </c>
      <c r="B645" t="str">
        <v>FMF066069</v>
      </c>
      <c r="C645" t="str">
        <v>Radhashyam Panda</v>
      </c>
      <c r="D645" s="94" t="s">
        <v>239</v>
      </c>
      <c r="E645" s="95">
        <v>242</v>
      </c>
      <c r="F645" s="95" t="s">
        <v>2242</v>
      </c>
      <c r="G645" s="95">
        <v>586506</v>
      </c>
      <c r="H645" s="95" t="s">
        <v>2243</v>
      </c>
      <c r="I645" s="95" t="s">
        <v>2244</v>
      </c>
      <c r="J645" s="95" t="s">
        <v>1568</v>
      </c>
      <c r="K645" s="95" t="s">
        <v>2245</v>
      </c>
      <c r="L645" s="95">
        <v>65000</v>
      </c>
      <c r="M645" s="95" t="s">
        <v>1358</v>
      </c>
      <c r="N645" s="95" t="s">
        <v>1359</v>
      </c>
      <c r="O645" s="95" t="s">
        <v>2247</v>
      </c>
      <c r="P645" s="95">
        <v>4835759759</v>
      </c>
      <c r="Q645" s="14" t="s">
        <v>13394</v>
      </c>
      <c r="T645" s="96">
        <v>46204</v>
      </c>
      <c r="U645" s="95" t="s">
        <v>2434</v>
      </c>
      <c r="V645" s="4">
        <v>46204.578611111108</v>
      </c>
      <c r="W645" s="96">
        <v>46204</v>
      </c>
      <c r="X645" s="95" t="s">
        <v>2434</v>
      </c>
      <c r="Y645" s="4">
        <v>46204.689641203702</v>
      </c>
      <c r="Z645" s="96">
        <v>46204</v>
      </c>
      <c r="AA645" s="95" t="s">
        <v>1435</v>
      </c>
      <c r="AB645" s="4">
        <v>46204.693680555552</v>
      </c>
      <c r="AC645" s="96">
        <v>46204</v>
      </c>
      <c r="AD645" s="95" t="s">
        <v>1456</v>
      </c>
      <c r="AE645" s="4">
        <v>46204.704479166663</v>
      </c>
      <c r="AF645" s="96"/>
      <c r="AG645" s="95" t="s">
        <v>11317</v>
      </c>
      <c r="AH645" s="4"/>
      <c r="AI645" s="96">
        <v>46204</v>
      </c>
      <c r="AJ645" s="95" t="s">
        <v>1437</v>
      </c>
      <c r="AK645" s="4">
        <v>46204.716331018521</v>
      </c>
      <c r="AL645" s="96">
        <v>46204</v>
      </c>
      <c r="AM645" s="95" t="s">
        <v>1437</v>
      </c>
      <c r="AN645" s="4">
        <v>46204.716458333336</v>
      </c>
      <c r="AO645" s="95" t="s">
        <v>11317</v>
      </c>
      <c r="AP645" s="95" t="s">
        <v>11317</v>
      </c>
      <c r="AQ645" s="95" t="s">
        <v>11317</v>
      </c>
      <c r="AR645" s="95" t="s">
        <v>11317</v>
      </c>
      <c r="AS645" s="95" t="s">
        <v>11317</v>
      </c>
      <c r="AT645" s="95" t="s">
        <v>11317</v>
      </c>
      <c r="AU645" s="96">
        <v>46204</v>
      </c>
      <c r="AV645" s="95" t="s">
        <v>1437</v>
      </c>
      <c r="AW645" s="4">
        <v>46204.724143518521</v>
      </c>
      <c r="AX645" s="95" t="s">
        <v>11317</v>
      </c>
      <c r="AY645" s="95" t="s">
        <v>11317</v>
      </c>
      <c r="AZ645" s="95" t="s">
        <v>11317</v>
      </c>
      <c r="BA645" s="96">
        <v>46204</v>
      </c>
      <c r="BB645" s="95" t="s">
        <v>1437</v>
      </c>
      <c r="BC645" s="4">
        <v>46204.724374999998</v>
      </c>
      <c r="BD645" s="96">
        <v>46204</v>
      </c>
      <c r="BE645" s="95" t="s">
        <v>2435</v>
      </c>
      <c r="BF645" s="4">
        <v>46204.849687499998</v>
      </c>
      <c r="BG645" s="95" t="s">
        <v>11317</v>
      </c>
      <c r="BH645" s="95" t="s">
        <v>11317</v>
      </c>
      <c r="BI645" s="95" t="s">
        <v>11317</v>
      </c>
      <c r="BJ645" s="68" t="s">
        <v>11317</v>
      </c>
      <c r="BK645" t="str">
        <f t="shared" si="12"/>
        <v>Jul</v>
      </c>
      <c r="BL645" t="str">
        <f>VLOOKUP(D645,Sheet1!$A$2:$B$221,2,0)</f>
        <v>South East Zone</v>
      </c>
    </row>
    <row r="646" spans="1:64" x14ac:dyDescent="0.35">
      <c r="A646" t="str" cm="1">
        <f t="array" ref="A646:C646">VLOOKUP(D646,Sheet1!$A$2:$E$221,{3,4,5},0)</f>
        <v>Gnyana Hial</v>
      </c>
      <c r="B646" t="str">
        <v>FMF066069</v>
      </c>
      <c r="C646" t="str">
        <v>Radhashyam Panda</v>
      </c>
      <c r="D646" s="94" t="s">
        <v>239</v>
      </c>
      <c r="E646" s="95">
        <v>242</v>
      </c>
      <c r="F646" s="95" t="s">
        <v>2242</v>
      </c>
      <c r="G646" s="95">
        <v>586506</v>
      </c>
      <c r="H646" s="95" t="s">
        <v>2243</v>
      </c>
      <c r="I646" s="95" t="s">
        <v>2244</v>
      </c>
      <c r="J646" s="95" t="s">
        <v>1568</v>
      </c>
      <c r="K646" s="95" t="s">
        <v>2245</v>
      </c>
      <c r="L646" s="95">
        <v>65000</v>
      </c>
      <c r="M646" s="95" t="s">
        <v>1358</v>
      </c>
      <c r="N646" s="95" t="s">
        <v>1359</v>
      </c>
      <c r="O646" s="95" t="s">
        <v>2248</v>
      </c>
      <c r="P646" s="95">
        <v>1868692880</v>
      </c>
      <c r="Q646" s="14" t="s">
        <v>13394</v>
      </c>
      <c r="T646" s="96">
        <v>46204</v>
      </c>
      <c r="U646" s="95" t="s">
        <v>2434</v>
      </c>
      <c r="V646" s="4">
        <v>46204.578587962962</v>
      </c>
      <c r="W646" s="96">
        <v>46204</v>
      </c>
      <c r="X646" s="95" t="s">
        <v>2434</v>
      </c>
      <c r="Y646" s="4">
        <v>46204.689606481479</v>
      </c>
      <c r="Z646" s="96">
        <v>46204</v>
      </c>
      <c r="AA646" s="95" t="s">
        <v>1435</v>
      </c>
      <c r="AB646" s="4">
        <v>46204.693668981483</v>
      </c>
      <c r="AC646" s="96">
        <v>46204</v>
      </c>
      <c r="AD646" s="95" t="s">
        <v>1456</v>
      </c>
      <c r="AE646" s="4">
        <v>46204.704467592594</v>
      </c>
      <c r="AF646" s="96"/>
      <c r="AG646" s="95" t="s">
        <v>11317</v>
      </c>
      <c r="AH646" s="4"/>
      <c r="AI646" s="96">
        <v>46204</v>
      </c>
      <c r="AJ646" s="95" t="s">
        <v>1437</v>
      </c>
      <c r="AK646" s="4">
        <v>46204.716319444444</v>
      </c>
      <c r="AL646" s="96">
        <v>46204</v>
      </c>
      <c r="AM646" s="95" t="s">
        <v>1437</v>
      </c>
      <c r="AN646" s="4">
        <v>46204.716446759259</v>
      </c>
      <c r="AO646" s="95" t="s">
        <v>11317</v>
      </c>
      <c r="AP646" s="95" t="s">
        <v>11317</v>
      </c>
      <c r="AQ646" s="95" t="s">
        <v>11317</v>
      </c>
      <c r="AR646" s="95" t="s">
        <v>11317</v>
      </c>
      <c r="AS646" s="95" t="s">
        <v>11317</v>
      </c>
      <c r="AT646" s="95" t="s">
        <v>11317</v>
      </c>
      <c r="AU646" s="96">
        <v>46204</v>
      </c>
      <c r="AV646" s="95" t="s">
        <v>1437</v>
      </c>
      <c r="AW646" s="4">
        <v>46204.724131944444</v>
      </c>
      <c r="AX646" s="95" t="s">
        <v>11317</v>
      </c>
      <c r="AY646" s="95" t="s">
        <v>11317</v>
      </c>
      <c r="AZ646" s="95" t="s">
        <v>11317</v>
      </c>
      <c r="BA646" s="96">
        <v>46204</v>
      </c>
      <c r="BB646" s="95" t="s">
        <v>1437</v>
      </c>
      <c r="BC646" s="4">
        <v>46204.724374999998</v>
      </c>
      <c r="BD646" s="96">
        <v>46204</v>
      </c>
      <c r="BE646" s="95" t="s">
        <v>2435</v>
      </c>
      <c r="BF646" s="4">
        <v>46204.849687499998</v>
      </c>
      <c r="BG646" s="95" t="s">
        <v>11317</v>
      </c>
      <c r="BH646" s="95" t="s">
        <v>11317</v>
      </c>
      <c r="BI646" s="95" t="s">
        <v>11317</v>
      </c>
      <c r="BJ646" s="68" t="s">
        <v>11317</v>
      </c>
      <c r="BK646" t="str">
        <f t="shared" si="12"/>
        <v>Jul</v>
      </c>
      <c r="BL646" t="str">
        <f>VLOOKUP(D646,Sheet1!$A$2:$B$221,2,0)</f>
        <v>South East Zone</v>
      </c>
    </row>
    <row r="647" spans="1:64" x14ac:dyDescent="0.35">
      <c r="A647" t="str" cm="1">
        <f t="array" ref="A647:C647">VLOOKUP(D647,Sheet1!$A$2:$E$221,{3,4,5},0)</f>
        <v>Gnyana Hial</v>
      </c>
      <c r="B647" t="str">
        <v>FMF066069</v>
      </c>
      <c r="C647" t="str">
        <v>Radhashyam Panda</v>
      </c>
      <c r="D647" s="94" t="s">
        <v>239</v>
      </c>
      <c r="E647" s="95">
        <v>242</v>
      </c>
      <c r="F647" s="95" t="s">
        <v>2249</v>
      </c>
      <c r="G647" s="95">
        <v>645883</v>
      </c>
      <c r="H647" s="95" t="s">
        <v>2250</v>
      </c>
      <c r="I647" s="95" t="s">
        <v>2251</v>
      </c>
      <c r="J647" s="95" t="s">
        <v>1568</v>
      </c>
      <c r="K647" s="95" t="s">
        <v>2252</v>
      </c>
      <c r="L647" s="95"/>
      <c r="M647" s="95" t="s">
        <v>11317</v>
      </c>
      <c r="N647" s="95" t="s">
        <v>11317</v>
      </c>
      <c r="O647" s="95" t="s">
        <v>2253</v>
      </c>
      <c r="P647" s="95">
        <v>2304280070</v>
      </c>
      <c r="Q647" s="14" t="s">
        <v>13394</v>
      </c>
      <c r="T647" s="96">
        <v>46193</v>
      </c>
      <c r="U647" s="95" t="s">
        <v>2434</v>
      </c>
      <c r="V647" s="4">
        <v>46193.430347222224</v>
      </c>
      <c r="W647" s="96">
        <v>46193</v>
      </c>
      <c r="X647" s="95" t="s">
        <v>2434</v>
      </c>
      <c r="Y647" s="4">
        <v>46193.479375000003</v>
      </c>
      <c r="Z647" s="96">
        <v>46193</v>
      </c>
      <c r="AA647" s="95" t="s">
        <v>1435</v>
      </c>
      <c r="AB647" s="4">
        <v>46193.488946759258</v>
      </c>
      <c r="AC647" s="96">
        <v>46193</v>
      </c>
      <c r="AD647" s="95" t="s">
        <v>1456</v>
      </c>
      <c r="AE647" s="4">
        <v>46193.495844907404</v>
      </c>
      <c r="AF647" s="96">
        <v>46193</v>
      </c>
      <c r="AG647" s="95" t="s">
        <v>1444</v>
      </c>
      <c r="AH647" s="4">
        <v>46193.506122685183</v>
      </c>
      <c r="AI647" s="96"/>
      <c r="AJ647" s="95" t="s">
        <v>11317</v>
      </c>
      <c r="AK647" s="4"/>
      <c r="AL647" s="96"/>
      <c r="AM647" s="95" t="s">
        <v>11317</v>
      </c>
      <c r="AN647" s="4"/>
      <c r="AO647" s="95" t="s">
        <v>11317</v>
      </c>
      <c r="AP647" s="95" t="s">
        <v>11317</v>
      </c>
      <c r="AQ647" s="95" t="s">
        <v>11317</v>
      </c>
      <c r="AR647" s="95" t="s">
        <v>11317</v>
      </c>
      <c r="AS647" s="95" t="s">
        <v>11317</v>
      </c>
      <c r="AT647" s="95" t="s">
        <v>11317</v>
      </c>
      <c r="AU647" s="96"/>
      <c r="AV647" s="95" t="s">
        <v>11317</v>
      </c>
      <c r="AW647" s="4"/>
      <c r="AX647" s="95" t="s">
        <v>11317</v>
      </c>
      <c r="AY647" s="95" t="s">
        <v>11317</v>
      </c>
      <c r="AZ647" s="95" t="s">
        <v>11317</v>
      </c>
      <c r="BA647" s="96"/>
      <c r="BB647" s="95" t="s">
        <v>11317</v>
      </c>
      <c r="BC647" s="4"/>
      <c r="BD647" s="96"/>
      <c r="BE647" s="95" t="s">
        <v>11317</v>
      </c>
      <c r="BF647" s="4"/>
      <c r="BG647" s="95" t="s">
        <v>11317</v>
      </c>
      <c r="BH647" s="95" t="s">
        <v>11317</v>
      </c>
      <c r="BI647" s="95" t="s">
        <v>11317</v>
      </c>
      <c r="BJ647" s="68" t="s">
        <v>11317</v>
      </c>
      <c r="BK647" t="str">
        <f t="shared" si="12"/>
        <v>Jun</v>
      </c>
      <c r="BL647" t="str">
        <f>VLOOKUP(D647,Sheet1!$A$2:$B$221,2,0)</f>
        <v>South East Zone</v>
      </c>
    </row>
    <row r="648" spans="1:64" x14ac:dyDescent="0.35">
      <c r="A648" t="str" cm="1">
        <f t="array" ref="A648:C648">VLOOKUP(D648,Sheet1!$A$2:$E$221,{3,4,5},0)</f>
        <v>Hemant Kumar Meher</v>
      </c>
      <c r="B648" t="str">
        <v>FMF067495</v>
      </c>
      <c r="C648" t="str">
        <v>Radhashyam Panda</v>
      </c>
      <c r="D648" s="94" t="s">
        <v>272</v>
      </c>
      <c r="E648" s="95">
        <v>281</v>
      </c>
      <c r="F648" s="95" t="s">
        <v>3495</v>
      </c>
      <c r="G648" s="95">
        <v>86310</v>
      </c>
      <c r="H648" s="95" t="s">
        <v>3496</v>
      </c>
      <c r="I648" s="95" t="s">
        <v>3497</v>
      </c>
      <c r="J648" s="95" t="s">
        <v>1568</v>
      </c>
      <c r="K648" s="95" t="s">
        <v>3498</v>
      </c>
      <c r="L648" s="95">
        <v>35000</v>
      </c>
      <c r="M648" s="95" t="s">
        <v>3039</v>
      </c>
      <c r="N648" s="95" t="s">
        <v>3040</v>
      </c>
      <c r="O648" s="95" t="s">
        <v>3499</v>
      </c>
      <c r="P648" s="95">
        <v>7568776292</v>
      </c>
      <c r="Q648" s="14" t="s">
        <v>13394</v>
      </c>
      <c r="T648" s="96">
        <v>46206</v>
      </c>
      <c r="U648" s="95" t="s">
        <v>2436</v>
      </c>
      <c r="V648" s="4">
        <v>46206.526412037034</v>
      </c>
      <c r="W648" s="96">
        <v>46206</v>
      </c>
      <c r="X648" s="95" t="s">
        <v>2436</v>
      </c>
      <c r="Y648" s="4">
        <v>46206.52783564815</v>
      </c>
      <c r="Z648" s="96">
        <v>46206</v>
      </c>
      <c r="AA648" s="95" t="s">
        <v>1435</v>
      </c>
      <c r="AB648" s="4">
        <v>46206.532141203701</v>
      </c>
      <c r="AC648" s="96">
        <v>46206</v>
      </c>
      <c r="AD648" s="95" t="s">
        <v>1440</v>
      </c>
      <c r="AE648" s="4">
        <v>46206.5391087963</v>
      </c>
      <c r="AF648" s="96"/>
      <c r="AG648" s="95" t="s">
        <v>11317</v>
      </c>
      <c r="AH648" s="4"/>
      <c r="AI648" s="96">
        <v>46206</v>
      </c>
      <c r="AJ648" s="95" t="s">
        <v>1444</v>
      </c>
      <c r="AK648" s="4">
        <v>46206.639907407407</v>
      </c>
      <c r="AL648" s="96">
        <v>46206</v>
      </c>
      <c r="AM648" s="95" t="s">
        <v>1444</v>
      </c>
      <c r="AN648" s="4">
        <v>46206.639976851853</v>
      </c>
      <c r="AO648" s="95" t="s">
        <v>11317</v>
      </c>
      <c r="AP648" s="95" t="s">
        <v>11317</v>
      </c>
      <c r="AQ648" s="95" t="s">
        <v>11317</v>
      </c>
      <c r="AR648" s="95" t="s">
        <v>11317</v>
      </c>
      <c r="AS648" s="95" t="s">
        <v>11317</v>
      </c>
      <c r="AT648" s="95" t="s">
        <v>11317</v>
      </c>
      <c r="AU648" s="96">
        <v>46206</v>
      </c>
      <c r="AV648" s="95" t="s">
        <v>1444</v>
      </c>
      <c r="AW648" s="4">
        <v>46206.64508101852</v>
      </c>
      <c r="AX648" s="95" t="s">
        <v>11317</v>
      </c>
      <c r="AY648" s="95" t="s">
        <v>11317</v>
      </c>
      <c r="AZ648" s="95" t="s">
        <v>11317</v>
      </c>
      <c r="BA648" s="96">
        <v>46206</v>
      </c>
      <c r="BB648" s="95" t="s">
        <v>1455</v>
      </c>
      <c r="BC648" s="4">
        <v>46206.674618055556</v>
      </c>
      <c r="BD648" s="96">
        <v>46206</v>
      </c>
      <c r="BE648" s="95" t="s">
        <v>2969</v>
      </c>
      <c r="BF648" s="4">
        <v>46206.684259259258</v>
      </c>
      <c r="BG648" s="95" t="s">
        <v>11317</v>
      </c>
      <c r="BH648" s="95" t="s">
        <v>11317</v>
      </c>
      <c r="BI648" s="95" t="s">
        <v>11317</v>
      </c>
      <c r="BJ648" s="68" t="s">
        <v>11317</v>
      </c>
      <c r="BK648" t="str">
        <f t="shared" si="12"/>
        <v>Jul</v>
      </c>
      <c r="BL648" t="str">
        <f>VLOOKUP(D648,Sheet1!$A$2:$B$221,2,0)</f>
        <v>South East Zone</v>
      </c>
    </row>
    <row r="649" spans="1:64" x14ac:dyDescent="0.35">
      <c r="A649" t="str" cm="1">
        <f t="array" ref="A649:C649">VLOOKUP(D649,Sheet1!$A$2:$E$221,{3,4,5},0)</f>
        <v>Hemant Kumar Meher</v>
      </c>
      <c r="B649" t="str">
        <v>FMF067495</v>
      </c>
      <c r="C649" t="str">
        <v>Radhashyam Panda</v>
      </c>
      <c r="D649" s="94" t="s">
        <v>272</v>
      </c>
      <c r="E649" s="95">
        <v>281</v>
      </c>
      <c r="F649" s="95" t="s">
        <v>3500</v>
      </c>
      <c r="G649" s="95">
        <v>88300</v>
      </c>
      <c r="H649" s="95" t="s">
        <v>3501</v>
      </c>
      <c r="I649" s="95" t="s">
        <v>3502</v>
      </c>
      <c r="J649" s="95" t="s">
        <v>1568</v>
      </c>
      <c r="K649" s="95" t="s">
        <v>3503</v>
      </c>
      <c r="L649" s="95">
        <v>77000</v>
      </c>
      <c r="M649" s="95" t="s">
        <v>1025</v>
      </c>
      <c r="N649" s="95" t="s">
        <v>1026</v>
      </c>
      <c r="O649" s="95" t="s">
        <v>3504</v>
      </c>
      <c r="P649" s="95">
        <v>7889868843</v>
      </c>
      <c r="Q649" s="14" t="s">
        <v>13394</v>
      </c>
      <c r="T649" s="96">
        <v>46206</v>
      </c>
      <c r="U649" s="95" t="s">
        <v>2436</v>
      </c>
      <c r="V649" s="4">
        <v>46206.379895833335</v>
      </c>
      <c r="W649" s="96">
        <v>46206</v>
      </c>
      <c r="X649" s="95" t="s">
        <v>2436</v>
      </c>
      <c r="Y649" s="4">
        <v>46206.380173611113</v>
      </c>
      <c r="Z649" s="96">
        <v>46206</v>
      </c>
      <c r="AA649" s="95" t="s">
        <v>1435</v>
      </c>
      <c r="AB649" s="4">
        <v>46206.396574074075</v>
      </c>
      <c r="AC649" s="96">
        <v>46206</v>
      </c>
      <c r="AD649" s="95" t="s">
        <v>1458</v>
      </c>
      <c r="AE649" s="4">
        <v>46206.409722222219</v>
      </c>
      <c r="AF649" s="96"/>
      <c r="AG649" s="95" t="s">
        <v>11317</v>
      </c>
      <c r="AH649" s="4"/>
      <c r="AI649" s="96">
        <v>46206</v>
      </c>
      <c r="AJ649" s="95" t="s">
        <v>1444</v>
      </c>
      <c r="AK649" s="4">
        <v>46206.450023148151</v>
      </c>
      <c r="AL649" s="96">
        <v>46206</v>
      </c>
      <c r="AM649" s="95" t="s">
        <v>1444</v>
      </c>
      <c r="AN649" s="4">
        <v>46206.481111111112</v>
      </c>
      <c r="AO649" s="95" t="s">
        <v>11317</v>
      </c>
      <c r="AP649" s="95" t="s">
        <v>11317</v>
      </c>
      <c r="AQ649" s="95" t="s">
        <v>11317</v>
      </c>
      <c r="AR649" s="95" t="s">
        <v>11317</v>
      </c>
      <c r="AS649" s="95" t="s">
        <v>11317</v>
      </c>
      <c r="AT649" s="95" t="s">
        <v>11317</v>
      </c>
      <c r="AU649" s="96">
        <v>46206</v>
      </c>
      <c r="AV649" s="95" t="s">
        <v>1444</v>
      </c>
      <c r="AW649" s="4">
        <v>46206.485000000001</v>
      </c>
      <c r="AX649" s="95" t="s">
        <v>11317</v>
      </c>
      <c r="AY649" s="95" t="s">
        <v>11317</v>
      </c>
      <c r="AZ649" s="95" t="s">
        <v>11317</v>
      </c>
      <c r="BA649" s="96">
        <v>46206</v>
      </c>
      <c r="BB649" s="95" t="s">
        <v>1455</v>
      </c>
      <c r="BC649" s="4">
        <v>46206.486550925925</v>
      </c>
      <c r="BD649" s="96">
        <v>46206</v>
      </c>
      <c r="BE649" s="95" t="s">
        <v>2969</v>
      </c>
      <c r="BF649" s="4">
        <v>46206.603194444448</v>
      </c>
      <c r="BG649" s="95" t="s">
        <v>11317</v>
      </c>
      <c r="BH649" s="95" t="s">
        <v>11317</v>
      </c>
      <c r="BI649" s="95" t="s">
        <v>11317</v>
      </c>
      <c r="BJ649" s="68" t="s">
        <v>11317</v>
      </c>
      <c r="BK649" t="str">
        <f t="shared" si="12"/>
        <v>Jul</v>
      </c>
      <c r="BL649" t="str">
        <f>VLOOKUP(D649,Sheet1!$A$2:$B$221,2,0)</f>
        <v>South East Zone</v>
      </c>
    </row>
    <row r="650" spans="1:64" x14ac:dyDescent="0.35">
      <c r="A650" t="str" cm="1">
        <f t="array" ref="A650:C650">VLOOKUP(D650,Sheet1!$A$2:$E$221,{3,4,5},0)</f>
        <v>Hemant Kumar Meher</v>
      </c>
      <c r="B650" t="str">
        <v>FMF067495</v>
      </c>
      <c r="C650" t="str">
        <v>Radhashyam Panda</v>
      </c>
      <c r="D650" s="94" t="s">
        <v>272</v>
      </c>
      <c r="E650" s="95">
        <v>281</v>
      </c>
      <c r="F650" s="95" t="s">
        <v>2254</v>
      </c>
      <c r="G650" s="95">
        <v>90065</v>
      </c>
      <c r="H650" s="95" t="s">
        <v>2255</v>
      </c>
      <c r="I650" s="95" t="s">
        <v>2256</v>
      </c>
      <c r="J650" s="95" t="s">
        <v>1568</v>
      </c>
      <c r="K650" s="95" t="s">
        <v>2257</v>
      </c>
      <c r="L650" s="95">
        <v>60000</v>
      </c>
      <c r="M650" s="95" t="s">
        <v>1206</v>
      </c>
      <c r="N650" s="95" t="s">
        <v>1207</v>
      </c>
      <c r="O650" s="95" t="s">
        <v>2258</v>
      </c>
      <c r="P650" s="95">
        <v>7462883166</v>
      </c>
      <c r="Q650" s="14" t="s">
        <v>13394</v>
      </c>
      <c r="T650" s="96">
        <v>46204</v>
      </c>
      <c r="U650" s="95" t="s">
        <v>2436</v>
      </c>
      <c r="V650" s="4">
        <v>46204.600844907407</v>
      </c>
      <c r="W650" s="96">
        <v>46204</v>
      </c>
      <c r="X650" s="95" t="s">
        <v>2436</v>
      </c>
      <c r="Y650" s="4">
        <v>46204.60465277778</v>
      </c>
      <c r="Z650" s="96">
        <v>46204</v>
      </c>
      <c r="AA650" s="95" t="s">
        <v>1435</v>
      </c>
      <c r="AB650" s="4">
        <v>46204.61478009259</v>
      </c>
      <c r="AC650" s="96">
        <v>46204</v>
      </c>
      <c r="AD650" s="95" t="s">
        <v>1458</v>
      </c>
      <c r="AE650" s="4">
        <v>46204.624340277776</v>
      </c>
      <c r="AF650" s="96"/>
      <c r="AG650" s="95" t="s">
        <v>11317</v>
      </c>
      <c r="AH650" s="4"/>
      <c r="AI650" s="96">
        <v>46204</v>
      </c>
      <c r="AJ650" s="95" t="s">
        <v>1437</v>
      </c>
      <c r="AK650" s="4">
        <v>46204.647662037038</v>
      </c>
      <c r="AL650" s="96">
        <v>46204</v>
      </c>
      <c r="AM650" s="95" t="s">
        <v>1437</v>
      </c>
      <c r="AN650" s="4">
        <v>46204.64775462963</v>
      </c>
      <c r="AO650" s="95" t="s">
        <v>11317</v>
      </c>
      <c r="AP650" s="95" t="s">
        <v>11317</v>
      </c>
      <c r="AQ650" s="95" t="s">
        <v>11317</v>
      </c>
      <c r="AR650" s="95" t="s">
        <v>11317</v>
      </c>
      <c r="AS650" s="95" t="s">
        <v>11317</v>
      </c>
      <c r="AT650" s="95" t="s">
        <v>11317</v>
      </c>
      <c r="AU650" s="96">
        <v>46204</v>
      </c>
      <c r="AV650" s="95" t="s">
        <v>1437</v>
      </c>
      <c r="AW650" s="4">
        <v>46204.651782407411</v>
      </c>
      <c r="AX650" s="95" t="s">
        <v>11317</v>
      </c>
      <c r="AY650" s="95" t="s">
        <v>11317</v>
      </c>
      <c r="AZ650" s="95" t="s">
        <v>11317</v>
      </c>
      <c r="BA650" s="96">
        <v>46204</v>
      </c>
      <c r="BB650" s="95" t="s">
        <v>1437</v>
      </c>
      <c r="BC650" s="4">
        <v>46204.651932870373</v>
      </c>
      <c r="BD650" s="96">
        <v>46205</v>
      </c>
      <c r="BE650" s="95" t="s">
        <v>2968</v>
      </c>
      <c r="BF650" s="4">
        <v>46205.479074074072</v>
      </c>
      <c r="BG650" s="95" t="s">
        <v>11317</v>
      </c>
      <c r="BH650" s="95" t="s">
        <v>11317</v>
      </c>
      <c r="BI650" s="95" t="s">
        <v>11317</v>
      </c>
      <c r="BJ650" s="68" t="s">
        <v>11317</v>
      </c>
      <c r="BK650" t="str">
        <f t="shared" si="12"/>
        <v>Jul</v>
      </c>
      <c r="BL650" t="str">
        <f>VLOOKUP(D650,Sheet1!$A$2:$B$221,2,0)</f>
        <v>South East Zone</v>
      </c>
    </row>
    <row r="651" spans="1:64" x14ac:dyDescent="0.35">
      <c r="A651" t="str" cm="1">
        <f t="array" ref="A651:C651">VLOOKUP(D651,Sheet1!$A$2:$E$221,{3,4,5},0)</f>
        <v>Hemant Kumar Meher</v>
      </c>
      <c r="B651" t="str">
        <v>FMF067495</v>
      </c>
      <c r="C651" t="str">
        <v>Radhashyam Panda</v>
      </c>
      <c r="D651" s="94" t="s">
        <v>272</v>
      </c>
      <c r="E651" s="95">
        <v>281</v>
      </c>
      <c r="F651" s="95" t="s">
        <v>11684</v>
      </c>
      <c r="G651" s="95">
        <v>97522</v>
      </c>
      <c r="H651" s="95" t="s">
        <v>2255</v>
      </c>
      <c r="I651" s="95" t="s">
        <v>2256</v>
      </c>
      <c r="J651" s="95" t="s">
        <v>1568</v>
      </c>
      <c r="K651" s="95" t="s">
        <v>11685</v>
      </c>
      <c r="L651" s="95">
        <v>55000</v>
      </c>
      <c r="M651" s="95" t="s">
        <v>2708</v>
      </c>
      <c r="N651" s="95" t="s">
        <v>2709</v>
      </c>
      <c r="O651" s="95" t="s">
        <v>11686</v>
      </c>
      <c r="P651" s="95">
        <v>7169900916</v>
      </c>
      <c r="Q651" s="14" t="s">
        <v>13394</v>
      </c>
      <c r="T651" s="96">
        <v>46210</v>
      </c>
      <c r="U651" s="95" t="s">
        <v>2436</v>
      </c>
      <c r="V651" s="4">
        <v>46210.452523148146</v>
      </c>
      <c r="W651" s="96">
        <v>46210</v>
      </c>
      <c r="X651" s="95" t="s">
        <v>2436</v>
      </c>
      <c r="Y651" s="4">
        <v>46210.452905092592</v>
      </c>
      <c r="Z651" s="96">
        <v>46210</v>
      </c>
      <c r="AA651" s="95" t="s">
        <v>1435</v>
      </c>
      <c r="AB651" s="4">
        <v>46210.462326388886</v>
      </c>
      <c r="AC651" s="96">
        <v>46210</v>
      </c>
      <c r="AD651" s="95" t="s">
        <v>1442</v>
      </c>
      <c r="AE651" s="4">
        <v>46210.473194444443</v>
      </c>
      <c r="AF651" s="96"/>
      <c r="AG651" s="95" t="s">
        <v>11317</v>
      </c>
      <c r="AH651" s="4"/>
      <c r="AI651" s="96">
        <v>46210</v>
      </c>
      <c r="AJ651" s="95" t="s">
        <v>8654</v>
      </c>
      <c r="AK651" s="4">
        <v>46210.516608796293</v>
      </c>
      <c r="AL651" s="96">
        <v>46210</v>
      </c>
      <c r="AM651" s="95" t="s">
        <v>8654</v>
      </c>
      <c r="AN651" s="4">
        <v>46210.516747685186</v>
      </c>
      <c r="AO651" s="95" t="s">
        <v>11317</v>
      </c>
      <c r="AP651" s="95" t="s">
        <v>11317</v>
      </c>
      <c r="AQ651" s="95" t="s">
        <v>11317</v>
      </c>
      <c r="AR651" s="95" t="s">
        <v>11317</v>
      </c>
      <c r="AS651" s="95" t="s">
        <v>11317</v>
      </c>
      <c r="AT651" s="95" t="s">
        <v>11317</v>
      </c>
      <c r="AU651" s="96">
        <v>46210</v>
      </c>
      <c r="AV651" s="95" t="s">
        <v>8654</v>
      </c>
      <c r="AW651" s="4">
        <v>46210.532858796294</v>
      </c>
      <c r="AX651" s="95" t="s">
        <v>11317</v>
      </c>
      <c r="AY651" s="95" t="s">
        <v>11317</v>
      </c>
      <c r="AZ651" s="95" t="s">
        <v>11317</v>
      </c>
      <c r="BA651" s="96">
        <v>46210</v>
      </c>
      <c r="BB651" s="95" t="s">
        <v>1437</v>
      </c>
      <c r="BC651" s="4">
        <v>46210.545613425929</v>
      </c>
      <c r="BD651" s="96">
        <v>46210</v>
      </c>
      <c r="BE651" s="95" t="s">
        <v>2969</v>
      </c>
      <c r="BF651" s="4">
        <v>46210.608749999999</v>
      </c>
      <c r="BG651" s="95" t="s">
        <v>11317</v>
      </c>
      <c r="BH651" s="95" t="s">
        <v>11317</v>
      </c>
      <c r="BI651" s="95" t="s">
        <v>11317</v>
      </c>
      <c r="BJ651" s="68" t="s">
        <v>11317</v>
      </c>
      <c r="BK651" t="str">
        <f t="shared" si="12"/>
        <v>Jul</v>
      </c>
      <c r="BL651" t="str">
        <f>VLOOKUP(D651,Sheet1!$A$2:$B$221,2,0)</f>
        <v>South East Zone</v>
      </c>
    </row>
    <row r="652" spans="1:64" x14ac:dyDescent="0.35">
      <c r="A652" t="str" cm="1">
        <f t="array" ref="A652:C652">VLOOKUP(D652,Sheet1!$A$2:$E$221,{3,4,5},0)</f>
        <v>Hemant Kumar Meher</v>
      </c>
      <c r="B652" t="str">
        <v>FMF067495</v>
      </c>
      <c r="C652" t="str">
        <v>Radhashyam Panda</v>
      </c>
      <c r="D652" s="94" t="s">
        <v>272</v>
      </c>
      <c r="E652" s="95">
        <v>281</v>
      </c>
      <c r="F652" s="95" t="s">
        <v>9805</v>
      </c>
      <c r="G652" s="95">
        <v>115990</v>
      </c>
      <c r="H652" s="95" t="s">
        <v>3496</v>
      </c>
      <c r="I652" s="95" t="s">
        <v>3497</v>
      </c>
      <c r="J652" s="95" t="s">
        <v>1568</v>
      </c>
      <c r="K652" s="95" t="s">
        <v>9806</v>
      </c>
      <c r="L652" s="95">
        <v>50000</v>
      </c>
      <c r="M652" s="95" t="s">
        <v>9807</v>
      </c>
      <c r="N652" s="95" t="s">
        <v>9808</v>
      </c>
      <c r="O652" s="95" t="s">
        <v>9809</v>
      </c>
      <c r="P652" s="95">
        <v>8378569417</v>
      </c>
      <c r="Q652" s="14" t="s">
        <v>13394</v>
      </c>
      <c r="T652" s="96">
        <v>46209</v>
      </c>
      <c r="U652" s="95" t="s">
        <v>2436</v>
      </c>
      <c r="V652" s="4">
        <v>46209.431886574072</v>
      </c>
      <c r="W652" s="96">
        <v>46209</v>
      </c>
      <c r="X652" s="95" t="s">
        <v>2436</v>
      </c>
      <c r="Y652" s="4">
        <v>46209.432199074072</v>
      </c>
      <c r="Z652" s="96">
        <v>46209</v>
      </c>
      <c r="AA652" s="95" t="s">
        <v>1435</v>
      </c>
      <c r="AB652" s="4">
        <v>46209.456307870372</v>
      </c>
      <c r="AC652" s="96">
        <v>46209</v>
      </c>
      <c r="AD652" s="95" t="s">
        <v>1442</v>
      </c>
      <c r="AE652" s="4">
        <v>46209.489305555559</v>
      </c>
      <c r="AF652" s="96"/>
      <c r="AG652" s="95" t="s">
        <v>11317</v>
      </c>
      <c r="AH652" s="4"/>
      <c r="AI652" s="96">
        <v>46209</v>
      </c>
      <c r="AJ652" s="95" t="s">
        <v>1444</v>
      </c>
      <c r="AK652" s="4">
        <v>46209.503935185188</v>
      </c>
      <c r="AL652" s="96">
        <v>46209</v>
      </c>
      <c r="AM652" s="95" t="s">
        <v>1444</v>
      </c>
      <c r="AN652" s="4">
        <v>46209.504004629627</v>
      </c>
      <c r="AO652" s="95" t="s">
        <v>11317</v>
      </c>
      <c r="AP652" s="95" t="s">
        <v>11317</v>
      </c>
      <c r="AQ652" s="95" t="s">
        <v>11317</v>
      </c>
      <c r="AR652" s="95" t="s">
        <v>11317</v>
      </c>
      <c r="AS652" s="95" t="s">
        <v>11317</v>
      </c>
      <c r="AT652" s="95" t="s">
        <v>11317</v>
      </c>
      <c r="AU652" s="96">
        <v>46209</v>
      </c>
      <c r="AV652" s="95" t="s">
        <v>1444</v>
      </c>
      <c r="AW652" s="4">
        <v>46209.511423611111</v>
      </c>
      <c r="AX652" s="95" t="s">
        <v>11317</v>
      </c>
      <c r="AY652" s="95" t="s">
        <v>11317</v>
      </c>
      <c r="AZ652" s="95" t="s">
        <v>11317</v>
      </c>
      <c r="BA652" s="96">
        <v>46209</v>
      </c>
      <c r="BB652" s="95" t="s">
        <v>1455</v>
      </c>
      <c r="BC652" s="4">
        <v>46209.516909722224</v>
      </c>
      <c r="BD652" s="96">
        <v>46209</v>
      </c>
      <c r="BE652" s="95" t="s">
        <v>2969</v>
      </c>
      <c r="BF652" s="4">
        <v>46209.625509259262</v>
      </c>
      <c r="BG652" s="95" t="s">
        <v>11317</v>
      </c>
      <c r="BH652" s="95" t="s">
        <v>11317</v>
      </c>
      <c r="BI652" s="95" t="s">
        <v>11317</v>
      </c>
      <c r="BJ652" s="68" t="s">
        <v>11317</v>
      </c>
      <c r="BK652" t="str">
        <f t="shared" si="12"/>
        <v>Jul</v>
      </c>
      <c r="BL652" t="str">
        <f>VLOOKUP(D652,Sheet1!$A$2:$B$221,2,0)</f>
        <v>South East Zone</v>
      </c>
    </row>
    <row r="653" spans="1:64" x14ac:dyDescent="0.35">
      <c r="A653" t="str" cm="1">
        <f t="array" ref="A653:C653">VLOOKUP(D653,Sheet1!$A$2:$E$221,{3,4,5},0)</f>
        <v>Hemant Kumar Meher</v>
      </c>
      <c r="B653" t="str">
        <v>FMF067495</v>
      </c>
      <c r="C653" t="str">
        <v>Radhashyam Panda</v>
      </c>
      <c r="D653" s="94" t="s">
        <v>272</v>
      </c>
      <c r="E653" s="95">
        <v>281</v>
      </c>
      <c r="F653" s="95" t="s">
        <v>2259</v>
      </c>
      <c r="G653" s="95">
        <v>119579</v>
      </c>
      <c r="H653" s="95" t="s">
        <v>2260</v>
      </c>
      <c r="I653" s="95" t="s">
        <v>2261</v>
      </c>
      <c r="J653" s="95" t="s">
        <v>1568</v>
      </c>
      <c r="K653" s="95" t="s">
        <v>2262</v>
      </c>
      <c r="L653" s="95">
        <v>40000</v>
      </c>
      <c r="M653" s="95" t="s">
        <v>969</v>
      </c>
      <c r="N653" s="95" t="s">
        <v>970</v>
      </c>
      <c r="O653" s="95" t="s">
        <v>2263</v>
      </c>
      <c r="P653" s="95">
        <v>3991311211</v>
      </c>
      <c r="Q653" s="14" t="s">
        <v>13394</v>
      </c>
      <c r="T653" s="96">
        <v>46204</v>
      </c>
      <c r="U653" s="95" t="s">
        <v>2436</v>
      </c>
      <c r="V653" s="4">
        <v>46204.466481481482</v>
      </c>
      <c r="W653" s="96">
        <v>46204</v>
      </c>
      <c r="X653" s="95" t="s">
        <v>2436</v>
      </c>
      <c r="Y653" s="4">
        <v>46204.466736111113</v>
      </c>
      <c r="Z653" s="96">
        <v>46204</v>
      </c>
      <c r="AA653" s="95" t="s">
        <v>1435</v>
      </c>
      <c r="AB653" s="4">
        <v>46204.486956018518</v>
      </c>
      <c r="AC653" s="96">
        <v>46204</v>
      </c>
      <c r="AD653" s="95" t="s">
        <v>1456</v>
      </c>
      <c r="AE653" s="4">
        <v>46204.495833333334</v>
      </c>
      <c r="AF653" s="96"/>
      <c r="AG653" s="95" t="s">
        <v>11317</v>
      </c>
      <c r="AH653" s="4"/>
      <c r="AI653" s="96">
        <v>46204</v>
      </c>
      <c r="AJ653" s="95" t="s">
        <v>1437</v>
      </c>
      <c r="AK653" s="4">
        <v>46204.528483796297</v>
      </c>
      <c r="AL653" s="96">
        <v>46204</v>
      </c>
      <c r="AM653" s="95" t="s">
        <v>1437</v>
      </c>
      <c r="AN653" s="4">
        <v>46204.528564814813</v>
      </c>
      <c r="AO653" s="95" t="s">
        <v>11317</v>
      </c>
      <c r="AP653" s="95" t="s">
        <v>11317</v>
      </c>
      <c r="AQ653" s="95" t="s">
        <v>11317</v>
      </c>
      <c r="AR653" s="95" t="s">
        <v>11317</v>
      </c>
      <c r="AS653" s="95" t="s">
        <v>11317</v>
      </c>
      <c r="AT653" s="95" t="s">
        <v>11317</v>
      </c>
      <c r="AU653" s="96">
        <v>46204</v>
      </c>
      <c r="AV653" s="95" t="s">
        <v>1437</v>
      </c>
      <c r="AW653" s="4">
        <v>46204.534386574072</v>
      </c>
      <c r="AX653" s="95" t="s">
        <v>11317</v>
      </c>
      <c r="AY653" s="95" t="s">
        <v>11317</v>
      </c>
      <c r="AZ653" s="95" t="s">
        <v>11317</v>
      </c>
      <c r="BA653" s="96">
        <v>46204</v>
      </c>
      <c r="BB653" s="95" t="s">
        <v>1437</v>
      </c>
      <c r="BC653" s="4">
        <v>46204.534490740742</v>
      </c>
      <c r="BD653" s="96">
        <v>46205</v>
      </c>
      <c r="BE653" s="95" t="s">
        <v>2969</v>
      </c>
      <c r="BF653" s="4">
        <v>46205.379374999997</v>
      </c>
      <c r="BG653" s="95" t="s">
        <v>11317</v>
      </c>
      <c r="BH653" s="95" t="s">
        <v>11317</v>
      </c>
      <c r="BI653" s="95" t="s">
        <v>11317</v>
      </c>
      <c r="BJ653" s="68" t="s">
        <v>11317</v>
      </c>
      <c r="BK653" t="str">
        <f t="shared" si="12"/>
        <v>Jul</v>
      </c>
      <c r="BL653" t="str">
        <f>VLOOKUP(D653,Sheet1!$A$2:$B$221,2,0)</f>
        <v>South East Zone</v>
      </c>
    </row>
    <row r="654" spans="1:64" x14ac:dyDescent="0.35">
      <c r="A654" t="str" cm="1">
        <f t="array" ref="A654:C654">VLOOKUP(D654,Sheet1!$A$2:$E$221,{3,4,5},0)</f>
        <v>Hemant Kumar Meher</v>
      </c>
      <c r="B654" t="str">
        <v>FMF067495</v>
      </c>
      <c r="C654" t="str">
        <v>Radhashyam Panda</v>
      </c>
      <c r="D654" s="94" t="s">
        <v>272</v>
      </c>
      <c r="E654" s="95">
        <v>281</v>
      </c>
      <c r="F654" s="95" t="s">
        <v>2264</v>
      </c>
      <c r="G654" s="95">
        <v>164604</v>
      </c>
      <c r="H654" s="95" t="s">
        <v>2255</v>
      </c>
      <c r="I654" s="95" t="s">
        <v>2256</v>
      </c>
      <c r="J654" s="95" t="s">
        <v>1568</v>
      </c>
      <c r="K654" s="95" t="s">
        <v>2265</v>
      </c>
      <c r="L654" s="95">
        <v>70000</v>
      </c>
      <c r="M654" s="95" t="s">
        <v>1235</v>
      </c>
      <c r="N654" s="95" t="s">
        <v>1236</v>
      </c>
      <c r="O654" s="95" t="s">
        <v>2266</v>
      </c>
      <c r="P654" s="95">
        <v>6817559678</v>
      </c>
      <c r="Q654" s="14" t="s">
        <v>13394</v>
      </c>
      <c r="T654" s="96">
        <v>46203</v>
      </c>
      <c r="U654" s="95" t="s">
        <v>2436</v>
      </c>
      <c r="V654" s="4">
        <v>46203.514652777776</v>
      </c>
      <c r="W654" s="96">
        <v>46203</v>
      </c>
      <c r="X654" s="95" t="s">
        <v>2436</v>
      </c>
      <c r="Y654" s="4">
        <v>46203.51494212963</v>
      </c>
      <c r="Z654" s="96">
        <v>46203</v>
      </c>
      <c r="AA654" s="95" t="s">
        <v>1435</v>
      </c>
      <c r="AB654" s="4">
        <v>46203.51699074074</v>
      </c>
      <c r="AC654" s="96">
        <v>46203</v>
      </c>
      <c r="AD654" s="95" t="s">
        <v>1454</v>
      </c>
      <c r="AE654" s="4">
        <v>46203.52140046296</v>
      </c>
      <c r="AF654" s="96">
        <v>46203</v>
      </c>
      <c r="AG654" s="95" t="s">
        <v>1455</v>
      </c>
      <c r="AH654" s="4">
        <v>46203.649328703701</v>
      </c>
      <c r="AI654" s="96">
        <v>46205</v>
      </c>
      <c r="AJ654" s="95" t="s">
        <v>1444</v>
      </c>
      <c r="AK654" s="4">
        <v>46205.672673611109</v>
      </c>
      <c r="AL654" s="96">
        <v>46205</v>
      </c>
      <c r="AM654" s="95" t="s">
        <v>1438</v>
      </c>
      <c r="AN654" s="4">
        <v>46205.700115740743</v>
      </c>
      <c r="AO654" s="95" t="s">
        <v>11317</v>
      </c>
      <c r="AP654" s="95" t="s">
        <v>11317</v>
      </c>
      <c r="AQ654" s="95" t="s">
        <v>11317</v>
      </c>
      <c r="AR654" s="95" t="s">
        <v>11317</v>
      </c>
      <c r="AS654" s="95" t="s">
        <v>11317</v>
      </c>
      <c r="AT654" s="95" t="s">
        <v>11317</v>
      </c>
      <c r="AU654" s="96">
        <v>46205</v>
      </c>
      <c r="AV654" s="95" t="s">
        <v>1444</v>
      </c>
      <c r="AW654" s="4">
        <v>46205.706956018519</v>
      </c>
      <c r="AX654" s="95" t="s">
        <v>11317</v>
      </c>
      <c r="AY654" s="95" t="s">
        <v>11317</v>
      </c>
      <c r="AZ654" s="95" t="s">
        <v>11317</v>
      </c>
      <c r="BA654" s="96">
        <v>46205</v>
      </c>
      <c r="BB654" s="95" t="s">
        <v>1438</v>
      </c>
      <c r="BC654" s="4">
        <v>46205.711226851854</v>
      </c>
      <c r="BD654" s="96">
        <v>46205</v>
      </c>
      <c r="BE654" s="95" t="s">
        <v>2969</v>
      </c>
      <c r="BF654" s="4">
        <v>46205.720902777779</v>
      </c>
      <c r="BG654" s="95" t="s">
        <v>11317</v>
      </c>
      <c r="BH654" s="95" t="s">
        <v>11317</v>
      </c>
      <c r="BI654" s="95" t="s">
        <v>11317</v>
      </c>
      <c r="BJ654" s="68" t="s">
        <v>11317</v>
      </c>
      <c r="BK654" t="str">
        <f t="shared" si="12"/>
        <v>Jun</v>
      </c>
      <c r="BL654" t="str">
        <f>VLOOKUP(D654,Sheet1!$A$2:$B$221,2,0)</f>
        <v>South East Zone</v>
      </c>
    </row>
    <row r="655" spans="1:64" x14ac:dyDescent="0.35">
      <c r="A655" t="str" cm="1">
        <f t="array" ref="A655:C655">VLOOKUP(D655,Sheet1!$A$2:$E$221,{3,4,5},0)</f>
        <v>Hemant Kumar Meher</v>
      </c>
      <c r="B655" t="str">
        <v>FMF067495</v>
      </c>
      <c r="C655" t="str">
        <v>Radhashyam Panda</v>
      </c>
      <c r="D655" s="94" t="s">
        <v>272</v>
      </c>
      <c r="E655" s="95">
        <v>281</v>
      </c>
      <c r="F655" s="95" t="s">
        <v>11687</v>
      </c>
      <c r="G655" s="95">
        <v>217345</v>
      </c>
      <c r="H655" s="95" t="s">
        <v>3501</v>
      </c>
      <c r="I655" s="95" t="s">
        <v>3502</v>
      </c>
      <c r="J655" s="95" t="s">
        <v>1568</v>
      </c>
      <c r="K655" s="95" t="s">
        <v>11688</v>
      </c>
      <c r="L655" s="95">
        <v>50000</v>
      </c>
      <c r="M655" s="95" t="s">
        <v>1228</v>
      </c>
      <c r="N655" s="95" t="s">
        <v>1229</v>
      </c>
      <c r="O655" s="95" t="s">
        <v>11689</v>
      </c>
      <c r="P655" s="95">
        <v>5864112920</v>
      </c>
      <c r="Q655" s="14" t="s">
        <v>13394</v>
      </c>
      <c r="T655" s="96">
        <v>46210</v>
      </c>
      <c r="U655" s="95" t="s">
        <v>2436</v>
      </c>
      <c r="V655" s="4">
        <v>46210.652962962966</v>
      </c>
      <c r="W655" s="96">
        <v>46210</v>
      </c>
      <c r="X655" s="95" t="s">
        <v>2436</v>
      </c>
      <c r="Y655" s="4">
        <v>46210.653321759259</v>
      </c>
      <c r="Z655" s="96">
        <v>46210</v>
      </c>
      <c r="AA655" s="95" t="s">
        <v>1435</v>
      </c>
      <c r="AB655" s="4">
        <v>46210.655532407407</v>
      </c>
      <c r="AC655" s="96">
        <v>46210</v>
      </c>
      <c r="AD655" s="95" t="s">
        <v>1458</v>
      </c>
      <c r="AE655" s="4">
        <v>46210.666388888887</v>
      </c>
      <c r="AF655" s="96"/>
      <c r="AG655" s="95" t="s">
        <v>11317</v>
      </c>
      <c r="AH655" s="4"/>
      <c r="AI655" s="96">
        <v>46210</v>
      </c>
      <c r="AJ655" s="95" t="s">
        <v>1444</v>
      </c>
      <c r="AK655" s="4">
        <v>46210.747615740744</v>
      </c>
      <c r="AL655" s="96">
        <v>46210</v>
      </c>
      <c r="AM655" s="95" t="s">
        <v>1444</v>
      </c>
      <c r="AN655" s="4">
        <v>46210.747696759259</v>
      </c>
      <c r="AO655" s="95" t="s">
        <v>11317</v>
      </c>
      <c r="AP655" s="95" t="s">
        <v>11317</v>
      </c>
      <c r="AQ655" s="95" t="s">
        <v>11317</v>
      </c>
      <c r="AR655" s="95" t="s">
        <v>11317</v>
      </c>
      <c r="AS655" s="95" t="s">
        <v>11317</v>
      </c>
      <c r="AT655" s="95" t="s">
        <v>11317</v>
      </c>
      <c r="AU655" s="96">
        <v>46210</v>
      </c>
      <c r="AV655" s="95" t="s">
        <v>1444</v>
      </c>
      <c r="AW655" s="4">
        <v>46210.761979166666</v>
      </c>
      <c r="AX655" s="95" t="s">
        <v>11317</v>
      </c>
      <c r="AY655" s="95" t="s">
        <v>11317</v>
      </c>
      <c r="AZ655" s="95" t="s">
        <v>11317</v>
      </c>
      <c r="BA655" s="96">
        <v>46210</v>
      </c>
      <c r="BB655" s="95" t="s">
        <v>1455</v>
      </c>
      <c r="BC655" s="4">
        <v>46210.762928240743</v>
      </c>
      <c r="BD655" s="96">
        <v>46210</v>
      </c>
      <c r="BE655" s="95" t="s">
        <v>2970</v>
      </c>
      <c r="BF655" s="4">
        <v>46210.784224537034</v>
      </c>
      <c r="BG655" s="95" t="s">
        <v>11317</v>
      </c>
      <c r="BH655" s="95" t="s">
        <v>11317</v>
      </c>
      <c r="BI655" s="95" t="s">
        <v>11317</v>
      </c>
      <c r="BJ655" s="68" t="s">
        <v>11317</v>
      </c>
      <c r="BK655" t="str">
        <f t="shared" si="12"/>
        <v>Jul</v>
      </c>
      <c r="BL655" t="str">
        <f>VLOOKUP(D655,Sheet1!$A$2:$B$221,2,0)</f>
        <v>South East Zone</v>
      </c>
    </row>
    <row r="656" spans="1:64" x14ac:dyDescent="0.35">
      <c r="A656" t="str" cm="1">
        <f t="array" ref="A656:C656">VLOOKUP(D656,Sheet1!$A$2:$E$221,{3,4,5},0)</f>
        <v>Hemant Kumar Meher</v>
      </c>
      <c r="B656" t="str">
        <v>FMF067495</v>
      </c>
      <c r="C656" t="str">
        <v>Radhashyam Panda</v>
      </c>
      <c r="D656" s="94" t="s">
        <v>272</v>
      </c>
      <c r="E656" s="95">
        <v>281</v>
      </c>
      <c r="F656" s="95" t="s">
        <v>2852</v>
      </c>
      <c r="G656" s="95">
        <v>298796</v>
      </c>
      <c r="H656" s="95" t="s">
        <v>2853</v>
      </c>
      <c r="I656" s="95" t="s">
        <v>2854</v>
      </c>
      <c r="J656" s="95" t="s">
        <v>1568</v>
      </c>
      <c r="K656" s="95" t="s">
        <v>2855</v>
      </c>
      <c r="L656" s="95">
        <v>60000</v>
      </c>
      <c r="M656" s="95" t="s">
        <v>1206</v>
      </c>
      <c r="N656" s="95" t="s">
        <v>1207</v>
      </c>
      <c r="O656" s="95" t="s">
        <v>2856</v>
      </c>
      <c r="P656" s="95">
        <v>4520780239</v>
      </c>
      <c r="Q656" s="14" t="s">
        <v>13394</v>
      </c>
      <c r="T656" s="96">
        <v>46205</v>
      </c>
      <c r="U656" s="95" t="s">
        <v>2436</v>
      </c>
      <c r="V656" s="4">
        <v>46205.612141203703</v>
      </c>
      <c r="W656" s="96">
        <v>46205</v>
      </c>
      <c r="X656" s="95" t="s">
        <v>2436</v>
      </c>
      <c r="Y656" s="4">
        <v>46205.612835648149</v>
      </c>
      <c r="Z656" s="96">
        <v>46205</v>
      </c>
      <c r="AA656" s="95" t="s">
        <v>1435</v>
      </c>
      <c r="AB656" s="4">
        <v>46205.617291666669</v>
      </c>
      <c r="AC656" s="96">
        <v>46205</v>
      </c>
      <c r="AD656" s="95" t="s">
        <v>1450</v>
      </c>
      <c r="AE656" s="4">
        <v>46205.620925925927</v>
      </c>
      <c r="AF656" s="96"/>
      <c r="AG656" s="95" t="s">
        <v>11317</v>
      </c>
      <c r="AH656" s="4"/>
      <c r="AI656" s="96">
        <v>46205</v>
      </c>
      <c r="AJ656" s="95" t="s">
        <v>1444</v>
      </c>
      <c r="AK656" s="4">
        <v>46205.640057870369</v>
      </c>
      <c r="AL656" s="96">
        <v>46205</v>
      </c>
      <c r="AM656" s="95" t="s">
        <v>1444</v>
      </c>
      <c r="AN656" s="4">
        <v>46205.640138888892</v>
      </c>
      <c r="AO656" s="95" t="s">
        <v>11317</v>
      </c>
      <c r="AP656" s="95" t="s">
        <v>11317</v>
      </c>
      <c r="AQ656" s="95" t="s">
        <v>11317</v>
      </c>
      <c r="AR656" s="95" t="s">
        <v>11317</v>
      </c>
      <c r="AS656" s="95" t="s">
        <v>11317</v>
      </c>
      <c r="AT656" s="95" t="s">
        <v>11317</v>
      </c>
      <c r="AU656" s="96">
        <v>46205</v>
      </c>
      <c r="AV656" s="95" t="s">
        <v>1444</v>
      </c>
      <c r="AW656" s="4">
        <v>46205.664050925923</v>
      </c>
      <c r="AX656" s="95" t="s">
        <v>11317</v>
      </c>
      <c r="AY656" s="95" t="s">
        <v>11317</v>
      </c>
      <c r="AZ656" s="95" t="s">
        <v>11317</v>
      </c>
      <c r="BA656" s="96">
        <v>46205</v>
      </c>
      <c r="BB656" s="95" t="s">
        <v>1437</v>
      </c>
      <c r="BC656" s="4">
        <v>46205.678252314814</v>
      </c>
      <c r="BD656" s="96">
        <v>46205</v>
      </c>
      <c r="BE656" s="95" t="s">
        <v>2970</v>
      </c>
      <c r="BF656" s="4">
        <v>46205.703148148146</v>
      </c>
      <c r="BG656" s="95" t="s">
        <v>11317</v>
      </c>
      <c r="BH656" s="95" t="s">
        <v>11317</v>
      </c>
      <c r="BI656" s="95" t="s">
        <v>11317</v>
      </c>
      <c r="BJ656" s="68" t="s">
        <v>11317</v>
      </c>
      <c r="BK656" t="str">
        <f t="shared" si="12"/>
        <v>Jul</v>
      </c>
      <c r="BL656" t="str">
        <f>VLOOKUP(D656,Sheet1!$A$2:$B$221,2,0)</f>
        <v>South East Zone</v>
      </c>
    </row>
    <row r="657" spans="1:64" x14ac:dyDescent="0.35">
      <c r="A657" t="str" cm="1">
        <f t="array" ref="A657:C657">VLOOKUP(D657,Sheet1!$A$2:$E$221,{3,4,5},0)</f>
        <v>Abinash Naik</v>
      </c>
      <c r="B657" t="str">
        <v>FMF064252</v>
      </c>
      <c r="C657" t="str">
        <v>Radhashyam Panda</v>
      </c>
      <c r="D657" s="94" t="s">
        <v>273</v>
      </c>
      <c r="E657" s="95">
        <v>287</v>
      </c>
      <c r="F657" s="95" t="s">
        <v>3505</v>
      </c>
      <c r="G657" s="95">
        <v>88321</v>
      </c>
      <c r="H657" s="95" t="s">
        <v>3506</v>
      </c>
      <c r="I657" s="95" t="s">
        <v>3507</v>
      </c>
      <c r="J657" s="95" t="s">
        <v>1568</v>
      </c>
      <c r="K657" s="95" t="s">
        <v>3508</v>
      </c>
      <c r="L657" s="95">
        <v>40000</v>
      </c>
      <c r="M657" s="95" t="s">
        <v>3054</v>
      </c>
      <c r="N657" s="95" t="s">
        <v>3055</v>
      </c>
      <c r="O657" s="95" t="s">
        <v>3509</v>
      </c>
      <c r="P657" s="95">
        <v>4133790933</v>
      </c>
      <c r="Q657" s="14" t="s">
        <v>13394</v>
      </c>
      <c r="T657" s="96">
        <v>46206</v>
      </c>
      <c r="U657" s="95" t="s">
        <v>1478</v>
      </c>
      <c r="V657" s="4">
        <v>46206.355497685188</v>
      </c>
      <c r="W657" s="96">
        <v>46206</v>
      </c>
      <c r="X657" s="95" t="s">
        <v>1478</v>
      </c>
      <c r="Y657" s="4">
        <v>46206.361342592594</v>
      </c>
      <c r="Z657" s="96">
        <v>46206</v>
      </c>
      <c r="AA657" s="95" t="s">
        <v>1435</v>
      </c>
      <c r="AB657" s="4">
        <v>46206.396574074075</v>
      </c>
      <c r="AC657" s="96">
        <v>46206</v>
      </c>
      <c r="AD657" s="95" t="s">
        <v>1436</v>
      </c>
      <c r="AE657" s="4">
        <v>46206.402881944443</v>
      </c>
      <c r="AF657" s="96"/>
      <c r="AG657" s="95" t="s">
        <v>11317</v>
      </c>
      <c r="AH657" s="4"/>
      <c r="AI657" s="96">
        <v>46206</v>
      </c>
      <c r="AJ657" s="95" t="s">
        <v>1444</v>
      </c>
      <c r="AK657" s="4">
        <v>46206.451412037037</v>
      </c>
      <c r="AL657" s="96">
        <v>46206</v>
      </c>
      <c r="AM657" s="95" t="s">
        <v>1444</v>
      </c>
      <c r="AN657" s="4">
        <v>46206.451539351852</v>
      </c>
      <c r="AO657" s="95" t="s">
        <v>11317</v>
      </c>
      <c r="AP657" s="95" t="s">
        <v>11317</v>
      </c>
      <c r="AQ657" s="95" t="s">
        <v>11317</v>
      </c>
      <c r="AR657" s="95" t="s">
        <v>11317</v>
      </c>
      <c r="AS657" s="95" t="s">
        <v>11317</v>
      </c>
      <c r="AT657" s="95" t="s">
        <v>11317</v>
      </c>
      <c r="AU657" s="96">
        <v>46206</v>
      </c>
      <c r="AV657" s="95" t="s">
        <v>1444</v>
      </c>
      <c r="AW657" s="4">
        <v>46206.482847222222</v>
      </c>
      <c r="AX657" s="95" t="s">
        <v>11317</v>
      </c>
      <c r="AY657" s="95" t="s">
        <v>11317</v>
      </c>
      <c r="AZ657" s="95" t="s">
        <v>11317</v>
      </c>
      <c r="BA657" s="96">
        <v>46206</v>
      </c>
      <c r="BB657" s="95" t="s">
        <v>1455</v>
      </c>
      <c r="BC657" s="4">
        <v>46206.486574074072</v>
      </c>
      <c r="BD657" s="96">
        <v>46206</v>
      </c>
      <c r="BE657" s="95" t="s">
        <v>1477</v>
      </c>
      <c r="BF657" s="4">
        <v>46206.55259259259</v>
      </c>
      <c r="BG657" s="95" t="s">
        <v>11317</v>
      </c>
      <c r="BH657" s="95" t="s">
        <v>11317</v>
      </c>
      <c r="BI657" s="95" t="s">
        <v>11317</v>
      </c>
      <c r="BJ657" s="68" t="s">
        <v>11317</v>
      </c>
      <c r="BK657" t="str">
        <f t="shared" si="12"/>
        <v>Jul</v>
      </c>
      <c r="BL657" t="str">
        <f>VLOOKUP(D657,Sheet1!$A$2:$B$221,2,0)</f>
        <v>South East Zone</v>
      </c>
    </row>
    <row r="658" spans="1:64" x14ac:dyDescent="0.35">
      <c r="A658" t="str" cm="1">
        <f t="array" ref="A658:C658">VLOOKUP(D658,Sheet1!$A$2:$E$221,{3,4,5},0)</f>
        <v>Abinash Naik</v>
      </c>
      <c r="B658" t="str">
        <v>FMF064252</v>
      </c>
      <c r="C658" t="str">
        <v>Radhashyam Panda</v>
      </c>
      <c r="D658" s="94" t="s">
        <v>273</v>
      </c>
      <c r="E658" s="95">
        <v>287</v>
      </c>
      <c r="F658" s="95" t="s">
        <v>3510</v>
      </c>
      <c r="G658" s="95">
        <v>131930</v>
      </c>
      <c r="H658" s="95" t="s">
        <v>3506</v>
      </c>
      <c r="I658" s="95" t="s">
        <v>3507</v>
      </c>
      <c r="J658" s="95" t="s">
        <v>1568</v>
      </c>
      <c r="K658" s="95" t="s">
        <v>3511</v>
      </c>
      <c r="L658" s="95">
        <v>90000</v>
      </c>
      <c r="M658" s="95" t="s">
        <v>3512</v>
      </c>
      <c r="N658" s="95" t="s">
        <v>3513</v>
      </c>
      <c r="O658" s="95" t="s">
        <v>3514</v>
      </c>
      <c r="P658" s="95">
        <v>4315306331</v>
      </c>
      <c r="Q658" s="14" t="s">
        <v>13394</v>
      </c>
      <c r="T658" s="96">
        <v>46206</v>
      </c>
      <c r="U658" s="95" t="s">
        <v>1478</v>
      </c>
      <c r="V658" s="4">
        <v>46206.41851851852</v>
      </c>
      <c r="W658" s="96">
        <v>46206</v>
      </c>
      <c r="X658" s="95" t="s">
        <v>1478</v>
      </c>
      <c r="Y658" s="4">
        <v>46206.443402777775</v>
      </c>
      <c r="Z658" s="96">
        <v>46206</v>
      </c>
      <c r="AA658" s="95" t="s">
        <v>1435</v>
      </c>
      <c r="AB658" s="4">
        <v>46206.444409722222</v>
      </c>
      <c r="AC658" s="96">
        <v>46206</v>
      </c>
      <c r="AD658" s="95" t="s">
        <v>1449</v>
      </c>
      <c r="AE658" s="4">
        <v>46206.449907407405</v>
      </c>
      <c r="AF658" s="96"/>
      <c r="AG658" s="95" t="s">
        <v>11317</v>
      </c>
      <c r="AH658" s="4"/>
      <c r="AI658" s="96">
        <v>46206</v>
      </c>
      <c r="AJ658" s="95" t="s">
        <v>1444</v>
      </c>
      <c r="AK658" s="4">
        <v>46206.530243055553</v>
      </c>
      <c r="AL658" s="96">
        <v>46206</v>
      </c>
      <c r="AM658" s="95" t="s">
        <v>1444</v>
      </c>
      <c r="AN658" s="4">
        <v>46206.530324074076</v>
      </c>
      <c r="AO658" s="95" t="s">
        <v>11317</v>
      </c>
      <c r="AP658" s="95" t="s">
        <v>11317</v>
      </c>
      <c r="AQ658" s="95" t="s">
        <v>11317</v>
      </c>
      <c r="AR658" s="95" t="s">
        <v>11317</v>
      </c>
      <c r="AS658" s="95" t="s">
        <v>11317</v>
      </c>
      <c r="AT658" s="95" t="s">
        <v>11317</v>
      </c>
      <c r="AU658" s="96">
        <v>46206</v>
      </c>
      <c r="AV658" s="95" t="s">
        <v>1444</v>
      </c>
      <c r="AW658" s="4">
        <v>46206.567893518521</v>
      </c>
      <c r="AX658" s="95" t="s">
        <v>11317</v>
      </c>
      <c r="AY658" s="95" t="s">
        <v>11317</v>
      </c>
      <c r="AZ658" s="95" t="s">
        <v>11317</v>
      </c>
      <c r="BA658" s="96">
        <v>46206</v>
      </c>
      <c r="BB658" s="95" t="s">
        <v>1455</v>
      </c>
      <c r="BC658" s="4">
        <v>46206.569374999999</v>
      </c>
      <c r="BD658" s="96">
        <v>46206</v>
      </c>
      <c r="BE658" s="95" t="s">
        <v>1477</v>
      </c>
      <c r="BF658" s="4">
        <v>46206.620833333334</v>
      </c>
      <c r="BG658" s="95" t="s">
        <v>11317</v>
      </c>
      <c r="BH658" s="95" t="s">
        <v>11317</v>
      </c>
      <c r="BI658" s="95" t="s">
        <v>11317</v>
      </c>
      <c r="BJ658" s="68" t="s">
        <v>11317</v>
      </c>
      <c r="BK658" t="str">
        <f t="shared" si="12"/>
        <v>Jul</v>
      </c>
      <c r="BL658" t="str">
        <f>VLOOKUP(D658,Sheet1!$A$2:$B$221,2,0)</f>
        <v>South East Zone</v>
      </c>
    </row>
    <row r="659" spans="1:64" x14ac:dyDescent="0.35">
      <c r="A659" t="str" cm="1">
        <f t="array" ref="A659:C659">VLOOKUP(D659,Sheet1!$A$2:$E$221,{3,4,5},0)</f>
        <v>Abinash Naik</v>
      </c>
      <c r="B659" t="str">
        <v>FMF064252</v>
      </c>
      <c r="C659" t="str">
        <v>Radhashyam Panda</v>
      </c>
      <c r="D659" s="94" t="s">
        <v>273</v>
      </c>
      <c r="E659" s="95">
        <v>287</v>
      </c>
      <c r="F659" s="95" t="s">
        <v>2857</v>
      </c>
      <c r="G659" s="95">
        <v>141023</v>
      </c>
      <c r="H659" s="95" t="s">
        <v>1479</v>
      </c>
      <c r="I659" s="95" t="s">
        <v>1480</v>
      </c>
      <c r="J659" s="95" t="s">
        <v>1568</v>
      </c>
      <c r="K659" s="95" t="s">
        <v>2858</v>
      </c>
      <c r="L659" s="95">
        <v>80000</v>
      </c>
      <c r="M659" s="95" t="s">
        <v>2228</v>
      </c>
      <c r="N659" s="95" t="s">
        <v>2229</v>
      </c>
      <c r="O659" s="95" t="s">
        <v>2859</v>
      </c>
      <c r="P659" s="95">
        <v>2325543638</v>
      </c>
      <c r="Q659" s="14" t="s">
        <v>13394</v>
      </c>
      <c r="T659" s="96">
        <v>46205</v>
      </c>
      <c r="U659" s="95" t="s">
        <v>1478</v>
      </c>
      <c r="V659" s="4">
        <v>46205.549409722225</v>
      </c>
      <c r="W659" s="96">
        <v>46205</v>
      </c>
      <c r="X659" s="95" t="s">
        <v>1478</v>
      </c>
      <c r="Y659" s="4">
        <v>46205.556562500002</v>
      </c>
      <c r="Z659" s="96">
        <v>46205</v>
      </c>
      <c r="AA659" s="95" t="s">
        <v>1435</v>
      </c>
      <c r="AB659" s="4">
        <v>46205.560324074075</v>
      </c>
      <c r="AC659" s="96">
        <v>46205</v>
      </c>
      <c r="AD659" s="95" t="s">
        <v>1450</v>
      </c>
      <c r="AE659" s="4">
        <v>46205.563159722224</v>
      </c>
      <c r="AF659" s="96"/>
      <c r="AG659" s="95" t="s">
        <v>11317</v>
      </c>
      <c r="AH659" s="4"/>
      <c r="AI659" s="96">
        <v>46205</v>
      </c>
      <c r="AJ659" s="95" t="s">
        <v>1444</v>
      </c>
      <c r="AK659" s="4">
        <v>46205.621736111112</v>
      </c>
      <c r="AL659" s="96">
        <v>46205</v>
      </c>
      <c r="AM659" s="95" t="s">
        <v>1444</v>
      </c>
      <c r="AN659" s="4">
        <v>46205.621817129628</v>
      </c>
      <c r="AO659" s="95" t="s">
        <v>11317</v>
      </c>
      <c r="AP659" s="95" t="s">
        <v>11317</v>
      </c>
      <c r="AQ659" s="95" t="s">
        <v>11317</v>
      </c>
      <c r="AR659" s="95" t="s">
        <v>11317</v>
      </c>
      <c r="AS659" s="95" t="s">
        <v>11317</v>
      </c>
      <c r="AT659" s="95" t="s">
        <v>11317</v>
      </c>
      <c r="AU659" s="96">
        <v>46205</v>
      </c>
      <c r="AV659" s="95" t="s">
        <v>1444</v>
      </c>
      <c r="AW659" s="4">
        <v>46205.633287037039</v>
      </c>
      <c r="AX659" s="95" t="s">
        <v>11317</v>
      </c>
      <c r="AY659" s="95" t="s">
        <v>11317</v>
      </c>
      <c r="AZ659" s="95" t="s">
        <v>11317</v>
      </c>
      <c r="BA659" s="96">
        <v>46205</v>
      </c>
      <c r="BB659" s="95" t="s">
        <v>1455</v>
      </c>
      <c r="BC659" s="4">
        <v>46205.634085648147</v>
      </c>
      <c r="BD659" s="96">
        <v>46205</v>
      </c>
      <c r="BE659" s="95" t="s">
        <v>1477</v>
      </c>
      <c r="BF659" s="4">
        <v>46205.689675925925</v>
      </c>
      <c r="BG659" s="95" t="s">
        <v>11317</v>
      </c>
      <c r="BH659" s="95" t="s">
        <v>11317</v>
      </c>
      <c r="BI659" s="95" t="s">
        <v>11317</v>
      </c>
      <c r="BJ659" s="68" t="s">
        <v>11317</v>
      </c>
      <c r="BK659" t="str">
        <f t="shared" si="12"/>
        <v>Jul</v>
      </c>
      <c r="BL659" t="str">
        <f>VLOOKUP(D659,Sheet1!$A$2:$B$221,2,0)</f>
        <v>South East Zone</v>
      </c>
    </row>
    <row r="660" spans="1:64" x14ac:dyDescent="0.35">
      <c r="A660" t="str" cm="1">
        <f t="array" ref="A660:C660">VLOOKUP(D660,Sheet1!$A$2:$E$221,{3,4,5},0)</f>
        <v>Abinash Naik</v>
      </c>
      <c r="B660" t="str">
        <v>FMF064252</v>
      </c>
      <c r="C660" t="str">
        <v>Radhashyam Panda</v>
      </c>
      <c r="D660" s="94" t="s">
        <v>273</v>
      </c>
      <c r="E660" s="95">
        <v>287</v>
      </c>
      <c r="F660" s="95" t="s">
        <v>11690</v>
      </c>
      <c r="G660" s="95">
        <v>150409</v>
      </c>
      <c r="H660" s="95" t="s">
        <v>1479</v>
      </c>
      <c r="I660" s="95" t="s">
        <v>1480</v>
      </c>
      <c r="J660" s="95" t="s">
        <v>1568</v>
      </c>
      <c r="K660" s="95" t="s">
        <v>11691</v>
      </c>
      <c r="L660" s="95">
        <v>85000</v>
      </c>
      <c r="M660" s="95" t="s">
        <v>3476</v>
      </c>
      <c r="N660" s="95" t="s">
        <v>3477</v>
      </c>
      <c r="O660" s="95" t="s">
        <v>11692</v>
      </c>
      <c r="P660" s="95">
        <v>6417666927</v>
      </c>
      <c r="Q660" s="14" t="s">
        <v>13394</v>
      </c>
      <c r="T660" s="96">
        <v>46210</v>
      </c>
      <c r="U660" s="95" t="s">
        <v>1478</v>
      </c>
      <c r="V660" s="4">
        <v>46210.587650462963</v>
      </c>
      <c r="W660" s="96">
        <v>46210</v>
      </c>
      <c r="X660" s="95" t="s">
        <v>1478</v>
      </c>
      <c r="Y660" s="4">
        <v>46210.599687499998</v>
      </c>
      <c r="Z660" s="96">
        <v>46210</v>
      </c>
      <c r="AA660" s="95" t="s">
        <v>1435</v>
      </c>
      <c r="AB660" s="4">
        <v>46210.60050925926</v>
      </c>
      <c r="AC660" s="96">
        <v>46210</v>
      </c>
      <c r="AD660" s="95" t="s">
        <v>3135</v>
      </c>
      <c r="AE660" s="4">
        <v>46210.611400462964</v>
      </c>
      <c r="AF660" s="96"/>
      <c r="AG660" s="95" t="s">
        <v>11317</v>
      </c>
      <c r="AH660" s="4"/>
      <c r="AI660" s="96">
        <v>46210</v>
      </c>
      <c r="AJ660" s="95" t="s">
        <v>1444</v>
      </c>
      <c r="AK660" s="4">
        <v>46210.636944444443</v>
      </c>
      <c r="AL660" s="96">
        <v>46210</v>
      </c>
      <c r="AM660" s="95" t="s">
        <v>1444</v>
      </c>
      <c r="AN660" s="4">
        <v>46210.637037037035</v>
      </c>
      <c r="AO660" s="95" t="s">
        <v>11317</v>
      </c>
      <c r="AP660" s="95" t="s">
        <v>11317</v>
      </c>
      <c r="AQ660" s="95" t="s">
        <v>11317</v>
      </c>
      <c r="AR660" s="95" t="s">
        <v>11317</v>
      </c>
      <c r="AS660" s="95" t="s">
        <v>11317</v>
      </c>
      <c r="AT660" s="95" t="s">
        <v>11317</v>
      </c>
      <c r="AU660" s="96">
        <v>46210</v>
      </c>
      <c r="AV660" s="95" t="s">
        <v>1444</v>
      </c>
      <c r="AW660" s="4">
        <v>46210.651504629626</v>
      </c>
      <c r="AX660" s="95" t="s">
        <v>11317</v>
      </c>
      <c r="AY660" s="95" t="s">
        <v>11317</v>
      </c>
      <c r="AZ660" s="95" t="s">
        <v>11317</v>
      </c>
      <c r="BA660" s="96">
        <v>46210</v>
      </c>
      <c r="BB660" s="95" t="s">
        <v>1455</v>
      </c>
      <c r="BC660" s="4">
        <v>46210.657800925925</v>
      </c>
      <c r="BD660" s="96">
        <v>46210</v>
      </c>
      <c r="BE660" s="95" t="s">
        <v>1477</v>
      </c>
      <c r="BF660" s="4">
        <v>46210.729108796295</v>
      </c>
      <c r="BG660" s="95" t="s">
        <v>11317</v>
      </c>
      <c r="BH660" s="95" t="s">
        <v>11317</v>
      </c>
      <c r="BI660" s="95" t="s">
        <v>11317</v>
      </c>
      <c r="BJ660" s="68" t="s">
        <v>11317</v>
      </c>
      <c r="BK660" t="str">
        <f t="shared" si="12"/>
        <v>Jul</v>
      </c>
      <c r="BL660" t="str">
        <f>VLOOKUP(D660,Sheet1!$A$2:$B$221,2,0)</f>
        <v>South East Zone</v>
      </c>
    </row>
    <row r="661" spans="1:64" x14ac:dyDescent="0.35">
      <c r="A661" t="str" cm="1">
        <f t="array" ref="A661:C661">VLOOKUP(D661,Sheet1!$A$2:$E$221,{3,4,5},0)</f>
        <v>Abinash Naik</v>
      </c>
      <c r="B661" t="str">
        <v>FMF064252</v>
      </c>
      <c r="C661" t="str">
        <v>Radhashyam Panda</v>
      </c>
      <c r="D661" s="94" t="s">
        <v>273</v>
      </c>
      <c r="E661" s="95">
        <v>287</v>
      </c>
      <c r="F661" s="95" t="s">
        <v>11693</v>
      </c>
      <c r="G661" s="95">
        <v>184675</v>
      </c>
      <c r="H661" s="95" t="s">
        <v>8674</v>
      </c>
      <c r="I661" s="95" t="s">
        <v>8675</v>
      </c>
      <c r="J661" s="95" t="s">
        <v>1568</v>
      </c>
      <c r="K661" s="95" t="s">
        <v>11694</v>
      </c>
      <c r="L661" s="95">
        <v>70000</v>
      </c>
      <c r="M661" s="95" t="s">
        <v>11695</v>
      </c>
      <c r="N661" s="95" t="s">
        <v>11696</v>
      </c>
      <c r="O661" s="95" t="s">
        <v>11697</v>
      </c>
      <c r="P661" s="95">
        <v>6947211971</v>
      </c>
      <c r="Q661" s="14" t="s">
        <v>13394</v>
      </c>
      <c r="T661" s="96">
        <v>46210</v>
      </c>
      <c r="U661" s="95" t="s">
        <v>1478</v>
      </c>
      <c r="V661" s="4">
        <v>46210.443518518521</v>
      </c>
      <c r="W661" s="96">
        <v>46210</v>
      </c>
      <c r="X661" s="95" t="s">
        <v>1478</v>
      </c>
      <c r="Y661" s="4">
        <v>46210.463206018518</v>
      </c>
      <c r="Z661" s="96">
        <v>46210</v>
      </c>
      <c r="AA661" s="95" t="s">
        <v>1435</v>
      </c>
      <c r="AB661" s="4">
        <v>46210.475381944445</v>
      </c>
      <c r="AC661" s="96">
        <v>46210</v>
      </c>
      <c r="AD661" s="95" t="s">
        <v>1450</v>
      </c>
      <c r="AE661" s="4">
        <v>46210.483449074076</v>
      </c>
      <c r="AF661" s="96"/>
      <c r="AG661" s="95" t="s">
        <v>11317</v>
      </c>
      <c r="AH661" s="4"/>
      <c r="AI661" s="96">
        <v>46210</v>
      </c>
      <c r="AJ661" s="95" t="s">
        <v>8654</v>
      </c>
      <c r="AK661" s="4">
        <v>46210.515787037039</v>
      </c>
      <c r="AL661" s="96">
        <v>46210</v>
      </c>
      <c r="AM661" s="95" t="s">
        <v>8654</v>
      </c>
      <c r="AN661" s="4">
        <v>46210.5158912037</v>
      </c>
      <c r="AO661" s="95" t="s">
        <v>11317</v>
      </c>
      <c r="AP661" s="95" t="s">
        <v>11317</v>
      </c>
      <c r="AQ661" s="95" t="s">
        <v>11317</v>
      </c>
      <c r="AR661" s="95" t="s">
        <v>11317</v>
      </c>
      <c r="AS661" s="95" t="s">
        <v>11317</v>
      </c>
      <c r="AT661" s="95" t="s">
        <v>11317</v>
      </c>
      <c r="AU661" s="96">
        <v>46210</v>
      </c>
      <c r="AV661" s="95" t="s">
        <v>8654</v>
      </c>
      <c r="AW661" s="4">
        <v>46210.533078703702</v>
      </c>
      <c r="AX661" s="95" t="s">
        <v>11317</v>
      </c>
      <c r="AY661" s="95" t="s">
        <v>11317</v>
      </c>
      <c r="AZ661" s="95" t="s">
        <v>11317</v>
      </c>
      <c r="BA661" s="96">
        <v>46210</v>
      </c>
      <c r="BB661" s="95" t="s">
        <v>1437</v>
      </c>
      <c r="BC661" s="4">
        <v>46210.545740740738</v>
      </c>
      <c r="BD661" s="96">
        <v>46210</v>
      </c>
      <c r="BE661" s="95" t="s">
        <v>1477</v>
      </c>
      <c r="BF661" s="4">
        <v>46210.715555555558</v>
      </c>
      <c r="BG661" s="95" t="s">
        <v>11317</v>
      </c>
      <c r="BH661" s="95" t="s">
        <v>11317</v>
      </c>
      <c r="BI661" s="95" t="s">
        <v>11317</v>
      </c>
      <c r="BJ661" s="68" t="s">
        <v>11317</v>
      </c>
      <c r="BK661" t="str">
        <f t="shared" si="12"/>
        <v>Jul</v>
      </c>
      <c r="BL661" t="str">
        <f>VLOOKUP(D661,Sheet1!$A$2:$B$221,2,0)</f>
        <v>South East Zone</v>
      </c>
    </row>
    <row r="662" spans="1:64" x14ac:dyDescent="0.35">
      <c r="A662" t="str" cm="1">
        <f t="array" ref="A662:C662">VLOOKUP(D662,Sheet1!$A$2:$E$221,{3,4,5},0)</f>
        <v>Abinash Naik</v>
      </c>
      <c r="B662" t="str">
        <v>FMF064252</v>
      </c>
      <c r="C662" t="str">
        <v>Radhashyam Panda</v>
      </c>
      <c r="D662" s="94" t="s">
        <v>273</v>
      </c>
      <c r="E662" s="95">
        <v>287</v>
      </c>
      <c r="F662" s="95" t="s">
        <v>9810</v>
      </c>
      <c r="G662" s="95">
        <v>671226</v>
      </c>
      <c r="H662" s="95" t="s">
        <v>8674</v>
      </c>
      <c r="I662" s="95" t="s">
        <v>8675</v>
      </c>
      <c r="J662" s="95" t="s">
        <v>1568</v>
      </c>
      <c r="K662" s="95" t="s">
        <v>9811</v>
      </c>
      <c r="L662" s="95">
        <v>90000</v>
      </c>
      <c r="M662" s="95" t="s">
        <v>9802</v>
      </c>
      <c r="N662" s="95" t="s">
        <v>9803</v>
      </c>
      <c r="O662" s="95" t="s">
        <v>9812</v>
      </c>
      <c r="P662" s="95">
        <v>2624340415</v>
      </c>
      <c r="Q662" s="14" t="s">
        <v>13394</v>
      </c>
      <c r="T662" s="96">
        <v>46209</v>
      </c>
      <c r="U662" s="95" t="s">
        <v>1478</v>
      </c>
      <c r="V662" s="4">
        <v>46209.465486111112</v>
      </c>
      <c r="W662" s="96">
        <v>46209</v>
      </c>
      <c r="X662" s="95" t="s">
        <v>1478</v>
      </c>
      <c r="Y662" s="4">
        <v>46209.505856481483</v>
      </c>
      <c r="Z662" s="96">
        <v>46209</v>
      </c>
      <c r="AA662" s="95" t="s">
        <v>1435</v>
      </c>
      <c r="AB662" s="4">
        <v>46209.512071759258</v>
      </c>
      <c r="AC662" s="96">
        <v>46209</v>
      </c>
      <c r="AD662" s="95" t="s">
        <v>1458</v>
      </c>
      <c r="AE662" s="4">
        <v>46209.524131944447</v>
      </c>
      <c r="AF662" s="96"/>
      <c r="AG662" s="95" t="s">
        <v>11317</v>
      </c>
      <c r="AH662" s="4"/>
      <c r="AI662" s="96">
        <v>46209</v>
      </c>
      <c r="AJ662" s="95" t="s">
        <v>1444</v>
      </c>
      <c r="AK662" s="4">
        <v>46209.541712962964</v>
      </c>
      <c r="AL662" s="96">
        <v>46209</v>
      </c>
      <c r="AM662" s="95" t="s">
        <v>1444</v>
      </c>
      <c r="AN662" s="4">
        <v>46209.54178240741</v>
      </c>
      <c r="AO662" s="95" t="s">
        <v>11317</v>
      </c>
      <c r="AP662" s="95" t="s">
        <v>11317</v>
      </c>
      <c r="AQ662" s="95" t="s">
        <v>11317</v>
      </c>
      <c r="AR662" s="95" t="s">
        <v>11317</v>
      </c>
      <c r="AS662" s="95" t="s">
        <v>11317</v>
      </c>
      <c r="AT662" s="95" t="s">
        <v>11317</v>
      </c>
      <c r="AU662" s="96">
        <v>46209</v>
      </c>
      <c r="AV662" s="95" t="s">
        <v>1444</v>
      </c>
      <c r="AW662" s="4">
        <v>46209.592303240737</v>
      </c>
      <c r="AX662" s="95" t="s">
        <v>11317</v>
      </c>
      <c r="AY662" s="95" t="s">
        <v>11317</v>
      </c>
      <c r="AZ662" s="95" t="s">
        <v>11317</v>
      </c>
      <c r="BA662" s="96">
        <v>46209</v>
      </c>
      <c r="BB662" s="95" t="s">
        <v>1455</v>
      </c>
      <c r="BC662" s="4">
        <v>46209.616249999999</v>
      </c>
      <c r="BD662" s="96">
        <v>46209</v>
      </c>
      <c r="BE662" s="95" t="s">
        <v>1477</v>
      </c>
      <c r="BF662" s="4">
        <v>46209.743032407408</v>
      </c>
      <c r="BG662" s="95" t="s">
        <v>11317</v>
      </c>
      <c r="BH662" s="95" t="s">
        <v>11317</v>
      </c>
      <c r="BI662" s="95" t="s">
        <v>11317</v>
      </c>
      <c r="BJ662" s="68" t="s">
        <v>11317</v>
      </c>
      <c r="BK662" t="str">
        <f t="shared" si="12"/>
        <v>Jul</v>
      </c>
      <c r="BL662" t="str">
        <f>VLOOKUP(D662,Sheet1!$A$2:$B$221,2,0)</f>
        <v>South East Zone</v>
      </c>
    </row>
    <row r="663" spans="1:64" x14ac:dyDescent="0.35">
      <c r="A663" t="str" cm="1">
        <f t="array" ref="A663:C663">VLOOKUP(D663,Sheet1!$A$2:$E$221,{3,4,5},0)</f>
        <v>Abinash Naik</v>
      </c>
      <c r="B663" t="str">
        <v>FMF064252</v>
      </c>
      <c r="C663" t="str">
        <v>Radhashyam Panda</v>
      </c>
      <c r="D663" s="94" t="s">
        <v>273</v>
      </c>
      <c r="E663" s="95">
        <v>287</v>
      </c>
      <c r="F663" s="95" t="s">
        <v>2267</v>
      </c>
      <c r="G663" s="95">
        <v>757647</v>
      </c>
      <c r="H663" s="95" t="s">
        <v>1479</v>
      </c>
      <c r="I663" s="95" t="s">
        <v>1480</v>
      </c>
      <c r="J663" s="95" t="s">
        <v>1568</v>
      </c>
      <c r="K663" s="95" t="s">
        <v>2268</v>
      </c>
      <c r="L663" s="95">
        <v>60000</v>
      </c>
      <c r="M663" s="95" t="s">
        <v>1302</v>
      </c>
      <c r="N663" s="95" t="s">
        <v>1303</v>
      </c>
      <c r="O663" s="95" t="s">
        <v>2269</v>
      </c>
      <c r="P663" s="95">
        <v>7449347189</v>
      </c>
      <c r="Q663" s="14" t="s">
        <v>13394</v>
      </c>
      <c r="T663" s="96">
        <v>46203</v>
      </c>
      <c r="U663" s="95" t="s">
        <v>1478</v>
      </c>
      <c r="V663" s="4">
        <v>46203.463321759256</v>
      </c>
      <c r="W663" s="96">
        <v>46203</v>
      </c>
      <c r="X663" s="95" t="s">
        <v>1478</v>
      </c>
      <c r="Y663" s="4">
        <v>46203.466249999998</v>
      </c>
      <c r="Z663" s="96">
        <v>46203</v>
      </c>
      <c r="AA663" s="95" t="s">
        <v>1435</v>
      </c>
      <c r="AB663" s="4">
        <v>46203.473263888889</v>
      </c>
      <c r="AC663" s="96">
        <v>46203</v>
      </c>
      <c r="AD663" s="95" t="s">
        <v>1443</v>
      </c>
      <c r="AE663" s="4">
        <v>46203.48028935185</v>
      </c>
      <c r="AF663" s="96"/>
      <c r="AG663" s="95" t="s">
        <v>11317</v>
      </c>
      <c r="AH663" s="4"/>
      <c r="AI663" s="96">
        <v>46203</v>
      </c>
      <c r="AJ663" s="95" t="s">
        <v>1444</v>
      </c>
      <c r="AK663" s="4">
        <v>46203.517164351855</v>
      </c>
      <c r="AL663" s="96">
        <v>46203</v>
      </c>
      <c r="AM663" s="95" t="s">
        <v>1444</v>
      </c>
      <c r="AN663" s="4">
        <v>46203.565451388888</v>
      </c>
      <c r="AO663" s="95" t="s">
        <v>11317</v>
      </c>
      <c r="AP663" s="95" t="s">
        <v>11317</v>
      </c>
      <c r="AQ663" s="95" t="s">
        <v>11317</v>
      </c>
      <c r="AR663" s="95" t="s">
        <v>11317</v>
      </c>
      <c r="AS663" s="95" t="s">
        <v>11317</v>
      </c>
      <c r="AT663" s="95" t="s">
        <v>11317</v>
      </c>
      <c r="AU663" s="96">
        <v>46203</v>
      </c>
      <c r="AV663" s="95" t="s">
        <v>1444</v>
      </c>
      <c r="AW663" s="4">
        <v>46203.60528935185</v>
      </c>
      <c r="AX663" s="95" t="s">
        <v>11317</v>
      </c>
      <c r="AY663" s="95" t="s">
        <v>11317</v>
      </c>
      <c r="AZ663" s="95" t="s">
        <v>11317</v>
      </c>
      <c r="BA663" s="96">
        <v>46203</v>
      </c>
      <c r="BB663" s="95" t="s">
        <v>1455</v>
      </c>
      <c r="BC663" s="4">
        <v>46203.605439814812</v>
      </c>
      <c r="BD663" s="96">
        <v>46204</v>
      </c>
      <c r="BE663" s="95" t="s">
        <v>1477</v>
      </c>
      <c r="BF663" s="4">
        <v>46204.399699074071</v>
      </c>
      <c r="BG663" s="95" t="s">
        <v>11317</v>
      </c>
      <c r="BH663" s="95" t="s">
        <v>11317</v>
      </c>
      <c r="BI663" s="95" t="s">
        <v>11317</v>
      </c>
      <c r="BJ663" s="68" t="s">
        <v>11317</v>
      </c>
      <c r="BK663" t="str">
        <f t="shared" si="12"/>
        <v>Jun</v>
      </c>
      <c r="BL663" t="str">
        <f>VLOOKUP(D663,Sheet1!$A$2:$B$221,2,0)</f>
        <v>South East Zone</v>
      </c>
    </row>
    <row r="664" spans="1:64" x14ac:dyDescent="0.35">
      <c r="A664" t="str" cm="1">
        <f t="array" ref="A664:C664">VLOOKUP(D664,Sheet1!$A$2:$E$221,{3,4,5},0)</f>
        <v>Ashutosh Purohit</v>
      </c>
      <c r="B664" t="str">
        <v>FMF065181</v>
      </c>
      <c r="C664" t="str">
        <v>Radhashyam Panda</v>
      </c>
      <c r="D664" s="94" t="s">
        <v>274</v>
      </c>
      <c r="E664" s="95">
        <v>288</v>
      </c>
      <c r="F664" s="95" t="s">
        <v>2860</v>
      </c>
      <c r="G664" s="95">
        <v>103207</v>
      </c>
      <c r="H664" s="95" t="s">
        <v>1558</v>
      </c>
      <c r="I664" s="95" t="s">
        <v>1559</v>
      </c>
      <c r="J664" s="95" t="s">
        <v>1568</v>
      </c>
      <c r="K664" s="95" t="s">
        <v>2861</v>
      </c>
      <c r="L664" s="95">
        <v>70000</v>
      </c>
      <c r="M664" s="95" t="s">
        <v>1235</v>
      </c>
      <c r="N664" s="95" t="s">
        <v>1236</v>
      </c>
      <c r="O664" s="95" t="s">
        <v>2862</v>
      </c>
      <c r="P664" s="95">
        <v>9856298229</v>
      </c>
      <c r="Q664" s="14" t="s">
        <v>13394</v>
      </c>
      <c r="T664" s="96">
        <v>46205</v>
      </c>
      <c r="U664" s="95" t="s">
        <v>2437</v>
      </c>
      <c r="V664" s="4">
        <v>46205.452326388891</v>
      </c>
      <c r="W664" s="96">
        <v>46205</v>
      </c>
      <c r="X664" s="95" t="s">
        <v>2437</v>
      </c>
      <c r="Y664" s="4">
        <v>46205.452604166669</v>
      </c>
      <c r="Z664" s="96">
        <v>46205</v>
      </c>
      <c r="AA664" s="95" t="s">
        <v>1435</v>
      </c>
      <c r="AB664" s="4">
        <v>46205.454884259256</v>
      </c>
      <c r="AC664" s="96">
        <v>46205</v>
      </c>
      <c r="AD664" s="95" t="s">
        <v>1456</v>
      </c>
      <c r="AE664" s="4">
        <v>46205.461226851854</v>
      </c>
      <c r="AF664" s="96"/>
      <c r="AG664" s="95" t="s">
        <v>11317</v>
      </c>
      <c r="AH664" s="4"/>
      <c r="AI664" s="96">
        <v>46205</v>
      </c>
      <c r="AJ664" s="95" t="s">
        <v>1444</v>
      </c>
      <c r="AK664" s="4">
        <v>46205.489560185182</v>
      </c>
      <c r="AL664" s="96">
        <v>46205</v>
      </c>
      <c r="AM664" s="95" t="s">
        <v>1444</v>
      </c>
      <c r="AN664" s="4">
        <v>46205.489988425928</v>
      </c>
      <c r="AO664" s="95" t="s">
        <v>11317</v>
      </c>
      <c r="AP664" s="95" t="s">
        <v>11317</v>
      </c>
      <c r="AQ664" s="95" t="s">
        <v>11317</v>
      </c>
      <c r="AR664" s="95" t="s">
        <v>11317</v>
      </c>
      <c r="AS664" s="95" t="s">
        <v>11317</v>
      </c>
      <c r="AT664" s="95" t="s">
        <v>11317</v>
      </c>
      <c r="AU664" s="96">
        <v>46205</v>
      </c>
      <c r="AV664" s="95" t="s">
        <v>1444</v>
      </c>
      <c r="AW664" s="4">
        <v>46205.534432870372</v>
      </c>
      <c r="AX664" s="95" t="s">
        <v>11317</v>
      </c>
      <c r="AY664" s="95" t="s">
        <v>11317</v>
      </c>
      <c r="AZ664" s="95" t="s">
        <v>11317</v>
      </c>
      <c r="BA664" s="96">
        <v>46205</v>
      </c>
      <c r="BB664" s="95" t="s">
        <v>1455</v>
      </c>
      <c r="BC664" s="4">
        <v>46205.536365740743</v>
      </c>
      <c r="BD664" s="96">
        <v>46205</v>
      </c>
      <c r="BE664" s="95" t="s">
        <v>1560</v>
      </c>
      <c r="BF664" s="4">
        <v>46205.62771990741</v>
      </c>
      <c r="BG664" s="95" t="s">
        <v>11317</v>
      </c>
      <c r="BH664" s="95" t="s">
        <v>11317</v>
      </c>
      <c r="BI664" s="95" t="s">
        <v>11317</v>
      </c>
      <c r="BJ664" s="68" t="s">
        <v>11317</v>
      </c>
      <c r="BK664" t="str">
        <f t="shared" si="12"/>
        <v>Jul</v>
      </c>
      <c r="BL664" t="str">
        <f>VLOOKUP(D664,Sheet1!$A$2:$B$221,2,0)</f>
        <v>South East Zone</v>
      </c>
    </row>
    <row r="665" spans="1:64" x14ac:dyDescent="0.35">
      <c r="A665" t="str" cm="1">
        <f t="array" ref="A665:C665">VLOOKUP(D665,Sheet1!$A$2:$E$221,{3,4,5},0)</f>
        <v>Ashutosh Purohit</v>
      </c>
      <c r="B665" t="str">
        <v>FMF065181</v>
      </c>
      <c r="C665" t="str">
        <v>Radhashyam Panda</v>
      </c>
      <c r="D665" s="94" t="s">
        <v>274</v>
      </c>
      <c r="E665" s="95">
        <v>288</v>
      </c>
      <c r="F665" s="95" t="s">
        <v>2270</v>
      </c>
      <c r="G665" s="95">
        <v>240614</v>
      </c>
      <c r="H665" s="95" t="s">
        <v>2271</v>
      </c>
      <c r="I665" s="95" t="s">
        <v>2272</v>
      </c>
      <c r="J665" s="95" t="s">
        <v>1568</v>
      </c>
      <c r="K665" s="95" t="s">
        <v>2273</v>
      </c>
      <c r="L665" s="95">
        <v>60000</v>
      </c>
      <c r="M665" s="95" t="s">
        <v>1206</v>
      </c>
      <c r="N665" s="95" t="s">
        <v>1207</v>
      </c>
      <c r="O665" s="95" t="s">
        <v>2274</v>
      </c>
      <c r="P665" s="95">
        <v>1203016588</v>
      </c>
      <c r="Q665" s="14" t="s">
        <v>13394</v>
      </c>
      <c r="T665" s="96">
        <v>46204</v>
      </c>
      <c r="U665" s="95" t="s">
        <v>2437</v>
      </c>
      <c r="V665" s="4">
        <v>46204.411539351851</v>
      </c>
      <c r="W665" s="96">
        <v>46204</v>
      </c>
      <c r="X665" s="95" t="s">
        <v>2437</v>
      </c>
      <c r="Y665" s="4">
        <v>46204.425474537034</v>
      </c>
      <c r="Z665" s="96">
        <v>46204</v>
      </c>
      <c r="AA665" s="95" t="s">
        <v>1435</v>
      </c>
      <c r="AB665" s="4">
        <v>46204.426851851851</v>
      </c>
      <c r="AC665" s="96">
        <v>46204</v>
      </c>
      <c r="AD665" s="95" t="s">
        <v>1458</v>
      </c>
      <c r="AE665" s="4">
        <v>46204.435416666667</v>
      </c>
      <c r="AF665" s="96"/>
      <c r="AG665" s="95" t="s">
        <v>11317</v>
      </c>
      <c r="AH665" s="4"/>
      <c r="AI665" s="96">
        <v>46204</v>
      </c>
      <c r="AJ665" s="95" t="s">
        <v>1437</v>
      </c>
      <c r="AK665" s="4">
        <v>46204.437523148146</v>
      </c>
      <c r="AL665" s="96">
        <v>46204</v>
      </c>
      <c r="AM665" s="95" t="s">
        <v>1437</v>
      </c>
      <c r="AN665" s="4">
        <v>46204.4377662037</v>
      </c>
      <c r="AO665" s="95" t="s">
        <v>11317</v>
      </c>
      <c r="AP665" s="95" t="s">
        <v>11317</v>
      </c>
      <c r="AQ665" s="95" t="s">
        <v>11317</v>
      </c>
      <c r="AR665" s="95" t="s">
        <v>11317</v>
      </c>
      <c r="AS665" s="95" t="s">
        <v>11317</v>
      </c>
      <c r="AT665" s="95" t="s">
        <v>11317</v>
      </c>
      <c r="AU665" s="96">
        <v>46204</v>
      </c>
      <c r="AV665" s="95" t="s">
        <v>1437</v>
      </c>
      <c r="AW665" s="4">
        <v>46204.45517361111</v>
      </c>
      <c r="AX665" s="95" t="s">
        <v>11317</v>
      </c>
      <c r="AY665" s="95" t="s">
        <v>11317</v>
      </c>
      <c r="AZ665" s="95" t="s">
        <v>11317</v>
      </c>
      <c r="BA665" s="96">
        <v>46204</v>
      </c>
      <c r="BB665" s="95" t="s">
        <v>1437</v>
      </c>
      <c r="BC665" s="4">
        <v>46204.455289351848</v>
      </c>
      <c r="BD665" s="96">
        <v>46204</v>
      </c>
      <c r="BE665" s="95" t="s">
        <v>1560</v>
      </c>
      <c r="BF665" s="4">
        <v>46204.735347222224</v>
      </c>
      <c r="BG665" s="95" t="s">
        <v>11317</v>
      </c>
      <c r="BH665" s="95" t="s">
        <v>11317</v>
      </c>
      <c r="BI665" s="95" t="s">
        <v>11317</v>
      </c>
      <c r="BJ665" s="68" t="s">
        <v>11317</v>
      </c>
      <c r="BK665" t="str">
        <f t="shared" si="12"/>
        <v>Jul</v>
      </c>
      <c r="BL665" t="str">
        <f>VLOOKUP(D665,Sheet1!$A$2:$B$221,2,0)</f>
        <v>South East Zone</v>
      </c>
    </row>
    <row r="666" spans="1:64" x14ac:dyDescent="0.35">
      <c r="A666" t="str" cm="1">
        <f t="array" ref="A666:C666">VLOOKUP(D666,Sheet1!$A$2:$E$221,{3,4,5},0)</f>
        <v>Ashutosh Purohit</v>
      </c>
      <c r="B666" t="str">
        <v>FMF065181</v>
      </c>
      <c r="C666" t="str">
        <v>Radhashyam Panda</v>
      </c>
      <c r="D666" s="94" t="s">
        <v>274</v>
      </c>
      <c r="E666" s="95">
        <v>288</v>
      </c>
      <c r="F666" s="95" t="s">
        <v>2863</v>
      </c>
      <c r="G666" s="95">
        <v>325514</v>
      </c>
      <c r="H666" s="95" t="s">
        <v>2864</v>
      </c>
      <c r="I666" s="95" t="s">
        <v>2865</v>
      </c>
      <c r="J666" s="95" t="s">
        <v>1568</v>
      </c>
      <c r="K666" s="95" t="s">
        <v>2866</v>
      </c>
      <c r="L666" s="95">
        <v>77000</v>
      </c>
      <c r="M666" s="95" t="s">
        <v>1025</v>
      </c>
      <c r="N666" s="95" t="s">
        <v>1026</v>
      </c>
      <c r="O666" s="95" t="s">
        <v>2867</v>
      </c>
      <c r="P666" s="95">
        <v>8143939361</v>
      </c>
      <c r="Q666" s="14" t="s">
        <v>13394</v>
      </c>
      <c r="T666" s="96">
        <v>46205</v>
      </c>
      <c r="U666" s="95" t="s">
        <v>2437</v>
      </c>
      <c r="V666" s="4">
        <v>46205.572546296295</v>
      </c>
      <c r="W666" s="96">
        <v>46205</v>
      </c>
      <c r="X666" s="95" t="s">
        <v>2437</v>
      </c>
      <c r="Y666" s="4">
        <v>46205.670810185184</v>
      </c>
      <c r="Z666" s="96">
        <v>46205</v>
      </c>
      <c r="AA666" s="95" t="s">
        <v>1435</v>
      </c>
      <c r="AB666" s="4">
        <v>46205.676354166666</v>
      </c>
      <c r="AC666" s="96">
        <v>46205</v>
      </c>
      <c r="AD666" s="95" t="s">
        <v>1441</v>
      </c>
      <c r="AE666" s="4">
        <v>46205.684675925928</v>
      </c>
      <c r="AF666" s="96"/>
      <c r="AG666" s="95" t="s">
        <v>11317</v>
      </c>
      <c r="AH666" s="4"/>
      <c r="AI666" s="96">
        <v>46205</v>
      </c>
      <c r="AJ666" s="95" t="s">
        <v>1444</v>
      </c>
      <c r="AK666" s="4">
        <v>46205.722175925926</v>
      </c>
      <c r="AL666" s="96">
        <v>46205</v>
      </c>
      <c r="AM666" s="95" t="s">
        <v>1444</v>
      </c>
      <c r="AN666" s="4">
        <v>46205.722280092596</v>
      </c>
      <c r="AO666" s="95" t="s">
        <v>11317</v>
      </c>
      <c r="AP666" s="95" t="s">
        <v>11317</v>
      </c>
      <c r="AQ666" s="95" t="s">
        <v>11317</v>
      </c>
      <c r="AR666" s="95" t="s">
        <v>11317</v>
      </c>
      <c r="AS666" s="95" t="s">
        <v>11317</v>
      </c>
      <c r="AT666" s="95" t="s">
        <v>11317</v>
      </c>
      <c r="AU666" s="96">
        <v>46205</v>
      </c>
      <c r="AV666" s="95" t="s">
        <v>1444</v>
      </c>
      <c r="AW666" s="4">
        <v>46205.735451388886</v>
      </c>
      <c r="AX666" s="95" t="s">
        <v>11317</v>
      </c>
      <c r="AY666" s="95" t="s">
        <v>11317</v>
      </c>
      <c r="AZ666" s="95" t="s">
        <v>11317</v>
      </c>
      <c r="BA666" s="96">
        <v>46205</v>
      </c>
      <c r="BB666" s="95" t="s">
        <v>1455</v>
      </c>
      <c r="BC666" s="4">
        <v>46205.737997685188</v>
      </c>
      <c r="BD666" s="96">
        <v>46205</v>
      </c>
      <c r="BE666" s="95" t="s">
        <v>1560</v>
      </c>
      <c r="BF666" s="4">
        <v>46205.78329861111</v>
      </c>
      <c r="BG666" s="95" t="s">
        <v>11317</v>
      </c>
      <c r="BH666" s="95" t="s">
        <v>11317</v>
      </c>
      <c r="BI666" s="95" t="s">
        <v>11317</v>
      </c>
      <c r="BJ666" s="68" t="s">
        <v>11317</v>
      </c>
      <c r="BK666" t="str">
        <f t="shared" si="12"/>
        <v>Jul</v>
      </c>
      <c r="BL666" t="str">
        <f>VLOOKUP(D666,Sheet1!$A$2:$B$221,2,0)</f>
        <v>South East Zone</v>
      </c>
    </row>
    <row r="667" spans="1:64" x14ac:dyDescent="0.35">
      <c r="A667" t="str" cm="1">
        <f t="array" ref="A667:C667">VLOOKUP(D667,Sheet1!$A$2:$E$221,{3,4,5},0)</f>
        <v>Ashutosh Purohit</v>
      </c>
      <c r="B667" t="str">
        <v>FMF065181</v>
      </c>
      <c r="C667" t="str">
        <v>Radhashyam Panda</v>
      </c>
      <c r="D667" s="94" t="s">
        <v>274</v>
      </c>
      <c r="E667" s="95">
        <v>288</v>
      </c>
      <c r="F667" s="95" t="s">
        <v>2863</v>
      </c>
      <c r="G667" s="95">
        <v>325514</v>
      </c>
      <c r="H667" s="95" t="s">
        <v>2864</v>
      </c>
      <c r="I667" s="95" t="s">
        <v>2865</v>
      </c>
      <c r="J667" s="95" t="s">
        <v>1568</v>
      </c>
      <c r="K667" s="95" t="s">
        <v>2866</v>
      </c>
      <c r="L667" s="95">
        <v>90000</v>
      </c>
      <c r="M667" s="95" t="s">
        <v>978</v>
      </c>
      <c r="N667" s="95" t="s">
        <v>979</v>
      </c>
      <c r="O667" s="95" t="s">
        <v>2868</v>
      </c>
      <c r="P667" s="95">
        <v>2325629020</v>
      </c>
      <c r="Q667" s="14" t="s">
        <v>13394</v>
      </c>
      <c r="T667" s="96">
        <v>46205</v>
      </c>
      <c r="U667" s="95" t="s">
        <v>2437</v>
      </c>
      <c r="V667" s="4">
        <v>46205.572523148148</v>
      </c>
      <c r="W667" s="96">
        <v>46205</v>
      </c>
      <c r="X667" s="95" t="s">
        <v>2437</v>
      </c>
      <c r="Y667" s="4">
        <v>46205.670787037037</v>
      </c>
      <c r="Z667" s="96">
        <v>46205</v>
      </c>
      <c r="AA667" s="95" t="s">
        <v>1435</v>
      </c>
      <c r="AB667" s="4">
        <v>46205.676342592589</v>
      </c>
      <c r="AC667" s="96">
        <v>46205</v>
      </c>
      <c r="AD667" s="95" t="s">
        <v>1441</v>
      </c>
      <c r="AE667" s="4">
        <v>46205.684664351851</v>
      </c>
      <c r="AF667" s="96"/>
      <c r="AG667" s="95" t="s">
        <v>11317</v>
      </c>
      <c r="AH667" s="4"/>
      <c r="AI667" s="96">
        <v>46205</v>
      </c>
      <c r="AJ667" s="95" t="s">
        <v>1444</v>
      </c>
      <c r="AK667" s="4">
        <v>46205.72216435185</v>
      </c>
      <c r="AL667" s="96">
        <v>46205</v>
      </c>
      <c r="AM667" s="95" t="s">
        <v>1444</v>
      </c>
      <c r="AN667" s="4">
        <v>46205.722256944442</v>
      </c>
      <c r="AO667" s="95" t="s">
        <v>11317</v>
      </c>
      <c r="AP667" s="95" t="s">
        <v>11317</v>
      </c>
      <c r="AQ667" s="95" t="s">
        <v>11317</v>
      </c>
      <c r="AR667" s="95" t="s">
        <v>11317</v>
      </c>
      <c r="AS667" s="95" t="s">
        <v>11317</v>
      </c>
      <c r="AT667" s="95" t="s">
        <v>11317</v>
      </c>
      <c r="AU667" s="96">
        <v>46205</v>
      </c>
      <c r="AV667" s="95" t="s">
        <v>1444</v>
      </c>
      <c r="AW667" s="4">
        <v>46205.735439814816</v>
      </c>
      <c r="AX667" s="95" t="s">
        <v>11317</v>
      </c>
      <c r="AY667" s="95" t="s">
        <v>11317</v>
      </c>
      <c r="AZ667" s="95" t="s">
        <v>11317</v>
      </c>
      <c r="BA667" s="96">
        <v>46205</v>
      </c>
      <c r="BB667" s="95" t="s">
        <v>1455</v>
      </c>
      <c r="BC667" s="4">
        <v>46205.737997685188</v>
      </c>
      <c r="BD667" s="96">
        <v>46205</v>
      </c>
      <c r="BE667" s="95" t="s">
        <v>1560</v>
      </c>
      <c r="BF667" s="4">
        <v>46205.78329861111</v>
      </c>
      <c r="BG667" s="95" t="s">
        <v>11317</v>
      </c>
      <c r="BH667" s="95" t="s">
        <v>11317</v>
      </c>
      <c r="BI667" s="95" t="s">
        <v>11317</v>
      </c>
      <c r="BJ667" s="68" t="s">
        <v>11317</v>
      </c>
      <c r="BK667" t="str">
        <f t="shared" si="12"/>
        <v>Jul</v>
      </c>
      <c r="BL667" t="str">
        <f>VLOOKUP(D667,Sheet1!$A$2:$B$221,2,0)</f>
        <v>South East Zone</v>
      </c>
    </row>
    <row r="668" spans="1:64" x14ac:dyDescent="0.35">
      <c r="A668" t="str" cm="1">
        <f t="array" ref="A668:C668">VLOOKUP(D668,Sheet1!$A$2:$E$221,{3,4,5},0)</f>
        <v>Ashutosh Purohit</v>
      </c>
      <c r="B668" t="str">
        <v>FMF065181</v>
      </c>
      <c r="C668" t="str">
        <v>Radhashyam Panda</v>
      </c>
      <c r="D668" s="94" t="s">
        <v>274</v>
      </c>
      <c r="E668" s="95">
        <v>288</v>
      </c>
      <c r="F668" s="95" t="s">
        <v>11698</v>
      </c>
      <c r="G668" s="95">
        <v>356880</v>
      </c>
      <c r="H668" s="95" t="s">
        <v>2276</v>
      </c>
      <c r="I668" s="95" t="s">
        <v>2277</v>
      </c>
      <c r="J668" s="95" t="s">
        <v>1568</v>
      </c>
      <c r="K668" s="95" t="s">
        <v>11699</v>
      </c>
      <c r="L668" s="95">
        <v>70000</v>
      </c>
      <c r="M668" s="95" t="s">
        <v>1235</v>
      </c>
      <c r="N668" s="95" t="s">
        <v>1236</v>
      </c>
      <c r="O668" s="95" t="s">
        <v>11700</v>
      </c>
      <c r="P668" s="95">
        <v>6992459483</v>
      </c>
      <c r="Q668" s="14" t="s">
        <v>13394</v>
      </c>
      <c r="T668" s="96">
        <v>46210</v>
      </c>
      <c r="U668" s="95" t="s">
        <v>2437</v>
      </c>
      <c r="V668" s="4">
        <v>46210.522152777776</v>
      </c>
      <c r="W668" s="96">
        <v>46210</v>
      </c>
      <c r="X668" s="95" t="s">
        <v>2437</v>
      </c>
      <c r="Y668" s="4">
        <v>46210.557372685187</v>
      </c>
      <c r="Z668" s="96">
        <v>46210</v>
      </c>
      <c r="AA668" s="95" t="s">
        <v>1435</v>
      </c>
      <c r="AB668" s="4">
        <v>46210.558530092596</v>
      </c>
      <c r="AC668" s="96">
        <v>46210</v>
      </c>
      <c r="AD668" s="95" t="s">
        <v>1442</v>
      </c>
      <c r="AE668" s="4">
        <v>46210.566574074073</v>
      </c>
      <c r="AF668" s="96"/>
      <c r="AG668" s="95" t="s">
        <v>11317</v>
      </c>
      <c r="AH668" s="4"/>
      <c r="AI668" s="96">
        <v>46210</v>
      </c>
      <c r="AJ668" s="95" t="s">
        <v>1444</v>
      </c>
      <c r="AK668" s="4">
        <v>46210.637708333335</v>
      </c>
      <c r="AL668" s="96">
        <v>46210</v>
      </c>
      <c r="AM668" s="95" t="s">
        <v>1444</v>
      </c>
      <c r="AN668" s="4">
        <v>46210.637777777774</v>
      </c>
      <c r="AO668" s="95" t="s">
        <v>11317</v>
      </c>
      <c r="AP668" s="95" t="s">
        <v>11317</v>
      </c>
      <c r="AQ668" s="95" t="s">
        <v>11317</v>
      </c>
      <c r="AR668" s="95" t="s">
        <v>11317</v>
      </c>
      <c r="AS668" s="95" t="s">
        <v>11317</v>
      </c>
      <c r="AT668" s="95" t="s">
        <v>11317</v>
      </c>
      <c r="AU668" s="96">
        <v>46210</v>
      </c>
      <c r="AV668" s="95" t="s">
        <v>1444</v>
      </c>
      <c r="AW668" s="4">
        <v>46210.651516203703</v>
      </c>
      <c r="AX668" s="95" t="s">
        <v>11317</v>
      </c>
      <c r="AY668" s="95" t="s">
        <v>11317</v>
      </c>
      <c r="AZ668" s="95" t="s">
        <v>11317</v>
      </c>
      <c r="BA668" s="96">
        <v>46210</v>
      </c>
      <c r="BB668" s="95" t="s">
        <v>1455</v>
      </c>
      <c r="BC668" s="4">
        <v>46210.657847222225</v>
      </c>
      <c r="BD668" s="96">
        <v>46210</v>
      </c>
      <c r="BE668" s="95" t="s">
        <v>1560</v>
      </c>
      <c r="BF668" s="4">
        <v>46210.822141203702</v>
      </c>
      <c r="BG668" s="95" t="s">
        <v>11317</v>
      </c>
      <c r="BH668" s="95" t="s">
        <v>11317</v>
      </c>
      <c r="BI668" s="95" t="s">
        <v>11317</v>
      </c>
      <c r="BJ668" s="68" t="s">
        <v>11317</v>
      </c>
      <c r="BK668" t="str">
        <f t="shared" si="12"/>
        <v>Jul</v>
      </c>
      <c r="BL668" t="str">
        <f>VLOOKUP(D668,Sheet1!$A$2:$B$221,2,0)</f>
        <v>South East Zone</v>
      </c>
    </row>
    <row r="669" spans="1:64" x14ac:dyDescent="0.35">
      <c r="A669" t="str" cm="1">
        <f t="array" ref="A669:C669">VLOOKUP(D669,Sheet1!$A$2:$E$221,{3,4,5},0)</f>
        <v>Ashutosh Purohit</v>
      </c>
      <c r="B669" t="str">
        <v>FMF065181</v>
      </c>
      <c r="C669" t="str">
        <v>Radhashyam Panda</v>
      </c>
      <c r="D669" s="94" t="s">
        <v>274</v>
      </c>
      <c r="E669" s="95">
        <v>288</v>
      </c>
      <c r="F669" s="95" t="s">
        <v>2275</v>
      </c>
      <c r="G669" s="95">
        <v>520657</v>
      </c>
      <c r="H669" s="95" t="s">
        <v>2276</v>
      </c>
      <c r="I669" s="95" t="s">
        <v>2277</v>
      </c>
      <c r="J669" s="95" t="s">
        <v>1568</v>
      </c>
      <c r="K669" s="95" t="s">
        <v>2278</v>
      </c>
      <c r="L669" s="95">
        <v>80000</v>
      </c>
      <c r="M669" s="95" t="s">
        <v>1266</v>
      </c>
      <c r="N669" s="95" t="s">
        <v>1267</v>
      </c>
      <c r="O669" s="95" t="s">
        <v>2279</v>
      </c>
      <c r="P669" s="95">
        <v>8809731113</v>
      </c>
      <c r="Q669" s="14" t="s">
        <v>13394</v>
      </c>
      <c r="T669" s="96">
        <v>46202</v>
      </c>
      <c r="U669" s="95" t="s">
        <v>2437</v>
      </c>
      <c r="V669" s="4">
        <v>46202.817361111112</v>
      </c>
      <c r="W669" s="96">
        <v>46203</v>
      </c>
      <c r="X669" s="95" t="s">
        <v>2437</v>
      </c>
      <c r="Y669" s="4">
        <v>46203.489155092589</v>
      </c>
      <c r="Z669" s="96">
        <v>46203</v>
      </c>
      <c r="AA669" s="95" t="s">
        <v>1435</v>
      </c>
      <c r="AB669" s="4">
        <v>46203.495636574073</v>
      </c>
      <c r="AC669" s="96">
        <v>46203</v>
      </c>
      <c r="AD669" s="95" t="s">
        <v>1443</v>
      </c>
      <c r="AE669" s="4">
        <v>46203.513807870368</v>
      </c>
      <c r="AF669" s="96"/>
      <c r="AG669" s="95" t="s">
        <v>11317</v>
      </c>
      <c r="AH669" s="4"/>
      <c r="AI669" s="96">
        <v>46203</v>
      </c>
      <c r="AJ669" s="95" t="s">
        <v>1444</v>
      </c>
      <c r="AK669" s="4">
        <v>46203.559571759259</v>
      </c>
      <c r="AL669" s="96">
        <v>46203</v>
      </c>
      <c r="AM669" s="95" t="s">
        <v>1444</v>
      </c>
      <c r="AN669" s="4">
        <v>46203.559641203705</v>
      </c>
      <c r="AO669" s="95" t="s">
        <v>11317</v>
      </c>
      <c r="AP669" s="95" t="s">
        <v>11317</v>
      </c>
      <c r="AQ669" s="95" t="s">
        <v>11317</v>
      </c>
      <c r="AR669" s="95" t="s">
        <v>11317</v>
      </c>
      <c r="AS669" s="95" t="s">
        <v>11317</v>
      </c>
      <c r="AT669" s="95" t="s">
        <v>11317</v>
      </c>
      <c r="AU669" s="96">
        <v>46203</v>
      </c>
      <c r="AV669" s="95" t="s">
        <v>1444</v>
      </c>
      <c r="AW669" s="4">
        <v>46203.565798611111</v>
      </c>
      <c r="AX669" s="95" t="s">
        <v>11317</v>
      </c>
      <c r="AY669" s="95" t="s">
        <v>11317</v>
      </c>
      <c r="AZ669" s="95" t="s">
        <v>11317</v>
      </c>
      <c r="BA669" s="96">
        <v>46203</v>
      </c>
      <c r="BB669" s="95" t="s">
        <v>1455</v>
      </c>
      <c r="BC669" s="4">
        <v>46203.616018518522</v>
      </c>
      <c r="BD669" s="96">
        <v>46204</v>
      </c>
      <c r="BE669" s="95" t="s">
        <v>1560</v>
      </c>
      <c r="BF669" s="4">
        <v>46204.682673611111</v>
      </c>
      <c r="BG669" s="95" t="s">
        <v>11317</v>
      </c>
      <c r="BH669" s="95" t="s">
        <v>11317</v>
      </c>
      <c r="BI669" s="95" t="s">
        <v>11317</v>
      </c>
      <c r="BJ669" s="68" t="s">
        <v>11317</v>
      </c>
      <c r="BK669" t="str">
        <f t="shared" si="12"/>
        <v>Jun</v>
      </c>
      <c r="BL669" t="str">
        <f>VLOOKUP(D669,Sheet1!$A$2:$B$221,2,0)</f>
        <v>South East Zone</v>
      </c>
    </row>
    <row r="670" spans="1:64" x14ac:dyDescent="0.35">
      <c r="A670" t="str" cm="1">
        <f t="array" ref="A670:C670">VLOOKUP(D670,Sheet1!$A$2:$E$221,{3,4,5},0)</f>
        <v>Ashutosh Purohit</v>
      </c>
      <c r="B670" t="str">
        <v>FMF065181</v>
      </c>
      <c r="C670" t="str">
        <v>Radhashyam Panda</v>
      </c>
      <c r="D670" s="94" t="s">
        <v>274</v>
      </c>
      <c r="E670" s="95">
        <v>288</v>
      </c>
      <c r="F670" s="95" t="s">
        <v>9813</v>
      </c>
      <c r="G670" s="95">
        <v>627214</v>
      </c>
      <c r="H670" s="95" t="s">
        <v>2864</v>
      </c>
      <c r="I670" s="95" t="s">
        <v>2865</v>
      </c>
      <c r="J670" s="95" t="s">
        <v>1568</v>
      </c>
      <c r="K670" s="95" t="s">
        <v>9814</v>
      </c>
      <c r="L670" s="95">
        <v>75000</v>
      </c>
      <c r="M670" s="95" t="s">
        <v>9815</v>
      </c>
      <c r="N670" s="95" t="s">
        <v>9816</v>
      </c>
      <c r="O670" s="95" t="s">
        <v>9817</v>
      </c>
      <c r="P670" s="95">
        <v>9379595809</v>
      </c>
      <c r="Q670" s="14" t="s">
        <v>13394</v>
      </c>
      <c r="T670" s="96">
        <v>46209</v>
      </c>
      <c r="U670" s="95" t="s">
        <v>2437</v>
      </c>
      <c r="V670" s="4">
        <v>46209.49796296296</v>
      </c>
      <c r="W670" s="96">
        <v>46209</v>
      </c>
      <c r="X670" s="95" t="s">
        <v>2437</v>
      </c>
      <c r="Y670" s="4">
        <v>46209.50508101852</v>
      </c>
      <c r="Z670" s="96">
        <v>46209</v>
      </c>
      <c r="AA670" s="95" t="s">
        <v>1435</v>
      </c>
      <c r="AB670" s="4">
        <v>46209.512071759258</v>
      </c>
      <c r="AC670" s="96">
        <v>46209</v>
      </c>
      <c r="AD670" s="95" t="s">
        <v>1456</v>
      </c>
      <c r="AE670" s="4">
        <v>46209.517858796295</v>
      </c>
      <c r="AF670" s="96"/>
      <c r="AG670" s="95" t="s">
        <v>11317</v>
      </c>
      <c r="AH670" s="4"/>
      <c r="AI670" s="96">
        <v>46209</v>
      </c>
      <c r="AJ670" s="95" t="s">
        <v>1444</v>
      </c>
      <c r="AK670" s="4">
        <v>46209.567696759259</v>
      </c>
      <c r="AL670" s="96">
        <v>46209</v>
      </c>
      <c r="AM670" s="95" t="s">
        <v>1444</v>
      </c>
      <c r="AN670" s="4">
        <v>46209.567766203705</v>
      </c>
      <c r="AO670" s="95" t="s">
        <v>11317</v>
      </c>
      <c r="AP670" s="95" t="s">
        <v>11317</v>
      </c>
      <c r="AQ670" s="95" t="s">
        <v>11317</v>
      </c>
      <c r="AR670" s="95" t="s">
        <v>11317</v>
      </c>
      <c r="AS670" s="95" t="s">
        <v>11317</v>
      </c>
      <c r="AT670" s="95" t="s">
        <v>11317</v>
      </c>
      <c r="AU670" s="96">
        <v>46209</v>
      </c>
      <c r="AV670" s="95" t="s">
        <v>1444</v>
      </c>
      <c r="AW670" s="4">
        <v>46209.59233796296</v>
      </c>
      <c r="AX670" s="95" t="s">
        <v>11317</v>
      </c>
      <c r="AY670" s="95" t="s">
        <v>11317</v>
      </c>
      <c r="AZ670" s="95" t="s">
        <v>11317</v>
      </c>
      <c r="BA670" s="96">
        <v>46209</v>
      </c>
      <c r="BB670" s="95" t="s">
        <v>1455</v>
      </c>
      <c r="BC670" s="4">
        <v>46209.61614583333</v>
      </c>
      <c r="BD670" s="96">
        <v>46209</v>
      </c>
      <c r="BE670" s="95" t="s">
        <v>1560</v>
      </c>
      <c r="BF670" s="4">
        <v>46209.770069444443</v>
      </c>
      <c r="BG670" s="95" t="s">
        <v>11317</v>
      </c>
      <c r="BH670" s="95" t="s">
        <v>11317</v>
      </c>
      <c r="BI670" s="95" t="s">
        <v>11317</v>
      </c>
      <c r="BJ670" s="68" t="s">
        <v>11317</v>
      </c>
      <c r="BK670" t="str">
        <f t="shared" si="12"/>
        <v>Jul</v>
      </c>
      <c r="BL670" t="str">
        <f>VLOOKUP(D670,Sheet1!$A$2:$B$221,2,0)</f>
        <v>South East Zone</v>
      </c>
    </row>
    <row r="671" spans="1:64" x14ac:dyDescent="0.35">
      <c r="A671" t="str" cm="1">
        <f t="array" ref="A671:C671">VLOOKUP(D671,Sheet1!$A$2:$E$221,{3,4,5},0)</f>
        <v>Ashutosh Purohit</v>
      </c>
      <c r="B671" t="str">
        <v>FMF065181</v>
      </c>
      <c r="C671" t="str">
        <v>Radhashyam Panda</v>
      </c>
      <c r="D671" s="94" t="s">
        <v>274</v>
      </c>
      <c r="E671" s="95">
        <v>288</v>
      </c>
      <c r="F671" s="95" t="s">
        <v>3515</v>
      </c>
      <c r="G671" s="95">
        <v>778691</v>
      </c>
      <c r="H671" s="95" t="s">
        <v>2864</v>
      </c>
      <c r="I671" s="95" t="s">
        <v>2865</v>
      </c>
      <c r="J671" s="95" t="s">
        <v>1568</v>
      </c>
      <c r="K671" s="95" t="s">
        <v>3516</v>
      </c>
      <c r="L671" s="95">
        <v>55000</v>
      </c>
      <c r="M671" s="95" t="s">
        <v>2708</v>
      </c>
      <c r="N671" s="95" t="s">
        <v>2709</v>
      </c>
      <c r="O671" s="95" t="s">
        <v>3517</v>
      </c>
      <c r="P671" s="95">
        <v>8024243466</v>
      </c>
      <c r="Q671" s="14" t="s">
        <v>13394</v>
      </c>
      <c r="T671" s="96">
        <v>46206</v>
      </c>
      <c r="U671" s="95" t="s">
        <v>2437</v>
      </c>
      <c r="V671" s="4">
        <v>46206.357847222222</v>
      </c>
      <c r="W671" s="96">
        <v>46206</v>
      </c>
      <c r="X671" s="95" t="s">
        <v>2437</v>
      </c>
      <c r="Y671" s="4">
        <v>46206.358101851853</v>
      </c>
      <c r="Z671" s="96">
        <v>46206</v>
      </c>
      <c r="AA671" s="95" t="s">
        <v>1435</v>
      </c>
      <c r="AB671" s="4">
        <v>46206.396574074075</v>
      </c>
      <c r="AC671" s="96">
        <v>46206</v>
      </c>
      <c r="AD671" s="95" t="s">
        <v>1442</v>
      </c>
      <c r="AE671" s="4">
        <v>46206.408807870372</v>
      </c>
      <c r="AF671" s="96"/>
      <c r="AG671" s="95" t="s">
        <v>11317</v>
      </c>
      <c r="AH671" s="4"/>
      <c r="AI671" s="96">
        <v>46206</v>
      </c>
      <c r="AJ671" s="95" t="s">
        <v>1444</v>
      </c>
      <c r="AK671" s="4">
        <v>46206.452650462961</v>
      </c>
      <c r="AL671" s="96">
        <v>46206</v>
      </c>
      <c r="AM671" s="95" t="s">
        <v>1444</v>
      </c>
      <c r="AN671" s="4">
        <v>46206.452766203707</v>
      </c>
      <c r="AO671" s="95" t="s">
        <v>11317</v>
      </c>
      <c r="AP671" s="95" t="s">
        <v>11317</v>
      </c>
      <c r="AQ671" s="95" t="s">
        <v>11317</v>
      </c>
      <c r="AR671" s="95" t="s">
        <v>11317</v>
      </c>
      <c r="AS671" s="95" t="s">
        <v>11317</v>
      </c>
      <c r="AT671" s="95" t="s">
        <v>11317</v>
      </c>
      <c r="AU671" s="96">
        <v>46206</v>
      </c>
      <c r="AV671" s="95" t="s">
        <v>1444</v>
      </c>
      <c r="AW671" s="4">
        <v>46206.482881944445</v>
      </c>
      <c r="AX671" s="95" t="s">
        <v>11317</v>
      </c>
      <c r="AY671" s="95" t="s">
        <v>11317</v>
      </c>
      <c r="AZ671" s="95" t="s">
        <v>11317</v>
      </c>
      <c r="BA671" s="96">
        <v>46206</v>
      </c>
      <c r="BB671" s="95" t="s">
        <v>1455</v>
      </c>
      <c r="BC671" s="4">
        <v>46206.486597222225</v>
      </c>
      <c r="BD671" s="96">
        <v>46206</v>
      </c>
      <c r="BE671" s="95" t="s">
        <v>1560</v>
      </c>
      <c r="BF671" s="4">
        <v>46206.70821759259</v>
      </c>
      <c r="BG671" s="95" t="s">
        <v>11317</v>
      </c>
      <c r="BH671" s="95" t="s">
        <v>11317</v>
      </c>
      <c r="BI671" s="95" t="s">
        <v>11317</v>
      </c>
      <c r="BJ671" s="68" t="s">
        <v>11317</v>
      </c>
      <c r="BK671" t="str">
        <f t="shared" si="12"/>
        <v>Jul</v>
      </c>
      <c r="BL671" t="str">
        <f>VLOOKUP(D671,Sheet1!$A$2:$B$221,2,0)</f>
        <v>South East Zone</v>
      </c>
    </row>
    <row r="672" spans="1:64" x14ac:dyDescent="0.35">
      <c r="A672" t="str" cm="1">
        <f t="array" ref="A672:C672">VLOOKUP(D672,Sheet1!$A$2:$E$221,{3,4,5},0)</f>
        <v>Sanatan Giri</v>
      </c>
      <c r="B672" t="str">
        <v>FMF065547</v>
      </c>
      <c r="C672" t="str">
        <v>Pratik Mishra</v>
      </c>
      <c r="D672" s="94" t="s">
        <v>211</v>
      </c>
      <c r="E672" s="95">
        <v>293</v>
      </c>
      <c r="F672" s="95" t="s">
        <v>2869</v>
      </c>
      <c r="G672" s="95">
        <v>519916</v>
      </c>
      <c r="H672" s="95" t="s">
        <v>1481</v>
      </c>
      <c r="I672" s="95" t="s">
        <v>1482</v>
      </c>
      <c r="J672" s="95" t="s">
        <v>1568</v>
      </c>
      <c r="K672" s="95" t="s">
        <v>2870</v>
      </c>
      <c r="L672" s="95">
        <v>70000</v>
      </c>
      <c r="M672" s="95" t="s">
        <v>1235</v>
      </c>
      <c r="N672" s="95" t="s">
        <v>1236</v>
      </c>
      <c r="O672" s="95" t="s">
        <v>2871</v>
      </c>
      <c r="P672" s="95">
        <v>2757432523</v>
      </c>
      <c r="Q672" s="14" t="s">
        <v>13394</v>
      </c>
      <c r="T672" s="96">
        <v>46205</v>
      </c>
      <c r="U672" s="95" t="s">
        <v>1483</v>
      </c>
      <c r="V672" s="4">
        <v>46205.680578703701</v>
      </c>
      <c r="W672" s="96">
        <v>46205</v>
      </c>
      <c r="X672" s="95" t="s">
        <v>1483</v>
      </c>
      <c r="Y672" s="4">
        <v>46205.682233796295</v>
      </c>
      <c r="Z672" s="96">
        <v>46205</v>
      </c>
      <c r="AA672" s="95" t="s">
        <v>1435</v>
      </c>
      <c r="AB672" s="4">
        <v>46205.685439814813</v>
      </c>
      <c r="AC672" s="96">
        <v>46205</v>
      </c>
      <c r="AD672" s="95" t="s">
        <v>1442</v>
      </c>
      <c r="AE672" s="4">
        <v>46205.689768518518</v>
      </c>
      <c r="AF672" s="96"/>
      <c r="AG672" s="95" t="s">
        <v>11317</v>
      </c>
      <c r="AH672" s="4"/>
      <c r="AI672" s="96">
        <v>46205</v>
      </c>
      <c r="AJ672" s="95" t="s">
        <v>1444</v>
      </c>
      <c r="AK672" s="4">
        <v>46205.723622685182</v>
      </c>
      <c r="AL672" s="96">
        <v>46205</v>
      </c>
      <c r="AM672" s="95" t="s">
        <v>1444</v>
      </c>
      <c r="AN672" s="4">
        <v>46205.723692129628</v>
      </c>
      <c r="AO672" s="95" t="s">
        <v>11317</v>
      </c>
      <c r="AP672" s="95" t="s">
        <v>11317</v>
      </c>
      <c r="AQ672" s="95" t="s">
        <v>11317</v>
      </c>
      <c r="AR672" s="95" t="s">
        <v>11317</v>
      </c>
      <c r="AS672" s="95" t="s">
        <v>11317</v>
      </c>
      <c r="AT672" s="95" t="s">
        <v>11317</v>
      </c>
      <c r="AU672" s="96">
        <v>46205</v>
      </c>
      <c r="AV672" s="95" t="s">
        <v>1444</v>
      </c>
      <c r="AW672" s="4">
        <v>46205.735578703701</v>
      </c>
      <c r="AX672" s="95" t="s">
        <v>11317</v>
      </c>
      <c r="AY672" s="95" t="s">
        <v>11317</v>
      </c>
      <c r="AZ672" s="95" t="s">
        <v>11317</v>
      </c>
      <c r="BA672" s="96">
        <v>46205</v>
      </c>
      <c r="BB672" s="95" t="s">
        <v>1455</v>
      </c>
      <c r="BC672" s="4">
        <v>46205.736828703702</v>
      </c>
      <c r="BD672" s="96">
        <v>46205</v>
      </c>
      <c r="BE672" s="95" t="s">
        <v>1484</v>
      </c>
      <c r="BF672" s="4">
        <v>46205.823391203703</v>
      </c>
      <c r="BG672" s="95" t="s">
        <v>11317</v>
      </c>
      <c r="BH672" s="95" t="s">
        <v>11317</v>
      </c>
      <c r="BI672" s="95" t="s">
        <v>11317</v>
      </c>
      <c r="BJ672" s="68" t="s">
        <v>11317</v>
      </c>
      <c r="BK672" t="str">
        <f t="shared" si="12"/>
        <v>Jul</v>
      </c>
      <c r="BL672" t="str">
        <f>VLOOKUP(D672,Sheet1!$A$2:$B$221,2,0)</f>
        <v>South East Zone</v>
      </c>
    </row>
    <row r="673" spans="1:64" x14ac:dyDescent="0.35">
      <c r="A673" t="str" cm="1">
        <f t="array" ref="A673:C673">VLOOKUP(D673,Sheet1!$A$2:$E$221,{3,4,5},0)</f>
        <v>Pralaya Kumar Jena</v>
      </c>
      <c r="B673" t="str">
        <v>FMF065660</v>
      </c>
      <c r="C673" t="str">
        <v>Radhashyam Panda</v>
      </c>
      <c r="D673" s="94" t="s">
        <v>275</v>
      </c>
      <c r="E673" s="95">
        <v>333</v>
      </c>
      <c r="F673" s="95" t="s">
        <v>11701</v>
      </c>
      <c r="G673" s="95">
        <v>254838</v>
      </c>
      <c r="H673" s="95" t="s">
        <v>3136</v>
      </c>
      <c r="I673" s="95" t="s">
        <v>3137</v>
      </c>
      <c r="J673" s="95" t="s">
        <v>1568</v>
      </c>
      <c r="K673" s="95" t="s">
        <v>11702</v>
      </c>
      <c r="L673" s="95">
        <v>60000</v>
      </c>
      <c r="M673" s="95" t="s">
        <v>1038</v>
      </c>
      <c r="N673" s="95" t="s">
        <v>1039</v>
      </c>
      <c r="O673" s="95" t="s">
        <v>11703</v>
      </c>
      <c r="P673" s="95">
        <v>8322039213</v>
      </c>
      <c r="Q673" s="14" t="s">
        <v>13394</v>
      </c>
      <c r="T673" s="96">
        <v>46210</v>
      </c>
      <c r="U673" s="95" t="s">
        <v>1485</v>
      </c>
      <c r="V673" s="4">
        <v>46210.431226851855</v>
      </c>
      <c r="W673" s="96">
        <v>46210</v>
      </c>
      <c r="X673" s="95" t="s">
        <v>1485</v>
      </c>
      <c r="Y673" s="4">
        <v>46210.435127314813</v>
      </c>
      <c r="Z673" s="96">
        <v>46210</v>
      </c>
      <c r="AA673" s="95" t="s">
        <v>1435</v>
      </c>
      <c r="AB673" s="4">
        <v>46210.4377662037</v>
      </c>
      <c r="AC673" s="96">
        <v>46210</v>
      </c>
      <c r="AD673" s="95" t="s">
        <v>1442</v>
      </c>
      <c r="AE673" s="4">
        <v>46210.455393518518</v>
      </c>
      <c r="AF673" s="96"/>
      <c r="AG673" s="95" t="s">
        <v>11317</v>
      </c>
      <c r="AH673" s="4"/>
      <c r="AI673" s="96">
        <v>46210</v>
      </c>
      <c r="AJ673" s="95" t="s">
        <v>1501</v>
      </c>
      <c r="AK673" s="4">
        <v>46210.517106481479</v>
      </c>
      <c r="AL673" s="96">
        <v>46210</v>
      </c>
      <c r="AM673" s="95" t="s">
        <v>1501</v>
      </c>
      <c r="AN673" s="4">
        <v>46210.517581018517</v>
      </c>
      <c r="AO673" s="95" t="s">
        <v>11317</v>
      </c>
      <c r="AP673" s="95" t="s">
        <v>11317</v>
      </c>
      <c r="AQ673" s="95" t="s">
        <v>11317</v>
      </c>
      <c r="AR673" s="95" t="s">
        <v>11317</v>
      </c>
      <c r="AS673" s="95" t="s">
        <v>11317</v>
      </c>
      <c r="AT673" s="95" t="s">
        <v>11317</v>
      </c>
      <c r="AU673" s="96">
        <v>46210</v>
      </c>
      <c r="AV673" s="95" t="s">
        <v>1501</v>
      </c>
      <c r="AW673" s="4">
        <v>46210.533576388887</v>
      </c>
      <c r="AX673" s="95" t="s">
        <v>11317</v>
      </c>
      <c r="AY673" s="95" t="s">
        <v>11317</v>
      </c>
      <c r="AZ673" s="95" t="s">
        <v>11317</v>
      </c>
      <c r="BA673" s="96">
        <v>46210</v>
      </c>
      <c r="BB673" s="95" t="s">
        <v>1437</v>
      </c>
      <c r="BC673" s="4">
        <v>46210.546122685184</v>
      </c>
      <c r="BD673" s="96">
        <v>46210</v>
      </c>
      <c r="BE673" s="95" t="s">
        <v>1486</v>
      </c>
      <c r="BF673" s="4">
        <v>46210.671759259261</v>
      </c>
      <c r="BG673" s="95" t="s">
        <v>11317</v>
      </c>
      <c r="BH673" s="95" t="s">
        <v>11317</v>
      </c>
      <c r="BI673" s="95" t="s">
        <v>11317</v>
      </c>
      <c r="BJ673" s="68" t="s">
        <v>11317</v>
      </c>
      <c r="BK673" t="str">
        <f t="shared" si="12"/>
        <v>Jul</v>
      </c>
      <c r="BL673" t="str">
        <f>VLOOKUP(D673,Sheet1!$A$2:$B$221,2,0)</f>
        <v>South East Zone</v>
      </c>
    </row>
    <row r="674" spans="1:64" x14ac:dyDescent="0.35">
      <c r="A674" t="str" cm="1">
        <f t="array" ref="A674:C674">VLOOKUP(D674,Sheet1!$A$2:$E$221,{3,4,5},0)</f>
        <v>Pralaya Kumar Jena</v>
      </c>
      <c r="B674" t="str">
        <v>FMF065660</v>
      </c>
      <c r="C674" t="str">
        <v>Radhashyam Panda</v>
      </c>
      <c r="D674" s="94" t="s">
        <v>275</v>
      </c>
      <c r="E674" s="95">
        <v>333</v>
      </c>
      <c r="F674" s="95" t="s">
        <v>3518</v>
      </c>
      <c r="G674" s="95">
        <v>309640</v>
      </c>
      <c r="H674" s="95" t="s">
        <v>3136</v>
      </c>
      <c r="I674" s="95" t="s">
        <v>3137</v>
      </c>
      <c r="J674" s="95" t="s">
        <v>1568</v>
      </c>
      <c r="K674" s="95" t="s">
        <v>3519</v>
      </c>
      <c r="L674" s="95">
        <v>77000</v>
      </c>
      <c r="M674" s="95" t="s">
        <v>1124</v>
      </c>
      <c r="N674" s="95" t="s">
        <v>1125</v>
      </c>
      <c r="O674" s="95" t="s">
        <v>3520</v>
      </c>
      <c r="P674" s="95">
        <v>2873277780</v>
      </c>
      <c r="Q674" s="14" t="s">
        <v>13394</v>
      </c>
      <c r="T674" s="96">
        <v>46206</v>
      </c>
      <c r="U674" s="95" t="s">
        <v>1485</v>
      </c>
      <c r="V674" s="4">
        <v>46206.548750000002</v>
      </c>
      <c r="W674" s="96">
        <v>46206</v>
      </c>
      <c r="X674" s="95" t="s">
        <v>1485</v>
      </c>
      <c r="Y674" s="4">
        <v>46206.553113425929</v>
      </c>
      <c r="Z674" s="96">
        <v>46206</v>
      </c>
      <c r="AA674" s="95" t="s">
        <v>1435</v>
      </c>
      <c r="AB674" s="4">
        <v>46206.557997685188</v>
      </c>
      <c r="AC674" s="96">
        <v>46206</v>
      </c>
      <c r="AD674" s="95" t="s">
        <v>1457</v>
      </c>
      <c r="AE674" s="4">
        <v>46206.560717592591</v>
      </c>
      <c r="AF674" s="96"/>
      <c r="AG674" s="95" t="s">
        <v>11317</v>
      </c>
      <c r="AH674" s="4"/>
      <c r="AI674" s="96">
        <v>46206</v>
      </c>
      <c r="AJ674" s="95" t="s">
        <v>1444</v>
      </c>
      <c r="AK674" s="4">
        <v>46206.640439814815</v>
      </c>
      <c r="AL674" s="96">
        <v>46206</v>
      </c>
      <c r="AM674" s="95" t="s">
        <v>1444</v>
      </c>
      <c r="AN674" s="4">
        <v>46206.640509259261</v>
      </c>
      <c r="AO674" s="95" t="s">
        <v>11317</v>
      </c>
      <c r="AP674" s="95" t="s">
        <v>11317</v>
      </c>
      <c r="AQ674" s="95" t="s">
        <v>11317</v>
      </c>
      <c r="AR674" s="95" t="s">
        <v>11317</v>
      </c>
      <c r="AS674" s="95" t="s">
        <v>11317</v>
      </c>
      <c r="AT674" s="95" t="s">
        <v>11317</v>
      </c>
      <c r="AU674" s="96">
        <v>46206</v>
      </c>
      <c r="AV674" s="95" t="s">
        <v>1444</v>
      </c>
      <c r="AW674" s="4">
        <v>46206.645104166666</v>
      </c>
      <c r="AX674" s="95" t="s">
        <v>11317</v>
      </c>
      <c r="AY674" s="95" t="s">
        <v>11317</v>
      </c>
      <c r="AZ674" s="95" t="s">
        <v>11317</v>
      </c>
      <c r="BA674" s="96">
        <v>46206</v>
      </c>
      <c r="BB674" s="95" t="s">
        <v>1455</v>
      </c>
      <c r="BC674" s="4">
        <v>46206.674791666665</v>
      </c>
      <c r="BD674" s="96">
        <v>46206</v>
      </c>
      <c r="BE674" s="95" t="s">
        <v>1486</v>
      </c>
      <c r="BF674" s="4">
        <v>46206.763379629629</v>
      </c>
      <c r="BG674" s="95" t="s">
        <v>11317</v>
      </c>
      <c r="BH674" s="95" t="s">
        <v>11317</v>
      </c>
      <c r="BI674" s="95" t="s">
        <v>11317</v>
      </c>
      <c r="BJ674" s="68" t="s">
        <v>11317</v>
      </c>
      <c r="BK674" t="str">
        <f t="shared" ref="BK674:BK737" si="13">TEXT(Z674,"mmm")</f>
        <v>Jul</v>
      </c>
      <c r="BL674" t="str">
        <f>VLOOKUP(D674,Sheet1!$A$2:$B$221,2,0)</f>
        <v>South East Zone</v>
      </c>
    </row>
    <row r="675" spans="1:64" x14ac:dyDescent="0.35">
      <c r="A675" t="str" cm="1">
        <f t="array" ref="A675:C675">VLOOKUP(D675,Sheet1!$A$2:$E$221,{3,4,5},0)</f>
        <v>Pralaya Kumar Jena</v>
      </c>
      <c r="B675" t="str">
        <v>FMF065660</v>
      </c>
      <c r="C675" t="str">
        <v>Radhashyam Panda</v>
      </c>
      <c r="D675" s="94" t="s">
        <v>275</v>
      </c>
      <c r="E675" s="95">
        <v>333</v>
      </c>
      <c r="F675" s="95" t="s">
        <v>2280</v>
      </c>
      <c r="G675" s="95">
        <v>629408</v>
      </c>
      <c r="H675" s="95" t="s">
        <v>2281</v>
      </c>
      <c r="I675" s="95" t="s">
        <v>2282</v>
      </c>
      <c r="J675" s="95" t="s">
        <v>1568</v>
      </c>
      <c r="K675" s="95" t="s">
        <v>2283</v>
      </c>
      <c r="L675" s="95">
        <v>40000</v>
      </c>
      <c r="M675" s="95" t="s">
        <v>1105</v>
      </c>
      <c r="N675" s="95" t="s">
        <v>1106</v>
      </c>
      <c r="O675" s="95" t="s">
        <v>2284</v>
      </c>
      <c r="P675" s="95">
        <v>7512344626</v>
      </c>
      <c r="Q675" s="14" t="s">
        <v>13394</v>
      </c>
      <c r="T675" s="96">
        <v>46204</v>
      </c>
      <c r="U675" s="95" t="s">
        <v>1485</v>
      </c>
      <c r="V675" s="4">
        <v>46204.725011574075</v>
      </c>
      <c r="W675" s="96">
        <v>46204</v>
      </c>
      <c r="X675" s="95" t="s">
        <v>1485</v>
      </c>
      <c r="Y675" s="4">
        <v>46204.725324074076</v>
      </c>
      <c r="Z675" s="96">
        <v>46204</v>
      </c>
      <c r="AA675" s="95" t="s">
        <v>1435</v>
      </c>
      <c r="AB675" s="4">
        <v>46204.7340625</v>
      </c>
      <c r="AC675" s="96">
        <v>46204</v>
      </c>
      <c r="AD675" s="95" t="s">
        <v>1457</v>
      </c>
      <c r="AE675" s="4">
        <v>46204.738981481481</v>
      </c>
      <c r="AF675" s="96"/>
      <c r="AG675" s="95" t="s">
        <v>11317</v>
      </c>
      <c r="AH675" s="4"/>
      <c r="AI675" s="96">
        <v>46204</v>
      </c>
      <c r="AJ675" s="95" t="s">
        <v>1437</v>
      </c>
      <c r="AK675" s="4">
        <v>46204.755706018521</v>
      </c>
      <c r="AL675" s="96">
        <v>46204</v>
      </c>
      <c r="AM675" s="95" t="s">
        <v>1437</v>
      </c>
      <c r="AN675" s="4">
        <v>46204.755787037036</v>
      </c>
      <c r="AO675" s="95" t="s">
        <v>11317</v>
      </c>
      <c r="AP675" s="95" t="s">
        <v>11317</v>
      </c>
      <c r="AQ675" s="95" t="s">
        <v>11317</v>
      </c>
      <c r="AR675" s="95" t="s">
        <v>11317</v>
      </c>
      <c r="AS675" s="95" t="s">
        <v>11317</v>
      </c>
      <c r="AT675" s="95" t="s">
        <v>11317</v>
      </c>
      <c r="AU675" s="96">
        <v>46204</v>
      </c>
      <c r="AV675" s="95" t="s">
        <v>1437</v>
      </c>
      <c r="AW675" s="4">
        <v>46204.760497685187</v>
      </c>
      <c r="AX675" s="95" t="s">
        <v>11317</v>
      </c>
      <c r="AY675" s="95" t="s">
        <v>11317</v>
      </c>
      <c r="AZ675" s="95" t="s">
        <v>11317</v>
      </c>
      <c r="BA675" s="96">
        <v>46204</v>
      </c>
      <c r="BB675" s="95" t="s">
        <v>1437</v>
      </c>
      <c r="BC675" s="4">
        <v>46204.76321759259</v>
      </c>
      <c r="BD675" s="96">
        <v>46205</v>
      </c>
      <c r="BE675" s="95" t="s">
        <v>1486</v>
      </c>
      <c r="BF675" s="4">
        <v>46205.571006944447</v>
      </c>
      <c r="BG675" s="95" t="s">
        <v>11317</v>
      </c>
      <c r="BH675" s="95" t="s">
        <v>11317</v>
      </c>
      <c r="BI675" s="95" t="s">
        <v>11317</v>
      </c>
      <c r="BJ675" s="68" t="s">
        <v>11317</v>
      </c>
      <c r="BK675" t="str">
        <f t="shared" si="13"/>
        <v>Jul</v>
      </c>
      <c r="BL675" t="str">
        <f>VLOOKUP(D675,Sheet1!$A$2:$B$221,2,0)</f>
        <v>South East Zone</v>
      </c>
    </row>
    <row r="676" spans="1:64" x14ac:dyDescent="0.35">
      <c r="A676" t="str" cm="1">
        <f t="array" ref="A676:C676">VLOOKUP(D676,Sheet1!$A$2:$E$221,{3,4,5},0)</f>
        <v>Pralaya Kumar Jena</v>
      </c>
      <c r="B676" t="str">
        <v>FMF065660</v>
      </c>
      <c r="C676" t="str">
        <v>Radhashyam Panda</v>
      </c>
      <c r="D676" s="94" t="s">
        <v>275</v>
      </c>
      <c r="E676" s="95">
        <v>333</v>
      </c>
      <c r="F676" s="95" t="s">
        <v>3521</v>
      </c>
      <c r="G676" s="95">
        <v>782307</v>
      </c>
      <c r="H676" s="95" t="s">
        <v>3522</v>
      </c>
      <c r="I676" s="95" t="s">
        <v>3523</v>
      </c>
      <c r="J676" s="95" t="s">
        <v>1568</v>
      </c>
      <c r="K676" s="95" t="s">
        <v>3524</v>
      </c>
      <c r="L676" s="95">
        <v>90000</v>
      </c>
      <c r="M676" s="95" t="s">
        <v>1032</v>
      </c>
      <c r="N676" s="95" t="s">
        <v>1033</v>
      </c>
      <c r="O676" s="95" t="s">
        <v>3525</v>
      </c>
      <c r="P676" s="95">
        <v>7956394852</v>
      </c>
      <c r="Q676" s="14" t="s">
        <v>13394</v>
      </c>
      <c r="T676" s="96">
        <v>46206</v>
      </c>
      <c r="U676" s="95" t="s">
        <v>1485</v>
      </c>
      <c r="V676" s="4">
        <v>46206.490937499999</v>
      </c>
      <c r="W676" s="96">
        <v>46206</v>
      </c>
      <c r="X676" s="95" t="s">
        <v>1485</v>
      </c>
      <c r="Y676" s="4">
        <v>46206.501145833332</v>
      </c>
      <c r="Z676" s="96">
        <v>46206</v>
      </c>
      <c r="AA676" s="95" t="s">
        <v>1435</v>
      </c>
      <c r="AB676" s="4">
        <v>46206.502384259256</v>
      </c>
      <c r="AC676" s="96">
        <v>46206</v>
      </c>
      <c r="AD676" s="95" t="s">
        <v>3135</v>
      </c>
      <c r="AE676" s="4">
        <v>46206.509756944448</v>
      </c>
      <c r="AF676" s="96"/>
      <c r="AG676" s="95" t="s">
        <v>11317</v>
      </c>
      <c r="AH676" s="4"/>
      <c r="AI676" s="96">
        <v>46206</v>
      </c>
      <c r="AJ676" s="95" t="s">
        <v>1444</v>
      </c>
      <c r="AK676" s="4">
        <v>46206.531018518515</v>
      </c>
      <c r="AL676" s="96">
        <v>46206</v>
      </c>
      <c r="AM676" s="95" t="s">
        <v>1444</v>
      </c>
      <c r="AN676" s="4">
        <v>46206.531076388892</v>
      </c>
      <c r="AO676" s="95" t="s">
        <v>11317</v>
      </c>
      <c r="AP676" s="95" t="s">
        <v>11317</v>
      </c>
      <c r="AQ676" s="95" t="s">
        <v>11317</v>
      </c>
      <c r="AR676" s="95" t="s">
        <v>11317</v>
      </c>
      <c r="AS676" s="95" t="s">
        <v>11317</v>
      </c>
      <c r="AT676" s="95" t="s">
        <v>11317</v>
      </c>
      <c r="AU676" s="96">
        <v>46206</v>
      </c>
      <c r="AV676" s="95" t="s">
        <v>1444</v>
      </c>
      <c r="AW676" s="4">
        <v>46206.567916666667</v>
      </c>
      <c r="AX676" s="95" t="s">
        <v>11317</v>
      </c>
      <c r="AY676" s="95" t="s">
        <v>11317</v>
      </c>
      <c r="AZ676" s="95" t="s">
        <v>11317</v>
      </c>
      <c r="BA676" s="96">
        <v>46206</v>
      </c>
      <c r="BB676" s="95" t="s">
        <v>1455</v>
      </c>
      <c r="BC676" s="4">
        <v>46206.569421296299</v>
      </c>
      <c r="BD676" s="96">
        <v>46206</v>
      </c>
      <c r="BE676" s="95" t="s">
        <v>1486</v>
      </c>
      <c r="BF676" s="4">
        <v>46206.780624999999</v>
      </c>
      <c r="BG676" s="95" t="s">
        <v>11317</v>
      </c>
      <c r="BH676" s="95" t="s">
        <v>11317</v>
      </c>
      <c r="BI676" s="95" t="s">
        <v>11317</v>
      </c>
      <c r="BJ676" s="68" t="s">
        <v>11317</v>
      </c>
      <c r="BK676" t="str">
        <f t="shared" si="13"/>
        <v>Jul</v>
      </c>
      <c r="BL676" t="str">
        <f>VLOOKUP(D676,Sheet1!$A$2:$B$221,2,0)</f>
        <v>South East Zone</v>
      </c>
    </row>
    <row r="677" spans="1:64" x14ac:dyDescent="0.35">
      <c r="A677" t="str" cm="1">
        <f t="array" ref="A677:C677">VLOOKUP(D677,Sheet1!$A$2:$E$221,{3,4,5},0)</f>
        <v>Nirakar Behera</v>
      </c>
      <c r="B677" t="str">
        <v>FMF063746</v>
      </c>
      <c r="C677" t="str">
        <v>Radhashyam Panda</v>
      </c>
      <c r="D677" s="94" t="s">
        <v>277</v>
      </c>
      <c r="E677" s="95">
        <v>360</v>
      </c>
      <c r="F677" s="95" t="s">
        <v>9818</v>
      </c>
      <c r="G677" s="95">
        <v>194882</v>
      </c>
      <c r="H677" s="95" t="s">
        <v>8781</v>
      </c>
      <c r="I677" s="95" t="s">
        <v>8782</v>
      </c>
      <c r="J677" s="95" t="s">
        <v>1568</v>
      </c>
      <c r="K677" s="95" t="s">
        <v>9819</v>
      </c>
      <c r="L677" s="95">
        <v>90000</v>
      </c>
      <c r="M677" s="95" t="s">
        <v>9461</v>
      </c>
      <c r="N677" s="95" t="s">
        <v>9462</v>
      </c>
      <c r="O677" s="95" t="s">
        <v>9820</v>
      </c>
      <c r="P677" s="95">
        <v>8052778960</v>
      </c>
      <c r="Q677" s="14" t="s">
        <v>13394</v>
      </c>
      <c r="T677" s="96">
        <v>46209</v>
      </c>
      <c r="U677" s="95" t="s">
        <v>1487</v>
      </c>
      <c r="V677" s="4">
        <v>46209.689988425926</v>
      </c>
      <c r="W677" s="96">
        <v>46209</v>
      </c>
      <c r="X677" s="95" t="s">
        <v>1487</v>
      </c>
      <c r="Y677" s="4">
        <v>46209.735486111109</v>
      </c>
      <c r="Z677" s="96">
        <v>46209</v>
      </c>
      <c r="AA677" s="95" t="s">
        <v>1435</v>
      </c>
      <c r="AB677" s="4">
        <v>46209.739768518521</v>
      </c>
      <c r="AC677" s="96">
        <v>46209</v>
      </c>
      <c r="AD677" s="95" t="s">
        <v>1441</v>
      </c>
      <c r="AE677" s="4">
        <v>46209.752615740741</v>
      </c>
      <c r="AF677" s="96"/>
      <c r="AG677" s="95" t="s">
        <v>11317</v>
      </c>
      <c r="AH677" s="4"/>
      <c r="AI677" s="96">
        <v>46209</v>
      </c>
      <c r="AJ677" s="95" t="s">
        <v>1444</v>
      </c>
      <c r="AK677" s="4">
        <v>46209.756736111114</v>
      </c>
      <c r="AL677" s="96">
        <v>46209</v>
      </c>
      <c r="AM677" s="95" t="s">
        <v>1444</v>
      </c>
      <c r="AN677" s="4">
        <v>46209.756828703707</v>
      </c>
      <c r="AO677" s="95" t="s">
        <v>11317</v>
      </c>
      <c r="AP677" s="95" t="s">
        <v>11317</v>
      </c>
      <c r="AQ677" s="95" t="s">
        <v>11317</v>
      </c>
      <c r="AR677" s="95" t="s">
        <v>11317</v>
      </c>
      <c r="AS677" s="95" t="s">
        <v>11317</v>
      </c>
      <c r="AT677" s="95" t="s">
        <v>11317</v>
      </c>
      <c r="AU677" s="96">
        <v>46209</v>
      </c>
      <c r="AV677" s="95" t="s">
        <v>1444</v>
      </c>
      <c r="AW677" s="4">
        <v>46209.767604166664</v>
      </c>
      <c r="AX677" s="95" t="s">
        <v>11317</v>
      </c>
      <c r="AY677" s="95" t="s">
        <v>11317</v>
      </c>
      <c r="AZ677" s="95" t="s">
        <v>11317</v>
      </c>
      <c r="BA677" s="96">
        <v>46209</v>
      </c>
      <c r="BB677" s="95" t="s">
        <v>1455</v>
      </c>
      <c r="BC677" s="4">
        <v>46209.768240740741</v>
      </c>
      <c r="BD677" s="96">
        <v>46209</v>
      </c>
      <c r="BE677" s="95" t="s">
        <v>1492</v>
      </c>
      <c r="BF677" s="4">
        <v>46209.805486111109</v>
      </c>
      <c r="BG677" s="95" t="s">
        <v>11317</v>
      </c>
      <c r="BH677" s="95" t="s">
        <v>11317</v>
      </c>
      <c r="BI677" s="95" t="s">
        <v>11317</v>
      </c>
      <c r="BJ677" s="68" t="s">
        <v>11317</v>
      </c>
      <c r="BK677" t="str">
        <f t="shared" si="13"/>
        <v>Jul</v>
      </c>
      <c r="BL677" t="str">
        <f>VLOOKUP(D677,Sheet1!$A$2:$B$221,2,0)</f>
        <v>South East Zone</v>
      </c>
    </row>
    <row r="678" spans="1:64" x14ac:dyDescent="0.35">
      <c r="A678" t="str" cm="1">
        <f t="array" ref="A678:C678">VLOOKUP(D678,Sheet1!$A$2:$E$221,{3,4,5},0)</f>
        <v>Nirakar Behera</v>
      </c>
      <c r="B678" t="str">
        <v>FMF063746</v>
      </c>
      <c r="C678" t="str">
        <v>Radhashyam Panda</v>
      </c>
      <c r="D678" s="94" t="s">
        <v>277</v>
      </c>
      <c r="E678" s="95">
        <v>360</v>
      </c>
      <c r="F678" s="95" t="s">
        <v>9818</v>
      </c>
      <c r="G678" s="95">
        <v>194882</v>
      </c>
      <c r="H678" s="95" t="s">
        <v>8781</v>
      </c>
      <c r="I678" s="95" t="s">
        <v>8782</v>
      </c>
      <c r="J678" s="95" t="s">
        <v>1568</v>
      </c>
      <c r="K678" s="95" t="s">
        <v>9819</v>
      </c>
      <c r="L678" s="95">
        <v>90000</v>
      </c>
      <c r="M678" s="95" t="s">
        <v>9461</v>
      </c>
      <c r="N678" s="95" t="s">
        <v>9462</v>
      </c>
      <c r="O678" s="95" t="s">
        <v>9821</v>
      </c>
      <c r="P678" s="95">
        <v>2513123858</v>
      </c>
      <c r="Q678" s="14" t="s">
        <v>13394</v>
      </c>
      <c r="T678" s="96">
        <v>46209</v>
      </c>
      <c r="U678" s="95" t="s">
        <v>1487</v>
      </c>
      <c r="V678" s="4">
        <v>46209.689942129633</v>
      </c>
      <c r="W678" s="96">
        <v>46209</v>
      </c>
      <c r="X678" s="95" t="s">
        <v>1487</v>
      </c>
      <c r="Y678" s="4">
        <v>46209.735462962963</v>
      </c>
      <c r="Z678" s="96">
        <v>46209</v>
      </c>
      <c r="AA678" s="95" t="s">
        <v>1435</v>
      </c>
      <c r="AB678" s="4">
        <v>46209.739745370367</v>
      </c>
      <c r="AC678" s="96">
        <v>46209</v>
      </c>
      <c r="AD678" s="95" t="s">
        <v>1441</v>
      </c>
      <c r="AE678" s="4">
        <v>46209.752592592595</v>
      </c>
      <c r="AF678" s="96"/>
      <c r="AG678" s="95" t="s">
        <v>11317</v>
      </c>
      <c r="AH678" s="4"/>
      <c r="AI678" s="96">
        <v>46209</v>
      </c>
      <c r="AJ678" s="95" t="s">
        <v>1444</v>
      </c>
      <c r="AK678" s="4">
        <v>46209.756724537037</v>
      </c>
      <c r="AL678" s="96">
        <v>46209</v>
      </c>
      <c r="AM678" s="95" t="s">
        <v>1444</v>
      </c>
      <c r="AN678" s="4">
        <v>46209.756805555553</v>
      </c>
      <c r="AO678" s="95" t="s">
        <v>11317</v>
      </c>
      <c r="AP678" s="95" t="s">
        <v>11317</v>
      </c>
      <c r="AQ678" s="95" t="s">
        <v>11317</v>
      </c>
      <c r="AR678" s="95" t="s">
        <v>11317</v>
      </c>
      <c r="AS678" s="95" t="s">
        <v>11317</v>
      </c>
      <c r="AT678" s="95" t="s">
        <v>11317</v>
      </c>
      <c r="AU678" s="96">
        <v>46209</v>
      </c>
      <c r="AV678" s="95" t="s">
        <v>1444</v>
      </c>
      <c r="AW678" s="4">
        <v>46209.767592592594</v>
      </c>
      <c r="AX678" s="95" t="s">
        <v>11317</v>
      </c>
      <c r="AY678" s="95" t="s">
        <v>11317</v>
      </c>
      <c r="AZ678" s="95" t="s">
        <v>11317</v>
      </c>
      <c r="BA678" s="96">
        <v>46209</v>
      </c>
      <c r="BB678" s="95" t="s">
        <v>1455</v>
      </c>
      <c r="BC678" s="4">
        <v>46209.768240740741</v>
      </c>
      <c r="BD678" s="96">
        <v>46209</v>
      </c>
      <c r="BE678" s="95" t="s">
        <v>1492</v>
      </c>
      <c r="BF678" s="4">
        <v>46209.805486111109</v>
      </c>
      <c r="BG678" s="95" t="s">
        <v>11317</v>
      </c>
      <c r="BH678" s="95" t="s">
        <v>11317</v>
      </c>
      <c r="BI678" s="95" t="s">
        <v>11317</v>
      </c>
      <c r="BJ678" s="68" t="s">
        <v>11317</v>
      </c>
      <c r="BK678" t="str">
        <f t="shared" si="13"/>
        <v>Jul</v>
      </c>
      <c r="BL678" t="str">
        <f>VLOOKUP(D678,Sheet1!$A$2:$B$221,2,0)</f>
        <v>South East Zone</v>
      </c>
    </row>
    <row r="679" spans="1:64" x14ac:dyDescent="0.35">
      <c r="A679" t="str" cm="1">
        <f t="array" ref="A679:C679">VLOOKUP(D679,Sheet1!$A$2:$E$221,{3,4,5},0)</f>
        <v>Nirakar Behera</v>
      </c>
      <c r="B679" t="str">
        <v>FMF063746</v>
      </c>
      <c r="C679" t="str">
        <v>Radhashyam Panda</v>
      </c>
      <c r="D679" s="94" t="s">
        <v>277</v>
      </c>
      <c r="E679" s="95">
        <v>360</v>
      </c>
      <c r="F679" s="95" t="s">
        <v>9822</v>
      </c>
      <c r="G679" s="95">
        <v>219185</v>
      </c>
      <c r="H679" s="95" t="s">
        <v>3527</v>
      </c>
      <c r="I679" s="95" t="s">
        <v>3528</v>
      </c>
      <c r="J679" s="95" t="s">
        <v>1568</v>
      </c>
      <c r="K679" s="95" t="s">
        <v>9823</v>
      </c>
      <c r="L679" s="95">
        <v>90000</v>
      </c>
      <c r="M679" s="95" t="s">
        <v>9461</v>
      </c>
      <c r="N679" s="95" t="s">
        <v>9462</v>
      </c>
      <c r="O679" s="95" t="s">
        <v>9824</v>
      </c>
      <c r="P679" s="95">
        <v>7456696391</v>
      </c>
      <c r="Q679" s="14" t="s">
        <v>683</v>
      </c>
      <c r="R679" t="s">
        <v>13200</v>
      </c>
      <c r="S679" s="1">
        <v>46209</v>
      </c>
      <c r="T679" s="96">
        <v>46209</v>
      </c>
      <c r="U679" s="95" t="s">
        <v>1487</v>
      </c>
      <c r="V679" s="4">
        <v>46209.561099537037</v>
      </c>
      <c r="W679" s="96">
        <v>46209</v>
      </c>
      <c r="X679" s="95" t="s">
        <v>1487</v>
      </c>
      <c r="Y679" s="4">
        <v>46209.576608796298</v>
      </c>
      <c r="Z679" s="96">
        <v>46209</v>
      </c>
      <c r="AA679" s="95" t="s">
        <v>1435</v>
      </c>
      <c r="AB679" s="4">
        <v>46209.577384259261</v>
      </c>
      <c r="AC679" s="96">
        <v>46209</v>
      </c>
      <c r="AD679" s="95" t="s">
        <v>1458</v>
      </c>
      <c r="AE679" s="4">
        <v>46209.585532407407</v>
      </c>
      <c r="AF679" s="96"/>
      <c r="AG679" s="95" t="s">
        <v>11317</v>
      </c>
      <c r="AH679" s="4"/>
      <c r="AI679" s="96">
        <v>46209</v>
      </c>
      <c r="AJ679" s="95" t="s">
        <v>1444</v>
      </c>
      <c r="AK679" s="4">
        <v>46209.617337962962</v>
      </c>
      <c r="AL679" s="96">
        <v>46209</v>
      </c>
      <c r="AM679" s="95" t="s">
        <v>1444</v>
      </c>
      <c r="AN679" s="4">
        <v>46209.617465277777</v>
      </c>
      <c r="AO679" s="95" t="s">
        <v>11317</v>
      </c>
      <c r="AP679" s="95" t="s">
        <v>11317</v>
      </c>
      <c r="AQ679" s="95" t="s">
        <v>11317</v>
      </c>
      <c r="AR679" s="95" t="s">
        <v>11317</v>
      </c>
      <c r="AS679" s="95" t="s">
        <v>11317</v>
      </c>
      <c r="AT679" s="95" t="s">
        <v>11317</v>
      </c>
      <c r="AU679" s="96">
        <v>46209</v>
      </c>
      <c r="AV679" s="95" t="s">
        <v>1444</v>
      </c>
      <c r="AW679" s="4">
        <v>46209.628657407404</v>
      </c>
      <c r="AX679" s="95" t="s">
        <v>11317</v>
      </c>
      <c r="AY679" s="95" t="s">
        <v>11317</v>
      </c>
      <c r="AZ679" s="95" t="s">
        <v>11317</v>
      </c>
      <c r="BA679" s="96">
        <v>46209</v>
      </c>
      <c r="BB679" s="95" t="s">
        <v>1455</v>
      </c>
      <c r="BC679" s="4">
        <v>46209.632141203707</v>
      </c>
      <c r="BD679" s="96">
        <v>46209</v>
      </c>
      <c r="BE679" s="95" t="s">
        <v>1492</v>
      </c>
      <c r="BF679" s="4">
        <v>46209.810011574074</v>
      </c>
      <c r="BG679" s="95" t="s">
        <v>11317</v>
      </c>
      <c r="BH679" s="95" t="s">
        <v>11317</v>
      </c>
      <c r="BI679" s="95" t="s">
        <v>11317</v>
      </c>
      <c r="BJ679" s="68" t="s">
        <v>11317</v>
      </c>
      <c r="BK679" t="str">
        <f t="shared" si="13"/>
        <v>Jul</v>
      </c>
      <c r="BL679" t="str">
        <f>VLOOKUP(D679,Sheet1!$A$2:$B$221,2,0)</f>
        <v>South East Zone</v>
      </c>
    </row>
    <row r="680" spans="1:64" x14ac:dyDescent="0.35">
      <c r="A680" t="str" cm="1">
        <f t="array" ref="A680:C680">VLOOKUP(D680,Sheet1!$A$2:$E$221,{3,4,5},0)</f>
        <v>Nirakar Behera</v>
      </c>
      <c r="B680" t="str">
        <v>FMF063746</v>
      </c>
      <c r="C680" t="str">
        <v>Radhashyam Panda</v>
      </c>
      <c r="D680" s="94" t="s">
        <v>277</v>
      </c>
      <c r="E680" s="95">
        <v>360</v>
      </c>
      <c r="F680" s="95" t="s">
        <v>1488</v>
      </c>
      <c r="G680" s="95">
        <v>418653</v>
      </c>
      <c r="H680" s="95" t="s">
        <v>1489</v>
      </c>
      <c r="I680" s="95" t="s">
        <v>1490</v>
      </c>
      <c r="J680" s="95" t="s">
        <v>1568</v>
      </c>
      <c r="K680" s="95" t="s">
        <v>2285</v>
      </c>
      <c r="L680" s="95">
        <v>90000</v>
      </c>
      <c r="M680" s="95" t="s">
        <v>1032</v>
      </c>
      <c r="N680" s="95" t="s">
        <v>1033</v>
      </c>
      <c r="O680" s="95" t="s">
        <v>2286</v>
      </c>
      <c r="P680" s="95">
        <v>1093599065</v>
      </c>
      <c r="Q680" s="14" t="s">
        <v>13394</v>
      </c>
      <c r="T680" s="96">
        <v>46204</v>
      </c>
      <c r="U680" s="95" t="s">
        <v>1487</v>
      </c>
      <c r="V680" s="4">
        <v>46204.542303240742</v>
      </c>
      <c r="W680" s="96">
        <v>46204</v>
      </c>
      <c r="X680" s="95" t="s">
        <v>1487</v>
      </c>
      <c r="Y680" s="4">
        <v>46204.578472222223</v>
      </c>
      <c r="Z680" s="96">
        <v>46204</v>
      </c>
      <c r="AA680" s="95" t="s">
        <v>1435</v>
      </c>
      <c r="AB680" s="4">
        <v>46204.58865740741</v>
      </c>
      <c r="AC680" s="96">
        <v>46204</v>
      </c>
      <c r="AD680" s="95" t="s">
        <v>1450</v>
      </c>
      <c r="AE680" s="4">
        <v>46204.594594907408</v>
      </c>
      <c r="AF680" s="96"/>
      <c r="AG680" s="95" t="s">
        <v>11317</v>
      </c>
      <c r="AH680" s="4"/>
      <c r="AI680" s="96">
        <v>46204</v>
      </c>
      <c r="AJ680" s="95" t="s">
        <v>1491</v>
      </c>
      <c r="AK680" s="4">
        <v>46204.618530092594</v>
      </c>
      <c r="AL680" s="96">
        <v>46204</v>
      </c>
      <c r="AM680" s="95" t="s">
        <v>1491</v>
      </c>
      <c r="AN680" s="4">
        <v>46204.618738425925</v>
      </c>
      <c r="AO680" s="95" t="s">
        <v>11317</v>
      </c>
      <c r="AP680" s="95" t="s">
        <v>11317</v>
      </c>
      <c r="AQ680" s="95" t="s">
        <v>11317</v>
      </c>
      <c r="AR680" s="95" t="s">
        <v>11317</v>
      </c>
      <c r="AS680" s="95" t="s">
        <v>11317</v>
      </c>
      <c r="AT680" s="95" t="s">
        <v>11317</v>
      </c>
      <c r="AU680" s="96">
        <v>46204</v>
      </c>
      <c r="AV680" s="95" t="s">
        <v>1491</v>
      </c>
      <c r="AW680" s="4">
        <v>46204.653437499997</v>
      </c>
      <c r="AX680" s="95" t="s">
        <v>11317</v>
      </c>
      <c r="AY680" s="95" t="s">
        <v>11317</v>
      </c>
      <c r="AZ680" s="95" t="s">
        <v>11317</v>
      </c>
      <c r="BA680" s="96">
        <v>46204</v>
      </c>
      <c r="BB680" s="95" t="s">
        <v>1437</v>
      </c>
      <c r="BC680" s="4">
        <v>46204.671435185184</v>
      </c>
      <c r="BD680" s="96">
        <v>46204</v>
      </c>
      <c r="BE680" s="95" t="s">
        <v>1492</v>
      </c>
      <c r="BF680" s="4">
        <v>46204.732106481482</v>
      </c>
      <c r="BG680" s="95" t="s">
        <v>11317</v>
      </c>
      <c r="BH680" s="95" t="s">
        <v>11317</v>
      </c>
      <c r="BI680" s="95" t="s">
        <v>11317</v>
      </c>
      <c r="BJ680" s="68" t="s">
        <v>11317</v>
      </c>
      <c r="BK680" t="str">
        <f t="shared" si="13"/>
        <v>Jul</v>
      </c>
      <c r="BL680" t="str">
        <f>VLOOKUP(D680,Sheet1!$A$2:$B$221,2,0)</f>
        <v>South East Zone</v>
      </c>
    </row>
    <row r="681" spans="1:64" x14ac:dyDescent="0.35">
      <c r="A681" t="str" cm="1">
        <f t="array" ref="A681:C681">VLOOKUP(D681,Sheet1!$A$2:$E$221,{3,4,5},0)</f>
        <v>Nirakar Behera</v>
      </c>
      <c r="B681" t="str">
        <v>FMF063746</v>
      </c>
      <c r="C681" t="str">
        <v>Radhashyam Panda</v>
      </c>
      <c r="D681" s="94" t="s">
        <v>277</v>
      </c>
      <c r="E681" s="95">
        <v>360</v>
      </c>
      <c r="F681" s="95" t="s">
        <v>3526</v>
      </c>
      <c r="G681" s="95">
        <v>434909</v>
      </c>
      <c r="H681" s="95" t="s">
        <v>3527</v>
      </c>
      <c r="I681" s="95" t="s">
        <v>3528</v>
      </c>
      <c r="J681" s="95" t="s">
        <v>1568</v>
      </c>
      <c r="K681" s="95" t="s">
        <v>3529</v>
      </c>
      <c r="L681" s="95">
        <v>77000</v>
      </c>
      <c r="M681" s="95" t="s">
        <v>1124</v>
      </c>
      <c r="N681" s="95" t="s">
        <v>1125</v>
      </c>
      <c r="O681" s="95" t="s">
        <v>3530</v>
      </c>
      <c r="P681" s="95">
        <v>4579698048</v>
      </c>
      <c r="Q681" s="14" t="s">
        <v>13394</v>
      </c>
      <c r="T681" s="96">
        <v>46205</v>
      </c>
      <c r="U681" s="95" t="s">
        <v>1487</v>
      </c>
      <c r="V681" s="4">
        <v>46205.604733796295</v>
      </c>
      <c r="W681" s="96">
        <v>46206</v>
      </c>
      <c r="X681" s="95" t="s">
        <v>1487</v>
      </c>
      <c r="Y681" s="4">
        <v>46206.395254629628</v>
      </c>
      <c r="Z681" s="96">
        <v>46206</v>
      </c>
      <c r="AA681" s="95" t="s">
        <v>1435</v>
      </c>
      <c r="AB681" s="4">
        <v>46206.415682870371</v>
      </c>
      <c r="AC681" s="96">
        <v>46206</v>
      </c>
      <c r="AD681" s="95" t="s">
        <v>1443</v>
      </c>
      <c r="AE681" s="4">
        <v>46206.427199074074</v>
      </c>
      <c r="AF681" s="96"/>
      <c r="AG681" s="95" t="s">
        <v>11317</v>
      </c>
      <c r="AH681" s="4"/>
      <c r="AI681" s="96">
        <v>46206</v>
      </c>
      <c r="AJ681" s="95" t="s">
        <v>1444</v>
      </c>
      <c r="AK681" s="4">
        <v>46206.454722222225</v>
      </c>
      <c r="AL681" s="96">
        <v>46206</v>
      </c>
      <c r="AM681" s="95" t="s">
        <v>1444</v>
      </c>
      <c r="AN681" s="4">
        <v>46206.454814814817</v>
      </c>
      <c r="AO681" s="95" t="s">
        <v>11317</v>
      </c>
      <c r="AP681" s="95" t="s">
        <v>11317</v>
      </c>
      <c r="AQ681" s="95" t="s">
        <v>11317</v>
      </c>
      <c r="AR681" s="95" t="s">
        <v>11317</v>
      </c>
      <c r="AS681" s="95" t="s">
        <v>11317</v>
      </c>
      <c r="AT681" s="95" t="s">
        <v>11317</v>
      </c>
      <c r="AU681" s="96">
        <v>46206</v>
      </c>
      <c r="AV681" s="95" t="s">
        <v>1444</v>
      </c>
      <c r="AW681" s="4">
        <v>46206.483078703706</v>
      </c>
      <c r="AX681" s="95" t="s">
        <v>11317</v>
      </c>
      <c r="AY681" s="95" t="s">
        <v>11317</v>
      </c>
      <c r="AZ681" s="95" t="s">
        <v>11317</v>
      </c>
      <c r="BA681" s="96">
        <v>46206</v>
      </c>
      <c r="BB681" s="95" t="s">
        <v>1455</v>
      </c>
      <c r="BC681" s="4">
        <v>46206.486689814818</v>
      </c>
      <c r="BD681" s="96">
        <v>46206</v>
      </c>
      <c r="BE681" s="95" t="s">
        <v>1492</v>
      </c>
      <c r="BF681" s="4">
        <v>46206.499432870369</v>
      </c>
      <c r="BG681" s="95" t="s">
        <v>11317</v>
      </c>
      <c r="BH681" s="95" t="s">
        <v>11317</v>
      </c>
      <c r="BI681" s="95" t="s">
        <v>11317</v>
      </c>
      <c r="BJ681" s="68" t="s">
        <v>11317</v>
      </c>
      <c r="BK681" t="str">
        <f t="shared" si="13"/>
        <v>Jul</v>
      </c>
      <c r="BL681" t="str">
        <f>VLOOKUP(D681,Sheet1!$A$2:$B$221,2,0)</f>
        <v>South East Zone</v>
      </c>
    </row>
    <row r="682" spans="1:64" x14ac:dyDescent="0.35">
      <c r="A682" t="str" cm="1">
        <f t="array" ref="A682:C682">VLOOKUP(D682,Sheet1!$A$2:$E$221,{3,4,5},0)</f>
        <v>Chakradhar Swain</v>
      </c>
      <c r="B682" t="str">
        <v>FMF066031</v>
      </c>
      <c r="C682" t="str">
        <v>Pratik Mishra</v>
      </c>
      <c r="D682" s="94" t="s">
        <v>246</v>
      </c>
      <c r="E682" s="95">
        <v>362</v>
      </c>
      <c r="F682" s="95" t="s">
        <v>3531</v>
      </c>
      <c r="G682" s="95">
        <v>185409</v>
      </c>
      <c r="H682" s="95" t="s">
        <v>3532</v>
      </c>
      <c r="I682" s="95" t="s">
        <v>3533</v>
      </c>
      <c r="J682" s="95" t="s">
        <v>1568</v>
      </c>
      <c r="K682" s="95" t="s">
        <v>3534</v>
      </c>
      <c r="L682" s="95">
        <v>77000</v>
      </c>
      <c r="M682" s="95" t="s">
        <v>1124</v>
      </c>
      <c r="N682" s="95" t="s">
        <v>1125</v>
      </c>
      <c r="O682" s="95" t="s">
        <v>3535</v>
      </c>
      <c r="P682" s="95">
        <v>2587702889</v>
      </c>
      <c r="Q682" s="14" t="s">
        <v>13394</v>
      </c>
      <c r="T682" s="96">
        <v>46206</v>
      </c>
      <c r="U682" s="95" t="s">
        <v>1495</v>
      </c>
      <c r="V682" s="4">
        <v>46206.458680555559</v>
      </c>
      <c r="W682" s="96">
        <v>46206</v>
      </c>
      <c r="X682" s="95" t="s">
        <v>1495</v>
      </c>
      <c r="Y682" s="4">
        <v>46206.459004629629</v>
      </c>
      <c r="Z682" s="96">
        <v>46206</v>
      </c>
      <c r="AA682" s="95" t="s">
        <v>1435</v>
      </c>
      <c r="AB682" s="4">
        <v>46206.463310185187</v>
      </c>
      <c r="AC682" s="96">
        <v>46206</v>
      </c>
      <c r="AD682" s="95" t="s">
        <v>1454</v>
      </c>
      <c r="AE682" s="4">
        <v>46206.473495370374</v>
      </c>
      <c r="AF682" s="96"/>
      <c r="AG682" s="95" t="s">
        <v>11317</v>
      </c>
      <c r="AH682" s="4"/>
      <c r="AI682" s="96">
        <v>46206</v>
      </c>
      <c r="AJ682" s="95" t="s">
        <v>1444</v>
      </c>
      <c r="AK682" s="4">
        <v>46206.531597222223</v>
      </c>
      <c r="AL682" s="96">
        <v>46206</v>
      </c>
      <c r="AM682" s="95" t="s">
        <v>1444</v>
      </c>
      <c r="AN682" s="4">
        <v>46206.531666666669</v>
      </c>
      <c r="AO682" s="95" t="s">
        <v>11317</v>
      </c>
      <c r="AP682" s="95" t="s">
        <v>11317</v>
      </c>
      <c r="AQ682" s="95" t="s">
        <v>11317</v>
      </c>
      <c r="AR682" s="95" t="s">
        <v>11317</v>
      </c>
      <c r="AS682" s="95" t="s">
        <v>11317</v>
      </c>
      <c r="AT682" s="95" t="s">
        <v>11317</v>
      </c>
      <c r="AU682" s="96">
        <v>46206</v>
      </c>
      <c r="AV682" s="95" t="s">
        <v>1444</v>
      </c>
      <c r="AW682" s="4">
        <v>46206.567939814813</v>
      </c>
      <c r="AX682" s="95" t="s">
        <v>11317</v>
      </c>
      <c r="AY682" s="95" t="s">
        <v>11317</v>
      </c>
      <c r="AZ682" s="95" t="s">
        <v>11317</v>
      </c>
      <c r="BA682" s="96">
        <v>46206</v>
      </c>
      <c r="BB682" s="95" t="s">
        <v>1455</v>
      </c>
      <c r="BC682" s="4">
        <v>46206.569467592592</v>
      </c>
      <c r="BD682" s="96">
        <v>46209</v>
      </c>
      <c r="BE682" s="95" t="s">
        <v>1496</v>
      </c>
      <c r="BF682" s="4">
        <v>46209.604768518519</v>
      </c>
      <c r="BG682" s="95" t="s">
        <v>11317</v>
      </c>
      <c r="BH682" s="95" t="s">
        <v>11317</v>
      </c>
      <c r="BI682" s="95" t="s">
        <v>11317</v>
      </c>
      <c r="BJ682" s="68" t="s">
        <v>11317</v>
      </c>
      <c r="BK682" t="str">
        <f t="shared" si="13"/>
        <v>Jul</v>
      </c>
      <c r="BL682" t="str">
        <f>VLOOKUP(D682,Sheet1!$A$2:$B$221,2,0)</f>
        <v>South East Zone</v>
      </c>
    </row>
    <row r="683" spans="1:64" x14ac:dyDescent="0.35">
      <c r="A683" t="str" cm="1">
        <f t="array" ref="A683:C683">VLOOKUP(D683,Sheet1!$A$2:$E$221,{3,4,5},0)</f>
        <v>Chakradhar Swain</v>
      </c>
      <c r="B683" t="str">
        <v>FMF066031</v>
      </c>
      <c r="C683" t="str">
        <v>Pratik Mishra</v>
      </c>
      <c r="D683" s="94" t="s">
        <v>246</v>
      </c>
      <c r="E683" s="95">
        <v>362</v>
      </c>
      <c r="F683" s="95" t="s">
        <v>3536</v>
      </c>
      <c r="G683" s="95">
        <v>332590</v>
      </c>
      <c r="H683" s="95" t="s">
        <v>1493</v>
      </c>
      <c r="I683" s="95" t="s">
        <v>1494</v>
      </c>
      <c r="J683" s="95" t="s">
        <v>1568</v>
      </c>
      <c r="K683" s="95" t="s">
        <v>3537</v>
      </c>
      <c r="L683" s="95">
        <v>55000</v>
      </c>
      <c r="M683" s="95" t="s">
        <v>2289</v>
      </c>
      <c r="N683" s="95" t="s">
        <v>2290</v>
      </c>
      <c r="O683" s="95" t="s">
        <v>3538</v>
      </c>
      <c r="P683" s="95">
        <v>7165526476</v>
      </c>
      <c r="Q683" s="14" t="s">
        <v>13394</v>
      </c>
      <c r="T683" s="96">
        <v>46206</v>
      </c>
      <c r="U683" s="95" t="s">
        <v>1495</v>
      </c>
      <c r="V683" s="4">
        <v>46206.629490740743</v>
      </c>
      <c r="W683" s="96">
        <v>46206</v>
      </c>
      <c r="X683" s="95" t="s">
        <v>1495</v>
      </c>
      <c r="Y683" s="4">
        <v>46206.629849537036</v>
      </c>
      <c r="Z683" s="96">
        <v>46206</v>
      </c>
      <c r="AA683" s="95" t="s">
        <v>1435</v>
      </c>
      <c r="AB683" s="4">
        <v>46206.632303240738</v>
      </c>
      <c r="AC683" s="96">
        <v>46206</v>
      </c>
      <c r="AD683" s="95" t="s">
        <v>1457</v>
      </c>
      <c r="AE683" s="4">
        <v>46206.635405092595</v>
      </c>
      <c r="AF683" s="96"/>
      <c r="AG683" s="95" t="s">
        <v>11317</v>
      </c>
      <c r="AH683" s="4"/>
      <c r="AI683" s="96">
        <v>46206</v>
      </c>
      <c r="AJ683" s="95" t="s">
        <v>1444</v>
      </c>
      <c r="AK683" s="4">
        <v>46206.641388888886</v>
      </c>
      <c r="AL683" s="96">
        <v>46206</v>
      </c>
      <c r="AM683" s="95" t="s">
        <v>1444</v>
      </c>
      <c r="AN683" s="4">
        <v>46206.641458333332</v>
      </c>
      <c r="AO683" s="95" t="s">
        <v>11317</v>
      </c>
      <c r="AP683" s="95" t="s">
        <v>11317</v>
      </c>
      <c r="AQ683" s="95" t="s">
        <v>11317</v>
      </c>
      <c r="AR683" s="95" t="s">
        <v>11317</v>
      </c>
      <c r="AS683" s="95" t="s">
        <v>11317</v>
      </c>
      <c r="AT683" s="95" t="s">
        <v>11317</v>
      </c>
      <c r="AU683" s="96">
        <v>46206</v>
      </c>
      <c r="AV683" s="95" t="s">
        <v>1444</v>
      </c>
      <c r="AW683" s="4">
        <v>46206.673854166664</v>
      </c>
      <c r="AX683" s="95" t="s">
        <v>11317</v>
      </c>
      <c r="AY683" s="95" t="s">
        <v>11317</v>
      </c>
      <c r="AZ683" s="95" t="s">
        <v>11317</v>
      </c>
      <c r="BA683" s="96">
        <v>46206</v>
      </c>
      <c r="BB683" s="95" t="s">
        <v>1455</v>
      </c>
      <c r="BC683" s="4">
        <v>46206.674699074072</v>
      </c>
      <c r="BD683" s="96">
        <v>46206</v>
      </c>
      <c r="BE683" s="95" t="s">
        <v>1496</v>
      </c>
      <c r="BF683" s="4">
        <v>46206.71738425926</v>
      </c>
      <c r="BG683" s="95" t="s">
        <v>11317</v>
      </c>
      <c r="BH683" s="95" t="s">
        <v>11317</v>
      </c>
      <c r="BI683" s="95" t="s">
        <v>11317</v>
      </c>
      <c r="BJ683" s="68" t="s">
        <v>11317</v>
      </c>
      <c r="BK683" t="str">
        <f t="shared" si="13"/>
        <v>Jul</v>
      </c>
      <c r="BL683" t="str">
        <f>VLOOKUP(D683,Sheet1!$A$2:$B$221,2,0)</f>
        <v>South East Zone</v>
      </c>
    </row>
    <row r="684" spans="1:64" x14ac:dyDescent="0.35">
      <c r="A684" t="str" cm="1">
        <f t="array" ref="A684:C684">VLOOKUP(D684,Sheet1!$A$2:$E$221,{3,4,5},0)</f>
        <v>Chakradhar Swain</v>
      </c>
      <c r="B684" t="str">
        <v>FMF066031</v>
      </c>
      <c r="C684" t="str">
        <v>Pratik Mishra</v>
      </c>
      <c r="D684" s="94" t="s">
        <v>246</v>
      </c>
      <c r="E684" s="95">
        <v>362</v>
      </c>
      <c r="F684" s="95" t="s">
        <v>2287</v>
      </c>
      <c r="G684" s="95">
        <v>497253</v>
      </c>
      <c r="H684" s="95" t="s">
        <v>1493</v>
      </c>
      <c r="I684" s="95" t="s">
        <v>1494</v>
      </c>
      <c r="J684" s="95" t="s">
        <v>1568</v>
      </c>
      <c r="K684" s="95" t="s">
        <v>2288</v>
      </c>
      <c r="L684" s="95">
        <v>55000</v>
      </c>
      <c r="M684" s="95" t="s">
        <v>2289</v>
      </c>
      <c r="N684" s="95" t="s">
        <v>2290</v>
      </c>
      <c r="O684" s="95" t="s">
        <v>2291</v>
      </c>
      <c r="P684" s="95">
        <v>6767322632</v>
      </c>
      <c r="Q684" s="14" t="s">
        <v>13394</v>
      </c>
      <c r="T684" s="96">
        <v>46204</v>
      </c>
      <c r="U684" s="95" t="s">
        <v>1495</v>
      </c>
      <c r="V684" s="4">
        <v>46204.490590277775</v>
      </c>
      <c r="W684" s="96">
        <v>46204</v>
      </c>
      <c r="X684" s="95" t="s">
        <v>1495</v>
      </c>
      <c r="Y684" s="4">
        <v>46204.570763888885</v>
      </c>
      <c r="Z684" s="96">
        <v>46204</v>
      </c>
      <c r="AA684" s="95" t="s">
        <v>1435</v>
      </c>
      <c r="AB684" s="4">
        <v>46204.58865740741</v>
      </c>
      <c r="AC684" s="96">
        <v>46204</v>
      </c>
      <c r="AD684" s="95" t="s">
        <v>1442</v>
      </c>
      <c r="AE684" s="4">
        <v>46204.596701388888</v>
      </c>
      <c r="AF684" s="96"/>
      <c r="AG684" s="95" t="s">
        <v>11317</v>
      </c>
      <c r="AH684" s="4"/>
      <c r="AI684" s="96">
        <v>46204</v>
      </c>
      <c r="AJ684" s="95" t="s">
        <v>1437</v>
      </c>
      <c r="AK684" s="4">
        <v>46204.620694444442</v>
      </c>
      <c r="AL684" s="96">
        <v>46204</v>
      </c>
      <c r="AM684" s="95" t="s">
        <v>1437</v>
      </c>
      <c r="AN684" s="4">
        <v>46204.620798611111</v>
      </c>
      <c r="AO684" s="95" t="s">
        <v>11317</v>
      </c>
      <c r="AP684" s="95" t="s">
        <v>11317</v>
      </c>
      <c r="AQ684" s="95" t="s">
        <v>11317</v>
      </c>
      <c r="AR684" s="95" t="s">
        <v>11317</v>
      </c>
      <c r="AS684" s="95" t="s">
        <v>11317</v>
      </c>
      <c r="AT684" s="95" t="s">
        <v>11317</v>
      </c>
      <c r="AU684" s="96">
        <v>46204</v>
      </c>
      <c r="AV684" s="95" t="s">
        <v>1437</v>
      </c>
      <c r="AW684" s="4">
        <v>46204.636307870373</v>
      </c>
      <c r="AX684" s="95" t="s">
        <v>11317</v>
      </c>
      <c r="AY684" s="95" t="s">
        <v>11317</v>
      </c>
      <c r="AZ684" s="95" t="s">
        <v>11317</v>
      </c>
      <c r="BA684" s="96">
        <v>46204</v>
      </c>
      <c r="BB684" s="95" t="s">
        <v>1437</v>
      </c>
      <c r="BC684" s="4">
        <v>46204.636435185188</v>
      </c>
      <c r="BD684" s="96">
        <v>46204</v>
      </c>
      <c r="BE684" s="95" t="s">
        <v>1496</v>
      </c>
      <c r="BF684" s="4">
        <v>46204.749988425923</v>
      </c>
      <c r="BG684" s="95" t="s">
        <v>11317</v>
      </c>
      <c r="BH684" s="95" t="s">
        <v>11317</v>
      </c>
      <c r="BI684" s="95" t="s">
        <v>11317</v>
      </c>
      <c r="BJ684" s="68" t="s">
        <v>11317</v>
      </c>
      <c r="BK684" t="str">
        <f t="shared" si="13"/>
        <v>Jul</v>
      </c>
      <c r="BL684" t="str">
        <f>VLOOKUP(D684,Sheet1!$A$2:$B$221,2,0)</f>
        <v>South East Zone</v>
      </c>
    </row>
    <row r="685" spans="1:64" x14ac:dyDescent="0.35">
      <c r="A685" t="str" cm="1">
        <f t="array" ref="A685:C685">VLOOKUP(D685,Sheet1!$A$2:$E$221,{3,4,5},0)</f>
        <v>Chakradhar Swain</v>
      </c>
      <c r="B685" t="str">
        <v>FMF066031</v>
      </c>
      <c r="C685" t="str">
        <v>Pratik Mishra</v>
      </c>
      <c r="D685" s="94" t="s">
        <v>246</v>
      </c>
      <c r="E685" s="95">
        <v>362</v>
      </c>
      <c r="F685" s="95" t="s">
        <v>2287</v>
      </c>
      <c r="G685" s="95">
        <v>497253</v>
      </c>
      <c r="H685" s="95" t="s">
        <v>1493</v>
      </c>
      <c r="I685" s="95" t="s">
        <v>1494</v>
      </c>
      <c r="J685" s="95" t="s">
        <v>1568</v>
      </c>
      <c r="K685" s="95" t="s">
        <v>2288</v>
      </c>
      <c r="L685" s="95">
        <v>70000</v>
      </c>
      <c r="M685" s="95" t="s">
        <v>1029</v>
      </c>
      <c r="N685" s="95" t="s">
        <v>1030</v>
      </c>
      <c r="O685" s="95" t="s">
        <v>2292</v>
      </c>
      <c r="P685" s="95">
        <v>5441197252</v>
      </c>
      <c r="Q685" s="14" t="s">
        <v>13394</v>
      </c>
      <c r="T685" s="96">
        <v>46204</v>
      </c>
      <c r="U685" s="95" t="s">
        <v>1495</v>
      </c>
      <c r="V685" s="4">
        <v>46204.490567129629</v>
      </c>
      <c r="W685" s="96">
        <v>46204</v>
      </c>
      <c r="X685" s="95" t="s">
        <v>1495</v>
      </c>
      <c r="Y685" s="4">
        <v>46204.570752314816</v>
      </c>
      <c r="Z685" s="96">
        <v>46204</v>
      </c>
      <c r="AA685" s="95" t="s">
        <v>1435</v>
      </c>
      <c r="AB685" s="4">
        <v>46204.58865740741</v>
      </c>
      <c r="AC685" s="96">
        <v>46204</v>
      </c>
      <c r="AD685" s="95" t="s">
        <v>1442</v>
      </c>
      <c r="AE685" s="4">
        <v>46204.596689814818</v>
      </c>
      <c r="AF685" s="96"/>
      <c r="AG685" s="95" t="s">
        <v>11317</v>
      </c>
      <c r="AH685" s="4"/>
      <c r="AI685" s="96">
        <v>46204</v>
      </c>
      <c r="AJ685" s="95" t="s">
        <v>1437</v>
      </c>
      <c r="AK685" s="4">
        <v>46204.620671296296</v>
      </c>
      <c r="AL685" s="96">
        <v>46204</v>
      </c>
      <c r="AM685" s="95" t="s">
        <v>1437</v>
      </c>
      <c r="AN685" s="4">
        <v>46204.620787037034</v>
      </c>
      <c r="AO685" s="95" t="s">
        <v>11317</v>
      </c>
      <c r="AP685" s="95" t="s">
        <v>11317</v>
      </c>
      <c r="AQ685" s="95" t="s">
        <v>11317</v>
      </c>
      <c r="AR685" s="95" t="s">
        <v>11317</v>
      </c>
      <c r="AS685" s="95" t="s">
        <v>11317</v>
      </c>
      <c r="AT685" s="95" t="s">
        <v>11317</v>
      </c>
      <c r="AU685" s="96">
        <v>46204</v>
      </c>
      <c r="AV685" s="95" t="s">
        <v>1437</v>
      </c>
      <c r="AW685" s="4">
        <v>46204.636284722219</v>
      </c>
      <c r="AX685" s="95" t="s">
        <v>11317</v>
      </c>
      <c r="AY685" s="95" t="s">
        <v>11317</v>
      </c>
      <c r="AZ685" s="95" t="s">
        <v>11317</v>
      </c>
      <c r="BA685" s="96">
        <v>46204</v>
      </c>
      <c r="BB685" s="95" t="s">
        <v>1437</v>
      </c>
      <c r="BC685" s="4">
        <v>46204.636435185188</v>
      </c>
      <c r="BD685" s="96">
        <v>46204</v>
      </c>
      <c r="BE685" s="95" t="s">
        <v>1496</v>
      </c>
      <c r="BF685" s="4">
        <v>46204.749988425923</v>
      </c>
      <c r="BG685" s="95" t="s">
        <v>11317</v>
      </c>
      <c r="BH685" s="95" t="s">
        <v>11317</v>
      </c>
      <c r="BI685" s="95" t="s">
        <v>11317</v>
      </c>
      <c r="BJ685" s="68" t="s">
        <v>11317</v>
      </c>
      <c r="BK685" t="str">
        <f t="shared" si="13"/>
        <v>Jul</v>
      </c>
      <c r="BL685" t="str">
        <f>VLOOKUP(D685,Sheet1!$A$2:$B$221,2,0)</f>
        <v>South East Zone</v>
      </c>
    </row>
    <row r="686" spans="1:64" x14ac:dyDescent="0.35">
      <c r="A686" t="str" cm="1">
        <f t="array" ref="A686:C686">VLOOKUP(D686,Sheet1!$A$2:$E$221,{3,4,5},0)</f>
        <v>Chakradhar Swain</v>
      </c>
      <c r="B686" t="str">
        <v>FMF066031</v>
      </c>
      <c r="C686" t="str">
        <v>Pratik Mishra</v>
      </c>
      <c r="D686" s="94" t="s">
        <v>246</v>
      </c>
      <c r="E686" s="95">
        <v>362</v>
      </c>
      <c r="F686" s="95" t="s">
        <v>2872</v>
      </c>
      <c r="G686" s="95">
        <v>526433</v>
      </c>
      <c r="H686" s="95" t="s">
        <v>2873</v>
      </c>
      <c r="I686" s="95" t="s">
        <v>2874</v>
      </c>
      <c r="J686" s="95" t="s">
        <v>1568</v>
      </c>
      <c r="K686" s="95" t="s">
        <v>2875</v>
      </c>
      <c r="L686" s="95">
        <v>70000</v>
      </c>
      <c r="M686" s="95" t="s">
        <v>1029</v>
      </c>
      <c r="N686" s="95" t="s">
        <v>1030</v>
      </c>
      <c r="O686" s="95" t="s">
        <v>2876</v>
      </c>
      <c r="P686" s="95">
        <v>9281793529</v>
      </c>
      <c r="Q686" s="14" t="s">
        <v>13394</v>
      </c>
      <c r="T686" s="96">
        <v>46205</v>
      </c>
      <c r="U686" s="95" t="s">
        <v>1495</v>
      </c>
      <c r="V686" s="4">
        <v>46205.577337962961</v>
      </c>
      <c r="W686" s="96">
        <v>46205</v>
      </c>
      <c r="X686" s="95" t="s">
        <v>1495</v>
      </c>
      <c r="Y686" s="4">
        <v>46205.578726851854</v>
      </c>
      <c r="Z686" s="96">
        <v>46205</v>
      </c>
      <c r="AA686" s="95" t="s">
        <v>1435</v>
      </c>
      <c r="AB686" s="4">
        <v>46205.580763888887</v>
      </c>
      <c r="AC686" s="96">
        <v>46205</v>
      </c>
      <c r="AD686" s="95" t="s">
        <v>1454</v>
      </c>
      <c r="AE686" s="4">
        <v>46205.583877314813</v>
      </c>
      <c r="AF686" s="96"/>
      <c r="AG686" s="95" t="s">
        <v>11317</v>
      </c>
      <c r="AH686" s="4"/>
      <c r="AI686" s="96">
        <v>46205</v>
      </c>
      <c r="AJ686" s="95" t="s">
        <v>1444</v>
      </c>
      <c r="AK686" s="4">
        <v>46205.619560185187</v>
      </c>
      <c r="AL686" s="96">
        <v>46205</v>
      </c>
      <c r="AM686" s="95" t="s">
        <v>1444</v>
      </c>
      <c r="AN686" s="4">
        <v>46205.619641203702</v>
      </c>
      <c r="AO686" s="95" t="s">
        <v>11317</v>
      </c>
      <c r="AP686" s="95" t="s">
        <v>11317</v>
      </c>
      <c r="AQ686" s="95" t="s">
        <v>11317</v>
      </c>
      <c r="AR686" s="95" t="s">
        <v>11317</v>
      </c>
      <c r="AS686" s="95" t="s">
        <v>11317</v>
      </c>
      <c r="AT686" s="95" t="s">
        <v>11317</v>
      </c>
      <c r="AU686" s="96">
        <v>46205</v>
      </c>
      <c r="AV686" s="95" t="s">
        <v>1444</v>
      </c>
      <c r="AW686" s="4">
        <v>46205.633310185185</v>
      </c>
      <c r="AX686" s="95" t="s">
        <v>11317</v>
      </c>
      <c r="AY686" s="95" t="s">
        <v>11317</v>
      </c>
      <c r="AZ686" s="95" t="s">
        <v>11317</v>
      </c>
      <c r="BA686" s="96">
        <v>46205</v>
      </c>
      <c r="BB686" s="95" t="s">
        <v>1455</v>
      </c>
      <c r="BC686" s="4">
        <v>46205.634120370371</v>
      </c>
      <c r="BD686" s="96">
        <v>46205</v>
      </c>
      <c r="BE686" s="95" t="s">
        <v>1496</v>
      </c>
      <c r="BF686" s="4">
        <v>46205.833171296297</v>
      </c>
      <c r="BG686" s="95" t="s">
        <v>11317</v>
      </c>
      <c r="BH686" s="95" t="s">
        <v>11317</v>
      </c>
      <c r="BI686" s="95" t="s">
        <v>11317</v>
      </c>
      <c r="BJ686" s="68" t="s">
        <v>11317</v>
      </c>
      <c r="BK686" t="str">
        <f t="shared" si="13"/>
        <v>Jul</v>
      </c>
      <c r="BL686" t="str">
        <f>VLOOKUP(D686,Sheet1!$A$2:$B$221,2,0)</f>
        <v>South East Zone</v>
      </c>
    </row>
    <row r="687" spans="1:64" x14ac:dyDescent="0.35">
      <c r="A687" t="str" cm="1">
        <f t="array" ref="A687:C687">VLOOKUP(D687,Sheet1!$A$2:$E$221,{3,4,5},0)</f>
        <v>Chakradhar Swain</v>
      </c>
      <c r="B687" t="str">
        <v>FMF066031</v>
      </c>
      <c r="C687" t="str">
        <v>Pratik Mishra</v>
      </c>
      <c r="D687" s="94" t="s">
        <v>246</v>
      </c>
      <c r="E687" s="95">
        <v>362</v>
      </c>
      <c r="F687" s="95" t="s">
        <v>11704</v>
      </c>
      <c r="G687" s="95">
        <v>646800</v>
      </c>
      <c r="H687" s="95" t="s">
        <v>3532</v>
      </c>
      <c r="I687" s="95" t="s">
        <v>3533</v>
      </c>
      <c r="J687" s="95" t="s">
        <v>1568</v>
      </c>
      <c r="K687" s="95" t="s">
        <v>11705</v>
      </c>
      <c r="L687" s="95">
        <v>60000</v>
      </c>
      <c r="M687" s="95" t="s">
        <v>1038</v>
      </c>
      <c r="N687" s="95" t="s">
        <v>1039</v>
      </c>
      <c r="O687" s="95" t="s">
        <v>11706</v>
      </c>
      <c r="P687" s="95">
        <v>5403529344</v>
      </c>
      <c r="Q687" s="14" t="s">
        <v>13394</v>
      </c>
      <c r="T687" s="96">
        <v>46210</v>
      </c>
      <c r="U687" s="95" t="s">
        <v>1495</v>
      </c>
      <c r="V687" s="4">
        <v>46210.574155092596</v>
      </c>
      <c r="W687" s="96">
        <v>46210</v>
      </c>
      <c r="X687" s="95" t="s">
        <v>1495</v>
      </c>
      <c r="Y687" s="4">
        <v>46210.574652777781</v>
      </c>
      <c r="Z687" s="96">
        <v>46210</v>
      </c>
      <c r="AA687" s="95" t="s">
        <v>1435</v>
      </c>
      <c r="AB687" s="4">
        <v>46210.58425925926</v>
      </c>
      <c r="AC687" s="96">
        <v>46210</v>
      </c>
      <c r="AD687" s="95" t="s">
        <v>1442</v>
      </c>
      <c r="AE687" s="4">
        <v>46210.59034722222</v>
      </c>
      <c r="AF687" s="96"/>
      <c r="AG687" s="95" t="s">
        <v>11317</v>
      </c>
      <c r="AH687" s="4"/>
      <c r="AI687" s="96">
        <v>46210</v>
      </c>
      <c r="AJ687" s="95" t="s">
        <v>1444</v>
      </c>
      <c r="AK687" s="4">
        <v>46210.638553240744</v>
      </c>
      <c r="AL687" s="96">
        <v>46210</v>
      </c>
      <c r="AM687" s="95" t="s">
        <v>1444</v>
      </c>
      <c r="AN687" s="4">
        <v>46210.63863425926</v>
      </c>
      <c r="AO687" s="95" t="s">
        <v>11317</v>
      </c>
      <c r="AP687" s="95" t="s">
        <v>11317</v>
      </c>
      <c r="AQ687" s="95" t="s">
        <v>11317</v>
      </c>
      <c r="AR687" s="95" t="s">
        <v>11317</v>
      </c>
      <c r="AS687" s="95" t="s">
        <v>11317</v>
      </c>
      <c r="AT687" s="95" t="s">
        <v>11317</v>
      </c>
      <c r="AU687" s="96">
        <v>46210</v>
      </c>
      <c r="AV687" s="95" t="s">
        <v>1444</v>
      </c>
      <c r="AW687" s="4">
        <v>46210.651539351849</v>
      </c>
      <c r="AX687" s="95" t="s">
        <v>11317</v>
      </c>
      <c r="AY687" s="95" t="s">
        <v>11317</v>
      </c>
      <c r="AZ687" s="95" t="s">
        <v>11317</v>
      </c>
      <c r="BA687" s="96">
        <v>46210</v>
      </c>
      <c r="BB687" s="95" t="s">
        <v>1455</v>
      </c>
      <c r="BC687" s="4">
        <v>46210.657905092594</v>
      </c>
      <c r="BD687" s="96">
        <v>46210</v>
      </c>
      <c r="BE687" s="95" t="s">
        <v>1496</v>
      </c>
      <c r="BF687" s="4">
        <v>46210.781226851854</v>
      </c>
      <c r="BG687" s="95" t="s">
        <v>11317</v>
      </c>
      <c r="BH687" s="95" t="s">
        <v>11317</v>
      </c>
      <c r="BI687" s="95" t="s">
        <v>11317</v>
      </c>
      <c r="BJ687" s="68" t="s">
        <v>11317</v>
      </c>
      <c r="BK687" t="str">
        <f t="shared" si="13"/>
        <v>Jul</v>
      </c>
      <c r="BL687" t="str">
        <f>VLOOKUP(D687,Sheet1!$A$2:$B$221,2,0)</f>
        <v>South East Zone</v>
      </c>
    </row>
    <row r="688" spans="1:64" x14ac:dyDescent="0.35">
      <c r="A688" t="str" cm="1">
        <f t="array" ref="A688:C688">VLOOKUP(D688,Sheet1!$A$2:$E$221,{3,4,5},0)</f>
        <v>Chakradhar Swain</v>
      </c>
      <c r="B688" t="str">
        <v>FMF066031</v>
      </c>
      <c r="C688" t="str">
        <v>Pratik Mishra</v>
      </c>
      <c r="D688" s="94" t="s">
        <v>246</v>
      </c>
      <c r="E688" s="95">
        <v>362</v>
      </c>
      <c r="F688" s="95" t="s">
        <v>9825</v>
      </c>
      <c r="G688" s="95">
        <v>657634</v>
      </c>
      <c r="H688" s="95" t="s">
        <v>9826</v>
      </c>
      <c r="I688" s="95" t="s">
        <v>9827</v>
      </c>
      <c r="J688" s="95" t="s">
        <v>1568</v>
      </c>
      <c r="K688" s="95" t="s">
        <v>9828</v>
      </c>
      <c r="L688" s="95">
        <v>60000</v>
      </c>
      <c r="M688" s="95" t="s">
        <v>1038</v>
      </c>
      <c r="N688" s="95" t="s">
        <v>1039</v>
      </c>
      <c r="O688" s="95" t="s">
        <v>9832</v>
      </c>
      <c r="P688" s="95">
        <v>9678518084</v>
      </c>
      <c r="Q688" s="14" t="s">
        <v>13394</v>
      </c>
      <c r="T688" s="96">
        <v>46209</v>
      </c>
      <c r="U688" s="95" t="s">
        <v>1495</v>
      </c>
      <c r="V688" s="4">
        <v>46209.776655092595</v>
      </c>
      <c r="W688" s="96">
        <v>46209</v>
      </c>
      <c r="X688" s="95" t="s">
        <v>1495</v>
      </c>
      <c r="Y688" s="4">
        <v>46209.782222222224</v>
      </c>
      <c r="Z688" s="96">
        <v>46210</v>
      </c>
      <c r="AA688" s="95" t="s">
        <v>1435</v>
      </c>
      <c r="AB688" s="4">
        <v>46210.396064814813</v>
      </c>
      <c r="AC688" s="96">
        <v>46210</v>
      </c>
      <c r="AD688" s="95" t="s">
        <v>1442</v>
      </c>
      <c r="AE688" s="4">
        <v>46210.400324074071</v>
      </c>
      <c r="AF688" s="96"/>
      <c r="AG688" s="95" t="s">
        <v>11317</v>
      </c>
      <c r="AH688" s="4"/>
      <c r="AI688" s="96">
        <v>46210</v>
      </c>
      <c r="AJ688" s="95" t="s">
        <v>1444</v>
      </c>
      <c r="AK688" s="4">
        <v>46210.426215277781</v>
      </c>
      <c r="AL688" s="96">
        <v>46210</v>
      </c>
      <c r="AM688" s="95" t="s">
        <v>1444</v>
      </c>
      <c r="AN688" s="4">
        <v>46210.426354166666</v>
      </c>
      <c r="AO688" s="95" t="s">
        <v>11317</v>
      </c>
      <c r="AP688" s="95" t="s">
        <v>11317</v>
      </c>
      <c r="AQ688" s="95" t="s">
        <v>11317</v>
      </c>
      <c r="AR688" s="95" t="s">
        <v>11317</v>
      </c>
      <c r="AS688" s="95" t="s">
        <v>11317</v>
      </c>
      <c r="AT688" s="95" t="s">
        <v>11317</v>
      </c>
      <c r="AU688" s="96">
        <v>46210</v>
      </c>
      <c r="AV688" s="95" t="s">
        <v>1444</v>
      </c>
      <c r="AW688" s="4">
        <v>46210.43577546296</v>
      </c>
      <c r="AX688" s="95" t="s">
        <v>11317</v>
      </c>
      <c r="AY688" s="95" t="s">
        <v>11317</v>
      </c>
      <c r="AZ688" s="95" t="s">
        <v>11317</v>
      </c>
      <c r="BA688" s="96">
        <v>46210</v>
      </c>
      <c r="BB688" s="95" t="s">
        <v>1437</v>
      </c>
      <c r="BC688" s="4">
        <v>46210.545891203707</v>
      </c>
      <c r="BD688" s="96">
        <v>46210</v>
      </c>
      <c r="BE688" s="95" t="s">
        <v>1496</v>
      </c>
      <c r="BF688" s="4">
        <v>46210.748472222222</v>
      </c>
      <c r="BG688" s="95" t="s">
        <v>11317</v>
      </c>
      <c r="BH688" s="95" t="s">
        <v>11317</v>
      </c>
      <c r="BI688" s="95" t="s">
        <v>11317</v>
      </c>
      <c r="BJ688" s="68" t="s">
        <v>11317</v>
      </c>
      <c r="BK688" t="str">
        <f t="shared" si="13"/>
        <v>Jul</v>
      </c>
      <c r="BL688" t="str">
        <f>VLOOKUP(D688,Sheet1!$A$2:$B$221,2,0)</f>
        <v>South East Zone</v>
      </c>
    </row>
    <row r="689" spans="1:64" x14ac:dyDescent="0.35">
      <c r="A689" t="str" cm="1">
        <f t="array" ref="A689:C689">VLOOKUP(D689,Sheet1!$A$2:$E$221,{3,4,5},0)</f>
        <v>Chakradhar Swain</v>
      </c>
      <c r="B689" t="str">
        <v>FMF066031</v>
      </c>
      <c r="C689" t="str">
        <v>Pratik Mishra</v>
      </c>
      <c r="D689" s="94" t="s">
        <v>246</v>
      </c>
      <c r="E689" s="95">
        <v>362</v>
      </c>
      <c r="F689" s="95" t="s">
        <v>9825</v>
      </c>
      <c r="G689" s="95">
        <v>657634</v>
      </c>
      <c r="H689" s="95" t="s">
        <v>9826</v>
      </c>
      <c r="I689" s="95" t="s">
        <v>9827</v>
      </c>
      <c r="J689" s="95" t="s">
        <v>1568</v>
      </c>
      <c r="K689" s="95" t="s">
        <v>9828</v>
      </c>
      <c r="L689" s="95">
        <v>70000</v>
      </c>
      <c r="M689" s="95" t="s">
        <v>1029</v>
      </c>
      <c r="N689" s="95" t="s">
        <v>1030</v>
      </c>
      <c r="O689" s="95" t="s">
        <v>9831</v>
      </c>
      <c r="P689" s="95">
        <v>6027233703</v>
      </c>
      <c r="Q689" s="14" t="s">
        <v>13394</v>
      </c>
      <c r="T689" s="96">
        <v>46209</v>
      </c>
      <c r="U689" s="95" t="s">
        <v>1495</v>
      </c>
      <c r="V689" s="4">
        <v>46209.776678240742</v>
      </c>
      <c r="W689" s="96">
        <v>46209</v>
      </c>
      <c r="X689" s="95" t="s">
        <v>1495</v>
      </c>
      <c r="Y689" s="4">
        <v>46209.78224537037</v>
      </c>
      <c r="Z689" s="96">
        <v>46210</v>
      </c>
      <c r="AA689" s="95" t="s">
        <v>1435</v>
      </c>
      <c r="AB689" s="4">
        <v>46210.396064814813</v>
      </c>
      <c r="AC689" s="96">
        <v>46210</v>
      </c>
      <c r="AD689" s="95" t="s">
        <v>1442</v>
      </c>
      <c r="AE689" s="4">
        <v>46210.400335648148</v>
      </c>
      <c r="AF689" s="96"/>
      <c r="AG689" s="95" t="s">
        <v>11317</v>
      </c>
      <c r="AH689" s="4"/>
      <c r="AI689" s="96">
        <v>46210</v>
      </c>
      <c r="AJ689" s="95" t="s">
        <v>1444</v>
      </c>
      <c r="AK689" s="4">
        <v>46210.426226851851</v>
      </c>
      <c r="AL689" s="96">
        <v>46210</v>
      </c>
      <c r="AM689" s="95" t="s">
        <v>1444</v>
      </c>
      <c r="AN689" s="4">
        <v>46210.426377314812</v>
      </c>
      <c r="AO689" s="95" t="s">
        <v>11317</v>
      </c>
      <c r="AP689" s="95" t="s">
        <v>11317</v>
      </c>
      <c r="AQ689" s="95" t="s">
        <v>11317</v>
      </c>
      <c r="AR689" s="95" t="s">
        <v>11317</v>
      </c>
      <c r="AS689" s="95" t="s">
        <v>11317</v>
      </c>
      <c r="AT689" s="95" t="s">
        <v>11317</v>
      </c>
      <c r="AU689" s="96">
        <v>46210</v>
      </c>
      <c r="AV689" s="95" t="s">
        <v>1444</v>
      </c>
      <c r="AW689" s="4">
        <v>46210.435787037037</v>
      </c>
      <c r="AX689" s="95" t="s">
        <v>11317</v>
      </c>
      <c r="AY689" s="95" t="s">
        <v>11317</v>
      </c>
      <c r="AZ689" s="95" t="s">
        <v>11317</v>
      </c>
      <c r="BA689" s="96">
        <v>46210</v>
      </c>
      <c r="BB689" s="95" t="s">
        <v>1437</v>
      </c>
      <c r="BC689" s="4">
        <v>46210.545891203707</v>
      </c>
      <c r="BD689" s="96">
        <v>46210</v>
      </c>
      <c r="BE689" s="95" t="s">
        <v>1496</v>
      </c>
      <c r="BF689" s="4">
        <v>46210.748472222222</v>
      </c>
      <c r="BG689" s="95" t="s">
        <v>11317</v>
      </c>
      <c r="BH689" s="95" t="s">
        <v>11317</v>
      </c>
      <c r="BI689" s="95" t="s">
        <v>11317</v>
      </c>
      <c r="BJ689" s="68" t="s">
        <v>11317</v>
      </c>
      <c r="BK689" t="str">
        <f t="shared" si="13"/>
        <v>Jul</v>
      </c>
      <c r="BL689" t="str">
        <f>VLOOKUP(D689,Sheet1!$A$2:$B$221,2,0)</f>
        <v>South East Zone</v>
      </c>
    </row>
    <row r="690" spans="1:64" x14ac:dyDescent="0.35">
      <c r="A690" t="str" cm="1">
        <f t="array" ref="A690:C690">VLOOKUP(D690,Sheet1!$A$2:$E$221,{3,4,5},0)</f>
        <v>Manas Kumar Panda</v>
      </c>
      <c r="B690" t="str">
        <v>FMF066280</v>
      </c>
      <c r="C690" t="str">
        <v>Pratik Mishra</v>
      </c>
      <c r="D690" s="94" t="s">
        <v>760</v>
      </c>
      <c r="E690" s="95">
        <v>391</v>
      </c>
      <c r="F690" s="95" t="s">
        <v>9833</v>
      </c>
      <c r="G690" s="95">
        <v>245991</v>
      </c>
      <c r="H690" s="95" t="s">
        <v>4277</v>
      </c>
      <c r="I690" s="95" t="s">
        <v>4278</v>
      </c>
      <c r="J690" s="95" t="s">
        <v>1568</v>
      </c>
      <c r="K690" s="95" t="s">
        <v>9834</v>
      </c>
      <c r="L690" s="95">
        <v>77000</v>
      </c>
      <c r="M690" s="95" t="s">
        <v>9471</v>
      </c>
      <c r="N690" s="95" t="s">
        <v>9472</v>
      </c>
      <c r="O690" s="95" t="s">
        <v>9835</v>
      </c>
      <c r="P690" s="95">
        <v>5116024806</v>
      </c>
      <c r="Q690" s="14" t="s">
        <v>13394</v>
      </c>
      <c r="T690" s="96">
        <v>46209</v>
      </c>
      <c r="U690" s="95" t="s">
        <v>8822</v>
      </c>
      <c r="V690" s="4">
        <v>46209.603750000002</v>
      </c>
      <c r="W690" s="96">
        <v>46209</v>
      </c>
      <c r="X690" s="95" t="s">
        <v>8822</v>
      </c>
      <c r="Y690" s="4">
        <v>46209.630069444444</v>
      </c>
      <c r="Z690" s="96">
        <v>46209</v>
      </c>
      <c r="AA690" s="95" t="s">
        <v>1435</v>
      </c>
      <c r="AB690" s="4">
        <v>46209.633125</v>
      </c>
      <c r="AC690" s="96">
        <v>46209</v>
      </c>
      <c r="AD690" s="95" t="s">
        <v>1454</v>
      </c>
      <c r="AE690" s="4">
        <v>46209.642743055556</v>
      </c>
      <c r="AF690" s="96"/>
      <c r="AG690" s="95" t="s">
        <v>11317</v>
      </c>
      <c r="AH690" s="4"/>
      <c r="AI690" s="96">
        <v>46209</v>
      </c>
      <c r="AJ690" s="95" t="s">
        <v>1444</v>
      </c>
      <c r="AK690" s="4">
        <v>46209.663703703707</v>
      </c>
      <c r="AL690" s="96">
        <v>46209</v>
      </c>
      <c r="AM690" s="95" t="s">
        <v>1444</v>
      </c>
      <c r="AN690" s="4">
        <v>46209.663807870369</v>
      </c>
      <c r="AO690" s="95" t="s">
        <v>11317</v>
      </c>
      <c r="AP690" s="95" t="s">
        <v>11317</v>
      </c>
      <c r="AQ690" s="95" t="s">
        <v>11317</v>
      </c>
      <c r="AR690" s="95" t="s">
        <v>11317</v>
      </c>
      <c r="AS690" s="95" t="s">
        <v>11317</v>
      </c>
      <c r="AT690" s="95" t="s">
        <v>11317</v>
      </c>
      <c r="AU690" s="96">
        <v>46209</v>
      </c>
      <c r="AV690" s="95" t="s">
        <v>1444</v>
      </c>
      <c r="AW690" s="4">
        <v>46209.683506944442</v>
      </c>
      <c r="AX690" s="95" t="s">
        <v>11317</v>
      </c>
      <c r="AY690" s="95" t="s">
        <v>11317</v>
      </c>
      <c r="AZ690" s="95" t="s">
        <v>11317</v>
      </c>
      <c r="BA690" s="96">
        <v>46209</v>
      </c>
      <c r="BB690" s="95" t="s">
        <v>1455</v>
      </c>
      <c r="BC690" s="4">
        <v>46209.68440972222</v>
      </c>
      <c r="BD690" s="96">
        <v>46209</v>
      </c>
      <c r="BE690" s="95" t="s">
        <v>8823</v>
      </c>
      <c r="BF690" s="4">
        <v>46209.729120370372</v>
      </c>
      <c r="BG690" s="95" t="s">
        <v>11317</v>
      </c>
      <c r="BH690" s="95" t="s">
        <v>11317</v>
      </c>
      <c r="BI690" s="95" t="s">
        <v>11317</v>
      </c>
      <c r="BJ690" s="68" t="s">
        <v>11317</v>
      </c>
      <c r="BK690" t="str">
        <f t="shared" si="13"/>
        <v>Jul</v>
      </c>
      <c r="BL690" t="str">
        <f>VLOOKUP(D690,Sheet1!$A$2:$B$221,2,0)</f>
        <v>South East Zone</v>
      </c>
    </row>
    <row r="691" spans="1:64" x14ac:dyDescent="0.35">
      <c r="A691" t="str" cm="1">
        <f t="array" ref="A691:C691">VLOOKUP(D691,Sheet1!$A$2:$E$221,{3,4,5},0)</f>
        <v>Manas Kumar Panda</v>
      </c>
      <c r="B691" t="str">
        <v>FMF066280</v>
      </c>
      <c r="C691" t="str">
        <v>Pratik Mishra</v>
      </c>
      <c r="D691" s="94" t="s">
        <v>760</v>
      </c>
      <c r="E691" s="95">
        <v>391</v>
      </c>
      <c r="F691" s="95" t="s">
        <v>9836</v>
      </c>
      <c r="G691" s="95">
        <v>345779</v>
      </c>
      <c r="H691" s="95" t="s">
        <v>9837</v>
      </c>
      <c r="I691" s="95" t="s">
        <v>9838</v>
      </c>
      <c r="J691" s="95" t="s">
        <v>1568</v>
      </c>
      <c r="K691" s="95" t="s">
        <v>9839</v>
      </c>
      <c r="L691" s="95">
        <v>77000</v>
      </c>
      <c r="M691" s="95" t="s">
        <v>9471</v>
      </c>
      <c r="N691" s="95" t="s">
        <v>9472</v>
      </c>
      <c r="O691" s="95" t="s">
        <v>9840</v>
      </c>
      <c r="P691" s="95">
        <v>7475761478</v>
      </c>
      <c r="Q691" s="14" t="s">
        <v>13394</v>
      </c>
      <c r="T691" s="96">
        <v>46209</v>
      </c>
      <c r="U691" s="95" t="s">
        <v>8822</v>
      </c>
      <c r="V691" s="4">
        <v>46209.678032407406</v>
      </c>
      <c r="W691" s="96">
        <v>46209</v>
      </c>
      <c r="X691" s="95" t="s">
        <v>8822</v>
      </c>
      <c r="Y691" s="4">
        <v>46209.681747685187</v>
      </c>
      <c r="Z691" s="96">
        <v>46209</v>
      </c>
      <c r="AA691" s="95" t="s">
        <v>1435</v>
      </c>
      <c r="AB691" s="4">
        <v>46209.684328703705</v>
      </c>
      <c r="AC691" s="96">
        <v>46209</v>
      </c>
      <c r="AD691" s="95" t="s">
        <v>1457</v>
      </c>
      <c r="AE691" s="4">
        <v>46209.686655092592</v>
      </c>
      <c r="AF691" s="96"/>
      <c r="AG691" s="95" t="s">
        <v>11317</v>
      </c>
      <c r="AH691" s="4"/>
      <c r="AI691" s="96">
        <v>46209</v>
      </c>
      <c r="AJ691" s="95" t="s">
        <v>1444</v>
      </c>
      <c r="AK691" s="4">
        <v>46209.719143518516</v>
      </c>
      <c r="AL691" s="96">
        <v>46209</v>
      </c>
      <c r="AM691" s="95" t="s">
        <v>1444</v>
      </c>
      <c r="AN691" s="4">
        <v>46209.719212962962</v>
      </c>
      <c r="AO691" s="95" t="s">
        <v>11317</v>
      </c>
      <c r="AP691" s="95" t="s">
        <v>11317</v>
      </c>
      <c r="AQ691" s="95" t="s">
        <v>11317</v>
      </c>
      <c r="AR691" s="95" t="s">
        <v>11317</v>
      </c>
      <c r="AS691" s="95" t="s">
        <v>11317</v>
      </c>
      <c r="AT691" s="95" t="s">
        <v>11317</v>
      </c>
      <c r="AU691" s="96">
        <v>46209</v>
      </c>
      <c r="AV691" s="95" t="s">
        <v>1444</v>
      </c>
      <c r="AW691" s="4">
        <v>46209.73064814815</v>
      </c>
      <c r="AX691" s="95" t="s">
        <v>11317</v>
      </c>
      <c r="AY691" s="95" t="s">
        <v>11317</v>
      </c>
      <c r="AZ691" s="95" t="s">
        <v>11317</v>
      </c>
      <c r="BA691" s="96">
        <v>46209</v>
      </c>
      <c r="BB691" s="95" t="s">
        <v>1455</v>
      </c>
      <c r="BC691" s="4">
        <v>46209.732361111113</v>
      </c>
      <c r="BD691" s="96">
        <v>46209</v>
      </c>
      <c r="BE691" s="95" t="s">
        <v>8823</v>
      </c>
      <c r="BF691" s="4">
        <v>46209.784212962964</v>
      </c>
      <c r="BG691" s="95" t="s">
        <v>11317</v>
      </c>
      <c r="BH691" s="95" t="s">
        <v>11317</v>
      </c>
      <c r="BI691" s="95" t="s">
        <v>11317</v>
      </c>
      <c r="BJ691" s="68" t="s">
        <v>11317</v>
      </c>
      <c r="BK691" t="str">
        <f t="shared" si="13"/>
        <v>Jul</v>
      </c>
      <c r="BL691" t="str">
        <f>VLOOKUP(D691,Sheet1!$A$2:$B$221,2,0)</f>
        <v>South East Zone</v>
      </c>
    </row>
    <row r="692" spans="1:64" x14ac:dyDescent="0.35">
      <c r="A692" t="str" cm="1">
        <f t="array" ref="A692:C692">VLOOKUP(D692,Sheet1!$A$2:$E$221,{3,4,5},0)</f>
        <v xml:space="preserve">Pabitra Ranjan Behera </v>
      </c>
      <c r="B692" t="str">
        <v>FMF066562</v>
      </c>
      <c r="C692" t="str">
        <v>Pratik Mishra</v>
      </c>
      <c r="D692" s="94" t="s">
        <v>247</v>
      </c>
      <c r="E692" s="95">
        <v>394</v>
      </c>
      <c r="F692" s="95" t="s">
        <v>2877</v>
      </c>
      <c r="G692" s="95">
        <v>245087</v>
      </c>
      <c r="H692" s="95" t="s">
        <v>2878</v>
      </c>
      <c r="I692" s="95" t="s">
        <v>2879</v>
      </c>
      <c r="J692" s="95" t="s">
        <v>1568</v>
      </c>
      <c r="K692" s="95" t="s">
        <v>2880</v>
      </c>
      <c r="L692" s="95">
        <v>40000</v>
      </c>
      <c r="M692" s="95" t="s">
        <v>1105</v>
      </c>
      <c r="N692" s="95" t="s">
        <v>1106</v>
      </c>
      <c r="O692" s="95" t="s">
        <v>2881</v>
      </c>
      <c r="P692" s="95">
        <v>4843900825</v>
      </c>
      <c r="Q692" s="14" t="s">
        <v>683</v>
      </c>
      <c r="R692" t="s">
        <v>13187</v>
      </c>
      <c r="S692" s="1">
        <v>46205</v>
      </c>
      <c r="T692" s="96">
        <v>46205</v>
      </c>
      <c r="U692" s="95" t="s">
        <v>2971</v>
      </c>
      <c r="V692" s="4">
        <v>46205.620972222219</v>
      </c>
      <c r="W692" s="96">
        <v>46205</v>
      </c>
      <c r="X692" s="95" t="s">
        <v>2971</v>
      </c>
      <c r="Y692" s="4">
        <v>46205.632013888891</v>
      </c>
      <c r="Z692" s="96">
        <v>46205</v>
      </c>
      <c r="AA692" s="95" t="s">
        <v>1435</v>
      </c>
      <c r="AB692" s="4">
        <v>46205.635925925926</v>
      </c>
      <c r="AC692" s="96">
        <v>46205</v>
      </c>
      <c r="AD692" s="95" t="s">
        <v>1440</v>
      </c>
      <c r="AE692" s="4">
        <v>46205.645960648151</v>
      </c>
      <c r="AF692" s="96">
        <v>46205</v>
      </c>
      <c r="AG692" s="95" t="s">
        <v>1444</v>
      </c>
      <c r="AH692" s="4">
        <v>46205.724594907406</v>
      </c>
      <c r="AI692" s="96">
        <v>46205</v>
      </c>
      <c r="AJ692" s="95" t="s">
        <v>1444</v>
      </c>
      <c r="AK692" s="4">
        <v>46205.733738425923</v>
      </c>
      <c r="AL692" s="96">
        <v>46205</v>
      </c>
      <c r="AM692" s="95" t="s">
        <v>1444</v>
      </c>
      <c r="AN692" s="4">
        <v>46205.733842592592</v>
      </c>
      <c r="AO692" s="95" t="s">
        <v>11317</v>
      </c>
      <c r="AP692" s="95" t="s">
        <v>11317</v>
      </c>
      <c r="AQ692" s="95" t="s">
        <v>11317</v>
      </c>
      <c r="AR692" s="95" t="s">
        <v>11317</v>
      </c>
      <c r="AS692" s="95" t="s">
        <v>11317</v>
      </c>
      <c r="AT692" s="95" t="s">
        <v>11317</v>
      </c>
      <c r="AU692" s="96">
        <v>46205</v>
      </c>
      <c r="AV692" s="95" t="s">
        <v>1444</v>
      </c>
      <c r="AW692" s="4">
        <v>46205.761145833334</v>
      </c>
      <c r="AX692" s="95" t="s">
        <v>11317</v>
      </c>
      <c r="AY692" s="95" t="s">
        <v>11317</v>
      </c>
      <c r="AZ692" s="95" t="s">
        <v>11317</v>
      </c>
      <c r="BA692" s="96">
        <v>46205</v>
      </c>
      <c r="BB692" s="95" t="s">
        <v>1455</v>
      </c>
      <c r="BC692" s="4">
        <v>46205.766041666669</v>
      </c>
      <c r="BD692" s="96">
        <v>46205</v>
      </c>
      <c r="BE692" s="95" t="s">
        <v>2972</v>
      </c>
      <c r="BF692" s="4">
        <v>46205.778067129628</v>
      </c>
      <c r="BG692" s="95" t="s">
        <v>11317</v>
      </c>
      <c r="BH692" s="95" t="s">
        <v>11317</v>
      </c>
      <c r="BI692" s="95" t="s">
        <v>11317</v>
      </c>
      <c r="BJ692" s="68" t="s">
        <v>11317</v>
      </c>
      <c r="BK692" t="str">
        <f t="shared" si="13"/>
        <v>Jul</v>
      </c>
      <c r="BL692" t="str">
        <f>VLOOKUP(D692,Sheet1!$A$2:$B$221,2,0)</f>
        <v>South East Zone</v>
      </c>
    </row>
    <row r="693" spans="1:64" x14ac:dyDescent="0.35">
      <c r="A693" t="str" cm="1">
        <f t="array" ref="A693:C693">VLOOKUP(D693,Sheet1!$A$2:$E$221,{3,4,5},0)</f>
        <v xml:space="preserve">Pabitra Ranjan Behera </v>
      </c>
      <c r="B693" t="str">
        <v>FMF066562</v>
      </c>
      <c r="C693" t="str">
        <v>Pratik Mishra</v>
      </c>
      <c r="D693" s="94" t="s">
        <v>247</v>
      </c>
      <c r="E693" s="95">
        <v>394</v>
      </c>
      <c r="F693" s="95" t="s">
        <v>11707</v>
      </c>
      <c r="G693" s="95">
        <v>281982</v>
      </c>
      <c r="H693" s="95" t="s">
        <v>8844</v>
      </c>
      <c r="I693" s="95" t="s">
        <v>8845</v>
      </c>
      <c r="J693" s="95" t="s">
        <v>1568</v>
      </c>
      <c r="K693" s="95" t="s">
        <v>11708</v>
      </c>
      <c r="L693" s="95">
        <v>50000</v>
      </c>
      <c r="M693" s="95" t="s">
        <v>1034</v>
      </c>
      <c r="N693" s="95" t="s">
        <v>1035</v>
      </c>
      <c r="O693" s="95" t="s">
        <v>11709</v>
      </c>
      <c r="P693" s="95">
        <v>5154819749</v>
      </c>
      <c r="Q693" s="14" t="s">
        <v>13394</v>
      </c>
      <c r="T693" s="96">
        <v>46210</v>
      </c>
      <c r="U693" s="95" t="s">
        <v>2971</v>
      </c>
      <c r="V693" s="4">
        <v>46210.512997685182</v>
      </c>
      <c r="W693" s="96">
        <v>46210</v>
      </c>
      <c r="X693" s="95" t="s">
        <v>2971</v>
      </c>
      <c r="Y693" s="4">
        <v>46210.529490740744</v>
      </c>
      <c r="Z693" s="96">
        <v>46210</v>
      </c>
      <c r="AA693" s="95" t="s">
        <v>1435</v>
      </c>
      <c r="AB693" s="4">
        <v>46210.535671296297</v>
      </c>
      <c r="AC693" s="96">
        <v>46210</v>
      </c>
      <c r="AD693" s="95" t="s">
        <v>1456</v>
      </c>
      <c r="AE693" s="4">
        <v>46210.537974537037</v>
      </c>
      <c r="AF693" s="96"/>
      <c r="AG693" s="95" t="s">
        <v>11317</v>
      </c>
      <c r="AH693" s="4"/>
      <c r="AI693" s="96">
        <v>46210</v>
      </c>
      <c r="AJ693" s="95" t="s">
        <v>1444</v>
      </c>
      <c r="AK693" s="4">
        <v>46210.639270833337</v>
      </c>
      <c r="AL693" s="96">
        <v>46210</v>
      </c>
      <c r="AM693" s="95" t="s">
        <v>1444</v>
      </c>
      <c r="AN693" s="4">
        <v>46210.639340277776</v>
      </c>
      <c r="AO693" s="95" t="s">
        <v>11317</v>
      </c>
      <c r="AP693" s="95" t="s">
        <v>11317</v>
      </c>
      <c r="AQ693" s="95" t="s">
        <v>11317</v>
      </c>
      <c r="AR693" s="95" t="s">
        <v>11317</v>
      </c>
      <c r="AS693" s="95" t="s">
        <v>11317</v>
      </c>
      <c r="AT693" s="95" t="s">
        <v>11317</v>
      </c>
      <c r="AU693" s="96">
        <v>46210</v>
      </c>
      <c r="AV693" s="95" t="s">
        <v>1444</v>
      </c>
      <c r="AW693" s="4">
        <v>46210.651550925926</v>
      </c>
      <c r="AX693" s="95" t="s">
        <v>11317</v>
      </c>
      <c r="AY693" s="95" t="s">
        <v>11317</v>
      </c>
      <c r="AZ693" s="95" t="s">
        <v>11317</v>
      </c>
      <c r="BA693" s="96">
        <v>46210</v>
      </c>
      <c r="BB693" s="95" t="s">
        <v>1455</v>
      </c>
      <c r="BC693" s="4">
        <v>46210.658020833333</v>
      </c>
      <c r="BD693" s="96">
        <v>46210</v>
      </c>
      <c r="BE693" s="95" t="s">
        <v>2972</v>
      </c>
      <c r="BF693" s="4">
        <v>46210.731909722221</v>
      </c>
      <c r="BG693" s="95" t="s">
        <v>11317</v>
      </c>
      <c r="BH693" s="95" t="s">
        <v>11317</v>
      </c>
      <c r="BI693" s="95" t="s">
        <v>11317</v>
      </c>
      <c r="BJ693" s="68" t="s">
        <v>11317</v>
      </c>
      <c r="BK693" t="str">
        <f t="shared" si="13"/>
        <v>Jul</v>
      </c>
      <c r="BL693" t="str">
        <f>VLOOKUP(D693,Sheet1!$A$2:$B$221,2,0)</f>
        <v>South East Zone</v>
      </c>
    </row>
    <row r="694" spans="1:64" x14ac:dyDescent="0.35">
      <c r="A694" t="str" cm="1">
        <f t="array" ref="A694:C694">VLOOKUP(D694,Sheet1!$A$2:$E$221,{3,4,5},0)</f>
        <v>Nagen Saud</v>
      </c>
      <c r="B694" t="str">
        <v>FMF071619</v>
      </c>
      <c r="C694" t="str">
        <v>Pritam Vishwas</v>
      </c>
      <c r="D694" s="94" t="s">
        <v>212</v>
      </c>
      <c r="E694" s="95">
        <v>409</v>
      </c>
      <c r="F694" s="95" t="s">
        <v>2882</v>
      </c>
      <c r="G694" s="95">
        <v>197529</v>
      </c>
      <c r="H694" s="95" t="s">
        <v>2883</v>
      </c>
      <c r="I694" s="95" t="s">
        <v>2884</v>
      </c>
      <c r="J694" s="95" t="s">
        <v>1568</v>
      </c>
      <c r="K694" s="95" t="s">
        <v>2885</v>
      </c>
      <c r="L694" s="95">
        <v>40000</v>
      </c>
      <c r="M694" s="95" t="s">
        <v>969</v>
      </c>
      <c r="N694" s="95" t="s">
        <v>970</v>
      </c>
      <c r="O694" s="95" t="s">
        <v>2886</v>
      </c>
      <c r="P694" s="95">
        <v>3886996779</v>
      </c>
      <c r="Q694" s="14" t="s">
        <v>13394</v>
      </c>
      <c r="T694" s="96">
        <v>46204</v>
      </c>
      <c r="U694" s="95" t="s">
        <v>1497</v>
      </c>
      <c r="V694" s="4">
        <v>46204.604305555556</v>
      </c>
      <c r="W694" s="96">
        <v>46205</v>
      </c>
      <c r="X694" s="95" t="s">
        <v>1497</v>
      </c>
      <c r="Y694" s="4">
        <v>46205.400902777779</v>
      </c>
      <c r="Z694" s="96">
        <v>46205</v>
      </c>
      <c r="AA694" s="95" t="s">
        <v>1435</v>
      </c>
      <c r="AB694" s="4">
        <v>46205.404791666668</v>
      </c>
      <c r="AC694" s="96">
        <v>46205</v>
      </c>
      <c r="AD694" s="95" t="s">
        <v>1440</v>
      </c>
      <c r="AE694" s="4">
        <v>46205.414560185185</v>
      </c>
      <c r="AF694" s="96"/>
      <c r="AG694" s="95" t="s">
        <v>11317</v>
      </c>
      <c r="AH694" s="4"/>
      <c r="AI694" s="96">
        <v>46205</v>
      </c>
      <c r="AJ694" s="95" t="s">
        <v>1444</v>
      </c>
      <c r="AK694" s="4">
        <v>46205.459537037037</v>
      </c>
      <c r="AL694" s="96">
        <v>46205</v>
      </c>
      <c r="AM694" s="95" t="s">
        <v>1444</v>
      </c>
      <c r="AN694" s="4">
        <v>46205.459629629629</v>
      </c>
      <c r="AO694" s="95" t="s">
        <v>11317</v>
      </c>
      <c r="AP694" s="95" t="s">
        <v>11317</v>
      </c>
      <c r="AQ694" s="95" t="s">
        <v>11317</v>
      </c>
      <c r="AR694" s="95" t="s">
        <v>11317</v>
      </c>
      <c r="AS694" s="95" t="s">
        <v>11317</v>
      </c>
      <c r="AT694" s="95" t="s">
        <v>11317</v>
      </c>
      <c r="AU694" s="96">
        <v>46205</v>
      </c>
      <c r="AV694" s="95" t="s">
        <v>1444</v>
      </c>
      <c r="AW694" s="4">
        <v>46205.48741898148</v>
      </c>
      <c r="AX694" s="95" t="s">
        <v>11317</v>
      </c>
      <c r="AY694" s="95" t="s">
        <v>11317</v>
      </c>
      <c r="AZ694" s="95" t="s">
        <v>11317</v>
      </c>
      <c r="BA694" s="96">
        <v>46205</v>
      </c>
      <c r="BB694" s="95" t="s">
        <v>1455</v>
      </c>
      <c r="BC694" s="4">
        <v>46205.488564814812</v>
      </c>
      <c r="BD694" s="96">
        <v>46206</v>
      </c>
      <c r="BE694" s="95" t="s">
        <v>3591</v>
      </c>
      <c r="BF694" s="4">
        <v>46206.726342592592</v>
      </c>
      <c r="BG694" s="95" t="s">
        <v>11317</v>
      </c>
      <c r="BH694" s="95" t="s">
        <v>11317</v>
      </c>
      <c r="BI694" s="95" t="s">
        <v>11317</v>
      </c>
      <c r="BJ694" s="68" t="s">
        <v>11317</v>
      </c>
      <c r="BK694" t="str">
        <f t="shared" si="13"/>
        <v>Jul</v>
      </c>
      <c r="BL694" t="str">
        <f>VLOOKUP(D694,Sheet1!$A$2:$B$221,2,0)</f>
        <v>South East Zone</v>
      </c>
    </row>
    <row r="695" spans="1:64" x14ac:dyDescent="0.35">
      <c r="A695" t="str" cm="1">
        <f t="array" ref="A695:C695">VLOOKUP(D695,Sheet1!$A$2:$E$221,{3,4,5},0)</f>
        <v>Nagen Saud</v>
      </c>
      <c r="B695" t="str">
        <v>FMF071619</v>
      </c>
      <c r="C695" t="str">
        <v>Pritam Vishwas</v>
      </c>
      <c r="D695" s="94" t="s">
        <v>212</v>
      </c>
      <c r="E695" s="95">
        <v>409</v>
      </c>
      <c r="F695" s="95" t="s">
        <v>11710</v>
      </c>
      <c r="G695" s="95">
        <v>574429</v>
      </c>
      <c r="H695" s="95" t="s">
        <v>2883</v>
      </c>
      <c r="I695" s="95" t="s">
        <v>2884</v>
      </c>
      <c r="J695" s="95" t="s">
        <v>1568</v>
      </c>
      <c r="K695" s="95" t="s">
        <v>11711</v>
      </c>
      <c r="L695" s="95">
        <v>77000</v>
      </c>
      <c r="M695" s="95" t="s">
        <v>1256</v>
      </c>
      <c r="N695" s="95" t="s">
        <v>1257</v>
      </c>
      <c r="O695" s="95" t="s">
        <v>11712</v>
      </c>
      <c r="P695" s="95">
        <v>3735925032</v>
      </c>
      <c r="Q695" s="14" t="s">
        <v>13394</v>
      </c>
      <c r="T695" s="96">
        <v>46209</v>
      </c>
      <c r="U695" s="95" t="s">
        <v>1497</v>
      </c>
      <c r="V695" s="4">
        <v>46209.727766203701</v>
      </c>
      <c r="W695" s="96">
        <v>46210</v>
      </c>
      <c r="X695" s="95" t="s">
        <v>1497</v>
      </c>
      <c r="Y695" s="4">
        <v>46210.778900462959</v>
      </c>
      <c r="Z695" s="96"/>
      <c r="AA695" s="95" t="s">
        <v>11317</v>
      </c>
      <c r="AB695" s="4"/>
      <c r="AC695" s="96"/>
      <c r="AD695" s="95" t="s">
        <v>11317</v>
      </c>
      <c r="AE695" s="4"/>
      <c r="AF695" s="96"/>
      <c r="AG695" s="95" t="s">
        <v>11317</v>
      </c>
      <c r="AH695" s="4"/>
      <c r="AI695" s="96"/>
      <c r="AJ695" s="95" t="s">
        <v>11317</v>
      </c>
      <c r="AK695" s="4"/>
      <c r="AL695" s="96"/>
      <c r="AM695" s="95" t="s">
        <v>11317</v>
      </c>
      <c r="AN695" s="4"/>
      <c r="AO695" s="95" t="s">
        <v>11317</v>
      </c>
      <c r="AP695" s="95" t="s">
        <v>11317</v>
      </c>
      <c r="AQ695" s="95" t="s">
        <v>11317</v>
      </c>
      <c r="AR695" s="95" t="s">
        <v>11317</v>
      </c>
      <c r="AS695" s="95" t="s">
        <v>11317</v>
      </c>
      <c r="AT695" s="95" t="s">
        <v>11317</v>
      </c>
      <c r="AU695" s="96"/>
      <c r="AV695" s="95" t="s">
        <v>11317</v>
      </c>
      <c r="AW695" s="4"/>
      <c r="AX695" s="95" t="s">
        <v>11317</v>
      </c>
      <c r="AY695" s="95" t="s">
        <v>11317</v>
      </c>
      <c r="AZ695" s="95" t="s">
        <v>11317</v>
      </c>
      <c r="BA695" s="96"/>
      <c r="BB695" s="95" t="s">
        <v>11317</v>
      </c>
      <c r="BC695" s="4"/>
      <c r="BD695" s="96"/>
      <c r="BE695" s="95" t="s">
        <v>11317</v>
      </c>
      <c r="BF695" s="4"/>
      <c r="BG695" s="95" t="s">
        <v>11317</v>
      </c>
      <c r="BH695" s="95" t="s">
        <v>11317</v>
      </c>
      <c r="BI695" s="95" t="s">
        <v>11317</v>
      </c>
      <c r="BJ695" s="68" t="s">
        <v>11317</v>
      </c>
      <c r="BK695" t="str">
        <f t="shared" si="13"/>
        <v>Jan</v>
      </c>
      <c r="BL695" t="str">
        <f>VLOOKUP(D695,Sheet1!$A$2:$B$221,2,0)</f>
        <v>South East Zone</v>
      </c>
    </row>
    <row r="696" spans="1:64" x14ac:dyDescent="0.35">
      <c r="A696" t="str" cm="1">
        <f t="array" ref="A696:C696">VLOOKUP(D696,Sheet1!$A$2:$E$221,{3,4,5},0)</f>
        <v>Nagen Saud</v>
      </c>
      <c r="B696" t="str">
        <v>FMF071619</v>
      </c>
      <c r="C696" t="str">
        <v>Pritam Vishwas</v>
      </c>
      <c r="D696" s="94" t="s">
        <v>212</v>
      </c>
      <c r="E696" s="95">
        <v>409</v>
      </c>
      <c r="F696" s="95" t="s">
        <v>11710</v>
      </c>
      <c r="G696" s="95">
        <v>574429</v>
      </c>
      <c r="H696" s="95" t="s">
        <v>2883</v>
      </c>
      <c r="I696" s="95" t="s">
        <v>2884</v>
      </c>
      <c r="J696" s="95" t="s">
        <v>1568</v>
      </c>
      <c r="K696" s="95" t="s">
        <v>11711</v>
      </c>
      <c r="L696" s="95">
        <v>60000</v>
      </c>
      <c r="M696" s="95" t="s">
        <v>8895</v>
      </c>
      <c r="N696" s="95" t="s">
        <v>8896</v>
      </c>
      <c r="O696" s="95" t="s">
        <v>11713</v>
      </c>
      <c r="P696" s="95">
        <v>9011703794</v>
      </c>
      <c r="Q696" s="14" t="s">
        <v>13394</v>
      </c>
      <c r="T696" s="96">
        <v>46209</v>
      </c>
      <c r="U696" s="95" t="s">
        <v>1497</v>
      </c>
      <c r="V696" s="4">
        <v>46209.727638888886</v>
      </c>
      <c r="W696" s="96">
        <v>46210</v>
      </c>
      <c r="X696" s="95" t="s">
        <v>1497</v>
      </c>
      <c r="Y696" s="4">
        <v>46210.778877314813</v>
      </c>
      <c r="Z696" s="96"/>
      <c r="AA696" s="95" t="s">
        <v>11317</v>
      </c>
      <c r="AB696" s="4"/>
      <c r="AC696" s="96"/>
      <c r="AD696" s="95" t="s">
        <v>11317</v>
      </c>
      <c r="AE696" s="4"/>
      <c r="AF696" s="96"/>
      <c r="AG696" s="95" t="s">
        <v>11317</v>
      </c>
      <c r="AH696" s="4"/>
      <c r="AI696" s="96"/>
      <c r="AJ696" s="95" t="s">
        <v>11317</v>
      </c>
      <c r="AK696" s="4"/>
      <c r="AL696" s="96"/>
      <c r="AM696" s="95" t="s">
        <v>11317</v>
      </c>
      <c r="AN696" s="4"/>
      <c r="AO696" s="95" t="s">
        <v>11317</v>
      </c>
      <c r="AP696" s="95" t="s">
        <v>11317</v>
      </c>
      <c r="AQ696" s="95" t="s">
        <v>11317</v>
      </c>
      <c r="AR696" s="95" t="s">
        <v>11317</v>
      </c>
      <c r="AS696" s="95" t="s">
        <v>11317</v>
      </c>
      <c r="AT696" s="95" t="s">
        <v>11317</v>
      </c>
      <c r="AU696" s="96"/>
      <c r="AV696" s="95" t="s">
        <v>11317</v>
      </c>
      <c r="AW696" s="4"/>
      <c r="AX696" s="95" t="s">
        <v>11317</v>
      </c>
      <c r="AY696" s="95" t="s">
        <v>11317</v>
      </c>
      <c r="AZ696" s="95" t="s">
        <v>11317</v>
      </c>
      <c r="BA696" s="96"/>
      <c r="BB696" s="95" t="s">
        <v>11317</v>
      </c>
      <c r="BC696" s="4"/>
      <c r="BD696" s="96"/>
      <c r="BE696" s="95" t="s">
        <v>11317</v>
      </c>
      <c r="BF696" s="4"/>
      <c r="BG696" s="95" t="s">
        <v>11317</v>
      </c>
      <c r="BH696" s="95" t="s">
        <v>11317</v>
      </c>
      <c r="BI696" s="95" t="s">
        <v>11317</v>
      </c>
      <c r="BJ696" s="68" t="s">
        <v>11317</v>
      </c>
      <c r="BK696" t="str">
        <f t="shared" si="13"/>
        <v>Jan</v>
      </c>
      <c r="BL696" t="str">
        <f>VLOOKUP(D696,Sheet1!$A$2:$B$221,2,0)</f>
        <v>South East Zone</v>
      </c>
    </row>
    <row r="697" spans="1:64" x14ac:dyDescent="0.35">
      <c r="A697" t="str" cm="1">
        <f t="array" ref="A697:C697">VLOOKUP(D697,Sheet1!$A$2:$E$221,{3,4,5},0)</f>
        <v>Nagen Saud</v>
      </c>
      <c r="B697" t="str">
        <v>FMF071619</v>
      </c>
      <c r="C697" t="str">
        <v>Pritam Vishwas</v>
      </c>
      <c r="D697" s="94" t="s">
        <v>212</v>
      </c>
      <c r="E697" s="95">
        <v>409</v>
      </c>
      <c r="F697" s="95" t="s">
        <v>11714</v>
      </c>
      <c r="G697" s="95">
        <v>611265</v>
      </c>
      <c r="H697" s="95" t="s">
        <v>8867</v>
      </c>
      <c r="I697" s="95" t="s">
        <v>8868</v>
      </c>
      <c r="J697" s="95" t="s">
        <v>1568</v>
      </c>
      <c r="K697" s="95" t="s">
        <v>11715</v>
      </c>
      <c r="L697" s="95">
        <v>70000</v>
      </c>
      <c r="M697" s="95" t="s">
        <v>4359</v>
      </c>
      <c r="N697" s="95" t="s">
        <v>4360</v>
      </c>
      <c r="O697" s="95" t="s">
        <v>11716</v>
      </c>
      <c r="P697" s="95">
        <v>9655386353</v>
      </c>
      <c r="Q697" s="14" t="s">
        <v>13394</v>
      </c>
      <c r="T697" s="96">
        <v>46206</v>
      </c>
      <c r="U697" s="95" t="s">
        <v>1497</v>
      </c>
      <c r="V697" s="4">
        <v>46206.64702546296</v>
      </c>
      <c r="W697" s="96">
        <v>46210</v>
      </c>
      <c r="X697" s="95" t="s">
        <v>1497</v>
      </c>
      <c r="Y697" s="4">
        <v>46210.439583333333</v>
      </c>
      <c r="Z697" s="96">
        <v>46210</v>
      </c>
      <c r="AA697" s="95" t="s">
        <v>1435</v>
      </c>
      <c r="AB697" s="4">
        <v>46210.442465277774</v>
      </c>
      <c r="AC697" s="96">
        <v>46210</v>
      </c>
      <c r="AD697" s="95" t="s">
        <v>1443</v>
      </c>
      <c r="AE697" s="4">
        <v>46210.475844907407</v>
      </c>
      <c r="AF697" s="96">
        <v>46210</v>
      </c>
      <c r="AG697" s="95" t="s">
        <v>1491</v>
      </c>
      <c r="AH697" s="4">
        <v>46210.517962962964</v>
      </c>
      <c r="AI697" s="96">
        <v>46210</v>
      </c>
      <c r="AJ697" s="95" t="s">
        <v>1438</v>
      </c>
      <c r="AK697" s="4">
        <v>46210.602094907408</v>
      </c>
      <c r="AL697" s="96">
        <v>46210</v>
      </c>
      <c r="AM697" s="95" t="s">
        <v>1438</v>
      </c>
      <c r="AN697" s="4">
        <v>46210.602534722224</v>
      </c>
      <c r="AO697" s="95" t="s">
        <v>11317</v>
      </c>
      <c r="AP697" s="95" t="s">
        <v>11317</v>
      </c>
      <c r="AQ697" s="95" t="s">
        <v>11317</v>
      </c>
      <c r="AR697" s="95" t="s">
        <v>11317</v>
      </c>
      <c r="AS697" s="95" t="s">
        <v>11317</v>
      </c>
      <c r="AT697" s="95" t="s">
        <v>11317</v>
      </c>
      <c r="AU697" s="96">
        <v>46210</v>
      </c>
      <c r="AV697" s="95" t="s">
        <v>1438</v>
      </c>
      <c r="AW697" s="4">
        <v>46210.612766203703</v>
      </c>
      <c r="AX697" s="95" t="s">
        <v>11317</v>
      </c>
      <c r="AY697" s="95" t="s">
        <v>11317</v>
      </c>
      <c r="AZ697" s="95" t="s">
        <v>11317</v>
      </c>
      <c r="BA697" s="96">
        <v>46210</v>
      </c>
      <c r="BB697" s="95" t="s">
        <v>1437</v>
      </c>
      <c r="BC697" s="4">
        <v>46210.618530092594</v>
      </c>
      <c r="BD697" s="96"/>
      <c r="BE697" s="95" t="s">
        <v>11317</v>
      </c>
      <c r="BF697" s="4"/>
      <c r="BG697" s="95" t="s">
        <v>11317</v>
      </c>
      <c r="BH697" s="95" t="s">
        <v>11317</v>
      </c>
      <c r="BI697" s="95" t="s">
        <v>11317</v>
      </c>
      <c r="BJ697" s="68" t="s">
        <v>11317</v>
      </c>
      <c r="BK697" t="str">
        <f t="shared" si="13"/>
        <v>Jul</v>
      </c>
      <c r="BL697" t="str">
        <f>VLOOKUP(D697,Sheet1!$A$2:$B$221,2,0)</f>
        <v>South East Zone</v>
      </c>
    </row>
    <row r="698" spans="1:64" x14ac:dyDescent="0.35">
      <c r="A698" t="str" cm="1">
        <f t="array" ref="A698:C698">VLOOKUP(D698,Sheet1!$A$2:$E$221,{3,4,5},0)</f>
        <v>Nagen Saud</v>
      </c>
      <c r="B698" t="str">
        <v>FMF071619</v>
      </c>
      <c r="C698" t="str">
        <v>Pritam Vishwas</v>
      </c>
      <c r="D698" s="94" t="s">
        <v>212</v>
      </c>
      <c r="E698" s="95">
        <v>409</v>
      </c>
      <c r="F698" s="95" t="s">
        <v>11714</v>
      </c>
      <c r="G698" s="95">
        <v>611265</v>
      </c>
      <c r="H698" s="95" t="s">
        <v>8867</v>
      </c>
      <c r="I698" s="95" t="s">
        <v>8868</v>
      </c>
      <c r="J698" s="95" t="s">
        <v>1568</v>
      </c>
      <c r="K698" s="95" t="s">
        <v>11715</v>
      </c>
      <c r="L698" s="95">
        <v>70000</v>
      </c>
      <c r="M698" s="95" t="s">
        <v>1235</v>
      </c>
      <c r="N698" s="95" t="s">
        <v>1236</v>
      </c>
      <c r="O698" s="95" t="s">
        <v>11717</v>
      </c>
      <c r="P698" s="95">
        <v>1547656797</v>
      </c>
      <c r="Q698" s="14" t="s">
        <v>13394</v>
      </c>
      <c r="T698" s="96">
        <v>46206</v>
      </c>
      <c r="U698" s="95" t="s">
        <v>1497</v>
      </c>
      <c r="V698" s="4">
        <v>46206.647002314814</v>
      </c>
      <c r="W698" s="96">
        <v>46210</v>
      </c>
      <c r="X698" s="95" t="s">
        <v>1497</v>
      </c>
      <c r="Y698" s="4">
        <v>46210.439560185187</v>
      </c>
      <c r="Z698" s="96">
        <v>46210</v>
      </c>
      <c r="AA698" s="95" t="s">
        <v>1435</v>
      </c>
      <c r="AB698" s="4">
        <v>46210.442442129628</v>
      </c>
      <c r="AC698" s="96">
        <v>46210</v>
      </c>
      <c r="AD698" s="95" t="s">
        <v>1443</v>
      </c>
      <c r="AE698" s="4">
        <v>46210.475821759261</v>
      </c>
      <c r="AF698" s="96">
        <v>46210</v>
      </c>
      <c r="AG698" s="95" t="s">
        <v>1491</v>
      </c>
      <c r="AH698" s="4">
        <v>46210.517939814818</v>
      </c>
      <c r="AI698" s="96"/>
      <c r="AJ698" s="95" t="s">
        <v>11317</v>
      </c>
      <c r="AK698" s="4"/>
      <c r="AL698" s="96"/>
      <c r="AM698" s="95" t="s">
        <v>11317</v>
      </c>
      <c r="AN698" s="4"/>
      <c r="AO698" s="95" t="s">
        <v>11317</v>
      </c>
      <c r="AP698" s="95" t="s">
        <v>11317</v>
      </c>
      <c r="AQ698" s="95" t="s">
        <v>11317</v>
      </c>
      <c r="AR698" s="95" t="s">
        <v>11317</v>
      </c>
      <c r="AS698" s="95" t="s">
        <v>11317</v>
      </c>
      <c r="AT698" s="95" t="s">
        <v>11317</v>
      </c>
      <c r="AU698" s="96"/>
      <c r="AV698" s="95" t="s">
        <v>11317</v>
      </c>
      <c r="AW698" s="4"/>
      <c r="AX698" s="95" t="s">
        <v>11317</v>
      </c>
      <c r="AY698" s="95" t="s">
        <v>11317</v>
      </c>
      <c r="AZ698" s="95" t="s">
        <v>11317</v>
      </c>
      <c r="BA698" s="96"/>
      <c r="BB698" s="95" t="s">
        <v>11317</v>
      </c>
      <c r="BC698" s="4"/>
      <c r="BD698" s="96"/>
      <c r="BE698" s="95" t="s">
        <v>11317</v>
      </c>
      <c r="BF698" s="4"/>
      <c r="BG698" s="95" t="s">
        <v>11317</v>
      </c>
      <c r="BH698" s="95" t="s">
        <v>11317</v>
      </c>
      <c r="BI698" s="95" t="s">
        <v>11317</v>
      </c>
      <c r="BJ698" s="68" t="s">
        <v>11317</v>
      </c>
      <c r="BK698" t="str">
        <f t="shared" si="13"/>
        <v>Jul</v>
      </c>
      <c r="BL698" t="str">
        <f>VLOOKUP(D698,Sheet1!$A$2:$B$221,2,0)</f>
        <v>South East Zone</v>
      </c>
    </row>
    <row r="699" spans="1:64" x14ac:dyDescent="0.35">
      <c r="A699" t="str" cm="1">
        <f t="array" ref="A699:C699">VLOOKUP(D699,Sheet1!$A$2:$E$221,{3,4,5},0)</f>
        <v>Nagen Saud</v>
      </c>
      <c r="B699" t="str">
        <v>FMF071619</v>
      </c>
      <c r="C699" t="str">
        <v>Pritam Vishwas</v>
      </c>
      <c r="D699" s="94" t="s">
        <v>212</v>
      </c>
      <c r="E699" s="95">
        <v>409</v>
      </c>
      <c r="F699" s="95" t="s">
        <v>11714</v>
      </c>
      <c r="G699" s="95">
        <v>611265</v>
      </c>
      <c r="H699" s="95" t="s">
        <v>8867</v>
      </c>
      <c r="I699" s="95" t="s">
        <v>8868</v>
      </c>
      <c r="J699" s="95" t="s">
        <v>1568</v>
      </c>
      <c r="K699" s="95" t="s">
        <v>11715</v>
      </c>
      <c r="L699" s="95">
        <v>70000</v>
      </c>
      <c r="M699" s="95" t="s">
        <v>4359</v>
      </c>
      <c r="N699" s="95" t="s">
        <v>4360</v>
      </c>
      <c r="O699" s="95" t="s">
        <v>11718</v>
      </c>
      <c r="P699" s="95">
        <v>5636855746</v>
      </c>
      <c r="Q699" s="14" t="s">
        <v>13394</v>
      </c>
      <c r="T699" s="96">
        <v>46206</v>
      </c>
      <c r="U699" s="95" t="s">
        <v>1497</v>
      </c>
      <c r="V699" s="4">
        <v>46206.646979166668</v>
      </c>
      <c r="W699" s="96">
        <v>46210</v>
      </c>
      <c r="X699" s="95" t="s">
        <v>1497</v>
      </c>
      <c r="Y699" s="4">
        <v>46210.439525462964</v>
      </c>
      <c r="Z699" s="96">
        <v>46210</v>
      </c>
      <c r="AA699" s="95" t="s">
        <v>1435</v>
      </c>
      <c r="AB699" s="4">
        <v>46210.442430555559</v>
      </c>
      <c r="AC699" s="96">
        <v>46210</v>
      </c>
      <c r="AD699" s="95" t="s">
        <v>1443</v>
      </c>
      <c r="AE699" s="4">
        <v>46210.475810185184</v>
      </c>
      <c r="AF699" s="96">
        <v>46210</v>
      </c>
      <c r="AG699" s="95" t="s">
        <v>1491</v>
      </c>
      <c r="AH699" s="4">
        <v>46210.517928240741</v>
      </c>
      <c r="AI699" s="96">
        <v>46210</v>
      </c>
      <c r="AJ699" s="95" t="s">
        <v>1438</v>
      </c>
      <c r="AK699" s="4">
        <v>46210.602083333331</v>
      </c>
      <c r="AL699" s="96">
        <v>46210</v>
      </c>
      <c r="AM699" s="95" t="s">
        <v>1438</v>
      </c>
      <c r="AN699" s="4">
        <v>46210.602523148147</v>
      </c>
      <c r="AO699" s="95" t="s">
        <v>11317</v>
      </c>
      <c r="AP699" s="95" t="s">
        <v>11317</v>
      </c>
      <c r="AQ699" s="95" t="s">
        <v>11317</v>
      </c>
      <c r="AR699" s="95" t="s">
        <v>11317</v>
      </c>
      <c r="AS699" s="95" t="s">
        <v>11317</v>
      </c>
      <c r="AT699" s="95" t="s">
        <v>11317</v>
      </c>
      <c r="AU699" s="96">
        <v>46210</v>
      </c>
      <c r="AV699" s="95" t="s">
        <v>1438</v>
      </c>
      <c r="AW699" s="4">
        <v>46210.612754629627</v>
      </c>
      <c r="AX699" s="95" t="s">
        <v>11317</v>
      </c>
      <c r="AY699" s="95" t="s">
        <v>11317</v>
      </c>
      <c r="AZ699" s="95" t="s">
        <v>11317</v>
      </c>
      <c r="BA699" s="96">
        <v>46210</v>
      </c>
      <c r="BB699" s="95" t="s">
        <v>1437</v>
      </c>
      <c r="BC699" s="4">
        <v>46210.618530092594</v>
      </c>
      <c r="BD699" s="96"/>
      <c r="BE699" s="95" t="s">
        <v>11317</v>
      </c>
      <c r="BF699" s="4"/>
      <c r="BG699" s="95" t="s">
        <v>11317</v>
      </c>
      <c r="BH699" s="95" t="s">
        <v>11317</v>
      </c>
      <c r="BI699" s="95" t="s">
        <v>11317</v>
      </c>
      <c r="BJ699" s="68" t="s">
        <v>11317</v>
      </c>
      <c r="BK699" t="str">
        <f t="shared" si="13"/>
        <v>Jul</v>
      </c>
      <c r="BL699" t="str">
        <f>VLOOKUP(D699,Sheet1!$A$2:$B$221,2,0)</f>
        <v>South East Zone</v>
      </c>
    </row>
    <row r="700" spans="1:64" x14ac:dyDescent="0.35">
      <c r="A700" t="str" cm="1">
        <f t="array" ref="A700:C700">VLOOKUP(D700,Sheet1!$A$2:$E$221,{3,4,5},0)</f>
        <v>Nagen Saud</v>
      </c>
      <c r="B700" t="str">
        <v>FMF071619</v>
      </c>
      <c r="C700" t="str">
        <v>Pritam Vishwas</v>
      </c>
      <c r="D700" s="94" t="s">
        <v>212</v>
      </c>
      <c r="E700" s="95">
        <v>409</v>
      </c>
      <c r="F700" s="95" t="s">
        <v>11714</v>
      </c>
      <c r="G700" s="95">
        <v>611265</v>
      </c>
      <c r="H700" s="95" t="s">
        <v>8867</v>
      </c>
      <c r="I700" s="95" t="s">
        <v>8868</v>
      </c>
      <c r="J700" s="95" t="s">
        <v>1568</v>
      </c>
      <c r="K700" s="95" t="s">
        <v>11715</v>
      </c>
      <c r="L700" s="95">
        <v>70000</v>
      </c>
      <c r="M700" s="95" t="s">
        <v>4359</v>
      </c>
      <c r="N700" s="95" t="s">
        <v>4360</v>
      </c>
      <c r="O700" s="95" t="s">
        <v>11719</v>
      </c>
      <c r="P700" s="95">
        <v>8465335601</v>
      </c>
      <c r="Q700" s="14" t="s">
        <v>13394</v>
      </c>
      <c r="T700" s="96">
        <v>46206</v>
      </c>
      <c r="U700" s="95" t="s">
        <v>1497</v>
      </c>
      <c r="V700" s="4">
        <v>46206.646956018521</v>
      </c>
      <c r="W700" s="96">
        <v>46210</v>
      </c>
      <c r="X700" s="95" t="s">
        <v>1497</v>
      </c>
      <c r="Y700" s="4">
        <v>46210.439502314817</v>
      </c>
      <c r="Z700" s="96">
        <v>46210</v>
      </c>
      <c r="AA700" s="95" t="s">
        <v>1435</v>
      </c>
      <c r="AB700" s="4">
        <v>46210.442407407405</v>
      </c>
      <c r="AC700" s="96">
        <v>46210</v>
      </c>
      <c r="AD700" s="95" t="s">
        <v>1443</v>
      </c>
      <c r="AE700" s="4">
        <v>46210.475787037038</v>
      </c>
      <c r="AF700" s="96">
        <v>46210</v>
      </c>
      <c r="AG700" s="95" t="s">
        <v>1491</v>
      </c>
      <c r="AH700" s="4">
        <v>46210.517916666664</v>
      </c>
      <c r="AI700" s="96">
        <v>46210</v>
      </c>
      <c r="AJ700" s="95" t="s">
        <v>1438</v>
      </c>
      <c r="AK700" s="4">
        <v>46210.602060185185</v>
      </c>
      <c r="AL700" s="96">
        <v>46210</v>
      </c>
      <c r="AM700" s="95" t="s">
        <v>1438</v>
      </c>
      <c r="AN700" s="4">
        <v>46210.602500000001</v>
      </c>
      <c r="AO700" s="95" t="s">
        <v>11317</v>
      </c>
      <c r="AP700" s="95" t="s">
        <v>11317</v>
      </c>
      <c r="AQ700" s="95" t="s">
        <v>11317</v>
      </c>
      <c r="AR700" s="95" t="s">
        <v>11317</v>
      </c>
      <c r="AS700" s="95" t="s">
        <v>11317</v>
      </c>
      <c r="AT700" s="95" t="s">
        <v>11317</v>
      </c>
      <c r="AU700" s="96">
        <v>46210</v>
      </c>
      <c r="AV700" s="95" t="s">
        <v>1438</v>
      </c>
      <c r="AW700" s="4">
        <v>46210.61273148148</v>
      </c>
      <c r="AX700" s="95" t="s">
        <v>11317</v>
      </c>
      <c r="AY700" s="95" t="s">
        <v>11317</v>
      </c>
      <c r="AZ700" s="95" t="s">
        <v>11317</v>
      </c>
      <c r="BA700" s="96">
        <v>46210</v>
      </c>
      <c r="BB700" s="95" t="s">
        <v>1437</v>
      </c>
      <c r="BC700" s="4">
        <v>46210.618530092594</v>
      </c>
      <c r="BD700" s="96"/>
      <c r="BE700" s="95" t="s">
        <v>11317</v>
      </c>
      <c r="BF700" s="4"/>
      <c r="BG700" s="95" t="s">
        <v>11317</v>
      </c>
      <c r="BH700" s="95" t="s">
        <v>11317</v>
      </c>
      <c r="BI700" s="95" t="s">
        <v>11317</v>
      </c>
      <c r="BJ700" s="68" t="s">
        <v>11317</v>
      </c>
      <c r="BK700" t="str">
        <f t="shared" si="13"/>
        <v>Jul</v>
      </c>
      <c r="BL700" t="str">
        <f>VLOOKUP(D700,Sheet1!$A$2:$B$221,2,0)</f>
        <v>South East Zone</v>
      </c>
    </row>
    <row r="701" spans="1:64" x14ac:dyDescent="0.35">
      <c r="A701" t="str" cm="1">
        <f t="array" ref="A701:C701">VLOOKUP(D701,Sheet1!$A$2:$E$221,{3,4,5},0)</f>
        <v>Biraj Bhuyan</v>
      </c>
      <c r="B701" t="str">
        <v>FMF070810</v>
      </c>
      <c r="C701" t="str">
        <v>Pritam Vishwas</v>
      </c>
      <c r="D701" s="94" t="s">
        <v>213</v>
      </c>
      <c r="E701" s="95">
        <v>410</v>
      </c>
      <c r="F701" s="95" t="s">
        <v>3539</v>
      </c>
      <c r="G701" s="95">
        <v>173818</v>
      </c>
      <c r="H701" s="95" t="s">
        <v>3139</v>
      </c>
      <c r="I701" s="95" t="s">
        <v>3140</v>
      </c>
      <c r="J701" s="95" t="s">
        <v>1568</v>
      </c>
      <c r="K701" s="95" t="s">
        <v>3540</v>
      </c>
      <c r="L701" s="95">
        <v>50000</v>
      </c>
      <c r="M701" s="95" t="s">
        <v>1228</v>
      </c>
      <c r="N701" s="95" t="s">
        <v>1229</v>
      </c>
      <c r="O701" s="95" t="s">
        <v>3541</v>
      </c>
      <c r="P701" s="95">
        <v>2823597808</v>
      </c>
      <c r="Q701" s="14" t="s">
        <v>13394</v>
      </c>
      <c r="T701" s="96">
        <v>46205</v>
      </c>
      <c r="U701" s="95" t="s">
        <v>1500</v>
      </c>
      <c r="V701" s="4">
        <v>46205.719328703701</v>
      </c>
      <c r="W701" s="96">
        <v>46206</v>
      </c>
      <c r="X701" s="95" t="s">
        <v>1500</v>
      </c>
      <c r="Y701" s="4">
        <v>46206.365798611114</v>
      </c>
      <c r="Z701" s="96">
        <v>46206</v>
      </c>
      <c r="AA701" s="95" t="s">
        <v>1435</v>
      </c>
      <c r="AB701" s="4">
        <v>46206.396574074075</v>
      </c>
      <c r="AC701" s="96">
        <v>46206</v>
      </c>
      <c r="AD701" s="95" t="s">
        <v>1440</v>
      </c>
      <c r="AE701" s="4">
        <v>46206.402546296296</v>
      </c>
      <c r="AF701" s="96"/>
      <c r="AG701" s="95" t="s">
        <v>11317</v>
      </c>
      <c r="AH701" s="4"/>
      <c r="AI701" s="96">
        <v>46206</v>
      </c>
      <c r="AJ701" s="95" t="s">
        <v>1444</v>
      </c>
      <c r="AK701" s="4">
        <v>46206.453530092593</v>
      </c>
      <c r="AL701" s="96">
        <v>46206</v>
      </c>
      <c r="AM701" s="95" t="s">
        <v>1444</v>
      </c>
      <c r="AN701" s="4">
        <v>46206.453622685185</v>
      </c>
      <c r="AO701" s="95" t="s">
        <v>11317</v>
      </c>
      <c r="AP701" s="95" t="s">
        <v>11317</v>
      </c>
      <c r="AQ701" s="95" t="s">
        <v>11317</v>
      </c>
      <c r="AR701" s="95" t="s">
        <v>11317</v>
      </c>
      <c r="AS701" s="95" t="s">
        <v>11317</v>
      </c>
      <c r="AT701" s="95" t="s">
        <v>11317</v>
      </c>
      <c r="AU701" s="96">
        <v>46206</v>
      </c>
      <c r="AV701" s="95" t="s">
        <v>1444</v>
      </c>
      <c r="AW701" s="4">
        <v>46206.482905092591</v>
      </c>
      <c r="AX701" s="95" t="s">
        <v>11317</v>
      </c>
      <c r="AY701" s="95" t="s">
        <v>11317</v>
      </c>
      <c r="AZ701" s="95" t="s">
        <v>11317</v>
      </c>
      <c r="BA701" s="96">
        <v>46206</v>
      </c>
      <c r="BB701" s="95" t="s">
        <v>1455</v>
      </c>
      <c r="BC701" s="4">
        <v>46206.486631944441</v>
      </c>
      <c r="BD701" s="96">
        <v>46206</v>
      </c>
      <c r="BE701" s="95" t="s">
        <v>3138</v>
      </c>
      <c r="BF701" s="4">
        <v>46206.699236111112</v>
      </c>
      <c r="BG701" s="95" t="s">
        <v>11317</v>
      </c>
      <c r="BH701" s="95" t="s">
        <v>11317</v>
      </c>
      <c r="BI701" s="95" t="s">
        <v>11317</v>
      </c>
      <c r="BJ701" s="68" t="s">
        <v>11317</v>
      </c>
      <c r="BK701" t="str">
        <f t="shared" si="13"/>
        <v>Jul</v>
      </c>
      <c r="BL701" t="str">
        <f>VLOOKUP(D701,Sheet1!$A$2:$B$221,2,0)</f>
        <v>South East Zone</v>
      </c>
    </row>
    <row r="702" spans="1:64" x14ac:dyDescent="0.35">
      <c r="A702" t="str" cm="1">
        <f t="array" ref="A702:C702">VLOOKUP(D702,Sheet1!$A$2:$E$221,{3,4,5},0)</f>
        <v>Nabajeet Thapa</v>
      </c>
      <c r="B702" t="str">
        <v>FMF071806</v>
      </c>
      <c r="C702" t="str">
        <v>Pritam Vishwas</v>
      </c>
      <c r="D702" s="94" t="s">
        <v>214</v>
      </c>
      <c r="E702" s="95">
        <v>411</v>
      </c>
      <c r="F702" s="95" t="s">
        <v>2293</v>
      </c>
      <c r="G702" s="95">
        <v>587402</v>
      </c>
      <c r="H702" s="95" t="s">
        <v>2294</v>
      </c>
      <c r="I702" s="95" t="s">
        <v>2295</v>
      </c>
      <c r="J702" s="95" t="s">
        <v>1568</v>
      </c>
      <c r="K702" s="95" t="s">
        <v>2296</v>
      </c>
      <c r="L702" s="95">
        <v>30000</v>
      </c>
      <c r="M702" s="95" t="s">
        <v>2297</v>
      </c>
      <c r="N702" s="95" t="s">
        <v>2298</v>
      </c>
      <c r="O702" s="95" t="s">
        <v>2299</v>
      </c>
      <c r="P702" s="95">
        <v>6720325155</v>
      </c>
      <c r="Q702" s="14" t="s">
        <v>13394</v>
      </c>
      <c r="T702" s="96">
        <v>46203</v>
      </c>
      <c r="U702" s="95" t="s">
        <v>1505</v>
      </c>
      <c r="V702" s="4">
        <v>46203.61109953704</v>
      </c>
      <c r="W702" s="96">
        <v>46203</v>
      </c>
      <c r="X702" s="95" t="s">
        <v>1505</v>
      </c>
      <c r="Y702" s="4">
        <v>46203.6174537037</v>
      </c>
      <c r="Z702" s="96">
        <v>46203</v>
      </c>
      <c r="AA702" s="95" t="s">
        <v>1435</v>
      </c>
      <c r="AB702" s="4">
        <v>46203.627534722225</v>
      </c>
      <c r="AC702" s="96">
        <v>46203</v>
      </c>
      <c r="AD702" s="95" t="s">
        <v>1436</v>
      </c>
      <c r="AE702" s="4">
        <v>46203.633391203701</v>
      </c>
      <c r="AF702" s="96"/>
      <c r="AG702" s="95" t="s">
        <v>11317</v>
      </c>
      <c r="AH702" s="4"/>
      <c r="AI702" s="96">
        <v>46203</v>
      </c>
      <c r="AJ702" s="95" t="s">
        <v>1444</v>
      </c>
      <c r="AK702" s="4">
        <v>46203.714930555558</v>
      </c>
      <c r="AL702" s="96">
        <v>46203</v>
      </c>
      <c r="AM702" s="95" t="s">
        <v>1444</v>
      </c>
      <c r="AN702" s="4">
        <v>46203.714999999997</v>
      </c>
      <c r="AO702" s="95" t="s">
        <v>11317</v>
      </c>
      <c r="AP702" s="95" t="s">
        <v>11317</v>
      </c>
      <c r="AQ702" s="95" t="s">
        <v>11317</v>
      </c>
      <c r="AR702" s="95" t="s">
        <v>11317</v>
      </c>
      <c r="AS702" s="95" t="s">
        <v>11317</v>
      </c>
      <c r="AT702" s="95" t="s">
        <v>11317</v>
      </c>
      <c r="AU702" s="96">
        <v>46203</v>
      </c>
      <c r="AV702" s="95" t="s">
        <v>1444</v>
      </c>
      <c r="AW702" s="4">
        <v>46203.722013888888</v>
      </c>
      <c r="AX702" s="95" t="s">
        <v>11317</v>
      </c>
      <c r="AY702" s="95" t="s">
        <v>11317</v>
      </c>
      <c r="AZ702" s="95" t="s">
        <v>11317</v>
      </c>
      <c r="BA702" s="96">
        <v>46203</v>
      </c>
      <c r="BB702" s="95" t="s">
        <v>1455</v>
      </c>
      <c r="BC702" s="4">
        <v>46203.72320601852</v>
      </c>
      <c r="BD702" s="96">
        <v>46204</v>
      </c>
      <c r="BE702" s="95" t="s">
        <v>2438</v>
      </c>
      <c r="BF702" s="4">
        <v>46204.584189814814</v>
      </c>
      <c r="BG702" s="95" t="s">
        <v>11317</v>
      </c>
      <c r="BH702" s="95" t="s">
        <v>11317</v>
      </c>
      <c r="BI702" s="95" t="s">
        <v>11317</v>
      </c>
      <c r="BJ702" s="68" t="s">
        <v>11317</v>
      </c>
      <c r="BK702" t="str">
        <f t="shared" si="13"/>
        <v>Jun</v>
      </c>
      <c r="BL702" t="str">
        <f>VLOOKUP(D702,Sheet1!$A$2:$B$221,2,0)</f>
        <v>South East Zone</v>
      </c>
    </row>
    <row r="703" spans="1:64" x14ac:dyDescent="0.35">
      <c r="A703" t="str" cm="1">
        <f t="array" ref="A703:C703">VLOOKUP(D703,Sheet1!$A$2:$E$221,{3,4,5},0)</f>
        <v>Nabajeet Thapa</v>
      </c>
      <c r="B703" t="str">
        <v>FMF071806</v>
      </c>
      <c r="C703" t="str">
        <v>Pritam Vishwas</v>
      </c>
      <c r="D703" s="94" t="s">
        <v>214</v>
      </c>
      <c r="E703" s="95">
        <v>411</v>
      </c>
      <c r="F703" s="95" t="s">
        <v>1502</v>
      </c>
      <c r="G703" s="95">
        <v>644708</v>
      </c>
      <c r="H703" s="95" t="s">
        <v>1503</v>
      </c>
      <c r="I703" s="95" t="s">
        <v>1504</v>
      </c>
      <c r="J703" s="95" t="s">
        <v>1568</v>
      </c>
      <c r="K703" s="95" t="s">
        <v>2300</v>
      </c>
      <c r="L703" s="95">
        <v>80000</v>
      </c>
      <c r="M703" s="95" t="s">
        <v>2301</v>
      </c>
      <c r="N703" s="95" t="s">
        <v>2302</v>
      </c>
      <c r="O703" s="95" t="s">
        <v>2303</v>
      </c>
      <c r="P703" s="95">
        <v>3781954458</v>
      </c>
      <c r="Q703" s="14" t="s">
        <v>13394</v>
      </c>
      <c r="T703" s="96">
        <v>46204</v>
      </c>
      <c r="U703" s="95" t="s">
        <v>1505</v>
      </c>
      <c r="V703" s="4">
        <v>46204.712361111109</v>
      </c>
      <c r="W703" s="96">
        <v>46204</v>
      </c>
      <c r="X703" s="95" t="s">
        <v>1505</v>
      </c>
      <c r="Y703" s="4">
        <v>46204.734583333331</v>
      </c>
      <c r="Z703" s="96">
        <v>46204</v>
      </c>
      <c r="AA703" s="95" t="s">
        <v>1435</v>
      </c>
      <c r="AB703" s="4">
        <v>46204.740069444444</v>
      </c>
      <c r="AC703" s="96">
        <v>46204</v>
      </c>
      <c r="AD703" s="95" t="s">
        <v>1442</v>
      </c>
      <c r="AE703" s="4">
        <v>46204.744386574072</v>
      </c>
      <c r="AF703" s="96"/>
      <c r="AG703" s="95" t="s">
        <v>11317</v>
      </c>
      <c r="AH703" s="4"/>
      <c r="AI703" s="96">
        <v>46204</v>
      </c>
      <c r="AJ703" s="95" t="s">
        <v>1437</v>
      </c>
      <c r="AK703" s="4">
        <v>46204.754942129628</v>
      </c>
      <c r="AL703" s="96">
        <v>46204</v>
      </c>
      <c r="AM703" s="95" t="s">
        <v>1437</v>
      </c>
      <c r="AN703" s="4">
        <v>46204.755023148151</v>
      </c>
      <c r="AO703" s="95" t="s">
        <v>11317</v>
      </c>
      <c r="AP703" s="95" t="s">
        <v>11317</v>
      </c>
      <c r="AQ703" s="95" t="s">
        <v>11317</v>
      </c>
      <c r="AR703" s="95" t="s">
        <v>11317</v>
      </c>
      <c r="AS703" s="95" t="s">
        <v>11317</v>
      </c>
      <c r="AT703" s="95" t="s">
        <v>11317</v>
      </c>
      <c r="AU703" s="96">
        <v>46204</v>
      </c>
      <c r="AV703" s="95" t="s">
        <v>1437</v>
      </c>
      <c r="AW703" s="4">
        <v>46204.760277777779</v>
      </c>
      <c r="AX703" s="95" t="s">
        <v>11317</v>
      </c>
      <c r="AY703" s="95" t="s">
        <v>11317</v>
      </c>
      <c r="AZ703" s="95" t="s">
        <v>11317</v>
      </c>
      <c r="BA703" s="96">
        <v>46204</v>
      </c>
      <c r="BB703" s="95" t="s">
        <v>1437</v>
      </c>
      <c r="BC703" s="4">
        <v>46204.763148148151</v>
      </c>
      <c r="BD703" s="96">
        <v>46205</v>
      </c>
      <c r="BE703" s="95" t="s">
        <v>2438</v>
      </c>
      <c r="BF703" s="4">
        <v>46205.666712962964</v>
      </c>
      <c r="BG703" s="95" t="s">
        <v>11317</v>
      </c>
      <c r="BH703" s="95" t="s">
        <v>11317</v>
      </c>
      <c r="BI703" s="95" t="s">
        <v>11317</v>
      </c>
      <c r="BJ703" s="68" t="s">
        <v>11317</v>
      </c>
      <c r="BK703" t="str">
        <f t="shared" si="13"/>
        <v>Jul</v>
      </c>
      <c r="BL703" t="str">
        <f>VLOOKUP(D703,Sheet1!$A$2:$B$221,2,0)</f>
        <v>South East Zone</v>
      </c>
    </row>
    <row r="704" spans="1:64" x14ac:dyDescent="0.35">
      <c r="A704" t="str" cm="1">
        <f t="array" ref="A704:C704">VLOOKUP(D704,Sheet1!$A$2:$E$221,{3,4,5},0)</f>
        <v>Santanu Sethi</v>
      </c>
      <c r="B704" t="str">
        <v>FMF070695</v>
      </c>
      <c r="C704" t="str">
        <v>Pratik Mishra</v>
      </c>
      <c r="D704" s="94" t="s">
        <v>216</v>
      </c>
      <c r="E704" s="95">
        <v>439</v>
      </c>
      <c r="F704" s="95" t="s">
        <v>2304</v>
      </c>
      <c r="G704" s="95">
        <v>193381</v>
      </c>
      <c r="H704" s="95" t="s">
        <v>1508</v>
      </c>
      <c r="I704" s="95" t="s">
        <v>1509</v>
      </c>
      <c r="J704" s="95" t="s">
        <v>1568</v>
      </c>
      <c r="K704" s="95" t="s">
        <v>2305</v>
      </c>
      <c r="L704" s="95">
        <v>70000</v>
      </c>
      <c r="M704" s="95" t="s">
        <v>1235</v>
      </c>
      <c r="N704" s="95" t="s">
        <v>1236</v>
      </c>
      <c r="O704" s="95" t="s">
        <v>2306</v>
      </c>
      <c r="P704" s="95">
        <v>4053143828</v>
      </c>
      <c r="Q704" s="14" t="s">
        <v>13394</v>
      </c>
      <c r="T704" s="96">
        <v>46203</v>
      </c>
      <c r="U704" s="95" t="s">
        <v>1536</v>
      </c>
      <c r="V704" s="4">
        <v>46203.355983796297</v>
      </c>
      <c r="W704" s="96">
        <v>46203</v>
      </c>
      <c r="X704" s="95" t="s">
        <v>1536</v>
      </c>
      <c r="Y704" s="4">
        <v>46203.397418981483</v>
      </c>
      <c r="Z704" s="96">
        <v>46203</v>
      </c>
      <c r="AA704" s="95" t="s">
        <v>1435</v>
      </c>
      <c r="AB704" s="4">
        <v>46203.402615740742</v>
      </c>
      <c r="AC704" s="96">
        <v>46203</v>
      </c>
      <c r="AD704" s="95" t="s">
        <v>1454</v>
      </c>
      <c r="AE704" s="4">
        <v>46203.409444444442</v>
      </c>
      <c r="AF704" s="96"/>
      <c r="AG704" s="95" t="s">
        <v>11317</v>
      </c>
      <c r="AH704" s="4"/>
      <c r="AI704" s="96">
        <v>46203</v>
      </c>
      <c r="AJ704" s="95" t="s">
        <v>1444</v>
      </c>
      <c r="AK704" s="4">
        <v>46203.442766203705</v>
      </c>
      <c r="AL704" s="96">
        <v>46203</v>
      </c>
      <c r="AM704" s="95" t="s">
        <v>1444</v>
      </c>
      <c r="AN704" s="4">
        <v>46203.442847222221</v>
      </c>
      <c r="AO704" s="95" t="s">
        <v>11317</v>
      </c>
      <c r="AP704" s="95" t="s">
        <v>11317</v>
      </c>
      <c r="AQ704" s="95" t="s">
        <v>11317</v>
      </c>
      <c r="AR704" s="95" t="s">
        <v>11317</v>
      </c>
      <c r="AS704" s="95" t="s">
        <v>11317</v>
      </c>
      <c r="AT704" s="95" t="s">
        <v>11317</v>
      </c>
      <c r="AU704" s="96">
        <v>46203</v>
      </c>
      <c r="AV704" s="95" t="s">
        <v>1444</v>
      </c>
      <c r="AW704" s="4">
        <v>46203.451585648145</v>
      </c>
      <c r="AX704" s="95" t="s">
        <v>11317</v>
      </c>
      <c r="AY704" s="95" t="s">
        <v>11317</v>
      </c>
      <c r="AZ704" s="95" t="s">
        <v>11317</v>
      </c>
      <c r="BA704" s="96">
        <v>46203</v>
      </c>
      <c r="BB704" s="95" t="s">
        <v>1455</v>
      </c>
      <c r="BC704" s="4">
        <v>46203.468715277777</v>
      </c>
      <c r="BD704" s="96">
        <v>46204</v>
      </c>
      <c r="BE704" s="95" t="s">
        <v>1507</v>
      </c>
      <c r="BF704" s="4">
        <v>46204.670810185184</v>
      </c>
      <c r="BG704" s="95" t="s">
        <v>11317</v>
      </c>
      <c r="BH704" s="95" t="s">
        <v>11317</v>
      </c>
      <c r="BI704" s="95" t="s">
        <v>11317</v>
      </c>
      <c r="BJ704" s="68" t="s">
        <v>11317</v>
      </c>
      <c r="BK704" t="str">
        <f t="shared" si="13"/>
        <v>Jun</v>
      </c>
      <c r="BL704" t="str">
        <f>VLOOKUP(D704,Sheet1!$A$2:$B$221,2,0)</f>
        <v>South East Zone</v>
      </c>
    </row>
    <row r="705" spans="1:64" x14ac:dyDescent="0.35">
      <c r="A705" t="str" cm="1">
        <f t="array" ref="A705:C705">VLOOKUP(D705,Sheet1!$A$2:$E$221,{3,4,5},0)</f>
        <v>Santanu Sethi</v>
      </c>
      <c r="B705" t="str">
        <v>FMF070695</v>
      </c>
      <c r="C705" t="str">
        <v>Pratik Mishra</v>
      </c>
      <c r="D705" s="94" t="s">
        <v>216</v>
      </c>
      <c r="E705" s="95">
        <v>439</v>
      </c>
      <c r="F705" s="95" t="s">
        <v>2887</v>
      </c>
      <c r="G705" s="95">
        <v>194853</v>
      </c>
      <c r="H705" s="95" t="s">
        <v>1508</v>
      </c>
      <c r="I705" s="95" t="s">
        <v>1509</v>
      </c>
      <c r="J705" s="95" t="s">
        <v>1568</v>
      </c>
      <c r="K705" s="95" t="s">
        <v>2888</v>
      </c>
      <c r="L705" s="95">
        <v>90000</v>
      </c>
      <c r="M705" s="95" t="s">
        <v>978</v>
      </c>
      <c r="N705" s="95" t="s">
        <v>979</v>
      </c>
      <c r="O705" s="95" t="s">
        <v>2889</v>
      </c>
      <c r="P705" s="95">
        <v>7990425701</v>
      </c>
      <c r="Q705" s="14" t="s">
        <v>13394</v>
      </c>
      <c r="T705" s="96">
        <v>46205</v>
      </c>
      <c r="U705" s="95" t="s">
        <v>1506</v>
      </c>
      <c r="V705" s="4">
        <v>46205.4843287037</v>
      </c>
      <c r="W705" s="96">
        <v>46205</v>
      </c>
      <c r="X705" s="95" t="s">
        <v>1506</v>
      </c>
      <c r="Y705" s="4">
        <v>46205.514097222222</v>
      </c>
      <c r="Z705" s="96">
        <v>46205</v>
      </c>
      <c r="AA705" s="95" t="s">
        <v>1435</v>
      </c>
      <c r="AB705" s="4">
        <v>46205.517962962964</v>
      </c>
      <c r="AC705" s="96">
        <v>46205</v>
      </c>
      <c r="AD705" s="95" t="s">
        <v>1436</v>
      </c>
      <c r="AE705" s="4">
        <v>46205.522812499999</v>
      </c>
      <c r="AF705" s="96"/>
      <c r="AG705" s="95" t="s">
        <v>11317</v>
      </c>
      <c r="AH705" s="4"/>
      <c r="AI705" s="96">
        <v>46205</v>
      </c>
      <c r="AJ705" s="95" t="s">
        <v>1444</v>
      </c>
      <c r="AK705" s="4">
        <v>46205.537835648145</v>
      </c>
      <c r="AL705" s="96">
        <v>46205</v>
      </c>
      <c r="AM705" s="95" t="s">
        <v>1444</v>
      </c>
      <c r="AN705" s="4">
        <v>46205.538055555553</v>
      </c>
      <c r="AO705" s="95" t="s">
        <v>11317</v>
      </c>
      <c r="AP705" s="95" t="s">
        <v>11317</v>
      </c>
      <c r="AQ705" s="95" t="s">
        <v>11317</v>
      </c>
      <c r="AR705" s="95" t="s">
        <v>11317</v>
      </c>
      <c r="AS705" s="95" t="s">
        <v>11317</v>
      </c>
      <c r="AT705" s="95" t="s">
        <v>11317</v>
      </c>
      <c r="AU705" s="96">
        <v>46205</v>
      </c>
      <c r="AV705" s="95" t="s">
        <v>1444</v>
      </c>
      <c r="AW705" s="4">
        <v>46205.556504629632</v>
      </c>
      <c r="AX705" s="95" t="s">
        <v>11317</v>
      </c>
      <c r="AY705" s="95" t="s">
        <v>11317</v>
      </c>
      <c r="AZ705" s="95" t="s">
        <v>11317</v>
      </c>
      <c r="BA705" s="96">
        <v>46205</v>
      </c>
      <c r="BB705" s="95" t="s">
        <v>1455</v>
      </c>
      <c r="BC705" s="4">
        <v>46205.558449074073</v>
      </c>
      <c r="BD705" s="96">
        <v>46205</v>
      </c>
      <c r="BE705" s="95" t="s">
        <v>1507</v>
      </c>
      <c r="BF705" s="4">
        <v>46205.677199074074</v>
      </c>
      <c r="BG705" s="95" t="s">
        <v>11317</v>
      </c>
      <c r="BH705" s="95" t="s">
        <v>11317</v>
      </c>
      <c r="BI705" s="95" t="s">
        <v>11317</v>
      </c>
      <c r="BJ705" s="68" t="s">
        <v>11317</v>
      </c>
      <c r="BK705" t="str">
        <f t="shared" si="13"/>
        <v>Jul</v>
      </c>
      <c r="BL705" t="str">
        <f>VLOOKUP(D705,Sheet1!$A$2:$B$221,2,0)</f>
        <v>South East Zone</v>
      </c>
    </row>
    <row r="706" spans="1:64" x14ac:dyDescent="0.35">
      <c r="A706" t="str" cm="1">
        <f t="array" ref="A706:C706">VLOOKUP(D706,Sheet1!$A$2:$E$221,{3,4,5},0)</f>
        <v>Santanu Sethi</v>
      </c>
      <c r="B706" t="str">
        <v>FMF070695</v>
      </c>
      <c r="C706" t="str">
        <v>Pratik Mishra</v>
      </c>
      <c r="D706" s="94" t="s">
        <v>216</v>
      </c>
      <c r="E706" s="95">
        <v>439</v>
      </c>
      <c r="F706" s="95" t="s">
        <v>11720</v>
      </c>
      <c r="G706" s="95">
        <v>229098</v>
      </c>
      <c r="H706" s="95" t="s">
        <v>4161</v>
      </c>
      <c r="I706" s="95" t="s">
        <v>4162</v>
      </c>
      <c r="J706" s="95" t="s">
        <v>1568</v>
      </c>
      <c r="K706" s="95" t="s">
        <v>11721</v>
      </c>
      <c r="L706" s="95">
        <v>90000</v>
      </c>
      <c r="M706" s="95" t="s">
        <v>1254</v>
      </c>
      <c r="N706" s="95" t="s">
        <v>1255</v>
      </c>
      <c r="O706" s="95" t="s">
        <v>11722</v>
      </c>
      <c r="P706" s="95">
        <v>3956536753</v>
      </c>
      <c r="Q706" s="14" t="s">
        <v>13394</v>
      </c>
      <c r="T706" s="96">
        <v>46210</v>
      </c>
      <c r="U706" s="95" t="s">
        <v>1506</v>
      </c>
      <c r="V706" s="4">
        <v>46210.431041666663</v>
      </c>
      <c r="W706" s="96">
        <v>46210</v>
      </c>
      <c r="X706" s="95" t="s">
        <v>1506</v>
      </c>
      <c r="Y706" s="4">
        <v>46210.493969907409</v>
      </c>
      <c r="Z706" s="96">
        <v>46210</v>
      </c>
      <c r="AA706" s="95" t="s">
        <v>1435</v>
      </c>
      <c r="AB706" s="4">
        <v>46210.50540509259</v>
      </c>
      <c r="AC706" s="96">
        <v>46210</v>
      </c>
      <c r="AD706" s="95" t="s">
        <v>1456</v>
      </c>
      <c r="AE706" s="4">
        <v>46210.507662037038</v>
      </c>
      <c r="AF706" s="96"/>
      <c r="AG706" s="95" t="s">
        <v>11317</v>
      </c>
      <c r="AH706" s="4"/>
      <c r="AI706" s="96">
        <v>46210</v>
      </c>
      <c r="AJ706" s="95" t="s">
        <v>1501</v>
      </c>
      <c r="AK706" s="4">
        <v>46210.517881944441</v>
      </c>
      <c r="AL706" s="96">
        <v>46210</v>
      </c>
      <c r="AM706" s="95" t="s">
        <v>1501</v>
      </c>
      <c r="AN706" s="4">
        <v>46210.518506944441</v>
      </c>
      <c r="AO706" s="95" t="s">
        <v>11317</v>
      </c>
      <c r="AP706" s="95" t="s">
        <v>11317</v>
      </c>
      <c r="AQ706" s="95" t="s">
        <v>11317</v>
      </c>
      <c r="AR706" s="95" t="s">
        <v>11317</v>
      </c>
      <c r="AS706" s="95" t="s">
        <v>11317</v>
      </c>
      <c r="AT706" s="95" t="s">
        <v>11317</v>
      </c>
      <c r="AU706" s="96">
        <v>46210</v>
      </c>
      <c r="AV706" s="95" t="s">
        <v>1501</v>
      </c>
      <c r="AW706" s="4">
        <v>46210.533622685187</v>
      </c>
      <c r="AX706" s="95" t="s">
        <v>11317</v>
      </c>
      <c r="AY706" s="95" t="s">
        <v>11317</v>
      </c>
      <c r="AZ706" s="95" t="s">
        <v>11317</v>
      </c>
      <c r="BA706" s="96">
        <v>46210</v>
      </c>
      <c r="BB706" s="95" t="s">
        <v>1437</v>
      </c>
      <c r="BC706" s="4">
        <v>46210.545960648145</v>
      </c>
      <c r="BD706" s="96">
        <v>46210</v>
      </c>
      <c r="BE706" s="95" t="s">
        <v>1507</v>
      </c>
      <c r="BF706" s="4">
        <v>46210.671400462961</v>
      </c>
      <c r="BG706" s="95" t="s">
        <v>11317</v>
      </c>
      <c r="BH706" s="95" t="s">
        <v>11317</v>
      </c>
      <c r="BI706" s="95" t="s">
        <v>11317</v>
      </c>
      <c r="BJ706" s="68" t="s">
        <v>11317</v>
      </c>
      <c r="BK706" t="str">
        <f t="shared" si="13"/>
        <v>Jul</v>
      </c>
      <c r="BL706" t="str">
        <f>VLOOKUP(D706,Sheet1!$A$2:$B$221,2,0)</f>
        <v>South East Zone</v>
      </c>
    </row>
    <row r="707" spans="1:64" x14ac:dyDescent="0.35">
      <c r="A707" t="str" cm="1">
        <f t="array" ref="A707:C707">VLOOKUP(D707,Sheet1!$A$2:$E$221,{3,4,5},0)</f>
        <v>Santanu Sethi</v>
      </c>
      <c r="B707" t="str">
        <v>FMF070695</v>
      </c>
      <c r="C707" t="str">
        <v>Pratik Mishra</v>
      </c>
      <c r="D707" s="94" t="s">
        <v>216</v>
      </c>
      <c r="E707" s="95">
        <v>439</v>
      </c>
      <c r="F707" s="95" t="s">
        <v>2307</v>
      </c>
      <c r="G707" s="95">
        <v>279630</v>
      </c>
      <c r="H707" s="95" t="s">
        <v>2308</v>
      </c>
      <c r="I707" s="95" t="s">
        <v>2309</v>
      </c>
      <c r="J707" s="95" t="s">
        <v>1568</v>
      </c>
      <c r="K707" s="95" t="s">
        <v>2310</v>
      </c>
      <c r="L707" s="95">
        <v>90000</v>
      </c>
      <c r="M707" s="95" t="s">
        <v>978</v>
      </c>
      <c r="N707" s="95" t="s">
        <v>979</v>
      </c>
      <c r="O707" s="95" t="s">
        <v>2311</v>
      </c>
      <c r="P707" s="95">
        <v>4622103488</v>
      </c>
      <c r="Q707" s="14" t="s">
        <v>13394</v>
      </c>
      <c r="T707" s="96">
        <v>46204</v>
      </c>
      <c r="U707" s="95" t="s">
        <v>1506</v>
      </c>
      <c r="V707" s="4">
        <v>46204.497615740744</v>
      </c>
      <c r="W707" s="96">
        <v>46204</v>
      </c>
      <c r="X707" s="95" t="s">
        <v>1506</v>
      </c>
      <c r="Y707" s="4">
        <v>46204.575543981482</v>
      </c>
      <c r="Z707" s="96">
        <v>46204</v>
      </c>
      <c r="AA707" s="95" t="s">
        <v>1435</v>
      </c>
      <c r="AB707" s="4">
        <v>46204.58865740741</v>
      </c>
      <c r="AC707" s="96">
        <v>46204</v>
      </c>
      <c r="AD707" s="95" t="s">
        <v>1443</v>
      </c>
      <c r="AE707" s="4">
        <v>46204.600138888891</v>
      </c>
      <c r="AF707" s="96"/>
      <c r="AG707" s="95" t="s">
        <v>11317</v>
      </c>
      <c r="AH707" s="4"/>
      <c r="AI707" s="96">
        <v>46204</v>
      </c>
      <c r="AJ707" s="95" t="s">
        <v>1437</v>
      </c>
      <c r="AK707" s="4">
        <v>46204.622696759259</v>
      </c>
      <c r="AL707" s="96">
        <v>46204</v>
      </c>
      <c r="AM707" s="95" t="s">
        <v>1437</v>
      </c>
      <c r="AN707" s="4">
        <v>46204.622881944444</v>
      </c>
      <c r="AO707" s="95" t="s">
        <v>11317</v>
      </c>
      <c r="AP707" s="95" t="s">
        <v>11317</v>
      </c>
      <c r="AQ707" s="95" t="s">
        <v>11317</v>
      </c>
      <c r="AR707" s="95" t="s">
        <v>11317</v>
      </c>
      <c r="AS707" s="95" t="s">
        <v>11317</v>
      </c>
      <c r="AT707" s="95" t="s">
        <v>11317</v>
      </c>
      <c r="AU707" s="96">
        <v>46204</v>
      </c>
      <c r="AV707" s="95" t="s">
        <v>1437</v>
      </c>
      <c r="AW707" s="4">
        <v>46204.636574074073</v>
      </c>
      <c r="AX707" s="95" t="s">
        <v>11317</v>
      </c>
      <c r="AY707" s="95" t="s">
        <v>11317</v>
      </c>
      <c r="AZ707" s="95" t="s">
        <v>11317</v>
      </c>
      <c r="BA707" s="96">
        <v>46204</v>
      </c>
      <c r="BB707" s="95" t="s">
        <v>1437</v>
      </c>
      <c r="BC707" s="4">
        <v>46204.636770833335</v>
      </c>
      <c r="BD707" s="96">
        <v>46204</v>
      </c>
      <c r="BE707" s="95" t="s">
        <v>1507</v>
      </c>
      <c r="BF707" s="4">
        <v>46204.729409722226</v>
      </c>
      <c r="BG707" s="95" t="s">
        <v>11317</v>
      </c>
      <c r="BH707" s="95" t="s">
        <v>11317</v>
      </c>
      <c r="BI707" s="95" t="s">
        <v>11317</v>
      </c>
      <c r="BJ707" s="68" t="s">
        <v>11317</v>
      </c>
      <c r="BK707" t="str">
        <f t="shared" si="13"/>
        <v>Jul</v>
      </c>
      <c r="BL707" t="str">
        <f>VLOOKUP(D707,Sheet1!$A$2:$B$221,2,0)</f>
        <v>South East Zone</v>
      </c>
    </row>
    <row r="708" spans="1:64" x14ac:dyDescent="0.35">
      <c r="A708" t="str" cm="1">
        <f t="array" ref="A708:C708">VLOOKUP(D708,Sheet1!$A$2:$E$221,{3,4,5},0)</f>
        <v>Santanu Sethi</v>
      </c>
      <c r="B708" t="str">
        <v>FMF070695</v>
      </c>
      <c r="C708" t="str">
        <v>Pratik Mishra</v>
      </c>
      <c r="D708" s="94" t="s">
        <v>216</v>
      </c>
      <c r="E708" s="95">
        <v>439</v>
      </c>
      <c r="F708" s="95" t="s">
        <v>2307</v>
      </c>
      <c r="G708" s="95">
        <v>279630</v>
      </c>
      <c r="H708" s="95" t="s">
        <v>2308</v>
      </c>
      <c r="I708" s="95" t="s">
        <v>2309</v>
      </c>
      <c r="J708" s="95" t="s">
        <v>1568</v>
      </c>
      <c r="K708" s="95" t="s">
        <v>2310</v>
      </c>
      <c r="L708" s="95">
        <v>90000</v>
      </c>
      <c r="M708" s="95" t="s">
        <v>978</v>
      </c>
      <c r="N708" s="95" t="s">
        <v>979</v>
      </c>
      <c r="O708" s="95" t="s">
        <v>2312</v>
      </c>
      <c r="P708" s="95">
        <v>1749479020</v>
      </c>
      <c r="Q708" s="14" t="s">
        <v>13394</v>
      </c>
      <c r="T708" s="96">
        <v>46204</v>
      </c>
      <c r="U708" s="95" t="s">
        <v>1506</v>
      </c>
      <c r="V708" s="4">
        <v>46204.49759259259</v>
      </c>
      <c r="W708" s="96">
        <v>46204</v>
      </c>
      <c r="X708" s="95" t="s">
        <v>1506</v>
      </c>
      <c r="Y708" s="4">
        <v>46204.575520833336</v>
      </c>
      <c r="Z708" s="96">
        <v>46204</v>
      </c>
      <c r="AA708" s="95" t="s">
        <v>1435</v>
      </c>
      <c r="AB708" s="4">
        <v>46204.58865740741</v>
      </c>
      <c r="AC708" s="96">
        <v>46204</v>
      </c>
      <c r="AD708" s="95" t="s">
        <v>1443</v>
      </c>
      <c r="AE708" s="4">
        <v>46204.600127314814</v>
      </c>
      <c r="AF708" s="96"/>
      <c r="AG708" s="95" t="s">
        <v>11317</v>
      </c>
      <c r="AH708" s="4"/>
      <c r="AI708" s="96">
        <v>46204</v>
      </c>
      <c r="AJ708" s="95" t="s">
        <v>1437</v>
      </c>
      <c r="AK708" s="4">
        <v>46204.622685185182</v>
      </c>
      <c r="AL708" s="96">
        <v>46204</v>
      </c>
      <c r="AM708" s="95" t="s">
        <v>1437</v>
      </c>
      <c r="AN708" s="4">
        <v>46204.622870370367</v>
      </c>
      <c r="AO708" s="95" t="s">
        <v>11317</v>
      </c>
      <c r="AP708" s="95" t="s">
        <v>11317</v>
      </c>
      <c r="AQ708" s="95" t="s">
        <v>11317</v>
      </c>
      <c r="AR708" s="95" t="s">
        <v>11317</v>
      </c>
      <c r="AS708" s="95" t="s">
        <v>11317</v>
      </c>
      <c r="AT708" s="95" t="s">
        <v>11317</v>
      </c>
      <c r="AU708" s="96">
        <v>46204</v>
      </c>
      <c r="AV708" s="95" t="s">
        <v>1437</v>
      </c>
      <c r="AW708" s="4">
        <v>46204.636562500003</v>
      </c>
      <c r="AX708" s="95" t="s">
        <v>11317</v>
      </c>
      <c r="AY708" s="95" t="s">
        <v>11317</v>
      </c>
      <c r="AZ708" s="95" t="s">
        <v>11317</v>
      </c>
      <c r="BA708" s="96">
        <v>46204</v>
      </c>
      <c r="BB708" s="95" t="s">
        <v>1437</v>
      </c>
      <c r="BC708" s="4">
        <v>46204.636770833335</v>
      </c>
      <c r="BD708" s="96">
        <v>46204</v>
      </c>
      <c r="BE708" s="95" t="s">
        <v>1507</v>
      </c>
      <c r="BF708" s="4">
        <v>46204.729409722226</v>
      </c>
      <c r="BG708" s="95" t="s">
        <v>11317</v>
      </c>
      <c r="BH708" s="95" t="s">
        <v>11317</v>
      </c>
      <c r="BI708" s="95" t="s">
        <v>11317</v>
      </c>
      <c r="BJ708" s="68" t="s">
        <v>11317</v>
      </c>
      <c r="BK708" t="str">
        <f t="shared" si="13"/>
        <v>Jul</v>
      </c>
      <c r="BL708" t="str">
        <f>VLOOKUP(D708,Sheet1!$A$2:$B$221,2,0)</f>
        <v>South East Zone</v>
      </c>
    </row>
    <row r="709" spans="1:64" x14ac:dyDescent="0.35">
      <c r="A709" t="str" cm="1">
        <f t="array" ref="A709:C709">VLOOKUP(D709,Sheet1!$A$2:$E$221,{3,4,5},0)</f>
        <v>Santanu Sethi</v>
      </c>
      <c r="B709" t="str">
        <v>FMF070695</v>
      </c>
      <c r="C709" t="str">
        <v>Pratik Mishra</v>
      </c>
      <c r="D709" s="94" t="s">
        <v>216</v>
      </c>
      <c r="E709" s="95">
        <v>439</v>
      </c>
      <c r="F709" s="95" t="s">
        <v>9841</v>
      </c>
      <c r="G709" s="95">
        <v>397577</v>
      </c>
      <c r="H709" s="95" t="s">
        <v>2308</v>
      </c>
      <c r="I709" s="95" t="s">
        <v>2309</v>
      </c>
      <c r="J709" s="95" t="s">
        <v>1568</v>
      </c>
      <c r="K709" s="95" t="s">
        <v>9842</v>
      </c>
      <c r="L709" s="95">
        <v>90000</v>
      </c>
      <c r="M709" s="95" t="s">
        <v>9411</v>
      </c>
      <c r="N709" s="95" t="s">
        <v>9412</v>
      </c>
      <c r="O709" s="95" t="s">
        <v>9843</v>
      </c>
      <c r="P709" s="95">
        <v>2423256009</v>
      </c>
      <c r="Q709" s="14" t="s">
        <v>13394</v>
      </c>
      <c r="T709" s="96">
        <v>46209</v>
      </c>
      <c r="U709" s="95" t="s">
        <v>1506</v>
      </c>
      <c r="V709" s="4">
        <v>46209.594907407409</v>
      </c>
      <c r="W709" s="96">
        <v>46209</v>
      </c>
      <c r="X709" s="95" t="s">
        <v>1506</v>
      </c>
      <c r="Y709" s="4">
        <v>46209.631689814814</v>
      </c>
      <c r="Z709" s="96">
        <v>46209</v>
      </c>
      <c r="AA709" s="95" t="s">
        <v>1435</v>
      </c>
      <c r="AB709" s="4">
        <v>46209.633125</v>
      </c>
      <c r="AC709" s="96">
        <v>46209</v>
      </c>
      <c r="AD709" s="95" t="s">
        <v>1441</v>
      </c>
      <c r="AE709" s="4">
        <v>46209.64166666667</v>
      </c>
      <c r="AF709" s="96"/>
      <c r="AG709" s="95" t="s">
        <v>11317</v>
      </c>
      <c r="AH709" s="4"/>
      <c r="AI709" s="96">
        <v>46209</v>
      </c>
      <c r="AJ709" s="95" t="s">
        <v>1444</v>
      </c>
      <c r="AK709" s="4">
        <v>46209.664490740739</v>
      </c>
      <c r="AL709" s="96">
        <v>46209</v>
      </c>
      <c r="AM709" s="95" t="s">
        <v>1444</v>
      </c>
      <c r="AN709" s="4">
        <v>46209.664560185185</v>
      </c>
      <c r="AO709" s="95" t="s">
        <v>11317</v>
      </c>
      <c r="AP709" s="95" t="s">
        <v>11317</v>
      </c>
      <c r="AQ709" s="95" t="s">
        <v>11317</v>
      </c>
      <c r="AR709" s="95" t="s">
        <v>11317</v>
      </c>
      <c r="AS709" s="95" t="s">
        <v>11317</v>
      </c>
      <c r="AT709" s="95" t="s">
        <v>11317</v>
      </c>
      <c r="AU709" s="96">
        <v>46209</v>
      </c>
      <c r="AV709" s="95" t="s">
        <v>1444</v>
      </c>
      <c r="AW709" s="4">
        <v>46209.683530092596</v>
      </c>
      <c r="AX709" s="95" t="s">
        <v>11317</v>
      </c>
      <c r="AY709" s="95" t="s">
        <v>11317</v>
      </c>
      <c r="AZ709" s="95" t="s">
        <v>11317</v>
      </c>
      <c r="BA709" s="96">
        <v>46209</v>
      </c>
      <c r="BB709" s="95" t="s">
        <v>1455</v>
      </c>
      <c r="BC709" s="4">
        <v>46209.684351851851</v>
      </c>
      <c r="BD709" s="96">
        <v>46209</v>
      </c>
      <c r="BE709" s="95" t="s">
        <v>1507</v>
      </c>
      <c r="BF709" s="4">
        <v>46209.743206018517</v>
      </c>
      <c r="BG709" s="95" t="s">
        <v>11317</v>
      </c>
      <c r="BH709" s="95" t="s">
        <v>11317</v>
      </c>
      <c r="BI709" s="95" t="s">
        <v>11317</v>
      </c>
      <c r="BJ709" s="68" t="s">
        <v>11317</v>
      </c>
      <c r="BK709" t="str">
        <f t="shared" si="13"/>
        <v>Jul</v>
      </c>
      <c r="BL709" t="str">
        <f>VLOOKUP(D709,Sheet1!$A$2:$B$221,2,0)</f>
        <v>South East Zone</v>
      </c>
    </row>
    <row r="710" spans="1:64" x14ac:dyDescent="0.35">
      <c r="A710" t="str" cm="1">
        <f t="array" ref="A710:C710">VLOOKUP(D710,Sheet1!$A$2:$E$221,{3,4,5},0)</f>
        <v>Dibyajyoti Dutta</v>
      </c>
      <c r="B710" t="str">
        <v>FMF071711</v>
      </c>
      <c r="C710" t="str">
        <v>Pritam Vishwas</v>
      </c>
      <c r="D710" s="94" t="s">
        <v>217</v>
      </c>
      <c r="E710" s="95">
        <v>468</v>
      </c>
      <c r="F710" s="95" t="s">
        <v>1510</v>
      </c>
      <c r="G710" s="95">
        <v>191209</v>
      </c>
      <c r="H710" s="95" t="s">
        <v>1511</v>
      </c>
      <c r="I710" s="95" t="s">
        <v>1512</v>
      </c>
      <c r="J710" s="95" t="s">
        <v>1568</v>
      </c>
      <c r="K710" s="95" t="s">
        <v>2890</v>
      </c>
      <c r="L710" s="95">
        <v>75000</v>
      </c>
      <c r="M710" s="95" t="s">
        <v>1261</v>
      </c>
      <c r="N710" s="95" t="s">
        <v>1262</v>
      </c>
      <c r="O710" s="95" t="s">
        <v>2892</v>
      </c>
      <c r="P710" s="95">
        <v>9065609679</v>
      </c>
      <c r="Q710" s="14" t="s">
        <v>13394</v>
      </c>
      <c r="T710" s="96">
        <v>46204</v>
      </c>
      <c r="U710" s="95" t="s">
        <v>1513</v>
      </c>
      <c r="V710" s="4">
        <v>46204.79042824074</v>
      </c>
      <c r="W710" s="96">
        <v>46205</v>
      </c>
      <c r="X710" s="95" t="s">
        <v>1513</v>
      </c>
      <c r="Y710" s="4">
        <v>46205.361458333333</v>
      </c>
      <c r="Z710" s="96">
        <v>46205</v>
      </c>
      <c r="AA710" s="95" t="s">
        <v>1435</v>
      </c>
      <c r="AB710" s="4">
        <v>46205.397858796299</v>
      </c>
      <c r="AC710" s="96">
        <v>46205</v>
      </c>
      <c r="AD710" s="95" t="s">
        <v>1457</v>
      </c>
      <c r="AE710" s="4">
        <v>46205.404803240737</v>
      </c>
      <c r="AF710" s="96"/>
      <c r="AG710" s="95" t="s">
        <v>11317</v>
      </c>
      <c r="AH710" s="4"/>
      <c r="AI710" s="96">
        <v>46205</v>
      </c>
      <c r="AJ710" s="95" t="s">
        <v>1444</v>
      </c>
      <c r="AK710" s="4">
        <v>46205.461655092593</v>
      </c>
      <c r="AL710" s="96">
        <v>46205</v>
      </c>
      <c r="AM710" s="95" t="s">
        <v>1444</v>
      </c>
      <c r="AN710" s="4">
        <v>46205.461770833332</v>
      </c>
      <c r="AO710" s="95" t="s">
        <v>11317</v>
      </c>
      <c r="AP710" s="95" t="s">
        <v>11317</v>
      </c>
      <c r="AQ710" s="95" t="s">
        <v>11317</v>
      </c>
      <c r="AR710" s="95" t="s">
        <v>11317</v>
      </c>
      <c r="AS710" s="95" t="s">
        <v>11317</v>
      </c>
      <c r="AT710" s="95" t="s">
        <v>11317</v>
      </c>
      <c r="AU710" s="96">
        <v>46205</v>
      </c>
      <c r="AV710" s="95" t="s">
        <v>1444</v>
      </c>
      <c r="AW710" s="4">
        <v>46205.487442129626</v>
      </c>
      <c r="AX710" s="95" t="s">
        <v>11317</v>
      </c>
      <c r="AY710" s="95" t="s">
        <v>11317</v>
      </c>
      <c r="AZ710" s="95" t="s">
        <v>11317</v>
      </c>
      <c r="BA710" s="96">
        <v>46205</v>
      </c>
      <c r="BB710" s="95" t="s">
        <v>1455</v>
      </c>
      <c r="BC710" s="4">
        <v>46205.488657407404</v>
      </c>
      <c r="BD710" s="96">
        <v>46206</v>
      </c>
      <c r="BE710" s="95" t="s">
        <v>1514</v>
      </c>
      <c r="BF710" s="4">
        <v>46206.563668981478</v>
      </c>
      <c r="BG710" s="95" t="s">
        <v>11317</v>
      </c>
      <c r="BH710" s="95" t="s">
        <v>11317</v>
      </c>
      <c r="BI710" s="95" t="s">
        <v>11317</v>
      </c>
      <c r="BJ710" s="68" t="s">
        <v>11317</v>
      </c>
      <c r="BK710" t="str">
        <f t="shared" si="13"/>
        <v>Jul</v>
      </c>
      <c r="BL710" t="str">
        <f>VLOOKUP(D710,Sheet1!$A$2:$B$221,2,0)</f>
        <v>South East Zone</v>
      </c>
    </row>
    <row r="711" spans="1:64" x14ac:dyDescent="0.35">
      <c r="A711" t="str" cm="1">
        <f t="array" ref="A711:C711">VLOOKUP(D711,Sheet1!$A$2:$E$221,{3,4,5},0)</f>
        <v>Dibyajyoti Dutta</v>
      </c>
      <c r="B711" t="str">
        <v>FMF071711</v>
      </c>
      <c r="C711" t="str">
        <v>Pritam Vishwas</v>
      </c>
      <c r="D711" s="94" t="s">
        <v>217</v>
      </c>
      <c r="E711" s="95">
        <v>468</v>
      </c>
      <c r="F711" s="95" t="s">
        <v>1510</v>
      </c>
      <c r="G711" s="95">
        <v>191209</v>
      </c>
      <c r="H711" s="95" t="s">
        <v>1511</v>
      </c>
      <c r="I711" s="95" t="s">
        <v>1512</v>
      </c>
      <c r="J711" s="95" t="s">
        <v>1568</v>
      </c>
      <c r="K711" s="95" t="s">
        <v>2890</v>
      </c>
      <c r="L711" s="95">
        <v>75000</v>
      </c>
      <c r="M711" s="95" t="s">
        <v>1261</v>
      </c>
      <c r="N711" s="95" t="s">
        <v>1262</v>
      </c>
      <c r="O711" s="95" t="s">
        <v>2891</v>
      </c>
      <c r="P711" s="95">
        <v>2920109723</v>
      </c>
      <c r="Q711" s="14" t="s">
        <v>13394</v>
      </c>
      <c r="T711" s="96">
        <v>46204</v>
      </c>
      <c r="U711" s="95" t="s">
        <v>1513</v>
      </c>
      <c r="V711" s="4">
        <v>46204.790393518517</v>
      </c>
      <c r="W711" s="96">
        <v>46205</v>
      </c>
      <c r="X711" s="95" t="s">
        <v>1513</v>
      </c>
      <c r="Y711" s="4">
        <v>46205.361493055556</v>
      </c>
      <c r="Z711" s="96">
        <v>46205</v>
      </c>
      <c r="AA711" s="95" t="s">
        <v>1435</v>
      </c>
      <c r="AB711" s="4">
        <v>46205.397858796299</v>
      </c>
      <c r="AC711" s="96">
        <v>46205</v>
      </c>
      <c r="AD711" s="95" t="s">
        <v>1457</v>
      </c>
      <c r="AE711" s="4">
        <v>46205.404814814814</v>
      </c>
      <c r="AF711" s="96"/>
      <c r="AG711" s="95" t="s">
        <v>11317</v>
      </c>
      <c r="AH711" s="4"/>
      <c r="AI711" s="96">
        <v>46205</v>
      </c>
      <c r="AJ711" s="95" t="s">
        <v>1444</v>
      </c>
      <c r="AK711" s="4">
        <v>46205.461678240739</v>
      </c>
      <c r="AL711" s="96">
        <v>46205</v>
      </c>
      <c r="AM711" s="95" t="s">
        <v>1444</v>
      </c>
      <c r="AN711" s="4">
        <v>46205.461793981478</v>
      </c>
      <c r="AO711" s="95" t="s">
        <v>11317</v>
      </c>
      <c r="AP711" s="95" t="s">
        <v>11317</v>
      </c>
      <c r="AQ711" s="95" t="s">
        <v>11317</v>
      </c>
      <c r="AR711" s="95" t="s">
        <v>11317</v>
      </c>
      <c r="AS711" s="95" t="s">
        <v>11317</v>
      </c>
      <c r="AT711" s="95" t="s">
        <v>11317</v>
      </c>
      <c r="AU711" s="96">
        <v>46205</v>
      </c>
      <c r="AV711" s="95" t="s">
        <v>1444</v>
      </c>
      <c r="AW711" s="4">
        <v>46205.487453703703</v>
      </c>
      <c r="AX711" s="95" t="s">
        <v>11317</v>
      </c>
      <c r="AY711" s="95" t="s">
        <v>11317</v>
      </c>
      <c r="AZ711" s="95" t="s">
        <v>11317</v>
      </c>
      <c r="BA711" s="96">
        <v>46205</v>
      </c>
      <c r="BB711" s="95" t="s">
        <v>1455</v>
      </c>
      <c r="BC711" s="4">
        <v>46205.488657407404</v>
      </c>
      <c r="BD711" s="96">
        <v>46206</v>
      </c>
      <c r="BE711" s="95" t="s">
        <v>1514</v>
      </c>
      <c r="BF711" s="4">
        <v>46206.563668981478</v>
      </c>
      <c r="BG711" s="95" t="s">
        <v>11317</v>
      </c>
      <c r="BH711" s="95" t="s">
        <v>11317</v>
      </c>
      <c r="BI711" s="95" t="s">
        <v>11317</v>
      </c>
      <c r="BJ711" s="68" t="s">
        <v>11317</v>
      </c>
      <c r="BK711" t="str">
        <f t="shared" si="13"/>
        <v>Jul</v>
      </c>
      <c r="BL711" t="str">
        <f>VLOOKUP(D711,Sheet1!$A$2:$B$221,2,0)</f>
        <v>South East Zone</v>
      </c>
    </row>
    <row r="712" spans="1:64" x14ac:dyDescent="0.35">
      <c r="A712" t="str" cm="1">
        <f t="array" ref="A712:C712">VLOOKUP(D712,Sheet1!$A$2:$E$221,{3,4,5},0)</f>
        <v>Dibyajyoti Dutta</v>
      </c>
      <c r="B712" t="str">
        <v>FMF071711</v>
      </c>
      <c r="C712" t="str">
        <v>Pritam Vishwas</v>
      </c>
      <c r="D712" s="94" t="s">
        <v>217</v>
      </c>
      <c r="E712" s="95">
        <v>468</v>
      </c>
      <c r="F712" s="95" t="s">
        <v>3542</v>
      </c>
      <c r="G712" s="95">
        <v>205154</v>
      </c>
      <c r="H712" s="95" t="s">
        <v>3141</v>
      </c>
      <c r="I712" s="95" t="s">
        <v>3142</v>
      </c>
      <c r="J712" s="95" t="s">
        <v>1568</v>
      </c>
      <c r="K712" s="95" t="s">
        <v>3543</v>
      </c>
      <c r="L712" s="95">
        <v>90000</v>
      </c>
      <c r="M712" s="95" t="s">
        <v>1254</v>
      </c>
      <c r="N712" s="95" t="s">
        <v>1255</v>
      </c>
      <c r="O712" s="95" t="s">
        <v>3544</v>
      </c>
      <c r="P712" s="95">
        <v>2514149497</v>
      </c>
      <c r="Q712" s="14" t="s">
        <v>13394</v>
      </c>
      <c r="T712" s="96">
        <v>46205</v>
      </c>
      <c r="U712" s="95" t="s">
        <v>1513</v>
      </c>
      <c r="V712" s="4">
        <v>46205.507384259261</v>
      </c>
      <c r="W712" s="96">
        <v>46206</v>
      </c>
      <c r="X712" s="95" t="s">
        <v>1513</v>
      </c>
      <c r="Y712" s="4">
        <v>46206.366076388891</v>
      </c>
      <c r="Z712" s="96">
        <v>46206</v>
      </c>
      <c r="AA712" s="95" t="s">
        <v>1435</v>
      </c>
      <c r="AB712" s="4">
        <v>46206.396574074075</v>
      </c>
      <c r="AC712" s="96">
        <v>46206</v>
      </c>
      <c r="AD712" s="95" t="s">
        <v>3135</v>
      </c>
      <c r="AE712" s="4">
        <v>46206.402268518519</v>
      </c>
      <c r="AF712" s="96"/>
      <c r="AG712" s="95" t="s">
        <v>11317</v>
      </c>
      <c r="AH712" s="4"/>
      <c r="AI712" s="96">
        <v>46206</v>
      </c>
      <c r="AJ712" s="95" t="s">
        <v>1444</v>
      </c>
      <c r="AK712" s="4">
        <v>46206.45417824074</v>
      </c>
      <c r="AL712" s="96">
        <v>46206</v>
      </c>
      <c r="AM712" s="95" t="s">
        <v>1444</v>
      </c>
      <c r="AN712" s="4">
        <v>46206.454247685186</v>
      </c>
      <c r="AO712" s="95" t="s">
        <v>11317</v>
      </c>
      <c r="AP712" s="95" t="s">
        <v>11317</v>
      </c>
      <c r="AQ712" s="95" t="s">
        <v>11317</v>
      </c>
      <c r="AR712" s="95" t="s">
        <v>11317</v>
      </c>
      <c r="AS712" s="95" t="s">
        <v>11317</v>
      </c>
      <c r="AT712" s="95" t="s">
        <v>11317</v>
      </c>
      <c r="AU712" s="96">
        <v>46206</v>
      </c>
      <c r="AV712" s="95" t="s">
        <v>1444</v>
      </c>
      <c r="AW712" s="4">
        <v>46206.482928240737</v>
      </c>
      <c r="AX712" s="95" t="s">
        <v>11317</v>
      </c>
      <c r="AY712" s="95" t="s">
        <v>11317</v>
      </c>
      <c r="AZ712" s="95" t="s">
        <v>11317</v>
      </c>
      <c r="BA712" s="96">
        <v>46206</v>
      </c>
      <c r="BB712" s="95" t="s">
        <v>1455</v>
      </c>
      <c r="BC712" s="4">
        <v>46206.486655092594</v>
      </c>
      <c r="BD712" s="96">
        <v>46206</v>
      </c>
      <c r="BE712" s="95" t="s">
        <v>1514</v>
      </c>
      <c r="BF712" s="4">
        <v>46206.618391203701</v>
      </c>
      <c r="BG712" s="95" t="s">
        <v>11317</v>
      </c>
      <c r="BH712" s="95" t="s">
        <v>11317</v>
      </c>
      <c r="BI712" s="95" t="s">
        <v>11317</v>
      </c>
      <c r="BJ712" s="68" t="s">
        <v>11317</v>
      </c>
      <c r="BK712" t="str">
        <f t="shared" si="13"/>
        <v>Jul</v>
      </c>
      <c r="BL712" t="str">
        <f>VLOOKUP(D712,Sheet1!$A$2:$B$221,2,0)</f>
        <v>South East Zone</v>
      </c>
    </row>
    <row r="713" spans="1:64" x14ac:dyDescent="0.35">
      <c r="A713" t="str" cm="1">
        <f t="array" ref="A713:C713">VLOOKUP(D713,Sheet1!$A$2:$E$221,{3,4,5},0)</f>
        <v>Dibyajyoti Dutta</v>
      </c>
      <c r="B713" t="str">
        <v>FMF071711</v>
      </c>
      <c r="C713" t="str">
        <v>Pritam Vishwas</v>
      </c>
      <c r="D713" s="94" t="s">
        <v>217</v>
      </c>
      <c r="E713" s="95">
        <v>468</v>
      </c>
      <c r="F713" s="95" t="s">
        <v>2893</v>
      </c>
      <c r="G713" s="95">
        <v>680000</v>
      </c>
      <c r="H713" s="95" t="s">
        <v>2894</v>
      </c>
      <c r="I713" s="95" t="s">
        <v>2895</v>
      </c>
      <c r="J713" s="95" t="s">
        <v>1568</v>
      </c>
      <c r="K713" s="95" t="s">
        <v>2896</v>
      </c>
      <c r="L713" s="95">
        <v>65000</v>
      </c>
      <c r="M713" s="95" t="s">
        <v>1264</v>
      </c>
      <c r="N713" s="95" t="s">
        <v>1265</v>
      </c>
      <c r="O713" s="95" t="s">
        <v>2897</v>
      </c>
      <c r="P713" s="95">
        <v>6163367164</v>
      </c>
      <c r="Q713" s="14" t="s">
        <v>13394</v>
      </c>
      <c r="T713" s="96">
        <v>46204</v>
      </c>
      <c r="U713" s="95" t="s">
        <v>1513</v>
      </c>
      <c r="V713" s="4">
        <v>46204.581261574072</v>
      </c>
      <c r="W713" s="96">
        <v>46205</v>
      </c>
      <c r="X713" s="95" t="s">
        <v>1513</v>
      </c>
      <c r="Y713" s="4">
        <v>46205.363321759258</v>
      </c>
      <c r="Z713" s="96">
        <v>46205</v>
      </c>
      <c r="AA713" s="95" t="s">
        <v>1435</v>
      </c>
      <c r="AB713" s="4">
        <v>46205.397858796299</v>
      </c>
      <c r="AC713" s="96">
        <v>46205</v>
      </c>
      <c r="AD713" s="95" t="s">
        <v>1450</v>
      </c>
      <c r="AE713" s="4">
        <v>46205.403726851851</v>
      </c>
      <c r="AF713" s="96"/>
      <c r="AG713" s="95" t="s">
        <v>11317</v>
      </c>
      <c r="AH713" s="4"/>
      <c r="AI713" s="96">
        <v>46205</v>
      </c>
      <c r="AJ713" s="95" t="s">
        <v>1444</v>
      </c>
      <c r="AK713" s="4">
        <v>46205.462418981479</v>
      </c>
      <c r="AL713" s="96">
        <v>46205</v>
      </c>
      <c r="AM713" s="95" t="s">
        <v>1444</v>
      </c>
      <c r="AN713" s="4">
        <v>46205.462500000001</v>
      </c>
      <c r="AO713" s="95" t="s">
        <v>11317</v>
      </c>
      <c r="AP713" s="95" t="s">
        <v>11317</v>
      </c>
      <c r="AQ713" s="95" t="s">
        <v>11317</v>
      </c>
      <c r="AR713" s="95" t="s">
        <v>11317</v>
      </c>
      <c r="AS713" s="95" t="s">
        <v>11317</v>
      </c>
      <c r="AT713" s="95" t="s">
        <v>11317</v>
      </c>
      <c r="AU713" s="96">
        <v>46205</v>
      </c>
      <c r="AV713" s="95" t="s">
        <v>1444</v>
      </c>
      <c r="AW713" s="4">
        <v>46205.487453703703</v>
      </c>
      <c r="AX713" s="95" t="s">
        <v>11317</v>
      </c>
      <c r="AY713" s="95" t="s">
        <v>11317</v>
      </c>
      <c r="AZ713" s="95" t="s">
        <v>11317</v>
      </c>
      <c r="BA713" s="96">
        <v>46205</v>
      </c>
      <c r="BB713" s="95" t="s">
        <v>1455</v>
      </c>
      <c r="BC713" s="4">
        <v>46205.488657407404</v>
      </c>
      <c r="BD713" s="96">
        <v>46205</v>
      </c>
      <c r="BE713" s="95" t="s">
        <v>1514</v>
      </c>
      <c r="BF713" s="4">
        <v>46205.75949074074</v>
      </c>
      <c r="BG713" s="95" t="s">
        <v>11317</v>
      </c>
      <c r="BH713" s="95" t="s">
        <v>11317</v>
      </c>
      <c r="BI713" s="95" t="s">
        <v>11317</v>
      </c>
      <c r="BJ713" s="68" t="s">
        <v>11317</v>
      </c>
      <c r="BK713" t="str">
        <f t="shared" si="13"/>
        <v>Jul</v>
      </c>
      <c r="BL713" t="str">
        <f>VLOOKUP(D713,Sheet1!$A$2:$B$221,2,0)</f>
        <v>South East Zone</v>
      </c>
    </row>
    <row r="714" spans="1:64" x14ac:dyDescent="0.35">
      <c r="A714" t="str" cm="1">
        <f t="array" ref="A714:C714">VLOOKUP(D714,Sheet1!$A$2:$E$221,{3,4,5},0)</f>
        <v>Dibyajyoti Dutta</v>
      </c>
      <c r="B714" t="str">
        <v>FMF071711</v>
      </c>
      <c r="C714" t="str">
        <v>Pritam Vishwas</v>
      </c>
      <c r="D714" s="94" t="s">
        <v>217</v>
      </c>
      <c r="E714" s="95">
        <v>468</v>
      </c>
      <c r="F714" s="95" t="s">
        <v>9844</v>
      </c>
      <c r="G714" s="95">
        <v>705500</v>
      </c>
      <c r="H714" s="95" t="s">
        <v>2894</v>
      </c>
      <c r="I714" s="95" t="s">
        <v>2895</v>
      </c>
      <c r="J714" s="95" t="s">
        <v>1568</v>
      </c>
      <c r="K714" s="95" t="s">
        <v>9845</v>
      </c>
      <c r="L714" s="95">
        <v>80000</v>
      </c>
      <c r="M714" s="95" t="s">
        <v>9846</v>
      </c>
      <c r="N714" s="95" t="s">
        <v>9847</v>
      </c>
      <c r="O714" s="95" t="s">
        <v>9848</v>
      </c>
      <c r="P714" s="95">
        <v>4749863926</v>
      </c>
      <c r="Q714" s="14" t="s">
        <v>683</v>
      </c>
      <c r="R714" t="s">
        <v>13186</v>
      </c>
      <c r="S714" s="1">
        <v>46209</v>
      </c>
      <c r="T714" s="96">
        <v>46206</v>
      </c>
      <c r="U714" s="95" t="s">
        <v>1513</v>
      </c>
      <c r="V714" s="4">
        <v>46206.564143518517</v>
      </c>
      <c r="W714" s="96">
        <v>46209</v>
      </c>
      <c r="X714" s="95" t="s">
        <v>1513</v>
      </c>
      <c r="Y714" s="4">
        <v>46209.358171296299</v>
      </c>
      <c r="Z714" s="96">
        <v>46209</v>
      </c>
      <c r="AA714" s="95" t="s">
        <v>1435</v>
      </c>
      <c r="AB714" s="4">
        <v>46209.398090277777</v>
      </c>
      <c r="AC714" s="96">
        <v>46209</v>
      </c>
      <c r="AD714" s="95" t="s">
        <v>1458</v>
      </c>
      <c r="AE714" s="4">
        <v>46209.494155092594</v>
      </c>
      <c r="AF714" s="96"/>
      <c r="AG714" s="95" t="s">
        <v>11317</v>
      </c>
      <c r="AH714" s="4"/>
      <c r="AI714" s="96">
        <v>46209</v>
      </c>
      <c r="AJ714" s="95" t="s">
        <v>1444</v>
      </c>
      <c r="AK714" s="4">
        <v>46209.507013888891</v>
      </c>
      <c r="AL714" s="96">
        <v>46209</v>
      </c>
      <c r="AM714" s="95" t="s">
        <v>1444</v>
      </c>
      <c r="AN714" s="4">
        <v>46209.50712962963</v>
      </c>
      <c r="AO714" s="95" t="s">
        <v>11317</v>
      </c>
      <c r="AP714" s="95" t="s">
        <v>11317</v>
      </c>
      <c r="AQ714" s="95" t="s">
        <v>11317</v>
      </c>
      <c r="AR714" s="95" t="s">
        <v>11317</v>
      </c>
      <c r="AS714" s="95" t="s">
        <v>11317</v>
      </c>
      <c r="AT714" s="95" t="s">
        <v>11317</v>
      </c>
      <c r="AU714" s="96">
        <v>46209</v>
      </c>
      <c r="AV714" s="95" t="s">
        <v>1444</v>
      </c>
      <c r="AW714" s="4">
        <v>46209.519513888888</v>
      </c>
      <c r="AX714" s="95" t="s">
        <v>11317</v>
      </c>
      <c r="AY714" s="95" t="s">
        <v>11317</v>
      </c>
      <c r="AZ714" s="95" t="s">
        <v>11317</v>
      </c>
      <c r="BA714" s="96">
        <v>46209</v>
      </c>
      <c r="BB714" s="95" t="s">
        <v>1455</v>
      </c>
      <c r="BC714" s="4">
        <v>46209.52002314815</v>
      </c>
      <c r="BD714" s="96">
        <v>46209</v>
      </c>
      <c r="BE714" s="95" t="s">
        <v>1514</v>
      </c>
      <c r="BF714" s="4">
        <v>46209.712291666663</v>
      </c>
      <c r="BG714" s="95" t="s">
        <v>11317</v>
      </c>
      <c r="BH714" s="95" t="s">
        <v>11317</v>
      </c>
      <c r="BI714" s="95" t="s">
        <v>11317</v>
      </c>
      <c r="BJ714" s="68" t="s">
        <v>11317</v>
      </c>
      <c r="BK714" t="str">
        <f t="shared" si="13"/>
        <v>Jul</v>
      </c>
      <c r="BL714" t="str">
        <f>VLOOKUP(D714,Sheet1!$A$2:$B$221,2,0)</f>
        <v>South East Zone</v>
      </c>
    </row>
    <row r="715" spans="1:64" x14ac:dyDescent="0.35">
      <c r="A715" t="str" cm="1">
        <f t="array" ref="A715:C715">VLOOKUP(D715,Sheet1!$A$2:$E$221,{3,4,5},0)</f>
        <v>Dibyajyoti Dutta</v>
      </c>
      <c r="B715" t="str">
        <v>FMF071711</v>
      </c>
      <c r="C715" t="str">
        <v>Pritam Vishwas</v>
      </c>
      <c r="D715" s="94" t="s">
        <v>217</v>
      </c>
      <c r="E715" s="95">
        <v>468</v>
      </c>
      <c r="F715" s="95" t="s">
        <v>9844</v>
      </c>
      <c r="G715" s="95">
        <v>705500</v>
      </c>
      <c r="H715" s="95" t="s">
        <v>2894</v>
      </c>
      <c r="I715" s="95" t="s">
        <v>2895</v>
      </c>
      <c r="J715" s="95" t="s">
        <v>1568</v>
      </c>
      <c r="K715" s="95" t="s">
        <v>9845</v>
      </c>
      <c r="L715" s="95">
        <v>80000</v>
      </c>
      <c r="M715" s="95" t="s">
        <v>9846</v>
      </c>
      <c r="N715" s="95" t="s">
        <v>9847</v>
      </c>
      <c r="O715" s="95" t="s">
        <v>9849</v>
      </c>
      <c r="P715" s="95">
        <v>4069995573</v>
      </c>
      <c r="Q715" s="14" t="s">
        <v>13394</v>
      </c>
      <c r="T715" s="96">
        <v>46206</v>
      </c>
      <c r="U715" s="95" t="s">
        <v>1513</v>
      </c>
      <c r="V715" s="4">
        <v>46206.564085648148</v>
      </c>
      <c r="W715" s="96">
        <v>46209</v>
      </c>
      <c r="X715" s="95" t="s">
        <v>1513</v>
      </c>
      <c r="Y715" s="4">
        <v>46209.358136574076</v>
      </c>
      <c r="Z715" s="96">
        <v>46209</v>
      </c>
      <c r="AA715" s="95" t="s">
        <v>1435</v>
      </c>
      <c r="AB715" s="4">
        <v>46209.398090277777</v>
      </c>
      <c r="AC715" s="96">
        <v>46209</v>
      </c>
      <c r="AD715" s="95" t="s">
        <v>1458</v>
      </c>
      <c r="AE715" s="4">
        <v>46209.494143518517</v>
      </c>
      <c r="AF715" s="96"/>
      <c r="AG715" s="95" t="s">
        <v>11317</v>
      </c>
      <c r="AH715" s="4"/>
      <c r="AI715" s="96">
        <v>46209</v>
      </c>
      <c r="AJ715" s="95" t="s">
        <v>1444</v>
      </c>
      <c r="AK715" s="4">
        <v>46209.506990740738</v>
      </c>
      <c r="AL715" s="96">
        <v>46209</v>
      </c>
      <c r="AM715" s="95" t="s">
        <v>1444</v>
      </c>
      <c r="AN715" s="4">
        <v>46209.507118055553</v>
      </c>
      <c r="AO715" s="95" t="s">
        <v>11317</v>
      </c>
      <c r="AP715" s="95" t="s">
        <v>11317</v>
      </c>
      <c r="AQ715" s="95" t="s">
        <v>11317</v>
      </c>
      <c r="AR715" s="95" t="s">
        <v>11317</v>
      </c>
      <c r="AS715" s="95" t="s">
        <v>11317</v>
      </c>
      <c r="AT715" s="95" t="s">
        <v>11317</v>
      </c>
      <c r="AU715" s="96">
        <v>46209</v>
      </c>
      <c r="AV715" s="95" t="s">
        <v>1444</v>
      </c>
      <c r="AW715" s="4">
        <v>46209.519502314812</v>
      </c>
      <c r="AX715" s="95" t="s">
        <v>11317</v>
      </c>
      <c r="AY715" s="95" t="s">
        <v>11317</v>
      </c>
      <c r="AZ715" s="95" t="s">
        <v>11317</v>
      </c>
      <c r="BA715" s="96">
        <v>46209</v>
      </c>
      <c r="BB715" s="95" t="s">
        <v>1455</v>
      </c>
      <c r="BC715" s="4">
        <v>46209.52002314815</v>
      </c>
      <c r="BD715" s="96">
        <v>46209</v>
      </c>
      <c r="BE715" s="95" t="s">
        <v>1514</v>
      </c>
      <c r="BF715" s="4">
        <v>46209.712291666663</v>
      </c>
      <c r="BG715" s="95" t="s">
        <v>11317</v>
      </c>
      <c r="BH715" s="95" t="s">
        <v>11317</v>
      </c>
      <c r="BI715" s="95" t="s">
        <v>11317</v>
      </c>
      <c r="BJ715" s="68" t="s">
        <v>11317</v>
      </c>
      <c r="BK715" t="str">
        <f t="shared" si="13"/>
        <v>Jul</v>
      </c>
      <c r="BL715" t="str">
        <f>VLOOKUP(D715,Sheet1!$A$2:$B$221,2,0)</f>
        <v>South East Zone</v>
      </c>
    </row>
    <row r="716" spans="1:64" x14ac:dyDescent="0.35">
      <c r="A716" t="str" cm="1">
        <f t="array" ref="A716:C716">VLOOKUP(D716,Sheet1!$A$2:$E$221,{3,4,5},0)</f>
        <v>Dibyajyoti Dutta</v>
      </c>
      <c r="B716" t="str">
        <v>FMF071711</v>
      </c>
      <c r="C716" t="str">
        <v>Pritam Vishwas</v>
      </c>
      <c r="D716" s="94" t="s">
        <v>217</v>
      </c>
      <c r="E716" s="95">
        <v>468</v>
      </c>
      <c r="F716" s="95" t="s">
        <v>9844</v>
      </c>
      <c r="G716" s="95">
        <v>705500</v>
      </c>
      <c r="H716" s="95" t="s">
        <v>2894</v>
      </c>
      <c r="I716" s="95" t="s">
        <v>2895</v>
      </c>
      <c r="J716" s="95" t="s">
        <v>1568</v>
      </c>
      <c r="K716" s="95" t="s">
        <v>9845</v>
      </c>
      <c r="L716" s="95">
        <v>60000</v>
      </c>
      <c r="M716" s="95" t="s">
        <v>9590</v>
      </c>
      <c r="N716" s="95" t="s">
        <v>9591</v>
      </c>
      <c r="O716" s="95" t="s">
        <v>9850</v>
      </c>
      <c r="P716" s="95">
        <v>1228692017</v>
      </c>
      <c r="Q716" s="14" t="s">
        <v>13394</v>
      </c>
      <c r="T716" s="96">
        <v>46206</v>
      </c>
      <c r="U716" s="95" t="s">
        <v>1513</v>
      </c>
      <c r="V716" s="4">
        <v>46206.564166666663</v>
      </c>
      <c r="W716" s="96">
        <v>46209</v>
      </c>
      <c r="X716" s="95" t="s">
        <v>1513</v>
      </c>
      <c r="Y716" s="4">
        <v>46209.358113425929</v>
      </c>
      <c r="Z716" s="96">
        <v>46209</v>
      </c>
      <c r="AA716" s="95" t="s">
        <v>1435</v>
      </c>
      <c r="AB716" s="4">
        <v>46209.398090277777</v>
      </c>
      <c r="AC716" s="96">
        <v>46209</v>
      </c>
      <c r="AD716" s="95" t="s">
        <v>1458</v>
      </c>
      <c r="AE716" s="4">
        <v>46209.494131944448</v>
      </c>
      <c r="AF716" s="96"/>
      <c r="AG716" s="95" t="s">
        <v>11317</v>
      </c>
      <c r="AH716" s="4"/>
      <c r="AI716" s="96">
        <v>46209</v>
      </c>
      <c r="AJ716" s="95" t="s">
        <v>1444</v>
      </c>
      <c r="AK716" s="4">
        <v>46209.506979166668</v>
      </c>
      <c r="AL716" s="96">
        <v>46209</v>
      </c>
      <c r="AM716" s="95" t="s">
        <v>1444</v>
      </c>
      <c r="AN716" s="4">
        <v>46209.507094907407</v>
      </c>
      <c r="AO716" s="95" t="s">
        <v>11317</v>
      </c>
      <c r="AP716" s="95" t="s">
        <v>11317</v>
      </c>
      <c r="AQ716" s="95" t="s">
        <v>11317</v>
      </c>
      <c r="AR716" s="95" t="s">
        <v>11317</v>
      </c>
      <c r="AS716" s="95" t="s">
        <v>11317</v>
      </c>
      <c r="AT716" s="95" t="s">
        <v>11317</v>
      </c>
      <c r="AU716" s="96">
        <v>46209</v>
      </c>
      <c r="AV716" s="95" t="s">
        <v>1444</v>
      </c>
      <c r="AW716" s="4">
        <v>46209.519490740742</v>
      </c>
      <c r="AX716" s="95" t="s">
        <v>11317</v>
      </c>
      <c r="AY716" s="95" t="s">
        <v>11317</v>
      </c>
      <c r="AZ716" s="95" t="s">
        <v>11317</v>
      </c>
      <c r="BA716" s="96">
        <v>46209</v>
      </c>
      <c r="BB716" s="95" t="s">
        <v>1455</v>
      </c>
      <c r="BC716" s="4">
        <v>46209.52002314815</v>
      </c>
      <c r="BD716" s="96">
        <v>46209</v>
      </c>
      <c r="BE716" s="95" t="s">
        <v>1514</v>
      </c>
      <c r="BF716" s="4">
        <v>46209.712291666663</v>
      </c>
      <c r="BG716" s="95" t="s">
        <v>11317</v>
      </c>
      <c r="BH716" s="95" t="s">
        <v>11317</v>
      </c>
      <c r="BI716" s="95" t="s">
        <v>11317</v>
      </c>
      <c r="BJ716" s="68" t="s">
        <v>11317</v>
      </c>
      <c r="BK716" t="str">
        <f t="shared" si="13"/>
        <v>Jul</v>
      </c>
      <c r="BL716" t="str">
        <f>VLOOKUP(D716,Sheet1!$A$2:$B$221,2,0)</f>
        <v>South East Zone</v>
      </c>
    </row>
    <row r="717" spans="1:64" x14ac:dyDescent="0.35">
      <c r="A717" t="str" cm="1">
        <f t="array" ref="A717:C717">VLOOKUP(D717,Sheet1!$A$2:$E$221,{3,4,5},0)</f>
        <v>Dibyajyoti Dutta</v>
      </c>
      <c r="B717" t="str">
        <v>FMF071711</v>
      </c>
      <c r="C717" t="str">
        <v>Pritam Vishwas</v>
      </c>
      <c r="D717" s="94" t="s">
        <v>217</v>
      </c>
      <c r="E717" s="95">
        <v>468</v>
      </c>
      <c r="F717" s="95" t="s">
        <v>9844</v>
      </c>
      <c r="G717" s="95">
        <v>705500</v>
      </c>
      <c r="H717" s="95" t="s">
        <v>2894</v>
      </c>
      <c r="I717" s="95" t="s">
        <v>2895</v>
      </c>
      <c r="J717" s="95" t="s">
        <v>1568</v>
      </c>
      <c r="K717" s="95" t="s">
        <v>9845</v>
      </c>
      <c r="L717" s="95">
        <v>90000</v>
      </c>
      <c r="M717" s="95" t="s">
        <v>9411</v>
      </c>
      <c r="N717" s="95" t="s">
        <v>9412</v>
      </c>
      <c r="O717" s="95" t="s">
        <v>9851</v>
      </c>
      <c r="P717" s="95">
        <v>7025466659</v>
      </c>
      <c r="Q717" s="14" t="s">
        <v>13394</v>
      </c>
      <c r="T717" s="96">
        <v>46206</v>
      </c>
      <c r="U717" s="95" t="s">
        <v>1513</v>
      </c>
      <c r="V717" s="4">
        <v>46206.564108796294</v>
      </c>
      <c r="W717" s="96">
        <v>46209</v>
      </c>
      <c r="X717" s="95" t="s">
        <v>1513</v>
      </c>
      <c r="Y717" s="4">
        <v>46209.358090277776</v>
      </c>
      <c r="Z717" s="96">
        <v>46209</v>
      </c>
      <c r="AA717" s="95" t="s">
        <v>1435</v>
      </c>
      <c r="AB717" s="4">
        <v>46209.398090277777</v>
      </c>
      <c r="AC717" s="96">
        <v>46209</v>
      </c>
      <c r="AD717" s="95" t="s">
        <v>1458</v>
      </c>
      <c r="AE717" s="4">
        <v>46209.494108796294</v>
      </c>
      <c r="AF717" s="96"/>
      <c r="AG717" s="95" t="s">
        <v>11317</v>
      </c>
      <c r="AH717" s="4"/>
      <c r="AI717" s="96">
        <v>46209</v>
      </c>
      <c r="AJ717" s="95" t="s">
        <v>1444</v>
      </c>
      <c r="AK717" s="4">
        <v>46209.506967592592</v>
      </c>
      <c r="AL717" s="96">
        <v>46209</v>
      </c>
      <c r="AM717" s="95" t="s">
        <v>1444</v>
      </c>
      <c r="AN717" s="4">
        <v>46209.50708333333</v>
      </c>
      <c r="AO717" s="95" t="s">
        <v>11317</v>
      </c>
      <c r="AP717" s="95" t="s">
        <v>11317</v>
      </c>
      <c r="AQ717" s="95" t="s">
        <v>11317</v>
      </c>
      <c r="AR717" s="95" t="s">
        <v>11317</v>
      </c>
      <c r="AS717" s="95" t="s">
        <v>11317</v>
      </c>
      <c r="AT717" s="95" t="s">
        <v>11317</v>
      </c>
      <c r="AU717" s="96">
        <v>46209</v>
      </c>
      <c r="AV717" s="95" t="s">
        <v>1444</v>
      </c>
      <c r="AW717" s="4">
        <v>46209.519467592596</v>
      </c>
      <c r="AX717" s="95" t="s">
        <v>11317</v>
      </c>
      <c r="AY717" s="95" t="s">
        <v>11317</v>
      </c>
      <c r="AZ717" s="95" t="s">
        <v>11317</v>
      </c>
      <c r="BA717" s="96">
        <v>46209</v>
      </c>
      <c r="BB717" s="95" t="s">
        <v>1455</v>
      </c>
      <c r="BC717" s="4">
        <v>46209.52002314815</v>
      </c>
      <c r="BD717" s="96">
        <v>46209</v>
      </c>
      <c r="BE717" s="95" t="s">
        <v>1514</v>
      </c>
      <c r="BF717" s="4">
        <v>46209.712291666663</v>
      </c>
      <c r="BG717" s="95" t="s">
        <v>11317</v>
      </c>
      <c r="BH717" s="95" t="s">
        <v>11317</v>
      </c>
      <c r="BI717" s="95" t="s">
        <v>11317</v>
      </c>
      <c r="BJ717" s="68" t="s">
        <v>11317</v>
      </c>
      <c r="BK717" t="str">
        <f t="shared" si="13"/>
        <v>Jul</v>
      </c>
      <c r="BL717" t="str">
        <f>VLOOKUP(D717,Sheet1!$A$2:$B$221,2,0)</f>
        <v>South East Zone</v>
      </c>
    </row>
    <row r="718" spans="1:64" x14ac:dyDescent="0.35">
      <c r="A718" t="str" cm="1">
        <f t="array" ref="A718:C718">VLOOKUP(D718,Sheet1!$A$2:$E$221,{3,4,5},0)</f>
        <v>Dibyajyoti Dutta</v>
      </c>
      <c r="B718" t="str">
        <v>FMF071711</v>
      </c>
      <c r="C718" t="str">
        <v>Pritam Vishwas</v>
      </c>
      <c r="D718" s="94" t="s">
        <v>217</v>
      </c>
      <c r="E718" s="95">
        <v>468</v>
      </c>
      <c r="F718" s="95" t="s">
        <v>2898</v>
      </c>
      <c r="G718" s="95">
        <v>710972</v>
      </c>
      <c r="H718" s="95" t="s">
        <v>2894</v>
      </c>
      <c r="I718" s="95" t="s">
        <v>2895</v>
      </c>
      <c r="J718" s="95" t="s">
        <v>1568</v>
      </c>
      <c r="K718" s="95" t="s">
        <v>11723</v>
      </c>
      <c r="L718" s="95">
        <v>65000</v>
      </c>
      <c r="M718" s="95" t="s">
        <v>1264</v>
      </c>
      <c r="N718" s="95" t="s">
        <v>1265</v>
      </c>
      <c r="O718" s="95" t="s">
        <v>11724</v>
      </c>
      <c r="P718" s="95">
        <v>9450218452</v>
      </c>
      <c r="Q718" s="14" t="s">
        <v>13394</v>
      </c>
      <c r="T718" s="96">
        <v>46210</v>
      </c>
      <c r="U718" s="95" t="s">
        <v>1513</v>
      </c>
      <c r="V718" s="4">
        <v>46210.545497685183</v>
      </c>
      <c r="W718" s="96">
        <v>46210</v>
      </c>
      <c r="X718" s="95" t="s">
        <v>1513</v>
      </c>
      <c r="Y718" s="4">
        <v>46210.772175925929</v>
      </c>
      <c r="Z718" s="96"/>
      <c r="AA718" s="95" t="s">
        <v>11317</v>
      </c>
      <c r="AB718" s="4"/>
      <c r="AC718" s="96"/>
      <c r="AD718" s="95" t="s">
        <v>11317</v>
      </c>
      <c r="AE718" s="4"/>
      <c r="AF718" s="96"/>
      <c r="AG718" s="95" t="s">
        <v>11317</v>
      </c>
      <c r="AH718" s="4"/>
      <c r="AI718" s="96"/>
      <c r="AJ718" s="95" t="s">
        <v>11317</v>
      </c>
      <c r="AK718" s="4"/>
      <c r="AL718" s="96"/>
      <c r="AM718" s="95" t="s">
        <v>11317</v>
      </c>
      <c r="AN718" s="4"/>
      <c r="AO718" s="95" t="s">
        <v>11317</v>
      </c>
      <c r="AP718" s="95" t="s">
        <v>11317</v>
      </c>
      <c r="AQ718" s="95" t="s">
        <v>11317</v>
      </c>
      <c r="AR718" s="95" t="s">
        <v>11317</v>
      </c>
      <c r="AS718" s="95" t="s">
        <v>11317</v>
      </c>
      <c r="AT718" s="95" t="s">
        <v>11317</v>
      </c>
      <c r="AU718" s="96"/>
      <c r="AV718" s="95" t="s">
        <v>11317</v>
      </c>
      <c r="AW718" s="4"/>
      <c r="AX718" s="95" t="s">
        <v>11317</v>
      </c>
      <c r="AY718" s="95" t="s">
        <v>11317</v>
      </c>
      <c r="AZ718" s="95" t="s">
        <v>11317</v>
      </c>
      <c r="BA718" s="96"/>
      <c r="BB718" s="95" t="s">
        <v>11317</v>
      </c>
      <c r="BC718" s="4"/>
      <c r="BD718" s="96"/>
      <c r="BE718" s="95" t="s">
        <v>11317</v>
      </c>
      <c r="BF718" s="4"/>
      <c r="BG718" s="95" t="s">
        <v>11317</v>
      </c>
      <c r="BH718" s="95" t="s">
        <v>11317</v>
      </c>
      <c r="BI718" s="95" t="s">
        <v>11317</v>
      </c>
      <c r="BJ718" s="68" t="s">
        <v>11317</v>
      </c>
      <c r="BK718" t="str">
        <f t="shared" si="13"/>
        <v>Jan</v>
      </c>
      <c r="BL718" t="str">
        <f>VLOOKUP(D718,Sheet1!$A$2:$B$221,2,0)</f>
        <v>South East Zone</v>
      </c>
    </row>
    <row r="719" spans="1:64" x14ac:dyDescent="0.35">
      <c r="A719" t="str" cm="1">
        <f t="array" ref="A719:C719">VLOOKUP(D719,Sheet1!$A$2:$E$221,{3,4,5},0)</f>
        <v>Dibyajyoti Dutta</v>
      </c>
      <c r="B719" t="str">
        <v>FMF071711</v>
      </c>
      <c r="C719" t="str">
        <v>Pritam Vishwas</v>
      </c>
      <c r="D719" s="94" t="s">
        <v>217</v>
      </c>
      <c r="E719" s="95">
        <v>468</v>
      </c>
      <c r="F719" s="95" t="s">
        <v>2898</v>
      </c>
      <c r="G719" s="95">
        <v>710972</v>
      </c>
      <c r="H719" s="95" t="s">
        <v>2894</v>
      </c>
      <c r="I719" s="95" t="s">
        <v>2895</v>
      </c>
      <c r="J719" s="95" t="s">
        <v>1568</v>
      </c>
      <c r="K719" s="95" t="s">
        <v>2899</v>
      </c>
      <c r="L719" s="95">
        <v>80000</v>
      </c>
      <c r="M719" s="95" t="s">
        <v>1266</v>
      </c>
      <c r="N719" s="95" t="s">
        <v>1267</v>
      </c>
      <c r="O719" s="95" t="s">
        <v>2900</v>
      </c>
      <c r="P719" s="95">
        <v>1565479661</v>
      </c>
      <c r="Q719" s="14" t="s">
        <v>13394</v>
      </c>
      <c r="T719" s="96">
        <v>46204</v>
      </c>
      <c r="U719" s="95" t="s">
        <v>1513</v>
      </c>
      <c r="V719" s="4">
        <v>46204.622291666667</v>
      </c>
      <c r="W719" s="96">
        <v>46205</v>
      </c>
      <c r="X719" s="95" t="s">
        <v>1513</v>
      </c>
      <c r="Y719" s="4">
        <v>46205.362511574072</v>
      </c>
      <c r="Z719" s="96">
        <v>46205</v>
      </c>
      <c r="AA719" s="95" t="s">
        <v>1435</v>
      </c>
      <c r="AB719" s="4">
        <v>46205.397858796299</v>
      </c>
      <c r="AC719" s="96">
        <v>46205</v>
      </c>
      <c r="AD719" s="95" t="s">
        <v>1454</v>
      </c>
      <c r="AE719" s="4">
        <v>46205.402708333335</v>
      </c>
      <c r="AF719" s="96"/>
      <c r="AG719" s="95" t="s">
        <v>11317</v>
      </c>
      <c r="AH719" s="4"/>
      <c r="AI719" s="96">
        <v>46205</v>
      </c>
      <c r="AJ719" s="95" t="s">
        <v>1444</v>
      </c>
      <c r="AK719" s="4">
        <v>46205.463090277779</v>
      </c>
      <c r="AL719" s="96">
        <v>46205</v>
      </c>
      <c r="AM719" s="95" t="s">
        <v>1444</v>
      </c>
      <c r="AN719" s="4">
        <v>46205.463171296295</v>
      </c>
      <c r="AO719" s="95" t="s">
        <v>11317</v>
      </c>
      <c r="AP719" s="95" t="s">
        <v>11317</v>
      </c>
      <c r="AQ719" s="95" t="s">
        <v>11317</v>
      </c>
      <c r="AR719" s="95" t="s">
        <v>11317</v>
      </c>
      <c r="AS719" s="95" t="s">
        <v>11317</v>
      </c>
      <c r="AT719" s="95" t="s">
        <v>11317</v>
      </c>
      <c r="AU719" s="96">
        <v>46205</v>
      </c>
      <c r="AV719" s="95" t="s">
        <v>1444</v>
      </c>
      <c r="AW719" s="4">
        <v>46205.487500000003</v>
      </c>
      <c r="AX719" s="95" t="s">
        <v>11317</v>
      </c>
      <c r="AY719" s="95" t="s">
        <v>11317</v>
      </c>
      <c r="AZ719" s="95" t="s">
        <v>11317</v>
      </c>
      <c r="BA719" s="96">
        <v>46205</v>
      </c>
      <c r="BB719" s="95" t="s">
        <v>1455</v>
      </c>
      <c r="BC719" s="4">
        <v>46205.488680555558</v>
      </c>
      <c r="BD719" s="96">
        <v>46205</v>
      </c>
      <c r="BE719" s="95" t="s">
        <v>1514</v>
      </c>
      <c r="BF719" s="4">
        <v>46205.765787037039</v>
      </c>
      <c r="BG719" s="95" t="s">
        <v>11317</v>
      </c>
      <c r="BH719" s="95" t="s">
        <v>11317</v>
      </c>
      <c r="BI719" s="95" t="s">
        <v>11317</v>
      </c>
      <c r="BJ719" s="68" t="s">
        <v>11317</v>
      </c>
      <c r="BK719" t="str">
        <f t="shared" si="13"/>
        <v>Jul</v>
      </c>
      <c r="BL719" t="str">
        <f>VLOOKUP(D719,Sheet1!$A$2:$B$221,2,0)</f>
        <v>South East Zone</v>
      </c>
    </row>
    <row r="720" spans="1:64" x14ac:dyDescent="0.35">
      <c r="A720" t="str" cm="1">
        <f t="array" ref="A720:C720">VLOOKUP(D720,Sheet1!$A$2:$E$221,{3,4,5},0)</f>
        <v>Suryakanta Sahoo</v>
      </c>
      <c r="B720" t="str">
        <v>FMF064056</v>
      </c>
      <c r="C720" t="str">
        <v>Radhashyam Panda</v>
      </c>
      <c r="D720" s="94" t="s">
        <v>280</v>
      </c>
      <c r="E720" s="95">
        <v>474</v>
      </c>
      <c r="F720" s="95" t="s">
        <v>2313</v>
      </c>
      <c r="G720" s="95">
        <v>211778</v>
      </c>
      <c r="H720" s="95" t="s">
        <v>2314</v>
      </c>
      <c r="I720" s="95" t="s">
        <v>2315</v>
      </c>
      <c r="J720" s="95" t="s">
        <v>1568</v>
      </c>
      <c r="K720" s="95" t="s">
        <v>2316</v>
      </c>
      <c r="L720" s="95">
        <v>90000</v>
      </c>
      <c r="M720" s="95" t="s">
        <v>1180</v>
      </c>
      <c r="N720" s="95" t="s">
        <v>1181</v>
      </c>
      <c r="O720" s="95" t="s">
        <v>2317</v>
      </c>
      <c r="P720" s="95">
        <v>8566495340</v>
      </c>
      <c r="Q720" s="14" t="s">
        <v>13394</v>
      </c>
      <c r="T720" s="96">
        <v>46203</v>
      </c>
      <c r="U720" s="95" t="s">
        <v>2439</v>
      </c>
      <c r="V720" s="4">
        <v>46203.763506944444</v>
      </c>
      <c r="W720" s="96">
        <v>46204</v>
      </c>
      <c r="X720" s="95" t="s">
        <v>2439</v>
      </c>
      <c r="Y720" s="4">
        <v>46204.369895833333</v>
      </c>
      <c r="Z720" s="96">
        <v>46204</v>
      </c>
      <c r="AA720" s="95" t="s">
        <v>1435</v>
      </c>
      <c r="AB720" s="4">
        <v>46204.396736111114</v>
      </c>
      <c r="AC720" s="96">
        <v>46204</v>
      </c>
      <c r="AD720" s="95" t="s">
        <v>1458</v>
      </c>
      <c r="AE720" s="4">
        <v>46204.399004629631</v>
      </c>
      <c r="AF720" s="96"/>
      <c r="AG720" s="95" t="s">
        <v>11317</v>
      </c>
      <c r="AH720" s="4"/>
      <c r="AI720" s="96">
        <v>46204</v>
      </c>
      <c r="AJ720" s="95" t="s">
        <v>1501</v>
      </c>
      <c r="AK720" s="4">
        <v>46204.399687500001</v>
      </c>
      <c r="AL720" s="96">
        <v>46204</v>
      </c>
      <c r="AM720" s="95" t="s">
        <v>1501</v>
      </c>
      <c r="AN720" s="4">
        <v>46204.400393518517</v>
      </c>
      <c r="AO720" s="95" t="s">
        <v>11317</v>
      </c>
      <c r="AP720" s="95" t="s">
        <v>11317</v>
      </c>
      <c r="AQ720" s="95" t="s">
        <v>11317</v>
      </c>
      <c r="AR720" s="95" t="s">
        <v>11317</v>
      </c>
      <c r="AS720" s="95" t="s">
        <v>11317</v>
      </c>
      <c r="AT720" s="95" t="s">
        <v>11317</v>
      </c>
      <c r="AU720" s="96">
        <v>46204</v>
      </c>
      <c r="AV720" s="95" t="s">
        <v>1501</v>
      </c>
      <c r="AW720" s="4">
        <v>46204.408831018518</v>
      </c>
      <c r="AX720" s="95" t="s">
        <v>11317</v>
      </c>
      <c r="AY720" s="95" t="s">
        <v>11317</v>
      </c>
      <c r="AZ720" s="95" t="s">
        <v>11317</v>
      </c>
      <c r="BA720" s="96">
        <v>46204</v>
      </c>
      <c r="BB720" s="95" t="s">
        <v>1437</v>
      </c>
      <c r="BC720" s="4">
        <v>46204.421122685184</v>
      </c>
      <c r="BD720" s="96">
        <v>46204</v>
      </c>
      <c r="BE720" s="95" t="s">
        <v>2440</v>
      </c>
      <c r="BF720" s="4">
        <v>46204.575752314813</v>
      </c>
      <c r="BG720" s="95" t="s">
        <v>11317</v>
      </c>
      <c r="BH720" s="95" t="s">
        <v>11317</v>
      </c>
      <c r="BI720" s="95" t="s">
        <v>11317</v>
      </c>
      <c r="BJ720" s="68" t="s">
        <v>11317</v>
      </c>
      <c r="BK720" t="str">
        <f t="shared" si="13"/>
        <v>Jul</v>
      </c>
      <c r="BL720" t="str">
        <f>VLOOKUP(D720,Sheet1!$A$2:$B$221,2,0)</f>
        <v>South East Zone</v>
      </c>
    </row>
    <row r="721" spans="1:64" x14ac:dyDescent="0.35">
      <c r="A721" t="str" cm="1">
        <f t="array" ref="A721:C721">VLOOKUP(D721,Sheet1!$A$2:$E$221,{3,4,5},0)</f>
        <v>Suryakanta Sahoo</v>
      </c>
      <c r="B721" t="str">
        <v>FMF064056</v>
      </c>
      <c r="C721" t="str">
        <v>Radhashyam Panda</v>
      </c>
      <c r="D721" s="94" t="s">
        <v>280</v>
      </c>
      <c r="E721" s="95">
        <v>474</v>
      </c>
      <c r="F721" s="95" t="s">
        <v>2901</v>
      </c>
      <c r="G721" s="95">
        <v>313792</v>
      </c>
      <c r="H721" s="95" t="s">
        <v>2902</v>
      </c>
      <c r="I721" s="95" t="s">
        <v>2903</v>
      </c>
      <c r="J721" s="95" t="s">
        <v>1568</v>
      </c>
      <c r="K721" s="95" t="s">
        <v>2904</v>
      </c>
      <c r="L721" s="95">
        <v>90000</v>
      </c>
      <c r="M721" s="95" t="s">
        <v>1180</v>
      </c>
      <c r="N721" s="95" t="s">
        <v>1181</v>
      </c>
      <c r="O721" s="95" t="s">
        <v>2905</v>
      </c>
      <c r="P721" s="95">
        <v>8293003232</v>
      </c>
      <c r="Q721" s="14" t="s">
        <v>13394</v>
      </c>
      <c r="T721" s="96">
        <v>46205</v>
      </c>
      <c r="U721" s="95" t="s">
        <v>2439</v>
      </c>
      <c r="V721" s="4">
        <v>46205.433576388888</v>
      </c>
      <c r="W721" s="96">
        <v>46205</v>
      </c>
      <c r="X721" s="95" t="s">
        <v>2439</v>
      </c>
      <c r="Y721" s="4">
        <v>46205.434710648151</v>
      </c>
      <c r="Z721" s="96">
        <v>46205</v>
      </c>
      <c r="AA721" s="95" t="s">
        <v>1435</v>
      </c>
      <c r="AB721" s="4">
        <v>46205.436990740738</v>
      </c>
      <c r="AC721" s="96">
        <v>46205</v>
      </c>
      <c r="AD721" s="95" t="s">
        <v>1457</v>
      </c>
      <c r="AE721" s="4">
        <v>46205.444814814815</v>
      </c>
      <c r="AF721" s="96"/>
      <c r="AG721" s="95" t="s">
        <v>11317</v>
      </c>
      <c r="AH721" s="4"/>
      <c r="AI721" s="96">
        <v>46205</v>
      </c>
      <c r="AJ721" s="95" t="s">
        <v>1444</v>
      </c>
      <c r="AK721" s="4">
        <v>46205.464699074073</v>
      </c>
      <c r="AL721" s="96">
        <v>46205</v>
      </c>
      <c r="AM721" s="95" t="s">
        <v>1444</v>
      </c>
      <c r="AN721" s="4">
        <v>46205.464768518519</v>
      </c>
      <c r="AO721" s="95" t="s">
        <v>11317</v>
      </c>
      <c r="AP721" s="95" t="s">
        <v>11317</v>
      </c>
      <c r="AQ721" s="95" t="s">
        <v>11317</v>
      </c>
      <c r="AR721" s="95" t="s">
        <v>11317</v>
      </c>
      <c r="AS721" s="95" t="s">
        <v>11317</v>
      </c>
      <c r="AT721" s="95" t="s">
        <v>11317</v>
      </c>
      <c r="AU721" s="96">
        <v>46205</v>
      </c>
      <c r="AV721" s="95" t="s">
        <v>1444</v>
      </c>
      <c r="AW721" s="4">
        <v>46205.487523148149</v>
      </c>
      <c r="AX721" s="95" t="s">
        <v>11317</v>
      </c>
      <c r="AY721" s="95" t="s">
        <v>11317</v>
      </c>
      <c r="AZ721" s="95" t="s">
        <v>11317</v>
      </c>
      <c r="BA721" s="96">
        <v>46205</v>
      </c>
      <c r="BB721" s="95" t="s">
        <v>1455</v>
      </c>
      <c r="BC721" s="4">
        <v>46205.488715277781</v>
      </c>
      <c r="BD721" s="96">
        <v>46205</v>
      </c>
      <c r="BE721" s="95" t="s">
        <v>2440</v>
      </c>
      <c r="BF721" s="4">
        <v>46205.605196759258</v>
      </c>
      <c r="BG721" s="95" t="s">
        <v>11317</v>
      </c>
      <c r="BH721" s="95" t="s">
        <v>11317</v>
      </c>
      <c r="BI721" s="95" t="s">
        <v>11317</v>
      </c>
      <c r="BJ721" s="68" t="s">
        <v>11317</v>
      </c>
      <c r="BK721" t="str">
        <f t="shared" si="13"/>
        <v>Jul</v>
      </c>
      <c r="BL721" t="str">
        <f>VLOOKUP(D721,Sheet1!$A$2:$B$221,2,0)</f>
        <v>South East Zone</v>
      </c>
    </row>
    <row r="722" spans="1:64" x14ac:dyDescent="0.35">
      <c r="A722" t="str" cm="1">
        <f t="array" ref="A722:C722">VLOOKUP(D722,Sheet1!$A$2:$E$221,{3,4,5},0)</f>
        <v>Suryakanta Sahoo</v>
      </c>
      <c r="B722" t="str">
        <v>FMF064056</v>
      </c>
      <c r="C722" t="str">
        <v>Radhashyam Panda</v>
      </c>
      <c r="D722" s="94" t="s">
        <v>280</v>
      </c>
      <c r="E722" s="95">
        <v>474</v>
      </c>
      <c r="F722" s="95" t="s">
        <v>3545</v>
      </c>
      <c r="G722" s="95">
        <v>592465</v>
      </c>
      <c r="H722" s="95" t="s">
        <v>2902</v>
      </c>
      <c r="I722" s="95" t="s">
        <v>2903</v>
      </c>
      <c r="J722" s="95" t="s">
        <v>1568</v>
      </c>
      <c r="K722" s="95" t="s">
        <v>3546</v>
      </c>
      <c r="L722" s="95">
        <v>60000</v>
      </c>
      <c r="M722" s="95" t="s">
        <v>9546</v>
      </c>
      <c r="N722" s="95" t="s">
        <v>9547</v>
      </c>
      <c r="O722" s="95" t="s">
        <v>3547</v>
      </c>
      <c r="P722" s="95">
        <v>2591355601</v>
      </c>
      <c r="Q722" s="14" t="s">
        <v>13394</v>
      </c>
      <c r="T722" s="96">
        <v>46206</v>
      </c>
      <c r="U722" s="95" t="s">
        <v>2439</v>
      </c>
      <c r="V722" s="4">
        <v>46206.751157407409</v>
      </c>
      <c r="W722" s="96">
        <v>46206</v>
      </c>
      <c r="X722" s="95" t="s">
        <v>2439</v>
      </c>
      <c r="Y722" s="4">
        <v>46206.753738425927</v>
      </c>
      <c r="Z722" s="96">
        <v>46209</v>
      </c>
      <c r="AA722" s="95" t="s">
        <v>1435</v>
      </c>
      <c r="AB722" s="4">
        <v>46209.398090277777</v>
      </c>
      <c r="AC722" s="96">
        <v>46209</v>
      </c>
      <c r="AD722" s="95" t="s">
        <v>1457</v>
      </c>
      <c r="AE722" s="4">
        <v>46209.474942129629</v>
      </c>
      <c r="AF722" s="96"/>
      <c r="AG722" s="95" t="s">
        <v>11317</v>
      </c>
      <c r="AH722" s="4"/>
      <c r="AI722" s="96">
        <v>46209</v>
      </c>
      <c r="AJ722" s="95" t="s">
        <v>1444</v>
      </c>
      <c r="AK722" s="4">
        <v>46209.48364583333</v>
      </c>
      <c r="AL722" s="96">
        <v>46209</v>
      </c>
      <c r="AM722" s="95" t="s">
        <v>1444</v>
      </c>
      <c r="AN722" s="4">
        <v>46209.483715277776</v>
      </c>
      <c r="AO722" s="95" t="s">
        <v>11317</v>
      </c>
      <c r="AP722" s="95" t="s">
        <v>11317</v>
      </c>
      <c r="AQ722" s="95" t="s">
        <v>11317</v>
      </c>
      <c r="AR722" s="95" t="s">
        <v>11317</v>
      </c>
      <c r="AS722" s="95" t="s">
        <v>11317</v>
      </c>
      <c r="AT722" s="95" t="s">
        <v>11317</v>
      </c>
      <c r="AU722" s="96">
        <v>46209</v>
      </c>
      <c r="AV722" s="95" t="s">
        <v>1444</v>
      </c>
      <c r="AW722" s="4">
        <v>46209.494641203702</v>
      </c>
      <c r="AX722" s="95" t="s">
        <v>11317</v>
      </c>
      <c r="AY722" s="95" t="s">
        <v>11317</v>
      </c>
      <c r="AZ722" s="95" t="s">
        <v>11317</v>
      </c>
      <c r="BA722" s="96">
        <v>46209</v>
      </c>
      <c r="BB722" s="95" t="s">
        <v>1455</v>
      </c>
      <c r="BC722" s="4">
        <v>46209.508240740739</v>
      </c>
      <c r="BD722" s="96">
        <v>46209</v>
      </c>
      <c r="BE722" s="95" t="s">
        <v>2440</v>
      </c>
      <c r="BF722" s="4">
        <v>46209.646041666667</v>
      </c>
      <c r="BG722" s="95" t="s">
        <v>11317</v>
      </c>
      <c r="BH722" s="95" t="s">
        <v>11317</v>
      </c>
      <c r="BI722" s="95" t="s">
        <v>11317</v>
      </c>
      <c r="BJ722" s="68" t="s">
        <v>11317</v>
      </c>
      <c r="BK722" t="str">
        <f t="shared" si="13"/>
        <v>Jul</v>
      </c>
      <c r="BL722" t="str">
        <f>VLOOKUP(D722,Sheet1!$A$2:$B$221,2,0)</f>
        <v>South East Zone</v>
      </c>
    </row>
    <row r="723" spans="1:64" x14ac:dyDescent="0.35">
      <c r="A723" t="str" cm="1">
        <f t="array" ref="A723:C723">VLOOKUP(D723,Sheet1!$A$2:$E$221,{3,4,5},0)</f>
        <v>Suryakanta Sahoo</v>
      </c>
      <c r="B723" t="str">
        <v>FMF064056</v>
      </c>
      <c r="C723" t="str">
        <v>Radhashyam Panda</v>
      </c>
      <c r="D723" s="94" t="s">
        <v>280</v>
      </c>
      <c r="E723" s="95">
        <v>474</v>
      </c>
      <c r="F723" s="95" t="s">
        <v>2318</v>
      </c>
      <c r="G723" s="95">
        <v>684849</v>
      </c>
      <c r="H723" s="95" t="s">
        <v>2319</v>
      </c>
      <c r="I723" s="95" t="s">
        <v>2320</v>
      </c>
      <c r="J723" s="95" t="s">
        <v>1568</v>
      </c>
      <c r="K723" s="95" t="s">
        <v>2321</v>
      </c>
      <c r="L723" s="95">
        <v>90000</v>
      </c>
      <c r="M723" s="95" t="s">
        <v>1180</v>
      </c>
      <c r="N723" s="95" t="s">
        <v>1181</v>
      </c>
      <c r="O723" s="95" t="s">
        <v>2322</v>
      </c>
      <c r="P723" s="95">
        <v>7406704336</v>
      </c>
      <c r="Q723" s="14" t="s">
        <v>13394</v>
      </c>
      <c r="T723" s="96">
        <v>46200</v>
      </c>
      <c r="U723" s="95" t="s">
        <v>2439</v>
      </c>
      <c r="V723" s="4">
        <v>46200.485601851855</v>
      </c>
      <c r="W723" s="96">
        <v>46200</v>
      </c>
      <c r="X723" s="95" t="s">
        <v>2439</v>
      </c>
      <c r="Y723" s="4">
        <v>46200.485879629632</v>
      </c>
      <c r="Z723" s="96">
        <v>46200</v>
      </c>
      <c r="AA723" s="95" t="s">
        <v>1435</v>
      </c>
      <c r="AB723" s="4">
        <v>46200.488842592589</v>
      </c>
      <c r="AC723" s="96">
        <v>46200</v>
      </c>
      <c r="AD723" s="95" t="s">
        <v>1454</v>
      </c>
      <c r="AE723" s="4">
        <v>46200.495335648149</v>
      </c>
      <c r="AF723" s="96"/>
      <c r="AG723" s="95" t="s">
        <v>11317</v>
      </c>
      <c r="AH723" s="4"/>
      <c r="AI723" s="96">
        <v>46200</v>
      </c>
      <c r="AJ723" s="95" t="s">
        <v>1444</v>
      </c>
      <c r="AK723" s="4">
        <v>46200.568194444444</v>
      </c>
      <c r="AL723" s="96">
        <v>46200</v>
      </c>
      <c r="AM723" s="95" t="s">
        <v>1444</v>
      </c>
      <c r="AN723" s="4">
        <v>46200.568287037036</v>
      </c>
      <c r="AO723" s="95" t="s">
        <v>11317</v>
      </c>
      <c r="AP723" s="95" t="s">
        <v>11317</v>
      </c>
      <c r="AQ723" s="95" t="s">
        <v>11317</v>
      </c>
      <c r="AR723" s="95" t="s">
        <v>11317</v>
      </c>
      <c r="AS723" s="95" t="s">
        <v>11317</v>
      </c>
      <c r="AT723" s="95" t="s">
        <v>11317</v>
      </c>
      <c r="AU723" s="96">
        <v>46200</v>
      </c>
      <c r="AV723" s="95" t="s">
        <v>1444</v>
      </c>
      <c r="AW723" s="4">
        <v>46200.60696759259</v>
      </c>
      <c r="AX723" s="95" t="s">
        <v>11317</v>
      </c>
      <c r="AY723" s="95" t="s">
        <v>11317</v>
      </c>
      <c r="AZ723" s="95" t="s">
        <v>11317</v>
      </c>
      <c r="BA723" s="96">
        <v>46200</v>
      </c>
      <c r="BB723" s="95" t="s">
        <v>1455</v>
      </c>
      <c r="BC723" s="4">
        <v>46200.626770833333</v>
      </c>
      <c r="BD723" s="96"/>
      <c r="BE723" s="95" t="s">
        <v>11317</v>
      </c>
      <c r="BF723" s="4"/>
      <c r="BG723" s="95" t="s">
        <v>11317</v>
      </c>
      <c r="BH723" s="95" t="s">
        <v>11317</v>
      </c>
      <c r="BI723" s="95" t="s">
        <v>11317</v>
      </c>
      <c r="BJ723" s="68" t="s">
        <v>11317</v>
      </c>
      <c r="BK723" t="str">
        <f t="shared" si="13"/>
        <v>Jun</v>
      </c>
      <c r="BL723" t="str">
        <f>VLOOKUP(D723,Sheet1!$A$2:$B$221,2,0)</f>
        <v>South East Zone</v>
      </c>
    </row>
    <row r="724" spans="1:64" x14ac:dyDescent="0.35">
      <c r="A724" t="str" cm="1">
        <f t="array" ref="A724:C724">VLOOKUP(D724,Sheet1!$A$2:$E$221,{3,4,5},0)</f>
        <v xml:space="preserve">Raju Das Mahant </v>
      </c>
      <c r="B724" t="str">
        <v>FMF066585</v>
      </c>
      <c r="C724" t="str">
        <v>Manu Yadav</v>
      </c>
      <c r="D724" s="94" t="s">
        <v>105</v>
      </c>
      <c r="E724" s="95">
        <v>489</v>
      </c>
      <c r="F724" s="95" t="s">
        <v>2323</v>
      </c>
      <c r="G724" s="95">
        <v>230228</v>
      </c>
      <c r="H724" s="95" t="s">
        <v>2324</v>
      </c>
      <c r="I724" s="95" t="s">
        <v>2325</v>
      </c>
      <c r="J724" s="95" t="s">
        <v>1568</v>
      </c>
      <c r="K724" s="95" t="s">
        <v>2326</v>
      </c>
      <c r="L724" s="95">
        <v>70000</v>
      </c>
      <c r="M724" s="95" t="s">
        <v>1029</v>
      </c>
      <c r="N724" s="95" t="s">
        <v>1030</v>
      </c>
      <c r="O724" s="95" t="s">
        <v>2327</v>
      </c>
      <c r="P724" s="95">
        <v>3949708754</v>
      </c>
      <c r="Q724" s="14" t="s">
        <v>13394</v>
      </c>
      <c r="T724" s="96">
        <v>46204</v>
      </c>
      <c r="U724" s="95" t="s">
        <v>1515</v>
      </c>
      <c r="V724" s="4">
        <v>46204.562488425923</v>
      </c>
      <c r="W724" s="96">
        <v>46204</v>
      </c>
      <c r="X724" s="95" t="s">
        <v>1515</v>
      </c>
      <c r="Y724" s="4">
        <v>46204.5937037037</v>
      </c>
      <c r="Z724" s="96">
        <v>46204</v>
      </c>
      <c r="AA724" s="95" t="s">
        <v>1194</v>
      </c>
      <c r="AB724" s="4">
        <v>46204.635601851849</v>
      </c>
      <c r="AC724" s="96">
        <v>46204</v>
      </c>
      <c r="AD724" s="95" t="s">
        <v>1218</v>
      </c>
      <c r="AE724" s="4">
        <v>46204.660092592596</v>
      </c>
      <c r="AF724" s="96"/>
      <c r="AG724" s="95" t="s">
        <v>11317</v>
      </c>
      <c r="AH724" s="4"/>
      <c r="AI724" s="96">
        <v>46204</v>
      </c>
      <c r="AJ724" s="95" t="s">
        <v>1204</v>
      </c>
      <c r="AK724" s="4">
        <v>46204.669756944444</v>
      </c>
      <c r="AL724" s="96">
        <v>46204</v>
      </c>
      <c r="AM724" s="95" t="s">
        <v>1204</v>
      </c>
      <c r="AN724" s="4">
        <v>46204.669872685183</v>
      </c>
      <c r="AO724" s="95" t="s">
        <v>11317</v>
      </c>
      <c r="AP724" s="95" t="s">
        <v>11317</v>
      </c>
      <c r="AQ724" s="95" t="s">
        <v>11317</v>
      </c>
      <c r="AR724" s="95" t="s">
        <v>11317</v>
      </c>
      <c r="AS724" s="95" t="s">
        <v>11317</v>
      </c>
      <c r="AT724" s="95" t="s">
        <v>11317</v>
      </c>
      <c r="AU724" s="96">
        <v>46204</v>
      </c>
      <c r="AV724" s="95" t="s">
        <v>1204</v>
      </c>
      <c r="AW724" s="4">
        <v>46204.68246527778</v>
      </c>
      <c r="AX724" s="95" t="s">
        <v>11317</v>
      </c>
      <c r="AY724" s="95" t="s">
        <v>11317</v>
      </c>
      <c r="AZ724" s="95" t="s">
        <v>11317</v>
      </c>
      <c r="BA724" s="96">
        <v>46204</v>
      </c>
      <c r="BB724" s="95" t="s">
        <v>1199</v>
      </c>
      <c r="BC724" s="4">
        <v>46204.684849537036</v>
      </c>
      <c r="BD724" s="96">
        <v>46204</v>
      </c>
      <c r="BE724" s="95" t="s">
        <v>1518</v>
      </c>
      <c r="BF724" s="4">
        <v>46204.749861111108</v>
      </c>
      <c r="BG724" s="95" t="s">
        <v>11317</v>
      </c>
      <c r="BH724" s="95" t="s">
        <v>11317</v>
      </c>
      <c r="BI724" s="95" t="s">
        <v>11317</v>
      </c>
      <c r="BJ724" s="68" t="s">
        <v>11317</v>
      </c>
      <c r="BK724" t="str">
        <f t="shared" si="13"/>
        <v>Jul</v>
      </c>
      <c r="BL724" t="str">
        <f>VLOOKUP(D724,Sheet1!$A$2:$B$221,2,0)</f>
        <v>South East Zone</v>
      </c>
    </row>
    <row r="725" spans="1:64" x14ac:dyDescent="0.35">
      <c r="A725" t="str" cm="1">
        <f t="array" ref="A725:C725">VLOOKUP(D725,Sheet1!$A$2:$E$221,{3,4,5},0)</f>
        <v xml:space="preserve">Raju Das Mahant </v>
      </c>
      <c r="B725" t="str">
        <v>FMF066585</v>
      </c>
      <c r="C725" t="str">
        <v>Manu Yadav</v>
      </c>
      <c r="D725" s="94" t="s">
        <v>105</v>
      </c>
      <c r="E725" s="95">
        <v>489</v>
      </c>
      <c r="F725" s="95" t="s">
        <v>2328</v>
      </c>
      <c r="G725" s="95">
        <v>548871</v>
      </c>
      <c r="H725" s="95" t="s">
        <v>1516</v>
      </c>
      <c r="I725" s="95" t="s">
        <v>1517</v>
      </c>
      <c r="J725" s="95" t="s">
        <v>1568</v>
      </c>
      <c r="K725" s="95" t="s">
        <v>2329</v>
      </c>
      <c r="L725" s="95">
        <v>70000</v>
      </c>
      <c r="M725" s="95" t="s">
        <v>1029</v>
      </c>
      <c r="N725" s="95" t="s">
        <v>1030</v>
      </c>
      <c r="O725" s="95" t="s">
        <v>2330</v>
      </c>
      <c r="P725" s="95">
        <v>2576410035</v>
      </c>
      <c r="Q725" s="14" t="s">
        <v>13394</v>
      </c>
      <c r="T725" s="96">
        <v>46204</v>
      </c>
      <c r="U725" s="95" t="s">
        <v>1515</v>
      </c>
      <c r="V725" s="4">
        <v>46204.436736111114</v>
      </c>
      <c r="W725" s="96">
        <v>46204</v>
      </c>
      <c r="X725" s="95" t="s">
        <v>1515</v>
      </c>
      <c r="Y725" s="4">
        <v>46204.444016203706</v>
      </c>
      <c r="Z725" s="96">
        <v>46204</v>
      </c>
      <c r="AA725" s="95" t="s">
        <v>1194</v>
      </c>
      <c r="AB725" s="4">
        <v>46204.45244212963</v>
      </c>
      <c r="AC725" s="96">
        <v>46204</v>
      </c>
      <c r="AD725" s="95" t="s">
        <v>1219</v>
      </c>
      <c r="AE725" s="4">
        <v>46204.471631944441</v>
      </c>
      <c r="AF725" s="96"/>
      <c r="AG725" s="95" t="s">
        <v>11317</v>
      </c>
      <c r="AH725" s="4"/>
      <c r="AI725" s="96">
        <v>46204</v>
      </c>
      <c r="AJ725" s="95" t="s">
        <v>1204</v>
      </c>
      <c r="AK725" s="4">
        <v>46204.491655092592</v>
      </c>
      <c r="AL725" s="96">
        <v>46204</v>
      </c>
      <c r="AM725" s="95" t="s">
        <v>1204</v>
      </c>
      <c r="AN725" s="4">
        <v>46204.491759259261</v>
      </c>
      <c r="AO725" s="95" t="s">
        <v>11317</v>
      </c>
      <c r="AP725" s="95" t="s">
        <v>11317</v>
      </c>
      <c r="AQ725" s="95" t="s">
        <v>11317</v>
      </c>
      <c r="AR725" s="95" t="s">
        <v>11317</v>
      </c>
      <c r="AS725" s="95" t="s">
        <v>11317</v>
      </c>
      <c r="AT725" s="95" t="s">
        <v>11317</v>
      </c>
      <c r="AU725" s="96">
        <v>46204</v>
      </c>
      <c r="AV725" s="95" t="s">
        <v>1204</v>
      </c>
      <c r="AW725" s="4">
        <v>46204.496342592596</v>
      </c>
      <c r="AX725" s="95" t="s">
        <v>11317</v>
      </c>
      <c r="AY725" s="95" t="s">
        <v>11317</v>
      </c>
      <c r="AZ725" s="95" t="s">
        <v>11317</v>
      </c>
      <c r="BA725" s="96">
        <v>46204</v>
      </c>
      <c r="BB725" s="95" t="s">
        <v>1199</v>
      </c>
      <c r="BC725" s="4">
        <v>46204.500960648147</v>
      </c>
      <c r="BD725" s="96">
        <v>46204</v>
      </c>
      <c r="BE725" s="95" t="s">
        <v>1518</v>
      </c>
      <c r="BF725" s="4">
        <v>46204.617199074077</v>
      </c>
      <c r="BG725" s="95" t="s">
        <v>11317</v>
      </c>
      <c r="BH725" s="95" t="s">
        <v>11317</v>
      </c>
      <c r="BI725" s="95" t="s">
        <v>11317</v>
      </c>
      <c r="BJ725" s="68" t="s">
        <v>11317</v>
      </c>
      <c r="BK725" t="str">
        <f t="shared" si="13"/>
        <v>Jul</v>
      </c>
      <c r="BL725" t="str">
        <f>VLOOKUP(D725,Sheet1!$A$2:$B$221,2,0)</f>
        <v>South East Zone</v>
      </c>
    </row>
    <row r="726" spans="1:64" x14ac:dyDescent="0.35">
      <c r="A726" t="str" cm="1">
        <f t="array" ref="A726:C726">VLOOKUP(D726,Sheet1!$A$2:$E$221,{3,4,5},0)</f>
        <v xml:space="preserve">Raju Das Mahant </v>
      </c>
      <c r="B726" t="str">
        <v>FMF066585</v>
      </c>
      <c r="C726" t="str">
        <v>Manu Yadav</v>
      </c>
      <c r="D726" s="94" t="s">
        <v>105</v>
      </c>
      <c r="E726" s="95">
        <v>489</v>
      </c>
      <c r="F726" s="95" t="s">
        <v>11725</v>
      </c>
      <c r="G726" s="95">
        <v>691464</v>
      </c>
      <c r="H726" s="95" t="s">
        <v>1516</v>
      </c>
      <c r="I726" s="95" t="s">
        <v>1517</v>
      </c>
      <c r="J726" s="95" t="s">
        <v>1568</v>
      </c>
      <c r="K726" s="95" t="s">
        <v>11726</v>
      </c>
      <c r="L726" s="95">
        <v>85000</v>
      </c>
      <c r="M726" s="95" t="s">
        <v>1110</v>
      </c>
      <c r="N726" s="95" t="s">
        <v>1111</v>
      </c>
      <c r="O726" s="95" t="s">
        <v>11727</v>
      </c>
      <c r="P726" s="95">
        <v>5614148902</v>
      </c>
      <c r="Q726" s="14" t="s">
        <v>13394</v>
      </c>
      <c r="T726" s="96">
        <v>46210</v>
      </c>
      <c r="U726" s="95" t="s">
        <v>1515</v>
      </c>
      <c r="V726" s="4">
        <v>46210.470671296294</v>
      </c>
      <c r="W726" s="96">
        <v>46210</v>
      </c>
      <c r="X726" s="95" t="s">
        <v>1515</v>
      </c>
      <c r="Y726" s="4">
        <v>46210.568553240744</v>
      </c>
      <c r="Z726" s="96">
        <v>46210</v>
      </c>
      <c r="AA726" s="95" t="s">
        <v>3586</v>
      </c>
      <c r="AB726" s="4">
        <v>46210.596435185187</v>
      </c>
      <c r="AC726" s="96">
        <v>46210</v>
      </c>
      <c r="AD726" s="95" t="s">
        <v>1220</v>
      </c>
      <c r="AE726" s="4">
        <v>46210.599317129629</v>
      </c>
      <c r="AF726" s="96"/>
      <c r="AG726" s="95" t="s">
        <v>11317</v>
      </c>
      <c r="AH726" s="4"/>
      <c r="AI726" s="96">
        <v>46210</v>
      </c>
      <c r="AJ726" s="95" t="s">
        <v>1204</v>
      </c>
      <c r="AK726" s="4">
        <v>46210.604189814818</v>
      </c>
      <c r="AL726" s="96">
        <v>46210</v>
      </c>
      <c r="AM726" s="95" t="s">
        <v>1204</v>
      </c>
      <c r="AN726" s="4">
        <v>46210.604317129626</v>
      </c>
      <c r="AO726" s="95" t="s">
        <v>11317</v>
      </c>
      <c r="AP726" s="95" t="s">
        <v>11317</v>
      </c>
      <c r="AQ726" s="95" t="s">
        <v>11317</v>
      </c>
      <c r="AR726" s="95" t="s">
        <v>11317</v>
      </c>
      <c r="AS726" s="95" t="s">
        <v>11317</v>
      </c>
      <c r="AT726" s="95" t="s">
        <v>11317</v>
      </c>
      <c r="AU726" s="96">
        <v>46210</v>
      </c>
      <c r="AV726" s="95" t="s">
        <v>1204</v>
      </c>
      <c r="AW726" s="4">
        <v>46210.614525462966</v>
      </c>
      <c r="AX726" s="95" t="s">
        <v>11317</v>
      </c>
      <c r="AY726" s="95" t="s">
        <v>11317</v>
      </c>
      <c r="AZ726" s="95" t="s">
        <v>11317</v>
      </c>
      <c r="BA726" s="96">
        <v>46210</v>
      </c>
      <c r="BB726" s="95" t="s">
        <v>1205</v>
      </c>
      <c r="BC726" s="4">
        <v>46210.617094907408</v>
      </c>
      <c r="BD726" s="96">
        <v>46210</v>
      </c>
      <c r="BE726" s="95" t="s">
        <v>1518</v>
      </c>
      <c r="BF726" s="4">
        <v>46210.753819444442</v>
      </c>
      <c r="BG726" s="95" t="s">
        <v>11317</v>
      </c>
      <c r="BH726" s="95" t="s">
        <v>11317</v>
      </c>
      <c r="BI726" s="95" t="s">
        <v>11317</v>
      </c>
      <c r="BJ726" s="68" t="s">
        <v>11317</v>
      </c>
      <c r="BK726" t="str">
        <f t="shared" si="13"/>
        <v>Jul</v>
      </c>
      <c r="BL726" t="str">
        <f>VLOOKUP(D726,Sheet1!$A$2:$B$221,2,0)</f>
        <v>South East Zone</v>
      </c>
    </row>
    <row r="727" spans="1:64" x14ac:dyDescent="0.35">
      <c r="A727" t="str" cm="1">
        <f t="array" ref="A727:C727">VLOOKUP(D727,Sheet1!$A$2:$E$221,{3,4,5},0)</f>
        <v xml:space="preserve">Raju Das Mahant </v>
      </c>
      <c r="B727" t="str">
        <v>FMF066585</v>
      </c>
      <c r="C727" t="str">
        <v>Manu Yadav</v>
      </c>
      <c r="D727" s="94" t="s">
        <v>105</v>
      </c>
      <c r="E727" s="95">
        <v>489</v>
      </c>
      <c r="F727" s="95" t="s">
        <v>3548</v>
      </c>
      <c r="G727" s="95">
        <v>745966</v>
      </c>
      <c r="H727" s="95" t="s">
        <v>3549</v>
      </c>
      <c r="I727" s="95" t="s">
        <v>3550</v>
      </c>
      <c r="J727" s="95" t="s">
        <v>1568</v>
      </c>
      <c r="K727" s="95" t="s">
        <v>3551</v>
      </c>
      <c r="L727" s="95">
        <v>85000</v>
      </c>
      <c r="M727" s="95" t="s">
        <v>1110</v>
      </c>
      <c r="N727" s="95" t="s">
        <v>1111</v>
      </c>
      <c r="O727" s="95" t="s">
        <v>3552</v>
      </c>
      <c r="P727" s="95">
        <v>1205771460</v>
      </c>
      <c r="Q727" s="14" t="s">
        <v>13394</v>
      </c>
      <c r="T727" s="96">
        <v>46206</v>
      </c>
      <c r="U727" s="95" t="s">
        <v>1515</v>
      </c>
      <c r="V727" s="4">
        <v>46206.508599537039</v>
      </c>
      <c r="W727" s="96">
        <v>46206</v>
      </c>
      <c r="X727" s="95" t="s">
        <v>1515</v>
      </c>
      <c r="Y727" s="4">
        <v>46206.602673611109</v>
      </c>
      <c r="Z727" s="96">
        <v>46206</v>
      </c>
      <c r="AA727" s="95" t="s">
        <v>1194</v>
      </c>
      <c r="AB727" s="4">
        <v>46206.621886574074</v>
      </c>
      <c r="AC727" s="96">
        <v>46206</v>
      </c>
      <c r="AD727" s="95" t="s">
        <v>1218</v>
      </c>
      <c r="AE727" s="4">
        <v>46206.631493055553</v>
      </c>
      <c r="AF727" s="96"/>
      <c r="AG727" s="95" t="s">
        <v>11317</v>
      </c>
      <c r="AH727" s="4"/>
      <c r="AI727" s="96">
        <v>46206</v>
      </c>
      <c r="AJ727" s="95" t="s">
        <v>1204</v>
      </c>
      <c r="AK727" s="4">
        <v>46206.658009259256</v>
      </c>
      <c r="AL727" s="96">
        <v>46206</v>
      </c>
      <c r="AM727" s="95" t="s">
        <v>1204</v>
      </c>
      <c r="AN727" s="4">
        <v>46206.658125000002</v>
      </c>
      <c r="AO727" s="95" t="s">
        <v>11317</v>
      </c>
      <c r="AP727" s="95" t="s">
        <v>11317</v>
      </c>
      <c r="AQ727" s="95" t="s">
        <v>11317</v>
      </c>
      <c r="AR727" s="95" t="s">
        <v>11317</v>
      </c>
      <c r="AS727" s="95" t="s">
        <v>11317</v>
      </c>
      <c r="AT727" s="95" t="s">
        <v>11317</v>
      </c>
      <c r="AU727" s="96">
        <v>46206</v>
      </c>
      <c r="AV727" s="95" t="s">
        <v>1204</v>
      </c>
      <c r="AW727" s="4">
        <v>46206.672013888892</v>
      </c>
      <c r="AX727" s="95" t="s">
        <v>11317</v>
      </c>
      <c r="AY727" s="95" t="s">
        <v>11317</v>
      </c>
      <c r="AZ727" s="95" t="s">
        <v>11317</v>
      </c>
      <c r="BA727" s="96">
        <v>46206</v>
      </c>
      <c r="BB727" s="95" t="s">
        <v>1199</v>
      </c>
      <c r="BC727" s="4">
        <v>46206.676562499997</v>
      </c>
      <c r="BD727" s="96">
        <v>46209</v>
      </c>
      <c r="BE727" s="95" t="s">
        <v>1518</v>
      </c>
      <c r="BF727" s="4">
        <v>46209.68645833333</v>
      </c>
      <c r="BG727" s="95" t="s">
        <v>11317</v>
      </c>
      <c r="BH727" s="95" t="s">
        <v>11317</v>
      </c>
      <c r="BI727" s="95" t="s">
        <v>11317</v>
      </c>
      <c r="BJ727" s="68" t="s">
        <v>11317</v>
      </c>
      <c r="BK727" t="str">
        <f t="shared" si="13"/>
        <v>Jul</v>
      </c>
      <c r="BL727" t="str">
        <f>VLOOKUP(D727,Sheet1!$A$2:$B$221,2,0)</f>
        <v>South East Zone</v>
      </c>
    </row>
    <row r="728" spans="1:64" x14ac:dyDescent="0.35">
      <c r="A728" t="str" cm="1">
        <f t="array" ref="A728:C728">VLOOKUP(D728,Sheet1!$A$2:$E$221,{3,4,5},0)</f>
        <v>Praveen Kumar Patel</v>
      </c>
      <c r="B728" t="str">
        <v>FMF010091</v>
      </c>
      <c r="C728" t="str">
        <v>Manu Yadav</v>
      </c>
      <c r="D728" s="94" t="s">
        <v>106</v>
      </c>
      <c r="E728" s="95">
        <v>555</v>
      </c>
      <c r="F728" s="95" t="s">
        <v>2906</v>
      </c>
      <c r="G728" s="95">
        <v>316820</v>
      </c>
      <c r="H728" s="95" t="s">
        <v>1519</v>
      </c>
      <c r="I728" s="95" t="s">
        <v>1520</v>
      </c>
      <c r="J728" s="95" t="s">
        <v>1568</v>
      </c>
      <c r="K728" s="95" t="s">
        <v>2907</v>
      </c>
      <c r="L728" s="95">
        <v>40000</v>
      </c>
      <c r="M728" s="95" t="s">
        <v>1059</v>
      </c>
      <c r="N728" s="95" t="s">
        <v>1060</v>
      </c>
      <c r="O728" s="95" t="s">
        <v>2908</v>
      </c>
      <c r="P728" s="95">
        <v>5194548067</v>
      </c>
      <c r="Q728" s="14" t="s">
        <v>13394</v>
      </c>
      <c r="T728" s="96">
        <v>46204</v>
      </c>
      <c r="U728" s="95" t="s">
        <v>1522</v>
      </c>
      <c r="V728" s="4">
        <v>46204.689884259256</v>
      </c>
      <c r="W728" s="96">
        <v>46205</v>
      </c>
      <c r="X728" s="95" t="s">
        <v>1522</v>
      </c>
      <c r="Y728" s="4">
        <v>46205.358391203707</v>
      </c>
      <c r="Z728" s="96">
        <v>46205</v>
      </c>
      <c r="AA728" s="95" t="s">
        <v>1194</v>
      </c>
      <c r="AB728" s="4">
        <v>46205.407152777778</v>
      </c>
      <c r="AC728" s="96">
        <v>46205</v>
      </c>
      <c r="AD728" s="95" t="s">
        <v>1197</v>
      </c>
      <c r="AE728" s="4">
        <v>46205.423877314817</v>
      </c>
      <c r="AF728" s="96"/>
      <c r="AG728" s="95" t="s">
        <v>11317</v>
      </c>
      <c r="AH728" s="4"/>
      <c r="AI728" s="96">
        <v>46205</v>
      </c>
      <c r="AJ728" s="95" t="s">
        <v>1204</v>
      </c>
      <c r="AK728" s="4">
        <v>46205.450277777774</v>
      </c>
      <c r="AL728" s="96">
        <v>46205</v>
      </c>
      <c r="AM728" s="95" t="s">
        <v>1204</v>
      </c>
      <c r="AN728" s="4">
        <v>46205.45039351852</v>
      </c>
      <c r="AO728" s="95" t="s">
        <v>11317</v>
      </c>
      <c r="AP728" s="95" t="s">
        <v>11317</v>
      </c>
      <c r="AQ728" s="95" t="s">
        <v>11317</v>
      </c>
      <c r="AR728" s="95" t="s">
        <v>11317</v>
      </c>
      <c r="AS728" s="95" t="s">
        <v>11317</v>
      </c>
      <c r="AT728" s="95" t="s">
        <v>11317</v>
      </c>
      <c r="AU728" s="96">
        <v>46205</v>
      </c>
      <c r="AV728" s="95" t="s">
        <v>1204</v>
      </c>
      <c r="AW728" s="4">
        <v>46205.453865740739</v>
      </c>
      <c r="AX728" s="95" t="s">
        <v>11317</v>
      </c>
      <c r="AY728" s="95" t="s">
        <v>11317</v>
      </c>
      <c r="AZ728" s="95" t="s">
        <v>11317</v>
      </c>
      <c r="BA728" s="96">
        <v>46205</v>
      </c>
      <c r="BB728" s="95" t="s">
        <v>1205</v>
      </c>
      <c r="BC728" s="4">
        <v>46205.455879629626</v>
      </c>
      <c r="BD728" s="96">
        <v>46205</v>
      </c>
      <c r="BE728" s="95" t="s">
        <v>1521</v>
      </c>
      <c r="BF728" s="4">
        <v>46205.676307870373</v>
      </c>
      <c r="BG728" s="95" t="s">
        <v>11317</v>
      </c>
      <c r="BH728" s="95" t="s">
        <v>11317</v>
      </c>
      <c r="BI728" s="95" t="s">
        <v>11317</v>
      </c>
      <c r="BJ728" s="68" t="s">
        <v>11317</v>
      </c>
      <c r="BK728" t="str">
        <f t="shared" si="13"/>
        <v>Jul</v>
      </c>
      <c r="BL728" t="str">
        <f>VLOOKUP(D728,Sheet1!$A$2:$B$221,2,0)</f>
        <v>South East Zone</v>
      </c>
    </row>
    <row r="729" spans="1:64" x14ac:dyDescent="0.35">
      <c r="A729" t="str" cm="1">
        <f t="array" ref="A729:C729">VLOOKUP(D729,Sheet1!$A$2:$E$221,{3,4,5},0)</f>
        <v>Praveen Kumar Patel</v>
      </c>
      <c r="B729" t="str">
        <v>FMF010091</v>
      </c>
      <c r="C729" t="str">
        <v>Manu Yadav</v>
      </c>
      <c r="D729" s="94" t="s">
        <v>106</v>
      </c>
      <c r="E729" s="95">
        <v>555</v>
      </c>
      <c r="F729" s="95" t="s">
        <v>11728</v>
      </c>
      <c r="G729" s="95">
        <v>562414</v>
      </c>
      <c r="H729" s="95" t="s">
        <v>8993</v>
      </c>
      <c r="I729" s="95" t="s">
        <v>8994</v>
      </c>
      <c r="J729" s="95" t="s">
        <v>1568</v>
      </c>
      <c r="K729" s="95" t="s">
        <v>11729</v>
      </c>
      <c r="L729" s="95">
        <v>60000</v>
      </c>
      <c r="M729" s="95" t="s">
        <v>1097</v>
      </c>
      <c r="N729" s="95" t="s">
        <v>1098</v>
      </c>
      <c r="O729" s="95" t="s">
        <v>11730</v>
      </c>
      <c r="P729" s="95">
        <v>7335261851</v>
      </c>
      <c r="Q729" s="14" t="s">
        <v>13394</v>
      </c>
      <c r="T729" s="96">
        <v>46210</v>
      </c>
      <c r="U729" s="95" t="s">
        <v>1522</v>
      </c>
      <c r="V729" s="4">
        <v>46210.405509259261</v>
      </c>
      <c r="W729" s="96">
        <v>46210</v>
      </c>
      <c r="X729" s="95" t="s">
        <v>1522</v>
      </c>
      <c r="Y729" s="4">
        <v>46210.600416666668</v>
      </c>
      <c r="Z729" s="96">
        <v>46210</v>
      </c>
      <c r="AA729" s="95" t="s">
        <v>3586</v>
      </c>
      <c r="AB729" s="4">
        <v>46210.615601851852</v>
      </c>
      <c r="AC729" s="96">
        <v>46210</v>
      </c>
      <c r="AD729" s="95" t="s">
        <v>1218</v>
      </c>
      <c r="AE729" s="4">
        <v>46210.68241898148</v>
      </c>
      <c r="AF729" s="96"/>
      <c r="AG729" s="95" t="s">
        <v>11317</v>
      </c>
      <c r="AH729" s="4"/>
      <c r="AI729" s="96">
        <v>46210</v>
      </c>
      <c r="AJ729" s="95" t="s">
        <v>6432</v>
      </c>
      <c r="AK729" s="4">
        <v>46210.700428240743</v>
      </c>
      <c r="AL729" s="96">
        <v>46210</v>
      </c>
      <c r="AM729" s="95" t="s">
        <v>6432</v>
      </c>
      <c r="AN729" s="4">
        <v>46210.701898148145</v>
      </c>
      <c r="AO729" s="95" t="s">
        <v>11317</v>
      </c>
      <c r="AP729" s="95" t="s">
        <v>11317</v>
      </c>
      <c r="AQ729" s="95" t="s">
        <v>11317</v>
      </c>
      <c r="AR729" s="95" t="s">
        <v>11317</v>
      </c>
      <c r="AS729" s="95" t="s">
        <v>11317</v>
      </c>
      <c r="AT729" s="95" t="s">
        <v>11317</v>
      </c>
      <c r="AU729" s="96">
        <v>46210</v>
      </c>
      <c r="AV729" s="95" t="s">
        <v>6432</v>
      </c>
      <c r="AW729" s="4">
        <v>46210.719722222224</v>
      </c>
      <c r="AX729" s="95" t="s">
        <v>11317</v>
      </c>
      <c r="AY729" s="95" t="s">
        <v>11317</v>
      </c>
      <c r="AZ729" s="95" t="s">
        <v>11317</v>
      </c>
      <c r="BA729" s="96">
        <v>46210</v>
      </c>
      <c r="BB729" s="95" t="s">
        <v>1205</v>
      </c>
      <c r="BC729" s="4">
        <v>46210.720324074071</v>
      </c>
      <c r="BD729" s="96"/>
      <c r="BE729" s="95" t="s">
        <v>11317</v>
      </c>
      <c r="BF729" s="4"/>
      <c r="BG729" s="95" t="s">
        <v>11317</v>
      </c>
      <c r="BH729" s="95" t="s">
        <v>11317</v>
      </c>
      <c r="BI729" s="95" t="s">
        <v>11317</v>
      </c>
      <c r="BJ729" s="68" t="s">
        <v>11317</v>
      </c>
      <c r="BK729" t="str">
        <f t="shared" si="13"/>
        <v>Jul</v>
      </c>
      <c r="BL729" t="str">
        <f>VLOOKUP(D729,Sheet1!$A$2:$B$221,2,0)</f>
        <v>South East Zone</v>
      </c>
    </row>
    <row r="730" spans="1:64" x14ac:dyDescent="0.35">
      <c r="A730" t="str" cm="1">
        <f t="array" ref="A730:C730">VLOOKUP(D730,Sheet1!$A$2:$E$221,{3,4,5},0)</f>
        <v>Gopinath Mishra</v>
      </c>
      <c r="B730" t="str">
        <v>FMF065661</v>
      </c>
      <c r="C730" t="str">
        <v>Radhashyam Panda</v>
      </c>
      <c r="D730" s="94" t="s">
        <v>281</v>
      </c>
      <c r="E730" s="95">
        <v>592</v>
      </c>
      <c r="F730" s="95" t="s">
        <v>3553</v>
      </c>
      <c r="G730" s="95">
        <v>381201</v>
      </c>
      <c r="H730" s="95" t="s">
        <v>2332</v>
      </c>
      <c r="I730" s="95" t="s">
        <v>2333</v>
      </c>
      <c r="J730" s="95" t="s">
        <v>1568</v>
      </c>
      <c r="K730" s="95" t="s">
        <v>3554</v>
      </c>
      <c r="L730" s="95">
        <v>90000</v>
      </c>
      <c r="M730" s="95" t="s">
        <v>978</v>
      </c>
      <c r="N730" s="95" t="s">
        <v>979</v>
      </c>
      <c r="O730" s="95" t="s">
        <v>3555</v>
      </c>
      <c r="P730" s="95">
        <v>2803961171</v>
      </c>
      <c r="Q730" s="14" t="s">
        <v>13394</v>
      </c>
      <c r="T730" s="96">
        <v>46206</v>
      </c>
      <c r="U730" s="95" t="s">
        <v>1526</v>
      </c>
      <c r="V730" s="4">
        <v>46206.477824074071</v>
      </c>
      <c r="W730" s="96">
        <v>46206</v>
      </c>
      <c r="X730" s="95" t="s">
        <v>1526</v>
      </c>
      <c r="Y730" s="4">
        <v>46206.485000000001</v>
      </c>
      <c r="Z730" s="96">
        <v>46206</v>
      </c>
      <c r="AA730" s="95" t="s">
        <v>1435</v>
      </c>
      <c r="AB730" s="4">
        <v>46206.487442129626</v>
      </c>
      <c r="AC730" s="96">
        <v>46206</v>
      </c>
      <c r="AD730" s="95" t="s">
        <v>1440</v>
      </c>
      <c r="AE730" s="4">
        <v>46206.490879629629</v>
      </c>
      <c r="AF730" s="96"/>
      <c r="AG730" s="95" t="s">
        <v>11317</v>
      </c>
      <c r="AH730" s="4"/>
      <c r="AI730" s="96">
        <v>46206</v>
      </c>
      <c r="AJ730" s="95" t="s">
        <v>1444</v>
      </c>
      <c r="AK730" s="4">
        <v>46206.532453703701</v>
      </c>
      <c r="AL730" s="96">
        <v>46206</v>
      </c>
      <c r="AM730" s="95" t="s">
        <v>1444</v>
      </c>
      <c r="AN730" s="4">
        <v>46206.532523148147</v>
      </c>
      <c r="AO730" s="95" t="s">
        <v>11317</v>
      </c>
      <c r="AP730" s="95" t="s">
        <v>11317</v>
      </c>
      <c r="AQ730" s="95" t="s">
        <v>11317</v>
      </c>
      <c r="AR730" s="95" t="s">
        <v>11317</v>
      </c>
      <c r="AS730" s="95" t="s">
        <v>11317</v>
      </c>
      <c r="AT730" s="95" t="s">
        <v>11317</v>
      </c>
      <c r="AU730" s="96">
        <v>46206</v>
      </c>
      <c r="AV730" s="95" t="s">
        <v>1444</v>
      </c>
      <c r="AW730" s="4">
        <v>46206.56795138889</v>
      </c>
      <c r="AX730" s="95" t="s">
        <v>11317</v>
      </c>
      <c r="AY730" s="95" t="s">
        <v>11317</v>
      </c>
      <c r="AZ730" s="95" t="s">
        <v>11317</v>
      </c>
      <c r="BA730" s="96">
        <v>46206</v>
      </c>
      <c r="BB730" s="95" t="s">
        <v>1455</v>
      </c>
      <c r="BC730" s="4">
        <v>46206.569537037038</v>
      </c>
      <c r="BD730" s="96">
        <v>46206</v>
      </c>
      <c r="BE730" s="95" t="s">
        <v>1527</v>
      </c>
      <c r="BF730" s="4">
        <v>46206.668761574074</v>
      </c>
      <c r="BG730" s="95" t="s">
        <v>11317</v>
      </c>
      <c r="BH730" s="95" t="s">
        <v>11317</v>
      </c>
      <c r="BI730" s="95" t="s">
        <v>11317</v>
      </c>
      <c r="BJ730" s="68" t="s">
        <v>11317</v>
      </c>
      <c r="BK730" t="str">
        <f t="shared" si="13"/>
        <v>Jul</v>
      </c>
      <c r="BL730" t="str">
        <f>VLOOKUP(D730,Sheet1!$A$2:$B$221,2,0)</f>
        <v>South East Zone</v>
      </c>
    </row>
    <row r="731" spans="1:64" x14ac:dyDescent="0.35">
      <c r="A731" t="str" cm="1">
        <f t="array" ref="A731:C731">VLOOKUP(D731,Sheet1!$A$2:$E$221,{3,4,5},0)</f>
        <v>Gopinath Mishra</v>
      </c>
      <c r="B731" t="str">
        <v>FMF065661</v>
      </c>
      <c r="C731" t="str">
        <v>Radhashyam Panda</v>
      </c>
      <c r="D731" s="94" t="s">
        <v>281</v>
      </c>
      <c r="E731" s="95">
        <v>592</v>
      </c>
      <c r="F731" s="95" t="s">
        <v>11731</v>
      </c>
      <c r="G731" s="95">
        <v>407695</v>
      </c>
      <c r="H731" s="95" t="s">
        <v>11732</v>
      </c>
      <c r="I731" s="95" t="s">
        <v>11733</v>
      </c>
      <c r="J731" s="95" t="s">
        <v>1568</v>
      </c>
      <c r="K731" s="95" t="s">
        <v>11734</v>
      </c>
      <c r="L731" s="95">
        <v>90000</v>
      </c>
      <c r="M731" s="95" t="s">
        <v>978</v>
      </c>
      <c r="N731" s="95" t="s">
        <v>979</v>
      </c>
      <c r="O731" s="95" t="s">
        <v>11735</v>
      </c>
      <c r="P731" s="95">
        <v>2837335919</v>
      </c>
      <c r="Q731" s="14" t="s">
        <v>13394</v>
      </c>
      <c r="T731" s="96">
        <v>46210</v>
      </c>
      <c r="U731" s="95" t="s">
        <v>1526</v>
      </c>
      <c r="V731" s="4">
        <v>46210.373530092591</v>
      </c>
      <c r="W731" s="96">
        <v>46210</v>
      </c>
      <c r="X731" s="95" t="s">
        <v>1526</v>
      </c>
      <c r="Y731" s="4">
        <v>46210.395289351851</v>
      </c>
      <c r="Z731" s="96">
        <v>46210</v>
      </c>
      <c r="AA731" s="95" t="s">
        <v>1435</v>
      </c>
      <c r="AB731" s="4">
        <v>46210.40483796296</v>
      </c>
      <c r="AC731" s="96">
        <v>46210</v>
      </c>
      <c r="AD731" s="95" t="s">
        <v>1443</v>
      </c>
      <c r="AE731" s="4">
        <v>46210.413819444446</v>
      </c>
      <c r="AF731" s="96"/>
      <c r="AG731" s="95" t="s">
        <v>11317</v>
      </c>
      <c r="AH731" s="4"/>
      <c r="AI731" s="96">
        <v>46210</v>
      </c>
      <c r="AJ731" s="95" t="s">
        <v>1444</v>
      </c>
      <c r="AK731" s="4">
        <v>46210.426932870374</v>
      </c>
      <c r="AL731" s="96">
        <v>46210</v>
      </c>
      <c r="AM731" s="95" t="s">
        <v>1444</v>
      </c>
      <c r="AN731" s="4">
        <v>46210.427025462966</v>
      </c>
      <c r="AO731" s="95" t="s">
        <v>11317</v>
      </c>
      <c r="AP731" s="95" t="s">
        <v>11317</v>
      </c>
      <c r="AQ731" s="95" t="s">
        <v>11317</v>
      </c>
      <c r="AR731" s="95" t="s">
        <v>11317</v>
      </c>
      <c r="AS731" s="95" t="s">
        <v>11317</v>
      </c>
      <c r="AT731" s="95" t="s">
        <v>11317</v>
      </c>
      <c r="AU731" s="96">
        <v>46210</v>
      </c>
      <c r="AV731" s="95" t="s">
        <v>1444</v>
      </c>
      <c r="AW731" s="4">
        <v>46210.435891203706</v>
      </c>
      <c r="AX731" s="95" t="s">
        <v>11317</v>
      </c>
      <c r="AY731" s="95" t="s">
        <v>11317</v>
      </c>
      <c r="AZ731" s="95" t="s">
        <v>11317</v>
      </c>
      <c r="BA731" s="96">
        <v>46210</v>
      </c>
      <c r="BB731" s="95" t="s">
        <v>1437</v>
      </c>
      <c r="BC731" s="4">
        <v>46210.546307870369</v>
      </c>
      <c r="BD731" s="96">
        <v>46210</v>
      </c>
      <c r="BE731" s="95" t="s">
        <v>1527</v>
      </c>
      <c r="BF731" s="4">
        <v>46210.766944444447</v>
      </c>
      <c r="BG731" s="95" t="s">
        <v>11317</v>
      </c>
      <c r="BH731" s="95" t="s">
        <v>11317</v>
      </c>
      <c r="BI731" s="95" t="s">
        <v>11317</v>
      </c>
      <c r="BJ731" s="68" t="s">
        <v>11317</v>
      </c>
      <c r="BK731" t="str">
        <f t="shared" si="13"/>
        <v>Jul</v>
      </c>
      <c r="BL731" t="str">
        <f>VLOOKUP(D731,Sheet1!$A$2:$B$221,2,0)</f>
        <v>South East Zone</v>
      </c>
    </row>
    <row r="732" spans="1:64" x14ac:dyDescent="0.35">
      <c r="A732" t="str" cm="1">
        <f t="array" ref="A732:C732">VLOOKUP(D732,Sheet1!$A$2:$E$221,{3,4,5},0)</f>
        <v>Gopinath Mishra</v>
      </c>
      <c r="B732" t="str">
        <v>FMF065661</v>
      </c>
      <c r="C732" t="str">
        <v>Radhashyam Panda</v>
      </c>
      <c r="D732" s="94" t="s">
        <v>281</v>
      </c>
      <c r="E732" s="95">
        <v>592</v>
      </c>
      <c r="F732" s="95" t="s">
        <v>9852</v>
      </c>
      <c r="G732" s="95">
        <v>433214</v>
      </c>
      <c r="H732" s="95" t="s">
        <v>2910</v>
      </c>
      <c r="I732" s="95" t="s">
        <v>2911</v>
      </c>
      <c r="J732" s="95" t="s">
        <v>1568</v>
      </c>
      <c r="K732" s="95" t="s">
        <v>9853</v>
      </c>
      <c r="L732" s="95">
        <v>90000</v>
      </c>
      <c r="M732" s="95" t="s">
        <v>9411</v>
      </c>
      <c r="N732" s="95" t="s">
        <v>9412</v>
      </c>
      <c r="O732" s="95" t="s">
        <v>9854</v>
      </c>
      <c r="P732" s="95">
        <v>3568220768</v>
      </c>
      <c r="Q732" s="14" t="s">
        <v>13394</v>
      </c>
      <c r="T732" s="96">
        <v>46209</v>
      </c>
      <c r="U732" s="95" t="s">
        <v>1526</v>
      </c>
      <c r="V732" s="4">
        <v>46209.662824074076</v>
      </c>
      <c r="W732" s="96">
        <v>46209</v>
      </c>
      <c r="X732" s="95" t="s">
        <v>1526</v>
      </c>
      <c r="Y732" s="4">
        <v>46209.679236111115</v>
      </c>
      <c r="Z732" s="96">
        <v>46209</v>
      </c>
      <c r="AA732" s="95" t="s">
        <v>1435</v>
      </c>
      <c r="AB732" s="4">
        <v>46209.684328703705</v>
      </c>
      <c r="AC732" s="96">
        <v>46209</v>
      </c>
      <c r="AD732" s="95" t="s">
        <v>1458</v>
      </c>
      <c r="AE732" s="4">
        <v>46209.693472222221</v>
      </c>
      <c r="AF732" s="96"/>
      <c r="AG732" s="95" t="s">
        <v>11317</v>
      </c>
      <c r="AH732" s="4"/>
      <c r="AI732" s="96">
        <v>46209</v>
      </c>
      <c r="AJ732" s="95" t="s">
        <v>1444</v>
      </c>
      <c r="AK732" s="4">
        <v>46209.720625000002</v>
      </c>
      <c r="AL732" s="96">
        <v>46209</v>
      </c>
      <c r="AM732" s="95" t="s">
        <v>1444</v>
      </c>
      <c r="AN732" s="4">
        <v>46209.720694444448</v>
      </c>
      <c r="AO732" s="95" t="s">
        <v>11317</v>
      </c>
      <c r="AP732" s="95" t="s">
        <v>11317</v>
      </c>
      <c r="AQ732" s="95" t="s">
        <v>11317</v>
      </c>
      <c r="AR732" s="95" t="s">
        <v>11317</v>
      </c>
      <c r="AS732" s="95" t="s">
        <v>11317</v>
      </c>
      <c r="AT732" s="95" t="s">
        <v>11317</v>
      </c>
      <c r="AU732" s="96">
        <v>46209</v>
      </c>
      <c r="AV732" s="95" t="s">
        <v>1444</v>
      </c>
      <c r="AW732" s="4">
        <v>46209.730671296296</v>
      </c>
      <c r="AX732" s="95" t="s">
        <v>11317</v>
      </c>
      <c r="AY732" s="95" t="s">
        <v>11317</v>
      </c>
      <c r="AZ732" s="95" t="s">
        <v>11317</v>
      </c>
      <c r="BA732" s="96">
        <v>46209</v>
      </c>
      <c r="BB732" s="95" t="s">
        <v>1455</v>
      </c>
      <c r="BC732" s="4">
        <v>46209.732395833336</v>
      </c>
      <c r="BD732" s="96">
        <v>46209</v>
      </c>
      <c r="BE732" s="95" t="s">
        <v>1527</v>
      </c>
      <c r="BF732" s="4">
        <v>46209.800740740742</v>
      </c>
      <c r="BG732" s="95" t="s">
        <v>11317</v>
      </c>
      <c r="BH732" s="95" t="s">
        <v>11317</v>
      </c>
      <c r="BI732" s="95" t="s">
        <v>11317</v>
      </c>
      <c r="BJ732" s="68" t="s">
        <v>11317</v>
      </c>
      <c r="BK732" t="str">
        <f t="shared" si="13"/>
        <v>Jul</v>
      </c>
      <c r="BL732" t="str">
        <f>VLOOKUP(D732,Sheet1!$A$2:$B$221,2,0)</f>
        <v>South East Zone</v>
      </c>
    </row>
    <row r="733" spans="1:64" x14ac:dyDescent="0.35">
      <c r="A733" t="str" cm="1">
        <f t="array" ref="A733:C733">VLOOKUP(D733,Sheet1!$A$2:$E$221,{3,4,5},0)</f>
        <v>Gopinath Mishra</v>
      </c>
      <c r="B733" t="str">
        <v>FMF065661</v>
      </c>
      <c r="C733" t="str">
        <v>Radhashyam Panda</v>
      </c>
      <c r="D733" s="94" t="s">
        <v>281</v>
      </c>
      <c r="E733" s="95">
        <v>592</v>
      </c>
      <c r="F733" s="95" t="s">
        <v>2331</v>
      </c>
      <c r="G733" s="95">
        <v>506576</v>
      </c>
      <c r="H733" s="95" t="s">
        <v>2332</v>
      </c>
      <c r="I733" s="95" t="s">
        <v>2333</v>
      </c>
      <c r="J733" s="95" t="s">
        <v>1568</v>
      </c>
      <c r="K733" s="95" t="s">
        <v>2334</v>
      </c>
      <c r="L733" s="95">
        <v>70000</v>
      </c>
      <c r="M733" s="95" t="s">
        <v>1235</v>
      </c>
      <c r="N733" s="95" t="s">
        <v>1236</v>
      </c>
      <c r="O733" s="95" t="s">
        <v>2335</v>
      </c>
      <c r="P733" s="95">
        <v>5485064437</v>
      </c>
      <c r="Q733" s="14" t="s">
        <v>13394</v>
      </c>
      <c r="T733" s="96">
        <v>46204</v>
      </c>
      <c r="U733" s="95" t="s">
        <v>1526</v>
      </c>
      <c r="V733" s="4">
        <v>46204.498483796298</v>
      </c>
      <c r="W733" s="96">
        <v>46204</v>
      </c>
      <c r="X733" s="95" t="s">
        <v>1526</v>
      </c>
      <c r="Y733" s="4">
        <v>46204.608749999999</v>
      </c>
      <c r="Z733" s="96">
        <v>46204</v>
      </c>
      <c r="AA733" s="95" t="s">
        <v>1435</v>
      </c>
      <c r="AB733" s="4">
        <v>46204.61478009259</v>
      </c>
      <c r="AC733" s="96">
        <v>46204</v>
      </c>
      <c r="AD733" s="95" t="s">
        <v>1456</v>
      </c>
      <c r="AE733" s="4">
        <v>46204.620358796295</v>
      </c>
      <c r="AF733" s="96"/>
      <c r="AG733" s="95" t="s">
        <v>11317</v>
      </c>
      <c r="AH733" s="4"/>
      <c r="AI733" s="96">
        <v>46204</v>
      </c>
      <c r="AJ733" s="95" t="s">
        <v>1437</v>
      </c>
      <c r="AK733" s="4">
        <v>46204.6487037037</v>
      </c>
      <c r="AL733" s="96">
        <v>46204</v>
      </c>
      <c r="AM733" s="95" t="s">
        <v>1437</v>
      </c>
      <c r="AN733" s="4">
        <v>46204.648796296293</v>
      </c>
      <c r="AO733" s="95" t="s">
        <v>11317</v>
      </c>
      <c r="AP733" s="95" t="s">
        <v>11317</v>
      </c>
      <c r="AQ733" s="95" t="s">
        <v>11317</v>
      </c>
      <c r="AR733" s="95" t="s">
        <v>11317</v>
      </c>
      <c r="AS733" s="95" t="s">
        <v>11317</v>
      </c>
      <c r="AT733" s="95" t="s">
        <v>11317</v>
      </c>
      <c r="AU733" s="96">
        <v>46204</v>
      </c>
      <c r="AV733" s="95" t="s">
        <v>1437</v>
      </c>
      <c r="AW733" s="4">
        <v>46204.652106481481</v>
      </c>
      <c r="AX733" s="95" t="s">
        <v>11317</v>
      </c>
      <c r="AY733" s="95" t="s">
        <v>11317</v>
      </c>
      <c r="AZ733" s="95" t="s">
        <v>11317</v>
      </c>
      <c r="BA733" s="96">
        <v>46204</v>
      </c>
      <c r="BB733" s="95" t="s">
        <v>1437</v>
      </c>
      <c r="BC733" s="4">
        <v>46204.65221064815</v>
      </c>
      <c r="BD733" s="96">
        <v>46204</v>
      </c>
      <c r="BE733" s="95" t="s">
        <v>1527</v>
      </c>
      <c r="BF733" s="4">
        <v>46204.695868055554</v>
      </c>
      <c r="BG733" s="95" t="s">
        <v>11317</v>
      </c>
      <c r="BH733" s="95" t="s">
        <v>11317</v>
      </c>
      <c r="BI733" s="95" t="s">
        <v>11317</v>
      </c>
      <c r="BJ733" s="68" t="s">
        <v>11317</v>
      </c>
      <c r="BK733" t="str">
        <f t="shared" si="13"/>
        <v>Jul</v>
      </c>
      <c r="BL733" t="str">
        <f>VLOOKUP(D733,Sheet1!$A$2:$B$221,2,0)</f>
        <v>South East Zone</v>
      </c>
    </row>
    <row r="734" spans="1:64" x14ac:dyDescent="0.35">
      <c r="A734" t="str" cm="1">
        <f t="array" ref="A734:C734">VLOOKUP(D734,Sheet1!$A$2:$E$221,{3,4,5},0)</f>
        <v>Gopinath Mishra</v>
      </c>
      <c r="B734" t="str">
        <v>FMF065661</v>
      </c>
      <c r="C734" t="str">
        <v>Radhashyam Panda</v>
      </c>
      <c r="D734" s="94" t="s">
        <v>281</v>
      </c>
      <c r="E734" s="95">
        <v>592</v>
      </c>
      <c r="F734" s="95" t="s">
        <v>2909</v>
      </c>
      <c r="G734" s="95">
        <v>570830</v>
      </c>
      <c r="H734" s="95" t="s">
        <v>2910</v>
      </c>
      <c r="I734" s="95" t="s">
        <v>2911</v>
      </c>
      <c r="J734" s="95" t="s">
        <v>1568</v>
      </c>
      <c r="K734" s="95" t="s">
        <v>2912</v>
      </c>
      <c r="L734" s="95">
        <v>90000</v>
      </c>
      <c r="M734" s="95" t="s">
        <v>978</v>
      </c>
      <c r="N734" s="95" t="s">
        <v>979</v>
      </c>
      <c r="O734" s="95" t="s">
        <v>2913</v>
      </c>
      <c r="P734" s="95">
        <v>1370094519</v>
      </c>
      <c r="Q734" s="14" t="s">
        <v>13394</v>
      </c>
      <c r="T734" s="96">
        <v>46205</v>
      </c>
      <c r="U734" s="95" t="s">
        <v>1526</v>
      </c>
      <c r="V734" s="4">
        <v>46205.525671296295</v>
      </c>
      <c r="W734" s="96">
        <v>46205</v>
      </c>
      <c r="X734" s="95" t="s">
        <v>1526</v>
      </c>
      <c r="Y734" s="4">
        <v>46205.554606481484</v>
      </c>
      <c r="Z734" s="96">
        <v>46205</v>
      </c>
      <c r="AA734" s="95" t="s">
        <v>1435</v>
      </c>
      <c r="AB734" s="4">
        <v>46205.560324074075</v>
      </c>
      <c r="AC734" s="96">
        <v>46205</v>
      </c>
      <c r="AD734" s="95" t="s">
        <v>1454</v>
      </c>
      <c r="AE734" s="4">
        <v>46205.566851851851</v>
      </c>
      <c r="AF734" s="96"/>
      <c r="AG734" s="95" t="s">
        <v>11317</v>
      </c>
      <c r="AH734" s="4"/>
      <c r="AI734" s="96">
        <v>46205</v>
      </c>
      <c r="AJ734" s="95" t="s">
        <v>1444</v>
      </c>
      <c r="AK734" s="4">
        <v>46205.620983796296</v>
      </c>
      <c r="AL734" s="96">
        <v>46205</v>
      </c>
      <c r="AM734" s="95" t="s">
        <v>1444</v>
      </c>
      <c r="AN734" s="4">
        <v>46205.621053240742</v>
      </c>
      <c r="AO734" s="95" t="s">
        <v>11317</v>
      </c>
      <c r="AP734" s="95" t="s">
        <v>11317</v>
      </c>
      <c r="AQ734" s="95" t="s">
        <v>11317</v>
      </c>
      <c r="AR734" s="95" t="s">
        <v>11317</v>
      </c>
      <c r="AS734" s="95" t="s">
        <v>11317</v>
      </c>
      <c r="AT734" s="95" t="s">
        <v>11317</v>
      </c>
      <c r="AU734" s="96">
        <v>46205</v>
      </c>
      <c r="AV734" s="95" t="s">
        <v>1444</v>
      </c>
      <c r="AW734" s="4">
        <v>46205.633321759262</v>
      </c>
      <c r="AX734" s="95" t="s">
        <v>11317</v>
      </c>
      <c r="AY734" s="95" t="s">
        <v>11317</v>
      </c>
      <c r="AZ734" s="95" t="s">
        <v>11317</v>
      </c>
      <c r="BA734" s="96">
        <v>46205</v>
      </c>
      <c r="BB734" s="95" t="s">
        <v>1455</v>
      </c>
      <c r="BC734" s="4">
        <v>46205.634155092594</v>
      </c>
      <c r="BD734" s="96">
        <v>46205</v>
      </c>
      <c r="BE734" s="95" t="s">
        <v>1527</v>
      </c>
      <c r="BF734" s="4">
        <v>46205.731689814813</v>
      </c>
      <c r="BG734" s="95" t="s">
        <v>11317</v>
      </c>
      <c r="BH734" s="95" t="s">
        <v>11317</v>
      </c>
      <c r="BI734" s="95" t="s">
        <v>11317</v>
      </c>
      <c r="BJ734" s="68" t="s">
        <v>11317</v>
      </c>
      <c r="BK734" t="str">
        <f t="shared" si="13"/>
        <v>Jul</v>
      </c>
      <c r="BL734" t="str">
        <f>VLOOKUP(D734,Sheet1!$A$2:$B$221,2,0)</f>
        <v>South East Zone</v>
      </c>
    </row>
    <row r="735" spans="1:64" x14ac:dyDescent="0.35">
      <c r="A735" t="str" cm="1">
        <f t="array" ref="A735:C735">VLOOKUP(D735,Sheet1!$A$2:$E$221,{3,4,5},0)</f>
        <v>Gopinath Mishra</v>
      </c>
      <c r="B735" t="str">
        <v>FMF065661</v>
      </c>
      <c r="C735" t="str">
        <v>Radhashyam Panda</v>
      </c>
      <c r="D735" s="94" t="s">
        <v>281</v>
      </c>
      <c r="E735" s="95">
        <v>592</v>
      </c>
      <c r="F735" s="95" t="s">
        <v>2914</v>
      </c>
      <c r="G735" s="95">
        <v>741272</v>
      </c>
      <c r="H735" s="95" t="s">
        <v>2910</v>
      </c>
      <c r="I735" s="95" t="s">
        <v>2911</v>
      </c>
      <c r="J735" s="95" t="s">
        <v>1568</v>
      </c>
      <c r="K735" s="95" t="s">
        <v>2915</v>
      </c>
      <c r="L735" s="95">
        <v>77000</v>
      </c>
      <c r="M735" s="95" t="s">
        <v>1025</v>
      </c>
      <c r="N735" s="95" t="s">
        <v>1026</v>
      </c>
      <c r="O735" s="95" t="s">
        <v>2916</v>
      </c>
      <c r="P735" s="95">
        <v>9042580756</v>
      </c>
      <c r="Q735" s="14" t="s">
        <v>13394</v>
      </c>
      <c r="T735" s="96">
        <v>46205</v>
      </c>
      <c r="U735" s="95" t="s">
        <v>1526</v>
      </c>
      <c r="V735" s="4">
        <v>46205.35359953704</v>
      </c>
      <c r="W735" s="96">
        <v>46205</v>
      </c>
      <c r="X735" s="95" t="s">
        <v>1526</v>
      </c>
      <c r="Y735" s="4">
        <v>46205.363032407404</v>
      </c>
      <c r="Z735" s="96">
        <v>46205</v>
      </c>
      <c r="AA735" s="95" t="s">
        <v>1435</v>
      </c>
      <c r="AB735" s="4">
        <v>46205.397858796299</v>
      </c>
      <c r="AC735" s="96">
        <v>46205</v>
      </c>
      <c r="AD735" s="95" t="s">
        <v>1440</v>
      </c>
      <c r="AE735" s="4">
        <v>46205.402789351851</v>
      </c>
      <c r="AF735" s="96"/>
      <c r="AG735" s="95" t="s">
        <v>11317</v>
      </c>
      <c r="AH735" s="4"/>
      <c r="AI735" s="96">
        <v>46205</v>
      </c>
      <c r="AJ735" s="95" t="s">
        <v>1444</v>
      </c>
      <c r="AK735" s="4">
        <v>46205.46570601852</v>
      </c>
      <c r="AL735" s="96">
        <v>46205</v>
      </c>
      <c r="AM735" s="95" t="s">
        <v>1444</v>
      </c>
      <c r="AN735" s="4">
        <v>46205.465787037036</v>
      </c>
      <c r="AO735" s="95" t="s">
        <v>11317</v>
      </c>
      <c r="AP735" s="95" t="s">
        <v>11317</v>
      </c>
      <c r="AQ735" s="95" t="s">
        <v>11317</v>
      </c>
      <c r="AR735" s="95" t="s">
        <v>11317</v>
      </c>
      <c r="AS735" s="95" t="s">
        <v>11317</v>
      </c>
      <c r="AT735" s="95" t="s">
        <v>11317</v>
      </c>
      <c r="AU735" s="96">
        <v>46205</v>
      </c>
      <c r="AV735" s="95" t="s">
        <v>1444</v>
      </c>
      <c r="AW735" s="4">
        <v>46205.487546296295</v>
      </c>
      <c r="AX735" s="95" t="s">
        <v>11317</v>
      </c>
      <c r="AY735" s="95" t="s">
        <v>11317</v>
      </c>
      <c r="AZ735" s="95" t="s">
        <v>11317</v>
      </c>
      <c r="BA735" s="96">
        <v>46205</v>
      </c>
      <c r="BB735" s="95" t="s">
        <v>1455</v>
      </c>
      <c r="BC735" s="4">
        <v>46205.488738425927</v>
      </c>
      <c r="BD735" s="96">
        <v>46205</v>
      </c>
      <c r="BE735" s="95" t="s">
        <v>1527</v>
      </c>
      <c r="BF735" s="4">
        <v>46205.530925925923</v>
      </c>
      <c r="BG735" s="95" t="s">
        <v>11317</v>
      </c>
      <c r="BH735" s="95" t="s">
        <v>11317</v>
      </c>
      <c r="BI735" s="95" t="s">
        <v>11317</v>
      </c>
      <c r="BJ735" s="68" t="s">
        <v>11317</v>
      </c>
      <c r="BK735" t="str">
        <f t="shared" si="13"/>
        <v>Jul</v>
      </c>
      <c r="BL735" t="str">
        <f>VLOOKUP(D735,Sheet1!$A$2:$B$221,2,0)</f>
        <v>South East Zone</v>
      </c>
    </row>
    <row r="736" spans="1:64" x14ac:dyDescent="0.35">
      <c r="A736" t="str" cm="1">
        <f t="array" ref="A736:C736">VLOOKUP(D736,Sheet1!$A$2:$E$221,{3,4,5},0)</f>
        <v>Gopinath Mishra</v>
      </c>
      <c r="B736" t="str">
        <v>FMF065661</v>
      </c>
      <c r="C736" t="str">
        <v>Radhashyam Panda</v>
      </c>
      <c r="D736" s="94" t="s">
        <v>281</v>
      </c>
      <c r="E736" s="95">
        <v>592</v>
      </c>
      <c r="F736" s="95" t="s">
        <v>2336</v>
      </c>
      <c r="G736" s="95">
        <v>765451</v>
      </c>
      <c r="H736" s="95" t="s">
        <v>2332</v>
      </c>
      <c r="I736" s="95" t="s">
        <v>2333</v>
      </c>
      <c r="J736" s="95" t="s">
        <v>1568</v>
      </c>
      <c r="K736" s="95" t="s">
        <v>2337</v>
      </c>
      <c r="L736" s="95">
        <v>90000</v>
      </c>
      <c r="M736" s="95" t="s">
        <v>978</v>
      </c>
      <c r="N736" s="95" t="s">
        <v>979</v>
      </c>
      <c r="O736" s="95" t="s">
        <v>2338</v>
      </c>
      <c r="P736" s="95">
        <v>9311943876</v>
      </c>
      <c r="Q736" s="14" t="s">
        <v>13394</v>
      </c>
      <c r="T736" s="96">
        <v>46204</v>
      </c>
      <c r="U736" s="95" t="s">
        <v>1526</v>
      </c>
      <c r="V736" s="4">
        <v>46204.44667824074</v>
      </c>
      <c r="W736" s="96">
        <v>46204</v>
      </c>
      <c r="X736" s="95" t="s">
        <v>1526</v>
      </c>
      <c r="Y736" s="4">
        <v>46204.447581018518</v>
      </c>
      <c r="Z736" s="96">
        <v>46204</v>
      </c>
      <c r="AA736" s="95" t="s">
        <v>1435</v>
      </c>
      <c r="AB736" s="4">
        <v>46204.453564814816</v>
      </c>
      <c r="AC736" s="96">
        <v>46204</v>
      </c>
      <c r="AD736" s="95" t="s">
        <v>1440</v>
      </c>
      <c r="AE736" s="4">
        <v>46204.457060185188</v>
      </c>
      <c r="AF736" s="96"/>
      <c r="AG736" s="95" t="s">
        <v>11317</v>
      </c>
      <c r="AH736" s="4"/>
      <c r="AI736" s="96">
        <v>46204</v>
      </c>
      <c r="AJ736" s="95" t="s">
        <v>1437</v>
      </c>
      <c r="AK736" s="4">
        <v>46204.471168981479</v>
      </c>
      <c r="AL736" s="96">
        <v>46204</v>
      </c>
      <c r="AM736" s="95" t="s">
        <v>1437</v>
      </c>
      <c r="AN736" s="4">
        <v>46204.471828703703</v>
      </c>
      <c r="AO736" s="95" t="s">
        <v>11317</v>
      </c>
      <c r="AP736" s="95" t="s">
        <v>11317</v>
      </c>
      <c r="AQ736" s="95" t="s">
        <v>11317</v>
      </c>
      <c r="AR736" s="95" t="s">
        <v>11317</v>
      </c>
      <c r="AS736" s="95" t="s">
        <v>11317</v>
      </c>
      <c r="AT736" s="95" t="s">
        <v>11317</v>
      </c>
      <c r="AU736" s="96">
        <v>46204</v>
      </c>
      <c r="AV736" s="95" t="s">
        <v>1437</v>
      </c>
      <c r="AW736" s="4">
        <v>46204.475914351853</v>
      </c>
      <c r="AX736" s="95" t="s">
        <v>11317</v>
      </c>
      <c r="AY736" s="95" t="s">
        <v>11317</v>
      </c>
      <c r="AZ736" s="95" t="s">
        <v>11317</v>
      </c>
      <c r="BA736" s="96">
        <v>46204</v>
      </c>
      <c r="BB736" s="95" t="s">
        <v>1437</v>
      </c>
      <c r="BC736" s="4">
        <v>46204.476261574076</v>
      </c>
      <c r="BD736" s="96">
        <v>46204</v>
      </c>
      <c r="BE736" s="95" t="s">
        <v>1527</v>
      </c>
      <c r="BF736" s="4">
        <v>46204.591215277775</v>
      </c>
      <c r="BG736" s="95" t="s">
        <v>11317</v>
      </c>
      <c r="BH736" s="95" t="s">
        <v>11317</v>
      </c>
      <c r="BI736" s="95" t="s">
        <v>11317</v>
      </c>
      <c r="BJ736" s="68" t="s">
        <v>11317</v>
      </c>
      <c r="BK736" t="str">
        <f t="shared" si="13"/>
        <v>Jul</v>
      </c>
      <c r="BL736" t="str">
        <f>VLOOKUP(D736,Sheet1!$A$2:$B$221,2,0)</f>
        <v>South East Zone</v>
      </c>
    </row>
    <row r="737" spans="1:64" x14ac:dyDescent="0.35">
      <c r="A737" t="str" cm="1">
        <f t="array" ref="A737:C737">VLOOKUP(D737,Sheet1!$A$2:$E$221,{3,4,5},0)</f>
        <v>Asit Kumar Samal</v>
      </c>
      <c r="B737" t="str">
        <v>FMF065555</v>
      </c>
      <c r="C737" t="str">
        <v>Pratik Mishra</v>
      </c>
      <c r="D737" s="94" t="s">
        <v>268</v>
      </c>
      <c r="E737" s="95">
        <v>1357</v>
      </c>
      <c r="F737" s="95" t="s">
        <v>2339</v>
      </c>
      <c r="G737" s="95">
        <v>150724</v>
      </c>
      <c r="H737" s="95" t="s">
        <v>2340</v>
      </c>
      <c r="I737" s="95" t="s">
        <v>2341</v>
      </c>
      <c r="J737" s="95" t="s">
        <v>1568</v>
      </c>
      <c r="K737" s="95" t="s">
        <v>2342</v>
      </c>
      <c r="L737" s="95">
        <v>77000</v>
      </c>
      <c r="M737" s="95" t="s">
        <v>1173</v>
      </c>
      <c r="N737" s="95" t="s">
        <v>1174</v>
      </c>
      <c r="O737" s="95" t="s">
        <v>2343</v>
      </c>
      <c r="P737" s="95">
        <v>7225427240</v>
      </c>
      <c r="Q737" s="14" t="s">
        <v>13394</v>
      </c>
      <c r="T737" s="96">
        <v>46202</v>
      </c>
      <c r="U737" s="95" t="s">
        <v>1528</v>
      </c>
      <c r="V737" s="4">
        <v>46202.710625</v>
      </c>
      <c r="W737" s="96">
        <v>46203</v>
      </c>
      <c r="X737" s="95" t="s">
        <v>1528</v>
      </c>
      <c r="Y737" s="4">
        <v>46203.43074074074</v>
      </c>
      <c r="Z737" s="96">
        <v>46203</v>
      </c>
      <c r="AA737" s="95" t="s">
        <v>1435</v>
      </c>
      <c r="AB737" s="4">
        <v>46203.433333333334</v>
      </c>
      <c r="AC737" s="96">
        <v>46203</v>
      </c>
      <c r="AD737" s="95" t="s">
        <v>1457</v>
      </c>
      <c r="AE737" s="4">
        <v>46203.440196759257</v>
      </c>
      <c r="AF737" s="96"/>
      <c r="AG737" s="95" t="s">
        <v>11317</v>
      </c>
      <c r="AH737" s="4"/>
      <c r="AI737" s="96">
        <v>46203</v>
      </c>
      <c r="AJ737" s="95" t="s">
        <v>1444</v>
      </c>
      <c r="AK737" s="4">
        <v>46203.487974537034</v>
      </c>
      <c r="AL737" s="96">
        <v>46203</v>
      </c>
      <c r="AM737" s="95" t="s">
        <v>1444</v>
      </c>
      <c r="AN737" s="4">
        <v>46203.48809027778</v>
      </c>
      <c r="AO737" s="95" t="s">
        <v>11317</v>
      </c>
      <c r="AP737" s="95" t="s">
        <v>11317</v>
      </c>
      <c r="AQ737" s="95" t="s">
        <v>11317</v>
      </c>
      <c r="AR737" s="95" t="s">
        <v>11317</v>
      </c>
      <c r="AS737" s="95" t="s">
        <v>11317</v>
      </c>
      <c r="AT737" s="95" t="s">
        <v>11317</v>
      </c>
      <c r="AU737" s="96">
        <v>46203</v>
      </c>
      <c r="AV737" s="95" t="s">
        <v>1444</v>
      </c>
      <c r="AW737" s="4">
        <v>46203.510428240741</v>
      </c>
      <c r="AX737" s="95" t="s">
        <v>11317</v>
      </c>
      <c r="AY737" s="95" t="s">
        <v>11317</v>
      </c>
      <c r="AZ737" s="95" t="s">
        <v>11317</v>
      </c>
      <c r="BA737" s="96">
        <v>46203</v>
      </c>
      <c r="BB737" s="95" t="s">
        <v>1455</v>
      </c>
      <c r="BC737" s="4">
        <v>46203.511967592596</v>
      </c>
      <c r="BD737" s="96">
        <v>46204</v>
      </c>
      <c r="BE737" s="95" t="s">
        <v>1529</v>
      </c>
      <c r="BF737" s="4">
        <v>46204.462037037039</v>
      </c>
      <c r="BG737" s="95" t="s">
        <v>11317</v>
      </c>
      <c r="BH737" s="95" t="s">
        <v>11317</v>
      </c>
      <c r="BI737" s="95" t="s">
        <v>11317</v>
      </c>
      <c r="BJ737" s="68" t="s">
        <v>11317</v>
      </c>
      <c r="BK737" t="str">
        <f t="shared" si="13"/>
        <v>Jun</v>
      </c>
      <c r="BL737" t="str">
        <f>VLOOKUP(D737,Sheet1!$A$2:$B$221,2,0)</f>
        <v>South East Zone</v>
      </c>
    </row>
    <row r="738" spans="1:64" x14ac:dyDescent="0.35">
      <c r="A738" t="str" cm="1">
        <f t="array" ref="A738:C738">VLOOKUP(D738,Sheet1!$A$2:$E$221,{3,4,5},0)</f>
        <v>Asit Kumar Samal</v>
      </c>
      <c r="B738" t="str">
        <v>FMF065555</v>
      </c>
      <c r="C738" t="str">
        <v>Pratik Mishra</v>
      </c>
      <c r="D738" s="94" t="s">
        <v>268</v>
      </c>
      <c r="E738" s="95">
        <v>1357</v>
      </c>
      <c r="F738" s="95" t="s">
        <v>11736</v>
      </c>
      <c r="G738" s="95">
        <v>267666</v>
      </c>
      <c r="H738" s="95" t="s">
        <v>9020</v>
      </c>
      <c r="I738" s="95" t="s">
        <v>9021</v>
      </c>
      <c r="J738" s="95" t="s">
        <v>1568</v>
      </c>
      <c r="K738" s="95" t="s">
        <v>11737</v>
      </c>
      <c r="L738" s="95">
        <v>90000</v>
      </c>
      <c r="M738" s="95" t="s">
        <v>1180</v>
      </c>
      <c r="N738" s="95" t="s">
        <v>1181</v>
      </c>
      <c r="O738" s="95" t="s">
        <v>11738</v>
      </c>
      <c r="P738" s="95">
        <v>9235992241</v>
      </c>
      <c r="Q738" s="14" t="s">
        <v>13394</v>
      </c>
      <c r="T738" s="96">
        <v>46210</v>
      </c>
      <c r="U738" s="95" t="s">
        <v>1528</v>
      </c>
      <c r="V738" s="4">
        <v>46210.687222222223</v>
      </c>
      <c r="W738" s="96">
        <v>46210</v>
      </c>
      <c r="X738" s="95" t="s">
        <v>1528</v>
      </c>
      <c r="Y738" s="4">
        <v>46210.731828703705</v>
      </c>
      <c r="Z738" s="96">
        <v>46210</v>
      </c>
      <c r="AA738" s="95" t="s">
        <v>1435</v>
      </c>
      <c r="AB738" s="4">
        <v>46210.739282407405</v>
      </c>
      <c r="AC738" s="96">
        <v>46210</v>
      </c>
      <c r="AD738" s="95" t="s">
        <v>1442</v>
      </c>
      <c r="AE738" s="4">
        <v>46210.744479166664</v>
      </c>
      <c r="AF738" s="96"/>
      <c r="AG738" s="95" t="s">
        <v>11317</v>
      </c>
      <c r="AH738" s="4"/>
      <c r="AI738" s="96">
        <v>46210</v>
      </c>
      <c r="AJ738" s="95" t="s">
        <v>1444</v>
      </c>
      <c r="AK738" s="4">
        <v>46210.748553240737</v>
      </c>
      <c r="AL738" s="96">
        <v>46210</v>
      </c>
      <c r="AM738" s="95" t="s">
        <v>1444</v>
      </c>
      <c r="AN738" s="4">
        <v>46210.748622685183</v>
      </c>
      <c r="AO738" s="95" t="s">
        <v>11317</v>
      </c>
      <c r="AP738" s="95" t="s">
        <v>11317</v>
      </c>
      <c r="AQ738" s="95" t="s">
        <v>11317</v>
      </c>
      <c r="AR738" s="95" t="s">
        <v>11317</v>
      </c>
      <c r="AS738" s="95" t="s">
        <v>11317</v>
      </c>
      <c r="AT738" s="95" t="s">
        <v>11317</v>
      </c>
      <c r="AU738" s="96">
        <v>46210</v>
      </c>
      <c r="AV738" s="95" t="s">
        <v>1444</v>
      </c>
      <c r="AW738" s="4">
        <v>46210.761990740742</v>
      </c>
      <c r="AX738" s="95" t="s">
        <v>11317</v>
      </c>
      <c r="AY738" s="95" t="s">
        <v>11317</v>
      </c>
      <c r="AZ738" s="95" t="s">
        <v>11317</v>
      </c>
      <c r="BA738" s="96">
        <v>46210</v>
      </c>
      <c r="BB738" s="95" t="s">
        <v>1455</v>
      </c>
      <c r="BC738" s="4">
        <v>46210.762962962966</v>
      </c>
      <c r="BD738" s="96"/>
      <c r="BE738" s="95" t="s">
        <v>11317</v>
      </c>
      <c r="BF738" s="4"/>
      <c r="BG738" s="95" t="s">
        <v>11317</v>
      </c>
      <c r="BH738" s="95" t="s">
        <v>11317</v>
      </c>
      <c r="BI738" s="95" t="s">
        <v>11317</v>
      </c>
      <c r="BJ738" s="68" t="s">
        <v>11317</v>
      </c>
      <c r="BK738" t="str">
        <f t="shared" ref="BK738:BK772" si="14">TEXT(Z738,"mmm")</f>
        <v>Jul</v>
      </c>
      <c r="BL738" t="str">
        <f>VLOOKUP(D738,Sheet1!$A$2:$B$221,2,0)</f>
        <v>South East Zone</v>
      </c>
    </row>
    <row r="739" spans="1:64" x14ac:dyDescent="0.35">
      <c r="A739" t="str" cm="1">
        <f t="array" ref="A739:C739">VLOOKUP(D739,Sheet1!$A$2:$E$221,{3,4,5},0)</f>
        <v>Asit Kumar Samal</v>
      </c>
      <c r="B739" t="str">
        <v>FMF065555</v>
      </c>
      <c r="C739" t="str">
        <v>Pratik Mishra</v>
      </c>
      <c r="D739" s="94" t="s">
        <v>268</v>
      </c>
      <c r="E739" s="95">
        <v>1357</v>
      </c>
      <c r="F739" s="95" t="s">
        <v>2344</v>
      </c>
      <c r="G739" s="95">
        <v>351387</v>
      </c>
      <c r="H739" s="95" t="s">
        <v>2340</v>
      </c>
      <c r="I739" s="95" t="s">
        <v>2341</v>
      </c>
      <c r="J739" s="95" t="s">
        <v>1568</v>
      </c>
      <c r="K739" s="95" t="s">
        <v>2345</v>
      </c>
      <c r="L739" s="95">
        <v>77000</v>
      </c>
      <c r="M739" s="95" t="s">
        <v>1173</v>
      </c>
      <c r="N739" s="95" t="s">
        <v>1174</v>
      </c>
      <c r="O739" s="95" t="s">
        <v>2346</v>
      </c>
      <c r="P739" s="95">
        <v>9126473661</v>
      </c>
      <c r="Q739" s="14" t="s">
        <v>13394</v>
      </c>
      <c r="T739" s="96">
        <v>46202</v>
      </c>
      <c r="U739" s="95" t="s">
        <v>1528</v>
      </c>
      <c r="V739" s="4">
        <v>46202.420405092591</v>
      </c>
      <c r="W739" s="96">
        <v>46202</v>
      </c>
      <c r="X739" s="95" t="s">
        <v>1528</v>
      </c>
      <c r="Y739" s="4">
        <v>46202.432233796295</v>
      </c>
      <c r="Z739" s="96">
        <v>46202</v>
      </c>
      <c r="AA739" s="95" t="s">
        <v>1435</v>
      </c>
      <c r="AB739" s="4">
        <v>46202.441990740743</v>
      </c>
      <c r="AC739" s="96">
        <v>46202</v>
      </c>
      <c r="AD739" s="95" t="s">
        <v>1449</v>
      </c>
      <c r="AE739" s="4">
        <v>46202.451851851853</v>
      </c>
      <c r="AF739" s="96">
        <v>46202</v>
      </c>
      <c r="AG739" s="95" t="s">
        <v>1444</v>
      </c>
      <c r="AH739" s="4">
        <v>46202.462604166663</v>
      </c>
      <c r="AI739" s="96">
        <v>46203</v>
      </c>
      <c r="AJ739" s="95" t="s">
        <v>1438</v>
      </c>
      <c r="AK739" s="4">
        <v>46203.435104166667</v>
      </c>
      <c r="AL739" s="96">
        <v>46203</v>
      </c>
      <c r="AM739" s="95" t="s">
        <v>1438</v>
      </c>
      <c r="AN739" s="4">
        <v>46203.435196759259</v>
      </c>
      <c r="AO739" s="95" t="s">
        <v>11317</v>
      </c>
      <c r="AP739" s="95" t="s">
        <v>11317</v>
      </c>
      <c r="AQ739" s="95" t="s">
        <v>11317</v>
      </c>
      <c r="AR739" s="95" t="s">
        <v>11317</v>
      </c>
      <c r="AS739" s="95" t="s">
        <v>11317</v>
      </c>
      <c r="AT739" s="95" t="s">
        <v>11317</v>
      </c>
      <c r="AU739" s="96">
        <v>46203</v>
      </c>
      <c r="AV739" s="95" t="s">
        <v>1438</v>
      </c>
      <c r="AW739" s="4">
        <v>46203.446342592593</v>
      </c>
      <c r="AX739" s="95" t="s">
        <v>11317</v>
      </c>
      <c r="AY739" s="95" t="s">
        <v>11317</v>
      </c>
      <c r="AZ739" s="95" t="s">
        <v>11317</v>
      </c>
      <c r="BA739" s="96">
        <v>46203</v>
      </c>
      <c r="BB739" s="95" t="s">
        <v>1455</v>
      </c>
      <c r="BC739" s="4">
        <v>46203.46875</v>
      </c>
      <c r="BD739" s="96"/>
      <c r="BE739" s="95" t="s">
        <v>11317</v>
      </c>
      <c r="BF739" s="4"/>
      <c r="BG739" s="95" t="s">
        <v>11317</v>
      </c>
      <c r="BH739" s="95" t="s">
        <v>11317</v>
      </c>
      <c r="BI739" s="95" t="s">
        <v>11317</v>
      </c>
      <c r="BJ739" s="68" t="s">
        <v>11317</v>
      </c>
      <c r="BK739" t="str">
        <f t="shared" si="14"/>
        <v>Jun</v>
      </c>
      <c r="BL739" t="str">
        <f>VLOOKUP(D739,Sheet1!$A$2:$B$221,2,0)</f>
        <v>South East Zone</v>
      </c>
    </row>
    <row r="740" spans="1:64" x14ac:dyDescent="0.35">
      <c r="A740" t="str" cm="1">
        <f t="array" ref="A740:C740">VLOOKUP(D740,Sheet1!$A$2:$E$221,{3,4,5},0)</f>
        <v>Binod Sarma</v>
      </c>
      <c r="B740" t="str">
        <v>FMF071756</v>
      </c>
      <c r="C740" t="str">
        <v>Pritam Vishwas</v>
      </c>
      <c r="D740" s="94" t="s">
        <v>225</v>
      </c>
      <c r="E740" s="95">
        <v>1469</v>
      </c>
      <c r="F740" s="95" t="s">
        <v>2917</v>
      </c>
      <c r="G740" s="95">
        <v>677946</v>
      </c>
      <c r="H740" s="95" t="s">
        <v>1530</v>
      </c>
      <c r="I740" s="95" t="s">
        <v>1531</v>
      </c>
      <c r="J740" s="95" t="s">
        <v>1568</v>
      </c>
      <c r="K740" s="95" t="s">
        <v>2918</v>
      </c>
      <c r="L740" s="95">
        <v>50000</v>
      </c>
      <c r="M740" s="95" t="s">
        <v>1228</v>
      </c>
      <c r="N740" s="95" t="s">
        <v>1229</v>
      </c>
      <c r="O740" s="95" t="s">
        <v>2920</v>
      </c>
      <c r="P740" s="95">
        <v>1722494593</v>
      </c>
      <c r="Q740" s="14" t="s">
        <v>13394</v>
      </c>
      <c r="T740" s="96">
        <v>46205</v>
      </c>
      <c r="U740" s="95" t="s">
        <v>1532</v>
      </c>
      <c r="V740" s="4">
        <v>46205.476006944446</v>
      </c>
      <c r="W740" s="96">
        <v>46205</v>
      </c>
      <c r="X740" s="95" t="s">
        <v>1532</v>
      </c>
      <c r="Y740" s="4">
        <v>46205.477407407408</v>
      </c>
      <c r="Z740" s="96">
        <v>46205</v>
      </c>
      <c r="AA740" s="95" t="s">
        <v>1435</v>
      </c>
      <c r="AB740" s="4">
        <v>46205.481956018521</v>
      </c>
      <c r="AC740" s="96">
        <v>46205</v>
      </c>
      <c r="AD740" s="95" t="s">
        <v>1442</v>
      </c>
      <c r="AE740" s="4">
        <v>46205.490567129629</v>
      </c>
      <c r="AF740" s="96"/>
      <c r="AG740" s="95" t="s">
        <v>11317</v>
      </c>
      <c r="AH740" s="4"/>
      <c r="AI740" s="96">
        <v>46205</v>
      </c>
      <c r="AJ740" s="95" t="s">
        <v>1444</v>
      </c>
      <c r="AK740" s="4">
        <v>46205.497974537036</v>
      </c>
      <c r="AL740" s="96">
        <v>46205</v>
      </c>
      <c r="AM740" s="95" t="s">
        <v>1444</v>
      </c>
      <c r="AN740" s="4">
        <v>46205.498078703706</v>
      </c>
      <c r="AO740" s="95" t="s">
        <v>11317</v>
      </c>
      <c r="AP740" s="95" t="s">
        <v>11317</v>
      </c>
      <c r="AQ740" s="95" t="s">
        <v>11317</v>
      </c>
      <c r="AR740" s="95" t="s">
        <v>11317</v>
      </c>
      <c r="AS740" s="95" t="s">
        <v>11317</v>
      </c>
      <c r="AT740" s="95" t="s">
        <v>11317</v>
      </c>
      <c r="AU740" s="96">
        <v>46205</v>
      </c>
      <c r="AV740" s="95" t="s">
        <v>1444</v>
      </c>
      <c r="AW740" s="4">
        <v>46205.534467592595</v>
      </c>
      <c r="AX740" s="95" t="s">
        <v>11317</v>
      </c>
      <c r="AY740" s="95" t="s">
        <v>11317</v>
      </c>
      <c r="AZ740" s="95" t="s">
        <v>11317</v>
      </c>
      <c r="BA740" s="96">
        <v>46205</v>
      </c>
      <c r="BB740" s="95" t="s">
        <v>1455</v>
      </c>
      <c r="BC740" s="4">
        <v>46205.536435185182</v>
      </c>
      <c r="BD740" s="96">
        <v>46206</v>
      </c>
      <c r="BE740" s="95" t="s">
        <v>3143</v>
      </c>
      <c r="BF740" s="4">
        <v>46206.524768518517</v>
      </c>
      <c r="BG740" s="95" t="s">
        <v>11317</v>
      </c>
      <c r="BH740" s="95" t="s">
        <v>11317</v>
      </c>
      <c r="BI740" s="95" t="s">
        <v>11317</v>
      </c>
      <c r="BJ740" s="68" t="s">
        <v>11317</v>
      </c>
      <c r="BK740" t="str">
        <f t="shared" si="14"/>
        <v>Jul</v>
      </c>
      <c r="BL740" t="str">
        <f>VLOOKUP(D740,Sheet1!$A$2:$B$221,2,0)</f>
        <v>South East Zone</v>
      </c>
    </row>
    <row r="741" spans="1:64" x14ac:dyDescent="0.35">
      <c r="A741" t="str" cm="1">
        <f t="array" ref="A741:C741">VLOOKUP(D741,Sheet1!$A$2:$E$221,{3,4,5},0)</f>
        <v>Binod Sarma</v>
      </c>
      <c r="B741" t="str">
        <v>FMF071756</v>
      </c>
      <c r="C741" t="str">
        <v>Pritam Vishwas</v>
      </c>
      <c r="D741" s="94" t="s">
        <v>225</v>
      </c>
      <c r="E741" s="95">
        <v>1469</v>
      </c>
      <c r="F741" s="95" t="s">
        <v>2917</v>
      </c>
      <c r="G741" s="95">
        <v>677946</v>
      </c>
      <c r="H741" s="95" t="s">
        <v>1530</v>
      </c>
      <c r="I741" s="95" t="s">
        <v>1531</v>
      </c>
      <c r="J741" s="95" t="s">
        <v>1568</v>
      </c>
      <c r="K741" s="95" t="s">
        <v>2918</v>
      </c>
      <c r="L741" s="95">
        <v>50000</v>
      </c>
      <c r="M741" s="95" t="s">
        <v>1228</v>
      </c>
      <c r="N741" s="95" t="s">
        <v>1229</v>
      </c>
      <c r="O741" s="95" t="s">
        <v>2919</v>
      </c>
      <c r="P741" s="95">
        <v>4291561221</v>
      </c>
      <c r="Q741" s="14" t="s">
        <v>13394</v>
      </c>
      <c r="T741" s="96">
        <v>46205</v>
      </c>
      <c r="U741" s="95" t="s">
        <v>1532</v>
      </c>
      <c r="V741" s="4">
        <v>46205.476030092592</v>
      </c>
      <c r="W741" s="96">
        <v>46205</v>
      </c>
      <c r="X741" s="95" t="s">
        <v>1532</v>
      </c>
      <c r="Y741" s="4">
        <v>46205.477430555555</v>
      </c>
      <c r="Z741" s="96">
        <v>46205</v>
      </c>
      <c r="AA741" s="95" t="s">
        <v>1435</v>
      </c>
      <c r="AB741" s="4">
        <v>46205.48196759259</v>
      </c>
      <c r="AC741" s="96">
        <v>46205</v>
      </c>
      <c r="AD741" s="95" t="s">
        <v>1442</v>
      </c>
      <c r="AE741" s="4">
        <v>46205.490590277775</v>
      </c>
      <c r="AF741" s="96"/>
      <c r="AG741" s="95" t="s">
        <v>11317</v>
      </c>
      <c r="AH741" s="4"/>
      <c r="AI741" s="96">
        <v>46205</v>
      </c>
      <c r="AJ741" s="95" t="s">
        <v>1444</v>
      </c>
      <c r="AK741" s="4">
        <v>46205.497986111113</v>
      </c>
      <c r="AL741" s="96">
        <v>46205</v>
      </c>
      <c r="AM741" s="95" t="s">
        <v>1444</v>
      </c>
      <c r="AN741" s="4">
        <v>46205.498101851852</v>
      </c>
      <c r="AO741" s="95" t="s">
        <v>11317</v>
      </c>
      <c r="AP741" s="95" t="s">
        <v>11317</v>
      </c>
      <c r="AQ741" s="95" t="s">
        <v>11317</v>
      </c>
      <c r="AR741" s="95" t="s">
        <v>11317</v>
      </c>
      <c r="AS741" s="95" t="s">
        <v>11317</v>
      </c>
      <c r="AT741" s="95" t="s">
        <v>11317</v>
      </c>
      <c r="AU741" s="96">
        <v>46205</v>
      </c>
      <c r="AV741" s="95" t="s">
        <v>1444</v>
      </c>
      <c r="AW741" s="4">
        <v>46205.534479166665</v>
      </c>
      <c r="AX741" s="95" t="s">
        <v>11317</v>
      </c>
      <c r="AY741" s="95" t="s">
        <v>11317</v>
      </c>
      <c r="AZ741" s="95" t="s">
        <v>11317</v>
      </c>
      <c r="BA741" s="96">
        <v>46205</v>
      </c>
      <c r="BB741" s="95" t="s">
        <v>1455</v>
      </c>
      <c r="BC741" s="4">
        <v>46205.536435185182</v>
      </c>
      <c r="BD741" s="96">
        <v>46206</v>
      </c>
      <c r="BE741" s="95" t="s">
        <v>3143</v>
      </c>
      <c r="BF741" s="4">
        <v>46206.524768518517</v>
      </c>
      <c r="BG741" s="95" t="s">
        <v>11317</v>
      </c>
      <c r="BH741" s="95" t="s">
        <v>11317</v>
      </c>
      <c r="BI741" s="95" t="s">
        <v>11317</v>
      </c>
      <c r="BJ741" s="68" t="s">
        <v>11317</v>
      </c>
      <c r="BK741" t="str">
        <f t="shared" si="14"/>
        <v>Jul</v>
      </c>
      <c r="BL741" t="str">
        <f>VLOOKUP(D741,Sheet1!$A$2:$B$221,2,0)</f>
        <v>South East Zone</v>
      </c>
    </row>
    <row r="742" spans="1:64" x14ac:dyDescent="0.35">
      <c r="A742" t="str" cm="1">
        <f t="array" ref="A742:C742">VLOOKUP(D742,Sheet1!$A$2:$E$221,{3,4,5},0)</f>
        <v>Binod Sarma</v>
      </c>
      <c r="B742" t="str">
        <v>FMF071756</v>
      </c>
      <c r="C742" t="str">
        <v>Pritam Vishwas</v>
      </c>
      <c r="D742" s="94" t="s">
        <v>225</v>
      </c>
      <c r="E742" s="95">
        <v>1469</v>
      </c>
      <c r="F742" s="95" t="s">
        <v>2347</v>
      </c>
      <c r="G742" s="95">
        <v>685212</v>
      </c>
      <c r="H742" s="95" t="s">
        <v>2348</v>
      </c>
      <c r="I742" s="95" t="s">
        <v>2349</v>
      </c>
      <c r="J742" s="95" t="s">
        <v>1568</v>
      </c>
      <c r="K742" s="95" t="s">
        <v>2350</v>
      </c>
      <c r="L742" s="95">
        <v>50000</v>
      </c>
      <c r="M742" s="95" t="s">
        <v>1228</v>
      </c>
      <c r="N742" s="95" t="s">
        <v>1229</v>
      </c>
      <c r="O742" s="95" t="s">
        <v>2351</v>
      </c>
      <c r="P742" s="95">
        <v>4576446528</v>
      </c>
      <c r="Q742" s="14" t="s">
        <v>13394</v>
      </c>
      <c r="T742" s="96">
        <v>46184</v>
      </c>
      <c r="U742" s="95" t="s">
        <v>1532</v>
      </c>
      <c r="V742" s="4">
        <v>46184.654409722221</v>
      </c>
      <c r="W742" s="96">
        <v>46184</v>
      </c>
      <c r="X742" s="95" t="s">
        <v>1532</v>
      </c>
      <c r="Y742" s="4">
        <v>46184.654606481483</v>
      </c>
      <c r="Z742" s="96"/>
      <c r="AA742" s="95" t="s">
        <v>11317</v>
      </c>
      <c r="AB742" s="4"/>
      <c r="AC742" s="96"/>
      <c r="AD742" s="95" t="s">
        <v>11317</v>
      </c>
      <c r="AE742" s="4"/>
      <c r="AF742" s="96"/>
      <c r="AG742" s="95" t="s">
        <v>11317</v>
      </c>
      <c r="AH742" s="4"/>
      <c r="AI742" s="96"/>
      <c r="AJ742" s="95" t="s">
        <v>11317</v>
      </c>
      <c r="AK742" s="4"/>
      <c r="AL742" s="96"/>
      <c r="AM742" s="95" t="s">
        <v>11317</v>
      </c>
      <c r="AN742" s="4"/>
      <c r="AO742" s="95" t="s">
        <v>11317</v>
      </c>
      <c r="AP742" s="95" t="s">
        <v>11317</v>
      </c>
      <c r="AQ742" s="95" t="s">
        <v>11317</v>
      </c>
      <c r="AR742" s="95" t="s">
        <v>11317</v>
      </c>
      <c r="AS742" s="95" t="s">
        <v>11317</v>
      </c>
      <c r="AT742" s="95" t="s">
        <v>11317</v>
      </c>
      <c r="AU742" s="96"/>
      <c r="AV742" s="95" t="s">
        <v>11317</v>
      </c>
      <c r="AW742" s="4"/>
      <c r="AX742" s="95" t="s">
        <v>11317</v>
      </c>
      <c r="AY742" s="95" t="s">
        <v>11317</v>
      </c>
      <c r="AZ742" s="95" t="s">
        <v>11317</v>
      </c>
      <c r="BA742" s="96"/>
      <c r="BB742" s="95" t="s">
        <v>11317</v>
      </c>
      <c r="BC742" s="4"/>
      <c r="BD742" s="96"/>
      <c r="BE742" s="95" t="s">
        <v>11317</v>
      </c>
      <c r="BF742" s="4"/>
      <c r="BG742" s="95" t="s">
        <v>11317</v>
      </c>
      <c r="BH742" s="95" t="s">
        <v>11317</v>
      </c>
      <c r="BI742" s="95" t="s">
        <v>11317</v>
      </c>
      <c r="BJ742" s="68" t="s">
        <v>11317</v>
      </c>
      <c r="BK742" t="str">
        <f t="shared" si="14"/>
        <v>Jan</v>
      </c>
      <c r="BL742" t="str">
        <f>VLOOKUP(D742,Sheet1!$A$2:$B$221,2,0)</f>
        <v>South East Zone</v>
      </c>
    </row>
    <row r="743" spans="1:64" x14ac:dyDescent="0.35">
      <c r="A743" t="str" cm="1">
        <f t="array" ref="A743:C743">VLOOKUP(D743,Sheet1!$A$2:$E$221,{3,4,5},0)</f>
        <v>Binod Sarma</v>
      </c>
      <c r="B743" t="str">
        <v>FMF071756</v>
      </c>
      <c r="C743" t="str">
        <v>Pritam Vishwas</v>
      </c>
      <c r="D743" s="94" t="s">
        <v>225</v>
      </c>
      <c r="E743" s="95">
        <v>1469</v>
      </c>
      <c r="F743" s="95" t="s">
        <v>11739</v>
      </c>
      <c r="G743" s="95">
        <v>707596</v>
      </c>
      <c r="H743" s="95" t="s">
        <v>9039</v>
      </c>
      <c r="I743" s="95" t="s">
        <v>9040</v>
      </c>
      <c r="J743" s="95" t="s">
        <v>1568</v>
      </c>
      <c r="K743" s="95" t="s">
        <v>11740</v>
      </c>
      <c r="L743" s="95">
        <v>77000</v>
      </c>
      <c r="M743" s="95" t="s">
        <v>1025</v>
      </c>
      <c r="N743" s="95" t="s">
        <v>1026</v>
      </c>
      <c r="O743" s="95" t="s">
        <v>11741</v>
      </c>
      <c r="P743" s="95">
        <v>3413665468</v>
      </c>
      <c r="Q743" s="14" t="s">
        <v>13394</v>
      </c>
      <c r="T743" s="96">
        <v>46209</v>
      </c>
      <c r="U743" s="95" t="s">
        <v>1532</v>
      </c>
      <c r="V743" s="4">
        <v>46209.775439814817</v>
      </c>
      <c r="W743" s="96">
        <v>46210</v>
      </c>
      <c r="X743" s="95" t="s">
        <v>1532</v>
      </c>
      <c r="Y743" s="4">
        <v>46210.406469907408</v>
      </c>
      <c r="Z743" s="96">
        <v>46210</v>
      </c>
      <c r="AA743" s="95" t="s">
        <v>1435</v>
      </c>
      <c r="AB743" s="4">
        <v>46210.416909722226</v>
      </c>
      <c r="AC743" s="96">
        <v>46210</v>
      </c>
      <c r="AD743" s="95" t="s">
        <v>1454</v>
      </c>
      <c r="AE743" s="4">
        <v>46210.42015046296</v>
      </c>
      <c r="AF743" s="96"/>
      <c r="AG743" s="95" t="s">
        <v>11317</v>
      </c>
      <c r="AH743" s="4"/>
      <c r="AI743" s="96">
        <v>46210</v>
      </c>
      <c r="AJ743" s="95" t="s">
        <v>1444</v>
      </c>
      <c r="AK743" s="4">
        <v>46210.443402777775</v>
      </c>
      <c r="AL743" s="96">
        <v>46210</v>
      </c>
      <c r="AM743" s="95" t="s">
        <v>1444</v>
      </c>
      <c r="AN743" s="4">
        <v>46210.443483796298</v>
      </c>
      <c r="AO743" s="95" t="s">
        <v>11317</v>
      </c>
      <c r="AP743" s="95" t="s">
        <v>11317</v>
      </c>
      <c r="AQ743" s="95" t="s">
        <v>11317</v>
      </c>
      <c r="AR743" s="95" t="s">
        <v>11317</v>
      </c>
      <c r="AS743" s="95" t="s">
        <v>11317</v>
      </c>
      <c r="AT743" s="95" t="s">
        <v>11317</v>
      </c>
      <c r="AU743" s="96">
        <v>46210</v>
      </c>
      <c r="AV743" s="95" t="s">
        <v>1444</v>
      </c>
      <c r="AW743" s="4">
        <v>46210.465370370373</v>
      </c>
      <c r="AX743" s="95" t="s">
        <v>11317</v>
      </c>
      <c r="AY743" s="95" t="s">
        <v>11317</v>
      </c>
      <c r="AZ743" s="95" t="s">
        <v>11317</v>
      </c>
      <c r="BA743" s="96">
        <v>46210</v>
      </c>
      <c r="BB743" s="95" t="s">
        <v>1455</v>
      </c>
      <c r="BC743" s="4">
        <v>46210.562719907408</v>
      </c>
      <c r="BD743" s="96"/>
      <c r="BE743" s="95" t="s">
        <v>11317</v>
      </c>
      <c r="BF743" s="4"/>
      <c r="BG743" s="95" t="s">
        <v>11317</v>
      </c>
      <c r="BH743" s="95" t="s">
        <v>11317</v>
      </c>
      <c r="BI743" s="95" t="s">
        <v>11317</v>
      </c>
      <c r="BJ743" s="68" t="s">
        <v>11317</v>
      </c>
      <c r="BK743" t="str">
        <f t="shared" si="14"/>
        <v>Jul</v>
      </c>
      <c r="BL743" t="str">
        <f>VLOOKUP(D743,Sheet1!$A$2:$B$221,2,0)</f>
        <v>South East Zone</v>
      </c>
    </row>
    <row r="744" spans="1:64" x14ac:dyDescent="0.35">
      <c r="A744" t="str" cm="1">
        <f t="array" ref="A744:C744">VLOOKUP(D744,Sheet1!$A$2:$E$221,{3,4,5},0)</f>
        <v>Santosh Sahoo</v>
      </c>
      <c r="B744" t="str">
        <v>FMF070766</v>
      </c>
      <c r="C744" t="str">
        <v>Pratik Mishra</v>
      </c>
      <c r="D744" s="94" t="s">
        <v>838</v>
      </c>
      <c r="E744" s="95">
        <v>336</v>
      </c>
      <c r="F744" s="95" t="s">
        <v>11742</v>
      </c>
      <c r="G744" s="95">
        <v>143303</v>
      </c>
      <c r="H744" s="95" t="s">
        <v>9073</v>
      </c>
      <c r="I744" s="95" t="s">
        <v>9074</v>
      </c>
      <c r="J744" s="95" t="s">
        <v>1568</v>
      </c>
      <c r="K744" s="95" t="s">
        <v>11743</v>
      </c>
      <c r="L744" s="95">
        <v>90000</v>
      </c>
      <c r="M744" s="95" t="s">
        <v>1032</v>
      </c>
      <c r="N744" s="95" t="s">
        <v>1033</v>
      </c>
      <c r="O744" s="95" t="s">
        <v>11744</v>
      </c>
      <c r="P744" s="95">
        <v>1897259759</v>
      </c>
      <c r="Q744" s="14" t="s">
        <v>13394</v>
      </c>
      <c r="T744" s="96">
        <v>46210</v>
      </c>
      <c r="U744" s="95" t="s">
        <v>1536</v>
      </c>
      <c r="V744" s="4">
        <v>46210.536458333336</v>
      </c>
      <c r="W744" s="96">
        <v>46210</v>
      </c>
      <c r="X744" s="95" t="s">
        <v>1536</v>
      </c>
      <c r="Y744" s="4">
        <v>46210.588726851849</v>
      </c>
      <c r="Z744" s="96">
        <v>46210</v>
      </c>
      <c r="AA744" s="95" t="s">
        <v>1435</v>
      </c>
      <c r="AB744" s="4">
        <v>46210.595185185186</v>
      </c>
      <c r="AC744" s="96">
        <v>46210</v>
      </c>
      <c r="AD744" s="95" t="s">
        <v>1443</v>
      </c>
      <c r="AE744" s="4">
        <v>46210.605775462966</v>
      </c>
      <c r="AF744" s="96"/>
      <c r="AG744" s="95" t="s">
        <v>11317</v>
      </c>
      <c r="AH744" s="4"/>
      <c r="AI744" s="96">
        <v>46210</v>
      </c>
      <c r="AJ744" s="95" t="s">
        <v>1444</v>
      </c>
      <c r="AK744" s="4">
        <v>46210.640393518515</v>
      </c>
      <c r="AL744" s="96">
        <v>46210</v>
      </c>
      <c r="AM744" s="95" t="s">
        <v>1444</v>
      </c>
      <c r="AN744" s="4">
        <v>46210.640520833331</v>
      </c>
      <c r="AO744" s="95" t="s">
        <v>11317</v>
      </c>
      <c r="AP744" s="95" t="s">
        <v>11317</v>
      </c>
      <c r="AQ744" s="95" t="s">
        <v>11317</v>
      </c>
      <c r="AR744" s="95" t="s">
        <v>11317</v>
      </c>
      <c r="AS744" s="95" t="s">
        <v>11317</v>
      </c>
      <c r="AT744" s="95" t="s">
        <v>11317</v>
      </c>
      <c r="AU744" s="96">
        <v>46210</v>
      </c>
      <c r="AV744" s="95" t="s">
        <v>1444</v>
      </c>
      <c r="AW744" s="4">
        <v>46210.651574074072</v>
      </c>
      <c r="AX744" s="95" t="s">
        <v>11317</v>
      </c>
      <c r="AY744" s="95" t="s">
        <v>11317</v>
      </c>
      <c r="AZ744" s="95" t="s">
        <v>11317</v>
      </c>
      <c r="BA744" s="96">
        <v>46210</v>
      </c>
      <c r="BB744" s="95" t="s">
        <v>1455</v>
      </c>
      <c r="BC744" s="4">
        <v>46210.658067129632</v>
      </c>
      <c r="BD744" s="96">
        <v>46210</v>
      </c>
      <c r="BE744" s="95" t="s">
        <v>1537</v>
      </c>
      <c r="BF744" s="4">
        <v>46210.734814814816</v>
      </c>
      <c r="BG744" s="95" t="s">
        <v>11317</v>
      </c>
      <c r="BH744" s="95" t="s">
        <v>11317</v>
      </c>
      <c r="BI744" s="95" t="s">
        <v>11317</v>
      </c>
      <c r="BJ744" s="68" t="s">
        <v>11317</v>
      </c>
      <c r="BK744" t="str">
        <f t="shared" si="14"/>
        <v>Jul</v>
      </c>
      <c r="BL744" t="str">
        <f>VLOOKUP(D744,Sheet1!$A$2:$B$221,2,0)</f>
        <v>South East Zone</v>
      </c>
    </row>
    <row r="745" spans="1:64" x14ac:dyDescent="0.35">
      <c r="A745" t="str" cm="1">
        <f t="array" ref="A745:C745">VLOOKUP(D745,Sheet1!$A$2:$E$221,{3,4,5},0)</f>
        <v>Santosh Sahoo</v>
      </c>
      <c r="B745" t="str">
        <v>FMF070766</v>
      </c>
      <c r="C745" t="str">
        <v>Pratik Mishra</v>
      </c>
      <c r="D745" s="94" t="s">
        <v>838</v>
      </c>
      <c r="E745" s="95">
        <v>336</v>
      </c>
      <c r="F745" s="95" t="s">
        <v>1533</v>
      </c>
      <c r="G745" s="95">
        <v>172950</v>
      </c>
      <c r="H745" s="95" t="s">
        <v>1534</v>
      </c>
      <c r="I745" s="95" t="s">
        <v>1535</v>
      </c>
      <c r="J745" s="95" t="s">
        <v>1568</v>
      </c>
      <c r="K745" s="95" t="s">
        <v>2352</v>
      </c>
      <c r="L745" s="95">
        <v>90000</v>
      </c>
      <c r="M745" s="95" t="s">
        <v>1032</v>
      </c>
      <c r="N745" s="95" t="s">
        <v>1033</v>
      </c>
      <c r="O745" s="95" t="s">
        <v>2353</v>
      </c>
      <c r="P745" s="95">
        <v>7796964193</v>
      </c>
      <c r="Q745" s="14" t="s">
        <v>13394</v>
      </c>
      <c r="T745" s="96">
        <v>46204</v>
      </c>
      <c r="U745" s="95" t="s">
        <v>1536</v>
      </c>
      <c r="V745" s="4">
        <v>46204.76121527778</v>
      </c>
      <c r="W745" s="96">
        <v>46204</v>
      </c>
      <c r="X745" s="95" t="s">
        <v>1536</v>
      </c>
      <c r="Y745" s="4">
        <v>46204.776504629626</v>
      </c>
      <c r="Z745" s="96">
        <v>46205</v>
      </c>
      <c r="AA745" s="95" t="s">
        <v>1435</v>
      </c>
      <c r="AB745" s="4">
        <v>46205.397858796299</v>
      </c>
      <c r="AC745" s="96">
        <v>46205</v>
      </c>
      <c r="AD745" s="95" t="s">
        <v>1449</v>
      </c>
      <c r="AE745" s="4">
        <v>46205.408946759257</v>
      </c>
      <c r="AF745" s="96"/>
      <c r="AG745" s="95" t="s">
        <v>11317</v>
      </c>
      <c r="AH745" s="4"/>
      <c r="AI745" s="96">
        <v>46205</v>
      </c>
      <c r="AJ745" s="95" t="s">
        <v>1444</v>
      </c>
      <c r="AK745" s="4">
        <v>46205.466689814813</v>
      </c>
      <c r="AL745" s="96">
        <v>46205</v>
      </c>
      <c r="AM745" s="95" t="s">
        <v>1444</v>
      </c>
      <c r="AN745" s="4">
        <v>46205.466770833336</v>
      </c>
      <c r="AO745" s="95" t="s">
        <v>11317</v>
      </c>
      <c r="AP745" s="95" t="s">
        <v>11317</v>
      </c>
      <c r="AQ745" s="95" t="s">
        <v>11317</v>
      </c>
      <c r="AR745" s="95" t="s">
        <v>11317</v>
      </c>
      <c r="AS745" s="95" t="s">
        <v>11317</v>
      </c>
      <c r="AT745" s="95" t="s">
        <v>11317</v>
      </c>
      <c r="AU745" s="96">
        <v>46205</v>
      </c>
      <c r="AV745" s="95" t="s">
        <v>1444</v>
      </c>
      <c r="AW745" s="4">
        <v>46205.487569444442</v>
      </c>
      <c r="AX745" s="95" t="s">
        <v>11317</v>
      </c>
      <c r="AY745" s="95" t="s">
        <v>11317</v>
      </c>
      <c r="AZ745" s="95" t="s">
        <v>11317</v>
      </c>
      <c r="BA745" s="96">
        <v>46205</v>
      </c>
      <c r="BB745" s="95" t="s">
        <v>1455</v>
      </c>
      <c r="BC745" s="4">
        <v>46205.48877314815</v>
      </c>
      <c r="BD745" s="96">
        <v>46205</v>
      </c>
      <c r="BE745" s="95" t="s">
        <v>1537</v>
      </c>
      <c r="BF745" s="4">
        <v>46205.75340277778</v>
      </c>
      <c r="BG745" s="95" t="s">
        <v>11317</v>
      </c>
      <c r="BH745" s="95" t="s">
        <v>11317</v>
      </c>
      <c r="BI745" s="95" t="s">
        <v>11317</v>
      </c>
      <c r="BJ745" s="68" t="s">
        <v>11317</v>
      </c>
      <c r="BK745" t="str">
        <f t="shared" si="14"/>
        <v>Jul</v>
      </c>
      <c r="BL745" t="str">
        <f>VLOOKUP(D745,Sheet1!$A$2:$B$221,2,0)</f>
        <v>South East Zone</v>
      </c>
    </row>
    <row r="746" spans="1:64" x14ac:dyDescent="0.35">
      <c r="A746" t="str" cm="1">
        <f t="array" ref="A746:C746">VLOOKUP(D746,Sheet1!$A$2:$E$221,{3,4,5},0)</f>
        <v>Santosh Sahoo</v>
      </c>
      <c r="B746" t="str">
        <v>FMF070766</v>
      </c>
      <c r="C746" t="str">
        <v>Pratik Mishra</v>
      </c>
      <c r="D746" s="94" t="s">
        <v>838</v>
      </c>
      <c r="E746" s="95">
        <v>336</v>
      </c>
      <c r="F746" s="95" t="s">
        <v>9855</v>
      </c>
      <c r="G746" s="95">
        <v>249408</v>
      </c>
      <c r="H746" s="95" t="s">
        <v>9856</v>
      </c>
      <c r="I746" s="95" t="s">
        <v>9857</v>
      </c>
      <c r="J746" s="95" t="s">
        <v>1568</v>
      </c>
      <c r="K746" s="95" t="s">
        <v>9858</v>
      </c>
      <c r="L746" s="95">
        <v>50000</v>
      </c>
      <c r="M746" s="95" t="s">
        <v>9497</v>
      </c>
      <c r="N746" s="95" t="s">
        <v>9498</v>
      </c>
      <c r="O746" s="95" t="s">
        <v>9859</v>
      </c>
      <c r="P746" s="95">
        <v>3988639697</v>
      </c>
      <c r="Q746" s="14" t="s">
        <v>13394</v>
      </c>
      <c r="T746" s="96">
        <v>46209</v>
      </c>
      <c r="U746" s="95" t="s">
        <v>1536</v>
      </c>
      <c r="V746" s="4">
        <v>46209.446423611109</v>
      </c>
      <c r="W746" s="96">
        <v>46209</v>
      </c>
      <c r="X746" s="95" t="s">
        <v>1536</v>
      </c>
      <c r="Y746" s="4">
        <v>46209.480555555558</v>
      </c>
      <c r="Z746" s="96">
        <v>46209</v>
      </c>
      <c r="AA746" s="95" t="s">
        <v>1435</v>
      </c>
      <c r="AB746" s="4">
        <v>46209.488969907405</v>
      </c>
      <c r="AC746" s="96">
        <v>46209</v>
      </c>
      <c r="AD746" s="95" t="s">
        <v>1456</v>
      </c>
      <c r="AE746" s="4">
        <v>46209.496724537035</v>
      </c>
      <c r="AF746" s="96">
        <v>46209</v>
      </c>
      <c r="AG746" s="95" t="s">
        <v>1444</v>
      </c>
      <c r="AH746" s="4">
        <v>46209.503125000003</v>
      </c>
      <c r="AI746" s="96"/>
      <c r="AJ746" s="95" t="s">
        <v>11317</v>
      </c>
      <c r="AK746" s="4"/>
      <c r="AL746" s="96"/>
      <c r="AM746" s="95" t="s">
        <v>11317</v>
      </c>
      <c r="AN746" s="4"/>
      <c r="AO746" s="95" t="s">
        <v>11317</v>
      </c>
      <c r="AP746" s="95" t="s">
        <v>11317</v>
      </c>
      <c r="AQ746" s="95" t="s">
        <v>11317</v>
      </c>
      <c r="AR746" s="95" t="s">
        <v>11317</v>
      </c>
      <c r="AS746" s="95" t="s">
        <v>11317</v>
      </c>
      <c r="AT746" s="95" t="s">
        <v>11317</v>
      </c>
      <c r="AU746" s="96"/>
      <c r="AV746" s="95" t="s">
        <v>11317</v>
      </c>
      <c r="AW746" s="4"/>
      <c r="AX746" s="95" t="s">
        <v>11317</v>
      </c>
      <c r="AY746" s="95" t="s">
        <v>11317</v>
      </c>
      <c r="AZ746" s="95" t="s">
        <v>11317</v>
      </c>
      <c r="BA746" s="96"/>
      <c r="BB746" s="95" t="s">
        <v>11317</v>
      </c>
      <c r="BC746" s="4"/>
      <c r="BD746" s="96"/>
      <c r="BE746" s="95" t="s">
        <v>11317</v>
      </c>
      <c r="BF746" s="4"/>
      <c r="BG746" s="95" t="s">
        <v>11317</v>
      </c>
      <c r="BH746" s="95" t="s">
        <v>11317</v>
      </c>
      <c r="BI746" s="95" t="s">
        <v>11317</v>
      </c>
      <c r="BJ746" s="68" t="s">
        <v>11317</v>
      </c>
      <c r="BK746" t="str">
        <f t="shared" si="14"/>
        <v>Jul</v>
      </c>
      <c r="BL746" t="str">
        <f>VLOOKUP(D746,Sheet1!$A$2:$B$221,2,0)</f>
        <v>South East Zone</v>
      </c>
    </row>
    <row r="747" spans="1:64" x14ac:dyDescent="0.35">
      <c r="A747" t="str" cm="1">
        <f t="array" ref="A747:C747">VLOOKUP(D747,Sheet1!$A$2:$E$221,{3,4,5},0)</f>
        <v>Santosh Sahoo</v>
      </c>
      <c r="B747" t="str">
        <v>FMF070766</v>
      </c>
      <c r="C747" t="str">
        <v>Pratik Mishra</v>
      </c>
      <c r="D747" s="94" t="s">
        <v>838</v>
      </c>
      <c r="E747" s="95">
        <v>336</v>
      </c>
      <c r="F747" s="95" t="s">
        <v>2921</v>
      </c>
      <c r="G747" s="95">
        <v>616483</v>
      </c>
      <c r="H747" s="95" t="s">
        <v>1534</v>
      </c>
      <c r="I747" s="95" t="s">
        <v>1535</v>
      </c>
      <c r="J747" s="95" t="s">
        <v>1568</v>
      </c>
      <c r="K747" s="95" t="s">
        <v>2922</v>
      </c>
      <c r="L747" s="95">
        <v>50000</v>
      </c>
      <c r="M747" s="95" t="s">
        <v>1034</v>
      </c>
      <c r="N747" s="95" t="s">
        <v>1035</v>
      </c>
      <c r="O747" s="95" t="s">
        <v>2923</v>
      </c>
      <c r="P747" s="95">
        <v>5544349613</v>
      </c>
      <c r="Q747" s="14" t="s">
        <v>13394</v>
      </c>
      <c r="T747" s="96">
        <v>46205</v>
      </c>
      <c r="U747" s="95" t="s">
        <v>1536</v>
      </c>
      <c r="V747" s="4">
        <v>46205.510520833333</v>
      </c>
      <c r="W747" s="96">
        <v>46205</v>
      </c>
      <c r="X747" s="95" t="s">
        <v>1536</v>
      </c>
      <c r="Y747" s="4">
        <v>46205.543506944443</v>
      </c>
      <c r="Z747" s="96">
        <v>46205</v>
      </c>
      <c r="AA747" s="95" t="s">
        <v>1435</v>
      </c>
      <c r="AB747" s="4">
        <v>46205.546412037038</v>
      </c>
      <c r="AC747" s="96">
        <v>46205</v>
      </c>
      <c r="AD747" s="95" t="s">
        <v>1450</v>
      </c>
      <c r="AE747" s="4">
        <v>46205.551874999997</v>
      </c>
      <c r="AF747" s="96"/>
      <c r="AG747" s="95" t="s">
        <v>11317</v>
      </c>
      <c r="AH747" s="4"/>
      <c r="AI747" s="96">
        <v>46205</v>
      </c>
      <c r="AJ747" s="95" t="s">
        <v>1444</v>
      </c>
      <c r="AK747" s="4">
        <v>46205.559212962966</v>
      </c>
      <c r="AL747" s="96">
        <v>46205</v>
      </c>
      <c r="AM747" s="95" t="s">
        <v>1444</v>
      </c>
      <c r="AN747" s="4">
        <v>46205.559282407405</v>
      </c>
      <c r="AO747" s="95" t="s">
        <v>11317</v>
      </c>
      <c r="AP747" s="95" t="s">
        <v>11317</v>
      </c>
      <c r="AQ747" s="95" t="s">
        <v>11317</v>
      </c>
      <c r="AR747" s="95" t="s">
        <v>11317</v>
      </c>
      <c r="AS747" s="95" t="s">
        <v>11317</v>
      </c>
      <c r="AT747" s="95" t="s">
        <v>11317</v>
      </c>
      <c r="AU747" s="96">
        <v>46205</v>
      </c>
      <c r="AV747" s="95" t="s">
        <v>1444</v>
      </c>
      <c r="AW747" s="4">
        <v>46205.567835648151</v>
      </c>
      <c r="AX747" s="95" t="s">
        <v>11317</v>
      </c>
      <c r="AY747" s="95" t="s">
        <v>11317</v>
      </c>
      <c r="AZ747" s="95" t="s">
        <v>11317</v>
      </c>
      <c r="BA747" s="96">
        <v>46205</v>
      </c>
      <c r="BB747" s="95" t="s">
        <v>1437</v>
      </c>
      <c r="BC747" s="4">
        <v>46205.56962962963</v>
      </c>
      <c r="BD747" s="96">
        <v>46205</v>
      </c>
      <c r="BE747" s="95" t="s">
        <v>1537</v>
      </c>
      <c r="BF747" s="4">
        <v>46205.724699074075</v>
      </c>
      <c r="BG747" s="95" t="s">
        <v>11317</v>
      </c>
      <c r="BH747" s="95" t="s">
        <v>11317</v>
      </c>
      <c r="BI747" s="95" t="s">
        <v>11317</v>
      </c>
      <c r="BJ747" s="68" t="s">
        <v>11317</v>
      </c>
      <c r="BK747" t="str">
        <f t="shared" si="14"/>
        <v>Jul</v>
      </c>
      <c r="BL747" t="str">
        <f>VLOOKUP(D747,Sheet1!$A$2:$B$221,2,0)</f>
        <v>South East Zone</v>
      </c>
    </row>
    <row r="748" spans="1:64" x14ac:dyDescent="0.35">
      <c r="A748" t="str" cm="1">
        <f t="array" ref="A748:C748">VLOOKUP(D748,Sheet1!$A$2:$E$221,{3,4,5},0)</f>
        <v>Surendra Behera</v>
      </c>
      <c r="B748" t="str">
        <v>FMF069050</v>
      </c>
      <c r="C748" t="str">
        <v>Pratik Mishra</v>
      </c>
      <c r="D748" s="94" t="s">
        <v>215</v>
      </c>
      <c r="E748" s="95">
        <v>429</v>
      </c>
      <c r="F748" s="95" t="s">
        <v>9104</v>
      </c>
      <c r="G748" s="95">
        <v>456661</v>
      </c>
      <c r="H748" s="95" t="s">
        <v>3144</v>
      </c>
      <c r="I748" s="95" t="s">
        <v>3145</v>
      </c>
      <c r="J748" s="95" t="s">
        <v>1568</v>
      </c>
      <c r="K748" s="95" t="s">
        <v>11745</v>
      </c>
      <c r="L748" s="95">
        <v>90000</v>
      </c>
      <c r="M748" s="95" t="s">
        <v>1378</v>
      </c>
      <c r="N748" s="95" t="s">
        <v>1379</v>
      </c>
      <c r="O748" s="95" t="s">
        <v>11746</v>
      </c>
      <c r="P748" s="95">
        <v>5466316421</v>
      </c>
      <c r="Q748" s="14" t="s">
        <v>13394</v>
      </c>
      <c r="T748" s="96">
        <v>46210</v>
      </c>
      <c r="U748" s="95" t="s">
        <v>1538</v>
      </c>
      <c r="V748" s="4">
        <v>46210.502233796295</v>
      </c>
      <c r="W748" s="96">
        <v>46210</v>
      </c>
      <c r="X748" s="95" t="s">
        <v>1538</v>
      </c>
      <c r="Y748" s="4">
        <v>46210.546620370369</v>
      </c>
      <c r="Z748" s="96">
        <v>46210</v>
      </c>
      <c r="AA748" s="95" t="s">
        <v>1435</v>
      </c>
      <c r="AB748" s="4">
        <v>46210.552395833336</v>
      </c>
      <c r="AC748" s="96">
        <v>46210</v>
      </c>
      <c r="AD748" s="95" t="s">
        <v>1458</v>
      </c>
      <c r="AE748" s="4">
        <v>46210.573541666665</v>
      </c>
      <c r="AF748" s="96"/>
      <c r="AG748" s="95" t="s">
        <v>11317</v>
      </c>
      <c r="AH748" s="4"/>
      <c r="AI748" s="96">
        <v>46210</v>
      </c>
      <c r="AJ748" s="95" t="s">
        <v>1444</v>
      </c>
      <c r="AK748" s="4">
        <v>46210.641284722224</v>
      </c>
      <c r="AL748" s="96">
        <v>46210</v>
      </c>
      <c r="AM748" s="95" t="s">
        <v>1444</v>
      </c>
      <c r="AN748" s="4">
        <v>46210.641400462962</v>
      </c>
      <c r="AO748" s="95" t="s">
        <v>11317</v>
      </c>
      <c r="AP748" s="95" t="s">
        <v>11317</v>
      </c>
      <c r="AQ748" s="95" t="s">
        <v>11317</v>
      </c>
      <c r="AR748" s="95" t="s">
        <v>11317</v>
      </c>
      <c r="AS748" s="95" t="s">
        <v>11317</v>
      </c>
      <c r="AT748" s="95" t="s">
        <v>11317</v>
      </c>
      <c r="AU748" s="96">
        <v>46210</v>
      </c>
      <c r="AV748" s="95" t="s">
        <v>1444</v>
      </c>
      <c r="AW748" s="4">
        <v>46210.651597222219</v>
      </c>
      <c r="AX748" s="95" t="s">
        <v>11317</v>
      </c>
      <c r="AY748" s="95" t="s">
        <v>11317</v>
      </c>
      <c r="AZ748" s="95" t="s">
        <v>11317</v>
      </c>
      <c r="BA748" s="96">
        <v>46210</v>
      </c>
      <c r="BB748" s="95" t="s">
        <v>1455</v>
      </c>
      <c r="BC748" s="4">
        <v>46210.658125000002</v>
      </c>
      <c r="BD748" s="96">
        <v>46210</v>
      </c>
      <c r="BE748" s="95" t="s">
        <v>11766</v>
      </c>
      <c r="BF748" s="4">
        <v>46210.802048611113</v>
      </c>
      <c r="BG748" s="95" t="s">
        <v>11317</v>
      </c>
      <c r="BH748" s="95" t="s">
        <v>11317</v>
      </c>
      <c r="BI748" s="95" t="s">
        <v>11317</v>
      </c>
      <c r="BJ748" s="68" t="s">
        <v>11317</v>
      </c>
      <c r="BK748" t="str">
        <f t="shared" si="14"/>
        <v>Jul</v>
      </c>
      <c r="BL748" t="str">
        <f>VLOOKUP(D748,Sheet1!$A$2:$B$221,2,0)</f>
        <v>South East Zone</v>
      </c>
    </row>
    <row r="749" spans="1:64" x14ac:dyDescent="0.35">
      <c r="A749" t="str" cm="1">
        <f t="array" ref="A749:C749">VLOOKUP(D749,Sheet1!$A$2:$E$221,{3,4,5},0)</f>
        <v>Surendra Behera</v>
      </c>
      <c r="B749" t="str">
        <v>FMF069050</v>
      </c>
      <c r="C749" t="str">
        <v>Pratik Mishra</v>
      </c>
      <c r="D749" s="94" t="s">
        <v>215</v>
      </c>
      <c r="E749" s="95">
        <v>429</v>
      </c>
      <c r="F749" s="95" t="s">
        <v>3556</v>
      </c>
      <c r="G749" s="95">
        <v>625652</v>
      </c>
      <c r="H749" s="95" t="s">
        <v>3144</v>
      </c>
      <c r="I749" s="95" t="s">
        <v>3145</v>
      </c>
      <c r="J749" s="95" t="s">
        <v>1568</v>
      </c>
      <c r="K749" s="95" t="s">
        <v>3557</v>
      </c>
      <c r="L749" s="95">
        <v>90000</v>
      </c>
      <c r="M749" s="95" t="s">
        <v>9461</v>
      </c>
      <c r="N749" s="95" t="s">
        <v>9462</v>
      </c>
      <c r="O749" s="95" t="s">
        <v>3558</v>
      </c>
      <c r="P749" s="95">
        <v>3875546387</v>
      </c>
      <c r="Q749" s="14" t="s">
        <v>13394</v>
      </c>
      <c r="T749" s="96">
        <v>46206</v>
      </c>
      <c r="U749" s="95" t="s">
        <v>1538</v>
      </c>
      <c r="V749" s="4">
        <v>46206.525370370371</v>
      </c>
      <c r="W749" s="96">
        <v>46206</v>
      </c>
      <c r="X749" s="95" t="s">
        <v>1538</v>
      </c>
      <c r="Y749" s="4">
        <v>46206.531666666669</v>
      </c>
      <c r="Z749" s="96">
        <v>46206</v>
      </c>
      <c r="AA749" s="95" t="s">
        <v>1435</v>
      </c>
      <c r="AB749" s="4">
        <v>46206.540798611109</v>
      </c>
      <c r="AC749" s="96">
        <v>46206</v>
      </c>
      <c r="AD749" s="95" t="s">
        <v>1449</v>
      </c>
      <c r="AE749" s="4">
        <v>46206.545949074076</v>
      </c>
      <c r="AF749" s="96">
        <v>46206</v>
      </c>
      <c r="AG749" s="95" t="s">
        <v>1444</v>
      </c>
      <c r="AH749" s="4">
        <v>46206.642280092594</v>
      </c>
      <c r="AI749" s="96">
        <v>46209</v>
      </c>
      <c r="AJ749" s="95" t="s">
        <v>1444</v>
      </c>
      <c r="AK749" s="4">
        <v>46209.508784722224</v>
      </c>
      <c r="AL749" s="96">
        <v>46209</v>
      </c>
      <c r="AM749" s="95" t="s">
        <v>1444</v>
      </c>
      <c r="AN749" s="4">
        <v>46209.508981481478</v>
      </c>
      <c r="AO749" s="95" t="s">
        <v>11317</v>
      </c>
      <c r="AP749" s="95" t="s">
        <v>11317</v>
      </c>
      <c r="AQ749" s="95" t="s">
        <v>11317</v>
      </c>
      <c r="AR749" s="95" t="s">
        <v>11317</v>
      </c>
      <c r="AS749" s="95" t="s">
        <v>11317</v>
      </c>
      <c r="AT749" s="95" t="s">
        <v>11317</v>
      </c>
      <c r="AU749" s="96">
        <v>46209</v>
      </c>
      <c r="AV749" s="95" t="s">
        <v>1444</v>
      </c>
      <c r="AW749" s="4">
        <v>46209.519502314812</v>
      </c>
      <c r="AX749" s="95" t="s">
        <v>11317</v>
      </c>
      <c r="AY749" s="95" t="s">
        <v>11317</v>
      </c>
      <c r="AZ749" s="95" t="s">
        <v>11317</v>
      </c>
      <c r="BA749" s="96">
        <v>46209</v>
      </c>
      <c r="BB749" s="95" t="s">
        <v>1455</v>
      </c>
      <c r="BC749" s="4">
        <v>46209.519953703704</v>
      </c>
      <c r="BD749" s="96">
        <v>46209</v>
      </c>
      <c r="BE749" s="95" t="s">
        <v>9084</v>
      </c>
      <c r="BF749" s="4">
        <v>46209.550381944442</v>
      </c>
      <c r="BG749" s="95" t="s">
        <v>11317</v>
      </c>
      <c r="BH749" s="95" t="s">
        <v>11317</v>
      </c>
      <c r="BI749" s="95" t="s">
        <v>11317</v>
      </c>
      <c r="BJ749" s="68" t="s">
        <v>11317</v>
      </c>
      <c r="BK749" t="str">
        <f t="shared" si="14"/>
        <v>Jul</v>
      </c>
      <c r="BL749" t="str">
        <f>VLOOKUP(D749,Sheet1!$A$2:$B$221,2,0)</f>
        <v>South East Zone</v>
      </c>
    </row>
    <row r="750" spans="1:64" x14ac:dyDescent="0.35">
      <c r="A750" t="str" cm="1">
        <f t="array" ref="A750:C750">VLOOKUP(D750,Sheet1!$A$2:$E$221,{3,4,5},0)</f>
        <v>Surendra Behera</v>
      </c>
      <c r="B750" t="str">
        <v>FMF069050</v>
      </c>
      <c r="C750" t="str">
        <v>Pratik Mishra</v>
      </c>
      <c r="D750" s="94" t="s">
        <v>215</v>
      </c>
      <c r="E750" s="95">
        <v>429</v>
      </c>
      <c r="F750" s="95" t="s">
        <v>2354</v>
      </c>
      <c r="G750" s="95">
        <v>643039</v>
      </c>
      <c r="H750" s="95" t="s">
        <v>2355</v>
      </c>
      <c r="I750" s="95" t="s">
        <v>2356</v>
      </c>
      <c r="J750" s="95" t="s">
        <v>1568</v>
      </c>
      <c r="K750" s="95" t="s">
        <v>2357</v>
      </c>
      <c r="L750" s="95">
        <v>70000</v>
      </c>
      <c r="M750" s="95" t="s">
        <v>1029</v>
      </c>
      <c r="N750" s="95" t="s">
        <v>1030</v>
      </c>
      <c r="O750" s="95" t="s">
        <v>2358</v>
      </c>
      <c r="P750" s="95">
        <v>1930706478</v>
      </c>
      <c r="Q750" s="14" t="s">
        <v>13394</v>
      </c>
      <c r="T750" s="96">
        <v>46195</v>
      </c>
      <c r="U750" s="95" t="s">
        <v>1538</v>
      </c>
      <c r="V750" s="4">
        <v>46195.520752314813</v>
      </c>
      <c r="W750" s="96">
        <v>46195</v>
      </c>
      <c r="X750" s="95" t="s">
        <v>1538</v>
      </c>
      <c r="Y750" s="4">
        <v>46195.559293981481</v>
      </c>
      <c r="Z750" s="96">
        <v>46195</v>
      </c>
      <c r="AA750" s="95" t="s">
        <v>1435</v>
      </c>
      <c r="AB750" s="4">
        <v>46195.561273148145</v>
      </c>
      <c r="AC750" s="96">
        <v>46195</v>
      </c>
      <c r="AD750" s="95" t="s">
        <v>1436</v>
      </c>
      <c r="AE750" s="4">
        <v>46195.570300925923</v>
      </c>
      <c r="AF750" s="96"/>
      <c r="AG750" s="95" t="s">
        <v>11317</v>
      </c>
      <c r="AH750" s="4"/>
      <c r="AI750" s="96">
        <v>46195</v>
      </c>
      <c r="AJ750" s="95" t="s">
        <v>1444</v>
      </c>
      <c r="AK750" s="4">
        <v>46195.623923611114</v>
      </c>
      <c r="AL750" s="96">
        <v>46195</v>
      </c>
      <c r="AM750" s="95" t="s">
        <v>1444</v>
      </c>
      <c r="AN750" s="4">
        <v>46195.623993055553</v>
      </c>
      <c r="AO750" s="95" t="s">
        <v>11317</v>
      </c>
      <c r="AP750" s="95" t="s">
        <v>11317</v>
      </c>
      <c r="AQ750" s="95" t="s">
        <v>11317</v>
      </c>
      <c r="AR750" s="95" t="s">
        <v>11317</v>
      </c>
      <c r="AS750" s="95" t="s">
        <v>11317</v>
      </c>
      <c r="AT750" s="95" t="s">
        <v>11317</v>
      </c>
      <c r="AU750" s="96">
        <v>46195</v>
      </c>
      <c r="AV750" s="95" t="s">
        <v>1444</v>
      </c>
      <c r="AW750" s="4">
        <v>46195.633090277777</v>
      </c>
      <c r="AX750" s="95" t="s">
        <v>11317</v>
      </c>
      <c r="AY750" s="95" t="s">
        <v>11317</v>
      </c>
      <c r="AZ750" s="95" t="s">
        <v>11317</v>
      </c>
      <c r="BA750" s="96">
        <v>46195</v>
      </c>
      <c r="BB750" s="95" t="s">
        <v>1455</v>
      </c>
      <c r="BC750" s="4">
        <v>46195.633842592593</v>
      </c>
      <c r="BD750" s="96"/>
      <c r="BE750" s="95" t="s">
        <v>11317</v>
      </c>
      <c r="BF750" s="4"/>
      <c r="BG750" s="95" t="s">
        <v>11317</v>
      </c>
      <c r="BH750" s="95" t="s">
        <v>11317</v>
      </c>
      <c r="BI750" s="95" t="s">
        <v>11317</v>
      </c>
      <c r="BJ750" s="68" t="s">
        <v>11317</v>
      </c>
      <c r="BK750" t="str">
        <f t="shared" si="14"/>
        <v>Jun</v>
      </c>
      <c r="BL750" t="str">
        <f>VLOOKUP(D750,Sheet1!$A$2:$B$221,2,0)</f>
        <v>South East Zone</v>
      </c>
    </row>
    <row r="751" spans="1:64" x14ac:dyDescent="0.35">
      <c r="A751" t="str" cm="1">
        <f t="array" ref="A751:C751">VLOOKUP(D751,Sheet1!$A$2:$E$221,{3,4,5},0)</f>
        <v>Bapina Bhoi</v>
      </c>
      <c r="B751" t="str">
        <v>FMF068965</v>
      </c>
      <c r="C751" t="str">
        <v>Pratik Mishra</v>
      </c>
      <c r="D751" s="94" t="s">
        <v>219</v>
      </c>
      <c r="E751" s="95">
        <v>577</v>
      </c>
      <c r="F751" s="95" t="s">
        <v>11747</v>
      </c>
      <c r="G751" s="95">
        <v>358740</v>
      </c>
      <c r="H751" s="95" t="s">
        <v>3834</v>
      </c>
      <c r="I751" s="95" t="s">
        <v>3835</v>
      </c>
      <c r="J751" s="95" t="s">
        <v>1568</v>
      </c>
      <c r="K751" s="95" t="s">
        <v>11748</v>
      </c>
      <c r="L751" s="95">
        <v>50000</v>
      </c>
      <c r="M751" s="95" t="s">
        <v>1034</v>
      </c>
      <c r="N751" s="95" t="s">
        <v>1035</v>
      </c>
      <c r="O751" s="95" t="s">
        <v>11749</v>
      </c>
      <c r="P751" s="95">
        <v>3485803681</v>
      </c>
      <c r="Q751" s="14" t="s">
        <v>13394</v>
      </c>
      <c r="T751" s="96">
        <v>46210</v>
      </c>
      <c r="U751" s="95" t="s">
        <v>11239</v>
      </c>
      <c r="V751" s="4">
        <v>46210.466377314813</v>
      </c>
      <c r="W751" s="96">
        <v>46210</v>
      </c>
      <c r="X751" s="95" t="s">
        <v>11239</v>
      </c>
      <c r="Y751" s="4">
        <v>46210.483599537038</v>
      </c>
      <c r="Z751" s="96">
        <v>46210</v>
      </c>
      <c r="AA751" s="95" t="s">
        <v>1435</v>
      </c>
      <c r="AB751" s="4">
        <v>46210.485358796293</v>
      </c>
      <c r="AC751" s="96">
        <v>46210</v>
      </c>
      <c r="AD751" s="95" t="s">
        <v>1454</v>
      </c>
      <c r="AE751" s="4">
        <v>46210.499351851853</v>
      </c>
      <c r="AF751" s="96"/>
      <c r="AG751" s="95" t="s">
        <v>11317</v>
      </c>
      <c r="AH751" s="4"/>
      <c r="AI751" s="96">
        <v>46210</v>
      </c>
      <c r="AJ751" s="95" t="s">
        <v>1501</v>
      </c>
      <c r="AK751" s="4">
        <v>46210.5159375</v>
      </c>
      <c r="AL751" s="96">
        <v>46210</v>
      </c>
      <c r="AM751" s="95" t="s">
        <v>1501</v>
      </c>
      <c r="AN751" s="4">
        <v>46210.516817129632</v>
      </c>
      <c r="AO751" s="95" t="s">
        <v>11317</v>
      </c>
      <c r="AP751" s="95" t="s">
        <v>11317</v>
      </c>
      <c r="AQ751" s="95" t="s">
        <v>11317</v>
      </c>
      <c r="AR751" s="95" t="s">
        <v>11317</v>
      </c>
      <c r="AS751" s="95" t="s">
        <v>11317</v>
      </c>
      <c r="AT751" s="95" t="s">
        <v>11317</v>
      </c>
      <c r="AU751" s="96">
        <v>46210</v>
      </c>
      <c r="AV751" s="95" t="s">
        <v>1501</v>
      </c>
      <c r="AW751" s="4">
        <v>46210.533541666664</v>
      </c>
      <c r="AX751" s="95" t="s">
        <v>11317</v>
      </c>
      <c r="AY751" s="95" t="s">
        <v>11317</v>
      </c>
      <c r="AZ751" s="95" t="s">
        <v>11317</v>
      </c>
      <c r="BA751" s="96">
        <v>46210</v>
      </c>
      <c r="BB751" s="95" t="s">
        <v>1437</v>
      </c>
      <c r="BC751" s="4">
        <v>46210.546203703707</v>
      </c>
      <c r="BD751" s="96">
        <v>46210</v>
      </c>
      <c r="BE751" s="95" t="s">
        <v>9125</v>
      </c>
      <c r="BF751" s="4">
        <v>46210.737662037034</v>
      </c>
      <c r="BG751" s="95" t="s">
        <v>11317</v>
      </c>
      <c r="BH751" s="95" t="s">
        <v>11317</v>
      </c>
      <c r="BI751" s="95" t="s">
        <v>11317</v>
      </c>
      <c r="BJ751" s="68" t="s">
        <v>11317</v>
      </c>
      <c r="BK751" t="str">
        <f t="shared" si="14"/>
        <v>Jul</v>
      </c>
      <c r="BL751" t="str">
        <f>VLOOKUP(D751,Sheet1!$A$2:$B$221,2,0)</f>
        <v>South East Zone</v>
      </c>
    </row>
    <row r="752" spans="1:64" x14ac:dyDescent="0.35">
      <c r="A752" t="str" cm="1">
        <f t="array" ref="A752:C752">VLOOKUP(D752,Sheet1!$A$2:$E$221,{3,4,5},0)</f>
        <v>Subhashis Barman</v>
      </c>
      <c r="B752" t="str">
        <v>FMF069549</v>
      </c>
      <c r="C752" t="str">
        <v>Pritam Vishwas</v>
      </c>
      <c r="D752" s="94" t="s">
        <v>263</v>
      </c>
      <c r="E752" s="95">
        <v>1103</v>
      </c>
      <c r="F752" s="95" t="s">
        <v>2359</v>
      </c>
      <c r="G752" s="95">
        <v>564510</v>
      </c>
      <c r="H752" s="95" t="s">
        <v>2360</v>
      </c>
      <c r="I752" s="95" t="s">
        <v>2361</v>
      </c>
      <c r="J752" s="95" t="s">
        <v>1568</v>
      </c>
      <c r="K752" s="95" t="s">
        <v>2362</v>
      </c>
      <c r="L752" s="95">
        <v>73000</v>
      </c>
      <c r="M752" s="95" t="s">
        <v>1523</v>
      </c>
      <c r="N752" s="95" t="s">
        <v>1524</v>
      </c>
      <c r="O752" s="95" t="s">
        <v>2363</v>
      </c>
      <c r="P752" s="95">
        <v>1218295465</v>
      </c>
      <c r="Q752" s="14" t="s">
        <v>13394</v>
      </c>
      <c r="T752" s="96">
        <v>46204</v>
      </c>
      <c r="U752" s="95" t="s">
        <v>2441</v>
      </c>
      <c r="V752" s="4">
        <v>46204.731631944444</v>
      </c>
      <c r="W752" s="96">
        <v>46204</v>
      </c>
      <c r="X752" s="95" t="s">
        <v>2441</v>
      </c>
      <c r="Y752" s="4">
        <v>46204.779606481483</v>
      </c>
      <c r="Z752" s="96">
        <v>46205</v>
      </c>
      <c r="AA752" s="95" t="s">
        <v>1435</v>
      </c>
      <c r="AB752" s="4">
        <v>46205.397858796299</v>
      </c>
      <c r="AC752" s="96">
        <v>46205</v>
      </c>
      <c r="AD752" s="95" t="s">
        <v>1441</v>
      </c>
      <c r="AE752" s="4">
        <v>46205.410590277781</v>
      </c>
      <c r="AF752" s="96"/>
      <c r="AG752" s="95" t="s">
        <v>11317</v>
      </c>
      <c r="AH752" s="4"/>
      <c r="AI752" s="96">
        <v>46205</v>
      </c>
      <c r="AJ752" s="95" t="s">
        <v>1444</v>
      </c>
      <c r="AK752" s="4">
        <v>46205.467766203707</v>
      </c>
      <c r="AL752" s="96">
        <v>46205</v>
      </c>
      <c r="AM752" s="95" t="s">
        <v>1444</v>
      </c>
      <c r="AN752" s="4">
        <v>46205.467858796299</v>
      </c>
      <c r="AO752" s="95" t="s">
        <v>11317</v>
      </c>
      <c r="AP752" s="95" t="s">
        <v>11317</v>
      </c>
      <c r="AQ752" s="95" t="s">
        <v>11317</v>
      </c>
      <c r="AR752" s="95" t="s">
        <v>11317</v>
      </c>
      <c r="AS752" s="95" t="s">
        <v>11317</v>
      </c>
      <c r="AT752" s="95" t="s">
        <v>11317</v>
      </c>
      <c r="AU752" s="96">
        <v>46205</v>
      </c>
      <c r="AV752" s="95" t="s">
        <v>1444</v>
      </c>
      <c r="AW752" s="4">
        <v>46205.487581018519</v>
      </c>
      <c r="AX752" s="95" t="s">
        <v>11317</v>
      </c>
      <c r="AY752" s="95" t="s">
        <v>11317</v>
      </c>
      <c r="AZ752" s="95" t="s">
        <v>11317</v>
      </c>
      <c r="BA752" s="96">
        <v>46205</v>
      </c>
      <c r="BB752" s="95" t="s">
        <v>1455</v>
      </c>
      <c r="BC752" s="4">
        <v>46205.488796296297</v>
      </c>
      <c r="BD752" s="96">
        <v>46205</v>
      </c>
      <c r="BE752" s="95" t="s">
        <v>2973</v>
      </c>
      <c r="BF752" s="4">
        <v>46205.792766203704</v>
      </c>
      <c r="BG752" s="95" t="s">
        <v>11317</v>
      </c>
      <c r="BH752" s="95" t="s">
        <v>11317</v>
      </c>
      <c r="BI752" s="95" t="s">
        <v>11317</v>
      </c>
      <c r="BJ752" s="68" t="s">
        <v>11317</v>
      </c>
      <c r="BK752" t="str">
        <f t="shared" si="14"/>
        <v>Jul</v>
      </c>
      <c r="BL752" t="str">
        <f>VLOOKUP(D752,Sheet1!$A$2:$B$221,2,0)</f>
        <v>South East Zone</v>
      </c>
    </row>
    <row r="753" spans="1:64" x14ac:dyDescent="0.35">
      <c r="A753" t="str" cm="1">
        <f t="array" ref="A753:C753">VLOOKUP(D753,Sheet1!$A$2:$E$221,{3,4,5},0)</f>
        <v>Bipul Paul</v>
      </c>
      <c r="B753" t="str">
        <v>FMF071096</v>
      </c>
      <c r="C753" t="str">
        <v>Pritam Vishwas</v>
      </c>
      <c r="D753" s="94" t="s">
        <v>264</v>
      </c>
      <c r="E753" s="95">
        <v>1097</v>
      </c>
      <c r="F753" s="95" t="s">
        <v>3559</v>
      </c>
      <c r="G753" s="95">
        <v>649388</v>
      </c>
      <c r="H753" s="95" t="s">
        <v>3560</v>
      </c>
      <c r="I753" s="95" t="s">
        <v>3561</v>
      </c>
      <c r="J753" s="95" t="s">
        <v>1568</v>
      </c>
      <c r="K753" s="95" t="s">
        <v>3562</v>
      </c>
      <c r="L753" s="95">
        <v>73000</v>
      </c>
      <c r="M753" s="95" t="s">
        <v>1523</v>
      </c>
      <c r="N753" s="95" t="s">
        <v>1524</v>
      </c>
      <c r="O753" s="95" t="s">
        <v>3563</v>
      </c>
      <c r="P753" s="95">
        <v>5124716986</v>
      </c>
      <c r="Q753" s="14" t="s">
        <v>13394</v>
      </c>
      <c r="T753" s="96">
        <v>46206</v>
      </c>
      <c r="U753" s="95" t="s">
        <v>1541</v>
      </c>
      <c r="V753" s="4">
        <v>46206.484537037039</v>
      </c>
      <c r="W753" s="96">
        <v>46206</v>
      </c>
      <c r="X753" s="95" t="s">
        <v>1541</v>
      </c>
      <c r="Y753" s="4">
        <v>46206.5159375</v>
      </c>
      <c r="Z753" s="96">
        <v>46206</v>
      </c>
      <c r="AA753" s="95" t="s">
        <v>1435</v>
      </c>
      <c r="AB753" s="4">
        <v>46206.520555555559</v>
      </c>
      <c r="AC753" s="96">
        <v>46206</v>
      </c>
      <c r="AD753" s="95" t="s">
        <v>1457</v>
      </c>
      <c r="AE753" s="4">
        <v>46206.523125</v>
      </c>
      <c r="AF753" s="96"/>
      <c r="AG753" s="95" t="s">
        <v>11317</v>
      </c>
      <c r="AH753" s="4"/>
      <c r="AI753" s="96">
        <v>46206</v>
      </c>
      <c r="AJ753" s="95" t="s">
        <v>1444</v>
      </c>
      <c r="AK753" s="4">
        <v>46206.533368055556</v>
      </c>
      <c r="AL753" s="96">
        <v>46206</v>
      </c>
      <c r="AM753" s="95" t="s">
        <v>1444</v>
      </c>
      <c r="AN753" s="4">
        <v>46206.533437500002</v>
      </c>
      <c r="AO753" s="95" t="s">
        <v>11317</v>
      </c>
      <c r="AP753" s="95" t="s">
        <v>11317</v>
      </c>
      <c r="AQ753" s="95" t="s">
        <v>11317</v>
      </c>
      <c r="AR753" s="95" t="s">
        <v>11317</v>
      </c>
      <c r="AS753" s="95" t="s">
        <v>11317</v>
      </c>
      <c r="AT753" s="95" t="s">
        <v>11317</v>
      </c>
      <c r="AU753" s="96">
        <v>46206</v>
      </c>
      <c r="AV753" s="95" t="s">
        <v>1444</v>
      </c>
      <c r="AW753" s="4">
        <v>46206.567962962959</v>
      </c>
      <c r="AX753" s="95" t="s">
        <v>11317</v>
      </c>
      <c r="AY753" s="95" t="s">
        <v>11317</v>
      </c>
      <c r="AZ753" s="95" t="s">
        <v>11317</v>
      </c>
      <c r="BA753" s="96">
        <v>46206</v>
      </c>
      <c r="BB753" s="95" t="s">
        <v>1455</v>
      </c>
      <c r="BC753" s="4">
        <v>46206.569594907407</v>
      </c>
      <c r="BD753" s="96">
        <v>46209</v>
      </c>
      <c r="BE753" s="95" t="s">
        <v>2974</v>
      </c>
      <c r="BF753" s="4">
        <v>46209.762060185189</v>
      </c>
      <c r="BG753" s="95" t="s">
        <v>11317</v>
      </c>
      <c r="BH753" s="95" t="s">
        <v>11317</v>
      </c>
      <c r="BI753" s="95" t="s">
        <v>11317</v>
      </c>
      <c r="BJ753" s="68" t="s">
        <v>11317</v>
      </c>
      <c r="BK753" t="str">
        <f t="shared" si="14"/>
        <v>Jul</v>
      </c>
      <c r="BL753" t="str">
        <f>VLOOKUP(D753,Sheet1!$A$2:$B$221,2,0)</f>
        <v>South East Zone</v>
      </c>
    </row>
    <row r="754" spans="1:64" x14ac:dyDescent="0.35">
      <c r="A754" t="str" cm="1">
        <f t="array" ref="A754:C754">VLOOKUP(D754,Sheet1!$A$2:$E$221,{3,4,5},0)</f>
        <v>Bipul Paul</v>
      </c>
      <c r="B754" t="str">
        <v>FMF071096</v>
      </c>
      <c r="C754" t="str">
        <v>Pritam Vishwas</v>
      </c>
      <c r="D754" s="94" t="s">
        <v>264</v>
      </c>
      <c r="E754" s="95">
        <v>1097</v>
      </c>
      <c r="F754" s="95" t="s">
        <v>2924</v>
      </c>
      <c r="G754" s="95">
        <v>699104</v>
      </c>
      <c r="H754" s="95" t="s">
        <v>1539</v>
      </c>
      <c r="I754" s="95" t="s">
        <v>1540</v>
      </c>
      <c r="J754" s="95" t="s">
        <v>1568</v>
      </c>
      <c r="K754" s="95" t="s">
        <v>2925</v>
      </c>
      <c r="L754" s="95">
        <v>50000</v>
      </c>
      <c r="M754" s="95" t="s">
        <v>1134</v>
      </c>
      <c r="N754" s="95" t="s">
        <v>1135</v>
      </c>
      <c r="O754" s="95" t="s">
        <v>2926</v>
      </c>
      <c r="P754" s="95">
        <v>1487859244</v>
      </c>
      <c r="Q754" s="14" t="s">
        <v>13394</v>
      </c>
      <c r="T754" s="96">
        <v>46204</v>
      </c>
      <c r="U754" s="95" t="s">
        <v>1541</v>
      </c>
      <c r="V754" s="4">
        <v>46204.804236111115</v>
      </c>
      <c r="W754" s="96">
        <v>46205</v>
      </c>
      <c r="X754" s="95" t="s">
        <v>1541</v>
      </c>
      <c r="Y754" s="4">
        <v>46205.378159722219</v>
      </c>
      <c r="Z754" s="96">
        <v>46205</v>
      </c>
      <c r="AA754" s="95" t="s">
        <v>1435</v>
      </c>
      <c r="AB754" s="4">
        <v>46205.397858796299</v>
      </c>
      <c r="AC754" s="96">
        <v>46205</v>
      </c>
      <c r="AD754" s="95" t="s">
        <v>1442</v>
      </c>
      <c r="AE754" s="4">
        <v>46205.405752314815</v>
      </c>
      <c r="AF754" s="96"/>
      <c r="AG754" s="95" t="s">
        <v>11317</v>
      </c>
      <c r="AH754" s="4"/>
      <c r="AI754" s="96">
        <v>46205</v>
      </c>
      <c r="AJ754" s="95" t="s">
        <v>1444</v>
      </c>
      <c r="AK754" s="4">
        <v>46205.468657407408</v>
      </c>
      <c r="AL754" s="96">
        <v>46205</v>
      </c>
      <c r="AM754" s="95" t="s">
        <v>1444</v>
      </c>
      <c r="AN754" s="4">
        <v>46205.468726851854</v>
      </c>
      <c r="AO754" s="95" t="s">
        <v>11317</v>
      </c>
      <c r="AP754" s="95" t="s">
        <v>11317</v>
      </c>
      <c r="AQ754" s="95" t="s">
        <v>11317</v>
      </c>
      <c r="AR754" s="95" t="s">
        <v>11317</v>
      </c>
      <c r="AS754" s="95" t="s">
        <v>11317</v>
      </c>
      <c r="AT754" s="95" t="s">
        <v>11317</v>
      </c>
      <c r="AU754" s="96">
        <v>46205</v>
      </c>
      <c r="AV754" s="95" t="s">
        <v>1444</v>
      </c>
      <c r="AW754" s="4">
        <v>46205.487592592595</v>
      </c>
      <c r="AX754" s="95" t="s">
        <v>11317</v>
      </c>
      <c r="AY754" s="95" t="s">
        <v>11317</v>
      </c>
      <c r="AZ754" s="95" t="s">
        <v>11317</v>
      </c>
      <c r="BA754" s="96">
        <v>46205</v>
      </c>
      <c r="BB754" s="95" t="s">
        <v>1455</v>
      </c>
      <c r="BC754" s="4">
        <v>46205.488842592589</v>
      </c>
      <c r="BD754" s="96">
        <v>46205</v>
      </c>
      <c r="BE754" s="95" t="s">
        <v>2974</v>
      </c>
      <c r="BF754" s="4">
        <v>46205.800520833334</v>
      </c>
      <c r="BG754" s="95" t="s">
        <v>11317</v>
      </c>
      <c r="BH754" s="95" t="s">
        <v>11317</v>
      </c>
      <c r="BI754" s="95" t="s">
        <v>11317</v>
      </c>
      <c r="BJ754" s="68" t="s">
        <v>11317</v>
      </c>
      <c r="BK754" t="str">
        <f t="shared" si="14"/>
        <v>Jul</v>
      </c>
      <c r="BL754" t="str">
        <f>VLOOKUP(D754,Sheet1!$A$2:$B$221,2,0)</f>
        <v>South East Zone</v>
      </c>
    </row>
    <row r="755" spans="1:64" x14ac:dyDescent="0.35">
      <c r="A755" t="str" cm="1">
        <f t="array" ref="A755:C755">VLOOKUP(D755,Sheet1!$A$2:$E$221,{3,4,5},0)</f>
        <v>Dhananjoy Roy</v>
      </c>
      <c r="B755" t="str">
        <v>FMF069770</v>
      </c>
      <c r="C755" t="str">
        <v>Pritam Vishwas</v>
      </c>
      <c r="D755" s="94" t="s">
        <v>265</v>
      </c>
      <c r="E755" s="95">
        <v>1100</v>
      </c>
      <c r="F755" s="95" t="s">
        <v>9860</v>
      </c>
      <c r="G755" s="95">
        <v>687370</v>
      </c>
      <c r="H755" s="95" t="s">
        <v>4223</v>
      </c>
      <c r="I755" s="95" t="s">
        <v>4224</v>
      </c>
      <c r="J755" s="95" t="s">
        <v>1568</v>
      </c>
      <c r="K755" s="95" t="s">
        <v>9861</v>
      </c>
      <c r="L755" s="95">
        <v>75000</v>
      </c>
      <c r="M755" s="95" t="s">
        <v>1432</v>
      </c>
      <c r="N755" s="95" t="s">
        <v>1433</v>
      </c>
      <c r="O755" s="95" t="s">
        <v>9864</v>
      </c>
      <c r="P755" s="95">
        <v>6423501855</v>
      </c>
      <c r="Q755" s="14" t="s">
        <v>13394</v>
      </c>
      <c r="T755" s="96">
        <v>46209</v>
      </c>
      <c r="U755" s="95" t="s">
        <v>9183</v>
      </c>
      <c r="V755" s="4">
        <v>46209.694560185184</v>
      </c>
      <c r="W755" s="96">
        <v>46209</v>
      </c>
      <c r="X755" s="95" t="s">
        <v>9183</v>
      </c>
      <c r="Y755" s="4">
        <v>46209.776446759257</v>
      </c>
      <c r="Z755" s="96">
        <v>46210</v>
      </c>
      <c r="AA755" s="95" t="s">
        <v>1435</v>
      </c>
      <c r="AB755" s="4">
        <v>46210.396064814813</v>
      </c>
      <c r="AC755" s="96">
        <v>46210</v>
      </c>
      <c r="AD755" s="95" t="s">
        <v>1442</v>
      </c>
      <c r="AE755" s="4">
        <v>46210.400520833333</v>
      </c>
      <c r="AF755" s="96"/>
      <c r="AG755" s="95" t="s">
        <v>11317</v>
      </c>
      <c r="AH755" s="4"/>
      <c r="AI755" s="96">
        <v>46210</v>
      </c>
      <c r="AJ755" s="95" t="s">
        <v>1444</v>
      </c>
      <c r="AK755" s="4">
        <v>46210.428263888891</v>
      </c>
      <c r="AL755" s="96">
        <v>46210</v>
      </c>
      <c r="AM755" s="95" t="s">
        <v>1444</v>
      </c>
      <c r="AN755" s="4">
        <v>46210.428379629629</v>
      </c>
      <c r="AO755" s="95" t="s">
        <v>11317</v>
      </c>
      <c r="AP755" s="95" t="s">
        <v>11317</v>
      </c>
      <c r="AQ755" s="95" t="s">
        <v>11317</v>
      </c>
      <c r="AR755" s="95" t="s">
        <v>11317</v>
      </c>
      <c r="AS755" s="95" t="s">
        <v>11317</v>
      </c>
      <c r="AT755" s="95" t="s">
        <v>11317</v>
      </c>
      <c r="AU755" s="96">
        <v>46210</v>
      </c>
      <c r="AV755" s="95" t="s">
        <v>1444</v>
      </c>
      <c r="AW755" s="4">
        <v>46210.435810185183</v>
      </c>
      <c r="AX755" s="95" t="s">
        <v>11317</v>
      </c>
      <c r="AY755" s="95" t="s">
        <v>11317</v>
      </c>
      <c r="AZ755" s="95" t="s">
        <v>11317</v>
      </c>
      <c r="BA755" s="96">
        <v>46210</v>
      </c>
      <c r="BB755" s="95" t="s">
        <v>1455</v>
      </c>
      <c r="BC755" s="4">
        <v>46210.562835648147</v>
      </c>
      <c r="BD755" s="96">
        <v>46210</v>
      </c>
      <c r="BE755" s="95" t="s">
        <v>9184</v>
      </c>
      <c r="BF755" s="4">
        <v>46210.701249999998</v>
      </c>
      <c r="BG755" s="95" t="s">
        <v>11317</v>
      </c>
      <c r="BH755" s="95" t="s">
        <v>11317</v>
      </c>
      <c r="BI755" s="95" t="s">
        <v>11317</v>
      </c>
      <c r="BJ755" s="68" t="s">
        <v>11317</v>
      </c>
      <c r="BK755" t="str">
        <f t="shared" si="14"/>
        <v>Jul</v>
      </c>
      <c r="BL755" t="str">
        <f>VLOOKUP(D755,Sheet1!$A$2:$B$221,2,0)</f>
        <v>South East Zone</v>
      </c>
    </row>
    <row r="756" spans="1:64" x14ac:dyDescent="0.35">
      <c r="A756" t="str" cm="1">
        <f t="array" ref="A756:C756">VLOOKUP(D756,Sheet1!$A$2:$E$221,{3,4,5},0)</f>
        <v>Dhananjoy Roy</v>
      </c>
      <c r="B756" t="str">
        <v>FMF069770</v>
      </c>
      <c r="C756" t="str">
        <v>Pritam Vishwas</v>
      </c>
      <c r="D756" s="94" t="s">
        <v>265</v>
      </c>
      <c r="E756" s="95">
        <v>1100</v>
      </c>
      <c r="F756" s="95" t="s">
        <v>11750</v>
      </c>
      <c r="G756" s="95">
        <v>750134</v>
      </c>
      <c r="H756" s="95" t="s">
        <v>4223</v>
      </c>
      <c r="I756" s="95" t="s">
        <v>4224</v>
      </c>
      <c r="J756" s="95" t="s">
        <v>1568</v>
      </c>
      <c r="K756" s="95" t="s">
        <v>11751</v>
      </c>
      <c r="L756" s="95">
        <v>50000</v>
      </c>
      <c r="M756" s="95" t="s">
        <v>1034</v>
      </c>
      <c r="N756" s="95" t="s">
        <v>1035</v>
      </c>
      <c r="O756" s="95" t="s">
        <v>11752</v>
      </c>
      <c r="P756" s="95">
        <v>2935047255</v>
      </c>
      <c r="Q756" s="14" t="s">
        <v>13394</v>
      </c>
      <c r="T756" s="96">
        <v>46210</v>
      </c>
      <c r="U756" s="95" t="s">
        <v>9183</v>
      </c>
      <c r="V756" s="4">
        <v>46210.640046296299</v>
      </c>
      <c r="W756" s="96">
        <v>46210</v>
      </c>
      <c r="X756" s="95" t="s">
        <v>9183</v>
      </c>
      <c r="Y756" s="4">
        <v>46210.652025462965</v>
      </c>
      <c r="Z756" s="96">
        <v>46210</v>
      </c>
      <c r="AA756" s="95" t="s">
        <v>1435</v>
      </c>
      <c r="AB756" s="4">
        <v>46210.655532407407</v>
      </c>
      <c r="AC756" s="96">
        <v>46210</v>
      </c>
      <c r="AD756" s="95" t="s">
        <v>1456</v>
      </c>
      <c r="AE756" s="4">
        <v>46210.657800925925</v>
      </c>
      <c r="AF756" s="96"/>
      <c r="AG756" s="95" t="s">
        <v>11317</v>
      </c>
      <c r="AH756" s="4"/>
      <c r="AI756" s="96">
        <v>46210</v>
      </c>
      <c r="AJ756" s="95" t="s">
        <v>1444</v>
      </c>
      <c r="AK756" s="4">
        <v>46210.749513888892</v>
      </c>
      <c r="AL756" s="96">
        <v>46210</v>
      </c>
      <c r="AM756" s="95" t="s">
        <v>1444</v>
      </c>
      <c r="AN756" s="4">
        <v>46210.749583333331</v>
      </c>
      <c r="AO756" s="95" t="s">
        <v>11317</v>
      </c>
      <c r="AP756" s="95" t="s">
        <v>11317</v>
      </c>
      <c r="AQ756" s="95" t="s">
        <v>11317</v>
      </c>
      <c r="AR756" s="95" t="s">
        <v>11317</v>
      </c>
      <c r="AS756" s="95" t="s">
        <v>11317</v>
      </c>
      <c r="AT756" s="95" t="s">
        <v>11317</v>
      </c>
      <c r="AU756" s="96">
        <v>46210</v>
      </c>
      <c r="AV756" s="95" t="s">
        <v>1444</v>
      </c>
      <c r="AW756" s="4">
        <v>46210.762013888889</v>
      </c>
      <c r="AX756" s="95" t="s">
        <v>11317</v>
      </c>
      <c r="AY756" s="95" t="s">
        <v>11317</v>
      </c>
      <c r="AZ756" s="95" t="s">
        <v>11317</v>
      </c>
      <c r="BA756" s="96">
        <v>46210</v>
      </c>
      <c r="BB756" s="95" t="s">
        <v>1455</v>
      </c>
      <c r="BC756" s="4">
        <v>46210.762997685182</v>
      </c>
      <c r="BD756" s="96"/>
      <c r="BE756" s="95" t="s">
        <v>11317</v>
      </c>
      <c r="BF756" s="4"/>
      <c r="BG756" s="95" t="s">
        <v>11317</v>
      </c>
      <c r="BH756" s="95" t="s">
        <v>11317</v>
      </c>
      <c r="BI756" s="95" t="s">
        <v>11317</v>
      </c>
      <c r="BJ756" s="68" t="s">
        <v>11317</v>
      </c>
      <c r="BK756" t="str">
        <f t="shared" si="14"/>
        <v>Jul</v>
      </c>
      <c r="BL756" t="str">
        <f>VLOOKUP(D756,Sheet1!$A$2:$B$221,2,0)</f>
        <v>South East Zone</v>
      </c>
    </row>
    <row r="757" spans="1:64" x14ac:dyDescent="0.35">
      <c r="A757" t="str" cm="1">
        <f t="array" ref="A757:C757">VLOOKUP(D757,Sheet1!$A$2:$E$221,{3,4,5},0)</f>
        <v>Alok Barman</v>
      </c>
      <c r="B757" t="str">
        <v>FMF071630</v>
      </c>
      <c r="C757" t="str">
        <v>Pritam Vishwas</v>
      </c>
      <c r="D757" s="94" t="s">
        <v>266</v>
      </c>
      <c r="E757" s="95">
        <v>1106</v>
      </c>
      <c r="F757" s="95" t="s">
        <v>11753</v>
      </c>
      <c r="G757" s="95">
        <v>553354</v>
      </c>
      <c r="H757" s="95" t="s">
        <v>9866</v>
      </c>
      <c r="I757" s="95" t="s">
        <v>9867</v>
      </c>
      <c r="J757" s="95" t="s">
        <v>1568</v>
      </c>
      <c r="K757" s="95" t="s">
        <v>11754</v>
      </c>
      <c r="L757" s="95">
        <v>77000</v>
      </c>
      <c r="M757" s="95" t="s">
        <v>1124</v>
      </c>
      <c r="N757" s="95" t="s">
        <v>1125</v>
      </c>
      <c r="O757" s="95" t="s">
        <v>11755</v>
      </c>
      <c r="P757" s="95">
        <v>9110916107</v>
      </c>
      <c r="Q757" s="14" t="s">
        <v>13394</v>
      </c>
      <c r="T757" s="96">
        <v>46210</v>
      </c>
      <c r="U757" s="95" t="s">
        <v>9211</v>
      </c>
      <c r="V757" s="4">
        <v>46210.559189814812</v>
      </c>
      <c r="W757" s="96">
        <v>46210</v>
      </c>
      <c r="X757" s="95" t="s">
        <v>9211</v>
      </c>
      <c r="Y757" s="4">
        <v>46210.559479166666</v>
      </c>
      <c r="Z757" s="96">
        <v>46210</v>
      </c>
      <c r="AA757" s="95" t="s">
        <v>1435</v>
      </c>
      <c r="AB757" s="4">
        <v>46210.566018518519</v>
      </c>
      <c r="AC757" s="96">
        <v>46210</v>
      </c>
      <c r="AD757" s="95" t="s">
        <v>1443</v>
      </c>
      <c r="AE757" s="4">
        <v>46210.597372685188</v>
      </c>
      <c r="AF757" s="96"/>
      <c r="AG757" s="95" t="s">
        <v>11317</v>
      </c>
      <c r="AH757" s="4"/>
      <c r="AI757" s="96">
        <v>46210</v>
      </c>
      <c r="AJ757" s="95" t="s">
        <v>1444</v>
      </c>
      <c r="AK757" s="4">
        <v>46210.642164351855</v>
      </c>
      <c r="AL757" s="96">
        <v>46210</v>
      </c>
      <c r="AM757" s="95" t="s">
        <v>1444</v>
      </c>
      <c r="AN757" s="4">
        <v>46210.642233796294</v>
      </c>
      <c r="AO757" s="95" t="s">
        <v>11317</v>
      </c>
      <c r="AP757" s="95" t="s">
        <v>11317</v>
      </c>
      <c r="AQ757" s="95" t="s">
        <v>11317</v>
      </c>
      <c r="AR757" s="95" t="s">
        <v>11317</v>
      </c>
      <c r="AS757" s="95" t="s">
        <v>11317</v>
      </c>
      <c r="AT757" s="95" t="s">
        <v>11317</v>
      </c>
      <c r="AU757" s="96">
        <v>46210</v>
      </c>
      <c r="AV757" s="95" t="s">
        <v>1444</v>
      </c>
      <c r="AW757" s="4">
        <v>46210.651608796295</v>
      </c>
      <c r="AX757" s="95" t="s">
        <v>11317</v>
      </c>
      <c r="AY757" s="95" t="s">
        <v>11317</v>
      </c>
      <c r="AZ757" s="95" t="s">
        <v>11317</v>
      </c>
      <c r="BA757" s="96">
        <v>46210</v>
      </c>
      <c r="BB757" s="95" t="s">
        <v>1455</v>
      </c>
      <c r="BC757" s="4">
        <v>46210.658194444448</v>
      </c>
      <c r="BD757" s="96">
        <v>46210</v>
      </c>
      <c r="BE757" s="95" t="s">
        <v>9212</v>
      </c>
      <c r="BF757" s="4">
        <v>46210.809907407405</v>
      </c>
      <c r="BG757" s="95" t="s">
        <v>11317</v>
      </c>
      <c r="BH757" s="95" t="s">
        <v>11317</v>
      </c>
      <c r="BI757" s="95" t="s">
        <v>11317</v>
      </c>
      <c r="BJ757" s="68" t="s">
        <v>11317</v>
      </c>
      <c r="BK757" t="str">
        <f t="shared" si="14"/>
        <v>Jul</v>
      </c>
      <c r="BL757" t="str">
        <f>VLOOKUP(D757,Sheet1!$A$2:$B$221,2,0)</f>
        <v>South East Zone</v>
      </c>
    </row>
    <row r="758" spans="1:64" x14ac:dyDescent="0.35">
      <c r="A758" t="str" cm="1">
        <f t="array" ref="A758:C758">VLOOKUP(D758,Sheet1!$A$2:$E$221,{3,4,5},0)</f>
        <v>Alok Barman</v>
      </c>
      <c r="B758" t="str">
        <v>FMF071630</v>
      </c>
      <c r="C758" t="str">
        <v>Pritam Vishwas</v>
      </c>
      <c r="D758" s="94" t="s">
        <v>266</v>
      </c>
      <c r="E758" s="95">
        <v>1106</v>
      </c>
      <c r="F758" s="95" t="s">
        <v>9865</v>
      </c>
      <c r="G758" s="95">
        <v>561491</v>
      </c>
      <c r="H758" s="95" t="s">
        <v>9866</v>
      </c>
      <c r="I758" s="95" t="s">
        <v>9867</v>
      </c>
      <c r="J758" s="95" t="s">
        <v>1568</v>
      </c>
      <c r="K758" s="95" t="s">
        <v>9868</v>
      </c>
      <c r="L758" s="95">
        <v>90000</v>
      </c>
      <c r="M758" s="95" t="s">
        <v>9461</v>
      </c>
      <c r="N758" s="95" t="s">
        <v>9462</v>
      </c>
      <c r="O758" s="95" t="s">
        <v>9869</v>
      </c>
      <c r="P758" s="95">
        <v>6339372232</v>
      </c>
      <c r="Q758" s="14" t="s">
        <v>13394</v>
      </c>
      <c r="T758" s="96">
        <v>46209</v>
      </c>
      <c r="U758" s="95" t="s">
        <v>9211</v>
      </c>
      <c r="V758" s="4">
        <v>46209.450856481482</v>
      </c>
      <c r="W758" s="96">
        <v>46209</v>
      </c>
      <c r="X758" s="95" t="s">
        <v>9211</v>
      </c>
      <c r="Y758" s="4">
        <v>46209.454444444447</v>
      </c>
      <c r="Z758" s="96">
        <v>46209</v>
      </c>
      <c r="AA758" s="95" t="s">
        <v>1435</v>
      </c>
      <c r="AB758" s="4">
        <v>46209.456307870372</v>
      </c>
      <c r="AC758" s="96">
        <v>46209</v>
      </c>
      <c r="AD758" s="95" t="s">
        <v>1436</v>
      </c>
      <c r="AE758" s="4">
        <v>46209.48027777778</v>
      </c>
      <c r="AF758" s="96"/>
      <c r="AG758" s="95" t="s">
        <v>11317</v>
      </c>
      <c r="AH758" s="4"/>
      <c r="AI758" s="96">
        <v>46209</v>
      </c>
      <c r="AJ758" s="95" t="s">
        <v>1444</v>
      </c>
      <c r="AK758" s="4">
        <v>46209.484317129631</v>
      </c>
      <c r="AL758" s="96">
        <v>46209</v>
      </c>
      <c r="AM758" s="95" t="s">
        <v>1444</v>
      </c>
      <c r="AN758" s="4">
        <v>46209.484386574077</v>
      </c>
      <c r="AO758" s="95" t="s">
        <v>11317</v>
      </c>
      <c r="AP758" s="95" t="s">
        <v>11317</v>
      </c>
      <c r="AQ758" s="95" t="s">
        <v>11317</v>
      </c>
      <c r="AR758" s="95" t="s">
        <v>11317</v>
      </c>
      <c r="AS758" s="95" t="s">
        <v>11317</v>
      </c>
      <c r="AT758" s="95" t="s">
        <v>11317</v>
      </c>
      <c r="AU758" s="96">
        <v>46209</v>
      </c>
      <c r="AV758" s="95" t="s">
        <v>1444</v>
      </c>
      <c r="AW758" s="4">
        <v>46209.494664351849</v>
      </c>
      <c r="AX758" s="95" t="s">
        <v>11317</v>
      </c>
      <c r="AY758" s="95" t="s">
        <v>11317</v>
      </c>
      <c r="AZ758" s="95" t="s">
        <v>11317</v>
      </c>
      <c r="BA758" s="96">
        <v>46209</v>
      </c>
      <c r="BB758" s="95" t="s">
        <v>1455</v>
      </c>
      <c r="BC758" s="4">
        <v>46209.508287037039</v>
      </c>
      <c r="BD758" s="96"/>
      <c r="BE758" s="95" t="s">
        <v>11317</v>
      </c>
      <c r="BF758" s="4"/>
      <c r="BG758" s="95" t="s">
        <v>11317</v>
      </c>
      <c r="BH758" s="95" t="s">
        <v>11317</v>
      </c>
      <c r="BI758" s="95" t="s">
        <v>11317</v>
      </c>
      <c r="BJ758" s="68" t="s">
        <v>11317</v>
      </c>
      <c r="BK758" t="str">
        <f t="shared" si="14"/>
        <v>Jul</v>
      </c>
      <c r="BL758" t="str">
        <f>VLOOKUP(D758,Sheet1!$A$2:$B$221,2,0)</f>
        <v>South East Zone</v>
      </c>
    </row>
    <row r="759" spans="1:64" x14ac:dyDescent="0.35">
      <c r="A759" t="str" cm="1">
        <f t="array" ref="A759:C759">VLOOKUP(D759,Sheet1!$A$2:$E$221,{3,4,5},0)</f>
        <v>Alok Barman</v>
      </c>
      <c r="B759" t="str">
        <v>FMF071630</v>
      </c>
      <c r="C759" t="str">
        <v>Pritam Vishwas</v>
      </c>
      <c r="D759" s="94" t="s">
        <v>266</v>
      </c>
      <c r="E759" s="95">
        <v>1106</v>
      </c>
      <c r="F759" s="95" t="s">
        <v>11756</v>
      </c>
      <c r="G759" s="95">
        <v>617733</v>
      </c>
      <c r="H759" s="95" t="s">
        <v>9206</v>
      </c>
      <c r="I759" s="95" t="s">
        <v>9207</v>
      </c>
      <c r="J759" s="95" t="s">
        <v>1568</v>
      </c>
      <c r="K759" s="95" t="s">
        <v>11757</v>
      </c>
      <c r="L759" s="95">
        <v>90000</v>
      </c>
      <c r="M759" s="95" t="s">
        <v>1032</v>
      </c>
      <c r="N759" s="95" t="s">
        <v>1033</v>
      </c>
      <c r="O759" s="95" t="s">
        <v>11758</v>
      </c>
      <c r="P759" s="95">
        <v>2026419590</v>
      </c>
      <c r="Q759" s="14" t="s">
        <v>13394</v>
      </c>
      <c r="T759" s="96">
        <v>46210</v>
      </c>
      <c r="U759" s="95" t="s">
        <v>9211</v>
      </c>
      <c r="V759" s="4">
        <v>46210.63826388889</v>
      </c>
      <c r="W759" s="96">
        <v>46210</v>
      </c>
      <c r="X759" s="95" t="s">
        <v>9211</v>
      </c>
      <c r="Y759" s="4">
        <v>46210.639178240737</v>
      </c>
      <c r="Z759" s="96">
        <v>46210</v>
      </c>
      <c r="AA759" s="95" t="s">
        <v>1435</v>
      </c>
      <c r="AB759" s="4">
        <v>46210.642604166664</v>
      </c>
      <c r="AC759" s="96">
        <v>46210</v>
      </c>
      <c r="AD759" s="95" t="s">
        <v>1454</v>
      </c>
      <c r="AE759" s="4">
        <v>46210.654143518521</v>
      </c>
      <c r="AF759" s="96"/>
      <c r="AG759" s="95" t="s">
        <v>11317</v>
      </c>
      <c r="AH759" s="4"/>
      <c r="AI759" s="96">
        <v>46210</v>
      </c>
      <c r="AJ759" s="95" t="s">
        <v>1444</v>
      </c>
      <c r="AK759" s="4">
        <v>46210.659699074073</v>
      </c>
      <c r="AL759" s="96">
        <v>46210</v>
      </c>
      <c r="AM759" s="95" t="s">
        <v>1444</v>
      </c>
      <c r="AN759" s="4">
        <v>46210.659768518519</v>
      </c>
      <c r="AO759" s="95" t="s">
        <v>11317</v>
      </c>
      <c r="AP759" s="95" t="s">
        <v>11317</v>
      </c>
      <c r="AQ759" s="95" t="s">
        <v>11317</v>
      </c>
      <c r="AR759" s="95" t="s">
        <v>11317</v>
      </c>
      <c r="AS759" s="95" t="s">
        <v>11317</v>
      </c>
      <c r="AT759" s="95" t="s">
        <v>11317</v>
      </c>
      <c r="AU759" s="96">
        <v>46210</v>
      </c>
      <c r="AV759" s="95" t="s">
        <v>1444</v>
      </c>
      <c r="AW759" s="4">
        <v>46210.672824074078</v>
      </c>
      <c r="AX759" s="95" t="s">
        <v>11317</v>
      </c>
      <c r="AY759" s="95" t="s">
        <v>11317</v>
      </c>
      <c r="AZ759" s="95" t="s">
        <v>11317</v>
      </c>
      <c r="BA759" s="96">
        <v>46210</v>
      </c>
      <c r="BB759" s="95" t="s">
        <v>1437</v>
      </c>
      <c r="BC759" s="4">
        <v>46210.716782407406</v>
      </c>
      <c r="BD759" s="96">
        <v>46210</v>
      </c>
      <c r="BE759" s="95" t="s">
        <v>9212</v>
      </c>
      <c r="BF759" s="4">
        <v>46210.873333333337</v>
      </c>
      <c r="BG759" s="95" t="s">
        <v>11317</v>
      </c>
      <c r="BH759" s="95" t="s">
        <v>11317</v>
      </c>
      <c r="BI759" s="95" t="s">
        <v>11317</v>
      </c>
      <c r="BJ759" s="68" t="s">
        <v>11317</v>
      </c>
      <c r="BK759" t="str">
        <f t="shared" si="14"/>
        <v>Jul</v>
      </c>
      <c r="BL759" t="str">
        <f>VLOOKUP(D759,Sheet1!$A$2:$B$221,2,0)</f>
        <v>South East Zone</v>
      </c>
    </row>
    <row r="760" spans="1:64" x14ac:dyDescent="0.35">
      <c r="A760" t="str" cm="1">
        <f t="array" ref="A760:C760">VLOOKUP(D760,Sheet1!$A$2:$E$221,{3,4,5},0)</f>
        <v>Samrat Saha</v>
      </c>
      <c r="B760" t="str">
        <v>FMF057259</v>
      </c>
      <c r="C760" t="str">
        <v>Pritam Vishwas</v>
      </c>
      <c r="D760" s="94" t="s">
        <v>267</v>
      </c>
      <c r="E760" s="95">
        <v>1096</v>
      </c>
      <c r="F760" s="95" t="s">
        <v>9870</v>
      </c>
      <c r="G760" s="95">
        <v>591551</v>
      </c>
      <c r="H760" s="95" t="s">
        <v>9231</v>
      </c>
      <c r="I760" s="95" t="s">
        <v>9232</v>
      </c>
      <c r="J760" s="95" t="s">
        <v>1568</v>
      </c>
      <c r="K760" s="95" t="s">
        <v>9871</v>
      </c>
      <c r="L760" s="95">
        <v>70000</v>
      </c>
      <c r="M760" s="95" t="s">
        <v>1029</v>
      </c>
      <c r="N760" s="95" t="s">
        <v>1030</v>
      </c>
      <c r="O760" s="95" t="s">
        <v>9872</v>
      </c>
      <c r="P760" s="95">
        <v>1992025414</v>
      </c>
      <c r="Q760" s="14" t="s">
        <v>13394</v>
      </c>
      <c r="T760" s="96">
        <v>46209</v>
      </c>
      <c r="U760" s="95" t="s">
        <v>1542</v>
      </c>
      <c r="V760" s="4">
        <v>46209.805011574077</v>
      </c>
      <c r="W760" s="96">
        <v>46209</v>
      </c>
      <c r="X760" s="95" t="s">
        <v>1542</v>
      </c>
      <c r="Y760" s="4">
        <v>46209.820949074077</v>
      </c>
      <c r="Z760" s="96">
        <v>46210</v>
      </c>
      <c r="AA760" s="95" t="s">
        <v>1435</v>
      </c>
      <c r="AB760" s="4">
        <v>46210.396064814813</v>
      </c>
      <c r="AC760" s="96">
        <v>46210</v>
      </c>
      <c r="AD760" s="95" t="s">
        <v>1449</v>
      </c>
      <c r="AE760" s="4">
        <v>46210.401678240742</v>
      </c>
      <c r="AF760" s="96"/>
      <c r="AG760" s="95" t="s">
        <v>11317</v>
      </c>
      <c r="AH760" s="4"/>
      <c r="AI760" s="96">
        <v>46210</v>
      </c>
      <c r="AJ760" s="95" t="s">
        <v>1444</v>
      </c>
      <c r="AK760" s="4">
        <v>46210.42895833333</v>
      </c>
      <c r="AL760" s="96">
        <v>46210</v>
      </c>
      <c r="AM760" s="95" t="s">
        <v>1444</v>
      </c>
      <c r="AN760" s="4">
        <v>46210.429050925923</v>
      </c>
      <c r="AO760" s="95" t="s">
        <v>11317</v>
      </c>
      <c r="AP760" s="95" t="s">
        <v>11317</v>
      </c>
      <c r="AQ760" s="95" t="s">
        <v>11317</v>
      </c>
      <c r="AR760" s="95" t="s">
        <v>11317</v>
      </c>
      <c r="AS760" s="95" t="s">
        <v>11317</v>
      </c>
      <c r="AT760" s="95" t="s">
        <v>11317</v>
      </c>
      <c r="AU760" s="96">
        <v>46210</v>
      </c>
      <c r="AV760" s="95" t="s">
        <v>1444</v>
      </c>
      <c r="AW760" s="4">
        <v>46210.43582175926</v>
      </c>
      <c r="AX760" s="95" t="s">
        <v>11317</v>
      </c>
      <c r="AY760" s="95" t="s">
        <v>11317</v>
      </c>
      <c r="AZ760" s="95" t="s">
        <v>11317</v>
      </c>
      <c r="BA760" s="96">
        <v>46210</v>
      </c>
      <c r="BB760" s="95" t="s">
        <v>1437</v>
      </c>
      <c r="BC760" s="4">
        <v>46210.546423611115</v>
      </c>
      <c r="BD760" s="96">
        <v>46210</v>
      </c>
      <c r="BE760" s="95" t="s">
        <v>1543</v>
      </c>
      <c r="BF760" s="4">
        <v>46210.786597222221</v>
      </c>
      <c r="BG760" s="95" t="s">
        <v>11317</v>
      </c>
      <c r="BH760" s="95" t="s">
        <v>11317</v>
      </c>
      <c r="BI760" s="95" t="s">
        <v>11317</v>
      </c>
      <c r="BJ760" s="68" t="s">
        <v>11317</v>
      </c>
      <c r="BK760" t="str">
        <f t="shared" si="14"/>
        <v>Jul</v>
      </c>
      <c r="BL760" t="str">
        <f>VLOOKUP(D760,Sheet1!$A$2:$B$221,2,0)</f>
        <v>South East Zone</v>
      </c>
    </row>
    <row r="761" spans="1:64" x14ac:dyDescent="0.35">
      <c r="A761" t="str" cm="1">
        <f t="array" ref="A761:C761">VLOOKUP(D761,Sheet1!$A$2:$E$221,{3,4,5},0)</f>
        <v>Samrat Saha</v>
      </c>
      <c r="B761" t="str">
        <v>FMF057259</v>
      </c>
      <c r="C761" t="str">
        <v>Pritam Vishwas</v>
      </c>
      <c r="D761" s="94" t="s">
        <v>267</v>
      </c>
      <c r="E761" s="95">
        <v>1096</v>
      </c>
      <c r="F761" s="95" t="s">
        <v>9873</v>
      </c>
      <c r="G761" s="95">
        <v>646319</v>
      </c>
      <c r="H761" s="95" t="s">
        <v>1544</v>
      </c>
      <c r="I761" s="95" t="s">
        <v>1545</v>
      </c>
      <c r="J761" s="95" t="s">
        <v>1568</v>
      </c>
      <c r="K761" s="95" t="s">
        <v>9874</v>
      </c>
      <c r="L761" s="95">
        <v>70000</v>
      </c>
      <c r="M761" s="95" t="s">
        <v>9829</v>
      </c>
      <c r="N761" s="95" t="s">
        <v>9830</v>
      </c>
      <c r="O761" s="95" t="s">
        <v>9875</v>
      </c>
      <c r="P761" s="95">
        <v>9471015655</v>
      </c>
      <c r="Q761" s="14" t="s">
        <v>13394</v>
      </c>
      <c r="T761" s="96">
        <v>46209</v>
      </c>
      <c r="U761" s="95" t="s">
        <v>1542</v>
      </c>
      <c r="V761" s="4">
        <v>46209.560520833336</v>
      </c>
      <c r="W761" s="96">
        <v>46209</v>
      </c>
      <c r="X761" s="95" t="s">
        <v>1542</v>
      </c>
      <c r="Y761" s="4">
        <v>46209.630324074074</v>
      </c>
      <c r="Z761" s="96">
        <v>46209</v>
      </c>
      <c r="AA761" s="95" t="s">
        <v>1435</v>
      </c>
      <c r="AB761" s="4">
        <v>46209.633125</v>
      </c>
      <c r="AC761" s="96">
        <v>46209</v>
      </c>
      <c r="AD761" s="95" t="s">
        <v>1443</v>
      </c>
      <c r="AE761" s="4">
        <v>46209.638854166667</v>
      </c>
      <c r="AF761" s="96"/>
      <c r="AG761" s="95" t="s">
        <v>11317</v>
      </c>
      <c r="AH761" s="4"/>
      <c r="AI761" s="96">
        <v>46209</v>
      </c>
      <c r="AJ761" s="95" t="s">
        <v>1444</v>
      </c>
      <c r="AK761" s="4">
        <v>46209.665578703702</v>
      </c>
      <c r="AL761" s="96">
        <v>46209</v>
      </c>
      <c r="AM761" s="95" t="s">
        <v>1444</v>
      </c>
      <c r="AN761" s="4">
        <v>46209.665648148148</v>
      </c>
      <c r="AO761" s="95" t="s">
        <v>11317</v>
      </c>
      <c r="AP761" s="95" t="s">
        <v>11317</v>
      </c>
      <c r="AQ761" s="95" t="s">
        <v>11317</v>
      </c>
      <c r="AR761" s="95" t="s">
        <v>11317</v>
      </c>
      <c r="AS761" s="95" t="s">
        <v>11317</v>
      </c>
      <c r="AT761" s="95" t="s">
        <v>11317</v>
      </c>
      <c r="AU761" s="96">
        <v>46209</v>
      </c>
      <c r="AV761" s="95" t="s">
        <v>1444</v>
      </c>
      <c r="AW761" s="4">
        <v>46209.683541666665</v>
      </c>
      <c r="AX761" s="95" t="s">
        <v>11317</v>
      </c>
      <c r="AY761" s="95" t="s">
        <v>11317</v>
      </c>
      <c r="AZ761" s="95" t="s">
        <v>11317</v>
      </c>
      <c r="BA761" s="96">
        <v>46209</v>
      </c>
      <c r="BB761" s="95" t="s">
        <v>1455</v>
      </c>
      <c r="BC761" s="4">
        <v>46209.684386574074</v>
      </c>
      <c r="BD761" s="96">
        <v>46209</v>
      </c>
      <c r="BE761" s="95" t="s">
        <v>1543</v>
      </c>
      <c r="BF761" s="4">
        <v>46209.754872685182</v>
      </c>
      <c r="BG761" s="95" t="s">
        <v>11317</v>
      </c>
      <c r="BH761" s="95" t="s">
        <v>11317</v>
      </c>
      <c r="BI761" s="95" t="s">
        <v>11317</v>
      </c>
      <c r="BJ761" s="68" t="s">
        <v>11317</v>
      </c>
      <c r="BK761" t="str">
        <f t="shared" si="14"/>
        <v>Jul</v>
      </c>
      <c r="BL761" t="str">
        <f>VLOOKUP(D761,Sheet1!$A$2:$B$221,2,0)</f>
        <v>South East Zone</v>
      </c>
    </row>
    <row r="762" spans="1:64" x14ac:dyDescent="0.35">
      <c r="A762" t="str" cm="1">
        <f t="array" ref="A762:C762">VLOOKUP(D762,Sheet1!$A$2:$E$221,{3,4,5},0)</f>
        <v>Samrat Saha</v>
      </c>
      <c r="B762" t="str">
        <v>FMF057259</v>
      </c>
      <c r="C762" t="str">
        <v>Pritam Vishwas</v>
      </c>
      <c r="D762" s="94" t="s">
        <v>267</v>
      </c>
      <c r="E762" s="95">
        <v>1096</v>
      </c>
      <c r="F762" s="95" t="s">
        <v>2364</v>
      </c>
      <c r="G762" s="95">
        <v>657228</v>
      </c>
      <c r="H762" s="95" t="s">
        <v>1544</v>
      </c>
      <c r="I762" s="95" t="s">
        <v>1545</v>
      </c>
      <c r="J762" s="95" t="s">
        <v>1568</v>
      </c>
      <c r="K762" s="95" t="s">
        <v>2365</v>
      </c>
      <c r="L762" s="95">
        <v>50000</v>
      </c>
      <c r="M762" s="95" t="s">
        <v>1034</v>
      </c>
      <c r="N762" s="95" t="s">
        <v>1035</v>
      </c>
      <c r="O762" s="95" t="s">
        <v>2366</v>
      </c>
      <c r="P762" s="95">
        <v>5697503174</v>
      </c>
      <c r="Q762" s="14" t="s">
        <v>13394</v>
      </c>
      <c r="T762" s="96">
        <v>46204</v>
      </c>
      <c r="U762" s="95" t="s">
        <v>1542</v>
      </c>
      <c r="V762" s="4">
        <v>46204.791064814817</v>
      </c>
      <c r="W762" s="96">
        <v>46204</v>
      </c>
      <c r="X762" s="95" t="s">
        <v>1542</v>
      </c>
      <c r="Y762" s="4">
        <v>46204.810011574074</v>
      </c>
      <c r="Z762" s="96">
        <v>46205</v>
      </c>
      <c r="AA762" s="95" t="s">
        <v>1435</v>
      </c>
      <c r="AB762" s="4">
        <v>46205.397858796299</v>
      </c>
      <c r="AC762" s="96">
        <v>46205</v>
      </c>
      <c r="AD762" s="95" t="s">
        <v>1436</v>
      </c>
      <c r="AE762" s="4">
        <v>46205.409074074072</v>
      </c>
      <c r="AF762" s="96"/>
      <c r="AG762" s="95" t="s">
        <v>11317</v>
      </c>
      <c r="AH762" s="4"/>
      <c r="AI762" s="96">
        <v>46205</v>
      </c>
      <c r="AJ762" s="95" t="s">
        <v>1444</v>
      </c>
      <c r="AK762" s="4">
        <v>46205.469756944447</v>
      </c>
      <c r="AL762" s="96">
        <v>46205</v>
      </c>
      <c r="AM762" s="95" t="s">
        <v>1444</v>
      </c>
      <c r="AN762" s="4">
        <v>46205.469826388886</v>
      </c>
      <c r="AO762" s="95" t="s">
        <v>11317</v>
      </c>
      <c r="AP762" s="95" t="s">
        <v>11317</v>
      </c>
      <c r="AQ762" s="95" t="s">
        <v>11317</v>
      </c>
      <c r="AR762" s="95" t="s">
        <v>11317</v>
      </c>
      <c r="AS762" s="95" t="s">
        <v>11317</v>
      </c>
      <c r="AT762" s="95" t="s">
        <v>11317</v>
      </c>
      <c r="AU762" s="96">
        <v>46205</v>
      </c>
      <c r="AV762" s="95" t="s">
        <v>1444</v>
      </c>
      <c r="AW762" s="4">
        <v>46205.487615740742</v>
      </c>
      <c r="AX762" s="95" t="s">
        <v>11317</v>
      </c>
      <c r="AY762" s="95" t="s">
        <v>11317</v>
      </c>
      <c r="AZ762" s="95" t="s">
        <v>11317</v>
      </c>
      <c r="BA762" s="96">
        <v>46205</v>
      </c>
      <c r="BB762" s="95" t="s">
        <v>1455</v>
      </c>
      <c r="BC762" s="4">
        <v>46205.488865740743</v>
      </c>
      <c r="BD762" s="96">
        <v>46205</v>
      </c>
      <c r="BE762" s="95" t="s">
        <v>1543</v>
      </c>
      <c r="BF762" s="4">
        <v>46205.787673611114</v>
      </c>
      <c r="BG762" s="95" t="s">
        <v>11317</v>
      </c>
      <c r="BH762" s="95" t="s">
        <v>11317</v>
      </c>
      <c r="BI762" s="95" t="s">
        <v>11317</v>
      </c>
      <c r="BJ762" s="68" t="s">
        <v>11317</v>
      </c>
      <c r="BK762" t="str">
        <f t="shared" si="14"/>
        <v>Jul</v>
      </c>
      <c r="BL762" t="str">
        <f>VLOOKUP(D762,Sheet1!$A$2:$B$221,2,0)</f>
        <v>South East Zone</v>
      </c>
    </row>
    <row r="763" spans="1:64" x14ac:dyDescent="0.35">
      <c r="A763" t="str" cm="1">
        <f t="array" ref="A763:C763">VLOOKUP(D763,Sheet1!$A$2:$E$221,{3,4,5},0)</f>
        <v>Buditi Jogi Siva Rama Santosh Kumar</v>
      </c>
      <c r="B763" t="str">
        <v>FMF050122</v>
      </c>
      <c r="C763" t="str">
        <v>Sankar T</v>
      </c>
      <c r="D763" s="94" t="s">
        <v>196</v>
      </c>
      <c r="E763" s="95">
        <v>1127</v>
      </c>
      <c r="F763" s="95" t="s">
        <v>2367</v>
      </c>
      <c r="G763" s="95">
        <v>568581</v>
      </c>
      <c r="H763" s="95" t="s">
        <v>2368</v>
      </c>
      <c r="I763" s="95" t="s">
        <v>2369</v>
      </c>
      <c r="J763" s="95" t="s">
        <v>1568</v>
      </c>
      <c r="K763" s="95" t="s">
        <v>2370</v>
      </c>
      <c r="L763" s="95">
        <v>85000</v>
      </c>
      <c r="M763" s="95" t="s">
        <v>1110</v>
      </c>
      <c r="N763" s="95" t="s">
        <v>1111</v>
      </c>
      <c r="O763" s="95" t="s">
        <v>2371</v>
      </c>
      <c r="P763" s="95">
        <v>3663346262</v>
      </c>
      <c r="Q763" s="14" t="s">
        <v>13394</v>
      </c>
      <c r="T763" s="96">
        <v>46203</v>
      </c>
      <c r="U763" s="95" t="s">
        <v>1546</v>
      </c>
      <c r="V763" s="4">
        <v>46203.80059027778</v>
      </c>
      <c r="W763" s="96">
        <v>46204</v>
      </c>
      <c r="X763" s="95" t="s">
        <v>1546</v>
      </c>
      <c r="Y763" s="4">
        <v>46204.608252314814</v>
      </c>
      <c r="Z763" s="96">
        <v>46204</v>
      </c>
      <c r="AA763" s="95" t="s">
        <v>1211</v>
      </c>
      <c r="AB763" s="4">
        <v>46204.615231481483</v>
      </c>
      <c r="AC763" s="96">
        <v>46204</v>
      </c>
      <c r="AD763" s="95" t="s">
        <v>1268</v>
      </c>
      <c r="AE763" s="4">
        <v>46204.626898148148</v>
      </c>
      <c r="AF763" s="96"/>
      <c r="AG763" s="95" t="s">
        <v>11317</v>
      </c>
      <c r="AH763" s="4"/>
      <c r="AI763" s="96">
        <v>46204</v>
      </c>
      <c r="AJ763" s="95" t="s">
        <v>1239</v>
      </c>
      <c r="AK763" s="4">
        <v>46204.636701388888</v>
      </c>
      <c r="AL763" s="96">
        <v>46204</v>
      </c>
      <c r="AM763" s="95" t="s">
        <v>1239</v>
      </c>
      <c r="AN763" s="4">
        <v>46204.636770833335</v>
      </c>
      <c r="AO763" s="95" t="s">
        <v>11317</v>
      </c>
      <c r="AP763" s="95" t="s">
        <v>11317</v>
      </c>
      <c r="AQ763" s="95" t="s">
        <v>11317</v>
      </c>
      <c r="AR763" s="95" t="s">
        <v>11317</v>
      </c>
      <c r="AS763" s="95" t="s">
        <v>11317</v>
      </c>
      <c r="AT763" s="95" t="s">
        <v>11317</v>
      </c>
      <c r="AU763" s="96">
        <v>46204</v>
      </c>
      <c r="AV763" s="95" t="s">
        <v>1239</v>
      </c>
      <c r="AW763" s="4">
        <v>46204.643182870372</v>
      </c>
      <c r="AX763" s="95" t="s">
        <v>11317</v>
      </c>
      <c r="AY763" s="95" t="s">
        <v>11317</v>
      </c>
      <c r="AZ763" s="95" t="s">
        <v>11317</v>
      </c>
      <c r="BA763" s="96">
        <v>46204</v>
      </c>
      <c r="BB763" s="95" t="s">
        <v>1212</v>
      </c>
      <c r="BC763" s="4">
        <v>46204.665266203701</v>
      </c>
      <c r="BD763" s="96">
        <v>46205</v>
      </c>
      <c r="BE763" s="95" t="s">
        <v>1561</v>
      </c>
      <c r="BF763" s="4">
        <v>46205.540162037039</v>
      </c>
      <c r="BG763" s="95" t="s">
        <v>11317</v>
      </c>
      <c r="BH763" s="95" t="s">
        <v>11317</v>
      </c>
      <c r="BI763" s="95" t="s">
        <v>11317</v>
      </c>
      <c r="BJ763" s="68" t="s">
        <v>11317</v>
      </c>
      <c r="BK763" t="str">
        <f t="shared" si="14"/>
        <v>Jul</v>
      </c>
      <c r="BL763" t="str">
        <f>VLOOKUP(D763,Sheet1!$A$2:$B$221,2,0)</f>
        <v>South East Zone</v>
      </c>
    </row>
    <row r="764" spans="1:64" x14ac:dyDescent="0.35">
      <c r="A764" t="str" cm="1">
        <f t="array" ref="A764:C764">VLOOKUP(D764,Sheet1!$A$2:$E$221,{3,4,5},0)</f>
        <v>Buditi Jogi Siva Rama Santosh Kumar</v>
      </c>
      <c r="B764" t="str">
        <v>FMF050122</v>
      </c>
      <c r="C764" t="str">
        <v>Sankar T</v>
      </c>
      <c r="D764" s="94" t="s">
        <v>196</v>
      </c>
      <c r="E764" s="95">
        <v>1127</v>
      </c>
      <c r="F764" s="95" t="s">
        <v>11759</v>
      </c>
      <c r="G764" s="95">
        <v>660343</v>
      </c>
      <c r="H764" s="95" t="s">
        <v>11760</v>
      </c>
      <c r="I764" s="95" t="s">
        <v>11761</v>
      </c>
      <c r="J764" s="95" t="s">
        <v>1568</v>
      </c>
      <c r="K764" s="95" t="s">
        <v>11762</v>
      </c>
      <c r="L764" s="95">
        <v>77000</v>
      </c>
      <c r="M764" s="95" t="s">
        <v>1124</v>
      </c>
      <c r="N764" s="95" t="s">
        <v>1125</v>
      </c>
      <c r="O764" s="95" t="s">
        <v>11763</v>
      </c>
      <c r="P764" s="95">
        <v>4970646655</v>
      </c>
      <c r="Q764" s="14" t="s">
        <v>13394</v>
      </c>
      <c r="T764" s="96">
        <v>46210</v>
      </c>
      <c r="U764" s="95" t="s">
        <v>1546</v>
      </c>
      <c r="V764" s="4">
        <v>46210.534421296295</v>
      </c>
      <c r="W764" s="96">
        <v>46210</v>
      </c>
      <c r="X764" s="95" t="s">
        <v>1546</v>
      </c>
      <c r="Y764" s="4">
        <v>46210.737326388888</v>
      </c>
      <c r="Z764" s="96"/>
      <c r="AA764" s="95" t="s">
        <v>11317</v>
      </c>
      <c r="AB764" s="4"/>
      <c r="AC764" s="96"/>
      <c r="AD764" s="95" t="s">
        <v>11317</v>
      </c>
      <c r="AE764" s="4"/>
      <c r="AF764" s="96"/>
      <c r="AG764" s="95" t="s">
        <v>11317</v>
      </c>
      <c r="AH764" s="4"/>
      <c r="AI764" s="96"/>
      <c r="AJ764" s="95" t="s">
        <v>11317</v>
      </c>
      <c r="AK764" s="4"/>
      <c r="AL764" s="96"/>
      <c r="AM764" s="95" t="s">
        <v>11317</v>
      </c>
      <c r="AN764" s="4"/>
      <c r="AO764" s="95" t="s">
        <v>11317</v>
      </c>
      <c r="AP764" s="95" t="s">
        <v>11317</v>
      </c>
      <c r="AQ764" s="95" t="s">
        <v>11317</v>
      </c>
      <c r="AR764" s="95" t="s">
        <v>11317</v>
      </c>
      <c r="AS764" s="95" t="s">
        <v>11317</v>
      </c>
      <c r="AT764" s="95" t="s">
        <v>11317</v>
      </c>
      <c r="AU764" s="96"/>
      <c r="AV764" s="95" t="s">
        <v>11317</v>
      </c>
      <c r="AW764" s="4"/>
      <c r="AX764" s="95" t="s">
        <v>11317</v>
      </c>
      <c r="AY764" s="95" t="s">
        <v>11317</v>
      </c>
      <c r="AZ764" s="95" t="s">
        <v>11317</v>
      </c>
      <c r="BA764" s="96"/>
      <c r="BB764" s="95" t="s">
        <v>11317</v>
      </c>
      <c r="BC764" s="4"/>
      <c r="BD764" s="96"/>
      <c r="BE764" s="95" t="s">
        <v>11317</v>
      </c>
      <c r="BF764" s="4"/>
      <c r="BG764" s="95" t="s">
        <v>11317</v>
      </c>
      <c r="BH764" s="95" t="s">
        <v>11317</v>
      </c>
      <c r="BI764" s="95" t="s">
        <v>11317</v>
      </c>
      <c r="BJ764" s="68" t="s">
        <v>11317</v>
      </c>
      <c r="BK764" t="str">
        <f t="shared" si="14"/>
        <v>Jan</v>
      </c>
      <c r="BL764" t="str">
        <f>VLOOKUP(D764,Sheet1!$A$2:$B$221,2,0)</f>
        <v>South East Zone</v>
      </c>
    </row>
    <row r="765" spans="1:64" x14ac:dyDescent="0.35">
      <c r="A765" t="str" cm="1">
        <f t="array" ref="A765:C765">VLOOKUP(D765,Sheet1!$A$2:$E$221,{3,4,5},0)</f>
        <v>Buditi Jogi Siva Rama Santosh Kumar</v>
      </c>
      <c r="B765" t="str">
        <v>FMF050122</v>
      </c>
      <c r="C765" t="str">
        <v>Sankar T</v>
      </c>
      <c r="D765" s="94" t="s">
        <v>196</v>
      </c>
      <c r="E765" s="95">
        <v>1127</v>
      </c>
      <c r="F765" s="95" t="s">
        <v>2927</v>
      </c>
      <c r="G765" s="95">
        <v>661537</v>
      </c>
      <c r="H765" s="95" t="s">
        <v>1563</v>
      </c>
      <c r="I765" s="95" t="s">
        <v>1564</v>
      </c>
      <c r="J765" s="95" t="s">
        <v>1568</v>
      </c>
      <c r="K765" s="95" t="s">
        <v>2928</v>
      </c>
      <c r="L765" s="95">
        <v>77000</v>
      </c>
      <c r="M765" s="95" t="s">
        <v>1124</v>
      </c>
      <c r="N765" s="95" t="s">
        <v>1125</v>
      </c>
      <c r="O765" s="95" t="s">
        <v>2929</v>
      </c>
      <c r="P765" s="95">
        <v>5021126298</v>
      </c>
      <c r="Q765" s="14" t="s">
        <v>13394</v>
      </c>
      <c r="T765" s="96">
        <v>46204</v>
      </c>
      <c r="U765" s="95" t="s">
        <v>1546</v>
      </c>
      <c r="V765" s="4">
        <v>46204.840254629627</v>
      </c>
      <c r="W765" s="96">
        <v>46205</v>
      </c>
      <c r="X765" s="95" t="s">
        <v>1546</v>
      </c>
      <c r="Y765" s="4">
        <v>46205.447835648149</v>
      </c>
      <c r="Z765" s="96">
        <v>46205</v>
      </c>
      <c r="AA765" s="95" t="s">
        <v>1211</v>
      </c>
      <c r="AB765" s="4">
        <v>46205.45890046296</v>
      </c>
      <c r="AC765" s="96">
        <v>46205</v>
      </c>
      <c r="AD765" s="95" t="s">
        <v>2408</v>
      </c>
      <c r="AE765" s="4">
        <v>46205.541747685187</v>
      </c>
      <c r="AF765" s="96"/>
      <c r="AG765" s="95" t="s">
        <v>11317</v>
      </c>
      <c r="AH765" s="4"/>
      <c r="AI765" s="96">
        <v>46205</v>
      </c>
      <c r="AJ765" s="95" t="s">
        <v>1240</v>
      </c>
      <c r="AK765" s="4">
        <v>46205.541990740741</v>
      </c>
      <c r="AL765" s="96">
        <v>46205</v>
      </c>
      <c r="AM765" s="95" t="s">
        <v>1240</v>
      </c>
      <c r="AN765" s="4">
        <v>46205.542094907411</v>
      </c>
      <c r="AO765" s="95" t="s">
        <v>11317</v>
      </c>
      <c r="AP765" s="95" t="s">
        <v>11317</v>
      </c>
      <c r="AQ765" s="95" t="s">
        <v>11317</v>
      </c>
      <c r="AR765" s="95" t="s">
        <v>11317</v>
      </c>
      <c r="AS765" s="95" t="s">
        <v>11317</v>
      </c>
      <c r="AT765" s="95" t="s">
        <v>11317</v>
      </c>
      <c r="AU765" s="96">
        <v>46205</v>
      </c>
      <c r="AV765" s="95" t="s">
        <v>1240</v>
      </c>
      <c r="AW765" s="4">
        <v>46205.544745370367</v>
      </c>
      <c r="AX765" s="95" t="s">
        <v>11317</v>
      </c>
      <c r="AY765" s="95" t="s">
        <v>11317</v>
      </c>
      <c r="AZ765" s="95" t="s">
        <v>11317</v>
      </c>
      <c r="BA765" s="96">
        <v>46205</v>
      </c>
      <c r="BB765" s="95" t="s">
        <v>1212</v>
      </c>
      <c r="BC765" s="4">
        <v>46205.575567129628</v>
      </c>
      <c r="BD765" s="96">
        <v>46205</v>
      </c>
      <c r="BE765" s="95" t="s">
        <v>1561</v>
      </c>
      <c r="BF765" s="4">
        <v>46205.708414351851</v>
      </c>
      <c r="BG765" s="95" t="s">
        <v>11317</v>
      </c>
      <c r="BH765" s="95" t="s">
        <v>11317</v>
      </c>
      <c r="BI765" s="95" t="s">
        <v>11317</v>
      </c>
      <c r="BJ765" s="68" t="s">
        <v>11317</v>
      </c>
      <c r="BK765" t="str">
        <f t="shared" si="14"/>
        <v>Jul</v>
      </c>
      <c r="BL765" t="str">
        <f>VLOOKUP(D765,Sheet1!$A$2:$B$221,2,0)</f>
        <v>South East Zone</v>
      </c>
    </row>
    <row r="766" spans="1:64" x14ac:dyDescent="0.35">
      <c r="A766" t="str" cm="1">
        <f t="array" ref="A766:C766">VLOOKUP(D766,Sheet1!$A$2:$E$221,{3,4,5},0)</f>
        <v>Buditi Jogi Siva Rama Santosh Kumar</v>
      </c>
      <c r="B766" t="str">
        <v>FMF050122</v>
      </c>
      <c r="C766" t="str">
        <v>Sankar T</v>
      </c>
      <c r="D766" s="94" t="s">
        <v>196</v>
      </c>
      <c r="E766" s="95">
        <v>1127</v>
      </c>
      <c r="F766" s="95" t="s">
        <v>1562</v>
      </c>
      <c r="G766" s="95">
        <v>667219</v>
      </c>
      <c r="H766" s="95" t="s">
        <v>1563</v>
      </c>
      <c r="I766" s="95" t="s">
        <v>1564</v>
      </c>
      <c r="J766" s="95" t="s">
        <v>1568</v>
      </c>
      <c r="K766" s="95" t="s">
        <v>2372</v>
      </c>
      <c r="L766" s="95">
        <v>77000</v>
      </c>
      <c r="M766" s="95" t="s">
        <v>1124</v>
      </c>
      <c r="N766" s="95" t="s">
        <v>1125</v>
      </c>
      <c r="O766" s="95" t="s">
        <v>2373</v>
      </c>
      <c r="P766" s="95">
        <v>8391784241</v>
      </c>
      <c r="Q766" s="14" t="s">
        <v>13394</v>
      </c>
      <c r="T766" s="96">
        <v>46203</v>
      </c>
      <c r="U766" s="95" t="s">
        <v>1546</v>
      </c>
      <c r="V766" s="4">
        <v>46203.740520833337</v>
      </c>
      <c r="W766" s="96">
        <v>46204</v>
      </c>
      <c r="X766" s="95" t="s">
        <v>1546</v>
      </c>
      <c r="Y766" s="4">
        <v>46204.391053240739</v>
      </c>
      <c r="Z766" s="96">
        <v>46204</v>
      </c>
      <c r="AA766" s="95" t="s">
        <v>1211</v>
      </c>
      <c r="AB766" s="4">
        <v>46204.396331018521</v>
      </c>
      <c r="AC766" s="96">
        <v>46204</v>
      </c>
      <c r="AD766" s="95" t="s">
        <v>2408</v>
      </c>
      <c r="AE766" s="4">
        <v>46204.414641203701</v>
      </c>
      <c r="AF766" s="96"/>
      <c r="AG766" s="95" t="s">
        <v>11317</v>
      </c>
      <c r="AH766" s="4"/>
      <c r="AI766" s="96">
        <v>46204</v>
      </c>
      <c r="AJ766" s="95" t="s">
        <v>1240</v>
      </c>
      <c r="AK766" s="4">
        <v>46204.458796296298</v>
      </c>
      <c r="AL766" s="96">
        <v>46204</v>
      </c>
      <c r="AM766" s="95" t="s">
        <v>1240</v>
      </c>
      <c r="AN766" s="4">
        <v>46204.45890046296</v>
      </c>
      <c r="AO766" s="95" t="s">
        <v>11317</v>
      </c>
      <c r="AP766" s="95" t="s">
        <v>11317</v>
      </c>
      <c r="AQ766" s="95" t="s">
        <v>11317</v>
      </c>
      <c r="AR766" s="95" t="s">
        <v>11317</v>
      </c>
      <c r="AS766" s="95" t="s">
        <v>11317</v>
      </c>
      <c r="AT766" s="95" t="s">
        <v>11317</v>
      </c>
      <c r="AU766" s="96">
        <v>46204</v>
      </c>
      <c r="AV766" s="95" t="s">
        <v>1240</v>
      </c>
      <c r="AW766" s="4">
        <v>46204.465266203704</v>
      </c>
      <c r="AX766" s="95" t="s">
        <v>11317</v>
      </c>
      <c r="AY766" s="95" t="s">
        <v>11317</v>
      </c>
      <c r="AZ766" s="95" t="s">
        <v>11317</v>
      </c>
      <c r="BA766" s="96">
        <v>46204</v>
      </c>
      <c r="BB766" s="95" t="s">
        <v>1212</v>
      </c>
      <c r="BC766" s="4">
        <v>46204.610243055555</v>
      </c>
      <c r="BD766" s="96">
        <v>46204</v>
      </c>
      <c r="BE766" s="95" t="s">
        <v>1561</v>
      </c>
      <c r="BF766" s="4">
        <v>46204.621493055558</v>
      </c>
      <c r="BG766" s="95" t="s">
        <v>11317</v>
      </c>
      <c r="BH766" s="95" t="s">
        <v>11317</v>
      </c>
      <c r="BI766" s="95" t="s">
        <v>11317</v>
      </c>
      <c r="BJ766" s="68" t="s">
        <v>11317</v>
      </c>
      <c r="BK766" t="str">
        <f t="shared" si="14"/>
        <v>Jul</v>
      </c>
      <c r="BL766" t="str">
        <f>VLOOKUP(D766,Sheet1!$A$2:$B$221,2,0)</f>
        <v>South East Zone</v>
      </c>
    </row>
    <row r="767" spans="1:64" x14ac:dyDescent="0.35">
      <c r="A767" t="str" cm="1">
        <f t="array" ref="A767:C767">VLOOKUP(D767,Sheet1!$A$2:$E$221,{3,4,5},0)</f>
        <v>Nalla Pranay Kumar</v>
      </c>
      <c r="B767" t="str">
        <v>FMF048903</v>
      </c>
      <c r="C767" t="str">
        <v>Sankar T</v>
      </c>
      <c r="D767" s="94" t="s">
        <v>197</v>
      </c>
      <c r="E767" s="95">
        <v>1137</v>
      </c>
      <c r="F767" s="95" t="s">
        <v>3564</v>
      </c>
      <c r="G767" s="95">
        <v>639277</v>
      </c>
      <c r="H767" s="95" t="s">
        <v>3565</v>
      </c>
      <c r="I767" s="95" t="s">
        <v>3566</v>
      </c>
      <c r="J767" s="95" t="s">
        <v>1568</v>
      </c>
      <c r="K767" s="95" t="s">
        <v>3567</v>
      </c>
      <c r="L767" s="95">
        <v>70000</v>
      </c>
      <c r="M767" s="95" t="s">
        <v>3568</v>
      </c>
      <c r="N767" s="95" t="s">
        <v>3569</v>
      </c>
      <c r="O767" s="95" t="s">
        <v>3570</v>
      </c>
      <c r="P767" s="95">
        <v>3528545918</v>
      </c>
      <c r="Q767" s="14" t="s">
        <v>13394</v>
      </c>
      <c r="T767" s="96">
        <v>46206</v>
      </c>
      <c r="U767" s="95" t="s">
        <v>3592</v>
      </c>
      <c r="V767" s="4">
        <v>46206.54414351852</v>
      </c>
      <c r="W767" s="96">
        <v>46206</v>
      </c>
      <c r="X767" s="95" t="s">
        <v>3592</v>
      </c>
      <c r="Y767" s="4">
        <v>46206.637314814812</v>
      </c>
      <c r="Z767" s="96">
        <v>46206</v>
      </c>
      <c r="AA767" s="95" t="s">
        <v>3057</v>
      </c>
      <c r="AB767" s="4">
        <v>46206.653437499997</v>
      </c>
      <c r="AC767" s="96">
        <v>46206</v>
      </c>
      <c r="AD767" s="95" t="s">
        <v>2408</v>
      </c>
      <c r="AE767" s="4">
        <v>46206.714444444442</v>
      </c>
      <c r="AF767" s="96"/>
      <c r="AG767" s="95" t="s">
        <v>11317</v>
      </c>
      <c r="AH767" s="4"/>
      <c r="AI767" s="96">
        <v>46206</v>
      </c>
      <c r="AJ767" s="95" t="s">
        <v>1240</v>
      </c>
      <c r="AK767" s="4">
        <v>46206.719131944446</v>
      </c>
      <c r="AL767" s="96">
        <v>46206</v>
      </c>
      <c r="AM767" s="95" t="s">
        <v>1240</v>
      </c>
      <c r="AN767" s="4">
        <v>46206.719201388885</v>
      </c>
      <c r="AO767" s="95" t="s">
        <v>11317</v>
      </c>
      <c r="AP767" s="95" t="s">
        <v>11317</v>
      </c>
      <c r="AQ767" s="95" t="s">
        <v>11317</v>
      </c>
      <c r="AR767" s="95" t="s">
        <v>11317</v>
      </c>
      <c r="AS767" s="95" t="s">
        <v>11317</v>
      </c>
      <c r="AT767" s="95" t="s">
        <v>11317</v>
      </c>
      <c r="AU767" s="96">
        <v>46206</v>
      </c>
      <c r="AV767" s="95" t="s">
        <v>1240</v>
      </c>
      <c r="AW767" s="4">
        <v>46206.721516203703</v>
      </c>
      <c r="AX767" s="95" t="s">
        <v>11317</v>
      </c>
      <c r="AY767" s="95" t="s">
        <v>11317</v>
      </c>
      <c r="AZ767" s="95" t="s">
        <v>11317</v>
      </c>
      <c r="BA767" s="96">
        <v>46206</v>
      </c>
      <c r="BB767" s="95" t="s">
        <v>1212</v>
      </c>
      <c r="BC767" s="4">
        <v>46206.735335648147</v>
      </c>
      <c r="BD767" s="96">
        <v>46206</v>
      </c>
      <c r="BE767" s="95" t="s">
        <v>3593</v>
      </c>
      <c r="BF767" s="4">
        <v>46206.819502314815</v>
      </c>
      <c r="BG767" s="95" t="s">
        <v>11317</v>
      </c>
      <c r="BH767" s="95" t="s">
        <v>11317</v>
      </c>
      <c r="BI767" s="95" t="s">
        <v>11317</v>
      </c>
      <c r="BJ767" s="68" t="s">
        <v>11317</v>
      </c>
      <c r="BK767" t="str">
        <f t="shared" si="14"/>
        <v>Jul</v>
      </c>
      <c r="BL767" t="str">
        <f>VLOOKUP(D767,Sheet1!$A$2:$B$221,2,0)</f>
        <v>South East Zone</v>
      </c>
    </row>
    <row r="768" spans="1:64" x14ac:dyDescent="0.35">
      <c r="A768" t="str" cm="1">
        <f t="array" ref="A768:C768">VLOOKUP(D768,Sheet1!$A$2:$E$221,{3,4,5},0)</f>
        <v>Nalla Pranay Kumar</v>
      </c>
      <c r="B768" t="str">
        <v>FMF048903</v>
      </c>
      <c r="C768" t="str">
        <v>Sankar T</v>
      </c>
      <c r="D768" s="94" t="s">
        <v>197</v>
      </c>
      <c r="E768" s="95">
        <v>1137</v>
      </c>
      <c r="F768" s="95" t="s">
        <v>3571</v>
      </c>
      <c r="G768" s="95">
        <v>656113</v>
      </c>
      <c r="H768" s="95" t="s">
        <v>3572</v>
      </c>
      <c r="I768" s="95" t="s">
        <v>3573</v>
      </c>
      <c r="J768" s="95" t="s">
        <v>1568</v>
      </c>
      <c r="K768" s="95" t="s">
        <v>3574</v>
      </c>
      <c r="L768" s="95">
        <v>40000</v>
      </c>
      <c r="M768" s="95" t="s">
        <v>3575</v>
      </c>
      <c r="N768" s="95" t="s">
        <v>3576</v>
      </c>
      <c r="O768" s="95" t="s">
        <v>3577</v>
      </c>
      <c r="P768" s="95">
        <v>4693848296</v>
      </c>
      <c r="Q768" s="14" t="s">
        <v>13394</v>
      </c>
      <c r="T768" s="96">
        <v>46205</v>
      </c>
      <c r="U768" s="95" t="s">
        <v>3592</v>
      </c>
      <c r="V768" s="4">
        <v>46205.787754629629</v>
      </c>
      <c r="W768" s="96">
        <v>46206</v>
      </c>
      <c r="X768" s="95" t="s">
        <v>3592</v>
      </c>
      <c r="Y768" s="4">
        <v>46206.448101851849</v>
      </c>
      <c r="Z768" s="96">
        <v>46206</v>
      </c>
      <c r="AA768" s="95" t="s">
        <v>3057</v>
      </c>
      <c r="AB768" s="4">
        <v>46206.452430555553</v>
      </c>
      <c r="AC768" s="96">
        <v>46206</v>
      </c>
      <c r="AD768" s="95" t="s">
        <v>2408</v>
      </c>
      <c r="AE768" s="4">
        <v>46206.519548611112</v>
      </c>
      <c r="AF768" s="96"/>
      <c r="AG768" s="95" t="s">
        <v>11317</v>
      </c>
      <c r="AH768" s="4"/>
      <c r="AI768" s="96">
        <v>46206</v>
      </c>
      <c r="AJ768" s="95" t="s">
        <v>1240</v>
      </c>
      <c r="AK768" s="4">
        <v>46206.523784722223</v>
      </c>
      <c r="AL768" s="96">
        <v>46206</v>
      </c>
      <c r="AM768" s="95" t="s">
        <v>1240</v>
      </c>
      <c r="AN768" s="4">
        <v>46206.523946759262</v>
      </c>
      <c r="AO768" s="95" t="s">
        <v>11317</v>
      </c>
      <c r="AP768" s="95" t="s">
        <v>11317</v>
      </c>
      <c r="AQ768" s="95" t="s">
        <v>11317</v>
      </c>
      <c r="AR768" s="95" t="s">
        <v>11317</v>
      </c>
      <c r="AS768" s="95" t="s">
        <v>11317</v>
      </c>
      <c r="AT768" s="95" t="s">
        <v>11317</v>
      </c>
      <c r="AU768" s="96">
        <v>46206</v>
      </c>
      <c r="AV768" s="95" t="s">
        <v>1240</v>
      </c>
      <c r="AW768" s="4">
        <v>46206.529490740744</v>
      </c>
      <c r="AX768" s="95" t="s">
        <v>11317</v>
      </c>
      <c r="AY768" s="95" t="s">
        <v>11317</v>
      </c>
      <c r="AZ768" s="95" t="s">
        <v>11317</v>
      </c>
      <c r="BA768" s="96">
        <v>46206</v>
      </c>
      <c r="BB768" s="95" t="s">
        <v>1212</v>
      </c>
      <c r="BC768" s="4">
        <v>46206.532800925925</v>
      </c>
      <c r="BD768" s="96">
        <v>46209</v>
      </c>
      <c r="BE768" s="95" t="s">
        <v>3593</v>
      </c>
      <c r="BF768" s="4">
        <v>46209.825937499998</v>
      </c>
      <c r="BG768" s="95" t="s">
        <v>11317</v>
      </c>
      <c r="BH768" s="95" t="s">
        <v>11317</v>
      </c>
      <c r="BI768" s="95" t="s">
        <v>11317</v>
      </c>
      <c r="BJ768" s="68" t="s">
        <v>11317</v>
      </c>
      <c r="BK768" t="str">
        <f t="shared" si="14"/>
        <v>Jul</v>
      </c>
      <c r="BL768" t="str">
        <f>VLOOKUP(D768,Sheet1!$A$2:$B$221,2,0)</f>
        <v>South East Zone</v>
      </c>
    </row>
    <row r="769" spans="1:64" x14ac:dyDescent="0.35">
      <c r="A769" t="str" cm="1">
        <f t="array" ref="A769:C769">VLOOKUP(D769,Sheet1!$A$2:$E$221,{3,4,5},0)</f>
        <v>Nalla Pranay Kumar</v>
      </c>
      <c r="B769" t="str">
        <v>FMF048903</v>
      </c>
      <c r="C769" t="str">
        <v>Sankar T</v>
      </c>
      <c r="D769" s="94" t="s">
        <v>197</v>
      </c>
      <c r="E769" s="95">
        <v>1137</v>
      </c>
      <c r="F769" s="95" t="s">
        <v>3578</v>
      </c>
      <c r="G769" s="95">
        <v>678814</v>
      </c>
      <c r="H769" s="95" t="s">
        <v>3579</v>
      </c>
      <c r="I769" s="95" t="s">
        <v>3580</v>
      </c>
      <c r="J769" s="95" t="s">
        <v>1568</v>
      </c>
      <c r="K769" s="95" t="s">
        <v>3581</v>
      </c>
      <c r="L769" s="95">
        <v>50000</v>
      </c>
      <c r="M769" s="95" t="s">
        <v>3068</v>
      </c>
      <c r="N769" s="95" t="s">
        <v>3069</v>
      </c>
      <c r="O769" s="95" t="s">
        <v>3582</v>
      </c>
      <c r="P769" s="95">
        <v>3654070014</v>
      </c>
      <c r="Q769" s="14" t="s">
        <v>13394</v>
      </c>
      <c r="T769" s="96">
        <v>46200</v>
      </c>
      <c r="U769" s="95" t="s">
        <v>3592</v>
      </c>
      <c r="V769" s="4">
        <v>46200.581041666665</v>
      </c>
      <c r="W769" s="96">
        <v>46206</v>
      </c>
      <c r="X769" s="95" t="s">
        <v>3592</v>
      </c>
      <c r="Y769" s="4">
        <v>46206.48746527778</v>
      </c>
      <c r="Z769" s="96">
        <v>46206</v>
      </c>
      <c r="AA769" s="95" t="s">
        <v>3057</v>
      </c>
      <c r="AB769" s="4">
        <v>46206.510150462964</v>
      </c>
      <c r="AC769" s="96">
        <v>46206</v>
      </c>
      <c r="AD769" s="95" t="s">
        <v>2408</v>
      </c>
      <c r="AE769" s="4">
        <v>46206.568668981483</v>
      </c>
      <c r="AF769" s="96"/>
      <c r="AG769" s="95" t="s">
        <v>11317</v>
      </c>
      <c r="AH769" s="4"/>
      <c r="AI769" s="96">
        <v>46206</v>
      </c>
      <c r="AJ769" s="95" t="s">
        <v>1240</v>
      </c>
      <c r="AK769" s="4">
        <v>46206.612175925926</v>
      </c>
      <c r="AL769" s="96">
        <v>46206</v>
      </c>
      <c r="AM769" s="95" t="s">
        <v>1240</v>
      </c>
      <c r="AN769" s="4">
        <v>46206.612256944441</v>
      </c>
      <c r="AO769" s="95" t="s">
        <v>11317</v>
      </c>
      <c r="AP769" s="95" t="s">
        <v>11317</v>
      </c>
      <c r="AQ769" s="95" t="s">
        <v>11317</v>
      </c>
      <c r="AR769" s="95" t="s">
        <v>11317</v>
      </c>
      <c r="AS769" s="95" t="s">
        <v>11317</v>
      </c>
      <c r="AT769" s="95" t="s">
        <v>11317</v>
      </c>
      <c r="AU769" s="96">
        <v>46206</v>
      </c>
      <c r="AV769" s="95" t="s">
        <v>1240</v>
      </c>
      <c r="AW769" s="4">
        <v>46206.617465277777</v>
      </c>
      <c r="AX769" s="95" t="s">
        <v>11317</v>
      </c>
      <c r="AY769" s="95" t="s">
        <v>11317</v>
      </c>
      <c r="AZ769" s="95" t="s">
        <v>11317</v>
      </c>
      <c r="BA769" s="96">
        <v>46206</v>
      </c>
      <c r="BB769" s="95" t="s">
        <v>1212</v>
      </c>
      <c r="BC769" s="4">
        <v>46206.643333333333</v>
      </c>
      <c r="BD769" s="96">
        <v>46209</v>
      </c>
      <c r="BE769" s="95" t="s">
        <v>3593</v>
      </c>
      <c r="BF769" s="4">
        <v>46209.814513888887</v>
      </c>
      <c r="BG769" s="95" t="s">
        <v>11317</v>
      </c>
      <c r="BH769" s="95" t="s">
        <v>11317</v>
      </c>
      <c r="BI769" s="95" t="s">
        <v>11317</v>
      </c>
      <c r="BJ769" s="68" t="s">
        <v>11317</v>
      </c>
      <c r="BK769" t="str">
        <f t="shared" si="14"/>
        <v>Jul</v>
      </c>
      <c r="BL769" t="str">
        <f>VLOOKUP(D769,Sheet1!$A$2:$B$221,2,0)</f>
        <v>South East Zone</v>
      </c>
    </row>
    <row r="770" spans="1:64" x14ac:dyDescent="0.35">
      <c r="A770" t="str" cm="1">
        <f t="array" ref="A770:C770">VLOOKUP(D770,Sheet1!$A$2:$E$221,{3,4,5},0)</f>
        <v>Gaddam Sureshkrishna</v>
      </c>
      <c r="B770" t="str">
        <v>FMF057903</v>
      </c>
      <c r="C770" t="str">
        <v>Sankar T</v>
      </c>
      <c r="D770" s="94" t="s">
        <v>198</v>
      </c>
      <c r="E770" s="95">
        <v>1138</v>
      </c>
      <c r="F770" s="95" t="s">
        <v>2374</v>
      </c>
      <c r="G770" s="95">
        <v>657102</v>
      </c>
      <c r="H770" s="95" t="s">
        <v>2375</v>
      </c>
      <c r="I770" s="95" t="s">
        <v>2376</v>
      </c>
      <c r="J770" s="95" t="s">
        <v>1568</v>
      </c>
      <c r="K770" s="95" t="s">
        <v>2377</v>
      </c>
      <c r="L770" s="95">
        <v>45000</v>
      </c>
      <c r="M770" s="95" t="s">
        <v>2378</v>
      </c>
      <c r="N770" s="95" t="s">
        <v>2379</v>
      </c>
      <c r="O770" s="95" t="s">
        <v>2380</v>
      </c>
      <c r="P770" s="95">
        <v>3744982122</v>
      </c>
      <c r="Q770" s="14" t="s">
        <v>13394</v>
      </c>
      <c r="T770" s="96">
        <v>46202</v>
      </c>
      <c r="U770" s="95" t="s">
        <v>2442</v>
      </c>
      <c r="V770" s="4">
        <v>46202.797002314815</v>
      </c>
      <c r="W770" s="96">
        <v>46203</v>
      </c>
      <c r="X770" s="95" t="s">
        <v>2442</v>
      </c>
      <c r="Y770" s="4">
        <v>46203.346388888887</v>
      </c>
      <c r="Z770" s="96">
        <v>46203</v>
      </c>
      <c r="AA770" s="95" t="s">
        <v>1211</v>
      </c>
      <c r="AB770" s="4">
        <v>46203.397361111114</v>
      </c>
      <c r="AC770" s="96">
        <v>46203</v>
      </c>
      <c r="AD770" s="95" t="s">
        <v>2408</v>
      </c>
      <c r="AE770" s="4">
        <v>46203.460277777776</v>
      </c>
      <c r="AF770" s="96"/>
      <c r="AG770" s="95" t="s">
        <v>11317</v>
      </c>
      <c r="AH770" s="4"/>
      <c r="AI770" s="96">
        <v>46203</v>
      </c>
      <c r="AJ770" s="95" t="s">
        <v>1240</v>
      </c>
      <c r="AK770" s="4">
        <v>46203.464814814812</v>
      </c>
      <c r="AL770" s="96">
        <v>46203</v>
      </c>
      <c r="AM770" s="95" t="s">
        <v>1240</v>
      </c>
      <c r="AN770" s="4">
        <v>46203.464907407404</v>
      </c>
      <c r="AO770" s="95" t="s">
        <v>11317</v>
      </c>
      <c r="AP770" s="95" t="s">
        <v>11317</v>
      </c>
      <c r="AQ770" s="95" t="s">
        <v>11317</v>
      </c>
      <c r="AR770" s="95" t="s">
        <v>11317</v>
      </c>
      <c r="AS770" s="95" t="s">
        <v>11317</v>
      </c>
      <c r="AT770" s="95" t="s">
        <v>11317</v>
      </c>
      <c r="AU770" s="96">
        <v>46203</v>
      </c>
      <c r="AV770" s="95" t="s">
        <v>1240</v>
      </c>
      <c r="AW770" s="4">
        <v>46203.483124999999</v>
      </c>
      <c r="AX770" s="95" t="s">
        <v>11317</v>
      </c>
      <c r="AY770" s="95" t="s">
        <v>11317</v>
      </c>
      <c r="AZ770" s="95" t="s">
        <v>11317</v>
      </c>
      <c r="BA770" s="96">
        <v>46203</v>
      </c>
      <c r="BB770" s="95" t="s">
        <v>2414</v>
      </c>
      <c r="BC770" s="4">
        <v>46203.518587962964</v>
      </c>
      <c r="BD770" s="96">
        <v>46204</v>
      </c>
      <c r="BE770" s="95" t="s">
        <v>2443</v>
      </c>
      <c r="BF770" s="4">
        <v>46204.784942129627</v>
      </c>
      <c r="BG770" s="95" t="s">
        <v>11317</v>
      </c>
      <c r="BH770" s="95" t="s">
        <v>11317</v>
      </c>
      <c r="BI770" s="95" t="s">
        <v>11317</v>
      </c>
      <c r="BJ770" s="68" t="s">
        <v>11317</v>
      </c>
      <c r="BK770" t="str">
        <f t="shared" si="14"/>
        <v>Jun</v>
      </c>
      <c r="BL770" t="str">
        <f>VLOOKUP(D770,Sheet1!$A$2:$B$221,2,0)</f>
        <v>South East Zone</v>
      </c>
    </row>
    <row r="771" spans="1:64" x14ac:dyDescent="0.35">
      <c r="A771" t="str" cm="1">
        <f t="array" ref="A771:C771">VLOOKUP(D771,Sheet1!$A$2:$E$221,{3,4,5},0)</f>
        <v>Gaddam Sureshkrishna</v>
      </c>
      <c r="B771" t="str">
        <v>FMF057903</v>
      </c>
      <c r="C771" t="str">
        <v>Sankar T</v>
      </c>
      <c r="D771" s="94" t="s">
        <v>198</v>
      </c>
      <c r="E771" s="95">
        <v>1138</v>
      </c>
      <c r="F771" s="95" t="s">
        <v>2374</v>
      </c>
      <c r="G771" s="95">
        <v>657102</v>
      </c>
      <c r="H771" s="95" t="s">
        <v>2375</v>
      </c>
      <c r="I771" s="95" t="s">
        <v>2376</v>
      </c>
      <c r="J771" s="95" t="s">
        <v>1568</v>
      </c>
      <c r="K771" s="95" t="s">
        <v>2377</v>
      </c>
      <c r="L771" s="95">
        <v>50000</v>
      </c>
      <c r="M771" s="95" t="s">
        <v>2381</v>
      </c>
      <c r="N771" s="95" t="s">
        <v>2382</v>
      </c>
      <c r="O771" s="95" t="s">
        <v>2383</v>
      </c>
      <c r="P771" s="95">
        <v>9494848642</v>
      </c>
      <c r="Q771" s="14" t="s">
        <v>13394</v>
      </c>
      <c r="T771" s="96">
        <v>46202</v>
      </c>
      <c r="U771" s="95" t="s">
        <v>2442</v>
      </c>
      <c r="V771" s="4">
        <v>46202.797025462962</v>
      </c>
      <c r="W771" s="96">
        <v>46203</v>
      </c>
      <c r="X771" s="95" t="s">
        <v>2442</v>
      </c>
      <c r="Y771" s="4">
        <v>46203.346412037034</v>
      </c>
      <c r="Z771" s="96">
        <v>46203</v>
      </c>
      <c r="AA771" s="95" t="s">
        <v>1211</v>
      </c>
      <c r="AB771" s="4">
        <v>46203.397361111114</v>
      </c>
      <c r="AC771" s="96">
        <v>46203</v>
      </c>
      <c r="AD771" s="95" t="s">
        <v>2408</v>
      </c>
      <c r="AE771" s="4">
        <v>46203.460300925923</v>
      </c>
      <c r="AF771" s="96"/>
      <c r="AG771" s="95" t="s">
        <v>11317</v>
      </c>
      <c r="AH771" s="4"/>
      <c r="AI771" s="96">
        <v>46203</v>
      </c>
      <c r="AJ771" s="95" t="s">
        <v>1240</v>
      </c>
      <c r="AK771" s="4">
        <v>46203.464837962965</v>
      </c>
      <c r="AL771" s="96">
        <v>46203</v>
      </c>
      <c r="AM771" s="95" t="s">
        <v>1240</v>
      </c>
      <c r="AN771" s="4">
        <v>46203.464918981481</v>
      </c>
      <c r="AO771" s="95" t="s">
        <v>11317</v>
      </c>
      <c r="AP771" s="95" t="s">
        <v>11317</v>
      </c>
      <c r="AQ771" s="95" t="s">
        <v>11317</v>
      </c>
      <c r="AR771" s="95" t="s">
        <v>11317</v>
      </c>
      <c r="AS771" s="95" t="s">
        <v>11317</v>
      </c>
      <c r="AT771" s="95" t="s">
        <v>11317</v>
      </c>
      <c r="AU771" s="96">
        <v>46203</v>
      </c>
      <c r="AV771" s="95" t="s">
        <v>1240</v>
      </c>
      <c r="AW771" s="4">
        <v>46203.483136574076</v>
      </c>
      <c r="AX771" s="95" t="s">
        <v>11317</v>
      </c>
      <c r="AY771" s="95" t="s">
        <v>11317</v>
      </c>
      <c r="AZ771" s="95" t="s">
        <v>11317</v>
      </c>
      <c r="BA771" s="96">
        <v>46203</v>
      </c>
      <c r="BB771" s="95" t="s">
        <v>2414</v>
      </c>
      <c r="BC771" s="4">
        <v>46203.518587962964</v>
      </c>
      <c r="BD771" s="96">
        <v>46204</v>
      </c>
      <c r="BE771" s="95" t="s">
        <v>2443</v>
      </c>
      <c r="BF771" s="4">
        <v>46204.784942129627</v>
      </c>
      <c r="BG771" s="95" t="s">
        <v>11317</v>
      </c>
      <c r="BH771" s="95" t="s">
        <v>11317</v>
      </c>
      <c r="BI771" s="95" t="s">
        <v>11317</v>
      </c>
      <c r="BJ771" s="68" t="s">
        <v>11317</v>
      </c>
      <c r="BK771" t="str">
        <f t="shared" si="14"/>
        <v>Jun</v>
      </c>
      <c r="BL771" t="str">
        <f>VLOOKUP(D771,Sheet1!$A$2:$B$221,2,0)</f>
        <v>South East Zone</v>
      </c>
    </row>
    <row r="772" spans="1:64" x14ac:dyDescent="0.35">
      <c r="A772" t="str" cm="1">
        <f t="array" ref="A772:C772">VLOOKUP(D772,Sheet1!$A$2:$E$221,{3,4,5},0)</f>
        <v>Bondekola Poul Raj</v>
      </c>
      <c r="B772" t="str">
        <v>FMF071879</v>
      </c>
      <c r="C772" t="str">
        <v>Sankar T</v>
      </c>
      <c r="D772" s="94" t="s">
        <v>203</v>
      </c>
      <c r="E772" s="95">
        <v>1328</v>
      </c>
      <c r="F772" s="95" t="s">
        <v>2930</v>
      </c>
      <c r="G772" s="95">
        <v>669403</v>
      </c>
      <c r="H772" s="95" t="s">
        <v>2931</v>
      </c>
      <c r="I772" s="95" t="s">
        <v>2932</v>
      </c>
      <c r="J772" s="95" t="s">
        <v>1568</v>
      </c>
      <c r="K772" s="95" t="s">
        <v>2933</v>
      </c>
      <c r="L772" s="95">
        <v>77000</v>
      </c>
      <c r="M772" s="95" t="s">
        <v>1124</v>
      </c>
      <c r="N772" s="95" t="s">
        <v>1125</v>
      </c>
      <c r="O772" s="95" t="s">
        <v>2934</v>
      </c>
      <c r="P772" s="95">
        <v>8768514713</v>
      </c>
      <c r="Q772" s="14" t="s">
        <v>13394</v>
      </c>
      <c r="T772" s="96">
        <v>46202</v>
      </c>
      <c r="U772" s="95" t="s">
        <v>2975</v>
      </c>
      <c r="V772" s="4">
        <v>46202.775000000001</v>
      </c>
      <c r="W772" s="96">
        <v>46205</v>
      </c>
      <c r="X772" s="95" t="s">
        <v>2975</v>
      </c>
      <c r="Y772" s="4">
        <v>46205.70758101852</v>
      </c>
      <c r="Z772" s="96">
        <v>46205</v>
      </c>
      <c r="AA772" s="95" t="s">
        <v>1211</v>
      </c>
      <c r="AB772" s="4">
        <v>46205.712164351855</v>
      </c>
      <c r="AC772" s="96">
        <v>46205</v>
      </c>
      <c r="AD772" s="95" t="s">
        <v>2408</v>
      </c>
      <c r="AE772" s="4">
        <v>46205.731388888889</v>
      </c>
      <c r="AF772" s="96"/>
      <c r="AG772" s="95" t="s">
        <v>11317</v>
      </c>
      <c r="AH772" s="4"/>
      <c r="AI772" s="96">
        <v>46205</v>
      </c>
      <c r="AJ772" s="95" t="s">
        <v>1240</v>
      </c>
      <c r="AK772" s="4">
        <v>46205.737060185187</v>
      </c>
      <c r="AL772" s="96">
        <v>46205</v>
      </c>
      <c r="AM772" s="95" t="s">
        <v>1240</v>
      </c>
      <c r="AN772" s="4">
        <v>46205.737164351849</v>
      </c>
      <c r="AO772" s="95" t="s">
        <v>11317</v>
      </c>
      <c r="AP772" s="95" t="s">
        <v>11317</v>
      </c>
      <c r="AQ772" s="95" t="s">
        <v>11317</v>
      </c>
      <c r="AR772" s="95" t="s">
        <v>11317</v>
      </c>
      <c r="AS772" s="95" t="s">
        <v>11317</v>
      </c>
      <c r="AT772" s="95" t="s">
        <v>11317</v>
      </c>
      <c r="AU772" s="96">
        <v>46205</v>
      </c>
      <c r="AV772" s="95" t="s">
        <v>1240</v>
      </c>
      <c r="AW772" s="4">
        <v>46205.742060185185</v>
      </c>
      <c r="AX772" s="95" t="s">
        <v>11317</v>
      </c>
      <c r="AY772" s="95" t="s">
        <v>11317</v>
      </c>
      <c r="AZ772" s="95" t="s">
        <v>11317</v>
      </c>
      <c r="BA772" s="96">
        <v>46205</v>
      </c>
      <c r="BB772" s="95" t="s">
        <v>1212</v>
      </c>
      <c r="BC772" s="4">
        <v>46205.797268518516</v>
      </c>
      <c r="BD772" s="96"/>
      <c r="BE772" s="95" t="s">
        <v>11317</v>
      </c>
      <c r="BF772" s="4"/>
      <c r="BG772" s="95" t="s">
        <v>11317</v>
      </c>
      <c r="BH772" s="95" t="s">
        <v>11317</v>
      </c>
      <c r="BI772" s="95" t="s">
        <v>11317</v>
      </c>
      <c r="BJ772" s="68" t="s">
        <v>11317</v>
      </c>
      <c r="BK772" t="str">
        <f t="shared" si="14"/>
        <v>Jul</v>
      </c>
      <c r="BL772" t="str">
        <f>VLOOKUP(D772,Sheet1!$A$2:$B$221,2,0)</f>
        <v>South East Zone</v>
      </c>
    </row>
  </sheetData>
  <conditionalFormatting sqref="P1:P1048576">
    <cfRule type="duplicateValues" dxfId="1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D5D69-7A0D-47B3-A1F7-D88CE6F4D3D8}">
  <dimension ref="A1:BD1132"/>
  <sheetViews>
    <sheetView workbookViewId="0">
      <pane ySplit="1" topLeftCell="A1117" activePane="bottomLeft" state="frozen"/>
      <selection activeCell="Q1" sqref="Q1"/>
      <selection pane="bottomLeft" activeCell="A1132" sqref="A1132"/>
    </sheetView>
  </sheetViews>
  <sheetFormatPr defaultRowHeight="14.5" x14ac:dyDescent="0.35"/>
  <cols>
    <col min="1" max="1" width="19.6328125" bestFit="1" customWidth="1"/>
    <col min="2" max="2" width="11.36328125" bestFit="1" customWidth="1"/>
    <col min="3" max="3" width="14.90625" bestFit="1" customWidth="1"/>
    <col min="4" max="4" width="36.1796875" bestFit="1" customWidth="1"/>
    <col min="5" max="5" width="11.1796875" bestFit="1" customWidth="1"/>
    <col min="6" max="6" width="58.453125" bestFit="1" customWidth="1"/>
    <col min="7" max="7" width="10.81640625" bestFit="1" customWidth="1"/>
    <col min="8" max="8" width="10.54296875" bestFit="1" customWidth="1"/>
    <col min="9" max="9" width="31.453125" bestFit="1" customWidth="1"/>
    <col min="10" max="10" width="16.36328125" bestFit="1" customWidth="1"/>
    <col min="11" max="11" width="35.26953125" bestFit="1" customWidth="1"/>
    <col min="12" max="12" width="12.54296875" bestFit="1" customWidth="1"/>
    <col min="13" max="13" width="13.1796875" bestFit="1" customWidth="1"/>
    <col min="14" max="14" width="14.90625" bestFit="1" customWidth="1"/>
    <col min="15" max="15" width="15" bestFit="1" customWidth="1"/>
    <col min="16" max="16" width="26.81640625" bestFit="1" customWidth="1"/>
    <col min="17" max="17" width="13.81640625" bestFit="1" customWidth="1"/>
    <col min="18" max="18" width="28.08984375" bestFit="1" customWidth="1"/>
    <col min="19" max="19" width="15.90625" bestFit="1" customWidth="1"/>
    <col min="20" max="20" width="17.1796875" bestFit="1" customWidth="1"/>
    <col min="21" max="21" width="17.26953125" bestFit="1" customWidth="1"/>
    <col min="22" max="22" width="15.7265625" bestFit="1" customWidth="1"/>
    <col min="23" max="23" width="21.1796875" bestFit="1" customWidth="1"/>
    <col min="24" max="24" width="18.08984375" bestFit="1" customWidth="1"/>
    <col min="25" max="25" width="10.36328125" bestFit="1" customWidth="1"/>
    <col min="26" max="26" width="19.7265625" bestFit="1" customWidth="1"/>
    <col min="27" max="27" width="11.1796875" bestFit="1" customWidth="1"/>
    <col min="28" max="28" width="12.36328125" bestFit="1" customWidth="1"/>
    <col min="29" max="29" width="14" bestFit="1" customWidth="1"/>
    <col min="30" max="30" width="27.453125" bestFit="1" customWidth="1"/>
    <col min="31" max="31" width="16.7265625" bestFit="1" customWidth="1"/>
    <col min="32" max="32" width="24.26953125" bestFit="1" customWidth="1"/>
    <col min="33" max="33" width="19.08984375" bestFit="1" customWidth="1"/>
    <col min="34" max="34" width="11.1796875" bestFit="1" customWidth="1"/>
    <col min="35" max="35" width="19.6328125" bestFit="1" customWidth="1"/>
    <col min="36" max="36" width="19" bestFit="1" customWidth="1"/>
    <col min="37" max="37" width="17" bestFit="1" customWidth="1"/>
    <col min="38" max="38" width="10.81640625" bestFit="1" customWidth="1"/>
    <col min="39" max="39" width="16.7265625" bestFit="1" customWidth="1"/>
    <col min="40" max="40" width="28.1796875" bestFit="1" customWidth="1"/>
    <col min="41" max="41" width="4.81640625" bestFit="1" customWidth="1"/>
    <col min="42" max="42" width="19.90625" bestFit="1" customWidth="1"/>
    <col min="43" max="43" width="18.1796875" bestFit="1" customWidth="1"/>
    <col min="44" max="44" width="10" bestFit="1" customWidth="1"/>
    <col min="45" max="45" width="25.36328125" bestFit="1" customWidth="1"/>
    <col min="46" max="46" width="22.7265625" bestFit="1" customWidth="1"/>
    <col min="47" max="47" width="10" bestFit="1" customWidth="1"/>
    <col min="48" max="48" width="25.36328125" bestFit="1" customWidth="1"/>
    <col min="49" max="49" width="10.36328125" bestFit="1" customWidth="1"/>
    <col min="50" max="50" width="5" bestFit="1" customWidth="1"/>
    <col min="51" max="51" width="20.1796875" bestFit="1" customWidth="1"/>
    <col min="52" max="52" width="29.453125" bestFit="1" customWidth="1"/>
    <col min="53" max="53" width="11" bestFit="1" customWidth="1"/>
    <col min="54" max="54" width="16.36328125" bestFit="1" customWidth="1"/>
    <col min="55" max="55" width="14.1796875" bestFit="1" customWidth="1"/>
  </cols>
  <sheetData>
    <row r="1" spans="1:56" x14ac:dyDescent="0.35">
      <c r="A1" s="74" t="s">
        <v>0</v>
      </c>
      <c r="B1" s="74" t="s">
        <v>1</v>
      </c>
      <c r="C1" s="74" t="s">
        <v>845</v>
      </c>
      <c r="D1" s="74" t="s">
        <v>2</v>
      </c>
      <c r="E1" s="74" t="s">
        <v>3</v>
      </c>
      <c r="F1" s="74" t="s">
        <v>846</v>
      </c>
      <c r="G1" s="74" t="s">
        <v>847</v>
      </c>
      <c r="H1" s="74" t="s">
        <v>848</v>
      </c>
      <c r="I1" s="74" t="s">
        <v>11</v>
      </c>
      <c r="J1" s="74" t="s">
        <v>12</v>
      </c>
      <c r="K1" s="74" t="s">
        <v>849</v>
      </c>
      <c r="L1" s="74" t="s">
        <v>850</v>
      </c>
      <c r="M1" s="74" t="s">
        <v>851</v>
      </c>
      <c r="N1" s="74" t="s">
        <v>852</v>
      </c>
      <c r="O1" s="74" t="s">
        <v>853</v>
      </c>
      <c r="P1" s="74" t="s">
        <v>4</v>
      </c>
      <c r="Q1" s="74" t="s">
        <v>5</v>
      </c>
      <c r="R1" s="74" t="s">
        <v>854</v>
      </c>
      <c r="S1" s="74" t="s">
        <v>855</v>
      </c>
      <c r="T1" s="74" t="s">
        <v>856</v>
      </c>
      <c r="U1" s="74" t="s">
        <v>857</v>
      </c>
      <c r="V1" s="74" t="s">
        <v>858</v>
      </c>
      <c r="W1" s="74" t="s">
        <v>859</v>
      </c>
      <c r="X1" s="74" t="s">
        <v>860</v>
      </c>
      <c r="Y1" s="74" t="s">
        <v>861</v>
      </c>
      <c r="Z1" s="74" t="s">
        <v>862</v>
      </c>
      <c r="AA1" s="74" t="s">
        <v>863</v>
      </c>
      <c r="AB1" s="74" t="s">
        <v>864</v>
      </c>
      <c r="AC1" s="74" t="s">
        <v>865</v>
      </c>
      <c r="AD1" s="74" t="s">
        <v>9</v>
      </c>
      <c r="AE1" s="74" t="s">
        <v>866</v>
      </c>
      <c r="AF1" s="74" t="s">
        <v>867</v>
      </c>
      <c r="AG1" s="74" t="s">
        <v>868</v>
      </c>
      <c r="AH1" s="74" t="s">
        <v>869</v>
      </c>
      <c r="AI1" s="74" t="s">
        <v>870</v>
      </c>
      <c r="AJ1" s="74" t="s">
        <v>871</v>
      </c>
      <c r="AK1" s="74" t="s">
        <v>872</v>
      </c>
      <c r="AL1" s="74" t="s">
        <v>873</v>
      </c>
      <c r="AM1" s="74" t="s">
        <v>874</v>
      </c>
      <c r="AN1" s="74" t="s">
        <v>875</v>
      </c>
      <c r="AO1" s="74" t="s">
        <v>876</v>
      </c>
      <c r="AP1" s="74" t="s">
        <v>877</v>
      </c>
      <c r="AQ1" s="74" t="s">
        <v>878</v>
      </c>
      <c r="AR1" s="74" t="s">
        <v>879</v>
      </c>
      <c r="AS1" s="74" t="s">
        <v>880</v>
      </c>
      <c r="AT1" s="74" t="s">
        <v>881</v>
      </c>
      <c r="AU1" s="74" t="s">
        <v>882</v>
      </c>
      <c r="AV1" s="74" t="s">
        <v>883</v>
      </c>
      <c r="AW1" s="74" t="s">
        <v>884</v>
      </c>
      <c r="AX1" s="74" t="s">
        <v>885</v>
      </c>
      <c r="AY1" s="74" t="s">
        <v>886</v>
      </c>
      <c r="AZ1" s="74" t="s">
        <v>887</v>
      </c>
      <c r="BA1" s="74" t="s">
        <v>888</v>
      </c>
      <c r="BB1" s="74" t="s">
        <v>889</v>
      </c>
      <c r="BC1" s="75" t="s">
        <v>772</v>
      </c>
      <c r="BD1" s="75" t="s">
        <v>894</v>
      </c>
    </row>
    <row r="2" spans="1:56" x14ac:dyDescent="0.35">
      <c r="A2" t="s">
        <v>197</v>
      </c>
      <c r="B2">
        <v>1137</v>
      </c>
      <c r="C2" t="s">
        <v>794</v>
      </c>
      <c r="D2" t="s">
        <v>13395</v>
      </c>
      <c r="E2">
        <v>636067</v>
      </c>
      <c r="F2" t="s">
        <v>13396</v>
      </c>
      <c r="G2">
        <v>8153300</v>
      </c>
      <c r="H2" t="s">
        <v>13397</v>
      </c>
      <c r="I2" t="s">
        <v>13398</v>
      </c>
      <c r="J2">
        <v>7821837075</v>
      </c>
      <c r="K2" t="s">
        <v>13399</v>
      </c>
      <c r="L2">
        <v>28</v>
      </c>
      <c r="M2">
        <v>35</v>
      </c>
      <c r="N2" t="s">
        <v>794</v>
      </c>
      <c r="O2">
        <v>5428645734</v>
      </c>
      <c r="P2" t="s">
        <v>3572</v>
      </c>
      <c r="Q2" t="s">
        <v>3573</v>
      </c>
      <c r="T2" s="1">
        <v>46206</v>
      </c>
      <c r="U2" s="31">
        <v>46206.348576388889</v>
      </c>
      <c r="V2">
        <v>1</v>
      </c>
      <c r="W2">
        <v>70000</v>
      </c>
      <c r="X2" t="s">
        <v>13400</v>
      </c>
      <c r="Y2" t="s">
        <v>13401</v>
      </c>
      <c r="Z2">
        <v>909020041276989</v>
      </c>
      <c r="AA2" t="s">
        <v>13402</v>
      </c>
      <c r="AB2">
        <v>2</v>
      </c>
      <c r="AC2">
        <v>24.6</v>
      </c>
      <c r="AD2" t="s">
        <v>3568</v>
      </c>
      <c r="AE2" t="s">
        <v>3569</v>
      </c>
      <c r="AF2" t="s">
        <v>13403</v>
      </c>
      <c r="AG2" s="1">
        <v>46241</v>
      </c>
      <c r="AH2">
        <v>25</v>
      </c>
      <c r="AI2" t="s">
        <v>13404</v>
      </c>
      <c r="AJ2" t="s">
        <v>13405</v>
      </c>
      <c r="AK2" t="s">
        <v>13406</v>
      </c>
      <c r="AL2">
        <v>6304160822</v>
      </c>
      <c r="AM2" t="s">
        <v>13407</v>
      </c>
      <c r="AN2" t="s">
        <v>13408</v>
      </c>
      <c r="AO2">
        <v>1198</v>
      </c>
      <c r="AP2">
        <v>0</v>
      </c>
      <c r="AQ2" t="s">
        <v>13409</v>
      </c>
      <c r="AR2">
        <v>1563</v>
      </c>
      <c r="AS2">
        <v>0</v>
      </c>
      <c r="AZ2">
        <v>0</v>
      </c>
      <c r="BC2" t="str">
        <f>VLOOKUP(A2,Sheet1!$A$1:$E$221,2,0)</f>
        <v>South East Zone</v>
      </c>
      <c r="BD2" t="str">
        <f>VLOOKUP(A2,Sheet1!$A$1:$E$221,5,0)</f>
        <v>Sankar T</v>
      </c>
    </row>
    <row r="3" spans="1:56" x14ac:dyDescent="0.35">
      <c r="A3" t="s">
        <v>758</v>
      </c>
      <c r="B3">
        <v>1163</v>
      </c>
      <c r="C3" t="s">
        <v>781</v>
      </c>
      <c r="D3" t="s">
        <v>1963</v>
      </c>
      <c r="E3">
        <v>751761</v>
      </c>
      <c r="F3" t="s">
        <v>13410</v>
      </c>
      <c r="G3">
        <v>9162333</v>
      </c>
      <c r="H3" t="s">
        <v>13397</v>
      </c>
      <c r="I3" t="s">
        <v>1965</v>
      </c>
      <c r="J3">
        <v>4220315149</v>
      </c>
      <c r="K3" t="s">
        <v>13411</v>
      </c>
      <c r="L3">
        <v>26</v>
      </c>
      <c r="M3">
        <v>32</v>
      </c>
      <c r="N3" t="s">
        <v>781</v>
      </c>
      <c r="O3">
        <v>9420453425</v>
      </c>
      <c r="P3" t="s">
        <v>1289</v>
      </c>
      <c r="Q3" t="s">
        <v>1290</v>
      </c>
      <c r="R3" t="s">
        <v>13412</v>
      </c>
      <c r="S3" t="s">
        <v>13413</v>
      </c>
      <c r="T3" s="1">
        <v>46204</v>
      </c>
      <c r="U3" s="31">
        <v>46204.640219907407</v>
      </c>
      <c r="V3">
        <v>1</v>
      </c>
      <c r="W3">
        <v>60000</v>
      </c>
      <c r="X3" t="s">
        <v>13400</v>
      </c>
      <c r="Y3" t="s">
        <v>13401</v>
      </c>
      <c r="Z3">
        <v>909020041276989</v>
      </c>
      <c r="AA3" t="s">
        <v>13402</v>
      </c>
      <c r="AB3">
        <v>2</v>
      </c>
      <c r="AC3">
        <v>24.15</v>
      </c>
      <c r="AD3" t="s">
        <v>1328</v>
      </c>
      <c r="AE3" t="s">
        <v>1329</v>
      </c>
      <c r="AF3" t="s">
        <v>13414</v>
      </c>
      <c r="AG3" s="1">
        <v>46236</v>
      </c>
      <c r="AH3">
        <v>25</v>
      </c>
      <c r="AI3" t="s">
        <v>13404</v>
      </c>
      <c r="AJ3" t="s">
        <v>13405</v>
      </c>
      <c r="AK3" t="s">
        <v>13406</v>
      </c>
      <c r="AL3">
        <v>9381281917</v>
      </c>
      <c r="AM3" t="s">
        <v>13415</v>
      </c>
      <c r="AN3" t="s">
        <v>13408</v>
      </c>
      <c r="AO3">
        <v>1027</v>
      </c>
      <c r="AP3">
        <v>0</v>
      </c>
      <c r="AQ3" t="s">
        <v>13416</v>
      </c>
      <c r="AR3">
        <v>1379</v>
      </c>
      <c r="AS3">
        <v>0</v>
      </c>
      <c r="AZ3">
        <v>0</v>
      </c>
      <c r="BC3" t="str">
        <f>VLOOKUP(A3,Sheet1!$A$1:$E$221,2,0)</f>
        <v>South Zone</v>
      </c>
      <c r="BD3" t="str">
        <f>VLOOKUP(A3,Sheet1!$A$1:$E$221,5,0)</f>
        <v>Manu Yadav</v>
      </c>
    </row>
    <row r="4" spans="1:56" x14ac:dyDescent="0.35">
      <c r="A4" t="s">
        <v>171</v>
      </c>
      <c r="B4">
        <v>350</v>
      </c>
      <c r="C4" t="s">
        <v>787</v>
      </c>
      <c r="D4" t="s">
        <v>3594</v>
      </c>
      <c r="E4">
        <v>655467</v>
      </c>
      <c r="F4" t="s">
        <v>13417</v>
      </c>
      <c r="G4">
        <v>8278959</v>
      </c>
      <c r="H4" t="s">
        <v>13397</v>
      </c>
      <c r="I4" t="s">
        <v>1611</v>
      </c>
      <c r="J4">
        <v>4381515898</v>
      </c>
      <c r="K4" t="s">
        <v>13418</v>
      </c>
      <c r="L4">
        <v>34</v>
      </c>
      <c r="M4">
        <v>38</v>
      </c>
      <c r="N4" t="s">
        <v>787</v>
      </c>
      <c r="O4">
        <v>4752958533</v>
      </c>
      <c r="P4" t="s">
        <v>3595</v>
      </c>
      <c r="Q4" t="s">
        <v>3596</v>
      </c>
      <c r="T4" s="1">
        <v>46204</v>
      </c>
      <c r="U4" s="31">
        <v>46204.577256944445</v>
      </c>
      <c r="V4">
        <v>1</v>
      </c>
      <c r="W4">
        <v>77000</v>
      </c>
      <c r="X4" t="s">
        <v>13400</v>
      </c>
      <c r="Y4" t="s">
        <v>13401</v>
      </c>
      <c r="Z4">
        <v>909020041276989</v>
      </c>
      <c r="AA4" t="s">
        <v>13402</v>
      </c>
      <c r="AB4">
        <v>2</v>
      </c>
      <c r="AC4">
        <v>24.15</v>
      </c>
      <c r="AD4" t="s">
        <v>939</v>
      </c>
      <c r="AE4" t="s">
        <v>940</v>
      </c>
      <c r="AF4" t="s">
        <v>13419</v>
      </c>
      <c r="AG4" s="1">
        <v>46238</v>
      </c>
      <c r="AH4">
        <v>25</v>
      </c>
      <c r="AI4" t="s">
        <v>13404</v>
      </c>
      <c r="AJ4" t="s">
        <v>13405</v>
      </c>
      <c r="AK4" t="s">
        <v>13406</v>
      </c>
      <c r="AL4">
        <v>9608002492</v>
      </c>
      <c r="AM4" t="s">
        <v>13415</v>
      </c>
      <c r="AN4" t="s">
        <v>13408</v>
      </c>
      <c r="AO4">
        <v>1318</v>
      </c>
      <c r="AP4">
        <v>0</v>
      </c>
      <c r="AQ4" t="s">
        <v>13420</v>
      </c>
      <c r="AR4">
        <v>1718</v>
      </c>
      <c r="AS4">
        <v>0</v>
      </c>
      <c r="AZ4">
        <v>0</v>
      </c>
      <c r="BC4" t="str">
        <f>VLOOKUP(A4,Sheet1!$A$1:$E$221,2,0)</f>
        <v>East Zone</v>
      </c>
      <c r="BD4" t="str">
        <f>VLOOKUP(A4,Sheet1!$A$1:$E$221,5,0)</f>
        <v>Pavan Kumar Rai</v>
      </c>
    </row>
    <row r="5" spans="1:56" x14ac:dyDescent="0.35">
      <c r="A5" t="s">
        <v>830</v>
      </c>
      <c r="B5">
        <v>16</v>
      </c>
      <c r="C5" t="s">
        <v>790</v>
      </c>
      <c r="D5" t="s">
        <v>2087</v>
      </c>
      <c r="E5">
        <v>454038</v>
      </c>
      <c r="F5" t="s">
        <v>13421</v>
      </c>
      <c r="G5">
        <v>9275997</v>
      </c>
      <c r="H5" t="s">
        <v>13397</v>
      </c>
      <c r="I5" t="s">
        <v>2090</v>
      </c>
      <c r="J5">
        <v>8731519570</v>
      </c>
      <c r="K5" t="s">
        <v>13422</v>
      </c>
      <c r="L5">
        <v>55</v>
      </c>
      <c r="M5">
        <v>55</v>
      </c>
      <c r="N5" t="s">
        <v>789</v>
      </c>
      <c r="O5">
        <v>4497267747</v>
      </c>
      <c r="P5" t="s">
        <v>1367</v>
      </c>
      <c r="Q5" t="s">
        <v>2088</v>
      </c>
      <c r="T5" s="1">
        <v>46204</v>
      </c>
      <c r="U5" s="31">
        <v>46204.433078703703</v>
      </c>
      <c r="V5">
        <v>1</v>
      </c>
      <c r="W5">
        <v>50000</v>
      </c>
      <c r="X5" t="s">
        <v>13400</v>
      </c>
      <c r="Y5" t="s">
        <v>13401</v>
      </c>
      <c r="Z5">
        <v>909020041276989</v>
      </c>
      <c r="AA5" t="s">
        <v>13402</v>
      </c>
      <c r="AB5">
        <v>2</v>
      </c>
      <c r="AC5">
        <v>24.15</v>
      </c>
      <c r="AD5" t="s">
        <v>1034</v>
      </c>
      <c r="AE5" t="s">
        <v>1035</v>
      </c>
      <c r="AF5" t="s">
        <v>13414</v>
      </c>
      <c r="AG5" s="1">
        <v>46238</v>
      </c>
      <c r="AH5">
        <v>25</v>
      </c>
      <c r="AI5" t="s">
        <v>13404</v>
      </c>
      <c r="AJ5" t="s">
        <v>13405</v>
      </c>
      <c r="AK5" t="s">
        <v>13406</v>
      </c>
      <c r="AL5">
        <v>8057050765</v>
      </c>
      <c r="AM5" t="s">
        <v>13415</v>
      </c>
      <c r="AN5" t="s">
        <v>13408</v>
      </c>
      <c r="AO5">
        <v>856</v>
      </c>
      <c r="AP5">
        <v>0</v>
      </c>
      <c r="AQ5" t="s">
        <v>13423</v>
      </c>
      <c r="AR5">
        <v>1117</v>
      </c>
      <c r="AS5">
        <v>0</v>
      </c>
      <c r="AZ5">
        <v>0</v>
      </c>
      <c r="BC5" t="str">
        <f>VLOOKUP(A5,Sheet1!$A$1:$E$221,2,0)</f>
        <v>West Zone</v>
      </c>
      <c r="BD5" t="str">
        <f>VLOOKUP(A5,Sheet1!$A$1:$E$221,5,0)</f>
        <v>Sandeep Sisodiya</v>
      </c>
    </row>
    <row r="6" spans="1:56" x14ac:dyDescent="0.35">
      <c r="A6" t="s">
        <v>220</v>
      </c>
      <c r="B6">
        <v>578</v>
      </c>
      <c r="C6" t="s">
        <v>792</v>
      </c>
      <c r="D6" t="s">
        <v>1992</v>
      </c>
      <c r="E6">
        <v>333954</v>
      </c>
      <c r="F6" t="s">
        <v>13424</v>
      </c>
      <c r="G6">
        <v>8434331</v>
      </c>
      <c r="H6" t="s">
        <v>13397</v>
      </c>
      <c r="I6" t="s">
        <v>1994</v>
      </c>
      <c r="J6">
        <v>3122381919</v>
      </c>
      <c r="K6" t="s">
        <v>13425</v>
      </c>
      <c r="L6">
        <v>26</v>
      </c>
      <c r="M6">
        <v>42</v>
      </c>
      <c r="N6" t="s">
        <v>792</v>
      </c>
      <c r="O6">
        <v>7160272498</v>
      </c>
      <c r="P6" t="s">
        <v>1307</v>
      </c>
      <c r="Q6" t="s">
        <v>1308</v>
      </c>
      <c r="T6" s="1">
        <v>46204</v>
      </c>
      <c r="U6" s="31">
        <v>46204.852118055554</v>
      </c>
      <c r="V6">
        <v>1</v>
      </c>
      <c r="W6">
        <v>80000</v>
      </c>
      <c r="X6" t="s">
        <v>13400</v>
      </c>
      <c r="Y6" t="s">
        <v>13401</v>
      </c>
      <c r="Z6">
        <v>909020041276989</v>
      </c>
      <c r="AA6" t="s">
        <v>13402</v>
      </c>
      <c r="AB6">
        <v>3</v>
      </c>
      <c r="AC6">
        <v>24.15</v>
      </c>
      <c r="AD6" t="s">
        <v>1330</v>
      </c>
      <c r="AE6" t="s">
        <v>1331</v>
      </c>
      <c r="AF6" t="s">
        <v>13426</v>
      </c>
      <c r="AG6" s="1">
        <v>46240</v>
      </c>
      <c r="AH6">
        <v>25</v>
      </c>
      <c r="AI6" t="s">
        <v>13404</v>
      </c>
      <c r="AJ6" t="s">
        <v>13427</v>
      </c>
      <c r="AK6" t="s">
        <v>13406</v>
      </c>
      <c r="AL6">
        <v>9786448954</v>
      </c>
      <c r="AM6" t="s">
        <v>13415</v>
      </c>
      <c r="AN6" t="s">
        <v>13408</v>
      </c>
      <c r="AO6">
        <v>1369</v>
      </c>
      <c r="AP6">
        <v>0</v>
      </c>
      <c r="AQ6" t="s">
        <v>13428</v>
      </c>
      <c r="AR6">
        <v>1839</v>
      </c>
      <c r="AS6">
        <v>0</v>
      </c>
      <c r="AZ6">
        <v>0</v>
      </c>
      <c r="BC6" t="str">
        <f>VLOOKUP(A6,Sheet1!$A$1:$E$221,2,0)</f>
        <v>South Zone</v>
      </c>
      <c r="BD6" t="str">
        <f>VLOOKUP(A6,Sheet1!$A$1:$E$221,5,0)</f>
        <v>Sankar T</v>
      </c>
    </row>
    <row r="7" spans="1:56" x14ac:dyDescent="0.35">
      <c r="A7" t="s">
        <v>206</v>
      </c>
      <c r="B7">
        <v>56</v>
      </c>
      <c r="C7" t="s">
        <v>789</v>
      </c>
      <c r="D7" t="s">
        <v>2115</v>
      </c>
      <c r="E7">
        <v>34101</v>
      </c>
      <c r="F7" t="s">
        <v>13429</v>
      </c>
      <c r="G7">
        <v>8207659</v>
      </c>
      <c r="H7" t="s">
        <v>13397</v>
      </c>
      <c r="I7" t="s">
        <v>1227</v>
      </c>
      <c r="J7">
        <v>8151522628</v>
      </c>
      <c r="K7" t="s">
        <v>13430</v>
      </c>
      <c r="L7">
        <v>38</v>
      </c>
      <c r="M7">
        <v>35</v>
      </c>
      <c r="N7" t="s">
        <v>789</v>
      </c>
      <c r="O7">
        <v>2821987472</v>
      </c>
      <c r="P7" t="s">
        <v>2116</v>
      </c>
      <c r="Q7" t="s">
        <v>2117</v>
      </c>
      <c r="T7" s="1">
        <v>46204</v>
      </c>
      <c r="U7" s="31">
        <v>46204.5471875</v>
      </c>
      <c r="V7">
        <v>1</v>
      </c>
      <c r="W7">
        <v>90000</v>
      </c>
      <c r="X7" t="s">
        <v>13400</v>
      </c>
      <c r="Y7" t="s">
        <v>13401</v>
      </c>
      <c r="Z7">
        <v>909020041276989</v>
      </c>
      <c r="AA7" t="s">
        <v>13402</v>
      </c>
      <c r="AB7">
        <v>4</v>
      </c>
      <c r="AC7">
        <v>24.5</v>
      </c>
      <c r="AD7" t="s">
        <v>1461</v>
      </c>
      <c r="AE7" t="s">
        <v>1462</v>
      </c>
      <c r="AF7" t="s">
        <v>13414</v>
      </c>
      <c r="AG7" s="1">
        <v>46244</v>
      </c>
      <c r="AH7">
        <v>25</v>
      </c>
      <c r="AI7" t="s">
        <v>13404</v>
      </c>
      <c r="AJ7" t="s">
        <v>13405</v>
      </c>
      <c r="AK7" t="s">
        <v>13406</v>
      </c>
      <c r="AL7">
        <v>8864884113</v>
      </c>
      <c r="AM7" t="s">
        <v>13407</v>
      </c>
      <c r="AN7" t="s">
        <v>13408</v>
      </c>
      <c r="AO7">
        <v>1540</v>
      </c>
      <c r="AP7">
        <v>0</v>
      </c>
      <c r="AQ7" t="s">
        <v>13431</v>
      </c>
      <c r="AR7">
        <v>2069</v>
      </c>
      <c r="AS7">
        <v>0</v>
      </c>
      <c r="AZ7">
        <v>0</v>
      </c>
      <c r="BC7" t="str">
        <f>VLOOKUP(A7,Sheet1!$A$1:$E$221,2,0)</f>
        <v>West Zone</v>
      </c>
      <c r="BD7" t="str">
        <f>VLOOKUP(A7,Sheet1!$A$1:$E$221,5,0)</f>
        <v>Naveen Kumar</v>
      </c>
    </row>
    <row r="8" spans="1:56" x14ac:dyDescent="0.35">
      <c r="A8" t="s">
        <v>803</v>
      </c>
      <c r="B8">
        <v>225</v>
      </c>
      <c r="C8" t="s">
        <v>791</v>
      </c>
      <c r="D8" t="s">
        <v>2218</v>
      </c>
      <c r="E8">
        <v>304906</v>
      </c>
      <c r="F8" t="s">
        <v>13432</v>
      </c>
      <c r="G8">
        <v>6290338</v>
      </c>
      <c r="H8" t="s">
        <v>13397</v>
      </c>
      <c r="I8" t="s">
        <v>2220</v>
      </c>
      <c r="J8">
        <v>7310285971</v>
      </c>
      <c r="K8" t="s">
        <v>13433</v>
      </c>
      <c r="L8">
        <v>40</v>
      </c>
      <c r="M8">
        <v>46</v>
      </c>
      <c r="N8" t="s">
        <v>791</v>
      </c>
      <c r="O8">
        <v>1635017971</v>
      </c>
      <c r="P8" t="s">
        <v>1459</v>
      </c>
      <c r="Q8" t="s">
        <v>1460</v>
      </c>
      <c r="T8" s="1">
        <v>46204</v>
      </c>
      <c r="U8" s="31">
        <v>46204.731006944443</v>
      </c>
      <c r="V8">
        <v>1</v>
      </c>
      <c r="W8">
        <v>60000</v>
      </c>
      <c r="X8" t="s">
        <v>13400</v>
      </c>
      <c r="Y8" t="s">
        <v>13401</v>
      </c>
      <c r="Z8">
        <v>909020041276989</v>
      </c>
      <c r="AA8" t="s">
        <v>13402</v>
      </c>
      <c r="AB8">
        <v>3</v>
      </c>
      <c r="AC8">
        <v>24.5</v>
      </c>
      <c r="AD8" t="s">
        <v>1302</v>
      </c>
      <c r="AE8" t="s">
        <v>1303</v>
      </c>
      <c r="AF8" t="s">
        <v>13434</v>
      </c>
      <c r="AG8" s="1">
        <v>46244</v>
      </c>
      <c r="AH8">
        <v>25</v>
      </c>
      <c r="AI8" t="s">
        <v>13404</v>
      </c>
      <c r="AJ8" t="s">
        <v>13435</v>
      </c>
      <c r="AK8" t="s">
        <v>13406</v>
      </c>
      <c r="AL8">
        <v>7735664436</v>
      </c>
      <c r="AM8" t="s">
        <v>13415</v>
      </c>
      <c r="AN8" t="s">
        <v>13408</v>
      </c>
      <c r="AO8">
        <v>1027</v>
      </c>
      <c r="AP8">
        <v>0</v>
      </c>
      <c r="AQ8" t="s">
        <v>13416</v>
      </c>
      <c r="AR8">
        <v>1379</v>
      </c>
      <c r="AS8">
        <v>0</v>
      </c>
      <c r="AZ8">
        <v>0</v>
      </c>
      <c r="BC8" t="str">
        <f>VLOOKUP(A8,Sheet1!$A$1:$E$221,2,0)</f>
        <v>South East Zone</v>
      </c>
      <c r="BD8" t="str">
        <f>VLOOKUP(A8,Sheet1!$A$1:$E$221,5,0)</f>
        <v>Radhashyam Panda</v>
      </c>
    </row>
    <row r="9" spans="1:56" x14ac:dyDescent="0.35">
      <c r="A9" t="s">
        <v>215</v>
      </c>
      <c r="B9">
        <v>429</v>
      </c>
      <c r="C9" t="s">
        <v>791</v>
      </c>
      <c r="D9" t="s">
        <v>13436</v>
      </c>
      <c r="E9">
        <v>480936</v>
      </c>
      <c r="F9" t="s">
        <v>13437</v>
      </c>
      <c r="G9">
        <v>7862604</v>
      </c>
      <c r="H9" t="s">
        <v>13397</v>
      </c>
      <c r="I9" t="s">
        <v>13438</v>
      </c>
      <c r="J9">
        <v>8383067469</v>
      </c>
      <c r="K9" t="s">
        <v>13439</v>
      </c>
      <c r="L9">
        <v>45</v>
      </c>
      <c r="M9">
        <v>46</v>
      </c>
      <c r="N9" t="s">
        <v>791</v>
      </c>
      <c r="O9">
        <v>6133508445</v>
      </c>
      <c r="P9" t="s">
        <v>3597</v>
      </c>
      <c r="Q9" t="s">
        <v>3598</v>
      </c>
      <c r="T9" s="1">
        <v>46205</v>
      </c>
      <c r="U9" s="31">
        <v>46205.488506944443</v>
      </c>
      <c r="V9">
        <v>1</v>
      </c>
      <c r="W9">
        <v>90000</v>
      </c>
      <c r="X9" t="s">
        <v>13400</v>
      </c>
      <c r="Y9" t="s">
        <v>13401</v>
      </c>
      <c r="Z9">
        <v>909020041276989</v>
      </c>
      <c r="AA9" t="s">
        <v>13402</v>
      </c>
      <c r="AB9">
        <v>3</v>
      </c>
      <c r="AC9">
        <v>24.15</v>
      </c>
      <c r="AD9" t="s">
        <v>1032</v>
      </c>
      <c r="AE9" t="s">
        <v>1033</v>
      </c>
      <c r="AF9" t="s">
        <v>13426</v>
      </c>
      <c r="AG9" s="1">
        <v>46246</v>
      </c>
      <c r="AH9">
        <v>25</v>
      </c>
      <c r="AI9" t="s">
        <v>13404</v>
      </c>
      <c r="AJ9" t="s">
        <v>13405</v>
      </c>
      <c r="AK9" t="s">
        <v>13406</v>
      </c>
      <c r="AL9">
        <v>7978604944</v>
      </c>
      <c r="AM9" t="s">
        <v>13415</v>
      </c>
      <c r="AN9" t="s">
        <v>13408</v>
      </c>
      <c r="AO9">
        <v>1540</v>
      </c>
      <c r="AP9">
        <v>0</v>
      </c>
      <c r="AQ9" t="s">
        <v>13440</v>
      </c>
      <c r="AR9">
        <v>2010</v>
      </c>
      <c r="AS9">
        <v>0</v>
      </c>
      <c r="AZ9">
        <v>0</v>
      </c>
      <c r="BC9" t="str">
        <f>VLOOKUP(A9,Sheet1!$A$1:$E$221,2,0)</f>
        <v>South East Zone</v>
      </c>
      <c r="BD9" t="str">
        <f>VLOOKUP(A9,Sheet1!$A$1:$E$221,5,0)</f>
        <v>Pratik Mishra</v>
      </c>
    </row>
    <row r="10" spans="1:56" x14ac:dyDescent="0.35">
      <c r="A10" t="s">
        <v>262</v>
      </c>
      <c r="B10">
        <v>1026</v>
      </c>
      <c r="C10" t="s">
        <v>789</v>
      </c>
      <c r="D10" t="s">
        <v>1826</v>
      </c>
      <c r="E10">
        <v>509657</v>
      </c>
      <c r="F10" t="s">
        <v>13441</v>
      </c>
      <c r="G10">
        <v>8504793</v>
      </c>
      <c r="H10" t="s">
        <v>13397</v>
      </c>
      <c r="I10" t="s">
        <v>1830</v>
      </c>
      <c r="J10">
        <v>5402239252</v>
      </c>
      <c r="K10" t="s">
        <v>13442</v>
      </c>
      <c r="L10">
        <v>57</v>
      </c>
      <c r="M10">
        <v>51</v>
      </c>
      <c r="N10" t="s">
        <v>789</v>
      </c>
      <c r="O10">
        <v>7548818155</v>
      </c>
      <c r="P10" t="s">
        <v>1827</v>
      </c>
      <c r="Q10" t="s">
        <v>1828</v>
      </c>
      <c r="T10" s="1">
        <v>46204</v>
      </c>
      <c r="U10" s="31">
        <v>46204.430925925924</v>
      </c>
      <c r="V10">
        <v>1</v>
      </c>
      <c r="W10">
        <v>70000</v>
      </c>
      <c r="X10" t="s">
        <v>13400</v>
      </c>
      <c r="Y10" t="s">
        <v>13401</v>
      </c>
      <c r="Z10">
        <v>909020041276989</v>
      </c>
      <c r="AA10" t="s">
        <v>13402</v>
      </c>
      <c r="AB10">
        <v>2</v>
      </c>
      <c r="AC10">
        <v>24.15</v>
      </c>
      <c r="AD10" t="s">
        <v>1325</v>
      </c>
      <c r="AE10" t="s">
        <v>1326</v>
      </c>
      <c r="AF10" t="s">
        <v>13426</v>
      </c>
      <c r="AG10" s="1">
        <v>46240</v>
      </c>
      <c r="AH10">
        <v>25</v>
      </c>
      <c r="AI10" t="s">
        <v>13404</v>
      </c>
      <c r="AJ10" t="s">
        <v>13435</v>
      </c>
      <c r="AK10" t="s">
        <v>13443</v>
      </c>
      <c r="AL10">
        <v>6389278749</v>
      </c>
      <c r="AM10" t="s">
        <v>13407</v>
      </c>
      <c r="AN10" t="s">
        <v>13408</v>
      </c>
      <c r="AO10">
        <v>1198</v>
      </c>
      <c r="AP10">
        <v>0</v>
      </c>
      <c r="AQ10" t="s">
        <v>13444</v>
      </c>
      <c r="AR10">
        <v>1609</v>
      </c>
      <c r="AS10">
        <v>0</v>
      </c>
      <c r="AZ10">
        <v>0</v>
      </c>
      <c r="BC10" t="str">
        <f>VLOOKUP(A10,Sheet1!$A$1:$E$221,2,0)</f>
        <v>East Zone</v>
      </c>
      <c r="BD10" t="str">
        <f>VLOOKUP(A10,Sheet1!$A$1:$E$221,5,0)</f>
        <v>Sheelendra Pratap Singh</v>
      </c>
    </row>
    <row r="11" spans="1:56" x14ac:dyDescent="0.35">
      <c r="A11" t="s">
        <v>915</v>
      </c>
      <c r="B11">
        <v>17</v>
      </c>
      <c r="C11" t="s">
        <v>790</v>
      </c>
      <c r="D11" t="s">
        <v>13445</v>
      </c>
      <c r="E11">
        <v>384809</v>
      </c>
      <c r="F11" t="s">
        <v>13446</v>
      </c>
      <c r="G11">
        <v>9280273</v>
      </c>
      <c r="H11" t="s">
        <v>13397</v>
      </c>
      <c r="I11" t="s">
        <v>13447</v>
      </c>
      <c r="J11">
        <v>6171859671</v>
      </c>
      <c r="K11" t="s">
        <v>13448</v>
      </c>
      <c r="L11">
        <v>41</v>
      </c>
      <c r="M11">
        <v>49</v>
      </c>
      <c r="N11" t="s">
        <v>789</v>
      </c>
      <c r="O11">
        <v>6602962660</v>
      </c>
      <c r="P11" t="s">
        <v>3599</v>
      </c>
      <c r="Q11" t="s">
        <v>3600</v>
      </c>
      <c r="T11" s="1">
        <v>46205</v>
      </c>
      <c r="U11" s="31">
        <v>46205.577222222222</v>
      </c>
      <c r="V11">
        <v>1</v>
      </c>
      <c r="W11">
        <v>90000</v>
      </c>
      <c r="X11" t="s">
        <v>13400</v>
      </c>
      <c r="Y11" t="s">
        <v>13401</v>
      </c>
      <c r="Z11">
        <v>909020041276989</v>
      </c>
      <c r="AA11" t="s">
        <v>13402</v>
      </c>
      <c r="AB11">
        <v>6</v>
      </c>
      <c r="AC11">
        <v>24.15</v>
      </c>
      <c r="AD11" t="s">
        <v>1032</v>
      </c>
      <c r="AE11" t="s">
        <v>1033</v>
      </c>
      <c r="AF11" t="s">
        <v>13449</v>
      </c>
      <c r="AG11" s="1">
        <v>46235</v>
      </c>
      <c r="AH11">
        <v>25</v>
      </c>
      <c r="AI11" t="s">
        <v>13404</v>
      </c>
      <c r="AJ11" t="s">
        <v>13405</v>
      </c>
      <c r="AK11" t="s">
        <v>13406</v>
      </c>
      <c r="AL11">
        <v>8192884475</v>
      </c>
      <c r="AM11" t="s">
        <v>13407</v>
      </c>
      <c r="AN11" t="s">
        <v>13408</v>
      </c>
      <c r="AO11">
        <v>1540</v>
      </c>
      <c r="AP11">
        <v>0</v>
      </c>
      <c r="AQ11" t="s">
        <v>13440</v>
      </c>
      <c r="AR11">
        <v>2010</v>
      </c>
      <c r="AS11">
        <v>0</v>
      </c>
      <c r="AZ11">
        <v>0</v>
      </c>
      <c r="BC11" t="str">
        <f>VLOOKUP(A11,Sheet1!$A$1:$E$221,2,0)</f>
        <v>West Zone</v>
      </c>
      <c r="BD11" t="str">
        <f>VLOOKUP(A11,Sheet1!$A$1:$E$221,5,0)</f>
        <v>Sandeep Sisodiya</v>
      </c>
    </row>
    <row r="12" spans="1:56" x14ac:dyDescent="0.35">
      <c r="A12" t="s">
        <v>228</v>
      </c>
      <c r="B12">
        <v>68</v>
      </c>
      <c r="C12" t="s">
        <v>789</v>
      </c>
      <c r="D12" t="s">
        <v>13450</v>
      </c>
      <c r="E12">
        <v>786381</v>
      </c>
      <c r="F12" t="s">
        <v>3601</v>
      </c>
      <c r="G12">
        <v>9276987</v>
      </c>
      <c r="H12" t="s">
        <v>13397</v>
      </c>
      <c r="I12" t="s">
        <v>3602</v>
      </c>
      <c r="J12">
        <v>9932385663</v>
      </c>
      <c r="K12" t="s">
        <v>2109</v>
      </c>
      <c r="L12">
        <v>37</v>
      </c>
      <c r="M12">
        <v>39</v>
      </c>
      <c r="N12" t="s">
        <v>789</v>
      </c>
      <c r="O12">
        <v>1690228276</v>
      </c>
      <c r="P12" t="s">
        <v>3603</v>
      </c>
      <c r="Q12" t="s">
        <v>3604</v>
      </c>
      <c r="R12" t="s">
        <v>3603</v>
      </c>
      <c r="S12" t="s">
        <v>3604</v>
      </c>
      <c r="T12" s="1">
        <v>46204</v>
      </c>
      <c r="U12" s="31">
        <v>46204.73542824074</v>
      </c>
      <c r="V12">
        <v>1</v>
      </c>
      <c r="W12">
        <v>90000</v>
      </c>
      <c r="X12" t="s">
        <v>13400</v>
      </c>
      <c r="Y12" t="s">
        <v>13401</v>
      </c>
      <c r="Z12">
        <v>909020041276989</v>
      </c>
      <c r="AA12" t="s">
        <v>13402</v>
      </c>
      <c r="AB12">
        <v>3</v>
      </c>
      <c r="AC12">
        <v>24.15</v>
      </c>
      <c r="AD12" t="s">
        <v>931</v>
      </c>
      <c r="AE12" t="s">
        <v>932</v>
      </c>
      <c r="AF12" t="s">
        <v>13414</v>
      </c>
      <c r="AG12" s="1">
        <v>46246</v>
      </c>
      <c r="AH12">
        <v>25</v>
      </c>
      <c r="AI12" t="s">
        <v>13404</v>
      </c>
      <c r="AJ12" t="s">
        <v>13405</v>
      </c>
      <c r="AK12" t="s">
        <v>13406</v>
      </c>
      <c r="AL12">
        <v>7880636693</v>
      </c>
      <c r="AM12" t="s">
        <v>13407</v>
      </c>
      <c r="AN12" t="s">
        <v>13408</v>
      </c>
      <c r="AO12">
        <v>1540</v>
      </c>
      <c r="AP12">
        <v>0</v>
      </c>
      <c r="AQ12" t="s">
        <v>13451</v>
      </c>
      <c r="AR12">
        <v>2008</v>
      </c>
      <c r="AS12">
        <v>0</v>
      </c>
      <c r="AZ12">
        <v>0</v>
      </c>
      <c r="BC12" t="str">
        <f>VLOOKUP(A12,Sheet1!$A$1:$E$221,2,0)</f>
        <v>East Zone</v>
      </c>
      <c r="BD12" t="str">
        <f>VLOOKUP(A12,Sheet1!$A$1:$E$221,5,0)</f>
        <v>Sheelendra Pratap Singh</v>
      </c>
    </row>
    <row r="13" spans="1:56" x14ac:dyDescent="0.35">
      <c r="A13" t="s">
        <v>216</v>
      </c>
      <c r="B13">
        <v>439</v>
      </c>
      <c r="C13" t="s">
        <v>791</v>
      </c>
      <c r="D13" t="s">
        <v>2304</v>
      </c>
      <c r="E13">
        <v>193381</v>
      </c>
      <c r="F13" t="s">
        <v>13452</v>
      </c>
      <c r="G13">
        <v>8381189</v>
      </c>
      <c r="H13" t="s">
        <v>13397</v>
      </c>
      <c r="I13" t="s">
        <v>2306</v>
      </c>
      <c r="J13">
        <v>4053143828</v>
      </c>
      <c r="K13" t="s">
        <v>13453</v>
      </c>
      <c r="L13">
        <v>38</v>
      </c>
      <c r="M13">
        <v>46</v>
      </c>
      <c r="N13" t="s">
        <v>791</v>
      </c>
      <c r="O13">
        <v>9130286350</v>
      </c>
      <c r="P13" t="s">
        <v>1508</v>
      </c>
      <c r="Q13" t="s">
        <v>1509</v>
      </c>
      <c r="T13" s="1">
        <v>46204</v>
      </c>
      <c r="U13" s="31">
        <v>46204.670798611114</v>
      </c>
      <c r="V13">
        <v>1</v>
      </c>
      <c r="W13">
        <v>70000</v>
      </c>
      <c r="X13" t="s">
        <v>13400</v>
      </c>
      <c r="Y13" t="s">
        <v>13401</v>
      </c>
      <c r="Z13">
        <v>909020041276989</v>
      </c>
      <c r="AA13" t="s">
        <v>13402</v>
      </c>
      <c r="AB13">
        <v>2</v>
      </c>
      <c r="AC13">
        <v>24.15</v>
      </c>
      <c r="AD13" t="s">
        <v>1235</v>
      </c>
      <c r="AE13" t="s">
        <v>1236</v>
      </c>
      <c r="AF13" t="s">
        <v>13426</v>
      </c>
      <c r="AG13" s="1">
        <v>46241</v>
      </c>
      <c r="AH13">
        <v>25</v>
      </c>
      <c r="AI13" t="s">
        <v>13404</v>
      </c>
      <c r="AJ13" t="s">
        <v>13435</v>
      </c>
      <c r="AK13" t="s">
        <v>13406</v>
      </c>
      <c r="AL13">
        <v>9178161462</v>
      </c>
      <c r="AM13" t="s">
        <v>13407</v>
      </c>
      <c r="AN13" t="s">
        <v>13408</v>
      </c>
      <c r="AO13">
        <v>1198</v>
      </c>
      <c r="AP13">
        <v>0</v>
      </c>
      <c r="AQ13" t="s">
        <v>13454</v>
      </c>
      <c r="AR13">
        <v>1491</v>
      </c>
      <c r="AS13">
        <v>0</v>
      </c>
      <c r="AZ13">
        <v>0</v>
      </c>
      <c r="BC13" t="str">
        <f>VLOOKUP(A13,Sheet1!$A$1:$E$221,2,0)</f>
        <v>South East Zone</v>
      </c>
      <c r="BD13" t="str">
        <f>VLOOKUP(A13,Sheet1!$A$1:$E$221,5,0)</f>
        <v>Pratik Mishra</v>
      </c>
    </row>
    <row r="14" spans="1:56" x14ac:dyDescent="0.35">
      <c r="A14" t="s">
        <v>927</v>
      </c>
      <c r="B14">
        <v>952</v>
      </c>
      <c r="C14" t="s">
        <v>788</v>
      </c>
      <c r="D14" t="s">
        <v>13455</v>
      </c>
      <c r="E14">
        <v>512514</v>
      </c>
      <c r="F14" t="s">
        <v>13456</v>
      </c>
      <c r="G14">
        <v>7951945</v>
      </c>
      <c r="H14" t="s">
        <v>13397</v>
      </c>
      <c r="I14" t="s">
        <v>13457</v>
      </c>
      <c r="J14">
        <v>5849157853</v>
      </c>
      <c r="K14" t="s">
        <v>13458</v>
      </c>
      <c r="L14">
        <v>24</v>
      </c>
      <c r="M14">
        <v>27</v>
      </c>
      <c r="N14" t="s">
        <v>788</v>
      </c>
      <c r="O14">
        <v>1483231679</v>
      </c>
      <c r="P14" t="s">
        <v>3605</v>
      </c>
      <c r="Q14" t="s">
        <v>3606</v>
      </c>
      <c r="T14" s="1">
        <v>46204</v>
      </c>
      <c r="U14" s="31">
        <v>46204.720763888887</v>
      </c>
      <c r="V14">
        <v>1</v>
      </c>
      <c r="W14">
        <v>77000</v>
      </c>
      <c r="X14" t="s">
        <v>13400</v>
      </c>
      <c r="Y14" t="s">
        <v>13401</v>
      </c>
      <c r="Z14">
        <v>909020041276989</v>
      </c>
      <c r="AA14" t="s">
        <v>13402</v>
      </c>
      <c r="AB14">
        <v>2</v>
      </c>
      <c r="AC14">
        <v>24.15</v>
      </c>
      <c r="AD14" t="s">
        <v>1025</v>
      </c>
      <c r="AE14" t="s">
        <v>1026</v>
      </c>
      <c r="AF14" t="s">
        <v>13414</v>
      </c>
      <c r="AG14" s="1">
        <v>46244</v>
      </c>
      <c r="AH14">
        <v>25</v>
      </c>
      <c r="AI14" t="s">
        <v>13404</v>
      </c>
      <c r="AJ14" t="s">
        <v>13427</v>
      </c>
      <c r="AK14" t="s">
        <v>13406</v>
      </c>
      <c r="AL14">
        <v>8224827730</v>
      </c>
      <c r="AM14" t="s">
        <v>13407</v>
      </c>
      <c r="AN14" t="s">
        <v>13408</v>
      </c>
      <c r="AO14">
        <v>1318</v>
      </c>
      <c r="AP14">
        <v>0</v>
      </c>
      <c r="AQ14" t="s">
        <v>13459</v>
      </c>
      <c r="AR14">
        <v>1640</v>
      </c>
      <c r="AS14">
        <v>0</v>
      </c>
      <c r="AZ14">
        <v>0</v>
      </c>
      <c r="BC14" t="str">
        <f>VLOOKUP(A14,Sheet1!$A$1:$E$221,2,0)</f>
        <v>South Zone</v>
      </c>
      <c r="BD14" t="str">
        <f>VLOOKUP(A14,Sheet1!$A$1:$E$221,5,0)</f>
        <v>Vinay Kumar Vishwakarma</v>
      </c>
    </row>
    <row r="15" spans="1:56" x14ac:dyDescent="0.35">
      <c r="A15" t="s">
        <v>268</v>
      </c>
      <c r="B15">
        <v>1357</v>
      </c>
      <c r="C15" t="s">
        <v>791</v>
      </c>
      <c r="D15" t="s">
        <v>2339</v>
      </c>
      <c r="E15">
        <v>150724</v>
      </c>
      <c r="F15" t="s">
        <v>13460</v>
      </c>
      <c r="G15">
        <v>8103989</v>
      </c>
      <c r="H15" t="s">
        <v>13397</v>
      </c>
      <c r="I15" t="s">
        <v>2343</v>
      </c>
      <c r="J15">
        <v>7225427240</v>
      </c>
      <c r="K15" t="s">
        <v>13461</v>
      </c>
      <c r="L15">
        <v>55</v>
      </c>
      <c r="M15">
        <v>32</v>
      </c>
      <c r="N15" t="s">
        <v>791</v>
      </c>
      <c r="O15">
        <v>4523609236</v>
      </c>
      <c r="P15" t="s">
        <v>2340</v>
      </c>
      <c r="Q15" t="s">
        <v>2341</v>
      </c>
      <c r="T15" s="1">
        <v>46204</v>
      </c>
      <c r="U15" s="31">
        <v>46204.462025462963</v>
      </c>
      <c r="V15">
        <v>1</v>
      </c>
      <c r="W15">
        <v>77000</v>
      </c>
      <c r="X15" t="s">
        <v>13400</v>
      </c>
      <c r="Y15" t="s">
        <v>13401</v>
      </c>
      <c r="Z15">
        <v>909020041276989</v>
      </c>
      <c r="AA15" t="s">
        <v>13402</v>
      </c>
      <c r="AB15">
        <v>3</v>
      </c>
      <c r="AC15">
        <v>24.15</v>
      </c>
      <c r="AD15" t="s">
        <v>1173</v>
      </c>
      <c r="AE15" t="s">
        <v>1174</v>
      </c>
      <c r="AF15" t="s">
        <v>13403</v>
      </c>
      <c r="AG15" s="1">
        <v>46246</v>
      </c>
      <c r="AH15">
        <v>25</v>
      </c>
      <c r="AI15" t="s">
        <v>13404</v>
      </c>
      <c r="AJ15" t="s">
        <v>13435</v>
      </c>
      <c r="AK15" t="s">
        <v>13406</v>
      </c>
      <c r="AL15">
        <v>8658679646</v>
      </c>
      <c r="AM15" t="s">
        <v>13407</v>
      </c>
      <c r="AN15" t="s">
        <v>13408</v>
      </c>
      <c r="AO15">
        <v>1318</v>
      </c>
      <c r="AP15">
        <v>0</v>
      </c>
      <c r="AQ15" t="s">
        <v>13462</v>
      </c>
      <c r="AR15">
        <v>1770</v>
      </c>
      <c r="AS15">
        <v>0</v>
      </c>
      <c r="AZ15">
        <v>0</v>
      </c>
      <c r="BC15" t="str">
        <f>VLOOKUP(A15,Sheet1!$A$1:$E$221,2,0)</f>
        <v>South East Zone</v>
      </c>
      <c r="BD15" t="str">
        <f>VLOOKUP(A15,Sheet1!$A$1:$E$221,5,0)</f>
        <v>Pratik Mishra</v>
      </c>
    </row>
    <row r="16" spans="1:56" x14ac:dyDescent="0.35">
      <c r="A16" t="s">
        <v>263</v>
      </c>
      <c r="B16">
        <v>1103</v>
      </c>
      <c r="C16" t="s">
        <v>779</v>
      </c>
      <c r="D16" t="s">
        <v>13463</v>
      </c>
      <c r="E16">
        <v>552451</v>
      </c>
      <c r="F16" t="s">
        <v>13464</v>
      </c>
      <c r="G16">
        <v>7993102</v>
      </c>
      <c r="H16" t="s">
        <v>13397</v>
      </c>
      <c r="I16" t="s">
        <v>13465</v>
      </c>
      <c r="J16">
        <v>8951254913</v>
      </c>
      <c r="K16" t="s">
        <v>13466</v>
      </c>
      <c r="L16">
        <v>42</v>
      </c>
      <c r="M16">
        <v>53</v>
      </c>
      <c r="N16" t="s">
        <v>779</v>
      </c>
      <c r="O16">
        <v>8208703737</v>
      </c>
      <c r="P16" t="s">
        <v>9153</v>
      </c>
      <c r="Q16" t="s">
        <v>9154</v>
      </c>
      <c r="T16" s="1">
        <v>46209</v>
      </c>
      <c r="U16" s="31">
        <v>46209.666956018518</v>
      </c>
      <c r="V16">
        <v>1</v>
      </c>
      <c r="W16">
        <v>60000</v>
      </c>
      <c r="X16" t="s">
        <v>13400</v>
      </c>
      <c r="Y16" t="s">
        <v>13401</v>
      </c>
      <c r="Z16">
        <v>909020041276989</v>
      </c>
      <c r="AA16" t="s">
        <v>13467</v>
      </c>
      <c r="AB16">
        <v>2</v>
      </c>
      <c r="AC16">
        <v>24.5</v>
      </c>
      <c r="AD16" t="s">
        <v>13468</v>
      </c>
      <c r="AE16" t="s">
        <v>13469</v>
      </c>
      <c r="AF16" t="s">
        <v>13403</v>
      </c>
      <c r="AG16" s="1">
        <v>46244</v>
      </c>
      <c r="AH16">
        <v>27</v>
      </c>
      <c r="AI16" t="s">
        <v>13470</v>
      </c>
      <c r="AJ16" t="s">
        <v>13427</v>
      </c>
      <c r="AK16" t="s">
        <v>13406</v>
      </c>
      <c r="AL16">
        <v>9929573898</v>
      </c>
      <c r="AM16" t="s">
        <v>13415</v>
      </c>
      <c r="AN16" t="s">
        <v>13408</v>
      </c>
      <c r="AO16">
        <v>1027</v>
      </c>
      <c r="AP16">
        <v>0</v>
      </c>
      <c r="AQ16" t="s">
        <v>13471</v>
      </c>
      <c r="AR16">
        <v>1340</v>
      </c>
      <c r="AS16">
        <v>0</v>
      </c>
      <c r="AZ16">
        <v>0</v>
      </c>
      <c r="BC16" t="str">
        <f>VLOOKUP(A16,Sheet1!$A$1:$E$221,2,0)</f>
        <v>South East Zone</v>
      </c>
      <c r="BD16" t="str">
        <f>VLOOKUP(A16,Sheet1!$A$1:$E$221,5,0)</f>
        <v>Pritam Vishwas</v>
      </c>
    </row>
    <row r="17" spans="1:56" x14ac:dyDescent="0.35">
      <c r="A17" t="s">
        <v>198</v>
      </c>
      <c r="B17">
        <v>1138</v>
      </c>
      <c r="C17" t="s">
        <v>794</v>
      </c>
      <c r="D17" t="s">
        <v>2374</v>
      </c>
      <c r="E17">
        <v>657102</v>
      </c>
      <c r="F17" t="s">
        <v>13472</v>
      </c>
      <c r="G17">
        <v>8286486</v>
      </c>
      <c r="H17" t="s">
        <v>13397</v>
      </c>
      <c r="I17" t="s">
        <v>2380</v>
      </c>
      <c r="J17">
        <v>3744982122</v>
      </c>
      <c r="K17" t="s">
        <v>13473</v>
      </c>
      <c r="L17">
        <v>32</v>
      </c>
      <c r="M17">
        <v>35</v>
      </c>
      <c r="N17" t="s">
        <v>794</v>
      </c>
      <c r="O17">
        <v>5833198093</v>
      </c>
      <c r="P17" t="s">
        <v>2375</v>
      </c>
      <c r="Q17" t="s">
        <v>2376</v>
      </c>
      <c r="T17" s="1">
        <v>46204</v>
      </c>
      <c r="U17" s="31">
        <v>46204.784918981481</v>
      </c>
      <c r="V17">
        <v>1</v>
      </c>
      <c r="W17">
        <v>45000</v>
      </c>
      <c r="X17" t="s">
        <v>13400</v>
      </c>
      <c r="Y17" t="s">
        <v>13401</v>
      </c>
      <c r="Z17">
        <v>909020041276989</v>
      </c>
      <c r="AA17" t="s">
        <v>13402</v>
      </c>
      <c r="AB17">
        <v>2</v>
      </c>
      <c r="AC17">
        <v>24.7</v>
      </c>
      <c r="AD17" t="s">
        <v>2378</v>
      </c>
      <c r="AE17" t="s">
        <v>2379</v>
      </c>
      <c r="AF17" t="s">
        <v>13403</v>
      </c>
      <c r="AG17" s="1">
        <v>46239</v>
      </c>
      <c r="AH17">
        <v>25</v>
      </c>
      <c r="AI17" t="s">
        <v>13404</v>
      </c>
      <c r="AJ17" t="s">
        <v>13435</v>
      </c>
      <c r="AK17" t="s">
        <v>13406</v>
      </c>
      <c r="AL17">
        <v>9963748619</v>
      </c>
      <c r="AM17" t="s">
        <v>13415</v>
      </c>
      <c r="AN17" t="s">
        <v>13408</v>
      </c>
      <c r="AO17">
        <v>770</v>
      </c>
      <c r="AP17">
        <v>0</v>
      </c>
      <c r="AQ17" t="s">
        <v>13474</v>
      </c>
      <c r="AR17">
        <v>1005</v>
      </c>
      <c r="AS17">
        <v>0</v>
      </c>
      <c r="AZ17">
        <v>0</v>
      </c>
      <c r="BC17" t="str">
        <f>VLOOKUP(A17,Sheet1!$A$1:$E$221,2,0)</f>
        <v>South East Zone</v>
      </c>
      <c r="BD17" t="str">
        <f>VLOOKUP(A17,Sheet1!$A$1:$E$221,5,0)</f>
        <v>Sankar T</v>
      </c>
    </row>
    <row r="18" spans="1:56" x14ac:dyDescent="0.35">
      <c r="A18" t="s">
        <v>198</v>
      </c>
      <c r="B18">
        <v>1138</v>
      </c>
      <c r="C18" t="s">
        <v>794</v>
      </c>
      <c r="D18" t="s">
        <v>2374</v>
      </c>
      <c r="E18">
        <v>657102</v>
      </c>
      <c r="F18" t="s">
        <v>13475</v>
      </c>
      <c r="G18">
        <v>8420041</v>
      </c>
      <c r="H18" t="s">
        <v>13397</v>
      </c>
      <c r="I18" t="s">
        <v>2383</v>
      </c>
      <c r="J18">
        <v>9494848642</v>
      </c>
      <c r="K18" t="s">
        <v>13476</v>
      </c>
      <c r="L18">
        <v>40</v>
      </c>
      <c r="M18">
        <v>43</v>
      </c>
      <c r="N18" t="s">
        <v>794</v>
      </c>
      <c r="O18">
        <v>7151537591</v>
      </c>
      <c r="P18" t="s">
        <v>2375</v>
      </c>
      <c r="Q18" t="s">
        <v>2376</v>
      </c>
      <c r="T18" s="1">
        <v>46204</v>
      </c>
      <c r="U18" s="31">
        <v>46204.784930555557</v>
      </c>
      <c r="V18">
        <v>1</v>
      </c>
      <c r="W18">
        <v>50000</v>
      </c>
      <c r="X18" t="s">
        <v>13400</v>
      </c>
      <c r="Y18" t="s">
        <v>13401</v>
      </c>
      <c r="Z18">
        <v>909020041276989</v>
      </c>
      <c r="AA18" t="s">
        <v>13402</v>
      </c>
      <c r="AB18">
        <v>2</v>
      </c>
      <c r="AC18">
        <v>24.7</v>
      </c>
      <c r="AD18" t="s">
        <v>2381</v>
      </c>
      <c r="AE18" t="s">
        <v>2382</v>
      </c>
      <c r="AF18" t="s">
        <v>13403</v>
      </c>
      <c r="AG18" s="1">
        <v>46239</v>
      </c>
      <c r="AH18">
        <v>25</v>
      </c>
      <c r="AI18" t="s">
        <v>13404</v>
      </c>
      <c r="AJ18" t="s">
        <v>13435</v>
      </c>
      <c r="AK18" t="s">
        <v>13406</v>
      </c>
      <c r="AL18">
        <v>9550792594</v>
      </c>
      <c r="AM18" t="s">
        <v>13407</v>
      </c>
      <c r="AN18" t="s">
        <v>13408</v>
      </c>
      <c r="AO18">
        <v>856</v>
      </c>
      <c r="AP18">
        <v>0</v>
      </c>
      <c r="AQ18" t="s">
        <v>13423</v>
      </c>
      <c r="AR18">
        <v>1117</v>
      </c>
      <c r="AS18">
        <v>0</v>
      </c>
      <c r="AZ18">
        <v>0</v>
      </c>
      <c r="BC18" t="str">
        <f>VLOOKUP(A18,Sheet1!$A$1:$E$221,2,0)</f>
        <v>South East Zone</v>
      </c>
      <c r="BD18" t="str">
        <f>VLOOKUP(A18,Sheet1!$A$1:$E$221,5,0)</f>
        <v>Sankar T</v>
      </c>
    </row>
    <row r="19" spans="1:56" x14ac:dyDescent="0.35">
      <c r="A19" t="s">
        <v>762</v>
      </c>
      <c r="B19">
        <v>608</v>
      </c>
      <c r="C19" t="s">
        <v>785</v>
      </c>
      <c r="D19" t="s">
        <v>2149</v>
      </c>
      <c r="E19">
        <v>348225</v>
      </c>
      <c r="F19" t="s">
        <v>13477</v>
      </c>
      <c r="G19">
        <v>6278671</v>
      </c>
      <c r="H19" t="s">
        <v>13397</v>
      </c>
      <c r="I19" t="s">
        <v>2153</v>
      </c>
      <c r="J19">
        <v>2586728485</v>
      </c>
      <c r="K19" t="s">
        <v>13478</v>
      </c>
      <c r="L19">
        <v>37</v>
      </c>
      <c r="M19">
        <v>29</v>
      </c>
      <c r="N19" t="s">
        <v>785</v>
      </c>
      <c r="O19">
        <v>1604786827</v>
      </c>
      <c r="P19" t="s">
        <v>2150</v>
      </c>
      <c r="Q19" t="s">
        <v>2151</v>
      </c>
      <c r="T19" s="1">
        <v>46204</v>
      </c>
      <c r="U19" s="31">
        <v>46204.733784722222</v>
      </c>
      <c r="V19">
        <v>1</v>
      </c>
      <c r="W19">
        <v>65000</v>
      </c>
      <c r="X19" t="s">
        <v>13400</v>
      </c>
      <c r="Y19" t="s">
        <v>13401</v>
      </c>
      <c r="Z19">
        <v>909020041276989</v>
      </c>
      <c r="AA19" t="s">
        <v>13402</v>
      </c>
      <c r="AB19">
        <v>2</v>
      </c>
      <c r="AC19">
        <v>24.15</v>
      </c>
      <c r="AD19" t="s">
        <v>1264</v>
      </c>
      <c r="AE19" t="s">
        <v>1265</v>
      </c>
      <c r="AF19" t="s">
        <v>13426</v>
      </c>
      <c r="AG19" s="1">
        <v>46239</v>
      </c>
      <c r="AH19">
        <v>25</v>
      </c>
      <c r="AI19" t="s">
        <v>13404</v>
      </c>
      <c r="AJ19" t="s">
        <v>13405</v>
      </c>
      <c r="AK19" t="s">
        <v>13406</v>
      </c>
      <c r="AL19">
        <v>9727416045</v>
      </c>
      <c r="AM19" t="s">
        <v>13407</v>
      </c>
      <c r="AN19" t="s">
        <v>13408</v>
      </c>
      <c r="AO19">
        <v>1113</v>
      </c>
      <c r="AP19">
        <v>0</v>
      </c>
      <c r="AQ19" t="s">
        <v>13479</v>
      </c>
      <c r="AR19">
        <v>1385</v>
      </c>
      <c r="AS19">
        <v>0</v>
      </c>
      <c r="AZ19">
        <v>0</v>
      </c>
      <c r="BC19" t="str">
        <f>VLOOKUP(A19,Sheet1!$A$1:$E$221,2,0)</f>
        <v>West Zone</v>
      </c>
      <c r="BD19" t="str">
        <f>VLOOKUP(A19,Sheet1!$A$1:$E$221,5,0)</f>
        <v>Valand Priyankkumar</v>
      </c>
    </row>
    <row r="20" spans="1:56" x14ac:dyDescent="0.35">
      <c r="A20" t="s">
        <v>273</v>
      </c>
      <c r="B20">
        <v>287</v>
      </c>
      <c r="C20" t="s">
        <v>791</v>
      </c>
      <c r="D20" t="s">
        <v>2267</v>
      </c>
      <c r="E20">
        <v>757647</v>
      </c>
      <c r="F20" t="s">
        <v>13480</v>
      </c>
      <c r="G20">
        <v>9280697</v>
      </c>
      <c r="H20" t="s">
        <v>13397</v>
      </c>
      <c r="I20" t="s">
        <v>2269</v>
      </c>
      <c r="J20">
        <v>7449347189</v>
      </c>
      <c r="K20" t="s">
        <v>13481</v>
      </c>
      <c r="L20">
        <v>24</v>
      </c>
      <c r="M20">
        <v>33</v>
      </c>
      <c r="N20" t="s">
        <v>791</v>
      </c>
      <c r="O20">
        <v>4927650811</v>
      </c>
      <c r="P20" t="s">
        <v>1479</v>
      </c>
      <c r="Q20" t="s">
        <v>1480</v>
      </c>
      <c r="T20" s="1">
        <v>46204</v>
      </c>
      <c r="U20" s="31">
        <v>46204.399699074071</v>
      </c>
      <c r="V20">
        <v>1</v>
      </c>
      <c r="W20">
        <v>60000</v>
      </c>
      <c r="X20" t="s">
        <v>13400</v>
      </c>
      <c r="Y20" t="s">
        <v>13401</v>
      </c>
      <c r="Z20">
        <v>909020041276989</v>
      </c>
      <c r="AA20" t="s">
        <v>13402</v>
      </c>
      <c r="AB20">
        <v>2</v>
      </c>
      <c r="AC20">
        <v>24.5</v>
      </c>
      <c r="AD20" t="s">
        <v>1302</v>
      </c>
      <c r="AE20" t="s">
        <v>1303</v>
      </c>
      <c r="AF20" t="s">
        <v>13403</v>
      </c>
      <c r="AG20" s="1">
        <v>46243</v>
      </c>
      <c r="AH20">
        <v>25</v>
      </c>
      <c r="AI20" t="s">
        <v>13404</v>
      </c>
      <c r="AJ20" t="s">
        <v>13435</v>
      </c>
      <c r="AK20" t="s">
        <v>13406</v>
      </c>
      <c r="AL20">
        <v>8984387901</v>
      </c>
      <c r="AM20" t="s">
        <v>13407</v>
      </c>
      <c r="AN20" t="s">
        <v>13408</v>
      </c>
      <c r="AO20">
        <v>1027</v>
      </c>
      <c r="AP20">
        <v>0</v>
      </c>
      <c r="AQ20" t="s">
        <v>13416</v>
      </c>
      <c r="AR20">
        <v>1379</v>
      </c>
      <c r="AS20">
        <v>0</v>
      </c>
      <c r="AZ20">
        <v>0</v>
      </c>
      <c r="BC20" t="str">
        <f>VLOOKUP(A20,Sheet1!$A$1:$E$221,2,0)</f>
        <v>South East Zone</v>
      </c>
      <c r="BD20" t="str">
        <f>VLOOKUP(A20,Sheet1!$A$1:$E$221,5,0)</f>
        <v>Radhashyam Panda</v>
      </c>
    </row>
    <row r="21" spans="1:56" x14ac:dyDescent="0.35">
      <c r="A21" t="s">
        <v>274</v>
      </c>
      <c r="B21">
        <v>288</v>
      </c>
      <c r="C21" t="s">
        <v>791</v>
      </c>
      <c r="D21" t="s">
        <v>2275</v>
      </c>
      <c r="E21">
        <v>520657</v>
      </c>
      <c r="F21" t="s">
        <v>13482</v>
      </c>
      <c r="G21">
        <v>8016137</v>
      </c>
      <c r="H21" t="s">
        <v>13397</v>
      </c>
      <c r="I21" t="s">
        <v>2279</v>
      </c>
      <c r="J21">
        <v>8809731113</v>
      </c>
      <c r="K21" t="s">
        <v>13483</v>
      </c>
      <c r="L21">
        <v>46</v>
      </c>
      <c r="M21">
        <v>50</v>
      </c>
      <c r="N21" t="s">
        <v>791</v>
      </c>
      <c r="O21">
        <v>7634312012</v>
      </c>
      <c r="P21" t="s">
        <v>2276</v>
      </c>
      <c r="Q21" t="s">
        <v>2277</v>
      </c>
      <c r="T21" s="1">
        <v>46204</v>
      </c>
      <c r="U21" s="31">
        <v>46204.682673611111</v>
      </c>
      <c r="V21">
        <v>1</v>
      </c>
      <c r="W21">
        <v>80000</v>
      </c>
      <c r="X21" t="s">
        <v>13400</v>
      </c>
      <c r="Y21" t="s">
        <v>13401</v>
      </c>
      <c r="Z21">
        <v>909020041276989</v>
      </c>
      <c r="AA21" t="s">
        <v>13402</v>
      </c>
      <c r="AB21">
        <v>3</v>
      </c>
      <c r="AC21">
        <v>24.15</v>
      </c>
      <c r="AD21" t="s">
        <v>1266</v>
      </c>
      <c r="AE21" t="s">
        <v>1267</v>
      </c>
      <c r="AF21" t="s">
        <v>13403</v>
      </c>
      <c r="AG21" s="1">
        <v>46237</v>
      </c>
      <c r="AH21">
        <v>25</v>
      </c>
      <c r="AI21" t="s">
        <v>13404</v>
      </c>
      <c r="AJ21" t="s">
        <v>13435</v>
      </c>
      <c r="AK21" t="s">
        <v>13406</v>
      </c>
      <c r="AL21">
        <v>8249908414</v>
      </c>
      <c r="AM21" t="s">
        <v>13415</v>
      </c>
      <c r="AN21" t="s">
        <v>13408</v>
      </c>
      <c r="AO21">
        <v>1369</v>
      </c>
      <c r="AP21">
        <v>0</v>
      </c>
      <c r="AQ21" t="s">
        <v>13484</v>
      </c>
      <c r="AR21">
        <v>1704</v>
      </c>
      <c r="AS21">
        <v>0</v>
      </c>
      <c r="AZ21">
        <v>0</v>
      </c>
      <c r="BC21" t="str">
        <f>VLOOKUP(A21,Sheet1!$A$1:$E$221,2,0)</f>
        <v>South East Zone</v>
      </c>
      <c r="BD21" t="str">
        <f>VLOOKUP(A21,Sheet1!$A$1:$E$221,5,0)</f>
        <v>Radhashyam Panda</v>
      </c>
    </row>
    <row r="22" spans="1:56" x14ac:dyDescent="0.35">
      <c r="A22" t="s">
        <v>765</v>
      </c>
      <c r="B22">
        <v>4002</v>
      </c>
      <c r="C22" t="s">
        <v>788</v>
      </c>
      <c r="D22" t="s">
        <v>13485</v>
      </c>
      <c r="E22">
        <v>315870</v>
      </c>
      <c r="F22" t="s">
        <v>13486</v>
      </c>
      <c r="G22">
        <v>5452881</v>
      </c>
      <c r="H22" t="s">
        <v>13397</v>
      </c>
      <c r="I22" t="s">
        <v>13487</v>
      </c>
      <c r="J22">
        <v>6587721045</v>
      </c>
      <c r="K22" t="s">
        <v>13488</v>
      </c>
      <c r="L22">
        <v>30</v>
      </c>
      <c r="M22">
        <v>35</v>
      </c>
      <c r="N22" t="s">
        <v>788</v>
      </c>
      <c r="O22">
        <v>8778004277</v>
      </c>
      <c r="P22" t="s">
        <v>3607</v>
      </c>
      <c r="Q22" t="s">
        <v>3608</v>
      </c>
      <c r="T22" s="1">
        <v>46204</v>
      </c>
      <c r="U22" s="31">
        <v>46204.415856481479</v>
      </c>
      <c r="V22">
        <v>1</v>
      </c>
      <c r="W22">
        <v>70000</v>
      </c>
      <c r="X22" t="s">
        <v>13400</v>
      </c>
      <c r="Y22" t="s">
        <v>13401</v>
      </c>
      <c r="Z22">
        <v>909020041276989</v>
      </c>
      <c r="AA22" t="s">
        <v>13402</v>
      </c>
      <c r="AB22">
        <v>2</v>
      </c>
      <c r="AC22">
        <v>24.5</v>
      </c>
      <c r="AD22" t="s">
        <v>1202</v>
      </c>
      <c r="AE22" t="s">
        <v>1203</v>
      </c>
      <c r="AF22" t="s">
        <v>13489</v>
      </c>
      <c r="AG22" s="1">
        <v>46240</v>
      </c>
      <c r="AH22">
        <v>25</v>
      </c>
      <c r="AI22" t="s">
        <v>13404</v>
      </c>
      <c r="AJ22" t="s">
        <v>13405</v>
      </c>
      <c r="AK22" t="s">
        <v>13406</v>
      </c>
      <c r="AL22">
        <v>9993126472</v>
      </c>
      <c r="AM22" t="s">
        <v>13407</v>
      </c>
      <c r="AN22" t="s">
        <v>13408</v>
      </c>
      <c r="AO22">
        <v>1198</v>
      </c>
      <c r="AP22">
        <v>0</v>
      </c>
      <c r="AQ22" t="s">
        <v>13454</v>
      </c>
      <c r="AR22">
        <v>1491</v>
      </c>
      <c r="AS22">
        <v>0</v>
      </c>
      <c r="AZ22">
        <v>0</v>
      </c>
      <c r="BC22" t="str">
        <f>VLOOKUP(A22,Sheet1!$A$1:$E$221,2,0)</f>
        <v>South Zone</v>
      </c>
      <c r="BD22" t="str">
        <f>VLOOKUP(A22,Sheet1!$A$1:$E$221,5,0)</f>
        <v>Vinay Kumar Vishwakarma</v>
      </c>
    </row>
    <row r="23" spans="1:56" x14ac:dyDescent="0.35">
      <c r="A23" t="s">
        <v>80</v>
      </c>
      <c r="B23">
        <v>2</v>
      </c>
      <c r="C23" t="s">
        <v>789</v>
      </c>
      <c r="D23" t="s">
        <v>13490</v>
      </c>
      <c r="E23">
        <v>569781</v>
      </c>
      <c r="F23" t="s">
        <v>13491</v>
      </c>
      <c r="G23">
        <v>9280471</v>
      </c>
      <c r="H23" t="s">
        <v>13397</v>
      </c>
      <c r="I23" t="s">
        <v>13492</v>
      </c>
      <c r="J23">
        <v>8578966296</v>
      </c>
      <c r="K23" t="s">
        <v>13493</v>
      </c>
      <c r="L23">
        <v>30</v>
      </c>
      <c r="M23">
        <v>35</v>
      </c>
      <c r="N23" t="s">
        <v>789</v>
      </c>
      <c r="O23">
        <v>1156843915</v>
      </c>
      <c r="P23" t="s">
        <v>3609</v>
      </c>
      <c r="Q23" t="s">
        <v>3610</v>
      </c>
      <c r="T23" s="1">
        <v>46204</v>
      </c>
      <c r="U23" s="31">
        <v>46204.562256944446</v>
      </c>
      <c r="V23">
        <v>1</v>
      </c>
      <c r="W23">
        <v>77000</v>
      </c>
      <c r="X23" t="s">
        <v>13400</v>
      </c>
      <c r="Y23" t="s">
        <v>13401</v>
      </c>
      <c r="Z23">
        <v>909020041276989</v>
      </c>
      <c r="AA23" t="s">
        <v>13402</v>
      </c>
      <c r="AB23">
        <v>2</v>
      </c>
      <c r="AC23">
        <v>24.15</v>
      </c>
      <c r="AD23" t="s">
        <v>1173</v>
      </c>
      <c r="AE23" t="s">
        <v>1174</v>
      </c>
      <c r="AF23" t="s">
        <v>13414</v>
      </c>
      <c r="AG23" s="1">
        <v>46239</v>
      </c>
      <c r="AH23">
        <v>25</v>
      </c>
      <c r="AI23" t="s">
        <v>13404</v>
      </c>
      <c r="AJ23" t="s">
        <v>13405</v>
      </c>
      <c r="AK23" t="s">
        <v>13406</v>
      </c>
      <c r="AL23">
        <v>9466353544</v>
      </c>
      <c r="AM23" t="s">
        <v>13415</v>
      </c>
      <c r="AN23" t="s">
        <v>13408</v>
      </c>
      <c r="AO23">
        <v>1318</v>
      </c>
      <c r="AP23">
        <v>0</v>
      </c>
      <c r="AQ23" t="s">
        <v>13462</v>
      </c>
      <c r="AR23">
        <v>1770</v>
      </c>
      <c r="AS23">
        <v>0</v>
      </c>
      <c r="AZ23">
        <v>0</v>
      </c>
      <c r="BC23" t="str">
        <f>VLOOKUP(A23,Sheet1!$A$1:$E$221,2,0)</f>
        <v>West Zone</v>
      </c>
      <c r="BD23" t="str">
        <f>VLOOKUP(A23,Sheet1!$A$1:$E$221,5,0)</f>
        <v>Pradeep Kumar</v>
      </c>
    </row>
    <row r="24" spans="1:56" x14ac:dyDescent="0.35">
      <c r="A24" t="s">
        <v>256</v>
      </c>
      <c r="B24">
        <v>914</v>
      </c>
      <c r="C24" t="s">
        <v>789</v>
      </c>
      <c r="D24" t="s">
        <v>1811</v>
      </c>
      <c r="E24">
        <v>432555</v>
      </c>
      <c r="F24" t="s">
        <v>13494</v>
      </c>
      <c r="G24">
        <v>8290819</v>
      </c>
      <c r="H24" t="s">
        <v>13397</v>
      </c>
      <c r="I24" t="s">
        <v>1813</v>
      </c>
      <c r="J24">
        <v>3787228528</v>
      </c>
      <c r="K24" t="s">
        <v>13495</v>
      </c>
      <c r="L24">
        <v>57</v>
      </c>
      <c r="M24">
        <v>27</v>
      </c>
      <c r="N24" t="s">
        <v>789</v>
      </c>
      <c r="O24">
        <v>3549305285</v>
      </c>
      <c r="P24" t="s">
        <v>1159</v>
      </c>
      <c r="Q24" t="s">
        <v>1160</v>
      </c>
      <c r="T24" s="1">
        <v>46205</v>
      </c>
      <c r="U24" s="31">
        <v>46205.657453703701</v>
      </c>
      <c r="V24">
        <v>1</v>
      </c>
      <c r="W24">
        <v>90000</v>
      </c>
      <c r="X24" t="s">
        <v>13400</v>
      </c>
      <c r="Y24" t="s">
        <v>13401</v>
      </c>
      <c r="Z24">
        <v>909020041276989</v>
      </c>
      <c r="AA24" t="s">
        <v>13402</v>
      </c>
      <c r="AB24">
        <v>3</v>
      </c>
      <c r="AC24">
        <v>24.15</v>
      </c>
      <c r="AD24" t="s">
        <v>1180</v>
      </c>
      <c r="AE24" t="s">
        <v>1181</v>
      </c>
      <c r="AF24" t="s">
        <v>13426</v>
      </c>
      <c r="AG24" s="1">
        <v>46235</v>
      </c>
      <c r="AH24">
        <v>25</v>
      </c>
      <c r="AI24" t="s">
        <v>13404</v>
      </c>
      <c r="AJ24" t="s">
        <v>13405</v>
      </c>
      <c r="AK24" t="s">
        <v>13406</v>
      </c>
      <c r="AL24">
        <v>8127225455</v>
      </c>
      <c r="AM24" t="s">
        <v>13407</v>
      </c>
      <c r="AN24" t="s">
        <v>13408</v>
      </c>
      <c r="AO24">
        <v>1540</v>
      </c>
      <c r="AP24">
        <v>0</v>
      </c>
      <c r="AQ24" t="s">
        <v>13431</v>
      </c>
      <c r="AR24">
        <v>2069</v>
      </c>
      <c r="AS24">
        <v>0</v>
      </c>
      <c r="AZ24">
        <v>0</v>
      </c>
      <c r="BC24" t="str">
        <f>VLOOKUP(A24,Sheet1!$A$1:$E$221,2,0)</f>
        <v>East Zone</v>
      </c>
      <c r="BD24" t="str">
        <f>VLOOKUP(A24,Sheet1!$A$1:$E$221,5,0)</f>
        <v>Prince Singh</v>
      </c>
    </row>
    <row r="25" spans="1:56" x14ac:dyDescent="0.35">
      <c r="A25" t="s">
        <v>105</v>
      </c>
      <c r="B25">
        <v>489</v>
      </c>
      <c r="C25" t="s">
        <v>780</v>
      </c>
      <c r="D25" t="s">
        <v>13496</v>
      </c>
      <c r="E25">
        <v>774718</v>
      </c>
      <c r="F25" t="s">
        <v>13497</v>
      </c>
      <c r="G25">
        <v>9141709</v>
      </c>
      <c r="H25" t="s">
        <v>13397</v>
      </c>
      <c r="I25" t="s">
        <v>13498</v>
      </c>
      <c r="J25">
        <v>9150303982</v>
      </c>
      <c r="K25" t="s">
        <v>13499</v>
      </c>
      <c r="L25">
        <v>32</v>
      </c>
      <c r="M25">
        <v>35</v>
      </c>
      <c r="N25" t="s">
        <v>780</v>
      </c>
      <c r="O25">
        <v>6327548958</v>
      </c>
      <c r="P25" t="s">
        <v>3611</v>
      </c>
      <c r="Q25" t="s">
        <v>3612</v>
      </c>
      <c r="R25" t="s">
        <v>3611</v>
      </c>
      <c r="S25" t="s">
        <v>3612</v>
      </c>
      <c r="T25" s="1">
        <v>46204</v>
      </c>
      <c r="U25" s="31">
        <v>46204.634583333333</v>
      </c>
      <c r="V25">
        <v>1</v>
      </c>
      <c r="W25">
        <v>90000</v>
      </c>
      <c r="X25" t="s">
        <v>13400</v>
      </c>
      <c r="Y25" t="s">
        <v>13401</v>
      </c>
      <c r="Z25">
        <v>909020041276989</v>
      </c>
      <c r="AA25" t="s">
        <v>13402</v>
      </c>
      <c r="AB25">
        <v>4</v>
      </c>
      <c r="AC25">
        <v>24.15</v>
      </c>
      <c r="AD25" t="s">
        <v>1032</v>
      </c>
      <c r="AE25" t="s">
        <v>1033</v>
      </c>
      <c r="AF25" t="s">
        <v>13419</v>
      </c>
      <c r="AG25" s="1">
        <v>46243</v>
      </c>
      <c r="AH25">
        <v>25</v>
      </c>
      <c r="AI25" t="s">
        <v>13404</v>
      </c>
      <c r="AJ25" t="s">
        <v>13405</v>
      </c>
      <c r="AK25" t="s">
        <v>13406</v>
      </c>
      <c r="AL25">
        <v>7006937695</v>
      </c>
      <c r="AM25" t="s">
        <v>13415</v>
      </c>
      <c r="AN25" t="s">
        <v>13408</v>
      </c>
      <c r="AO25">
        <v>1540</v>
      </c>
      <c r="AP25">
        <v>0</v>
      </c>
      <c r="AQ25" t="s">
        <v>13440</v>
      </c>
      <c r="AR25">
        <v>2010</v>
      </c>
      <c r="AS25">
        <v>0</v>
      </c>
      <c r="AZ25">
        <v>0</v>
      </c>
      <c r="BC25" t="str">
        <f>VLOOKUP(A25,Sheet1!$A$1:$E$221,2,0)</f>
        <v>South East Zone</v>
      </c>
      <c r="BD25" t="str">
        <f>VLOOKUP(A25,Sheet1!$A$1:$E$221,5,0)</f>
        <v>Manu Yadav</v>
      </c>
    </row>
    <row r="26" spans="1:56" x14ac:dyDescent="0.35">
      <c r="A26" t="s">
        <v>208</v>
      </c>
      <c r="B26">
        <v>61</v>
      </c>
      <c r="C26" t="s">
        <v>789</v>
      </c>
      <c r="D26" t="s">
        <v>13500</v>
      </c>
      <c r="E26">
        <v>607861</v>
      </c>
      <c r="F26" t="s">
        <v>13501</v>
      </c>
      <c r="G26">
        <v>9280801</v>
      </c>
      <c r="H26" t="s">
        <v>13397</v>
      </c>
      <c r="I26" t="s">
        <v>13502</v>
      </c>
      <c r="J26">
        <v>8417078495</v>
      </c>
      <c r="K26" t="s">
        <v>13503</v>
      </c>
      <c r="L26">
        <v>33</v>
      </c>
      <c r="M26">
        <v>32</v>
      </c>
      <c r="N26" t="s">
        <v>789</v>
      </c>
      <c r="O26">
        <v>6239692565</v>
      </c>
      <c r="P26" t="s">
        <v>13504</v>
      </c>
      <c r="Q26" t="s">
        <v>13505</v>
      </c>
      <c r="T26" s="1">
        <v>46204</v>
      </c>
      <c r="U26" s="31">
        <v>46204.611678240741</v>
      </c>
      <c r="V26">
        <v>1</v>
      </c>
      <c r="W26">
        <v>70000</v>
      </c>
      <c r="X26" t="s">
        <v>13400</v>
      </c>
      <c r="Y26" t="s">
        <v>13401</v>
      </c>
      <c r="Z26">
        <v>909020041276989</v>
      </c>
      <c r="AA26" t="s">
        <v>13402</v>
      </c>
      <c r="AB26">
        <v>2</v>
      </c>
      <c r="AC26">
        <v>24.15</v>
      </c>
      <c r="AD26" t="s">
        <v>1325</v>
      </c>
      <c r="AE26" t="s">
        <v>1326</v>
      </c>
      <c r="AF26" t="s">
        <v>13414</v>
      </c>
      <c r="AG26" s="1">
        <v>46241</v>
      </c>
      <c r="AH26">
        <v>25</v>
      </c>
      <c r="AI26" t="s">
        <v>13404</v>
      </c>
      <c r="AJ26" t="s">
        <v>13405</v>
      </c>
      <c r="AK26" t="s">
        <v>13406</v>
      </c>
      <c r="AL26">
        <v>7505861465</v>
      </c>
      <c r="AM26" t="s">
        <v>13407</v>
      </c>
      <c r="AN26" t="s">
        <v>13408</v>
      </c>
      <c r="AO26">
        <v>1198</v>
      </c>
      <c r="AP26">
        <v>0</v>
      </c>
      <c r="AQ26" t="s">
        <v>13444</v>
      </c>
      <c r="AR26">
        <v>1609</v>
      </c>
      <c r="AS26">
        <v>0</v>
      </c>
      <c r="AZ26">
        <v>0</v>
      </c>
      <c r="BC26" t="str">
        <f>VLOOKUP(A26,Sheet1!$A$1:$E$221,2,0)</f>
        <v>West Zone</v>
      </c>
      <c r="BD26" t="str">
        <f>VLOOKUP(A26,Sheet1!$A$1:$E$221,5,0)</f>
        <v>Pradeep Kumar</v>
      </c>
    </row>
    <row r="27" spans="1:56" x14ac:dyDescent="0.35">
      <c r="A27" t="s">
        <v>208</v>
      </c>
      <c r="B27">
        <v>61</v>
      </c>
      <c r="C27" t="s">
        <v>789</v>
      </c>
      <c r="D27" t="s">
        <v>13500</v>
      </c>
      <c r="E27">
        <v>607861</v>
      </c>
      <c r="F27" t="s">
        <v>13501</v>
      </c>
      <c r="G27">
        <v>9280801</v>
      </c>
      <c r="H27" t="s">
        <v>13397</v>
      </c>
      <c r="I27" t="s">
        <v>3613</v>
      </c>
      <c r="J27">
        <v>2302462345</v>
      </c>
      <c r="K27" t="s">
        <v>13506</v>
      </c>
      <c r="L27">
        <v>34</v>
      </c>
      <c r="M27">
        <v>30</v>
      </c>
      <c r="N27" t="s">
        <v>789</v>
      </c>
      <c r="O27">
        <v>6610218094</v>
      </c>
      <c r="P27" t="s">
        <v>13504</v>
      </c>
      <c r="Q27" t="s">
        <v>13505</v>
      </c>
      <c r="T27" s="1">
        <v>46204</v>
      </c>
      <c r="U27" s="31">
        <v>46204.611689814818</v>
      </c>
      <c r="V27">
        <v>1</v>
      </c>
      <c r="W27">
        <v>70000</v>
      </c>
      <c r="X27" t="s">
        <v>13400</v>
      </c>
      <c r="Y27" t="s">
        <v>13401</v>
      </c>
      <c r="Z27">
        <v>909020041276989</v>
      </c>
      <c r="AA27" t="s">
        <v>13402</v>
      </c>
      <c r="AB27">
        <v>2</v>
      </c>
      <c r="AC27">
        <v>24.15</v>
      </c>
      <c r="AD27" t="s">
        <v>1325</v>
      </c>
      <c r="AE27" t="s">
        <v>1326</v>
      </c>
      <c r="AF27" t="s">
        <v>13414</v>
      </c>
      <c r="AG27" s="1">
        <v>46241</v>
      </c>
      <c r="AH27">
        <v>25</v>
      </c>
      <c r="AI27" t="s">
        <v>13404</v>
      </c>
      <c r="AJ27" t="s">
        <v>13405</v>
      </c>
      <c r="AK27" t="s">
        <v>13406</v>
      </c>
      <c r="AL27">
        <v>7248306563</v>
      </c>
      <c r="AM27" t="s">
        <v>13407</v>
      </c>
      <c r="AN27" t="s">
        <v>13408</v>
      </c>
      <c r="AO27">
        <v>1198</v>
      </c>
      <c r="AP27">
        <v>0</v>
      </c>
      <c r="AQ27" t="s">
        <v>13444</v>
      </c>
      <c r="AR27">
        <v>1609</v>
      </c>
      <c r="AS27">
        <v>0</v>
      </c>
      <c r="AZ27">
        <v>0</v>
      </c>
      <c r="BC27" t="str">
        <f>VLOOKUP(A27,Sheet1!$A$1:$E$221,2,0)</f>
        <v>West Zone</v>
      </c>
      <c r="BD27" t="str">
        <f>VLOOKUP(A27,Sheet1!$A$1:$E$221,5,0)</f>
        <v>Pradeep Kumar</v>
      </c>
    </row>
    <row r="28" spans="1:56" x14ac:dyDescent="0.35">
      <c r="A28" t="s">
        <v>104</v>
      </c>
      <c r="B28">
        <v>492</v>
      </c>
      <c r="C28" t="s">
        <v>788</v>
      </c>
      <c r="D28" t="s">
        <v>1278</v>
      </c>
      <c r="E28">
        <v>783787</v>
      </c>
      <c r="F28" t="s">
        <v>13507</v>
      </c>
      <c r="G28">
        <v>9238554</v>
      </c>
      <c r="H28" t="s">
        <v>13397</v>
      </c>
      <c r="I28" t="s">
        <v>1955</v>
      </c>
      <c r="J28">
        <v>2609278809</v>
      </c>
      <c r="K28" t="s">
        <v>13508</v>
      </c>
      <c r="L28">
        <v>24</v>
      </c>
      <c r="M28">
        <v>34</v>
      </c>
      <c r="N28" t="s">
        <v>788</v>
      </c>
      <c r="O28">
        <v>4800111948</v>
      </c>
      <c r="P28" t="s">
        <v>1279</v>
      </c>
      <c r="Q28" t="s">
        <v>1280</v>
      </c>
      <c r="R28" t="s">
        <v>1279</v>
      </c>
      <c r="S28" t="s">
        <v>1280</v>
      </c>
      <c r="T28" s="1">
        <v>46206</v>
      </c>
      <c r="U28" s="31">
        <v>46206.620729166665</v>
      </c>
      <c r="V28">
        <v>1</v>
      </c>
      <c r="W28">
        <v>60000</v>
      </c>
      <c r="X28" t="s">
        <v>13400</v>
      </c>
      <c r="Y28" t="s">
        <v>13401</v>
      </c>
      <c r="Z28">
        <v>909020041276989</v>
      </c>
      <c r="AA28" t="s">
        <v>13402</v>
      </c>
      <c r="AB28">
        <v>3</v>
      </c>
      <c r="AC28">
        <v>24.15</v>
      </c>
      <c r="AD28" t="s">
        <v>1206</v>
      </c>
      <c r="AE28" t="s">
        <v>1207</v>
      </c>
      <c r="AF28" t="s">
        <v>13414</v>
      </c>
      <c r="AG28" s="1">
        <v>46242</v>
      </c>
      <c r="AH28">
        <v>25</v>
      </c>
      <c r="AI28" t="s">
        <v>13404</v>
      </c>
      <c r="AJ28" t="s">
        <v>13405</v>
      </c>
      <c r="AK28" t="s">
        <v>13406</v>
      </c>
      <c r="AL28">
        <v>7440401689</v>
      </c>
      <c r="AM28" t="s">
        <v>13407</v>
      </c>
      <c r="AN28" t="s">
        <v>13408</v>
      </c>
      <c r="AO28">
        <v>1027</v>
      </c>
      <c r="AP28">
        <v>0</v>
      </c>
      <c r="AQ28" t="s">
        <v>13509</v>
      </c>
      <c r="AR28">
        <v>1278</v>
      </c>
      <c r="AS28">
        <v>0</v>
      </c>
      <c r="AZ28">
        <v>0</v>
      </c>
      <c r="BC28" t="str">
        <f>VLOOKUP(A28,Sheet1!$A$1:$E$221,2,0)</f>
        <v>South Zone</v>
      </c>
      <c r="BD28" t="str">
        <f>VLOOKUP(A28,Sheet1!$A$1:$E$221,5,0)</f>
        <v>Vinay Shukla</v>
      </c>
    </row>
    <row r="29" spans="1:56" x14ac:dyDescent="0.35">
      <c r="A29" t="s">
        <v>214</v>
      </c>
      <c r="B29">
        <v>411</v>
      </c>
      <c r="C29" t="s">
        <v>778</v>
      </c>
      <c r="D29" t="s">
        <v>2293</v>
      </c>
      <c r="E29">
        <v>587402</v>
      </c>
      <c r="F29" t="s">
        <v>13510</v>
      </c>
      <c r="G29">
        <v>8335947</v>
      </c>
      <c r="H29" t="s">
        <v>13397</v>
      </c>
      <c r="I29" t="s">
        <v>2299</v>
      </c>
      <c r="J29">
        <v>6720325155</v>
      </c>
      <c r="K29" t="s">
        <v>13511</v>
      </c>
      <c r="L29">
        <v>45</v>
      </c>
      <c r="M29">
        <v>51</v>
      </c>
      <c r="N29" t="s">
        <v>778</v>
      </c>
      <c r="O29">
        <v>3233492352</v>
      </c>
      <c r="P29" t="s">
        <v>2294</v>
      </c>
      <c r="Q29" t="s">
        <v>2295</v>
      </c>
      <c r="R29" t="s">
        <v>13512</v>
      </c>
      <c r="S29" t="s">
        <v>13513</v>
      </c>
      <c r="T29" s="1">
        <v>46204</v>
      </c>
      <c r="U29" s="31">
        <v>46204.584189814814</v>
      </c>
      <c r="V29">
        <v>1</v>
      </c>
      <c r="W29">
        <v>30000</v>
      </c>
      <c r="X29" t="s">
        <v>13400</v>
      </c>
      <c r="Y29" t="s">
        <v>13401</v>
      </c>
      <c r="Z29">
        <v>909020041276989</v>
      </c>
      <c r="AA29" t="s">
        <v>13402</v>
      </c>
      <c r="AB29">
        <v>4</v>
      </c>
      <c r="AC29">
        <v>23.4</v>
      </c>
      <c r="AD29" t="s">
        <v>2297</v>
      </c>
      <c r="AE29" t="s">
        <v>2298</v>
      </c>
      <c r="AF29" t="s">
        <v>13403</v>
      </c>
      <c r="AG29" s="1">
        <v>46245</v>
      </c>
      <c r="AH29">
        <v>25</v>
      </c>
      <c r="AI29" t="s">
        <v>13404</v>
      </c>
      <c r="AJ29" t="s">
        <v>13405</v>
      </c>
      <c r="AK29" t="s">
        <v>13406</v>
      </c>
      <c r="AL29">
        <v>7099443903</v>
      </c>
      <c r="AM29" t="s">
        <v>13415</v>
      </c>
      <c r="AN29" t="s">
        <v>13408</v>
      </c>
      <c r="AO29">
        <v>514</v>
      </c>
      <c r="AP29">
        <v>0</v>
      </c>
      <c r="AQ29" t="s">
        <v>13514</v>
      </c>
      <c r="AR29">
        <v>639</v>
      </c>
      <c r="AS29">
        <v>0</v>
      </c>
      <c r="AZ29">
        <v>0</v>
      </c>
      <c r="BC29" t="str">
        <f>VLOOKUP(A29,Sheet1!$A$1:$E$221,2,0)</f>
        <v>South East Zone</v>
      </c>
      <c r="BD29" t="str">
        <f>VLOOKUP(A29,Sheet1!$A$1:$E$221,5,0)</f>
        <v>Pritam Vishwas</v>
      </c>
    </row>
    <row r="30" spans="1:56" x14ac:dyDescent="0.35">
      <c r="A30" t="s">
        <v>228</v>
      </c>
      <c r="B30">
        <v>68</v>
      </c>
      <c r="C30" t="s">
        <v>789</v>
      </c>
      <c r="D30" t="s">
        <v>13515</v>
      </c>
      <c r="E30">
        <v>339986</v>
      </c>
      <c r="F30" t="s">
        <v>13516</v>
      </c>
      <c r="G30">
        <v>8988459</v>
      </c>
      <c r="H30" t="s">
        <v>13397</v>
      </c>
      <c r="I30" t="s">
        <v>3614</v>
      </c>
      <c r="J30">
        <v>3932445570</v>
      </c>
      <c r="K30" t="s">
        <v>13517</v>
      </c>
      <c r="L30">
        <v>32</v>
      </c>
      <c r="M30">
        <v>36</v>
      </c>
      <c r="N30" t="s">
        <v>789</v>
      </c>
      <c r="O30">
        <v>8871138926</v>
      </c>
      <c r="P30" t="s">
        <v>11879</v>
      </c>
      <c r="Q30" t="s">
        <v>11880</v>
      </c>
      <c r="T30" s="1">
        <v>46204</v>
      </c>
      <c r="U30" s="31">
        <v>46204.673784722225</v>
      </c>
      <c r="V30">
        <v>1</v>
      </c>
      <c r="W30">
        <v>35000</v>
      </c>
      <c r="X30" t="s">
        <v>13400</v>
      </c>
      <c r="Y30" t="s">
        <v>13401</v>
      </c>
      <c r="Z30">
        <v>909020041276989</v>
      </c>
      <c r="AA30" t="s">
        <v>13402</v>
      </c>
      <c r="AB30">
        <v>3</v>
      </c>
      <c r="AC30">
        <v>23.85</v>
      </c>
      <c r="AD30" t="s">
        <v>992</v>
      </c>
      <c r="AE30" t="s">
        <v>993</v>
      </c>
      <c r="AF30" t="s">
        <v>13414</v>
      </c>
      <c r="AG30" s="1">
        <v>46246</v>
      </c>
      <c r="AH30">
        <v>25</v>
      </c>
      <c r="AI30" t="s">
        <v>13404</v>
      </c>
      <c r="AJ30" t="s">
        <v>13405</v>
      </c>
      <c r="AK30" t="s">
        <v>13406</v>
      </c>
      <c r="AL30">
        <v>8470979980</v>
      </c>
      <c r="AM30" t="s">
        <v>13407</v>
      </c>
      <c r="AN30" t="s">
        <v>13408</v>
      </c>
      <c r="AO30">
        <v>599</v>
      </c>
      <c r="AP30">
        <v>0</v>
      </c>
      <c r="AQ30" t="s">
        <v>13518</v>
      </c>
      <c r="AR30">
        <v>781</v>
      </c>
      <c r="AS30">
        <v>0</v>
      </c>
      <c r="AZ30">
        <v>0</v>
      </c>
      <c r="BC30" t="str">
        <f>VLOOKUP(A30,Sheet1!$A$1:$E$221,2,0)</f>
        <v>East Zone</v>
      </c>
      <c r="BD30" t="str">
        <f>VLOOKUP(A30,Sheet1!$A$1:$E$221,5,0)</f>
        <v>Sheelendra Pratap Singh</v>
      </c>
    </row>
    <row r="31" spans="1:56" x14ac:dyDescent="0.35">
      <c r="A31" t="s">
        <v>104</v>
      </c>
      <c r="B31">
        <v>492</v>
      </c>
      <c r="C31" t="s">
        <v>788</v>
      </c>
      <c r="D31" t="s">
        <v>1946</v>
      </c>
      <c r="E31">
        <v>654002</v>
      </c>
      <c r="F31" t="s">
        <v>13519</v>
      </c>
      <c r="G31">
        <v>8267830</v>
      </c>
      <c r="H31" t="s">
        <v>13397</v>
      </c>
      <c r="I31" t="s">
        <v>1950</v>
      </c>
      <c r="J31">
        <v>3965985110</v>
      </c>
      <c r="K31" t="s">
        <v>13520</v>
      </c>
      <c r="L31">
        <v>46</v>
      </c>
      <c r="M31">
        <v>56</v>
      </c>
      <c r="N31" t="s">
        <v>788</v>
      </c>
      <c r="O31">
        <v>2314538509</v>
      </c>
      <c r="P31" t="s">
        <v>1947</v>
      </c>
      <c r="Q31" t="s">
        <v>1948</v>
      </c>
      <c r="R31" t="s">
        <v>13521</v>
      </c>
      <c r="S31" t="s">
        <v>13522</v>
      </c>
      <c r="T31" s="1">
        <v>46204</v>
      </c>
      <c r="U31" s="31">
        <v>46204.51835648148</v>
      </c>
      <c r="V31">
        <v>1</v>
      </c>
      <c r="W31">
        <v>70000</v>
      </c>
      <c r="X31" t="s">
        <v>13400</v>
      </c>
      <c r="Y31" t="s">
        <v>13401</v>
      </c>
      <c r="Z31">
        <v>909020041276989</v>
      </c>
      <c r="AA31" t="s">
        <v>13402</v>
      </c>
      <c r="AB31">
        <v>2</v>
      </c>
      <c r="AC31">
        <v>24.15</v>
      </c>
      <c r="AD31" t="s">
        <v>1235</v>
      </c>
      <c r="AE31" t="s">
        <v>1236</v>
      </c>
      <c r="AF31" t="s">
        <v>13523</v>
      </c>
      <c r="AG31" s="1">
        <v>46242</v>
      </c>
      <c r="AH31">
        <v>25</v>
      </c>
      <c r="AI31" t="s">
        <v>13404</v>
      </c>
      <c r="AJ31" t="s">
        <v>13405</v>
      </c>
      <c r="AK31" t="s">
        <v>13406</v>
      </c>
      <c r="AL31">
        <v>7489803775</v>
      </c>
      <c r="AM31" t="s">
        <v>13407</v>
      </c>
      <c r="AN31" t="s">
        <v>13408</v>
      </c>
      <c r="AO31">
        <v>1198</v>
      </c>
      <c r="AP31">
        <v>0</v>
      </c>
      <c r="AQ31" t="s">
        <v>13454</v>
      </c>
      <c r="AR31">
        <v>1491</v>
      </c>
      <c r="AS31">
        <v>0</v>
      </c>
      <c r="AZ31">
        <v>0</v>
      </c>
      <c r="BC31" t="str">
        <f>VLOOKUP(A31,Sheet1!$A$1:$E$221,2,0)</f>
        <v>South Zone</v>
      </c>
      <c r="BD31" t="str">
        <f>VLOOKUP(A31,Sheet1!$A$1:$E$221,5,0)</f>
        <v>Vinay Shukla</v>
      </c>
    </row>
    <row r="32" spans="1:56" x14ac:dyDescent="0.35">
      <c r="A32" t="s">
        <v>221</v>
      </c>
      <c r="B32">
        <v>789</v>
      </c>
      <c r="C32" t="s">
        <v>792</v>
      </c>
      <c r="D32" t="s">
        <v>13524</v>
      </c>
      <c r="E32">
        <v>469655</v>
      </c>
      <c r="F32" t="s">
        <v>13525</v>
      </c>
      <c r="G32">
        <v>8297333</v>
      </c>
      <c r="H32" t="s">
        <v>13397</v>
      </c>
      <c r="I32" t="s">
        <v>3615</v>
      </c>
      <c r="J32">
        <v>8530030646</v>
      </c>
      <c r="K32" t="s">
        <v>13526</v>
      </c>
      <c r="L32">
        <v>37</v>
      </c>
      <c r="M32">
        <v>38</v>
      </c>
      <c r="N32" t="s">
        <v>792</v>
      </c>
      <c r="O32">
        <v>5676678318</v>
      </c>
      <c r="P32" t="s">
        <v>2034</v>
      </c>
      <c r="Q32" t="s">
        <v>2035</v>
      </c>
      <c r="T32" s="1">
        <v>46204</v>
      </c>
      <c r="U32" s="31">
        <v>46204.708923611113</v>
      </c>
      <c r="V32">
        <v>1</v>
      </c>
      <c r="W32">
        <v>75000</v>
      </c>
      <c r="X32" t="s">
        <v>13400</v>
      </c>
      <c r="Y32" t="s">
        <v>13401</v>
      </c>
      <c r="Z32">
        <v>909020041276989</v>
      </c>
      <c r="AA32" t="s">
        <v>13402</v>
      </c>
      <c r="AB32">
        <v>3</v>
      </c>
      <c r="AC32">
        <v>24.15</v>
      </c>
      <c r="AD32" t="s">
        <v>1261</v>
      </c>
      <c r="AE32" t="s">
        <v>1262</v>
      </c>
      <c r="AF32" t="s">
        <v>13403</v>
      </c>
      <c r="AG32" s="1">
        <v>46246</v>
      </c>
      <c r="AH32">
        <v>25</v>
      </c>
      <c r="AI32" t="s">
        <v>13404</v>
      </c>
      <c r="AJ32" t="s">
        <v>13405</v>
      </c>
      <c r="AK32" t="s">
        <v>13406</v>
      </c>
      <c r="AL32">
        <v>9025089813</v>
      </c>
      <c r="AM32" t="s">
        <v>13415</v>
      </c>
      <c r="AN32" t="s">
        <v>13408</v>
      </c>
      <c r="AO32">
        <v>1284</v>
      </c>
      <c r="AP32">
        <v>0</v>
      </c>
      <c r="AQ32" t="s">
        <v>13527</v>
      </c>
      <c r="AR32">
        <v>1598</v>
      </c>
      <c r="AS32">
        <v>0</v>
      </c>
      <c r="AZ32">
        <v>0</v>
      </c>
      <c r="BC32" t="str">
        <f>VLOOKUP(A32,Sheet1!$A$1:$E$221,2,0)</f>
        <v>South Zone</v>
      </c>
      <c r="BD32" t="str">
        <f>VLOOKUP(A32,Sheet1!$A$1:$E$221,5,0)</f>
        <v>Sankar T</v>
      </c>
    </row>
    <row r="33" spans="1:56" x14ac:dyDescent="0.35">
      <c r="A33" t="s">
        <v>104</v>
      </c>
      <c r="B33">
        <v>492</v>
      </c>
      <c r="C33" t="s">
        <v>788</v>
      </c>
      <c r="D33" t="s">
        <v>1935</v>
      </c>
      <c r="E33">
        <v>261990</v>
      </c>
      <c r="F33" t="s">
        <v>13528</v>
      </c>
      <c r="G33">
        <v>8347401</v>
      </c>
      <c r="H33" t="s">
        <v>13397</v>
      </c>
      <c r="I33" t="s">
        <v>1937</v>
      </c>
      <c r="J33">
        <v>3056153535</v>
      </c>
      <c r="K33" t="s">
        <v>13529</v>
      </c>
      <c r="L33">
        <v>33</v>
      </c>
      <c r="M33">
        <v>36</v>
      </c>
      <c r="N33" t="s">
        <v>788</v>
      </c>
      <c r="O33">
        <v>3737820394</v>
      </c>
      <c r="P33" t="s">
        <v>1279</v>
      </c>
      <c r="Q33" t="s">
        <v>1280</v>
      </c>
      <c r="T33" s="1">
        <v>46204</v>
      </c>
      <c r="U33" s="31">
        <v>46204.610497685186</v>
      </c>
      <c r="V33">
        <v>1</v>
      </c>
      <c r="W33">
        <v>70000</v>
      </c>
      <c r="X33" t="s">
        <v>13400</v>
      </c>
      <c r="Y33" t="s">
        <v>13401</v>
      </c>
      <c r="Z33">
        <v>909020041276989</v>
      </c>
      <c r="AA33" t="s">
        <v>13402</v>
      </c>
      <c r="AB33">
        <v>6</v>
      </c>
      <c r="AC33">
        <v>24.15</v>
      </c>
      <c r="AD33" t="s">
        <v>1235</v>
      </c>
      <c r="AE33" t="s">
        <v>1236</v>
      </c>
      <c r="AF33" t="s">
        <v>13414</v>
      </c>
      <c r="AG33" s="1">
        <v>46240</v>
      </c>
      <c r="AH33">
        <v>25</v>
      </c>
      <c r="AI33" t="s">
        <v>13404</v>
      </c>
      <c r="AJ33" t="s">
        <v>13435</v>
      </c>
      <c r="AK33" t="s">
        <v>13406</v>
      </c>
      <c r="AL33">
        <v>8224062464</v>
      </c>
      <c r="AM33" t="s">
        <v>13407</v>
      </c>
      <c r="AN33" t="s">
        <v>13408</v>
      </c>
      <c r="AO33">
        <v>1198</v>
      </c>
      <c r="AP33">
        <v>0</v>
      </c>
      <c r="AQ33" t="s">
        <v>13454</v>
      </c>
      <c r="AR33">
        <v>1491</v>
      </c>
      <c r="AS33">
        <v>0</v>
      </c>
      <c r="AZ33">
        <v>0</v>
      </c>
      <c r="BC33" t="str">
        <f>VLOOKUP(A33,Sheet1!$A$1:$E$221,2,0)</f>
        <v>South Zone</v>
      </c>
      <c r="BD33" t="str">
        <f>VLOOKUP(A33,Sheet1!$A$1:$E$221,5,0)</f>
        <v>Vinay Shukla</v>
      </c>
    </row>
    <row r="34" spans="1:56" x14ac:dyDescent="0.35">
      <c r="A34" t="s">
        <v>104</v>
      </c>
      <c r="B34">
        <v>492</v>
      </c>
      <c r="C34" t="s">
        <v>788</v>
      </c>
      <c r="D34" t="s">
        <v>1938</v>
      </c>
      <c r="E34">
        <v>342647</v>
      </c>
      <c r="F34" t="s">
        <v>13530</v>
      </c>
      <c r="G34">
        <v>8512212</v>
      </c>
      <c r="H34" t="s">
        <v>13397</v>
      </c>
      <c r="I34" t="s">
        <v>1942</v>
      </c>
      <c r="J34">
        <v>8463341919</v>
      </c>
      <c r="K34" t="s">
        <v>13531</v>
      </c>
      <c r="L34">
        <v>34</v>
      </c>
      <c r="M34">
        <v>33</v>
      </c>
      <c r="N34" t="s">
        <v>788</v>
      </c>
      <c r="O34">
        <v>8812502585</v>
      </c>
      <c r="P34" t="s">
        <v>1939</v>
      </c>
      <c r="Q34" t="s">
        <v>1940</v>
      </c>
      <c r="T34" s="1">
        <v>46204</v>
      </c>
      <c r="U34" s="31">
        <v>46204.490914351853</v>
      </c>
      <c r="V34">
        <v>1</v>
      </c>
      <c r="W34">
        <v>90000</v>
      </c>
      <c r="X34" t="s">
        <v>13400</v>
      </c>
      <c r="Y34" t="s">
        <v>13401</v>
      </c>
      <c r="Z34">
        <v>909020041276989</v>
      </c>
      <c r="AA34" t="s">
        <v>13402</v>
      </c>
      <c r="AB34">
        <v>6</v>
      </c>
      <c r="AC34">
        <v>24.15</v>
      </c>
      <c r="AD34" t="s">
        <v>978</v>
      </c>
      <c r="AE34" t="s">
        <v>979</v>
      </c>
      <c r="AF34" t="s">
        <v>13532</v>
      </c>
      <c r="AG34" s="1">
        <v>46239</v>
      </c>
      <c r="AH34">
        <v>25</v>
      </c>
      <c r="AI34" t="s">
        <v>13404</v>
      </c>
      <c r="AJ34" t="s">
        <v>13435</v>
      </c>
      <c r="AK34" t="s">
        <v>13406</v>
      </c>
      <c r="AL34">
        <v>6260155219</v>
      </c>
      <c r="AM34" t="s">
        <v>13407</v>
      </c>
      <c r="AN34" t="s">
        <v>13408</v>
      </c>
      <c r="AO34">
        <v>1540</v>
      </c>
      <c r="AP34">
        <v>0</v>
      </c>
      <c r="AQ34" t="s">
        <v>13533</v>
      </c>
      <c r="AR34">
        <v>1917</v>
      </c>
      <c r="AS34">
        <v>0</v>
      </c>
      <c r="AZ34">
        <v>0</v>
      </c>
      <c r="BC34" t="str">
        <f>VLOOKUP(A34,Sheet1!$A$1:$E$221,2,0)</f>
        <v>South Zone</v>
      </c>
      <c r="BD34" t="str">
        <f>VLOOKUP(A34,Sheet1!$A$1:$E$221,5,0)</f>
        <v>Vinay Shukla</v>
      </c>
    </row>
    <row r="35" spans="1:56" x14ac:dyDescent="0.35">
      <c r="A35" t="s">
        <v>158</v>
      </c>
      <c r="B35">
        <v>1313</v>
      </c>
      <c r="C35" t="s">
        <v>789</v>
      </c>
      <c r="D35" t="s">
        <v>13534</v>
      </c>
      <c r="E35">
        <v>413173</v>
      </c>
      <c r="F35" t="s">
        <v>13535</v>
      </c>
      <c r="G35">
        <v>8612751</v>
      </c>
      <c r="H35" t="s">
        <v>13397</v>
      </c>
      <c r="I35" t="s">
        <v>3148</v>
      </c>
      <c r="J35">
        <v>2789875660</v>
      </c>
      <c r="K35" t="s">
        <v>13536</v>
      </c>
      <c r="L35">
        <v>37</v>
      </c>
      <c r="M35">
        <v>35</v>
      </c>
      <c r="N35" t="s">
        <v>789</v>
      </c>
      <c r="O35">
        <v>4963423847</v>
      </c>
      <c r="P35" t="s">
        <v>3121</v>
      </c>
      <c r="Q35" t="s">
        <v>13537</v>
      </c>
      <c r="R35" t="s">
        <v>13538</v>
      </c>
      <c r="S35" t="s">
        <v>13539</v>
      </c>
      <c r="T35" s="1">
        <v>46205</v>
      </c>
      <c r="U35" s="31">
        <v>46205.725462962961</v>
      </c>
      <c r="V35">
        <v>1</v>
      </c>
      <c r="W35">
        <v>90000</v>
      </c>
      <c r="X35" t="s">
        <v>13400</v>
      </c>
      <c r="Y35" t="s">
        <v>13401</v>
      </c>
      <c r="Z35">
        <v>909020041276989</v>
      </c>
      <c r="AA35" t="s">
        <v>13402</v>
      </c>
      <c r="AB35">
        <v>3</v>
      </c>
      <c r="AC35">
        <v>24.15</v>
      </c>
      <c r="AD35" t="s">
        <v>1180</v>
      </c>
      <c r="AE35" t="s">
        <v>1181</v>
      </c>
      <c r="AF35" t="s">
        <v>13426</v>
      </c>
      <c r="AG35" s="1">
        <v>46246</v>
      </c>
      <c r="AH35">
        <v>25</v>
      </c>
      <c r="AI35" t="s">
        <v>13404</v>
      </c>
      <c r="AJ35" t="s">
        <v>13427</v>
      </c>
      <c r="AK35" t="s">
        <v>13406</v>
      </c>
      <c r="AL35">
        <v>7900271392</v>
      </c>
      <c r="AM35" t="s">
        <v>13415</v>
      </c>
      <c r="AN35" t="s">
        <v>13408</v>
      </c>
      <c r="AO35">
        <v>1540</v>
      </c>
      <c r="AP35">
        <v>0</v>
      </c>
      <c r="AQ35" t="s">
        <v>13431</v>
      </c>
      <c r="AR35">
        <v>2069</v>
      </c>
      <c r="AS35">
        <v>0</v>
      </c>
      <c r="AZ35">
        <v>0</v>
      </c>
      <c r="BC35" t="str">
        <f>VLOOKUP(A35,Sheet1!$A$1:$E$221,2,0)</f>
        <v>West Zone</v>
      </c>
      <c r="BD35" t="str">
        <f>VLOOKUP(A35,Sheet1!$A$1:$E$221,5,0)</f>
        <v>Pradeep Kumar</v>
      </c>
    </row>
    <row r="36" spans="1:56" x14ac:dyDescent="0.35">
      <c r="A36" t="s">
        <v>830</v>
      </c>
      <c r="B36">
        <v>16</v>
      </c>
      <c r="C36" t="s">
        <v>790</v>
      </c>
      <c r="D36" t="s">
        <v>2085</v>
      </c>
      <c r="E36">
        <v>254713</v>
      </c>
      <c r="F36" t="s">
        <v>13540</v>
      </c>
      <c r="G36">
        <v>9280646</v>
      </c>
      <c r="H36" t="s">
        <v>13397</v>
      </c>
      <c r="I36" t="s">
        <v>1143</v>
      </c>
      <c r="J36">
        <v>9916395989</v>
      </c>
      <c r="K36" t="s">
        <v>13541</v>
      </c>
      <c r="L36">
        <v>45</v>
      </c>
      <c r="M36">
        <v>47</v>
      </c>
      <c r="N36" t="s">
        <v>789</v>
      </c>
      <c r="O36">
        <v>5456524312</v>
      </c>
      <c r="P36" t="s">
        <v>1352</v>
      </c>
      <c r="Q36" t="s">
        <v>1353</v>
      </c>
      <c r="T36" s="1">
        <v>46205</v>
      </c>
      <c r="U36" s="31">
        <v>46205.60083333333</v>
      </c>
      <c r="V36">
        <v>1</v>
      </c>
      <c r="W36">
        <v>77000</v>
      </c>
      <c r="X36" t="s">
        <v>13400</v>
      </c>
      <c r="Y36" t="s">
        <v>13401</v>
      </c>
      <c r="Z36">
        <v>909020041276989</v>
      </c>
      <c r="AA36" t="s">
        <v>13402</v>
      </c>
      <c r="AB36">
        <v>2</v>
      </c>
      <c r="AC36">
        <v>24.15</v>
      </c>
      <c r="AD36" t="s">
        <v>1124</v>
      </c>
      <c r="AE36" t="s">
        <v>1125</v>
      </c>
      <c r="AF36" t="s">
        <v>13414</v>
      </c>
      <c r="AG36" s="1">
        <v>46242</v>
      </c>
      <c r="AH36">
        <v>25</v>
      </c>
      <c r="AI36" t="s">
        <v>13404</v>
      </c>
      <c r="AJ36" t="s">
        <v>13405</v>
      </c>
      <c r="AK36" t="s">
        <v>13406</v>
      </c>
      <c r="AL36">
        <v>9927839460</v>
      </c>
      <c r="AM36" t="s">
        <v>13415</v>
      </c>
      <c r="AN36" t="s">
        <v>13408</v>
      </c>
      <c r="AO36">
        <v>1318</v>
      </c>
      <c r="AP36">
        <v>0</v>
      </c>
      <c r="AQ36" t="s">
        <v>13542</v>
      </c>
      <c r="AR36">
        <v>1719</v>
      </c>
      <c r="AS36">
        <v>0</v>
      </c>
      <c r="AZ36">
        <v>0</v>
      </c>
      <c r="BC36" t="str">
        <f>VLOOKUP(A36,Sheet1!$A$1:$E$221,2,0)</f>
        <v>West Zone</v>
      </c>
      <c r="BD36" t="str">
        <f>VLOOKUP(A36,Sheet1!$A$1:$E$221,5,0)</f>
        <v>Sandeep Sisodiya</v>
      </c>
    </row>
    <row r="37" spans="1:56" x14ac:dyDescent="0.35">
      <c r="A37" t="s">
        <v>104</v>
      </c>
      <c r="B37">
        <v>492</v>
      </c>
      <c r="C37" t="s">
        <v>788</v>
      </c>
      <c r="D37" t="s">
        <v>1943</v>
      </c>
      <c r="E37">
        <v>352423</v>
      </c>
      <c r="F37" t="s">
        <v>13543</v>
      </c>
      <c r="G37">
        <v>6878093</v>
      </c>
      <c r="H37" t="s">
        <v>13397</v>
      </c>
      <c r="I37" t="s">
        <v>1945</v>
      </c>
      <c r="J37">
        <v>1880557497</v>
      </c>
      <c r="K37" t="s">
        <v>13544</v>
      </c>
      <c r="L37">
        <v>27</v>
      </c>
      <c r="M37">
        <v>33</v>
      </c>
      <c r="N37" t="s">
        <v>788</v>
      </c>
      <c r="O37">
        <v>1605740557</v>
      </c>
      <c r="P37" t="s">
        <v>1279</v>
      </c>
      <c r="Q37" t="s">
        <v>1280</v>
      </c>
      <c r="T37" s="1">
        <v>46204</v>
      </c>
      <c r="U37" s="31">
        <v>46204.64603009259</v>
      </c>
      <c r="V37">
        <v>1</v>
      </c>
      <c r="W37">
        <v>50000</v>
      </c>
      <c r="X37" t="s">
        <v>13400</v>
      </c>
      <c r="Y37" t="s">
        <v>13401</v>
      </c>
      <c r="Z37">
        <v>909020041276989</v>
      </c>
      <c r="AA37" t="s">
        <v>13402</v>
      </c>
      <c r="AB37">
        <v>3</v>
      </c>
      <c r="AC37">
        <v>24.15</v>
      </c>
      <c r="AD37" t="s">
        <v>1228</v>
      </c>
      <c r="AE37" t="s">
        <v>1229</v>
      </c>
      <c r="AF37" t="s">
        <v>13532</v>
      </c>
      <c r="AG37" s="1">
        <v>46238</v>
      </c>
      <c r="AH37">
        <v>25</v>
      </c>
      <c r="AI37" t="s">
        <v>13404</v>
      </c>
      <c r="AJ37" t="s">
        <v>13405</v>
      </c>
      <c r="AK37" t="s">
        <v>13406</v>
      </c>
      <c r="AL37">
        <v>8827472435</v>
      </c>
      <c r="AM37" t="s">
        <v>13407</v>
      </c>
      <c r="AN37" t="s">
        <v>13408</v>
      </c>
      <c r="AO37">
        <v>856</v>
      </c>
      <c r="AP37">
        <v>0</v>
      </c>
      <c r="AQ37" t="s">
        <v>13545</v>
      </c>
      <c r="AR37">
        <v>1065</v>
      </c>
      <c r="AS37">
        <v>0</v>
      </c>
      <c r="AZ37">
        <v>0</v>
      </c>
      <c r="BC37" t="str">
        <f>VLOOKUP(A37,Sheet1!$A$1:$E$221,2,0)</f>
        <v>South Zone</v>
      </c>
      <c r="BD37" t="str">
        <f>VLOOKUP(A37,Sheet1!$A$1:$E$221,5,0)</f>
        <v>Vinay Shukla</v>
      </c>
    </row>
    <row r="38" spans="1:56" x14ac:dyDescent="0.35">
      <c r="A38" t="s">
        <v>759</v>
      </c>
      <c r="B38">
        <v>70</v>
      </c>
      <c r="C38" t="s">
        <v>789</v>
      </c>
      <c r="D38" t="s">
        <v>13546</v>
      </c>
      <c r="E38">
        <v>385409</v>
      </c>
      <c r="F38" t="s">
        <v>13547</v>
      </c>
      <c r="G38">
        <v>8610961</v>
      </c>
      <c r="H38" t="s">
        <v>13397</v>
      </c>
      <c r="I38" t="s">
        <v>3011</v>
      </c>
      <c r="J38">
        <v>7770236365</v>
      </c>
      <c r="K38" t="s">
        <v>13548</v>
      </c>
      <c r="L38">
        <v>54</v>
      </c>
      <c r="M38">
        <v>57</v>
      </c>
      <c r="N38" t="s">
        <v>789</v>
      </c>
      <c r="O38">
        <v>1700241952</v>
      </c>
      <c r="P38" t="s">
        <v>3616</v>
      </c>
      <c r="Q38" t="s">
        <v>3617</v>
      </c>
      <c r="T38" s="1">
        <v>46204</v>
      </c>
      <c r="U38" s="31">
        <v>46204.479224537034</v>
      </c>
      <c r="V38">
        <v>1</v>
      </c>
      <c r="W38">
        <v>85000</v>
      </c>
      <c r="X38" t="s">
        <v>13400</v>
      </c>
      <c r="Y38" t="s">
        <v>13401</v>
      </c>
      <c r="Z38">
        <v>909020041276989</v>
      </c>
      <c r="AA38" t="s">
        <v>13402</v>
      </c>
      <c r="AB38">
        <v>4</v>
      </c>
      <c r="AC38">
        <v>24.15</v>
      </c>
      <c r="AD38" t="s">
        <v>988</v>
      </c>
      <c r="AE38" t="s">
        <v>989</v>
      </c>
      <c r="AF38" t="s">
        <v>13414</v>
      </c>
      <c r="AG38" s="1">
        <v>46239</v>
      </c>
      <c r="AH38">
        <v>25</v>
      </c>
      <c r="AI38" t="s">
        <v>13404</v>
      </c>
      <c r="AJ38" t="s">
        <v>13405</v>
      </c>
      <c r="AK38" t="s">
        <v>13406</v>
      </c>
      <c r="AL38">
        <v>9368589041</v>
      </c>
      <c r="AM38" t="s">
        <v>13415</v>
      </c>
      <c r="AN38" t="s">
        <v>13408</v>
      </c>
      <c r="AO38">
        <v>1455</v>
      </c>
      <c r="AP38">
        <v>0</v>
      </c>
      <c r="AQ38" t="s">
        <v>13549</v>
      </c>
      <c r="AR38">
        <v>1896</v>
      </c>
      <c r="AS38">
        <v>0</v>
      </c>
      <c r="AZ38">
        <v>0</v>
      </c>
      <c r="BC38" t="str">
        <f>VLOOKUP(A38,Sheet1!$A$1:$E$221,2,0)</f>
        <v>West Zone</v>
      </c>
      <c r="BD38" t="str">
        <f>VLOOKUP(A38,Sheet1!$A$1:$E$221,5,0)</f>
        <v>Sandeep Sisodiya</v>
      </c>
    </row>
    <row r="39" spans="1:56" x14ac:dyDescent="0.35">
      <c r="A39" t="s">
        <v>251</v>
      </c>
      <c r="B39">
        <v>471</v>
      </c>
      <c r="C39" t="s">
        <v>789</v>
      </c>
      <c r="D39" t="s">
        <v>1925</v>
      </c>
      <c r="E39">
        <v>285263</v>
      </c>
      <c r="F39" t="s">
        <v>1175</v>
      </c>
      <c r="G39">
        <v>9278962</v>
      </c>
      <c r="H39" t="s">
        <v>13397</v>
      </c>
      <c r="I39" t="s">
        <v>1929</v>
      </c>
      <c r="J39">
        <v>3563271715</v>
      </c>
      <c r="K39" t="s">
        <v>13550</v>
      </c>
      <c r="L39">
        <v>53</v>
      </c>
      <c r="M39">
        <v>57</v>
      </c>
      <c r="N39" t="s">
        <v>789</v>
      </c>
      <c r="O39">
        <v>1392056626</v>
      </c>
      <c r="P39" t="s">
        <v>1926</v>
      </c>
      <c r="Q39" t="s">
        <v>1927</v>
      </c>
      <c r="T39" s="1">
        <v>46204</v>
      </c>
      <c r="U39" s="31">
        <v>46204.528275462966</v>
      </c>
      <c r="V39">
        <v>1</v>
      </c>
      <c r="W39">
        <v>90000</v>
      </c>
      <c r="X39" t="s">
        <v>13400</v>
      </c>
      <c r="Y39" t="s">
        <v>13401</v>
      </c>
      <c r="Z39">
        <v>909020041276989</v>
      </c>
      <c r="AA39" t="s">
        <v>13402</v>
      </c>
      <c r="AB39">
        <v>3</v>
      </c>
      <c r="AC39">
        <v>24.15</v>
      </c>
      <c r="AD39" t="s">
        <v>931</v>
      </c>
      <c r="AE39" t="s">
        <v>932</v>
      </c>
      <c r="AF39" t="s">
        <v>13426</v>
      </c>
      <c r="AG39" s="1">
        <v>46235</v>
      </c>
      <c r="AH39">
        <v>25</v>
      </c>
      <c r="AI39" t="s">
        <v>13404</v>
      </c>
      <c r="AJ39" t="s">
        <v>13405</v>
      </c>
      <c r="AK39" t="s">
        <v>13406</v>
      </c>
      <c r="AL39">
        <v>8756272567</v>
      </c>
      <c r="AM39" t="s">
        <v>13407</v>
      </c>
      <c r="AN39" t="s">
        <v>13408</v>
      </c>
      <c r="AO39">
        <v>1540</v>
      </c>
      <c r="AP39">
        <v>0</v>
      </c>
      <c r="AQ39" t="s">
        <v>13451</v>
      </c>
      <c r="AR39">
        <v>2008</v>
      </c>
      <c r="AS39">
        <v>0</v>
      </c>
      <c r="AZ39">
        <v>0</v>
      </c>
      <c r="BC39" t="str">
        <f>VLOOKUP(A39,Sheet1!$A$1:$E$221,2,0)</f>
        <v>East Zone</v>
      </c>
      <c r="BD39" t="str">
        <f>VLOOKUP(A39,Sheet1!$A$1:$E$221,5,0)</f>
        <v>Prince Singh</v>
      </c>
    </row>
    <row r="40" spans="1:56" x14ac:dyDescent="0.35">
      <c r="A40" t="s">
        <v>104</v>
      </c>
      <c r="B40">
        <v>492</v>
      </c>
      <c r="C40" t="s">
        <v>788</v>
      </c>
      <c r="D40" t="s">
        <v>1951</v>
      </c>
      <c r="E40">
        <v>781644</v>
      </c>
      <c r="F40" t="s">
        <v>13551</v>
      </c>
      <c r="G40">
        <v>9216711</v>
      </c>
      <c r="H40" t="s">
        <v>13397</v>
      </c>
      <c r="I40" t="s">
        <v>1953</v>
      </c>
      <c r="J40">
        <v>4391875432</v>
      </c>
      <c r="K40" t="s">
        <v>13552</v>
      </c>
      <c r="L40">
        <v>30</v>
      </c>
      <c r="M40">
        <v>34</v>
      </c>
      <c r="N40" t="s">
        <v>788</v>
      </c>
      <c r="O40">
        <v>1858914656</v>
      </c>
      <c r="P40" t="s">
        <v>1279</v>
      </c>
      <c r="Q40" t="s">
        <v>1280</v>
      </c>
      <c r="R40" t="s">
        <v>1279</v>
      </c>
      <c r="S40" t="s">
        <v>1280</v>
      </c>
      <c r="T40" s="1">
        <v>46204</v>
      </c>
      <c r="U40" s="31">
        <v>46204.430520833332</v>
      </c>
      <c r="V40">
        <v>1</v>
      </c>
      <c r="W40">
        <v>70000</v>
      </c>
      <c r="X40" t="s">
        <v>13400</v>
      </c>
      <c r="Y40" t="s">
        <v>13401</v>
      </c>
      <c r="Z40">
        <v>909020041276989</v>
      </c>
      <c r="AA40" t="s">
        <v>13402</v>
      </c>
      <c r="AB40">
        <v>2</v>
      </c>
      <c r="AC40">
        <v>24.15</v>
      </c>
      <c r="AD40" t="s">
        <v>1235</v>
      </c>
      <c r="AE40" t="s">
        <v>1236</v>
      </c>
      <c r="AF40" t="s">
        <v>13414</v>
      </c>
      <c r="AG40" s="1">
        <v>46240</v>
      </c>
      <c r="AH40">
        <v>25</v>
      </c>
      <c r="AI40" t="s">
        <v>13404</v>
      </c>
      <c r="AJ40" t="s">
        <v>13405</v>
      </c>
      <c r="AK40" t="s">
        <v>13406</v>
      </c>
      <c r="AL40">
        <v>9149522300</v>
      </c>
      <c r="AM40" t="s">
        <v>13407</v>
      </c>
      <c r="AN40" t="s">
        <v>13408</v>
      </c>
      <c r="AO40">
        <v>1198</v>
      </c>
      <c r="AP40">
        <v>0</v>
      </c>
      <c r="AQ40" t="s">
        <v>13454</v>
      </c>
      <c r="AR40">
        <v>1491</v>
      </c>
      <c r="AS40">
        <v>0</v>
      </c>
      <c r="AZ40">
        <v>0</v>
      </c>
      <c r="BC40" t="str">
        <f>VLOOKUP(A40,Sheet1!$A$1:$E$221,2,0)</f>
        <v>South Zone</v>
      </c>
      <c r="BD40" t="str">
        <f>VLOOKUP(A40,Sheet1!$A$1:$E$221,5,0)</f>
        <v>Vinay Shukla</v>
      </c>
    </row>
    <row r="41" spans="1:56" x14ac:dyDescent="0.35">
      <c r="A41" t="s">
        <v>759</v>
      </c>
      <c r="B41">
        <v>70</v>
      </c>
      <c r="C41" t="s">
        <v>789</v>
      </c>
      <c r="D41" t="s">
        <v>13553</v>
      </c>
      <c r="E41">
        <v>600502</v>
      </c>
      <c r="F41" t="s">
        <v>13554</v>
      </c>
      <c r="G41">
        <v>8883975</v>
      </c>
      <c r="H41" t="s">
        <v>13397</v>
      </c>
      <c r="I41" t="s">
        <v>1886</v>
      </c>
      <c r="J41">
        <v>1088530872</v>
      </c>
      <c r="K41" t="s">
        <v>13555</v>
      </c>
      <c r="L41">
        <v>55</v>
      </c>
      <c r="M41">
        <v>23</v>
      </c>
      <c r="N41" t="s">
        <v>789</v>
      </c>
      <c r="O41">
        <v>3710399362</v>
      </c>
      <c r="P41" t="s">
        <v>2125</v>
      </c>
      <c r="Q41" t="s">
        <v>2126</v>
      </c>
      <c r="R41" t="s">
        <v>13556</v>
      </c>
      <c r="S41" t="s">
        <v>3618</v>
      </c>
      <c r="T41" s="1">
        <v>46204</v>
      </c>
      <c r="U41" s="31">
        <v>46204.49726851852</v>
      </c>
      <c r="V41">
        <v>1</v>
      </c>
      <c r="W41">
        <v>77000</v>
      </c>
      <c r="X41" t="s">
        <v>13400</v>
      </c>
      <c r="Y41" t="s">
        <v>13401</v>
      </c>
      <c r="Z41">
        <v>909020041276989</v>
      </c>
      <c r="AA41" t="s">
        <v>13402</v>
      </c>
      <c r="AB41">
        <v>2</v>
      </c>
      <c r="AC41">
        <v>24.15</v>
      </c>
      <c r="AD41" t="s">
        <v>939</v>
      </c>
      <c r="AE41" t="s">
        <v>940</v>
      </c>
      <c r="AF41" t="s">
        <v>13414</v>
      </c>
      <c r="AG41" s="1">
        <v>46240</v>
      </c>
      <c r="AH41">
        <v>25</v>
      </c>
      <c r="AI41" t="s">
        <v>13404</v>
      </c>
      <c r="AJ41" t="s">
        <v>13405</v>
      </c>
      <c r="AK41" t="s">
        <v>13406</v>
      </c>
      <c r="AL41">
        <v>7300585413</v>
      </c>
      <c r="AM41" t="s">
        <v>13415</v>
      </c>
      <c r="AN41" t="s">
        <v>13408</v>
      </c>
      <c r="AO41">
        <v>1318</v>
      </c>
      <c r="AP41">
        <v>0</v>
      </c>
      <c r="AQ41" t="s">
        <v>13420</v>
      </c>
      <c r="AR41">
        <v>1718</v>
      </c>
      <c r="AS41">
        <v>0</v>
      </c>
      <c r="AZ41">
        <v>0</v>
      </c>
      <c r="BC41" t="str">
        <f>VLOOKUP(A41,Sheet1!$A$1:$E$221,2,0)</f>
        <v>West Zone</v>
      </c>
      <c r="BD41" t="str">
        <f>VLOOKUP(A41,Sheet1!$A$1:$E$221,5,0)</f>
        <v>Sandeep Sisodiya</v>
      </c>
    </row>
    <row r="42" spans="1:56" x14ac:dyDescent="0.35">
      <c r="A42" t="s">
        <v>204</v>
      </c>
      <c r="B42">
        <v>23</v>
      </c>
      <c r="C42" t="s">
        <v>789</v>
      </c>
      <c r="D42" t="s">
        <v>13557</v>
      </c>
      <c r="E42">
        <v>750902</v>
      </c>
      <c r="F42" t="s">
        <v>13558</v>
      </c>
      <c r="G42">
        <v>9281001</v>
      </c>
      <c r="H42" t="s">
        <v>13397</v>
      </c>
      <c r="I42" t="s">
        <v>13559</v>
      </c>
      <c r="J42">
        <v>8608275456</v>
      </c>
      <c r="K42" t="s">
        <v>2044</v>
      </c>
      <c r="L42">
        <v>30</v>
      </c>
      <c r="M42">
        <v>31</v>
      </c>
      <c r="N42" t="s">
        <v>789</v>
      </c>
      <c r="O42">
        <v>9845027637</v>
      </c>
      <c r="P42" t="s">
        <v>2444</v>
      </c>
      <c r="Q42" t="s">
        <v>2445</v>
      </c>
      <c r="R42" t="s">
        <v>2444</v>
      </c>
      <c r="S42" t="s">
        <v>2445</v>
      </c>
      <c r="T42" s="1">
        <v>46204</v>
      </c>
      <c r="U42" s="31">
        <v>46204.548032407409</v>
      </c>
      <c r="V42">
        <v>1</v>
      </c>
      <c r="W42">
        <v>90000</v>
      </c>
      <c r="X42" t="s">
        <v>13400</v>
      </c>
      <c r="Y42" t="s">
        <v>13401</v>
      </c>
      <c r="Z42">
        <v>909020041276989</v>
      </c>
      <c r="AA42" t="s">
        <v>13402</v>
      </c>
      <c r="AB42">
        <v>4</v>
      </c>
      <c r="AC42">
        <v>24.15</v>
      </c>
      <c r="AD42" t="s">
        <v>931</v>
      </c>
      <c r="AE42" t="s">
        <v>932</v>
      </c>
      <c r="AF42" t="s">
        <v>13414</v>
      </c>
      <c r="AG42" s="1">
        <v>46239</v>
      </c>
      <c r="AH42">
        <v>25</v>
      </c>
      <c r="AI42" t="s">
        <v>13404</v>
      </c>
      <c r="AJ42" t="s">
        <v>13427</v>
      </c>
      <c r="AK42" t="s">
        <v>13406</v>
      </c>
      <c r="AL42">
        <v>9759658968</v>
      </c>
      <c r="AM42" t="s">
        <v>13407</v>
      </c>
      <c r="AN42" t="s">
        <v>13408</v>
      </c>
      <c r="AO42">
        <v>1540</v>
      </c>
      <c r="AP42">
        <v>0</v>
      </c>
      <c r="AQ42" t="s">
        <v>13451</v>
      </c>
      <c r="AR42">
        <v>2008</v>
      </c>
      <c r="AS42">
        <v>0</v>
      </c>
      <c r="AZ42">
        <v>0</v>
      </c>
      <c r="BC42" t="str">
        <f>VLOOKUP(A42,Sheet1!$A$1:$E$221,2,0)</f>
        <v>West Zone</v>
      </c>
      <c r="BD42" t="str">
        <f>VLOOKUP(A42,Sheet1!$A$1:$E$221,5,0)</f>
        <v>Pradeep Kumar</v>
      </c>
    </row>
    <row r="43" spans="1:56" x14ac:dyDescent="0.35">
      <c r="A43" t="s">
        <v>180</v>
      </c>
      <c r="B43">
        <v>723</v>
      </c>
      <c r="C43" t="s">
        <v>785</v>
      </c>
      <c r="D43" t="s">
        <v>2168</v>
      </c>
      <c r="E43">
        <v>724545</v>
      </c>
      <c r="F43" s="73">
        <v>46174</v>
      </c>
      <c r="G43">
        <v>9281442</v>
      </c>
      <c r="H43" t="s">
        <v>13397</v>
      </c>
      <c r="I43" t="s">
        <v>2170</v>
      </c>
      <c r="J43">
        <v>5642801612</v>
      </c>
      <c r="K43" t="s">
        <v>13560</v>
      </c>
      <c r="L43">
        <v>44</v>
      </c>
      <c r="M43">
        <v>45</v>
      </c>
      <c r="N43" t="s">
        <v>785</v>
      </c>
      <c r="O43">
        <v>9907606256</v>
      </c>
      <c r="P43" t="s">
        <v>13561</v>
      </c>
      <c r="Q43" t="s">
        <v>13562</v>
      </c>
      <c r="T43" s="1">
        <v>46204</v>
      </c>
      <c r="U43" s="31">
        <v>46204.730567129627</v>
      </c>
      <c r="V43">
        <v>1</v>
      </c>
      <c r="W43">
        <v>50000</v>
      </c>
      <c r="X43" t="s">
        <v>13400</v>
      </c>
      <c r="Y43" t="s">
        <v>13401</v>
      </c>
      <c r="Z43">
        <v>909020041276989</v>
      </c>
      <c r="AA43" t="s">
        <v>13402</v>
      </c>
      <c r="AB43">
        <v>2</v>
      </c>
      <c r="AC43">
        <v>24.5</v>
      </c>
      <c r="AD43" t="s">
        <v>1171</v>
      </c>
      <c r="AE43" t="s">
        <v>1172</v>
      </c>
      <c r="AF43" t="s">
        <v>13403</v>
      </c>
      <c r="AG43" s="1">
        <v>46243</v>
      </c>
      <c r="AH43">
        <v>25</v>
      </c>
      <c r="AI43" t="s">
        <v>13404</v>
      </c>
      <c r="AJ43" t="s">
        <v>13405</v>
      </c>
      <c r="AK43" t="s">
        <v>13406</v>
      </c>
      <c r="AL43">
        <v>9925070178</v>
      </c>
      <c r="AM43" t="s">
        <v>13407</v>
      </c>
      <c r="AN43" t="s">
        <v>13408</v>
      </c>
      <c r="AO43">
        <v>856</v>
      </c>
      <c r="AP43">
        <v>0</v>
      </c>
      <c r="AQ43" t="s">
        <v>13563</v>
      </c>
      <c r="AR43">
        <v>1150</v>
      </c>
      <c r="AS43">
        <v>0</v>
      </c>
      <c r="AZ43">
        <v>0</v>
      </c>
      <c r="BC43" t="str">
        <f>VLOOKUP(A43,Sheet1!$A$1:$E$221,2,0)</f>
        <v>West Zone</v>
      </c>
      <c r="BD43" t="str">
        <f>VLOOKUP(A43,Sheet1!$A$1:$E$221,5,0)</f>
        <v>Valand Priyankkumar</v>
      </c>
    </row>
    <row r="44" spans="1:56" x14ac:dyDescent="0.35">
      <c r="A44" t="s">
        <v>126</v>
      </c>
      <c r="B44">
        <v>113</v>
      </c>
      <c r="C44" t="s">
        <v>787</v>
      </c>
      <c r="D44" t="s">
        <v>949</v>
      </c>
      <c r="E44">
        <v>387160</v>
      </c>
      <c r="F44" t="s">
        <v>2173</v>
      </c>
      <c r="G44">
        <v>8167616</v>
      </c>
      <c r="H44" t="s">
        <v>13397</v>
      </c>
      <c r="I44" t="s">
        <v>1191</v>
      </c>
      <c r="J44">
        <v>2824888638</v>
      </c>
      <c r="K44" t="s">
        <v>13564</v>
      </c>
      <c r="L44">
        <v>45</v>
      </c>
      <c r="M44">
        <v>50</v>
      </c>
      <c r="N44" t="s">
        <v>787</v>
      </c>
      <c r="O44">
        <v>9926488328</v>
      </c>
      <c r="P44" t="s">
        <v>950</v>
      </c>
      <c r="Q44" t="s">
        <v>951</v>
      </c>
      <c r="T44" s="1">
        <v>46204</v>
      </c>
      <c r="U44" s="31">
        <v>46204.631296296298</v>
      </c>
      <c r="V44">
        <v>1</v>
      </c>
      <c r="W44">
        <v>40000</v>
      </c>
      <c r="X44" t="s">
        <v>13400</v>
      </c>
      <c r="Y44" t="s">
        <v>13401</v>
      </c>
      <c r="Z44">
        <v>909020041276989</v>
      </c>
      <c r="AA44" t="s">
        <v>13402</v>
      </c>
      <c r="AB44">
        <v>2</v>
      </c>
      <c r="AC44">
        <v>24.15</v>
      </c>
      <c r="AD44" t="s">
        <v>1048</v>
      </c>
      <c r="AE44" t="s">
        <v>1049</v>
      </c>
      <c r="AF44" t="s">
        <v>13403</v>
      </c>
      <c r="AG44" s="1">
        <v>46246</v>
      </c>
      <c r="AH44">
        <v>25</v>
      </c>
      <c r="AI44" t="s">
        <v>13404</v>
      </c>
      <c r="AJ44" t="s">
        <v>13435</v>
      </c>
      <c r="AK44" t="s">
        <v>13406</v>
      </c>
      <c r="AL44">
        <v>8507274018</v>
      </c>
      <c r="AM44" t="s">
        <v>13415</v>
      </c>
      <c r="AN44" t="s">
        <v>13408</v>
      </c>
      <c r="AO44">
        <v>685</v>
      </c>
      <c r="AP44">
        <v>0</v>
      </c>
      <c r="AQ44" t="s">
        <v>13565</v>
      </c>
      <c r="AR44">
        <v>892</v>
      </c>
      <c r="AS44">
        <v>0</v>
      </c>
      <c r="AZ44">
        <v>0</v>
      </c>
      <c r="BC44" t="str">
        <f>VLOOKUP(A44,Sheet1!$A$1:$E$221,2,0)</f>
        <v>East Zone</v>
      </c>
      <c r="BD44" t="str">
        <f>VLOOKUP(A44,Sheet1!$A$1:$E$221,5,0)</f>
        <v>Pavan Kumar Rai</v>
      </c>
    </row>
    <row r="45" spans="1:56" x14ac:dyDescent="0.35">
      <c r="A45" t="s">
        <v>721</v>
      </c>
      <c r="B45">
        <v>195</v>
      </c>
      <c r="C45" t="s">
        <v>789</v>
      </c>
      <c r="D45" t="s">
        <v>13566</v>
      </c>
      <c r="E45">
        <v>88222</v>
      </c>
      <c r="F45" t="s">
        <v>13567</v>
      </c>
      <c r="G45">
        <v>5948646</v>
      </c>
      <c r="H45" t="s">
        <v>13397</v>
      </c>
      <c r="I45" t="s">
        <v>13568</v>
      </c>
      <c r="J45">
        <v>8618330580</v>
      </c>
      <c r="K45" t="s">
        <v>13569</v>
      </c>
      <c r="L45">
        <v>39</v>
      </c>
      <c r="M45">
        <v>36</v>
      </c>
      <c r="N45" t="s">
        <v>789</v>
      </c>
      <c r="O45">
        <v>6921362135</v>
      </c>
      <c r="P45" t="s">
        <v>116</v>
      </c>
      <c r="Q45" t="s">
        <v>3619</v>
      </c>
      <c r="T45" s="1">
        <v>46204</v>
      </c>
      <c r="U45" s="31">
        <v>46204.693865740737</v>
      </c>
      <c r="V45">
        <v>1</v>
      </c>
      <c r="W45">
        <v>90000</v>
      </c>
      <c r="X45" t="s">
        <v>13400</v>
      </c>
      <c r="Y45" t="s">
        <v>13401</v>
      </c>
      <c r="Z45">
        <v>909020041276989</v>
      </c>
      <c r="AA45" t="s">
        <v>13402</v>
      </c>
      <c r="AB45">
        <v>5</v>
      </c>
      <c r="AC45">
        <v>24.15</v>
      </c>
      <c r="AD45" t="s">
        <v>1180</v>
      </c>
      <c r="AE45" t="s">
        <v>1181</v>
      </c>
      <c r="AF45" t="s">
        <v>13414</v>
      </c>
      <c r="AG45" s="1">
        <v>46242</v>
      </c>
      <c r="AH45">
        <v>25</v>
      </c>
      <c r="AI45" t="s">
        <v>13404</v>
      </c>
      <c r="AJ45" t="s">
        <v>13427</v>
      </c>
      <c r="AK45" t="s">
        <v>13406</v>
      </c>
      <c r="AL45">
        <v>8445972895</v>
      </c>
      <c r="AM45" t="s">
        <v>13415</v>
      </c>
      <c r="AN45" t="s">
        <v>13408</v>
      </c>
      <c r="AO45">
        <v>1540</v>
      </c>
      <c r="AP45">
        <v>0</v>
      </c>
      <c r="AQ45" t="s">
        <v>13431</v>
      </c>
      <c r="AR45">
        <v>2069</v>
      </c>
      <c r="AS45">
        <v>0</v>
      </c>
      <c r="AZ45">
        <v>0</v>
      </c>
      <c r="BC45" t="str">
        <f>VLOOKUP(A45,Sheet1!$A$1:$E$221,2,0)</f>
        <v>West Zone</v>
      </c>
      <c r="BD45" t="str">
        <f>VLOOKUP(A45,Sheet1!$A$1:$E$221,5,0)</f>
        <v>Sandeep Sisodiya</v>
      </c>
    </row>
    <row r="46" spans="1:56" x14ac:dyDescent="0.35">
      <c r="A46" t="s">
        <v>204</v>
      </c>
      <c r="B46">
        <v>23</v>
      </c>
      <c r="C46" t="s">
        <v>789</v>
      </c>
      <c r="D46" t="s">
        <v>13570</v>
      </c>
      <c r="E46">
        <v>167979</v>
      </c>
      <c r="F46" t="s">
        <v>13571</v>
      </c>
      <c r="G46">
        <v>9281239</v>
      </c>
      <c r="H46" t="s">
        <v>13397</v>
      </c>
      <c r="I46" t="s">
        <v>3620</v>
      </c>
      <c r="J46">
        <v>8558969854</v>
      </c>
      <c r="K46" t="s">
        <v>13572</v>
      </c>
      <c r="L46">
        <v>49</v>
      </c>
      <c r="M46">
        <v>43</v>
      </c>
      <c r="N46" t="s">
        <v>789</v>
      </c>
      <c r="O46">
        <v>3351561965</v>
      </c>
      <c r="P46" t="s">
        <v>3621</v>
      </c>
      <c r="Q46" t="s">
        <v>3622</v>
      </c>
      <c r="T46" s="1">
        <v>46204</v>
      </c>
      <c r="U46" s="31">
        <v>46204.540127314816</v>
      </c>
      <c r="V46">
        <v>1</v>
      </c>
      <c r="W46">
        <v>50000</v>
      </c>
      <c r="X46" t="s">
        <v>13400</v>
      </c>
      <c r="Y46" t="s">
        <v>13401</v>
      </c>
      <c r="Z46">
        <v>909020041276989</v>
      </c>
      <c r="AA46" t="s">
        <v>13402</v>
      </c>
      <c r="AB46">
        <v>2</v>
      </c>
      <c r="AC46">
        <v>24.15</v>
      </c>
      <c r="AD46" t="s">
        <v>934</v>
      </c>
      <c r="AE46" t="s">
        <v>935</v>
      </c>
      <c r="AF46" t="s">
        <v>13414</v>
      </c>
      <c r="AG46" s="1">
        <v>46238</v>
      </c>
      <c r="AH46">
        <v>25</v>
      </c>
      <c r="AI46" t="s">
        <v>13404</v>
      </c>
      <c r="AJ46" t="s">
        <v>13405</v>
      </c>
      <c r="AK46" t="s">
        <v>13406</v>
      </c>
      <c r="AL46">
        <v>6399483857</v>
      </c>
      <c r="AM46" t="s">
        <v>13415</v>
      </c>
      <c r="AN46" t="s">
        <v>13408</v>
      </c>
      <c r="AO46">
        <v>856</v>
      </c>
      <c r="AP46">
        <v>0</v>
      </c>
      <c r="AQ46" t="s">
        <v>13573</v>
      </c>
      <c r="AR46">
        <v>1115</v>
      </c>
      <c r="AS46">
        <v>0</v>
      </c>
      <c r="AZ46">
        <v>0</v>
      </c>
      <c r="BC46" t="str">
        <f>VLOOKUP(A46,Sheet1!$A$1:$E$221,2,0)</f>
        <v>West Zone</v>
      </c>
      <c r="BD46" t="str">
        <f>VLOOKUP(A46,Sheet1!$A$1:$E$221,5,0)</f>
        <v>Pradeep Kumar</v>
      </c>
    </row>
    <row r="47" spans="1:56" x14ac:dyDescent="0.35">
      <c r="A47" t="s">
        <v>763</v>
      </c>
      <c r="B47">
        <v>546</v>
      </c>
      <c r="C47" t="s">
        <v>785</v>
      </c>
      <c r="D47" t="s">
        <v>13574</v>
      </c>
      <c r="E47">
        <v>361230</v>
      </c>
      <c r="F47" t="s">
        <v>13575</v>
      </c>
      <c r="G47">
        <v>5835279</v>
      </c>
      <c r="H47" t="s">
        <v>13397</v>
      </c>
      <c r="I47" t="s">
        <v>13576</v>
      </c>
      <c r="J47">
        <v>2286226339</v>
      </c>
      <c r="K47" t="s">
        <v>13577</v>
      </c>
      <c r="L47">
        <v>50</v>
      </c>
      <c r="M47">
        <v>52</v>
      </c>
      <c r="N47" t="s">
        <v>785</v>
      </c>
      <c r="O47">
        <v>4839142020</v>
      </c>
      <c r="P47" t="s">
        <v>3623</v>
      </c>
      <c r="Q47" t="s">
        <v>3624</v>
      </c>
      <c r="T47" s="1">
        <v>46204</v>
      </c>
      <c r="U47" s="31">
        <v>46204.670532407406</v>
      </c>
      <c r="V47">
        <v>1</v>
      </c>
      <c r="W47">
        <v>90000</v>
      </c>
      <c r="X47" t="s">
        <v>13400</v>
      </c>
      <c r="Y47" t="s">
        <v>13401</v>
      </c>
      <c r="Z47">
        <v>909020041276989</v>
      </c>
      <c r="AA47" t="s">
        <v>13402</v>
      </c>
      <c r="AB47">
        <v>5</v>
      </c>
      <c r="AC47">
        <v>24.5</v>
      </c>
      <c r="AD47" t="s">
        <v>1461</v>
      </c>
      <c r="AE47" t="s">
        <v>1462</v>
      </c>
      <c r="AF47" t="s">
        <v>13426</v>
      </c>
      <c r="AG47" s="1">
        <v>46245</v>
      </c>
      <c r="AH47">
        <v>25</v>
      </c>
      <c r="AI47" t="s">
        <v>13404</v>
      </c>
      <c r="AJ47" t="s">
        <v>13435</v>
      </c>
      <c r="AK47" t="s">
        <v>13406</v>
      </c>
      <c r="AL47">
        <v>9909147437</v>
      </c>
      <c r="AM47" t="s">
        <v>13407</v>
      </c>
      <c r="AN47" t="s">
        <v>13408</v>
      </c>
      <c r="AO47">
        <v>1540</v>
      </c>
      <c r="AP47">
        <v>0</v>
      </c>
      <c r="AQ47" t="s">
        <v>13431</v>
      </c>
      <c r="AR47">
        <v>2069</v>
      </c>
      <c r="AS47">
        <v>0</v>
      </c>
      <c r="AZ47">
        <v>0</v>
      </c>
      <c r="BC47" t="str">
        <f>VLOOKUP(A47,Sheet1!$A$1:$E$221,2,0)</f>
        <v>West Zone</v>
      </c>
      <c r="BD47" t="str">
        <f>VLOOKUP(A47,Sheet1!$A$1:$E$221,5,0)</f>
        <v>Valand Priyankkumar</v>
      </c>
    </row>
    <row r="48" spans="1:56" x14ac:dyDescent="0.35">
      <c r="A48" t="s">
        <v>126</v>
      </c>
      <c r="B48">
        <v>113</v>
      </c>
      <c r="C48" t="s">
        <v>787</v>
      </c>
      <c r="D48" t="s">
        <v>949</v>
      </c>
      <c r="E48">
        <v>387160</v>
      </c>
      <c r="F48" t="s">
        <v>2173</v>
      </c>
      <c r="G48">
        <v>8167616</v>
      </c>
      <c r="H48" t="s">
        <v>13397</v>
      </c>
      <c r="I48" t="s">
        <v>1577</v>
      </c>
      <c r="J48">
        <v>2482710374</v>
      </c>
      <c r="K48" t="s">
        <v>13578</v>
      </c>
      <c r="L48">
        <v>39</v>
      </c>
      <c r="M48">
        <v>41</v>
      </c>
      <c r="N48" t="s">
        <v>787</v>
      </c>
      <c r="O48">
        <v>8732957494</v>
      </c>
      <c r="P48" t="s">
        <v>950</v>
      </c>
      <c r="Q48" t="s">
        <v>951</v>
      </c>
      <c r="T48" s="1">
        <v>46204</v>
      </c>
      <c r="U48" s="31">
        <v>46204.631307870368</v>
      </c>
      <c r="V48">
        <v>1</v>
      </c>
      <c r="W48">
        <v>50000</v>
      </c>
      <c r="X48" t="s">
        <v>13400</v>
      </c>
      <c r="Y48" t="s">
        <v>13401</v>
      </c>
      <c r="Z48">
        <v>909020041276989</v>
      </c>
      <c r="AA48" t="s">
        <v>13402</v>
      </c>
      <c r="AB48">
        <v>3</v>
      </c>
      <c r="AC48">
        <v>24.15</v>
      </c>
      <c r="AD48" t="s">
        <v>934</v>
      </c>
      <c r="AE48" t="s">
        <v>935</v>
      </c>
      <c r="AF48" t="s">
        <v>13403</v>
      </c>
      <c r="AG48" s="1">
        <v>46246</v>
      </c>
      <c r="AH48">
        <v>25</v>
      </c>
      <c r="AI48" t="s">
        <v>13404</v>
      </c>
      <c r="AJ48" t="s">
        <v>13435</v>
      </c>
      <c r="AK48" t="s">
        <v>13406</v>
      </c>
      <c r="AL48">
        <v>8235745174</v>
      </c>
      <c r="AM48" t="s">
        <v>13415</v>
      </c>
      <c r="AN48" t="s">
        <v>13408</v>
      </c>
      <c r="AO48">
        <v>856</v>
      </c>
      <c r="AP48">
        <v>0</v>
      </c>
      <c r="AQ48" t="s">
        <v>13573</v>
      </c>
      <c r="AR48">
        <v>1115</v>
      </c>
      <c r="AS48">
        <v>0</v>
      </c>
      <c r="AZ48">
        <v>0</v>
      </c>
      <c r="BC48" t="str">
        <f>VLOOKUP(A48,Sheet1!$A$1:$E$221,2,0)</f>
        <v>East Zone</v>
      </c>
      <c r="BD48" t="str">
        <f>VLOOKUP(A48,Sheet1!$A$1:$E$221,5,0)</f>
        <v>Pavan Kumar Rai</v>
      </c>
    </row>
    <row r="49" spans="1:56" x14ac:dyDescent="0.35">
      <c r="A49" t="s">
        <v>156</v>
      </c>
      <c r="B49">
        <v>1219</v>
      </c>
      <c r="C49" t="s">
        <v>789</v>
      </c>
      <c r="D49" t="s">
        <v>2176</v>
      </c>
      <c r="E49">
        <v>328025</v>
      </c>
      <c r="F49" t="s">
        <v>13579</v>
      </c>
      <c r="G49">
        <v>9281443</v>
      </c>
      <c r="H49" t="s">
        <v>13397</v>
      </c>
      <c r="I49" t="s">
        <v>2178</v>
      </c>
      <c r="J49">
        <v>9337118243</v>
      </c>
      <c r="K49" t="s">
        <v>659</v>
      </c>
      <c r="L49">
        <v>49</v>
      </c>
      <c r="M49">
        <v>25</v>
      </c>
      <c r="N49" t="s">
        <v>789</v>
      </c>
      <c r="O49">
        <v>6013390827</v>
      </c>
      <c r="P49" t="s">
        <v>1419</v>
      </c>
      <c r="Q49" t="s">
        <v>1420</v>
      </c>
      <c r="T49" s="1">
        <v>46204</v>
      </c>
      <c r="U49" s="31">
        <v>46204.63994212963</v>
      </c>
      <c r="V49">
        <v>1</v>
      </c>
      <c r="W49">
        <v>90000</v>
      </c>
      <c r="X49" t="s">
        <v>13400</v>
      </c>
      <c r="Y49" t="s">
        <v>13401</v>
      </c>
      <c r="Z49">
        <v>909020041276989</v>
      </c>
      <c r="AA49" t="s">
        <v>13402</v>
      </c>
      <c r="AB49">
        <v>5</v>
      </c>
      <c r="AC49">
        <v>24.15</v>
      </c>
      <c r="AD49" t="s">
        <v>1180</v>
      </c>
      <c r="AE49" t="s">
        <v>1181</v>
      </c>
      <c r="AF49" t="s">
        <v>13414</v>
      </c>
      <c r="AG49" s="1">
        <v>46246</v>
      </c>
      <c r="AH49">
        <v>25</v>
      </c>
      <c r="AI49" t="s">
        <v>13404</v>
      </c>
      <c r="AJ49" t="s">
        <v>13427</v>
      </c>
      <c r="AK49" t="s">
        <v>13406</v>
      </c>
      <c r="AL49">
        <v>7668398486</v>
      </c>
      <c r="AM49" t="s">
        <v>13407</v>
      </c>
      <c r="AN49" t="s">
        <v>13408</v>
      </c>
      <c r="AO49">
        <v>1540</v>
      </c>
      <c r="AP49">
        <v>0</v>
      </c>
      <c r="AQ49" t="s">
        <v>13431</v>
      </c>
      <c r="AR49">
        <v>2069</v>
      </c>
      <c r="AS49">
        <v>0</v>
      </c>
      <c r="AZ49">
        <v>0</v>
      </c>
      <c r="BC49" t="str">
        <f>VLOOKUP(A49,Sheet1!$A$1:$E$221,2,0)</f>
        <v>West Zone</v>
      </c>
      <c r="BD49" t="str">
        <f>VLOOKUP(A49,Sheet1!$A$1:$E$221,5,0)</f>
        <v>Pradeep Kumar</v>
      </c>
    </row>
    <row r="50" spans="1:56" x14ac:dyDescent="0.35">
      <c r="A50" t="s">
        <v>837</v>
      </c>
      <c r="B50">
        <v>233</v>
      </c>
      <c r="C50" t="s">
        <v>783</v>
      </c>
      <c r="D50" t="s">
        <v>13580</v>
      </c>
      <c r="E50">
        <v>215890</v>
      </c>
      <c r="F50" t="s">
        <v>13581</v>
      </c>
      <c r="G50">
        <v>7328551</v>
      </c>
      <c r="H50" t="s">
        <v>13397</v>
      </c>
      <c r="I50" t="s">
        <v>13582</v>
      </c>
      <c r="J50">
        <v>9285557305</v>
      </c>
      <c r="K50" t="s">
        <v>13583</v>
      </c>
      <c r="L50">
        <v>25</v>
      </c>
      <c r="M50">
        <v>25</v>
      </c>
      <c r="N50" t="s">
        <v>13584</v>
      </c>
      <c r="O50">
        <v>6700328821</v>
      </c>
      <c r="P50" t="s">
        <v>3625</v>
      </c>
      <c r="Q50" t="s">
        <v>3626</v>
      </c>
      <c r="T50" s="1">
        <v>46204</v>
      </c>
      <c r="U50" s="31">
        <v>46204.498055555552</v>
      </c>
      <c r="V50">
        <v>1</v>
      </c>
      <c r="W50">
        <v>70000</v>
      </c>
      <c r="X50" t="s">
        <v>13400</v>
      </c>
      <c r="Y50" t="s">
        <v>13401</v>
      </c>
      <c r="Z50">
        <v>909020041276989</v>
      </c>
      <c r="AA50" t="s">
        <v>13402</v>
      </c>
      <c r="AB50">
        <v>2</v>
      </c>
      <c r="AC50">
        <v>24.15</v>
      </c>
      <c r="AD50" t="s">
        <v>1029</v>
      </c>
      <c r="AE50" t="s">
        <v>1030</v>
      </c>
      <c r="AF50" t="s">
        <v>13414</v>
      </c>
      <c r="AG50" s="1">
        <v>46244</v>
      </c>
      <c r="AH50">
        <v>25</v>
      </c>
      <c r="AI50" t="s">
        <v>13404</v>
      </c>
      <c r="AJ50" t="s">
        <v>13427</v>
      </c>
      <c r="AK50" t="s">
        <v>13406</v>
      </c>
      <c r="AL50">
        <v>6232022580</v>
      </c>
      <c r="AM50" t="s">
        <v>13415</v>
      </c>
      <c r="AN50" t="s">
        <v>13408</v>
      </c>
      <c r="AO50">
        <v>1198</v>
      </c>
      <c r="AP50">
        <v>0</v>
      </c>
      <c r="AQ50" t="s">
        <v>13409</v>
      </c>
      <c r="AR50">
        <v>1563</v>
      </c>
      <c r="AS50">
        <v>0</v>
      </c>
      <c r="AZ50">
        <v>0</v>
      </c>
      <c r="BC50" t="str">
        <f>VLOOKUP(A50,Sheet1!$A$1:$E$221,2,0)</f>
        <v>West Zone</v>
      </c>
      <c r="BD50" t="str">
        <f>VLOOKUP(A50,Sheet1!$A$1:$E$221,5,0)</f>
        <v>Naveen Kumar</v>
      </c>
    </row>
    <row r="51" spans="1:56" x14ac:dyDescent="0.35">
      <c r="A51" t="s">
        <v>167</v>
      </c>
      <c r="B51">
        <v>141</v>
      </c>
      <c r="C51" t="s">
        <v>784</v>
      </c>
      <c r="D51" t="s">
        <v>13585</v>
      </c>
      <c r="E51">
        <v>169471</v>
      </c>
      <c r="F51" t="s">
        <v>13586</v>
      </c>
      <c r="G51">
        <v>8297628</v>
      </c>
      <c r="H51" t="s">
        <v>13397</v>
      </c>
      <c r="I51" t="s">
        <v>13587</v>
      </c>
      <c r="J51">
        <v>8827448864</v>
      </c>
      <c r="K51" t="s">
        <v>13588</v>
      </c>
      <c r="L51">
        <v>24</v>
      </c>
      <c r="M51">
        <v>18</v>
      </c>
      <c r="N51" t="s">
        <v>784</v>
      </c>
      <c r="O51">
        <v>5152054856</v>
      </c>
      <c r="P51" t="s">
        <v>3627</v>
      </c>
      <c r="Q51" t="s">
        <v>3628</v>
      </c>
      <c r="T51" s="1">
        <v>46204</v>
      </c>
      <c r="U51" s="31">
        <v>46204.610717592594</v>
      </c>
      <c r="V51">
        <v>1</v>
      </c>
      <c r="W51">
        <v>35000</v>
      </c>
      <c r="X51" t="s">
        <v>13400</v>
      </c>
      <c r="Y51" t="s">
        <v>13401</v>
      </c>
      <c r="Z51">
        <v>909020041276989</v>
      </c>
      <c r="AA51" t="s">
        <v>13402</v>
      </c>
      <c r="AB51">
        <v>2</v>
      </c>
      <c r="AC51">
        <v>23.85</v>
      </c>
      <c r="AD51" t="s">
        <v>13589</v>
      </c>
      <c r="AE51" t="s">
        <v>13590</v>
      </c>
      <c r="AF51" t="s">
        <v>13419</v>
      </c>
      <c r="AG51" s="1">
        <v>46236</v>
      </c>
      <c r="AH51">
        <v>25</v>
      </c>
      <c r="AI51" t="s">
        <v>13404</v>
      </c>
      <c r="AJ51" t="s">
        <v>13405</v>
      </c>
      <c r="AK51" t="s">
        <v>13406</v>
      </c>
      <c r="AL51">
        <v>9264425543</v>
      </c>
      <c r="AM51" t="s">
        <v>13407</v>
      </c>
      <c r="AN51" t="s">
        <v>13408</v>
      </c>
      <c r="AO51">
        <v>599</v>
      </c>
      <c r="AP51">
        <v>0</v>
      </c>
      <c r="AQ51" t="s">
        <v>13591</v>
      </c>
      <c r="AR51">
        <v>782</v>
      </c>
      <c r="AS51">
        <v>0</v>
      </c>
      <c r="AZ51">
        <v>0</v>
      </c>
      <c r="BC51" t="str">
        <f>VLOOKUP(A51,Sheet1!$A$1:$E$221,2,0)</f>
        <v>East Zone</v>
      </c>
      <c r="BD51" t="str">
        <f>VLOOKUP(A51,Sheet1!$A$1:$E$221,5,0)</f>
        <v>Raja Kumar</v>
      </c>
    </row>
    <row r="52" spans="1:56" x14ac:dyDescent="0.35">
      <c r="A52" t="s">
        <v>280</v>
      </c>
      <c r="B52">
        <v>474</v>
      </c>
      <c r="C52" t="s">
        <v>791</v>
      </c>
      <c r="D52" t="s">
        <v>2313</v>
      </c>
      <c r="E52">
        <v>211778</v>
      </c>
      <c r="F52" t="s">
        <v>13592</v>
      </c>
      <c r="G52">
        <v>8159020</v>
      </c>
      <c r="H52" t="s">
        <v>13397</v>
      </c>
      <c r="I52" t="s">
        <v>2317</v>
      </c>
      <c r="J52">
        <v>8566495340</v>
      </c>
      <c r="K52" t="s">
        <v>13593</v>
      </c>
      <c r="L52">
        <v>45</v>
      </c>
      <c r="M52">
        <v>52</v>
      </c>
      <c r="N52" t="s">
        <v>791</v>
      </c>
      <c r="O52">
        <v>3042310952</v>
      </c>
      <c r="P52" t="s">
        <v>2314</v>
      </c>
      <c r="Q52" t="s">
        <v>2315</v>
      </c>
      <c r="T52" s="1">
        <v>46204</v>
      </c>
      <c r="U52" s="31">
        <v>46204.575752314813</v>
      </c>
      <c r="V52">
        <v>1</v>
      </c>
      <c r="W52">
        <v>90000</v>
      </c>
      <c r="X52" t="s">
        <v>13400</v>
      </c>
      <c r="Y52" t="s">
        <v>13401</v>
      </c>
      <c r="Z52">
        <v>909020041276989</v>
      </c>
      <c r="AA52" t="s">
        <v>13402</v>
      </c>
      <c r="AB52">
        <v>4</v>
      </c>
      <c r="AC52">
        <v>24.15</v>
      </c>
      <c r="AD52" t="s">
        <v>1180</v>
      </c>
      <c r="AE52" t="s">
        <v>1181</v>
      </c>
      <c r="AF52" t="s">
        <v>13403</v>
      </c>
      <c r="AG52" s="1">
        <v>46239</v>
      </c>
      <c r="AH52">
        <v>25</v>
      </c>
      <c r="AI52" t="s">
        <v>13404</v>
      </c>
      <c r="AJ52" t="s">
        <v>13427</v>
      </c>
      <c r="AK52" t="s">
        <v>13406</v>
      </c>
      <c r="AL52">
        <v>9692117735</v>
      </c>
      <c r="AM52" t="s">
        <v>13415</v>
      </c>
      <c r="AN52" t="s">
        <v>13408</v>
      </c>
      <c r="AO52">
        <v>1540</v>
      </c>
      <c r="AP52">
        <v>0</v>
      </c>
      <c r="AQ52" t="s">
        <v>13431</v>
      </c>
      <c r="AR52">
        <v>2069</v>
      </c>
      <c r="AS52">
        <v>0</v>
      </c>
      <c r="AZ52">
        <v>0</v>
      </c>
      <c r="BC52" t="str">
        <f>VLOOKUP(A52,Sheet1!$A$1:$E$221,2,0)</f>
        <v>South East Zone</v>
      </c>
      <c r="BD52" t="str">
        <f>VLOOKUP(A52,Sheet1!$A$1:$E$221,5,0)</f>
        <v>Radhashyam Panda</v>
      </c>
    </row>
    <row r="53" spans="1:56" x14ac:dyDescent="0.35">
      <c r="A53" t="s">
        <v>762</v>
      </c>
      <c r="B53">
        <v>608</v>
      </c>
      <c r="C53" t="s">
        <v>785</v>
      </c>
      <c r="D53" t="s">
        <v>2154</v>
      </c>
      <c r="E53">
        <v>361349</v>
      </c>
      <c r="F53" t="s">
        <v>13594</v>
      </c>
      <c r="G53">
        <v>8586311</v>
      </c>
      <c r="H53" t="s">
        <v>13397</v>
      </c>
      <c r="I53" t="s">
        <v>2156</v>
      </c>
      <c r="J53">
        <v>2632583949</v>
      </c>
      <c r="K53" t="s">
        <v>13595</v>
      </c>
      <c r="L53">
        <v>48</v>
      </c>
      <c r="M53">
        <v>58</v>
      </c>
      <c r="N53" t="s">
        <v>785</v>
      </c>
      <c r="O53">
        <v>2149470610</v>
      </c>
      <c r="P53" t="s">
        <v>1556</v>
      </c>
      <c r="Q53" t="s">
        <v>1557</v>
      </c>
      <c r="T53" s="1">
        <v>46204</v>
      </c>
      <c r="U53" s="31">
        <v>46204.800740740742</v>
      </c>
      <c r="V53">
        <v>1</v>
      </c>
      <c r="W53">
        <v>90000</v>
      </c>
      <c r="X53" t="s">
        <v>13400</v>
      </c>
      <c r="Y53" t="s">
        <v>13401</v>
      </c>
      <c r="Z53">
        <v>909020041276989</v>
      </c>
      <c r="AA53" t="s">
        <v>13402</v>
      </c>
      <c r="AB53">
        <v>4</v>
      </c>
      <c r="AC53">
        <v>24.15</v>
      </c>
      <c r="AD53" t="s">
        <v>978</v>
      </c>
      <c r="AE53" t="s">
        <v>979</v>
      </c>
      <c r="AF53" t="s">
        <v>13426</v>
      </c>
      <c r="AG53" s="1">
        <v>46246</v>
      </c>
      <c r="AH53">
        <v>25</v>
      </c>
      <c r="AI53" t="s">
        <v>13404</v>
      </c>
      <c r="AJ53" t="s">
        <v>13427</v>
      </c>
      <c r="AK53" t="s">
        <v>13406</v>
      </c>
      <c r="AL53">
        <v>9998392868</v>
      </c>
      <c r="AM53" t="s">
        <v>13415</v>
      </c>
      <c r="AN53" t="s">
        <v>13408</v>
      </c>
      <c r="AO53">
        <v>1540</v>
      </c>
      <c r="AP53">
        <v>0</v>
      </c>
      <c r="AQ53" t="s">
        <v>13533</v>
      </c>
      <c r="AR53">
        <v>1917</v>
      </c>
      <c r="AS53">
        <v>0</v>
      </c>
      <c r="AZ53">
        <v>0</v>
      </c>
      <c r="BC53" t="str">
        <f>VLOOKUP(A53,Sheet1!$A$1:$E$221,2,0)</f>
        <v>West Zone</v>
      </c>
      <c r="BD53" t="str">
        <f>VLOOKUP(A53,Sheet1!$A$1:$E$221,5,0)</f>
        <v>Valand Priyankkumar</v>
      </c>
    </row>
    <row r="54" spans="1:56" x14ac:dyDescent="0.35">
      <c r="A54" t="s">
        <v>925</v>
      </c>
      <c r="B54">
        <v>9</v>
      </c>
      <c r="C54" t="s">
        <v>788</v>
      </c>
      <c r="D54" t="s">
        <v>3629</v>
      </c>
      <c r="E54">
        <v>475614</v>
      </c>
      <c r="F54" t="s">
        <v>3630</v>
      </c>
      <c r="G54">
        <v>9281363</v>
      </c>
      <c r="H54" t="s">
        <v>13397</v>
      </c>
      <c r="I54" t="s">
        <v>3613</v>
      </c>
      <c r="J54">
        <v>7790956786</v>
      </c>
      <c r="K54" t="s">
        <v>13596</v>
      </c>
      <c r="L54">
        <v>29</v>
      </c>
      <c r="M54">
        <v>32</v>
      </c>
      <c r="N54" t="s">
        <v>788</v>
      </c>
      <c r="O54">
        <v>5763678400</v>
      </c>
      <c r="P54" t="s">
        <v>3631</v>
      </c>
      <c r="Q54" t="s">
        <v>3632</v>
      </c>
      <c r="T54" s="1">
        <v>46204</v>
      </c>
      <c r="U54" s="31">
        <v>46204.607442129629</v>
      </c>
      <c r="V54">
        <v>1</v>
      </c>
      <c r="W54">
        <v>70000</v>
      </c>
      <c r="X54" t="s">
        <v>13400</v>
      </c>
      <c r="Y54" t="s">
        <v>13401</v>
      </c>
      <c r="Z54">
        <v>909020041276989</v>
      </c>
      <c r="AA54" t="s">
        <v>13402</v>
      </c>
      <c r="AB54">
        <v>2</v>
      </c>
      <c r="AC54">
        <v>24.5</v>
      </c>
      <c r="AD54" t="s">
        <v>1202</v>
      </c>
      <c r="AE54" t="s">
        <v>1203</v>
      </c>
      <c r="AF54" t="s">
        <v>13414</v>
      </c>
      <c r="AG54" s="1">
        <v>46238</v>
      </c>
      <c r="AH54">
        <v>25</v>
      </c>
      <c r="AI54" t="s">
        <v>13404</v>
      </c>
      <c r="AJ54" t="s">
        <v>13427</v>
      </c>
      <c r="AK54" t="s">
        <v>13406</v>
      </c>
      <c r="AL54">
        <v>9754550938</v>
      </c>
      <c r="AM54" t="s">
        <v>13407</v>
      </c>
      <c r="AN54" t="s">
        <v>13408</v>
      </c>
      <c r="AO54">
        <v>1198</v>
      </c>
      <c r="AP54">
        <v>0</v>
      </c>
      <c r="AQ54" t="s">
        <v>13454</v>
      </c>
      <c r="AR54">
        <v>1491</v>
      </c>
      <c r="AS54">
        <v>0</v>
      </c>
      <c r="AZ54">
        <v>0</v>
      </c>
      <c r="BC54" t="str">
        <f>VLOOKUP(A54,Sheet1!$A$1:$E$221,2,0)</f>
        <v>South Zone</v>
      </c>
      <c r="BD54" t="str">
        <f>VLOOKUP(A54,Sheet1!$A$1:$E$221,5,0)</f>
        <v>Vinay Kumar Vishwakarma</v>
      </c>
    </row>
    <row r="55" spans="1:56" x14ac:dyDescent="0.35">
      <c r="A55" t="s">
        <v>832</v>
      </c>
      <c r="B55">
        <v>597</v>
      </c>
      <c r="C55" t="s">
        <v>789</v>
      </c>
      <c r="D55" t="s">
        <v>3633</v>
      </c>
      <c r="E55">
        <v>689406</v>
      </c>
      <c r="F55" t="s">
        <v>1320</v>
      </c>
      <c r="G55">
        <v>8454068</v>
      </c>
      <c r="H55" t="s">
        <v>13397</v>
      </c>
      <c r="I55" t="s">
        <v>1338</v>
      </c>
      <c r="J55">
        <v>8264028979</v>
      </c>
      <c r="K55" t="s">
        <v>13597</v>
      </c>
      <c r="L55">
        <v>46</v>
      </c>
      <c r="M55">
        <v>50</v>
      </c>
      <c r="N55" t="s">
        <v>789</v>
      </c>
      <c r="O55">
        <v>3850910922</v>
      </c>
      <c r="P55" t="s">
        <v>3634</v>
      </c>
      <c r="Q55" t="s">
        <v>3635</v>
      </c>
      <c r="R55" t="s">
        <v>13598</v>
      </c>
      <c r="S55" t="s">
        <v>13599</v>
      </c>
      <c r="T55" s="1">
        <v>46204</v>
      </c>
      <c r="U55" s="31">
        <v>46204.729756944442</v>
      </c>
      <c r="V55">
        <v>1</v>
      </c>
      <c r="W55">
        <v>90000</v>
      </c>
      <c r="X55" t="s">
        <v>13400</v>
      </c>
      <c r="Y55" t="s">
        <v>13401</v>
      </c>
      <c r="Z55">
        <v>909020041276989</v>
      </c>
      <c r="AA55" t="s">
        <v>13402</v>
      </c>
      <c r="AB55">
        <v>3</v>
      </c>
      <c r="AC55">
        <v>24.15</v>
      </c>
      <c r="AD55" t="s">
        <v>1180</v>
      </c>
      <c r="AE55" t="s">
        <v>1181</v>
      </c>
      <c r="AF55" t="s">
        <v>13414</v>
      </c>
      <c r="AG55" s="1">
        <v>46239</v>
      </c>
      <c r="AH55">
        <v>25</v>
      </c>
      <c r="AI55" t="s">
        <v>13404</v>
      </c>
      <c r="AJ55" t="s">
        <v>13405</v>
      </c>
      <c r="AK55" t="s">
        <v>13406</v>
      </c>
      <c r="AL55">
        <v>9760535314</v>
      </c>
      <c r="AM55" t="s">
        <v>13407</v>
      </c>
      <c r="AN55" t="s">
        <v>13408</v>
      </c>
      <c r="AO55">
        <v>1540</v>
      </c>
      <c r="AP55">
        <v>0</v>
      </c>
      <c r="AQ55" t="s">
        <v>13431</v>
      </c>
      <c r="AR55">
        <v>2069</v>
      </c>
      <c r="AS55">
        <v>0</v>
      </c>
      <c r="AZ55">
        <v>0</v>
      </c>
      <c r="BC55" t="str">
        <f>VLOOKUP(A55,Sheet1!$A$1:$E$221,2,0)</f>
        <v>West Zone</v>
      </c>
      <c r="BD55" t="str">
        <f>VLOOKUP(A55,Sheet1!$A$1:$E$221,5,0)</f>
        <v>Sandeep Sisodiya</v>
      </c>
    </row>
    <row r="56" spans="1:56" x14ac:dyDescent="0.35">
      <c r="A56" t="s">
        <v>213</v>
      </c>
      <c r="B56">
        <v>410</v>
      </c>
      <c r="C56" t="s">
        <v>778</v>
      </c>
      <c r="D56" t="s">
        <v>3636</v>
      </c>
      <c r="E56">
        <v>552527</v>
      </c>
      <c r="F56" t="s">
        <v>13600</v>
      </c>
      <c r="G56">
        <v>9280790</v>
      </c>
      <c r="H56" t="s">
        <v>13397</v>
      </c>
      <c r="I56" t="s">
        <v>3637</v>
      </c>
      <c r="J56">
        <v>7053365677</v>
      </c>
      <c r="K56" t="s">
        <v>13601</v>
      </c>
      <c r="L56">
        <v>26</v>
      </c>
      <c r="M56">
        <v>31</v>
      </c>
      <c r="N56" t="s">
        <v>778</v>
      </c>
      <c r="O56">
        <v>4860510752</v>
      </c>
      <c r="P56" t="s">
        <v>3139</v>
      </c>
      <c r="Q56" t="s">
        <v>3140</v>
      </c>
      <c r="T56" s="1">
        <v>46204</v>
      </c>
      <c r="U56" s="31">
        <v>46204.673009259262</v>
      </c>
      <c r="V56">
        <v>1</v>
      </c>
      <c r="W56">
        <v>85000</v>
      </c>
      <c r="X56" t="s">
        <v>13400</v>
      </c>
      <c r="Y56" t="s">
        <v>13401</v>
      </c>
      <c r="Z56">
        <v>909020041276989</v>
      </c>
      <c r="AA56" t="s">
        <v>13402</v>
      </c>
      <c r="AB56">
        <v>3</v>
      </c>
      <c r="AC56">
        <v>24.15</v>
      </c>
      <c r="AD56" t="s">
        <v>1185</v>
      </c>
      <c r="AE56" t="s">
        <v>1186</v>
      </c>
      <c r="AF56" t="s">
        <v>13403</v>
      </c>
      <c r="AG56" s="1">
        <v>46240</v>
      </c>
      <c r="AH56">
        <v>25</v>
      </c>
      <c r="AI56" t="s">
        <v>13404</v>
      </c>
      <c r="AJ56" t="s">
        <v>13435</v>
      </c>
      <c r="AK56" t="s">
        <v>13406</v>
      </c>
      <c r="AL56">
        <v>7086764761</v>
      </c>
      <c r="AM56" t="s">
        <v>13415</v>
      </c>
      <c r="AN56" t="s">
        <v>13408</v>
      </c>
      <c r="AO56">
        <v>1455</v>
      </c>
      <c r="AP56">
        <v>0</v>
      </c>
      <c r="AQ56" t="s">
        <v>13602</v>
      </c>
      <c r="AR56">
        <v>1811</v>
      </c>
      <c r="AS56">
        <v>0</v>
      </c>
      <c r="AT56" t="s">
        <v>13603</v>
      </c>
      <c r="AU56">
        <v>295</v>
      </c>
      <c r="AV56">
        <v>0</v>
      </c>
      <c r="AZ56">
        <v>0</v>
      </c>
      <c r="BB56">
        <v>295</v>
      </c>
      <c r="BC56" t="str">
        <f>VLOOKUP(A56,Sheet1!$A$1:$E$221,2,0)</f>
        <v>South East Zone</v>
      </c>
      <c r="BD56" t="str">
        <f>VLOOKUP(A56,Sheet1!$A$1:$E$221,5,0)</f>
        <v>Pritam Vishwas</v>
      </c>
    </row>
    <row r="57" spans="1:56" x14ac:dyDescent="0.35">
      <c r="A57" t="s">
        <v>286</v>
      </c>
      <c r="B57">
        <v>53</v>
      </c>
      <c r="C57" t="s">
        <v>783</v>
      </c>
      <c r="D57" t="s">
        <v>2112</v>
      </c>
      <c r="E57">
        <v>57488</v>
      </c>
      <c r="F57" t="s">
        <v>13604</v>
      </c>
      <c r="G57">
        <v>7716357</v>
      </c>
      <c r="H57" t="s">
        <v>13397</v>
      </c>
      <c r="I57" t="s">
        <v>2114</v>
      </c>
      <c r="J57">
        <v>8523779376</v>
      </c>
      <c r="K57" t="s">
        <v>13605</v>
      </c>
      <c r="L57">
        <v>54</v>
      </c>
      <c r="M57">
        <v>57</v>
      </c>
      <c r="N57" t="s">
        <v>783</v>
      </c>
      <c r="O57">
        <v>7744522790</v>
      </c>
      <c r="P57" t="s">
        <v>1070</v>
      </c>
      <c r="Q57" t="s">
        <v>1365</v>
      </c>
      <c r="T57" s="1">
        <v>46204</v>
      </c>
      <c r="U57" s="31">
        <v>46204.721296296295</v>
      </c>
      <c r="V57">
        <v>1</v>
      </c>
      <c r="W57">
        <v>70000</v>
      </c>
      <c r="X57" t="s">
        <v>13400</v>
      </c>
      <c r="Y57" t="s">
        <v>13401</v>
      </c>
      <c r="Z57">
        <v>909020041276989</v>
      </c>
      <c r="AA57" t="s">
        <v>13402</v>
      </c>
      <c r="AB57">
        <v>3</v>
      </c>
      <c r="AC57">
        <v>24.15</v>
      </c>
      <c r="AD57" t="s">
        <v>1029</v>
      </c>
      <c r="AE57" t="s">
        <v>1030</v>
      </c>
      <c r="AF57" t="s">
        <v>13414</v>
      </c>
      <c r="AG57" s="1">
        <v>46244</v>
      </c>
      <c r="AH57">
        <v>25</v>
      </c>
      <c r="AI57" t="s">
        <v>13404</v>
      </c>
      <c r="AJ57" t="s">
        <v>13427</v>
      </c>
      <c r="AK57" t="s">
        <v>13406</v>
      </c>
      <c r="AL57">
        <v>9991970722</v>
      </c>
      <c r="AM57" t="s">
        <v>13415</v>
      </c>
      <c r="AN57" t="s">
        <v>13408</v>
      </c>
      <c r="AO57">
        <v>1198</v>
      </c>
      <c r="AP57">
        <v>0</v>
      </c>
      <c r="AQ57" t="s">
        <v>13409</v>
      </c>
      <c r="AR57">
        <v>1563</v>
      </c>
      <c r="AS57">
        <v>0</v>
      </c>
      <c r="AZ57">
        <v>0</v>
      </c>
      <c r="BC57" t="str">
        <f>VLOOKUP(A57,Sheet1!$A$1:$E$221,2,0)</f>
        <v>West Zone</v>
      </c>
      <c r="BD57" t="str">
        <f>VLOOKUP(A57,Sheet1!$A$1:$E$221,5,0)</f>
        <v>Naveen Kumar</v>
      </c>
    </row>
    <row r="58" spans="1:56" x14ac:dyDescent="0.35">
      <c r="A58" t="s">
        <v>245</v>
      </c>
      <c r="B58">
        <v>357</v>
      </c>
      <c r="C58" t="s">
        <v>791</v>
      </c>
      <c r="D58" t="s">
        <v>3638</v>
      </c>
      <c r="E58">
        <v>138716</v>
      </c>
      <c r="F58" t="s">
        <v>13606</v>
      </c>
      <c r="G58">
        <v>6696105</v>
      </c>
      <c r="H58" t="s">
        <v>13397</v>
      </c>
      <c r="I58" t="s">
        <v>3639</v>
      </c>
      <c r="J58">
        <v>8383258559</v>
      </c>
      <c r="K58" t="s">
        <v>13607</v>
      </c>
      <c r="L58">
        <v>44</v>
      </c>
      <c r="M58">
        <v>27</v>
      </c>
      <c r="N58" t="s">
        <v>791</v>
      </c>
      <c r="O58">
        <v>6826474691</v>
      </c>
      <c r="P58" t="s">
        <v>3640</v>
      </c>
      <c r="Q58" t="s">
        <v>3641</v>
      </c>
      <c r="T58" s="1">
        <v>46204</v>
      </c>
      <c r="U58" s="31">
        <v>46204.528263888889</v>
      </c>
      <c r="V58">
        <v>1</v>
      </c>
      <c r="W58">
        <v>60000</v>
      </c>
      <c r="X58" t="s">
        <v>13400</v>
      </c>
      <c r="Y58" t="s">
        <v>13401</v>
      </c>
      <c r="Z58">
        <v>909020041276989</v>
      </c>
      <c r="AA58" t="s">
        <v>13402</v>
      </c>
      <c r="AB58">
        <v>3</v>
      </c>
      <c r="AC58">
        <v>24.15</v>
      </c>
      <c r="AD58" t="s">
        <v>1328</v>
      </c>
      <c r="AE58" t="s">
        <v>1329</v>
      </c>
      <c r="AF58" t="s">
        <v>13419</v>
      </c>
      <c r="AG58" s="1">
        <v>46244</v>
      </c>
      <c r="AH58">
        <v>25</v>
      </c>
      <c r="AI58" t="s">
        <v>13404</v>
      </c>
      <c r="AJ58" t="s">
        <v>13405</v>
      </c>
      <c r="AK58" t="s">
        <v>13406</v>
      </c>
      <c r="AL58">
        <v>7894337801</v>
      </c>
      <c r="AM58" t="s">
        <v>13415</v>
      </c>
      <c r="AN58" t="s">
        <v>13408</v>
      </c>
      <c r="AO58">
        <v>1027</v>
      </c>
      <c r="AP58">
        <v>0</v>
      </c>
      <c r="AQ58" t="s">
        <v>13416</v>
      </c>
      <c r="AR58">
        <v>1379</v>
      </c>
      <c r="AS58">
        <v>0</v>
      </c>
      <c r="AZ58">
        <v>0</v>
      </c>
      <c r="BC58" t="str">
        <f>VLOOKUP(A58,Sheet1!$A$1:$E$221,2,0)</f>
        <v>South East Zone</v>
      </c>
      <c r="BD58" t="str">
        <f>VLOOKUP(A58,Sheet1!$A$1:$E$221,5,0)</f>
        <v>Pratik Mishra</v>
      </c>
    </row>
    <row r="59" spans="1:56" x14ac:dyDescent="0.35">
      <c r="A59" t="s">
        <v>196</v>
      </c>
      <c r="B59">
        <v>1127</v>
      </c>
      <c r="C59" t="s">
        <v>793</v>
      </c>
      <c r="D59" t="s">
        <v>1562</v>
      </c>
      <c r="E59">
        <v>667219</v>
      </c>
      <c r="F59" t="s">
        <v>13608</v>
      </c>
      <c r="G59">
        <v>8346294</v>
      </c>
      <c r="H59" t="s">
        <v>13397</v>
      </c>
      <c r="I59" t="s">
        <v>2373</v>
      </c>
      <c r="J59">
        <v>8391784241</v>
      </c>
      <c r="K59" t="s">
        <v>13609</v>
      </c>
      <c r="L59">
        <v>52</v>
      </c>
      <c r="M59">
        <v>57</v>
      </c>
      <c r="N59" t="s">
        <v>793</v>
      </c>
      <c r="O59">
        <v>9981124243</v>
      </c>
      <c r="P59" t="s">
        <v>1563</v>
      </c>
      <c r="Q59" t="s">
        <v>1564</v>
      </c>
      <c r="T59" s="1">
        <v>46204</v>
      </c>
      <c r="U59" s="31">
        <v>46204.621493055558</v>
      </c>
      <c r="V59">
        <v>1</v>
      </c>
      <c r="W59">
        <v>77000</v>
      </c>
      <c r="X59" t="s">
        <v>13400</v>
      </c>
      <c r="Y59" t="s">
        <v>13401</v>
      </c>
      <c r="Z59">
        <v>909020041276989</v>
      </c>
      <c r="AA59" t="s">
        <v>13402</v>
      </c>
      <c r="AB59">
        <v>2</v>
      </c>
      <c r="AC59">
        <v>24.15</v>
      </c>
      <c r="AD59" t="s">
        <v>1124</v>
      </c>
      <c r="AE59" t="s">
        <v>1125</v>
      </c>
      <c r="AF59" t="s">
        <v>13403</v>
      </c>
      <c r="AG59" s="1">
        <v>46242</v>
      </c>
      <c r="AH59">
        <v>25</v>
      </c>
      <c r="AI59" t="s">
        <v>13404</v>
      </c>
      <c r="AJ59" t="s">
        <v>13435</v>
      </c>
      <c r="AK59" t="s">
        <v>13406</v>
      </c>
      <c r="AL59">
        <v>9381376119</v>
      </c>
      <c r="AM59" t="s">
        <v>13415</v>
      </c>
      <c r="AN59" t="s">
        <v>13408</v>
      </c>
      <c r="AO59">
        <v>1318</v>
      </c>
      <c r="AP59">
        <v>0</v>
      </c>
      <c r="AQ59" t="s">
        <v>13542</v>
      </c>
      <c r="AR59">
        <v>1719</v>
      </c>
      <c r="AS59">
        <v>0</v>
      </c>
      <c r="AZ59">
        <v>0</v>
      </c>
      <c r="BC59" t="str">
        <f>VLOOKUP(A59,Sheet1!$A$1:$E$221,2,0)</f>
        <v>South East Zone</v>
      </c>
      <c r="BD59" t="str">
        <f>VLOOKUP(A59,Sheet1!$A$1:$E$221,5,0)</f>
        <v>Sankar T</v>
      </c>
    </row>
    <row r="60" spans="1:56" x14ac:dyDescent="0.35">
      <c r="A60" t="s">
        <v>196</v>
      </c>
      <c r="B60">
        <v>1127</v>
      </c>
      <c r="C60" t="s">
        <v>793</v>
      </c>
      <c r="D60" t="s">
        <v>3642</v>
      </c>
      <c r="E60">
        <v>617000</v>
      </c>
      <c r="F60" t="s">
        <v>13610</v>
      </c>
      <c r="G60">
        <v>8269275</v>
      </c>
      <c r="H60" t="s">
        <v>13397</v>
      </c>
      <c r="I60" t="s">
        <v>3643</v>
      </c>
      <c r="J60">
        <v>6293402619</v>
      </c>
      <c r="K60" t="s">
        <v>13611</v>
      </c>
      <c r="L60">
        <v>39</v>
      </c>
      <c r="M60">
        <v>39</v>
      </c>
      <c r="N60" t="s">
        <v>793</v>
      </c>
      <c r="O60">
        <v>2627193891</v>
      </c>
      <c r="P60" t="s">
        <v>3644</v>
      </c>
      <c r="Q60" t="s">
        <v>3645</v>
      </c>
      <c r="T60" s="1">
        <v>46204</v>
      </c>
      <c r="U60" s="31">
        <v>46204.631215277775</v>
      </c>
      <c r="V60">
        <v>1</v>
      </c>
      <c r="W60">
        <v>90000</v>
      </c>
      <c r="X60" t="s">
        <v>13400</v>
      </c>
      <c r="Y60" t="s">
        <v>13401</v>
      </c>
      <c r="Z60">
        <v>909020041276989</v>
      </c>
      <c r="AA60" t="s">
        <v>13402</v>
      </c>
      <c r="AB60">
        <v>3</v>
      </c>
      <c r="AC60">
        <v>24.15</v>
      </c>
      <c r="AD60" t="s">
        <v>1032</v>
      </c>
      <c r="AE60" t="s">
        <v>1033</v>
      </c>
      <c r="AF60" t="s">
        <v>13403</v>
      </c>
      <c r="AG60" s="1">
        <v>46243</v>
      </c>
      <c r="AH60">
        <v>25</v>
      </c>
      <c r="AI60" t="s">
        <v>13404</v>
      </c>
      <c r="AJ60" t="s">
        <v>13435</v>
      </c>
      <c r="AK60" t="s">
        <v>13406</v>
      </c>
      <c r="AL60">
        <v>7093570219</v>
      </c>
      <c r="AM60" t="s">
        <v>13407</v>
      </c>
      <c r="AN60" t="s">
        <v>13408</v>
      </c>
      <c r="AO60">
        <v>1540</v>
      </c>
      <c r="AP60">
        <v>0</v>
      </c>
      <c r="AQ60" t="s">
        <v>13440</v>
      </c>
      <c r="AR60">
        <v>2010</v>
      </c>
      <c r="AS60">
        <v>0</v>
      </c>
      <c r="AZ60">
        <v>0</v>
      </c>
      <c r="BC60" t="str">
        <f>VLOOKUP(A60,Sheet1!$A$1:$E$221,2,0)</f>
        <v>South East Zone</v>
      </c>
      <c r="BD60" t="str">
        <f>VLOOKUP(A60,Sheet1!$A$1:$E$221,5,0)</f>
        <v>Sankar T</v>
      </c>
    </row>
    <row r="61" spans="1:56" x14ac:dyDescent="0.35">
      <c r="A61" t="s">
        <v>205</v>
      </c>
      <c r="B61">
        <v>22</v>
      </c>
      <c r="C61" t="s">
        <v>789</v>
      </c>
      <c r="D61" t="s">
        <v>2107</v>
      </c>
      <c r="E61">
        <v>535309</v>
      </c>
      <c r="F61" t="s">
        <v>13612</v>
      </c>
      <c r="G61">
        <v>8533599</v>
      </c>
      <c r="H61" t="s">
        <v>13397</v>
      </c>
      <c r="I61" t="s">
        <v>2109</v>
      </c>
      <c r="J61">
        <v>2103411104</v>
      </c>
      <c r="K61" t="s">
        <v>13613</v>
      </c>
      <c r="L61">
        <v>51</v>
      </c>
      <c r="M61">
        <v>22</v>
      </c>
      <c r="N61" t="s">
        <v>789</v>
      </c>
      <c r="O61">
        <v>6386057526</v>
      </c>
      <c r="P61" t="s">
        <v>1355</v>
      </c>
      <c r="Q61" t="s">
        <v>1356</v>
      </c>
      <c r="T61" s="1">
        <v>46204</v>
      </c>
      <c r="U61" s="31">
        <v>46204.56013888889</v>
      </c>
      <c r="V61">
        <v>1</v>
      </c>
      <c r="W61">
        <v>75000</v>
      </c>
      <c r="X61" t="s">
        <v>13400</v>
      </c>
      <c r="Y61" t="s">
        <v>13401</v>
      </c>
      <c r="Z61">
        <v>909020041276989</v>
      </c>
      <c r="AA61" t="s">
        <v>13402</v>
      </c>
      <c r="AB61">
        <v>2</v>
      </c>
      <c r="AC61">
        <v>24.15</v>
      </c>
      <c r="AD61" t="s">
        <v>974</v>
      </c>
      <c r="AE61" t="s">
        <v>975</v>
      </c>
      <c r="AF61" t="s">
        <v>13414</v>
      </c>
      <c r="AG61" s="1">
        <v>46237</v>
      </c>
      <c r="AH61">
        <v>25</v>
      </c>
      <c r="AI61" t="s">
        <v>13404</v>
      </c>
      <c r="AJ61" t="s">
        <v>13405</v>
      </c>
      <c r="AK61" t="s">
        <v>13406</v>
      </c>
      <c r="AL61">
        <v>9520533254</v>
      </c>
      <c r="AM61" t="s">
        <v>13407</v>
      </c>
      <c r="AN61" t="s">
        <v>13408</v>
      </c>
      <c r="AO61">
        <v>1284</v>
      </c>
      <c r="AP61">
        <v>0</v>
      </c>
      <c r="AQ61" t="s">
        <v>13614</v>
      </c>
      <c r="AR61">
        <v>1673</v>
      </c>
      <c r="AS61">
        <v>0</v>
      </c>
      <c r="AZ61">
        <v>0</v>
      </c>
      <c r="BC61" t="str">
        <f>VLOOKUP(A61,Sheet1!$A$1:$E$221,2,0)</f>
        <v>West Zone</v>
      </c>
      <c r="BD61" t="str">
        <f>VLOOKUP(A61,Sheet1!$A$1:$E$221,5,0)</f>
        <v>Naveen Kumar</v>
      </c>
    </row>
    <row r="62" spans="1:56" x14ac:dyDescent="0.35">
      <c r="A62" t="s">
        <v>762</v>
      </c>
      <c r="B62">
        <v>608</v>
      </c>
      <c r="C62" t="s">
        <v>785</v>
      </c>
      <c r="D62" t="s">
        <v>3646</v>
      </c>
      <c r="E62">
        <v>758469</v>
      </c>
      <c r="F62" t="s">
        <v>13615</v>
      </c>
      <c r="G62">
        <v>9018880</v>
      </c>
      <c r="H62" t="s">
        <v>13397</v>
      </c>
      <c r="I62" t="s">
        <v>3647</v>
      </c>
      <c r="J62">
        <v>4000007834</v>
      </c>
      <c r="K62" t="s">
        <v>13616</v>
      </c>
      <c r="L62">
        <v>27</v>
      </c>
      <c r="M62">
        <v>26</v>
      </c>
      <c r="N62" t="s">
        <v>785</v>
      </c>
      <c r="O62">
        <v>7447911067</v>
      </c>
      <c r="P62" t="s">
        <v>1556</v>
      </c>
      <c r="Q62" t="s">
        <v>1557</v>
      </c>
      <c r="T62" s="1">
        <v>46205</v>
      </c>
      <c r="U62" s="31">
        <v>46205.620428240742</v>
      </c>
      <c r="V62">
        <v>1</v>
      </c>
      <c r="W62">
        <v>70000</v>
      </c>
      <c r="X62" t="s">
        <v>13400</v>
      </c>
      <c r="Y62" t="s">
        <v>13401</v>
      </c>
      <c r="Z62">
        <v>909020041276989</v>
      </c>
      <c r="AA62" t="s">
        <v>13402</v>
      </c>
      <c r="AB62">
        <v>2</v>
      </c>
      <c r="AC62">
        <v>24.15</v>
      </c>
      <c r="AD62" t="s">
        <v>1235</v>
      </c>
      <c r="AE62" t="s">
        <v>1236</v>
      </c>
      <c r="AF62" t="s">
        <v>13426</v>
      </c>
      <c r="AG62" s="1">
        <v>46246</v>
      </c>
      <c r="AH62">
        <v>25</v>
      </c>
      <c r="AI62" t="s">
        <v>13404</v>
      </c>
      <c r="AJ62" t="s">
        <v>13435</v>
      </c>
      <c r="AK62" t="s">
        <v>13406</v>
      </c>
      <c r="AL62">
        <v>9512634182</v>
      </c>
      <c r="AM62" t="s">
        <v>13407</v>
      </c>
      <c r="AN62" t="s">
        <v>13408</v>
      </c>
      <c r="AO62">
        <v>1198</v>
      </c>
      <c r="AP62">
        <v>0</v>
      </c>
      <c r="AQ62" t="s">
        <v>13454</v>
      </c>
      <c r="AR62">
        <v>1491</v>
      </c>
      <c r="AS62">
        <v>0</v>
      </c>
      <c r="AZ62">
        <v>0</v>
      </c>
      <c r="BC62" t="str">
        <f>VLOOKUP(A62,Sheet1!$A$1:$E$221,2,0)</f>
        <v>West Zone</v>
      </c>
      <c r="BD62" t="str">
        <f>VLOOKUP(A62,Sheet1!$A$1:$E$221,5,0)</f>
        <v>Valand Priyankkumar</v>
      </c>
    </row>
    <row r="63" spans="1:56" x14ac:dyDescent="0.35">
      <c r="A63" t="s">
        <v>205</v>
      </c>
      <c r="B63">
        <v>22</v>
      </c>
      <c r="C63" t="s">
        <v>789</v>
      </c>
      <c r="D63" t="s">
        <v>2096</v>
      </c>
      <c r="E63">
        <v>230743</v>
      </c>
      <c r="F63" t="s">
        <v>13617</v>
      </c>
      <c r="G63">
        <v>9244640</v>
      </c>
      <c r="H63" t="s">
        <v>13397</v>
      </c>
      <c r="I63" t="s">
        <v>2100</v>
      </c>
      <c r="J63">
        <v>220040601</v>
      </c>
      <c r="K63" t="s">
        <v>13618</v>
      </c>
      <c r="L63">
        <v>45</v>
      </c>
      <c r="M63">
        <v>45</v>
      </c>
      <c r="N63" t="s">
        <v>789</v>
      </c>
      <c r="O63">
        <v>8720358416</v>
      </c>
      <c r="P63" t="s">
        <v>2097</v>
      </c>
      <c r="Q63" t="s">
        <v>2098</v>
      </c>
      <c r="T63" s="1">
        <v>46204</v>
      </c>
      <c r="U63" s="31">
        <v>46204.549398148149</v>
      </c>
      <c r="V63">
        <v>1</v>
      </c>
      <c r="W63">
        <v>60000</v>
      </c>
      <c r="X63" t="s">
        <v>13400</v>
      </c>
      <c r="Y63" t="s">
        <v>13401</v>
      </c>
      <c r="Z63">
        <v>909020041276989</v>
      </c>
      <c r="AA63" t="s">
        <v>13402</v>
      </c>
      <c r="AB63">
        <v>7</v>
      </c>
      <c r="AC63">
        <v>24.15</v>
      </c>
      <c r="AD63" t="s">
        <v>982</v>
      </c>
      <c r="AE63" t="s">
        <v>983</v>
      </c>
      <c r="AF63" t="s">
        <v>13414</v>
      </c>
      <c r="AG63" s="1">
        <v>46242</v>
      </c>
      <c r="AH63">
        <v>25</v>
      </c>
      <c r="AI63" t="s">
        <v>13404</v>
      </c>
      <c r="AJ63" t="s">
        <v>13427</v>
      </c>
      <c r="AK63" t="s">
        <v>13406</v>
      </c>
      <c r="AL63">
        <v>8859992012</v>
      </c>
      <c r="AM63" t="s">
        <v>13407</v>
      </c>
      <c r="AN63" t="s">
        <v>13408</v>
      </c>
      <c r="AO63">
        <v>1027</v>
      </c>
      <c r="AP63">
        <v>0</v>
      </c>
      <c r="AQ63" t="s">
        <v>13619</v>
      </c>
      <c r="AR63">
        <v>1338</v>
      </c>
      <c r="AS63">
        <v>0</v>
      </c>
      <c r="AZ63">
        <v>0</v>
      </c>
      <c r="BC63" t="str">
        <f>VLOOKUP(A63,Sheet1!$A$1:$E$221,2,0)</f>
        <v>West Zone</v>
      </c>
      <c r="BD63" t="str">
        <f>VLOOKUP(A63,Sheet1!$A$1:$E$221,5,0)</f>
        <v>Naveen Kumar</v>
      </c>
    </row>
    <row r="64" spans="1:56" x14ac:dyDescent="0.35">
      <c r="A64" t="s">
        <v>714</v>
      </c>
      <c r="B64">
        <v>121</v>
      </c>
      <c r="C64" t="s">
        <v>784</v>
      </c>
      <c r="D64" t="s">
        <v>1660</v>
      </c>
      <c r="E64">
        <v>212719</v>
      </c>
      <c r="F64" t="s">
        <v>13620</v>
      </c>
      <c r="G64">
        <v>9281498</v>
      </c>
      <c r="H64" t="s">
        <v>13397</v>
      </c>
      <c r="I64" t="s">
        <v>1663</v>
      </c>
      <c r="J64">
        <v>3418002986</v>
      </c>
      <c r="K64" t="s">
        <v>13621</v>
      </c>
      <c r="L64">
        <v>33</v>
      </c>
      <c r="M64">
        <v>49</v>
      </c>
      <c r="N64" t="s">
        <v>784</v>
      </c>
      <c r="O64">
        <v>2965825650</v>
      </c>
      <c r="P64" t="s">
        <v>1115</v>
      </c>
      <c r="Q64" t="s">
        <v>1661</v>
      </c>
      <c r="T64" s="1">
        <v>46204</v>
      </c>
      <c r="U64" s="31">
        <v>46204.817557870374</v>
      </c>
      <c r="V64">
        <v>1</v>
      </c>
      <c r="W64">
        <v>90000</v>
      </c>
      <c r="X64" t="s">
        <v>13400</v>
      </c>
      <c r="Y64" t="s">
        <v>13401</v>
      </c>
      <c r="Z64">
        <v>909020041276989</v>
      </c>
      <c r="AA64" t="s">
        <v>13402</v>
      </c>
      <c r="AB64">
        <v>4</v>
      </c>
      <c r="AC64">
        <v>24.15</v>
      </c>
      <c r="AD64" t="s">
        <v>1032</v>
      </c>
      <c r="AE64" t="s">
        <v>1033</v>
      </c>
      <c r="AF64" t="s">
        <v>13532</v>
      </c>
      <c r="AG64" s="1">
        <v>46246</v>
      </c>
      <c r="AH64">
        <v>25</v>
      </c>
      <c r="AI64" t="s">
        <v>13404</v>
      </c>
      <c r="AJ64" t="s">
        <v>13435</v>
      </c>
      <c r="AK64" t="s">
        <v>13406</v>
      </c>
      <c r="AL64">
        <v>9523177727</v>
      </c>
      <c r="AM64" t="s">
        <v>13415</v>
      </c>
      <c r="AN64" t="s">
        <v>13408</v>
      </c>
      <c r="AO64">
        <v>1540</v>
      </c>
      <c r="AP64">
        <v>0</v>
      </c>
      <c r="AQ64" t="s">
        <v>13440</v>
      </c>
      <c r="AR64">
        <v>2010</v>
      </c>
      <c r="AS64">
        <v>0</v>
      </c>
      <c r="AZ64">
        <v>0</v>
      </c>
      <c r="BC64" t="str">
        <f>VLOOKUP(A64,Sheet1!$A$1:$E$221,2,0)</f>
        <v>East Zone</v>
      </c>
      <c r="BD64" t="str">
        <f>VLOOKUP(A64,Sheet1!$A$1:$E$221,5,0)</f>
        <v>Raja Kumar</v>
      </c>
    </row>
    <row r="65" spans="1:56" x14ac:dyDescent="0.35">
      <c r="A65" t="s">
        <v>229</v>
      </c>
      <c r="B65">
        <v>69</v>
      </c>
      <c r="C65" t="s">
        <v>789</v>
      </c>
      <c r="D65" t="s">
        <v>3648</v>
      </c>
      <c r="E65">
        <v>560653</v>
      </c>
      <c r="F65" t="s">
        <v>13622</v>
      </c>
      <c r="G65">
        <v>9138175</v>
      </c>
      <c r="H65" t="s">
        <v>13397</v>
      </c>
      <c r="I65" t="s">
        <v>3649</v>
      </c>
      <c r="J65">
        <v>2536481209</v>
      </c>
      <c r="K65" t="s">
        <v>13623</v>
      </c>
      <c r="L65">
        <v>36</v>
      </c>
      <c r="M65">
        <v>47</v>
      </c>
      <c r="N65" t="s">
        <v>789</v>
      </c>
      <c r="O65">
        <v>3636748740</v>
      </c>
      <c r="P65" t="s">
        <v>1549</v>
      </c>
      <c r="Q65" t="s">
        <v>1550</v>
      </c>
      <c r="T65" s="1">
        <v>46204</v>
      </c>
      <c r="U65" s="31">
        <v>46204.594606481478</v>
      </c>
      <c r="V65">
        <v>1</v>
      </c>
      <c r="W65">
        <v>60000</v>
      </c>
      <c r="X65" t="s">
        <v>13400</v>
      </c>
      <c r="Y65" t="s">
        <v>13401</v>
      </c>
      <c r="Z65">
        <v>909020041276989</v>
      </c>
      <c r="AA65" t="s">
        <v>13402</v>
      </c>
      <c r="AB65">
        <v>3</v>
      </c>
      <c r="AC65">
        <v>24.15</v>
      </c>
      <c r="AD65" t="s">
        <v>982</v>
      </c>
      <c r="AE65" t="s">
        <v>983</v>
      </c>
      <c r="AF65" t="s">
        <v>13414</v>
      </c>
      <c r="AG65" s="1">
        <v>46236</v>
      </c>
      <c r="AH65">
        <v>25</v>
      </c>
      <c r="AI65" t="s">
        <v>13404</v>
      </c>
      <c r="AJ65" t="s">
        <v>13405</v>
      </c>
      <c r="AK65" t="s">
        <v>13406</v>
      </c>
      <c r="AL65">
        <v>9219633230</v>
      </c>
      <c r="AM65" t="s">
        <v>13415</v>
      </c>
      <c r="AN65" t="s">
        <v>13408</v>
      </c>
      <c r="AO65">
        <v>1027</v>
      </c>
      <c r="AP65">
        <v>0</v>
      </c>
      <c r="AQ65" t="s">
        <v>13619</v>
      </c>
      <c r="AR65">
        <v>1338</v>
      </c>
      <c r="AS65">
        <v>0</v>
      </c>
      <c r="AZ65">
        <v>0</v>
      </c>
      <c r="BC65" t="str">
        <f>VLOOKUP(A65,Sheet1!$A$1:$E$221,2,0)</f>
        <v>East Zone</v>
      </c>
      <c r="BD65" t="str">
        <f>VLOOKUP(A65,Sheet1!$A$1:$E$221,5,0)</f>
        <v>Sheelendra Pratap Singh</v>
      </c>
    </row>
    <row r="66" spans="1:56" x14ac:dyDescent="0.35">
      <c r="A66" t="s">
        <v>286</v>
      </c>
      <c r="B66">
        <v>53</v>
      </c>
      <c r="C66" t="s">
        <v>783</v>
      </c>
      <c r="D66" t="s">
        <v>3650</v>
      </c>
      <c r="E66">
        <v>63727</v>
      </c>
      <c r="F66" t="s">
        <v>13624</v>
      </c>
      <c r="G66">
        <v>8566379</v>
      </c>
      <c r="H66" t="s">
        <v>13397</v>
      </c>
      <c r="I66" t="s">
        <v>3090</v>
      </c>
      <c r="J66">
        <v>3167496646</v>
      </c>
      <c r="K66" t="s">
        <v>13625</v>
      </c>
      <c r="L66">
        <v>49</v>
      </c>
      <c r="M66">
        <v>53</v>
      </c>
      <c r="N66" t="s">
        <v>783</v>
      </c>
      <c r="O66">
        <v>2645976495</v>
      </c>
      <c r="P66" t="s">
        <v>3651</v>
      </c>
      <c r="Q66" t="s">
        <v>3652</v>
      </c>
      <c r="T66" s="1">
        <v>46204</v>
      </c>
      <c r="U66" s="31">
        <v>46204.498356481483</v>
      </c>
      <c r="V66">
        <v>1</v>
      </c>
      <c r="W66">
        <v>70000</v>
      </c>
      <c r="X66" t="s">
        <v>13400</v>
      </c>
      <c r="Y66" t="s">
        <v>13401</v>
      </c>
      <c r="Z66">
        <v>909020041276989</v>
      </c>
      <c r="AA66" t="s">
        <v>13626</v>
      </c>
      <c r="AB66">
        <v>2</v>
      </c>
      <c r="AC66">
        <v>24.15</v>
      </c>
      <c r="AD66" t="s">
        <v>1362</v>
      </c>
      <c r="AE66" t="s">
        <v>1363</v>
      </c>
      <c r="AF66" t="s">
        <v>13414</v>
      </c>
      <c r="AG66" s="1">
        <v>46236</v>
      </c>
      <c r="AH66">
        <v>36</v>
      </c>
      <c r="AI66" t="s">
        <v>13404</v>
      </c>
      <c r="AJ66" t="s">
        <v>13427</v>
      </c>
      <c r="AK66" t="s">
        <v>13406</v>
      </c>
      <c r="AL66">
        <v>7404138356</v>
      </c>
      <c r="AM66" t="s">
        <v>13407</v>
      </c>
      <c r="AN66" t="s">
        <v>13408</v>
      </c>
      <c r="AO66">
        <v>1198</v>
      </c>
      <c r="AP66">
        <v>0</v>
      </c>
      <c r="AQ66" t="s">
        <v>13627</v>
      </c>
      <c r="AR66">
        <v>2314</v>
      </c>
      <c r="AS66">
        <v>0</v>
      </c>
      <c r="AZ66">
        <v>0</v>
      </c>
      <c r="BC66" t="str">
        <f>VLOOKUP(A66,Sheet1!$A$1:$E$221,2,0)</f>
        <v>West Zone</v>
      </c>
      <c r="BD66" t="str">
        <f>VLOOKUP(A66,Sheet1!$A$1:$E$221,5,0)</f>
        <v>Naveen Kumar</v>
      </c>
    </row>
    <row r="67" spans="1:56" x14ac:dyDescent="0.35">
      <c r="A67" t="s">
        <v>717</v>
      </c>
      <c r="B67">
        <v>275</v>
      </c>
      <c r="C67" t="s">
        <v>784</v>
      </c>
      <c r="D67" t="s">
        <v>1733</v>
      </c>
      <c r="E67">
        <v>735152</v>
      </c>
      <c r="F67" t="s">
        <v>13628</v>
      </c>
      <c r="G67">
        <v>9279538</v>
      </c>
      <c r="H67" t="s">
        <v>13397</v>
      </c>
      <c r="I67" t="s">
        <v>1737</v>
      </c>
      <c r="J67">
        <v>4430871960</v>
      </c>
      <c r="K67" t="s">
        <v>13629</v>
      </c>
      <c r="L67">
        <v>32</v>
      </c>
      <c r="M67">
        <v>29</v>
      </c>
      <c r="N67" t="s">
        <v>784</v>
      </c>
      <c r="O67">
        <v>3194806144</v>
      </c>
      <c r="P67" t="s">
        <v>1734</v>
      </c>
      <c r="Q67" t="s">
        <v>1735</v>
      </c>
      <c r="R67" t="s">
        <v>1734</v>
      </c>
      <c r="S67" t="s">
        <v>1735</v>
      </c>
      <c r="T67" s="1">
        <v>46204</v>
      </c>
      <c r="U67" s="31">
        <v>46204.808645833335</v>
      </c>
      <c r="V67">
        <v>1</v>
      </c>
      <c r="W67">
        <v>60000</v>
      </c>
      <c r="X67" t="s">
        <v>13400</v>
      </c>
      <c r="Y67" t="s">
        <v>13401</v>
      </c>
      <c r="Z67">
        <v>909020041276989</v>
      </c>
      <c r="AA67" t="s">
        <v>13402</v>
      </c>
      <c r="AB67">
        <v>2</v>
      </c>
      <c r="AC67">
        <v>24.15</v>
      </c>
      <c r="AD67" t="s">
        <v>1038</v>
      </c>
      <c r="AE67" t="s">
        <v>1039</v>
      </c>
      <c r="AF67" t="s">
        <v>13403</v>
      </c>
      <c r="AG67" s="1">
        <v>46243</v>
      </c>
      <c r="AH67">
        <v>25</v>
      </c>
      <c r="AI67" t="s">
        <v>13404</v>
      </c>
      <c r="AJ67" t="s">
        <v>13435</v>
      </c>
      <c r="AK67" t="s">
        <v>13406</v>
      </c>
      <c r="AL67">
        <v>9608741501</v>
      </c>
      <c r="AM67" t="s">
        <v>13415</v>
      </c>
      <c r="AN67" t="s">
        <v>13408</v>
      </c>
      <c r="AO67">
        <v>1027</v>
      </c>
      <c r="AP67">
        <v>0</v>
      </c>
      <c r="AQ67" t="s">
        <v>13471</v>
      </c>
      <c r="AR67">
        <v>1340</v>
      </c>
      <c r="AS67">
        <v>0</v>
      </c>
      <c r="AZ67">
        <v>0</v>
      </c>
      <c r="BC67" t="str">
        <f>VLOOKUP(A67,Sheet1!$A$1:$E$221,2,0)</f>
        <v>East Zone</v>
      </c>
      <c r="BD67" t="str">
        <f>VLOOKUP(A67,Sheet1!$A$1:$E$221,5,0)</f>
        <v>Raja Kumar</v>
      </c>
    </row>
    <row r="68" spans="1:56" x14ac:dyDescent="0.35">
      <c r="A68" t="s">
        <v>228</v>
      </c>
      <c r="B68">
        <v>68</v>
      </c>
      <c r="C68" t="s">
        <v>789</v>
      </c>
      <c r="D68" t="s">
        <v>3653</v>
      </c>
      <c r="E68">
        <v>494718</v>
      </c>
      <c r="F68" t="s">
        <v>1866</v>
      </c>
      <c r="G68">
        <v>9277920</v>
      </c>
      <c r="H68" t="s">
        <v>13397</v>
      </c>
      <c r="I68" t="s">
        <v>3654</v>
      </c>
      <c r="J68">
        <v>9392846018</v>
      </c>
      <c r="K68" t="s">
        <v>13630</v>
      </c>
      <c r="L68">
        <v>43</v>
      </c>
      <c r="M68">
        <v>47</v>
      </c>
      <c r="N68" t="s">
        <v>789</v>
      </c>
      <c r="O68">
        <v>7980338814</v>
      </c>
      <c r="P68" t="s">
        <v>3655</v>
      </c>
      <c r="Q68" t="s">
        <v>3656</v>
      </c>
      <c r="T68" s="1">
        <v>46204</v>
      </c>
      <c r="U68" s="31">
        <v>46204.762627314813</v>
      </c>
      <c r="V68">
        <v>1</v>
      </c>
      <c r="W68">
        <v>80000</v>
      </c>
      <c r="X68" t="s">
        <v>13400</v>
      </c>
      <c r="Y68" t="s">
        <v>13401</v>
      </c>
      <c r="Z68">
        <v>909020041276989</v>
      </c>
      <c r="AA68" t="s">
        <v>13626</v>
      </c>
      <c r="AB68">
        <v>4</v>
      </c>
      <c r="AC68">
        <v>24.15</v>
      </c>
      <c r="AD68" t="s">
        <v>3657</v>
      </c>
      <c r="AE68" t="s">
        <v>3658</v>
      </c>
      <c r="AF68" t="s">
        <v>13414</v>
      </c>
      <c r="AG68" s="1">
        <v>46243</v>
      </c>
      <c r="AH68">
        <v>36</v>
      </c>
      <c r="AI68" t="s">
        <v>13404</v>
      </c>
      <c r="AJ68" t="s">
        <v>13405</v>
      </c>
      <c r="AK68" t="s">
        <v>13406</v>
      </c>
      <c r="AL68">
        <v>9956766905</v>
      </c>
      <c r="AM68" t="s">
        <v>13407</v>
      </c>
      <c r="AN68" t="s">
        <v>13408</v>
      </c>
      <c r="AO68">
        <v>1369</v>
      </c>
      <c r="AP68">
        <v>0</v>
      </c>
      <c r="AQ68" t="s">
        <v>13631</v>
      </c>
      <c r="AR68">
        <v>2686</v>
      </c>
      <c r="AS68">
        <v>0</v>
      </c>
      <c r="AZ68">
        <v>0</v>
      </c>
      <c r="BC68" t="str">
        <f>VLOOKUP(A68,Sheet1!$A$1:$E$221,2,0)</f>
        <v>East Zone</v>
      </c>
      <c r="BD68" t="str">
        <f>VLOOKUP(A68,Sheet1!$A$1:$E$221,5,0)</f>
        <v>Sheelendra Pratap Singh</v>
      </c>
    </row>
    <row r="69" spans="1:56" x14ac:dyDescent="0.35">
      <c r="A69" t="s">
        <v>912</v>
      </c>
      <c r="B69">
        <v>959</v>
      </c>
      <c r="C69" t="s">
        <v>789</v>
      </c>
      <c r="D69" t="s">
        <v>3659</v>
      </c>
      <c r="E69">
        <v>588590</v>
      </c>
      <c r="F69" t="s">
        <v>13632</v>
      </c>
      <c r="G69">
        <v>9237329</v>
      </c>
      <c r="H69" t="s">
        <v>13397</v>
      </c>
      <c r="I69" t="s">
        <v>3660</v>
      </c>
      <c r="J69">
        <v>2334240022</v>
      </c>
      <c r="K69" t="s">
        <v>13633</v>
      </c>
      <c r="L69">
        <v>47</v>
      </c>
      <c r="M69">
        <v>53</v>
      </c>
      <c r="N69" t="s">
        <v>789</v>
      </c>
      <c r="O69">
        <v>2254543880</v>
      </c>
      <c r="P69" t="s">
        <v>3661</v>
      </c>
      <c r="Q69" t="s">
        <v>3662</v>
      </c>
      <c r="T69" s="1">
        <v>46205</v>
      </c>
      <c r="U69" s="31">
        <v>46205.48636574074</v>
      </c>
      <c r="V69">
        <v>1</v>
      </c>
      <c r="W69">
        <v>70000</v>
      </c>
      <c r="X69" t="s">
        <v>13400</v>
      </c>
      <c r="Y69" t="s">
        <v>13401</v>
      </c>
      <c r="Z69">
        <v>909020041276989</v>
      </c>
      <c r="AA69" t="s">
        <v>13402</v>
      </c>
      <c r="AB69">
        <v>2</v>
      </c>
      <c r="AC69">
        <v>24.5</v>
      </c>
      <c r="AD69" t="s">
        <v>3663</v>
      </c>
      <c r="AE69" t="s">
        <v>3664</v>
      </c>
      <c r="AF69" t="s">
        <v>13414</v>
      </c>
      <c r="AG69" s="1">
        <v>46239</v>
      </c>
      <c r="AH69">
        <v>25</v>
      </c>
      <c r="AI69" t="s">
        <v>13404</v>
      </c>
      <c r="AJ69" t="s">
        <v>13435</v>
      </c>
      <c r="AK69" t="s">
        <v>13406</v>
      </c>
      <c r="AL69">
        <v>9719544284</v>
      </c>
      <c r="AM69" t="s">
        <v>13415</v>
      </c>
      <c r="AN69" t="s">
        <v>13408</v>
      </c>
      <c r="AO69">
        <v>1198</v>
      </c>
      <c r="AP69">
        <v>0</v>
      </c>
      <c r="AQ69" t="s">
        <v>13634</v>
      </c>
      <c r="AR69">
        <v>1562</v>
      </c>
      <c r="AS69">
        <v>0</v>
      </c>
      <c r="AZ69">
        <v>0</v>
      </c>
      <c r="BC69" t="str">
        <f>VLOOKUP(A69,Sheet1!$A$1:$E$221,2,0)</f>
        <v>West Zone</v>
      </c>
      <c r="BD69" t="str">
        <f>VLOOKUP(A69,Sheet1!$A$1:$E$221,5,0)</f>
        <v>Naveen Kumar</v>
      </c>
    </row>
    <row r="70" spans="1:56" x14ac:dyDescent="0.35">
      <c r="A70" t="s">
        <v>206</v>
      </c>
      <c r="B70">
        <v>56</v>
      </c>
      <c r="C70" t="s">
        <v>789</v>
      </c>
      <c r="D70" t="s">
        <v>3625</v>
      </c>
      <c r="E70">
        <v>15969</v>
      </c>
      <c r="F70" t="s">
        <v>13635</v>
      </c>
      <c r="G70">
        <v>8183023</v>
      </c>
      <c r="H70" t="s">
        <v>13397</v>
      </c>
      <c r="I70" t="s">
        <v>3665</v>
      </c>
      <c r="J70">
        <v>8930211336</v>
      </c>
      <c r="K70" t="s">
        <v>13636</v>
      </c>
      <c r="L70">
        <v>47</v>
      </c>
      <c r="M70">
        <v>51</v>
      </c>
      <c r="N70" t="s">
        <v>789</v>
      </c>
      <c r="O70">
        <v>1184126750</v>
      </c>
      <c r="P70" t="s">
        <v>1367</v>
      </c>
      <c r="Q70" t="s">
        <v>3666</v>
      </c>
      <c r="T70" s="1">
        <v>46204</v>
      </c>
      <c r="U70" s="31">
        <v>46204.644097222219</v>
      </c>
      <c r="V70">
        <v>1</v>
      </c>
      <c r="W70">
        <v>80000</v>
      </c>
      <c r="X70" t="s">
        <v>13400</v>
      </c>
      <c r="Y70" t="s">
        <v>13401</v>
      </c>
      <c r="Z70">
        <v>909020041276989</v>
      </c>
      <c r="AA70" t="s">
        <v>13402</v>
      </c>
      <c r="AB70">
        <v>3</v>
      </c>
      <c r="AC70">
        <v>24.5</v>
      </c>
      <c r="AD70" t="s">
        <v>1368</v>
      </c>
      <c r="AE70" t="s">
        <v>1369</v>
      </c>
      <c r="AF70" t="s">
        <v>13414</v>
      </c>
      <c r="AG70" s="1">
        <v>46241</v>
      </c>
      <c r="AH70">
        <v>25</v>
      </c>
      <c r="AI70" t="s">
        <v>13404</v>
      </c>
      <c r="AJ70" t="s">
        <v>13405</v>
      </c>
      <c r="AK70" t="s">
        <v>13443</v>
      </c>
      <c r="AL70">
        <v>9045434917</v>
      </c>
      <c r="AM70" t="s">
        <v>13407</v>
      </c>
      <c r="AN70" t="s">
        <v>13408</v>
      </c>
      <c r="AO70">
        <v>1369</v>
      </c>
      <c r="AP70">
        <v>0</v>
      </c>
      <c r="AQ70" t="s">
        <v>13428</v>
      </c>
      <c r="AR70">
        <v>1839</v>
      </c>
      <c r="AS70">
        <v>0</v>
      </c>
      <c r="AZ70">
        <v>0</v>
      </c>
      <c r="BC70" t="str">
        <f>VLOOKUP(A70,Sheet1!$A$1:$E$221,2,0)</f>
        <v>West Zone</v>
      </c>
      <c r="BD70" t="str">
        <f>VLOOKUP(A70,Sheet1!$A$1:$E$221,5,0)</f>
        <v>Naveen Kumar</v>
      </c>
    </row>
    <row r="71" spans="1:56" x14ac:dyDescent="0.35">
      <c r="A71" t="s">
        <v>173</v>
      </c>
      <c r="B71">
        <v>462</v>
      </c>
      <c r="C71" t="s">
        <v>784</v>
      </c>
      <c r="D71" t="s">
        <v>1794</v>
      </c>
      <c r="E71">
        <v>479927</v>
      </c>
      <c r="F71" t="s">
        <v>13637</v>
      </c>
      <c r="G71">
        <v>8457518</v>
      </c>
      <c r="H71" t="s">
        <v>13397</v>
      </c>
      <c r="I71" t="s">
        <v>1102</v>
      </c>
      <c r="J71">
        <v>3415005974</v>
      </c>
      <c r="K71" t="s">
        <v>13638</v>
      </c>
      <c r="L71">
        <v>32</v>
      </c>
      <c r="M71">
        <v>35</v>
      </c>
      <c r="N71" t="s">
        <v>784</v>
      </c>
      <c r="O71">
        <v>1826179443</v>
      </c>
      <c r="P71" t="s">
        <v>1011</v>
      </c>
      <c r="Q71" t="s">
        <v>1137</v>
      </c>
      <c r="T71" s="1">
        <v>46204</v>
      </c>
      <c r="U71" s="31">
        <v>46204.692037037035</v>
      </c>
      <c r="V71">
        <v>1</v>
      </c>
      <c r="W71">
        <v>60000</v>
      </c>
      <c r="X71" t="s">
        <v>13400</v>
      </c>
      <c r="Y71" t="s">
        <v>13401</v>
      </c>
      <c r="Z71">
        <v>909020041276989</v>
      </c>
      <c r="AA71" t="s">
        <v>13402</v>
      </c>
      <c r="AB71">
        <v>4</v>
      </c>
      <c r="AC71">
        <v>24.15</v>
      </c>
      <c r="AD71" t="s">
        <v>1038</v>
      </c>
      <c r="AE71" t="s">
        <v>1039</v>
      </c>
      <c r="AF71" t="s">
        <v>13403</v>
      </c>
      <c r="AG71" s="1">
        <v>46239</v>
      </c>
      <c r="AH71">
        <v>25</v>
      </c>
      <c r="AI71" t="s">
        <v>13404</v>
      </c>
      <c r="AJ71" t="s">
        <v>13427</v>
      </c>
      <c r="AK71" t="s">
        <v>13406</v>
      </c>
      <c r="AL71">
        <v>6200906349</v>
      </c>
      <c r="AM71" t="s">
        <v>13415</v>
      </c>
      <c r="AN71" t="s">
        <v>13408</v>
      </c>
      <c r="AO71">
        <v>1027</v>
      </c>
      <c r="AP71">
        <v>0</v>
      </c>
      <c r="AQ71" t="s">
        <v>13471</v>
      </c>
      <c r="AR71">
        <v>1340</v>
      </c>
      <c r="AS71">
        <v>0</v>
      </c>
      <c r="AZ71">
        <v>0</v>
      </c>
      <c r="BC71" t="str">
        <f>VLOOKUP(A71,Sheet1!$A$1:$E$221,2,0)</f>
        <v>East Zone</v>
      </c>
      <c r="BD71" t="str">
        <f>VLOOKUP(A71,Sheet1!$A$1:$E$221,5,0)</f>
        <v>Raja Kumar</v>
      </c>
    </row>
    <row r="72" spans="1:56" x14ac:dyDescent="0.35">
      <c r="A72" t="s">
        <v>274</v>
      </c>
      <c r="B72">
        <v>288</v>
      </c>
      <c r="C72" t="s">
        <v>791</v>
      </c>
      <c r="D72" t="s">
        <v>2270</v>
      </c>
      <c r="E72">
        <v>240614</v>
      </c>
      <c r="F72" t="s">
        <v>13639</v>
      </c>
      <c r="G72">
        <v>5507952</v>
      </c>
      <c r="H72" t="s">
        <v>13397</v>
      </c>
      <c r="I72" t="s">
        <v>2274</v>
      </c>
      <c r="J72">
        <v>1203016588</v>
      </c>
      <c r="K72" t="s">
        <v>13640</v>
      </c>
      <c r="L72">
        <v>40</v>
      </c>
      <c r="M72">
        <v>42</v>
      </c>
      <c r="N72" t="s">
        <v>791</v>
      </c>
      <c r="O72">
        <v>2818130280</v>
      </c>
      <c r="P72" t="s">
        <v>2271</v>
      </c>
      <c r="Q72" t="s">
        <v>2272</v>
      </c>
      <c r="T72" s="1">
        <v>46204</v>
      </c>
      <c r="U72" s="31">
        <v>46204.735335648147</v>
      </c>
      <c r="V72">
        <v>1</v>
      </c>
      <c r="W72">
        <v>60000</v>
      </c>
      <c r="X72" t="s">
        <v>13400</v>
      </c>
      <c r="Y72" t="s">
        <v>13401</v>
      </c>
      <c r="Z72">
        <v>909020041276989</v>
      </c>
      <c r="AA72" t="s">
        <v>13402</v>
      </c>
      <c r="AB72">
        <v>2</v>
      </c>
      <c r="AC72">
        <v>24.15</v>
      </c>
      <c r="AD72" t="s">
        <v>1206</v>
      </c>
      <c r="AE72" t="s">
        <v>1207</v>
      </c>
      <c r="AF72" t="s">
        <v>13403</v>
      </c>
      <c r="AG72" s="1">
        <v>46235</v>
      </c>
      <c r="AH72">
        <v>25</v>
      </c>
      <c r="AI72" t="s">
        <v>13404</v>
      </c>
      <c r="AJ72" t="s">
        <v>13427</v>
      </c>
      <c r="AK72" t="s">
        <v>13406</v>
      </c>
      <c r="AL72">
        <v>7683815642</v>
      </c>
      <c r="AM72" t="s">
        <v>13407</v>
      </c>
      <c r="AN72" t="s">
        <v>13408</v>
      </c>
      <c r="AO72">
        <v>1027</v>
      </c>
      <c r="AP72">
        <v>0</v>
      </c>
      <c r="AQ72" t="s">
        <v>13509</v>
      </c>
      <c r="AR72">
        <v>1278</v>
      </c>
      <c r="AS72">
        <v>0</v>
      </c>
      <c r="AZ72">
        <v>0</v>
      </c>
      <c r="BC72" t="str">
        <f>VLOOKUP(A72,Sheet1!$A$1:$E$221,2,0)</f>
        <v>South East Zone</v>
      </c>
      <c r="BD72" t="str">
        <f>VLOOKUP(A72,Sheet1!$A$1:$E$221,5,0)</f>
        <v>Radhashyam Panda</v>
      </c>
    </row>
    <row r="73" spans="1:56" x14ac:dyDescent="0.35">
      <c r="A73" t="s">
        <v>162</v>
      </c>
      <c r="B73">
        <v>1535</v>
      </c>
      <c r="C73" t="s">
        <v>787</v>
      </c>
      <c r="D73" t="s">
        <v>1839</v>
      </c>
      <c r="E73">
        <v>276662</v>
      </c>
      <c r="F73" t="s">
        <v>13641</v>
      </c>
      <c r="G73">
        <v>7702933</v>
      </c>
      <c r="H73" t="s">
        <v>13397</v>
      </c>
      <c r="I73" t="s">
        <v>985</v>
      </c>
      <c r="J73">
        <v>4500325269</v>
      </c>
      <c r="K73" t="s">
        <v>13642</v>
      </c>
      <c r="L73">
        <v>52</v>
      </c>
      <c r="M73">
        <v>55</v>
      </c>
      <c r="N73" t="s">
        <v>787</v>
      </c>
      <c r="O73">
        <v>6994431917</v>
      </c>
      <c r="P73" t="s">
        <v>1187</v>
      </c>
      <c r="Q73" t="s">
        <v>1188</v>
      </c>
      <c r="T73" s="1">
        <v>46204</v>
      </c>
      <c r="U73" s="31">
        <v>46204.711134259262</v>
      </c>
      <c r="V73">
        <v>1</v>
      </c>
      <c r="W73">
        <v>85000</v>
      </c>
      <c r="X73" t="s">
        <v>13400</v>
      </c>
      <c r="Y73" t="s">
        <v>13401</v>
      </c>
      <c r="Z73">
        <v>909020041276989</v>
      </c>
      <c r="AA73" t="s">
        <v>13626</v>
      </c>
      <c r="AB73">
        <v>5</v>
      </c>
      <c r="AC73">
        <v>24.15</v>
      </c>
      <c r="AD73" t="s">
        <v>1841</v>
      </c>
      <c r="AE73" t="s">
        <v>1842</v>
      </c>
      <c r="AF73" t="s">
        <v>13414</v>
      </c>
      <c r="AG73" s="1">
        <v>46245</v>
      </c>
      <c r="AH73">
        <v>36</v>
      </c>
      <c r="AI73" t="s">
        <v>13404</v>
      </c>
      <c r="AJ73" t="s">
        <v>13427</v>
      </c>
      <c r="AK73" t="s">
        <v>13406</v>
      </c>
      <c r="AL73">
        <v>9939289493</v>
      </c>
      <c r="AM73" t="s">
        <v>13415</v>
      </c>
      <c r="AN73" t="s">
        <v>13408</v>
      </c>
      <c r="AO73">
        <v>1455</v>
      </c>
      <c r="AP73">
        <v>0</v>
      </c>
      <c r="AQ73" t="s">
        <v>13643</v>
      </c>
      <c r="AR73">
        <v>2650</v>
      </c>
      <c r="AS73">
        <v>0</v>
      </c>
      <c r="AZ73">
        <v>0</v>
      </c>
      <c r="BC73" t="str">
        <f>VLOOKUP(A73,Sheet1!$A$1:$E$221,2,0)</f>
        <v>East Zone</v>
      </c>
      <c r="BD73" t="str">
        <f>VLOOKUP(A73,Sheet1!$A$1:$E$221,5,0)</f>
        <v>Abhishek Kumar Tiwari</v>
      </c>
    </row>
    <row r="74" spans="1:56" x14ac:dyDescent="0.35">
      <c r="A74" t="s">
        <v>229</v>
      </c>
      <c r="B74">
        <v>69</v>
      </c>
      <c r="C74" t="s">
        <v>789</v>
      </c>
      <c r="D74" t="s">
        <v>1626</v>
      </c>
      <c r="E74">
        <v>525180</v>
      </c>
      <c r="F74" t="s">
        <v>13644</v>
      </c>
      <c r="G74">
        <v>8349495</v>
      </c>
      <c r="H74" t="s">
        <v>13397</v>
      </c>
      <c r="I74" t="s">
        <v>1354</v>
      </c>
      <c r="J74">
        <v>7898654272</v>
      </c>
      <c r="K74" t="s">
        <v>13645</v>
      </c>
      <c r="L74">
        <v>33</v>
      </c>
      <c r="M74">
        <v>36</v>
      </c>
      <c r="N74" t="s">
        <v>789</v>
      </c>
      <c r="O74">
        <v>9713101724</v>
      </c>
      <c r="P74" t="s">
        <v>1547</v>
      </c>
      <c r="Q74" t="s">
        <v>1548</v>
      </c>
      <c r="T74" s="1">
        <v>46204</v>
      </c>
      <c r="U74" s="31">
        <v>46204.625277777777</v>
      </c>
      <c r="V74">
        <v>1</v>
      </c>
      <c r="W74">
        <v>70000</v>
      </c>
      <c r="X74" t="s">
        <v>13400</v>
      </c>
      <c r="Y74" t="s">
        <v>13401</v>
      </c>
      <c r="Z74">
        <v>909020041276989</v>
      </c>
      <c r="AA74" t="s">
        <v>13402</v>
      </c>
      <c r="AB74">
        <v>3</v>
      </c>
      <c r="AC74">
        <v>24.15</v>
      </c>
      <c r="AD74" t="s">
        <v>958</v>
      </c>
      <c r="AE74" t="s">
        <v>959</v>
      </c>
      <c r="AF74" t="s">
        <v>13414</v>
      </c>
      <c r="AG74" s="1">
        <v>46243</v>
      </c>
      <c r="AH74">
        <v>25</v>
      </c>
      <c r="AI74" t="s">
        <v>13404</v>
      </c>
      <c r="AJ74" t="s">
        <v>13405</v>
      </c>
      <c r="AK74" t="s">
        <v>13406</v>
      </c>
      <c r="AL74">
        <v>7704010277</v>
      </c>
      <c r="AM74" t="s">
        <v>13407</v>
      </c>
      <c r="AN74" t="s">
        <v>13408</v>
      </c>
      <c r="AO74">
        <v>1198</v>
      </c>
      <c r="AP74">
        <v>0</v>
      </c>
      <c r="AQ74" t="s">
        <v>13634</v>
      </c>
      <c r="AR74">
        <v>1562</v>
      </c>
      <c r="AS74">
        <v>0</v>
      </c>
      <c r="AZ74">
        <v>0</v>
      </c>
      <c r="BC74" t="str">
        <f>VLOOKUP(A74,Sheet1!$A$1:$E$221,2,0)</f>
        <v>East Zone</v>
      </c>
      <c r="BD74" t="str">
        <f>VLOOKUP(A74,Sheet1!$A$1:$E$221,5,0)</f>
        <v>Sheelendra Pratap Singh</v>
      </c>
    </row>
    <row r="75" spans="1:56" x14ac:dyDescent="0.35">
      <c r="A75" t="s">
        <v>265</v>
      </c>
      <c r="B75">
        <v>1100</v>
      </c>
      <c r="C75" t="s">
        <v>779</v>
      </c>
      <c r="D75" t="s">
        <v>3667</v>
      </c>
      <c r="E75">
        <v>552180</v>
      </c>
      <c r="F75" t="s">
        <v>13646</v>
      </c>
      <c r="G75">
        <v>8384012</v>
      </c>
      <c r="H75" t="s">
        <v>13397</v>
      </c>
      <c r="I75" t="s">
        <v>3668</v>
      </c>
      <c r="J75">
        <v>2999255500</v>
      </c>
      <c r="K75" t="s">
        <v>13647</v>
      </c>
      <c r="L75">
        <v>39</v>
      </c>
      <c r="M75">
        <v>39</v>
      </c>
      <c r="N75" t="s">
        <v>779</v>
      </c>
      <c r="O75">
        <v>5240190258</v>
      </c>
      <c r="P75" t="s">
        <v>3669</v>
      </c>
      <c r="Q75" t="s">
        <v>3670</v>
      </c>
      <c r="T75" s="1">
        <v>46204</v>
      </c>
      <c r="U75" s="31">
        <v>46204.619803240741</v>
      </c>
      <c r="V75">
        <v>1</v>
      </c>
      <c r="W75">
        <v>40000</v>
      </c>
      <c r="X75" t="s">
        <v>13400</v>
      </c>
      <c r="Y75" t="s">
        <v>13401</v>
      </c>
      <c r="Z75">
        <v>909020041276989</v>
      </c>
      <c r="AA75" t="s">
        <v>13402</v>
      </c>
      <c r="AB75">
        <v>3</v>
      </c>
      <c r="AC75">
        <v>24.15</v>
      </c>
      <c r="AD75" t="s">
        <v>1105</v>
      </c>
      <c r="AE75" t="s">
        <v>1106</v>
      </c>
      <c r="AF75" t="s">
        <v>13403</v>
      </c>
      <c r="AG75" s="1">
        <v>46241</v>
      </c>
      <c r="AH75">
        <v>25</v>
      </c>
      <c r="AI75" t="s">
        <v>13404</v>
      </c>
      <c r="AJ75" t="s">
        <v>13405</v>
      </c>
      <c r="AK75" t="s">
        <v>13406</v>
      </c>
      <c r="AL75">
        <v>8967749557</v>
      </c>
      <c r="AM75" t="s">
        <v>13407</v>
      </c>
      <c r="AN75" t="s">
        <v>13408</v>
      </c>
      <c r="AO75">
        <v>685</v>
      </c>
      <c r="AP75">
        <v>0</v>
      </c>
      <c r="AQ75" t="s">
        <v>13648</v>
      </c>
      <c r="AR75">
        <v>893</v>
      </c>
      <c r="AS75">
        <v>0</v>
      </c>
      <c r="AZ75">
        <v>0</v>
      </c>
      <c r="BC75" t="str">
        <f>VLOOKUP(A75,Sheet1!$A$1:$E$221,2,0)</f>
        <v>South East Zone</v>
      </c>
      <c r="BD75" t="str">
        <f>VLOOKUP(A75,Sheet1!$A$1:$E$221,5,0)</f>
        <v>Pritam Vishwas</v>
      </c>
    </row>
    <row r="76" spans="1:56" x14ac:dyDescent="0.35">
      <c r="A76" t="s">
        <v>144</v>
      </c>
      <c r="B76">
        <v>444</v>
      </c>
      <c r="C76" t="s">
        <v>784</v>
      </c>
      <c r="D76" t="s">
        <v>3671</v>
      </c>
      <c r="E76">
        <v>336835</v>
      </c>
      <c r="F76" t="s">
        <v>13649</v>
      </c>
      <c r="G76">
        <v>9281579</v>
      </c>
      <c r="H76" t="s">
        <v>13397</v>
      </c>
      <c r="I76" t="s">
        <v>1131</v>
      </c>
      <c r="J76">
        <v>2713989927</v>
      </c>
      <c r="K76" t="s">
        <v>117</v>
      </c>
      <c r="L76">
        <v>42</v>
      </c>
      <c r="M76">
        <v>19</v>
      </c>
      <c r="N76" t="s">
        <v>784</v>
      </c>
      <c r="O76">
        <v>5318705771</v>
      </c>
      <c r="P76" t="s">
        <v>3672</v>
      </c>
      <c r="Q76" t="s">
        <v>3673</v>
      </c>
      <c r="T76" s="1">
        <v>46204</v>
      </c>
      <c r="U76" s="31">
        <v>46204.68109953704</v>
      </c>
      <c r="V76">
        <v>1</v>
      </c>
      <c r="W76">
        <v>77000</v>
      </c>
      <c r="X76" t="s">
        <v>13400</v>
      </c>
      <c r="Y76" t="s">
        <v>13401</v>
      </c>
      <c r="Z76">
        <v>909020041276989</v>
      </c>
      <c r="AA76" t="s">
        <v>13402</v>
      </c>
      <c r="AB76">
        <v>2</v>
      </c>
      <c r="AC76">
        <v>24.15</v>
      </c>
      <c r="AD76" t="s">
        <v>1124</v>
      </c>
      <c r="AE76" t="s">
        <v>1125</v>
      </c>
      <c r="AF76" t="s">
        <v>13414</v>
      </c>
      <c r="AG76" s="1">
        <v>46244</v>
      </c>
      <c r="AH76">
        <v>25</v>
      </c>
      <c r="AI76" t="s">
        <v>13404</v>
      </c>
      <c r="AJ76" t="s">
        <v>13650</v>
      </c>
      <c r="AK76" t="s">
        <v>13406</v>
      </c>
      <c r="AL76">
        <v>9661939508</v>
      </c>
      <c r="AM76" t="s">
        <v>13407</v>
      </c>
      <c r="AN76" t="s">
        <v>13408</v>
      </c>
      <c r="AO76">
        <v>1318</v>
      </c>
      <c r="AP76">
        <v>0</v>
      </c>
      <c r="AQ76" t="s">
        <v>13542</v>
      </c>
      <c r="AR76">
        <v>1719</v>
      </c>
      <c r="AS76">
        <v>0</v>
      </c>
      <c r="AZ76">
        <v>0</v>
      </c>
      <c r="BC76" t="str">
        <f>VLOOKUP(A76,Sheet1!$A$1:$E$221,2,0)</f>
        <v>East Zone</v>
      </c>
      <c r="BD76" t="str">
        <f>VLOOKUP(A76,Sheet1!$A$1:$E$221,5,0)</f>
        <v>Raja Kumar</v>
      </c>
    </row>
    <row r="77" spans="1:56" x14ac:dyDescent="0.35">
      <c r="A77" t="s">
        <v>2583</v>
      </c>
      <c r="B77">
        <v>513</v>
      </c>
      <c r="C77" t="s">
        <v>787</v>
      </c>
      <c r="D77" t="s">
        <v>4589</v>
      </c>
      <c r="E77">
        <v>372861</v>
      </c>
      <c r="F77" t="s">
        <v>13651</v>
      </c>
      <c r="G77">
        <v>8576043</v>
      </c>
      <c r="H77" t="s">
        <v>13397</v>
      </c>
      <c r="I77" t="s">
        <v>4590</v>
      </c>
      <c r="J77">
        <v>5911704386</v>
      </c>
      <c r="K77" t="s">
        <v>1055</v>
      </c>
      <c r="L77">
        <v>31</v>
      </c>
      <c r="M77">
        <v>33</v>
      </c>
      <c r="N77" t="s">
        <v>787</v>
      </c>
      <c r="O77">
        <v>8756592370</v>
      </c>
      <c r="P77" t="s">
        <v>2589</v>
      </c>
      <c r="Q77" t="s">
        <v>2590</v>
      </c>
      <c r="T77" s="1">
        <v>46204</v>
      </c>
      <c r="U77" s="31">
        <v>46204.688148148147</v>
      </c>
      <c r="V77">
        <v>1</v>
      </c>
      <c r="W77">
        <v>77000</v>
      </c>
      <c r="X77" t="s">
        <v>13400</v>
      </c>
      <c r="Y77" t="s">
        <v>13401</v>
      </c>
      <c r="Z77">
        <v>909020041276989</v>
      </c>
      <c r="AA77" t="s">
        <v>13402</v>
      </c>
      <c r="AB77">
        <v>2</v>
      </c>
      <c r="AC77">
        <v>24.15</v>
      </c>
      <c r="AD77" t="s">
        <v>939</v>
      </c>
      <c r="AE77" t="s">
        <v>940</v>
      </c>
      <c r="AF77" t="s">
        <v>13414</v>
      </c>
      <c r="AG77" s="1">
        <v>46246</v>
      </c>
      <c r="AH77">
        <v>25</v>
      </c>
      <c r="AI77" t="s">
        <v>13404</v>
      </c>
      <c r="AJ77" t="s">
        <v>13435</v>
      </c>
      <c r="AK77" t="s">
        <v>13406</v>
      </c>
      <c r="AL77">
        <v>7462946772</v>
      </c>
      <c r="AM77" t="s">
        <v>13407</v>
      </c>
      <c r="AN77" t="s">
        <v>13408</v>
      </c>
      <c r="AO77">
        <v>1318</v>
      </c>
      <c r="AP77">
        <v>0</v>
      </c>
      <c r="AQ77" t="s">
        <v>13420</v>
      </c>
      <c r="AR77">
        <v>1718</v>
      </c>
      <c r="AS77">
        <v>0</v>
      </c>
      <c r="AZ77">
        <v>0</v>
      </c>
      <c r="BC77" t="str">
        <f>VLOOKUP(A77,Sheet1!$A$1:$E$221,2,0)</f>
        <v>East Zone</v>
      </c>
      <c r="BD77" t="str">
        <f>VLOOKUP(A77,Sheet1!$A$1:$E$221,5,0)</f>
        <v>Abhishek Kumar Tiwari</v>
      </c>
    </row>
    <row r="78" spans="1:56" x14ac:dyDescent="0.35">
      <c r="A78" t="s">
        <v>761</v>
      </c>
      <c r="B78">
        <v>607</v>
      </c>
      <c r="C78" t="s">
        <v>785</v>
      </c>
      <c r="D78" t="s">
        <v>2162</v>
      </c>
      <c r="E78">
        <v>763712</v>
      </c>
      <c r="F78" t="s">
        <v>13652</v>
      </c>
      <c r="G78">
        <v>9243753</v>
      </c>
      <c r="H78" t="s">
        <v>13397</v>
      </c>
      <c r="I78" t="s">
        <v>2164</v>
      </c>
      <c r="J78">
        <v>5064017716</v>
      </c>
      <c r="K78" t="s">
        <v>13653</v>
      </c>
      <c r="L78">
        <v>27</v>
      </c>
      <c r="M78">
        <v>36</v>
      </c>
      <c r="N78" t="s">
        <v>785</v>
      </c>
      <c r="O78">
        <v>7664796805</v>
      </c>
      <c r="P78" t="s">
        <v>1399</v>
      </c>
      <c r="Q78" t="s">
        <v>1400</v>
      </c>
      <c r="T78" s="1">
        <v>46206</v>
      </c>
      <c r="U78" s="31">
        <v>46206.438888888886</v>
      </c>
      <c r="V78">
        <v>1</v>
      </c>
      <c r="W78">
        <v>70000</v>
      </c>
      <c r="X78" t="s">
        <v>13400</v>
      </c>
      <c r="Y78" t="s">
        <v>13401</v>
      </c>
      <c r="Z78">
        <v>909020041276989</v>
      </c>
      <c r="AA78" t="s">
        <v>13402</v>
      </c>
      <c r="AB78">
        <v>3</v>
      </c>
      <c r="AC78">
        <v>24.15</v>
      </c>
      <c r="AD78" t="s">
        <v>1235</v>
      </c>
      <c r="AE78" t="s">
        <v>1236</v>
      </c>
      <c r="AF78" t="s">
        <v>13426</v>
      </c>
      <c r="AG78" s="1">
        <v>46245</v>
      </c>
      <c r="AH78">
        <v>25</v>
      </c>
      <c r="AI78" t="s">
        <v>13404</v>
      </c>
      <c r="AJ78" t="s">
        <v>13427</v>
      </c>
      <c r="AK78" t="s">
        <v>13406</v>
      </c>
      <c r="AL78">
        <v>9265822191</v>
      </c>
      <c r="AM78" t="s">
        <v>13415</v>
      </c>
      <c r="AN78" t="s">
        <v>13408</v>
      </c>
      <c r="AO78">
        <v>1198</v>
      </c>
      <c r="AP78">
        <v>0</v>
      </c>
      <c r="AQ78" t="s">
        <v>13454</v>
      </c>
      <c r="AR78">
        <v>1491</v>
      </c>
      <c r="AS78">
        <v>0</v>
      </c>
      <c r="AZ78">
        <v>0</v>
      </c>
      <c r="BC78" t="str">
        <f>VLOOKUP(A78,Sheet1!$A$1:$E$221,2,0)</f>
        <v>West Zone</v>
      </c>
      <c r="BD78" t="str">
        <f>VLOOKUP(A78,Sheet1!$A$1:$E$221,5,0)</f>
        <v>Valand Priyankkumar</v>
      </c>
    </row>
    <row r="79" spans="1:56" x14ac:dyDescent="0.35">
      <c r="A79" t="s">
        <v>129</v>
      </c>
      <c r="B79">
        <v>201</v>
      </c>
      <c r="C79" t="s">
        <v>787</v>
      </c>
      <c r="D79" t="s">
        <v>3674</v>
      </c>
      <c r="E79">
        <v>543378</v>
      </c>
      <c r="F79" t="s">
        <v>13654</v>
      </c>
      <c r="G79">
        <v>8038120</v>
      </c>
      <c r="H79" t="s">
        <v>13397</v>
      </c>
      <c r="I79" t="s">
        <v>3675</v>
      </c>
      <c r="J79">
        <v>4869635703</v>
      </c>
      <c r="K79" t="s">
        <v>13655</v>
      </c>
      <c r="L79">
        <v>39</v>
      </c>
      <c r="M79">
        <v>42</v>
      </c>
      <c r="N79" t="s">
        <v>787</v>
      </c>
      <c r="O79">
        <v>6647587737</v>
      </c>
      <c r="P79" t="s">
        <v>3676</v>
      </c>
      <c r="Q79" t="s">
        <v>3677</v>
      </c>
      <c r="T79" s="1">
        <v>46204</v>
      </c>
      <c r="U79" s="31">
        <v>46204.864907407406</v>
      </c>
      <c r="V79">
        <v>1</v>
      </c>
      <c r="W79">
        <v>90000</v>
      </c>
      <c r="X79" t="s">
        <v>13400</v>
      </c>
      <c r="Y79" t="s">
        <v>13401</v>
      </c>
      <c r="Z79">
        <v>909020041276989</v>
      </c>
      <c r="AA79" t="s">
        <v>13402</v>
      </c>
      <c r="AB79">
        <v>3</v>
      </c>
      <c r="AC79">
        <v>24.15</v>
      </c>
      <c r="AD79" t="s">
        <v>931</v>
      </c>
      <c r="AE79" t="s">
        <v>932</v>
      </c>
      <c r="AF79" t="s">
        <v>13403</v>
      </c>
      <c r="AG79" s="1">
        <v>46235</v>
      </c>
      <c r="AH79">
        <v>25</v>
      </c>
      <c r="AI79" t="s">
        <v>13404</v>
      </c>
      <c r="AJ79" t="s">
        <v>13435</v>
      </c>
      <c r="AK79" t="s">
        <v>13406</v>
      </c>
      <c r="AL79">
        <v>7070121490</v>
      </c>
      <c r="AM79" t="s">
        <v>13407</v>
      </c>
      <c r="AN79" t="s">
        <v>13408</v>
      </c>
      <c r="AO79">
        <v>1540</v>
      </c>
      <c r="AP79">
        <v>0</v>
      </c>
      <c r="AQ79" t="s">
        <v>13451</v>
      </c>
      <c r="AR79">
        <v>2008</v>
      </c>
      <c r="AS79">
        <v>0</v>
      </c>
      <c r="AZ79">
        <v>0</v>
      </c>
      <c r="BC79" t="str">
        <f>VLOOKUP(A79,Sheet1!$A$1:$E$221,2,0)</f>
        <v>East Zone</v>
      </c>
      <c r="BD79" t="str">
        <f>VLOOKUP(A79,Sheet1!$A$1:$E$221,5,0)</f>
        <v>Pavan Kumar Rai</v>
      </c>
    </row>
    <row r="80" spans="1:56" x14ac:dyDescent="0.35">
      <c r="A80" t="s">
        <v>230</v>
      </c>
      <c r="B80">
        <v>91</v>
      </c>
      <c r="C80" t="s">
        <v>789</v>
      </c>
      <c r="D80" t="s">
        <v>3678</v>
      </c>
      <c r="E80">
        <v>169534</v>
      </c>
      <c r="F80" t="s">
        <v>13656</v>
      </c>
      <c r="G80">
        <v>8353194</v>
      </c>
      <c r="H80" t="s">
        <v>13397</v>
      </c>
      <c r="I80" t="s">
        <v>3679</v>
      </c>
      <c r="J80">
        <v>6682346592</v>
      </c>
      <c r="K80" t="s">
        <v>13657</v>
      </c>
      <c r="L80">
        <v>51</v>
      </c>
      <c r="M80">
        <v>41</v>
      </c>
      <c r="N80" t="s">
        <v>789</v>
      </c>
      <c r="O80">
        <v>9112593079</v>
      </c>
      <c r="P80" t="s">
        <v>3680</v>
      </c>
      <c r="Q80" t="s">
        <v>3681</v>
      </c>
      <c r="T80" s="1">
        <v>46205</v>
      </c>
      <c r="U80" s="31">
        <v>46205.562743055554</v>
      </c>
      <c r="V80">
        <v>1</v>
      </c>
      <c r="W80">
        <v>77000</v>
      </c>
      <c r="X80" t="s">
        <v>13400</v>
      </c>
      <c r="Y80" t="s">
        <v>13401</v>
      </c>
      <c r="Z80">
        <v>909020041276989</v>
      </c>
      <c r="AA80" t="s">
        <v>13402</v>
      </c>
      <c r="AB80">
        <v>5</v>
      </c>
      <c r="AC80">
        <v>24.15</v>
      </c>
      <c r="AD80" t="s">
        <v>939</v>
      </c>
      <c r="AE80" t="s">
        <v>940</v>
      </c>
      <c r="AF80" t="s">
        <v>13414</v>
      </c>
      <c r="AG80" s="1">
        <v>46239</v>
      </c>
      <c r="AH80">
        <v>25</v>
      </c>
      <c r="AI80" t="s">
        <v>13404</v>
      </c>
      <c r="AJ80" t="s">
        <v>13427</v>
      </c>
      <c r="AK80" t="s">
        <v>13406</v>
      </c>
      <c r="AL80">
        <v>9129089653</v>
      </c>
      <c r="AM80" t="s">
        <v>13407</v>
      </c>
      <c r="AN80" t="s">
        <v>13408</v>
      </c>
      <c r="AO80">
        <v>1318</v>
      </c>
      <c r="AP80">
        <v>0</v>
      </c>
      <c r="AQ80" t="s">
        <v>13420</v>
      </c>
      <c r="AR80">
        <v>1718</v>
      </c>
      <c r="AS80">
        <v>0</v>
      </c>
      <c r="AZ80">
        <v>0</v>
      </c>
      <c r="BC80" t="str">
        <f>VLOOKUP(A80,Sheet1!$A$1:$E$221,2,0)</f>
        <v>East Zone</v>
      </c>
      <c r="BD80" t="str">
        <f>VLOOKUP(A80,Sheet1!$A$1:$E$221,5,0)</f>
        <v>Prince Singh</v>
      </c>
    </row>
    <row r="81" spans="1:56" x14ac:dyDescent="0.35">
      <c r="A81" t="s">
        <v>759</v>
      </c>
      <c r="B81">
        <v>70</v>
      </c>
      <c r="C81" t="s">
        <v>789</v>
      </c>
      <c r="D81" t="s">
        <v>3682</v>
      </c>
      <c r="E81">
        <v>532026</v>
      </c>
      <c r="F81" t="s">
        <v>13658</v>
      </c>
      <c r="G81">
        <v>8223061</v>
      </c>
      <c r="H81" t="s">
        <v>13397</v>
      </c>
      <c r="I81" t="s">
        <v>3683</v>
      </c>
      <c r="J81">
        <v>1489063510</v>
      </c>
      <c r="K81" t="s">
        <v>13659</v>
      </c>
      <c r="L81">
        <v>38</v>
      </c>
      <c r="M81">
        <v>30</v>
      </c>
      <c r="N81" t="s">
        <v>789</v>
      </c>
      <c r="O81">
        <v>8896445882</v>
      </c>
      <c r="P81" t="s">
        <v>3684</v>
      </c>
      <c r="Q81" t="s">
        <v>3685</v>
      </c>
      <c r="T81" s="1">
        <v>46206</v>
      </c>
      <c r="U81" s="31">
        <v>46206.385092592594</v>
      </c>
      <c r="V81">
        <v>1</v>
      </c>
      <c r="W81">
        <v>70000</v>
      </c>
      <c r="X81" t="s">
        <v>13400</v>
      </c>
      <c r="Y81" t="s">
        <v>13401</v>
      </c>
      <c r="Z81">
        <v>909020041276989</v>
      </c>
      <c r="AA81" t="s">
        <v>13402</v>
      </c>
      <c r="AB81">
        <v>2</v>
      </c>
      <c r="AC81">
        <v>24.15</v>
      </c>
      <c r="AD81" t="s">
        <v>958</v>
      </c>
      <c r="AE81" t="s">
        <v>959</v>
      </c>
      <c r="AF81" t="s">
        <v>13414</v>
      </c>
      <c r="AG81" s="1">
        <v>46239</v>
      </c>
      <c r="AH81">
        <v>25</v>
      </c>
      <c r="AI81" t="s">
        <v>13404</v>
      </c>
      <c r="AJ81" t="s">
        <v>13405</v>
      </c>
      <c r="AK81" t="s">
        <v>13406</v>
      </c>
      <c r="AL81">
        <v>7037531703</v>
      </c>
      <c r="AM81" t="s">
        <v>13415</v>
      </c>
      <c r="AN81" t="s">
        <v>13408</v>
      </c>
      <c r="AO81">
        <v>1198</v>
      </c>
      <c r="AP81">
        <v>0</v>
      </c>
      <c r="AQ81" t="s">
        <v>13634</v>
      </c>
      <c r="AR81">
        <v>1562</v>
      </c>
      <c r="AS81">
        <v>0</v>
      </c>
      <c r="AZ81">
        <v>0</v>
      </c>
      <c r="BC81" t="str">
        <f>VLOOKUP(A81,Sheet1!$A$1:$E$221,2,0)</f>
        <v>West Zone</v>
      </c>
      <c r="BD81" t="str">
        <f>VLOOKUP(A81,Sheet1!$A$1:$E$221,5,0)</f>
        <v>Sandeep Sisodiya</v>
      </c>
    </row>
    <row r="82" spans="1:56" x14ac:dyDescent="0.35">
      <c r="A82" t="s">
        <v>131</v>
      </c>
      <c r="B82">
        <v>245</v>
      </c>
      <c r="C82" t="s">
        <v>787</v>
      </c>
      <c r="D82" t="s">
        <v>1705</v>
      </c>
      <c r="E82">
        <v>459746</v>
      </c>
      <c r="F82" t="s">
        <v>936</v>
      </c>
      <c r="G82">
        <v>9218098</v>
      </c>
      <c r="H82" t="s">
        <v>13397</v>
      </c>
      <c r="I82" t="s">
        <v>936</v>
      </c>
      <c r="J82">
        <v>3046799134</v>
      </c>
      <c r="K82" t="s">
        <v>13660</v>
      </c>
      <c r="L82">
        <v>54</v>
      </c>
      <c r="M82">
        <v>26</v>
      </c>
      <c r="N82" t="s">
        <v>787</v>
      </c>
      <c r="O82">
        <v>1493325045</v>
      </c>
      <c r="P82" t="s">
        <v>1706</v>
      </c>
      <c r="Q82" t="s">
        <v>1707</v>
      </c>
      <c r="T82" s="1">
        <v>46204</v>
      </c>
      <c r="U82" s="31">
        <v>46204.580057870371</v>
      </c>
      <c r="V82">
        <v>1</v>
      </c>
      <c r="W82">
        <v>75000</v>
      </c>
      <c r="X82" t="s">
        <v>13400</v>
      </c>
      <c r="Y82" t="s">
        <v>13401</v>
      </c>
      <c r="Z82">
        <v>909020041276989</v>
      </c>
      <c r="AA82" t="s">
        <v>13402</v>
      </c>
      <c r="AB82">
        <v>2</v>
      </c>
      <c r="AC82">
        <v>24.15</v>
      </c>
      <c r="AD82" t="s">
        <v>974</v>
      </c>
      <c r="AE82" t="s">
        <v>975</v>
      </c>
      <c r="AF82" t="s">
        <v>13414</v>
      </c>
      <c r="AG82" s="1">
        <v>46238</v>
      </c>
      <c r="AH82">
        <v>25</v>
      </c>
      <c r="AI82" t="s">
        <v>13404</v>
      </c>
      <c r="AJ82" t="s">
        <v>13405</v>
      </c>
      <c r="AK82" t="s">
        <v>13406</v>
      </c>
      <c r="AL82">
        <v>9162559606</v>
      </c>
      <c r="AM82" t="s">
        <v>13415</v>
      </c>
      <c r="AN82" t="s">
        <v>13408</v>
      </c>
      <c r="AO82">
        <v>1284</v>
      </c>
      <c r="AP82">
        <v>0</v>
      </c>
      <c r="AQ82" t="s">
        <v>13614</v>
      </c>
      <c r="AR82">
        <v>1673</v>
      </c>
      <c r="AS82">
        <v>0</v>
      </c>
      <c r="AZ82">
        <v>0</v>
      </c>
      <c r="BC82" t="str">
        <f>VLOOKUP(A82,Sheet1!$A$1:$E$221,2,0)</f>
        <v>East Zone</v>
      </c>
      <c r="BD82" t="str">
        <f>VLOOKUP(A82,Sheet1!$A$1:$E$221,5,0)</f>
        <v>Abhishek Kumar Tiwari</v>
      </c>
    </row>
    <row r="83" spans="1:56" x14ac:dyDescent="0.35">
      <c r="A83" t="s">
        <v>208</v>
      </c>
      <c r="B83">
        <v>61</v>
      </c>
      <c r="C83" t="s">
        <v>789</v>
      </c>
      <c r="D83" t="s">
        <v>2047</v>
      </c>
      <c r="E83">
        <v>375366</v>
      </c>
      <c r="F83" t="s">
        <v>13661</v>
      </c>
      <c r="G83">
        <v>9281586</v>
      </c>
      <c r="H83" t="s">
        <v>13397</v>
      </c>
      <c r="I83" t="s">
        <v>2049</v>
      </c>
      <c r="J83">
        <v>2116564909</v>
      </c>
      <c r="K83" t="s">
        <v>13662</v>
      </c>
      <c r="L83">
        <v>41</v>
      </c>
      <c r="M83">
        <v>19</v>
      </c>
      <c r="N83" t="s">
        <v>789</v>
      </c>
      <c r="O83">
        <v>2892548563</v>
      </c>
      <c r="P83" t="s">
        <v>2044</v>
      </c>
      <c r="Q83" t="s">
        <v>2045</v>
      </c>
      <c r="T83" s="1">
        <v>46204</v>
      </c>
      <c r="U83" s="31">
        <v>46204.604398148149</v>
      </c>
      <c r="V83">
        <v>1</v>
      </c>
      <c r="W83">
        <v>90000</v>
      </c>
      <c r="X83" t="s">
        <v>13400</v>
      </c>
      <c r="Y83" t="s">
        <v>13401</v>
      </c>
      <c r="Z83">
        <v>909020041276989</v>
      </c>
      <c r="AA83" t="s">
        <v>13402</v>
      </c>
      <c r="AB83">
        <v>4</v>
      </c>
      <c r="AC83">
        <v>24.15</v>
      </c>
      <c r="AD83" t="s">
        <v>1180</v>
      </c>
      <c r="AE83" t="s">
        <v>1181</v>
      </c>
      <c r="AF83" t="s">
        <v>13414</v>
      </c>
      <c r="AG83" s="1">
        <v>46245</v>
      </c>
      <c r="AH83">
        <v>25</v>
      </c>
      <c r="AI83" t="s">
        <v>13404</v>
      </c>
      <c r="AJ83" t="s">
        <v>13405</v>
      </c>
      <c r="AK83" t="s">
        <v>13406</v>
      </c>
      <c r="AL83">
        <v>9105528256</v>
      </c>
      <c r="AM83" t="s">
        <v>13415</v>
      </c>
      <c r="AN83" t="s">
        <v>13408</v>
      </c>
      <c r="AO83">
        <v>1540</v>
      </c>
      <c r="AP83">
        <v>0</v>
      </c>
      <c r="AQ83" t="s">
        <v>13431</v>
      </c>
      <c r="AR83">
        <v>2069</v>
      </c>
      <c r="AS83">
        <v>0</v>
      </c>
      <c r="AZ83">
        <v>0</v>
      </c>
      <c r="BC83" t="str">
        <f>VLOOKUP(A83,Sheet1!$A$1:$E$221,2,0)</f>
        <v>West Zone</v>
      </c>
      <c r="BD83" t="str">
        <f>VLOOKUP(A83,Sheet1!$A$1:$E$221,5,0)</f>
        <v>Pradeep Kumar</v>
      </c>
    </row>
    <row r="84" spans="1:56" x14ac:dyDescent="0.35">
      <c r="A84" t="s">
        <v>911</v>
      </c>
      <c r="B84">
        <v>279</v>
      </c>
      <c r="C84" t="s">
        <v>782</v>
      </c>
      <c r="D84" t="s">
        <v>3686</v>
      </c>
      <c r="E84">
        <v>602336</v>
      </c>
      <c r="F84" t="s">
        <v>13663</v>
      </c>
      <c r="G84">
        <v>9117830</v>
      </c>
      <c r="H84" t="s">
        <v>13397</v>
      </c>
      <c r="I84" t="s">
        <v>3687</v>
      </c>
      <c r="J84">
        <v>1737894471</v>
      </c>
      <c r="K84" t="s">
        <v>13664</v>
      </c>
      <c r="L84">
        <v>34</v>
      </c>
      <c r="M84">
        <v>41</v>
      </c>
      <c r="N84" t="s">
        <v>782</v>
      </c>
      <c r="O84">
        <v>7052831456</v>
      </c>
      <c r="P84" t="s">
        <v>1055</v>
      </c>
      <c r="Q84" t="s">
        <v>3688</v>
      </c>
      <c r="T84" s="1">
        <v>46204</v>
      </c>
      <c r="U84" s="31">
        <v>46204.693136574075</v>
      </c>
      <c r="V84">
        <v>1</v>
      </c>
      <c r="W84">
        <v>50000</v>
      </c>
      <c r="X84" t="s">
        <v>13400</v>
      </c>
      <c r="Y84" t="s">
        <v>13401</v>
      </c>
      <c r="Z84">
        <v>909020041276989</v>
      </c>
      <c r="AA84" t="s">
        <v>13402</v>
      </c>
      <c r="AB84">
        <v>4</v>
      </c>
      <c r="AC84">
        <v>24.5</v>
      </c>
      <c r="AD84" t="s">
        <v>1223</v>
      </c>
      <c r="AE84" t="s">
        <v>1224</v>
      </c>
      <c r="AF84" t="s">
        <v>13414</v>
      </c>
      <c r="AG84" s="1">
        <v>46240</v>
      </c>
      <c r="AH84">
        <v>25</v>
      </c>
      <c r="AI84" t="s">
        <v>13404</v>
      </c>
      <c r="AJ84" t="s">
        <v>13427</v>
      </c>
      <c r="AK84" t="s">
        <v>13406</v>
      </c>
      <c r="AL84">
        <v>8107409904</v>
      </c>
      <c r="AM84" t="s">
        <v>13415</v>
      </c>
      <c r="AN84" t="s">
        <v>13408</v>
      </c>
      <c r="AO84">
        <v>856</v>
      </c>
      <c r="AP84">
        <v>0</v>
      </c>
      <c r="AQ84" t="s">
        <v>13545</v>
      </c>
      <c r="AR84">
        <v>1065</v>
      </c>
      <c r="AS84">
        <v>0</v>
      </c>
      <c r="AZ84">
        <v>0</v>
      </c>
      <c r="BC84" t="str">
        <f>VLOOKUP(A84,Sheet1!$A$1:$E$221,2,0)</f>
        <v>West Zone</v>
      </c>
      <c r="BD84" t="str">
        <f>VLOOKUP(A84,Sheet1!$A$1:$E$221,5,0)</f>
        <v>Naveen Kumar</v>
      </c>
    </row>
    <row r="85" spans="1:56" x14ac:dyDescent="0.35">
      <c r="A85" t="s">
        <v>224</v>
      </c>
      <c r="B85">
        <v>1413</v>
      </c>
      <c r="C85" t="s">
        <v>789</v>
      </c>
      <c r="D85" t="s">
        <v>3689</v>
      </c>
      <c r="E85">
        <v>691741</v>
      </c>
      <c r="F85" t="s">
        <v>13665</v>
      </c>
      <c r="G85">
        <v>9281484</v>
      </c>
      <c r="H85" t="s">
        <v>13397</v>
      </c>
      <c r="I85" t="s">
        <v>1136</v>
      </c>
      <c r="J85">
        <v>5532212320</v>
      </c>
      <c r="K85" t="s">
        <v>3690</v>
      </c>
      <c r="L85">
        <v>31</v>
      </c>
      <c r="M85">
        <v>32</v>
      </c>
      <c r="N85" t="s">
        <v>789</v>
      </c>
      <c r="O85">
        <v>1092867350</v>
      </c>
      <c r="P85" t="s">
        <v>3116</v>
      </c>
      <c r="Q85" t="s">
        <v>3117</v>
      </c>
      <c r="R85" t="s">
        <v>3116</v>
      </c>
      <c r="S85" t="s">
        <v>3117</v>
      </c>
      <c r="T85" s="1">
        <v>46204</v>
      </c>
      <c r="U85" s="31">
        <v>46204.684814814813</v>
      </c>
      <c r="V85">
        <v>1</v>
      </c>
      <c r="W85">
        <v>75000</v>
      </c>
      <c r="X85" t="s">
        <v>13400</v>
      </c>
      <c r="Y85" t="s">
        <v>13401</v>
      </c>
      <c r="Z85">
        <v>909020041276989</v>
      </c>
      <c r="AA85" t="s">
        <v>13402</v>
      </c>
      <c r="AB85">
        <v>2</v>
      </c>
      <c r="AC85">
        <v>24.15</v>
      </c>
      <c r="AD85" t="s">
        <v>1429</v>
      </c>
      <c r="AE85" t="s">
        <v>1430</v>
      </c>
      <c r="AF85" t="s">
        <v>13414</v>
      </c>
      <c r="AG85" s="1">
        <v>46243</v>
      </c>
      <c r="AH85">
        <v>25</v>
      </c>
      <c r="AI85" t="s">
        <v>13404</v>
      </c>
      <c r="AJ85" t="s">
        <v>13405</v>
      </c>
      <c r="AK85" t="s">
        <v>13406</v>
      </c>
      <c r="AL85">
        <v>9267917268</v>
      </c>
      <c r="AM85" t="s">
        <v>13415</v>
      </c>
      <c r="AN85" t="s">
        <v>13408</v>
      </c>
      <c r="AO85">
        <v>1284</v>
      </c>
      <c r="AP85">
        <v>0</v>
      </c>
      <c r="AQ85" t="s">
        <v>13666</v>
      </c>
      <c r="AR85">
        <v>1724</v>
      </c>
      <c r="AS85">
        <v>0</v>
      </c>
      <c r="AZ85">
        <v>0</v>
      </c>
      <c r="BC85" t="str">
        <f>VLOOKUP(A85,Sheet1!$A$1:$E$221,2,0)</f>
        <v>West Zone</v>
      </c>
      <c r="BD85" t="str">
        <f>VLOOKUP(A85,Sheet1!$A$1:$E$221,5,0)</f>
        <v>Sandeep Sisodiya</v>
      </c>
    </row>
    <row r="86" spans="1:56" x14ac:dyDescent="0.35">
      <c r="A86" t="s">
        <v>145</v>
      </c>
      <c r="B86">
        <v>443</v>
      </c>
      <c r="C86" t="s">
        <v>784</v>
      </c>
      <c r="D86" t="s">
        <v>3691</v>
      </c>
      <c r="E86">
        <v>182224</v>
      </c>
      <c r="F86" t="s">
        <v>3692</v>
      </c>
      <c r="G86">
        <v>8646776</v>
      </c>
      <c r="H86" t="s">
        <v>13397</v>
      </c>
      <c r="I86" t="s">
        <v>3692</v>
      </c>
      <c r="J86">
        <v>7905606310</v>
      </c>
      <c r="K86" t="s">
        <v>13667</v>
      </c>
      <c r="L86">
        <v>33</v>
      </c>
      <c r="M86">
        <v>34</v>
      </c>
      <c r="N86" t="s">
        <v>784</v>
      </c>
      <c r="O86">
        <v>1517030254</v>
      </c>
      <c r="P86" t="s">
        <v>3693</v>
      </c>
      <c r="Q86" t="s">
        <v>3694</v>
      </c>
      <c r="T86" s="1">
        <v>46204</v>
      </c>
      <c r="U86" s="31">
        <v>46204.696585648147</v>
      </c>
      <c r="V86">
        <v>1</v>
      </c>
      <c r="W86">
        <v>90000</v>
      </c>
      <c r="X86" t="s">
        <v>13400</v>
      </c>
      <c r="Y86" t="s">
        <v>13401</v>
      </c>
      <c r="Z86">
        <v>909020041276989</v>
      </c>
      <c r="AA86" t="s">
        <v>13402</v>
      </c>
      <c r="AB86">
        <v>3</v>
      </c>
      <c r="AC86">
        <v>24.15</v>
      </c>
      <c r="AD86" t="s">
        <v>1032</v>
      </c>
      <c r="AE86" t="s">
        <v>1033</v>
      </c>
      <c r="AF86" t="s">
        <v>13403</v>
      </c>
      <c r="AG86" s="1">
        <v>46241</v>
      </c>
      <c r="AH86">
        <v>25</v>
      </c>
      <c r="AI86" t="s">
        <v>13404</v>
      </c>
      <c r="AJ86" t="s">
        <v>13405</v>
      </c>
      <c r="AK86" t="s">
        <v>13668</v>
      </c>
      <c r="AL86">
        <v>8084753825</v>
      </c>
      <c r="AM86" t="s">
        <v>13407</v>
      </c>
      <c r="AN86" t="s">
        <v>13408</v>
      </c>
      <c r="AO86">
        <v>1540</v>
      </c>
      <c r="AP86">
        <v>0</v>
      </c>
      <c r="AQ86" t="s">
        <v>13440</v>
      </c>
      <c r="AR86">
        <v>2010</v>
      </c>
      <c r="AS86">
        <v>0</v>
      </c>
      <c r="AZ86">
        <v>0</v>
      </c>
      <c r="BC86" t="str">
        <f>VLOOKUP(A86,Sheet1!$A$1:$E$221,2,0)</f>
        <v>East Zone</v>
      </c>
      <c r="BD86" t="str">
        <f>VLOOKUP(A86,Sheet1!$A$1:$E$221,5,0)</f>
        <v>Raja Kumar</v>
      </c>
    </row>
    <row r="87" spans="1:56" x14ac:dyDescent="0.35">
      <c r="A87" t="s">
        <v>171</v>
      </c>
      <c r="B87">
        <v>350</v>
      </c>
      <c r="C87" t="s">
        <v>787</v>
      </c>
      <c r="D87" t="s">
        <v>1600</v>
      </c>
      <c r="E87">
        <v>664579</v>
      </c>
      <c r="F87" t="s">
        <v>13669</v>
      </c>
      <c r="G87">
        <v>8330351</v>
      </c>
      <c r="H87" t="s">
        <v>13397</v>
      </c>
      <c r="I87" t="s">
        <v>1603</v>
      </c>
      <c r="J87">
        <v>4849189357</v>
      </c>
      <c r="K87" t="s">
        <v>13670</v>
      </c>
      <c r="L87">
        <v>31</v>
      </c>
      <c r="M87">
        <v>34</v>
      </c>
      <c r="N87" t="s">
        <v>787</v>
      </c>
      <c r="O87">
        <v>4148804393</v>
      </c>
      <c r="P87" t="s">
        <v>99</v>
      </c>
      <c r="Q87" t="s">
        <v>1601</v>
      </c>
      <c r="R87" t="s">
        <v>13671</v>
      </c>
      <c r="S87" t="s">
        <v>13672</v>
      </c>
      <c r="T87" s="1">
        <v>46204</v>
      </c>
      <c r="U87" s="31">
        <v>46204.604386574072</v>
      </c>
      <c r="V87">
        <v>1</v>
      </c>
      <c r="W87">
        <v>90000</v>
      </c>
      <c r="X87" t="s">
        <v>13400</v>
      </c>
      <c r="Y87" t="s">
        <v>13401</v>
      </c>
      <c r="Z87">
        <v>909020041276989</v>
      </c>
      <c r="AA87" t="s">
        <v>13402</v>
      </c>
      <c r="AB87">
        <v>5</v>
      </c>
      <c r="AC87">
        <v>24.15</v>
      </c>
      <c r="AD87" t="s">
        <v>931</v>
      </c>
      <c r="AE87" t="s">
        <v>932</v>
      </c>
      <c r="AF87" t="s">
        <v>13419</v>
      </c>
      <c r="AG87" s="1">
        <v>46237</v>
      </c>
      <c r="AH87">
        <v>25</v>
      </c>
      <c r="AI87" t="s">
        <v>13404</v>
      </c>
      <c r="AJ87" t="s">
        <v>13435</v>
      </c>
      <c r="AK87" t="s">
        <v>13406</v>
      </c>
      <c r="AL87">
        <v>6204980966</v>
      </c>
      <c r="AM87" t="s">
        <v>13415</v>
      </c>
      <c r="AN87" t="s">
        <v>13408</v>
      </c>
      <c r="AO87">
        <v>1540</v>
      </c>
      <c r="AP87">
        <v>0</v>
      </c>
      <c r="AQ87" t="s">
        <v>13451</v>
      </c>
      <c r="AR87">
        <v>2008</v>
      </c>
      <c r="AS87">
        <v>0</v>
      </c>
      <c r="AZ87">
        <v>0</v>
      </c>
      <c r="BC87" t="str">
        <f>VLOOKUP(A87,Sheet1!$A$1:$E$221,2,0)</f>
        <v>East Zone</v>
      </c>
      <c r="BD87" t="str">
        <f>VLOOKUP(A87,Sheet1!$A$1:$E$221,5,0)</f>
        <v>Pavan Kumar Rai</v>
      </c>
    </row>
    <row r="88" spans="1:56" x14ac:dyDescent="0.35">
      <c r="A88" t="s">
        <v>227</v>
      </c>
      <c r="B88">
        <v>67</v>
      </c>
      <c r="C88" t="s">
        <v>789</v>
      </c>
      <c r="D88" t="s">
        <v>3695</v>
      </c>
      <c r="E88">
        <v>230930</v>
      </c>
      <c r="F88" t="s">
        <v>13673</v>
      </c>
      <c r="G88">
        <v>9281344</v>
      </c>
      <c r="H88" t="s">
        <v>13397</v>
      </c>
      <c r="I88" t="s">
        <v>3696</v>
      </c>
      <c r="J88">
        <v>4289873244</v>
      </c>
      <c r="K88" t="s">
        <v>13674</v>
      </c>
      <c r="L88">
        <v>46</v>
      </c>
      <c r="M88">
        <v>49</v>
      </c>
      <c r="N88" t="s">
        <v>789</v>
      </c>
      <c r="O88">
        <v>7957780066</v>
      </c>
      <c r="P88" t="s">
        <v>3697</v>
      </c>
      <c r="Q88" t="s">
        <v>3698</v>
      </c>
      <c r="T88" s="1">
        <v>46204</v>
      </c>
      <c r="U88" s="31">
        <v>46204.80228009259</v>
      </c>
      <c r="V88">
        <v>1</v>
      </c>
      <c r="W88">
        <v>85000</v>
      </c>
      <c r="X88" t="s">
        <v>13400</v>
      </c>
      <c r="Y88" t="s">
        <v>13401</v>
      </c>
      <c r="Z88">
        <v>909020041276989</v>
      </c>
      <c r="AA88" t="s">
        <v>13402</v>
      </c>
      <c r="AB88">
        <v>3</v>
      </c>
      <c r="AC88">
        <v>24.15</v>
      </c>
      <c r="AD88" t="s">
        <v>988</v>
      </c>
      <c r="AE88" t="s">
        <v>989</v>
      </c>
      <c r="AF88" t="s">
        <v>13414</v>
      </c>
      <c r="AG88" s="1">
        <v>46240</v>
      </c>
      <c r="AH88">
        <v>25</v>
      </c>
      <c r="AI88" t="s">
        <v>13404</v>
      </c>
      <c r="AJ88" t="s">
        <v>13405</v>
      </c>
      <c r="AK88" t="s">
        <v>13443</v>
      </c>
      <c r="AL88">
        <v>9833291825</v>
      </c>
      <c r="AM88" t="s">
        <v>13407</v>
      </c>
      <c r="AN88" t="s">
        <v>13408</v>
      </c>
      <c r="AO88">
        <v>1455</v>
      </c>
      <c r="AP88">
        <v>0</v>
      </c>
      <c r="AQ88" t="s">
        <v>13549</v>
      </c>
      <c r="AR88">
        <v>1896</v>
      </c>
      <c r="AS88">
        <v>0</v>
      </c>
      <c r="AZ88">
        <v>0</v>
      </c>
      <c r="BC88" t="str">
        <f>VLOOKUP(A88,Sheet1!$A$1:$E$221,2,0)</f>
        <v>East Zone</v>
      </c>
      <c r="BD88" t="str">
        <f>VLOOKUP(A88,Sheet1!$A$1:$E$221,5,0)</f>
        <v>Prince Singh</v>
      </c>
    </row>
    <row r="89" spans="1:56" x14ac:dyDescent="0.35">
      <c r="A89" t="s">
        <v>281</v>
      </c>
      <c r="B89">
        <v>592</v>
      </c>
      <c r="C89" t="s">
        <v>791</v>
      </c>
      <c r="D89" t="s">
        <v>2336</v>
      </c>
      <c r="E89">
        <v>765451</v>
      </c>
      <c r="F89" t="s">
        <v>13675</v>
      </c>
      <c r="G89">
        <v>9169744</v>
      </c>
      <c r="H89" t="s">
        <v>13397</v>
      </c>
      <c r="I89" t="s">
        <v>2338</v>
      </c>
      <c r="J89">
        <v>9311943876</v>
      </c>
      <c r="K89" t="s">
        <v>13676</v>
      </c>
      <c r="L89">
        <v>44</v>
      </c>
      <c r="M89">
        <v>48</v>
      </c>
      <c r="N89" t="s">
        <v>791</v>
      </c>
      <c r="O89">
        <v>7597056984</v>
      </c>
      <c r="P89" t="s">
        <v>2332</v>
      </c>
      <c r="Q89" t="s">
        <v>2333</v>
      </c>
      <c r="T89" s="1">
        <v>46204</v>
      </c>
      <c r="U89" s="31">
        <v>46204.591215277775</v>
      </c>
      <c r="V89">
        <v>1</v>
      </c>
      <c r="W89">
        <v>90000</v>
      </c>
      <c r="X89" t="s">
        <v>13400</v>
      </c>
      <c r="Y89" t="s">
        <v>13401</v>
      </c>
      <c r="Z89">
        <v>909020041276989</v>
      </c>
      <c r="AA89" t="s">
        <v>13402</v>
      </c>
      <c r="AB89">
        <v>4</v>
      </c>
      <c r="AC89">
        <v>24.15</v>
      </c>
      <c r="AD89" t="s">
        <v>978</v>
      </c>
      <c r="AE89" t="s">
        <v>979</v>
      </c>
      <c r="AF89" t="s">
        <v>13403</v>
      </c>
      <c r="AG89" s="1">
        <v>46243</v>
      </c>
      <c r="AH89">
        <v>25</v>
      </c>
      <c r="AI89" t="s">
        <v>13404</v>
      </c>
      <c r="AJ89" t="s">
        <v>13435</v>
      </c>
      <c r="AK89" t="s">
        <v>13406</v>
      </c>
      <c r="AL89">
        <v>9078981248</v>
      </c>
      <c r="AM89" t="s">
        <v>13407</v>
      </c>
      <c r="AN89" t="s">
        <v>13408</v>
      </c>
      <c r="AO89">
        <v>1540</v>
      </c>
      <c r="AP89">
        <v>0</v>
      </c>
      <c r="AQ89" t="s">
        <v>13533</v>
      </c>
      <c r="AR89">
        <v>1917</v>
      </c>
      <c r="AS89">
        <v>0</v>
      </c>
      <c r="AZ89">
        <v>0</v>
      </c>
      <c r="BC89" t="str">
        <f>VLOOKUP(A89,Sheet1!$A$1:$E$221,2,0)</f>
        <v>South East Zone</v>
      </c>
      <c r="BD89" t="str">
        <f>VLOOKUP(A89,Sheet1!$A$1:$E$221,5,0)</f>
        <v>Radhashyam Panda</v>
      </c>
    </row>
    <row r="90" spans="1:56" x14ac:dyDescent="0.35">
      <c r="A90" t="s">
        <v>147</v>
      </c>
      <c r="B90">
        <v>702</v>
      </c>
      <c r="C90" t="s">
        <v>787</v>
      </c>
      <c r="D90" t="s">
        <v>1796</v>
      </c>
      <c r="E90">
        <v>384654</v>
      </c>
      <c r="F90" t="s">
        <v>13677</v>
      </c>
      <c r="G90">
        <v>8326192</v>
      </c>
      <c r="H90" t="s">
        <v>13397</v>
      </c>
      <c r="I90" t="s">
        <v>1140</v>
      </c>
      <c r="J90">
        <v>9896176437</v>
      </c>
      <c r="K90" t="s">
        <v>13678</v>
      </c>
      <c r="L90">
        <v>39</v>
      </c>
      <c r="M90">
        <v>38</v>
      </c>
      <c r="N90" t="s">
        <v>787</v>
      </c>
      <c r="O90">
        <v>6896553173</v>
      </c>
      <c r="P90" t="s">
        <v>1146</v>
      </c>
      <c r="Q90" t="s">
        <v>1147</v>
      </c>
      <c r="T90" s="1">
        <v>46205</v>
      </c>
      <c r="U90" s="31">
        <v>46205.517453703702</v>
      </c>
      <c r="V90">
        <v>1</v>
      </c>
      <c r="W90">
        <v>77000</v>
      </c>
      <c r="X90" t="s">
        <v>13400</v>
      </c>
      <c r="Y90" t="s">
        <v>13401</v>
      </c>
      <c r="Z90">
        <v>909020041276989</v>
      </c>
      <c r="AA90" t="s">
        <v>13402</v>
      </c>
      <c r="AB90">
        <v>2</v>
      </c>
      <c r="AC90">
        <v>24.15</v>
      </c>
      <c r="AD90" t="s">
        <v>939</v>
      </c>
      <c r="AE90" t="s">
        <v>940</v>
      </c>
      <c r="AF90" t="s">
        <v>13426</v>
      </c>
      <c r="AG90" s="1">
        <v>46241</v>
      </c>
      <c r="AH90">
        <v>25</v>
      </c>
      <c r="AI90" t="s">
        <v>13404</v>
      </c>
      <c r="AJ90" t="s">
        <v>13405</v>
      </c>
      <c r="AK90" t="s">
        <v>13443</v>
      </c>
      <c r="AL90">
        <v>9060776485</v>
      </c>
      <c r="AM90" t="s">
        <v>13407</v>
      </c>
      <c r="AN90" t="s">
        <v>13408</v>
      </c>
      <c r="AO90">
        <v>1318</v>
      </c>
      <c r="AP90">
        <v>0</v>
      </c>
      <c r="AQ90" t="s">
        <v>13420</v>
      </c>
      <c r="AR90">
        <v>1718</v>
      </c>
      <c r="AS90">
        <v>0</v>
      </c>
      <c r="AZ90">
        <v>0</v>
      </c>
      <c r="BC90" t="str">
        <f>VLOOKUP(A90,Sheet1!$A$1:$E$221,2,0)</f>
        <v>East Zone</v>
      </c>
      <c r="BD90" t="str">
        <f>VLOOKUP(A90,Sheet1!$A$1:$E$221,5,0)</f>
        <v>Abhishek Kumar Tiwari</v>
      </c>
    </row>
    <row r="91" spans="1:56" x14ac:dyDescent="0.35">
      <c r="A91" t="s">
        <v>223</v>
      </c>
      <c r="B91">
        <v>1310</v>
      </c>
      <c r="C91" t="s">
        <v>789</v>
      </c>
      <c r="D91" t="s">
        <v>2179</v>
      </c>
      <c r="E91">
        <v>721804</v>
      </c>
      <c r="F91" t="s">
        <v>13679</v>
      </c>
      <c r="G91">
        <v>8937938</v>
      </c>
      <c r="H91" t="s">
        <v>13397</v>
      </c>
      <c r="I91" t="s">
        <v>1611</v>
      </c>
      <c r="J91">
        <v>2060483627</v>
      </c>
      <c r="K91" t="s">
        <v>13680</v>
      </c>
      <c r="L91">
        <v>35</v>
      </c>
      <c r="M91">
        <v>40</v>
      </c>
      <c r="N91" t="s">
        <v>789</v>
      </c>
      <c r="O91">
        <v>1721164540</v>
      </c>
      <c r="P91" t="s">
        <v>2180</v>
      </c>
      <c r="Q91" t="s">
        <v>2181</v>
      </c>
      <c r="T91" s="1">
        <v>46204</v>
      </c>
      <c r="U91" s="31">
        <v>46204.579652777778</v>
      </c>
      <c r="V91">
        <v>1</v>
      </c>
      <c r="W91">
        <v>85000</v>
      </c>
      <c r="X91" t="s">
        <v>13400</v>
      </c>
      <c r="Y91" t="s">
        <v>13401</v>
      </c>
      <c r="Z91">
        <v>909020041276989</v>
      </c>
      <c r="AA91" t="s">
        <v>13402</v>
      </c>
      <c r="AB91">
        <v>3</v>
      </c>
      <c r="AC91">
        <v>24.5</v>
      </c>
      <c r="AD91" t="s">
        <v>1406</v>
      </c>
      <c r="AE91" t="s">
        <v>1407</v>
      </c>
      <c r="AF91" t="s">
        <v>13414</v>
      </c>
      <c r="AG91" s="1">
        <v>46245</v>
      </c>
      <c r="AH91">
        <v>25</v>
      </c>
      <c r="AI91" t="s">
        <v>13404</v>
      </c>
      <c r="AJ91" t="s">
        <v>13427</v>
      </c>
      <c r="AK91" t="s">
        <v>13406</v>
      </c>
      <c r="AL91">
        <v>8859057107</v>
      </c>
      <c r="AM91" t="s">
        <v>13415</v>
      </c>
      <c r="AN91" t="s">
        <v>13408</v>
      </c>
      <c r="AO91">
        <v>1455</v>
      </c>
      <c r="AP91">
        <v>0</v>
      </c>
      <c r="AQ91" t="s">
        <v>13681</v>
      </c>
      <c r="AR91">
        <v>1954</v>
      </c>
      <c r="AS91">
        <v>0</v>
      </c>
      <c r="AZ91">
        <v>0</v>
      </c>
      <c r="BC91" t="str">
        <f>VLOOKUP(A91,Sheet1!$A$1:$E$221,2,0)</f>
        <v>West Zone</v>
      </c>
      <c r="BD91" t="str">
        <f>VLOOKUP(A91,Sheet1!$A$1:$E$221,5,0)</f>
        <v>Sandeep Sisodiya</v>
      </c>
    </row>
    <row r="92" spans="1:56" x14ac:dyDescent="0.35">
      <c r="A92" t="s">
        <v>223</v>
      </c>
      <c r="B92">
        <v>1310</v>
      </c>
      <c r="C92" t="s">
        <v>789</v>
      </c>
      <c r="D92" t="s">
        <v>2179</v>
      </c>
      <c r="E92">
        <v>721804</v>
      </c>
      <c r="F92" t="s">
        <v>13679</v>
      </c>
      <c r="G92">
        <v>8937938</v>
      </c>
      <c r="H92" t="s">
        <v>13397</v>
      </c>
      <c r="I92" t="s">
        <v>2183</v>
      </c>
      <c r="J92">
        <v>8014284713</v>
      </c>
      <c r="K92" t="s">
        <v>13682</v>
      </c>
      <c r="L92">
        <v>40</v>
      </c>
      <c r="M92">
        <v>53</v>
      </c>
      <c r="N92" t="s">
        <v>789</v>
      </c>
      <c r="O92">
        <v>2208153927</v>
      </c>
      <c r="P92" t="s">
        <v>2180</v>
      </c>
      <c r="Q92" t="s">
        <v>2181</v>
      </c>
      <c r="T92" s="1">
        <v>46204</v>
      </c>
      <c r="U92" s="31">
        <v>46204.579664351855</v>
      </c>
      <c r="V92">
        <v>1</v>
      </c>
      <c r="W92">
        <v>90000</v>
      </c>
      <c r="X92" t="s">
        <v>13400</v>
      </c>
      <c r="Y92" t="s">
        <v>13401</v>
      </c>
      <c r="Z92">
        <v>909020041276989</v>
      </c>
      <c r="AA92" t="s">
        <v>13402</v>
      </c>
      <c r="AB92">
        <v>4</v>
      </c>
      <c r="AC92">
        <v>24.5</v>
      </c>
      <c r="AD92" t="s">
        <v>1461</v>
      </c>
      <c r="AE92" t="s">
        <v>1462</v>
      </c>
      <c r="AF92" t="s">
        <v>13414</v>
      </c>
      <c r="AG92" s="1">
        <v>46245</v>
      </c>
      <c r="AH92">
        <v>25</v>
      </c>
      <c r="AI92" t="s">
        <v>13404</v>
      </c>
      <c r="AJ92" t="s">
        <v>13435</v>
      </c>
      <c r="AK92" t="s">
        <v>13406</v>
      </c>
      <c r="AL92">
        <v>9719819244</v>
      </c>
      <c r="AM92" t="s">
        <v>13415</v>
      </c>
      <c r="AN92" t="s">
        <v>13408</v>
      </c>
      <c r="AO92">
        <v>1540</v>
      </c>
      <c r="AP92">
        <v>0</v>
      </c>
      <c r="AQ92" t="s">
        <v>13431</v>
      </c>
      <c r="AR92">
        <v>2069</v>
      </c>
      <c r="AS92">
        <v>0</v>
      </c>
      <c r="AZ92">
        <v>0</v>
      </c>
      <c r="BC92" t="str">
        <f>VLOOKUP(A92,Sheet1!$A$1:$E$221,2,0)</f>
        <v>West Zone</v>
      </c>
      <c r="BD92" t="str">
        <f>VLOOKUP(A92,Sheet1!$A$1:$E$221,5,0)</f>
        <v>Sandeep Sisodiya</v>
      </c>
    </row>
    <row r="93" spans="1:56" x14ac:dyDescent="0.35">
      <c r="A93" t="s">
        <v>243</v>
      </c>
      <c r="B93">
        <v>268</v>
      </c>
      <c r="C93" t="s">
        <v>789</v>
      </c>
      <c r="D93" t="s">
        <v>1725</v>
      </c>
      <c r="E93">
        <v>339917</v>
      </c>
      <c r="F93" t="s">
        <v>13683</v>
      </c>
      <c r="G93">
        <v>9281368</v>
      </c>
      <c r="H93" t="s">
        <v>13397</v>
      </c>
      <c r="I93" t="s">
        <v>1727</v>
      </c>
      <c r="J93">
        <v>4395402256</v>
      </c>
      <c r="K93" t="s">
        <v>13684</v>
      </c>
      <c r="L93">
        <v>31</v>
      </c>
      <c r="M93">
        <v>37</v>
      </c>
      <c r="N93" t="s">
        <v>789</v>
      </c>
      <c r="O93">
        <v>5186414905</v>
      </c>
      <c r="P93" t="s">
        <v>1076</v>
      </c>
      <c r="Q93" t="s">
        <v>1077</v>
      </c>
      <c r="T93" s="1">
        <v>46204</v>
      </c>
      <c r="U93" s="31">
        <v>46204.695856481485</v>
      </c>
      <c r="V93">
        <v>1</v>
      </c>
      <c r="W93">
        <v>90000</v>
      </c>
      <c r="X93" t="s">
        <v>13400</v>
      </c>
      <c r="Y93" t="s">
        <v>13401</v>
      </c>
      <c r="Z93">
        <v>909020041276989</v>
      </c>
      <c r="AA93" t="s">
        <v>13402</v>
      </c>
      <c r="AB93">
        <v>4</v>
      </c>
      <c r="AC93">
        <v>24.15</v>
      </c>
      <c r="AD93" t="s">
        <v>931</v>
      </c>
      <c r="AE93" t="s">
        <v>932</v>
      </c>
      <c r="AF93" t="s">
        <v>13414</v>
      </c>
      <c r="AG93" s="1">
        <v>46240</v>
      </c>
      <c r="AH93">
        <v>25</v>
      </c>
      <c r="AI93" t="s">
        <v>13404</v>
      </c>
      <c r="AJ93" t="s">
        <v>13427</v>
      </c>
      <c r="AK93" t="s">
        <v>13406</v>
      </c>
      <c r="AL93">
        <v>8577978912</v>
      </c>
      <c r="AM93" t="s">
        <v>13415</v>
      </c>
      <c r="AN93" t="s">
        <v>13408</v>
      </c>
      <c r="AO93">
        <v>1540</v>
      </c>
      <c r="AP93">
        <v>0</v>
      </c>
      <c r="AQ93" t="s">
        <v>13451</v>
      </c>
      <c r="AR93">
        <v>2008</v>
      </c>
      <c r="AS93">
        <v>0</v>
      </c>
      <c r="AZ93">
        <v>0</v>
      </c>
      <c r="BC93" t="str">
        <f>VLOOKUP(A93,Sheet1!$A$1:$E$221,2,0)</f>
        <v>East Zone</v>
      </c>
      <c r="BD93" t="str">
        <f>VLOOKUP(A93,Sheet1!$A$1:$E$221,5,0)</f>
        <v>Marut Nandan</v>
      </c>
    </row>
    <row r="94" spans="1:56" x14ac:dyDescent="0.35">
      <c r="A94" t="s">
        <v>837</v>
      </c>
      <c r="B94">
        <v>233</v>
      </c>
      <c r="C94" t="s">
        <v>783</v>
      </c>
      <c r="D94" t="s">
        <v>3699</v>
      </c>
      <c r="E94">
        <v>341985</v>
      </c>
      <c r="F94" t="s">
        <v>13685</v>
      </c>
      <c r="G94">
        <v>9281515</v>
      </c>
      <c r="H94" t="s">
        <v>13397</v>
      </c>
      <c r="I94" t="s">
        <v>3700</v>
      </c>
      <c r="J94">
        <v>3168197675</v>
      </c>
      <c r="K94" t="s">
        <v>13686</v>
      </c>
      <c r="L94">
        <v>38</v>
      </c>
      <c r="M94">
        <v>30</v>
      </c>
      <c r="N94" t="s">
        <v>13584</v>
      </c>
      <c r="O94">
        <v>1969459985</v>
      </c>
      <c r="P94" t="s">
        <v>3701</v>
      </c>
      <c r="Q94" t="s">
        <v>3702</v>
      </c>
      <c r="T94" s="1">
        <v>46204</v>
      </c>
      <c r="U94" s="31">
        <v>46204.583541666667</v>
      </c>
      <c r="V94">
        <v>1</v>
      </c>
      <c r="W94">
        <v>65000</v>
      </c>
      <c r="X94" t="s">
        <v>13400</v>
      </c>
      <c r="Y94" t="s">
        <v>13401</v>
      </c>
      <c r="Z94">
        <v>909020041276989</v>
      </c>
      <c r="AA94" t="s">
        <v>13402</v>
      </c>
      <c r="AB94">
        <v>2</v>
      </c>
      <c r="AC94">
        <v>24.15</v>
      </c>
      <c r="AD94" t="s">
        <v>1358</v>
      </c>
      <c r="AE94" t="s">
        <v>1359</v>
      </c>
      <c r="AF94" t="s">
        <v>13414</v>
      </c>
      <c r="AG94" s="1">
        <v>46236</v>
      </c>
      <c r="AH94">
        <v>25</v>
      </c>
      <c r="AI94" t="s">
        <v>13404</v>
      </c>
      <c r="AJ94" t="s">
        <v>13427</v>
      </c>
      <c r="AK94" t="s">
        <v>13687</v>
      </c>
      <c r="AL94">
        <v>6283788285</v>
      </c>
      <c r="AM94" t="s">
        <v>13415</v>
      </c>
      <c r="AN94" t="s">
        <v>13408</v>
      </c>
      <c r="AO94">
        <v>1113</v>
      </c>
      <c r="AP94">
        <v>0</v>
      </c>
      <c r="AQ94" t="s">
        <v>13688</v>
      </c>
      <c r="AR94">
        <v>1451</v>
      </c>
      <c r="AS94">
        <v>0</v>
      </c>
      <c r="AZ94">
        <v>0</v>
      </c>
      <c r="BC94" t="str">
        <f>VLOOKUP(A94,Sheet1!$A$1:$E$221,2,0)</f>
        <v>West Zone</v>
      </c>
      <c r="BD94" t="str">
        <f>VLOOKUP(A94,Sheet1!$A$1:$E$221,5,0)</f>
        <v>Naveen Kumar</v>
      </c>
    </row>
    <row r="95" spans="1:56" x14ac:dyDescent="0.35">
      <c r="A95" t="s">
        <v>134</v>
      </c>
      <c r="B95">
        <v>301</v>
      </c>
      <c r="C95" t="s">
        <v>787</v>
      </c>
      <c r="D95" t="s">
        <v>1744</v>
      </c>
      <c r="E95">
        <v>284237</v>
      </c>
      <c r="F95" t="s">
        <v>13689</v>
      </c>
      <c r="G95">
        <v>8325861</v>
      </c>
      <c r="H95" t="s">
        <v>13397</v>
      </c>
      <c r="I95" t="s">
        <v>1748</v>
      </c>
      <c r="J95">
        <v>4485028492</v>
      </c>
      <c r="K95" t="s">
        <v>13690</v>
      </c>
      <c r="L95">
        <v>35</v>
      </c>
      <c r="M95">
        <v>38</v>
      </c>
      <c r="N95" t="s">
        <v>787</v>
      </c>
      <c r="O95">
        <v>4598142569</v>
      </c>
      <c r="P95" t="s">
        <v>1745</v>
      </c>
      <c r="Q95" t="s">
        <v>1746</v>
      </c>
      <c r="T95" s="1">
        <v>46204</v>
      </c>
      <c r="U95" s="31">
        <v>46204.606770833336</v>
      </c>
      <c r="V95">
        <v>1</v>
      </c>
      <c r="W95">
        <v>35000</v>
      </c>
      <c r="X95" t="s">
        <v>13400</v>
      </c>
      <c r="Y95" t="s">
        <v>13401</v>
      </c>
      <c r="Z95">
        <v>909020041276989</v>
      </c>
      <c r="AA95" t="s">
        <v>13402</v>
      </c>
      <c r="AB95">
        <v>3</v>
      </c>
      <c r="AC95">
        <v>23.85</v>
      </c>
      <c r="AD95" t="s">
        <v>992</v>
      </c>
      <c r="AE95" t="s">
        <v>993</v>
      </c>
      <c r="AF95" t="s">
        <v>13414</v>
      </c>
      <c r="AG95" s="1">
        <v>46236</v>
      </c>
      <c r="AH95">
        <v>25</v>
      </c>
      <c r="AI95" t="s">
        <v>13404</v>
      </c>
      <c r="AJ95" t="s">
        <v>13435</v>
      </c>
      <c r="AK95" t="s">
        <v>13406</v>
      </c>
      <c r="AL95">
        <v>7764930031</v>
      </c>
      <c r="AM95" t="s">
        <v>13407</v>
      </c>
      <c r="AN95" t="s">
        <v>13408</v>
      </c>
      <c r="AO95">
        <v>599</v>
      </c>
      <c r="AP95">
        <v>0</v>
      </c>
      <c r="AQ95" t="s">
        <v>13518</v>
      </c>
      <c r="AR95">
        <v>781</v>
      </c>
      <c r="AS95">
        <v>0</v>
      </c>
      <c r="AZ95">
        <v>0</v>
      </c>
      <c r="BC95" t="str">
        <f>VLOOKUP(A95,Sheet1!$A$1:$E$221,2,0)</f>
        <v>East Zone</v>
      </c>
      <c r="BD95" t="str">
        <f>VLOOKUP(A95,Sheet1!$A$1:$E$221,5,0)</f>
        <v>Pavan Kumar Rai</v>
      </c>
    </row>
    <row r="96" spans="1:56" x14ac:dyDescent="0.35">
      <c r="A96" t="s">
        <v>177</v>
      </c>
      <c r="B96">
        <v>606</v>
      </c>
      <c r="C96" t="s">
        <v>788</v>
      </c>
      <c r="D96" t="s">
        <v>2003</v>
      </c>
      <c r="E96">
        <v>346613</v>
      </c>
      <c r="F96" t="s">
        <v>13691</v>
      </c>
      <c r="G96">
        <v>8139460</v>
      </c>
      <c r="H96" t="s">
        <v>13397</v>
      </c>
      <c r="I96" t="s">
        <v>2007</v>
      </c>
      <c r="J96">
        <v>6380079871</v>
      </c>
      <c r="K96" t="s">
        <v>13692</v>
      </c>
      <c r="L96">
        <v>32</v>
      </c>
      <c r="M96">
        <v>30</v>
      </c>
      <c r="N96" t="s">
        <v>788</v>
      </c>
      <c r="O96">
        <v>8277865716</v>
      </c>
      <c r="P96" t="s">
        <v>2004</v>
      </c>
      <c r="Q96" t="s">
        <v>2005</v>
      </c>
      <c r="T96" s="1">
        <v>46204</v>
      </c>
      <c r="U96" s="31">
        <v>46204.599282407406</v>
      </c>
      <c r="V96">
        <v>1</v>
      </c>
      <c r="W96">
        <v>90000</v>
      </c>
      <c r="X96" t="s">
        <v>13400</v>
      </c>
      <c r="Y96" t="s">
        <v>13401</v>
      </c>
      <c r="Z96">
        <v>909020041276989</v>
      </c>
      <c r="AA96" t="s">
        <v>13402</v>
      </c>
      <c r="AB96">
        <v>4</v>
      </c>
      <c r="AC96">
        <v>24.15</v>
      </c>
      <c r="AD96" t="s">
        <v>978</v>
      </c>
      <c r="AE96" t="s">
        <v>979</v>
      </c>
      <c r="AF96" t="s">
        <v>13414</v>
      </c>
      <c r="AG96" s="1">
        <v>46243</v>
      </c>
      <c r="AH96">
        <v>25</v>
      </c>
      <c r="AI96" t="s">
        <v>13404</v>
      </c>
      <c r="AJ96" t="s">
        <v>13427</v>
      </c>
      <c r="AK96" t="s">
        <v>13406</v>
      </c>
      <c r="AL96">
        <v>9238465972</v>
      </c>
      <c r="AM96" t="s">
        <v>13407</v>
      </c>
      <c r="AN96" t="s">
        <v>13408</v>
      </c>
      <c r="AO96">
        <v>1540</v>
      </c>
      <c r="AP96">
        <v>0</v>
      </c>
      <c r="AQ96" t="s">
        <v>13533</v>
      </c>
      <c r="AR96">
        <v>1917</v>
      </c>
      <c r="AS96">
        <v>0</v>
      </c>
      <c r="AZ96">
        <v>0</v>
      </c>
      <c r="BC96" t="str">
        <f>VLOOKUP(A96,Sheet1!$A$1:$E$221,2,0)</f>
        <v>South Zone</v>
      </c>
      <c r="BD96" t="str">
        <f>VLOOKUP(A96,Sheet1!$A$1:$E$221,5,0)</f>
        <v>Vinay Kumar Vishwakarma</v>
      </c>
    </row>
    <row r="97" spans="1:56" x14ac:dyDescent="0.35">
      <c r="A97" t="s">
        <v>759</v>
      </c>
      <c r="B97">
        <v>70</v>
      </c>
      <c r="C97" t="s">
        <v>789</v>
      </c>
      <c r="D97" t="s">
        <v>13693</v>
      </c>
      <c r="E97">
        <v>686866</v>
      </c>
      <c r="F97" t="s">
        <v>13694</v>
      </c>
      <c r="G97">
        <v>8440329</v>
      </c>
      <c r="H97" t="s">
        <v>13397</v>
      </c>
      <c r="I97" t="s">
        <v>13695</v>
      </c>
      <c r="J97">
        <v>7795834379</v>
      </c>
      <c r="K97" t="s">
        <v>13696</v>
      </c>
      <c r="L97">
        <v>53</v>
      </c>
      <c r="M97">
        <v>55</v>
      </c>
      <c r="N97" t="s">
        <v>789</v>
      </c>
      <c r="O97">
        <v>4082326203</v>
      </c>
      <c r="P97" t="s">
        <v>1372</v>
      </c>
      <c r="Q97" t="s">
        <v>1373</v>
      </c>
      <c r="T97" s="1">
        <v>46204</v>
      </c>
      <c r="U97" s="31">
        <v>46204.621724537035</v>
      </c>
      <c r="V97">
        <v>1</v>
      </c>
      <c r="W97">
        <v>77000</v>
      </c>
      <c r="X97" t="s">
        <v>13400</v>
      </c>
      <c r="Y97" t="s">
        <v>13401</v>
      </c>
      <c r="Z97">
        <v>909020041276989</v>
      </c>
      <c r="AA97" t="s">
        <v>13402</v>
      </c>
      <c r="AB97">
        <v>2</v>
      </c>
      <c r="AC97">
        <v>24.15</v>
      </c>
      <c r="AD97" t="s">
        <v>939</v>
      </c>
      <c r="AE97" t="s">
        <v>940</v>
      </c>
      <c r="AF97" t="s">
        <v>13414</v>
      </c>
      <c r="AG97" s="1">
        <v>46239</v>
      </c>
      <c r="AH97">
        <v>25</v>
      </c>
      <c r="AI97" t="s">
        <v>13404</v>
      </c>
      <c r="AJ97" t="s">
        <v>13435</v>
      </c>
      <c r="AK97" t="s">
        <v>13406</v>
      </c>
      <c r="AL97">
        <v>6396160132</v>
      </c>
      <c r="AM97" t="s">
        <v>13415</v>
      </c>
      <c r="AN97" t="s">
        <v>13408</v>
      </c>
      <c r="AO97">
        <v>1318</v>
      </c>
      <c r="AP97">
        <v>0</v>
      </c>
      <c r="AQ97" t="s">
        <v>13420</v>
      </c>
      <c r="AR97">
        <v>1718</v>
      </c>
      <c r="AS97">
        <v>0</v>
      </c>
      <c r="AZ97">
        <v>0</v>
      </c>
      <c r="BC97" t="str">
        <f>VLOOKUP(A97,Sheet1!$A$1:$E$221,2,0)</f>
        <v>West Zone</v>
      </c>
      <c r="BD97" t="str">
        <f>VLOOKUP(A97,Sheet1!$A$1:$E$221,5,0)</f>
        <v>Sandeep Sisodiya</v>
      </c>
    </row>
    <row r="98" spans="1:56" x14ac:dyDescent="0.35">
      <c r="A98" t="s">
        <v>105</v>
      </c>
      <c r="B98">
        <v>489</v>
      </c>
      <c r="C98" t="s">
        <v>780</v>
      </c>
      <c r="D98" t="s">
        <v>2328</v>
      </c>
      <c r="E98">
        <v>548871</v>
      </c>
      <c r="F98" t="s">
        <v>13697</v>
      </c>
      <c r="G98">
        <v>8539584</v>
      </c>
      <c r="H98" t="s">
        <v>13397</v>
      </c>
      <c r="I98" t="s">
        <v>2330</v>
      </c>
      <c r="J98">
        <v>2576410035</v>
      </c>
      <c r="K98" t="s">
        <v>13698</v>
      </c>
      <c r="L98">
        <v>33</v>
      </c>
      <c r="M98">
        <v>35</v>
      </c>
      <c r="N98" t="s">
        <v>780</v>
      </c>
      <c r="O98">
        <v>4037725526</v>
      </c>
      <c r="P98" t="s">
        <v>1516</v>
      </c>
      <c r="Q98" t="s">
        <v>1517</v>
      </c>
      <c r="T98" s="1">
        <v>46204</v>
      </c>
      <c r="U98" s="31">
        <v>46204.6171875</v>
      </c>
      <c r="V98">
        <v>1</v>
      </c>
      <c r="W98">
        <v>70000</v>
      </c>
      <c r="X98" t="s">
        <v>13400</v>
      </c>
      <c r="Y98" t="s">
        <v>13401</v>
      </c>
      <c r="Z98">
        <v>909020041276989</v>
      </c>
      <c r="AA98" t="s">
        <v>13402</v>
      </c>
      <c r="AB98">
        <v>3</v>
      </c>
      <c r="AC98">
        <v>24.15</v>
      </c>
      <c r="AD98" t="s">
        <v>1029</v>
      </c>
      <c r="AE98" t="s">
        <v>1030</v>
      </c>
      <c r="AF98" t="s">
        <v>13403</v>
      </c>
      <c r="AG98" s="1">
        <v>46239</v>
      </c>
      <c r="AH98">
        <v>25</v>
      </c>
      <c r="AI98" t="s">
        <v>13404</v>
      </c>
      <c r="AJ98" t="s">
        <v>13405</v>
      </c>
      <c r="AK98" t="s">
        <v>13406</v>
      </c>
      <c r="AL98">
        <v>7696491630</v>
      </c>
      <c r="AM98" t="s">
        <v>13415</v>
      </c>
      <c r="AN98" t="s">
        <v>13408</v>
      </c>
      <c r="AO98">
        <v>1198</v>
      </c>
      <c r="AP98">
        <v>0</v>
      </c>
      <c r="AQ98" t="s">
        <v>13409</v>
      </c>
      <c r="AR98">
        <v>1563</v>
      </c>
      <c r="AS98">
        <v>0</v>
      </c>
      <c r="AZ98">
        <v>0</v>
      </c>
      <c r="BC98" t="str">
        <f>VLOOKUP(A98,Sheet1!$A$1:$E$221,2,0)</f>
        <v>South East Zone</v>
      </c>
      <c r="BD98" t="str">
        <f>VLOOKUP(A98,Sheet1!$A$1:$E$221,5,0)</f>
        <v>Manu Yadav</v>
      </c>
    </row>
    <row r="99" spans="1:56" x14ac:dyDescent="0.35">
      <c r="A99" t="s">
        <v>842</v>
      </c>
      <c r="B99">
        <v>105</v>
      </c>
      <c r="C99" t="s">
        <v>787</v>
      </c>
      <c r="D99" t="s">
        <v>1652</v>
      </c>
      <c r="E99">
        <v>610790</v>
      </c>
      <c r="F99" t="s">
        <v>13699</v>
      </c>
      <c r="G99">
        <v>8501968</v>
      </c>
      <c r="H99" t="s">
        <v>13397</v>
      </c>
      <c r="I99" t="s">
        <v>1654</v>
      </c>
      <c r="J99">
        <v>8081383575</v>
      </c>
      <c r="K99" t="s">
        <v>13700</v>
      </c>
      <c r="L99">
        <v>56</v>
      </c>
      <c r="M99">
        <v>47</v>
      </c>
      <c r="N99" t="s">
        <v>787</v>
      </c>
      <c r="O99">
        <v>7481571943</v>
      </c>
      <c r="P99" t="s">
        <v>1648</v>
      </c>
      <c r="Q99" t="s">
        <v>1649</v>
      </c>
      <c r="T99" s="1">
        <v>46204</v>
      </c>
      <c r="U99" s="31">
        <v>46204.788668981484</v>
      </c>
      <c r="V99">
        <v>1</v>
      </c>
      <c r="W99">
        <v>73000</v>
      </c>
      <c r="X99" t="s">
        <v>13400</v>
      </c>
      <c r="Y99" t="s">
        <v>13401</v>
      </c>
      <c r="Z99">
        <v>909020041276989</v>
      </c>
      <c r="AA99" t="s">
        <v>13402</v>
      </c>
      <c r="AB99">
        <v>2</v>
      </c>
      <c r="AC99">
        <v>24.5</v>
      </c>
      <c r="AD99" t="s">
        <v>1189</v>
      </c>
      <c r="AE99" t="s">
        <v>1190</v>
      </c>
      <c r="AF99" t="s">
        <v>13414</v>
      </c>
      <c r="AG99" s="1">
        <v>46236</v>
      </c>
      <c r="AH99">
        <v>25</v>
      </c>
      <c r="AI99" t="s">
        <v>13404</v>
      </c>
      <c r="AJ99" t="s">
        <v>13405</v>
      </c>
      <c r="AK99" t="s">
        <v>13406</v>
      </c>
      <c r="AL99">
        <v>9798125560</v>
      </c>
      <c r="AM99" t="s">
        <v>13407</v>
      </c>
      <c r="AN99" t="s">
        <v>13408</v>
      </c>
      <c r="AO99">
        <v>1250</v>
      </c>
      <c r="AP99">
        <v>0</v>
      </c>
      <c r="AQ99" t="s">
        <v>13701</v>
      </c>
      <c r="AR99">
        <v>1628</v>
      </c>
      <c r="AS99">
        <v>0</v>
      </c>
      <c r="AZ99">
        <v>0</v>
      </c>
      <c r="BC99" t="str">
        <f>VLOOKUP(A99,Sheet1!$A$1:$E$221,2,0)</f>
        <v>East Zone</v>
      </c>
      <c r="BD99" t="str">
        <f>VLOOKUP(A99,Sheet1!$A$1:$E$221,5,0)</f>
        <v>Pavan Kumar Rai</v>
      </c>
    </row>
    <row r="100" spans="1:56" x14ac:dyDescent="0.35">
      <c r="A100" t="s">
        <v>165</v>
      </c>
      <c r="B100">
        <v>127</v>
      </c>
      <c r="C100" t="s">
        <v>787</v>
      </c>
      <c r="D100" t="s">
        <v>3703</v>
      </c>
      <c r="E100">
        <v>429886</v>
      </c>
      <c r="F100" t="s">
        <v>13702</v>
      </c>
      <c r="G100">
        <v>8627801</v>
      </c>
      <c r="H100" t="s">
        <v>13397</v>
      </c>
      <c r="I100" t="s">
        <v>3704</v>
      </c>
      <c r="J100">
        <v>6041946777</v>
      </c>
      <c r="K100" t="s">
        <v>13703</v>
      </c>
      <c r="L100">
        <v>41</v>
      </c>
      <c r="M100">
        <v>35</v>
      </c>
      <c r="N100" t="s">
        <v>789</v>
      </c>
      <c r="O100">
        <v>3160609098</v>
      </c>
      <c r="P100" t="s">
        <v>3705</v>
      </c>
      <c r="Q100" t="s">
        <v>3706</v>
      </c>
      <c r="T100" s="1">
        <v>46204</v>
      </c>
      <c r="U100" s="31">
        <v>46204.653622685182</v>
      </c>
      <c r="V100">
        <v>1</v>
      </c>
      <c r="W100">
        <v>90000</v>
      </c>
      <c r="X100" t="s">
        <v>13400</v>
      </c>
      <c r="Y100" t="s">
        <v>13401</v>
      </c>
      <c r="Z100">
        <v>909020041276989</v>
      </c>
      <c r="AA100" t="s">
        <v>13402</v>
      </c>
      <c r="AB100">
        <v>4</v>
      </c>
      <c r="AC100">
        <v>24.15</v>
      </c>
      <c r="AD100" t="s">
        <v>931</v>
      </c>
      <c r="AE100" t="s">
        <v>932</v>
      </c>
      <c r="AF100" t="s">
        <v>13414</v>
      </c>
      <c r="AG100" s="1">
        <v>46246</v>
      </c>
      <c r="AH100">
        <v>25</v>
      </c>
      <c r="AI100" t="s">
        <v>13404</v>
      </c>
      <c r="AJ100" t="s">
        <v>13405</v>
      </c>
      <c r="AK100" t="s">
        <v>13406</v>
      </c>
      <c r="AL100">
        <v>7498975858</v>
      </c>
      <c r="AM100" t="s">
        <v>13407</v>
      </c>
      <c r="AN100" t="s">
        <v>13408</v>
      </c>
      <c r="AO100">
        <v>1540</v>
      </c>
      <c r="AP100">
        <v>0</v>
      </c>
      <c r="AQ100" t="s">
        <v>13451</v>
      </c>
      <c r="AR100">
        <v>2008</v>
      </c>
      <c r="AS100">
        <v>0</v>
      </c>
      <c r="AZ100">
        <v>0</v>
      </c>
      <c r="BC100" t="str">
        <f>VLOOKUP(A100,Sheet1!$A$1:$E$221,2,0)</f>
        <v>East Zone</v>
      </c>
      <c r="BD100" t="str">
        <f>VLOOKUP(A100,Sheet1!$A$1:$E$221,5,0)</f>
        <v>Pavan Kumar Rai</v>
      </c>
    </row>
    <row r="101" spans="1:56" x14ac:dyDescent="0.35">
      <c r="A101" t="s">
        <v>110</v>
      </c>
      <c r="B101">
        <v>842</v>
      </c>
      <c r="C101" t="s">
        <v>790</v>
      </c>
      <c r="D101" t="s">
        <v>2171</v>
      </c>
      <c r="E101">
        <v>571556</v>
      </c>
      <c r="F101" t="s">
        <v>13704</v>
      </c>
      <c r="G101">
        <v>7723039</v>
      </c>
      <c r="H101" t="s">
        <v>13397</v>
      </c>
      <c r="I101" t="s">
        <v>2173</v>
      </c>
      <c r="J101">
        <v>9711717386</v>
      </c>
      <c r="K101" t="s">
        <v>3707</v>
      </c>
      <c r="L101">
        <v>52</v>
      </c>
      <c r="M101">
        <v>19</v>
      </c>
      <c r="N101" t="s">
        <v>789</v>
      </c>
      <c r="O101">
        <v>1459552870</v>
      </c>
      <c r="P101" t="s">
        <v>1413</v>
      </c>
      <c r="Q101" t="s">
        <v>1414</v>
      </c>
      <c r="T101" s="1">
        <v>46204</v>
      </c>
      <c r="U101" s="31">
        <v>46204.557500000003</v>
      </c>
      <c r="V101">
        <v>1</v>
      </c>
      <c r="W101">
        <v>50000</v>
      </c>
      <c r="X101" t="s">
        <v>13400</v>
      </c>
      <c r="Y101" t="s">
        <v>13401</v>
      </c>
      <c r="Z101">
        <v>909020041276989</v>
      </c>
      <c r="AA101" t="s">
        <v>13402</v>
      </c>
      <c r="AB101">
        <v>3</v>
      </c>
      <c r="AC101">
        <v>24.15</v>
      </c>
      <c r="AD101" t="s">
        <v>1034</v>
      </c>
      <c r="AE101" t="s">
        <v>1035</v>
      </c>
      <c r="AF101" t="s">
        <v>13414</v>
      </c>
      <c r="AG101" s="1">
        <v>46237</v>
      </c>
      <c r="AH101">
        <v>25</v>
      </c>
      <c r="AI101" t="s">
        <v>13404</v>
      </c>
      <c r="AJ101" t="s">
        <v>13427</v>
      </c>
      <c r="AK101" t="s">
        <v>13406</v>
      </c>
      <c r="AL101">
        <v>9719534302</v>
      </c>
      <c r="AM101" t="s">
        <v>13407</v>
      </c>
      <c r="AN101" t="s">
        <v>13408</v>
      </c>
      <c r="AO101">
        <v>856</v>
      </c>
      <c r="AP101">
        <v>0</v>
      </c>
      <c r="AQ101" t="s">
        <v>13423</v>
      </c>
      <c r="AR101">
        <v>1117</v>
      </c>
      <c r="AS101">
        <v>0</v>
      </c>
      <c r="AZ101">
        <v>0</v>
      </c>
      <c r="BC101" t="str">
        <f>VLOOKUP(A101,Sheet1!$A$1:$E$221,2,0)</f>
        <v>West Zone</v>
      </c>
      <c r="BD101" t="str">
        <f>VLOOKUP(A101,Sheet1!$A$1:$E$221,5,0)</f>
        <v>Pradeep Kumar</v>
      </c>
    </row>
    <row r="102" spans="1:56" x14ac:dyDescent="0.35">
      <c r="A102" t="s">
        <v>130</v>
      </c>
      <c r="B102">
        <v>239</v>
      </c>
      <c r="C102" t="s">
        <v>787</v>
      </c>
      <c r="D102" t="s">
        <v>967</v>
      </c>
      <c r="E102">
        <v>574238</v>
      </c>
      <c r="F102" t="s">
        <v>13705</v>
      </c>
      <c r="G102">
        <v>8285955</v>
      </c>
      <c r="H102" t="s">
        <v>13397</v>
      </c>
      <c r="I102" t="s">
        <v>980</v>
      </c>
      <c r="J102">
        <v>6166707541</v>
      </c>
      <c r="K102" t="s">
        <v>13706</v>
      </c>
      <c r="L102">
        <v>49</v>
      </c>
      <c r="M102">
        <v>38</v>
      </c>
      <c r="N102" t="s">
        <v>787</v>
      </c>
      <c r="O102">
        <v>9287326164</v>
      </c>
      <c r="P102" t="s">
        <v>121</v>
      </c>
      <c r="Q102" t="s">
        <v>965</v>
      </c>
      <c r="T102" s="1">
        <v>46204</v>
      </c>
      <c r="U102" s="31">
        <v>46204.649398148147</v>
      </c>
      <c r="V102">
        <v>1</v>
      </c>
      <c r="W102">
        <v>77000</v>
      </c>
      <c r="X102" t="s">
        <v>13400</v>
      </c>
      <c r="Y102" t="s">
        <v>13401</v>
      </c>
      <c r="Z102">
        <v>909020041276989</v>
      </c>
      <c r="AA102" t="s">
        <v>13402</v>
      </c>
      <c r="AB102">
        <v>2</v>
      </c>
      <c r="AC102">
        <v>24.15</v>
      </c>
      <c r="AD102" t="s">
        <v>939</v>
      </c>
      <c r="AE102" t="s">
        <v>940</v>
      </c>
      <c r="AF102" t="s">
        <v>13426</v>
      </c>
      <c r="AG102" s="1">
        <v>46246</v>
      </c>
      <c r="AH102">
        <v>25</v>
      </c>
      <c r="AI102" t="s">
        <v>13404</v>
      </c>
      <c r="AJ102" t="s">
        <v>13427</v>
      </c>
      <c r="AK102" t="s">
        <v>13406</v>
      </c>
      <c r="AL102">
        <v>8757152099</v>
      </c>
      <c r="AM102" t="s">
        <v>13407</v>
      </c>
      <c r="AN102" t="s">
        <v>13408</v>
      </c>
      <c r="AO102">
        <v>1318</v>
      </c>
      <c r="AP102">
        <v>0</v>
      </c>
      <c r="AQ102" t="s">
        <v>13420</v>
      </c>
      <c r="AR102">
        <v>1718</v>
      </c>
      <c r="AS102">
        <v>0</v>
      </c>
      <c r="AZ102">
        <v>0</v>
      </c>
      <c r="BC102" t="str">
        <f>VLOOKUP(A102,Sheet1!$A$1:$E$221,2,0)</f>
        <v>East Zone</v>
      </c>
      <c r="BD102" t="str">
        <f>VLOOKUP(A102,Sheet1!$A$1:$E$221,5,0)</f>
        <v>Pavan Kumar Rai</v>
      </c>
    </row>
    <row r="103" spans="1:56" x14ac:dyDescent="0.35">
      <c r="A103" t="s">
        <v>84</v>
      </c>
      <c r="B103">
        <v>8</v>
      </c>
      <c r="C103" t="s">
        <v>788</v>
      </c>
      <c r="D103" t="s">
        <v>1848</v>
      </c>
      <c r="E103">
        <v>226896</v>
      </c>
      <c r="F103" t="s">
        <v>3708</v>
      </c>
      <c r="G103">
        <v>9251751</v>
      </c>
      <c r="H103" t="s">
        <v>13397</v>
      </c>
      <c r="I103" t="s">
        <v>1852</v>
      </c>
      <c r="J103">
        <v>84250202</v>
      </c>
      <c r="K103" t="s">
        <v>13707</v>
      </c>
      <c r="L103">
        <v>43</v>
      </c>
      <c r="M103">
        <v>48</v>
      </c>
      <c r="N103" t="s">
        <v>788</v>
      </c>
      <c r="O103">
        <v>6918929170</v>
      </c>
      <c r="P103" t="s">
        <v>1849</v>
      </c>
      <c r="Q103" t="s">
        <v>1850</v>
      </c>
      <c r="T103" s="1">
        <v>46204</v>
      </c>
      <c r="U103" s="31">
        <v>46204.770486111112</v>
      </c>
      <c r="V103">
        <v>1</v>
      </c>
      <c r="W103">
        <v>90000</v>
      </c>
      <c r="X103" t="s">
        <v>13400</v>
      </c>
      <c r="Y103" t="s">
        <v>13401</v>
      </c>
      <c r="Z103">
        <v>909020041276989</v>
      </c>
      <c r="AA103" t="s">
        <v>13402</v>
      </c>
      <c r="AB103">
        <v>8</v>
      </c>
      <c r="AC103">
        <v>24.15</v>
      </c>
      <c r="AD103" t="s">
        <v>978</v>
      </c>
      <c r="AE103" t="s">
        <v>979</v>
      </c>
      <c r="AF103" t="s">
        <v>13708</v>
      </c>
      <c r="AG103" s="1">
        <v>46239</v>
      </c>
      <c r="AH103">
        <v>25</v>
      </c>
      <c r="AI103" t="s">
        <v>13404</v>
      </c>
      <c r="AJ103" t="s">
        <v>13650</v>
      </c>
      <c r="AK103" t="s">
        <v>13406</v>
      </c>
      <c r="AL103">
        <v>8109847703</v>
      </c>
      <c r="AM103" t="s">
        <v>13415</v>
      </c>
      <c r="AN103" t="s">
        <v>13408</v>
      </c>
      <c r="AO103">
        <v>1540</v>
      </c>
      <c r="AP103">
        <v>0</v>
      </c>
      <c r="AQ103" t="s">
        <v>13533</v>
      </c>
      <c r="AR103">
        <v>1917</v>
      </c>
      <c r="AS103">
        <v>0</v>
      </c>
      <c r="AZ103">
        <v>0</v>
      </c>
      <c r="BC103" t="str">
        <f>VLOOKUP(A103,Sheet1!$A$1:$E$221,2,0)</f>
        <v>South Zone</v>
      </c>
      <c r="BD103" t="str">
        <f>VLOOKUP(A103,Sheet1!$A$1:$E$221,5,0)</f>
        <v>Vinay Kumar Vishwakarma</v>
      </c>
    </row>
    <row r="104" spans="1:56" x14ac:dyDescent="0.35">
      <c r="A104" t="s">
        <v>80</v>
      </c>
      <c r="B104">
        <v>2</v>
      </c>
      <c r="C104" t="s">
        <v>789</v>
      </c>
      <c r="D104" t="s">
        <v>2068</v>
      </c>
      <c r="E104">
        <v>345136</v>
      </c>
      <c r="F104" t="s">
        <v>13709</v>
      </c>
      <c r="G104">
        <v>9280713</v>
      </c>
      <c r="H104" t="s">
        <v>13397</v>
      </c>
      <c r="I104" t="s">
        <v>1142</v>
      </c>
      <c r="J104">
        <v>7013514371</v>
      </c>
      <c r="K104" t="s">
        <v>13710</v>
      </c>
      <c r="L104">
        <v>32</v>
      </c>
      <c r="M104">
        <v>38</v>
      </c>
      <c r="N104" t="s">
        <v>789</v>
      </c>
      <c r="O104">
        <v>3667080278</v>
      </c>
      <c r="P104" t="s">
        <v>1020</v>
      </c>
      <c r="Q104" t="s">
        <v>2069</v>
      </c>
      <c r="T104" s="1">
        <v>46204</v>
      </c>
      <c r="U104" s="31">
        <v>46204.804930555554</v>
      </c>
      <c r="V104">
        <v>1</v>
      </c>
      <c r="W104">
        <v>90000</v>
      </c>
      <c r="X104" t="s">
        <v>13400</v>
      </c>
      <c r="Y104" t="s">
        <v>13401</v>
      </c>
      <c r="Z104">
        <v>909020041276989</v>
      </c>
      <c r="AA104" t="s">
        <v>13402</v>
      </c>
      <c r="AB104">
        <v>3</v>
      </c>
      <c r="AC104">
        <v>24.15</v>
      </c>
      <c r="AD104" t="s">
        <v>1180</v>
      </c>
      <c r="AE104" t="s">
        <v>1181</v>
      </c>
      <c r="AF104" t="s">
        <v>13414</v>
      </c>
      <c r="AG104" s="1">
        <v>46239</v>
      </c>
      <c r="AH104">
        <v>25</v>
      </c>
      <c r="AI104" t="s">
        <v>13404</v>
      </c>
      <c r="AJ104" t="s">
        <v>13405</v>
      </c>
      <c r="AK104" t="s">
        <v>13406</v>
      </c>
      <c r="AL104">
        <v>7906266286</v>
      </c>
      <c r="AM104" t="s">
        <v>13415</v>
      </c>
      <c r="AN104" t="s">
        <v>13408</v>
      </c>
      <c r="AO104">
        <v>1540</v>
      </c>
      <c r="AP104">
        <v>0</v>
      </c>
      <c r="AQ104" t="s">
        <v>13431</v>
      </c>
      <c r="AR104">
        <v>2069</v>
      </c>
      <c r="AS104">
        <v>0</v>
      </c>
      <c r="AZ104">
        <v>0</v>
      </c>
      <c r="BC104" t="str">
        <f>VLOOKUP(A104,Sheet1!$A$1:$E$221,2,0)</f>
        <v>West Zone</v>
      </c>
      <c r="BD104" t="str">
        <f>VLOOKUP(A104,Sheet1!$A$1:$E$221,5,0)</f>
        <v>Pradeep Kumar</v>
      </c>
    </row>
    <row r="105" spans="1:56" x14ac:dyDescent="0.35">
      <c r="A105" t="s">
        <v>141</v>
      </c>
      <c r="B105">
        <v>442</v>
      </c>
      <c r="C105" t="s">
        <v>784</v>
      </c>
      <c r="D105" t="s">
        <v>1776</v>
      </c>
      <c r="E105">
        <v>527903</v>
      </c>
      <c r="F105" t="s">
        <v>3149</v>
      </c>
      <c r="G105">
        <v>7926200</v>
      </c>
      <c r="H105" t="s">
        <v>13397</v>
      </c>
      <c r="I105" t="s">
        <v>1584</v>
      </c>
      <c r="J105">
        <v>9443313407</v>
      </c>
      <c r="K105" t="s">
        <v>13711</v>
      </c>
      <c r="L105">
        <v>37</v>
      </c>
      <c r="M105">
        <v>43</v>
      </c>
      <c r="N105" t="s">
        <v>784</v>
      </c>
      <c r="O105">
        <v>5109673561</v>
      </c>
      <c r="P105" t="s">
        <v>1777</v>
      </c>
      <c r="Q105" t="s">
        <v>1778</v>
      </c>
      <c r="T105" s="1">
        <v>46204</v>
      </c>
      <c r="U105" s="31">
        <v>46204.686828703707</v>
      </c>
      <c r="V105">
        <v>1</v>
      </c>
      <c r="W105">
        <v>50000</v>
      </c>
      <c r="X105" t="s">
        <v>13400</v>
      </c>
      <c r="Y105" t="s">
        <v>13401</v>
      </c>
      <c r="Z105">
        <v>909020041276989</v>
      </c>
      <c r="AA105" t="s">
        <v>13402</v>
      </c>
      <c r="AB105">
        <v>2</v>
      </c>
      <c r="AC105">
        <v>24.15</v>
      </c>
      <c r="AD105" t="s">
        <v>1034</v>
      </c>
      <c r="AE105" t="s">
        <v>1035</v>
      </c>
      <c r="AF105" t="s">
        <v>13712</v>
      </c>
      <c r="AG105" s="1">
        <v>46240</v>
      </c>
      <c r="AH105">
        <v>25</v>
      </c>
      <c r="AI105" t="s">
        <v>13404</v>
      </c>
      <c r="AJ105" t="s">
        <v>13405</v>
      </c>
      <c r="AK105" t="s">
        <v>13406</v>
      </c>
      <c r="AL105">
        <v>8210163833</v>
      </c>
      <c r="AM105" t="s">
        <v>13415</v>
      </c>
      <c r="AN105" t="s">
        <v>13408</v>
      </c>
      <c r="AO105">
        <v>856</v>
      </c>
      <c r="AP105">
        <v>0</v>
      </c>
      <c r="AQ105" t="s">
        <v>13423</v>
      </c>
      <c r="AR105">
        <v>1117</v>
      </c>
      <c r="AS105">
        <v>0</v>
      </c>
      <c r="AZ105">
        <v>0</v>
      </c>
      <c r="BC105" t="str">
        <f>VLOOKUP(A105,Sheet1!$A$1:$E$221,2,0)</f>
        <v>East Zone</v>
      </c>
      <c r="BD105" t="str">
        <f>VLOOKUP(A105,Sheet1!$A$1:$E$221,5,0)</f>
        <v>Raja Kumar</v>
      </c>
    </row>
    <row r="106" spans="1:56" x14ac:dyDescent="0.35">
      <c r="A106" t="s">
        <v>259</v>
      </c>
      <c r="B106">
        <v>911</v>
      </c>
      <c r="C106" t="s">
        <v>789</v>
      </c>
      <c r="D106" t="s">
        <v>1823</v>
      </c>
      <c r="E106">
        <v>656533</v>
      </c>
      <c r="F106" t="s">
        <v>13713</v>
      </c>
      <c r="G106">
        <v>9281690</v>
      </c>
      <c r="H106" t="s">
        <v>13397</v>
      </c>
      <c r="I106" t="s">
        <v>1825</v>
      </c>
      <c r="J106">
        <v>2448649953</v>
      </c>
      <c r="K106" t="s">
        <v>13714</v>
      </c>
      <c r="L106">
        <v>50</v>
      </c>
      <c r="M106">
        <v>52</v>
      </c>
      <c r="N106" t="s">
        <v>789</v>
      </c>
      <c r="O106">
        <v>8196061568</v>
      </c>
      <c r="P106" t="s">
        <v>1819</v>
      </c>
      <c r="Q106" t="s">
        <v>1820</v>
      </c>
      <c r="T106" s="1">
        <v>46205</v>
      </c>
      <c r="U106" s="31">
        <v>46205.563067129631</v>
      </c>
      <c r="V106">
        <v>1</v>
      </c>
      <c r="W106">
        <v>77000</v>
      </c>
      <c r="X106" t="s">
        <v>13400</v>
      </c>
      <c r="Y106" t="s">
        <v>13401</v>
      </c>
      <c r="Z106">
        <v>909020041276989</v>
      </c>
      <c r="AA106" t="s">
        <v>13402</v>
      </c>
      <c r="AB106">
        <v>2</v>
      </c>
      <c r="AC106">
        <v>24.15</v>
      </c>
      <c r="AD106" t="s">
        <v>939</v>
      </c>
      <c r="AE106" t="s">
        <v>940</v>
      </c>
      <c r="AF106" t="s">
        <v>13414</v>
      </c>
      <c r="AG106" s="1">
        <v>46243</v>
      </c>
      <c r="AH106">
        <v>25</v>
      </c>
      <c r="AI106" t="s">
        <v>13404</v>
      </c>
      <c r="AJ106" t="s">
        <v>13427</v>
      </c>
      <c r="AK106" t="s">
        <v>13406</v>
      </c>
      <c r="AL106">
        <v>7706090837</v>
      </c>
      <c r="AM106" t="s">
        <v>13407</v>
      </c>
      <c r="AN106" t="s">
        <v>13408</v>
      </c>
      <c r="AO106">
        <v>1318</v>
      </c>
      <c r="AP106">
        <v>0</v>
      </c>
      <c r="AQ106" t="s">
        <v>13420</v>
      </c>
      <c r="AR106">
        <v>1718</v>
      </c>
      <c r="AS106">
        <v>0</v>
      </c>
      <c r="AZ106">
        <v>0</v>
      </c>
      <c r="BC106" t="str">
        <f>VLOOKUP(A106,Sheet1!$A$1:$E$221,2,0)</f>
        <v>East Zone</v>
      </c>
      <c r="BD106" t="str">
        <f>VLOOKUP(A106,Sheet1!$A$1:$E$221,5,0)</f>
        <v>Marut Nandan</v>
      </c>
    </row>
    <row r="107" spans="1:56" x14ac:dyDescent="0.35">
      <c r="A107" t="s">
        <v>721</v>
      </c>
      <c r="B107">
        <v>195</v>
      </c>
      <c r="C107" t="s">
        <v>789</v>
      </c>
      <c r="D107" t="s">
        <v>3709</v>
      </c>
      <c r="E107">
        <v>685526</v>
      </c>
      <c r="F107" t="s">
        <v>1525</v>
      </c>
      <c r="G107">
        <v>8483125</v>
      </c>
      <c r="H107" t="s">
        <v>13397</v>
      </c>
      <c r="I107" t="s">
        <v>3710</v>
      </c>
      <c r="J107">
        <v>8502083566</v>
      </c>
      <c r="K107" t="s">
        <v>13715</v>
      </c>
      <c r="L107">
        <v>32</v>
      </c>
      <c r="M107">
        <v>34</v>
      </c>
      <c r="N107" t="s">
        <v>789</v>
      </c>
      <c r="O107">
        <v>1029767096</v>
      </c>
      <c r="P107" t="s">
        <v>3711</v>
      </c>
      <c r="Q107" t="s">
        <v>3712</v>
      </c>
      <c r="R107" t="s">
        <v>12603</v>
      </c>
      <c r="S107" t="s">
        <v>12604</v>
      </c>
      <c r="T107" s="1">
        <v>46204</v>
      </c>
      <c r="U107" s="31">
        <v>46204.633946759262</v>
      </c>
      <c r="V107">
        <v>1</v>
      </c>
      <c r="W107">
        <v>90000</v>
      </c>
      <c r="X107" t="s">
        <v>13400</v>
      </c>
      <c r="Y107" t="s">
        <v>13401</v>
      </c>
      <c r="Z107">
        <v>909020041276989</v>
      </c>
      <c r="AA107" t="s">
        <v>13402</v>
      </c>
      <c r="AB107">
        <v>5</v>
      </c>
      <c r="AC107">
        <v>24.15</v>
      </c>
      <c r="AD107" t="s">
        <v>1180</v>
      </c>
      <c r="AE107" t="s">
        <v>1181</v>
      </c>
      <c r="AF107" t="s">
        <v>13414</v>
      </c>
      <c r="AG107" s="1">
        <v>46237</v>
      </c>
      <c r="AH107">
        <v>25</v>
      </c>
      <c r="AI107" t="s">
        <v>13404</v>
      </c>
      <c r="AJ107" t="s">
        <v>13435</v>
      </c>
      <c r="AK107" t="s">
        <v>13406</v>
      </c>
      <c r="AL107">
        <v>9760438282</v>
      </c>
      <c r="AM107" t="s">
        <v>13407</v>
      </c>
      <c r="AN107" t="s">
        <v>13408</v>
      </c>
      <c r="AO107">
        <v>1540</v>
      </c>
      <c r="AP107">
        <v>0</v>
      </c>
      <c r="AQ107" t="s">
        <v>13431</v>
      </c>
      <c r="AR107">
        <v>2069</v>
      </c>
      <c r="AS107">
        <v>0</v>
      </c>
      <c r="AZ107">
        <v>0</v>
      </c>
      <c r="BC107" t="str">
        <f>VLOOKUP(A107,Sheet1!$A$1:$E$221,2,0)</f>
        <v>West Zone</v>
      </c>
      <c r="BD107" t="str">
        <f>VLOOKUP(A107,Sheet1!$A$1:$E$221,5,0)</f>
        <v>Sandeep Sisodiya</v>
      </c>
    </row>
    <row r="108" spans="1:56" x14ac:dyDescent="0.35">
      <c r="A108" t="s">
        <v>2583</v>
      </c>
      <c r="B108">
        <v>513</v>
      </c>
      <c r="C108" t="s">
        <v>787</v>
      </c>
      <c r="D108" t="s">
        <v>4591</v>
      </c>
      <c r="E108">
        <v>656852</v>
      </c>
      <c r="F108" t="s">
        <v>13716</v>
      </c>
      <c r="G108">
        <v>8603924</v>
      </c>
      <c r="H108" t="s">
        <v>13397</v>
      </c>
      <c r="I108" t="s">
        <v>4592</v>
      </c>
      <c r="J108">
        <v>6778036335</v>
      </c>
      <c r="K108" t="s">
        <v>13717</v>
      </c>
      <c r="L108">
        <v>25</v>
      </c>
      <c r="M108">
        <v>30</v>
      </c>
      <c r="N108" t="s">
        <v>787</v>
      </c>
      <c r="O108">
        <v>8962152644</v>
      </c>
      <c r="P108" t="s">
        <v>1070</v>
      </c>
      <c r="Q108" t="s">
        <v>4593</v>
      </c>
      <c r="T108" s="1">
        <v>46204</v>
      </c>
      <c r="U108" s="31">
        <v>46204.704375000001</v>
      </c>
      <c r="V108">
        <v>1</v>
      </c>
      <c r="W108">
        <v>77000</v>
      </c>
      <c r="X108" t="s">
        <v>13400</v>
      </c>
      <c r="Y108" t="s">
        <v>13401</v>
      </c>
      <c r="Z108">
        <v>909020041276989</v>
      </c>
      <c r="AA108" t="s">
        <v>13402</v>
      </c>
      <c r="AB108">
        <v>2</v>
      </c>
      <c r="AC108">
        <v>24.15</v>
      </c>
      <c r="AD108" t="s">
        <v>939</v>
      </c>
      <c r="AE108" t="s">
        <v>940</v>
      </c>
      <c r="AF108" t="s">
        <v>13414</v>
      </c>
      <c r="AG108" s="1">
        <v>46237</v>
      </c>
      <c r="AH108">
        <v>25</v>
      </c>
      <c r="AI108" t="s">
        <v>13404</v>
      </c>
      <c r="AJ108" t="s">
        <v>13405</v>
      </c>
      <c r="AK108" t="s">
        <v>13406</v>
      </c>
      <c r="AL108">
        <v>9117730229</v>
      </c>
      <c r="AM108" t="s">
        <v>13407</v>
      </c>
      <c r="AN108" t="s">
        <v>13408</v>
      </c>
      <c r="AO108">
        <v>1318</v>
      </c>
      <c r="AP108">
        <v>0</v>
      </c>
      <c r="AQ108" t="s">
        <v>13420</v>
      </c>
      <c r="AR108">
        <v>1718</v>
      </c>
      <c r="AS108">
        <v>0</v>
      </c>
      <c r="AZ108">
        <v>0</v>
      </c>
      <c r="BC108" t="str">
        <f>VLOOKUP(A108,Sheet1!$A$1:$E$221,2,0)</f>
        <v>East Zone</v>
      </c>
      <c r="BD108" t="str">
        <f>VLOOKUP(A108,Sheet1!$A$1:$E$221,5,0)</f>
        <v>Abhishek Kumar Tiwari</v>
      </c>
    </row>
    <row r="109" spans="1:56" x14ac:dyDescent="0.35">
      <c r="A109" t="s">
        <v>918</v>
      </c>
      <c r="B109">
        <v>30</v>
      </c>
      <c r="C109" t="s">
        <v>789</v>
      </c>
      <c r="D109" t="s">
        <v>3713</v>
      </c>
      <c r="E109">
        <v>490703</v>
      </c>
      <c r="F109" t="s">
        <v>13718</v>
      </c>
      <c r="G109">
        <v>9281526</v>
      </c>
      <c r="H109" t="s">
        <v>13397</v>
      </c>
      <c r="I109" t="s">
        <v>3714</v>
      </c>
      <c r="J109">
        <v>2255228309</v>
      </c>
      <c r="K109" t="s">
        <v>116</v>
      </c>
      <c r="L109">
        <v>40</v>
      </c>
      <c r="M109">
        <v>42</v>
      </c>
      <c r="N109" t="s">
        <v>789</v>
      </c>
      <c r="O109">
        <v>9211188316</v>
      </c>
      <c r="P109" t="s">
        <v>3715</v>
      </c>
      <c r="Q109" t="s">
        <v>3716</v>
      </c>
      <c r="T109" s="1">
        <v>46204</v>
      </c>
      <c r="U109" s="31">
        <v>46204.728888888887</v>
      </c>
      <c r="V109">
        <v>1</v>
      </c>
      <c r="W109">
        <v>35000</v>
      </c>
      <c r="X109" t="s">
        <v>13400</v>
      </c>
      <c r="Y109" t="s">
        <v>13401</v>
      </c>
      <c r="Z109">
        <v>909020041276989</v>
      </c>
      <c r="AA109" t="s">
        <v>13402</v>
      </c>
      <c r="AB109">
        <v>3</v>
      </c>
      <c r="AC109">
        <v>23.85</v>
      </c>
      <c r="AD109" t="s">
        <v>992</v>
      </c>
      <c r="AE109" t="s">
        <v>993</v>
      </c>
      <c r="AF109" t="s">
        <v>13403</v>
      </c>
      <c r="AG109" s="1">
        <v>46242</v>
      </c>
      <c r="AH109">
        <v>25</v>
      </c>
      <c r="AI109" t="s">
        <v>13404</v>
      </c>
      <c r="AJ109" t="s">
        <v>13435</v>
      </c>
      <c r="AK109" t="s">
        <v>13406</v>
      </c>
      <c r="AL109">
        <v>8604885452</v>
      </c>
      <c r="AM109" t="s">
        <v>13407</v>
      </c>
      <c r="AN109" t="s">
        <v>13408</v>
      </c>
      <c r="AO109">
        <v>599</v>
      </c>
      <c r="AP109">
        <v>0</v>
      </c>
      <c r="AQ109" t="s">
        <v>13518</v>
      </c>
      <c r="AR109">
        <v>781</v>
      </c>
      <c r="AS109">
        <v>0</v>
      </c>
      <c r="AZ109">
        <v>0</v>
      </c>
      <c r="BC109" t="str">
        <f>VLOOKUP(A109,Sheet1!$A$1:$E$221,2,0)</f>
        <v>East Zone</v>
      </c>
      <c r="BD109" t="str">
        <f>VLOOKUP(A109,Sheet1!$A$1:$E$221,5,0)</f>
        <v>Sheelendra Pratap Singh</v>
      </c>
    </row>
    <row r="110" spans="1:56" x14ac:dyDescent="0.35">
      <c r="A110" t="s">
        <v>272</v>
      </c>
      <c r="B110">
        <v>281</v>
      </c>
      <c r="C110" t="s">
        <v>791</v>
      </c>
      <c r="D110" t="s">
        <v>2259</v>
      </c>
      <c r="E110">
        <v>119579</v>
      </c>
      <c r="F110" t="s">
        <v>13719</v>
      </c>
      <c r="G110">
        <v>9279879</v>
      </c>
      <c r="H110" t="s">
        <v>13397</v>
      </c>
      <c r="I110" t="s">
        <v>2263</v>
      </c>
      <c r="J110">
        <v>3991311211</v>
      </c>
      <c r="K110" t="s">
        <v>13720</v>
      </c>
      <c r="L110">
        <v>31</v>
      </c>
      <c r="M110">
        <v>40</v>
      </c>
      <c r="N110" t="s">
        <v>791</v>
      </c>
      <c r="O110">
        <v>3675216810</v>
      </c>
      <c r="P110" t="s">
        <v>2260</v>
      </c>
      <c r="Q110" t="s">
        <v>2261</v>
      </c>
      <c r="T110" s="1">
        <v>46205</v>
      </c>
      <c r="U110" s="31">
        <v>46205.379374999997</v>
      </c>
      <c r="V110">
        <v>1</v>
      </c>
      <c r="W110">
        <v>40000</v>
      </c>
      <c r="X110" t="s">
        <v>13400</v>
      </c>
      <c r="Y110" t="s">
        <v>13401</v>
      </c>
      <c r="Z110">
        <v>909020041276989</v>
      </c>
      <c r="AA110" t="s">
        <v>13402</v>
      </c>
      <c r="AB110">
        <v>5</v>
      </c>
      <c r="AC110">
        <v>24.15</v>
      </c>
      <c r="AD110" t="s">
        <v>969</v>
      </c>
      <c r="AE110" t="s">
        <v>970</v>
      </c>
      <c r="AF110" t="s">
        <v>13403</v>
      </c>
      <c r="AG110" s="1">
        <v>46238</v>
      </c>
      <c r="AH110">
        <v>25</v>
      </c>
      <c r="AI110" t="s">
        <v>13404</v>
      </c>
      <c r="AJ110" t="s">
        <v>13435</v>
      </c>
      <c r="AK110" t="s">
        <v>13406</v>
      </c>
      <c r="AL110">
        <v>9556611459</v>
      </c>
      <c r="AM110" t="s">
        <v>13415</v>
      </c>
      <c r="AN110" t="s">
        <v>13408</v>
      </c>
      <c r="AO110">
        <v>685</v>
      </c>
      <c r="AP110">
        <v>0</v>
      </c>
      <c r="AQ110" t="s">
        <v>13721</v>
      </c>
      <c r="AR110">
        <v>852</v>
      </c>
      <c r="AS110">
        <v>0</v>
      </c>
      <c r="AZ110">
        <v>0</v>
      </c>
      <c r="BC110" t="str">
        <f>VLOOKUP(A110,Sheet1!$A$1:$E$221,2,0)</f>
        <v>South East Zone</v>
      </c>
      <c r="BD110" t="str">
        <f>VLOOKUP(A110,Sheet1!$A$1:$E$221,5,0)</f>
        <v>Radhashyam Panda</v>
      </c>
    </row>
    <row r="111" spans="1:56" x14ac:dyDescent="0.35">
      <c r="A111" t="s">
        <v>919</v>
      </c>
      <c r="B111">
        <v>181</v>
      </c>
      <c r="C111" t="s">
        <v>791</v>
      </c>
      <c r="D111" t="s">
        <v>2198</v>
      </c>
      <c r="E111">
        <v>590500</v>
      </c>
      <c r="F111" t="s">
        <v>13722</v>
      </c>
      <c r="G111">
        <v>8269784</v>
      </c>
      <c r="H111" t="s">
        <v>13397</v>
      </c>
      <c r="I111" t="s">
        <v>2202</v>
      </c>
      <c r="J111">
        <v>7268181241</v>
      </c>
      <c r="K111" t="s">
        <v>13723</v>
      </c>
      <c r="L111">
        <v>39</v>
      </c>
      <c r="M111">
        <v>45</v>
      </c>
      <c r="N111" t="s">
        <v>791</v>
      </c>
      <c r="O111">
        <v>6740547980</v>
      </c>
      <c r="P111" t="s">
        <v>2199</v>
      </c>
      <c r="Q111" t="s">
        <v>2200</v>
      </c>
      <c r="T111" s="1">
        <v>46204</v>
      </c>
      <c r="U111" s="31">
        <v>46204.818043981482</v>
      </c>
      <c r="V111">
        <v>1</v>
      </c>
      <c r="W111">
        <v>50000</v>
      </c>
      <c r="X111" t="s">
        <v>13400</v>
      </c>
      <c r="Y111" t="s">
        <v>13401</v>
      </c>
      <c r="Z111">
        <v>909020041276989</v>
      </c>
      <c r="AA111" t="s">
        <v>13402</v>
      </c>
      <c r="AB111">
        <v>2</v>
      </c>
      <c r="AC111">
        <v>24.15</v>
      </c>
      <c r="AD111" t="s">
        <v>1034</v>
      </c>
      <c r="AE111" t="s">
        <v>1035</v>
      </c>
      <c r="AF111" t="s">
        <v>13403</v>
      </c>
      <c r="AG111" s="1">
        <v>46236</v>
      </c>
      <c r="AH111">
        <v>25</v>
      </c>
      <c r="AI111" t="s">
        <v>13404</v>
      </c>
      <c r="AJ111" t="s">
        <v>13405</v>
      </c>
      <c r="AK111" t="s">
        <v>13406</v>
      </c>
      <c r="AL111">
        <v>8018052101</v>
      </c>
      <c r="AM111" t="s">
        <v>13415</v>
      </c>
      <c r="AN111" t="s">
        <v>13408</v>
      </c>
      <c r="AO111">
        <v>856</v>
      </c>
      <c r="AP111">
        <v>0</v>
      </c>
      <c r="AQ111" t="s">
        <v>13423</v>
      </c>
      <c r="AR111">
        <v>1117</v>
      </c>
      <c r="AS111">
        <v>0</v>
      </c>
      <c r="AZ111">
        <v>0</v>
      </c>
      <c r="BC111" t="str">
        <f>VLOOKUP(A111,Sheet1!$A$1:$E$221,2,0)</f>
        <v>South East Zone</v>
      </c>
      <c r="BD111" t="str">
        <f>VLOOKUP(A111,Sheet1!$A$1:$E$221,5,0)</f>
        <v>Pratik Mishra</v>
      </c>
    </row>
    <row r="112" spans="1:56" x14ac:dyDescent="0.35">
      <c r="A112" t="s">
        <v>139</v>
      </c>
      <c r="B112">
        <v>370</v>
      </c>
      <c r="C112" t="s">
        <v>784</v>
      </c>
      <c r="D112" t="s">
        <v>3717</v>
      </c>
      <c r="E112">
        <v>643697</v>
      </c>
      <c r="F112" t="s">
        <v>13724</v>
      </c>
      <c r="G112">
        <v>9281784</v>
      </c>
      <c r="H112" t="s">
        <v>13397</v>
      </c>
      <c r="I112" t="s">
        <v>3718</v>
      </c>
      <c r="J112">
        <v>2747295914</v>
      </c>
      <c r="K112" t="s">
        <v>13725</v>
      </c>
      <c r="L112">
        <v>25</v>
      </c>
      <c r="M112">
        <v>38</v>
      </c>
      <c r="N112" t="s">
        <v>787</v>
      </c>
      <c r="O112">
        <v>3439811210</v>
      </c>
      <c r="P112" t="s">
        <v>3719</v>
      </c>
      <c r="Q112" t="s">
        <v>3720</v>
      </c>
      <c r="T112" s="1">
        <v>46204</v>
      </c>
      <c r="U112" s="31">
        <v>46204.657071759262</v>
      </c>
      <c r="V112">
        <v>1</v>
      </c>
      <c r="W112">
        <v>90000</v>
      </c>
      <c r="X112" t="s">
        <v>13400</v>
      </c>
      <c r="Y112" t="s">
        <v>13401</v>
      </c>
      <c r="Z112">
        <v>909020041276989</v>
      </c>
      <c r="AA112" t="s">
        <v>13402</v>
      </c>
      <c r="AB112">
        <v>3</v>
      </c>
      <c r="AC112">
        <v>24.15</v>
      </c>
      <c r="AD112" t="s">
        <v>1032</v>
      </c>
      <c r="AE112" t="s">
        <v>1033</v>
      </c>
      <c r="AF112" t="s">
        <v>13403</v>
      </c>
      <c r="AG112" s="1">
        <v>46243</v>
      </c>
      <c r="AH112">
        <v>25</v>
      </c>
      <c r="AI112" t="s">
        <v>13404</v>
      </c>
      <c r="AJ112" t="s">
        <v>13427</v>
      </c>
      <c r="AK112" t="s">
        <v>13406</v>
      </c>
      <c r="AL112">
        <v>6268213757</v>
      </c>
      <c r="AM112" t="s">
        <v>13407</v>
      </c>
      <c r="AN112" t="s">
        <v>13408</v>
      </c>
      <c r="AO112">
        <v>1540</v>
      </c>
      <c r="AP112">
        <v>0</v>
      </c>
      <c r="AQ112" t="s">
        <v>13440</v>
      </c>
      <c r="AR112">
        <v>2010</v>
      </c>
      <c r="AS112">
        <v>0</v>
      </c>
      <c r="AZ112">
        <v>0</v>
      </c>
      <c r="BC112" t="str">
        <f>VLOOKUP(A112,Sheet1!$A$1:$E$221,2,0)</f>
        <v>East Zone</v>
      </c>
      <c r="BD112" t="str">
        <f>VLOOKUP(A112,Sheet1!$A$1:$E$221,5,0)</f>
        <v>Raja Kumar</v>
      </c>
    </row>
    <row r="113" spans="1:56" x14ac:dyDescent="0.35">
      <c r="A113" t="s">
        <v>243</v>
      </c>
      <c r="B113">
        <v>268</v>
      </c>
      <c r="C113" t="s">
        <v>789</v>
      </c>
      <c r="D113" t="s">
        <v>1722</v>
      </c>
      <c r="E113">
        <v>116007</v>
      </c>
      <c r="F113" t="s">
        <v>13726</v>
      </c>
      <c r="G113">
        <v>9281726</v>
      </c>
      <c r="H113" t="s">
        <v>13397</v>
      </c>
      <c r="I113" t="s">
        <v>1724</v>
      </c>
      <c r="J113">
        <v>6686841300</v>
      </c>
      <c r="K113" t="s">
        <v>3150</v>
      </c>
      <c r="L113">
        <v>29</v>
      </c>
      <c r="M113">
        <v>34</v>
      </c>
      <c r="N113" t="s">
        <v>789</v>
      </c>
      <c r="O113">
        <v>9776421663</v>
      </c>
      <c r="P113" t="s">
        <v>1079</v>
      </c>
      <c r="Q113" t="s">
        <v>1080</v>
      </c>
      <c r="T113" s="1">
        <v>46204</v>
      </c>
      <c r="U113" s="31">
        <v>46204.714236111111</v>
      </c>
      <c r="V113">
        <v>1</v>
      </c>
      <c r="W113">
        <v>77000</v>
      </c>
      <c r="X113" t="s">
        <v>13400</v>
      </c>
      <c r="Y113" t="s">
        <v>13401</v>
      </c>
      <c r="Z113">
        <v>909020041276989</v>
      </c>
      <c r="AA113" t="s">
        <v>13402</v>
      </c>
      <c r="AB113">
        <v>2</v>
      </c>
      <c r="AC113">
        <v>24.15</v>
      </c>
      <c r="AD113" t="s">
        <v>939</v>
      </c>
      <c r="AE113" t="s">
        <v>940</v>
      </c>
      <c r="AF113" t="s">
        <v>13414</v>
      </c>
      <c r="AG113" s="1">
        <v>46237</v>
      </c>
      <c r="AH113">
        <v>25</v>
      </c>
      <c r="AI113" t="s">
        <v>13404</v>
      </c>
      <c r="AJ113" t="s">
        <v>13427</v>
      </c>
      <c r="AK113" t="s">
        <v>13406</v>
      </c>
      <c r="AL113">
        <v>7052200990</v>
      </c>
      <c r="AM113" t="s">
        <v>13415</v>
      </c>
      <c r="AN113" t="s">
        <v>13408</v>
      </c>
      <c r="AO113">
        <v>1318</v>
      </c>
      <c r="AP113">
        <v>0</v>
      </c>
      <c r="AQ113" t="s">
        <v>13420</v>
      </c>
      <c r="AR113">
        <v>1718</v>
      </c>
      <c r="AS113">
        <v>0</v>
      </c>
      <c r="AZ113">
        <v>0</v>
      </c>
      <c r="BC113" t="str">
        <f>VLOOKUP(A113,Sheet1!$A$1:$E$221,2,0)</f>
        <v>East Zone</v>
      </c>
      <c r="BD113" t="str">
        <f>VLOOKUP(A113,Sheet1!$A$1:$E$221,5,0)</f>
        <v>Marut Nandan</v>
      </c>
    </row>
    <row r="114" spans="1:56" x14ac:dyDescent="0.35">
      <c r="A114" t="s">
        <v>837</v>
      </c>
      <c r="B114">
        <v>233</v>
      </c>
      <c r="C114" t="s">
        <v>783</v>
      </c>
      <c r="D114" t="s">
        <v>3721</v>
      </c>
      <c r="E114">
        <v>312675</v>
      </c>
      <c r="F114" t="s">
        <v>13727</v>
      </c>
      <c r="G114">
        <v>9281658</v>
      </c>
      <c r="H114" t="s">
        <v>13397</v>
      </c>
      <c r="I114" t="s">
        <v>3722</v>
      </c>
      <c r="J114">
        <v>4611661456</v>
      </c>
      <c r="K114" t="s">
        <v>13728</v>
      </c>
      <c r="L114">
        <v>31</v>
      </c>
      <c r="M114">
        <v>33</v>
      </c>
      <c r="N114" t="s">
        <v>783</v>
      </c>
      <c r="O114">
        <v>7474279591</v>
      </c>
      <c r="P114" t="s">
        <v>3723</v>
      </c>
      <c r="Q114" t="s">
        <v>3724</v>
      </c>
      <c r="T114" s="1">
        <v>46204</v>
      </c>
      <c r="U114" s="31">
        <v>46204.681828703702</v>
      </c>
      <c r="V114">
        <v>1</v>
      </c>
      <c r="W114">
        <v>90000</v>
      </c>
      <c r="X114" t="s">
        <v>13400</v>
      </c>
      <c r="Y114" t="s">
        <v>13401</v>
      </c>
      <c r="Z114">
        <v>909020041276989</v>
      </c>
      <c r="AA114" t="s">
        <v>13626</v>
      </c>
      <c r="AB114">
        <v>4</v>
      </c>
      <c r="AC114">
        <v>24.15</v>
      </c>
      <c r="AD114" t="s">
        <v>1378</v>
      </c>
      <c r="AE114" t="s">
        <v>1379</v>
      </c>
      <c r="AF114" t="s">
        <v>13414</v>
      </c>
      <c r="AG114" s="1">
        <v>46244</v>
      </c>
      <c r="AH114">
        <v>36</v>
      </c>
      <c r="AI114" t="s">
        <v>13404</v>
      </c>
      <c r="AJ114" t="s">
        <v>13427</v>
      </c>
      <c r="AK114" t="s">
        <v>13406</v>
      </c>
      <c r="AL114">
        <v>7988058579</v>
      </c>
      <c r="AM114" t="s">
        <v>13415</v>
      </c>
      <c r="AN114" t="s">
        <v>13408</v>
      </c>
      <c r="AO114">
        <v>1540</v>
      </c>
      <c r="AP114">
        <v>0</v>
      </c>
      <c r="AQ114" t="s">
        <v>13729</v>
      </c>
      <c r="AR114">
        <v>2975</v>
      </c>
      <c r="AS114">
        <v>0</v>
      </c>
      <c r="AZ114">
        <v>0</v>
      </c>
      <c r="BC114" t="str">
        <f>VLOOKUP(A114,Sheet1!$A$1:$E$221,2,0)</f>
        <v>West Zone</v>
      </c>
      <c r="BD114" t="str">
        <f>VLOOKUP(A114,Sheet1!$A$1:$E$221,5,0)</f>
        <v>Naveen Kumar</v>
      </c>
    </row>
    <row r="115" spans="1:56" x14ac:dyDescent="0.35">
      <c r="A115" t="s">
        <v>227</v>
      </c>
      <c r="B115">
        <v>67</v>
      </c>
      <c r="C115" t="s">
        <v>789</v>
      </c>
      <c r="D115" t="s">
        <v>1607</v>
      </c>
      <c r="E115">
        <v>714385</v>
      </c>
      <c r="F115" t="s">
        <v>13730</v>
      </c>
      <c r="G115">
        <v>9281846</v>
      </c>
      <c r="H115" t="s">
        <v>13397</v>
      </c>
      <c r="I115" t="s">
        <v>1611</v>
      </c>
      <c r="J115">
        <v>9449098777</v>
      </c>
      <c r="K115" t="s">
        <v>13731</v>
      </c>
      <c r="L115">
        <v>45</v>
      </c>
      <c r="M115">
        <v>43</v>
      </c>
      <c r="N115" t="s">
        <v>789</v>
      </c>
      <c r="O115">
        <v>3449961942</v>
      </c>
      <c r="P115" t="s">
        <v>1608</v>
      </c>
      <c r="Q115" t="s">
        <v>1609</v>
      </c>
      <c r="T115" s="1">
        <v>46205</v>
      </c>
      <c r="U115" s="31">
        <v>46205.677222222221</v>
      </c>
      <c r="V115">
        <v>1</v>
      </c>
      <c r="W115">
        <v>90000</v>
      </c>
      <c r="X115" t="s">
        <v>13400</v>
      </c>
      <c r="Y115" t="s">
        <v>13401</v>
      </c>
      <c r="Z115">
        <v>909020041276989</v>
      </c>
      <c r="AA115" t="s">
        <v>13402</v>
      </c>
      <c r="AB115">
        <v>3</v>
      </c>
      <c r="AC115">
        <v>24.15</v>
      </c>
      <c r="AD115" t="s">
        <v>931</v>
      </c>
      <c r="AE115" t="s">
        <v>932</v>
      </c>
      <c r="AF115" t="s">
        <v>13426</v>
      </c>
      <c r="AG115" s="1">
        <v>46242</v>
      </c>
      <c r="AH115">
        <v>25</v>
      </c>
      <c r="AI115" t="s">
        <v>13404</v>
      </c>
      <c r="AJ115" t="s">
        <v>13427</v>
      </c>
      <c r="AK115" t="s">
        <v>13406</v>
      </c>
      <c r="AL115">
        <v>6390572958</v>
      </c>
      <c r="AM115" t="s">
        <v>13407</v>
      </c>
      <c r="AN115" t="s">
        <v>13408</v>
      </c>
      <c r="AO115">
        <v>1540</v>
      </c>
      <c r="AP115">
        <v>0</v>
      </c>
      <c r="AQ115" t="s">
        <v>13451</v>
      </c>
      <c r="AR115">
        <v>2008</v>
      </c>
      <c r="AS115">
        <v>0</v>
      </c>
      <c r="AZ115">
        <v>0</v>
      </c>
      <c r="BC115" t="str">
        <f>VLOOKUP(A115,Sheet1!$A$1:$E$221,2,0)</f>
        <v>East Zone</v>
      </c>
      <c r="BD115" t="str">
        <f>VLOOKUP(A115,Sheet1!$A$1:$E$221,5,0)</f>
        <v>Prince Singh</v>
      </c>
    </row>
    <row r="116" spans="1:56" x14ac:dyDescent="0.35">
      <c r="A116" t="s">
        <v>911</v>
      </c>
      <c r="B116">
        <v>279</v>
      </c>
      <c r="C116" t="s">
        <v>782</v>
      </c>
      <c r="D116" t="s">
        <v>3725</v>
      </c>
      <c r="E116">
        <v>249771</v>
      </c>
      <c r="F116" t="s">
        <v>13732</v>
      </c>
      <c r="G116">
        <v>8515114</v>
      </c>
      <c r="H116" t="s">
        <v>13397</v>
      </c>
      <c r="I116" t="s">
        <v>3726</v>
      </c>
      <c r="J116">
        <v>7250411216</v>
      </c>
      <c r="K116" t="s">
        <v>13733</v>
      </c>
      <c r="L116">
        <v>47</v>
      </c>
      <c r="M116">
        <v>53</v>
      </c>
      <c r="N116" t="s">
        <v>782</v>
      </c>
      <c r="O116">
        <v>2073763693</v>
      </c>
      <c r="P116" t="s">
        <v>1055</v>
      </c>
      <c r="Q116" t="s">
        <v>3688</v>
      </c>
      <c r="T116" s="1">
        <v>46204</v>
      </c>
      <c r="U116" s="31">
        <v>46204.696400462963</v>
      </c>
      <c r="V116">
        <v>1</v>
      </c>
      <c r="W116">
        <v>90000</v>
      </c>
      <c r="X116" t="s">
        <v>13400</v>
      </c>
      <c r="Y116" t="s">
        <v>13401</v>
      </c>
      <c r="Z116">
        <v>909020041276989</v>
      </c>
      <c r="AA116" t="s">
        <v>13626</v>
      </c>
      <c r="AB116">
        <v>5</v>
      </c>
      <c r="AC116">
        <v>24.5</v>
      </c>
      <c r="AD116" t="s">
        <v>3727</v>
      </c>
      <c r="AE116" t="s">
        <v>3728</v>
      </c>
      <c r="AF116" t="s">
        <v>13414</v>
      </c>
      <c r="AG116" s="1">
        <v>46240</v>
      </c>
      <c r="AH116">
        <v>36</v>
      </c>
      <c r="AI116" t="s">
        <v>13404</v>
      </c>
      <c r="AJ116" t="s">
        <v>13427</v>
      </c>
      <c r="AK116" t="s">
        <v>13406</v>
      </c>
      <c r="AL116">
        <v>9116382043</v>
      </c>
      <c r="AM116" t="s">
        <v>13415</v>
      </c>
      <c r="AN116" t="s">
        <v>13408</v>
      </c>
      <c r="AO116">
        <v>1540</v>
      </c>
      <c r="AP116">
        <v>0</v>
      </c>
      <c r="AQ116" t="s">
        <v>13734</v>
      </c>
      <c r="AR116">
        <v>2806</v>
      </c>
      <c r="AS116">
        <v>0</v>
      </c>
      <c r="AZ116">
        <v>0</v>
      </c>
      <c r="BC116" t="str">
        <f>VLOOKUP(A116,Sheet1!$A$1:$E$221,2,0)</f>
        <v>West Zone</v>
      </c>
      <c r="BD116" t="str">
        <f>VLOOKUP(A116,Sheet1!$A$1:$E$221,5,0)</f>
        <v>Naveen Kumar</v>
      </c>
    </row>
    <row r="117" spans="1:56" x14ac:dyDescent="0.35">
      <c r="A117" t="s">
        <v>229</v>
      </c>
      <c r="B117">
        <v>69</v>
      </c>
      <c r="C117" t="s">
        <v>789</v>
      </c>
      <c r="D117" t="s">
        <v>1003</v>
      </c>
      <c r="E117">
        <v>684777</v>
      </c>
      <c r="F117" t="s">
        <v>13735</v>
      </c>
      <c r="G117">
        <v>8430965</v>
      </c>
      <c r="H117" t="s">
        <v>13397</v>
      </c>
      <c r="I117" t="s">
        <v>1629</v>
      </c>
      <c r="J117">
        <v>5569350705</v>
      </c>
      <c r="K117" t="s">
        <v>13736</v>
      </c>
      <c r="L117">
        <v>40</v>
      </c>
      <c r="M117">
        <v>46</v>
      </c>
      <c r="N117" t="s">
        <v>789</v>
      </c>
      <c r="O117">
        <v>6489877740</v>
      </c>
      <c r="P117" t="s">
        <v>1004</v>
      </c>
      <c r="Q117" t="s">
        <v>1005</v>
      </c>
      <c r="T117" s="1">
        <v>46204</v>
      </c>
      <c r="U117" s="31">
        <v>46204.764444444445</v>
      </c>
      <c r="V117">
        <v>1</v>
      </c>
      <c r="W117">
        <v>65000</v>
      </c>
      <c r="X117" t="s">
        <v>13400</v>
      </c>
      <c r="Y117" t="s">
        <v>13401</v>
      </c>
      <c r="Z117">
        <v>909020041276989</v>
      </c>
      <c r="AA117" t="s">
        <v>13402</v>
      </c>
      <c r="AB117">
        <v>2</v>
      </c>
      <c r="AC117">
        <v>24.15</v>
      </c>
      <c r="AD117" t="s">
        <v>1006</v>
      </c>
      <c r="AE117" t="s">
        <v>1007</v>
      </c>
      <c r="AF117" t="s">
        <v>13414</v>
      </c>
      <c r="AG117" s="1">
        <v>46240</v>
      </c>
      <c r="AH117">
        <v>25</v>
      </c>
      <c r="AI117" t="s">
        <v>13404</v>
      </c>
      <c r="AJ117" t="s">
        <v>13405</v>
      </c>
      <c r="AK117" t="s">
        <v>13406</v>
      </c>
      <c r="AL117">
        <v>9236877122</v>
      </c>
      <c r="AM117" t="s">
        <v>13407</v>
      </c>
      <c r="AN117" t="s">
        <v>13408</v>
      </c>
      <c r="AO117">
        <v>1113</v>
      </c>
      <c r="AP117">
        <v>0</v>
      </c>
      <c r="AQ117" t="s">
        <v>13737</v>
      </c>
      <c r="AR117">
        <v>1450</v>
      </c>
      <c r="AS117">
        <v>0</v>
      </c>
      <c r="AZ117">
        <v>0</v>
      </c>
      <c r="BC117" t="str">
        <f>VLOOKUP(A117,Sheet1!$A$1:$E$221,2,0)</f>
        <v>East Zone</v>
      </c>
      <c r="BD117" t="str">
        <f>VLOOKUP(A117,Sheet1!$A$1:$E$221,5,0)</f>
        <v>Sheelendra Pratap Singh</v>
      </c>
    </row>
    <row r="118" spans="1:56" x14ac:dyDescent="0.35">
      <c r="A118" t="s">
        <v>255</v>
      </c>
      <c r="B118">
        <v>834</v>
      </c>
      <c r="C118" t="s">
        <v>789</v>
      </c>
      <c r="D118" t="s">
        <v>1809</v>
      </c>
      <c r="E118">
        <v>646912</v>
      </c>
      <c r="F118" t="s">
        <v>13738</v>
      </c>
      <c r="G118">
        <v>8221618</v>
      </c>
      <c r="H118" t="s">
        <v>13397</v>
      </c>
      <c r="I118" t="s">
        <v>1129</v>
      </c>
      <c r="J118">
        <v>4805648308</v>
      </c>
      <c r="K118" t="s">
        <v>13739</v>
      </c>
      <c r="L118">
        <v>42</v>
      </c>
      <c r="M118">
        <v>45</v>
      </c>
      <c r="N118" t="s">
        <v>789</v>
      </c>
      <c r="O118">
        <v>7890595508</v>
      </c>
      <c r="P118" t="s">
        <v>1151</v>
      </c>
      <c r="Q118" t="s">
        <v>1152</v>
      </c>
      <c r="T118" s="1">
        <v>46205</v>
      </c>
      <c r="U118" s="31">
        <v>46205.828900462962</v>
      </c>
      <c r="V118">
        <v>1</v>
      </c>
      <c r="W118">
        <v>50000</v>
      </c>
      <c r="X118" t="s">
        <v>13400</v>
      </c>
      <c r="Y118" t="s">
        <v>13401</v>
      </c>
      <c r="Z118">
        <v>909020041276989</v>
      </c>
      <c r="AA118" t="s">
        <v>13402</v>
      </c>
      <c r="AB118">
        <v>2</v>
      </c>
      <c r="AC118">
        <v>24.5</v>
      </c>
      <c r="AD118" t="s">
        <v>947</v>
      </c>
      <c r="AE118" t="s">
        <v>948</v>
      </c>
      <c r="AF118" t="s">
        <v>13426</v>
      </c>
      <c r="AG118" s="1">
        <v>46242</v>
      </c>
      <c r="AH118">
        <v>25</v>
      </c>
      <c r="AI118" t="s">
        <v>13404</v>
      </c>
      <c r="AJ118" t="s">
        <v>13435</v>
      </c>
      <c r="AK118" t="s">
        <v>13406</v>
      </c>
      <c r="AL118">
        <v>7234028375</v>
      </c>
      <c r="AM118" t="s">
        <v>13407</v>
      </c>
      <c r="AN118" t="s">
        <v>13408</v>
      </c>
      <c r="AO118">
        <v>856</v>
      </c>
      <c r="AP118">
        <v>0</v>
      </c>
      <c r="AQ118" t="s">
        <v>13573</v>
      </c>
      <c r="AR118">
        <v>1115</v>
      </c>
      <c r="AS118">
        <v>0</v>
      </c>
      <c r="AZ118">
        <v>0</v>
      </c>
      <c r="BC118" t="str">
        <f>VLOOKUP(A118,Sheet1!$A$1:$E$221,2,0)</f>
        <v>East Zone</v>
      </c>
      <c r="BD118" t="str">
        <f>VLOOKUP(A118,Sheet1!$A$1:$E$221,5,0)</f>
        <v>Prince Singh</v>
      </c>
    </row>
    <row r="119" spans="1:56" x14ac:dyDescent="0.35">
      <c r="A119" t="s">
        <v>807</v>
      </c>
      <c r="B119">
        <v>128</v>
      </c>
      <c r="C119" t="s">
        <v>787</v>
      </c>
      <c r="D119" t="s">
        <v>4594</v>
      </c>
      <c r="E119">
        <v>253850</v>
      </c>
      <c r="F119" t="s">
        <v>13740</v>
      </c>
      <c r="G119">
        <v>9281714</v>
      </c>
      <c r="H119" t="s">
        <v>13397</v>
      </c>
      <c r="I119" t="s">
        <v>4595</v>
      </c>
      <c r="J119">
        <v>7170312651</v>
      </c>
      <c r="K119" t="s">
        <v>13741</v>
      </c>
      <c r="L119">
        <v>47</v>
      </c>
      <c r="M119">
        <v>40</v>
      </c>
      <c r="N119" t="s">
        <v>787</v>
      </c>
      <c r="O119">
        <v>2007694669</v>
      </c>
      <c r="P119" t="s">
        <v>1586</v>
      </c>
      <c r="Q119" t="s">
        <v>1587</v>
      </c>
      <c r="T119" s="1">
        <v>46204</v>
      </c>
      <c r="U119" s="31">
        <v>46204.701157407406</v>
      </c>
      <c r="V119">
        <v>1</v>
      </c>
      <c r="W119">
        <v>77000</v>
      </c>
      <c r="X119" t="s">
        <v>13400</v>
      </c>
      <c r="Y119" t="s">
        <v>13401</v>
      </c>
      <c r="Z119">
        <v>909020041276989</v>
      </c>
      <c r="AA119" t="s">
        <v>13402</v>
      </c>
      <c r="AB119">
        <v>2</v>
      </c>
      <c r="AC119">
        <v>24.15</v>
      </c>
      <c r="AD119" t="s">
        <v>939</v>
      </c>
      <c r="AE119" t="s">
        <v>940</v>
      </c>
      <c r="AF119" t="s">
        <v>13403</v>
      </c>
      <c r="AG119" s="1">
        <v>46240</v>
      </c>
      <c r="AH119">
        <v>25</v>
      </c>
      <c r="AI119" t="s">
        <v>13404</v>
      </c>
      <c r="AJ119" t="s">
        <v>13427</v>
      </c>
      <c r="AK119" t="s">
        <v>13406</v>
      </c>
      <c r="AL119">
        <v>9113481674</v>
      </c>
      <c r="AM119" t="s">
        <v>13407</v>
      </c>
      <c r="AN119" t="s">
        <v>13408</v>
      </c>
      <c r="AO119">
        <v>1318</v>
      </c>
      <c r="AP119">
        <v>0</v>
      </c>
      <c r="AQ119" t="s">
        <v>13420</v>
      </c>
      <c r="AR119">
        <v>1718</v>
      </c>
      <c r="AS119">
        <v>0</v>
      </c>
      <c r="AZ119">
        <v>0</v>
      </c>
      <c r="BC119" t="str">
        <f>VLOOKUP(A119,Sheet1!$A$1:$E$221,2,0)</f>
        <v>East Zone</v>
      </c>
      <c r="BD119" t="str">
        <f>VLOOKUP(A119,Sheet1!$A$1:$E$221,5,0)</f>
        <v>Pavan Kumar Rai</v>
      </c>
    </row>
    <row r="120" spans="1:56" x14ac:dyDescent="0.35">
      <c r="A120" t="s">
        <v>98</v>
      </c>
      <c r="B120">
        <v>358</v>
      </c>
      <c r="C120" t="s">
        <v>788</v>
      </c>
      <c r="D120" t="s">
        <v>1917</v>
      </c>
      <c r="E120">
        <v>125827</v>
      </c>
      <c r="F120" t="s">
        <v>13742</v>
      </c>
      <c r="G120">
        <v>8442200</v>
      </c>
      <c r="H120" t="s">
        <v>13397</v>
      </c>
      <c r="I120" t="s">
        <v>1921</v>
      </c>
      <c r="J120">
        <v>7365398979</v>
      </c>
      <c r="K120" t="s">
        <v>13743</v>
      </c>
      <c r="L120">
        <v>51</v>
      </c>
      <c r="M120">
        <v>51</v>
      </c>
      <c r="N120" t="s">
        <v>788</v>
      </c>
      <c r="O120">
        <v>1466898895</v>
      </c>
      <c r="P120" t="s">
        <v>1918</v>
      </c>
      <c r="Q120" t="s">
        <v>1919</v>
      </c>
      <c r="T120" s="1">
        <v>46204</v>
      </c>
      <c r="U120" s="31">
        <v>46204.674942129626</v>
      </c>
      <c r="V120">
        <v>1</v>
      </c>
      <c r="W120">
        <v>60000</v>
      </c>
      <c r="X120" t="s">
        <v>13400</v>
      </c>
      <c r="Y120" t="s">
        <v>13401</v>
      </c>
      <c r="Z120">
        <v>909020041276989</v>
      </c>
      <c r="AA120" t="s">
        <v>13402</v>
      </c>
      <c r="AB120">
        <v>6</v>
      </c>
      <c r="AC120">
        <v>24.15</v>
      </c>
      <c r="AD120" t="s">
        <v>1206</v>
      </c>
      <c r="AE120" t="s">
        <v>1207</v>
      </c>
      <c r="AF120" t="s">
        <v>13414</v>
      </c>
      <c r="AG120" s="1">
        <v>46241</v>
      </c>
      <c r="AH120">
        <v>25</v>
      </c>
      <c r="AI120" t="s">
        <v>13404</v>
      </c>
      <c r="AJ120" t="s">
        <v>13427</v>
      </c>
      <c r="AK120" t="s">
        <v>13406</v>
      </c>
      <c r="AL120">
        <v>8103303292</v>
      </c>
      <c r="AM120" t="s">
        <v>13415</v>
      </c>
      <c r="AN120" t="s">
        <v>13408</v>
      </c>
      <c r="AO120">
        <v>1027</v>
      </c>
      <c r="AP120">
        <v>0</v>
      </c>
      <c r="AQ120" t="s">
        <v>13509</v>
      </c>
      <c r="AR120">
        <v>1278</v>
      </c>
      <c r="AS120">
        <v>0</v>
      </c>
      <c r="AZ120">
        <v>0</v>
      </c>
      <c r="BC120" t="str">
        <f>VLOOKUP(A120,Sheet1!$A$1:$E$221,2,0)</f>
        <v>South Zone</v>
      </c>
      <c r="BD120" t="str">
        <f>VLOOKUP(A120,Sheet1!$A$1:$E$221,5,0)</f>
        <v>Manu Yadav</v>
      </c>
    </row>
    <row r="121" spans="1:56" x14ac:dyDescent="0.35">
      <c r="A121" t="s">
        <v>761</v>
      </c>
      <c r="B121">
        <v>607</v>
      </c>
      <c r="C121" t="s">
        <v>785</v>
      </c>
      <c r="D121" t="s">
        <v>2157</v>
      </c>
      <c r="E121">
        <v>756501</v>
      </c>
      <c r="F121" t="s">
        <v>13744</v>
      </c>
      <c r="G121">
        <v>9273231</v>
      </c>
      <c r="H121" t="s">
        <v>13397</v>
      </c>
      <c r="I121" t="s">
        <v>2161</v>
      </c>
      <c r="J121">
        <v>2162381276</v>
      </c>
      <c r="K121" t="s">
        <v>13745</v>
      </c>
      <c r="L121">
        <v>31</v>
      </c>
      <c r="M121">
        <v>39</v>
      </c>
      <c r="N121" t="s">
        <v>785</v>
      </c>
      <c r="O121">
        <v>9894515848</v>
      </c>
      <c r="P121" t="s">
        <v>2158</v>
      </c>
      <c r="Q121" t="s">
        <v>2159</v>
      </c>
      <c r="T121" s="1">
        <v>46204</v>
      </c>
      <c r="U121" s="31">
        <v>46204.754490740743</v>
      </c>
      <c r="V121">
        <v>1</v>
      </c>
      <c r="W121">
        <v>60000</v>
      </c>
      <c r="X121" t="s">
        <v>13400</v>
      </c>
      <c r="Y121" t="s">
        <v>13401</v>
      </c>
      <c r="Z121">
        <v>909020041276989</v>
      </c>
      <c r="AA121" t="s">
        <v>13402</v>
      </c>
      <c r="AB121">
        <v>2</v>
      </c>
      <c r="AC121">
        <v>24.15</v>
      </c>
      <c r="AD121" t="s">
        <v>1206</v>
      </c>
      <c r="AE121" t="s">
        <v>1207</v>
      </c>
      <c r="AF121" t="s">
        <v>13426</v>
      </c>
      <c r="AG121" s="1">
        <v>46246</v>
      </c>
      <c r="AH121">
        <v>25</v>
      </c>
      <c r="AI121" t="s">
        <v>13404</v>
      </c>
      <c r="AJ121" t="s">
        <v>13405</v>
      </c>
      <c r="AK121" t="s">
        <v>13406</v>
      </c>
      <c r="AL121">
        <v>9586413675</v>
      </c>
      <c r="AM121" t="s">
        <v>13415</v>
      </c>
      <c r="AN121" t="s">
        <v>13408</v>
      </c>
      <c r="AO121">
        <v>1027</v>
      </c>
      <c r="AP121">
        <v>0</v>
      </c>
      <c r="AQ121" t="s">
        <v>13509</v>
      </c>
      <c r="AR121">
        <v>1278</v>
      </c>
      <c r="AS121">
        <v>0</v>
      </c>
      <c r="AZ121">
        <v>0</v>
      </c>
      <c r="BC121" t="str">
        <f>VLOOKUP(A121,Sheet1!$A$1:$E$221,2,0)</f>
        <v>West Zone</v>
      </c>
      <c r="BD121" t="str">
        <f>VLOOKUP(A121,Sheet1!$A$1:$E$221,5,0)</f>
        <v>Valand Priyankkumar</v>
      </c>
    </row>
    <row r="122" spans="1:56" x14ac:dyDescent="0.35">
      <c r="A122" t="s">
        <v>278</v>
      </c>
      <c r="B122">
        <v>367</v>
      </c>
      <c r="C122" t="s">
        <v>782</v>
      </c>
      <c r="D122" t="s">
        <v>13746</v>
      </c>
      <c r="E122">
        <v>180535</v>
      </c>
      <c r="F122" t="s">
        <v>13747</v>
      </c>
      <c r="G122">
        <v>9280425</v>
      </c>
      <c r="H122" t="s">
        <v>13397</v>
      </c>
      <c r="I122" t="s">
        <v>13748</v>
      </c>
      <c r="J122">
        <v>4644999331</v>
      </c>
      <c r="K122" t="s">
        <v>13749</v>
      </c>
      <c r="L122">
        <v>38</v>
      </c>
      <c r="M122">
        <v>40</v>
      </c>
      <c r="N122" t="s">
        <v>782</v>
      </c>
      <c r="O122">
        <v>7162458536</v>
      </c>
      <c r="P122" t="s">
        <v>83</v>
      </c>
      <c r="Q122" t="s">
        <v>3729</v>
      </c>
      <c r="T122" s="1">
        <v>46204</v>
      </c>
      <c r="U122" s="31">
        <v>46204.628518518519</v>
      </c>
      <c r="V122">
        <v>1</v>
      </c>
      <c r="W122">
        <v>90000</v>
      </c>
      <c r="X122" t="s">
        <v>13400</v>
      </c>
      <c r="Y122" t="s">
        <v>13401</v>
      </c>
      <c r="Z122">
        <v>909020041276989</v>
      </c>
      <c r="AA122" t="s">
        <v>13402</v>
      </c>
      <c r="AB122">
        <v>5</v>
      </c>
      <c r="AC122">
        <v>24.15</v>
      </c>
      <c r="AD122" t="s">
        <v>1180</v>
      </c>
      <c r="AE122" t="s">
        <v>1181</v>
      </c>
      <c r="AF122" t="s">
        <v>13414</v>
      </c>
      <c r="AG122" s="1">
        <v>46245</v>
      </c>
      <c r="AH122">
        <v>25</v>
      </c>
      <c r="AI122" t="s">
        <v>13404</v>
      </c>
      <c r="AJ122" t="s">
        <v>13650</v>
      </c>
      <c r="AK122" t="s">
        <v>13406</v>
      </c>
      <c r="AL122">
        <v>6377643248</v>
      </c>
      <c r="AM122" t="s">
        <v>13407</v>
      </c>
      <c r="AN122" t="s">
        <v>13408</v>
      </c>
      <c r="AO122">
        <v>1540</v>
      </c>
      <c r="AP122">
        <v>0</v>
      </c>
      <c r="AQ122" t="s">
        <v>13431</v>
      </c>
      <c r="AR122">
        <v>2069</v>
      </c>
      <c r="AS122">
        <v>0</v>
      </c>
      <c r="AZ122">
        <v>0</v>
      </c>
      <c r="BC122" t="str">
        <f>VLOOKUP(A122,Sheet1!$A$1:$E$221,2,0)</f>
        <v>West Zone</v>
      </c>
      <c r="BD122" t="str">
        <f>VLOOKUP(A122,Sheet1!$A$1:$E$221,5,0)</f>
        <v>Valand Priyankkumar</v>
      </c>
    </row>
    <row r="123" spans="1:56" x14ac:dyDescent="0.35">
      <c r="A123" t="s">
        <v>184</v>
      </c>
      <c r="B123">
        <v>423</v>
      </c>
      <c r="C123" t="s">
        <v>792</v>
      </c>
      <c r="D123" t="s">
        <v>1987</v>
      </c>
      <c r="E123">
        <v>345089</v>
      </c>
      <c r="F123" t="s">
        <v>13750</v>
      </c>
      <c r="G123">
        <v>8365124</v>
      </c>
      <c r="H123" t="s">
        <v>13397</v>
      </c>
      <c r="I123" t="s">
        <v>1991</v>
      </c>
      <c r="J123">
        <v>9999926469</v>
      </c>
      <c r="K123" t="s">
        <v>13751</v>
      </c>
      <c r="L123">
        <v>44</v>
      </c>
      <c r="M123">
        <v>49</v>
      </c>
      <c r="N123" t="s">
        <v>792</v>
      </c>
      <c r="O123">
        <v>1367761806</v>
      </c>
      <c r="P123" t="s">
        <v>1988</v>
      </c>
      <c r="Q123" t="s">
        <v>1989</v>
      </c>
      <c r="T123" s="1">
        <v>46204</v>
      </c>
      <c r="U123" s="31">
        <v>46204.846238425926</v>
      </c>
      <c r="V123">
        <v>1</v>
      </c>
      <c r="W123">
        <v>90000</v>
      </c>
      <c r="X123" t="s">
        <v>13400</v>
      </c>
      <c r="Y123" t="s">
        <v>13401</v>
      </c>
      <c r="Z123">
        <v>909020041276989</v>
      </c>
      <c r="AA123" t="s">
        <v>13402</v>
      </c>
      <c r="AB123">
        <v>3</v>
      </c>
      <c r="AC123">
        <v>24.15</v>
      </c>
      <c r="AD123" t="s">
        <v>1180</v>
      </c>
      <c r="AE123" t="s">
        <v>1181</v>
      </c>
      <c r="AF123" t="s">
        <v>13426</v>
      </c>
      <c r="AG123" s="1">
        <v>46246</v>
      </c>
      <c r="AH123">
        <v>25</v>
      </c>
      <c r="AI123" t="s">
        <v>13404</v>
      </c>
      <c r="AJ123" t="s">
        <v>13405</v>
      </c>
      <c r="AK123" t="s">
        <v>13406</v>
      </c>
      <c r="AL123">
        <v>9566747516</v>
      </c>
      <c r="AM123" t="s">
        <v>13415</v>
      </c>
      <c r="AN123" t="s">
        <v>13408</v>
      </c>
      <c r="AO123">
        <v>1540</v>
      </c>
      <c r="AP123">
        <v>0</v>
      </c>
      <c r="AQ123" t="s">
        <v>13431</v>
      </c>
      <c r="AR123">
        <v>2069</v>
      </c>
      <c r="AS123">
        <v>0</v>
      </c>
      <c r="AZ123">
        <v>0</v>
      </c>
      <c r="BC123" t="str">
        <f>VLOOKUP(A123,Sheet1!$A$1:$E$221,2,0)</f>
        <v>South Zone</v>
      </c>
      <c r="BD123" t="str">
        <f>VLOOKUP(A123,Sheet1!$A$1:$E$221,5,0)</f>
        <v>Sankar T</v>
      </c>
    </row>
    <row r="124" spans="1:56" x14ac:dyDescent="0.35">
      <c r="A124" t="s">
        <v>701</v>
      </c>
      <c r="B124">
        <v>219</v>
      </c>
      <c r="C124" t="s">
        <v>791</v>
      </c>
      <c r="D124" t="s">
        <v>3730</v>
      </c>
      <c r="E124">
        <v>89239</v>
      </c>
      <c r="F124" t="s">
        <v>13752</v>
      </c>
      <c r="G124">
        <v>8048532</v>
      </c>
      <c r="H124" t="s">
        <v>13397</v>
      </c>
      <c r="I124" t="s">
        <v>3731</v>
      </c>
      <c r="J124">
        <v>9207444522</v>
      </c>
      <c r="K124" t="s">
        <v>13753</v>
      </c>
      <c r="L124">
        <v>51</v>
      </c>
      <c r="M124">
        <v>55</v>
      </c>
      <c r="N124" t="s">
        <v>791</v>
      </c>
      <c r="O124">
        <v>2186199925</v>
      </c>
      <c r="P124" t="s">
        <v>3732</v>
      </c>
      <c r="Q124" t="s">
        <v>3733</v>
      </c>
      <c r="T124" s="1">
        <v>46204</v>
      </c>
      <c r="U124" s="31">
        <v>46204.742673611108</v>
      </c>
      <c r="V124">
        <v>1</v>
      </c>
      <c r="W124">
        <v>70000</v>
      </c>
      <c r="X124" t="s">
        <v>13400</v>
      </c>
      <c r="Y124" t="s">
        <v>13401</v>
      </c>
      <c r="Z124">
        <v>909020041276989</v>
      </c>
      <c r="AA124" t="s">
        <v>13402</v>
      </c>
      <c r="AB124">
        <v>2</v>
      </c>
      <c r="AC124">
        <v>24.15</v>
      </c>
      <c r="AD124" t="s">
        <v>1325</v>
      </c>
      <c r="AE124" t="s">
        <v>1326</v>
      </c>
      <c r="AF124" t="s">
        <v>13403</v>
      </c>
      <c r="AG124" s="1">
        <v>46240</v>
      </c>
      <c r="AH124">
        <v>25</v>
      </c>
      <c r="AI124" t="s">
        <v>13404</v>
      </c>
      <c r="AJ124" t="s">
        <v>13435</v>
      </c>
      <c r="AK124" t="s">
        <v>13406</v>
      </c>
      <c r="AL124">
        <v>7327965194</v>
      </c>
      <c r="AM124" t="s">
        <v>13415</v>
      </c>
      <c r="AN124" t="s">
        <v>13408</v>
      </c>
      <c r="AO124">
        <v>1198</v>
      </c>
      <c r="AP124">
        <v>0</v>
      </c>
      <c r="AQ124" t="s">
        <v>13444</v>
      </c>
      <c r="AR124">
        <v>1609</v>
      </c>
      <c r="AS124">
        <v>0</v>
      </c>
      <c r="AZ124">
        <v>0</v>
      </c>
      <c r="BC124" t="str">
        <f>VLOOKUP(A124,Sheet1!$A$1:$E$221,2,0)</f>
        <v>South East Zone</v>
      </c>
      <c r="BD124" t="str">
        <f>VLOOKUP(A124,Sheet1!$A$1:$E$221,5,0)</f>
        <v>Radhashyam Panda</v>
      </c>
    </row>
    <row r="125" spans="1:56" x14ac:dyDescent="0.35">
      <c r="A125" t="s">
        <v>210</v>
      </c>
      <c r="B125">
        <v>253</v>
      </c>
      <c r="C125" t="s">
        <v>789</v>
      </c>
      <c r="D125" t="s">
        <v>2050</v>
      </c>
      <c r="E125">
        <v>608509</v>
      </c>
      <c r="F125" t="s">
        <v>3734</v>
      </c>
      <c r="G125">
        <v>7949473</v>
      </c>
      <c r="H125" t="s">
        <v>13397</v>
      </c>
      <c r="I125" t="s">
        <v>2053</v>
      </c>
      <c r="J125">
        <v>6306232903</v>
      </c>
      <c r="K125" t="s">
        <v>13754</v>
      </c>
      <c r="L125">
        <v>38</v>
      </c>
      <c r="M125">
        <v>43</v>
      </c>
      <c r="N125" t="s">
        <v>789</v>
      </c>
      <c r="O125">
        <v>9711277499</v>
      </c>
      <c r="P125" t="s">
        <v>99</v>
      </c>
      <c r="Q125" t="s">
        <v>2051</v>
      </c>
      <c r="R125" t="s">
        <v>3735</v>
      </c>
      <c r="S125" t="s">
        <v>3736</v>
      </c>
      <c r="T125" s="1">
        <v>46204</v>
      </c>
      <c r="U125" s="31">
        <v>46204.657916666663</v>
      </c>
      <c r="V125">
        <v>1</v>
      </c>
      <c r="W125">
        <v>90000</v>
      </c>
      <c r="X125" t="s">
        <v>13400</v>
      </c>
      <c r="Y125" t="s">
        <v>13401</v>
      </c>
      <c r="Z125">
        <v>909020041276989</v>
      </c>
      <c r="AA125" t="s">
        <v>13402</v>
      </c>
      <c r="AB125">
        <v>6</v>
      </c>
      <c r="AC125">
        <v>24.15</v>
      </c>
      <c r="AD125" t="s">
        <v>1180</v>
      </c>
      <c r="AE125" t="s">
        <v>1181</v>
      </c>
      <c r="AF125" t="s">
        <v>13414</v>
      </c>
      <c r="AG125" s="1">
        <v>46244</v>
      </c>
      <c r="AH125">
        <v>25</v>
      </c>
      <c r="AI125" t="s">
        <v>13404</v>
      </c>
      <c r="AJ125" t="s">
        <v>13427</v>
      </c>
      <c r="AK125" t="s">
        <v>13406</v>
      </c>
      <c r="AL125">
        <v>9639801507</v>
      </c>
      <c r="AM125" t="s">
        <v>13407</v>
      </c>
      <c r="AN125" t="s">
        <v>13408</v>
      </c>
      <c r="AO125">
        <v>1540</v>
      </c>
      <c r="AP125">
        <v>0</v>
      </c>
      <c r="AQ125" t="s">
        <v>13431</v>
      </c>
      <c r="AR125">
        <v>2069</v>
      </c>
      <c r="AS125">
        <v>0</v>
      </c>
      <c r="AZ125">
        <v>0</v>
      </c>
      <c r="BC125" t="str">
        <f>VLOOKUP(A125,Sheet1!$A$1:$E$221,2,0)</f>
        <v>West Zone</v>
      </c>
      <c r="BD125" t="str">
        <f>VLOOKUP(A125,Sheet1!$A$1:$E$221,5,0)</f>
        <v>Sandeep Sisodiya</v>
      </c>
    </row>
    <row r="126" spans="1:56" x14ac:dyDescent="0.35">
      <c r="A126" t="s">
        <v>918</v>
      </c>
      <c r="B126">
        <v>30</v>
      </c>
      <c r="C126" t="s">
        <v>789</v>
      </c>
      <c r="D126" t="s">
        <v>3737</v>
      </c>
      <c r="E126">
        <v>669201</v>
      </c>
      <c r="F126" t="s">
        <v>13755</v>
      </c>
      <c r="G126">
        <v>8359533</v>
      </c>
      <c r="H126" t="s">
        <v>13397</v>
      </c>
      <c r="I126" t="s">
        <v>3738</v>
      </c>
      <c r="J126">
        <v>7238118325</v>
      </c>
      <c r="K126" t="s">
        <v>1844</v>
      </c>
      <c r="L126">
        <v>38</v>
      </c>
      <c r="M126">
        <v>40</v>
      </c>
      <c r="N126" t="s">
        <v>789</v>
      </c>
      <c r="O126">
        <v>6984430659</v>
      </c>
      <c r="P126" t="s">
        <v>3739</v>
      </c>
      <c r="Q126" t="s">
        <v>3740</v>
      </c>
      <c r="T126" s="1">
        <v>46204</v>
      </c>
      <c r="U126" s="31">
        <v>46204.806296296294</v>
      </c>
      <c r="V126">
        <v>1</v>
      </c>
      <c r="W126">
        <v>70000</v>
      </c>
      <c r="X126" t="s">
        <v>13400</v>
      </c>
      <c r="Y126" t="s">
        <v>13401</v>
      </c>
      <c r="Z126">
        <v>909020041276989</v>
      </c>
      <c r="AA126" t="s">
        <v>13402</v>
      </c>
      <c r="AB126">
        <v>2</v>
      </c>
      <c r="AC126">
        <v>24.5</v>
      </c>
      <c r="AD126" t="s">
        <v>3663</v>
      </c>
      <c r="AE126" t="s">
        <v>3664</v>
      </c>
      <c r="AF126" t="s">
        <v>13426</v>
      </c>
      <c r="AG126" s="1">
        <v>46240</v>
      </c>
      <c r="AH126">
        <v>25</v>
      </c>
      <c r="AI126" t="s">
        <v>13404</v>
      </c>
      <c r="AJ126" t="s">
        <v>13405</v>
      </c>
      <c r="AK126" t="s">
        <v>13406</v>
      </c>
      <c r="AL126">
        <v>7388438671</v>
      </c>
      <c r="AM126" t="s">
        <v>13407</v>
      </c>
      <c r="AN126" t="s">
        <v>13408</v>
      </c>
      <c r="AO126">
        <v>1198</v>
      </c>
      <c r="AP126">
        <v>0</v>
      </c>
      <c r="AQ126" t="s">
        <v>13634</v>
      </c>
      <c r="AR126">
        <v>1562</v>
      </c>
      <c r="AS126">
        <v>0</v>
      </c>
      <c r="AZ126">
        <v>0</v>
      </c>
      <c r="BC126" t="str">
        <f>VLOOKUP(A126,Sheet1!$A$1:$E$221,2,0)</f>
        <v>East Zone</v>
      </c>
      <c r="BD126" t="str">
        <f>VLOOKUP(A126,Sheet1!$A$1:$E$221,5,0)</f>
        <v>Sheelendra Pratap Singh</v>
      </c>
    </row>
    <row r="127" spans="1:56" x14ac:dyDescent="0.35">
      <c r="A127" t="s">
        <v>153</v>
      </c>
      <c r="B127">
        <v>968</v>
      </c>
      <c r="C127" t="s">
        <v>787</v>
      </c>
      <c r="D127" t="s">
        <v>3741</v>
      </c>
      <c r="E127">
        <v>479983</v>
      </c>
      <c r="F127" t="s">
        <v>13756</v>
      </c>
      <c r="G127">
        <v>8548137</v>
      </c>
      <c r="H127" t="s">
        <v>13397</v>
      </c>
      <c r="I127" t="s">
        <v>1162</v>
      </c>
      <c r="J127">
        <v>4611395682</v>
      </c>
      <c r="K127" t="s">
        <v>13757</v>
      </c>
      <c r="L127">
        <v>41</v>
      </c>
      <c r="M127">
        <v>43</v>
      </c>
      <c r="N127" t="s">
        <v>787</v>
      </c>
      <c r="O127">
        <v>1671204776</v>
      </c>
      <c r="P127" t="s">
        <v>3742</v>
      </c>
      <c r="Q127" t="s">
        <v>3743</v>
      </c>
      <c r="T127" s="1">
        <v>46204</v>
      </c>
      <c r="U127" s="31">
        <v>46204.721909722219</v>
      </c>
      <c r="V127">
        <v>1</v>
      </c>
      <c r="W127">
        <v>77000</v>
      </c>
      <c r="X127" t="s">
        <v>13400</v>
      </c>
      <c r="Y127" t="s">
        <v>13401</v>
      </c>
      <c r="Z127">
        <v>909020041276989</v>
      </c>
      <c r="AA127" t="s">
        <v>13402</v>
      </c>
      <c r="AB127">
        <v>2</v>
      </c>
      <c r="AC127">
        <v>24.15</v>
      </c>
      <c r="AD127" t="s">
        <v>939</v>
      </c>
      <c r="AE127" t="s">
        <v>940</v>
      </c>
      <c r="AF127" t="s">
        <v>13403</v>
      </c>
      <c r="AG127" s="1">
        <v>46239</v>
      </c>
      <c r="AH127">
        <v>25</v>
      </c>
      <c r="AI127" t="s">
        <v>13404</v>
      </c>
      <c r="AJ127" t="s">
        <v>13427</v>
      </c>
      <c r="AK127" t="s">
        <v>13406</v>
      </c>
      <c r="AL127">
        <v>9264169534</v>
      </c>
      <c r="AM127" t="s">
        <v>13407</v>
      </c>
      <c r="AN127" t="s">
        <v>13408</v>
      </c>
      <c r="AO127">
        <v>1318</v>
      </c>
      <c r="AP127">
        <v>0</v>
      </c>
      <c r="AQ127" t="s">
        <v>13420</v>
      </c>
      <c r="AR127">
        <v>1718</v>
      </c>
      <c r="AS127">
        <v>0</v>
      </c>
      <c r="AZ127">
        <v>0</v>
      </c>
      <c r="BC127" t="str">
        <f>VLOOKUP(A127,Sheet1!$A$1:$E$221,2,0)</f>
        <v>East Zone</v>
      </c>
      <c r="BD127" t="str">
        <f>VLOOKUP(A127,Sheet1!$A$1:$E$221,5,0)</f>
        <v>Abhishek Kumar Tiwari</v>
      </c>
    </row>
    <row r="128" spans="1:56" x14ac:dyDescent="0.35">
      <c r="A128" t="s">
        <v>832</v>
      </c>
      <c r="B128">
        <v>597</v>
      </c>
      <c r="C128" t="s">
        <v>789</v>
      </c>
      <c r="D128" t="s">
        <v>2054</v>
      </c>
      <c r="E128">
        <v>672188</v>
      </c>
      <c r="F128" t="s">
        <v>1338</v>
      </c>
      <c r="G128">
        <v>9274688</v>
      </c>
      <c r="H128" t="s">
        <v>13397</v>
      </c>
      <c r="I128" t="s">
        <v>1338</v>
      </c>
      <c r="J128">
        <v>5727021718</v>
      </c>
      <c r="K128" t="s">
        <v>13758</v>
      </c>
      <c r="L128">
        <v>37</v>
      </c>
      <c r="M128">
        <v>38</v>
      </c>
      <c r="N128" t="s">
        <v>789</v>
      </c>
      <c r="O128">
        <v>2748080397</v>
      </c>
      <c r="P128" t="s">
        <v>1079</v>
      </c>
      <c r="Q128" t="s">
        <v>1334</v>
      </c>
      <c r="R128" t="s">
        <v>13759</v>
      </c>
      <c r="S128" t="s">
        <v>13760</v>
      </c>
      <c r="T128" s="1">
        <v>46204</v>
      </c>
      <c r="U128" s="31">
        <v>46204.681655092594</v>
      </c>
      <c r="V128">
        <v>1</v>
      </c>
      <c r="W128">
        <v>65000</v>
      </c>
      <c r="X128" t="s">
        <v>13400</v>
      </c>
      <c r="Y128" t="s">
        <v>13401</v>
      </c>
      <c r="Z128">
        <v>909020041276989</v>
      </c>
      <c r="AA128" t="s">
        <v>13402</v>
      </c>
      <c r="AB128">
        <v>3</v>
      </c>
      <c r="AC128">
        <v>24.15</v>
      </c>
      <c r="AD128" t="s">
        <v>1348</v>
      </c>
      <c r="AE128" t="s">
        <v>1349</v>
      </c>
      <c r="AF128" t="s">
        <v>13414</v>
      </c>
      <c r="AG128" s="1">
        <v>46240</v>
      </c>
      <c r="AH128">
        <v>25</v>
      </c>
      <c r="AI128" t="s">
        <v>13404</v>
      </c>
      <c r="AJ128" t="s">
        <v>13405</v>
      </c>
      <c r="AK128" t="s">
        <v>13406</v>
      </c>
      <c r="AL128">
        <v>9897483912</v>
      </c>
      <c r="AM128" t="s">
        <v>13407</v>
      </c>
      <c r="AN128" t="s">
        <v>13408</v>
      </c>
      <c r="AO128">
        <v>1113</v>
      </c>
      <c r="AP128">
        <v>0</v>
      </c>
      <c r="AQ128" t="s">
        <v>13761</v>
      </c>
      <c r="AR128">
        <v>1494</v>
      </c>
      <c r="AS128">
        <v>0</v>
      </c>
      <c r="AZ128">
        <v>0</v>
      </c>
      <c r="BC128" t="str">
        <f>VLOOKUP(A128,Sheet1!$A$1:$E$221,2,0)</f>
        <v>West Zone</v>
      </c>
      <c r="BD128" t="str">
        <f>VLOOKUP(A128,Sheet1!$A$1:$E$221,5,0)</f>
        <v>Sandeep Sisodiya</v>
      </c>
    </row>
    <row r="129" spans="1:56" x14ac:dyDescent="0.35">
      <c r="A129" t="s">
        <v>835</v>
      </c>
      <c r="B129">
        <v>584</v>
      </c>
      <c r="C129" t="s">
        <v>789</v>
      </c>
      <c r="D129" t="s">
        <v>3744</v>
      </c>
      <c r="E129">
        <v>292770</v>
      </c>
      <c r="F129" t="s">
        <v>13677</v>
      </c>
      <c r="G129">
        <v>9281852</v>
      </c>
      <c r="H129" t="s">
        <v>13397</v>
      </c>
      <c r="I129" t="s">
        <v>3745</v>
      </c>
      <c r="J129">
        <v>2261974065</v>
      </c>
      <c r="K129" t="s">
        <v>13762</v>
      </c>
      <c r="L129">
        <v>38</v>
      </c>
      <c r="M129">
        <v>38</v>
      </c>
      <c r="N129" t="s">
        <v>789</v>
      </c>
      <c r="O129">
        <v>1192786455</v>
      </c>
      <c r="P129" t="s">
        <v>3746</v>
      </c>
      <c r="Q129" t="s">
        <v>3747</v>
      </c>
      <c r="T129" s="1">
        <v>46204</v>
      </c>
      <c r="U129" s="31">
        <v>46204.727696759262</v>
      </c>
      <c r="V129">
        <v>1</v>
      </c>
      <c r="W129">
        <v>70000</v>
      </c>
      <c r="X129" t="s">
        <v>13400</v>
      </c>
      <c r="Y129" t="s">
        <v>13401</v>
      </c>
      <c r="Z129">
        <v>909020041276989</v>
      </c>
      <c r="AA129" t="s">
        <v>13402</v>
      </c>
      <c r="AB129">
        <v>4</v>
      </c>
      <c r="AC129">
        <v>24.15</v>
      </c>
      <c r="AD129" t="s">
        <v>1325</v>
      </c>
      <c r="AE129" t="s">
        <v>1326</v>
      </c>
      <c r="AF129" t="s">
        <v>13414</v>
      </c>
      <c r="AG129" s="1">
        <v>46242</v>
      </c>
      <c r="AH129">
        <v>25</v>
      </c>
      <c r="AI129" t="s">
        <v>13404</v>
      </c>
      <c r="AJ129" t="s">
        <v>13405</v>
      </c>
      <c r="AK129" t="s">
        <v>13406</v>
      </c>
      <c r="AL129">
        <v>8954021532</v>
      </c>
      <c r="AM129" t="s">
        <v>13407</v>
      </c>
      <c r="AN129" t="s">
        <v>13408</v>
      </c>
      <c r="AO129">
        <v>1198</v>
      </c>
      <c r="AP129">
        <v>0</v>
      </c>
      <c r="AQ129" t="s">
        <v>13444</v>
      </c>
      <c r="AR129">
        <v>1609</v>
      </c>
      <c r="AS129">
        <v>0</v>
      </c>
      <c r="AZ129">
        <v>0</v>
      </c>
      <c r="BC129" t="str">
        <f>VLOOKUP(A129,Sheet1!$A$1:$E$221,2,0)</f>
        <v>West Zone</v>
      </c>
      <c r="BD129" t="str">
        <f>VLOOKUP(A129,Sheet1!$A$1:$E$221,5,0)</f>
        <v>Pradeep Kumar</v>
      </c>
    </row>
    <row r="130" spans="1:56" x14ac:dyDescent="0.35">
      <c r="A130" t="s">
        <v>180</v>
      </c>
      <c r="B130">
        <v>723</v>
      </c>
      <c r="C130" t="s">
        <v>785</v>
      </c>
      <c r="D130" t="s">
        <v>3748</v>
      </c>
      <c r="E130">
        <v>367496</v>
      </c>
      <c r="F130" t="s">
        <v>13763</v>
      </c>
      <c r="G130">
        <v>8003832</v>
      </c>
      <c r="H130" t="s">
        <v>13397</v>
      </c>
      <c r="I130" t="s">
        <v>3749</v>
      </c>
      <c r="J130">
        <v>8286711310</v>
      </c>
      <c r="K130" t="s">
        <v>13764</v>
      </c>
      <c r="L130">
        <v>26</v>
      </c>
      <c r="M130">
        <v>32</v>
      </c>
      <c r="N130" t="s">
        <v>785</v>
      </c>
      <c r="O130">
        <v>4834146796</v>
      </c>
      <c r="P130" t="s">
        <v>1404</v>
      </c>
      <c r="Q130" t="s">
        <v>1405</v>
      </c>
      <c r="T130" s="1">
        <v>46204</v>
      </c>
      <c r="U130" s="31">
        <v>46204.751701388886</v>
      </c>
      <c r="V130">
        <v>1</v>
      </c>
      <c r="W130">
        <v>85000</v>
      </c>
      <c r="X130" t="s">
        <v>13400</v>
      </c>
      <c r="Y130" t="s">
        <v>13401</v>
      </c>
      <c r="Z130">
        <v>909020041276989</v>
      </c>
      <c r="AA130" t="s">
        <v>13402</v>
      </c>
      <c r="AB130">
        <v>3</v>
      </c>
      <c r="AC130">
        <v>24.5</v>
      </c>
      <c r="AD130" t="s">
        <v>1406</v>
      </c>
      <c r="AE130" t="s">
        <v>1407</v>
      </c>
      <c r="AF130" t="s">
        <v>13426</v>
      </c>
      <c r="AG130" s="1">
        <v>46241</v>
      </c>
      <c r="AH130">
        <v>25</v>
      </c>
      <c r="AI130" t="s">
        <v>13404</v>
      </c>
      <c r="AJ130" t="s">
        <v>13405</v>
      </c>
      <c r="AK130" t="s">
        <v>13406</v>
      </c>
      <c r="AL130">
        <v>9773056448</v>
      </c>
      <c r="AM130" t="s">
        <v>13415</v>
      </c>
      <c r="AN130" t="s">
        <v>13408</v>
      </c>
      <c r="AO130">
        <v>1455</v>
      </c>
      <c r="AP130">
        <v>0</v>
      </c>
      <c r="AQ130" t="s">
        <v>13681</v>
      </c>
      <c r="AR130">
        <v>1954</v>
      </c>
      <c r="AS130">
        <v>0</v>
      </c>
      <c r="AZ130">
        <v>0</v>
      </c>
      <c r="BC130" t="str">
        <f>VLOOKUP(A130,Sheet1!$A$1:$E$221,2,0)</f>
        <v>West Zone</v>
      </c>
      <c r="BD130" t="str">
        <f>VLOOKUP(A130,Sheet1!$A$1:$E$221,5,0)</f>
        <v>Valand Priyankkumar</v>
      </c>
    </row>
    <row r="131" spans="1:56" x14ac:dyDescent="0.35">
      <c r="A131" t="s">
        <v>126</v>
      </c>
      <c r="B131">
        <v>113</v>
      </c>
      <c r="C131" t="s">
        <v>787</v>
      </c>
      <c r="D131" t="s">
        <v>1571</v>
      </c>
      <c r="E131">
        <v>283282</v>
      </c>
      <c r="F131" t="s">
        <v>13765</v>
      </c>
      <c r="G131">
        <v>7878200</v>
      </c>
      <c r="H131" t="s">
        <v>13397</v>
      </c>
      <c r="I131" t="s">
        <v>1575</v>
      </c>
      <c r="J131">
        <v>6965091132</v>
      </c>
      <c r="K131" t="s">
        <v>13766</v>
      </c>
      <c r="L131">
        <v>49</v>
      </c>
      <c r="M131">
        <v>51</v>
      </c>
      <c r="N131" t="s">
        <v>787</v>
      </c>
      <c r="O131">
        <v>3429569606</v>
      </c>
      <c r="P131" t="s">
        <v>1572</v>
      </c>
      <c r="Q131" t="s">
        <v>1573</v>
      </c>
      <c r="T131" s="1">
        <v>46206</v>
      </c>
      <c r="U131" s="31">
        <v>46206.541712962964</v>
      </c>
      <c r="V131">
        <v>1</v>
      </c>
      <c r="W131">
        <v>90000</v>
      </c>
      <c r="X131" t="s">
        <v>13400</v>
      </c>
      <c r="Y131" t="s">
        <v>13401</v>
      </c>
      <c r="Z131">
        <v>909020041276989</v>
      </c>
      <c r="AA131" t="s">
        <v>13626</v>
      </c>
      <c r="AB131">
        <v>5</v>
      </c>
      <c r="AC131">
        <v>24.15</v>
      </c>
      <c r="AD131" t="s">
        <v>952</v>
      </c>
      <c r="AE131" t="s">
        <v>953</v>
      </c>
      <c r="AF131" t="s">
        <v>13414</v>
      </c>
      <c r="AG131" s="1">
        <v>46242</v>
      </c>
      <c r="AH131">
        <v>36</v>
      </c>
      <c r="AI131" t="s">
        <v>13404</v>
      </c>
      <c r="AJ131" t="s">
        <v>13427</v>
      </c>
      <c r="AK131" t="s">
        <v>13406</v>
      </c>
      <c r="AL131">
        <v>8374657328</v>
      </c>
      <c r="AM131" t="s">
        <v>13415</v>
      </c>
      <c r="AN131" t="s">
        <v>13408</v>
      </c>
      <c r="AO131">
        <v>1540</v>
      </c>
      <c r="AP131">
        <v>0</v>
      </c>
      <c r="AQ131" t="s">
        <v>13767</v>
      </c>
      <c r="AR131">
        <v>3022</v>
      </c>
      <c r="AS131">
        <v>0</v>
      </c>
      <c r="AZ131">
        <v>0</v>
      </c>
      <c r="BC131" t="str">
        <f>VLOOKUP(A131,Sheet1!$A$1:$E$221,2,0)</f>
        <v>East Zone</v>
      </c>
      <c r="BD131" t="str">
        <f>VLOOKUP(A131,Sheet1!$A$1:$E$221,5,0)</f>
        <v>Pavan Kumar Rai</v>
      </c>
    </row>
    <row r="132" spans="1:56" x14ac:dyDescent="0.35">
      <c r="A132" t="s">
        <v>126</v>
      </c>
      <c r="B132">
        <v>113</v>
      </c>
      <c r="C132" t="s">
        <v>787</v>
      </c>
      <c r="D132" t="s">
        <v>1565</v>
      </c>
      <c r="E132">
        <v>120241</v>
      </c>
      <c r="F132" t="s">
        <v>13768</v>
      </c>
      <c r="G132">
        <v>8159413</v>
      </c>
      <c r="H132" t="s">
        <v>13397</v>
      </c>
      <c r="I132" t="s">
        <v>1570</v>
      </c>
      <c r="J132">
        <v>5689141270</v>
      </c>
      <c r="K132" t="s">
        <v>13769</v>
      </c>
      <c r="L132">
        <v>51</v>
      </c>
      <c r="M132">
        <v>43</v>
      </c>
      <c r="N132" t="s">
        <v>787</v>
      </c>
      <c r="O132">
        <v>6268927759</v>
      </c>
      <c r="P132" t="s">
        <v>1566</v>
      </c>
      <c r="Q132" t="s">
        <v>1567</v>
      </c>
      <c r="T132" s="1">
        <v>46204</v>
      </c>
      <c r="U132" s="31">
        <v>46204.650358796294</v>
      </c>
      <c r="V132">
        <v>1</v>
      </c>
      <c r="W132">
        <v>40000</v>
      </c>
      <c r="X132" t="s">
        <v>13400</v>
      </c>
      <c r="Y132" t="s">
        <v>13401</v>
      </c>
      <c r="Z132">
        <v>909020041276989</v>
      </c>
      <c r="AA132" t="s">
        <v>13402</v>
      </c>
      <c r="AB132">
        <v>3</v>
      </c>
      <c r="AC132">
        <v>24.15</v>
      </c>
      <c r="AD132" t="s">
        <v>1048</v>
      </c>
      <c r="AE132" t="s">
        <v>1049</v>
      </c>
      <c r="AF132" t="s">
        <v>13403</v>
      </c>
      <c r="AG132" s="1">
        <v>46241</v>
      </c>
      <c r="AH132">
        <v>25</v>
      </c>
      <c r="AI132" t="s">
        <v>13404</v>
      </c>
      <c r="AJ132" t="s">
        <v>13435</v>
      </c>
      <c r="AK132" t="s">
        <v>13406</v>
      </c>
      <c r="AL132">
        <v>9199486767</v>
      </c>
      <c r="AM132" t="s">
        <v>13415</v>
      </c>
      <c r="AN132" t="s">
        <v>13408</v>
      </c>
      <c r="AO132">
        <v>685</v>
      </c>
      <c r="AP132">
        <v>0</v>
      </c>
      <c r="AQ132" t="s">
        <v>13565</v>
      </c>
      <c r="AR132">
        <v>892</v>
      </c>
      <c r="AS132">
        <v>0</v>
      </c>
      <c r="AZ132">
        <v>0</v>
      </c>
      <c r="BC132" t="str">
        <f>VLOOKUP(A132,Sheet1!$A$1:$E$221,2,0)</f>
        <v>East Zone</v>
      </c>
      <c r="BD132" t="str">
        <f>VLOOKUP(A132,Sheet1!$A$1:$E$221,5,0)</f>
        <v>Pavan Kumar Rai</v>
      </c>
    </row>
    <row r="133" spans="1:56" x14ac:dyDescent="0.35">
      <c r="A133" t="s">
        <v>224</v>
      </c>
      <c r="B133">
        <v>1413</v>
      </c>
      <c r="C133" t="s">
        <v>789</v>
      </c>
      <c r="D133" t="s">
        <v>2188</v>
      </c>
      <c r="E133">
        <v>686884</v>
      </c>
      <c r="F133" t="s">
        <v>13770</v>
      </c>
      <c r="G133">
        <v>8440430</v>
      </c>
      <c r="H133" t="s">
        <v>13397</v>
      </c>
      <c r="I133" t="s">
        <v>2192</v>
      </c>
      <c r="J133">
        <v>3314608933</v>
      </c>
      <c r="K133" t="s">
        <v>13771</v>
      </c>
      <c r="L133">
        <v>56</v>
      </c>
      <c r="M133">
        <v>51</v>
      </c>
      <c r="N133" t="s">
        <v>789</v>
      </c>
      <c r="O133">
        <v>4982875726</v>
      </c>
      <c r="P133" t="s">
        <v>2189</v>
      </c>
      <c r="Q133" t="s">
        <v>2190</v>
      </c>
      <c r="R133" t="s">
        <v>13772</v>
      </c>
      <c r="S133" t="s">
        <v>13773</v>
      </c>
      <c r="T133" s="1">
        <v>46204</v>
      </c>
      <c r="U133" s="31">
        <v>46204.660162037035</v>
      </c>
      <c r="V133">
        <v>1</v>
      </c>
      <c r="W133">
        <v>77000</v>
      </c>
      <c r="X133" t="s">
        <v>13400</v>
      </c>
      <c r="Y133" t="s">
        <v>13401</v>
      </c>
      <c r="Z133">
        <v>909020041276989</v>
      </c>
      <c r="AA133" t="s">
        <v>13402</v>
      </c>
      <c r="AB133">
        <v>2</v>
      </c>
      <c r="AC133">
        <v>24.15</v>
      </c>
      <c r="AD133" t="s">
        <v>1173</v>
      </c>
      <c r="AE133" t="s">
        <v>1174</v>
      </c>
      <c r="AF133" t="s">
        <v>13414</v>
      </c>
      <c r="AG133" s="1">
        <v>46236</v>
      </c>
      <c r="AH133">
        <v>25</v>
      </c>
      <c r="AI133" t="s">
        <v>13404</v>
      </c>
      <c r="AJ133" t="s">
        <v>13405</v>
      </c>
      <c r="AK133" t="s">
        <v>13406</v>
      </c>
      <c r="AL133">
        <v>9690517440</v>
      </c>
      <c r="AM133" t="s">
        <v>13407</v>
      </c>
      <c r="AN133" t="s">
        <v>13408</v>
      </c>
      <c r="AO133">
        <v>1318</v>
      </c>
      <c r="AP133">
        <v>0</v>
      </c>
      <c r="AQ133" t="s">
        <v>13462</v>
      </c>
      <c r="AR133">
        <v>1770</v>
      </c>
      <c r="AS133">
        <v>0</v>
      </c>
      <c r="AZ133">
        <v>0</v>
      </c>
      <c r="BC133" t="str">
        <f>VLOOKUP(A133,Sheet1!$A$1:$E$221,2,0)</f>
        <v>West Zone</v>
      </c>
      <c r="BD133" t="str">
        <f>VLOOKUP(A133,Sheet1!$A$1:$E$221,5,0)</f>
        <v>Sandeep Sisodiya</v>
      </c>
    </row>
    <row r="134" spans="1:56" x14ac:dyDescent="0.35">
      <c r="A134" t="s">
        <v>842</v>
      </c>
      <c r="B134">
        <v>105</v>
      </c>
      <c r="C134" t="s">
        <v>787</v>
      </c>
      <c r="D134" t="s">
        <v>1647</v>
      </c>
      <c r="E134">
        <v>200325</v>
      </c>
      <c r="F134" t="s">
        <v>12609</v>
      </c>
      <c r="G134">
        <v>8427277</v>
      </c>
      <c r="H134" t="s">
        <v>13397</v>
      </c>
      <c r="I134" t="s">
        <v>1651</v>
      </c>
      <c r="J134">
        <v>8087348640</v>
      </c>
      <c r="K134" t="s">
        <v>13774</v>
      </c>
      <c r="L134">
        <v>28</v>
      </c>
      <c r="M134">
        <v>34</v>
      </c>
      <c r="N134" t="s">
        <v>787</v>
      </c>
      <c r="O134">
        <v>2361672239</v>
      </c>
      <c r="P134" t="s">
        <v>1648</v>
      </c>
      <c r="Q134" t="s">
        <v>1649</v>
      </c>
      <c r="T134" s="1">
        <v>46204</v>
      </c>
      <c r="U134" s="31">
        <v>46204.67863425926</v>
      </c>
      <c r="V134">
        <v>1</v>
      </c>
      <c r="W134">
        <v>85000</v>
      </c>
      <c r="X134" t="s">
        <v>13400</v>
      </c>
      <c r="Y134" t="s">
        <v>13401</v>
      </c>
      <c r="Z134">
        <v>909020041276989</v>
      </c>
      <c r="AA134" t="s">
        <v>13402</v>
      </c>
      <c r="AB134">
        <v>4</v>
      </c>
      <c r="AC134">
        <v>24.5</v>
      </c>
      <c r="AD134" t="s">
        <v>1417</v>
      </c>
      <c r="AE134" t="s">
        <v>1418</v>
      </c>
      <c r="AF134" t="s">
        <v>13414</v>
      </c>
      <c r="AG134" s="1">
        <v>46236</v>
      </c>
      <c r="AH134">
        <v>25</v>
      </c>
      <c r="AI134" t="s">
        <v>13404</v>
      </c>
      <c r="AJ134" t="s">
        <v>13427</v>
      </c>
      <c r="AK134" t="s">
        <v>13406</v>
      </c>
      <c r="AL134">
        <v>8877280307</v>
      </c>
      <c r="AM134" t="s">
        <v>13415</v>
      </c>
      <c r="AN134" t="s">
        <v>13408</v>
      </c>
      <c r="AO134">
        <v>1455</v>
      </c>
      <c r="AP134">
        <v>0</v>
      </c>
      <c r="AQ134" t="s">
        <v>13549</v>
      </c>
      <c r="AR134">
        <v>1896</v>
      </c>
      <c r="AS134">
        <v>0</v>
      </c>
      <c r="AZ134">
        <v>0</v>
      </c>
      <c r="BC134" t="str">
        <f>VLOOKUP(A134,Sheet1!$A$1:$E$221,2,0)</f>
        <v>East Zone</v>
      </c>
      <c r="BD134" t="str">
        <f>VLOOKUP(A134,Sheet1!$A$1:$E$221,5,0)</f>
        <v>Pavan Kumar Rai</v>
      </c>
    </row>
    <row r="135" spans="1:56" x14ac:dyDescent="0.35">
      <c r="A135" t="s">
        <v>804</v>
      </c>
      <c r="B135">
        <v>313</v>
      </c>
      <c r="C135" t="s">
        <v>789</v>
      </c>
      <c r="D135" t="s">
        <v>2136</v>
      </c>
      <c r="E135">
        <v>344293</v>
      </c>
      <c r="F135" t="s">
        <v>2071</v>
      </c>
      <c r="G135">
        <v>9282022</v>
      </c>
      <c r="H135" t="s">
        <v>13397</v>
      </c>
      <c r="I135" t="s">
        <v>2140</v>
      </c>
      <c r="J135">
        <v>7406634284</v>
      </c>
      <c r="K135" t="s">
        <v>13775</v>
      </c>
      <c r="L135">
        <v>41</v>
      </c>
      <c r="M135">
        <v>52</v>
      </c>
      <c r="N135" t="s">
        <v>789</v>
      </c>
      <c r="O135">
        <v>7883363430</v>
      </c>
      <c r="P135" t="s">
        <v>2137</v>
      </c>
      <c r="Q135" t="s">
        <v>2138</v>
      </c>
      <c r="T135" s="1">
        <v>46204</v>
      </c>
      <c r="U135" s="31">
        <v>46204.679988425924</v>
      </c>
      <c r="V135">
        <v>1</v>
      </c>
      <c r="W135">
        <v>50000</v>
      </c>
      <c r="X135" t="s">
        <v>13400</v>
      </c>
      <c r="Y135" t="s">
        <v>13401</v>
      </c>
      <c r="Z135">
        <v>909020041276989</v>
      </c>
      <c r="AA135" t="s">
        <v>13402</v>
      </c>
      <c r="AB135">
        <v>4</v>
      </c>
      <c r="AC135">
        <v>24.5</v>
      </c>
      <c r="AD135" t="s">
        <v>1171</v>
      </c>
      <c r="AE135" t="s">
        <v>1172</v>
      </c>
      <c r="AF135" t="s">
        <v>13414</v>
      </c>
      <c r="AG135" s="1">
        <v>46241</v>
      </c>
      <c r="AH135">
        <v>25</v>
      </c>
      <c r="AI135" t="s">
        <v>13404</v>
      </c>
      <c r="AJ135" t="s">
        <v>13405</v>
      </c>
      <c r="AK135" t="s">
        <v>13406</v>
      </c>
      <c r="AL135">
        <v>9259787395</v>
      </c>
      <c r="AM135" t="s">
        <v>13415</v>
      </c>
      <c r="AN135" t="s">
        <v>13408</v>
      </c>
      <c r="AO135">
        <v>856</v>
      </c>
      <c r="AP135">
        <v>0</v>
      </c>
      <c r="AQ135" t="s">
        <v>13563</v>
      </c>
      <c r="AR135">
        <v>1150</v>
      </c>
      <c r="AS135">
        <v>0</v>
      </c>
      <c r="AZ135">
        <v>0</v>
      </c>
      <c r="BC135" t="str">
        <f>VLOOKUP(A135,Sheet1!$A$1:$E$221,2,0)</f>
        <v>West Zone</v>
      </c>
      <c r="BD135" t="str">
        <f>VLOOKUP(A135,Sheet1!$A$1:$E$221,5,0)</f>
        <v>Pradeep Kumar</v>
      </c>
    </row>
    <row r="136" spans="1:56" x14ac:dyDescent="0.35">
      <c r="A136" t="s">
        <v>124</v>
      </c>
      <c r="B136">
        <v>111</v>
      </c>
      <c r="C136" t="s">
        <v>787</v>
      </c>
      <c r="D136" t="s">
        <v>1655</v>
      </c>
      <c r="E136">
        <v>39676</v>
      </c>
      <c r="F136" t="s">
        <v>13776</v>
      </c>
      <c r="G136">
        <v>8279780</v>
      </c>
      <c r="H136" t="s">
        <v>13397</v>
      </c>
      <c r="I136" t="s">
        <v>1659</v>
      </c>
      <c r="J136">
        <v>9906007093</v>
      </c>
      <c r="K136" t="s">
        <v>13777</v>
      </c>
      <c r="L136">
        <v>31</v>
      </c>
      <c r="M136">
        <v>41</v>
      </c>
      <c r="N136" t="s">
        <v>787</v>
      </c>
      <c r="O136">
        <v>2440338709</v>
      </c>
      <c r="P136" t="s">
        <v>1656</v>
      </c>
      <c r="Q136" t="s">
        <v>1657</v>
      </c>
      <c r="T136" s="1">
        <v>46204</v>
      </c>
      <c r="U136" s="31">
        <v>46204.690069444441</v>
      </c>
      <c r="V136">
        <v>1</v>
      </c>
      <c r="W136">
        <v>90000</v>
      </c>
      <c r="X136" t="s">
        <v>13400</v>
      </c>
      <c r="Y136" t="s">
        <v>13401</v>
      </c>
      <c r="Z136">
        <v>909020041276989</v>
      </c>
      <c r="AA136" t="s">
        <v>13402</v>
      </c>
      <c r="AB136">
        <v>6</v>
      </c>
      <c r="AC136">
        <v>24.15</v>
      </c>
      <c r="AD136" t="s">
        <v>978</v>
      </c>
      <c r="AE136" t="s">
        <v>979</v>
      </c>
      <c r="AF136" t="s">
        <v>13403</v>
      </c>
      <c r="AG136" s="1">
        <v>46246</v>
      </c>
      <c r="AH136">
        <v>25</v>
      </c>
      <c r="AI136" t="s">
        <v>13404</v>
      </c>
      <c r="AJ136" t="s">
        <v>13435</v>
      </c>
      <c r="AK136" t="s">
        <v>13406</v>
      </c>
      <c r="AL136">
        <v>6205639698</v>
      </c>
      <c r="AM136" t="s">
        <v>13415</v>
      </c>
      <c r="AN136" t="s">
        <v>13408</v>
      </c>
      <c r="AO136">
        <v>1540</v>
      </c>
      <c r="AP136">
        <v>0</v>
      </c>
      <c r="AQ136" t="s">
        <v>13533</v>
      </c>
      <c r="AR136">
        <v>1917</v>
      </c>
      <c r="AS136">
        <v>0</v>
      </c>
      <c r="AZ136">
        <v>0</v>
      </c>
      <c r="BC136" t="str">
        <f>VLOOKUP(A136,Sheet1!$A$1:$E$221,2,0)</f>
        <v>East Zone</v>
      </c>
      <c r="BD136" t="str">
        <f>VLOOKUP(A136,Sheet1!$A$1:$E$221,5,0)</f>
        <v>Pavan Kumar Rai</v>
      </c>
    </row>
    <row r="137" spans="1:56" x14ac:dyDescent="0.35">
      <c r="A137" t="s">
        <v>714</v>
      </c>
      <c r="B137">
        <v>121</v>
      </c>
      <c r="C137" t="s">
        <v>784</v>
      </c>
      <c r="D137" t="s">
        <v>1668</v>
      </c>
      <c r="E137">
        <v>472697</v>
      </c>
      <c r="F137" t="s">
        <v>12696</v>
      </c>
      <c r="G137">
        <v>6723570</v>
      </c>
      <c r="H137" t="s">
        <v>13397</v>
      </c>
      <c r="I137" t="s">
        <v>1672</v>
      </c>
      <c r="J137">
        <v>5005320220</v>
      </c>
      <c r="K137" t="s">
        <v>13778</v>
      </c>
      <c r="L137">
        <v>28</v>
      </c>
      <c r="M137">
        <v>34</v>
      </c>
      <c r="N137" t="s">
        <v>784</v>
      </c>
      <c r="O137">
        <v>3970699369</v>
      </c>
      <c r="P137" t="s">
        <v>1669</v>
      </c>
      <c r="Q137" t="s">
        <v>1670</v>
      </c>
      <c r="T137" s="1">
        <v>46204</v>
      </c>
      <c r="U137" s="31">
        <v>46204.726400462961</v>
      </c>
      <c r="V137">
        <v>1</v>
      </c>
      <c r="W137">
        <v>90000</v>
      </c>
      <c r="X137" t="s">
        <v>13400</v>
      </c>
      <c r="Y137" t="s">
        <v>13401</v>
      </c>
      <c r="Z137">
        <v>909020041276989</v>
      </c>
      <c r="AA137" t="s">
        <v>13402</v>
      </c>
      <c r="AB137">
        <v>3</v>
      </c>
      <c r="AC137">
        <v>24.15</v>
      </c>
      <c r="AD137" t="s">
        <v>1032</v>
      </c>
      <c r="AE137" t="s">
        <v>1033</v>
      </c>
      <c r="AF137" t="s">
        <v>13779</v>
      </c>
      <c r="AG137" s="1">
        <v>46246</v>
      </c>
      <c r="AH137">
        <v>25</v>
      </c>
      <c r="AI137" t="s">
        <v>13404</v>
      </c>
      <c r="AJ137" t="s">
        <v>13435</v>
      </c>
      <c r="AK137" t="s">
        <v>13406</v>
      </c>
      <c r="AL137">
        <v>9508241477</v>
      </c>
      <c r="AM137" t="s">
        <v>13415</v>
      </c>
      <c r="AN137" t="s">
        <v>13408</v>
      </c>
      <c r="AO137">
        <v>1540</v>
      </c>
      <c r="AP137">
        <v>0</v>
      </c>
      <c r="AQ137" t="s">
        <v>13440</v>
      </c>
      <c r="AR137">
        <v>2010</v>
      </c>
      <c r="AS137">
        <v>0</v>
      </c>
      <c r="AZ137">
        <v>0</v>
      </c>
      <c r="BC137" t="str">
        <f>VLOOKUP(A137,Sheet1!$A$1:$E$221,2,0)</f>
        <v>East Zone</v>
      </c>
      <c r="BD137" t="str">
        <f>VLOOKUP(A137,Sheet1!$A$1:$E$221,5,0)</f>
        <v>Raja Kumar</v>
      </c>
    </row>
    <row r="138" spans="1:56" x14ac:dyDescent="0.35">
      <c r="A138" t="s">
        <v>233</v>
      </c>
      <c r="B138">
        <v>168</v>
      </c>
      <c r="C138" t="s">
        <v>789</v>
      </c>
      <c r="D138" t="s">
        <v>1694</v>
      </c>
      <c r="E138">
        <v>332324</v>
      </c>
      <c r="F138" t="s">
        <v>13780</v>
      </c>
      <c r="G138">
        <v>8502598</v>
      </c>
      <c r="H138" t="s">
        <v>13397</v>
      </c>
      <c r="I138" t="s">
        <v>1696</v>
      </c>
      <c r="J138">
        <v>4619770783</v>
      </c>
      <c r="K138" t="s">
        <v>13781</v>
      </c>
      <c r="L138">
        <v>36</v>
      </c>
      <c r="M138">
        <v>36</v>
      </c>
      <c r="N138" t="s">
        <v>789</v>
      </c>
      <c r="O138">
        <v>9076629974</v>
      </c>
      <c r="P138" t="s">
        <v>1046</v>
      </c>
      <c r="Q138" t="s">
        <v>1047</v>
      </c>
      <c r="T138" s="1">
        <v>46204</v>
      </c>
      <c r="U138" s="31">
        <v>46204.744027777779</v>
      </c>
      <c r="V138">
        <v>1</v>
      </c>
      <c r="W138">
        <v>60000</v>
      </c>
      <c r="X138" t="s">
        <v>13400</v>
      </c>
      <c r="Y138" t="s">
        <v>13401</v>
      </c>
      <c r="Z138">
        <v>909020041276989</v>
      </c>
      <c r="AA138" t="s">
        <v>13402</v>
      </c>
      <c r="AB138">
        <v>3</v>
      </c>
      <c r="AC138">
        <v>24.15</v>
      </c>
      <c r="AD138" t="s">
        <v>982</v>
      </c>
      <c r="AE138" t="s">
        <v>983</v>
      </c>
      <c r="AF138" t="s">
        <v>13426</v>
      </c>
      <c r="AG138" s="1">
        <v>46241</v>
      </c>
      <c r="AH138">
        <v>25</v>
      </c>
      <c r="AI138" t="s">
        <v>13404</v>
      </c>
      <c r="AJ138" t="s">
        <v>13405</v>
      </c>
      <c r="AK138" t="s">
        <v>13406</v>
      </c>
      <c r="AL138">
        <v>9004164044</v>
      </c>
      <c r="AM138" t="s">
        <v>13407</v>
      </c>
      <c r="AN138" t="s">
        <v>13408</v>
      </c>
      <c r="AO138">
        <v>1027</v>
      </c>
      <c r="AP138">
        <v>0</v>
      </c>
      <c r="AQ138" t="s">
        <v>13619</v>
      </c>
      <c r="AR138">
        <v>1338</v>
      </c>
      <c r="AS138">
        <v>0</v>
      </c>
      <c r="AZ138">
        <v>0</v>
      </c>
      <c r="BC138" t="str">
        <f>VLOOKUP(A138,Sheet1!$A$1:$E$221,2,0)</f>
        <v>East Zone</v>
      </c>
      <c r="BD138" t="str">
        <f>VLOOKUP(A138,Sheet1!$A$1:$E$221,5,0)</f>
        <v>Marut Nandan</v>
      </c>
    </row>
    <row r="139" spans="1:56" x14ac:dyDescent="0.35">
      <c r="A139" t="s">
        <v>85</v>
      </c>
      <c r="B139">
        <v>35</v>
      </c>
      <c r="C139" t="s">
        <v>789</v>
      </c>
      <c r="D139" t="s">
        <v>1869</v>
      </c>
      <c r="E139">
        <v>48859</v>
      </c>
      <c r="F139" t="s">
        <v>13782</v>
      </c>
      <c r="G139">
        <v>8235031</v>
      </c>
      <c r="H139" t="s">
        <v>13397</v>
      </c>
      <c r="I139" t="s">
        <v>1873</v>
      </c>
      <c r="J139">
        <v>7017008472</v>
      </c>
      <c r="K139" t="s">
        <v>13783</v>
      </c>
      <c r="L139">
        <v>47</v>
      </c>
      <c r="M139">
        <v>47</v>
      </c>
      <c r="N139" t="s">
        <v>789</v>
      </c>
      <c r="O139">
        <v>2307700536</v>
      </c>
      <c r="P139" t="s">
        <v>1870</v>
      </c>
      <c r="Q139" t="s">
        <v>1871</v>
      </c>
      <c r="T139" s="1">
        <v>46204</v>
      </c>
      <c r="U139" s="31">
        <v>46204.70721064815</v>
      </c>
      <c r="V139">
        <v>1</v>
      </c>
      <c r="W139">
        <v>80000</v>
      </c>
      <c r="X139" t="s">
        <v>13400</v>
      </c>
      <c r="Y139" t="s">
        <v>13401</v>
      </c>
      <c r="Z139">
        <v>909020041276989</v>
      </c>
      <c r="AA139" t="s">
        <v>13402</v>
      </c>
      <c r="AB139">
        <v>5</v>
      </c>
      <c r="AC139">
        <v>24.15</v>
      </c>
      <c r="AD139" t="s">
        <v>1067</v>
      </c>
      <c r="AE139" t="s">
        <v>1068</v>
      </c>
      <c r="AF139" t="s">
        <v>13784</v>
      </c>
      <c r="AG139" s="1">
        <v>46244</v>
      </c>
      <c r="AH139">
        <v>25</v>
      </c>
      <c r="AI139" t="s">
        <v>13404</v>
      </c>
      <c r="AJ139" t="s">
        <v>13650</v>
      </c>
      <c r="AK139" t="s">
        <v>13406</v>
      </c>
      <c r="AL139">
        <v>9889103749</v>
      </c>
      <c r="AM139" t="s">
        <v>13407</v>
      </c>
      <c r="AN139" t="s">
        <v>13408</v>
      </c>
      <c r="AO139">
        <v>1369</v>
      </c>
      <c r="AP139">
        <v>0</v>
      </c>
      <c r="AQ139" t="s">
        <v>13785</v>
      </c>
      <c r="AR139">
        <v>1785</v>
      </c>
      <c r="AS139">
        <v>0</v>
      </c>
      <c r="AZ139">
        <v>0</v>
      </c>
      <c r="BC139" t="str">
        <f>VLOOKUP(A139,Sheet1!$A$1:$E$221,2,0)</f>
        <v>South Zone</v>
      </c>
      <c r="BD139" t="str">
        <f>VLOOKUP(A139,Sheet1!$A$1:$E$221,5,0)</f>
        <v>Vinay Shukla</v>
      </c>
    </row>
    <row r="140" spans="1:56" x14ac:dyDescent="0.35">
      <c r="A140" t="s">
        <v>238</v>
      </c>
      <c r="B140">
        <v>228</v>
      </c>
      <c r="C140" t="s">
        <v>791</v>
      </c>
      <c r="D140" t="s">
        <v>3750</v>
      </c>
      <c r="E140">
        <v>83618</v>
      </c>
      <c r="F140" t="s">
        <v>13786</v>
      </c>
      <c r="G140">
        <v>8369974</v>
      </c>
      <c r="H140" t="s">
        <v>13397</v>
      </c>
      <c r="I140" t="s">
        <v>3751</v>
      </c>
      <c r="J140">
        <v>3603596176</v>
      </c>
      <c r="K140" t="s">
        <v>13787</v>
      </c>
      <c r="L140">
        <v>48</v>
      </c>
      <c r="M140">
        <v>54</v>
      </c>
      <c r="N140" t="s">
        <v>791</v>
      </c>
      <c r="O140">
        <v>6807146970</v>
      </c>
      <c r="P140" t="s">
        <v>3752</v>
      </c>
      <c r="Q140" t="s">
        <v>3753</v>
      </c>
      <c r="T140" s="1">
        <v>46204</v>
      </c>
      <c r="U140" s="31">
        <v>46204.660752314812</v>
      </c>
      <c r="V140">
        <v>1</v>
      </c>
      <c r="W140">
        <v>90000</v>
      </c>
      <c r="X140" t="s">
        <v>13400</v>
      </c>
      <c r="Y140" t="s">
        <v>13401</v>
      </c>
      <c r="Z140">
        <v>909020041276989</v>
      </c>
      <c r="AA140" t="s">
        <v>13402</v>
      </c>
      <c r="AB140">
        <v>6</v>
      </c>
      <c r="AC140">
        <v>24.5</v>
      </c>
      <c r="AD140" t="s">
        <v>1461</v>
      </c>
      <c r="AE140" t="s">
        <v>1462</v>
      </c>
      <c r="AF140" t="s">
        <v>13426</v>
      </c>
      <c r="AG140" s="1">
        <v>46242</v>
      </c>
      <c r="AH140">
        <v>25</v>
      </c>
      <c r="AI140" t="s">
        <v>13404</v>
      </c>
      <c r="AJ140" t="s">
        <v>13435</v>
      </c>
      <c r="AK140" t="s">
        <v>13406</v>
      </c>
      <c r="AL140">
        <v>8249074664</v>
      </c>
      <c r="AM140" t="s">
        <v>13415</v>
      </c>
      <c r="AN140" t="s">
        <v>13408</v>
      </c>
      <c r="AO140">
        <v>1540</v>
      </c>
      <c r="AP140">
        <v>0</v>
      </c>
      <c r="AQ140" t="s">
        <v>13431</v>
      </c>
      <c r="AR140">
        <v>2069</v>
      </c>
      <c r="AS140">
        <v>0</v>
      </c>
      <c r="AZ140">
        <v>0</v>
      </c>
      <c r="BC140" t="str">
        <f>VLOOKUP(A140,Sheet1!$A$1:$E$221,2,0)</f>
        <v>South East Zone</v>
      </c>
      <c r="BD140" t="str">
        <f>VLOOKUP(A140,Sheet1!$A$1:$E$221,5,0)</f>
        <v>Radhashyam Panda</v>
      </c>
    </row>
    <row r="141" spans="1:56" x14ac:dyDescent="0.35">
      <c r="A141" t="s">
        <v>250</v>
      </c>
      <c r="B141">
        <v>448</v>
      </c>
      <c r="C141" t="s">
        <v>789</v>
      </c>
      <c r="D141" t="s">
        <v>1551</v>
      </c>
      <c r="E141">
        <v>178068</v>
      </c>
      <c r="F141" t="s">
        <v>13788</v>
      </c>
      <c r="G141">
        <v>9206325</v>
      </c>
      <c r="H141" t="s">
        <v>13397</v>
      </c>
      <c r="I141" t="s">
        <v>3754</v>
      </c>
      <c r="J141">
        <v>2949516411</v>
      </c>
      <c r="K141" t="s">
        <v>13789</v>
      </c>
      <c r="L141">
        <v>41</v>
      </c>
      <c r="M141">
        <v>33</v>
      </c>
      <c r="N141" t="s">
        <v>789</v>
      </c>
      <c r="O141">
        <v>6033163527</v>
      </c>
      <c r="P141" t="s">
        <v>1122</v>
      </c>
      <c r="Q141" t="s">
        <v>1123</v>
      </c>
      <c r="T141" s="1">
        <v>46204</v>
      </c>
      <c r="U141" s="31">
        <v>46204.741793981484</v>
      </c>
      <c r="V141">
        <v>1</v>
      </c>
      <c r="W141">
        <v>65000</v>
      </c>
      <c r="X141" t="s">
        <v>13400</v>
      </c>
      <c r="Y141" t="s">
        <v>13401</v>
      </c>
      <c r="Z141">
        <v>909020041276989</v>
      </c>
      <c r="AA141" t="s">
        <v>13402</v>
      </c>
      <c r="AB141">
        <v>7</v>
      </c>
      <c r="AC141">
        <v>24.15</v>
      </c>
      <c r="AD141" t="s">
        <v>1006</v>
      </c>
      <c r="AE141" t="s">
        <v>1007</v>
      </c>
      <c r="AF141" t="s">
        <v>13426</v>
      </c>
      <c r="AG141" s="1">
        <v>46245</v>
      </c>
      <c r="AH141">
        <v>25</v>
      </c>
      <c r="AI141" t="s">
        <v>13404</v>
      </c>
      <c r="AJ141" t="s">
        <v>13435</v>
      </c>
      <c r="AK141" t="s">
        <v>13406</v>
      </c>
      <c r="AL141">
        <v>9473764299</v>
      </c>
      <c r="AM141" t="s">
        <v>13415</v>
      </c>
      <c r="AN141" t="s">
        <v>13408</v>
      </c>
      <c r="AO141">
        <v>1113</v>
      </c>
      <c r="AP141">
        <v>0</v>
      </c>
      <c r="AQ141" t="s">
        <v>13737</v>
      </c>
      <c r="AR141">
        <v>1450</v>
      </c>
      <c r="AS141">
        <v>0</v>
      </c>
      <c r="AZ141">
        <v>0</v>
      </c>
      <c r="BC141" t="str">
        <f>VLOOKUP(A141,Sheet1!$A$1:$E$221,2,0)</f>
        <v>East Zone</v>
      </c>
      <c r="BD141" t="str">
        <f>VLOOKUP(A141,Sheet1!$A$1:$E$221,5,0)</f>
        <v>Sheelendra Pratap Singh</v>
      </c>
    </row>
    <row r="142" spans="1:56" x14ac:dyDescent="0.35">
      <c r="A142" t="s">
        <v>277</v>
      </c>
      <c r="B142">
        <v>360</v>
      </c>
      <c r="C142" t="s">
        <v>791</v>
      </c>
      <c r="D142" t="s">
        <v>1488</v>
      </c>
      <c r="E142">
        <v>418653</v>
      </c>
      <c r="F142" t="s">
        <v>13790</v>
      </c>
      <c r="G142">
        <v>8575850</v>
      </c>
      <c r="H142" t="s">
        <v>13397</v>
      </c>
      <c r="I142" t="s">
        <v>2286</v>
      </c>
      <c r="J142">
        <v>1093599065</v>
      </c>
      <c r="K142" t="s">
        <v>13791</v>
      </c>
      <c r="L142">
        <v>53</v>
      </c>
      <c r="M142">
        <v>24</v>
      </c>
      <c r="N142" t="s">
        <v>791</v>
      </c>
      <c r="O142">
        <v>1436855455</v>
      </c>
      <c r="P142" t="s">
        <v>1489</v>
      </c>
      <c r="Q142" t="s">
        <v>1490</v>
      </c>
      <c r="T142" s="1">
        <v>46204</v>
      </c>
      <c r="U142" s="31">
        <v>46204.732094907406</v>
      </c>
      <c r="V142">
        <v>1</v>
      </c>
      <c r="W142">
        <v>90000</v>
      </c>
      <c r="X142" t="s">
        <v>13400</v>
      </c>
      <c r="Y142" t="s">
        <v>13401</v>
      </c>
      <c r="Z142">
        <v>909020041276989</v>
      </c>
      <c r="AA142" t="s">
        <v>13402</v>
      </c>
      <c r="AB142">
        <v>4</v>
      </c>
      <c r="AC142">
        <v>24.15</v>
      </c>
      <c r="AD142" t="s">
        <v>1032</v>
      </c>
      <c r="AE142" t="s">
        <v>1033</v>
      </c>
      <c r="AF142" t="s">
        <v>13403</v>
      </c>
      <c r="AG142" s="1">
        <v>46235</v>
      </c>
      <c r="AH142">
        <v>25</v>
      </c>
      <c r="AI142" t="s">
        <v>13404</v>
      </c>
      <c r="AJ142" t="s">
        <v>13405</v>
      </c>
      <c r="AK142" t="s">
        <v>13406</v>
      </c>
      <c r="AL142">
        <v>9827761334</v>
      </c>
      <c r="AM142" t="s">
        <v>13415</v>
      </c>
      <c r="AN142" t="s">
        <v>13408</v>
      </c>
      <c r="AO142">
        <v>1540</v>
      </c>
      <c r="AP142">
        <v>0</v>
      </c>
      <c r="AQ142" t="s">
        <v>13440</v>
      </c>
      <c r="AR142">
        <v>2010</v>
      </c>
      <c r="AS142">
        <v>0</v>
      </c>
      <c r="AZ142">
        <v>0</v>
      </c>
      <c r="BC142" t="str">
        <f>VLOOKUP(A142,Sheet1!$A$1:$E$221,2,0)</f>
        <v>South East Zone</v>
      </c>
      <c r="BD142" t="str">
        <f>VLOOKUP(A142,Sheet1!$A$1:$E$221,5,0)</f>
        <v>Radhashyam Panda</v>
      </c>
    </row>
    <row r="143" spans="1:56" x14ac:dyDescent="0.35">
      <c r="A143" t="s">
        <v>238</v>
      </c>
      <c r="B143">
        <v>228</v>
      </c>
      <c r="C143" t="s">
        <v>791</v>
      </c>
      <c r="D143" t="s">
        <v>2224</v>
      </c>
      <c r="E143">
        <v>95199</v>
      </c>
      <c r="F143" t="s">
        <v>13792</v>
      </c>
      <c r="G143">
        <v>8564008</v>
      </c>
      <c r="H143" t="s">
        <v>13397</v>
      </c>
      <c r="I143" t="s">
        <v>2230</v>
      </c>
      <c r="J143">
        <v>1488850681</v>
      </c>
      <c r="K143" t="s">
        <v>13793</v>
      </c>
      <c r="L143">
        <v>31</v>
      </c>
      <c r="M143">
        <v>41</v>
      </c>
      <c r="N143" t="s">
        <v>791</v>
      </c>
      <c r="O143">
        <v>5797355751</v>
      </c>
      <c r="P143" t="s">
        <v>2225</v>
      </c>
      <c r="Q143" t="s">
        <v>2226</v>
      </c>
      <c r="T143" s="1">
        <v>46204</v>
      </c>
      <c r="U143" s="31">
        <v>46204.727106481485</v>
      </c>
      <c r="V143">
        <v>1</v>
      </c>
      <c r="W143">
        <v>80000</v>
      </c>
      <c r="X143" t="s">
        <v>13400</v>
      </c>
      <c r="Y143" t="s">
        <v>13401</v>
      </c>
      <c r="Z143">
        <v>909020041276989</v>
      </c>
      <c r="AA143" t="s">
        <v>13626</v>
      </c>
      <c r="AB143">
        <v>3</v>
      </c>
      <c r="AC143">
        <v>24.5</v>
      </c>
      <c r="AD143" t="s">
        <v>2228</v>
      </c>
      <c r="AE143" t="s">
        <v>2229</v>
      </c>
      <c r="AF143" t="s">
        <v>13794</v>
      </c>
      <c r="AG143" s="1">
        <v>46243</v>
      </c>
      <c r="AH143">
        <v>36</v>
      </c>
      <c r="AI143" t="s">
        <v>13404</v>
      </c>
      <c r="AJ143" t="s">
        <v>13435</v>
      </c>
      <c r="AK143" t="s">
        <v>13406</v>
      </c>
      <c r="AL143">
        <v>8249525283</v>
      </c>
      <c r="AM143" t="s">
        <v>13415</v>
      </c>
      <c r="AN143" t="s">
        <v>13408</v>
      </c>
      <c r="AO143">
        <v>1369</v>
      </c>
      <c r="AP143">
        <v>0</v>
      </c>
      <c r="AQ143" t="s">
        <v>13795</v>
      </c>
      <c r="AR143">
        <v>2724</v>
      </c>
      <c r="AS143">
        <v>0</v>
      </c>
      <c r="AZ143">
        <v>0</v>
      </c>
      <c r="BC143" t="str">
        <f>VLOOKUP(A143,Sheet1!$A$1:$E$221,2,0)</f>
        <v>South East Zone</v>
      </c>
      <c r="BD143" t="str">
        <f>VLOOKUP(A143,Sheet1!$A$1:$E$221,5,0)</f>
        <v>Radhashyam Panda</v>
      </c>
    </row>
    <row r="144" spans="1:56" x14ac:dyDescent="0.35">
      <c r="A144" t="s">
        <v>246</v>
      </c>
      <c r="B144">
        <v>362</v>
      </c>
      <c r="C144" t="s">
        <v>791</v>
      </c>
      <c r="D144" t="s">
        <v>2287</v>
      </c>
      <c r="E144">
        <v>497253</v>
      </c>
      <c r="F144" t="s">
        <v>13796</v>
      </c>
      <c r="G144">
        <v>8359911</v>
      </c>
      <c r="H144" t="s">
        <v>13397</v>
      </c>
      <c r="I144" t="s">
        <v>2291</v>
      </c>
      <c r="J144">
        <v>6767322632</v>
      </c>
      <c r="K144" t="s">
        <v>13797</v>
      </c>
      <c r="L144">
        <v>44</v>
      </c>
      <c r="M144">
        <v>50</v>
      </c>
      <c r="N144" t="s">
        <v>791</v>
      </c>
      <c r="O144">
        <v>1588604616</v>
      </c>
      <c r="P144" t="s">
        <v>1493</v>
      </c>
      <c r="Q144" t="s">
        <v>1494</v>
      </c>
      <c r="R144" t="s">
        <v>1493</v>
      </c>
      <c r="S144" t="s">
        <v>1494</v>
      </c>
      <c r="T144" s="1">
        <v>46204</v>
      </c>
      <c r="U144" s="31">
        <v>46204.749965277777</v>
      </c>
      <c r="V144">
        <v>1</v>
      </c>
      <c r="W144">
        <v>55000</v>
      </c>
      <c r="X144" t="s">
        <v>13400</v>
      </c>
      <c r="Y144" t="s">
        <v>13401</v>
      </c>
      <c r="Z144">
        <v>909020041276989</v>
      </c>
      <c r="AA144" t="s">
        <v>13402</v>
      </c>
      <c r="AB144">
        <v>3</v>
      </c>
      <c r="AC144">
        <v>24.15</v>
      </c>
      <c r="AD144" t="s">
        <v>2289</v>
      </c>
      <c r="AE144" t="s">
        <v>2290</v>
      </c>
      <c r="AF144" t="s">
        <v>13403</v>
      </c>
      <c r="AG144" s="1">
        <v>46244</v>
      </c>
      <c r="AH144">
        <v>25</v>
      </c>
      <c r="AI144" t="s">
        <v>13404</v>
      </c>
      <c r="AJ144" t="s">
        <v>13435</v>
      </c>
      <c r="AK144" t="s">
        <v>13406</v>
      </c>
      <c r="AL144">
        <v>7064210711</v>
      </c>
      <c r="AM144" t="s">
        <v>13415</v>
      </c>
      <c r="AN144" t="s">
        <v>13408</v>
      </c>
      <c r="AO144">
        <v>942</v>
      </c>
      <c r="AP144">
        <v>0</v>
      </c>
      <c r="AQ144" t="s">
        <v>13798</v>
      </c>
      <c r="AR144">
        <v>1228</v>
      </c>
      <c r="AS144">
        <v>0</v>
      </c>
      <c r="AZ144">
        <v>0</v>
      </c>
      <c r="BC144" t="str">
        <f>VLOOKUP(A144,Sheet1!$A$1:$E$221,2,0)</f>
        <v>South East Zone</v>
      </c>
      <c r="BD144" t="str">
        <f>VLOOKUP(A144,Sheet1!$A$1:$E$221,5,0)</f>
        <v>Pratik Mishra</v>
      </c>
    </row>
    <row r="145" spans="1:56" x14ac:dyDescent="0.35">
      <c r="A145" t="s">
        <v>246</v>
      </c>
      <c r="B145">
        <v>362</v>
      </c>
      <c r="C145" t="s">
        <v>791</v>
      </c>
      <c r="D145" t="s">
        <v>2287</v>
      </c>
      <c r="E145">
        <v>497253</v>
      </c>
      <c r="F145" t="s">
        <v>13796</v>
      </c>
      <c r="G145">
        <v>8359911</v>
      </c>
      <c r="H145" t="s">
        <v>13397</v>
      </c>
      <c r="I145" t="s">
        <v>2292</v>
      </c>
      <c r="J145">
        <v>5441197252</v>
      </c>
      <c r="K145" t="s">
        <v>13799</v>
      </c>
      <c r="L145">
        <v>53</v>
      </c>
      <c r="M145">
        <v>54</v>
      </c>
      <c r="N145" t="s">
        <v>791</v>
      </c>
      <c r="O145">
        <v>6763538823</v>
      </c>
      <c r="P145" t="s">
        <v>1493</v>
      </c>
      <c r="Q145" t="s">
        <v>1494</v>
      </c>
      <c r="R145" t="s">
        <v>1493</v>
      </c>
      <c r="S145" t="s">
        <v>1494</v>
      </c>
      <c r="T145" s="1">
        <v>46204</v>
      </c>
      <c r="U145" s="31">
        <v>46204.749976851854</v>
      </c>
      <c r="V145">
        <v>1</v>
      </c>
      <c r="W145">
        <v>70000</v>
      </c>
      <c r="X145" t="s">
        <v>13400</v>
      </c>
      <c r="Y145" t="s">
        <v>13401</v>
      </c>
      <c r="Z145">
        <v>909020041276989</v>
      </c>
      <c r="AA145" t="s">
        <v>13402</v>
      </c>
      <c r="AB145">
        <v>3</v>
      </c>
      <c r="AC145">
        <v>24.15</v>
      </c>
      <c r="AD145" t="s">
        <v>1029</v>
      </c>
      <c r="AE145" t="s">
        <v>1030</v>
      </c>
      <c r="AF145" t="s">
        <v>13403</v>
      </c>
      <c r="AG145" s="1">
        <v>46244</v>
      </c>
      <c r="AH145">
        <v>25</v>
      </c>
      <c r="AI145" t="s">
        <v>13404</v>
      </c>
      <c r="AJ145" t="s">
        <v>13435</v>
      </c>
      <c r="AK145" t="s">
        <v>13406</v>
      </c>
      <c r="AL145">
        <v>7381423539</v>
      </c>
      <c r="AM145" t="s">
        <v>13407</v>
      </c>
      <c r="AN145" t="s">
        <v>13408</v>
      </c>
      <c r="AO145">
        <v>1198</v>
      </c>
      <c r="AP145">
        <v>0</v>
      </c>
      <c r="AQ145" t="s">
        <v>13409</v>
      </c>
      <c r="AR145">
        <v>1563</v>
      </c>
      <c r="AS145">
        <v>0</v>
      </c>
      <c r="AZ145">
        <v>0</v>
      </c>
      <c r="BC145" t="str">
        <f>VLOOKUP(A145,Sheet1!$A$1:$E$221,2,0)</f>
        <v>South East Zone</v>
      </c>
      <c r="BD145" t="str">
        <f>VLOOKUP(A145,Sheet1!$A$1:$E$221,5,0)</f>
        <v>Pratik Mishra</v>
      </c>
    </row>
    <row r="146" spans="1:56" x14ac:dyDescent="0.35">
      <c r="A146" t="s">
        <v>129</v>
      </c>
      <c r="B146">
        <v>201</v>
      </c>
      <c r="C146" t="s">
        <v>787</v>
      </c>
      <c r="D146" t="s">
        <v>1697</v>
      </c>
      <c r="E146">
        <v>244344</v>
      </c>
      <c r="F146" t="s">
        <v>13800</v>
      </c>
      <c r="G146">
        <v>7919554</v>
      </c>
      <c r="H146" t="s">
        <v>13397</v>
      </c>
      <c r="I146" t="s">
        <v>1699</v>
      </c>
      <c r="J146">
        <v>8349444218</v>
      </c>
      <c r="K146" t="s">
        <v>13801</v>
      </c>
      <c r="L146">
        <v>47</v>
      </c>
      <c r="M146">
        <v>50</v>
      </c>
      <c r="N146" t="s">
        <v>787</v>
      </c>
      <c r="O146">
        <v>9916168487</v>
      </c>
      <c r="P146" t="s">
        <v>1051</v>
      </c>
      <c r="Q146" t="s">
        <v>1052</v>
      </c>
      <c r="T146" s="1">
        <v>46204</v>
      </c>
      <c r="U146" s="31">
        <v>46204.70894675926</v>
      </c>
      <c r="V146">
        <v>1</v>
      </c>
      <c r="W146">
        <v>77000</v>
      </c>
      <c r="X146" t="s">
        <v>13400</v>
      </c>
      <c r="Y146" t="s">
        <v>13401</v>
      </c>
      <c r="Z146">
        <v>909020041276989</v>
      </c>
      <c r="AA146" t="s">
        <v>13402</v>
      </c>
      <c r="AB146">
        <v>2</v>
      </c>
      <c r="AC146">
        <v>24.15</v>
      </c>
      <c r="AD146" t="s">
        <v>939</v>
      </c>
      <c r="AE146" t="s">
        <v>940</v>
      </c>
      <c r="AF146" t="s">
        <v>13403</v>
      </c>
      <c r="AG146" s="1">
        <v>46239</v>
      </c>
      <c r="AH146">
        <v>25</v>
      </c>
      <c r="AI146" t="s">
        <v>13404</v>
      </c>
      <c r="AJ146" t="s">
        <v>13435</v>
      </c>
      <c r="AK146" t="s">
        <v>13406</v>
      </c>
      <c r="AL146">
        <v>8222913034</v>
      </c>
      <c r="AM146" t="s">
        <v>13415</v>
      </c>
      <c r="AN146" t="s">
        <v>13408</v>
      </c>
      <c r="AO146">
        <v>1318</v>
      </c>
      <c r="AP146">
        <v>0</v>
      </c>
      <c r="AQ146" t="s">
        <v>13420</v>
      </c>
      <c r="AR146">
        <v>1718</v>
      </c>
      <c r="AS146">
        <v>0</v>
      </c>
      <c r="AZ146">
        <v>0</v>
      </c>
      <c r="BC146" t="str">
        <f>VLOOKUP(A146,Sheet1!$A$1:$E$221,2,0)</f>
        <v>East Zone</v>
      </c>
      <c r="BD146" t="str">
        <f>VLOOKUP(A146,Sheet1!$A$1:$E$221,5,0)</f>
        <v>Pavan Kumar Rai</v>
      </c>
    </row>
    <row r="147" spans="1:56" x14ac:dyDescent="0.35">
      <c r="A147" t="s">
        <v>216</v>
      </c>
      <c r="B147">
        <v>439</v>
      </c>
      <c r="C147" t="s">
        <v>791</v>
      </c>
      <c r="D147" t="s">
        <v>2307</v>
      </c>
      <c r="E147">
        <v>279630</v>
      </c>
      <c r="F147" t="s">
        <v>13802</v>
      </c>
      <c r="G147">
        <v>5996053</v>
      </c>
      <c r="H147" t="s">
        <v>13397</v>
      </c>
      <c r="I147" t="s">
        <v>2311</v>
      </c>
      <c r="J147">
        <v>4622103488</v>
      </c>
      <c r="K147" t="s">
        <v>13803</v>
      </c>
      <c r="L147">
        <v>38</v>
      </c>
      <c r="M147">
        <v>43</v>
      </c>
      <c r="N147" t="s">
        <v>791</v>
      </c>
      <c r="O147">
        <v>9218281452</v>
      </c>
      <c r="P147" t="s">
        <v>2308</v>
      </c>
      <c r="Q147" t="s">
        <v>2309</v>
      </c>
      <c r="R147" t="s">
        <v>13804</v>
      </c>
      <c r="S147" t="s">
        <v>13805</v>
      </c>
      <c r="T147" s="1">
        <v>46204</v>
      </c>
      <c r="U147" s="31">
        <v>46204.729386574072</v>
      </c>
      <c r="V147">
        <v>1</v>
      </c>
      <c r="W147">
        <v>90000</v>
      </c>
      <c r="X147" t="s">
        <v>13400</v>
      </c>
      <c r="Y147" t="s">
        <v>13401</v>
      </c>
      <c r="Z147">
        <v>909020041276989</v>
      </c>
      <c r="AA147" t="s">
        <v>13402</v>
      </c>
      <c r="AB147">
        <v>5</v>
      </c>
      <c r="AC147">
        <v>24.15</v>
      </c>
      <c r="AD147" t="s">
        <v>978</v>
      </c>
      <c r="AE147" t="s">
        <v>979</v>
      </c>
      <c r="AF147" t="s">
        <v>13403</v>
      </c>
      <c r="AG147" s="1">
        <v>46246</v>
      </c>
      <c r="AH147">
        <v>25</v>
      </c>
      <c r="AI147" t="s">
        <v>13404</v>
      </c>
      <c r="AJ147" t="s">
        <v>13405</v>
      </c>
      <c r="AK147" t="s">
        <v>13406</v>
      </c>
      <c r="AL147">
        <v>9078765025</v>
      </c>
      <c r="AM147" t="s">
        <v>13415</v>
      </c>
      <c r="AN147" t="s">
        <v>13408</v>
      </c>
      <c r="AO147">
        <v>1540</v>
      </c>
      <c r="AP147">
        <v>0</v>
      </c>
      <c r="AQ147" t="s">
        <v>13533</v>
      </c>
      <c r="AR147">
        <v>1917</v>
      </c>
      <c r="AS147">
        <v>0</v>
      </c>
      <c r="AZ147">
        <v>0</v>
      </c>
      <c r="BC147" t="str">
        <f>VLOOKUP(A147,Sheet1!$A$1:$E$221,2,0)</f>
        <v>South East Zone</v>
      </c>
      <c r="BD147" t="str">
        <f>VLOOKUP(A147,Sheet1!$A$1:$E$221,5,0)</f>
        <v>Pratik Mishra</v>
      </c>
    </row>
    <row r="148" spans="1:56" x14ac:dyDescent="0.35">
      <c r="A148" t="s">
        <v>216</v>
      </c>
      <c r="B148">
        <v>439</v>
      </c>
      <c r="C148" t="s">
        <v>791</v>
      </c>
      <c r="D148" t="s">
        <v>2307</v>
      </c>
      <c r="E148">
        <v>279630</v>
      </c>
      <c r="F148" t="s">
        <v>13802</v>
      </c>
      <c r="G148">
        <v>5996053</v>
      </c>
      <c r="H148" t="s">
        <v>13397</v>
      </c>
      <c r="I148" t="s">
        <v>2312</v>
      </c>
      <c r="J148">
        <v>1749479020</v>
      </c>
      <c r="K148" t="s">
        <v>13806</v>
      </c>
      <c r="L148">
        <v>37</v>
      </c>
      <c r="M148">
        <v>37</v>
      </c>
      <c r="N148" t="s">
        <v>791</v>
      </c>
      <c r="O148">
        <v>6363097888</v>
      </c>
      <c r="P148" t="s">
        <v>2308</v>
      </c>
      <c r="Q148" t="s">
        <v>2309</v>
      </c>
      <c r="R148" t="s">
        <v>13804</v>
      </c>
      <c r="S148" t="s">
        <v>13805</v>
      </c>
      <c r="T148" s="1">
        <v>46204</v>
      </c>
      <c r="U148" s="31">
        <v>46204.729398148149</v>
      </c>
      <c r="V148">
        <v>1</v>
      </c>
      <c r="W148">
        <v>90000</v>
      </c>
      <c r="X148" t="s">
        <v>13400</v>
      </c>
      <c r="Y148" t="s">
        <v>13401</v>
      </c>
      <c r="Z148">
        <v>909020041276989</v>
      </c>
      <c r="AA148" t="s">
        <v>13402</v>
      </c>
      <c r="AB148">
        <v>4</v>
      </c>
      <c r="AC148">
        <v>24.15</v>
      </c>
      <c r="AD148" t="s">
        <v>978</v>
      </c>
      <c r="AE148" t="s">
        <v>979</v>
      </c>
      <c r="AF148" t="s">
        <v>13403</v>
      </c>
      <c r="AG148" s="1">
        <v>46246</v>
      </c>
      <c r="AH148">
        <v>25</v>
      </c>
      <c r="AI148" t="s">
        <v>13404</v>
      </c>
      <c r="AJ148" t="s">
        <v>13405</v>
      </c>
      <c r="AK148" t="s">
        <v>13406</v>
      </c>
      <c r="AL148">
        <v>8249012476</v>
      </c>
      <c r="AM148" t="s">
        <v>13415</v>
      </c>
      <c r="AN148" t="s">
        <v>13408</v>
      </c>
      <c r="AO148">
        <v>1540</v>
      </c>
      <c r="AP148">
        <v>0</v>
      </c>
      <c r="AQ148" t="s">
        <v>13533</v>
      </c>
      <c r="AR148">
        <v>1917</v>
      </c>
      <c r="AS148">
        <v>0</v>
      </c>
      <c r="AZ148">
        <v>0</v>
      </c>
      <c r="BC148" t="str">
        <f>VLOOKUP(A148,Sheet1!$A$1:$E$221,2,0)</f>
        <v>South East Zone</v>
      </c>
      <c r="BD148" t="str">
        <f>VLOOKUP(A148,Sheet1!$A$1:$E$221,5,0)</f>
        <v>Pratik Mishra</v>
      </c>
    </row>
    <row r="149" spans="1:56" x14ac:dyDescent="0.35">
      <c r="A149" t="s">
        <v>158</v>
      </c>
      <c r="B149">
        <v>1313</v>
      </c>
      <c r="C149" t="s">
        <v>789</v>
      </c>
      <c r="D149" t="s">
        <v>3755</v>
      </c>
      <c r="E149">
        <v>467563</v>
      </c>
      <c r="F149" t="s">
        <v>13807</v>
      </c>
      <c r="G149">
        <v>9281831</v>
      </c>
      <c r="H149" t="s">
        <v>13397</v>
      </c>
      <c r="I149" t="s">
        <v>3756</v>
      </c>
      <c r="J149">
        <v>7421722963</v>
      </c>
      <c r="K149" t="s">
        <v>13808</v>
      </c>
      <c r="L149">
        <v>51</v>
      </c>
      <c r="M149">
        <v>53</v>
      </c>
      <c r="N149" t="s">
        <v>789</v>
      </c>
      <c r="O149">
        <v>4466883327</v>
      </c>
      <c r="P149" t="s">
        <v>3757</v>
      </c>
      <c r="Q149" t="s">
        <v>3758</v>
      </c>
      <c r="T149" s="1">
        <v>46204</v>
      </c>
      <c r="U149" s="31">
        <v>46204.767118055555</v>
      </c>
      <c r="V149">
        <v>1</v>
      </c>
      <c r="W149">
        <v>70000</v>
      </c>
      <c r="X149" t="s">
        <v>13400</v>
      </c>
      <c r="Y149" t="s">
        <v>13401</v>
      </c>
      <c r="Z149">
        <v>909020041276989</v>
      </c>
      <c r="AA149" t="s">
        <v>13402</v>
      </c>
      <c r="AB149">
        <v>2</v>
      </c>
      <c r="AC149">
        <v>24.15</v>
      </c>
      <c r="AD149" t="s">
        <v>1325</v>
      </c>
      <c r="AE149" t="s">
        <v>1326</v>
      </c>
      <c r="AF149" t="s">
        <v>13809</v>
      </c>
      <c r="AG149" s="1">
        <v>46245</v>
      </c>
      <c r="AH149">
        <v>25</v>
      </c>
      <c r="AI149" t="s">
        <v>13404</v>
      </c>
      <c r="AJ149" t="s">
        <v>13427</v>
      </c>
      <c r="AK149" t="s">
        <v>13406</v>
      </c>
      <c r="AL149">
        <v>9760646240</v>
      </c>
      <c r="AM149" t="s">
        <v>13407</v>
      </c>
      <c r="AN149" t="s">
        <v>13408</v>
      </c>
      <c r="AO149">
        <v>1198</v>
      </c>
      <c r="AP149">
        <v>0</v>
      </c>
      <c r="AQ149" t="s">
        <v>13444</v>
      </c>
      <c r="AR149">
        <v>1609</v>
      </c>
      <c r="AS149">
        <v>0</v>
      </c>
      <c r="AZ149">
        <v>0</v>
      </c>
      <c r="BC149" t="str">
        <f>VLOOKUP(A149,Sheet1!$A$1:$E$221,2,0)</f>
        <v>West Zone</v>
      </c>
      <c r="BD149" t="str">
        <f>VLOOKUP(A149,Sheet1!$A$1:$E$221,5,0)</f>
        <v>Pradeep Kumar</v>
      </c>
    </row>
    <row r="150" spans="1:56" x14ac:dyDescent="0.35">
      <c r="A150" t="s">
        <v>240</v>
      </c>
      <c r="B150">
        <v>248</v>
      </c>
      <c r="C150" t="s">
        <v>789</v>
      </c>
      <c r="D150" t="s">
        <v>1714</v>
      </c>
      <c r="E150">
        <v>128358</v>
      </c>
      <c r="F150" t="s">
        <v>13810</v>
      </c>
      <c r="G150">
        <v>9281774</v>
      </c>
      <c r="H150" t="s">
        <v>13397</v>
      </c>
      <c r="I150" t="s">
        <v>1716</v>
      </c>
      <c r="J150">
        <v>4261815758</v>
      </c>
      <c r="K150" t="s">
        <v>13811</v>
      </c>
      <c r="L150">
        <v>40</v>
      </c>
      <c r="M150">
        <v>44</v>
      </c>
      <c r="N150" t="s">
        <v>789</v>
      </c>
      <c r="O150">
        <v>3585422935</v>
      </c>
      <c r="P150" t="s">
        <v>1065</v>
      </c>
      <c r="Q150" t="s">
        <v>1066</v>
      </c>
      <c r="T150" s="1">
        <v>46205</v>
      </c>
      <c r="U150" s="31">
        <v>46205.543252314812</v>
      </c>
      <c r="V150">
        <v>1</v>
      </c>
      <c r="W150">
        <v>90000</v>
      </c>
      <c r="X150" t="s">
        <v>13400</v>
      </c>
      <c r="Y150" t="s">
        <v>13401</v>
      </c>
      <c r="Z150">
        <v>909020041276989</v>
      </c>
      <c r="AA150" t="s">
        <v>13402</v>
      </c>
      <c r="AB150">
        <v>5</v>
      </c>
      <c r="AC150">
        <v>24.15</v>
      </c>
      <c r="AD150" t="s">
        <v>931</v>
      </c>
      <c r="AE150" t="s">
        <v>932</v>
      </c>
      <c r="AF150" t="s">
        <v>13403</v>
      </c>
      <c r="AG150" s="1">
        <v>46244</v>
      </c>
      <c r="AH150">
        <v>25</v>
      </c>
      <c r="AI150" t="s">
        <v>13404</v>
      </c>
      <c r="AJ150" t="s">
        <v>13435</v>
      </c>
      <c r="AK150" t="s">
        <v>13406</v>
      </c>
      <c r="AL150">
        <v>8948359805</v>
      </c>
      <c r="AM150" t="s">
        <v>13415</v>
      </c>
      <c r="AN150" t="s">
        <v>13408</v>
      </c>
      <c r="AO150">
        <v>1540</v>
      </c>
      <c r="AP150">
        <v>0</v>
      </c>
      <c r="AQ150" t="s">
        <v>13451</v>
      </c>
      <c r="AR150">
        <v>2008</v>
      </c>
      <c r="AS150">
        <v>0</v>
      </c>
      <c r="AZ150">
        <v>0</v>
      </c>
      <c r="BC150" t="str">
        <f>VLOOKUP(A150,Sheet1!$A$1:$E$221,2,0)</f>
        <v>East Zone</v>
      </c>
      <c r="BD150" t="str">
        <f>VLOOKUP(A150,Sheet1!$A$1:$E$221,5,0)</f>
        <v>Marut Nandan</v>
      </c>
    </row>
    <row r="151" spans="1:56" x14ac:dyDescent="0.35">
      <c r="A151" t="s">
        <v>142</v>
      </c>
      <c r="B151">
        <v>424</v>
      </c>
      <c r="C151" t="s">
        <v>787</v>
      </c>
      <c r="D151" t="s">
        <v>3759</v>
      </c>
      <c r="E151">
        <v>352340</v>
      </c>
      <c r="F151" t="s">
        <v>13812</v>
      </c>
      <c r="G151">
        <v>6536998</v>
      </c>
      <c r="H151" t="s">
        <v>13397</v>
      </c>
      <c r="I151" t="s">
        <v>3760</v>
      </c>
      <c r="J151">
        <v>8717644121</v>
      </c>
      <c r="K151" t="s">
        <v>13813</v>
      </c>
      <c r="L151">
        <v>31</v>
      </c>
      <c r="M151">
        <v>39</v>
      </c>
      <c r="N151" t="s">
        <v>787</v>
      </c>
      <c r="O151">
        <v>4217068545</v>
      </c>
      <c r="P151" t="s">
        <v>1079</v>
      </c>
      <c r="Q151" t="s">
        <v>3761</v>
      </c>
      <c r="T151" s="1">
        <v>46205</v>
      </c>
      <c r="U151" s="31">
        <v>46205.626423611109</v>
      </c>
      <c r="V151">
        <v>1</v>
      </c>
      <c r="W151">
        <v>90000</v>
      </c>
      <c r="X151" t="s">
        <v>13400</v>
      </c>
      <c r="Y151" t="s">
        <v>13401</v>
      </c>
      <c r="Z151">
        <v>909020041276989</v>
      </c>
      <c r="AA151" t="s">
        <v>13626</v>
      </c>
      <c r="AB151">
        <v>3</v>
      </c>
      <c r="AC151">
        <v>24.15</v>
      </c>
      <c r="AD151" t="s">
        <v>952</v>
      </c>
      <c r="AE151" t="s">
        <v>953</v>
      </c>
      <c r="AF151" t="s">
        <v>13403</v>
      </c>
      <c r="AG151" s="1">
        <v>46243</v>
      </c>
      <c r="AH151">
        <v>36</v>
      </c>
      <c r="AI151" t="s">
        <v>13404</v>
      </c>
      <c r="AJ151" t="s">
        <v>13435</v>
      </c>
      <c r="AK151" t="s">
        <v>13406</v>
      </c>
      <c r="AL151">
        <v>9988667089</v>
      </c>
      <c r="AM151" t="s">
        <v>13415</v>
      </c>
      <c r="AN151" t="s">
        <v>13408</v>
      </c>
      <c r="AO151">
        <v>1540</v>
      </c>
      <c r="AP151">
        <v>0</v>
      </c>
      <c r="AQ151" t="s">
        <v>13767</v>
      </c>
      <c r="AR151">
        <v>3022</v>
      </c>
      <c r="AS151">
        <v>0</v>
      </c>
      <c r="AZ151">
        <v>0</v>
      </c>
      <c r="BC151" t="str">
        <f>VLOOKUP(A151,Sheet1!$A$1:$E$221,2,0)</f>
        <v>East Zone</v>
      </c>
      <c r="BD151" t="str">
        <f>VLOOKUP(A151,Sheet1!$A$1:$E$221,5,0)</f>
        <v>Abhishek Kumar Tiwari</v>
      </c>
    </row>
    <row r="152" spans="1:56" x14ac:dyDescent="0.35">
      <c r="A152" t="s">
        <v>204</v>
      </c>
      <c r="B152">
        <v>23</v>
      </c>
      <c r="C152" t="s">
        <v>789</v>
      </c>
      <c r="D152" t="s">
        <v>3762</v>
      </c>
      <c r="E152">
        <v>94063</v>
      </c>
      <c r="F152" t="s">
        <v>13814</v>
      </c>
      <c r="G152">
        <v>9281994</v>
      </c>
      <c r="H152" t="s">
        <v>13397</v>
      </c>
      <c r="I152" t="s">
        <v>3763</v>
      </c>
      <c r="J152">
        <v>6179229920</v>
      </c>
      <c r="K152" t="s">
        <v>3764</v>
      </c>
      <c r="L152">
        <v>26</v>
      </c>
      <c r="M152">
        <v>36</v>
      </c>
      <c r="N152" t="s">
        <v>789</v>
      </c>
      <c r="O152">
        <v>1288759912</v>
      </c>
      <c r="P152" t="s">
        <v>3621</v>
      </c>
      <c r="Q152" t="s">
        <v>3622</v>
      </c>
      <c r="T152" s="1">
        <v>46204</v>
      </c>
      <c r="U152" s="31">
        <v>46204.684236111112</v>
      </c>
      <c r="V152">
        <v>1</v>
      </c>
      <c r="W152">
        <v>50000</v>
      </c>
      <c r="X152" t="s">
        <v>13400</v>
      </c>
      <c r="Y152" t="s">
        <v>13401</v>
      </c>
      <c r="Z152">
        <v>909020041276989</v>
      </c>
      <c r="AA152" t="s">
        <v>13402</v>
      </c>
      <c r="AB152">
        <v>2</v>
      </c>
      <c r="AC152">
        <v>24.15</v>
      </c>
      <c r="AD152" t="s">
        <v>934</v>
      </c>
      <c r="AE152" t="s">
        <v>935</v>
      </c>
      <c r="AF152" t="s">
        <v>13414</v>
      </c>
      <c r="AG152" s="1">
        <v>46240</v>
      </c>
      <c r="AH152">
        <v>25</v>
      </c>
      <c r="AI152" t="s">
        <v>13404</v>
      </c>
      <c r="AJ152" t="s">
        <v>13405</v>
      </c>
      <c r="AK152" t="s">
        <v>13406</v>
      </c>
      <c r="AL152">
        <v>9756669913</v>
      </c>
      <c r="AM152" t="s">
        <v>13415</v>
      </c>
      <c r="AN152" t="s">
        <v>13408</v>
      </c>
      <c r="AO152">
        <v>856</v>
      </c>
      <c r="AP152">
        <v>0</v>
      </c>
      <c r="AQ152" t="s">
        <v>13573</v>
      </c>
      <c r="AR152">
        <v>1115</v>
      </c>
      <c r="AS152">
        <v>0</v>
      </c>
      <c r="AZ152">
        <v>0</v>
      </c>
      <c r="BC152" t="str">
        <f>VLOOKUP(A152,Sheet1!$A$1:$E$221,2,0)</f>
        <v>West Zone</v>
      </c>
      <c r="BD152" t="str">
        <f>VLOOKUP(A152,Sheet1!$A$1:$E$221,5,0)</f>
        <v>Pradeep Kumar</v>
      </c>
    </row>
    <row r="153" spans="1:56" x14ac:dyDescent="0.35">
      <c r="A153" t="s">
        <v>204</v>
      </c>
      <c r="B153">
        <v>23</v>
      </c>
      <c r="C153" t="s">
        <v>789</v>
      </c>
      <c r="D153" t="s">
        <v>3762</v>
      </c>
      <c r="E153">
        <v>94063</v>
      </c>
      <c r="F153" t="s">
        <v>13814</v>
      </c>
      <c r="G153">
        <v>9281994</v>
      </c>
      <c r="H153" t="s">
        <v>13397</v>
      </c>
      <c r="I153" t="s">
        <v>3765</v>
      </c>
      <c r="J153">
        <v>2449223631</v>
      </c>
      <c r="K153" t="s">
        <v>1343</v>
      </c>
      <c r="L153">
        <v>33</v>
      </c>
      <c r="M153">
        <v>36</v>
      </c>
      <c r="N153" t="s">
        <v>789</v>
      </c>
      <c r="O153">
        <v>8139461430</v>
      </c>
      <c r="P153" t="s">
        <v>3621</v>
      </c>
      <c r="Q153" t="s">
        <v>3622</v>
      </c>
      <c r="T153" s="1">
        <v>46204</v>
      </c>
      <c r="U153" s="31">
        <v>46204.684247685182</v>
      </c>
      <c r="V153">
        <v>1</v>
      </c>
      <c r="W153">
        <v>45000</v>
      </c>
      <c r="X153" t="s">
        <v>13400</v>
      </c>
      <c r="Y153" t="s">
        <v>13401</v>
      </c>
      <c r="Z153">
        <v>909020041276989</v>
      </c>
      <c r="AA153" t="s">
        <v>13402</v>
      </c>
      <c r="AB153">
        <v>2</v>
      </c>
      <c r="AC153">
        <v>24.15</v>
      </c>
      <c r="AD153" t="s">
        <v>1637</v>
      </c>
      <c r="AE153" t="s">
        <v>1638</v>
      </c>
      <c r="AF153" t="s">
        <v>13414</v>
      </c>
      <c r="AG153" s="1">
        <v>46240</v>
      </c>
      <c r="AH153">
        <v>25</v>
      </c>
      <c r="AI153" t="s">
        <v>13404</v>
      </c>
      <c r="AJ153" t="s">
        <v>13405</v>
      </c>
      <c r="AK153" t="s">
        <v>13406</v>
      </c>
      <c r="AL153">
        <v>7579792948</v>
      </c>
      <c r="AM153" t="s">
        <v>13415</v>
      </c>
      <c r="AN153" t="s">
        <v>13408</v>
      </c>
      <c r="AO153">
        <v>770</v>
      </c>
      <c r="AP153">
        <v>0</v>
      </c>
      <c r="AQ153" t="s">
        <v>13815</v>
      </c>
      <c r="AR153">
        <v>1004</v>
      </c>
      <c r="AS153">
        <v>0</v>
      </c>
      <c r="AZ153">
        <v>0</v>
      </c>
      <c r="BC153" t="str">
        <f>VLOOKUP(A153,Sheet1!$A$1:$E$221,2,0)</f>
        <v>West Zone</v>
      </c>
      <c r="BD153" t="str">
        <f>VLOOKUP(A153,Sheet1!$A$1:$E$221,5,0)</f>
        <v>Pradeep Kumar</v>
      </c>
    </row>
    <row r="154" spans="1:56" x14ac:dyDescent="0.35">
      <c r="A154" t="s">
        <v>243</v>
      </c>
      <c r="B154">
        <v>268</v>
      </c>
      <c r="C154" t="s">
        <v>789</v>
      </c>
      <c r="D154" t="s">
        <v>1731</v>
      </c>
      <c r="E154">
        <v>632527</v>
      </c>
      <c r="F154" t="s">
        <v>13816</v>
      </c>
      <c r="G154">
        <v>9281565</v>
      </c>
      <c r="H154" t="s">
        <v>13397</v>
      </c>
      <c r="I154" t="s">
        <v>1073</v>
      </c>
      <c r="J154">
        <v>5969843135</v>
      </c>
      <c r="K154" t="s">
        <v>13817</v>
      </c>
      <c r="L154">
        <v>42</v>
      </c>
      <c r="M154">
        <v>50</v>
      </c>
      <c r="N154" t="s">
        <v>789</v>
      </c>
      <c r="O154">
        <v>8645517367</v>
      </c>
      <c r="P154" t="s">
        <v>113</v>
      </c>
      <c r="Q154" t="s">
        <v>1083</v>
      </c>
      <c r="T154" s="1">
        <v>46204</v>
      </c>
      <c r="U154" s="31">
        <v>46204.71130787037</v>
      </c>
      <c r="V154">
        <v>1</v>
      </c>
      <c r="W154">
        <v>77000</v>
      </c>
      <c r="X154" t="s">
        <v>13400</v>
      </c>
      <c r="Y154" t="s">
        <v>13401</v>
      </c>
      <c r="Z154">
        <v>909020041276989</v>
      </c>
      <c r="AA154" t="s">
        <v>13402</v>
      </c>
      <c r="AB154">
        <v>2</v>
      </c>
      <c r="AC154">
        <v>24.15</v>
      </c>
      <c r="AD154" t="s">
        <v>939</v>
      </c>
      <c r="AE154" t="s">
        <v>940</v>
      </c>
      <c r="AF154" t="s">
        <v>13414</v>
      </c>
      <c r="AG154" s="1">
        <v>46237</v>
      </c>
      <c r="AH154">
        <v>25</v>
      </c>
      <c r="AI154" t="s">
        <v>13404</v>
      </c>
      <c r="AJ154" t="s">
        <v>13427</v>
      </c>
      <c r="AK154" t="s">
        <v>13406</v>
      </c>
      <c r="AL154">
        <v>9769112353</v>
      </c>
      <c r="AM154" t="s">
        <v>13407</v>
      </c>
      <c r="AN154" t="s">
        <v>13408</v>
      </c>
      <c r="AO154">
        <v>1318</v>
      </c>
      <c r="AP154">
        <v>0</v>
      </c>
      <c r="AQ154" t="s">
        <v>13420</v>
      </c>
      <c r="AR154">
        <v>1718</v>
      </c>
      <c r="AS154">
        <v>0</v>
      </c>
      <c r="AZ154">
        <v>0</v>
      </c>
      <c r="BC154" t="str">
        <f>VLOOKUP(A154,Sheet1!$A$1:$E$221,2,0)</f>
        <v>East Zone</v>
      </c>
      <c r="BD154" t="str">
        <f>VLOOKUP(A154,Sheet1!$A$1:$E$221,5,0)</f>
        <v>Marut Nandan</v>
      </c>
    </row>
    <row r="155" spans="1:56" x14ac:dyDescent="0.35">
      <c r="A155" t="s">
        <v>838</v>
      </c>
      <c r="B155">
        <v>336</v>
      </c>
      <c r="C155" t="s">
        <v>791</v>
      </c>
      <c r="D155" t="s">
        <v>1533</v>
      </c>
      <c r="E155">
        <v>172950</v>
      </c>
      <c r="F155" t="s">
        <v>13818</v>
      </c>
      <c r="G155">
        <v>8493194</v>
      </c>
      <c r="H155" t="s">
        <v>13397</v>
      </c>
      <c r="I155" t="s">
        <v>3766</v>
      </c>
      <c r="J155">
        <v>4394714156</v>
      </c>
      <c r="K155" t="s">
        <v>13819</v>
      </c>
      <c r="L155">
        <v>46</v>
      </c>
      <c r="M155">
        <v>54</v>
      </c>
      <c r="N155" t="s">
        <v>791</v>
      </c>
      <c r="O155">
        <v>5749871687</v>
      </c>
      <c r="P155" t="s">
        <v>1534</v>
      </c>
      <c r="Q155" t="s">
        <v>1535</v>
      </c>
      <c r="T155" s="1">
        <v>46204</v>
      </c>
      <c r="U155" s="31">
        <v>46204.781134259261</v>
      </c>
      <c r="V155">
        <v>1</v>
      </c>
      <c r="W155">
        <v>90000</v>
      </c>
      <c r="X155" t="s">
        <v>13400</v>
      </c>
      <c r="Y155" t="s">
        <v>13401</v>
      </c>
      <c r="Z155">
        <v>909020041276989</v>
      </c>
      <c r="AA155" t="s">
        <v>13402</v>
      </c>
      <c r="AB155">
        <v>4</v>
      </c>
      <c r="AC155">
        <v>24.15</v>
      </c>
      <c r="AD155" t="s">
        <v>1032</v>
      </c>
      <c r="AE155" t="s">
        <v>1033</v>
      </c>
      <c r="AF155" t="s">
        <v>13434</v>
      </c>
      <c r="AG155" s="1">
        <v>46244</v>
      </c>
      <c r="AH155">
        <v>25</v>
      </c>
      <c r="AI155" t="s">
        <v>13404</v>
      </c>
      <c r="AJ155" t="s">
        <v>13435</v>
      </c>
      <c r="AK155" t="s">
        <v>13406</v>
      </c>
      <c r="AL155">
        <v>9827146955</v>
      </c>
      <c r="AM155" t="s">
        <v>13415</v>
      </c>
      <c r="AN155" t="s">
        <v>13408</v>
      </c>
      <c r="AO155">
        <v>1540</v>
      </c>
      <c r="AP155">
        <v>0</v>
      </c>
      <c r="AQ155" t="s">
        <v>13440</v>
      </c>
      <c r="AR155">
        <v>2010</v>
      </c>
      <c r="AS155">
        <v>0</v>
      </c>
      <c r="AZ155">
        <v>0</v>
      </c>
      <c r="BC155" t="str">
        <f>VLOOKUP(A155,Sheet1!$A$1:$E$221,2,0)</f>
        <v>South East Zone</v>
      </c>
      <c r="BD155" t="str">
        <f>VLOOKUP(A155,Sheet1!$A$1:$E$221,5,0)</f>
        <v>Pratik Mishra</v>
      </c>
    </row>
    <row r="156" spans="1:56" x14ac:dyDescent="0.35">
      <c r="A156" t="s">
        <v>157</v>
      </c>
      <c r="B156">
        <v>1314</v>
      </c>
      <c r="C156" t="s">
        <v>787</v>
      </c>
      <c r="D156" t="s">
        <v>1832</v>
      </c>
      <c r="E156">
        <v>206221</v>
      </c>
      <c r="F156" t="s">
        <v>1161</v>
      </c>
      <c r="G156">
        <v>8284132</v>
      </c>
      <c r="H156" t="s">
        <v>13397</v>
      </c>
      <c r="I156" t="s">
        <v>1836</v>
      </c>
      <c r="J156">
        <v>1616949048</v>
      </c>
      <c r="K156" t="s">
        <v>13820</v>
      </c>
      <c r="L156">
        <v>39</v>
      </c>
      <c r="M156">
        <v>39</v>
      </c>
      <c r="N156" t="s">
        <v>787</v>
      </c>
      <c r="O156">
        <v>9086694423</v>
      </c>
      <c r="P156" t="s">
        <v>1833</v>
      </c>
      <c r="Q156" t="s">
        <v>1834</v>
      </c>
      <c r="T156" s="1">
        <v>46205</v>
      </c>
      <c r="U156" s="31">
        <v>46205.859768518516</v>
      </c>
      <c r="V156">
        <v>1</v>
      </c>
      <c r="W156">
        <v>90000</v>
      </c>
      <c r="X156" t="s">
        <v>13400</v>
      </c>
      <c r="Y156" t="s">
        <v>13401</v>
      </c>
      <c r="Z156">
        <v>909020041276989</v>
      </c>
      <c r="AA156" t="s">
        <v>13402</v>
      </c>
      <c r="AB156">
        <v>5</v>
      </c>
      <c r="AC156">
        <v>24.15</v>
      </c>
      <c r="AD156" t="s">
        <v>931</v>
      </c>
      <c r="AE156" t="s">
        <v>932</v>
      </c>
      <c r="AF156" t="s">
        <v>13414</v>
      </c>
      <c r="AG156" s="1">
        <v>46240</v>
      </c>
      <c r="AH156">
        <v>25</v>
      </c>
      <c r="AI156" t="s">
        <v>13404</v>
      </c>
      <c r="AJ156" t="s">
        <v>13435</v>
      </c>
      <c r="AK156" t="s">
        <v>13406</v>
      </c>
      <c r="AL156">
        <v>6204846126</v>
      </c>
      <c r="AM156" t="s">
        <v>13415</v>
      </c>
      <c r="AN156" t="s">
        <v>13408</v>
      </c>
      <c r="AO156">
        <v>1540</v>
      </c>
      <c r="AP156">
        <v>0</v>
      </c>
      <c r="AQ156" t="s">
        <v>13451</v>
      </c>
      <c r="AR156">
        <v>2008</v>
      </c>
      <c r="AS156">
        <v>0</v>
      </c>
      <c r="AZ156">
        <v>0</v>
      </c>
      <c r="BC156" t="str">
        <f>VLOOKUP(A156,Sheet1!$A$1:$E$221,2,0)</f>
        <v>East Zone</v>
      </c>
      <c r="BD156" t="str">
        <f>VLOOKUP(A156,Sheet1!$A$1:$E$221,5,0)</f>
        <v>Abhishek Kumar Tiwari</v>
      </c>
    </row>
    <row r="157" spans="1:56" x14ac:dyDescent="0.35">
      <c r="A157" t="s">
        <v>927</v>
      </c>
      <c r="B157">
        <v>952</v>
      </c>
      <c r="C157" t="s">
        <v>788</v>
      </c>
      <c r="D157" t="s">
        <v>3767</v>
      </c>
      <c r="E157">
        <v>485341</v>
      </c>
      <c r="F157" t="s">
        <v>13821</v>
      </c>
      <c r="G157">
        <v>8364160</v>
      </c>
      <c r="H157" t="s">
        <v>13397</v>
      </c>
      <c r="I157" t="s">
        <v>3768</v>
      </c>
      <c r="J157">
        <v>9737443366</v>
      </c>
      <c r="K157" t="s">
        <v>13822</v>
      </c>
      <c r="L157">
        <v>30</v>
      </c>
      <c r="M157">
        <v>26</v>
      </c>
      <c r="N157" t="s">
        <v>788</v>
      </c>
      <c r="O157">
        <v>5592853717</v>
      </c>
      <c r="P157" t="s">
        <v>3769</v>
      </c>
      <c r="Q157" t="s">
        <v>3770</v>
      </c>
      <c r="T157" s="1">
        <v>46204</v>
      </c>
      <c r="U157" s="31">
        <v>46204.715821759259</v>
      </c>
      <c r="V157">
        <v>1</v>
      </c>
      <c r="W157">
        <v>77000</v>
      </c>
      <c r="X157" t="s">
        <v>13400</v>
      </c>
      <c r="Y157" t="s">
        <v>13401</v>
      </c>
      <c r="Z157">
        <v>909020041276989</v>
      </c>
      <c r="AA157" t="s">
        <v>13402</v>
      </c>
      <c r="AB157">
        <v>2</v>
      </c>
      <c r="AC157">
        <v>24.15</v>
      </c>
      <c r="AD157" t="s">
        <v>1025</v>
      </c>
      <c r="AE157" t="s">
        <v>1026</v>
      </c>
      <c r="AF157" t="s">
        <v>13414</v>
      </c>
      <c r="AG157" s="1">
        <v>46240</v>
      </c>
      <c r="AH157">
        <v>25</v>
      </c>
      <c r="AI157" t="s">
        <v>13404</v>
      </c>
      <c r="AJ157" t="s">
        <v>13427</v>
      </c>
      <c r="AK157" t="s">
        <v>13406</v>
      </c>
      <c r="AL157">
        <v>8849703254</v>
      </c>
      <c r="AM157" t="s">
        <v>13407</v>
      </c>
      <c r="AN157" t="s">
        <v>13408</v>
      </c>
      <c r="AO157">
        <v>1318</v>
      </c>
      <c r="AP157">
        <v>0</v>
      </c>
      <c r="AQ157" t="s">
        <v>13459</v>
      </c>
      <c r="AR157">
        <v>1640</v>
      </c>
      <c r="AS157">
        <v>0</v>
      </c>
      <c r="AZ157">
        <v>0</v>
      </c>
      <c r="BC157" t="str">
        <f>VLOOKUP(A157,Sheet1!$A$1:$E$221,2,0)</f>
        <v>South Zone</v>
      </c>
      <c r="BD157" t="str">
        <f>VLOOKUP(A157,Sheet1!$A$1:$E$221,5,0)</f>
        <v>Vinay Kumar Vishwakarma</v>
      </c>
    </row>
    <row r="158" spans="1:56" x14ac:dyDescent="0.35">
      <c r="A158" t="s">
        <v>178</v>
      </c>
      <c r="B158">
        <v>638</v>
      </c>
      <c r="C158" t="s">
        <v>788</v>
      </c>
      <c r="D158" t="s">
        <v>1956</v>
      </c>
      <c r="E158">
        <v>379182</v>
      </c>
      <c r="F158" t="s">
        <v>13823</v>
      </c>
      <c r="G158">
        <v>8386392</v>
      </c>
      <c r="H158" t="s">
        <v>13397</v>
      </c>
      <c r="I158" t="s">
        <v>1958</v>
      </c>
      <c r="J158">
        <v>4567918671</v>
      </c>
      <c r="K158" t="s">
        <v>13824</v>
      </c>
      <c r="L158">
        <v>55</v>
      </c>
      <c r="M158">
        <v>33</v>
      </c>
      <c r="N158" t="s">
        <v>788</v>
      </c>
      <c r="O158">
        <v>3323120680</v>
      </c>
      <c r="P158" t="s">
        <v>1281</v>
      </c>
      <c r="Q158" t="s">
        <v>1282</v>
      </c>
      <c r="T158" s="1">
        <v>46204</v>
      </c>
      <c r="U158" s="31">
        <v>46204.665324074071</v>
      </c>
      <c r="V158">
        <v>1</v>
      </c>
      <c r="W158">
        <v>50000</v>
      </c>
      <c r="X158" t="s">
        <v>13400</v>
      </c>
      <c r="Y158" t="s">
        <v>13401</v>
      </c>
      <c r="Z158">
        <v>909020041276989</v>
      </c>
      <c r="AA158" t="s">
        <v>13402</v>
      </c>
      <c r="AB158">
        <v>2</v>
      </c>
      <c r="AC158">
        <v>24.5</v>
      </c>
      <c r="AD158" t="s">
        <v>1223</v>
      </c>
      <c r="AE158" t="s">
        <v>1224</v>
      </c>
      <c r="AF158" t="s">
        <v>13414</v>
      </c>
      <c r="AG158" s="1">
        <v>46244</v>
      </c>
      <c r="AH158">
        <v>25</v>
      </c>
      <c r="AI158" t="s">
        <v>13404</v>
      </c>
      <c r="AJ158" t="s">
        <v>13405</v>
      </c>
      <c r="AK158" t="s">
        <v>13406</v>
      </c>
      <c r="AL158">
        <v>7000137793</v>
      </c>
      <c r="AM158" t="s">
        <v>13407</v>
      </c>
      <c r="AN158" t="s">
        <v>13408</v>
      </c>
      <c r="AO158">
        <v>856</v>
      </c>
      <c r="AP158">
        <v>0</v>
      </c>
      <c r="AQ158" t="s">
        <v>13545</v>
      </c>
      <c r="AR158">
        <v>1065</v>
      </c>
      <c r="AS158">
        <v>0</v>
      </c>
      <c r="AZ158">
        <v>0</v>
      </c>
      <c r="BC158" t="str">
        <f>VLOOKUP(A158,Sheet1!$A$1:$E$221,2,0)</f>
        <v>South Zone</v>
      </c>
      <c r="BD158" t="str">
        <f>VLOOKUP(A158,Sheet1!$A$1:$E$221,5,0)</f>
        <v>Vinay Kumar Vishwakarma</v>
      </c>
    </row>
    <row r="159" spans="1:56" x14ac:dyDescent="0.35">
      <c r="A159" t="s">
        <v>911</v>
      </c>
      <c r="B159">
        <v>279</v>
      </c>
      <c r="C159" t="s">
        <v>782</v>
      </c>
      <c r="D159" t="s">
        <v>3771</v>
      </c>
      <c r="E159">
        <v>239080</v>
      </c>
      <c r="F159" t="s">
        <v>13825</v>
      </c>
      <c r="G159">
        <v>8238716</v>
      </c>
      <c r="H159" t="s">
        <v>13397</v>
      </c>
      <c r="I159" t="s">
        <v>3772</v>
      </c>
      <c r="J159">
        <v>8424217022</v>
      </c>
      <c r="K159" t="s">
        <v>13826</v>
      </c>
      <c r="L159">
        <v>53</v>
      </c>
      <c r="M159">
        <v>43</v>
      </c>
      <c r="N159" t="s">
        <v>782</v>
      </c>
      <c r="O159">
        <v>7835472412</v>
      </c>
      <c r="P159" t="s">
        <v>3773</v>
      </c>
      <c r="Q159" t="s">
        <v>3774</v>
      </c>
      <c r="T159" s="1">
        <v>46204</v>
      </c>
      <c r="U159" s="31">
        <v>46204.728275462963</v>
      </c>
      <c r="V159">
        <v>1</v>
      </c>
      <c r="W159">
        <v>90000</v>
      </c>
      <c r="X159" t="s">
        <v>13400</v>
      </c>
      <c r="Y159" t="s">
        <v>13401</v>
      </c>
      <c r="Z159">
        <v>909020041276989</v>
      </c>
      <c r="AA159" t="s">
        <v>13402</v>
      </c>
      <c r="AB159">
        <v>4</v>
      </c>
      <c r="AC159">
        <v>24.5</v>
      </c>
      <c r="AD159" t="s">
        <v>1200</v>
      </c>
      <c r="AE159" t="s">
        <v>1201</v>
      </c>
      <c r="AF159" t="s">
        <v>13414</v>
      </c>
      <c r="AG159" s="1">
        <v>46236</v>
      </c>
      <c r="AH159">
        <v>25</v>
      </c>
      <c r="AI159" t="s">
        <v>13404</v>
      </c>
      <c r="AJ159" t="s">
        <v>13427</v>
      </c>
      <c r="AK159" t="s">
        <v>13687</v>
      </c>
      <c r="AL159">
        <v>8003068112</v>
      </c>
      <c r="AM159" t="s">
        <v>13415</v>
      </c>
      <c r="AN159" t="s">
        <v>13408</v>
      </c>
      <c r="AO159">
        <v>1540</v>
      </c>
      <c r="AP159">
        <v>0</v>
      </c>
      <c r="AQ159" t="s">
        <v>13533</v>
      </c>
      <c r="AR159">
        <v>1917</v>
      </c>
      <c r="AS159">
        <v>0</v>
      </c>
      <c r="AZ159">
        <v>0</v>
      </c>
      <c r="BC159" t="str">
        <f>VLOOKUP(A159,Sheet1!$A$1:$E$221,2,0)</f>
        <v>West Zone</v>
      </c>
      <c r="BD159" t="str">
        <f>VLOOKUP(A159,Sheet1!$A$1:$E$221,5,0)</f>
        <v>Naveen Kumar</v>
      </c>
    </row>
    <row r="160" spans="1:56" x14ac:dyDescent="0.35">
      <c r="A160" t="s">
        <v>907</v>
      </c>
      <c r="B160">
        <v>402</v>
      </c>
      <c r="C160" t="s">
        <v>787</v>
      </c>
      <c r="D160" t="s">
        <v>3775</v>
      </c>
      <c r="E160">
        <v>522643</v>
      </c>
      <c r="F160" t="s">
        <v>3776</v>
      </c>
      <c r="G160">
        <v>8444077</v>
      </c>
      <c r="H160" t="s">
        <v>13397</v>
      </c>
      <c r="I160" t="s">
        <v>3776</v>
      </c>
      <c r="J160">
        <v>2206931992</v>
      </c>
      <c r="K160" t="s">
        <v>13827</v>
      </c>
      <c r="L160">
        <v>46</v>
      </c>
      <c r="M160">
        <v>35</v>
      </c>
      <c r="N160" t="s">
        <v>787</v>
      </c>
      <c r="O160">
        <v>2508211728</v>
      </c>
      <c r="P160" t="s">
        <v>3777</v>
      </c>
      <c r="Q160" t="s">
        <v>3778</v>
      </c>
      <c r="T160" s="1">
        <v>46204</v>
      </c>
      <c r="U160" s="31">
        <v>46204.792280092595</v>
      </c>
      <c r="V160">
        <v>1</v>
      </c>
      <c r="W160">
        <v>90000</v>
      </c>
      <c r="X160" t="s">
        <v>13400</v>
      </c>
      <c r="Y160" t="s">
        <v>13401</v>
      </c>
      <c r="Z160">
        <v>909020041276989</v>
      </c>
      <c r="AA160" t="s">
        <v>13402</v>
      </c>
      <c r="AB160">
        <v>5</v>
      </c>
      <c r="AC160">
        <v>24.15</v>
      </c>
      <c r="AD160" t="s">
        <v>931</v>
      </c>
      <c r="AE160" t="s">
        <v>932</v>
      </c>
      <c r="AF160" t="s">
        <v>13426</v>
      </c>
      <c r="AG160" s="1">
        <v>46240</v>
      </c>
      <c r="AH160">
        <v>25</v>
      </c>
      <c r="AI160" t="s">
        <v>13404</v>
      </c>
      <c r="AJ160" t="s">
        <v>13405</v>
      </c>
      <c r="AK160" t="s">
        <v>13406</v>
      </c>
      <c r="AL160">
        <v>9507191331</v>
      </c>
      <c r="AM160" t="s">
        <v>13415</v>
      </c>
      <c r="AN160" t="s">
        <v>13408</v>
      </c>
      <c r="AO160">
        <v>1540</v>
      </c>
      <c r="AP160">
        <v>0</v>
      </c>
      <c r="AQ160" t="s">
        <v>13451</v>
      </c>
      <c r="AR160">
        <v>2008</v>
      </c>
      <c r="AS160">
        <v>0</v>
      </c>
      <c r="AZ160">
        <v>0</v>
      </c>
      <c r="BC160" t="str">
        <f>VLOOKUP(A160,Sheet1!$A$1:$E$221,2,0)</f>
        <v>East Zone</v>
      </c>
      <c r="BD160" t="str">
        <f>VLOOKUP(A160,Sheet1!$A$1:$E$221,5,0)</f>
        <v>Abhishek Kumar Tiwari</v>
      </c>
    </row>
    <row r="161" spans="1:56" x14ac:dyDescent="0.35">
      <c r="A161" t="s">
        <v>138</v>
      </c>
      <c r="B161">
        <v>330</v>
      </c>
      <c r="C161" t="s">
        <v>787</v>
      </c>
      <c r="D161" t="s">
        <v>3779</v>
      </c>
      <c r="E161">
        <v>539517</v>
      </c>
      <c r="F161" t="s">
        <v>13828</v>
      </c>
      <c r="G161">
        <v>8713164</v>
      </c>
      <c r="H161" t="s">
        <v>13397</v>
      </c>
      <c r="I161" t="s">
        <v>1102</v>
      </c>
      <c r="J161">
        <v>2091715366</v>
      </c>
      <c r="K161" t="s">
        <v>13829</v>
      </c>
      <c r="L161">
        <v>32</v>
      </c>
      <c r="M161">
        <v>38</v>
      </c>
      <c r="N161" t="s">
        <v>787</v>
      </c>
      <c r="O161">
        <v>1203971216</v>
      </c>
      <c r="P161" t="s">
        <v>3780</v>
      </c>
      <c r="Q161" t="s">
        <v>3781</v>
      </c>
      <c r="T161" s="1">
        <v>46205</v>
      </c>
      <c r="U161" s="31">
        <v>46205.396481481483</v>
      </c>
      <c r="V161">
        <v>1</v>
      </c>
      <c r="W161">
        <v>77000</v>
      </c>
      <c r="X161" t="s">
        <v>13400</v>
      </c>
      <c r="Y161" t="s">
        <v>13401</v>
      </c>
      <c r="Z161">
        <v>909020041276989</v>
      </c>
      <c r="AA161" t="s">
        <v>13402</v>
      </c>
      <c r="AB161">
        <v>2</v>
      </c>
      <c r="AC161">
        <v>24.15</v>
      </c>
      <c r="AD161" t="s">
        <v>1025</v>
      </c>
      <c r="AE161" t="s">
        <v>1026</v>
      </c>
      <c r="AF161" t="s">
        <v>13426</v>
      </c>
      <c r="AG161" s="1">
        <v>46238</v>
      </c>
      <c r="AH161">
        <v>25</v>
      </c>
      <c r="AI161" t="s">
        <v>13404</v>
      </c>
      <c r="AJ161" t="s">
        <v>13435</v>
      </c>
      <c r="AK161" t="s">
        <v>13406</v>
      </c>
      <c r="AL161">
        <v>8235089565</v>
      </c>
      <c r="AM161" t="s">
        <v>13415</v>
      </c>
      <c r="AN161" t="s">
        <v>13408</v>
      </c>
      <c r="AO161">
        <v>1318</v>
      </c>
      <c r="AP161">
        <v>0</v>
      </c>
      <c r="AQ161" t="s">
        <v>13459</v>
      </c>
      <c r="AR161">
        <v>1640</v>
      </c>
      <c r="AS161">
        <v>0</v>
      </c>
      <c r="AZ161">
        <v>0</v>
      </c>
      <c r="BC161" t="str">
        <f>VLOOKUP(A161,Sheet1!$A$1:$E$221,2,0)</f>
        <v>East Zone</v>
      </c>
      <c r="BD161" t="str">
        <f>VLOOKUP(A161,Sheet1!$A$1:$E$221,5,0)</f>
        <v>Abhishek Kumar Tiwari</v>
      </c>
    </row>
    <row r="162" spans="1:56" x14ac:dyDescent="0.35">
      <c r="A162" t="s">
        <v>918</v>
      </c>
      <c r="B162">
        <v>30</v>
      </c>
      <c r="C162" t="s">
        <v>789</v>
      </c>
      <c r="D162" t="s">
        <v>3782</v>
      </c>
      <c r="E162">
        <v>561430</v>
      </c>
      <c r="F162" t="s">
        <v>1525</v>
      </c>
      <c r="G162">
        <v>9204280</v>
      </c>
      <c r="H162" t="s">
        <v>13397</v>
      </c>
      <c r="I162" t="s">
        <v>3783</v>
      </c>
      <c r="J162">
        <v>5360220830</v>
      </c>
      <c r="K162" t="s">
        <v>13830</v>
      </c>
      <c r="L162">
        <v>33</v>
      </c>
      <c r="M162">
        <v>36</v>
      </c>
      <c r="N162" t="s">
        <v>789</v>
      </c>
      <c r="O162">
        <v>6109677810</v>
      </c>
      <c r="P162" t="s">
        <v>941</v>
      </c>
      <c r="Q162" t="s">
        <v>3784</v>
      </c>
      <c r="T162" s="1">
        <v>46204</v>
      </c>
      <c r="U162" s="31">
        <v>46204.741365740738</v>
      </c>
      <c r="V162">
        <v>1</v>
      </c>
      <c r="W162">
        <v>70000</v>
      </c>
      <c r="X162" t="s">
        <v>13400</v>
      </c>
      <c r="Y162" t="s">
        <v>13401</v>
      </c>
      <c r="Z162">
        <v>909020041276989</v>
      </c>
      <c r="AA162" t="s">
        <v>13402</v>
      </c>
      <c r="AB162">
        <v>3</v>
      </c>
      <c r="AC162">
        <v>24.5</v>
      </c>
      <c r="AD162" t="s">
        <v>3663</v>
      </c>
      <c r="AE162" t="s">
        <v>3664</v>
      </c>
      <c r="AF162" t="s">
        <v>13403</v>
      </c>
      <c r="AG162" s="1">
        <v>46243</v>
      </c>
      <c r="AH162">
        <v>25</v>
      </c>
      <c r="AI162" t="s">
        <v>13404</v>
      </c>
      <c r="AJ162" t="s">
        <v>13435</v>
      </c>
      <c r="AK162" t="s">
        <v>13406</v>
      </c>
      <c r="AL162">
        <v>7080678020</v>
      </c>
      <c r="AM162" t="s">
        <v>13415</v>
      </c>
      <c r="AN162" t="s">
        <v>13408</v>
      </c>
      <c r="AO162">
        <v>1198</v>
      </c>
      <c r="AP162">
        <v>0</v>
      </c>
      <c r="AQ162" t="s">
        <v>13634</v>
      </c>
      <c r="AR162">
        <v>1562</v>
      </c>
      <c r="AS162">
        <v>0</v>
      </c>
      <c r="AZ162">
        <v>0</v>
      </c>
      <c r="BC162" t="str">
        <f>VLOOKUP(A162,Sheet1!$A$1:$E$221,2,0)</f>
        <v>East Zone</v>
      </c>
      <c r="BD162" t="str">
        <f>VLOOKUP(A162,Sheet1!$A$1:$E$221,5,0)</f>
        <v>Sheelendra Pratap Singh</v>
      </c>
    </row>
    <row r="163" spans="1:56" x14ac:dyDescent="0.35">
      <c r="A163" t="s">
        <v>124</v>
      </c>
      <c r="B163">
        <v>111</v>
      </c>
      <c r="C163" t="s">
        <v>787</v>
      </c>
      <c r="D163" t="s">
        <v>3785</v>
      </c>
      <c r="E163">
        <v>42338</v>
      </c>
      <c r="F163" t="s">
        <v>13831</v>
      </c>
      <c r="G163">
        <v>8581013</v>
      </c>
      <c r="H163" t="s">
        <v>13397</v>
      </c>
      <c r="I163" t="s">
        <v>3786</v>
      </c>
      <c r="J163">
        <v>8515528214</v>
      </c>
      <c r="K163" t="s">
        <v>13832</v>
      </c>
      <c r="L163">
        <v>44</v>
      </c>
      <c r="M163">
        <v>24</v>
      </c>
      <c r="N163" t="s">
        <v>787</v>
      </c>
      <c r="O163">
        <v>4258605841</v>
      </c>
      <c r="P163" t="s">
        <v>3787</v>
      </c>
      <c r="Q163" t="s">
        <v>3788</v>
      </c>
      <c r="T163" s="1">
        <v>46204</v>
      </c>
      <c r="U163" s="31">
        <v>46204.798993055556</v>
      </c>
      <c r="V163">
        <v>1</v>
      </c>
      <c r="W163">
        <v>77000</v>
      </c>
      <c r="X163" t="s">
        <v>13400</v>
      </c>
      <c r="Y163" t="s">
        <v>13401</v>
      </c>
      <c r="Z163">
        <v>909020041276989</v>
      </c>
      <c r="AA163" t="s">
        <v>13402</v>
      </c>
      <c r="AB163">
        <v>2</v>
      </c>
      <c r="AC163">
        <v>24.15</v>
      </c>
      <c r="AD163" t="s">
        <v>1025</v>
      </c>
      <c r="AE163" t="s">
        <v>1026</v>
      </c>
      <c r="AF163" t="s">
        <v>13403</v>
      </c>
      <c r="AG163" s="1">
        <v>46235</v>
      </c>
      <c r="AH163">
        <v>25</v>
      </c>
      <c r="AI163" t="s">
        <v>13404</v>
      </c>
      <c r="AJ163" t="s">
        <v>13405</v>
      </c>
      <c r="AK163" t="s">
        <v>13443</v>
      </c>
      <c r="AL163">
        <v>9341926326</v>
      </c>
      <c r="AM163" t="s">
        <v>13407</v>
      </c>
      <c r="AN163" t="s">
        <v>13408</v>
      </c>
      <c r="AO163">
        <v>1318</v>
      </c>
      <c r="AP163">
        <v>0</v>
      </c>
      <c r="AQ163" t="s">
        <v>13459</v>
      </c>
      <c r="AR163">
        <v>1640</v>
      </c>
      <c r="AS163">
        <v>0</v>
      </c>
      <c r="AZ163">
        <v>0</v>
      </c>
      <c r="BC163" t="str">
        <f>VLOOKUP(A163,Sheet1!$A$1:$E$221,2,0)</f>
        <v>East Zone</v>
      </c>
      <c r="BD163" t="str">
        <f>VLOOKUP(A163,Sheet1!$A$1:$E$221,5,0)</f>
        <v>Pavan Kumar Rai</v>
      </c>
    </row>
    <row r="164" spans="1:56" x14ac:dyDescent="0.35">
      <c r="A164" t="s">
        <v>717</v>
      </c>
      <c r="B164">
        <v>275</v>
      </c>
      <c r="C164" t="s">
        <v>784</v>
      </c>
      <c r="D164" t="s">
        <v>3789</v>
      </c>
      <c r="E164">
        <v>717356</v>
      </c>
      <c r="F164" t="s">
        <v>13833</v>
      </c>
      <c r="G164">
        <v>8671882</v>
      </c>
      <c r="H164" t="s">
        <v>13397</v>
      </c>
      <c r="I164" t="s">
        <v>3790</v>
      </c>
      <c r="J164">
        <v>3769046910</v>
      </c>
      <c r="K164" t="s">
        <v>13834</v>
      </c>
      <c r="L164">
        <v>41</v>
      </c>
      <c r="M164">
        <v>26</v>
      </c>
      <c r="N164" t="s">
        <v>784</v>
      </c>
      <c r="O164">
        <v>1232363983</v>
      </c>
      <c r="P164" t="s">
        <v>3791</v>
      </c>
      <c r="Q164" t="s">
        <v>3792</v>
      </c>
      <c r="T164" s="1">
        <v>46205</v>
      </c>
      <c r="U164" s="31">
        <v>46205.348564814813</v>
      </c>
      <c r="V164">
        <v>1</v>
      </c>
      <c r="W164">
        <v>60000</v>
      </c>
      <c r="X164" t="s">
        <v>13400</v>
      </c>
      <c r="Y164" t="s">
        <v>13401</v>
      </c>
      <c r="Z164">
        <v>909020041276989</v>
      </c>
      <c r="AA164" t="s">
        <v>13402</v>
      </c>
      <c r="AB164">
        <v>2</v>
      </c>
      <c r="AC164">
        <v>24.15</v>
      </c>
      <c r="AD164" t="s">
        <v>1038</v>
      </c>
      <c r="AE164" t="s">
        <v>1039</v>
      </c>
      <c r="AF164" t="s">
        <v>13835</v>
      </c>
      <c r="AG164" s="1">
        <v>46243</v>
      </c>
      <c r="AH164">
        <v>25</v>
      </c>
      <c r="AI164" t="s">
        <v>13404</v>
      </c>
      <c r="AJ164" t="s">
        <v>13405</v>
      </c>
      <c r="AK164" t="s">
        <v>13406</v>
      </c>
      <c r="AL164">
        <v>8434250012</v>
      </c>
      <c r="AM164" t="s">
        <v>13407</v>
      </c>
      <c r="AN164" t="s">
        <v>13408</v>
      </c>
      <c r="AO164">
        <v>1027</v>
      </c>
      <c r="AP164">
        <v>0</v>
      </c>
      <c r="AQ164" t="s">
        <v>13471</v>
      </c>
      <c r="AR164">
        <v>1340</v>
      </c>
      <c r="AS164">
        <v>0</v>
      </c>
      <c r="AZ164">
        <v>0</v>
      </c>
      <c r="BC164" t="str">
        <f>VLOOKUP(A164,Sheet1!$A$1:$E$221,2,0)</f>
        <v>East Zone</v>
      </c>
      <c r="BD164" t="str">
        <f>VLOOKUP(A164,Sheet1!$A$1:$E$221,5,0)</f>
        <v>Raja Kumar</v>
      </c>
    </row>
    <row r="165" spans="1:56" x14ac:dyDescent="0.35">
      <c r="A165" t="s">
        <v>90</v>
      </c>
      <c r="B165">
        <v>133</v>
      </c>
      <c r="C165" t="s">
        <v>788</v>
      </c>
      <c r="D165" t="s">
        <v>1894</v>
      </c>
      <c r="E165">
        <v>786129</v>
      </c>
      <c r="F165" t="s">
        <v>13836</v>
      </c>
      <c r="G165">
        <v>9281539</v>
      </c>
      <c r="H165" t="s">
        <v>13397</v>
      </c>
      <c r="I165" t="s">
        <v>1899</v>
      </c>
      <c r="J165">
        <v>3097916812</v>
      </c>
      <c r="K165" t="s">
        <v>13837</v>
      </c>
      <c r="L165">
        <v>54</v>
      </c>
      <c r="M165">
        <v>25</v>
      </c>
      <c r="N165" t="s">
        <v>788</v>
      </c>
      <c r="O165">
        <v>8706699686</v>
      </c>
      <c r="P165" t="s">
        <v>1895</v>
      </c>
      <c r="Q165" t="s">
        <v>1896</v>
      </c>
      <c r="T165" s="1">
        <v>46205</v>
      </c>
      <c r="U165" s="31">
        <v>46205.790069444447</v>
      </c>
      <c r="V165">
        <v>1</v>
      </c>
      <c r="W165">
        <v>65000</v>
      </c>
      <c r="X165" t="s">
        <v>13400</v>
      </c>
      <c r="Y165" t="s">
        <v>13401</v>
      </c>
      <c r="Z165">
        <v>909020041276989</v>
      </c>
      <c r="AA165" t="s">
        <v>13626</v>
      </c>
      <c r="AB165">
        <v>3</v>
      </c>
      <c r="AC165">
        <v>24.15</v>
      </c>
      <c r="AD165" t="s">
        <v>1498</v>
      </c>
      <c r="AE165" t="s">
        <v>1499</v>
      </c>
      <c r="AF165" t="s">
        <v>13403</v>
      </c>
      <c r="AG165" s="1">
        <v>46235</v>
      </c>
      <c r="AH165">
        <v>36</v>
      </c>
      <c r="AI165" t="s">
        <v>13404</v>
      </c>
      <c r="AJ165" t="s">
        <v>13435</v>
      </c>
      <c r="AK165" t="s">
        <v>13406</v>
      </c>
      <c r="AL165">
        <v>6267454688</v>
      </c>
      <c r="AM165" t="s">
        <v>13407</v>
      </c>
      <c r="AN165" t="s">
        <v>13408</v>
      </c>
      <c r="AO165">
        <v>1113</v>
      </c>
      <c r="AP165">
        <v>0</v>
      </c>
      <c r="AQ165" t="s">
        <v>13838</v>
      </c>
      <c r="AR165">
        <v>2026</v>
      </c>
      <c r="AS165">
        <v>0</v>
      </c>
      <c r="AZ165">
        <v>0</v>
      </c>
      <c r="BC165" t="str">
        <f>VLOOKUP(A165,Sheet1!$A$1:$E$221,2,0)</f>
        <v>South Zone</v>
      </c>
      <c r="BD165" t="str">
        <f>VLOOKUP(A165,Sheet1!$A$1:$E$221,5,0)</f>
        <v>Manu Yadav</v>
      </c>
    </row>
    <row r="166" spans="1:56" x14ac:dyDescent="0.35">
      <c r="A166" t="s">
        <v>90</v>
      </c>
      <c r="B166">
        <v>133</v>
      </c>
      <c r="C166" t="s">
        <v>788</v>
      </c>
      <c r="D166" t="s">
        <v>1894</v>
      </c>
      <c r="E166">
        <v>786129</v>
      </c>
      <c r="F166" t="s">
        <v>13836</v>
      </c>
      <c r="G166">
        <v>9281539</v>
      </c>
      <c r="H166" t="s">
        <v>13397</v>
      </c>
      <c r="I166" t="s">
        <v>1898</v>
      </c>
      <c r="J166">
        <v>6359950316</v>
      </c>
      <c r="K166" t="s">
        <v>13839</v>
      </c>
      <c r="L166">
        <v>36</v>
      </c>
      <c r="M166">
        <v>39</v>
      </c>
      <c r="N166" t="s">
        <v>788</v>
      </c>
      <c r="O166">
        <v>2740960168</v>
      </c>
      <c r="P166" t="s">
        <v>1895</v>
      </c>
      <c r="Q166" t="s">
        <v>1896</v>
      </c>
      <c r="T166" s="1">
        <v>46205</v>
      </c>
      <c r="U166" s="31">
        <v>46205.790069444447</v>
      </c>
      <c r="V166">
        <v>1</v>
      </c>
      <c r="W166">
        <v>40000</v>
      </c>
      <c r="X166" t="s">
        <v>13400</v>
      </c>
      <c r="Y166" t="s">
        <v>13401</v>
      </c>
      <c r="Z166">
        <v>909020041276989</v>
      </c>
      <c r="AA166" t="s">
        <v>13402</v>
      </c>
      <c r="AB166">
        <v>3</v>
      </c>
      <c r="AC166">
        <v>24.15</v>
      </c>
      <c r="AD166" t="s">
        <v>969</v>
      </c>
      <c r="AE166" t="s">
        <v>970</v>
      </c>
      <c r="AF166" t="s">
        <v>13403</v>
      </c>
      <c r="AG166" s="1">
        <v>46235</v>
      </c>
      <c r="AH166">
        <v>25</v>
      </c>
      <c r="AI166" t="s">
        <v>13404</v>
      </c>
      <c r="AJ166" t="s">
        <v>13435</v>
      </c>
      <c r="AK166" t="s">
        <v>13406</v>
      </c>
      <c r="AL166">
        <v>6267892008</v>
      </c>
      <c r="AM166" t="s">
        <v>13407</v>
      </c>
      <c r="AN166" t="s">
        <v>13408</v>
      </c>
      <c r="AO166">
        <v>685</v>
      </c>
      <c r="AP166">
        <v>0</v>
      </c>
      <c r="AQ166" t="s">
        <v>13721</v>
      </c>
      <c r="AR166">
        <v>852</v>
      </c>
      <c r="AS166">
        <v>0</v>
      </c>
      <c r="AZ166">
        <v>0</v>
      </c>
      <c r="BC166" t="str">
        <f>VLOOKUP(A166,Sheet1!$A$1:$E$221,2,0)</f>
        <v>South Zone</v>
      </c>
      <c r="BD166" t="str">
        <f>VLOOKUP(A166,Sheet1!$A$1:$E$221,5,0)</f>
        <v>Manu Yadav</v>
      </c>
    </row>
    <row r="167" spans="1:56" x14ac:dyDescent="0.35">
      <c r="A167" t="s">
        <v>87</v>
      </c>
      <c r="B167">
        <v>65</v>
      </c>
      <c r="C167" t="s">
        <v>788</v>
      </c>
      <c r="D167" t="s">
        <v>3793</v>
      </c>
      <c r="E167">
        <v>174220</v>
      </c>
      <c r="F167" t="s">
        <v>13840</v>
      </c>
      <c r="G167">
        <v>9281283</v>
      </c>
      <c r="H167" t="s">
        <v>13397</v>
      </c>
      <c r="I167" t="s">
        <v>3794</v>
      </c>
      <c r="J167">
        <v>8270403437</v>
      </c>
      <c r="K167" t="s">
        <v>13841</v>
      </c>
      <c r="L167">
        <v>41</v>
      </c>
      <c r="M167">
        <v>50</v>
      </c>
      <c r="N167" t="s">
        <v>788</v>
      </c>
      <c r="O167">
        <v>3283241274</v>
      </c>
      <c r="P167" t="s">
        <v>3795</v>
      </c>
      <c r="Q167" t="s">
        <v>3796</v>
      </c>
      <c r="T167" s="1">
        <v>46204</v>
      </c>
      <c r="U167" s="31">
        <v>46204.713993055557</v>
      </c>
      <c r="V167">
        <v>1</v>
      </c>
      <c r="W167">
        <v>70000</v>
      </c>
      <c r="X167" t="s">
        <v>13400</v>
      </c>
      <c r="Y167" t="s">
        <v>13401</v>
      </c>
      <c r="Z167">
        <v>909020041276989</v>
      </c>
      <c r="AA167" t="s">
        <v>13402</v>
      </c>
      <c r="AB167">
        <v>4</v>
      </c>
      <c r="AC167">
        <v>24.5</v>
      </c>
      <c r="AD167" t="s">
        <v>1202</v>
      </c>
      <c r="AE167" t="s">
        <v>1203</v>
      </c>
      <c r="AF167" t="s">
        <v>13414</v>
      </c>
      <c r="AG167" s="1">
        <v>46240</v>
      </c>
      <c r="AH167">
        <v>25</v>
      </c>
      <c r="AI167" t="s">
        <v>13404</v>
      </c>
      <c r="AJ167" t="s">
        <v>13427</v>
      </c>
      <c r="AK167" t="s">
        <v>13406</v>
      </c>
      <c r="AL167">
        <v>8827838237</v>
      </c>
      <c r="AM167" t="s">
        <v>13407</v>
      </c>
      <c r="AN167" t="s">
        <v>13408</v>
      </c>
      <c r="AO167">
        <v>1198</v>
      </c>
      <c r="AP167">
        <v>0</v>
      </c>
      <c r="AQ167" t="s">
        <v>13454</v>
      </c>
      <c r="AR167">
        <v>1491</v>
      </c>
      <c r="AS167">
        <v>0</v>
      </c>
      <c r="AZ167">
        <v>0</v>
      </c>
      <c r="BC167" t="str">
        <f>VLOOKUP(A167,Sheet1!$A$1:$E$221,2,0)</f>
        <v>South Zone</v>
      </c>
      <c r="BD167" t="str">
        <f>VLOOKUP(A167,Sheet1!$A$1:$E$221,5,0)</f>
        <v>Vinay Kumar Vishwakarma</v>
      </c>
    </row>
    <row r="168" spans="1:56" x14ac:dyDescent="0.35">
      <c r="A168" t="s">
        <v>98</v>
      </c>
      <c r="B168">
        <v>358</v>
      </c>
      <c r="C168" t="s">
        <v>788</v>
      </c>
      <c r="D168" t="s">
        <v>3797</v>
      </c>
      <c r="E168">
        <v>463459</v>
      </c>
      <c r="F168" t="s">
        <v>3798</v>
      </c>
      <c r="G168">
        <v>9231004</v>
      </c>
      <c r="H168" t="s">
        <v>13397</v>
      </c>
      <c r="I168" t="s">
        <v>3799</v>
      </c>
      <c r="J168">
        <v>6802483279</v>
      </c>
      <c r="K168" t="s">
        <v>13842</v>
      </c>
      <c r="L168">
        <v>49</v>
      </c>
      <c r="M168">
        <v>54</v>
      </c>
      <c r="N168" t="s">
        <v>788</v>
      </c>
      <c r="O168">
        <v>9646242019</v>
      </c>
      <c r="P168" t="s">
        <v>3800</v>
      </c>
      <c r="Q168" t="s">
        <v>3801</v>
      </c>
      <c r="R168" t="s">
        <v>13843</v>
      </c>
      <c r="S168" t="s">
        <v>13844</v>
      </c>
      <c r="T168" s="1">
        <v>46204</v>
      </c>
      <c r="U168" s="31">
        <v>46204.691504629627</v>
      </c>
      <c r="V168">
        <v>1</v>
      </c>
      <c r="W168">
        <v>75000</v>
      </c>
      <c r="X168" t="s">
        <v>13400</v>
      </c>
      <c r="Y168" t="s">
        <v>13401</v>
      </c>
      <c r="Z168">
        <v>909020041276989</v>
      </c>
      <c r="AA168" t="s">
        <v>13402</v>
      </c>
      <c r="AB168">
        <v>2</v>
      </c>
      <c r="AC168">
        <v>24.15</v>
      </c>
      <c r="AD168" t="s">
        <v>1261</v>
      </c>
      <c r="AE168" t="s">
        <v>1262</v>
      </c>
      <c r="AF168" t="s">
        <v>13414</v>
      </c>
      <c r="AG168" s="1">
        <v>46239</v>
      </c>
      <c r="AH168">
        <v>25</v>
      </c>
      <c r="AI168" t="s">
        <v>13404</v>
      </c>
      <c r="AJ168" t="s">
        <v>13405</v>
      </c>
      <c r="AK168" t="s">
        <v>13406</v>
      </c>
      <c r="AL168">
        <v>9285105535</v>
      </c>
      <c r="AM168" t="s">
        <v>13407</v>
      </c>
      <c r="AN168" t="s">
        <v>13408</v>
      </c>
      <c r="AO168">
        <v>1284</v>
      </c>
      <c r="AP168">
        <v>0</v>
      </c>
      <c r="AQ168" t="s">
        <v>13527</v>
      </c>
      <c r="AR168">
        <v>1598</v>
      </c>
      <c r="AS168">
        <v>0</v>
      </c>
      <c r="AZ168">
        <v>0</v>
      </c>
      <c r="BC168" t="str">
        <f>VLOOKUP(A168,Sheet1!$A$1:$E$221,2,0)</f>
        <v>South Zone</v>
      </c>
      <c r="BD168" t="str">
        <f>VLOOKUP(A168,Sheet1!$A$1:$E$221,5,0)</f>
        <v>Manu Yadav</v>
      </c>
    </row>
    <row r="169" spans="1:56" x14ac:dyDescent="0.35">
      <c r="A169" t="s">
        <v>128</v>
      </c>
      <c r="B169">
        <v>145</v>
      </c>
      <c r="C169" t="s">
        <v>784</v>
      </c>
      <c r="D169" t="s">
        <v>1684</v>
      </c>
      <c r="E169">
        <v>338235</v>
      </c>
      <c r="F169" t="s">
        <v>13845</v>
      </c>
      <c r="G169">
        <v>9282019</v>
      </c>
      <c r="H169" t="s">
        <v>13397</v>
      </c>
      <c r="I169" t="s">
        <v>1688</v>
      </c>
      <c r="J169">
        <v>6846622829</v>
      </c>
      <c r="K169" t="s">
        <v>13846</v>
      </c>
      <c r="L169">
        <v>33</v>
      </c>
      <c r="M169">
        <v>34</v>
      </c>
      <c r="N169" t="s">
        <v>784</v>
      </c>
      <c r="O169">
        <v>3385188824</v>
      </c>
      <c r="P169" t="s">
        <v>1685</v>
      </c>
      <c r="Q169" t="s">
        <v>1686</v>
      </c>
      <c r="T169" s="1">
        <v>46204</v>
      </c>
      <c r="U169" s="31">
        <v>46204.737673611111</v>
      </c>
      <c r="V169">
        <v>1</v>
      </c>
      <c r="W169">
        <v>90000</v>
      </c>
      <c r="X169" t="s">
        <v>13400</v>
      </c>
      <c r="Y169" t="s">
        <v>13401</v>
      </c>
      <c r="Z169">
        <v>909020041276989</v>
      </c>
      <c r="AA169" t="s">
        <v>13402</v>
      </c>
      <c r="AB169">
        <v>4</v>
      </c>
      <c r="AC169">
        <v>24.15</v>
      </c>
      <c r="AD169" t="s">
        <v>1032</v>
      </c>
      <c r="AE169" t="s">
        <v>1033</v>
      </c>
      <c r="AF169" t="s">
        <v>13403</v>
      </c>
      <c r="AG169" s="1">
        <v>46235</v>
      </c>
      <c r="AH169">
        <v>25</v>
      </c>
      <c r="AI169" t="s">
        <v>13404</v>
      </c>
      <c r="AJ169" t="s">
        <v>13405</v>
      </c>
      <c r="AK169" t="s">
        <v>13406</v>
      </c>
      <c r="AL169">
        <v>8252178052</v>
      </c>
      <c r="AM169" t="s">
        <v>13415</v>
      </c>
      <c r="AN169" t="s">
        <v>13408</v>
      </c>
      <c r="AO169">
        <v>1540</v>
      </c>
      <c r="AP169">
        <v>0</v>
      </c>
      <c r="AQ169" t="s">
        <v>13440</v>
      </c>
      <c r="AR169">
        <v>2010</v>
      </c>
      <c r="AS169">
        <v>0</v>
      </c>
      <c r="AZ169">
        <v>0</v>
      </c>
      <c r="BC169" t="str">
        <f>VLOOKUP(A169,Sheet1!$A$1:$E$221,2,0)</f>
        <v>East Zone</v>
      </c>
      <c r="BD169" t="str">
        <f>VLOOKUP(A169,Sheet1!$A$1:$E$221,5,0)</f>
        <v>Raja Kumar</v>
      </c>
    </row>
    <row r="170" spans="1:56" x14ac:dyDescent="0.35">
      <c r="A170" t="s">
        <v>205</v>
      </c>
      <c r="B170">
        <v>22</v>
      </c>
      <c r="C170" t="s">
        <v>789</v>
      </c>
      <c r="D170" t="s">
        <v>2091</v>
      </c>
      <c r="E170">
        <v>166932</v>
      </c>
      <c r="F170" t="s">
        <v>13847</v>
      </c>
      <c r="G170">
        <v>8354660</v>
      </c>
      <c r="H170" t="s">
        <v>13397</v>
      </c>
      <c r="I170" t="s">
        <v>2095</v>
      </c>
      <c r="J170">
        <v>9347885724</v>
      </c>
      <c r="K170" t="s">
        <v>12086</v>
      </c>
      <c r="L170">
        <v>30</v>
      </c>
      <c r="M170">
        <v>32</v>
      </c>
      <c r="N170" t="s">
        <v>789</v>
      </c>
      <c r="O170">
        <v>6959560987</v>
      </c>
      <c r="P170" t="s">
        <v>2092</v>
      </c>
      <c r="Q170" t="s">
        <v>2093</v>
      </c>
      <c r="T170" s="1">
        <v>46204</v>
      </c>
      <c r="U170" s="31">
        <v>46204.716516203705</v>
      </c>
      <c r="V170">
        <v>1</v>
      </c>
      <c r="W170">
        <v>50000</v>
      </c>
      <c r="X170" t="s">
        <v>13400</v>
      </c>
      <c r="Y170" t="s">
        <v>13401</v>
      </c>
      <c r="Z170">
        <v>909020041276989</v>
      </c>
      <c r="AA170" t="s">
        <v>13402</v>
      </c>
      <c r="AB170">
        <v>2</v>
      </c>
      <c r="AC170">
        <v>24.15</v>
      </c>
      <c r="AD170" t="s">
        <v>934</v>
      </c>
      <c r="AE170" t="s">
        <v>935</v>
      </c>
      <c r="AF170" t="s">
        <v>13414</v>
      </c>
      <c r="AG170" s="1">
        <v>46237</v>
      </c>
      <c r="AH170">
        <v>25</v>
      </c>
      <c r="AI170" t="s">
        <v>13404</v>
      </c>
      <c r="AJ170" t="s">
        <v>13405</v>
      </c>
      <c r="AK170" t="s">
        <v>13406</v>
      </c>
      <c r="AL170">
        <v>6395158057</v>
      </c>
      <c r="AM170" t="s">
        <v>13407</v>
      </c>
      <c r="AN170" t="s">
        <v>13408</v>
      </c>
      <c r="AO170">
        <v>856</v>
      </c>
      <c r="AP170">
        <v>0</v>
      </c>
      <c r="AQ170" t="s">
        <v>13573</v>
      </c>
      <c r="AR170">
        <v>1115</v>
      </c>
      <c r="AS170">
        <v>0</v>
      </c>
      <c r="AZ170">
        <v>0</v>
      </c>
      <c r="BC170" t="str">
        <f>VLOOKUP(A170,Sheet1!$A$1:$E$221,2,0)</f>
        <v>West Zone</v>
      </c>
      <c r="BD170" t="str">
        <f>VLOOKUP(A170,Sheet1!$A$1:$E$221,5,0)</f>
        <v>Naveen Kumar</v>
      </c>
    </row>
    <row r="171" spans="1:56" x14ac:dyDescent="0.35">
      <c r="A171" t="s">
        <v>216</v>
      </c>
      <c r="B171">
        <v>439</v>
      </c>
      <c r="C171" t="s">
        <v>791</v>
      </c>
      <c r="D171" t="s">
        <v>3802</v>
      </c>
      <c r="E171">
        <v>782126</v>
      </c>
      <c r="F171" t="s">
        <v>3803</v>
      </c>
      <c r="G171">
        <v>9216803</v>
      </c>
      <c r="H171" t="s">
        <v>13397</v>
      </c>
      <c r="I171" t="s">
        <v>3804</v>
      </c>
      <c r="J171">
        <v>8484446323</v>
      </c>
      <c r="K171" t="s">
        <v>13848</v>
      </c>
      <c r="L171">
        <v>46</v>
      </c>
      <c r="M171">
        <v>50</v>
      </c>
      <c r="N171" t="s">
        <v>791</v>
      </c>
      <c r="O171">
        <v>8111854110</v>
      </c>
      <c r="P171" t="s">
        <v>1508</v>
      </c>
      <c r="Q171" t="s">
        <v>1509</v>
      </c>
      <c r="R171" t="s">
        <v>1508</v>
      </c>
      <c r="S171" t="s">
        <v>1509</v>
      </c>
      <c r="T171" s="1">
        <v>46204</v>
      </c>
      <c r="U171" s="31">
        <v>46204.708715277775</v>
      </c>
      <c r="V171">
        <v>1</v>
      </c>
      <c r="W171">
        <v>90000</v>
      </c>
      <c r="X171" t="s">
        <v>13400</v>
      </c>
      <c r="Y171" t="s">
        <v>13401</v>
      </c>
      <c r="Z171">
        <v>909020041276989</v>
      </c>
      <c r="AA171" t="s">
        <v>13402</v>
      </c>
      <c r="AB171">
        <v>5</v>
      </c>
      <c r="AC171">
        <v>24.15</v>
      </c>
      <c r="AD171" t="s">
        <v>978</v>
      </c>
      <c r="AE171" t="s">
        <v>979</v>
      </c>
      <c r="AF171" t="s">
        <v>13403</v>
      </c>
      <c r="AG171" s="1">
        <v>46246</v>
      </c>
      <c r="AH171">
        <v>25</v>
      </c>
      <c r="AI171" t="s">
        <v>13404</v>
      </c>
      <c r="AJ171" t="s">
        <v>13435</v>
      </c>
      <c r="AK171" t="s">
        <v>13406</v>
      </c>
      <c r="AL171">
        <v>8144475040</v>
      </c>
      <c r="AM171" t="s">
        <v>13415</v>
      </c>
      <c r="AN171" t="s">
        <v>13408</v>
      </c>
      <c r="AO171">
        <v>1540</v>
      </c>
      <c r="AP171">
        <v>0</v>
      </c>
      <c r="AQ171" t="s">
        <v>13533</v>
      </c>
      <c r="AR171">
        <v>1917</v>
      </c>
      <c r="AS171">
        <v>0</v>
      </c>
      <c r="AZ171">
        <v>0</v>
      </c>
      <c r="BC171" t="str">
        <f>VLOOKUP(A171,Sheet1!$A$1:$E$221,2,0)</f>
        <v>South East Zone</v>
      </c>
      <c r="BD171" t="str">
        <f>VLOOKUP(A171,Sheet1!$A$1:$E$221,5,0)</f>
        <v>Pratik Mishra</v>
      </c>
    </row>
    <row r="172" spans="1:56" x14ac:dyDescent="0.35">
      <c r="A172" t="s">
        <v>281</v>
      </c>
      <c r="B172">
        <v>592</v>
      </c>
      <c r="C172" t="s">
        <v>791</v>
      </c>
      <c r="D172" t="s">
        <v>2331</v>
      </c>
      <c r="E172">
        <v>506576</v>
      </c>
      <c r="F172" t="s">
        <v>13849</v>
      </c>
      <c r="G172">
        <v>8029944</v>
      </c>
      <c r="H172" t="s">
        <v>13397</v>
      </c>
      <c r="I172" t="s">
        <v>2335</v>
      </c>
      <c r="J172">
        <v>5485064437</v>
      </c>
      <c r="K172" t="s">
        <v>13850</v>
      </c>
      <c r="L172">
        <v>30</v>
      </c>
      <c r="M172">
        <v>30</v>
      </c>
      <c r="N172" t="s">
        <v>791</v>
      </c>
      <c r="O172">
        <v>5388314790</v>
      </c>
      <c r="P172" t="s">
        <v>2332</v>
      </c>
      <c r="Q172" t="s">
        <v>2333</v>
      </c>
      <c r="T172" s="1">
        <v>46204</v>
      </c>
      <c r="U172" s="31">
        <v>46204.695856481485</v>
      </c>
      <c r="V172">
        <v>1</v>
      </c>
      <c r="W172">
        <v>70000</v>
      </c>
      <c r="X172" t="s">
        <v>13400</v>
      </c>
      <c r="Y172" t="s">
        <v>13401</v>
      </c>
      <c r="Z172">
        <v>909020041276989</v>
      </c>
      <c r="AA172" t="s">
        <v>13402</v>
      </c>
      <c r="AB172">
        <v>3</v>
      </c>
      <c r="AC172">
        <v>24.15</v>
      </c>
      <c r="AD172" t="s">
        <v>1235</v>
      </c>
      <c r="AE172" t="s">
        <v>1236</v>
      </c>
      <c r="AF172" t="s">
        <v>13403</v>
      </c>
      <c r="AG172" s="1">
        <v>46239</v>
      </c>
      <c r="AH172">
        <v>25</v>
      </c>
      <c r="AI172" t="s">
        <v>13404</v>
      </c>
      <c r="AJ172" t="s">
        <v>13435</v>
      </c>
      <c r="AK172" t="s">
        <v>13406</v>
      </c>
      <c r="AL172">
        <v>8457979502</v>
      </c>
      <c r="AM172" t="s">
        <v>13407</v>
      </c>
      <c r="AN172" t="s">
        <v>13408</v>
      </c>
      <c r="AO172">
        <v>1198</v>
      </c>
      <c r="AP172">
        <v>0</v>
      </c>
      <c r="AQ172" t="s">
        <v>13454</v>
      </c>
      <c r="AR172">
        <v>1491</v>
      </c>
      <c r="AS172">
        <v>0</v>
      </c>
      <c r="AZ172">
        <v>0</v>
      </c>
      <c r="BC172" t="str">
        <f>VLOOKUP(A172,Sheet1!$A$1:$E$221,2,0)</f>
        <v>South East Zone</v>
      </c>
      <c r="BD172" t="str">
        <f>VLOOKUP(A172,Sheet1!$A$1:$E$221,5,0)</f>
        <v>Radhashyam Panda</v>
      </c>
    </row>
    <row r="173" spans="1:56" x14ac:dyDescent="0.35">
      <c r="A173" t="s">
        <v>158</v>
      </c>
      <c r="B173">
        <v>1313</v>
      </c>
      <c r="C173" t="s">
        <v>789</v>
      </c>
      <c r="D173" t="s">
        <v>2184</v>
      </c>
      <c r="E173">
        <v>277492</v>
      </c>
      <c r="F173" t="s">
        <v>13707</v>
      </c>
      <c r="G173">
        <v>8569770</v>
      </c>
      <c r="H173" t="s">
        <v>13397</v>
      </c>
      <c r="I173" t="s">
        <v>2187</v>
      </c>
      <c r="J173">
        <v>8046020564</v>
      </c>
      <c r="K173" t="s">
        <v>13851</v>
      </c>
      <c r="L173">
        <v>21</v>
      </c>
      <c r="M173">
        <v>23</v>
      </c>
      <c r="N173" t="s">
        <v>789</v>
      </c>
      <c r="O173">
        <v>1447751741</v>
      </c>
      <c r="P173" t="s">
        <v>2044</v>
      </c>
      <c r="Q173" t="s">
        <v>2185</v>
      </c>
      <c r="T173" s="1">
        <v>46204</v>
      </c>
      <c r="U173" s="31">
        <v>46204.722129629627</v>
      </c>
      <c r="V173">
        <v>1</v>
      </c>
      <c r="W173">
        <v>77000</v>
      </c>
      <c r="X173" t="s">
        <v>13400</v>
      </c>
      <c r="Y173" t="s">
        <v>13401</v>
      </c>
      <c r="Z173">
        <v>909020041276989</v>
      </c>
      <c r="AA173" t="s">
        <v>13402</v>
      </c>
      <c r="AB173">
        <v>2</v>
      </c>
      <c r="AC173">
        <v>24.15</v>
      </c>
      <c r="AD173" t="s">
        <v>1173</v>
      </c>
      <c r="AE173" t="s">
        <v>1174</v>
      </c>
      <c r="AF173" t="s">
        <v>13426</v>
      </c>
      <c r="AG173" s="1">
        <v>46242</v>
      </c>
      <c r="AH173">
        <v>25</v>
      </c>
      <c r="AI173" t="s">
        <v>13404</v>
      </c>
      <c r="AJ173" t="s">
        <v>13405</v>
      </c>
      <c r="AK173" t="s">
        <v>13406</v>
      </c>
      <c r="AL173">
        <v>8864930469</v>
      </c>
      <c r="AM173" t="s">
        <v>13415</v>
      </c>
      <c r="AN173" t="s">
        <v>13408</v>
      </c>
      <c r="AO173">
        <v>1318</v>
      </c>
      <c r="AP173">
        <v>0</v>
      </c>
      <c r="AQ173" t="s">
        <v>13462</v>
      </c>
      <c r="AR173">
        <v>1770</v>
      </c>
      <c r="AS173">
        <v>0</v>
      </c>
      <c r="AZ173">
        <v>0</v>
      </c>
      <c r="BC173" t="str">
        <f>VLOOKUP(A173,Sheet1!$A$1:$E$221,2,0)</f>
        <v>West Zone</v>
      </c>
      <c r="BD173" t="str">
        <f>VLOOKUP(A173,Sheet1!$A$1:$E$221,5,0)</f>
        <v>Pradeep Kumar</v>
      </c>
    </row>
    <row r="174" spans="1:56" x14ac:dyDescent="0.35">
      <c r="A174" t="s">
        <v>231</v>
      </c>
      <c r="B174">
        <v>92</v>
      </c>
      <c r="C174" t="s">
        <v>789</v>
      </c>
      <c r="D174" t="s">
        <v>1882</v>
      </c>
      <c r="E174">
        <v>77348</v>
      </c>
      <c r="F174" t="s">
        <v>13852</v>
      </c>
      <c r="G174">
        <v>9282098</v>
      </c>
      <c r="H174" t="s">
        <v>13397</v>
      </c>
      <c r="I174" t="s">
        <v>1886</v>
      </c>
      <c r="J174">
        <v>4323970235</v>
      </c>
      <c r="K174" t="s">
        <v>13853</v>
      </c>
      <c r="L174">
        <v>47</v>
      </c>
      <c r="M174">
        <v>48</v>
      </c>
      <c r="N174" t="s">
        <v>789</v>
      </c>
      <c r="O174">
        <v>3798302744</v>
      </c>
      <c r="P174" t="s">
        <v>1883</v>
      </c>
      <c r="Q174" t="s">
        <v>1884</v>
      </c>
      <c r="T174" s="1">
        <v>46205</v>
      </c>
      <c r="U174" s="31">
        <v>46205.434155092589</v>
      </c>
      <c r="V174">
        <v>1</v>
      </c>
      <c r="W174">
        <v>90000</v>
      </c>
      <c r="X174" t="s">
        <v>13400</v>
      </c>
      <c r="Y174" t="s">
        <v>13401</v>
      </c>
      <c r="Z174">
        <v>909020041276989</v>
      </c>
      <c r="AA174" t="s">
        <v>13402</v>
      </c>
      <c r="AB174">
        <v>5</v>
      </c>
      <c r="AC174">
        <v>24.15</v>
      </c>
      <c r="AD174" t="s">
        <v>931</v>
      </c>
      <c r="AE174" t="s">
        <v>932</v>
      </c>
      <c r="AF174" t="s">
        <v>13403</v>
      </c>
      <c r="AG174" s="1">
        <v>46245</v>
      </c>
      <c r="AH174">
        <v>25</v>
      </c>
      <c r="AI174" t="s">
        <v>13404</v>
      </c>
      <c r="AJ174" t="s">
        <v>13427</v>
      </c>
      <c r="AK174" t="s">
        <v>13406</v>
      </c>
      <c r="AL174">
        <v>9129908932</v>
      </c>
      <c r="AM174" t="s">
        <v>13407</v>
      </c>
      <c r="AN174" t="s">
        <v>13408</v>
      </c>
      <c r="AO174">
        <v>1540</v>
      </c>
      <c r="AP174">
        <v>0</v>
      </c>
      <c r="AQ174" t="s">
        <v>13451</v>
      </c>
      <c r="AR174">
        <v>2008</v>
      </c>
      <c r="AS174">
        <v>0</v>
      </c>
      <c r="AZ174">
        <v>0</v>
      </c>
      <c r="BC174" t="str">
        <f>VLOOKUP(A174,Sheet1!$A$1:$E$221,2,0)</f>
        <v>East Zone</v>
      </c>
      <c r="BD174" t="str">
        <f>VLOOKUP(A174,Sheet1!$A$1:$E$221,5,0)</f>
        <v>Prince Singh</v>
      </c>
    </row>
    <row r="175" spans="1:56" x14ac:dyDescent="0.35">
      <c r="A175" t="s">
        <v>258</v>
      </c>
      <c r="B175">
        <v>915</v>
      </c>
      <c r="C175" t="s">
        <v>789</v>
      </c>
      <c r="D175" t="s">
        <v>3805</v>
      </c>
      <c r="E175">
        <v>572980</v>
      </c>
      <c r="F175" t="s">
        <v>13854</v>
      </c>
      <c r="G175">
        <v>9280689</v>
      </c>
      <c r="H175" t="s">
        <v>13397</v>
      </c>
      <c r="I175" t="s">
        <v>3806</v>
      </c>
      <c r="J175">
        <v>2539995741</v>
      </c>
      <c r="K175" t="s">
        <v>13855</v>
      </c>
      <c r="L175">
        <v>30</v>
      </c>
      <c r="M175">
        <v>34</v>
      </c>
      <c r="N175" t="s">
        <v>789</v>
      </c>
      <c r="O175">
        <v>6419365348</v>
      </c>
      <c r="P175" t="s">
        <v>3049</v>
      </c>
      <c r="Q175" t="s">
        <v>3050</v>
      </c>
      <c r="R175" t="s">
        <v>161</v>
      </c>
      <c r="S175" t="s">
        <v>13856</v>
      </c>
      <c r="T175" s="1">
        <v>46204</v>
      </c>
      <c r="U175" s="31">
        <v>46204.682037037041</v>
      </c>
      <c r="V175">
        <v>1</v>
      </c>
      <c r="W175">
        <v>80000</v>
      </c>
      <c r="X175" t="s">
        <v>13400</v>
      </c>
      <c r="Y175" t="s">
        <v>13401</v>
      </c>
      <c r="Z175">
        <v>909020041276989</v>
      </c>
      <c r="AA175" t="s">
        <v>13402</v>
      </c>
      <c r="AB175">
        <v>3</v>
      </c>
      <c r="AC175">
        <v>24.15</v>
      </c>
      <c r="AD175" t="s">
        <v>1067</v>
      </c>
      <c r="AE175" t="s">
        <v>1068</v>
      </c>
      <c r="AF175" t="s">
        <v>13857</v>
      </c>
      <c r="AG175" s="1">
        <v>46246</v>
      </c>
      <c r="AH175">
        <v>25</v>
      </c>
      <c r="AI175" t="s">
        <v>13404</v>
      </c>
      <c r="AJ175" t="s">
        <v>13405</v>
      </c>
      <c r="AK175" t="s">
        <v>13406</v>
      </c>
      <c r="AL175">
        <v>9580389215</v>
      </c>
      <c r="AM175" t="s">
        <v>13407</v>
      </c>
      <c r="AN175" t="s">
        <v>13408</v>
      </c>
      <c r="AO175">
        <v>1369</v>
      </c>
      <c r="AP175">
        <v>0</v>
      </c>
      <c r="AQ175" t="s">
        <v>13785</v>
      </c>
      <c r="AR175">
        <v>1785</v>
      </c>
      <c r="AS175">
        <v>0</v>
      </c>
      <c r="AZ175">
        <v>0</v>
      </c>
      <c r="BC175" t="str">
        <f>VLOOKUP(A175,Sheet1!$A$1:$E$221,2,0)</f>
        <v>East Zone</v>
      </c>
      <c r="BD175" t="str">
        <f>VLOOKUP(A175,Sheet1!$A$1:$E$221,5,0)</f>
        <v>Sheelendra Pratap Singh</v>
      </c>
    </row>
    <row r="176" spans="1:56" x14ac:dyDescent="0.35">
      <c r="A176" t="s">
        <v>272</v>
      </c>
      <c r="B176">
        <v>281</v>
      </c>
      <c r="C176" t="s">
        <v>791</v>
      </c>
      <c r="D176" t="s">
        <v>2254</v>
      </c>
      <c r="E176">
        <v>90065</v>
      </c>
      <c r="F176" t="s">
        <v>13858</v>
      </c>
      <c r="G176">
        <v>9281824</v>
      </c>
      <c r="H176" t="s">
        <v>13397</v>
      </c>
      <c r="I176" t="s">
        <v>2258</v>
      </c>
      <c r="J176">
        <v>7462883166</v>
      </c>
      <c r="K176" t="s">
        <v>13859</v>
      </c>
      <c r="L176">
        <v>56</v>
      </c>
      <c r="M176">
        <v>47</v>
      </c>
      <c r="N176" t="s">
        <v>791</v>
      </c>
      <c r="O176">
        <v>1705418934</v>
      </c>
      <c r="P176" t="s">
        <v>2255</v>
      </c>
      <c r="Q176" t="s">
        <v>2256</v>
      </c>
      <c r="T176" s="1">
        <v>46205</v>
      </c>
      <c r="U176" s="31">
        <v>46205.479074074072</v>
      </c>
      <c r="V176">
        <v>1</v>
      </c>
      <c r="W176">
        <v>60000</v>
      </c>
      <c r="X176" t="s">
        <v>13400</v>
      </c>
      <c r="Y176" t="s">
        <v>13401</v>
      </c>
      <c r="Z176">
        <v>909020041276989</v>
      </c>
      <c r="AA176" t="s">
        <v>13402</v>
      </c>
      <c r="AB176">
        <v>2</v>
      </c>
      <c r="AC176">
        <v>24.15</v>
      </c>
      <c r="AD176" t="s">
        <v>1206</v>
      </c>
      <c r="AE176" t="s">
        <v>1207</v>
      </c>
      <c r="AF176" t="s">
        <v>13403</v>
      </c>
      <c r="AG176" s="1">
        <v>46238</v>
      </c>
      <c r="AH176">
        <v>25</v>
      </c>
      <c r="AI176" t="s">
        <v>13404</v>
      </c>
      <c r="AJ176" t="s">
        <v>13435</v>
      </c>
      <c r="AK176" t="s">
        <v>13406</v>
      </c>
      <c r="AL176">
        <v>7849076508</v>
      </c>
      <c r="AM176" t="s">
        <v>13415</v>
      </c>
      <c r="AN176" t="s">
        <v>13408</v>
      </c>
      <c r="AO176">
        <v>1027</v>
      </c>
      <c r="AP176">
        <v>0</v>
      </c>
      <c r="AQ176" t="s">
        <v>13509</v>
      </c>
      <c r="AR176">
        <v>1278</v>
      </c>
      <c r="AS176">
        <v>0</v>
      </c>
      <c r="AZ176">
        <v>0</v>
      </c>
      <c r="BC176" t="str">
        <f>VLOOKUP(A176,Sheet1!$A$1:$E$221,2,0)</f>
        <v>South East Zone</v>
      </c>
      <c r="BD176" t="str">
        <f>VLOOKUP(A176,Sheet1!$A$1:$E$221,5,0)</f>
        <v>Radhashyam Panda</v>
      </c>
    </row>
    <row r="177" spans="1:56" x14ac:dyDescent="0.35">
      <c r="A177" t="s">
        <v>924</v>
      </c>
      <c r="B177">
        <v>647</v>
      </c>
      <c r="C177" t="s">
        <v>782</v>
      </c>
      <c r="D177" t="s">
        <v>3807</v>
      </c>
      <c r="E177">
        <v>583718</v>
      </c>
      <c r="F177" t="s">
        <v>13860</v>
      </c>
      <c r="G177">
        <v>8623515</v>
      </c>
      <c r="H177" t="s">
        <v>13397</v>
      </c>
      <c r="I177" t="s">
        <v>3808</v>
      </c>
      <c r="J177">
        <v>5108101267</v>
      </c>
      <c r="K177" t="s">
        <v>13861</v>
      </c>
      <c r="L177">
        <v>30</v>
      </c>
      <c r="M177">
        <v>33</v>
      </c>
      <c r="N177" t="s">
        <v>782</v>
      </c>
      <c r="O177">
        <v>9433173638</v>
      </c>
      <c r="P177" t="s">
        <v>3809</v>
      </c>
      <c r="Q177" t="s">
        <v>3810</v>
      </c>
      <c r="T177" s="1">
        <v>46204</v>
      </c>
      <c r="U177" s="31">
        <v>46204.71234953704</v>
      </c>
      <c r="V177">
        <v>1</v>
      </c>
      <c r="W177">
        <v>90000</v>
      </c>
      <c r="X177" t="s">
        <v>13400</v>
      </c>
      <c r="Y177" t="s">
        <v>13401</v>
      </c>
      <c r="Z177">
        <v>909020041276989</v>
      </c>
      <c r="AA177" t="s">
        <v>13402</v>
      </c>
      <c r="AB177">
        <v>4</v>
      </c>
      <c r="AC177">
        <v>24.15</v>
      </c>
      <c r="AD177" t="s">
        <v>931</v>
      </c>
      <c r="AE177" t="s">
        <v>932</v>
      </c>
      <c r="AF177" t="s">
        <v>13414</v>
      </c>
      <c r="AG177" s="1">
        <v>46239</v>
      </c>
      <c r="AH177">
        <v>25</v>
      </c>
      <c r="AI177" t="s">
        <v>13404</v>
      </c>
      <c r="AJ177" t="s">
        <v>13405</v>
      </c>
      <c r="AK177" t="s">
        <v>13406</v>
      </c>
      <c r="AL177">
        <v>7069569730</v>
      </c>
      <c r="AM177" t="s">
        <v>13415</v>
      </c>
      <c r="AN177" t="s">
        <v>13408</v>
      </c>
      <c r="AO177">
        <v>1540</v>
      </c>
      <c r="AP177">
        <v>0</v>
      </c>
      <c r="AQ177" t="s">
        <v>13451</v>
      </c>
      <c r="AR177">
        <v>2008</v>
      </c>
      <c r="AS177">
        <v>0</v>
      </c>
      <c r="AZ177">
        <v>0</v>
      </c>
      <c r="BC177" t="str">
        <f>VLOOKUP(A177,Sheet1!$A$1:$E$221,2,0)</f>
        <v>West Zone</v>
      </c>
      <c r="BD177" t="str">
        <f>VLOOKUP(A177,Sheet1!$A$1:$E$221,5,0)</f>
        <v>Valand Priyankkumar</v>
      </c>
    </row>
    <row r="178" spans="1:56" x14ac:dyDescent="0.35">
      <c r="A178" t="s">
        <v>196</v>
      </c>
      <c r="B178">
        <v>1127</v>
      </c>
      <c r="C178" t="s">
        <v>793</v>
      </c>
      <c r="D178" t="s">
        <v>2367</v>
      </c>
      <c r="E178">
        <v>568581</v>
      </c>
      <c r="F178" t="s">
        <v>13862</v>
      </c>
      <c r="G178">
        <v>8501153</v>
      </c>
      <c r="H178" t="s">
        <v>13397</v>
      </c>
      <c r="I178" t="s">
        <v>2371</v>
      </c>
      <c r="J178">
        <v>3663346262</v>
      </c>
      <c r="K178" t="s">
        <v>13863</v>
      </c>
      <c r="L178">
        <v>47</v>
      </c>
      <c r="M178">
        <v>31</v>
      </c>
      <c r="N178" t="s">
        <v>793</v>
      </c>
      <c r="O178">
        <v>8577171580</v>
      </c>
      <c r="P178" t="s">
        <v>2368</v>
      </c>
      <c r="Q178" t="s">
        <v>2369</v>
      </c>
      <c r="T178" s="1">
        <v>46205</v>
      </c>
      <c r="U178" s="31">
        <v>46205.540162037039</v>
      </c>
      <c r="V178">
        <v>1</v>
      </c>
      <c r="W178">
        <v>85000</v>
      </c>
      <c r="X178" t="s">
        <v>13400</v>
      </c>
      <c r="Y178" t="s">
        <v>13401</v>
      </c>
      <c r="Z178">
        <v>909020041276989</v>
      </c>
      <c r="AA178" t="s">
        <v>13402</v>
      </c>
      <c r="AB178">
        <v>3</v>
      </c>
      <c r="AC178">
        <v>24.15</v>
      </c>
      <c r="AD178" t="s">
        <v>1110</v>
      </c>
      <c r="AE178" t="s">
        <v>1111</v>
      </c>
      <c r="AF178" t="s">
        <v>13403</v>
      </c>
      <c r="AG178" s="1">
        <v>46242</v>
      </c>
      <c r="AH178">
        <v>25</v>
      </c>
      <c r="AI178" t="s">
        <v>13404</v>
      </c>
      <c r="AJ178" t="s">
        <v>13435</v>
      </c>
      <c r="AK178" t="s">
        <v>13406</v>
      </c>
      <c r="AL178">
        <v>9866177892</v>
      </c>
      <c r="AM178" t="s">
        <v>13415</v>
      </c>
      <c r="AN178" t="s">
        <v>13408</v>
      </c>
      <c r="AO178">
        <v>1455</v>
      </c>
      <c r="AP178">
        <v>0</v>
      </c>
      <c r="AQ178" t="s">
        <v>13864</v>
      </c>
      <c r="AR178">
        <v>1898</v>
      </c>
      <c r="AS178">
        <v>0</v>
      </c>
      <c r="AZ178">
        <v>0</v>
      </c>
      <c r="BC178" t="str">
        <f>VLOOKUP(A178,Sheet1!$A$1:$E$221,2,0)</f>
        <v>South East Zone</v>
      </c>
      <c r="BD178" t="str">
        <f>VLOOKUP(A178,Sheet1!$A$1:$E$221,5,0)</f>
        <v>Sankar T</v>
      </c>
    </row>
    <row r="179" spans="1:56" x14ac:dyDescent="0.35">
      <c r="A179" t="s">
        <v>110</v>
      </c>
      <c r="B179">
        <v>842</v>
      </c>
      <c r="C179" t="s">
        <v>790</v>
      </c>
      <c r="D179" t="s">
        <v>2174</v>
      </c>
      <c r="E179">
        <v>638031</v>
      </c>
      <c r="F179" t="s">
        <v>13865</v>
      </c>
      <c r="G179">
        <v>8165996</v>
      </c>
      <c r="H179" t="s">
        <v>13397</v>
      </c>
      <c r="I179" t="s">
        <v>2076</v>
      </c>
      <c r="J179">
        <v>3911306922</v>
      </c>
      <c r="K179" t="s">
        <v>13866</v>
      </c>
      <c r="L179">
        <v>47</v>
      </c>
      <c r="M179">
        <v>19</v>
      </c>
      <c r="N179" t="s">
        <v>790</v>
      </c>
      <c r="O179">
        <v>5090891313</v>
      </c>
      <c r="P179" t="s">
        <v>1413</v>
      </c>
      <c r="Q179" t="s">
        <v>1414</v>
      </c>
      <c r="T179" s="1">
        <v>46206</v>
      </c>
      <c r="U179" s="31">
        <v>46206.368888888886</v>
      </c>
      <c r="V179">
        <v>1</v>
      </c>
      <c r="W179">
        <v>45000</v>
      </c>
      <c r="X179" t="s">
        <v>13400</v>
      </c>
      <c r="Y179" t="s">
        <v>13401</v>
      </c>
      <c r="Z179">
        <v>909020041276989</v>
      </c>
      <c r="AA179" t="s">
        <v>13402</v>
      </c>
      <c r="AB179">
        <v>2</v>
      </c>
      <c r="AC179">
        <v>24.15</v>
      </c>
      <c r="AD179" t="s">
        <v>1148</v>
      </c>
      <c r="AE179" t="s">
        <v>1149</v>
      </c>
      <c r="AF179" t="s">
        <v>13414</v>
      </c>
      <c r="AG179" s="1">
        <v>46243</v>
      </c>
      <c r="AH179">
        <v>25</v>
      </c>
      <c r="AI179" t="s">
        <v>13404</v>
      </c>
      <c r="AJ179" t="s">
        <v>13427</v>
      </c>
      <c r="AK179" t="s">
        <v>13406</v>
      </c>
      <c r="AL179">
        <v>7668014034</v>
      </c>
      <c r="AM179" t="s">
        <v>13407</v>
      </c>
      <c r="AN179" t="s">
        <v>13408</v>
      </c>
      <c r="AO179">
        <v>770</v>
      </c>
      <c r="AP179">
        <v>0</v>
      </c>
      <c r="AQ179" t="s">
        <v>13474</v>
      </c>
      <c r="AR179">
        <v>1005</v>
      </c>
      <c r="AS179">
        <v>0</v>
      </c>
      <c r="AZ179">
        <v>0</v>
      </c>
      <c r="BC179" t="str">
        <f>VLOOKUP(A179,Sheet1!$A$1:$E$221,2,0)</f>
        <v>West Zone</v>
      </c>
      <c r="BD179" t="str">
        <f>VLOOKUP(A179,Sheet1!$A$1:$E$221,5,0)</f>
        <v>Pradeep Kumar</v>
      </c>
    </row>
    <row r="180" spans="1:56" x14ac:dyDescent="0.35">
      <c r="A180" t="s">
        <v>205</v>
      </c>
      <c r="B180">
        <v>22</v>
      </c>
      <c r="C180" t="s">
        <v>789</v>
      </c>
      <c r="D180" t="s">
        <v>2101</v>
      </c>
      <c r="E180">
        <v>512071</v>
      </c>
      <c r="F180" t="s">
        <v>1161</v>
      </c>
      <c r="G180">
        <v>9272235</v>
      </c>
      <c r="H180" t="s">
        <v>13397</v>
      </c>
      <c r="I180" t="s">
        <v>2105</v>
      </c>
      <c r="J180">
        <v>8728918997</v>
      </c>
      <c r="K180" t="s">
        <v>13867</v>
      </c>
      <c r="L180">
        <v>31</v>
      </c>
      <c r="M180">
        <v>54</v>
      </c>
      <c r="N180" t="s">
        <v>789</v>
      </c>
      <c r="O180">
        <v>4243850272</v>
      </c>
      <c r="P180" t="s">
        <v>2102</v>
      </c>
      <c r="Q180" t="s">
        <v>2103</v>
      </c>
      <c r="T180" s="1">
        <v>46204</v>
      </c>
      <c r="U180" s="31">
        <v>46204.762754629628</v>
      </c>
      <c r="V180">
        <v>1</v>
      </c>
      <c r="W180">
        <v>90000</v>
      </c>
      <c r="X180" t="s">
        <v>13400</v>
      </c>
      <c r="Y180" t="s">
        <v>13401</v>
      </c>
      <c r="Z180">
        <v>909020041276989</v>
      </c>
      <c r="AA180" t="s">
        <v>13402</v>
      </c>
      <c r="AB180">
        <v>5</v>
      </c>
      <c r="AC180">
        <v>24.15</v>
      </c>
      <c r="AD180" t="s">
        <v>931</v>
      </c>
      <c r="AE180" t="s">
        <v>932</v>
      </c>
      <c r="AF180" t="s">
        <v>13414</v>
      </c>
      <c r="AG180" s="1">
        <v>46235</v>
      </c>
      <c r="AH180">
        <v>25</v>
      </c>
      <c r="AI180" t="s">
        <v>13404</v>
      </c>
      <c r="AJ180" t="s">
        <v>13435</v>
      </c>
      <c r="AK180" t="s">
        <v>13668</v>
      </c>
      <c r="AL180">
        <v>9837208866</v>
      </c>
      <c r="AM180" t="s">
        <v>13407</v>
      </c>
      <c r="AN180" t="s">
        <v>13408</v>
      </c>
      <c r="AO180">
        <v>1540</v>
      </c>
      <c r="AP180">
        <v>0</v>
      </c>
      <c r="AQ180" t="s">
        <v>13451</v>
      </c>
      <c r="AR180">
        <v>2008</v>
      </c>
      <c r="AS180">
        <v>0</v>
      </c>
      <c r="AZ180">
        <v>0</v>
      </c>
      <c r="BC180" t="str">
        <f>VLOOKUP(A180,Sheet1!$A$1:$E$221,2,0)</f>
        <v>West Zone</v>
      </c>
      <c r="BD180" t="str">
        <f>VLOOKUP(A180,Sheet1!$A$1:$E$221,5,0)</f>
        <v>Naveen Kumar</v>
      </c>
    </row>
    <row r="181" spans="1:56" x14ac:dyDescent="0.35">
      <c r="A181" t="s">
        <v>205</v>
      </c>
      <c r="B181">
        <v>22</v>
      </c>
      <c r="C181" t="s">
        <v>789</v>
      </c>
      <c r="D181" t="s">
        <v>2101</v>
      </c>
      <c r="E181">
        <v>512071</v>
      </c>
      <c r="F181" t="s">
        <v>1161</v>
      </c>
      <c r="G181">
        <v>9272235</v>
      </c>
      <c r="H181" t="s">
        <v>13397</v>
      </c>
      <c r="I181" t="s">
        <v>2106</v>
      </c>
      <c r="J181">
        <v>9339486072</v>
      </c>
      <c r="K181" t="s">
        <v>13868</v>
      </c>
      <c r="L181">
        <v>49</v>
      </c>
      <c r="M181">
        <v>50</v>
      </c>
      <c r="N181" t="s">
        <v>789</v>
      </c>
      <c r="O181">
        <v>2944211768</v>
      </c>
      <c r="P181" t="s">
        <v>2102</v>
      </c>
      <c r="Q181" t="s">
        <v>2103</v>
      </c>
      <c r="T181" s="1">
        <v>46204</v>
      </c>
      <c r="U181" s="31">
        <v>46204.762766203705</v>
      </c>
      <c r="V181">
        <v>1</v>
      </c>
      <c r="W181">
        <v>70000</v>
      </c>
      <c r="X181" t="s">
        <v>13400</v>
      </c>
      <c r="Y181" t="s">
        <v>13401</v>
      </c>
      <c r="Z181">
        <v>909020041276989</v>
      </c>
      <c r="AA181" t="s">
        <v>13402</v>
      </c>
      <c r="AB181">
        <v>2</v>
      </c>
      <c r="AC181">
        <v>24.15</v>
      </c>
      <c r="AD181" t="s">
        <v>958</v>
      </c>
      <c r="AE181" t="s">
        <v>959</v>
      </c>
      <c r="AF181" t="s">
        <v>13414</v>
      </c>
      <c r="AG181" s="1">
        <v>46235</v>
      </c>
      <c r="AH181">
        <v>25</v>
      </c>
      <c r="AI181" t="s">
        <v>13404</v>
      </c>
      <c r="AJ181" t="s">
        <v>13405</v>
      </c>
      <c r="AK181" t="s">
        <v>13406</v>
      </c>
      <c r="AL181">
        <v>7465956453</v>
      </c>
      <c r="AM181" t="s">
        <v>13415</v>
      </c>
      <c r="AN181" t="s">
        <v>13408</v>
      </c>
      <c r="AO181">
        <v>1198</v>
      </c>
      <c r="AP181">
        <v>0</v>
      </c>
      <c r="AQ181" t="s">
        <v>13634</v>
      </c>
      <c r="AR181">
        <v>1562</v>
      </c>
      <c r="AS181">
        <v>0</v>
      </c>
      <c r="AZ181">
        <v>0</v>
      </c>
      <c r="BC181" t="str">
        <f>VLOOKUP(A181,Sheet1!$A$1:$E$221,2,0)</f>
        <v>West Zone</v>
      </c>
      <c r="BD181" t="str">
        <f>VLOOKUP(A181,Sheet1!$A$1:$E$221,5,0)</f>
        <v>Naveen Kumar</v>
      </c>
    </row>
    <row r="182" spans="1:56" x14ac:dyDescent="0.35">
      <c r="A182" t="s">
        <v>134</v>
      </c>
      <c r="B182">
        <v>301</v>
      </c>
      <c r="C182" t="s">
        <v>787</v>
      </c>
      <c r="D182" t="s">
        <v>1738</v>
      </c>
      <c r="E182">
        <v>179272</v>
      </c>
      <c r="F182" t="s">
        <v>13869</v>
      </c>
      <c r="G182">
        <v>8484391</v>
      </c>
      <c r="H182" t="s">
        <v>13397</v>
      </c>
      <c r="I182" t="s">
        <v>1740</v>
      </c>
      <c r="J182">
        <v>2952042142</v>
      </c>
      <c r="K182" t="s">
        <v>13870</v>
      </c>
      <c r="L182">
        <v>37</v>
      </c>
      <c r="M182">
        <v>41</v>
      </c>
      <c r="N182" t="s">
        <v>787</v>
      </c>
      <c r="O182">
        <v>4099620203</v>
      </c>
      <c r="P182" t="s">
        <v>1094</v>
      </c>
      <c r="Q182" t="s">
        <v>1095</v>
      </c>
      <c r="T182" s="1">
        <v>46204</v>
      </c>
      <c r="U182" s="31">
        <v>46204.687847222223</v>
      </c>
      <c r="V182">
        <v>1</v>
      </c>
      <c r="W182">
        <v>60000</v>
      </c>
      <c r="X182" t="s">
        <v>13400</v>
      </c>
      <c r="Y182" t="s">
        <v>13401</v>
      </c>
      <c r="Z182">
        <v>909020041276989</v>
      </c>
      <c r="AA182" t="s">
        <v>13402</v>
      </c>
      <c r="AB182">
        <v>2</v>
      </c>
      <c r="AC182">
        <v>24.15</v>
      </c>
      <c r="AD182" t="s">
        <v>982</v>
      </c>
      <c r="AE182" t="s">
        <v>983</v>
      </c>
      <c r="AF182" t="s">
        <v>13414</v>
      </c>
      <c r="AG182" s="1">
        <v>46241</v>
      </c>
      <c r="AH182">
        <v>25</v>
      </c>
      <c r="AI182" t="s">
        <v>13404</v>
      </c>
      <c r="AJ182" t="s">
        <v>13427</v>
      </c>
      <c r="AK182" t="s">
        <v>13406</v>
      </c>
      <c r="AL182">
        <v>9031332413</v>
      </c>
      <c r="AM182" t="s">
        <v>13407</v>
      </c>
      <c r="AN182" t="s">
        <v>13408</v>
      </c>
      <c r="AO182">
        <v>1027</v>
      </c>
      <c r="AP182">
        <v>0</v>
      </c>
      <c r="AQ182" t="s">
        <v>13619</v>
      </c>
      <c r="AR182">
        <v>1338</v>
      </c>
      <c r="AS182">
        <v>0</v>
      </c>
      <c r="AZ182">
        <v>0</v>
      </c>
      <c r="BC182" t="str">
        <f>VLOOKUP(A182,Sheet1!$A$1:$E$221,2,0)</f>
        <v>East Zone</v>
      </c>
      <c r="BD182" t="str">
        <f>VLOOKUP(A182,Sheet1!$A$1:$E$221,5,0)</f>
        <v>Pavan Kumar Rai</v>
      </c>
    </row>
    <row r="183" spans="1:56" x14ac:dyDescent="0.35">
      <c r="A183" t="s">
        <v>804</v>
      </c>
      <c r="B183">
        <v>313</v>
      </c>
      <c r="C183" t="s">
        <v>789</v>
      </c>
      <c r="D183" t="s">
        <v>2141</v>
      </c>
      <c r="E183">
        <v>469450</v>
      </c>
      <c r="F183" t="s">
        <v>13871</v>
      </c>
      <c r="G183">
        <v>9282180</v>
      </c>
      <c r="H183" t="s">
        <v>13397</v>
      </c>
      <c r="I183" t="s">
        <v>2143</v>
      </c>
      <c r="J183">
        <v>7484248700</v>
      </c>
      <c r="K183" t="s">
        <v>13872</v>
      </c>
      <c r="L183">
        <v>47</v>
      </c>
      <c r="M183">
        <v>53</v>
      </c>
      <c r="N183" t="s">
        <v>789</v>
      </c>
      <c r="O183">
        <v>9464313289</v>
      </c>
      <c r="P183" t="s">
        <v>1382</v>
      </c>
      <c r="Q183" t="s">
        <v>1383</v>
      </c>
      <c r="T183" s="1">
        <v>46206</v>
      </c>
      <c r="U183" s="31">
        <v>46206.552222222221</v>
      </c>
      <c r="V183">
        <v>1</v>
      </c>
      <c r="W183">
        <v>85000</v>
      </c>
      <c r="X183" t="s">
        <v>13400</v>
      </c>
      <c r="Y183" t="s">
        <v>13401</v>
      </c>
      <c r="Z183">
        <v>909020041276989</v>
      </c>
      <c r="AA183" t="s">
        <v>13402</v>
      </c>
      <c r="AB183">
        <v>3</v>
      </c>
      <c r="AC183">
        <v>24.5</v>
      </c>
      <c r="AD183" t="s">
        <v>1406</v>
      </c>
      <c r="AE183" t="s">
        <v>1407</v>
      </c>
      <c r="AF183" t="s">
        <v>13414</v>
      </c>
      <c r="AG183" s="1">
        <v>46238</v>
      </c>
      <c r="AH183">
        <v>25</v>
      </c>
      <c r="AI183" t="s">
        <v>13404</v>
      </c>
      <c r="AJ183" t="s">
        <v>13427</v>
      </c>
      <c r="AK183" t="s">
        <v>13406</v>
      </c>
      <c r="AL183">
        <v>8427221468</v>
      </c>
      <c r="AM183" t="s">
        <v>13407</v>
      </c>
      <c r="AN183" t="s">
        <v>13408</v>
      </c>
      <c r="AO183">
        <v>1455</v>
      </c>
      <c r="AP183">
        <v>0</v>
      </c>
      <c r="AQ183" t="s">
        <v>13681</v>
      </c>
      <c r="AR183">
        <v>1954</v>
      </c>
      <c r="AS183">
        <v>0</v>
      </c>
      <c r="AZ183">
        <v>0</v>
      </c>
      <c r="BC183" t="str">
        <f>VLOOKUP(A183,Sheet1!$A$1:$E$221,2,0)</f>
        <v>West Zone</v>
      </c>
      <c r="BD183" t="str">
        <f>VLOOKUP(A183,Sheet1!$A$1:$E$221,5,0)</f>
        <v>Pradeep Kumar</v>
      </c>
    </row>
    <row r="184" spans="1:56" x14ac:dyDescent="0.35">
      <c r="A184" t="s">
        <v>908</v>
      </c>
      <c r="B184">
        <v>104</v>
      </c>
      <c r="C184" t="s">
        <v>787</v>
      </c>
      <c r="D184" t="s">
        <v>3811</v>
      </c>
      <c r="E184">
        <v>777034</v>
      </c>
      <c r="F184" t="s">
        <v>13873</v>
      </c>
      <c r="G184">
        <v>9162328</v>
      </c>
      <c r="H184" t="s">
        <v>13397</v>
      </c>
      <c r="I184" t="s">
        <v>3812</v>
      </c>
      <c r="J184">
        <v>3907800323</v>
      </c>
      <c r="K184" t="s">
        <v>13874</v>
      </c>
      <c r="L184">
        <v>28</v>
      </c>
      <c r="M184">
        <v>30</v>
      </c>
      <c r="N184" t="s">
        <v>787</v>
      </c>
      <c r="O184">
        <v>8270951932</v>
      </c>
      <c r="P184" t="s">
        <v>3813</v>
      </c>
      <c r="Q184" t="s">
        <v>3814</v>
      </c>
      <c r="R184" t="s">
        <v>3813</v>
      </c>
      <c r="S184" t="s">
        <v>3814</v>
      </c>
      <c r="T184" s="1">
        <v>46204</v>
      </c>
      <c r="U184" s="31">
        <v>46204.751516203702</v>
      </c>
      <c r="V184">
        <v>1</v>
      </c>
      <c r="W184">
        <v>90000</v>
      </c>
      <c r="X184" t="s">
        <v>13400</v>
      </c>
      <c r="Y184" t="s">
        <v>13401</v>
      </c>
      <c r="Z184">
        <v>909020041276989</v>
      </c>
      <c r="AA184" t="s">
        <v>13402</v>
      </c>
      <c r="AB184">
        <v>5</v>
      </c>
      <c r="AC184">
        <v>24.15</v>
      </c>
      <c r="AD184" t="s">
        <v>931</v>
      </c>
      <c r="AE184" t="s">
        <v>932</v>
      </c>
      <c r="AF184" t="s">
        <v>13403</v>
      </c>
      <c r="AG184" s="1">
        <v>46235</v>
      </c>
      <c r="AH184">
        <v>25</v>
      </c>
      <c r="AI184" t="s">
        <v>13404</v>
      </c>
      <c r="AJ184" t="s">
        <v>13435</v>
      </c>
      <c r="AK184" t="s">
        <v>13406</v>
      </c>
      <c r="AL184">
        <v>9801946443</v>
      </c>
      <c r="AM184" t="s">
        <v>13407</v>
      </c>
      <c r="AN184" t="s">
        <v>13408</v>
      </c>
      <c r="AO184">
        <v>1540</v>
      </c>
      <c r="AP184">
        <v>0</v>
      </c>
      <c r="AQ184" t="s">
        <v>13451</v>
      </c>
      <c r="AR184">
        <v>2008</v>
      </c>
      <c r="AS184">
        <v>0</v>
      </c>
      <c r="AZ184">
        <v>0</v>
      </c>
      <c r="BC184" t="str">
        <f>VLOOKUP(A184,Sheet1!$A$1:$E$221,2,0)</f>
        <v>East Zone</v>
      </c>
      <c r="BD184" t="str">
        <f>VLOOKUP(A184,Sheet1!$A$1:$E$221,5,0)</f>
        <v>Abhishek Kumar Tiwari</v>
      </c>
    </row>
    <row r="185" spans="1:56" x14ac:dyDescent="0.35">
      <c r="A185" t="s">
        <v>842</v>
      </c>
      <c r="B185">
        <v>105</v>
      </c>
      <c r="C185" t="s">
        <v>787</v>
      </c>
      <c r="D185" t="s">
        <v>3815</v>
      </c>
      <c r="E185">
        <v>277466</v>
      </c>
      <c r="F185" t="s">
        <v>13875</v>
      </c>
      <c r="G185">
        <v>9281978</v>
      </c>
      <c r="H185" t="s">
        <v>13397</v>
      </c>
      <c r="I185" t="s">
        <v>3734</v>
      </c>
      <c r="J185">
        <v>3069632973</v>
      </c>
      <c r="K185" t="s">
        <v>13876</v>
      </c>
      <c r="L185">
        <v>42</v>
      </c>
      <c r="M185">
        <v>47</v>
      </c>
      <c r="N185" t="s">
        <v>787</v>
      </c>
      <c r="O185">
        <v>7334136391</v>
      </c>
      <c r="P185" t="s">
        <v>3816</v>
      </c>
      <c r="Q185" t="s">
        <v>3817</v>
      </c>
      <c r="T185" s="1">
        <v>46204</v>
      </c>
      <c r="U185" s="31">
        <v>46204.736747685187</v>
      </c>
      <c r="V185">
        <v>1</v>
      </c>
      <c r="W185">
        <v>85000</v>
      </c>
      <c r="X185" t="s">
        <v>13400</v>
      </c>
      <c r="Y185" t="s">
        <v>13401</v>
      </c>
      <c r="Z185">
        <v>909020041276989</v>
      </c>
      <c r="AA185" t="s">
        <v>13402</v>
      </c>
      <c r="AB185">
        <v>3</v>
      </c>
      <c r="AC185">
        <v>24.5</v>
      </c>
      <c r="AD185" t="s">
        <v>1417</v>
      </c>
      <c r="AE185" t="s">
        <v>1418</v>
      </c>
      <c r="AF185" t="s">
        <v>13414</v>
      </c>
      <c r="AG185" s="1">
        <v>46240</v>
      </c>
      <c r="AH185">
        <v>25</v>
      </c>
      <c r="AI185" t="s">
        <v>13404</v>
      </c>
      <c r="AJ185" t="s">
        <v>13435</v>
      </c>
      <c r="AK185" t="s">
        <v>13406</v>
      </c>
      <c r="AL185">
        <v>8210587270</v>
      </c>
      <c r="AM185" t="s">
        <v>13415</v>
      </c>
      <c r="AN185" t="s">
        <v>13408</v>
      </c>
      <c r="AO185">
        <v>1455</v>
      </c>
      <c r="AP185">
        <v>0</v>
      </c>
      <c r="AQ185" t="s">
        <v>13549</v>
      </c>
      <c r="AR185">
        <v>1896</v>
      </c>
      <c r="AS185">
        <v>0</v>
      </c>
      <c r="AZ185">
        <v>0</v>
      </c>
      <c r="BC185" t="str">
        <f>VLOOKUP(A185,Sheet1!$A$1:$E$221,2,0)</f>
        <v>East Zone</v>
      </c>
      <c r="BD185" t="str">
        <f>VLOOKUP(A185,Sheet1!$A$1:$E$221,5,0)</f>
        <v>Pavan Kumar Rai</v>
      </c>
    </row>
    <row r="186" spans="1:56" x14ac:dyDescent="0.35">
      <c r="A186" t="s">
        <v>920</v>
      </c>
      <c r="B186">
        <v>830</v>
      </c>
      <c r="C186" t="s">
        <v>789</v>
      </c>
      <c r="D186" t="s">
        <v>13877</v>
      </c>
      <c r="E186">
        <v>706455</v>
      </c>
      <c r="F186" t="s">
        <v>13878</v>
      </c>
      <c r="G186">
        <v>8556825</v>
      </c>
      <c r="H186" t="s">
        <v>13397</v>
      </c>
      <c r="I186" t="s">
        <v>13879</v>
      </c>
      <c r="J186">
        <v>9378131285</v>
      </c>
      <c r="K186" t="s">
        <v>13880</v>
      </c>
      <c r="L186">
        <v>28</v>
      </c>
      <c r="M186">
        <v>34</v>
      </c>
      <c r="N186" t="s">
        <v>789</v>
      </c>
      <c r="O186">
        <v>9092587484</v>
      </c>
      <c r="P186" t="s">
        <v>3818</v>
      </c>
      <c r="Q186" t="s">
        <v>3819</v>
      </c>
      <c r="R186" t="s">
        <v>13881</v>
      </c>
      <c r="S186" t="s">
        <v>13882</v>
      </c>
      <c r="T186" s="1">
        <v>46205</v>
      </c>
      <c r="U186" s="31">
        <v>46205.533888888887</v>
      </c>
      <c r="V186">
        <v>1</v>
      </c>
      <c r="W186">
        <v>77000</v>
      </c>
      <c r="X186" t="s">
        <v>13400</v>
      </c>
      <c r="Y186" t="s">
        <v>13401</v>
      </c>
      <c r="Z186">
        <v>909020041276989</v>
      </c>
      <c r="AA186" t="s">
        <v>13402</v>
      </c>
      <c r="AB186">
        <v>2</v>
      </c>
      <c r="AC186">
        <v>24.15</v>
      </c>
      <c r="AD186" t="s">
        <v>939</v>
      </c>
      <c r="AE186" t="s">
        <v>940</v>
      </c>
      <c r="AF186" t="s">
        <v>13426</v>
      </c>
      <c r="AG186" s="1">
        <v>46242</v>
      </c>
      <c r="AH186">
        <v>25</v>
      </c>
      <c r="AI186" t="s">
        <v>13404</v>
      </c>
      <c r="AJ186" t="s">
        <v>13435</v>
      </c>
      <c r="AK186" t="s">
        <v>13406</v>
      </c>
      <c r="AL186">
        <v>7668609006</v>
      </c>
      <c r="AM186" t="s">
        <v>13415</v>
      </c>
      <c r="AN186" t="s">
        <v>13408</v>
      </c>
      <c r="AO186">
        <v>1318</v>
      </c>
      <c r="AP186">
        <v>0</v>
      </c>
      <c r="AQ186" t="s">
        <v>13420</v>
      </c>
      <c r="AR186">
        <v>1718</v>
      </c>
      <c r="AS186">
        <v>0</v>
      </c>
      <c r="AZ186">
        <v>0</v>
      </c>
      <c r="BC186" t="str">
        <f>VLOOKUP(A186,Sheet1!$A$1:$E$221,2,0)</f>
        <v>West Zone</v>
      </c>
      <c r="BD186" t="str">
        <f>VLOOKUP(A186,Sheet1!$A$1:$E$221,5,0)</f>
        <v>Sandeep Sisodiya</v>
      </c>
    </row>
    <row r="187" spans="1:56" x14ac:dyDescent="0.35">
      <c r="A187" t="s">
        <v>190</v>
      </c>
      <c r="B187">
        <v>737</v>
      </c>
      <c r="C187" t="s">
        <v>792</v>
      </c>
      <c r="D187" t="s">
        <v>2019</v>
      </c>
      <c r="E187">
        <v>443108</v>
      </c>
      <c r="F187" t="s">
        <v>13883</v>
      </c>
      <c r="G187">
        <v>8623414</v>
      </c>
      <c r="H187" t="s">
        <v>13397</v>
      </c>
      <c r="I187" t="s">
        <v>2023</v>
      </c>
      <c r="J187">
        <v>9879767516</v>
      </c>
      <c r="K187" t="s">
        <v>13884</v>
      </c>
      <c r="L187">
        <v>50</v>
      </c>
      <c r="M187">
        <v>32</v>
      </c>
      <c r="N187" t="s">
        <v>792</v>
      </c>
      <c r="O187">
        <v>5779207372</v>
      </c>
      <c r="P187" t="s">
        <v>2020</v>
      </c>
      <c r="Q187" t="s">
        <v>2021</v>
      </c>
      <c r="T187" s="1">
        <v>46204</v>
      </c>
      <c r="U187" s="31">
        <v>46204.783333333333</v>
      </c>
      <c r="V187">
        <v>1</v>
      </c>
      <c r="W187">
        <v>90000</v>
      </c>
      <c r="X187" t="s">
        <v>13400</v>
      </c>
      <c r="Y187" t="s">
        <v>13401</v>
      </c>
      <c r="Z187">
        <v>909020041276989</v>
      </c>
      <c r="AA187" t="s">
        <v>13626</v>
      </c>
      <c r="AB187">
        <v>4</v>
      </c>
      <c r="AC187">
        <v>24.15</v>
      </c>
      <c r="AD187" t="s">
        <v>1254</v>
      </c>
      <c r="AE187" t="s">
        <v>1255</v>
      </c>
      <c r="AF187" t="s">
        <v>13414</v>
      </c>
      <c r="AG187" s="1">
        <v>46242</v>
      </c>
      <c r="AH187">
        <v>36</v>
      </c>
      <c r="AI187" t="s">
        <v>13404</v>
      </c>
      <c r="AJ187" t="s">
        <v>13405</v>
      </c>
      <c r="AK187" t="s">
        <v>13406</v>
      </c>
      <c r="AL187">
        <v>7708929608</v>
      </c>
      <c r="AM187" t="s">
        <v>13415</v>
      </c>
      <c r="AN187" t="s">
        <v>13408</v>
      </c>
      <c r="AO187">
        <v>1540</v>
      </c>
      <c r="AP187">
        <v>0</v>
      </c>
      <c r="AQ187" t="s">
        <v>13734</v>
      </c>
      <c r="AR187">
        <v>2806</v>
      </c>
      <c r="AS187">
        <v>0</v>
      </c>
      <c r="AZ187">
        <v>0</v>
      </c>
      <c r="BC187" t="str">
        <f>VLOOKUP(A187,Sheet1!$A$1:$E$221,2,0)</f>
        <v>South Zone</v>
      </c>
      <c r="BD187" t="str">
        <f>VLOOKUP(A187,Sheet1!$A$1:$E$221,5,0)</f>
        <v>Sankar T</v>
      </c>
    </row>
    <row r="188" spans="1:56" x14ac:dyDescent="0.35">
      <c r="A188" t="s">
        <v>927</v>
      </c>
      <c r="B188">
        <v>952</v>
      </c>
      <c r="C188" t="s">
        <v>788</v>
      </c>
      <c r="D188" t="s">
        <v>3820</v>
      </c>
      <c r="E188">
        <v>500049</v>
      </c>
      <c r="F188" t="s">
        <v>13885</v>
      </c>
      <c r="G188">
        <v>7556000</v>
      </c>
      <c r="H188" t="s">
        <v>13397</v>
      </c>
      <c r="I188" t="s">
        <v>3821</v>
      </c>
      <c r="J188">
        <v>4288336376</v>
      </c>
      <c r="K188" t="s">
        <v>13886</v>
      </c>
      <c r="L188">
        <v>32</v>
      </c>
      <c r="M188">
        <v>31</v>
      </c>
      <c r="N188" t="s">
        <v>788</v>
      </c>
      <c r="O188">
        <v>1183572484</v>
      </c>
      <c r="P188" t="s">
        <v>3769</v>
      </c>
      <c r="Q188" t="s">
        <v>3770</v>
      </c>
      <c r="T188" s="1">
        <v>46204</v>
      </c>
      <c r="U188" s="31">
        <v>46204.726157407407</v>
      </c>
      <c r="V188">
        <v>1</v>
      </c>
      <c r="W188">
        <v>77000</v>
      </c>
      <c r="X188" t="s">
        <v>13400</v>
      </c>
      <c r="Y188" t="s">
        <v>13401</v>
      </c>
      <c r="Z188">
        <v>909020041276989</v>
      </c>
      <c r="AA188" t="s">
        <v>13402</v>
      </c>
      <c r="AB188">
        <v>2</v>
      </c>
      <c r="AC188">
        <v>24.15</v>
      </c>
      <c r="AD188" t="s">
        <v>1025</v>
      </c>
      <c r="AE188" t="s">
        <v>1026</v>
      </c>
      <c r="AF188" t="s">
        <v>13414</v>
      </c>
      <c r="AG188" s="1">
        <v>46238</v>
      </c>
      <c r="AH188">
        <v>25</v>
      </c>
      <c r="AI188" t="s">
        <v>13404</v>
      </c>
      <c r="AJ188" t="s">
        <v>13405</v>
      </c>
      <c r="AK188" t="s">
        <v>13406</v>
      </c>
      <c r="AL188">
        <v>7415633241</v>
      </c>
      <c r="AM188" t="s">
        <v>13407</v>
      </c>
      <c r="AN188" t="s">
        <v>13408</v>
      </c>
      <c r="AO188">
        <v>1318</v>
      </c>
      <c r="AP188">
        <v>0</v>
      </c>
      <c r="AQ188" t="s">
        <v>13459</v>
      </c>
      <c r="AR188">
        <v>1640</v>
      </c>
      <c r="AS188">
        <v>0</v>
      </c>
      <c r="AZ188">
        <v>0</v>
      </c>
      <c r="BC188" t="str">
        <f>VLOOKUP(A188,Sheet1!$A$1:$E$221,2,0)</f>
        <v>South Zone</v>
      </c>
      <c r="BD188" t="str">
        <f>VLOOKUP(A188,Sheet1!$A$1:$E$221,5,0)</f>
        <v>Vinay Kumar Vishwakarma</v>
      </c>
    </row>
    <row r="189" spans="1:56" x14ac:dyDescent="0.35">
      <c r="A189" t="s">
        <v>271</v>
      </c>
      <c r="B189">
        <v>240</v>
      </c>
      <c r="C189" t="s">
        <v>791</v>
      </c>
      <c r="D189" t="s">
        <v>3822</v>
      </c>
      <c r="E189">
        <v>761935</v>
      </c>
      <c r="F189" t="s">
        <v>13887</v>
      </c>
      <c r="G189">
        <v>9282056</v>
      </c>
      <c r="H189" t="s">
        <v>13397</v>
      </c>
      <c r="I189" t="s">
        <v>3823</v>
      </c>
      <c r="J189">
        <v>1656885304</v>
      </c>
      <c r="K189" t="s">
        <v>13888</v>
      </c>
      <c r="L189">
        <v>47</v>
      </c>
      <c r="M189">
        <v>53</v>
      </c>
      <c r="N189" t="s">
        <v>791</v>
      </c>
      <c r="O189">
        <v>6117572016</v>
      </c>
      <c r="P189" t="s">
        <v>3824</v>
      </c>
      <c r="Q189" t="s">
        <v>3825</v>
      </c>
      <c r="T189" s="1">
        <v>46204</v>
      </c>
      <c r="U189" s="31">
        <v>46204.680532407408</v>
      </c>
      <c r="V189">
        <v>1</v>
      </c>
      <c r="W189">
        <v>50000</v>
      </c>
      <c r="X189" t="s">
        <v>13400</v>
      </c>
      <c r="Y189" t="s">
        <v>13401</v>
      </c>
      <c r="Z189">
        <v>909020041276989</v>
      </c>
      <c r="AA189" t="s">
        <v>13402</v>
      </c>
      <c r="AB189">
        <v>3</v>
      </c>
      <c r="AC189">
        <v>24.15</v>
      </c>
      <c r="AD189" t="s">
        <v>1034</v>
      </c>
      <c r="AE189" t="s">
        <v>1035</v>
      </c>
      <c r="AF189" t="s">
        <v>13403</v>
      </c>
      <c r="AG189" s="1">
        <v>46239</v>
      </c>
      <c r="AH189">
        <v>25</v>
      </c>
      <c r="AI189" t="s">
        <v>13404</v>
      </c>
      <c r="AJ189" t="s">
        <v>13405</v>
      </c>
      <c r="AK189" t="s">
        <v>13406</v>
      </c>
      <c r="AL189">
        <v>6372932717</v>
      </c>
      <c r="AM189" t="s">
        <v>13415</v>
      </c>
      <c r="AN189" t="s">
        <v>13408</v>
      </c>
      <c r="AO189">
        <v>856</v>
      </c>
      <c r="AP189">
        <v>0</v>
      </c>
      <c r="AQ189" t="s">
        <v>13423</v>
      </c>
      <c r="AR189">
        <v>1117</v>
      </c>
      <c r="AS189">
        <v>0</v>
      </c>
      <c r="AZ189">
        <v>0</v>
      </c>
      <c r="BC189" t="str">
        <f>VLOOKUP(A189,Sheet1!$A$1:$E$221,2,0)</f>
        <v>South East Zone</v>
      </c>
      <c r="BD189" t="str">
        <f>VLOOKUP(A189,Sheet1!$A$1:$E$221,5,0)</f>
        <v>Radhashyam Panda</v>
      </c>
    </row>
    <row r="190" spans="1:56" x14ac:dyDescent="0.35">
      <c r="A190" t="s">
        <v>925</v>
      </c>
      <c r="B190">
        <v>9</v>
      </c>
      <c r="C190" t="s">
        <v>788</v>
      </c>
      <c r="D190" t="s">
        <v>13889</v>
      </c>
      <c r="E190">
        <v>412506</v>
      </c>
      <c r="F190" t="s">
        <v>13890</v>
      </c>
      <c r="G190">
        <v>9280455</v>
      </c>
      <c r="H190" t="s">
        <v>13397</v>
      </c>
      <c r="I190" t="s">
        <v>13891</v>
      </c>
      <c r="J190">
        <v>7347086151</v>
      </c>
      <c r="K190" t="s">
        <v>13892</v>
      </c>
      <c r="L190">
        <v>48</v>
      </c>
      <c r="M190">
        <v>28</v>
      </c>
      <c r="N190" t="s">
        <v>788</v>
      </c>
      <c r="O190">
        <v>6771063711</v>
      </c>
      <c r="P190" t="s">
        <v>13893</v>
      </c>
      <c r="Q190" t="s">
        <v>13894</v>
      </c>
      <c r="T190" s="1">
        <v>46204</v>
      </c>
      <c r="U190" s="31">
        <v>46204.790752314817</v>
      </c>
      <c r="V190">
        <v>1</v>
      </c>
      <c r="W190">
        <v>90000</v>
      </c>
      <c r="X190" t="s">
        <v>13400</v>
      </c>
      <c r="Y190" t="s">
        <v>13401</v>
      </c>
      <c r="Z190">
        <v>909020041276989</v>
      </c>
      <c r="AA190" t="s">
        <v>13402</v>
      </c>
      <c r="AB190">
        <v>4</v>
      </c>
      <c r="AC190">
        <v>24.5</v>
      </c>
      <c r="AD190" t="s">
        <v>1200</v>
      </c>
      <c r="AE190" t="s">
        <v>1201</v>
      </c>
      <c r="AF190" t="s">
        <v>13523</v>
      </c>
      <c r="AG190" s="1">
        <v>46240</v>
      </c>
      <c r="AH190">
        <v>25</v>
      </c>
      <c r="AI190" t="s">
        <v>13404</v>
      </c>
      <c r="AJ190" t="s">
        <v>13435</v>
      </c>
      <c r="AK190" t="s">
        <v>13406</v>
      </c>
      <c r="AL190">
        <v>6269170833</v>
      </c>
      <c r="AM190" t="s">
        <v>13415</v>
      </c>
      <c r="AN190" t="s">
        <v>13408</v>
      </c>
      <c r="AO190">
        <v>1540</v>
      </c>
      <c r="AP190">
        <v>0</v>
      </c>
      <c r="AQ190" t="s">
        <v>13533</v>
      </c>
      <c r="AR190">
        <v>1917</v>
      </c>
      <c r="AS190">
        <v>0</v>
      </c>
      <c r="AZ190">
        <v>0</v>
      </c>
      <c r="BC190" t="str">
        <f>VLOOKUP(A190,Sheet1!$A$1:$E$221,2,0)</f>
        <v>South Zone</v>
      </c>
      <c r="BD190" t="str">
        <f>VLOOKUP(A190,Sheet1!$A$1:$E$221,5,0)</f>
        <v>Vinay Kumar Vishwakarma</v>
      </c>
    </row>
    <row r="191" spans="1:56" x14ac:dyDescent="0.35">
      <c r="A191" t="s">
        <v>167</v>
      </c>
      <c r="B191">
        <v>141</v>
      </c>
      <c r="C191" t="s">
        <v>784</v>
      </c>
      <c r="D191" t="s">
        <v>3826</v>
      </c>
      <c r="E191">
        <v>696474</v>
      </c>
      <c r="F191" t="s">
        <v>13895</v>
      </c>
      <c r="G191">
        <v>8517603</v>
      </c>
      <c r="H191" t="s">
        <v>13397</v>
      </c>
      <c r="I191" t="s">
        <v>1000</v>
      </c>
      <c r="J191">
        <v>9937594140</v>
      </c>
      <c r="K191" t="s">
        <v>13896</v>
      </c>
      <c r="L191">
        <v>54</v>
      </c>
      <c r="M191">
        <v>30</v>
      </c>
      <c r="N191" t="s">
        <v>784</v>
      </c>
      <c r="O191">
        <v>6824560851</v>
      </c>
      <c r="P191" t="s">
        <v>3827</v>
      </c>
      <c r="Q191" t="s">
        <v>3828</v>
      </c>
      <c r="T191" s="1">
        <v>46204</v>
      </c>
      <c r="U191" s="31">
        <v>46204.774687500001</v>
      </c>
      <c r="V191">
        <v>1</v>
      </c>
      <c r="W191">
        <v>90000</v>
      </c>
      <c r="X191" t="s">
        <v>13400</v>
      </c>
      <c r="Y191" t="s">
        <v>13401</v>
      </c>
      <c r="Z191">
        <v>909020041276989</v>
      </c>
      <c r="AA191" t="s">
        <v>13402</v>
      </c>
      <c r="AB191">
        <v>3</v>
      </c>
      <c r="AC191">
        <v>24.15</v>
      </c>
      <c r="AD191" t="s">
        <v>1032</v>
      </c>
      <c r="AE191" t="s">
        <v>1033</v>
      </c>
      <c r="AF191" t="s">
        <v>13403</v>
      </c>
      <c r="AG191" s="1">
        <v>46246</v>
      </c>
      <c r="AH191">
        <v>25</v>
      </c>
      <c r="AI191" t="s">
        <v>13404</v>
      </c>
      <c r="AJ191" t="s">
        <v>13435</v>
      </c>
      <c r="AK191" t="s">
        <v>13406</v>
      </c>
      <c r="AL191">
        <v>8002566035</v>
      </c>
      <c r="AM191" t="s">
        <v>13415</v>
      </c>
      <c r="AN191" t="s">
        <v>13408</v>
      </c>
      <c r="AO191">
        <v>1540</v>
      </c>
      <c r="AP191">
        <v>0</v>
      </c>
      <c r="AQ191" t="s">
        <v>13440</v>
      </c>
      <c r="AR191">
        <v>2010</v>
      </c>
      <c r="AS191">
        <v>0</v>
      </c>
      <c r="AZ191">
        <v>0</v>
      </c>
      <c r="BC191" t="str">
        <f>VLOOKUP(A191,Sheet1!$A$1:$E$221,2,0)</f>
        <v>East Zone</v>
      </c>
      <c r="BD191" t="str">
        <f>VLOOKUP(A191,Sheet1!$A$1:$E$221,5,0)</f>
        <v>Raja Kumar</v>
      </c>
    </row>
    <row r="192" spans="1:56" x14ac:dyDescent="0.35">
      <c r="A192" t="s">
        <v>128</v>
      </c>
      <c r="B192">
        <v>145</v>
      </c>
      <c r="C192" t="s">
        <v>784</v>
      </c>
      <c r="D192" t="s">
        <v>5281</v>
      </c>
      <c r="E192">
        <v>275491</v>
      </c>
      <c r="F192" t="s">
        <v>13897</v>
      </c>
      <c r="G192">
        <v>9271283</v>
      </c>
      <c r="H192" t="s">
        <v>13397</v>
      </c>
      <c r="I192" t="s">
        <v>5285</v>
      </c>
      <c r="J192">
        <v>2838806306</v>
      </c>
      <c r="K192" t="s">
        <v>13898</v>
      </c>
      <c r="L192">
        <v>26</v>
      </c>
      <c r="M192">
        <v>34</v>
      </c>
      <c r="N192" t="s">
        <v>784</v>
      </c>
      <c r="O192">
        <v>3786886609</v>
      </c>
      <c r="P192" t="s">
        <v>5282</v>
      </c>
      <c r="Q192" t="s">
        <v>5283</v>
      </c>
      <c r="T192" s="1">
        <v>46210</v>
      </c>
      <c r="U192" s="31">
        <v>46210.828842592593</v>
      </c>
      <c r="V192">
        <v>1</v>
      </c>
      <c r="W192">
        <v>90000</v>
      </c>
      <c r="X192" t="s">
        <v>13400</v>
      </c>
      <c r="Y192" t="s">
        <v>13401</v>
      </c>
      <c r="Z192">
        <v>909020041276989</v>
      </c>
      <c r="AA192" t="s">
        <v>13402</v>
      </c>
      <c r="AB192">
        <v>3</v>
      </c>
      <c r="AC192">
        <v>24.15</v>
      </c>
      <c r="AD192" t="s">
        <v>1032</v>
      </c>
      <c r="AE192" t="s">
        <v>1033</v>
      </c>
      <c r="AF192" t="s">
        <v>13784</v>
      </c>
      <c r="AG192" s="1">
        <v>46246</v>
      </c>
      <c r="AH192">
        <v>25</v>
      </c>
      <c r="AI192" t="s">
        <v>13404</v>
      </c>
      <c r="AJ192" t="s">
        <v>13435</v>
      </c>
      <c r="AK192" t="s">
        <v>13406</v>
      </c>
      <c r="AL192">
        <v>9341828119</v>
      </c>
      <c r="AM192" t="s">
        <v>13415</v>
      </c>
      <c r="AN192" t="s">
        <v>13408</v>
      </c>
      <c r="AO192">
        <v>1540</v>
      </c>
      <c r="AP192">
        <v>0</v>
      </c>
      <c r="AQ192" t="s">
        <v>13440</v>
      </c>
      <c r="AR192">
        <v>2010</v>
      </c>
      <c r="AS192">
        <v>0</v>
      </c>
      <c r="AZ192">
        <v>0</v>
      </c>
      <c r="BC192" t="str">
        <f>VLOOKUP(A192,Sheet1!$A$1:$E$221,2,0)</f>
        <v>East Zone</v>
      </c>
      <c r="BD192" t="str">
        <f>VLOOKUP(A192,Sheet1!$A$1:$E$221,5,0)</f>
        <v>Raja Kumar</v>
      </c>
    </row>
    <row r="193" spans="1:56" x14ac:dyDescent="0.35">
      <c r="A193" t="s">
        <v>98</v>
      </c>
      <c r="B193">
        <v>358</v>
      </c>
      <c r="C193" t="s">
        <v>788</v>
      </c>
      <c r="D193" t="s">
        <v>3829</v>
      </c>
      <c r="E193">
        <v>786548</v>
      </c>
      <c r="F193" t="s">
        <v>1327</v>
      </c>
      <c r="G193">
        <v>9279624</v>
      </c>
      <c r="H193" t="s">
        <v>13397</v>
      </c>
      <c r="I193" t="s">
        <v>3830</v>
      </c>
      <c r="J193">
        <v>5400702375</v>
      </c>
      <c r="K193" t="s">
        <v>13899</v>
      </c>
      <c r="L193">
        <v>36</v>
      </c>
      <c r="M193">
        <v>38</v>
      </c>
      <c r="N193" t="s">
        <v>788</v>
      </c>
      <c r="O193">
        <v>6688137624</v>
      </c>
      <c r="P193" t="s">
        <v>3800</v>
      </c>
      <c r="Q193" t="s">
        <v>3801</v>
      </c>
      <c r="T193" s="1">
        <v>46206</v>
      </c>
      <c r="U193" s="31">
        <v>46206.654780092591</v>
      </c>
      <c r="V193">
        <v>1</v>
      </c>
      <c r="W193">
        <v>75000</v>
      </c>
      <c r="X193" t="s">
        <v>13400</v>
      </c>
      <c r="Y193" t="s">
        <v>13401</v>
      </c>
      <c r="Z193">
        <v>909020041276989</v>
      </c>
      <c r="AA193" t="s">
        <v>13402</v>
      </c>
      <c r="AB193">
        <v>2</v>
      </c>
      <c r="AC193">
        <v>24.15</v>
      </c>
      <c r="AD193" t="s">
        <v>1261</v>
      </c>
      <c r="AE193" t="s">
        <v>1262</v>
      </c>
      <c r="AF193" t="s">
        <v>13414</v>
      </c>
      <c r="AG193" s="1">
        <v>46243</v>
      </c>
      <c r="AH193">
        <v>25</v>
      </c>
      <c r="AI193" t="s">
        <v>13404</v>
      </c>
      <c r="AJ193" t="s">
        <v>13427</v>
      </c>
      <c r="AK193" t="s">
        <v>13406</v>
      </c>
      <c r="AL193">
        <v>9098338963</v>
      </c>
      <c r="AM193" t="s">
        <v>13407</v>
      </c>
      <c r="AN193" t="s">
        <v>13408</v>
      </c>
      <c r="AO193">
        <v>1284</v>
      </c>
      <c r="AP193">
        <v>0</v>
      </c>
      <c r="AQ193" t="s">
        <v>13527</v>
      </c>
      <c r="AR193">
        <v>1598</v>
      </c>
      <c r="AS193">
        <v>0</v>
      </c>
      <c r="AZ193">
        <v>0</v>
      </c>
      <c r="BC193" t="str">
        <f>VLOOKUP(A193,Sheet1!$A$1:$E$221,2,0)</f>
        <v>South Zone</v>
      </c>
      <c r="BD193" t="str">
        <f>VLOOKUP(A193,Sheet1!$A$1:$E$221,5,0)</f>
        <v>Manu Yadav</v>
      </c>
    </row>
    <row r="194" spans="1:56" x14ac:dyDescent="0.35">
      <c r="A194" t="s">
        <v>243</v>
      </c>
      <c r="B194">
        <v>268</v>
      </c>
      <c r="C194" t="s">
        <v>789</v>
      </c>
      <c r="D194" t="s">
        <v>3831</v>
      </c>
      <c r="E194">
        <v>436122</v>
      </c>
      <c r="F194" t="s">
        <v>13900</v>
      </c>
      <c r="G194">
        <v>9281790</v>
      </c>
      <c r="H194" t="s">
        <v>13397</v>
      </c>
      <c r="I194" t="s">
        <v>1082</v>
      </c>
      <c r="J194">
        <v>1688984779</v>
      </c>
      <c r="K194" t="s">
        <v>13901</v>
      </c>
      <c r="L194">
        <v>51</v>
      </c>
      <c r="M194">
        <v>27</v>
      </c>
      <c r="N194" t="s">
        <v>789</v>
      </c>
      <c r="O194">
        <v>5139984279</v>
      </c>
      <c r="P194" t="s">
        <v>1076</v>
      </c>
      <c r="Q194" t="s">
        <v>1077</v>
      </c>
      <c r="T194" s="1">
        <v>46204</v>
      </c>
      <c r="U194" s="31">
        <v>46204.738726851851</v>
      </c>
      <c r="V194">
        <v>1</v>
      </c>
      <c r="W194">
        <v>90000</v>
      </c>
      <c r="X194" t="s">
        <v>13400</v>
      </c>
      <c r="Y194" t="s">
        <v>13401</v>
      </c>
      <c r="Z194">
        <v>909020041276989</v>
      </c>
      <c r="AA194" t="s">
        <v>13402</v>
      </c>
      <c r="AB194">
        <v>4</v>
      </c>
      <c r="AC194">
        <v>24.15</v>
      </c>
      <c r="AD194" t="s">
        <v>931</v>
      </c>
      <c r="AE194" t="s">
        <v>932</v>
      </c>
      <c r="AF194" t="s">
        <v>13414</v>
      </c>
      <c r="AG194" s="1">
        <v>46244</v>
      </c>
      <c r="AH194">
        <v>25</v>
      </c>
      <c r="AI194" t="s">
        <v>13404</v>
      </c>
      <c r="AJ194" t="s">
        <v>13427</v>
      </c>
      <c r="AK194" t="s">
        <v>13406</v>
      </c>
      <c r="AL194">
        <v>8009854063</v>
      </c>
      <c r="AM194" t="s">
        <v>13415</v>
      </c>
      <c r="AN194" t="s">
        <v>13408</v>
      </c>
      <c r="AO194">
        <v>1540</v>
      </c>
      <c r="AP194">
        <v>0</v>
      </c>
      <c r="AQ194" t="s">
        <v>13451</v>
      </c>
      <c r="AR194">
        <v>2008</v>
      </c>
      <c r="AS194">
        <v>0</v>
      </c>
      <c r="AZ194">
        <v>0</v>
      </c>
      <c r="BC194" t="str">
        <f>VLOOKUP(A194,Sheet1!$A$1:$E$221,2,0)</f>
        <v>East Zone</v>
      </c>
      <c r="BD194" t="str">
        <f>VLOOKUP(A194,Sheet1!$A$1:$E$221,5,0)</f>
        <v>Marut Nandan</v>
      </c>
    </row>
    <row r="195" spans="1:56" x14ac:dyDescent="0.35">
      <c r="A195" t="s">
        <v>219</v>
      </c>
      <c r="B195">
        <v>577</v>
      </c>
      <c r="C195" t="s">
        <v>791</v>
      </c>
      <c r="D195" t="s">
        <v>3832</v>
      </c>
      <c r="E195">
        <v>345491</v>
      </c>
      <c r="F195" t="s">
        <v>13902</v>
      </c>
      <c r="G195">
        <v>6395180</v>
      </c>
      <c r="H195" t="s">
        <v>13397</v>
      </c>
      <c r="I195" t="s">
        <v>3833</v>
      </c>
      <c r="J195">
        <v>7440286209</v>
      </c>
      <c r="K195" t="s">
        <v>13903</v>
      </c>
      <c r="L195">
        <v>54</v>
      </c>
      <c r="M195">
        <v>24</v>
      </c>
      <c r="N195" t="s">
        <v>791</v>
      </c>
      <c r="O195">
        <v>4935276960</v>
      </c>
      <c r="P195" t="s">
        <v>3834</v>
      </c>
      <c r="Q195" t="s">
        <v>3835</v>
      </c>
      <c r="T195" s="1">
        <v>46204</v>
      </c>
      <c r="U195" s="31">
        <v>46204.792256944442</v>
      </c>
      <c r="V195">
        <v>1</v>
      </c>
      <c r="W195">
        <v>90000</v>
      </c>
      <c r="X195" t="s">
        <v>13400</v>
      </c>
      <c r="Y195" t="s">
        <v>13401</v>
      </c>
      <c r="Z195">
        <v>909020041276989</v>
      </c>
      <c r="AA195" t="s">
        <v>13626</v>
      </c>
      <c r="AB195">
        <v>4</v>
      </c>
      <c r="AC195">
        <v>24.15</v>
      </c>
      <c r="AD195" t="s">
        <v>1378</v>
      </c>
      <c r="AE195" t="s">
        <v>1379</v>
      </c>
      <c r="AF195" t="s">
        <v>13434</v>
      </c>
      <c r="AG195" s="1">
        <v>46246</v>
      </c>
      <c r="AH195">
        <v>36</v>
      </c>
      <c r="AI195" t="s">
        <v>13404</v>
      </c>
      <c r="AJ195" t="s">
        <v>13405</v>
      </c>
      <c r="AK195" t="s">
        <v>13406</v>
      </c>
      <c r="AL195">
        <v>8455078356</v>
      </c>
      <c r="AM195" t="s">
        <v>13415</v>
      </c>
      <c r="AN195" t="s">
        <v>13408</v>
      </c>
      <c r="AO195">
        <v>1540</v>
      </c>
      <c r="AP195">
        <v>0</v>
      </c>
      <c r="AQ195" t="s">
        <v>13729</v>
      </c>
      <c r="AR195">
        <v>2975</v>
      </c>
      <c r="AS195">
        <v>0</v>
      </c>
      <c r="AZ195">
        <v>0</v>
      </c>
      <c r="BC195" t="str">
        <f>VLOOKUP(A195,Sheet1!$A$1:$E$221,2,0)</f>
        <v>South East Zone</v>
      </c>
      <c r="BD195" t="str">
        <f>VLOOKUP(A195,Sheet1!$A$1:$E$221,5,0)</f>
        <v>Pratik Mishra</v>
      </c>
    </row>
    <row r="196" spans="1:56" x14ac:dyDescent="0.35">
      <c r="A196" t="s">
        <v>262</v>
      </c>
      <c r="B196">
        <v>1026</v>
      </c>
      <c r="C196" t="s">
        <v>789</v>
      </c>
      <c r="D196" t="s">
        <v>3836</v>
      </c>
      <c r="E196">
        <v>637386</v>
      </c>
      <c r="F196" t="s">
        <v>1789</v>
      </c>
      <c r="G196">
        <v>8449999</v>
      </c>
      <c r="H196" t="s">
        <v>13397</v>
      </c>
      <c r="I196" t="s">
        <v>1175</v>
      </c>
      <c r="J196">
        <v>9760826370</v>
      </c>
      <c r="K196" t="s">
        <v>13904</v>
      </c>
      <c r="L196">
        <v>38</v>
      </c>
      <c r="M196">
        <v>41</v>
      </c>
      <c r="N196" t="s">
        <v>789</v>
      </c>
      <c r="O196">
        <v>7461415977</v>
      </c>
      <c r="P196" t="s">
        <v>3837</v>
      </c>
      <c r="Q196" t="s">
        <v>3838</v>
      </c>
      <c r="T196" s="1">
        <v>46204</v>
      </c>
      <c r="U196" s="31">
        <v>46204.805856481478</v>
      </c>
      <c r="V196">
        <v>1</v>
      </c>
      <c r="W196">
        <v>77000</v>
      </c>
      <c r="X196" t="s">
        <v>13400</v>
      </c>
      <c r="Y196" t="s">
        <v>13401</v>
      </c>
      <c r="Z196">
        <v>909020041276989</v>
      </c>
      <c r="AA196" t="s">
        <v>13402</v>
      </c>
      <c r="AB196">
        <v>2</v>
      </c>
      <c r="AC196">
        <v>24.15</v>
      </c>
      <c r="AD196" t="s">
        <v>1173</v>
      </c>
      <c r="AE196" t="s">
        <v>1174</v>
      </c>
      <c r="AF196" t="s">
        <v>13426</v>
      </c>
      <c r="AG196" s="1">
        <v>46239</v>
      </c>
      <c r="AH196">
        <v>25</v>
      </c>
      <c r="AI196" t="s">
        <v>13404</v>
      </c>
      <c r="AJ196" t="s">
        <v>13435</v>
      </c>
      <c r="AK196" t="s">
        <v>13406</v>
      </c>
      <c r="AL196">
        <v>9235635192</v>
      </c>
      <c r="AM196" t="s">
        <v>13407</v>
      </c>
      <c r="AN196" t="s">
        <v>13408</v>
      </c>
      <c r="AO196">
        <v>1318</v>
      </c>
      <c r="AP196">
        <v>0</v>
      </c>
      <c r="AQ196" t="s">
        <v>13462</v>
      </c>
      <c r="AR196">
        <v>1770</v>
      </c>
      <c r="AS196">
        <v>0</v>
      </c>
      <c r="AZ196">
        <v>0</v>
      </c>
      <c r="BC196" t="str">
        <f>VLOOKUP(A196,Sheet1!$A$1:$E$221,2,0)</f>
        <v>East Zone</v>
      </c>
      <c r="BD196" t="str">
        <f>VLOOKUP(A196,Sheet1!$A$1:$E$221,5,0)</f>
        <v>Sheelendra Pratap Singh</v>
      </c>
    </row>
    <row r="197" spans="1:56" x14ac:dyDescent="0.35">
      <c r="A197" t="s">
        <v>105</v>
      </c>
      <c r="B197">
        <v>489</v>
      </c>
      <c r="C197" t="s">
        <v>780</v>
      </c>
      <c r="D197" t="s">
        <v>3839</v>
      </c>
      <c r="E197">
        <v>310065</v>
      </c>
      <c r="F197" t="s">
        <v>13905</v>
      </c>
      <c r="G197">
        <v>9282231</v>
      </c>
      <c r="H197" t="s">
        <v>13397</v>
      </c>
      <c r="I197" t="s">
        <v>3840</v>
      </c>
      <c r="J197">
        <v>9031733559</v>
      </c>
      <c r="K197" t="s">
        <v>13906</v>
      </c>
      <c r="L197">
        <v>51</v>
      </c>
      <c r="M197">
        <v>55</v>
      </c>
      <c r="N197" t="s">
        <v>780</v>
      </c>
      <c r="O197">
        <v>5709072266</v>
      </c>
      <c r="P197" t="s">
        <v>1516</v>
      </c>
      <c r="Q197" t="s">
        <v>1517</v>
      </c>
      <c r="T197" s="1">
        <v>46205</v>
      </c>
      <c r="U197" s="31">
        <v>46205.653703703705</v>
      </c>
      <c r="V197">
        <v>1</v>
      </c>
      <c r="W197">
        <v>50000</v>
      </c>
      <c r="X197" t="s">
        <v>13400</v>
      </c>
      <c r="Y197" t="s">
        <v>13401</v>
      </c>
      <c r="Z197">
        <v>909020041276989</v>
      </c>
      <c r="AA197" t="s">
        <v>13402</v>
      </c>
      <c r="AB197">
        <v>3</v>
      </c>
      <c r="AC197">
        <v>24.15</v>
      </c>
      <c r="AD197" t="s">
        <v>1034</v>
      </c>
      <c r="AE197" t="s">
        <v>1035</v>
      </c>
      <c r="AF197" t="s">
        <v>13434</v>
      </c>
      <c r="AG197" s="1">
        <v>46240</v>
      </c>
      <c r="AH197">
        <v>25</v>
      </c>
      <c r="AI197" t="s">
        <v>13404</v>
      </c>
      <c r="AJ197" t="s">
        <v>13405</v>
      </c>
      <c r="AK197" t="s">
        <v>13406</v>
      </c>
      <c r="AL197">
        <v>7000605622</v>
      </c>
      <c r="AM197" t="s">
        <v>13415</v>
      </c>
      <c r="AN197" t="s">
        <v>13408</v>
      </c>
      <c r="AO197">
        <v>856</v>
      </c>
      <c r="AP197">
        <v>0</v>
      </c>
      <c r="AQ197" t="s">
        <v>13423</v>
      </c>
      <c r="AR197">
        <v>1117</v>
      </c>
      <c r="AS197">
        <v>0</v>
      </c>
      <c r="AZ197">
        <v>0</v>
      </c>
      <c r="BC197" t="str">
        <f>VLOOKUP(A197,Sheet1!$A$1:$E$221,2,0)</f>
        <v>South East Zone</v>
      </c>
      <c r="BD197" t="str">
        <f>VLOOKUP(A197,Sheet1!$A$1:$E$221,5,0)</f>
        <v>Manu Yadav</v>
      </c>
    </row>
    <row r="198" spans="1:56" x14ac:dyDescent="0.35">
      <c r="A198" t="s">
        <v>80</v>
      </c>
      <c r="B198">
        <v>2</v>
      </c>
      <c r="C198" t="s">
        <v>789</v>
      </c>
      <c r="D198" t="s">
        <v>2068</v>
      </c>
      <c r="E198">
        <v>345136</v>
      </c>
      <c r="F198" t="s">
        <v>13709</v>
      </c>
      <c r="G198">
        <v>9280713</v>
      </c>
      <c r="H198" t="s">
        <v>13397</v>
      </c>
      <c r="I198" t="s">
        <v>2071</v>
      </c>
      <c r="J198">
        <v>4235737700</v>
      </c>
      <c r="K198" t="s">
        <v>3841</v>
      </c>
      <c r="L198">
        <v>32</v>
      </c>
      <c r="M198">
        <v>40</v>
      </c>
      <c r="N198" t="s">
        <v>789</v>
      </c>
      <c r="O198">
        <v>4406932414</v>
      </c>
      <c r="P198" t="s">
        <v>1020</v>
      </c>
      <c r="Q198" t="s">
        <v>2069</v>
      </c>
      <c r="T198" s="1">
        <v>46204</v>
      </c>
      <c r="U198" s="31">
        <v>46204.804942129631</v>
      </c>
      <c r="V198">
        <v>1</v>
      </c>
      <c r="W198">
        <v>77000</v>
      </c>
      <c r="X198" t="s">
        <v>13400</v>
      </c>
      <c r="Y198" t="s">
        <v>13401</v>
      </c>
      <c r="Z198">
        <v>909020041276989</v>
      </c>
      <c r="AA198" t="s">
        <v>13402</v>
      </c>
      <c r="AB198">
        <v>2</v>
      </c>
      <c r="AC198">
        <v>24.15</v>
      </c>
      <c r="AD198" t="s">
        <v>1173</v>
      </c>
      <c r="AE198" t="s">
        <v>1174</v>
      </c>
      <c r="AF198" t="s">
        <v>13414</v>
      </c>
      <c r="AG198" s="1">
        <v>46239</v>
      </c>
      <c r="AH198">
        <v>25</v>
      </c>
      <c r="AI198" t="s">
        <v>13404</v>
      </c>
      <c r="AJ198" t="s">
        <v>13405</v>
      </c>
      <c r="AK198" t="s">
        <v>13406</v>
      </c>
      <c r="AL198">
        <v>7453801734</v>
      </c>
      <c r="AM198" t="s">
        <v>13407</v>
      </c>
      <c r="AN198" t="s">
        <v>13408</v>
      </c>
      <c r="AO198">
        <v>1318</v>
      </c>
      <c r="AP198">
        <v>0</v>
      </c>
      <c r="AQ198" t="s">
        <v>13462</v>
      </c>
      <c r="AR198">
        <v>1770</v>
      </c>
      <c r="AS198">
        <v>0</v>
      </c>
      <c r="AZ198">
        <v>0</v>
      </c>
      <c r="BC198" t="str">
        <f>VLOOKUP(A198,Sheet1!$A$1:$E$221,2,0)</f>
        <v>West Zone</v>
      </c>
      <c r="BD198" t="str">
        <f>VLOOKUP(A198,Sheet1!$A$1:$E$221,5,0)</f>
        <v>Pradeep Kumar</v>
      </c>
    </row>
    <row r="199" spans="1:56" x14ac:dyDescent="0.35">
      <c r="A199" t="s">
        <v>251</v>
      </c>
      <c r="B199">
        <v>471</v>
      </c>
      <c r="C199" t="s">
        <v>789</v>
      </c>
      <c r="D199" t="s">
        <v>3842</v>
      </c>
      <c r="E199">
        <v>570657</v>
      </c>
      <c r="F199" t="s">
        <v>13907</v>
      </c>
      <c r="G199">
        <v>9281848</v>
      </c>
      <c r="H199" t="s">
        <v>13397</v>
      </c>
      <c r="I199" t="s">
        <v>1150</v>
      </c>
      <c r="J199">
        <v>5390140410</v>
      </c>
      <c r="K199" t="s">
        <v>13908</v>
      </c>
      <c r="L199">
        <v>30</v>
      </c>
      <c r="M199">
        <v>33</v>
      </c>
      <c r="N199" t="s">
        <v>789</v>
      </c>
      <c r="O199">
        <v>6736071893</v>
      </c>
      <c r="P199" t="s">
        <v>1074</v>
      </c>
      <c r="Q199" t="s">
        <v>1274</v>
      </c>
      <c r="T199" s="1">
        <v>46205</v>
      </c>
      <c r="U199" s="31">
        <v>46205.459143518521</v>
      </c>
      <c r="V199">
        <v>1</v>
      </c>
      <c r="W199">
        <v>77000</v>
      </c>
      <c r="X199" t="s">
        <v>13400</v>
      </c>
      <c r="Y199" t="s">
        <v>13401</v>
      </c>
      <c r="Z199">
        <v>909020041276989</v>
      </c>
      <c r="AA199" t="s">
        <v>13402</v>
      </c>
      <c r="AB199">
        <v>2</v>
      </c>
      <c r="AC199">
        <v>24.15</v>
      </c>
      <c r="AD199" t="s">
        <v>939</v>
      </c>
      <c r="AE199" t="s">
        <v>940</v>
      </c>
      <c r="AF199" t="s">
        <v>13426</v>
      </c>
      <c r="AG199" s="1">
        <v>46237</v>
      </c>
      <c r="AH199">
        <v>25</v>
      </c>
      <c r="AI199" t="s">
        <v>13404</v>
      </c>
      <c r="AJ199" t="s">
        <v>13435</v>
      </c>
      <c r="AK199" t="s">
        <v>13406</v>
      </c>
      <c r="AL199">
        <v>8840817049</v>
      </c>
      <c r="AM199" t="s">
        <v>13407</v>
      </c>
      <c r="AN199" t="s">
        <v>13408</v>
      </c>
      <c r="AO199">
        <v>1318</v>
      </c>
      <c r="AP199">
        <v>0</v>
      </c>
      <c r="AQ199" t="s">
        <v>13420</v>
      </c>
      <c r="AR199">
        <v>1718</v>
      </c>
      <c r="AS199">
        <v>0</v>
      </c>
      <c r="AZ199">
        <v>0</v>
      </c>
      <c r="BC199" t="str">
        <f>VLOOKUP(A199,Sheet1!$A$1:$E$221,2,0)</f>
        <v>East Zone</v>
      </c>
      <c r="BD199" t="str">
        <f>VLOOKUP(A199,Sheet1!$A$1:$E$221,5,0)</f>
        <v>Prince Singh</v>
      </c>
    </row>
    <row r="200" spans="1:56" x14ac:dyDescent="0.35">
      <c r="A200" t="s">
        <v>89</v>
      </c>
      <c r="B200">
        <v>132</v>
      </c>
      <c r="C200" t="s">
        <v>788</v>
      </c>
      <c r="D200" t="s">
        <v>1233</v>
      </c>
      <c r="E200">
        <v>112364</v>
      </c>
      <c r="F200" t="s">
        <v>13909</v>
      </c>
      <c r="G200">
        <v>9281847</v>
      </c>
      <c r="H200" t="s">
        <v>13397</v>
      </c>
      <c r="I200" t="s">
        <v>1893</v>
      </c>
      <c r="J200">
        <v>3413989274</v>
      </c>
      <c r="K200" t="s">
        <v>13910</v>
      </c>
      <c r="L200">
        <v>37</v>
      </c>
      <c r="M200">
        <v>19</v>
      </c>
      <c r="N200" t="s">
        <v>788</v>
      </c>
      <c r="O200">
        <v>3272230005</v>
      </c>
      <c r="P200" t="s">
        <v>1230</v>
      </c>
      <c r="Q200" t="s">
        <v>1231</v>
      </c>
      <c r="T200" s="1">
        <v>46204</v>
      </c>
      <c r="U200" s="31">
        <v>46204.738449074073</v>
      </c>
      <c r="V200">
        <v>1</v>
      </c>
      <c r="W200">
        <v>70000</v>
      </c>
      <c r="X200" t="s">
        <v>13400</v>
      </c>
      <c r="Y200" t="s">
        <v>13401</v>
      </c>
      <c r="Z200">
        <v>909020041276989</v>
      </c>
      <c r="AA200" t="s">
        <v>13402</v>
      </c>
      <c r="AB200">
        <v>2</v>
      </c>
      <c r="AC200">
        <v>24.5</v>
      </c>
      <c r="AD200" t="s">
        <v>1202</v>
      </c>
      <c r="AE200" t="s">
        <v>1203</v>
      </c>
      <c r="AF200" t="s">
        <v>13403</v>
      </c>
      <c r="AG200" s="1">
        <v>46246</v>
      </c>
      <c r="AH200">
        <v>25</v>
      </c>
      <c r="AI200" t="s">
        <v>13404</v>
      </c>
      <c r="AJ200" t="s">
        <v>13405</v>
      </c>
      <c r="AK200" t="s">
        <v>13406</v>
      </c>
      <c r="AL200">
        <v>8103914310</v>
      </c>
      <c r="AM200" t="s">
        <v>13415</v>
      </c>
      <c r="AN200" t="s">
        <v>13408</v>
      </c>
      <c r="AO200">
        <v>1198</v>
      </c>
      <c r="AP200">
        <v>0</v>
      </c>
      <c r="AQ200" t="s">
        <v>13454</v>
      </c>
      <c r="AR200">
        <v>1491</v>
      </c>
      <c r="AS200">
        <v>0</v>
      </c>
      <c r="AZ200">
        <v>0</v>
      </c>
      <c r="BC200" t="str">
        <f>VLOOKUP(A200,Sheet1!$A$1:$E$221,2,0)</f>
        <v>South Zone</v>
      </c>
      <c r="BD200" t="str">
        <f>VLOOKUP(A200,Sheet1!$A$1:$E$221,5,0)</f>
        <v>Manu Yadav</v>
      </c>
    </row>
    <row r="201" spans="1:56" x14ac:dyDescent="0.35">
      <c r="A201" t="s">
        <v>106</v>
      </c>
      <c r="B201">
        <v>555</v>
      </c>
      <c r="C201" t="s">
        <v>780</v>
      </c>
      <c r="D201" t="s">
        <v>3843</v>
      </c>
      <c r="E201">
        <v>254368</v>
      </c>
      <c r="F201" t="s">
        <v>13911</v>
      </c>
      <c r="G201">
        <v>8651793</v>
      </c>
      <c r="H201" t="s">
        <v>13397</v>
      </c>
      <c r="I201" t="s">
        <v>3844</v>
      </c>
      <c r="J201">
        <v>9084314541</v>
      </c>
      <c r="K201" t="s">
        <v>13912</v>
      </c>
      <c r="L201">
        <v>36</v>
      </c>
      <c r="M201">
        <v>40</v>
      </c>
      <c r="N201" t="s">
        <v>780</v>
      </c>
      <c r="O201">
        <v>3009485785</v>
      </c>
      <c r="P201" t="s">
        <v>1519</v>
      </c>
      <c r="Q201" t="s">
        <v>1520</v>
      </c>
      <c r="T201" s="1">
        <v>46205</v>
      </c>
      <c r="U201" s="31">
        <v>46205.457592592589</v>
      </c>
      <c r="V201">
        <v>1</v>
      </c>
      <c r="W201">
        <v>70000</v>
      </c>
      <c r="X201" t="s">
        <v>13400</v>
      </c>
      <c r="Y201" t="s">
        <v>13401</v>
      </c>
      <c r="Z201">
        <v>909020041276989</v>
      </c>
      <c r="AA201" t="s">
        <v>13402</v>
      </c>
      <c r="AB201">
        <v>2</v>
      </c>
      <c r="AC201">
        <v>24.5</v>
      </c>
      <c r="AD201" t="s">
        <v>3845</v>
      </c>
      <c r="AE201" t="s">
        <v>3846</v>
      </c>
      <c r="AF201" t="s">
        <v>13403</v>
      </c>
      <c r="AG201" s="1">
        <v>46244</v>
      </c>
      <c r="AH201">
        <v>25</v>
      </c>
      <c r="AI201" t="s">
        <v>13404</v>
      </c>
      <c r="AJ201" t="s">
        <v>13435</v>
      </c>
      <c r="AK201" t="s">
        <v>13406</v>
      </c>
      <c r="AL201">
        <v>9301112597</v>
      </c>
      <c r="AM201" t="s">
        <v>13407</v>
      </c>
      <c r="AN201" t="s">
        <v>13408</v>
      </c>
      <c r="AO201">
        <v>1198</v>
      </c>
      <c r="AP201">
        <v>0</v>
      </c>
      <c r="AQ201" t="s">
        <v>13409</v>
      </c>
      <c r="AR201">
        <v>1563</v>
      </c>
      <c r="AS201">
        <v>0</v>
      </c>
      <c r="AZ201">
        <v>0</v>
      </c>
      <c r="BC201" t="str">
        <f>VLOOKUP(A201,Sheet1!$A$1:$E$221,2,0)</f>
        <v>South East Zone</v>
      </c>
      <c r="BD201" t="str">
        <f>VLOOKUP(A201,Sheet1!$A$1:$E$221,5,0)</f>
        <v>Manu Yadav</v>
      </c>
    </row>
    <row r="202" spans="1:56" x14ac:dyDescent="0.35">
      <c r="A202" t="s">
        <v>105</v>
      </c>
      <c r="B202">
        <v>489</v>
      </c>
      <c r="C202" t="s">
        <v>780</v>
      </c>
      <c r="D202" t="s">
        <v>2323</v>
      </c>
      <c r="E202">
        <v>230228</v>
      </c>
      <c r="F202" t="s">
        <v>13913</v>
      </c>
      <c r="G202">
        <v>9279553</v>
      </c>
      <c r="H202" t="s">
        <v>13397</v>
      </c>
      <c r="I202" t="s">
        <v>2327</v>
      </c>
      <c r="J202">
        <v>3949708754</v>
      </c>
      <c r="K202" t="s">
        <v>13914</v>
      </c>
      <c r="L202">
        <v>38</v>
      </c>
      <c r="M202">
        <v>34</v>
      </c>
      <c r="N202" t="s">
        <v>780</v>
      </c>
      <c r="O202">
        <v>5908813995</v>
      </c>
      <c r="P202" t="s">
        <v>2324</v>
      </c>
      <c r="Q202" t="s">
        <v>2325</v>
      </c>
      <c r="T202" s="1">
        <v>46204</v>
      </c>
      <c r="U202" s="31">
        <v>46204.749849537038</v>
      </c>
      <c r="V202">
        <v>1</v>
      </c>
      <c r="W202">
        <v>70000</v>
      </c>
      <c r="X202" t="s">
        <v>13400</v>
      </c>
      <c r="Y202" t="s">
        <v>13401</v>
      </c>
      <c r="Z202">
        <v>909020041276989</v>
      </c>
      <c r="AA202" t="s">
        <v>13402</v>
      </c>
      <c r="AB202">
        <v>4</v>
      </c>
      <c r="AC202">
        <v>24.15</v>
      </c>
      <c r="AD202" t="s">
        <v>1029</v>
      </c>
      <c r="AE202" t="s">
        <v>1030</v>
      </c>
      <c r="AF202" t="s">
        <v>13403</v>
      </c>
      <c r="AG202" s="1">
        <v>46244</v>
      </c>
      <c r="AH202">
        <v>25</v>
      </c>
      <c r="AI202" t="s">
        <v>13404</v>
      </c>
      <c r="AJ202" t="s">
        <v>13405</v>
      </c>
      <c r="AK202" t="s">
        <v>13406</v>
      </c>
      <c r="AL202">
        <v>7697289891</v>
      </c>
      <c r="AM202" t="s">
        <v>13415</v>
      </c>
      <c r="AN202" t="s">
        <v>13408</v>
      </c>
      <c r="AO202">
        <v>1198</v>
      </c>
      <c r="AP202">
        <v>0</v>
      </c>
      <c r="AQ202" t="s">
        <v>13409</v>
      </c>
      <c r="AR202">
        <v>1563</v>
      </c>
      <c r="AS202">
        <v>0</v>
      </c>
      <c r="AZ202">
        <v>0</v>
      </c>
      <c r="BC202" t="str">
        <f>VLOOKUP(A202,Sheet1!$A$1:$E$221,2,0)</f>
        <v>South East Zone</v>
      </c>
      <c r="BD202" t="str">
        <f>VLOOKUP(A202,Sheet1!$A$1:$E$221,5,0)</f>
        <v>Manu Yadav</v>
      </c>
    </row>
    <row r="203" spans="1:56" x14ac:dyDescent="0.35">
      <c r="A203" t="s">
        <v>177</v>
      </c>
      <c r="B203">
        <v>606</v>
      </c>
      <c r="C203" t="s">
        <v>788</v>
      </c>
      <c r="D203" t="s">
        <v>2011</v>
      </c>
      <c r="E203">
        <v>525096</v>
      </c>
      <c r="F203" t="s">
        <v>13915</v>
      </c>
      <c r="G203">
        <v>8157099</v>
      </c>
      <c r="H203" t="s">
        <v>13397</v>
      </c>
      <c r="I203" t="s">
        <v>2013</v>
      </c>
      <c r="J203">
        <v>6382534210</v>
      </c>
      <c r="K203" t="s">
        <v>13916</v>
      </c>
      <c r="L203">
        <v>36</v>
      </c>
      <c r="M203">
        <v>30</v>
      </c>
      <c r="N203" t="s">
        <v>788</v>
      </c>
      <c r="O203">
        <v>7202255368</v>
      </c>
      <c r="P203" t="s">
        <v>1310</v>
      </c>
      <c r="Q203" t="s">
        <v>1311</v>
      </c>
      <c r="T203" s="1">
        <v>46204</v>
      </c>
      <c r="U203" s="31">
        <v>46204.736018518517</v>
      </c>
      <c r="V203">
        <v>1</v>
      </c>
      <c r="W203">
        <v>90000</v>
      </c>
      <c r="X203" t="s">
        <v>13400</v>
      </c>
      <c r="Y203" t="s">
        <v>13401</v>
      </c>
      <c r="Z203">
        <v>909020041276989</v>
      </c>
      <c r="AA203" t="s">
        <v>13402</v>
      </c>
      <c r="AB203">
        <v>3</v>
      </c>
      <c r="AC203">
        <v>24.15</v>
      </c>
      <c r="AD203" t="s">
        <v>978</v>
      </c>
      <c r="AE203" t="s">
        <v>979</v>
      </c>
      <c r="AF203" t="s">
        <v>13434</v>
      </c>
      <c r="AG203" s="1">
        <v>46240</v>
      </c>
      <c r="AH203">
        <v>25</v>
      </c>
      <c r="AI203" t="s">
        <v>13404</v>
      </c>
      <c r="AJ203" t="s">
        <v>13405</v>
      </c>
      <c r="AK203" t="s">
        <v>13406</v>
      </c>
      <c r="AL203">
        <v>9265919624</v>
      </c>
      <c r="AM203" t="s">
        <v>13407</v>
      </c>
      <c r="AN203" t="s">
        <v>13408</v>
      </c>
      <c r="AO203">
        <v>1540</v>
      </c>
      <c r="AP203">
        <v>0</v>
      </c>
      <c r="AQ203" t="s">
        <v>13533</v>
      </c>
      <c r="AR203">
        <v>1917</v>
      </c>
      <c r="AS203">
        <v>0</v>
      </c>
      <c r="AZ203">
        <v>0</v>
      </c>
      <c r="BC203" t="str">
        <f>VLOOKUP(A203,Sheet1!$A$1:$E$221,2,0)</f>
        <v>South Zone</v>
      </c>
      <c r="BD203" t="str">
        <f>VLOOKUP(A203,Sheet1!$A$1:$E$221,5,0)</f>
        <v>Vinay Kumar Vishwakarma</v>
      </c>
    </row>
    <row r="204" spans="1:56" x14ac:dyDescent="0.35">
      <c r="A204" t="s">
        <v>229</v>
      </c>
      <c r="B204">
        <v>69</v>
      </c>
      <c r="C204" t="s">
        <v>789</v>
      </c>
      <c r="D204" t="s">
        <v>1617</v>
      </c>
      <c r="E204">
        <v>451846</v>
      </c>
      <c r="F204" t="s">
        <v>13917</v>
      </c>
      <c r="G204">
        <v>8535785</v>
      </c>
      <c r="H204" t="s">
        <v>13397</v>
      </c>
      <c r="I204" t="s">
        <v>1621</v>
      </c>
      <c r="J204">
        <v>5088504792</v>
      </c>
      <c r="K204" t="s">
        <v>13918</v>
      </c>
      <c r="L204">
        <v>37</v>
      </c>
      <c r="M204">
        <v>36</v>
      </c>
      <c r="N204" t="s">
        <v>789</v>
      </c>
      <c r="O204">
        <v>6002656911</v>
      </c>
      <c r="P204" t="s">
        <v>3847</v>
      </c>
      <c r="Q204" t="s">
        <v>3848</v>
      </c>
      <c r="T204" s="1">
        <v>46205</v>
      </c>
      <c r="U204" s="31">
        <v>46205.479386574072</v>
      </c>
      <c r="V204">
        <v>1</v>
      </c>
      <c r="W204">
        <v>50000</v>
      </c>
      <c r="X204" t="s">
        <v>13400</v>
      </c>
      <c r="Y204" t="s">
        <v>13401</v>
      </c>
      <c r="Z204">
        <v>909020041276989</v>
      </c>
      <c r="AA204" t="s">
        <v>13402</v>
      </c>
      <c r="AB204">
        <v>3</v>
      </c>
      <c r="AC204">
        <v>24.15</v>
      </c>
      <c r="AD204" t="s">
        <v>934</v>
      </c>
      <c r="AE204" t="s">
        <v>935</v>
      </c>
      <c r="AF204" t="s">
        <v>13414</v>
      </c>
      <c r="AG204" s="1">
        <v>46243</v>
      </c>
      <c r="AH204">
        <v>25</v>
      </c>
      <c r="AI204" t="s">
        <v>13404</v>
      </c>
      <c r="AJ204" t="s">
        <v>13435</v>
      </c>
      <c r="AK204" t="s">
        <v>13406</v>
      </c>
      <c r="AL204">
        <v>8957937403</v>
      </c>
      <c r="AM204" t="s">
        <v>13407</v>
      </c>
      <c r="AN204" t="s">
        <v>13408</v>
      </c>
      <c r="AO204">
        <v>856</v>
      </c>
      <c r="AP204">
        <v>0</v>
      </c>
      <c r="AQ204" t="s">
        <v>13573</v>
      </c>
      <c r="AR204">
        <v>1115</v>
      </c>
      <c r="AS204">
        <v>0</v>
      </c>
      <c r="AZ204">
        <v>0</v>
      </c>
      <c r="BC204" t="str">
        <f>VLOOKUP(A204,Sheet1!$A$1:$E$221,2,0)</f>
        <v>East Zone</v>
      </c>
      <c r="BD204" t="str">
        <f>VLOOKUP(A204,Sheet1!$A$1:$E$221,5,0)</f>
        <v>Sheelendra Pratap Singh</v>
      </c>
    </row>
    <row r="205" spans="1:56" x14ac:dyDescent="0.35">
      <c r="A205" t="s">
        <v>807</v>
      </c>
      <c r="B205">
        <v>128</v>
      </c>
      <c r="C205" t="s">
        <v>787</v>
      </c>
      <c r="D205" t="s">
        <v>1590</v>
      </c>
      <c r="E205">
        <v>359870</v>
      </c>
      <c r="F205" t="s">
        <v>13919</v>
      </c>
      <c r="G205">
        <v>8039180</v>
      </c>
      <c r="H205" t="s">
        <v>13397</v>
      </c>
      <c r="I205" t="s">
        <v>1594</v>
      </c>
      <c r="J205">
        <v>3047118024</v>
      </c>
      <c r="K205" t="s">
        <v>13920</v>
      </c>
      <c r="L205">
        <v>39</v>
      </c>
      <c r="M205">
        <v>48</v>
      </c>
      <c r="N205" t="s">
        <v>787</v>
      </c>
      <c r="O205">
        <v>9739682462</v>
      </c>
      <c r="P205" t="s">
        <v>1591</v>
      </c>
      <c r="Q205" t="s">
        <v>1592</v>
      </c>
      <c r="T205" s="1">
        <v>46204</v>
      </c>
      <c r="U205" s="31">
        <v>46204.800254629627</v>
      </c>
      <c r="V205">
        <v>1</v>
      </c>
      <c r="W205">
        <v>90000</v>
      </c>
      <c r="X205" t="s">
        <v>13400</v>
      </c>
      <c r="Y205" t="s">
        <v>13401</v>
      </c>
      <c r="Z205">
        <v>909020041276989</v>
      </c>
      <c r="AA205" t="s">
        <v>13402</v>
      </c>
      <c r="AB205">
        <v>5</v>
      </c>
      <c r="AC205">
        <v>24.15</v>
      </c>
      <c r="AD205" t="s">
        <v>931</v>
      </c>
      <c r="AE205" t="s">
        <v>932</v>
      </c>
      <c r="AF205" t="s">
        <v>13414</v>
      </c>
      <c r="AG205" s="1">
        <v>46241</v>
      </c>
      <c r="AH205">
        <v>25</v>
      </c>
      <c r="AI205" t="s">
        <v>13404</v>
      </c>
      <c r="AJ205" t="s">
        <v>13435</v>
      </c>
      <c r="AK205" t="s">
        <v>13406</v>
      </c>
      <c r="AL205">
        <v>7766875092</v>
      </c>
      <c r="AM205" t="s">
        <v>13407</v>
      </c>
      <c r="AN205" t="s">
        <v>13408</v>
      </c>
      <c r="AO205">
        <v>1540</v>
      </c>
      <c r="AP205">
        <v>0</v>
      </c>
      <c r="AQ205" t="s">
        <v>13451</v>
      </c>
      <c r="AR205">
        <v>2008</v>
      </c>
      <c r="AS205">
        <v>0</v>
      </c>
      <c r="AZ205">
        <v>0</v>
      </c>
      <c r="BC205" t="str">
        <f>VLOOKUP(A205,Sheet1!$A$1:$E$221,2,0)</f>
        <v>East Zone</v>
      </c>
      <c r="BD205" t="str">
        <f>VLOOKUP(A205,Sheet1!$A$1:$E$221,5,0)</f>
        <v>Pavan Kumar Rai</v>
      </c>
    </row>
    <row r="206" spans="1:56" x14ac:dyDescent="0.35">
      <c r="A206" t="s">
        <v>267</v>
      </c>
      <c r="B206">
        <v>1096</v>
      </c>
      <c r="C206" t="s">
        <v>779</v>
      </c>
      <c r="D206" t="s">
        <v>3849</v>
      </c>
      <c r="E206">
        <v>574369</v>
      </c>
      <c r="F206" t="s">
        <v>13921</v>
      </c>
      <c r="G206">
        <v>8014349</v>
      </c>
      <c r="H206" t="s">
        <v>13397</v>
      </c>
      <c r="I206" t="s">
        <v>3850</v>
      </c>
      <c r="J206">
        <v>2348257032</v>
      </c>
      <c r="K206" t="s">
        <v>13922</v>
      </c>
      <c r="L206">
        <v>46</v>
      </c>
      <c r="M206">
        <v>28</v>
      </c>
      <c r="N206" t="s">
        <v>779</v>
      </c>
      <c r="O206">
        <v>7793392027</v>
      </c>
      <c r="P206" t="s">
        <v>3851</v>
      </c>
      <c r="Q206" t="s">
        <v>3852</v>
      </c>
      <c r="T206" s="1">
        <v>46205</v>
      </c>
      <c r="U206" s="31">
        <v>46205.805856481478</v>
      </c>
      <c r="V206">
        <v>1</v>
      </c>
      <c r="W206">
        <v>70000</v>
      </c>
      <c r="X206" t="s">
        <v>13400</v>
      </c>
      <c r="Y206" t="s">
        <v>13401</v>
      </c>
      <c r="Z206">
        <v>909020041276989</v>
      </c>
      <c r="AA206" t="s">
        <v>13402</v>
      </c>
      <c r="AB206">
        <v>3</v>
      </c>
      <c r="AC206">
        <v>24.15</v>
      </c>
      <c r="AD206" t="s">
        <v>1029</v>
      </c>
      <c r="AE206" t="s">
        <v>1030</v>
      </c>
      <c r="AF206" t="s">
        <v>13403</v>
      </c>
      <c r="AG206" s="1">
        <v>46244</v>
      </c>
      <c r="AH206">
        <v>25</v>
      </c>
      <c r="AI206" t="s">
        <v>13404</v>
      </c>
      <c r="AJ206" t="s">
        <v>13427</v>
      </c>
      <c r="AK206" t="s">
        <v>13406</v>
      </c>
      <c r="AL206">
        <v>6296707942</v>
      </c>
      <c r="AM206" t="s">
        <v>13415</v>
      </c>
      <c r="AN206" t="s">
        <v>13408</v>
      </c>
      <c r="AO206">
        <v>1198</v>
      </c>
      <c r="AP206">
        <v>0</v>
      </c>
      <c r="AQ206" t="s">
        <v>13409</v>
      </c>
      <c r="AR206">
        <v>1563</v>
      </c>
      <c r="AS206">
        <v>0</v>
      </c>
      <c r="AZ206">
        <v>0</v>
      </c>
      <c r="BC206" t="str">
        <f>VLOOKUP(A206,Sheet1!$A$1:$E$221,2,0)</f>
        <v>South East Zone</v>
      </c>
      <c r="BD206" t="str">
        <f>VLOOKUP(A206,Sheet1!$A$1:$E$221,5,0)</f>
        <v>Pritam Vishwas</v>
      </c>
    </row>
    <row r="207" spans="1:56" x14ac:dyDescent="0.35">
      <c r="A207" t="s">
        <v>205</v>
      </c>
      <c r="B207">
        <v>22</v>
      </c>
      <c r="C207" t="s">
        <v>789</v>
      </c>
      <c r="D207" t="s">
        <v>2110</v>
      </c>
      <c r="E207">
        <v>559744</v>
      </c>
      <c r="F207" t="s">
        <v>13923</v>
      </c>
      <c r="G207">
        <v>8200717</v>
      </c>
      <c r="H207" t="s">
        <v>13397</v>
      </c>
      <c r="I207" t="s">
        <v>1161</v>
      </c>
      <c r="J207">
        <v>8872778598</v>
      </c>
      <c r="K207" t="s">
        <v>3853</v>
      </c>
      <c r="L207">
        <v>43</v>
      </c>
      <c r="M207">
        <v>48</v>
      </c>
      <c r="N207" t="s">
        <v>789</v>
      </c>
      <c r="O207">
        <v>8409146268</v>
      </c>
      <c r="P207" t="s">
        <v>2092</v>
      </c>
      <c r="Q207" t="s">
        <v>2093</v>
      </c>
      <c r="T207" s="1">
        <v>46205</v>
      </c>
      <c r="U207" s="31">
        <v>46205.671041666668</v>
      </c>
      <c r="V207">
        <v>1</v>
      </c>
      <c r="W207">
        <v>75000</v>
      </c>
      <c r="X207" t="s">
        <v>13400</v>
      </c>
      <c r="Y207" t="s">
        <v>13401</v>
      </c>
      <c r="Z207">
        <v>909020041276989</v>
      </c>
      <c r="AA207" t="s">
        <v>13402</v>
      </c>
      <c r="AB207">
        <v>2</v>
      </c>
      <c r="AC207">
        <v>24.15</v>
      </c>
      <c r="AD207" t="s">
        <v>974</v>
      </c>
      <c r="AE207" t="s">
        <v>975</v>
      </c>
      <c r="AF207" t="s">
        <v>13414</v>
      </c>
      <c r="AG207" s="1">
        <v>46246</v>
      </c>
      <c r="AH207">
        <v>25</v>
      </c>
      <c r="AI207" t="s">
        <v>13404</v>
      </c>
      <c r="AJ207" t="s">
        <v>13405</v>
      </c>
      <c r="AK207" t="s">
        <v>13406</v>
      </c>
      <c r="AL207">
        <v>9897811265</v>
      </c>
      <c r="AM207" t="s">
        <v>13407</v>
      </c>
      <c r="AN207" t="s">
        <v>13408</v>
      </c>
      <c r="AO207">
        <v>1284</v>
      </c>
      <c r="AP207">
        <v>0</v>
      </c>
      <c r="AQ207" t="s">
        <v>13614</v>
      </c>
      <c r="AR207">
        <v>1673</v>
      </c>
      <c r="AS207">
        <v>0</v>
      </c>
      <c r="AZ207">
        <v>0</v>
      </c>
      <c r="BC207" t="str">
        <f>VLOOKUP(A207,Sheet1!$A$1:$E$221,2,0)</f>
        <v>West Zone</v>
      </c>
      <c r="BD207" t="str">
        <f>VLOOKUP(A207,Sheet1!$A$1:$E$221,5,0)</f>
        <v>Naveen Kumar</v>
      </c>
    </row>
    <row r="208" spans="1:56" x14ac:dyDescent="0.35">
      <c r="A208" t="s">
        <v>144</v>
      </c>
      <c r="B208">
        <v>444</v>
      </c>
      <c r="C208" t="s">
        <v>784</v>
      </c>
      <c r="D208" t="s">
        <v>1785</v>
      </c>
      <c r="E208">
        <v>771577</v>
      </c>
      <c r="F208" t="s">
        <v>13924</v>
      </c>
      <c r="G208">
        <v>9281907</v>
      </c>
      <c r="H208" t="s">
        <v>13397</v>
      </c>
      <c r="I208" t="s">
        <v>1789</v>
      </c>
      <c r="J208">
        <v>9543919274</v>
      </c>
      <c r="K208" t="s">
        <v>13925</v>
      </c>
      <c r="L208">
        <v>47</v>
      </c>
      <c r="M208">
        <v>36</v>
      </c>
      <c r="N208" t="s">
        <v>787</v>
      </c>
      <c r="O208">
        <v>8672651838</v>
      </c>
      <c r="P208" t="s">
        <v>1786</v>
      </c>
      <c r="Q208" t="s">
        <v>1787</v>
      </c>
      <c r="T208" s="1">
        <v>46204</v>
      </c>
      <c r="U208" s="31">
        <v>46204.777696759258</v>
      </c>
      <c r="V208">
        <v>1</v>
      </c>
      <c r="W208">
        <v>77000</v>
      </c>
      <c r="X208" t="s">
        <v>13400</v>
      </c>
      <c r="Y208" t="s">
        <v>13401</v>
      </c>
      <c r="Z208">
        <v>909020041276989</v>
      </c>
      <c r="AA208" t="s">
        <v>13402</v>
      </c>
      <c r="AB208">
        <v>2</v>
      </c>
      <c r="AC208">
        <v>24.15</v>
      </c>
      <c r="AD208" t="s">
        <v>1124</v>
      </c>
      <c r="AE208" t="s">
        <v>1125</v>
      </c>
      <c r="AF208" t="s">
        <v>13414</v>
      </c>
      <c r="AG208" s="1">
        <v>46244</v>
      </c>
      <c r="AH208">
        <v>25</v>
      </c>
      <c r="AI208" t="s">
        <v>13404</v>
      </c>
      <c r="AJ208" t="s">
        <v>13427</v>
      </c>
      <c r="AK208" t="s">
        <v>13406</v>
      </c>
      <c r="AL208">
        <v>9771707231</v>
      </c>
      <c r="AM208" t="s">
        <v>13407</v>
      </c>
      <c r="AN208" t="s">
        <v>13408</v>
      </c>
      <c r="AO208">
        <v>1318</v>
      </c>
      <c r="AP208">
        <v>0</v>
      </c>
      <c r="AQ208" t="s">
        <v>13542</v>
      </c>
      <c r="AR208">
        <v>1719</v>
      </c>
      <c r="AS208">
        <v>0</v>
      </c>
      <c r="AZ208">
        <v>0</v>
      </c>
      <c r="BC208" t="str">
        <f>VLOOKUP(A208,Sheet1!$A$1:$E$221,2,0)</f>
        <v>East Zone</v>
      </c>
      <c r="BD208" t="str">
        <f>VLOOKUP(A208,Sheet1!$A$1:$E$221,5,0)</f>
        <v>Raja Kumar</v>
      </c>
    </row>
    <row r="209" spans="1:56" x14ac:dyDescent="0.35">
      <c r="A209" t="s">
        <v>262</v>
      </c>
      <c r="B209">
        <v>1026</v>
      </c>
      <c r="C209" t="s">
        <v>789</v>
      </c>
      <c r="D209" t="s">
        <v>1169</v>
      </c>
      <c r="E209">
        <v>599055</v>
      </c>
      <c r="F209" t="s">
        <v>13926</v>
      </c>
      <c r="G209">
        <v>8112146</v>
      </c>
      <c r="H209" t="s">
        <v>13397</v>
      </c>
      <c r="I209" t="s">
        <v>1102</v>
      </c>
      <c r="J209">
        <v>8710307898</v>
      </c>
      <c r="K209" t="s">
        <v>2996</v>
      </c>
      <c r="L209">
        <v>47</v>
      </c>
      <c r="M209">
        <v>51</v>
      </c>
      <c r="N209" t="s">
        <v>789</v>
      </c>
      <c r="O209">
        <v>3879307820</v>
      </c>
      <c r="P209" t="s">
        <v>806</v>
      </c>
      <c r="Q209" t="s">
        <v>1170</v>
      </c>
      <c r="T209" s="1">
        <v>46205</v>
      </c>
      <c r="U209" s="31">
        <v>46205.678425925929</v>
      </c>
      <c r="V209">
        <v>1</v>
      </c>
      <c r="W209">
        <v>50000</v>
      </c>
      <c r="X209" t="s">
        <v>13400</v>
      </c>
      <c r="Y209" t="s">
        <v>13401</v>
      </c>
      <c r="Z209">
        <v>909020041276989</v>
      </c>
      <c r="AA209" t="s">
        <v>13402</v>
      </c>
      <c r="AB209">
        <v>2</v>
      </c>
      <c r="AC209">
        <v>24.15</v>
      </c>
      <c r="AD209" t="s">
        <v>1291</v>
      </c>
      <c r="AE209" t="s">
        <v>1292</v>
      </c>
      <c r="AF209" t="s">
        <v>13426</v>
      </c>
      <c r="AG209" s="1">
        <v>46239</v>
      </c>
      <c r="AH209">
        <v>25</v>
      </c>
      <c r="AI209" t="s">
        <v>13404</v>
      </c>
      <c r="AJ209" t="s">
        <v>13405</v>
      </c>
      <c r="AK209" t="s">
        <v>13406</v>
      </c>
      <c r="AL209">
        <v>6391021817</v>
      </c>
      <c r="AM209" t="s">
        <v>13407</v>
      </c>
      <c r="AN209" t="s">
        <v>13408</v>
      </c>
      <c r="AO209">
        <v>856</v>
      </c>
      <c r="AP209">
        <v>0</v>
      </c>
      <c r="AQ209" t="s">
        <v>13563</v>
      </c>
      <c r="AR209">
        <v>1150</v>
      </c>
      <c r="AS209">
        <v>0</v>
      </c>
      <c r="AZ209">
        <v>0</v>
      </c>
      <c r="BC209" t="str">
        <f>VLOOKUP(A209,Sheet1!$A$1:$E$221,2,0)</f>
        <v>East Zone</v>
      </c>
      <c r="BD209" t="str">
        <f>VLOOKUP(A209,Sheet1!$A$1:$E$221,5,0)</f>
        <v>Sheelendra Pratap Singh</v>
      </c>
    </row>
    <row r="210" spans="1:56" x14ac:dyDescent="0.35">
      <c r="A210" t="s">
        <v>144</v>
      </c>
      <c r="B210">
        <v>444</v>
      </c>
      <c r="C210" t="s">
        <v>784</v>
      </c>
      <c r="D210" t="s">
        <v>3854</v>
      </c>
      <c r="E210">
        <v>342096</v>
      </c>
      <c r="F210" t="s">
        <v>2140</v>
      </c>
      <c r="G210">
        <v>9282118</v>
      </c>
      <c r="H210" t="s">
        <v>13397</v>
      </c>
      <c r="I210" t="s">
        <v>3855</v>
      </c>
      <c r="J210">
        <v>5321812917</v>
      </c>
      <c r="K210" t="s">
        <v>13927</v>
      </c>
      <c r="L210">
        <v>28</v>
      </c>
      <c r="M210">
        <v>30</v>
      </c>
      <c r="N210" t="s">
        <v>784</v>
      </c>
      <c r="O210">
        <v>3625118774</v>
      </c>
      <c r="P210" t="s">
        <v>3856</v>
      </c>
      <c r="Q210" t="s">
        <v>3857</v>
      </c>
      <c r="T210" s="1">
        <v>46204</v>
      </c>
      <c r="U210" s="31">
        <v>46204.731516203705</v>
      </c>
      <c r="V210">
        <v>1</v>
      </c>
      <c r="W210">
        <v>77000</v>
      </c>
      <c r="X210" t="s">
        <v>13400</v>
      </c>
      <c r="Y210" t="s">
        <v>13401</v>
      </c>
      <c r="Z210">
        <v>909020041276989</v>
      </c>
      <c r="AA210" t="s">
        <v>13402</v>
      </c>
      <c r="AB210">
        <v>2</v>
      </c>
      <c r="AC210">
        <v>24.15</v>
      </c>
      <c r="AD210" t="s">
        <v>1124</v>
      </c>
      <c r="AE210" t="s">
        <v>1125</v>
      </c>
      <c r="AF210" t="s">
        <v>13403</v>
      </c>
      <c r="AG210" s="1">
        <v>46240</v>
      </c>
      <c r="AH210">
        <v>25</v>
      </c>
      <c r="AI210" t="s">
        <v>13404</v>
      </c>
      <c r="AJ210" t="s">
        <v>13427</v>
      </c>
      <c r="AK210" t="s">
        <v>13406</v>
      </c>
      <c r="AL210">
        <v>7356244183</v>
      </c>
      <c r="AM210" t="s">
        <v>13415</v>
      </c>
      <c r="AN210" t="s">
        <v>13408</v>
      </c>
      <c r="AO210">
        <v>1318</v>
      </c>
      <c r="AP210">
        <v>0</v>
      </c>
      <c r="AQ210" t="s">
        <v>13542</v>
      </c>
      <c r="AR210">
        <v>1719</v>
      </c>
      <c r="AS210">
        <v>0</v>
      </c>
      <c r="AZ210">
        <v>0</v>
      </c>
      <c r="BC210" t="str">
        <f>VLOOKUP(A210,Sheet1!$A$1:$E$221,2,0)</f>
        <v>East Zone</v>
      </c>
      <c r="BD210" t="str">
        <f>VLOOKUP(A210,Sheet1!$A$1:$E$221,5,0)</f>
        <v>Raja Kumar</v>
      </c>
    </row>
    <row r="211" spans="1:56" x14ac:dyDescent="0.35">
      <c r="A211" t="s">
        <v>238</v>
      </c>
      <c r="B211">
        <v>228</v>
      </c>
      <c r="C211" t="s">
        <v>791</v>
      </c>
      <c r="D211" t="s">
        <v>3858</v>
      </c>
      <c r="E211">
        <v>70078</v>
      </c>
      <c r="F211" t="s">
        <v>13928</v>
      </c>
      <c r="G211">
        <v>6914492</v>
      </c>
      <c r="H211" t="s">
        <v>13397</v>
      </c>
      <c r="I211" t="s">
        <v>3859</v>
      </c>
      <c r="J211">
        <v>2035200430</v>
      </c>
      <c r="K211" t="s">
        <v>13929</v>
      </c>
      <c r="L211">
        <v>42</v>
      </c>
      <c r="M211">
        <v>54</v>
      </c>
      <c r="N211" t="s">
        <v>791</v>
      </c>
      <c r="O211">
        <v>7644873533</v>
      </c>
      <c r="P211" t="s">
        <v>3752</v>
      </c>
      <c r="Q211" t="s">
        <v>3753</v>
      </c>
      <c r="T211" s="1">
        <v>46204</v>
      </c>
      <c r="U211" s="31">
        <v>46204.748553240737</v>
      </c>
      <c r="V211">
        <v>1</v>
      </c>
      <c r="W211">
        <v>90000</v>
      </c>
      <c r="X211" t="s">
        <v>13400</v>
      </c>
      <c r="Y211" t="s">
        <v>13401</v>
      </c>
      <c r="Z211">
        <v>909020041276989</v>
      </c>
      <c r="AA211" t="s">
        <v>13402</v>
      </c>
      <c r="AB211">
        <v>5</v>
      </c>
      <c r="AC211">
        <v>24.5</v>
      </c>
      <c r="AD211" t="s">
        <v>1461</v>
      </c>
      <c r="AE211" t="s">
        <v>1462</v>
      </c>
      <c r="AF211" t="s">
        <v>13403</v>
      </c>
      <c r="AG211" s="1">
        <v>46242</v>
      </c>
      <c r="AH211">
        <v>25</v>
      </c>
      <c r="AI211" t="s">
        <v>13404</v>
      </c>
      <c r="AJ211" t="s">
        <v>13650</v>
      </c>
      <c r="AK211" t="s">
        <v>13406</v>
      </c>
      <c r="AL211">
        <v>7894934931</v>
      </c>
      <c r="AM211" t="s">
        <v>13415</v>
      </c>
      <c r="AN211" t="s">
        <v>13408</v>
      </c>
      <c r="AO211">
        <v>1540</v>
      </c>
      <c r="AP211">
        <v>0</v>
      </c>
      <c r="AQ211" t="s">
        <v>13431</v>
      </c>
      <c r="AR211">
        <v>2069</v>
      </c>
      <c r="AS211">
        <v>0</v>
      </c>
      <c r="AZ211">
        <v>0</v>
      </c>
      <c r="BC211" t="str">
        <f>VLOOKUP(A211,Sheet1!$A$1:$E$221,2,0)</f>
        <v>South East Zone</v>
      </c>
      <c r="BD211" t="str">
        <f>VLOOKUP(A211,Sheet1!$A$1:$E$221,5,0)</f>
        <v>Radhashyam Panda</v>
      </c>
    </row>
    <row r="212" spans="1:56" x14ac:dyDescent="0.35">
      <c r="A212" t="s">
        <v>118</v>
      </c>
      <c r="B212">
        <v>13</v>
      </c>
      <c r="C212" t="s">
        <v>789</v>
      </c>
      <c r="D212" t="s">
        <v>2072</v>
      </c>
      <c r="E212">
        <v>244366</v>
      </c>
      <c r="F212" t="s">
        <v>13930</v>
      </c>
      <c r="G212">
        <v>8238369</v>
      </c>
      <c r="H212" t="s">
        <v>13397</v>
      </c>
      <c r="I212" t="s">
        <v>2076</v>
      </c>
      <c r="J212">
        <v>8618965966</v>
      </c>
      <c r="K212" t="s">
        <v>3860</v>
      </c>
      <c r="L212">
        <v>41</v>
      </c>
      <c r="M212">
        <v>46</v>
      </c>
      <c r="N212" t="s">
        <v>789</v>
      </c>
      <c r="O212">
        <v>4747455609</v>
      </c>
      <c r="P212" t="s">
        <v>2073</v>
      </c>
      <c r="Q212" t="s">
        <v>2074</v>
      </c>
      <c r="T212" s="1">
        <v>46205</v>
      </c>
      <c r="U212" s="31">
        <v>46205.454918981479</v>
      </c>
      <c r="V212">
        <v>1</v>
      </c>
      <c r="W212">
        <v>90000</v>
      </c>
      <c r="X212" t="s">
        <v>13400</v>
      </c>
      <c r="Y212" t="s">
        <v>13401</v>
      </c>
      <c r="Z212">
        <v>909020041276989</v>
      </c>
      <c r="AA212" t="s">
        <v>13402</v>
      </c>
      <c r="AB212">
        <v>3</v>
      </c>
      <c r="AC212">
        <v>24.15</v>
      </c>
      <c r="AD212" t="s">
        <v>1180</v>
      </c>
      <c r="AE212" t="s">
        <v>1181</v>
      </c>
      <c r="AF212" t="s">
        <v>13414</v>
      </c>
      <c r="AG212" s="1">
        <v>46246</v>
      </c>
      <c r="AH212">
        <v>25</v>
      </c>
      <c r="AI212" t="s">
        <v>13404</v>
      </c>
      <c r="AJ212" t="s">
        <v>13405</v>
      </c>
      <c r="AK212" t="s">
        <v>13406</v>
      </c>
      <c r="AL212">
        <v>8958707389</v>
      </c>
      <c r="AM212" t="s">
        <v>13415</v>
      </c>
      <c r="AN212" t="s">
        <v>13408</v>
      </c>
      <c r="AO212">
        <v>1540</v>
      </c>
      <c r="AP212">
        <v>0</v>
      </c>
      <c r="AQ212" t="s">
        <v>13431</v>
      </c>
      <c r="AR212">
        <v>2069</v>
      </c>
      <c r="AS212">
        <v>0</v>
      </c>
      <c r="AZ212">
        <v>0</v>
      </c>
      <c r="BC212" t="str">
        <f>VLOOKUP(A212,Sheet1!$A$1:$E$221,2,0)</f>
        <v>West Zone</v>
      </c>
      <c r="BD212" t="str">
        <f>VLOOKUP(A212,Sheet1!$A$1:$E$221,5,0)</f>
        <v>Pradeep Kumar</v>
      </c>
    </row>
    <row r="213" spans="1:56" x14ac:dyDescent="0.35">
      <c r="A213" t="s">
        <v>141</v>
      </c>
      <c r="B213">
        <v>442</v>
      </c>
      <c r="C213" t="s">
        <v>784</v>
      </c>
      <c r="D213" t="s">
        <v>3861</v>
      </c>
      <c r="E213">
        <v>395396</v>
      </c>
      <c r="F213" t="s">
        <v>13931</v>
      </c>
      <c r="G213">
        <v>8657429</v>
      </c>
      <c r="H213" t="s">
        <v>13397</v>
      </c>
      <c r="I213" t="s">
        <v>3862</v>
      </c>
      <c r="J213">
        <v>7807842461</v>
      </c>
      <c r="K213" t="s">
        <v>13932</v>
      </c>
      <c r="L213">
        <v>40</v>
      </c>
      <c r="M213">
        <v>42</v>
      </c>
      <c r="N213" t="s">
        <v>784</v>
      </c>
      <c r="O213">
        <v>4371739636</v>
      </c>
      <c r="P213" t="s">
        <v>3863</v>
      </c>
      <c r="Q213" t="s">
        <v>3864</v>
      </c>
      <c r="T213" s="1">
        <v>46204</v>
      </c>
      <c r="U213" s="31">
        <v>46204.745150462964</v>
      </c>
      <c r="V213">
        <v>1</v>
      </c>
      <c r="W213">
        <v>77000</v>
      </c>
      <c r="X213" t="s">
        <v>13400</v>
      </c>
      <c r="Y213" t="s">
        <v>13401</v>
      </c>
      <c r="Z213">
        <v>909020041276989</v>
      </c>
      <c r="AA213" t="s">
        <v>13402</v>
      </c>
      <c r="AB213">
        <v>2</v>
      </c>
      <c r="AC213">
        <v>24.15</v>
      </c>
      <c r="AD213" t="s">
        <v>1124</v>
      </c>
      <c r="AE213" t="s">
        <v>1125</v>
      </c>
      <c r="AF213" t="s">
        <v>13403</v>
      </c>
      <c r="AG213" s="1">
        <v>46238</v>
      </c>
      <c r="AH213">
        <v>25</v>
      </c>
      <c r="AI213" t="s">
        <v>13404</v>
      </c>
      <c r="AJ213" t="s">
        <v>13435</v>
      </c>
      <c r="AK213" t="s">
        <v>13406</v>
      </c>
      <c r="AL213">
        <v>9065827643</v>
      </c>
      <c r="AM213" t="s">
        <v>13415</v>
      </c>
      <c r="AN213" t="s">
        <v>13408</v>
      </c>
      <c r="AO213">
        <v>1318</v>
      </c>
      <c r="AP213">
        <v>0</v>
      </c>
      <c r="AQ213" t="s">
        <v>13542</v>
      </c>
      <c r="AR213">
        <v>1719</v>
      </c>
      <c r="AS213">
        <v>0</v>
      </c>
      <c r="AZ213">
        <v>0</v>
      </c>
      <c r="BC213" t="str">
        <f>VLOOKUP(A213,Sheet1!$A$1:$E$221,2,0)</f>
        <v>East Zone</v>
      </c>
      <c r="BD213" t="str">
        <f>VLOOKUP(A213,Sheet1!$A$1:$E$221,5,0)</f>
        <v>Raja Kumar</v>
      </c>
    </row>
    <row r="214" spans="1:56" x14ac:dyDescent="0.35">
      <c r="A214" t="s">
        <v>238</v>
      </c>
      <c r="B214">
        <v>228</v>
      </c>
      <c r="C214" t="s">
        <v>791</v>
      </c>
      <c r="D214" t="s">
        <v>2231</v>
      </c>
      <c r="E214">
        <v>561204</v>
      </c>
      <c r="F214" t="s">
        <v>1161</v>
      </c>
      <c r="G214">
        <v>8589405</v>
      </c>
      <c r="H214" t="s">
        <v>13397</v>
      </c>
      <c r="I214" t="s">
        <v>2233</v>
      </c>
      <c r="J214">
        <v>1183762540</v>
      </c>
      <c r="K214" t="s">
        <v>13933</v>
      </c>
      <c r="L214">
        <v>24</v>
      </c>
      <c r="M214">
        <v>33</v>
      </c>
      <c r="N214" t="s">
        <v>791</v>
      </c>
      <c r="O214">
        <v>2015068368</v>
      </c>
      <c r="P214" t="s">
        <v>1475</v>
      </c>
      <c r="Q214" t="s">
        <v>1476</v>
      </c>
      <c r="T214" s="1">
        <v>46204</v>
      </c>
      <c r="U214" s="31">
        <v>46204.828252314815</v>
      </c>
      <c r="V214">
        <v>1</v>
      </c>
      <c r="W214">
        <v>80000</v>
      </c>
      <c r="X214" t="s">
        <v>13400</v>
      </c>
      <c r="Y214" t="s">
        <v>13401</v>
      </c>
      <c r="Z214">
        <v>909020041276989</v>
      </c>
      <c r="AA214" t="s">
        <v>13626</v>
      </c>
      <c r="AB214">
        <v>3</v>
      </c>
      <c r="AC214">
        <v>24.5</v>
      </c>
      <c r="AD214" t="s">
        <v>2228</v>
      </c>
      <c r="AE214" t="s">
        <v>2229</v>
      </c>
      <c r="AF214" t="s">
        <v>13794</v>
      </c>
      <c r="AG214" s="1">
        <v>46242</v>
      </c>
      <c r="AH214">
        <v>36</v>
      </c>
      <c r="AI214" t="s">
        <v>13404</v>
      </c>
      <c r="AJ214" t="s">
        <v>13405</v>
      </c>
      <c r="AK214" t="s">
        <v>13406</v>
      </c>
      <c r="AL214">
        <v>9861904282</v>
      </c>
      <c r="AM214" t="s">
        <v>13415</v>
      </c>
      <c r="AN214" t="s">
        <v>13408</v>
      </c>
      <c r="AO214">
        <v>1369</v>
      </c>
      <c r="AP214">
        <v>0</v>
      </c>
      <c r="AQ214" t="s">
        <v>13795</v>
      </c>
      <c r="AR214">
        <v>2724</v>
      </c>
      <c r="AS214">
        <v>0</v>
      </c>
      <c r="AZ214">
        <v>0</v>
      </c>
      <c r="BC214" t="str">
        <f>VLOOKUP(A214,Sheet1!$A$1:$E$221,2,0)</f>
        <v>South East Zone</v>
      </c>
      <c r="BD214" t="str">
        <f>VLOOKUP(A214,Sheet1!$A$1:$E$221,5,0)</f>
        <v>Radhashyam Panda</v>
      </c>
    </row>
    <row r="215" spans="1:56" x14ac:dyDescent="0.35">
      <c r="A215" t="s">
        <v>101</v>
      </c>
      <c r="B215">
        <v>364</v>
      </c>
      <c r="C215" t="s">
        <v>788</v>
      </c>
      <c r="D215" t="s">
        <v>1971</v>
      </c>
      <c r="E215">
        <v>403786</v>
      </c>
      <c r="F215" t="s">
        <v>13934</v>
      </c>
      <c r="G215">
        <v>7313910</v>
      </c>
      <c r="H215" t="s">
        <v>13397</v>
      </c>
      <c r="I215" t="s">
        <v>1975</v>
      </c>
      <c r="J215">
        <v>7507663396</v>
      </c>
      <c r="K215" t="s">
        <v>13935</v>
      </c>
      <c r="L215">
        <v>32</v>
      </c>
      <c r="M215">
        <v>32</v>
      </c>
      <c r="N215" t="s">
        <v>788</v>
      </c>
      <c r="O215">
        <v>2839204857</v>
      </c>
      <c r="P215" t="s">
        <v>1972</v>
      </c>
      <c r="Q215" t="s">
        <v>1973</v>
      </c>
      <c r="T215" s="1">
        <v>46204</v>
      </c>
      <c r="U215" s="31">
        <v>46204.762037037035</v>
      </c>
      <c r="V215">
        <v>1</v>
      </c>
      <c r="W215">
        <v>90000</v>
      </c>
      <c r="X215" t="s">
        <v>13400</v>
      </c>
      <c r="Y215" t="s">
        <v>13401</v>
      </c>
      <c r="Z215">
        <v>909020041276989</v>
      </c>
      <c r="AA215" t="s">
        <v>13402</v>
      </c>
      <c r="AB215">
        <v>4</v>
      </c>
      <c r="AC215">
        <v>24.15</v>
      </c>
      <c r="AD215" t="s">
        <v>978</v>
      </c>
      <c r="AE215" t="s">
        <v>979</v>
      </c>
      <c r="AF215" t="s">
        <v>13936</v>
      </c>
      <c r="AG215" s="1">
        <v>46242</v>
      </c>
      <c r="AH215">
        <v>25</v>
      </c>
      <c r="AI215" t="s">
        <v>13404</v>
      </c>
      <c r="AJ215" t="s">
        <v>13405</v>
      </c>
      <c r="AK215" t="s">
        <v>13406</v>
      </c>
      <c r="AL215">
        <v>7509831009</v>
      </c>
      <c r="AM215" t="s">
        <v>13407</v>
      </c>
      <c r="AN215" t="s">
        <v>13408</v>
      </c>
      <c r="AO215">
        <v>1540</v>
      </c>
      <c r="AP215">
        <v>0</v>
      </c>
      <c r="AQ215" t="s">
        <v>13533</v>
      </c>
      <c r="AR215">
        <v>1917</v>
      </c>
      <c r="AS215">
        <v>0</v>
      </c>
      <c r="AZ215">
        <v>0</v>
      </c>
      <c r="BC215" t="str">
        <f>VLOOKUP(A215,Sheet1!$A$1:$E$221,2,0)</f>
        <v>South Zone</v>
      </c>
      <c r="BD215" t="str">
        <f>VLOOKUP(A215,Sheet1!$A$1:$E$221,5,0)</f>
        <v>Vinay Shukla</v>
      </c>
    </row>
    <row r="216" spans="1:56" x14ac:dyDescent="0.35">
      <c r="A216" t="s">
        <v>270</v>
      </c>
      <c r="B216">
        <v>221</v>
      </c>
      <c r="C216" t="s">
        <v>791</v>
      </c>
      <c r="D216" t="s">
        <v>3865</v>
      </c>
      <c r="E216">
        <v>372331</v>
      </c>
      <c r="F216" t="s">
        <v>13937</v>
      </c>
      <c r="G216">
        <v>8509035</v>
      </c>
      <c r="H216" t="s">
        <v>13397</v>
      </c>
      <c r="I216" t="s">
        <v>3866</v>
      </c>
      <c r="J216">
        <v>6696975867</v>
      </c>
      <c r="K216" t="s">
        <v>13938</v>
      </c>
      <c r="L216">
        <v>44</v>
      </c>
      <c r="M216">
        <v>46</v>
      </c>
      <c r="N216" t="s">
        <v>791</v>
      </c>
      <c r="O216">
        <v>1095446709</v>
      </c>
      <c r="P216" t="s">
        <v>3867</v>
      </c>
      <c r="Q216" t="s">
        <v>3868</v>
      </c>
      <c r="T216" s="1">
        <v>46204</v>
      </c>
      <c r="U216" s="31">
        <v>46204.756145833337</v>
      </c>
      <c r="V216">
        <v>1</v>
      </c>
      <c r="W216">
        <v>60000</v>
      </c>
      <c r="X216" t="s">
        <v>13400</v>
      </c>
      <c r="Y216" t="s">
        <v>13401</v>
      </c>
      <c r="Z216">
        <v>909020041276989</v>
      </c>
      <c r="AA216" t="s">
        <v>13402</v>
      </c>
      <c r="AB216">
        <v>4</v>
      </c>
      <c r="AC216">
        <v>24.15</v>
      </c>
      <c r="AD216" t="s">
        <v>1038</v>
      </c>
      <c r="AE216" t="s">
        <v>1039</v>
      </c>
      <c r="AF216" t="s">
        <v>13414</v>
      </c>
      <c r="AG216" s="1">
        <v>46244</v>
      </c>
      <c r="AH216">
        <v>25</v>
      </c>
      <c r="AI216" t="s">
        <v>13404</v>
      </c>
      <c r="AJ216" t="s">
        <v>13435</v>
      </c>
      <c r="AK216" t="s">
        <v>13406</v>
      </c>
      <c r="AL216">
        <v>6372212158</v>
      </c>
      <c r="AM216" t="s">
        <v>13415</v>
      </c>
      <c r="AN216" t="s">
        <v>13408</v>
      </c>
      <c r="AO216">
        <v>1027</v>
      </c>
      <c r="AP216">
        <v>0</v>
      </c>
      <c r="AQ216" t="s">
        <v>13471</v>
      </c>
      <c r="AR216">
        <v>1340</v>
      </c>
      <c r="AS216">
        <v>0</v>
      </c>
      <c r="AZ216">
        <v>0</v>
      </c>
      <c r="BC216" t="str">
        <f>VLOOKUP(A216,Sheet1!$A$1:$E$221,2,0)</f>
        <v>South East Zone</v>
      </c>
      <c r="BD216" t="str">
        <f>VLOOKUP(A216,Sheet1!$A$1:$E$221,5,0)</f>
        <v>Radhashyam Panda</v>
      </c>
    </row>
    <row r="217" spans="1:56" x14ac:dyDescent="0.35">
      <c r="A217" t="s">
        <v>138</v>
      </c>
      <c r="B217">
        <v>330</v>
      </c>
      <c r="C217" t="s">
        <v>787</v>
      </c>
      <c r="D217" t="s">
        <v>1754</v>
      </c>
      <c r="E217">
        <v>294736</v>
      </c>
      <c r="F217" t="s">
        <v>13677</v>
      </c>
      <c r="G217">
        <v>8434690</v>
      </c>
      <c r="H217" t="s">
        <v>13397</v>
      </c>
      <c r="I217" t="s">
        <v>1756</v>
      </c>
      <c r="J217">
        <v>1623362197</v>
      </c>
      <c r="K217" t="s">
        <v>13939</v>
      </c>
      <c r="L217">
        <v>45</v>
      </c>
      <c r="M217">
        <v>46</v>
      </c>
      <c r="N217" t="s">
        <v>787</v>
      </c>
      <c r="O217">
        <v>2731243568</v>
      </c>
      <c r="P217" t="s">
        <v>1099</v>
      </c>
      <c r="Q217" t="s">
        <v>1100</v>
      </c>
      <c r="R217" t="s">
        <v>13940</v>
      </c>
      <c r="S217" t="s">
        <v>13941</v>
      </c>
      <c r="T217" s="1">
        <v>46205</v>
      </c>
      <c r="U217" s="31">
        <v>46205.353020833332</v>
      </c>
      <c r="V217">
        <v>1</v>
      </c>
      <c r="W217">
        <v>90000</v>
      </c>
      <c r="X217" t="s">
        <v>13400</v>
      </c>
      <c r="Y217" t="s">
        <v>13401</v>
      </c>
      <c r="Z217">
        <v>909020041276989</v>
      </c>
      <c r="AA217" t="s">
        <v>13402</v>
      </c>
      <c r="AB217">
        <v>3</v>
      </c>
      <c r="AC217">
        <v>24.15</v>
      </c>
      <c r="AD217" t="s">
        <v>978</v>
      </c>
      <c r="AE217" t="s">
        <v>979</v>
      </c>
      <c r="AF217" t="s">
        <v>13426</v>
      </c>
      <c r="AG217" s="1">
        <v>46242</v>
      </c>
      <c r="AH217">
        <v>25</v>
      </c>
      <c r="AI217" t="s">
        <v>13404</v>
      </c>
      <c r="AJ217" t="s">
        <v>13435</v>
      </c>
      <c r="AK217" t="s">
        <v>13406</v>
      </c>
      <c r="AL217">
        <v>6202905707</v>
      </c>
      <c r="AM217" t="s">
        <v>13415</v>
      </c>
      <c r="AN217" t="s">
        <v>13408</v>
      </c>
      <c r="AO217">
        <v>1540</v>
      </c>
      <c r="AP217">
        <v>0</v>
      </c>
      <c r="AQ217" t="s">
        <v>13533</v>
      </c>
      <c r="AR217">
        <v>1917</v>
      </c>
      <c r="AS217">
        <v>0</v>
      </c>
      <c r="AZ217">
        <v>0</v>
      </c>
      <c r="BC217" t="str">
        <f>VLOOKUP(A217,Sheet1!$A$1:$E$221,2,0)</f>
        <v>East Zone</v>
      </c>
      <c r="BD217" t="str">
        <f>VLOOKUP(A217,Sheet1!$A$1:$E$221,5,0)</f>
        <v>Abhishek Kumar Tiwari</v>
      </c>
    </row>
    <row r="218" spans="1:56" x14ac:dyDescent="0.35">
      <c r="A218" t="s">
        <v>259</v>
      </c>
      <c r="B218">
        <v>911</v>
      </c>
      <c r="C218" t="s">
        <v>789</v>
      </c>
      <c r="D218" t="s">
        <v>1814</v>
      </c>
      <c r="E218">
        <v>548998</v>
      </c>
      <c r="F218" t="s">
        <v>13942</v>
      </c>
      <c r="G218">
        <v>9282278</v>
      </c>
      <c r="H218" t="s">
        <v>13397</v>
      </c>
      <c r="I218" t="s">
        <v>1327</v>
      </c>
      <c r="J218">
        <v>1655198614</v>
      </c>
      <c r="K218" t="s">
        <v>97</v>
      </c>
      <c r="L218">
        <v>36</v>
      </c>
      <c r="M218">
        <v>33</v>
      </c>
      <c r="N218" t="s">
        <v>789</v>
      </c>
      <c r="O218">
        <v>5853971069</v>
      </c>
      <c r="P218" t="s">
        <v>1815</v>
      </c>
      <c r="Q218" t="s">
        <v>1816</v>
      </c>
      <c r="T218" s="1">
        <v>46205</v>
      </c>
      <c r="U218" s="31">
        <v>46205.554583333331</v>
      </c>
      <c r="V218">
        <v>1</v>
      </c>
      <c r="W218">
        <v>77000</v>
      </c>
      <c r="X218" t="s">
        <v>13400</v>
      </c>
      <c r="Y218" t="s">
        <v>13401</v>
      </c>
      <c r="Z218">
        <v>909020041276989</v>
      </c>
      <c r="AA218" t="s">
        <v>13402</v>
      </c>
      <c r="AB218">
        <v>2</v>
      </c>
      <c r="AC218">
        <v>24.15</v>
      </c>
      <c r="AD218" t="s">
        <v>939</v>
      </c>
      <c r="AE218" t="s">
        <v>940</v>
      </c>
      <c r="AF218" t="s">
        <v>13414</v>
      </c>
      <c r="AG218" s="1">
        <v>46241</v>
      </c>
      <c r="AH218">
        <v>25</v>
      </c>
      <c r="AI218" t="s">
        <v>13404</v>
      </c>
      <c r="AJ218" t="s">
        <v>13427</v>
      </c>
      <c r="AK218" t="s">
        <v>13406</v>
      </c>
      <c r="AL218">
        <v>9076691697</v>
      </c>
      <c r="AM218" t="s">
        <v>13407</v>
      </c>
      <c r="AN218" t="s">
        <v>13408</v>
      </c>
      <c r="AO218">
        <v>1318</v>
      </c>
      <c r="AP218">
        <v>0</v>
      </c>
      <c r="AQ218" t="s">
        <v>13420</v>
      </c>
      <c r="AR218">
        <v>1718</v>
      </c>
      <c r="AS218">
        <v>0</v>
      </c>
      <c r="AZ218">
        <v>0</v>
      </c>
      <c r="BC218" t="str">
        <f>VLOOKUP(A218,Sheet1!$A$1:$E$221,2,0)</f>
        <v>East Zone</v>
      </c>
      <c r="BD218" t="str">
        <f>VLOOKUP(A218,Sheet1!$A$1:$E$221,5,0)</f>
        <v>Marut Nandan</v>
      </c>
    </row>
    <row r="219" spans="1:56" x14ac:dyDescent="0.35">
      <c r="A219" t="s">
        <v>144</v>
      </c>
      <c r="B219">
        <v>444</v>
      </c>
      <c r="C219" t="s">
        <v>784</v>
      </c>
      <c r="D219" t="s">
        <v>1780</v>
      </c>
      <c r="E219">
        <v>305161</v>
      </c>
      <c r="F219" t="s">
        <v>13943</v>
      </c>
      <c r="G219">
        <v>9277208</v>
      </c>
      <c r="H219" t="s">
        <v>13397</v>
      </c>
      <c r="I219" t="s">
        <v>1784</v>
      </c>
      <c r="J219">
        <v>9889661217</v>
      </c>
      <c r="K219" t="s">
        <v>13944</v>
      </c>
      <c r="L219">
        <v>54</v>
      </c>
      <c r="M219">
        <v>44</v>
      </c>
      <c r="N219" t="s">
        <v>784</v>
      </c>
      <c r="O219">
        <v>4103840164</v>
      </c>
      <c r="P219" t="s">
        <v>1781</v>
      </c>
      <c r="Q219" t="s">
        <v>1782</v>
      </c>
      <c r="T219" s="1">
        <v>46204</v>
      </c>
      <c r="U219" s="31">
        <v>46204.753287037034</v>
      </c>
      <c r="V219">
        <v>1</v>
      </c>
      <c r="W219">
        <v>85000</v>
      </c>
      <c r="X219" t="s">
        <v>13400</v>
      </c>
      <c r="Y219" t="s">
        <v>13401</v>
      </c>
      <c r="Z219">
        <v>909020041276989</v>
      </c>
      <c r="AA219" t="s">
        <v>13402</v>
      </c>
      <c r="AB219">
        <v>3</v>
      </c>
      <c r="AC219">
        <v>24.15</v>
      </c>
      <c r="AD219" t="s">
        <v>1110</v>
      </c>
      <c r="AE219" t="s">
        <v>1111</v>
      </c>
      <c r="AF219" t="s">
        <v>13403</v>
      </c>
      <c r="AG219" s="1">
        <v>46245</v>
      </c>
      <c r="AH219">
        <v>25</v>
      </c>
      <c r="AI219" t="s">
        <v>13404</v>
      </c>
      <c r="AJ219" t="s">
        <v>13427</v>
      </c>
      <c r="AK219" t="s">
        <v>13406</v>
      </c>
      <c r="AL219">
        <v>7295914922</v>
      </c>
      <c r="AM219" t="s">
        <v>13407</v>
      </c>
      <c r="AN219" t="s">
        <v>13408</v>
      </c>
      <c r="AO219">
        <v>1455</v>
      </c>
      <c r="AP219">
        <v>0</v>
      </c>
      <c r="AQ219" t="s">
        <v>13864</v>
      </c>
      <c r="AR219">
        <v>1898</v>
      </c>
      <c r="AS219">
        <v>0</v>
      </c>
      <c r="AZ219">
        <v>0</v>
      </c>
      <c r="BC219" t="str">
        <f>VLOOKUP(A219,Sheet1!$A$1:$E$221,2,0)</f>
        <v>East Zone</v>
      </c>
      <c r="BD219" t="str">
        <f>VLOOKUP(A219,Sheet1!$A$1:$E$221,5,0)</f>
        <v>Raja Kumar</v>
      </c>
    </row>
    <row r="220" spans="1:56" x14ac:dyDescent="0.35">
      <c r="A220" t="s">
        <v>192</v>
      </c>
      <c r="B220">
        <v>783</v>
      </c>
      <c r="C220" t="s">
        <v>792</v>
      </c>
      <c r="D220" t="s">
        <v>2024</v>
      </c>
      <c r="E220">
        <v>409250</v>
      </c>
      <c r="F220" t="s">
        <v>13945</v>
      </c>
      <c r="G220">
        <v>7346261</v>
      </c>
      <c r="H220" t="s">
        <v>13397</v>
      </c>
      <c r="I220" t="s">
        <v>2028</v>
      </c>
      <c r="J220">
        <v>8002459034</v>
      </c>
      <c r="K220" t="s">
        <v>13946</v>
      </c>
      <c r="L220">
        <v>31</v>
      </c>
      <c r="M220">
        <v>31</v>
      </c>
      <c r="N220" t="s">
        <v>792</v>
      </c>
      <c r="O220">
        <v>3475679050</v>
      </c>
      <c r="P220" t="s">
        <v>2025</v>
      </c>
      <c r="Q220" t="s">
        <v>2026</v>
      </c>
      <c r="T220" s="1">
        <v>46204</v>
      </c>
      <c r="U220" s="31">
        <v>46204.855682870373</v>
      </c>
      <c r="V220">
        <v>1</v>
      </c>
      <c r="W220">
        <v>90000</v>
      </c>
      <c r="X220" t="s">
        <v>13400</v>
      </c>
      <c r="Y220" t="s">
        <v>13401</v>
      </c>
      <c r="Z220">
        <v>909020041276989</v>
      </c>
      <c r="AA220" t="s">
        <v>13402</v>
      </c>
      <c r="AB220">
        <v>3</v>
      </c>
      <c r="AC220">
        <v>24.15</v>
      </c>
      <c r="AD220" t="s">
        <v>1180</v>
      </c>
      <c r="AE220" t="s">
        <v>1181</v>
      </c>
      <c r="AF220" t="s">
        <v>13426</v>
      </c>
      <c r="AG220" s="1">
        <v>46243</v>
      </c>
      <c r="AH220">
        <v>25</v>
      </c>
      <c r="AI220" t="s">
        <v>13404</v>
      </c>
      <c r="AJ220" t="s">
        <v>13405</v>
      </c>
      <c r="AK220" t="s">
        <v>13406</v>
      </c>
      <c r="AL220">
        <v>9159854502</v>
      </c>
      <c r="AM220" t="s">
        <v>13407</v>
      </c>
      <c r="AN220" t="s">
        <v>13408</v>
      </c>
      <c r="AO220">
        <v>1540</v>
      </c>
      <c r="AP220">
        <v>0</v>
      </c>
      <c r="AQ220" t="s">
        <v>13431</v>
      </c>
      <c r="AR220">
        <v>2069</v>
      </c>
      <c r="AS220">
        <v>0</v>
      </c>
      <c r="AZ220">
        <v>0</v>
      </c>
      <c r="BC220" t="str">
        <f>VLOOKUP(A220,Sheet1!$A$1:$E$221,2,0)</f>
        <v>South Zone</v>
      </c>
      <c r="BD220" t="str">
        <f>VLOOKUP(A220,Sheet1!$A$1:$E$221,5,0)</f>
        <v>Sankar T</v>
      </c>
    </row>
    <row r="221" spans="1:56" x14ac:dyDescent="0.35">
      <c r="A221" t="s">
        <v>229</v>
      </c>
      <c r="B221">
        <v>69</v>
      </c>
      <c r="C221" t="s">
        <v>789</v>
      </c>
      <c r="D221" t="s">
        <v>3869</v>
      </c>
      <c r="E221">
        <v>422873</v>
      </c>
      <c r="F221" t="s">
        <v>13947</v>
      </c>
      <c r="G221">
        <v>9237808</v>
      </c>
      <c r="H221" t="s">
        <v>13397</v>
      </c>
      <c r="I221" t="s">
        <v>3870</v>
      </c>
      <c r="J221">
        <v>5961556119</v>
      </c>
      <c r="K221" t="s">
        <v>13948</v>
      </c>
      <c r="L221">
        <v>30</v>
      </c>
      <c r="M221">
        <v>34</v>
      </c>
      <c r="N221" t="s">
        <v>789</v>
      </c>
      <c r="O221">
        <v>8754111217</v>
      </c>
      <c r="P221" t="s">
        <v>1547</v>
      </c>
      <c r="Q221" t="s">
        <v>1548</v>
      </c>
      <c r="T221" s="1">
        <v>46205</v>
      </c>
      <c r="U221" s="31">
        <v>46205.465925925928</v>
      </c>
      <c r="V221">
        <v>1</v>
      </c>
      <c r="W221">
        <v>60000</v>
      </c>
      <c r="X221" t="s">
        <v>13400</v>
      </c>
      <c r="Y221" t="s">
        <v>13401</v>
      </c>
      <c r="Z221">
        <v>909020041276989</v>
      </c>
      <c r="AA221" t="s">
        <v>13402</v>
      </c>
      <c r="AB221">
        <v>4</v>
      </c>
      <c r="AC221">
        <v>24.15</v>
      </c>
      <c r="AD221" t="s">
        <v>982</v>
      </c>
      <c r="AE221" t="s">
        <v>983</v>
      </c>
      <c r="AF221" t="s">
        <v>13414</v>
      </c>
      <c r="AG221" s="1">
        <v>46246</v>
      </c>
      <c r="AH221">
        <v>25</v>
      </c>
      <c r="AI221" t="s">
        <v>13404</v>
      </c>
      <c r="AJ221" t="s">
        <v>13405</v>
      </c>
      <c r="AK221" t="s">
        <v>13406</v>
      </c>
      <c r="AL221">
        <v>7380738051</v>
      </c>
      <c r="AM221" t="s">
        <v>13415</v>
      </c>
      <c r="AN221" t="s">
        <v>13408</v>
      </c>
      <c r="AO221">
        <v>1027</v>
      </c>
      <c r="AP221">
        <v>0</v>
      </c>
      <c r="AQ221" t="s">
        <v>13619</v>
      </c>
      <c r="AR221">
        <v>1338</v>
      </c>
      <c r="AS221">
        <v>0</v>
      </c>
      <c r="AZ221">
        <v>0</v>
      </c>
      <c r="BC221" t="str">
        <f>VLOOKUP(A221,Sheet1!$A$1:$E$221,2,0)</f>
        <v>East Zone</v>
      </c>
      <c r="BD221" t="str">
        <f>VLOOKUP(A221,Sheet1!$A$1:$E$221,5,0)</f>
        <v>Sheelendra Pratap Singh</v>
      </c>
    </row>
    <row r="222" spans="1:56" x14ac:dyDescent="0.35">
      <c r="A222" t="s">
        <v>759</v>
      </c>
      <c r="B222">
        <v>70</v>
      </c>
      <c r="C222" t="s">
        <v>789</v>
      </c>
      <c r="D222" t="s">
        <v>2129</v>
      </c>
      <c r="E222">
        <v>694325</v>
      </c>
      <c r="F222" t="s">
        <v>13949</v>
      </c>
      <c r="G222">
        <v>8481070</v>
      </c>
      <c r="H222" t="s">
        <v>13397</v>
      </c>
      <c r="I222" t="s">
        <v>2131</v>
      </c>
      <c r="J222">
        <v>9065174004</v>
      </c>
      <c r="K222" t="s">
        <v>13950</v>
      </c>
      <c r="L222">
        <v>32</v>
      </c>
      <c r="M222">
        <v>33</v>
      </c>
      <c r="N222" t="s">
        <v>789</v>
      </c>
      <c r="O222">
        <v>3892487127</v>
      </c>
      <c r="P222" t="s">
        <v>2125</v>
      </c>
      <c r="Q222" t="s">
        <v>2126</v>
      </c>
      <c r="R222" t="s">
        <v>159</v>
      </c>
      <c r="S222" t="s">
        <v>13951</v>
      </c>
      <c r="T222" s="1">
        <v>46204</v>
      </c>
      <c r="U222" s="31">
        <v>46204.768391203703</v>
      </c>
      <c r="V222">
        <v>1</v>
      </c>
      <c r="W222">
        <v>90000</v>
      </c>
      <c r="X222" t="s">
        <v>13400</v>
      </c>
      <c r="Y222" t="s">
        <v>13401</v>
      </c>
      <c r="Z222">
        <v>909020041276989</v>
      </c>
      <c r="AA222" t="s">
        <v>13402</v>
      </c>
      <c r="AB222">
        <v>4</v>
      </c>
      <c r="AC222">
        <v>24.15</v>
      </c>
      <c r="AD222" t="s">
        <v>931</v>
      </c>
      <c r="AE222" t="s">
        <v>932</v>
      </c>
      <c r="AF222" t="s">
        <v>13414</v>
      </c>
      <c r="AG222" s="1">
        <v>46239</v>
      </c>
      <c r="AH222">
        <v>25</v>
      </c>
      <c r="AI222" t="s">
        <v>13404</v>
      </c>
      <c r="AJ222" t="s">
        <v>13435</v>
      </c>
      <c r="AK222" t="s">
        <v>13406</v>
      </c>
      <c r="AL222">
        <v>9027682054</v>
      </c>
      <c r="AM222" t="s">
        <v>13415</v>
      </c>
      <c r="AN222" t="s">
        <v>13408</v>
      </c>
      <c r="AO222">
        <v>1540</v>
      </c>
      <c r="AP222">
        <v>0</v>
      </c>
      <c r="AQ222" t="s">
        <v>13451</v>
      </c>
      <c r="AR222">
        <v>2008</v>
      </c>
      <c r="AS222">
        <v>0</v>
      </c>
      <c r="AZ222">
        <v>0</v>
      </c>
      <c r="BC222" t="str">
        <f>VLOOKUP(A222,Sheet1!$A$1:$E$221,2,0)</f>
        <v>West Zone</v>
      </c>
      <c r="BD222" t="str">
        <f>VLOOKUP(A222,Sheet1!$A$1:$E$221,5,0)</f>
        <v>Sandeep Sisodiya</v>
      </c>
    </row>
    <row r="223" spans="1:56" x14ac:dyDescent="0.35">
      <c r="A223" t="s">
        <v>240</v>
      </c>
      <c r="B223">
        <v>248</v>
      </c>
      <c r="C223" t="s">
        <v>789</v>
      </c>
      <c r="D223" t="s">
        <v>3871</v>
      </c>
      <c r="E223">
        <v>81048</v>
      </c>
      <c r="F223" t="s">
        <v>13952</v>
      </c>
      <c r="G223">
        <v>9282084</v>
      </c>
      <c r="H223" t="s">
        <v>13397</v>
      </c>
      <c r="I223" t="s">
        <v>3872</v>
      </c>
      <c r="J223">
        <v>3423633479</v>
      </c>
      <c r="K223" t="s">
        <v>82</v>
      </c>
      <c r="L223">
        <v>28</v>
      </c>
      <c r="M223">
        <v>30</v>
      </c>
      <c r="N223" t="s">
        <v>789</v>
      </c>
      <c r="O223">
        <v>6811104481</v>
      </c>
      <c r="P223" t="s">
        <v>1065</v>
      </c>
      <c r="Q223" t="s">
        <v>1066</v>
      </c>
      <c r="T223" s="1">
        <v>46205</v>
      </c>
      <c r="U223" s="31">
        <v>46205.501875000002</v>
      </c>
      <c r="V223">
        <v>1</v>
      </c>
      <c r="W223">
        <v>90000</v>
      </c>
      <c r="X223" t="s">
        <v>13400</v>
      </c>
      <c r="Y223" t="s">
        <v>13401</v>
      </c>
      <c r="Z223">
        <v>909020041276989</v>
      </c>
      <c r="AA223" t="s">
        <v>13402</v>
      </c>
      <c r="AB223">
        <v>3</v>
      </c>
      <c r="AC223">
        <v>24.15</v>
      </c>
      <c r="AD223" t="s">
        <v>931</v>
      </c>
      <c r="AE223" t="s">
        <v>932</v>
      </c>
      <c r="AF223" t="s">
        <v>13403</v>
      </c>
      <c r="AG223" s="1">
        <v>46237</v>
      </c>
      <c r="AH223">
        <v>25</v>
      </c>
      <c r="AI223" t="s">
        <v>13404</v>
      </c>
      <c r="AJ223" t="s">
        <v>13427</v>
      </c>
      <c r="AK223" t="s">
        <v>13406</v>
      </c>
      <c r="AL223">
        <v>9870304771</v>
      </c>
      <c r="AM223" t="s">
        <v>13415</v>
      </c>
      <c r="AN223" t="s">
        <v>13408</v>
      </c>
      <c r="AO223">
        <v>1540</v>
      </c>
      <c r="AP223">
        <v>0</v>
      </c>
      <c r="AQ223" t="s">
        <v>13451</v>
      </c>
      <c r="AR223">
        <v>2008</v>
      </c>
      <c r="AS223">
        <v>0</v>
      </c>
      <c r="AZ223">
        <v>0</v>
      </c>
      <c r="BC223" t="str">
        <f>VLOOKUP(A223,Sheet1!$A$1:$E$221,2,0)</f>
        <v>East Zone</v>
      </c>
      <c r="BD223" t="str">
        <f>VLOOKUP(A223,Sheet1!$A$1:$E$221,5,0)</f>
        <v>Marut Nandan</v>
      </c>
    </row>
    <row r="224" spans="1:56" x14ac:dyDescent="0.35">
      <c r="A224" t="s">
        <v>165</v>
      </c>
      <c r="B224">
        <v>127</v>
      </c>
      <c r="C224" t="s">
        <v>787</v>
      </c>
      <c r="D224" t="s">
        <v>3873</v>
      </c>
      <c r="E224">
        <v>512524</v>
      </c>
      <c r="F224" t="s">
        <v>13953</v>
      </c>
      <c r="G224">
        <v>9035168</v>
      </c>
      <c r="H224" t="s">
        <v>13397</v>
      </c>
      <c r="I224" t="s">
        <v>3874</v>
      </c>
      <c r="J224">
        <v>9864657149</v>
      </c>
      <c r="K224" t="s">
        <v>13954</v>
      </c>
      <c r="L224">
        <v>46</v>
      </c>
      <c r="M224">
        <v>50</v>
      </c>
      <c r="N224" t="s">
        <v>787</v>
      </c>
      <c r="O224">
        <v>9835400166</v>
      </c>
      <c r="P224" t="s">
        <v>155</v>
      </c>
      <c r="Q224" t="s">
        <v>3875</v>
      </c>
      <c r="T224" s="1">
        <v>46205</v>
      </c>
      <c r="U224" s="31">
        <v>46205.677499999998</v>
      </c>
      <c r="V224">
        <v>1</v>
      </c>
      <c r="W224">
        <v>90000</v>
      </c>
      <c r="X224" t="s">
        <v>13400</v>
      </c>
      <c r="Y224" t="s">
        <v>13401</v>
      </c>
      <c r="Z224">
        <v>909020041276989</v>
      </c>
      <c r="AA224" t="s">
        <v>13402</v>
      </c>
      <c r="AB224">
        <v>3</v>
      </c>
      <c r="AC224">
        <v>24.15</v>
      </c>
      <c r="AD224" t="s">
        <v>931</v>
      </c>
      <c r="AE224" t="s">
        <v>932</v>
      </c>
      <c r="AF224" t="s">
        <v>13414</v>
      </c>
      <c r="AG224" s="1">
        <v>46235</v>
      </c>
      <c r="AH224">
        <v>25</v>
      </c>
      <c r="AI224" t="s">
        <v>13404</v>
      </c>
      <c r="AJ224" t="s">
        <v>13405</v>
      </c>
      <c r="AK224" t="s">
        <v>13406</v>
      </c>
      <c r="AL224">
        <v>7371983345</v>
      </c>
      <c r="AM224" t="s">
        <v>13415</v>
      </c>
      <c r="AN224" t="s">
        <v>13408</v>
      </c>
      <c r="AO224">
        <v>1540</v>
      </c>
      <c r="AP224">
        <v>0</v>
      </c>
      <c r="AQ224" t="s">
        <v>13451</v>
      </c>
      <c r="AR224">
        <v>2008</v>
      </c>
      <c r="AS224">
        <v>0</v>
      </c>
      <c r="AZ224">
        <v>0</v>
      </c>
      <c r="BC224" t="str">
        <f>VLOOKUP(A224,Sheet1!$A$1:$E$221,2,0)</f>
        <v>East Zone</v>
      </c>
      <c r="BD224" t="str">
        <f>VLOOKUP(A224,Sheet1!$A$1:$E$221,5,0)</f>
        <v>Pavan Kumar Rai</v>
      </c>
    </row>
    <row r="225" spans="1:56" x14ac:dyDescent="0.35">
      <c r="A225" t="s">
        <v>807</v>
      </c>
      <c r="B225">
        <v>128</v>
      </c>
      <c r="C225" t="s">
        <v>787</v>
      </c>
      <c r="D225" t="s">
        <v>4596</v>
      </c>
      <c r="E225">
        <v>778935</v>
      </c>
      <c r="F225" t="s">
        <v>13955</v>
      </c>
      <c r="G225">
        <v>9282069</v>
      </c>
      <c r="H225" t="s">
        <v>13397</v>
      </c>
      <c r="I225" t="s">
        <v>1162</v>
      </c>
      <c r="J225">
        <v>4685612959</v>
      </c>
      <c r="K225" t="s">
        <v>13956</v>
      </c>
      <c r="L225">
        <v>47</v>
      </c>
      <c r="M225">
        <v>19</v>
      </c>
      <c r="N225" t="s">
        <v>787</v>
      </c>
      <c r="O225">
        <v>5360766735</v>
      </c>
      <c r="P225" t="s">
        <v>2454</v>
      </c>
      <c r="Q225" t="s">
        <v>2455</v>
      </c>
      <c r="T225" s="1">
        <v>46204</v>
      </c>
      <c r="U225" s="31">
        <v>46204.81659722222</v>
      </c>
      <c r="V225">
        <v>1</v>
      </c>
      <c r="W225">
        <v>90000</v>
      </c>
      <c r="X225" t="s">
        <v>13400</v>
      </c>
      <c r="Y225" t="s">
        <v>13401</v>
      </c>
      <c r="Z225">
        <v>909020041276989</v>
      </c>
      <c r="AA225" t="s">
        <v>13402</v>
      </c>
      <c r="AB225">
        <v>3</v>
      </c>
      <c r="AC225">
        <v>24.15</v>
      </c>
      <c r="AD225" t="s">
        <v>931</v>
      </c>
      <c r="AE225" t="s">
        <v>932</v>
      </c>
      <c r="AF225" t="s">
        <v>13403</v>
      </c>
      <c r="AG225" s="1">
        <v>46246</v>
      </c>
      <c r="AH225">
        <v>25</v>
      </c>
      <c r="AI225" t="s">
        <v>13404</v>
      </c>
      <c r="AJ225" t="s">
        <v>13427</v>
      </c>
      <c r="AK225" t="s">
        <v>13406</v>
      </c>
      <c r="AL225">
        <v>7979959808</v>
      </c>
      <c r="AM225" t="s">
        <v>13407</v>
      </c>
      <c r="AN225" t="s">
        <v>13408</v>
      </c>
      <c r="AO225">
        <v>1540</v>
      </c>
      <c r="AP225">
        <v>0</v>
      </c>
      <c r="AQ225" t="s">
        <v>13451</v>
      </c>
      <c r="AR225">
        <v>2008</v>
      </c>
      <c r="AS225">
        <v>0</v>
      </c>
      <c r="AZ225">
        <v>0</v>
      </c>
      <c r="BC225" t="str">
        <f>VLOOKUP(A225,Sheet1!$A$1:$E$221,2,0)</f>
        <v>East Zone</v>
      </c>
      <c r="BD225" t="str">
        <f>VLOOKUP(A225,Sheet1!$A$1:$E$221,5,0)</f>
        <v>Pavan Kumar Rai</v>
      </c>
    </row>
    <row r="226" spans="1:56" x14ac:dyDescent="0.35">
      <c r="A226" t="s">
        <v>239</v>
      </c>
      <c r="B226">
        <v>242</v>
      </c>
      <c r="C226" t="s">
        <v>791</v>
      </c>
      <c r="D226" t="s">
        <v>2242</v>
      </c>
      <c r="E226">
        <v>586506</v>
      </c>
      <c r="F226" t="s">
        <v>13957</v>
      </c>
      <c r="G226">
        <v>7813706</v>
      </c>
      <c r="H226" t="s">
        <v>13397</v>
      </c>
      <c r="I226" t="s">
        <v>2247</v>
      </c>
      <c r="J226">
        <v>4835759759</v>
      </c>
      <c r="K226" t="s">
        <v>13958</v>
      </c>
      <c r="L226">
        <v>50</v>
      </c>
      <c r="M226">
        <v>21</v>
      </c>
      <c r="N226" t="s">
        <v>791</v>
      </c>
      <c r="O226">
        <v>8426698296</v>
      </c>
      <c r="P226" t="s">
        <v>2243</v>
      </c>
      <c r="Q226" t="s">
        <v>2244</v>
      </c>
      <c r="T226" s="1">
        <v>46204</v>
      </c>
      <c r="U226" s="31">
        <v>46204.849664351852</v>
      </c>
      <c r="V226">
        <v>1</v>
      </c>
      <c r="W226">
        <v>65000</v>
      </c>
      <c r="X226" t="s">
        <v>13400</v>
      </c>
      <c r="Y226" t="s">
        <v>13401</v>
      </c>
      <c r="Z226">
        <v>909020041276989</v>
      </c>
      <c r="AA226" t="s">
        <v>13402</v>
      </c>
      <c r="AB226">
        <v>2</v>
      </c>
      <c r="AC226">
        <v>24.15</v>
      </c>
      <c r="AD226" t="s">
        <v>1358</v>
      </c>
      <c r="AE226" t="s">
        <v>1359</v>
      </c>
      <c r="AF226" t="s">
        <v>13414</v>
      </c>
      <c r="AG226" s="1">
        <v>46238</v>
      </c>
      <c r="AH226">
        <v>25</v>
      </c>
      <c r="AI226" t="s">
        <v>13404</v>
      </c>
      <c r="AJ226" t="s">
        <v>13405</v>
      </c>
      <c r="AK226" t="s">
        <v>13406</v>
      </c>
      <c r="AL226">
        <v>7735151740</v>
      </c>
      <c r="AM226" t="s">
        <v>13407</v>
      </c>
      <c r="AN226" t="s">
        <v>13408</v>
      </c>
      <c r="AO226">
        <v>1113</v>
      </c>
      <c r="AP226">
        <v>0</v>
      </c>
      <c r="AQ226" t="s">
        <v>13688</v>
      </c>
      <c r="AR226">
        <v>1451</v>
      </c>
      <c r="AS226">
        <v>0</v>
      </c>
      <c r="AZ226">
        <v>0</v>
      </c>
      <c r="BC226" t="str">
        <f>VLOOKUP(A226,Sheet1!$A$1:$E$221,2,0)</f>
        <v>South East Zone</v>
      </c>
      <c r="BD226" t="str">
        <f>VLOOKUP(A226,Sheet1!$A$1:$E$221,5,0)</f>
        <v>Radhashyam Panda</v>
      </c>
    </row>
    <row r="227" spans="1:56" x14ac:dyDescent="0.35">
      <c r="A227" t="s">
        <v>239</v>
      </c>
      <c r="B227">
        <v>242</v>
      </c>
      <c r="C227" t="s">
        <v>791</v>
      </c>
      <c r="D227" t="s">
        <v>2242</v>
      </c>
      <c r="E227">
        <v>586506</v>
      </c>
      <c r="F227" t="s">
        <v>13957</v>
      </c>
      <c r="G227">
        <v>7813706</v>
      </c>
      <c r="H227" t="s">
        <v>13397</v>
      </c>
      <c r="I227" t="s">
        <v>2248</v>
      </c>
      <c r="J227">
        <v>1868692880</v>
      </c>
      <c r="K227" t="s">
        <v>13959</v>
      </c>
      <c r="L227">
        <v>25</v>
      </c>
      <c r="M227">
        <v>27</v>
      </c>
      <c r="N227" t="s">
        <v>791</v>
      </c>
      <c r="O227">
        <v>2425916727</v>
      </c>
      <c r="P227" t="s">
        <v>2243</v>
      </c>
      <c r="Q227" t="s">
        <v>2244</v>
      </c>
      <c r="T227" s="1">
        <v>46204</v>
      </c>
      <c r="U227" s="31">
        <v>46204.849675925929</v>
      </c>
      <c r="V227">
        <v>1</v>
      </c>
      <c r="W227">
        <v>65000</v>
      </c>
      <c r="X227" t="s">
        <v>13400</v>
      </c>
      <c r="Y227" t="s">
        <v>13401</v>
      </c>
      <c r="Z227">
        <v>909020041276989</v>
      </c>
      <c r="AA227" t="s">
        <v>13402</v>
      </c>
      <c r="AB227">
        <v>2</v>
      </c>
      <c r="AC227">
        <v>24.15</v>
      </c>
      <c r="AD227" t="s">
        <v>1358</v>
      </c>
      <c r="AE227" t="s">
        <v>1359</v>
      </c>
      <c r="AF227" t="s">
        <v>13414</v>
      </c>
      <c r="AG227" s="1">
        <v>46238</v>
      </c>
      <c r="AH227">
        <v>25</v>
      </c>
      <c r="AI227" t="s">
        <v>13404</v>
      </c>
      <c r="AJ227" t="s">
        <v>13405</v>
      </c>
      <c r="AK227" t="s">
        <v>13406</v>
      </c>
      <c r="AL227">
        <v>8249832459</v>
      </c>
      <c r="AM227" t="s">
        <v>13407</v>
      </c>
      <c r="AN227" t="s">
        <v>13408</v>
      </c>
      <c r="AO227">
        <v>1113</v>
      </c>
      <c r="AP227">
        <v>0</v>
      </c>
      <c r="AQ227" t="s">
        <v>13688</v>
      </c>
      <c r="AR227">
        <v>1451</v>
      </c>
      <c r="AS227">
        <v>0</v>
      </c>
      <c r="AZ227">
        <v>0</v>
      </c>
      <c r="BC227" t="str">
        <f>VLOOKUP(A227,Sheet1!$A$1:$E$221,2,0)</f>
        <v>South East Zone</v>
      </c>
      <c r="BD227" t="str">
        <f>VLOOKUP(A227,Sheet1!$A$1:$E$221,5,0)</f>
        <v>Radhashyam Panda</v>
      </c>
    </row>
    <row r="228" spans="1:56" x14ac:dyDescent="0.35">
      <c r="A228" t="s">
        <v>239</v>
      </c>
      <c r="B228">
        <v>242</v>
      </c>
      <c r="C228" t="s">
        <v>791</v>
      </c>
      <c r="D228" t="s">
        <v>2242</v>
      </c>
      <c r="E228">
        <v>586506</v>
      </c>
      <c r="F228" t="s">
        <v>13957</v>
      </c>
      <c r="G228">
        <v>7813706</v>
      </c>
      <c r="H228" t="s">
        <v>13397</v>
      </c>
      <c r="I228" t="s">
        <v>2246</v>
      </c>
      <c r="J228">
        <v>7782442147</v>
      </c>
      <c r="K228" t="s">
        <v>13960</v>
      </c>
      <c r="L228">
        <v>52</v>
      </c>
      <c r="M228">
        <v>25</v>
      </c>
      <c r="N228" t="s">
        <v>791</v>
      </c>
      <c r="O228">
        <v>9353518686</v>
      </c>
      <c r="P228" t="s">
        <v>2243</v>
      </c>
      <c r="Q228" t="s">
        <v>2244</v>
      </c>
      <c r="T228" s="1">
        <v>46204</v>
      </c>
      <c r="U228" s="31">
        <v>46204.849675925929</v>
      </c>
      <c r="V228">
        <v>1</v>
      </c>
      <c r="W228">
        <v>65000</v>
      </c>
      <c r="X228" t="s">
        <v>13400</v>
      </c>
      <c r="Y228" t="s">
        <v>13401</v>
      </c>
      <c r="Z228">
        <v>909020041276989</v>
      </c>
      <c r="AA228" t="s">
        <v>13402</v>
      </c>
      <c r="AB228">
        <v>2</v>
      </c>
      <c r="AC228">
        <v>24.15</v>
      </c>
      <c r="AD228" t="s">
        <v>1358</v>
      </c>
      <c r="AE228" t="s">
        <v>1359</v>
      </c>
      <c r="AF228" t="s">
        <v>13414</v>
      </c>
      <c r="AG228" s="1">
        <v>46238</v>
      </c>
      <c r="AH228">
        <v>25</v>
      </c>
      <c r="AI228" t="s">
        <v>13404</v>
      </c>
      <c r="AJ228" t="s">
        <v>13405</v>
      </c>
      <c r="AK228" t="s">
        <v>13406</v>
      </c>
      <c r="AL228">
        <v>8260968271</v>
      </c>
      <c r="AM228" t="s">
        <v>13407</v>
      </c>
      <c r="AN228" t="s">
        <v>13408</v>
      </c>
      <c r="AO228">
        <v>1113</v>
      </c>
      <c r="AP228">
        <v>0</v>
      </c>
      <c r="AQ228" t="s">
        <v>13688</v>
      </c>
      <c r="AR228">
        <v>1451</v>
      </c>
      <c r="AS228">
        <v>0</v>
      </c>
      <c r="AZ228">
        <v>0</v>
      </c>
      <c r="BC228" t="str">
        <f>VLOOKUP(A228,Sheet1!$A$1:$E$221,2,0)</f>
        <v>South East Zone</v>
      </c>
      <c r="BD228" t="str">
        <f>VLOOKUP(A228,Sheet1!$A$1:$E$221,5,0)</f>
        <v>Radhashyam Panda</v>
      </c>
    </row>
    <row r="229" spans="1:56" x14ac:dyDescent="0.35">
      <c r="A229" t="s">
        <v>170</v>
      </c>
      <c r="B229">
        <v>298</v>
      </c>
      <c r="C229" t="s">
        <v>788</v>
      </c>
      <c r="D229" t="s">
        <v>3876</v>
      </c>
      <c r="E229">
        <v>217158</v>
      </c>
      <c r="F229" t="s">
        <v>13961</v>
      </c>
      <c r="G229">
        <v>8180139</v>
      </c>
      <c r="H229" t="s">
        <v>13397</v>
      </c>
      <c r="I229" t="s">
        <v>3877</v>
      </c>
      <c r="J229">
        <v>1368844768</v>
      </c>
      <c r="K229" t="s">
        <v>3756</v>
      </c>
      <c r="L229">
        <v>35</v>
      </c>
      <c r="M229">
        <v>40</v>
      </c>
      <c r="N229" t="s">
        <v>788</v>
      </c>
      <c r="O229">
        <v>9920079429</v>
      </c>
      <c r="P229" t="s">
        <v>3878</v>
      </c>
      <c r="Q229" t="s">
        <v>3879</v>
      </c>
      <c r="T229" s="1">
        <v>46204</v>
      </c>
      <c r="U229" s="31">
        <v>46204.830648148149</v>
      </c>
      <c r="V229">
        <v>1</v>
      </c>
      <c r="W229">
        <v>70000</v>
      </c>
      <c r="X229" t="s">
        <v>13400</v>
      </c>
      <c r="Y229" t="s">
        <v>13401</v>
      </c>
      <c r="Z229">
        <v>909020041276989</v>
      </c>
      <c r="AA229" t="s">
        <v>13402</v>
      </c>
      <c r="AB229">
        <v>2</v>
      </c>
      <c r="AC229">
        <v>24.5</v>
      </c>
      <c r="AD229" t="s">
        <v>1202</v>
      </c>
      <c r="AE229" t="s">
        <v>1203</v>
      </c>
      <c r="AF229" t="s">
        <v>13434</v>
      </c>
      <c r="AG229" s="1">
        <v>46241</v>
      </c>
      <c r="AH229">
        <v>25</v>
      </c>
      <c r="AI229" t="s">
        <v>13404</v>
      </c>
      <c r="AJ229" t="s">
        <v>13427</v>
      </c>
      <c r="AK229" t="s">
        <v>13406</v>
      </c>
      <c r="AL229">
        <v>6266645676</v>
      </c>
      <c r="AM229" t="s">
        <v>13407</v>
      </c>
      <c r="AN229" t="s">
        <v>13408</v>
      </c>
      <c r="AO229">
        <v>1198</v>
      </c>
      <c r="AP229">
        <v>0</v>
      </c>
      <c r="AQ229" t="s">
        <v>13454</v>
      </c>
      <c r="AR229">
        <v>1491</v>
      </c>
      <c r="AS229">
        <v>0</v>
      </c>
      <c r="AZ229">
        <v>0</v>
      </c>
      <c r="BC229" t="str">
        <f>VLOOKUP(A229,Sheet1!$A$1:$E$221,2,0)</f>
        <v>South Zone</v>
      </c>
      <c r="BD229" t="str">
        <f>VLOOKUP(A229,Sheet1!$A$1:$E$221,5,0)</f>
        <v>Vinay Kumar Vishwakarma</v>
      </c>
    </row>
    <row r="230" spans="1:56" x14ac:dyDescent="0.35">
      <c r="A230" t="s">
        <v>87</v>
      </c>
      <c r="B230">
        <v>65</v>
      </c>
      <c r="C230" t="s">
        <v>788</v>
      </c>
      <c r="D230" t="s">
        <v>3880</v>
      </c>
      <c r="E230">
        <v>286661</v>
      </c>
      <c r="F230" t="s">
        <v>13962</v>
      </c>
      <c r="G230">
        <v>9281537</v>
      </c>
      <c r="H230" t="s">
        <v>13397</v>
      </c>
      <c r="I230" t="s">
        <v>3881</v>
      </c>
      <c r="J230">
        <v>8150682237</v>
      </c>
      <c r="K230" t="s">
        <v>13963</v>
      </c>
      <c r="L230">
        <v>40</v>
      </c>
      <c r="M230">
        <v>44</v>
      </c>
      <c r="N230" t="s">
        <v>788</v>
      </c>
      <c r="O230">
        <v>5263909447</v>
      </c>
      <c r="P230" t="s">
        <v>3882</v>
      </c>
      <c r="Q230" t="s">
        <v>3883</v>
      </c>
      <c r="T230" s="1">
        <v>46204</v>
      </c>
      <c r="U230" s="31">
        <v>46204.806493055556</v>
      </c>
      <c r="V230">
        <v>1</v>
      </c>
      <c r="W230">
        <v>90000</v>
      </c>
      <c r="X230" t="s">
        <v>13400</v>
      </c>
      <c r="Y230" t="s">
        <v>13401</v>
      </c>
      <c r="Z230">
        <v>909020041276989</v>
      </c>
      <c r="AA230" t="s">
        <v>13402</v>
      </c>
      <c r="AB230">
        <v>7</v>
      </c>
      <c r="AC230">
        <v>24.5</v>
      </c>
      <c r="AD230" t="s">
        <v>1200</v>
      </c>
      <c r="AE230" t="s">
        <v>1201</v>
      </c>
      <c r="AF230" t="s">
        <v>13532</v>
      </c>
      <c r="AG230" s="1">
        <v>46241</v>
      </c>
      <c r="AH230">
        <v>25</v>
      </c>
      <c r="AI230" t="s">
        <v>13404</v>
      </c>
      <c r="AJ230" t="s">
        <v>13427</v>
      </c>
      <c r="AK230" t="s">
        <v>13406</v>
      </c>
      <c r="AL230">
        <v>6264151729</v>
      </c>
      <c r="AM230" t="s">
        <v>13407</v>
      </c>
      <c r="AN230" t="s">
        <v>13408</v>
      </c>
      <c r="AO230">
        <v>1540</v>
      </c>
      <c r="AP230">
        <v>0</v>
      </c>
      <c r="AQ230" t="s">
        <v>13533</v>
      </c>
      <c r="AR230">
        <v>1917</v>
      </c>
      <c r="AS230">
        <v>0</v>
      </c>
      <c r="AZ230">
        <v>0</v>
      </c>
      <c r="BC230" t="str">
        <f>VLOOKUP(A230,Sheet1!$A$1:$E$221,2,0)</f>
        <v>South Zone</v>
      </c>
      <c r="BD230" t="str">
        <f>VLOOKUP(A230,Sheet1!$A$1:$E$221,5,0)</f>
        <v>Vinay Kumar Vishwakarma</v>
      </c>
    </row>
    <row r="231" spans="1:56" x14ac:dyDescent="0.35">
      <c r="A231" t="s">
        <v>104</v>
      </c>
      <c r="B231">
        <v>492</v>
      </c>
      <c r="C231" t="s">
        <v>788</v>
      </c>
      <c r="D231" t="s">
        <v>13964</v>
      </c>
      <c r="E231">
        <v>786285</v>
      </c>
      <c r="F231" t="s">
        <v>13965</v>
      </c>
      <c r="G231">
        <v>9275741</v>
      </c>
      <c r="H231" t="s">
        <v>13397</v>
      </c>
      <c r="I231" t="s">
        <v>13966</v>
      </c>
      <c r="J231">
        <v>1287713302</v>
      </c>
      <c r="K231" t="s">
        <v>13967</v>
      </c>
      <c r="L231">
        <v>35</v>
      </c>
      <c r="M231">
        <v>33</v>
      </c>
      <c r="N231" t="s">
        <v>788</v>
      </c>
      <c r="O231">
        <v>5408804042</v>
      </c>
      <c r="P231" t="s">
        <v>1939</v>
      </c>
      <c r="Q231" t="s">
        <v>1940</v>
      </c>
      <c r="R231" t="s">
        <v>1939</v>
      </c>
      <c r="S231" t="s">
        <v>1940</v>
      </c>
      <c r="T231" s="1">
        <v>46206</v>
      </c>
      <c r="U231" s="31">
        <v>46206.569594907407</v>
      </c>
      <c r="V231">
        <v>1</v>
      </c>
      <c r="W231">
        <v>70000</v>
      </c>
      <c r="X231" t="s">
        <v>13400</v>
      </c>
      <c r="Y231" t="s">
        <v>13401</v>
      </c>
      <c r="Z231">
        <v>909020041276989</v>
      </c>
      <c r="AA231" t="s">
        <v>13402</v>
      </c>
      <c r="AB231">
        <v>3</v>
      </c>
      <c r="AC231">
        <v>24.15</v>
      </c>
      <c r="AD231" t="s">
        <v>1235</v>
      </c>
      <c r="AE231" t="s">
        <v>1236</v>
      </c>
      <c r="AF231" t="s">
        <v>13414</v>
      </c>
      <c r="AG231" s="1">
        <v>46243</v>
      </c>
      <c r="AH231">
        <v>25</v>
      </c>
      <c r="AI231" t="s">
        <v>13404</v>
      </c>
      <c r="AJ231" t="s">
        <v>13405</v>
      </c>
      <c r="AK231" t="s">
        <v>13406</v>
      </c>
      <c r="AL231">
        <v>9149830923</v>
      </c>
      <c r="AM231" t="s">
        <v>13415</v>
      </c>
      <c r="AN231" t="s">
        <v>13408</v>
      </c>
      <c r="AO231">
        <v>1198</v>
      </c>
      <c r="AP231">
        <v>0</v>
      </c>
      <c r="AQ231" t="s">
        <v>13454</v>
      </c>
      <c r="AR231">
        <v>1491</v>
      </c>
      <c r="AS231">
        <v>0</v>
      </c>
      <c r="AZ231">
        <v>0</v>
      </c>
      <c r="BC231" t="str">
        <f>VLOOKUP(A231,Sheet1!$A$1:$E$221,2,0)</f>
        <v>South Zone</v>
      </c>
      <c r="BD231" t="str">
        <f>VLOOKUP(A231,Sheet1!$A$1:$E$221,5,0)</f>
        <v>Vinay Shukla</v>
      </c>
    </row>
    <row r="232" spans="1:56" x14ac:dyDescent="0.35">
      <c r="A232" t="s">
        <v>765</v>
      </c>
      <c r="B232">
        <v>4002</v>
      </c>
      <c r="C232" t="s">
        <v>788</v>
      </c>
      <c r="D232" t="s">
        <v>1248</v>
      </c>
      <c r="E232">
        <v>693636</v>
      </c>
      <c r="F232" t="s">
        <v>13968</v>
      </c>
      <c r="G232">
        <v>8478601</v>
      </c>
      <c r="H232" t="s">
        <v>13397</v>
      </c>
      <c r="I232" t="s">
        <v>3884</v>
      </c>
      <c r="J232">
        <v>3466777113</v>
      </c>
      <c r="K232" t="s">
        <v>13969</v>
      </c>
      <c r="L232">
        <v>25</v>
      </c>
      <c r="M232">
        <v>31</v>
      </c>
      <c r="N232" t="s">
        <v>788</v>
      </c>
      <c r="O232">
        <v>5760944336</v>
      </c>
      <c r="P232" t="s">
        <v>1249</v>
      </c>
      <c r="Q232" t="s">
        <v>1250</v>
      </c>
      <c r="T232" s="1">
        <v>46205</v>
      </c>
      <c r="U232" s="31">
        <v>46205.481226851851</v>
      </c>
      <c r="V232">
        <v>1</v>
      </c>
      <c r="W232">
        <v>85000</v>
      </c>
      <c r="X232" t="s">
        <v>13400</v>
      </c>
      <c r="Y232" t="s">
        <v>13401</v>
      </c>
      <c r="Z232">
        <v>909020041276989</v>
      </c>
      <c r="AA232" t="s">
        <v>13402</v>
      </c>
      <c r="AB232">
        <v>3</v>
      </c>
      <c r="AC232">
        <v>24.5</v>
      </c>
      <c r="AD232" t="s">
        <v>1251</v>
      </c>
      <c r="AE232" t="s">
        <v>1252</v>
      </c>
      <c r="AF232" t="s">
        <v>13414</v>
      </c>
      <c r="AG232" s="1">
        <v>46237</v>
      </c>
      <c r="AH232">
        <v>25</v>
      </c>
      <c r="AI232" t="s">
        <v>13404</v>
      </c>
      <c r="AJ232" t="s">
        <v>13435</v>
      </c>
      <c r="AK232" t="s">
        <v>13406</v>
      </c>
      <c r="AL232">
        <v>8643064922</v>
      </c>
      <c r="AM232" t="s">
        <v>13415</v>
      </c>
      <c r="AN232" t="s">
        <v>13408</v>
      </c>
      <c r="AO232">
        <v>1455</v>
      </c>
      <c r="AP232">
        <v>0</v>
      </c>
      <c r="AQ232" t="s">
        <v>13602</v>
      </c>
      <c r="AR232">
        <v>1811</v>
      </c>
      <c r="AS232">
        <v>0</v>
      </c>
      <c r="AZ232">
        <v>0</v>
      </c>
      <c r="BC232" t="str">
        <f>VLOOKUP(A232,Sheet1!$A$1:$E$221,2,0)</f>
        <v>South Zone</v>
      </c>
      <c r="BD232" t="str">
        <f>VLOOKUP(A232,Sheet1!$A$1:$E$221,5,0)</f>
        <v>Vinay Kumar Vishwakarma</v>
      </c>
    </row>
    <row r="233" spans="1:56" x14ac:dyDescent="0.35">
      <c r="A233" t="s">
        <v>759</v>
      </c>
      <c r="B233">
        <v>70</v>
      </c>
      <c r="C233" t="s">
        <v>789</v>
      </c>
      <c r="D233" t="s">
        <v>3885</v>
      </c>
      <c r="E233">
        <v>514415</v>
      </c>
      <c r="F233" t="s">
        <v>3149</v>
      </c>
      <c r="G233">
        <v>8155915</v>
      </c>
      <c r="H233" t="s">
        <v>13397</v>
      </c>
      <c r="I233" t="s">
        <v>3886</v>
      </c>
      <c r="J233">
        <v>4577250281</v>
      </c>
      <c r="K233" t="s">
        <v>13758</v>
      </c>
      <c r="L233">
        <v>40</v>
      </c>
      <c r="M233">
        <v>51</v>
      </c>
      <c r="N233" t="s">
        <v>789</v>
      </c>
      <c r="O233">
        <v>6893045690</v>
      </c>
      <c r="P233" t="s">
        <v>1372</v>
      </c>
      <c r="Q233" t="s">
        <v>1373</v>
      </c>
      <c r="T233" s="1">
        <v>46205</v>
      </c>
      <c r="U233" s="31">
        <v>46205.518842592595</v>
      </c>
      <c r="V233">
        <v>1</v>
      </c>
      <c r="W233">
        <v>90000</v>
      </c>
      <c r="X233" t="s">
        <v>13400</v>
      </c>
      <c r="Y233" t="s">
        <v>13401</v>
      </c>
      <c r="Z233">
        <v>909020041276989</v>
      </c>
      <c r="AA233" t="s">
        <v>13402</v>
      </c>
      <c r="AB233">
        <v>3</v>
      </c>
      <c r="AC233">
        <v>24.15</v>
      </c>
      <c r="AD233" t="s">
        <v>931</v>
      </c>
      <c r="AE233" t="s">
        <v>932</v>
      </c>
      <c r="AF233" t="s">
        <v>13426</v>
      </c>
      <c r="AG233" s="1">
        <v>46235</v>
      </c>
      <c r="AH233">
        <v>25</v>
      </c>
      <c r="AI233" t="s">
        <v>13404</v>
      </c>
      <c r="AJ233" t="s">
        <v>13405</v>
      </c>
      <c r="AK233" t="s">
        <v>13406</v>
      </c>
      <c r="AL233">
        <v>9758002095</v>
      </c>
      <c r="AM233" t="s">
        <v>13407</v>
      </c>
      <c r="AN233" t="s">
        <v>13408</v>
      </c>
      <c r="AO233">
        <v>1540</v>
      </c>
      <c r="AP233">
        <v>0</v>
      </c>
      <c r="AQ233" t="s">
        <v>13451</v>
      </c>
      <c r="AR233">
        <v>2008</v>
      </c>
      <c r="AS233">
        <v>0</v>
      </c>
      <c r="AZ233">
        <v>0</v>
      </c>
      <c r="BC233" t="str">
        <f>VLOOKUP(A233,Sheet1!$A$1:$E$221,2,0)</f>
        <v>West Zone</v>
      </c>
      <c r="BD233" t="str">
        <f>VLOOKUP(A233,Sheet1!$A$1:$E$221,5,0)</f>
        <v>Sandeep Sisodiya</v>
      </c>
    </row>
    <row r="234" spans="1:56" x14ac:dyDescent="0.35">
      <c r="A234" t="s">
        <v>85</v>
      </c>
      <c r="B234">
        <v>35</v>
      </c>
      <c r="C234" t="s">
        <v>789</v>
      </c>
      <c r="D234" t="s">
        <v>1866</v>
      </c>
      <c r="E234">
        <v>19965</v>
      </c>
      <c r="F234" t="s">
        <v>13970</v>
      </c>
      <c r="G234">
        <v>8167085</v>
      </c>
      <c r="H234" t="s">
        <v>13397</v>
      </c>
      <c r="I234" t="s">
        <v>1868</v>
      </c>
      <c r="J234">
        <v>7542984518</v>
      </c>
      <c r="K234" t="s">
        <v>13971</v>
      </c>
      <c r="L234">
        <v>44</v>
      </c>
      <c r="M234">
        <v>46</v>
      </c>
      <c r="N234" t="s">
        <v>789</v>
      </c>
      <c r="O234">
        <v>5440999322</v>
      </c>
      <c r="P234" t="s">
        <v>1208</v>
      </c>
      <c r="Q234" t="s">
        <v>1209</v>
      </c>
      <c r="T234" s="1">
        <v>46204</v>
      </c>
      <c r="U234" s="31">
        <v>46204.816655092596</v>
      </c>
      <c r="V234">
        <v>1</v>
      </c>
      <c r="W234">
        <v>90000</v>
      </c>
      <c r="X234" t="s">
        <v>13400</v>
      </c>
      <c r="Y234" t="s">
        <v>13401</v>
      </c>
      <c r="Z234">
        <v>909020041276989</v>
      </c>
      <c r="AA234" t="s">
        <v>13402</v>
      </c>
      <c r="AB234">
        <v>5</v>
      </c>
      <c r="AC234">
        <v>24.15</v>
      </c>
      <c r="AD234" t="s">
        <v>931</v>
      </c>
      <c r="AE234" t="s">
        <v>932</v>
      </c>
      <c r="AF234" t="s">
        <v>13784</v>
      </c>
      <c r="AG234" s="1">
        <v>46245</v>
      </c>
      <c r="AH234">
        <v>25</v>
      </c>
      <c r="AI234" t="s">
        <v>13404</v>
      </c>
      <c r="AJ234" t="s">
        <v>13435</v>
      </c>
      <c r="AK234" t="s">
        <v>13406</v>
      </c>
      <c r="AL234">
        <v>7309448061</v>
      </c>
      <c r="AM234" t="s">
        <v>13407</v>
      </c>
      <c r="AN234" t="s">
        <v>13408</v>
      </c>
      <c r="AO234">
        <v>1540</v>
      </c>
      <c r="AP234">
        <v>0</v>
      </c>
      <c r="AQ234" t="s">
        <v>13451</v>
      </c>
      <c r="AR234">
        <v>2008</v>
      </c>
      <c r="AS234">
        <v>0</v>
      </c>
      <c r="AZ234">
        <v>0</v>
      </c>
      <c r="BC234" t="str">
        <f>VLOOKUP(A234,Sheet1!$A$1:$E$221,2,0)</f>
        <v>South Zone</v>
      </c>
      <c r="BD234" t="str">
        <f>VLOOKUP(A234,Sheet1!$A$1:$E$221,5,0)</f>
        <v>Vinay Shukla</v>
      </c>
    </row>
    <row r="235" spans="1:56" x14ac:dyDescent="0.35">
      <c r="A235" t="s">
        <v>158</v>
      </c>
      <c r="B235">
        <v>1313</v>
      </c>
      <c r="C235" t="s">
        <v>789</v>
      </c>
      <c r="D235" t="s">
        <v>3887</v>
      </c>
      <c r="E235">
        <v>718110</v>
      </c>
      <c r="F235" t="s">
        <v>13972</v>
      </c>
      <c r="G235">
        <v>8655188</v>
      </c>
      <c r="H235" t="s">
        <v>13397</v>
      </c>
      <c r="I235" t="s">
        <v>3888</v>
      </c>
      <c r="J235">
        <v>2873496602</v>
      </c>
      <c r="K235" t="s">
        <v>2073</v>
      </c>
      <c r="L235">
        <v>20</v>
      </c>
      <c r="M235">
        <v>23</v>
      </c>
      <c r="N235" t="s">
        <v>789</v>
      </c>
      <c r="O235">
        <v>4408756996</v>
      </c>
      <c r="P235" t="s">
        <v>3889</v>
      </c>
      <c r="Q235" t="s">
        <v>3890</v>
      </c>
      <c r="T235" s="1">
        <v>46205</v>
      </c>
      <c r="U235" s="31">
        <v>46205.38417824074</v>
      </c>
      <c r="V235">
        <v>1</v>
      </c>
      <c r="W235">
        <v>77000</v>
      </c>
      <c r="X235" t="s">
        <v>13400</v>
      </c>
      <c r="Y235" t="s">
        <v>13401</v>
      </c>
      <c r="Z235">
        <v>909020041276989</v>
      </c>
      <c r="AA235" t="s">
        <v>13402</v>
      </c>
      <c r="AB235">
        <v>2</v>
      </c>
      <c r="AC235">
        <v>24.15</v>
      </c>
      <c r="AD235" t="s">
        <v>1173</v>
      </c>
      <c r="AE235" t="s">
        <v>1174</v>
      </c>
      <c r="AF235" t="s">
        <v>13426</v>
      </c>
      <c r="AG235" s="1">
        <v>46246</v>
      </c>
      <c r="AH235">
        <v>25</v>
      </c>
      <c r="AI235" t="s">
        <v>13404</v>
      </c>
      <c r="AJ235" t="s">
        <v>13435</v>
      </c>
      <c r="AK235" t="s">
        <v>13406</v>
      </c>
      <c r="AL235">
        <v>7906610163</v>
      </c>
      <c r="AM235" t="s">
        <v>13415</v>
      </c>
      <c r="AN235" t="s">
        <v>13408</v>
      </c>
      <c r="AO235">
        <v>1318</v>
      </c>
      <c r="AP235">
        <v>0</v>
      </c>
      <c r="AQ235" t="s">
        <v>13462</v>
      </c>
      <c r="AR235">
        <v>1770</v>
      </c>
      <c r="AS235">
        <v>0</v>
      </c>
      <c r="AZ235">
        <v>0</v>
      </c>
      <c r="BC235" t="str">
        <f>VLOOKUP(A235,Sheet1!$A$1:$E$221,2,0)</f>
        <v>West Zone</v>
      </c>
      <c r="BD235" t="str">
        <f>VLOOKUP(A235,Sheet1!$A$1:$E$221,5,0)</f>
        <v>Pradeep Kumar</v>
      </c>
    </row>
    <row r="236" spans="1:56" x14ac:dyDescent="0.35">
      <c r="A236" t="s">
        <v>804</v>
      </c>
      <c r="B236">
        <v>313</v>
      </c>
      <c r="C236" t="s">
        <v>789</v>
      </c>
      <c r="D236" t="s">
        <v>3891</v>
      </c>
      <c r="E236">
        <v>460162</v>
      </c>
      <c r="F236" t="s">
        <v>13973</v>
      </c>
      <c r="G236">
        <v>9282129</v>
      </c>
      <c r="H236" t="s">
        <v>13397</v>
      </c>
      <c r="I236" t="s">
        <v>1320</v>
      </c>
      <c r="J236">
        <v>8827612114</v>
      </c>
      <c r="K236" t="s">
        <v>13974</v>
      </c>
      <c r="L236">
        <v>29</v>
      </c>
      <c r="M236">
        <v>36</v>
      </c>
      <c r="N236" t="s">
        <v>789</v>
      </c>
      <c r="O236">
        <v>2000589950</v>
      </c>
      <c r="P236" t="s">
        <v>1382</v>
      </c>
      <c r="Q236" t="s">
        <v>1383</v>
      </c>
      <c r="T236" s="1">
        <v>46204</v>
      </c>
      <c r="U236" s="31">
        <v>46204.834328703706</v>
      </c>
      <c r="V236">
        <v>1</v>
      </c>
      <c r="W236">
        <v>70000</v>
      </c>
      <c r="X236" t="s">
        <v>13400</v>
      </c>
      <c r="Y236" t="s">
        <v>13401</v>
      </c>
      <c r="Z236">
        <v>909020041276989</v>
      </c>
      <c r="AA236" t="s">
        <v>13402</v>
      </c>
      <c r="AB236">
        <v>2</v>
      </c>
      <c r="AC236">
        <v>24.5</v>
      </c>
      <c r="AD236" t="s">
        <v>1384</v>
      </c>
      <c r="AE236" t="s">
        <v>1385</v>
      </c>
      <c r="AF236" t="s">
        <v>13414</v>
      </c>
      <c r="AG236" s="1">
        <v>46242</v>
      </c>
      <c r="AH236">
        <v>25</v>
      </c>
      <c r="AI236" t="s">
        <v>13404</v>
      </c>
      <c r="AJ236" t="s">
        <v>13405</v>
      </c>
      <c r="AK236" t="s">
        <v>13406</v>
      </c>
      <c r="AL236">
        <v>7088697265</v>
      </c>
      <c r="AM236" t="s">
        <v>13415</v>
      </c>
      <c r="AN236" t="s">
        <v>13408</v>
      </c>
      <c r="AO236">
        <v>1198</v>
      </c>
      <c r="AP236">
        <v>0</v>
      </c>
      <c r="AQ236" t="s">
        <v>13444</v>
      </c>
      <c r="AR236">
        <v>1609</v>
      </c>
      <c r="AS236">
        <v>0</v>
      </c>
      <c r="AZ236">
        <v>0</v>
      </c>
      <c r="BC236" t="str">
        <f>VLOOKUP(A236,Sheet1!$A$1:$E$221,2,0)</f>
        <v>West Zone</v>
      </c>
      <c r="BD236" t="str">
        <f>VLOOKUP(A236,Sheet1!$A$1:$E$221,5,0)</f>
        <v>Pradeep Kumar</v>
      </c>
    </row>
    <row r="237" spans="1:56" x14ac:dyDescent="0.35">
      <c r="A237" t="s">
        <v>691</v>
      </c>
      <c r="B237">
        <v>96</v>
      </c>
      <c r="C237" t="s">
        <v>787</v>
      </c>
      <c r="D237" t="s">
        <v>1640</v>
      </c>
      <c r="E237">
        <v>218568</v>
      </c>
      <c r="F237" t="s">
        <v>13975</v>
      </c>
      <c r="G237">
        <v>9282340</v>
      </c>
      <c r="H237" t="s">
        <v>13397</v>
      </c>
      <c r="I237" t="s">
        <v>1643</v>
      </c>
      <c r="J237">
        <v>4635478449</v>
      </c>
      <c r="K237" t="s">
        <v>13976</v>
      </c>
      <c r="L237">
        <v>33</v>
      </c>
      <c r="M237">
        <v>33</v>
      </c>
      <c r="N237" t="s">
        <v>787</v>
      </c>
      <c r="O237">
        <v>7933287730</v>
      </c>
      <c r="P237" t="s">
        <v>822</v>
      </c>
      <c r="Q237" t="s">
        <v>1641</v>
      </c>
      <c r="T237" s="1">
        <v>46204</v>
      </c>
      <c r="U237" s="31">
        <v>46204.882847222223</v>
      </c>
      <c r="V237">
        <v>1</v>
      </c>
      <c r="W237">
        <v>90000</v>
      </c>
      <c r="X237" t="s">
        <v>13400</v>
      </c>
      <c r="Y237" t="s">
        <v>13401</v>
      </c>
      <c r="Z237">
        <v>909020041276989</v>
      </c>
      <c r="AA237" t="s">
        <v>13402</v>
      </c>
      <c r="AB237">
        <v>3</v>
      </c>
      <c r="AC237">
        <v>24.15</v>
      </c>
      <c r="AD237" t="s">
        <v>931</v>
      </c>
      <c r="AE237" t="s">
        <v>932</v>
      </c>
      <c r="AF237" t="s">
        <v>13403</v>
      </c>
      <c r="AG237" s="1">
        <v>46245</v>
      </c>
      <c r="AH237">
        <v>25</v>
      </c>
      <c r="AI237" t="s">
        <v>13404</v>
      </c>
      <c r="AJ237" t="s">
        <v>13405</v>
      </c>
      <c r="AK237" t="s">
        <v>13406</v>
      </c>
      <c r="AL237">
        <v>7250273452</v>
      </c>
      <c r="AM237" t="s">
        <v>13407</v>
      </c>
      <c r="AN237" t="s">
        <v>13408</v>
      </c>
      <c r="AO237">
        <v>1540</v>
      </c>
      <c r="AP237">
        <v>0</v>
      </c>
      <c r="AQ237" t="s">
        <v>13451</v>
      </c>
      <c r="AR237">
        <v>2008</v>
      </c>
      <c r="AS237">
        <v>0</v>
      </c>
      <c r="AZ237">
        <v>0</v>
      </c>
      <c r="BC237" t="str">
        <f>VLOOKUP(A237,Sheet1!$A$1:$E$221,2,0)</f>
        <v>East Zone</v>
      </c>
      <c r="BD237" t="str">
        <f>VLOOKUP(A237,Sheet1!$A$1:$E$221,5,0)</f>
        <v>Pavan Kumar Rai</v>
      </c>
    </row>
    <row r="238" spans="1:56" x14ac:dyDescent="0.35">
      <c r="A238" t="s">
        <v>240</v>
      </c>
      <c r="B238">
        <v>248</v>
      </c>
      <c r="C238" t="s">
        <v>789</v>
      </c>
      <c r="D238" t="s">
        <v>1709</v>
      </c>
      <c r="E238">
        <v>97909</v>
      </c>
      <c r="F238" t="s">
        <v>3601</v>
      </c>
      <c r="G238">
        <v>9281827</v>
      </c>
      <c r="H238" t="s">
        <v>13397</v>
      </c>
      <c r="I238" t="s">
        <v>1713</v>
      </c>
      <c r="J238">
        <v>1139530319</v>
      </c>
      <c r="K238" t="s">
        <v>13977</v>
      </c>
      <c r="L238">
        <v>44</v>
      </c>
      <c r="M238">
        <v>26</v>
      </c>
      <c r="N238" t="s">
        <v>789</v>
      </c>
      <c r="O238">
        <v>7643898001</v>
      </c>
      <c r="P238" t="s">
        <v>1710</v>
      </c>
      <c r="Q238" t="s">
        <v>1711</v>
      </c>
      <c r="T238" s="1">
        <v>46205</v>
      </c>
      <c r="U238" s="31">
        <v>46205.738310185188</v>
      </c>
      <c r="V238">
        <v>1</v>
      </c>
      <c r="W238">
        <v>45000</v>
      </c>
      <c r="X238" t="s">
        <v>13400</v>
      </c>
      <c r="Y238" t="s">
        <v>13401</v>
      </c>
      <c r="Z238">
        <v>909020041276989</v>
      </c>
      <c r="AA238" t="s">
        <v>13402</v>
      </c>
      <c r="AB238">
        <v>2</v>
      </c>
      <c r="AC238">
        <v>24.15</v>
      </c>
      <c r="AD238" t="s">
        <v>1637</v>
      </c>
      <c r="AE238" t="s">
        <v>1638</v>
      </c>
      <c r="AF238" t="s">
        <v>13403</v>
      </c>
      <c r="AG238" s="1">
        <v>46242</v>
      </c>
      <c r="AH238">
        <v>25</v>
      </c>
      <c r="AI238" t="s">
        <v>13404</v>
      </c>
      <c r="AJ238" t="s">
        <v>13427</v>
      </c>
      <c r="AK238" t="s">
        <v>13406</v>
      </c>
      <c r="AL238">
        <v>7571854694</v>
      </c>
      <c r="AM238" t="s">
        <v>13407</v>
      </c>
      <c r="AN238" t="s">
        <v>13408</v>
      </c>
      <c r="AO238">
        <v>770</v>
      </c>
      <c r="AP238">
        <v>0</v>
      </c>
      <c r="AQ238" t="s">
        <v>13815</v>
      </c>
      <c r="AR238">
        <v>1004</v>
      </c>
      <c r="AS238">
        <v>0</v>
      </c>
      <c r="AZ238">
        <v>0</v>
      </c>
      <c r="BC238" t="str">
        <f>VLOOKUP(A238,Sheet1!$A$1:$E$221,2,0)</f>
        <v>East Zone</v>
      </c>
      <c r="BD238" t="str">
        <f>VLOOKUP(A238,Sheet1!$A$1:$E$221,5,0)</f>
        <v>Marut Nandan</v>
      </c>
    </row>
    <row r="239" spans="1:56" x14ac:dyDescent="0.35">
      <c r="A239" t="s">
        <v>260</v>
      </c>
      <c r="B239">
        <v>1006</v>
      </c>
      <c r="C239" t="s">
        <v>789</v>
      </c>
      <c r="D239" t="s">
        <v>1960</v>
      </c>
      <c r="E239">
        <v>738901</v>
      </c>
      <c r="F239" t="s">
        <v>1962</v>
      </c>
      <c r="G239">
        <v>9282269</v>
      </c>
      <c r="H239" t="s">
        <v>13397</v>
      </c>
      <c r="I239" t="s">
        <v>1962</v>
      </c>
      <c r="J239">
        <v>3231833540</v>
      </c>
      <c r="K239" t="s">
        <v>13978</v>
      </c>
      <c r="L239">
        <v>41</v>
      </c>
      <c r="M239">
        <v>43</v>
      </c>
      <c r="N239" t="s">
        <v>789</v>
      </c>
      <c r="O239">
        <v>6077191141</v>
      </c>
      <c r="P239" t="s">
        <v>1287</v>
      </c>
      <c r="Q239" t="s">
        <v>1959</v>
      </c>
      <c r="R239" t="s">
        <v>1287</v>
      </c>
      <c r="S239" t="s">
        <v>1959</v>
      </c>
      <c r="T239" s="1">
        <v>46206</v>
      </c>
      <c r="U239" s="31">
        <v>46206.636203703703</v>
      </c>
      <c r="V239">
        <v>1</v>
      </c>
      <c r="W239">
        <v>50000</v>
      </c>
      <c r="X239" t="s">
        <v>13400</v>
      </c>
      <c r="Y239" t="s">
        <v>13401</v>
      </c>
      <c r="Z239">
        <v>909020041276989</v>
      </c>
      <c r="AA239" t="s">
        <v>13402</v>
      </c>
      <c r="AB239">
        <v>2</v>
      </c>
      <c r="AC239">
        <v>24.15</v>
      </c>
      <c r="AD239" t="s">
        <v>934</v>
      </c>
      <c r="AE239" t="s">
        <v>935</v>
      </c>
      <c r="AF239" t="s">
        <v>13426</v>
      </c>
      <c r="AG239" s="1">
        <v>46239</v>
      </c>
      <c r="AH239">
        <v>25</v>
      </c>
      <c r="AI239" t="s">
        <v>13404</v>
      </c>
      <c r="AJ239" t="s">
        <v>13405</v>
      </c>
      <c r="AK239" t="s">
        <v>13406</v>
      </c>
      <c r="AL239">
        <v>6392885222</v>
      </c>
      <c r="AM239" t="s">
        <v>13407</v>
      </c>
      <c r="AN239" t="s">
        <v>13408</v>
      </c>
      <c r="AO239">
        <v>856</v>
      </c>
      <c r="AP239">
        <v>0</v>
      </c>
      <c r="AQ239" t="s">
        <v>13573</v>
      </c>
      <c r="AR239">
        <v>1115</v>
      </c>
      <c r="AS239">
        <v>0</v>
      </c>
      <c r="AZ239">
        <v>0</v>
      </c>
      <c r="BC239" t="str">
        <f>VLOOKUP(A239,Sheet1!$A$1:$E$221,2,0)</f>
        <v>East Zone</v>
      </c>
      <c r="BD239" t="str">
        <f>VLOOKUP(A239,Sheet1!$A$1:$E$221,5,0)</f>
        <v>Sheelendra Pratap Singh</v>
      </c>
    </row>
    <row r="240" spans="1:56" x14ac:dyDescent="0.35">
      <c r="A240" t="s">
        <v>266</v>
      </c>
      <c r="B240">
        <v>1106</v>
      </c>
      <c r="C240" t="s">
        <v>779</v>
      </c>
      <c r="D240" t="s">
        <v>3892</v>
      </c>
      <c r="E240">
        <v>582673</v>
      </c>
      <c r="F240" t="s">
        <v>13979</v>
      </c>
      <c r="G240">
        <v>8543625</v>
      </c>
      <c r="H240" t="s">
        <v>13397</v>
      </c>
      <c r="I240" t="s">
        <v>13980</v>
      </c>
      <c r="J240">
        <v>1347080553</v>
      </c>
      <c r="K240" t="s">
        <v>13981</v>
      </c>
      <c r="L240">
        <v>46</v>
      </c>
      <c r="M240">
        <v>51</v>
      </c>
      <c r="N240" t="s">
        <v>779</v>
      </c>
      <c r="O240">
        <v>1443594283</v>
      </c>
      <c r="P240" t="s">
        <v>3893</v>
      </c>
      <c r="Q240" t="s">
        <v>3894</v>
      </c>
      <c r="T240" s="1">
        <v>46204</v>
      </c>
      <c r="U240" s="31">
        <v>46204.864293981482</v>
      </c>
      <c r="V240">
        <v>1</v>
      </c>
      <c r="W240">
        <v>77000</v>
      </c>
      <c r="X240" t="s">
        <v>13400</v>
      </c>
      <c r="Y240" t="s">
        <v>13401</v>
      </c>
      <c r="Z240">
        <v>909020041276989</v>
      </c>
      <c r="AA240" t="s">
        <v>13402</v>
      </c>
      <c r="AB240">
        <v>2</v>
      </c>
      <c r="AC240">
        <v>24.15</v>
      </c>
      <c r="AD240" t="s">
        <v>1124</v>
      </c>
      <c r="AE240" t="s">
        <v>1125</v>
      </c>
      <c r="AF240" t="s">
        <v>13403</v>
      </c>
      <c r="AG240" s="1">
        <v>46243</v>
      </c>
      <c r="AH240">
        <v>25</v>
      </c>
      <c r="AI240" t="s">
        <v>13404</v>
      </c>
      <c r="AJ240" t="s">
        <v>13427</v>
      </c>
      <c r="AK240" t="s">
        <v>13406</v>
      </c>
      <c r="AL240">
        <v>7384625075</v>
      </c>
      <c r="AM240" t="s">
        <v>13415</v>
      </c>
      <c r="AN240" t="s">
        <v>13408</v>
      </c>
      <c r="AO240">
        <v>1318</v>
      </c>
      <c r="AP240">
        <v>0</v>
      </c>
      <c r="AQ240" t="s">
        <v>13542</v>
      </c>
      <c r="AR240">
        <v>1719</v>
      </c>
      <c r="AS240">
        <v>0</v>
      </c>
      <c r="AZ240">
        <v>0</v>
      </c>
      <c r="BC240" t="str">
        <f>VLOOKUP(A240,Sheet1!$A$1:$E$221,2,0)</f>
        <v>South East Zone</v>
      </c>
      <c r="BD240" t="str">
        <f>VLOOKUP(A240,Sheet1!$A$1:$E$221,5,0)</f>
        <v>Pritam Vishwas</v>
      </c>
    </row>
    <row r="241" spans="1:56" x14ac:dyDescent="0.35">
      <c r="A241" t="s">
        <v>759</v>
      </c>
      <c r="B241">
        <v>70</v>
      </c>
      <c r="C241" t="s">
        <v>789</v>
      </c>
      <c r="D241" t="s">
        <v>2124</v>
      </c>
      <c r="E241">
        <v>67673</v>
      </c>
      <c r="F241" t="s">
        <v>13982</v>
      </c>
      <c r="G241">
        <v>5444270</v>
      </c>
      <c r="H241" t="s">
        <v>13397</v>
      </c>
      <c r="I241" t="s">
        <v>2128</v>
      </c>
      <c r="J241">
        <v>2725285849</v>
      </c>
      <c r="K241" t="s">
        <v>13983</v>
      </c>
      <c r="L241">
        <v>39</v>
      </c>
      <c r="M241">
        <v>50</v>
      </c>
      <c r="N241" t="s">
        <v>789</v>
      </c>
      <c r="O241">
        <v>9983461616</v>
      </c>
      <c r="P241" t="s">
        <v>2125</v>
      </c>
      <c r="Q241" t="s">
        <v>2126</v>
      </c>
      <c r="T241" s="1">
        <v>46205</v>
      </c>
      <c r="U241" s="31">
        <v>46205.412141203706</v>
      </c>
      <c r="V241">
        <v>1</v>
      </c>
      <c r="W241">
        <v>90000</v>
      </c>
      <c r="X241" t="s">
        <v>13400</v>
      </c>
      <c r="Y241" t="s">
        <v>13401</v>
      </c>
      <c r="Z241">
        <v>909020041276989</v>
      </c>
      <c r="AA241" t="s">
        <v>13402</v>
      </c>
      <c r="AB241">
        <v>7</v>
      </c>
      <c r="AC241">
        <v>24.15</v>
      </c>
      <c r="AD241" t="s">
        <v>931</v>
      </c>
      <c r="AE241" t="s">
        <v>932</v>
      </c>
      <c r="AF241" t="s">
        <v>13414</v>
      </c>
      <c r="AG241" s="1">
        <v>46239</v>
      </c>
      <c r="AH241">
        <v>25</v>
      </c>
      <c r="AI241" t="s">
        <v>13404</v>
      </c>
      <c r="AJ241" t="s">
        <v>13435</v>
      </c>
      <c r="AK241" t="s">
        <v>13406</v>
      </c>
      <c r="AL241">
        <v>9927716377</v>
      </c>
      <c r="AM241" t="s">
        <v>13415</v>
      </c>
      <c r="AN241" t="s">
        <v>13408</v>
      </c>
      <c r="AO241">
        <v>1540</v>
      </c>
      <c r="AP241">
        <v>0</v>
      </c>
      <c r="AQ241" t="s">
        <v>13451</v>
      </c>
      <c r="AR241">
        <v>2008</v>
      </c>
      <c r="AS241">
        <v>0</v>
      </c>
      <c r="AZ241">
        <v>0</v>
      </c>
      <c r="BC241" t="str">
        <f>VLOOKUP(A241,Sheet1!$A$1:$E$221,2,0)</f>
        <v>West Zone</v>
      </c>
      <c r="BD241" t="str">
        <f>VLOOKUP(A241,Sheet1!$A$1:$E$221,5,0)</f>
        <v>Sandeep Sisodiya</v>
      </c>
    </row>
    <row r="242" spans="1:56" x14ac:dyDescent="0.35">
      <c r="A242" t="s">
        <v>270</v>
      </c>
      <c r="B242">
        <v>221</v>
      </c>
      <c r="C242" t="s">
        <v>791</v>
      </c>
      <c r="D242" t="s">
        <v>3895</v>
      </c>
      <c r="E242">
        <v>489280</v>
      </c>
      <c r="F242" t="s">
        <v>13984</v>
      </c>
      <c r="G242">
        <v>8245587</v>
      </c>
      <c r="H242" t="s">
        <v>13397</v>
      </c>
      <c r="I242" t="s">
        <v>3896</v>
      </c>
      <c r="J242">
        <v>1507767945</v>
      </c>
      <c r="K242" t="s">
        <v>13985</v>
      </c>
      <c r="L242">
        <v>45</v>
      </c>
      <c r="M242">
        <v>53</v>
      </c>
      <c r="N242" t="s">
        <v>791</v>
      </c>
      <c r="O242">
        <v>7059261784</v>
      </c>
      <c r="P242" t="s">
        <v>3897</v>
      </c>
      <c r="Q242" t="s">
        <v>3898</v>
      </c>
      <c r="R242" t="s">
        <v>3897</v>
      </c>
      <c r="S242" t="s">
        <v>3898</v>
      </c>
      <c r="T242" s="1">
        <v>46204</v>
      </c>
      <c r="U242" s="31">
        <v>46204.824571759258</v>
      </c>
      <c r="V242">
        <v>1</v>
      </c>
      <c r="W242">
        <v>90000</v>
      </c>
      <c r="X242" t="s">
        <v>13400</v>
      </c>
      <c r="Y242" t="s">
        <v>13401</v>
      </c>
      <c r="Z242">
        <v>909020041276989</v>
      </c>
      <c r="AA242" t="s">
        <v>13626</v>
      </c>
      <c r="AB242">
        <v>3</v>
      </c>
      <c r="AC242">
        <v>24.15</v>
      </c>
      <c r="AD242" t="s">
        <v>1378</v>
      </c>
      <c r="AE242" t="s">
        <v>1379</v>
      </c>
      <c r="AF242" t="s">
        <v>13426</v>
      </c>
      <c r="AG242" s="1">
        <v>46239</v>
      </c>
      <c r="AH242">
        <v>36</v>
      </c>
      <c r="AI242" t="s">
        <v>13404</v>
      </c>
      <c r="AJ242" t="s">
        <v>13405</v>
      </c>
      <c r="AK242" t="s">
        <v>13406</v>
      </c>
      <c r="AL242">
        <v>6371199032</v>
      </c>
      <c r="AM242" t="s">
        <v>13415</v>
      </c>
      <c r="AN242" t="s">
        <v>13408</v>
      </c>
      <c r="AO242">
        <v>1540</v>
      </c>
      <c r="AP242">
        <v>0</v>
      </c>
      <c r="AQ242" t="s">
        <v>13729</v>
      </c>
      <c r="AR242">
        <v>2975</v>
      </c>
      <c r="AS242">
        <v>0</v>
      </c>
      <c r="AZ242">
        <v>0</v>
      </c>
      <c r="BC242" t="str">
        <f>VLOOKUP(A242,Sheet1!$A$1:$E$221,2,0)</f>
        <v>South East Zone</v>
      </c>
      <c r="BD242" t="str">
        <f>VLOOKUP(A242,Sheet1!$A$1:$E$221,5,0)</f>
        <v>Radhashyam Panda</v>
      </c>
    </row>
    <row r="243" spans="1:56" x14ac:dyDescent="0.35">
      <c r="A243" t="s">
        <v>283</v>
      </c>
      <c r="B243">
        <v>705</v>
      </c>
      <c r="C243" t="s">
        <v>782</v>
      </c>
      <c r="D243" t="s">
        <v>3899</v>
      </c>
      <c r="E243">
        <v>372779</v>
      </c>
      <c r="F243" t="s">
        <v>3900</v>
      </c>
      <c r="G243">
        <v>8658797</v>
      </c>
      <c r="H243" t="s">
        <v>13397</v>
      </c>
      <c r="I243" t="s">
        <v>3901</v>
      </c>
      <c r="J243">
        <v>4216201198</v>
      </c>
      <c r="K243" t="s">
        <v>13986</v>
      </c>
      <c r="L243">
        <v>49</v>
      </c>
      <c r="M243">
        <v>55</v>
      </c>
      <c r="N243" t="s">
        <v>782</v>
      </c>
      <c r="O243">
        <v>9230807502</v>
      </c>
      <c r="P243" t="s">
        <v>3902</v>
      </c>
      <c r="Q243" t="s">
        <v>3903</v>
      </c>
      <c r="R243" t="s">
        <v>13987</v>
      </c>
      <c r="S243" t="s">
        <v>13988</v>
      </c>
      <c r="T243" s="1">
        <v>46204</v>
      </c>
      <c r="U243" s="31">
        <v>46204.82644675926</v>
      </c>
      <c r="V243">
        <v>1</v>
      </c>
      <c r="W243">
        <v>90000</v>
      </c>
      <c r="X243" t="s">
        <v>13400</v>
      </c>
      <c r="Y243" t="s">
        <v>13401</v>
      </c>
      <c r="Z243">
        <v>909020041276989</v>
      </c>
      <c r="AA243" t="s">
        <v>13402</v>
      </c>
      <c r="AB243">
        <v>4</v>
      </c>
      <c r="AC243">
        <v>24.5</v>
      </c>
      <c r="AD243" t="s">
        <v>3904</v>
      </c>
      <c r="AE243" t="s">
        <v>3905</v>
      </c>
      <c r="AF243" t="s">
        <v>13414</v>
      </c>
      <c r="AG243" s="1">
        <v>46241</v>
      </c>
      <c r="AH243">
        <v>25</v>
      </c>
      <c r="AI243" t="s">
        <v>13404</v>
      </c>
      <c r="AJ243" t="s">
        <v>13405</v>
      </c>
      <c r="AK243" t="s">
        <v>13406</v>
      </c>
      <c r="AL243">
        <v>8302491843</v>
      </c>
      <c r="AM243" t="s">
        <v>13407</v>
      </c>
      <c r="AN243" t="s">
        <v>13408</v>
      </c>
      <c r="AO243">
        <v>1540</v>
      </c>
      <c r="AP243">
        <v>0</v>
      </c>
      <c r="AQ243" t="s">
        <v>13451</v>
      </c>
      <c r="AR243">
        <v>2008</v>
      </c>
      <c r="AS243">
        <v>0</v>
      </c>
      <c r="AZ243">
        <v>0</v>
      </c>
      <c r="BC243" t="str">
        <f>VLOOKUP(A243,Sheet1!$A$1:$E$221,2,0)</f>
        <v>West Zone</v>
      </c>
      <c r="BD243" t="str">
        <f>VLOOKUP(A243,Sheet1!$A$1:$E$221,5,0)</f>
        <v>Valand Priyankkumar</v>
      </c>
    </row>
    <row r="244" spans="1:56" x14ac:dyDescent="0.35">
      <c r="A244" t="s">
        <v>925</v>
      </c>
      <c r="B244">
        <v>9</v>
      </c>
      <c r="C244" t="s">
        <v>788</v>
      </c>
      <c r="D244" t="s">
        <v>3906</v>
      </c>
      <c r="E244">
        <v>164869</v>
      </c>
      <c r="F244" t="s">
        <v>13989</v>
      </c>
      <c r="G244">
        <v>9282362</v>
      </c>
      <c r="H244" t="s">
        <v>13397</v>
      </c>
      <c r="I244" t="s">
        <v>3907</v>
      </c>
      <c r="J244">
        <v>3382123897</v>
      </c>
      <c r="K244" t="s">
        <v>13990</v>
      </c>
      <c r="L244">
        <v>28</v>
      </c>
      <c r="M244">
        <v>30</v>
      </c>
      <c r="N244" t="s">
        <v>788</v>
      </c>
      <c r="O244">
        <v>8084575311</v>
      </c>
      <c r="P244" t="s">
        <v>3631</v>
      </c>
      <c r="Q244" t="s">
        <v>3632</v>
      </c>
      <c r="T244" s="1">
        <v>46205</v>
      </c>
      <c r="U244" s="31">
        <v>46205.561921296299</v>
      </c>
      <c r="V244">
        <v>1</v>
      </c>
      <c r="W244">
        <v>90000</v>
      </c>
      <c r="X244" t="s">
        <v>13400</v>
      </c>
      <c r="Y244" t="s">
        <v>13401</v>
      </c>
      <c r="Z244">
        <v>909020041276989</v>
      </c>
      <c r="AA244" t="s">
        <v>13402</v>
      </c>
      <c r="AB244">
        <v>4</v>
      </c>
      <c r="AC244">
        <v>24.5</v>
      </c>
      <c r="AD244" t="s">
        <v>1200</v>
      </c>
      <c r="AE244" t="s">
        <v>1201</v>
      </c>
      <c r="AF244" t="s">
        <v>13414</v>
      </c>
      <c r="AG244" s="1">
        <v>46240</v>
      </c>
      <c r="AH244">
        <v>25</v>
      </c>
      <c r="AI244" t="s">
        <v>13404</v>
      </c>
      <c r="AJ244" t="s">
        <v>13435</v>
      </c>
      <c r="AK244" t="s">
        <v>13406</v>
      </c>
      <c r="AL244">
        <v>9713911407</v>
      </c>
      <c r="AM244" t="s">
        <v>13415</v>
      </c>
      <c r="AN244" t="s">
        <v>13408</v>
      </c>
      <c r="AO244">
        <v>1540</v>
      </c>
      <c r="AP244">
        <v>0</v>
      </c>
      <c r="AQ244" t="s">
        <v>13533</v>
      </c>
      <c r="AR244">
        <v>1917</v>
      </c>
      <c r="AS244">
        <v>0</v>
      </c>
      <c r="AZ244">
        <v>0</v>
      </c>
      <c r="BC244" t="str">
        <f>VLOOKUP(A244,Sheet1!$A$1:$E$221,2,0)</f>
        <v>South Zone</v>
      </c>
      <c r="BD244" t="str">
        <f>VLOOKUP(A244,Sheet1!$A$1:$E$221,5,0)</f>
        <v>Vinay Kumar Vishwakarma</v>
      </c>
    </row>
    <row r="245" spans="1:56" x14ac:dyDescent="0.35">
      <c r="A245" t="s">
        <v>208</v>
      </c>
      <c r="B245">
        <v>61</v>
      </c>
      <c r="C245" t="s">
        <v>789</v>
      </c>
      <c r="D245" t="s">
        <v>2043</v>
      </c>
      <c r="E245">
        <v>358464</v>
      </c>
      <c r="F245" t="s">
        <v>13991</v>
      </c>
      <c r="G245">
        <v>9282429</v>
      </c>
      <c r="H245" t="s">
        <v>13397</v>
      </c>
      <c r="I245" t="s">
        <v>1321</v>
      </c>
      <c r="J245">
        <v>2810995055</v>
      </c>
      <c r="K245" t="s">
        <v>13992</v>
      </c>
      <c r="L245">
        <v>36</v>
      </c>
      <c r="M245">
        <v>38</v>
      </c>
      <c r="N245" t="s">
        <v>789</v>
      </c>
      <c r="O245">
        <v>5492774543</v>
      </c>
      <c r="P245" t="s">
        <v>2044</v>
      </c>
      <c r="Q245" t="s">
        <v>2045</v>
      </c>
      <c r="T245" s="1">
        <v>46204</v>
      </c>
      <c r="U245" s="31">
        <v>46204.809953703705</v>
      </c>
      <c r="V245">
        <v>1</v>
      </c>
      <c r="W245">
        <v>90000</v>
      </c>
      <c r="X245" t="s">
        <v>13400</v>
      </c>
      <c r="Y245" t="s">
        <v>13401</v>
      </c>
      <c r="Z245">
        <v>909020041276989</v>
      </c>
      <c r="AA245" t="s">
        <v>13402</v>
      </c>
      <c r="AB245">
        <v>4</v>
      </c>
      <c r="AC245">
        <v>24.15</v>
      </c>
      <c r="AD245" t="s">
        <v>1180</v>
      </c>
      <c r="AE245" t="s">
        <v>1181</v>
      </c>
      <c r="AF245" t="s">
        <v>13414</v>
      </c>
      <c r="AG245" s="1">
        <v>46236</v>
      </c>
      <c r="AH245">
        <v>25</v>
      </c>
      <c r="AI245" t="s">
        <v>13404</v>
      </c>
      <c r="AJ245" t="s">
        <v>13405</v>
      </c>
      <c r="AK245" t="s">
        <v>13406</v>
      </c>
      <c r="AL245">
        <v>9568122473</v>
      </c>
      <c r="AM245" t="s">
        <v>13415</v>
      </c>
      <c r="AN245" t="s">
        <v>13408</v>
      </c>
      <c r="AO245">
        <v>1540</v>
      </c>
      <c r="AP245">
        <v>0</v>
      </c>
      <c r="AQ245" t="s">
        <v>13431</v>
      </c>
      <c r="AR245">
        <v>2069</v>
      </c>
      <c r="AS245">
        <v>0</v>
      </c>
      <c r="AZ245">
        <v>0</v>
      </c>
      <c r="BC245" t="str">
        <f>VLOOKUP(A245,Sheet1!$A$1:$E$221,2,0)</f>
        <v>West Zone</v>
      </c>
      <c r="BD245" t="str">
        <f>VLOOKUP(A245,Sheet1!$A$1:$E$221,5,0)</f>
        <v>Pradeep Kumar</v>
      </c>
    </row>
    <row r="246" spans="1:56" x14ac:dyDescent="0.35">
      <c r="A246" t="s">
        <v>275</v>
      </c>
      <c r="B246">
        <v>333</v>
      </c>
      <c r="C246" t="s">
        <v>791</v>
      </c>
      <c r="D246" t="s">
        <v>2280</v>
      </c>
      <c r="E246">
        <v>629408</v>
      </c>
      <c r="F246" t="s">
        <v>13993</v>
      </c>
      <c r="G246">
        <v>9250436</v>
      </c>
      <c r="H246" t="s">
        <v>13397</v>
      </c>
      <c r="I246" t="s">
        <v>2284</v>
      </c>
      <c r="J246">
        <v>7512344626</v>
      </c>
      <c r="K246" t="s">
        <v>13994</v>
      </c>
      <c r="L246">
        <v>50</v>
      </c>
      <c r="M246">
        <v>26</v>
      </c>
      <c r="N246" t="s">
        <v>791</v>
      </c>
      <c r="O246">
        <v>7901895017</v>
      </c>
      <c r="P246" t="s">
        <v>2281</v>
      </c>
      <c r="Q246" t="s">
        <v>2282</v>
      </c>
      <c r="T246" s="1">
        <v>46205</v>
      </c>
      <c r="U246" s="31">
        <v>46205.571006944447</v>
      </c>
      <c r="V246">
        <v>1</v>
      </c>
      <c r="W246">
        <v>40000</v>
      </c>
      <c r="X246" t="s">
        <v>13400</v>
      </c>
      <c r="Y246" t="s">
        <v>13401</v>
      </c>
      <c r="Z246">
        <v>909020041276989</v>
      </c>
      <c r="AA246" t="s">
        <v>13402</v>
      </c>
      <c r="AB246">
        <v>2</v>
      </c>
      <c r="AC246">
        <v>24.15</v>
      </c>
      <c r="AD246" t="s">
        <v>1105</v>
      </c>
      <c r="AE246" t="s">
        <v>1106</v>
      </c>
      <c r="AF246" t="s">
        <v>13403</v>
      </c>
      <c r="AG246" s="1">
        <v>46244</v>
      </c>
      <c r="AH246">
        <v>25</v>
      </c>
      <c r="AI246" t="s">
        <v>13404</v>
      </c>
      <c r="AJ246" t="s">
        <v>13435</v>
      </c>
      <c r="AK246" t="s">
        <v>13406</v>
      </c>
      <c r="AL246">
        <v>9777573825</v>
      </c>
      <c r="AM246" t="s">
        <v>13415</v>
      </c>
      <c r="AN246" t="s">
        <v>13408</v>
      </c>
      <c r="AO246">
        <v>685</v>
      </c>
      <c r="AP246">
        <v>0</v>
      </c>
      <c r="AQ246" t="s">
        <v>13648</v>
      </c>
      <c r="AR246">
        <v>893</v>
      </c>
      <c r="AS246">
        <v>0</v>
      </c>
      <c r="AZ246">
        <v>0</v>
      </c>
      <c r="BC246" t="str">
        <f>VLOOKUP(A246,Sheet1!$A$1:$E$221,2,0)</f>
        <v>South East Zone</v>
      </c>
      <c r="BD246" t="str">
        <f>VLOOKUP(A246,Sheet1!$A$1:$E$221,5,0)</f>
        <v>Radhashyam Panda</v>
      </c>
    </row>
    <row r="247" spans="1:56" x14ac:dyDescent="0.35">
      <c r="A247" t="s">
        <v>220</v>
      </c>
      <c r="B247">
        <v>578</v>
      </c>
      <c r="C247" t="s">
        <v>792</v>
      </c>
      <c r="D247" t="s">
        <v>1998</v>
      </c>
      <c r="E247">
        <v>385362</v>
      </c>
      <c r="F247" t="s">
        <v>13995</v>
      </c>
      <c r="G247">
        <v>8535187</v>
      </c>
      <c r="H247" t="s">
        <v>13397</v>
      </c>
      <c r="I247" t="s">
        <v>2000</v>
      </c>
      <c r="J247">
        <v>6596227587</v>
      </c>
      <c r="K247" t="s">
        <v>13996</v>
      </c>
      <c r="L247">
        <v>45</v>
      </c>
      <c r="M247">
        <v>54</v>
      </c>
      <c r="N247" t="s">
        <v>792</v>
      </c>
      <c r="O247">
        <v>6144787984</v>
      </c>
      <c r="P247" t="s">
        <v>1307</v>
      </c>
      <c r="Q247" t="s">
        <v>1308</v>
      </c>
      <c r="T247" s="1">
        <v>46204</v>
      </c>
      <c r="U247" s="31">
        <v>46204.864502314813</v>
      </c>
      <c r="V247">
        <v>1</v>
      </c>
      <c r="W247">
        <v>77000</v>
      </c>
      <c r="X247" t="s">
        <v>13400</v>
      </c>
      <c r="Y247" t="s">
        <v>13401</v>
      </c>
      <c r="Z247">
        <v>909020041276989</v>
      </c>
      <c r="AA247" t="s">
        <v>13402</v>
      </c>
      <c r="AB247">
        <v>2</v>
      </c>
      <c r="AC247">
        <v>24.15</v>
      </c>
      <c r="AD247" t="s">
        <v>1173</v>
      </c>
      <c r="AE247" t="s">
        <v>1174</v>
      </c>
      <c r="AF247" t="s">
        <v>13426</v>
      </c>
      <c r="AG247" s="1">
        <v>46246</v>
      </c>
      <c r="AH247">
        <v>25</v>
      </c>
      <c r="AI247" t="s">
        <v>13404</v>
      </c>
      <c r="AJ247" t="s">
        <v>13405</v>
      </c>
      <c r="AK247" t="s">
        <v>13406</v>
      </c>
      <c r="AL247">
        <v>8778606701</v>
      </c>
      <c r="AM247" t="s">
        <v>13407</v>
      </c>
      <c r="AN247" t="s">
        <v>13408</v>
      </c>
      <c r="AO247">
        <v>1318</v>
      </c>
      <c r="AP247">
        <v>0</v>
      </c>
      <c r="AQ247" t="s">
        <v>13462</v>
      </c>
      <c r="AR247">
        <v>1770</v>
      </c>
      <c r="AS247">
        <v>0</v>
      </c>
      <c r="AZ247">
        <v>0</v>
      </c>
      <c r="BC247" t="str">
        <f>VLOOKUP(A247,Sheet1!$A$1:$E$221,2,0)</f>
        <v>South Zone</v>
      </c>
      <c r="BD247" t="str">
        <f>VLOOKUP(A247,Sheet1!$A$1:$E$221,5,0)</f>
        <v>Sankar T</v>
      </c>
    </row>
    <row r="248" spans="1:56" x14ac:dyDescent="0.35">
      <c r="A248" t="s">
        <v>214</v>
      </c>
      <c r="B248">
        <v>411</v>
      </c>
      <c r="C248" t="s">
        <v>778</v>
      </c>
      <c r="D248" t="s">
        <v>1502</v>
      </c>
      <c r="E248">
        <v>644708</v>
      </c>
      <c r="F248" t="s">
        <v>13997</v>
      </c>
      <c r="G248">
        <v>8400285</v>
      </c>
      <c r="H248" t="s">
        <v>13397</v>
      </c>
      <c r="I248" t="s">
        <v>2303</v>
      </c>
      <c r="J248">
        <v>3781954458</v>
      </c>
      <c r="K248" t="s">
        <v>13998</v>
      </c>
      <c r="L248">
        <v>46</v>
      </c>
      <c r="M248">
        <v>51</v>
      </c>
      <c r="N248" t="s">
        <v>778</v>
      </c>
      <c r="O248">
        <v>8360115592</v>
      </c>
      <c r="P248" t="s">
        <v>1503</v>
      </c>
      <c r="Q248" t="s">
        <v>1504</v>
      </c>
      <c r="R248" t="s">
        <v>13512</v>
      </c>
      <c r="S248" t="s">
        <v>13513</v>
      </c>
      <c r="T248" s="1">
        <v>46205</v>
      </c>
      <c r="U248" s="31">
        <v>46205.666701388887</v>
      </c>
      <c r="V248">
        <v>1</v>
      </c>
      <c r="W248">
        <v>80000</v>
      </c>
      <c r="X248" t="s">
        <v>13400</v>
      </c>
      <c r="Y248" t="s">
        <v>13401</v>
      </c>
      <c r="Z248">
        <v>909020041276989</v>
      </c>
      <c r="AA248" t="s">
        <v>13626</v>
      </c>
      <c r="AB248">
        <v>3</v>
      </c>
      <c r="AC248">
        <v>24.15</v>
      </c>
      <c r="AD248" t="s">
        <v>2301</v>
      </c>
      <c r="AE248" t="s">
        <v>2302</v>
      </c>
      <c r="AF248" t="s">
        <v>13403</v>
      </c>
      <c r="AG248" s="1">
        <v>46246</v>
      </c>
      <c r="AH248">
        <v>36</v>
      </c>
      <c r="AI248" t="s">
        <v>13404</v>
      </c>
      <c r="AJ248" t="s">
        <v>13405</v>
      </c>
      <c r="AK248" t="s">
        <v>13406</v>
      </c>
      <c r="AL248">
        <v>8011463796</v>
      </c>
      <c r="AM248" t="s">
        <v>13415</v>
      </c>
      <c r="AN248" t="s">
        <v>13408</v>
      </c>
      <c r="AO248">
        <v>1369</v>
      </c>
      <c r="AP248">
        <v>0</v>
      </c>
      <c r="AQ248" t="s">
        <v>13999</v>
      </c>
      <c r="AR248">
        <v>2494</v>
      </c>
      <c r="AS248">
        <v>0</v>
      </c>
      <c r="AZ248">
        <v>0</v>
      </c>
      <c r="BC248" t="str">
        <f>VLOOKUP(A248,Sheet1!$A$1:$E$221,2,0)</f>
        <v>South East Zone</v>
      </c>
      <c r="BD248" t="str">
        <f>VLOOKUP(A248,Sheet1!$A$1:$E$221,5,0)</f>
        <v>Pritam Vishwas</v>
      </c>
    </row>
    <row r="249" spans="1:56" x14ac:dyDescent="0.35">
      <c r="A249" t="s">
        <v>177</v>
      </c>
      <c r="B249">
        <v>606</v>
      </c>
      <c r="C249" t="s">
        <v>788</v>
      </c>
      <c r="D249" t="s">
        <v>2001</v>
      </c>
      <c r="E249">
        <v>339661</v>
      </c>
      <c r="F249" t="s">
        <v>14000</v>
      </c>
      <c r="G249">
        <v>6883760</v>
      </c>
      <c r="H249" t="s">
        <v>13397</v>
      </c>
      <c r="I249" t="s">
        <v>1320</v>
      </c>
      <c r="J249">
        <v>7377887286</v>
      </c>
      <c r="K249" t="s">
        <v>14001</v>
      </c>
      <c r="L249">
        <v>28</v>
      </c>
      <c r="M249">
        <v>28</v>
      </c>
      <c r="N249" t="s">
        <v>788</v>
      </c>
      <c r="O249">
        <v>5232942955</v>
      </c>
      <c r="P249" t="s">
        <v>1314</v>
      </c>
      <c r="Q249" t="s">
        <v>1315</v>
      </c>
      <c r="T249" s="1">
        <v>46205</v>
      </c>
      <c r="U249" s="31">
        <v>46205.393090277779</v>
      </c>
      <c r="V249">
        <v>1</v>
      </c>
      <c r="W249">
        <v>90000</v>
      </c>
      <c r="X249" t="s">
        <v>13400</v>
      </c>
      <c r="Y249" t="s">
        <v>13401</v>
      </c>
      <c r="Z249">
        <v>909020041276989</v>
      </c>
      <c r="AA249" t="s">
        <v>13402</v>
      </c>
      <c r="AB249">
        <v>3</v>
      </c>
      <c r="AC249">
        <v>24.15</v>
      </c>
      <c r="AD249" t="s">
        <v>978</v>
      </c>
      <c r="AE249" t="s">
        <v>979</v>
      </c>
      <c r="AF249" t="s">
        <v>13434</v>
      </c>
      <c r="AG249" s="1">
        <v>46243</v>
      </c>
      <c r="AH249">
        <v>25</v>
      </c>
      <c r="AI249" t="s">
        <v>13404</v>
      </c>
      <c r="AJ249" t="s">
        <v>13405</v>
      </c>
      <c r="AK249" t="s">
        <v>13406</v>
      </c>
      <c r="AL249">
        <v>7987811676</v>
      </c>
      <c r="AM249" t="s">
        <v>13407</v>
      </c>
      <c r="AN249" t="s">
        <v>13408</v>
      </c>
      <c r="AO249">
        <v>1540</v>
      </c>
      <c r="AP249">
        <v>0</v>
      </c>
      <c r="AQ249" t="s">
        <v>13533</v>
      </c>
      <c r="AR249">
        <v>1917</v>
      </c>
      <c r="AS249">
        <v>0</v>
      </c>
      <c r="AZ249">
        <v>0</v>
      </c>
      <c r="BC249" t="str">
        <f>VLOOKUP(A249,Sheet1!$A$1:$E$221,2,0)</f>
        <v>South Zone</v>
      </c>
      <c r="BD249" t="str">
        <f>VLOOKUP(A249,Sheet1!$A$1:$E$221,5,0)</f>
        <v>Vinay Kumar Vishwakarma</v>
      </c>
    </row>
    <row r="250" spans="1:56" x14ac:dyDescent="0.35">
      <c r="A250" t="s">
        <v>166</v>
      </c>
      <c r="B250">
        <v>136</v>
      </c>
      <c r="C250" t="s">
        <v>784</v>
      </c>
      <c r="D250" t="s">
        <v>3908</v>
      </c>
      <c r="E250">
        <v>138733</v>
      </c>
      <c r="F250" t="s">
        <v>14002</v>
      </c>
      <c r="G250">
        <v>8928617</v>
      </c>
      <c r="H250" t="s">
        <v>13397</v>
      </c>
      <c r="I250" t="s">
        <v>3909</v>
      </c>
      <c r="J250">
        <v>9312577598</v>
      </c>
      <c r="K250" t="s">
        <v>14003</v>
      </c>
      <c r="L250">
        <v>48</v>
      </c>
      <c r="M250">
        <v>52</v>
      </c>
      <c r="N250" t="s">
        <v>784</v>
      </c>
      <c r="O250">
        <v>3721322290</v>
      </c>
      <c r="P250" t="s">
        <v>3910</v>
      </c>
      <c r="Q250" t="s">
        <v>3911</v>
      </c>
      <c r="T250" s="1">
        <v>46204</v>
      </c>
      <c r="U250" s="31">
        <v>46204.843217592592</v>
      </c>
      <c r="V250">
        <v>1</v>
      </c>
      <c r="W250">
        <v>70000</v>
      </c>
      <c r="X250" t="s">
        <v>13400</v>
      </c>
      <c r="Y250" t="s">
        <v>13401</v>
      </c>
      <c r="Z250">
        <v>909020041276989</v>
      </c>
      <c r="AA250" t="s">
        <v>13402</v>
      </c>
      <c r="AB250">
        <v>4</v>
      </c>
      <c r="AC250">
        <v>24.15</v>
      </c>
      <c r="AD250" t="s">
        <v>1029</v>
      </c>
      <c r="AE250" t="s">
        <v>1030</v>
      </c>
      <c r="AF250" t="s">
        <v>13414</v>
      </c>
      <c r="AG250" s="1">
        <v>46237</v>
      </c>
      <c r="AH250">
        <v>25</v>
      </c>
      <c r="AI250" t="s">
        <v>13404</v>
      </c>
      <c r="AJ250" t="s">
        <v>13427</v>
      </c>
      <c r="AK250" t="s">
        <v>13406</v>
      </c>
      <c r="AL250">
        <v>9523529047</v>
      </c>
      <c r="AM250" t="s">
        <v>13407</v>
      </c>
      <c r="AN250" t="s">
        <v>13408</v>
      </c>
      <c r="AO250">
        <v>1198</v>
      </c>
      <c r="AP250">
        <v>0</v>
      </c>
      <c r="AQ250" t="s">
        <v>13409</v>
      </c>
      <c r="AR250">
        <v>1563</v>
      </c>
      <c r="AS250">
        <v>0</v>
      </c>
      <c r="AZ250">
        <v>0</v>
      </c>
      <c r="BC250" t="str">
        <f>VLOOKUP(A250,Sheet1!$A$1:$E$221,2,0)</f>
        <v>East Zone</v>
      </c>
      <c r="BD250" t="str">
        <f>VLOOKUP(A250,Sheet1!$A$1:$E$221,5,0)</f>
        <v>Raja Kumar</v>
      </c>
    </row>
    <row r="251" spans="1:56" x14ac:dyDescent="0.35">
      <c r="A251" t="s">
        <v>193</v>
      </c>
      <c r="B251">
        <v>788</v>
      </c>
      <c r="C251" t="s">
        <v>792</v>
      </c>
      <c r="D251" t="s">
        <v>2038</v>
      </c>
      <c r="E251">
        <v>574439</v>
      </c>
      <c r="F251" t="s">
        <v>14004</v>
      </c>
      <c r="G251">
        <v>8581599</v>
      </c>
      <c r="H251" t="s">
        <v>13397</v>
      </c>
      <c r="I251" t="s">
        <v>2042</v>
      </c>
      <c r="J251">
        <v>9591045481</v>
      </c>
      <c r="K251" t="s">
        <v>14005</v>
      </c>
      <c r="L251">
        <v>41</v>
      </c>
      <c r="M251">
        <v>45</v>
      </c>
      <c r="N251" t="s">
        <v>792</v>
      </c>
      <c r="O251">
        <v>8964120329</v>
      </c>
      <c r="P251" t="s">
        <v>2039</v>
      </c>
      <c r="Q251" t="s">
        <v>2040</v>
      </c>
      <c r="T251" s="1">
        <v>46204</v>
      </c>
      <c r="U251" s="31">
        <v>46204.860671296294</v>
      </c>
      <c r="V251">
        <v>1</v>
      </c>
      <c r="W251">
        <v>73000</v>
      </c>
      <c r="X251" t="s">
        <v>13400</v>
      </c>
      <c r="Y251" t="s">
        <v>13401</v>
      </c>
      <c r="Z251">
        <v>909020041276989</v>
      </c>
      <c r="AA251" t="s">
        <v>13402</v>
      </c>
      <c r="AB251">
        <v>2</v>
      </c>
      <c r="AC251">
        <v>24.5</v>
      </c>
      <c r="AD251" t="s">
        <v>1380</v>
      </c>
      <c r="AE251" t="s">
        <v>1381</v>
      </c>
      <c r="AF251" t="s">
        <v>13426</v>
      </c>
      <c r="AG251" s="1">
        <v>46243</v>
      </c>
      <c r="AH251">
        <v>25</v>
      </c>
      <c r="AI251" t="s">
        <v>13404</v>
      </c>
      <c r="AJ251" t="s">
        <v>13405</v>
      </c>
      <c r="AK251" t="s">
        <v>13406</v>
      </c>
      <c r="AL251">
        <v>9361447285</v>
      </c>
      <c r="AM251" t="s">
        <v>13415</v>
      </c>
      <c r="AN251" t="s">
        <v>13408</v>
      </c>
      <c r="AO251">
        <v>1250</v>
      </c>
      <c r="AP251">
        <v>0</v>
      </c>
      <c r="AQ251" t="s">
        <v>14006</v>
      </c>
      <c r="AR251">
        <v>1555</v>
      </c>
      <c r="AS251">
        <v>0</v>
      </c>
      <c r="AZ251">
        <v>0</v>
      </c>
      <c r="BC251" t="str">
        <f>VLOOKUP(A251,Sheet1!$A$1:$E$221,2,0)</f>
        <v>South Zone</v>
      </c>
      <c r="BD251" t="str">
        <f>VLOOKUP(A251,Sheet1!$A$1:$E$221,5,0)</f>
        <v>Sankar T</v>
      </c>
    </row>
    <row r="252" spans="1:56" x14ac:dyDescent="0.35">
      <c r="A252" t="s">
        <v>808</v>
      </c>
      <c r="B252">
        <v>12</v>
      </c>
      <c r="C252" t="s">
        <v>788</v>
      </c>
      <c r="D252" t="s">
        <v>1861</v>
      </c>
      <c r="E252">
        <v>85851</v>
      </c>
      <c r="F252" t="s">
        <v>14007</v>
      </c>
      <c r="G252">
        <v>9282392</v>
      </c>
      <c r="H252" t="s">
        <v>13397</v>
      </c>
      <c r="I252" t="s">
        <v>1865</v>
      </c>
      <c r="J252">
        <v>3303708540</v>
      </c>
      <c r="K252" t="s">
        <v>14008</v>
      </c>
      <c r="L252">
        <v>44</v>
      </c>
      <c r="M252">
        <v>47</v>
      </c>
      <c r="N252" t="s">
        <v>788</v>
      </c>
      <c r="O252">
        <v>5284663605</v>
      </c>
      <c r="P252" t="s">
        <v>1862</v>
      </c>
      <c r="Q252" t="s">
        <v>1863</v>
      </c>
      <c r="T252" s="1">
        <v>46204</v>
      </c>
      <c r="U252" s="31">
        <v>46204.846458333333</v>
      </c>
      <c r="V252">
        <v>1</v>
      </c>
      <c r="W252">
        <v>90000</v>
      </c>
      <c r="X252" t="s">
        <v>13400</v>
      </c>
      <c r="Y252" t="s">
        <v>13401</v>
      </c>
      <c r="Z252">
        <v>909020041276989</v>
      </c>
      <c r="AA252" t="s">
        <v>13402</v>
      </c>
      <c r="AB252">
        <v>6</v>
      </c>
      <c r="AC252">
        <v>24.5</v>
      </c>
      <c r="AD252" t="s">
        <v>1200</v>
      </c>
      <c r="AE252" t="s">
        <v>1201</v>
      </c>
      <c r="AF252" t="s">
        <v>13426</v>
      </c>
      <c r="AG252" s="1">
        <v>46235</v>
      </c>
      <c r="AH252">
        <v>25</v>
      </c>
      <c r="AI252" t="s">
        <v>13404</v>
      </c>
      <c r="AJ252" t="s">
        <v>13427</v>
      </c>
      <c r="AK252" t="s">
        <v>13406</v>
      </c>
      <c r="AL252">
        <v>6264844336</v>
      </c>
      <c r="AM252" t="s">
        <v>13415</v>
      </c>
      <c r="AN252" t="s">
        <v>13408</v>
      </c>
      <c r="AO252">
        <v>1540</v>
      </c>
      <c r="AP252">
        <v>0</v>
      </c>
      <c r="AQ252" t="s">
        <v>13533</v>
      </c>
      <c r="AR252">
        <v>1917</v>
      </c>
      <c r="AS252">
        <v>0</v>
      </c>
      <c r="AZ252">
        <v>0</v>
      </c>
      <c r="BC252" t="str">
        <f>VLOOKUP(A252,Sheet1!$A$1:$E$221,2,0)</f>
        <v>South Zone</v>
      </c>
      <c r="BD252" t="str">
        <f>VLOOKUP(A252,Sheet1!$A$1:$E$221,5,0)</f>
        <v>Vinay Kumar Vishwakarma</v>
      </c>
    </row>
    <row r="253" spans="1:56" x14ac:dyDescent="0.35">
      <c r="A253" t="s">
        <v>94</v>
      </c>
      <c r="B253">
        <v>161</v>
      </c>
      <c r="C253" t="s">
        <v>780</v>
      </c>
      <c r="D253" t="s">
        <v>3912</v>
      </c>
      <c r="E253">
        <v>692991</v>
      </c>
      <c r="F253" t="s">
        <v>14009</v>
      </c>
      <c r="G253">
        <v>8473495</v>
      </c>
      <c r="H253" t="s">
        <v>13397</v>
      </c>
      <c r="I253" t="s">
        <v>3913</v>
      </c>
      <c r="J253">
        <v>1055168312</v>
      </c>
      <c r="K253" t="s">
        <v>3914</v>
      </c>
      <c r="L253">
        <v>31</v>
      </c>
      <c r="M253">
        <v>31</v>
      </c>
      <c r="N253" t="s">
        <v>780</v>
      </c>
      <c r="O253">
        <v>7793387379</v>
      </c>
      <c r="P253" t="s">
        <v>3915</v>
      </c>
      <c r="Q253" t="s">
        <v>3916</v>
      </c>
      <c r="T253" s="1">
        <v>46204</v>
      </c>
      <c r="U253" s="31">
        <v>46204.795787037037</v>
      </c>
      <c r="V253">
        <v>1</v>
      </c>
      <c r="W253">
        <v>77000</v>
      </c>
      <c r="X253" t="s">
        <v>13400</v>
      </c>
      <c r="Y253" t="s">
        <v>13401</v>
      </c>
      <c r="Z253">
        <v>909020041276989</v>
      </c>
      <c r="AA253" t="s">
        <v>13402</v>
      </c>
      <c r="AB253">
        <v>4</v>
      </c>
      <c r="AC253">
        <v>24.15</v>
      </c>
      <c r="AD253" t="s">
        <v>1124</v>
      </c>
      <c r="AE253" t="s">
        <v>1125</v>
      </c>
      <c r="AF253" t="s">
        <v>13414</v>
      </c>
      <c r="AG253" s="1">
        <v>46239</v>
      </c>
      <c r="AH253">
        <v>25</v>
      </c>
      <c r="AI253" t="s">
        <v>13404</v>
      </c>
      <c r="AJ253" t="s">
        <v>13650</v>
      </c>
      <c r="AK253" t="s">
        <v>13406</v>
      </c>
      <c r="AL253">
        <v>8770576539</v>
      </c>
      <c r="AM253" t="s">
        <v>13415</v>
      </c>
      <c r="AN253" t="s">
        <v>13408</v>
      </c>
      <c r="AO253">
        <v>1318</v>
      </c>
      <c r="AP253">
        <v>0</v>
      </c>
      <c r="AQ253" t="s">
        <v>13542</v>
      </c>
      <c r="AR253">
        <v>1719</v>
      </c>
      <c r="AS253">
        <v>0</v>
      </c>
      <c r="AZ253">
        <v>0</v>
      </c>
      <c r="BC253" t="str">
        <f>VLOOKUP(A253,Sheet1!$A$1:$E$221,2,0)</f>
        <v>South East Zone</v>
      </c>
      <c r="BD253" t="str">
        <f>VLOOKUP(A253,Sheet1!$A$1:$E$221,5,0)</f>
        <v>Manu Yadav</v>
      </c>
    </row>
    <row r="254" spans="1:56" x14ac:dyDescent="0.35">
      <c r="A254" t="s">
        <v>805</v>
      </c>
      <c r="B254">
        <v>62</v>
      </c>
      <c r="C254" t="s">
        <v>788</v>
      </c>
      <c r="D254" t="s">
        <v>1874</v>
      </c>
      <c r="E254">
        <v>290558</v>
      </c>
      <c r="F254" t="s">
        <v>14010</v>
      </c>
      <c r="G254">
        <v>9282248</v>
      </c>
      <c r="H254" t="s">
        <v>13397</v>
      </c>
      <c r="I254" t="s">
        <v>1878</v>
      </c>
      <c r="J254">
        <v>2927932734</v>
      </c>
      <c r="K254" t="s">
        <v>14011</v>
      </c>
      <c r="L254">
        <v>27</v>
      </c>
      <c r="M254">
        <v>33</v>
      </c>
      <c r="N254" t="s">
        <v>788</v>
      </c>
      <c r="O254">
        <v>5871220854</v>
      </c>
      <c r="P254" t="s">
        <v>1875</v>
      </c>
      <c r="Q254" t="s">
        <v>1876</v>
      </c>
      <c r="T254" s="1">
        <v>46205</v>
      </c>
      <c r="U254" s="31">
        <v>46205.513159722221</v>
      </c>
      <c r="V254">
        <v>1</v>
      </c>
      <c r="W254">
        <v>65000</v>
      </c>
      <c r="X254" t="s">
        <v>13400</v>
      </c>
      <c r="Y254" t="s">
        <v>13401</v>
      </c>
      <c r="Z254">
        <v>909020041276989</v>
      </c>
      <c r="AA254" t="s">
        <v>13402</v>
      </c>
      <c r="AB254">
        <v>2</v>
      </c>
      <c r="AC254">
        <v>24.5</v>
      </c>
      <c r="AD254" t="s">
        <v>1283</v>
      </c>
      <c r="AE254" t="s">
        <v>1284</v>
      </c>
      <c r="AF254" t="s">
        <v>13414</v>
      </c>
      <c r="AG254" s="1">
        <v>46242</v>
      </c>
      <c r="AH254">
        <v>25</v>
      </c>
      <c r="AI254" t="s">
        <v>13404</v>
      </c>
      <c r="AJ254" t="s">
        <v>13427</v>
      </c>
      <c r="AK254" t="s">
        <v>13406</v>
      </c>
      <c r="AL254">
        <v>8319496594</v>
      </c>
      <c r="AM254" t="s">
        <v>13407</v>
      </c>
      <c r="AN254" t="s">
        <v>13408</v>
      </c>
      <c r="AO254">
        <v>1113</v>
      </c>
      <c r="AP254">
        <v>0</v>
      </c>
      <c r="AQ254" t="s">
        <v>13479</v>
      </c>
      <c r="AR254">
        <v>1385</v>
      </c>
      <c r="AS254">
        <v>0</v>
      </c>
      <c r="AZ254">
        <v>0</v>
      </c>
      <c r="BC254" t="str">
        <f>VLOOKUP(A254,Sheet1!$A$1:$E$221,2,0)</f>
        <v>South Zone</v>
      </c>
      <c r="BD254" t="str">
        <f>VLOOKUP(A254,Sheet1!$A$1:$E$221,5,0)</f>
        <v>Vinay Kumar Vishwakarma</v>
      </c>
    </row>
    <row r="255" spans="1:56" x14ac:dyDescent="0.35">
      <c r="A255" t="s">
        <v>805</v>
      </c>
      <c r="B255">
        <v>62</v>
      </c>
      <c r="C255" t="s">
        <v>788</v>
      </c>
      <c r="D255" t="s">
        <v>1874</v>
      </c>
      <c r="E255">
        <v>290558</v>
      </c>
      <c r="F255" t="s">
        <v>14010</v>
      </c>
      <c r="G255">
        <v>9282248</v>
      </c>
      <c r="H255" t="s">
        <v>13397</v>
      </c>
      <c r="I255" t="s">
        <v>4597</v>
      </c>
      <c r="J255">
        <v>2645397138</v>
      </c>
      <c r="K255" t="s">
        <v>14012</v>
      </c>
      <c r="L255">
        <v>42</v>
      </c>
      <c r="M255">
        <v>44</v>
      </c>
      <c r="N255" t="s">
        <v>788</v>
      </c>
      <c r="O255">
        <v>9825142745</v>
      </c>
      <c r="P255" t="s">
        <v>1875</v>
      </c>
      <c r="Q255" t="s">
        <v>1876</v>
      </c>
      <c r="T255" s="1">
        <v>46204</v>
      </c>
      <c r="U255" s="31">
        <v>46204.863483796296</v>
      </c>
      <c r="V255">
        <v>1</v>
      </c>
      <c r="W255">
        <v>45000</v>
      </c>
      <c r="X255" t="s">
        <v>13400</v>
      </c>
      <c r="Y255" t="s">
        <v>13401</v>
      </c>
      <c r="Z255">
        <v>909020041276989</v>
      </c>
      <c r="AA255" t="s">
        <v>13402</v>
      </c>
      <c r="AB255">
        <v>4</v>
      </c>
      <c r="AC255">
        <v>24.5</v>
      </c>
      <c r="AD255" t="s">
        <v>4598</v>
      </c>
      <c r="AE255" t="s">
        <v>4599</v>
      </c>
      <c r="AF255" t="s">
        <v>13414</v>
      </c>
      <c r="AG255" s="1">
        <v>46242</v>
      </c>
      <c r="AH255">
        <v>25</v>
      </c>
      <c r="AI255" t="s">
        <v>13404</v>
      </c>
      <c r="AJ255" t="s">
        <v>13435</v>
      </c>
      <c r="AK255" t="s">
        <v>13406</v>
      </c>
      <c r="AL255">
        <v>9098494748</v>
      </c>
      <c r="AM255" t="s">
        <v>13415</v>
      </c>
      <c r="AN255" t="s">
        <v>13408</v>
      </c>
      <c r="AO255">
        <v>770</v>
      </c>
      <c r="AP255">
        <v>0</v>
      </c>
      <c r="AQ255" t="s">
        <v>14013</v>
      </c>
      <c r="AR255">
        <v>959</v>
      </c>
      <c r="AS255">
        <v>0</v>
      </c>
      <c r="AZ255">
        <v>0</v>
      </c>
      <c r="BC255" t="str">
        <f>VLOOKUP(A255,Sheet1!$A$1:$E$221,2,0)</f>
        <v>South Zone</v>
      </c>
      <c r="BD255" t="str">
        <f>VLOOKUP(A255,Sheet1!$A$1:$E$221,5,0)</f>
        <v>Vinay Kumar Vishwakarma</v>
      </c>
    </row>
    <row r="256" spans="1:56" x14ac:dyDescent="0.35">
      <c r="A256" t="s">
        <v>721</v>
      </c>
      <c r="B256">
        <v>195</v>
      </c>
      <c r="C256" t="s">
        <v>789</v>
      </c>
      <c r="D256" t="s">
        <v>3917</v>
      </c>
      <c r="E256">
        <v>409898</v>
      </c>
      <c r="F256" t="s">
        <v>14014</v>
      </c>
      <c r="G256">
        <v>8780406</v>
      </c>
      <c r="H256" t="s">
        <v>13397</v>
      </c>
      <c r="I256" t="s">
        <v>3918</v>
      </c>
      <c r="J256">
        <v>9670041419</v>
      </c>
      <c r="K256" t="s">
        <v>14015</v>
      </c>
      <c r="L256">
        <v>39</v>
      </c>
      <c r="M256">
        <v>48</v>
      </c>
      <c r="N256" t="s">
        <v>789</v>
      </c>
      <c r="O256">
        <v>6218797981</v>
      </c>
      <c r="P256" t="s">
        <v>3919</v>
      </c>
      <c r="Q256" t="s">
        <v>3920</v>
      </c>
      <c r="T256" s="1">
        <v>46205</v>
      </c>
      <c r="U256" s="31">
        <v>46205.830057870371</v>
      </c>
      <c r="V256">
        <v>1</v>
      </c>
      <c r="W256">
        <v>90000</v>
      </c>
      <c r="X256" t="s">
        <v>13400</v>
      </c>
      <c r="Y256" t="s">
        <v>13401</v>
      </c>
      <c r="Z256">
        <v>909020041276989</v>
      </c>
      <c r="AA256" t="s">
        <v>13402</v>
      </c>
      <c r="AB256">
        <v>5</v>
      </c>
      <c r="AC256">
        <v>24.15</v>
      </c>
      <c r="AD256" t="s">
        <v>1180</v>
      </c>
      <c r="AE256" t="s">
        <v>1181</v>
      </c>
      <c r="AF256" t="s">
        <v>13414</v>
      </c>
      <c r="AG256" s="1">
        <v>46242</v>
      </c>
      <c r="AH256">
        <v>25</v>
      </c>
      <c r="AI256" t="s">
        <v>13404</v>
      </c>
      <c r="AJ256" t="s">
        <v>13405</v>
      </c>
      <c r="AK256" t="s">
        <v>13406</v>
      </c>
      <c r="AL256">
        <v>8058732072</v>
      </c>
      <c r="AM256" t="s">
        <v>13407</v>
      </c>
      <c r="AN256" t="s">
        <v>13408</v>
      </c>
      <c r="AO256">
        <v>1540</v>
      </c>
      <c r="AP256">
        <v>0</v>
      </c>
      <c r="AQ256" t="s">
        <v>13431</v>
      </c>
      <c r="AR256">
        <v>2069</v>
      </c>
      <c r="AS256">
        <v>0</v>
      </c>
      <c r="AZ256">
        <v>0</v>
      </c>
      <c r="BC256" t="str">
        <f>VLOOKUP(A256,Sheet1!$A$1:$E$221,2,0)</f>
        <v>West Zone</v>
      </c>
      <c r="BD256" t="str">
        <f>VLOOKUP(A256,Sheet1!$A$1:$E$221,5,0)</f>
        <v>Sandeep Sisodiya</v>
      </c>
    </row>
    <row r="257" spans="1:56" x14ac:dyDescent="0.35">
      <c r="A257" t="s">
        <v>102</v>
      </c>
      <c r="B257">
        <v>416</v>
      </c>
      <c r="C257" t="s">
        <v>788</v>
      </c>
      <c r="D257" t="s">
        <v>1976</v>
      </c>
      <c r="E257">
        <v>169650</v>
      </c>
      <c r="F257" t="s">
        <v>14016</v>
      </c>
      <c r="G257">
        <v>8292571</v>
      </c>
      <c r="H257" t="s">
        <v>13397</v>
      </c>
      <c r="I257" t="s">
        <v>1980</v>
      </c>
      <c r="J257">
        <v>1096931102</v>
      </c>
      <c r="K257" t="s">
        <v>14017</v>
      </c>
      <c r="L257">
        <v>36</v>
      </c>
      <c r="M257">
        <v>33</v>
      </c>
      <c r="N257" t="s">
        <v>788</v>
      </c>
      <c r="O257">
        <v>9645189667</v>
      </c>
      <c r="P257" t="s">
        <v>1977</v>
      </c>
      <c r="Q257" t="s">
        <v>1978</v>
      </c>
      <c r="T257" s="1">
        <v>46205</v>
      </c>
      <c r="U257" s="31">
        <v>46205.707337962966</v>
      </c>
      <c r="V257">
        <v>1</v>
      </c>
      <c r="W257">
        <v>50000</v>
      </c>
      <c r="X257" t="s">
        <v>13400</v>
      </c>
      <c r="Y257" t="s">
        <v>13401</v>
      </c>
      <c r="Z257">
        <v>909020041276989</v>
      </c>
      <c r="AA257" t="s">
        <v>13402</v>
      </c>
      <c r="AB257">
        <v>5</v>
      </c>
      <c r="AC257">
        <v>24.5</v>
      </c>
      <c r="AD257" t="s">
        <v>1223</v>
      </c>
      <c r="AE257" t="s">
        <v>1224</v>
      </c>
      <c r="AF257" t="s">
        <v>13414</v>
      </c>
      <c r="AG257" s="1">
        <v>46239</v>
      </c>
      <c r="AH257">
        <v>25</v>
      </c>
      <c r="AI257" t="s">
        <v>13404</v>
      </c>
      <c r="AJ257" t="s">
        <v>13650</v>
      </c>
      <c r="AK257" t="s">
        <v>13406</v>
      </c>
      <c r="AL257">
        <v>8770346158</v>
      </c>
      <c r="AM257" t="s">
        <v>13415</v>
      </c>
      <c r="AN257" t="s">
        <v>13408</v>
      </c>
      <c r="AO257">
        <v>856</v>
      </c>
      <c r="AP257">
        <v>0</v>
      </c>
      <c r="AQ257" t="s">
        <v>13545</v>
      </c>
      <c r="AR257">
        <v>1065</v>
      </c>
      <c r="AS257">
        <v>0</v>
      </c>
      <c r="AZ257">
        <v>0</v>
      </c>
      <c r="BC257" t="str">
        <f>VLOOKUP(A257,Sheet1!$A$1:$E$221,2,0)</f>
        <v>South Zone</v>
      </c>
      <c r="BD257" t="str">
        <f>VLOOKUP(A257,Sheet1!$A$1:$E$221,5,0)</f>
        <v>Vinay Shukla</v>
      </c>
    </row>
    <row r="258" spans="1:56" x14ac:dyDescent="0.35">
      <c r="A258" t="s">
        <v>102</v>
      </c>
      <c r="B258">
        <v>416</v>
      </c>
      <c r="C258" t="s">
        <v>788</v>
      </c>
      <c r="D258" t="s">
        <v>1976</v>
      </c>
      <c r="E258">
        <v>169650</v>
      </c>
      <c r="F258" t="s">
        <v>14018</v>
      </c>
      <c r="G258">
        <v>8292572</v>
      </c>
      <c r="H258" t="s">
        <v>13397</v>
      </c>
      <c r="I258" t="s">
        <v>1981</v>
      </c>
      <c r="J258">
        <v>7743801959</v>
      </c>
      <c r="K258" t="s">
        <v>14019</v>
      </c>
      <c r="L258">
        <v>48</v>
      </c>
      <c r="M258">
        <v>55</v>
      </c>
      <c r="N258" t="s">
        <v>788</v>
      </c>
      <c r="O258">
        <v>4810848433</v>
      </c>
      <c r="P258" t="s">
        <v>1977</v>
      </c>
      <c r="Q258" t="s">
        <v>1978</v>
      </c>
      <c r="T258" s="1">
        <v>46205</v>
      </c>
      <c r="U258" s="31">
        <v>46205.707349537035</v>
      </c>
      <c r="V258">
        <v>1</v>
      </c>
      <c r="W258">
        <v>50000</v>
      </c>
      <c r="X258" t="s">
        <v>13400</v>
      </c>
      <c r="Y258" t="s">
        <v>13401</v>
      </c>
      <c r="Z258">
        <v>909020041276989</v>
      </c>
      <c r="AA258" t="s">
        <v>13402</v>
      </c>
      <c r="AB258">
        <v>4</v>
      </c>
      <c r="AC258">
        <v>24.5</v>
      </c>
      <c r="AD258" t="s">
        <v>1223</v>
      </c>
      <c r="AE258" t="s">
        <v>1224</v>
      </c>
      <c r="AF258" t="s">
        <v>13414</v>
      </c>
      <c r="AG258" s="1">
        <v>46239</v>
      </c>
      <c r="AH258">
        <v>25</v>
      </c>
      <c r="AI258" t="s">
        <v>13404</v>
      </c>
      <c r="AJ258" t="s">
        <v>13650</v>
      </c>
      <c r="AK258" t="s">
        <v>13406</v>
      </c>
      <c r="AL258">
        <v>9238827597</v>
      </c>
      <c r="AM258" t="s">
        <v>13415</v>
      </c>
      <c r="AN258" t="s">
        <v>13408</v>
      </c>
      <c r="AO258">
        <v>856</v>
      </c>
      <c r="AP258">
        <v>0</v>
      </c>
      <c r="AQ258" t="s">
        <v>13545</v>
      </c>
      <c r="AR258">
        <v>1065</v>
      </c>
      <c r="AS258">
        <v>0</v>
      </c>
      <c r="AZ258">
        <v>0</v>
      </c>
      <c r="BC258" t="str">
        <f>VLOOKUP(A258,Sheet1!$A$1:$E$221,2,0)</f>
        <v>South Zone</v>
      </c>
      <c r="BD258" t="str">
        <f>VLOOKUP(A258,Sheet1!$A$1:$E$221,5,0)</f>
        <v>Vinay Shukla</v>
      </c>
    </row>
    <row r="259" spans="1:56" x14ac:dyDescent="0.35">
      <c r="A259" t="s">
        <v>921</v>
      </c>
      <c r="B259">
        <v>689</v>
      </c>
      <c r="C259" t="s">
        <v>789</v>
      </c>
      <c r="D259" t="s">
        <v>3921</v>
      </c>
      <c r="E259">
        <v>473958</v>
      </c>
      <c r="F259" t="s">
        <v>14020</v>
      </c>
      <c r="G259">
        <v>9281870</v>
      </c>
      <c r="H259" t="s">
        <v>13397</v>
      </c>
      <c r="I259" t="s">
        <v>3922</v>
      </c>
      <c r="J259">
        <v>3858573167</v>
      </c>
      <c r="K259" t="s">
        <v>14021</v>
      </c>
      <c r="L259">
        <v>51</v>
      </c>
      <c r="M259">
        <v>22</v>
      </c>
      <c r="N259" t="s">
        <v>789</v>
      </c>
      <c r="O259">
        <v>7366440041</v>
      </c>
      <c r="P259" t="s">
        <v>3923</v>
      </c>
      <c r="Q259" t="s">
        <v>3924</v>
      </c>
      <c r="T259" s="1">
        <v>46204</v>
      </c>
      <c r="U259" s="31">
        <v>46204.829108796293</v>
      </c>
      <c r="V259">
        <v>1</v>
      </c>
      <c r="W259">
        <v>85000</v>
      </c>
      <c r="X259" t="s">
        <v>13400</v>
      </c>
      <c r="Y259" t="s">
        <v>13401</v>
      </c>
      <c r="Z259">
        <v>909020041276989</v>
      </c>
      <c r="AA259" t="s">
        <v>13402</v>
      </c>
      <c r="AB259">
        <v>3</v>
      </c>
      <c r="AC259">
        <v>24.15</v>
      </c>
      <c r="AD259" t="s">
        <v>988</v>
      </c>
      <c r="AE259" t="s">
        <v>989</v>
      </c>
      <c r="AF259" t="s">
        <v>13403</v>
      </c>
      <c r="AG259" s="1">
        <v>46237</v>
      </c>
      <c r="AH259">
        <v>25</v>
      </c>
      <c r="AI259" t="s">
        <v>13404</v>
      </c>
      <c r="AJ259" t="s">
        <v>13405</v>
      </c>
      <c r="AK259" t="s">
        <v>13406</v>
      </c>
      <c r="AL259">
        <v>9118015978</v>
      </c>
      <c r="AM259" t="s">
        <v>13407</v>
      </c>
      <c r="AN259" t="s">
        <v>13408</v>
      </c>
      <c r="AO259">
        <v>1455</v>
      </c>
      <c r="AP259">
        <v>0</v>
      </c>
      <c r="AQ259" t="s">
        <v>13549</v>
      </c>
      <c r="AR259">
        <v>1896</v>
      </c>
      <c r="AS259">
        <v>0</v>
      </c>
      <c r="AZ259">
        <v>0</v>
      </c>
      <c r="BC259" t="str">
        <f>VLOOKUP(A259,Sheet1!$A$1:$E$221,2,0)</f>
        <v>East Zone</v>
      </c>
      <c r="BD259" t="str">
        <f>VLOOKUP(A259,Sheet1!$A$1:$E$221,5,0)</f>
        <v>Prince Singh</v>
      </c>
    </row>
    <row r="260" spans="1:56" x14ac:dyDescent="0.35">
      <c r="A260" t="s">
        <v>209</v>
      </c>
      <c r="B260">
        <v>150</v>
      </c>
      <c r="C260" t="s">
        <v>789</v>
      </c>
      <c r="D260" t="s">
        <v>3925</v>
      </c>
      <c r="E260">
        <v>550356</v>
      </c>
      <c r="F260" t="s">
        <v>14022</v>
      </c>
      <c r="G260">
        <v>9205327</v>
      </c>
      <c r="H260" t="s">
        <v>13397</v>
      </c>
      <c r="I260" t="s">
        <v>1321</v>
      </c>
      <c r="J260">
        <v>8750844542</v>
      </c>
      <c r="K260" t="s">
        <v>14023</v>
      </c>
      <c r="L260">
        <v>30</v>
      </c>
      <c r="M260">
        <v>38</v>
      </c>
      <c r="N260" t="s">
        <v>789</v>
      </c>
      <c r="O260">
        <v>8240420875</v>
      </c>
      <c r="P260" t="s">
        <v>3926</v>
      </c>
      <c r="Q260" t="s">
        <v>3927</v>
      </c>
      <c r="R260" t="s">
        <v>3928</v>
      </c>
      <c r="S260" t="s">
        <v>14024</v>
      </c>
      <c r="T260" s="1">
        <v>46205</v>
      </c>
      <c r="U260" s="31">
        <v>46205.586527777778</v>
      </c>
      <c r="V260">
        <v>1</v>
      </c>
      <c r="W260">
        <v>90000</v>
      </c>
      <c r="X260" t="s">
        <v>13400</v>
      </c>
      <c r="Y260" t="s">
        <v>13401</v>
      </c>
      <c r="Z260">
        <v>909020041276989</v>
      </c>
      <c r="AA260" t="s">
        <v>13402</v>
      </c>
      <c r="AB260">
        <v>4</v>
      </c>
      <c r="AC260">
        <v>24.15</v>
      </c>
      <c r="AD260" t="s">
        <v>931</v>
      </c>
      <c r="AE260" t="s">
        <v>932</v>
      </c>
      <c r="AF260" t="s">
        <v>13414</v>
      </c>
      <c r="AG260" s="1">
        <v>46240</v>
      </c>
      <c r="AH260">
        <v>25</v>
      </c>
      <c r="AI260" t="s">
        <v>13404</v>
      </c>
      <c r="AJ260" t="s">
        <v>13405</v>
      </c>
      <c r="AK260" t="s">
        <v>13406</v>
      </c>
      <c r="AL260">
        <v>9528187233</v>
      </c>
      <c r="AM260" t="s">
        <v>13415</v>
      </c>
      <c r="AN260" t="s">
        <v>13408</v>
      </c>
      <c r="AO260">
        <v>1540</v>
      </c>
      <c r="AP260">
        <v>0</v>
      </c>
      <c r="AQ260" t="s">
        <v>13451</v>
      </c>
      <c r="AR260">
        <v>2008</v>
      </c>
      <c r="AS260">
        <v>0</v>
      </c>
      <c r="AZ260">
        <v>0</v>
      </c>
      <c r="BC260" t="str">
        <f>VLOOKUP(A260,Sheet1!$A$1:$E$221,2,0)</f>
        <v>West Zone</v>
      </c>
      <c r="BD260" t="str">
        <f>VLOOKUP(A260,Sheet1!$A$1:$E$221,5,0)</f>
        <v>Pradeep Kumar</v>
      </c>
    </row>
    <row r="261" spans="1:56" x14ac:dyDescent="0.35">
      <c r="A261" t="s">
        <v>102</v>
      </c>
      <c r="B261">
        <v>416</v>
      </c>
      <c r="C261" t="s">
        <v>788</v>
      </c>
      <c r="D261" t="s">
        <v>1982</v>
      </c>
      <c r="E261">
        <v>724742</v>
      </c>
      <c r="F261" t="s">
        <v>14025</v>
      </c>
      <c r="G261">
        <v>9227491</v>
      </c>
      <c r="H261" t="s">
        <v>13397</v>
      </c>
      <c r="I261" t="s">
        <v>1986</v>
      </c>
      <c r="J261">
        <v>8850172190</v>
      </c>
      <c r="K261" t="s">
        <v>14026</v>
      </c>
      <c r="L261">
        <v>33</v>
      </c>
      <c r="M261">
        <v>37</v>
      </c>
      <c r="N261" t="s">
        <v>788</v>
      </c>
      <c r="O261">
        <v>6543110972</v>
      </c>
      <c r="P261" t="s">
        <v>1983</v>
      </c>
      <c r="Q261" t="s">
        <v>1984</v>
      </c>
      <c r="R261" t="s">
        <v>1983</v>
      </c>
      <c r="S261" t="s">
        <v>1984</v>
      </c>
      <c r="T261" s="1">
        <v>46205</v>
      </c>
      <c r="U261" s="31">
        <v>46205.593634259261</v>
      </c>
      <c r="V261">
        <v>1</v>
      </c>
      <c r="W261">
        <v>60000</v>
      </c>
      <c r="X261" t="s">
        <v>13400</v>
      </c>
      <c r="Y261" t="s">
        <v>13401</v>
      </c>
      <c r="Z261">
        <v>909020041276989</v>
      </c>
      <c r="AA261" t="s">
        <v>13402</v>
      </c>
      <c r="AB261">
        <v>2</v>
      </c>
      <c r="AC261">
        <v>24.5</v>
      </c>
      <c r="AD261" t="s">
        <v>1269</v>
      </c>
      <c r="AE261" t="s">
        <v>1270</v>
      </c>
      <c r="AF261" t="s">
        <v>13414</v>
      </c>
      <c r="AG261" s="1">
        <v>46242</v>
      </c>
      <c r="AH261">
        <v>25</v>
      </c>
      <c r="AI261" t="s">
        <v>13404</v>
      </c>
      <c r="AJ261" t="s">
        <v>13405</v>
      </c>
      <c r="AK261" t="s">
        <v>14027</v>
      </c>
      <c r="AL261">
        <v>8962924761</v>
      </c>
      <c r="AM261" t="s">
        <v>13415</v>
      </c>
      <c r="AN261" t="s">
        <v>13408</v>
      </c>
      <c r="AO261">
        <v>1027</v>
      </c>
      <c r="AP261">
        <v>0</v>
      </c>
      <c r="AQ261" t="s">
        <v>13509</v>
      </c>
      <c r="AR261">
        <v>1278</v>
      </c>
      <c r="AS261">
        <v>0</v>
      </c>
      <c r="AZ261">
        <v>0</v>
      </c>
      <c r="BC261" t="str">
        <f>VLOOKUP(A261,Sheet1!$A$1:$E$221,2,0)</f>
        <v>South Zone</v>
      </c>
      <c r="BD261" t="str">
        <f>VLOOKUP(A261,Sheet1!$A$1:$E$221,5,0)</f>
        <v>Vinay Shukla</v>
      </c>
    </row>
    <row r="262" spans="1:56" x14ac:dyDescent="0.35">
      <c r="A262" t="s">
        <v>759</v>
      </c>
      <c r="B262">
        <v>70</v>
      </c>
      <c r="C262" t="s">
        <v>789</v>
      </c>
      <c r="D262" t="s">
        <v>2119</v>
      </c>
      <c r="E262">
        <v>27490</v>
      </c>
      <c r="F262" t="s">
        <v>14028</v>
      </c>
      <c r="G262">
        <v>8458824</v>
      </c>
      <c r="H262" t="s">
        <v>13397</v>
      </c>
      <c r="I262" t="s">
        <v>2123</v>
      </c>
      <c r="J262">
        <v>2786385737</v>
      </c>
      <c r="K262" t="s">
        <v>14029</v>
      </c>
      <c r="L262">
        <v>35</v>
      </c>
      <c r="M262">
        <v>51</v>
      </c>
      <c r="N262" t="s">
        <v>789</v>
      </c>
      <c r="O262">
        <v>4056630934</v>
      </c>
      <c r="P262" t="s">
        <v>2120</v>
      </c>
      <c r="Q262" t="s">
        <v>2121</v>
      </c>
      <c r="T262" s="1">
        <v>46205</v>
      </c>
      <c r="U262" s="31">
        <v>46205.630555555559</v>
      </c>
      <c r="V262">
        <v>1</v>
      </c>
      <c r="W262">
        <v>90000</v>
      </c>
      <c r="X262" t="s">
        <v>13400</v>
      </c>
      <c r="Y262" t="s">
        <v>13401</v>
      </c>
      <c r="Z262">
        <v>909020041276989</v>
      </c>
      <c r="AA262" t="s">
        <v>13402</v>
      </c>
      <c r="AB262">
        <v>4</v>
      </c>
      <c r="AC262">
        <v>24.15</v>
      </c>
      <c r="AD262" t="s">
        <v>931</v>
      </c>
      <c r="AE262" t="s">
        <v>932</v>
      </c>
      <c r="AF262" t="s">
        <v>13414</v>
      </c>
      <c r="AG262" s="1">
        <v>46236</v>
      </c>
      <c r="AH262">
        <v>25</v>
      </c>
      <c r="AI262" t="s">
        <v>13404</v>
      </c>
      <c r="AJ262" t="s">
        <v>13405</v>
      </c>
      <c r="AK262" t="s">
        <v>13406</v>
      </c>
      <c r="AL262">
        <v>7456981063</v>
      </c>
      <c r="AM262" t="s">
        <v>13415</v>
      </c>
      <c r="AN262" t="s">
        <v>13408</v>
      </c>
      <c r="AO262">
        <v>1540</v>
      </c>
      <c r="AP262">
        <v>0</v>
      </c>
      <c r="AQ262" t="s">
        <v>13451</v>
      </c>
      <c r="AR262">
        <v>2008</v>
      </c>
      <c r="AS262">
        <v>0</v>
      </c>
      <c r="AZ262">
        <v>0</v>
      </c>
      <c r="BC262" t="str">
        <f>VLOOKUP(A262,Sheet1!$A$1:$E$221,2,0)</f>
        <v>West Zone</v>
      </c>
      <c r="BD262" t="str">
        <f>VLOOKUP(A262,Sheet1!$A$1:$E$221,5,0)</f>
        <v>Sandeep Sisodiya</v>
      </c>
    </row>
    <row r="263" spans="1:56" x14ac:dyDescent="0.35">
      <c r="A263" t="s">
        <v>833</v>
      </c>
      <c r="B263">
        <v>210</v>
      </c>
      <c r="C263" t="s">
        <v>789</v>
      </c>
      <c r="D263" t="s">
        <v>2132</v>
      </c>
      <c r="E263">
        <v>702232</v>
      </c>
      <c r="F263" t="s">
        <v>2748</v>
      </c>
      <c r="G263">
        <v>8528617</v>
      </c>
      <c r="H263" t="s">
        <v>13397</v>
      </c>
      <c r="I263" t="s">
        <v>1150</v>
      </c>
      <c r="J263">
        <v>5852602203</v>
      </c>
      <c r="K263" t="s">
        <v>14030</v>
      </c>
      <c r="L263">
        <v>32</v>
      </c>
      <c r="M263">
        <v>38</v>
      </c>
      <c r="N263" t="s">
        <v>789</v>
      </c>
      <c r="O263">
        <v>2054370123</v>
      </c>
      <c r="P263" t="s">
        <v>2133</v>
      </c>
      <c r="Q263" t="s">
        <v>2134</v>
      </c>
      <c r="R263" t="s">
        <v>14031</v>
      </c>
      <c r="S263" t="s">
        <v>14032</v>
      </c>
      <c r="T263" s="1">
        <v>46205</v>
      </c>
      <c r="U263" s="31">
        <v>46205.703680555554</v>
      </c>
      <c r="V263">
        <v>1</v>
      </c>
      <c r="W263">
        <v>90000</v>
      </c>
      <c r="X263" t="s">
        <v>13400</v>
      </c>
      <c r="Y263" t="s">
        <v>13401</v>
      </c>
      <c r="Z263">
        <v>909020041276989</v>
      </c>
      <c r="AA263" t="s">
        <v>13402</v>
      </c>
      <c r="AB263">
        <v>3</v>
      </c>
      <c r="AC263">
        <v>24.15</v>
      </c>
      <c r="AD263" t="s">
        <v>1180</v>
      </c>
      <c r="AE263" t="s">
        <v>1181</v>
      </c>
      <c r="AF263" t="s">
        <v>13414</v>
      </c>
      <c r="AG263" s="1">
        <v>46244</v>
      </c>
      <c r="AH263">
        <v>25</v>
      </c>
      <c r="AI263" t="s">
        <v>13404</v>
      </c>
      <c r="AJ263" t="s">
        <v>13435</v>
      </c>
      <c r="AK263" t="s">
        <v>13406</v>
      </c>
      <c r="AL263">
        <v>7303997930</v>
      </c>
      <c r="AM263" t="s">
        <v>13407</v>
      </c>
      <c r="AN263" t="s">
        <v>13408</v>
      </c>
      <c r="AO263">
        <v>1540</v>
      </c>
      <c r="AP263">
        <v>0</v>
      </c>
      <c r="AQ263" t="s">
        <v>13431</v>
      </c>
      <c r="AR263">
        <v>2069</v>
      </c>
      <c r="AS263">
        <v>0</v>
      </c>
      <c r="AZ263">
        <v>0</v>
      </c>
      <c r="BC263" t="str">
        <f>VLOOKUP(A263,Sheet1!$A$1:$E$221,2,0)</f>
        <v>West Zone</v>
      </c>
      <c r="BD263" t="str">
        <f>VLOOKUP(A263,Sheet1!$A$1:$E$221,5,0)</f>
        <v>Sandeep Sisodiya</v>
      </c>
    </row>
    <row r="264" spans="1:56" x14ac:dyDescent="0.35">
      <c r="A264" t="s">
        <v>98</v>
      </c>
      <c r="B264">
        <v>358</v>
      </c>
      <c r="C264" t="s">
        <v>788</v>
      </c>
      <c r="D264" t="s">
        <v>3929</v>
      </c>
      <c r="E264">
        <v>145103</v>
      </c>
      <c r="F264" t="s">
        <v>14033</v>
      </c>
      <c r="G264">
        <v>9281837</v>
      </c>
      <c r="H264" t="s">
        <v>13397</v>
      </c>
      <c r="I264" t="s">
        <v>3930</v>
      </c>
      <c r="J264">
        <v>7104241009</v>
      </c>
      <c r="K264" t="s">
        <v>14034</v>
      </c>
      <c r="L264">
        <v>33</v>
      </c>
      <c r="M264">
        <v>36</v>
      </c>
      <c r="N264" t="s">
        <v>788</v>
      </c>
      <c r="O264">
        <v>8315164254</v>
      </c>
      <c r="P264" t="s">
        <v>1258</v>
      </c>
      <c r="Q264" t="s">
        <v>1259</v>
      </c>
      <c r="T264" s="1">
        <v>46205</v>
      </c>
      <c r="U264" s="31">
        <v>46205.616226851853</v>
      </c>
      <c r="V264">
        <v>1</v>
      </c>
      <c r="W264">
        <v>90000</v>
      </c>
      <c r="X264" t="s">
        <v>13400</v>
      </c>
      <c r="Y264" t="s">
        <v>13401</v>
      </c>
      <c r="Z264">
        <v>909020041276989</v>
      </c>
      <c r="AA264" t="s">
        <v>13402</v>
      </c>
      <c r="AB264">
        <v>3</v>
      </c>
      <c r="AC264">
        <v>24.15</v>
      </c>
      <c r="AD264" t="s">
        <v>978</v>
      </c>
      <c r="AE264" t="s">
        <v>979</v>
      </c>
      <c r="AF264" t="s">
        <v>13403</v>
      </c>
      <c r="AG264" s="1">
        <v>46241</v>
      </c>
      <c r="AH264">
        <v>25</v>
      </c>
      <c r="AI264" t="s">
        <v>13404</v>
      </c>
      <c r="AJ264" t="s">
        <v>13427</v>
      </c>
      <c r="AK264" t="s">
        <v>13406</v>
      </c>
      <c r="AL264">
        <v>9302840729</v>
      </c>
      <c r="AM264" t="s">
        <v>13415</v>
      </c>
      <c r="AN264" t="s">
        <v>13408</v>
      </c>
      <c r="AO264">
        <v>1540</v>
      </c>
      <c r="AP264">
        <v>0</v>
      </c>
      <c r="AQ264" t="s">
        <v>13533</v>
      </c>
      <c r="AR264">
        <v>1917</v>
      </c>
      <c r="AS264">
        <v>0</v>
      </c>
      <c r="AZ264">
        <v>0</v>
      </c>
      <c r="BC264" t="str">
        <f>VLOOKUP(A264,Sheet1!$A$1:$E$221,2,0)</f>
        <v>South Zone</v>
      </c>
      <c r="BD264" t="str">
        <f>VLOOKUP(A264,Sheet1!$A$1:$E$221,5,0)</f>
        <v>Manu Yadav</v>
      </c>
    </row>
    <row r="265" spans="1:56" x14ac:dyDescent="0.35">
      <c r="A265" t="s">
        <v>158</v>
      </c>
      <c r="B265">
        <v>1313</v>
      </c>
      <c r="C265" t="s">
        <v>789</v>
      </c>
      <c r="D265" t="s">
        <v>2827</v>
      </c>
      <c r="E265">
        <v>693929</v>
      </c>
      <c r="F265" t="s">
        <v>14035</v>
      </c>
      <c r="G265">
        <v>8478696</v>
      </c>
      <c r="H265" t="s">
        <v>13397</v>
      </c>
      <c r="I265" t="s">
        <v>2829</v>
      </c>
      <c r="J265">
        <v>2200725143</v>
      </c>
      <c r="K265" t="s">
        <v>14036</v>
      </c>
      <c r="L265">
        <v>28</v>
      </c>
      <c r="M265">
        <v>35</v>
      </c>
      <c r="N265" t="s">
        <v>789</v>
      </c>
      <c r="O265">
        <v>4844116948</v>
      </c>
      <c r="P265" t="s">
        <v>1423</v>
      </c>
      <c r="Q265" t="s">
        <v>1424</v>
      </c>
      <c r="T265" s="1">
        <v>46205</v>
      </c>
      <c r="U265" s="31">
        <v>46205.55940972222</v>
      </c>
      <c r="V265">
        <v>1</v>
      </c>
      <c r="W265">
        <v>77000</v>
      </c>
      <c r="X265" t="s">
        <v>13400</v>
      </c>
      <c r="Y265" t="s">
        <v>13401</v>
      </c>
      <c r="Z265">
        <v>909020041276989</v>
      </c>
      <c r="AA265" t="s">
        <v>13402</v>
      </c>
      <c r="AB265">
        <v>2</v>
      </c>
      <c r="AC265">
        <v>24.15</v>
      </c>
      <c r="AD265" t="s">
        <v>1173</v>
      </c>
      <c r="AE265" t="s">
        <v>1174</v>
      </c>
      <c r="AF265" t="s">
        <v>13419</v>
      </c>
      <c r="AG265" s="1">
        <v>46236</v>
      </c>
      <c r="AH265">
        <v>25</v>
      </c>
      <c r="AI265" t="s">
        <v>13404</v>
      </c>
      <c r="AJ265" t="s">
        <v>13427</v>
      </c>
      <c r="AK265" t="s">
        <v>13406</v>
      </c>
      <c r="AL265">
        <v>8218544260</v>
      </c>
      <c r="AM265" t="s">
        <v>13407</v>
      </c>
      <c r="AN265" t="s">
        <v>13408</v>
      </c>
      <c r="AO265">
        <v>1318</v>
      </c>
      <c r="AP265">
        <v>0</v>
      </c>
      <c r="AQ265" t="s">
        <v>13462</v>
      </c>
      <c r="AR265">
        <v>1770</v>
      </c>
      <c r="AS265">
        <v>0</v>
      </c>
      <c r="AZ265">
        <v>0</v>
      </c>
      <c r="BC265" t="str">
        <f>VLOOKUP(A265,Sheet1!$A$1:$E$221,2,0)</f>
        <v>West Zone</v>
      </c>
      <c r="BD265" t="str">
        <f>VLOOKUP(A265,Sheet1!$A$1:$E$221,5,0)</f>
        <v>Pradeep Kumar</v>
      </c>
    </row>
    <row r="266" spans="1:56" x14ac:dyDescent="0.35">
      <c r="A266" t="s">
        <v>804</v>
      </c>
      <c r="B266">
        <v>313</v>
      </c>
      <c r="C266" t="s">
        <v>789</v>
      </c>
      <c r="D266" t="s">
        <v>2784</v>
      </c>
      <c r="E266">
        <v>410489</v>
      </c>
      <c r="F266" t="s">
        <v>14037</v>
      </c>
      <c r="G266">
        <v>9282681</v>
      </c>
      <c r="H266" t="s">
        <v>13397</v>
      </c>
      <c r="I266" t="s">
        <v>2786</v>
      </c>
      <c r="J266">
        <v>8786055136</v>
      </c>
      <c r="K266" t="s">
        <v>14038</v>
      </c>
      <c r="L266">
        <v>54</v>
      </c>
      <c r="M266">
        <v>52</v>
      </c>
      <c r="N266" t="s">
        <v>789</v>
      </c>
      <c r="O266">
        <v>3867888571</v>
      </c>
      <c r="P266" t="s">
        <v>1382</v>
      </c>
      <c r="Q266" t="s">
        <v>1383</v>
      </c>
      <c r="T266" s="1">
        <v>46205</v>
      </c>
      <c r="U266" s="31">
        <v>46205.717673611114</v>
      </c>
      <c r="V266">
        <v>1</v>
      </c>
      <c r="W266">
        <v>90000</v>
      </c>
      <c r="X266" t="s">
        <v>13400</v>
      </c>
      <c r="Y266" t="s">
        <v>13401</v>
      </c>
      <c r="Z266">
        <v>909020041276989</v>
      </c>
      <c r="AA266" t="s">
        <v>13402</v>
      </c>
      <c r="AB266">
        <v>4</v>
      </c>
      <c r="AC266">
        <v>24.5</v>
      </c>
      <c r="AD266" t="s">
        <v>1461</v>
      </c>
      <c r="AE266" t="s">
        <v>1462</v>
      </c>
      <c r="AF266" t="s">
        <v>13414</v>
      </c>
      <c r="AG266" s="1">
        <v>46239</v>
      </c>
      <c r="AH266">
        <v>25</v>
      </c>
      <c r="AI266" t="s">
        <v>13404</v>
      </c>
      <c r="AJ266" t="s">
        <v>13405</v>
      </c>
      <c r="AK266" t="s">
        <v>13406</v>
      </c>
      <c r="AL266">
        <v>6399746417</v>
      </c>
      <c r="AM266" t="s">
        <v>13407</v>
      </c>
      <c r="AN266" t="s">
        <v>13408</v>
      </c>
      <c r="AO266">
        <v>1540</v>
      </c>
      <c r="AP266">
        <v>0</v>
      </c>
      <c r="AQ266" t="s">
        <v>13431</v>
      </c>
      <c r="AR266">
        <v>2069</v>
      </c>
      <c r="AS266">
        <v>0</v>
      </c>
      <c r="AZ266">
        <v>0</v>
      </c>
      <c r="BC266" t="str">
        <f>VLOOKUP(A266,Sheet1!$A$1:$E$221,2,0)</f>
        <v>West Zone</v>
      </c>
      <c r="BD266" t="str">
        <f>VLOOKUP(A266,Sheet1!$A$1:$E$221,5,0)</f>
        <v>Pradeep Kumar</v>
      </c>
    </row>
    <row r="267" spans="1:56" x14ac:dyDescent="0.35">
      <c r="A267" t="s">
        <v>256</v>
      </c>
      <c r="B267">
        <v>914</v>
      </c>
      <c r="C267" t="s">
        <v>789</v>
      </c>
      <c r="D267" t="s">
        <v>6218</v>
      </c>
      <c r="E267">
        <v>551076</v>
      </c>
      <c r="F267" t="s">
        <v>14039</v>
      </c>
      <c r="G267">
        <v>9281821</v>
      </c>
      <c r="H267" t="s">
        <v>13397</v>
      </c>
      <c r="I267" t="s">
        <v>1161</v>
      </c>
      <c r="J267">
        <v>8661282210</v>
      </c>
      <c r="K267" t="s">
        <v>14040</v>
      </c>
      <c r="L267">
        <v>37</v>
      </c>
      <c r="M267">
        <v>42</v>
      </c>
      <c r="N267" t="s">
        <v>789</v>
      </c>
      <c r="O267">
        <v>5885352193</v>
      </c>
      <c r="P267" t="s">
        <v>6219</v>
      </c>
      <c r="Q267" t="s">
        <v>6220</v>
      </c>
      <c r="T267" s="1">
        <v>46209</v>
      </c>
      <c r="U267" s="31">
        <v>46209.486400462964</v>
      </c>
      <c r="V267">
        <v>1</v>
      </c>
      <c r="W267">
        <v>55000</v>
      </c>
      <c r="X267" t="s">
        <v>13400</v>
      </c>
      <c r="Y267" t="s">
        <v>13401</v>
      </c>
      <c r="Z267">
        <v>909020041276989</v>
      </c>
      <c r="AA267" t="s">
        <v>13402</v>
      </c>
      <c r="AB267">
        <v>4</v>
      </c>
      <c r="AC267">
        <v>24.15</v>
      </c>
      <c r="AD267" t="s">
        <v>3014</v>
      </c>
      <c r="AE267" t="s">
        <v>3015</v>
      </c>
      <c r="AF267" t="s">
        <v>13414</v>
      </c>
      <c r="AG267" s="1">
        <v>46266</v>
      </c>
      <c r="AH267">
        <v>25</v>
      </c>
      <c r="AI267" t="s">
        <v>13404</v>
      </c>
      <c r="AJ267" t="s">
        <v>13405</v>
      </c>
      <c r="AK267" t="s">
        <v>13406</v>
      </c>
      <c r="AL267">
        <v>8887978957</v>
      </c>
      <c r="AM267" t="s">
        <v>13407</v>
      </c>
      <c r="AN267" t="s">
        <v>13408</v>
      </c>
      <c r="AO267">
        <v>942</v>
      </c>
      <c r="AP267">
        <v>0</v>
      </c>
      <c r="AQ267" t="s">
        <v>14041</v>
      </c>
      <c r="AR267">
        <v>1264</v>
      </c>
      <c r="AS267">
        <v>0</v>
      </c>
      <c r="AZ267">
        <v>0</v>
      </c>
      <c r="BC267" t="str">
        <f>VLOOKUP(A267,Sheet1!$A$1:$E$221,2,0)</f>
        <v>East Zone</v>
      </c>
      <c r="BD267" t="str">
        <f>VLOOKUP(A267,Sheet1!$A$1:$E$221,5,0)</f>
        <v>Prince Singh</v>
      </c>
    </row>
    <row r="268" spans="1:56" x14ac:dyDescent="0.35">
      <c r="A268" t="s">
        <v>217</v>
      </c>
      <c r="B268">
        <v>468</v>
      </c>
      <c r="C268" t="s">
        <v>778</v>
      </c>
      <c r="D268" t="s">
        <v>2898</v>
      </c>
      <c r="E268">
        <v>710972</v>
      </c>
      <c r="F268" t="s">
        <v>14042</v>
      </c>
      <c r="G268">
        <v>9282239</v>
      </c>
      <c r="H268" t="s">
        <v>13397</v>
      </c>
      <c r="I268" t="s">
        <v>2900</v>
      </c>
      <c r="J268">
        <v>1565479661</v>
      </c>
      <c r="K268" t="s">
        <v>14043</v>
      </c>
      <c r="L268">
        <v>29</v>
      </c>
      <c r="M268">
        <v>32</v>
      </c>
      <c r="N268" t="s">
        <v>778</v>
      </c>
      <c r="O268">
        <v>5376439821</v>
      </c>
      <c r="P268" t="s">
        <v>2894</v>
      </c>
      <c r="Q268" t="s">
        <v>2895</v>
      </c>
      <c r="R268" t="s">
        <v>14044</v>
      </c>
      <c r="S268" t="s">
        <v>14045</v>
      </c>
      <c r="T268" s="1">
        <v>46205</v>
      </c>
      <c r="U268" s="31">
        <v>46205.765775462962</v>
      </c>
      <c r="V268">
        <v>1</v>
      </c>
      <c r="W268">
        <v>80000</v>
      </c>
      <c r="X268" t="s">
        <v>13400</v>
      </c>
      <c r="Y268" t="s">
        <v>13401</v>
      </c>
      <c r="Z268">
        <v>909020041276989</v>
      </c>
      <c r="AA268" t="s">
        <v>13402</v>
      </c>
      <c r="AB268">
        <v>3</v>
      </c>
      <c r="AC268">
        <v>24.15</v>
      </c>
      <c r="AD268" t="s">
        <v>1266</v>
      </c>
      <c r="AE268" t="s">
        <v>1267</v>
      </c>
      <c r="AF268" t="s">
        <v>13403</v>
      </c>
      <c r="AG268" s="1">
        <v>46246</v>
      </c>
      <c r="AH268">
        <v>25</v>
      </c>
      <c r="AI268" t="s">
        <v>13404</v>
      </c>
      <c r="AJ268" t="s">
        <v>13435</v>
      </c>
      <c r="AK268" t="s">
        <v>13406</v>
      </c>
      <c r="AL268">
        <v>9957067782</v>
      </c>
      <c r="AM268" t="s">
        <v>13415</v>
      </c>
      <c r="AN268" t="s">
        <v>13408</v>
      </c>
      <c r="AO268">
        <v>1369</v>
      </c>
      <c r="AP268">
        <v>0</v>
      </c>
      <c r="AQ268" t="s">
        <v>13484</v>
      </c>
      <c r="AR268">
        <v>1704</v>
      </c>
      <c r="AS268">
        <v>0</v>
      </c>
      <c r="AZ268">
        <v>0</v>
      </c>
      <c r="BC268" t="str">
        <f>VLOOKUP(A268,Sheet1!$A$1:$E$221,2,0)</f>
        <v>South East Zone</v>
      </c>
      <c r="BD268" t="str">
        <f>VLOOKUP(A268,Sheet1!$A$1:$E$221,5,0)</f>
        <v>Pritam Vishwas</v>
      </c>
    </row>
    <row r="269" spans="1:56" x14ac:dyDescent="0.35">
      <c r="A269" t="s">
        <v>281</v>
      </c>
      <c r="B269">
        <v>592</v>
      </c>
      <c r="C269" t="s">
        <v>791</v>
      </c>
      <c r="D269" t="s">
        <v>2914</v>
      </c>
      <c r="E269">
        <v>741272</v>
      </c>
      <c r="F269" t="s">
        <v>14046</v>
      </c>
      <c r="G269">
        <v>9114386</v>
      </c>
      <c r="H269" t="s">
        <v>13397</v>
      </c>
      <c r="I269" t="s">
        <v>2916</v>
      </c>
      <c r="J269">
        <v>9042580756</v>
      </c>
      <c r="K269" t="s">
        <v>14047</v>
      </c>
      <c r="L269">
        <v>29</v>
      </c>
      <c r="M269">
        <v>31</v>
      </c>
      <c r="N269" t="s">
        <v>791</v>
      </c>
      <c r="O269">
        <v>9284465349</v>
      </c>
      <c r="P269" t="s">
        <v>2910</v>
      </c>
      <c r="Q269" t="s">
        <v>2911</v>
      </c>
      <c r="T269" s="1">
        <v>46205</v>
      </c>
      <c r="U269" s="31">
        <v>46205.530925925923</v>
      </c>
      <c r="V269">
        <v>1</v>
      </c>
      <c r="W269">
        <v>77000</v>
      </c>
      <c r="X269" t="s">
        <v>13400</v>
      </c>
      <c r="Y269" t="s">
        <v>13401</v>
      </c>
      <c r="Z269">
        <v>909020041276989</v>
      </c>
      <c r="AA269" t="s">
        <v>13402</v>
      </c>
      <c r="AB269">
        <v>2</v>
      </c>
      <c r="AC269">
        <v>24.15</v>
      </c>
      <c r="AD269" t="s">
        <v>1025</v>
      </c>
      <c r="AE269" t="s">
        <v>1026</v>
      </c>
      <c r="AF269" t="s">
        <v>13403</v>
      </c>
      <c r="AG269" s="1">
        <v>46242</v>
      </c>
      <c r="AH269">
        <v>25</v>
      </c>
      <c r="AI269" t="s">
        <v>13404</v>
      </c>
      <c r="AJ269" t="s">
        <v>13435</v>
      </c>
      <c r="AK269" t="s">
        <v>13406</v>
      </c>
      <c r="AL269">
        <v>7205199499</v>
      </c>
      <c r="AM269" t="s">
        <v>13407</v>
      </c>
      <c r="AN269" t="s">
        <v>13408</v>
      </c>
      <c r="AO269">
        <v>1318</v>
      </c>
      <c r="AP269">
        <v>0</v>
      </c>
      <c r="AQ269" t="s">
        <v>13459</v>
      </c>
      <c r="AR269">
        <v>1640</v>
      </c>
      <c r="AS269">
        <v>0</v>
      </c>
      <c r="AZ269">
        <v>0</v>
      </c>
      <c r="BC269" t="str">
        <f>VLOOKUP(A269,Sheet1!$A$1:$E$221,2,0)</f>
        <v>South East Zone</v>
      </c>
      <c r="BD269" t="str">
        <f>VLOOKUP(A269,Sheet1!$A$1:$E$221,5,0)</f>
        <v>Radhashyam Panda</v>
      </c>
    </row>
    <row r="270" spans="1:56" x14ac:dyDescent="0.35">
      <c r="A270" t="s">
        <v>217</v>
      </c>
      <c r="B270">
        <v>468</v>
      </c>
      <c r="C270" t="s">
        <v>778</v>
      </c>
      <c r="D270" t="s">
        <v>2893</v>
      </c>
      <c r="E270">
        <v>680000</v>
      </c>
      <c r="F270" t="s">
        <v>14048</v>
      </c>
      <c r="G270">
        <v>9282134</v>
      </c>
      <c r="H270" t="s">
        <v>13397</v>
      </c>
      <c r="I270" t="s">
        <v>2897</v>
      </c>
      <c r="J270">
        <v>6163367164</v>
      </c>
      <c r="K270" t="s">
        <v>14049</v>
      </c>
      <c r="L270">
        <v>28</v>
      </c>
      <c r="M270">
        <v>31</v>
      </c>
      <c r="N270" t="s">
        <v>778</v>
      </c>
      <c r="O270">
        <v>1250505996</v>
      </c>
      <c r="P270" t="s">
        <v>2894</v>
      </c>
      <c r="Q270" t="s">
        <v>2895</v>
      </c>
      <c r="T270" s="1">
        <v>46205</v>
      </c>
      <c r="U270" s="31">
        <v>46205.75949074074</v>
      </c>
      <c r="V270">
        <v>1</v>
      </c>
      <c r="W270">
        <v>65000</v>
      </c>
      <c r="X270" t="s">
        <v>13400</v>
      </c>
      <c r="Y270" t="s">
        <v>13401</v>
      </c>
      <c r="Z270">
        <v>909020041276989</v>
      </c>
      <c r="AA270" t="s">
        <v>13402</v>
      </c>
      <c r="AB270">
        <v>2</v>
      </c>
      <c r="AC270">
        <v>24.15</v>
      </c>
      <c r="AD270" t="s">
        <v>1264</v>
      </c>
      <c r="AE270" t="s">
        <v>1265</v>
      </c>
      <c r="AF270" t="s">
        <v>13403</v>
      </c>
      <c r="AG270" s="1">
        <v>46246</v>
      </c>
      <c r="AH270">
        <v>25</v>
      </c>
      <c r="AI270" t="s">
        <v>13404</v>
      </c>
      <c r="AJ270" t="s">
        <v>13435</v>
      </c>
      <c r="AK270" t="s">
        <v>13406</v>
      </c>
      <c r="AL270">
        <v>7896329599</v>
      </c>
      <c r="AM270" t="s">
        <v>13415</v>
      </c>
      <c r="AN270" t="s">
        <v>13408</v>
      </c>
      <c r="AO270">
        <v>1113</v>
      </c>
      <c r="AP270">
        <v>0</v>
      </c>
      <c r="AQ270" t="s">
        <v>13479</v>
      </c>
      <c r="AR270">
        <v>1385</v>
      </c>
      <c r="AS270">
        <v>0</v>
      </c>
      <c r="AZ270">
        <v>0</v>
      </c>
      <c r="BC270" t="str">
        <f>VLOOKUP(A270,Sheet1!$A$1:$E$221,2,0)</f>
        <v>South East Zone</v>
      </c>
      <c r="BD270" t="str">
        <f>VLOOKUP(A270,Sheet1!$A$1:$E$221,5,0)</f>
        <v>Pritam Vishwas</v>
      </c>
    </row>
    <row r="271" spans="1:56" x14ac:dyDescent="0.35">
      <c r="A271" t="s">
        <v>217</v>
      </c>
      <c r="B271">
        <v>468</v>
      </c>
      <c r="C271" t="s">
        <v>778</v>
      </c>
      <c r="D271" t="s">
        <v>1510</v>
      </c>
      <c r="E271">
        <v>191209</v>
      </c>
      <c r="F271" t="s">
        <v>14050</v>
      </c>
      <c r="G271">
        <v>9282570</v>
      </c>
      <c r="H271" t="s">
        <v>13397</v>
      </c>
      <c r="I271" t="s">
        <v>2891</v>
      </c>
      <c r="J271">
        <v>2920109723</v>
      </c>
      <c r="K271" t="s">
        <v>14051</v>
      </c>
      <c r="L271">
        <v>41</v>
      </c>
      <c r="M271">
        <v>46</v>
      </c>
      <c r="N271" t="s">
        <v>778</v>
      </c>
      <c r="O271">
        <v>5577834646</v>
      </c>
      <c r="P271" t="s">
        <v>1511</v>
      </c>
      <c r="Q271" t="s">
        <v>1512</v>
      </c>
      <c r="T271" s="1">
        <v>46206</v>
      </c>
      <c r="U271" s="31">
        <v>46206.563657407409</v>
      </c>
      <c r="V271">
        <v>1</v>
      </c>
      <c r="W271">
        <v>75000</v>
      </c>
      <c r="X271" t="s">
        <v>13400</v>
      </c>
      <c r="Y271" t="s">
        <v>13401</v>
      </c>
      <c r="Z271">
        <v>909020041276989</v>
      </c>
      <c r="AA271" t="s">
        <v>13402</v>
      </c>
      <c r="AB271">
        <v>5</v>
      </c>
      <c r="AC271">
        <v>24.15</v>
      </c>
      <c r="AD271" t="s">
        <v>1261</v>
      </c>
      <c r="AE271" t="s">
        <v>1262</v>
      </c>
      <c r="AF271" t="s">
        <v>13403</v>
      </c>
      <c r="AG271" s="1">
        <v>46245</v>
      </c>
      <c r="AH271">
        <v>25</v>
      </c>
      <c r="AI271" t="s">
        <v>13404</v>
      </c>
      <c r="AJ271" t="s">
        <v>13405</v>
      </c>
      <c r="AK271" t="s">
        <v>13406</v>
      </c>
      <c r="AL271">
        <v>9706346345</v>
      </c>
      <c r="AM271" t="s">
        <v>13415</v>
      </c>
      <c r="AN271" t="s">
        <v>13408</v>
      </c>
      <c r="AO271">
        <v>1284</v>
      </c>
      <c r="AP271">
        <v>0</v>
      </c>
      <c r="AQ271" t="s">
        <v>13527</v>
      </c>
      <c r="AR271">
        <v>1598</v>
      </c>
      <c r="AS271">
        <v>0</v>
      </c>
      <c r="AZ271">
        <v>0</v>
      </c>
      <c r="BC271" t="str">
        <f>VLOOKUP(A271,Sheet1!$A$1:$E$221,2,0)</f>
        <v>South East Zone</v>
      </c>
      <c r="BD271" t="str">
        <f>VLOOKUP(A271,Sheet1!$A$1:$E$221,5,0)</f>
        <v>Pritam Vishwas</v>
      </c>
    </row>
    <row r="272" spans="1:56" x14ac:dyDescent="0.35">
      <c r="A272" t="s">
        <v>217</v>
      </c>
      <c r="B272">
        <v>468</v>
      </c>
      <c r="C272" t="s">
        <v>778</v>
      </c>
      <c r="D272" t="s">
        <v>1510</v>
      </c>
      <c r="E272">
        <v>191209</v>
      </c>
      <c r="F272" t="s">
        <v>14050</v>
      </c>
      <c r="G272">
        <v>9282570</v>
      </c>
      <c r="H272" t="s">
        <v>13397</v>
      </c>
      <c r="I272" t="s">
        <v>2892</v>
      </c>
      <c r="J272">
        <v>9065609679</v>
      </c>
      <c r="K272" t="s">
        <v>14052</v>
      </c>
      <c r="L272">
        <v>32</v>
      </c>
      <c r="M272">
        <v>37</v>
      </c>
      <c r="N272" t="s">
        <v>778</v>
      </c>
      <c r="O272">
        <v>5469100025</v>
      </c>
      <c r="P272" t="s">
        <v>1511</v>
      </c>
      <c r="Q272" t="s">
        <v>1512</v>
      </c>
      <c r="T272" s="1">
        <v>46206</v>
      </c>
      <c r="U272" s="31">
        <v>46206.563668981478</v>
      </c>
      <c r="V272">
        <v>1</v>
      </c>
      <c r="W272">
        <v>75000</v>
      </c>
      <c r="X272" t="s">
        <v>13400</v>
      </c>
      <c r="Y272" t="s">
        <v>13401</v>
      </c>
      <c r="Z272">
        <v>909020041276989</v>
      </c>
      <c r="AA272" t="s">
        <v>13402</v>
      </c>
      <c r="AB272">
        <v>4</v>
      </c>
      <c r="AC272">
        <v>24.15</v>
      </c>
      <c r="AD272" t="s">
        <v>1261</v>
      </c>
      <c r="AE272" t="s">
        <v>1262</v>
      </c>
      <c r="AF272" t="s">
        <v>13403</v>
      </c>
      <c r="AG272" s="1">
        <v>46245</v>
      </c>
      <c r="AH272">
        <v>25</v>
      </c>
      <c r="AI272" t="s">
        <v>13404</v>
      </c>
      <c r="AJ272" t="s">
        <v>13405</v>
      </c>
      <c r="AK272" t="s">
        <v>13406</v>
      </c>
      <c r="AL272">
        <v>9387622961</v>
      </c>
      <c r="AM272" t="s">
        <v>13415</v>
      </c>
      <c r="AN272" t="s">
        <v>13408</v>
      </c>
      <c r="AO272">
        <v>1284</v>
      </c>
      <c r="AP272">
        <v>0</v>
      </c>
      <c r="AQ272" t="s">
        <v>13527</v>
      </c>
      <c r="AR272">
        <v>1598</v>
      </c>
      <c r="AS272">
        <v>0</v>
      </c>
      <c r="AZ272">
        <v>0</v>
      </c>
      <c r="BC272" t="str">
        <f>VLOOKUP(A272,Sheet1!$A$1:$E$221,2,0)</f>
        <v>South East Zone</v>
      </c>
      <c r="BD272" t="str">
        <f>VLOOKUP(A272,Sheet1!$A$1:$E$221,5,0)</f>
        <v>Pritam Vishwas</v>
      </c>
    </row>
    <row r="273" spans="1:56" x14ac:dyDescent="0.35">
      <c r="A273" t="s">
        <v>149</v>
      </c>
      <c r="B273">
        <v>761</v>
      </c>
      <c r="C273" t="s">
        <v>787</v>
      </c>
      <c r="D273" t="s">
        <v>3931</v>
      </c>
      <c r="E273">
        <v>444667</v>
      </c>
      <c r="F273" t="s">
        <v>3932</v>
      </c>
      <c r="G273">
        <v>9230839</v>
      </c>
      <c r="H273" t="s">
        <v>13397</v>
      </c>
      <c r="I273" t="s">
        <v>3933</v>
      </c>
      <c r="J273">
        <v>2067691599</v>
      </c>
      <c r="K273" t="s">
        <v>14053</v>
      </c>
      <c r="L273">
        <v>32</v>
      </c>
      <c r="M273">
        <v>30</v>
      </c>
      <c r="N273" t="s">
        <v>787</v>
      </c>
      <c r="O273">
        <v>6695853296</v>
      </c>
      <c r="P273" t="s">
        <v>986</v>
      </c>
      <c r="Q273" t="s">
        <v>987</v>
      </c>
      <c r="T273" s="1">
        <v>46205</v>
      </c>
      <c r="U273" s="31">
        <v>46205.635231481479</v>
      </c>
      <c r="V273">
        <v>1</v>
      </c>
      <c r="W273">
        <v>85000</v>
      </c>
      <c r="X273" t="s">
        <v>13400</v>
      </c>
      <c r="Y273" t="s">
        <v>13401</v>
      </c>
      <c r="Z273">
        <v>909020041276989</v>
      </c>
      <c r="AA273" t="s">
        <v>13402</v>
      </c>
      <c r="AB273">
        <v>3</v>
      </c>
      <c r="AC273">
        <v>24.15</v>
      </c>
      <c r="AD273" t="s">
        <v>988</v>
      </c>
      <c r="AE273" t="s">
        <v>989</v>
      </c>
      <c r="AF273" t="s">
        <v>13403</v>
      </c>
      <c r="AG273" s="1">
        <v>46244</v>
      </c>
      <c r="AH273">
        <v>25</v>
      </c>
      <c r="AI273" t="s">
        <v>13404</v>
      </c>
      <c r="AJ273" t="s">
        <v>13435</v>
      </c>
      <c r="AK273" t="s">
        <v>13406</v>
      </c>
      <c r="AL273">
        <v>6204951545</v>
      </c>
      <c r="AM273" t="s">
        <v>13415</v>
      </c>
      <c r="AN273" t="s">
        <v>13408</v>
      </c>
      <c r="AO273">
        <v>1455</v>
      </c>
      <c r="AP273">
        <v>0</v>
      </c>
      <c r="AQ273" t="s">
        <v>13549</v>
      </c>
      <c r="AR273">
        <v>1896</v>
      </c>
      <c r="AS273">
        <v>0</v>
      </c>
      <c r="AZ273">
        <v>0</v>
      </c>
      <c r="BC273" t="str">
        <f>VLOOKUP(A273,Sheet1!$A$1:$E$221,2,0)</f>
        <v>East Zone</v>
      </c>
      <c r="BD273" t="str">
        <f>VLOOKUP(A273,Sheet1!$A$1:$E$221,5,0)</f>
        <v>Pavan Kumar Rai</v>
      </c>
    </row>
    <row r="274" spans="1:56" x14ac:dyDescent="0.35">
      <c r="A274" t="s">
        <v>264</v>
      </c>
      <c r="B274">
        <v>1097</v>
      </c>
      <c r="C274" t="s">
        <v>779</v>
      </c>
      <c r="D274" t="s">
        <v>2924</v>
      </c>
      <c r="E274">
        <v>699104</v>
      </c>
      <c r="F274" t="s">
        <v>14054</v>
      </c>
      <c r="G274">
        <v>9282614</v>
      </c>
      <c r="H274" t="s">
        <v>13397</v>
      </c>
      <c r="I274" t="s">
        <v>2926</v>
      </c>
      <c r="J274">
        <v>1487859244</v>
      </c>
      <c r="K274" t="s">
        <v>14055</v>
      </c>
      <c r="L274">
        <v>36</v>
      </c>
      <c r="M274">
        <v>37</v>
      </c>
      <c r="N274" t="s">
        <v>779</v>
      </c>
      <c r="O274">
        <v>4700430307</v>
      </c>
      <c r="P274" t="s">
        <v>1539</v>
      </c>
      <c r="Q274" t="s">
        <v>1540</v>
      </c>
      <c r="T274" s="1">
        <v>46205</v>
      </c>
      <c r="U274" s="31">
        <v>46205.800509259258</v>
      </c>
      <c r="V274">
        <v>1</v>
      </c>
      <c r="W274">
        <v>50000</v>
      </c>
      <c r="X274" t="s">
        <v>13400</v>
      </c>
      <c r="Y274" t="s">
        <v>13401</v>
      </c>
      <c r="Z274">
        <v>909020041276989</v>
      </c>
      <c r="AA274" t="s">
        <v>13402</v>
      </c>
      <c r="AB274">
        <v>2</v>
      </c>
      <c r="AC274">
        <v>24.5</v>
      </c>
      <c r="AD274" t="s">
        <v>1134</v>
      </c>
      <c r="AE274" t="s">
        <v>1135</v>
      </c>
      <c r="AF274" t="s">
        <v>13403</v>
      </c>
      <c r="AG274" s="1">
        <v>46245</v>
      </c>
      <c r="AH274">
        <v>25</v>
      </c>
      <c r="AI274" t="s">
        <v>13404</v>
      </c>
      <c r="AJ274" t="s">
        <v>13427</v>
      </c>
      <c r="AK274" t="s">
        <v>13406</v>
      </c>
      <c r="AL274">
        <v>7384741753</v>
      </c>
      <c r="AM274" t="s">
        <v>13415</v>
      </c>
      <c r="AN274" t="s">
        <v>13408</v>
      </c>
      <c r="AO274">
        <v>856</v>
      </c>
      <c r="AP274">
        <v>0</v>
      </c>
      <c r="AQ274" t="s">
        <v>13423</v>
      </c>
      <c r="AR274">
        <v>1117</v>
      </c>
      <c r="AS274">
        <v>0</v>
      </c>
      <c r="AZ274">
        <v>0</v>
      </c>
      <c r="BC274" t="str">
        <f>VLOOKUP(A274,Sheet1!$A$1:$E$221,2,0)</f>
        <v>South East Zone</v>
      </c>
      <c r="BD274" t="str">
        <f>VLOOKUP(A274,Sheet1!$A$1:$E$221,5,0)</f>
        <v>Pritam Vishwas</v>
      </c>
    </row>
    <row r="275" spans="1:56" x14ac:dyDescent="0.35">
      <c r="A275" t="s">
        <v>168</v>
      </c>
      <c r="B275">
        <v>214</v>
      </c>
      <c r="C275" t="s">
        <v>781</v>
      </c>
      <c r="D275" t="s">
        <v>3934</v>
      </c>
      <c r="E275">
        <v>638564</v>
      </c>
      <c r="F275" t="s">
        <v>14056</v>
      </c>
      <c r="G275">
        <v>9234967</v>
      </c>
      <c r="H275" t="s">
        <v>13397</v>
      </c>
      <c r="I275" t="s">
        <v>3935</v>
      </c>
      <c r="J275">
        <v>2438987291</v>
      </c>
      <c r="K275" t="s">
        <v>14057</v>
      </c>
      <c r="L275">
        <v>34</v>
      </c>
      <c r="M275">
        <v>38</v>
      </c>
      <c r="N275" t="s">
        <v>781</v>
      </c>
      <c r="O275">
        <v>6527644219</v>
      </c>
      <c r="P275" t="s">
        <v>3936</v>
      </c>
      <c r="Q275" t="s">
        <v>3937</v>
      </c>
      <c r="R275" t="s">
        <v>3936</v>
      </c>
      <c r="S275" t="s">
        <v>3937</v>
      </c>
      <c r="T275" s="1">
        <v>46205</v>
      </c>
      <c r="U275" s="31">
        <v>46205.628784722219</v>
      </c>
      <c r="V275">
        <v>1</v>
      </c>
      <c r="W275">
        <v>77000</v>
      </c>
      <c r="X275" t="s">
        <v>13400</v>
      </c>
      <c r="Y275" t="s">
        <v>13401</v>
      </c>
      <c r="Z275">
        <v>909020041276989</v>
      </c>
      <c r="AA275" t="s">
        <v>13626</v>
      </c>
      <c r="AB275">
        <v>2</v>
      </c>
      <c r="AC275">
        <v>24.15</v>
      </c>
      <c r="AD275" t="s">
        <v>1256</v>
      </c>
      <c r="AE275" t="s">
        <v>1257</v>
      </c>
      <c r="AF275" t="s">
        <v>14058</v>
      </c>
      <c r="AG275" s="1">
        <v>46240</v>
      </c>
      <c r="AH275">
        <v>36</v>
      </c>
      <c r="AI275" t="s">
        <v>13404</v>
      </c>
      <c r="AJ275" t="s">
        <v>13427</v>
      </c>
      <c r="AK275" t="s">
        <v>13406</v>
      </c>
      <c r="AL275">
        <v>9146132928</v>
      </c>
      <c r="AM275" t="s">
        <v>13415</v>
      </c>
      <c r="AN275" t="s">
        <v>13408</v>
      </c>
      <c r="AO275">
        <v>1318</v>
      </c>
      <c r="AP275">
        <v>0</v>
      </c>
      <c r="AQ275" t="s">
        <v>14059</v>
      </c>
      <c r="AR275">
        <v>2400</v>
      </c>
      <c r="AS275">
        <v>0</v>
      </c>
      <c r="AZ275">
        <v>0</v>
      </c>
      <c r="BC275" t="str">
        <f>VLOOKUP(A275,Sheet1!$A$1:$E$221,2,0)</f>
        <v>South Zone</v>
      </c>
      <c r="BD275" t="str">
        <f>VLOOKUP(A275,Sheet1!$A$1:$E$221,5,0)</f>
        <v>Manu Yadav</v>
      </c>
    </row>
    <row r="276" spans="1:56" x14ac:dyDescent="0.35">
      <c r="A276" t="s">
        <v>278</v>
      </c>
      <c r="B276">
        <v>367</v>
      </c>
      <c r="C276" t="s">
        <v>782</v>
      </c>
      <c r="D276" t="s">
        <v>3938</v>
      </c>
      <c r="E276">
        <v>651529</v>
      </c>
      <c r="F276" t="s">
        <v>14060</v>
      </c>
      <c r="G276">
        <v>9282592</v>
      </c>
      <c r="H276" t="s">
        <v>13397</v>
      </c>
      <c r="I276" t="s">
        <v>3939</v>
      </c>
      <c r="J276">
        <v>6724785622</v>
      </c>
      <c r="K276" t="s">
        <v>14061</v>
      </c>
      <c r="L276">
        <v>43</v>
      </c>
      <c r="M276">
        <v>43</v>
      </c>
      <c r="N276" t="s">
        <v>782</v>
      </c>
      <c r="O276">
        <v>2743258636</v>
      </c>
      <c r="P276" t="s">
        <v>3940</v>
      </c>
      <c r="Q276" t="s">
        <v>3941</v>
      </c>
      <c r="T276" s="1">
        <v>46206</v>
      </c>
      <c r="U276" s="31">
        <v>46206.475486111114</v>
      </c>
      <c r="V276">
        <v>1</v>
      </c>
      <c r="W276">
        <v>77000</v>
      </c>
      <c r="X276" t="s">
        <v>13400</v>
      </c>
      <c r="Y276" t="s">
        <v>13401</v>
      </c>
      <c r="Z276">
        <v>909020041276989</v>
      </c>
      <c r="AA276" t="s">
        <v>13402</v>
      </c>
      <c r="AB276">
        <v>2</v>
      </c>
      <c r="AC276">
        <v>24.15</v>
      </c>
      <c r="AD276" t="s">
        <v>1173</v>
      </c>
      <c r="AE276" t="s">
        <v>1174</v>
      </c>
      <c r="AF276" t="s">
        <v>13414</v>
      </c>
      <c r="AG276" s="1">
        <v>46241</v>
      </c>
      <c r="AH276">
        <v>25</v>
      </c>
      <c r="AI276" t="s">
        <v>13404</v>
      </c>
      <c r="AJ276" t="s">
        <v>13405</v>
      </c>
      <c r="AK276" t="s">
        <v>13406</v>
      </c>
      <c r="AL276">
        <v>9119179347</v>
      </c>
      <c r="AM276" t="s">
        <v>13407</v>
      </c>
      <c r="AN276" t="s">
        <v>13408</v>
      </c>
      <c r="AO276">
        <v>1318</v>
      </c>
      <c r="AP276">
        <v>0</v>
      </c>
      <c r="AQ276" t="s">
        <v>13462</v>
      </c>
      <c r="AR276">
        <v>1770</v>
      </c>
      <c r="AS276">
        <v>0</v>
      </c>
      <c r="AZ276">
        <v>0</v>
      </c>
      <c r="BC276" t="str">
        <f>VLOOKUP(A276,Sheet1!$A$1:$E$221,2,0)</f>
        <v>West Zone</v>
      </c>
      <c r="BD276" t="str">
        <f>VLOOKUP(A276,Sheet1!$A$1:$E$221,5,0)</f>
        <v>Valand Priyankkumar</v>
      </c>
    </row>
    <row r="277" spans="1:56" x14ac:dyDescent="0.35">
      <c r="A277" t="s">
        <v>278</v>
      </c>
      <c r="B277">
        <v>367</v>
      </c>
      <c r="C277" t="s">
        <v>782</v>
      </c>
      <c r="D277" t="s">
        <v>3938</v>
      </c>
      <c r="E277">
        <v>651529</v>
      </c>
      <c r="F277" t="s">
        <v>14060</v>
      </c>
      <c r="G277">
        <v>9282592</v>
      </c>
      <c r="H277" t="s">
        <v>13397</v>
      </c>
      <c r="I277" t="s">
        <v>3942</v>
      </c>
      <c r="J277">
        <v>3493267049</v>
      </c>
      <c r="K277" t="s">
        <v>14062</v>
      </c>
      <c r="L277">
        <v>30</v>
      </c>
      <c r="M277">
        <v>29</v>
      </c>
      <c r="N277" t="s">
        <v>782</v>
      </c>
      <c r="O277">
        <v>5546725518</v>
      </c>
      <c r="P277" t="s">
        <v>3940</v>
      </c>
      <c r="Q277" t="s">
        <v>3941</v>
      </c>
      <c r="T277" s="1">
        <v>46206</v>
      </c>
      <c r="U277" s="31">
        <v>46206.475497685184</v>
      </c>
      <c r="V277">
        <v>1</v>
      </c>
      <c r="W277">
        <v>77000</v>
      </c>
      <c r="X277" t="s">
        <v>13400</v>
      </c>
      <c r="Y277" t="s">
        <v>13401</v>
      </c>
      <c r="Z277">
        <v>909020041276989</v>
      </c>
      <c r="AA277" t="s">
        <v>13402</v>
      </c>
      <c r="AB277">
        <v>2</v>
      </c>
      <c r="AC277">
        <v>24.15</v>
      </c>
      <c r="AD277" t="s">
        <v>1173</v>
      </c>
      <c r="AE277" t="s">
        <v>1174</v>
      </c>
      <c r="AF277" t="s">
        <v>13414</v>
      </c>
      <c r="AG277" s="1">
        <v>46241</v>
      </c>
      <c r="AH277">
        <v>25</v>
      </c>
      <c r="AI277" t="s">
        <v>13404</v>
      </c>
      <c r="AJ277" t="s">
        <v>13427</v>
      </c>
      <c r="AK277" t="s">
        <v>13406</v>
      </c>
      <c r="AL277">
        <v>7568238335</v>
      </c>
      <c r="AM277" t="s">
        <v>13407</v>
      </c>
      <c r="AN277" t="s">
        <v>13408</v>
      </c>
      <c r="AO277">
        <v>1318</v>
      </c>
      <c r="AP277">
        <v>0</v>
      </c>
      <c r="AQ277" t="s">
        <v>13462</v>
      </c>
      <c r="AR277">
        <v>1770</v>
      </c>
      <c r="AS277">
        <v>0</v>
      </c>
      <c r="AZ277">
        <v>0</v>
      </c>
      <c r="BC277" t="str">
        <f>VLOOKUP(A277,Sheet1!$A$1:$E$221,2,0)</f>
        <v>West Zone</v>
      </c>
      <c r="BD277" t="str">
        <f>VLOOKUP(A277,Sheet1!$A$1:$E$221,5,0)</f>
        <v>Valand Priyankkumar</v>
      </c>
    </row>
    <row r="278" spans="1:56" x14ac:dyDescent="0.35">
      <c r="A278" t="s">
        <v>838</v>
      </c>
      <c r="B278">
        <v>336</v>
      </c>
      <c r="C278" t="s">
        <v>791</v>
      </c>
      <c r="D278" t="s">
        <v>1533</v>
      </c>
      <c r="E278">
        <v>172950</v>
      </c>
      <c r="F278" t="s">
        <v>14063</v>
      </c>
      <c r="G278">
        <v>8335572</v>
      </c>
      <c r="H278" t="s">
        <v>13397</v>
      </c>
      <c r="I278" t="s">
        <v>2353</v>
      </c>
      <c r="J278">
        <v>7796964193</v>
      </c>
      <c r="K278" t="s">
        <v>14064</v>
      </c>
      <c r="L278">
        <v>53</v>
      </c>
      <c r="M278">
        <v>57</v>
      </c>
      <c r="N278" t="s">
        <v>791</v>
      </c>
      <c r="O278">
        <v>2767628354</v>
      </c>
      <c r="P278" t="s">
        <v>1534</v>
      </c>
      <c r="Q278" t="s">
        <v>1535</v>
      </c>
      <c r="T278" s="1">
        <v>46205</v>
      </c>
      <c r="U278" s="31">
        <v>46205.753391203703</v>
      </c>
      <c r="V278">
        <v>1</v>
      </c>
      <c r="W278">
        <v>90000</v>
      </c>
      <c r="X278" t="s">
        <v>13400</v>
      </c>
      <c r="Y278" t="s">
        <v>13401</v>
      </c>
      <c r="Z278">
        <v>909020041276989</v>
      </c>
      <c r="AA278" t="s">
        <v>13402</v>
      </c>
      <c r="AB278">
        <v>4</v>
      </c>
      <c r="AC278">
        <v>24.15</v>
      </c>
      <c r="AD278" t="s">
        <v>1032</v>
      </c>
      <c r="AE278" t="s">
        <v>1033</v>
      </c>
      <c r="AF278" t="s">
        <v>13434</v>
      </c>
      <c r="AG278" s="1">
        <v>46244</v>
      </c>
      <c r="AH278">
        <v>25</v>
      </c>
      <c r="AI278" t="s">
        <v>13404</v>
      </c>
      <c r="AJ278" t="s">
        <v>13427</v>
      </c>
      <c r="AK278" t="s">
        <v>13406</v>
      </c>
      <c r="AL278">
        <v>7978255593</v>
      </c>
      <c r="AM278" t="s">
        <v>13415</v>
      </c>
      <c r="AN278" t="s">
        <v>13408</v>
      </c>
      <c r="AO278">
        <v>1540</v>
      </c>
      <c r="AP278">
        <v>0</v>
      </c>
      <c r="AQ278" t="s">
        <v>13440</v>
      </c>
      <c r="AR278">
        <v>2010</v>
      </c>
      <c r="AS278">
        <v>0</v>
      </c>
      <c r="AZ278">
        <v>0</v>
      </c>
      <c r="BC278" t="str">
        <f>VLOOKUP(A278,Sheet1!$A$1:$E$221,2,0)</f>
        <v>South East Zone</v>
      </c>
      <c r="BD278" t="str">
        <f>VLOOKUP(A278,Sheet1!$A$1:$E$221,5,0)</f>
        <v>Pratik Mishra</v>
      </c>
    </row>
    <row r="279" spans="1:56" x14ac:dyDescent="0.35">
      <c r="A279" t="s">
        <v>267</v>
      </c>
      <c r="B279">
        <v>1096</v>
      </c>
      <c r="C279" t="s">
        <v>779</v>
      </c>
      <c r="D279" t="s">
        <v>2364</v>
      </c>
      <c r="E279">
        <v>657228</v>
      </c>
      <c r="F279" t="s">
        <v>14065</v>
      </c>
      <c r="G279">
        <v>8783966</v>
      </c>
      <c r="H279" t="s">
        <v>13397</v>
      </c>
      <c r="I279" t="s">
        <v>2366</v>
      </c>
      <c r="J279">
        <v>5697503174</v>
      </c>
      <c r="K279" t="s">
        <v>14066</v>
      </c>
      <c r="L279">
        <v>57</v>
      </c>
      <c r="M279">
        <v>34</v>
      </c>
      <c r="N279" t="s">
        <v>779</v>
      </c>
      <c r="O279">
        <v>9020024908</v>
      </c>
      <c r="P279" t="s">
        <v>1544</v>
      </c>
      <c r="Q279" t="s">
        <v>1545</v>
      </c>
      <c r="T279" s="1">
        <v>46205</v>
      </c>
      <c r="U279" s="31">
        <v>46205.787662037037</v>
      </c>
      <c r="V279">
        <v>1</v>
      </c>
      <c r="W279">
        <v>50000</v>
      </c>
      <c r="X279" t="s">
        <v>13400</v>
      </c>
      <c r="Y279" t="s">
        <v>13401</v>
      </c>
      <c r="Z279">
        <v>909020041276989</v>
      </c>
      <c r="AA279" t="s">
        <v>13402</v>
      </c>
      <c r="AB279">
        <v>2</v>
      </c>
      <c r="AC279">
        <v>24.15</v>
      </c>
      <c r="AD279" t="s">
        <v>1034</v>
      </c>
      <c r="AE279" t="s">
        <v>1035</v>
      </c>
      <c r="AF279" t="s">
        <v>13403</v>
      </c>
      <c r="AG279" s="1">
        <v>46245</v>
      </c>
      <c r="AH279">
        <v>25</v>
      </c>
      <c r="AI279" t="s">
        <v>13404</v>
      </c>
      <c r="AJ279" t="s">
        <v>13427</v>
      </c>
      <c r="AK279" t="s">
        <v>13406</v>
      </c>
      <c r="AL279">
        <v>9749637905</v>
      </c>
      <c r="AM279" t="s">
        <v>13415</v>
      </c>
      <c r="AN279" t="s">
        <v>13408</v>
      </c>
      <c r="AO279">
        <v>856</v>
      </c>
      <c r="AP279">
        <v>0</v>
      </c>
      <c r="AQ279" t="s">
        <v>13423</v>
      </c>
      <c r="AR279">
        <v>1117</v>
      </c>
      <c r="AS279">
        <v>0</v>
      </c>
      <c r="AZ279">
        <v>0</v>
      </c>
      <c r="BC279" t="str">
        <f>VLOOKUP(A279,Sheet1!$A$1:$E$221,2,0)</f>
        <v>South East Zone</v>
      </c>
      <c r="BD279" t="str">
        <f>VLOOKUP(A279,Sheet1!$A$1:$E$221,5,0)</f>
        <v>Pritam Vishwas</v>
      </c>
    </row>
    <row r="280" spans="1:56" x14ac:dyDescent="0.35">
      <c r="A280" t="s">
        <v>263</v>
      </c>
      <c r="B280">
        <v>1103</v>
      </c>
      <c r="C280" t="s">
        <v>779</v>
      </c>
      <c r="D280" t="s">
        <v>2359</v>
      </c>
      <c r="E280">
        <v>564510</v>
      </c>
      <c r="F280" t="s">
        <v>14067</v>
      </c>
      <c r="G280">
        <v>9282756</v>
      </c>
      <c r="H280" t="s">
        <v>13397</v>
      </c>
      <c r="I280" t="s">
        <v>2363</v>
      </c>
      <c r="J280">
        <v>1218295465</v>
      </c>
      <c r="K280" t="s">
        <v>14068</v>
      </c>
      <c r="L280">
        <v>23</v>
      </c>
      <c r="M280">
        <v>28</v>
      </c>
      <c r="N280" t="s">
        <v>779</v>
      </c>
      <c r="O280">
        <v>3873138824</v>
      </c>
      <c r="P280" t="s">
        <v>2360</v>
      </c>
      <c r="Q280" t="s">
        <v>2361</v>
      </c>
      <c r="T280" s="1">
        <v>46205</v>
      </c>
      <c r="U280" s="31">
        <v>46205.792766203704</v>
      </c>
      <c r="V280">
        <v>1</v>
      </c>
      <c r="W280">
        <v>73000</v>
      </c>
      <c r="X280" t="s">
        <v>13400</v>
      </c>
      <c r="Y280" t="s">
        <v>13401</v>
      </c>
      <c r="Z280">
        <v>909020041276989</v>
      </c>
      <c r="AA280" t="s">
        <v>13402</v>
      </c>
      <c r="AB280">
        <v>2</v>
      </c>
      <c r="AC280">
        <v>24.5</v>
      </c>
      <c r="AD280" t="s">
        <v>1523</v>
      </c>
      <c r="AE280" t="s">
        <v>1524</v>
      </c>
      <c r="AF280" t="s">
        <v>13403</v>
      </c>
      <c r="AG280" s="1">
        <v>46240</v>
      </c>
      <c r="AH280">
        <v>25</v>
      </c>
      <c r="AI280" t="s">
        <v>13404</v>
      </c>
      <c r="AJ280" t="s">
        <v>13427</v>
      </c>
      <c r="AK280" t="s">
        <v>13406</v>
      </c>
      <c r="AL280">
        <v>9002408402</v>
      </c>
      <c r="AM280" t="s">
        <v>13415</v>
      </c>
      <c r="AN280" t="s">
        <v>13408</v>
      </c>
      <c r="AO280">
        <v>1250</v>
      </c>
      <c r="AP280">
        <v>0</v>
      </c>
      <c r="AQ280" t="s">
        <v>14069</v>
      </c>
      <c r="AR280">
        <v>1630</v>
      </c>
      <c r="AS280">
        <v>0</v>
      </c>
      <c r="AZ280">
        <v>0</v>
      </c>
      <c r="BC280" t="str">
        <f>VLOOKUP(A280,Sheet1!$A$1:$E$221,2,0)</f>
        <v>South East Zone</v>
      </c>
      <c r="BD280" t="str">
        <f>VLOOKUP(A280,Sheet1!$A$1:$E$221,5,0)</f>
        <v>Pritam Vishwas</v>
      </c>
    </row>
    <row r="281" spans="1:56" x14ac:dyDescent="0.35">
      <c r="A281" t="s">
        <v>84</v>
      </c>
      <c r="B281">
        <v>8</v>
      </c>
      <c r="C281" t="s">
        <v>788</v>
      </c>
      <c r="D281" t="s">
        <v>1858</v>
      </c>
      <c r="E281">
        <v>249346</v>
      </c>
      <c r="F281" t="s">
        <v>14070</v>
      </c>
      <c r="G281">
        <v>9281678</v>
      </c>
      <c r="H281" t="s">
        <v>13397</v>
      </c>
      <c r="I281" t="s">
        <v>1860</v>
      </c>
      <c r="J281">
        <v>3389890430</v>
      </c>
      <c r="K281" t="s">
        <v>14071</v>
      </c>
      <c r="L281">
        <v>38</v>
      </c>
      <c r="M281">
        <v>41</v>
      </c>
      <c r="N281" t="s">
        <v>788</v>
      </c>
      <c r="O281">
        <v>6772868892</v>
      </c>
      <c r="P281" t="s">
        <v>1854</v>
      </c>
      <c r="Q281" t="s">
        <v>1855</v>
      </c>
      <c r="T281" s="1">
        <v>46205</v>
      </c>
      <c r="U281" s="31">
        <v>46205.683842592596</v>
      </c>
      <c r="V281">
        <v>1</v>
      </c>
      <c r="W281">
        <v>85000</v>
      </c>
      <c r="X281" t="s">
        <v>13400</v>
      </c>
      <c r="Y281" t="s">
        <v>13401</v>
      </c>
      <c r="Z281">
        <v>909020041276989</v>
      </c>
      <c r="AA281" t="s">
        <v>13402</v>
      </c>
      <c r="AB281">
        <v>6</v>
      </c>
      <c r="AC281">
        <v>24.15</v>
      </c>
      <c r="AD281" t="s">
        <v>1185</v>
      </c>
      <c r="AE281" t="s">
        <v>1186</v>
      </c>
      <c r="AF281" t="s">
        <v>13414</v>
      </c>
      <c r="AG281" s="1">
        <v>46239</v>
      </c>
      <c r="AH281">
        <v>25</v>
      </c>
      <c r="AI281" t="s">
        <v>13404</v>
      </c>
      <c r="AJ281" t="s">
        <v>13427</v>
      </c>
      <c r="AK281" t="s">
        <v>13406</v>
      </c>
      <c r="AL281">
        <v>7999314812</v>
      </c>
      <c r="AM281" t="s">
        <v>13415</v>
      </c>
      <c r="AN281" t="s">
        <v>13408</v>
      </c>
      <c r="AO281">
        <v>1455</v>
      </c>
      <c r="AP281">
        <v>0</v>
      </c>
      <c r="AQ281" t="s">
        <v>13602</v>
      </c>
      <c r="AR281">
        <v>1811</v>
      </c>
      <c r="AS281">
        <v>0</v>
      </c>
      <c r="AZ281">
        <v>0</v>
      </c>
      <c r="BC281" t="str">
        <f>VLOOKUP(A281,Sheet1!$A$1:$E$221,2,0)</f>
        <v>South Zone</v>
      </c>
      <c r="BD281" t="str">
        <f>VLOOKUP(A281,Sheet1!$A$1:$E$221,5,0)</f>
        <v>Vinay Kumar Vishwakarma</v>
      </c>
    </row>
    <row r="282" spans="1:56" x14ac:dyDescent="0.35">
      <c r="A282" t="s">
        <v>271</v>
      </c>
      <c r="B282">
        <v>240</v>
      </c>
      <c r="C282" t="s">
        <v>791</v>
      </c>
      <c r="D282" t="s">
        <v>3943</v>
      </c>
      <c r="E282">
        <v>782662</v>
      </c>
      <c r="F282" t="s">
        <v>14072</v>
      </c>
      <c r="G282">
        <v>9232492</v>
      </c>
      <c r="H282" t="s">
        <v>13397</v>
      </c>
      <c r="I282" t="s">
        <v>3944</v>
      </c>
      <c r="J282">
        <v>5993341122</v>
      </c>
      <c r="K282" t="s">
        <v>14073</v>
      </c>
      <c r="L282">
        <v>23</v>
      </c>
      <c r="M282">
        <v>29</v>
      </c>
      <c r="N282" t="s">
        <v>791</v>
      </c>
      <c r="O282">
        <v>9448059379</v>
      </c>
      <c r="P282" t="s">
        <v>3945</v>
      </c>
      <c r="Q282" t="s">
        <v>3946</v>
      </c>
      <c r="T282" s="1">
        <v>46205</v>
      </c>
      <c r="U282" s="31">
        <v>46205.686840277776</v>
      </c>
      <c r="V282">
        <v>1</v>
      </c>
      <c r="W282">
        <v>60000</v>
      </c>
      <c r="X282" t="s">
        <v>13400</v>
      </c>
      <c r="Y282" t="s">
        <v>13401</v>
      </c>
      <c r="Z282">
        <v>909020041276989</v>
      </c>
      <c r="AA282" t="s">
        <v>13402</v>
      </c>
      <c r="AB282">
        <v>3</v>
      </c>
      <c r="AC282">
        <v>24.15</v>
      </c>
      <c r="AD282" t="s">
        <v>1038</v>
      </c>
      <c r="AE282" t="s">
        <v>1039</v>
      </c>
      <c r="AF282" t="s">
        <v>13532</v>
      </c>
      <c r="AG282" s="1">
        <v>46243</v>
      </c>
      <c r="AH282">
        <v>25</v>
      </c>
      <c r="AI282" t="s">
        <v>13404</v>
      </c>
      <c r="AJ282" t="s">
        <v>13405</v>
      </c>
      <c r="AK282" t="s">
        <v>13406</v>
      </c>
      <c r="AL282">
        <v>9668079946</v>
      </c>
      <c r="AM282" t="s">
        <v>13415</v>
      </c>
      <c r="AN282" t="s">
        <v>13408</v>
      </c>
      <c r="AO282">
        <v>1027</v>
      </c>
      <c r="AP282">
        <v>0</v>
      </c>
      <c r="AQ282" t="s">
        <v>13471</v>
      </c>
      <c r="AR282">
        <v>1340</v>
      </c>
      <c r="AS282">
        <v>0</v>
      </c>
      <c r="AT282" t="s">
        <v>13603</v>
      </c>
      <c r="AU282">
        <v>295</v>
      </c>
      <c r="AV282">
        <v>0</v>
      </c>
      <c r="AZ282">
        <v>0</v>
      </c>
      <c r="BB282">
        <v>295</v>
      </c>
      <c r="BC282" t="str">
        <f>VLOOKUP(A282,Sheet1!$A$1:$E$221,2,0)</f>
        <v>South East Zone</v>
      </c>
      <c r="BD282" t="str">
        <f>VLOOKUP(A282,Sheet1!$A$1:$E$221,5,0)</f>
        <v>Radhashyam Panda</v>
      </c>
    </row>
    <row r="283" spans="1:56" x14ac:dyDescent="0.35">
      <c r="A283" t="s">
        <v>212</v>
      </c>
      <c r="B283">
        <v>409</v>
      </c>
      <c r="C283" t="s">
        <v>778</v>
      </c>
      <c r="D283" t="s">
        <v>2882</v>
      </c>
      <c r="E283">
        <v>197529</v>
      </c>
      <c r="F283" t="s">
        <v>14074</v>
      </c>
      <c r="G283">
        <v>8406157</v>
      </c>
      <c r="H283" t="s">
        <v>13397</v>
      </c>
      <c r="I283" t="s">
        <v>2886</v>
      </c>
      <c r="J283">
        <v>3886996779</v>
      </c>
      <c r="K283" t="s">
        <v>14075</v>
      </c>
      <c r="L283">
        <v>26</v>
      </c>
      <c r="M283">
        <v>30</v>
      </c>
      <c r="N283" t="s">
        <v>778</v>
      </c>
      <c r="O283">
        <v>4549623721</v>
      </c>
      <c r="P283" t="s">
        <v>2883</v>
      </c>
      <c r="Q283" t="s">
        <v>2884</v>
      </c>
      <c r="T283" s="1">
        <v>46206</v>
      </c>
      <c r="U283" s="31">
        <v>46206.726331018515</v>
      </c>
      <c r="V283">
        <v>1</v>
      </c>
      <c r="W283">
        <v>40000</v>
      </c>
      <c r="X283" t="s">
        <v>13400</v>
      </c>
      <c r="Y283" t="s">
        <v>13401</v>
      </c>
      <c r="Z283">
        <v>909020041276989</v>
      </c>
      <c r="AA283" t="s">
        <v>13402</v>
      </c>
      <c r="AB283">
        <v>2</v>
      </c>
      <c r="AC283">
        <v>24.15</v>
      </c>
      <c r="AD283" t="s">
        <v>969</v>
      </c>
      <c r="AE283" t="s">
        <v>970</v>
      </c>
      <c r="AF283" t="s">
        <v>13403</v>
      </c>
      <c r="AG283" s="1">
        <v>46244</v>
      </c>
      <c r="AH283">
        <v>25</v>
      </c>
      <c r="AI283" t="s">
        <v>13404</v>
      </c>
      <c r="AJ283" t="s">
        <v>13435</v>
      </c>
      <c r="AK283" t="s">
        <v>13406</v>
      </c>
      <c r="AL283">
        <v>6001081499</v>
      </c>
      <c r="AM283" t="s">
        <v>13407</v>
      </c>
      <c r="AN283" t="s">
        <v>13408</v>
      </c>
      <c r="AO283">
        <v>685</v>
      </c>
      <c r="AP283">
        <v>0</v>
      </c>
      <c r="AQ283" t="s">
        <v>13721</v>
      </c>
      <c r="AR283">
        <v>852</v>
      </c>
      <c r="AS283">
        <v>0</v>
      </c>
      <c r="AZ283">
        <v>0</v>
      </c>
      <c r="BC283" t="str">
        <f>VLOOKUP(A283,Sheet1!$A$1:$E$221,2,0)</f>
        <v>South East Zone</v>
      </c>
      <c r="BD283" t="str">
        <f>VLOOKUP(A283,Sheet1!$A$1:$E$221,5,0)</f>
        <v>Pritam Vishwas</v>
      </c>
    </row>
    <row r="284" spans="1:56" x14ac:dyDescent="0.35">
      <c r="A284" t="s">
        <v>286</v>
      </c>
      <c r="B284">
        <v>53</v>
      </c>
      <c r="C284" t="s">
        <v>783</v>
      </c>
      <c r="D284" t="s">
        <v>3947</v>
      </c>
      <c r="E284">
        <v>53402</v>
      </c>
      <c r="F284" t="s">
        <v>14076</v>
      </c>
      <c r="G284">
        <v>9004862</v>
      </c>
      <c r="H284" t="s">
        <v>13397</v>
      </c>
      <c r="I284" t="s">
        <v>3948</v>
      </c>
      <c r="J284">
        <v>1831670047</v>
      </c>
      <c r="K284" t="s">
        <v>14077</v>
      </c>
      <c r="L284">
        <v>43</v>
      </c>
      <c r="M284">
        <v>55</v>
      </c>
      <c r="N284" t="s">
        <v>783</v>
      </c>
      <c r="O284">
        <v>7871138114</v>
      </c>
      <c r="P284" t="s">
        <v>3651</v>
      </c>
      <c r="Q284" t="s">
        <v>3652</v>
      </c>
      <c r="T284" s="1">
        <v>46205</v>
      </c>
      <c r="U284" s="31">
        <v>46205.671388888892</v>
      </c>
      <c r="V284">
        <v>1</v>
      </c>
      <c r="W284">
        <v>65000</v>
      </c>
      <c r="X284" t="s">
        <v>13400</v>
      </c>
      <c r="Y284" t="s">
        <v>13401</v>
      </c>
      <c r="Z284">
        <v>909020041276989</v>
      </c>
      <c r="AA284" t="s">
        <v>13402</v>
      </c>
      <c r="AB284">
        <v>2</v>
      </c>
      <c r="AC284">
        <v>24.15</v>
      </c>
      <c r="AD284" t="s">
        <v>1358</v>
      </c>
      <c r="AE284" t="s">
        <v>1359</v>
      </c>
      <c r="AF284" t="s">
        <v>13414</v>
      </c>
      <c r="AG284" s="1">
        <v>46239</v>
      </c>
      <c r="AH284">
        <v>25</v>
      </c>
      <c r="AI284" t="s">
        <v>13404</v>
      </c>
      <c r="AJ284" t="s">
        <v>13427</v>
      </c>
      <c r="AK284" t="s">
        <v>13406</v>
      </c>
      <c r="AL284">
        <v>9896189059</v>
      </c>
      <c r="AM284" t="s">
        <v>13407</v>
      </c>
      <c r="AN284" t="s">
        <v>13408</v>
      </c>
      <c r="AO284">
        <v>1113</v>
      </c>
      <c r="AP284">
        <v>0</v>
      </c>
      <c r="AQ284" t="s">
        <v>13688</v>
      </c>
      <c r="AR284">
        <v>1451</v>
      </c>
      <c r="AS284">
        <v>0</v>
      </c>
      <c r="AZ284">
        <v>0</v>
      </c>
      <c r="BC284" t="str">
        <f>VLOOKUP(A284,Sheet1!$A$1:$E$221,2,0)</f>
        <v>West Zone</v>
      </c>
      <c r="BD284" t="str">
        <f>VLOOKUP(A284,Sheet1!$A$1:$E$221,5,0)</f>
        <v>Naveen Kumar</v>
      </c>
    </row>
    <row r="285" spans="1:56" x14ac:dyDescent="0.35">
      <c r="A285" t="s">
        <v>913</v>
      </c>
      <c r="B285">
        <v>835</v>
      </c>
      <c r="C285" t="s">
        <v>789</v>
      </c>
      <c r="D285" t="s">
        <v>3949</v>
      </c>
      <c r="E285">
        <v>771909</v>
      </c>
      <c r="F285" t="s">
        <v>14078</v>
      </c>
      <c r="G285">
        <v>9120309</v>
      </c>
      <c r="H285" t="s">
        <v>13397</v>
      </c>
      <c r="I285" t="s">
        <v>3950</v>
      </c>
      <c r="J285">
        <v>6528476194</v>
      </c>
      <c r="K285" t="s">
        <v>14079</v>
      </c>
      <c r="L285">
        <v>48</v>
      </c>
      <c r="M285">
        <v>46</v>
      </c>
      <c r="N285" t="s">
        <v>789</v>
      </c>
      <c r="O285">
        <v>1098710848</v>
      </c>
      <c r="P285" t="s">
        <v>3951</v>
      </c>
      <c r="Q285" t="s">
        <v>3952</v>
      </c>
      <c r="R285" t="s">
        <v>3951</v>
      </c>
      <c r="S285" t="s">
        <v>3952</v>
      </c>
      <c r="T285" s="1">
        <v>46205</v>
      </c>
      <c r="U285" s="31">
        <v>46205.611840277779</v>
      </c>
      <c r="V285">
        <v>1</v>
      </c>
      <c r="W285">
        <v>80000</v>
      </c>
      <c r="X285" t="s">
        <v>13400</v>
      </c>
      <c r="Y285" t="s">
        <v>13401</v>
      </c>
      <c r="Z285">
        <v>909020041276989</v>
      </c>
      <c r="AA285" t="s">
        <v>13402</v>
      </c>
      <c r="AB285">
        <v>3</v>
      </c>
      <c r="AC285">
        <v>24.5</v>
      </c>
      <c r="AD285" t="s">
        <v>1410</v>
      </c>
      <c r="AE285" t="s">
        <v>1411</v>
      </c>
      <c r="AF285" t="s">
        <v>13414</v>
      </c>
      <c r="AG285" s="1">
        <v>46246</v>
      </c>
      <c r="AH285">
        <v>25</v>
      </c>
      <c r="AI285" t="s">
        <v>13404</v>
      </c>
      <c r="AJ285" t="s">
        <v>13435</v>
      </c>
      <c r="AK285" t="s">
        <v>13406</v>
      </c>
      <c r="AL285">
        <v>9389648472</v>
      </c>
      <c r="AM285" t="s">
        <v>13407</v>
      </c>
      <c r="AN285" t="s">
        <v>13408</v>
      </c>
      <c r="AO285">
        <v>1369</v>
      </c>
      <c r="AP285">
        <v>0</v>
      </c>
      <c r="AQ285" t="s">
        <v>13785</v>
      </c>
      <c r="AR285">
        <v>1785</v>
      </c>
      <c r="AS285">
        <v>0</v>
      </c>
      <c r="AZ285">
        <v>0</v>
      </c>
      <c r="BC285" t="str">
        <f>VLOOKUP(A285,Sheet1!$A$1:$E$221,2,0)</f>
        <v>West Zone</v>
      </c>
      <c r="BD285" t="str">
        <f>VLOOKUP(A285,Sheet1!$A$1:$E$221,5,0)</f>
        <v>Sandeep Sisodiya</v>
      </c>
    </row>
    <row r="286" spans="1:56" x14ac:dyDescent="0.35">
      <c r="A286" t="s">
        <v>164</v>
      </c>
      <c r="B286">
        <v>125</v>
      </c>
      <c r="C286" t="s">
        <v>787</v>
      </c>
      <c r="D286" t="s">
        <v>14080</v>
      </c>
      <c r="E286">
        <v>209744</v>
      </c>
      <c r="F286" t="s">
        <v>13705</v>
      </c>
      <c r="G286">
        <v>8386496</v>
      </c>
      <c r="H286" t="s">
        <v>13397</v>
      </c>
      <c r="I286" t="s">
        <v>3953</v>
      </c>
      <c r="J286">
        <v>4341061946</v>
      </c>
      <c r="K286" t="s">
        <v>14081</v>
      </c>
      <c r="L286">
        <v>37</v>
      </c>
      <c r="M286">
        <v>48</v>
      </c>
      <c r="N286" t="s">
        <v>787</v>
      </c>
      <c r="O286">
        <v>5827073537</v>
      </c>
      <c r="P286" t="s">
        <v>3954</v>
      </c>
      <c r="Q286" t="s">
        <v>3955</v>
      </c>
      <c r="T286" s="1">
        <v>46205</v>
      </c>
      <c r="U286" s="31">
        <v>46205.660451388889</v>
      </c>
      <c r="V286">
        <v>1</v>
      </c>
      <c r="W286">
        <v>77000</v>
      </c>
      <c r="X286" t="s">
        <v>13400</v>
      </c>
      <c r="Y286" t="s">
        <v>13401</v>
      </c>
      <c r="Z286">
        <v>909020041276989</v>
      </c>
      <c r="AA286" t="s">
        <v>13402</v>
      </c>
      <c r="AB286">
        <v>3</v>
      </c>
      <c r="AC286">
        <v>24.15</v>
      </c>
      <c r="AD286" t="s">
        <v>939</v>
      </c>
      <c r="AE286" t="s">
        <v>940</v>
      </c>
      <c r="AF286" t="s">
        <v>13414</v>
      </c>
      <c r="AG286" s="1">
        <v>46238</v>
      </c>
      <c r="AH286">
        <v>25</v>
      </c>
      <c r="AI286" t="s">
        <v>13404</v>
      </c>
      <c r="AJ286" t="s">
        <v>13435</v>
      </c>
      <c r="AK286" t="s">
        <v>13406</v>
      </c>
      <c r="AL286">
        <v>9525031933</v>
      </c>
      <c r="AM286" t="s">
        <v>13415</v>
      </c>
      <c r="AN286" t="s">
        <v>13408</v>
      </c>
      <c r="AO286">
        <v>1318</v>
      </c>
      <c r="AP286">
        <v>0</v>
      </c>
      <c r="AQ286" t="s">
        <v>13420</v>
      </c>
      <c r="AR286">
        <v>1718</v>
      </c>
      <c r="AS286">
        <v>0</v>
      </c>
      <c r="AZ286">
        <v>0</v>
      </c>
      <c r="BC286" t="str">
        <f>VLOOKUP(A286,Sheet1!$A$1:$E$221,2,0)</f>
        <v>East Zone</v>
      </c>
      <c r="BD286" t="str">
        <f>VLOOKUP(A286,Sheet1!$A$1:$E$221,5,0)</f>
        <v>Pavan Kumar Rai</v>
      </c>
    </row>
    <row r="287" spans="1:56" x14ac:dyDescent="0.35">
      <c r="A287" t="s">
        <v>106</v>
      </c>
      <c r="B287">
        <v>555</v>
      </c>
      <c r="C287" t="s">
        <v>780</v>
      </c>
      <c r="D287" t="s">
        <v>2906</v>
      </c>
      <c r="E287">
        <v>316820</v>
      </c>
      <c r="F287" t="s">
        <v>3900</v>
      </c>
      <c r="G287">
        <v>8120897</v>
      </c>
      <c r="H287" t="s">
        <v>13397</v>
      </c>
      <c r="I287" t="s">
        <v>2908</v>
      </c>
      <c r="J287">
        <v>5194548067</v>
      </c>
      <c r="K287" t="s">
        <v>14082</v>
      </c>
      <c r="L287">
        <v>42</v>
      </c>
      <c r="M287">
        <v>47</v>
      </c>
      <c r="N287" t="s">
        <v>780</v>
      </c>
      <c r="O287">
        <v>9492037770</v>
      </c>
      <c r="P287" t="s">
        <v>1519</v>
      </c>
      <c r="Q287" t="s">
        <v>1520</v>
      </c>
      <c r="T287" s="1">
        <v>46205</v>
      </c>
      <c r="U287" s="31">
        <v>46205.676307870373</v>
      </c>
      <c r="V287">
        <v>1</v>
      </c>
      <c r="W287">
        <v>40000</v>
      </c>
      <c r="X287" t="s">
        <v>13400</v>
      </c>
      <c r="Y287" t="s">
        <v>13401</v>
      </c>
      <c r="Z287">
        <v>909020041276989</v>
      </c>
      <c r="AA287" t="s">
        <v>13402</v>
      </c>
      <c r="AB287">
        <v>2</v>
      </c>
      <c r="AC287">
        <v>24.5</v>
      </c>
      <c r="AD287" t="s">
        <v>1059</v>
      </c>
      <c r="AE287" t="s">
        <v>1060</v>
      </c>
      <c r="AF287" t="s">
        <v>13403</v>
      </c>
      <c r="AG287" s="1">
        <v>46242</v>
      </c>
      <c r="AH287">
        <v>25</v>
      </c>
      <c r="AI287" t="s">
        <v>13404</v>
      </c>
      <c r="AJ287" t="s">
        <v>13435</v>
      </c>
      <c r="AK287" t="s">
        <v>13406</v>
      </c>
      <c r="AL287">
        <v>9232163214</v>
      </c>
      <c r="AM287" t="s">
        <v>13407</v>
      </c>
      <c r="AN287" t="s">
        <v>13408</v>
      </c>
      <c r="AO287">
        <v>685</v>
      </c>
      <c r="AP287">
        <v>0</v>
      </c>
      <c r="AQ287" t="s">
        <v>13648</v>
      </c>
      <c r="AR287">
        <v>893</v>
      </c>
      <c r="AS287">
        <v>0</v>
      </c>
      <c r="AZ287">
        <v>0</v>
      </c>
      <c r="BC287" t="str">
        <f>VLOOKUP(A287,Sheet1!$A$1:$E$221,2,0)</f>
        <v>South East Zone</v>
      </c>
      <c r="BD287" t="str">
        <f>VLOOKUP(A287,Sheet1!$A$1:$E$221,5,0)</f>
        <v>Manu Yadav</v>
      </c>
    </row>
    <row r="288" spans="1:56" x14ac:dyDescent="0.35">
      <c r="A288" t="s">
        <v>759</v>
      </c>
      <c r="B288">
        <v>70</v>
      </c>
      <c r="C288" t="s">
        <v>789</v>
      </c>
      <c r="D288" t="s">
        <v>2775</v>
      </c>
      <c r="E288">
        <v>484666</v>
      </c>
      <c r="F288" t="s">
        <v>14083</v>
      </c>
      <c r="G288">
        <v>8357110</v>
      </c>
      <c r="H288" t="s">
        <v>13397</v>
      </c>
      <c r="I288" t="s">
        <v>2779</v>
      </c>
      <c r="J288">
        <v>1966147742</v>
      </c>
      <c r="K288" t="s">
        <v>14084</v>
      </c>
      <c r="L288">
        <v>32</v>
      </c>
      <c r="M288">
        <v>42</v>
      </c>
      <c r="N288" t="s">
        <v>789</v>
      </c>
      <c r="O288">
        <v>3948413645</v>
      </c>
      <c r="P288" t="s">
        <v>2776</v>
      </c>
      <c r="Q288" t="s">
        <v>2777</v>
      </c>
      <c r="T288" s="1">
        <v>46209</v>
      </c>
      <c r="U288" s="31">
        <v>46209.497291666667</v>
      </c>
      <c r="V288">
        <v>1</v>
      </c>
      <c r="W288">
        <v>50000</v>
      </c>
      <c r="X288" t="s">
        <v>13400</v>
      </c>
      <c r="Y288" t="s">
        <v>13401</v>
      </c>
      <c r="Z288">
        <v>909020041276989</v>
      </c>
      <c r="AA288" t="s">
        <v>13402</v>
      </c>
      <c r="AB288">
        <v>2</v>
      </c>
      <c r="AC288">
        <v>24.15</v>
      </c>
      <c r="AD288" t="s">
        <v>934</v>
      </c>
      <c r="AE288" t="s">
        <v>935</v>
      </c>
      <c r="AF288" t="s">
        <v>13414</v>
      </c>
      <c r="AG288" s="1">
        <v>46239</v>
      </c>
      <c r="AH288">
        <v>25</v>
      </c>
      <c r="AI288" t="s">
        <v>13404</v>
      </c>
      <c r="AJ288" t="s">
        <v>13405</v>
      </c>
      <c r="AK288" t="s">
        <v>13406</v>
      </c>
      <c r="AL288">
        <v>9634664589</v>
      </c>
      <c r="AM288" t="s">
        <v>13415</v>
      </c>
      <c r="AN288" t="s">
        <v>13408</v>
      </c>
      <c r="AO288">
        <v>856</v>
      </c>
      <c r="AP288">
        <v>0</v>
      </c>
      <c r="AQ288" t="s">
        <v>13573</v>
      </c>
      <c r="AR288">
        <v>1115</v>
      </c>
      <c r="AS288">
        <v>0</v>
      </c>
      <c r="AZ288">
        <v>0</v>
      </c>
      <c r="BC288" t="str">
        <f>VLOOKUP(A288,Sheet1!$A$1:$E$221,2,0)</f>
        <v>West Zone</v>
      </c>
      <c r="BD288" t="str">
        <f>VLOOKUP(A288,Sheet1!$A$1:$E$221,5,0)</f>
        <v>Sandeep Sisodiya</v>
      </c>
    </row>
    <row r="289" spans="1:56" x14ac:dyDescent="0.35">
      <c r="A289" t="s">
        <v>162</v>
      </c>
      <c r="B289">
        <v>1535</v>
      </c>
      <c r="C289" t="s">
        <v>787</v>
      </c>
      <c r="D289" t="s">
        <v>2612</v>
      </c>
      <c r="E289">
        <v>115109</v>
      </c>
      <c r="F289" t="s">
        <v>14085</v>
      </c>
      <c r="G289">
        <v>5708997</v>
      </c>
      <c r="H289" t="s">
        <v>13397</v>
      </c>
      <c r="I289" t="s">
        <v>1162</v>
      </c>
      <c r="J289">
        <v>6067070421</v>
      </c>
      <c r="K289" t="s">
        <v>14086</v>
      </c>
      <c r="L289">
        <v>31</v>
      </c>
      <c r="M289">
        <v>43</v>
      </c>
      <c r="N289" t="s">
        <v>787</v>
      </c>
      <c r="O289">
        <v>4049423361</v>
      </c>
      <c r="P289" t="s">
        <v>1187</v>
      </c>
      <c r="Q289" t="s">
        <v>1188</v>
      </c>
      <c r="T289" s="1">
        <v>46205</v>
      </c>
      <c r="U289" s="31">
        <v>46205.704583333332</v>
      </c>
      <c r="V289">
        <v>1</v>
      </c>
      <c r="W289">
        <v>90000</v>
      </c>
      <c r="X289" t="s">
        <v>13400</v>
      </c>
      <c r="Y289" t="s">
        <v>13401</v>
      </c>
      <c r="Z289">
        <v>909020041276989</v>
      </c>
      <c r="AA289" t="s">
        <v>13402</v>
      </c>
      <c r="AB289">
        <v>3</v>
      </c>
      <c r="AC289">
        <v>24.15</v>
      </c>
      <c r="AD289" t="s">
        <v>978</v>
      </c>
      <c r="AE289" t="s">
        <v>979</v>
      </c>
      <c r="AF289" t="s">
        <v>13414</v>
      </c>
      <c r="AG289" s="1">
        <v>46246</v>
      </c>
      <c r="AH289">
        <v>25</v>
      </c>
      <c r="AI289" t="s">
        <v>13404</v>
      </c>
      <c r="AJ289" t="s">
        <v>13435</v>
      </c>
      <c r="AK289" t="s">
        <v>13406</v>
      </c>
      <c r="AL289">
        <v>9835303230</v>
      </c>
      <c r="AM289" t="s">
        <v>13415</v>
      </c>
      <c r="AN289" t="s">
        <v>13408</v>
      </c>
      <c r="AO289">
        <v>1540</v>
      </c>
      <c r="AP289">
        <v>0</v>
      </c>
      <c r="AQ289" t="s">
        <v>13533</v>
      </c>
      <c r="AR289">
        <v>1917</v>
      </c>
      <c r="AS289">
        <v>0</v>
      </c>
      <c r="AZ289">
        <v>0</v>
      </c>
      <c r="BC289" t="str">
        <f>VLOOKUP(A289,Sheet1!$A$1:$E$221,2,0)</f>
        <v>East Zone</v>
      </c>
      <c r="BD289" t="str">
        <f>VLOOKUP(A289,Sheet1!$A$1:$E$221,5,0)</f>
        <v>Abhishek Kumar Tiwari</v>
      </c>
    </row>
    <row r="290" spans="1:56" x14ac:dyDescent="0.35">
      <c r="A290" t="s">
        <v>115</v>
      </c>
      <c r="B290">
        <v>1217</v>
      </c>
      <c r="C290" t="s">
        <v>788</v>
      </c>
      <c r="D290" t="s">
        <v>3956</v>
      </c>
      <c r="E290">
        <v>689467</v>
      </c>
      <c r="F290" t="s">
        <v>14087</v>
      </c>
      <c r="G290">
        <v>8454440</v>
      </c>
      <c r="H290" t="s">
        <v>13397</v>
      </c>
      <c r="I290" t="s">
        <v>3957</v>
      </c>
      <c r="J290">
        <v>6047302700</v>
      </c>
      <c r="K290" t="s">
        <v>14088</v>
      </c>
      <c r="L290">
        <v>31</v>
      </c>
      <c r="M290">
        <v>37</v>
      </c>
      <c r="N290" t="s">
        <v>788</v>
      </c>
      <c r="O290">
        <v>6558272016</v>
      </c>
      <c r="P290" t="s">
        <v>3958</v>
      </c>
      <c r="Q290" t="s">
        <v>3959</v>
      </c>
      <c r="T290" s="1">
        <v>46205</v>
      </c>
      <c r="U290" s="31">
        <v>46205.738159722219</v>
      </c>
      <c r="V290">
        <v>1</v>
      </c>
      <c r="W290">
        <v>77000</v>
      </c>
      <c r="X290" t="s">
        <v>13400</v>
      </c>
      <c r="Y290" t="s">
        <v>13401</v>
      </c>
      <c r="Z290">
        <v>909020041276989</v>
      </c>
      <c r="AA290" t="s">
        <v>13402</v>
      </c>
      <c r="AB290">
        <v>2</v>
      </c>
      <c r="AC290">
        <v>24.15</v>
      </c>
      <c r="AD290" t="s">
        <v>1025</v>
      </c>
      <c r="AE290" t="s">
        <v>1026</v>
      </c>
      <c r="AF290" t="s">
        <v>14089</v>
      </c>
      <c r="AG290" s="1">
        <v>46242</v>
      </c>
      <c r="AH290">
        <v>25</v>
      </c>
      <c r="AI290" t="s">
        <v>13404</v>
      </c>
      <c r="AJ290" t="s">
        <v>13405</v>
      </c>
      <c r="AK290" t="s">
        <v>13406</v>
      </c>
      <c r="AL290">
        <v>9752837452</v>
      </c>
      <c r="AM290" t="s">
        <v>13407</v>
      </c>
      <c r="AN290" t="s">
        <v>13408</v>
      </c>
      <c r="AO290">
        <v>1318</v>
      </c>
      <c r="AP290">
        <v>0</v>
      </c>
      <c r="AQ290" t="s">
        <v>13459</v>
      </c>
      <c r="AR290">
        <v>1640</v>
      </c>
      <c r="AS290">
        <v>0</v>
      </c>
      <c r="AZ290">
        <v>0</v>
      </c>
      <c r="BC290" t="str">
        <f>VLOOKUP(A290,Sheet1!$A$1:$E$221,2,0)</f>
        <v>South Zone</v>
      </c>
      <c r="BD290" t="str">
        <f>VLOOKUP(A290,Sheet1!$A$1:$E$221,5,0)</f>
        <v>Vinay Shukla</v>
      </c>
    </row>
    <row r="291" spans="1:56" x14ac:dyDescent="0.35">
      <c r="A291" t="s">
        <v>127</v>
      </c>
      <c r="B291">
        <v>122</v>
      </c>
      <c r="C291" t="s">
        <v>784</v>
      </c>
      <c r="D291" t="s">
        <v>1677</v>
      </c>
      <c r="E291">
        <v>322212</v>
      </c>
      <c r="F291" t="s">
        <v>14090</v>
      </c>
      <c r="G291">
        <v>8612149</v>
      </c>
      <c r="H291" t="s">
        <v>13397</v>
      </c>
      <c r="I291" t="s">
        <v>1000</v>
      </c>
      <c r="J291">
        <v>9487345413</v>
      </c>
      <c r="K291" t="s">
        <v>14091</v>
      </c>
      <c r="L291">
        <v>33</v>
      </c>
      <c r="M291">
        <v>42</v>
      </c>
      <c r="N291" t="s">
        <v>784</v>
      </c>
      <c r="O291">
        <v>9258344116</v>
      </c>
      <c r="P291" t="s">
        <v>991</v>
      </c>
      <c r="Q291" t="s">
        <v>1674</v>
      </c>
      <c r="T291" s="1">
        <v>46205</v>
      </c>
      <c r="U291" s="31">
        <v>46205.755740740744</v>
      </c>
      <c r="V291">
        <v>1</v>
      </c>
      <c r="W291">
        <v>73000</v>
      </c>
      <c r="X291" t="s">
        <v>13400</v>
      </c>
      <c r="Y291" t="s">
        <v>13401</v>
      </c>
      <c r="Z291">
        <v>909020041276989</v>
      </c>
      <c r="AA291" t="s">
        <v>13402</v>
      </c>
      <c r="AB291">
        <v>2</v>
      </c>
      <c r="AC291">
        <v>24.5</v>
      </c>
      <c r="AD291" t="s">
        <v>1523</v>
      </c>
      <c r="AE291" t="s">
        <v>1524</v>
      </c>
      <c r="AF291" t="s">
        <v>14092</v>
      </c>
      <c r="AG291" s="1">
        <v>46239</v>
      </c>
      <c r="AH291">
        <v>25</v>
      </c>
      <c r="AI291" t="s">
        <v>13404</v>
      </c>
      <c r="AJ291" t="s">
        <v>13405</v>
      </c>
      <c r="AK291" t="s">
        <v>13406</v>
      </c>
      <c r="AL291">
        <v>6203581582</v>
      </c>
      <c r="AM291" t="s">
        <v>13407</v>
      </c>
      <c r="AN291" t="s">
        <v>13408</v>
      </c>
      <c r="AO291">
        <v>1250</v>
      </c>
      <c r="AP291">
        <v>0</v>
      </c>
      <c r="AQ291" t="s">
        <v>14069</v>
      </c>
      <c r="AR291">
        <v>1630</v>
      </c>
      <c r="AS291">
        <v>0</v>
      </c>
      <c r="AZ291">
        <v>0</v>
      </c>
      <c r="BC291" t="str">
        <f>VLOOKUP(A291,Sheet1!$A$1:$E$221,2,0)</f>
        <v>East Zone</v>
      </c>
      <c r="BD291" t="str">
        <f>VLOOKUP(A291,Sheet1!$A$1:$E$221,5,0)</f>
        <v>Raja Kumar</v>
      </c>
    </row>
    <row r="292" spans="1:56" x14ac:dyDescent="0.35">
      <c r="A292" t="s">
        <v>908</v>
      </c>
      <c r="B292">
        <v>104</v>
      </c>
      <c r="C292" t="s">
        <v>787</v>
      </c>
      <c r="D292" t="s">
        <v>3960</v>
      </c>
      <c r="E292">
        <v>641305</v>
      </c>
      <c r="F292" t="s">
        <v>14093</v>
      </c>
      <c r="G292">
        <v>8186945</v>
      </c>
      <c r="H292" t="s">
        <v>13397</v>
      </c>
      <c r="I292" t="s">
        <v>3776</v>
      </c>
      <c r="J292">
        <v>9978270435</v>
      </c>
      <c r="K292" t="s">
        <v>14094</v>
      </c>
      <c r="L292">
        <v>26</v>
      </c>
      <c r="M292">
        <v>34</v>
      </c>
      <c r="N292" t="s">
        <v>787</v>
      </c>
      <c r="O292">
        <v>3835197795</v>
      </c>
      <c r="P292" t="s">
        <v>3813</v>
      </c>
      <c r="Q292" t="s">
        <v>3814</v>
      </c>
      <c r="T292" s="1">
        <v>46206</v>
      </c>
      <c r="U292" s="31">
        <v>46206.747534722221</v>
      </c>
      <c r="V292">
        <v>1</v>
      </c>
      <c r="W292">
        <v>77000</v>
      </c>
      <c r="X292" t="s">
        <v>13400</v>
      </c>
      <c r="Y292" t="s">
        <v>13401</v>
      </c>
      <c r="Z292">
        <v>909020041276989</v>
      </c>
      <c r="AA292" t="s">
        <v>13402</v>
      </c>
      <c r="AB292">
        <v>2</v>
      </c>
      <c r="AC292">
        <v>24.15</v>
      </c>
      <c r="AD292" t="s">
        <v>939</v>
      </c>
      <c r="AE292" t="s">
        <v>940</v>
      </c>
      <c r="AF292" t="s">
        <v>13426</v>
      </c>
      <c r="AG292" s="1">
        <v>46244</v>
      </c>
      <c r="AH292">
        <v>25</v>
      </c>
      <c r="AI292" t="s">
        <v>13404</v>
      </c>
      <c r="AJ292" t="s">
        <v>13435</v>
      </c>
      <c r="AK292" t="s">
        <v>13406</v>
      </c>
      <c r="AL292">
        <v>7319986422</v>
      </c>
      <c r="AM292" t="s">
        <v>13407</v>
      </c>
      <c r="AN292" t="s">
        <v>13408</v>
      </c>
      <c r="AO292">
        <v>1318</v>
      </c>
      <c r="AP292">
        <v>0</v>
      </c>
      <c r="AQ292" t="s">
        <v>13420</v>
      </c>
      <c r="AR292">
        <v>1718</v>
      </c>
      <c r="AS292">
        <v>0</v>
      </c>
      <c r="AZ292">
        <v>0</v>
      </c>
      <c r="BC292" t="str">
        <f>VLOOKUP(A292,Sheet1!$A$1:$E$221,2,0)</f>
        <v>East Zone</v>
      </c>
      <c r="BD292" t="str">
        <f>VLOOKUP(A292,Sheet1!$A$1:$E$221,5,0)</f>
        <v>Abhishek Kumar Tiwari</v>
      </c>
    </row>
    <row r="293" spans="1:56" x14ac:dyDescent="0.35">
      <c r="A293" t="s">
        <v>158</v>
      </c>
      <c r="B293">
        <v>1313</v>
      </c>
      <c r="C293" t="s">
        <v>789</v>
      </c>
      <c r="D293" t="s">
        <v>2824</v>
      </c>
      <c r="E293">
        <v>438619</v>
      </c>
      <c r="F293" t="s">
        <v>14095</v>
      </c>
      <c r="G293">
        <v>8172642</v>
      </c>
      <c r="H293" t="s">
        <v>13397</v>
      </c>
      <c r="I293" t="s">
        <v>2826</v>
      </c>
      <c r="J293">
        <v>9261682154</v>
      </c>
      <c r="K293" t="s">
        <v>14096</v>
      </c>
      <c r="L293">
        <v>47</v>
      </c>
      <c r="M293">
        <v>51</v>
      </c>
      <c r="N293" t="s">
        <v>789</v>
      </c>
      <c r="O293">
        <v>9577283557</v>
      </c>
      <c r="P293" t="s">
        <v>1423</v>
      </c>
      <c r="Q293" t="s">
        <v>1424</v>
      </c>
      <c r="T293" s="1">
        <v>46205</v>
      </c>
      <c r="U293" s="31">
        <v>46205.681435185186</v>
      </c>
      <c r="V293">
        <v>1</v>
      </c>
      <c r="W293">
        <v>90000</v>
      </c>
      <c r="X293" t="s">
        <v>13400</v>
      </c>
      <c r="Y293" t="s">
        <v>13401</v>
      </c>
      <c r="Z293">
        <v>909020041276989</v>
      </c>
      <c r="AA293" t="s">
        <v>13402</v>
      </c>
      <c r="AB293">
        <v>3</v>
      </c>
      <c r="AC293">
        <v>24.15</v>
      </c>
      <c r="AD293" t="s">
        <v>1180</v>
      </c>
      <c r="AE293" t="s">
        <v>1181</v>
      </c>
      <c r="AF293" t="s">
        <v>13426</v>
      </c>
      <c r="AG293" s="1">
        <v>46236</v>
      </c>
      <c r="AH293">
        <v>25</v>
      </c>
      <c r="AI293" t="s">
        <v>13404</v>
      </c>
      <c r="AJ293" t="s">
        <v>13427</v>
      </c>
      <c r="AK293" t="s">
        <v>13406</v>
      </c>
      <c r="AL293">
        <v>9528863174</v>
      </c>
      <c r="AM293" t="s">
        <v>13415</v>
      </c>
      <c r="AN293" t="s">
        <v>13408</v>
      </c>
      <c r="AO293">
        <v>1540</v>
      </c>
      <c r="AP293">
        <v>0</v>
      </c>
      <c r="AQ293" t="s">
        <v>13431</v>
      </c>
      <c r="AR293">
        <v>2069</v>
      </c>
      <c r="AS293">
        <v>0</v>
      </c>
      <c r="AZ293">
        <v>0</v>
      </c>
      <c r="BC293" t="str">
        <f>VLOOKUP(A293,Sheet1!$A$1:$E$221,2,0)</f>
        <v>West Zone</v>
      </c>
      <c r="BD293" t="str">
        <f>VLOOKUP(A293,Sheet1!$A$1:$E$221,5,0)</f>
        <v>Pradeep Kumar</v>
      </c>
    </row>
    <row r="294" spans="1:56" x14ac:dyDescent="0.35">
      <c r="A294" t="s">
        <v>93</v>
      </c>
      <c r="B294">
        <v>159</v>
      </c>
      <c r="C294" t="s">
        <v>788</v>
      </c>
      <c r="D294" t="s">
        <v>1900</v>
      </c>
      <c r="E294">
        <v>584996</v>
      </c>
      <c r="F294" t="s">
        <v>14097</v>
      </c>
      <c r="G294">
        <v>9282442</v>
      </c>
      <c r="H294" t="s">
        <v>13397</v>
      </c>
      <c r="I294" t="s">
        <v>1904</v>
      </c>
      <c r="J294">
        <v>3972073021</v>
      </c>
      <c r="K294" t="s">
        <v>14098</v>
      </c>
      <c r="L294">
        <v>33</v>
      </c>
      <c r="M294">
        <v>35</v>
      </c>
      <c r="N294" t="s">
        <v>788</v>
      </c>
      <c r="O294">
        <v>1127439931</v>
      </c>
      <c r="P294" t="s">
        <v>1901</v>
      </c>
      <c r="Q294" t="s">
        <v>1902</v>
      </c>
      <c r="R294" t="s">
        <v>14099</v>
      </c>
      <c r="S294" t="s">
        <v>14100</v>
      </c>
      <c r="T294" s="1">
        <v>46205</v>
      </c>
      <c r="U294" s="31">
        <v>46205.494583333333</v>
      </c>
      <c r="V294">
        <v>1</v>
      </c>
      <c r="W294">
        <v>90000</v>
      </c>
      <c r="X294" t="s">
        <v>13400</v>
      </c>
      <c r="Y294" t="s">
        <v>13401</v>
      </c>
      <c r="Z294">
        <v>909020041276989</v>
      </c>
      <c r="AA294" t="s">
        <v>13402</v>
      </c>
      <c r="AB294">
        <v>3</v>
      </c>
      <c r="AC294">
        <v>24.15</v>
      </c>
      <c r="AD294" t="s">
        <v>978</v>
      </c>
      <c r="AE294" t="s">
        <v>979</v>
      </c>
      <c r="AF294" t="s">
        <v>13712</v>
      </c>
      <c r="AG294" s="1">
        <v>46245</v>
      </c>
      <c r="AH294">
        <v>25</v>
      </c>
      <c r="AI294" t="s">
        <v>13404</v>
      </c>
      <c r="AJ294" t="s">
        <v>13435</v>
      </c>
      <c r="AK294" t="s">
        <v>13406</v>
      </c>
      <c r="AL294">
        <v>9131094566</v>
      </c>
      <c r="AM294" t="s">
        <v>13415</v>
      </c>
      <c r="AN294" t="s">
        <v>13408</v>
      </c>
      <c r="AO294">
        <v>1540</v>
      </c>
      <c r="AP294">
        <v>0</v>
      </c>
      <c r="AQ294" t="s">
        <v>13533</v>
      </c>
      <c r="AR294">
        <v>1917</v>
      </c>
      <c r="AS294">
        <v>0</v>
      </c>
      <c r="AZ294">
        <v>0</v>
      </c>
      <c r="BC294" t="str">
        <f>VLOOKUP(A294,Sheet1!$A$1:$E$221,2,0)</f>
        <v>South Zone</v>
      </c>
      <c r="BD294" t="str">
        <f>VLOOKUP(A294,Sheet1!$A$1:$E$221,5,0)</f>
        <v>Vinay Shukla</v>
      </c>
    </row>
    <row r="295" spans="1:56" x14ac:dyDescent="0.35">
      <c r="A295" t="s">
        <v>243</v>
      </c>
      <c r="B295">
        <v>268</v>
      </c>
      <c r="C295" t="s">
        <v>789</v>
      </c>
      <c r="D295" t="s">
        <v>2530</v>
      </c>
      <c r="E295">
        <v>108020</v>
      </c>
      <c r="F295" t="s">
        <v>14101</v>
      </c>
      <c r="G295">
        <v>9282616</v>
      </c>
      <c r="H295" t="s">
        <v>13397</v>
      </c>
      <c r="I295" t="s">
        <v>2534</v>
      </c>
      <c r="J295">
        <v>9107181546</v>
      </c>
      <c r="K295" t="s">
        <v>99</v>
      </c>
      <c r="L295">
        <v>27</v>
      </c>
      <c r="M295">
        <v>33</v>
      </c>
      <c r="N295" t="s">
        <v>789</v>
      </c>
      <c r="O295">
        <v>7688335587</v>
      </c>
      <c r="P295" t="s">
        <v>2531</v>
      </c>
      <c r="Q295" t="s">
        <v>2532</v>
      </c>
      <c r="T295" s="1">
        <v>46205</v>
      </c>
      <c r="U295" s="31">
        <v>46205.515694444446</v>
      </c>
      <c r="V295">
        <v>1</v>
      </c>
      <c r="W295">
        <v>90000</v>
      </c>
      <c r="X295" t="s">
        <v>13400</v>
      </c>
      <c r="Y295" t="s">
        <v>13401</v>
      </c>
      <c r="Z295">
        <v>909020041276989</v>
      </c>
      <c r="AA295" t="s">
        <v>13402</v>
      </c>
      <c r="AB295">
        <v>3</v>
      </c>
      <c r="AC295">
        <v>24.15</v>
      </c>
      <c r="AD295" t="s">
        <v>931</v>
      </c>
      <c r="AE295" t="s">
        <v>932</v>
      </c>
      <c r="AF295" t="s">
        <v>13414</v>
      </c>
      <c r="AG295" s="1">
        <v>46246</v>
      </c>
      <c r="AH295">
        <v>25</v>
      </c>
      <c r="AI295" t="s">
        <v>13404</v>
      </c>
      <c r="AJ295" t="s">
        <v>13435</v>
      </c>
      <c r="AK295" t="s">
        <v>13406</v>
      </c>
      <c r="AL295">
        <v>8858961938</v>
      </c>
      <c r="AM295" t="s">
        <v>13407</v>
      </c>
      <c r="AN295" t="s">
        <v>13408</v>
      </c>
      <c r="AO295">
        <v>1540</v>
      </c>
      <c r="AP295">
        <v>0</v>
      </c>
      <c r="AQ295" t="s">
        <v>13451</v>
      </c>
      <c r="AR295">
        <v>2008</v>
      </c>
      <c r="AS295">
        <v>0</v>
      </c>
      <c r="AZ295">
        <v>0</v>
      </c>
      <c r="BC295" t="str">
        <f>VLOOKUP(A295,Sheet1!$A$1:$E$221,2,0)</f>
        <v>East Zone</v>
      </c>
      <c r="BD295" t="str">
        <f>VLOOKUP(A295,Sheet1!$A$1:$E$221,5,0)</f>
        <v>Marut Nandan</v>
      </c>
    </row>
    <row r="296" spans="1:56" x14ac:dyDescent="0.35">
      <c r="A296" t="s">
        <v>243</v>
      </c>
      <c r="B296">
        <v>268</v>
      </c>
      <c r="C296" t="s">
        <v>789</v>
      </c>
      <c r="D296" t="s">
        <v>2530</v>
      </c>
      <c r="E296">
        <v>108020</v>
      </c>
      <c r="F296" t="s">
        <v>14101</v>
      </c>
      <c r="G296">
        <v>9282616</v>
      </c>
      <c r="H296" t="s">
        <v>13397</v>
      </c>
      <c r="I296" t="s">
        <v>936</v>
      </c>
      <c r="J296">
        <v>5197357472</v>
      </c>
      <c r="K296" t="s">
        <v>14102</v>
      </c>
      <c r="L296">
        <v>46</v>
      </c>
      <c r="M296">
        <v>47</v>
      </c>
      <c r="N296" t="s">
        <v>789</v>
      </c>
      <c r="O296">
        <v>3895001689</v>
      </c>
      <c r="P296" t="s">
        <v>2531</v>
      </c>
      <c r="Q296" t="s">
        <v>2532</v>
      </c>
      <c r="T296" s="1">
        <v>46205</v>
      </c>
      <c r="U296" s="31">
        <v>46205.515694444446</v>
      </c>
      <c r="V296">
        <v>1</v>
      </c>
      <c r="W296">
        <v>77000</v>
      </c>
      <c r="X296" t="s">
        <v>13400</v>
      </c>
      <c r="Y296" t="s">
        <v>13401</v>
      </c>
      <c r="Z296">
        <v>909020041276989</v>
      </c>
      <c r="AA296" t="s">
        <v>13402</v>
      </c>
      <c r="AB296">
        <v>2</v>
      </c>
      <c r="AC296">
        <v>24.15</v>
      </c>
      <c r="AD296" t="s">
        <v>939</v>
      </c>
      <c r="AE296" t="s">
        <v>940</v>
      </c>
      <c r="AF296" t="s">
        <v>13414</v>
      </c>
      <c r="AG296" s="1">
        <v>46246</v>
      </c>
      <c r="AH296">
        <v>25</v>
      </c>
      <c r="AI296" t="s">
        <v>13404</v>
      </c>
      <c r="AJ296" t="s">
        <v>13427</v>
      </c>
      <c r="AK296" t="s">
        <v>13406</v>
      </c>
      <c r="AL296">
        <v>9695452156</v>
      </c>
      <c r="AM296" t="s">
        <v>13407</v>
      </c>
      <c r="AN296" t="s">
        <v>13408</v>
      </c>
      <c r="AO296">
        <v>1318</v>
      </c>
      <c r="AP296">
        <v>0</v>
      </c>
      <c r="AQ296" t="s">
        <v>13420</v>
      </c>
      <c r="AR296">
        <v>1718</v>
      </c>
      <c r="AS296">
        <v>0</v>
      </c>
      <c r="AZ296">
        <v>0</v>
      </c>
      <c r="BC296" t="str">
        <f>VLOOKUP(A296,Sheet1!$A$1:$E$221,2,0)</f>
        <v>East Zone</v>
      </c>
      <c r="BD296" t="str">
        <f>VLOOKUP(A296,Sheet1!$A$1:$E$221,5,0)</f>
        <v>Marut Nandan</v>
      </c>
    </row>
    <row r="297" spans="1:56" x14ac:dyDescent="0.35">
      <c r="A297" t="s">
        <v>215</v>
      </c>
      <c r="B297">
        <v>429</v>
      </c>
      <c r="C297" t="s">
        <v>791</v>
      </c>
      <c r="D297" t="s">
        <v>3961</v>
      </c>
      <c r="E297">
        <v>381516</v>
      </c>
      <c r="F297" t="s">
        <v>3962</v>
      </c>
      <c r="G297">
        <v>9281939</v>
      </c>
      <c r="H297" t="s">
        <v>13397</v>
      </c>
      <c r="I297" t="s">
        <v>3962</v>
      </c>
      <c r="J297">
        <v>1054153372</v>
      </c>
      <c r="K297" t="s">
        <v>14103</v>
      </c>
      <c r="L297">
        <v>41</v>
      </c>
      <c r="M297">
        <v>42</v>
      </c>
      <c r="N297" t="s">
        <v>791</v>
      </c>
      <c r="O297">
        <v>7825523152</v>
      </c>
      <c r="P297" t="s">
        <v>3144</v>
      </c>
      <c r="Q297" t="s">
        <v>3145</v>
      </c>
      <c r="T297" s="1">
        <v>46205</v>
      </c>
      <c r="U297" s="31">
        <v>46205.656493055554</v>
      </c>
      <c r="V297">
        <v>1</v>
      </c>
      <c r="W297">
        <v>90000</v>
      </c>
      <c r="X297" t="s">
        <v>13400</v>
      </c>
      <c r="Y297" t="s">
        <v>13401</v>
      </c>
      <c r="Z297">
        <v>909020041276989</v>
      </c>
      <c r="AA297" t="s">
        <v>13402</v>
      </c>
      <c r="AB297">
        <v>3</v>
      </c>
      <c r="AC297">
        <v>24.15</v>
      </c>
      <c r="AD297" t="s">
        <v>1032</v>
      </c>
      <c r="AE297" t="s">
        <v>1033</v>
      </c>
      <c r="AF297" t="s">
        <v>13426</v>
      </c>
      <c r="AG297" s="1">
        <v>46242</v>
      </c>
      <c r="AH297">
        <v>25</v>
      </c>
      <c r="AI297" t="s">
        <v>13404</v>
      </c>
      <c r="AJ297" t="s">
        <v>13435</v>
      </c>
      <c r="AK297" t="s">
        <v>13406</v>
      </c>
      <c r="AL297">
        <v>8093215167</v>
      </c>
      <c r="AM297" t="s">
        <v>13415</v>
      </c>
      <c r="AN297" t="s">
        <v>13408</v>
      </c>
      <c r="AO297">
        <v>1540</v>
      </c>
      <c r="AP297">
        <v>0</v>
      </c>
      <c r="AQ297" t="s">
        <v>13440</v>
      </c>
      <c r="AR297">
        <v>2010</v>
      </c>
      <c r="AS297">
        <v>0</v>
      </c>
      <c r="AZ297">
        <v>0</v>
      </c>
      <c r="BC297" t="str">
        <f>VLOOKUP(A297,Sheet1!$A$1:$E$221,2,0)</f>
        <v>South East Zone</v>
      </c>
      <c r="BD297" t="str">
        <f>VLOOKUP(A297,Sheet1!$A$1:$E$221,5,0)</f>
        <v>Pratik Mishra</v>
      </c>
    </row>
    <row r="298" spans="1:56" x14ac:dyDescent="0.35">
      <c r="A298" t="s">
        <v>229</v>
      </c>
      <c r="B298">
        <v>69</v>
      </c>
      <c r="C298" t="s">
        <v>789</v>
      </c>
      <c r="D298" t="s">
        <v>3963</v>
      </c>
      <c r="E298">
        <v>453026</v>
      </c>
      <c r="F298" t="s">
        <v>14104</v>
      </c>
      <c r="G298">
        <v>9282112</v>
      </c>
      <c r="H298" t="s">
        <v>13397</v>
      </c>
      <c r="I298" t="s">
        <v>3964</v>
      </c>
      <c r="J298">
        <v>8703037804</v>
      </c>
      <c r="K298" t="s">
        <v>13762</v>
      </c>
      <c r="L298">
        <v>30</v>
      </c>
      <c r="M298">
        <v>34</v>
      </c>
      <c r="N298" t="s">
        <v>789</v>
      </c>
      <c r="O298">
        <v>8790243511</v>
      </c>
      <c r="P298" t="s">
        <v>14105</v>
      </c>
      <c r="Q298" t="s">
        <v>14106</v>
      </c>
      <c r="T298" s="1">
        <v>46205</v>
      </c>
      <c r="U298" s="31">
        <v>46205.751655092594</v>
      </c>
      <c r="V298">
        <v>1</v>
      </c>
      <c r="W298">
        <v>70000</v>
      </c>
      <c r="X298" t="s">
        <v>13400</v>
      </c>
      <c r="Y298" t="s">
        <v>13401</v>
      </c>
      <c r="Z298">
        <v>909020041276989</v>
      </c>
      <c r="AA298" t="s">
        <v>13402</v>
      </c>
      <c r="AB298">
        <v>3</v>
      </c>
      <c r="AC298">
        <v>24.15</v>
      </c>
      <c r="AD298" t="s">
        <v>958</v>
      </c>
      <c r="AE298" t="s">
        <v>959</v>
      </c>
      <c r="AF298" t="s">
        <v>13414</v>
      </c>
      <c r="AG298" s="1">
        <v>46235</v>
      </c>
      <c r="AH298">
        <v>25</v>
      </c>
      <c r="AI298" t="s">
        <v>13404</v>
      </c>
      <c r="AJ298" t="s">
        <v>13405</v>
      </c>
      <c r="AK298" t="s">
        <v>13406</v>
      </c>
      <c r="AL298">
        <v>9026145433</v>
      </c>
      <c r="AM298" t="s">
        <v>13407</v>
      </c>
      <c r="AN298" t="s">
        <v>13408</v>
      </c>
      <c r="AO298">
        <v>1198</v>
      </c>
      <c r="AP298">
        <v>0</v>
      </c>
      <c r="AQ298" t="s">
        <v>13634</v>
      </c>
      <c r="AR298">
        <v>1562</v>
      </c>
      <c r="AS298">
        <v>0</v>
      </c>
      <c r="AZ298">
        <v>0</v>
      </c>
      <c r="BC298" t="str">
        <f>VLOOKUP(A298,Sheet1!$A$1:$E$221,2,0)</f>
        <v>East Zone</v>
      </c>
      <c r="BD298" t="str">
        <f>VLOOKUP(A298,Sheet1!$A$1:$E$221,5,0)</f>
        <v>Sheelendra Pratap Singh</v>
      </c>
    </row>
    <row r="299" spans="1:56" x14ac:dyDescent="0.35">
      <c r="A299" t="s">
        <v>717</v>
      </c>
      <c r="B299">
        <v>275</v>
      </c>
      <c r="C299" t="s">
        <v>784</v>
      </c>
      <c r="D299" t="s">
        <v>2552</v>
      </c>
      <c r="E299">
        <v>125387</v>
      </c>
      <c r="F299" t="s">
        <v>14107</v>
      </c>
      <c r="G299">
        <v>9132341</v>
      </c>
      <c r="H299" t="s">
        <v>13397</v>
      </c>
      <c r="I299" t="s">
        <v>2555</v>
      </c>
      <c r="J299">
        <v>1138326472</v>
      </c>
      <c r="K299" t="s">
        <v>14108</v>
      </c>
      <c r="L299">
        <v>43</v>
      </c>
      <c r="M299">
        <v>50</v>
      </c>
      <c r="N299" t="s">
        <v>784</v>
      </c>
      <c r="O299">
        <v>8764766301</v>
      </c>
      <c r="P299" t="s">
        <v>2538</v>
      </c>
      <c r="Q299" t="s">
        <v>2539</v>
      </c>
      <c r="T299" s="1">
        <v>46205</v>
      </c>
      <c r="U299" s="31">
        <v>46205.747337962966</v>
      </c>
      <c r="V299">
        <v>1</v>
      </c>
      <c r="W299">
        <v>60000</v>
      </c>
      <c r="X299" t="s">
        <v>13400</v>
      </c>
      <c r="Y299" t="s">
        <v>13401</v>
      </c>
      <c r="Z299">
        <v>909020041276989</v>
      </c>
      <c r="AA299" t="s">
        <v>13402</v>
      </c>
      <c r="AB299">
        <v>2</v>
      </c>
      <c r="AC299">
        <v>24.15</v>
      </c>
      <c r="AD299" t="s">
        <v>1038</v>
      </c>
      <c r="AE299" t="s">
        <v>1039</v>
      </c>
      <c r="AF299" t="s">
        <v>13403</v>
      </c>
      <c r="AG299" s="1">
        <v>46244</v>
      </c>
      <c r="AH299">
        <v>25</v>
      </c>
      <c r="AI299" t="s">
        <v>13404</v>
      </c>
      <c r="AJ299" t="s">
        <v>13427</v>
      </c>
      <c r="AK299" t="s">
        <v>13406</v>
      </c>
      <c r="AL299">
        <v>8271588210</v>
      </c>
      <c r="AM299" t="s">
        <v>13415</v>
      </c>
      <c r="AN299" t="s">
        <v>13408</v>
      </c>
      <c r="AO299">
        <v>1027</v>
      </c>
      <c r="AP299">
        <v>0</v>
      </c>
      <c r="AQ299" t="s">
        <v>13471</v>
      </c>
      <c r="AR299">
        <v>1340</v>
      </c>
      <c r="AS299">
        <v>0</v>
      </c>
      <c r="AZ299">
        <v>0</v>
      </c>
      <c r="BC299" t="str">
        <f>VLOOKUP(A299,Sheet1!$A$1:$E$221,2,0)</f>
        <v>East Zone</v>
      </c>
      <c r="BD299" t="str">
        <f>VLOOKUP(A299,Sheet1!$A$1:$E$221,5,0)</f>
        <v>Raja Kumar</v>
      </c>
    </row>
    <row r="300" spans="1:56" x14ac:dyDescent="0.35">
      <c r="A300" t="s">
        <v>717</v>
      </c>
      <c r="B300">
        <v>275</v>
      </c>
      <c r="C300" t="s">
        <v>784</v>
      </c>
      <c r="D300" t="s">
        <v>2552</v>
      </c>
      <c r="E300">
        <v>125387</v>
      </c>
      <c r="F300" t="s">
        <v>14109</v>
      </c>
      <c r="G300">
        <v>8292769</v>
      </c>
      <c r="H300" t="s">
        <v>13397</v>
      </c>
      <c r="I300" t="s">
        <v>2554</v>
      </c>
      <c r="J300">
        <v>5822832479</v>
      </c>
      <c r="K300" t="s">
        <v>14110</v>
      </c>
      <c r="L300">
        <v>53</v>
      </c>
      <c r="M300">
        <v>57</v>
      </c>
      <c r="N300" t="s">
        <v>784</v>
      </c>
      <c r="O300">
        <v>3496808655</v>
      </c>
      <c r="P300" t="s">
        <v>2538</v>
      </c>
      <c r="Q300" t="s">
        <v>2539</v>
      </c>
      <c r="T300" s="1">
        <v>46205</v>
      </c>
      <c r="U300" s="31">
        <v>46205.747349537036</v>
      </c>
      <c r="V300">
        <v>1</v>
      </c>
      <c r="W300">
        <v>50000</v>
      </c>
      <c r="X300" t="s">
        <v>13400</v>
      </c>
      <c r="Y300" t="s">
        <v>13401</v>
      </c>
      <c r="Z300">
        <v>909020041276989</v>
      </c>
      <c r="AA300" t="s">
        <v>13402</v>
      </c>
      <c r="AB300">
        <v>2</v>
      </c>
      <c r="AC300">
        <v>24.15</v>
      </c>
      <c r="AD300" t="s">
        <v>1034</v>
      </c>
      <c r="AE300" t="s">
        <v>1035</v>
      </c>
      <c r="AF300" t="s">
        <v>13403</v>
      </c>
      <c r="AG300" s="1">
        <v>46244</v>
      </c>
      <c r="AH300">
        <v>25</v>
      </c>
      <c r="AI300" t="s">
        <v>13404</v>
      </c>
      <c r="AJ300" t="s">
        <v>13427</v>
      </c>
      <c r="AK300" t="s">
        <v>13406</v>
      </c>
      <c r="AL300">
        <v>7461925983</v>
      </c>
      <c r="AM300" t="s">
        <v>13415</v>
      </c>
      <c r="AN300" t="s">
        <v>13408</v>
      </c>
      <c r="AO300">
        <v>856</v>
      </c>
      <c r="AP300">
        <v>0</v>
      </c>
      <c r="AQ300" t="s">
        <v>13423</v>
      </c>
      <c r="AR300">
        <v>1117</v>
      </c>
      <c r="AS300">
        <v>0</v>
      </c>
      <c r="AZ300">
        <v>0</v>
      </c>
      <c r="BC300" t="str">
        <f>VLOOKUP(A300,Sheet1!$A$1:$E$221,2,0)</f>
        <v>East Zone</v>
      </c>
      <c r="BD300" t="str">
        <f>VLOOKUP(A300,Sheet1!$A$1:$E$221,5,0)</f>
        <v>Raja Kumar</v>
      </c>
    </row>
    <row r="301" spans="1:56" x14ac:dyDescent="0.35">
      <c r="A301" t="s">
        <v>164</v>
      </c>
      <c r="B301">
        <v>125</v>
      </c>
      <c r="C301" t="s">
        <v>787</v>
      </c>
      <c r="D301" t="s">
        <v>3965</v>
      </c>
      <c r="E301">
        <v>31233</v>
      </c>
      <c r="F301" t="s">
        <v>14111</v>
      </c>
      <c r="G301">
        <v>7861472</v>
      </c>
      <c r="H301" t="s">
        <v>13397</v>
      </c>
      <c r="I301" t="s">
        <v>3874</v>
      </c>
      <c r="J301">
        <v>2043780112</v>
      </c>
      <c r="K301" t="s">
        <v>14112</v>
      </c>
      <c r="L301">
        <v>55</v>
      </c>
      <c r="M301">
        <v>45</v>
      </c>
      <c r="N301" t="s">
        <v>787</v>
      </c>
      <c r="O301">
        <v>4445741762</v>
      </c>
      <c r="P301" t="s">
        <v>3966</v>
      </c>
      <c r="Q301" t="s">
        <v>3967</v>
      </c>
      <c r="T301" s="1">
        <v>46205</v>
      </c>
      <c r="U301" s="31">
        <v>46205.760648148149</v>
      </c>
      <c r="V301">
        <v>1</v>
      </c>
      <c r="W301">
        <v>90000</v>
      </c>
      <c r="X301" t="s">
        <v>13400</v>
      </c>
      <c r="Y301" t="s">
        <v>13401</v>
      </c>
      <c r="Z301">
        <v>909020041276989</v>
      </c>
      <c r="AA301" t="s">
        <v>13402</v>
      </c>
      <c r="AB301">
        <v>6</v>
      </c>
      <c r="AC301">
        <v>24.15</v>
      </c>
      <c r="AD301" t="s">
        <v>931</v>
      </c>
      <c r="AE301" t="s">
        <v>932</v>
      </c>
      <c r="AF301" t="s">
        <v>13414</v>
      </c>
      <c r="AG301" s="1">
        <v>46242</v>
      </c>
      <c r="AH301">
        <v>25</v>
      </c>
      <c r="AI301" t="s">
        <v>13404</v>
      </c>
      <c r="AJ301" t="s">
        <v>13427</v>
      </c>
      <c r="AK301" t="s">
        <v>13406</v>
      </c>
      <c r="AL301">
        <v>8252995047</v>
      </c>
      <c r="AM301" t="s">
        <v>13415</v>
      </c>
      <c r="AN301" t="s">
        <v>13408</v>
      </c>
      <c r="AO301">
        <v>1540</v>
      </c>
      <c r="AP301">
        <v>0</v>
      </c>
      <c r="AQ301" t="s">
        <v>13451</v>
      </c>
      <c r="AR301">
        <v>2008</v>
      </c>
      <c r="AS301">
        <v>0</v>
      </c>
      <c r="AZ301">
        <v>0</v>
      </c>
      <c r="BC301" t="str">
        <f>VLOOKUP(A301,Sheet1!$A$1:$E$221,2,0)</f>
        <v>East Zone</v>
      </c>
      <c r="BD301" t="str">
        <f>VLOOKUP(A301,Sheet1!$A$1:$E$221,5,0)</f>
        <v>Pavan Kumar Rai</v>
      </c>
    </row>
    <row r="302" spans="1:56" x14ac:dyDescent="0.35">
      <c r="A302" t="s">
        <v>842</v>
      </c>
      <c r="B302">
        <v>105</v>
      </c>
      <c r="C302" t="s">
        <v>787</v>
      </c>
      <c r="D302" t="s">
        <v>3968</v>
      </c>
      <c r="E302">
        <v>80771</v>
      </c>
      <c r="F302" t="s">
        <v>14113</v>
      </c>
      <c r="G302">
        <v>9282629</v>
      </c>
      <c r="H302" t="s">
        <v>13397</v>
      </c>
      <c r="I302" t="s">
        <v>3969</v>
      </c>
      <c r="J302">
        <v>7463640467</v>
      </c>
      <c r="K302" t="s">
        <v>14114</v>
      </c>
      <c r="L302">
        <v>28</v>
      </c>
      <c r="M302">
        <v>34</v>
      </c>
      <c r="N302" t="s">
        <v>787</v>
      </c>
      <c r="O302">
        <v>5793507883</v>
      </c>
      <c r="P302" t="s">
        <v>3970</v>
      </c>
      <c r="Q302" t="s">
        <v>3971</v>
      </c>
      <c r="T302" s="1">
        <v>46205</v>
      </c>
      <c r="U302" s="31">
        <v>46205.568726851852</v>
      </c>
      <c r="V302">
        <v>1</v>
      </c>
      <c r="W302">
        <v>60000</v>
      </c>
      <c r="X302" t="s">
        <v>13400</v>
      </c>
      <c r="Y302" t="s">
        <v>13401</v>
      </c>
      <c r="Z302">
        <v>909020041276989</v>
      </c>
      <c r="AA302" t="s">
        <v>13402</v>
      </c>
      <c r="AB302">
        <v>2</v>
      </c>
      <c r="AC302">
        <v>24.5</v>
      </c>
      <c r="AD302" t="s">
        <v>1118</v>
      </c>
      <c r="AE302" t="s">
        <v>1119</v>
      </c>
      <c r="AF302" t="s">
        <v>13414</v>
      </c>
      <c r="AG302" s="1">
        <v>46239</v>
      </c>
      <c r="AH302">
        <v>25</v>
      </c>
      <c r="AI302" t="s">
        <v>13404</v>
      </c>
      <c r="AJ302" t="s">
        <v>13435</v>
      </c>
      <c r="AK302" t="s">
        <v>13406</v>
      </c>
      <c r="AL302">
        <v>9279108923</v>
      </c>
      <c r="AM302" t="s">
        <v>13415</v>
      </c>
      <c r="AN302" t="s">
        <v>13408</v>
      </c>
      <c r="AO302">
        <v>1027</v>
      </c>
      <c r="AP302">
        <v>0</v>
      </c>
      <c r="AQ302" t="s">
        <v>13619</v>
      </c>
      <c r="AR302">
        <v>1338</v>
      </c>
      <c r="AS302">
        <v>0</v>
      </c>
      <c r="AZ302">
        <v>0</v>
      </c>
      <c r="BC302" t="str">
        <f>VLOOKUP(A302,Sheet1!$A$1:$E$221,2,0)</f>
        <v>East Zone</v>
      </c>
      <c r="BD302" t="str">
        <f>VLOOKUP(A302,Sheet1!$A$1:$E$221,5,0)</f>
        <v>Pavan Kumar Rai</v>
      </c>
    </row>
    <row r="303" spans="1:56" x14ac:dyDescent="0.35">
      <c r="A303" t="s">
        <v>286</v>
      </c>
      <c r="B303">
        <v>53</v>
      </c>
      <c r="C303" t="s">
        <v>783</v>
      </c>
      <c r="D303" t="s">
        <v>2769</v>
      </c>
      <c r="E303">
        <v>79082</v>
      </c>
      <c r="F303" t="s">
        <v>14115</v>
      </c>
      <c r="G303">
        <v>8510595</v>
      </c>
      <c r="H303" t="s">
        <v>13397</v>
      </c>
      <c r="I303" t="s">
        <v>2771</v>
      </c>
      <c r="J303">
        <v>4797101617</v>
      </c>
      <c r="K303" t="s">
        <v>14116</v>
      </c>
      <c r="L303">
        <v>53</v>
      </c>
      <c r="M303">
        <v>58</v>
      </c>
      <c r="N303" t="s">
        <v>783</v>
      </c>
      <c r="O303">
        <v>3413593983</v>
      </c>
      <c r="P303" t="s">
        <v>1070</v>
      </c>
      <c r="Q303" t="s">
        <v>1365</v>
      </c>
      <c r="T303" s="1">
        <v>46205</v>
      </c>
      <c r="U303" s="31">
        <v>46205.524305555555</v>
      </c>
      <c r="V303">
        <v>1</v>
      </c>
      <c r="W303">
        <v>90000</v>
      </c>
      <c r="X303" t="s">
        <v>13400</v>
      </c>
      <c r="Y303" t="s">
        <v>13401</v>
      </c>
      <c r="Z303">
        <v>909020041276989</v>
      </c>
      <c r="AA303" t="s">
        <v>13402</v>
      </c>
      <c r="AB303">
        <v>7</v>
      </c>
      <c r="AC303">
        <v>24.15</v>
      </c>
      <c r="AD303" t="s">
        <v>1032</v>
      </c>
      <c r="AE303" t="s">
        <v>1033</v>
      </c>
      <c r="AF303" t="s">
        <v>13414</v>
      </c>
      <c r="AG303" s="1">
        <v>46239</v>
      </c>
      <c r="AH303">
        <v>25</v>
      </c>
      <c r="AI303" t="s">
        <v>13404</v>
      </c>
      <c r="AJ303" t="s">
        <v>13427</v>
      </c>
      <c r="AK303" t="s">
        <v>13406</v>
      </c>
      <c r="AL303">
        <v>8950115403</v>
      </c>
      <c r="AM303" t="s">
        <v>13415</v>
      </c>
      <c r="AN303" t="s">
        <v>13408</v>
      </c>
      <c r="AO303">
        <v>1540</v>
      </c>
      <c r="AP303">
        <v>0</v>
      </c>
      <c r="AQ303" t="s">
        <v>13440</v>
      </c>
      <c r="AR303">
        <v>2010</v>
      </c>
      <c r="AS303">
        <v>0</v>
      </c>
      <c r="AZ303">
        <v>0</v>
      </c>
      <c r="BC303" t="str">
        <f>VLOOKUP(A303,Sheet1!$A$1:$E$221,2,0)</f>
        <v>West Zone</v>
      </c>
      <c r="BD303" t="str">
        <f>VLOOKUP(A303,Sheet1!$A$1:$E$221,5,0)</f>
        <v>Naveen Kumar</v>
      </c>
    </row>
    <row r="304" spans="1:56" x14ac:dyDescent="0.35">
      <c r="A304" t="s">
        <v>249</v>
      </c>
      <c r="B304">
        <v>447</v>
      </c>
      <c r="C304" t="s">
        <v>789</v>
      </c>
      <c r="D304" t="s">
        <v>3972</v>
      </c>
      <c r="E304">
        <v>300909</v>
      </c>
      <c r="F304" t="s">
        <v>14117</v>
      </c>
      <c r="G304">
        <v>9282160</v>
      </c>
      <c r="H304" t="s">
        <v>13397</v>
      </c>
      <c r="I304" t="s">
        <v>3973</v>
      </c>
      <c r="J304">
        <v>6707471749</v>
      </c>
      <c r="K304" t="s">
        <v>14118</v>
      </c>
      <c r="L304">
        <v>34</v>
      </c>
      <c r="M304">
        <v>38</v>
      </c>
      <c r="N304" t="s">
        <v>789</v>
      </c>
      <c r="O304">
        <v>8840911432</v>
      </c>
      <c r="P304" t="s">
        <v>3974</v>
      </c>
      <c r="Q304" t="s">
        <v>3975</v>
      </c>
      <c r="T304" s="1">
        <v>46205</v>
      </c>
      <c r="U304" s="31">
        <v>46205.759768518517</v>
      </c>
      <c r="V304">
        <v>1</v>
      </c>
      <c r="W304">
        <v>77000</v>
      </c>
      <c r="X304" t="s">
        <v>13400</v>
      </c>
      <c r="Y304" t="s">
        <v>13401</v>
      </c>
      <c r="Z304">
        <v>909020041276989</v>
      </c>
      <c r="AA304" t="s">
        <v>13402</v>
      </c>
      <c r="AB304">
        <v>2</v>
      </c>
      <c r="AC304">
        <v>24.15</v>
      </c>
      <c r="AD304" t="s">
        <v>939</v>
      </c>
      <c r="AE304" t="s">
        <v>940</v>
      </c>
      <c r="AF304" t="s">
        <v>13403</v>
      </c>
      <c r="AG304" s="1">
        <v>46239</v>
      </c>
      <c r="AH304">
        <v>25</v>
      </c>
      <c r="AI304" t="s">
        <v>13404</v>
      </c>
      <c r="AJ304" t="s">
        <v>13405</v>
      </c>
      <c r="AK304" t="s">
        <v>13406</v>
      </c>
      <c r="AL304">
        <v>9839077734</v>
      </c>
      <c r="AM304" t="s">
        <v>13415</v>
      </c>
      <c r="AN304" t="s">
        <v>13408</v>
      </c>
      <c r="AO304">
        <v>1318</v>
      </c>
      <c r="AP304">
        <v>0</v>
      </c>
      <c r="AQ304" t="s">
        <v>13420</v>
      </c>
      <c r="AR304">
        <v>1718</v>
      </c>
      <c r="AS304">
        <v>0</v>
      </c>
      <c r="AZ304">
        <v>0</v>
      </c>
      <c r="BC304" t="str">
        <f>VLOOKUP(A304,Sheet1!$A$1:$E$221,2,0)</f>
        <v>East Zone</v>
      </c>
      <c r="BD304" t="str">
        <f>VLOOKUP(A304,Sheet1!$A$1:$E$221,5,0)</f>
        <v>Marut Nandan</v>
      </c>
    </row>
    <row r="305" spans="1:56" x14ac:dyDescent="0.35">
      <c r="A305" t="s">
        <v>280</v>
      </c>
      <c r="B305">
        <v>474</v>
      </c>
      <c r="C305" t="s">
        <v>791</v>
      </c>
      <c r="D305" t="s">
        <v>2901</v>
      </c>
      <c r="E305">
        <v>313792</v>
      </c>
      <c r="F305" t="s">
        <v>14119</v>
      </c>
      <c r="G305">
        <v>8271670</v>
      </c>
      <c r="H305" t="s">
        <v>13397</v>
      </c>
      <c r="I305" t="s">
        <v>2905</v>
      </c>
      <c r="J305">
        <v>8293003232</v>
      </c>
      <c r="K305" t="s">
        <v>14120</v>
      </c>
      <c r="L305">
        <v>49</v>
      </c>
      <c r="M305">
        <v>51</v>
      </c>
      <c r="N305" t="s">
        <v>791</v>
      </c>
      <c r="O305">
        <v>4430502519</v>
      </c>
      <c r="P305" t="s">
        <v>2902</v>
      </c>
      <c r="Q305" t="s">
        <v>2903</v>
      </c>
      <c r="T305" s="1">
        <v>46205</v>
      </c>
      <c r="U305" s="31">
        <v>46205.605185185188</v>
      </c>
      <c r="V305">
        <v>1</v>
      </c>
      <c r="W305">
        <v>90000</v>
      </c>
      <c r="X305" t="s">
        <v>13400</v>
      </c>
      <c r="Y305" t="s">
        <v>13401</v>
      </c>
      <c r="Z305">
        <v>909020041276989</v>
      </c>
      <c r="AA305" t="s">
        <v>13402</v>
      </c>
      <c r="AB305">
        <v>4</v>
      </c>
      <c r="AC305">
        <v>24.15</v>
      </c>
      <c r="AD305" t="s">
        <v>1180</v>
      </c>
      <c r="AE305" t="s">
        <v>1181</v>
      </c>
      <c r="AF305" t="s">
        <v>13403</v>
      </c>
      <c r="AG305" s="1">
        <v>46241</v>
      </c>
      <c r="AH305">
        <v>25</v>
      </c>
      <c r="AI305" t="s">
        <v>13404</v>
      </c>
      <c r="AJ305" t="s">
        <v>13427</v>
      </c>
      <c r="AK305" t="s">
        <v>13406</v>
      </c>
      <c r="AL305">
        <v>8114629520</v>
      </c>
      <c r="AM305" t="s">
        <v>13415</v>
      </c>
      <c r="AN305" t="s">
        <v>13408</v>
      </c>
      <c r="AO305">
        <v>1540</v>
      </c>
      <c r="AP305">
        <v>0</v>
      </c>
      <c r="AQ305" t="s">
        <v>13431</v>
      </c>
      <c r="AR305">
        <v>2069</v>
      </c>
      <c r="AS305">
        <v>0</v>
      </c>
      <c r="AT305" t="s">
        <v>13603</v>
      </c>
      <c r="AU305">
        <v>295</v>
      </c>
      <c r="AV305">
        <v>0</v>
      </c>
      <c r="AZ305">
        <v>0</v>
      </c>
      <c r="BB305">
        <v>295</v>
      </c>
      <c r="BC305" t="str">
        <f>VLOOKUP(A305,Sheet1!$A$1:$E$221,2,0)</f>
        <v>South East Zone</v>
      </c>
      <c r="BD305" t="str">
        <f>VLOOKUP(A305,Sheet1!$A$1:$E$221,5,0)</f>
        <v>Radhashyam Panda</v>
      </c>
    </row>
    <row r="306" spans="1:56" x14ac:dyDescent="0.35">
      <c r="A306" t="s">
        <v>138</v>
      </c>
      <c r="B306">
        <v>330</v>
      </c>
      <c r="C306" t="s">
        <v>787</v>
      </c>
      <c r="D306" t="s">
        <v>3976</v>
      </c>
      <c r="E306">
        <v>273376</v>
      </c>
      <c r="F306" t="s">
        <v>14121</v>
      </c>
      <c r="G306">
        <v>8531051</v>
      </c>
      <c r="H306" t="s">
        <v>13397</v>
      </c>
      <c r="I306" t="s">
        <v>3977</v>
      </c>
      <c r="J306">
        <v>2743142958</v>
      </c>
      <c r="K306" t="s">
        <v>3816</v>
      </c>
      <c r="L306">
        <v>24</v>
      </c>
      <c r="M306">
        <v>26</v>
      </c>
      <c r="N306" t="s">
        <v>787</v>
      </c>
      <c r="O306">
        <v>9725575006</v>
      </c>
      <c r="P306" t="s">
        <v>82</v>
      </c>
      <c r="Q306" t="s">
        <v>3978</v>
      </c>
      <c r="R306" t="s">
        <v>14122</v>
      </c>
      <c r="S306" t="s">
        <v>14123</v>
      </c>
      <c r="T306" s="1">
        <v>46205</v>
      </c>
      <c r="U306" s="31">
        <v>46205.779131944444</v>
      </c>
      <c r="V306">
        <v>1</v>
      </c>
      <c r="W306">
        <v>73000</v>
      </c>
      <c r="X306" t="s">
        <v>13400</v>
      </c>
      <c r="Y306" t="s">
        <v>13401</v>
      </c>
      <c r="Z306">
        <v>909020041276989</v>
      </c>
      <c r="AA306" t="s">
        <v>13402</v>
      </c>
      <c r="AB306">
        <v>2</v>
      </c>
      <c r="AC306">
        <v>24.15</v>
      </c>
      <c r="AD306" t="s">
        <v>3979</v>
      </c>
      <c r="AE306" t="s">
        <v>3980</v>
      </c>
      <c r="AF306" t="s">
        <v>13426</v>
      </c>
      <c r="AG306" s="1">
        <v>46243</v>
      </c>
      <c r="AH306">
        <v>25</v>
      </c>
      <c r="AI306" t="s">
        <v>13404</v>
      </c>
      <c r="AJ306" t="s">
        <v>13405</v>
      </c>
      <c r="AK306" t="s">
        <v>13406</v>
      </c>
      <c r="AL306">
        <v>6206046264</v>
      </c>
      <c r="AM306" t="s">
        <v>13407</v>
      </c>
      <c r="AN306" t="s">
        <v>13408</v>
      </c>
      <c r="AO306">
        <v>1250</v>
      </c>
      <c r="AP306">
        <v>0</v>
      </c>
      <c r="AQ306" t="s">
        <v>14006</v>
      </c>
      <c r="AR306">
        <v>1555</v>
      </c>
      <c r="AS306">
        <v>0</v>
      </c>
      <c r="AZ306">
        <v>0</v>
      </c>
      <c r="BC306" t="str">
        <f>VLOOKUP(A306,Sheet1!$A$1:$E$221,2,0)</f>
        <v>East Zone</v>
      </c>
      <c r="BD306" t="str">
        <f>VLOOKUP(A306,Sheet1!$A$1:$E$221,5,0)</f>
        <v>Abhishek Kumar Tiwari</v>
      </c>
    </row>
    <row r="307" spans="1:56" x14ac:dyDescent="0.35">
      <c r="A307" t="s">
        <v>765</v>
      </c>
      <c r="B307">
        <v>4002</v>
      </c>
      <c r="C307" t="s">
        <v>788</v>
      </c>
      <c r="D307" t="s">
        <v>1248</v>
      </c>
      <c r="E307">
        <v>693636</v>
      </c>
      <c r="F307" t="s">
        <v>14124</v>
      </c>
      <c r="G307">
        <v>8484186</v>
      </c>
      <c r="H307" t="s">
        <v>13397</v>
      </c>
      <c r="I307" t="s">
        <v>1866</v>
      </c>
      <c r="J307">
        <v>7855862213</v>
      </c>
      <c r="K307" t="s">
        <v>14125</v>
      </c>
      <c r="L307">
        <v>26</v>
      </c>
      <c r="M307">
        <v>32</v>
      </c>
      <c r="N307" t="s">
        <v>788</v>
      </c>
      <c r="O307">
        <v>1967087370</v>
      </c>
      <c r="P307" t="s">
        <v>1249</v>
      </c>
      <c r="Q307" t="s">
        <v>1250</v>
      </c>
      <c r="T307" s="1">
        <v>46205</v>
      </c>
      <c r="U307" s="31">
        <v>46205.581041666665</v>
      </c>
      <c r="V307">
        <v>1</v>
      </c>
      <c r="W307">
        <v>70000</v>
      </c>
      <c r="X307" t="s">
        <v>13400</v>
      </c>
      <c r="Y307" t="s">
        <v>13401</v>
      </c>
      <c r="Z307">
        <v>909020041276989</v>
      </c>
      <c r="AA307" t="s">
        <v>13402</v>
      </c>
      <c r="AB307">
        <v>2</v>
      </c>
      <c r="AC307">
        <v>24.5</v>
      </c>
      <c r="AD307" t="s">
        <v>1202</v>
      </c>
      <c r="AE307" t="s">
        <v>1203</v>
      </c>
      <c r="AF307" t="s">
        <v>13414</v>
      </c>
      <c r="AG307" s="1">
        <v>46237</v>
      </c>
      <c r="AH307">
        <v>25</v>
      </c>
      <c r="AI307" t="s">
        <v>13404</v>
      </c>
      <c r="AJ307" t="s">
        <v>13405</v>
      </c>
      <c r="AK307" t="s">
        <v>13406</v>
      </c>
      <c r="AL307">
        <v>6266804168</v>
      </c>
      <c r="AM307" t="s">
        <v>13407</v>
      </c>
      <c r="AN307" t="s">
        <v>13408</v>
      </c>
      <c r="AO307">
        <v>1198</v>
      </c>
      <c r="AP307">
        <v>0</v>
      </c>
      <c r="AQ307" t="s">
        <v>13454</v>
      </c>
      <c r="AR307">
        <v>1491</v>
      </c>
      <c r="AS307">
        <v>0</v>
      </c>
      <c r="AZ307">
        <v>0</v>
      </c>
      <c r="BC307" t="str">
        <f>VLOOKUP(A307,Sheet1!$A$1:$E$221,2,0)</f>
        <v>South Zone</v>
      </c>
      <c r="BD307" t="str">
        <f>VLOOKUP(A307,Sheet1!$A$1:$E$221,5,0)</f>
        <v>Vinay Kumar Vishwakarma</v>
      </c>
    </row>
    <row r="308" spans="1:56" x14ac:dyDescent="0.35">
      <c r="A308" t="s">
        <v>758</v>
      </c>
      <c r="B308">
        <v>1163</v>
      </c>
      <c r="C308" t="s">
        <v>781</v>
      </c>
      <c r="D308" t="s">
        <v>3981</v>
      </c>
      <c r="E308">
        <v>628722</v>
      </c>
      <c r="F308" t="s">
        <v>1143</v>
      </c>
      <c r="G308">
        <v>9282204</v>
      </c>
      <c r="H308" t="s">
        <v>13397</v>
      </c>
      <c r="I308" t="s">
        <v>3982</v>
      </c>
      <c r="J308">
        <v>6692478679</v>
      </c>
      <c r="K308" t="s">
        <v>14126</v>
      </c>
      <c r="L308">
        <v>49</v>
      </c>
      <c r="M308">
        <v>27</v>
      </c>
      <c r="N308" t="s">
        <v>781</v>
      </c>
      <c r="O308">
        <v>3689940637</v>
      </c>
      <c r="P308" t="s">
        <v>1289</v>
      </c>
      <c r="Q308" t="s">
        <v>1290</v>
      </c>
      <c r="R308" t="s">
        <v>14127</v>
      </c>
      <c r="S308" t="s">
        <v>14128</v>
      </c>
      <c r="T308" s="1">
        <v>46205</v>
      </c>
      <c r="U308" s="31">
        <v>46205.749189814815</v>
      </c>
      <c r="V308">
        <v>1</v>
      </c>
      <c r="W308">
        <v>50000</v>
      </c>
      <c r="X308" t="s">
        <v>13400</v>
      </c>
      <c r="Y308" t="s">
        <v>13401</v>
      </c>
      <c r="Z308">
        <v>909020041276989</v>
      </c>
      <c r="AA308" t="s">
        <v>13402</v>
      </c>
      <c r="AB308">
        <v>2</v>
      </c>
      <c r="AC308">
        <v>24.15</v>
      </c>
      <c r="AD308" t="s">
        <v>1291</v>
      </c>
      <c r="AE308" t="s">
        <v>1292</v>
      </c>
      <c r="AF308" t="s">
        <v>13414</v>
      </c>
      <c r="AG308" s="1">
        <v>46236</v>
      </c>
      <c r="AH308">
        <v>25</v>
      </c>
      <c r="AI308" t="s">
        <v>13404</v>
      </c>
      <c r="AJ308" t="s">
        <v>13405</v>
      </c>
      <c r="AK308" t="s">
        <v>13406</v>
      </c>
      <c r="AL308">
        <v>7083329504</v>
      </c>
      <c r="AM308" t="s">
        <v>13415</v>
      </c>
      <c r="AN308" t="s">
        <v>13408</v>
      </c>
      <c r="AO308">
        <v>856</v>
      </c>
      <c r="AP308">
        <v>0</v>
      </c>
      <c r="AQ308" t="s">
        <v>13563</v>
      </c>
      <c r="AR308">
        <v>1150</v>
      </c>
      <c r="AS308">
        <v>0</v>
      </c>
      <c r="AZ308">
        <v>0</v>
      </c>
      <c r="BC308" t="str">
        <f>VLOOKUP(A308,Sheet1!$A$1:$E$221,2,0)</f>
        <v>South Zone</v>
      </c>
      <c r="BD308" t="str">
        <f>VLOOKUP(A308,Sheet1!$A$1:$E$221,5,0)</f>
        <v>Manu Yadav</v>
      </c>
    </row>
    <row r="309" spans="1:56" x14ac:dyDescent="0.35">
      <c r="A309" t="s">
        <v>236</v>
      </c>
      <c r="B309">
        <v>213</v>
      </c>
      <c r="C309" t="s">
        <v>789</v>
      </c>
      <c r="D309" t="s">
        <v>3983</v>
      </c>
      <c r="E309">
        <v>572279</v>
      </c>
      <c r="F309" t="s">
        <v>14129</v>
      </c>
      <c r="G309">
        <v>9281818</v>
      </c>
      <c r="H309" t="s">
        <v>13397</v>
      </c>
      <c r="I309" t="s">
        <v>3984</v>
      </c>
      <c r="J309">
        <v>4637281619</v>
      </c>
      <c r="K309" t="s">
        <v>14130</v>
      </c>
      <c r="L309">
        <v>36</v>
      </c>
      <c r="M309">
        <v>34</v>
      </c>
      <c r="N309" t="s">
        <v>787</v>
      </c>
      <c r="O309">
        <v>7542531878</v>
      </c>
      <c r="P309" t="s">
        <v>3701</v>
      </c>
      <c r="Q309" t="s">
        <v>3985</v>
      </c>
      <c r="T309" s="1">
        <v>46206</v>
      </c>
      <c r="U309" s="31">
        <v>46206.485520833332</v>
      </c>
      <c r="V309">
        <v>1</v>
      </c>
      <c r="W309">
        <v>60000</v>
      </c>
      <c r="X309" t="s">
        <v>13400</v>
      </c>
      <c r="Y309" t="s">
        <v>13401</v>
      </c>
      <c r="Z309">
        <v>909020041276989</v>
      </c>
      <c r="AA309" t="s">
        <v>13402</v>
      </c>
      <c r="AB309">
        <v>2</v>
      </c>
      <c r="AC309">
        <v>24.15</v>
      </c>
      <c r="AD309" t="s">
        <v>982</v>
      </c>
      <c r="AE309" t="s">
        <v>983</v>
      </c>
      <c r="AF309" t="s">
        <v>13414</v>
      </c>
      <c r="AG309" s="1">
        <v>46244</v>
      </c>
      <c r="AH309">
        <v>25</v>
      </c>
      <c r="AI309" t="s">
        <v>13404</v>
      </c>
      <c r="AJ309" t="s">
        <v>13435</v>
      </c>
      <c r="AK309" t="s">
        <v>13406</v>
      </c>
      <c r="AL309">
        <v>9651031752</v>
      </c>
      <c r="AM309" t="s">
        <v>13415</v>
      </c>
      <c r="AN309" t="s">
        <v>13408</v>
      </c>
      <c r="AO309">
        <v>1027</v>
      </c>
      <c r="AP309">
        <v>0</v>
      </c>
      <c r="AQ309" t="s">
        <v>13619</v>
      </c>
      <c r="AR309">
        <v>1338</v>
      </c>
      <c r="AS309">
        <v>0</v>
      </c>
      <c r="AZ309">
        <v>0</v>
      </c>
      <c r="BC309" t="str">
        <f>VLOOKUP(A309,Sheet1!$A$1:$E$221,2,0)</f>
        <v>East Zone</v>
      </c>
      <c r="BD309" t="str">
        <f>VLOOKUP(A309,Sheet1!$A$1:$E$221,5,0)</f>
        <v>Marut Nandan</v>
      </c>
    </row>
    <row r="310" spans="1:56" x14ac:dyDescent="0.35">
      <c r="A310" t="s">
        <v>842</v>
      </c>
      <c r="B310">
        <v>105</v>
      </c>
      <c r="C310" t="s">
        <v>787</v>
      </c>
      <c r="D310" t="s">
        <v>3986</v>
      </c>
      <c r="E310">
        <v>292583</v>
      </c>
      <c r="F310" t="s">
        <v>14131</v>
      </c>
      <c r="G310">
        <v>8207621</v>
      </c>
      <c r="H310" t="s">
        <v>13397</v>
      </c>
      <c r="I310" t="s">
        <v>3987</v>
      </c>
      <c r="J310">
        <v>6498524599</v>
      </c>
      <c r="K310" t="s">
        <v>14132</v>
      </c>
      <c r="L310">
        <v>28</v>
      </c>
      <c r="M310">
        <v>38</v>
      </c>
      <c r="N310" t="s">
        <v>787</v>
      </c>
      <c r="O310">
        <v>5929781678</v>
      </c>
      <c r="P310" t="s">
        <v>3853</v>
      </c>
      <c r="Q310" t="s">
        <v>3988</v>
      </c>
      <c r="T310" s="1">
        <v>46205</v>
      </c>
      <c r="U310" s="31">
        <v>46205.662569444445</v>
      </c>
      <c r="V310">
        <v>1</v>
      </c>
      <c r="W310">
        <v>80000</v>
      </c>
      <c r="X310" t="s">
        <v>13400</v>
      </c>
      <c r="Y310" t="s">
        <v>13401</v>
      </c>
      <c r="Z310">
        <v>909020041276989</v>
      </c>
      <c r="AA310" t="s">
        <v>13402</v>
      </c>
      <c r="AB310">
        <v>3</v>
      </c>
      <c r="AC310">
        <v>24.5</v>
      </c>
      <c r="AD310" t="s">
        <v>1410</v>
      </c>
      <c r="AE310" t="s">
        <v>1411</v>
      </c>
      <c r="AF310" t="s">
        <v>13414</v>
      </c>
      <c r="AG310" s="1">
        <v>46244</v>
      </c>
      <c r="AH310">
        <v>25</v>
      </c>
      <c r="AI310" t="s">
        <v>13404</v>
      </c>
      <c r="AJ310" t="s">
        <v>13435</v>
      </c>
      <c r="AK310" t="s">
        <v>13406</v>
      </c>
      <c r="AL310">
        <v>9162209376</v>
      </c>
      <c r="AM310" t="s">
        <v>13415</v>
      </c>
      <c r="AN310" t="s">
        <v>13408</v>
      </c>
      <c r="AO310">
        <v>1369</v>
      </c>
      <c r="AP310">
        <v>0</v>
      </c>
      <c r="AQ310" t="s">
        <v>13785</v>
      </c>
      <c r="AR310">
        <v>1785</v>
      </c>
      <c r="AS310">
        <v>0</v>
      </c>
      <c r="AZ310">
        <v>0</v>
      </c>
      <c r="BC310" t="str">
        <f>VLOOKUP(A310,Sheet1!$A$1:$E$221,2,0)</f>
        <v>East Zone</v>
      </c>
      <c r="BD310" t="str">
        <f>VLOOKUP(A310,Sheet1!$A$1:$E$221,5,0)</f>
        <v>Pavan Kumar Rai</v>
      </c>
    </row>
    <row r="311" spans="1:56" x14ac:dyDescent="0.35">
      <c r="A311" t="s">
        <v>104</v>
      </c>
      <c r="B311">
        <v>492</v>
      </c>
      <c r="C311" t="s">
        <v>788</v>
      </c>
      <c r="D311" t="s">
        <v>2672</v>
      </c>
      <c r="E311">
        <v>783585</v>
      </c>
      <c r="F311" t="s">
        <v>14133</v>
      </c>
      <c r="G311">
        <v>9235089</v>
      </c>
      <c r="H311" t="s">
        <v>13397</v>
      </c>
      <c r="I311" t="s">
        <v>2676</v>
      </c>
      <c r="J311">
        <v>9273242467</v>
      </c>
      <c r="K311" t="s">
        <v>14134</v>
      </c>
      <c r="L311">
        <v>22</v>
      </c>
      <c r="M311">
        <v>23</v>
      </c>
      <c r="N311" t="s">
        <v>788</v>
      </c>
      <c r="O311">
        <v>9068180199</v>
      </c>
      <c r="P311" t="s">
        <v>2673</v>
      </c>
      <c r="Q311" t="s">
        <v>2674</v>
      </c>
      <c r="T311" s="1">
        <v>46205</v>
      </c>
      <c r="U311" s="31">
        <v>46205.630844907406</v>
      </c>
      <c r="V311">
        <v>1</v>
      </c>
      <c r="W311">
        <v>70000</v>
      </c>
      <c r="X311" t="s">
        <v>13400</v>
      </c>
      <c r="Y311" t="s">
        <v>13401</v>
      </c>
      <c r="Z311">
        <v>909020041276989</v>
      </c>
      <c r="AA311" t="s">
        <v>13402</v>
      </c>
      <c r="AB311">
        <v>2</v>
      </c>
      <c r="AC311">
        <v>24.15</v>
      </c>
      <c r="AD311" t="s">
        <v>1235</v>
      </c>
      <c r="AE311" t="s">
        <v>1236</v>
      </c>
      <c r="AF311" t="s">
        <v>13414</v>
      </c>
      <c r="AG311" s="1">
        <v>46244</v>
      </c>
      <c r="AH311">
        <v>25</v>
      </c>
      <c r="AI311" t="s">
        <v>13404</v>
      </c>
      <c r="AJ311" t="s">
        <v>13405</v>
      </c>
      <c r="AK311" t="s">
        <v>13406</v>
      </c>
      <c r="AL311">
        <v>7489425871</v>
      </c>
      <c r="AM311" t="s">
        <v>13407</v>
      </c>
      <c r="AN311" t="s">
        <v>13408</v>
      </c>
      <c r="AO311">
        <v>1198</v>
      </c>
      <c r="AP311">
        <v>0</v>
      </c>
      <c r="AQ311" t="s">
        <v>13454</v>
      </c>
      <c r="AR311">
        <v>1491</v>
      </c>
      <c r="AS311">
        <v>0</v>
      </c>
      <c r="AZ311">
        <v>0</v>
      </c>
      <c r="BC311" t="str">
        <f>VLOOKUP(A311,Sheet1!$A$1:$E$221,2,0)</f>
        <v>South Zone</v>
      </c>
      <c r="BD311" t="str">
        <f>VLOOKUP(A311,Sheet1!$A$1:$E$221,5,0)</f>
        <v>Vinay Shukla</v>
      </c>
    </row>
    <row r="312" spans="1:56" x14ac:dyDescent="0.35">
      <c r="A312" t="s">
        <v>178</v>
      </c>
      <c r="B312">
        <v>638</v>
      </c>
      <c r="C312" t="s">
        <v>788</v>
      </c>
      <c r="D312" t="s">
        <v>3989</v>
      </c>
      <c r="E312">
        <v>354849</v>
      </c>
      <c r="F312" t="s">
        <v>14135</v>
      </c>
      <c r="G312">
        <v>8410628</v>
      </c>
      <c r="H312" t="s">
        <v>13397</v>
      </c>
      <c r="I312" t="s">
        <v>3990</v>
      </c>
      <c r="J312">
        <v>6845262191</v>
      </c>
      <c r="K312" t="s">
        <v>14136</v>
      </c>
      <c r="L312">
        <v>25</v>
      </c>
      <c r="M312">
        <v>31</v>
      </c>
      <c r="N312" t="s">
        <v>788</v>
      </c>
      <c r="O312">
        <v>7508305433</v>
      </c>
      <c r="P312" t="s">
        <v>1281</v>
      </c>
      <c r="Q312" t="s">
        <v>1282</v>
      </c>
      <c r="T312" s="1">
        <v>46205</v>
      </c>
      <c r="U312" s="31">
        <v>46205.548518518517</v>
      </c>
      <c r="V312">
        <v>1</v>
      </c>
      <c r="W312">
        <v>65000</v>
      </c>
      <c r="X312" t="s">
        <v>13400</v>
      </c>
      <c r="Y312" t="s">
        <v>13401</v>
      </c>
      <c r="Z312">
        <v>909020041276989</v>
      </c>
      <c r="AA312" t="s">
        <v>13402</v>
      </c>
      <c r="AB312">
        <v>2</v>
      </c>
      <c r="AC312">
        <v>24.5</v>
      </c>
      <c r="AD312" t="s">
        <v>1283</v>
      </c>
      <c r="AE312" t="s">
        <v>1284</v>
      </c>
      <c r="AF312" t="s">
        <v>13414</v>
      </c>
      <c r="AG312" s="1">
        <v>46243</v>
      </c>
      <c r="AH312">
        <v>25</v>
      </c>
      <c r="AI312" t="s">
        <v>13404</v>
      </c>
      <c r="AJ312" t="s">
        <v>13405</v>
      </c>
      <c r="AK312" t="s">
        <v>13443</v>
      </c>
      <c r="AL312">
        <v>7999876661</v>
      </c>
      <c r="AM312" t="s">
        <v>13407</v>
      </c>
      <c r="AN312" t="s">
        <v>13408</v>
      </c>
      <c r="AO312">
        <v>1113</v>
      </c>
      <c r="AP312">
        <v>0</v>
      </c>
      <c r="AQ312" t="s">
        <v>13479</v>
      </c>
      <c r="AR312">
        <v>1385</v>
      </c>
      <c r="AS312">
        <v>0</v>
      </c>
      <c r="AZ312">
        <v>0</v>
      </c>
      <c r="BC312" t="str">
        <f>VLOOKUP(A312,Sheet1!$A$1:$E$221,2,0)</f>
        <v>South Zone</v>
      </c>
      <c r="BD312" t="str">
        <f>VLOOKUP(A312,Sheet1!$A$1:$E$221,5,0)</f>
        <v>Vinay Kumar Vishwakarma</v>
      </c>
    </row>
    <row r="313" spans="1:56" x14ac:dyDescent="0.35">
      <c r="A313" t="s">
        <v>141</v>
      </c>
      <c r="B313">
        <v>442</v>
      </c>
      <c r="C313" t="s">
        <v>784</v>
      </c>
      <c r="D313" t="s">
        <v>2577</v>
      </c>
      <c r="E313">
        <v>268115</v>
      </c>
      <c r="F313" t="s">
        <v>14137</v>
      </c>
      <c r="G313">
        <v>8550260</v>
      </c>
      <c r="H313" t="s">
        <v>13397</v>
      </c>
      <c r="I313" t="s">
        <v>2579</v>
      </c>
      <c r="J313">
        <v>6352641522</v>
      </c>
      <c r="K313" t="s">
        <v>14138</v>
      </c>
      <c r="L313">
        <v>40</v>
      </c>
      <c r="M313">
        <v>45</v>
      </c>
      <c r="N313" t="s">
        <v>784</v>
      </c>
      <c r="O313">
        <v>5979087716</v>
      </c>
      <c r="P313" t="s">
        <v>1777</v>
      </c>
      <c r="Q313" t="s">
        <v>1778</v>
      </c>
      <c r="T313" s="1">
        <v>46205</v>
      </c>
      <c r="U313" s="31">
        <v>46205.718391203707</v>
      </c>
      <c r="V313">
        <v>1</v>
      </c>
      <c r="W313">
        <v>55000</v>
      </c>
      <c r="X313" t="s">
        <v>13400</v>
      </c>
      <c r="Y313" t="s">
        <v>13401</v>
      </c>
      <c r="Z313">
        <v>909020041276989</v>
      </c>
      <c r="AA313" t="s">
        <v>13402</v>
      </c>
      <c r="AB313">
        <v>4</v>
      </c>
      <c r="AC313">
        <v>24.15</v>
      </c>
      <c r="AD313" t="s">
        <v>2289</v>
      </c>
      <c r="AE313" t="s">
        <v>2290</v>
      </c>
      <c r="AF313" t="s">
        <v>13403</v>
      </c>
      <c r="AG313" s="1">
        <v>46246</v>
      </c>
      <c r="AH313">
        <v>25</v>
      </c>
      <c r="AI313" t="s">
        <v>13404</v>
      </c>
      <c r="AJ313" t="s">
        <v>13427</v>
      </c>
      <c r="AK313" t="s">
        <v>13406</v>
      </c>
      <c r="AL313">
        <v>9631277903</v>
      </c>
      <c r="AM313" t="s">
        <v>13415</v>
      </c>
      <c r="AN313" t="s">
        <v>13408</v>
      </c>
      <c r="AO313">
        <v>942</v>
      </c>
      <c r="AP313">
        <v>0</v>
      </c>
      <c r="AQ313" t="s">
        <v>13798</v>
      </c>
      <c r="AR313">
        <v>1228</v>
      </c>
      <c r="AS313">
        <v>0</v>
      </c>
      <c r="AZ313">
        <v>0</v>
      </c>
      <c r="BC313" t="str">
        <f>VLOOKUP(A313,Sheet1!$A$1:$E$221,2,0)</f>
        <v>East Zone</v>
      </c>
      <c r="BD313" t="str">
        <f>VLOOKUP(A313,Sheet1!$A$1:$E$221,5,0)</f>
        <v>Raja Kumar</v>
      </c>
    </row>
    <row r="314" spans="1:56" x14ac:dyDescent="0.35">
      <c r="A314" t="s">
        <v>763</v>
      </c>
      <c r="B314">
        <v>546</v>
      </c>
      <c r="C314" t="s">
        <v>785</v>
      </c>
      <c r="D314" t="s">
        <v>3991</v>
      </c>
      <c r="E314">
        <v>586221</v>
      </c>
      <c r="F314" t="s">
        <v>14139</v>
      </c>
      <c r="G314">
        <v>7812192</v>
      </c>
      <c r="H314" t="s">
        <v>13397</v>
      </c>
      <c r="I314" t="s">
        <v>3992</v>
      </c>
      <c r="J314">
        <v>9898506606</v>
      </c>
      <c r="K314" t="s">
        <v>14140</v>
      </c>
      <c r="L314">
        <v>40</v>
      </c>
      <c r="M314">
        <v>44</v>
      </c>
      <c r="N314" t="s">
        <v>785</v>
      </c>
      <c r="O314">
        <v>5981711260</v>
      </c>
      <c r="P314" t="s">
        <v>3993</v>
      </c>
      <c r="Q314" t="s">
        <v>3994</v>
      </c>
      <c r="T314" s="1">
        <v>46205</v>
      </c>
      <c r="U314" s="31">
        <v>46205.77548611111</v>
      </c>
      <c r="V314">
        <v>1</v>
      </c>
      <c r="W314">
        <v>50000</v>
      </c>
      <c r="X314" t="s">
        <v>13400</v>
      </c>
      <c r="Y314" t="s">
        <v>13401</v>
      </c>
      <c r="Z314">
        <v>909020041276989</v>
      </c>
      <c r="AA314" t="s">
        <v>13402</v>
      </c>
      <c r="AB314">
        <v>2</v>
      </c>
      <c r="AC314">
        <v>24.5</v>
      </c>
      <c r="AD314" t="s">
        <v>1171</v>
      </c>
      <c r="AE314" t="s">
        <v>1172</v>
      </c>
      <c r="AF314" t="s">
        <v>13426</v>
      </c>
      <c r="AG314" s="1">
        <v>46244</v>
      </c>
      <c r="AH314">
        <v>25</v>
      </c>
      <c r="AI314" t="s">
        <v>13404</v>
      </c>
      <c r="AJ314" t="s">
        <v>13435</v>
      </c>
      <c r="AK314" t="s">
        <v>13406</v>
      </c>
      <c r="AL314">
        <v>9099513118</v>
      </c>
      <c r="AM314" t="s">
        <v>13407</v>
      </c>
      <c r="AN314" t="s">
        <v>13408</v>
      </c>
      <c r="AO314">
        <v>856</v>
      </c>
      <c r="AP314">
        <v>0</v>
      </c>
      <c r="AQ314" t="s">
        <v>13563</v>
      </c>
      <c r="AR314">
        <v>1150</v>
      </c>
      <c r="AS314">
        <v>0</v>
      </c>
      <c r="AZ314">
        <v>0</v>
      </c>
      <c r="BC314" t="str">
        <f>VLOOKUP(A314,Sheet1!$A$1:$E$221,2,0)</f>
        <v>West Zone</v>
      </c>
      <c r="BD314" t="str">
        <f>VLOOKUP(A314,Sheet1!$A$1:$E$221,5,0)</f>
        <v>Valand Priyankkumar</v>
      </c>
    </row>
    <row r="315" spans="1:56" x14ac:dyDescent="0.35">
      <c r="A315" t="s">
        <v>920</v>
      </c>
      <c r="B315">
        <v>830</v>
      </c>
      <c r="C315" t="s">
        <v>789</v>
      </c>
      <c r="D315" t="s">
        <v>3995</v>
      </c>
      <c r="E315">
        <v>510232</v>
      </c>
      <c r="F315" t="s">
        <v>14141</v>
      </c>
      <c r="G315">
        <v>8223904</v>
      </c>
      <c r="H315" t="s">
        <v>13397</v>
      </c>
      <c r="I315" t="s">
        <v>3996</v>
      </c>
      <c r="J315">
        <v>7545823711</v>
      </c>
      <c r="K315" t="s">
        <v>14142</v>
      </c>
      <c r="L315">
        <v>30</v>
      </c>
      <c r="M315">
        <v>27</v>
      </c>
      <c r="N315" t="s">
        <v>789</v>
      </c>
      <c r="O315">
        <v>9451929760</v>
      </c>
      <c r="P315" t="s">
        <v>3997</v>
      </c>
      <c r="Q315" t="s">
        <v>3998</v>
      </c>
      <c r="T315" s="1">
        <v>46205</v>
      </c>
      <c r="U315" s="31">
        <v>46205.675752314812</v>
      </c>
      <c r="V315">
        <v>1</v>
      </c>
      <c r="W315">
        <v>90000</v>
      </c>
      <c r="X315" t="s">
        <v>13400</v>
      </c>
      <c r="Y315" t="s">
        <v>13401</v>
      </c>
      <c r="Z315">
        <v>909020041276989</v>
      </c>
      <c r="AA315" t="s">
        <v>13402</v>
      </c>
      <c r="AB315">
        <v>3</v>
      </c>
      <c r="AC315">
        <v>24.15</v>
      </c>
      <c r="AD315" t="s">
        <v>931</v>
      </c>
      <c r="AE315" t="s">
        <v>932</v>
      </c>
      <c r="AF315" t="s">
        <v>13414</v>
      </c>
      <c r="AG315" s="1">
        <v>46244</v>
      </c>
      <c r="AH315">
        <v>25</v>
      </c>
      <c r="AI315" t="s">
        <v>13404</v>
      </c>
      <c r="AJ315" t="s">
        <v>13405</v>
      </c>
      <c r="AK315" t="s">
        <v>13406</v>
      </c>
      <c r="AL315">
        <v>8279384325</v>
      </c>
      <c r="AM315" t="s">
        <v>13407</v>
      </c>
      <c r="AN315" t="s">
        <v>13408</v>
      </c>
      <c r="AO315">
        <v>1540</v>
      </c>
      <c r="AP315">
        <v>0</v>
      </c>
      <c r="AQ315" t="s">
        <v>13451</v>
      </c>
      <c r="AR315">
        <v>2008</v>
      </c>
      <c r="AS315">
        <v>0</v>
      </c>
      <c r="AZ315">
        <v>0</v>
      </c>
      <c r="BC315" t="str">
        <f>VLOOKUP(A315,Sheet1!$A$1:$E$221,2,0)</f>
        <v>West Zone</v>
      </c>
      <c r="BD315" t="str">
        <f>VLOOKUP(A315,Sheet1!$A$1:$E$221,5,0)</f>
        <v>Sandeep Sisodiya</v>
      </c>
    </row>
    <row r="316" spans="1:56" x14ac:dyDescent="0.35">
      <c r="A316" t="s">
        <v>274</v>
      </c>
      <c r="B316">
        <v>288</v>
      </c>
      <c r="C316" t="s">
        <v>791</v>
      </c>
      <c r="D316" t="s">
        <v>2860</v>
      </c>
      <c r="E316">
        <v>103207</v>
      </c>
      <c r="F316" t="s">
        <v>14143</v>
      </c>
      <c r="G316">
        <v>4781789</v>
      </c>
      <c r="H316" t="s">
        <v>13397</v>
      </c>
      <c r="I316" t="s">
        <v>2862</v>
      </c>
      <c r="J316">
        <v>9856298229</v>
      </c>
      <c r="K316" t="s">
        <v>14144</v>
      </c>
      <c r="L316">
        <v>39</v>
      </c>
      <c r="M316">
        <v>40</v>
      </c>
      <c r="N316" t="s">
        <v>791</v>
      </c>
      <c r="O316">
        <v>1984471295</v>
      </c>
      <c r="P316" t="s">
        <v>1558</v>
      </c>
      <c r="Q316" t="s">
        <v>1559</v>
      </c>
      <c r="T316" s="1">
        <v>46205</v>
      </c>
      <c r="U316" s="31">
        <v>46205.627708333333</v>
      </c>
      <c r="V316">
        <v>1</v>
      </c>
      <c r="W316">
        <v>70000</v>
      </c>
      <c r="X316" t="s">
        <v>13400</v>
      </c>
      <c r="Y316" t="s">
        <v>13401</v>
      </c>
      <c r="Z316">
        <v>909020041276989</v>
      </c>
      <c r="AA316" t="s">
        <v>13402</v>
      </c>
      <c r="AB316">
        <v>3</v>
      </c>
      <c r="AC316">
        <v>24.15</v>
      </c>
      <c r="AD316" t="s">
        <v>1235</v>
      </c>
      <c r="AE316" t="s">
        <v>1236</v>
      </c>
      <c r="AF316" t="s">
        <v>13403</v>
      </c>
      <c r="AG316" s="1">
        <v>46241</v>
      </c>
      <c r="AH316">
        <v>25</v>
      </c>
      <c r="AI316" t="s">
        <v>13404</v>
      </c>
      <c r="AJ316" t="s">
        <v>13435</v>
      </c>
      <c r="AK316" t="s">
        <v>13406</v>
      </c>
      <c r="AL316">
        <v>7848821071</v>
      </c>
      <c r="AM316" t="s">
        <v>13407</v>
      </c>
      <c r="AN316" t="s">
        <v>13408</v>
      </c>
      <c r="AO316">
        <v>1198</v>
      </c>
      <c r="AP316">
        <v>0</v>
      </c>
      <c r="AQ316" t="s">
        <v>13454</v>
      </c>
      <c r="AR316">
        <v>1491</v>
      </c>
      <c r="AS316">
        <v>0</v>
      </c>
      <c r="AZ316">
        <v>0</v>
      </c>
      <c r="BC316" t="str">
        <f>VLOOKUP(A316,Sheet1!$A$1:$E$221,2,0)</f>
        <v>South East Zone</v>
      </c>
      <c r="BD316" t="str">
        <f>VLOOKUP(A316,Sheet1!$A$1:$E$221,5,0)</f>
        <v>Radhashyam Panda</v>
      </c>
    </row>
    <row r="317" spans="1:56" x14ac:dyDescent="0.35">
      <c r="A317" t="s">
        <v>691</v>
      </c>
      <c r="B317">
        <v>96</v>
      </c>
      <c r="C317" t="s">
        <v>787</v>
      </c>
      <c r="D317" t="s">
        <v>3999</v>
      </c>
      <c r="E317">
        <v>206736</v>
      </c>
      <c r="F317" t="s">
        <v>14145</v>
      </c>
      <c r="G317">
        <v>9248483</v>
      </c>
      <c r="H317" t="s">
        <v>13397</v>
      </c>
      <c r="I317" t="s">
        <v>4000</v>
      </c>
      <c r="J317">
        <v>3571809216</v>
      </c>
      <c r="K317" t="s">
        <v>1187</v>
      </c>
      <c r="L317">
        <v>31</v>
      </c>
      <c r="M317">
        <v>30</v>
      </c>
      <c r="N317" t="s">
        <v>787</v>
      </c>
      <c r="O317">
        <v>6279643565</v>
      </c>
      <c r="P317" t="s">
        <v>1020</v>
      </c>
      <c r="Q317" t="s">
        <v>4001</v>
      </c>
      <c r="T317" s="1">
        <v>46205</v>
      </c>
      <c r="U317" s="31">
        <v>46205.826493055552</v>
      </c>
      <c r="V317">
        <v>1</v>
      </c>
      <c r="W317">
        <v>70000</v>
      </c>
      <c r="X317" t="s">
        <v>13400</v>
      </c>
      <c r="Y317" t="s">
        <v>13401</v>
      </c>
      <c r="Z317">
        <v>909020041276989</v>
      </c>
      <c r="AA317" t="s">
        <v>13402</v>
      </c>
      <c r="AB317">
        <v>3</v>
      </c>
      <c r="AC317">
        <v>24.15</v>
      </c>
      <c r="AD317" t="s">
        <v>958</v>
      </c>
      <c r="AE317" t="s">
        <v>959</v>
      </c>
      <c r="AF317" t="s">
        <v>13403</v>
      </c>
      <c r="AG317" s="1">
        <v>46244</v>
      </c>
      <c r="AH317">
        <v>25</v>
      </c>
      <c r="AI317" t="s">
        <v>13404</v>
      </c>
      <c r="AJ317" t="s">
        <v>13427</v>
      </c>
      <c r="AK317" t="s">
        <v>13406</v>
      </c>
      <c r="AL317">
        <v>8507042055</v>
      </c>
      <c r="AM317" t="s">
        <v>13415</v>
      </c>
      <c r="AN317" t="s">
        <v>13408</v>
      </c>
      <c r="AO317">
        <v>1198</v>
      </c>
      <c r="AP317">
        <v>0</v>
      </c>
      <c r="AQ317" t="s">
        <v>13634</v>
      </c>
      <c r="AR317">
        <v>1562</v>
      </c>
      <c r="AS317">
        <v>0</v>
      </c>
      <c r="AZ317">
        <v>0</v>
      </c>
      <c r="BC317" t="str">
        <f>VLOOKUP(A317,Sheet1!$A$1:$E$221,2,0)</f>
        <v>East Zone</v>
      </c>
      <c r="BD317" t="str">
        <f>VLOOKUP(A317,Sheet1!$A$1:$E$221,5,0)</f>
        <v>Pavan Kumar Rai</v>
      </c>
    </row>
    <row r="318" spans="1:56" x14ac:dyDescent="0.35">
      <c r="A318" t="s">
        <v>919</v>
      </c>
      <c r="B318">
        <v>181</v>
      </c>
      <c r="C318" t="s">
        <v>791</v>
      </c>
      <c r="D318" t="s">
        <v>4002</v>
      </c>
      <c r="E318">
        <v>56015</v>
      </c>
      <c r="F318" s="73">
        <v>44743</v>
      </c>
      <c r="G318">
        <v>8347669</v>
      </c>
      <c r="H318" t="s">
        <v>13397</v>
      </c>
      <c r="I318" t="s">
        <v>4003</v>
      </c>
      <c r="J318">
        <v>5315162522</v>
      </c>
      <c r="K318" t="s">
        <v>14146</v>
      </c>
      <c r="L318">
        <v>53</v>
      </c>
      <c r="M318">
        <v>54</v>
      </c>
      <c r="N318" t="s">
        <v>791</v>
      </c>
      <c r="O318">
        <v>1809589277</v>
      </c>
      <c r="P318" t="s">
        <v>4004</v>
      </c>
      <c r="Q318" t="s">
        <v>4005</v>
      </c>
      <c r="T318" s="1">
        <v>46205</v>
      </c>
      <c r="U318" s="31">
        <v>46205.719872685186</v>
      </c>
      <c r="V318">
        <v>1</v>
      </c>
      <c r="W318">
        <v>75000</v>
      </c>
      <c r="X318" t="s">
        <v>13400</v>
      </c>
      <c r="Y318" t="s">
        <v>13401</v>
      </c>
      <c r="Z318">
        <v>909020041276989</v>
      </c>
      <c r="AA318" t="s">
        <v>13402</v>
      </c>
      <c r="AB318">
        <v>3</v>
      </c>
      <c r="AC318">
        <v>24.15</v>
      </c>
      <c r="AD318" t="s">
        <v>1432</v>
      </c>
      <c r="AE318" t="s">
        <v>1433</v>
      </c>
      <c r="AF318" t="s">
        <v>14147</v>
      </c>
      <c r="AG318" s="1">
        <v>46243</v>
      </c>
      <c r="AH318">
        <v>25</v>
      </c>
      <c r="AI318" t="s">
        <v>13404</v>
      </c>
      <c r="AJ318" t="s">
        <v>13405</v>
      </c>
      <c r="AK318" t="s">
        <v>13406</v>
      </c>
      <c r="AL318">
        <v>7381672344</v>
      </c>
      <c r="AM318" t="s">
        <v>13415</v>
      </c>
      <c r="AN318" t="s">
        <v>13408</v>
      </c>
      <c r="AO318">
        <v>1284</v>
      </c>
      <c r="AP318">
        <v>0</v>
      </c>
      <c r="AQ318" t="s">
        <v>14148</v>
      </c>
      <c r="AR318">
        <v>1675</v>
      </c>
      <c r="AS318">
        <v>0</v>
      </c>
      <c r="AZ318">
        <v>0</v>
      </c>
      <c r="BC318" t="str">
        <f>VLOOKUP(A318,Sheet1!$A$1:$E$221,2,0)</f>
        <v>South East Zone</v>
      </c>
      <c r="BD318" t="str">
        <f>VLOOKUP(A318,Sheet1!$A$1:$E$221,5,0)</f>
        <v>Pratik Mishra</v>
      </c>
    </row>
    <row r="319" spans="1:56" x14ac:dyDescent="0.35">
      <c r="A319" t="s">
        <v>232</v>
      </c>
      <c r="B319">
        <v>167</v>
      </c>
      <c r="C319" t="s">
        <v>789</v>
      </c>
      <c r="D319" t="s">
        <v>4006</v>
      </c>
      <c r="E319">
        <v>225763</v>
      </c>
      <c r="F319" t="s">
        <v>14149</v>
      </c>
      <c r="G319">
        <v>9282049</v>
      </c>
      <c r="H319" t="s">
        <v>13397</v>
      </c>
      <c r="I319" t="s">
        <v>4007</v>
      </c>
      <c r="J319">
        <v>4631447617</v>
      </c>
      <c r="K319" t="s">
        <v>3756</v>
      </c>
      <c r="L319">
        <v>47</v>
      </c>
      <c r="M319">
        <v>52</v>
      </c>
      <c r="N319" t="s">
        <v>789</v>
      </c>
      <c r="O319">
        <v>8573017940</v>
      </c>
      <c r="P319" t="s">
        <v>4008</v>
      </c>
      <c r="Q319" t="s">
        <v>4009</v>
      </c>
      <c r="T319" s="1">
        <v>46205</v>
      </c>
      <c r="U319" s="31">
        <v>46205.775868055556</v>
      </c>
      <c r="V319">
        <v>1</v>
      </c>
      <c r="W319">
        <v>90000</v>
      </c>
      <c r="X319" t="s">
        <v>13400</v>
      </c>
      <c r="Y319" t="s">
        <v>13401</v>
      </c>
      <c r="Z319">
        <v>909020041276989</v>
      </c>
      <c r="AA319" t="s">
        <v>13402</v>
      </c>
      <c r="AB319">
        <v>3</v>
      </c>
      <c r="AC319">
        <v>24.15</v>
      </c>
      <c r="AD319" t="s">
        <v>931</v>
      </c>
      <c r="AE319" t="s">
        <v>932</v>
      </c>
      <c r="AF319" t="s">
        <v>13414</v>
      </c>
      <c r="AG319" s="1">
        <v>46243</v>
      </c>
      <c r="AH319">
        <v>25</v>
      </c>
      <c r="AI319" t="s">
        <v>13404</v>
      </c>
      <c r="AJ319" t="s">
        <v>13435</v>
      </c>
      <c r="AK319" t="s">
        <v>13406</v>
      </c>
      <c r="AL319">
        <v>9506653731</v>
      </c>
      <c r="AM319" t="s">
        <v>13415</v>
      </c>
      <c r="AN319" t="s">
        <v>13408</v>
      </c>
      <c r="AO319">
        <v>1540</v>
      </c>
      <c r="AP319">
        <v>0</v>
      </c>
      <c r="AQ319" t="s">
        <v>13451</v>
      </c>
      <c r="AR319">
        <v>2008</v>
      </c>
      <c r="AS319">
        <v>0</v>
      </c>
      <c r="AZ319">
        <v>0</v>
      </c>
      <c r="BC319" t="str">
        <f>VLOOKUP(A319,Sheet1!$A$1:$E$221,2,0)</f>
        <v>East Zone</v>
      </c>
      <c r="BD319" t="str">
        <f>VLOOKUP(A319,Sheet1!$A$1:$E$221,5,0)</f>
        <v>Marut Nandan</v>
      </c>
    </row>
    <row r="320" spans="1:56" x14ac:dyDescent="0.35">
      <c r="A320" t="s">
        <v>156</v>
      </c>
      <c r="B320">
        <v>1219</v>
      </c>
      <c r="C320" t="s">
        <v>789</v>
      </c>
      <c r="D320" t="s">
        <v>2821</v>
      </c>
      <c r="E320">
        <v>649499</v>
      </c>
      <c r="F320" t="s">
        <v>14150</v>
      </c>
      <c r="G320">
        <v>8240995</v>
      </c>
      <c r="H320" t="s">
        <v>13397</v>
      </c>
      <c r="I320" t="s">
        <v>1337</v>
      </c>
      <c r="J320">
        <v>3023289836</v>
      </c>
      <c r="K320" t="s">
        <v>13762</v>
      </c>
      <c r="L320">
        <v>35</v>
      </c>
      <c r="M320">
        <v>41</v>
      </c>
      <c r="N320" t="s">
        <v>789</v>
      </c>
      <c r="O320">
        <v>3961334923</v>
      </c>
      <c r="P320" t="s">
        <v>82</v>
      </c>
      <c r="Q320" t="s">
        <v>2822</v>
      </c>
      <c r="T320" s="1">
        <v>46205</v>
      </c>
      <c r="U320" s="31">
        <v>46205.776412037034</v>
      </c>
      <c r="V320">
        <v>1</v>
      </c>
      <c r="W320">
        <v>70000</v>
      </c>
      <c r="X320" t="s">
        <v>13400</v>
      </c>
      <c r="Y320" t="s">
        <v>13401</v>
      </c>
      <c r="Z320">
        <v>909020041276989</v>
      </c>
      <c r="AA320" t="s">
        <v>13402</v>
      </c>
      <c r="AB320">
        <v>2</v>
      </c>
      <c r="AC320">
        <v>24.15</v>
      </c>
      <c r="AD320" t="s">
        <v>1325</v>
      </c>
      <c r="AE320" t="s">
        <v>1326</v>
      </c>
      <c r="AF320" t="s">
        <v>13414</v>
      </c>
      <c r="AG320" s="1">
        <v>46236</v>
      </c>
      <c r="AH320">
        <v>25</v>
      </c>
      <c r="AI320" t="s">
        <v>13404</v>
      </c>
      <c r="AJ320" t="s">
        <v>13427</v>
      </c>
      <c r="AK320" t="s">
        <v>13406</v>
      </c>
      <c r="AL320">
        <v>8650996246</v>
      </c>
      <c r="AM320" t="s">
        <v>13407</v>
      </c>
      <c r="AN320" t="s">
        <v>13408</v>
      </c>
      <c r="AO320">
        <v>1198</v>
      </c>
      <c r="AP320">
        <v>0</v>
      </c>
      <c r="AQ320" t="s">
        <v>13444</v>
      </c>
      <c r="AR320">
        <v>1609</v>
      </c>
      <c r="AS320">
        <v>0</v>
      </c>
      <c r="AZ320">
        <v>0</v>
      </c>
      <c r="BC320" t="str">
        <f>VLOOKUP(A320,Sheet1!$A$1:$E$221,2,0)</f>
        <v>West Zone</v>
      </c>
      <c r="BD320" t="str">
        <f>VLOOKUP(A320,Sheet1!$A$1:$E$221,5,0)</f>
        <v>Pradeep Kumar</v>
      </c>
    </row>
    <row r="321" spans="1:56" x14ac:dyDescent="0.35">
      <c r="A321" t="s">
        <v>805</v>
      </c>
      <c r="B321">
        <v>62</v>
      </c>
      <c r="C321" t="s">
        <v>788</v>
      </c>
      <c r="D321" t="s">
        <v>2625</v>
      </c>
      <c r="E321">
        <v>260091</v>
      </c>
      <c r="F321" t="s">
        <v>14151</v>
      </c>
      <c r="G321">
        <v>7866704</v>
      </c>
      <c r="H321" t="s">
        <v>13397</v>
      </c>
      <c r="I321" t="s">
        <v>2627</v>
      </c>
      <c r="J321">
        <v>9619375430</v>
      </c>
      <c r="K321" t="s">
        <v>14152</v>
      </c>
      <c r="L321">
        <v>39</v>
      </c>
      <c r="M321">
        <v>41</v>
      </c>
      <c r="N321" t="s">
        <v>788</v>
      </c>
      <c r="O321">
        <v>8662712217</v>
      </c>
      <c r="P321" t="s">
        <v>1875</v>
      </c>
      <c r="Q321" t="s">
        <v>1876</v>
      </c>
      <c r="T321" s="1">
        <v>46205</v>
      </c>
      <c r="U321" s="31">
        <v>46205.612997685188</v>
      </c>
      <c r="V321">
        <v>1</v>
      </c>
      <c r="W321">
        <v>90000</v>
      </c>
      <c r="X321" t="s">
        <v>13400</v>
      </c>
      <c r="Y321" t="s">
        <v>13401</v>
      </c>
      <c r="Z321">
        <v>909020041276989</v>
      </c>
      <c r="AA321" t="s">
        <v>13402</v>
      </c>
      <c r="AB321">
        <v>5</v>
      </c>
      <c r="AC321">
        <v>24.5</v>
      </c>
      <c r="AD321" t="s">
        <v>1200</v>
      </c>
      <c r="AE321" t="s">
        <v>1201</v>
      </c>
      <c r="AF321" t="s">
        <v>13414</v>
      </c>
      <c r="AG321" s="1">
        <v>46245</v>
      </c>
      <c r="AH321">
        <v>25</v>
      </c>
      <c r="AI321" t="s">
        <v>13404</v>
      </c>
      <c r="AJ321" t="s">
        <v>13427</v>
      </c>
      <c r="AK321" t="s">
        <v>13406</v>
      </c>
      <c r="AL321">
        <v>9516232132</v>
      </c>
      <c r="AM321" t="s">
        <v>13415</v>
      </c>
      <c r="AN321" t="s">
        <v>13408</v>
      </c>
      <c r="AO321">
        <v>1540</v>
      </c>
      <c r="AP321">
        <v>0</v>
      </c>
      <c r="AQ321" t="s">
        <v>13533</v>
      </c>
      <c r="AR321">
        <v>1917</v>
      </c>
      <c r="AS321">
        <v>0</v>
      </c>
      <c r="AZ321">
        <v>0</v>
      </c>
      <c r="BC321" t="str">
        <f>VLOOKUP(A321,Sheet1!$A$1:$E$221,2,0)</f>
        <v>South Zone</v>
      </c>
      <c r="BD321" t="str">
        <f>VLOOKUP(A321,Sheet1!$A$1:$E$221,5,0)</f>
        <v>Vinay Kumar Vishwakarma</v>
      </c>
    </row>
    <row r="322" spans="1:56" x14ac:dyDescent="0.35">
      <c r="A322" t="s">
        <v>245</v>
      </c>
      <c r="B322">
        <v>357</v>
      </c>
      <c r="C322" t="s">
        <v>791</v>
      </c>
      <c r="D322" t="s">
        <v>4010</v>
      </c>
      <c r="E322">
        <v>581168</v>
      </c>
      <c r="F322" t="s">
        <v>14153</v>
      </c>
      <c r="G322">
        <v>8144235</v>
      </c>
      <c r="H322" t="s">
        <v>13397</v>
      </c>
      <c r="I322" t="s">
        <v>4011</v>
      </c>
      <c r="J322">
        <v>2249653606</v>
      </c>
      <c r="K322" t="s">
        <v>14154</v>
      </c>
      <c r="L322">
        <v>41</v>
      </c>
      <c r="M322">
        <v>46</v>
      </c>
      <c r="N322" t="s">
        <v>791</v>
      </c>
      <c r="O322">
        <v>3672975719</v>
      </c>
      <c r="P322" t="s">
        <v>4012</v>
      </c>
      <c r="Q322" t="s">
        <v>4013</v>
      </c>
      <c r="T322" s="1">
        <v>46205</v>
      </c>
      <c r="U322" s="31">
        <v>46205.683275462965</v>
      </c>
      <c r="V322">
        <v>1</v>
      </c>
      <c r="W322">
        <v>80000</v>
      </c>
      <c r="X322" t="s">
        <v>13400</v>
      </c>
      <c r="Y322" t="s">
        <v>13401</v>
      </c>
      <c r="Z322">
        <v>909020041276989</v>
      </c>
      <c r="AA322" t="s">
        <v>13402</v>
      </c>
      <c r="AB322">
        <v>4</v>
      </c>
      <c r="AC322">
        <v>24.15</v>
      </c>
      <c r="AD322" t="s">
        <v>1330</v>
      </c>
      <c r="AE322" t="s">
        <v>1331</v>
      </c>
      <c r="AF322" t="s">
        <v>13403</v>
      </c>
      <c r="AG322" s="1">
        <v>46236</v>
      </c>
      <c r="AH322">
        <v>25</v>
      </c>
      <c r="AI322" t="s">
        <v>13404</v>
      </c>
      <c r="AJ322" t="s">
        <v>13650</v>
      </c>
      <c r="AK322" t="s">
        <v>13406</v>
      </c>
      <c r="AL322">
        <v>8984004323</v>
      </c>
      <c r="AM322" t="s">
        <v>13415</v>
      </c>
      <c r="AN322" t="s">
        <v>13408</v>
      </c>
      <c r="AO322">
        <v>1369</v>
      </c>
      <c r="AP322">
        <v>0</v>
      </c>
      <c r="AQ322" t="s">
        <v>13428</v>
      </c>
      <c r="AR322">
        <v>1839</v>
      </c>
      <c r="AS322">
        <v>0</v>
      </c>
      <c r="AZ322">
        <v>0</v>
      </c>
      <c r="BC322" t="str">
        <f>VLOOKUP(A322,Sheet1!$A$1:$E$221,2,0)</f>
        <v>South East Zone</v>
      </c>
      <c r="BD322" t="str">
        <f>VLOOKUP(A322,Sheet1!$A$1:$E$221,5,0)</f>
        <v>Pratik Mishra</v>
      </c>
    </row>
    <row r="323" spans="1:56" x14ac:dyDescent="0.35">
      <c r="A323" t="s">
        <v>95</v>
      </c>
      <c r="B323">
        <v>169</v>
      </c>
      <c r="C323" t="s">
        <v>788</v>
      </c>
      <c r="D323" t="s">
        <v>2686</v>
      </c>
      <c r="E323">
        <v>260675</v>
      </c>
      <c r="F323" t="s">
        <v>14155</v>
      </c>
      <c r="G323">
        <v>9282615</v>
      </c>
      <c r="H323" t="s">
        <v>13397</v>
      </c>
      <c r="I323" t="s">
        <v>2688</v>
      </c>
      <c r="J323">
        <v>9255930186</v>
      </c>
      <c r="K323" t="s">
        <v>14156</v>
      </c>
      <c r="L323">
        <v>36</v>
      </c>
      <c r="M323">
        <v>40</v>
      </c>
      <c r="N323" t="s">
        <v>788</v>
      </c>
      <c r="O323">
        <v>1937631380</v>
      </c>
      <c r="P323" t="s">
        <v>1297</v>
      </c>
      <c r="Q323" t="s">
        <v>1298</v>
      </c>
      <c r="T323" s="1">
        <v>46205</v>
      </c>
      <c r="U323" s="31">
        <v>46205.679907407408</v>
      </c>
      <c r="V323">
        <v>1</v>
      </c>
      <c r="W323">
        <v>80000</v>
      </c>
      <c r="X323" t="s">
        <v>13400</v>
      </c>
      <c r="Y323" t="s">
        <v>13401</v>
      </c>
      <c r="Z323">
        <v>909020041276989</v>
      </c>
      <c r="AA323" t="s">
        <v>13402</v>
      </c>
      <c r="AB323">
        <v>3</v>
      </c>
      <c r="AC323">
        <v>24.15</v>
      </c>
      <c r="AD323" t="s">
        <v>1266</v>
      </c>
      <c r="AE323" t="s">
        <v>1267</v>
      </c>
      <c r="AF323" t="s">
        <v>13426</v>
      </c>
      <c r="AG323" s="1">
        <v>46243</v>
      </c>
      <c r="AH323">
        <v>25</v>
      </c>
      <c r="AI323" t="s">
        <v>13404</v>
      </c>
      <c r="AJ323" t="s">
        <v>13405</v>
      </c>
      <c r="AK323" t="s">
        <v>13406</v>
      </c>
      <c r="AL323">
        <v>8827204985</v>
      </c>
      <c r="AM323" t="s">
        <v>13407</v>
      </c>
      <c r="AN323" t="s">
        <v>13408</v>
      </c>
      <c r="AO323">
        <v>1369</v>
      </c>
      <c r="AP323">
        <v>0</v>
      </c>
      <c r="AQ323" t="s">
        <v>13484</v>
      </c>
      <c r="AR323">
        <v>1704</v>
      </c>
      <c r="AS323">
        <v>0</v>
      </c>
      <c r="AZ323">
        <v>0</v>
      </c>
      <c r="BC323" t="str">
        <f>VLOOKUP(A323,Sheet1!$A$1:$E$221,2,0)</f>
        <v>South Zone</v>
      </c>
      <c r="BD323" t="str">
        <f>VLOOKUP(A323,Sheet1!$A$1:$E$221,5,0)</f>
        <v>Vinay Shukla</v>
      </c>
    </row>
    <row r="324" spans="1:56" x14ac:dyDescent="0.35">
      <c r="A324" t="s">
        <v>189</v>
      </c>
      <c r="B324">
        <v>717</v>
      </c>
      <c r="C324" t="s">
        <v>792</v>
      </c>
      <c r="D324" t="s">
        <v>2014</v>
      </c>
      <c r="E324">
        <v>607677</v>
      </c>
      <c r="F324" t="s">
        <v>14157</v>
      </c>
      <c r="G324">
        <v>8338201</v>
      </c>
      <c r="H324" t="s">
        <v>13397</v>
      </c>
      <c r="I324" t="s">
        <v>2018</v>
      </c>
      <c r="J324">
        <v>3061546033</v>
      </c>
      <c r="K324" t="s">
        <v>14158</v>
      </c>
      <c r="L324">
        <v>28</v>
      </c>
      <c r="M324">
        <v>37</v>
      </c>
      <c r="N324" t="s">
        <v>792</v>
      </c>
      <c r="O324">
        <v>6086300275</v>
      </c>
      <c r="P324" t="s">
        <v>2015</v>
      </c>
      <c r="Q324" t="s">
        <v>2016</v>
      </c>
      <c r="T324" s="1">
        <v>46205</v>
      </c>
      <c r="U324" s="31">
        <v>46205.678124999999</v>
      </c>
      <c r="V324">
        <v>1</v>
      </c>
      <c r="W324">
        <v>45000</v>
      </c>
      <c r="X324" t="s">
        <v>13400</v>
      </c>
      <c r="Y324" t="s">
        <v>13401</v>
      </c>
      <c r="Z324">
        <v>909020041276989</v>
      </c>
      <c r="AA324" t="s">
        <v>13402</v>
      </c>
      <c r="AB324">
        <v>3</v>
      </c>
      <c r="AC324">
        <v>24.15</v>
      </c>
      <c r="AD324" t="s">
        <v>1332</v>
      </c>
      <c r="AE324" t="s">
        <v>1333</v>
      </c>
      <c r="AF324" t="s">
        <v>14159</v>
      </c>
      <c r="AG324" s="1">
        <v>46239</v>
      </c>
      <c r="AH324">
        <v>25</v>
      </c>
      <c r="AI324" t="s">
        <v>13404</v>
      </c>
      <c r="AJ324" t="s">
        <v>13405</v>
      </c>
      <c r="AK324" t="s">
        <v>13406</v>
      </c>
      <c r="AL324">
        <v>6385515895</v>
      </c>
      <c r="AM324" t="s">
        <v>13407</v>
      </c>
      <c r="AN324" t="s">
        <v>13408</v>
      </c>
      <c r="AO324">
        <v>770</v>
      </c>
      <c r="AP324">
        <v>0</v>
      </c>
      <c r="AQ324" t="s">
        <v>14160</v>
      </c>
      <c r="AR324">
        <v>1035</v>
      </c>
      <c r="AS324">
        <v>0</v>
      </c>
      <c r="AZ324">
        <v>0</v>
      </c>
      <c r="BC324" t="str">
        <f>VLOOKUP(A324,Sheet1!$A$1:$E$221,2,0)</f>
        <v>South Zone</v>
      </c>
      <c r="BD324" t="str">
        <f>VLOOKUP(A324,Sheet1!$A$1:$E$221,5,0)</f>
        <v>Sankar T</v>
      </c>
    </row>
    <row r="325" spans="1:56" x14ac:dyDescent="0.35">
      <c r="A325" t="s">
        <v>762</v>
      </c>
      <c r="B325">
        <v>608</v>
      </c>
      <c r="C325" t="s">
        <v>785</v>
      </c>
      <c r="D325" t="s">
        <v>4014</v>
      </c>
      <c r="E325">
        <v>509285</v>
      </c>
      <c r="F325" t="s">
        <v>14161</v>
      </c>
      <c r="G325">
        <v>7019433</v>
      </c>
      <c r="H325" t="s">
        <v>13397</v>
      </c>
      <c r="I325" t="s">
        <v>4015</v>
      </c>
      <c r="J325">
        <v>5929148476</v>
      </c>
      <c r="K325" t="s">
        <v>14162</v>
      </c>
      <c r="L325">
        <v>57</v>
      </c>
      <c r="M325">
        <v>35</v>
      </c>
      <c r="N325" t="s">
        <v>785</v>
      </c>
      <c r="O325">
        <v>7009966467</v>
      </c>
      <c r="P325" t="s">
        <v>4016</v>
      </c>
      <c r="Q325" t="s">
        <v>4017</v>
      </c>
      <c r="T325" s="1">
        <v>46205</v>
      </c>
      <c r="U325" s="31">
        <v>46205.681875000002</v>
      </c>
      <c r="V325">
        <v>1</v>
      </c>
      <c r="W325">
        <v>70000</v>
      </c>
      <c r="X325" t="s">
        <v>13400</v>
      </c>
      <c r="Y325" t="s">
        <v>13401</v>
      </c>
      <c r="Z325">
        <v>909020041276989</v>
      </c>
      <c r="AA325" t="s">
        <v>13402</v>
      </c>
      <c r="AB325">
        <v>2</v>
      </c>
      <c r="AC325">
        <v>24.15</v>
      </c>
      <c r="AD325" t="s">
        <v>1235</v>
      </c>
      <c r="AE325" t="s">
        <v>1236</v>
      </c>
      <c r="AF325" t="s">
        <v>13426</v>
      </c>
      <c r="AG325" s="1">
        <v>46244</v>
      </c>
      <c r="AH325">
        <v>25</v>
      </c>
      <c r="AI325" t="s">
        <v>13404</v>
      </c>
      <c r="AJ325" t="s">
        <v>13427</v>
      </c>
      <c r="AK325" t="s">
        <v>13406</v>
      </c>
      <c r="AL325">
        <v>9316793441</v>
      </c>
      <c r="AM325" t="s">
        <v>13415</v>
      </c>
      <c r="AN325" t="s">
        <v>13408</v>
      </c>
      <c r="AO325">
        <v>1198</v>
      </c>
      <c r="AP325">
        <v>0</v>
      </c>
      <c r="AQ325" t="s">
        <v>13454</v>
      </c>
      <c r="AR325">
        <v>1491</v>
      </c>
      <c r="AS325">
        <v>0</v>
      </c>
      <c r="AZ325">
        <v>0</v>
      </c>
      <c r="BC325" t="str">
        <f>VLOOKUP(A325,Sheet1!$A$1:$E$221,2,0)</f>
        <v>West Zone</v>
      </c>
      <c r="BD325" t="str">
        <f>VLOOKUP(A325,Sheet1!$A$1:$E$221,5,0)</f>
        <v>Valand Priyankkumar</v>
      </c>
    </row>
    <row r="326" spans="1:56" x14ac:dyDescent="0.35">
      <c r="A326" t="s">
        <v>807</v>
      </c>
      <c r="B326">
        <v>128</v>
      </c>
      <c r="C326" t="s">
        <v>787</v>
      </c>
      <c r="D326" t="s">
        <v>2453</v>
      </c>
      <c r="E326">
        <v>676221</v>
      </c>
      <c r="F326" t="s">
        <v>14163</v>
      </c>
      <c r="G326">
        <v>8399804</v>
      </c>
      <c r="H326" t="s">
        <v>13397</v>
      </c>
      <c r="I326" t="s">
        <v>2457</v>
      </c>
      <c r="J326">
        <v>2785811803</v>
      </c>
      <c r="K326" t="s">
        <v>14164</v>
      </c>
      <c r="L326">
        <v>28</v>
      </c>
      <c r="M326">
        <v>32</v>
      </c>
      <c r="N326" t="s">
        <v>787</v>
      </c>
      <c r="O326">
        <v>5381278933</v>
      </c>
      <c r="P326" t="s">
        <v>2454</v>
      </c>
      <c r="Q326" t="s">
        <v>2455</v>
      </c>
      <c r="T326" s="1">
        <v>46205</v>
      </c>
      <c r="U326" s="31">
        <v>46205.714490740742</v>
      </c>
      <c r="V326">
        <v>1</v>
      </c>
      <c r="W326">
        <v>77000</v>
      </c>
      <c r="X326" t="s">
        <v>13400</v>
      </c>
      <c r="Y326" t="s">
        <v>13401</v>
      </c>
      <c r="Z326">
        <v>909020041276989</v>
      </c>
      <c r="AA326" t="s">
        <v>13402</v>
      </c>
      <c r="AB326">
        <v>2</v>
      </c>
      <c r="AC326">
        <v>24.15</v>
      </c>
      <c r="AD326" t="s">
        <v>939</v>
      </c>
      <c r="AE326" t="s">
        <v>940</v>
      </c>
      <c r="AF326" t="s">
        <v>13403</v>
      </c>
      <c r="AG326" s="1">
        <v>46239</v>
      </c>
      <c r="AH326">
        <v>25</v>
      </c>
      <c r="AI326" t="s">
        <v>13404</v>
      </c>
      <c r="AJ326" t="s">
        <v>13435</v>
      </c>
      <c r="AK326" t="s">
        <v>13406</v>
      </c>
      <c r="AL326">
        <v>9304852116</v>
      </c>
      <c r="AM326" t="s">
        <v>13407</v>
      </c>
      <c r="AN326" t="s">
        <v>13408</v>
      </c>
      <c r="AO326">
        <v>1318</v>
      </c>
      <c r="AP326">
        <v>0</v>
      </c>
      <c r="AQ326" t="s">
        <v>13420</v>
      </c>
      <c r="AR326">
        <v>1718</v>
      </c>
      <c r="AS326">
        <v>0</v>
      </c>
      <c r="AZ326">
        <v>0</v>
      </c>
      <c r="BC326" t="str">
        <f>VLOOKUP(A326,Sheet1!$A$1:$E$221,2,0)</f>
        <v>East Zone</v>
      </c>
      <c r="BD326" t="str">
        <f>VLOOKUP(A326,Sheet1!$A$1:$E$221,5,0)</f>
        <v>Pavan Kumar Rai</v>
      </c>
    </row>
    <row r="327" spans="1:56" x14ac:dyDescent="0.35">
      <c r="A327" t="s">
        <v>807</v>
      </c>
      <c r="B327">
        <v>128</v>
      </c>
      <c r="C327" t="s">
        <v>787</v>
      </c>
      <c r="D327" t="s">
        <v>4600</v>
      </c>
      <c r="E327">
        <v>223312</v>
      </c>
      <c r="F327" t="s">
        <v>14165</v>
      </c>
      <c r="G327">
        <v>9282793</v>
      </c>
      <c r="H327" t="s">
        <v>13397</v>
      </c>
      <c r="I327" t="s">
        <v>4601</v>
      </c>
      <c r="J327">
        <v>4061630190</v>
      </c>
      <c r="K327" t="s">
        <v>14166</v>
      </c>
      <c r="L327">
        <v>42</v>
      </c>
      <c r="M327">
        <v>48</v>
      </c>
      <c r="N327" t="s">
        <v>787</v>
      </c>
      <c r="O327">
        <v>4420592679</v>
      </c>
      <c r="P327" t="s">
        <v>1596</v>
      </c>
      <c r="Q327" t="s">
        <v>1597</v>
      </c>
      <c r="T327" s="1">
        <v>46205</v>
      </c>
      <c r="U327" s="31">
        <v>46205.685219907406</v>
      </c>
      <c r="V327">
        <v>1</v>
      </c>
      <c r="W327">
        <v>90000</v>
      </c>
      <c r="X327" t="s">
        <v>13400</v>
      </c>
      <c r="Y327" t="s">
        <v>13401</v>
      </c>
      <c r="Z327">
        <v>909020041276989</v>
      </c>
      <c r="AA327" t="s">
        <v>13402</v>
      </c>
      <c r="AB327">
        <v>6</v>
      </c>
      <c r="AC327">
        <v>24.15</v>
      </c>
      <c r="AD327" t="s">
        <v>931</v>
      </c>
      <c r="AE327" t="s">
        <v>932</v>
      </c>
      <c r="AF327" t="s">
        <v>13403</v>
      </c>
      <c r="AG327" s="1">
        <v>46239</v>
      </c>
      <c r="AH327">
        <v>25</v>
      </c>
      <c r="AI327" t="s">
        <v>13404</v>
      </c>
      <c r="AJ327" t="s">
        <v>13405</v>
      </c>
      <c r="AK327" t="s">
        <v>13406</v>
      </c>
      <c r="AL327">
        <v>6287346256</v>
      </c>
      <c r="AM327" t="s">
        <v>13415</v>
      </c>
      <c r="AN327" t="s">
        <v>13408</v>
      </c>
      <c r="AO327">
        <v>1540</v>
      </c>
      <c r="AP327">
        <v>0</v>
      </c>
      <c r="AQ327" t="s">
        <v>13451</v>
      </c>
      <c r="AR327">
        <v>2008</v>
      </c>
      <c r="AS327">
        <v>0</v>
      </c>
      <c r="AZ327">
        <v>0</v>
      </c>
      <c r="BC327" t="str">
        <f>VLOOKUP(A327,Sheet1!$A$1:$E$221,2,0)</f>
        <v>East Zone</v>
      </c>
      <c r="BD327" t="str">
        <f>VLOOKUP(A327,Sheet1!$A$1:$E$221,5,0)</f>
        <v>Pavan Kumar Rai</v>
      </c>
    </row>
    <row r="328" spans="1:56" x14ac:dyDescent="0.35">
      <c r="A328" t="s">
        <v>171</v>
      </c>
      <c r="B328">
        <v>350</v>
      </c>
      <c r="C328" t="s">
        <v>787</v>
      </c>
      <c r="D328" t="s">
        <v>4018</v>
      </c>
      <c r="E328">
        <v>394492</v>
      </c>
      <c r="F328" t="s">
        <v>14167</v>
      </c>
      <c r="G328">
        <v>8945847</v>
      </c>
      <c r="H328" t="s">
        <v>13397</v>
      </c>
      <c r="I328" t="s">
        <v>4019</v>
      </c>
      <c r="J328">
        <v>7143610154</v>
      </c>
      <c r="K328" t="s">
        <v>14168</v>
      </c>
      <c r="L328">
        <v>32</v>
      </c>
      <c r="M328">
        <v>31</v>
      </c>
      <c r="N328" t="s">
        <v>787</v>
      </c>
      <c r="O328">
        <v>8158744669</v>
      </c>
      <c r="P328" t="s">
        <v>4020</v>
      </c>
      <c r="Q328" t="s">
        <v>4021</v>
      </c>
      <c r="T328" s="1">
        <v>46205</v>
      </c>
      <c r="U328" s="31">
        <v>46205.698842592596</v>
      </c>
      <c r="V328">
        <v>1</v>
      </c>
      <c r="W328">
        <v>90000</v>
      </c>
      <c r="X328" t="s">
        <v>13400</v>
      </c>
      <c r="Y328" t="s">
        <v>13401</v>
      </c>
      <c r="Z328">
        <v>909020041276989</v>
      </c>
      <c r="AA328" t="s">
        <v>13402</v>
      </c>
      <c r="AB328">
        <v>5</v>
      </c>
      <c r="AC328">
        <v>24.15</v>
      </c>
      <c r="AD328" t="s">
        <v>931</v>
      </c>
      <c r="AE328" t="s">
        <v>932</v>
      </c>
      <c r="AF328" t="s">
        <v>13419</v>
      </c>
      <c r="AG328" s="1">
        <v>46239</v>
      </c>
      <c r="AH328">
        <v>25</v>
      </c>
      <c r="AI328" t="s">
        <v>13404</v>
      </c>
      <c r="AJ328" t="s">
        <v>13435</v>
      </c>
      <c r="AK328" t="s">
        <v>13406</v>
      </c>
      <c r="AL328">
        <v>9939274621</v>
      </c>
      <c r="AM328" t="s">
        <v>13415</v>
      </c>
      <c r="AN328" t="s">
        <v>13408</v>
      </c>
      <c r="AO328">
        <v>1540</v>
      </c>
      <c r="AP328">
        <v>0</v>
      </c>
      <c r="AQ328" t="s">
        <v>13451</v>
      </c>
      <c r="AR328">
        <v>2008</v>
      </c>
      <c r="AS328">
        <v>0</v>
      </c>
      <c r="AZ328">
        <v>0</v>
      </c>
      <c r="BC328" t="str">
        <f>VLOOKUP(A328,Sheet1!$A$1:$E$221,2,0)</f>
        <v>East Zone</v>
      </c>
      <c r="BD328" t="str">
        <f>VLOOKUP(A328,Sheet1!$A$1:$E$221,5,0)</f>
        <v>Pavan Kumar Rai</v>
      </c>
    </row>
    <row r="329" spans="1:56" x14ac:dyDescent="0.35">
      <c r="A329" t="s">
        <v>172</v>
      </c>
      <c r="B329">
        <v>354</v>
      </c>
      <c r="C329" t="s">
        <v>787</v>
      </c>
      <c r="D329" t="s">
        <v>2460</v>
      </c>
      <c r="E329">
        <v>561376</v>
      </c>
      <c r="F329" t="s">
        <v>14169</v>
      </c>
      <c r="G329">
        <v>7659073</v>
      </c>
      <c r="H329" t="s">
        <v>13397</v>
      </c>
      <c r="I329" t="s">
        <v>2462</v>
      </c>
      <c r="J329">
        <v>9815007050</v>
      </c>
      <c r="K329" t="s">
        <v>14170</v>
      </c>
      <c r="L329">
        <v>41</v>
      </c>
      <c r="M329">
        <v>48</v>
      </c>
      <c r="N329" t="s">
        <v>787</v>
      </c>
      <c r="O329">
        <v>1332837177</v>
      </c>
      <c r="P329" t="s">
        <v>976</v>
      </c>
      <c r="Q329" t="s">
        <v>977</v>
      </c>
      <c r="T329" s="1">
        <v>46205</v>
      </c>
      <c r="U329" s="31">
        <v>46205.839618055557</v>
      </c>
      <c r="V329">
        <v>1</v>
      </c>
      <c r="W329">
        <v>80000</v>
      </c>
      <c r="X329" t="s">
        <v>13400</v>
      </c>
      <c r="Y329" t="s">
        <v>13401</v>
      </c>
      <c r="Z329">
        <v>909020041276989</v>
      </c>
      <c r="AA329" t="s">
        <v>13402</v>
      </c>
      <c r="AB329">
        <v>5</v>
      </c>
      <c r="AC329">
        <v>24.15</v>
      </c>
      <c r="AD329" t="s">
        <v>1266</v>
      </c>
      <c r="AE329" t="s">
        <v>1267</v>
      </c>
      <c r="AF329" t="s">
        <v>13414</v>
      </c>
      <c r="AG329" s="1">
        <v>46241</v>
      </c>
      <c r="AH329">
        <v>25</v>
      </c>
      <c r="AI329" t="s">
        <v>13404</v>
      </c>
      <c r="AJ329" t="s">
        <v>13435</v>
      </c>
      <c r="AK329" t="s">
        <v>13406</v>
      </c>
      <c r="AL329">
        <v>8809046212</v>
      </c>
      <c r="AM329" t="s">
        <v>13415</v>
      </c>
      <c r="AN329" t="s">
        <v>13408</v>
      </c>
      <c r="AO329">
        <v>1369</v>
      </c>
      <c r="AP329">
        <v>0</v>
      </c>
      <c r="AQ329" t="s">
        <v>13484</v>
      </c>
      <c r="AR329">
        <v>1704</v>
      </c>
      <c r="AS329">
        <v>0</v>
      </c>
      <c r="AZ329">
        <v>0</v>
      </c>
      <c r="BC329" t="str">
        <f>VLOOKUP(A329,Sheet1!$A$1:$E$221,2,0)</f>
        <v>East Zone</v>
      </c>
      <c r="BD329" t="str">
        <f>VLOOKUP(A329,Sheet1!$A$1:$E$221,5,0)</f>
        <v>Abhishek Kumar Tiwari</v>
      </c>
    </row>
    <row r="330" spans="1:56" x14ac:dyDescent="0.35">
      <c r="A330" t="s">
        <v>717</v>
      </c>
      <c r="B330">
        <v>275</v>
      </c>
      <c r="C330" t="s">
        <v>784</v>
      </c>
      <c r="D330" t="s">
        <v>2537</v>
      </c>
      <c r="E330">
        <v>88757</v>
      </c>
      <c r="F330" t="s">
        <v>1143</v>
      </c>
      <c r="G330">
        <v>8412084</v>
      </c>
      <c r="H330" t="s">
        <v>13397</v>
      </c>
      <c r="I330" t="s">
        <v>2541</v>
      </c>
      <c r="J330">
        <v>7767447178</v>
      </c>
      <c r="K330" t="s">
        <v>14171</v>
      </c>
      <c r="L330">
        <v>52</v>
      </c>
      <c r="M330">
        <v>49</v>
      </c>
      <c r="N330" t="s">
        <v>784</v>
      </c>
      <c r="O330">
        <v>2178687238</v>
      </c>
      <c r="P330" t="s">
        <v>2538</v>
      </c>
      <c r="Q330" t="s">
        <v>2539</v>
      </c>
      <c r="T330" s="1">
        <v>46205</v>
      </c>
      <c r="U330" s="31">
        <v>46205.656076388892</v>
      </c>
      <c r="V330">
        <v>1</v>
      </c>
      <c r="W330">
        <v>90000</v>
      </c>
      <c r="X330" t="s">
        <v>13400</v>
      </c>
      <c r="Y330" t="s">
        <v>13401</v>
      </c>
      <c r="Z330">
        <v>909020041276989</v>
      </c>
      <c r="AA330" t="s">
        <v>13402</v>
      </c>
      <c r="AB330">
        <v>6</v>
      </c>
      <c r="AC330">
        <v>24.15</v>
      </c>
      <c r="AD330" t="s">
        <v>1032</v>
      </c>
      <c r="AE330" t="s">
        <v>1033</v>
      </c>
      <c r="AF330" t="s">
        <v>13403</v>
      </c>
      <c r="AG330" s="1">
        <v>46238</v>
      </c>
      <c r="AH330">
        <v>25</v>
      </c>
      <c r="AI330" t="s">
        <v>13404</v>
      </c>
      <c r="AJ330" t="s">
        <v>13435</v>
      </c>
      <c r="AK330" t="s">
        <v>13406</v>
      </c>
      <c r="AL330">
        <v>7903087193</v>
      </c>
      <c r="AM330" t="s">
        <v>13415</v>
      </c>
      <c r="AN330" t="s">
        <v>13408</v>
      </c>
      <c r="AO330">
        <v>1540</v>
      </c>
      <c r="AP330">
        <v>0</v>
      </c>
      <c r="AQ330" t="s">
        <v>13440</v>
      </c>
      <c r="AR330">
        <v>2010</v>
      </c>
      <c r="AS330">
        <v>0</v>
      </c>
      <c r="AZ330">
        <v>0</v>
      </c>
      <c r="BC330" t="str">
        <f>VLOOKUP(A330,Sheet1!$A$1:$E$221,2,0)</f>
        <v>East Zone</v>
      </c>
      <c r="BD330" t="str">
        <f>VLOOKUP(A330,Sheet1!$A$1:$E$221,5,0)</f>
        <v>Raja Kumar</v>
      </c>
    </row>
    <row r="331" spans="1:56" x14ac:dyDescent="0.35">
      <c r="A331" t="s">
        <v>87</v>
      </c>
      <c r="B331">
        <v>65</v>
      </c>
      <c r="C331" t="s">
        <v>788</v>
      </c>
      <c r="D331" t="s">
        <v>2631</v>
      </c>
      <c r="E331">
        <v>451461</v>
      </c>
      <c r="F331" t="s">
        <v>4022</v>
      </c>
      <c r="G331">
        <v>8257489</v>
      </c>
      <c r="H331" t="s">
        <v>13397</v>
      </c>
      <c r="I331" t="s">
        <v>2633</v>
      </c>
      <c r="J331">
        <v>6932742647</v>
      </c>
      <c r="K331" t="s">
        <v>14172</v>
      </c>
      <c r="L331">
        <v>55</v>
      </c>
      <c r="M331">
        <v>26</v>
      </c>
      <c r="N331" t="s">
        <v>788</v>
      </c>
      <c r="O331">
        <v>1563223890</v>
      </c>
      <c r="P331" t="s">
        <v>1221</v>
      </c>
      <c r="Q331" t="s">
        <v>1222</v>
      </c>
      <c r="T331" s="1">
        <v>46206</v>
      </c>
      <c r="U331" s="31">
        <v>46206.6015162037</v>
      </c>
      <c r="V331">
        <v>1</v>
      </c>
      <c r="W331">
        <v>60000</v>
      </c>
      <c r="X331" t="s">
        <v>13400</v>
      </c>
      <c r="Y331" t="s">
        <v>13401</v>
      </c>
      <c r="Z331">
        <v>909020041276989</v>
      </c>
      <c r="AA331" t="s">
        <v>13402</v>
      </c>
      <c r="AB331">
        <v>3</v>
      </c>
      <c r="AC331">
        <v>24.5</v>
      </c>
      <c r="AD331" t="s">
        <v>1269</v>
      </c>
      <c r="AE331" t="s">
        <v>1270</v>
      </c>
      <c r="AF331" t="s">
        <v>13414</v>
      </c>
      <c r="AG331" s="1">
        <v>46246</v>
      </c>
      <c r="AH331">
        <v>25</v>
      </c>
      <c r="AI331" t="s">
        <v>13404</v>
      </c>
      <c r="AJ331" t="s">
        <v>13427</v>
      </c>
      <c r="AK331" t="s">
        <v>13406</v>
      </c>
      <c r="AL331">
        <v>7400772239</v>
      </c>
      <c r="AM331" t="s">
        <v>13415</v>
      </c>
      <c r="AN331" t="s">
        <v>13408</v>
      </c>
      <c r="AO331">
        <v>1027</v>
      </c>
      <c r="AP331">
        <v>0</v>
      </c>
      <c r="AQ331" t="s">
        <v>13509</v>
      </c>
      <c r="AR331">
        <v>1278</v>
      </c>
      <c r="AS331">
        <v>0</v>
      </c>
      <c r="AZ331">
        <v>0</v>
      </c>
      <c r="BC331" t="str">
        <f>VLOOKUP(A331,Sheet1!$A$1:$E$221,2,0)</f>
        <v>South Zone</v>
      </c>
      <c r="BD331" t="str">
        <f>VLOOKUP(A331,Sheet1!$A$1:$E$221,5,0)</f>
        <v>Vinay Kumar Vishwakarma</v>
      </c>
    </row>
    <row r="332" spans="1:56" x14ac:dyDescent="0.35">
      <c r="A332" t="s">
        <v>177</v>
      </c>
      <c r="B332">
        <v>606</v>
      </c>
      <c r="C332" t="s">
        <v>788</v>
      </c>
      <c r="D332" t="s">
        <v>2701</v>
      </c>
      <c r="E332">
        <v>300374</v>
      </c>
      <c r="F332" t="s">
        <v>14173</v>
      </c>
      <c r="G332">
        <v>8385600</v>
      </c>
      <c r="H332" t="s">
        <v>13397</v>
      </c>
      <c r="I332" t="s">
        <v>2705</v>
      </c>
      <c r="J332">
        <v>7071375831</v>
      </c>
      <c r="K332" t="s">
        <v>14174</v>
      </c>
      <c r="L332">
        <v>50</v>
      </c>
      <c r="M332">
        <v>54</v>
      </c>
      <c r="N332" t="s">
        <v>788</v>
      </c>
      <c r="O332">
        <v>9366866468</v>
      </c>
      <c r="P332" t="s">
        <v>2702</v>
      </c>
      <c r="Q332" t="s">
        <v>2703</v>
      </c>
      <c r="T332" s="1">
        <v>46205</v>
      </c>
      <c r="U332" s="31">
        <v>46205.653668981482</v>
      </c>
      <c r="V332">
        <v>1</v>
      </c>
      <c r="W332">
        <v>90000</v>
      </c>
      <c r="X332" t="s">
        <v>13400</v>
      </c>
      <c r="Y332" t="s">
        <v>13401</v>
      </c>
      <c r="Z332">
        <v>909020041276989</v>
      </c>
      <c r="AA332" t="s">
        <v>13402</v>
      </c>
      <c r="AB332">
        <v>3</v>
      </c>
      <c r="AC332">
        <v>24.15</v>
      </c>
      <c r="AD332" t="s">
        <v>978</v>
      </c>
      <c r="AE332" t="s">
        <v>979</v>
      </c>
      <c r="AF332" t="s">
        <v>13414</v>
      </c>
      <c r="AG332" s="1">
        <v>46242</v>
      </c>
      <c r="AH332">
        <v>25</v>
      </c>
      <c r="AI332" t="s">
        <v>13404</v>
      </c>
      <c r="AJ332" t="s">
        <v>13405</v>
      </c>
      <c r="AK332" t="s">
        <v>13406</v>
      </c>
      <c r="AL332">
        <v>6353892984</v>
      </c>
      <c r="AM332" t="s">
        <v>13407</v>
      </c>
      <c r="AN332" t="s">
        <v>13408</v>
      </c>
      <c r="AO332">
        <v>1540</v>
      </c>
      <c r="AP332">
        <v>0</v>
      </c>
      <c r="AQ332" t="s">
        <v>13533</v>
      </c>
      <c r="AR332">
        <v>1917</v>
      </c>
      <c r="AS332">
        <v>0</v>
      </c>
      <c r="AZ332">
        <v>0</v>
      </c>
      <c r="BC332" t="str">
        <f>VLOOKUP(A332,Sheet1!$A$1:$E$221,2,0)</f>
        <v>South Zone</v>
      </c>
      <c r="BD332" t="str">
        <f>VLOOKUP(A332,Sheet1!$A$1:$E$221,5,0)</f>
        <v>Vinay Kumar Vishwakarma</v>
      </c>
    </row>
    <row r="333" spans="1:56" x14ac:dyDescent="0.35">
      <c r="A333" t="s">
        <v>139</v>
      </c>
      <c r="B333">
        <v>370</v>
      </c>
      <c r="C333" t="s">
        <v>784</v>
      </c>
      <c r="D333" t="s">
        <v>2561</v>
      </c>
      <c r="E333">
        <v>286913</v>
      </c>
      <c r="F333" t="s">
        <v>14175</v>
      </c>
      <c r="G333">
        <v>8259690</v>
      </c>
      <c r="H333" t="s">
        <v>13397</v>
      </c>
      <c r="I333" t="s">
        <v>2563</v>
      </c>
      <c r="J333">
        <v>7962615716</v>
      </c>
      <c r="K333" t="s">
        <v>14176</v>
      </c>
      <c r="L333">
        <v>22</v>
      </c>
      <c r="M333">
        <v>26</v>
      </c>
      <c r="N333" t="s">
        <v>784</v>
      </c>
      <c r="O333">
        <v>6880338901</v>
      </c>
      <c r="P333" t="s">
        <v>1103</v>
      </c>
      <c r="Q333" t="s">
        <v>1104</v>
      </c>
      <c r="T333" s="1">
        <v>46205</v>
      </c>
      <c r="U333" s="31">
        <v>46205.742175925923</v>
      </c>
      <c r="V333">
        <v>1</v>
      </c>
      <c r="W333">
        <v>77000</v>
      </c>
      <c r="X333" t="s">
        <v>13400</v>
      </c>
      <c r="Y333" t="s">
        <v>13401</v>
      </c>
      <c r="Z333">
        <v>909020041276989</v>
      </c>
      <c r="AA333" t="s">
        <v>13402</v>
      </c>
      <c r="AB333">
        <v>2</v>
      </c>
      <c r="AC333">
        <v>24.15</v>
      </c>
      <c r="AD333" t="s">
        <v>1124</v>
      </c>
      <c r="AE333" t="s">
        <v>1125</v>
      </c>
      <c r="AF333" t="s">
        <v>13403</v>
      </c>
      <c r="AG333" s="1">
        <v>46236</v>
      </c>
      <c r="AH333">
        <v>25</v>
      </c>
      <c r="AI333" t="s">
        <v>13404</v>
      </c>
      <c r="AJ333" t="s">
        <v>13435</v>
      </c>
      <c r="AK333" t="s">
        <v>13406</v>
      </c>
      <c r="AL333">
        <v>9635123302</v>
      </c>
      <c r="AM333" t="s">
        <v>13407</v>
      </c>
      <c r="AN333" t="s">
        <v>13408</v>
      </c>
      <c r="AO333">
        <v>1318</v>
      </c>
      <c r="AP333">
        <v>0</v>
      </c>
      <c r="AQ333" t="s">
        <v>13542</v>
      </c>
      <c r="AR333">
        <v>1719</v>
      </c>
      <c r="AS333">
        <v>0</v>
      </c>
      <c r="AZ333">
        <v>0</v>
      </c>
      <c r="BC333" t="str">
        <f>VLOOKUP(A333,Sheet1!$A$1:$E$221,2,0)</f>
        <v>East Zone</v>
      </c>
      <c r="BD333" t="str">
        <f>VLOOKUP(A333,Sheet1!$A$1:$E$221,5,0)</f>
        <v>Raja Kumar</v>
      </c>
    </row>
    <row r="334" spans="1:56" x14ac:dyDescent="0.35">
      <c r="A334" t="s">
        <v>907</v>
      </c>
      <c r="B334">
        <v>402</v>
      </c>
      <c r="C334" t="s">
        <v>787</v>
      </c>
      <c r="D334" t="s">
        <v>4023</v>
      </c>
      <c r="E334">
        <v>256873</v>
      </c>
      <c r="F334" t="s">
        <v>14177</v>
      </c>
      <c r="G334">
        <v>8179232</v>
      </c>
      <c r="H334" t="s">
        <v>13397</v>
      </c>
      <c r="I334" t="s">
        <v>4024</v>
      </c>
      <c r="J334">
        <v>1087324842</v>
      </c>
      <c r="K334" t="s">
        <v>14178</v>
      </c>
      <c r="L334">
        <v>40</v>
      </c>
      <c r="M334">
        <v>42</v>
      </c>
      <c r="N334" t="s">
        <v>787</v>
      </c>
      <c r="O334">
        <v>3516886133</v>
      </c>
      <c r="P334" t="s">
        <v>4025</v>
      </c>
      <c r="Q334" t="s">
        <v>4026</v>
      </c>
      <c r="T334" s="1">
        <v>46205</v>
      </c>
      <c r="U334" s="31">
        <v>46205.740949074076</v>
      </c>
      <c r="V334">
        <v>1</v>
      </c>
      <c r="W334">
        <v>77000</v>
      </c>
      <c r="X334" t="s">
        <v>13400</v>
      </c>
      <c r="Y334" t="s">
        <v>13401</v>
      </c>
      <c r="Z334">
        <v>909020041276989</v>
      </c>
      <c r="AA334" t="s">
        <v>13402</v>
      </c>
      <c r="AB334">
        <v>2</v>
      </c>
      <c r="AC334">
        <v>24.15</v>
      </c>
      <c r="AD334" t="s">
        <v>939</v>
      </c>
      <c r="AE334" t="s">
        <v>940</v>
      </c>
      <c r="AF334" t="s">
        <v>13403</v>
      </c>
      <c r="AG334" s="1">
        <v>46240</v>
      </c>
      <c r="AH334">
        <v>25</v>
      </c>
      <c r="AI334" t="s">
        <v>13404</v>
      </c>
      <c r="AJ334" t="s">
        <v>13405</v>
      </c>
      <c r="AK334" t="s">
        <v>13443</v>
      </c>
      <c r="AL334">
        <v>8969685390</v>
      </c>
      <c r="AM334" t="s">
        <v>13407</v>
      </c>
      <c r="AN334" t="s">
        <v>13408</v>
      </c>
      <c r="AO334">
        <v>1318</v>
      </c>
      <c r="AP334">
        <v>0</v>
      </c>
      <c r="AQ334" t="s">
        <v>13420</v>
      </c>
      <c r="AR334">
        <v>1718</v>
      </c>
      <c r="AS334">
        <v>0</v>
      </c>
      <c r="AZ334">
        <v>0</v>
      </c>
      <c r="BC334" t="str">
        <f>VLOOKUP(A334,Sheet1!$A$1:$E$221,2,0)</f>
        <v>East Zone</v>
      </c>
      <c r="BD334" t="str">
        <f>VLOOKUP(A334,Sheet1!$A$1:$E$221,5,0)</f>
        <v>Abhishek Kumar Tiwari</v>
      </c>
    </row>
    <row r="335" spans="1:56" x14ac:dyDescent="0.35">
      <c r="A335" t="s">
        <v>158</v>
      </c>
      <c r="B335">
        <v>1313</v>
      </c>
      <c r="C335" t="s">
        <v>789</v>
      </c>
      <c r="D335" t="s">
        <v>4027</v>
      </c>
      <c r="E335">
        <v>254210</v>
      </c>
      <c r="F335" t="s">
        <v>14179</v>
      </c>
      <c r="G335">
        <v>8656212</v>
      </c>
      <c r="H335" t="s">
        <v>13397</v>
      </c>
      <c r="I335" t="s">
        <v>4028</v>
      </c>
      <c r="J335">
        <v>6159340527</v>
      </c>
      <c r="K335" t="s">
        <v>3764</v>
      </c>
      <c r="L335">
        <v>20</v>
      </c>
      <c r="M335">
        <v>21</v>
      </c>
      <c r="N335" t="s">
        <v>789</v>
      </c>
      <c r="O335">
        <v>3424670723</v>
      </c>
      <c r="P335" t="s">
        <v>1423</v>
      </c>
      <c r="Q335" t="s">
        <v>1424</v>
      </c>
      <c r="T335" s="1">
        <v>46206</v>
      </c>
      <c r="U335" s="31">
        <v>46206.522499999999</v>
      </c>
      <c r="V335">
        <v>1</v>
      </c>
      <c r="W335">
        <v>77000</v>
      </c>
      <c r="X335" t="s">
        <v>13400</v>
      </c>
      <c r="Y335" t="s">
        <v>13401</v>
      </c>
      <c r="Z335">
        <v>909020041276989</v>
      </c>
      <c r="AA335" t="s">
        <v>13402</v>
      </c>
      <c r="AB335">
        <v>2</v>
      </c>
      <c r="AC335">
        <v>24.15</v>
      </c>
      <c r="AD335" t="s">
        <v>1173</v>
      </c>
      <c r="AE335" t="s">
        <v>1174</v>
      </c>
      <c r="AF335" t="s">
        <v>13426</v>
      </c>
      <c r="AG335" s="1">
        <v>46237</v>
      </c>
      <c r="AH335">
        <v>25</v>
      </c>
      <c r="AI335" t="s">
        <v>13404</v>
      </c>
      <c r="AJ335" t="s">
        <v>13405</v>
      </c>
      <c r="AK335" t="s">
        <v>13406</v>
      </c>
      <c r="AL335">
        <v>8265962860</v>
      </c>
      <c r="AM335" t="s">
        <v>13407</v>
      </c>
      <c r="AN335" t="s">
        <v>13408</v>
      </c>
      <c r="AO335">
        <v>1318</v>
      </c>
      <c r="AP335">
        <v>0</v>
      </c>
      <c r="AQ335" t="s">
        <v>13462</v>
      </c>
      <c r="AR335">
        <v>1770</v>
      </c>
      <c r="AS335">
        <v>0</v>
      </c>
      <c r="AZ335">
        <v>0</v>
      </c>
      <c r="BC335" t="str">
        <f>VLOOKUP(A335,Sheet1!$A$1:$E$221,2,0)</f>
        <v>West Zone</v>
      </c>
      <c r="BD335" t="str">
        <f>VLOOKUP(A335,Sheet1!$A$1:$E$221,5,0)</f>
        <v>Pradeep Kumar</v>
      </c>
    </row>
    <row r="336" spans="1:56" x14ac:dyDescent="0.35">
      <c r="A336" t="s">
        <v>142</v>
      </c>
      <c r="B336">
        <v>424</v>
      </c>
      <c r="C336" t="s">
        <v>787</v>
      </c>
      <c r="D336" t="s">
        <v>4029</v>
      </c>
      <c r="E336">
        <v>171761</v>
      </c>
      <c r="F336" t="s">
        <v>14180</v>
      </c>
      <c r="G336">
        <v>8282958</v>
      </c>
      <c r="H336" t="s">
        <v>13397</v>
      </c>
      <c r="I336" t="s">
        <v>4030</v>
      </c>
      <c r="J336">
        <v>1574555955</v>
      </c>
      <c r="K336" t="s">
        <v>3853</v>
      </c>
      <c r="L336">
        <v>25</v>
      </c>
      <c r="M336">
        <v>30</v>
      </c>
      <c r="N336" t="s">
        <v>787</v>
      </c>
      <c r="O336">
        <v>5794515296</v>
      </c>
      <c r="P336" t="s">
        <v>14181</v>
      </c>
      <c r="Q336" t="s">
        <v>14182</v>
      </c>
      <c r="T336" s="1">
        <v>46206</v>
      </c>
      <c r="U336" s="31">
        <v>46206.557627314818</v>
      </c>
      <c r="V336">
        <v>1</v>
      </c>
      <c r="W336">
        <v>70000</v>
      </c>
      <c r="X336" t="s">
        <v>13400</v>
      </c>
      <c r="Y336" t="s">
        <v>13401</v>
      </c>
      <c r="Z336">
        <v>909020041276989</v>
      </c>
      <c r="AA336" t="s">
        <v>13402</v>
      </c>
      <c r="AB336">
        <v>2</v>
      </c>
      <c r="AC336">
        <v>24.15</v>
      </c>
      <c r="AD336" t="s">
        <v>958</v>
      </c>
      <c r="AE336" t="s">
        <v>959</v>
      </c>
      <c r="AF336" t="s">
        <v>13414</v>
      </c>
      <c r="AG336" s="1">
        <v>46244</v>
      </c>
      <c r="AH336">
        <v>25</v>
      </c>
      <c r="AI336" t="s">
        <v>13404</v>
      </c>
      <c r="AJ336" t="s">
        <v>13435</v>
      </c>
      <c r="AK336" t="s">
        <v>13406</v>
      </c>
      <c r="AL336">
        <v>9262261183</v>
      </c>
      <c r="AM336" t="s">
        <v>13407</v>
      </c>
      <c r="AN336" t="s">
        <v>13408</v>
      </c>
      <c r="AO336">
        <v>1198</v>
      </c>
      <c r="AP336">
        <v>0</v>
      </c>
      <c r="AQ336" t="s">
        <v>13634</v>
      </c>
      <c r="AR336">
        <v>1562</v>
      </c>
      <c r="AS336">
        <v>0</v>
      </c>
      <c r="AZ336">
        <v>0</v>
      </c>
      <c r="BC336" t="str">
        <f>VLOOKUP(A336,Sheet1!$A$1:$E$221,2,0)</f>
        <v>East Zone</v>
      </c>
      <c r="BD336" t="str">
        <f>VLOOKUP(A336,Sheet1!$A$1:$E$221,5,0)</f>
        <v>Abhishek Kumar Tiwari</v>
      </c>
    </row>
    <row r="337" spans="1:56" x14ac:dyDescent="0.35">
      <c r="A337" t="s">
        <v>234</v>
      </c>
      <c r="B337">
        <v>185</v>
      </c>
      <c r="C337" t="s">
        <v>791</v>
      </c>
      <c r="D337" t="s">
        <v>4031</v>
      </c>
      <c r="E337">
        <v>98829</v>
      </c>
      <c r="F337" t="s">
        <v>14183</v>
      </c>
      <c r="G337">
        <v>4768727</v>
      </c>
      <c r="H337" t="s">
        <v>13397</v>
      </c>
      <c r="I337" t="s">
        <v>4032</v>
      </c>
      <c r="J337">
        <v>8534848903</v>
      </c>
      <c r="K337" t="s">
        <v>14184</v>
      </c>
      <c r="L337">
        <v>52</v>
      </c>
      <c r="M337">
        <v>55</v>
      </c>
      <c r="N337" t="s">
        <v>791</v>
      </c>
      <c r="O337">
        <v>1301525157</v>
      </c>
      <c r="P337" t="s">
        <v>4033</v>
      </c>
      <c r="Q337" t="s">
        <v>4034</v>
      </c>
      <c r="T337" s="1">
        <v>46205</v>
      </c>
      <c r="U337" s="31">
        <v>46205.647060185183</v>
      </c>
      <c r="V337">
        <v>1</v>
      </c>
      <c r="W337">
        <v>70000</v>
      </c>
      <c r="X337" t="s">
        <v>13400</v>
      </c>
      <c r="Y337" t="s">
        <v>13401</v>
      </c>
      <c r="Z337">
        <v>909020041276989</v>
      </c>
      <c r="AA337" t="s">
        <v>13402</v>
      </c>
      <c r="AB337">
        <v>2</v>
      </c>
      <c r="AC337">
        <v>24.15</v>
      </c>
      <c r="AD337" t="s">
        <v>1029</v>
      </c>
      <c r="AE337" t="s">
        <v>1030</v>
      </c>
      <c r="AF337" t="s">
        <v>13426</v>
      </c>
      <c r="AG337" s="1">
        <v>46244</v>
      </c>
      <c r="AH337">
        <v>25</v>
      </c>
      <c r="AI337" t="s">
        <v>13404</v>
      </c>
      <c r="AJ337" t="s">
        <v>13435</v>
      </c>
      <c r="AK337" t="s">
        <v>13406</v>
      </c>
      <c r="AL337">
        <v>9556832303</v>
      </c>
      <c r="AM337" t="s">
        <v>13415</v>
      </c>
      <c r="AN337" t="s">
        <v>13408</v>
      </c>
      <c r="AO337">
        <v>1198</v>
      </c>
      <c r="AP337">
        <v>0</v>
      </c>
      <c r="AQ337" t="s">
        <v>13409</v>
      </c>
      <c r="AR337">
        <v>1563</v>
      </c>
      <c r="AS337">
        <v>0</v>
      </c>
      <c r="AZ337">
        <v>0</v>
      </c>
      <c r="BC337" t="str">
        <f>VLOOKUP(A337,Sheet1!$A$1:$E$221,2,0)</f>
        <v>South East Zone</v>
      </c>
      <c r="BD337" t="str">
        <f>VLOOKUP(A337,Sheet1!$A$1:$E$221,5,0)</f>
        <v>Pratik Mishra</v>
      </c>
    </row>
    <row r="338" spans="1:56" x14ac:dyDescent="0.35">
      <c r="A338" t="s">
        <v>225</v>
      </c>
      <c r="B338">
        <v>1469</v>
      </c>
      <c r="C338" t="s">
        <v>778</v>
      </c>
      <c r="D338" t="s">
        <v>2917</v>
      </c>
      <c r="E338">
        <v>677946</v>
      </c>
      <c r="F338" t="s">
        <v>14185</v>
      </c>
      <c r="G338">
        <v>8506275</v>
      </c>
      <c r="H338" t="s">
        <v>13397</v>
      </c>
      <c r="I338" t="s">
        <v>2919</v>
      </c>
      <c r="J338">
        <v>4291561221</v>
      </c>
      <c r="K338" t="s">
        <v>14186</v>
      </c>
      <c r="L338">
        <v>32</v>
      </c>
      <c r="M338">
        <v>53</v>
      </c>
      <c r="N338" t="s">
        <v>778</v>
      </c>
      <c r="O338">
        <v>1489047773</v>
      </c>
      <c r="P338" t="s">
        <v>1530</v>
      </c>
      <c r="Q338" t="s">
        <v>1531</v>
      </c>
      <c r="T338" s="1">
        <v>46206</v>
      </c>
      <c r="U338" s="31">
        <v>46206.524745370371</v>
      </c>
      <c r="V338">
        <v>1</v>
      </c>
      <c r="W338">
        <v>50000</v>
      </c>
      <c r="X338" t="s">
        <v>13400</v>
      </c>
      <c r="Y338" t="s">
        <v>13401</v>
      </c>
      <c r="Z338">
        <v>909020041276989</v>
      </c>
      <c r="AA338" t="s">
        <v>13402</v>
      </c>
      <c r="AB338">
        <v>2</v>
      </c>
      <c r="AC338">
        <v>24.15</v>
      </c>
      <c r="AD338" t="s">
        <v>1228</v>
      </c>
      <c r="AE338" t="s">
        <v>1229</v>
      </c>
      <c r="AF338" t="s">
        <v>13414</v>
      </c>
      <c r="AG338" s="1">
        <v>46244</v>
      </c>
      <c r="AH338">
        <v>25</v>
      </c>
      <c r="AI338" t="s">
        <v>13404</v>
      </c>
      <c r="AJ338" t="s">
        <v>13435</v>
      </c>
      <c r="AK338" t="s">
        <v>13406</v>
      </c>
      <c r="AL338">
        <v>6000494204</v>
      </c>
      <c r="AM338" t="s">
        <v>13407</v>
      </c>
      <c r="AN338" t="s">
        <v>13408</v>
      </c>
      <c r="AO338">
        <v>856</v>
      </c>
      <c r="AP338">
        <v>0</v>
      </c>
      <c r="AQ338" t="s">
        <v>13545</v>
      </c>
      <c r="AR338">
        <v>1065</v>
      </c>
      <c r="AS338">
        <v>0</v>
      </c>
      <c r="AZ338">
        <v>0</v>
      </c>
      <c r="BC338" t="str">
        <f>VLOOKUP(A338,Sheet1!$A$1:$E$221,2,0)</f>
        <v>South East Zone</v>
      </c>
      <c r="BD338" t="str">
        <f>VLOOKUP(A338,Sheet1!$A$1:$E$221,5,0)</f>
        <v>Pritam Vishwas</v>
      </c>
    </row>
    <row r="339" spans="1:56" x14ac:dyDescent="0.35">
      <c r="A339" t="s">
        <v>225</v>
      </c>
      <c r="B339">
        <v>1469</v>
      </c>
      <c r="C339" t="s">
        <v>778</v>
      </c>
      <c r="D339" t="s">
        <v>2917</v>
      </c>
      <c r="E339">
        <v>677946</v>
      </c>
      <c r="F339" t="s">
        <v>14185</v>
      </c>
      <c r="G339">
        <v>8506275</v>
      </c>
      <c r="H339" t="s">
        <v>13397</v>
      </c>
      <c r="I339" t="s">
        <v>2920</v>
      </c>
      <c r="J339">
        <v>1722494593</v>
      </c>
      <c r="K339" t="s">
        <v>14187</v>
      </c>
      <c r="L339">
        <v>35</v>
      </c>
      <c r="M339">
        <v>38</v>
      </c>
      <c r="N339" t="s">
        <v>778</v>
      </c>
      <c r="O339">
        <v>7683659440</v>
      </c>
      <c r="P339" t="s">
        <v>1530</v>
      </c>
      <c r="Q339" t="s">
        <v>1531</v>
      </c>
      <c r="T339" s="1">
        <v>46206</v>
      </c>
      <c r="U339" s="31">
        <v>46206.524756944447</v>
      </c>
      <c r="V339">
        <v>1</v>
      </c>
      <c r="W339">
        <v>50000</v>
      </c>
      <c r="X339" t="s">
        <v>13400</v>
      </c>
      <c r="Y339" t="s">
        <v>13401</v>
      </c>
      <c r="Z339">
        <v>909020041276989</v>
      </c>
      <c r="AA339" t="s">
        <v>13402</v>
      </c>
      <c r="AB339">
        <v>2</v>
      </c>
      <c r="AC339">
        <v>24.15</v>
      </c>
      <c r="AD339" t="s">
        <v>1228</v>
      </c>
      <c r="AE339" t="s">
        <v>1229</v>
      </c>
      <c r="AF339" t="s">
        <v>13414</v>
      </c>
      <c r="AG339" s="1">
        <v>46244</v>
      </c>
      <c r="AH339">
        <v>25</v>
      </c>
      <c r="AI339" t="s">
        <v>13404</v>
      </c>
      <c r="AJ339" t="s">
        <v>13435</v>
      </c>
      <c r="AK339" t="s">
        <v>13406</v>
      </c>
      <c r="AL339">
        <v>9101690762</v>
      </c>
      <c r="AM339" t="s">
        <v>13415</v>
      </c>
      <c r="AN339" t="s">
        <v>13408</v>
      </c>
      <c r="AO339">
        <v>856</v>
      </c>
      <c r="AP339">
        <v>0</v>
      </c>
      <c r="AQ339" t="s">
        <v>13545</v>
      </c>
      <c r="AR339">
        <v>1065</v>
      </c>
      <c r="AS339">
        <v>0</v>
      </c>
      <c r="AZ339">
        <v>0</v>
      </c>
      <c r="BC339" t="str">
        <f>VLOOKUP(A339,Sheet1!$A$1:$E$221,2,0)</f>
        <v>South East Zone</v>
      </c>
      <c r="BD339" t="str">
        <f>VLOOKUP(A339,Sheet1!$A$1:$E$221,5,0)</f>
        <v>Pritam Vishwas</v>
      </c>
    </row>
    <row r="340" spans="1:56" x14ac:dyDescent="0.35">
      <c r="A340" t="s">
        <v>278</v>
      </c>
      <c r="B340">
        <v>367</v>
      </c>
      <c r="C340" t="s">
        <v>782</v>
      </c>
      <c r="D340" t="s">
        <v>4035</v>
      </c>
      <c r="E340">
        <v>568380</v>
      </c>
      <c r="F340" t="s">
        <v>14188</v>
      </c>
      <c r="G340">
        <v>9280564</v>
      </c>
      <c r="H340" t="s">
        <v>13397</v>
      </c>
      <c r="I340" t="s">
        <v>4036</v>
      </c>
      <c r="J340">
        <v>4545555259</v>
      </c>
      <c r="K340" t="s">
        <v>14189</v>
      </c>
      <c r="L340">
        <v>36</v>
      </c>
      <c r="M340">
        <v>38</v>
      </c>
      <c r="N340" t="s">
        <v>782</v>
      </c>
      <c r="O340">
        <v>7559137640</v>
      </c>
      <c r="P340" t="s">
        <v>4037</v>
      </c>
      <c r="Q340" t="s">
        <v>4038</v>
      </c>
      <c r="T340" s="1">
        <v>46206</v>
      </c>
      <c r="U340" s="31">
        <v>46206.695879629631</v>
      </c>
      <c r="V340">
        <v>1</v>
      </c>
      <c r="W340">
        <v>70000</v>
      </c>
      <c r="X340" t="s">
        <v>13400</v>
      </c>
      <c r="Y340" t="s">
        <v>13401</v>
      </c>
      <c r="Z340">
        <v>909020041276989</v>
      </c>
      <c r="AA340" t="s">
        <v>13402</v>
      </c>
      <c r="AB340">
        <v>3</v>
      </c>
      <c r="AC340">
        <v>24.15</v>
      </c>
      <c r="AD340" t="s">
        <v>1325</v>
      </c>
      <c r="AE340" t="s">
        <v>1326</v>
      </c>
      <c r="AF340" t="s">
        <v>13414</v>
      </c>
      <c r="AG340" s="1">
        <v>46245</v>
      </c>
      <c r="AH340">
        <v>25</v>
      </c>
      <c r="AI340" t="s">
        <v>13404</v>
      </c>
      <c r="AJ340" t="s">
        <v>13435</v>
      </c>
      <c r="AK340" t="s">
        <v>13406</v>
      </c>
      <c r="AL340">
        <v>9509045550</v>
      </c>
      <c r="AM340" t="s">
        <v>13407</v>
      </c>
      <c r="AN340" t="s">
        <v>13408</v>
      </c>
      <c r="AO340">
        <v>1198</v>
      </c>
      <c r="AP340">
        <v>0</v>
      </c>
      <c r="AQ340" t="s">
        <v>13444</v>
      </c>
      <c r="AR340">
        <v>1609</v>
      </c>
      <c r="AS340">
        <v>0</v>
      </c>
      <c r="AZ340">
        <v>0</v>
      </c>
      <c r="BC340" t="str">
        <f>VLOOKUP(A340,Sheet1!$A$1:$E$221,2,0)</f>
        <v>West Zone</v>
      </c>
      <c r="BD340" t="str">
        <f>VLOOKUP(A340,Sheet1!$A$1:$E$221,5,0)</f>
        <v>Valand Priyankkumar</v>
      </c>
    </row>
    <row r="341" spans="1:56" x14ac:dyDescent="0.35">
      <c r="A341" t="s">
        <v>842</v>
      </c>
      <c r="B341">
        <v>105</v>
      </c>
      <c r="C341" t="s">
        <v>787</v>
      </c>
      <c r="D341" t="s">
        <v>4039</v>
      </c>
      <c r="E341">
        <v>620948</v>
      </c>
      <c r="F341" t="s">
        <v>14190</v>
      </c>
      <c r="G341">
        <v>9282684</v>
      </c>
      <c r="H341" t="s">
        <v>13397</v>
      </c>
      <c r="I341" t="s">
        <v>4040</v>
      </c>
      <c r="J341">
        <v>2729340143</v>
      </c>
      <c r="K341" t="s">
        <v>14191</v>
      </c>
      <c r="L341">
        <v>41</v>
      </c>
      <c r="M341">
        <v>25</v>
      </c>
      <c r="N341" t="s">
        <v>787</v>
      </c>
      <c r="O341">
        <v>9660032915</v>
      </c>
      <c r="P341" t="s">
        <v>3816</v>
      </c>
      <c r="Q341" t="s">
        <v>3817</v>
      </c>
      <c r="T341" s="1">
        <v>46205</v>
      </c>
      <c r="U341" s="31">
        <v>46205.740486111114</v>
      </c>
      <c r="V341">
        <v>1</v>
      </c>
      <c r="W341">
        <v>55000</v>
      </c>
      <c r="X341" t="s">
        <v>13400</v>
      </c>
      <c r="Y341" t="s">
        <v>13401</v>
      </c>
      <c r="Z341">
        <v>909020041276989</v>
      </c>
      <c r="AA341" t="s">
        <v>13402</v>
      </c>
      <c r="AB341">
        <v>3</v>
      </c>
      <c r="AC341">
        <v>24.5</v>
      </c>
      <c r="AD341" t="s">
        <v>4041</v>
      </c>
      <c r="AE341" t="s">
        <v>4042</v>
      </c>
      <c r="AF341" t="s">
        <v>13414</v>
      </c>
      <c r="AG341" s="1">
        <v>46238</v>
      </c>
      <c r="AH341">
        <v>25</v>
      </c>
      <c r="AI341" t="s">
        <v>13404</v>
      </c>
      <c r="AJ341" t="s">
        <v>13435</v>
      </c>
      <c r="AK341" t="s">
        <v>13406</v>
      </c>
      <c r="AL341">
        <v>6200897785</v>
      </c>
      <c r="AM341" t="s">
        <v>13415</v>
      </c>
      <c r="AN341" t="s">
        <v>13408</v>
      </c>
      <c r="AO341">
        <v>942</v>
      </c>
      <c r="AP341">
        <v>0</v>
      </c>
      <c r="AQ341" t="s">
        <v>14192</v>
      </c>
      <c r="AR341">
        <v>1227</v>
      </c>
      <c r="AS341">
        <v>0</v>
      </c>
      <c r="AZ341">
        <v>0</v>
      </c>
      <c r="BC341" t="str">
        <f>VLOOKUP(A341,Sheet1!$A$1:$E$221,2,0)</f>
        <v>East Zone</v>
      </c>
      <c r="BD341" t="str">
        <f>VLOOKUP(A341,Sheet1!$A$1:$E$221,5,0)</f>
        <v>Pavan Kumar Rai</v>
      </c>
    </row>
    <row r="342" spans="1:56" x14ac:dyDescent="0.35">
      <c r="A342" t="s">
        <v>80</v>
      </c>
      <c r="B342">
        <v>2</v>
      </c>
      <c r="C342" t="s">
        <v>789</v>
      </c>
      <c r="D342" t="s">
        <v>4043</v>
      </c>
      <c r="E342">
        <v>172356</v>
      </c>
      <c r="F342" t="s">
        <v>14193</v>
      </c>
      <c r="G342">
        <v>9281895</v>
      </c>
      <c r="H342" t="s">
        <v>13397</v>
      </c>
      <c r="I342" t="s">
        <v>4044</v>
      </c>
      <c r="J342">
        <v>6217952666</v>
      </c>
      <c r="K342" t="s">
        <v>14194</v>
      </c>
      <c r="L342">
        <v>39</v>
      </c>
      <c r="M342">
        <v>37</v>
      </c>
      <c r="N342" t="s">
        <v>789</v>
      </c>
      <c r="O342">
        <v>3239181766</v>
      </c>
      <c r="P342" t="s">
        <v>4045</v>
      </c>
      <c r="Q342" t="s">
        <v>4046</v>
      </c>
      <c r="T342" s="1">
        <v>46205</v>
      </c>
      <c r="U342" s="31">
        <v>46205.658333333333</v>
      </c>
      <c r="V342">
        <v>1</v>
      </c>
      <c r="W342">
        <v>90000</v>
      </c>
      <c r="X342" t="s">
        <v>13400</v>
      </c>
      <c r="Y342" t="s">
        <v>13401</v>
      </c>
      <c r="Z342">
        <v>909020041276989</v>
      </c>
      <c r="AA342" t="s">
        <v>13402</v>
      </c>
      <c r="AB342">
        <v>7</v>
      </c>
      <c r="AC342">
        <v>24.15</v>
      </c>
      <c r="AD342" t="s">
        <v>1180</v>
      </c>
      <c r="AE342" t="s">
        <v>1181</v>
      </c>
      <c r="AF342" t="s">
        <v>13414</v>
      </c>
      <c r="AG342" s="1">
        <v>46238</v>
      </c>
      <c r="AH342">
        <v>25</v>
      </c>
      <c r="AI342" t="s">
        <v>13404</v>
      </c>
      <c r="AJ342" t="s">
        <v>13405</v>
      </c>
      <c r="AK342" t="s">
        <v>13406</v>
      </c>
      <c r="AL342">
        <v>9759822323</v>
      </c>
      <c r="AM342" t="s">
        <v>13415</v>
      </c>
      <c r="AN342" t="s">
        <v>13408</v>
      </c>
      <c r="AO342">
        <v>1540</v>
      </c>
      <c r="AP342">
        <v>0</v>
      </c>
      <c r="AQ342" t="s">
        <v>13431</v>
      </c>
      <c r="AR342">
        <v>2069</v>
      </c>
      <c r="AS342">
        <v>0</v>
      </c>
      <c r="AZ342">
        <v>0</v>
      </c>
      <c r="BC342" t="str">
        <f>VLOOKUP(A342,Sheet1!$A$1:$E$221,2,0)</f>
        <v>West Zone</v>
      </c>
      <c r="BD342" t="str">
        <f>VLOOKUP(A342,Sheet1!$A$1:$E$221,5,0)</f>
        <v>Pradeep Kumar</v>
      </c>
    </row>
    <row r="343" spans="1:56" x14ac:dyDescent="0.35">
      <c r="A343" t="s">
        <v>224</v>
      </c>
      <c r="B343">
        <v>1413</v>
      </c>
      <c r="C343" t="s">
        <v>789</v>
      </c>
      <c r="D343" t="s">
        <v>2830</v>
      </c>
      <c r="E343">
        <v>689811</v>
      </c>
      <c r="F343" t="s">
        <v>14195</v>
      </c>
      <c r="G343">
        <v>8456426</v>
      </c>
      <c r="H343" t="s">
        <v>13397</v>
      </c>
      <c r="I343" t="s">
        <v>2833</v>
      </c>
      <c r="J343">
        <v>9222198696</v>
      </c>
      <c r="K343" t="s">
        <v>14196</v>
      </c>
      <c r="L343">
        <v>38</v>
      </c>
      <c r="M343">
        <v>44</v>
      </c>
      <c r="N343" t="s">
        <v>789</v>
      </c>
      <c r="O343">
        <v>9653842394</v>
      </c>
      <c r="P343" t="s">
        <v>1343</v>
      </c>
      <c r="Q343" t="s">
        <v>2831</v>
      </c>
      <c r="R343" t="s">
        <v>1343</v>
      </c>
      <c r="S343" t="s">
        <v>2831</v>
      </c>
      <c r="T343" s="1">
        <v>46205</v>
      </c>
      <c r="U343" s="31">
        <v>46205.638136574074</v>
      </c>
      <c r="V343">
        <v>1</v>
      </c>
      <c r="W343">
        <v>77000</v>
      </c>
      <c r="X343" t="s">
        <v>13400</v>
      </c>
      <c r="Y343" t="s">
        <v>13401</v>
      </c>
      <c r="Z343">
        <v>909020041276989</v>
      </c>
      <c r="AA343" t="s">
        <v>13402</v>
      </c>
      <c r="AB343">
        <v>2</v>
      </c>
      <c r="AC343">
        <v>24.15</v>
      </c>
      <c r="AD343" t="s">
        <v>1173</v>
      </c>
      <c r="AE343" t="s">
        <v>1174</v>
      </c>
      <c r="AF343" t="s">
        <v>13936</v>
      </c>
      <c r="AG343" s="1">
        <v>46239</v>
      </c>
      <c r="AH343">
        <v>25</v>
      </c>
      <c r="AI343" t="s">
        <v>13404</v>
      </c>
      <c r="AJ343" t="s">
        <v>13405</v>
      </c>
      <c r="AK343" t="s">
        <v>13406</v>
      </c>
      <c r="AL343">
        <v>9458214821</v>
      </c>
      <c r="AM343" t="s">
        <v>13407</v>
      </c>
      <c r="AN343" t="s">
        <v>13408</v>
      </c>
      <c r="AO343">
        <v>1318</v>
      </c>
      <c r="AP343">
        <v>0</v>
      </c>
      <c r="AQ343" t="s">
        <v>13462</v>
      </c>
      <c r="AR343">
        <v>1770</v>
      </c>
      <c r="AS343">
        <v>0</v>
      </c>
      <c r="AZ343">
        <v>0</v>
      </c>
      <c r="BC343" t="str">
        <f>VLOOKUP(A343,Sheet1!$A$1:$E$221,2,0)</f>
        <v>West Zone</v>
      </c>
      <c r="BD343" t="str">
        <f>VLOOKUP(A343,Sheet1!$A$1:$E$221,5,0)</f>
        <v>Sandeep Sisodiya</v>
      </c>
    </row>
    <row r="344" spans="1:56" x14ac:dyDescent="0.35">
      <c r="A344" t="s">
        <v>128</v>
      </c>
      <c r="B344">
        <v>145</v>
      </c>
      <c r="C344" t="s">
        <v>784</v>
      </c>
      <c r="D344" t="s">
        <v>4047</v>
      </c>
      <c r="E344">
        <v>322318</v>
      </c>
      <c r="F344" t="s">
        <v>4048</v>
      </c>
      <c r="G344">
        <v>7838525</v>
      </c>
      <c r="H344" t="s">
        <v>13397</v>
      </c>
      <c r="I344" t="s">
        <v>4049</v>
      </c>
      <c r="J344">
        <v>8810809893</v>
      </c>
      <c r="K344" t="s">
        <v>14197</v>
      </c>
      <c r="L344">
        <v>34</v>
      </c>
      <c r="M344">
        <v>37</v>
      </c>
      <c r="N344" t="s">
        <v>784</v>
      </c>
      <c r="O344">
        <v>3677052727</v>
      </c>
      <c r="P344" t="s">
        <v>4050</v>
      </c>
      <c r="Q344" t="s">
        <v>4051</v>
      </c>
      <c r="T344" s="1">
        <v>46205</v>
      </c>
      <c r="U344" s="31">
        <v>46205.803078703706</v>
      </c>
      <c r="V344">
        <v>1</v>
      </c>
      <c r="W344">
        <v>73000</v>
      </c>
      <c r="X344" t="s">
        <v>13400</v>
      </c>
      <c r="Y344" t="s">
        <v>13401</v>
      </c>
      <c r="Z344">
        <v>909020041276989</v>
      </c>
      <c r="AA344" t="s">
        <v>13402</v>
      </c>
      <c r="AB344">
        <v>2</v>
      </c>
      <c r="AC344">
        <v>24.15</v>
      </c>
      <c r="AD344" t="s">
        <v>4052</v>
      </c>
      <c r="AE344" t="s">
        <v>4053</v>
      </c>
      <c r="AF344" t="s">
        <v>13403</v>
      </c>
      <c r="AG344" s="1">
        <v>46243</v>
      </c>
      <c r="AH344">
        <v>25</v>
      </c>
      <c r="AI344" t="s">
        <v>13404</v>
      </c>
      <c r="AJ344" t="s">
        <v>13435</v>
      </c>
      <c r="AK344" t="s">
        <v>13406</v>
      </c>
      <c r="AL344">
        <v>6203737412</v>
      </c>
      <c r="AM344" t="s">
        <v>13415</v>
      </c>
      <c r="AN344" t="s">
        <v>13408</v>
      </c>
      <c r="AO344">
        <v>1250</v>
      </c>
      <c r="AP344">
        <v>0</v>
      </c>
      <c r="AQ344" t="s">
        <v>14069</v>
      </c>
      <c r="AR344">
        <v>1630</v>
      </c>
      <c r="AS344">
        <v>0</v>
      </c>
      <c r="AZ344">
        <v>0</v>
      </c>
      <c r="BC344" t="str">
        <f>VLOOKUP(A344,Sheet1!$A$1:$E$221,2,0)</f>
        <v>East Zone</v>
      </c>
      <c r="BD344" t="str">
        <f>VLOOKUP(A344,Sheet1!$A$1:$E$221,5,0)</f>
        <v>Raja Kumar</v>
      </c>
    </row>
    <row r="345" spans="1:56" x14ac:dyDescent="0.35">
      <c r="A345" t="s">
        <v>927</v>
      </c>
      <c r="B345">
        <v>952</v>
      </c>
      <c r="C345" t="s">
        <v>788</v>
      </c>
      <c r="D345" t="s">
        <v>4054</v>
      </c>
      <c r="E345">
        <v>474403</v>
      </c>
      <c r="F345" t="s">
        <v>1143</v>
      </c>
      <c r="G345">
        <v>6703217</v>
      </c>
      <c r="H345" t="s">
        <v>13397</v>
      </c>
      <c r="I345" t="s">
        <v>4055</v>
      </c>
      <c r="J345">
        <v>7152351147</v>
      </c>
      <c r="K345" t="s">
        <v>14198</v>
      </c>
      <c r="L345">
        <v>24</v>
      </c>
      <c r="M345">
        <v>29</v>
      </c>
      <c r="N345" t="s">
        <v>788</v>
      </c>
      <c r="O345">
        <v>2289438401</v>
      </c>
      <c r="P345" t="s">
        <v>3605</v>
      </c>
      <c r="Q345" t="s">
        <v>3606</v>
      </c>
      <c r="T345" s="1">
        <v>46205</v>
      </c>
      <c r="U345" s="31">
        <v>46205.733993055554</v>
      </c>
      <c r="V345">
        <v>1</v>
      </c>
      <c r="W345">
        <v>90000</v>
      </c>
      <c r="X345" t="s">
        <v>13400</v>
      </c>
      <c r="Y345" t="s">
        <v>13401</v>
      </c>
      <c r="Z345">
        <v>909020041276989</v>
      </c>
      <c r="AA345" t="s">
        <v>13402</v>
      </c>
      <c r="AB345">
        <v>3</v>
      </c>
      <c r="AC345">
        <v>24.15</v>
      </c>
      <c r="AD345" t="s">
        <v>978</v>
      </c>
      <c r="AE345" t="s">
        <v>979</v>
      </c>
      <c r="AF345" t="s">
        <v>13403</v>
      </c>
      <c r="AG345" s="1">
        <v>46240</v>
      </c>
      <c r="AH345">
        <v>25</v>
      </c>
      <c r="AI345" t="s">
        <v>13404</v>
      </c>
      <c r="AJ345" t="s">
        <v>13427</v>
      </c>
      <c r="AK345" t="s">
        <v>13406</v>
      </c>
      <c r="AL345">
        <v>6266740257</v>
      </c>
      <c r="AM345" t="s">
        <v>13407</v>
      </c>
      <c r="AN345" t="s">
        <v>13408</v>
      </c>
      <c r="AO345">
        <v>1540</v>
      </c>
      <c r="AP345">
        <v>0</v>
      </c>
      <c r="AQ345" t="s">
        <v>13533</v>
      </c>
      <c r="AR345">
        <v>1917</v>
      </c>
      <c r="AS345">
        <v>0</v>
      </c>
      <c r="AZ345">
        <v>0</v>
      </c>
      <c r="BC345" t="str">
        <f>VLOOKUP(A345,Sheet1!$A$1:$E$221,2,0)</f>
        <v>South Zone</v>
      </c>
      <c r="BD345" t="str">
        <f>VLOOKUP(A345,Sheet1!$A$1:$E$221,5,0)</f>
        <v>Vinay Kumar Vishwakarma</v>
      </c>
    </row>
    <row r="346" spans="1:56" x14ac:dyDescent="0.35">
      <c r="A346" t="s">
        <v>150</v>
      </c>
      <c r="B346">
        <v>764</v>
      </c>
      <c r="C346" t="s">
        <v>784</v>
      </c>
      <c r="D346" t="s">
        <v>4056</v>
      </c>
      <c r="E346">
        <v>378197</v>
      </c>
      <c r="F346" t="s">
        <v>14199</v>
      </c>
      <c r="G346">
        <v>9282850</v>
      </c>
      <c r="H346" t="s">
        <v>13397</v>
      </c>
      <c r="I346" t="s">
        <v>936</v>
      </c>
      <c r="J346">
        <v>7877311901</v>
      </c>
      <c r="K346" t="s">
        <v>14200</v>
      </c>
      <c r="L346">
        <v>32</v>
      </c>
      <c r="M346">
        <v>35</v>
      </c>
      <c r="N346" t="s">
        <v>784</v>
      </c>
      <c r="O346">
        <v>1144365851</v>
      </c>
      <c r="P346" t="s">
        <v>4057</v>
      </c>
      <c r="Q346" t="s">
        <v>4058</v>
      </c>
      <c r="T346" s="1">
        <v>46206</v>
      </c>
      <c r="U346" s="31">
        <v>46206.802557870367</v>
      </c>
      <c r="V346">
        <v>1</v>
      </c>
      <c r="W346">
        <v>77000</v>
      </c>
      <c r="X346" t="s">
        <v>13400</v>
      </c>
      <c r="Y346" t="s">
        <v>13401</v>
      </c>
      <c r="Z346">
        <v>909020041276989</v>
      </c>
      <c r="AA346" t="s">
        <v>13402</v>
      </c>
      <c r="AB346">
        <v>2</v>
      </c>
      <c r="AC346">
        <v>24.15</v>
      </c>
      <c r="AD346" t="s">
        <v>1124</v>
      </c>
      <c r="AE346" t="s">
        <v>1125</v>
      </c>
      <c r="AF346" t="s">
        <v>13403</v>
      </c>
      <c r="AG346" s="1">
        <v>46236</v>
      </c>
      <c r="AH346">
        <v>25</v>
      </c>
      <c r="AI346" t="s">
        <v>13404</v>
      </c>
      <c r="AJ346" t="s">
        <v>13427</v>
      </c>
      <c r="AK346" t="s">
        <v>13406</v>
      </c>
      <c r="AL346">
        <v>9523687665</v>
      </c>
      <c r="AM346" t="s">
        <v>13407</v>
      </c>
      <c r="AN346" t="s">
        <v>13408</v>
      </c>
      <c r="AO346">
        <v>1318</v>
      </c>
      <c r="AP346">
        <v>0</v>
      </c>
      <c r="AQ346" t="s">
        <v>13542</v>
      </c>
      <c r="AR346">
        <v>1719</v>
      </c>
      <c r="AS346">
        <v>0</v>
      </c>
      <c r="AZ346">
        <v>0</v>
      </c>
      <c r="BC346" t="str">
        <f>VLOOKUP(A346,Sheet1!$A$1:$E$221,2,0)</f>
        <v>East Zone</v>
      </c>
      <c r="BD346" t="str">
        <f>VLOOKUP(A346,Sheet1!$A$1:$E$221,5,0)</f>
        <v>Raja Kumar</v>
      </c>
    </row>
    <row r="347" spans="1:56" x14ac:dyDescent="0.35">
      <c r="A347" t="s">
        <v>149</v>
      </c>
      <c r="B347">
        <v>761</v>
      </c>
      <c r="C347" t="s">
        <v>787</v>
      </c>
      <c r="D347" t="s">
        <v>2468</v>
      </c>
      <c r="E347">
        <v>448508</v>
      </c>
      <c r="F347" t="s">
        <v>14201</v>
      </c>
      <c r="G347">
        <v>8375769</v>
      </c>
      <c r="H347" t="s">
        <v>13397</v>
      </c>
      <c r="I347" t="s">
        <v>1017</v>
      </c>
      <c r="J347">
        <v>3065698331</v>
      </c>
      <c r="K347" t="s">
        <v>3928</v>
      </c>
      <c r="L347">
        <v>25</v>
      </c>
      <c r="M347">
        <v>27</v>
      </c>
      <c r="N347" t="s">
        <v>787</v>
      </c>
      <c r="O347">
        <v>8465178197</v>
      </c>
      <c r="P347" t="s">
        <v>2469</v>
      </c>
      <c r="Q347" t="s">
        <v>2470</v>
      </c>
      <c r="T347" s="1">
        <v>46205</v>
      </c>
      <c r="U347" s="31">
        <v>46205.761516203704</v>
      </c>
      <c r="V347">
        <v>1</v>
      </c>
      <c r="W347">
        <v>70000</v>
      </c>
      <c r="X347" t="s">
        <v>13400</v>
      </c>
      <c r="Y347" t="s">
        <v>13401</v>
      </c>
      <c r="Z347">
        <v>909020041276989</v>
      </c>
      <c r="AA347" t="s">
        <v>13402</v>
      </c>
      <c r="AB347">
        <v>3</v>
      </c>
      <c r="AC347">
        <v>24.15</v>
      </c>
      <c r="AD347" t="s">
        <v>958</v>
      </c>
      <c r="AE347" t="s">
        <v>959</v>
      </c>
      <c r="AF347" t="s">
        <v>13403</v>
      </c>
      <c r="AG347" s="1">
        <v>46242</v>
      </c>
      <c r="AH347">
        <v>25</v>
      </c>
      <c r="AI347" t="s">
        <v>13404</v>
      </c>
      <c r="AJ347" t="s">
        <v>13405</v>
      </c>
      <c r="AK347" t="s">
        <v>13406</v>
      </c>
      <c r="AL347">
        <v>9241704411</v>
      </c>
      <c r="AM347" t="s">
        <v>13415</v>
      </c>
      <c r="AN347" t="s">
        <v>13408</v>
      </c>
      <c r="AO347">
        <v>1198</v>
      </c>
      <c r="AP347">
        <v>0</v>
      </c>
      <c r="AQ347" t="s">
        <v>13634</v>
      </c>
      <c r="AR347">
        <v>1562</v>
      </c>
      <c r="AS347">
        <v>0</v>
      </c>
      <c r="AZ347">
        <v>0</v>
      </c>
      <c r="BC347" t="str">
        <f>VLOOKUP(A347,Sheet1!$A$1:$E$221,2,0)</f>
        <v>East Zone</v>
      </c>
      <c r="BD347" t="str">
        <f>VLOOKUP(A347,Sheet1!$A$1:$E$221,5,0)</f>
        <v>Pavan Kumar Rai</v>
      </c>
    </row>
    <row r="348" spans="1:56" x14ac:dyDescent="0.35">
      <c r="A348" t="s">
        <v>245</v>
      </c>
      <c r="B348">
        <v>357</v>
      </c>
      <c r="C348" t="s">
        <v>791</v>
      </c>
      <c r="D348" t="s">
        <v>4059</v>
      </c>
      <c r="E348">
        <v>463431</v>
      </c>
      <c r="F348" t="s">
        <v>14202</v>
      </c>
      <c r="G348">
        <v>8615907</v>
      </c>
      <c r="H348" t="s">
        <v>13397</v>
      </c>
      <c r="I348" t="s">
        <v>4060</v>
      </c>
      <c r="J348">
        <v>1419536775</v>
      </c>
      <c r="K348" t="s">
        <v>14203</v>
      </c>
      <c r="L348">
        <v>31</v>
      </c>
      <c r="M348">
        <v>37</v>
      </c>
      <c r="N348" t="s">
        <v>791</v>
      </c>
      <c r="O348">
        <v>7743099619</v>
      </c>
      <c r="P348" t="s">
        <v>4061</v>
      </c>
      <c r="Q348" t="s">
        <v>4062</v>
      </c>
      <c r="T348" s="1">
        <v>46205</v>
      </c>
      <c r="U348" s="31">
        <v>46205.633564814816</v>
      </c>
      <c r="V348">
        <v>1</v>
      </c>
      <c r="W348">
        <v>90000</v>
      </c>
      <c r="X348" t="s">
        <v>13400</v>
      </c>
      <c r="Y348" t="s">
        <v>13401</v>
      </c>
      <c r="Z348">
        <v>909020041276989</v>
      </c>
      <c r="AA348" t="s">
        <v>13626</v>
      </c>
      <c r="AB348">
        <v>4</v>
      </c>
      <c r="AC348">
        <v>24.15</v>
      </c>
      <c r="AD348" t="s">
        <v>1445</v>
      </c>
      <c r="AE348" t="s">
        <v>1446</v>
      </c>
      <c r="AF348" t="s">
        <v>13403</v>
      </c>
      <c r="AG348" s="1">
        <v>46242</v>
      </c>
      <c r="AH348">
        <v>36</v>
      </c>
      <c r="AI348" t="s">
        <v>13404</v>
      </c>
      <c r="AJ348" t="s">
        <v>13435</v>
      </c>
      <c r="AK348" t="s">
        <v>13406</v>
      </c>
      <c r="AL348">
        <v>8093043057</v>
      </c>
      <c r="AM348" t="s">
        <v>13415</v>
      </c>
      <c r="AN348" t="s">
        <v>13408</v>
      </c>
      <c r="AO348">
        <v>1540</v>
      </c>
      <c r="AP348">
        <v>0</v>
      </c>
      <c r="AQ348" t="s">
        <v>14204</v>
      </c>
      <c r="AR348">
        <v>3064</v>
      </c>
      <c r="AS348">
        <v>0</v>
      </c>
      <c r="AZ348">
        <v>0</v>
      </c>
      <c r="BC348" t="str">
        <f>VLOOKUP(A348,Sheet1!$A$1:$E$221,2,0)</f>
        <v>South East Zone</v>
      </c>
      <c r="BD348" t="str">
        <f>VLOOKUP(A348,Sheet1!$A$1:$E$221,5,0)</f>
        <v>Pratik Mishra</v>
      </c>
    </row>
    <row r="349" spans="1:56" x14ac:dyDescent="0.35">
      <c r="A349" t="s">
        <v>233</v>
      </c>
      <c r="B349">
        <v>168</v>
      </c>
      <c r="C349" t="s">
        <v>789</v>
      </c>
      <c r="D349" t="s">
        <v>2500</v>
      </c>
      <c r="E349">
        <v>114237</v>
      </c>
      <c r="F349" t="s">
        <v>14205</v>
      </c>
      <c r="G349">
        <v>9282776</v>
      </c>
      <c r="H349" t="s">
        <v>13397</v>
      </c>
      <c r="I349" t="s">
        <v>2504</v>
      </c>
      <c r="J349">
        <v>5637895730</v>
      </c>
      <c r="K349" t="s">
        <v>14206</v>
      </c>
      <c r="L349">
        <v>31</v>
      </c>
      <c r="M349">
        <v>43</v>
      </c>
      <c r="N349" t="s">
        <v>789</v>
      </c>
      <c r="O349">
        <v>7047668359</v>
      </c>
      <c r="P349" t="s">
        <v>2501</v>
      </c>
      <c r="Q349" t="s">
        <v>2502</v>
      </c>
      <c r="T349" s="1">
        <v>46205</v>
      </c>
      <c r="U349" s="31">
        <v>46205.677199074074</v>
      </c>
      <c r="V349">
        <v>1</v>
      </c>
      <c r="W349">
        <v>90000</v>
      </c>
      <c r="X349" t="s">
        <v>13400</v>
      </c>
      <c r="Y349" t="s">
        <v>13401</v>
      </c>
      <c r="Z349">
        <v>909020041276989</v>
      </c>
      <c r="AA349" t="s">
        <v>13402</v>
      </c>
      <c r="AB349">
        <v>5</v>
      </c>
      <c r="AC349">
        <v>24.15</v>
      </c>
      <c r="AD349" t="s">
        <v>931</v>
      </c>
      <c r="AE349" t="s">
        <v>932</v>
      </c>
      <c r="AF349" t="s">
        <v>13414</v>
      </c>
      <c r="AG349" s="1">
        <v>46238</v>
      </c>
      <c r="AH349">
        <v>25</v>
      </c>
      <c r="AI349" t="s">
        <v>13404</v>
      </c>
      <c r="AJ349" t="s">
        <v>13435</v>
      </c>
      <c r="AK349" t="s">
        <v>13406</v>
      </c>
      <c r="AL349">
        <v>8433526132</v>
      </c>
      <c r="AM349" t="s">
        <v>13407</v>
      </c>
      <c r="AN349" t="s">
        <v>13408</v>
      </c>
      <c r="AO349">
        <v>1540</v>
      </c>
      <c r="AP349">
        <v>0</v>
      </c>
      <c r="AQ349" t="s">
        <v>13451</v>
      </c>
      <c r="AR349">
        <v>2008</v>
      </c>
      <c r="AS349">
        <v>0</v>
      </c>
      <c r="AZ349">
        <v>0</v>
      </c>
      <c r="BC349" t="str">
        <f>VLOOKUP(A349,Sheet1!$A$1:$E$221,2,0)</f>
        <v>East Zone</v>
      </c>
      <c r="BD349" t="str">
        <f>VLOOKUP(A349,Sheet1!$A$1:$E$221,5,0)</f>
        <v>Marut Nandan</v>
      </c>
    </row>
    <row r="350" spans="1:56" x14ac:dyDescent="0.35">
      <c r="A350" t="s">
        <v>144</v>
      </c>
      <c r="B350">
        <v>444</v>
      </c>
      <c r="C350" t="s">
        <v>784</v>
      </c>
      <c r="D350" t="s">
        <v>2580</v>
      </c>
      <c r="E350">
        <v>571619</v>
      </c>
      <c r="F350" t="s">
        <v>1017</v>
      </c>
      <c r="G350">
        <v>7782223</v>
      </c>
      <c r="H350" t="s">
        <v>13397</v>
      </c>
      <c r="I350" t="s">
        <v>2582</v>
      </c>
      <c r="J350">
        <v>3524558693</v>
      </c>
      <c r="K350" t="s">
        <v>14207</v>
      </c>
      <c r="L350">
        <v>24</v>
      </c>
      <c r="M350">
        <v>26</v>
      </c>
      <c r="N350" t="s">
        <v>784</v>
      </c>
      <c r="O350">
        <v>1383237368</v>
      </c>
      <c r="P350" t="s">
        <v>1781</v>
      </c>
      <c r="Q350" t="s">
        <v>1782</v>
      </c>
      <c r="T350" s="1">
        <v>46205</v>
      </c>
      <c r="U350" s="31">
        <v>46205.788981481484</v>
      </c>
      <c r="V350">
        <v>1</v>
      </c>
      <c r="W350">
        <v>70000</v>
      </c>
      <c r="X350" t="s">
        <v>13400</v>
      </c>
      <c r="Y350" t="s">
        <v>13401</v>
      </c>
      <c r="Z350">
        <v>909020041276989</v>
      </c>
      <c r="AA350" t="s">
        <v>13626</v>
      </c>
      <c r="AB350">
        <v>2</v>
      </c>
      <c r="AC350">
        <v>24.15</v>
      </c>
      <c r="AD350" t="s">
        <v>1362</v>
      </c>
      <c r="AE350" t="s">
        <v>1363</v>
      </c>
      <c r="AF350" t="s">
        <v>13403</v>
      </c>
      <c r="AG350" s="1">
        <v>46244</v>
      </c>
      <c r="AH350">
        <v>36</v>
      </c>
      <c r="AI350" t="s">
        <v>13404</v>
      </c>
      <c r="AJ350" t="s">
        <v>13427</v>
      </c>
      <c r="AK350" t="s">
        <v>13406</v>
      </c>
      <c r="AL350">
        <v>8104570192</v>
      </c>
      <c r="AM350" t="s">
        <v>13407</v>
      </c>
      <c r="AN350" t="s">
        <v>13408</v>
      </c>
      <c r="AO350">
        <v>1198</v>
      </c>
      <c r="AP350">
        <v>0</v>
      </c>
      <c r="AQ350" t="s">
        <v>13627</v>
      </c>
      <c r="AR350">
        <v>2314</v>
      </c>
      <c r="AS350">
        <v>0</v>
      </c>
      <c r="AZ350">
        <v>0</v>
      </c>
      <c r="BC350" t="str">
        <f>VLOOKUP(A350,Sheet1!$A$1:$E$221,2,0)</f>
        <v>East Zone</v>
      </c>
      <c r="BD350" t="str">
        <f>VLOOKUP(A350,Sheet1!$A$1:$E$221,5,0)</f>
        <v>Raja Kumar</v>
      </c>
    </row>
    <row r="351" spans="1:56" x14ac:dyDescent="0.35">
      <c r="A351" t="s">
        <v>233</v>
      </c>
      <c r="B351">
        <v>168</v>
      </c>
      <c r="C351" t="s">
        <v>789</v>
      </c>
      <c r="D351" t="s">
        <v>2505</v>
      </c>
      <c r="E351">
        <v>182972</v>
      </c>
      <c r="F351" t="s">
        <v>14208</v>
      </c>
      <c r="G351">
        <v>8537175</v>
      </c>
      <c r="H351" t="s">
        <v>13397</v>
      </c>
      <c r="I351" t="s">
        <v>2507</v>
      </c>
      <c r="J351">
        <v>7517901731</v>
      </c>
      <c r="K351" t="s">
        <v>14209</v>
      </c>
      <c r="L351">
        <v>27</v>
      </c>
      <c r="M351">
        <v>35</v>
      </c>
      <c r="N351" t="s">
        <v>789</v>
      </c>
      <c r="O351">
        <v>9932665728</v>
      </c>
      <c r="P351" t="s">
        <v>1690</v>
      </c>
      <c r="Q351" t="s">
        <v>1691</v>
      </c>
      <c r="T351" s="1">
        <v>46205</v>
      </c>
      <c r="U351" s="31">
        <v>46205.773472222223</v>
      </c>
      <c r="V351">
        <v>1</v>
      </c>
      <c r="W351">
        <v>77000</v>
      </c>
      <c r="X351" t="s">
        <v>13400</v>
      </c>
      <c r="Y351" t="s">
        <v>13401</v>
      </c>
      <c r="Z351">
        <v>909020041276989</v>
      </c>
      <c r="AA351" t="s">
        <v>13402</v>
      </c>
      <c r="AB351">
        <v>2</v>
      </c>
      <c r="AC351">
        <v>24.15</v>
      </c>
      <c r="AD351" t="s">
        <v>939</v>
      </c>
      <c r="AE351" t="s">
        <v>940</v>
      </c>
      <c r="AF351" t="s">
        <v>13426</v>
      </c>
      <c r="AG351" s="1">
        <v>46239</v>
      </c>
      <c r="AH351">
        <v>25</v>
      </c>
      <c r="AI351" t="s">
        <v>13404</v>
      </c>
      <c r="AJ351" t="s">
        <v>13405</v>
      </c>
      <c r="AK351" t="s">
        <v>13406</v>
      </c>
      <c r="AL351">
        <v>9792356574</v>
      </c>
      <c r="AM351" t="s">
        <v>13407</v>
      </c>
      <c r="AN351" t="s">
        <v>13408</v>
      </c>
      <c r="AO351">
        <v>1318</v>
      </c>
      <c r="AP351">
        <v>0</v>
      </c>
      <c r="AQ351" t="s">
        <v>13420</v>
      </c>
      <c r="AR351">
        <v>1718</v>
      </c>
      <c r="AS351">
        <v>0</v>
      </c>
      <c r="AZ351">
        <v>0</v>
      </c>
      <c r="BC351" t="str">
        <f>VLOOKUP(A351,Sheet1!$A$1:$E$221,2,0)</f>
        <v>East Zone</v>
      </c>
      <c r="BD351" t="str">
        <f>VLOOKUP(A351,Sheet1!$A$1:$E$221,5,0)</f>
        <v>Marut Nandan</v>
      </c>
    </row>
    <row r="352" spans="1:56" x14ac:dyDescent="0.35">
      <c r="A352" t="s">
        <v>247</v>
      </c>
      <c r="B352">
        <v>394</v>
      </c>
      <c r="C352" t="s">
        <v>791</v>
      </c>
      <c r="D352" t="s">
        <v>4063</v>
      </c>
      <c r="E352">
        <v>665437</v>
      </c>
      <c r="F352" t="s">
        <v>14210</v>
      </c>
      <c r="G352">
        <v>8335418</v>
      </c>
      <c r="H352" t="s">
        <v>13397</v>
      </c>
      <c r="I352" t="s">
        <v>4064</v>
      </c>
      <c r="J352">
        <v>9361590475</v>
      </c>
      <c r="K352" t="s">
        <v>14211</v>
      </c>
      <c r="L352">
        <v>21</v>
      </c>
      <c r="M352">
        <v>34</v>
      </c>
      <c r="N352" t="s">
        <v>791</v>
      </c>
      <c r="O352">
        <v>4428330034</v>
      </c>
      <c r="P352" t="s">
        <v>4065</v>
      </c>
      <c r="Q352" t="s">
        <v>4066</v>
      </c>
      <c r="T352" s="1">
        <v>46205</v>
      </c>
      <c r="U352" s="31">
        <v>46205.663483796299</v>
      </c>
      <c r="V352">
        <v>1</v>
      </c>
      <c r="W352">
        <v>85000</v>
      </c>
      <c r="X352" t="s">
        <v>13400</v>
      </c>
      <c r="Y352" t="s">
        <v>13401</v>
      </c>
      <c r="Z352">
        <v>909020041276989</v>
      </c>
      <c r="AA352" t="s">
        <v>13402</v>
      </c>
      <c r="AB352">
        <v>3</v>
      </c>
      <c r="AC352">
        <v>24.15</v>
      </c>
      <c r="AD352" t="s">
        <v>1110</v>
      </c>
      <c r="AE352" t="s">
        <v>1111</v>
      </c>
      <c r="AF352" t="s">
        <v>13419</v>
      </c>
      <c r="AG352" s="1">
        <v>46241</v>
      </c>
      <c r="AH352">
        <v>25</v>
      </c>
      <c r="AI352" t="s">
        <v>13404</v>
      </c>
      <c r="AJ352" t="s">
        <v>13405</v>
      </c>
      <c r="AK352" t="s">
        <v>13406</v>
      </c>
      <c r="AL352">
        <v>6370232536</v>
      </c>
      <c r="AM352" t="s">
        <v>13407</v>
      </c>
      <c r="AN352" t="s">
        <v>13408</v>
      </c>
      <c r="AO352">
        <v>1455</v>
      </c>
      <c r="AP352">
        <v>0</v>
      </c>
      <c r="AQ352" t="s">
        <v>13864</v>
      </c>
      <c r="AR352">
        <v>1898</v>
      </c>
      <c r="AS352">
        <v>0</v>
      </c>
      <c r="AZ352">
        <v>0</v>
      </c>
      <c r="BC352" t="str">
        <f>VLOOKUP(A352,Sheet1!$A$1:$E$221,2,0)</f>
        <v>South East Zone</v>
      </c>
      <c r="BD352" t="str">
        <f>VLOOKUP(A352,Sheet1!$A$1:$E$221,5,0)</f>
        <v>Pratik Mishra</v>
      </c>
    </row>
    <row r="353" spans="1:56" x14ac:dyDescent="0.35">
      <c r="A353" t="s">
        <v>717</v>
      </c>
      <c r="B353">
        <v>275</v>
      </c>
      <c r="C353" t="s">
        <v>784</v>
      </c>
      <c r="D353" t="s">
        <v>2547</v>
      </c>
      <c r="E353">
        <v>96992</v>
      </c>
      <c r="F353" t="s">
        <v>1082</v>
      </c>
      <c r="G353">
        <v>8249548</v>
      </c>
      <c r="H353" t="s">
        <v>13397</v>
      </c>
      <c r="I353" t="s">
        <v>2551</v>
      </c>
      <c r="J353">
        <v>5369560081</v>
      </c>
      <c r="K353" t="s">
        <v>14212</v>
      </c>
      <c r="L353">
        <v>36</v>
      </c>
      <c r="M353">
        <v>33</v>
      </c>
      <c r="N353" t="s">
        <v>784</v>
      </c>
      <c r="O353">
        <v>8480685824</v>
      </c>
      <c r="P353" t="s">
        <v>2548</v>
      </c>
      <c r="Q353" t="s">
        <v>2549</v>
      </c>
      <c r="T353" s="1">
        <v>46206</v>
      </c>
      <c r="U353" s="31">
        <v>46206.426296296297</v>
      </c>
      <c r="V353">
        <v>1</v>
      </c>
      <c r="W353">
        <v>50000</v>
      </c>
      <c r="X353" t="s">
        <v>13400</v>
      </c>
      <c r="Y353" t="s">
        <v>13401</v>
      </c>
      <c r="Z353">
        <v>909020041276989</v>
      </c>
      <c r="AA353" t="s">
        <v>13402</v>
      </c>
      <c r="AB353">
        <v>2</v>
      </c>
      <c r="AC353">
        <v>24.15</v>
      </c>
      <c r="AD353" t="s">
        <v>1034</v>
      </c>
      <c r="AE353" t="s">
        <v>1035</v>
      </c>
      <c r="AF353" t="s">
        <v>13403</v>
      </c>
      <c r="AG353" s="1">
        <v>46243</v>
      </c>
      <c r="AH353">
        <v>25</v>
      </c>
      <c r="AI353" t="s">
        <v>13404</v>
      </c>
      <c r="AJ353" t="s">
        <v>13427</v>
      </c>
      <c r="AK353" t="s">
        <v>13406</v>
      </c>
      <c r="AL353">
        <v>6203824419</v>
      </c>
      <c r="AM353" t="s">
        <v>13415</v>
      </c>
      <c r="AN353" t="s">
        <v>13408</v>
      </c>
      <c r="AO353">
        <v>856</v>
      </c>
      <c r="AP353">
        <v>0</v>
      </c>
      <c r="AQ353" t="s">
        <v>13423</v>
      </c>
      <c r="AR353">
        <v>1117</v>
      </c>
      <c r="AS353">
        <v>0</v>
      </c>
      <c r="AZ353">
        <v>0</v>
      </c>
      <c r="BC353" t="str">
        <f>VLOOKUP(A353,Sheet1!$A$1:$E$221,2,0)</f>
        <v>East Zone</v>
      </c>
      <c r="BD353" t="str">
        <f>VLOOKUP(A353,Sheet1!$A$1:$E$221,5,0)</f>
        <v>Raja Kumar</v>
      </c>
    </row>
    <row r="354" spans="1:56" x14ac:dyDescent="0.35">
      <c r="A354" t="s">
        <v>924</v>
      </c>
      <c r="B354">
        <v>647</v>
      </c>
      <c r="C354" t="s">
        <v>782</v>
      </c>
      <c r="D354" t="s">
        <v>4067</v>
      </c>
      <c r="E354">
        <v>758949</v>
      </c>
      <c r="F354" t="s">
        <v>14213</v>
      </c>
      <c r="G354">
        <v>9282867</v>
      </c>
      <c r="H354" t="s">
        <v>13397</v>
      </c>
      <c r="I354" t="s">
        <v>4068</v>
      </c>
      <c r="J354">
        <v>6293982835</v>
      </c>
      <c r="K354" t="s">
        <v>4069</v>
      </c>
      <c r="L354">
        <v>33</v>
      </c>
      <c r="M354">
        <v>34</v>
      </c>
      <c r="N354" t="s">
        <v>788</v>
      </c>
      <c r="O354">
        <v>8402993553</v>
      </c>
      <c r="P354" t="s">
        <v>4070</v>
      </c>
      <c r="Q354" t="s">
        <v>4071</v>
      </c>
      <c r="R354" t="s">
        <v>4070</v>
      </c>
      <c r="S354" t="s">
        <v>4071</v>
      </c>
      <c r="T354" s="1">
        <v>46205</v>
      </c>
      <c r="U354" s="31">
        <v>46205.671157407407</v>
      </c>
      <c r="V354">
        <v>1</v>
      </c>
      <c r="W354">
        <v>65000</v>
      </c>
      <c r="X354" t="s">
        <v>13400</v>
      </c>
      <c r="Y354" t="s">
        <v>13401</v>
      </c>
      <c r="Z354">
        <v>909020041276989</v>
      </c>
      <c r="AA354" t="s">
        <v>13402</v>
      </c>
      <c r="AB354">
        <v>4</v>
      </c>
      <c r="AC354">
        <v>24.15</v>
      </c>
      <c r="AD354" t="s">
        <v>1006</v>
      </c>
      <c r="AE354" t="s">
        <v>1007</v>
      </c>
      <c r="AF354" t="s">
        <v>13414</v>
      </c>
      <c r="AG354" s="1">
        <v>46246</v>
      </c>
      <c r="AH354">
        <v>25</v>
      </c>
      <c r="AI354" t="s">
        <v>13404</v>
      </c>
      <c r="AJ354" t="s">
        <v>13427</v>
      </c>
      <c r="AK354" t="s">
        <v>13406</v>
      </c>
      <c r="AL354">
        <v>8319150443</v>
      </c>
      <c r="AM354" t="s">
        <v>13415</v>
      </c>
      <c r="AN354" t="s">
        <v>13408</v>
      </c>
      <c r="AO354">
        <v>1113</v>
      </c>
      <c r="AP354">
        <v>0</v>
      </c>
      <c r="AQ354" t="s">
        <v>13737</v>
      </c>
      <c r="AR354">
        <v>1450</v>
      </c>
      <c r="AS354">
        <v>0</v>
      </c>
      <c r="AZ354">
        <v>0</v>
      </c>
      <c r="BC354" t="str">
        <f>VLOOKUP(A354,Sheet1!$A$1:$E$221,2,0)</f>
        <v>West Zone</v>
      </c>
      <c r="BD354" t="str">
        <f>VLOOKUP(A354,Sheet1!$A$1:$E$221,5,0)</f>
        <v>Valand Priyankkumar</v>
      </c>
    </row>
    <row r="355" spans="1:56" x14ac:dyDescent="0.35">
      <c r="A355" t="s">
        <v>140</v>
      </c>
      <c r="B355">
        <v>383</v>
      </c>
      <c r="C355" t="s">
        <v>787</v>
      </c>
      <c r="D355" t="s">
        <v>2569</v>
      </c>
      <c r="E355">
        <v>194963</v>
      </c>
      <c r="F355" t="s">
        <v>14214</v>
      </c>
      <c r="G355">
        <v>8108660</v>
      </c>
      <c r="H355" t="s">
        <v>13397</v>
      </c>
      <c r="I355" t="s">
        <v>980</v>
      </c>
      <c r="J355">
        <v>7381744638</v>
      </c>
      <c r="K355" t="s">
        <v>14215</v>
      </c>
      <c r="L355">
        <v>39</v>
      </c>
      <c r="M355">
        <v>40</v>
      </c>
      <c r="N355" t="s">
        <v>784</v>
      </c>
      <c r="O355">
        <v>5264834152</v>
      </c>
      <c r="P355" t="s">
        <v>1113</v>
      </c>
      <c r="Q355" t="s">
        <v>1114</v>
      </c>
      <c r="T355" s="1">
        <v>46205</v>
      </c>
      <c r="U355" s="31">
        <v>46205.610196759262</v>
      </c>
      <c r="V355">
        <v>1</v>
      </c>
      <c r="W355">
        <v>80000</v>
      </c>
      <c r="X355" t="s">
        <v>13400</v>
      </c>
      <c r="Y355" t="s">
        <v>13401</v>
      </c>
      <c r="Z355">
        <v>909020041276989</v>
      </c>
      <c r="AA355" t="s">
        <v>13402</v>
      </c>
      <c r="AB355">
        <v>3</v>
      </c>
      <c r="AC355">
        <v>24.15</v>
      </c>
      <c r="AD355" t="s">
        <v>1067</v>
      </c>
      <c r="AE355" t="s">
        <v>1068</v>
      </c>
      <c r="AF355" t="s">
        <v>13403</v>
      </c>
      <c r="AG355" s="1">
        <v>46243</v>
      </c>
      <c r="AH355">
        <v>25</v>
      </c>
      <c r="AI355" t="s">
        <v>13404</v>
      </c>
      <c r="AJ355" t="s">
        <v>13427</v>
      </c>
      <c r="AK355" t="s">
        <v>13406</v>
      </c>
      <c r="AL355">
        <v>9931238359</v>
      </c>
      <c r="AM355" t="s">
        <v>13407</v>
      </c>
      <c r="AN355" t="s">
        <v>13408</v>
      </c>
      <c r="AO355">
        <v>1369</v>
      </c>
      <c r="AP355">
        <v>0</v>
      </c>
      <c r="AQ355" t="s">
        <v>13785</v>
      </c>
      <c r="AR355">
        <v>1785</v>
      </c>
      <c r="AS355">
        <v>0</v>
      </c>
      <c r="AZ355">
        <v>0</v>
      </c>
      <c r="BC355" t="str">
        <f>VLOOKUP(A355,Sheet1!$A$1:$E$221,2,0)</f>
        <v>East Zone</v>
      </c>
      <c r="BD355" t="str">
        <f>VLOOKUP(A355,Sheet1!$A$1:$E$221,5,0)</f>
        <v>Pavan Kumar Rai</v>
      </c>
    </row>
    <row r="356" spans="1:56" x14ac:dyDescent="0.35">
      <c r="A356" t="s">
        <v>208</v>
      </c>
      <c r="B356">
        <v>61</v>
      </c>
      <c r="C356" t="s">
        <v>789</v>
      </c>
      <c r="D356" t="s">
        <v>2734</v>
      </c>
      <c r="E356">
        <v>731767</v>
      </c>
      <c r="F356" t="s">
        <v>1342</v>
      </c>
      <c r="G356">
        <v>9282788</v>
      </c>
      <c r="H356" t="s">
        <v>13397</v>
      </c>
      <c r="I356" t="s">
        <v>1342</v>
      </c>
      <c r="J356">
        <v>7207300339</v>
      </c>
      <c r="K356" t="s">
        <v>14216</v>
      </c>
      <c r="L356">
        <v>26</v>
      </c>
      <c r="M356">
        <v>30</v>
      </c>
      <c r="N356" t="s">
        <v>789</v>
      </c>
      <c r="O356">
        <v>4736993636</v>
      </c>
      <c r="P356" t="s">
        <v>1781</v>
      </c>
      <c r="Q356" t="s">
        <v>2735</v>
      </c>
      <c r="T356" s="1">
        <v>46205</v>
      </c>
      <c r="U356" s="31">
        <v>46205.587129629632</v>
      </c>
      <c r="V356">
        <v>1</v>
      </c>
      <c r="W356">
        <v>77000</v>
      </c>
      <c r="X356" t="s">
        <v>13400</v>
      </c>
      <c r="Y356" t="s">
        <v>13401</v>
      </c>
      <c r="Z356">
        <v>909020041276989</v>
      </c>
      <c r="AA356" t="s">
        <v>13402</v>
      </c>
      <c r="AB356">
        <v>2</v>
      </c>
      <c r="AC356">
        <v>24.15</v>
      </c>
      <c r="AD356" t="s">
        <v>1173</v>
      </c>
      <c r="AE356" t="s">
        <v>1174</v>
      </c>
      <c r="AF356" t="s">
        <v>13414</v>
      </c>
      <c r="AG356" s="1">
        <v>46243</v>
      </c>
      <c r="AH356">
        <v>25</v>
      </c>
      <c r="AI356" t="s">
        <v>13404</v>
      </c>
      <c r="AJ356" t="s">
        <v>13405</v>
      </c>
      <c r="AK356" t="s">
        <v>13406</v>
      </c>
      <c r="AL356">
        <v>8273252148</v>
      </c>
      <c r="AM356" t="s">
        <v>13407</v>
      </c>
      <c r="AN356" t="s">
        <v>13408</v>
      </c>
      <c r="AO356">
        <v>1318</v>
      </c>
      <c r="AP356">
        <v>0</v>
      </c>
      <c r="AQ356" t="s">
        <v>13462</v>
      </c>
      <c r="AR356">
        <v>1770</v>
      </c>
      <c r="AS356">
        <v>0</v>
      </c>
      <c r="AZ356">
        <v>0</v>
      </c>
      <c r="BC356" t="str">
        <f>VLOOKUP(A356,Sheet1!$A$1:$E$221,2,0)</f>
        <v>West Zone</v>
      </c>
      <c r="BD356" t="str">
        <f>VLOOKUP(A356,Sheet1!$A$1:$E$221,5,0)</f>
        <v>Pradeep Kumar</v>
      </c>
    </row>
    <row r="357" spans="1:56" x14ac:dyDescent="0.35">
      <c r="A357" t="s">
        <v>907</v>
      </c>
      <c r="B357">
        <v>402</v>
      </c>
      <c r="C357" t="s">
        <v>787</v>
      </c>
      <c r="D357" t="s">
        <v>4072</v>
      </c>
      <c r="E357">
        <v>219825</v>
      </c>
      <c r="F357" t="s">
        <v>14217</v>
      </c>
      <c r="G357">
        <v>9283099</v>
      </c>
      <c r="H357" t="s">
        <v>13397</v>
      </c>
      <c r="I357" t="s">
        <v>4073</v>
      </c>
      <c r="J357">
        <v>1485881358</v>
      </c>
      <c r="K357" t="s">
        <v>13754</v>
      </c>
      <c r="L357">
        <v>41</v>
      </c>
      <c r="M357">
        <v>44</v>
      </c>
      <c r="N357" t="s">
        <v>787</v>
      </c>
      <c r="O357">
        <v>6933058666</v>
      </c>
      <c r="P357" t="s">
        <v>4074</v>
      </c>
      <c r="Q357" t="s">
        <v>4075</v>
      </c>
      <c r="T357" s="1">
        <v>46205</v>
      </c>
      <c r="U357" s="31">
        <v>46205.718657407408</v>
      </c>
      <c r="V357">
        <v>1</v>
      </c>
      <c r="W357">
        <v>90000</v>
      </c>
      <c r="X357" t="s">
        <v>13400</v>
      </c>
      <c r="Y357" t="s">
        <v>13401</v>
      </c>
      <c r="Z357">
        <v>909020041276989</v>
      </c>
      <c r="AA357" t="s">
        <v>13402</v>
      </c>
      <c r="AB357">
        <v>3</v>
      </c>
      <c r="AC357">
        <v>24.15</v>
      </c>
      <c r="AD357" t="s">
        <v>931</v>
      </c>
      <c r="AE357" t="s">
        <v>932</v>
      </c>
      <c r="AF357" t="s">
        <v>13426</v>
      </c>
      <c r="AG357" s="1">
        <v>46244</v>
      </c>
      <c r="AH357">
        <v>25</v>
      </c>
      <c r="AI357" t="s">
        <v>13404</v>
      </c>
      <c r="AJ357" t="s">
        <v>13435</v>
      </c>
      <c r="AK357" t="s">
        <v>13406</v>
      </c>
      <c r="AL357">
        <v>9279839200</v>
      </c>
      <c r="AM357" t="s">
        <v>13407</v>
      </c>
      <c r="AN357" t="s">
        <v>13408</v>
      </c>
      <c r="AO357">
        <v>1540</v>
      </c>
      <c r="AP357">
        <v>0</v>
      </c>
      <c r="AQ357" t="s">
        <v>13451</v>
      </c>
      <c r="AR357">
        <v>2008</v>
      </c>
      <c r="AS357">
        <v>0</v>
      </c>
      <c r="AZ357">
        <v>0</v>
      </c>
      <c r="BC357" t="str">
        <f>VLOOKUP(A357,Sheet1!$A$1:$E$221,2,0)</f>
        <v>East Zone</v>
      </c>
      <c r="BD357" t="str">
        <f>VLOOKUP(A357,Sheet1!$A$1:$E$221,5,0)</f>
        <v>Abhishek Kumar Tiwari</v>
      </c>
    </row>
    <row r="358" spans="1:56" x14ac:dyDescent="0.35">
      <c r="A358" t="s">
        <v>759</v>
      </c>
      <c r="B358">
        <v>70</v>
      </c>
      <c r="C358" t="s">
        <v>789</v>
      </c>
      <c r="D358" t="s">
        <v>2780</v>
      </c>
      <c r="E358">
        <v>656025</v>
      </c>
      <c r="F358" t="s">
        <v>14218</v>
      </c>
      <c r="G358">
        <v>8322661</v>
      </c>
      <c r="H358" t="s">
        <v>13397</v>
      </c>
      <c r="I358" t="s">
        <v>1320</v>
      </c>
      <c r="J358">
        <v>2027971348</v>
      </c>
      <c r="K358" t="s">
        <v>4076</v>
      </c>
      <c r="L358">
        <v>36</v>
      </c>
      <c r="M358">
        <v>38</v>
      </c>
      <c r="N358" t="s">
        <v>789</v>
      </c>
      <c r="O358">
        <v>5620018120</v>
      </c>
      <c r="P358" t="s">
        <v>1372</v>
      </c>
      <c r="Q358" t="s">
        <v>1373</v>
      </c>
      <c r="T358" s="1">
        <v>46206</v>
      </c>
      <c r="U358" s="31">
        <v>46206.679930555554</v>
      </c>
      <c r="V358">
        <v>1</v>
      </c>
      <c r="W358">
        <v>45000</v>
      </c>
      <c r="X358" t="s">
        <v>13400</v>
      </c>
      <c r="Y358" t="s">
        <v>13401</v>
      </c>
      <c r="Z358">
        <v>909020041276989</v>
      </c>
      <c r="AA358" t="s">
        <v>13402</v>
      </c>
      <c r="AB358">
        <v>2</v>
      </c>
      <c r="AC358">
        <v>24.15</v>
      </c>
      <c r="AD358" t="s">
        <v>1637</v>
      </c>
      <c r="AE358" t="s">
        <v>1638</v>
      </c>
      <c r="AF358" t="s">
        <v>13414</v>
      </c>
      <c r="AG358" s="1">
        <v>46244</v>
      </c>
      <c r="AH358">
        <v>25</v>
      </c>
      <c r="AI358" t="s">
        <v>13404</v>
      </c>
      <c r="AJ358" t="s">
        <v>13405</v>
      </c>
      <c r="AK358" t="s">
        <v>13406</v>
      </c>
      <c r="AL358">
        <v>9068470897</v>
      </c>
      <c r="AM358" t="s">
        <v>13415</v>
      </c>
      <c r="AN358" t="s">
        <v>13408</v>
      </c>
      <c r="AO358">
        <v>770</v>
      </c>
      <c r="AP358">
        <v>0</v>
      </c>
      <c r="AQ358" t="s">
        <v>13815</v>
      </c>
      <c r="AR358">
        <v>1004</v>
      </c>
      <c r="AS358">
        <v>0</v>
      </c>
      <c r="AZ358">
        <v>0</v>
      </c>
      <c r="BC358" t="str">
        <f>VLOOKUP(A358,Sheet1!$A$1:$E$221,2,0)</f>
        <v>West Zone</v>
      </c>
      <c r="BD358" t="str">
        <f>VLOOKUP(A358,Sheet1!$A$1:$E$221,5,0)</f>
        <v>Sandeep Sisodiya</v>
      </c>
    </row>
    <row r="359" spans="1:56" x14ac:dyDescent="0.35">
      <c r="A359" t="s">
        <v>216</v>
      </c>
      <c r="B359">
        <v>439</v>
      </c>
      <c r="C359" t="s">
        <v>791</v>
      </c>
      <c r="D359" t="s">
        <v>2887</v>
      </c>
      <c r="E359">
        <v>194853</v>
      </c>
      <c r="F359" t="s">
        <v>14219</v>
      </c>
      <c r="G359">
        <v>8187257</v>
      </c>
      <c r="H359" t="s">
        <v>13397</v>
      </c>
      <c r="I359" t="s">
        <v>2889</v>
      </c>
      <c r="J359">
        <v>7990425701</v>
      </c>
      <c r="K359" t="s">
        <v>14220</v>
      </c>
      <c r="L359">
        <v>44</v>
      </c>
      <c r="M359">
        <v>18</v>
      </c>
      <c r="N359" t="s">
        <v>791</v>
      </c>
      <c r="O359">
        <v>5416018883</v>
      </c>
      <c r="P359" t="s">
        <v>1508</v>
      </c>
      <c r="Q359" t="s">
        <v>1509</v>
      </c>
      <c r="T359" s="1">
        <v>46205</v>
      </c>
      <c r="U359" s="31">
        <v>46205.677187499998</v>
      </c>
      <c r="V359">
        <v>1</v>
      </c>
      <c r="W359">
        <v>90000</v>
      </c>
      <c r="X359" t="s">
        <v>13400</v>
      </c>
      <c r="Y359" t="s">
        <v>13401</v>
      </c>
      <c r="Z359">
        <v>909020041276989</v>
      </c>
      <c r="AA359" t="s">
        <v>13402</v>
      </c>
      <c r="AB359">
        <v>4</v>
      </c>
      <c r="AC359">
        <v>24.15</v>
      </c>
      <c r="AD359" t="s">
        <v>978</v>
      </c>
      <c r="AE359" t="s">
        <v>979</v>
      </c>
      <c r="AF359" t="s">
        <v>13403</v>
      </c>
      <c r="AG359" s="1">
        <v>46241</v>
      </c>
      <c r="AH359">
        <v>25</v>
      </c>
      <c r="AI359" t="s">
        <v>13404</v>
      </c>
      <c r="AJ359" t="s">
        <v>13405</v>
      </c>
      <c r="AK359" t="s">
        <v>13406</v>
      </c>
      <c r="AL359">
        <v>9861870489</v>
      </c>
      <c r="AM359" t="s">
        <v>13415</v>
      </c>
      <c r="AN359" t="s">
        <v>13408</v>
      </c>
      <c r="AO359">
        <v>1540</v>
      </c>
      <c r="AP359">
        <v>0</v>
      </c>
      <c r="AQ359" t="s">
        <v>13533</v>
      </c>
      <c r="AR359">
        <v>1917</v>
      </c>
      <c r="AS359">
        <v>0</v>
      </c>
      <c r="AZ359">
        <v>0</v>
      </c>
      <c r="BC359" t="str">
        <f>VLOOKUP(A359,Sheet1!$A$1:$E$221,2,0)</f>
        <v>South East Zone</v>
      </c>
      <c r="BD359" t="str">
        <f>VLOOKUP(A359,Sheet1!$A$1:$E$221,5,0)</f>
        <v>Pratik Mishra</v>
      </c>
    </row>
    <row r="360" spans="1:56" x14ac:dyDescent="0.35">
      <c r="A360" t="s">
        <v>190</v>
      </c>
      <c r="B360">
        <v>737</v>
      </c>
      <c r="C360" t="s">
        <v>792</v>
      </c>
      <c r="D360" t="s">
        <v>4077</v>
      </c>
      <c r="E360">
        <v>507341</v>
      </c>
      <c r="F360" t="s">
        <v>14221</v>
      </c>
      <c r="G360">
        <v>8969701</v>
      </c>
      <c r="H360" t="s">
        <v>13397</v>
      </c>
      <c r="I360" t="s">
        <v>4078</v>
      </c>
      <c r="J360">
        <v>1177757811</v>
      </c>
      <c r="K360" t="s">
        <v>14222</v>
      </c>
      <c r="L360">
        <v>49</v>
      </c>
      <c r="M360">
        <v>51</v>
      </c>
      <c r="N360" t="s">
        <v>792</v>
      </c>
      <c r="O360">
        <v>4989732102</v>
      </c>
      <c r="P360" t="s">
        <v>2715</v>
      </c>
      <c r="Q360" t="s">
        <v>2716</v>
      </c>
      <c r="T360" s="1">
        <v>46205</v>
      </c>
      <c r="U360" s="31">
        <v>46205.748055555552</v>
      </c>
      <c r="V360">
        <v>1</v>
      </c>
      <c r="W360">
        <v>77000</v>
      </c>
      <c r="X360" t="s">
        <v>13400</v>
      </c>
      <c r="Y360" t="s">
        <v>13401</v>
      </c>
      <c r="Z360">
        <v>909020041276989</v>
      </c>
      <c r="AA360" t="s">
        <v>13626</v>
      </c>
      <c r="AB360">
        <v>2</v>
      </c>
      <c r="AC360">
        <v>24.15</v>
      </c>
      <c r="AD360" t="s">
        <v>1256</v>
      </c>
      <c r="AE360" t="s">
        <v>1257</v>
      </c>
      <c r="AF360" t="s">
        <v>13426</v>
      </c>
      <c r="AG360" s="1">
        <v>46238</v>
      </c>
      <c r="AH360">
        <v>36</v>
      </c>
      <c r="AI360" t="s">
        <v>13404</v>
      </c>
      <c r="AJ360" t="s">
        <v>13405</v>
      </c>
      <c r="AK360" t="s">
        <v>13406</v>
      </c>
      <c r="AL360">
        <v>9677946246</v>
      </c>
      <c r="AM360" t="s">
        <v>13407</v>
      </c>
      <c r="AN360" t="s">
        <v>13408</v>
      </c>
      <c r="AO360">
        <v>1318</v>
      </c>
      <c r="AP360">
        <v>0</v>
      </c>
      <c r="AQ360" t="s">
        <v>14059</v>
      </c>
      <c r="AR360">
        <v>2400</v>
      </c>
      <c r="AS360">
        <v>0</v>
      </c>
      <c r="AZ360">
        <v>0</v>
      </c>
      <c r="BC360" t="str">
        <f>VLOOKUP(A360,Sheet1!$A$1:$E$221,2,0)</f>
        <v>South Zone</v>
      </c>
      <c r="BD360" t="str">
        <f>VLOOKUP(A360,Sheet1!$A$1:$E$221,5,0)</f>
        <v>Sankar T</v>
      </c>
    </row>
    <row r="361" spans="1:56" x14ac:dyDescent="0.35">
      <c r="A361" t="s">
        <v>835</v>
      </c>
      <c r="B361">
        <v>584</v>
      </c>
      <c r="C361" t="s">
        <v>789</v>
      </c>
      <c r="D361" t="s">
        <v>4079</v>
      </c>
      <c r="E361">
        <v>298393</v>
      </c>
      <c r="F361" t="s">
        <v>14223</v>
      </c>
      <c r="G361">
        <v>9282753</v>
      </c>
      <c r="H361" t="s">
        <v>13397</v>
      </c>
      <c r="I361" t="s">
        <v>4080</v>
      </c>
      <c r="J361">
        <v>6735690394</v>
      </c>
      <c r="K361" t="s">
        <v>13851</v>
      </c>
      <c r="L361">
        <v>27</v>
      </c>
      <c r="M361">
        <v>29</v>
      </c>
      <c r="N361" t="s">
        <v>789</v>
      </c>
      <c r="O361">
        <v>5502083146</v>
      </c>
      <c r="P361" t="s">
        <v>1393</v>
      </c>
      <c r="Q361" t="s">
        <v>1394</v>
      </c>
      <c r="T361" s="1">
        <v>46205</v>
      </c>
      <c r="U361" s="31">
        <v>46205.683240740742</v>
      </c>
      <c r="V361">
        <v>1</v>
      </c>
      <c r="W361">
        <v>90000</v>
      </c>
      <c r="X361" t="s">
        <v>13400</v>
      </c>
      <c r="Y361" t="s">
        <v>13401</v>
      </c>
      <c r="Z361">
        <v>909020041276989</v>
      </c>
      <c r="AA361" t="s">
        <v>13402</v>
      </c>
      <c r="AB361">
        <v>3</v>
      </c>
      <c r="AC361">
        <v>24.15</v>
      </c>
      <c r="AD361" t="s">
        <v>1180</v>
      </c>
      <c r="AE361" t="s">
        <v>1181</v>
      </c>
      <c r="AF361" t="s">
        <v>13414</v>
      </c>
      <c r="AG361" s="1">
        <v>46245</v>
      </c>
      <c r="AH361">
        <v>25</v>
      </c>
      <c r="AI361" t="s">
        <v>13404</v>
      </c>
      <c r="AJ361" t="s">
        <v>13435</v>
      </c>
      <c r="AK361" t="s">
        <v>13406</v>
      </c>
      <c r="AL361">
        <v>8171812110</v>
      </c>
      <c r="AM361" t="s">
        <v>13415</v>
      </c>
      <c r="AN361" t="s">
        <v>13408</v>
      </c>
      <c r="AO361">
        <v>1540</v>
      </c>
      <c r="AP361">
        <v>0</v>
      </c>
      <c r="AQ361" t="s">
        <v>13431</v>
      </c>
      <c r="AR361">
        <v>2069</v>
      </c>
      <c r="AS361">
        <v>0</v>
      </c>
      <c r="AZ361">
        <v>0</v>
      </c>
      <c r="BC361" t="str">
        <f>VLOOKUP(A361,Sheet1!$A$1:$E$221,2,0)</f>
        <v>West Zone</v>
      </c>
      <c r="BD361" t="str">
        <f>VLOOKUP(A361,Sheet1!$A$1:$E$221,5,0)</f>
        <v>Pradeep Kumar</v>
      </c>
    </row>
    <row r="362" spans="1:56" x14ac:dyDescent="0.35">
      <c r="A362" t="s">
        <v>835</v>
      </c>
      <c r="B362">
        <v>584</v>
      </c>
      <c r="C362" t="s">
        <v>789</v>
      </c>
      <c r="D362" t="s">
        <v>2805</v>
      </c>
      <c r="E362">
        <v>417404</v>
      </c>
      <c r="F362" t="s">
        <v>14224</v>
      </c>
      <c r="G362">
        <v>9282746</v>
      </c>
      <c r="H362" t="s">
        <v>13397</v>
      </c>
      <c r="I362" t="s">
        <v>2807</v>
      </c>
      <c r="J362">
        <v>3252363084</v>
      </c>
      <c r="K362" t="s">
        <v>14225</v>
      </c>
      <c r="L362">
        <v>32</v>
      </c>
      <c r="M362">
        <v>36</v>
      </c>
      <c r="N362" t="s">
        <v>789</v>
      </c>
      <c r="O362">
        <v>3375436392</v>
      </c>
      <c r="P362" t="s">
        <v>1393</v>
      </c>
      <c r="Q362" t="s">
        <v>1394</v>
      </c>
      <c r="T362" s="1">
        <v>46205</v>
      </c>
      <c r="U362" s="31">
        <v>46205.656284722223</v>
      </c>
      <c r="V362">
        <v>1</v>
      </c>
      <c r="W362">
        <v>90000</v>
      </c>
      <c r="X362" t="s">
        <v>13400</v>
      </c>
      <c r="Y362" t="s">
        <v>13401</v>
      </c>
      <c r="Z362">
        <v>909020041276989</v>
      </c>
      <c r="AA362" t="s">
        <v>13402</v>
      </c>
      <c r="AB362">
        <v>3</v>
      </c>
      <c r="AC362">
        <v>24.15</v>
      </c>
      <c r="AD362" t="s">
        <v>1180</v>
      </c>
      <c r="AE362" t="s">
        <v>1181</v>
      </c>
      <c r="AF362" t="s">
        <v>13414</v>
      </c>
      <c r="AG362" s="1">
        <v>46241</v>
      </c>
      <c r="AH362">
        <v>25</v>
      </c>
      <c r="AI362" t="s">
        <v>13404</v>
      </c>
      <c r="AJ362" t="s">
        <v>13435</v>
      </c>
      <c r="AK362" t="s">
        <v>13406</v>
      </c>
      <c r="AL362">
        <v>9501823467</v>
      </c>
      <c r="AM362" t="s">
        <v>13415</v>
      </c>
      <c r="AN362" t="s">
        <v>13408</v>
      </c>
      <c r="AO362">
        <v>1540</v>
      </c>
      <c r="AP362">
        <v>0</v>
      </c>
      <c r="AQ362" t="s">
        <v>13431</v>
      </c>
      <c r="AR362">
        <v>2069</v>
      </c>
      <c r="AS362">
        <v>0</v>
      </c>
      <c r="AZ362">
        <v>0</v>
      </c>
      <c r="BC362" t="str">
        <f>VLOOKUP(A362,Sheet1!$A$1:$E$221,2,0)</f>
        <v>West Zone</v>
      </c>
      <c r="BD362" t="str">
        <f>VLOOKUP(A362,Sheet1!$A$1:$E$221,5,0)</f>
        <v>Pradeep Kumar</v>
      </c>
    </row>
    <row r="363" spans="1:56" x14ac:dyDescent="0.35">
      <c r="A363" t="s">
        <v>189</v>
      </c>
      <c r="B363">
        <v>717</v>
      </c>
      <c r="C363" t="s">
        <v>792</v>
      </c>
      <c r="D363" t="s">
        <v>2711</v>
      </c>
      <c r="E363">
        <v>723629</v>
      </c>
      <c r="F363" t="s">
        <v>14226</v>
      </c>
      <c r="G363">
        <v>9281779</v>
      </c>
      <c r="H363" t="s">
        <v>13397</v>
      </c>
      <c r="I363" t="s">
        <v>2713</v>
      </c>
      <c r="J363">
        <v>2437566521</v>
      </c>
      <c r="K363" t="s">
        <v>14227</v>
      </c>
      <c r="L363">
        <v>51</v>
      </c>
      <c r="M363">
        <v>54</v>
      </c>
      <c r="N363" t="s">
        <v>792</v>
      </c>
      <c r="O363">
        <v>7909279281</v>
      </c>
      <c r="P363" t="s">
        <v>2015</v>
      </c>
      <c r="Q363" t="s">
        <v>2016</v>
      </c>
      <c r="T363" s="1">
        <v>46205</v>
      </c>
      <c r="U363" s="31">
        <v>46205.666921296295</v>
      </c>
      <c r="V363">
        <v>1</v>
      </c>
      <c r="W363">
        <v>90000</v>
      </c>
      <c r="X363" t="s">
        <v>13400</v>
      </c>
      <c r="Y363" t="s">
        <v>13401</v>
      </c>
      <c r="Z363">
        <v>909020041276989</v>
      </c>
      <c r="AA363" t="s">
        <v>13626</v>
      </c>
      <c r="AB363">
        <v>4</v>
      </c>
      <c r="AC363">
        <v>24.15</v>
      </c>
      <c r="AD363" t="s">
        <v>1445</v>
      </c>
      <c r="AE363" t="s">
        <v>1446</v>
      </c>
      <c r="AF363" t="s">
        <v>13403</v>
      </c>
      <c r="AG363" s="1">
        <v>46239</v>
      </c>
      <c r="AH363">
        <v>36</v>
      </c>
      <c r="AI363" t="s">
        <v>13404</v>
      </c>
      <c r="AJ363" t="s">
        <v>13405</v>
      </c>
      <c r="AK363" t="s">
        <v>13406</v>
      </c>
      <c r="AL363">
        <v>6383977163</v>
      </c>
      <c r="AM363" t="s">
        <v>13407</v>
      </c>
      <c r="AN363" t="s">
        <v>13408</v>
      </c>
      <c r="AO363">
        <v>1540</v>
      </c>
      <c r="AP363">
        <v>0</v>
      </c>
      <c r="AQ363" t="s">
        <v>14204</v>
      </c>
      <c r="AR363">
        <v>3064</v>
      </c>
      <c r="AS363">
        <v>0</v>
      </c>
      <c r="AZ363">
        <v>0</v>
      </c>
      <c r="BC363" t="str">
        <f>VLOOKUP(A363,Sheet1!$A$1:$E$221,2,0)</f>
        <v>South Zone</v>
      </c>
      <c r="BD363" t="str">
        <f>VLOOKUP(A363,Sheet1!$A$1:$E$221,5,0)</f>
        <v>Sankar T</v>
      </c>
    </row>
    <row r="364" spans="1:56" x14ac:dyDescent="0.35">
      <c r="A364" t="s">
        <v>237</v>
      </c>
      <c r="B364">
        <v>227</v>
      </c>
      <c r="C364" t="s">
        <v>791</v>
      </c>
      <c r="D364" t="s">
        <v>2844</v>
      </c>
      <c r="E364">
        <v>517936</v>
      </c>
      <c r="F364" t="s">
        <v>14228</v>
      </c>
      <c r="G364">
        <v>8431118</v>
      </c>
      <c r="H364" t="s">
        <v>13397</v>
      </c>
      <c r="I364" t="s">
        <v>2846</v>
      </c>
      <c r="J364">
        <v>2321625207</v>
      </c>
      <c r="K364" t="s">
        <v>14229</v>
      </c>
      <c r="L364">
        <v>33</v>
      </c>
      <c r="M364">
        <v>44</v>
      </c>
      <c r="N364" t="s">
        <v>791</v>
      </c>
      <c r="O364">
        <v>1426980874</v>
      </c>
      <c r="P364" t="s">
        <v>1470</v>
      </c>
      <c r="Q364" t="s">
        <v>1471</v>
      </c>
      <c r="T364" s="1">
        <v>46205</v>
      </c>
      <c r="U364" s="31">
        <v>46205.726041666669</v>
      </c>
      <c r="V364">
        <v>1</v>
      </c>
      <c r="W364">
        <v>60000</v>
      </c>
      <c r="X364" t="s">
        <v>13400</v>
      </c>
      <c r="Y364" t="s">
        <v>13401</v>
      </c>
      <c r="Z364">
        <v>909020041276989</v>
      </c>
      <c r="AA364" t="s">
        <v>13402</v>
      </c>
      <c r="AB364">
        <v>2</v>
      </c>
      <c r="AC364">
        <v>24.15</v>
      </c>
      <c r="AD364" t="s">
        <v>1328</v>
      </c>
      <c r="AE364" t="s">
        <v>1329</v>
      </c>
      <c r="AF364" t="s">
        <v>13419</v>
      </c>
      <c r="AG364" s="1">
        <v>46246</v>
      </c>
      <c r="AH364">
        <v>25</v>
      </c>
      <c r="AI364" t="s">
        <v>13404</v>
      </c>
      <c r="AJ364" t="s">
        <v>13435</v>
      </c>
      <c r="AK364" t="s">
        <v>13406</v>
      </c>
      <c r="AL364">
        <v>9178893326</v>
      </c>
      <c r="AM364" t="s">
        <v>13407</v>
      </c>
      <c r="AN364" t="s">
        <v>13408</v>
      </c>
      <c r="AO364">
        <v>1027</v>
      </c>
      <c r="AP364">
        <v>0</v>
      </c>
      <c r="AQ364" t="s">
        <v>13416</v>
      </c>
      <c r="AR364">
        <v>1379</v>
      </c>
      <c r="AS364">
        <v>0</v>
      </c>
      <c r="AZ364">
        <v>0</v>
      </c>
      <c r="BC364" t="str">
        <f>VLOOKUP(A364,Sheet1!$A$1:$E$221,2,0)</f>
        <v>South East Zone</v>
      </c>
      <c r="BD364" t="str">
        <f>VLOOKUP(A364,Sheet1!$A$1:$E$221,5,0)</f>
        <v>Radhashyam Panda</v>
      </c>
    </row>
    <row r="365" spans="1:56" x14ac:dyDescent="0.35">
      <c r="A365" t="s">
        <v>917</v>
      </c>
      <c r="B365">
        <v>657</v>
      </c>
      <c r="C365" t="s">
        <v>789</v>
      </c>
      <c r="D365" t="s">
        <v>4081</v>
      </c>
      <c r="E365">
        <v>346726</v>
      </c>
      <c r="F365" t="s">
        <v>1143</v>
      </c>
      <c r="G365">
        <v>8656119</v>
      </c>
      <c r="H365" t="s">
        <v>13397</v>
      </c>
      <c r="I365" t="s">
        <v>1143</v>
      </c>
      <c r="J365">
        <v>7437796981</v>
      </c>
      <c r="K365" t="s">
        <v>3150</v>
      </c>
      <c r="L365">
        <v>42</v>
      </c>
      <c r="M365">
        <v>36</v>
      </c>
      <c r="N365" t="s">
        <v>789</v>
      </c>
      <c r="O365">
        <v>2277019480</v>
      </c>
      <c r="P365" t="s">
        <v>822</v>
      </c>
      <c r="Q365" t="s">
        <v>4082</v>
      </c>
      <c r="T365" s="1">
        <v>46205</v>
      </c>
      <c r="U365" s="31">
        <v>46205.740983796299</v>
      </c>
      <c r="V365">
        <v>1</v>
      </c>
      <c r="W365">
        <v>60000</v>
      </c>
      <c r="X365" t="s">
        <v>13400</v>
      </c>
      <c r="Y365" t="s">
        <v>13401</v>
      </c>
      <c r="Z365">
        <v>909020041276989</v>
      </c>
      <c r="AA365" t="s">
        <v>13402</v>
      </c>
      <c r="AB365">
        <v>3</v>
      </c>
      <c r="AC365">
        <v>24.15</v>
      </c>
      <c r="AD365" t="s">
        <v>982</v>
      </c>
      <c r="AE365" t="s">
        <v>983</v>
      </c>
      <c r="AF365" t="s">
        <v>13414</v>
      </c>
      <c r="AG365" s="1">
        <v>46242</v>
      </c>
      <c r="AH365">
        <v>25</v>
      </c>
      <c r="AI365" t="s">
        <v>13404</v>
      </c>
      <c r="AJ365" t="s">
        <v>13435</v>
      </c>
      <c r="AK365" t="s">
        <v>13406</v>
      </c>
      <c r="AL365">
        <v>7379234351</v>
      </c>
      <c r="AM365" t="s">
        <v>13407</v>
      </c>
      <c r="AN365" t="s">
        <v>13408</v>
      </c>
      <c r="AO365">
        <v>1027</v>
      </c>
      <c r="AP365">
        <v>0</v>
      </c>
      <c r="AQ365" t="s">
        <v>13619</v>
      </c>
      <c r="AR365">
        <v>1338</v>
      </c>
      <c r="AS365">
        <v>0</v>
      </c>
      <c r="AZ365">
        <v>0</v>
      </c>
      <c r="BC365" t="str">
        <f>VLOOKUP(A365,Sheet1!$A$1:$E$221,2,0)</f>
        <v>East Zone</v>
      </c>
      <c r="BD365" t="str">
        <f>VLOOKUP(A365,Sheet1!$A$1:$E$221,5,0)</f>
        <v>Marut Nandan</v>
      </c>
    </row>
    <row r="366" spans="1:56" x14ac:dyDescent="0.35">
      <c r="A366" t="s">
        <v>842</v>
      </c>
      <c r="B366">
        <v>105</v>
      </c>
      <c r="C366" t="s">
        <v>787</v>
      </c>
      <c r="D366" t="s">
        <v>2480</v>
      </c>
      <c r="E366">
        <v>200732</v>
      </c>
      <c r="F366" t="s">
        <v>1161</v>
      </c>
      <c r="G366">
        <v>8323035</v>
      </c>
      <c r="H366" t="s">
        <v>13397</v>
      </c>
      <c r="I366" t="s">
        <v>2482</v>
      </c>
      <c r="J366">
        <v>8747942019</v>
      </c>
      <c r="K366" t="s">
        <v>14230</v>
      </c>
      <c r="L366">
        <v>30</v>
      </c>
      <c r="M366">
        <v>43</v>
      </c>
      <c r="N366" t="s">
        <v>787</v>
      </c>
      <c r="O366">
        <v>2775169300</v>
      </c>
      <c r="P366" t="s">
        <v>1648</v>
      </c>
      <c r="Q366" t="s">
        <v>1649</v>
      </c>
      <c r="T366" s="1">
        <v>46205</v>
      </c>
      <c r="U366" s="31">
        <v>46205.652511574073</v>
      </c>
      <c r="V366">
        <v>1</v>
      </c>
      <c r="W366">
        <v>85000</v>
      </c>
      <c r="X366" t="s">
        <v>13400</v>
      </c>
      <c r="Y366" t="s">
        <v>13401</v>
      </c>
      <c r="Z366">
        <v>909020041276989</v>
      </c>
      <c r="AA366" t="s">
        <v>13402</v>
      </c>
      <c r="AB366">
        <v>3</v>
      </c>
      <c r="AC366">
        <v>24.5</v>
      </c>
      <c r="AD366" t="s">
        <v>1417</v>
      </c>
      <c r="AE366" t="s">
        <v>1418</v>
      </c>
      <c r="AF366" t="s">
        <v>13414</v>
      </c>
      <c r="AG366" s="1">
        <v>46236</v>
      </c>
      <c r="AH366">
        <v>25</v>
      </c>
      <c r="AI366" t="s">
        <v>13404</v>
      </c>
      <c r="AJ366" t="s">
        <v>13435</v>
      </c>
      <c r="AK366" t="s">
        <v>13406</v>
      </c>
      <c r="AL366">
        <v>9102283470</v>
      </c>
      <c r="AM366" t="s">
        <v>13415</v>
      </c>
      <c r="AN366" t="s">
        <v>13408</v>
      </c>
      <c r="AO366">
        <v>1455</v>
      </c>
      <c r="AP366">
        <v>0</v>
      </c>
      <c r="AQ366" t="s">
        <v>13549</v>
      </c>
      <c r="AR366">
        <v>1896</v>
      </c>
      <c r="AS366">
        <v>0</v>
      </c>
      <c r="AZ366">
        <v>0</v>
      </c>
      <c r="BC366" t="str">
        <f>VLOOKUP(A366,Sheet1!$A$1:$E$221,2,0)</f>
        <v>East Zone</v>
      </c>
      <c r="BD366" t="str">
        <f>VLOOKUP(A366,Sheet1!$A$1:$E$221,5,0)</f>
        <v>Pavan Kumar Rai</v>
      </c>
    </row>
    <row r="367" spans="1:56" x14ac:dyDescent="0.35">
      <c r="A367" t="s">
        <v>196</v>
      </c>
      <c r="B367">
        <v>1127</v>
      </c>
      <c r="C367" t="s">
        <v>793</v>
      </c>
      <c r="D367" t="s">
        <v>2927</v>
      </c>
      <c r="E367">
        <v>661537</v>
      </c>
      <c r="F367" t="s">
        <v>14231</v>
      </c>
      <c r="G367">
        <v>8507148</v>
      </c>
      <c r="H367" t="s">
        <v>13397</v>
      </c>
      <c r="I367" t="s">
        <v>2929</v>
      </c>
      <c r="J367">
        <v>5021126298</v>
      </c>
      <c r="K367" t="s">
        <v>14232</v>
      </c>
      <c r="L367">
        <v>41</v>
      </c>
      <c r="M367">
        <v>20</v>
      </c>
      <c r="N367" t="s">
        <v>793</v>
      </c>
      <c r="O367">
        <v>6521037507</v>
      </c>
      <c r="P367" t="s">
        <v>1563</v>
      </c>
      <c r="Q367" t="s">
        <v>1564</v>
      </c>
      <c r="T367" s="1">
        <v>46205</v>
      </c>
      <c r="U367" s="31">
        <v>46205.708402777775</v>
      </c>
      <c r="V367">
        <v>1</v>
      </c>
      <c r="W367">
        <v>77000</v>
      </c>
      <c r="X367" t="s">
        <v>13400</v>
      </c>
      <c r="Y367" t="s">
        <v>13401</v>
      </c>
      <c r="Z367">
        <v>909020041276989</v>
      </c>
      <c r="AA367" t="s">
        <v>13402</v>
      </c>
      <c r="AB367">
        <v>2</v>
      </c>
      <c r="AC367">
        <v>24.15</v>
      </c>
      <c r="AD367" t="s">
        <v>1124</v>
      </c>
      <c r="AE367" t="s">
        <v>1125</v>
      </c>
      <c r="AF367" t="s">
        <v>13403</v>
      </c>
      <c r="AG367" s="1">
        <v>46242</v>
      </c>
      <c r="AH367">
        <v>25</v>
      </c>
      <c r="AI367" t="s">
        <v>13404</v>
      </c>
      <c r="AJ367" t="s">
        <v>13435</v>
      </c>
      <c r="AK367" t="s">
        <v>13406</v>
      </c>
      <c r="AL367">
        <v>7799055317</v>
      </c>
      <c r="AM367" t="s">
        <v>13415</v>
      </c>
      <c r="AN367" t="s">
        <v>13408</v>
      </c>
      <c r="AO367">
        <v>1318</v>
      </c>
      <c r="AP367">
        <v>0</v>
      </c>
      <c r="AQ367" t="s">
        <v>13542</v>
      </c>
      <c r="AR367">
        <v>1719</v>
      </c>
      <c r="AS367">
        <v>0</v>
      </c>
      <c r="AZ367">
        <v>0</v>
      </c>
      <c r="BC367" t="str">
        <f>VLOOKUP(A367,Sheet1!$A$1:$E$221,2,0)</f>
        <v>South East Zone</v>
      </c>
      <c r="BD367" t="str">
        <f>VLOOKUP(A367,Sheet1!$A$1:$E$221,5,0)</f>
        <v>Sankar T</v>
      </c>
    </row>
    <row r="368" spans="1:56" x14ac:dyDescent="0.35">
      <c r="A368" t="s">
        <v>153</v>
      </c>
      <c r="B368">
        <v>968</v>
      </c>
      <c r="C368" t="s">
        <v>787</v>
      </c>
      <c r="D368" t="s">
        <v>2601</v>
      </c>
      <c r="E368">
        <v>491130</v>
      </c>
      <c r="F368" t="s">
        <v>4083</v>
      </c>
      <c r="G368">
        <v>8326682</v>
      </c>
      <c r="H368" t="s">
        <v>13397</v>
      </c>
      <c r="I368" t="s">
        <v>2603</v>
      </c>
      <c r="J368">
        <v>8253311065</v>
      </c>
      <c r="K368" t="s">
        <v>14233</v>
      </c>
      <c r="L368">
        <v>45</v>
      </c>
      <c r="M368">
        <v>43</v>
      </c>
      <c r="N368" t="s">
        <v>787</v>
      </c>
      <c r="O368">
        <v>7468075487</v>
      </c>
      <c r="P368" t="s">
        <v>1165</v>
      </c>
      <c r="Q368" t="s">
        <v>1166</v>
      </c>
      <c r="T368" s="1">
        <v>46205</v>
      </c>
      <c r="U368" s="31">
        <v>46205.874942129631</v>
      </c>
      <c r="V368">
        <v>1</v>
      </c>
      <c r="W368">
        <v>77000</v>
      </c>
      <c r="X368" t="s">
        <v>13400</v>
      </c>
      <c r="Y368" t="s">
        <v>13401</v>
      </c>
      <c r="Z368">
        <v>909020041276989</v>
      </c>
      <c r="AA368" t="s">
        <v>13402</v>
      </c>
      <c r="AB368">
        <v>2</v>
      </c>
      <c r="AC368">
        <v>24.15</v>
      </c>
      <c r="AD368" t="s">
        <v>939</v>
      </c>
      <c r="AE368" t="s">
        <v>940</v>
      </c>
      <c r="AF368" t="s">
        <v>13403</v>
      </c>
      <c r="AG368" s="1">
        <v>46246</v>
      </c>
      <c r="AH368">
        <v>25</v>
      </c>
      <c r="AI368" t="s">
        <v>13404</v>
      </c>
      <c r="AJ368" t="s">
        <v>13405</v>
      </c>
      <c r="AK368" t="s">
        <v>13406</v>
      </c>
      <c r="AL368">
        <v>9199167437</v>
      </c>
      <c r="AM368" t="s">
        <v>13407</v>
      </c>
      <c r="AN368" t="s">
        <v>13408</v>
      </c>
      <c r="AO368">
        <v>1318</v>
      </c>
      <c r="AP368">
        <v>0</v>
      </c>
      <c r="AQ368" t="s">
        <v>13420</v>
      </c>
      <c r="AR368">
        <v>1718</v>
      </c>
      <c r="AS368">
        <v>0</v>
      </c>
      <c r="AZ368">
        <v>0</v>
      </c>
      <c r="BC368" t="str">
        <f>VLOOKUP(A368,Sheet1!$A$1:$E$221,2,0)</f>
        <v>East Zone</v>
      </c>
      <c r="BD368" t="str">
        <f>VLOOKUP(A368,Sheet1!$A$1:$E$221,5,0)</f>
        <v>Abhishek Kumar Tiwari</v>
      </c>
    </row>
    <row r="369" spans="1:56" x14ac:dyDescent="0.35">
      <c r="A369" t="s">
        <v>88</v>
      </c>
      <c r="B369">
        <v>131</v>
      </c>
      <c r="C369" t="s">
        <v>788</v>
      </c>
      <c r="D369" t="s">
        <v>2634</v>
      </c>
      <c r="E369">
        <v>572224</v>
      </c>
      <c r="F369" t="s">
        <v>4084</v>
      </c>
      <c r="G369">
        <v>9283176</v>
      </c>
      <c r="H369" t="s">
        <v>13397</v>
      </c>
      <c r="I369" t="s">
        <v>2638</v>
      </c>
      <c r="J369">
        <v>9166360100</v>
      </c>
      <c r="K369" t="s">
        <v>14234</v>
      </c>
      <c r="L369">
        <v>48</v>
      </c>
      <c r="M369">
        <v>53</v>
      </c>
      <c r="N369" t="s">
        <v>788</v>
      </c>
      <c r="O369">
        <v>3448054204</v>
      </c>
      <c r="P369" t="s">
        <v>2635</v>
      </c>
      <c r="Q369" t="s">
        <v>2636</v>
      </c>
      <c r="T369" s="1">
        <v>46205</v>
      </c>
      <c r="U369" s="31">
        <v>46205.740671296298</v>
      </c>
      <c r="V369">
        <v>1</v>
      </c>
      <c r="W369">
        <v>60000</v>
      </c>
      <c r="X369" t="s">
        <v>13400</v>
      </c>
      <c r="Y369" t="s">
        <v>13401</v>
      </c>
      <c r="Z369">
        <v>909020041276989</v>
      </c>
      <c r="AA369" t="s">
        <v>13402</v>
      </c>
      <c r="AB369">
        <v>4</v>
      </c>
      <c r="AC369">
        <v>24.15</v>
      </c>
      <c r="AD369" t="s">
        <v>1206</v>
      </c>
      <c r="AE369" t="s">
        <v>1207</v>
      </c>
      <c r="AF369" t="s">
        <v>13794</v>
      </c>
      <c r="AG369" s="1">
        <v>46244</v>
      </c>
      <c r="AH369">
        <v>25</v>
      </c>
      <c r="AI369" t="s">
        <v>13404</v>
      </c>
      <c r="AJ369" t="s">
        <v>13405</v>
      </c>
      <c r="AK369" t="s">
        <v>13406</v>
      </c>
      <c r="AL369">
        <v>8517820940</v>
      </c>
      <c r="AM369" t="s">
        <v>13415</v>
      </c>
      <c r="AN369" t="s">
        <v>13408</v>
      </c>
      <c r="AO369">
        <v>1027</v>
      </c>
      <c r="AP369">
        <v>0</v>
      </c>
      <c r="AQ369" t="s">
        <v>13509</v>
      </c>
      <c r="AR369">
        <v>1278</v>
      </c>
      <c r="AS369">
        <v>0</v>
      </c>
      <c r="AZ369">
        <v>0</v>
      </c>
      <c r="BC369" t="str">
        <f>VLOOKUP(A369,Sheet1!$A$1:$E$221,2,0)</f>
        <v>South Zone</v>
      </c>
      <c r="BD369" t="str">
        <f>VLOOKUP(A369,Sheet1!$A$1:$E$221,5,0)</f>
        <v>Vinay Shukla</v>
      </c>
    </row>
    <row r="370" spans="1:56" x14ac:dyDescent="0.35">
      <c r="A370" t="s">
        <v>246</v>
      </c>
      <c r="B370">
        <v>362</v>
      </c>
      <c r="C370" t="s">
        <v>791</v>
      </c>
      <c r="D370" t="s">
        <v>4085</v>
      </c>
      <c r="E370">
        <v>126192</v>
      </c>
      <c r="F370" t="s">
        <v>14235</v>
      </c>
      <c r="G370">
        <v>9282949</v>
      </c>
      <c r="H370" t="s">
        <v>13397</v>
      </c>
      <c r="I370" t="s">
        <v>4086</v>
      </c>
      <c r="J370">
        <v>8839257046</v>
      </c>
      <c r="K370" t="s">
        <v>14236</v>
      </c>
      <c r="L370">
        <v>47</v>
      </c>
      <c r="M370">
        <v>50</v>
      </c>
      <c r="N370" t="s">
        <v>791</v>
      </c>
      <c r="O370">
        <v>4117730880</v>
      </c>
      <c r="P370" t="s">
        <v>1493</v>
      </c>
      <c r="Q370" t="s">
        <v>1494</v>
      </c>
      <c r="T370" s="1">
        <v>46205</v>
      </c>
      <c r="U370" s="31">
        <v>46205.793680555558</v>
      </c>
      <c r="V370">
        <v>1</v>
      </c>
      <c r="W370">
        <v>85000</v>
      </c>
      <c r="X370" t="s">
        <v>13400</v>
      </c>
      <c r="Y370" t="s">
        <v>13401</v>
      </c>
      <c r="Z370">
        <v>909020041276989</v>
      </c>
      <c r="AA370" t="s">
        <v>13402</v>
      </c>
      <c r="AB370">
        <v>3</v>
      </c>
      <c r="AC370">
        <v>24.15</v>
      </c>
      <c r="AD370" t="s">
        <v>1110</v>
      </c>
      <c r="AE370" t="s">
        <v>1111</v>
      </c>
      <c r="AF370" t="s">
        <v>13403</v>
      </c>
      <c r="AG370" s="1">
        <v>46244</v>
      </c>
      <c r="AH370">
        <v>25</v>
      </c>
      <c r="AI370" t="s">
        <v>13404</v>
      </c>
      <c r="AJ370" t="s">
        <v>13435</v>
      </c>
      <c r="AK370" t="s">
        <v>13406</v>
      </c>
      <c r="AL370">
        <v>7008720148</v>
      </c>
      <c r="AM370" t="s">
        <v>13415</v>
      </c>
      <c r="AN370" t="s">
        <v>13408</v>
      </c>
      <c r="AO370">
        <v>1455</v>
      </c>
      <c r="AP370">
        <v>0</v>
      </c>
      <c r="AQ370" t="s">
        <v>13864</v>
      </c>
      <c r="AR370">
        <v>1898</v>
      </c>
      <c r="AS370">
        <v>0</v>
      </c>
      <c r="AZ370">
        <v>0</v>
      </c>
      <c r="BC370" t="str">
        <f>VLOOKUP(A370,Sheet1!$A$1:$E$221,2,0)</f>
        <v>South East Zone</v>
      </c>
      <c r="BD370" t="str">
        <f>VLOOKUP(A370,Sheet1!$A$1:$E$221,5,0)</f>
        <v>Pratik Mishra</v>
      </c>
    </row>
    <row r="371" spans="1:56" x14ac:dyDescent="0.35">
      <c r="A371" t="s">
        <v>156</v>
      </c>
      <c r="B371">
        <v>1219</v>
      </c>
      <c r="C371" t="s">
        <v>789</v>
      </c>
      <c r="D371" t="s">
        <v>2818</v>
      </c>
      <c r="E371">
        <v>365607</v>
      </c>
      <c r="F371" t="s">
        <v>14022</v>
      </c>
      <c r="G371">
        <v>8492669</v>
      </c>
      <c r="H371" t="s">
        <v>13397</v>
      </c>
      <c r="I371" t="s">
        <v>2820</v>
      </c>
      <c r="J371">
        <v>5065666885</v>
      </c>
      <c r="K371" t="s">
        <v>14237</v>
      </c>
      <c r="L371">
        <v>55</v>
      </c>
      <c r="M371">
        <v>56</v>
      </c>
      <c r="N371" t="s">
        <v>789</v>
      </c>
      <c r="O371">
        <v>7262075234</v>
      </c>
      <c r="P371" t="s">
        <v>1419</v>
      </c>
      <c r="Q371" t="s">
        <v>1420</v>
      </c>
      <c r="T371" s="1">
        <v>46205</v>
      </c>
      <c r="U371" s="31">
        <v>46205.738912037035</v>
      </c>
      <c r="V371">
        <v>1</v>
      </c>
      <c r="W371">
        <v>90000</v>
      </c>
      <c r="X371" t="s">
        <v>13400</v>
      </c>
      <c r="Y371" t="s">
        <v>13401</v>
      </c>
      <c r="Z371">
        <v>909020041276989</v>
      </c>
      <c r="AA371" t="s">
        <v>13402</v>
      </c>
      <c r="AB371">
        <v>7</v>
      </c>
      <c r="AC371">
        <v>24.15</v>
      </c>
      <c r="AD371" t="s">
        <v>1180</v>
      </c>
      <c r="AE371" t="s">
        <v>1181</v>
      </c>
      <c r="AF371" t="s">
        <v>13414</v>
      </c>
      <c r="AG371" s="1">
        <v>46236</v>
      </c>
      <c r="AH371">
        <v>25</v>
      </c>
      <c r="AI371" t="s">
        <v>13404</v>
      </c>
      <c r="AJ371" t="s">
        <v>13427</v>
      </c>
      <c r="AK371" t="s">
        <v>13406</v>
      </c>
      <c r="AL371">
        <v>6396939056</v>
      </c>
      <c r="AM371" t="s">
        <v>13415</v>
      </c>
      <c r="AN371" t="s">
        <v>13408</v>
      </c>
      <c r="AO371">
        <v>1540</v>
      </c>
      <c r="AP371">
        <v>0</v>
      </c>
      <c r="AQ371" t="s">
        <v>13431</v>
      </c>
      <c r="AR371">
        <v>2069</v>
      </c>
      <c r="AS371">
        <v>0</v>
      </c>
      <c r="AZ371">
        <v>0</v>
      </c>
      <c r="BC371" t="str">
        <f>VLOOKUP(A371,Sheet1!$A$1:$E$221,2,0)</f>
        <v>West Zone</v>
      </c>
      <c r="BD371" t="str">
        <f>VLOOKUP(A371,Sheet1!$A$1:$E$221,5,0)</f>
        <v>Pradeep Kumar</v>
      </c>
    </row>
    <row r="372" spans="1:56" x14ac:dyDescent="0.35">
      <c r="A372" t="s">
        <v>122</v>
      </c>
      <c r="B372">
        <v>102</v>
      </c>
      <c r="C372" t="s">
        <v>787</v>
      </c>
      <c r="D372" t="s">
        <v>2446</v>
      </c>
      <c r="E372">
        <v>197013</v>
      </c>
      <c r="F372" t="s">
        <v>4087</v>
      </c>
      <c r="G372">
        <v>6407384</v>
      </c>
      <c r="H372" t="s">
        <v>13397</v>
      </c>
      <c r="I372" t="s">
        <v>2449</v>
      </c>
      <c r="J372">
        <v>4265018844</v>
      </c>
      <c r="K372" t="s">
        <v>14238</v>
      </c>
      <c r="L372">
        <v>28</v>
      </c>
      <c r="M372">
        <v>35</v>
      </c>
      <c r="N372" t="s">
        <v>787</v>
      </c>
      <c r="O372">
        <v>5783983351</v>
      </c>
      <c r="P372" t="s">
        <v>941</v>
      </c>
      <c r="Q372" t="s">
        <v>2447</v>
      </c>
      <c r="T372" s="1">
        <v>46205</v>
      </c>
      <c r="U372" s="31">
        <v>46205.716550925928</v>
      </c>
      <c r="V372">
        <v>1</v>
      </c>
      <c r="W372">
        <v>90000</v>
      </c>
      <c r="X372" t="s">
        <v>13400</v>
      </c>
      <c r="Y372" t="s">
        <v>13401</v>
      </c>
      <c r="Z372">
        <v>909020041276989</v>
      </c>
      <c r="AA372" t="s">
        <v>13402</v>
      </c>
      <c r="AB372">
        <v>5</v>
      </c>
      <c r="AC372">
        <v>24.15</v>
      </c>
      <c r="AD372" t="s">
        <v>931</v>
      </c>
      <c r="AE372" t="s">
        <v>932</v>
      </c>
      <c r="AF372" t="s">
        <v>13414</v>
      </c>
      <c r="AG372" s="1">
        <v>46242</v>
      </c>
      <c r="AH372">
        <v>25</v>
      </c>
      <c r="AI372" t="s">
        <v>13404</v>
      </c>
      <c r="AJ372" t="s">
        <v>13435</v>
      </c>
      <c r="AK372" t="s">
        <v>13406</v>
      </c>
      <c r="AL372">
        <v>6205806544</v>
      </c>
      <c r="AM372" t="s">
        <v>13415</v>
      </c>
      <c r="AN372" t="s">
        <v>13408</v>
      </c>
      <c r="AO372">
        <v>1540</v>
      </c>
      <c r="AP372">
        <v>0</v>
      </c>
      <c r="AQ372" t="s">
        <v>13451</v>
      </c>
      <c r="AR372">
        <v>2008</v>
      </c>
      <c r="AS372">
        <v>0</v>
      </c>
      <c r="AZ372">
        <v>0</v>
      </c>
      <c r="BC372" t="str">
        <f>VLOOKUP(A372,Sheet1!$A$1:$E$221,2,0)</f>
        <v>East Zone</v>
      </c>
      <c r="BD372" t="str">
        <f>VLOOKUP(A372,Sheet1!$A$1:$E$221,5,0)</f>
        <v>Abhishek Kumar Tiwari</v>
      </c>
    </row>
    <row r="373" spans="1:56" x14ac:dyDescent="0.35">
      <c r="A373" t="s">
        <v>124</v>
      </c>
      <c r="B373">
        <v>111</v>
      </c>
      <c r="C373" t="s">
        <v>787</v>
      </c>
      <c r="D373" t="s">
        <v>2483</v>
      </c>
      <c r="E373">
        <v>479800</v>
      </c>
      <c r="F373" t="s">
        <v>3630</v>
      </c>
      <c r="G373">
        <v>7825020</v>
      </c>
      <c r="H373" t="s">
        <v>13397</v>
      </c>
      <c r="I373" t="s">
        <v>936</v>
      </c>
      <c r="J373">
        <v>4208717818</v>
      </c>
      <c r="K373" t="s">
        <v>14239</v>
      </c>
      <c r="L373">
        <v>30</v>
      </c>
      <c r="M373">
        <v>31</v>
      </c>
      <c r="N373" t="s">
        <v>787</v>
      </c>
      <c r="O373">
        <v>1752099731</v>
      </c>
      <c r="P373" t="s">
        <v>1656</v>
      </c>
      <c r="Q373" t="s">
        <v>1657</v>
      </c>
      <c r="T373" s="1">
        <v>46205</v>
      </c>
      <c r="U373" s="31">
        <v>46205.752233796295</v>
      </c>
      <c r="V373">
        <v>1</v>
      </c>
      <c r="W373">
        <v>90000</v>
      </c>
      <c r="X373" t="s">
        <v>13400</v>
      </c>
      <c r="Y373" t="s">
        <v>13401</v>
      </c>
      <c r="Z373">
        <v>909020041276989</v>
      </c>
      <c r="AA373" t="s">
        <v>13402</v>
      </c>
      <c r="AB373">
        <v>3</v>
      </c>
      <c r="AC373">
        <v>24.15</v>
      </c>
      <c r="AD373" t="s">
        <v>978</v>
      </c>
      <c r="AE373" t="s">
        <v>979</v>
      </c>
      <c r="AF373" t="s">
        <v>13403</v>
      </c>
      <c r="AG373" s="1">
        <v>46246</v>
      </c>
      <c r="AH373">
        <v>25</v>
      </c>
      <c r="AI373" t="s">
        <v>13404</v>
      </c>
      <c r="AJ373" t="s">
        <v>13405</v>
      </c>
      <c r="AK373" t="s">
        <v>13406</v>
      </c>
      <c r="AL373">
        <v>7481933154</v>
      </c>
      <c r="AM373" t="s">
        <v>13415</v>
      </c>
      <c r="AN373" t="s">
        <v>13408</v>
      </c>
      <c r="AO373">
        <v>1540</v>
      </c>
      <c r="AP373">
        <v>0</v>
      </c>
      <c r="AQ373" t="s">
        <v>13533</v>
      </c>
      <c r="AR373">
        <v>1917</v>
      </c>
      <c r="AS373">
        <v>0</v>
      </c>
      <c r="AZ373">
        <v>0</v>
      </c>
      <c r="BC373" t="str">
        <f>VLOOKUP(A373,Sheet1!$A$1:$E$221,2,0)</f>
        <v>East Zone</v>
      </c>
      <c r="BD373" t="str">
        <f>VLOOKUP(A373,Sheet1!$A$1:$E$221,5,0)</f>
        <v>Pavan Kumar Rai</v>
      </c>
    </row>
    <row r="374" spans="1:56" x14ac:dyDescent="0.35">
      <c r="A374" t="s">
        <v>838</v>
      </c>
      <c r="B374">
        <v>336</v>
      </c>
      <c r="C374" t="s">
        <v>791</v>
      </c>
      <c r="D374" t="s">
        <v>2921</v>
      </c>
      <c r="E374">
        <v>616483</v>
      </c>
      <c r="F374" t="s">
        <v>14240</v>
      </c>
      <c r="G374">
        <v>8210525</v>
      </c>
      <c r="H374" t="s">
        <v>13397</v>
      </c>
      <c r="I374" t="s">
        <v>2923</v>
      </c>
      <c r="J374">
        <v>5544349613</v>
      </c>
      <c r="K374" t="s">
        <v>14241</v>
      </c>
      <c r="L374">
        <v>46</v>
      </c>
      <c r="M374">
        <v>57</v>
      </c>
      <c r="N374" t="s">
        <v>791</v>
      </c>
      <c r="O374">
        <v>4250151510</v>
      </c>
      <c r="P374" t="s">
        <v>1534</v>
      </c>
      <c r="Q374" t="s">
        <v>1535</v>
      </c>
      <c r="T374" s="1">
        <v>46205</v>
      </c>
      <c r="U374" s="31">
        <v>46205.724687499998</v>
      </c>
      <c r="V374">
        <v>1</v>
      </c>
      <c r="W374">
        <v>50000</v>
      </c>
      <c r="X374" t="s">
        <v>13400</v>
      </c>
      <c r="Y374" t="s">
        <v>13401</v>
      </c>
      <c r="Z374">
        <v>909020041276989</v>
      </c>
      <c r="AA374" t="s">
        <v>13402</v>
      </c>
      <c r="AB374">
        <v>2</v>
      </c>
      <c r="AC374">
        <v>24.15</v>
      </c>
      <c r="AD374" t="s">
        <v>1034</v>
      </c>
      <c r="AE374" t="s">
        <v>1035</v>
      </c>
      <c r="AF374" t="s">
        <v>13434</v>
      </c>
      <c r="AG374" s="1">
        <v>46245</v>
      </c>
      <c r="AH374">
        <v>25</v>
      </c>
      <c r="AI374" t="s">
        <v>13404</v>
      </c>
      <c r="AJ374" t="s">
        <v>13405</v>
      </c>
      <c r="AK374" t="s">
        <v>13406</v>
      </c>
      <c r="AL374">
        <v>8144363995</v>
      </c>
      <c r="AM374" t="s">
        <v>13415</v>
      </c>
      <c r="AN374" t="s">
        <v>13408</v>
      </c>
      <c r="AO374">
        <v>856</v>
      </c>
      <c r="AP374">
        <v>0</v>
      </c>
      <c r="AQ374" t="s">
        <v>13423</v>
      </c>
      <c r="AR374">
        <v>1117</v>
      </c>
      <c r="AS374">
        <v>0</v>
      </c>
      <c r="AZ374">
        <v>0</v>
      </c>
      <c r="BC374" t="str">
        <f>VLOOKUP(A374,Sheet1!$A$1:$E$221,2,0)</f>
        <v>South East Zone</v>
      </c>
      <c r="BD374" t="str">
        <f>VLOOKUP(A374,Sheet1!$A$1:$E$221,5,0)</f>
        <v>Pratik Mishra</v>
      </c>
    </row>
    <row r="375" spans="1:56" x14ac:dyDescent="0.35">
      <c r="A375" t="s">
        <v>251</v>
      </c>
      <c r="B375">
        <v>471</v>
      </c>
      <c r="C375" t="s">
        <v>789</v>
      </c>
      <c r="D375" t="s">
        <v>2659</v>
      </c>
      <c r="E375">
        <v>217297</v>
      </c>
      <c r="F375" t="s">
        <v>14242</v>
      </c>
      <c r="G375">
        <v>9282389</v>
      </c>
      <c r="H375" t="s">
        <v>13397</v>
      </c>
      <c r="I375" t="s">
        <v>1616</v>
      </c>
      <c r="J375">
        <v>6362222796</v>
      </c>
      <c r="K375" t="s">
        <v>14243</v>
      </c>
      <c r="L375">
        <v>32</v>
      </c>
      <c r="M375">
        <v>35</v>
      </c>
      <c r="N375" t="s">
        <v>789</v>
      </c>
      <c r="O375">
        <v>3100470916</v>
      </c>
      <c r="P375" t="s">
        <v>1074</v>
      </c>
      <c r="Q375" t="s">
        <v>1274</v>
      </c>
      <c r="T375" s="1">
        <v>46206</v>
      </c>
      <c r="U375" s="31">
        <v>46206.539074074077</v>
      </c>
      <c r="V375">
        <v>1</v>
      </c>
      <c r="W375">
        <v>70000</v>
      </c>
      <c r="X375" t="s">
        <v>13400</v>
      </c>
      <c r="Y375" t="s">
        <v>13401</v>
      </c>
      <c r="Z375">
        <v>909020041276989</v>
      </c>
      <c r="AA375" t="s">
        <v>13402</v>
      </c>
      <c r="AB375">
        <v>5</v>
      </c>
      <c r="AC375">
        <v>24.15</v>
      </c>
      <c r="AD375" t="s">
        <v>958</v>
      </c>
      <c r="AE375" t="s">
        <v>959</v>
      </c>
      <c r="AF375" t="s">
        <v>13426</v>
      </c>
      <c r="AG375" s="1">
        <v>46237</v>
      </c>
      <c r="AH375">
        <v>25</v>
      </c>
      <c r="AI375" t="s">
        <v>13404</v>
      </c>
      <c r="AJ375" t="s">
        <v>13427</v>
      </c>
      <c r="AK375" t="s">
        <v>13406</v>
      </c>
      <c r="AL375">
        <v>7607646570</v>
      </c>
      <c r="AM375" t="s">
        <v>13415</v>
      </c>
      <c r="AN375" t="s">
        <v>13408</v>
      </c>
      <c r="AO375">
        <v>1198</v>
      </c>
      <c r="AP375">
        <v>0</v>
      </c>
      <c r="AQ375" t="s">
        <v>13634</v>
      </c>
      <c r="AR375">
        <v>1562</v>
      </c>
      <c r="AS375">
        <v>0</v>
      </c>
      <c r="AZ375">
        <v>0</v>
      </c>
      <c r="BC375" t="str">
        <f>VLOOKUP(A375,Sheet1!$A$1:$E$221,2,0)</f>
        <v>East Zone</v>
      </c>
      <c r="BD375" t="str">
        <f>VLOOKUP(A375,Sheet1!$A$1:$E$221,5,0)</f>
        <v>Prince Singh</v>
      </c>
    </row>
    <row r="376" spans="1:56" x14ac:dyDescent="0.35">
      <c r="A376" t="s">
        <v>270</v>
      </c>
      <c r="B376">
        <v>221</v>
      </c>
      <c r="C376" t="s">
        <v>791</v>
      </c>
      <c r="D376" t="s">
        <v>4088</v>
      </c>
      <c r="E376">
        <v>124132</v>
      </c>
      <c r="F376" t="s">
        <v>14244</v>
      </c>
      <c r="G376">
        <v>8475639</v>
      </c>
      <c r="H376" t="s">
        <v>13397</v>
      </c>
      <c r="I376" t="s">
        <v>4089</v>
      </c>
      <c r="J376">
        <v>4913689971</v>
      </c>
      <c r="K376" t="s">
        <v>14245</v>
      </c>
      <c r="L376">
        <v>53</v>
      </c>
      <c r="M376">
        <v>31</v>
      </c>
      <c r="N376" t="s">
        <v>791</v>
      </c>
      <c r="O376">
        <v>6685247506</v>
      </c>
      <c r="P376" t="s">
        <v>4090</v>
      </c>
      <c r="Q376" t="s">
        <v>4091</v>
      </c>
      <c r="T376" s="1">
        <v>46205</v>
      </c>
      <c r="U376" s="31">
        <v>46205.684895833336</v>
      </c>
      <c r="V376">
        <v>1</v>
      </c>
      <c r="W376">
        <v>60000</v>
      </c>
      <c r="X376" t="s">
        <v>13400</v>
      </c>
      <c r="Y376" t="s">
        <v>13401</v>
      </c>
      <c r="Z376">
        <v>909020041276989</v>
      </c>
      <c r="AA376" t="s">
        <v>13402</v>
      </c>
      <c r="AB376">
        <v>5</v>
      </c>
      <c r="AC376">
        <v>24.15</v>
      </c>
      <c r="AD376" t="s">
        <v>1038</v>
      </c>
      <c r="AE376" t="s">
        <v>1039</v>
      </c>
      <c r="AF376" t="s">
        <v>13426</v>
      </c>
      <c r="AG376" s="1">
        <v>46243</v>
      </c>
      <c r="AH376">
        <v>25</v>
      </c>
      <c r="AI376" t="s">
        <v>13404</v>
      </c>
      <c r="AJ376" t="s">
        <v>13405</v>
      </c>
      <c r="AK376" t="s">
        <v>13406</v>
      </c>
      <c r="AL376">
        <v>9348536980</v>
      </c>
      <c r="AM376" t="s">
        <v>13415</v>
      </c>
      <c r="AN376" t="s">
        <v>13408</v>
      </c>
      <c r="AO376">
        <v>1027</v>
      </c>
      <c r="AP376">
        <v>0</v>
      </c>
      <c r="AQ376" t="s">
        <v>13471</v>
      </c>
      <c r="AR376">
        <v>1340</v>
      </c>
      <c r="AS376">
        <v>0</v>
      </c>
      <c r="AZ376">
        <v>0</v>
      </c>
      <c r="BC376" t="str">
        <f>VLOOKUP(A376,Sheet1!$A$1:$E$221,2,0)</f>
        <v>South East Zone</v>
      </c>
      <c r="BD376" t="str">
        <f>VLOOKUP(A376,Sheet1!$A$1:$E$221,5,0)</f>
        <v>Radhashyam Panda</v>
      </c>
    </row>
    <row r="377" spans="1:56" x14ac:dyDescent="0.35">
      <c r="A377" t="s">
        <v>115</v>
      </c>
      <c r="B377">
        <v>1217</v>
      </c>
      <c r="C377" t="s">
        <v>788</v>
      </c>
      <c r="D377" t="s">
        <v>4092</v>
      </c>
      <c r="E377">
        <v>679525</v>
      </c>
      <c r="F377" t="s">
        <v>14246</v>
      </c>
      <c r="G377">
        <v>8412126</v>
      </c>
      <c r="H377" t="s">
        <v>13397</v>
      </c>
      <c r="I377" t="s">
        <v>4093</v>
      </c>
      <c r="J377">
        <v>2262760949</v>
      </c>
      <c r="K377" t="s">
        <v>14247</v>
      </c>
      <c r="L377">
        <v>43</v>
      </c>
      <c r="M377">
        <v>43</v>
      </c>
      <c r="N377" t="s">
        <v>788</v>
      </c>
      <c r="O377">
        <v>8235982196</v>
      </c>
      <c r="P377" t="s">
        <v>3958</v>
      </c>
      <c r="Q377" t="s">
        <v>3959</v>
      </c>
      <c r="R377" t="s">
        <v>14248</v>
      </c>
      <c r="S377" t="s">
        <v>14249</v>
      </c>
      <c r="T377" s="1">
        <v>46205</v>
      </c>
      <c r="U377" s="31">
        <v>46205.724212962959</v>
      </c>
      <c r="V377">
        <v>1</v>
      </c>
      <c r="W377">
        <v>40000</v>
      </c>
      <c r="X377" t="s">
        <v>13400</v>
      </c>
      <c r="Y377" t="s">
        <v>13401</v>
      </c>
      <c r="Z377">
        <v>909020041276989</v>
      </c>
      <c r="AA377" t="s">
        <v>13402</v>
      </c>
      <c r="AB377">
        <v>2</v>
      </c>
      <c r="AC377">
        <v>24.15</v>
      </c>
      <c r="AD377" t="s">
        <v>969</v>
      </c>
      <c r="AE377" t="s">
        <v>970</v>
      </c>
      <c r="AF377" t="s">
        <v>13784</v>
      </c>
      <c r="AG377" s="1">
        <v>46243</v>
      </c>
      <c r="AH377">
        <v>25</v>
      </c>
      <c r="AI377" t="s">
        <v>13404</v>
      </c>
      <c r="AJ377" t="s">
        <v>13427</v>
      </c>
      <c r="AK377" t="s">
        <v>13406</v>
      </c>
      <c r="AL377">
        <v>9121263340</v>
      </c>
      <c r="AM377" t="s">
        <v>13407</v>
      </c>
      <c r="AN377" t="s">
        <v>13408</v>
      </c>
      <c r="AO377">
        <v>685</v>
      </c>
      <c r="AP377">
        <v>0</v>
      </c>
      <c r="AQ377" t="s">
        <v>13721</v>
      </c>
      <c r="AR377">
        <v>852</v>
      </c>
      <c r="AS377">
        <v>0</v>
      </c>
      <c r="AZ377">
        <v>0</v>
      </c>
      <c r="BC377" t="str">
        <f>VLOOKUP(A377,Sheet1!$A$1:$E$221,2,0)</f>
        <v>South Zone</v>
      </c>
      <c r="BD377" t="str">
        <f>VLOOKUP(A377,Sheet1!$A$1:$E$221,5,0)</f>
        <v>Vinay Shukla</v>
      </c>
    </row>
    <row r="378" spans="1:56" x14ac:dyDescent="0.35">
      <c r="A378" t="s">
        <v>273</v>
      </c>
      <c r="B378">
        <v>287</v>
      </c>
      <c r="C378" t="s">
        <v>791</v>
      </c>
      <c r="D378" t="s">
        <v>2857</v>
      </c>
      <c r="E378">
        <v>141023</v>
      </c>
      <c r="F378" t="s">
        <v>14250</v>
      </c>
      <c r="G378">
        <v>8728361</v>
      </c>
      <c r="H378" t="s">
        <v>13397</v>
      </c>
      <c r="I378" t="s">
        <v>2859</v>
      </c>
      <c r="J378">
        <v>2325543638</v>
      </c>
      <c r="K378" t="s">
        <v>14251</v>
      </c>
      <c r="L378">
        <v>30</v>
      </c>
      <c r="M378">
        <v>33</v>
      </c>
      <c r="N378" t="s">
        <v>791</v>
      </c>
      <c r="O378">
        <v>4050036459</v>
      </c>
      <c r="P378" t="s">
        <v>1479</v>
      </c>
      <c r="Q378" t="s">
        <v>1480</v>
      </c>
      <c r="T378" s="1">
        <v>46205</v>
      </c>
      <c r="U378" s="31">
        <v>46205.689664351848</v>
      </c>
      <c r="V378">
        <v>1</v>
      </c>
      <c r="W378">
        <v>80000</v>
      </c>
      <c r="X378" t="s">
        <v>13400</v>
      </c>
      <c r="Y378" t="s">
        <v>13401</v>
      </c>
      <c r="Z378">
        <v>909020041276989</v>
      </c>
      <c r="AA378" t="s">
        <v>13626</v>
      </c>
      <c r="AB378">
        <v>3</v>
      </c>
      <c r="AC378">
        <v>24.5</v>
      </c>
      <c r="AD378" t="s">
        <v>2228</v>
      </c>
      <c r="AE378" t="s">
        <v>2229</v>
      </c>
      <c r="AF378" t="s">
        <v>13403</v>
      </c>
      <c r="AG378" s="1">
        <v>46239</v>
      </c>
      <c r="AH378">
        <v>36</v>
      </c>
      <c r="AI378" t="s">
        <v>13404</v>
      </c>
      <c r="AJ378" t="s">
        <v>13435</v>
      </c>
      <c r="AK378" t="s">
        <v>13406</v>
      </c>
      <c r="AL378">
        <v>8455011284</v>
      </c>
      <c r="AM378" t="s">
        <v>13415</v>
      </c>
      <c r="AN378" t="s">
        <v>13408</v>
      </c>
      <c r="AO378">
        <v>1369</v>
      </c>
      <c r="AP378">
        <v>0</v>
      </c>
      <c r="AQ378" t="s">
        <v>13795</v>
      </c>
      <c r="AR378">
        <v>2724</v>
      </c>
      <c r="AS378">
        <v>0</v>
      </c>
      <c r="AZ378">
        <v>0</v>
      </c>
      <c r="BC378" t="str">
        <f>VLOOKUP(A378,Sheet1!$A$1:$E$221,2,0)</f>
        <v>South East Zone</v>
      </c>
      <c r="BD378" t="str">
        <f>VLOOKUP(A378,Sheet1!$A$1:$E$221,5,0)</f>
        <v>Radhashyam Panda</v>
      </c>
    </row>
    <row r="379" spans="1:56" x14ac:dyDescent="0.35">
      <c r="A379" t="s">
        <v>701</v>
      </c>
      <c r="B379">
        <v>219</v>
      </c>
      <c r="C379" t="s">
        <v>791</v>
      </c>
      <c r="D379" t="s">
        <v>2837</v>
      </c>
      <c r="E379">
        <v>61395</v>
      </c>
      <c r="F379" t="s">
        <v>14252</v>
      </c>
      <c r="G379">
        <v>8218019</v>
      </c>
      <c r="H379" t="s">
        <v>13397</v>
      </c>
      <c r="I379" t="s">
        <v>2841</v>
      </c>
      <c r="J379">
        <v>7120677313</v>
      </c>
      <c r="K379" t="s">
        <v>14253</v>
      </c>
      <c r="L379">
        <v>29</v>
      </c>
      <c r="M379">
        <v>32</v>
      </c>
      <c r="N379" t="s">
        <v>791</v>
      </c>
      <c r="O379">
        <v>2360389003</v>
      </c>
      <c r="P379" t="s">
        <v>1452</v>
      </c>
      <c r="Q379" t="s">
        <v>1453</v>
      </c>
      <c r="T379" s="1">
        <v>46205</v>
      </c>
      <c r="U379" s="31">
        <v>46205.72084490741</v>
      </c>
      <c r="V379">
        <v>1</v>
      </c>
      <c r="W379">
        <v>60000</v>
      </c>
      <c r="X379" t="s">
        <v>13400</v>
      </c>
      <c r="Y379" t="s">
        <v>13401</v>
      </c>
      <c r="Z379">
        <v>909020041276989</v>
      </c>
      <c r="AA379" t="s">
        <v>13626</v>
      </c>
      <c r="AB379">
        <v>2</v>
      </c>
      <c r="AC379">
        <v>24.15</v>
      </c>
      <c r="AD379" t="s">
        <v>2839</v>
      </c>
      <c r="AE379" t="s">
        <v>2840</v>
      </c>
      <c r="AF379" t="s">
        <v>13403</v>
      </c>
      <c r="AG379" s="1">
        <v>46239</v>
      </c>
      <c r="AH379">
        <v>36</v>
      </c>
      <c r="AI379" t="s">
        <v>13404</v>
      </c>
      <c r="AJ379" t="s">
        <v>13650</v>
      </c>
      <c r="AK379" t="s">
        <v>13406</v>
      </c>
      <c r="AL379">
        <v>9078333087</v>
      </c>
      <c r="AM379" t="s">
        <v>13415</v>
      </c>
      <c r="AN379" t="s">
        <v>13408</v>
      </c>
      <c r="AO379">
        <v>1027</v>
      </c>
      <c r="AP379">
        <v>0</v>
      </c>
      <c r="AQ379" t="s">
        <v>14254</v>
      </c>
      <c r="AR379">
        <v>2043</v>
      </c>
      <c r="AS379">
        <v>0</v>
      </c>
      <c r="AZ379">
        <v>0</v>
      </c>
      <c r="BC379" t="str">
        <f>VLOOKUP(A379,Sheet1!$A$1:$E$221,2,0)</f>
        <v>South East Zone</v>
      </c>
      <c r="BD379" t="str">
        <f>VLOOKUP(A379,Sheet1!$A$1:$E$221,5,0)</f>
        <v>Radhashyam Panda</v>
      </c>
    </row>
    <row r="380" spans="1:56" x14ac:dyDescent="0.35">
      <c r="A380" t="s">
        <v>281</v>
      </c>
      <c r="B380">
        <v>592</v>
      </c>
      <c r="C380" t="s">
        <v>791</v>
      </c>
      <c r="D380" t="s">
        <v>2909</v>
      </c>
      <c r="E380">
        <v>570830</v>
      </c>
      <c r="F380" t="s">
        <v>14255</v>
      </c>
      <c r="G380">
        <v>8633847</v>
      </c>
      <c r="H380" t="s">
        <v>13397</v>
      </c>
      <c r="I380" t="s">
        <v>2913</v>
      </c>
      <c r="J380">
        <v>1370094519</v>
      </c>
      <c r="K380" t="s">
        <v>14256</v>
      </c>
      <c r="L380">
        <v>48</v>
      </c>
      <c r="M380">
        <v>28</v>
      </c>
      <c r="N380" t="s">
        <v>791</v>
      </c>
      <c r="O380">
        <v>8073308562</v>
      </c>
      <c r="P380" t="s">
        <v>2910</v>
      </c>
      <c r="Q380" t="s">
        <v>2911</v>
      </c>
      <c r="T380" s="1">
        <v>46205</v>
      </c>
      <c r="U380" s="31">
        <v>46205.731678240743</v>
      </c>
      <c r="V380">
        <v>1</v>
      </c>
      <c r="W380">
        <v>90000</v>
      </c>
      <c r="X380" t="s">
        <v>13400</v>
      </c>
      <c r="Y380" t="s">
        <v>13401</v>
      </c>
      <c r="Z380">
        <v>909020041276989</v>
      </c>
      <c r="AA380" t="s">
        <v>13402</v>
      </c>
      <c r="AB380">
        <v>3</v>
      </c>
      <c r="AC380">
        <v>24.15</v>
      </c>
      <c r="AD380" t="s">
        <v>978</v>
      </c>
      <c r="AE380" t="s">
        <v>979</v>
      </c>
      <c r="AF380" t="s">
        <v>13403</v>
      </c>
      <c r="AG380" s="1">
        <v>46242</v>
      </c>
      <c r="AH380">
        <v>25</v>
      </c>
      <c r="AI380" t="s">
        <v>13404</v>
      </c>
      <c r="AJ380" t="s">
        <v>13435</v>
      </c>
      <c r="AK380" t="s">
        <v>13406</v>
      </c>
      <c r="AL380">
        <v>9938776115</v>
      </c>
      <c r="AM380" t="s">
        <v>13407</v>
      </c>
      <c r="AN380" t="s">
        <v>13408</v>
      </c>
      <c r="AO380">
        <v>1540</v>
      </c>
      <c r="AP380">
        <v>0</v>
      </c>
      <c r="AQ380" t="s">
        <v>13533</v>
      </c>
      <c r="AR380">
        <v>1917</v>
      </c>
      <c r="AS380">
        <v>0</v>
      </c>
      <c r="AZ380">
        <v>0</v>
      </c>
      <c r="BC380" t="str">
        <f>VLOOKUP(A380,Sheet1!$A$1:$E$221,2,0)</f>
        <v>South East Zone</v>
      </c>
      <c r="BD380" t="str">
        <f>VLOOKUP(A380,Sheet1!$A$1:$E$221,5,0)</f>
        <v>Radhashyam Panda</v>
      </c>
    </row>
    <row r="381" spans="1:56" x14ac:dyDescent="0.35">
      <c r="A381" t="s">
        <v>721</v>
      </c>
      <c r="B381">
        <v>195</v>
      </c>
      <c r="C381" t="s">
        <v>789</v>
      </c>
      <c r="D381" t="s">
        <v>4094</v>
      </c>
      <c r="E381">
        <v>654583</v>
      </c>
      <c r="F381" t="s">
        <v>14257</v>
      </c>
      <c r="G381">
        <v>8271538</v>
      </c>
      <c r="H381" t="s">
        <v>13397</v>
      </c>
      <c r="I381" t="s">
        <v>1327</v>
      </c>
      <c r="J381">
        <v>4169312991</v>
      </c>
      <c r="K381" t="s">
        <v>14258</v>
      </c>
      <c r="L381">
        <v>33</v>
      </c>
      <c r="M381">
        <v>37</v>
      </c>
      <c r="N381" t="s">
        <v>789</v>
      </c>
      <c r="O381">
        <v>3766926930</v>
      </c>
      <c r="P381" t="s">
        <v>4095</v>
      </c>
      <c r="Q381" t="s">
        <v>4096</v>
      </c>
      <c r="R381" t="s">
        <v>14259</v>
      </c>
      <c r="S381" t="s">
        <v>14260</v>
      </c>
      <c r="T381" s="1">
        <v>46205</v>
      </c>
      <c r="U381" s="31">
        <v>46205.761018518519</v>
      </c>
      <c r="V381">
        <v>1</v>
      </c>
      <c r="W381">
        <v>70000</v>
      </c>
      <c r="X381" t="s">
        <v>13400</v>
      </c>
      <c r="Y381" t="s">
        <v>13401</v>
      </c>
      <c r="Z381">
        <v>909020041276989</v>
      </c>
      <c r="AA381" t="s">
        <v>13402</v>
      </c>
      <c r="AB381">
        <v>2</v>
      </c>
      <c r="AC381">
        <v>24.15</v>
      </c>
      <c r="AD381" t="s">
        <v>1325</v>
      </c>
      <c r="AE381" t="s">
        <v>1326</v>
      </c>
      <c r="AF381" t="s">
        <v>13414</v>
      </c>
      <c r="AG381" s="1">
        <v>46237</v>
      </c>
      <c r="AH381">
        <v>25</v>
      </c>
      <c r="AI381" t="s">
        <v>13404</v>
      </c>
      <c r="AJ381" t="s">
        <v>13405</v>
      </c>
      <c r="AK381" t="s">
        <v>13406</v>
      </c>
      <c r="AL381">
        <v>8630389602</v>
      </c>
      <c r="AM381" t="s">
        <v>13407</v>
      </c>
      <c r="AN381" t="s">
        <v>13408</v>
      </c>
      <c r="AO381">
        <v>1198</v>
      </c>
      <c r="AP381">
        <v>0</v>
      </c>
      <c r="AQ381" t="s">
        <v>13444</v>
      </c>
      <c r="AR381">
        <v>1609</v>
      </c>
      <c r="AS381">
        <v>0</v>
      </c>
      <c r="AZ381">
        <v>0</v>
      </c>
      <c r="BC381" t="str">
        <f>VLOOKUP(A381,Sheet1!$A$1:$E$221,2,0)</f>
        <v>West Zone</v>
      </c>
      <c r="BD381" t="str">
        <f>VLOOKUP(A381,Sheet1!$A$1:$E$221,5,0)</f>
        <v>Sandeep Sisodiya</v>
      </c>
    </row>
    <row r="382" spans="1:56" x14ac:dyDescent="0.35">
      <c r="A382" t="s">
        <v>924</v>
      </c>
      <c r="B382">
        <v>647</v>
      </c>
      <c r="C382" t="s">
        <v>782</v>
      </c>
      <c r="D382" t="s">
        <v>4097</v>
      </c>
      <c r="E382">
        <v>775727</v>
      </c>
      <c r="F382" t="s">
        <v>14261</v>
      </c>
      <c r="G382">
        <v>9149841</v>
      </c>
      <c r="H382" t="s">
        <v>13397</v>
      </c>
      <c r="I382" t="s">
        <v>4098</v>
      </c>
      <c r="J382">
        <v>2020085130</v>
      </c>
      <c r="K382" t="s">
        <v>14262</v>
      </c>
      <c r="L382">
        <v>53</v>
      </c>
      <c r="M382">
        <v>52</v>
      </c>
      <c r="N382" t="s">
        <v>788</v>
      </c>
      <c r="O382">
        <v>3916970176</v>
      </c>
      <c r="P382" t="s">
        <v>4099</v>
      </c>
      <c r="Q382" t="s">
        <v>4100</v>
      </c>
      <c r="T382" s="1">
        <v>46206</v>
      </c>
      <c r="U382" s="31">
        <v>46206.494606481479</v>
      </c>
      <c r="V382">
        <v>1</v>
      </c>
      <c r="W382">
        <v>70000</v>
      </c>
      <c r="X382" t="s">
        <v>13400</v>
      </c>
      <c r="Y382" t="s">
        <v>13401</v>
      </c>
      <c r="Z382">
        <v>909020041276989</v>
      </c>
      <c r="AA382" t="s">
        <v>13402</v>
      </c>
      <c r="AB382">
        <v>4</v>
      </c>
      <c r="AC382">
        <v>24.15</v>
      </c>
      <c r="AD382" t="s">
        <v>958</v>
      </c>
      <c r="AE382" t="s">
        <v>959</v>
      </c>
      <c r="AF382" t="s">
        <v>13414</v>
      </c>
      <c r="AG382" s="1">
        <v>46246</v>
      </c>
      <c r="AH382">
        <v>25</v>
      </c>
      <c r="AI382" t="s">
        <v>13404</v>
      </c>
      <c r="AJ382" t="s">
        <v>13427</v>
      </c>
      <c r="AK382" t="s">
        <v>13406</v>
      </c>
      <c r="AL382">
        <v>8962827874</v>
      </c>
      <c r="AM382" t="s">
        <v>13415</v>
      </c>
      <c r="AN382" t="s">
        <v>13408</v>
      </c>
      <c r="AO382">
        <v>1198</v>
      </c>
      <c r="AP382">
        <v>0</v>
      </c>
      <c r="AQ382" t="s">
        <v>13634</v>
      </c>
      <c r="AR382">
        <v>1562</v>
      </c>
      <c r="AS382">
        <v>0</v>
      </c>
      <c r="AZ382">
        <v>0</v>
      </c>
      <c r="BC382" t="str">
        <f>VLOOKUP(A382,Sheet1!$A$1:$E$221,2,0)</f>
        <v>West Zone</v>
      </c>
      <c r="BD382" t="str">
        <f>VLOOKUP(A382,Sheet1!$A$1:$E$221,5,0)</f>
        <v>Valand Priyankkumar</v>
      </c>
    </row>
    <row r="383" spans="1:56" x14ac:dyDescent="0.35">
      <c r="A383" t="s">
        <v>236</v>
      </c>
      <c r="B383">
        <v>213</v>
      </c>
      <c r="C383" t="s">
        <v>789</v>
      </c>
      <c r="D383" t="s">
        <v>4101</v>
      </c>
      <c r="E383">
        <v>392690</v>
      </c>
      <c r="F383" t="s">
        <v>14263</v>
      </c>
      <c r="G383">
        <v>9283187</v>
      </c>
      <c r="H383" t="s">
        <v>13397</v>
      </c>
      <c r="I383" t="s">
        <v>4102</v>
      </c>
      <c r="J383">
        <v>4422008198</v>
      </c>
      <c r="K383" t="s">
        <v>14264</v>
      </c>
      <c r="L383">
        <v>52</v>
      </c>
      <c r="M383">
        <v>54</v>
      </c>
      <c r="N383" t="s">
        <v>789</v>
      </c>
      <c r="O383">
        <v>5052528147</v>
      </c>
      <c r="P383" t="s">
        <v>4103</v>
      </c>
      <c r="Q383" t="s">
        <v>4104</v>
      </c>
      <c r="T383" s="1">
        <v>46205</v>
      </c>
      <c r="U383" s="31">
        <v>46205.855624999997</v>
      </c>
      <c r="V383">
        <v>1</v>
      </c>
      <c r="W383">
        <v>90000</v>
      </c>
      <c r="X383" t="s">
        <v>13400</v>
      </c>
      <c r="Y383" t="s">
        <v>13401</v>
      </c>
      <c r="Z383">
        <v>909020041276989</v>
      </c>
      <c r="AA383" t="s">
        <v>13402</v>
      </c>
      <c r="AB383">
        <v>6</v>
      </c>
      <c r="AC383">
        <v>24.15</v>
      </c>
      <c r="AD383" t="s">
        <v>931</v>
      </c>
      <c r="AE383" t="s">
        <v>932</v>
      </c>
      <c r="AF383" t="s">
        <v>13414</v>
      </c>
      <c r="AG383" s="1">
        <v>46241</v>
      </c>
      <c r="AH383">
        <v>25</v>
      </c>
      <c r="AI383" t="s">
        <v>13404</v>
      </c>
      <c r="AJ383" t="s">
        <v>13427</v>
      </c>
      <c r="AK383" t="s">
        <v>13406</v>
      </c>
      <c r="AL383">
        <v>7572038664</v>
      </c>
      <c r="AM383" t="s">
        <v>13415</v>
      </c>
      <c r="AN383" t="s">
        <v>13408</v>
      </c>
      <c r="AO383">
        <v>1540</v>
      </c>
      <c r="AP383">
        <v>0</v>
      </c>
      <c r="AQ383" t="s">
        <v>13451</v>
      </c>
      <c r="AR383">
        <v>2008</v>
      </c>
      <c r="AS383">
        <v>0</v>
      </c>
      <c r="AZ383">
        <v>0</v>
      </c>
      <c r="BC383" t="str">
        <f>VLOOKUP(A383,Sheet1!$A$1:$E$221,2,0)</f>
        <v>East Zone</v>
      </c>
      <c r="BD383" t="str">
        <f>VLOOKUP(A383,Sheet1!$A$1:$E$221,5,0)</f>
        <v>Marut Nandan</v>
      </c>
    </row>
    <row r="384" spans="1:56" x14ac:dyDescent="0.35">
      <c r="A384" t="s">
        <v>156</v>
      </c>
      <c r="B384">
        <v>1219</v>
      </c>
      <c r="C384" t="s">
        <v>789</v>
      </c>
      <c r="D384" t="s">
        <v>2818</v>
      </c>
      <c r="E384">
        <v>365607</v>
      </c>
      <c r="F384" t="s">
        <v>14265</v>
      </c>
      <c r="G384">
        <v>9282754</v>
      </c>
      <c r="H384" t="s">
        <v>13397</v>
      </c>
      <c r="I384" t="s">
        <v>4105</v>
      </c>
      <c r="J384">
        <v>4296429108</v>
      </c>
      <c r="K384" t="s">
        <v>14266</v>
      </c>
      <c r="L384">
        <v>48</v>
      </c>
      <c r="M384">
        <v>47</v>
      </c>
      <c r="N384" t="s">
        <v>789</v>
      </c>
      <c r="O384">
        <v>8453748232</v>
      </c>
      <c r="P384" t="s">
        <v>1419</v>
      </c>
      <c r="Q384" t="s">
        <v>1420</v>
      </c>
      <c r="T384" s="1">
        <v>46206</v>
      </c>
      <c r="U384" s="31">
        <v>46206.468124999999</v>
      </c>
      <c r="V384">
        <v>1</v>
      </c>
      <c r="W384">
        <v>73000</v>
      </c>
      <c r="X384" t="s">
        <v>13400</v>
      </c>
      <c r="Y384" t="s">
        <v>13401</v>
      </c>
      <c r="Z384">
        <v>909020041276989</v>
      </c>
      <c r="AA384" t="s">
        <v>13402</v>
      </c>
      <c r="AB384">
        <v>5</v>
      </c>
      <c r="AC384">
        <v>24.15</v>
      </c>
      <c r="AD384" t="s">
        <v>3113</v>
      </c>
      <c r="AE384" t="s">
        <v>3114</v>
      </c>
      <c r="AF384" t="s">
        <v>13414</v>
      </c>
      <c r="AG384" s="1">
        <v>46236</v>
      </c>
      <c r="AH384">
        <v>25</v>
      </c>
      <c r="AI384" t="s">
        <v>13404</v>
      </c>
      <c r="AJ384" t="s">
        <v>13427</v>
      </c>
      <c r="AK384" t="s">
        <v>13406</v>
      </c>
      <c r="AL384">
        <v>7830909277</v>
      </c>
      <c r="AM384" t="s">
        <v>13407</v>
      </c>
      <c r="AN384" t="s">
        <v>13408</v>
      </c>
      <c r="AO384">
        <v>1250</v>
      </c>
      <c r="AP384">
        <v>0</v>
      </c>
      <c r="AQ384" t="s">
        <v>14267</v>
      </c>
      <c r="AR384">
        <v>1678</v>
      </c>
      <c r="AS384">
        <v>0</v>
      </c>
      <c r="AZ384">
        <v>0</v>
      </c>
      <c r="BC384" t="str">
        <f>VLOOKUP(A384,Sheet1!$A$1:$E$221,2,0)</f>
        <v>West Zone</v>
      </c>
      <c r="BD384" t="str">
        <f>VLOOKUP(A384,Sheet1!$A$1:$E$221,5,0)</f>
        <v>Pradeep Kumar</v>
      </c>
    </row>
    <row r="385" spans="1:56" x14ac:dyDescent="0.35">
      <c r="A385" t="s">
        <v>166</v>
      </c>
      <c r="B385">
        <v>136</v>
      </c>
      <c r="C385" t="s">
        <v>784</v>
      </c>
      <c r="D385" t="s">
        <v>2490</v>
      </c>
      <c r="E385">
        <v>238913</v>
      </c>
      <c r="F385" t="s">
        <v>4106</v>
      </c>
      <c r="G385">
        <v>8238801</v>
      </c>
      <c r="H385" t="s">
        <v>13397</v>
      </c>
      <c r="I385" t="s">
        <v>2494</v>
      </c>
      <c r="J385">
        <v>6494498239</v>
      </c>
      <c r="K385" t="s">
        <v>113</v>
      </c>
      <c r="L385">
        <v>28</v>
      </c>
      <c r="M385">
        <v>31</v>
      </c>
      <c r="N385" t="s">
        <v>784</v>
      </c>
      <c r="O385">
        <v>6872032217</v>
      </c>
      <c r="P385" t="s">
        <v>2491</v>
      </c>
      <c r="Q385" t="s">
        <v>2492</v>
      </c>
      <c r="T385" s="1">
        <v>46205</v>
      </c>
      <c r="U385" s="31">
        <v>46205.650567129633</v>
      </c>
      <c r="V385">
        <v>1</v>
      </c>
      <c r="W385">
        <v>90000</v>
      </c>
      <c r="X385" t="s">
        <v>13400</v>
      </c>
      <c r="Y385" t="s">
        <v>13401</v>
      </c>
      <c r="Z385">
        <v>909020041276989</v>
      </c>
      <c r="AA385" t="s">
        <v>13402</v>
      </c>
      <c r="AB385">
        <v>3</v>
      </c>
      <c r="AC385">
        <v>24.15</v>
      </c>
      <c r="AD385" t="s">
        <v>1032</v>
      </c>
      <c r="AE385" t="s">
        <v>1033</v>
      </c>
      <c r="AF385" t="s">
        <v>13403</v>
      </c>
      <c r="AG385" s="1">
        <v>46238</v>
      </c>
      <c r="AH385">
        <v>25</v>
      </c>
      <c r="AI385" t="s">
        <v>13404</v>
      </c>
      <c r="AJ385" t="s">
        <v>13405</v>
      </c>
      <c r="AK385" t="s">
        <v>13406</v>
      </c>
      <c r="AL385">
        <v>8521228145</v>
      </c>
      <c r="AM385" t="s">
        <v>13415</v>
      </c>
      <c r="AN385" t="s">
        <v>13408</v>
      </c>
      <c r="AO385">
        <v>1540</v>
      </c>
      <c r="AP385">
        <v>0</v>
      </c>
      <c r="AQ385" t="s">
        <v>13440</v>
      </c>
      <c r="AR385">
        <v>2010</v>
      </c>
      <c r="AS385">
        <v>0</v>
      </c>
      <c r="AZ385">
        <v>0</v>
      </c>
      <c r="BC385" t="str">
        <f>VLOOKUP(A385,Sheet1!$A$1:$E$221,2,0)</f>
        <v>East Zone</v>
      </c>
      <c r="BD385" t="str">
        <f>VLOOKUP(A385,Sheet1!$A$1:$E$221,5,0)</f>
        <v>Raja Kumar</v>
      </c>
    </row>
    <row r="386" spans="1:56" x14ac:dyDescent="0.35">
      <c r="A386" t="s">
        <v>101</v>
      </c>
      <c r="B386">
        <v>364</v>
      </c>
      <c r="C386" t="s">
        <v>788</v>
      </c>
      <c r="D386" t="s">
        <v>4107</v>
      </c>
      <c r="E386">
        <v>481447</v>
      </c>
      <c r="F386" t="s">
        <v>14268</v>
      </c>
      <c r="G386">
        <v>8031398</v>
      </c>
      <c r="H386" t="s">
        <v>13397</v>
      </c>
      <c r="I386" t="s">
        <v>4108</v>
      </c>
      <c r="J386">
        <v>5267483814</v>
      </c>
      <c r="K386" t="s">
        <v>14269</v>
      </c>
      <c r="L386">
        <v>53</v>
      </c>
      <c r="M386">
        <v>56</v>
      </c>
      <c r="N386" t="s">
        <v>788</v>
      </c>
      <c r="O386">
        <v>3112502849</v>
      </c>
      <c r="P386" t="s">
        <v>4109</v>
      </c>
      <c r="Q386" t="s">
        <v>4110</v>
      </c>
      <c r="T386" s="1">
        <v>46205</v>
      </c>
      <c r="U386" s="31">
        <v>46205.698020833333</v>
      </c>
      <c r="V386">
        <v>1</v>
      </c>
      <c r="W386">
        <v>70000</v>
      </c>
      <c r="X386" t="s">
        <v>13400</v>
      </c>
      <c r="Y386" t="s">
        <v>13401</v>
      </c>
      <c r="Z386">
        <v>909020041276989</v>
      </c>
      <c r="AA386" t="s">
        <v>13402</v>
      </c>
      <c r="AB386">
        <v>2</v>
      </c>
      <c r="AC386">
        <v>24.15</v>
      </c>
      <c r="AD386" t="s">
        <v>1235</v>
      </c>
      <c r="AE386" t="s">
        <v>1236</v>
      </c>
      <c r="AF386" t="s">
        <v>13784</v>
      </c>
      <c r="AG386" s="1">
        <v>46237</v>
      </c>
      <c r="AH386">
        <v>25</v>
      </c>
      <c r="AI386" t="s">
        <v>13404</v>
      </c>
      <c r="AJ386" t="s">
        <v>13427</v>
      </c>
      <c r="AK386" t="s">
        <v>13406</v>
      </c>
      <c r="AL386">
        <v>6261691305</v>
      </c>
      <c r="AM386" t="s">
        <v>13407</v>
      </c>
      <c r="AN386" t="s">
        <v>13408</v>
      </c>
      <c r="AO386">
        <v>1198</v>
      </c>
      <c r="AP386">
        <v>0</v>
      </c>
      <c r="AQ386" t="s">
        <v>13454</v>
      </c>
      <c r="AR386">
        <v>1491</v>
      </c>
      <c r="AS386">
        <v>0</v>
      </c>
      <c r="AZ386">
        <v>0</v>
      </c>
      <c r="BC386" t="str">
        <f>VLOOKUP(A386,Sheet1!$A$1:$E$221,2,0)</f>
        <v>South Zone</v>
      </c>
      <c r="BD386" t="str">
        <f>VLOOKUP(A386,Sheet1!$A$1:$E$221,5,0)</f>
        <v>Vinay Shukla</v>
      </c>
    </row>
    <row r="387" spans="1:56" x14ac:dyDescent="0.35">
      <c r="A387" t="s">
        <v>243</v>
      </c>
      <c r="B387">
        <v>268</v>
      </c>
      <c r="C387" t="s">
        <v>789</v>
      </c>
      <c r="D387" t="s">
        <v>2535</v>
      </c>
      <c r="E387">
        <v>625855</v>
      </c>
      <c r="F387" t="s">
        <v>14270</v>
      </c>
      <c r="G387">
        <v>8853571</v>
      </c>
      <c r="H387" t="s">
        <v>13397</v>
      </c>
      <c r="I387" t="s">
        <v>1216</v>
      </c>
      <c r="J387">
        <v>2856711979</v>
      </c>
      <c r="K387" t="s">
        <v>14271</v>
      </c>
      <c r="L387">
        <v>49</v>
      </c>
      <c r="M387">
        <v>23</v>
      </c>
      <c r="N387" t="s">
        <v>789</v>
      </c>
      <c r="O387">
        <v>7734358375</v>
      </c>
      <c r="P387" t="s">
        <v>1076</v>
      </c>
      <c r="Q387" t="s">
        <v>1077</v>
      </c>
      <c r="T387" s="1">
        <v>46205</v>
      </c>
      <c r="U387" s="31">
        <v>46205.720543981479</v>
      </c>
      <c r="V387">
        <v>1</v>
      </c>
      <c r="W387">
        <v>90000</v>
      </c>
      <c r="X387" t="s">
        <v>13400</v>
      </c>
      <c r="Y387" t="s">
        <v>13401</v>
      </c>
      <c r="Z387">
        <v>909020041276989</v>
      </c>
      <c r="AA387" t="s">
        <v>13402</v>
      </c>
      <c r="AB387">
        <v>3</v>
      </c>
      <c r="AC387">
        <v>24.15</v>
      </c>
      <c r="AD387" t="s">
        <v>931</v>
      </c>
      <c r="AE387" t="s">
        <v>932</v>
      </c>
      <c r="AF387" t="s">
        <v>13414</v>
      </c>
      <c r="AG387" s="1">
        <v>46245</v>
      </c>
      <c r="AH387">
        <v>25</v>
      </c>
      <c r="AI387" t="s">
        <v>13404</v>
      </c>
      <c r="AJ387" t="s">
        <v>13427</v>
      </c>
      <c r="AK387" t="s">
        <v>13406</v>
      </c>
      <c r="AL387">
        <v>9335281098</v>
      </c>
      <c r="AM387" t="s">
        <v>13415</v>
      </c>
      <c r="AN387" t="s">
        <v>13408</v>
      </c>
      <c r="AO387">
        <v>1540</v>
      </c>
      <c r="AP387">
        <v>0</v>
      </c>
      <c r="AQ387" t="s">
        <v>13451</v>
      </c>
      <c r="AR387">
        <v>2008</v>
      </c>
      <c r="AS387">
        <v>0</v>
      </c>
      <c r="AZ387">
        <v>0</v>
      </c>
      <c r="BC387" t="str">
        <f>VLOOKUP(A387,Sheet1!$A$1:$E$221,2,0)</f>
        <v>East Zone</v>
      </c>
      <c r="BD387" t="str">
        <f>VLOOKUP(A387,Sheet1!$A$1:$E$221,5,0)</f>
        <v>Marut Nandan</v>
      </c>
    </row>
    <row r="388" spans="1:56" x14ac:dyDescent="0.35">
      <c r="A388" t="s">
        <v>171</v>
      </c>
      <c r="B388">
        <v>350</v>
      </c>
      <c r="C388" t="s">
        <v>787</v>
      </c>
      <c r="D388" t="s">
        <v>3594</v>
      </c>
      <c r="E388">
        <v>655467</v>
      </c>
      <c r="F388" t="s">
        <v>14272</v>
      </c>
      <c r="G388">
        <v>8276963</v>
      </c>
      <c r="H388" t="s">
        <v>13397</v>
      </c>
      <c r="I388" t="s">
        <v>4030</v>
      </c>
      <c r="J388">
        <v>5081235679</v>
      </c>
      <c r="K388" t="s">
        <v>12227</v>
      </c>
      <c r="L388">
        <v>29</v>
      </c>
      <c r="M388">
        <v>32</v>
      </c>
      <c r="N388" t="s">
        <v>787</v>
      </c>
      <c r="O388">
        <v>7959199382</v>
      </c>
      <c r="P388" t="s">
        <v>3595</v>
      </c>
      <c r="Q388" t="s">
        <v>3596</v>
      </c>
      <c r="T388" s="1">
        <v>46205</v>
      </c>
      <c r="U388" s="31">
        <v>46205.739421296297</v>
      </c>
      <c r="V388">
        <v>1</v>
      </c>
      <c r="W388">
        <v>75000</v>
      </c>
      <c r="X388" t="s">
        <v>13400</v>
      </c>
      <c r="Y388" t="s">
        <v>13401</v>
      </c>
      <c r="Z388">
        <v>909020041276989</v>
      </c>
      <c r="AA388" t="s">
        <v>13402</v>
      </c>
      <c r="AB388">
        <v>2</v>
      </c>
      <c r="AC388">
        <v>24.15</v>
      </c>
      <c r="AD388" t="s">
        <v>974</v>
      </c>
      <c r="AE388" t="s">
        <v>975</v>
      </c>
      <c r="AF388" t="s">
        <v>13419</v>
      </c>
      <c r="AG388" s="1">
        <v>46238</v>
      </c>
      <c r="AH388">
        <v>25</v>
      </c>
      <c r="AI388" t="s">
        <v>13404</v>
      </c>
      <c r="AJ388" t="s">
        <v>13405</v>
      </c>
      <c r="AK388" t="s">
        <v>13406</v>
      </c>
      <c r="AL388">
        <v>6283852180</v>
      </c>
      <c r="AM388" t="s">
        <v>13415</v>
      </c>
      <c r="AN388" t="s">
        <v>13408</v>
      </c>
      <c r="AO388">
        <v>1284</v>
      </c>
      <c r="AP388">
        <v>0</v>
      </c>
      <c r="AQ388" t="s">
        <v>13614</v>
      </c>
      <c r="AR388">
        <v>1673</v>
      </c>
      <c r="AS388">
        <v>0</v>
      </c>
      <c r="AZ388">
        <v>0</v>
      </c>
      <c r="BC388" t="str">
        <f>VLOOKUP(A388,Sheet1!$A$1:$E$221,2,0)</f>
        <v>East Zone</v>
      </c>
      <c r="BD388" t="str">
        <f>VLOOKUP(A388,Sheet1!$A$1:$E$221,5,0)</f>
        <v>Pavan Kumar Rai</v>
      </c>
    </row>
    <row r="389" spans="1:56" x14ac:dyDescent="0.35">
      <c r="A389" t="s">
        <v>246</v>
      </c>
      <c r="B389">
        <v>362</v>
      </c>
      <c r="C389" t="s">
        <v>791</v>
      </c>
      <c r="D389" t="s">
        <v>2872</v>
      </c>
      <c r="E389">
        <v>526433</v>
      </c>
      <c r="F389" t="s">
        <v>14273</v>
      </c>
      <c r="G389">
        <v>8470905</v>
      </c>
      <c r="H389" t="s">
        <v>13397</v>
      </c>
      <c r="I389" t="s">
        <v>2876</v>
      </c>
      <c r="J389">
        <v>9281793529</v>
      </c>
      <c r="K389" t="s">
        <v>14274</v>
      </c>
      <c r="L389">
        <v>46</v>
      </c>
      <c r="M389">
        <v>52</v>
      </c>
      <c r="N389" t="s">
        <v>791</v>
      </c>
      <c r="O389">
        <v>7426401033</v>
      </c>
      <c r="P389" t="s">
        <v>2873</v>
      </c>
      <c r="Q389" t="s">
        <v>2874</v>
      </c>
      <c r="R389" t="s">
        <v>14275</v>
      </c>
      <c r="S389" t="s">
        <v>14276</v>
      </c>
      <c r="T389" s="1">
        <v>46205</v>
      </c>
      <c r="U389" s="31">
        <v>46205.83315972222</v>
      </c>
      <c r="V389">
        <v>1</v>
      </c>
      <c r="W389">
        <v>70000</v>
      </c>
      <c r="X389" t="s">
        <v>13400</v>
      </c>
      <c r="Y389" t="s">
        <v>13401</v>
      </c>
      <c r="Z389">
        <v>909020041276989</v>
      </c>
      <c r="AA389" t="s">
        <v>13402</v>
      </c>
      <c r="AB389">
        <v>3</v>
      </c>
      <c r="AC389">
        <v>24.15</v>
      </c>
      <c r="AD389" t="s">
        <v>1029</v>
      </c>
      <c r="AE389" t="s">
        <v>1030</v>
      </c>
      <c r="AF389" t="s">
        <v>13403</v>
      </c>
      <c r="AG389" s="1">
        <v>46244</v>
      </c>
      <c r="AH389">
        <v>25</v>
      </c>
      <c r="AI389" t="s">
        <v>13404</v>
      </c>
      <c r="AJ389" t="s">
        <v>13405</v>
      </c>
      <c r="AK389" t="s">
        <v>13406</v>
      </c>
      <c r="AL389">
        <v>7064161690</v>
      </c>
      <c r="AM389" t="s">
        <v>13407</v>
      </c>
      <c r="AN389" t="s">
        <v>13408</v>
      </c>
      <c r="AO389">
        <v>1198</v>
      </c>
      <c r="AP389">
        <v>0</v>
      </c>
      <c r="AQ389" t="s">
        <v>13409</v>
      </c>
      <c r="AR389">
        <v>1563</v>
      </c>
      <c r="AS389">
        <v>0</v>
      </c>
      <c r="AZ389">
        <v>0</v>
      </c>
      <c r="BC389" t="str">
        <f>VLOOKUP(A389,Sheet1!$A$1:$E$221,2,0)</f>
        <v>South East Zone</v>
      </c>
      <c r="BD389" t="str">
        <f>VLOOKUP(A389,Sheet1!$A$1:$E$221,5,0)</f>
        <v>Pratik Mishra</v>
      </c>
    </row>
    <row r="390" spans="1:56" x14ac:dyDescent="0.35">
      <c r="A390" t="s">
        <v>204</v>
      </c>
      <c r="B390">
        <v>23</v>
      </c>
      <c r="C390" t="s">
        <v>789</v>
      </c>
      <c r="D390" t="s">
        <v>2725</v>
      </c>
      <c r="E390">
        <v>679628</v>
      </c>
      <c r="F390" t="s">
        <v>14277</v>
      </c>
      <c r="G390">
        <v>9282338</v>
      </c>
      <c r="H390" t="s">
        <v>13397</v>
      </c>
      <c r="I390" t="s">
        <v>2727</v>
      </c>
      <c r="J390">
        <v>6630661393</v>
      </c>
      <c r="K390" t="s">
        <v>14278</v>
      </c>
      <c r="L390">
        <v>25</v>
      </c>
      <c r="M390">
        <v>27</v>
      </c>
      <c r="N390" t="s">
        <v>789</v>
      </c>
      <c r="O390">
        <v>9278535186</v>
      </c>
      <c r="P390" t="s">
        <v>2444</v>
      </c>
      <c r="Q390" t="s">
        <v>2445</v>
      </c>
      <c r="T390" s="1">
        <v>46206</v>
      </c>
      <c r="U390" s="31">
        <v>46206.603668981479</v>
      </c>
      <c r="V390">
        <v>1</v>
      </c>
      <c r="W390">
        <v>70000</v>
      </c>
      <c r="X390" t="s">
        <v>13400</v>
      </c>
      <c r="Y390" t="s">
        <v>13401</v>
      </c>
      <c r="Z390">
        <v>909020041276989</v>
      </c>
      <c r="AA390" t="s">
        <v>13402</v>
      </c>
      <c r="AB390">
        <v>2</v>
      </c>
      <c r="AC390">
        <v>24.15</v>
      </c>
      <c r="AD390" t="s">
        <v>958</v>
      </c>
      <c r="AE390" t="s">
        <v>959</v>
      </c>
      <c r="AF390" t="s">
        <v>13414</v>
      </c>
      <c r="AG390" s="1">
        <v>46236</v>
      </c>
      <c r="AH390">
        <v>25</v>
      </c>
      <c r="AI390" t="s">
        <v>13404</v>
      </c>
      <c r="AJ390" t="s">
        <v>13405</v>
      </c>
      <c r="AK390" t="s">
        <v>13406</v>
      </c>
      <c r="AL390">
        <v>6398730897</v>
      </c>
      <c r="AM390" t="s">
        <v>13407</v>
      </c>
      <c r="AN390" t="s">
        <v>13408</v>
      </c>
      <c r="AO390">
        <v>1198</v>
      </c>
      <c r="AP390">
        <v>0</v>
      </c>
      <c r="AQ390" t="s">
        <v>13634</v>
      </c>
      <c r="AR390">
        <v>1562</v>
      </c>
      <c r="AS390">
        <v>0</v>
      </c>
      <c r="AZ390">
        <v>0</v>
      </c>
      <c r="BC390" t="str">
        <f>VLOOKUP(A390,Sheet1!$A$1:$E$221,2,0)</f>
        <v>West Zone</v>
      </c>
      <c r="BD390" t="str">
        <f>VLOOKUP(A390,Sheet1!$A$1:$E$221,5,0)</f>
        <v>Pradeep Kumar</v>
      </c>
    </row>
    <row r="391" spans="1:56" x14ac:dyDescent="0.35">
      <c r="A391" t="s">
        <v>246</v>
      </c>
      <c r="B391">
        <v>362</v>
      </c>
      <c r="C391" t="s">
        <v>791</v>
      </c>
      <c r="D391" t="s">
        <v>4111</v>
      </c>
      <c r="E391">
        <v>758119</v>
      </c>
      <c r="F391" t="s">
        <v>14279</v>
      </c>
      <c r="G391">
        <v>9283188</v>
      </c>
      <c r="H391" t="s">
        <v>13397</v>
      </c>
      <c r="I391" t="s">
        <v>4112</v>
      </c>
      <c r="J391">
        <v>7849793526</v>
      </c>
      <c r="K391" t="s">
        <v>14280</v>
      </c>
      <c r="L391">
        <v>24</v>
      </c>
      <c r="M391">
        <v>26</v>
      </c>
      <c r="N391" t="s">
        <v>791</v>
      </c>
      <c r="O391">
        <v>5763993333</v>
      </c>
      <c r="P391" t="s">
        <v>4113</v>
      </c>
      <c r="Q391" t="s">
        <v>4114</v>
      </c>
      <c r="R391" t="s">
        <v>4113</v>
      </c>
      <c r="S391" t="s">
        <v>4114</v>
      </c>
      <c r="T391" s="1">
        <v>46205</v>
      </c>
      <c r="U391" s="31">
        <v>46205.782557870371</v>
      </c>
      <c r="V391">
        <v>1</v>
      </c>
      <c r="W391">
        <v>60000</v>
      </c>
      <c r="X391" t="s">
        <v>13400</v>
      </c>
      <c r="Y391" t="s">
        <v>13401</v>
      </c>
      <c r="Z391">
        <v>909020041276989</v>
      </c>
      <c r="AA391" t="s">
        <v>13402</v>
      </c>
      <c r="AB391">
        <v>2</v>
      </c>
      <c r="AC391">
        <v>24.15</v>
      </c>
      <c r="AD391" t="s">
        <v>1038</v>
      </c>
      <c r="AE391" t="s">
        <v>1039</v>
      </c>
      <c r="AF391" t="s">
        <v>13403</v>
      </c>
      <c r="AG391" s="1">
        <v>46246</v>
      </c>
      <c r="AH391">
        <v>25</v>
      </c>
      <c r="AI391" t="s">
        <v>13404</v>
      </c>
      <c r="AJ391" t="s">
        <v>13427</v>
      </c>
      <c r="AK391" t="s">
        <v>13406</v>
      </c>
      <c r="AL391">
        <v>9692410368</v>
      </c>
      <c r="AM391" t="s">
        <v>13415</v>
      </c>
      <c r="AN391" t="s">
        <v>13408</v>
      </c>
      <c r="AO391">
        <v>1027</v>
      </c>
      <c r="AP391">
        <v>0</v>
      </c>
      <c r="AQ391" t="s">
        <v>13471</v>
      </c>
      <c r="AR391">
        <v>1340</v>
      </c>
      <c r="AS391">
        <v>0</v>
      </c>
      <c r="AZ391">
        <v>0</v>
      </c>
      <c r="BC391" t="str">
        <f>VLOOKUP(A391,Sheet1!$A$1:$E$221,2,0)</f>
        <v>South East Zone</v>
      </c>
      <c r="BD391" t="str">
        <f>VLOOKUP(A391,Sheet1!$A$1:$E$221,5,0)</f>
        <v>Pratik Mishra</v>
      </c>
    </row>
    <row r="392" spans="1:56" x14ac:dyDescent="0.35">
      <c r="A392" t="s">
        <v>170</v>
      </c>
      <c r="B392">
        <v>298</v>
      </c>
      <c r="C392" t="s">
        <v>788</v>
      </c>
      <c r="D392" t="s">
        <v>4115</v>
      </c>
      <c r="E392">
        <v>491498</v>
      </c>
      <c r="F392" t="s">
        <v>14281</v>
      </c>
      <c r="G392">
        <v>8313488</v>
      </c>
      <c r="H392" t="s">
        <v>13397</v>
      </c>
      <c r="I392" t="s">
        <v>4116</v>
      </c>
      <c r="J392">
        <v>5472697689</v>
      </c>
      <c r="K392" t="s">
        <v>14282</v>
      </c>
      <c r="L392">
        <v>42</v>
      </c>
      <c r="M392">
        <v>52</v>
      </c>
      <c r="N392" t="s">
        <v>788</v>
      </c>
      <c r="O392">
        <v>4374373209</v>
      </c>
      <c r="P392" t="s">
        <v>4117</v>
      </c>
      <c r="Q392" t="s">
        <v>4118</v>
      </c>
      <c r="T392" s="1">
        <v>46205</v>
      </c>
      <c r="U392" s="31">
        <v>46205.705891203703</v>
      </c>
      <c r="V392">
        <v>1</v>
      </c>
      <c r="W392">
        <v>70000</v>
      </c>
      <c r="X392" t="s">
        <v>13400</v>
      </c>
      <c r="Y392" t="s">
        <v>13401</v>
      </c>
      <c r="Z392">
        <v>909020041276989</v>
      </c>
      <c r="AA392" t="s">
        <v>13402</v>
      </c>
      <c r="AB392">
        <v>2</v>
      </c>
      <c r="AC392">
        <v>24.5</v>
      </c>
      <c r="AD392" t="s">
        <v>1202</v>
      </c>
      <c r="AE392" t="s">
        <v>1203</v>
      </c>
      <c r="AF392" t="s">
        <v>13414</v>
      </c>
      <c r="AG392" s="1">
        <v>46241</v>
      </c>
      <c r="AH392">
        <v>25</v>
      </c>
      <c r="AI392" t="s">
        <v>13404</v>
      </c>
      <c r="AJ392" t="s">
        <v>13427</v>
      </c>
      <c r="AK392" t="s">
        <v>13406</v>
      </c>
      <c r="AL392">
        <v>8770851578</v>
      </c>
      <c r="AM392" t="s">
        <v>13415</v>
      </c>
      <c r="AN392" t="s">
        <v>13408</v>
      </c>
      <c r="AO392">
        <v>1198</v>
      </c>
      <c r="AP392">
        <v>0</v>
      </c>
      <c r="AQ392" t="s">
        <v>13454</v>
      </c>
      <c r="AR392">
        <v>1491</v>
      </c>
      <c r="AS392">
        <v>0</v>
      </c>
      <c r="AZ392">
        <v>0</v>
      </c>
      <c r="BC392" t="str">
        <f>VLOOKUP(A392,Sheet1!$A$1:$E$221,2,0)</f>
        <v>South Zone</v>
      </c>
      <c r="BD392" t="str">
        <f>VLOOKUP(A392,Sheet1!$A$1:$E$221,5,0)</f>
        <v>Vinay Kumar Vishwakarma</v>
      </c>
    </row>
    <row r="393" spans="1:56" x14ac:dyDescent="0.35">
      <c r="A393" t="s">
        <v>210</v>
      </c>
      <c r="B393">
        <v>253</v>
      </c>
      <c r="C393" t="s">
        <v>789</v>
      </c>
      <c r="D393" t="s">
        <v>2749</v>
      </c>
      <c r="E393">
        <v>604367</v>
      </c>
      <c r="F393" t="s">
        <v>14283</v>
      </c>
      <c r="G393">
        <v>9281215</v>
      </c>
      <c r="H393" t="s">
        <v>13397</v>
      </c>
      <c r="I393" t="s">
        <v>2753</v>
      </c>
      <c r="J393">
        <v>3960463762</v>
      </c>
      <c r="K393" t="s">
        <v>14284</v>
      </c>
      <c r="L393">
        <v>42</v>
      </c>
      <c r="M393">
        <v>36</v>
      </c>
      <c r="N393" t="s">
        <v>789</v>
      </c>
      <c r="O393">
        <v>1471777758</v>
      </c>
      <c r="P393" t="s">
        <v>2750</v>
      </c>
      <c r="Q393" t="s">
        <v>2751</v>
      </c>
      <c r="R393" t="s">
        <v>14285</v>
      </c>
      <c r="S393" t="s">
        <v>14286</v>
      </c>
      <c r="T393" s="1">
        <v>46205</v>
      </c>
      <c r="U393" s="31">
        <v>46205.656921296293</v>
      </c>
      <c r="V393">
        <v>1</v>
      </c>
      <c r="W393">
        <v>90000</v>
      </c>
      <c r="X393" t="s">
        <v>13400</v>
      </c>
      <c r="Y393" t="s">
        <v>13401</v>
      </c>
      <c r="Z393">
        <v>909020041276989</v>
      </c>
      <c r="AA393" t="s">
        <v>13402</v>
      </c>
      <c r="AB393">
        <v>5</v>
      </c>
      <c r="AC393">
        <v>24.15</v>
      </c>
      <c r="AD393" t="s">
        <v>1180</v>
      </c>
      <c r="AE393" t="s">
        <v>1181</v>
      </c>
      <c r="AF393" t="s">
        <v>13414</v>
      </c>
      <c r="AG393" s="1">
        <v>46243</v>
      </c>
      <c r="AH393">
        <v>25</v>
      </c>
      <c r="AI393" t="s">
        <v>13404</v>
      </c>
      <c r="AJ393" t="s">
        <v>13427</v>
      </c>
      <c r="AK393" t="s">
        <v>13406</v>
      </c>
      <c r="AL393">
        <v>7037744207</v>
      </c>
      <c r="AM393" t="s">
        <v>13415</v>
      </c>
      <c r="AN393" t="s">
        <v>13408</v>
      </c>
      <c r="AO393">
        <v>1540</v>
      </c>
      <c r="AP393">
        <v>0</v>
      </c>
      <c r="AQ393" t="s">
        <v>13431</v>
      </c>
      <c r="AR393">
        <v>2069</v>
      </c>
      <c r="AS393">
        <v>0</v>
      </c>
      <c r="AZ393">
        <v>0</v>
      </c>
      <c r="BC393" t="str">
        <f>VLOOKUP(A393,Sheet1!$A$1:$E$221,2,0)</f>
        <v>West Zone</v>
      </c>
      <c r="BD393" t="str">
        <f>VLOOKUP(A393,Sheet1!$A$1:$E$221,5,0)</f>
        <v>Sandeep Sisodiya</v>
      </c>
    </row>
    <row r="394" spans="1:56" x14ac:dyDescent="0.35">
      <c r="A394" t="s">
        <v>139</v>
      </c>
      <c r="B394">
        <v>370</v>
      </c>
      <c r="C394" t="s">
        <v>784</v>
      </c>
      <c r="D394" t="s">
        <v>2564</v>
      </c>
      <c r="E394">
        <v>347764</v>
      </c>
      <c r="F394" t="s">
        <v>14287</v>
      </c>
      <c r="G394">
        <v>9208612</v>
      </c>
      <c r="H394" t="s">
        <v>13397</v>
      </c>
      <c r="I394" t="s">
        <v>2568</v>
      </c>
      <c r="J394">
        <v>8383119797</v>
      </c>
      <c r="K394" t="s">
        <v>14288</v>
      </c>
      <c r="L394">
        <v>49</v>
      </c>
      <c r="M394">
        <v>53</v>
      </c>
      <c r="N394" t="s">
        <v>784</v>
      </c>
      <c r="O394">
        <v>8505412330</v>
      </c>
      <c r="P394" t="s">
        <v>2565</v>
      </c>
      <c r="Q394" t="s">
        <v>2566</v>
      </c>
      <c r="T394" s="1">
        <v>46205</v>
      </c>
      <c r="U394" s="31">
        <v>46205.730949074074</v>
      </c>
      <c r="V394">
        <v>1</v>
      </c>
      <c r="W394">
        <v>90000</v>
      </c>
      <c r="X394" t="s">
        <v>13400</v>
      </c>
      <c r="Y394" t="s">
        <v>13401</v>
      </c>
      <c r="Z394">
        <v>909020041276989</v>
      </c>
      <c r="AA394" t="s">
        <v>13402</v>
      </c>
      <c r="AB394">
        <v>3</v>
      </c>
      <c r="AC394">
        <v>24.15</v>
      </c>
      <c r="AD394" t="s">
        <v>1032</v>
      </c>
      <c r="AE394" t="s">
        <v>1033</v>
      </c>
      <c r="AF394" t="s">
        <v>13403</v>
      </c>
      <c r="AG394" s="1">
        <v>46239</v>
      </c>
      <c r="AH394">
        <v>25</v>
      </c>
      <c r="AI394" t="s">
        <v>13404</v>
      </c>
      <c r="AJ394" t="s">
        <v>13405</v>
      </c>
      <c r="AK394" t="s">
        <v>13406</v>
      </c>
      <c r="AL394">
        <v>8434219940</v>
      </c>
      <c r="AM394" t="s">
        <v>13407</v>
      </c>
      <c r="AN394" t="s">
        <v>13408</v>
      </c>
      <c r="AO394">
        <v>1540</v>
      </c>
      <c r="AP394">
        <v>0</v>
      </c>
      <c r="AQ394" t="s">
        <v>13440</v>
      </c>
      <c r="AR394">
        <v>2010</v>
      </c>
      <c r="AS394">
        <v>0</v>
      </c>
      <c r="AZ394">
        <v>0</v>
      </c>
      <c r="BC394" t="str">
        <f>VLOOKUP(A394,Sheet1!$A$1:$E$221,2,0)</f>
        <v>East Zone</v>
      </c>
      <c r="BD394" t="str">
        <f>VLOOKUP(A394,Sheet1!$A$1:$E$221,5,0)</f>
        <v>Raja Kumar</v>
      </c>
    </row>
    <row r="395" spans="1:56" x14ac:dyDescent="0.35">
      <c r="A395" t="s">
        <v>2583</v>
      </c>
      <c r="B395">
        <v>513</v>
      </c>
      <c r="C395" t="s">
        <v>787</v>
      </c>
      <c r="D395" t="s">
        <v>2588</v>
      </c>
      <c r="E395">
        <v>564452</v>
      </c>
      <c r="F395" t="s">
        <v>14289</v>
      </c>
      <c r="G395">
        <v>8256301</v>
      </c>
      <c r="H395" t="s">
        <v>13397</v>
      </c>
      <c r="I395" t="s">
        <v>984</v>
      </c>
      <c r="J395">
        <v>7162620851</v>
      </c>
      <c r="K395" t="s">
        <v>14290</v>
      </c>
      <c r="L395">
        <v>43</v>
      </c>
      <c r="M395">
        <v>43</v>
      </c>
      <c r="N395" t="s">
        <v>787</v>
      </c>
      <c r="O395">
        <v>9314705759</v>
      </c>
      <c r="P395" t="s">
        <v>2589</v>
      </c>
      <c r="Q395" t="s">
        <v>2590</v>
      </c>
      <c r="T395" s="1">
        <v>46205</v>
      </c>
      <c r="U395" s="31">
        <v>46205.687361111108</v>
      </c>
      <c r="V395">
        <v>1</v>
      </c>
      <c r="W395">
        <v>77000</v>
      </c>
      <c r="X395" t="s">
        <v>13400</v>
      </c>
      <c r="Y395" t="s">
        <v>13401</v>
      </c>
      <c r="Z395">
        <v>909020041276989</v>
      </c>
      <c r="AA395" t="s">
        <v>13402</v>
      </c>
      <c r="AB395">
        <v>2</v>
      </c>
      <c r="AC395">
        <v>24.15</v>
      </c>
      <c r="AD395" t="s">
        <v>939</v>
      </c>
      <c r="AE395" t="s">
        <v>940</v>
      </c>
      <c r="AF395" t="s">
        <v>13414</v>
      </c>
      <c r="AG395" s="1">
        <v>46237</v>
      </c>
      <c r="AH395">
        <v>25</v>
      </c>
      <c r="AI395" t="s">
        <v>13404</v>
      </c>
      <c r="AJ395" t="s">
        <v>13435</v>
      </c>
      <c r="AK395" t="s">
        <v>13406</v>
      </c>
      <c r="AL395">
        <v>7296009865</v>
      </c>
      <c r="AM395" t="s">
        <v>13407</v>
      </c>
      <c r="AN395" t="s">
        <v>13408</v>
      </c>
      <c r="AO395">
        <v>1318</v>
      </c>
      <c r="AP395">
        <v>0</v>
      </c>
      <c r="AQ395" t="s">
        <v>13420</v>
      </c>
      <c r="AR395">
        <v>1718</v>
      </c>
      <c r="AS395">
        <v>0</v>
      </c>
      <c r="AZ395">
        <v>0</v>
      </c>
      <c r="BC395" t="str">
        <f>VLOOKUP(A395,Sheet1!$A$1:$E$221,2,0)</f>
        <v>East Zone</v>
      </c>
      <c r="BD395" t="str">
        <f>VLOOKUP(A395,Sheet1!$A$1:$E$221,5,0)</f>
        <v>Abhishek Kumar Tiwari</v>
      </c>
    </row>
    <row r="396" spans="1:56" x14ac:dyDescent="0.35">
      <c r="A396" t="s">
        <v>259</v>
      </c>
      <c r="B396">
        <v>911</v>
      </c>
      <c r="C396" t="s">
        <v>789</v>
      </c>
      <c r="D396" t="s">
        <v>2598</v>
      </c>
      <c r="E396">
        <v>453715</v>
      </c>
      <c r="F396" t="s">
        <v>14291</v>
      </c>
      <c r="G396">
        <v>9283067</v>
      </c>
      <c r="H396" t="s">
        <v>13397</v>
      </c>
      <c r="I396" t="s">
        <v>2600</v>
      </c>
      <c r="J396">
        <v>5391176548</v>
      </c>
      <c r="K396" t="s">
        <v>14292</v>
      </c>
      <c r="L396">
        <v>29</v>
      </c>
      <c r="M396">
        <v>36</v>
      </c>
      <c r="N396" t="s">
        <v>789</v>
      </c>
      <c r="O396">
        <v>1225606492</v>
      </c>
      <c r="P396" t="s">
        <v>1815</v>
      </c>
      <c r="Q396" t="s">
        <v>1816</v>
      </c>
      <c r="T396" s="1">
        <v>46206</v>
      </c>
      <c r="U396" s="31">
        <v>46206.598611111112</v>
      </c>
      <c r="V396">
        <v>1</v>
      </c>
      <c r="W396">
        <v>77000</v>
      </c>
      <c r="X396" t="s">
        <v>13400</v>
      </c>
      <c r="Y396" t="s">
        <v>13401</v>
      </c>
      <c r="Z396">
        <v>909020041276989</v>
      </c>
      <c r="AA396" t="s">
        <v>13402</v>
      </c>
      <c r="AB396">
        <v>2</v>
      </c>
      <c r="AC396">
        <v>24.15</v>
      </c>
      <c r="AD396" t="s">
        <v>939</v>
      </c>
      <c r="AE396" t="s">
        <v>940</v>
      </c>
      <c r="AF396" t="s">
        <v>13414</v>
      </c>
      <c r="AG396" s="1">
        <v>46246</v>
      </c>
      <c r="AH396">
        <v>25</v>
      </c>
      <c r="AI396" t="s">
        <v>13404</v>
      </c>
      <c r="AJ396" t="s">
        <v>13435</v>
      </c>
      <c r="AK396" t="s">
        <v>13406</v>
      </c>
      <c r="AL396">
        <v>8115349832</v>
      </c>
      <c r="AM396" t="s">
        <v>13407</v>
      </c>
      <c r="AN396" t="s">
        <v>13408</v>
      </c>
      <c r="AO396">
        <v>1318</v>
      </c>
      <c r="AP396">
        <v>0</v>
      </c>
      <c r="AQ396" t="s">
        <v>13420</v>
      </c>
      <c r="AR396">
        <v>1718</v>
      </c>
      <c r="AS396">
        <v>0</v>
      </c>
      <c r="AZ396">
        <v>0</v>
      </c>
      <c r="BC396" t="str">
        <f>VLOOKUP(A396,Sheet1!$A$1:$E$221,2,0)</f>
        <v>East Zone</v>
      </c>
      <c r="BD396" t="str">
        <f>VLOOKUP(A396,Sheet1!$A$1:$E$221,5,0)</f>
        <v>Marut Nandan</v>
      </c>
    </row>
    <row r="397" spans="1:56" x14ac:dyDescent="0.35">
      <c r="A397" t="s">
        <v>133</v>
      </c>
      <c r="B397">
        <v>277</v>
      </c>
      <c r="C397" t="s">
        <v>787</v>
      </c>
      <c r="D397" t="s">
        <v>4119</v>
      </c>
      <c r="E397">
        <v>82186</v>
      </c>
      <c r="F397" t="s">
        <v>14293</v>
      </c>
      <c r="G397">
        <v>9283048</v>
      </c>
      <c r="H397" t="s">
        <v>13397</v>
      </c>
      <c r="I397" t="s">
        <v>4120</v>
      </c>
      <c r="J397">
        <v>6519013286</v>
      </c>
      <c r="K397" t="s">
        <v>14294</v>
      </c>
      <c r="L397">
        <v>33</v>
      </c>
      <c r="M397">
        <v>40</v>
      </c>
      <c r="N397" t="s">
        <v>787</v>
      </c>
      <c r="O397">
        <v>7015759041</v>
      </c>
      <c r="P397" t="s">
        <v>2982</v>
      </c>
      <c r="Q397" t="s">
        <v>2983</v>
      </c>
      <c r="T397" s="1">
        <v>46205</v>
      </c>
      <c r="U397" s="31">
        <v>46205.739293981482</v>
      </c>
      <c r="V397">
        <v>1</v>
      </c>
      <c r="W397">
        <v>40000</v>
      </c>
      <c r="X397" t="s">
        <v>13400</v>
      </c>
      <c r="Y397" t="s">
        <v>13401</v>
      </c>
      <c r="Z397">
        <v>909020041276989</v>
      </c>
      <c r="AA397" t="s">
        <v>13402</v>
      </c>
      <c r="AB397">
        <v>5</v>
      </c>
      <c r="AC397">
        <v>24.15</v>
      </c>
      <c r="AD397" t="s">
        <v>969</v>
      </c>
      <c r="AE397" t="s">
        <v>970</v>
      </c>
      <c r="AF397" t="s">
        <v>13403</v>
      </c>
      <c r="AG397" s="1">
        <v>46242</v>
      </c>
      <c r="AH397">
        <v>25</v>
      </c>
      <c r="AI397" t="s">
        <v>13404</v>
      </c>
      <c r="AJ397" t="s">
        <v>13427</v>
      </c>
      <c r="AK397" t="s">
        <v>13406</v>
      </c>
      <c r="AL397">
        <v>7845514968</v>
      </c>
      <c r="AM397" t="s">
        <v>13415</v>
      </c>
      <c r="AN397" t="s">
        <v>13408</v>
      </c>
      <c r="AO397">
        <v>685</v>
      </c>
      <c r="AP397">
        <v>0</v>
      </c>
      <c r="AQ397" t="s">
        <v>13721</v>
      </c>
      <c r="AR397">
        <v>852</v>
      </c>
      <c r="AS397">
        <v>0</v>
      </c>
      <c r="AZ397">
        <v>0</v>
      </c>
      <c r="BC397" t="str">
        <f>VLOOKUP(A397,Sheet1!$A$1:$E$221,2,0)</f>
        <v>East Zone</v>
      </c>
      <c r="BD397" t="str">
        <f>VLOOKUP(A397,Sheet1!$A$1:$E$221,5,0)</f>
        <v>Abhishek Kumar Tiwari</v>
      </c>
    </row>
    <row r="398" spans="1:56" x14ac:dyDescent="0.35">
      <c r="A398" t="s">
        <v>804</v>
      </c>
      <c r="B398">
        <v>313</v>
      </c>
      <c r="C398" t="s">
        <v>789</v>
      </c>
      <c r="D398" t="s">
        <v>2782</v>
      </c>
      <c r="E398">
        <v>404198</v>
      </c>
      <c r="F398" t="s">
        <v>1327</v>
      </c>
      <c r="G398">
        <v>9282840</v>
      </c>
      <c r="H398" t="s">
        <v>13397</v>
      </c>
      <c r="I398" t="s">
        <v>1327</v>
      </c>
      <c r="J398">
        <v>2459813764</v>
      </c>
      <c r="K398" t="s">
        <v>3780</v>
      </c>
      <c r="L398">
        <v>28</v>
      </c>
      <c r="M398">
        <v>32</v>
      </c>
      <c r="N398" t="s">
        <v>789</v>
      </c>
      <c r="O398">
        <v>4599408433</v>
      </c>
      <c r="P398" t="s">
        <v>1382</v>
      </c>
      <c r="Q398" t="s">
        <v>1383</v>
      </c>
      <c r="T398" s="1">
        <v>46205</v>
      </c>
      <c r="U398" s="31">
        <v>46205.702847222223</v>
      </c>
      <c r="V398">
        <v>1</v>
      </c>
      <c r="W398">
        <v>85000</v>
      </c>
      <c r="X398" t="s">
        <v>13400</v>
      </c>
      <c r="Y398" t="s">
        <v>13401</v>
      </c>
      <c r="Z398">
        <v>909020041276989</v>
      </c>
      <c r="AA398" t="s">
        <v>13402</v>
      </c>
      <c r="AB398">
        <v>3</v>
      </c>
      <c r="AC398">
        <v>24.5</v>
      </c>
      <c r="AD398" t="s">
        <v>1406</v>
      </c>
      <c r="AE398" t="s">
        <v>1407</v>
      </c>
      <c r="AF398" t="s">
        <v>13414</v>
      </c>
      <c r="AG398" s="1">
        <v>46242</v>
      </c>
      <c r="AH398">
        <v>25</v>
      </c>
      <c r="AI398" t="s">
        <v>13404</v>
      </c>
      <c r="AJ398" t="s">
        <v>13405</v>
      </c>
      <c r="AK398" t="s">
        <v>13406</v>
      </c>
      <c r="AL398">
        <v>8909374674</v>
      </c>
      <c r="AM398" t="s">
        <v>13415</v>
      </c>
      <c r="AN398" t="s">
        <v>13408</v>
      </c>
      <c r="AO398">
        <v>1455</v>
      </c>
      <c r="AP398">
        <v>0</v>
      </c>
      <c r="AQ398" t="s">
        <v>13681</v>
      </c>
      <c r="AR398">
        <v>1954</v>
      </c>
      <c r="AS398">
        <v>0</v>
      </c>
      <c r="AZ398">
        <v>0</v>
      </c>
      <c r="BC398" t="str">
        <f>VLOOKUP(A398,Sheet1!$A$1:$E$221,2,0)</f>
        <v>West Zone</v>
      </c>
      <c r="BD398" t="str">
        <f>VLOOKUP(A398,Sheet1!$A$1:$E$221,5,0)</f>
        <v>Pradeep Kumar</v>
      </c>
    </row>
    <row r="399" spans="1:56" x14ac:dyDescent="0.35">
      <c r="A399" t="s">
        <v>255</v>
      </c>
      <c r="B399">
        <v>834</v>
      </c>
      <c r="C399" t="s">
        <v>789</v>
      </c>
      <c r="D399" t="s">
        <v>2596</v>
      </c>
      <c r="E399">
        <v>496650</v>
      </c>
      <c r="F399" t="s">
        <v>14295</v>
      </c>
      <c r="G399">
        <v>8318536</v>
      </c>
      <c r="H399" t="s">
        <v>13397</v>
      </c>
      <c r="I399" t="s">
        <v>2474</v>
      </c>
      <c r="J399">
        <v>6330816865</v>
      </c>
      <c r="K399" t="s">
        <v>14296</v>
      </c>
      <c r="L399">
        <v>33</v>
      </c>
      <c r="M399">
        <v>32</v>
      </c>
      <c r="N399" t="s">
        <v>789</v>
      </c>
      <c r="O399">
        <v>4947324495</v>
      </c>
      <c r="P399" t="s">
        <v>1151</v>
      </c>
      <c r="Q399" t="s">
        <v>1152</v>
      </c>
      <c r="T399" s="1">
        <v>46205</v>
      </c>
      <c r="U399" s="31">
        <v>46205.731724537036</v>
      </c>
      <c r="V399">
        <v>1</v>
      </c>
      <c r="W399">
        <v>73000</v>
      </c>
      <c r="X399" t="s">
        <v>13400</v>
      </c>
      <c r="Y399" t="s">
        <v>13401</v>
      </c>
      <c r="Z399">
        <v>909020041276989</v>
      </c>
      <c r="AA399" t="s">
        <v>13402</v>
      </c>
      <c r="AB399">
        <v>2</v>
      </c>
      <c r="AC399">
        <v>24.5</v>
      </c>
      <c r="AD399" t="s">
        <v>1189</v>
      </c>
      <c r="AE399" t="s">
        <v>1190</v>
      </c>
      <c r="AF399" t="s">
        <v>13426</v>
      </c>
      <c r="AG399" s="1">
        <v>46242</v>
      </c>
      <c r="AH399">
        <v>25</v>
      </c>
      <c r="AI399" t="s">
        <v>13404</v>
      </c>
      <c r="AJ399" t="s">
        <v>13435</v>
      </c>
      <c r="AK399" t="s">
        <v>13406</v>
      </c>
      <c r="AL399">
        <v>8808836693</v>
      </c>
      <c r="AM399" t="s">
        <v>13407</v>
      </c>
      <c r="AN399" t="s">
        <v>13408</v>
      </c>
      <c r="AO399">
        <v>1250</v>
      </c>
      <c r="AP399">
        <v>0</v>
      </c>
      <c r="AQ399" t="s">
        <v>13701</v>
      </c>
      <c r="AR399">
        <v>1628</v>
      </c>
      <c r="AS399">
        <v>0</v>
      </c>
      <c r="AZ399">
        <v>0</v>
      </c>
      <c r="BC399" t="str">
        <f>VLOOKUP(A399,Sheet1!$A$1:$E$221,2,0)</f>
        <v>East Zone</v>
      </c>
      <c r="BD399" t="str">
        <f>VLOOKUP(A399,Sheet1!$A$1:$E$221,5,0)</f>
        <v>Prince Singh</v>
      </c>
    </row>
    <row r="400" spans="1:56" x14ac:dyDescent="0.35">
      <c r="A400" t="s">
        <v>104</v>
      </c>
      <c r="B400">
        <v>492</v>
      </c>
      <c r="C400" t="s">
        <v>788</v>
      </c>
      <c r="D400" t="s">
        <v>1278</v>
      </c>
      <c r="E400">
        <v>783787</v>
      </c>
      <c r="F400" t="s">
        <v>13507</v>
      </c>
      <c r="G400">
        <v>9238554</v>
      </c>
      <c r="H400" t="s">
        <v>13397</v>
      </c>
      <c r="I400" t="s">
        <v>4121</v>
      </c>
      <c r="J400">
        <v>7729833530</v>
      </c>
      <c r="K400" t="s">
        <v>14297</v>
      </c>
      <c r="L400">
        <v>38</v>
      </c>
      <c r="M400">
        <v>42</v>
      </c>
      <c r="N400" t="s">
        <v>788</v>
      </c>
      <c r="O400">
        <v>5770142876</v>
      </c>
      <c r="P400" t="s">
        <v>1279</v>
      </c>
      <c r="Q400" t="s">
        <v>1280</v>
      </c>
      <c r="R400" t="s">
        <v>1279</v>
      </c>
      <c r="S400" t="s">
        <v>1280</v>
      </c>
      <c r="T400" s="1">
        <v>46206</v>
      </c>
      <c r="U400" s="31">
        <v>46206.61859953704</v>
      </c>
      <c r="V400">
        <v>1</v>
      </c>
      <c r="W400">
        <v>60000</v>
      </c>
      <c r="X400" t="s">
        <v>13400</v>
      </c>
      <c r="Y400" t="s">
        <v>13401</v>
      </c>
      <c r="Z400">
        <v>909020041276989</v>
      </c>
      <c r="AA400" t="s">
        <v>13402</v>
      </c>
      <c r="AB400">
        <v>3</v>
      </c>
      <c r="AC400">
        <v>24.15</v>
      </c>
      <c r="AD400" t="s">
        <v>1206</v>
      </c>
      <c r="AE400" t="s">
        <v>1207</v>
      </c>
      <c r="AF400" t="s">
        <v>13414</v>
      </c>
      <c r="AG400" s="1">
        <v>46242</v>
      </c>
      <c r="AH400">
        <v>25</v>
      </c>
      <c r="AI400" t="s">
        <v>13404</v>
      </c>
      <c r="AJ400" t="s">
        <v>13405</v>
      </c>
      <c r="AK400" t="s">
        <v>13406</v>
      </c>
      <c r="AL400">
        <v>8619344704</v>
      </c>
      <c r="AM400" t="s">
        <v>13407</v>
      </c>
      <c r="AN400" t="s">
        <v>13408</v>
      </c>
      <c r="AO400">
        <v>1027</v>
      </c>
      <c r="AP400">
        <v>0</v>
      </c>
      <c r="AQ400" t="s">
        <v>13509</v>
      </c>
      <c r="AR400">
        <v>1278</v>
      </c>
      <c r="AS400">
        <v>0</v>
      </c>
      <c r="AZ400">
        <v>0</v>
      </c>
      <c r="BC400" t="str">
        <f>VLOOKUP(A400,Sheet1!$A$1:$E$221,2,0)</f>
        <v>South Zone</v>
      </c>
      <c r="BD400" t="str">
        <f>VLOOKUP(A400,Sheet1!$A$1:$E$221,5,0)</f>
        <v>Vinay Shukla</v>
      </c>
    </row>
    <row r="401" spans="1:56" x14ac:dyDescent="0.35">
      <c r="A401" t="s">
        <v>907</v>
      </c>
      <c r="B401">
        <v>402</v>
      </c>
      <c r="C401" t="s">
        <v>787</v>
      </c>
      <c r="D401" t="s">
        <v>4122</v>
      </c>
      <c r="E401">
        <v>619567</v>
      </c>
      <c r="F401" t="s">
        <v>14298</v>
      </c>
      <c r="G401">
        <v>9282878</v>
      </c>
      <c r="H401" t="s">
        <v>13397</v>
      </c>
      <c r="I401" t="s">
        <v>985</v>
      </c>
      <c r="J401">
        <v>6501330366</v>
      </c>
      <c r="K401" t="s">
        <v>14299</v>
      </c>
      <c r="L401">
        <v>31</v>
      </c>
      <c r="M401">
        <v>33</v>
      </c>
      <c r="N401" t="s">
        <v>787</v>
      </c>
      <c r="O401">
        <v>4998903785</v>
      </c>
      <c r="P401" t="s">
        <v>4123</v>
      </c>
      <c r="Q401" t="s">
        <v>4124</v>
      </c>
      <c r="T401" s="1">
        <v>46205</v>
      </c>
      <c r="U401" s="31">
        <v>46205.763935185183</v>
      </c>
      <c r="V401">
        <v>1</v>
      </c>
      <c r="W401">
        <v>60000</v>
      </c>
      <c r="X401" t="s">
        <v>13400</v>
      </c>
      <c r="Y401" t="s">
        <v>13401</v>
      </c>
      <c r="Z401">
        <v>909020041276989</v>
      </c>
      <c r="AA401" t="s">
        <v>13402</v>
      </c>
      <c r="AB401">
        <v>2</v>
      </c>
      <c r="AC401">
        <v>24.15</v>
      </c>
      <c r="AD401" t="s">
        <v>982</v>
      </c>
      <c r="AE401" t="s">
        <v>983</v>
      </c>
      <c r="AF401" t="s">
        <v>13403</v>
      </c>
      <c r="AG401" s="1">
        <v>46246</v>
      </c>
      <c r="AH401">
        <v>25</v>
      </c>
      <c r="AI401" t="s">
        <v>13404</v>
      </c>
      <c r="AJ401" t="s">
        <v>13435</v>
      </c>
      <c r="AK401" t="s">
        <v>13406</v>
      </c>
      <c r="AL401">
        <v>8271414296</v>
      </c>
      <c r="AM401" t="s">
        <v>13407</v>
      </c>
      <c r="AN401" t="s">
        <v>13408</v>
      </c>
      <c r="AO401">
        <v>1027</v>
      </c>
      <c r="AP401">
        <v>0</v>
      </c>
      <c r="AQ401" t="s">
        <v>13619</v>
      </c>
      <c r="AR401">
        <v>1338</v>
      </c>
      <c r="AS401">
        <v>0</v>
      </c>
      <c r="AZ401">
        <v>0</v>
      </c>
      <c r="BC401" t="str">
        <f>VLOOKUP(A401,Sheet1!$A$1:$E$221,2,0)</f>
        <v>East Zone</v>
      </c>
      <c r="BD401" t="str">
        <f>VLOOKUP(A401,Sheet1!$A$1:$E$221,5,0)</f>
        <v>Abhishek Kumar Tiwari</v>
      </c>
    </row>
    <row r="402" spans="1:56" x14ac:dyDescent="0.35">
      <c r="A402" t="s">
        <v>907</v>
      </c>
      <c r="B402">
        <v>402</v>
      </c>
      <c r="C402" t="s">
        <v>787</v>
      </c>
      <c r="D402" t="s">
        <v>4122</v>
      </c>
      <c r="E402">
        <v>619567</v>
      </c>
      <c r="F402" t="s">
        <v>14298</v>
      </c>
      <c r="G402">
        <v>9282878</v>
      </c>
      <c r="H402" t="s">
        <v>13397</v>
      </c>
      <c r="I402" t="s">
        <v>984</v>
      </c>
      <c r="J402">
        <v>9293945193</v>
      </c>
      <c r="K402" t="s">
        <v>3856</v>
      </c>
      <c r="L402">
        <v>31</v>
      </c>
      <c r="M402">
        <v>32</v>
      </c>
      <c r="N402" t="s">
        <v>787</v>
      </c>
      <c r="O402">
        <v>4967725767</v>
      </c>
      <c r="P402" t="s">
        <v>4123</v>
      </c>
      <c r="Q402" t="s">
        <v>4124</v>
      </c>
      <c r="T402" s="1">
        <v>46205</v>
      </c>
      <c r="U402" s="31">
        <v>46205.763935185183</v>
      </c>
      <c r="V402">
        <v>1</v>
      </c>
      <c r="W402">
        <v>60000</v>
      </c>
      <c r="X402" t="s">
        <v>13400</v>
      </c>
      <c r="Y402" t="s">
        <v>13401</v>
      </c>
      <c r="Z402">
        <v>909020041276989</v>
      </c>
      <c r="AA402" t="s">
        <v>13402</v>
      </c>
      <c r="AB402">
        <v>2</v>
      </c>
      <c r="AC402">
        <v>24.15</v>
      </c>
      <c r="AD402" t="s">
        <v>982</v>
      </c>
      <c r="AE402" t="s">
        <v>983</v>
      </c>
      <c r="AF402" t="s">
        <v>13414</v>
      </c>
      <c r="AG402" s="1">
        <v>46246</v>
      </c>
      <c r="AH402">
        <v>25</v>
      </c>
      <c r="AI402" t="s">
        <v>13404</v>
      </c>
      <c r="AJ402" t="s">
        <v>13435</v>
      </c>
      <c r="AK402" t="s">
        <v>13406</v>
      </c>
      <c r="AL402">
        <v>7250363721</v>
      </c>
      <c r="AM402" t="s">
        <v>13407</v>
      </c>
      <c r="AN402" t="s">
        <v>13408</v>
      </c>
      <c r="AO402">
        <v>1027</v>
      </c>
      <c r="AP402">
        <v>0</v>
      </c>
      <c r="AQ402" t="s">
        <v>13619</v>
      </c>
      <c r="AR402">
        <v>1338</v>
      </c>
      <c r="AS402">
        <v>0</v>
      </c>
      <c r="AZ402">
        <v>0</v>
      </c>
      <c r="BC402" t="str">
        <f>VLOOKUP(A402,Sheet1!$A$1:$E$221,2,0)</f>
        <v>East Zone</v>
      </c>
      <c r="BD402" t="str">
        <f>VLOOKUP(A402,Sheet1!$A$1:$E$221,5,0)</f>
        <v>Abhishek Kumar Tiwari</v>
      </c>
    </row>
    <row r="403" spans="1:56" x14ac:dyDescent="0.35">
      <c r="A403" t="s">
        <v>167</v>
      </c>
      <c r="B403">
        <v>141</v>
      </c>
      <c r="C403" t="s">
        <v>784</v>
      </c>
      <c r="D403" t="s">
        <v>2495</v>
      </c>
      <c r="E403">
        <v>194396</v>
      </c>
      <c r="F403" t="s">
        <v>4125</v>
      </c>
      <c r="G403">
        <v>5487811</v>
      </c>
      <c r="H403" t="s">
        <v>13397</v>
      </c>
      <c r="I403" t="s">
        <v>2499</v>
      </c>
      <c r="J403">
        <v>7219403593</v>
      </c>
      <c r="K403" t="s">
        <v>14300</v>
      </c>
      <c r="L403">
        <v>48</v>
      </c>
      <c r="M403">
        <v>48</v>
      </c>
      <c r="N403" t="s">
        <v>784</v>
      </c>
      <c r="O403">
        <v>3764269183</v>
      </c>
      <c r="P403" t="s">
        <v>2496</v>
      </c>
      <c r="Q403" t="s">
        <v>2497</v>
      </c>
      <c r="T403" s="1">
        <v>46205</v>
      </c>
      <c r="U403" s="31">
        <v>46205.76253472222</v>
      </c>
      <c r="V403">
        <v>1</v>
      </c>
      <c r="W403">
        <v>77000</v>
      </c>
      <c r="X403" t="s">
        <v>13400</v>
      </c>
      <c r="Y403" t="s">
        <v>13401</v>
      </c>
      <c r="Z403">
        <v>909020041276989</v>
      </c>
      <c r="AA403" t="s">
        <v>13402</v>
      </c>
      <c r="AB403">
        <v>2</v>
      </c>
      <c r="AC403">
        <v>24.15</v>
      </c>
      <c r="AD403" t="s">
        <v>1124</v>
      </c>
      <c r="AE403" t="s">
        <v>1125</v>
      </c>
      <c r="AF403" t="s">
        <v>13403</v>
      </c>
      <c r="AG403" s="1">
        <v>46239</v>
      </c>
      <c r="AH403">
        <v>25</v>
      </c>
      <c r="AI403" t="s">
        <v>13404</v>
      </c>
      <c r="AJ403" t="s">
        <v>13405</v>
      </c>
      <c r="AK403" t="s">
        <v>13406</v>
      </c>
      <c r="AL403">
        <v>9546785147</v>
      </c>
      <c r="AM403" t="s">
        <v>13407</v>
      </c>
      <c r="AN403" t="s">
        <v>13408</v>
      </c>
      <c r="AO403">
        <v>1318</v>
      </c>
      <c r="AP403">
        <v>0</v>
      </c>
      <c r="AQ403" t="s">
        <v>13542</v>
      </c>
      <c r="AR403">
        <v>1719</v>
      </c>
      <c r="AS403">
        <v>0</v>
      </c>
      <c r="AZ403">
        <v>0</v>
      </c>
      <c r="BC403" t="str">
        <f>VLOOKUP(A403,Sheet1!$A$1:$E$221,2,0)</f>
        <v>East Zone</v>
      </c>
      <c r="BD403" t="str">
        <f>VLOOKUP(A403,Sheet1!$A$1:$E$221,5,0)</f>
        <v>Raja Kumar</v>
      </c>
    </row>
    <row r="404" spans="1:56" x14ac:dyDescent="0.35">
      <c r="A404" t="s">
        <v>716</v>
      </c>
      <c r="B404">
        <v>1316</v>
      </c>
      <c r="C404" t="s">
        <v>787</v>
      </c>
      <c r="D404" t="s">
        <v>4126</v>
      </c>
      <c r="E404">
        <v>312911</v>
      </c>
      <c r="F404" t="s">
        <v>14301</v>
      </c>
      <c r="G404">
        <v>9283065</v>
      </c>
      <c r="H404" t="s">
        <v>13397</v>
      </c>
      <c r="I404" t="s">
        <v>1182</v>
      </c>
      <c r="J404">
        <v>9880365728</v>
      </c>
      <c r="K404" t="s">
        <v>14302</v>
      </c>
      <c r="L404">
        <v>33</v>
      </c>
      <c r="M404">
        <v>43</v>
      </c>
      <c r="N404" t="s">
        <v>787</v>
      </c>
      <c r="O404">
        <v>1448150556</v>
      </c>
      <c r="P404" t="s">
        <v>4127</v>
      </c>
      <c r="Q404" t="s">
        <v>4128</v>
      </c>
      <c r="T404" s="1">
        <v>46205</v>
      </c>
      <c r="U404" s="31">
        <v>46205.686909722222</v>
      </c>
      <c r="V404">
        <v>1</v>
      </c>
      <c r="W404">
        <v>77000</v>
      </c>
      <c r="X404" t="s">
        <v>13400</v>
      </c>
      <c r="Y404" t="s">
        <v>13401</v>
      </c>
      <c r="Z404">
        <v>909020041276989</v>
      </c>
      <c r="AA404" t="s">
        <v>13402</v>
      </c>
      <c r="AB404">
        <v>2</v>
      </c>
      <c r="AC404">
        <v>24.15</v>
      </c>
      <c r="AD404" t="s">
        <v>1173</v>
      </c>
      <c r="AE404" t="s">
        <v>1174</v>
      </c>
      <c r="AF404" t="s">
        <v>13403</v>
      </c>
      <c r="AG404" s="1">
        <v>46239</v>
      </c>
      <c r="AH404">
        <v>25</v>
      </c>
      <c r="AI404" t="s">
        <v>13404</v>
      </c>
      <c r="AJ404" t="s">
        <v>13435</v>
      </c>
      <c r="AK404" t="s">
        <v>13406</v>
      </c>
      <c r="AL404">
        <v>7250400994</v>
      </c>
      <c r="AM404" t="s">
        <v>13407</v>
      </c>
      <c r="AN404" t="s">
        <v>13408</v>
      </c>
      <c r="AO404">
        <v>1318</v>
      </c>
      <c r="AP404">
        <v>0</v>
      </c>
      <c r="AQ404" t="s">
        <v>13462</v>
      </c>
      <c r="AR404">
        <v>1770</v>
      </c>
      <c r="AS404">
        <v>0</v>
      </c>
      <c r="AZ404">
        <v>0</v>
      </c>
      <c r="BC404" t="str">
        <f>VLOOKUP(A404,Sheet1!$A$1:$E$221,2,0)</f>
        <v>East Zone</v>
      </c>
      <c r="BD404" t="str">
        <f>VLOOKUP(A404,Sheet1!$A$1:$E$221,5,0)</f>
        <v>Abhishek Kumar Tiwari</v>
      </c>
    </row>
    <row r="405" spans="1:56" x14ac:dyDescent="0.35">
      <c r="A405" t="s">
        <v>169</v>
      </c>
      <c r="B405">
        <v>244</v>
      </c>
      <c r="C405" t="s">
        <v>784</v>
      </c>
      <c r="D405" t="s">
        <v>2508</v>
      </c>
      <c r="E405">
        <v>302247</v>
      </c>
      <c r="F405" t="s">
        <v>14303</v>
      </c>
      <c r="G405">
        <v>9283314</v>
      </c>
      <c r="H405" t="s">
        <v>13397</v>
      </c>
      <c r="I405" t="s">
        <v>2512</v>
      </c>
      <c r="J405">
        <v>1182099905</v>
      </c>
      <c r="K405" t="s">
        <v>14304</v>
      </c>
      <c r="L405">
        <v>41</v>
      </c>
      <c r="M405">
        <v>22</v>
      </c>
      <c r="N405" t="s">
        <v>784</v>
      </c>
      <c r="O405">
        <v>5264179747</v>
      </c>
      <c r="P405" t="s">
        <v>2509</v>
      </c>
      <c r="Q405" t="s">
        <v>2510</v>
      </c>
      <c r="T405" s="1">
        <v>46205</v>
      </c>
      <c r="U405" s="31">
        <v>46205.790798611109</v>
      </c>
      <c r="V405">
        <v>1</v>
      </c>
      <c r="W405">
        <v>90000</v>
      </c>
      <c r="X405" t="s">
        <v>13400</v>
      </c>
      <c r="Y405" t="s">
        <v>13401</v>
      </c>
      <c r="Z405">
        <v>909020041276989</v>
      </c>
      <c r="AA405" t="s">
        <v>13626</v>
      </c>
      <c r="AB405">
        <v>4</v>
      </c>
      <c r="AC405">
        <v>24.15</v>
      </c>
      <c r="AD405" t="s">
        <v>1378</v>
      </c>
      <c r="AE405" t="s">
        <v>1379</v>
      </c>
      <c r="AF405" t="s">
        <v>13414</v>
      </c>
      <c r="AG405" s="1">
        <v>46238</v>
      </c>
      <c r="AH405">
        <v>36</v>
      </c>
      <c r="AI405" t="s">
        <v>13404</v>
      </c>
      <c r="AJ405" t="s">
        <v>13435</v>
      </c>
      <c r="AK405" t="s">
        <v>13406</v>
      </c>
      <c r="AL405">
        <v>8210841343</v>
      </c>
      <c r="AM405" t="s">
        <v>13407</v>
      </c>
      <c r="AN405" t="s">
        <v>13408</v>
      </c>
      <c r="AO405">
        <v>1540</v>
      </c>
      <c r="AP405">
        <v>0</v>
      </c>
      <c r="AQ405" t="s">
        <v>13729</v>
      </c>
      <c r="AR405">
        <v>2975</v>
      </c>
      <c r="AS405">
        <v>0</v>
      </c>
      <c r="AZ405">
        <v>0</v>
      </c>
      <c r="BC405" t="str">
        <f>VLOOKUP(A405,Sheet1!$A$1:$E$221,2,0)</f>
        <v>East Zone</v>
      </c>
      <c r="BD405" t="str">
        <f>VLOOKUP(A405,Sheet1!$A$1:$E$221,5,0)</f>
        <v>Raja Kumar</v>
      </c>
    </row>
    <row r="406" spans="1:56" x14ac:dyDescent="0.35">
      <c r="A406" t="s">
        <v>251</v>
      </c>
      <c r="B406">
        <v>471</v>
      </c>
      <c r="C406" t="s">
        <v>789</v>
      </c>
      <c r="D406" t="s">
        <v>4129</v>
      </c>
      <c r="E406">
        <v>359582</v>
      </c>
      <c r="F406" t="s">
        <v>14305</v>
      </c>
      <c r="G406">
        <v>9282983</v>
      </c>
      <c r="H406" t="s">
        <v>13397</v>
      </c>
      <c r="I406" t="s">
        <v>3614</v>
      </c>
      <c r="J406">
        <v>7402638551</v>
      </c>
      <c r="K406" t="s">
        <v>13696</v>
      </c>
      <c r="L406">
        <v>50</v>
      </c>
      <c r="M406">
        <v>55</v>
      </c>
      <c r="N406" t="s">
        <v>789</v>
      </c>
      <c r="O406">
        <v>4947532886</v>
      </c>
      <c r="P406" t="s">
        <v>1074</v>
      </c>
      <c r="Q406" t="s">
        <v>1272</v>
      </c>
      <c r="T406" s="1">
        <v>46206</v>
      </c>
      <c r="U406" s="31">
        <v>46206.388935185183</v>
      </c>
      <c r="V406">
        <v>1</v>
      </c>
      <c r="W406">
        <v>90000</v>
      </c>
      <c r="X406" t="s">
        <v>13400</v>
      </c>
      <c r="Y406" t="s">
        <v>13401</v>
      </c>
      <c r="Z406">
        <v>909020041276989</v>
      </c>
      <c r="AA406" t="s">
        <v>13402</v>
      </c>
      <c r="AB406">
        <v>4</v>
      </c>
      <c r="AC406">
        <v>24.15</v>
      </c>
      <c r="AD406" t="s">
        <v>931</v>
      </c>
      <c r="AE406" t="s">
        <v>932</v>
      </c>
      <c r="AF406" t="s">
        <v>13426</v>
      </c>
      <c r="AG406" s="1">
        <v>46236</v>
      </c>
      <c r="AH406">
        <v>25</v>
      </c>
      <c r="AI406" t="s">
        <v>13404</v>
      </c>
      <c r="AJ406" t="s">
        <v>13405</v>
      </c>
      <c r="AK406" t="s">
        <v>13406</v>
      </c>
      <c r="AL406">
        <v>8173956478</v>
      </c>
      <c r="AM406" t="s">
        <v>13415</v>
      </c>
      <c r="AN406" t="s">
        <v>13408</v>
      </c>
      <c r="AO406">
        <v>1540</v>
      </c>
      <c r="AP406">
        <v>0</v>
      </c>
      <c r="AQ406" t="s">
        <v>13451</v>
      </c>
      <c r="AR406">
        <v>2008</v>
      </c>
      <c r="AS406">
        <v>0</v>
      </c>
      <c r="AZ406">
        <v>0</v>
      </c>
      <c r="BC406" t="str">
        <f>VLOOKUP(A406,Sheet1!$A$1:$E$221,2,0)</f>
        <v>East Zone</v>
      </c>
      <c r="BD406" t="str">
        <f>VLOOKUP(A406,Sheet1!$A$1:$E$221,5,0)</f>
        <v>Prince Singh</v>
      </c>
    </row>
    <row r="407" spans="1:56" x14ac:dyDescent="0.35">
      <c r="A407" t="s">
        <v>717</v>
      </c>
      <c r="B407">
        <v>275</v>
      </c>
      <c r="C407" t="s">
        <v>784</v>
      </c>
      <c r="D407" t="s">
        <v>2542</v>
      </c>
      <c r="E407">
        <v>89669</v>
      </c>
      <c r="F407" t="s">
        <v>14306</v>
      </c>
      <c r="G407">
        <v>8594960</v>
      </c>
      <c r="H407" t="s">
        <v>13397</v>
      </c>
      <c r="I407" t="s">
        <v>2544</v>
      </c>
      <c r="J407">
        <v>4134711560</v>
      </c>
      <c r="K407" t="s">
        <v>14307</v>
      </c>
      <c r="L407">
        <v>39</v>
      </c>
      <c r="M407">
        <v>45</v>
      </c>
      <c r="N407" t="s">
        <v>784</v>
      </c>
      <c r="O407">
        <v>4674078563</v>
      </c>
      <c r="P407" t="s">
        <v>1734</v>
      </c>
      <c r="Q407" t="s">
        <v>1735</v>
      </c>
      <c r="T407" s="1">
        <v>46205</v>
      </c>
      <c r="U407" s="31">
        <v>46205.6718287037</v>
      </c>
      <c r="V407">
        <v>1</v>
      </c>
      <c r="W407">
        <v>90000</v>
      </c>
      <c r="X407" t="s">
        <v>13400</v>
      </c>
      <c r="Y407" t="s">
        <v>13401</v>
      </c>
      <c r="Z407">
        <v>909020041276989</v>
      </c>
      <c r="AA407" t="s">
        <v>13626</v>
      </c>
      <c r="AB407">
        <v>7</v>
      </c>
      <c r="AC407">
        <v>24.15</v>
      </c>
      <c r="AD407" t="s">
        <v>1378</v>
      </c>
      <c r="AE407" t="s">
        <v>1379</v>
      </c>
      <c r="AF407" t="s">
        <v>13414</v>
      </c>
      <c r="AG407" s="1">
        <v>46241</v>
      </c>
      <c r="AH407">
        <v>36</v>
      </c>
      <c r="AI407" t="s">
        <v>13404</v>
      </c>
      <c r="AJ407" t="s">
        <v>13435</v>
      </c>
      <c r="AK407" t="s">
        <v>13406</v>
      </c>
      <c r="AL407">
        <v>9334613365</v>
      </c>
      <c r="AM407" t="s">
        <v>13415</v>
      </c>
      <c r="AN407" t="s">
        <v>13408</v>
      </c>
      <c r="AO407">
        <v>1540</v>
      </c>
      <c r="AP407">
        <v>0</v>
      </c>
      <c r="AQ407" t="s">
        <v>13729</v>
      </c>
      <c r="AR407">
        <v>2975</v>
      </c>
      <c r="AS407">
        <v>0</v>
      </c>
      <c r="AZ407">
        <v>0</v>
      </c>
      <c r="BC407" t="str">
        <f>VLOOKUP(A407,Sheet1!$A$1:$E$221,2,0)</f>
        <v>East Zone</v>
      </c>
      <c r="BD407" t="str">
        <f>VLOOKUP(A407,Sheet1!$A$1:$E$221,5,0)</f>
        <v>Raja Kumar</v>
      </c>
    </row>
    <row r="408" spans="1:56" x14ac:dyDescent="0.35">
      <c r="A408" t="s">
        <v>229</v>
      </c>
      <c r="B408">
        <v>69</v>
      </c>
      <c r="C408" t="s">
        <v>789</v>
      </c>
      <c r="D408" t="s">
        <v>2472</v>
      </c>
      <c r="E408">
        <v>20972</v>
      </c>
      <c r="F408" t="s">
        <v>14308</v>
      </c>
      <c r="G408">
        <v>8501344</v>
      </c>
      <c r="H408" t="s">
        <v>13397</v>
      </c>
      <c r="I408" t="s">
        <v>2474</v>
      </c>
      <c r="J408">
        <v>6848852382</v>
      </c>
      <c r="K408" t="s">
        <v>14309</v>
      </c>
      <c r="L408">
        <v>37</v>
      </c>
      <c r="M408">
        <v>42</v>
      </c>
      <c r="N408" t="s">
        <v>789</v>
      </c>
      <c r="O408">
        <v>1512556237</v>
      </c>
      <c r="P408" t="s">
        <v>1547</v>
      </c>
      <c r="Q408" t="s">
        <v>1548</v>
      </c>
      <c r="T408" s="1">
        <v>46209</v>
      </c>
      <c r="U408" s="31">
        <v>46209.62263888889</v>
      </c>
      <c r="V408">
        <v>1</v>
      </c>
      <c r="W408">
        <v>80000</v>
      </c>
      <c r="X408" t="s">
        <v>13400</v>
      </c>
      <c r="Y408" t="s">
        <v>13401</v>
      </c>
      <c r="Z408">
        <v>909020041276989</v>
      </c>
      <c r="AA408" t="s">
        <v>13467</v>
      </c>
      <c r="AB408">
        <v>4</v>
      </c>
      <c r="AC408">
        <v>24.15</v>
      </c>
      <c r="AD408" t="s">
        <v>9436</v>
      </c>
      <c r="AE408" t="s">
        <v>9437</v>
      </c>
      <c r="AF408" t="s">
        <v>13414</v>
      </c>
      <c r="AG408" s="1">
        <v>46246</v>
      </c>
      <c r="AH408">
        <v>27</v>
      </c>
      <c r="AI408" t="s">
        <v>13470</v>
      </c>
      <c r="AJ408" t="s">
        <v>13405</v>
      </c>
      <c r="AK408" t="s">
        <v>13406</v>
      </c>
      <c r="AL408">
        <v>9987212286</v>
      </c>
      <c r="AM408" t="s">
        <v>13415</v>
      </c>
      <c r="AN408" t="s">
        <v>13408</v>
      </c>
      <c r="AO408">
        <v>1369</v>
      </c>
      <c r="AP408">
        <v>0</v>
      </c>
      <c r="AQ408" t="s">
        <v>13785</v>
      </c>
      <c r="AR408">
        <v>1785</v>
      </c>
      <c r="AS408">
        <v>0</v>
      </c>
      <c r="AZ408">
        <v>0</v>
      </c>
      <c r="BC408" t="str">
        <f>VLOOKUP(A408,Sheet1!$A$1:$E$221,2,0)</f>
        <v>East Zone</v>
      </c>
      <c r="BD408" t="str">
        <f>VLOOKUP(A408,Sheet1!$A$1:$E$221,5,0)</f>
        <v>Sheelendra Pratap Singh</v>
      </c>
    </row>
    <row r="409" spans="1:56" x14ac:dyDescent="0.35">
      <c r="A409" t="s">
        <v>918</v>
      </c>
      <c r="B409">
        <v>30</v>
      </c>
      <c r="C409" t="s">
        <v>789</v>
      </c>
      <c r="D409" t="s">
        <v>4130</v>
      </c>
      <c r="E409">
        <v>585109</v>
      </c>
      <c r="F409" t="s">
        <v>14310</v>
      </c>
      <c r="G409">
        <v>9282988</v>
      </c>
      <c r="H409" t="s">
        <v>13397</v>
      </c>
      <c r="I409" t="s">
        <v>4131</v>
      </c>
      <c r="J409">
        <v>2879220323</v>
      </c>
      <c r="K409" t="s">
        <v>14311</v>
      </c>
      <c r="L409">
        <v>56</v>
      </c>
      <c r="M409">
        <v>35</v>
      </c>
      <c r="N409" t="s">
        <v>789</v>
      </c>
      <c r="O409">
        <v>5875462998</v>
      </c>
      <c r="P409" t="s">
        <v>3715</v>
      </c>
      <c r="Q409" t="s">
        <v>3716</v>
      </c>
      <c r="T409" s="1">
        <v>46205</v>
      </c>
      <c r="U409" s="31">
        <v>46205.733773148146</v>
      </c>
      <c r="V409">
        <v>1</v>
      </c>
      <c r="W409">
        <v>65000</v>
      </c>
      <c r="X409" t="s">
        <v>13400</v>
      </c>
      <c r="Y409" t="s">
        <v>13401</v>
      </c>
      <c r="Z409">
        <v>909020041276989</v>
      </c>
      <c r="AA409" t="s">
        <v>13402</v>
      </c>
      <c r="AB409">
        <v>3</v>
      </c>
      <c r="AC409">
        <v>24.5</v>
      </c>
      <c r="AD409" t="s">
        <v>4132</v>
      </c>
      <c r="AE409" t="s">
        <v>4133</v>
      </c>
      <c r="AF409" t="s">
        <v>13403</v>
      </c>
      <c r="AG409" s="1">
        <v>46243</v>
      </c>
      <c r="AH409">
        <v>25</v>
      </c>
      <c r="AI409" t="s">
        <v>13404</v>
      </c>
      <c r="AJ409" t="s">
        <v>13405</v>
      </c>
      <c r="AK409" t="s">
        <v>13406</v>
      </c>
      <c r="AL409">
        <v>9044784382</v>
      </c>
      <c r="AM409" t="s">
        <v>13407</v>
      </c>
      <c r="AN409" t="s">
        <v>13408</v>
      </c>
      <c r="AO409">
        <v>1113</v>
      </c>
      <c r="AP409">
        <v>0</v>
      </c>
      <c r="AQ409" t="s">
        <v>13737</v>
      </c>
      <c r="AR409">
        <v>1450</v>
      </c>
      <c r="AS409">
        <v>0</v>
      </c>
      <c r="AZ409">
        <v>0</v>
      </c>
      <c r="BC409" t="str">
        <f>VLOOKUP(A409,Sheet1!$A$1:$E$221,2,0)</f>
        <v>East Zone</v>
      </c>
      <c r="BD409" t="str">
        <f>VLOOKUP(A409,Sheet1!$A$1:$E$221,5,0)</f>
        <v>Sheelendra Pratap Singh</v>
      </c>
    </row>
    <row r="410" spans="1:56" x14ac:dyDescent="0.35">
      <c r="A410" t="s">
        <v>261</v>
      </c>
      <c r="B410">
        <v>1001</v>
      </c>
      <c r="C410" t="s">
        <v>789</v>
      </c>
      <c r="D410" t="s">
        <v>2682</v>
      </c>
      <c r="E410">
        <v>575441</v>
      </c>
      <c r="F410" t="s">
        <v>3932</v>
      </c>
      <c r="G410">
        <v>9283404</v>
      </c>
      <c r="H410" t="s">
        <v>13397</v>
      </c>
      <c r="I410" t="s">
        <v>1227</v>
      </c>
      <c r="J410">
        <v>5839630923</v>
      </c>
      <c r="K410" t="s">
        <v>14312</v>
      </c>
      <c r="L410">
        <v>34</v>
      </c>
      <c r="M410">
        <v>41</v>
      </c>
      <c r="N410" t="s">
        <v>789</v>
      </c>
      <c r="O410">
        <v>6152446454</v>
      </c>
      <c r="P410" t="s">
        <v>2683</v>
      </c>
      <c r="Q410" t="s">
        <v>2684</v>
      </c>
      <c r="T410" s="1">
        <v>46205</v>
      </c>
      <c r="U410" s="31">
        <v>46205.739849537036</v>
      </c>
      <c r="V410">
        <v>1</v>
      </c>
      <c r="W410">
        <v>85000</v>
      </c>
      <c r="X410" t="s">
        <v>13400</v>
      </c>
      <c r="Y410" t="s">
        <v>13401</v>
      </c>
      <c r="Z410">
        <v>909020041276989</v>
      </c>
      <c r="AA410" t="s">
        <v>13402</v>
      </c>
      <c r="AB410">
        <v>3</v>
      </c>
      <c r="AC410">
        <v>24.5</v>
      </c>
      <c r="AD410" t="s">
        <v>1417</v>
      </c>
      <c r="AE410" t="s">
        <v>1418</v>
      </c>
      <c r="AF410" t="s">
        <v>13414</v>
      </c>
      <c r="AG410" s="1">
        <v>46240</v>
      </c>
      <c r="AH410">
        <v>25</v>
      </c>
      <c r="AI410" t="s">
        <v>13404</v>
      </c>
      <c r="AJ410" t="s">
        <v>13405</v>
      </c>
      <c r="AK410" t="s">
        <v>13406</v>
      </c>
      <c r="AL410">
        <v>8840697862</v>
      </c>
      <c r="AM410" t="s">
        <v>13407</v>
      </c>
      <c r="AN410" t="s">
        <v>13408</v>
      </c>
      <c r="AO410">
        <v>1455</v>
      </c>
      <c r="AP410">
        <v>0</v>
      </c>
      <c r="AQ410" t="s">
        <v>13549</v>
      </c>
      <c r="AR410">
        <v>1896</v>
      </c>
      <c r="AS410">
        <v>0</v>
      </c>
      <c r="AZ410">
        <v>0</v>
      </c>
      <c r="BC410" t="str">
        <f>VLOOKUP(A410,Sheet1!$A$1:$E$221,2,0)</f>
        <v>East Zone</v>
      </c>
      <c r="BD410" t="str">
        <f>VLOOKUP(A410,Sheet1!$A$1:$E$221,5,0)</f>
        <v>Sheelendra Pratap Singh</v>
      </c>
    </row>
    <row r="411" spans="1:56" x14ac:dyDescent="0.35">
      <c r="A411" t="s">
        <v>213</v>
      </c>
      <c r="B411">
        <v>410</v>
      </c>
      <c r="C411" t="s">
        <v>778</v>
      </c>
      <c r="D411" t="s">
        <v>4134</v>
      </c>
      <c r="E411">
        <v>181777</v>
      </c>
      <c r="F411" t="s">
        <v>14313</v>
      </c>
      <c r="G411">
        <v>9254411</v>
      </c>
      <c r="H411" t="s">
        <v>13397</v>
      </c>
      <c r="I411" t="s">
        <v>4135</v>
      </c>
      <c r="J411">
        <v>6708773375</v>
      </c>
      <c r="K411" t="s">
        <v>14314</v>
      </c>
      <c r="L411">
        <v>43</v>
      </c>
      <c r="M411">
        <v>45</v>
      </c>
      <c r="N411" t="s">
        <v>778</v>
      </c>
      <c r="O411">
        <v>5740699404</v>
      </c>
      <c r="P411" t="s">
        <v>1789</v>
      </c>
      <c r="Q411" t="s">
        <v>4136</v>
      </c>
      <c r="T411" s="1">
        <v>46205</v>
      </c>
      <c r="U411" s="31">
        <v>46205.756331018521</v>
      </c>
      <c r="V411">
        <v>1</v>
      </c>
      <c r="W411">
        <v>70000</v>
      </c>
      <c r="X411" t="s">
        <v>13400</v>
      </c>
      <c r="Y411" t="s">
        <v>13401</v>
      </c>
      <c r="Z411">
        <v>909020041276989</v>
      </c>
      <c r="AA411" t="s">
        <v>13402</v>
      </c>
      <c r="AB411">
        <v>3</v>
      </c>
      <c r="AC411">
        <v>24.15</v>
      </c>
      <c r="AD411" t="s">
        <v>1235</v>
      </c>
      <c r="AE411" t="s">
        <v>1236</v>
      </c>
      <c r="AF411" t="s">
        <v>13403</v>
      </c>
      <c r="AG411" s="1">
        <v>46246</v>
      </c>
      <c r="AH411">
        <v>25</v>
      </c>
      <c r="AI411" t="s">
        <v>13404</v>
      </c>
      <c r="AJ411" t="s">
        <v>13405</v>
      </c>
      <c r="AK411" t="s">
        <v>13406</v>
      </c>
      <c r="AL411">
        <v>9678397098</v>
      </c>
      <c r="AM411" t="s">
        <v>13415</v>
      </c>
      <c r="AN411" t="s">
        <v>13408</v>
      </c>
      <c r="AO411">
        <v>1198</v>
      </c>
      <c r="AP411">
        <v>0</v>
      </c>
      <c r="AQ411" t="s">
        <v>13454</v>
      </c>
      <c r="AR411">
        <v>1491</v>
      </c>
      <c r="AS411">
        <v>0</v>
      </c>
      <c r="AZ411">
        <v>0</v>
      </c>
      <c r="BC411" t="str">
        <f>VLOOKUP(A411,Sheet1!$A$1:$E$221,2,0)</f>
        <v>South East Zone</v>
      </c>
      <c r="BD411" t="str">
        <f>VLOOKUP(A411,Sheet1!$A$1:$E$221,5,0)</f>
        <v>Pritam Vishwas</v>
      </c>
    </row>
    <row r="412" spans="1:56" x14ac:dyDescent="0.35">
      <c r="A412" t="s">
        <v>163</v>
      </c>
      <c r="B412">
        <v>1532</v>
      </c>
      <c r="C412" t="s">
        <v>787</v>
      </c>
      <c r="D412" t="s">
        <v>4137</v>
      </c>
      <c r="E412">
        <v>155542</v>
      </c>
      <c r="F412" t="s">
        <v>14315</v>
      </c>
      <c r="G412">
        <v>8193181</v>
      </c>
      <c r="H412" t="s">
        <v>13397</v>
      </c>
      <c r="I412" t="s">
        <v>1191</v>
      </c>
      <c r="J412">
        <v>3826968883</v>
      </c>
      <c r="K412" t="s">
        <v>14316</v>
      </c>
      <c r="L412">
        <v>36</v>
      </c>
      <c r="M412">
        <v>38</v>
      </c>
      <c r="N412" t="s">
        <v>787</v>
      </c>
      <c r="O412">
        <v>4442458164</v>
      </c>
      <c r="P412" t="s">
        <v>4138</v>
      </c>
      <c r="Q412" t="s">
        <v>4139</v>
      </c>
      <c r="T412" s="1">
        <v>46205</v>
      </c>
      <c r="U412" s="31">
        <v>46205.707372685189</v>
      </c>
      <c r="V412">
        <v>1</v>
      </c>
      <c r="W412">
        <v>73000</v>
      </c>
      <c r="X412" t="s">
        <v>13400</v>
      </c>
      <c r="Y412" t="s">
        <v>13401</v>
      </c>
      <c r="Z412">
        <v>909020041276989</v>
      </c>
      <c r="AA412" t="s">
        <v>13402</v>
      </c>
      <c r="AB412">
        <v>2</v>
      </c>
      <c r="AC412">
        <v>24.5</v>
      </c>
      <c r="AD412" t="s">
        <v>1189</v>
      </c>
      <c r="AE412" t="s">
        <v>1190</v>
      </c>
      <c r="AF412" t="s">
        <v>13426</v>
      </c>
      <c r="AG412" s="1">
        <v>46242</v>
      </c>
      <c r="AH412">
        <v>25</v>
      </c>
      <c r="AI412" t="s">
        <v>13404</v>
      </c>
      <c r="AJ412" t="s">
        <v>13435</v>
      </c>
      <c r="AK412" t="s">
        <v>13406</v>
      </c>
      <c r="AL412">
        <v>9006895686</v>
      </c>
      <c r="AM412" t="s">
        <v>13407</v>
      </c>
      <c r="AN412" t="s">
        <v>13408</v>
      </c>
      <c r="AO412">
        <v>1250</v>
      </c>
      <c r="AP412">
        <v>0</v>
      </c>
      <c r="AQ412" t="s">
        <v>13701</v>
      </c>
      <c r="AR412">
        <v>1628</v>
      </c>
      <c r="AS412">
        <v>0</v>
      </c>
      <c r="AZ412">
        <v>0</v>
      </c>
      <c r="BC412" t="str">
        <f>VLOOKUP(A412,Sheet1!$A$1:$E$221,2,0)</f>
        <v>East Zone</v>
      </c>
      <c r="BD412" t="str">
        <f>VLOOKUP(A412,Sheet1!$A$1:$E$221,5,0)</f>
        <v>Abhishek Kumar Tiwari</v>
      </c>
    </row>
    <row r="413" spans="1:56" x14ac:dyDescent="0.35">
      <c r="A413" t="s">
        <v>172</v>
      </c>
      <c r="B413">
        <v>354</v>
      </c>
      <c r="C413" t="s">
        <v>787</v>
      </c>
      <c r="D413" t="s">
        <v>2463</v>
      </c>
      <c r="E413">
        <v>746937</v>
      </c>
      <c r="F413" t="s">
        <v>14317</v>
      </c>
      <c r="G413">
        <v>9152085</v>
      </c>
      <c r="H413" t="s">
        <v>13397</v>
      </c>
      <c r="I413" t="s">
        <v>2467</v>
      </c>
      <c r="J413">
        <v>8131175101</v>
      </c>
      <c r="K413" t="s">
        <v>14318</v>
      </c>
      <c r="L413">
        <v>34</v>
      </c>
      <c r="M413">
        <v>34</v>
      </c>
      <c r="N413" t="s">
        <v>787</v>
      </c>
      <c r="O413">
        <v>4830931531</v>
      </c>
      <c r="P413" t="s">
        <v>2464</v>
      </c>
      <c r="Q413" t="s">
        <v>2465</v>
      </c>
      <c r="R413" t="s">
        <v>2464</v>
      </c>
      <c r="S413" t="s">
        <v>2465</v>
      </c>
      <c r="T413" s="1">
        <v>46205</v>
      </c>
      <c r="U413" s="31">
        <v>46205.728101851855</v>
      </c>
      <c r="V413">
        <v>1</v>
      </c>
      <c r="W413">
        <v>90000</v>
      </c>
      <c r="X413" t="s">
        <v>13400</v>
      </c>
      <c r="Y413" t="s">
        <v>13401</v>
      </c>
      <c r="Z413">
        <v>909020041276989</v>
      </c>
      <c r="AA413" t="s">
        <v>13402</v>
      </c>
      <c r="AB413">
        <v>3</v>
      </c>
      <c r="AC413">
        <v>24.15</v>
      </c>
      <c r="AD413" t="s">
        <v>978</v>
      </c>
      <c r="AE413" t="s">
        <v>979</v>
      </c>
      <c r="AF413" t="s">
        <v>13414</v>
      </c>
      <c r="AG413" s="1">
        <v>46242</v>
      </c>
      <c r="AH413">
        <v>25</v>
      </c>
      <c r="AI413" t="s">
        <v>13404</v>
      </c>
      <c r="AJ413" t="s">
        <v>13427</v>
      </c>
      <c r="AK413" t="s">
        <v>13406</v>
      </c>
      <c r="AL413">
        <v>8002538345</v>
      </c>
      <c r="AM413" t="s">
        <v>13415</v>
      </c>
      <c r="AN413" t="s">
        <v>13408</v>
      </c>
      <c r="AO413">
        <v>1540</v>
      </c>
      <c r="AP413">
        <v>0</v>
      </c>
      <c r="AQ413" t="s">
        <v>13533</v>
      </c>
      <c r="AR413">
        <v>1917</v>
      </c>
      <c r="AS413">
        <v>0</v>
      </c>
      <c r="AZ413">
        <v>0</v>
      </c>
      <c r="BC413" t="str">
        <f>VLOOKUP(A413,Sheet1!$A$1:$E$221,2,0)</f>
        <v>East Zone</v>
      </c>
      <c r="BD413" t="str">
        <f>VLOOKUP(A413,Sheet1!$A$1:$E$221,5,0)</f>
        <v>Abhishek Kumar Tiwari</v>
      </c>
    </row>
    <row r="414" spans="1:56" x14ac:dyDescent="0.35">
      <c r="A414" t="s">
        <v>808</v>
      </c>
      <c r="B414">
        <v>12</v>
      </c>
      <c r="C414" t="s">
        <v>788</v>
      </c>
      <c r="D414" t="s">
        <v>2614</v>
      </c>
      <c r="E414">
        <v>160858</v>
      </c>
      <c r="F414" t="s">
        <v>14319</v>
      </c>
      <c r="G414">
        <v>8247943</v>
      </c>
      <c r="H414" t="s">
        <v>13397</v>
      </c>
      <c r="I414" t="s">
        <v>2618</v>
      </c>
      <c r="J414">
        <v>8947303671</v>
      </c>
      <c r="K414" t="s">
        <v>14320</v>
      </c>
      <c r="L414">
        <v>39</v>
      </c>
      <c r="M414">
        <v>41</v>
      </c>
      <c r="N414" t="s">
        <v>788</v>
      </c>
      <c r="O414">
        <v>7093303979</v>
      </c>
      <c r="P414" t="s">
        <v>2615</v>
      </c>
      <c r="Q414" t="s">
        <v>2616</v>
      </c>
      <c r="T414" s="1">
        <v>46206</v>
      </c>
      <c r="U414" s="31">
        <v>46206.515567129631</v>
      </c>
      <c r="V414">
        <v>1</v>
      </c>
      <c r="W414">
        <v>85000</v>
      </c>
      <c r="X414" t="s">
        <v>13400</v>
      </c>
      <c r="Y414" t="s">
        <v>13401</v>
      </c>
      <c r="Z414">
        <v>909020041276989</v>
      </c>
      <c r="AA414" t="s">
        <v>13402</v>
      </c>
      <c r="AB414">
        <v>3</v>
      </c>
      <c r="AC414">
        <v>24.5</v>
      </c>
      <c r="AD414" t="s">
        <v>1251</v>
      </c>
      <c r="AE414" t="s">
        <v>1252</v>
      </c>
      <c r="AF414" t="s">
        <v>14321</v>
      </c>
      <c r="AG414" s="1">
        <v>46245</v>
      </c>
      <c r="AH414">
        <v>25</v>
      </c>
      <c r="AI414" t="s">
        <v>13404</v>
      </c>
      <c r="AJ414" t="s">
        <v>13427</v>
      </c>
      <c r="AK414" t="s">
        <v>13406</v>
      </c>
      <c r="AL414">
        <v>9111042890</v>
      </c>
      <c r="AM414" t="s">
        <v>13415</v>
      </c>
      <c r="AN414" t="s">
        <v>13408</v>
      </c>
      <c r="AO414">
        <v>1455</v>
      </c>
      <c r="AP414">
        <v>0</v>
      </c>
      <c r="AQ414" t="s">
        <v>13602</v>
      </c>
      <c r="AR414">
        <v>1811</v>
      </c>
      <c r="AS414">
        <v>0</v>
      </c>
      <c r="AZ414">
        <v>0</v>
      </c>
      <c r="BC414" t="str">
        <f>VLOOKUP(A414,Sheet1!$A$1:$E$221,2,0)</f>
        <v>South Zone</v>
      </c>
      <c r="BD414" t="str">
        <f>VLOOKUP(A414,Sheet1!$A$1:$E$221,5,0)</f>
        <v>Vinay Kumar Vishwakarma</v>
      </c>
    </row>
    <row r="415" spans="1:56" x14ac:dyDescent="0.35">
      <c r="A415" t="s">
        <v>164</v>
      </c>
      <c r="B415">
        <v>125</v>
      </c>
      <c r="C415" t="s">
        <v>787</v>
      </c>
      <c r="D415" t="s">
        <v>4140</v>
      </c>
      <c r="E415">
        <v>205438</v>
      </c>
      <c r="F415" t="s">
        <v>14322</v>
      </c>
      <c r="G415">
        <v>7445264</v>
      </c>
      <c r="H415" t="s">
        <v>13397</v>
      </c>
      <c r="I415" t="s">
        <v>936</v>
      </c>
      <c r="J415">
        <v>2346226474</v>
      </c>
      <c r="K415" t="s">
        <v>14323</v>
      </c>
      <c r="L415">
        <v>55</v>
      </c>
      <c r="M415">
        <v>55</v>
      </c>
      <c r="N415" t="s">
        <v>787</v>
      </c>
      <c r="O415">
        <v>3213002115</v>
      </c>
      <c r="P415" t="s">
        <v>4141</v>
      </c>
      <c r="Q415" t="s">
        <v>4142</v>
      </c>
      <c r="T415" s="1">
        <v>46205</v>
      </c>
      <c r="U415" s="31">
        <v>46205.759618055556</v>
      </c>
      <c r="V415">
        <v>1</v>
      </c>
      <c r="W415">
        <v>90000</v>
      </c>
      <c r="X415" t="s">
        <v>13400</v>
      </c>
      <c r="Y415" t="s">
        <v>13401</v>
      </c>
      <c r="Z415">
        <v>909020041276989</v>
      </c>
      <c r="AA415" t="s">
        <v>13402</v>
      </c>
      <c r="AB415">
        <v>3</v>
      </c>
      <c r="AC415">
        <v>24.15</v>
      </c>
      <c r="AD415" t="s">
        <v>931</v>
      </c>
      <c r="AE415" t="s">
        <v>932</v>
      </c>
      <c r="AF415" t="s">
        <v>13414</v>
      </c>
      <c r="AG415" s="1">
        <v>46245</v>
      </c>
      <c r="AH415">
        <v>25</v>
      </c>
      <c r="AI415" t="s">
        <v>13404</v>
      </c>
      <c r="AJ415" t="s">
        <v>13435</v>
      </c>
      <c r="AK415" t="s">
        <v>13406</v>
      </c>
      <c r="AL415">
        <v>7485063597</v>
      </c>
      <c r="AM415" t="s">
        <v>13415</v>
      </c>
      <c r="AN415" t="s">
        <v>13408</v>
      </c>
      <c r="AO415">
        <v>1540</v>
      </c>
      <c r="AP415">
        <v>0</v>
      </c>
      <c r="AQ415" t="s">
        <v>13451</v>
      </c>
      <c r="AR415">
        <v>2008</v>
      </c>
      <c r="AS415">
        <v>0</v>
      </c>
      <c r="AZ415">
        <v>0</v>
      </c>
      <c r="BC415" t="str">
        <f>VLOOKUP(A415,Sheet1!$A$1:$E$221,2,0)</f>
        <v>East Zone</v>
      </c>
      <c r="BD415" t="str">
        <f>VLOOKUP(A415,Sheet1!$A$1:$E$221,5,0)</f>
        <v>Pavan Kumar Rai</v>
      </c>
    </row>
    <row r="416" spans="1:56" x14ac:dyDescent="0.35">
      <c r="A416" t="s">
        <v>283</v>
      </c>
      <c r="B416">
        <v>705</v>
      </c>
      <c r="C416" t="s">
        <v>782</v>
      </c>
      <c r="D416" t="s">
        <v>4143</v>
      </c>
      <c r="E416">
        <v>368436</v>
      </c>
      <c r="F416" t="s">
        <v>3148</v>
      </c>
      <c r="G416">
        <v>8278301</v>
      </c>
      <c r="H416" t="s">
        <v>13397</v>
      </c>
      <c r="I416" t="s">
        <v>1320</v>
      </c>
      <c r="J416">
        <v>5266732535</v>
      </c>
      <c r="K416" t="s">
        <v>14324</v>
      </c>
      <c r="L416">
        <v>30</v>
      </c>
      <c r="M416">
        <v>27</v>
      </c>
      <c r="N416" t="s">
        <v>782</v>
      </c>
      <c r="O416">
        <v>7549481511</v>
      </c>
      <c r="P416" t="s">
        <v>4144</v>
      </c>
      <c r="Q416" t="s">
        <v>4145</v>
      </c>
      <c r="T416" s="1">
        <v>46205</v>
      </c>
      <c r="U416" s="31">
        <v>46205.817245370374</v>
      </c>
      <c r="V416">
        <v>1</v>
      </c>
      <c r="W416">
        <v>80000</v>
      </c>
      <c r="X416" t="s">
        <v>13400</v>
      </c>
      <c r="Y416" t="s">
        <v>13401</v>
      </c>
      <c r="Z416">
        <v>909020041276989</v>
      </c>
      <c r="AA416" t="s">
        <v>13626</v>
      </c>
      <c r="AB416">
        <v>3</v>
      </c>
      <c r="AC416">
        <v>24.5</v>
      </c>
      <c r="AD416" t="s">
        <v>4146</v>
      </c>
      <c r="AE416" t="s">
        <v>4147</v>
      </c>
      <c r="AF416" t="s">
        <v>14325</v>
      </c>
      <c r="AG416" s="1">
        <v>46241</v>
      </c>
      <c r="AH416">
        <v>36</v>
      </c>
      <c r="AI416" t="s">
        <v>13404</v>
      </c>
      <c r="AJ416" t="s">
        <v>13405</v>
      </c>
      <c r="AK416" t="s">
        <v>13406</v>
      </c>
      <c r="AL416">
        <v>7297820322</v>
      </c>
      <c r="AM416" t="s">
        <v>13415</v>
      </c>
      <c r="AN416" t="s">
        <v>13408</v>
      </c>
      <c r="AO416">
        <v>1369</v>
      </c>
      <c r="AP416">
        <v>0</v>
      </c>
      <c r="AQ416" t="s">
        <v>13631</v>
      </c>
      <c r="AR416">
        <v>2686</v>
      </c>
      <c r="AS416">
        <v>0</v>
      </c>
      <c r="AZ416">
        <v>0</v>
      </c>
      <c r="BC416" t="str">
        <f>VLOOKUP(A416,Sheet1!$A$1:$E$221,2,0)</f>
        <v>West Zone</v>
      </c>
      <c r="BD416" t="str">
        <f>VLOOKUP(A416,Sheet1!$A$1:$E$221,5,0)</f>
        <v>Valand Priyankkumar</v>
      </c>
    </row>
    <row r="417" spans="1:56" x14ac:dyDescent="0.35">
      <c r="A417" t="s">
        <v>178</v>
      </c>
      <c r="B417">
        <v>638</v>
      </c>
      <c r="C417" t="s">
        <v>788</v>
      </c>
      <c r="D417" t="s">
        <v>2677</v>
      </c>
      <c r="E417">
        <v>342009</v>
      </c>
      <c r="F417" t="s">
        <v>14326</v>
      </c>
      <c r="G417">
        <v>5606315</v>
      </c>
      <c r="H417" t="s">
        <v>13397</v>
      </c>
      <c r="I417" t="s">
        <v>2681</v>
      </c>
      <c r="J417">
        <v>1976528486</v>
      </c>
      <c r="K417" t="s">
        <v>14327</v>
      </c>
      <c r="L417">
        <v>40</v>
      </c>
      <c r="M417">
        <v>45</v>
      </c>
      <c r="N417" t="s">
        <v>788</v>
      </c>
      <c r="O417">
        <v>8766765993</v>
      </c>
      <c r="P417" t="s">
        <v>2678</v>
      </c>
      <c r="Q417" t="s">
        <v>2679</v>
      </c>
      <c r="T417" s="1">
        <v>46205</v>
      </c>
      <c r="U417" s="31">
        <v>46205.654490740744</v>
      </c>
      <c r="V417">
        <v>1</v>
      </c>
      <c r="W417">
        <v>65000</v>
      </c>
      <c r="X417" t="s">
        <v>13400</v>
      </c>
      <c r="Y417" t="s">
        <v>13401</v>
      </c>
      <c r="Z417">
        <v>909020041276989</v>
      </c>
      <c r="AA417" t="s">
        <v>13402</v>
      </c>
      <c r="AB417">
        <v>4</v>
      </c>
      <c r="AC417">
        <v>24.5</v>
      </c>
      <c r="AD417" t="s">
        <v>1283</v>
      </c>
      <c r="AE417" t="s">
        <v>1284</v>
      </c>
      <c r="AF417" t="s">
        <v>13414</v>
      </c>
      <c r="AG417" s="1">
        <v>46238</v>
      </c>
      <c r="AH417">
        <v>25</v>
      </c>
      <c r="AI417" t="s">
        <v>13404</v>
      </c>
      <c r="AJ417" t="s">
        <v>13427</v>
      </c>
      <c r="AK417" t="s">
        <v>13406</v>
      </c>
      <c r="AL417">
        <v>9244644946</v>
      </c>
      <c r="AM417" t="s">
        <v>13407</v>
      </c>
      <c r="AN417" t="s">
        <v>13408</v>
      </c>
      <c r="AO417">
        <v>1113</v>
      </c>
      <c r="AP417">
        <v>0</v>
      </c>
      <c r="AQ417" t="s">
        <v>13479</v>
      </c>
      <c r="AR417">
        <v>1385</v>
      </c>
      <c r="AS417">
        <v>0</v>
      </c>
      <c r="AZ417">
        <v>0</v>
      </c>
      <c r="BC417" t="str">
        <f>VLOOKUP(A417,Sheet1!$A$1:$E$221,2,0)</f>
        <v>South Zone</v>
      </c>
      <c r="BD417" t="str">
        <f>VLOOKUP(A417,Sheet1!$A$1:$E$221,5,0)</f>
        <v>Vinay Kumar Vishwakarma</v>
      </c>
    </row>
    <row r="418" spans="1:56" x14ac:dyDescent="0.35">
      <c r="A418" t="s">
        <v>129</v>
      </c>
      <c r="B418">
        <v>201</v>
      </c>
      <c r="C418" t="s">
        <v>787</v>
      </c>
      <c r="D418" t="s">
        <v>4148</v>
      </c>
      <c r="E418">
        <v>367901</v>
      </c>
      <c r="F418" t="s">
        <v>14328</v>
      </c>
      <c r="G418">
        <v>8431427</v>
      </c>
      <c r="H418" t="s">
        <v>13397</v>
      </c>
      <c r="I418" t="s">
        <v>3734</v>
      </c>
      <c r="J418">
        <v>9582256867</v>
      </c>
      <c r="K418" t="s">
        <v>14329</v>
      </c>
      <c r="L418">
        <v>28</v>
      </c>
      <c r="M418">
        <v>29</v>
      </c>
      <c r="N418" t="s">
        <v>787</v>
      </c>
      <c r="O418">
        <v>6506409883</v>
      </c>
      <c r="P418" t="s">
        <v>3816</v>
      </c>
      <c r="Q418" t="s">
        <v>4149</v>
      </c>
      <c r="T418" s="1">
        <v>46205</v>
      </c>
      <c r="U418" s="31">
        <v>46205.852222222224</v>
      </c>
      <c r="V418">
        <v>1</v>
      </c>
      <c r="W418">
        <v>90000</v>
      </c>
      <c r="X418" t="s">
        <v>13400</v>
      </c>
      <c r="Y418" t="s">
        <v>13401</v>
      </c>
      <c r="Z418">
        <v>909020041276989</v>
      </c>
      <c r="AA418" t="s">
        <v>13402</v>
      </c>
      <c r="AB418">
        <v>5</v>
      </c>
      <c r="AC418">
        <v>24.15</v>
      </c>
      <c r="AD418" t="s">
        <v>931</v>
      </c>
      <c r="AE418" t="s">
        <v>932</v>
      </c>
      <c r="AF418" t="s">
        <v>13403</v>
      </c>
      <c r="AG418" s="1">
        <v>46242</v>
      </c>
      <c r="AH418">
        <v>25</v>
      </c>
      <c r="AI418" t="s">
        <v>13404</v>
      </c>
      <c r="AJ418" t="s">
        <v>13435</v>
      </c>
      <c r="AK418" t="s">
        <v>13406</v>
      </c>
      <c r="AL418">
        <v>9128404017</v>
      </c>
      <c r="AM418" t="s">
        <v>13415</v>
      </c>
      <c r="AN418" t="s">
        <v>13408</v>
      </c>
      <c r="AO418">
        <v>1540</v>
      </c>
      <c r="AP418">
        <v>0</v>
      </c>
      <c r="AQ418" t="s">
        <v>13451</v>
      </c>
      <c r="AR418">
        <v>2008</v>
      </c>
      <c r="AS418">
        <v>0</v>
      </c>
      <c r="AZ418">
        <v>0</v>
      </c>
      <c r="BC418" t="str">
        <f>VLOOKUP(A418,Sheet1!$A$1:$E$221,2,0)</f>
        <v>East Zone</v>
      </c>
      <c r="BD418" t="str">
        <f>VLOOKUP(A418,Sheet1!$A$1:$E$221,5,0)</f>
        <v>Pavan Kumar Rai</v>
      </c>
    </row>
    <row r="419" spans="1:56" x14ac:dyDescent="0.35">
      <c r="A419" t="s">
        <v>165</v>
      </c>
      <c r="B419">
        <v>127</v>
      </c>
      <c r="C419" t="s">
        <v>787</v>
      </c>
      <c r="D419" t="s">
        <v>4150</v>
      </c>
      <c r="E419">
        <v>693762</v>
      </c>
      <c r="F419" t="s">
        <v>14330</v>
      </c>
      <c r="G419">
        <v>8477941</v>
      </c>
      <c r="H419" t="s">
        <v>13397</v>
      </c>
      <c r="I419" t="s">
        <v>960</v>
      </c>
      <c r="J419">
        <v>6258416890</v>
      </c>
      <c r="K419" t="s">
        <v>14331</v>
      </c>
      <c r="L419">
        <v>36</v>
      </c>
      <c r="M419">
        <v>31</v>
      </c>
      <c r="N419" t="s">
        <v>787</v>
      </c>
      <c r="O419">
        <v>5670699750</v>
      </c>
      <c r="P419" t="s">
        <v>3705</v>
      </c>
      <c r="Q419" t="s">
        <v>3706</v>
      </c>
      <c r="T419" s="1">
        <v>46205</v>
      </c>
      <c r="U419" s="31">
        <v>46205.69809027778</v>
      </c>
      <c r="V419">
        <v>1</v>
      </c>
      <c r="W419">
        <v>70000</v>
      </c>
      <c r="X419" t="s">
        <v>13400</v>
      </c>
      <c r="Y419" t="s">
        <v>13401</v>
      </c>
      <c r="Z419">
        <v>909020041276989</v>
      </c>
      <c r="AA419" t="s">
        <v>13402</v>
      </c>
      <c r="AB419">
        <v>4</v>
      </c>
      <c r="AC419">
        <v>24.15</v>
      </c>
      <c r="AD419" t="s">
        <v>958</v>
      </c>
      <c r="AE419" t="s">
        <v>959</v>
      </c>
      <c r="AF419" t="s">
        <v>13414</v>
      </c>
      <c r="AG419" s="1">
        <v>46236</v>
      </c>
      <c r="AH419">
        <v>25</v>
      </c>
      <c r="AI419" t="s">
        <v>13404</v>
      </c>
      <c r="AJ419" t="s">
        <v>13435</v>
      </c>
      <c r="AK419" t="s">
        <v>13406</v>
      </c>
      <c r="AL419">
        <v>8809426679</v>
      </c>
      <c r="AM419" t="s">
        <v>13415</v>
      </c>
      <c r="AN419" t="s">
        <v>13408</v>
      </c>
      <c r="AO419">
        <v>1198</v>
      </c>
      <c r="AP419">
        <v>0</v>
      </c>
      <c r="AQ419" t="s">
        <v>13634</v>
      </c>
      <c r="AR419">
        <v>1562</v>
      </c>
      <c r="AS419">
        <v>0</v>
      </c>
      <c r="AZ419">
        <v>0</v>
      </c>
      <c r="BC419" t="str">
        <f>VLOOKUP(A419,Sheet1!$A$1:$E$221,2,0)</f>
        <v>East Zone</v>
      </c>
      <c r="BD419" t="str">
        <f>VLOOKUP(A419,Sheet1!$A$1:$E$221,5,0)</f>
        <v>Pavan Kumar Rai</v>
      </c>
    </row>
    <row r="420" spans="1:56" x14ac:dyDescent="0.35">
      <c r="A420" t="s">
        <v>165</v>
      </c>
      <c r="B420">
        <v>127</v>
      </c>
      <c r="C420" t="s">
        <v>787</v>
      </c>
      <c r="D420" t="s">
        <v>4151</v>
      </c>
      <c r="E420">
        <v>325183</v>
      </c>
      <c r="F420" t="s">
        <v>14332</v>
      </c>
      <c r="G420">
        <v>8522026</v>
      </c>
      <c r="H420" t="s">
        <v>13397</v>
      </c>
      <c r="I420" t="s">
        <v>4152</v>
      </c>
      <c r="J420">
        <v>4663927802</v>
      </c>
      <c r="K420" t="s">
        <v>12409</v>
      </c>
      <c r="L420">
        <v>43</v>
      </c>
      <c r="M420">
        <v>24</v>
      </c>
      <c r="N420" t="s">
        <v>787</v>
      </c>
      <c r="O420">
        <v>3335998548</v>
      </c>
      <c r="P420" t="s">
        <v>4153</v>
      </c>
      <c r="Q420" t="s">
        <v>4154</v>
      </c>
      <c r="T420" s="1">
        <v>46205</v>
      </c>
      <c r="U420" s="31">
        <v>46205.723414351851</v>
      </c>
      <c r="V420">
        <v>1</v>
      </c>
      <c r="W420">
        <v>90000</v>
      </c>
      <c r="X420" t="s">
        <v>13400</v>
      </c>
      <c r="Y420" t="s">
        <v>13401</v>
      </c>
      <c r="Z420">
        <v>909020041276989</v>
      </c>
      <c r="AA420" t="s">
        <v>13402</v>
      </c>
      <c r="AB420">
        <v>4</v>
      </c>
      <c r="AC420">
        <v>24.15</v>
      </c>
      <c r="AD420" t="s">
        <v>931</v>
      </c>
      <c r="AE420" t="s">
        <v>932</v>
      </c>
      <c r="AF420" t="s">
        <v>13414</v>
      </c>
      <c r="AG420" s="1">
        <v>46236</v>
      </c>
      <c r="AH420">
        <v>25</v>
      </c>
      <c r="AI420" t="s">
        <v>13404</v>
      </c>
      <c r="AJ420" t="s">
        <v>13435</v>
      </c>
      <c r="AK420" t="s">
        <v>13406</v>
      </c>
      <c r="AL420">
        <v>8864077985</v>
      </c>
      <c r="AM420" t="s">
        <v>13407</v>
      </c>
      <c r="AN420" t="s">
        <v>13408</v>
      </c>
      <c r="AO420">
        <v>1540</v>
      </c>
      <c r="AP420">
        <v>0</v>
      </c>
      <c r="AQ420" t="s">
        <v>13451</v>
      </c>
      <c r="AR420">
        <v>2008</v>
      </c>
      <c r="AS420">
        <v>0</v>
      </c>
      <c r="AZ420">
        <v>0</v>
      </c>
      <c r="BC420" t="str">
        <f>VLOOKUP(A420,Sheet1!$A$1:$E$221,2,0)</f>
        <v>East Zone</v>
      </c>
      <c r="BD420" t="str">
        <f>VLOOKUP(A420,Sheet1!$A$1:$E$221,5,0)</f>
        <v>Pavan Kumar Rai</v>
      </c>
    </row>
    <row r="421" spans="1:56" x14ac:dyDescent="0.35">
      <c r="A421" t="s">
        <v>815</v>
      </c>
      <c r="B421">
        <v>1361</v>
      </c>
      <c r="C421" t="s">
        <v>791</v>
      </c>
      <c r="D421" t="s">
        <v>4155</v>
      </c>
      <c r="E421">
        <v>483455</v>
      </c>
      <c r="F421" t="s">
        <v>14333</v>
      </c>
      <c r="G421">
        <v>6782508</v>
      </c>
      <c r="H421" t="s">
        <v>13397</v>
      </c>
      <c r="I421" t="s">
        <v>4156</v>
      </c>
      <c r="J421">
        <v>5914545729</v>
      </c>
      <c r="K421" t="s">
        <v>14334</v>
      </c>
      <c r="L421">
        <v>43</v>
      </c>
      <c r="M421">
        <v>50</v>
      </c>
      <c r="N421" t="s">
        <v>791</v>
      </c>
      <c r="O421">
        <v>2272397414</v>
      </c>
      <c r="P421" t="s">
        <v>4157</v>
      </c>
      <c r="Q421" t="s">
        <v>4158</v>
      </c>
      <c r="T421" s="1">
        <v>46206</v>
      </c>
      <c r="U421" s="31">
        <v>46206.478877314818</v>
      </c>
      <c r="V421">
        <v>1</v>
      </c>
      <c r="W421">
        <v>75000</v>
      </c>
      <c r="X421" t="s">
        <v>13400</v>
      </c>
      <c r="Y421" t="s">
        <v>13401</v>
      </c>
      <c r="Z421">
        <v>909020041276989</v>
      </c>
      <c r="AA421" t="s">
        <v>13402</v>
      </c>
      <c r="AB421">
        <v>2</v>
      </c>
      <c r="AC421">
        <v>24.15</v>
      </c>
      <c r="AD421" t="s">
        <v>1429</v>
      </c>
      <c r="AE421" t="s">
        <v>1430</v>
      </c>
      <c r="AF421" t="s">
        <v>13426</v>
      </c>
      <c r="AG421" s="1">
        <v>46242</v>
      </c>
      <c r="AH421">
        <v>25</v>
      </c>
      <c r="AI421" t="s">
        <v>13404</v>
      </c>
      <c r="AJ421" t="s">
        <v>13435</v>
      </c>
      <c r="AK421" t="s">
        <v>13406</v>
      </c>
      <c r="AL421">
        <v>9937967682</v>
      </c>
      <c r="AM421" t="s">
        <v>13415</v>
      </c>
      <c r="AN421" t="s">
        <v>13408</v>
      </c>
      <c r="AO421">
        <v>1284</v>
      </c>
      <c r="AP421">
        <v>0</v>
      </c>
      <c r="AQ421" t="s">
        <v>13666</v>
      </c>
      <c r="AR421">
        <v>1724</v>
      </c>
      <c r="AS421">
        <v>0</v>
      </c>
      <c r="AZ421">
        <v>0</v>
      </c>
      <c r="BC421" t="str">
        <f>VLOOKUP(A421,Sheet1!$A$1:$E$221,2,0)</f>
        <v>South East Zone</v>
      </c>
      <c r="BD421" t="str">
        <f>VLOOKUP(A421,Sheet1!$A$1:$E$221,5,0)</f>
        <v>Pratik Mishra</v>
      </c>
    </row>
    <row r="422" spans="1:56" x14ac:dyDescent="0.35">
      <c r="A422" t="s">
        <v>93</v>
      </c>
      <c r="B422">
        <v>159</v>
      </c>
      <c r="C422" t="s">
        <v>788</v>
      </c>
      <c r="D422" t="s">
        <v>2647</v>
      </c>
      <c r="E422">
        <v>111036</v>
      </c>
      <c r="F422" t="s">
        <v>14335</v>
      </c>
      <c r="G422">
        <v>9282919</v>
      </c>
      <c r="H422" t="s">
        <v>13397</v>
      </c>
      <c r="I422" t="s">
        <v>2651</v>
      </c>
      <c r="J422">
        <v>7967261562</v>
      </c>
      <c r="K422" t="s">
        <v>14336</v>
      </c>
      <c r="L422">
        <v>25</v>
      </c>
      <c r="M422">
        <v>31</v>
      </c>
      <c r="N422" t="s">
        <v>788</v>
      </c>
      <c r="O422">
        <v>6010867040</v>
      </c>
      <c r="P422" t="s">
        <v>2648</v>
      </c>
      <c r="Q422" t="s">
        <v>2649</v>
      </c>
      <c r="T422" s="1">
        <v>46205</v>
      </c>
      <c r="U422" s="31">
        <v>46205.674050925925</v>
      </c>
      <c r="V422">
        <v>1</v>
      </c>
      <c r="W422">
        <v>40000</v>
      </c>
      <c r="X422" t="s">
        <v>13400</v>
      </c>
      <c r="Y422" t="s">
        <v>13401</v>
      </c>
      <c r="Z422">
        <v>909020041276989</v>
      </c>
      <c r="AA422" t="s">
        <v>13402</v>
      </c>
      <c r="AB422">
        <v>4</v>
      </c>
      <c r="AC422">
        <v>24.15</v>
      </c>
      <c r="AD422" t="s">
        <v>969</v>
      </c>
      <c r="AE422" t="s">
        <v>970</v>
      </c>
      <c r="AF422" t="s">
        <v>13403</v>
      </c>
      <c r="AG422" s="1">
        <v>46241</v>
      </c>
      <c r="AH422">
        <v>25</v>
      </c>
      <c r="AI422" t="s">
        <v>13404</v>
      </c>
      <c r="AJ422" t="s">
        <v>13435</v>
      </c>
      <c r="AK422" t="s">
        <v>13406</v>
      </c>
      <c r="AL422">
        <v>9243368175</v>
      </c>
      <c r="AM422" t="s">
        <v>13407</v>
      </c>
      <c r="AN422" t="s">
        <v>13408</v>
      </c>
      <c r="AO422">
        <v>685</v>
      </c>
      <c r="AP422">
        <v>0</v>
      </c>
      <c r="AQ422" t="s">
        <v>13721</v>
      </c>
      <c r="AR422">
        <v>852</v>
      </c>
      <c r="AS422">
        <v>0</v>
      </c>
      <c r="AZ422">
        <v>0</v>
      </c>
      <c r="BC422" t="str">
        <f>VLOOKUP(A422,Sheet1!$A$1:$E$221,2,0)</f>
        <v>South Zone</v>
      </c>
      <c r="BD422" t="str">
        <f>VLOOKUP(A422,Sheet1!$A$1:$E$221,5,0)</f>
        <v>Vinay Shukla</v>
      </c>
    </row>
    <row r="423" spans="1:56" x14ac:dyDescent="0.35">
      <c r="A423" t="s">
        <v>141</v>
      </c>
      <c r="B423">
        <v>442</v>
      </c>
      <c r="C423" t="s">
        <v>784</v>
      </c>
      <c r="D423" t="s">
        <v>2574</v>
      </c>
      <c r="E423">
        <v>262172</v>
      </c>
      <c r="F423" t="s">
        <v>14337</v>
      </c>
      <c r="G423">
        <v>9283090</v>
      </c>
      <c r="H423" t="s">
        <v>13397</v>
      </c>
      <c r="I423" t="s">
        <v>2576</v>
      </c>
      <c r="J423">
        <v>5001037202</v>
      </c>
      <c r="K423" t="s">
        <v>14338</v>
      </c>
      <c r="L423">
        <v>52</v>
      </c>
      <c r="M423">
        <v>52</v>
      </c>
      <c r="N423" t="s">
        <v>784</v>
      </c>
      <c r="O423">
        <v>7664735144</v>
      </c>
      <c r="P423" t="s">
        <v>1010</v>
      </c>
      <c r="Q423" t="s">
        <v>1128</v>
      </c>
      <c r="T423" s="1">
        <v>46205</v>
      </c>
      <c r="U423" s="31">
        <v>46205.700590277775</v>
      </c>
      <c r="V423">
        <v>1</v>
      </c>
      <c r="W423">
        <v>50000</v>
      </c>
      <c r="X423" t="s">
        <v>13400</v>
      </c>
      <c r="Y423" t="s">
        <v>13401</v>
      </c>
      <c r="Z423">
        <v>909020041276989</v>
      </c>
      <c r="AA423" t="s">
        <v>13402</v>
      </c>
      <c r="AB423">
        <v>2</v>
      </c>
      <c r="AC423">
        <v>24.15</v>
      </c>
      <c r="AD423" t="s">
        <v>1034</v>
      </c>
      <c r="AE423" t="s">
        <v>1035</v>
      </c>
      <c r="AF423" t="s">
        <v>13414</v>
      </c>
      <c r="AG423" s="1">
        <v>46243</v>
      </c>
      <c r="AH423">
        <v>25</v>
      </c>
      <c r="AI423" t="s">
        <v>13404</v>
      </c>
      <c r="AJ423" t="s">
        <v>13427</v>
      </c>
      <c r="AK423" t="s">
        <v>13406</v>
      </c>
      <c r="AL423">
        <v>8676839892</v>
      </c>
      <c r="AM423" t="s">
        <v>13415</v>
      </c>
      <c r="AN423" t="s">
        <v>13408</v>
      </c>
      <c r="AO423">
        <v>856</v>
      </c>
      <c r="AP423">
        <v>0</v>
      </c>
      <c r="AQ423" t="s">
        <v>13423</v>
      </c>
      <c r="AR423">
        <v>1117</v>
      </c>
      <c r="AS423">
        <v>0</v>
      </c>
      <c r="AZ423">
        <v>0</v>
      </c>
      <c r="BC423" t="str">
        <f>VLOOKUP(A423,Sheet1!$A$1:$E$221,2,0)</f>
        <v>East Zone</v>
      </c>
      <c r="BD423" t="str">
        <f>VLOOKUP(A423,Sheet1!$A$1:$E$221,5,0)</f>
        <v>Raja Kumar</v>
      </c>
    </row>
    <row r="424" spans="1:56" x14ac:dyDescent="0.35">
      <c r="A424" t="s">
        <v>272</v>
      </c>
      <c r="B424">
        <v>281</v>
      </c>
      <c r="C424" t="s">
        <v>791</v>
      </c>
      <c r="D424" t="s">
        <v>2852</v>
      </c>
      <c r="E424">
        <v>298796</v>
      </c>
      <c r="F424" t="s">
        <v>14339</v>
      </c>
      <c r="G424">
        <v>7217831</v>
      </c>
      <c r="H424" t="s">
        <v>13397</v>
      </c>
      <c r="I424" t="s">
        <v>2856</v>
      </c>
      <c r="J424">
        <v>4520780239</v>
      </c>
      <c r="K424" t="s">
        <v>14340</v>
      </c>
      <c r="L424">
        <v>55</v>
      </c>
      <c r="M424">
        <v>56</v>
      </c>
      <c r="N424" t="s">
        <v>791</v>
      </c>
      <c r="O424">
        <v>2660235848</v>
      </c>
      <c r="P424" t="s">
        <v>2853</v>
      </c>
      <c r="Q424" t="s">
        <v>2854</v>
      </c>
      <c r="T424" s="1">
        <v>46205</v>
      </c>
      <c r="U424" s="31">
        <v>46205.703148148146</v>
      </c>
      <c r="V424">
        <v>1</v>
      </c>
      <c r="W424">
        <v>60000</v>
      </c>
      <c r="X424" t="s">
        <v>13400</v>
      </c>
      <c r="Y424" t="s">
        <v>13401</v>
      </c>
      <c r="Z424">
        <v>909020041276989</v>
      </c>
      <c r="AA424" t="s">
        <v>13402</v>
      </c>
      <c r="AB424">
        <v>2</v>
      </c>
      <c r="AC424">
        <v>24.15</v>
      </c>
      <c r="AD424" t="s">
        <v>1206</v>
      </c>
      <c r="AE424" t="s">
        <v>1207</v>
      </c>
      <c r="AF424" t="s">
        <v>13403</v>
      </c>
      <c r="AG424" s="1">
        <v>46237</v>
      </c>
      <c r="AH424">
        <v>25</v>
      </c>
      <c r="AI424" t="s">
        <v>13404</v>
      </c>
      <c r="AJ424" t="s">
        <v>13435</v>
      </c>
      <c r="AK424" t="s">
        <v>13406</v>
      </c>
      <c r="AL424">
        <v>7815036963</v>
      </c>
      <c r="AM424" t="s">
        <v>13415</v>
      </c>
      <c r="AN424" t="s">
        <v>13408</v>
      </c>
      <c r="AO424">
        <v>1027</v>
      </c>
      <c r="AP424">
        <v>0</v>
      </c>
      <c r="AQ424" t="s">
        <v>13509</v>
      </c>
      <c r="AR424">
        <v>1278</v>
      </c>
      <c r="AS424">
        <v>0</v>
      </c>
      <c r="AZ424">
        <v>0</v>
      </c>
      <c r="BC424" t="str">
        <f>VLOOKUP(A424,Sheet1!$A$1:$E$221,2,0)</f>
        <v>South East Zone</v>
      </c>
      <c r="BD424" t="str">
        <f>VLOOKUP(A424,Sheet1!$A$1:$E$221,5,0)</f>
        <v>Radhashyam Panda</v>
      </c>
    </row>
    <row r="425" spans="1:56" x14ac:dyDescent="0.35">
      <c r="A425" t="s">
        <v>250</v>
      </c>
      <c r="B425">
        <v>448</v>
      </c>
      <c r="C425" t="s">
        <v>789</v>
      </c>
      <c r="D425" t="s">
        <v>2571</v>
      </c>
      <c r="E425">
        <v>421082</v>
      </c>
      <c r="F425" t="s">
        <v>14341</v>
      </c>
      <c r="G425">
        <v>8041416</v>
      </c>
      <c r="H425" t="s">
        <v>13397</v>
      </c>
      <c r="I425" t="s">
        <v>2573</v>
      </c>
      <c r="J425">
        <v>6527358975</v>
      </c>
      <c r="K425" t="s">
        <v>14342</v>
      </c>
      <c r="L425">
        <v>38</v>
      </c>
      <c r="M425">
        <v>49</v>
      </c>
      <c r="N425" t="s">
        <v>789</v>
      </c>
      <c r="O425">
        <v>7555491009</v>
      </c>
      <c r="P425" t="s">
        <v>1116</v>
      </c>
      <c r="Q425" t="s">
        <v>1117</v>
      </c>
      <c r="T425" s="1">
        <v>46205</v>
      </c>
      <c r="U425" s="31">
        <v>46205.851469907408</v>
      </c>
      <c r="V425">
        <v>1</v>
      </c>
      <c r="W425">
        <v>90000</v>
      </c>
      <c r="X425" t="s">
        <v>13400</v>
      </c>
      <c r="Y425" t="s">
        <v>13401</v>
      </c>
      <c r="Z425">
        <v>909020041276989</v>
      </c>
      <c r="AA425" t="s">
        <v>13402</v>
      </c>
      <c r="AB425">
        <v>4</v>
      </c>
      <c r="AC425">
        <v>24.15</v>
      </c>
      <c r="AD425" t="s">
        <v>931</v>
      </c>
      <c r="AE425" t="s">
        <v>932</v>
      </c>
      <c r="AF425" t="s">
        <v>13426</v>
      </c>
      <c r="AG425" s="1">
        <v>46244</v>
      </c>
      <c r="AH425">
        <v>25</v>
      </c>
      <c r="AI425" t="s">
        <v>13404</v>
      </c>
      <c r="AJ425" t="s">
        <v>13405</v>
      </c>
      <c r="AK425" t="s">
        <v>13406</v>
      </c>
      <c r="AL425">
        <v>8528492456</v>
      </c>
      <c r="AM425" t="s">
        <v>13407</v>
      </c>
      <c r="AN425" t="s">
        <v>13408</v>
      </c>
      <c r="AO425">
        <v>1540</v>
      </c>
      <c r="AP425">
        <v>0</v>
      </c>
      <c r="AQ425" t="s">
        <v>13451</v>
      </c>
      <c r="AR425">
        <v>2008</v>
      </c>
      <c r="AS425">
        <v>0</v>
      </c>
      <c r="AZ425">
        <v>0</v>
      </c>
      <c r="BC425" t="str">
        <f>VLOOKUP(A425,Sheet1!$A$1:$E$221,2,0)</f>
        <v>East Zone</v>
      </c>
      <c r="BD425" t="str">
        <f>VLOOKUP(A425,Sheet1!$A$1:$E$221,5,0)</f>
        <v>Sheelendra Pratap Singh</v>
      </c>
    </row>
    <row r="426" spans="1:56" x14ac:dyDescent="0.35">
      <c r="A426" t="s">
        <v>216</v>
      </c>
      <c r="B426">
        <v>439</v>
      </c>
      <c r="C426" t="s">
        <v>791</v>
      </c>
      <c r="D426" t="s">
        <v>4159</v>
      </c>
      <c r="E426">
        <v>266162</v>
      </c>
      <c r="F426" t="s">
        <v>14343</v>
      </c>
      <c r="G426">
        <v>9283351</v>
      </c>
      <c r="H426" t="s">
        <v>13397</v>
      </c>
      <c r="I426" t="s">
        <v>4160</v>
      </c>
      <c r="J426">
        <v>4132537076</v>
      </c>
      <c r="K426" t="s">
        <v>14344</v>
      </c>
      <c r="L426">
        <v>32</v>
      </c>
      <c r="M426">
        <v>39</v>
      </c>
      <c r="N426" t="s">
        <v>791</v>
      </c>
      <c r="O426">
        <v>8291026934</v>
      </c>
      <c r="P426" t="s">
        <v>4161</v>
      </c>
      <c r="Q426" t="s">
        <v>4162</v>
      </c>
      <c r="T426" s="1">
        <v>46205</v>
      </c>
      <c r="U426" s="31">
        <v>46205.750740740739</v>
      </c>
      <c r="V426">
        <v>1</v>
      </c>
      <c r="W426">
        <v>65000</v>
      </c>
      <c r="X426" t="s">
        <v>13400</v>
      </c>
      <c r="Y426" t="s">
        <v>13401</v>
      </c>
      <c r="Z426">
        <v>909020041276989</v>
      </c>
      <c r="AA426" t="s">
        <v>13402</v>
      </c>
      <c r="AB426">
        <v>4</v>
      </c>
      <c r="AC426">
        <v>24.15</v>
      </c>
      <c r="AD426" t="s">
        <v>1264</v>
      </c>
      <c r="AE426" t="s">
        <v>1265</v>
      </c>
      <c r="AF426" t="s">
        <v>13403</v>
      </c>
      <c r="AG426" s="1">
        <v>46236</v>
      </c>
      <c r="AH426">
        <v>25</v>
      </c>
      <c r="AI426" t="s">
        <v>13404</v>
      </c>
      <c r="AJ426" t="s">
        <v>13435</v>
      </c>
      <c r="AK426" t="s">
        <v>13406</v>
      </c>
      <c r="AL426">
        <v>7326078586</v>
      </c>
      <c r="AM426" t="s">
        <v>13407</v>
      </c>
      <c r="AN426" t="s">
        <v>13408</v>
      </c>
      <c r="AO426">
        <v>1113</v>
      </c>
      <c r="AP426">
        <v>0</v>
      </c>
      <c r="AQ426" t="s">
        <v>13479</v>
      </c>
      <c r="AR426">
        <v>1385</v>
      </c>
      <c r="AS426">
        <v>0</v>
      </c>
      <c r="AZ426">
        <v>0</v>
      </c>
      <c r="BC426" t="str">
        <f>VLOOKUP(A426,Sheet1!$A$1:$E$221,2,0)</f>
        <v>South East Zone</v>
      </c>
      <c r="BD426" t="str">
        <f>VLOOKUP(A426,Sheet1!$A$1:$E$221,5,0)</f>
        <v>Pratik Mishra</v>
      </c>
    </row>
    <row r="427" spans="1:56" x14ac:dyDescent="0.35">
      <c r="A427" t="s">
        <v>251</v>
      </c>
      <c r="B427">
        <v>471</v>
      </c>
      <c r="C427" t="s">
        <v>789</v>
      </c>
      <c r="D427" t="s">
        <v>2661</v>
      </c>
      <c r="E427">
        <v>285193</v>
      </c>
      <c r="F427" t="s">
        <v>14345</v>
      </c>
      <c r="G427">
        <v>9283088</v>
      </c>
      <c r="H427" t="s">
        <v>13397</v>
      </c>
      <c r="I427" t="s">
        <v>2665</v>
      </c>
      <c r="J427">
        <v>3332095590</v>
      </c>
      <c r="K427" t="s">
        <v>14346</v>
      </c>
      <c r="L427">
        <v>47</v>
      </c>
      <c r="M427">
        <v>52</v>
      </c>
      <c r="N427" t="s">
        <v>789</v>
      </c>
      <c r="O427">
        <v>4943373807</v>
      </c>
      <c r="P427" t="s">
        <v>2662</v>
      </c>
      <c r="Q427" t="s">
        <v>2663</v>
      </c>
      <c r="T427" s="1">
        <v>46206</v>
      </c>
      <c r="U427" s="31">
        <v>46206.532141203701</v>
      </c>
      <c r="V427">
        <v>1</v>
      </c>
      <c r="W427">
        <v>50000</v>
      </c>
      <c r="X427" t="s">
        <v>13400</v>
      </c>
      <c r="Y427" t="s">
        <v>13401</v>
      </c>
      <c r="Z427">
        <v>909020041276989</v>
      </c>
      <c r="AA427" t="s">
        <v>13402</v>
      </c>
      <c r="AB427">
        <v>2</v>
      </c>
      <c r="AC427">
        <v>24.15</v>
      </c>
      <c r="AD427" t="s">
        <v>934</v>
      </c>
      <c r="AE427" t="s">
        <v>935</v>
      </c>
      <c r="AF427" t="s">
        <v>13414</v>
      </c>
      <c r="AG427" s="1">
        <v>46245</v>
      </c>
      <c r="AH427">
        <v>25</v>
      </c>
      <c r="AI427" t="s">
        <v>13404</v>
      </c>
      <c r="AJ427" t="s">
        <v>13435</v>
      </c>
      <c r="AK427" t="s">
        <v>13406</v>
      </c>
      <c r="AL427">
        <v>7381249496</v>
      </c>
      <c r="AM427" t="s">
        <v>13407</v>
      </c>
      <c r="AN427" t="s">
        <v>13408</v>
      </c>
      <c r="AO427">
        <v>856</v>
      </c>
      <c r="AP427">
        <v>0</v>
      </c>
      <c r="AQ427" t="s">
        <v>13573</v>
      </c>
      <c r="AR427">
        <v>1115</v>
      </c>
      <c r="AS427">
        <v>0</v>
      </c>
      <c r="AZ427">
        <v>0</v>
      </c>
      <c r="BC427" t="str">
        <f>VLOOKUP(A427,Sheet1!$A$1:$E$221,2,0)</f>
        <v>East Zone</v>
      </c>
      <c r="BD427" t="str">
        <f>VLOOKUP(A427,Sheet1!$A$1:$E$221,5,0)</f>
        <v>Prince Singh</v>
      </c>
    </row>
    <row r="428" spans="1:56" x14ac:dyDescent="0.35">
      <c r="A428" t="s">
        <v>911</v>
      </c>
      <c r="B428">
        <v>279</v>
      </c>
      <c r="C428" t="s">
        <v>782</v>
      </c>
      <c r="D428" t="s">
        <v>4163</v>
      </c>
      <c r="E428">
        <v>261694</v>
      </c>
      <c r="F428" t="s">
        <v>4048</v>
      </c>
      <c r="G428">
        <v>9282764</v>
      </c>
      <c r="H428" t="s">
        <v>13397</v>
      </c>
      <c r="I428" t="s">
        <v>1150</v>
      </c>
      <c r="J428">
        <v>2057129802</v>
      </c>
      <c r="K428" t="s">
        <v>14347</v>
      </c>
      <c r="L428">
        <v>41</v>
      </c>
      <c r="M428">
        <v>46</v>
      </c>
      <c r="N428" t="s">
        <v>782</v>
      </c>
      <c r="O428">
        <v>9478157967</v>
      </c>
      <c r="P428" t="s">
        <v>4164</v>
      </c>
      <c r="Q428" t="s">
        <v>4165</v>
      </c>
      <c r="T428" s="1">
        <v>46206</v>
      </c>
      <c r="U428" s="31">
        <v>46206.681111111109</v>
      </c>
      <c r="V428">
        <v>1</v>
      </c>
      <c r="W428">
        <v>73000</v>
      </c>
      <c r="X428" t="s">
        <v>13400</v>
      </c>
      <c r="Y428" t="s">
        <v>13401</v>
      </c>
      <c r="Z428">
        <v>909020041276989</v>
      </c>
      <c r="AA428" t="s">
        <v>13626</v>
      </c>
      <c r="AB428">
        <v>2</v>
      </c>
      <c r="AC428">
        <v>24.5</v>
      </c>
      <c r="AD428" t="s">
        <v>4166</v>
      </c>
      <c r="AE428" t="s">
        <v>4167</v>
      </c>
      <c r="AF428" t="s">
        <v>13414</v>
      </c>
      <c r="AG428" s="1">
        <v>46236</v>
      </c>
      <c r="AH428">
        <v>36</v>
      </c>
      <c r="AI428" t="s">
        <v>13404</v>
      </c>
      <c r="AJ428" t="s">
        <v>13427</v>
      </c>
      <c r="AK428" t="s">
        <v>13406</v>
      </c>
      <c r="AL428">
        <v>6377422208</v>
      </c>
      <c r="AM428" t="s">
        <v>13415</v>
      </c>
      <c r="AN428" t="s">
        <v>13408</v>
      </c>
      <c r="AO428">
        <v>1250</v>
      </c>
      <c r="AP428">
        <v>0</v>
      </c>
      <c r="AQ428" t="s">
        <v>14348</v>
      </c>
      <c r="AR428">
        <v>2276</v>
      </c>
      <c r="AS428">
        <v>0</v>
      </c>
      <c r="AZ428">
        <v>0</v>
      </c>
      <c r="BC428" t="str">
        <f>VLOOKUP(A428,Sheet1!$A$1:$E$221,2,0)</f>
        <v>West Zone</v>
      </c>
      <c r="BD428" t="str">
        <f>VLOOKUP(A428,Sheet1!$A$1:$E$221,5,0)</f>
        <v>Naveen Kumar</v>
      </c>
    </row>
    <row r="429" spans="1:56" x14ac:dyDescent="0.35">
      <c r="A429" t="s">
        <v>186</v>
      </c>
      <c r="B429">
        <v>532</v>
      </c>
      <c r="C429" t="s">
        <v>792</v>
      </c>
      <c r="D429" t="s">
        <v>2689</v>
      </c>
      <c r="E429">
        <v>466353</v>
      </c>
      <c r="F429" t="s">
        <v>14349</v>
      </c>
      <c r="G429">
        <v>8188803</v>
      </c>
      <c r="H429" t="s">
        <v>13397</v>
      </c>
      <c r="I429" t="s">
        <v>2693</v>
      </c>
      <c r="J429">
        <v>3408138077</v>
      </c>
      <c r="K429" t="s">
        <v>14350</v>
      </c>
      <c r="L429">
        <v>32</v>
      </c>
      <c r="M429">
        <v>29</v>
      </c>
      <c r="N429" t="s">
        <v>792</v>
      </c>
      <c r="O429">
        <v>6606198477</v>
      </c>
      <c r="P429" t="s">
        <v>2690</v>
      </c>
      <c r="Q429" t="s">
        <v>2691</v>
      </c>
      <c r="T429" s="1">
        <v>46205</v>
      </c>
      <c r="U429" s="31">
        <v>46205.866967592592</v>
      </c>
      <c r="V429">
        <v>1</v>
      </c>
      <c r="W429">
        <v>77000</v>
      </c>
      <c r="X429" t="s">
        <v>13400</v>
      </c>
      <c r="Y429" t="s">
        <v>13401</v>
      </c>
      <c r="Z429">
        <v>909020041276989</v>
      </c>
      <c r="AA429" t="s">
        <v>13402</v>
      </c>
      <c r="AB429">
        <v>2</v>
      </c>
      <c r="AC429">
        <v>24.15</v>
      </c>
      <c r="AD429" t="s">
        <v>1025</v>
      </c>
      <c r="AE429" t="s">
        <v>1026</v>
      </c>
      <c r="AF429" t="s">
        <v>13403</v>
      </c>
      <c r="AG429" s="1">
        <v>46239</v>
      </c>
      <c r="AH429">
        <v>25</v>
      </c>
      <c r="AI429" t="s">
        <v>13404</v>
      </c>
      <c r="AJ429" t="s">
        <v>13405</v>
      </c>
      <c r="AK429" t="s">
        <v>13406</v>
      </c>
      <c r="AL429">
        <v>9159185626</v>
      </c>
      <c r="AM429" t="s">
        <v>13407</v>
      </c>
      <c r="AN429" t="s">
        <v>13408</v>
      </c>
      <c r="AO429">
        <v>1318</v>
      </c>
      <c r="AP429">
        <v>0</v>
      </c>
      <c r="AQ429" t="s">
        <v>13459</v>
      </c>
      <c r="AR429">
        <v>1640</v>
      </c>
      <c r="AS429">
        <v>0</v>
      </c>
      <c r="AZ429">
        <v>0</v>
      </c>
      <c r="BC429" t="str">
        <f>VLOOKUP(A429,Sheet1!$A$1:$E$221,2,0)</f>
        <v>South Zone</v>
      </c>
      <c r="BD429" t="str">
        <f>VLOOKUP(A429,Sheet1!$A$1:$E$221,5,0)</f>
        <v>Sankar T</v>
      </c>
    </row>
    <row r="430" spans="1:56" x14ac:dyDescent="0.35">
      <c r="A430" t="s">
        <v>176</v>
      </c>
      <c r="B430">
        <v>547</v>
      </c>
      <c r="C430" t="s">
        <v>785</v>
      </c>
      <c r="D430" t="s">
        <v>4168</v>
      </c>
      <c r="E430">
        <v>459229</v>
      </c>
      <c r="F430" t="s">
        <v>14351</v>
      </c>
      <c r="G430">
        <v>6548019</v>
      </c>
      <c r="H430" t="s">
        <v>13397</v>
      </c>
      <c r="I430" t="s">
        <v>4169</v>
      </c>
      <c r="J430">
        <v>1127870069</v>
      </c>
      <c r="K430" t="s">
        <v>14352</v>
      </c>
      <c r="L430">
        <v>23</v>
      </c>
      <c r="M430">
        <v>21</v>
      </c>
      <c r="N430" t="s">
        <v>785</v>
      </c>
      <c r="O430">
        <v>5946032768</v>
      </c>
      <c r="P430" t="s">
        <v>4170</v>
      </c>
      <c r="Q430" t="s">
        <v>4171</v>
      </c>
      <c r="T430" s="1">
        <v>46205</v>
      </c>
      <c r="U430" s="31">
        <v>46205.827430555553</v>
      </c>
      <c r="V430">
        <v>1</v>
      </c>
      <c r="W430">
        <v>77000</v>
      </c>
      <c r="X430" t="s">
        <v>13400</v>
      </c>
      <c r="Y430" t="s">
        <v>13401</v>
      </c>
      <c r="Z430">
        <v>909020041276989</v>
      </c>
      <c r="AA430" t="s">
        <v>13402</v>
      </c>
      <c r="AB430">
        <v>2</v>
      </c>
      <c r="AC430">
        <v>24.15</v>
      </c>
      <c r="AD430" t="s">
        <v>1173</v>
      </c>
      <c r="AE430" t="s">
        <v>1174</v>
      </c>
      <c r="AF430" t="s">
        <v>13403</v>
      </c>
      <c r="AG430" s="1">
        <v>46239</v>
      </c>
      <c r="AH430">
        <v>25</v>
      </c>
      <c r="AI430" t="s">
        <v>13404</v>
      </c>
      <c r="AJ430" t="s">
        <v>13405</v>
      </c>
      <c r="AK430" t="s">
        <v>13406</v>
      </c>
      <c r="AL430">
        <v>9909417628</v>
      </c>
      <c r="AM430" t="s">
        <v>13407</v>
      </c>
      <c r="AN430" t="s">
        <v>13408</v>
      </c>
      <c r="AO430">
        <v>1318</v>
      </c>
      <c r="AP430">
        <v>0</v>
      </c>
      <c r="AQ430" t="s">
        <v>13462</v>
      </c>
      <c r="AR430">
        <v>1770</v>
      </c>
      <c r="AS430">
        <v>0</v>
      </c>
      <c r="AZ430">
        <v>0</v>
      </c>
      <c r="BC430" t="str">
        <f>VLOOKUP(A430,Sheet1!$A$1:$E$221,2,0)</f>
        <v>West Zone</v>
      </c>
      <c r="BD430" t="str">
        <f>VLOOKUP(A430,Sheet1!$A$1:$E$221,5,0)</f>
        <v>Valand Priyankkumar</v>
      </c>
    </row>
    <row r="431" spans="1:56" x14ac:dyDescent="0.35">
      <c r="A431" t="s">
        <v>807</v>
      </c>
      <c r="B431">
        <v>128</v>
      </c>
      <c r="C431" t="s">
        <v>787</v>
      </c>
      <c r="D431" t="s">
        <v>4602</v>
      </c>
      <c r="E431">
        <v>317677</v>
      </c>
      <c r="F431" t="s">
        <v>14353</v>
      </c>
      <c r="G431">
        <v>9283142</v>
      </c>
      <c r="H431" t="s">
        <v>13397</v>
      </c>
      <c r="I431" t="s">
        <v>4603</v>
      </c>
      <c r="J431">
        <v>8201576701</v>
      </c>
      <c r="K431" t="s">
        <v>14354</v>
      </c>
      <c r="L431">
        <v>44</v>
      </c>
      <c r="M431">
        <v>47</v>
      </c>
      <c r="N431" t="s">
        <v>787</v>
      </c>
      <c r="O431">
        <v>4806079553</v>
      </c>
      <c r="P431" t="s">
        <v>4604</v>
      </c>
      <c r="Q431" t="s">
        <v>4605</v>
      </c>
      <c r="T431" s="1">
        <v>46205</v>
      </c>
      <c r="U431" s="31">
        <v>46205.763495370367</v>
      </c>
      <c r="V431">
        <v>1</v>
      </c>
      <c r="W431">
        <v>90000</v>
      </c>
      <c r="X431" t="s">
        <v>13400</v>
      </c>
      <c r="Y431" t="s">
        <v>13401</v>
      </c>
      <c r="Z431">
        <v>909020041276989</v>
      </c>
      <c r="AA431" t="s">
        <v>13402</v>
      </c>
      <c r="AB431">
        <v>7</v>
      </c>
      <c r="AC431">
        <v>24.15</v>
      </c>
      <c r="AD431" t="s">
        <v>931</v>
      </c>
      <c r="AE431" t="s">
        <v>932</v>
      </c>
      <c r="AF431" t="s">
        <v>13403</v>
      </c>
      <c r="AG431" s="1">
        <v>46240</v>
      </c>
      <c r="AH431">
        <v>25</v>
      </c>
      <c r="AI431" t="s">
        <v>13404</v>
      </c>
      <c r="AJ431" t="s">
        <v>13435</v>
      </c>
      <c r="AK431" t="s">
        <v>13406</v>
      </c>
      <c r="AL431">
        <v>7479443093</v>
      </c>
      <c r="AM431" t="s">
        <v>13415</v>
      </c>
      <c r="AN431" t="s">
        <v>13408</v>
      </c>
      <c r="AO431">
        <v>1540</v>
      </c>
      <c r="AP431">
        <v>0</v>
      </c>
      <c r="AQ431" t="s">
        <v>13451</v>
      </c>
      <c r="AR431">
        <v>2008</v>
      </c>
      <c r="AS431">
        <v>0</v>
      </c>
      <c r="AZ431">
        <v>0</v>
      </c>
      <c r="BC431" t="str">
        <f>VLOOKUP(A431,Sheet1!$A$1:$E$221,2,0)</f>
        <v>East Zone</v>
      </c>
      <c r="BD431" t="str">
        <f>VLOOKUP(A431,Sheet1!$A$1:$E$221,5,0)</f>
        <v>Pavan Kumar Rai</v>
      </c>
    </row>
    <row r="432" spans="1:56" x14ac:dyDescent="0.35">
      <c r="A432" t="s">
        <v>807</v>
      </c>
      <c r="B432">
        <v>128</v>
      </c>
      <c r="C432" t="s">
        <v>787</v>
      </c>
      <c r="D432" t="s">
        <v>4602</v>
      </c>
      <c r="E432">
        <v>317677</v>
      </c>
      <c r="F432" t="s">
        <v>14353</v>
      </c>
      <c r="G432">
        <v>9283142</v>
      </c>
      <c r="H432" t="s">
        <v>13397</v>
      </c>
      <c r="I432" t="s">
        <v>3984</v>
      </c>
      <c r="J432">
        <v>1416165222</v>
      </c>
      <c r="K432" t="s">
        <v>14355</v>
      </c>
      <c r="L432">
        <v>41</v>
      </c>
      <c r="M432">
        <v>41</v>
      </c>
      <c r="N432" t="s">
        <v>787</v>
      </c>
      <c r="O432">
        <v>9401562116</v>
      </c>
      <c r="P432" t="s">
        <v>4604</v>
      </c>
      <c r="Q432" t="s">
        <v>4605</v>
      </c>
      <c r="T432" s="1">
        <v>46205</v>
      </c>
      <c r="U432" s="31">
        <v>46205.763506944444</v>
      </c>
      <c r="V432">
        <v>1</v>
      </c>
      <c r="W432">
        <v>90000</v>
      </c>
      <c r="X432" t="s">
        <v>13400</v>
      </c>
      <c r="Y432" t="s">
        <v>13401</v>
      </c>
      <c r="Z432">
        <v>909020041276989</v>
      </c>
      <c r="AA432" t="s">
        <v>13402</v>
      </c>
      <c r="AB432">
        <v>3</v>
      </c>
      <c r="AC432">
        <v>24.15</v>
      </c>
      <c r="AD432" t="s">
        <v>931</v>
      </c>
      <c r="AE432" t="s">
        <v>932</v>
      </c>
      <c r="AF432" t="s">
        <v>13403</v>
      </c>
      <c r="AG432" s="1">
        <v>46240</v>
      </c>
      <c r="AH432">
        <v>25</v>
      </c>
      <c r="AI432" t="s">
        <v>13404</v>
      </c>
      <c r="AJ432" t="s">
        <v>13427</v>
      </c>
      <c r="AK432" t="s">
        <v>13406</v>
      </c>
      <c r="AL432">
        <v>7070654447</v>
      </c>
      <c r="AM432" t="s">
        <v>13407</v>
      </c>
      <c r="AN432" t="s">
        <v>13408</v>
      </c>
      <c r="AO432">
        <v>1540</v>
      </c>
      <c r="AP432">
        <v>0</v>
      </c>
      <c r="AQ432" t="s">
        <v>13451</v>
      </c>
      <c r="AR432">
        <v>2008</v>
      </c>
      <c r="AS432">
        <v>0</v>
      </c>
      <c r="AZ432">
        <v>0</v>
      </c>
      <c r="BC432" t="str">
        <f>VLOOKUP(A432,Sheet1!$A$1:$E$221,2,0)</f>
        <v>East Zone</v>
      </c>
      <c r="BD432" t="str">
        <f>VLOOKUP(A432,Sheet1!$A$1:$E$221,5,0)</f>
        <v>Pavan Kumar Rai</v>
      </c>
    </row>
    <row r="433" spans="1:56" x14ac:dyDescent="0.35">
      <c r="A433" t="s">
        <v>168</v>
      </c>
      <c r="B433">
        <v>214</v>
      </c>
      <c r="C433" t="s">
        <v>781</v>
      </c>
      <c r="D433" t="s">
        <v>4172</v>
      </c>
      <c r="E433">
        <v>284978</v>
      </c>
      <c r="F433" t="s">
        <v>14356</v>
      </c>
      <c r="G433">
        <v>8618997</v>
      </c>
      <c r="H433" t="s">
        <v>13397</v>
      </c>
      <c r="I433" t="s">
        <v>4173</v>
      </c>
      <c r="J433">
        <v>5689965517</v>
      </c>
      <c r="K433" t="s">
        <v>14357</v>
      </c>
      <c r="L433">
        <v>47</v>
      </c>
      <c r="M433">
        <v>45</v>
      </c>
      <c r="N433" t="s">
        <v>781</v>
      </c>
      <c r="O433">
        <v>1754157144</v>
      </c>
      <c r="P433" t="s">
        <v>4174</v>
      </c>
      <c r="Q433" t="s">
        <v>4175</v>
      </c>
      <c r="R433" t="s">
        <v>14358</v>
      </c>
      <c r="S433" t="s">
        <v>14359</v>
      </c>
      <c r="T433" s="1">
        <v>46206</v>
      </c>
      <c r="U433" s="31">
        <v>46206.608611111114</v>
      </c>
      <c r="V433">
        <v>1</v>
      </c>
      <c r="W433">
        <v>90000</v>
      </c>
      <c r="X433" t="s">
        <v>13400</v>
      </c>
      <c r="Y433" t="s">
        <v>13401</v>
      </c>
      <c r="Z433">
        <v>909020041276989</v>
      </c>
      <c r="AA433" t="s">
        <v>13626</v>
      </c>
      <c r="AB433">
        <v>5</v>
      </c>
      <c r="AC433">
        <v>24.15</v>
      </c>
      <c r="AD433" t="s">
        <v>1254</v>
      </c>
      <c r="AE433" t="s">
        <v>1255</v>
      </c>
      <c r="AF433" t="s">
        <v>14360</v>
      </c>
      <c r="AG433" s="1">
        <v>46243</v>
      </c>
      <c r="AH433">
        <v>36</v>
      </c>
      <c r="AI433" t="s">
        <v>13404</v>
      </c>
      <c r="AJ433" t="s">
        <v>13427</v>
      </c>
      <c r="AK433" t="s">
        <v>13406</v>
      </c>
      <c r="AL433">
        <v>7666700852</v>
      </c>
      <c r="AM433" t="s">
        <v>13415</v>
      </c>
      <c r="AN433" t="s">
        <v>13408</v>
      </c>
      <c r="AO433">
        <v>1540</v>
      </c>
      <c r="AP433">
        <v>0</v>
      </c>
      <c r="AQ433" t="s">
        <v>13734</v>
      </c>
      <c r="AR433">
        <v>2806</v>
      </c>
      <c r="AS433">
        <v>0</v>
      </c>
      <c r="AZ433">
        <v>0</v>
      </c>
      <c r="BC433" t="str">
        <f>VLOOKUP(A433,Sheet1!$A$1:$E$221,2,0)</f>
        <v>South Zone</v>
      </c>
      <c r="BD433" t="str">
        <f>VLOOKUP(A433,Sheet1!$A$1:$E$221,5,0)</f>
        <v>Manu Yadav</v>
      </c>
    </row>
    <row r="434" spans="1:56" x14ac:dyDescent="0.35">
      <c r="A434" t="s">
        <v>918</v>
      </c>
      <c r="B434">
        <v>30</v>
      </c>
      <c r="C434" t="s">
        <v>789</v>
      </c>
      <c r="D434" t="s">
        <v>4950</v>
      </c>
      <c r="E434">
        <v>169235</v>
      </c>
      <c r="F434" t="s">
        <v>4250</v>
      </c>
      <c r="G434">
        <v>9282835</v>
      </c>
      <c r="H434" t="s">
        <v>13397</v>
      </c>
      <c r="I434" t="s">
        <v>4250</v>
      </c>
      <c r="J434">
        <v>9066500612</v>
      </c>
      <c r="K434" t="s">
        <v>14361</v>
      </c>
      <c r="L434">
        <v>48</v>
      </c>
      <c r="M434">
        <v>23</v>
      </c>
      <c r="N434" t="s">
        <v>789</v>
      </c>
      <c r="O434">
        <v>1519745336</v>
      </c>
      <c r="P434" t="s">
        <v>991</v>
      </c>
      <c r="Q434" t="s">
        <v>4951</v>
      </c>
      <c r="T434" s="1">
        <v>46209</v>
      </c>
      <c r="U434" s="31">
        <v>46209.783090277779</v>
      </c>
      <c r="V434">
        <v>1</v>
      </c>
      <c r="W434">
        <v>70000</v>
      </c>
      <c r="X434" t="s">
        <v>13400</v>
      </c>
      <c r="Y434" t="s">
        <v>13401</v>
      </c>
      <c r="Z434">
        <v>909020041276989</v>
      </c>
      <c r="AA434" t="s">
        <v>13467</v>
      </c>
      <c r="AB434">
        <v>3</v>
      </c>
      <c r="AC434">
        <v>24.5</v>
      </c>
      <c r="AD434" t="s">
        <v>9995</v>
      </c>
      <c r="AE434" t="s">
        <v>9996</v>
      </c>
      <c r="AF434" t="s">
        <v>13414</v>
      </c>
      <c r="AG434" s="1">
        <v>46247</v>
      </c>
      <c r="AH434">
        <v>27</v>
      </c>
      <c r="AI434" t="s">
        <v>13470</v>
      </c>
      <c r="AJ434" t="s">
        <v>13405</v>
      </c>
      <c r="AK434" t="s">
        <v>13406</v>
      </c>
      <c r="AL434">
        <v>8423535245</v>
      </c>
      <c r="AM434" t="s">
        <v>13407</v>
      </c>
      <c r="AN434" t="s">
        <v>13408</v>
      </c>
      <c r="AO434">
        <v>1198</v>
      </c>
      <c r="AP434">
        <v>0</v>
      </c>
      <c r="AQ434" t="s">
        <v>13634</v>
      </c>
      <c r="AR434">
        <v>1562</v>
      </c>
      <c r="AS434">
        <v>0</v>
      </c>
      <c r="AZ434">
        <v>0</v>
      </c>
      <c r="BC434" t="str">
        <f>VLOOKUP(A434,Sheet1!$A$1:$E$221,2,0)</f>
        <v>East Zone</v>
      </c>
      <c r="BD434" t="str">
        <f>VLOOKUP(A434,Sheet1!$A$1:$E$221,5,0)</f>
        <v>Sheelendra Pratap Singh</v>
      </c>
    </row>
    <row r="435" spans="1:56" x14ac:dyDescent="0.35">
      <c r="A435" t="s">
        <v>248</v>
      </c>
      <c r="B435">
        <v>440</v>
      </c>
      <c r="C435" t="s">
        <v>791</v>
      </c>
      <c r="D435" t="s">
        <v>4176</v>
      </c>
      <c r="E435">
        <v>223433</v>
      </c>
      <c r="F435" t="s">
        <v>14362</v>
      </c>
      <c r="G435">
        <v>6203481</v>
      </c>
      <c r="H435" t="s">
        <v>13397</v>
      </c>
      <c r="I435" t="s">
        <v>4177</v>
      </c>
      <c r="J435">
        <v>2692530520</v>
      </c>
      <c r="K435" t="s">
        <v>14363</v>
      </c>
      <c r="L435">
        <v>33</v>
      </c>
      <c r="M435">
        <v>47</v>
      </c>
      <c r="N435" t="s">
        <v>791</v>
      </c>
      <c r="O435">
        <v>9775266520</v>
      </c>
      <c r="P435" t="s">
        <v>4178</v>
      </c>
      <c r="Q435" t="s">
        <v>4179</v>
      </c>
      <c r="T435" s="1">
        <v>46205</v>
      </c>
      <c r="U435" s="31">
        <v>46205.781909722224</v>
      </c>
      <c r="V435">
        <v>1</v>
      </c>
      <c r="W435">
        <v>60000</v>
      </c>
      <c r="X435" t="s">
        <v>13400</v>
      </c>
      <c r="Y435" t="s">
        <v>13401</v>
      </c>
      <c r="Z435">
        <v>909020041276989</v>
      </c>
      <c r="AA435" t="s">
        <v>13402</v>
      </c>
      <c r="AB435">
        <v>2</v>
      </c>
      <c r="AC435">
        <v>24.15</v>
      </c>
      <c r="AD435" t="s">
        <v>1038</v>
      </c>
      <c r="AE435" t="s">
        <v>1039</v>
      </c>
      <c r="AF435" t="s">
        <v>13419</v>
      </c>
      <c r="AG435" s="1">
        <v>46238</v>
      </c>
      <c r="AH435">
        <v>25</v>
      </c>
      <c r="AI435" t="s">
        <v>13404</v>
      </c>
      <c r="AJ435" t="s">
        <v>13405</v>
      </c>
      <c r="AK435" t="s">
        <v>13406</v>
      </c>
      <c r="AL435">
        <v>9040179557</v>
      </c>
      <c r="AM435" t="s">
        <v>13415</v>
      </c>
      <c r="AN435" t="s">
        <v>13408</v>
      </c>
      <c r="AO435">
        <v>1027</v>
      </c>
      <c r="AP435">
        <v>0</v>
      </c>
      <c r="AQ435" t="s">
        <v>13471</v>
      </c>
      <c r="AR435">
        <v>1340</v>
      </c>
      <c r="AS435">
        <v>0</v>
      </c>
      <c r="AZ435">
        <v>0</v>
      </c>
      <c r="BC435" t="str">
        <f>VLOOKUP(A435,Sheet1!$A$1:$E$221,2,0)</f>
        <v>South East Zone</v>
      </c>
      <c r="BD435" t="str">
        <f>VLOOKUP(A435,Sheet1!$A$1:$E$221,5,0)</f>
        <v>Pratik Mishra</v>
      </c>
    </row>
    <row r="436" spans="1:56" x14ac:dyDescent="0.35">
      <c r="A436" t="s">
        <v>85</v>
      </c>
      <c r="B436">
        <v>35</v>
      </c>
      <c r="C436" t="s">
        <v>789</v>
      </c>
      <c r="D436" t="s">
        <v>2622</v>
      </c>
      <c r="E436">
        <v>496404</v>
      </c>
      <c r="F436" t="s">
        <v>14364</v>
      </c>
      <c r="G436">
        <v>8309841</v>
      </c>
      <c r="H436" t="s">
        <v>13397</v>
      </c>
      <c r="I436" t="s">
        <v>2624</v>
      </c>
      <c r="J436">
        <v>8433926125</v>
      </c>
      <c r="K436" t="s">
        <v>14365</v>
      </c>
      <c r="L436">
        <v>51</v>
      </c>
      <c r="M436">
        <v>24</v>
      </c>
      <c r="N436" t="s">
        <v>789</v>
      </c>
      <c r="O436">
        <v>6546585124</v>
      </c>
      <c r="P436" t="s">
        <v>1214</v>
      </c>
      <c r="Q436" t="s">
        <v>1215</v>
      </c>
      <c r="R436" t="s">
        <v>14366</v>
      </c>
      <c r="S436" t="s">
        <v>14367</v>
      </c>
      <c r="T436" s="1">
        <v>46205</v>
      </c>
      <c r="U436" s="31">
        <v>46205.753333333334</v>
      </c>
      <c r="V436">
        <v>1</v>
      </c>
      <c r="W436">
        <v>90000</v>
      </c>
      <c r="X436" t="s">
        <v>13400</v>
      </c>
      <c r="Y436" t="s">
        <v>13401</v>
      </c>
      <c r="Z436">
        <v>909020041276989</v>
      </c>
      <c r="AA436" t="s">
        <v>13402</v>
      </c>
      <c r="AB436">
        <v>3</v>
      </c>
      <c r="AC436">
        <v>24.15</v>
      </c>
      <c r="AD436" t="s">
        <v>931</v>
      </c>
      <c r="AE436" t="s">
        <v>932</v>
      </c>
      <c r="AF436" t="s">
        <v>14368</v>
      </c>
      <c r="AG436" s="1">
        <v>46245</v>
      </c>
      <c r="AH436">
        <v>25</v>
      </c>
      <c r="AI436" t="s">
        <v>13404</v>
      </c>
      <c r="AJ436" t="s">
        <v>13427</v>
      </c>
      <c r="AK436" t="s">
        <v>13406</v>
      </c>
      <c r="AL436">
        <v>9198528464</v>
      </c>
      <c r="AM436" t="s">
        <v>13415</v>
      </c>
      <c r="AN436" t="s">
        <v>13408</v>
      </c>
      <c r="AO436">
        <v>1540</v>
      </c>
      <c r="AP436">
        <v>0</v>
      </c>
      <c r="AQ436" t="s">
        <v>13451</v>
      </c>
      <c r="AR436">
        <v>2008</v>
      </c>
      <c r="AS436">
        <v>0</v>
      </c>
      <c r="AZ436">
        <v>0</v>
      </c>
      <c r="BC436" t="str">
        <f>VLOOKUP(A436,Sheet1!$A$1:$E$221,2,0)</f>
        <v>South Zone</v>
      </c>
      <c r="BD436" t="str">
        <f>VLOOKUP(A436,Sheet1!$A$1:$E$221,5,0)</f>
        <v>Vinay Shukla</v>
      </c>
    </row>
    <row r="437" spans="1:56" x14ac:dyDescent="0.35">
      <c r="A437" t="s">
        <v>169</v>
      </c>
      <c r="B437">
        <v>244</v>
      </c>
      <c r="C437" t="s">
        <v>784</v>
      </c>
      <c r="D437" t="s">
        <v>2519</v>
      </c>
      <c r="E437">
        <v>759771</v>
      </c>
      <c r="F437" t="s">
        <v>14369</v>
      </c>
      <c r="G437">
        <v>9283437</v>
      </c>
      <c r="H437" t="s">
        <v>13397</v>
      </c>
      <c r="I437" t="s">
        <v>2523</v>
      </c>
      <c r="J437">
        <v>3219212666</v>
      </c>
      <c r="K437" t="s">
        <v>14370</v>
      </c>
      <c r="L437">
        <v>35</v>
      </c>
      <c r="M437">
        <v>39</v>
      </c>
      <c r="N437" t="s">
        <v>784</v>
      </c>
      <c r="O437">
        <v>4054433124</v>
      </c>
      <c r="P437" t="s">
        <v>2520</v>
      </c>
      <c r="Q437" t="s">
        <v>2521</v>
      </c>
      <c r="R437" t="s">
        <v>2520</v>
      </c>
      <c r="S437" t="s">
        <v>2521</v>
      </c>
      <c r="T437" s="1">
        <v>46205</v>
      </c>
      <c r="U437" s="31">
        <v>46205.754594907405</v>
      </c>
      <c r="V437">
        <v>1</v>
      </c>
      <c r="W437">
        <v>50000</v>
      </c>
      <c r="X437" t="s">
        <v>13400</v>
      </c>
      <c r="Y437" t="s">
        <v>13401</v>
      </c>
      <c r="Z437">
        <v>909020041276989</v>
      </c>
      <c r="AA437" t="s">
        <v>13402</v>
      </c>
      <c r="AB437">
        <v>2</v>
      </c>
      <c r="AC437">
        <v>24.15</v>
      </c>
      <c r="AD437" t="s">
        <v>1034</v>
      </c>
      <c r="AE437" t="s">
        <v>1035</v>
      </c>
      <c r="AF437" t="s">
        <v>13794</v>
      </c>
      <c r="AG437" s="1">
        <v>46245</v>
      </c>
      <c r="AH437">
        <v>25</v>
      </c>
      <c r="AI437" t="s">
        <v>13404</v>
      </c>
      <c r="AJ437" t="s">
        <v>13435</v>
      </c>
      <c r="AK437" t="s">
        <v>13406</v>
      </c>
      <c r="AL437">
        <v>9523342214</v>
      </c>
      <c r="AM437" t="s">
        <v>13407</v>
      </c>
      <c r="AN437" t="s">
        <v>13408</v>
      </c>
      <c r="AO437">
        <v>856</v>
      </c>
      <c r="AP437">
        <v>0</v>
      </c>
      <c r="AQ437" t="s">
        <v>13423</v>
      </c>
      <c r="AR437">
        <v>1117</v>
      </c>
      <c r="AS437">
        <v>0</v>
      </c>
      <c r="AZ437">
        <v>0</v>
      </c>
      <c r="BC437" t="str">
        <f>VLOOKUP(A437,Sheet1!$A$1:$E$221,2,0)</f>
        <v>East Zone</v>
      </c>
      <c r="BD437" t="str">
        <f>VLOOKUP(A437,Sheet1!$A$1:$E$221,5,0)</f>
        <v>Raja Kumar</v>
      </c>
    </row>
    <row r="438" spans="1:56" x14ac:dyDescent="0.35">
      <c r="A438" t="s">
        <v>762</v>
      </c>
      <c r="B438">
        <v>608</v>
      </c>
      <c r="C438" t="s">
        <v>785</v>
      </c>
      <c r="D438" t="s">
        <v>4180</v>
      </c>
      <c r="E438">
        <v>637435</v>
      </c>
      <c r="F438" t="s">
        <v>14221</v>
      </c>
      <c r="G438">
        <v>9095896</v>
      </c>
      <c r="H438" t="s">
        <v>13397</v>
      </c>
      <c r="I438" t="s">
        <v>4181</v>
      </c>
      <c r="J438">
        <v>5088592932</v>
      </c>
      <c r="K438" t="s">
        <v>14371</v>
      </c>
      <c r="L438">
        <v>42</v>
      </c>
      <c r="M438">
        <v>46</v>
      </c>
      <c r="N438" t="s">
        <v>785</v>
      </c>
      <c r="O438">
        <v>8560826114</v>
      </c>
      <c r="P438" t="s">
        <v>4182</v>
      </c>
      <c r="Q438" t="s">
        <v>4183</v>
      </c>
      <c r="T438" s="1">
        <v>46205</v>
      </c>
      <c r="U438" s="31">
        <v>46205.764606481483</v>
      </c>
      <c r="V438">
        <v>1</v>
      </c>
      <c r="W438">
        <v>90000</v>
      </c>
      <c r="X438" t="s">
        <v>13400</v>
      </c>
      <c r="Y438" t="s">
        <v>13401</v>
      </c>
      <c r="Z438">
        <v>909020041276989</v>
      </c>
      <c r="AA438" t="s">
        <v>13402</v>
      </c>
      <c r="AB438">
        <v>3</v>
      </c>
      <c r="AC438">
        <v>24.15</v>
      </c>
      <c r="AD438" t="s">
        <v>978</v>
      </c>
      <c r="AE438" t="s">
        <v>979</v>
      </c>
      <c r="AF438" t="s">
        <v>13426</v>
      </c>
      <c r="AG438" s="1">
        <v>46239</v>
      </c>
      <c r="AH438">
        <v>25</v>
      </c>
      <c r="AI438" t="s">
        <v>13404</v>
      </c>
      <c r="AJ438" t="s">
        <v>13435</v>
      </c>
      <c r="AK438" t="s">
        <v>13406</v>
      </c>
      <c r="AL438">
        <v>6353079217</v>
      </c>
      <c r="AM438" t="s">
        <v>13407</v>
      </c>
      <c r="AN438" t="s">
        <v>13408</v>
      </c>
      <c r="AO438">
        <v>1540</v>
      </c>
      <c r="AP438">
        <v>0</v>
      </c>
      <c r="AQ438" t="s">
        <v>13533</v>
      </c>
      <c r="AR438">
        <v>1917</v>
      </c>
      <c r="AS438">
        <v>0</v>
      </c>
      <c r="AZ438">
        <v>0</v>
      </c>
      <c r="BC438" t="str">
        <f>VLOOKUP(A438,Sheet1!$A$1:$E$221,2,0)</f>
        <v>West Zone</v>
      </c>
      <c r="BD438" t="str">
        <f>VLOOKUP(A438,Sheet1!$A$1:$E$221,5,0)</f>
        <v>Valand Priyankkumar</v>
      </c>
    </row>
    <row r="439" spans="1:56" x14ac:dyDescent="0.35">
      <c r="A439" t="s">
        <v>98</v>
      </c>
      <c r="B439">
        <v>358</v>
      </c>
      <c r="C439" t="s">
        <v>788</v>
      </c>
      <c r="D439" t="s">
        <v>3829</v>
      </c>
      <c r="E439">
        <v>786548</v>
      </c>
      <c r="F439" t="s">
        <v>1327</v>
      </c>
      <c r="G439">
        <v>9279624</v>
      </c>
      <c r="H439" t="s">
        <v>13397</v>
      </c>
      <c r="I439" t="s">
        <v>4184</v>
      </c>
      <c r="J439">
        <v>2268114869</v>
      </c>
      <c r="K439" t="s">
        <v>14372</v>
      </c>
      <c r="L439">
        <v>39</v>
      </c>
      <c r="M439">
        <v>38</v>
      </c>
      <c r="N439" t="s">
        <v>788</v>
      </c>
      <c r="O439">
        <v>3050627024</v>
      </c>
      <c r="P439" t="s">
        <v>3800</v>
      </c>
      <c r="Q439" t="s">
        <v>3801</v>
      </c>
      <c r="T439" s="1">
        <v>46206</v>
      </c>
      <c r="U439" s="31">
        <v>46206.654780092591</v>
      </c>
      <c r="V439">
        <v>1</v>
      </c>
      <c r="W439">
        <v>90000</v>
      </c>
      <c r="X439" t="s">
        <v>13400</v>
      </c>
      <c r="Y439" t="s">
        <v>13401</v>
      </c>
      <c r="Z439">
        <v>909020041276989</v>
      </c>
      <c r="AA439" t="s">
        <v>13402</v>
      </c>
      <c r="AB439">
        <v>3</v>
      </c>
      <c r="AC439">
        <v>24.15</v>
      </c>
      <c r="AD439" t="s">
        <v>978</v>
      </c>
      <c r="AE439" t="s">
        <v>979</v>
      </c>
      <c r="AF439" t="s">
        <v>13414</v>
      </c>
      <c r="AG439" s="1">
        <v>46243</v>
      </c>
      <c r="AH439">
        <v>25</v>
      </c>
      <c r="AI439" t="s">
        <v>13404</v>
      </c>
      <c r="AJ439" t="s">
        <v>13405</v>
      </c>
      <c r="AK439" t="s">
        <v>13406</v>
      </c>
      <c r="AL439">
        <v>7723958145</v>
      </c>
      <c r="AM439" t="s">
        <v>13407</v>
      </c>
      <c r="AN439" t="s">
        <v>13408</v>
      </c>
      <c r="AO439">
        <v>1540</v>
      </c>
      <c r="AP439">
        <v>0</v>
      </c>
      <c r="AQ439" t="s">
        <v>13533</v>
      </c>
      <c r="AR439">
        <v>1917</v>
      </c>
      <c r="AS439">
        <v>0</v>
      </c>
      <c r="AZ439">
        <v>0</v>
      </c>
      <c r="BC439" t="str">
        <f>VLOOKUP(A439,Sheet1!$A$1:$E$221,2,0)</f>
        <v>South Zone</v>
      </c>
      <c r="BD439" t="str">
        <f>VLOOKUP(A439,Sheet1!$A$1:$E$221,5,0)</f>
        <v>Manu Yadav</v>
      </c>
    </row>
    <row r="440" spans="1:56" x14ac:dyDescent="0.35">
      <c r="A440" t="s">
        <v>139</v>
      </c>
      <c r="B440">
        <v>370</v>
      </c>
      <c r="C440" t="s">
        <v>784</v>
      </c>
      <c r="D440" t="s">
        <v>4185</v>
      </c>
      <c r="E440">
        <v>401846</v>
      </c>
      <c r="F440" t="s">
        <v>14373</v>
      </c>
      <c r="G440">
        <v>8576606</v>
      </c>
      <c r="H440" t="s">
        <v>13397</v>
      </c>
      <c r="I440" t="s">
        <v>4186</v>
      </c>
      <c r="J440">
        <v>2419985039</v>
      </c>
      <c r="K440" t="s">
        <v>14374</v>
      </c>
      <c r="L440">
        <v>42</v>
      </c>
      <c r="M440">
        <v>53</v>
      </c>
      <c r="N440" t="s">
        <v>784</v>
      </c>
      <c r="O440">
        <v>4948200119</v>
      </c>
      <c r="P440" t="s">
        <v>4187</v>
      </c>
      <c r="Q440" t="s">
        <v>4188</v>
      </c>
      <c r="T440" s="1">
        <v>46205</v>
      </c>
      <c r="U440" s="31">
        <v>46205.719467592593</v>
      </c>
      <c r="V440">
        <v>1</v>
      </c>
      <c r="W440">
        <v>80000</v>
      </c>
      <c r="X440" t="s">
        <v>13400</v>
      </c>
      <c r="Y440" t="s">
        <v>13401</v>
      </c>
      <c r="Z440">
        <v>909020041276989</v>
      </c>
      <c r="AA440" t="s">
        <v>13402</v>
      </c>
      <c r="AB440">
        <v>4</v>
      </c>
      <c r="AC440">
        <v>24.15</v>
      </c>
      <c r="AD440" t="s">
        <v>2992</v>
      </c>
      <c r="AE440" t="s">
        <v>2993</v>
      </c>
      <c r="AF440" t="s">
        <v>13449</v>
      </c>
      <c r="AG440" s="1">
        <v>46242</v>
      </c>
      <c r="AH440">
        <v>25</v>
      </c>
      <c r="AI440" t="s">
        <v>13404</v>
      </c>
      <c r="AJ440" t="s">
        <v>13405</v>
      </c>
      <c r="AK440" t="s">
        <v>13406</v>
      </c>
      <c r="AL440">
        <v>9234782447</v>
      </c>
      <c r="AM440" t="s">
        <v>13407</v>
      </c>
      <c r="AN440" t="s">
        <v>13408</v>
      </c>
      <c r="AO440">
        <v>1369</v>
      </c>
      <c r="AP440">
        <v>0</v>
      </c>
      <c r="AQ440" t="s">
        <v>14375</v>
      </c>
      <c r="AR440">
        <v>1786</v>
      </c>
      <c r="AS440">
        <v>0</v>
      </c>
      <c r="AZ440">
        <v>0</v>
      </c>
      <c r="BC440" t="str">
        <f>VLOOKUP(A440,Sheet1!$A$1:$E$221,2,0)</f>
        <v>East Zone</v>
      </c>
      <c r="BD440" t="str">
        <f>VLOOKUP(A440,Sheet1!$A$1:$E$221,5,0)</f>
        <v>Raja Kumar</v>
      </c>
    </row>
    <row r="441" spans="1:56" x14ac:dyDescent="0.35">
      <c r="A441" t="s">
        <v>94</v>
      </c>
      <c r="B441">
        <v>161</v>
      </c>
      <c r="C441" t="s">
        <v>780</v>
      </c>
      <c r="D441" t="s">
        <v>4189</v>
      </c>
      <c r="E441">
        <v>706375</v>
      </c>
      <c r="F441" t="s">
        <v>14376</v>
      </c>
      <c r="G441">
        <v>9240254</v>
      </c>
      <c r="H441" t="s">
        <v>13397</v>
      </c>
      <c r="I441" t="s">
        <v>4190</v>
      </c>
      <c r="J441">
        <v>2522160199</v>
      </c>
      <c r="K441" t="s">
        <v>14377</v>
      </c>
      <c r="L441">
        <v>31</v>
      </c>
      <c r="M441">
        <v>38</v>
      </c>
      <c r="N441" t="s">
        <v>780</v>
      </c>
      <c r="O441">
        <v>9872007600</v>
      </c>
      <c r="P441" t="s">
        <v>4191</v>
      </c>
      <c r="Q441" t="s">
        <v>4192</v>
      </c>
      <c r="T441" s="1">
        <v>46205</v>
      </c>
      <c r="U441" s="31">
        <v>46205.749282407407</v>
      </c>
      <c r="V441">
        <v>1</v>
      </c>
      <c r="W441">
        <v>40000</v>
      </c>
      <c r="X441" t="s">
        <v>13400</v>
      </c>
      <c r="Y441" t="s">
        <v>13401</v>
      </c>
      <c r="Z441">
        <v>909020041276989</v>
      </c>
      <c r="AA441" t="s">
        <v>13402</v>
      </c>
      <c r="AB441">
        <v>4</v>
      </c>
      <c r="AC441">
        <v>24.15</v>
      </c>
      <c r="AD441" t="s">
        <v>1105</v>
      </c>
      <c r="AE441" t="s">
        <v>1106</v>
      </c>
      <c r="AF441" t="s">
        <v>13414</v>
      </c>
      <c r="AG441" s="1">
        <v>46244</v>
      </c>
      <c r="AH441">
        <v>25</v>
      </c>
      <c r="AI441" t="s">
        <v>13404</v>
      </c>
      <c r="AJ441" t="s">
        <v>13650</v>
      </c>
      <c r="AK441" t="s">
        <v>13406</v>
      </c>
      <c r="AL441">
        <v>8103251275</v>
      </c>
      <c r="AM441" t="s">
        <v>13415</v>
      </c>
      <c r="AN441" t="s">
        <v>13408</v>
      </c>
      <c r="AO441">
        <v>685</v>
      </c>
      <c r="AP441">
        <v>0</v>
      </c>
      <c r="AQ441" t="s">
        <v>13648</v>
      </c>
      <c r="AR441">
        <v>893</v>
      </c>
      <c r="AS441">
        <v>0</v>
      </c>
      <c r="AZ441">
        <v>0</v>
      </c>
      <c r="BC441" t="str">
        <f>VLOOKUP(A441,Sheet1!$A$1:$E$221,2,0)</f>
        <v>South East Zone</v>
      </c>
      <c r="BD441" t="str">
        <f>VLOOKUP(A441,Sheet1!$A$1:$E$221,5,0)</f>
        <v>Manu Yadav</v>
      </c>
    </row>
    <row r="442" spans="1:56" x14ac:dyDescent="0.35">
      <c r="A442" t="s">
        <v>278</v>
      </c>
      <c r="B442">
        <v>367</v>
      </c>
      <c r="C442" t="s">
        <v>782</v>
      </c>
      <c r="D442" t="s">
        <v>4193</v>
      </c>
      <c r="E442">
        <v>550873</v>
      </c>
      <c r="F442" t="s">
        <v>14378</v>
      </c>
      <c r="G442">
        <v>8621163</v>
      </c>
      <c r="H442" t="s">
        <v>13397</v>
      </c>
      <c r="I442" t="s">
        <v>3614</v>
      </c>
      <c r="J442">
        <v>1248923224</v>
      </c>
      <c r="K442" t="s">
        <v>14379</v>
      </c>
      <c r="L442">
        <v>28</v>
      </c>
      <c r="M442">
        <v>31</v>
      </c>
      <c r="N442" t="s">
        <v>782</v>
      </c>
      <c r="O442">
        <v>8990032363</v>
      </c>
      <c r="P442" t="s">
        <v>83</v>
      </c>
      <c r="Q442" t="s">
        <v>3729</v>
      </c>
      <c r="T442" s="1">
        <v>46205</v>
      </c>
      <c r="U442" s="31">
        <v>46205.771053240744</v>
      </c>
      <c r="V442">
        <v>1</v>
      </c>
      <c r="W442">
        <v>77000</v>
      </c>
      <c r="X442" t="s">
        <v>13400</v>
      </c>
      <c r="Y442" t="s">
        <v>13401</v>
      </c>
      <c r="Z442">
        <v>909020041276989</v>
      </c>
      <c r="AA442" t="s">
        <v>13402</v>
      </c>
      <c r="AB442">
        <v>2</v>
      </c>
      <c r="AC442">
        <v>24.15</v>
      </c>
      <c r="AD442" t="s">
        <v>1173</v>
      </c>
      <c r="AE442" t="s">
        <v>1174</v>
      </c>
      <c r="AF442" t="s">
        <v>13414</v>
      </c>
      <c r="AG442" s="1">
        <v>46241</v>
      </c>
      <c r="AH442">
        <v>25</v>
      </c>
      <c r="AI442" t="s">
        <v>13404</v>
      </c>
      <c r="AJ442" t="s">
        <v>13435</v>
      </c>
      <c r="AK442" t="s">
        <v>13406</v>
      </c>
      <c r="AL442">
        <v>8690011807</v>
      </c>
      <c r="AM442" t="s">
        <v>13407</v>
      </c>
      <c r="AN442" t="s">
        <v>13408</v>
      </c>
      <c r="AO442">
        <v>1318</v>
      </c>
      <c r="AP442">
        <v>0</v>
      </c>
      <c r="AQ442" t="s">
        <v>13462</v>
      </c>
      <c r="AR442">
        <v>1770</v>
      </c>
      <c r="AS442">
        <v>0</v>
      </c>
      <c r="AZ442">
        <v>0</v>
      </c>
      <c r="BC442" t="str">
        <f>VLOOKUP(A442,Sheet1!$A$1:$E$221,2,0)</f>
        <v>West Zone</v>
      </c>
      <c r="BD442" t="str">
        <f>VLOOKUP(A442,Sheet1!$A$1:$E$221,5,0)</f>
        <v>Valand Priyankkumar</v>
      </c>
    </row>
    <row r="443" spans="1:56" x14ac:dyDescent="0.35">
      <c r="A443" t="s">
        <v>927</v>
      </c>
      <c r="B443">
        <v>952</v>
      </c>
      <c r="C443" t="s">
        <v>788</v>
      </c>
      <c r="D443" t="s">
        <v>4194</v>
      </c>
      <c r="E443">
        <v>770200</v>
      </c>
      <c r="F443" t="s">
        <v>14380</v>
      </c>
      <c r="G443">
        <v>9111638</v>
      </c>
      <c r="H443" t="s">
        <v>13397</v>
      </c>
      <c r="I443" t="s">
        <v>1320</v>
      </c>
      <c r="J443">
        <v>6512774090</v>
      </c>
      <c r="K443" t="s">
        <v>14381</v>
      </c>
      <c r="L443">
        <v>29</v>
      </c>
      <c r="M443">
        <v>26</v>
      </c>
      <c r="N443" t="s">
        <v>788</v>
      </c>
      <c r="O443">
        <v>3721190740</v>
      </c>
      <c r="P443" t="s">
        <v>4195</v>
      </c>
      <c r="Q443" t="s">
        <v>4196</v>
      </c>
      <c r="T443" s="1">
        <v>46205</v>
      </c>
      <c r="U443" s="31">
        <v>46205.759421296294</v>
      </c>
      <c r="V443">
        <v>1</v>
      </c>
      <c r="W443">
        <v>77000</v>
      </c>
      <c r="X443" t="s">
        <v>13400</v>
      </c>
      <c r="Y443" t="s">
        <v>13401</v>
      </c>
      <c r="Z443">
        <v>909020041276989</v>
      </c>
      <c r="AA443" t="s">
        <v>13402</v>
      </c>
      <c r="AB443">
        <v>2</v>
      </c>
      <c r="AC443">
        <v>24.15</v>
      </c>
      <c r="AD443" t="s">
        <v>1025</v>
      </c>
      <c r="AE443" t="s">
        <v>1026</v>
      </c>
      <c r="AF443" t="s">
        <v>13403</v>
      </c>
      <c r="AG443" s="1">
        <v>46235</v>
      </c>
      <c r="AH443">
        <v>25</v>
      </c>
      <c r="AI443" t="s">
        <v>13404</v>
      </c>
      <c r="AJ443" t="s">
        <v>13650</v>
      </c>
      <c r="AK443" t="s">
        <v>13406</v>
      </c>
      <c r="AL443">
        <v>9106076552</v>
      </c>
      <c r="AM443" t="s">
        <v>13407</v>
      </c>
      <c r="AN443" t="s">
        <v>13408</v>
      </c>
      <c r="AO443">
        <v>1318</v>
      </c>
      <c r="AP443">
        <v>0</v>
      </c>
      <c r="AQ443" t="s">
        <v>13459</v>
      </c>
      <c r="AR443">
        <v>1640</v>
      </c>
      <c r="AS443">
        <v>0</v>
      </c>
      <c r="AZ443">
        <v>0</v>
      </c>
      <c r="BC443" t="str">
        <f>VLOOKUP(A443,Sheet1!$A$1:$E$221,2,0)</f>
        <v>South Zone</v>
      </c>
      <c r="BD443" t="str">
        <f>VLOOKUP(A443,Sheet1!$A$1:$E$221,5,0)</f>
        <v>Vinay Kumar Vishwakarma</v>
      </c>
    </row>
    <row r="444" spans="1:56" x14ac:dyDescent="0.35">
      <c r="A444" t="s">
        <v>766</v>
      </c>
      <c r="B444">
        <v>158</v>
      </c>
      <c r="C444" t="s">
        <v>788</v>
      </c>
      <c r="D444" t="s">
        <v>2642</v>
      </c>
      <c r="E444">
        <v>572435</v>
      </c>
      <c r="F444" t="s">
        <v>14382</v>
      </c>
      <c r="G444">
        <v>8748933</v>
      </c>
      <c r="H444" t="s">
        <v>13397</v>
      </c>
      <c r="I444" t="s">
        <v>2646</v>
      </c>
      <c r="J444">
        <v>5925795928</v>
      </c>
      <c r="K444" t="s">
        <v>14383</v>
      </c>
      <c r="L444">
        <v>46</v>
      </c>
      <c r="M444">
        <v>53</v>
      </c>
      <c r="N444" t="s">
        <v>788</v>
      </c>
      <c r="O444">
        <v>4504756089</v>
      </c>
      <c r="P444" t="s">
        <v>2643</v>
      </c>
      <c r="Q444" t="s">
        <v>2644</v>
      </c>
      <c r="T444" s="1">
        <v>46205</v>
      </c>
      <c r="U444" s="31">
        <v>46205.80810185185</v>
      </c>
      <c r="V444">
        <v>1</v>
      </c>
      <c r="W444">
        <v>70000</v>
      </c>
      <c r="X444" t="s">
        <v>13400</v>
      </c>
      <c r="Y444" t="s">
        <v>13401</v>
      </c>
      <c r="Z444">
        <v>909020041276989</v>
      </c>
      <c r="AA444" t="s">
        <v>13402</v>
      </c>
      <c r="AB444">
        <v>2</v>
      </c>
      <c r="AC444">
        <v>24.15</v>
      </c>
      <c r="AD444" t="s">
        <v>1235</v>
      </c>
      <c r="AE444" t="s">
        <v>1236</v>
      </c>
      <c r="AF444" t="s">
        <v>13784</v>
      </c>
      <c r="AG444" s="1">
        <v>46242</v>
      </c>
      <c r="AH444">
        <v>25</v>
      </c>
      <c r="AI444" t="s">
        <v>13404</v>
      </c>
      <c r="AJ444" t="s">
        <v>13435</v>
      </c>
      <c r="AK444" t="s">
        <v>13406</v>
      </c>
      <c r="AL444">
        <v>8962558240</v>
      </c>
      <c r="AM444" t="s">
        <v>13407</v>
      </c>
      <c r="AN444" t="s">
        <v>13408</v>
      </c>
      <c r="AO444">
        <v>1198</v>
      </c>
      <c r="AP444">
        <v>0</v>
      </c>
      <c r="AQ444" t="s">
        <v>13454</v>
      </c>
      <c r="AR444">
        <v>1491</v>
      </c>
      <c r="AS444">
        <v>0</v>
      </c>
      <c r="AZ444">
        <v>0</v>
      </c>
      <c r="BC444" t="str">
        <f>VLOOKUP(A444,Sheet1!$A$1:$E$221,2,0)</f>
        <v>South Zone</v>
      </c>
      <c r="BD444" t="str">
        <f>VLOOKUP(A444,Sheet1!$A$1:$E$221,5,0)</f>
        <v>Vinay Shukla</v>
      </c>
    </row>
    <row r="445" spans="1:56" x14ac:dyDescent="0.35">
      <c r="A445" t="s">
        <v>115</v>
      </c>
      <c r="B445">
        <v>1217</v>
      </c>
      <c r="C445" t="s">
        <v>788</v>
      </c>
      <c r="D445" t="s">
        <v>4197</v>
      </c>
      <c r="E445">
        <v>725190</v>
      </c>
      <c r="F445" t="s">
        <v>14384</v>
      </c>
      <c r="G445">
        <v>8746906</v>
      </c>
      <c r="H445" t="s">
        <v>13397</v>
      </c>
      <c r="I445" t="s">
        <v>4198</v>
      </c>
      <c r="J445">
        <v>8985740719</v>
      </c>
      <c r="K445" t="s">
        <v>14385</v>
      </c>
      <c r="L445">
        <v>35</v>
      </c>
      <c r="M445">
        <v>35</v>
      </c>
      <c r="N445" t="s">
        <v>788</v>
      </c>
      <c r="O445">
        <v>7773854397</v>
      </c>
      <c r="P445" t="s">
        <v>4199</v>
      </c>
      <c r="Q445" t="s">
        <v>4200</v>
      </c>
      <c r="R445" t="s">
        <v>14386</v>
      </c>
      <c r="S445" t="s">
        <v>14387</v>
      </c>
      <c r="T445" s="1">
        <v>46206</v>
      </c>
      <c r="U445" s="31">
        <v>46206.717141203706</v>
      </c>
      <c r="V445">
        <v>1</v>
      </c>
      <c r="W445">
        <v>65000</v>
      </c>
      <c r="X445" t="s">
        <v>13400</v>
      </c>
      <c r="Y445" t="s">
        <v>13401</v>
      </c>
      <c r="Z445">
        <v>909020041276989</v>
      </c>
      <c r="AA445" t="s">
        <v>13402</v>
      </c>
      <c r="AB445">
        <v>2</v>
      </c>
      <c r="AC445">
        <v>24.15</v>
      </c>
      <c r="AD445" t="s">
        <v>1264</v>
      </c>
      <c r="AE445" t="s">
        <v>1265</v>
      </c>
      <c r="AF445" t="s">
        <v>13784</v>
      </c>
      <c r="AG445" s="1">
        <v>46238</v>
      </c>
      <c r="AH445">
        <v>25</v>
      </c>
      <c r="AI445" t="s">
        <v>13404</v>
      </c>
      <c r="AJ445" t="s">
        <v>13427</v>
      </c>
      <c r="AK445" t="s">
        <v>13406</v>
      </c>
      <c r="AL445">
        <v>8839023459</v>
      </c>
      <c r="AM445" t="s">
        <v>13407</v>
      </c>
      <c r="AN445" t="s">
        <v>13408</v>
      </c>
      <c r="AO445">
        <v>1113</v>
      </c>
      <c r="AP445">
        <v>0</v>
      </c>
      <c r="AQ445" t="s">
        <v>13479</v>
      </c>
      <c r="AR445">
        <v>1385</v>
      </c>
      <c r="AS445">
        <v>0</v>
      </c>
      <c r="AZ445">
        <v>0</v>
      </c>
      <c r="BC445" t="str">
        <f>VLOOKUP(A445,Sheet1!$A$1:$E$221,2,0)</f>
        <v>South Zone</v>
      </c>
      <c r="BD445" t="str">
        <f>VLOOKUP(A445,Sheet1!$A$1:$E$221,5,0)</f>
        <v>Vinay Shukla</v>
      </c>
    </row>
    <row r="446" spans="1:56" x14ac:dyDescent="0.35">
      <c r="A446" t="s">
        <v>175</v>
      </c>
      <c r="B446">
        <v>466</v>
      </c>
      <c r="C446" t="s">
        <v>785</v>
      </c>
      <c r="D446" t="s">
        <v>2791</v>
      </c>
      <c r="E446">
        <v>396316</v>
      </c>
      <c r="F446" t="s">
        <v>14388</v>
      </c>
      <c r="G446">
        <v>8130923</v>
      </c>
      <c r="H446" t="s">
        <v>13397</v>
      </c>
      <c r="I446" t="s">
        <v>2795</v>
      </c>
      <c r="J446">
        <v>7417231160</v>
      </c>
      <c r="K446" t="s">
        <v>14389</v>
      </c>
      <c r="L446">
        <v>46</v>
      </c>
      <c r="M446">
        <v>44</v>
      </c>
      <c r="N446" t="s">
        <v>785</v>
      </c>
      <c r="O446">
        <v>9622184704</v>
      </c>
      <c r="P446" t="s">
        <v>2792</v>
      </c>
      <c r="Q446" t="s">
        <v>2793</v>
      </c>
      <c r="T446" s="1">
        <v>46206</v>
      </c>
      <c r="U446" s="31">
        <v>46206.647013888891</v>
      </c>
      <c r="V446">
        <v>1</v>
      </c>
      <c r="W446">
        <v>90000</v>
      </c>
      <c r="X446" t="s">
        <v>13400</v>
      </c>
      <c r="Y446" t="s">
        <v>13401</v>
      </c>
      <c r="Z446">
        <v>909020041276989</v>
      </c>
      <c r="AA446" t="s">
        <v>13402</v>
      </c>
      <c r="AB446">
        <v>3</v>
      </c>
      <c r="AC446">
        <v>24.15</v>
      </c>
      <c r="AD446" t="s">
        <v>1180</v>
      </c>
      <c r="AE446" t="s">
        <v>1181</v>
      </c>
      <c r="AF446" t="s">
        <v>13426</v>
      </c>
      <c r="AG446" s="1">
        <v>46236</v>
      </c>
      <c r="AH446">
        <v>25</v>
      </c>
      <c r="AI446" t="s">
        <v>13404</v>
      </c>
      <c r="AJ446" t="s">
        <v>13405</v>
      </c>
      <c r="AK446" t="s">
        <v>13406</v>
      </c>
      <c r="AL446">
        <v>8758931743</v>
      </c>
      <c r="AM446" t="s">
        <v>13415</v>
      </c>
      <c r="AN446" t="s">
        <v>13408</v>
      </c>
      <c r="AO446">
        <v>1540</v>
      </c>
      <c r="AP446">
        <v>0</v>
      </c>
      <c r="AQ446" t="s">
        <v>13431</v>
      </c>
      <c r="AR446">
        <v>2069</v>
      </c>
      <c r="AS446">
        <v>0</v>
      </c>
      <c r="AZ446">
        <v>0</v>
      </c>
      <c r="BC446" t="str">
        <f>VLOOKUP(A446,Sheet1!$A$1:$E$221,2,0)</f>
        <v>West Zone</v>
      </c>
      <c r="BD446" t="str">
        <f>VLOOKUP(A446,Sheet1!$A$1:$E$221,5,0)</f>
        <v>Valand Priyankkumar</v>
      </c>
    </row>
    <row r="447" spans="1:56" x14ac:dyDescent="0.35">
      <c r="A447" t="s">
        <v>759</v>
      </c>
      <c r="B447">
        <v>70</v>
      </c>
      <c r="C447" t="s">
        <v>789</v>
      </c>
      <c r="D447" t="s">
        <v>4201</v>
      </c>
      <c r="E447">
        <v>428528</v>
      </c>
      <c r="F447" t="s">
        <v>14390</v>
      </c>
      <c r="G447">
        <v>8650138</v>
      </c>
      <c r="H447" t="s">
        <v>13397</v>
      </c>
      <c r="I447" t="s">
        <v>2109</v>
      </c>
      <c r="J447">
        <v>5651890692</v>
      </c>
      <c r="K447" t="s">
        <v>3158</v>
      </c>
      <c r="L447">
        <v>42</v>
      </c>
      <c r="M447">
        <v>44</v>
      </c>
      <c r="N447" t="s">
        <v>789</v>
      </c>
      <c r="O447">
        <v>3522207925</v>
      </c>
      <c r="P447" t="s">
        <v>4202</v>
      </c>
      <c r="Q447" t="s">
        <v>4203</v>
      </c>
      <c r="T447" s="1">
        <v>46205</v>
      </c>
      <c r="U447" s="31">
        <v>46205.829571759263</v>
      </c>
      <c r="V447">
        <v>1</v>
      </c>
      <c r="W447">
        <v>77000</v>
      </c>
      <c r="X447" t="s">
        <v>13400</v>
      </c>
      <c r="Y447" t="s">
        <v>13401</v>
      </c>
      <c r="Z447">
        <v>909020041276989</v>
      </c>
      <c r="AA447" t="s">
        <v>13402</v>
      </c>
      <c r="AB447">
        <v>2</v>
      </c>
      <c r="AC447">
        <v>24.15</v>
      </c>
      <c r="AD447" t="s">
        <v>939</v>
      </c>
      <c r="AE447" t="s">
        <v>940</v>
      </c>
      <c r="AF447" t="s">
        <v>13414</v>
      </c>
      <c r="AG447" s="1">
        <v>46240</v>
      </c>
      <c r="AH447">
        <v>25</v>
      </c>
      <c r="AI447" t="s">
        <v>13404</v>
      </c>
      <c r="AJ447" t="s">
        <v>13405</v>
      </c>
      <c r="AK447" t="s">
        <v>13406</v>
      </c>
      <c r="AL447">
        <v>7983078364</v>
      </c>
      <c r="AM447" t="s">
        <v>13407</v>
      </c>
      <c r="AN447" t="s">
        <v>13408</v>
      </c>
      <c r="AO447">
        <v>1318</v>
      </c>
      <c r="AP447">
        <v>0</v>
      </c>
      <c r="AQ447" t="s">
        <v>13420</v>
      </c>
      <c r="AR447">
        <v>1718</v>
      </c>
      <c r="AS447">
        <v>0</v>
      </c>
      <c r="AZ447">
        <v>0</v>
      </c>
      <c r="BC447" t="str">
        <f>VLOOKUP(A447,Sheet1!$A$1:$E$221,2,0)</f>
        <v>West Zone</v>
      </c>
      <c r="BD447" t="str">
        <f>VLOOKUP(A447,Sheet1!$A$1:$E$221,5,0)</f>
        <v>Sandeep Sisodiya</v>
      </c>
    </row>
    <row r="448" spans="1:56" x14ac:dyDescent="0.35">
      <c r="A448" t="s">
        <v>122</v>
      </c>
      <c r="B448">
        <v>102</v>
      </c>
      <c r="C448" t="s">
        <v>787</v>
      </c>
      <c r="D448" t="s">
        <v>4204</v>
      </c>
      <c r="E448">
        <v>121577</v>
      </c>
      <c r="F448" t="s">
        <v>14391</v>
      </c>
      <c r="G448">
        <v>9283028</v>
      </c>
      <c r="H448" t="s">
        <v>13397</v>
      </c>
      <c r="I448" t="s">
        <v>4205</v>
      </c>
      <c r="J448">
        <v>5633018850</v>
      </c>
      <c r="K448" t="s">
        <v>4206</v>
      </c>
      <c r="L448">
        <v>21</v>
      </c>
      <c r="M448">
        <v>28</v>
      </c>
      <c r="N448" t="s">
        <v>787</v>
      </c>
      <c r="O448">
        <v>8946785854</v>
      </c>
      <c r="P448" t="s">
        <v>2976</v>
      </c>
      <c r="Q448" t="s">
        <v>4207</v>
      </c>
      <c r="T448" s="1">
        <v>46205</v>
      </c>
      <c r="U448" s="31">
        <v>46205.811562499999</v>
      </c>
      <c r="V448">
        <v>1</v>
      </c>
      <c r="W448">
        <v>77000</v>
      </c>
      <c r="X448" t="s">
        <v>13400</v>
      </c>
      <c r="Y448" t="s">
        <v>13401</v>
      </c>
      <c r="Z448">
        <v>909020041276989</v>
      </c>
      <c r="AA448" t="s">
        <v>13402</v>
      </c>
      <c r="AB448">
        <v>2</v>
      </c>
      <c r="AC448">
        <v>24.15</v>
      </c>
      <c r="AD448" t="s">
        <v>939</v>
      </c>
      <c r="AE448" t="s">
        <v>940</v>
      </c>
      <c r="AF448" t="s">
        <v>13414</v>
      </c>
      <c r="AG448" s="1">
        <v>46244</v>
      </c>
      <c r="AH448">
        <v>25</v>
      </c>
      <c r="AI448" t="s">
        <v>13404</v>
      </c>
      <c r="AJ448" t="s">
        <v>13405</v>
      </c>
      <c r="AK448" t="s">
        <v>13406</v>
      </c>
      <c r="AL448">
        <v>9034935843</v>
      </c>
      <c r="AM448" t="s">
        <v>13407</v>
      </c>
      <c r="AN448" t="s">
        <v>13408</v>
      </c>
      <c r="AO448">
        <v>1318</v>
      </c>
      <c r="AP448">
        <v>0</v>
      </c>
      <c r="AQ448" t="s">
        <v>13420</v>
      </c>
      <c r="AR448">
        <v>1718</v>
      </c>
      <c r="AS448">
        <v>0</v>
      </c>
      <c r="AZ448">
        <v>0</v>
      </c>
      <c r="BC448" t="str">
        <f>VLOOKUP(A448,Sheet1!$A$1:$E$221,2,0)</f>
        <v>East Zone</v>
      </c>
      <c r="BD448" t="str">
        <f>VLOOKUP(A448,Sheet1!$A$1:$E$221,5,0)</f>
        <v>Abhishek Kumar Tiwari</v>
      </c>
    </row>
    <row r="449" spans="1:56" x14ac:dyDescent="0.35">
      <c r="A449" t="s">
        <v>209</v>
      </c>
      <c r="B449">
        <v>150</v>
      </c>
      <c r="C449" t="s">
        <v>789</v>
      </c>
      <c r="D449" t="s">
        <v>2741</v>
      </c>
      <c r="E449">
        <v>595078</v>
      </c>
      <c r="F449" t="s">
        <v>14392</v>
      </c>
      <c r="G449">
        <v>7868173</v>
      </c>
      <c r="H449" t="s">
        <v>13397</v>
      </c>
      <c r="I449" t="s">
        <v>1354</v>
      </c>
      <c r="J449">
        <v>8560352432</v>
      </c>
      <c r="K449" t="s">
        <v>14393</v>
      </c>
      <c r="L449">
        <v>39</v>
      </c>
      <c r="M449">
        <v>39</v>
      </c>
      <c r="N449" t="s">
        <v>789</v>
      </c>
      <c r="O449">
        <v>5283789738</v>
      </c>
      <c r="P449" t="s">
        <v>82</v>
      </c>
      <c r="Q449" t="s">
        <v>2742</v>
      </c>
      <c r="T449" s="1">
        <v>46206</v>
      </c>
      <c r="U449" s="31">
        <v>46206.446377314816</v>
      </c>
      <c r="V449">
        <v>1</v>
      </c>
      <c r="W449">
        <v>50000</v>
      </c>
      <c r="X449" t="s">
        <v>13400</v>
      </c>
      <c r="Y449" t="s">
        <v>13401</v>
      </c>
      <c r="Z449">
        <v>909020041276989</v>
      </c>
      <c r="AA449" t="s">
        <v>13402</v>
      </c>
      <c r="AB449">
        <v>5</v>
      </c>
      <c r="AC449">
        <v>24.15</v>
      </c>
      <c r="AD449" t="s">
        <v>934</v>
      </c>
      <c r="AE449" t="s">
        <v>935</v>
      </c>
      <c r="AF449" t="s">
        <v>13414</v>
      </c>
      <c r="AG449" s="1">
        <v>46244</v>
      </c>
      <c r="AH449">
        <v>25</v>
      </c>
      <c r="AI449" t="s">
        <v>13404</v>
      </c>
      <c r="AJ449" t="s">
        <v>13427</v>
      </c>
      <c r="AK449" t="s">
        <v>13406</v>
      </c>
      <c r="AL449">
        <v>9012576228</v>
      </c>
      <c r="AM449" t="s">
        <v>13415</v>
      </c>
      <c r="AN449" t="s">
        <v>13408</v>
      </c>
      <c r="AO449">
        <v>856</v>
      </c>
      <c r="AP449">
        <v>0</v>
      </c>
      <c r="AQ449" t="s">
        <v>13573</v>
      </c>
      <c r="AR449">
        <v>1115</v>
      </c>
      <c r="AS449">
        <v>0</v>
      </c>
      <c r="AZ449">
        <v>0</v>
      </c>
      <c r="BC449" t="str">
        <f>VLOOKUP(A449,Sheet1!$A$1:$E$221,2,0)</f>
        <v>West Zone</v>
      </c>
      <c r="BD449" t="str">
        <f>VLOOKUP(A449,Sheet1!$A$1:$E$221,5,0)</f>
        <v>Pradeep Kumar</v>
      </c>
    </row>
    <row r="450" spans="1:56" x14ac:dyDescent="0.35">
      <c r="A450" t="s">
        <v>721</v>
      </c>
      <c r="B450">
        <v>195</v>
      </c>
      <c r="C450" t="s">
        <v>789</v>
      </c>
      <c r="D450" t="s">
        <v>2744</v>
      </c>
      <c r="E450">
        <v>148560</v>
      </c>
      <c r="F450" t="s">
        <v>3710</v>
      </c>
      <c r="G450">
        <v>9283257</v>
      </c>
      <c r="H450" t="s">
        <v>13397</v>
      </c>
      <c r="I450" t="s">
        <v>2748</v>
      </c>
      <c r="J450">
        <v>5156915132</v>
      </c>
      <c r="K450" t="s">
        <v>14394</v>
      </c>
      <c r="L450">
        <v>24</v>
      </c>
      <c r="M450">
        <v>26</v>
      </c>
      <c r="N450" t="s">
        <v>789</v>
      </c>
      <c r="O450">
        <v>9957797012</v>
      </c>
      <c r="P450" t="s">
        <v>2745</v>
      </c>
      <c r="Q450" t="s">
        <v>2746</v>
      </c>
      <c r="T450" s="1">
        <v>46206</v>
      </c>
      <c r="U450" s="31">
        <v>46206.648425925923</v>
      </c>
      <c r="V450">
        <v>1</v>
      </c>
      <c r="W450">
        <v>75000</v>
      </c>
      <c r="X450" t="s">
        <v>13400</v>
      </c>
      <c r="Y450" t="s">
        <v>13401</v>
      </c>
      <c r="Z450">
        <v>909020041276989</v>
      </c>
      <c r="AA450" t="s">
        <v>13402</v>
      </c>
      <c r="AB450">
        <v>2</v>
      </c>
      <c r="AC450">
        <v>24.15</v>
      </c>
      <c r="AD450" t="s">
        <v>1429</v>
      </c>
      <c r="AE450" t="s">
        <v>1430</v>
      </c>
      <c r="AF450" t="s">
        <v>13403</v>
      </c>
      <c r="AG450" s="1">
        <v>46237</v>
      </c>
      <c r="AH450">
        <v>25</v>
      </c>
      <c r="AI450" t="s">
        <v>13404</v>
      </c>
      <c r="AJ450" t="s">
        <v>13405</v>
      </c>
      <c r="AK450" t="s">
        <v>13406</v>
      </c>
      <c r="AL450">
        <v>8279443010</v>
      </c>
      <c r="AM450" t="s">
        <v>13407</v>
      </c>
      <c r="AN450" t="s">
        <v>13408</v>
      </c>
      <c r="AO450">
        <v>1284</v>
      </c>
      <c r="AP450">
        <v>0</v>
      </c>
      <c r="AQ450" t="s">
        <v>13666</v>
      </c>
      <c r="AR450">
        <v>1724</v>
      </c>
      <c r="AS450">
        <v>0</v>
      </c>
      <c r="AZ450">
        <v>0</v>
      </c>
      <c r="BC450" t="str">
        <f>VLOOKUP(A450,Sheet1!$A$1:$E$221,2,0)</f>
        <v>West Zone</v>
      </c>
      <c r="BD450" t="str">
        <f>VLOOKUP(A450,Sheet1!$A$1:$E$221,5,0)</f>
        <v>Sandeep Sisodiya</v>
      </c>
    </row>
    <row r="451" spans="1:56" x14ac:dyDescent="0.35">
      <c r="A451" t="s">
        <v>132</v>
      </c>
      <c r="B451">
        <v>246</v>
      </c>
      <c r="C451" t="s">
        <v>787</v>
      </c>
      <c r="D451" t="s">
        <v>4208</v>
      </c>
      <c r="E451">
        <v>76343</v>
      </c>
      <c r="F451" t="s">
        <v>14395</v>
      </c>
      <c r="G451">
        <v>8185810</v>
      </c>
      <c r="H451" t="s">
        <v>13397</v>
      </c>
      <c r="I451" t="s">
        <v>4209</v>
      </c>
      <c r="J451">
        <v>9499569975</v>
      </c>
      <c r="K451" t="s">
        <v>14396</v>
      </c>
      <c r="L451">
        <v>31</v>
      </c>
      <c r="M451">
        <v>32</v>
      </c>
      <c r="N451" t="s">
        <v>787</v>
      </c>
      <c r="O451">
        <v>4345667538</v>
      </c>
      <c r="P451" t="s">
        <v>1061</v>
      </c>
      <c r="Q451" t="s">
        <v>4210</v>
      </c>
      <c r="T451" s="1">
        <v>46205</v>
      </c>
      <c r="U451" s="31">
        <v>46205.736064814817</v>
      </c>
      <c r="V451">
        <v>1</v>
      </c>
      <c r="W451">
        <v>77000</v>
      </c>
      <c r="X451" t="s">
        <v>13400</v>
      </c>
      <c r="Y451" t="s">
        <v>13401</v>
      </c>
      <c r="Z451">
        <v>909020041276989</v>
      </c>
      <c r="AA451" t="s">
        <v>13402</v>
      </c>
      <c r="AB451">
        <v>2</v>
      </c>
      <c r="AC451">
        <v>24.15</v>
      </c>
      <c r="AD451" t="s">
        <v>1025</v>
      </c>
      <c r="AE451" t="s">
        <v>1026</v>
      </c>
      <c r="AF451" t="s">
        <v>13426</v>
      </c>
      <c r="AG451" s="1">
        <v>46243</v>
      </c>
      <c r="AH451">
        <v>25</v>
      </c>
      <c r="AI451" t="s">
        <v>13404</v>
      </c>
      <c r="AJ451" t="s">
        <v>13405</v>
      </c>
      <c r="AK451" t="s">
        <v>13406</v>
      </c>
      <c r="AL451">
        <v>8873195270</v>
      </c>
      <c r="AM451" t="s">
        <v>13407</v>
      </c>
      <c r="AN451" t="s">
        <v>13408</v>
      </c>
      <c r="AO451">
        <v>1318</v>
      </c>
      <c r="AP451">
        <v>0</v>
      </c>
      <c r="AQ451" t="s">
        <v>13459</v>
      </c>
      <c r="AR451">
        <v>1640</v>
      </c>
      <c r="AS451">
        <v>0</v>
      </c>
      <c r="AZ451">
        <v>0</v>
      </c>
      <c r="BC451" t="str">
        <f>VLOOKUP(A451,Sheet1!$A$1:$E$221,2,0)</f>
        <v>East Zone</v>
      </c>
      <c r="BD451" t="str">
        <f>VLOOKUP(A451,Sheet1!$A$1:$E$221,5,0)</f>
        <v>Abhishek Kumar Tiwari</v>
      </c>
    </row>
    <row r="452" spans="1:56" x14ac:dyDescent="0.35">
      <c r="A452" t="s">
        <v>138</v>
      </c>
      <c r="B452">
        <v>330</v>
      </c>
      <c r="C452" t="s">
        <v>787</v>
      </c>
      <c r="D452" t="s">
        <v>1754</v>
      </c>
      <c r="E452">
        <v>294736</v>
      </c>
      <c r="F452" t="s">
        <v>14397</v>
      </c>
      <c r="G452">
        <v>9135775</v>
      </c>
      <c r="H452" t="s">
        <v>13397</v>
      </c>
      <c r="I452" t="s">
        <v>4211</v>
      </c>
      <c r="J452">
        <v>5528494950</v>
      </c>
      <c r="K452" t="s">
        <v>14398</v>
      </c>
      <c r="L452">
        <v>49</v>
      </c>
      <c r="M452">
        <v>19</v>
      </c>
      <c r="N452" t="s">
        <v>787</v>
      </c>
      <c r="O452">
        <v>4626344941</v>
      </c>
      <c r="P452" t="s">
        <v>1099</v>
      </c>
      <c r="Q452" t="s">
        <v>1100</v>
      </c>
      <c r="R452" t="s">
        <v>13940</v>
      </c>
      <c r="S452" t="s">
        <v>13941</v>
      </c>
      <c r="T452" s="1">
        <v>46206</v>
      </c>
      <c r="U452" s="31">
        <v>46206.712638888886</v>
      </c>
      <c r="V452">
        <v>1</v>
      </c>
      <c r="W452">
        <v>77000</v>
      </c>
      <c r="X452" t="s">
        <v>13400</v>
      </c>
      <c r="Y452" t="s">
        <v>13401</v>
      </c>
      <c r="Z452">
        <v>909020041276989</v>
      </c>
      <c r="AA452" t="s">
        <v>13402</v>
      </c>
      <c r="AB452">
        <v>2</v>
      </c>
      <c r="AC452">
        <v>24.15</v>
      </c>
      <c r="AD452" t="s">
        <v>1025</v>
      </c>
      <c r="AE452" t="s">
        <v>1026</v>
      </c>
      <c r="AF452" t="s">
        <v>13426</v>
      </c>
      <c r="AG452" s="1">
        <v>46242</v>
      </c>
      <c r="AH452">
        <v>25</v>
      </c>
      <c r="AI452" t="s">
        <v>13404</v>
      </c>
      <c r="AJ452" t="s">
        <v>13435</v>
      </c>
      <c r="AK452" t="s">
        <v>13406</v>
      </c>
      <c r="AL452">
        <v>9241469817</v>
      </c>
      <c r="AM452" t="s">
        <v>13415</v>
      </c>
      <c r="AN452" t="s">
        <v>13408</v>
      </c>
      <c r="AO452">
        <v>1318</v>
      </c>
      <c r="AP452">
        <v>0</v>
      </c>
      <c r="AQ452" t="s">
        <v>13459</v>
      </c>
      <c r="AR452">
        <v>1640</v>
      </c>
      <c r="AS452">
        <v>0</v>
      </c>
      <c r="AZ452">
        <v>0</v>
      </c>
      <c r="BC452" t="str">
        <f>VLOOKUP(A452,Sheet1!$A$1:$E$221,2,0)</f>
        <v>East Zone</v>
      </c>
      <c r="BD452" t="str">
        <f>VLOOKUP(A452,Sheet1!$A$1:$E$221,5,0)</f>
        <v>Abhishek Kumar Tiwari</v>
      </c>
    </row>
    <row r="453" spans="1:56" x14ac:dyDescent="0.35">
      <c r="A453" t="s">
        <v>176</v>
      </c>
      <c r="B453">
        <v>547</v>
      </c>
      <c r="C453" t="s">
        <v>785</v>
      </c>
      <c r="D453" t="s">
        <v>2796</v>
      </c>
      <c r="E453">
        <v>278808</v>
      </c>
      <c r="F453" t="s">
        <v>14399</v>
      </c>
      <c r="G453">
        <v>8316041</v>
      </c>
      <c r="H453" t="s">
        <v>13397</v>
      </c>
      <c r="I453" t="s">
        <v>2800</v>
      </c>
      <c r="J453">
        <v>1736493281</v>
      </c>
      <c r="K453" t="s">
        <v>14400</v>
      </c>
      <c r="L453">
        <v>27</v>
      </c>
      <c r="M453">
        <v>31</v>
      </c>
      <c r="N453" t="s">
        <v>785</v>
      </c>
      <c r="O453">
        <v>8796882770</v>
      </c>
      <c r="P453" t="s">
        <v>2797</v>
      </c>
      <c r="Q453" t="s">
        <v>2798</v>
      </c>
      <c r="T453" s="1">
        <v>46205</v>
      </c>
      <c r="U453" s="31">
        <v>46205.77484953704</v>
      </c>
      <c r="V453">
        <v>1</v>
      </c>
      <c r="W453">
        <v>35000</v>
      </c>
      <c r="X453" t="s">
        <v>13400</v>
      </c>
      <c r="Y453" t="s">
        <v>13401</v>
      </c>
      <c r="Z453">
        <v>909020041276989</v>
      </c>
      <c r="AA453" t="s">
        <v>13402</v>
      </c>
      <c r="AB453">
        <v>2</v>
      </c>
      <c r="AC453">
        <v>23.95</v>
      </c>
      <c r="AD453" t="s">
        <v>1390</v>
      </c>
      <c r="AE453" t="s">
        <v>1391</v>
      </c>
      <c r="AF453" t="s">
        <v>13426</v>
      </c>
      <c r="AG453" s="1">
        <v>46241</v>
      </c>
      <c r="AH453">
        <v>25</v>
      </c>
      <c r="AI453" t="s">
        <v>13404</v>
      </c>
      <c r="AJ453" t="s">
        <v>13405</v>
      </c>
      <c r="AK453" t="s">
        <v>13406</v>
      </c>
      <c r="AL453">
        <v>9327197267</v>
      </c>
      <c r="AM453" t="s">
        <v>13415</v>
      </c>
      <c r="AN453" t="s">
        <v>13408</v>
      </c>
      <c r="AO453">
        <v>599</v>
      </c>
      <c r="AP453">
        <v>0</v>
      </c>
      <c r="AQ453" t="s">
        <v>14401</v>
      </c>
      <c r="AR453">
        <v>805</v>
      </c>
      <c r="AS453">
        <v>0</v>
      </c>
      <c r="AZ453">
        <v>0</v>
      </c>
      <c r="BC453" t="str">
        <f>VLOOKUP(A453,Sheet1!$A$1:$E$221,2,0)</f>
        <v>West Zone</v>
      </c>
      <c r="BD453" t="str">
        <f>VLOOKUP(A453,Sheet1!$A$1:$E$221,5,0)</f>
        <v>Valand Priyankkumar</v>
      </c>
    </row>
    <row r="454" spans="1:56" x14ac:dyDescent="0.35">
      <c r="A454" t="s">
        <v>242</v>
      </c>
      <c r="B454">
        <v>250</v>
      </c>
      <c r="C454" t="s">
        <v>789</v>
      </c>
      <c r="D454" t="s">
        <v>2526</v>
      </c>
      <c r="E454">
        <v>574874</v>
      </c>
      <c r="F454" t="s">
        <v>14268</v>
      </c>
      <c r="G454">
        <v>9025620</v>
      </c>
      <c r="H454" t="s">
        <v>13397</v>
      </c>
      <c r="I454" t="s">
        <v>2529</v>
      </c>
      <c r="J454">
        <v>7616623426</v>
      </c>
      <c r="K454" t="s">
        <v>14402</v>
      </c>
      <c r="L454">
        <v>56</v>
      </c>
      <c r="M454">
        <v>21</v>
      </c>
      <c r="N454" t="s">
        <v>789</v>
      </c>
      <c r="O454">
        <v>8324391376</v>
      </c>
      <c r="P454" t="s">
        <v>1020</v>
      </c>
      <c r="Q454" t="s">
        <v>2527</v>
      </c>
      <c r="R454" t="s">
        <v>14403</v>
      </c>
      <c r="S454" t="s">
        <v>14404</v>
      </c>
      <c r="T454" s="1">
        <v>46205</v>
      </c>
      <c r="U454" s="31">
        <v>46205.802569444444</v>
      </c>
      <c r="V454">
        <v>1</v>
      </c>
      <c r="W454">
        <v>90000</v>
      </c>
      <c r="X454" t="s">
        <v>13400</v>
      </c>
      <c r="Y454" t="s">
        <v>13401</v>
      </c>
      <c r="Z454">
        <v>909020041276989</v>
      </c>
      <c r="AA454" t="s">
        <v>13402</v>
      </c>
      <c r="AB454">
        <v>3</v>
      </c>
      <c r="AC454">
        <v>24.15</v>
      </c>
      <c r="AD454" t="s">
        <v>931</v>
      </c>
      <c r="AE454" t="s">
        <v>932</v>
      </c>
      <c r="AF454" t="s">
        <v>13403</v>
      </c>
      <c r="AG454" s="1">
        <v>46244</v>
      </c>
      <c r="AH454">
        <v>25</v>
      </c>
      <c r="AI454" t="s">
        <v>13404</v>
      </c>
      <c r="AJ454" t="s">
        <v>13405</v>
      </c>
      <c r="AK454" t="s">
        <v>13406</v>
      </c>
      <c r="AL454">
        <v>9999748501</v>
      </c>
      <c r="AM454" t="s">
        <v>13415</v>
      </c>
      <c r="AN454" t="s">
        <v>13408</v>
      </c>
      <c r="AO454">
        <v>1540</v>
      </c>
      <c r="AP454">
        <v>0</v>
      </c>
      <c r="AQ454" t="s">
        <v>13451</v>
      </c>
      <c r="AR454">
        <v>2008</v>
      </c>
      <c r="AS454">
        <v>0</v>
      </c>
      <c r="AZ454">
        <v>0</v>
      </c>
      <c r="BC454" t="str">
        <f>VLOOKUP(A454,Sheet1!$A$1:$E$221,2,0)</f>
        <v>East Zone</v>
      </c>
      <c r="BD454" t="str">
        <f>VLOOKUP(A454,Sheet1!$A$1:$E$221,5,0)</f>
        <v>Marut Nandan</v>
      </c>
    </row>
    <row r="455" spans="1:56" x14ac:dyDescent="0.35">
      <c r="A455" t="s">
        <v>254</v>
      </c>
      <c r="B455">
        <v>836</v>
      </c>
      <c r="C455" t="s">
        <v>789</v>
      </c>
      <c r="D455" t="s">
        <v>2592</v>
      </c>
      <c r="E455">
        <v>631554</v>
      </c>
      <c r="F455" t="s">
        <v>14405</v>
      </c>
      <c r="G455">
        <v>8128413</v>
      </c>
      <c r="H455" t="s">
        <v>13397</v>
      </c>
      <c r="I455" t="s">
        <v>1227</v>
      </c>
      <c r="J455">
        <v>9378264868</v>
      </c>
      <c r="K455" t="s">
        <v>14406</v>
      </c>
      <c r="L455">
        <v>42</v>
      </c>
      <c r="M455">
        <v>49</v>
      </c>
      <c r="N455" t="s">
        <v>789</v>
      </c>
      <c r="O455">
        <v>1738093784</v>
      </c>
      <c r="P455" t="s">
        <v>2593</v>
      </c>
      <c r="Q455" t="s">
        <v>2594</v>
      </c>
      <c r="T455" s="1">
        <v>46206</v>
      </c>
      <c r="U455" s="31">
        <v>46206.636990740742</v>
      </c>
      <c r="V455">
        <v>1</v>
      </c>
      <c r="W455">
        <v>45000</v>
      </c>
      <c r="X455" t="s">
        <v>13400</v>
      </c>
      <c r="Y455" t="s">
        <v>13401</v>
      </c>
      <c r="Z455">
        <v>909020041276989</v>
      </c>
      <c r="AA455" t="s">
        <v>13402</v>
      </c>
      <c r="AB455">
        <v>2</v>
      </c>
      <c r="AC455">
        <v>24.15</v>
      </c>
      <c r="AD455" t="s">
        <v>1637</v>
      </c>
      <c r="AE455" t="s">
        <v>1638</v>
      </c>
      <c r="AF455" t="s">
        <v>13426</v>
      </c>
      <c r="AG455" s="1">
        <v>46243</v>
      </c>
      <c r="AH455">
        <v>25</v>
      </c>
      <c r="AI455" t="s">
        <v>13404</v>
      </c>
      <c r="AJ455" t="s">
        <v>13405</v>
      </c>
      <c r="AK455" t="s">
        <v>13406</v>
      </c>
      <c r="AL455">
        <v>9670484006</v>
      </c>
      <c r="AM455" t="s">
        <v>13407</v>
      </c>
      <c r="AN455" t="s">
        <v>13408</v>
      </c>
      <c r="AO455">
        <v>770</v>
      </c>
      <c r="AP455">
        <v>0</v>
      </c>
      <c r="AQ455" t="s">
        <v>13815</v>
      </c>
      <c r="AR455">
        <v>1004</v>
      </c>
      <c r="AS455">
        <v>0</v>
      </c>
      <c r="AZ455">
        <v>0</v>
      </c>
      <c r="BC455" t="str">
        <f>VLOOKUP(A455,Sheet1!$A$1:$E$221,2,0)</f>
        <v>East Zone</v>
      </c>
      <c r="BD455" t="str">
        <f>VLOOKUP(A455,Sheet1!$A$1:$E$221,5,0)</f>
        <v>Prince Singh</v>
      </c>
    </row>
    <row r="456" spans="1:56" x14ac:dyDescent="0.35">
      <c r="A456" t="s">
        <v>917</v>
      </c>
      <c r="B456">
        <v>657</v>
      </c>
      <c r="C456" t="s">
        <v>789</v>
      </c>
      <c r="D456" t="s">
        <v>4212</v>
      </c>
      <c r="E456">
        <v>383351</v>
      </c>
      <c r="F456" t="s">
        <v>4213</v>
      </c>
      <c r="G456">
        <v>9282933</v>
      </c>
      <c r="H456" t="s">
        <v>13397</v>
      </c>
      <c r="I456" t="s">
        <v>4214</v>
      </c>
      <c r="J456">
        <v>3685588489</v>
      </c>
      <c r="K456" t="s">
        <v>14407</v>
      </c>
      <c r="L456">
        <v>30</v>
      </c>
      <c r="M456">
        <v>35</v>
      </c>
      <c r="N456" t="s">
        <v>789</v>
      </c>
      <c r="O456">
        <v>7424181522</v>
      </c>
      <c r="P456" t="s">
        <v>4215</v>
      </c>
      <c r="Q456" t="s">
        <v>4216</v>
      </c>
      <c r="T456" s="1">
        <v>46205</v>
      </c>
      <c r="U456" s="31">
        <v>46205.802569444444</v>
      </c>
      <c r="V456">
        <v>1</v>
      </c>
      <c r="W456">
        <v>90000</v>
      </c>
      <c r="X456" t="s">
        <v>13400</v>
      </c>
      <c r="Y456" t="s">
        <v>13401</v>
      </c>
      <c r="Z456">
        <v>909020041276989</v>
      </c>
      <c r="AA456" t="s">
        <v>13402</v>
      </c>
      <c r="AB456">
        <v>4</v>
      </c>
      <c r="AC456">
        <v>24.15</v>
      </c>
      <c r="AD456" t="s">
        <v>931</v>
      </c>
      <c r="AE456" t="s">
        <v>932</v>
      </c>
      <c r="AF456" t="s">
        <v>13403</v>
      </c>
      <c r="AG456" s="1">
        <v>46239</v>
      </c>
      <c r="AH456">
        <v>25</v>
      </c>
      <c r="AI456" t="s">
        <v>13404</v>
      </c>
      <c r="AJ456" t="s">
        <v>13427</v>
      </c>
      <c r="AK456" t="s">
        <v>13406</v>
      </c>
      <c r="AL456">
        <v>9651763639</v>
      </c>
      <c r="AM456" t="s">
        <v>13415</v>
      </c>
      <c r="AN456" t="s">
        <v>13408</v>
      </c>
      <c r="AO456">
        <v>1540</v>
      </c>
      <c r="AP456">
        <v>0</v>
      </c>
      <c r="AQ456" t="s">
        <v>13451</v>
      </c>
      <c r="AR456">
        <v>2008</v>
      </c>
      <c r="AS456">
        <v>0</v>
      </c>
      <c r="AZ456">
        <v>0</v>
      </c>
      <c r="BC456" t="str">
        <f>VLOOKUP(A456,Sheet1!$A$1:$E$221,2,0)</f>
        <v>East Zone</v>
      </c>
      <c r="BD456" t="str">
        <f>VLOOKUP(A456,Sheet1!$A$1:$E$221,5,0)</f>
        <v>Marut Nandan</v>
      </c>
    </row>
    <row r="457" spans="1:56" x14ac:dyDescent="0.35">
      <c r="A457" t="s">
        <v>119</v>
      </c>
      <c r="B457">
        <v>94</v>
      </c>
      <c r="C457" t="s">
        <v>787</v>
      </c>
      <c r="D457" t="s">
        <v>1633</v>
      </c>
      <c r="E457">
        <v>761252</v>
      </c>
      <c r="F457" t="s">
        <v>14408</v>
      </c>
      <c r="G457">
        <v>9282285</v>
      </c>
      <c r="H457" t="s">
        <v>13397</v>
      </c>
      <c r="I457" t="s">
        <v>1635</v>
      </c>
      <c r="J457">
        <v>6999971785</v>
      </c>
      <c r="K457" t="s">
        <v>14409</v>
      </c>
      <c r="L457">
        <v>54</v>
      </c>
      <c r="M457">
        <v>27</v>
      </c>
      <c r="N457" t="s">
        <v>787</v>
      </c>
      <c r="O457">
        <v>2075075339</v>
      </c>
      <c r="P457" t="s">
        <v>120</v>
      </c>
      <c r="Q457" t="s">
        <v>1634</v>
      </c>
      <c r="T457" s="1">
        <v>46205</v>
      </c>
      <c r="U457" s="31">
        <v>46205.802905092591</v>
      </c>
      <c r="V457">
        <v>1</v>
      </c>
      <c r="W457">
        <v>77000</v>
      </c>
      <c r="X457" t="s">
        <v>13400</v>
      </c>
      <c r="Y457" t="s">
        <v>13401</v>
      </c>
      <c r="Z457">
        <v>909020041276989</v>
      </c>
      <c r="AA457" t="s">
        <v>13402</v>
      </c>
      <c r="AB457">
        <v>2</v>
      </c>
      <c r="AC457">
        <v>24.15</v>
      </c>
      <c r="AD457" t="s">
        <v>939</v>
      </c>
      <c r="AE457" t="s">
        <v>940</v>
      </c>
      <c r="AF457" t="s">
        <v>13414</v>
      </c>
      <c r="AG457" s="1">
        <v>46244</v>
      </c>
      <c r="AH457">
        <v>25</v>
      </c>
      <c r="AI457" t="s">
        <v>13404</v>
      </c>
      <c r="AJ457" t="s">
        <v>13405</v>
      </c>
      <c r="AK457" t="s">
        <v>13406</v>
      </c>
      <c r="AL457">
        <v>7488015852</v>
      </c>
      <c r="AM457" t="s">
        <v>13415</v>
      </c>
      <c r="AN457" t="s">
        <v>13408</v>
      </c>
      <c r="AO457">
        <v>1318</v>
      </c>
      <c r="AP457">
        <v>0</v>
      </c>
      <c r="AQ457" t="s">
        <v>13420</v>
      </c>
      <c r="AR457">
        <v>1718</v>
      </c>
      <c r="AS457">
        <v>0</v>
      </c>
      <c r="AZ457">
        <v>0</v>
      </c>
      <c r="BC457" t="str">
        <f>VLOOKUP(A457,Sheet1!$A$1:$E$221,2,0)</f>
        <v>East Zone</v>
      </c>
      <c r="BD457" t="str">
        <f>VLOOKUP(A457,Sheet1!$A$1:$E$221,5,0)</f>
        <v>Pavan Kumar Rai</v>
      </c>
    </row>
    <row r="458" spans="1:56" x14ac:dyDescent="0.35">
      <c r="A458" t="s">
        <v>229</v>
      </c>
      <c r="B458">
        <v>69</v>
      </c>
      <c r="C458" t="s">
        <v>789</v>
      </c>
      <c r="D458" t="s">
        <v>2475</v>
      </c>
      <c r="E458">
        <v>416047</v>
      </c>
      <c r="F458" t="s">
        <v>14410</v>
      </c>
      <c r="G458">
        <v>8607613</v>
      </c>
      <c r="H458" t="s">
        <v>13397</v>
      </c>
      <c r="I458" t="s">
        <v>2478</v>
      </c>
      <c r="J458">
        <v>9439337904</v>
      </c>
      <c r="K458" t="s">
        <v>14411</v>
      </c>
      <c r="L458">
        <v>38</v>
      </c>
      <c r="M458">
        <v>21</v>
      </c>
      <c r="N458" t="s">
        <v>789</v>
      </c>
      <c r="O458">
        <v>1661582401</v>
      </c>
      <c r="P458" t="s">
        <v>1549</v>
      </c>
      <c r="Q458" t="s">
        <v>1550</v>
      </c>
      <c r="T458" s="1">
        <v>46205</v>
      </c>
      <c r="U458" s="31">
        <v>46205.792141203703</v>
      </c>
      <c r="V458">
        <v>1</v>
      </c>
      <c r="W458">
        <v>90000</v>
      </c>
      <c r="X458" t="s">
        <v>13400</v>
      </c>
      <c r="Y458" t="s">
        <v>13401</v>
      </c>
      <c r="Z458">
        <v>909020041276989</v>
      </c>
      <c r="AA458" t="s">
        <v>13402</v>
      </c>
      <c r="AB458">
        <v>4</v>
      </c>
      <c r="AC458">
        <v>24.15</v>
      </c>
      <c r="AD458" t="s">
        <v>931</v>
      </c>
      <c r="AE458" t="s">
        <v>932</v>
      </c>
      <c r="AF458" t="s">
        <v>13414</v>
      </c>
      <c r="AG458" s="1">
        <v>46240</v>
      </c>
      <c r="AH458">
        <v>25</v>
      </c>
      <c r="AI458" t="s">
        <v>13404</v>
      </c>
      <c r="AJ458" t="s">
        <v>13405</v>
      </c>
      <c r="AK458" t="s">
        <v>13406</v>
      </c>
      <c r="AL458">
        <v>8922947614</v>
      </c>
      <c r="AM458" t="s">
        <v>13415</v>
      </c>
      <c r="AN458" t="s">
        <v>13408</v>
      </c>
      <c r="AO458">
        <v>1540</v>
      </c>
      <c r="AP458">
        <v>0</v>
      </c>
      <c r="AQ458" t="s">
        <v>13451</v>
      </c>
      <c r="AR458">
        <v>2008</v>
      </c>
      <c r="AS458">
        <v>0</v>
      </c>
      <c r="AZ458">
        <v>0</v>
      </c>
      <c r="BC458" t="str">
        <f>VLOOKUP(A458,Sheet1!$A$1:$E$221,2,0)</f>
        <v>East Zone</v>
      </c>
      <c r="BD458" t="str">
        <f>VLOOKUP(A458,Sheet1!$A$1:$E$221,5,0)</f>
        <v>Sheelendra Pratap Singh</v>
      </c>
    </row>
    <row r="459" spans="1:56" x14ac:dyDescent="0.35">
      <c r="A459" t="s">
        <v>229</v>
      </c>
      <c r="B459">
        <v>69</v>
      </c>
      <c r="C459" t="s">
        <v>789</v>
      </c>
      <c r="D459" t="s">
        <v>2475</v>
      </c>
      <c r="E459">
        <v>416047</v>
      </c>
      <c r="F459" t="s">
        <v>14410</v>
      </c>
      <c r="G459">
        <v>8607613</v>
      </c>
      <c r="H459" t="s">
        <v>13397</v>
      </c>
      <c r="I459" t="s">
        <v>2477</v>
      </c>
      <c r="J459">
        <v>5623268023</v>
      </c>
      <c r="K459" t="s">
        <v>14412</v>
      </c>
      <c r="L459">
        <v>54</v>
      </c>
      <c r="M459">
        <v>57</v>
      </c>
      <c r="N459" t="s">
        <v>789</v>
      </c>
      <c r="O459">
        <v>1708120790</v>
      </c>
      <c r="P459" t="s">
        <v>1549</v>
      </c>
      <c r="Q459" t="s">
        <v>1550</v>
      </c>
      <c r="T459" s="1">
        <v>46205</v>
      </c>
      <c r="U459" s="31">
        <v>46205.79215277778</v>
      </c>
      <c r="V459">
        <v>1</v>
      </c>
      <c r="W459">
        <v>55000</v>
      </c>
      <c r="X459" t="s">
        <v>13400</v>
      </c>
      <c r="Y459" t="s">
        <v>13401</v>
      </c>
      <c r="Z459">
        <v>909020041276989</v>
      </c>
      <c r="AA459" t="s">
        <v>13402</v>
      </c>
      <c r="AB459">
        <v>2</v>
      </c>
      <c r="AC459">
        <v>24.15</v>
      </c>
      <c r="AD459" t="s">
        <v>945</v>
      </c>
      <c r="AE459" t="s">
        <v>946</v>
      </c>
      <c r="AF459" t="s">
        <v>13414</v>
      </c>
      <c r="AG459" s="1">
        <v>46240</v>
      </c>
      <c r="AH459">
        <v>25</v>
      </c>
      <c r="AI459" t="s">
        <v>13404</v>
      </c>
      <c r="AJ459" t="s">
        <v>13405</v>
      </c>
      <c r="AK459" t="s">
        <v>13406</v>
      </c>
      <c r="AL459">
        <v>8127405368</v>
      </c>
      <c r="AM459" t="s">
        <v>13407</v>
      </c>
      <c r="AN459" t="s">
        <v>13408</v>
      </c>
      <c r="AO459">
        <v>942</v>
      </c>
      <c r="AP459">
        <v>0</v>
      </c>
      <c r="AQ459" t="s">
        <v>14192</v>
      </c>
      <c r="AR459">
        <v>1227</v>
      </c>
      <c r="AS459">
        <v>0</v>
      </c>
      <c r="AZ459">
        <v>0</v>
      </c>
      <c r="BC459" t="str">
        <f>VLOOKUP(A459,Sheet1!$A$1:$E$221,2,0)</f>
        <v>East Zone</v>
      </c>
      <c r="BD459" t="str">
        <f>VLOOKUP(A459,Sheet1!$A$1:$E$221,5,0)</f>
        <v>Sheelendra Pratap Singh</v>
      </c>
    </row>
    <row r="460" spans="1:56" x14ac:dyDescent="0.35">
      <c r="A460" t="s">
        <v>168</v>
      </c>
      <c r="B460">
        <v>214</v>
      </c>
      <c r="C460" t="s">
        <v>781</v>
      </c>
      <c r="D460" t="s">
        <v>4217</v>
      </c>
      <c r="E460">
        <v>236392</v>
      </c>
      <c r="F460" t="s">
        <v>14413</v>
      </c>
      <c r="G460">
        <v>8483142</v>
      </c>
      <c r="H460" t="s">
        <v>13397</v>
      </c>
      <c r="I460" t="s">
        <v>4218</v>
      </c>
      <c r="J460">
        <v>9117435543</v>
      </c>
      <c r="K460" t="s">
        <v>14414</v>
      </c>
      <c r="L460">
        <v>34</v>
      </c>
      <c r="M460">
        <v>48</v>
      </c>
      <c r="N460" t="s">
        <v>781</v>
      </c>
      <c r="O460">
        <v>3189869370</v>
      </c>
      <c r="P460" t="s">
        <v>3936</v>
      </c>
      <c r="Q460" t="s">
        <v>3937</v>
      </c>
      <c r="R460" t="s">
        <v>14415</v>
      </c>
      <c r="S460" t="s">
        <v>14416</v>
      </c>
      <c r="T460" s="1">
        <v>46206</v>
      </c>
      <c r="U460" s="31">
        <v>46206.495821759258</v>
      </c>
      <c r="V460">
        <v>1</v>
      </c>
      <c r="W460">
        <v>77000</v>
      </c>
      <c r="X460" t="s">
        <v>13400</v>
      </c>
      <c r="Y460" t="s">
        <v>13401</v>
      </c>
      <c r="Z460">
        <v>909020041276989</v>
      </c>
      <c r="AA460" t="s">
        <v>13402</v>
      </c>
      <c r="AB460">
        <v>4</v>
      </c>
      <c r="AC460">
        <v>24.15</v>
      </c>
      <c r="AD460" t="s">
        <v>1025</v>
      </c>
      <c r="AE460" t="s">
        <v>1026</v>
      </c>
      <c r="AF460" t="s">
        <v>13434</v>
      </c>
      <c r="AG460" s="1">
        <v>46239</v>
      </c>
      <c r="AH460">
        <v>25</v>
      </c>
      <c r="AI460" t="s">
        <v>13404</v>
      </c>
      <c r="AJ460" t="s">
        <v>13405</v>
      </c>
      <c r="AK460" t="s">
        <v>13406</v>
      </c>
      <c r="AL460">
        <v>7517065796</v>
      </c>
      <c r="AM460" t="s">
        <v>13415</v>
      </c>
      <c r="AN460" t="s">
        <v>13408</v>
      </c>
      <c r="AO460">
        <v>1318</v>
      </c>
      <c r="AP460">
        <v>0</v>
      </c>
      <c r="AQ460" t="s">
        <v>13459</v>
      </c>
      <c r="AR460">
        <v>1640</v>
      </c>
      <c r="AS460">
        <v>0</v>
      </c>
      <c r="AZ460">
        <v>0</v>
      </c>
      <c r="BC460" t="str">
        <f>VLOOKUP(A460,Sheet1!$A$1:$E$221,2,0)</f>
        <v>South Zone</v>
      </c>
      <c r="BD460" t="str">
        <f>VLOOKUP(A460,Sheet1!$A$1:$E$221,5,0)</f>
        <v>Manu Yadav</v>
      </c>
    </row>
    <row r="461" spans="1:56" x14ac:dyDescent="0.35">
      <c r="A461" t="s">
        <v>104</v>
      </c>
      <c r="B461">
        <v>492</v>
      </c>
      <c r="C461" t="s">
        <v>788</v>
      </c>
      <c r="D461" t="s">
        <v>4219</v>
      </c>
      <c r="E461">
        <v>539742</v>
      </c>
      <c r="F461" t="s">
        <v>14417</v>
      </c>
      <c r="G461">
        <v>9283538</v>
      </c>
      <c r="H461" t="s">
        <v>13397</v>
      </c>
      <c r="I461" t="s">
        <v>4220</v>
      </c>
      <c r="J461">
        <v>1856262253</v>
      </c>
      <c r="K461" t="s">
        <v>14418</v>
      </c>
      <c r="L461">
        <v>35</v>
      </c>
      <c r="M461">
        <v>38</v>
      </c>
      <c r="N461" t="s">
        <v>788</v>
      </c>
      <c r="O461">
        <v>9154850021</v>
      </c>
      <c r="P461" t="s">
        <v>1279</v>
      </c>
      <c r="Q461" t="s">
        <v>1280</v>
      </c>
      <c r="T461" s="1">
        <v>46206</v>
      </c>
      <c r="U461" s="31">
        <v>46206.592777777776</v>
      </c>
      <c r="V461">
        <v>1</v>
      </c>
      <c r="W461">
        <v>60000</v>
      </c>
      <c r="X461" t="s">
        <v>13400</v>
      </c>
      <c r="Y461" t="s">
        <v>13401</v>
      </c>
      <c r="Z461">
        <v>909020041276989</v>
      </c>
      <c r="AA461" t="s">
        <v>13402</v>
      </c>
      <c r="AB461">
        <v>3</v>
      </c>
      <c r="AC461">
        <v>24.15</v>
      </c>
      <c r="AD461" t="s">
        <v>1206</v>
      </c>
      <c r="AE461" t="s">
        <v>1207</v>
      </c>
      <c r="AF461" t="s">
        <v>13414</v>
      </c>
      <c r="AG461" s="1">
        <v>46242</v>
      </c>
      <c r="AH461">
        <v>25</v>
      </c>
      <c r="AI461" t="s">
        <v>13404</v>
      </c>
      <c r="AJ461" t="s">
        <v>13405</v>
      </c>
      <c r="AK461" t="s">
        <v>13406</v>
      </c>
      <c r="AL461">
        <v>8800812097</v>
      </c>
      <c r="AM461" t="s">
        <v>13407</v>
      </c>
      <c r="AN461" t="s">
        <v>13408</v>
      </c>
      <c r="AO461">
        <v>1027</v>
      </c>
      <c r="AP461">
        <v>0</v>
      </c>
      <c r="AQ461" t="s">
        <v>13509</v>
      </c>
      <c r="AR461">
        <v>1278</v>
      </c>
      <c r="AS461">
        <v>0</v>
      </c>
      <c r="AZ461">
        <v>0</v>
      </c>
      <c r="BC461" t="str">
        <f>VLOOKUP(A461,Sheet1!$A$1:$E$221,2,0)</f>
        <v>South Zone</v>
      </c>
      <c r="BD461" t="str">
        <f>VLOOKUP(A461,Sheet1!$A$1:$E$221,5,0)</f>
        <v>Vinay Shukla</v>
      </c>
    </row>
    <row r="462" spans="1:56" x14ac:dyDescent="0.35">
      <c r="A462" t="s">
        <v>206</v>
      </c>
      <c r="B462">
        <v>56</v>
      </c>
      <c r="C462" t="s">
        <v>789</v>
      </c>
      <c r="D462" t="s">
        <v>2772</v>
      </c>
      <c r="E462">
        <v>609914</v>
      </c>
      <c r="F462" t="s">
        <v>3630</v>
      </c>
      <c r="G462">
        <v>8235538</v>
      </c>
      <c r="H462" t="s">
        <v>13397</v>
      </c>
      <c r="I462" t="s">
        <v>2774</v>
      </c>
      <c r="J462">
        <v>2912711675</v>
      </c>
      <c r="K462" t="s">
        <v>14419</v>
      </c>
      <c r="L462">
        <v>47</v>
      </c>
      <c r="M462">
        <v>43</v>
      </c>
      <c r="N462" t="s">
        <v>789</v>
      </c>
      <c r="O462">
        <v>2518652771</v>
      </c>
      <c r="P462" t="s">
        <v>2116</v>
      </c>
      <c r="Q462" t="s">
        <v>2117</v>
      </c>
      <c r="T462" s="1">
        <v>46206</v>
      </c>
      <c r="U462" s="31">
        <v>46206.559699074074</v>
      </c>
      <c r="V462">
        <v>1</v>
      </c>
      <c r="W462">
        <v>70000</v>
      </c>
      <c r="X462" t="s">
        <v>13400</v>
      </c>
      <c r="Y462" t="s">
        <v>13401</v>
      </c>
      <c r="Z462">
        <v>909020041276989</v>
      </c>
      <c r="AA462" t="s">
        <v>13402</v>
      </c>
      <c r="AB462">
        <v>5</v>
      </c>
      <c r="AC462">
        <v>24.5</v>
      </c>
      <c r="AD462" t="s">
        <v>1384</v>
      </c>
      <c r="AE462" t="s">
        <v>1385</v>
      </c>
      <c r="AF462" t="s">
        <v>13414</v>
      </c>
      <c r="AG462" s="1">
        <v>46242</v>
      </c>
      <c r="AH462">
        <v>25</v>
      </c>
      <c r="AI462" t="s">
        <v>13404</v>
      </c>
      <c r="AJ462" t="s">
        <v>13435</v>
      </c>
      <c r="AK462" t="s">
        <v>13406</v>
      </c>
      <c r="AL462">
        <v>7300934192</v>
      </c>
      <c r="AM462" t="s">
        <v>13415</v>
      </c>
      <c r="AN462" t="s">
        <v>13408</v>
      </c>
      <c r="AO462">
        <v>1198</v>
      </c>
      <c r="AP462">
        <v>0</v>
      </c>
      <c r="AQ462" t="s">
        <v>13444</v>
      </c>
      <c r="AR462">
        <v>1609</v>
      </c>
      <c r="AS462">
        <v>0</v>
      </c>
      <c r="AZ462">
        <v>0</v>
      </c>
      <c r="BC462" t="str">
        <f>VLOOKUP(A462,Sheet1!$A$1:$E$221,2,0)</f>
        <v>West Zone</v>
      </c>
      <c r="BD462" t="str">
        <f>VLOOKUP(A462,Sheet1!$A$1:$E$221,5,0)</f>
        <v>Naveen Kumar</v>
      </c>
    </row>
    <row r="463" spans="1:56" x14ac:dyDescent="0.35">
      <c r="A463" t="s">
        <v>265</v>
      </c>
      <c r="B463">
        <v>1100</v>
      </c>
      <c r="C463" t="s">
        <v>779</v>
      </c>
      <c r="D463" t="s">
        <v>4221</v>
      </c>
      <c r="E463">
        <v>663924</v>
      </c>
      <c r="F463" t="s">
        <v>13931</v>
      </c>
      <c r="G463">
        <v>8570292</v>
      </c>
      <c r="H463" t="s">
        <v>13397</v>
      </c>
      <c r="I463" t="s">
        <v>4222</v>
      </c>
      <c r="J463">
        <v>4894625299</v>
      </c>
      <c r="K463" t="s">
        <v>14420</v>
      </c>
      <c r="L463">
        <v>25</v>
      </c>
      <c r="M463">
        <v>35</v>
      </c>
      <c r="N463" t="s">
        <v>779</v>
      </c>
      <c r="O463">
        <v>8904919295</v>
      </c>
      <c r="P463" t="s">
        <v>4223</v>
      </c>
      <c r="Q463" t="s">
        <v>4224</v>
      </c>
      <c r="T463" s="1">
        <v>46206</v>
      </c>
      <c r="U463" s="31">
        <v>46206.555104166669</v>
      </c>
      <c r="V463">
        <v>1</v>
      </c>
      <c r="W463">
        <v>45000</v>
      </c>
      <c r="X463" t="s">
        <v>13400</v>
      </c>
      <c r="Y463" t="s">
        <v>13401</v>
      </c>
      <c r="Z463">
        <v>909020041276989</v>
      </c>
      <c r="AA463" t="s">
        <v>13402</v>
      </c>
      <c r="AB463">
        <v>2</v>
      </c>
      <c r="AC463">
        <v>24.15</v>
      </c>
      <c r="AD463" t="s">
        <v>1148</v>
      </c>
      <c r="AE463" t="s">
        <v>1149</v>
      </c>
      <c r="AF463" t="s">
        <v>13414</v>
      </c>
      <c r="AG463" s="1">
        <v>46241</v>
      </c>
      <c r="AH463">
        <v>25</v>
      </c>
      <c r="AI463" t="s">
        <v>13404</v>
      </c>
      <c r="AJ463" t="s">
        <v>13650</v>
      </c>
      <c r="AK463" t="s">
        <v>13406</v>
      </c>
      <c r="AL463">
        <v>7318850821</v>
      </c>
      <c r="AM463" t="s">
        <v>13415</v>
      </c>
      <c r="AN463" t="s">
        <v>13408</v>
      </c>
      <c r="AO463">
        <v>770</v>
      </c>
      <c r="AP463">
        <v>0</v>
      </c>
      <c r="AQ463" t="s">
        <v>13474</v>
      </c>
      <c r="AR463">
        <v>1005</v>
      </c>
      <c r="AS463">
        <v>0</v>
      </c>
      <c r="AZ463">
        <v>0</v>
      </c>
      <c r="BC463" t="str">
        <f>VLOOKUP(A463,Sheet1!$A$1:$E$221,2,0)</f>
        <v>South East Zone</v>
      </c>
      <c r="BD463" t="str">
        <f>VLOOKUP(A463,Sheet1!$A$1:$E$221,5,0)</f>
        <v>Pritam Vishwas</v>
      </c>
    </row>
    <row r="464" spans="1:56" x14ac:dyDescent="0.35">
      <c r="A464" t="s">
        <v>807</v>
      </c>
      <c r="B464">
        <v>128</v>
      </c>
      <c r="C464" t="s">
        <v>787</v>
      </c>
      <c r="D464" t="s">
        <v>4602</v>
      </c>
      <c r="E464">
        <v>317677</v>
      </c>
      <c r="F464" t="s">
        <v>14353</v>
      </c>
      <c r="G464">
        <v>9283142</v>
      </c>
      <c r="H464" t="s">
        <v>13397</v>
      </c>
      <c r="I464" t="s">
        <v>4606</v>
      </c>
      <c r="J464">
        <v>9197347627</v>
      </c>
      <c r="K464" t="s">
        <v>14421</v>
      </c>
      <c r="L464">
        <v>45</v>
      </c>
      <c r="M464">
        <v>48</v>
      </c>
      <c r="N464" t="s">
        <v>787</v>
      </c>
      <c r="O464">
        <v>6502792237</v>
      </c>
      <c r="P464" t="s">
        <v>4604</v>
      </c>
      <c r="Q464" t="s">
        <v>4605</v>
      </c>
      <c r="T464" s="1">
        <v>46205</v>
      </c>
      <c r="U464" s="31">
        <v>46205.763506944444</v>
      </c>
      <c r="V464">
        <v>1</v>
      </c>
      <c r="W464">
        <v>90000</v>
      </c>
      <c r="X464" t="s">
        <v>13400</v>
      </c>
      <c r="Y464" t="s">
        <v>13401</v>
      </c>
      <c r="Z464">
        <v>909020041276989</v>
      </c>
      <c r="AA464" t="s">
        <v>13402</v>
      </c>
      <c r="AB464">
        <v>7</v>
      </c>
      <c r="AC464">
        <v>24.15</v>
      </c>
      <c r="AD464" t="s">
        <v>931</v>
      </c>
      <c r="AE464" t="s">
        <v>932</v>
      </c>
      <c r="AF464" t="s">
        <v>13403</v>
      </c>
      <c r="AG464" s="1">
        <v>46240</v>
      </c>
      <c r="AH464">
        <v>25</v>
      </c>
      <c r="AI464" t="s">
        <v>13404</v>
      </c>
      <c r="AJ464" t="s">
        <v>13435</v>
      </c>
      <c r="AK464" t="s">
        <v>13406</v>
      </c>
      <c r="AL464">
        <v>7209866146</v>
      </c>
      <c r="AM464" t="s">
        <v>13415</v>
      </c>
      <c r="AN464" t="s">
        <v>13408</v>
      </c>
      <c r="AO464">
        <v>1540</v>
      </c>
      <c r="AP464">
        <v>0</v>
      </c>
      <c r="AQ464" t="s">
        <v>13451</v>
      </c>
      <c r="AR464">
        <v>2008</v>
      </c>
      <c r="AS464">
        <v>0</v>
      </c>
      <c r="AZ464">
        <v>0</v>
      </c>
      <c r="BC464" t="str">
        <f>VLOOKUP(A464,Sheet1!$A$1:$E$221,2,0)</f>
        <v>East Zone</v>
      </c>
      <c r="BD464" t="str">
        <f>VLOOKUP(A464,Sheet1!$A$1:$E$221,5,0)</f>
        <v>Pavan Kumar Rai</v>
      </c>
    </row>
    <row r="465" spans="1:56" x14ac:dyDescent="0.35">
      <c r="A465" t="s">
        <v>80</v>
      </c>
      <c r="B465">
        <v>2</v>
      </c>
      <c r="C465" t="s">
        <v>789</v>
      </c>
      <c r="D465" t="s">
        <v>4225</v>
      </c>
      <c r="E465">
        <v>310381</v>
      </c>
      <c r="F465" t="s">
        <v>14422</v>
      </c>
      <c r="G465">
        <v>9283408</v>
      </c>
      <c r="H465" t="s">
        <v>13397</v>
      </c>
      <c r="I465" t="s">
        <v>4226</v>
      </c>
      <c r="J465">
        <v>7573127727</v>
      </c>
      <c r="K465" t="s">
        <v>14423</v>
      </c>
      <c r="L465">
        <v>46</v>
      </c>
      <c r="M465">
        <v>51</v>
      </c>
      <c r="N465" t="s">
        <v>789</v>
      </c>
      <c r="O465">
        <v>8597751612</v>
      </c>
      <c r="P465" t="s">
        <v>4227</v>
      </c>
      <c r="Q465" t="s">
        <v>4228</v>
      </c>
      <c r="T465" s="1">
        <v>46205</v>
      </c>
      <c r="U465" s="31">
        <v>46205.77144675926</v>
      </c>
      <c r="V465">
        <v>1</v>
      </c>
      <c r="W465">
        <v>77000</v>
      </c>
      <c r="X465" t="s">
        <v>13400</v>
      </c>
      <c r="Y465" t="s">
        <v>13401</v>
      </c>
      <c r="Z465">
        <v>909020041276989</v>
      </c>
      <c r="AA465" t="s">
        <v>13402</v>
      </c>
      <c r="AB465">
        <v>2</v>
      </c>
      <c r="AC465">
        <v>24.15</v>
      </c>
      <c r="AD465" t="s">
        <v>1173</v>
      </c>
      <c r="AE465" t="s">
        <v>1174</v>
      </c>
      <c r="AF465" t="s">
        <v>13414</v>
      </c>
      <c r="AG465" s="1">
        <v>46246</v>
      </c>
      <c r="AH465">
        <v>25</v>
      </c>
      <c r="AI465" t="s">
        <v>13404</v>
      </c>
      <c r="AJ465" t="s">
        <v>13405</v>
      </c>
      <c r="AK465" t="s">
        <v>13406</v>
      </c>
      <c r="AL465">
        <v>8923787024</v>
      </c>
      <c r="AM465" t="s">
        <v>13415</v>
      </c>
      <c r="AN465" t="s">
        <v>13408</v>
      </c>
      <c r="AO465">
        <v>1318</v>
      </c>
      <c r="AP465">
        <v>0</v>
      </c>
      <c r="AQ465" t="s">
        <v>13462</v>
      </c>
      <c r="AR465">
        <v>1770</v>
      </c>
      <c r="AS465">
        <v>0</v>
      </c>
      <c r="AZ465">
        <v>0</v>
      </c>
      <c r="BC465" t="str">
        <f>VLOOKUP(A465,Sheet1!$A$1:$E$221,2,0)</f>
        <v>West Zone</v>
      </c>
      <c r="BD465" t="str">
        <f>VLOOKUP(A465,Sheet1!$A$1:$E$221,5,0)</f>
        <v>Pradeep Kumar</v>
      </c>
    </row>
    <row r="466" spans="1:56" x14ac:dyDescent="0.35">
      <c r="A466" t="s">
        <v>237</v>
      </c>
      <c r="B466">
        <v>227</v>
      </c>
      <c r="C466" t="s">
        <v>791</v>
      </c>
      <c r="D466" t="s">
        <v>2847</v>
      </c>
      <c r="E466">
        <v>684008</v>
      </c>
      <c r="F466" t="s">
        <v>14424</v>
      </c>
      <c r="G466">
        <v>8428063</v>
      </c>
      <c r="H466" t="s">
        <v>13397</v>
      </c>
      <c r="I466" t="s">
        <v>2851</v>
      </c>
      <c r="J466">
        <v>3931295577</v>
      </c>
      <c r="K466" t="s">
        <v>14425</v>
      </c>
      <c r="L466">
        <v>25</v>
      </c>
      <c r="M466">
        <v>32</v>
      </c>
      <c r="N466" t="s">
        <v>791</v>
      </c>
      <c r="O466">
        <v>7576731543</v>
      </c>
      <c r="P466" t="s">
        <v>1467</v>
      </c>
      <c r="Q466" t="s">
        <v>1468</v>
      </c>
      <c r="T466" s="1">
        <v>46205</v>
      </c>
      <c r="U466" s="31">
        <v>46205.792245370372</v>
      </c>
      <c r="V466">
        <v>1</v>
      </c>
      <c r="W466">
        <v>77000</v>
      </c>
      <c r="X466" t="s">
        <v>13400</v>
      </c>
      <c r="Y466" t="s">
        <v>13401</v>
      </c>
      <c r="Z466">
        <v>909020041276989</v>
      </c>
      <c r="AA466" t="s">
        <v>13626</v>
      </c>
      <c r="AB466">
        <v>2</v>
      </c>
      <c r="AC466">
        <v>24.15</v>
      </c>
      <c r="AD466" t="s">
        <v>2849</v>
      </c>
      <c r="AE466" t="s">
        <v>2850</v>
      </c>
      <c r="AF466" t="s">
        <v>13403</v>
      </c>
      <c r="AG466" s="1">
        <v>46238</v>
      </c>
      <c r="AH466">
        <v>36</v>
      </c>
      <c r="AI466" t="s">
        <v>13404</v>
      </c>
      <c r="AJ466" t="s">
        <v>13405</v>
      </c>
      <c r="AK466" t="s">
        <v>13406</v>
      </c>
      <c r="AL466">
        <v>7609942582</v>
      </c>
      <c r="AM466" t="s">
        <v>13407</v>
      </c>
      <c r="AN466" t="s">
        <v>13408</v>
      </c>
      <c r="AO466">
        <v>1318</v>
      </c>
      <c r="AP466">
        <v>0</v>
      </c>
      <c r="AQ466" t="s">
        <v>14426</v>
      </c>
      <c r="AR466">
        <v>2622</v>
      </c>
      <c r="AS466">
        <v>0</v>
      </c>
      <c r="AZ466">
        <v>0</v>
      </c>
      <c r="BC466" t="str">
        <f>VLOOKUP(A466,Sheet1!$A$1:$E$221,2,0)</f>
        <v>South East Zone</v>
      </c>
      <c r="BD466" t="str">
        <f>VLOOKUP(A466,Sheet1!$A$1:$E$221,5,0)</f>
        <v>Radhashyam Panda</v>
      </c>
    </row>
    <row r="467" spans="1:56" x14ac:dyDescent="0.35">
      <c r="A467" t="s">
        <v>254</v>
      </c>
      <c r="B467">
        <v>836</v>
      </c>
      <c r="C467" t="s">
        <v>789</v>
      </c>
      <c r="D467" t="s">
        <v>4229</v>
      </c>
      <c r="E467">
        <v>535797</v>
      </c>
      <c r="F467" t="s">
        <v>14427</v>
      </c>
      <c r="G467">
        <v>9283474</v>
      </c>
      <c r="H467" t="s">
        <v>13397</v>
      </c>
      <c r="I467" t="s">
        <v>4230</v>
      </c>
      <c r="J467">
        <v>5246299823</v>
      </c>
      <c r="K467" t="s">
        <v>14428</v>
      </c>
      <c r="L467">
        <v>29</v>
      </c>
      <c r="M467">
        <v>38</v>
      </c>
      <c r="N467" t="s">
        <v>789</v>
      </c>
      <c r="O467">
        <v>7302545258</v>
      </c>
      <c r="P467" t="s">
        <v>4231</v>
      </c>
      <c r="Q467" t="s">
        <v>4232</v>
      </c>
      <c r="T467" s="1">
        <v>46206</v>
      </c>
      <c r="U467" s="31">
        <v>46206.62636574074</v>
      </c>
      <c r="V467">
        <v>1</v>
      </c>
      <c r="W467">
        <v>40000</v>
      </c>
      <c r="X467" t="s">
        <v>13400</v>
      </c>
      <c r="Y467" t="s">
        <v>13401</v>
      </c>
      <c r="Z467">
        <v>909020041276989</v>
      </c>
      <c r="AA467" t="s">
        <v>13402</v>
      </c>
      <c r="AB467">
        <v>3</v>
      </c>
      <c r="AC467">
        <v>24.15</v>
      </c>
      <c r="AD467" t="s">
        <v>1048</v>
      </c>
      <c r="AE467" t="s">
        <v>1049</v>
      </c>
      <c r="AF467" t="s">
        <v>13403</v>
      </c>
      <c r="AG467" s="1">
        <v>46238</v>
      </c>
      <c r="AH467">
        <v>25</v>
      </c>
      <c r="AI467" t="s">
        <v>13404</v>
      </c>
      <c r="AJ467" t="s">
        <v>13405</v>
      </c>
      <c r="AK467" t="s">
        <v>13406</v>
      </c>
      <c r="AL467">
        <v>8429984862</v>
      </c>
      <c r="AM467" t="s">
        <v>13407</v>
      </c>
      <c r="AN467" t="s">
        <v>13408</v>
      </c>
      <c r="AO467">
        <v>685</v>
      </c>
      <c r="AP467">
        <v>0</v>
      </c>
      <c r="AQ467" t="s">
        <v>13565</v>
      </c>
      <c r="AR467">
        <v>892</v>
      </c>
      <c r="AS467">
        <v>0</v>
      </c>
      <c r="AZ467">
        <v>0</v>
      </c>
      <c r="BC467" t="str">
        <f>VLOOKUP(A467,Sheet1!$A$1:$E$221,2,0)</f>
        <v>East Zone</v>
      </c>
      <c r="BD467" t="str">
        <f>VLOOKUP(A467,Sheet1!$A$1:$E$221,5,0)</f>
        <v>Prince Singh</v>
      </c>
    </row>
    <row r="468" spans="1:56" x14ac:dyDescent="0.35">
      <c r="A468" t="s">
        <v>925</v>
      </c>
      <c r="B468">
        <v>9</v>
      </c>
      <c r="C468" t="s">
        <v>788</v>
      </c>
      <c r="D468" t="s">
        <v>6425</v>
      </c>
      <c r="E468">
        <v>632054</v>
      </c>
      <c r="F468" t="s">
        <v>14429</v>
      </c>
      <c r="G468">
        <v>8308621</v>
      </c>
      <c r="H468" t="s">
        <v>13397</v>
      </c>
      <c r="I468" t="s">
        <v>6433</v>
      </c>
      <c r="J468">
        <v>8664314359</v>
      </c>
      <c r="K468" t="s">
        <v>14430</v>
      </c>
      <c r="L468">
        <v>54</v>
      </c>
      <c r="M468">
        <v>45</v>
      </c>
      <c r="N468" t="s">
        <v>788</v>
      </c>
      <c r="O468">
        <v>7876803497</v>
      </c>
      <c r="P468" t="s">
        <v>6426</v>
      </c>
      <c r="Q468" t="s">
        <v>6427</v>
      </c>
      <c r="R468" t="s">
        <v>14431</v>
      </c>
      <c r="S468" t="s">
        <v>14432</v>
      </c>
      <c r="T468" s="1">
        <v>46210</v>
      </c>
      <c r="U468" s="31">
        <v>46210.652800925927</v>
      </c>
      <c r="V468">
        <v>1</v>
      </c>
      <c r="W468">
        <v>65000</v>
      </c>
      <c r="X468" t="s">
        <v>13400</v>
      </c>
      <c r="Y468" t="s">
        <v>13401</v>
      </c>
      <c r="Z468">
        <v>909020041276989</v>
      </c>
      <c r="AA468" t="s">
        <v>13402</v>
      </c>
      <c r="AB468">
        <v>2</v>
      </c>
      <c r="AC468">
        <v>24.5</v>
      </c>
      <c r="AD468" t="s">
        <v>1283</v>
      </c>
      <c r="AE468" t="s">
        <v>1284</v>
      </c>
      <c r="AF468" t="s">
        <v>13414</v>
      </c>
      <c r="AG468" s="1">
        <v>46243</v>
      </c>
      <c r="AH468">
        <v>25</v>
      </c>
      <c r="AI468" t="s">
        <v>13404</v>
      </c>
      <c r="AJ468" t="s">
        <v>13405</v>
      </c>
      <c r="AK468" t="s">
        <v>13406</v>
      </c>
      <c r="AL468">
        <v>7771021305</v>
      </c>
      <c r="AM468" t="s">
        <v>13415</v>
      </c>
      <c r="AN468" t="s">
        <v>13408</v>
      </c>
      <c r="AO468">
        <v>1113</v>
      </c>
      <c r="AP468">
        <v>0</v>
      </c>
      <c r="AQ468" t="s">
        <v>13479</v>
      </c>
      <c r="AR468">
        <v>1385</v>
      </c>
      <c r="AS468">
        <v>0</v>
      </c>
      <c r="AZ468">
        <v>0</v>
      </c>
      <c r="BC468" t="str">
        <f>VLOOKUP(A468,Sheet1!$A$1:$E$221,2,0)</f>
        <v>South Zone</v>
      </c>
      <c r="BD468" t="str">
        <f>VLOOKUP(A468,Sheet1!$A$1:$E$221,5,0)</f>
        <v>Vinay Kumar Vishwakarma</v>
      </c>
    </row>
    <row r="469" spans="1:56" x14ac:dyDescent="0.35">
      <c r="A469" t="s">
        <v>925</v>
      </c>
      <c r="B469">
        <v>9</v>
      </c>
      <c r="C469" t="s">
        <v>788</v>
      </c>
      <c r="D469" t="s">
        <v>6425</v>
      </c>
      <c r="E469">
        <v>632054</v>
      </c>
      <c r="F469" t="s">
        <v>14429</v>
      </c>
      <c r="G469">
        <v>8308621</v>
      </c>
      <c r="H469" t="s">
        <v>13397</v>
      </c>
      <c r="I469" t="s">
        <v>6429</v>
      </c>
      <c r="J469">
        <v>6638050107</v>
      </c>
      <c r="K469" t="s">
        <v>14433</v>
      </c>
      <c r="L469">
        <v>34</v>
      </c>
      <c r="M469">
        <v>41</v>
      </c>
      <c r="N469" t="s">
        <v>788</v>
      </c>
      <c r="O469">
        <v>5567782342</v>
      </c>
      <c r="P469" t="s">
        <v>6426</v>
      </c>
      <c r="Q469" t="s">
        <v>6427</v>
      </c>
      <c r="R469" t="s">
        <v>14431</v>
      </c>
      <c r="S469" t="s">
        <v>14432</v>
      </c>
      <c r="T469" s="1">
        <v>46210</v>
      </c>
      <c r="U469" s="31">
        <v>46210.652800925927</v>
      </c>
      <c r="V469">
        <v>1</v>
      </c>
      <c r="W469">
        <v>65000</v>
      </c>
      <c r="X469" t="s">
        <v>13400</v>
      </c>
      <c r="Y469" t="s">
        <v>13401</v>
      </c>
      <c r="Z469">
        <v>909020041276989</v>
      </c>
      <c r="AA469" t="s">
        <v>13402</v>
      </c>
      <c r="AB469">
        <v>2</v>
      </c>
      <c r="AC469">
        <v>24.5</v>
      </c>
      <c r="AD469" t="s">
        <v>1283</v>
      </c>
      <c r="AE469" t="s">
        <v>1284</v>
      </c>
      <c r="AF469" t="s">
        <v>13414</v>
      </c>
      <c r="AG469" s="1">
        <v>46243</v>
      </c>
      <c r="AH469">
        <v>25</v>
      </c>
      <c r="AI469" t="s">
        <v>13404</v>
      </c>
      <c r="AJ469" t="s">
        <v>13405</v>
      </c>
      <c r="AK469" t="s">
        <v>13406</v>
      </c>
      <c r="AL469">
        <v>8839189185</v>
      </c>
      <c r="AM469" t="s">
        <v>13415</v>
      </c>
      <c r="AN469" t="s">
        <v>13408</v>
      </c>
      <c r="AO469">
        <v>1113</v>
      </c>
      <c r="AP469">
        <v>0</v>
      </c>
      <c r="AQ469" t="s">
        <v>13479</v>
      </c>
      <c r="AR469">
        <v>1385</v>
      </c>
      <c r="AS469">
        <v>0</v>
      </c>
      <c r="AZ469">
        <v>0</v>
      </c>
      <c r="BC469" t="str">
        <f>VLOOKUP(A469,Sheet1!$A$1:$E$221,2,0)</f>
        <v>South Zone</v>
      </c>
      <c r="BD469" t="str">
        <f>VLOOKUP(A469,Sheet1!$A$1:$E$221,5,0)</f>
        <v>Vinay Kumar Vishwakarma</v>
      </c>
    </row>
    <row r="470" spans="1:56" x14ac:dyDescent="0.35">
      <c r="A470" t="s">
        <v>691</v>
      </c>
      <c r="B470">
        <v>96</v>
      </c>
      <c r="C470" t="s">
        <v>787</v>
      </c>
      <c r="D470" t="s">
        <v>4233</v>
      </c>
      <c r="E470">
        <v>760732</v>
      </c>
      <c r="F470" t="s">
        <v>14434</v>
      </c>
      <c r="G470">
        <v>9282820</v>
      </c>
      <c r="H470" t="s">
        <v>13397</v>
      </c>
      <c r="I470" t="s">
        <v>4234</v>
      </c>
      <c r="J470">
        <v>2957976274</v>
      </c>
      <c r="K470" t="s">
        <v>14435</v>
      </c>
      <c r="L470">
        <v>35</v>
      </c>
      <c r="M470">
        <v>38</v>
      </c>
      <c r="N470" t="s">
        <v>787</v>
      </c>
      <c r="O470">
        <v>4618640266</v>
      </c>
      <c r="P470" t="s">
        <v>1021</v>
      </c>
      <c r="Q470" t="s">
        <v>1022</v>
      </c>
      <c r="T470" s="1">
        <v>46205</v>
      </c>
      <c r="U470" s="31">
        <v>46205.805243055554</v>
      </c>
      <c r="V470">
        <v>1</v>
      </c>
      <c r="W470">
        <v>90000</v>
      </c>
      <c r="X470" t="s">
        <v>13400</v>
      </c>
      <c r="Y470" t="s">
        <v>13401</v>
      </c>
      <c r="Z470">
        <v>909020041276989</v>
      </c>
      <c r="AA470" t="s">
        <v>13402</v>
      </c>
      <c r="AB470">
        <v>4</v>
      </c>
      <c r="AC470">
        <v>24.15</v>
      </c>
      <c r="AD470" t="s">
        <v>931</v>
      </c>
      <c r="AE470" t="s">
        <v>932</v>
      </c>
      <c r="AF470" t="s">
        <v>13403</v>
      </c>
      <c r="AG470" s="1">
        <v>46246</v>
      </c>
      <c r="AH470">
        <v>25</v>
      </c>
      <c r="AI470" t="s">
        <v>13404</v>
      </c>
      <c r="AJ470" t="s">
        <v>13435</v>
      </c>
      <c r="AK470" t="s">
        <v>13406</v>
      </c>
      <c r="AL470">
        <v>9955986452</v>
      </c>
      <c r="AM470" t="s">
        <v>13407</v>
      </c>
      <c r="AN470" t="s">
        <v>13408</v>
      </c>
      <c r="AO470">
        <v>1540</v>
      </c>
      <c r="AP470">
        <v>0</v>
      </c>
      <c r="AQ470" t="s">
        <v>13451</v>
      </c>
      <c r="AR470">
        <v>2008</v>
      </c>
      <c r="AS470">
        <v>0</v>
      </c>
      <c r="AZ470">
        <v>0</v>
      </c>
      <c r="BC470" t="str">
        <f>VLOOKUP(A470,Sheet1!$A$1:$E$221,2,0)</f>
        <v>East Zone</v>
      </c>
      <c r="BD470" t="str">
        <f>VLOOKUP(A470,Sheet1!$A$1:$E$221,5,0)</f>
        <v>Pavan Kumar Rai</v>
      </c>
    </row>
    <row r="471" spans="1:56" x14ac:dyDescent="0.35">
      <c r="A471" t="s">
        <v>912</v>
      </c>
      <c r="B471">
        <v>959</v>
      </c>
      <c r="C471" t="s">
        <v>789</v>
      </c>
      <c r="D471" t="s">
        <v>4235</v>
      </c>
      <c r="E471">
        <v>665123</v>
      </c>
      <c r="F471" t="s">
        <v>14436</v>
      </c>
      <c r="G471">
        <v>8466279</v>
      </c>
      <c r="H471" t="s">
        <v>13397</v>
      </c>
      <c r="I471" t="s">
        <v>4236</v>
      </c>
      <c r="J471">
        <v>9146075593</v>
      </c>
      <c r="K471" t="s">
        <v>14437</v>
      </c>
      <c r="L471">
        <v>48</v>
      </c>
      <c r="M471">
        <v>48</v>
      </c>
      <c r="N471" t="s">
        <v>789</v>
      </c>
      <c r="O471">
        <v>1031994474</v>
      </c>
      <c r="P471" t="s">
        <v>4237</v>
      </c>
      <c r="Q471" t="s">
        <v>4238</v>
      </c>
      <c r="R471" t="s">
        <v>2996</v>
      </c>
      <c r="S471" t="s">
        <v>4239</v>
      </c>
      <c r="T471" s="1">
        <v>46206</v>
      </c>
      <c r="U471" s="31">
        <v>46206.651087962964</v>
      </c>
      <c r="V471">
        <v>1</v>
      </c>
      <c r="W471">
        <v>65000</v>
      </c>
      <c r="X471" t="s">
        <v>13400</v>
      </c>
      <c r="Y471" t="s">
        <v>13401</v>
      </c>
      <c r="Z471">
        <v>909020041276989</v>
      </c>
      <c r="AA471" t="s">
        <v>13402</v>
      </c>
      <c r="AB471">
        <v>3</v>
      </c>
      <c r="AC471">
        <v>24.5</v>
      </c>
      <c r="AD471" t="s">
        <v>4132</v>
      </c>
      <c r="AE471" t="s">
        <v>4133</v>
      </c>
      <c r="AF471" t="s">
        <v>13414</v>
      </c>
      <c r="AG471" s="1">
        <v>46237</v>
      </c>
      <c r="AH471">
        <v>25</v>
      </c>
      <c r="AI471" t="s">
        <v>13404</v>
      </c>
      <c r="AJ471" t="s">
        <v>13427</v>
      </c>
      <c r="AK471" t="s">
        <v>13406</v>
      </c>
      <c r="AL471">
        <v>9870876461</v>
      </c>
      <c r="AM471" t="s">
        <v>13415</v>
      </c>
      <c r="AN471" t="s">
        <v>13408</v>
      </c>
      <c r="AO471">
        <v>1113</v>
      </c>
      <c r="AP471">
        <v>0</v>
      </c>
      <c r="AQ471" t="s">
        <v>13737</v>
      </c>
      <c r="AR471">
        <v>1450</v>
      </c>
      <c r="AS471">
        <v>0</v>
      </c>
      <c r="AZ471">
        <v>0</v>
      </c>
      <c r="BC471" t="str">
        <f>VLOOKUP(A471,Sheet1!$A$1:$E$221,2,0)</f>
        <v>West Zone</v>
      </c>
      <c r="BD471" t="str">
        <f>VLOOKUP(A471,Sheet1!$A$1:$E$221,5,0)</f>
        <v>Naveen Kumar</v>
      </c>
    </row>
    <row r="472" spans="1:56" x14ac:dyDescent="0.35">
      <c r="A472" t="s">
        <v>186</v>
      </c>
      <c r="B472">
        <v>532</v>
      </c>
      <c r="C472" t="s">
        <v>792</v>
      </c>
      <c r="D472" t="s">
        <v>4240</v>
      </c>
      <c r="E472">
        <v>491200</v>
      </c>
      <c r="F472" t="s">
        <v>14438</v>
      </c>
      <c r="G472">
        <v>6951809</v>
      </c>
      <c r="H472" t="s">
        <v>13397</v>
      </c>
      <c r="I472" t="s">
        <v>4241</v>
      </c>
      <c r="J472">
        <v>5608495031</v>
      </c>
      <c r="K472" t="s">
        <v>14439</v>
      </c>
      <c r="L472">
        <v>43</v>
      </c>
      <c r="M472">
        <v>46</v>
      </c>
      <c r="N472" t="s">
        <v>792</v>
      </c>
      <c r="O472">
        <v>1314827074</v>
      </c>
      <c r="P472" t="s">
        <v>4242</v>
      </c>
      <c r="Q472" t="s">
        <v>4243</v>
      </c>
      <c r="T472" s="1">
        <v>46205</v>
      </c>
      <c r="U472" s="31">
        <v>46205.786932870367</v>
      </c>
      <c r="V472">
        <v>1</v>
      </c>
      <c r="W472">
        <v>45000</v>
      </c>
      <c r="X472" t="s">
        <v>13400</v>
      </c>
      <c r="Y472" t="s">
        <v>13401</v>
      </c>
      <c r="Z472">
        <v>909020041276989</v>
      </c>
      <c r="AA472" t="s">
        <v>13402</v>
      </c>
      <c r="AB472">
        <v>3</v>
      </c>
      <c r="AC472">
        <v>24.15</v>
      </c>
      <c r="AD472" t="s">
        <v>4244</v>
      </c>
      <c r="AE472" t="s">
        <v>4245</v>
      </c>
      <c r="AF472" t="s">
        <v>13426</v>
      </c>
      <c r="AG472" s="1">
        <v>46244</v>
      </c>
      <c r="AH472">
        <v>25</v>
      </c>
      <c r="AI472" t="s">
        <v>13404</v>
      </c>
      <c r="AJ472" t="s">
        <v>13405</v>
      </c>
      <c r="AK472" t="s">
        <v>13406</v>
      </c>
      <c r="AL472">
        <v>9787187902</v>
      </c>
      <c r="AM472" t="s">
        <v>13415</v>
      </c>
      <c r="AN472" t="s">
        <v>13408</v>
      </c>
      <c r="AO472">
        <v>770</v>
      </c>
      <c r="AP472">
        <v>0</v>
      </c>
      <c r="AQ472" t="s">
        <v>14013</v>
      </c>
      <c r="AR472">
        <v>959</v>
      </c>
      <c r="AS472">
        <v>0</v>
      </c>
      <c r="AZ472">
        <v>0</v>
      </c>
      <c r="BC472" t="str">
        <f>VLOOKUP(A472,Sheet1!$A$1:$E$221,2,0)</f>
        <v>South Zone</v>
      </c>
      <c r="BD472" t="str">
        <f>VLOOKUP(A472,Sheet1!$A$1:$E$221,5,0)</f>
        <v>Sankar T</v>
      </c>
    </row>
    <row r="473" spans="1:56" x14ac:dyDescent="0.35">
      <c r="A473" t="s">
        <v>274</v>
      </c>
      <c r="B473">
        <v>288</v>
      </c>
      <c r="C473" t="s">
        <v>791</v>
      </c>
      <c r="D473" t="s">
        <v>2863</v>
      </c>
      <c r="E473">
        <v>325514</v>
      </c>
      <c r="F473" t="s">
        <v>14440</v>
      </c>
      <c r="G473">
        <v>8582797</v>
      </c>
      <c r="H473" t="s">
        <v>13397</v>
      </c>
      <c r="I473" t="s">
        <v>2868</v>
      </c>
      <c r="J473">
        <v>2325629020</v>
      </c>
      <c r="K473" t="s">
        <v>14441</v>
      </c>
      <c r="L473">
        <v>48</v>
      </c>
      <c r="M473">
        <v>51</v>
      </c>
      <c r="N473" t="s">
        <v>791</v>
      </c>
      <c r="O473">
        <v>8756533688</v>
      </c>
      <c r="P473" t="s">
        <v>2864</v>
      </c>
      <c r="Q473" t="s">
        <v>2865</v>
      </c>
      <c r="T473" s="1">
        <v>46205</v>
      </c>
      <c r="U473" s="31">
        <v>46205.783275462964</v>
      </c>
      <c r="V473">
        <v>1</v>
      </c>
      <c r="W473">
        <v>90000</v>
      </c>
      <c r="X473" t="s">
        <v>13400</v>
      </c>
      <c r="Y473" t="s">
        <v>13401</v>
      </c>
      <c r="Z473">
        <v>909020041276989</v>
      </c>
      <c r="AA473" t="s">
        <v>13402</v>
      </c>
      <c r="AB473">
        <v>3</v>
      </c>
      <c r="AC473">
        <v>24.15</v>
      </c>
      <c r="AD473" t="s">
        <v>978</v>
      </c>
      <c r="AE473" t="s">
        <v>979</v>
      </c>
      <c r="AF473" t="s">
        <v>13403</v>
      </c>
      <c r="AG473" s="1">
        <v>46237</v>
      </c>
      <c r="AH473">
        <v>25</v>
      </c>
      <c r="AI473" t="s">
        <v>13404</v>
      </c>
      <c r="AJ473" t="s">
        <v>13435</v>
      </c>
      <c r="AK473" t="s">
        <v>13406</v>
      </c>
      <c r="AL473">
        <v>8117909498</v>
      </c>
      <c r="AM473" t="s">
        <v>13407</v>
      </c>
      <c r="AN473" t="s">
        <v>13408</v>
      </c>
      <c r="AO473">
        <v>1540</v>
      </c>
      <c r="AP473">
        <v>0</v>
      </c>
      <c r="AQ473" t="s">
        <v>13533</v>
      </c>
      <c r="AR473">
        <v>1917</v>
      </c>
      <c r="AS473">
        <v>0</v>
      </c>
      <c r="AZ473">
        <v>0</v>
      </c>
      <c r="BC473" t="str">
        <f>VLOOKUP(A473,Sheet1!$A$1:$E$221,2,0)</f>
        <v>South East Zone</v>
      </c>
      <c r="BD473" t="str">
        <f>VLOOKUP(A473,Sheet1!$A$1:$E$221,5,0)</f>
        <v>Radhashyam Panda</v>
      </c>
    </row>
    <row r="474" spans="1:56" x14ac:dyDescent="0.35">
      <c r="A474" t="s">
        <v>274</v>
      </c>
      <c r="B474">
        <v>288</v>
      </c>
      <c r="C474" t="s">
        <v>791</v>
      </c>
      <c r="D474" t="s">
        <v>2863</v>
      </c>
      <c r="E474">
        <v>325514</v>
      </c>
      <c r="F474" t="s">
        <v>14440</v>
      </c>
      <c r="G474">
        <v>8582797</v>
      </c>
      <c r="H474" t="s">
        <v>13397</v>
      </c>
      <c r="I474" t="s">
        <v>2867</v>
      </c>
      <c r="J474">
        <v>8143939361</v>
      </c>
      <c r="K474" t="s">
        <v>14442</v>
      </c>
      <c r="L474">
        <v>44</v>
      </c>
      <c r="M474">
        <v>46</v>
      </c>
      <c r="N474" t="s">
        <v>791</v>
      </c>
      <c r="O474">
        <v>1939453992</v>
      </c>
      <c r="P474" t="s">
        <v>2864</v>
      </c>
      <c r="Q474" t="s">
        <v>2865</v>
      </c>
      <c r="T474" s="1">
        <v>46205</v>
      </c>
      <c r="U474" s="31">
        <v>46205.78328703704</v>
      </c>
      <c r="V474">
        <v>1</v>
      </c>
      <c r="W474">
        <v>77000</v>
      </c>
      <c r="X474" t="s">
        <v>13400</v>
      </c>
      <c r="Y474" t="s">
        <v>13401</v>
      </c>
      <c r="Z474">
        <v>909020041276989</v>
      </c>
      <c r="AA474" t="s">
        <v>13402</v>
      </c>
      <c r="AB474">
        <v>2</v>
      </c>
      <c r="AC474">
        <v>24.15</v>
      </c>
      <c r="AD474" t="s">
        <v>1025</v>
      </c>
      <c r="AE474" t="s">
        <v>1026</v>
      </c>
      <c r="AF474" t="s">
        <v>13403</v>
      </c>
      <c r="AG474" s="1">
        <v>46237</v>
      </c>
      <c r="AH474">
        <v>25</v>
      </c>
      <c r="AI474" t="s">
        <v>13404</v>
      </c>
      <c r="AJ474" t="s">
        <v>13435</v>
      </c>
      <c r="AK474" t="s">
        <v>13406</v>
      </c>
      <c r="AL474">
        <v>9937852796</v>
      </c>
      <c r="AM474" t="s">
        <v>13407</v>
      </c>
      <c r="AN474" t="s">
        <v>13408</v>
      </c>
      <c r="AO474">
        <v>1318</v>
      </c>
      <c r="AP474">
        <v>0</v>
      </c>
      <c r="AQ474" t="s">
        <v>13459</v>
      </c>
      <c r="AR474">
        <v>1640</v>
      </c>
      <c r="AS474">
        <v>0</v>
      </c>
      <c r="AZ474">
        <v>0</v>
      </c>
      <c r="BC474" t="str">
        <f>VLOOKUP(A474,Sheet1!$A$1:$E$221,2,0)</f>
        <v>South East Zone</v>
      </c>
      <c r="BD474" t="str">
        <f>VLOOKUP(A474,Sheet1!$A$1:$E$221,5,0)</f>
        <v>Radhashyam Panda</v>
      </c>
    </row>
    <row r="475" spans="1:56" x14ac:dyDescent="0.35">
      <c r="A475" t="s">
        <v>93</v>
      </c>
      <c r="B475">
        <v>159</v>
      </c>
      <c r="C475" t="s">
        <v>788</v>
      </c>
      <c r="D475" t="s">
        <v>4246</v>
      </c>
      <c r="E475">
        <v>167215</v>
      </c>
      <c r="F475" t="s">
        <v>14443</v>
      </c>
      <c r="G475">
        <v>9275115</v>
      </c>
      <c r="H475" t="s">
        <v>13397</v>
      </c>
      <c r="I475" t="s">
        <v>4247</v>
      </c>
      <c r="J475">
        <v>9327962447</v>
      </c>
      <c r="K475" t="s">
        <v>14444</v>
      </c>
      <c r="L475">
        <v>45</v>
      </c>
      <c r="M475">
        <v>48</v>
      </c>
      <c r="N475" t="s">
        <v>788</v>
      </c>
      <c r="O475">
        <v>1109896427</v>
      </c>
      <c r="P475" t="s">
        <v>1901</v>
      </c>
      <c r="Q475" t="s">
        <v>1902</v>
      </c>
      <c r="T475" s="1">
        <v>46206</v>
      </c>
      <c r="U475" s="31">
        <v>46206.537847222222</v>
      </c>
      <c r="V475">
        <v>1</v>
      </c>
      <c r="W475">
        <v>50000</v>
      </c>
      <c r="X475" t="s">
        <v>13400</v>
      </c>
      <c r="Y475" t="s">
        <v>13401</v>
      </c>
      <c r="Z475">
        <v>909020041276989</v>
      </c>
      <c r="AA475" t="s">
        <v>13402</v>
      </c>
      <c r="AB475">
        <v>2</v>
      </c>
      <c r="AC475">
        <v>24.15</v>
      </c>
      <c r="AD475" t="s">
        <v>1228</v>
      </c>
      <c r="AE475" t="s">
        <v>1229</v>
      </c>
      <c r="AF475" t="s">
        <v>14445</v>
      </c>
      <c r="AG475" s="1">
        <v>46238</v>
      </c>
      <c r="AH475">
        <v>25</v>
      </c>
      <c r="AI475" t="s">
        <v>13404</v>
      </c>
      <c r="AJ475" t="s">
        <v>13427</v>
      </c>
      <c r="AK475" t="s">
        <v>13406</v>
      </c>
      <c r="AL475">
        <v>8319260840</v>
      </c>
      <c r="AM475" t="s">
        <v>13407</v>
      </c>
      <c r="AN475" t="s">
        <v>13408</v>
      </c>
      <c r="AO475">
        <v>856</v>
      </c>
      <c r="AP475">
        <v>0</v>
      </c>
      <c r="AQ475" t="s">
        <v>13545</v>
      </c>
      <c r="AR475">
        <v>1065</v>
      </c>
      <c r="AS475">
        <v>0</v>
      </c>
      <c r="AZ475">
        <v>0</v>
      </c>
      <c r="BC475" t="str">
        <f>VLOOKUP(A475,Sheet1!$A$1:$E$221,2,0)</f>
        <v>South Zone</v>
      </c>
      <c r="BD475" t="str">
        <f>VLOOKUP(A475,Sheet1!$A$1:$E$221,5,0)</f>
        <v>Vinay Shukla</v>
      </c>
    </row>
    <row r="476" spans="1:56" x14ac:dyDescent="0.35">
      <c r="A476" t="s">
        <v>211</v>
      </c>
      <c r="B476">
        <v>293</v>
      </c>
      <c r="C476" t="s">
        <v>791</v>
      </c>
      <c r="D476" t="s">
        <v>2869</v>
      </c>
      <c r="E476">
        <v>519916</v>
      </c>
      <c r="F476" t="s">
        <v>14446</v>
      </c>
      <c r="G476">
        <v>8364003</v>
      </c>
      <c r="H476" t="s">
        <v>13397</v>
      </c>
      <c r="I476" t="s">
        <v>2871</v>
      </c>
      <c r="J476">
        <v>2757432523</v>
      </c>
      <c r="K476" t="s">
        <v>14447</v>
      </c>
      <c r="L476">
        <v>51</v>
      </c>
      <c r="M476">
        <v>55</v>
      </c>
      <c r="N476" t="s">
        <v>791</v>
      </c>
      <c r="O476">
        <v>4086365723</v>
      </c>
      <c r="P476" t="s">
        <v>1481</v>
      </c>
      <c r="Q476" t="s">
        <v>1482</v>
      </c>
      <c r="R476" t="s">
        <v>14448</v>
      </c>
      <c r="S476" t="s">
        <v>14449</v>
      </c>
      <c r="T476" s="1">
        <v>46205</v>
      </c>
      <c r="U476" s="31">
        <v>46205.823379629626</v>
      </c>
      <c r="V476">
        <v>1</v>
      </c>
      <c r="W476">
        <v>70000</v>
      </c>
      <c r="X476" t="s">
        <v>13400</v>
      </c>
      <c r="Y476" t="s">
        <v>13401</v>
      </c>
      <c r="Z476">
        <v>909020041276989</v>
      </c>
      <c r="AA476" t="s">
        <v>13402</v>
      </c>
      <c r="AB476">
        <v>3</v>
      </c>
      <c r="AC476">
        <v>24.15</v>
      </c>
      <c r="AD476" t="s">
        <v>1235</v>
      </c>
      <c r="AE476" t="s">
        <v>1236</v>
      </c>
      <c r="AF476" t="s">
        <v>13403</v>
      </c>
      <c r="AG476" s="1">
        <v>46236</v>
      </c>
      <c r="AH476">
        <v>25</v>
      </c>
      <c r="AI476" t="s">
        <v>13404</v>
      </c>
      <c r="AJ476" t="s">
        <v>13405</v>
      </c>
      <c r="AK476" t="s">
        <v>13406</v>
      </c>
      <c r="AL476">
        <v>7077540536</v>
      </c>
      <c r="AM476" t="s">
        <v>13415</v>
      </c>
      <c r="AN476" t="s">
        <v>13408</v>
      </c>
      <c r="AO476">
        <v>1198</v>
      </c>
      <c r="AP476">
        <v>0</v>
      </c>
      <c r="AQ476" t="s">
        <v>13454</v>
      </c>
      <c r="AR476">
        <v>1491</v>
      </c>
      <c r="AS476">
        <v>0</v>
      </c>
      <c r="AZ476">
        <v>0</v>
      </c>
      <c r="BC476" t="str">
        <f>VLOOKUP(A476,Sheet1!$A$1:$E$221,2,0)</f>
        <v>South East Zone</v>
      </c>
      <c r="BD476" t="str">
        <f>VLOOKUP(A476,Sheet1!$A$1:$E$221,5,0)</f>
        <v>Pratik Mishra</v>
      </c>
    </row>
    <row r="477" spans="1:56" x14ac:dyDescent="0.35">
      <c r="A477" t="s">
        <v>765</v>
      </c>
      <c r="B477">
        <v>4002</v>
      </c>
      <c r="C477" t="s">
        <v>788</v>
      </c>
      <c r="D477" t="s">
        <v>4248</v>
      </c>
      <c r="E477">
        <v>290570</v>
      </c>
      <c r="F477" t="s">
        <v>14450</v>
      </c>
      <c r="G477">
        <v>6742963</v>
      </c>
      <c r="H477" t="s">
        <v>13397</v>
      </c>
      <c r="I477" t="s">
        <v>4249</v>
      </c>
      <c r="J477">
        <v>2736957381</v>
      </c>
      <c r="K477" t="s">
        <v>14451</v>
      </c>
      <c r="L477">
        <v>41</v>
      </c>
      <c r="M477">
        <v>46</v>
      </c>
      <c r="N477" t="s">
        <v>788</v>
      </c>
      <c r="O477">
        <v>7262557528</v>
      </c>
      <c r="P477" t="s">
        <v>3607</v>
      </c>
      <c r="Q477" t="s">
        <v>3608</v>
      </c>
      <c r="T477" s="1">
        <v>46205</v>
      </c>
      <c r="U477" s="31">
        <v>46205.768888888888</v>
      </c>
      <c r="V477">
        <v>1</v>
      </c>
      <c r="W477">
        <v>85000</v>
      </c>
      <c r="X477" t="s">
        <v>13400</v>
      </c>
      <c r="Y477" t="s">
        <v>13401</v>
      </c>
      <c r="Z477">
        <v>909020041276989</v>
      </c>
      <c r="AA477" t="s">
        <v>13402</v>
      </c>
      <c r="AB477">
        <v>3</v>
      </c>
      <c r="AC477">
        <v>24.5</v>
      </c>
      <c r="AD477" t="s">
        <v>1251</v>
      </c>
      <c r="AE477" t="s">
        <v>1252</v>
      </c>
      <c r="AF477" t="s">
        <v>13434</v>
      </c>
      <c r="AG477" s="1">
        <v>46239</v>
      </c>
      <c r="AH477">
        <v>25</v>
      </c>
      <c r="AI477" t="s">
        <v>13404</v>
      </c>
      <c r="AJ477" t="s">
        <v>13427</v>
      </c>
      <c r="AK477" t="s">
        <v>13406</v>
      </c>
      <c r="AL477">
        <v>7869577444</v>
      </c>
      <c r="AM477" t="s">
        <v>13407</v>
      </c>
      <c r="AN477" t="s">
        <v>13408</v>
      </c>
      <c r="AO477">
        <v>1455</v>
      </c>
      <c r="AP477">
        <v>0</v>
      </c>
      <c r="AQ477" t="s">
        <v>13602</v>
      </c>
      <c r="AR477">
        <v>1811</v>
      </c>
      <c r="AS477">
        <v>0</v>
      </c>
      <c r="AZ477">
        <v>0</v>
      </c>
      <c r="BC477" t="str">
        <f>VLOOKUP(A477,Sheet1!$A$1:$E$221,2,0)</f>
        <v>South Zone</v>
      </c>
      <c r="BD477" t="str">
        <f>VLOOKUP(A477,Sheet1!$A$1:$E$221,5,0)</f>
        <v>Vinay Kumar Vishwakarma</v>
      </c>
    </row>
    <row r="478" spans="1:56" x14ac:dyDescent="0.35">
      <c r="A478" t="s">
        <v>98</v>
      </c>
      <c r="B478">
        <v>358</v>
      </c>
      <c r="C478" t="s">
        <v>788</v>
      </c>
      <c r="D478" t="s">
        <v>2653</v>
      </c>
      <c r="E478">
        <v>122473</v>
      </c>
      <c r="F478" t="s">
        <v>4250</v>
      </c>
      <c r="G478">
        <v>8635151</v>
      </c>
      <c r="H478" t="s">
        <v>13397</v>
      </c>
      <c r="I478" t="s">
        <v>2655</v>
      </c>
      <c r="J478">
        <v>2726742469</v>
      </c>
      <c r="K478" t="s">
        <v>14452</v>
      </c>
      <c r="L478">
        <v>48</v>
      </c>
      <c r="M478">
        <v>50</v>
      </c>
      <c r="N478" t="s">
        <v>788</v>
      </c>
      <c r="O478">
        <v>1893948664</v>
      </c>
      <c r="P478" t="s">
        <v>1918</v>
      </c>
      <c r="Q478" t="s">
        <v>1919</v>
      </c>
      <c r="T478" s="1">
        <v>46206</v>
      </c>
      <c r="U478" s="31">
        <v>46206.534768518519</v>
      </c>
      <c r="V478">
        <v>1</v>
      </c>
      <c r="W478">
        <v>80000</v>
      </c>
      <c r="X478" t="s">
        <v>13400</v>
      </c>
      <c r="Y478" t="s">
        <v>13401</v>
      </c>
      <c r="Z478">
        <v>909020041276989</v>
      </c>
      <c r="AA478" t="s">
        <v>13402</v>
      </c>
      <c r="AB478">
        <v>4</v>
      </c>
      <c r="AC478">
        <v>24.15</v>
      </c>
      <c r="AD478" t="s">
        <v>1266</v>
      </c>
      <c r="AE478" t="s">
        <v>1267</v>
      </c>
      <c r="AF478" t="s">
        <v>13403</v>
      </c>
      <c r="AG478" s="1">
        <v>46241</v>
      </c>
      <c r="AH478">
        <v>25</v>
      </c>
      <c r="AI478" t="s">
        <v>13404</v>
      </c>
      <c r="AJ478" t="s">
        <v>13405</v>
      </c>
      <c r="AK478" t="s">
        <v>13406</v>
      </c>
      <c r="AL478">
        <v>7247258518</v>
      </c>
      <c r="AM478" t="s">
        <v>13415</v>
      </c>
      <c r="AN478" t="s">
        <v>13408</v>
      </c>
      <c r="AO478">
        <v>1369</v>
      </c>
      <c r="AP478">
        <v>0</v>
      </c>
      <c r="AQ478" t="s">
        <v>13484</v>
      </c>
      <c r="AR478">
        <v>1704</v>
      </c>
      <c r="AS478">
        <v>0</v>
      </c>
      <c r="AZ478">
        <v>0</v>
      </c>
      <c r="BC478" t="str">
        <f>VLOOKUP(A478,Sheet1!$A$1:$E$221,2,0)</f>
        <v>South Zone</v>
      </c>
      <c r="BD478" t="str">
        <f>VLOOKUP(A478,Sheet1!$A$1:$E$221,5,0)</f>
        <v>Manu Yadav</v>
      </c>
    </row>
    <row r="479" spans="1:56" x14ac:dyDescent="0.35">
      <c r="A479" t="s">
        <v>119</v>
      </c>
      <c r="B479">
        <v>94</v>
      </c>
      <c r="C479" t="s">
        <v>787</v>
      </c>
      <c r="D479" t="s">
        <v>4251</v>
      </c>
      <c r="E479">
        <v>84733</v>
      </c>
      <c r="F479" t="s">
        <v>14453</v>
      </c>
      <c r="G479">
        <v>4730397</v>
      </c>
      <c r="H479" t="s">
        <v>13397</v>
      </c>
      <c r="I479" t="s">
        <v>4252</v>
      </c>
      <c r="J479">
        <v>7858843844</v>
      </c>
      <c r="K479" t="s">
        <v>92</v>
      </c>
      <c r="L479">
        <v>40</v>
      </c>
      <c r="M479">
        <v>46</v>
      </c>
      <c r="N479" t="s">
        <v>787</v>
      </c>
      <c r="O479">
        <v>9886158545</v>
      </c>
      <c r="P479" t="s">
        <v>1061</v>
      </c>
      <c r="Q479" t="s">
        <v>4253</v>
      </c>
      <c r="T479" s="1">
        <v>46205</v>
      </c>
      <c r="U479" s="31">
        <v>46205.815416666665</v>
      </c>
      <c r="V479">
        <v>1</v>
      </c>
      <c r="W479">
        <v>60000</v>
      </c>
      <c r="X479" t="s">
        <v>13400</v>
      </c>
      <c r="Y479" t="s">
        <v>13401</v>
      </c>
      <c r="Z479">
        <v>909020041276989</v>
      </c>
      <c r="AA479" t="s">
        <v>13402</v>
      </c>
      <c r="AB479">
        <v>2</v>
      </c>
      <c r="AC479">
        <v>24.15</v>
      </c>
      <c r="AD479" t="s">
        <v>982</v>
      </c>
      <c r="AE479" t="s">
        <v>983</v>
      </c>
      <c r="AF479" t="s">
        <v>13857</v>
      </c>
      <c r="AG479" s="1">
        <v>46236</v>
      </c>
      <c r="AH479">
        <v>25</v>
      </c>
      <c r="AI479" t="s">
        <v>13404</v>
      </c>
      <c r="AJ479" t="s">
        <v>13435</v>
      </c>
      <c r="AK479" t="s">
        <v>13406</v>
      </c>
      <c r="AL479">
        <v>6207567177</v>
      </c>
      <c r="AM479" t="s">
        <v>13407</v>
      </c>
      <c r="AN479" t="s">
        <v>13408</v>
      </c>
      <c r="AO479">
        <v>1027</v>
      </c>
      <c r="AP479">
        <v>0</v>
      </c>
      <c r="AQ479" t="s">
        <v>13619</v>
      </c>
      <c r="AR479">
        <v>1338</v>
      </c>
      <c r="AS479">
        <v>0</v>
      </c>
      <c r="AZ479">
        <v>0</v>
      </c>
      <c r="BC479" t="str">
        <f>VLOOKUP(A479,Sheet1!$A$1:$E$221,2,0)</f>
        <v>East Zone</v>
      </c>
      <c r="BD479" t="str">
        <f>VLOOKUP(A479,Sheet1!$A$1:$E$221,5,0)</f>
        <v>Pavan Kumar Rai</v>
      </c>
    </row>
    <row r="480" spans="1:56" x14ac:dyDescent="0.35">
      <c r="A480" t="s">
        <v>832</v>
      </c>
      <c r="B480">
        <v>597</v>
      </c>
      <c r="C480" t="s">
        <v>789</v>
      </c>
      <c r="D480" t="s">
        <v>2754</v>
      </c>
      <c r="E480">
        <v>668811</v>
      </c>
      <c r="F480" t="s">
        <v>14454</v>
      </c>
      <c r="G480">
        <v>9283526</v>
      </c>
      <c r="H480" t="s">
        <v>13397</v>
      </c>
      <c r="I480" t="s">
        <v>2756</v>
      </c>
      <c r="J480">
        <v>8014530751</v>
      </c>
      <c r="K480" t="s">
        <v>14455</v>
      </c>
      <c r="L480">
        <v>25</v>
      </c>
      <c r="M480">
        <v>31</v>
      </c>
      <c r="N480" t="s">
        <v>789</v>
      </c>
      <c r="O480">
        <v>9157550200</v>
      </c>
      <c r="P480" t="s">
        <v>1079</v>
      </c>
      <c r="Q480" t="s">
        <v>1334</v>
      </c>
      <c r="R480" t="s">
        <v>13759</v>
      </c>
      <c r="S480" t="s">
        <v>13760</v>
      </c>
      <c r="T480" s="1">
        <v>46205</v>
      </c>
      <c r="U480" s="31">
        <v>46205.83489583333</v>
      </c>
      <c r="V480">
        <v>1</v>
      </c>
      <c r="W480">
        <v>77000</v>
      </c>
      <c r="X480" t="s">
        <v>13400</v>
      </c>
      <c r="Y480" t="s">
        <v>13401</v>
      </c>
      <c r="Z480">
        <v>909020041276989</v>
      </c>
      <c r="AA480" t="s">
        <v>13402</v>
      </c>
      <c r="AB480">
        <v>2</v>
      </c>
      <c r="AC480">
        <v>24.15</v>
      </c>
      <c r="AD480" t="s">
        <v>1173</v>
      </c>
      <c r="AE480" t="s">
        <v>1174</v>
      </c>
      <c r="AF480" t="s">
        <v>13414</v>
      </c>
      <c r="AG480" s="1">
        <v>46236</v>
      </c>
      <c r="AH480">
        <v>25</v>
      </c>
      <c r="AI480" t="s">
        <v>13404</v>
      </c>
      <c r="AJ480" t="s">
        <v>13405</v>
      </c>
      <c r="AK480" t="s">
        <v>13406</v>
      </c>
      <c r="AL480">
        <v>9720049811</v>
      </c>
      <c r="AM480" t="s">
        <v>13407</v>
      </c>
      <c r="AN480" t="s">
        <v>13408</v>
      </c>
      <c r="AO480">
        <v>1318</v>
      </c>
      <c r="AP480">
        <v>0</v>
      </c>
      <c r="AQ480" t="s">
        <v>13462</v>
      </c>
      <c r="AR480">
        <v>1770</v>
      </c>
      <c r="AS480">
        <v>0</v>
      </c>
      <c r="AZ480">
        <v>0</v>
      </c>
      <c r="BC480" t="str">
        <f>VLOOKUP(A480,Sheet1!$A$1:$E$221,2,0)</f>
        <v>West Zone</v>
      </c>
      <c r="BD480" t="str">
        <f>VLOOKUP(A480,Sheet1!$A$1:$E$221,5,0)</f>
        <v>Sandeep Sisodiya</v>
      </c>
    </row>
    <row r="481" spans="1:56" x14ac:dyDescent="0.35">
      <c r="A481" t="s">
        <v>272</v>
      </c>
      <c r="B481">
        <v>281</v>
      </c>
      <c r="C481" t="s">
        <v>791</v>
      </c>
      <c r="D481" t="s">
        <v>2264</v>
      </c>
      <c r="E481">
        <v>164604</v>
      </c>
      <c r="F481" t="s">
        <v>14456</v>
      </c>
      <c r="G481">
        <v>9280483</v>
      </c>
      <c r="H481" t="s">
        <v>13397</v>
      </c>
      <c r="I481" t="s">
        <v>2266</v>
      </c>
      <c r="J481">
        <v>6817559678</v>
      </c>
      <c r="K481" t="s">
        <v>14457</v>
      </c>
      <c r="L481">
        <v>28</v>
      </c>
      <c r="M481">
        <v>26</v>
      </c>
      <c r="N481" t="s">
        <v>791</v>
      </c>
      <c r="O481">
        <v>4051111857</v>
      </c>
      <c r="P481" t="s">
        <v>2255</v>
      </c>
      <c r="Q481" t="s">
        <v>2256</v>
      </c>
      <c r="T481" s="1">
        <v>46205</v>
      </c>
      <c r="U481" s="31">
        <v>46205.720891203702</v>
      </c>
      <c r="V481">
        <v>1</v>
      </c>
      <c r="W481">
        <v>70000</v>
      </c>
      <c r="X481" t="s">
        <v>13400</v>
      </c>
      <c r="Y481" t="s">
        <v>13401</v>
      </c>
      <c r="Z481">
        <v>909020041276989</v>
      </c>
      <c r="AA481" t="s">
        <v>13402</v>
      </c>
      <c r="AB481">
        <v>2</v>
      </c>
      <c r="AC481">
        <v>24.15</v>
      </c>
      <c r="AD481" t="s">
        <v>1235</v>
      </c>
      <c r="AE481" t="s">
        <v>1236</v>
      </c>
      <c r="AF481" t="s">
        <v>13403</v>
      </c>
      <c r="AG481" s="1">
        <v>46242</v>
      </c>
      <c r="AH481">
        <v>25</v>
      </c>
      <c r="AI481" t="s">
        <v>13404</v>
      </c>
      <c r="AJ481" t="s">
        <v>13405</v>
      </c>
      <c r="AK481" t="s">
        <v>13406</v>
      </c>
      <c r="AL481">
        <v>8847837124</v>
      </c>
      <c r="AM481" t="s">
        <v>13415</v>
      </c>
      <c r="AN481" t="s">
        <v>13408</v>
      </c>
      <c r="AO481">
        <v>1198</v>
      </c>
      <c r="AP481">
        <v>0</v>
      </c>
      <c r="AQ481" t="s">
        <v>13454</v>
      </c>
      <c r="AR481">
        <v>1491</v>
      </c>
      <c r="AS481">
        <v>0</v>
      </c>
      <c r="AZ481">
        <v>0</v>
      </c>
      <c r="BC481" t="str">
        <f>VLOOKUP(A481,Sheet1!$A$1:$E$221,2,0)</f>
        <v>South East Zone</v>
      </c>
      <c r="BD481" t="str">
        <f>VLOOKUP(A481,Sheet1!$A$1:$E$221,5,0)</f>
        <v>Radhashyam Panda</v>
      </c>
    </row>
    <row r="482" spans="1:56" x14ac:dyDescent="0.35">
      <c r="A482" t="s">
        <v>124</v>
      </c>
      <c r="B482">
        <v>111</v>
      </c>
      <c r="C482" t="s">
        <v>787</v>
      </c>
      <c r="D482" t="s">
        <v>4254</v>
      </c>
      <c r="E482">
        <v>85352</v>
      </c>
      <c r="F482" t="s">
        <v>14458</v>
      </c>
      <c r="G482">
        <v>9282957</v>
      </c>
      <c r="H482" t="s">
        <v>13397</v>
      </c>
      <c r="I482" t="s">
        <v>4255</v>
      </c>
      <c r="J482">
        <v>4418885390</v>
      </c>
      <c r="K482" t="s">
        <v>14459</v>
      </c>
      <c r="L482">
        <v>38</v>
      </c>
      <c r="M482">
        <v>36</v>
      </c>
      <c r="N482" t="s">
        <v>787</v>
      </c>
      <c r="O482">
        <v>2107191179</v>
      </c>
      <c r="P482" t="s">
        <v>2133</v>
      </c>
      <c r="Q482" t="s">
        <v>4256</v>
      </c>
      <c r="T482" s="1">
        <v>46205</v>
      </c>
      <c r="U482" s="31">
        <v>46205.881284722222</v>
      </c>
      <c r="V482">
        <v>1</v>
      </c>
      <c r="W482">
        <v>90000</v>
      </c>
      <c r="X482" t="s">
        <v>13400</v>
      </c>
      <c r="Y482" t="s">
        <v>13401</v>
      </c>
      <c r="Z482">
        <v>909020041276989</v>
      </c>
      <c r="AA482" t="s">
        <v>13402</v>
      </c>
      <c r="AB482">
        <v>6</v>
      </c>
      <c r="AC482">
        <v>24.15</v>
      </c>
      <c r="AD482" t="s">
        <v>978</v>
      </c>
      <c r="AE482" t="s">
        <v>979</v>
      </c>
      <c r="AF482" t="s">
        <v>13403</v>
      </c>
      <c r="AG482" s="1">
        <v>46240</v>
      </c>
      <c r="AH482">
        <v>25</v>
      </c>
      <c r="AI482" t="s">
        <v>13404</v>
      </c>
      <c r="AJ482" t="s">
        <v>13427</v>
      </c>
      <c r="AK482" t="s">
        <v>13406</v>
      </c>
      <c r="AL482">
        <v>7370031411</v>
      </c>
      <c r="AM482" t="s">
        <v>13415</v>
      </c>
      <c r="AN482" t="s">
        <v>13408</v>
      </c>
      <c r="AO482">
        <v>1540</v>
      </c>
      <c r="AP482">
        <v>0</v>
      </c>
      <c r="AQ482" t="s">
        <v>13533</v>
      </c>
      <c r="AR482">
        <v>1917</v>
      </c>
      <c r="AS482">
        <v>0</v>
      </c>
      <c r="AZ482">
        <v>0</v>
      </c>
      <c r="BC482" t="str">
        <f>VLOOKUP(A482,Sheet1!$A$1:$E$221,2,0)</f>
        <v>East Zone</v>
      </c>
      <c r="BD482" t="str">
        <f>VLOOKUP(A482,Sheet1!$A$1:$E$221,5,0)</f>
        <v>Pavan Kumar Rai</v>
      </c>
    </row>
    <row r="483" spans="1:56" x14ac:dyDescent="0.35">
      <c r="A483" t="s">
        <v>766</v>
      </c>
      <c r="B483">
        <v>158</v>
      </c>
      <c r="C483" t="s">
        <v>788</v>
      </c>
      <c r="D483" t="s">
        <v>4257</v>
      </c>
      <c r="E483">
        <v>660837</v>
      </c>
      <c r="F483" t="s">
        <v>14460</v>
      </c>
      <c r="G483">
        <v>9282299</v>
      </c>
      <c r="H483" t="s">
        <v>13397</v>
      </c>
      <c r="I483" t="s">
        <v>4258</v>
      </c>
      <c r="J483">
        <v>8845373228</v>
      </c>
      <c r="K483" t="s">
        <v>14461</v>
      </c>
      <c r="L483">
        <v>44</v>
      </c>
      <c r="M483">
        <v>48</v>
      </c>
      <c r="N483" t="s">
        <v>788</v>
      </c>
      <c r="O483">
        <v>7572916914</v>
      </c>
      <c r="P483" t="s">
        <v>4259</v>
      </c>
      <c r="Q483" t="s">
        <v>4260</v>
      </c>
      <c r="T483" s="1">
        <v>46205</v>
      </c>
      <c r="U483" s="31">
        <v>46205.873599537037</v>
      </c>
      <c r="V483">
        <v>1</v>
      </c>
      <c r="W483">
        <v>70000</v>
      </c>
      <c r="X483" t="s">
        <v>13400</v>
      </c>
      <c r="Y483" t="s">
        <v>13401</v>
      </c>
      <c r="Z483">
        <v>909020041276989</v>
      </c>
      <c r="AA483" t="s">
        <v>13402</v>
      </c>
      <c r="AB483">
        <v>3</v>
      </c>
      <c r="AC483">
        <v>24.15</v>
      </c>
      <c r="AD483" t="s">
        <v>1235</v>
      </c>
      <c r="AE483" t="s">
        <v>1236</v>
      </c>
      <c r="AF483" t="s">
        <v>14159</v>
      </c>
      <c r="AG483" s="1">
        <v>46244</v>
      </c>
      <c r="AH483">
        <v>25</v>
      </c>
      <c r="AI483" t="s">
        <v>13404</v>
      </c>
      <c r="AJ483" t="s">
        <v>13435</v>
      </c>
      <c r="AK483" t="s">
        <v>13406</v>
      </c>
      <c r="AL483">
        <v>7415738908</v>
      </c>
      <c r="AM483" t="s">
        <v>13407</v>
      </c>
      <c r="AN483" t="s">
        <v>13408</v>
      </c>
      <c r="AO483">
        <v>1198</v>
      </c>
      <c r="AP483">
        <v>0</v>
      </c>
      <c r="AQ483" t="s">
        <v>13454</v>
      </c>
      <c r="AR483">
        <v>1491</v>
      </c>
      <c r="AS483">
        <v>0</v>
      </c>
      <c r="AZ483">
        <v>0</v>
      </c>
      <c r="BC483" t="str">
        <f>VLOOKUP(A483,Sheet1!$A$1:$E$221,2,0)</f>
        <v>South Zone</v>
      </c>
      <c r="BD483" t="str">
        <f>VLOOKUP(A483,Sheet1!$A$1:$E$221,5,0)</f>
        <v>Vinay Shukla</v>
      </c>
    </row>
    <row r="484" spans="1:56" x14ac:dyDescent="0.35">
      <c r="A484" t="s">
        <v>766</v>
      </c>
      <c r="B484">
        <v>158</v>
      </c>
      <c r="C484" t="s">
        <v>788</v>
      </c>
      <c r="D484" t="s">
        <v>4257</v>
      </c>
      <c r="E484">
        <v>660837</v>
      </c>
      <c r="F484" t="s">
        <v>14460</v>
      </c>
      <c r="G484">
        <v>9282299</v>
      </c>
      <c r="H484" t="s">
        <v>13397</v>
      </c>
      <c r="I484" t="s">
        <v>3033</v>
      </c>
      <c r="J484">
        <v>4619354194</v>
      </c>
      <c r="K484" t="s">
        <v>14462</v>
      </c>
      <c r="L484">
        <v>36</v>
      </c>
      <c r="M484">
        <v>40</v>
      </c>
      <c r="N484" t="s">
        <v>788</v>
      </c>
      <c r="O484">
        <v>7911416905</v>
      </c>
      <c r="P484" t="s">
        <v>4259</v>
      </c>
      <c r="Q484" t="s">
        <v>4260</v>
      </c>
      <c r="T484" s="1">
        <v>46205</v>
      </c>
      <c r="U484" s="31">
        <v>46205.873611111114</v>
      </c>
      <c r="V484">
        <v>1</v>
      </c>
      <c r="W484">
        <v>60000</v>
      </c>
      <c r="X484" t="s">
        <v>13400</v>
      </c>
      <c r="Y484" t="s">
        <v>13401</v>
      </c>
      <c r="Z484">
        <v>909020041276989</v>
      </c>
      <c r="AA484" t="s">
        <v>13402</v>
      </c>
      <c r="AB484">
        <v>2</v>
      </c>
      <c r="AC484">
        <v>24.15</v>
      </c>
      <c r="AD484" t="s">
        <v>1206</v>
      </c>
      <c r="AE484" t="s">
        <v>1207</v>
      </c>
      <c r="AF484" t="s">
        <v>14089</v>
      </c>
      <c r="AG484" s="1">
        <v>46244</v>
      </c>
      <c r="AH484">
        <v>25</v>
      </c>
      <c r="AI484" t="s">
        <v>13404</v>
      </c>
      <c r="AJ484" t="s">
        <v>13435</v>
      </c>
      <c r="AK484" t="s">
        <v>13406</v>
      </c>
      <c r="AL484">
        <v>9399037214</v>
      </c>
      <c r="AM484" t="s">
        <v>13407</v>
      </c>
      <c r="AN484" t="s">
        <v>13408</v>
      </c>
      <c r="AO484">
        <v>1027</v>
      </c>
      <c r="AP484">
        <v>0</v>
      </c>
      <c r="AQ484" t="s">
        <v>13509</v>
      </c>
      <c r="AR484">
        <v>1278</v>
      </c>
      <c r="AS484">
        <v>0</v>
      </c>
      <c r="AZ484">
        <v>0</v>
      </c>
      <c r="BC484" t="str">
        <f>VLOOKUP(A484,Sheet1!$A$1:$E$221,2,0)</f>
        <v>South Zone</v>
      </c>
      <c r="BD484" t="str">
        <f>VLOOKUP(A484,Sheet1!$A$1:$E$221,5,0)</f>
        <v>Vinay Shukla</v>
      </c>
    </row>
    <row r="485" spans="1:56" x14ac:dyDescent="0.35">
      <c r="A485" t="s">
        <v>766</v>
      </c>
      <c r="B485">
        <v>158</v>
      </c>
      <c r="C485" t="s">
        <v>788</v>
      </c>
      <c r="D485" t="s">
        <v>4257</v>
      </c>
      <c r="E485">
        <v>660837</v>
      </c>
      <c r="F485" t="s">
        <v>14460</v>
      </c>
      <c r="G485">
        <v>9282299</v>
      </c>
      <c r="H485" t="s">
        <v>13397</v>
      </c>
      <c r="I485" t="s">
        <v>4261</v>
      </c>
      <c r="J485">
        <v>8537922224</v>
      </c>
      <c r="K485" t="s">
        <v>14463</v>
      </c>
      <c r="L485">
        <v>42</v>
      </c>
      <c r="M485">
        <v>45</v>
      </c>
      <c r="N485" t="s">
        <v>788</v>
      </c>
      <c r="O485">
        <v>7302895626</v>
      </c>
      <c r="P485" t="s">
        <v>4259</v>
      </c>
      <c r="Q485" t="s">
        <v>4260</v>
      </c>
      <c r="T485" s="1">
        <v>46205</v>
      </c>
      <c r="U485" s="31">
        <v>46205.873622685183</v>
      </c>
      <c r="V485">
        <v>1</v>
      </c>
      <c r="W485">
        <v>60000</v>
      </c>
      <c r="X485" t="s">
        <v>13400</v>
      </c>
      <c r="Y485" t="s">
        <v>13401</v>
      </c>
      <c r="Z485">
        <v>909020041276989</v>
      </c>
      <c r="AA485" t="s">
        <v>13402</v>
      </c>
      <c r="AB485">
        <v>2</v>
      </c>
      <c r="AC485">
        <v>24.15</v>
      </c>
      <c r="AD485" t="s">
        <v>1206</v>
      </c>
      <c r="AE485" t="s">
        <v>1207</v>
      </c>
      <c r="AF485" t="s">
        <v>13426</v>
      </c>
      <c r="AG485" s="1">
        <v>46244</v>
      </c>
      <c r="AH485">
        <v>25</v>
      </c>
      <c r="AI485" t="s">
        <v>13404</v>
      </c>
      <c r="AJ485" t="s">
        <v>13405</v>
      </c>
      <c r="AK485" t="s">
        <v>13406</v>
      </c>
      <c r="AL485">
        <v>7803068430</v>
      </c>
      <c r="AM485" t="s">
        <v>13407</v>
      </c>
      <c r="AN485" t="s">
        <v>13408</v>
      </c>
      <c r="AO485">
        <v>1027</v>
      </c>
      <c r="AP485">
        <v>0</v>
      </c>
      <c r="AQ485" t="s">
        <v>13509</v>
      </c>
      <c r="AR485">
        <v>1278</v>
      </c>
      <c r="AS485">
        <v>0</v>
      </c>
      <c r="AZ485">
        <v>0</v>
      </c>
      <c r="BC485" t="str">
        <f>VLOOKUP(A485,Sheet1!$A$1:$E$221,2,0)</f>
        <v>South Zone</v>
      </c>
      <c r="BD485" t="str">
        <f>VLOOKUP(A485,Sheet1!$A$1:$E$221,5,0)</f>
        <v>Vinay Shukla</v>
      </c>
    </row>
    <row r="486" spans="1:56" x14ac:dyDescent="0.35">
      <c r="A486" t="s">
        <v>127</v>
      </c>
      <c r="B486">
        <v>122</v>
      </c>
      <c r="C486" t="s">
        <v>784</v>
      </c>
      <c r="D486" t="s">
        <v>2488</v>
      </c>
      <c r="E486">
        <v>308231</v>
      </c>
      <c r="F486" t="s">
        <v>1143</v>
      </c>
      <c r="G486">
        <v>8456548</v>
      </c>
      <c r="H486" t="s">
        <v>13397</v>
      </c>
      <c r="I486" t="s">
        <v>1575</v>
      </c>
      <c r="J486">
        <v>3310018747</v>
      </c>
      <c r="K486" t="s">
        <v>14464</v>
      </c>
      <c r="L486">
        <v>39</v>
      </c>
      <c r="M486">
        <v>40</v>
      </c>
      <c r="N486" t="s">
        <v>784</v>
      </c>
      <c r="O486">
        <v>5409103875</v>
      </c>
      <c r="P486" t="s">
        <v>991</v>
      </c>
      <c r="Q486" t="s">
        <v>1674</v>
      </c>
      <c r="T486" s="1">
        <v>46205</v>
      </c>
      <c r="U486" s="31">
        <v>46205.780405092592</v>
      </c>
      <c r="V486">
        <v>1</v>
      </c>
      <c r="W486">
        <v>60000</v>
      </c>
      <c r="X486" t="s">
        <v>13400</v>
      </c>
      <c r="Y486" t="s">
        <v>13401</v>
      </c>
      <c r="Z486">
        <v>909020041276989</v>
      </c>
      <c r="AA486" t="s">
        <v>13402</v>
      </c>
      <c r="AB486">
        <v>4</v>
      </c>
      <c r="AC486">
        <v>24.5</v>
      </c>
      <c r="AD486" t="s">
        <v>1097</v>
      </c>
      <c r="AE486" t="s">
        <v>1098</v>
      </c>
      <c r="AF486" t="s">
        <v>13419</v>
      </c>
      <c r="AG486" s="1">
        <v>46239</v>
      </c>
      <c r="AH486">
        <v>25</v>
      </c>
      <c r="AI486" t="s">
        <v>13404</v>
      </c>
      <c r="AJ486" t="s">
        <v>13435</v>
      </c>
      <c r="AK486" t="s">
        <v>13406</v>
      </c>
      <c r="AL486">
        <v>9241182064</v>
      </c>
      <c r="AM486" t="s">
        <v>13415</v>
      </c>
      <c r="AN486" t="s">
        <v>13408</v>
      </c>
      <c r="AO486">
        <v>1027</v>
      </c>
      <c r="AP486">
        <v>0</v>
      </c>
      <c r="AQ486" t="s">
        <v>13471</v>
      </c>
      <c r="AR486">
        <v>1340</v>
      </c>
      <c r="AS486">
        <v>0</v>
      </c>
      <c r="AZ486">
        <v>0</v>
      </c>
      <c r="BC486" t="str">
        <f>VLOOKUP(A486,Sheet1!$A$1:$E$221,2,0)</f>
        <v>East Zone</v>
      </c>
      <c r="BD486" t="str">
        <f>VLOOKUP(A486,Sheet1!$A$1:$E$221,5,0)</f>
        <v>Raja Kumar</v>
      </c>
    </row>
    <row r="487" spans="1:56" x14ac:dyDescent="0.35">
      <c r="A487" t="s">
        <v>827</v>
      </c>
      <c r="B487">
        <v>363</v>
      </c>
      <c r="C487" t="s">
        <v>788</v>
      </c>
      <c r="D487" t="s">
        <v>4262</v>
      </c>
      <c r="E487">
        <v>642247</v>
      </c>
      <c r="F487" t="s">
        <v>14465</v>
      </c>
      <c r="G487">
        <v>9281983</v>
      </c>
      <c r="H487" t="s">
        <v>13397</v>
      </c>
      <c r="I487" t="s">
        <v>4263</v>
      </c>
      <c r="J487">
        <v>9741170698</v>
      </c>
      <c r="K487" t="s">
        <v>14466</v>
      </c>
      <c r="L487">
        <v>26</v>
      </c>
      <c r="M487">
        <v>29</v>
      </c>
      <c r="N487" t="s">
        <v>788</v>
      </c>
      <c r="O487">
        <v>5912388437</v>
      </c>
      <c r="P487" t="s">
        <v>4264</v>
      </c>
      <c r="Q487" t="s">
        <v>4265</v>
      </c>
      <c r="T487" s="1">
        <v>46206</v>
      </c>
      <c r="U487" s="31">
        <v>46206.470925925925</v>
      </c>
      <c r="V487">
        <v>1</v>
      </c>
      <c r="W487">
        <v>90000</v>
      </c>
      <c r="X487" t="s">
        <v>13400</v>
      </c>
      <c r="Y487" t="s">
        <v>13401</v>
      </c>
      <c r="Z487">
        <v>909020041276989</v>
      </c>
      <c r="AA487" t="s">
        <v>13402</v>
      </c>
      <c r="AB487">
        <v>3</v>
      </c>
      <c r="AC487">
        <v>24.15</v>
      </c>
      <c r="AD487" t="s">
        <v>978</v>
      </c>
      <c r="AE487" t="s">
        <v>979</v>
      </c>
      <c r="AF487" t="s">
        <v>13403</v>
      </c>
      <c r="AG487" s="1">
        <v>46240</v>
      </c>
      <c r="AH487">
        <v>25</v>
      </c>
      <c r="AI487" t="s">
        <v>13404</v>
      </c>
      <c r="AJ487" t="s">
        <v>13405</v>
      </c>
      <c r="AK487" t="s">
        <v>13406</v>
      </c>
      <c r="AL487">
        <v>6265126156</v>
      </c>
      <c r="AM487" t="s">
        <v>13407</v>
      </c>
      <c r="AN487" t="s">
        <v>13408</v>
      </c>
      <c r="AO487">
        <v>1540</v>
      </c>
      <c r="AP487">
        <v>0</v>
      </c>
      <c r="AQ487" t="s">
        <v>13533</v>
      </c>
      <c r="AR487">
        <v>1917</v>
      </c>
      <c r="AS487">
        <v>0</v>
      </c>
      <c r="AZ487">
        <v>0</v>
      </c>
      <c r="BC487" t="str">
        <f>VLOOKUP(A487,Sheet1!$A$1:$E$221,2,0)</f>
        <v>South Zone</v>
      </c>
      <c r="BD487" t="str">
        <f>VLOOKUP(A487,Sheet1!$A$1:$E$221,5,0)</f>
        <v>Vinay Shukla</v>
      </c>
    </row>
    <row r="488" spans="1:56" x14ac:dyDescent="0.35">
      <c r="A488" t="s">
        <v>2583</v>
      </c>
      <c r="B488">
        <v>513</v>
      </c>
      <c r="C488" t="s">
        <v>787</v>
      </c>
      <c r="D488" t="s">
        <v>2584</v>
      </c>
      <c r="E488">
        <v>285600</v>
      </c>
      <c r="F488" t="s">
        <v>14467</v>
      </c>
      <c r="G488">
        <v>8473664</v>
      </c>
      <c r="H488" t="s">
        <v>13397</v>
      </c>
      <c r="I488" t="s">
        <v>2587</v>
      </c>
      <c r="J488">
        <v>6020522708</v>
      </c>
      <c r="K488" t="s">
        <v>14468</v>
      </c>
      <c r="L488">
        <v>30</v>
      </c>
      <c r="M488">
        <v>42</v>
      </c>
      <c r="N488" t="s">
        <v>787</v>
      </c>
      <c r="O488">
        <v>6922431976</v>
      </c>
      <c r="P488" t="s">
        <v>1020</v>
      </c>
      <c r="Q488" t="s">
        <v>2585</v>
      </c>
      <c r="T488" s="1">
        <v>46206</v>
      </c>
      <c r="U488" s="31">
        <v>46206.550439814811</v>
      </c>
      <c r="V488">
        <v>1</v>
      </c>
      <c r="W488">
        <v>77000</v>
      </c>
      <c r="X488" t="s">
        <v>13400</v>
      </c>
      <c r="Y488" t="s">
        <v>13401</v>
      </c>
      <c r="Z488">
        <v>909020041276989</v>
      </c>
      <c r="AA488" t="s">
        <v>13402</v>
      </c>
      <c r="AB488">
        <v>2</v>
      </c>
      <c r="AC488">
        <v>24.15</v>
      </c>
      <c r="AD488" t="s">
        <v>939</v>
      </c>
      <c r="AE488" t="s">
        <v>940</v>
      </c>
      <c r="AF488" t="s">
        <v>13414</v>
      </c>
      <c r="AG488" s="1">
        <v>46239</v>
      </c>
      <c r="AH488">
        <v>25</v>
      </c>
      <c r="AI488" t="s">
        <v>13404</v>
      </c>
      <c r="AJ488" t="s">
        <v>13435</v>
      </c>
      <c r="AK488" t="s">
        <v>13406</v>
      </c>
      <c r="AL488">
        <v>8603368042</v>
      </c>
      <c r="AM488" t="s">
        <v>13407</v>
      </c>
      <c r="AN488" t="s">
        <v>13408</v>
      </c>
      <c r="AO488">
        <v>1318</v>
      </c>
      <c r="AP488">
        <v>0</v>
      </c>
      <c r="AQ488" t="s">
        <v>13420</v>
      </c>
      <c r="AR488">
        <v>1718</v>
      </c>
      <c r="AS488">
        <v>0</v>
      </c>
      <c r="AZ488">
        <v>0</v>
      </c>
      <c r="BC488" t="str">
        <f>VLOOKUP(A488,Sheet1!$A$1:$E$221,2,0)</f>
        <v>East Zone</v>
      </c>
      <c r="BD488" t="str">
        <f>VLOOKUP(A488,Sheet1!$A$1:$E$221,5,0)</f>
        <v>Abhishek Kumar Tiwari</v>
      </c>
    </row>
    <row r="489" spans="1:56" x14ac:dyDescent="0.35">
      <c r="A489" t="s">
        <v>907</v>
      </c>
      <c r="B489">
        <v>402</v>
      </c>
      <c r="C489" t="s">
        <v>787</v>
      </c>
      <c r="D489" t="s">
        <v>4266</v>
      </c>
      <c r="E489">
        <v>204378</v>
      </c>
      <c r="F489" t="s">
        <v>14469</v>
      </c>
      <c r="G489">
        <v>8453864</v>
      </c>
      <c r="H489" t="s">
        <v>13397</v>
      </c>
      <c r="I489" t="s">
        <v>4267</v>
      </c>
      <c r="J489">
        <v>6445092603</v>
      </c>
      <c r="K489" t="s">
        <v>14470</v>
      </c>
      <c r="L489">
        <v>25</v>
      </c>
      <c r="M489">
        <v>34</v>
      </c>
      <c r="N489" t="s">
        <v>787</v>
      </c>
      <c r="O489">
        <v>9608592505</v>
      </c>
      <c r="P489" t="s">
        <v>2987</v>
      </c>
      <c r="Q489" t="s">
        <v>4268</v>
      </c>
      <c r="T489" s="1">
        <v>46205</v>
      </c>
      <c r="U489" s="31">
        <v>46205.816886574074</v>
      </c>
      <c r="V489">
        <v>1</v>
      </c>
      <c r="W489">
        <v>90000</v>
      </c>
      <c r="X489" t="s">
        <v>13400</v>
      </c>
      <c r="Y489" t="s">
        <v>13401</v>
      </c>
      <c r="Z489">
        <v>909020041276989</v>
      </c>
      <c r="AA489" t="s">
        <v>13402</v>
      </c>
      <c r="AB489">
        <v>3</v>
      </c>
      <c r="AC489">
        <v>24.15</v>
      </c>
      <c r="AD489" t="s">
        <v>931</v>
      </c>
      <c r="AE489" t="s">
        <v>932</v>
      </c>
      <c r="AF489" t="s">
        <v>13403</v>
      </c>
      <c r="AG489" s="1">
        <v>46241</v>
      </c>
      <c r="AH489">
        <v>25</v>
      </c>
      <c r="AI489" t="s">
        <v>13404</v>
      </c>
      <c r="AJ489" t="s">
        <v>13405</v>
      </c>
      <c r="AK489" t="s">
        <v>13406</v>
      </c>
      <c r="AL489">
        <v>9241631895</v>
      </c>
      <c r="AM489" t="s">
        <v>13415</v>
      </c>
      <c r="AN489" t="s">
        <v>13408</v>
      </c>
      <c r="AO489">
        <v>1540</v>
      </c>
      <c r="AP489">
        <v>0</v>
      </c>
      <c r="AQ489" t="s">
        <v>13451</v>
      </c>
      <c r="AR489">
        <v>2008</v>
      </c>
      <c r="AS489">
        <v>0</v>
      </c>
      <c r="AZ489">
        <v>0</v>
      </c>
      <c r="BC489" t="str">
        <f>VLOOKUP(A489,Sheet1!$A$1:$E$221,2,0)</f>
        <v>East Zone</v>
      </c>
      <c r="BD489" t="str">
        <f>VLOOKUP(A489,Sheet1!$A$1:$E$221,5,0)</f>
        <v>Abhishek Kumar Tiwari</v>
      </c>
    </row>
    <row r="490" spans="1:56" x14ac:dyDescent="0.35">
      <c r="A490" t="s">
        <v>278</v>
      </c>
      <c r="B490">
        <v>367</v>
      </c>
      <c r="C490" t="s">
        <v>782</v>
      </c>
      <c r="D490" t="s">
        <v>4269</v>
      </c>
      <c r="E490">
        <v>239037</v>
      </c>
      <c r="F490" t="s">
        <v>14471</v>
      </c>
      <c r="G490">
        <v>8424928</v>
      </c>
      <c r="H490" t="s">
        <v>13397</v>
      </c>
      <c r="I490" t="s">
        <v>4270</v>
      </c>
      <c r="J490">
        <v>2358652587</v>
      </c>
      <c r="K490" t="s">
        <v>14472</v>
      </c>
      <c r="L490">
        <v>43</v>
      </c>
      <c r="M490">
        <v>40</v>
      </c>
      <c r="N490" t="s">
        <v>782</v>
      </c>
      <c r="O490">
        <v>1516223600</v>
      </c>
      <c r="P490" t="s">
        <v>83</v>
      </c>
      <c r="Q490" t="s">
        <v>3729</v>
      </c>
      <c r="T490" s="1">
        <v>46206</v>
      </c>
      <c r="U490" s="31">
        <v>46206.500219907408</v>
      </c>
      <c r="V490">
        <v>1</v>
      </c>
      <c r="W490">
        <v>90000</v>
      </c>
      <c r="X490" t="s">
        <v>13400</v>
      </c>
      <c r="Y490" t="s">
        <v>13401</v>
      </c>
      <c r="Z490">
        <v>909020041276989</v>
      </c>
      <c r="AA490" t="s">
        <v>13402</v>
      </c>
      <c r="AB490">
        <v>5</v>
      </c>
      <c r="AC490">
        <v>24.15</v>
      </c>
      <c r="AD490" t="s">
        <v>1180</v>
      </c>
      <c r="AE490" t="s">
        <v>1181</v>
      </c>
      <c r="AF490" t="s">
        <v>13414</v>
      </c>
      <c r="AG490" s="1">
        <v>46244</v>
      </c>
      <c r="AH490">
        <v>25</v>
      </c>
      <c r="AI490" t="s">
        <v>13404</v>
      </c>
      <c r="AJ490" t="s">
        <v>13650</v>
      </c>
      <c r="AK490" t="s">
        <v>13406</v>
      </c>
      <c r="AL490">
        <v>8005923857</v>
      </c>
      <c r="AM490" t="s">
        <v>13415</v>
      </c>
      <c r="AN490" t="s">
        <v>13408</v>
      </c>
      <c r="AO490">
        <v>1540</v>
      </c>
      <c r="AP490">
        <v>0</v>
      </c>
      <c r="AQ490" t="s">
        <v>13431</v>
      </c>
      <c r="AR490">
        <v>2069</v>
      </c>
      <c r="AS490">
        <v>0</v>
      </c>
      <c r="AZ490">
        <v>0</v>
      </c>
      <c r="BC490" t="str">
        <f>VLOOKUP(A490,Sheet1!$A$1:$E$221,2,0)</f>
        <v>West Zone</v>
      </c>
      <c r="BD490" t="str">
        <f>VLOOKUP(A490,Sheet1!$A$1:$E$221,5,0)</f>
        <v>Valand Priyankkumar</v>
      </c>
    </row>
    <row r="491" spans="1:56" x14ac:dyDescent="0.35">
      <c r="A491" t="s">
        <v>908</v>
      </c>
      <c r="B491">
        <v>104</v>
      </c>
      <c r="C491" t="s">
        <v>787</v>
      </c>
      <c r="D491" t="s">
        <v>14473</v>
      </c>
      <c r="E491">
        <v>204303</v>
      </c>
      <c r="F491" t="s">
        <v>14474</v>
      </c>
      <c r="G491">
        <v>8384701</v>
      </c>
      <c r="H491" t="s">
        <v>13397</v>
      </c>
      <c r="I491" t="s">
        <v>14475</v>
      </c>
      <c r="J491">
        <v>8816935312</v>
      </c>
      <c r="K491" t="s">
        <v>14476</v>
      </c>
      <c r="L491">
        <v>41</v>
      </c>
      <c r="M491">
        <v>42</v>
      </c>
      <c r="N491" t="s">
        <v>787</v>
      </c>
      <c r="O491">
        <v>8885903791</v>
      </c>
      <c r="P491" t="s">
        <v>4271</v>
      </c>
      <c r="Q491" t="s">
        <v>4272</v>
      </c>
      <c r="T491" s="1">
        <v>46206</v>
      </c>
      <c r="U491" s="31">
        <v>46206.767372685186</v>
      </c>
      <c r="V491">
        <v>1</v>
      </c>
      <c r="W491">
        <v>90000</v>
      </c>
      <c r="X491" t="s">
        <v>13400</v>
      </c>
      <c r="Y491" t="s">
        <v>13401</v>
      </c>
      <c r="Z491">
        <v>909020041276989</v>
      </c>
      <c r="AA491" t="s">
        <v>13402</v>
      </c>
      <c r="AB491">
        <v>4</v>
      </c>
      <c r="AC491">
        <v>24.15</v>
      </c>
      <c r="AD491" t="s">
        <v>931</v>
      </c>
      <c r="AE491" t="s">
        <v>932</v>
      </c>
      <c r="AF491" t="s">
        <v>13403</v>
      </c>
      <c r="AG491" s="1">
        <v>46245</v>
      </c>
      <c r="AH491">
        <v>25</v>
      </c>
      <c r="AI491" t="s">
        <v>13404</v>
      </c>
      <c r="AJ491" t="s">
        <v>13435</v>
      </c>
      <c r="AK491" t="s">
        <v>13443</v>
      </c>
      <c r="AL491">
        <v>9167038676</v>
      </c>
      <c r="AM491" t="s">
        <v>13407</v>
      </c>
      <c r="AN491" t="s">
        <v>13408</v>
      </c>
      <c r="AO491">
        <v>1540</v>
      </c>
      <c r="AP491">
        <v>0</v>
      </c>
      <c r="AQ491" t="s">
        <v>13451</v>
      </c>
      <c r="AR491">
        <v>2008</v>
      </c>
      <c r="AS491">
        <v>0</v>
      </c>
      <c r="AZ491">
        <v>0</v>
      </c>
      <c r="BC491" t="str">
        <f>VLOOKUP(A491,Sheet1!$A$1:$E$221,2,0)</f>
        <v>East Zone</v>
      </c>
      <c r="BD491" t="str">
        <f>VLOOKUP(A491,Sheet1!$A$1:$E$221,5,0)</f>
        <v>Abhishek Kumar Tiwari</v>
      </c>
    </row>
    <row r="492" spans="1:56" x14ac:dyDescent="0.35">
      <c r="A492" t="s">
        <v>134</v>
      </c>
      <c r="B492">
        <v>301</v>
      </c>
      <c r="C492" t="s">
        <v>787</v>
      </c>
      <c r="D492" t="s">
        <v>4273</v>
      </c>
      <c r="E492">
        <v>431164</v>
      </c>
      <c r="F492" t="s">
        <v>14477</v>
      </c>
      <c r="G492">
        <v>8222845</v>
      </c>
      <c r="H492" t="s">
        <v>13397</v>
      </c>
      <c r="I492" t="s">
        <v>4274</v>
      </c>
      <c r="J492">
        <v>2460938184</v>
      </c>
      <c r="K492" t="s">
        <v>14478</v>
      </c>
      <c r="L492">
        <v>51</v>
      </c>
      <c r="M492">
        <v>29</v>
      </c>
      <c r="N492" t="s">
        <v>787</v>
      </c>
      <c r="O492">
        <v>5472039387</v>
      </c>
      <c r="P492" t="s">
        <v>1745</v>
      </c>
      <c r="Q492" t="s">
        <v>1746</v>
      </c>
      <c r="T492" s="1">
        <v>46205</v>
      </c>
      <c r="U492" s="31">
        <v>46205.803020833337</v>
      </c>
      <c r="V492">
        <v>1</v>
      </c>
      <c r="W492">
        <v>70000</v>
      </c>
      <c r="X492" t="s">
        <v>13400</v>
      </c>
      <c r="Y492" t="s">
        <v>13401</v>
      </c>
      <c r="Z492">
        <v>909020041276989</v>
      </c>
      <c r="AA492" t="s">
        <v>13402</v>
      </c>
      <c r="AB492">
        <v>4</v>
      </c>
      <c r="AC492">
        <v>24.15</v>
      </c>
      <c r="AD492" t="s">
        <v>958</v>
      </c>
      <c r="AE492" t="s">
        <v>959</v>
      </c>
      <c r="AF492" t="s">
        <v>13426</v>
      </c>
      <c r="AG492" s="1">
        <v>46239</v>
      </c>
      <c r="AH492">
        <v>25</v>
      </c>
      <c r="AI492" t="s">
        <v>13404</v>
      </c>
      <c r="AJ492" t="s">
        <v>13405</v>
      </c>
      <c r="AK492" t="s">
        <v>13406</v>
      </c>
      <c r="AL492">
        <v>8434083068</v>
      </c>
      <c r="AM492" t="s">
        <v>13415</v>
      </c>
      <c r="AN492" t="s">
        <v>13408</v>
      </c>
      <c r="AO492">
        <v>1198</v>
      </c>
      <c r="AP492">
        <v>0</v>
      </c>
      <c r="AQ492" t="s">
        <v>13634</v>
      </c>
      <c r="AR492">
        <v>1562</v>
      </c>
      <c r="AS492">
        <v>0</v>
      </c>
      <c r="AZ492">
        <v>0</v>
      </c>
      <c r="BC492" t="str">
        <f>VLOOKUP(A492,Sheet1!$A$1:$E$221,2,0)</f>
        <v>East Zone</v>
      </c>
      <c r="BD492" t="str">
        <f>VLOOKUP(A492,Sheet1!$A$1:$E$221,5,0)</f>
        <v>Pavan Kumar Rai</v>
      </c>
    </row>
    <row r="493" spans="1:56" x14ac:dyDescent="0.35">
      <c r="A493" t="s">
        <v>262</v>
      </c>
      <c r="B493">
        <v>1026</v>
      </c>
      <c r="C493" t="s">
        <v>789</v>
      </c>
      <c r="D493" t="s">
        <v>2607</v>
      </c>
      <c r="E493">
        <v>660808</v>
      </c>
      <c r="F493" t="s">
        <v>14479</v>
      </c>
      <c r="G493">
        <v>8308841</v>
      </c>
      <c r="H493" t="s">
        <v>13397</v>
      </c>
      <c r="I493" t="s">
        <v>2611</v>
      </c>
      <c r="J493">
        <v>1544003763</v>
      </c>
      <c r="K493" t="s">
        <v>14480</v>
      </c>
      <c r="L493">
        <v>45</v>
      </c>
      <c r="M493">
        <v>49</v>
      </c>
      <c r="N493" t="s">
        <v>789</v>
      </c>
      <c r="O493">
        <v>1902946394</v>
      </c>
      <c r="P493" t="s">
        <v>2608</v>
      </c>
      <c r="Q493" t="s">
        <v>2609</v>
      </c>
      <c r="T493" s="1">
        <v>46206</v>
      </c>
      <c r="U493" s="31">
        <v>46206.631574074076</v>
      </c>
      <c r="V493">
        <v>1</v>
      </c>
      <c r="W493">
        <v>77000</v>
      </c>
      <c r="X493" t="s">
        <v>13400</v>
      </c>
      <c r="Y493" t="s">
        <v>13401</v>
      </c>
      <c r="Z493">
        <v>909020041276989</v>
      </c>
      <c r="AA493" t="s">
        <v>13402</v>
      </c>
      <c r="AB493">
        <v>2</v>
      </c>
      <c r="AC493">
        <v>24.15</v>
      </c>
      <c r="AD493" t="s">
        <v>1173</v>
      </c>
      <c r="AE493" t="s">
        <v>1174</v>
      </c>
      <c r="AF493" t="s">
        <v>13426</v>
      </c>
      <c r="AG493" s="1">
        <v>46241</v>
      </c>
      <c r="AH493">
        <v>25</v>
      </c>
      <c r="AI493" t="s">
        <v>13404</v>
      </c>
      <c r="AJ493" t="s">
        <v>13405</v>
      </c>
      <c r="AK493" t="s">
        <v>13406</v>
      </c>
      <c r="AL493">
        <v>8010520081</v>
      </c>
      <c r="AM493" t="s">
        <v>13415</v>
      </c>
      <c r="AN493" t="s">
        <v>13408</v>
      </c>
      <c r="AO493">
        <v>1318</v>
      </c>
      <c r="AP493">
        <v>0</v>
      </c>
      <c r="AQ493" t="s">
        <v>13462</v>
      </c>
      <c r="AR493">
        <v>1770</v>
      </c>
      <c r="AS493">
        <v>0</v>
      </c>
      <c r="AZ493">
        <v>0</v>
      </c>
      <c r="BC493" t="str">
        <f>VLOOKUP(A493,Sheet1!$A$1:$E$221,2,0)</f>
        <v>East Zone</v>
      </c>
      <c r="BD493" t="str">
        <f>VLOOKUP(A493,Sheet1!$A$1:$E$221,5,0)</f>
        <v>Sheelendra Pratap Singh</v>
      </c>
    </row>
    <row r="494" spans="1:56" x14ac:dyDescent="0.35">
      <c r="A494" t="s">
        <v>131</v>
      </c>
      <c r="B494">
        <v>245</v>
      </c>
      <c r="C494" t="s">
        <v>787</v>
      </c>
      <c r="D494" t="s">
        <v>2524</v>
      </c>
      <c r="E494">
        <v>567526</v>
      </c>
      <c r="F494" t="s">
        <v>14405</v>
      </c>
      <c r="G494">
        <v>7863673</v>
      </c>
      <c r="H494" t="s">
        <v>13397</v>
      </c>
      <c r="I494" t="s">
        <v>1131</v>
      </c>
      <c r="J494">
        <v>6845155351</v>
      </c>
      <c r="K494" t="s">
        <v>14481</v>
      </c>
      <c r="L494">
        <v>38</v>
      </c>
      <c r="M494">
        <v>39</v>
      </c>
      <c r="N494" t="s">
        <v>787</v>
      </c>
      <c r="O494">
        <v>2096755484</v>
      </c>
      <c r="P494" t="s">
        <v>1706</v>
      </c>
      <c r="Q494" t="s">
        <v>1707</v>
      </c>
      <c r="T494" s="1">
        <v>46205</v>
      </c>
      <c r="U494" s="31">
        <v>46205.870393518519</v>
      </c>
      <c r="V494">
        <v>1</v>
      </c>
      <c r="W494">
        <v>77000</v>
      </c>
      <c r="X494" t="s">
        <v>13400</v>
      </c>
      <c r="Y494" t="s">
        <v>13401</v>
      </c>
      <c r="Z494">
        <v>909020041276989</v>
      </c>
      <c r="AA494" t="s">
        <v>13402</v>
      </c>
      <c r="AB494">
        <v>2</v>
      </c>
      <c r="AC494">
        <v>24.15</v>
      </c>
      <c r="AD494" t="s">
        <v>939</v>
      </c>
      <c r="AE494" t="s">
        <v>940</v>
      </c>
      <c r="AF494" t="s">
        <v>13426</v>
      </c>
      <c r="AG494" s="1">
        <v>46240</v>
      </c>
      <c r="AH494">
        <v>25</v>
      </c>
      <c r="AI494" t="s">
        <v>13404</v>
      </c>
      <c r="AJ494" t="s">
        <v>13405</v>
      </c>
      <c r="AK494" t="s">
        <v>13406</v>
      </c>
      <c r="AL494">
        <v>9334607045</v>
      </c>
      <c r="AM494" t="s">
        <v>13407</v>
      </c>
      <c r="AN494" t="s">
        <v>13408</v>
      </c>
      <c r="AO494">
        <v>1318</v>
      </c>
      <c r="AP494">
        <v>0</v>
      </c>
      <c r="AQ494" t="s">
        <v>13420</v>
      </c>
      <c r="AR494">
        <v>1718</v>
      </c>
      <c r="AS494">
        <v>0</v>
      </c>
      <c r="AZ494">
        <v>0</v>
      </c>
      <c r="BC494" t="str">
        <f>VLOOKUP(A494,Sheet1!$A$1:$E$221,2,0)</f>
        <v>East Zone</v>
      </c>
      <c r="BD494" t="str">
        <f>VLOOKUP(A494,Sheet1!$A$1:$E$221,5,0)</f>
        <v>Abhishek Kumar Tiwari</v>
      </c>
    </row>
    <row r="495" spans="1:56" x14ac:dyDescent="0.35">
      <c r="A495" t="s">
        <v>760</v>
      </c>
      <c r="B495">
        <v>391</v>
      </c>
      <c r="C495" t="s">
        <v>791</v>
      </c>
      <c r="D495" t="s">
        <v>4275</v>
      </c>
      <c r="E495">
        <v>404191</v>
      </c>
      <c r="F495" t="s">
        <v>14482</v>
      </c>
      <c r="G495">
        <v>6389787</v>
      </c>
      <c r="H495" t="s">
        <v>13397</v>
      </c>
      <c r="I495" t="s">
        <v>4276</v>
      </c>
      <c r="J495">
        <v>2533258489</v>
      </c>
      <c r="K495" t="s">
        <v>14483</v>
      </c>
      <c r="L495">
        <v>44</v>
      </c>
      <c r="M495">
        <v>52</v>
      </c>
      <c r="N495" t="s">
        <v>791</v>
      </c>
      <c r="O495">
        <v>8708784995</v>
      </c>
      <c r="P495" t="s">
        <v>4277</v>
      </c>
      <c r="Q495" t="s">
        <v>4278</v>
      </c>
      <c r="T495" s="1">
        <v>46206</v>
      </c>
      <c r="U495" s="31">
        <v>46206.47152777778</v>
      </c>
      <c r="V495">
        <v>1</v>
      </c>
      <c r="W495">
        <v>77000</v>
      </c>
      <c r="X495" t="s">
        <v>13400</v>
      </c>
      <c r="Y495" t="s">
        <v>13401</v>
      </c>
      <c r="Z495">
        <v>909020041276989</v>
      </c>
      <c r="AA495" t="s">
        <v>13402</v>
      </c>
      <c r="AB495">
        <v>2</v>
      </c>
      <c r="AC495">
        <v>24.15</v>
      </c>
      <c r="AD495" t="s">
        <v>1025</v>
      </c>
      <c r="AE495" t="s">
        <v>1026</v>
      </c>
      <c r="AF495" t="s">
        <v>13434</v>
      </c>
      <c r="AG495" s="1">
        <v>46245</v>
      </c>
      <c r="AH495">
        <v>25</v>
      </c>
      <c r="AI495" t="s">
        <v>13404</v>
      </c>
      <c r="AJ495" t="s">
        <v>13435</v>
      </c>
      <c r="AK495" t="s">
        <v>13406</v>
      </c>
      <c r="AL495">
        <v>9668871622</v>
      </c>
      <c r="AM495" t="s">
        <v>13407</v>
      </c>
      <c r="AN495" t="s">
        <v>13408</v>
      </c>
      <c r="AO495">
        <v>1318</v>
      </c>
      <c r="AP495">
        <v>0</v>
      </c>
      <c r="AQ495" t="s">
        <v>13459</v>
      </c>
      <c r="AR495">
        <v>1640</v>
      </c>
      <c r="AS495">
        <v>0</v>
      </c>
      <c r="AZ495">
        <v>0</v>
      </c>
      <c r="BC495" t="str">
        <f>VLOOKUP(A495,Sheet1!$A$1:$E$221,2,0)</f>
        <v>South East Zone</v>
      </c>
      <c r="BD495" t="str">
        <f>VLOOKUP(A495,Sheet1!$A$1:$E$221,5,0)</f>
        <v>Pratik Mishra</v>
      </c>
    </row>
    <row r="496" spans="1:56" x14ac:dyDescent="0.35">
      <c r="A496" t="s">
        <v>717</v>
      </c>
      <c r="B496">
        <v>275</v>
      </c>
      <c r="C496" t="s">
        <v>784</v>
      </c>
      <c r="D496" t="s">
        <v>2545</v>
      </c>
      <c r="E496">
        <v>94994</v>
      </c>
      <c r="F496" t="s">
        <v>14484</v>
      </c>
      <c r="G496">
        <v>7581319</v>
      </c>
      <c r="H496" t="s">
        <v>13397</v>
      </c>
      <c r="I496" t="s">
        <v>968</v>
      </c>
      <c r="J496">
        <v>7286103300</v>
      </c>
      <c r="K496" t="s">
        <v>14485</v>
      </c>
      <c r="L496">
        <v>26</v>
      </c>
      <c r="M496">
        <v>32</v>
      </c>
      <c r="N496" t="s">
        <v>784</v>
      </c>
      <c r="O496">
        <v>7991266326</v>
      </c>
      <c r="P496" t="s">
        <v>1089</v>
      </c>
      <c r="Q496" t="s">
        <v>1090</v>
      </c>
      <c r="T496" s="1">
        <v>46205</v>
      </c>
      <c r="U496" s="31">
        <v>46205.841400462959</v>
      </c>
      <c r="V496">
        <v>1</v>
      </c>
      <c r="W496">
        <v>60000</v>
      </c>
      <c r="X496" t="s">
        <v>13400</v>
      </c>
      <c r="Y496" t="s">
        <v>13401</v>
      </c>
      <c r="Z496">
        <v>909020041276989</v>
      </c>
      <c r="AA496" t="s">
        <v>13402</v>
      </c>
      <c r="AB496">
        <v>2</v>
      </c>
      <c r="AC496">
        <v>24.15</v>
      </c>
      <c r="AD496" t="s">
        <v>1038</v>
      </c>
      <c r="AE496" t="s">
        <v>1039</v>
      </c>
      <c r="AF496" t="s">
        <v>13403</v>
      </c>
      <c r="AG496" s="1">
        <v>46241</v>
      </c>
      <c r="AH496">
        <v>25</v>
      </c>
      <c r="AI496" t="s">
        <v>13404</v>
      </c>
      <c r="AJ496" t="s">
        <v>13427</v>
      </c>
      <c r="AK496" t="s">
        <v>13406</v>
      </c>
      <c r="AL496">
        <v>9508884743</v>
      </c>
      <c r="AM496" t="s">
        <v>13407</v>
      </c>
      <c r="AN496" t="s">
        <v>13408</v>
      </c>
      <c r="AO496">
        <v>1027</v>
      </c>
      <c r="AP496">
        <v>0</v>
      </c>
      <c r="AQ496" t="s">
        <v>13471</v>
      </c>
      <c r="AR496">
        <v>1340</v>
      </c>
      <c r="AS496">
        <v>0</v>
      </c>
      <c r="AZ496">
        <v>0</v>
      </c>
      <c r="BC496" t="str">
        <f>VLOOKUP(A496,Sheet1!$A$1:$E$221,2,0)</f>
        <v>East Zone</v>
      </c>
      <c r="BD496" t="str">
        <f>VLOOKUP(A496,Sheet1!$A$1:$E$221,5,0)</f>
        <v>Raja Kumar</v>
      </c>
    </row>
    <row r="497" spans="1:56" x14ac:dyDescent="0.35">
      <c r="A497" t="s">
        <v>164</v>
      </c>
      <c r="B497">
        <v>125</v>
      </c>
      <c r="C497" t="s">
        <v>787</v>
      </c>
      <c r="D497" t="s">
        <v>4279</v>
      </c>
      <c r="E497">
        <v>630146</v>
      </c>
      <c r="F497" t="s">
        <v>14486</v>
      </c>
      <c r="G497">
        <v>8184558</v>
      </c>
      <c r="H497" t="s">
        <v>13397</v>
      </c>
      <c r="I497" t="s">
        <v>4280</v>
      </c>
      <c r="J497">
        <v>5641017080</v>
      </c>
      <c r="K497" t="s">
        <v>14487</v>
      </c>
      <c r="L497">
        <v>33</v>
      </c>
      <c r="M497">
        <v>34</v>
      </c>
      <c r="N497" t="s">
        <v>787</v>
      </c>
      <c r="O497">
        <v>8266167114</v>
      </c>
      <c r="P497" t="s">
        <v>4281</v>
      </c>
      <c r="Q497" t="s">
        <v>4282</v>
      </c>
      <c r="T497" s="1">
        <v>46205</v>
      </c>
      <c r="U497" s="31">
        <v>46205.801874999997</v>
      </c>
      <c r="V497">
        <v>1</v>
      </c>
      <c r="W497">
        <v>77000</v>
      </c>
      <c r="X497" t="s">
        <v>13400</v>
      </c>
      <c r="Y497" t="s">
        <v>13401</v>
      </c>
      <c r="Z497">
        <v>909020041276989</v>
      </c>
      <c r="AA497" t="s">
        <v>13402</v>
      </c>
      <c r="AB497">
        <v>2</v>
      </c>
      <c r="AC497">
        <v>24.15</v>
      </c>
      <c r="AD497" t="s">
        <v>939</v>
      </c>
      <c r="AE497" t="s">
        <v>940</v>
      </c>
      <c r="AF497" t="s">
        <v>13414</v>
      </c>
      <c r="AG497" s="1">
        <v>46246</v>
      </c>
      <c r="AH497">
        <v>25</v>
      </c>
      <c r="AI497" t="s">
        <v>13404</v>
      </c>
      <c r="AJ497" t="s">
        <v>13435</v>
      </c>
      <c r="AK497" t="s">
        <v>13406</v>
      </c>
      <c r="AL497">
        <v>7295919094</v>
      </c>
      <c r="AM497" t="s">
        <v>13407</v>
      </c>
      <c r="AN497" t="s">
        <v>13408</v>
      </c>
      <c r="AO497">
        <v>1318</v>
      </c>
      <c r="AP497">
        <v>0</v>
      </c>
      <c r="AQ497" t="s">
        <v>13420</v>
      </c>
      <c r="AR497">
        <v>1718</v>
      </c>
      <c r="AS497">
        <v>0</v>
      </c>
      <c r="AZ497">
        <v>0</v>
      </c>
      <c r="BC497" t="str">
        <f>VLOOKUP(A497,Sheet1!$A$1:$E$221,2,0)</f>
        <v>East Zone</v>
      </c>
      <c r="BD497" t="str">
        <f>VLOOKUP(A497,Sheet1!$A$1:$E$221,5,0)</f>
        <v>Pavan Kumar Rai</v>
      </c>
    </row>
    <row r="498" spans="1:56" x14ac:dyDescent="0.35">
      <c r="A498" t="s">
        <v>909</v>
      </c>
      <c r="B498">
        <v>90</v>
      </c>
      <c r="C498" t="s">
        <v>789</v>
      </c>
      <c r="D498" t="s">
        <v>4283</v>
      </c>
      <c r="E498">
        <v>594019</v>
      </c>
      <c r="F498" t="s">
        <v>14488</v>
      </c>
      <c r="G498">
        <v>9283533</v>
      </c>
      <c r="H498" t="s">
        <v>13397</v>
      </c>
      <c r="I498" t="s">
        <v>4284</v>
      </c>
      <c r="J498">
        <v>8953338574</v>
      </c>
      <c r="K498" t="s">
        <v>14489</v>
      </c>
      <c r="L498">
        <v>46</v>
      </c>
      <c r="M498">
        <v>41</v>
      </c>
      <c r="N498" t="s">
        <v>789</v>
      </c>
      <c r="O498">
        <v>8116157954</v>
      </c>
      <c r="P498" t="s">
        <v>4285</v>
      </c>
      <c r="Q498" t="s">
        <v>4286</v>
      </c>
      <c r="T498" s="1">
        <v>46206</v>
      </c>
      <c r="U498" s="31">
        <v>46206.363923611112</v>
      </c>
      <c r="V498">
        <v>1</v>
      </c>
      <c r="W498">
        <v>90000</v>
      </c>
      <c r="X498" t="s">
        <v>13400</v>
      </c>
      <c r="Y498" t="s">
        <v>13401</v>
      </c>
      <c r="Z498">
        <v>909020041276989</v>
      </c>
      <c r="AA498" t="s">
        <v>13402</v>
      </c>
      <c r="AB498">
        <v>3</v>
      </c>
      <c r="AC498">
        <v>24.15</v>
      </c>
      <c r="AD498" t="s">
        <v>931</v>
      </c>
      <c r="AE498" t="s">
        <v>932</v>
      </c>
      <c r="AF498" t="s">
        <v>13414</v>
      </c>
      <c r="AG498" s="1">
        <v>46237</v>
      </c>
      <c r="AH498">
        <v>25</v>
      </c>
      <c r="AI498" t="s">
        <v>13404</v>
      </c>
      <c r="AJ498" t="s">
        <v>13405</v>
      </c>
      <c r="AK498" t="s">
        <v>13406</v>
      </c>
      <c r="AL498">
        <v>6394511775</v>
      </c>
      <c r="AM498" t="s">
        <v>13407</v>
      </c>
      <c r="AN498" t="s">
        <v>13408</v>
      </c>
      <c r="AO498">
        <v>1540</v>
      </c>
      <c r="AP498">
        <v>0</v>
      </c>
      <c r="AQ498" t="s">
        <v>13451</v>
      </c>
      <c r="AR498">
        <v>2008</v>
      </c>
      <c r="AS498">
        <v>0</v>
      </c>
      <c r="AZ498">
        <v>0</v>
      </c>
      <c r="BC498" t="str">
        <f>VLOOKUP(A498,Sheet1!$A$1:$E$221,2,0)</f>
        <v>East Zone</v>
      </c>
      <c r="BD498" t="str">
        <f>VLOOKUP(A498,Sheet1!$A$1:$E$221,5,0)</f>
        <v>Prince Singh</v>
      </c>
    </row>
    <row r="499" spans="1:56" x14ac:dyDescent="0.35">
      <c r="A499" t="s">
        <v>158</v>
      </c>
      <c r="B499">
        <v>1313</v>
      </c>
      <c r="C499" t="s">
        <v>789</v>
      </c>
      <c r="D499" t="s">
        <v>4287</v>
      </c>
      <c r="E499">
        <v>295290</v>
      </c>
      <c r="F499" t="s">
        <v>14490</v>
      </c>
      <c r="G499">
        <v>8306523</v>
      </c>
      <c r="H499" t="s">
        <v>13397</v>
      </c>
      <c r="I499" t="s">
        <v>3630</v>
      </c>
      <c r="J499">
        <v>8920481694</v>
      </c>
      <c r="K499" t="s">
        <v>14491</v>
      </c>
      <c r="L499">
        <v>29</v>
      </c>
      <c r="M499">
        <v>31</v>
      </c>
      <c r="N499" t="s">
        <v>789</v>
      </c>
      <c r="O499">
        <v>5249792101</v>
      </c>
      <c r="P499" t="s">
        <v>3757</v>
      </c>
      <c r="Q499" t="s">
        <v>3758</v>
      </c>
      <c r="T499" s="1">
        <v>46206</v>
      </c>
      <c r="U499" s="31">
        <v>46206.415532407409</v>
      </c>
      <c r="V499">
        <v>1</v>
      </c>
      <c r="W499">
        <v>60000</v>
      </c>
      <c r="X499" t="s">
        <v>13400</v>
      </c>
      <c r="Y499" t="s">
        <v>13401</v>
      </c>
      <c r="Z499">
        <v>909020041276989</v>
      </c>
      <c r="AA499" t="s">
        <v>13402</v>
      </c>
      <c r="AB499">
        <v>3</v>
      </c>
      <c r="AC499">
        <v>24.15</v>
      </c>
      <c r="AD499" t="s">
        <v>1328</v>
      </c>
      <c r="AE499" t="s">
        <v>1329</v>
      </c>
      <c r="AF499" t="s">
        <v>13809</v>
      </c>
      <c r="AG499" s="1">
        <v>46241</v>
      </c>
      <c r="AH499">
        <v>25</v>
      </c>
      <c r="AI499" t="s">
        <v>13404</v>
      </c>
      <c r="AJ499" t="s">
        <v>13427</v>
      </c>
      <c r="AK499" t="s">
        <v>13406</v>
      </c>
      <c r="AL499">
        <v>9927991292</v>
      </c>
      <c r="AM499" t="s">
        <v>13415</v>
      </c>
      <c r="AN499" t="s">
        <v>13408</v>
      </c>
      <c r="AO499">
        <v>1027</v>
      </c>
      <c r="AP499">
        <v>0</v>
      </c>
      <c r="AQ499" t="s">
        <v>13416</v>
      </c>
      <c r="AR499">
        <v>1379</v>
      </c>
      <c r="AS499">
        <v>0</v>
      </c>
      <c r="AZ499">
        <v>0</v>
      </c>
      <c r="BC499" t="str">
        <f>VLOOKUP(A499,Sheet1!$A$1:$E$221,2,0)</f>
        <v>West Zone</v>
      </c>
      <c r="BD499" t="str">
        <f>VLOOKUP(A499,Sheet1!$A$1:$E$221,5,0)</f>
        <v>Pradeep Kumar</v>
      </c>
    </row>
    <row r="500" spans="1:56" x14ac:dyDescent="0.35">
      <c r="A500" t="s">
        <v>839</v>
      </c>
      <c r="B500">
        <v>1037</v>
      </c>
      <c r="C500" t="s">
        <v>789</v>
      </c>
      <c r="D500" t="s">
        <v>4288</v>
      </c>
      <c r="E500">
        <v>715081</v>
      </c>
      <c r="F500" t="s">
        <v>14310</v>
      </c>
      <c r="G500">
        <v>8626804</v>
      </c>
      <c r="H500" t="s">
        <v>13397</v>
      </c>
      <c r="I500" t="s">
        <v>3615</v>
      </c>
      <c r="J500">
        <v>9519972625</v>
      </c>
      <c r="K500" t="s">
        <v>14492</v>
      </c>
      <c r="L500">
        <v>34</v>
      </c>
      <c r="M500">
        <v>35</v>
      </c>
      <c r="N500" t="s">
        <v>789</v>
      </c>
      <c r="O500">
        <v>7826850221</v>
      </c>
      <c r="P500" t="s">
        <v>4289</v>
      </c>
      <c r="Q500" t="s">
        <v>4290</v>
      </c>
      <c r="R500" t="s">
        <v>1165</v>
      </c>
      <c r="S500" t="s">
        <v>14493</v>
      </c>
      <c r="T500" s="1">
        <v>46206</v>
      </c>
      <c r="U500" s="31">
        <v>46206.651817129627</v>
      </c>
      <c r="V500">
        <v>1</v>
      </c>
      <c r="W500">
        <v>77000</v>
      </c>
      <c r="X500" t="s">
        <v>13400</v>
      </c>
      <c r="Y500" t="s">
        <v>13401</v>
      </c>
      <c r="Z500">
        <v>909020041276989</v>
      </c>
      <c r="AA500" t="s">
        <v>13402</v>
      </c>
      <c r="AB500">
        <v>2</v>
      </c>
      <c r="AC500">
        <v>24.15</v>
      </c>
      <c r="AD500" t="s">
        <v>1173</v>
      </c>
      <c r="AE500" t="s">
        <v>1174</v>
      </c>
      <c r="AF500" t="s">
        <v>13414</v>
      </c>
      <c r="AG500" s="1">
        <v>46239</v>
      </c>
      <c r="AH500">
        <v>25</v>
      </c>
      <c r="AI500" t="s">
        <v>13404</v>
      </c>
      <c r="AJ500" t="s">
        <v>13405</v>
      </c>
      <c r="AK500" t="s">
        <v>13406</v>
      </c>
      <c r="AL500">
        <v>8449130914</v>
      </c>
      <c r="AM500" t="s">
        <v>13407</v>
      </c>
      <c r="AN500" t="s">
        <v>13408</v>
      </c>
      <c r="AO500">
        <v>1318</v>
      </c>
      <c r="AP500">
        <v>0</v>
      </c>
      <c r="AQ500" t="s">
        <v>13462</v>
      </c>
      <c r="AR500">
        <v>1770</v>
      </c>
      <c r="AS500">
        <v>0</v>
      </c>
      <c r="AZ500">
        <v>0</v>
      </c>
      <c r="BC500" t="str">
        <f>VLOOKUP(A500,Sheet1!$A$1:$E$221,2,0)</f>
        <v>West Zone</v>
      </c>
      <c r="BD500" t="str">
        <f>VLOOKUP(A500,Sheet1!$A$1:$E$221,5,0)</f>
        <v>Sandeep Sisodiya</v>
      </c>
    </row>
    <row r="501" spans="1:56" x14ac:dyDescent="0.35">
      <c r="A501" t="s">
        <v>912</v>
      </c>
      <c r="B501">
        <v>959</v>
      </c>
      <c r="C501" t="s">
        <v>789</v>
      </c>
      <c r="D501" t="s">
        <v>4291</v>
      </c>
      <c r="E501">
        <v>639996</v>
      </c>
      <c r="F501" t="s">
        <v>14494</v>
      </c>
      <c r="G501">
        <v>9282550</v>
      </c>
      <c r="H501" t="s">
        <v>13397</v>
      </c>
      <c r="I501" t="s">
        <v>4292</v>
      </c>
      <c r="J501">
        <v>6924970041</v>
      </c>
      <c r="K501" t="s">
        <v>14495</v>
      </c>
      <c r="L501">
        <v>44</v>
      </c>
      <c r="M501">
        <v>47</v>
      </c>
      <c r="N501" t="s">
        <v>789</v>
      </c>
      <c r="O501">
        <v>3901039476</v>
      </c>
      <c r="P501" t="s">
        <v>2987</v>
      </c>
      <c r="Q501" t="s">
        <v>4293</v>
      </c>
      <c r="T501" s="1">
        <v>46206</v>
      </c>
      <c r="U501" s="31">
        <v>46206.696458333332</v>
      </c>
      <c r="V501">
        <v>1</v>
      </c>
      <c r="W501">
        <v>50000</v>
      </c>
      <c r="X501" t="s">
        <v>13400</v>
      </c>
      <c r="Y501" t="s">
        <v>13401</v>
      </c>
      <c r="Z501">
        <v>909020041276989</v>
      </c>
      <c r="AA501" t="s">
        <v>13402</v>
      </c>
      <c r="AB501">
        <v>2</v>
      </c>
      <c r="AC501">
        <v>24.5</v>
      </c>
      <c r="AD501" t="s">
        <v>947</v>
      </c>
      <c r="AE501" t="s">
        <v>948</v>
      </c>
      <c r="AF501" t="s">
        <v>13414</v>
      </c>
      <c r="AG501" s="1">
        <v>46246</v>
      </c>
      <c r="AH501">
        <v>25</v>
      </c>
      <c r="AI501" t="s">
        <v>13404</v>
      </c>
      <c r="AJ501" t="s">
        <v>13427</v>
      </c>
      <c r="AK501" t="s">
        <v>13406</v>
      </c>
      <c r="AL501">
        <v>7983098179</v>
      </c>
      <c r="AM501" t="s">
        <v>13407</v>
      </c>
      <c r="AN501" t="s">
        <v>13408</v>
      </c>
      <c r="AO501">
        <v>856</v>
      </c>
      <c r="AP501">
        <v>0</v>
      </c>
      <c r="AQ501" t="s">
        <v>13573</v>
      </c>
      <c r="AR501">
        <v>1115</v>
      </c>
      <c r="AS501">
        <v>0</v>
      </c>
      <c r="AZ501">
        <v>0</v>
      </c>
      <c r="BC501" t="str">
        <f>VLOOKUP(A501,Sheet1!$A$1:$E$221,2,0)</f>
        <v>West Zone</v>
      </c>
      <c r="BD501" t="str">
        <f>VLOOKUP(A501,Sheet1!$A$1:$E$221,5,0)</f>
        <v>Naveen Kumar</v>
      </c>
    </row>
    <row r="502" spans="1:56" x14ac:dyDescent="0.35">
      <c r="A502" t="s">
        <v>115</v>
      </c>
      <c r="B502">
        <v>1217</v>
      </c>
      <c r="C502" t="s">
        <v>788</v>
      </c>
      <c r="D502" t="s">
        <v>4294</v>
      </c>
      <c r="E502">
        <v>650365</v>
      </c>
      <c r="F502" t="s">
        <v>14496</v>
      </c>
      <c r="G502">
        <v>8246955</v>
      </c>
      <c r="H502" t="s">
        <v>13397</v>
      </c>
      <c r="I502" t="s">
        <v>4295</v>
      </c>
      <c r="J502">
        <v>2698174194</v>
      </c>
      <c r="K502" t="s">
        <v>14497</v>
      </c>
      <c r="L502">
        <v>32</v>
      </c>
      <c r="M502">
        <v>35</v>
      </c>
      <c r="N502" t="s">
        <v>788</v>
      </c>
      <c r="O502">
        <v>1522355956</v>
      </c>
      <c r="P502" t="s">
        <v>4296</v>
      </c>
      <c r="Q502" t="s">
        <v>4297</v>
      </c>
      <c r="T502" s="1">
        <v>46205</v>
      </c>
      <c r="U502" s="31">
        <v>46205.822766203702</v>
      </c>
      <c r="V502">
        <v>1</v>
      </c>
      <c r="W502">
        <v>70000</v>
      </c>
      <c r="X502" t="s">
        <v>13400</v>
      </c>
      <c r="Y502" t="s">
        <v>13401</v>
      </c>
      <c r="Z502">
        <v>909020041276989</v>
      </c>
      <c r="AA502" t="s">
        <v>13402</v>
      </c>
      <c r="AB502">
        <v>2</v>
      </c>
      <c r="AC502">
        <v>24.15</v>
      </c>
      <c r="AD502" t="s">
        <v>1235</v>
      </c>
      <c r="AE502" t="s">
        <v>1236</v>
      </c>
      <c r="AF502" t="s">
        <v>14089</v>
      </c>
      <c r="AG502" s="1">
        <v>46242</v>
      </c>
      <c r="AH502">
        <v>25</v>
      </c>
      <c r="AI502" t="s">
        <v>13404</v>
      </c>
      <c r="AJ502" t="s">
        <v>13405</v>
      </c>
      <c r="AK502" t="s">
        <v>13406</v>
      </c>
      <c r="AL502">
        <v>8085150164</v>
      </c>
      <c r="AM502" t="s">
        <v>13407</v>
      </c>
      <c r="AN502" t="s">
        <v>13408</v>
      </c>
      <c r="AO502">
        <v>1198</v>
      </c>
      <c r="AP502">
        <v>0</v>
      </c>
      <c r="AQ502" t="s">
        <v>13454</v>
      </c>
      <c r="AR502">
        <v>1491</v>
      </c>
      <c r="AS502">
        <v>0</v>
      </c>
      <c r="AZ502">
        <v>0</v>
      </c>
      <c r="BC502" t="str">
        <f>VLOOKUP(A502,Sheet1!$A$1:$E$221,2,0)</f>
        <v>South Zone</v>
      </c>
      <c r="BD502" t="str">
        <f>VLOOKUP(A502,Sheet1!$A$1:$E$221,5,0)</f>
        <v>Vinay Shukla</v>
      </c>
    </row>
    <row r="503" spans="1:56" x14ac:dyDescent="0.35">
      <c r="A503" t="s">
        <v>169</v>
      </c>
      <c r="B503">
        <v>244</v>
      </c>
      <c r="C503" t="s">
        <v>784</v>
      </c>
      <c r="D503" t="s">
        <v>2515</v>
      </c>
      <c r="E503">
        <v>661173</v>
      </c>
      <c r="F503" t="s">
        <v>14199</v>
      </c>
      <c r="G503">
        <v>8516430</v>
      </c>
      <c r="H503" t="s">
        <v>13397</v>
      </c>
      <c r="I503" t="s">
        <v>936</v>
      </c>
      <c r="J503">
        <v>9847377168</v>
      </c>
      <c r="K503" t="s">
        <v>14498</v>
      </c>
      <c r="L503">
        <v>36</v>
      </c>
      <c r="M503">
        <v>39</v>
      </c>
      <c r="N503" t="s">
        <v>784</v>
      </c>
      <c r="O503">
        <v>4050650249</v>
      </c>
      <c r="P503" t="s">
        <v>2516</v>
      </c>
      <c r="Q503" t="s">
        <v>2517</v>
      </c>
      <c r="T503" s="1">
        <v>46206</v>
      </c>
      <c r="U503" s="31">
        <v>46206.535717592589</v>
      </c>
      <c r="V503">
        <v>1</v>
      </c>
      <c r="W503">
        <v>40000</v>
      </c>
      <c r="X503" t="s">
        <v>13400</v>
      </c>
      <c r="Y503" t="s">
        <v>13401</v>
      </c>
      <c r="Z503">
        <v>909020041276989</v>
      </c>
      <c r="AA503" t="s">
        <v>13402</v>
      </c>
      <c r="AB503">
        <v>2</v>
      </c>
      <c r="AC503">
        <v>24.15</v>
      </c>
      <c r="AD503" t="s">
        <v>1105</v>
      </c>
      <c r="AE503" t="s">
        <v>1106</v>
      </c>
      <c r="AF503" t="s">
        <v>13403</v>
      </c>
      <c r="AG503" s="1">
        <v>46239</v>
      </c>
      <c r="AH503">
        <v>25</v>
      </c>
      <c r="AI503" t="s">
        <v>13404</v>
      </c>
      <c r="AJ503" t="s">
        <v>13405</v>
      </c>
      <c r="AK503" t="s">
        <v>13406</v>
      </c>
      <c r="AL503">
        <v>8709289533</v>
      </c>
      <c r="AM503" t="s">
        <v>13407</v>
      </c>
      <c r="AN503" t="s">
        <v>13408</v>
      </c>
      <c r="AO503">
        <v>685</v>
      </c>
      <c r="AP503">
        <v>0</v>
      </c>
      <c r="AQ503" t="s">
        <v>13648</v>
      </c>
      <c r="AR503">
        <v>893</v>
      </c>
      <c r="AS503">
        <v>0</v>
      </c>
      <c r="AZ503">
        <v>0</v>
      </c>
      <c r="BC503" t="str">
        <f>VLOOKUP(A503,Sheet1!$A$1:$E$221,2,0)</f>
        <v>East Zone</v>
      </c>
      <c r="BD503" t="str">
        <f>VLOOKUP(A503,Sheet1!$A$1:$E$221,5,0)</f>
        <v>Raja Kumar</v>
      </c>
    </row>
    <row r="504" spans="1:56" x14ac:dyDescent="0.35">
      <c r="A504" t="s">
        <v>169</v>
      </c>
      <c r="B504">
        <v>244</v>
      </c>
      <c r="C504" t="s">
        <v>784</v>
      </c>
      <c r="D504" t="s">
        <v>2513</v>
      </c>
      <c r="E504">
        <v>638695</v>
      </c>
      <c r="F504" t="s">
        <v>14499</v>
      </c>
      <c r="G504">
        <v>8421163</v>
      </c>
      <c r="H504" t="s">
        <v>13397</v>
      </c>
      <c r="I504" t="s">
        <v>2477</v>
      </c>
      <c r="J504">
        <v>1923881631</v>
      </c>
      <c r="K504" t="s">
        <v>14500</v>
      </c>
      <c r="L504">
        <v>41</v>
      </c>
      <c r="M504">
        <v>47</v>
      </c>
      <c r="N504" t="s">
        <v>784</v>
      </c>
      <c r="O504">
        <v>8908301464</v>
      </c>
      <c r="P504" t="s">
        <v>1055</v>
      </c>
      <c r="Q504" t="s">
        <v>1056</v>
      </c>
      <c r="T504" s="1">
        <v>46205</v>
      </c>
      <c r="U504" s="31">
        <v>46205.817615740743</v>
      </c>
      <c r="V504">
        <v>1</v>
      </c>
      <c r="W504">
        <v>50000</v>
      </c>
      <c r="X504" t="s">
        <v>13400</v>
      </c>
      <c r="Y504" t="s">
        <v>13401</v>
      </c>
      <c r="Z504">
        <v>909020041276989</v>
      </c>
      <c r="AA504" t="s">
        <v>13402</v>
      </c>
      <c r="AB504">
        <v>2</v>
      </c>
      <c r="AC504">
        <v>24.15</v>
      </c>
      <c r="AD504" t="s">
        <v>1034</v>
      </c>
      <c r="AE504" t="s">
        <v>1035</v>
      </c>
      <c r="AF504" t="s">
        <v>13426</v>
      </c>
      <c r="AG504" s="1">
        <v>46246</v>
      </c>
      <c r="AH504">
        <v>25</v>
      </c>
      <c r="AI504" t="s">
        <v>13404</v>
      </c>
      <c r="AJ504" t="s">
        <v>13435</v>
      </c>
      <c r="AK504" t="s">
        <v>13406</v>
      </c>
      <c r="AL504">
        <v>9905114078</v>
      </c>
      <c r="AM504" t="s">
        <v>13407</v>
      </c>
      <c r="AN504" t="s">
        <v>13408</v>
      </c>
      <c r="AO504">
        <v>856</v>
      </c>
      <c r="AP504">
        <v>0</v>
      </c>
      <c r="AQ504" t="s">
        <v>13423</v>
      </c>
      <c r="AR504">
        <v>1117</v>
      </c>
      <c r="AS504">
        <v>0</v>
      </c>
      <c r="AZ504">
        <v>0</v>
      </c>
      <c r="BC504" t="str">
        <f>VLOOKUP(A504,Sheet1!$A$1:$E$221,2,0)</f>
        <v>East Zone</v>
      </c>
      <c r="BD504" t="str">
        <f>VLOOKUP(A504,Sheet1!$A$1:$E$221,5,0)</f>
        <v>Raja Kumar</v>
      </c>
    </row>
    <row r="505" spans="1:56" x14ac:dyDescent="0.35">
      <c r="A505" t="s">
        <v>220</v>
      </c>
      <c r="B505">
        <v>578</v>
      </c>
      <c r="C505" t="s">
        <v>792</v>
      </c>
      <c r="D505" t="s">
        <v>2694</v>
      </c>
      <c r="E505">
        <v>354761</v>
      </c>
      <c r="F505" t="s">
        <v>14501</v>
      </c>
      <c r="G505">
        <v>7966742</v>
      </c>
      <c r="H505" t="s">
        <v>13397</v>
      </c>
      <c r="I505" t="s">
        <v>2700</v>
      </c>
      <c r="J505">
        <v>3235982494</v>
      </c>
      <c r="K505" t="s">
        <v>14502</v>
      </c>
      <c r="L505">
        <v>46</v>
      </c>
      <c r="M505">
        <v>52</v>
      </c>
      <c r="N505" t="s">
        <v>792</v>
      </c>
      <c r="O505">
        <v>8014063787</v>
      </c>
      <c r="P505" t="s">
        <v>2695</v>
      </c>
      <c r="Q505" t="s">
        <v>2696</v>
      </c>
      <c r="T505" s="1">
        <v>46205</v>
      </c>
      <c r="U505" s="31">
        <v>46205.841122685182</v>
      </c>
      <c r="V505">
        <v>1</v>
      </c>
      <c r="W505">
        <v>85000</v>
      </c>
      <c r="X505" t="s">
        <v>13400</v>
      </c>
      <c r="Y505" t="s">
        <v>13401</v>
      </c>
      <c r="Z505">
        <v>909020041276989</v>
      </c>
      <c r="AA505" t="s">
        <v>13402</v>
      </c>
      <c r="AB505">
        <v>3</v>
      </c>
      <c r="AC505">
        <v>24.15</v>
      </c>
      <c r="AD505" t="s">
        <v>2698</v>
      </c>
      <c r="AE505" t="s">
        <v>2699</v>
      </c>
      <c r="AF505" t="s">
        <v>13426</v>
      </c>
      <c r="AG505" s="1">
        <v>46235</v>
      </c>
      <c r="AH505">
        <v>25</v>
      </c>
      <c r="AI505" t="s">
        <v>13404</v>
      </c>
      <c r="AJ505" t="s">
        <v>13405</v>
      </c>
      <c r="AK505" t="s">
        <v>13406</v>
      </c>
      <c r="AL505">
        <v>9786214646</v>
      </c>
      <c r="AM505" t="s">
        <v>13407</v>
      </c>
      <c r="AN505" t="s">
        <v>13408</v>
      </c>
      <c r="AO505">
        <v>1455</v>
      </c>
      <c r="AP505">
        <v>0</v>
      </c>
      <c r="AQ505" t="s">
        <v>13681</v>
      </c>
      <c r="AR505">
        <v>1954</v>
      </c>
      <c r="AS505">
        <v>0</v>
      </c>
      <c r="AZ505">
        <v>0</v>
      </c>
      <c r="BC505" t="str">
        <f>VLOOKUP(A505,Sheet1!$A$1:$E$221,2,0)</f>
        <v>South Zone</v>
      </c>
      <c r="BD505" t="str">
        <f>VLOOKUP(A505,Sheet1!$A$1:$E$221,5,0)</f>
        <v>Sankar T</v>
      </c>
    </row>
    <row r="506" spans="1:56" x14ac:dyDescent="0.35">
      <c r="A506" t="s">
        <v>913</v>
      </c>
      <c r="B506">
        <v>835</v>
      </c>
      <c r="C506" t="s">
        <v>789</v>
      </c>
      <c r="D506" t="s">
        <v>2813</v>
      </c>
      <c r="E506">
        <v>448304</v>
      </c>
      <c r="F506" t="s">
        <v>1142</v>
      </c>
      <c r="G506">
        <v>8203448</v>
      </c>
      <c r="H506" t="s">
        <v>13397</v>
      </c>
      <c r="I506" t="s">
        <v>2817</v>
      </c>
      <c r="J506">
        <v>3937288471</v>
      </c>
      <c r="K506" t="s">
        <v>14503</v>
      </c>
      <c r="L506">
        <v>52</v>
      </c>
      <c r="M506">
        <v>26</v>
      </c>
      <c r="N506" t="s">
        <v>789</v>
      </c>
      <c r="O506">
        <v>2464848643</v>
      </c>
      <c r="P506" t="s">
        <v>2814</v>
      </c>
      <c r="Q506" t="s">
        <v>2815</v>
      </c>
      <c r="R506" t="s">
        <v>1070</v>
      </c>
      <c r="S506" t="s">
        <v>14504</v>
      </c>
      <c r="T506" s="1">
        <v>46210</v>
      </c>
      <c r="U506" s="31">
        <v>46210.701284722221</v>
      </c>
      <c r="V506">
        <v>1</v>
      </c>
      <c r="W506">
        <v>80000</v>
      </c>
      <c r="X506" t="s">
        <v>13400</v>
      </c>
      <c r="Y506" t="s">
        <v>13401</v>
      </c>
      <c r="Z506">
        <v>909020041276989</v>
      </c>
      <c r="AA506" t="s">
        <v>13402</v>
      </c>
      <c r="AB506">
        <v>3</v>
      </c>
      <c r="AC506">
        <v>24.5</v>
      </c>
      <c r="AD506" t="s">
        <v>1410</v>
      </c>
      <c r="AE506" t="s">
        <v>1411</v>
      </c>
      <c r="AF506" t="s">
        <v>13426</v>
      </c>
      <c r="AG506" s="1">
        <v>46244</v>
      </c>
      <c r="AH506">
        <v>25</v>
      </c>
      <c r="AI506" t="s">
        <v>13404</v>
      </c>
      <c r="AJ506" t="s">
        <v>13427</v>
      </c>
      <c r="AK506" t="s">
        <v>13406</v>
      </c>
      <c r="AL506">
        <v>9084703442</v>
      </c>
      <c r="AM506" t="s">
        <v>13415</v>
      </c>
      <c r="AN506" t="s">
        <v>13408</v>
      </c>
      <c r="AO506">
        <v>1369</v>
      </c>
      <c r="AP506">
        <v>0</v>
      </c>
      <c r="AQ506" t="s">
        <v>13785</v>
      </c>
      <c r="AR506">
        <v>1785</v>
      </c>
      <c r="AS506">
        <v>0</v>
      </c>
      <c r="AZ506">
        <v>0</v>
      </c>
      <c r="BC506" t="str">
        <f>VLOOKUP(A506,Sheet1!$A$1:$E$221,2,0)</f>
        <v>West Zone</v>
      </c>
      <c r="BD506" t="str">
        <f>VLOOKUP(A506,Sheet1!$A$1:$E$221,5,0)</f>
        <v>Sandeep Sisodiya</v>
      </c>
    </row>
    <row r="507" spans="1:56" x14ac:dyDescent="0.35">
      <c r="A507" t="s">
        <v>247</v>
      </c>
      <c r="B507">
        <v>394</v>
      </c>
      <c r="C507" t="s">
        <v>791</v>
      </c>
      <c r="D507" t="s">
        <v>2877</v>
      </c>
      <c r="E507">
        <v>245087</v>
      </c>
      <c r="F507" t="s">
        <v>14505</v>
      </c>
      <c r="G507">
        <v>5573366</v>
      </c>
      <c r="H507" t="s">
        <v>13397</v>
      </c>
      <c r="I507" t="s">
        <v>2881</v>
      </c>
      <c r="J507">
        <v>4843900825</v>
      </c>
      <c r="K507" t="s">
        <v>14506</v>
      </c>
      <c r="L507">
        <v>28</v>
      </c>
      <c r="M507">
        <v>33</v>
      </c>
      <c r="N507" t="s">
        <v>791</v>
      </c>
      <c r="O507">
        <v>9208544999</v>
      </c>
      <c r="P507" t="s">
        <v>2878</v>
      </c>
      <c r="Q507" t="s">
        <v>2879</v>
      </c>
      <c r="T507" s="1">
        <v>46205</v>
      </c>
      <c r="U507" s="31">
        <v>46205.778067129628</v>
      </c>
      <c r="V507">
        <v>1</v>
      </c>
      <c r="W507">
        <v>40000</v>
      </c>
      <c r="X507" t="s">
        <v>13400</v>
      </c>
      <c r="Y507" t="s">
        <v>13401</v>
      </c>
      <c r="Z507">
        <v>909020041276989</v>
      </c>
      <c r="AA507" t="s">
        <v>13402</v>
      </c>
      <c r="AB507">
        <v>4</v>
      </c>
      <c r="AC507">
        <v>24.15</v>
      </c>
      <c r="AD507" t="s">
        <v>1105</v>
      </c>
      <c r="AE507" t="s">
        <v>1106</v>
      </c>
      <c r="AF507" t="s">
        <v>13809</v>
      </c>
      <c r="AG507" s="1">
        <v>46246</v>
      </c>
      <c r="AH507">
        <v>25</v>
      </c>
      <c r="AI507" t="s">
        <v>13404</v>
      </c>
      <c r="AJ507" t="s">
        <v>13435</v>
      </c>
      <c r="AK507" t="s">
        <v>13406</v>
      </c>
      <c r="AL507">
        <v>7991075830</v>
      </c>
      <c r="AM507" t="s">
        <v>13407</v>
      </c>
      <c r="AN507" t="s">
        <v>13408</v>
      </c>
      <c r="AO507">
        <v>685</v>
      </c>
      <c r="AP507">
        <v>0</v>
      </c>
      <c r="AQ507" t="s">
        <v>13648</v>
      </c>
      <c r="AR507">
        <v>893</v>
      </c>
      <c r="AS507">
        <v>0</v>
      </c>
      <c r="AZ507">
        <v>0</v>
      </c>
      <c r="BC507" t="str">
        <f>VLOOKUP(A507,Sheet1!$A$1:$E$221,2,0)</f>
        <v>South East Zone</v>
      </c>
      <c r="BD507" t="str">
        <f>VLOOKUP(A507,Sheet1!$A$1:$E$221,5,0)</f>
        <v>Pratik Mishra</v>
      </c>
    </row>
    <row r="508" spans="1:56" x14ac:dyDescent="0.35">
      <c r="A508" t="s">
        <v>286</v>
      </c>
      <c r="B508">
        <v>53</v>
      </c>
      <c r="C508" t="s">
        <v>783</v>
      </c>
      <c r="D508" t="s">
        <v>4298</v>
      </c>
      <c r="E508">
        <v>35646</v>
      </c>
      <c r="F508" t="s">
        <v>14507</v>
      </c>
      <c r="G508">
        <v>8650853</v>
      </c>
      <c r="H508" t="s">
        <v>13397</v>
      </c>
      <c r="I508" t="s">
        <v>4299</v>
      </c>
      <c r="J508">
        <v>2688840962</v>
      </c>
      <c r="K508" t="s">
        <v>14508</v>
      </c>
      <c r="L508">
        <v>51</v>
      </c>
      <c r="M508">
        <v>54</v>
      </c>
      <c r="N508" t="s">
        <v>783</v>
      </c>
      <c r="O508">
        <v>1439265697</v>
      </c>
      <c r="P508" t="s">
        <v>4300</v>
      </c>
      <c r="Q508" t="s">
        <v>4301</v>
      </c>
      <c r="T508" s="1">
        <v>46206</v>
      </c>
      <c r="U508" s="31">
        <v>46206.616099537037</v>
      </c>
      <c r="V508">
        <v>1</v>
      </c>
      <c r="W508">
        <v>90000</v>
      </c>
      <c r="X508" t="s">
        <v>13400</v>
      </c>
      <c r="Y508" t="s">
        <v>13401</v>
      </c>
      <c r="Z508">
        <v>909020041276989</v>
      </c>
      <c r="AA508" t="s">
        <v>13626</v>
      </c>
      <c r="AB508">
        <v>3</v>
      </c>
      <c r="AC508">
        <v>24.15</v>
      </c>
      <c r="AD508" t="s">
        <v>1378</v>
      </c>
      <c r="AE508" t="s">
        <v>1379</v>
      </c>
      <c r="AF508" t="s">
        <v>13414</v>
      </c>
      <c r="AG508" s="1">
        <v>46239</v>
      </c>
      <c r="AH508">
        <v>36</v>
      </c>
      <c r="AI508" t="s">
        <v>13404</v>
      </c>
      <c r="AJ508" t="s">
        <v>13427</v>
      </c>
      <c r="AK508" t="s">
        <v>13406</v>
      </c>
      <c r="AL508">
        <v>9050621069</v>
      </c>
      <c r="AM508" t="s">
        <v>13415</v>
      </c>
      <c r="AN508" t="s">
        <v>13408</v>
      </c>
      <c r="AO508">
        <v>1540</v>
      </c>
      <c r="AP508">
        <v>0</v>
      </c>
      <c r="AQ508" t="s">
        <v>13729</v>
      </c>
      <c r="AR508">
        <v>2975</v>
      </c>
      <c r="AS508">
        <v>0</v>
      </c>
      <c r="AZ508">
        <v>0</v>
      </c>
      <c r="BC508" t="str">
        <f>VLOOKUP(A508,Sheet1!$A$1:$E$221,2,0)</f>
        <v>West Zone</v>
      </c>
      <c r="BD508" t="str">
        <f>VLOOKUP(A508,Sheet1!$A$1:$E$221,5,0)</f>
        <v>Naveen Kumar</v>
      </c>
    </row>
    <row r="509" spans="1:56" x14ac:dyDescent="0.35">
      <c r="A509" t="s">
        <v>225</v>
      </c>
      <c r="B509">
        <v>1469</v>
      </c>
      <c r="C509" t="s">
        <v>778</v>
      </c>
      <c r="D509" t="s">
        <v>4302</v>
      </c>
      <c r="E509">
        <v>713988</v>
      </c>
      <c r="F509" t="s">
        <v>13895</v>
      </c>
      <c r="G509">
        <v>8675330</v>
      </c>
      <c r="H509" t="s">
        <v>13397</v>
      </c>
      <c r="I509" t="s">
        <v>4303</v>
      </c>
      <c r="J509">
        <v>1092699771</v>
      </c>
      <c r="K509" t="s">
        <v>14509</v>
      </c>
      <c r="L509">
        <v>24</v>
      </c>
      <c r="M509">
        <v>27</v>
      </c>
      <c r="N509" t="s">
        <v>778</v>
      </c>
      <c r="O509">
        <v>4041056470</v>
      </c>
      <c r="P509" t="s">
        <v>4304</v>
      </c>
      <c r="Q509" t="s">
        <v>4305</v>
      </c>
      <c r="T509" s="1">
        <v>46206</v>
      </c>
      <c r="U509" s="31">
        <v>46206.739166666666</v>
      </c>
      <c r="V509">
        <v>1</v>
      </c>
      <c r="W509">
        <v>77000</v>
      </c>
      <c r="X509" t="s">
        <v>13400</v>
      </c>
      <c r="Y509" t="s">
        <v>13401</v>
      </c>
      <c r="Z509">
        <v>909020041276989</v>
      </c>
      <c r="AA509" t="s">
        <v>13402</v>
      </c>
      <c r="AB509">
        <v>2</v>
      </c>
      <c r="AC509">
        <v>24.15</v>
      </c>
      <c r="AD509" t="s">
        <v>1025</v>
      </c>
      <c r="AE509" t="s">
        <v>1026</v>
      </c>
      <c r="AF509" t="s">
        <v>13403</v>
      </c>
      <c r="AG509" s="1">
        <v>46241</v>
      </c>
      <c r="AH509">
        <v>25</v>
      </c>
      <c r="AI509" t="s">
        <v>13404</v>
      </c>
      <c r="AJ509" t="s">
        <v>13435</v>
      </c>
      <c r="AK509" t="s">
        <v>13406</v>
      </c>
      <c r="AL509">
        <v>9387893611</v>
      </c>
      <c r="AM509" t="s">
        <v>13415</v>
      </c>
      <c r="AN509" t="s">
        <v>13408</v>
      </c>
      <c r="AO509">
        <v>1318</v>
      </c>
      <c r="AP509">
        <v>0</v>
      </c>
      <c r="AQ509" t="s">
        <v>13459</v>
      </c>
      <c r="AR509">
        <v>1640</v>
      </c>
      <c r="AS509">
        <v>0</v>
      </c>
      <c r="AZ509">
        <v>0</v>
      </c>
      <c r="BC509" t="str">
        <f>VLOOKUP(A509,Sheet1!$A$1:$E$221,2,0)</f>
        <v>South East Zone</v>
      </c>
      <c r="BD509" t="str">
        <f>VLOOKUP(A509,Sheet1!$A$1:$E$221,5,0)</f>
        <v>Pritam Vishwas</v>
      </c>
    </row>
    <row r="510" spans="1:56" x14ac:dyDescent="0.35">
      <c r="A510" t="s">
        <v>177</v>
      </c>
      <c r="B510">
        <v>606</v>
      </c>
      <c r="C510" t="s">
        <v>788</v>
      </c>
      <c r="D510" t="s">
        <v>2706</v>
      </c>
      <c r="E510">
        <v>313432</v>
      </c>
      <c r="F510" t="s">
        <v>14510</v>
      </c>
      <c r="G510">
        <v>7485051</v>
      </c>
      <c r="H510" t="s">
        <v>13397</v>
      </c>
      <c r="I510" t="s">
        <v>2710</v>
      </c>
      <c r="J510">
        <v>6533247710</v>
      </c>
      <c r="K510" t="s">
        <v>14511</v>
      </c>
      <c r="L510">
        <v>25</v>
      </c>
      <c r="M510">
        <v>29</v>
      </c>
      <c r="N510" t="s">
        <v>788</v>
      </c>
      <c r="O510">
        <v>8961528222</v>
      </c>
      <c r="P510" t="s">
        <v>2702</v>
      </c>
      <c r="Q510" t="s">
        <v>2703</v>
      </c>
      <c r="T510" s="1">
        <v>46206</v>
      </c>
      <c r="U510" s="31">
        <v>46206.549074074072</v>
      </c>
      <c r="V510">
        <v>1</v>
      </c>
      <c r="W510">
        <v>55000</v>
      </c>
      <c r="X510" t="s">
        <v>13400</v>
      </c>
      <c r="Y510" t="s">
        <v>13401</v>
      </c>
      <c r="Z510">
        <v>909020041276989</v>
      </c>
      <c r="AA510" t="s">
        <v>13402</v>
      </c>
      <c r="AB510">
        <v>2</v>
      </c>
      <c r="AC510">
        <v>24.15</v>
      </c>
      <c r="AD510" t="s">
        <v>2708</v>
      </c>
      <c r="AE510" t="s">
        <v>2709</v>
      </c>
      <c r="AF510" t="s">
        <v>13426</v>
      </c>
      <c r="AG510" s="1">
        <v>46246</v>
      </c>
      <c r="AH510">
        <v>25</v>
      </c>
      <c r="AI510" t="s">
        <v>13404</v>
      </c>
      <c r="AJ510" t="s">
        <v>13427</v>
      </c>
      <c r="AK510" t="s">
        <v>13406</v>
      </c>
      <c r="AL510">
        <v>9165582016</v>
      </c>
      <c r="AM510" t="s">
        <v>13415</v>
      </c>
      <c r="AN510" t="s">
        <v>13408</v>
      </c>
      <c r="AO510">
        <v>942</v>
      </c>
      <c r="AP510">
        <v>0</v>
      </c>
      <c r="AQ510" t="s">
        <v>14512</v>
      </c>
      <c r="AR510">
        <v>1172</v>
      </c>
      <c r="AS510">
        <v>0</v>
      </c>
      <c r="AZ510">
        <v>0</v>
      </c>
      <c r="BC510" t="str">
        <f>VLOOKUP(A510,Sheet1!$A$1:$E$221,2,0)</f>
        <v>South Zone</v>
      </c>
      <c r="BD510" t="str">
        <f>VLOOKUP(A510,Sheet1!$A$1:$E$221,5,0)</f>
        <v>Vinay Kumar Vishwakarma</v>
      </c>
    </row>
    <row r="511" spans="1:56" x14ac:dyDescent="0.35">
      <c r="A511" t="s">
        <v>140</v>
      </c>
      <c r="B511">
        <v>383</v>
      </c>
      <c r="C511" t="s">
        <v>787</v>
      </c>
      <c r="D511" t="s">
        <v>4306</v>
      </c>
      <c r="E511">
        <v>342299</v>
      </c>
      <c r="F511" t="s">
        <v>13586</v>
      </c>
      <c r="G511">
        <v>6416094</v>
      </c>
      <c r="H511" t="s">
        <v>13397</v>
      </c>
      <c r="I511" t="s">
        <v>4307</v>
      </c>
      <c r="J511">
        <v>2764898598</v>
      </c>
      <c r="K511" t="s">
        <v>14513</v>
      </c>
      <c r="L511">
        <v>29</v>
      </c>
      <c r="M511">
        <v>30</v>
      </c>
      <c r="N511" t="s">
        <v>787</v>
      </c>
      <c r="O511">
        <v>4905113264</v>
      </c>
      <c r="P511" t="s">
        <v>4308</v>
      </c>
      <c r="Q511" t="s">
        <v>4309</v>
      </c>
      <c r="T511" s="1">
        <v>46205</v>
      </c>
      <c r="U511" s="31">
        <v>46205.850231481483</v>
      </c>
      <c r="V511">
        <v>1</v>
      </c>
      <c r="W511">
        <v>90000</v>
      </c>
      <c r="X511" t="s">
        <v>13400</v>
      </c>
      <c r="Y511" t="s">
        <v>13401</v>
      </c>
      <c r="Z511">
        <v>909020041276989</v>
      </c>
      <c r="AA511" t="s">
        <v>13402</v>
      </c>
      <c r="AB511">
        <v>3</v>
      </c>
      <c r="AC511">
        <v>24.15</v>
      </c>
      <c r="AD511" t="s">
        <v>931</v>
      </c>
      <c r="AE511" t="s">
        <v>932</v>
      </c>
      <c r="AF511" t="s">
        <v>13403</v>
      </c>
      <c r="AG511" s="1">
        <v>46245</v>
      </c>
      <c r="AH511">
        <v>25</v>
      </c>
      <c r="AI511" t="s">
        <v>13404</v>
      </c>
      <c r="AJ511" t="s">
        <v>13427</v>
      </c>
      <c r="AK511" t="s">
        <v>13406</v>
      </c>
      <c r="AL511">
        <v>9122696721</v>
      </c>
      <c r="AM511" t="s">
        <v>13415</v>
      </c>
      <c r="AN511" t="s">
        <v>13408</v>
      </c>
      <c r="AO511">
        <v>1540</v>
      </c>
      <c r="AP511">
        <v>0</v>
      </c>
      <c r="AQ511" t="s">
        <v>13451</v>
      </c>
      <c r="AR511">
        <v>2008</v>
      </c>
      <c r="AS511">
        <v>0</v>
      </c>
      <c r="AZ511">
        <v>0</v>
      </c>
      <c r="BC511" t="str">
        <f>VLOOKUP(A511,Sheet1!$A$1:$E$221,2,0)</f>
        <v>East Zone</v>
      </c>
      <c r="BD511" t="str">
        <f>VLOOKUP(A511,Sheet1!$A$1:$E$221,5,0)</f>
        <v>Pavan Kumar Rai</v>
      </c>
    </row>
    <row r="512" spans="1:56" x14ac:dyDescent="0.35">
      <c r="A512" t="s">
        <v>827</v>
      </c>
      <c r="B512">
        <v>363</v>
      </c>
      <c r="C512" t="s">
        <v>788</v>
      </c>
      <c r="D512" t="s">
        <v>4310</v>
      </c>
      <c r="E512">
        <v>552409</v>
      </c>
      <c r="F512" t="s">
        <v>13742</v>
      </c>
      <c r="G512">
        <v>9280792</v>
      </c>
      <c r="H512" t="s">
        <v>13397</v>
      </c>
      <c r="I512" t="s">
        <v>4311</v>
      </c>
      <c r="J512">
        <v>5389593990</v>
      </c>
      <c r="K512" t="s">
        <v>14514</v>
      </c>
      <c r="L512">
        <v>33</v>
      </c>
      <c r="M512">
        <v>35</v>
      </c>
      <c r="N512" t="s">
        <v>788</v>
      </c>
      <c r="O512">
        <v>6431636543</v>
      </c>
      <c r="P512" t="s">
        <v>100</v>
      </c>
      <c r="Q512" t="s">
        <v>4312</v>
      </c>
      <c r="T512" s="1">
        <v>46206</v>
      </c>
      <c r="U512" s="31">
        <v>46206.651967592596</v>
      </c>
      <c r="V512">
        <v>1</v>
      </c>
      <c r="W512">
        <v>77000</v>
      </c>
      <c r="X512" t="s">
        <v>13400</v>
      </c>
      <c r="Y512" t="s">
        <v>13401</v>
      </c>
      <c r="Z512">
        <v>909020041276989</v>
      </c>
      <c r="AA512" t="s">
        <v>13402</v>
      </c>
      <c r="AB512">
        <v>2</v>
      </c>
      <c r="AC512">
        <v>24.15</v>
      </c>
      <c r="AD512" t="s">
        <v>1025</v>
      </c>
      <c r="AE512" t="s">
        <v>1026</v>
      </c>
      <c r="AF512" t="s">
        <v>14515</v>
      </c>
      <c r="AG512" s="1">
        <v>46243</v>
      </c>
      <c r="AH512">
        <v>25</v>
      </c>
      <c r="AI512" t="s">
        <v>13404</v>
      </c>
      <c r="AJ512" t="s">
        <v>13435</v>
      </c>
      <c r="AK512" t="s">
        <v>13406</v>
      </c>
      <c r="AL512">
        <v>9752701693</v>
      </c>
      <c r="AM512" t="s">
        <v>13407</v>
      </c>
      <c r="AN512" t="s">
        <v>13408</v>
      </c>
      <c r="AO512">
        <v>1318</v>
      </c>
      <c r="AP512">
        <v>0</v>
      </c>
      <c r="AQ512" t="s">
        <v>13459</v>
      </c>
      <c r="AR512">
        <v>1640</v>
      </c>
      <c r="AS512">
        <v>0</v>
      </c>
      <c r="AZ512">
        <v>0</v>
      </c>
      <c r="BC512" t="str">
        <f>VLOOKUP(A512,Sheet1!$A$1:$E$221,2,0)</f>
        <v>South Zone</v>
      </c>
      <c r="BD512" t="str">
        <f>VLOOKUP(A512,Sheet1!$A$1:$E$221,5,0)</f>
        <v>Vinay Shukla</v>
      </c>
    </row>
    <row r="513" spans="1:56" x14ac:dyDescent="0.35">
      <c r="A513" t="s">
        <v>124</v>
      </c>
      <c r="B513">
        <v>111</v>
      </c>
      <c r="C513" t="s">
        <v>787</v>
      </c>
      <c r="D513" t="s">
        <v>4313</v>
      </c>
      <c r="E513">
        <v>212854</v>
      </c>
      <c r="F513" t="s">
        <v>1150</v>
      </c>
      <c r="G513">
        <v>9282471</v>
      </c>
      <c r="H513" t="s">
        <v>13397</v>
      </c>
      <c r="I513" t="s">
        <v>980</v>
      </c>
      <c r="J513">
        <v>7072063909</v>
      </c>
      <c r="K513" t="s">
        <v>14516</v>
      </c>
      <c r="L513">
        <v>39</v>
      </c>
      <c r="M513">
        <v>19</v>
      </c>
      <c r="N513" t="s">
        <v>787</v>
      </c>
      <c r="O513">
        <v>8183337545</v>
      </c>
      <c r="P513" t="s">
        <v>2133</v>
      </c>
      <c r="Q513" t="s">
        <v>4256</v>
      </c>
      <c r="T513" s="1">
        <v>46205</v>
      </c>
      <c r="U513" s="31">
        <v>46205.798784722225</v>
      </c>
      <c r="V513">
        <v>1</v>
      </c>
      <c r="W513">
        <v>77000</v>
      </c>
      <c r="X513" t="s">
        <v>13400</v>
      </c>
      <c r="Y513" t="s">
        <v>13401</v>
      </c>
      <c r="Z513">
        <v>909020041276989</v>
      </c>
      <c r="AA513" t="s">
        <v>13402</v>
      </c>
      <c r="AB513">
        <v>2</v>
      </c>
      <c r="AC513">
        <v>24.15</v>
      </c>
      <c r="AD513" t="s">
        <v>1025</v>
      </c>
      <c r="AE513" t="s">
        <v>1026</v>
      </c>
      <c r="AF513" t="s">
        <v>13403</v>
      </c>
      <c r="AG513" s="1">
        <v>46236</v>
      </c>
      <c r="AH513">
        <v>25</v>
      </c>
      <c r="AI513" t="s">
        <v>13404</v>
      </c>
      <c r="AJ513" t="s">
        <v>13435</v>
      </c>
      <c r="AK513" t="s">
        <v>13406</v>
      </c>
      <c r="AL513">
        <v>9945034968</v>
      </c>
      <c r="AM513" t="s">
        <v>13415</v>
      </c>
      <c r="AN513" t="s">
        <v>13408</v>
      </c>
      <c r="AO513">
        <v>1318</v>
      </c>
      <c r="AP513">
        <v>0</v>
      </c>
      <c r="AQ513" t="s">
        <v>13459</v>
      </c>
      <c r="AR513">
        <v>1640</v>
      </c>
      <c r="AS513">
        <v>0</v>
      </c>
      <c r="AZ513">
        <v>0</v>
      </c>
      <c r="BC513" t="str">
        <f>VLOOKUP(A513,Sheet1!$A$1:$E$221,2,0)</f>
        <v>East Zone</v>
      </c>
      <c r="BD513" t="str">
        <f>VLOOKUP(A513,Sheet1!$A$1:$E$221,5,0)</f>
        <v>Pavan Kumar Rai</v>
      </c>
    </row>
    <row r="514" spans="1:56" x14ac:dyDescent="0.35">
      <c r="A514" t="s">
        <v>211</v>
      </c>
      <c r="B514">
        <v>293</v>
      </c>
      <c r="C514" t="s">
        <v>791</v>
      </c>
      <c r="D514" t="s">
        <v>4314</v>
      </c>
      <c r="E514">
        <v>105519</v>
      </c>
      <c r="F514" t="s">
        <v>14446</v>
      </c>
      <c r="G514">
        <v>8200741</v>
      </c>
      <c r="H514" t="s">
        <v>13397</v>
      </c>
      <c r="I514" t="s">
        <v>4315</v>
      </c>
      <c r="J514">
        <v>3515307586</v>
      </c>
      <c r="K514" t="s">
        <v>14517</v>
      </c>
      <c r="L514">
        <v>46</v>
      </c>
      <c r="M514">
        <v>25</v>
      </c>
      <c r="N514" t="s">
        <v>791</v>
      </c>
      <c r="O514">
        <v>1055140454</v>
      </c>
      <c r="P514" t="s">
        <v>4316</v>
      </c>
      <c r="Q514" t="s">
        <v>4317</v>
      </c>
      <c r="T514" s="1">
        <v>46205</v>
      </c>
      <c r="U514" s="31">
        <v>46205.845312500001</v>
      </c>
      <c r="V514">
        <v>1</v>
      </c>
      <c r="W514">
        <v>77000</v>
      </c>
      <c r="X514" t="s">
        <v>13400</v>
      </c>
      <c r="Y514" t="s">
        <v>13401</v>
      </c>
      <c r="Z514">
        <v>909020041276989</v>
      </c>
      <c r="AA514" t="s">
        <v>13402</v>
      </c>
      <c r="AB514">
        <v>2</v>
      </c>
      <c r="AC514">
        <v>24.15</v>
      </c>
      <c r="AD514" t="s">
        <v>1025</v>
      </c>
      <c r="AE514" t="s">
        <v>1026</v>
      </c>
      <c r="AF514" t="s">
        <v>13403</v>
      </c>
      <c r="AG514" s="1">
        <v>46235</v>
      </c>
      <c r="AH514">
        <v>25</v>
      </c>
      <c r="AI514" t="s">
        <v>13404</v>
      </c>
      <c r="AJ514" t="s">
        <v>13405</v>
      </c>
      <c r="AK514" t="s">
        <v>13406</v>
      </c>
      <c r="AL514">
        <v>7077957803</v>
      </c>
      <c r="AM514" t="s">
        <v>13415</v>
      </c>
      <c r="AN514" t="s">
        <v>13408</v>
      </c>
      <c r="AO514">
        <v>1318</v>
      </c>
      <c r="AP514">
        <v>0</v>
      </c>
      <c r="AQ514" t="s">
        <v>13459</v>
      </c>
      <c r="AR514">
        <v>1640</v>
      </c>
      <c r="AS514">
        <v>0</v>
      </c>
      <c r="AZ514">
        <v>0</v>
      </c>
      <c r="BC514" t="str">
        <f>VLOOKUP(A514,Sheet1!$A$1:$E$221,2,0)</f>
        <v>South East Zone</v>
      </c>
      <c r="BD514" t="str">
        <f>VLOOKUP(A514,Sheet1!$A$1:$E$221,5,0)</f>
        <v>Pratik Mishra</v>
      </c>
    </row>
    <row r="515" spans="1:56" x14ac:dyDescent="0.35">
      <c r="A515" t="s">
        <v>209</v>
      </c>
      <c r="B515">
        <v>150</v>
      </c>
      <c r="C515" t="s">
        <v>789</v>
      </c>
      <c r="D515" t="s">
        <v>2737</v>
      </c>
      <c r="E515">
        <v>351390</v>
      </c>
      <c r="F515" t="s">
        <v>4318</v>
      </c>
      <c r="G515">
        <v>8372865</v>
      </c>
      <c r="H515" t="s">
        <v>13397</v>
      </c>
      <c r="I515" t="s">
        <v>1082</v>
      </c>
      <c r="J515">
        <v>3819808726</v>
      </c>
      <c r="K515" t="s">
        <v>14518</v>
      </c>
      <c r="L515">
        <v>27</v>
      </c>
      <c r="M515">
        <v>30</v>
      </c>
      <c r="N515" t="s">
        <v>789</v>
      </c>
      <c r="O515">
        <v>8452615791</v>
      </c>
      <c r="P515" t="s">
        <v>2738</v>
      </c>
      <c r="Q515" t="s">
        <v>2739</v>
      </c>
      <c r="T515" s="1">
        <v>46206</v>
      </c>
      <c r="U515" s="31">
        <v>46206.433518518519</v>
      </c>
      <c r="V515">
        <v>1</v>
      </c>
      <c r="W515">
        <v>77000</v>
      </c>
      <c r="X515" t="s">
        <v>13400</v>
      </c>
      <c r="Y515" t="s">
        <v>13401</v>
      </c>
      <c r="Z515">
        <v>909020041276989</v>
      </c>
      <c r="AA515" t="s">
        <v>13402</v>
      </c>
      <c r="AB515">
        <v>2</v>
      </c>
      <c r="AC515">
        <v>24.15</v>
      </c>
      <c r="AD515" t="s">
        <v>939</v>
      </c>
      <c r="AE515" t="s">
        <v>940</v>
      </c>
      <c r="AF515" t="s">
        <v>13414</v>
      </c>
      <c r="AG515" s="1">
        <v>46240</v>
      </c>
      <c r="AH515">
        <v>25</v>
      </c>
      <c r="AI515" t="s">
        <v>13404</v>
      </c>
      <c r="AJ515" t="s">
        <v>13427</v>
      </c>
      <c r="AK515" t="s">
        <v>13406</v>
      </c>
      <c r="AL515">
        <v>7017894615</v>
      </c>
      <c r="AM515" t="s">
        <v>13407</v>
      </c>
      <c r="AN515" t="s">
        <v>13408</v>
      </c>
      <c r="AO515">
        <v>1318</v>
      </c>
      <c r="AP515">
        <v>0</v>
      </c>
      <c r="AQ515" t="s">
        <v>13420</v>
      </c>
      <c r="AR515">
        <v>1718</v>
      </c>
      <c r="AS515">
        <v>0</v>
      </c>
      <c r="AZ515">
        <v>0</v>
      </c>
      <c r="BC515" t="str">
        <f>VLOOKUP(A515,Sheet1!$A$1:$E$221,2,0)</f>
        <v>West Zone</v>
      </c>
      <c r="BD515" t="str">
        <f>VLOOKUP(A515,Sheet1!$A$1:$E$221,5,0)</f>
        <v>Pradeep Kumar</v>
      </c>
    </row>
    <row r="516" spans="1:56" x14ac:dyDescent="0.35">
      <c r="A516" t="s">
        <v>927</v>
      </c>
      <c r="B516">
        <v>952</v>
      </c>
      <c r="C516" t="s">
        <v>788</v>
      </c>
      <c r="D516" t="s">
        <v>4319</v>
      </c>
      <c r="E516">
        <v>504929</v>
      </c>
      <c r="F516" t="s">
        <v>3033</v>
      </c>
      <c r="G516">
        <v>6973758</v>
      </c>
      <c r="H516" t="s">
        <v>13397</v>
      </c>
      <c r="I516" t="s">
        <v>4320</v>
      </c>
      <c r="J516">
        <v>7441222291</v>
      </c>
      <c r="K516" t="s">
        <v>14519</v>
      </c>
      <c r="L516">
        <v>45</v>
      </c>
      <c r="M516">
        <v>43</v>
      </c>
      <c r="N516" t="s">
        <v>788</v>
      </c>
      <c r="O516">
        <v>7417977103</v>
      </c>
      <c r="P516" t="s">
        <v>3769</v>
      </c>
      <c r="Q516" t="s">
        <v>3770</v>
      </c>
      <c r="T516" s="1">
        <v>46206</v>
      </c>
      <c r="U516" s="31">
        <v>46206.596400462964</v>
      </c>
      <c r="V516">
        <v>1</v>
      </c>
      <c r="W516">
        <v>35000</v>
      </c>
      <c r="X516" t="s">
        <v>13400</v>
      </c>
      <c r="Y516" t="s">
        <v>13401</v>
      </c>
      <c r="Z516">
        <v>909020041276989</v>
      </c>
      <c r="AA516" t="s">
        <v>13402</v>
      </c>
      <c r="AB516">
        <v>2</v>
      </c>
      <c r="AC516">
        <v>23.85</v>
      </c>
      <c r="AD516" t="s">
        <v>3039</v>
      </c>
      <c r="AE516" t="s">
        <v>3040</v>
      </c>
      <c r="AF516" t="s">
        <v>13403</v>
      </c>
      <c r="AG516" s="1">
        <v>46240</v>
      </c>
      <c r="AH516">
        <v>25</v>
      </c>
      <c r="AI516" t="s">
        <v>13404</v>
      </c>
      <c r="AJ516" t="s">
        <v>13405</v>
      </c>
      <c r="AK516" t="s">
        <v>13406</v>
      </c>
      <c r="AL516">
        <v>7024479685</v>
      </c>
      <c r="AM516" t="s">
        <v>13407</v>
      </c>
      <c r="AN516" t="s">
        <v>13408</v>
      </c>
      <c r="AO516">
        <v>599</v>
      </c>
      <c r="AP516">
        <v>0</v>
      </c>
      <c r="AQ516" t="s">
        <v>14520</v>
      </c>
      <c r="AR516">
        <v>746</v>
      </c>
      <c r="AS516">
        <v>0</v>
      </c>
      <c r="AZ516">
        <v>0</v>
      </c>
      <c r="BC516" t="str">
        <f>VLOOKUP(A516,Sheet1!$A$1:$E$221,2,0)</f>
        <v>South Zone</v>
      </c>
      <c r="BD516" t="str">
        <f>VLOOKUP(A516,Sheet1!$A$1:$E$221,5,0)</f>
        <v>Vinay Kumar Vishwakarma</v>
      </c>
    </row>
    <row r="517" spans="1:56" x14ac:dyDescent="0.35">
      <c r="A517" t="s">
        <v>110</v>
      </c>
      <c r="B517">
        <v>842</v>
      </c>
      <c r="C517" t="s">
        <v>790</v>
      </c>
      <c r="D517" t="s">
        <v>4321</v>
      </c>
      <c r="E517">
        <v>585966</v>
      </c>
      <c r="F517" t="s">
        <v>14521</v>
      </c>
      <c r="G517">
        <v>9283590</v>
      </c>
      <c r="H517" t="s">
        <v>13397</v>
      </c>
      <c r="I517" t="s">
        <v>3112</v>
      </c>
      <c r="J517">
        <v>2276853783</v>
      </c>
      <c r="K517" t="s">
        <v>14522</v>
      </c>
      <c r="L517">
        <v>46</v>
      </c>
      <c r="M517">
        <v>53</v>
      </c>
      <c r="N517" t="s">
        <v>790</v>
      </c>
      <c r="O517">
        <v>1095717964</v>
      </c>
      <c r="P517" t="s">
        <v>1413</v>
      </c>
      <c r="Q517" t="s">
        <v>1414</v>
      </c>
      <c r="T517" s="1">
        <v>46206</v>
      </c>
      <c r="U517" s="31">
        <v>46206.459166666667</v>
      </c>
      <c r="V517">
        <v>1</v>
      </c>
      <c r="W517">
        <v>40000</v>
      </c>
      <c r="X517" t="s">
        <v>13400</v>
      </c>
      <c r="Y517" t="s">
        <v>13401</v>
      </c>
      <c r="Z517">
        <v>909020041276989</v>
      </c>
      <c r="AA517" t="s">
        <v>13402</v>
      </c>
      <c r="AB517">
        <v>2</v>
      </c>
      <c r="AC517">
        <v>24.15</v>
      </c>
      <c r="AD517" t="s">
        <v>1105</v>
      </c>
      <c r="AE517" t="s">
        <v>1106</v>
      </c>
      <c r="AF517" t="s">
        <v>13414</v>
      </c>
      <c r="AG517" s="1">
        <v>46243</v>
      </c>
      <c r="AH517">
        <v>25</v>
      </c>
      <c r="AI517" t="s">
        <v>13404</v>
      </c>
      <c r="AJ517" t="s">
        <v>13427</v>
      </c>
      <c r="AK517" t="s">
        <v>13406</v>
      </c>
      <c r="AL517">
        <v>7668045934</v>
      </c>
      <c r="AM517" t="s">
        <v>13415</v>
      </c>
      <c r="AN517" t="s">
        <v>13408</v>
      </c>
      <c r="AO517">
        <v>685</v>
      </c>
      <c r="AP517">
        <v>0</v>
      </c>
      <c r="AQ517" t="s">
        <v>13648</v>
      </c>
      <c r="AR517">
        <v>893</v>
      </c>
      <c r="AS517">
        <v>0</v>
      </c>
      <c r="AZ517">
        <v>0</v>
      </c>
      <c r="BC517" t="str">
        <f>VLOOKUP(A517,Sheet1!$A$1:$E$221,2,0)</f>
        <v>West Zone</v>
      </c>
      <c r="BD517" t="str">
        <f>VLOOKUP(A517,Sheet1!$A$1:$E$221,5,0)</f>
        <v>Pradeep Kumar</v>
      </c>
    </row>
    <row r="518" spans="1:56" x14ac:dyDescent="0.35">
      <c r="A518" t="s">
        <v>227</v>
      </c>
      <c r="B518">
        <v>67</v>
      </c>
      <c r="C518" t="s">
        <v>789</v>
      </c>
      <c r="D518" t="s">
        <v>4322</v>
      </c>
      <c r="E518">
        <v>396193</v>
      </c>
      <c r="F518" t="s">
        <v>14523</v>
      </c>
      <c r="G518">
        <v>9283083</v>
      </c>
      <c r="H518" t="s">
        <v>13397</v>
      </c>
      <c r="I518" t="s">
        <v>1000</v>
      </c>
      <c r="J518">
        <v>9256386619</v>
      </c>
      <c r="K518" t="s">
        <v>14524</v>
      </c>
      <c r="L518">
        <v>46</v>
      </c>
      <c r="M518">
        <v>27</v>
      </c>
      <c r="N518" t="s">
        <v>789</v>
      </c>
      <c r="O518">
        <v>3929273242</v>
      </c>
      <c r="P518" t="s">
        <v>3599</v>
      </c>
      <c r="Q518" t="s">
        <v>4323</v>
      </c>
      <c r="T518" s="1">
        <v>46205</v>
      </c>
      <c r="U518" s="31">
        <v>46205.833310185182</v>
      </c>
      <c r="V518">
        <v>1</v>
      </c>
      <c r="W518">
        <v>77000</v>
      </c>
      <c r="X518" t="s">
        <v>13400</v>
      </c>
      <c r="Y518" t="s">
        <v>13401</v>
      </c>
      <c r="Z518">
        <v>909020041276989</v>
      </c>
      <c r="AA518" t="s">
        <v>13402</v>
      </c>
      <c r="AB518">
        <v>2</v>
      </c>
      <c r="AC518">
        <v>24.15</v>
      </c>
      <c r="AD518" t="s">
        <v>939</v>
      </c>
      <c r="AE518" t="s">
        <v>940</v>
      </c>
      <c r="AF518" t="s">
        <v>13857</v>
      </c>
      <c r="AG518" s="1">
        <v>46243</v>
      </c>
      <c r="AH518">
        <v>25</v>
      </c>
      <c r="AI518" t="s">
        <v>13404</v>
      </c>
      <c r="AJ518" t="s">
        <v>13435</v>
      </c>
      <c r="AK518" t="s">
        <v>13406</v>
      </c>
      <c r="AL518">
        <v>8573868711</v>
      </c>
      <c r="AM518" t="s">
        <v>13415</v>
      </c>
      <c r="AN518" t="s">
        <v>13408</v>
      </c>
      <c r="AO518">
        <v>1318</v>
      </c>
      <c r="AP518">
        <v>0</v>
      </c>
      <c r="AQ518" t="s">
        <v>13420</v>
      </c>
      <c r="AR518">
        <v>1718</v>
      </c>
      <c r="AS518">
        <v>0</v>
      </c>
      <c r="AZ518">
        <v>0</v>
      </c>
      <c r="BC518" t="str">
        <f>VLOOKUP(A518,Sheet1!$A$1:$E$221,2,0)</f>
        <v>East Zone</v>
      </c>
      <c r="BD518" t="str">
        <f>VLOOKUP(A518,Sheet1!$A$1:$E$221,5,0)</f>
        <v>Prince Singh</v>
      </c>
    </row>
    <row r="519" spans="1:56" x14ac:dyDescent="0.35">
      <c r="A519" t="s">
        <v>205</v>
      </c>
      <c r="B519">
        <v>22</v>
      </c>
      <c r="C519" t="s">
        <v>789</v>
      </c>
      <c r="D519" t="s">
        <v>2762</v>
      </c>
      <c r="E519">
        <v>780996</v>
      </c>
      <c r="F519" t="s">
        <v>14525</v>
      </c>
      <c r="G519">
        <v>9203839</v>
      </c>
      <c r="H519" t="s">
        <v>13397</v>
      </c>
      <c r="I519" t="s">
        <v>2768</v>
      </c>
      <c r="J519">
        <v>4706126686</v>
      </c>
      <c r="K519" t="s">
        <v>14526</v>
      </c>
      <c r="L519">
        <v>57</v>
      </c>
      <c r="M519">
        <v>28</v>
      </c>
      <c r="N519" t="s">
        <v>789</v>
      </c>
      <c r="O519">
        <v>5179671023</v>
      </c>
      <c r="P519" t="s">
        <v>2763</v>
      </c>
      <c r="Q519" t="s">
        <v>2764</v>
      </c>
      <c r="R519" t="s">
        <v>2763</v>
      </c>
      <c r="S519" t="s">
        <v>2764</v>
      </c>
      <c r="T519" s="1">
        <v>46206</v>
      </c>
      <c r="U519" s="31">
        <v>46206.604386574072</v>
      </c>
      <c r="V519">
        <v>1</v>
      </c>
      <c r="W519">
        <v>73000</v>
      </c>
      <c r="X519" t="s">
        <v>13400</v>
      </c>
      <c r="Y519" t="s">
        <v>13401</v>
      </c>
      <c r="Z519">
        <v>909020041276989</v>
      </c>
      <c r="AA519" t="s">
        <v>13626</v>
      </c>
      <c r="AB519">
        <v>2</v>
      </c>
      <c r="AC519">
        <v>24.15</v>
      </c>
      <c r="AD519" t="s">
        <v>2766</v>
      </c>
      <c r="AE519" t="s">
        <v>2767</v>
      </c>
      <c r="AF519" t="s">
        <v>13414</v>
      </c>
      <c r="AG519" s="1">
        <v>46236</v>
      </c>
      <c r="AH519">
        <v>36</v>
      </c>
      <c r="AI519" t="s">
        <v>13404</v>
      </c>
      <c r="AJ519" t="s">
        <v>13427</v>
      </c>
      <c r="AK519" t="s">
        <v>13406</v>
      </c>
      <c r="AL519">
        <v>9012750272</v>
      </c>
      <c r="AM519" t="s">
        <v>13415</v>
      </c>
      <c r="AN519" t="s">
        <v>13408</v>
      </c>
      <c r="AO519">
        <v>1250</v>
      </c>
      <c r="AP519">
        <v>0</v>
      </c>
      <c r="AQ519" t="s">
        <v>14527</v>
      </c>
      <c r="AR519">
        <v>2451</v>
      </c>
      <c r="AS519">
        <v>0</v>
      </c>
      <c r="AZ519">
        <v>0</v>
      </c>
      <c r="BC519" t="str">
        <f>VLOOKUP(A519,Sheet1!$A$1:$E$221,2,0)</f>
        <v>West Zone</v>
      </c>
      <c r="BD519" t="str">
        <f>VLOOKUP(A519,Sheet1!$A$1:$E$221,5,0)</f>
        <v>Naveen Kumar</v>
      </c>
    </row>
    <row r="520" spans="1:56" x14ac:dyDescent="0.35">
      <c r="A520" t="s">
        <v>205</v>
      </c>
      <c r="B520">
        <v>22</v>
      </c>
      <c r="C520" t="s">
        <v>789</v>
      </c>
      <c r="D520" t="s">
        <v>2762</v>
      </c>
      <c r="E520">
        <v>780996</v>
      </c>
      <c r="F520" t="s">
        <v>14525</v>
      </c>
      <c r="G520">
        <v>9203839</v>
      </c>
      <c r="H520" t="s">
        <v>13397</v>
      </c>
      <c r="I520" t="s">
        <v>1175</v>
      </c>
      <c r="J520">
        <v>1508463525</v>
      </c>
      <c r="K520" t="s">
        <v>14528</v>
      </c>
      <c r="L520">
        <v>36</v>
      </c>
      <c r="M520">
        <v>34</v>
      </c>
      <c r="N520" t="s">
        <v>789</v>
      </c>
      <c r="O520">
        <v>4337741480</v>
      </c>
      <c r="P520" t="s">
        <v>2763</v>
      </c>
      <c r="Q520" t="s">
        <v>2764</v>
      </c>
      <c r="R520" t="s">
        <v>2763</v>
      </c>
      <c r="S520" t="s">
        <v>2764</v>
      </c>
      <c r="T520" s="1">
        <v>46206</v>
      </c>
      <c r="U520" s="31">
        <v>46206.604386574072</v>
      </c>
      <c r="V520">
        <v>1</v>
      </c>
      <c r="W520">
        <v>70000</v>
      </c>
      <c r="X520" t="s">
        <v>13400</v>
      </c>
      <c r="Y520" t="s">
        <v>13401</v>
      </c>
      <c r="Z520">
        <v>909020041276989</v>
      </c>
      <c r="AA520" t="s">
        <v>13402</v>
      </c>
      <c r="AB520">
        <v>3</v>
      </c>
      <c r="AC520">
        <v>24.15</v>
      </c>
      <c r="AD520" t="s">
        <v>958</v>
      </c>
      <c r="AE520" t="s">
        <v>959</v>
      </c>
      <c r="AF520" t="s">
        <v>13414</v>
      </c>
      <c r="AG520" s="1">
        <v>46236</v>
      </c>
      <c r="AH520">
        <v>25</v>
      </c>
      <c r="AI520" t="s">
        <v>13404</v>
      </c>
      <c r="AJ520" t="s">
        <v>13427</v>
      </c>
      <c r="AK520" t="s">
        <v>13406</v>
      </c>
      <c r="AL520">
        <v>9690119372</v>
      </c>
      <c r="AM520" t="s">
        <v>13415</v>
      </c>
      <c r="AN520" t="s">
        <v>13408</v>
      </c>
      <c r="AO520">
        <v>1198</v>
      </c>
      <c r="AP520">
        <v>0</v>
      </c>
      <c r="AQ520" t="s">
        <v>13634</v>
      </c>
      <c r="AR520">
        <v>1562</v>
      </c>
      <c r="AS520">
        <v>0</v>
      </c>
      <c r="AZ520">
        <v>0</v>
      </c>
      <c r="BC520" t="str">
        <f>VLOOKUP(A520,Sheet1!$A$1:$E$221,2,0)</f>
        <v>West Zone</v>
      </c>
      <c r="BD520" t="str">
        <f>VLOOKUP(A520,Sheet1!$A$1:$E$221,5,0)</f>
        <v>Naveen Kumar</v>
      </c>
    </row>
    <row r="521" spans="1:56" x14ac:dyDescent="0.35">
      <c r="A521" t="s">
        <v>205</v>
      </c>
      <c r="B521">
        <v>22</v>
      </c>
      <c r="C521" t="s">
        <v>789</v>
      </c>
      <c r="D521" t="s">
        <v>2762</v>
      </c>
      <c r="E521">
        <v>780996</v>
      </c>
      <c r="F521" t="s">
        <v>14525</v>
      </c>
      <c r="G521">
        <v>9203839</v>
      </c>
      <c r="H521" t="s">
        <v>13397</v>
      </c>
      <c r="I521" t="s">
        <v>1881</v>
      </c>
      <c r="J521">
        <v>1017613291</v>
      </c>
      <c r="K521" t="s">
        <v>14529</v>
      </c>
      <c r="L521">
        <v>35</v>
      </c>
      <c r="M521">
        <v>32</v>
      </c>
      <c r="N521" t="s">
        <v>789</v>
      </c>
      <c r="O521">
        <v>5045761931</v>
      </c>
      <c r="P521" t="s">
        <v>2763</v>
      </c>
      <c r="Q521" t="s">
        <v>2764</v>
      </c>
      <c r="R521" t="s">
        <v>2763</v>
      </c>
      <c r="S521" t="s">
        <v>2764</v>
      </c>
      <c r="T521" s="1">
        <v>46206</v>
      </c>
      <c r="U521" s="31">
        <v>46206.604386574072</v>
      </c>
      <c r="V521">
        <v>1</v>
      </c>
      <c r="W521">
        <v>65000</v>
      </c>
      <c r="X521" t="s">
        <v>13400</v>
      </c>
      <c r="Y521" t="s">
        <v>13401</v>
      </c>
      <c r="Z521">
        <v>909020041276989</v>
      </c>
      <c r="AA521" t="s">
        <v>13402</v>
      </c>
      <c r="AB521">
        <v>3</v>
      </c>
      <c r="AC521">
        <v>24.15</v>
      </c>
      <c r="AD521" t="s">
        <v>1006</v>
      </c>
      <c r="AE521" t="s">
        <v>1007</v>
      </c>
      <c r="AF521" t="s">
        <v>13414</v>
      </c>
      <c r="AG521" s="1">
        <v>46236</v>
      </c>
      <c r="AH521">
        <v>25</v>
      </c>
      <c r="AI521" t="s">
        <v>13404</v>
      </c>
      <c r="AJ521" t="s">
        <v>13405</v>
      </c>
      <c r="AK521" t="s">
        <v>13406</v>
      </c>
      <c r="AL521">
        <v>9027619140</v>
      </c>
      <c r="AM521" t="s">
        <v>13415</v>
      </c>
      <c r="AN521" t="s">
        <v>13408</v>
      </c>
      <c r="AO521">
        <v>1113</v>
      </c>
      <c r="AP521">
        <v>0</v>
      </c>
      <c r="AQ521" t="s">
        <v>13737</v>
      </c>
      <c r="AR521">
        <v>1450</v>
      </c>
      <c r="AS521">
        <v>0</v>
      </c>
      <c r="AZ521">
        <v>0</v>
      </c>
      <c r="BC521" t="str">
        <f>VLOOKUP(A521,Sheet1!$A$1:$E$221,2,0)</f>
        <v>West Zone</v>
      </c>
      <c r="BD521" t="str">
        <f>VLOOKUP(A521,Sheet1!$A$1:$E$221,5,0)</f>
        <v>Naveen Kumar</v>
      </c>
    </row>
    <row r="522" spans="1:56" x14ac:dyDescent="0.35">
      <c r="A522" t="s">
        <v>235</v>
      </c>
      <c r="B522">
        <v>191</v>
      </c>
      <c r="C522" t="s">
        <v>791</v>
      </c>
      <c r="D522" t="s">
        <v>2834</v>
      </c>
      <c r="E522">
        <v>70121</v>
      </c>
      <c r="F522" t="s">
        <v>14530</v>
      </c>
      <c r="G522">
        <v>8619397</v>
      </c>
      <c r="H522" t="s">
        <v>13397</v>
      </c>
      <c r="I522" t="s">
        <v>2836</v>
      </c>
      <c r="J522">
        <v>4744028944</v>
      </c>
      <c r="K522" t="s">
        <v>14531</v>
      </c>
      <c r="L522">
        <v>38</v>
      </c>
      <c r="M522">
        <v>35</v>
      </c>
      <c r="N522" t="s">
        <v>791</v>
      </c>
      <c r="O522">
        <v>5530585774</v>
      </c>
      <c r="P522" t="s">
        <v>2209</v>
      </c>
      <c r="Q522" t="s">
        <v>2210</v>
      </c>
      <c r="T522" s="1">
        <v>46209</v>
      </c>
      <c r="U522" s="31">
        <v>46209.597800925927</v>
      </c>
      <c r="V522">
        <v>1</v>
      </c>
      <c r="W522">
        <v>90000</v>
      </c>
      <c r="X522" t="s">
        <v>13400</v>
      </c>
      <c r="Y522" t="s">
        <v>13401</v>
      </c>
      <c r="Z522">
        <v>909020041276989</v>
      </c>
      <c r="AA522" t="s">
        <v>13402</v>
      </c>
      <c r="AB522">
        <v>3</v>
      </c>
      <c r="AC522">
        <v>24.15</v>
      </c>
      <c r="AD522" t="s">
        <v>1032</v>
      </c>
      <c r="AE522" t="s">
        <v>1033</v>
      </c>
      <c r="AF522" t="s">
        <v>13857</v>
      </c>
      <c r="AG522" s="1">
        <v>46246</v>
      </c>
      <c r="AH522">
        <v>25</v>
      </c>
      <c r="AI522" t="s">
        <v>13404</v>
      </c>
      <c r="AJ522" t="s">
        <v>13405</v>
      </c>
      <c r="AK522" t="s">
        <v>13406</v>
      </c>
      <c r="AL522">
        <v>7750943301</v>
      </c>
      <c r="AM522" t="s">
        <v>13415</v>
      </c>
      <c r="AN522" t="s">
        <v>13408</v>
      </c>
      <c r="AO522">
        <v>1540</v>
      </c>
      <c r="AP522">
        <v>0</v>
      </c>
      <c r="AQ522" t="s">
        <v>13440</v>
      </c>
      <c r="AR522">
        <v>2010</v>
      </c>
      <c r="AS522">
        <v>0</v>
      </c>
      <c r="AZ522">
        <v>0</v>
      </c>
      <c r="BC522" t="str">
        <f>VLOOKUP(A522,Sheet1!$A$1:$E$221,2,0)</f>
        <v>South East Zone</v>
      </c>
      <c r="BD522" t="str">
        <f>VLOOKUP(A522,Sheet1!$A$1:$E$221,5,0)</f>
        <v>Pratik Mishra</v>
      </c>
    </row>
    <row r="523" spans="1:56" x14ac:dyDescent="0.35">
      <c r="A523" t="s">
        <v>804</v>
      </c>
      <c r="B523">
        <v>313</v>
      </c>
      <c r="C523" t="s">
        <v>789</v>
      </c>
      <c r="D523" t="s">
        <v>2787</v>
      </c>
      <c r="E523">
        <v>575152</v>
      </c>
      <c r="F523" t="s">
        <v>1161</v>
      </c>
      <c r="G523">
        <v>9283679</v>
      </c>
      <c r="H523" t="s">
        <v>13397</v>
      </c>
      <c r="I523" t="s">
        <v>1161</v>
      </c>
      <c r="J523">
        <v>9560716797</v>
      </c>
      <c r="K523" t="s">
        <v>13762</v>
      </c>
      <c r="L523">
        <v>35</v>
      </c>
      <c r="M523">
        <v>36</v>
      </c>
      <c r="N523" t="s">
        <v>789</v>
      </c>
      <c r="O523">
        <v>8709436935</v>
      </c>
      <c r="P523" t="s">
        <v>2788</v>
      </c>
      <c r="Q523" t="s">
        <v>2789</v>
      </c>
      <c r="T523" s="1">
        <v>46206</v>
      </c>
      <c r="U523" s="31">
        <v>46206.606921296298</v>
      </c>
      <c r="V523">
        <v>1</v>
      </c>
      <c r="W523">
        <v>80000</v>
      </c>
      <c r="X523" t="s">
        <v>13400</v>
      </c>
      <c r="Y523" t="s">
        <v>13401</v>
      </c>
      <c r="Z523">
        <v>909020041276989</v>
      </c>
      <c r="AA523" t="s">
        <v>13402</v>
      </c>
      <c r="AB523">
        <v>3</v>
      </c>
      <c r="AC523">
        <v>24.5</v>
      </c>
      <c r="AD523" t="s">
        <v>1368</v>
      </c>
      <c r="AE523" t="s">
        <v>1369</v>
      </c>
      <c r="AF523" t="s">
        <v>13414</v>
      </c>
      <c r="AG523" s="1">
        <v>46244</v>
      </c>
      <c r="AH523">
        <v>25</v>
      </c>
      <c r="AI523" t="s">
        <v>13404</v>
      </c>
      <c r="AJ523" t="s">
        <v>13405</v>
      </c>
      <c r="AK523" t="s">
        <v>13406</v>
      </c>
      <c r="AL523">
        <v>9119052880</v>
      </c>
      <c r="AM523" t="s">
        <v>13415</v>
      </c>
      <c r="AN523" t="s">
        <v>13408</v>
      </c>
      <c r="AO523">
        <v>1369</v>
      </c>
      <c r="AP523">
        <v>0</v>
      </c>
      <c r="AQ523" t="s">
        <v>13428</v>
      </c>
      <c r="AR523">
        <v>1839</v>
      </c>
      <c r="AS523">
        <v>0</v>
      </c>
      <c r="AZ523">
        <v>0</v>
      </c>
      <c r="BC523" t="str">
        <f>VLOOKUP(A523,Sheet1!$A$1:$E$221,2,0)</f>
        <v>West Zone</v>
      </c>
      <c r="BD523" t="str">
        <f>VLOOKUP(A523,Sheet1!$A$1:$E$221,5,0)</f>
        <v>Pradeep Kumar</v>
      </c>
    </row>
    <row r="524" spans="1:56" x14ac:dyDescent="0.35">
      <c r="A524" t="s">
        <v>921</v>
      </c>
      <c r="B524">
        <v>689</v>
      </c>
      <c r="C524" t="s">
        <v>789</v>
      </c>
      <c r="D524" t="s">
        <v>4324</v>
      </c>
      <c r="E524">
        <v>362581</v>
      </c>
      <c r="F524" t="s">
        <v>14532</v>
      </c>
      <c r="G524">
        <v>8341290</v>
      </c>
      <c r="H524" t="s">
        <v>13397</v>
      </c>
      <c r="I524" t="s">
        <v>4325</v>
      </c>
      <c r="J524">
        <v>4111317241</v>
      </c>
      <c r="K524" t="s">
        <v>4326</v>
      </c>
      <c r="L524">
        <v>57</v>
      </c>
      <c r="M524">
        <v>27</v>
      </c>
      <c r="N524" t="s">
        <v>789</v>
      </c>
      <c r="O524">
        <v>3686440375</v>
      </c>
      <c r="P524" t="s">
        <v>4327</v>
      </c>
      <c r="Q524" t="s">
        <v>4328</v>
      </c>
      <c r="T524" s="1">
        <v>46206</v>
      </c>
      <c r="U524" s="31">
        <v>46206.577673611115</v>
      </c>
      <c r="V524">
        <v>1</v>
      </c>
      <c r="W524">
        <v>55000</v>
      </c>
      <c r="X524" t="s">
        <v>13400</v>
      </c>
      <c r="Y524" t="s">
        <v>13401</v>
      </c>
      <c r="Z524">
        <v>909020041276989</v>
      </c>
      <c r="AA524" t="s">
        <v>13402</v>
      </c>
      <c r="AB524">
        <v>4</v>
      </c>
      <c r="AC524">
        <v>24.15</v>
      </c>
      <c r="AD524" t="s">
        <v>945</v>
      </c>
      <c r="AE524" t="s">
        <v>946</v>
      </c>
      <c r="AF524" t="s">
        <v>13414</v>
      </c>
      <c r="AG524" s="1">
        <v>46240</v>
      </c>
      <c r="AH524">
        <v>25</v>
      </c>
      <c r="AI524" t="s">
        <v>13404</v>
      </c>
      <c r="AJ524" t="s">
        <v>13427</v>
      </c>
      <c r="AK524" t="s">
        <v>13406</v>
      </c>
      <c r="AL524">
        <v>8052950924</v>
      </c>
      <c r="AM524" t="s">
        <v>13407</v>
      </c>
      <c r="AN524" t="s">
        <v>13408</v>
      </c>
      <c r="AO524">
        <v>942</v>
      </c>
      <c r="AP524">
        <v>0</v>
      </c>
      <c r="AQ524" t="s">
        <v>14192</v>
      </c>
      <c r="AR524">
        <v>1227</v>
      </c>
      <c r="AS524">
        <v>0</v>
      </c>
      <c r="AZ524">
        <v>0</v>
      </c>
      <c r="BC524" t="str">
        <f>VLOOKUP(A524,Sheet1!$A$1:$E$221,2,0)</f>
        <v>East Zone</v>
      </c>
      <c r="BD524" t="str">
        <f>VLOOKUP(A524,Sheet1!$A$1:$E$221,5,0)</f>
        <v>Prince Singh</v>
      </c>
    </row>
    <row r="525" spans="1:56" x14ac:dyDescent="0.35">
      <c r="A525" t="s">
        <v>132</v>
      </c>
      <c r="B525">
        <v>246</v>
      </c>
      <c r="C525" t="s">
        <v>787</v>
      </c>
      <c r="D525" t="s">
        <v>4329</v>
      </c>
      <c r="E525">
        <v>88505</v>
      </c>
      <c r="F525" t="s">
        <v>14533</v>
      </c>
      <c r="G525">
        <v>8190771</v>
      </c>
      <c r="H525" t="s">
        <v>13397</v>
      </c>
      <c r="I525" t="s">
        <v>1789</v>
      </c>
      <c r="J525">
        <v>6689949938</v>
      </c>
      <c r="K525" t="s">
        <v>14534</v>
      </c>
      <c r="L525">
        <v>40</v>
      </c>
      <c r="M525">
        <v>50</v>
      </c>
      <c r="N525" t="s">
        <v>787</v>
      </c>
      <c r="O525">
        <v>4039172909</v>
      </c>
      <c r="P525" t="s">
        <v>4330</v>
      </c>
      <c r="Q525" t="s">
        <v>4331</v>
      </c>
      <c r="T525" s="1">
        <v>46206</v>
      </c>
      <c r="U525" s="31">
        <v>46206.618472222224</v>
      </c>
      <c r="V525">
        <v>1</v>
      </c>
      <c r="W525">
        <v>77000</v>
      </c>
      <c r="X525" t="s">
        <v>13400</v>
      </c>
      <c r="Y525" t="s">
        <v>13401</v>
      </c>
      <c r="Z525">
        <v>909020041276989</v>
      </c>
      <c r="AA525" t="s">
        <v>13402</v>
      </c>
      <c r="AB525">
        <v>2</v>
      </c>
      <c r="AC525">
        <v>24.15</v>
      </c>
      <c r="AD525" t="s">
        <v>1025</v>
      </c>
      <c r="AE525" t="s">
        <v>1026</v>
      </c>
      <c r="AF525" t="s">
        <v>13426</v>
      </c>
      <c r="AG525" s="1">
        <v>46240</v>
      </c>
      <c r="AH525">
        <v>25</v>
      </c>
      <c r="AI525" t="s">
        <v>13404</v>
      </c>
      <c r="AJ525" t="s">
        <v>13405</v>
      </c>
      <c r="AK525" t="s">
        <v>13406</v>
      </c>
      <c r="AL525">
        <v>6009656983</v>
      </c>
      <c r="AM525" t="s">
        <v>13415</v>
      </c>
      <c r="AN525" t="s">
        <v>13408</v>
      </c>
      <c r="AO525">
        <v>1318</v>
      </c>
      <c r="AP525">
        <v>0</v>
      </c>
      <c r="AQ525" t="s">
        <v>13459</v>
      </c>
      <c r="AR525">
        <v>1640</v>
      </c>
      <c r="AS525">
        <v>0</v>
      </c>
      <c r="AZ525">
        <v>0</v>
      </c>
      <c r="BC525" t="str">
        <f>VLOOKUP(A525,Sheet1!$A$1:$E$221,2,0)</f>
        <v>East Zone</v>
      </c>
      <c r="BD525" t="str">
        <f>VLOOKUP(A525,Sheet1!$A$1:$E$221,5,0)</f>
        <v>Abhishek Kumar Tiwari</v>
      </c>
    </row>
    <row r="526" spans="1:56" x14ac:dyDescent="0.35">
      <c r="A526" t="s">
        <v>701</v>
      </c>
      <c r="B526">
        <v>219</v>
      </c>
      <c r="C526" t="s">
        <v>791</v>
      </c>
      <c r="D526" t="s">
        <v>1451</v>
      </c>
      <c r="E526">
        <v>150941</v>
      </c>
      <c r="F526" t="s">
        <v>14535</v>
      </c>
      <c r="G526">
        <v>5309076</v>
      </c>
      <c r="H526" t="s">
        <v>13397</v>
      </c>
      <c r="I526" t="s">
        <v>2843</v>
      </c>
      <c r="J526">
        <v>7703866562</v>
      </c>
      <c r="K526" t="s">
        <v>14536</v>
      </c>
      <c r="L526">
        <v>52</v>
      </c>
      <c r="M526">
        <v>24</v>
      </c>
      <c r="N526" t="s">
        <v>791</v>
      </c>
      <c r="O526">
        <v>1068786909</v>
      </c>
      <c r="P526" t="s">
        <v>1452</v>
      </c>
      <c r="Q526" t="s">
        <v>1453</v>
      </c>
      <c r="T526" s="1">
        <v>46206</v>
      </c>
      <c r="U526" s="31">
        <v>46206.482546296298</v>
      </c>
      <c r="V526">
        <v>1</v>
      </c>
      <c r="W526">
        <v>90000</v>
      </c>
      <c r="X526" t="s">
        <v>13400</v>
      </c>
      <c r="Y526" t="s">
        <v>13401</v>
      </c>
      <c r="Z526">
        <v>909020041276989</v>
      </c>
      <c r="AA526" t="s">
        <v>13626</v>
      </c>
      <c r="AB526">
        <v>6</v>
      </c>
      <c r="AC526">
        <v>24.15</v>
      </c>
      <c r="AD526" t="s">
        <v>1445</v>
      </c>
      <c r="AE526" t="s">
        <v>1446</v>
      </c>
      <c r="AF526" t="s">
        <v>13403</v>
      </c>
      <c r="AG526" s="1">
        <v>46241</v>
      </c>
      <c r="AH526">
        <v>36</v>
      </c>
      <c r="AI526" t="s">
        <v>13404</v>
      </c>
      <c r="AJ526" t="s">
        <v>13435</v>
      </c>
      <c r="AK526" t="s">
        <v>13406</v>
      </c>
      <c r="AL526">
        <v>9777149486</v>
      </c>
      <c r="AM526" t="s">
        <v>13415</v>
      </c>
      <c r="AN526" t="s">
        <v>13408</v>
      </c>
      <c r="AO526">
        <v>1540</v>
      </c>
      <c r="AP526">
        <v>0</v>
      </c>
      <c r="AQ526" t="s">
        <v>14204</v>
      </c>
      <c r="AR526">
        <v>3064</v>
      </c>
      <c r="AS526">
        <v>0</v>
      </c>
      <c r="AZ526">
        <v>0</v>
      </c>
      <c r="BC526" t="str">
        <f>VLOOKUP(A526,Sheet1!$A$1:$E$221,2,0)</f>
        <v>South East Zone</v>
      </c>
      <c r="BD526" t="str">
        <f>VLOOKUP(A526,Sheet1!$A$1:$E$221,5,0)</f>
        <v>Radhashyam Panda</v>
      </c>
    </row>
    <row r="527" spans="1:56" x14ac:dyDescent="0.35">
      <c r="A527" t="s">
        <v>224</v>
      </c>
      <c r="B527">
        <v>1413</v>
      </c>
      <c r="C527" t="s">
        <v>789</v>
      </c>
      <c r="D527" t="s">
        <v>4332</v>
      </c>
      <c r="E527">
        <v>710912</v>
      </c>
      <c r="F527" t="s">
        <v>3630</v>
      </c>
      <c r="G527">
        <v>9278525</v>
      </c>
      <c r="H527" t="s">
        <v>13397</v>
      </c>
      <c r="I527" t="s">
        <v>3613</v>
      </c>
      <c r="J527">
        <v>9858422371</v>
      </c>
      <c r="K527" t="s">
        <v>14537</v>
      </c>
      <c r="L527">
        <v>28</v>
      </c>
      <c r="M527">
        <v>28</v>
      </c>
      <c r="N527" t="s">
        <v>789</v>
      </c>
      <c r="O527">
        <v>1201728831</v>
      </c>
      <c r="P527" t="s">
        <v>4333</v>
      </c>
      <c r="Q527" t="s">
        <v>4334</v>
      </c>
      <c r="R527" t="s">
        <v>4333</v>
      </c>
      <c r="S527" t="s">
        <v>4334</v>
      </c>
      <c r="T527" s="1">
        <v>46206</v>
      </c>
      <c r="U527" s="31">
        <v>46206.562592592592</v>
      </c>
      <c r="V527">
        <v>1</v>
      </c>
      <c r="W527">
        <v>77000</v>
      </c>
      <c r="X527" t="s">
        <v>13400</v>
      </c>
      <c r="Y527" t="s">
        <v>13401</v>
      </c>
      <c r="Z527">
        <v>909020041276989</v>
      </c>
      <c r="AA527" t="s">
        <v>13402</v>
      </c>
      <c r="AB527">
        <v>2</v>
      </c>
      <c r="AC527">
        <v>24.15</v>
      </c>
      <c r="AD527" t="s">
        <v>1173</v>
      </c>
      <c r="AE527" t="s">
        <v>1174</v>
      </c>
      <c r="AF527" t="s">
        <v>13414</v>
      </c>
      <c r="AG527" s="1">
        <v>46239</v>
      </c>
      <c r="AH527">
        <v>25</v>
      </c>
      <c r="AI527" t="s">
        <v>13404</v>
      </c>
      <c r="AJ527" t="s">
        <v>13435</v>
      </c>
      <c r="AK527" t="s">
        <v>13443</v>
      </c>
      <c r="AL527">
        <v>9917739951</v>
      </c>
      <c r="AM527" t="s">
        <v>13407</v>
      </c>
      <c r="AN527" t="s">
        <v>13408</v>
      </c>
      <c r="AO527">
        <v>1318</v>
      </c>
      <c r="AP527">
        <v>0</v>
      </c>
      <c r="AQ527" t="s">
        <v>13462</v>
      </c>
      <c r="AR527">
        <v>1770</v>
      </c>
      <c r="AS527">
        <v>0</v>
      </c>
      <c r="AZ527">
        <v>0</v>
      </c>
      <c r="BC527" t="str">
        <f>VLOOKUP(A527,Sheet1!$A$1:$E$221,2,0)</f>
        <v>West Zone</v>
      </c>
      <c r="BD527" t="str">
        <f>VLOOKUP(A527,Sheet1!$A$1:$E$221,5,0)</f>
        <v>Sandeep Sisodiya</v>
      </c>
    </row>
    <row r="528" spans="1:56" x14ac:dyDescent="0.35">
      <c r="A528" t="s">
        <v>835</v>
      </c>
      <c r="B528">
        <v>584</v>
      </c>
      <c r="C528" t="s">
        <v>789</v>
      </c>
      <c r="D528" t="s">
        <v>4335</v>
      </c>
      <c r="E528">
        <v>629751</v>
      </c>
      <c r="F528" t="s">
        <v>14538</v>
      </c>
      <c r="G528">
        <v>9283228</v>
      </c>
      <c r="H528" t="s">
        <v>13397</v>
      </c>
      <c r="I528" t="s">
        <v>3614</v>
      </c>
      <c r="J528">
        <v>5819695736</v>
      </c>
      <c r="K528" t="s">
        <v>14444</v>
      </c>
      <c r="L528">
        <v>31</v>
      </c>
      <c r="M528">
        <v>30</v>
      </c>
      <c r="N528" t="s">
        <v>789</v>
      </c>
      <c r="O528">
        <v>8188276569</v>
      </c>
      <c r="P528" t="s">
        <v>3107</v>
      </c>
      <c r="Q528" t="s">
        <v>3108</v>
      </c>
      <c r="T528" s="1">
        <v>46206</v>
      </c>
      <c r="U528" s="31">
        <v>46206.728437500002</v>
      </c>
      <c r="V528">
        <v>1</v>
      </c>
      <c r="W528">
        <v>70000</v>
      </c>
      <c r="X528" t="s">
        <v>13400</v>
      </c>
      <c r="Y528" t="s">
        <v>13401</v>
      </c>
      <c r="Z528">
        <v>909020041276989</v>
      </c>
      <c r="AA528" t="s">
        <v>13402</v>
      </c>
      <c r="AB528">
        <v>4</v>
      </c>
      <c r="AC528">
        <v>24.15</v>
      </c>
      <c r="AD528" t="s">
        <v>1325</v>
      </c>
      <c r="AE528" t="s">
        <v>1326</v>
      </c>
      <c r="AF528" t="s">
        <v>13414</v>
      </c>
      <c r="AG528" s="1">
        <v>46239</v>
      </c>
      <c r="AH528">
        <v>25</v>
      </c>
      <c r="AI528" t="s">
        <v>13404</v>
      </c>
      <c r="AJ528" t="s">
        <v>13405</v>
      </c>
      <c r="AK528" t="s">
        <v>13406</v>
      </c>
      <c r="AL528">
        <v>8077842351</v>
      </c>
      <c r="AM528" t="s">
        <v>13415</v>
      </c>
      <c r="AN528" t="s">
        <v>13408</v>
      </c>
      <c r="AO528">
        <v>1198</v>
      </c>
      <c r="AP528">
        <v>0</v>
      </c>
      <c r="AQ528" t="s">
        <v>13444</v>
      </c>
      <c r="AR528">
        <v>1609</v>
      </c>
      <c r="AS528">
        <v>0</v>
      </c>
      <c r="AZ528">
        <v>0</v>
      </c>
      <c r="BC528" t="str">
        <f>VLOOKUP(A528,Sheet1!$A$1:$E$221,2,0)</f>
        <v>West Zone</v>
      </c>
      <c r="BD528" t="str">
        <f>VLOOKUP(A528,Sheet1!$A$1:$E$221,5,0)</f>
        <v>Pradeep Kumar</v>
      </c>
    </row>
    <row r="529" spans="1:56" x14ac:dyDescent="0.35">
      <c r="A529" t="s">
        <v>245</v>
      </c>
      <c r="B529">
        <v>357</v>
      </c>
      <c r="C529" t="s">
        <v>791</v>
      </c>
      <c r="D529" t="s">
        <v>4336</v>
      </c>
      <c r="E529">
        <v>216000</v>
      </c>
      <c r="F529" t="s">
        <v>14539</v>
      </c>
      <c r="G529">
        <v>8042517</v>
      </c>
      <c r="H529" t="s">
        <v>13397</v>
      </c>
      <c r="I529" t="s">
        <v>4337</v>
      </c>
      <c r="J529">
        <v>2366890267</v>
      </c>
      <c r="K529" t="s">
        <v>14540</v>
      </c>
      <c r="L529">
        <v>50</v>
      </c>
      <c r="M529">
        <v>22</v>
      </c>
      <c r="N529" t="s">
        <v>791</v>
      </c>
      <c r="O529">
        <v>3636331338</v>
      </c>
      <c r="P529" t="s">
        <v>4012</v>
      </c>
      <c r="Q529" t="s">
        <v>4013</v>
      </c>
      <c r="T529" s="1">
        <v>46206</v>
      </c>
      <c r="U529" s="31">
        <v>46206.624398148146</v>
      </c>
      <c r="V529">
        <v>1</v>
      </c>
      <c r="W529">
        <v>60000</v>
      </c>
      <c r="X529" t="s">
        <v>13400</v>
      </c>
      <c r="Y529" t="s">
        <v>13401</v>
      </c>
      <c r="Z529">
        <v>909020041276989</v>
      </c>
      <c r="AA529" t="s">
        <v>13626</v>
      </c>
      <c r="AB529">
        <v>2</v>
      </c>
      <c r="AC529">
        <v>24.15</v>
      </c>
      <c r="AD529" t="s">
        <v>2839</v>
      </c>
      <c r="AE529" t="s">
        <v>2840</v>
      </c>
      <c r="AF529" t="s">
        <v>13403</v>
      </c>
      <c r="AG529" s="1">
        <v>46242</v>
      </c>
      <c r="AH529">
        <v>36</v>
      </c>
      <c r="AI529" t="s">
        <v>13404</v>
      </c>
      <c r="AJ529" t="s">
        <v>13435</v>
      </c>
      <c r="AK529" t="s">
        <v>13406</v>
      </c>
      <c r="AL529">
        <v>9337230188</v>
      </c>
      <c r="AM529" t="s">
        <v>13415</v>
      </c>
      <c r="AN529" t="s">
        <v>13408</v>
      </c>
      <c r="AO529">
        <v>1027</v>
      </c>
      <c r="AP529">
        <v>0</v>
      </c>
      <c r="AQ529" t="s">
        <v>14254</v>
      </c>
      <c r="AR529">
        <v>2043</v>
      </c>
      <c r="AS529">
        <v>0</v>
      </c>
      <c r="AZ529">
        <v>0</v>
      </c>
      <c r="BC529" t="str">
        <f>VLOOKUP(A529,Sheet1!$A$1:$E$221,2,0)</f>
        <v>South East Zone</v>
      </c>
      <c r="BD529" t="str">
        <f>VLOOKUP(A529,Sheet1!$A$1:$E$221,5,0)</f>
        <v>Pratik Mishra</v>
      </c>
    </row>
    <row r="530" spans="1:56" x14ac:dyDescent="0.35">
      <c r="A530" t="s">
        <v>912</v>
      </c>
      <c r="B530">
        <v>959</v>
      </c>
      <c r="C530" t="s">
        <v>789</v>
      </c>
      <c r="D530" t="s">
        <v>4338</v>
      </c>
      <c r="E530">
        <v>604456</v>
      </c>
      <c r="F530" t="s">
        <v>14056</v>
      </c>
      <c r="G530">
        <v>9133701</v>
      </c>
      <c r="H530" t="s">
        <v>13397</v>
      </c>
      <c r="I530" t="s">
        <v>1683</v>
      </c>
      <c r="J530">
        <v>2028955882</v>
      </c>
      <c r="K530" t="s">
        <v>14541</v>
      </c>
      <c r="L530">
        <v>22</v>
      </c>
      <c r="M530">
        <v>26</v>
      </c>
      <c r="N530" t="s">
        <v>789</v>
      </c>
      <c r="O530">
        <v>2139370253</v>
      </c>
      <c r="P530" t="s">
        <v>3661</v>
      </c>
      <c r="Q530" t="s">
        <v>3662</v>
      </c>
      <c r="T530" s="1">
        <v>46206</v>
      </c>
      <c r="U530" s="31">
        <v>46206.687268518515</v>
      </c>
      <c r="V530">
        <v>1</v>
      </c>
      <c r="W530">
        <v>73000</v>
      </c>
      <c r="X530" t="s">
        <v>13400</v>
      </c>
      <c r="Y530" t="s">
        <v>13401</v>
      </c>
      <c r="Z530">
        <v>909020041276989</v>
      </c>
      <c r="AA530" t="s">
        <v>13402</v>
      </c>
      <c r="AB530">
        <v>2</v>
      </c>
      <c r="AC530">
        <v>24.5</v>
      </c>
      <c r="AD530" t="s">
        <v>1189</v>
      </c>
      <c r="AE530" t="s">
        <v>1190</v>
      </c>
      <c r="AF530" t="s">
        <v>13414</v>
      </c>
      <c r="AG530" s="1">
        <v>46245</v>
      </c>
      <c r="AH530">
        <v>25</v>
      </c>
      <c r="AI530" t="s">
        <v>13404</v>
      </c>
      <c r="AJ530" t="s">
        <v>13427</v>
      </c>
      <c r="AK530" t="s">
        <v>13406</v>
      </c>
      <c r="AL530">
        <v>9818716450</v>
      </c>
      <c r="AM530" t="s">
        <v>13407</v>
      </c>
      <c r="AN530" t="s">
        <v>13408</v>
      </c>
      <c r="AO530">
        <v>1250</v>
      </c>
      <c r="AP530">
        <v>0</v>
      </c>
      <c r="AQ530" t="s">
        <v>13701</v>
      </c>
      <c r="AR530">
        <v>1628</v>
      </c>
      <c r="AS530">
        <v>0</v>
      </c>
      <c r="AZ530">
        <v>0</v>
      </c>
      <c r="BC530" t="str">
        <f>VLOOKUP(A530,Sheet1!$A$1:$E$221,2,0)</f>
        <v>West Zone</v>
      </c>
      <c r="BD530" t="str">
        <f>VLOOKUP(A530,Sheet1!$A$1:$E$221,5,0)</f>
        <v>Naveen Kumar</v>
      </c>
    </row>
    <row r="531" spans="1:56" x14ac:dyDescent="0.35">
      <c r="A531" t="s">
        <v>217</v>
      </c>
      <c r="B531">
        <v>468</v>
      </c>
      <c r="C531" t="s">
        <v>778</v>
      </c>
      <c r="D531" t="s">
        <v>3542</v>
      </c>
      <c r="E531">
        <v>205154</v>
      </c>
      <c r="F531" t="s">
        <v>4339</v>
      </c>
      <c r="G531">
        <v>9283129</v>
      </c>
      <c r="H531" t="s">
        <v>13397</v>
      </c>
      <c r="I531" t="s">
        <v>3544</v>
      </c>
      <c r="J531">
        <v>2514149497</v>
      </c>
      <c r="K531" t="s">
        <v>14542</v>
      </c>
      <c r="L531">
        <v>53</v>
      </c>
      <c r="M531">
        <v>35</v>
      </c>
      <c r="N531" t="s">
        <v>778</v>
      </c>
      <c r="O531">
        <v>2953366575</v>
      </c>
      <c r="P531" t="s">
        <v>3141</v>
      </c>
      <c r="Q531" t="s">
        <v>3142</v>
      </c>
      <c r="T531" s="1">
        <v>46206</v>
      </c>
      <c r="U531" s="31">
        <v>46206.618379629632</v>
      </c>
      <c r="V531">
        <v>1</v>
      </c>
      <c r="W531">
        <v>90000</v>
      </c>
      <c r="X531" t="s">
        <v>13400</v>
      </c>
      <c r="Y531" t="s">
        <v>13401</v>
      </c>
      <c r="Z531">
        <v>909020041276989</v>
      </c>
      <c r="AA531" t="s">
        <v>13626</v>
      </c>
      <c r="AB531">
        <v>5</v>
      </c>
      <c r="AC531">
        <v>24.15</v>
      </c>
      <c r="AD531" t="s">
        <v>1254</v>
      </c>
      <c r="AE531" t="s">
        <v>1255</v>
      </c>
      <c r="AF531" t="s">
        <v>13403</v>
      </c>
      <c r="AG531" s="1">
        <v>46236</v>
      </c>
      <c r="AH531">
        <v>36</v>
      </c>
      <c r="AI531" t="s">
        <v>13404</v>
      </c>
      <c r="AJ531" t="s">
        <v>13435</v>
      </c>
      <c r="AK531" t="s">
        <v>13406</v>
      </c>
      <c r="AL531">
        <v>9395179457</v>
      </c>
      <c r="AM531" t="s">
        <v>13415</v>
      </c>
      <c r="AN531" t="s">
        <v>13408</v>
      </c>
      <c r="AO531">
        <v>1540</v>
      </c>
      <c r="AP531">
        <v>0</v>
      </c>
      <c r="AQ531" t="s">
        <v>13734</v>
      </c>
      <c r="AR531">
        <v>2806</v>
      </c>
      <c r="AS531">
        <v>0</v>
      </c>
      <c r="AZ531">
        <v>0</v>
      </c>
      <c r="BC531" t="str">
        <f>VLOOKUP(A531,Sheet1!$A$1:$E$221,2,0)</f>
        <v>South East Zone</v>
      </c>
      <c r="BD531" t="str">
        <f>VLOOKUP(A531,Sheet1!$A$1:$E$221,5,0)</f>
        <v>Pritam Vishwas</v>
      </c>
    </row>
    <row r="532" spans="1:56" x14ac:dyDescent="0.35">
      <c r="A532" t="s">
        <v>213</v>
      </c>
      <c r="B532">
        <v>410</v>
      </c>
      <c r="C532" t="s">
        <v>778</v>
      </c>
      <c r="D532" t="s">
        <v>3539</v>
      </c>
      <c r="E532">
        <v>173818</v>
      </c>
      <c r="F532" t="s">
        <v>14543</v>
      </c>
      <c r="G532">
        <v>9283710</v>
      </c>
      <c r="H532" t="s">
        <v>13397</v>
      </c>
      <c r="I532" t="s">
        <v>3541</v>
      </c>
      <c r="J532">
        <v>2823597808</v>
      </c>
      <c r="K532" t="s">
        <v>14544</v>
      </c>
      <c r="L532">
        <v>33</v>
      </c>
      <c r="M532">
        <v>51</v>
      </c>
      <c r="N532" t="s">
        <v>778</v>
      </c>
      <c r="O532">
        <v>7243095466</v>
      </c>
      <c r="P532" t="s">
        <v>3139</v>
      </c>
      <c r="Q532" t="s">
        <v>3140</v>
      </c>
      <c r="T532" s="1">
        <v>46206</v>
      </c>
      <c r="U532" s="31">
        <v>46206.699224537035</v>
      </c>
      <c r="V532">
        <v>1</v>
      </c>
      <c r="W532">
        <v>50000</v>
      </c>
      <c r="X532" t="s">
        <v>13400</v>
      </c>
      <c r="Y532" t="s">
        <v>13401</v>
      </c>
      <c r="Z532">
        <v>909020041276989</v>
      </c>
      <c r="AA532" t="s">
        <v>13402</v>
      </c>
      <c r="AB532">
        <v>5</v>
      </c>
      <c r="AC532">
        <v>24.15</v>
      </c>
      <c r="AD532" t="s">
        <v>1228</v>
      </c>
      <c r="AE532" t="s">
        <v>1229</v>
      </c>
      <c r="AF532" t="s">
        <v>13403</v>
      </c>
      <c r="AG532" s="1">
        <v>46243</v>
      </c>
      <c r="AH532">
        <v>25</v>
      </c>
      <c r="AI532" t="s">
        <v>13404</v>
      </c>
      <c r="AJ532" t="s">
        <v>13650</v>
      </c>
      <c r="AK532" t="s">
        <v>13406</v>
      </c>
      <c r="AL532">
        <v>9365271747</v>
      </c>
      <c r="AM532" t="s">
        <v>13415</v>
      </c>
      <c r="AN532" t="s">
        <v>13408</v>
      </c>
      <c r="AO532">
        <v>856</v>
      </c>
      <c r="AP532">
        <v>0</v>
      </c>
      <c r="AQ532" t="s">
        <v>13545</v>
      </c>
      <c r="AR532">
        <v>1065</v>
      </c>
      <c r="AS532">
        <v>0</v>
      </c>
      <c r="AT532" t="s">
        <v>13603</v>
      </c>
      <c r="AU532">
        <v>295</v>
      </c>
      <c r="AV532">
        <v>0</v>
      </c>
      <c r="AZ532">
        <v>0</v>
      </c>
      <c r="BB532">
        <v>295</v>
      </c>
      <c r="BC532" t="str">
        <f>VLOOKUP(A532,Sheet1!$A$1:$E$221,2,0)</f>
        <v>South East Zone</v>
      </c>
      <c r="BD532" t="str">
        <f>VLOOKUP(A532,Sheet1!$A$1:$E$221,5,0)</f>
        <v>Pritam Vishwas</v>
      </c>
    </row>
    <row r="533" spans="1:56" x14ac:dyDescent="0.35">
      <c r="A533" t="s">
        <v>273</v>
      </c>
      <c r="B533">
        <v>287</v>
      </c>
      <c r="C533" t="s">
        <v>791</v>
      </c>
      <c r="D533" t="s">
        <v>3505</v>
      </c>
      <c r="E533">
        <v>88321</v>
      </c>
      <c r="F533" t="s">
        <v>14545</v>
      </c>
      <c r="G533">
        <v>7071158</v>
      </c>
      <c r="H533" t="s">
        <v>13397</v>
      </c>
      <c r="I533" t="s">
        <v>3509</v>
      </c>
      <c r="J533">
        <v>4133790933</v>
      </c>
      <c r="K533" t="s">
        <v>14546</v>
      </c>
      <c r="L533">
        <v>34</v>
      </c>
      <c r="M533">
        <v>46</v>
      </c>
      <c r="N533" t="s">
        <v>791</v>
      </c>
      <c r="O533">
        <v>3902401330</v>
      </c>
      <c r="P533" t="s">
        <v>3506</v>
      </c>
      <c r="Q533" t="s">
        <v>3507</v>
      </c>
      <c r="T533" s="1">
        <v>46206</v>
      </c>
      <c r="U533" s="31">
        <v>46206.552581018521</v>
      </c>
      <c r="V533">
        <v>1</v>
      </c>
      <c r="W533">
        <v>40000</v>
      </c>
      <c r="X533" t="s">
        <v>13400</v>
      </c>
      <c r="Y533" t="s">
        <v>13401</v>
      </c>
      <c r="Z533">
        <v>909020041276989</v>
      </c>
      <c r="AA533" t="s">
        <v>13402</v>
      </c>
      <c r="AB533">
        <v>2</v>
      </c>
      <c r="AC533">
        <v>24.5</v>
      </c>
      <c r="AD533" t="s">
        <v>3054</v>
      </c>
      <c r="AE533" t="s">
        <v>3055</v>
      </c>
      <c r="AF533" t="s">
        <v>13403</v>
      </c>
      <c r="AG533" s="1">
        <v>46241</v>
      </c>
      <c r="AH533">
        <v>25</v>
      </c>
      <c r="AI533" t="s">
        <v>13404</v>
      </c>
      <c r="AJ533" t="s">
        <v>13435</v>
      </c>
      <c r="AK533" t="s">
        <v>13406</v>
      </c>
      <c r="AL533">
        <v>7854819641</v>
      </c>
      <c r="AM533" t="s">
        <v>13415</v>
      </c>
      <c r="AN533" t="s">
        <v>13408</v>
      </c>
      <c r="AO533">
        <v>685</v>
      </c>
      <c r="AP533">
        <v>0</v>
      </c>
      <c r="AQ533" t="s">
        <v>14547</v>
      </c>
      <c r="AR533">
        <v>920</v>
      </c>
      <c r="AS533">
        <v>0</v>
      </c>
      <c r="AZ533">
        <v>0</v>
      </c>
      <c r="BC533" t="str">
        <f>VLOOKUP(A533,Sheet1!$A$1:$E$221,2,0)</f>
        <v>South East Zone</v>
      </c>
      <c r="BD533" t="str">
        <f>VLOOKUP(A533,Sheet1!$A$1:$E$221,5,0)</f>
        <v>Radhashyam Panda</v>
      </c>
    </row>
    <row r="534" spans="1:56" x14ac:dyDescent="0.35">
      <c r="A534" t="s">
        <v>919</v>
      </c>
      <c r="B534">
        <v>181</v>
      </c>
      <c r="C534" t="s">
        <v>791</v>
      </c>
      <c r="D534" t="s">
        <v>3127</v>
      </c>
      <c r="E534">
        <v>657742</v>
      </c>
      <c r="F534" t="s">
        <v>14548</v>
      </c>
      <c r="G534">
        <v>8290499</v>
      </c>
      <c r="H534" t="s">
        <v>13397</v>
      </c>
      <c r="I534" t="s">
        <v>3485</v>
      </c>
      <c r="J534">
        <v>9994306319</v>
      </c>
      <c r="K534" t="s">
        <v>14549</v>
      </c>
      <c r="L534">
        <v>33</v>
      </c>
      <c r="M534">
        <v>37</v>
      </c>
      <c r="N534" t="s">
        <v>791</v>
      </c>
      <c r="O534">
        <v>4781282950</v>
      </c>
      <c r="P534" t="s">
        <v>3125</v>
      </c>
      <c r="Q534" t="s">
        <v>3126</v>
      </c>
      <c r="T534" s="1">
        <v>46206</v>
      </c>
      <c r="U534" s="31">
        <v>46206.801192129627</v>
      </c>
      <c r="V534">
        <v>1</v>
      </c>
      <c r="W534">
        <v>77000</v>
      </c>
      <c r="X534" t="s">
        <v>13400</v>
      </c>
      <c r="Y534" t="s">
        <v>13401</v>
      </c>
      <c r="Z534">
        <v>909020041276989</v>
      </c>
      <c r="AA534" t="s">
        <v>13402</v>
      </c>
      <c r="AB534">
        <v>2</v>
      </c>
      <c r="AC534">
        <v>24.15</v>
      </c>
      <c r="AD534" t="s">
        <v>1124</v>
      </c>
      <c r="AE534" t="s">
        <v>1125</v>
      </c>
      <c r="AF534" t="s">
        <v>13403</v>
      </c>
      <c r="AG534" s="1">
        <v>46244</v>
      </c>
      <c r="AH534">
        <v>25</v>
      </c>
      <c r="AI534" t="s">
        <v>13404</v>
      </c>
      <c r="AJ534" t="s">
        <v>13427</v>
      </c>
      <c r="AK534" t="s">
        <v>13406</v>
      </c>
      <c r="AL534">
        <v>9827211030</v>
      </c>
      <c r="AM534" t="s">
        <v>13407</v>
      </c>
      <c r="AN534" t="s">
        <v>13408</v>
      </c>
      <c r="AO534">
        <v>1318</v>
      </c>
      <c r="AP534">
        <v>0</v>
      </c>
      <c r="AQ534" t="s">
        <v>13542</v>
      </c>
      <c r="AR534">
        <v>1719</v>
      </c>
      <c r="AS534">
        <v>0</v>
      </c>
      <c r="AZ534">
        <v>0</v>
      </c>
      <c r="BC534" t="str">
        <f>VLOOKUP(A534,Sheet1!$A$1:$E$221,2,0)</f>
        <v>South East Zone</v>
      </c>
      <c r="BD534" t="str">
        <f>VLOOKUP(A534,Sheet1!$A$1:$E$221,5,0)</f>
        <v>Pratik Mishra</v>
      </c>
    </row>
    <row r="535" spans="1:56" x14ac:dyDescent="0.35">
      <c r="A535" t="s">
        <v>808</v>
      </c>
      <c r="B535">
        <v>12</v>
      </c>
      <c r="C535" t="s">
        <v>788</v>
      </c>
      <c r="D535" t="s">
        <v>2619</v>
      </c>
      <c r="E535">
        <v>594793</v>
      </c>
      <c r="F535" t="s">
        <v>11599</v>
      </c>
      <c r="G535">
        <v>8494369</v>
      </c>
      <c r="H535" t="s">
        <v>13397</v>
      </c>
      <c r="I535" t="s">
        <v>2621</v>
      </c>
      <c r="J535">
        <v>1091023080</v>
      </c>
      <c r="K535" t="s">
        <v>14550</v>
      </c>
      <c r="L535">
        <v>26</v>
      </c>
      <c r="M535">
        <v>25</v>
      </c>
      <c r="N535" t="s">
        <v>788</v>
      </c>
      <c r="O535">
        <v>9578700107</v>
      </c>
      <c r="P535" t="s">
        <v>1862</v>
      </c>
      <c r="Q535" t="s">
        <v>1863</v>
      </c>
      <c r="T535" s="1">
        <v>46206</v>
      </c>
      <c r="U535" s="31">
        <v>46206.566053240742</v>
      </c>
      <c r="V535">
        <v>1</v>
      </c>
      <c r="W535">
        <v>70000</v>
      </c>
      <c r="X535" t="s">
        <v>13400</v>
      </c>
      <c r="Y535" t="s">
        <v>13401</v>
      </c>
      <c r="Z535">
        <v>909020041276989</v>
      </c>
      <c r="AA535" t="s">
        <v>13402</v>
      </c>
      <c r="AB535">
        <v>2</v>
      </c>
      <c r="AC535">
        <v>24.5</v>
      </c>
      <c r="AD535" t="s">
        <v>1202</v>
      </c>
      <c r="AE535" t="s">
        <v>1203</v>
      </c>
      <c r="AF535" t="s">
        <v>13414</v>
      </c>
      <c r="AG535" s="1">
        <v>46238</v>
      </c>
      <c r="AH535">
        <v>25</v>
      </c>
      <c r="AI535" t="s">
        <v>13404</v>
      </c>
      <c r="AJ535" t="s">
        <v>13405</v>
      </c>
      <c r="AK535" t="s">
        <v>13406</v>
      </c>
      <c r="AL535">
        <v>9109133417</v>
      </c>
      <c r="AM535" t="s">
        <v>13415</v>
      </c>
      <c r="AN535" t="s">
        <v>13408</v>
      </c>
      <c r="AO535">
        <v>1198</v>
      </c>
      <c r="AP535">
        <v>0</v>
      </c>
      <c r="AQ535" t="s">
        <v>13454</v>
      </c>
      <c r="AR535">
        <v>1491</v>
      </c>
      <c r="AS535">
        <v>0</v>
      </c>
      <c r="AZ535">
        <v>0</v>
      </c>
      <c r="BC535" t="str">
        <f>VLOOKUP(A535,Sheet1!$A$1:$E$221,2,0)</f>
        <v>South Zone</v>
      </c>
      <c r="BD535" t="str">
        <f>VLOOKUP(A535,Sheet1!$A$1:$E$221,5,0)</f>
        <v>Vinay Kumar Vishwakarma</v>
      </c>
    </row>
    <row r="536" spans="1:56" x14ac:dyDescent="0.35">
      <c r="A536" t="s">
        <v>226</v>
      </c>
      <c r="B536">
        <v>1436</v>
      </c>
      <c r="C536" t="s">
        <v>794</v>
      </c>
      <c r="D536" t="s">
        <v>4340</v>
      </c>
      <c r="E536">
        <v>775832</v>
      </c>
      <c r="F536" s="1">
        <v>46206</v>
      </c>
      <c r="G536">
        <v>9284025</v>
      </c>
      <c r="H536" t="s">
        <v>13397</v>
      </c>
      <c r="I536" t="s">
        <v>4341</v>
      </c>
      <c r="J536">
        <v>2696718081</v>
      </c>
      <c r="K536" t="s">
        <v>14551</v>
      </c>
      <c r="L536">
        <v>26</v>
      </c>
      <c r="M536">
        <v>35</v>
      </c>
      <c r="N536" t="s">
        <v>794</v>
      </c>
      <c r="O536">
        <v>7068815079</v>
      </c>
      <c r="P536" t="s">
        <v>4342</v>
      </c>
      <c r="Q536" t="s">
        <v>4343</v>
      </c>
      <c r="T536" s="1">
        <v>46206</v>
      </c>
      <c r="U536" s="31">
        <v>46206.584398148145</v>
      </c>
      <c r="V536">
        <v>1</v>
      </c>
      <c r="W536">
        <v>70000</v>
      </c>
      <c r="X536" t="s">
        <v>13400</v>
      </c>
      <c r="Y536" t="s">
        <v>13401</v>
      </c>
      <c r="Z536">
        <v>909020041276989</v>
      </c>
      <c r="AA536" t="s">
        <v>13402</v>
      </c>
      <c r="AB536">
        <v>2</v>
      </c>
      <c r="AC536">
        <v>24.15</v>
      </c>
      <c r="AD536" t="s">
        <v>1029</v>
      </c>
      <c r="AE536" t="s">
        <v>1030</v>
      </c>
      <c r="AF536" t="s">
        <v>13403</v>
      </c>
      <c r="AG536" s="1">
        <v>46239</v>
      </c>
      <c r="AH536">
        <v>25</v>
      </c>
      <c r="AI536" t="s">
        <v>13404</v>
      </c>
      <c r="AJ536" t="s">
        <v>13427</v>
      </c>
      <c r="AK536" t="s">
        <v>13406</v>
      </c>
      <c r="AL536">
        <v>9010530747</v>
      </c>
      <c r="AM536" t="s">
        <v>13407</v>
      </c>
      <c r="AN536" t="s">
        <v>13408</v>
      </c>
      <c r="AO536">
        <v>1198</v>
      </c>
      <c r="AP536">
        <v>0</v>
      </c>
      <c r="AQ536" t="s">
        <v>13409</v>
      </c>
      <c r="AR536">
        <v>1563</v>
      </c>
      <c r="AS536">
        <v>0</v>
      </c>
      <c r="AZ536">
        <v>0</v>
      </c>
      <c r="BC536" t="str">
        <f>VLOOKUP(A536,Sheet1!$A$1:$E$221,2,0)</f>
        <v>South East Zone</v>
      </c>
      <c r="BD536" t="str">
        <f>VLOOKUP(A536,Sheet1!$A$1:$E$221,5,0)</f>
        <v>Sankar T</v>
      </c>
    </row>
    <row r="537" spans="1:56" x14ac:dyDescent="0.35">
      <c r="A537" t="s">
        <v>827</v>
      </c>
      <c r="B537">
        <v>363</v>
      </c>
      <c r="C537" t="s">
        <v>788</v>
      </c>
      <c r="D537" t="s">
        <v>4344</v>
      </c>
      <c r="E537">
        <v>680306</v>
      </c>
      <c r="F537" t="s">
        <v>14552</v>
      </c>
      <c r="G537">
        <v>9282325</v>
      </c>
      <c r="H537" t="s">
        <v>13397</v>
      </c>
      <c r="I537" t="s">
        <v>4345</v>
      </c>
      <c r="J537">
        <v>1791936008</v>
      </c>
      <c r="K537" t="s">
        <v>14553</v>
      </c>
      <c r="L537">
        <v>31</v>
      </c>
      <c r="M537">
        <v>30</v>
      </c>
      <c r="N537" t="s">
        <v>788</v>
      </c>
      <c r="O537">
        <v>5052772010</v>
      </c>
      <c r="P537" t="s">
        <v>100</v>
      </c>
      <c r="Q537" t="s">
        <v>4312</v>
      </c>
      <c r="T537" s="1">
        <v>46206</v>
      </c>
      <c r="U537" s="31">
        <v>46206.567696759259</v>
      </c>
      <c r="V537">
        <v>1</v>
      </c>
      <c r="W537">
        <v>77000</v>
      </c>
      <c r="X537" t="s">
        <v>13400</v>
      </c>
      <c r="Y537" t="s">
        <v>13401</v>
      </c>
      <c r="Z537">
        <v>909020041276989</v>
      </c>
      <c r="AA537" t="s">
        <v>13402</v>
      </c>
      <c r="AB537">
        <v>2</v>
      </c>
      <c r="AC537">
        <v>24.15</v>
      </c>
      <c r="AD537" t="s">
        <v>1025</v>
      </c>
      <c r="AE537" t="s">
        <v>1026</v>
      </c>
      <c r="AF537" t="s">
        <v>14515</v>
      </c>
      <c r="AG537" s="1">
        <v>46238</v>
      </c>
      <c r="AH537">
        <v>25</v>
      </c>
      <c r="AI537" t="s">
        <v>13404</v>
      </c>
      <c r="AJ537" t="s">
        <v>13427</v>
      </c>
      <c r="AK537" t="s">
        <v>13406</v>
      </c>
      <c r="AL537">
        <v>9689549026</v>
      </c>
      <c r="AM537" t="s">
        <v>13407</v>
      </c>
      <c r="AN537" t="s">
        <v>13408</v>
      </c>
      <c r="AO537">
        <v>1318</v>
      </c>
      <c r="AP537">
        <v>0</v>
      </c>
      <c r="AQ537" t="s">
        <v>13459</v>
      </c>
      <c r="AR537">
        <v>1640</v>
      </c>
      <c r="AS537">
        <v>0</v>
      </c>
      <c r="AZ537">
        <v>0</v>
      </c>
      <c r="BC537" t="str">
        <f>VLOOKUP(A537,Sheet1!$A$1:$E$221,2,0)</f>
        <v>South Zone</v>
      </c>
      <c r="BD537" t="str">
        <f>VLOOKUP(A537,Sheet1!$A$1:$E$221,5,0)</f>
        <v>Vinay Shukla</v>
      </c>
    </row>
    <row r="538" spans="1:56" x14ac:dyDescent="0.35">
      <c r="A538" t="s">
        <v>258</v>
      </c>
      <c r="B538">
        <v>915</v>
      </c>
      <c r="C538" t="s">
        <v>789</v>
      </c>
      <c r="D538" t="s">
        <v>4346</v>
      </c>
      <c r="E538">
        <v>483876</v>
      </c>
      <c r="F538" t="s">
        <v>14554</v>
      </c>
      <c r="G538">
        <v>9079174</v>
      </c>
      <c r="H538" t="s">
        <v>13397</v>
      </c>
      <c r="I538" t="s">
        <v>4347</v>
      </c>
      <c r="J538">
        <v>5188259896</v>
      </c>
      <c r="K538" t="s">
        <v>392</v>
      </c>
      <c r="L538">
        <v>52</v>
      </c>
      <c r="M538">
        <v>47</v>
      </c>
      <c r="N538" t="s">
        <v>789</v>
      </c>
      <c r="O538">
        <v>7754428884</v>
      </c>
      <c r="P538" t="s">
        <v>2116</v>
      </c>
      <c r="Q538" t="s">
        <v>4348</v>
      </c>
      <c r="T538" s="1">
        <v>46206</v>
      </c>
      <c r="U538" s="31">
        <v>46206.547106481485</v>
      </c>
      <c r="V538">
        <v>1</v>
      </c>
      <c r="W538">
        <v>77000</v>
      </c>
      <c r="X538" t="s">
        <v>13400</v>
      </c>
      <c r="Y538" t="s">
        <v>13401</v>
      </c>
      <c r="Z538">
        <v>909020041276989</v>
      </c>
      <c r="AA538" t="s">
        <v>13402</v>
      </c>
      <c r="AB538">
        <v>2</v>
      </c>
      <c r="AC538">
        <v>24.15</v>
      </c>
      <c r="AD538" t="s">
        <v>939</v>
      </c>
      <c r="AE538" t="s">
        <v>940</v>
      </c>
      <c r="AF538" t="s">
        <v>13857</v>
      </c>
      <c r="AG538" s="1">
        <v>46246</v>
      </c>
      <c r="AH538">
        <v>25</v>
      </c>
      <c r="AI538" t="s">
        <v>13404</v>
      </c>
      <c r="AJ538" t="s">
        <v>13405</v>
      </c>
      <c r="AK538" t="s">
        <v>13406</v>
      </c>
      <c r="AL538">
        <v>7355643213</v>
      </c>
      <c r="AM538" t="s">
        <v>13407</v>
      </c>
      <c r="AN538" t="s">
        <v>13408</v>
      </c>
      <c r="AO538">
        <v>1318</v>
      </c>
      <c r="AP538">
        <v>0</v>
      </c>
      <c r="AQ538" t="s">
        <v>13420</v>
      </c>
      <c r="AR538">
        <v>1718</v>
      </c>
      <c r="AS538">
        <v>0</v>
      </c>
      <c r="AZ538">
        <v>0</v>
      </c>
      <c r="BC538" t="str">
        <f>VLOOKUP(A538,Sheet1!$A$1:$E$221,2,0)</f>
        <v>East Zone</v>
      </c>
      <c r="BD538" t="str">
        <f>VLOOKUP(A538,Sheet1!$A$1:$E$221,5,0)</f>
        <v>Sheelendra Pratap Singh</v>
      </c>
    </row>
    <row r="539" spans="1:56" x14ac:dyDescent="0.35">
      <c r="A539" t="s">
        <v>274</v>
      </c>
      <c r="B539">
        <v>288</v>
      </c>
      <c r="C539" t="s">
        <v>791</v>
      </c>
      <c r="D539" t="s">
        <v>3515</v>
      </c>
      <c r="E539">
        <v>778691</v>
      </c>
      <c r="F539" t="s">
        <v>14555</v>
      </c>
      <c r="G539">
        <v>9178705</v>
      </c>
      <c r="H539" t="s">
        <v>13397</v>
      </c>
      <c r="I539" t="s">
        <v>3517</v>
      </c>
      <c r="J539">
        <v>8024243466</v>
      </c>
      <c r="K539" t="s">
        <v>14556</v>
      </c>
      <c r="L539">
        <v>46</v>
      </c>
      <c r="M539">
        <v>25</v>
      </c>
      <c r="N539" t="s">
        <v>791</v>
      </c>
      <c r="O539">
        <v>5829295207</v>
      </c>
      <c r="P539" t="s">
        <v>2864</v>
      </c>
      <c r="Q539" t="s">
        <v>2865</v>
      </c>
      <c r="T539" s="1">
        <v>46206</v>
      </c>
      <c r="U539" s="31">
        <v>46206.70821759259</v>
      </c>
      <c r="V539">
        <v>1</v>
      </c>
      <c r="W539">
        <v>55000</v>
      </c>
      <c r="X539" t="s">
        <v>13400</v>
      </c>
      <c r="Y539" t="s">
        <v>13401</v>
      </c>
      <c r="Z539">
        <v>909020041276989</v>
      </c>
      <c r="AA539" t="s">
        <v>13402</v>
      </c>
      <c r="AB539">
        <v>3</v>
      </c>
      <c r="AC539">
        <v>24.15</v>
      </c>
      <c r="AD539" t="s">
        <v>2708</v>
      </c>
      <c r="AE539" t="s">
        <v>2709</v>
      </c>
      <c r="AF539" t="s">
        <v>13403</v>
      </c>
      <c r="AG539" s="1">
        <v>46244</v>
      </c>
      <c r="AH539">
        <v>25</v>
      </c>
      <c r="AI539" t="s">
        <v>13404</v>
      </c>
      <c r="AJ539" t="s">
        <v>13435</v>
      </c>
      <c r="AK539" t="s">
        <v>13406</v>
      </c>
      <c r="AL539">
        <v>9938774812</v>
      </c>
      <c r="AM539" t="s">
        <v>13407</v>
      </c>
      <c r="AN539" t="s">
        <v>13408</v>
      </c>
      <c r="AO539">
        <v>942</v>
      </c>
      <c r="AP539">
        <v>0</v>
      </c>
      <c r="AQ539" t="s">
        <v>14512</v>
      </c>
      <c r="AR539">
        <v>1172</v>
      </c>
      <c r="AS539">
        <v>0</v>
      </c>
      <c r="AZ539">
        <v>0</v>
      </c>
      <c r="BC539" t="str">
        <f>VLOOKUP(A539,Sheet1!$A$1:$E$221,2,0)</f>
        <v>South East Zone</v>
      </c>
      <c r="BD539" t="str">
        <f>VLOOKUP(A539,Sheet1!$A$1:$E$221,5,0)</f>
        <v>Radhashyam Panda</v>
      </c>
    </row>
    <row r="540" spans="1:56" x14ac:dyDescent="0.35">
      <c r="A540" t="s">
        <v>272</v>
      </c>
      <c r="B540">
        <v>281</v>
      </c>
      <c r="C540" t="s">
        <v>791</v>
      </c>
      <c r="D540" t="s">
        <v>3500</v>
      </c>
      <c r="E540">
        <v>88300</v>
      </c>
      <c r="F540" t="s">
        <v>14557</v>
      </c>
      <c r="G540">
        <v>9283930</v>
      </c>
      <c r="H540" t="s">
        <v>13397</v>
      </c>
      <c r="I540" t="s">
        <v>3504</v>
      </c>
      <c r="J540">
        <v>7889868843</v>
      </c>
      <c r="K540" t="s">
        <v>14558</v>
      </c>
      <c r="L540">
        <v>30</v>
      </c>
      <c r="M540">
        <v>36</v>
      </c>
      <c r="N540" t="s">
        <v>791</v>
      </c>
      <c r="O540">
        <v>5010264089</v>
      </c>
      <c r="P540" t="s">
        <v>3501</v>
      </c>
      <c r="Q540" t="s">
        <v>3502</v>
      </c>
      <c r="T540" s="1">
        <v>46206</v>
      </c>
      <c r="U540" s="31">
        <v>46206.603194444448</v>
      </c>
      <c r="V540">
        <v>1</v>
      </c>
      <c r="W540">
        <v>77000</v>
      </c>
      <c r="X540" t="s">
        <v>13400</v>
      </c>
      <c r="Y540" t="s">
        <v>13401</v>
      </c>
      <c r="Z540">
        <v>909020041276989</v>
      </c>
      <c r="AA540" t="s">
        <v>13402</v>
      </c>
      <c r="AB540">
        <v>2</v>
      </c>
      <c r="AC540">
        <v>24.15</v>
      </c>
      <c r="AD540" t="s">
        <v>1025</v>
      </c>
      <c r="AE540" t="s">
        <v>1026</v>
      </c>
      <c r="AF540" t="s">
        <v>13403</v>
      </c>
      <c r="AG540" s="1">
        <v>46237</v>
      </c>
      <c r="AH540">
        <v>25</v>
      </c>
      <c r="AI540" t="s">
        <v>13404</v>
      </c>
      <c r="AJ540" t="s">
        <v>13427</v>
      </c>
      <c r="AK540" t="s">
        <v>13406</v>
      </c>
      <c r="AL540">
        <v>8249974055</v>
      </c>
      <c r="AM540" t="s">
        <v>13415</v>
      </c>
      <c r="AN540" t="s">
        <v>13408</v>
      </c>
      <c r="AO540">
        <v>1318</v>
      </c>
      <c r="AP540">
        <v>0</v>
      </c>
      <c r="AQ540" t="s">
        <v>13459</v>
      </c>
      <c r="AR540">
        <v>1640</v>
      </c>
      <c r="AS540">
        <v>0</v>
      </c>
      <c r="AZ540">
        <v>0</v>
      </c>
      <c r="BC540" t="str">
        <f>VLOOKUP(A540,Sheet1!$A$1:$E$221,2,0)</f>
        <v>South East Zone</v>
      </c>
      <c r="BD540" t="str">
        <f>VLOOKUP(A540,Sheet1!$A$1:$E$221,5,0)</f>
        <v>Radhashyam Panda</v>
      </c>
    </row>
    <row r="541" spans="1:56" x14ac:dyDescent="0.35">
      <c r="A541" t="s">
        <v>225</v>
      </c>
      <c r="B541">
        <v>1469</v>
      </c>
      <c r="C541" t="s">
        <v>778</v>
      </c>
      <c r="D541" t="s">
        <v>4349</v>
      </c>
      <c r="E541">
        <v>697526</v>
      </c>
      <c r="F541" t="s">
        <v>14559</v>
      </c>
      <c r="G541">
        <v>8568093</v>
      </c>
      <c r="H541" t="s">
        <v>13397</v>
      </c>
      <c r="I541" t="s">
        <v>4350</v>
      </c>
      <c r="J541">
        <v>7890433393</v>
      </c>
      <c r="K541" t="s">
        <v>14560</v>
      </c>
      <c r="L541">
        <v>26</v>
      </c>
      <c r="M541">
        <v>33</v>
      </c>
      <c r="N541" t="s">
        <v>778</v>
      </c>
      <c r="O541">
        <v>2510491270</v>
      </c>
      <c r="P541" t="s">
        <v>2348</v>
      </c>
      <c r="Q541" t="s">
        <v>2349</v>
      </c>
      <c r="T541" s="1">
        <v>46206</v>
      </c>
      <c r="U541" s="31">
        <v>46206.681250000001</v>
      </c>
      <c r="V541">
        <v>1</v>
      </c>
      <c r="W541">
        <v>60000</v>
      </c>
      <c r="X541" t="s">
        <v>13400</v>
      </c>
      <c r="Y541" t="s">
        <v>13401</v>
      </c>
      <c r="Z541">
        <v>909020041276989</v>
      </c>
      <c r="AA541" t="s">
        <v>13402</v>
      </c>
      <c r="AB541">
        <v>2</v>
      </c>
      <c r="AC541">
        <v>24.15</v>
      </c>
      <c r="AD541" t="s">
        <v>1206</v>
      </c>
      <c r="AE541" t="s">
        <v>1207</v>
      </c>
      <c r="AF541" t="s">
        <v>13403</v>
      </c>
      <c r="AG541" s="1">
        <v>46242</v>
      </c>
      <c r="AH541">
        <v>25</v>
      </c>
      <c r="AI541" t="s">
        <v>13404</v>
      </c>
      <c r="AJ541" t="s">
        <v>13427</v>
      </c>
      <c r="AK541" t="s">
        <v>13406</v>
      </c>
      <c r="AL541">
        <v>8638805847</v>
      </c>
      <c r="AM541" t="s">
        <v>13415</v>
      </c>
      <c r="AN541" t="s">
        <v>13408</v>
      </c>
      <c r="AO541">
        <v>1027</v>
      </c>
      <c r="AP541">
        <v>0</v>
      </c>
      <c r="AQ541" t="s">
        <v>13509</v>
      </c>
      <c r="AR541">
        <v>1278</v>
      </c>
      <c r="AS541">
        <v>0</v>
      </c>
      <c r="AZ541">
        <v>0</v>
      </c>
      <c r="BC541" t="str">
        <f>VLOOKUP(A541,Sheet1!$A$1:$E$221,2,0)</f>
        <v>South East Zone</v>
      </c>
      <c r="BD541" t="str">
        <f>VLOOKUP(A541,Sheet1!$A$1:$E$221,5,0)</f>
        <v>Pritam Vishwas</v>
      </c>
    </row>
    <row r="542" spans="1:56" x14ac:dyDescent="0.35">
      <c r="A542" t="s">
        <v>701</v>
      </c>
      <c r="B542">
        <v>219</v>
      </c>
      <c r="C542" t="s">
        <v>791</v>
      </c>
      <c r="D542" t="s">
        <v>4351</v>
      </c>
      <c r="E542">
        <v>651088</v>
      </c>
      <c r="F542" t="s">
        <v>14561</v>
      </c>
      <c r="G542">
        <v>9282628</v>
      </c>
      <c r="H542" t="s">
        <v>13397</v>
      </c>
      <c r="I542" t="s">
        <v>4352</v>
      </c>
      <c r="J542">
        <v>2439083612</v>
      </c>
      <c r="K542" t="s">
        <v>14562</v>
      </c>
      <c r="L542">
        <v>45</v>
      </c>
      <c r="M542">
        <v>48</v>
      </c>
      <c r="N542" t="s">
        <v>791</v>
      </c>
      <c r="O542">
        <v>9410509710</v>
      </c>
      <c r="P542" t="s">
        <v>4353</v>
      </c>
      <c r="Q542" t="s">
        <v>4354</v>
      </c>
      <c r="T542" s="1">
        <v>46206</v>
      </c>
      <c r="U542" s="31">
        <v>46206.528981481482</v>
      </c>
      <c r="V542">
        <v>1</v>
      </c>
      <c r="W542">
        <v>50000</v>
      </c>
      <c r="X542" t="s">
        <v>13400</v>
      </c>
      <c r="Y542" t="s">
        <v>13401</v>
      </c>
      <c r="Z542">
        <v>909020041276989</v>
      </c>
      <c r="AA542" t="s">
        <v>13402</v>
      </c>
      <c r="AB542">
        <v>2</v>
      </c>
      <c r="AC542">
        <v>24.15</v>
      </c>
      <c r="AD542" t="s">
        <v>1291</v>
      </c>
      <c r="AE542" t="s">
        <v>1292</v>
      </c>
      <c r="AF542" t="s">
        <v>13403</v>
      </c>
      <c r="AG542" s="1">
        <v>46243</v>
      </c>
      <c r="AH542">
        <v>25</v>
      </c>
      <c r="AI542" t="s">
        <v>13404</v>
      </c>
      <c r="AJ542" t="s">
        <v>13435</v>
      </c>
      <c r="AK542" t="s">
        <v>13406</v>
      </c>
      <c r="AL542">
        <v>6370261267</v>
      </c>
      <c r="AM542" t="s">
        <v>13415</v>
      </c>
      <c r="AN542" t="s">
        <v>13408</v>
      </c>
      <c r="AO542">
        <v>856</v>
      </c>
      <c r="AP542">
        <v>0</v>
      </c>
      <c r="AQ542" t="s">
        <v>13563</v>
      </c>
      <c r="AR542">
        <v>1150</v>
      </c>
      <c r="AS542">
        <v>0</v>
      </c>
      <c r="AZ542">
        <v>0</v>
      </c>
      <c r="BC542" t="str">
        <f>VLOOKUP(A542,Sheet1!$A$1:$E$221,2,0)</f>
        <v>South East Zone</v>
      </c>
      <c r="BD542" t="str">
        <f>VLOOKUP(A542,Sheet1!$A$1:$E$221,5,0)</f>
        <v>Radhashyam Panda</v>
      </c>
    </row>
    <row r="543" spans="1:56" x14ac:dyDescent="0.35">
      <c r="A543" t="s">
        <v>758</v>
      </c>
      <c r="B543">
        <v>1163</v>
      </c>
      <c r="C543" t="s">
        <v>781</v>
      </c>
      <c r="D543" t="s">
        <v>3341</v>
      </c>
      <c r="E543">
        <v>748592</v>
      </c>
      <c r="F543" t="s">
        <v>14563</v>
      </c>
      <c r="G543">
        <v>9234000</v>
      </c>
      <c r="H543" t="s">
        <v>13397</v>
      </c>
      <c r="I543" t="s">
        <v>3343</v>
      </c>
      <c r="J543">
        <v>4577314269</v>
      </c>
      <c r="K543" t="s">
        <v>14564</v>
      </c>
      <c r="L543">
        <v>45</v>
      </c>
      <c r="M543">
        <v>22</v>
      </c>
      <c r="N543" t="s">
        <v>781</v>
      </c>
      <c r="O543">
        <v>5843134580</v>
      </c>
      <c r="P543" t="s">
        <v>3146</v>
      </c>
      <c r="Q543" t="s">
        <v>3147</v>
      </c>
      <c r="R543" t="s">
        <v>3146</v>
      </c>
      <c r="S543" t="s">
        <v>3147</v>
      </c>
      <c r="T543" s="1">
        <v>46209</v>
      </c>
      <c r="U543" s="31">
        <v>46209.512569444443</v>
      </c>
      <c r="V543">
        <v>1</v>
      </c>
      <c r="W543">
        <v>77000</v>
      </c>
      <c r="X543" t="s">
        <v>13400</v>
      </c>
      <c r="Y543" t="s">
        <v>13401</v>
      </c>
      <c r="Z543">
        <v>909020041276989</v>
      </c>
      <c r="AA543" t="s">
        <v>13402</v>
      </c>
      <c r="AB543">
        <v>2</v>
      </c>
      <c r="AC543">
        <v>24.15</v>
      </c>
      <c r="AD543" t="s">
        <v>1173</v>
      </c>
      <c r="AE543" t="s">
        <v>1174</v>
      </c>
      <c r="AF543" t="s">
        <v>13414</v>
      </c>
      <c r="AG543" s="1">
        <v>46267</v>
      </c>
      <c r="AH543">
        <v>25</v>
      </c>
      <c r="AI543" t="s">
        <v>13404</v>
      </c>
      <c r="AJ543" t="s">
        <v>13405</v>
      </c>
      <c r="AK543" t="s">
        <v>13406</v>
      </c>
      <c r="AL543">
        <v>9767191275</v>
      </c>
      <c r="AM543" t="s">
        <v>13415</v>
      </c>
      <c r="AN543" t="s">
        <v>13408</v>
      </c>
      <c r="AO543">
        <v>1318</v>
      </c>
      <c r="AP543">
        <v>0</v>
      </c>
      <c r="AQ543" t="s">
        <v>13462</v>
      </c>
      <c r="AR543">
        <v>1770</v>
      </c>
      <c r="AS543">
        <v>0</v>
      </c>
      <c r="AZ543">
        <v>0</v>
      </c>
      <c r="BC543" t="str">
        <f>VLOOKUP(A543,Sheet1!$A$1:$E$221,2,0)</f>
        <v>South Zone</v>
      </c>
      <c r="BD543" t="str">
        <f>VLOOKUP(A543,Sheet1!$A$1:$E$221,5,0)</f>
        <v>Manu Yadav</v>
      </c>
    </row>
    <row r="544" spans="1:56" x14ac:dyDescent="0.35">
      <c r="A544" t="s">
        <v>211</v>
      </c>
      <c r="B544">
        <v>293</v>
      </c>
      <c r="C544" t="s">
        <v>791</v>
      </c>
      <c r="D544" t="s">
        <v>4355</v>
      </c>
      <c r="E544">
        <v>772209</v>
      </c>
      <c r="F544" t="s">
        <v>14565</v>
      </c>
      <c r="G544">
        <v>9283268</v>
      </c>
      <c r="H544" t="s">
        <v>13397</v>
      </c>
      <c r="I544" t="s">
        <v>4356</v>
      </c>
      <c r="J544">
        <v>5128997632</v>
      </c>
      <c r="K544" t="s">
        <v>14566</v>
      </c>
      <c r="L544">
        <v>29</v>
      </c>
      <c r="M544">
        <v>34</v>
      </c>
      <c r="N544" t="s">
        <v>791</v>
      </c>
      <c r="O544">
        <v>3949346190</v>
      </c>
      <c r="P544" t="s">
        <v>4357</v>
      </c>
      <c r="Q544" t="s">
        <v>4358</v>
      </c>
      <c r="R544" t="s">
        <v>4357</v>
      </c>
      <c r="S544" t="s">
        <v>4358</v>
      </c>
      <c r="T544" s="1">
        <v>46206</v>
      </c>
      <c r="U544" s="31">
        <v>46206.838923611111</v>
      </c>
      <c r="V544">
        <v>1</v>
      </c>
      <c r="W544">
        <v>70000</v>
      </c>
      <c r="X544" t="s">
        <v>13400</v>
      </c>
      <c r="Y544" t="s">
        <v>13401</v>
      </c>
      <c r="Z544">
        <v>909020041276989</v>
      </c>
      <c r="AA544" t="s">
        <v>13626</v>
      </c>
      <c r="AB544">
        <v>2</v>
      </c>
      <c r="AC544">
        <v>24.15</v>
      </c>
      <c r="AD544" t="s">
        <v>4359</v>
      </c>
      <c r="AE544" t="s">
        <v>4360</v>
      </c>
      <c r="AF544" t="s">
        <v>13434</v>
      </c>
      <c r="AG544" s="1">
        <v>46245</v>
      </c>
      <c r="AH544">
        <v>36</v>
      </c>
      <c r="AI544" t="s">
        <v>13404</v>
      </c>
      <c r="AJ544" t="s">
        <v>13405</v>
      </c>
      <c r="AK544" t="s">
        <v>13406</v>
      </c>
      <c r="AL544">
        <v>9668266304</v>
      </c>
      <c r="AM544" t="s">
        <v>13415</v>
      </c>
      <c r="AN544" t="s">
        <v>13408</v>
      </c>
      <c r="AO544">
        <v>1198</v>
      </c>
      <c r="AP544">
        <v>0</v>
      </c>
      <c r="AQ544" t="s">
        <v>14567</v>
      </c>
      <c r="AR544">
        <v>2182</v>
      </c>
      <c r="AS544">
        <v>0</v>
      </c>
      <c r="AZ544">
        <v>0</v>
      </c>
      <c r="BC544" t="str">
        <f>VLOOKUP(A544,Sheet1!$A$1:$E$221,2,0)</f>
        <v>South East Zone</v>
      </c>
      <c r="BD544" t="str">
        <f>VLOOKUP(A544,Sheet1!$A$1:$E$221,5,0)</f>
        <v>Pratik Mishra</v>
      </c>
    </row>
    <row r="545" spans="1:56" x14ac:dyDescent="0.35">
      <c r="A545" t="s">
        <v>920</v>
      </c>
      <c r="B545">
        <v>830</v>
      </c>
      <c r="C545" t="s">
        <v>789</v>
      </c>
      <c r="D545" t="s">
        <v>4361</v>
      </c>
      <c r="E545">
        <v>461955</v>
      </c>
      <c r="F545" t="s">
        <v>14568</v>
      </c>
      <c r="G545">
        <v>8808557</v>
      </c>
      <c r="H545" t="s">
        <v>13397</v>
      </c>
      <c r="I545" t="s">
        <v>4362</v>
      </c>
      <c r="J545">
        <v>3551249790</v>
      </c>
      <c r="K545" t="s">
        <v>3853</v>
      </c>
      <c r="L545">
        <v>21</v>
      </c>
      <c r="M545">
        <v>30</v>
      </c>
      <c r="N545" t="s">
        <v>789</v>
      </c>
      <c r="O545">
        <v>9736815880</v>
      </c>
      <c r="P545" t="s">
        <v>4363</v>
      </c>
      <c r="Q545" t="s">
        <v>4364</v>
      </c>
      <c r="T545" s="1">
        <v>46206</v>
      </c>
      <c r="U545" s="31">
        <v>46206.631388888891</v>
      </c>
      <c r="V545">
        <v>1</v>
      </c>
      <c r="W545">
        <v>77000</v>
      </c>
      <c r="X545" t="s">
        <v>13400</v>
      </c>
      <c r="Y545" t="s">
        <v>13401</v>
      </c>
      <c r="Z545">
        <v>909020041276989</v>
      </c>
      <c r="AA545" t="s">
        <v>13402</v>
      </c>
      <c r="AB545">
        <v>2</v>
      </c>
      <c r="AC545">
        <v>24.15</v>
      </c>
      <c r="AD545" t="s">
        <v>939</v>
      </c>
      <c r="AE545" t="s">
        <v>940</v>
      </c>
      <c r="AF545" t="s">
        <v>13426</v>
      </c>
      <c r="AG545" s="1">
        <v>46246</v>
      </c>
      <c r="AH545">
        <v>25</v>
      </c>
      <c r="AI545" t="s">
        <v>13404</v>
      </c>
      <c r="AJ545" t="s">
        <v>13405</v>
      </c>
      <c r="AK545" t="s">
        <v>13406</v>
      </c>
      <c r="AL545">
        <v>9759498243</v>
      </c>
      <c r="AM545" t="s">
        <v>13407</v>
      </c>
      <c r="AN545" t="s">
        <v>13408</v>
      </c>
      <c r="AO545">
        <v>1318</v>
      </c>
      <c r="AP545">
        <v>0</v>
      </c>
      <c r="AQ545" t="s">
        <v>13420</v>
      </c>
      <c r="AR545">
        <v>1718</v>
      </c>
      <c r="AS545">
        <v>0</v>
      </c>
      <c r="AZ545">
        <v>0</v>
      </c>
      <c r="BC545" t="str">
        <f>VLOOKUP(A545,Sheet1!$A$1:$E$221,2,0)</f>
        <v>West Zone</v>
      </c>
      <c r="BD545" t="str">
        <f>VLOOKUP(A545,Sheet1!$A$1:$E$221,5,0)</f>
        <v>Sandeep Sisodiya</v>
      </c>
    </row>
    <row r="546" spans="1:56" x14ac:dyDescent="0.35">
      <c r="A546" t="s">
        <v>924</v>
      </c>
      <c r="B546">
        <v>647</v>
      </c>
      <c r="C546" t="s">
        <v>782</v>
      </c>
      <c r="D546" t="s">
        <v>4365</v>
      </c>
      <c r="E546">
        <v>479463</v>
      </c>
      <c r="F546" t="s">
        <v>3033</v>
      </c>
      <c r="G546">
        <v>7242698</v>
      </c>
      <c r="H546" t="s">
        <v>13397</v>
      </c>
      <c r="I546" t="s">
        <v>4366</v>
      </c>
      <c r="J546">
        <v>6924578133</v>
      </c>
      <c r="K546" t="s">
        <v>14569</v>
      </c>
      <c r="L546">
        <v>42</v>
      </c>
      <c r="M546">
        <v>42</v>
      </c>
      <c r="N546" t="s">
        <v>782</v>
      </c>
      <c r="O546">
        <v>5749772160</v>
      </c>
      <c r="P546" t="s">
        <v>4367</v>
      </c>
      <c r="Q546" t="s">
        <v>4368</v>
      </c>
      <c r="T546" s="1">
        <v>46206</v>
      </c>
      <c r="U546" s="31">
        <v>46206.54415509259</v>
      </c>
      <c r="V546">
        <v>1</v>
      </c>
      <c r="W546">
        <v>90000</v>
      </c>
      <c r="X546" t="s">
        <v>13400</v>
      </c>
      <c r="Y546" t="s">
        <v>13401</v>
      </c>
      <c r="Z546">
        <v>909020041276989</v>
      </c>
      <c r="AA546" t="s">
        <v>13402</v>
      </c>
      <c r="AB546">
        <v>4</v>
      </c>
      <c r="AC546">
        <v>24.15</v>
      </c>
      <c r="AD546" t="s">
        <v>931</v>
      </c>
      <c r="AE546" t="s">
        <v>932</v>
      </c>
      <c r="AF546" t="s">
        <v>13414</v>
      </c>
      <c r="AG546" s="1">
        <v>46237</v>
      </c>
      <c r="AH546">
        <v>25</v>
      </c>
      <c r="AI546" t="s">
        <v>13404</v>
      </c>
      <c r="AJ546" t="s">
        <v>13427</v>
      </c>
      <c r="AK546" t="s">
        <v>13406</v>
      </c>
      <c r="AL546">
        <v>9672097655</v>
      </c>
      <c r="AM546" t="s">
        <v>13415</v>
      </c>
      <c r="AN546" t="s">
        <v>13408</v>
      </c>
      <c r="AO546">
        <v>1540</v>
      </c>
      <c r="AP546">
        <v>0</v>
      </c>
      <c r="AQ546" t="s">
        <v>13451</v>
      </c>
      <c r="AR546">
        <v>2008</v>
      </c>
      <c r="AS546">
        <v>0</v>
      </c>
      <c r="AZ546">
        <v>0</v>
      </c>
      <c r="BC546" t="str">
        <f>VLOOKUP(A546,Sheet1!$A$1:$E$221,2,0)</f>
        <v>West Zone</v>
      </c>
      <c r="BD546" t="str">
        <f>VLOOKUP(A546,Sheet1!$A$1:$E$221,5,0)</f>
        <v>Valand Priyankkumar</v>
      </c>
    </row>
    <row r="547" spans="1:56" x14ac:dyDescent="0.35">
      <c r="A547" t="s">
        <v>265</v>
      </c>
      <c r="B547">
        <v>1100</v>
      </c>
      <c r="C547" t="s">
        <v>779</v>
      </c>
      <c r="D547" t="s">
        <v>4369</v>
      </c>
      <c r="E547">
        <v>689047</v>
      </c>
      <c r="F547" t="s">
        <v>14570</v>
      </c>
      <c r="G547">
        <v>8452005</v>
      </c>
      <c r="H547" t="s">
        <v>13397</v>
      </c>
      <c r="I547" t="s">
        <v>4370</v>
      </c>
      <c r="J547">
        <v>7922102801</v>
      </c>
      <c r="K547" t="s">
        <v>14571</v>
      </c>
      <c r="L547">
        <v>41</v>
      </c>
      <c r="M547">
        <v>46</v>
      </c>
      <c r="N547" t="s">
        <v>779</v>
      </c>
      <c r="O547">
        <v>2911782315</v>
      </c>
      <c r="P547" t="s">
        <v>3669</v>
      </c>
      <c r="Q547" t="s">
        <v>3670</v>
      </c>
      <c r="T547" s="1">
        <v>46206</v>
      </c>
      <c r="U547" s="31">
        <v>46206.610277777778</v>
      </c>
      <c r="V547">
        <v>1</v>
      </c>
      <c r="W547">
        <v>40000</v>
      </c>
      <c r="X547" t="s">
        <v>13400</v>
      </c>
      <c r="Y547" t="s">
        <v>13401</v>
      </c>
      <c r="Z547">
        <v>909020041276989</v>
      </c>
      <c r="AA547" t="s">
        <v>13402</v>
      </c>
      <c r="AB547">
        <v>2</v>
      </c>
      <c r="AC547">
        <v>24.15</v>
      </c>
      <c r="AD547" t="s">
        <v>1105</v>
      </c>
      <c r="AE547" t="s">
        <v>1106</v>
      </c>
      <c r="AF547" t="s">
        <v>13403</v>
      </c>
      <c r="AG547" s="1">
        <v>46237</v>
      </c>
      <c r="AH547">
        <v>25</v>
      </c>
      <c r="AI547" t="s">
        <v>13404</v>
      </c>
      <c r="AJ547" t="s">
        <v>13405</v>
      </c>
      <c r="AK547" t="s">
        <v>13406</v>
      </c>
      <c r="AL547">
        <v>7501209707</v>
      </c>
      <c r="AM547" t="s">
        <v>13415</v>
      </c>
      <c r="AN547" t="s">
        <v>13408</v>
      </c>
      <c r="AO547">
        <v>685</v>
      </c>
      <c r="AP547">
        <v>0</v>
      </c>
      <c r="AQ547" t="s">
        <v>13648</v>
      </c>
      <c r="AR547">
        <v>893</v>
      </c>
      <c r="AS547">
        <v>0</v>
      </c>
      <c r="AZ547">
        <v>0</v>
      </c>
      <c r="BC547" t="str">
        <f>VLOOKUP(A547,Sheet1!$A$1:$E$221,2,0)</f>
        <v>South East Zone</v>
      </c>
      <c r="BD547" t="str">
        <f>VLOOKUP(A547,Sheet1!$A$1:$E$221,5,0)</f>
        <v>Pritam Vishwas</v>
      </c>
    </row>
    <row r="548" spans="1:56" x14ac:dyDescent="0.35">
      <c r="A548" t="s">
        <v>251</v>
      </c>
      <c r="B548">
        <v>471</v>
      </c>
      <c r="C548" t="s">
        <v>789</v>
      </c>
      <c r="D548" t="s">
        <v>4371</v>
      </c>
      <c r="E548">
        <v>224554</v>
      </c>
      <c r="F548" t="s">
        <v>14572</v>
      </c>
      <c r="G548">
        <v>9283034</v>
      </c>
      <c r="H548" t="s">
        <v>13397</v>
      </c>
      <c r="I548" t="s">
        <v>4087</v>
      </c>
      <c r="J548">
        <v>5473145953</v>
      </c>
      <c r="K548" t="s">
        <v>14573</v>
      </c>
      <c r="L548">
        <v>51</v>
      </c>
      <c r="M548">
        <v>55</v>
      </c>
      <c r="N548" t="s">
        <v>789</v>
      </c>
      <c r="O548">
        <v>5744392211</v>
      </c>
      <c r="P548" t="s">
        <v>1074</v>
      </c>
      <c r="Q548" t="s">
        <v>1274</v>
      </c>
      <c r="T548" s="1">
        <v>46206</v>
      </c>
      <c r="U548" s="31">
        <v>46206.550312500003</v>
      </c>
      <c r="V548">
        <v>1</v>
      </c>
      <c r="W548">
        <v>90000</v>
      </c>
      <c r="X548" t="s">
        <v>13400</v>
      </c>
      <c r="Y548" t="s">
        <v>13401</v>
      </c>
      <c r="Z548">
        <v>909020041276989</v>
      </c>
      <c r="AA548" t="s">
        <v>13402</v>
      </c>
      <c r="AB548">
        <v>4</v>
      </c>
      <c r="AC548">
        <v>24.15</v>
      </c>
      <c r="AD548" t="s">
        <v>931</v>
      </c>
      <c r="AE548" t="s">
        <v>932</v>
      </c>
      <c r="AF548" t="s">
        <v>13426</v>
      </c>
      <c r="AG548" s="1">
        <v>46239</v>
      </c>
      <c r="AH548">
        <v>25</v>
      </c>
      <c r="AI548" t="s">
        <v>13404</v>
      </c>
      <c r="AJ548" t="s">
        <v>13435</v>
      </c>
      <c r="AK548" t="s">
        <v>13406</v>
      </c>
      <c r="AL548">
        <v>9026012905</v>
      </c>
      <c r="AM548" t="s">
        <v>13415</v>
      </c>
      <c r="AN548" t="s">
        <v>13408</v>
      </c>
      <c r="AO548">
        <v>1540</v>
      </c>
      <c r="AP548">
        <v>0</v>
      </c>
      <c r="AQ548" t="s">
        <v>13451</v>
      </c>
      <c r="AR548">
        <v>2008</v>
      </c>
      <c r="AS548">
        <v>0</v>
      </c>
      <c r="AZ548">
        <v>0</v>
      </c>
      <c r="BC548" t="str">
        <f>VLOOKUP(A548,Sheet1!$A$1:$E$221,2,0)</f>
        <v>East Zone</v>
      </c>
      <c r="BD548" t="str">
        <f>VLOOKUP(A548,Sheet1!$A$1:$E$221,5,0)</f>
        <v>Prince Singh</v>
      </c>
    </row>
    <row r="549" spans="1:56" x14ac:dyDescent="0.35">
      <c r="A549" t="s">
        <v>106</v>
      </c>
      <c r="B549">
        <v>555</v>
      </c>
      <c r="C549" t="s">
        <v>780</v>
      </c>
      <c r="D549" t="s">
        <v>4372</v>
      </c>
      <c r="E549">
        <v>365995</v>
      </c>
      <c r="F549" t="s">
        <v>12218</v>
      </c>
      <c r="G549">
        <v>9222508</v>
      </c>
      <c r="H549" t="s">
        <v>13397</v>
      </c>
      <c r="I549" t="s">
        <v>4373</v>
      </c>
      <c r="J549">
        <v>6912284236</v>
      </c>
      <c r="K549" t="s">
        <v>14574</v>
      </c>
      <c r="L549">
        <v>35</v>
      </c>
      <c r="M549">
        <v>38</v>
      </c>
      <c r="N549" t="s">
        <v>780</v>
      </c>
      <c r="O549">
        <v>5598912781</v>
      </c>
      <c r="P549" t="s">
        <v>4374</v>
      </c>
      <c r="Q549" t="s">
        <v>4375</v>
      </c>
      <c r="T549" s="1">
        <v>46206</v>
      </c>
      <c r="U549" s="31">
        <v>46206.654687499999</v>
      </c>
      <c r="V549">
        <v>1</v>
      </c>
      <c r="W549">
        <v>70000</v>
      </c>
      <c r="X549" t="s">
        <v>13400</v>
      </c>
      <c r="Y549" t="s">
        <v>13401</v>
      </c>
      <c r="Z549">
        <v>909020041276989</v>
      </c>
      <c r="AA549" t="s">
        <v>13402</v>
      </c>
      <c r="AB549">
        <v>2</v>
      </c>
      <c r="AC549">
        <v>24.5</v>
      </c>
      <c r="AD549" t="s">
        <v>3845</v>
      </c>
      <c r="AE549" t="s">
        <v>3846</v>
      </c>
      <c r="AF549" t="s">
        <v>13403</v>
      </c>
      <c r="AG549" s="1">
        <v>46236</v>
      </c>
      <c r="AH549">
        <v>25</v>
      </c>
      <c r="AI549" t="s">
        <v>13404</v>
      </c>
      <c r="AJ549" t="s">
        <v>13435</v>
      </c>
      <c r="AK549" t="s">
        <v>13406</v>
      </c>
      <c r="AL549">
        <v>7909809914</v>
      </c>
      <c r="AM549" t="s">
        <v>13407</v>
      </c>
      <c r="AN549" t="s">
        <v>13408</v>
      </c>
      <c r="AO549">
        <v>1198</v>
      </c>
      <c r="AP549">
        <v>0</v>
      </c>
      <c r="AQ549" t="s">
        <v>13409</v>
      </c>
      <c r="AR549">
        <v>1563</v>
      </c>
      <c r="AS549">
        <v>0</v>
      </c>
      <c r="AZ549">
        <v>0</v>
      </c>
      <c r="BC549" t="str">
        <f>VLOOKUP(A549,Sheet1!$A$1:$E$221,2,0)</f>
        <v>South East Zone</v>
      </c>
      <c r="BD549" t="str">
        <f>VLOOKUP(A549,Sheet1!$A$1:$E$221,5,0)</f>
        <v>Manu Yadav</v>
      </c>
    </row>
    <row r="550" spans="1:56" x14ac:dyDescent="0.35">
      <c r="A550" t="s">
        <v>139</v>
      </c>
      <c r="B550">
        <v>370</v>
      </c>
      <c r="C550" t="s">
        <v>784</v>
      </c>
      <c r="D550" t="s">
        <v>4376</v>
      </c>
      <c r="E550">
        <v>231334</v>
      </c>
      <c r="F550" t="s">
        <v>14575</v>
      </c>
      <c r="G550">
        <v>8189997</v>
      </c>
      <c r="H550" t="s">
        <v>13397</v>
      </c>
      <c r="I550" t="s">
        <v>4377</v>
      </c>
      <c r="J550">
        <v>1310885048</v>
      </c>
      <c r="K550" t="s">
        <v>14576</v>
      </c>
      <c r="L550">
        <v>22</v>
      </c>
      <c r="M550">
        <v>23</v>
      </c>
      <c r="N550" t="s">
        <v>784</v>
      </c>
      <c r="O550">
        <v>8421039661</v>
      </c>
      <c r="P550" t="s">
        <v>4187</v>
      </c>
      <c r="Q550" t="s">
        <v>4188</v>
      </c>
      <c r="T550" s="1">
        <v>46206</v>
      </c>
      <c r="U550" s="31">
        <v>46206.56795138889</v>
      </c>
      <c r="V550">
        <v>1</v>
      </c>
      <c r="W550">
        <v>77000</v>
      </c>
      <c r="X550" t="s">
        <v>13400</v>
      </c>
      <c r="Y550" t="s">
        <v>13401</v>
      </c>
      <c r="Z550">
        <v>909020041276989</v>
      </c>
      <c r="AA550" t="s">
        <v>13402</v>
      </c>
      <c r="AB550">
        <v>2</v>
      </c>
      <c r="AC550">
        <v>24.15</v>
      </c>
      <c r="AD550" t="s">
        <v>1124</v>
      </c>
      <c r="AE550" t="s">
        <v>1125</v>
      </c>
      <c r="AF550" t="s">
        <v>13403</v>
      </c>
      <c r="AG550" s="1">
        <v>46242</v>
      </c>
      <c r="AH550">
        <v>25</v>
      </c>
      <c r="AI550" t="s">
        <v>13404</v>
      </c>
      <c r="AJ550" t="s">
        <v>13435</v>
      </c>
      <c r="AK550" t="s">
        <v>13406</v>
      </c>
      <c r="AL550">
        <v>9060306105</v>
      </c>
      <c r="AM550" t="s">
        <v>13407</v>
      </c>
      <c r="AN550" t="s">
        <v>13408</v>
      </c>
      <c r="AO550">
        <v>1318</v>
      </c>
      <c r="AP550">
        <v>0</v>
      </c>
      <c r="AQ550" t="s">
        <v>13542</v>
      </c>
      <c r="AR550">
        <v>1719</v>
      </c>
      <c r="AS550">
        <v>0</v>
      </c>
      <c r="AZ550">
        <v>0</v>
      </c>
      <c r="BC550" t="str">
        <f>VLOOKUP(A550,Sheet1!$A$1:$E$221,2,0)</f>
        <v>East Zone</v>
      </c>
      <c r="BD550" t="str">
        <f>VLOOKUP(A550,Sheet1!$A$1:$E$221,5,0)</f>
        <v>Raja Kumar</v>
      </c>
    </row>
    <row r="551" spans="1:56" x14ac:dyDescent="0.35">
      <c r="A551" t="s">
        <v>277</v>
      </c>
      <c r="B551">
        <v>360</v>
      </c>
      <c r="C551" t="s">
        <v>791</v>
      </c>
      <c r="D551" t="s">
        <v>3526</v>
      </c>
      <c r="E551">
        <v>434909</v>
      </c>
      <c r="F551" t="s">
        <v>14577</v>
      </c>
      <c r="G551">
        <v>9228624</v>
      </c>
      <c r="H551" t="s">
        <v>13397</v>
      </c>
      <c r="I551" t="s">
        <v>3530</v>
      </c>
      <c r="J551">
        <v>4579698048</v>
      </c>
      <c r="K551" t="s">
        <v>14578</v>
      </c>
      <c r="L551">
        <v>34</v>
      </c>
      <c r="M551">
        <v>34</v>
      </c>
      <c r="N551" t="s">
        <v>791</v>
      </c>
      <c r="O551">
        <v>3310946678</v>
      </c>
      <c r="P551" t="s">
        <v>3527</v>
      </c>
      <c r="Q551" t="s">
        <v>3528</v>
      </c>
      <c r="T551" s="1">
        <v>46206</v>
      </c>
      <c r="U551" s="31">
        <v>46206.499432870369</v>
      </c>
      <c r="V551">
        <v>1</v>
      </c>
      <c r="W551">
        <v>77000</v>
      </c>
      <c r="X551" t="s">
        <v>13400</v>
      </c>
      <c r="Y551" t="s">
        <v>13401</v>
      </c>
      <c r="Z551">
        <v>909020041276989</v>
      </c>
      <c r="AA551" t="s">
        <v>13402</v>
      </c>
      <c r="AB551">
        <v>2</v>
      </c>
      <c r="AC551">
        <v>24.15</v>
      </c>
      <c r="AD551" t="s">
        <v>1124</v>
      </c>
      <c r="AE551" t="s">
        <v>1125</v>
      </c>
      <c r="AF551" t="s">
        <v>13403</v>
      </c>
      <c r="AG551" s="1">
        <v>46244</v>
      </c>
      <c r="AH551">
        <v>25</v>
      </c>
      <c r="AI551" t="s">
        <v>13404</v>
      </c>
      <c r="AJ551" t="s">
        <v>13435</v>
      </c>
      <c r="AK551" t="s">
        <v>13406</v>
      </c>
      <c r="AL551">
        <v>8114925535</v>
      </c>
      <c r="AM551" t="s">
        <v>13415</v>
      </c>
      <c r="AN551" t="s">
        <v>13408</v>
      </c>
      <c r="AO551">
        <v>1318</v>
      </c>
      <c r="AP551">
        <v>0</v>
      </c>
      <c r="AQ551" t="s">
        <v>13542</v>
      </c>
      <c r="AR551">
        <v>1719</v>
      </c>
      <c r="AS551">
        <v>0</v>
      </c>
      <c r="AZ551">
        <v>0</v>
      </c>
      <c r="BC551" t="str">
        <f>VLOOKUP(A551,Sheet1!$A$1:$E$221,2,0)</f>
        <v>South East Zone</v>
      </c>
      <c r="BD551" t="str">
        <f>VLOOKUP(A551,Sheet1!$A$1:$E$221,5,0)</f>
        <v>Radhashyam Panda</v>
      </c>
    </row>
    <row r="552" spans="1:56" x14ac:dyDescent="0.35">
      <c r="A552" t="s">
        <v>805</v>
      </c>
      <c r="B552">
        <v>62</v>
      </c>
      <c r="C552" t="s">
        <v>788</v>
      </c>
      <c r="D552" t="s">
        <v>4607</v>
      </c>
      <c r="E552">
        <v>786768</v>
      </c>
      <c r="F552" t="s">
        <v>14579</v>
      </c>
      <c r="G552">
        <v>9283449</v>
      </c>
      <c r="H552" t="s">
        <v>13397</v>
      </c>
      <c r="I552" t="s">
        <v>4608</v>
      </c>
      <c r="J552">
        <v>5269988444</v>
      </c>
      <c r="K552" t="s">
        <v>14580</v>
      </c>
      <c r="L552">
        <v>52</v>
      </c>
      <c r="M552">
        <v>27</v>
      </c>
      <c r="N552" t="s">
        <v>788</v>
      </c>
      <c r="O552">
        <v>7026502402</v>
      </c>
      <c r="P552" t="s">
        <v>3029</v>
      </c>
      <c r="Q552" t="s">
        <v>3030</v>
      </c>
      <c r="T552" s="1">
        <v>46206</v>
      </c>
      <c r="U552" s="31">
        <v>46206.656666666669</v>
      </c>
      <c r="V552">
        <v>1</v>
      </c>
      <c r="W552">
        <v>73000</v>
      </c>
      <c r="X552" t="s">
        <v>13400</v>
      </c>
      <c r="Y552" t="s">
        <v>13401</v>
      </c>
      <c r="Z552">
        <v>909020041276989</v>
      </c>
      <c r="AA552" t="s">
        <v>13402</v>
      </c>
      <c r="AB552">
        <v>2</v>
      </c>
      <c r="AC552">
        <v>24.5</v>
      </c>
      <c r="AD552" t="s">
        <v>1380</v>
      </c>
      <c r="AE552" t="s">
        <v>1381</v>
      </c>
      <c r="AF552" t="s">
        <v>13414</v>
      </c>
      <c r="AG552" s="1">
        <v>46244</v>
      </c>
      <c r="AH552">
        <v>25</v>
      </c>
      <c r="AI552" t="s">
        <v>13404</v>
      </c>
      <c r="AJ552" t="s">
        <v>13435</v>
      </c>
      <c r="AK552" t="s">
        <v>13406</v>
      </c>
      <c r="AL552">
        <v>6264796840</v>
      </c>
      <c r="AM552" t="s">
        <v>13407</v>
      </c>
      <c r="AN552" t="s">
        <v>13408</v>
      </c>
      <c r="AO552">
        <v>1250</v>
      </c>
      <c r="AP552">
        <v>0</v>
      </c>
      <c r="AQ552" t="s">
        <v>14006</v>
      </c>
      <c r="AR552">
        <v>1555</v>
      </c>
      <c r="AS552">
        <v>0</v>
      </c>
      <c r="AZ552">
        <v>0</v>
      </c>
      <c r="BC552" t="str">
        <f>VLOOKUP(A552,Sheet1!$A$1:$E$221,2,0)</f>
        <v>South Zone</v>
      </c>
      <c r="BD552" t="str">
        <f>VLOOKUP(A552,Sheet1!$A$1:$E$221,5,0)</f>
        <v>Vinay Kumar Vishwakarma</v>
      </c>
    </row>
    <row r="553" spans="1:56" x14ac:dyDescent="0.35">
      <c r="A553" t="s">
        <v>85</v>
      </c>
      <c r="B553">
        <v>35</v>
      </c>
      <c r="C553" t="s">
        <v>789</v>
      </c>
      <c r="D553" t="s">
        <v>3269</v>
      </c>
      <c r="E553">
        <v>393256</v>
      </c>
      <c r="F553" t="s">
        <v>14581</v>
      </c>
      <c r="G553">
        <v>9093091</v>
      </c>
      <c r="H553" t="s">
        <v>13397</v>
      </c>
      <c r="I553" t="s">
        <v>3271</v>
      </c>
      <c r="J553">
        <v>2866558108</v>
      </c>
      <c r="K553" t="s">
        <v>14582</v>
      </c>
      <c r="L553">
        <v>36</v>
      </c>
      <c r="M553">
        <v>43</v>
      </c>
      <c r="N553" t="s">
        <v>789</v>
      </c>
      <c r="O553">
        <v>5803691803</v>
      </c>
      <c r="P553" t="s">
        <v>3022</v>
      </c>
      <c r="Q553" t="s">
        <v>3023</v>
      </c>
      <c r="T553" s="1">
        <v>46206</v>
      </c>
      <c r="U553" s="31">
        <v>46206.54583333333</v>
      </c>
      <c r="V553">
        <v>1</v>
      </c>
      <c r="W553">
        <v>45000</v>
      </c>
      <c r="X553" t="s">
        <v>13400</v>
      </c>
      <c r="Y553" t="s">
        <v>13401</v>
      </c>
      <c r="Z553">
        <v>909020041276989</v>
      </c>
      <c r="AA553" t="s">
        <v>13402</v>
      </c>
      <c r="AB553">
        <v>4</v>
      </c>
      <c r="AC553">
        <v>24.15</v>
      </c>
      <c r="AD553" t="s">
        <v>1637</v>
      </c>
      <c r="AE553" t="s">
        <v>1638</v>
      </c>
      <c r="AF553" t="s">
        <v>14515</v>
      </c>
      <c r="AG553" s="1">
        <v>46246</v>
      </c>
      <c r="AH553">
        <v>25</v>
      </c>
      <c r="AI553" t="s">
        <v>13404</v>
      </c>
      <c r="AJ553" t="s">
        <v>13650</v>
      </c>
      <c r="AK553" t="s">
        <v>13406</v>
      </c>
      <c r="AL553">
        <v>9264950623</v>
      </c>
      <c r="AM553" t="s">
        <v>13407</v>
      </c>
      <c r="AN553" t="s">
        <v>13408</v>
      </c>
      <c r="AO553">
        <v>770</v>
      </c>
      <c r="AP553">
        <v>0</v>
      </c>
      <c r="AQ553" t="s">
        <v>13815</v>
      </c>
      <c r="AR553">
        <v>1004</v>
      </c>
      <c r="AS553">
        <v>0</v>
      </c>
      <c r="AZ553">
        <v>0</v>
      </c>
      <c r="BC553" t="str">
        <f>VLOOKUP(A553,Sheet1!$A$1:$E$221,2,0)</f>
        <v>South Zone</v>
      </c>
      <c r="BD553" t="str">
        <f>VLOOKUP(A553,Sheet1!$A$1:$E$221,5,0)</f>
        <v>Vinay Shukla</v>
      </c>
    </row>
    <row r="554" spans="1:56" x14ac:dyDescent="0.35">
      <c r="A554" t="s">
        <v>193</v>
      </c>
      <c r="B554">
        <v>788</v>
      </c>
      <c r="C554" t="s">
        <v>792</v>
      </c>
      <c r="D554" t="s">
        <v>4378</v>
      </c>
      <c r="E554">
        <v>507343</v>
      </c>
      <c r="F554" t="s">
        <v>14583</v>
      </c>
      <c r="G554">
        <v>8912082</v>
      </c>
      <c r="H554" t="s">
        <v>13397</v>
      </c>
      <c r="I554" t="s">
        <v>4379</v>
      </c>
      <c r="J554">
        <v>7645117991</v>
      </c>
      <c r="K554" t="s">
        <v>14584</v>
      </c>
      <c r="L554">
        <v>47</v>
      </c>
      <c r="M554">
        <v>51</v>
      </c>
      <c r="N554" t="s">
        <v>792</v>
      </c>
      <c r="O554">
        <v>7734204978</v>
      </c>
      <c r="P554" t="s">
        <v>2039</v>
      </c>
      <c r="Q554" t="s">
        <v>2040</v>
      </c>
      <c r="T554" s="1">
        <v>46206</v>
      </c>
      <c r="U554" s="31">
        <v>46206.751157407409</v>
      </c>
      <c r="V554">
        <v>1</v>
      </c>
      <c r="W554">
        <v>73000</v>
      </c>
      <c r="X554" t="s">
        <v>13400</v>
      </c>
      <c r="Y554" t="s">
        <v>13401</v>
      </c>
      <c r="Z554">
        <v>909020041276989</v>
      </c>
      <c r="AA554" t="s">
        <v>13402</v>
      </c>
      <c r="AB554">
        <v>2</v>
      </c>
      <c r="AC554">
        <v>24.5</v>
      </c>
      <c r="AD554" t="s">
        <v>1380</v>
      </c>
      <c r="AE554" t="s">
        <v>1381</v>
      </c>
      <c r="AF554" t="s">
        <v>13426</v>
      </c>
      <c r="AG554" s="1">
        <v>46246</v>
      </c>
      <c r="AH554">
        <v>25</v>
      </c>
      <c r="AI554" t="s">
        <v>13404</v>
      </c>
      <c r="AJ554" t="s">
        <v>13405</v>
      </c>
      <c r="AK554" t="s">
        <v>13406</v>
      </c>
      <c r="AL554">
        <v>9123519118</v>
      </c>
      <c r="AM554" t="s">
        <v>13415</v>
      </c>
      <c r="AN554" t="s">
        <v>13408</v>
      </c>
      <c r="AO554">
        <v>1250</v>
      </c>
      <c r="AP554">
        <v>0</v>
      </c>
      <c r="AQ554" t="s">
        <v>14006</v>
      </c>
      <c r="AR554">
        <v>1555</v>
      </c>
      <c r="AS554">
        <v>0</v>
      </c>
      <c r="AZ554">
        <v>0</v>
      </c>
      <c r="BC554" t="str">
        <f>VLOOKUP(A554,Sheet1!$A$1:$E$221,2,0)</f>
        <v>South Zone</v>
      </c>
      <c r="BD554" t="str">
        <f>VLOOKUP(A554,Sheet1!$A$1:$E$221,5,0)</f>
        <v>Sankar T</v>
      </c>
    </row>
    <row r="555" spans="1:56" x14ac:dyDescent="0.35">
      <c r="A555" t="s">
        <v>714</v>
      </c>
      <c r="B555">
        <v>121</v>
      </c>
      <c r="C555" t="s">
        <v>784</v>
      </c>
      <c r="D555" t="s">
        <v>2485</v>
      </c>
      <c r="E555">
        <v>601309</v>
      </c>
      <c r="F555" t="s">
        <v>2084</v>
      </c>
      <c r="G555">
        <v>9191996</v>
      </c>
      <c r="H555" t="s">
        <v>13397</v>
      </c>
      <c r="I555" t="s">
        <v>2487</v>
      </c>
      <c r="J555">
        <v>7119879402</v>
      </c>
      <c r="K555" t="s">
        <v>14585</v>
      </c>
      <c r="L555">
        <v>37</v>
      </c>
      <c r="M555">
        <v>40</v>
      </c>
      <c r="N555" t="s">
        <v>784</v>
      </c>
      <c r="O555">
        <v>2934714762</v>
      </c>
      <c r="P555" t="s">
        <v>1225</v>
      </c>
      <c r="Q555" t="s">
        <v>1665</v>
      </c>
      <c r="T555" s="1">
        <v>46206</v>
      </c>
      <c r="U555" s="31">
        <v>46206.542361111111</v>
      </c>
      <c r="V555">
        <v>1</v>
      </c>
      <c r="W555">
        <v>77000</v>
      </c>
      <c r="X555" t="s">
        <v>13400</v>
      </c>
      <c r="Y555" t="s">
        <v>13401</v>
      </c>
      <c r="Z555">
        <v>909020041276989</v>
      </c>
      <c r="AA555" t="s">
        <v>13402</v>
      </c>
      <c r="AB555">
        <v>2</v>
      </c>
      <c r="AC555">
        <v>24.15</v>
      </c>
      <c r="AD555" t="s">
        <v>1124</v>
      </c>
      <c r="AE555" t="s">
        <v>1125</v>
      </c>
      <c r="AF555" t="s">
        <v>13414</v>
      </c>
      <c r="AG555" s="1">
        <v>46242</v>
      </c>
      <c r="AH555">
        <v>25</v>
      </c>
      <c r="AI555" t="s">
        <v>13404</v>
      </c>
      <c r="AJ555" t="s">
        <v>13427</v>
      </c>
      <c r="AK555" t="s">
        <v>13406</v>
      </c>
      <c r="AL555">
        <v>9608134643</v>
      </c>
      <c r="AM555" t="s">
        <v>13415</v>
      </c>
      <c r="AN555" t="s">
        <v>13408</v>
      </c>
      <c r="AO555">
        <v>1318</v>
      </c>
      <c r="AP555">
        <v>0</v>
      </c>
      <c r="AQ555" t="s">
        <v>13542</v>
      </c>
      <c r="AR555">
        <v>1719</v>
      </c>
      <c r="AS555">
        <v>0</v>
      </c>
      <c r="AZ555">
        <v>0</v>
      </c>
      <c r="BC555" t="str">
        <f>VLOOKUP(A555,Sheet1!$A$1:$E$221,2,0)</f>
        <v>East Zone</v>
      </c>
      <c r="BD555" t="str">
        <f>VLOOKUP(A555,Sheet1!$A$1:$E$221,5,0)</f>
        <v>Raja Kumar</v>
      </c>
    </row>
    <row r="556" spans="1:56" x14ac:dyDescent="0.35">
      <c r="A556" t="s">
        <v>85</v>
      </c>
      <c r="B556">
        <v>35</v>
      </c>
      <c r="C556" t="s">
        <v>789</v>
      </c>
      <c r="D556" t="s">
        <v>3025</v>
      </c>
      <c r="E556">
        <v>535223</v>
      </c>
      <c r="F556" t="s">
        <v>14586</v>
      </c>
      <c r="G556">
        <v>9282935</v>
      </c>
      <c r="H556" t="s">
        <v>13397</v>
      </c>
      <c r="I556" t="s">
        <v>3273</v>
      </c>
      <c r="J556">
        <v>6574498019</v>
      </c>
      <c r="K556" t="s">
        <v>14587</v>
      </c>
      <c r="L556">
        <v>36</v>
      </c>
      <c r="M556">
        <v>44</v>
      </c>
      <c r="N556" t="s">
        <v>789</v>
      </c>
      <c r="O556">
        <v>8357222226</v>
      </c>
      <c r="P556" t="s">
        <v>3026</v>
      </c>
      <c r="Q556" t="s">
        <v>3027</v>
      </c>
      <c r="T556" s="1">
        <v>46206</v>
      </c>
      <c r="U556" s="31">
        <v>46206.602314814816</v>
      </c>
      <c r="V556">
        <v>1</v>
      </c>
      <c r="W556">
        <v>77000</v>
      </c>
      <c r="X556" t="s">
        <v>13400</v>
      </c>
      <c r="Y556" t="s">
        <v>13401</v>
      </c>
      <c r="Z556">
        <v>909020041276989</v>
      </c>
      <c r="AA556" t="s">
        <v>13402</v>
      </c>
      <c r="AB556">
        <v>2</v>
      </c>
      <c r="AC556">
        <v>24.15</v>
      </c>
      <c r="AD556" t="s">
        <v>939</v>
      </c>
      <c r="AE556" t="s">
        <v>940</v>
      </c>
      <c r="AF556" t="s">
        <v>13784</v>
      </c>
      <c r="AG556" s="1">
        <v>46244</v>
      </c>
      <c r="AH556">
        <v>25</v>
      </c>
      <c r="AI556" t="s">
        <v>13404</v>
      </c>
      <c r="AJ556" t="s">
        <v>13405</v>
      </c>
      <c r="AK556" t="s">
        <v>13406</v>
      </c>
      <c r="AL556">
        <v>7007856155</v>
      </c>
      <c r="AM556" t="s">
        <v>13407</v>
      </c>
      <c r="AN556" t="s">
        <v>13408</v>
      </c>
      <c r="AO556">
        <v>1318</v>
      </c>
      <c r="AP556">
        <v>0</v>
      </c>
      <c r="AQ556" t="s">
        <v>13420</v>
      </c>
      <c r="AR556">
        <v>1718</v>
      </c>
      <c r="AS556">
        <v>0</v>
      </c>
      <c r="AZ556">
        <v>0</v>
      </c>
      <c r="BC556" t="str">
        <f>VLOOKUP(A556,Sheet1!$A$1:$E$221,2,0)</f>
        <v>South Zone</v>
      </c>
      <c r="BD556" t="str">
        <f>VLOOKUP(A556,Sheet1!$A$1:$E$221,5,0)</f>
        <v>Vinay Shukla</v>
      </c>
    </row>
    <row r="557" spans="1:56" x14ac:dyDescent="0.35">
      <c r="A557" t="s">
        <v>149</v>
      </c>
      <c r="B557">
        <v>761</v>
      </c>
      <c r="C557" t="s">
        <v>787</v>
      </c>
      <c r="D557" t="s">
        <v>3165</v>
      </c>
      <c r="E557">
        <v>468119</v>
      </c>
      <c r="F557" t="s">
        <v>14588</v>
      </c>
      <c r="G557">
        <v>8339331</v>
      </c>
      <c r="H557" t="s">
        <v>13397</v>
      </c>
      <c r="I557" t="s">
        <v>3073</v>
      </c>
      <c r="J557">
        <v>4855714673</v>
      </c>
      <c r="K557" t="s">
        <v>3007</v>
      </c>
      <c r="L557">
        <v>39</v>
      </c>
      <c r="M557">
        <v>56</v>
      </c>
      <c r="N557" t="s">
        <v>787</v>
      </c>
      <c r="O557">
        <v>7475114747</v>
      </c>
      <c r="P557" t="s">
        <v>986</v>
      </c>
      <c r="Q557" t="s">
        <v>987</v>
      </c>
      <c r="T557" s="1">
        <v>46206</v>
      </c>
      <c r="U557" s="31">
        <v>46206.619143518517</v>
      </c>
      <c r="V557">
        <v>1</v>
      </c>
      <c r="W557">
        <v>80000</v>
      </c>
      <c r="X557" t="s">
        <v>13400</v>
      </c>
      <c r="Y557" t="s">
        <v>13401</v>
      </c>
      <c r="Z557">
        <v>909020041276989</v>
      </c>
      <c r="AA557" t="s">
        <v>13402</v>
      </c>
      <c r="AB557">
        <v>3</v>
      </c>
      <c r="AC557">
        <v>24.15</v>
      </c>
      <c r="AD557" t="s">
        <v>1067</v>
      </c>
      <c r="AE557" t="s">
        <v>1068</v>
      </c>
      <c r="AF557" t="s">
        <v>13403</v>
      </c>
      <c r="AG557" s="1">
        <v>46245</v>
      </c>
      <c r="AH557">
        <v>25</v>
      </c>
      <c r="AI557" t="s">
        <v>13404</v>
      </c>
      <c r="AJ557" t="s">
        <v>13405</v>
      </c>
      <c r="AK557" t="s">
        <v>13406</v>
      </c>
      <c r="AL557">
        <v>8757358368</v>
      </c>
      <c r="AM557" t="s">
        <v>13415</v>
      </c>
      <c r="AN557" t="s">
        <v>13408</v>
      </c>
      <c r="AO557">
        <v>1369</v>
      </c>
      <c r="AP557">
        <v>0</v>
      </c>
      <c r="AQ557" t="s">
        <v>13785</v>
      </c>
      <c r="AR557">
        <v>1785</v>
      </c>
      <c r="AS557">
        <v>0</v>
      </c>
      <c r="AZ557">
        <v>0</v>
      </c>
      <c r="BC557" t="str">
        <f>VLOOKUP(A557,Sheet1!$A$1:$E$221,2,0)</f>
        <v>East Zone</v>
      </c>
      <c r="BD557" t="str">
        <f>VLOOKUP(A557,Sheet1!$A$1:$E$221,5,0)</f>
        <v>Pavan Kumar Rai</v>
      </c>
    </row>
    <row r="558" spans="1:56" x14ac:dyDescent="0.35">
      <c r="A558" t="s">
        <v>98</v>
      </c>
      <c r="B558">
        <v>358</v>
      </c>
      <c r="C558" t="s">
        <v>788</v>
      </c>
      <c r="D558" t="s">
        <v>2656</v>
      </c>
      <c r="E558">
        <v>131825</v>
      </c>
      <c r="F558" t="s">
        <v>14589</v>
      </c>
      <c r="G558">
        <v>8562155</v>
      </c>
      <c r="H558" t="s">
        <v>13397</v>
      </c>
      <c r="I558" t="s">
        <v>2658</v>
      </c>
      <c r="J558">
        <v>1367479315</v>
      </c>
      <c r="K558" t="s">
        <v>14590</v>
      </c>
      <c r="L558">
        <v>30</v>
      </c>
      <c r="M558">
        <v>31</v>
      </c>
      <c r="N558" t="s">
        <v>788</v>
      </c>
      <c r="O558">
        <v>5698663766</v>
      </c>
      <c r="P558" t="s">
        <v>1258</v>
      </c>
      <c r="Q558" t="s">
        <v>1259</v>
      </c>
      <c r="T558" s="1">
        <v>46206</v>
      </c>
      <c r="U558" s="31">
        <v>46206.611250000002</v>
      </c>
      <c r="V558">
        <v>1</v>
      </c>
      <c r="W558">
        <v>60000</v>
      </c>
      <c r="X558" t="s">
        <v>13400</v>
      </c>
      <c r="Y558" t="s">
        <v>13401</v>
      </c>
      <c r="Z558">
        <v>909020041276989</v>
      </c>
      <c r="AA558" t="s">
        <v>13402</v>
      </c>
      <c r="AB558">
        <v>2</v>
      </c>
      <c r="AC558">
        <v>24.15</v>
      </c>
      <c r="AD558" t="s">
        <v>1206</v>
      </c>
      <c r="AE558" t="s">
        <v>1207</v>
      </c>
      <c r="AF558" t="s">
        <v>13403</v>
      </c>
      <c r="AG558" s="1">
        <v>46241</v>
      </c>
      <c r="AH558">
        <v>25</v>
      </c>
      <c r="AI558" t="s">
        <v>13404</v>
      </c>
      <c r="AJ558" t="s">
        <v>13405</v>
      </c>
      <c r="AK558" t="s">
        <v>13406</v>
      </c>
      <c r="AL558">
        <v>9399837230</v>
      </c>
      <c r="AM558" t="s">
        <v>13415</v>
      </c>
      <c r="AN558" t="s">
        <v>13408</v>
      </c>
      <c r="AO558">
        <v>1027</v>
      </c>
      <c r="AP558">
        <v>0</v>
      </c>
      <c r="AQ558" t="s">
        <v>13509</v>
      </c>
      <c r="AR558">
        <v>1278</v>
      </c>
      <c r="AS558">
        <v>0</v>
      </c>
      <c r="AZ558">
        <v>0</v>
      </c>
      <c r="BC558" t="str">
        <f>VLOOKUP(A558,Sheet1!$A$1:$E$221,2,0)</f>
        <v>South Zone</v>
      </c>
      <c r="BD558" t="str">
        <f>VLOOKUP(A558,Sheet1!$A$1:$E$221,5,0)</f>
        <v>Manu Yadav</v>
      </c>
    </row>
    <row r="559" spans="1:56" x14ac:dyDescent="0.35">
      <c r="A559" t="s">
        <v>714</v>
      </c>
      <c r="B559">
        <v>121</v>
      </c>
      <c r="C559" t="s">
        <v>784</v>
      </c>
      <c r="D559" t="s">
        <v>3186</v>
      </c>
      <c r="E559">
        <v>264471</v>
      </c>
      <c r="F559" t="s">
        <v>13658</v>
      </c>
      <c r="G559">
        <v>8500953</v>
      </c>
      <c r="H559" t="s">
        <v>13397</v>
      </c>
      <c r="I559" t="s">
        <v>3188</v>
      </c>
      <c r="J559">
        <v>2942497753</v>
      </c>
      <c r="K559" t="s">
        <v>14591</v>
      </c>
      <c r="L559">
        <v>38</v>
      </c>
      <c r="M559">
        <v>41</v>
      </c>
      <c r="N559" t="s">
        <v>784</v>
      </c>
      <c r="O559">
        <v>4642843795</v>
      </c>
      <c r="P559" t="s">
        <v>1115</v>
      </c>
      <c r="Q559" t="s">
        <v>1661</v>
      </c>
      <c r="T559" s="1">
        <v>46206</v>
      </c>
      <c r="U559" s="31">
        <v>46206.647268518522</v>
      </c>
      <c r="V559">
        <v>1</v>
      </c>
      <c r="W559">
        <v>77000</v>
      </c>
      <c r="X559" t="s">
        <v>13400</v>
      </c>
      <c r="Y559" t="s">
        <v>13401</v>
      </c>
      <c r="Z559">
        <v>909020041276989</v>
      </c>
      <c r="AA559" t="s">
        <v>13402</v>
      </c>
      <c r="AB559">
        <v>2</v>
      </c>
      <c r="AC559">
        <v>24.15</v>
      </c>
      <c r="AD559" t="s">
        <v>1124</v>
      </c>
      <c r="AE559" t="s">
        <v>1125</v>
      </c>
      <c r="AF559" t="s">
        <v>13414</v>
      </c>
      <c r="AG559" s="1">
        <v>46238</v>
      </c>
      <c r="AH559">
        <v>25</v>
      </c>
      <c r="AI559" t="s">
        <v>13404</v>
      </c>
      <c r="AJ559" t="s">
        <v>13427</v>
      </c>
      <c r="AK559" t="s">
        <v>13406</v>
      </c>
      <c r="AL559">
        <v>7461989866</v>
      </c>
      <c r="AM559" t="s">
        <v>13407</v>
      </c>
      <c r="AN559" t="s">
        <v>13408</v>
      </c>
      <c r="AO559">
        <v>1318</v>
      </c>
      <c r="AP559">
        <v>0</v>
      </c>
      <c r="AQ559" t="s">
        <v>13542</v>
      </c>
      <c r="AR559">
        <v>1719</v>
      </c>
      <c r="AS559">
        <v>0</v>
      </c>
      <c r="AZ559">
        <v>0</v>
      </c>
      <c r="BC559" t="str">
        <f>VLOOKUP(A559,Sheet1!$A$1:$E$221,2,0)</f>
        <v>East Zone</v>
      </c>
      <c r="BD559" t="str">
        <f>VLOOKUP(A559,Sheet1!$A$1:$E$221,5,0)</f>
        <v>Raja Kumar</v>
      </c>
    </row>
    <row r="560" spans="1:56" x14ac:dyDescent="0.35">
      <c r="A560" t="s">
        <v>240</v>
      </c>
      <c r="B560">
        <v>248</v>
      </c>
      <c r="C560" t="s">
        <v>789</v>
      </c>
      <c r="D560" t="s">
        <v>3208</v>
      </c>
      <c r="E560">
        <v>108335</v>
      </c>
      <c r="F560" t="s">
        <v>14592</v>
      </c>
      <c r="G560">
        <v>9283825</v>
      </c>
      <c r="H560" t="s">
        <v>13397</v>
      </c>
      <c r="I560" t="s">
        <v>3210</v>
      </c>
      <c r="J560">
        <v>8150875180</v>
      </c>
      <c r="K560" t="s">
        <v>14593</v>
      </c>
      <c r="L560">
        <v>25</v>
      </c>
      <c r="M560">
        <v>26</v>
      </c>
      <c r="N560" t="s">
        <v>789</v>
      </c>
      <c r="O560">
        <v>9303048418</v>
      </c>
      <c r="P560" t="s">
        <v>1065</v>
      </c>
      <c r="Q560" t="s">
        <v>1066</v>
      </c>
      <c r="T560" s="1">
        <v>46209</v>
      </c>
      <c r="U560" s="31">
        <v>46209.44734953704</v>
      </c>
      <c r="V560">
        <v>1</v>
      </c>
      <c r="W560">
        <v>50000</v>
      </c>
      <c r="X560" t="s">
        <v>13400</v>
      </c>
      <c r="Y560" t="s">
        <v>13401</v>
      </c>
      <c r="Z560">
        <v>909020041276989</v>
      </c>
      <c r="AA560" t="s">
        <v>13402</v>
      </c>
      <c r="AB560">
        <v>2</v>
      </c>
      <c r="AC560">
        <v>24.15</v>
      </c>
      <c r="AD560" t="s">
        <v>934</v>
      </c>
      <c r="AE560" t="s">
        <v>935</v>
      </c>
      <c r="AF560" t="s">
        <v>13403</v>
      </c>
      <c r="AG560" s="1">
        <v>46266</v>
      </c>
      <c r="AH560">
        <v>25</v>
      </c>
      <c r="AI560" t="s">
        <v>13404</v>
      </c>
      <c r="AJ560" t="s">
        <v>13427</v>
      </c>
      <c r="AK560" t="s">
        <v>13406</v>
      </c>
      <c r="AL560">
        <v>9450159489</v>
      </c>
      <c r="AM560" t="s">
        <v>13415</v>
      </c>
      <c r="AN560" t="s">
        <v>13408</v>
      </c>
      <c r="AO560">
        <v>856</v>
      </c>
      <c r="AP560">
        <v>0</v>
      </c>
      <c r="AQ560" t="s">
        <v>13573</v>
      </c>
      <c r="AR560">
        <v>1115</v>
      </c>
      <c r="AS560">
        <v>0</v>
      </c>
      <c r="AZ560">
        <v>0</v>
      </c>
      <c r="BC560" t="str">
        <f>VLOOKUP(A560,Sheet1!$A$1:$E$221,2,0)</f>
        <v>East Zone</v>
      </c>
      <c r="BD560" t="str">
        <f>VLOOKUP(A560,Sheet1!$A$1:$E$221,5,0)</f>
        <v>Marut Nandan</v>
      </c>
    </row>
    <row r="561" spans="1:56" x14ac:dyDescent="0.35">
      <c r="A561" t="s">
        <v>184</v>
      </c>
      <c r="B561">
        <v>423</v>
      </c>
      <c r="C561" t="s">
        <v>792</v>
      </c>
      <c r="D561" t="s">
        <v>3349</v>
      </c>
      <c r="E561">
        <v>389067</v>
      </c>
      <c r="F561" t="s">
        <v>14594</v>
      </c>
      <c r="G561">
        <v>7625862</v>
      </c>
      <c r="H561" t="s">
        <v>13397</v>
      </c>
      <c r="I561" t="s">
        <v>3351</v>
      </c>
      <c r="J561">
        <v>6642499783</v>
      </c>
      <c r="K561" t="s">
        <v>14595</v>
      </c>
      <c r="L561">
        <v>46</v>
      </c>
      <c r="M561">
        <v>25</v>
      </c>
      <c r="N561" t="s">
        <v>792</v>
      </c>
      <c r="O561">
        <v>3944785903</v>
      </c>
      <c r="P561" t="s">
        <v>3058</v>
      </c>
      <c r="Q561" t="s">
        <v>3059</v>
      </c>
      <c r="T561" s="1">
        <v>46206</v>
      </c>
      <c r="U561" s="31">
        <v>46206.839884259258</v>
      </c>
      <c r="V561">
        <v>1</v>
      </c>
      <c r="W561">
        <v>75000</v>
      </c>
      <c r="X561" t="s">
        <v>13400</v>
      </c>
      <c r="Y561" t="s">
        <v>13401</v>
      </c>
      <c r="Z561">
        <v>909020041276989</v>
      </c>
      <c r="AA561" t="s">
        <v>13626</v>
      </c>
      <c r="AB561">
        <v>5</v>
      </c>
      <c r="AC561">
        <v>24.15</v>
      </c>
      <c r="AD561" t="s">
        <v>3130</v>
      </c>
      <c r="AE561" t="s">
        <v>3131</v>
      </c>
      <c r="AF561" t="s">
        <v>13426</v>
      </c>
      <c r="AG561" s="1">
        <v>46246</v>
      </c>
      <c r="AH561">
        <v>36</v>
      </c>
      <c r="AI561" t="s">
        <v>13404</v>
      </c>
      <c r="AJ561" t="s">
        <v>13405</v>
      </c>
      <c r="AK561" t="s">
        <v>13406</v>
      </c>
      <c r="AL561">
        <v>7418863558</v>
      </c>
      <c r="AM561" t="s">
        <v>13415</v>
      </c>
      <c r="AN561" t="s">
        <v>13408</v>
      </c>
      <c r="AO561">
        <v>1284</v>
      </c>
      <c r="AP561">
        <v>0</v>
      </c>
      <c r="AQ561" t="s">
        <v>14596</v>
      </c>
      <c r="AR561">
        <v>2554</v>
      </c>
      <c r="AS561">
        <v>0</v>
      </c>
      <c r="AZ561">
        <v>0</v>
      </c>
      <c r="BC561" t="str">
        <f>VLOOKUP(A561,Sheet1!$A$1:$E$221,2,0)</f>
        <v>South Zone</v>
      </c>
      <c r="BD561" t="str">
        <f>VLOOKUP(A561,Sheet1!$A$1:$E$221,5,0)</f>
        <v>Sankar T</v>
      </c>
    </row>
    <row r="562" spans="1:56" x14ac:dyDescent="0.35">
      <c r="A562" t="s">
        <v>137</v>
      </c>
      <c r="B562">
        <v>323</v>
      </c>
      <c r="C562" t="s">
        <v>784</v>
      </c>
      <c r="D562" t="s">
        <v>2556</v>
      </c>
      <c r="E562">
        <v>309900</v>
      </c>
      <c r="F562" t="s">
        <v>14597</v>
      </c>
      <c r="G562">
        <v>9283871</v>
      </c>
      <c r="H562" t="s">
        <v>13397</v>
      </c>
      <c r="I562" t="s">
        <v>2560</v>
      </c>
      <c r="J562">
        <v>6654895905</v>
      </c>
      <c r="K562" t="s">
        <v>14598</v>
      </c>
      <c r="L562">
        <v>35</v>
      </c>
      <c r="M562">
        <v>32</v>
      </c>
      <c r="N562" t="s">
        <v>784</v>
      </c>
      <c r="O562">
        <v>5941474684</v>
      </c>
      <c r="P562" t="s">
        <v>2557</v>
      </c>
      <c r="Q562" t="s">
        <v>2558</v>
      </c>
      <c r="T562" s="1">
        <v>46206</v>
      </c>
      <c r="U562" s="31">
        <v>46206.5780787037</v>
      </c>
      <c r="V562">
        <v>1</v>
      </c>
      <c r="W562">
        <v>77000</v>
      </c>
      <c r="X562" t="s">
        <v>13400</v>
      </c>
      <c r="Y562" t="s">
        <v>13401</v>
      </c>
      <c r="Z562">
        <v>909020041276989</v>
      </c>
      <c r="AA562" t="s">
        <v>13402</v>
      </c>
      <c r="AB562">
        <v>2</v>
      </c>
      <c r="AC562">
        <v>24.15</v>
      </c>
      <c r="AD562" t="s">
        <v>1124</v>
      </c>
      <c r="AE562" t="s">
        <v>1125</v>
      </c>
      <c r="AF562" t="s">
        <v>13403</v>
      </c>
      <c r="AG562" s="1">
        <v>46238</v>
      </c>
      <c r="AH562">
        <v>25</v>
      </c>
      <c r="AI562" t="s">
        <v>13404</v>
      </c>
      <c r="AJ562" t="s">
        <v>13435</v>
      </c>
      <c r="AK562" t="s">
        <v>13406</v>
      </c>
      <c r="AL562">
        <v>8825186664</v>
      </c>
      <c r="AM562" t="s">
        <v>13407</v>
      </c>
      <c r="AN562" t="s">
        <v>13408</v>
      </c>
      <c r="AO562">
        <v>1318</v>
      </c>
      <c r="AP562">
        <v>0</v>
      </c>
      <c r="AQ562" t="s">
        <v>13542</v>
      </c>
      <c r="AR562">
        <v>1719</v>
      </c>
      <c r="AS562">
        <v>0</v>
      </c>
      <c r="AZ562">
        <v>0</v>
      </c>
      <c r="BC562" t="str">
        <f>VLOOKUP(A562,Sheet1!$A$1:$E$221,2,0)</f>
        <v>East Zone</v>
      </c>
      <c r="BD562" t="str">
        <f>VLOOKUP(A562,Sheet1!$A$1:$E$221,5,0)</f>
        <v>Raja Kumar</v>
      </c>
    </row>
    <row r="563" spans="1:56" x14ac:dyDescent="0.35">
      <c r="A563" t="s">
        <v>137</v>
      </c>
      <c r="B563">
        <v>323</v>
      </c>
      <c r="C563" t="s">
        <v>784</v>
      </c>
      <c r="D563" t="s">
        <v>3232</v>
      </c>
      <c r="E563">
        <v>726899</v>
      </c>
      <c r="F563" t="s">
        <v>14599</v>
      </c>
      <c r="G563">
        <v>9282729</v>
      </c>
      <c r="H563" t="s">
        <v>13397</v>
      </c>
      <c r="I563" t="s">
        <v>3234</v>
      </c>
      <c r="J563">
        <v>1837505172</v>
      </c>
      <c r="K563" t="s">
        <v>14600</v>
      </c>
      <c r="L563">
        <v>26</v>
      </c>
      <c r="M563">
        <v>30</v>
      </c>
      <c r="N563" t="s">
        <v>784</v>
      </c>
      <c r="O563">
        <v>1826952686</v>
      </c>
      <c r="P563" t="s">
        <v>3000</v>
      </c>
      <c r="Q563" t="s">
        <v>3001</v>
      </c>
      <c r="R563" t="s">
        <v>14601</v>
      </c>
      <c r="S563" t="s">
        <v>14602</v>
      </c>
      <c r="T563" s="1">
        <v>46206</v>
      </c>
      <c r="U563" s="31">
        <v>46206.640810185185</v>
      </c>
      <c r="V563">
        <v>1</v>
      </c>
      <c r="W563">
        <v>90000</v>
      </c>
      <c r="X563" t="s">
        <v>13400</v>
      </c>
      <c r="Y563" t="s">
        <v>13401</v>
      </c>
      <c r="Z563">
        <v>909020041276989</v>
      </c>
      <c r="AA563" t="s">
        <v>13402</v>
      </c>
      <c r="AB563">
        <v>4</v>
      </c>
      <c r="AC563">
        <v>24.15</v>
      </c>
      <c r="AD563" t="s">
        <v>1032</v>
      </c>
      <c r="AE563" t="s">
        <v>1033</v>
      </c>
      <c r="AF563" t="s">
        <v>13403</v>
      </c>
      <c r="AG563" s="1">
        <v>46238</v>
      </c>
      <c r="AH563">
        <v>25</v>
      </c>
      <c r="AI563" t="s">
        <v>13404</v>
      </c>
      <c r="AJ563" t="s">
        <v>13435</v>
      </c>
      <c r="AK563" t="s">
        <v>13406</v>
      </c>
      <c r="AL563">
        <v>9142039170</v>
      </c>
      <c r="AM563" t="s">
        <v>13415</v>
      </c>
      <c r="AN563" t="s">
        <v>13408</v>
      </c>
      <c r="AO563">
        <v>1540</v>
      </c>
      <c r="AP563">
        <v>0</v>
      </c>
      <c r="AQ563" t="s">
        <v>13440</v>
      </c>
      <c r="AR563">
        <v>2010</v>
      </c>
      <c r="AS563">
        <v>0</v>
      </c>
      <c r="AZ563">
        <v>0</v>
      </c>
      <c r="BC563" t="str">
        <f>VLOOKUP(A563,Sheet1!$A$1:$E$221,2,0)</f>
        <v>East Zone</v>
      </c>
      <c r="BD563" t="str">
        <f>VLOOKUP(A563,Sheet1!$A$1:$E$221,5,0)</f>
        <v>Raja Kumar</v>
      </c>
    </row>
    <row r="564" spans="1:56" x14ac:dyDescent="0.35">
      <c r="A564" t="s">
        <v>240</v>
      </c>
      <c r="B564">
        <v>248</v>
      </c>
      <c r="C564" t="s">
        <v>789</v>
      </c>
      <c r="D564" t="s">
        <v>4380</v>
      </c>
      <c r="E564">
        <v>566027</v>
      </c>
      <c r="F564" t="s">
        <v>14603</v>
      </c>
      <c r="G564">
        <v>9283786</v>
      </c>
      <c r="H564" t="s">
        <v>13397</v>
      </c>
      <c r="I564" t="s">
        <v>4381</v>
      </c>
      <c r="J564">
        <v>4763318964</v>
      </c>
      <c r="K564" t="s">
        <v>14604</v>
      </c>
      <c r="L564">
        <v>28</v>
      </c>
      <c r="M564">
        <v>28</v>
      </c>
      <c r="N564" t="s">
        <v>789</v>
      </c>
      <c r="O564">
        <v>5160858336</v>
      </c>
      <c r="P564" t="s">
        <v>4326</v>
      </c>
      <c r="Q564" t="s">
        <v>4382</v>
      </c>
      <c r="T564" s="1">
        <v>46206</v>
      </c>
      <c r="U564" s="31">
        <v>46206.635069444441</v>
      </c>
      <c r="V564">
        <v>1</v>
      </c>
      <c r="W564">
        <v>77000</v>
      </c>
      <c r="X564" t="s">
        <v>13400</v>
      </c>
      <c r="Y564" t="s">
        <v>13401</v>
      </c>
      <c r="Z564">
        <v>909020041276989</v>
      </c>
      <c r="AA564" t="s">
        <v>13402</v>
      </c>
      <c r="AB564">
        <v>2</v>
      </c>
      <c r="AC564">
        <v>24.15</v>
      </c>
      <c r="AD564" t="s">
        <v>939</v>
      </c>
      <c r="AE564" t="s">
        <v>940</v>
      </c>
      <c r="AF564" t="s">
        <v>13403</v>
      </c>
      <c r="AG564" s="1">
        <v>46241</v>
      </c>
      <c r="AH564">
        <v>25</v>
      </c>
      <c r="AI564" t="s">
        <v>13404</v>
      </c>
      <c r="AJ564" t="s">
        <v>13435</v>
      </c>
      <c r="AK564" t="s">
        <v>13406</v>
      </c>
      <c r="AL564">
        <v>8726791635</v>
      </c>
      <c r="AM564" t="s">
        <v>13407</v>
      </c>
      <c r="AN564" t="s">
        <v>13408</v>
      </c>
      <c r="AO564">
        <v>1318</v>
      </c>
      <c r="AP564">
        <v>0</v>
      </c>
      <c r="AQ564" t="s">
        <v>13420</v>
      </c>
      <c r="AR564">
        <v>1718</v>
      </c>
      <c r="AS564">
        <v>0</v>
      </c>
      <c r="AZ564">
        <v>0</v>
      </c>
      <c r="BC564" t="str">
        <f>VLOOKUP(A564,Sheet1!$A$1:$E$221,2,0)</f>
        <v>East Zone</v>
      </c>
      <c r="BD564" t="str">
        <f>VLOOKUP(A564,Sheet1!$A$1:$E$221,5,0)</f>
        <v>Marut Nandan</v>
      </c>
    </row>
    <row r="565" spans="1:56" x14ac:dyDescent="0.35">
      <c r="A565" t="s">
        <v>187</v>
      </c>
      <c r="B565">
        <v>557</v>
      </c>
      <c r="C565" t="s">
        <v>792</v>
      </c>
      <c r="D565" t="s">
        <v>3352</v>
      </c>
      <c r="E565">
        <v>401923</v>
      </c>
      <c r="F565" t="s">
        <v>14605</v>
      </c>
      <c r="G565">
        <v>9073538</v>
      </c>
      <c r="H565" t="s">
        <v>13397</v>
      </c>
      <c r="I565" t="s">
        <v>3356</v>
      </c>
      <c r="J565">
        <v>6538812933</v>
      </c>
      <c r="K565" t="s">
        <v>14606</v>
      </c>
      <c r="L565">
        <v>50</v>
      </c>
      <c r="M565">
        <v>24</v>
      </c>
      <c r="N565" t="s">
        <v>792</v>
      </c>
      <c r="O565">
        <v>8614780274</v>
      </c>
      <c r="P565" t="s">
        <v>3353</v>
      </c>
      <c r="Q565" t="s">
        <v>3354</v>
      </c>
      <c r="T565" s="1">
        <v>46206</v>
      </c>
      <c r="U565" s="31">
        <v>46206.767280092594</v>
      </c>
      <c r="V565">
        <v>1</v>
      </c>
      <c r="W565">
        <v>73000</v>
      </c>
      <c r="X565" t="s">
        <v>13400</v>
      </c>
      <c r="Y565" t="s">
        <v>13401</v>
      </c>
      <c r="Z565">
        <v>909020041276989</v>
      </c>
      <c r="AA565" t="s">
        <v>13402</v>
      </c>
      <c r="AB565">
        <v>2</v>
      </c>
      <c r="AC565">
        <v>24.5</v>
      </c>
      <c r="AD565" t="s">
        <v>3086</v>
      </c>
      <c r="AE565" t="s">
        <v>3087</v>
      </c>
      <c r="AF565" t="s">
        <v>13708</v>
      </c>
      <c r="AG565" s="1">
        <v>46244</v>
      </c>
      <c r="AH565">
        <v>25</v>
      </c>
      <c r="AI565" t="s">
        <v>13404</v>
      </c>
      <c r="AJ565" t="s">
        <v>13405</v>
      </c>
      <c r="AK565" t="s">
        <v>13406</v>
      </c>
      <c r="AL565">
        <v>9952126841</v>
      </c>
      <c r="AM565" t="s">
        <v>13415</v>
      </c>
      <c r="AN565" t="s">
        <v>13408</v>
      </c>
      <c r="AO565">
        <v>1250</v>
      </c>
      <c r="AP565">
        <v>0</v>
      </c>
      <c r="AQ565" t="s">
        <v>14267</v>
      </c>
      <c r="AR565">
        <v>1678</v>
      </c>
      <c r="AS565">
        <v>0</v>
      </c>
      <c r="AZ565">
        <v>0</v>
      </c>
      <c r="BC565" t="str">
        <f>VLOOKUP(A565,Sheet1!$A$1:$E$221,2,0)</f>
        <v>South Zone</v>
      </c>
      <c r="BD565" t="str">
        <f>VLOOKUP(A565,Sheet1!$A$1:$E$221,5,0)</f>
        <v>Sankar T</v>
      </c>
    </row>
    <row r="566" spans="1:56" x14ac:dyDescent="0.35">
      <c r="A566" t="s">
        <v>837</v>
      </c>
      <c r="B566">
        <v>233</v>
      </c>
      <c r="C566" t="s">
        <v>783</v>
      </c>
      <c r="D566" t="s">
        <v>4383</v>
      </c>
      <c r="E566">
        <v>754947</v>
      </c>
      <c r="F566" t="s">
        <v>14607</v>
      </c>
      <c r="G566">
        <v>9283669</v>
      </c>
      <c r="H566" t="s">
        <v>13397</v>
      </c>
      <c r="I566" t="s">
        <v>4384</v>
      </c>
      <c r="J566">
        <v>3168212578</v>
      </c>
      <c r="K566" t="s">
        <v>14608</v>
      </c>
      <c r="L566">
        <v>36</v>
      </c>
      <c r="M566">
        <v>37</v>
      </c>
      <c r="N566" t="s">
        <v>13584</v>
      </c>
      <c r="O566">
        <v>1847129411</v>
      </c>
      <c r="P566" t="s">
        <v>3701</v>
      </c>
      <c r="Q566" t="s">
        <v>3702</v>
      </c>
      <c r="T566" s="1">
        <v>46206</v>
      </c>
      <c r="U566" s="31">
        <v>46206.671284722222</v>
      </c>
      <c r="V566">
        <v>1</v>
      </c>
      <c r="W566">
        <v>65000</v>
      </c>
      <c r="X566" t="s">
        <v>13400</v>
      </c>
      <c r="Y566" t="s">
        <v>13401</v>
      </c>
      <c r="Z566">
        <v>909020041276989</v>
      </c>
      <c r="AA566" t="s">
        <v>13402</v>
      </c>
      <c r="AB566">
        <v>2</v>
      </c>
      <c r="AC566">
        <v>24.15</v>
      </c>
      <c r="AD566" t="s">
        <v>1358</v>
      </c>
      <c r="AE566" t="s">
        <v>1359</v>
      </c>
      <c r="AF566" t="s">
        <v>13414</v>
      </c>
      <c r="AG566" s="1">
        <v>46239</v>
      </c>
      <c r="AH566">
        <v>25</v>
      </c>
      <c r="AI566" t="s">
        <v>13404</v>
      </c>
      <c r="AJ566" t="s">
        <v>13435</v>
      </c>
      <c r="AK566" t="s">
        <v>13687</v>
      </c>
      <c r="AL566">
        <v>9041477919</v>
      </c>
      <c r="AM566" t="s">
        <v>13415</v>
      </c>
      <c r="AN566" t="s">
        <v>13408</v>
      </c>
      <c r="AO566">
        <v>1113</v>
      </c>
      <c r="AP566">
        <v>0</v>
      </c>
      <c r="AQ566" t="s">
        <v>13688</v>
      </c>
      <c r="AR566">
        <v>1451</v>
      </c>
      <c r="AS566">
        <v>0</v>
      </c>
      <c r="AZ566">
        <v>0</v>
      </c>
      <c r="BC566" t="str">
        <f>VLOOKUP(A566,Sheet1!$A$1:$E$221,2,0)</f>
        <v>West Zone</v>
      </c>
      <c r="BD566" t="str">
        <f>VLOOKUP(A566,Sheet1!$A$1:$E$221,5,0)</f>
        <v>Naveen Kumar</v>
      </c>
    </row>
    <row r="567" spans="1:56" x14ac:dyDescent="0.35">
      <c r="A567" t="s">
        <v>137</v>
      </c>
      <c r="B567">
        <v>323</v>
      </c>
      <c r="C567" t="s">
        <v>784</v>
      </c>
      <c r="D567" t="s">
        <v>3229</v>
      </c>
      <c r="E567">
        <v>606426</v>
      </c>
      <c r="F567" t="s">
        <v>14609</v>
      </c>
      <c r="G567">
        <v>9007119</v>
      </c>
      <c r="H567" t="s">
        <v>13397</v>
      </c>
      <c r="I567" t="s">
        <v>3231</v>
      </c>
      <c r="J567">
        <v>4643684085</v>
      </c>
      <c r="K567" t="s">
        <v>14610</v>
      </c>
      <c r="L567">
        <v>33</v>
      </c>
      <c r="M567">
        <v>36</v>
      </c>
      <c r="N567" t="s">
        <v>784</v>
      </c>
      <c r="O567">
        <v>8304710211</v>
      </c>
      <c r="P567" t="s">
        <v>97</v>
      </c>
      <c r="Q567" t="s">
        <v>2998</v>
      </c>
      <c r="R567" t="s">
        <v>155</v>
      </c>
      <c r="S567" t="s">
        <v>14611</v>
      </c>
      <c r="T567" s="1">
        <v>46206</v>
      </c>
      <c r="U567" s="31">
        <v>46206.655162037037</v>
      </c>
      <c r="V567">
        <v>1</v>
      </c>
      <c r="W567">
        <v>50000</v>
      </c>
      <c r="X567" t="s">
        <v>13400</v>
      </c>
      <c r="Y567" t="s">
        <v>13401</v>
      </c>
      <c r="Z567">
        <v>909020041276989</v>
      </c>
      <c r="AA567" t="s">
        <v>13402</v>
      </c>
      <c r="AB567">
        <v>2</v>
      </c>
      <c r="AC567">
        <v>24.15</v>
      </c>
      <c r="AD567" t="s">
        <v>1034</v>
      </c>
      <c r="AE567" t="s">
        <v>1035</v>
      </c>
      <c r="AF567" t="s">
        <v>13403</v>
      </c>
      <c r="AG567" s="1">
        <v>46237</v>
      </c>
      <c r="AH567">
        <v>25</v>
      </c>
      <c r="AI567" t="s">
        <v>13404</v>
      </c>
      <c r="AJ567" t="s">
        <v>13650</v>
      </c>
      <c r="AK567" t="s">
        <v>13406</v>
      </c>
      <c r="AL567">
        <v>8294511941</v>
      </c>
      <c r="AM567" t="s">
        <v>13415</v>
      </c>
      <c r="AN567" t="s">
        <v>13408</v>
      </c>
      <c r="AO567">
        <v>856</v>
      </c>
      <c r="AP567">
        <v>0</v>
      </c>
      <c r="AQ567" t="s">
        <v>13423</v>
      </c>
      <c r="AR567">
        <v>1117</v>
      </c>
      <c r="AS567">
        <v>0</v>
      </c>
      <c r="AZ567">
        <v>0</v>
      </c>
      <c r="BC567" t="str">
        <f>VLOOKUP(A567,Sheet1!$A$1:$E$221,2,0)</f>
        <v>East Zone</v>
      </c>
      <c r="BD567" t="str">
        <f>VLOOKUP(A567,Sheet1!$A$1:$E$221,5,0)</f>
        <v>Raja Kumar</v>
      </c>
    </row>
    <row r="568" spans="1:56" x14ac:dyDescent="0.35">
      <c r="A568" t="s">
        <v>193</v>
      </c>
      <c r="B568">
        <v>788</v>
      </c>
      <c r="C568" t="s">
        <v>792</v>
      </c>
      <c r="D568" t="s">
        <v>2720</v>
      </c>
      <c r="E568">
        <v>410299</v>
      </c>
      <c r="F568" t="s">
        <v>14612</v>
      </c>
      <c r="G568">
        <v>7774573</v>
      </c>
      <c r="H568" t="s">
        <v>13397</v>
      </c>
      <c r="I568" t="s">
        <v>2724</v>
      </c>
      <c r="J568">
        <v>4897252276</v>
      </c>
      <c r="K568" t="s">
        <v>14613</v>
      </c>
      <c r="L568">
        <v>42</v>
      </c>
      <c r="M568">
        <v>39</v>
      </c>
      <c r="N568" t="s">
        <v>792</v>
      </c>
      <c r="O568">
        <v>8578849419</v>
      </c>
      <c r="P568" t="s">
        <v>2721</v>
      </c>
      <c r="Q568" t="s">
        <v>2722</v>
      </c>
      <c r="T568" s="1">
        <v>46206</v>
      </c>
      <c r="U568" s="31">
        <v>46206.791354166664</v>
      </c>
      <c r="V568">
        <v>1</v>
      </c>
      <c r="W568">
        <v>73000</v>
      </c>
      <c r="X568" t="s">
        <v>13400</v>
      </c>
      <c r="Y568" t="s">
        <v>13401</v>
      </c>
      <c r="Z568">
        <v>909020041276989</v>
      </c>
      <c r="AA568" t="s">
        <v>13402</v>
      </c>
      <c r="AB568">
        <v>2</v>
      </c>
      <c r="AC568">
        <v>24.5</v>
      </c>
      <c r="AD568" t="s">
        <v>1380</v>
      </c>
      <c r="AE568" t="s">
        <v>1381</v>
      </c>
      <c r="AF568" t="s">
        <v>13426</v>
      </c>
      <c r="AG568" s="1">
        <v>46246</v>
      </c>
      <c r="AH568">
        <v>25</v>
      </c>
      <c r="AI568" t="s">
        <v>13404</v>
      </c>
      <c r="AJ568" t="s">
        <v>13405</v>
      </c>
      <c r="AK568" t="s">
        <v>13406</v>
      </c>
      <c r="AL568">
        <v>9715219838</v>
      </c>
      <c r="AM568" t="s">
        <v>13415</v>
      </c>
      <c r="AN568" t="s">
        <v>13408</v>
      </c>
      <c r="AO568">
        <v>1250</v>
      </c>
      <c r="AP568">
        <v>0</v>
      </c>
      <c r="AQ568" t="s">
        <v>14006</v>
      </c>
      <c r="AR568">
        <v>1555</v>
      </c>
      <c r="AS568">
        <v>0</v>
      </c>
      <c r="AZ568">
        <v>0</v>
      </c>
      <c r="BC568" t="str">
        <f>VLOOKUP(A568,Sheet1!$A$1:$E$221,2,0)</f>
        <v>South Zone</v>
      </c>
      <c r="BD568" t="str">
        <f>VLOOKUP(A568,Sheet1!$A$1:$E$221,5,0)</f>
        <v>Sankar T</v>
      </c>
    </row>
    <row r="569" spans="1:56" x14ac:dyDescent="0.35">
      <c r="A569" t="s">
        <v>181</v>
      </c>
      <c r="B569">
        <v>722</v>
      </c>
      <c r="C569" t="s">
        <v>785</v>
      </c>
      <c r="D569" t="s">
        <v>2808</v>
      </c>
      <c r="E569">
        <v>404732</v>
      </c>
      <c r="F569" t="s">
        <v>14614</v>
      </c>
      <c r="G569">
        <v>9283256</v>
      </c>
      <c r="H569" t="s">
        <v>13397</v>
      </c>
      <c r="I569" t="s">
        <v>2812</v>
      </c>
      <c r="J569">
        <v>5244152757</v>
      </c>
      <c r="K569" t="s">
        <v>14615</v>
      </c>
      <c r="L569">
        <v>50</v>
      </c>
      <c r="M569">
        <v>31</v>
      </c>
      <c r="N569" t="s">
        <v>785</v>
      </c>
      <c r="O569">
        <v>9235042513</v>
      </c>
      <c r="P569" t="s">
        <v>2809</v>
      </c>
      <c r="Q569" t="s">
        <v>2810</v>
      </c>
      <c r="T569" s="1">
        <v>46206</v>
      </c>
      <c r="U569" s="31">
        <v>46206.513865740744</v>
      </c>
      <c r="V569">
        <v>1</v>
      </c>
      <c r="W569">
        <v>70000</v>
      </c>
      <c r="X569" t="s">
        <v>13400</v>
      </c>
      <c r="Y569" t="s">
        <v>13401</v>
      </c>
      <c r="Z569">
        <v>909020041276989</v>
      </c>
      <c r="AA569" t="s">
        <v>13402</v>
      </c>
      <c r="AB569">
        <v>2</v>
      </c>
      <c r="AC569">
        <v>24.15</v>
      </c>
      <c r="AD569" t="s">
        <v>1325</v>
      </c>
      <c r="AE569" t="s">
        <v>1326</v>
      </c>
      <c r="AF569" t="s">
        <v>13426</v>
      </c>
      <c r="AG569" s="1">
        <v>46241</v>
      </c>
      <c r="AH569">
        <v>25</v>
      </c>
      <c r="AI569" t="s">
        <v>13404</v>
      </c>
      <c r="AJ569" t="s">
        <v>13405</v>
      </c>
      <c r="AK569" t="s">
        <v>13406</v>
      </c>
      <c r="AL569">
        <v>7486086855</v>
      </c>
      <c r="AM569" t="s">
        <v>13415</v>
      </c>
      <c r="AN569" t="s">
        <v>13408</v>
      </c>
      <c r="AO569">
        <v>1198</v>
      </c>
      <c r="AP569">
        <v>0</v>
      </c>
      <c r="AQ569" t="s">
        <v>13444</v>
      </c>
      <c r="AR569">
        <v>1609</v>
      </c>
      <c r="AS569">
        <v>0</v>
      </c>
      <c r="AZ569">
        <v>0</v>
      </c>
      <c r="BC569" t="str">
        <f>VLOOKUP(A569,Sheet1!$A$1:$E$221,2,0)</f>
        <v>West Zone</v>
      </c>
      <c r="BD569" t="str">
        <f>VLOOKUP(A569,Sheet1!$A$1:$E$221,5,0)</f>
        <v>Valand Priyankkumar</v>
      </c>
    </row>
    <row r="570" spans="1:56" x14ac:dyDescent="0.35">
      <c r="A570" t="s">
        <v>150</v>
      </c>
      <c r="B570">
        <v>764</v>
      </c>
      <c r="C570" t="s">
        <v>784</v>
      </c>
      <c r="D570" t="s">
        <v>4385</v>
      </c>
      <c r="E570">
        <v>546044</v>
      </c>
      <c r="F570" t="s">
        <v>14616</v>
      </c>
      <c r="G570">
        <v>8386382</v>
      </c>
      <c r="H570" t="s">
        <v>13397</v>
      </c>
      <c r="I570" t="s">
        <v>4386</v>
      </c>
      <c r="J570">
        <v>4424435094</v>
      </c>
      <c r="K570" t="s">
        <v>14617</v>
      </c>
      <c r="L570">
        <v>22</v>
      </c>
      <c r="M570">
        <v>31</v>
      </c>
      <c r="N570" t="s">
        <v>784</v>
      </c>
      <c r="O570">
        <v>8149703172</v>
      </c>
      <c r="P570" t="s">
        <v>4387</v>
      </c>
      <c r="Q570" t="s">
        <v>4388</v>
      </c>
      <c r="T570" s="1">
        <v>46206</v>
      </c>
      <c r="U570" s="31">
        <v>46206.765185185184</v>
      </c>
      <c r="V570">
        <v>1</v>
      </c>
      <c r="W570">
        <v>60000</v>
      </c>
      <c r="X570" t="s">
        <v>13400</v>
      </c>
      <c r="Y570" t="s">
        <v>13401</v>
      </c>
      <c r="Z570">
        <v>909020041276989</v>
      </c>
      <c r="AA570" t="s">
        <v>13402</v>
      </c>
      <c r="AB570">
        <v>2</v>
      </c>
      <c r="AC570">
        <v>24.15</v>
      </c>
      <c r="AD570" t="s">
        <v>1038</v>
      </c>
      <c r="AE570" t="s">
        <v>1039</v>
      </c>
      <c r="AF570" t="s">
        <v>13403</v>
      </c>
      <c r="AG570" s="1">
        <v>46236</v>
      </c>
      <c r="AH570">
        <v>25</v>
      </c>
      <c r="AI570" t="s">
        <v>13404</v>
      </c>
      <c r="AJ570" t="s">
        <v>13405</v>
      </c>
      <c r="AK570" t="s">
        <v>13406</v>
      </c>
      <c r="AL570">
        <v>8210908117</v>
      </c>
      <c r="AM570" t="s">
        <v>13407</v>
      </c>
      <c r="AN570" t="s">
        <v>13408</v>
      </c>
      <c r="AO570">
        <v>1027</v>
      </c>
      <c r="AP570">
        <v>0</v>
      </c>
      <c r="AQ570" t="s">
        <v>13471</v>
      </c>
      <c r="AR570">
        <v>1340</v>
      </c>
      <c r="AS570">
        <v>0</v>
      </c>
      <c r="AZ570">
        <v>0</v>
      </c>
      <c r="BC570" t="str">
        <f>VLOOKUP(A570,Sheet1!$A$1:$E$221,2,0)</f>
        <v>East Zone</v>
      </c>
      <c r="BD570" t="str">
        <f>VLOOKUP(A570,Sheet1!$A$1:$E$221,5,0)</f>
        <v>Raja Kumar</v>
      </c>
    </row>
    <row r="571" spans="1:56" x14ac:dyDescent="0.35">
      <c r="A571" t="s">
        <v>258</v>
      </c>
      <c r="B571">
        <v>915</v>
      </c>
      <c r="C571" t="s">
        <v>789</v>
      </c>
      <c r="D571" t="s">
        <v>3335</v>
      </c>
      <c r="E571">
        <v>536772</v>
      </c>
      <c r="F571" t="s">
        <v>14618</v>
      </c>
      <c r="G571">
        <v>9283494</v>
      </c>
      <c r="H571" t="s">
        <v>13397</v>
      </c>
      <c r="I571" t="s">
        <v>1789</v>
      </c>
      <c r="J571">
        <v>1103949358</v>
      </c>
      <c r="K571" t="s">
        <v>14619</v>
      </c>
      <c r="L571">
        <v>31</v>
      </c>
      <c r="M571">
        <v>33</v>
      </c>
      <c r="N571" t="s">
        <v>789</v>
      </c>
      <c r="O571">
        <v>4786531513</v>
      </c>
      <c r="P571" t="s">
        <v>3049</v>
      </c>
      <c r="Q571" t="s">
        <v>3050</v>
      </c>
      <c r="T571" s="1">
        <v>46206</v>
      </c>
      <c r="U571" s="31">
        <v>46206.52447916667</v>
      </c>
      <c r="V571">
        <v>1</v>
      </c>
      <c r="W571">
        <v>80000</v>
      </c>
      <c r="X571" t="s">
        <v>13400</v>
      </c>
      <c r="Y571" t="s">
        <v>13401</v>
      </c>
      <c r="Z571">
        <v>909020041276989</v>
      </c>
      <c r="AA571" t="s">
        <v>13402</v>
      </c>
      <c r="AB571">
        <v>3</v>
      </c>
      <c r="AC571">
        <v>24.15</v>
      </c>
      <c r="AD571" t="s">
        <v>1067</v>
      </c>
      <c r="AE571" t="s">
        <v>1068</v>
      </c>
      <c r="AF571" t="s">
        <v>13403</v>
      </c>
      <c r="AG571" s="1">
        <v>46242</v>
      </c>
      <c r="AH571">
        <v>25</v>
      </c>
      <c r="AI571" t="s">
        <v>13404</v>
      </c>
      <c r="AJ571" t="s">
        <v>13427</v>
      </c>
      <c r="AK571" t="s">
        <v>13406</v>
      </c>
      <c r="AL571">
        <v>7900149380</v>
      </c>
      <c r="AM571" t="s">
        <v>13407</v>
      </c>
      <c r="AN571" t="s">
        <v>13408</v>
      </c>
      <c r="AO571">
        <v>1369</v>
      </c>
      <c r="AP571">
        <v>0</v>
      </c>
      <c r="AQ571" t="s">
        <v>13785</v>
      </c>
      <c r="AR571">
        <v>1785</v>
      </c>
      <c r="AS571">
        <v>0</v>
      </c>
      <c r="AZ571">
        <v>0</v>
      </c>
      <c r="BC571" t="str">
        <f>VLOOKUP(A571,Sheet1!$A$1:$E$221,2,0)</f>
        <v>East Zone</v>
      </c>
      <c r="BD571" t="str">
        <f>VLOOKUP(A571,Sheet1!$A$1:$E$221,5,0)</f>
        <v>Sheelendra Pratap Singh</v>
      </c>
    </row>
    <row r="572" spans="1:56" x14ac:dyDescent="0.35">
      <c r="A572" t="s">
        <v>240</v>
      </c>
      <c r="B572">
        <v>248</v>
      </c>
      <c r="C572" t="s">
        <v>789</v>
      </c>
      <c r="D572" t="s">
        <v>4389</v>
      </c>
      <c r="E572">
        <v>341457</v>
      </c>
      <c r="F572" t="s">
        <v>14620</v>
      </c>
      <c r="G572">
        <v>9283982</v>
      </c>
      <c r="H572" t="s">
        <v>13397</v>
      </c>
      <c r="I572" t="s">
        <v>1161</v>
      </c>
      <c r="J572">
        <v>2859125745</v>
      </c>
      <c r="K572" t="s">
        <v>14621</v>
      </c>
      <c r="L572">
        <v>33</v>
      </c>
      <c r="M572">
        <v>35</v>
      </c>
      <c r="N572" t="s">
        <v>789</v>
      </c>
      <c r="O572">
        <v>7724740053</v>
      </c>
      <c r="P572" t="s">
        <v>1717</v>
      </c>
      <c r="Q572" t="s">
        <v>1718</v>
      </c>
      <c r="T572" s="1">
        <v>46206</v>
      </c>
      <c r="U572" s="31">
        <v>46206.618946759256</v>
      </c>
      <c r="V572">
        <v>1</v>
      </c>
      <c r="W572">
        <v>60000</v>
      </c>
      <c r="X572" t="s">
        <v>13400</v>
      </c>
      <c r="Y572" t="s">
        <v>13401</v>
      </c>
      <c r="Z572">
        <v>909020041276989</v>
      </c>
      <c r="AA572" t="s">
        <v>13402</v>
      </c>
      <c r="AB572">
        <v>3</v>
      </c>
      <c r="AC572">
        <v>24.15</v>
      </c>
      <c r="AD572" t="s">
        <v>982</v>
      </c>
      <c r="AE572" t="s">
        <v>983</v>
      </c>
      <c r="AF572" t="s">
        <v>13403</v>
      </c>
      <c r="AG572" s="1">
        <v>46240</v>
      </c>
      <c r="AH572">
        <v>25</v>
      </c>
      <c r="AI572" t="s">
        <v>13404</v>
      </c>
      <c r="AJ572" t="s">
        <v>13405</v>
      </c>
      <c r="AK572" t="s">
        <v>13406</v>
      </c>
      <c r="AL572">
        <v>8115035051</v>
      </c>
      <c r="AM572" t="s">
        <v>13407</v>
      </c>
      <c r="AN572" t="s">
        <v>13408</v>
      </c>
      <c r="AO572">
        <v>1027</v>
      </c>
      <c r="AP572">
        <v>0</v>
      </c>
      <c r="AQ572" t="s">
        <v>13619</v>
      </c>
      <c r="AR572">
        <v>1338</v>
      </c>
      <c r="AS572">
        <v>0</v>
      </c>
      <c r="AZ572">
        <v>0</v>
      </c>
      <c r="BC572" t="str">
        <f>VLOOKUP(A572,Sheet1!$A$1:$E$221,2,0)</f>
        <v>East Zone</v>
      </c>
      <c r="BD572" t="str">
        <f>VLOOKUP(A572,Sheet1!$A$1:$E$221,5,0)</f>
        <v>Marut Nandan</v>
      </c>
    </row>
    <row r="573" spans="1:56" x14ac:dyDescent="0.35">
      <c r="A573" t="s">
        <v>259</v>
      </c>
      <c r="B573">
        <v>911</v>
      </c>
      <c r="C573" t="s">
        <v>789</v>
      </c>
      <c r="D573" t="s">
        <v>3255</v>
      </c>
      <c r="E573">
        <v>547330</v>
      </c>
      <c r="F573" t="s">
        <v>14622</v>
      </c>
      <c r="G573">
        <v>9284052</v>
      </c>
      <c r="H573" t="s">
        <v>13397</v>
      </c>
      <c r="I573" t="s">
        <v>3115</v>
      </c>
      <c r="J573">
        <v>9523756832</v>
      </c>
      <c r="K573" t="s">
        <v>14623</v>
      </c>
      <c r="L573">
        <v>38</v>
      </c>
      <c r="M573">
        <v>38</v>
      </c>
      <c r="N573" t="s">
        <v>789</v>
      </c>
      <c r="O573">
        <v>8908845978</v>
      </c>
      <c r="P573" t="s">
        <v>1815</v>
      </c>
      <c r="Q573" t="s">
        <v>1816</v>
      </c>
      <c r="T573" s="1">
        <v>46206</v>
      </c>
      <c r="U573" s="31">
        <v>46206.694560185184</v>
      </c>
      <c r="V573">
        <v>1</v>
      </c>
      <c r="W573">
        <v>77000</v>
      </c>
      <c r="X573" t="s">
        <v>13400</v>
      </c>
      <c r="Y573" t="s">
        <v>13401</v>
      </c>
      <c r="Z573">
        <v>909020041276989</v>
      </c>
      <c r="AA573" t="s">
        <v>13402</v>
      </c>
      <c r="AB573">
        <v>2</v>
      </c>
      <c r="AC573">
        <v>24.15</v>
      </c>
      <c r="AD573" t="s">
        <v>939</v>
      </c>
      <c r="AE573" t="s">
        <v>940</v>
      </c>
      <c r="AF573" t="s">
        <v>13414</v>
      </c>
      <c r="AG573" s="1">
        <v>46239</v>
      </c>
      <c r="AH573">
        <v>25</v>
      </c>
      <c r="AI573" t="s">
        <v>13404</v>
      </c>
      <c r="AJ573" t="s">
        <v>13427</v>
      </c>
      <c r="AK573" t="s">
        <v>13406</v>
      </c>
      <c r="AL573">
        <v>7208610970</v>
      </c>
      <c r="AM573" t="s">
        <v>13407</v>
      </c>
      <c r="AN573" t="s">
        <v>13408</v>
      </c>
      <c r="AO573">
        <v>1318</v>
      </c>
      <c r="AP573">
        <v>0</v>
      </c>
      <c r="AQ573" t="s">
        <v>13420</v>
      </c>
      <c r="AR573">
        <v>1718</v>
      </c>
      <c r="AS573">
        <v>0</v>
      </c>
      <c r="AZ573">
        <v>0</v>
      </c>
      <c r="BC573" t="str">
        <f>VLOOKUP(A573,Sheet1!$A$1:$E$221,2,0)</f>
        <v>East Zone</v>
      </c>
      <c r="BD573" t="str">
        <f>VLOOKUP(A573,Sheet1!$A$1:$E$221,5,0)</f>
        <v>Marut Nandan</v>
      </c>
    </row>
    <row r="574" spans="1:56" x14ac:dyDescent="0.35">
      <c r="A574" t="s">
        <v>118</v>
      </c>
      <c r="B574">
        <v>13</v>
      </c>
      <c r="C574" t="s">
        <v>789</v>
      </c>
      <c r="D574" t="s">
        <v>3418</v>
      </c>
      <c r="E574">
        <v>345620</v>
      </c>
      <c r="F574" t="s">
        <v>14624</v>
      </c>
      <c r="G574">
        <v>8585175</v>
      </c>
      <c r="H574" t="s">
        <v>13397</v>
      </c>
      <c r="I574" t="s">
        <v>2994</v>
      </c>
      <c r="J574">
        <v>3817127363</v>
      </c>
      <c r="K574" t="s">
        <v>14625</v>
      </c>
      <c r="L574">
        <v>35</v>
      </c>
      <c r="M574">
        <v>43</v>
      </c>
      <c r="N574" t="s">
        <v>789</v>
      </c>
      <c r="O574">
        <v>2574462818</v>
      </c>
      <c r="P574" t="s">
        <v>1346</v>
      </c>
      <c r="Q574" t="s">
        <v>1347</v>
      </c>
      <c r="T574" s="1">
        <v>46206</v>
      </c>
      <c r="U574" s="31">
        <v>46206.67597222222</v>
      </c>
      <c r="V574">
        <v>1</v>
      </c>
      <c r="W574">
        <v>60000</v>
      </c>
      <c r="X574" t="s">
        <v>13400</v>
      </c>
      <c r="Y574" t="s">
        <v>13401</v>
      </c>
      <c r="Z574">
        <v>909020041276989</v>
      </c>
      <c r="AA574" t="s">
        <v>13402</v>
      </c>
      <c r="AB574">
        <v>5</v>
      </c>
      <c r="AC574">
        <v>24.15</v>
      </c>
      <c r="AD574" t="s">
        <v>1328</v>
      </c>
      <c r="AE574" t="s">
        <v>1329</v>
      </c>
      <c r="AF574" t="s">
        <v>13414</v>
      </c>
      <c r="AG574" s="1">
        <v>46239</v>
      </c>
      <c r="AH574">
        <v>25</v>
      </c>
      <c r="AI574" t="s">
        <v>13404</v>
      </c>
      <c r="AJ574" t="s">
        <v>13427</v>
      </c>
      <c r="AK574" t="s">
        <v>13406</v>
      </c>
      <c r="AL574">
        <v>9548909420</v>
      </c>
      <c r="AM574" t="s">
        <v>13415</v>
      </c>
      <c r="AN574" t="s">
        <v>13408</v>
      </c>
      <c r="AO574">
        <v>1027</v>
      </c>
      <c r="AP574">
        <v>0</v>
      </c>
      <c r="AQ574" t="s">
        <v>13416</v>
      </c>
      <c r="AR574">
        <v>1379</v>
      </c>
      <c r="AS574">
        <v>0</v>
      </c>
      <c r="AZ574">
        <v>0</v>
      </c>
      <c r="BC574" t="str">
        <f>VLOOKUP(A574,Sheet1!$A$1:$E$221,2,0)</f>
        <v>West Zone</v>
      </c>
      <c r="BD574" t="str">
        <f>VLOOKUP(A574,Sheet1!$A$1:$E$221,5,0)</f>
        <v>Pradeep Kumar</v>
      </c>
    </row>
    <row r="575" spans="1:56" x14ac:dyDescent="0.35">
      <c r="A575" t="s">
        <v>106</v>
      </c>
      <c r="B575">
        <v>555</v>
      </c>
      <c r="C575" t="s">
        <v>780</v>
      </c>
      <c r="D575" t="s">
        <v>4390</v>
      </c>
      <c r="E575">
        <v>405813</v>
      </c>
      <c r="F575" t="s">
        <v>1142</v>
      </c>
      <c r="G575">
        <v>9282672</v>
      </c>
      <c r="H575" t="s">
        <v>13397</v>
      </c>
      <c r="I575" t="s">
        <v>4391</v>
      </c>
      <c r="J575">
        <v>6252858737</v>
      </c>
      <c r="K575" t="s">
        <v>14626</v>
      </c>
      <c r="L575">
        <v>28</v>
      </c>
      <c r="M575">
        <v>31</v>
      </c>
      <c r="N575" t="s">
        <v>780</v>
      </c>
      <c r="O575">
        <v>3308417996</v>
      </c>
      <c r="P575" t="s">
        <v>4392</v>
      </c>
      <c r="Q575" t="s">
        <v>4393</v>
      </c>
      <c r="T575" s="1">
        <v>46206</v>
      </c>
      <c r="U575" s="31">
        <v>46206.600613425922</v>
      </c>
      <c r="V575">
        <v>1</v>
      </c>
      <c r="W575">
        <v>60000</v>
      </c>
      <c r="X575" t="s">
        <v>13400</v>
      </c>
      <c r="Y575" t="s">
        <v>13401</v>
      </c>
      <c r="Z575">
        <v>909020041276989</v>
      </c>
      <c r="AA575" t="s">
        <v>13402</v>
      </c>
      <c r="AB575">
        <v>4</v>
      </c>
      <c r="AC575">
        <v>24.5</v>
      </c>
      <c r="AD575" t="s">
        <v>1097</v>
      </c>
      <c r="AE575" t="s">
        <v>1098</v>
      </c>
      <c r="AF575" t="s">
        <v>13403</v>
      </c>
      <c r="AG575" s="1">
        <v>46239</v>
      </c>
      <c r="AH575">
        <v>25</v>
      </c>
      <c r="AI575" t="s">
        <v>13404</v>
      </c>
      <c r="AJ575" t="s">
        <v>13435</v>
      </c>
      <c r="AK575" t="s">
        <v>13406</v>
      </c>
      <c r="AL575">
        <v>9981582835</v>
      </c>
      <c r="AM575" t="s">
        <v>13415</v>
      </c>
      <c r="AN575" t="s">
        <v>13408</v>
      </c>
      <c r="AO575">
        <v>1027</v>
      </c>
      <c r="AP575">
        <v>0</v>
      </c>
      <c r="AQ575" t="s">
        <v>13471</v>
      </c>
      <c r="AR575">
        <v>1340</v>
      </c>
      <c r="AS575">
        <v>0</v>
      </c>
      <c r="AZ575">
        <v>0</v>
      </c>
      <c r="BC575" t="str">
        <f>VLOOKUP(A575,Sheet1!$A$1:$E$221,2,0)</f>
        <v>South East Zone</v>
      </c>
      <c r="BD575" t="str">
        <f>VLOOKUP(A575,Sheet1!$A$1:$E$221,5,0)</f>
        <v>Manu Yadav</v>
      </c>
    </row>
    <row r="576" spans="1:56" x14ac:dyDescent="0.35">
      <c r="A576" t="s">
        <v>94</v>
      </c>
      <c r="B576">
        <v>161</v>
      </c>
      <c r="C576" t="s">
        <v>780</v>
      </c>
      <c r="D576" t="s">
        <v>4394</v>
      </c>
      <c r="E576">
        <v>46106</v>
      </c>
      <c r="F576" t="s">
        <v>14218</v>
      </c>
      <c r="G576">
        <v>9282581</v>
      </c>
      <c r="H576" t="s">
        <v>13397</v>
      </c>
      <c r="I576" t="s">
        <v>4395</v>
      </c>
      <c r="J576">
        <v>8439359530</v>
      </c>
      <c r="K576" t="s">
        <v>14627</v>
      </c>
      <c r="L576">
        <v>40</v>
      </c>
      <c r="M576">
        <v>47</v>
      </c>
      <c r="N576" t="s">
        <v>780</v>
      </c>
      <c r="O576">
        <v>3482903551</v>
      </c>
      <c r="P576" t="s">
        <v>3915</v>
      </c>
      <c r="Q576" t="s">
        <v>3916</v>
      </c>
      <c r="T576" s="1">
        <v>46206</v>
      </c>
      <c r="U576" s="31">
        <v>46206.66033564815</v>
      </c>
      <c r="V576">
        <v>1</v>
      </c>
      <c r="W576">
        <v>40000</v>
      </c>
      <c r="X576" t="s">
        <v>13400</v>
      </c>
      <c r="Y576" t="s">
        <v>13401</v>
      </c>
      <c r="Z576">
        <v>909020041276989</v>
      </c>
      <c r="AA576" t="s">
        <v>13402</v>
      </c>
      <c r="AB576">
        <v>2</v>
      </c>
      <c r="AC576">
        <v>24.15</v>
      </c>
      <c r="AD576" t="s">
        <v>1105</v>
      </c>
      <c r="AE576" t="s">
        <v>1106</v>
      </c>
      <c r="AF576" t="s">
        <v>13414</v>
      </c>
      <c r="AG576" s="1">
        <v>46242</v>
      </c>
      <c r="AH576">
        <v>25</v>
      </c>
      <c r="AI576" t="s">
        <v>13404</v>
      </c>
      <c r="AJ576" t="s">
        <v>13405</v>
      </c>
      <c r="AK576" t="s">
        <v>13406</v>
      </c>
      <c r="AL576">
        <v>8839799849</v>
      </c>
      <c r="AM576" t="s">
        <v>13415</v>
      </c>
      <c r="AN576" t="s">
        <v>13408</v>
      </c>
      <c r="AO576">
        <v>685</v>
      </c>
      <c r="AP576">
        <v>0</v>
      </c>
      <c r="AQ576" t="s">
        <v>13648</v>
      </c>
      <c r="AR576">
        <v>893</v>
      </c>
      <c r="AS576">
        <v>0</v>
      </c>
      <c r="AZ576">
        <v>0</v>
      </c>
      <c r="BC576" t="str">
        <f>VLOOKUP(A576,Sheet1!$A$1:$E$221,2,0)</f>
        <v>South East Zone</v>
      </c>
      <c r="BD576" t="str">
        <f>VLOOKUP(A576,Sheet1!$A$1:$E$221,5,0)</f>
        <v>Manu Yadav</v>
      </c>
    </row>
    <row r="577" spans="1:56" x14ac:dyDescent="0.35">
      <c r="A577" t="s">
        <v>273</v>
      </c>
      <c r="B577">
        <v>287</v>
      </c>
      <c r="C577" t="s">
        <v>791</v>
      </c>
      <c r="D577" t="s">
        <v>3510</v>
      </c>
      <c r="E577">
        <v>131930</v>
      </c>
      <c r="F577" t="s">
        <v>14628</v>
      </c>
      <c r="G577">
        <v>8715045</v>
      </c>
      <c r="H577" t="s">
        <v>13397</v>
      </c>
      <c r="I577" t="s">
        <v>3514</v>
      </c>
      <c r="J577">
        <v>4315306331</v>
      </c>
      <c r="K577" t="s">
        <v>14629</v>
      </c>
      <c r="L577">
        <v>45</v>
      </c>
      <c r="M577">
        <v>45</v>
      </c>
      <c r="N577" t="s">
        <v>791</v>
      </c>
      <c r="O577">
        <v>6691508264</v>
      </c>
      <c r="P577" t="s">
        <v>3506</v>
      </c>
      <c r="Q577" t="s">
        <v>3507</v>
      </c>
      <c r="T577" s="1">
        <v>46206</v>
      </c>
      <c r="U577" s="31">
        <v>46206.620833333334</v>
      </c>
      <c r="V577">
        <v>1</v>
      </c>
      <c r="W577">
        <v>90000</v>
      </c>
      <c r="X577" t="s">
        <v>13400</v>
      </c>
      <c r="Y577" t="s">
        <v>13401</v>
      </c>
      <c r="Z577">
        <v>909020041276989</v>
      </c>
      <c r="AA577" t="s">
        <v>13626</v>
      </c>
      <c r="AB577">
        <v>4</v>
      </c>
      <c r="AC577">
        <v>24.5</v>
      </c>
      <c r="AD577" t="s">
        <v>3512</v>
      </c>
      <c r="AE577" t="s">
        <v>3513</v>
      </c>
      <c r="AF577" t="s">
        <v>13403</v>
      </c>
      <c r="AG577" s="1">
        <v>46240</v>
      </c>
      <c r="AH577">
        <v>36</v>
      </c>
      <c r="AI577" t="s">
        <v>13404</v>
      </c>
      <c r="AJ577" t="s">
        <v>13405</v>
      </c>
      <c r="AK577" t="s">
        <v>13406</v>
      </c>
      <c r="AL577">
        <v>7855031148</v>
      </c>
      <c r="AM577" t="s">
        <v>13415</v>
      </c>
      <c r="AN577" t="s">
        <v>13408</v>
      </c>
      <c r="AO577">
        <v>1540</v>
      </c>
      <c r="AP577">
        <v>0</v>
      </c>
      <c r="AQ577" t="s">
        <v>14204</v>
      </c>
      <c r="AR577">
        <v>3064</v>
      </c>
      <c r="AS577">
        <v>0</v>
      </c>
      <c r="AZ577">
        <v>0</v>
      </c>
      <c r="BC577" t="str">
        <f>VLOOKUP(A577,Sheet1!$A$1:$E$221,2,0)</f>
        <v>South East Zone</v>
      </c>
      <c r="BD577" t="str">
        <f>VLOOKUP(A577,Sheet1!$A$1:$E$221,5,0)</f>
        <v>Radhashyam Panda</v>
      </c>
    </row>
    <row r="578" spans="1:56" x14ac:dyDescent="0.35">
      <c r="A578" t="s">
        <v>80</v>
      </c>
      <c r="B578">
        <v>2</v>
      </c>
      <c r="C578" t="s">
        <v>789</v>
      </c>
      <c r="D578" t="s">
        <v>4396</v>
      </c>
      <c r="E578">
        <v>559916</v>
      </c>
      <c r="F578" t="s">
        <v>14630</v>
      </c>
      <c r="G578">
        <v>9283987</v>
      </c>
      <c r="H578" t="s">
        <v>13397</v>
      </c>
      <c r="I578" t="s">
        <v>4397</v>
      </c>
      <c r="J578">
        <v>7249501105</v>
      </c>
      <c r="K578" t="s">
        <v>14631</v>
      </c>
      <c r="L578">
        <v>34</v>
      </c>
      <c r="M578">
        <v>42</v>
      </c>
      <c r="N578" t="s">
        <v>789</v>
      </c>
      <c r="O578">
        <v>5055171208</v>
      </c>
      <c r="P578" t="s">
        <v>4398</v>
      </c>
      <c r="Q578" t="s">
        <v>4399</v>
      </c>
      <c r="T578" s="1">
        <v>46206</v>
      </c>
      <c r="U578" s="31">
        <v>46206.638993055552</v>
      </c>
      <c r="V578">
        <v>1</v>
      </c>
      <c r="W578">
        <v>77000</v>
      </c>
      <c r="X578" t="s">
        <v>13400</v>
      </c>
      <c r="Y578" t="s">
        <v>13401</v>
      </c>
      <c r="Z578">
        <v>909020041276989</v>
      </c>
      <c r="AA578" t="s">
        <v>13402</v>
      </c>
      <c r="AB578">
        <v>2</v>
      </c>
      <c r="AC578">
        <v>24.15</v>
      </c>
      <c r="AD578" t="s">
        <v>1173</v>
      </c>
      <c r="AE578" t="s">
        <v>1174</v>
      </c>
      <c r="AF578" t="s">
        <v>13414</v>
      </c>
      <c r="AG578" s="1">
        <v>46242</v>
      </c>
      <c r="AH578">
        <v>25</v>
      </c>
      <c r="AI578" t="s">
        <v>13404</v>
      </c>
      <c r="AJ578" t="s">
        <v>13427</v>
      </c>
      <c r="AK578" t="s">
        <v>13406</v>
      </c>
      <c r="AL578">
        <v>9870647358</v>
      </c>
      <c r="AM578" t="s">
        <v>13415</v>
      </c>
      <c r="AN578" t="s">
        <v>13408</v>
      </c>
      <c r="AO578">
        <v>1318</v>
      </c>
      <c r="AP578">
        <v>0</v>
      </c>
      <c r="AQ578" t="s">
        <v>13462</v>
      </c>
      <c r="AR578">
        <v>1770</v>
      </c>
      <c r="AS578">
        <v>0</v>
      </c>
      <c r="AZ578">
        <v>0</v>
      </c>
      <c r="BC578" t="str">
        <f>VLOOKUP(A578,Sheet1!$A$1:$E$221,2,0)</f>
        <v>West Zone</v>
      </c>
      <c r="BD578" t="str">
        <f>VLOOKUP(A578,Sheet1!$A$1:$E$221,5,0)</f>
        <v>Pradeep Kumar</v>
      </c>
    </row>
    <row r="579" spans="1:56" x14ac:dyDescent="0.35">
      <c r="A579" t="s">
        <v>242</v>
      </c>
      <c r="B579">
        <v>250</v>
      </c>
      <c r="C579" t="s">
        <v>789</v>
      </c>
      <c r="D579" t="s">
        <v>3211</v>
      </c>
      <c r="E579">
        <v>318381</v>
      </c>
      <c r="F579" t="s">
        <v>14632</v>
      </c>
      <c r="G579">
        <v>9284019</v>
      </c>
      <c r="H579" t="s">
        <v>13397</v>
      </c>
      <c r="I579" t="s">
        <v>3213</v>
      </c>
      <c r="J579">
        <v>9566867186</v>
      </c>
      <c r="K579" t="s">
        <v>14633</v>
      </c>
      <c r="L579">
        <v>37</v>
      </c>
      <c r="M579">
        <v>40</v>
      </c>
      <c r="N579" t="s">
        <v>789</v>
      </c>
      <c r="O579">
        <v>1550116228</v>
      </c>
      <c r="P579" t="s">
        <v>2976</v>
      </c>
      <c r="Q579" t="s">
        <v>2997</v>
      </c>
      <c r="T579" s="1">
        <v>46206</v>
      </c>
      <c r="U579" s="31">
        <v>46206.64025462963</v>
      </c>
      <c r="V579">
        <v>1</v>
      </c>
      <c r="W579">
        <v>40000</v>
      </c>
      <c r="X579" t="s">
        <v>13400</v>
      </c>
      <c r="Y579" t="s">
        <v>13401</v>
      </c>
      <c r="Z579">
        <v>909020041276989</v>
      </c>
      <c r="AA579" t="s">
        <v>13402</v>
      </c>
      <c r="AB579">
        <v>3</v>
      </c>
      <c r="AC579">
        <v>24.15</v>
      </c>
      <c r="AD579" t="s">
        <v>1048</v>
      </c>
      <c r="AE579" t="s">
        <v>1049</v>
      </c>
      <c r="AF579" t="s">
        <v>13426</v>
      </c>
      <c r="AG579" s="1">
        <v>46246</v>
      </c>
      <c r="AH579">
        <v>25</v>
      </c>
      <c r="AI579" t="s">
        <v>13404</v>
      </c>
      <c r="AJ579" t="s">
        <v>13405</v>
      </c>
      <c r="AK579" t="s">
        <v>13406</v>
      </c>
      <c r="AL579">
        <v>7084465553</v>
      </c>
      <c r="AM579" t="s">
        <v>13415</v>
      </c>
      <c r="AN579" t="s">
        <v>13408</v>
      </c>
      <c r="AO579">
        <v>685</v>
      </c>
      <c r="AP579">
        <v>0</v>
      </c>
      <c r="AQ579" t="s">
        <v>13565</v>
      </c>
      <c r="AR579">
        <v>892</v>
      </c>
      <c r="AS579">
        <v>0</v>
      </c>
      <c r="AZ579">
        <v>0</v>
      </c>
      <c r="BC579" t="str">
        <f>VLOOKUP(A579,Sheet1!$A$1:$E$221,2,0)</f>
        <v>East Zone</v>
      </c>
      <c r="BD579" t="str">
        <f>VLOOKUP(A579,Sheet1!$A$1:$E$221,5,0)</f>
        <v>Marut Nandan</v>
      </c>
    </row>
    <row r="580" spans="1:56" x14ac:dyDescent="0.35">
      <c r="A580" t="s">
        <v>807</v>
      </c>
      <c r="B580">
        <v>128</v>
      </c>
      <c r="C580" t="s">
        <v>787</v>
      </c>
      <c r="D580" t="s">
        <v>4609</v>
      </c>
      <c r="E580">
        <v>224463</v>
      </c>
      <c r="F580" t="s">
        <v>14634</v>
      </c>
      <c r="G580">
        <v>8312542</v>
      </c>
      <c r="H580" t="s">
        <v>13397</v>
      </c>
      <c r="I580" t="s">
        <v>4610</v>
      </c>
      <c r="J580">
        <v>2973127352</v>
      </c>
      <c r="K580" t="s">
        <v>14635</v>
      </c>
      <c r="L580">
        <v>51</v>
      </c>
      <c r="M580">
        <v>47</v>
      </c>
      <c r="N580" t="s">
        <v>787</v>
      </c>
      <c r="O580">
        <v>8861351902</v>
      </c>
      <c r="P580" t="s">
        <v>4611</v>
      </c>
      <c r="Q580" t="s">
        <v>4612</v>
      </c>
      <c r="T580" s="1">
        <v>46206</v>
      </c>
      <c r="U580" s="31">
        <v>46206.641608796293</v>
      </c>
      <c r="V580">
        <v>1</v>
      </c>
      <c r="W580">
        <v>75000</v>
      </c>
      <c r="X580" t="s">
        <v>13400</v>
      </c>
      <c r="Y580" t="s">
        <v>13401</v>
      </c>
      <c r="Z580">
        <v>909020041276989</v>
      </c>
      <c r="AA580" t="s">
        <v>13402</v>
      </c>
      <c r="AB580">
        <v>3</v>
      </c>
      <c r="AC580">
        <v>24.15</v>
      </c>
      <c r="AD580" t="s">
        <v>974</v>
      </c>
      <c r="AE580" t="s">
        <v>975</v>
      </c>
      <c r="AF580" t="s">
        <v>13403</v>
      </c>
      <c r="AG580" s="1">
        <v>46244</v>
      </c>
      <c r="AH580">
        <v>25</v>
      </c>
      <c r="AI580" t="s">
        <v>13404</v>
      </c>
      <c r="AJ580" t="s">
        <v>13427</v>
      </c>
      <c r="AK580" t="s">
        <v>13406</v>
      </c>
      <c r="AL580">
        <v>9955849594</v>
      </c>
      <c r="AM580" t="s">
        <v>13407</v>
      </c>
      <c r="AN580" t="s">
        <v>13408</v>
      </c>
      <c r="AO580">
        <v>1284</v>
      </c>
      <c r="AP580">
        <v>0</v>
      </c>
      <c r="AQ580" t="s">
        <v>13614</v>
      </c>
      <c r="AR580">
        <v>1673</v>
      </c>
      <c r="AS580">
        <v>0</v>
      </c>
      <c r="AZ580">
        <v>0</v>
      </c>
      <c r="BC580" t="str">
        <f>VLOOKUP(A580,Sheet1!$A$1:$E$221,2,0)</f>
        <v>East Zone</v>
      </c>
      <c r="BD580" t="str">
        <f>VLOOKUP(A580,Sheet1!$A$1:$E$221,5,0)</f>
        <v>Pavan Kumar Rai</v>
      </c>
    </row>
    <row r="581" spans="1:56" x14ac:dyDescent="0.35">
      <c r="A581" t="s">
        <v>205</v>
      </c>
      <c r="B581">
        <v>22</v>
      </c>
      <c r="C581" t="s">
        <v>789</v>
      </c>
      <c r="D581" t="s">
        <v>3423</v>
      </c>
      <c r="E581">
        <v>674350</v>
      </c>
      <c r="F581" t="s">
        <v>14636</v>
      </c>
      <c r="G581">
        <v>8391046</v>
      </c>
      <c r="H581" t="s">
        <v>13397</v>
      </c>
      <c r="I581" t="s">
        <v>3425</v>
      </c>
      <c r="J581">
        <v>1270093485</v>
      </c>
      <c r="K581" t="s">
        <v>14637</v>
      </c>
      <c r="L581">
        <v>36</v>
      </c>
      <c r="M581">
        <v>37</v>
      </c>
      <c r="N581" t="s">
        <v>789</v>
      </c>
      <c r="O581">
        <v>4792192906</v>
      </c>
      <c r="P581" t="s">
        <v>2092</v>
      </c>
      <c r="Q581" t="s">
        <v>2093</v>
      </c>
      <c r="T581" s="1">
        <v>46206</v>
      </c>
      <c r="U581" s="31">
        <v>46206.624236111114</v>
      </c>
      <c r="V581">
        <v>1</v>
      </c>
      <c r="W581">
        <v>75000</v>
      </c>
      <c r="X581" t="s">
        <v>13400</v>
      </c>
      <c r="Y581" t="s">
        <v>13401</v>
      </c>
      <c r="Z581">
        <v>909020041276989</v>
      </c>
      <c r="AA581" t="s">
        <v>13402</v>
      </c>
      <c r="AB581">
        <v>3</v>
      </c>
      <c r="AC581">
        <v>24.15</v>
      </c>
      <c r="AD581" t="s">
        <v>974</v>
      </c>
      <c r="AE581" t="s">
        <v>975</v>
      </c>
      <c r="AF581" t="s">
        <v>13414</v>
      </c>
      <c r="AG581" s="1">
        <v>46237</v>
      </c>
      <c r="AH581">
        <v>25</v>
      </c>
      <c r="AI581" t="s">
        <v>13404</v>
      </c>
      <c r="AJ581" t="s">
        <v>13427</v>
      </c>
      <c r="AK581" t="s">
        <v>13406</v>
      </c>
      <c r="AL581">
        <v>8755687518</v>
      </c>
      <c r="AM581" t="s">
        <v>13407</v>
      </c>
      <c r="AN581" t="s">
        <v>13408</v>
      </c>
      <c r="AO581">
        <v>1284</v>
      </c>
      <c r="AP581">
        <v>0</v>
      </c>
      <c r="AQ581" t="s">
        <v>13614</v>
      </c>
      <c r="AR581">
        <v>1673</v>
      </c>
      <c r="AS581">
        <v>0</v>
      </c>
      <c r="AZ581">
        <v>0</v>
      </c>
      <c r="BC581" t="str">
        <f>VLOOKUP(A581,Sheet1!$A$1:$E$221,2,0)</f>
        <v>West Zone</v>
      </c>
      <c r="BD581" t="str">
        <f>VLOOKUP(A581,Sheet1!$A$1:$E$221,5,0)</f>
        <v>Naveen Kumar</v>
      </c>
    </row>
    <row r="582" spans="1:56" x14ac:dyDescent="0.35">
      <c r="A582" t="s">
        <v>831</v>
      </c>
      <c r="B582">
        <v>57</v>
      </c>
      <c r="C582" t="s">
        <v>789</v>
      </c>
      <c r="D582" t="s">
        <v>2728</v>
      </c>
      <c r="E582">
        <v>441162</v>
      </c>
      <c r="F582" t="s">
        <v>14638</v>
      </c>
      <c r="G582">
        <v>8155554</v>
      </c>
      <c r="H582" t="s">
        <v>13397</v>
      </c>
      <c r="I582" t="s">
        <v>1789</v>
      </c>
      <c r="J582">
        <v>8508516492</v>
      </c>
      <c r="K582" t="s">
        <v>14639</v>
      </c>
      <c r="L582">
        <v>36</v>
      </c>
      <c r="M582">
        <v>31</v>
      </c>
      <c r="N582" t="s">
        <v>789</v>
      </c>
      <c r="O582">
        <v>8498696292</v>
      </c>
      <c r="P582" t="s">
        <v>2729</v>
      </c>
      <c r="Q582" t="s">
        <v>2730</v>
      </c>
      <c r="T582" s="1">
        <v>46206</v>
      </c>
      <c r="U582" s="31">
        <v>46206.680173611108</v>
      </c>
      <c r="V582">
        <v>1</v>
      </c>
      <c r="W582">
        <v>50000</v>
      </c>
      <c r="X582" t="s">
        <v>13400</v>
      </c>
      <c r="Y582" t="s">
        <v>13401</v>
      </c>
      <c r="Z582">
        <v>909020041276989</v>
      </c>
      <c r="AA582" t="s">
        <v>13402</v>
      </c>
      <c r="AB582">
        <v>3</v>
      </c>
      <c r="AC582">
        <v>24.15</v>
      </c>
      <c r="AD582" t="s">
        <v>1291</v>
      </c>
      <c r="AE582" t="s">
        <v>1292</v>
      </c>
      <c r="AF582" t="s">
        <v>13414</v>
      </c>
      <c r="AG582" s="1">
        <v>46243</v>
      </c>
      <c r="AH582">
        <v>25</v>
      </c>
      <c r="AI582" t="s">
        <v>13404</v>
      </c>
      <c r="AJ582" t="s">
        <v>13427</v>
      </c>
      <c r="AK582" t="s">
        <v>13406</v>
      </c>
      <c r="AL582">
        <v>7351584565</v>
      </c>
      <c r="AM582" t="s">
        <v>13415</v>
      </c>
      <c r="AN582" t="s">
        <v>13408</v>
      </c>
      <c r="AO582">
        <v>856</v>
      </c>
      <c r="AP582">
        <v>0</v>
      </c>
      <c r="AQ582" t="s">
        <v>13563</v>
      </c>
      <c r="AR582">
        <v>1150</v>
      </c>
      <c r="AS582">
        <v>0</v>
      </c>
      <c r="AZ582">
        <v>0</v>
      </c>
      <c r="BC582" t="str">
        <f>VLOOKUP(A582,Sheet1!$A$1:$E$221,2,0)</f>
        <v>West Zone</v>
      </c>
      <c r="BD582" t="str">
        <f>VLOOKUP(A582,Sheet1!$A$1:$E$221,5,0)</f>
        <v>Naveen Kumar</v>
      </c>
    </row>
    <row r="583" spans="1:56" x14ac:dyDescent="0.35">
      <c r="A583" t="s">
        <v>831</v>
      </c>
      <c r="B583">
        <v>57</v>
      </c>
      <c r="C583" t="s">
        <v>789</v>
      </c>
      <c r="D583" t="s">
        <v>2728</v>
      </c>
      <c r="E583">
        <v>441162</v>
      </c>
      <c r="F583" t="s">
        <v>14638</v>
      </c>
      <c r="G583">
        <v>8155554</v>
      </c>
      <c r="H583" t="s">
        <v>13397</v>
      </c>
      <c r="I583" t="s">
        <v>2732</v>
      </c>
      <c r="J583">
        <v>7171110919</v>
      </c>
      <c r="K583" t="s">
        <v>14640</v>
      </c>
      <c r="L583">
        <v>39</v>
      </c>
      <c r="M583">
        <v>48</v>
      </c>
      <c r="N583" t="s">
        <v>789</v>
      </c>
      <c r="O583">
        <v>6266739118</v>
      </c>
      <c r="P583" t="s">
        <v>2729</v>
      </c>
      <c r="Q583" t="s">
        <v>2730</v>
      </c>
      <c r="T583" s="1">
        <v>46206</v>
      </c>
      <c r="U583" s="31">
        <v>46206.680173611108</v>
      </c>
      <c r="V583">
        <v>1</v>
      </c>
      <c r="W583">
        <v>85000</v>
      </c>
      <c r="X583" t="s">
        <v>13400</v>
      </c>
      <c r="Y583" t="s">
        <v>13401</v>
      </c>
      <c r="Z583">
        <v>909020041276989</v>
      </c>
      <c r="AA583" t="s">
        <v>13402</v>
      </c>
      <c r="AB583">
        <v>3</v>
      </c>
      <c r="AC583">
        <v>24.15</v>
      </c>
      <c r="AD583" t="s">
        <v>2698</v>
      </c>
      <c r="AE583" t="s">
        <v>2699</v>
      </c>
      <c r="AF583" t="s">
        <v>13414</v>
      </c>
      <c r="AG583" s="1">
        <v>46243</v>
      </c>
      <c r="AH583">
        <v>25</v>
      </c>
      <c r="AI583" t="s">
        <v>13404</v>
      </c>
      <c r="AJ583" t="s">
        <v>13427</v>
      </c>
      <c r="AK583" t="s">
        <v>13406</v>
      </c>
      <c r="AL583">
        <v>7505154854</v>
      </c>
      <c r="AM583" t="s">
        <v>13407</v>
      </c>
      <c r="AN583" t="s">
        <v>13408</v>
      </c>
      <c r="AO583">
        <v>1455</v>
      </c>
      <c r="AP583">
        <v>0</v>
      </c>
      <c r="AQ583" t="s">
        <v>13681</v>
      </c>
      <c r="AR583">
        <v>1954</v>
      </c>
      <c r="AS583">
        <v>0</v>
      </c>
      <c r="AZ583">
        <v>0</v>
      </c>
      <c r="BC583" t="str">
        <f>VLOOKUP(A583,Sheet1!$A$1:$E$221,2,0)</f>
        <v>West Zone</v>
      </c>
      <c r="BD583" t="str">
        <f>VLOOKUP(A583,Sheet1!$A$1:$E$221,5,0)</f>
        <v>Naveen Kumar</v>
      </c>
    </row>
    <row r="584" spans="1:56" x14ac:dyDescent="0.35">
      <c r="A584" t="s">
        <v>262</v>
      </c>
      <c r="B584">
        <v>1026</v>
      </c>
      <c r="C584" t="s">
        <v>789</v>
      </c>
      <c r="D584" t="s">
        <v>4400</v>
      </c>
      <c r="E584">
        <v>659008</v>
      </c>
      <c r="F584" t="s">
        <v>14641</v>
      </c>
      <c r="G584">
        <v>9283472</v>
      </c>
      <c r="H584" t="s">
        <v>13397</v>
      </c>
      <c r="I584" t="s">
        <v>4401</v>
      </c>
      <c r="J584">
        <v>6517509539</v>
      </c>
      <c r="K584" t="s">
        <v>14383</v>
      </c>
      <c r="L584">
        <v>40</v>
      </c>
      <c r="M584">
        <v>34</v>
      </c>
      <c r="N584" t="s">
        <v>789</v>
      </c>
      <c r="O584">
        <v>2183896817</v>
      </c>
      <c r="P584" t="s">
        <v>1827</v>
      </c>
      <c r="Q584" t="s">
        <v>1828</v>
      </c>
      <c r="T584" s="1">
        <v>46206</v>
      </c>
      <c r="U584" s="31">
        <v>46206.587523148148</v>
      </c>
      <c r="V584">
        <v>1</v>
      </c>
      <c r="W584">
        <v>77000</v>
      </c>
      <c r="X584" t="s">
        <v>13400</v>
      </c>
      <c r="Y584" t="s">
        <v>13401</v>
      </c>
      <c r="Z584">
        <v>909020041276989</v>
      </c>
      <c r="AA584" t="s">
        <v>13402</v>
      </c>
      <c r="AB584">
        <v>2</v>
      </c>
      <c r="AC584">
        <v>24.15</v>
      </c>
      <c r="AD584" t="s">
        <v>1173</v>
      </c>
      <c r="AE584" t="s">
        <v>1174</v>
      </c>
      <c r="AF584" t="s">
        <v>13426</v>
      </c>
      <c r="AG584" s="1">
        <v>46238</v>
      </c>
      <c r="AH584">
        <v>25</v>
      </c>
      <c r="AI584" t="s">
        <v>13404</v>
      </c>
      <c r="AJ584" t="s">
        <v>13405</v>
      </c>
      <c r="AK584" t="s">
        <v>13406</v>
      </c>
      <c r="AL584">
        <v>9956166092</v>
      </c>
      <c r="AM584" t="s">
        <v>13407</v>
      </c>
      <c r="AN584" t="s">
        <v>13408</v>
      </c>
      <c r="AO584">
        <v>1318</v>
      </c>
      <c r="AP584">
        <v>0</v>
      </c>
      <c r="AQ584" t="s">
        <v>13462</v>
      </c>
      <c r="AR584">
        <v>1770</v>
      </c>
      <c r="AS584">
        <v>0</v>
      </c>
      <c r="AZ584">
        <v>0</v>
      </c>
      <c r="BC584" t="str">
        <f>VLOOKUP(A584,Sheet1!$A$1:$E$221,2,0)</f>
        <v>East Zone</v>
      </c>
      <c r="BD584" t="str">
        <f>VLOOKUP(A584,Sheet1!$A$1:$E$221,5,0)</f>
        <v>Sheelendra Pratap Singh</v>
      </c>
    </row>
    <row r="585" spans="1:56" x14ac:dyDescent="0.35">
      <c r="A585" t="s">
        <v>831</v>
      </c>
      <c r="B585">
        <v>57</v>
      </c>
      <c r="C585" t="s">
        <v>789</v>
      </c>
      <c r="D585" t="s">
        <v>2728</v>
      </c>
      <c r="E585">
        <v>441162</v>
      </c>
      <c r="F585" t="s">
        <v>14642</v>
      </c>
      <c r="G585">
        <v>8271841</v>
      </c>
      <c r="H585" t="s">
        <v>13397</v>
      </c>
      <c r="I585" t="s">
        <v>2733</v>
      </c>
      <c r="J585">
        <v>6617241106</v>
      </c>
      <c r="K585" t="s">
        <v>14423</v>
      </c>
      <c r="L585">
        <v>45</v>
      </c>
      <c r="M585">
        <v>41</v>
      </c>
      <c r="N585" t="s">
        <v>789</v>
      </c>
      <c r="O585">
        <v>1638700954</v>
      </c>
      <c r="P585" t="s">
        <v>2729</v>
      </c>
      <c r="Q585" t="s">
        <v>2730</v>
      </c>
      <c r="T585" s="1">
        <v>46206</v>
      </c>
      <c r="U585" s="31">
        <v>46206.680173611108</v>
      </c>
      <c r="V585">
        <v>1</v>
      </c>
      <c r="W585">
        <v>77000</v>
      </c>
      <c r="X585" t="s">
        <v>13400</v>
      </c>
      <c r="Y585" t="s">
        <v>13401</v>
      </c>
      <c r="Z585">
        <v>909020041276989</v>
      </c>
      <c r="AA585" t="s">
        <v>13402</v>
      </c>
      <c r="AB585">
        <v>2</v>
      </c>
      <c r="AC585">
        <v>24.15</v>
      </c>
      <c r="AD585" t="s">
        <v>1173</v>
      </c>
      <c r="AE585" t="s">
        <v>1174</v>
      </c>
      <c r="AF585" t="s">
        <v>13414</v>
      </c>
      <c r="AG585" s="1">
        <v>46243</v>
      </c>
      <c r="AH585">
        <v>25</v>
      </c>
      <c r="AI585" t="s">
        <v>13404</v>
      </c>
      <c r="AJ585" t="s">
        <v>13435</v>
      </c>
      <c r="AK585" t="s">
        <v>13406</v>
      </c>
      <c r="AL585">
        <v>8191005337</v>
      </c>
      <c r="AM585" t="s">
        <v>13407</v>
      </c>
      <c r="AN585" t="s">
        <v>13408</v>
      </c>
      <c r="AO585">
        <v>1318</v>
      </c>
      <c r="AP585">
        <v>0</v>
      </c>
      <c r="AQ585" t="s">
        <v>13462</v>
      </c>
      <c r="AR585">
        <v>1770</v>
      </c>
      <c r="AS585">
        <v>0</v>
      </c>
      <c r="AZ585">
        <v>0</v>
      </c>
      <c r="BC585" t="str">
        <f>VLOOKUP(A585,Sheet1!$A$1:$E$221,2,0)</f>
        <v>West Zone</v>
      </c>
      <c r="BD585" t="str">
        <f>VLOOKUP(A585,Sheet1!$A$1:$E$221,5,0)</f>
        <v>Naveen Kumar</v>
      </c>
    </row>
    <row r="586" spans="1:56" x14ac:dyDescent="0.35">
      <c r="A586" t="s">
        <v>88</v>
      </c>
      <c r="B586">
        <v>131</v>
      </c>
      <c r="C586" t="s">
        <v>788</v>
      </c>
      <c r="D586" t="s">
        <v>3305</v>
      </c>
      <c r="E586">
        <v>389934</v>
      </c>
      <c r="F586" t="s">
        <v>3803</v>
      </c>
      <c r="G586">
        <v>8303359</v>
      </c>
      <c r="H586" t="s">
        <v>13397</v>
      </c>
      <c r="I586" t="s">
        <v>3309</v>
      </c>
      <c r="J586">
        <v>1521522182</v>
      </c>
      <c r="K586" t="s">
        <v>14643</v>
      </c>
      <c r="L586">
        <v>44</v>
      </c>
      <c r="M586">
        <v>43</v>
      </c>
      <c r="N586" t="s">
        <v>788</v>
      </c>
      <c r="O586">
        <v>4476459308</v>
      </c>
      <c r="P586" t="s">
        <v>3306</v>
      </c>
      <c r="Q586" t="s">
        <v>3307</v>
      </c>
      <c r="T586" s="1">
        <v>46206</v>
      </c>
      <c r="U586" s="31">
        <v>46206.658645833333</v>
      </c>
      <c r="V586">
        <v>1</v>
      </c>
      <c r="W586">
        <v>50000</v>
      </c>
      <c r="X586" t="s">
        <v>13400</v>
      </c>
      <c r="Y586" t="s">
        <v>13401</v>
      </c>
      <c r="Z586">
        <v>909020041276989</v>
      </c>
      <c r="AA586" t="s">
        <v>13402</v>
      </c>
      <c r="AB586">
        <v>3</v>
      </c>
      <c r="AC586">
        <v>24.15</v>
      </c>
      <c r="AD586" t="s">
        <v>1228</v>
      </c>
      <c r="AE586" t="s">
        <v>1229</v>
      </c>
      <c r="AF586" t="s">
        <v>13414</v>
      </c>
      <c r="AG586" s="1">
        <v>46240</v>
      </c>
      <c r="AH586">
        <v>25</v>
      </c>
      <c r="AI586" t="s">
        <v>13404</v>
      </c>
      <c r="AJ586" t="s">
        <v>13405</v>
      </c>
      <c r="AK586" t="s">
        <v>13406</v>
      </c>
      <c r="AL586">
        <v>7722909878</v>
      </c>
      <c r="AM586" t="s">
        <v>13415</v>
      </c>
      <c r="AN586" t="s">
        <v>13408</v>
      </c>
      <c r="AO586">
        <v>856</v>
      </c>
      <c r="AP586">
        <v>0</v>
      </c>
      <c r="AQ586" t="s">
        <v>13545</v>
      </c>
      <c r="AR586">
        <v>1065</v>
      </c>
      <c r="AS586">
        <v>0</v>
      </c>
      <c r="AZ586">
        <v>0</v>
      </c>
      <c r="BC586" t="str">
        <f>VLOOKUP(A586,Sheet1!$A$1:$E$221,2,0)</f>
        <v>South Zone</v>
      </c>
      <c r="BD586" t="str">
        <f>VLOOKUP(A586,Sheet1!$A$1:$E$221,5,0)</f>
        <v>Vinay Shukla</v>
      </c>
    </row>
    <row r="587" spans="1:56" x14ac:dyDescent="0.35">
      <c r="A587" t="s">
        <v>153</v>
      </c>
      <c r="B587">
        <v>968</v>
      </c>
      <c r="C587" t="s">
        <v>787</v>
      </c>
      <c r="D587" t="s">
        <v>3257</v>
      </c>
      <c r="E587">
        <v>650670</v>
      </c>
      <c r="F587" t="s">
        <v>4402</v>
      </c>
      <c r="G587">
        <v>8334945</v>
      </c>
      <c r="H587" t="s">
        <v>13397</v>
      </c>
      <c r="I587" t="s">
        <v>2986</v>
      </c>
      <c r="J587">
        <v>6423031987</v>
      </c>
      <c r="K587" t="s">
        <v>14644</v>
      </c>
      <c r="L587">
        <v>36</v>
      </c>
      <c r="M587">
        <v>47</v>
      </c>
      <c r="N587" t="s">
        <v>787</v>
      </c>
      <c r="O587">
        <v>2787937738</v>
      </c>
      <c r="P587" t="s">
        <v>2996</v>
      </c>
      <c r="Q587" t="s">
        <v>3258</v>
      </c>
      <c r="T587" s="1">
        <v>46206</v>
      </c>
      <c r="U587" s="31">
        <v>46206.808993055558</v>
      </c>
      <c r="V587">
        <v>1</v>
      </c>
      <c r="W587">
        <v>77000</v>
      </c>
      <c r="X587" t="s">
        <v>13400</v>
      </c>
      <c r="Y587" t="s">
        <v>13401</v>
      </c>
      <c r="Z587">
        <v>909020041276989</v>
      </c>
      <c r="AA587" t="s">
        <v>13402</v>
      </c>
      <c r="AB587">
        <v>3</v>
      </c>
      <c r="AC587">
        <v>24.15</v>
      </c>
      <c r="AD587" t="s">
        <v>939</v>
      </c>
      <c r="AE587" t="s">
        <v>940</v>
      </c>
      <c r="AF587" t="s">
        <v>13403</v>
      </c>
      <c r="AG587" s="1">
        <v>46245</v>
      </c>
      <c r="AH587">
        <v>25</v>
      </c>
      <c r="AI587" t="s">
        <v>13404</v>
      </c>
      <c r="AJ587" t="s">
        <v>13435</v>
      </c>
      <c r="AK587" t="s">
        <v>13406</v>
      </c>
      <c r="AL587">
        <v>8271234287</v>
      </c>
      <c r="AM587" t="s">
        <v>13407</v>
      </c>
      <c r="AN587" t="s">
        <v>13408</v>
      </c>
      <c r="AO587">
        <v>1318</v>
      </c>
      <c r="AP587">
        <v>0</v>
      </c>
      <c r="AQ587" t="s">
        <v>13420</v>
      </c>
      <c r="AR587">
        <v>1718</v>
      </c>
      <c r="AS587">
        <v>0</v>
      </c>
      <c r="AZ587">
        <v>0</v>
      </c>
      <c r="BC587" t="str">
        <f>VLOOKUP(A587,Sheet1!$A$1:$E$221,2,0)</f>
        <v>East Zone</v>
      </c>
      <c r="BD587" t="str">
        <f>VLOOKUP(A587,Sheet1!$A$1:$E$221,5,0)</f>
        <v>Abhishek Kumar Tiwari</v>
      </c>
    </row>
    <row r="588" spans="1:56" x14ac:dyDescent="0.35">
      <c r="A588" t="s">
        <v>835</v>
      </c>
      <c r="B588">
        <v>584</v>
      </c>
      <c r="C588" t="s">
        <v>789</v>
      </c>
      <c r="D588" t="s">
        <v>2801</v>
      </c>
      <c r="E588">
        <v>378156</v>
      </c>
      <c r="F588" t="s">
        <v>14645</v>
      </c>
      <c r="G588">
        <v>8250376</v>
      </c>
      <c r="H588" t="s">
        <v>13397</v>
      </c>
      <c r="I588" t="s">
        <v>1525</v>
      </c>
      <c r="J588">
        <v>1462817202</v>
      </c>
      <c r="K588" t="s">
        <v>14646</v>
      </c>
      <c r="L588">
        <v>28</v>
      </c>
      <c r="M588">
        <v>34</v>
      </c>
      <c r="N588" t="s">
        <v>789</v>
      </c>
      <c r="O588">
        <v>3839007710</v>
      </c>
      <c r="P588" t="s">
        <v>2802</v>
      </c>
      <c r="Q588" t="s">
        <v>2803</v>
      </c>
      <c r="T588" s="1">
        <v>46206</v>
      </c>
      <c r="U588" s="31">
        <v>46206.564699074072</v>
      </c>
      <c r="V588">
        <v>1</v>
      </c>
      <c r="W588">
        <v>60000</v>
      </c>
      <c r="X588" t="s">
        <v>13400</v>
      </c>
      <c r="Y588" t="s">
        <v>13401</v>
      </c>
      <c r="Z588">
        <v>909020041276989</v>
      </c>
      <c r="AA588" t="s">
        <v>13402</v>
      </c>
      <c r="AB588">
        <v>3</v>
      </c>
      <c r="AC588">
        <v>24.15</v>
      </c>
      <c r="AD588" t="s">
        <v>1328</v>
      </c>
      <c r="AE588" t="s">
        <v>1329</v>
      </c>
      <c r="AF588" t="s">
        <v>13414</v>
      </c>
      <c r="AG588" s="1">
        <v>46238</v>
      </c>
      <c r="AH588">
        <v>25</v>
      </c>
      <c r="AI588" t="s">
        <v>13404</v>
      </c>
      <c r="AJ588" t="s">
        <v>13427</v>
      </c>
      <c r="AK588" t="s">
        <v>13406</v>
      </c>
      <c r="AL588">
        <v>7078807843</v>
      </c>
      <c r="AM588" t="s">
        <v>13415</v>
      </c>
      <c r="AN588" t="s">
        <v>13408</v>
      </c>
      <c r="AO588">
        <v>1027</v>
      </c>
      <c r="AP588">
        <v>0</v>
      </c>
      <c r="AQ588" t="s">
        <v>13416</v>
      </c>
      <c r="AR588">
        <v>1379</v>
      </c>
      <c r="AS588">
        <v>0</v>
      </c>
      <c r="AZ588">
        <v>0</v>
      </c>
      <c r="BC588" t="str">
        <f>VLOOKUP(A588,Sheet1!$A$1:$E$221,2,0)</f>
        <v>West Zone</v>
      </c>
      <c r="BD588" t="str">
        <f>VLOOKUP(A588,Sheet1!$A$1:$E$221,5,0)</f>
        <v>Pradeep Kumar</v>
      </c>
    </row>
    <row r="589" spans="1:56" x14ac:dyDescent="0.35">
      <c r="A589" t="s">
        <v>214</v>
      </c>
      <c r="B589">
        <v>411</v>
      </c>
      <c r="C589" t="s">
        <v>778</v>
      </c>
      <c r="D589" t="s">
        <v>4403</v>
      </c>
      <c r="E589">
        <v>699931</v>
      </c>
      <c r="F589" t="s">
        <v>14647</v>
      </c>
      <c r="G589">
        <v>8561101</v>
      </c>
      <c r="H589" t="s">
        <v>13397</v>
      </c>
      <c r="I589" t="s">
        <v>4404</v>
      </c>
      <c r="J589">
        <v>9833901943</v>
      </c>
      <c r="K589" t="s">
        <v>14648</v>
      </c>
      <c r="L589">
        <v>29</v>
      </c>
      <c r="M589">
        <v>45</v>
      </c>
      <c r="N589" t="s">
        <v>778</v>
      </c>
      <c r="O589">
        <v>4067661410</v>
      </c>
      <c r="P589" t="s">
        <v>4405</v>
      </c>
      <c r="Q589" t="s">
        <v>4406</v>
      </c>
      <c r="R589" t="s">
        <v>14649</v>
      </c>
      <c r="S589" t="s">
        <v>14650</v>
      </c>
      <c r="T589" s="1">
        <v>46206</v>
      </c>
      <c r="U589" s="31">
        <v>46206.612037037034</v>
      </c>
      <c r="V589">
        <v>1</v>
      </c>
      <c r="W589">
        <v>70000</v>
      </c>
      <c r="X589" t="s">
        <v>13400</v>
      </c>
      <c r="Y589" t="s">
        <v>13401</v>
      </c>
      <c r="Z589">
        <v>909020041276989</v>
      </c>
      <c r="AA589" t="s">
        <v>13626</v>
      </c>
      <c r="AB589">
        <v>3</v>
      </c>
      <c r="AC589">
        <v>24.15</v>
      </c>
      <c r="AD589" t="s">
        <v>4359</v>
      </c>
      <c r="AE589" t="s">
        <v>4360</v>
      </c>
      <c r="AF589" t="s">
        <v>13403</v>
      </c>
      <c r="AG589" s="1">
        <v>46243</v>
      </c>
      <c r="AH589">
        <v>36</v>
      </c>
      <c r="AI589" t="s">
        <v>13404</v>
      </c>
      <c r="AJ589" t="s">
        <v>13405</v>
      </c>
      <c r="AK589" t="s">
        <v>13406</v>
      </c>
      <c r="AL589">
        <v>9395435294</v>
      </c>
      <c r="AM589" t="s">
        <v>13415</v>
      </c>
      <c r="AN589" t="s">
        <v>13408</v>
      </c>
      <c r="AO589">
        <v>1198</v>
      </c>
      <c r="AP589">
        <v>0</v>
      </c>
      <c r="AQ589" t="s">
        <v>14567</v>
      </c>
      <c r="AR589">
        <v>2182</v>
      </c>
      <c r="AS589">
        <v>0</v>
      </c>
      <c r="AZ589">
        <v>0</v>
      </c>
      <c r="BC589" t="str">
        <f>VLOOKUP(A589,Sheet1!$A$1:$E$221,2,0)</f>
        <v>South East Zone</v>
      </c>
      <c r="BD589" t="str">
        <f>VLOOKUP(A589,Sheet1!$A$1:$E$221,5,0)</f>
        <v>Pritam Vishwas</v>
      </c>
    </row>
    <row r="590" spans="1:56" x14ac:dyDescent="0.35">
      <c r="A590" t="s">
        <v>158</v>
      </c>
      <c r="B590">
        <v>1313</v>
      </c>
      <c r="C590" t="s">
        <v>789</v>
      </c>
      <c r="D590" t="s">
        <v>4407</v>
      </c>
      <c r="E590">
        <v>273595</v>
      </c>
      <c r="F590" t="s">
        <v>14093</v>
      </c>
      <c r="G590">
        <v>8189857</v>
      </c>
      <c r="H590" t="s">
        <v>13397</v>
      </c>
      <c r="I590" t="s">
        <v>1143</v>
      </c>
      <c r="J590">
        <v>5515687121</v>
      </c>
      <c r="K590" t="s">
        <v>14651</v>
      </c>
      <c r="L590">
        <v>50</v>
      </c>
      <c r="M590">
        <v>25</v>
      </c>
      <c r="N590" t="s">
        <v>789</v>
      </c>
      <c r="O590">
        <v>8766352857</v>
      </c>
      <c r="P590" t="s">
        <v>2044</v>
      </c>
      <c r="Q590" t="s">
        <v>2185</v>
      </c>
      <c r="T590" s="1">
        <v>46206</v>
      </c>
      <c r="U590" s="31">
        <v>46206.687604166669</v>
      </c>
      <c r="V590">
        <v>1</v>
      </c>
      <c r="W590">
        <v>77000</v>
      </c>
      <c r="X590" t="s">
        <v>13400</v>
      </c>
      <c r="Y590" t="s">
        <v>13401</v>
      </c>
      <c r="Z590">
        <v>909020041276989</v>
      </c>
      <c r="AA590" t="s">
        <v>13402</v>
      </c>
      <c r="AB590">
        <v>2</v>
      </c>
      <c r="AC590">
        <v>24.15</v>
      </c>
      <c r="AD590" t="s">
        <v>1173</v>
      </c>
      <c r="AE590" t="s">
        <v>1174</v>
      </c>
      <c r="AF590" t="s">
        <v>13426</v>
      </c>
      <c r="AG590" s="1">
        <v>46236</v>
      </c>
      <c r="AH590">
        <v>25</v>
      </c>
      <c r="AI590" t="s">
        <v>13404</v>
      </c>
      <c r="AJ590" t="s">
        <v>13405</v>
      </c>
      <c r="AK590" t="s">
        <v>13406</v>
      </c>
      <c r="AL590">
        <v>9758341575</v>
      </c>
      <c r="AM590" t="s">
        <v>13407</v>
      </c>
      <c r="AN590" t="s">
        <v>13408</v>
      </c>
      <c r="AO590">
        <v>1318</v>
      </c>
      <c r="AP590">
        <v>0</v>
      </c>
      <c r="AQ590" t="s">
        <v>13462</v>
      </c>
      <c r="AR590">
        <v>1770</v>
      </c>
      <c r="AS590">
        <v>0</v>
      </c>
      <c r="AZ590">
        <v>0</v>
      </c>
      <c r="BC590" t="str">
        <f>VLOOKUP(A590,Sheet1!$A$1:$E$221,2,0)</f>
        <v>West Zone</v>
      </c>
      <c r="BD590" t="str">
        <f>VLOOKUP(A590,Sheet1!$A$1:$E$221,5,0)</f>
        <v>Pradeep Kumar</v>
      </c>
    </row>
    <row r="591" spans="1:56" x14ac:dyDescent="0.35">
      <c r="A591" t="s">
        <v>833</v>
      </c>
      <c r="B591">
        <v>210</v>
      </c>
      <c r="C591" t="s">
        <v>789</v>
      </c>
      <c r="D591" t="s">
        <v>3435</v>
      </c>
      <c r="E591">
        <v>679431</v>
      </c>
      <c r="F591" t="s">
        <v>14652</v>
      </c>
      <c r="G591">
        <v>8428824</v>
      </c>
      <c r="H591" t="s">
        <v>13397</v>
      </c>
      <c r="I591" t="s">
        <v>3090</v>
      </c>
      <c r="J591">
        <v>4539886649</v>
      </c>
      <c r="K591" t="s">
        <v>14653</v>
      </c>
      <c r="L591">
        <v>32</v>
      </c>
      <c r="M591">
        <v>36</v>
      </c>
      <c r="N591" t="s">
        <v>789</v>
      </c>
      <c r="O591">
        <v>5326811674</v>
      </c>
      <c r="P591" t="s">
        <v>2133</v>
      </c>
      <c r="Q591" t="s">
        <v>2134</v>
      </c>
      <c r="T591" s="1">
        <v>46206</v>
      </c>
      <c r="U591" s="31">
        <v>46206.648773148147</v>
      </c>
      <c r="V591">
        <v>1</v>
      </c>
      <c r="W591">
        <v>40000</v>
      </c>
      <c r="X591" t="s">
        <v>13400</v>
      </c>
      <c r="Y591" t="s">
        <v>13401</v>
      </c>
      <c r="Z591">
        <v>909020041276989</v>
      </c>
      <c r="AA591" t="s">
        <v>13402</v>
      </c>
      <c r="AB591">
        <v>3</v>
      </c>
      <c r="AC591">
        <v>24.15</v>
      </c>
      <c r="AD591" t="s">
        <v>3064</v>
      </c>
      <c r="AE591" t="s">
        <v>3065</v>
      </c>
      <c r="AF591" t="s">
        <v>13414</v>
      </c>
      <c r="AG591" s="1">
        <v>46244</v>
      </c>
      <c r="AH591">
        <v>25</v>
      </c>
      <c r="AI591" t="s">
        <v>13404</v>
      </c>
      <c r="AJ591" t="s">
        <v>13435</v>
      </c>
      <c r="AK591" t="s">
        <v>13406</v>
      </c>
      <c r="AL591">
        <v>9568959593</v>
      </c>
      <c r="AM591" t="s">
        <v>13407</v>
      </c>
      <c r="AN591" t="s">
        <v>13408</v>
      </c>
      <c r="AO591">
        <v>685</v>
      </c>
      <c r="AP591">
        <v>0</v>
      </c>
      <c r="AQ591" t="s">
        <v>14547</v>
      </c>
      <c r="AR591">
        <v>920</v>
      </c>
      <c r="AS591">
        <v>0</v>
      </c>
      <c r="AZ591">
        <v>0</v>
      </c>
      <c r="BC591" t="str">
        <f>VLOOKUP(A591,Sheet1!$A$1:$E$221,2,0)</f>
        <v>West Zone</v>
      </c>
      <c r="BD591" t="str">
        <f>VLOOKUP(A591,Sheet1!$A$1:$E$221,5,0)</f>
        <v>Sandeep Sisodiya</v>
      </c>
    </row>
    <row r="592" spans="1:56" x14ac:dyDescent="0.35">
      <c r="A592" t="s">
        <v>803</v>
      </c>
      <c r="B592">
        <v>225</v>
      </c>
      <c r="C592" t="s">
        <v>791</v>
      </c>
      <c r="D592" t="s">
        <v>3489</v>
      </c>
      <c r="E592">
        <v>110174</v>
      </c>
      <c r="F592" t="s">
        <v>14654</v>
      </c>
      <c r="G592">
        <v>8300696</v>
      </c>
      <c r="H592" t="s">
        <v>13397</v>
      </c>
      <c r="I592" t="s">
        <v>3491</v>
      </c>
      <c r="J592">
        <v>2352061314</v>
      </c>
      <c r="K592" t="s">
        <v>14655</v>
      </c>
      <c r="L592">
        <v>45</v>
      </c>
      <c r="M592">
        <v>53</v>
      </c>
      <c r="N592" t="s">
        <v>791</v>
      </c>
      <c r="O592">
        <v>5139138063</v>
      </c>
      <c r="P592" t="s">
        <v>3132</v>
      </c>
      <c r="Q592" t="s">
        <v>3133</v>
      </c>
      <c r="T592" s="1">
        <v>46206</v>
      </c>
      <c r="U592" s="31">
        <v>46206.698796296296</v>
      </c>
      <c r="V592">
        <v>1</v>
      </c>
      <c r="W592">
        <v>70000</v>
      </c>
      <c r="X592" t="s">
        <v>13400</v>
      </c>
      <c r="Y592" t="s">
        <v>13401</v>
      </c>
      <c r="Z592">
        <v>909020041276989</v>
      </c>
      <c r="AA592" t="s">
        <v>13402</v>
      </c>
      <c r="AB592">
        <v>5</v>
      </c>
      <c r="AC592">
        <v>24.5</v>
      </c>
      <c r="AD592" t="s">
        <v>1384</v>
      </c>
      <c r="AE592" t="s">
        <v>1385</v>
      </c>
      <c r="AF592" t="s">
        <v>13403</v>
      </c>
      <c r="AG592" s="1">
        <v>46244</v>
      </c>
      <c r="AH592">
        <v>25</v>
      </c>
      <c r="AI592" t="s">
        <v>13404</v>
      </c>
      <c r="AJ592" t="s">
        <v>13435</v>
      </c>
      <c r="AK592" t="s">
        <v>13406</v>
      </c>
      <c r="AL592">
        <v>8658489809</v>
      </c>
      <c r="AM592" t="s">
        <v>13415</v>
      </c>
      <c r="AN592" t="s">
        <v>13408</v>
      </c>
      <c r="AO592">
        <v>1198</v>
      </c>
      <c r="AP592">
        <v>0</v>
      </c>
      <c r="AQ592" t="s">
        <v>13444</v>
      </c>
      <c r="AR592">
        <v>1609</v>
      </c>
      <c r="AS592">
        <v>0</v>
      </c>
      <c r="AZ592">
        <v>0</v>
      </c>
      <c r="BC592" t="str">
        <f>VLOOKUP(A592,Sheet1!$A$1:$E$221,2,0)</f>
        <v>South East Zone</v>
      </c>
      <c r="BD592" t="str">
        <f>VLOOKUP(A592,Sheet1!$A$1:$E$221,5,0)</f>
        <v>Radhashyam Panda</v>
      </c>
    </row>
    <row r="593" spans="1:56" x14ac:dyDescent="0.35">
      <c r="A593" t="s">
        <v>189</v>
      </c>
      <c r="B593">
        <v>717</v>
      </c>
      <c r="C593" t="s">
        <v>792</v>
      </c>
      <c r="D593" t="s">
        <v>3362</v>
      </c>
      <c r="E593">
        <v>375490</v>
      </c>
      <c r="F593" t="s">
        <v>14656</v>
      </c>
      <c r="G593">
        <v>8421400</v>
      </c>
      <c r="H593" t="s">
        <v>13397</v>
      </c>
      <c r="I593" t="s">
        <v>3364</v>
      </c>
      <c r="J593">
        <v>6789293784</v>
      </c>
      <c r="K593" t="s">
        <v>14657</v>
      </c>
      <c r="L593">
        <v>23</v>
      </c>
      <c r="M593">
        <v>34</v>
      </c>
      <c r="N593" t="s">
        <v>792</v>
      </c>
      <c r="O593">
        <v>5018488123</v>
      </c>
      <c r="P593" t="s">
        <v>3060</v>
      </c>
      <c r="Q593" t="s">
        <v>3061</v>
      </c>
      <c r="T593" s="1">
        <v>46206</v>
      </c>
      <c r="U593" s="31">
        <v>46206.783078703702</v>
      </c>
      <c r="V593">
        <v>1</v>
      </c>
      <c r="W593">
        <v>90000</v>
      </c>
      <c r="X593" t="s">
        <v>13400</v>
      </c>
      <c r="Y593" t="s">
        <v>13401</v>
      </c>
      <c r="Z593">
        <v>909020041276989</v>
      </c>
      <c r="AA593" t="s">
        <v>13402</v>
      </c>
      <c r="AB593">
        <v>4</v>
      </c>
      <c r="AC593">
        <v>24.15</v>
      </c>
      <c r="AD593" t="s">
        <v>1180</v>
      </c>
      <c r="AE593" t="s">
        <v>1181</v>
      </c>
      <c r="AF593" t="s">
        <v>13426</v>
      </c>
      <c r="AG593" s="1">
        <v>46244</v>
      </c>
      <c r="AH593">
        <v>25</v>
      </c>
      <c r="AI593" t="s">
        <v>13404</v>
      </c>
      <c r="AJ593" t="s">
        <v>13405</v>
      </c>
      <c r="AK593" t="s">
        <v>13406</v>
      </c>
      <c r="AL593">
        <v>9585401948</v>
      </c>
      <c r="AM593" t="s">
        <v>13407</v>
      </c>
      <c r="AN593" t="s">
        <v>13408</v>
      </c>
      <c r="AO593">
        <v>1540</v>
      </c>
      <c r="AP593">
        <v>0</v>
      </c>
      <c r="AQ593" t="s">
        <v>13431</v>
      </c>
      <c r="AR593">
        <v>2069</v>
      </c>
      <c r="AS593">
        <v>0</v>
      </c>
      <c r="AZ593">
        <v>0</v>
      </c>
      <c r="BC593" t="str">
        <f>VLOOKUP(A593,Sheet1!$A$1:$E$221,2,0)</f>
        <v>South Zone</v>
      </c>
      <c r="BD593" t="str">
        <f>VLOOKUP(A593,Sheet1!$A$1:$E$221,5,0)</f>
        <v>Sankar T</v>
      </c>
    </row>
    <row r="594" spans="1:56" x14ac:dyDescent="0.35">
      <c r="A594" t="s">
        <v>156</v>
      </c>
      <c r="B594">
        <v>1219</v>
      </c>
      <c r="C594" t="s">
        <v>789</v>
      </c>
      <c r="D594" t="s">
        <v>3464</v>
      </c>
      <c r="E594">
        <v>691296</v>
      </c>
      <c r="F594" t="s">
        <v>4250</v>
      </c>
      <c r="G594">
        <v>8464422</v>
      </c>
      <c r="H594" t="s">
        <v>13397</v>
      </c>
      <c r="I594" t="s">
        <v>3466</v>
      </c>
      <c r="J594">
        <v>2626382749</v>
      </c>
      <c r="K594" t="s">
        <v>14658</v>
      </c>
      <c r="L594">
        <v>51</v>
      </c>
      <c r="M594">
        <v>51</v>
      </c>
      <c r="N594" t="s">
        <v>789</v>
      </c>
      <c r="O594">
        <v>3181064093</v>
      </c>
      <c r="P594" t="s">
        <v>82</v>
      </c>
      <c r="Q594" t="s">
        <v>2822</v>
      </c>
      <c r="T594" s="1">
        <v>46209</v>
      </c>
      <c r="U594" s="31">
        <v>46209.791747685187</v>
      </c>
      <c r="V594">
        <v>1</v>
      </c>
      <c r="W594">
        <v>90000</v>
      </c>
      <c r="X594" t="s">
        <v>13400</v>
      </c>
      <c r="Y594" t="s">
        <v>13401</v>
      </c>
      <c r="Z594">
        <v>909020041276989</v>
      </c>
      <c r="AA594" t="s">
        <v>13402</v>
      </c>
      <c r="AB594">
        <v>3</v>
      </c>
      <c r="AC594">
        <v>24.15</v>
      </c>
      <c r="AD594" t="s">
        <v>1180</v>
      </c>
      <c r="AE594" t="s">
        <v>1181</v>
      </c>
      <c r="AF594" t="s">
        <v>13414</v>
      </c>
      <c r="AG594" s="1">
        <v>46240</v>
      </c>
      <c r="AH594">
        <v>25</v>
      </c>
      <c r="AI594" t="s">
        <v>13404</v>
      </c>
      <c r="AJ594" t="s">
        <v>13405</v>
      </c>
      <c r="AK594" t="s">
        <v>13406</v>
      </c>
      <c r="AL594">
        <v>8267072991</v>
      </c>
      <c r="AM594" t="s">
        <v>13407</v>
      </c>
      <c r="AN594" t="s">
        <v>13408</v>
      </c>
      <c r="AO594">
        <v>1540</v>
      </c>
      <c r="AP594">
        <v>0</v>
      </c>
      <c r="AQ594" t="s">
        <v>13431</v>
      </c>
      <c r="AR594">
        <v>2069</v>
      </c>
      <c r="AS594">
        <v>0</v>
      </c>
      <c r="AZ594">
        <v>0</v>
      </c>
      <c r="BC594" t="str">
        <f>VLOOKUP(A594,Sheet1!$A$1:$E$221,2,0)</f>
        <v>West Zone</v>
      </c>
      <c r="BD594" t="str">
        <f>VLOOKUP(A594,Sheet1!$A$1:$E$221,5,0)</f>
        <v>Pradeep Kumar</v>
      </c>
    </row>
    <row r="595" spans="1:56" x14ac:dyDescent="0.35">
      <c r="A595" t="s">
        <v>830</v>
      </c>
      <c r="B595">
        <v>16</v>
      </c>
      <c r="C595" t="s">
        <v>790</v>
      </c>
      <c r="D595" t="s">
        <v>7896</v>
      </c>
      <c r="E595">
        <v>60826</v>
      </c>
      <c r="F595" t="s">
        <v>14659</v>
      </c>
      <c r="G595">
        <v>9283608</v>
      </c>
      <c r="H595" t="s">
        <v>13397</v>
      </c>
      <c r="I595" t="s">
        <v>7900</v>
      </c>
      <c r="J595">
        <v>8184741502</v>
      </c>
      <c r="K595" t="s">
        <v>14660</v>
      </c>
      <c r="L595">
        <v>37</v>
      </c>
      <c r="M595">
        <v>39</v>
      </c>
      <c r="N595" t="s">
        <v>790</v>
      </c>
      <c r="O595">
        <v>8187160469</v>
      </c>
      <c r="P595" t="s">
        <v>7897</v>
      </c>
      <c r="Q595" t="s">
        <v>7898</v>
      </c>
      <c r="T595" s="1">
        <v>46209</v>
      </c>
      <c r="U595" s="31">
        <v>46209.621412037035</v>
      </c>
      <c r="V595">
        <v>1</v>
      </c>
      <c r="W595">
        <v>90000</v>
      </c>
      <c r="X595" t="s">
        <v>13400</v>
      </c>
      <c r="Y595" t="s">
        <v>13401</v>
      </c>
      <c r="Z595">
        <v>909020041276989</v>
      </c>
      <c r="AA595" t="s">
        <v>13402</v>
      </c>
      <c r="AB595">
        <v>7</v>
      </c>
      <c r="AC595">
        <v>24.15</v>
      </c>
      <c r="AD595" t="s">
        <v>1032</v>
      </c>
      <c r="AE595" t="s">
        <v>1033</v>
      </c>
      <c r="AF595" t="s">
        <v>13414</v>
      </c>
      <c r="AG595" s="1">
        <v>46244</v>
      </c>
      <c r="AH595">
        <v>25</v>
      </c>
      <c r="AI595" t="s">
        <v>13404</v>
      </c>
      <c r="AJ595" t="s">
        <v>13405</v>
      </c>
      <c r="AK595" t="s">
        <v>13406</v>
      </c>
      <c r="AL595">
        <v>6397699446</v>
      </c>
      <c r="AM595" t="s">
        <v>13415</v>
      </c>
      <c r="AN595" t="s">
        <v>13408</v>
      </c>
      <c r="AO595">
        <v>1540</v>
      </c>
      <c r="AP595">
        <v>0</v>
      </c>
      <c r="AQ595" t="s">
        <v>13440</v>
      </c>
      <c r="AR595">
        <v>2010</v>
      </c>
      <c r="AS595">
        <v>0</v>
      </c>
      <c r="AZ595">
        <v>0</v>
      </c>
      <c r="BC595" t="str">
        <f>VLOOKUP(A595,Sheet1!$A$1:$E$221,2,0)</f>
        <v>West Zone</v>
      </c>
      <c r="BD595" t="str">
        <f>VLOOKUP(A595,Sheet1!$A$1:$E$221,5,0)</f>
        <v>Sandeep Sisodiya</v>
      </c>
    </row>
    <row r="596" spans="1:56" x14ac:dyDescent="0.35">
      <c r="A596" t="s">
        <v>716</v>
      </c>
      <c r="B596">
        <v>1316</v>
      </c>
      <c r="C596" t="s">
        <v>787</v>
      </c>
      <c r="D596" t="s">
        <v>3260</v>
      </c>
      <c r="E596">
        <v>306701</v>
      </c>
      <c r="F596" t="s">
        <v>14661</v>
      </c>
      <c r="G596">
        <v>8949070</v>
      </c>
      <c r="H596" t="s">
        <v>13397</v>
      </c>
      <c r="I596" t="s">
        <v>1635</v>
      </c>
      <c r="J596">
        <v>6515248395</v>
      </c>
      <c r="K596" t="s">
        <v>14662</v>
      </c>
      <c r="L596">
        <v>49</v>
      </c>
      <c r="M596">
        <v>48</v>
      </c>
      <c r="N596" t="s">
        <v>787</v>
      </c>
      <c r="O596">
        <v>2845116362</v>
      </c>
      <c r="P596" t="s">
        <v>3261</v>
      </c>
      <c r="Q596" t="s">
        <v>3262</v>
      </c>
      <c r="T596" s="1">
        <v>46206</v>
      </c>
      <c r="U596" s="31">
        <v>46206.679398148146</v>
      </c>
      <c r="V596">
        <v>1</v>
      </c>
      <c r="W596">
        <v>55000</v>
      </c>
      <c r="X596" t="s">
        <v>13400</v>
      </c>
      <c r="Y596" t="s">
        <v>13401</v>
      </c>
      <c r="Z596">
        <v>909020041276989</v>
      </c>
      <c r="AA596" t="s">
        <v>13402</v>
      </c>
      <c r="AB596">
        <v>4</v>
      </c>
      <c r="AC596">
        <v>24.15</v>
      </c>
      <c r="AD596" t="s">
        <v>3014</v>
      </c>
      <c r="AE596" t="s">
        <v>3015</v>
      </c>
      <c r="AF596" t="s">
        <v>13403</v>
      </c>
      <c r="AG596" s="1">
        <v>46244</v>
      </c>
      <c r="AH596">
        <v>25</v>
      </c>
      <c r="AI596" t="s">
        <v>13404</v>
      </c>
      <c r="AJ596" t="s">
        <v>13435</v>
      </c>
      <c r="AK596" t="s">
        <v>13406</v>
      </c>
      <c r="AL596">
        <v>9507420843</v>
      </c>
      <c r="AM596" t="s">
        <v>13415</v>
      </c>
      <c r="AN596" t="s">
        <v>13408</v>
      </c>
      <c r="AO596">
        <v>942</v>
      </c>
      <c r="AP596">
        <v>0</v>
      </c>
      <c r="AQ596" t="s">
        <v>14041</v>
      </c>
      <c r="AR596">
        <v>1264</v>
      </c>
      <c r="AS596">
        <v>0</v>
      </c>
      <c r="AZ596">
        <v>0</v>
      </c>
      <c r="BC596" t="str">
        <f>VLOOKUP(A596,Sheet1!$A$1:$E$221,2,0)</f>
        <v>East Zone</v>
      </c>
      <c r="BD596" t="str">
        <f>VLOOKUP(A596,Sheet1!$A$1:$E$221,5,0)</f>
        <v>Abhishek Kumar Tiwari</v>
      </c>
    </row>
    <row r="597" spans="1:56" x14ac:dyDescent="0.35">
      <c r="A597" t="s">
        <v>721</v>
      </c>
      <c r="B597">
        <v>195</v>
      </c>
      <c r="C597" t="s">
        <v>789</v>
      </c>
      <c r="D597" t="s">
        <v>4408</v>
      </c>
      <c r="E597">
        <v>427579</v>
      </c>
      <c r="F597" t="s">
        <v>14663</v>
      </c>
      <c r="G597">
        <v>7812904</v>
      </c>
      <c r="H597" t="s">
        <v>13397</v>
      </c>
      <c r="I597" t="s">
        <v>1337</v>
      </c>
      <c r="J597">
        <v>4284797579</v>
      </c>
      <c r="K597" t="s">
        <v>14664</v>
      </c>
      <c r="L597">
        <v>39</v>
      </c>
      <c r="M597">
        <v>35</v>
      </c>
      <c r="N597" t="s">
        <v>789</v>
      </c>
      <c r="O597">
        <v>3172112015</v>
      </c>
      <c r="P597" t="s">
        <v>2987</v>
      </c>
      <c r="Q597" t="s">
        <v>4409</v>
      </c>
      <c r="T597" s="1">
        <v>46206</v>
      </c>
      <c r="U597" s="31">
        <v>46206.821666666663</v>
      </c>
      <c r="V597">
        <v>1</v>
      </c>
      <c r="W597">
        <v>75000</v>
      </c>
      <c r="X597" t="s">
        <v>13400</v>
      </c>
      <c r="Y597" t="s">
        <v>13401</v>
      </c>
      <c r="Z597">
        <v>909020041276989</v>
      </c>
      <c r="AA597" t="s">
        <v>13402</v>
      </c>
      <c r="AB597">
        <v>2</v>
      </c>
      <c r="AC597">
        <v>24.15</v>
      </c>
      <c r="AD597" t="s">
        <v>1429</v>
      </c>
      <c r="AE597" t="s">
        <v>1430</v>
      </c>
      <c r="AF597" t="s">
        <v>13414</v>
      </c>
      <c r="AG597" s="1">
        <v>46237</v>
      </c>
      <c r="AH597">
        <v>25</v>
      </c>
      <c r="AI597" t="s">
        <v>13404</v>
      </c>
      <c r="AJ597" t="s">
        <v>13427</v>
      </c>
      <c r="AK597" t="s">
        <v>13406</v>
      </c>
      <c r="AL597">
        <v>9368820315</v>
      </c>
      <c r="AM597" t="s">
        <v>13415</v>
      </c>
      <c r="AN597" t="s">
        <v>13408</v>
      </c>
      <c r="AO597">
        <v>1284</v>
      </c>
      <c r="AP597">
        <v>0</v>
      </c>
      <c r="AQ597" t="s">
        <v>13666</v>
      </c>
      <c r="AR597">
        <v>1724</v>
      </c>
      <c r="AS597">
        <v>0</v>
      </c>
      <c r="AZ597">
        <v>0</v>
      </c>
      <c r="BC597" t="str">
        <f>VLOOKUP(A597,Sheet1!$A$1:$E$221,2,0)</f>
        <v>West Zone</v>
      </c>
      <c r="BD597" t="str">
        <f>VLOOKUP(A597,Sheet1!$A$1:$E$221,5,0)</f>
        <v>Sandeep Sisodiya</v>
      </c>
    </row>
    <row r="598" spans="1:56" x14ac:dyDescent="0.35">
      <c r="A598" t="s">
        <v>907</v>
      </c>
      <c r="B598">
        <v>402</v>
      </c>
      <c r="C598" t="s">
        <v>787</v>
      </c>
      <c r="D598" t="s">
        <v>4410</v>
      </c>
      <c r="E598">
        <v>261599</v>
      </c>
      <c r="F598" t="s">
        <v>14665</v>
      </c>
      <c r="G598">
        <v>8298517</v>
      </c>
      <c r="H598" t="s">
        <v>13397</v>
      </c>
      <c r="I598" t="s">
        <v>4411</v>
      </c>
      <c r="J598">
        <v>2288568104</v>
      </c>
      <c r="K598" t="s">
        <v>14666</v>
      </c>
      <c r="L598">
        <v>52</v>
      </c>
      <c r="M598">
        <v>57</v>
      </c>
      <c r="N598" t="s">
        <v>787</v>
      </c>
      <c r="O598">
        <v>1958486607</v>
      </c>
      <c r="P598" t="s">
        <v>3777</v>
      </c>
      <c r="Q598" t="s">
        <v>3778</v>
      </c>
      <c r="T598" s="1">
        <v>46206</v>
      </c>
      <c r="U598" s="31">
        <v>46206.755983796298</v>
      </c>
      <c r="V598">
        <v>1</v>
      </c>
      <c r="W598">
        <v>90000</v>
      </c>
      <c r="X598" t="s">
        <v>13400</v>
      </c>
      <c r="Y598" t="s">
        <v>13401</v>
      </c>
      <c r="Z598">
        <v>909020041276989</v>
      </c>
      <c r="AA598" t="s">
        <v>13402</v>
      </c>
      <c r="AB598">
        <v>4</v>
      </c>
      <c r="AC598">
        <v>24.15</v>
      </c>
      <c r="AD598" t="s">
        <v>931</v>
      </c>
      <c r="AE598" t="s">
        <v>932</v>
      </c>
      <c r="AF598" t="s">
        <v>13426</v>
      </c>
      <c r="AG598" s="1">
        <v>46244</v>
      </c>
      <c r="AH598">
        <v>25</v>
      </c>
      <c r="AI598" t="s">
        <v>13404</v>
      </c>
      <c r="AJ598" t="s">
        <v>13405</v>
      </c>
      <c r="AK598" t="s">
        <v>13406</v>
      </c>
      <c r="AL598">
        <v>7667095920</v>
      </c>
      <c r="AM598" t="s">
        <v>13407</v>
      </c>
      <c r="AN598" t="s">
        <v>13408</v>
      </c>
      <c r="AO598">
        <v>1540</v>
      </c>
      <c r="AP598">
        <v>0</v>
      </c>
      <c r="AQ598" t="s">
        <v>13451</v>
      </c>
      <c r="AR598">
        <v>2008</v>
      </c>
      <c r="AS598">
        <v>0</v>
      </c>
      <c r="AZ598">
        <v>0</v>
      </c>
      <c r="BC598" t="str">
        <f>VLOOKUP(A598,Sheet1!$A$1:$E$221,2,0)</f>
        <v>East Zone</v>
      </c>
      <c r="BD598" t="str">
        <f>VLOOKUP(A598,Sheet1!$A$1:$E$221,5,0)</f>
        <v>Abhishek Kumar Tiwari</v>
      </c>
    </row>
    <row r="599" spans="1:56" x14ac:dyDescent="0.35">
      <c r="A599" t="s">
        <v>917</v>
      </c>
      <c r="B599">
        <v>657</v>
      </c>
      <c r="C599" t="s">
        <v>789</v>
      </c>
      <c r="D599" t="s">
        <v>4412</v>
      </c>
      <c r="E599">
        <v>452562</v>
      </c>
      <c r="F599" t="s">
        <v>3009</v>
      </c>
      <c r="G599">
        <v>8195825</v>
      </c>
      <c r="H599" t="s">
        <v>13397</v>
      </c>
      <c r="I599" t="s">
        <v>3009</v>
      </c>
      <c r="J599">
        <v>9697724205</v>
      </c>
      <c r="K599" t="s">
        <v>14667</v>
      </c>
      <c r="L599">
        <v>52</v>
      </c>
      <c r="M599">
        <v>53</v>
      </c>
      <c r="N599" t="s">
        <v>789</v>
      </c>
      <c r="O599">
        <v>3209721133</v>
      </c>
      <c r="P599" t="s">
        <v>4413</v>
      </c>
      <c r="Q599" t="s">
        <v>4414</v>
      </c>
      <c r="T599" s="1">
        <v>46206</v>
      </c>
      <c r="U599" s="31">
        <v>46206.645439814813</v>
      </c>
      <c r="V599">
        <v>1</v>
      </c>
      <c r="W599">
        <v>90000</v>
      </c>
      <c r="X599" t="s">
        <v>13400</v>
      </c>
      <c r="Y599" t="s">
        <v>13401</v>
      </c>
      <c r="Z599">
        <v>909020041276989</v>
      </c>
      <c r="AA599" t="s">
        <v>13402</v>
      </c>
      <c r="AB599">
        <v>3</v>
      </c>
      <c r="AC599">
        <v>24.15</v>
      </c>
      <c r="AD599" t="s">
        <v>931</v>
      </c>
      <c r="AE599" t="s">
        <v>932</v>
      </c>
      <c r="AF599" t="s">
        <v>13426</v>
      </c>
      <c r="AG599" s="1">
        <v>46240</v>
      </c>
      <c r="AH599">
        <v>25</v>
      </c>
      <c r="AI599" t="s">
        <v>13404</v>
      </c>
      <c r="AJ599" t="s">
        <v>13405</v>
      </c>
      <c r="AK599" t="s">
        <v>13406</v>
      </c>
      <c r="AL599">
        <v>7307928749</v>
      </c>
      <c r="AM599" t="s">
        <v>13407</v>
      </c>
      <c r="AN599" t="s">
        <v>13408</v>
      </c>
      <c r="AO599">
        <v>1540</v>
      </c>
      <c r="AP599">
        <v>0</v>
      </c>
      <c r="AQ599" t="s">
        <v>13451</v>
      </c>
      <c r="AR599">
        <v>2008</v>
      </c>
      <c r="AS599">
        <v>0</v>
      </c>
      <c r="AZ599">
        <v>0</v>
      </c>
      <c r="BC599" t="str">
        <f>VLOOKUP(A599,Sheet1!$A$1:$E$221,2,0)</f>
        <v>East Zone</v>
      </c>
      <c r="BD599" t="str">
        <f>VLOOKUP(A599,Sheet1!$A$1:$E$221,5,0)</f>
        <v>Marut Nandan</v>
      </c>
    </row>
    <row r="600" spans="1:56" x14ac:dyDescent="0.35">
      <c r="A600" t="s">
        <v>250</v>
      </c>
      <c r="B600">
        <v>448</v>
      </c>
      <c r="C600" t="s">
        <v>789</v>
      </c>
      <c r="D600" t="s">
        <v>1551</v>
      </c>
      <c r="E600">
        <v>178068</v>
      </c>
      <c r="F600" t="s">
        <v>14618</v>
      </c>
      <c r="G600">
        <v>8961610</v>
      </c>
      <c r="H600" t="s">
        <v>13397</v>
      </c>
      <c r="I600" t="s">
        <v>1775</v>
      </c>
      <c r="J600">
        <v>2983913240</v>
      </c>
      <c r="K600" t="s">
        <v>14668</v>
      </c>
      <c r="L600">
        <v>48</v>
      </c>
      <c r="M600">
        <v>49</v>
      </c>
      <c r="N600" t="s">
        <v>789</v>
      </c>
      <c r="O600">
        <v>2065365344</v>
      </c>
      <c r="P600" t="s">
        <v>1122</v>
      </c>
      <c r="Q600" t="s">
        <v>1123</v>
      </c>
      <c r="T600" s="1">
        <v>46206</v>
      </c>
      <c r="U600" s="31">
        <v>46206.725601851853</v>
      </c>
      <c r="V600">
        <v>1</v>
      </c>
      <c r="W600">
        <v>90000</v>
      </c>
      <c r="X600" t="s">
        <v>13400</v>
      </c>
      <c r="Y600" t="s">
        <v>13401</v>
      </c>
      <c r="Z600">
        <v>909020041276989</v>
      </c>
      <c r="AA600" t="s">
        <v>13402</v>
      </c>
      <c r="AB600">
        <v>4</v>
      </c>
      <c r="AC600">
        <v>24.15</v>
      </c>
      <c r="AD600" t="s">
        <v>931</v>
      </c>
      <c r="AE600" t="s">
        <v>932</v>
      </c>
      <c r="AF600" t="s">
        <v>13426</v>
      </c>
      <c r="AG600" s="1">
        <v>46245</v>
      </c>
      <c r="AH600">
        <v>25</v>
      </c>
      <c r="AI600" t="s">
        <v>13404</v>
      </c>
      <c r="AJ600" t="s">
        <v>13405</v>
      </c>
      <c r="AK600" t="s">
        <v>13406</v>
      </c>
      <c r="AL600">
        <v>8795474158</v>
      </c>
      <c r="AM600" t="s">
        <v>13415</v>
      </c>
      <c r="AN600" t="s">
        <v>13408</v>
      </c>
      <c r="AO600">
        <v>1540</v>
      </c>
      <c r="AP600">
        <v>0</v>
      </c>
      <c r="AQ600" t="s">
        <v>13451</v>
      </c>
      <c r="AR600">
        <v>2008</v>
      </c>
      <c r="AS600">
        <v>0</v>
      </c>
      <c r="AZ600">
        <v>0</v>
      </c>
      <c r="BC600" t="str">
        <f>VLOOKUP(A600,Sheet1!$A$1:$E$221,2,0)</f>
        <v>East Zone</v>
      </c>
      <c r="BD600" t="str">
        <f>VLOOKUP(A600,Sheet1!$A$1:$E$221,5,0)</f>
        <v>Sheelendra Pratap Singh</v>
      </c>
    </row>
    <row r="601" spans="1:56" x14ac:dyDescent="0.35">
      <c r="A601" t="s">
        <v>927</v>
      </c>
      <c r="B601">
        <v>952</v>
      </c>
      <c r="C601" t="s">
        <v>788</v>
      </c>
      <c r="D601" t="s">
        <v>4415</v>
      </c>
      <c r="E601">
        <v>549261</v>
      </c>
      <c r="F601" t="s">
        <v>14669</v>
      </c>
      <c r="G601">
        <v>7537059</v>
      </c>
      <c r="H601" t="s">
        <v>13397</v>
      </c>
      <c r="I601" t="s">
        <v>4416</v>
      </c>
      <c r="J601">
        <v>2769098015</v>
      </c>
      <c r="K601" t="s">
        <v>14670</v>
      </c>
      <c r="L601">
        <v>36</v>
      </c>
      <c r="M601">
        <v>41</v>
      </c>
      <c r="N601" t="s">
        <v>788</v>
      </c>
      <c r="O601">
        <v>4791926550</v>
      </c>
      <c r="P601" t="s">
        <v>4195</v>
      </c>
      <c r="Q601" t="s">
        <v>4196</v>
      </c>
      <c r="T601" s="1">
        <v>46206</v>
      </c>
      <c r="U601" s="31">
        <v>46206.645289351851</v>
      </c>
      <c r="V601">
        <v>1</v>
      </c>
      <c r="W601">
        <v>90000</v>
      </c>
      <c r="X601" t="s">
        <v>13400</v>
      </c>
      <c r="Y601" t="s">
        <v>13401</v>
      </c>
      <c r="Z601">
        <v>909020041276989</v>
      </c>
      <c r="AA601" t="s">
        <v>13402</v>
      </c>
      <c r="AB601">
        <v>3</v>
      </c>
      <c r="AC601">
        <v>24.15</v>
      </c>
      <c r="AD601" t="s">
        <v>978</v>
      </c>
      <c r="AE601" t="s">
        <v>979</v>
      </c>
      <c r="AF601" t="s">
        <v>13403</v>
      </c>
      <c r="AG601" s="1">
        <v>46243</v>
      </c>
      <c r="AH601">
        <v>25</v>
      </c>
      <c r="AI601" t="s">
        <v>13404</v>
      </c>
      <c r="AJ601" t="s">
        <v>13650</v>
      </c>
      <c r="AK601" t="s">
        <v>13406</v>
      </c>
      <c r="AL601">
        <v>9630347933</v>
      </c>
      <c r="AM601" t="s">
        <v>13407</v>
      </c>
      <c r="AN601" t="s">
        <v>13408</v>
      </c>
      <c r="AO601">
        <v>1540</v>
      </c>
      <c r="AP601">
        <v>0</v>
      </c>
      <c r="AQ601" t="s">
        <v>13533</v>
      </c>
      <c r="AR601">
        <v>1917</v>
      </c>
      <c r="AS601">
        <v>0</v>
      </c>
      <c r="AZ601">
        <v>0</v>
      </c>
      <c r="BC601" t="str">
        <f>VLOOKUP(A601,Sheet1!$A$1:$E$221,2,0)</f>
        <v>South Zone</v>
      </c>
      <c r="BD601" t="str">
        <f>VLOOKUP(A601,Sheet1!$A$1:$E$221,5,0)</f>
        <v>Vinay Kumar Vishwakarma</v>
      </c>
    </row>
    <row r="602" spans="1:56" x14ac:dyDescent="0.35">
      <c r="A602" t="s">
        <v>837</v>
      </c>
      <c r="B602">
        <v>233</v>
      </c>
      <c r="C602" t="s">
        <v>783</v>
      </c>
      <c r="D602" t="s">
        <v>4417</v>
      </c>
      <c r="E602">
        <v>316422</v>
      </c>
      <c r="F602" t="s">
        <v>14671</v>
      </c>
      <c r="G602">
        <v>9283646</v>
      </c>
      <c r="H602" t="s">
        <v>13397</v>
      </c>
      <c r="I602" t="s">
        <v>1150</v>
      </c>
      <c r="J602">
        <v>8713369171</v>
      </c>
      <c r="K602" t="s">
        <v>14096</v>
      </c>
      <c r="L602">
        <v>37</v>
      </c>
      <c r="M602">
        <v>40</v>
      </c>
      <c r="N602" t="s">
        <v>783</v>
      </c>
      <c r="O602">
        <v>2179427997</v>
      </c>
      <c r="P602" t="s">
        <v>3723</v>
      </c>
      <c r="Q602" t="s">
        <v>3724</v>
      </c>
      <c r="R602" t="s">
        <v>1070</v>
      </c>
      <c r="S602" t="s">
        <v>14672</v>
      </c>
      <c r="T602" s="1">
        <v>46206</v>
      </c>
      <c r="U602" s="31">
        <v>46206.623981481483</v>
      </c>
      <c r="V602">
        <v>1</v>
      </c>
      <c r="W602">
        <v>70000</v>
      </c>
      <c r="X602" t="s">
        <v>13400</v>
      </c>
      <c r="Y602" t="s">
        <v>13401</v>
      </c>
      <c r="Z602">
        <v>909020041276989</v>
      </c>
      <c r="AA602" t="s">
        <v>13402</v>
      </c>
      <c r="AB602">
        <v>2</v>
      </c>
      <c r="AC602">
        <v>24.15</v>
      </c>
      <c r="AD602" t="s">
        <v>1029</v>
      </c>
      <c r="AE602" t="s">
        <v>1030</v>
      </c>
      <c r="AF602" t="s">
        <v>13414</v>
      </c>
      <c r="AG602" s="1">
        <v>46244</v>
      </c>
      <c r="AH602">
        <v>25</v>
      </c>
      <c r="AI602" t="s">
        <v>13404</v>
      </c>
      <c r="AJ602" t="s">
        <v>13405</v>
      </c>
      <c r="AK602" t="s">
        <v>13406</v>
      </c>
      <c r="AL602">
        <v>7056946433</v>
      </c>
      <c r="AM602" t="s">
        <v>13415</v>
      </c>
      <c r="AN602" t="s">
        <v>13408</v>
      </c>
      <c r="AO602">
        <v>1198</v>
      </c>
      <c r="AP602">
        <v>0</v>
      </c>
      <c r="AQ602" t="s">
        <v>13409</v>
      </c>
      <c r="AR602">
        <v>1563</v>
      </c>
      <c r="AS602">
        <v>0</v>
      </c>
      <c r="AZ602">
        <v>0</v>
      </c>
      <c r="BC602" t="str">
        <f>VLOOKUP(A602,Sheet1!$A$1:$E$221,2,0)</f>
        <v>West Zone</v>
      </c>
      <c r="BD602" t="str">
        <f>VLOOKUP(A602,Sheet1!$A$1:$E$221,5,0)</f>
        <v>Naveen Kumar</v>
      </c>
    </row>
    <row r="603" spans="1:56" x14ac:dyDescent="0.35">
      <c r="A603" t="s">
        <v>246</v>
      </c>
      <c r="B603">
        <v>362</v>
      </c>
      <c r="C603" t="s">
        <v>791</v>
      </c>
      <c r="D603" t="s">
        <v>3531</v>
      </c>
      <c r="E603">
        <v>185409</v>
      </c>
      <c r="F603" t="s">
        <v>14673</v>
      </c>
      <c r="G603">
        <v>9283183</v>
      </c>
      <c r="H603" t="s">
        <v>13397</v>
      </c>
      <c r="I603" t="s">
        <v>3535</v>
      </c>
      <c r="J603">
        <v>2587702889</v>
      </c>
      <c r="K603" t="s">
        <v>14674</v>
      </c>
      <c r="L603">
        <v>32</v>
      </c>
      <c r="M603">
        <v>31</v>
      </c>
      <c r="N603" t="s">
        <v>791</v>
      </c>
      <c r="O603">
        <v>5333891013</v>
      </c>
      <c r="P603" t="s">
        <v>3532</v>
      </c>
      <c r="Q603" t="s">
        <v>3533</v>
      </c>
      <c r="T603" s="1">
        <v>46209</v>
      </c>
      <c r="U603" s="31">
        <v>46209.604756944442</v>
      </c>
      <c r="V603">
        <v>1</v>
      </c>
      <c r="W603">
        <v>77000</v>
      </c>
      <c r="X603" t="s">
        <v>13400</v>
      </c>
      <c r="Y603" t="s">
        <v>13401</v>
      </c>
      <c r="Z603">
        <v>909020041276989</v>
      </c>
      <c r="AA603" t="s">
        <v>13402</v>
      </c>
      <c r="AB603">
        <v>2</v>
      </c>
      <c r="AC603">
        <v>24.15</v>
      </c>
      <c r="AD603" t="s">
        <v>1124</v>
      </c>
      <c r="AE603" t="s">
        <v>1125</v>
      </c>
      <c r="AF603" t="s">
        <v>13419</v>
      </c>
      <c r="AG603" s="1">
        <v>46246</v>
      </c>
      <c r="AH603">
        <v>25</v>
      </c>
      <c r="AI603" t="s">
        <v>13404</v>
      </c>
      <c r="AJ603" t="s">
        <v>13405</v>
      </c>
      <c r="AK603" t="s">
        <v>13406</v>
      </c>
      <c r="AL603">
        <v>8018722479</v>
      </c>
      <c r="AM603" t="s">
        <v>13407</v>
      </c>
      <c r="AN603" t="s">
        <v>13408</v>
      </c>
      <c r="AO603">
        <v>1318</v>
      </c>
      <c r="AP603">
        <v>0</v>
      </c>
      <c r="AQ603" t="s">
        <v>13542</v>
      </c>
      <c r="AR603">
        <v>1719</v>
      </c>
      <c r="AS603">
        <v>0</v>
      </c>
      <c r="AZ603">
        <v>0</v>
      </c>
      <c r="BC603" t="str">
        <f>VLOOKUP(A603,Sheet1!$A$1:$E$221,2,0)</f>
        <v>South East Zone</v>
      </c>
      <c r="BD603" t="str">
        <f>VLOOKUP(A603,Sheet1!$A$1:$E$221,5,0)</f>
        <v>Pratik Mishra</v>
      </c>
    </row>
    <row r="604" spans="1:56" x14ac:dyDescent="0.35">
      <c r="A604" t="s">
        <v>233</v>
      </c>
      <c r="B604">
        <v>168</v>
      </c>
      <c r="C604" t="s">
        <v>789</v>
      </c>
      <c r="D604" t="s">
        <v>3201</v>
      </c>
      <c r="E604">
        <v>464504</v>
      </c>
      <c r="F604" t="s">
        <v>14675</v>
      </c>
      <c r="G604">
        <v>9284106</v>
      </c>
      <c r="H604" t="s">
        <v>13397</v>
      </c>
      <c r="I604" t="s">
        <v>3203</v>
      </c>
      <c r="J604">
        <v>4190928364</v>
      </c>
      <c r="K604" t="s">
        <v>14216</v>
      </c>
      <c r="L604">
        <v>36</v>
      </c>
      <c r="M604">
        <v>39</v>
      </c>
      <c r="N604" t="s">
        <v>789</v>
      </c>
      <c r="O604">
        <v>2809424676</v>
      </c>
      <c r="P604" t="s">
        <v>1046</v>
      </c>
      <c r="Q604" t="s">
        <v>1047</v>
      </c>
      <c r="T604" s="1">
        <v>46206</v>
      </c>
      <c r="U604" s="31">
        <v>46206.654629629629</v>
      </c>
      <c r="V604">
        <v>1</v>
      </c>
      <c r="W604">
        <v>77000</v>
      </c>
      <c r="X604" t="s">
        <v>13400</v>
      </c>
      <c r="Y604" t="s">
        <v>13401</v>
      </c>
      <c r="Z604">
        <v>909020041276989</v>
      </c>
      <c r="AA604" t="s">
        <v>13402</v>
      </c>
      <c r="AB604">
        <v>2</v>
      </c>
      <c r="AC604">
        <v>24.15</v>
      </c>
      <c r="AD604" t="s">
        <v>939</v>
      </c>
      <c r="AE604" t="s">
        <v>940</v>
      </c>
      <c r="AF604" t="s">
        <v>13414</v>
      </c>
      <c r="AG604" s="1">
        <v>46244</v>
      </c>
      <c r="AH604">
        <v>25</v>
      </c>
      <c r="AI604" t="s">
        <v>13404</v>
      </c>
      <c r="AJ604" t="s">
        <v>13435</v>
      </c>
      <c r="AK604" t="s">
        <v>13406</v>
      </c>
      <c r="AL604">
        <v>9936241947</v>
      </c>
      <c r="AM604" t="s">
        <v>13407</v>
      </c>
      <c r="AN604" t="s">
        <v>13408</v>
      </c>
      <c r="AO604">
        <v>1318</v>
      </c>
      <c r="AP604">
        <v>0</v>
      </c>
      <c r="AQ604" t="s">
        <v>13420</v>
      </c>
      <c r="AR604">
        <v>1718</v>
      </c>
      <c r="AS604">
        <v>0</v>
      </c>
      <c r="AZ604">
        <v>0</v>
      </c>
      <c r="BC604" t="str">
        <f>VLOOKUP(A604,Sheet1!$A$1:$E$221,2,0)</f>
        <v>East Zone</v>
      </c>
      <c r="BD604" t="str">
        <f>VLOOKUP(A604,Sheet1!$A$1:$E$221,5,0)</f>
        <v>Marut Nandan</v>
      </c>
    </row>
    <row r="605" spans="1:56" x14ac:dyDescent="0.35">
      <c r="A605" t="s">
        <v>285</v>
      </c>
      <c r="B605">
        <v>1301</v>
      </c>
      <c r="C605" t="s">
        <v>782</v>
      </c>
      <c r="D605" t="s">
        <v>3405</v>
      </c>
      <c r="E605">
        <v>657171</v>
      </c>
      <c r="F605" t="s">
        <v>14676</v>
      </c>
      <c r="G605">
        <v>9284141</v>
      </c>
      <c r="H605" t="s">
        <v>13397</v>
      </c>
      <c r="I605" t="s">
        <v>3205</v>
      </c>
      <c r="J605">
        <v>1500546633</v>
      </c>
      <c r="K605" t="s">
        <v>14677</v>
      </c>
      <c r="L605">
        <v>22</v>
      </c>
      <c r="M605">
        <v>21</v>
      </c>
      <c r="N605" t="s">
        <v>782</v>
      </c>
      <c r="O605">
        <v>1437658224</v>
      </c>
      <c r="P605" t="s">
        <v>10792</v>
      </c>
      <c r="Q605" t="s">
        <v>10793</v>
      </c>
      <c r="R605" t="s">
        <v>1656</v>
      </c>
      <c r="S605" t="s">
        <v>14678</v>
      </c>
      <c r="T605" s="1">
        <v>46209</v>
      </c>
      <c r="U605" s="31">
        <v>46209.715381944443</v>
      </c>
      <c r="V605">
        <v>1</v>
      </c>
      <c r="W605">
        <v>73000</v>
      </c>
      <c r="X605" t="s">
        <v>13400</v>
      </c>
      <c r="Y605" t="s">
        <v>13401</v>
      </c>
      <c r="Z605">
        <v>909020041276989</v>
      </c>
      <c r="AA605" t="s">
        <v>13402</v>
      </c>
      <c r="AB605">
        <v>2</v>
      </c>
      <c r="AC605">
        <v>24.5</v>
      </c>
      <c r="AD605" t="s">
        <v>3086</v>
      </c>
      <c r="AE605" t="s">
        <v>3087</v>
      </c>
      <c r="AF605" t="s">
        <v>13426</v>
      </c>
      <c r="AG605" s="1">
        <v>46244</v>
      </c>
      <c r="AH605">
        <v>25</v>
      </c>
      <c r="AI605" t="s">
        <v>13404</v>
      </c>
      <c r="AJ605" t="s">
        <v>13427</v>
      </c>
      <c r="AK605" t="s">
        <v>13406</v>
      </c>
      <c r="AL605">
        <v>7852862798</v>
      </c>
      <c r="AM605" t="s">
        <v>13407</v>
      </c>
      <c r="AN605" t="s">
        <v>13408</v>
      </c>
      <c r="AO605">
        <v>1250</v>
      </c>
      <c r="AP605">
        <v>0</v>
      </c>
      <c r="AQ605" t="s">
        <v>14267</v>
      </c>
      <c r="AR605">
        <v>1678</v>
      </c>
      <c r="AS605">
        <v>0</v>
      </c>
      <c r="AZ605">
        <v>0</v>
      </c>
      <c r="BC605" t="str">
        <f>VLOOKUP(A605,Sheet1!$A$1:$E$221,2,0)</f>
        <v>West Zone</v>
      </c>
      <c r="BD605" t="str">
        <f>VLOOKUP(A605,Sheet1!$A$1:$E$221,5,0)</f>
        <v>Naveen Kumar</v>
      </c>
    </row>
    <row r="606" spans="1:56" x14ac:dyDescent="0.35">
      <c r="A606" t="s">
        <v>701</v>
      </c>
      <c r="B606">
        <v>219</v>
      </c>
      <c r="C606" t="s">
        <v>791</v>
      </c>
      <c r="D606" t="s">
        <v>4418</v>
      </c>
      <c r="E606">
        <v>607455</v>
      </c>
      <c r="F606" t="s">
        <v>14679</v>
      </c>
      <c r="G606">
        <v>8269079</v>
      </c>
      <c r="H606" t="s">
        <v>13397</v>
      </c>
      <c r="I606" t="s">
        <v>4419</v>
      </c>
      <c r="J606">
        <v>6656225841</v>
      </c>
      <c r="K606" t="s">
        <v>14680</v>
      </c>
      <c r="L606">
        <v>41</v>
      </c>
      <c r="M606">
        <v>19</v>
      </c>
      <c r="N606" t="s">
        <v>791</v>
      </c>
      <c r="O606">
        <v>4999697091</v>
      </c>
      <c r="P606" t="s">
        <v>4353</v>
      </c>
      <c r="Q606" t="s">
        <v>4354</v>
      </c>
      <c r="T606" s="1">
        <v>46206</v>
      </c>
      <c r="U606" s="31">
        <v>46206.629837962966</v>
      </c>
      <c r="V606">
        <v>1</v>
      </c>
      <c r="W606">
        <v>90000</v>
      </c>
      <c r="X606" t="s">
        <v>13400</v>
      </c>
      <c r="Y606" t="s">
        <v>13401</v>
      </c>
      <c r="Z606">
        <v>909020041276989</v>
      </c>
      <c r="AA606" t="s">
        <v>13402</v>
      </c>
      <c r="AB606">
        <v>3</v>
      </c>
      <c r="AC606">
        <v>24.15</v>
      </c>
      <c r="AD606" t="s">
        <v>1180</v>
      </c>
      <c r="AE606" t="s">
        <v>1181</v>
      </c>
      <c r="AF606" t="s">
        <v>13403</v>
      </c>
      <c r="AG606" s="1">
        <v>46240</v>
      </c>
      <c r="AH606">
        <v>25</v>
      </c>
      <c r="AI606" t="s">
        <v>13404</v>
      </c>
      <c r="AJ606" t="s">
        <v>13650</v>
      </c>
      <c r="AK606" t="s">
        <v>13406</v>
      </c>
      <c r="AL606">
        <v>9692268027</v>
      </c>
      <c r="AM606" t="s">
        <v>13415</v>
      </c>
      <c r="AN606" t="s">
        <v>13408</v>
      </c>
      <c r="AO606">
        <v>1540</v>
      </c>
      <c r="AP606">
        <v>0</v>
      </c>
      <c r="AQ606" t="s">
        <v>13431</v>
      </c>
      <c r="AR606">
        <v>2069</v>
      </c>
      <c r="AS606">
        <v>0</v>
      </c>
      <c r="AZ606">
        <v>0</v>
      </c>
      <c r="BC606" t="str">
        <f>VLOOKUP(A606,Sheet1!$A$1:$E$221,2,0)</f>
        <v>South East Zone</v>
      </c>
      <c r="BD606" t="str">
        <f>VLOOKUP(A606,Sheet1!$A$1:$E$221,5,0)</f>
        <v>Radhashyam Panda</v>
      </c>
    </row>
    <row r="607" spans="1:56" x14ac:dyDescent="0.35">
      <c r="A607" t="s">
        <v>717</v>
      </c>
      <c r="B607">
        <v>275</v>
      </c>
      <c r="C607" t="s">
        <v>784</v>
      </c>
      <c r="D607" t="s">
        <v>3227</v>
      </c>
      <c r="E607">
        <v>318922</v>
      </c>
      <c r="F607" t="s">
        <v>14681</v>
      </c>
      <c r="G607">
        <v>7203826</v>
      </c>
      <c r="H607" t="s">
        <v>13397</v>
      </c>
      <c r="I607" t="s">
        <v>2980</v>
      </c>
      <c r="J607">
        <v>4328941274</v>
      </c>
      <c r="K607" t="s">
        <v>207</v>
      </c>
      <c r="L607">
        <v>28</v>
      </c>
      <c r="M607">
        <v>30</v>
      </c>
      <c r="N607" t="s">
        <v>784</v>
      </c>
      <c r="O607">
        <v>1319951497</v>
      </c>
      <c r="P607" t="s">
        <v>1089</v>
      </c>
      <c r="Q607" t="s">
        <v>1090</v>
      </c>
      <c r="T607" s="1">
        <v>46206</v>
      </c>
      <c r="U607" s="31">
        <v>46206.718344907407</v>
      </c>
      <c r="V607">
        <v>1</v>
      </c>
      <c r="W607">
        <v>90000</v>
      </c>
      <c r="X607" t="s">
        <v>13400</v>
      </c>
      <c r="Y607" t="s">
        <v>13401</v>
      </c>
      <c r="Z607">
        <v>909020041276989</v>
      </c>
      <c r="AA607" t="s">
        <v>13402</v>
      </c>
      <c r="AB607">
        <v>3</v>
      </c>
      <c r="AC607">
        <v>24.15</v>
      </c>
      <c r="AD607" t="s">
        <v>1032</v>
      </c>
      <c r="AE607" t="s">
        <v>1033</v>
      </c>
      <c r="AF607" t="s">
        <v>13403</v>
      </c>
      <c r="AG607" s="1">
        <v>46241</v>
      </c>
      <c r="AH607">
        <v>25</v>
      </c>
      <c r="AI607" t="s">
        <v>13404</v>
      </c>
      <c r="AJ607" t="s">
        <v>13435</v>
      </c>
      <c r="AK607" t="s">
        <v>13406</v>
      </c>
      <c r="AL607">
        <v>8789423680</v>
      </c>
      <c r="AM607" t="s">
        <v>13415</v>
      </c>
      <c r="AN607" t="s">
        <v>13408</v>
      </c>
      <c r="AO607">
        <v>1540</v>
      </c>
      <c r="AP607">
        <v>0</v>
      </c>
      <c r="AQ607" t="s">
        <v>13440</v>
      </c>
      <c r="AR607">
        <v>2010</v>
      </c>
      <c r="AS607">
        <v>0</v>
      </c>
      <c r="AZ607">
        <v>0</v>
      </c>
      <c r="BC607" t="str">
        <f>VLOOKUP(A607,Sheet1!$A$1:$E$221,2,0)</f>
        <v>East Zone</v>
      </c>
      <c r="BD607" t="str">
        <f>VLOOKUP(A607,Sheet1!$A$1:$E$221,5,0)</f>
        <v>Raja Kumar</v>
      </c>
    </row>
    <row r="608" spans="1:56" x14ac:dyDescent="0.35">
      <c r="A608" t="s">
        <v>144</v>
      </c>
      <c r="B608">
        <v>444</v>
      </c>
      <c r="C608" t="s">
        <v>784</v>
      </c>
      <c r="D608" t="s">
        <v>3243</v>
      </c>
      <c r="E608">
        <v>382817</v>
      </c>
      <c r="F608" t="s">
        <v>14682</v>
      </c>
      <c r="G608">
        <v>7737635</v>
      </c>
      <c r="H608" t="s">
        <v>13397</v>
      </c>
      <c r="I608" t="s">
        <v>3245</v>
      </c>
      <c r="J608">
        <v>3949034694</v>
      </c>
      <c r="K608" t="s">
        <v>14683</v>
      </c>
      <c r="L608">
        <v>45</v>
      </c>
      <c r="M608">
        <v>53</v>
      </c>
      <c r="N608" t="s">
        <v>784</v>
      </c>
      <c r="O608">
        <v>1155108392</v>
      </c>
      <c r="P608" t="s">
        <v>3003</v>
      </c>
      <c r="Q608" t="s">
        <v>3004</v>
      </c>
      <c r="T608" s="1">
        <v>46206</v>
      </c>
      <c r="U608" s="31">
        <v>46206.70590277778</v>
      </c>
      <c r="V608">
        <v>1</v>
      </c>
      <c r="W608">
        <v>77000</v>
      </c>
      <c r="X608" t="s">
        <v>13400</v>
      </c>
      <c r="Y608" t="s">
        <v>13401</v>
      </c>
      <c r="Z608">
        <v>909020041276989</v>
      </c>
      <c r="AA608" t="s">
        <v>13402</v>
      </c>
      <c r="AB608">
        <v>2</v>
      </c>
      <c r="AC608">
        <v>24.15</v>
      </c>
      <c r="AD608" t="s">
        <v>1124</v>
      </c>
      <c r="AE608" t="s">
        <v>1125</v>
      </c>
      <c r="AF608" t="s">
        <v>13414</v>
      </c>
      <c r="AG608" s="1">
        <v>46240</v>
      </c>
      <c r="AH608">
        <v>25</v>
      </c>
      <c r="AI608" t="s">
        <v>13404</v>
      </c>
      <c r="AJ608" t="s">
        <v>13435</v>
      </c>
      <c r="AK608" t="s">
        <v>13406</v>
      </c>
      <c r="AL608">
        <v>8882772478</v>
      </c>
      <c r="AM608" t="s">
        <v>13407</v>
      </c>
      <c r="AN608" t="s">
        <v>13408</v>
      </c>
      <c r="AO608">
        <v>1318</v>
      </c>
      <c r="AP608">
        <v>0</v>
      </c>
      <c r="AQ608" t="s">
        <v>13542</v>
      </c>
      <c r="AR608">
        <v>1719</v>
      </c>
      <c r="AS608">
        <v>0</v>
      </c>
      <c r="AZ608">
        <v>0</v>
      </c>
      <c r="BC608" t="str">
        <f>VLOOKUP(A608,Sheet1!$A$1:$E$221,2,0)</f>
        <v>East Zone</v>
      </c>
      <c r="BD608" t="str">
        <f>VLOOKUP(A608,Sheet1!$A$1:$E$221,5,0)</f>
        <v>Raja Kumar</v>
      </c>
    </row>
    <row r="609" spans="1:56" x14ac:dyDescent="0.35">
      <c r="A609" t="s">
        <v>169</v>
      </c>
      <c r="B609">
        <v>244</v>
      </c>
      <c r="C609" t="s">
        <v>784</v>
      </c>
      <c r="D609" t="s">
        <v>2995</v>
      </c>
      <c r="E609">
        <v>231512</v>
      </c>
      <c r="F609" t="s">
        <v>14684</v>
      </c>
      <c r="G609">
        <v>9284083</v>
      </c>
      <c r="H609" t="s">
        <v>13397</v>
      </c>
      <c r="I609" t="s">
        <v>3205</v>
      </c>
      <c r="J609">
        <v>4798230517</v>
      </c>
      <c r="K609" t="s">
        <v>14685</v>
      </c>
      <c r="L609">
        <v>26</v>
      </c>
      <c r="M609">
        <v>32</v>
      </c>
      <c r="N609" t="s">
        <v>784</v>
      </c>
      <c r="O609">
        <v>8695363640</v>
      </c>
      <c r="P609" t="s">
        <v>2509</v>
      </c>
      <c r="Q609" t="s">
        <v>2510</v>
      </c>
      <c r="T609" s="1">
        <v>46206</v>
      </c>
      <c r="U609" s="31">
        <v>46206.791145833333</v>
      </c>
      <c r="V609">
        <v>1</v>
      </c>
      <c r="W609">
        <v>60000</v>
      </c>
      <c r="X609" t="s">
        <v>13400</v>
      </c>
      <c r="Y609" t="s">
        <v>13401</v>
      </c>
      <c r="Z609">
        <v>909020041276989</v>
      </c>
      <c r="AA609" t="s">
        <v>13402</v>
      </c>
      <c r="AB609">
        <v>2</v>
      </c>
      <c r="AC609">
        <v>24.15</v>
      </c>
      <c r="AD609" t="s">
        <v>1038</v>
      </c>
      <c r="AE609" t="s">
        <v>1039</v>
      </c>
      <c r="AF609" t="s">
        <v>13414</v>
      </c>
      <c r="AG609" s="1">
        <v>46238</v>
      </c>
      <c r="AH609">
        <v>25</v>
      </c>
      <c r="AI609" t="s">
        <v>13404</v>
      </c>
      <c r="AJ609" t="s">
        <v>13435</v>
      </c>
      <c r="AK609" t="s">
        <v>13406</v>
      </c>
      <c r="AL609">
        <v>9334935407</v>
      </c>
      <c r="AM609" t="s">
        <v>13407</v>
      </c>
      <c r="AN609" t="s">
        <v>13408</v>
      </c>
      <c r="AO609">
        <v>1027</v>
      </c>
      <c r="AP609">
        <v>0</v>
      </c>
      <c r="AQ609" t="s">
        <v>13471</v>
      </c>
      <c r="AR609">
        <v>1340</v>
      </c>
      <c r="AS609">
        <v>0</v>
      </c>
      <c r="AZ609">
        <v>0</v>
      </c>
      <c r="BC609" t="str">
        <f>VLOOKUP(A609,Sheet1!$A$1:$E$221,2,0)</f>
        <v>East Zone</v>
      </c>
      <c r="BD609" t="str">
        <f>VLOOKUP(A609,Sheet1!$A$1:$E$221,5,0)</f>
        <v>Raja Kumar</v>
      </c>
    </row>
    <row r="610" spans="1:56" x14ac:dyDescent="0.35">
      <c r="A610" t="s">
        <v>85</v>
      </c>
      <c r="B610">
        <v>35</v>
      </c>
      <c r="C610" t="s">
        <v>789</v>
      </c>
      <c r="D610" t="s">
        <v>4420</v>
      </c>
      <c r="E610">
        <v>351030</v>
      </c>
      <c r="F610" t="s">
        <v>13407</v>
      </c>
      <c r="G610">
        <v>8388443</v>
      </c>
      <c r="H610" t="s">
        <v>13397</v>
      </c>
      <c r="I610" t="s">
        <v>4421</v>
      </c>
      <c r="J610">
        <v>6651471475</v>
      </c>
      <c r="K610" t="s">
        <v>14686</v>
      </c>
      <c r="L610">
        <v>45</v>
      </c>
      <c r="M610">
        <v>45</v>
      </c>
      <c r="N610" t="s">
        <v>789</v>
      </c>
      <c r="O610">
        <v>4729874935</v>
      </c>
      <c r="P610" t="s">
        <v>4422</v>
      </c>
      <c r="Q610" t="s">
        <v>4423</v>
      </c>
      <c r="T610" s="1">
        <v>46206</v>
      </c>
      <c r="U610" s="31">
        <v>46206.570729166669</v>
      </c>
      <c r="V610">
        <v>1</v>
      </c>
      <c r="W610">
        <v>90000</v>
      </c>
      <c r="X610" t="s">
        <v>13400</v>
      </c>
      <c r="Y610" t="s">
        <v>13401</v>
      </c>
      <c r="Z610">
        <v>909020041276989</v>
      </c>
      <c r="AA610" t="s">
        <v>13402</v>
      </c>
      <c r="AB610">
        <v>4</v>
      </c>
      <c r="AC610">
        <v>24.15</v>
      </c>
      <c r="AD610" t="s">
        <v>931</v>
      </c>
      <c r="AE610" t="s">
        <v>932</v>
      </c>
      <c r="AF610" t="s">
        <v>14687</v>
      </c>
      <c r="AG610" s="1">
        <v>46246</v>
      </c>
      <c r="AH610">
        <v>25</v>
      </c>
      <c r="AI610" t="s">
        <v>13404</v>
      </c>
      <c r="AJ610" t="s">
        <v>13435</v>
      </c>
      <c r="AK610" t="s">
        <v>13406</v>
      </c>
      <c r="AL610">
        <v>9651493104</v>
      </c>
      <c r="AM610" t="s">
        <v>13407</v>
      </c>
      <c r="AN610" t="s">
        <v>13408</v>
      </c>
      <c r="AO610">
        <v>1540</v>
      </c>
      <c r="AP610">
        <v>0</v>
      </c>
      <c r="AQ610" t="s">
        <v>13451</v>
      </c>
      <c r="AR610">
        <v>2008</v>
      </c>
      <c r="AS610">
        <v>0</v>
      </c>
      <c r="AZ610">
        <v>0</v>
      </c>
      <c r="BC610" t="str">
        <f>VLOOKUP(A610,Sheet1!$A$1:$E$221,2,0)</f>
        <v>South Zone</v>
      </c>
      <c r="BD610" t="str">
        <f>VLOOKUP(A610,Sheet1!$A$1:$E$221,5,0)</f>
        <v>Vinay Shukla</v>
      </c>
    </row>
    <row r="611" spans="1:56" x14ac:dyDescent="0.35">
      <c r="A611" t="s">
        <v>927</v>
      </c>
      <c r="B611">
        <v>952</v>
      </c>
      <c r="C611" t="s">
        <v>788</v>
      </c>
      <c r="D611" t="s">
        <v>4424</v>
      </c>
      <c r="E611">
        <v>472790</v>
      </c>
      <c r="F611" t="s">
        <v>14688</v>
      </c>
      <c r="G611">
        <v>6687993</v>
      </c>
      <c r="H611" t="s">
        <v>13397</v>
      </c>
      <c r="I611" t="s">
        <v>4425</v>
      </c>
      <c r="J611">
        <v>8644111676</v>
      </c>
      <c r="K611" t="s">
        <v>14689</v>
      </c>
      <c r="L611">
        <v>29</v>
      </c>
      <c r="M611">
        <v>35</v>
      </c>
      <c r="N611" t="s">
        <v>788</v>
      </c>
      <c r="O611">
        <v>7907828629</v>
      </c>
      <c r="P611" t="s">
        <v>4426</v>
      </c>
      <c r="Q611" t="s">
        <v>4427</v>
      </c>
      <c r="T611" s="1">
        <v>46206</v>
      </c>
      <c r="U611" s="31">
        <v>46206.688020833331</v>
      </c>
      <c r="V611">
        <v>1</v>
      </c>
      <c r="W611">
        <v>77000</v>
      </c>
      <c r="X611" t="s">
        <v>13400</v>
      </c>
      <c r="Y611" t="s">
        <v>13401</v>
      </c>
      <c r="Z611">
        <v>909020041276989</v>
      </c>
      <c r="AA611" t="s">
        <v>13402</v>
      </c>
      <c r="AB611">
        <v>2</v>
      </c>
      <c r="AC611">
        <v>24.15</v>
      </c>
      <c r="AD611" t="s">
        <v>1025</v>
      </c>
      <c r="AE611" t="s">
        <v>1026</v>
      </c>
      <c r="AF611" t="s">
        <v>13414</v>
      </c>
      <c r="AG611" s="1">
        <v>46236</v>
      </c>
      <c r="AH611">
        <v>25</v>
      </c>
      <c r="AI611" t="s">
        <v>13404</v>
      </c>
      <c r="AJ611" t="s">
        <v>13427</v>
      </c>
      <c r="AK611" t="s">
        <v>13406</v>
      </c>
      <c r="AL611">
        <v>7697723620</v>
      </c>
      <c r="AM611" t="s">
        <v>13407</v>
      </c>
      <c r="AN611" t="s">
        <v>13408</v>
      </c>
      <c r="AO611">
        <v>1318</v>
      </c>
      <c r="AP611">
        <v>0</v>
      </c>
      <c r="AQ611" t="s">
        <v>13459</v>
      </c>
      <c r="AR611">
        <v>1640</v>
      </c>
      <c r="AS611">
        <v>0</v>
      </c>
      <c r="AZ611">
        <v>0</v>
      </c>
      <c r="BC611" t="str">
        <f>VLOOKUP(A611,Sheet1!$A$1:$E$221,2,0)</f>
        <v>South Zone</v>
      </c>
      <c r="BD611" t="str">
        <f>VLOOKUP(A611,Sheet1!$A$1:$E$221,5,0)</f>
        <v>Vinay Kumar Vishwakarma</v>
      </c>
    </row>
    <row r="612" spans="1:56" x14ac:dyDescent="0.35">
      <c r="A612" t="s">
        <v>243</v>
      </c>
      <c r="B612">
        <v>268</v>
      </c>
      <c r="C612" t="s">
        <v>789</v>
      </c>
      <c r="D612" t="s">
        <v>4428</v>
      </c>
      <c r="E612">
        <v>85325</v>
      </c>
      <c r="F612" t="s">
        <v>14690</v>
      </c>
      <c r="G612">
        <v>9283983</v>
      </c>
      <c r="H612" t="s">
        <v>13397</v>
      </c>
      <c r="I612" t="s">
        <v>4429</v>
      </c>
      <c r="J612">
        <v>7534662922</v>
      </c>
      <c r="K612" t="s">
        <v>14691</v>
      </c>
      <c r="L612">
        <v>39</v>
      </c>
      <c r="M612">
        <v>34</v>
      </c>
      <c r="N612" t="s">
        <v>789</v>
      </c>
      <c r="O612">
        <v>8020587724</v>
      </c>
      <c r="P612" t="s">
        <v>2531</v>
      </c>
      <c r="Q612" t="s">
        <v>2532</v>
      </c>
      <c r="T612" s="1">
        <v>46206</v>
      </c>
      <c r="U612" s="31">
        <v>46206.562071759261</v>
      </c>
      <c r="V612">
        <v>1</v>
      </c>
      <c r="W612">
        <v>70000</v>
      </c>
      <c r="X612" t="s">
        <v>13400</v>
      </c>
      <c r="Y612" t="s">
        <v>13401</v>
      </c>
      <c r="Z612">
        <v>909020041276989</v>
      </c>
      <c r="AA612" t="s">
        <v>13402</v>
      </c>
      <c r="AB612">
        <v>6</v>
      </c>
      <c r="AC612">
        <v>24.15</v>
      </c>
      <c r="AD612" t="s">
        <v>958</v>
      </c>
      <c r="AE612" t="s">
        <v>959</v>
      </c>
      <c r="AF612" t="s">
        <v>13414</v>
      </c>
      <c r="AG612" s="1">
        <v>46237</v>
      </c>
      <c r="AH612">
        <v>25</v>
      </c>
      <c r="AI612" t="s">
        <v>13404</v>
      </c>
      <c r="AJ612" t="s">
        <v>13427</v>
      </c>
      <c r="AK612" t="s">
        <v>13406</v>
      </c>
      <c r="AL612">
        <v>9219391527</v>
      </c>
      <c r="AM612" t="s">
        <v>13415</v>
      </c>
      <c r="AN612" t="s">
        <v>13408</v>
      </c>
      <c r="AO612">
        <v>1198</v>
      </c>
      <c r="AP612">
        <v>0</v>
      </c>
      <c r="AQ612" t="s">
        <v>13634</v>
      </c>
      <c r="AR612">
        <v>1562</v>
      </c>
      <c r="AS612">
        <v>0</v>
      </c>
      <c r="AZ612">
        <v>0</v>
      </c>
      <c r="BC612" t="str">
        <f>VLOOKUP(A612,Sheet1!$A$1:$E$221,2,0)</f>
        <v>East Zone</v>
      </c>
      <c r="BD612" t="str">
        <f>VLOOKUP(A612,Sheet1!$A$1:$E$221,5,0)</f>
        <v>Marut Nandan</v>
      </c>
    </row>
    <row r="613" spans="1:56" x14ac:dyDescent="0.35">
      <c r="A613" t="s">
        <v>802</v>
      </c>
      <c r="B613">
        <v>1044</v>
      </c>
      <c r="C613" t="s">
        <v>795</v>
      </c>
      <c r="D613" t="s">
        <v>3373</v>
      </c>
      <c r="E613">
        <v>647491</v>
      </c>
      <c r="F613" t="s">
        <v>3377</v>
      </c>
      <c r="G613">
        <v>8225587</v>
      </c>
      <c r="H613" t="s">
        <v>13397</v>
      </c>
      <c r="I613" t="s">
        <v>3377</v>
      </c>
      <c r="J613">
        <v>6959931433</v>
      </c>
      <c r="K613" t="s">
        <v>14692</v>
      </c>
      <c r="L613">
        <v>42</v>
      </c>
      <c r="M613">
        <v>45</v>
      </c>
      <c r="N613" t="s">
        <v>795</v>
      </c>
      <c r="O613">
        <v>9383362435</v>
      </c>
      <c r="P613" t="s">
        <v>3374</v>
      </c>
      <c r="Q613" t="s">
        <v>3375</v>
      </c>
      <c r="T613" s="1">
        <v>46206</v>
      </c>
      <c r="U613" s="31">
        <v>46206.779618055552</v>
      </c>
      <c r="V613">
        <v>1</v>
      </c>
      <c r="W613">
        <v>77000</v>
      </c>
      <c r="X613" t="s">
        <v>13400</v>
      </c>
      <c r="Y613" t="s">
        <v>13401</v>
      </c>
      <c r="Z613">
        <v>909020041276989</v>
      </c>
      <c r="AA613" t="s">
        <v>13402</v>
      </c>
      <c r="AB613">
        <v>2</v>
      </c>
      <c r="AC613">
        <v>24.15</v>
      </c>
      <c r="AD613" t="s">
        <v>1124</v>
      </c>
      <c r="AE613" t="s">
        <v>1125</v>
      </c>
      <c r="AF613" t="s">
        <v>13426</v>
      </c>
      <c r="AG613" s="1">
        <v>46239</v>
      </c>
      <c r="AH613">
        <v>25</v>
      </c>
      <c r="AI613" t="s">
        <v>13404</v>
      </c>
      <c r="AJ613" t="s">
        <v>13427</v>
      </c>
      <c r="AK613" t="s">
        <v>13406</v>
      </c>
      <c r="AL613">
        <v>9611378536</v>
      </c>
      <c r="AM613" t="s">
        <v>13407</v>
      </c>
      <c r="AN613" t="s">
        <v>13408</v>
      </c>
      <c r="AO613">
        <v>1318</v>
      </c>
      <c r="AP613">
        <v>0</v>
      </c>
      <c r="AQ613" t="s">
        <v>13542</v>
      </c>
      <c r="AR613">
        <v>1719</v>
      </c>
      <c r="AS613">
        <v>0</v>
      </c>
      <c r="AZ613">
        <v>0</v>
      </c>
      <c r="BC613" t="str">
        <f>VLOOKUP(A613,Sheet1!$A$1:$E$221,2,0)</f>
        <v>South Zone</v>
      </c>
      <c r="BD613" t="str">
        <f>VLOOKUP(A613,Sheet1!$A$1:$E$221,5,0)</f>
        <v>Vijaya Kumar S M</v>
      </c>
    </row>
    <row r="614" spans="1:56" x14ac:dyDescent="0.35">
      <c r="A614" t="s">
        <v>831</v>
      </c>
      <c r="B614">
        <v>57</v>
      </c>
      <c r="C614" t="s">
        <v>789</v>
      </c>
      <c r="D614" t="s">
        <v>3381</v>
      </c>
      <c r="E614">
        <v>528210</v>
      </c>
      <c r="F614" t="s">
        <v>14693</v>
      </c>
      <c r="G614">
        <v>8269159</v>
      </c>
      <c r="H614" t="s">
        <v>13397</v>
      </c>
      <c r="I614" t="s">
        <v>3383</v>
      </c>
      <c r="J614">
        <v>2268239043</v>
      </c>
      <c r="K614" t="s">
        <v>222</v>
      </c>
      <c r="L614">
        <v>24</v>
      </c>
      <c r="M614">
        <v>31</v>
      </c>
      <c r="N614" t="s">
        <v>789</v>
      </c>
      <c r="O614">
        <v>3136488310</v>
      </c>
      <c r="P614" t="s">
        <v>3074</v>
      </c>
      <c r="Q614" t="s">
        <v>3075</v>
      </c>
      <c r="T614" s="1">
        <v>46206</v>
      </c>
      <c r="U614" s="31">
        <v>46206.570393518516</v>
      </c>
      <c r="V614">
        <v>1</v>
      </c>
      <c r="W614">
        <v>65000</v>
      </c>
      <c r="X614" t="s">
        <v>13400</v>
      </c>
      <c r="Y614" t="s">
        <v>13401</v>
      </c>
      <c r="Z614">
        <v>909020041276989</v>
      </c>
      <c r="AA614" t="s">
        <v>13402</v>
      </c>
      <c r="AB614">
        <v>3</v>
      </c>
      <c r="AC614">
        <v>24.15</v>
      </c>
      <c r="AD614" t="s">
        <v>1348</v>
      </c>
      <c r="AE614" t="s">
        <v>1349</v>
      </c>
      <c r="AF614" t="s">
        <v>13414</v>
      </c>
      <c r="AG614" s="1">
        <v>46239</v>
      </c>
      <c r="AH614">
        <v>25</v>
      </c>
      <c r="AI614" t="s">
        <v>13404</v>
      </c>
      <c r="AJ614" t="s">
        <v>13427</v>
      </c>
      <c r="AK614" t="s">
        <v>13406</v>
      </c>
      <c r="AL614">
        <v>7819970267</v>
      </c>
      <c r="AM614" t="s">
        <v>13407</v>
      </c>
      <c r="AN614" t="s">
        <v>13408</v>
      </c>
      <c r="AO614">
        <v>1113</v>
      </c>
      <c r="AP614">
        <v>0</v>
      </c>
      <c r="AQ614" t="s">
        <v>13761</v>
      </c>
      <c r="AR614">
        <v>1494</v>
      </c>
      <c r="AS614">
        <v>0</v>
      </c>
      <c r="AZ614">
        <v>0</v>
      </c>
      <c r="BC614" t="str">
        <f>VLOOKUP(A614,Sheet1!$A$1:$E$221,2,0)</f>
        <v>West Zone</v>
      </c>
      <c r="BD614" t="str">
        <f>VLOOKUP(A614,Sheet1!$A$1:$E$221,5,0)</f>
        <v>Naveen Kumar</v>
      </c>
    </row>
    <row r="615" spans="1:56" x14ac:dyDescent="0.35">
      <c r="A615" t="s">
        <v>281</v>
      </c>
      <c r="B615">
        <v>592</v>
      </c>
      <c r="C615" t="s">
        <v>791</v>
      </c>
      <c r="D615" t="s">
        <v>3553</v>
      </c>
      <c r="E615">
        <v>381201</v>
      </c>
      <c r="F615" t="s">
        <v>14694</v>
      </c>
      <c r="G615">
        <v>8605614</v>
      </c>
      <c r="H615" t="s">
        <v>13397</v>
      </c>
      <c r="I615" t="s">
        <v>3555</v>
      </c>
      <c r="J615">
        <v>2803961171</v>
      </c>
      <c r="K615" t="s">
        <v>14695</v>
      </c>
      <c r="L615">
        <v>45</v>
      </c>
      <c r="M615">
        <v>49</v>
      </c>
      <c r="N615" t="s">
        <v>791</v>
      </c>
      <c r="O615">
        <v>7234037960</v>
      </c>
      <c r="P615" t="s">
        <v>2332</v>
      </c>
      <c r="Q615" t="s">
        <v>2333</v>
      </c>
      <c r="T615" s="1">
        <v>46206</v>
      </c>
      <c r="U615" s="31">
        <v>46206.668749999997</v>
      </c>
      <c r="V615">
        <v>1</v>
      </c>
      <c r="W615">
        <v>90000</v>
      </c>
      <c r="X615" t="s">
        <v>13400</v>
      </c>
      <c r="Y615" t="s">
        <v>13401</v>
      </c>
      <c r="Z615">
        <v>909020041276989</v>
      </c>
      <c r="AA615" t="s">
        <v>13402</v>
      </c>
      <c r="AB615">
        <v>4</v>
      </c>
      <c r="AC615">
        <v>24.15</v>
      </c>
      <c r="AD615" t="s">
        <v>978</v>
      </c>
      <c r="AE615" t="s">
        <v>979</v>
      </c>
      <c r="AF615" t="s">
        <v>13403</v>
      </c>
      <c r="AG615" s="1">
        <v>46243</v>
      </c>
      <c r="AH615">
        <v>25</v>
      </c>
      <c r="AI615" t="s">
        <v>13404</v>
      </c>
      <c r="AJ615" t="s">
        <v>13435</v>
      </c>
      <c r="AK615" t="s">
        <v>13406</v>
      </c>
      <c r="AL615">
        <v>9040542930</v>
      </c>
      <c r="AM615" t="s">
        <v>13407</v>
      </c>
      <c r="AN615" t="s">
        <v>13408</v>
      </c>
      <c r="AO615">
        <v>1540</v>
      </c>
      <c r="AP615">
        <v>0</v>
      </c>
      <c r="AQ615" t="s">
        <v>13533</v>
      </c>
      <c r="AR615">
        <v>1917</v>
      </c>
      <c r="AS615">
        <v>0</v>
      </c>
      <c r="AZ615">
        <v>0</v>
      </c>
      <c r="BC615" t="str">
        <f>VLOOKUP(A615,Sheet1!$A$1:$E$221,2,0)</f>
        <v>South East Zone</v>
      </c>
      <c r="BD615" t="str">
        <f>VLOOKUP(A615,Sheet1!$A$1:$E$221,5,0)</f>
        <v>Radhashyam Panda</v>
      </c>
    </row>
    <row r="616" spans="1:56" x14ac:dyDescent="0.35">
      <c r="A616" t="s">
        <v>118</v>
      </c>
      <c r="B616">
        <v>13</v>
      </c>
      <c r="C616" t="s">
        <v>789</v>
      </c>
      <c r="D616" t="s">
        <v>3420</v>
      </c>
      <c r="E616">
        <v>691134</v>
      </c>
      <c r="F616" t="s">
        <v>4430</v>
      </c>
      <c r="G616">
        <v>8463693</v>
      </c>
      <c r="H616" t="s">
        <v>13397</v>
      </c>
      <c r="I616" t="s">
        <v>3422</v>
      </c>
      <c r="J616">
        <v>3707849835</v>
      </c>
      <c r="K616" t="s">
        <v>14443</v>
      </c>
      <c r="L616">
        <v>40</v>
      </c>
      <c r="M616">
        <v>43</v>
      </c>
      <c r="N616" t="s">
        <v>789</v>
      </c>
      <c r="O616">
        <v>9588201824</v>
      </c>
      <c r="P616" t="s">
        <v>117</v>
      </c>
      <c r="Q616" t="s">
        <v>2078</v>
      </c>
      <c r="T616" s="1">
        <v>46206</v>
      </c>
      <c r="U616" s="31">
        <v>46206.664664351854</v>
      </c>
      <c r="V616">
        <v>1</v>
      </c>
      <c r="W616">
        <v>90000</v>
      </c>
      <c r="X616" t="s">
        <v>13400</v>
      </c>
      <c r="Y616" t="s">
        <v>13401</v>
      </c>
      <c r="Z616">
        <v>909020041276989</v>
      </c>
      <c r="AA616" t="s">
        <v>13402</v>
      </c>
      <c r="AB616">
        <v>4</v>
      </c>
      <c r="AC616">
        <v>24.15</v>
      </c>
      <c r="AD616" t="s">
        <v>1180</v>
      </c>
      <c r="AE616" t="s">
        <v>1181</v>
      </c>
      <c r="AF616" t="s">
        <v>13414</v>
      </c>
      <c r="AG616" s="1">
        <v>46242</v>
      </c>
      <c r="AH616">
        <v>25</v>
      </c>
      <c r="AI616" t="s">
        <v>13404</v>
      </c>
      <c r="AJ616" t="s">
        <v>13427</v>
      </c>
      <c r="AK616" t="s">
        <v>13406</v>
      </c>
      <c r="AL616">
        <v>9027130868</v>
      </c>
      <c r="AM616" t="s">
        <v>13415</v>
      </c>
      <c r="AN616" t="s">
        <v>13408</v>
      </c>
      <c r="AO616">
        <v>1540</v>
      </c>
      <c r="AP616">
        <v>0</v>
      </c>
      <c r="AQ616" t="s">
        <v>13431</v>
      </c>
      <c r="AR616">
        <v>2069</v>
      </c>
      <c r="AS616">
        <v>0</v>
      </c>
      <c r="AZ616">
        <v>0</v>
      </c>
      <c r="BC616" t="str">
        <f>VLOOKUP(A616,Sheet1!$A$1:$E$221,2,0)</f>
        <v>West Zone</v>
      </c>
      <c r="BD616" t="str">
        <f>VLOOKUP(A616,Sheet1!$A$1:$E$221,5,0)</f>
        <v>Pradeep Kumar</v>
      </c>
    </row>
    <row r="617" spans="1:56" x14ac:dyDescent="0.35">
      <c r="A617" t="s">
        <v>920</v>
      </c>
      <c r="B617">
        <v>830</v>
      </c>
      <c r="C617" t="s">
        <v>789</v>
      </c>
      <c r="D617" t="s">
        <v>4431</v>
      </c>
      <c r="E617">
        <v>586838</v>
      </c>
      <c r="F617" t="s">
        <v>2109</v>
      </c>
      <c r="G617">
        <v>8217693</v>
      </c>
      <c r="H617" t="s">
        <v>13397</v>
      </c>
      <c r="I617" t="s">
        <v>4105</v>
      </c>
      <c r="J617">
        <v>9210012784</v>
      </c>
      <c r="K617" t="s">
        <v>14696</v>
      </c>
      <c r="L617">
        <v>33</v>
      </c>
      <c r="M617">
        <v>37</v>
      </c>
      <c r="N617" t="s">
        <v>789</v>
      </c>
      <c r="O617">
        <v>7644115247</v>
      </c>
      <c r="P617" t="s">
        <v>3997</v>
      </c>
      <c r="Q617" t="s">
        <v>3998</v>
      </c>
      <c r="T617" s="1">
        <v>46206</v>
      </c>
      <c r="U617" s="31">
        <v>46206.8124537037</v>
      </c>
      <c r="V617">
        <v>1</v>
      </c>
      <c r="W617">
        <v>55000</v>
      </c>
      <c r="X617" t="s">
        <v>13400</v>
      </c>
      <c r="Y617" t="s">
        <v>13401</v>
      </c>
      <c r="Z617">
        <v>909020041276989</v>
      </c>
      <c r="AA617" t="s">
        <v>13402</v>
      </c>
      <c r="AB617">
        <v>3</v>
      </c>
      <c r="AC617">
        <v>24.15</v>
      </c>
      <c r="AD617" t="s">
        <v>945</v>
      </c>
      <c r="AE617" t="s">
        <v>946</v>
      </c>
      <c r="AF617" t="s">
        <v>13414</v>
      </c>
      <c r="AG617" s="1">
        <v>46245</v>
      </c>
      <c r="AH617">
        <v>25</v>
      </c>
      <c r="AI617" t="s">
        <v>13404</v>
      </c>
      <c r="AJ617" t="s">
        <v>13405</v>
      </c>
      <c r="AK617" t="s">
        <v>13406</v>
      </c>
      <c r="AL617">
        <v>9758771618</v>
      </c>
      <c r="AM617" t="s">
        <v>13415</v>
      </c>
      <c r="AN617" t="s">
        <v>13408</v>
      </c>
      <c r="AO617">
        <v>942</v>
      </c>
      <c r="AP617">
        <v>0</v>
      </c>
      <c r="AQ617" t="s">
        <v>14192</v>
      </c>
      <c r="AR617">
        <v>1227</v>
      </c>
      <c r="AS617">
        <v>0</v>
      </c>
      <c r="AZ617">
        <v>0</v>
      </c>
      <c r="BC617" t="str">
        <f>VLOOKUP(A617,Sheet1!$A$1:$E$221,2,0)</f>
        <v>West Zone</v>
      </c>
      <c r="BD617" t="str">
        <f>VLOOKUP(A617,Sheet1!$A$1:$E$221,5,0)</f>
        <v>Sandeep Sisodiya</v>
      </c>
    </row>
    <row r="618" spans="1:56" x14ac:dyDescent="0.35">
      <c r="A618" t="s">
        <v>804</v>
      </c>
      <c r="B618">
        <v>313</v>
      </c>
      <c r="C618" t="s">
        <v>789</v>
      </c>
      <c r="D618" t="s">
        <v>3442</v>
      </c>
      <c r="E618">
        <v>640605</v>
      </c>
      <c r="F618" t="s">
        <v>14675</v>
      </c>
      <c r="G618">
        <v>9284199</v>
      </c>
      <c r="H618" t="s">
        <v>13397</v>
      </c>
      <c r="I618" t="s">
        <v>3112</v>
      </c>
      <c r="J618">
        <v>7790973156</v>
      </c>
      <c r="K618" t="s">
        <v>1367</v>
      </c>
      <c r="L618">
        <v>29</v>
      </c>
      <c r="M618">
        <v>35</v>
      </c>
      <c r="N618" t="s">
        <v>789</v>
      </c>
      <c r="O618">
        <v>4121553531</v>
      </c>
      <c r="P618" t="s">
        <v>1382</v>
      </c>
      <c r="Q618" t="s">
        <v>1383</v>
      </c>
      <c r="R618" t="s">
        <v>2116</v>
      </c>
      <c r="S618" t="s">
        <v>14697</v>
      </c>
      <c r="T618" s="1">
        <v>46206</v>
      </c>
      <c r="U618" s="31">
        <v>46206.597222222219</v>
      </c>
      <c r="V618">
        <v>1</v>
      </c>
      <c r="W618">
        <v>45000</v>
      </c>
      <c r="X618" t="s">
        <v>13400</v>
      </c>
      <c r="Y618" t="s">
        <v>13401</v>
      </c>
      <c r="Z618">
        <v>909020041276989</v>
      </c>
      <c r="AA618" t="s">
        <v>13402</v>
      </c>
      <c r="AB618">
        <v>2</v>
      </c>
      <c r="AC618">
        <v>24.5</v>
      </c>
      <c r="AD618" t="s">
        <v>3012</v>
      </c>
      <c r="AE618" t="s">
        <v>3013</v>
      </c>
      <c r="AF618" t="s">
        <v>13414</v>
      </c>
      <c r="AG618" s="1">
        <v>46244</v>
      </c>
      <c r="AH618">
        <v>25</v>
      </c>
      <c r="AI618" t="s">
        <v>13404</v>
      </c>
      <c r="AJ618" t="s">
        <v>13405</v>
      </c>
      <c r="AK618" t="s">
        <v>13406</v>
      </c>
      <c r="AL618">
        <v>9758246448</v>
      </c>
      <c r="AM618" t="s">
        <v>13415</v>
      </c>
      <c r="AN618" t="s">
        <v>13408</v>
      </c>
      <c r="AO618">
        <v>770</v>
      </c>
      <c r="AP618">
        <v>0</v>
      </c>
      <c r="AQ618" t="s">
        <v>14160</v>
      </c>
      <c r="AR618">
        <v>1035</v>
      </c>
      <c r="AS618">
        <v>0</v>
      </c>
      <c r="AZ618">
        <v>0</v>
      </c>
      <c r="BC618" t="str">
        <f>VLOOKUP(A618,Sheet1!$A$1:$E$221,2,0)</f>
        <v>West Zone</v>
      </c>
      <c r="BD618" t="str">
        <f>VLOOKUP(A618,Sheet1!$A$1:$E$221,5,0)</f>
        <v>Pradeep Kumar</v>
      </c>
    </row>
    <row r="619" spans="1:56" x14ac:dyDescent="0.35">
      <c r="A619" t="s">
        <v>241</v>
      </c>
      <c r="B619">
        <v>249</v>
      </c>
      <c r="C619" t="s">
        <v>789</v>
      </c>
      <c r="D619" t="s">
        <v>4432</v>
      </c>
      <c r="E619">
        <v>554073</v>
      </c>
      <c r="F619" t="s">
        <v>14698</v>
      </c>
      <c r="G619">
        <v>9283012</v>
      </c>
      <c r="H619" t="s">
        <v>13397</v>
      </c>
      <c r="I619" t="s">
        <v>4433</v>
      </c>
      <c r="J619">
        <v>6270153587</v>
      </c>
      <c r="K619" t="s">
        <v>14699</v>
      </c>
      <c r="L619">
        <v>40</v>
      </c>
      <c r="M619">
        <v>46</v>
      </c>
      <c r="N619" t="s">
        <v>789</v>
      </c>
      <c r="O619">
        <v>5975575083</v>
      </c>
      <c r="P619" t="s">
        <v>1070</v>
      </c>
      <c r="Q619" t="s">
        <v>1071</v>
      </c>
      <c r="T619" s="1">
        <v>46206</v>
      </c>
      <c r="U619" s="31">
        <v>46206.689212962963</v>
      </c>
      <c r="V619">
        <v>1</v>
      </c>
      <c r="W619">
        <v>40000</v>
      </c>
      <c r="X619" t="s">
        <v>13400</v>
      </c>
      <c r="Y619" t="s">
        <v>13401</v>
      </c>
      <c r="Z619">
        <v>909020041276989</v>
      </c>
      <c r="AA619" t="s">
        <v>13402</v>
      </c>
      <c r="AB619">
        <v>2</v>
      </c>
      <c r="AC619">
        <v>24.15</v>
      </c>
      <c r="AD619" t="s">
        <v>1048</v>
      </c>
      <c r="AE619" t="s">
        <v>1049</v>
      </c>
      <c r="AF619" t="s">
        <v>13403</v>
      </c>
      <c r="AG619" s="1">
        <v>46245</v>
      </c>
      <c r="AH619">
        <v>25</v>
      </c>
      <c r="AI619" t="s">
        <v>13404</v>
      </c>
      <c r="AJ619" t="s">
        <v>13435</v>
      </c>
      <c r="AK619" t="s">
        <v>13406</v>
      </c>
      <c r="AL619">
        <v>8104560520</v>
      </c>
      <c r="AM619" t="s">
        <v>13407</v>
      </c>
      <c r="AN619" t="s">
        <v>13408</v>
      </c>
      <c r="AO619">
        <v>685</v>
      </c>
      <c r="AP619">
        <v>0</v>
      </c>
      <c r="AQ619" t="s">
        <v>13565</v>
      </c>
      <c r="AR619">
        <v>892</v>
      </c>
      <c r="AS619">
        <v>0</v>
      </c>
      <c r="AZ619">
        <v>0</v>
      </c>
      <c r="BC619" t="str">
        <f>VLOOKUP(A619,Sheet1!$A$1:$E$221,2,0)</f>
        <v>East Zone</v>
      </c>
      <c r="BD619" t="str">
        <f>VLOOKUP(A619,Sheet1!$A$1:$E$221,5,0)</f>
        <v>Marut Nandan</v>
      </c>
    </row>
    <row r="620" spans="1:56" x14ac:dyDescent="0.35">
      <c r="A620" t="s">
        <v>827</v>
      </c>
      <c r="B620">
        <v>363</v>
      </c>
      <c r="C620" t="s">
        <v>788</v>
      </c>
      <c r="D620" t="s">
        <v>3332</v>
      </c>
      <c r="E620">
        <v>660636</v>
      </c>
      <c r="F620" t="s">
        <v>14700</v>
      </c>
      <c r="G620">
        <v>9284017</v>
      </c>
      <c r="H620" t="s">
        <v>13397</v>
      </c>
      <c r="I620" t="s">
        <v>3334</v>
      </c>
      <c r="J620">
        <v>2478625370</v>
      </c>
      <c r="K620" t="s">
        <v>14701</v>
      </c>
      <c r="L620">
        <v>25</v>
      </c>
      <c r="M620">
        <v>26</v>
      </c>
      <c r="N620" t="s">
        <v>788</v>
      </c>
      <c r="O620">
        <v>9537199259</v>
      </c>
      <c r="P620" t="s">
        <v>3044</v>
      </c>
      <c r="Q620" t="s">
        <v>3045</v>
      </c>
      <c r="T620" s="1">
        <v>46206</v>
      </c>
      <c r="U620" s="31">
        <v>46206.624502314815</v>
      </c>
      <c r="V620">
        <v>1</v>
      </c>
      <c r="W620">
        <v>77000</v>
      </c>
      <c r="X620" t="s">
        <v>13400</v>
      </c>
      <c r="Y620" t="s">
        <v>13401</v>
      </c>
      <c r="Z620">
        <v>909020041276989</v>
      </c>
      <c r="AA620" t="s">
        <v>13402</v>
      </c>
      <c r="AB620">
        <v>2</v>
      </c>
      <c r="AC620">
        <v>24.15</v>
      </c>
      <c r="AD620" t="s">
        <v>1025</v>
      </c>
      <c r="AE620" t="s">
        <v>1026</v>
      </c>
      <c r="AF620" t="s">
        <v>13414</v>
      </c>
      <c r="AG620" s="1">
        <v>46238</v>
      </c>
      <c r="AH620">
        <v>25</v>
      </c>
      <c r="AI620" t="s">
        <v>13404</v>
      </c>
      <c r="AJ620" t="s">
        <v>13435</v>
      </c>
      <c r="AK620" t="s">
        <v>13406</v>
      </c>
      <c r="AL620">
        <v>9644141061</v>
      </c>
      <c r="AM620" t="s">
        <v>13415</v>
      </c>
      <c r="AN620" t="s">
        <v>13408</v>
      </c>
      <c r="AO620">
        <v>1318</v>
      </c>
      <c r="AP620">
        <v>0</v>
      </c>
      <c r="AQ620" t="s">
        <v>13459</v>
      </c>
      <c r="AR620">
        <v>1640</v>
      </c>
      <c r="AS620">
        <v>0</v>
      </c>
      <c r="AZ620">
        <v>0</v>
      </c>
      <c r="BC620" t="str">
        <f>VLOOKUP(A620,Sheet1!$A$1:$E$221,2,0)</f>
        <v>South Zone</v>
      </c>
      <c r="BD620" t="str">
        <f>VLOOKUP(A620,Sheet1!$A$1:$E$221,5,0)</f>
        <v>Vinay Shukla</v>
      </c>
    </row>
    <row r="621" spans="1:56" x14ac:dyDescent="0.35">
      <c r="A621" t="s">
        <v>168</v>
      </c>
      <c r="B621">
        <v>214</v>
      </c>
      <c r="C621" t="s">
        <v>781</v>
      </c>
      <c r="D621" t="s">
        <v>3326</v>
      </c>
      <c r="E621">
        <v>539027</v>
      </c>
      <c r="F621" t="s">
        <v>14702</v>
      </c>
      <c r="G621">
        <v>9284195</v>
      </c>
      <c r="H621" t="s">
        <v>13397</v>
      </c>
      <c r="I621" t="s">
        <v>3328</v>
      </c>
      <c r="J621">
        <v>6886484671</v>
      </c>
      <c r="K621" t="s">
        <v>14703</v>
      </c>
      <c r="L621">
        <v>41</v>
      </c>
      <c r="M621">
        <v>39</v>
      </c>
      <c r="N621" t="s">
        <v>781</v>
      </c>
      <c r="O621">
        <v>2081675203</v>
      </c>
      <c r="P621" t="s">
        <v>1913</v>
      </c>
      <c r="Q621" t="s">
        <v>1914</v>
      </c>
      <c r="R621" t="s">
        <v>1913</v>
      </c>
      <c r="S621" t="s">
        <v>1914</v>
      </c>
      <c r="T621" s="1">
        <v>46206</v>
      </c>
      <c r="U621" s="31">
        <v>46206.621516203704</v>
      </c>
      <c r="V621">
        <v>1</v>
      </c>
      <c r="W621">
        <v>77000</v>
      </c>
      <c r="X621" t="s">
        <v>13400</v>
      </c>
      <c r="Y621" t="s">
        <v>13401</v>
      </c>
      <c r="Z621">
        <v>909020041276989</v>
      </c>
      <c r="AA621" t="s">
        <v>13402</v>
      </c>
      <c r="AB621">
        <v>2</v>
      </c>
      <c r="AC621">
        <v>24.15</v>
      </c>
      <c r="AD621" t="s">
        <v>1025</v>
      </c>
      <c r="AE621" t="s">
        <v>1026</v>
      </c>
      <c r="AF621" t="s">
        <v>13414</v>
      </c>
      <c r="AG621" s="1">
        <v>46240</v>
      </c>
      <c r="AH621">
        <v>25</v>
      </c>
      <c r="AI621" t="s">
        <v>13404</v>
      </c>
      <c r="AJ621" t="s">
        <v>13427</v>
      </c>
      <c r="AK621" t="s">
        <v>13406</v>
      </c>
      <c r="AL621">
        <v>8007330466</v>
      </c>
      <c r="AM621" t="s">
        <v>13415</v>
      </c>
      <c r="AN621" t="s">
        <v>13408</v>
      </c>
      <c r="AO621">
        <v>1318</v>
      </c>
      <c r="AP621">
        <v>0</v>
      </c>
      <c r="AQ621" t="s">
        <v>13459</v>
      </c>
      <c r="AR621">
        <v>1640</v>
      </c>
      <c r="AS621">
        <v>0</v>
      </c>
      <c r="AZ621">
        <v>0</v>
      </c>
      <c r="BC621" t="str">
        <f>VLOOKUP(A621,Sheet1!$A$1:$E$221,2,0)</f>
        <v>South Zone</v>
      </c>
      <c r="BD621" t="str">
        <f>VLOOKUP(A621,Sheet1!$A$1:$E$221,5,0)</f>
        <v>Manu Yadav</v>
      </c>
    </row>
    <row r="622" spans="1:56" x14ac:dyDescent="0.35">
      <c r="A622" t="s">
        <v>818</v>
      </c>
      <c r="B622">
        <v>1265</v>
      </c>
      <c r="C622" t="s">
        <v>795</v>
      </c>
      <c r="D622" t="s">
        <v>4434</v>
      </c>
      <c r="E622">
        <v>701658</v>
      </c>
      <c r="F622" t="s">
        <v>14704</v>
      </c>
      <c r="G622">
        <v>8524878</v>
      </c>
      <c r="H622" t="s">
        <v>13397</v>
      </c>
      <c r="I622" t="s">
        <v>4435</v>
      </c>
      <c r="J622">
        <v>2686517234</v>
      </c>
      <c r="K622" t="s">
        <v>14705</v>
      </c>
      <c r="L622">
        <v>33</v>
      </c>
      <c r="M622">
        <v>38</v>
      </c>
      <c r="N622" t="s">
        <v>795</v>
      </c>
      <c r="O622">
        <v>8454107568</v>
      </c>
      <c r="P622" t="s">
        <v>4436</v>
      </c>
      <c r="Q622" t="s">
        <v>4437</v>
      </c>
      <c r="T622" s="1">
        <v>46206</v>
      </c>
      <c r="U622" s="31">
        <v>46206.704594907409</v>
      </c>
      <c r="V622">
        <v>1</v>
      </c>
      <c r="W622">
        <v>60000</v>
      </c>
      <c r="X622" t="s">
        <v>13400</v>
      </c>
      <c r="Y622" t="s">
        <v>13401</v>
      </c>
      <c r="Z622">
        <v>909020041276989</v>
      </c>
      <c r="AA622" t="s">
        <v>13402</v>
      </c>
      <c r="AB622">
        <v>2</v>
      </c>
      <c r="AC622">
        <v>24.15</v>
      </c>
      <c r="AD622" t="s">
        <v>1038</v>
      </c>
      <c r="AE622" t="s">
        <v>1039</v>
      </c>
      <c r="AF622" t="s">
        <v>13426</v>
      </c>
      <c r="AG622" s="1">
        <v>46245</v>
      </c>
      <c r="AH622">
        <v>25</v>
      </c>
      <c r="AI622" t="s">
        <v>13404</v>
      </c>
      <c r="AJ622" t="s">
        <v>13405</v>
      </c>
      <c r="AK622" t="s">
        <v>13406</v>
      </c>
      <c r="AL622">
        <v>7019571956</v>
      </c>
      <c r="AM622" t="s">
        <v>13407</v>
      </c>
      <c r="AN622" t="s">
        <v>13408</v>
      </c>
      <c r="AO622">
        <v>1027</v>
      </c>
      <c r="AP622">
        <v>0</v>
      </c>
      <c r="AQ622" t="s">
        <v>13471</v>
      </c>
      <c r="AR622">
        <v>1340</v>
      </c>
      <c r="AS622">
        <v>0</v>
      </c>
      <c r="AZ622">
        <v>0</v>
      </c>
      <c r="BC622" t="str">
        <f>VLOOKUP(A622,Sheet1!$A$1:$E$221,2,0)</f>
        <v>South Zone</v>
      </c>
      <c r="BD622" t="str">
        <f>VLOOKUP(A622,Sheet1!$A$1:$E$221,5,0)</f>
        <v>Vijaya Kumar S M</v>
      </c>
    </row>
    <row r="623" spans="1:56" x14ac:dyDescent="0.35">
      <c r="A623" t="s">
        <v>102</v>
      </c>
      <c r="B623">
        <v>416</v>
      </c>
      <c r="C623" t="s">
        <v>788</v>
      </c>
      <c r="D623" t="s">
        <v>3344</v>
      </c>
      <c r="E623">
        <v>235963</v>
      </c>
      <c r="F623" t="s">
        <v>14706</v>
      </c>
      <c r="G623">
        <v>8240177</v>
      </c>
      <c r="H623" t="s">
        <v>13397</v>
      </c>
      <c r="I623" t="s">
        <v>3348</v>
      </c>
      <c r="J623">
        <v>9052046188</v>
      </c>
      <c r="K623" t="s">
        <v>14707</v>
      </c>
      <c r="L623">
        <v>43</v>
      </c>
      <c r="M623">
        <v>51</v>
      </c>
      <c r="N623" t="s">
        <v>788</v>
      </c>
      <c r="O623">
        <v>2870694406</v>
      </c>
      <c r="P623" t="s">
        <v>3345</v>
      </c>
      <c r="Q623" t="s">
        <v>3346</v>
      </c>
      <c r="R623" t="s">
        <v>14708</v>
      </c>
      <c r="S623" t="s">
        <v>14709</v>
      </c>
      <c r="T623" s="1">
        <v>46206</v>
      </c>
      <c r="U623" s="31">
        <v>46206.692326388889</v>
      </c>
      <c r="V623">
        <v>1</v>
      </c>
      <c r="W623">
        <v>80000</v>
      </c>
      <c r="X623" t="s">
        <v>13400</v>
      </c>
      <c r="Y623" t="s">
        <v>13401</v>
      </c>
      <c r="Z623">
        <v>909020041276989</v>
      </c>
      <c r="AA623" t="s">
        <v>13402</v>
      </c>
      <c r="AB623">
        <v>5</v>
      </c>
      <c r="AC623">
        <v>24.5</v>
      </c>
      <c r="AD623" t="s">
        <v>3290</v>
      </c>
      <c r="AE623" t="s">
        <v>3291</v>
      </c>
      <c r="AF623" t="s">
        <v>14710</v>
      </c>
      <c r="AG623" s="1">
        <v>46244</v>
      </c>
      <c r="AH623">
        <v>25</v>
      </c>
      <c r="AI623" t="s">
        <v>13404</v>
      </c>
      <c r="AJ623" t="s">
        <v>13435</v>
      </c>
      <c r="AK623" t="s">
        <v>13406</v>
      </c>
      <c r="AL623">
        <v>9755382180</v>
      </c>
      <c r="AM623" t="s">
        <v>13415</v>
      </c>
      <c r="AN623" t="s">
        <v>13408</v>
      </c>
      <c r="AO623">
        <v>1369</v>
      </c>
      <c r="AP623">
        <v>0</v>
      </c>
      <c r="AQ623" t="s">
        <v>13484</v>
      </c>
      <c r="AR623">
        <v>1704</v>
      </c>
      <c r="AS623">
        <v>0</v>
      </c>
      <c r="AZ623">
        <v>0</v>
      </c>
      <c r="BC623" t="str">
        <f>VLOOKUP(A623,Sheet1!$A$1:$E$221,2,0)</f>
        <v>South Zone</v>
      </c>
      <c r="BD623" t="str">
        <f>VLOOKUP(A623,Sheet1!$A$1:$E$221,5,0)</f>
        <v>Vinay Shukla</v>
      </c>
    </row>
    <row r="624" spans="1:56" x14ac:dyDescent="0.35">
      <c r="A624" t="s">
        <v>115</v>
      </c>
      <c r="B624">
        <v>1217</v>
      </c>
      <c r="C624" t="s">
        <v>788</v>
      </c>
      <c r="D624" t="s">
        <v>4438</v>
      </c>
      <c r="E624">
        <v>713108</v>
      </c>
      <c r="F624" t="s">
        <v>14711</v>
      </c>
      <c r="G624">
        <v>8608643</v>
      </c>
      <c r="H624" t="s">
        <v>13397</v>
      </c>
      <c r="I624" t="s">
        <v>4439</v>
      </c>
      <c r="J624">
        <v>1850634275</v>
      </c>
      <c r="K624" t="s">
        <v>14712</v>
      </c>
      <c r="L624">
        <v>54</v>
      </c>
      <c r="M624">
        <v>55</v>
      </c>
      <c r="N624" t="s">
        <v>788</v>
      </c>
      <c r="O624">
        <v>9319768265</v>
      </c>
      <c r="P624" t="s">
        <v>4440</v>
      </c>
      <c r="Q624" t="s">
        <v>4441</v>
      </c>
      <c r="R624" t="s">
        <v>14713</v>
      </c>
      <c r="S624" t="s">
        <v>14714</v>
      </c>
      <c r="T624" s="1">
        <v>46206</v>
      </c>
      <c r="U624" s="31">
        <v>46206.766597222224</v>
      </c>
      <c r="V624">
        <v>1</v>
      </c>
      <c r="W624">
        <v>73000</v>
      </c>
      <c r="X624" t="s">
        <v>13400</v>
      </c>
      <c r="Y624" t="s">
        <v>13401</v>
      </c>
      <c r="Z624">
        <v>909020041276989</v>
      </c>
      <c r="AA624" t="s">
        <v>13402</v>
      </c>
      <c r="AB624">
        <v>2</v>
      </c>
      <c r="AC624">
        <v>24.15</v>
      </c>
      <c r="AD624" t="s">
        <v>3979</v>
      </c>
      <c r="AE624" t="s">
        <v>3980</v>
      </c>
      <c r="AF624" t="s">
        <v>13784</v>
      </c>
      <c r="AG624" s="1">
        <v>46239</v>
      </c>
      <c r="AH624">
        <v>25</v>
      </c>
      <c r="AI624" t="s">
        <v>13404</v>
      </c>
      <c r="AJ624" t="s">
        <v>13405</v>
      </c>
      <c r="AK624" t="s">
        <v>13406</v>
      </c>
      <c r="AL624">
        <v>9399375440</v>
      </c>
      <c r="AM624" t="s">
        <v>13407</v>
      </c>
      <c r="AN624" t="s">
        <v>13408</v>
      </c>
      <c r="AO624">
        <v>1250</v>
      </c>
      <c r="AP624">
        <v>0</v>
      </c>
      <c r="AQ624" t="s">
        <v>14006</v>
      </c>
      <c r="AR624">
        <v>1555</v>
      </c>
      <c r="AS624">
        <v>0</v>
      </c>
      <c r="AZ624">
        <v>0</v>
      </c>
      <c r="BC624" t="str">
        <f>VLOOKUP(A624,Sheet1!$A$1:$E$221,2,0)</f>
        <v>South Zone</v>
      </c>
      <c r="BD624" t="str">
        <f>VLOOKUP(A624,Sheet1!$A$1:$E$221,5,0)</f>
        <v>Vinay Shukla</v>
      </c>
    </row>
    <row r="625" spans="1:56" x14ac:dyDescent="0.35">
      <c r="A625" t="s">
        <v>164</v>
      </c>
      <c r="B625">
        <v>125</v>
      </c>
      <c r="C625" t="s">
        <v>787</v>
      </c>
      <c r="D625" t="s">
        <v>4726</v>
      </c>
      <c r="E625">
        <v>39951</v>
      </c>
      <c r="F625" t="s">
        <v>14715</v>
      </c>
      <c r="G625">
        <v>5743269</v>
      </c>
      <c r="H625" t="s">
        <v>13397</v>
      </c>
      <c r="I625" t="s">
        <v>4728</v>
      </c>
      <c r="J625">
        <v>1652966367</v>
      </c>
      <c r="K625" t="s">
        <v>14716</v>
      </c>
      <c r="L625">
        <v>52</v>
      </c>
      <c r="M625">
        <v>54</v>
      </c>
      <c r="N625" t="s">
        <v>787</v>
      </c>
      <c r="O625">
        <v>1154238396</v>
      </c>
      <c r="P625" t="s">
        <v>3966</v>
      </c>
      <c r="Q625" t="s">
        <v>3967</v>
      </c>
      <c r="T625" s="1">
        <v>46209</v>
      </c>
      <c r="U625" s="31">
        <v>46209.737974537034</v>
      </c>
      <c r="V625">
        <v>1</v>
      </c>
      <c r="W625">
        <v>77000</v>
      </c>
      <c r="X625" t="s">
        <v>13400</v>
      </c>
      <c r="Y625" t="s">
        <v>13401</v>
      </c>
      <c r="Z625">
        <v>909020041276989</v>
      </c>
      <c r="AA625" t="s">
        <v>13467</v>
      </c>
      <c r="AB625">
        <v>2</v>
      </c>
      <c r="AC625">
        <v>24.15</v>
      </c>
      <c r="AD625" t="s">
        <v>9403</v>
      </c>
      <c r="AE625" t="s">
        <v>9404</v>
      </c>
      <c r="AF625" t="s">
        <v>13414</v>
      </c>
      <c r="AG625" s="1">
        <v>46241</v>
      </c>
      <c r="AH625">
        <v>27</v>
      </c>
      <c r="AI625" t="s">
        <v>13470</v>
      </c>
      <c r="AJ625" t="s">
        <v>13405</v>
      </c>
      <c r="AK625" t="s">
        <v>13406</v>
      </c>
      <c r="AL625">
        <v>9955927572</v>
      </c>
      <c r="AM625" t="s">
        <v>13407</v>
      </c>
      <c r="AN625" t="s">
        <v>13408</v>
      </c>
      <c r="AO625">
        <v>1318</v>
      </c>
      <c r="AP625">
        <v>0</v>
      </c>
      <c r="AQ625" t="s">
        <v>13420</v>
      </c>
      <c r="AR625">
        <v>1718</v>
      </c>
      <c r="AS625">
        <v>0</v>
      </c>
      <c r="AZ625">
        <v>0</v>
      </c>
      <c r="BC625" t="str">
        <f>VLOOKUP(A625,Sheet1!$A$1:$E$221,2,0)</f>
        <v>East Zone</v>
      </c>
      <c r="BD625" t="str">
        <f>VLOOKUP(A625,Sheet1!$A$1:$E$221,5,0)</f>
        <v>Pavan Kumar Rai</v>
      </c>
    </row>
    <row r="626" spans="1:56" x14ac:dyDescent="0.35">
      <c r="A626" t="s">
        <v>915</v>
      </c>
      <c r="B626">
        <v>17</v>
      </c>
      <c r="C626" t="s">
        <v>790</v>
      </c>
      <c r="D626" t="s">
        <v>7940</v>
      </c>
      <c r="E626">
        <v>280204</v>
      </c>
      <c r="F626" t="s">
        <v>14717</v>
      </c>
      <c r="G626">
        <v>9188620</v>
      </c>
      <c r="H626" t="s">
        <v>13397</v>
      </c>
      <c r="I626" t="s">
        <v>7944</v>
      </c>
      <c r="J626">
        <v>9628234699</v>
      </c>
      <c r="K626" t="s">
        <v>14718</v>
      </c>
      <c r="L626">
        <v>29</v>
      </c>
      <c r="M626">
        <v>34</v>
      </c>
      <c r="N626" t="s">
        <v>789</v>
      </c>
      <c r="O626">
        <v>3021154689</v>
      </c>
      <c r="P626" t="s">
        <v>7941</v>
      </c>
      <c r="Q626" t="s">
        <v>7942</v>
      </c>
      <c r="R626" t="s">
        <v>14719</v>
      </c>
      <c r="S626" t="s">
        <v>14720</v>
      </c>
      <c r="T626" s="1">
        <v>46209</v>
      </c>
      <c r="U626" s="31">
        <v>46209.426215277781</v>
      </c>
      <c r="V626">
        <v>1</v>
      </c>
      <c r="W626">
        <v>90000</v>
      </c>
      <c r="X626" t="s">
        <v>13400</v>
      </c>
      <c r="Y626" t="s">
        <v>13401</v>
      </c>
      <c r="Z626">
        <v>909020041276989</v>
      </c>
      <c r="AA626" t="s">
        <v>13402</v>
      </c>
      <c r="AB626">
        <v>5</v>
      </c>
      <c r="AC626">
        <v>24.15</v>
      </c>
      <c r="AD626" t="s">
        <v>1032</v>
      </c>
      <c r="AE626" t="s">
        <v>1033</v>
      </c>
      <c r="AF626" t="s">
        <v>13414</v>
      </c>
      <c r="AG626" s="1">
        <v>46240</v>
      </c>
      <c r="AH626">
        <v>25</v>
      </c>
      <c r="AI626" t="s">
        <v>13404</v>
      </c>
      <c r="AJ626" t="s">
        <v>13405</v>
      </c>
      <c r="AK626" t="s">
        <v>13443</v>
      </c>
      <c r="AL626">
        <v>9627540525</v>
      </c>
      <c r="AM626" t="s">
        <v>13415</v>
      </c>
      <c r="AN626" t="s">
        <v>13408</v>
      </c>
      <c r="AO626">
        <v>1540</v>
      </c>
      <c r="AP626">
        <v>0</v>
      </c>
      <c r="AQ626" t="s">
        <v>13440</v>
      </c>
      <c r="AR626">
        <v>2010</v>
      </c>
      <c r="AS626">
        <v>0</v>
      </c>
      <c r="AZ626">
        <v>0</v>
      </c>
      <c r="BC626" t="str">
        <f>VLOOKUP(A626,Sheet1!$A$1:$E$221,2,0)</f>
        <v>West Zone</v>
      </c>
      <c r="BD626" t="str">
        <f>VLOOKUP(A626,Sheet1!$A$1:$E$221,5,0)</f>
        <v>Sandeep Sisodiya</v>
      </c>
    </row>
    <row r="627" spans="1:56" x14ac:dyDescent="0.35">
      <c r="A627" t="s">
        <v>215</v>
      </c>
      <c r="B627">
        <v>429</v>
      </c>
      <c r="C627" t="s">
        <v>791</v>
      </c>
      <c r="D627" t="s">
        <v>4442</v>
      </c>
      <c r="E627">
        <v>422912</v>
      </c>
      <c r="F627" t="s">
        <v>14721</v>
      </c>
      <c r="G627">
        <v>8945571</v>
      </c>
      <c r="H627" t="s">
        <v>13397</v>
      </c>
      <c r="I627" t="s">
        <v>4443</v>
      </c>
      <c r="J627">
        <v>8438011200</v>
      </c>
      <c r="K627" t="s">
        <v>14722</v>
      </c>
      <c r="L627">
        <v>34</v>
      </c>
      <c r="M627">
        <v>27</v>
      </c>
      <c r="N627" t="s">
        <v>791</v>
      </c>
      <c r="O627">
        <v>9364470271</v>
      </c>
      <c r="P627" t="s">
        <v>4444</v>
      </c>
      <c r="Q627" t="s">
        <v>4445</v>
      </c>
      <c r="T627" s="1">
        <v>46206</v>
      </c>
      <c r="U627" s="31">
        <v>46206.627812500003</v>
      </c>
      <c r="V627">
        <v>1</v>
      </c>
      <c r="W627">
        <v>90000</v>
      </c>
      <c r="X627" t="s">
        <v>13400</v>
      </c>
      <c r="Y627" t="s">
        <v>13401</v>
      </c>
      <c r="Z627">
        <v>909020041276989</v>
      </c>
      <c r="AA627" t="s">
        <v>13402</v>
      </c>
      <c r="AB627">
        <v>4</v>
      </c>
      <c r="AC627">
        <v>24.15</v>
      </c>
      <c r="AD627" t="s">
        <v>1032</v>
      </c>
      <c r="AE627" t="s">
        <v>1033</v>
      </c>
      <c r="AF627" t="s">
        <v>13784</v>
      </c>
      <c r="AG627" s="1">
        <v>46242</v>
      </c>
      <c r="AH627">
        <v>25</v>
      </c>
      <c r="AI627" t="s">
        <v>13404</v>
      </c>
      <c r="AJ627" t="s">
        <v>13435</v>
      </c>
      <c r="AK627" t="s">
        <v>13406</v>
      </c>
      <c r="AL627">
        <v>8984045916</v>
      </c>
      <c r="AM627" t="s">
        <v>13407</v>
      </c>
      <c r="AN627" t="s">
        <v>13408</v>
      </c>
      <c r="AO627">
        <v>1540</v>
      </c>
      <c r="AP627">
        <v>0</v>
      </c>
      <c r="AQ627" t="s">
        <v>13440</v>
      </c>
      <c r="AR627">
        <v>2010</v>
      </c>
      <c r="AS627">
        <v>0</v>
      </c>
      <c r="AZ627">
        <v>0</v>
      </c>
      <c r="BC627" t="str">
        <f>VLOOKUP(A627,Sheet1!$A$1:$E$221,2,0)</f>
        <v>South East Zone</v>
      </c>
      <c r="BD627" t="str">
        <f>VLOOKUP(A627,Sheet1!$A$1:$E$221,5,0)</f>
        <v>Pratik Mishra</v>
      </c>
    </row>
    <row r="628" spans="1:56" x14ac:dyDescent="0.35">
      <c r="A628" t="s">
        <v>240</v>
      </c>
      <c r="B628">
        <v>248</v>
      </c>
      <c r="C628" t="s">
        <v>789</v>
      </c>
      <c r="D628" t="s">
        <v>4446</v>
      </c>
      <c r="E628">
        <v>500419</v>
      </c>
      <c r="F628" t="s">
        <v>13949</v>
      </c>
      <c r="G628">
        <v>9284066</v>
      </c>
      <c r="H628" t="s">
        <v>13397</v>
      </c>
      <c r="I628" t="s">
        <v>4447</v>
      </c>
      <c r="J628">
        <v>8770963193</v>
      </c>
      <c r="K628" t="s">
        <v>14723</v>
      </c>
      <c r="L628">
        <v>25</v>
      </c>
      <c r="M628">
        <v>30</v>
      </c>
      <c r="N628" t="s">
        <v>789</v>
      </c>
      <c r="O628">
        <v>9140613869</v>
      </c>
      <c r="P628" t="s">
        <v>1844</v>
      </c>
      <c r="Q628" t="s">
        <v>4448</v>
      </c>
      <c r="T628" s="1">
        <v>46206</v>
      </c>
      <c r="U628" s="31">
        <v>46206.628680555557</v>
      </c>
      <c r="V628">
        <v>1</v>
      </c>
      <c r="W628">
        <v>90000</v>
      </c>
      <c r="X628" t="s">
        <v>13400</v>
      </c>
      <c r="Y628" t="s">
        <v>13401</v>
      </c>
      <c r="Z628">
        <v>909020041276989</v>
      </c>
      <c r="AA628" t="s">
        <v>13402</v>
      </c>
      <c r="AB628">
        <v>4</v>
      </c>
      <c r="AC628">
        <v>24.15</v>
      </c>
      <c r="AD628" t="s">
        <v>931</v>
      </c>
      <c r="AE628" t="s">
        <v>932</v>
      </c>
      <c r="AF628" t="s">
        <v>13403</v>
      </c>
      <c r="AG628" s="1">
        <v>46245</v>
      </c>
      <c r="AH628">
        <v>25</v>
      </c>
      <c r="AI628" t="s">
        <v>13404</v>
      </c>
      <c r="AJ628" t="s">
        <v>13405</v>
      </c>
      <c r="AK628" t="s">
        <v>14027</v>
      </c>
      <c r="AL628">
        <v>7705947742</v>
      </c>
      <c r="AM628" t="s">
        <v>13415</v>
      </c>
      <c r="AN628" t="s">
        <v>13408</v>
      </c>
      <c r="AO628">
        <v>1540</v>
      </c>
      <c r="AP628">
        <v>0</v>
      </c>
      <c r="AQ628" t="s">
        <v>13451</v>
      </c>
      <c r="AR628">
        <v>2008</v>
      </c>
      <c r="AS628">
        <v>0</v>
      </c>
      <c r="AZ628">
        <v>0</v>
      </c>
      <c r="BC628" t="str">
        <f>VLOOKUP(A628,Sheet1!$A$1:$E$221,2,0)</f>
        <v>East Zone</v>
      </c>
      <c r="BD628" t="str">
        <f>VLOOKUP(A628,Sheet1!$A$1:$E$221,5,0)</f>
        <v>Marut Nandan</v>
      </c>
    </row>
    <row r="629" spans="1:56" x14ac:dyDescent="0.35">
      <c r="A629" t="s">
        <v>231</v>
      </c>
      <c r="B629">
        <v>92</v>
      </c>
      <c r="C629" t="s">
        <v>789</v>
      </c>
      <c r="D629" t="s">
        <v>3301</v>
      </c>
      <c r="E629">
        <v>47772</v>
      </c>
      <c r="F629" t="s">
        <v>14724</v>
      </c>
      <c r="G629">
        <v>9284111</v>
      </c>
      <c r="H629" t="s">
        <v>13397</v>
      </c>
      <c r="I629" t="s">
        <v>3226</v>
      </c>
      <c r="J629">
        <v>5573687536</v>
      </c>
      <c r="K629" t="s">
        <v>14725</v>
      </c>
      <c r="L629">
        <v>37</v>
      </c>
      <c r="M629">
        <v>37</v>
      </c>
      <c r="N629" t="s">
        <v>789</v>
      </c>
      <c r="O629">
        <v>9230241409</v>
      </c>
      <c r="P629" t="s">
        <v>3302</v>
      </c>
      <c r="Q629" t="s">
        <v>3303</v>
      </c>
      <c r="T629" s="1">
        <v>46206</v>
      </c>
      <c r="U629" s="31">
        <v>46206.718935185185</v>
      </c>
      <c r="V629">
        <v>1</v>
      </c>
      <c r="W629">
        <v>90000</v>
      </c>
      <c r="X629" t="s">
        <v>13400</v>
      </c>
      <c r="Y629" t="s">
        <v>13401</v>
      </c>
      <c r="Z629">
        <v>909020041276989</v>
      </c>
      <c r="AA629" t="s">
        <v>13402</v>
      </c>
      <c r="AB629">
        <v>3</v>
      </c>
      <c r="AC629">
        <v>24.15</v>
      </c>
      <c r="AD629" t="s">
        <v>931</v>
      </c>
      <c r="AE629" t="s">
        <v>932</v>
      </c>
      <c r="AF629" t="s">
        <v>14726</v>
      </c>
      <c r="AG629" s="1">
        <v>46243</v>
      </c>
      <c r="AH629">
        <v>25</v>
      </c>
      <c r="AI629" t="s">
        <v>13404</v>
      </c>
      <c r="AJ629" t="s">
        <v>13405</v>
      </c>
      <c r="AK629" t="s">
        <v>13406</v>
      </c>
      <c r="AL629">
        <v>9653027121</v>
      </c>
      <c r="AM629" t="s">
        <v>13415</v>
      </c>
      <c r="AN629" t="s">
        <v>13408</v>
      </c>
      <c r="AO629">
        <v>1540</v>
      </c>
      <c r="AP629">
        <v>0</v>
      </c>
      <c r="AQ629" t="s">
        <v>13451</v>
      </c>
      <c r="AR629">
        <v>2008</v>
      </c>
      <c r="AS629">
        <v>0</v>
      </c>
      <c r="AZ629">
        <v>0</v>
      </c>
      <c r="BC629" t="str">
        <f>VLOOKUP(A629,Sheet1!$A$1:$E$221,2,0)</f>
        <v>East Zone</v>
      </c>
      <c r="BD629" t="str">
        <f>VLOOKUP(A629,Sheet1!$A$1:$E$221,5,0)</f>
        <v>Prince Singh</v>
      </c>
    </row>
    <row r="630" spans="1:56" x14ac:dyDescent="0.35">
      <c r="A630" t="s">
        <v>187</v>
      </c>
      <c r="B630">
        <v>557</v>
      </c>
      <c r="C630" t="s">
        <v>792</v>
      </c>
      <c r="D630" t="s">
        <v>3357</v>
      </c>
      <c r="E630">
        <v>549274</v>
      </c>
      <c r="F630" t="s">
        <v>14727</v>
      </c>
      <c r="G630">
        <v>7537466</v>
      </c>
      <c r="H630" t="s">
        <v>13397</v>
      </c>
      <c r="I630" t="s">
        <v>3361</v>
      </c>
      <c r="J630">
        <v>5388745314</v>
      </c>
      <c r="K630" t="s">
        <v>14728</v>
      </c>
      <c r="L630">
        <v>22</v>
      </c>
      <c r="M630">
        <v>23</v>
      </c>
      <c r="N630" t="s">
        <v>792</v>
      </c>
      <c r="O630">
        <v>8497606871</v>
      </c>
      <c r="P630" t="s">
        <v>3358</v>
      </c>
      <c r="Q630" t="s">
        <v>3359</v>
      </c>
      <c r="T630" s="1">
        <v>46206</v>
      </c>
      <c r="U630" s="31">
        <v>46206.705555555556</v>
      </c>
      <c r="V630">
        <v>1</v>
      </c>
      <c r="W630">
        <v>73000</v>
      </c>
      <c r="X630" t="s">
        <v>13400</v>
      </c>
      <c r="Y630" t="s">
        <v>13401</v>
      </c>
      <c r="Z630">
        <v>909020041276989</v>
      </c>
      <c r="AA630" t="s">
        <v>13402</v>
      </c>
      <c r="AB630">
        <v>2</v>
      </c>
      <c r="AC630">
        <v>24.5</v>
      </c>
      <c r="AD630" t="s">
        <v>3086</v>
      </c>
      <c r="AE630" t="s">
        <v>3087</v>
      </c>
      <c r="AF630" t="s">
        <v>13426</v>
      </c>
      <c r="AG630" s="1">
        <v>46244</v>
      </c>
      <c r="AH630">
        <v>25</v>
      </c>
      <c r="AI630" t="s">
        <v>13404</v>
      </c>
      <c r="AJ630" t="s">
        <v>13405</v>
      </c>
      <c r="AK630" t="s">
        <v>14027</v>
      </c>
      <c r="AL630">
        <v>9344853845</v>
      </c>
      <c r="AM630" t="s">
        <v>13415</v>
      </c>
      <c r="AN630" t="s">
        <v>13408</v>
      </c>
      <c r="AO630">
        <v>1250</v>
      </c>
      <c r="AP630">
        <v>0</v>
      </c>
      <c r="AQ630" t="s">
        <v>14267</v>
      </c>
      <c r="AR630">
        <v>1678</v>
      </c>
      <c r="AS630">
        <v>0</v>
      </c>
      <c r="AZ630">
        <v>0</v>
      </c>
      <c r="BC630" t="str">
        <f>VLOOKUP(A630,Sheet1!$A$1:$E$221,2,0)</f>
        <v>South Zone</v>
      </c>
      <c r="BD630" t="str">
        <f>VLOOKUP(A630,Sheet1!$A$1:$E$221,5,0)</f>
        <v>Sankar T</v>
      </c>
    </row>
    <row r="631" spans="1:56" x14ac:dyDescent="0.35">
      <c r="A631" t="s">
        <v>275</v>
      </c>
      <c r="B631">
        <v>333</v>
      </c>
      <c r="C631" t="s">
        <v>791</v>
      </c>
      <c r="D631" t="s">
        <v>3521</v>
      </c>
      <c r="E631">
        <v>782307</v>
      </c>
      <c r="F631" t="s">
        <v>14729</v>
      </c>
      <c r="G631">
        <v>9218835</v>
      </c>
      <c r="H631" t="s">
        <v>13397</v>
      </c>
      <c r="I631" t="s">
        <v>3525</v>
      </c>
      <c r="J631">
        <v>7956394852</v>
      </c>
      <c r="K631" t="s">
        <v>14730</v>
      </c>
      <c r="L631">
        <v>32</v>
      </c>
      <c r="M631">
        <v>41</v>
      </c>
      <c r="N631" t="s">
        <v>791</v>
      </c>
      <c r="O631">
        <v>2416286981</v>
      </c>
      <c r="P631" t="s">
        <v>3522</v>
      </c>
      <c r="Q631" t="s">
        <v>3523</v>
      </c>
      <c r="T631" s="1">
        <v>46206</v>
      </c>
      <c r="U631" s="31">
        <v>46206.780613425923</v>
      </c>
      <c r="V631">
        <v>1</v>
      </c>
      <c r="W631">
        <v>90000</v>
      </c>
      <c r="X631" t="s">
        <v>13400</v>
      </c>
      <c r="Y631" t="s">
        <v>13401</v>
      </c>
      <c r="Z631">
        <v>909020041276989</v>
      </c>
      <c r="AA631" t="s">
        <v>13402</v>
      </c>
      <c r="AB631">
        <v>6</v>
      </c>
      <c r="AC631">
        <v>24.15</v>
      </c>
      <c r="AD631" t="s">
        <v>1032</v>
      </c>
      <c r="AE631" t="s">
        <v>1033</v>
      </c>
      <c r="AF631" t="s">
        <v>13403</v>
      </c>
      <c r="AG631" s="1">
        <v>46245</v>
      </c>
      <c r="AH631">
        <v>25</v>
      </c>
      <c r="AI631" t="s">
        <v>13404</v>
      </c>
      <c r="AJ631" t="s">
        <v>13405</v>
      </c>
      <c r="AK631" t="s">
        <v>13406</v>
      </c>
      <c r="AL631">
        <v>7750960610</v>
      </c>
      <c r="AM631" t="s">
        <v>13415</v>
      </c>
      <c r="AN631" t="s">
        <v>13408</v>
      </c>
      <c r="AO631">
        <v>1540</v>
      </c>
      <c r="AP631">
        <v>0</v>
      </c>
      <c r="AQ631" t="s">
        <v>13440</v>
      </c>
      <c r="AR631">
        <v>2010</v>
      </c>
      <c r="AS631">
        <v>0</v>
      </c>
      <c r="AZ631">
        <v>0</v>
      </c>
      <c r="BC631" t="str">
        <f>VLOOKUP(A631,Sheet1!$A$1:$E$221,2,0)</f>
        <v>South East Zone</v>
      </c>
      <c r="BD631" t="str">
        <f>VLOOKUP(A631,Sheet1!$A$1:$E$221,5,0)</f>
        <v>Radhashyam Panda</v>
      </c>
    </row>
    <row r="632" spans="1:56" x14ac:dyDescent="0.35">
      <c r="A632" t="s">
        <v>765</v>
      </c>
      <c r="B632">
        <v>4002</v>
      </c>
      <c r="C632" t="s">
        <v>788</v>
      </c>
      <c r="D632" t="s">
        <v>3323</v>
      </c>
      <c r="E632">
        <v>352368</v>
      </c>
      <c r="F632" t="s">
        <v>14731</v>
      </c>
      <c r="G632">
        <v>7791404</v>
      </c>
      <c r="H632" t="s">
        <v>13397</v>
      </c>
      <c r="I632" t="s">
        <v>3325</v>
      </c>
      <c r="J632">
        <v>7649681074</v>
      </c>
      <c r="K632" t="s">
        <v>14732</v>
      </c>
      <c r="L632">
        <v>30</v>
      </c>
      <c r="M632">
        <v>35</v>
      </c>
      <c r="N632" t="s">
        <v>788</v>
      </c>
      <c r="O632">
        <v>3311455950</v>
      </c>
      <c r="P632" t="s">
        <v>3036</v>
      </c>
      <c r="Q632" t="s">
        <v>3037</v>
      </c>
      <c r="T632" s="1">
        <v>46206</v>
      </c>
      <c r="U632" s="31">
        <v>46206.591990740744</v>
      </c>
      <c r="V632">
        <v>1</v>
      </c>
      <c r="W632">
        <v>80000</v>
      </c>
      <c r="X632" t="s">
        <v>13400</v>
      </c>
      <c r="Y632" t="s">
        <v>13401</v>
      </c>
      <c r="Z632">
        <v>909020041276989</v>
      </c>
      <c r="AA632" t="s">
        <v>13402</v>
      </c>
      <c r="AB632">
        <v>3</v>
      </c>
      <c r="AC632">
        <v>24.5</v>
      </c>
      <c r="AD632" t="s">
        <v>3290</v>
      </c>
      <c r="AE632" t="s">
        <v>3291</v>
      </c>
      <c r="AF632" t="s">
        <v>13414</v>
      </c>
      <c r="AG632" s="1">
        <v>46236</v>
      </c>
      <c r="AH632">
        <v>25</v>
      </c>
      <c r="AI632" t="s">
        <v>13404</v>
      </c>
      <c r="AJ632" t="s">
        <v>13435</v>
      </c>
      <c r="AK632" t="s">
        <v>13406</v>
      </c>
      <c r="AL632">
        <v>9993258769</v>
      </c>
      <c r="AM632" t="s">
        <v>13407</v>
      </c>
      <c r="AN632" t="s">
        <v>13408</v>
      </c>
      <c r="AO632">
        <v>1369</v>
      </c>
      <c r="AP632">
        <v>0</v>
      </c>
      <c r="AQ632" t="s">
        <v>13484</v>
      </c>
      <c r="AR632">
        <v>1704</v>
      </c>
      <c r="AS632">
        <v>0</v>
      </c>
      <c r="AZ632">
        <v>0</v>
      </c>
      <c r="BC632" t="str">
        <f>VLOOKUP(A632,Sheet1!$A$1:$E$221,2,0)</f>
        <v>South Zone</v>
      </c>
      <c r="BD632" t="str">
        <f>VLOOKUP(A632,Sheet1!$A$1:$E$221,5,0)</f>
        <v>Vinay Kumar Vishwakarma</v>
      </c>
    </row>
    <row r="633" spans="1:56" x14ac:dyDescent="0.35">
      <c r="A633" t="s">
        <v>234</v>
      </c>
      <c r="B633">
        <v>185</v>
      </c>
      <c r="C633" t="s">
        <v>791</v>
      </c>
      <c r="D633" t="s">
        <v>3486</v>
      </c>
      <c r="E633">
        <v>127324</v>
      </c>
      <c r="F633" t="s">
        <v>14733</v>
      </c>
      <c r="G633">
        <v>9284160</v>
      </c>
      <c r="H633" t="s">
        <v>13397</v>
      </c>
      <c r="I633" t="s">
        <v>3488</v>
      </c>
      <c r="J633">
        <v>8344881488</v>
      </c>
      <c r="K633" t="s">
        <v>14734</v>
      </c>
      <c r="L633">
        <v>46</v>
      </c>
      <c r="M633">
        <v>53</v>
      </c>
      <c r="N633" t="s">
        <v>791</v>
      </c>
      <c r="O633">
        <v>2071432912</v>
      </c>
      <c r="P633" t="s">
        <v>2204</v>
      </c>
      <c r="Q633" t="s">
        <v>2205</v>
      </c>
      <c r="T633" s="1">
        <v>46206</v>
      </c>
      <c r="U633" s="31">
        <v>46206.674050925925</v>
      </c>
      <c r="V633">
        <v>1</v>
      </c>
      <c r="W633">
        <v>80000</v>
      </c>
      <c r="X633" t="s">
        <v>13400</v>
      </c>
      <c r="Y633" t="s">
        <v>13401</v>
      </c>
      <c r="Z633">
        <v>909020041276989</v>
      </c>
      <c r="AA633" t="s">
        <v>13402</v>
      </c>
      <c r="AB633">
        <v>6</v>
      </c>
      <c r="AC633">
        <v>24.15</v>
      </c>
      <c r="AD633" t="s">
        <v>2992</v>
      </c>
      <c r="AE633" t="s">
        <v>2993</v>
      </c>
      <c r="AF633" t="s">
        <v>13426</v>
      </c>
      <c r="AG633" s="1">
        <v>46239</v>
      </c>
      <c r="AH633">
        <v>25</v>
      </c>
      <c r="AI633" t="s">
        <v>13404</v>
      </c>
      <c r="AJ633" t="s">
        <v>13435</v>
      </c>
      <c r="AK633" t="s">
        <v>13406</v>
      </c>
      <c r="AL633">
        <v>9668825604</v>
      </c>
      <c r="AM633" t="s">
        <v>13415</v>
      </c>
      <c r="AN633" t="s">
        <v>13408</v>
      </c>
      <c r="AO633">
        <v>1369</v>
      </c>
      <c r="AP633">
        <v>0</v>
      </c>
      <c r="AQ633" t="s">
        <v>14375</v>
      </c>
      <c r="AR633">
        <v>1786</v>
      </c>
      <c r="AS633">
        <v>0</v>
      </c>
      <c r="AZ633">
        <v>0</v>
      </c>
      <c r="BC633" t="str">
        <f>VLOOKUP(A633,Sheet1!$A$1:$E$221,2,0)</f>
        <v>South East Zone</v>
      </c>
      <c r="BD633" t="str">
        <f>VLOOKUP(A633,Sheet1!$A$1:$E$221,5,0)</f>
        <v>Pratik Mishra</v>
      </c>
    </row>
    <row r="634" spans="1:56" x14ac:dyDescent="0.35">
      <c r="A634" t="s">
        <v>240</v>
      </c>
      <c r="B634">
        <v>248</v>
      </c>
      <c r="C634" t="s">
        <v>789</v>
      </c>
      <c r="D634" t="s">
        <v>5536</v>
      </c>
      <c r="E634">
        <v>655878</v>
      </c>
      <c r="F634" t="s">
        <v>14735</v>
      </c>
      <c r="G634">
        <v>9283704</v>
      </c>
      <c r="H634" t="s">
        <v>13397</v>
      </c>
      <c r="I634" t="s">
        <v>5538</v>
      </c>
      <c r="J634">
        <v>5708646717</v>
      </c>
      <c r="K634" t="s">
        <v>14736</v>
      </c>
      <c r="L634">
        <v>26</v>
      </c>
      <c r="M634">
        <v>36</v>
      </c>
      <c r="N634" t="s">
        <v>789</v>
      </c>
      <c r="O634">
        <v>2646209621</v>
      </c>
      <c r="P634" t="s">
        <v>4326</v>
      </c>
      <c r="Q634" t="s">
        <v>4382</v>
      </c>
      <c r="T634" s="1">
        <v>46209</v>
      </c>
      <c r="U634" s="31">
        <v>46209.72148148148</v>
      </c>
      <c r="V634">
        <v>1</v>
      </c>
      <c r="W634">
        <v>77000</v>
      </c>
      <c r="X634" t="s">
        <v>13400</v>
      </c>
      <c r="Y634" t="s">
        <v>13401</v>
      </c>
      <c r="Z634">
        <v>909020041276989</v>
      </c>
      <c r="AA634" t="s">
        <v>13402</v>
      </c>
      <c r="AB634">
        <v>2</v>
      </c>
      <c r="AC634">
        <v>24.15</v>
      </c>
      <c r="AD634" t="s">
        <v>939</v>
      </c>
      <c r="AE634" t="s">
        <v>940</v>
      </c>
      <c r="AF634" t="s">
        <v>13403</v>
      </c>
      <c r="AG634" s="1">
        <v>46266</v>
      </c>
      <c r="AH634">
        <v>25</v>
      </c>
      <c r="AI634" t="s">
        <v>13404</v>
      </c>
      <c r="AJ634" t="s">
        <v>13435</v>
      </c>
      <c r="AK634" t="s">
        <v>13406</v>
      </c>
      <c r="AL634">
        <v>8173015222</v>
      </c>
      <c r="AM634" t="s">
        <v>13407</v>
      </c>
      <c r="AN634" t="s">
        <v>13408</v>
      </c>
      <c r="AO634">
        <v>1318</v>
      </c>
      <c r="AP634">
        <v>0</v>
      </c>
      <c r="AQ634" t="s">
        <v>13420</v>
      </c>
      <c r="AR634">
        <v>1718</v>
      </c>
      <c r="AS634">
        <v>0</v>
      </c>
      <c r="AZ634">
        <v>0</v>
      </c>
      <c r="BC634" t="str">
        <f>VLOOKUP(A634,Sheet1!$A$1:$E$221,2,0)</f>
        <v>East Zone</v>
      </c>
      <c r="BD634" t="str">
        <f>VLOOKUP(A634,Sheet1!$A$1:$E$221,5,0)</f>
        <v>Marut Nandan</v>
      </c>
    </row>
    <row r="635" spans="1:56" x14ac:dyDescent="0.35">
      <c r="A635" t="s">
        <v>842</v>
      </c>
      <c r="B635">
        <v>105</v>
      </c>
      <c r="C635" t="s">
        <v>787</v>
      </c>
      <c r="D635" t="s">
        <v>4449</v>
      </c>
      <c r="E635">
        <v>487156</v>
      </c>
      <c r="F635" t="s">
        <v>14405</v>
      </c>
      <c r="G635">
        <v>9022050</v>
      </c>
      <c r="H635" t="s">
        <v>13397</v>
      </c>
      <c r="I635" t="s">
        <v>1416</v>
      </c>
      <c r="J635">
        <v>7932242775</v>
      </c>
      <c r="K635" t="s">
        <v>14737</v>
      </c>
      <c r="L635">
        <v>47</v>
      </c>
      <c r="M635">
        <v>43</v>
      </c>
      <c r="N635" t="s">
        <v>787</v>
      </c>
      <c r="O635">
        <v>6068700730</v>
      </c>
      <c r="P635" t="s">
        <v>4450</v>
      </c>
      <c r="Q635" t="s">
        <v>4451</v>
      </c>
      <c r="R635" t="s">
        <v>3719</v>
      </c>
      <c r="S635" t="s">
        <v>14738</v>
      </c>
      <c r="T635" s="1">
        <v>46206</v>
      </c>
      <c r="U635" s="31">
        <v>46206.692152777781</v>
      </c>
      <c r="V635">
        <v>1</v>
      </c>
      <c r="W635">
        <v>70000</v>
      </c>
      <c r="X635" t="s">
        <v>13400</v>
      </c>
      <c r="Y635" t="s">
        <v>13401</v>
      </c>
      <c r="Z635">
        <v>909020041276989</v>
      </c>
      <c r="AA635" t="s">
        <v>13402</v>
      </c>
      <c r="AB635">
        <v>3</v>
      </c>
      <c r="AC635">
        <v>24.5</v>
      </c>
      <c r="AD635" t="s">
        <v>3663</v>
      </c>
      <c r="AE635" t="s">
        <v>3664</v>
      </c>
      <c r="AF635" t="s">
        <v>13414</v>
      </c>
      <c r="AG635" s="1">
        <v>46242</v>
      </c>
      <c r="AH635">
        <v>25</v>
      </c>
      <c r="AI635" t="s">
        <v>13404</v>
      </c>
      <c r="AJ635" t="s">
        <v>13435</v>
      </c>
      <c r="AK635" t="s">
        <v>13406</v>
      </c>
      <c r="AL635">
        <v>7479588891</v>
      </c>
      <c r="AM635" t="s">
        <v>13415</v>
      </c>
      <c r="AN635" t="s">
        <v>13408</v>
      </c>
      <c r="AO635">
        <v>1198</v>
      </c>
      <c r="AP635">
        <v>0</v>
      </c>
      <c r="AQ635" t="s">
        <v>13634</v>
      </c>
      <c r="AR635">
        <v>1562</v>
      </c>
      <c r="AS635">
        <v>0</v>
      </c>
      <c r="AZ635">
        <v>0</v>
      </c>
      <c r="BC635" t="str">
        <f>VLOOKUP(A635,Sheet1!$A$1:$E$221,2,0)</f>
        <v>East Zone</v>
      </c>
      <c r="BD635" t="str">
        <f>VLOOKUP(A635,Sheet1!$A$1:$E$221,5,0)</f>
        <v>Pavan Kumar Rai</v>
      </c>
    </row>
    <row r="636" spans="1:56" x14ac:dyDescent="0.35">
      <c r="A636" t="s">
        <v>271</v>
      </c>
      <c r="B636">
        <v>240</v>
      </c>
      <c r="C636" t="s">
        <v>791</v>
      </c>
      <c r="D636" t="s">
        <v>8643</v>
      </c>
      <c r="E636">
        <v>78303</v>
      </c>
      <c r="F636" t="s">
        <v>8645</v>
      </c>
      <c r="G636">
        <v>9284288</v>
      </c>
      <c r="H636" t="s">
        <v>13397</v>
      </c>
      <c r="I636" t="s">
        <v>8645</v>
      </c>
      <c r="J636">
        <v>9420074786</v>
      </c>
      <c r="K636" t="s">
        <v>14739</v>
      </c>
      <c r="L636">
        <v>28</v>
      </c>
      <c r="M636">
        <v>28</v>
      </c>
      <c r="N636" t="s">
        <v>791</v>
      </c>
      <c r="O636">
        <v>7888245193</v>
      </c>
      <c r="P636" t="s">
        <v>8636</v>
      </c>
      <c r="Q636" t="s">
        <v>8637</v>
      </c>
      <c r="T636" s="1">
        <v>46209</v>
      </c>
      <c r="U636" s="31">
        <v>46209.535451388889</v>
      </c>
      <c r="V636">
        <v>1</v>
      </c>
      <c r="W636">
        <v>60000</v>
      </c>
      <c r="X636" t="s">
        <v>13400</v>
      </c>
      <c r="Y636" t="s">
        <v>13401</v>
      </c>
      <c r="Z636">
        <v>909020041276989</v>
      </c>
      <c r="AA636" t="s">
        <v>13402</v>
      </c>
      <c r="AB636">
        <v>2</v>
      </c>
      <c r="AC636">
        <v>24.15</v>
      </c>
      <c r="AD636" t="s">
        <v>1038</v>
      </c>
      <c r="AE636" t="s">
        <v>1039</v>
      </c>
      <c r="AF636" t="s">
        <v>13403</v>
      </c>
      <c r="AG636" s="1">
        <v>46240</v>
      </c>
      <c r="AH636">
        <v>25</v>
      </c>
      <c r="AI636" t="s">
        <v>13404</v>
      </c>
      <c r="AJ636" t="s">
        <v>13405</v>
      </c>
      <c r="AK636" t="s">
        <v>13406</v>
      </c>
      <c r="AL636">
        <v>6372468745</v>
      </c>
      <c r="AM636" t="s">
        <v>13415</v>
      </c>
      <c r="AN636" t="s">
        <v>13408</v>
      </c>
      <c r="AO636">
        <v>1027</v>
      </c>
      <c r="AP636">
        <v>0</v>
      </c>
      <c r="AQ636" t="s">
        <v>13471</v>
      </c>
      <c r="AR636">
        <v>1340</v>
      </c>
      <c r="AS636">
        <v>0</v>
      </c>
      <c r="AZ636">
        <v>0</v>
      </c>
      <c r="BC636" t="str">
        <f>VLOOKUP(A636,Sheet1!$A$1:$E$221,2,0)</f>
        <v>South East Zone</v>
      </c>
      <c r="BD636" t="str">
        <f>VLOOKUP(A636,Sheet1!$A$1:$E$221,5,0)</f>
        <v>Radhashyam Panda</v>
      </c>
    </row>
    <row r="637" spans="1:56" x14ac:dyDescent="0.35">
      <c r="A637" t="s">
        <v>197</v>
      </c>
      <c r="B637">
        <v>1137</v>
      </c>
      <c r="C637" t="s">
        <v>794</v>
      </c>
      <c r="D637" t="s">
        <v>3571</v>
      </c>
      <c r="E637">
        <v>656113</v>
      </c>
      <c r="F637" t="s">
        <v>14740</v>
      </c>
      <c r="G637">
        <v>8280420</v>
      </c>
      <c r="H637" t="s">
        <v>13397</v>
      </c>
      <c r="I637" t="s">
        <v>3577</v>
      </c>
      <c r="J637">
        <v>4693848296</v>
      </c>
      <c r="K637" t="s">
        <v>14741</v>
      </c>
      <c r="L637">
        <v>52</v>
      </c>
      <c r="M637">
        <v>54</v>
      </c>
      <c r="N637" t="s">
        <v>794</v>
      </c>
      <c r="O637">
        <v>1904940244</v>
      </c>
      <c r="P637" t="s">
        <v>3572</v>
      </c>
      <c r="Q637" t="s">
        <v>3573</v>
      </c>
      <c r="T637" s="1">
        <v>46209</v>
      </c>
      <c r="U637" s="31">
        <v>46209.825925925928</v>
      </c>
      <c r="V637">
        <v>1</v>
      </c>
      <c r="W637">
        <v>40000</v>
      </c>
      <c r="X637" t="s">
        <v>13400</v>
      </c>
      <c r="Y637" t="s">
        <v>13401</v>
      </c>
      <c r="Z637">
        <v>909020041276989</v>
      </c>
      <c r="AA637" t="s">
        <v>13402</v>
      </c>
      <c r="AB637">
        <v>2</v>
      </c>
      <c r="AC637">
        <v>24.6</v>
      </c>
      <c r="AD637" t="s">
        <v>3575</v>
      </c>
      <c r="AE637" t="s">
        <v>3576</v>
      </c>
      <c r="AF637" t="s">
        <v>13403</v>
      </c>
      <c r="AG637" s="1">
        <v>46242</v>
      </c>
      <c r="AH637">
        <v>25</v>
      </c>
      <c r="AI637" t="s">
        <v>13404</v>
      </c>
      <c r="AJ637" t="s">
        <v>13435</v>
      </c>
      <c r="AK637" t="s">
        <v>13406</v>
      </c>
      <c r="AL637">
        <v>8179153579</v>
      </c>
      <c r="AM637" t="s">
        <v>13407</v>
      </c>
      <c r="AN637" t="s">
        <v>13408</v>
      </c>
      <c r="AO637">
        <v>685</v>
      </c>
      <c r="AP637">
        <v>0</v>
      </c>
      <c r="AQ637" t="s">
        <v>13648</v>
      </c>
      <c r="AR637">
        <v>893</v>
      </c>
      <c r="AS637">
        <v>0</v>
      </c>
      <c r="AZ637">
        <v>0</v>
      </c>
      <c r="BC637" t="str">
        <f>VLOOKUP(A637,Sheet1!$A$1:$E$221,2,0)</f>
        <v>South East Zone</v>
      </c>
      <c r="BD637" t="str">
        <f>VLOOKUP(A637,Sheet1!$A$1:$E$221,5,0)</f>
        <v>Sankar T</v>
      </c>
    </row>
    <row r="638" spans="1:56" x14ac:dyDescent="0.35">
      <c r="A638" t="s">
        <v>278</v>
      </c>
      <c r="B638">
        <v>367</v>
      </c>
      <c r="C638" t="s">
        <v>782</v>
      </c>
      <c r="D638" t="s">
        <v>4452</v>
      </c>
      <c r="E638">
        <v>626653</v>
      </c>
      <c r="F638" t="s">
        <v>4084</v>
      </c>
      <c r="G638">
        <v>8091263</v>
      </c>
      <c r="H638" t="s">
        <v>13397</v>
      </c>
      <c r="I638" t="s">
        <v>4453</v>
      </c>
      <c r="J638">
        <v>8898505890</v>
      </c>
      <c r="K638" t="s">
        <v>14742</v>
      </c>
      <c r="L638">
        <v>30</v>
      </c>
      <c r="M638">
        <v>32</v>
      </c>
      <c r="N638" t="s">
        <v>782</v>
      </c>
      <c r="O638">
        <v>8057256870</v>
      </c>
      <c r="P638" t="s">
        <v>4454</v>
      </c>
      <c r="Q638" t="s">
        <v>4455</v>
      </c>
      <c r="T638" s="1">
        <v>46206</v>
      </c>
      <c r="U638" s="31">
        <v>46206.686307870368</v>
      </c>
      <c r="V638">
        <v>1</v>
      </c>
      <c r="W638">
        <v>50000</v>
      </c>
      <c r="X638" t="s">
        <v>13400</v>
      </c>
      <c r="Y638" t="s">
        <v>13401</v>
      </c>
      <c r="Z638">
        <v>909020041276989</v>
      </c>
      <c r="AA638" t="s">
        <v>13402</v>
      </c>
      <c r="AB638">
        <v>5</v>
      </c>
      <c r="AC638">
        <v>24.15</v>
      </c>
      <c r="AD638" t="s">
        <v>1291</v>
      </c>
      <c r="AE638" t="s">
        <v>1292</v>
      </c>
      <c r="AF638" t="s">
        <v>13414</v>
      </c>
      <c r="AG638" s="1">
        <v>46244</v>
      </c>
      <c r="AH638">
        <v>25</v>
      </c>
      <c r="AI638" t="s">
        <v>13404</v>
      </c>
      <c r="AJ638" t="s">
        <v>13427</v>
      </c>
      <c r="AK638" t="s">
        <v>13406</v>
      </c>
      <c r="AL638">
        <v>8852958129</v>
      </c>
      <c r="AM638" t="s">
        <v>13415</v>
      </c>
      <c r="AN638" t="s">
        <v>13408</v>
      </c>
      <c r="AO638">
        <v>856</v>
      </c>
      <c r="AP638">
        <v>0</v>
      </c>
      <c r="AQ638" t="s">
        <v>13563</v>
      </c>
      <c r="AR638">
        <v>1150</v>
      </c>
      <c r="AS638">
        <v>0</v>
      </c>
      <c r="AZ638">
        <v>0</v>
      </c>
      <c r="BC638" t="str">
        <f>VLOOKUP(A638,Sheet1!$A$1:$E$221,2,0)</f>
        <v>West Zone</v>
      </c>
      <c r="BD638" t="str">
        <f>VLOOKUP(A638,Sheet1!$A$1:$E$221,5,0)</f>
        <v>Valand Priyankkumar</v>
      </c>
    </row>
    <row r="639" spans="1:56" x14ac:dyDescent="0.35">
      <c r="A639" t="s">
        <v>119</v>
      </c>
      <c r="B639">
        <v>94</v>
      </c>
      <c r="C639" t="s">
        <v>787</v>
      </c>
      <c r="D639" t="s">
        <v>3175</v>
      </c>
      <c r="E639">
        <v>154994</v>
      </c>
      <c r="F639" t="s">
        <v>14743</v>
      </c>
      <c r="G639">
        <v>7726422</v>
      </c>
      <c r="H639" t="s">
        <v>13397</v>
      </c>
      <c r="I639" t="s">
        <v>3178</v>
      </c>
      <c r="J639">
        <v>6891088080</v>
      </c>
      <c r="K639" t="s">
        <v>14744</v>
      </c>
      <c r="L639">
        <v>31</v>
      </c>
      <c r="M639">
        <v>37</v>
      </c>
      <c r="N639" t="s">
        <v>787</v>
      </c>
      <c r="O639">
        <v>4142926726</v>
      </c>
      <c r="P639" t="s">
        <v>120</v>
      </c>
      <c r="Q639" t="s">
        <v>3176</v>
      </c>
      <c r="T639" s="1">
        <v>46206</v>
      </c>
      <c r="U639" s="31">
        <v>46206.694537037038</v>
      </c>
      <c r="V639">
        <v>1</v>
      </c>
      <c r="W639">
        <v>90000</v>
      </c>
      <c r="X639" t="s">
        <v>13400</v>
      </c>
      <c r="Y639" t="s">
        <v>13401</v>
      </c>
      <c r="Z639">
        <v>909020041276989</v>
      </c>
      <c r="AA639" t="s">
        <v>13402</v>
      </c>
      <c r="AB639">
        <v>3</v>
      </c>
      <c r="AC639">
        <v>24.15</v>
      </c>
      <c r="AD639" t="s">
        <v>931</v>
      </c>
      <c r="AE639" t="s">
        <v>932</v>
      </c>
      <c r="AF639" t="s">
        <v>13414</v>
      </c>
      <c r="AG639" s="1">
        <v>46239</v>
      </c>
      <c r="AH639">
        <v>25</v>
      </c>
      <c r="AI639" t="s">
        <v>13404</v>
      </c>
      <c r="AJ639" t="s">
        <v>13435</v>
      </c>
      <c r="AK639" t="s">
        <v>13406</v>
      </c>
      <c r="AL639">
        <v>9142553462</v>
      </c>
      <c r="AM639" t="s">
        <v>13415</v>
      </c>
      <c r="AN639" t="s">
        <v>13408</v>
      </c>
      <c r="AO639">
        <v>1540</v>
      </c>
      <c r="AP639">
        <v>0</v>
      </c>
      <c r="AQ639" t="s">
        <v>13451</v>
      </c>
      <c r="AR639">
        <v>2008</v>
      </c>
      <c r="AS639">
        <v>0</v>
      </c>
      <c r="AZ639">
        <v>0</v>
      </c>
      <c r="BC639" t="str">
        <f>VLOOKUP(A639,Sheet1!$A$1:$E$221,2,0)</f>
        <v>East Zone</v>
      </c>
      <c r="BD639" t="str">
        <f>VLOOKUP(A639,Sheet1!$A$1:$E$221,5,0)</f>
        <v>Pavan Kumar Rai</v>
      </c>
    </row>
    <row r="640" spans="1:56" x14ac:dyDescent="0.35">
      <c r="A640" t="s">
        <v>264</v>
      </c>
      <c r="B640">
        <v>1097</v>
      </c>
      <c r="C640" t="s">
        <v>779</v>
      </c>
      <c r="D640" t="s">
        <v>3559</v>
      </c>
      <c r="E640">
        <v>649388</v>
      </c>
      <c r="F640" t="s">
        <v>14745</v>
      </c>
      <c r="G640">
        <v>8239687</v>
      </c>
      <c r="H640" t="s">
        <v>13397</v>
      </c>
      <c r="I640" t="s">
        <v>3563</v>
      </c>
      <c r="J640">
        <v>5124716986</v>
      </c>
      <c r="K640" t="s">
        <v>14746</v>
      </c>
      <c r="L640">
        <v>42</v>
      </c>
      <c r="M640">
        <v>46</v>
      </c>
      <c r="N640" t="s">
        <v>779</v>
      </c>
      <c r="O640">
        <v>1635156620</v>
      </c>
      <c r="P640" t="s">
        <v>3560</v>
      </c>
      <c r="Q640" t="s">
        <v>3561</v>
      </c>
      <c r="T640" s="1">
        <v>46209</v>
      </c>
      <c r="U640" s="31">
        <v>46209.762048611112</v>
      </c>
      <c r="V640">
        <v>1</v>
      </c>
      <c r="W640">
        <v>73000</v>
      </c>
      <c r="X640" t="s">
        <v>13400</v>
      </c>
      <c r="Y640" t="s">
        <v>13401</v>
      </c>
      <c r="Z640">
        <v>909020041276989</v>
      </c>
      <c r="AA640" t="s">
        <v>13402</v>
      </c>
      <c r="AB640">
        <v>2</v>
      </c>
      <c r="AC640">
        <v>24.5</v>
      </c>
      <c r="AD640" t="s">
        <v>1523</v>
      </c>
      <c r="AE640" t="s">
        <v>1524</v>
      </c>
      <c r="AF640" t="s">
        <v>13414</v>
      </c>
      <c r="AG640" s="1">
        <v>46239</v>
      </c>
      <c r="AH640">
        <v>25</v>
      </c>
      <c r="AI640" t="s">
        <v>13404</v>
      </c>
      <c r="AJ640" t="s">
        <v>13427</v>
      </c>
      <c r="AK640" t="s">
        <v>13406</v>
      </c>
      <c r="AL640">
        <v>6297894267</v>
      </c>
      <c r="AM640" t="s">
        <v>13415</v>
      </c>
      <c r="AN640" t="s">
        <v>13408</v>
      </c>
      <c r="AO640">
        <v>1250</v>
      </c>
      <c r="AP640">
        <v>0</v>
      </c>
      <c r="AQ640" t="s">
        <v>14069</v>
      </c>
      <c r="AR640">
        <v>1630</v>
      </c>
      <c r="AS640">
        <v>0</v>
      </c>
      <c r="AZ640">
        <v>0</v>
      </c>
      <c r="BC640" t="str">
        <f>VLOOKUP(A640,Sheet1!$A$1:$E$221,2,0)</f>
        <v>South East Zone</v>
      </c>
      <c r="BD640" t="str">
        <f>VLOOKUP(A640,Sheet1!$A$1:$E$221,5,0)</f>
        <v>Pritam Vishwas</v>
      </c>
    </row>
    <row r="641" spans="1:56" x14ac:dyDescent="0.35">
      <c r="A641" t="s">
        <v>133</v>
      </c>
      <c r="B641">
        <v>277</v>
      </c>
      <c r="C641" t="s">
        <v>787</v>
      </c>
      <c r="D641" t="s">
        <v>3154</v>
      </c>
      <c r="E641">
        <v>320856</v>
      </c>
      <c r="F641" t="s">
        <v>14747</v>
      </c>
      <c r="G641">
        <v>8173485</v>
      </c>
      <c r="H641" t="s">
        <v>13397</v>
      </c>
      <c r="I641" t="s">
        <v>3156</v>
      </c>
      <c r="J641">
        <v>5701188382</v>
      </c>
      <c r="K641" t="s">
        <v>14748</v>
      </c>
      <c r="L641">
        <v>48</v>
      </c>
      <c r="M641">
        <v>43</v>
      </c>
      <c r="N641" t="s">
        <v>787</v>
      </c>
      <c r="O641">
        <v>3093044617</v>
      </c>
      <c r="P641" t="s">
        <v>2982</v>
      </c>
      <c r="Q641" t="s">
        <v>2983</v>
      </c>
      <c r="T641" s="1">
        <v>46206</v>
      </c>
      <c r="U641" s="31">
        <v>46206.689560185187</v>
      </c>
      <c r="V641">
        <v>1</v>
      </c>
      <c r="W641">
        <v>90000</v>
      </c>
      <c r="X641" t="s">
        <v>13400</v>
      </c>
      <c r="Y641" t="s">
        <v>13401</v>
      </c>
      <c r="Z641">
        <v>909020041276989</v>
      </c>
      <c r="AA641" t="s">
        <v>13402</v>
      </c>
      <c r="AB641">
        <v>3</v>
      </c>
      <c r="AC641">
        <v>24.15</v>
      </c>
      <c r="AD641" t="s">
        <v>978</v>
      </c>
      <c r="AE641" t="s">
        <v>979</v>
      </c>
      <c r="AF641" t="s">
        <v>13403</v>
      </c>
      <c r="AG641" s="1">
        <v>46244</v>
      </c>
      <c r="AH641">
        <v>25</v>
      </c>
      <c r="AI641" t="s">
        <v>13404</v>
      </c>
      <c r="AJ641" t="s">
        <v>13405</v>
      </c>
      <c r="AK641" t="s">
        <v>13406</v>
      </c>
      <c r="AL641">
        <v>9507419887</v>
      </c>
      <c r="AM641" t="s">
        <v>13415</v>
      </c>
      <c r="AN641" t="s">
        <v>13408</v>
      </c>
      <c r="AO641">
        <v>1540</v>
      </c>
      <c r="AP641">
        <v>0</v>
      </c>
      <c r="AQ641" t="s">
        <v>13533</v>
      </c>
      <c r="AR641">
        <v>1917</v>
      </c>
      <c r="AS641">
        <v>0</v>
      </c>
      <c r="AZ641">
        <v>0</v>
      </c>
      <c r="BC641" t="str">
        <f>VLOOKUP(A641,Sheet1!$A$1:$E$221,2,0)</f>
        <v>East Zone</v>
      </c>
      <c r="BD641" t="str">
        <f>VLOOKUP(A641,Sheet1!$A$1:$E$221,5,0)</f>
        <v>Abhishek Kumar Tiwari</v>
      </c>
    </row>
    <row r="642" spans="1:56" x14ac:dyDescent="0.35">
      <c r="A642" t="s">
        <v>252</v>
      </c>
      <c r="B642">
        <v>628</v>
      </c>
      <c r="C642" t="s">
        <v>789</v>
      </c>
      <c r="D642" t="s">
        <v>3246</v>
      </c>
      <c r="E642">
        <v>356633</v>
      </c>
      <c r="F642" t="s">
        <v>14749</v>
      </c>
      <c r="G642">
        <v>9284354</v>
      </c>
      <c r="H642" t="s">
        <v>13397</v>
      </c>
      <c r="I642" t="s">
        <v>1337</v>
      </c>
      <c r="J642">
        <v>9441650848</v>
      </c>
      <c r="K642" t="s">
        <v>14750</v>
      </c>
      <c r="L642">
        <v>36</v>
      </c>
      <c r="M642">
        <v>38</v>
      </c>
      <c r="N642" t="s">
        <v>789</v>
      </c>
      <c r="O642">
        <v>7168983227</v>
      </c>
      <c r="P642" t="s">
        <v>3007</v>
      </c>
      <c r="Q642" t="s">
        <v>3008</v>
      </c>
      <c r="T642" s="1">
        <v>46206</v>
      </c>
      <c r="U642" s="31">
        <v>46206.720694444448</v>
      </c>
      <c r="V642">
        <v>1</v>
      </c>
      <c r="W642">
        <v>40000</v>
      </c>
      <c r="X642" t="s">
        <v>13400</v>
      </c>
      <c r="Y642" t="s">
        <v>13401</v>
      </c>
      <c r="Z642">
        <v>909020041276989</v>
      </c>
      <c r="AA642" t="s">
        <v>13402</v>
      </c>
      <c r="AB642">
        <v>4</v>
      </c>
      <c r="AC642">
        <v>24.15</v>
      </c>
      <c r="AD642" t="s">
        <v>1048</v>
      </c>
      <c r="AE642" t="s">
        <v>1049</v>
      </c>
      <c r="AF642" t="s">
        <v>13414</v>
      </c>
      <c r="AG642" s="1">
        <v>46241</v>
      </c>
      <c r="AH642">
        <v>25</v>
      </c>
      <c r="AI642" t="s">
        <v>13404</v>
      </c>
      <c r="AJ642" t="s">
        <v>13405</v>
      </c>
      <c r="AK642" t="s">
        <v>13406</v>
      </c>
      <c r="AL642">
        <v>7275963934</v>
      </c>
      <c r="AM642" t="s">
        <v>13415</v>
      </c>
      <c r="AN642" t="s">
        <v>13408</v>
      </c>
      <c r="AO642">
        <v>685</v>
      </c>
      <c r="AP642">
        <v>0</v>
      </c>
      <c r="AQ642" t="s">
        <v>13565</v>
      </c>
      <c r="AR642">
        <v>892</v>
      </c>
      <c r="AS642">
        <v>0</v>
      </c>
      <c r="AZ642">
        <v>0</v>
      </c>
      <c r="BC642" t="str">
        <f>VLOOKUP(A642,Sheet1!$A$1:$E$221,2,0)</f>
        <v>East Zone</v>
      </c>
      <c r="BD642" t="str">
        <f>VLOOKUP(A642,Sheet1!$A$1:$E$221,5,0)</f>
        <v>Marut Nandan</v>
      </c>
    </row>
    <row r="643" spans="1:56" x14ac:dyDescent="0.35">
      <c r="A643" t="s">
        <v>263</v>
      </c>
      <c r="B643">
        <v>1103</v>
      </c>
      <c r="C643" t="s">
        <v>779</v>
      </c>
      <c r="D643" t="s">
        <v>4456</v>
      </c>
      <c r="E643">
        <v>613871</v>
      </c>
      <c r="F643" t="s">
        <v>14751</v>
      </c>
      <c r="G643">
        <v>7980261</v>
      </c>
      <c r="H643" t="s">
        <v>13397</v>
      </c>
      <c r="I643" t="s">
        <v>4457</v>
      </c>
      <c r="J643">
        <v>3671883809</v>
      </c>
      <c r="K643" t="s">
        <v>14752</v>
      </c>
      <c r="L643">
        <v>40</v>
      </c>
      <c r="M643">
        <v>40</v>
      </c>
      <c r="N643" t="s">
        <v>779</v>
      </c>
      <c r="O643">
        <v>7088946923</v>
      </c>
      <c r="P643" t="s">
        <v>2360</v>
      </c>
      <c r="Q643" t="s">
        <v>2361</v>
      </c>
      <c r="T643" s="1">
        <v>46206</v>
      </c>
      <c r="U643" s="31">
        <v>46206.751550925925</v>
      </c>
      <c r="V643">
        <v>1</v>
      </c>
      <c r="W643">
        <v>82000</v>
      </c>
      <c r="X643" t="s">
        <v>13400</v>
      </c>
      <c r="Y643" t="s">
        <v>13401</v>
      </c>
      <c r="Z643">
        <v>909020041276989</v>
      </c>
      <c r="AA643" t="s">
        <v>13402</v>
      </c>
      <c r="AB643">
        <v>3</v>
      </c>
      <c r="AC643">
        <v>24.5</v>
      </c>
      <c r="AD643" t="s">
        <v>4458</v>
      </c>
      <c r="AE643" t="s">
        <v>4459</v>
      </c>
      <c r="AF643" t="s">
        <v>13403</v>
      </c>
      <c r="AG643" s="1">
        <v>46242</v>
      </c>
      <c r="AH643">
        <v>25</v>
      </c>
      <c r="AI643" t="s">
        <v>13404</v>
      </c>
      <c r="AJ643" t="s">
        <v>13427</v>
      </c>
      <c r="AK643" t="s">
        <v>13406</v>
      </c>
      <c r="AL643">
        <v>8167416899</v>
      </c>
      <c r="AM643" t="s">
        <v>13415</v>
      </c>
      <c r="AN643" t="s">
        <v>13408</v>
      </c>
      <c r="AO643">
        <v>1404</v>
      </c>
      <c r="AP643">
        <v>0</v>
      </c>
      <c r="AQ643" t="s">
        <v>14753</v>
      </c>
      <c r="AR643">
        <v>1831</v>
      </c>
      <c r="AS643">
        <v>0</v>
      </c>
      <c r="AZ643">
        <v>0</v>
      </c>
      <c r="BC643" t="str">
        <f>VLOOKUP(A643,Sheet1!$A$1:$E$221,2,0)</f>
        <v>South East Zone</v>
      </c>
      <c r="BD643" t="str">
        <f>VLOOKUP(A643,Sheet1!$A$1:$E$221,5,0)</f>
        <v>Pritam Vishwas</v>
      </c>
    </row>
    <row r="644" spans="1:56" x14ac:dyDescent="0.35">
      <c r="A644" t="s">
        <v>701</v>
      </c>
      <c r="B644">
        <v>219</v>
      </c>
      <c r="C644" t="s">
        <v>791</v>
      </c>
      <c r="D644" t="s">
        <v>4460</v>
      </c>
      <c r="E644">
        <v>54766</v>
      </c>
      <c r="F644" t="s">
        <v>14754</v>
      </c>
      <c r="G644">
        <v>9094112</v>
      </c>
      <c r="H644" t="s">
        <v>13397</v>
      </c>
      <c r="I644" t="s">
        <v>4461</v>
      </c>
      <c r="J644">
        <v>2158933820</v>
      </c>
      <c r="K644" t="s">
        <v>14755</v>
      </c>
      <c r="L644">
        <v>38</v>
      </c>
      <c r="M644">
        <v>44</v>
      </c>
      <c r="N644" t="s">
        <v>791</v>
      </c>
      <c r="O644">
        <v>4813411836</v>
      </c>
      <c r="P644" t="s">
        <v>4462</v>
      </c>
      <c r="Q644" t="s">
        <v>4463</v>
      </c>
      <c r="T644" s="1">
        <v>46206</v>
      </c>
      <c r="U644" s="31">
        <v>46206.693483796298</v>
      </c>
      <c r="V644">
        <v>1</v>
      </c>
      <c r="W644">
        <v>90000</v>
      </c>
      <c r="X644" t="s">
        <v>13400</v>
      </c>
      <c r="Y644" t="s">
        <v>13401</v>
      </c>
      <c r="Z644">
        <v>909020041276989</v>
      </c>
      <c r="AA644" t="s">
        <v>13626</v>
      </c>
      <c r="AB644">
        <v>3</v>
      </c>
      <c r="AC644">
        <v>24.15</v>
      </c>
      <c r="AD644" t="s">
        <v>1445</v>
      </c>
      <c r="AE644" t="s">
        <v>1446</v>
      </c>
      <c r="AF644" t="s">
        <v>13403</v>
      </c>
      <c r="AG644" s="1">
        <v>46246</v>
      </c>
      <c r="AH644">
        <v>36</v>
      </c>
      <c r="AI644" t="s">
        <v>13404</v>
      </c>
      <c r="AJ644" t="s">
        <v>13435</v>
      </c>
      <c r="AK644" t="s">
        <v>13406</v>
      </c>
      <c r="AL644">
        <v>7358651452</v>
      </c>
      <c r="AM644" t="s">
        <v>13415</v>
      </c>
      <c r="AN644" t="s">
        <v>13408</v>
      </c>
      <c r="AO644">
        <v>1540</v>
      </c>
      <c r="AP644">
        <v>0</v>
      </c>
      <c r="AQ644" t="s">
        <v>14204</v>
      </c>
      <c r="AR644">
        <v>3064</v>
      </c>
      <c r="AS644">
        <v>0</v>
      </c>
      <c r="AZ644">
        <v>0</v>
      </c>
      <c r="BC644" t="str">
        <f>VLOOKUP(A644,Sheet1!$A$1:$E$221,2,0)</f>
        <v>South East Zone</v>
      </c>
      <c r="BD644" t="str">
        <f>VLOOKUP(A644,Sheet1!$A$1:$E$221,5,0)</f>
        <v>Radhashyam Panda</v>
      </c>
    </row>
    <row r="645" spans="1:56" x14ac:dyDescent="0.35">
      <c r="A645" t="s">
        <v>224</v>
      </c>
      <c r="B645">
        <v>1413</v>
      </c>
      <c r="C645" t="s">
        <v>789</v>
      </c>
      <c r="D645" t="s">
        <v>8413</v>
      </c>
      <c r="E645">
        <v>690996</v>
      </c>
      <c r="F645" t="s">
        <v>14756</v>
      </c>
      <c r="G645">
        <v>8462979</v>
      </c>
      <c r="H645" t="s">
        <v>13397</v>
      </c>
      <c r="I645" t="s">
        <v>1017</v>
      </c>
      <c r="J645">
        <v>6133345480</v>
      </c>
      <c r="K645" t="s">
        <v>14757</v>
      </c>
      <c r="L645">
        <v>21</v>
      </c>
      <c r="M645">
        <v>27</v>
      </c>
      <c r="N645" t="s">
        <v>789</v>
      </c>
      <c r="O645">
        <v>1519233915</v>
      </c>
      <c r="P645" t="s">
        <v>8414</v>
      </c>
      <c r="Q645" t="s">
        <v>8415</v>
      </c>
      <c r="R645" t="s">
        <v>13772</v>
      </c>
      <c r="S645" t="s">
        <v>13773</v>
      </c>
      <c r="T645" s="1">
        <v>46209</v>
      </c>
      <c r="U645" s="31">
        <v>46209.565428240741</v>
      </c>
      <c r="V645">
        <v>1</v>
      </c>
      <c r="W645">
        <v>77000</v>
      </c>
      <c r="X645" t="s">
        <v>13400</v>
      </c>
      <c r="Y645" t="s">
        <v>13401</v>
      </c>
      <c r="Z645">
        <v>909020041276989</v>
      </c>
      <c r="AA645" t="s">
        <v>13402</v>
      </c>
      <c r="AB645">
        <v>2</v>
      </c>
      <c r="AC645">
        <v>24.15</v>
      </c>
      <c r="AD645" t="s">
        <v>1173</v>
      </c>
      <c r="AE645" t="s">
        <v>1174</v>
      </c>
      <c r="AF645" t="s">
        <v>13414</v>
      </c>
      <c r="AG645" s="1">
        <v>46240</v>
      </c>
      <c r="AH645">
        <v>25</v>
      </c>
      <c r="AI645" t="s">
        <v>13404</v>
      </c>
      <c r="AJ645" t="s">
        <v>13405</v>
      </c>
      <c r="AK645" t="s">
        <v>13406</v>
      </c>
      <c r="AL645">
        <v>7668135117</v>
      </c>
      <c r="AM645" t="s">
        <v>13407</v>
      </c>
      <c r="AN645" t="s">
        <v>13408</v>
      </c>
      <c r="AO645">
        <v>1318</v>
      </c>
      <c r="AP645">
        <v>0</v>
      </c>
      <c r="AQ645" t="s">
        <v>13462</v>
      </c>
      <c r="AR645">
        <v>1770</v>
      </c>
      <c r="AS645">
        <v>0</v>
      </c>
      <c r="AZ645">
        <v>0</v>
      </c>
      <c r="BC645" t="str">
        <f>VLOOKUP(A645,Sheet1!$A$1:$E$221,2,0)</f>
        <v>West Zone</v>
      </c>
      <c r="BD645" t="str">
        <f>VLOOKUP(A645,Sheet1!$A$1:$E$221,5,0)</f>
        <v>Sandeep Sisodiya</v>
      </c>
    </row>
    <row r="646" spans="1:56" x14ac:dyDescent="0.35">
      <c r="A646" t="s">
        <v>85</v>
      </c>
      <c r="B646">
        <v>35</v>
      </c>
      <c r="C646" t="s">
        <v>789</v>
      </c>
      <c r="D646" t="s">
        <v>3277</v>
      </c>
      <c r="E646">
        <v>747836</v>
      </c>
      <c r="F646" t="s">
        <v>14056</v>
      </c>
      <c r="G646">
        <v>8937713</v>
      </c>
      <c r="H646" t="s">
        <v>13397</v>
      </c>
      <c r="I646" t="s">
        <v>3279</v>
      </c>
      <c r="J646">
        <v>6602396446</v>
      </c>
      <c r="K646" t="s">
        <v>14758</v>
      </c>
      <c r="L646">
        <v>48</v>
      </c>
      <c r="M646">
        <v>51</v>
      </c>
      <c r="N646" t="s">
        <v>789</v>
      </c>
      <c r="O646">
        <v>1397374919</v>
      </c>
      <c r="P646" t="s">
        <v>3022</v>
      </c>
      <c r="Q646" t="s">
        <v>3023</v>
      </c>
      <c r="R646" t="s">
        <v>3022</v>
      </c>
      <c r="S646" t="s">
        <v>3023</v>
      </c>
      <c r="T646" s="1">
        <v>46206</v>
      </c>
      <c r="U646" s="31">
        <v>46206.684062499997</v>
      </c>
      <c r="V646">
        <v>1</v>
      </c>
      <c r="W646">
        <v>80000</v>
      </c>
      <c r="X646" t="s">
        <v>13400</v>
      </c>
      <c r="Y646" t="s">
        <v>13401</v>
      </c>
      <c r="Z646">
        <v>909020041276989</v>
      </c>
      <c r="AA646" t="s">
        <v>13402</v>
      </c>
      <c r="AB646">
        <v>3</v>
      </c>
      <c r="AC646">
        <v>24.15</v>
      </c>
      <c r="AD646" t="s">
        <v>1067</v>
      </c>
      <c r="AE646" t="s">
        <v>1068</v>
      </c>
      <c r="AF646" t="s">
        <v>14515</v>
      </c>
      <c r="AG646" s="1">
        <v>46238</v>
      </c>
      <c r="AH646">
        <v>25</v>
      </c>
      <c r="AI646" t="s">
        <v>13404</v>
      </c>
      <c r="AJ646" t="s">
        <v>13405</v>
      </c>
      <c r="AK646" t="s">
        <v>13406</v>
      </c>
      <c r="AL646">
        <v>6306770336</v>
      </c>
      <c r="AM646" t="s">
        <v>13407</v>
      </c>
      <c r="AN646" t="s">
        <v>13408</v>
      </c>
      <c r="AO646">
        <v>1369</v>
      </c>
      <c r="AP646">
        <v>0</v>
      </c>
      <c r="AQ646" t="s">
        <v>13785</v>
      </c>
      <c r="AR646">
        <v>1785</v>
      </c>
      <c r="AS646">
        <v>0</v>
      </c>
      <c r="AZ646">
        <v>0</v>
      </c>
      <c r="BC646" t="str">
        <f>VLOOKUP(A646,Sheet1!$A$1:$E$221,2,0)</f>
        <v>South Zone</v>
      </c>
      <c r="BD646" t="str">
        <f>VLOOKUP(A646,Sheet1!$A$1:$E$221,5,0)</f>
        <v>Vinay Shukla</v>
      </c>
    </row>
    <row r="647" spans="1:56" x14ac:dyDescent="0.35">
      <c r="A647" t="s">
        <v>805</v>
      </c>
      <c r="B647">
        <v>62</v>
      </c>
      <c r="C647" t="s">
        <v>788</v>
      </c>
      <c r="D647" t="s">
        <v>3028</v>
      </c>
      <c r="E647">
        <v>296120</v>
      </c>
      <c r="F647" t="s">
        <v>13407</v>
      </c>
      <c r="G647">
        <v>8983900</v>
      </c>
      <c r="H647" t="s">
        <v>13397</v>
      </c>
      <c r="I647" t="s">
        <v>4613</v>
      </c>
      <c r="J647">
        <v>5690097079</v>
      </c>
      <c r="K647" t="s">
        <v>14759</v>
      </c>
      <c r="L647">
        <v>32</v>
      </c>
      <c r="M647">
        <v>36</v>
      </c>
      <c r="N647" t="s">
        <v>788</v>
      </c>
      <c r="O647">
        <v>2471308857</v>
      </c>
      <c r="P647" t="s">
        <v>3029</v>
      </c>
      <c r="Q647" t="s">
        <v>3030</v>
      </c>
      <c r="T647" s="1">
        <v>46206</v>
      </c>
      <c r="U647" s="31">
        <v>46206.708356481482</v>
      </c>
      <c r="V647">
        <v>1</v>
      </c>
      <c r="W647">
        <v>73000</v>
      </c>
      <c r="X647" t="s">
        <v>13400</v>
      </c>
      <c r="Y647" t="s">
        <v>13401</v>
      </c>
      <c r="Z647">
        <v>909020041276989</v>
      </c>
      <c r="AA647" t="s">
        <v>13402</v>
      </c>
      <c r="AB647">
        <v>2</v>
      </c>
      <c r="AC647">
        <v>24.5</v>
      </c>
      <c r="AD647" t="s">
        <v>1380</v>
      </c>
      <c r="AE647" t="s">
        <v>1381</v>
      </c>
      <c r="AF647" t="s">
        <v>13414</v>
      </c>
      <c r="AG647" s="1">
        <v>46244</v>
      </c>
      <c r="AH647">
        <v>25</v>
      </c>
      <c r="AI647" t="s">
        <v>13404</v>
      </c>
      <c r="AJ647" t="s">
        <v>13427</v>
      </c>
      <c r="AK647" t="s">
        <v>13406</v>
      </c>
      <c r="AL647">
        <v>8085474337</v>
      </c>
      <c r="AM647" t="s">
        <v>13415</v>
      </c>
      <c r="AN647" t="s">
        <v>13408</v>
      </c>
      <c r="AO647">
        <v>1250</v>
      </c>
      <c r="AP647">
        <v>0</v>
      </c>
      <c r="AQ647" t="s">
        <v>14006</v>
      </c>
      <c r="AR647">
        <v>1555</v>
      </c>
      <c r="AS647">
        <v>0</v>
      </c>
      <c r="AZ647">
        <v>0</v>
      </c>
      <c r="BC647" t="str">
        <f>VLOOKUP(A647,Sheet1!$A$1:$E$221,2,0)</f>
        <v>South Zone</v>
      </c>
      <c r="BD647" t="str">
        <f>VLOOKUP(A647,Sheet1!$A$1:$E$221,5,0)</f>
        <v>Vinay Kumar Vishwakarma</v>
      </c>
    </row>
    <row r="648" spans="1:56" x14ac:dyDescent="0.35">
      <c r="A648" t="s">
        <v>721</v>
      </c>
      <c r="B648">
        <v>195</v>
      </c>
      <c r="C648" t="s">
        <v>789</v>
      </c>
      <c r="D648" t="s">
        <v>4464</v>
      </c>
      <c r="E648">
        <v>182585</v>
      </c>
      <c r="F648" t="s">
        <v>1354</v>
      </c>
      <c r="G648">
        <v>8870032</v>
      </c>
      <c r="H648" t="s">
        <v>13397</v>
      </c>
      <c r="I648" t="s">
        <v>4465</v>
      </c>
      <c r="J648">
        <v>2114013583</v>
      </c>
      <c r="K648" t="s">
        <v>14760</v>
      </c>
      <c r="L648">
        <v>34</v>
      </c>
      <c r="M648">
        <v>36</v>
      </c>
      <c r="N648" t="s">
        <v>789</v>
      </c>
      <c r="O648">
        <v>4179209034</v>
      </c>
      <c r="P648" t="s">
        <v>2987</v>
      </c>
      <c r="Q648" t="s">
        <v>4409</v>
      </c>
      <c r="T648" s="1">
        <v>46206</v>
      </c>
      <c r="U648" s="31">
        <v>46206.83384259259</v>
      </c>
      <c r="V648">
        <v>1</v>
      </c>
      <c r="W648">
        <v>70000</v>
      </c>
      <c r="X648" t="s">
        <v>13400</v>
      </c>
      <c r="Y648" t="s">
        <v>13401</v>
      </c>
      <c r="Z648">
        <v>909020041276989</v>
      </c>
      <c r="AA648" t="s">
        <v>13402</v>
      </c>
      <c r="AB648">
        <v>6</v>
      </c>
      <c r="AC648">
        <v>24.15</v>
      </c>
      <c r="AD648" t="s">
        <v>1325</v>
      </c>
      <c r="AE648" t="s">
        <v>1326</v>
      </c>
      <c r="AF648" t="s">
        <v>13414</v>
      </c>
      <c r="AG648" s="1">
        <v>46242</v>
      </c>
      <c r="AH648">
        <v>25</v>
      </c>
      <c r="AI648" t="s">
        <v>13404</v>
      </c>
      <c r="AJ648" t="s">
        <v>13427</v>
      </c>
      <c r="AK648" t="s">
        <v>13406</v>
      </c>
      <c r="AL648">
        <v>9760976206</v>
      </c>
      <c r="AM648" t="s">
        <v>13415</v>
      </c>
      <c r="AN648" t="s">
        <v>13408</v>
      </c>
      <c r="AO648">
        <v>1198</v>
      </c>
      <c r="AP648">
        <v>0</v>
      </c>
      <c r="AQ648" t="s">
        <v>13444</v>
      </c>
      <c r="AR648">
        <v>1609</v>
      </c>
      <c r="AS648">
        <v>0</v>
      </c>
      <c r="AZ648">
        <v>0</v>
      </c>
      <c r="BC648" t="str">
        <f>VLOOKUP(A648,Sheet1!$A$1:$E$221,2,0)</f>
        <v>West Zone</v>
      </c>
      <c r="BD648" t="str">
        <f>VLOOKUP(A648,Sheet1!$A$1:$E$221,5,0)</f>
        <v>Sandeep Sisodiya</v>
      </c>
    </row>
    <row r="649" spans="1:56" x14ac:dyDescent="0.35">
      <c r="A649" t="s">
        <v>240</v>
      </c>
      <c r="B649">
        <v>248</v>
      </c>
      <c r="C649" t="s">
        <v>789</v>
      </c>
      <c r="D649" t="s">
        <v>4466</v>
      </c>
      <c r="E649">
        <v>648947</v>
      </c>
      <c r="F649" t="s">
        <v>14761</v>
      </c>
      <c r="G649">
        <v>9284245</v>
      </c>
      <c r="H649" t="s">
        <v>13397</v>
      </c>
      <c r="I649" t="s">
        <v>4467</v>
      </c>
      <c r="J649">
        <v>1170227727</v>
      </c>
      <c r="K649" t="s">
        <v>14762</v>
      </c>
      <c r="L649">
        <v>46</v>
      </c>
      <c r="M649">
        <v>57</v>
      </c>
      <c r="N649" t="s">
        <v>789</v>
      </c>
      <c r="O649">
        <v>5410594714</v>
      </c>
      <c r="P649" t="s">
        <v>1717</v>
      </c>
      <c r="Q649" t="s">
        <v>1718</v>
      </c>
      <c r="T649" s="1">
        <v>46206</v>
      </c>
      <c r="U649" s="31">
        <v>46206.650335648148</v>
      </c>
      <c r="V649">
        <v>1</v>
      </c>
      <c r="W649">
        <v>90000</v>
      </c>
      <c r="X649" t="s">
        <v>13400</v>
      </c>
      <c r="Y649" t="s">
        <v>13401</v>
      </c>
      <c r="Z649">
        <v>909020041276989</v>
      </c>
      <c r="AA649" t="s">
        <v>13402</v>
      </c>
      <c r="AB649">
        <v>3</v>
      </c>
      <c r="AC649">
        <v>24.15</v>
      </c>
      <c r="AD649" t="s">
        <v>931</v>
      </c>
      <c r="AE649" t="s">
        <v>932</v>
      </c>
      <c r="AF649" t="s">
        <v>13403</v>
      </c>
      <c r="AG649" s="1">
        <v>46238</v>
      </c>
      <c r="AH649">
        <v>25</v>
      </c>
      <c r="AI649" t="s">
        <v>13404</v>
      </c>
      <c r="AJ649" t="s">
        <v>13405</v>
      </c>
      <c r="AK649" t="s">
        <v>13406</v>
      </c>
      <c r="AL649">
        <v>7800964104</v>
      </c>
      <c r="AM649" t="s">
        <v>13407</v>
      </c>
      <c r="AN649" t="s">
        <v>13408</v>
      </c>
      <c r="AO649">
        <v>1540</v>
      </c>
      <c r="AP649">
        <v>0</v>
      </c>
      <c r="AQ649" t="s">
        <v>13451</v>
      </c>
      <c r="AR649">
        <v>2008</v>
      </c>
      <c r="AS649">
        <v>0</v>
      </c>
      <c r="AZ649">
        <v>0</v>
      </c>
      <c r="BC649" t="str">
        <f>VLOOKUP(A649,Sheet1!$A$1:$E$221,2,0)</f>
        <v>East Zone</v>
      </c>
      <c r="BD649" t="str">
        <f>VLOOKUP(A649,Sheet1!$A$1:$E$221,5,0)</f>
        <v>Marut Nandan</v>
      </c>
    </row>
    <row r="650" spans="1:56" x14ac:dyDescent="0.35">
      <c r="A650" t="s">
        <v>164</v>
      </c>
      <c r="B650">
        <v>125</v>
      </c>
      <c r="C650" t="s">
        <v>787</v>
      </c>
      <c r="D650" t="s">
        <v>4468</v>
      </c>
      <c r="E650">
        <v>55322</v>
      </c>
      <c r="F650" t="s">
        <v>4469</v>
      </c>
      <c r="G650">
        <v>8258807</v>
      </c>
      <c r="H650" t="s">
        <v>13397</v>
      </c>
      <c r="I650" t="s">
        <v>3675</v>
      </c>
      <c r="J650">
        <v>5497965406</v>
      </c>
      <c r="K650" t="s">
        <v>14763</v>
      </c>
      <c r="L650">
        <v>41</v>
      </c>
      <c r="M650">
        <v>44</v>
      </c>
      <c r="N650" t="s">
        <v>787</v>
      </c>
      <c r="O650">
        <v>8620021390</v>
      </c>
      <c r="P650" t="s">
        <v>3954</v>
      </c>
      <c r="Q650" t="s">
        <v>3955</v>
      </c>
      <c r="T650" s="1">
        <v>46206</v>
      </c>
      <c r="U650" s="31">
        <v>46206.673136574071</v>
      </c>
      <c r="V650">
        <v>1</v>
      </c>
      <c r="W650">
        <v>90000</v>
      </c>
      <c r="X650" t="s">
        <v>13400</v>
      </c>
      <c r="Y650" t="s">
        <v>13401</v>
      </c>
      <c r="Z650">
        <v>909020041276989</v>
      </c>
      <c r="AA650" t="s">
        <v>13402</v>
      </c>
      <c r="AB650">
        <v>6</v>
      </c>
      <c r="AC650">
        <v>24.15</v>
      </c>
      <c r="AD650" t="s">
        <v>931</v>
      </c>
      <c r="AE650" t="s">
        <v>932</v>
      </c>
      <c r="AF650" t="s">
        <v>13414</v>
      </c>
      <c r="AG650" s="1">
        <v>46246</v>
      </c>
      <c r="AH650">
        <v>25</v>
      </c>
      <c r="AI650" t="s">
        <v>13404</v>
      </c>
      <c r="AJ650" t="s">
        <v>13435</v>
      </c>
      <c r="AK650" t="s">
        <v>13406</v>
      </c>
      <c r="AL650">
        <v>7392800469</v>
      </c>
      <c r="AM650" t="s">
        <v>13415</v>
      </c>
      <c r="AN650" t="s">
        <v>13408</v>
      </c>
      <c r="AO650">
        <v>1540</v>
      </c>
      <c r="AP650">
        <v>0</v>
      </c>
      <c r="AQ650" t="s">
        <v>13451</v>
      </c>
      <c r="AR650">
        <v>2008</v>
      </c>
      <c r="AS650">
        <v>0</v>
      </c>
      <c r="AZ650">
        <v>0</v>
      </c>
      <c r="BC650" t="str">
        <f>VLOOKUP(A650,Sheet1!$A$1:$E$221,2,0)</f>
        <v>East Zone</v>
      </c>
      <c r="BD650" t="str">
        <f>VLOOKUP(A650,Sheet1!$A$1:$E$221,5,0)</f>
        <v>Pavan Kumar Rai</v>
      </c>
    </row>
    <row r="651" spans="1:56" x14ac:dyDescent="0.35">
      <c r="A651" t="s">
        <v>842</v>
      </c>
      <c r="B651">
        <v>105</v>
      </c>
      <c r="C651" t="s">
        <v>787</v>
      </c>
      <c r="D651" t="s">
        <v>4470</v>
      </c>
      <c r="E651">
        <v>25586</v>
      </c>
      <c r="F651" t="s">
        <v>14035</v>
      </c>
      <c r="G651">
        <v>8340641</v>
      </c>
      <c r="H651" t="s">
        <v>13397</v>
      </c>
      <c r="I651" t="s">
        <v>4471</v>
      </c>
      <c r="J651">
        <v>1021399610</v>
      </c>
      <c r="K651" t="s">
        <v>14764</v>
      </c>
      <c r="L651">
        <v>57</v>
      </c>
      <c r="M651">
        <v>38</v>
      </c>
      <c r="N651" t="s">
        <v>787</v>
      </c>
      <c r="O651">
        <v>3514770671</v>
      </c>
      <c r="P651" t="s">
        <v>3853</v>
      </c>
      <c r="Q651" t="s">
        <v>3988</v>
      </c>
      <c r="T651" s="1">
        <v>46206</v>
      </c>
      <c r="U651" s="31">
        <v>46206.832615740743</v>
      </c>
      <c r="V651">
        <v>1</v>
      </c>
      <c r="W651">
        <v>90000</v>
      </c>
      <c r="X651" t="s">
        <v>13400</v>
      </c>
      <c r="Y651" t="s">
        <v>13401</v>
      </c>
      <c r="Z651">
        <v>909020041276989</v>
      </c>
      <c r="AA651" t="s">
        <v>13402</v>
      </c>
      <c r="AB651">
        <v>4</v>
      </c>
      <c r="AC651">
        <v>24.5</v>
      </c>
      <c r="AD651" t="s">
        <v>3904</v>
      </c>
      <c r="AE651" t="s">
        <v>3905</v>
      </c>
      <c r="AF651" t="s">
        <v>13414</v>
      </c>
      <c r="AG651" s="1">
        <v>46238</v>
      </c>
      <c r="AH651">
        <v>25</v>
      </c>
      <c r="AI651" t="s">
        <v>13404</v>
      </c>
      <c r="AJ651" t="s">
        <v>13650</v>
      </c>
      <c r="AK651" t="s">
        <v>13406</v>
      </c>
      <c r="AL651">
        <v>8084778809</v>
      </c>
      <c r="AM651" t="s">
        <v>13415</v>
      </c>
      <c r="AN651" t="s">
        <v>13408</v>
      </c>
      <c r="AO651">
        <v>1540</v>
      </c>
      <c r="AP651">
        <v>0</v>
      </c>
      <c r="AQ651" t="s">
        <v>13451</v>
      </c>
      <c r="AR651">
        <v>2008</v>
      </c>
      <c r="AS651">
        <v>0</v>
      </c>
      <c r="AZ651">
        <v>0</v>
      </c>
      <c r="BC651" t="str">
        <f>VLOOKUP(A651,Sheet1!$A$1:$E$221,2,0)</f>
        <v>East Zone</v>
      </c>
      <c r="BD651" t="str">
        <f>VLOOKUP(A651,Sheet1!$A$1:$E$221,5,0)</f>
        <v>Pavan Kumar Rai</v>
      </c>
    </row>
    <row r="652" spans="1:56" x14ac:dyDescent="0.35">
      <c r="A652" t="s">
        <v>285</v>
      </c>
      <c r="B652">
        <v>1301</v>
      </c>
      <c r="C652" t="s">
        <v>782</v>
      </c>
      <c r="D652" t="s">
        <v>3408</v>
      </c>
      <c r="E652">
        <v>673735</v>
      </c>
      <c r="F652" t="s">
        <v>14765</v>
      </c>
      <c r="G652">
        <v>8387603</v>
      </c>
      <c r="H652" t="s">
        <v>13397</v>
      </c>
      <c r="I652" t="s">
        <v>3410</v>
      </c>
      <c r="J652">
        <v>1744680690</v>
      </c>
      <c r="K652" t="s">
        <v>14766</v>
      </c>
      <c r="L652">
        <v>35</v>
      </c>
      <c r="M652">
        <v>40</v>
      </c>
      <c r="N652" t="s">
        <v>782</v>
      </c>
      <c r="O652">
        <v>4385215909</v>
      </c>
      <c r="P652" t="s">
        <v>1343</v>
      </c>
      <c r="Q652" t="s">
        <v>3085</v>
      </c>
      <c r="T652" s="1">
        <v>46206</v>
      </c>
      <c r="U652" s="31">
        <v>46206.769409722219</v>
      </c>
      <c r="V652">
        <v>1</v>
      </c>
      <c r="W652">
        <v>73000</v>
      </c>
      <c r="X652" t="s">
        <v>13400</v>
      </c>
      <c r="Y652" t="s">
        <v>13401</v>
      </c>
      <c r="Z652">
        <v>909020041276989</v>
      </c>
      <c r="AA652" t="s">
        <v>13402</v>
      </c>
      <c r="AB652">
        <v>2</v>
      </c>
      <c r="AC652">
        <v>24.5</v>
      </c>
      <c r="AD652" t="s">
        <v>3086</v>
      </c>
      <c r="AE652" t="s">
        <v>3087</v>
      </c>
      <c r="AF652" t="s">
        <v>13426</v>
      </c>
      <c r="AG652" s="1">
        <v>46237</v>
      </c>
      <c r="AH652">
        <v>25</v>
      </c>
      <c r="AI652" t="s">
        <v>13404</v>
      </c>
      <c r="AJ652" t="s">
        <v>13427</v>
      </c>
      <c r="AK652" t="s">
        <v>13406</v>
      </c>
      <c r="AL652">
        <v>8955295282</v>
      </c>
      <c r="AM652" t="s">
        <v>13407</v>
      </c>
      <c r="AN652" t="s">
        <v>13408</v>
      </c>
      <c r="AO652">
        <v>1250</v>
      </c>
      <c r="AP652">
        <v>0</v>
      </c>
      <c r="AQ652" t="s">
        <v>14267</v>
      </c>
      <c r="AR652">
        <v>1678</v>
      </c>
      <c r="AS652">
        <v>0</v>
      </c>
      <c r="AZ652">
        <v>0</v>
      </c>
      <c r="BC652" t="str">
        <f>VLOOKUP(A652,Sheet1!$A$1:$E$221,2,0)</f>
        <v>West Zone</v>
      </c>
      <c r="BD652" t="str">
        <f>VLOOKUP(A652,Sheet1!$A$1:$E$221,5,0)</f>
        <v>Naveen Kumar</v>
      </c>
    </row>
    <row r="653" spans="1:56" x14ac:dyDescent="0.35">
      <c r="A653" t="s">
        <v>272</v>
      </c>
      <c r="B653">
        <v>281</v>
      </c>
      <c r="C653" t="s">
        <v>791</v>
      </c>
      <c r="D653" t="s">
        <v>3495</v>
      </c>
      <c r="E653">
        <v>86310</v>
      </c>
      <c r="F653" t="s">
        <v>14767</v>
      </c>
      <c r="G653">
        <v>9284348</v>
      </c>
      <c r="H653" t="s">
        <v>13397</v>
      </c>
      <c r="I653" t="s">
        <v>3499</v>
      </c>
      <c r="J653">
        <v>7568776292</v>
      </c>
      <c r="K653" t="s">
        <v>14768</v>
      </c>
      <c r="L653">
        <v>48</v>
      </c>
      <c r="M653">
        <v>54</v>
      </c>
      <c r="N653" t="s">
        <v>791</v>
      </c>
      <c r="O653">
        <v>7570345288</v>
      </c>
      <c r="P653" t="s">
        <v>3496</v>
      </c>
      <c r="Q653" t="s">
        <v>3497</v>
      </c>
      <c r="T653" s="1">
        <v>46206</v>
      </c>
      <c r="U653" s="31">
        <v>46206.684247685182</v>
      </c>
      <c r="V653">
        <v>1</v>
      </c>
      <c r="W653">
        <v>35000</v>
      </c>
      <c r="X653" t="s">
        <v>13400</v>
      </c>
      <c r="Y653" t="s">
        <v>13401</v>
      </c>
      <c r="Z653">
        <v>909020041276989</v>
      </c>
      <c r="AA653" t="s">
        <v>13402</v>
      </c>
      <c r="AB653">
        <v>6</v>
      </c>
      <c r="AC653">
        <v>23.85</v>
      </c>
      <c r="AD653" t="s">
        <v>3039</v>
      </c>
      <c r="AE653" t="s">
        <v>3040</v>
      </c>
      <c r="AF653" t="s">
        <v>13403</v>
      </c>
      <c r="AG653" s="1">
        <v>46236</v>
      </c>
      <c r="AH653">
        <v>25</v>
      </c>
      <c r="AI653" t="s">
        <v>13404</v>
      </c>
      <c r="AJ653" t="s">
        <v>13650</v>
      </c>
      <c r="AK653" t="s">
        <v>13406</v>
      </c>
      <c r="AL653">
        <v>7684085630</v>
      </c>
      <c r="AM653" t="s">
        <v>13415</v>
      </c>
      <c r="AN653" t="s">
        <v>13408</v>
      </c>
      <c r="AO653">
        <v>599</v>
      </c>
      <c r="AP653">
        <v>0</v>
      </c>
      <c r="AQ653" t="s">
        <v>14520</v>
      </c>
      <c r="AR653">
        <v>746</v>
      </c>
      <c r="AS653">
        <v>0</v>
      </c>
      <c r="AZ653">
        <v>0</v>
      </c>
      <c r="BC653" t="str">
        <f>VLOOKUP(A653,Sheet1!$A$1:$E$221,2,0)</f>
        <v>South East Zone</v>
      </c>
      <c r="BD653" t="str">
        <f>VLOOKUP(A653,Sheet1!$A$1:$E$221,5,0)</f>
        <v>Radhashyam Panda</v>
      </c>
    </row>
    <row r="654" spans="1:56" x14ac:dyDescent="0.35">
      <c r="A654" t="s">
        <v>804</v>
      </c>
      <c r="B654">
        <v>313</v>
      </c>
      <c r="C654" t="s">
        <v>789</v>
      </c>
      <c r="D654" t="s">
        <v>8097</v>
      </c>
      <c r="E654">
        <v>340477</v>
      </c>
      <c r="F654" t="s">
        <v>14769</v>
      </c>
      <c r="G654">
        <v>9132601</v>
      </c>
      <c r="H654" t="s">
        <v>13397</v>
      </c>
      <c r="I654" t="s">
        <v>8100</v>
      </c>
      <c r="J654">
        <v>3022968923</v>
      </c>
      <c r="K654" t="s">
        <v>14770</v>
      </c>
      <c r="L654">
        <v>35</v>
      </c>
      <c r="M654">
        <v>37</v>
      </c>
      <c r="N654" t="s">
        <v>789</v>
      </c>
      <c r="O654">
        <v>6026533266</v>
      </c>
      <c r="P654" t="s">
        <v>2788</v>
      </c>
      <c r="Q654" t="s">
        <v>8098</v>
      </c>
      <c r="T654" s="1">
        <v>46210</v>
      </c>
      <c r="U654" s="31">
        <v>46210.837708333333</v>
      </c>
      <c r="V654">
        <v>1</v>
      </c>
      <c r="W654">
        <v>90000</v>
      </c>
      <c r="X654" t="s">
        <v>13400</v>
      </c>
      <c r="Y654" t="s">
        <v>13401</v>
      </c>
      <c r="Z654">
        <v>909020041276989</v>
      </c>
      <c r="AA654" t="s">
        <v>13402</v>
      </c>
      <c r="AB654">
        <v>4</v>
      </c>
      <c r="AC654">
        <v>24.5</v>
      </c>
      <c r="AD654" t="s">
        <v>1461</v>
      </c>
      <c r="AE654" t="s">
        <v>1462</v>
      </c>
      <c r="AF654" t="s">
        <v>13414</v>
      </c>
      <c r="AG654" s="1">
        <v>46269</v>
      </c>
      <c r="AH654">
        <v>25</v>
      </c>
      <c r="AI654" t="s">
        <v>13404</v>
      </c>
      <c r="AJ654" t="s">
        <v>13435</v>
      </c>
      <c r="AK654" t="s">
        <v>13406</v>
      </c>
      <c r="AL654">
        <v>6397529397</v>
      </c>
      <c r="AM654" t="s">
        <v>13415</v>
      </c>
      <c r="AN654" t="s">
        <v>13408</v>
      </c>
      <c r="AO654">
        <v>1540</v>
      </c>
      <c r="AP654">
        <v>0</v>
      </c>
      <c r="AQ654" t="s">
        <v>13431</v>
      </c>
      <c r="AR654">
        <v>2069</v>
      </c>
      <c r="AS654">
        <v>0</v>
      </c>
      <c r="AZ654">
        <v>0</v>
      </c>
      <c r="BC654" t="str">
        <f>VLOOKUP(A654,Sheet1!$A$1:$E$221,2,0)</f>
        <v>West Zone</v>
      </c>
      <c r="BD654" t="str">
        <f>VLOOKUP(A654,Sheet1!$A$1:$E$221,5,0)</f>
        <v>Pradeep Kumar</v>
      </c>
    </row>
    <row r="655" spans="1:56" x14ac:dyDescent="0.35">
      <c r="A655" t="s">
        <v>285</v>
      </c>
      <c r="B655">
        <v>1301</v>
      </c>
      <c r="C655" t="s">
        <v>782</v>
      </c>
      <c r="D655" t="s">
        <v>3411</v>
      </c>
      <c r="E655">
        <v>676440</v>
      </c>
      <c r="F655" t="s">
        <v>14771</v>
      </c>
      <c r="G655">
        <v>8400649</v>
      </c>
      <c r="H655" t="s">
        <v>13397</v>
      </c>
      <c r="I655" t="s">
        <v>3009</v>
      </c>
      <c r="J655">
        <v>2906364827</v>
      </c>
      <c r="K655" t="s">
        <v>14772</v>
      </c>
      <c r="L655">
        <v>29</v>
      </c>
      <c r="M655">
        <v>29</v>
      </c>
      <c r="N655" t="s">
        <v>782</v>
      </c>
      <c r="O655">
        <v>8662699820</v>
      </c>
      <c r="P655" t="s">
        <v>3412</v>
      </c>
      <c r="Q655" t="s">
        <v>3413</v>
      </c>
      <c r="R655" t="s">
        <v>14773</v>
      </c>
      <c r="S655" t="s">
        <v>14774</v>
      </c>
      <c r="T655" s="1">
        <v>46206</v>
      </c>
      <c r="U655" s="31">
        <v>46206.719664351855</v>
      </c>
      <c r="V655">
        <v>1</v>
      </c>
      <c r="W655">
        <v>60000</v>
      </c>
      <c r="X655" t="s">
        <v>13400</v>
      </c>
      <c r="Y655" t="s">
        <v>13401</v>
      </c>
      <c r="Z655">
        <v>909020041276989</v>
      </c>
      <c r="AA655" t="s">
        <v>13402</v>
      </c>
      <c r="AB655">
        <v>2</v>
      </c>
      <c r="AC655">
        <v>24.5</v>
      </c>
      <c r="AD655" t="s">
        <v>1302</v>
      </c>
      <c r="AE655" t="s">
        <v>1303</v>
      </c>
      <c r="AF655" t="s">
        <v>13426</v>
      </c>
      <c r="AG655" s="1">
        <v>46245</v>
      </c>
      <c r="AH655">
        <v>25</v>
      </c>
      <c r="AI655" t="s">
        <v>13404</v>
      </c>
      <c r="AJ655" t="s">
        <v>13427</v>
      </c>
      <c r="AK655" t="s">
        <v>13406</v>
      </c>
      <c r="AL655">
        <v>7877726331</v>
      </c>
      <c r="AM655" t="s">
        <v>13407</v>
      </c>
      <c r="AN655" t="s">
        <v>13408</v>
      </c>
      <c r="AO655">
        <v>1027</v>
      </c>
      <c r="AP655">
        <v>0</v>
      </c>
      <c r="AQ655" t="s">
        <v>13416</v>
      </c>
      <c r="AR655">
        <v>1379</v>
      </c>
      <c r="AS655">
        <v>0</v>
      </c>
      <c r="AZ655">
        <v>0</v>
      </c>
      <c r="BC655" t="str">
        <f>VLOOKUP(A655,Sheet1!$A$1:$E$221,2,0)</f>
        <v>West Zone</v>
      </c>
      <c r="BD655" t="str">
        <f>VLOOKUP(A655,Sheet1!$A$1:$E$221,5,0)</f>
        <v>Naveen Kumar</v>
      </c>
    </row>
    <row r="656" spans="1:56" x14ac:dyDescent="0.35">
      <c r="A656" t="s">
        <v>762</v>
      </c>
      <c r="B656">
        <v>608</v>
      </c>
      <c r="C656" t="s">
        <v>785</v>
      </c>
      <c r="D656" t="s">
        <v>4472</v>
      </c>
      <c r="E656">
        <v>514829</v>
      </c>
      <c r="F656" t="s">
        <v>14775</v>
      </c>
      <c r="G656">
        <v>7316561</v>
      </c>
      <c r="H656" t="s">
        <v>13397</v>
      </c>
      <c r="I656" t="s">
        <v>4473</v>
      </c>
      <c r="J656">
        <v>1535362926</v>
      </c>
      <c r="K656" t="s">
        <v>14776</v>
      </c>
      <c r="L656">
        <v>47</v>
      </c>
      <c r="M656">
        <v>28</v>
      </c>
      <c r="N656" t="s">
        <v>785</v>
      </c>
      <c r="O656">
        <v>3022251704</v>
      </c>
      <c r="P656" t="s">
        <v>4016</v>
      </c>
      <c r="Q656" t="s">
        <v>4017</v>
      </c>
      <c r="T656" s="1">
        <v>46206</v>
      </c>
      <c r="U656" s="31">
        <v>46206.647685185184</v>
      </c>
      <c r="V656">
        <v>1</v>
      </c>
      <c r="W656">
        <v>90000</v>
      </c>
      <c r="X656" t="s">
        <v>13400</v>
      </c>
      <c r="Y656" t="s">
        <v>13401</v>
      </c>
      <c r="Z656">
        <v>909020041276989</v>
      </c>
      <c r="AA656" t="s">
        <v>13402</v>
      </c>
      <c r="AB656">
        <v>3</v>
      </c>
      <c r="AC656">
        <v>24.15</v>
      </c>
      <c r="AD656" t="s">
        <v>978</v>
      </c>
      <c r="AE656" t="s">
        <v>979</v>
      </c>
      <c r="AF656" t="s">
        <v>13414</v>
      </c>
      <c r="AG656" s="1">
        <v>46237</v>
      </c>
      <c r="AH656">
        <v>25</v>
      </c>
      <c r="AI656" t="s">
        <v>13404</v>
      </c>
      <c r="AJ656" t="s">
        <v>13435</v>
      </c>
      <c r="AK656" t="s">
        <v>13406</v>
      </c>
      <c r="AL656">
        <v>6353146269</v>
      </c>
      <c r="AM656" t="s">
        <v>13415</v>
      </c>
      <c r="AN656" t="s">
        <v>13408</v>
      </c>
      <c r="AO656">
        <v>1540</v>
      </c>
      <c r="AP656">
        <v>0</v>
      </c>
      <c r="AQ656" t="s">
        <v>13533</v>
      </c>
      <c r="AR656">
        <v>1917</v>
      </c>
      <c r="AS656">
        <v>0</v>
      </c>
      <c r="AZ656">
        <v>0</v>
      </c>
      <c r="BC656" t="str">
        <f>VLOOKUP(A656,Sheet1!$A$1:$E$221,2,0)</f>
        <v>West Zone</v>
      </c>
      <c r="BD656" t="str">
        <f>VLOOKUP(A656,Sheet1!$A$1:$E$221,5,0)</f>
        <v>Valand Priyankkumar</v>
      </c>
    </row>
    <row r="657" spans="1:56" x14ac:dyDescent="0.35">
      <c r="A657" t="s">
        <v>180</v>
      </c>
      <c r="B657">
        <v>723</v>
      </c>
      <c r="C657" t="s">
        <v>785</v>
      </c>
      <c r="D657" t="s">
        <v>4474</v>
      </c>
      <c r="E657">
        <v>529816</v>
      </c>
      <c r="F657" t="s">
        <v>14777</v>
      </c>
      <c r="G657">
        <v>8649432</v>
      </c>
      <c r="H657" t="s">
        <v>13397</v>
      </c>
      <c r="I657" t="s">
        <v>4475</v>
      </c>
      <c r="J657">
        <v>6264994932</v>
      </c>
      <c r="K657" t="s">
        <v>14778</v>
      </c>
      <c r="L657">
        <v>26</v>
      </c>
      <c r="M657">
        <v>29</v>
      </c>
      <c r="N657" t="s">
        <v>785</v>
      </c>
      <c r="O657">
        <v>5277131606</v>
      </c>
      <c r="P657" t="s">
        <v>4476</v>
      </c>
      <c r="Q657" t="s">
        <v>4477</v>
      </c>
      <c r="T657" s="1">
        <v>46206</v>
      </c>
      <c r="U657" s="31">
        <v>46206.758449074077</v>
      </c>
      <c r="V657">
        <v>1</v>
      </c>
      <c r="W657">
        <v>85000</v>
      </c>
      <c r="X657" t="s">
        <v>13400</v>
      </c>
      <c r="Y657" t="s">
        <v>13401</v>
      </c>
      <c r="Z657">
        <v>909020041276989</v>
      </c>
      <c r="AA657" t="s">
        <v>13402</v>
      </c>
      <c r="AB657">
        <v>3</v>
      </c>
      <c r="AC657">
        <v>24.5</v>
      </c>
      <c r="AD657" t="s">
        <v>1406</v>
      </c>
      <c r="AE657" t="s">
        <v>1407</v>
      </c>
      <c r="AF657" t="s">
        <v>13426</v>
      </c>
      <c r="AG657" s="1">
        <v>46241</v>
      </c>
      <c r="AH657">
        <v>25</v>
      </c>
      <c r="AI657" t="s">
        <v>13404</v>
      </c>
      <c r="AJ657" t="s">
        <v>13405</v>
      </c>
      <c r="AK657" t="s">
        <v>13406</v>
      </c>
      <c r="AL657">
        <v>6351491364</v>
      </c>
      <c r="AM657" t="s">
        <v>13407</v>
      </c>
      <c r="AN657" t="s">
        <v>13408</v>
      </c>
      <c r="AO657">
        <v>1455</v>
      </c>
      <c r="AP657">
        <v>0</v>
      </c>
      <c r="AQ657" t="s">
        <v>13681</v>
      </c>
      <c r="AR657">
        <v>1954</v>
      </c>
      <c r="AS657">
        <v>0</v>
      </c>
      <c r="AZ657">
        <v>0</v>
      </c>
      <c r="BC657" t="str">
        <f>VLOOKUP(A657,Sheet1!$A$1:$E$221,2,0)</f>
        <v>West Zone</v>
      </c>
      <c r="BD657" t="str">
        <f>VLOOKUP(A657,Sheet1!$A$1:$E$221,5,0)</f>
        <v>Valand Priyankkumar</v>
      </c>
    </row>
    <row r="658" spans="1:56" x14ac:dyDescent="0.35">
      <c r="A658" t="s">
        <v>157</v>
      </c>
      <c r="B658">
        <v>1314</v>
      </c>
      <c r="C658" t="s">
        <v>787</v>
      </c>
      <c r="D658" t="s">
        <v>4478</v>
      </c>
      <c r="E658">
        <v>382798</v>
      </c>
      <c r="F658" t="s">
        <v>1161</v>
      </c>
      <c r="G658">
        <v>8622772</v>
      </c>
      <c r="H658" t="s">
        <v>13397</v>
      </c>
      <c r="I658" t="s">
        <v>4479</v>
      </c>
      <c r="J658">
        <v>3104710278</v>
      </c>
      <c r="K658" t="s">
        <v>14779</v>
      </c>
      <c r="L658">
        <v>50</v>
      </c>
      <c r="M658">
        <v>47</v>
      </c>
      <c r="N658" t="s">
        <v>787</v>
      </c>
      <c r="O658">
        <v>1046601252</v>
      </c>
      <c r="P658" t="s">
        <v>1833</v>
      </c>
      <c r="Q658" t="s">
        <v>1834</v>
      </c>
      <c r="T658" s="1">
        <v>46206</v>
      </c>
      <c r="U658" s="31">
        <v>46206.782523148147</v>
      </c>
      <c r="V658">
        <v>1</v>
      </c>
      <c r="W658">
        <v>60000</v>
      </c>
      <c r="X658" t="s">
        <v>13400</v>
      </c>
      <c r="Y658" t="s">
        <v>13401</v>
      </c>
      <c r="Z658">
        <v>909020041276989</v>
      </c>
      <c r="AA658" t="s">
        <v>13402</v>
      </c>
      <c r="AB658">
        <v>4</v>
      </c>
      <c r="AC658">
        <v>24.15</v>
      </c>
      <c r="AD658" t="s">
        <v>982</v>
      </c>
      <c r="AE658" t="s">
        <v>983</v>
      </c>
      <c r="AF658" t="s">
        <v>13426</v>
      </c>
      <c r="AG658" s="1">
        <v>46240</v>
      </c>
      <c r="AH658">
        <v>25</v>
      </c>
      <c r="AI658" t="s">
        <v>13404</v>
      </c>
      <c r="AJ658" t="s">
        <v>13435</v>
      </c>
      <c r="AK658" t="s">
        <v>13406</v>
      </c>
      <c r="AL658">
        <v>8677056576</v>
      </c>
      <c r="AM658" t="s">
        <v>13415</v>
      </c>
      <c r="AN658" t="s">
        <v>13408</v>
      </c>
      <c r="AO658">
        <v>1027</v>
      </c>
      <c r="AP658">
        <v>0</v>
      </c>
      <c r="AQ658" t="s">
        <v>13619</v>
      </c>
      <c r="AR658">
        <v>1338</v>
      </c>
      <c r="AS658">
        <v>0</v>
      </c>
      <c r="AZ658">
        <v>0</v>
      </c>
      <c r="BC658" t="str">
        <f>VLOOKUP(A658,Sheet1!$A$1:$E$221,2,0)</f>
        <v>East Zone</v>
      </c>
      <c r="BD658" t="str">
        <f>VLOOKUP(A658,Sheet1!$A$1:$E$221,5,0)</f>
        <v>Abhishek Kumar Tiwari</v>
      </c>
    </row>
    <row r="659" spans="1:56" x14ac:dyDescent="0.35">
      <c r="A659" t="s">
        <v>691</v>
      </c>
      <c r="B659">
        <v>96</v>
      </c>
      <c r="C659" t="s">
        <v>787</v>
      </c>
      <c r="D659" t="s">
        <v>3179</v>
      </c>
      <c r="E659">
        <v>26830</v>
      </c>
      <c r="F659" t="s">
        <v>3614</v>
      </c>
      <c r="G659">
        <v>9249484</v>
      </c>
      <c r="H659" t="s">
        <v>13397</v>
      </c>
      <c r="I659" t="s">
        <v>2299</v>
      </c>
      <c r="J659">
        <v>9112245398</v>
      </c>
      <c r="K659" t="s">
        <v>14780</v>
      </c>
      <c r="L659">
        <v>51</v>
      </c>
      <c r="M659">
        <v>55</v>
      </c>
      <c r="N659" t="s">
        <v>787</v>
      </c>
      <c r="O659">
        <v>3264481418</v>
      </c>
      <c r="P659" t="s">
        <v>2990</v>
      </c>
      <c r="Q659" t="s">
        <v>2991</v>
      </c>
      <c r="T659" s="1">
        <v>46206</v>
      </c>
      <c r="U659" s="31">
        <v>46206.778263888889</v>
      </c>
      <c r="V659">
        <v>1</v>
      </c>
      <c r="W659">
        <v>77000</v>
      </c>
      <c r="X659" t="s">
        <v>13400</v>
      </c>
      <c r="Y659" t="s">
        <v>13401</v>
      </c>
      <c r="Z659">
        <v>909020041276989</v>
      </c>
      <c r="AA659" t="s">
        <v>13402</v>
      </c>
      <c r="AB659">
        <v>2</v>
      </c>
      <c r="AC659">
        <v>24.15</v>
      </c>
      <c r="AD659" t="s">
        <v>939</v>
      </c>
      <c r="AE659" t="s">
        <v>940</v>
      </c>
      <c r="AF659" t="s">
        <v>13403</v>
      </c>
      <c r="AG659" s="1">
        <v>46245</v>
      </c>
      <c r="AH659">
        <v>25</v>
      </c>
      <c r="AI659" t="s">
        <v>13404</v>
      </c>
      <c r="AJ659" t="s">
        <v>13435</v>
      </c>
      <c r="AK659" t="s">
        <v>13406</v>
      </c>
      <c r="AL659">
        <v>9334010070</v>
      </c>
      <c r="AM659" t="s">
        <v>13407</v>
      </c>
      <c r="AN659" t="s">
        <v>13408</v>
      </c>
      <c r="AO659">
        <v>1318</v>
      </c>
      <c r="AP659">
        <v>0</v>
      </c>
      <c r="AQ659" t="s">
        <v>13420</v>
      </c>
      <c r="AR659">
        <v>1718</v>
      </c>
      <c r="AS659">
        <v>0</v>
      </c>
      <c r="AZ659">
        <v>0</v>
      </c>
      <c r="BC659" t="str">
        <f>VLOOKUP(A659,Sheet1!$A$1:$E$221,2,0)</f>
        <v>East Zone</v>
      </c>
      <c r="BD659" t="str">
        <f>VLOOKUP(A659,Sheet1!$A$1:$E$221,5,0)</f>
        <v>Pavan Kumar Rai</v>
      </c>
    </row>
    <row r="660" spans="1:56" x14ac:dyDescent="0.35">
      <c r="A660" t="s">
        <v>835</v>
      </c>
      <c r="B660">
        <v>584</v>
      </c>
      <c r="C660" t="s">
        <v>789</v>
      </c>
      <c r="D660" t="s">
        <v>3450</v>
      </c>
      <c r="E660">
        <v>391903</v>
      </c>
      <c r="F660" t="s">
        <v>14781</v>
      </c>
      <c r="G660">
        <v>9284054</v>
      </c>
      <c r="H660" t="s">
        <v>13397</v>
      </c>
      <c r="I660" t="s">
        <v>3452</v>
      </c>
      <c r="J660">
        <v>9846068041</v>
      </c>
      <c r="K660" t="s">
        <v>14782</v>
      </c>
      <c r="L660">
        <v>40</v>
      </c>
      <c r="M660">
        <v>57</v>
      </c>
      <c r="N660" t="s">
        <v>789</v>
      </c>
      <c r="O660">
        <v>5510322975</v>
      </c>
      <c r="P660" t="s">
        <v>3107</v>
      </c>
      <c r="Q660" t="s">
        <v>3108</v>
      </c>
      <c r="T660" s="1">
        <v>46206</v>
      </c>
      <c r="U660" s="31">
        <v>46206.719421296293</v>
      </c>
      <c r="V660">
        <v>1</v>
      </c>
      <c r="W660">
        <v>90000</v>
      </c>
      <c r="X660" t="s">
        <v>13400</v>
      </c>
      <c r="Y660" t="s">
        <v>13401</v>
      </c>
      <c r="Z660">
        <v>909020041276989</v>
      </c>
      <c r="AA660" t="s">
        <v>13402</v>
      </c>
      <c r="AB660">
        <v>3</v>
      </c>
      <c r="AC660">
        <v>24.15</v>
      </c>
      <c r="AD660" t="s">
        <v>1180</v>
      </c>
      <c r="AE660" t="s">
        <v>1181</v>
      </c>
      <c r="AF660" t="s">
        <v>13414</v>
      </c>
      <c r="AG660" s="1">
        <v>46246</v>
      </c>
      <c r="AH660">
        <v>25</v>
      </c>
      <c r="AI660" t="s">
        <v>13404</v>
      </c>
      <c r="AJ660" t="s">
        <v>13405</v>
      </c>
      <c r="AK660" t="s">
        <v>13406</v>
      </c>
      <c r="AL660">
        <v>8954506401</v>
      </c>
      <c r="AM660" t="s">
        <v>13415</v>
      </c>
      <c r="AN660" t="s">
        <v>13408</v>
      </c>
      <c r="AO660">
        <v>1540</v>
      </c>
      <c r="AP660">
        <v>0</v>
      </c>
      <c r="AQ660" t="s">
        <v>13431</v>
      </c>
      <c r="AR660">
        <v>2069</v>
      </c>
      <c r="AS660">
        <v>0</v>
      </c>
      <c r="AZ660">
        <v>0</v>
      </c>
      <c r="BC660" t="str">
        <f>VLOOKUP(A660,Sheet1!$A$1:$E$221,2,0)</f>
        <v>West Zone</v>
      </c>
      <c r="BD660" t="str">
        <f>VLOOKUP(A660,Sheet1!$A$1:$E$221,5,0)</f>
        <v>Pradeep Kumar</v>
      </c>
    </row>
    <row r="661" spans="1:56" x14ac:dyDescent="0.35">
      <c r="A661" t="s">
        <v>808</v>
      </c>
      <c r="B661">
        <v>12</v>
      </c>
      <c r="C661" t="s">
        <v>788</v>
      </c>
      <c r="D661" t="s">
        <v>4614</v>
      </c>
      <c r="E661">
        <v>266374</v>
      </c>
      <c r="F661" t="s">
        <v>1881</v>
      </c>
      <c r="G661">
        <v>9283724</v>
      </c>
      <c r="H661" t="s">
        <v>13397</v>
      </c>
      <c r="I661" t="s">
        <v>4615</v>
      </c>
      <c r="J661">
        <v>5080218330</v>
      </c>
      <c r="K661" t="s">
        <v>14783</v>
      </c>
      <c r="L661">
        <v>26</v>
      </c>
      <c r="M661">
        <v>28</v>
      </c>
      <c r="N661" t="s">
        <v>788</v>
      </c>
      <c r="O661">
        <v>6068814502</v>
      </c>
      <c r="P661" t="s">
        <v>2615</v>
      </c>
      <c r="Q661" t="s">
        <v>2616</v>
      </c>
      <c r="T661" s="1">
        <v>46206</v>
      </c>
      <c r="U661" s="31">
        <v>46206.77888888889</v>
      </c>
      <c r="V661">
        <v>1</v>
      </c>
      <c r="W661">
        <v>60000</v>
      </c>
      <c r="X661" t="s">
        <v>13400</v>
      </c>
      <c r="Y661" t="s">
        <v>13401</v>
      </c>
      <c r="Z661">
        <v>909020041276989</v>
      </c>
      <c r="AA661" t="s">
        <v>13402</v>
      </c>
      <c r="AB661">
        <v>3</v>
      </c>
      <c r="AC661">
        <v>24.5</v>
      </c>
      <c r="AD661" t="s">
        <v>1269</v>
      </c>
      <c r="AE661" t="s">
        <v>1270</v>
      </c>
      <c r="AF661" t="s">
        <v>13523</v>
      </c>
      <c r="AG661" s="1">
        <v>46238</v>
      </c>
      <c r="AH661">
        <v>25</v>
      </c>
      <c r="AI661" t="s">
        <v>13404</v>
      </c>
      <c r="AJ661" t="s">
        <v>13427</v>
      </c>
      <c r="AK661" t="s">
        <v>13406</v>
      </c>
      <c r="AL661">
        <v>7000713210</v>
      </c>
      <c r="AM661" t="s">
        <v>13407</v>
      </c>
      <c r="AN661" t="s">
        <v>13408</v>
      </c>
      <c r="AO661">
        <v>1027</v>
      </c>
      <c r="AP661">
        <v>0</v>
      </c>
      <c r="AQ661" t="s">
        <v>13509</v>
      </c>
      <c r="AR661">
        <v>1278</v>
      </c>
      <c r="AS661">
        <v>0</v>
      </c>
      <c r="AZ661">
        <v>0</v>
      </c>
      <c r="BC661" t="str">
        <f>VLOOKUP(A661,Sheet1!$A$1:$E$221,2,0)</f>
        <v>South Zone</v>
      </c>
      <c r="BD661" t="str">
        <f>VLOOKUP(A661,Sheet1!$A$1:$E$221,5,0)</f>
        <v>Vinay Kumar Vishwakarma</v>
      </c>
    </row>
    <row r="662" spans="1:56" x14ac:dyDescent="0.35">
      <c r="A662" t="s">
        <v>233</v>
      </c>
      <c r="B662">
        <v>168</v>
      </c>
      <c r="C662" t="s">
        <v>789</v>
      </c>
      <c r="D662" t="s">
        <v>3197</v>
      </c>
      <c r="E662">
        <v>305676</v>
      </c>
      <c r="F662" t="s">
        <v>14784</v>
      </c>
      <c r="G662">
        <v>8612284</v>
      </c>
      <c r="H662" t="s">
        <v>13397</v>
      </c>
      <c r="I662" t="s">
        <v>3199</v>
      </c>
      <c r="J662">
        <v>4511003247</v>
      </c>
      <c r="K662" t="s">
        <v>363</v>
      </c>
      <c r="L662">
        <v>56</v>
      </c>
      <c r="M662">
        <v>33</v>
      </c>
      <c r="N662" t="s">
        <v>789</v>
      </c>
      <c r="O662">
        <v>7715023571</v>
      </c>
      <c r="P662" t="s">
        <v>2501</v>
      </c>
      <c r="Q662" t="s">
        <v>2502</v>
      </c>
      <c r="T662" s="1">
        <v>46206</v>
      </c>
      <c r="U662" s="31">
        <v>46206.698518518519</v>
      </c>
      <c r="V662">
        <v>1</v>
      </c>
      <c r="W662">
        <v>77000</v>
      </c>
      <c r="X662" t="s">
        <v>13400</v>
      </c>
      <c r="Y662" t="s">
        <v>13401</v>
      </c>
      <c r="Z662">
        <v>909020041276989</v>
      </c>
      <c r="AA662" t="s">
        <v>13402</v>
      </c>
      <c r="AB662">
        <v>2</v>
      </c>
      <c r="AC662">
        <v>24.15</v>
      </c>
      <c r="AD662" t="s">
        <v>939</v>
      </c>
      <c r="AE662" t="s">
        <v>940</v>
      </c>
      <c r="AF662" t="s">
        <v>13414</v>
      </c>
      <c r="AG662" s="1">
        <v>46237</v>
      </c>
      <c r="AH662">
        <v>25</v>
      </c>
      <c r="AI662" t="s">
        <v>13404</v>
      </c>
      <c r="AJ662" t="s">
        <v>13427</v>
      </c>
      <c r="AK662" t="s">
        <v>13406</v>
      </c>
      <c r="AL662">
        <v>7267931618</v>
      </c>
      <c r="AM662" t="s">
        <v>13407</v>
      </c>
      <c r="AN662" t="s">
        <v>13408</v>
      </c>
      <c r="AO662">
        <v>1318</v>
      </c>
      <c r="AP662">
        <v>0</v>
      </c>
      <c r="AQ662" t="s">
        <v>13420</v>
      </c>
      <c r="AR662">
        <v>1718</v>
      </c>
      <c r="AS662">
        <v>0</v>
      </c>
      <c r="AZ662">
        <v>0</v>
      </c>
      <c r="BC662" t="str">
        <f>VLOOKUP(A662,Sheet1!$A$1:$E$221,2,0)</f>
        <v>East Zone</v>
      </c>
      <c r="BD662" t="str">
        <f>VLOOKUP(A662,Sheet1!$A$1:$E$221,5,0)</f>
        <v>Marut Nandan</v>
      </c>
    </row>
    <row r="663" spans="1:56" x14ac:dyDescent="0.35">
      <c r="A663" t="s">
        <v>210</v>
      </c>
      <c r="B663">
        <v>253</v>
      </c>
      <c r="C663" t="s">
        <v>789</v>
      </c>
      <c r="D663" t="s">
        <v>3396</v>
      </c>
      <c r="E663">
        <v>602337</v>
      </c>
      <c r="F663" t="s">
        <v>14785</v>
      </c>
      <c r="G663">
        <v>9119401</v>
      </c>
      <c r="H663" t="s">
        <v>13397</v>
      </c>
      <c r="I663" t="s">
        <v>3398</v>
      </c>
      <c r="J663">
        <v>7127541342</v>
      </c>
      <c r="K663" t="s">
        <v>14786</v>
      </c>
      <c r="L663">
        <v>52</v>
      </c>
      <c r="M663">
        <v>25</v>
      </c>
      <c r="N663" t="s">
        <v>789</v>
      </c>
      <c r="O663">
        <v>3233626375</v>
      </c>
      <c r="P663" t="s">
        <v>3079</v>
      </c>
      <c r="Q663" t="s">
        <v>3080</v>
      </c>
      <c r="R663" t="s">
        <v>14787</v>
      </c>
      <c r="S663" t="s">
        <v>14788</v>
      </c>
      <c r="T663" s="1">
        <v>46210</v>
      </c>
      <c r="U663" s="31">
        <v>46210.801435185182</v>
      </c>
      <c r="V663">
        <v>1</v>
      </c>
      <c r="W663">
        <v>70000</v>
      </c>
      <c r="X663" t="s">
        <v>13400</v>
      </c>
      <c r="Y663" t="s">
        <v>13401</v>
      </c>
      <c r="Z663">
        <v>909020041276989</v>
      </c>
      <c r="AA663" t="s">
        <v>13402</v>
      </c>
      <c r="AB663">
        <v>3</v>
      </c>
      <c r="AC663">
        <v>24.15</v>
      </c>
      <c r="AD663" t="s">
        <v>1325</v>
      </c>
      <c r="AE663" t="s">
        <v>1326</v>
      </c>
      <c r="AF663" t="s">
        <v>13414</v>
      </c>
      <c r="AG663" s="1">
        <v>46240</v>
      </c>
      <c r="AH663">
        <v>25</v>
      </c>
      <c r="AI663" t="s">
        <v>13404</v>
      </c>
      <c r="AJ663" t="s">
        <v>13427</v>
      </c>
      <c r="AK663" t="s">
        <v>13406</v>
      </c>
      <c r="AL663">
        <v>7042285517</v>
      </c>
      <c r="AM663" t="s">
        <v>13407</v>
      </c>
      <c r="AN663" t="s">
        <v>13408</v>
      </c>
      <c r="AO663">
        <v>1198</v>
      </c>
      <c r="AP663">
        <v>0</v>
      </c>
      <c r="AQ663" t="s">
        <v>13444</v>
      </c>
      <c r="AR663">
        <v>1609</v>
      </c>
      <c r="AS663">
        <v>0</v>
      </c>
      <c r="AZ663">
        <v>0</v>
      </c>
      <c r="BC663" t="str">
        <f>VLOOKUP(A663,Sheet1!$A$1:$E$221,2,0)</f>
        <v>West Zone</v>
      </c>
      <c r="BD663" t="str">
        <f>VLOOKUP(A663,Sheet1!$A$1:$E$221,5,0)</f>
        <v>Sandeep Sisodiya</v>
      </c>
    </row>
    <row r="664" spans="1:56" x14ac:dyDescent="0.35">
      <c r="A664" t="s">
        <v>156</v>
      </c>
      <c r="B664">
        <v>1219</v>
      </c>
      <c r="C664" t="s">
        <v>789</v>
      </c>
      <c r="D664" t="s">
        <v>3459</v>
      </c>
      <c r="E664">
        <v>351917</v>
      </c>
      <c r="F664" t="s">
        <v>14789</v>
      </c>
      <c r="G664">
        <v>9284332</v>
      </c>
      <c r="H664" t="s">
        <v>13397</v>
      </c>
      <c r="I664" t="s">
        <v>3033</v>
      </c>
      <c r="J664">
        <v>3670688889</v>
      </c>
      <c r="K664" t="s">
        <v>14790</v>
      </c>
      <c r="L664">
        <v>55</v>
      </c>
      <c r="M664">
        <v>34</v>
      </c>
      <c r="N664" t="s">
        <v>789</v>
      </c>
      <c r="O664">
        <v>4186858862</v>
      </c>
      <c r="P664" t="s">
        <v>82</v>
      </c>
      <c r="Q664" t="s">
        <v>2822</v>
      </c>
      <c r="T664" s="1">
        <v>46206</v>
      </c>
      <c r="U664" s="31">
        <v>46206.784120370372</v>
      </c>
      <c r="V664">
        <v>1</v>
      </c>
      <c r="W664">
        <v>70000</v>
      </c>
      <c r="X664" t="s">
        <v>13400</v>
      </c>
      <c r="Y664" t="s">
        <v>13401</v>
      </c>
      <c r="Z664">
        <v>909020041276989</v>
      </c>
      <c r="AA664" t="s">
        <v>13402</v>
      </c>
      <c r="AB664">
        <v>2</v>
      </c>
      <c r="AC664">
        <v>24.15</v>
      </c>
      <c r="AD664" t="s">
        <v>1325</v>
      </c>
      <c r="AE664" t="s">
        <v>1326</v>
      </c>
      <c r="AF664" t="s">
        <v>13414</v>
      </c>
      <c r="AG664" s="1">
        <v>46242</v>
      </c>
      <c r="AH664">
        <v>25</v>
      </c>
      <c r="AI664" t="s">
        <v>13404</v>
      </c>
      <c r="AJ664" t="s">
        <v>13427</v>
      </c>
      <c r="AK664" t="s">
        <v>13406</v>
      </c>
      <c r="AL664">
        <v>7889163088</v>
      </c>
      <c r="AM664" t="s">
        <v>13415</v>
      </c>
      <c r="AN664" t="s">
        <v>13408</v>
      </c>
      <c r="AO664">
        <v>1198</v>
      </c>
      <c r="AP664">
        <v>0</v>
      </c>
      <c r="AQ664" t="s">
        <v>13444</v>
      </c>
      <c r="AR664">
        <v>1609</v>
      </c>
      <c r="AS664">
        <v>0</v>
      </c>
      <c r="AZ664">
        <v>0</v>
      </c>
      <c r="BC664" t="str">
        <f>VLOOKUP(A664,Sheet1!$A$1:$E$221,2,0)</f>
        <v>West Zone</v>
      </c>
      <c r="BD664" t="str">
        <f>VLOOKUP(A664,Sheet1!$A$1:$E$221,5,0)</f>
        <v>Pradeep Kumar</v>
      </c>
    </row>
    <row r="665" spans="1:56" x14ac:dyDescent="0.35">
      <c r="A665" t="s">
        <v>275</v>
      </c>
      <c r="B665">
        <v>333</v>
      </c>
      <c r="C665" t="s">
        <v>791</v>
      </c>
      <c r="D665" t="s">
        <v>3518</v>
      </c>
      <c r="E665">
        <v>309640</v>
      </c>
      <c r="F665" t="s">
        <v>14791</v>
      </c>
      <c r="G665">
        <v>9024833</v>
      </c>
      <c r="H665" t="s">
        <v>13397</v>
      </c>
      <c r="I665" t="s">
        <v>3520</v>
      </c>
      <c r="J665">
        <v>2873277780</v>
      </c>
      <c r="K665" t="s">
        <v>14792</v>
      </c>
      <c r="L665">
        <v>46</v>
      </c>
      <c r="M665">
        <v>51</v>
      </c>
      <c r="N665" t="s">
        <v>791</v>
      </c>
      <c r="O665">
        <v>9866338773</v>
      </c>
      <c r="P665" t="s">
        <v>3136</v>
      </c>
      <c r="Q665" t="s">
        <v>3137</v>
      </c>
      <c r="T665" s="1">
        <v>46206</v>
      </c>
      <c r="U665" s="31">
        <v>46206.763368055559</v>
      </c>
      <c r="V665">
        <v>1</v>
      </c>
      <c r="W665">
        <v>77000</v>
      </c>
      <c r="X665" t="s">
        <v>13400</v>
      </c>
      <c r="Y665" t="s">
        <v>13401</v>
      </c>
      <c r="Z665">
        <v>909020041276989</v>
      </c>
      <c r="AA665" t="s">
        <v>13402</v>
      </c>
      <c r="AB665">
        <v>2</v>
      </c>
      <c r="AC665">
        <v>24.15</v>
      </c>
      <c r="AD665" t="s">
        <v>1124</v>
      </c>
      <c r="AE665" t="s">
        <v>1125</v>
      </c>
      <c r="AF665" t="s">
        <v>13403</v>
      </c>
      <c r="AG665" s="1">
        <v>46246</v>
      </c>
      <c r="AH665">
        <v>25</v>
      </c>
      <c r="AI665" t="s">
        <v>13404</v>
      </c>
      <c r="AJ665" t="s">
        <v>13435</v>
      </c>
      <c r="AK665" t="s">
        <v>13406</v>
      </c>
      <c r="AL665">
        <v>9556663503</v>
      </c>
      <c r="AM665" t="s">
        <v>13415</v>
      </c>
      <c r="AN665" t="s">
        <v>13408</v>
      </c>
      <c r="AO665">
        <v>1318</v>
      </c>
      <c r="AP665">
        <v>0</v>
      </c>
      <c r="AQ665" t="s">
        <v>13542</v>
      </c>
      <c r="AR665">
        <v>1719</v>
      </c>
      <c r="AS665">
        <v>0</v>
      </c>
      <c r="AZ665">
        <v>0</v>
      </c>
      <c r="BC665" t="str">
        <f>VLOOKUP(A665,Sheet1!$A$1:$E$221,2,0)</f>
        <v>South East Zone</v>
      </c>
      <c r="BD665" t="str">
        <f>VLOOKUP(A665,Sheet1!$A$1:$E$221,5,0)</f>
        <v>Radhashyam Panda</v>
      </c>
    </row>
    <row r="666" spans="1:56" x14ac:dyDescent="0.35">
      <c r="A666" t="s">
        <v>839</v>
      </c>
      <c r="B666">
        <v>1037</v>
      </c>
      <c r="C666" t="s">
        <v>789</v>
      </c>
      <c r="D666" t="s">
        <v>7792</v>
      </c>
      <c r="E666">
        <v>585190</v>
      </c>
      <c r="F666" t="s">
        <v>12617</v>
      </c>
      <c r="G666">
        <v>7805978</v>
      </c>
      <c r="H666" t="s">
        <v>13397</v>
      </c>
      <c r="I666" t="s">
        <v>2817</v>
      </c>
      <c r="J666">
        <v>7098361674</v>
      </c>
      <c r="K666" t="s">
        <v>14793</v>
      </c>
      <c r="L666">
        <v>47</v>
      </c>
      <c r="M666">
        <v>57</v>
      </c>
      <c r="N666" t="s">
        <v>789</v>
      </c>
      <c r="O666">
        <v>4530512848</v>
      </c>
      <c r="P666" t="s">
        <v>7793</v>
      </c>
      <c r="Q666" t="s">
        <v>7794</v>
      </c>
      <c r="T666" s="1">
        <v>46210</v>
      </c>
      <c r="U666" s="31">
        <v>46210.64335648148</v>
      </c>
      <c r="V666">
        <v>1</v>
      </c>
      <c r="W666">
        <v>77000</v>
      </c>
      <c r="X666" t="s">
        <v>13400</v>
      </c>
      <c r="Y666" t="s">
        <v>13401</v>
      </c>
      <c r="Z666">
        <v>909020041276989</v>
      </c>
      <c r="AA666" t="s">
        <v>13402</v>
      </c>
      <c r="AB666">
        <v>2</v>
      </c>
      <c r="AC666">
        <v>24.15</v>
      </c>
      <c r="AD666" t="s">
        <v>1173</v>
      </c>
      <c r="AE666" t="s">
        <v>1174</v>
      </c>
      <c r="AF666" t="s">
        <v>13414</v>
      </c>
      <c r="AG666" s="1">
        <v>46242</v>
      </c>
      <c r="AH666">
        <v>25</v>
      </c>
      <c r="AI666" t="s">
        <v>13404</v>
      </c>
      <c r="AJ666" t="s">
        <v>13427</v>
      </c>
      <c r="AK666" t="s">
        <v>13406</v>
      </c>
      <c r="AL666">
        <v>9897798775</v>
      </c>
      <c r="AM666" t="s">
        <v>13407</v>
      </c>
      <c r="AN666" t="s">
        <v>13408</v>
      </c>
      <c r="AO666">
        <v>1318</v>
      </c>
      <c r="AP666">
        <v>0</v>
      </c>
      <c r="AQ666" t="s">
        <v>13462</v>
      </c>
      <c r="AR666">
        <v>1770</v>
      </c>
      <c r="AS666">
        <v>0</v>
      </c>
      <c r="AZ666">
        <v>0</v>
      </c>
      <c r="BC666" t="str">
        <f>VLOOKUP(A666,Sheet1!$A$1:$E$221,2,0)</f>
        <v>West Zone</v>
      </c>
      <c r="BD666" t="str">
        <f>VLOOKUP(A666,Sheet1!$A$1:$E$221,5,0)</f>
        <v>Sandeep Sisodiya</v>
      </c>
    </row>
    <row r="667" spans="1:56" x14ac:dyDescent="0.35">
      <c r="A667" t="s">
        <v>197</v>
      </c>
      <c r="B667">
        <v>1137</v>
      </c>
      <c r="C667" t="s">
        <v>794</v>
      </c>
      <c r="D667" t="s">
        <v>3578</v>
      </c>
      <c r="E667">
        <v>678814</v>
      </c>
      <c r="F667" t="s">
        <v>14794</v>
      </c>
      <c r="G667">
        <v>8409947</v>
      </c>
      <c r="H667" t="s">
        <v>13397</v>
      </c>
      <c r="I667" t="s">
        <v>3582</v>
      </c>
      <c r="J667">
        <v>3654070014</v>
      </c>
      <c r="K667" t="s">
        <v>14795</v>
      </c>
      <c r="L667">
        <v>51</v>
      </c>
      <c r="M667">
        <v>55</v>
      </c>
      <c r="N667" t="s">
        <v>794</v>
      </c>
      <c r="O667">
        <v>2127648232</v>
      </c>
      <c r="P667" t="s">
        <v>3579</v>
      </c>
      <c r="Q667" t="s">
        <v>3580</v>
      </c>
      <c r="T667" s="1">
        <v>46209</v>
      </c>
      <c r="U667" s="31">
        <v>46209.814502314817</v>
      </c>
      <c r="V667">
        <v>1</v>
      </c>
      <c r="W667">
        <v>50000</v>
      </c>
      <c r="X667" t="s">
        <v>13400</v>
      </c>
      <c r="Y667" t="s">
        <v>13401</v>
      </c>
      <c r="Z667">
        <v>909020041276989</v>
      </c>
      <c r="AA667" t="s">
        <v>13402</v>
      </c>
      <c r="AB667">
        <v>2</v>
      </c>
      <c r="AC667">
        <v>24.6</v>
      </c>
      <c r="AD667" t="s">
        <v>3068</v>
      </c>
      <c r="AE667" t="s">
        <v>3069</v>
      </c>
      <c r="AF667" t="s">
        <v>13403</v>
      </c>
      <c r="AG667" s="1">
        <v>46242</v>
      </c>
      <c r="AH667">
        <v>25</v>
      </c>
      <c r="AI667" t="s">
        <v>13404</v>
      </c>
      <c r="AJ667" t="s">
        <v>13435</v>
      </c>
      <c r="AK667" t="s">
        <v>13406</v>
      </c>
      <c r="AL667">
        <v>6305106132</v>
      </c>
      <c r="AM667" t="s">
        <v>13407</v>
      </c>
      <c r="AN667" t="s">
        <v>13408</v>
      </c>
      <c r="AO667">
        <v>856</v>
      </c>
      <c r="AP667">
        <v>0</v>
      </c>
      <c r="AQ667" t="s">
        <v>13423</v>
      </c>
      <c r="AR667">
        <v>1117</v>
      </c>
      <c r="AS667">
        <v>0</v>
      </c>
      <c r="AZ667">
        <v>0</v>
      </c>
      <c r="BC667" t="str">
        <f>VLOOKUP(A667,Sheet1!$A$1:$E$221,2,0)</f>
        <v>South East Zone</v>
      </c>
      <c r="BD667" t="str">
        <f>VLOOKUP(A667,Sheet1!$A$1:$E$221,5,0)</f>
        <v>Sankar T</v>
      </c>
    </row>
    <row r="668" spans="1:56" x14ac:dyDescent="0.35">
      <c r="A668" t="s">
        <v>240</v>
      </c>
      <c r="B668">
        <v>248</v>
      </c>
      <c r="C668" t="s">
        <v>789</v>
      </c>
      <c r="D668" t="s">
        <v>5518</v>
      </c>
      <c r="E668">
        <v>122887</v>
      </c>
      <c r="F668" t="s">
        <v>14796</v>
      </c>
      <c r="G668">
        <v>9284085</v>
      </c>
      <c r="H668" t="s">
        <v>13397</v>
      </c>
      <c r="I668" t="s">
        <v>5520</v>
      </c>
      <c r="J668">
        <v>6409562348</v>
      </c>
      <c r="K668" t="s">
        <v>14797</v>
      </c>
      <c r="L668">
        <v>45</v>
      </c>
      <c r="M668">
        <v>42</v>
      </c>
      <c r="N668" t="s">
        <v>789</v>
      </c>
      <c r="O668">
        <v>1756498608</v>
      </c>
      <c r="P668" t="s">
        <v>4326</v>
      </c>
      <c r="Q668" t="s">
        <v>4382</v>
      </c>
      <c r="T668" s="1">
        <v>46209</v>
      </c>
      <c r="U668" s="31">
        <v>46209.756631944445</v>
      </c>
      <c r="V668">
        <v>1</v>
      </c>
      <c r="W668">
        <v>45000</v>
      </c>
      <c r="X668" t="s">
        <v>13400</v>
      </c>
      <c r="Y668" t="s">
        <v>13401</v>
      </c>
      <c r="Z668">
        <v>909020041276989</v>
      </c>
      <c r="AA668" t="s">
        <v>13402</v>
      </c>
      <c r="AB668">
        <v>2</v>
      </c>
      <c r="AC668">
        <v>24.15</v>
      </c>
      <c r="AD668" t="s">
        <v>1637</v>
      </c>
      <c r="AE668" t="s">
        <v>1638</v>
      </c>
      <c r="AF668" t="s">
        <v>13403</v>
      </c>
      <c r="AG668" s="1">
        <v>46245</v>
      </c>
      <c r="AH668">
        <v>25</v>
      </c>
      <c r="AI668" t="s">
        <v>13404</v>
      </c>
      <c r="AJ668" t="s">
        <v>13435</v>
      </c>
      <c r="AK668" t="s">
        <v>13406</v>
      </c>
      <c r="AL668">
        <v>7379720407</v>
      </c>
      <c r="AM668" t="s">
        <v>13407</v>
      </c>
      <c r="AN668" t="s">
        <v>13408</v>
      </c>
      <c r="AO668">
        <v>770</v>
      </c>
      <c r="AP668">
        <v>0</v>
      </c>
      <c r="AQ668" t="s">
        <v>13815</v>
      </c>
      <c r="AR668">
        <v>1004</v>
      </c>
      <c r="AS668">
        <v>0</v>
      </c>
      <c r="AZ668">
        <v>0</v>
      </c>
      <c r="BC668" t="str">
        <f>VLOOKUP(A668,Sheet1!$A$1:$E$221,2,0)</f>
        <v>East Zone</v>
      </c>
      <c r="BD668" t="str">
        <f>VLOOKUP(A668,Sheet1!$A$1:$E$221,5,0)</f>
        <v>Marut Nandan</v>
      </c>
    </row>
    <row r="669" spans="1:56" x14ac:dyDescent="0.35">
      <c r="A669" t="s">
        <v>759</v>
      </c>
      <c r="B669">
        <v>70</v>
      </c>
      <c r="C669" t="s">
        <v>789</v>
      </c>
      <c r="D669" t="s">
        <v>3093</v>
      </c>
      <c r="E669">
        <v>426895</v>
      </c>
      <c r="F669" t="s">
        <v>14798</v>
      </c>
      <c r="G669">
        <v>8250634</v>
      </c>
      <c r="H669" t="s">
        <v>13397</v>
      </c>
      <c r="I669" t="s">
        <v>3429</v>
      </c>
      <c r="J669">
        <v>5625097122</v>
      </c>
      <c r="K669" t="s">
        <v>14799</v>
      </c>
      <c r="L669">
        <v>51</v>
      </c>
      <c r="M669">
        <v>45</v>
      </c>
      <c r="N669" t="s">
        <v>789</v>
      </c>
      <c r="O669">
        <v>4963058752</v>
      </c>
      <c r="P669" t="s">
        <v>3094</v>
      </c>
      <c r="Q669" t="s">
        <v>3095</v>
      </c>
      <c r="T669" s="1">
        <v>46206</v>
      </c>
      <c r="U669" s="31">
        <v>46206.732997685183</v>
      </c>
      <c r="V669">
        <v>1</v>
      </c>
      <c r="W669">
        <v>90000</v>
      </c>
      <c r="X669" t="s">
        <v>13400</v>
      </c>
      <c r="Y669" t="s">
        <v>13401</v>
      </c>
      <c r="Z669">
        <v>909020041276989</v>
      </c>
      <c r="AA669" t="s">
        <v>13402</v>
      </c>
      <c r="AB669">
        <v>3</v>
      </c>
      <c r="AC669">
        <v>24.15</v>
      </c>
      <c r="AD669" t="s">
        <v>931</v>
      </c>
      <c r="AE669" t="s">
        <v>932</v>
      </c>
      <c r="AF669" t="s">
        <v>13414</v>
      </c>
      <c r="AG669" s="1">
        <v>46246</v>
      </c>
      <c r="AH669">
        <v>25</v>
      </c>
      <c r="AI669" t="s">
        <v>13404</v>
      </c>
      <c r="AJ669" t="s">
        <v>13435</v>
      </c>
      <c r="AK669" t="s">
        <v>13406</v>
      </c>
      <c r="AL669">
        <v>9634386229</v>
      </c>
      <c r="AM669" t="s">
        <v>13415</v>
      </c>
      <c r="AN669" t="s">
        <v>13408</v>
      </c>
      <c r="AO669">
        <v>1540</v>
      </c>
      <c r="AP669">
        <v>0</v>
      </c>
      <c r="AQ669" t="s">
        <v>13451</v>
      </c>
      <c r="AR669">
        <v>2008</v>
      </c>
      <c r="AS669">
        <v>0</v>
      </c>
      <c r="AZ669">
        <v>0</v>
      </c>
      <c r="BC669" t="str">
        <f>VLOOKUP(A669,Sheet1!$A$1:$E$221,2,0)</f>
        <v>West Zone</v>
      </c>
      <c r="BD669" t="str">
        <f>VLOOKUP(A669,Sheet1!$A$1:$E$221,5,0)</f>
        <v>Sandeep Sisodiya</v>
      </c>
    </row>
    <row r="670" spans="1:56" x14ac:dyDescent="0.35">
      <c r="A670" t="s">
        <v>209</v>
      </c>
      <c r="B670">
        <v>150</v>
      </c>
      <c r="C670" t="s">
        <v>789</v>
      </c>
      <c r="D670" t="s">
        <v>3390</v>
      </c>
      <c r="E670">
        <v>250644</v>
      </c>
      <c r="F670" t="s">
        <v>4480</v>
      </c>
      <c r="G670">
        <v>8261896</v>
      </c>
      <c r="H670" t="s">
        <v>13397</v>
      </c>
      <c r="I670" t="s">
        <v>3148</v>
      </c>
      <c r="J670">
        <v>6210196342</v>
      </c>
      <c r="K670" t="s">
        <v>14800</v>
      </c>
      <c r="L670">
        <v>47</v>
      </c>
      <c r="M670">
        <v>50</v>
      </c>
      <c r="N670" t="s">
        <v>789</v>
      </c>
      <c r="O670">
        <v>6276713420</v>
      </c>
      <c r="P670" t="s">
        <v>82</v>
      </c>
      <c r="Q670" t="s">
        <v>3391</v>
      </c>
      <c r="T670" s="1">
        <v>46206</v>
      </c>
      <c r="U670" s="31">
        <v>46206.820636574077</v>
      </c>
      <c r="V670">
        <v>1</v>
      </c>
      <c r="W670">
        <v>77000</v>
      </c>
      <c r="X670" t="s">
        <v>13400</v>
      </c>
      <c r="Y670" t="s">
        <v>13401</v>
      </c>
      <c r="Z670">
        <v>909020041276989</v>
      </c>
      <c r="AA670" t="s">
        <v>13402</v>
      </c>
      <c r="AB670">
        <v>2</v>
      </c>
      <c r="AC670">
        <v>24.15</v>
      </c>
      <c r="AD670" t="s">
        <v>939</v>
      </c>
      <c r="AE670" t="s">
        <v>940</v>
      </c>
      <c r="AF670" t="s">
        <v>13414</v>
      </c>
      <c r="AG670" s="1">
        <v>46238</v>
      </c>
      <c r="AH670">
        <v>25</v>
      </c>
      <c r="AI670" t="s">
        <v>13404</v>
      </c>
      <c r="AJ670" t="s">
        <v>13405</v>
      </c>
      <c r="AK670" t="s">
        <v>13406</v>
      </c>
      <c r="AL670">
        <v>9639128848</v>
      </c>
      <c r="AM670" t="s">
        <v>13415</v>
      </c>
      <c r="AN670" t="s">
        <v>13408</v>
      </c>
      <c r="AO670">
        <v>1318</v>
      </c>
      <c r="AP670">
        <v>0</v>
      </c>
      <c r="AQ670" t="s">
        <v>13420</v>
      </c>
      <c r="AR670">
        <v>1718</v>
      </c>
      <c r="AS670">
        <v>0</v>
      </c>
      <c r="AZ670">
        <v>0</v>
      </c>
      <c r="BC670" t="str">
        <f>VLOOKUP(A670,Sheet1!$A$1:$E$221,2,0)</f>
        <v>West Zone</v>
      </c>
      <c r="BD670" t="str">
        <f>VLOOKUP(A670,Sheet1!$A$1:$E$221,5,0)</f>
        <v>Pradeep Kumar</v>
      </c>
    </row>
    <row r="671" spans="1:56" x14ac:dyDescent="0.35">
      <c r="A671" t="s">
        <v>80</v>
      </c>
      <c r="B671">
        <v>2</v>
      </c>
      <c r="C671" t="s">
        <v>789</v>
      </c>
      <c r="D671" t="s">
        <v>3415</v>
      </c>
      <c r="E671">
        <v>567804</v>
      </c>
      <c r="F671" t="s">
        <v>14801</v>
      </c>
      <c r="G671">
        <v>9284266</v>
      </c>
      <c r="H671" t="s">
        <v>13397</v>
      </c>
      <c r="I671" t="s">
        <v>1150</v>
      </c>
      <c r="J671">
        <v>4890881304</v>
      </c>
      <c r="K671" t="s">
        <v>14802</v>
      </c>
      <c r="L671">
        <v>37</v>
      </c>
      <c r="M671">
        <v>36</v>
      </c>
      <c r="N671" t="s">
        <v>789</v>
      </c>
      <c r="O671">
        <v>8972491135</v>
      </c>
      <c r="P671" t="s">
        <v>3150</v>
      </c>
      <c r="Q671" t="s">
        <v>3416</v>
      </c>
      <c r="T671" s="1">
        <v>46210</v>
      </c>
      <c r="U671" s="31">
        <v>46210.803124999999</v>
      </c>
      <c r="V671">
        <v>1</v>
      </c>
      <c r="W671">
        <v>90000</v>
      </c>
      <c r="X671" t="s">
        <v>13400</v>
      </c>
      <c r="Y671" t="s">
        <v>13401</v>
      </c>
      <c r="Z671">
        <v>909020041276989</v>
      </c>
      <c r="AA671" t="s">
        <v>13402</v>
      </c>
      <c r="AB671">
        <v>4</v>
      </c>
      <c r="AC671">
        <v>24.15</v>
      </c>
      <c r="AD671" t="s">
        <v>1180</v>
      </c>
      <c r="AE671" t="s">
        <v>1181</v>
      </c>
      <c r="AF671" t="s">
        <v>13414</v>
      </c>
      <c r="AG671" s="1">
        <v>46242</v>
      </c>
      <c r="AH671">
        <v>25</v>
      </c>
      <c r="AI671" t="s">
        <v>13404</v>
      </c>
      <c r="AJ671" t="s">
        <v>13405</v>
      </c>
      <c r="AK671" t="s">
        <v>13406</v>
      </c>
      <c r="AL671">
        <v>8393097616</v>
      </c>
      <c r="AM671" t="s">
        <v>13415</v>
      </c>
      <c r="AN671" t="s">
        <v>13408</v>
      </c>
      <c r="AO671">
        <v>1540</v>
      </c>
      <c r="AP671">
        <v>0</v>
      </c>
      <c r="AQ671" t="s">
        <v>13431</v>
      </c>
      <c r="AR671">
        <v>2069</v>
      </c>
      <c r="AS671">
        <v>0</v>
      </c>
      <c r="AZ671">
        <v>0</v>
      </c>
      <c r="BC671" t="str">
        <f>VLOOKUP(A671,Sheet1!$A$1:$E$221,2,0)</f>
        <v>West Zone</v>
      </c>
      <c r="BD671" t="str">
        <f>VLOOKUP(A671,Sheet1!$A$1:$E$221,5,0)</f>
        <v>Pradeep Kumar</v>
      </c>
    </row>
    <row r="672" spans="1:56" x14ac:dyDescent="0.35">
      <c r="A672" t="s">
        <v>721</v>
      </c>
      <c r="B672">
        <v>195</v>
      </c>
      <c r="C672" t="s">
        <v>789</v>
      </c>
      <c r="D672" t="s">
        <v>7574</v>
      </c>
      <c r="E672">
        <v>650469</v>
      </c>
      <c r="F672" t="s">
        <v>14803</v>
      </c>
      <c r="G672">
        <v>8307833</v>
      </c>
      <c r="H672" t="s">
        <v>13397</v>
      </c>
      <c r="I672" t="s">
        <v>2748</v>
      </c>
      <c r="J672">
        <v>2421461209</v>
      </c>
      <c r="K672" t="s">
        <v>14804</v>
      </c>
      <c r="L672">
        <v>24</v>
      </c>
      <c r="M672">
        <v>31</v>
      </c>
      <c r="N672" t="s">
        <v>789</v>
      </c>
      <c r="O672">
        <v>2180155869</v>
      </c>
      <c r="P672" t="s">
        <v>2987</v>
      </c>
      <c r="Q672" t="s">
        <v>4409</v>
      </c>
      <c r="R672" t="s">
        <v>14805</v>
      </c>
      <c r="S672" t="s">
        <v>14806</v>
      </c>
      <c r="T672" s="1">
        <v>46209</v>
      </c>
      <c r="U672" s="31">
        <v>46209.325462962966</v>
      </c>
      <c r="V672">
        <v>1</v>
      </c>
      <c r="W672">
        <v>90000</v>
      </c>
      <c r="X672" t="s">
        <v>13400</v>
      </c>
      <c r="Y672" t="s">
        <v>13401</v>
      </c>
      <c r="Z672">
        <v>909020041276989</v>
      </c>
      <c r="AA672" t="s">
        <v>13402</v>
      </c>
      <c r="AB672">
        <v>4</v>
      </c>
      <c r="AC672">
        <v>24.15</v>
      </c>
      <c r="AD672" t="s">
        <v>1180</v>
      </c>
      <c r="AE672" t="s">
        <v>1181</v>
      </c>
      <c r="AF672" t="s">
        <v>13414</v>
      </c>
      <c r="AG672" s="1">
        <v>46268</v>
      </c>
      <c r="AH672">
        <v>25</v>
      </c>
      <c r="AI672" t="s">
        <v>13404</v>
      </c>
      <c r="AJ672" t="s">
        <v>13435</v>
      </c>
      <c r="AK672" t="s">
        <v>13406</v>
      </c>
      <c r="AL672">
        <v>8477046449</v>
      </c>
      <c r="AM672" t="s">
        <v>13407</v>
      </c>
      <c r="AN672" t="s">
        <v>13408</v>
      </c>
      <c r="AO672">
        <v>1540</v>
      </c>
      <c r="AP672">
        <v>0</v>
      </c>
      <c r="AQ672" t="s">
        <v>13431</v>
      </c>
      <c r="AR672">
        <v>2069</v>
      </c>
      <c r="AS672">
        <v>0</v>
      </c>
      <c r="AZ672">
        <v>0</v>
      </c>
      <c r="BC672" t="str">
        <f>VLOOKUP(A672,Sheet1!$A$1:$E$221,2,0)</f>
        <v>West Zone</v>
      </c>
      <c r="BD672" t="str">
        <f>VLOOKUP(A672,Sheet1!$A$1:$E$221,5,0)</f>
        <v>Sandeep Sisodiya</v>
      </c>
    </row>
    <row r="673" spans="1:56" x14ac:dyDescent="0.35">
      <c r="A673" t="s">
        <v>912</v>
      </c>
      <c r="B673">
        <v>959</v>
      </c>
      <c r="C673" t="s">
        <v>789</v>
      </c>
      <c r="D673" t="s">
        <v>8376</v>
      </c>
      <c r="E673">
        <v>654482</v>
      </c>
      <c r="F673" t="s">
        <v>14807</v>
      </c>
      <c r="G673">
        <v>8270941</v>
      </c>
      <c r="H673" t="s">
        <v>13397</v>
      </c>
      <c r="I673" t="s">
        <v>2817</v>
      </c>
      <c r="J673">
        <v>6263567628</v>
      </c>
      <c r="K673" t="s">
        <v>14808</v>
      </c>
      <c r="L673">
        <v>55</v>
      </c>
      <c r="M673">
        <v>27</v>
      </c>
      <c r="N673" t="s">
        <v>789</v>
      </c>
      <c r="O673">
        <v>2038506881</v>
      </c>
      <c r="P673" t="s">
        <v>8377</v>
      </c>
      <c r="Q673" t="s">
        <v>8378</v>
      </c>
      <c r="T673" s="1">
        <v>46209</v>
      </c>
      <c r="U673" s="31">
        <v>46209.710266203707</v>
      </c>
      <c r="V673">
        <v>1</v>
      </c>
      <c r="W673">
        <v>70000</v>
      </c>
      <c r="X673" t="s">
        <v>13400</v>
      </c>
      <c r="Y673" t="s">
        <v>13401</v>
      </c>
      <c r="Z673">
        <v>909020041276989</v>
      </c>
      <c r="AA673" t="s">
        <v>13402</v>
      </c>
      <c r="AB673">
        <v>2</v>
      </c>
      <c r="AC673">
        <v>24.5</v>
      </c>
      <c r="AD673" t="s">
        <v>3663</v>
      </c>
      <c r="AE673" t="s">
        <v>3664</v>
      </c>
      <c r="AF673" t="s">
        <v>13414</v>
      </c>
      <c r="AG673" s="1">
        <v>46239</v>
      </c>
      <c r="AH673">
        <v>25</v>
      </c>
      <c r="AI673" t="s">
        <v>13404</v>
      </c>
      <c r="AJ673" t="s">
        <v>13405</v>
      </c>
      <c r="AK673" t="s">
        <v>13406</v>
      </c>
      <c r="AL673">
        <v>9368774926</v>
      </c>
      <c r="AM673" t="s">
        <v>13407</v>
      </c>
      <c r="AN673" t="s">
        <v>13408</v>
      </c>
      <c r="AO673">
        <v>1198</v>
      </c>
      <c r="AP673">
        <v>0</v>
      </c>
      <c r="AQ673" t="s">
        <v>13634</v>
      </c>
      <c r="AR673">
        <v>1562</v>
      </c>
      <c r="AS673">
        <v>0</v>
      </c>
      <c r="AZ673">
        <v>0</v>
      </c>
      <c r="BC673" t="str">
        <f>VLOOKUP(A673,Sheet1!$A$1:$E$221,2,0)</f>
        <v>West Zone</v>
      </c>
      <c r="BD673" t="str">
        <f>VLOOKUP(A673,Sheet1!$A$1:$E$221,5,0)</f>
        <v>Naveen Kumar</v>
      </c>
    </row>
    <row r="674" spans="1:56" x14ac:dyDescent="0.35">
      <c r="A674" t="s">
        <v>911</v>
      </c>
      <c r="B674">
        <v>279</v>
      </c>
      <c r="C674" t="s">
        <v>782</v>
      </c>
      <c r="D674" t="s">
        <v>3440</v>
      </c>
      <c r="E674">
        <v>501647</v>
      </c>
      <c r="F674" t="s">
        <v>14809</v>
      </c>
      <c r="G674">
        <v>9284029</v>
      </c>
      <c r="H674" t="s">
        <v>13397</v>
      </c>
      <c r="I674" t="s">
        <v>2981</v>
      </c>
      <c r="J674">
        <v>7159795052</v>
      </c>
      <c r="K674" t="s">
        <v>14810</v>
      </c>
      <c r="L674">
        <v>37</v>
      </c>
      <c r="M674">
        <v>36</v>
      </c>
      <c r="N674" t="s">
        <v>782</v>
      </c>
      <c r="O674">
        <v>4817799549</v>
      </c>
      <c r="P674" t="s">
        <v>3098</v>
      </c>
      <c r="Q674" t="s">
        <v>3099</v>
      </c>
      <c r="T674" s="1">
        <v>46206</v>
      </c>
      <c r="U674" s="31">
        <v>46206.704675925925</v>
      </c>
      <c r="V674">
        <v>1</v>
      </c>
      <c r="W674">
        <v>40000</v>
      </c>
      <c r="X674" t="s">
        <v>13400</v>
      </c>
      <c r="Y674" t="s">
        <v>13401</v>
      </c>
      <c r="Z674">
        <v>909020041276989</v>
      </c>
      <c r="AA674" t="s">
        <v>13402</v>
      </c>
      <c r="AB674">
        <v>4</v>
      </c>
      <c r="AC674">
        <v>24.5</v>
      </c>
      <c r="AD674" t="s">
        <v>3047</v>
      </c>
      <c r="AE674" t="s">
        <v>3048</v>
      </c>
      <c r="AF674" t="s">
        <v>13414</v>
      </c>
      <c r="AG674" s="1">
        <v>46237</v>
      </c>
      <c r="AH674">
        <v>25</v>
      </c>
      <c r="AI674" t="s">
        <v>13404</v>
      </c>
      <c r="AJ674" t="s">
        <v>13427</v>
      </c>
      <c r="AK674" t="s">
        <v>13406</v>
      </c>
      <c r="AL674">
        <v>9772455839</v>
      </c>
      <c r="AM674" t="s">
        <v>13415</v>
      </c>
      <c r="AN674" t="s">
        <v>13408</v>
      </c>
      <c r="AO674">
        <v>685</v>
      </c>
      <c r="AP674">
        <v>0</v>
      </c>
      <c r="AQ674" t="s">
        <v>13721</v>
      </c>
      <c r="AR674">
        <v>852</v>
      </c>
      <c r="AS674">
        <v>0</v>
      </c>
      <c r="AZ674">
        <v>0</v>
      </c>
      <c r="BC674" t="str">
        <f>VLOOKUP(A674,Sheet1!$A$1:$E$221,2,0)</f>
        <v>West Zone</v>
      </c>
      <c r="BD674" t="str">
        <f>VLOOKUP(A674,Sheet1!$A$1:$E$221,5,0)</f>
        <v>Naveen Kumar</v>
      </c>
    </row>
    <row r="675" spans="1:56" x14ac:dyDescent="0.35">
      <c r="A675" t="s">
        <v>84</v>
      </c>
      <c r="B675">
        <v>8</v>
      </c>
      <c r="C675" t="s">
        <v>788</v>
      </c>
      <c r="D675" t="s">
        <v>3264</v>
      </c>
      <c r="E675">
        <v>38252</v>
      </c>
      <c r="F675" t="s">
        <v>14811</v>
      </c>
      <c r="G675">
        <v>9284414</v>
      </c>
      <c r="H675" t="s">
        <v>13397</v>
      </c>
      <c r="I675" t="s">
        <v>3106</v>
      </c>
      <c r="J675">
        <v>1848741637</v>
      </c>
      <c r="K675" t="s">
        <v>14812</v>
      </c>
      <c r="L675">
        <v>22</v>
      </c>
      <c r="M675">
        <v>29</v>
      </c>
      <c r="N675" t="s">
        <v>788</v>
      </c>
      <c r="O675">
        <v>2069758157</v>
      </c>
      <c r="P675" t="s">
        <v>3018</v>
      </c>
      <c r="Q675" t="s">
        <v>3019</v>
      </c>
      <c r="T675" s="1">
        <v>46206</v>
      </c>
      <c r="U675" s="31">
        <v>46206.750717592593</v>
      </c>
      <c r="V675">
        <v>1</v>
      </c>
      <c r="W675">
        <v>77000</v>
      </c>
      <c r="X675" t="s">
        <v>13400</v>
      </c>
      <c r="Y675" t="s">
        <v>13401</v>
      </c>
      <c r="Z675">
        <v>909020041276989</v>
      </c>
      <c r="AA675" t="s">
        <v>13402</v>
      </c>
      <c r="AB675">
        <v>2</v>
      </c>
      <c r="AC675">
        <v>24.15</v>
      </c>
      <c r="AD675" t="s">
        <v>1025</v>
      </c>
      <c r="AE675" t="s">
        <v>1026</v>
      </c>
      <c r="AF675" t="s">
        <v>14058</v>
      </c>
      <c r="AG675" s="1">
        <v>46241</v>
      </c>
      <c r="AH675">
        <v>25</v>
      </c>
      <c r="AI675" t="s">
        <v>13404</v>
      </c>
      <c r="AJ675" t="s">
        <v>13405</v>
      </c>
      <c r="AK675" t="s">
        <v>13406</v>
      </c>
      <c r="AL675">
        <v>9111781341</v>
      </c>
      <c r="AM675" t="s">
        <v>13407</v>
      </c>
      <c r="AN675" t="s">
        <v>13408</v>
      </c>
      <c r="AO675">
        <v>1318</v>
      </c>
      <c r="AP675">
        <v>0</v>
      </c>
      <c r="AQ675" t="s">
        <v>13459</v>
      </c>
      <c r="AR675">
        <v>1640</v>
      </c>
      <c r="AS675">
        <v>0</v>
      </c>
      <c r="AZ675">
        <v>0</v>
      </c>
      <c r="BC675" t="str">
        <f>VLOOKUP(A675,Sheet1!$A$1:$E$221,2,0)</f>
        <v>South Zone</v>
      </c>
      <c r="BD675" t="str">
        <f>VLOOKUP(A675,Sheet1!$A$1:$E$221,5,0)</f>
        <v>Vinay Kumar Vishwakarma</v>
      </c>
    </row>
    <row r="676" spans="1:56" x14ac:dyDescent="0.35">
      <c r="A676" t="s">
        <v>98</v>
      </c>
      <c r="B676">
        <v>358</v>
      </c>
      <c r="C676" t="s">
        <v>788</v>
      </c>
      <c r="D676" t="s">
        <v>3329</v>
      </c>
      <c r="E676">
        <v>414133</v>
      </c>
      <c r="F676" t="s">
        <v>14813</v>
      </c>
      <c r="G676">
        <v>8621789</v>
      </c>
      <c r="H676" t="s">
        <v>13397</v>
      </c>
      <c r="I676" t="s">
        <v>3331</v>
      </c>
      <c r="J676">
        <v>6999162344</v>
      </c>
      <c r="K676" t="s">
        <v>14814</v>
      </c>
      <c r="L676">
        <v>23</v>
      </c>
      <c r="M676">
        <v>32</v>
      </c>
      <c r="N676" t="s">
        <v>788</v>
      </c>
      <c r="O676">
        <v>2159365819</v>
      </c>
      <c r="P676" t="s">
        <v>3041</v>
      </c>
      <c r="Q676" t="s">
        <v>3042</v>
      </c>
      <c r="T676" s="1">
        <v>46206</v>
      </c>
      <c r="U676" s="31">
        <v>46206.668807870374</v>
      </c>
      <c r="V676">
        <v>1</v>
      </c>
      <c r="W676">
        <v>80000</v>
      </c>
      <c r="X676" t="s">
        <v>13400</v>
      </c>
      <c r="Y676" t="s">
        <v>13401</v>
      </c>
      <c r="Z676">
        <v>909020041276989</v>
      </c>
      <c r="AA676" t="s">
        <v>13402</v>
      </c>
      <c r="AB676">
        <v>3</v>
      </c>
      <c r="AC676">
        <v>24.15</v>
      </c>
      <c r="AD676" t="s">
        <v>1266</v>
      </c>
      <c r="AE676" t="s">
        <v>1267</v>
      </c>
      <c r="AF676" t="s">
        <v>13414</v>
      </c>
      <c r="AG676" s="1">
        <v>46242</v>
      </c>
      <c r="AH676">
        <v>25</v>
      </c>
      <c r="AI676" t="s">
        <v>13404</v>
      </c>
      <c r="AJ676" t="s">
        <v>13435</v>
      </c>
      <c r="AK676" t="s">
        <v>13406</v>
      </c>
      <c r="AL676">
        <v>7828320994</v>
      </c>
      <c r="AM676" t="s">
        <v>13415</v>
      </c>
      <c r="AN676" t="s">
        <v>13408</v>
      </c>
      <c r="AO676">
        <v>1369</v>
      </c>
      <c r="AP676">
        <v>0</v>
      </c>
      <c r="AQ676" t="s">
        <v>13484</v>
      </c>
      <c r="AR676">
        <v>1704</v>
      </c>
      <c r="AS676">
        <v>0</v>
      </c>
      <c r="AZ676">
        <v>0</v>
      </c>
      <c r="BC676" t="str">
        <f>VLOOKUP(A676,Sheet1!$A$1:$E$221,2,0)</f>
        <v>South Zone</v>
      </c>
      <c r="BD676" t="str">
        <f>VLOOKUP(A676,Sheet1!$A$1:$E$221,5,0)</f>
        <v>Manu Yadav</v>
      </c>
    </row>
    <row r="677" spans="1:56" x14ac:dyDescent="0.35">
      <c r="A677" t="s">
        <v>2583</v>
      </c>
      <c r="B677">
        <v>513</v>
      </c>
      <c r="C677" t="s">
        <v>787</v>
      </c>
      <c r="D677" t="s">
        <v>4616</v>
      </c>
      <c r="E677">
        <v>371957</v>
      </c>
      <c r="F677" t="s">
        <v>14815</v>
      </c>
      <c r="G677">
        <v>9284289</v>
      </c>
      <c r="H677" t="s">
        <v>13397</v>
      </c>
      <c r="I677" t="s">
        <v>1784</v>
      </c>
      <c r="J677">
        <v>1715100585</v>
      </c>
      <c r="K677" t="s">
        <v>14816</v>
      </c>
      <c r="L677">
        <v>37</v>
      </c>
      <c r="M677">
        <v>39</v>
      </c>
      <c r="N677" t="s">
        <v>787</v>
      </c>
      <c r="O677">
        <v>8666658320</v>
      </c>
      <c r="P677" t="s">
        <v>4617</v>
      </c>
      <c r="Q677" t="s">
        <v>4618</v>
      </c>
      <c r="T677" s="1">
        <v>46206</v>
      </c>
      <c r="U677" s="31">
        <v>46206.7499537037</v>
      </c>
      <c r="V677">
        <v>1</v>
      </c>
      <c r="W677">
        <v>90000</v>
      </c>
      <c r="X677" t="s">
        <v>13400</v>
      </c>
      <c r="Y677" t="s">
        <v>13401</v>
      </c>
      <c r="Z677">
        <v>909020041276989</v>
      </c>
      <c r="AA677" t="s">
        <v>13402</v>
      </c>
      <c r="AB677">
        <v>4</v>
      </c>
      <c r="AC677">
        <v>24.15</v>
      </c>
      <c r="AD677" t="s">
        <v>931</v>
      </c>
      <c r="AE677" t="s">
        <v>932</v>
      </c>
      <c r="AF677" t="s">
        <v>13414</v>
      </c>
      <c r="AG677" s="1">
        <v>46242</v>
      </c>
      <c r="AH677">
        <v>25</v>
      </c>
      <c r="AI677" t="s">
        <v>13404</v>
      </c>
      <c r="AJ677" t="s">
        <v>13435</v>
      </c>
      <c r="AK677" t="s">
        <v>13406</v>
      </c>
      <c r="AL677">
        <v>9006524799</v>
      </c>
      <c r="AM677" t="s">
        <v>13407</v>
      </c>
      <c r="AN677" t="s">
        <v>13408</v>
      </c>
      <c r="AO677">
        <v>1540</v>
      </c>
      <c r="AP677">
        <v>0</v>
      </c>
      <c r="AQ677" t="s">
        <v>13451</v>
      </c>
      <c r="AR677">
        <v>2008</v>
      </c>
      <c r="AS677">
        <v>0</v>
      </c>
      <c r="AZ677">
        <v>0</v>
      </c>
      <c r="BC677" t="str">
        <f>VLOOKUP(A677,Sheet1!$A$1:$E$221,2,0)</f>
        <v>East Zone</v>
      </c>
      <c r="BD677" t="str">
        <f>VLOOKUP(A677,Sheet1!$A$1:$E$221,5,0)</f>
        <v>Abhishek Kumar Tiwari</v>
      </c>
    </row>
    <row r="678" spans="1:56" x14ac:dyDescent="0.35">
      <c r="A678" t="s">
        <v>918</v>
      </c>
      <c r="B678">
        <v>30</v>
      </c>
      <c r="C678" t="s">
        <v>789</v>
      </c>
      <c r="D678" t="s">
        <v>4481</v>
      </c>
      <c r="E678">
        <v>314400</v>
      </c>
      <c r="F678" t="s">
        <v>14817</v>
      </c>
      <c r="G678">
        <v>8341161</v>
      </c>
      <c r="H678" t="s">
        <v>13397</v>
      </c>
      <c r="I678" t="s">
        <v>4482</v>
      </c>
      <c r="J678">
        <v>8787869923</v>
      </c>
      <c r="K678" t="s">
        <v>14818</v>
      </c>
      <c r="L678">
        <v>22</v>
      </c>
      <c r="M678">
        <v>24</v>
      </c>
      <c r="N678" t="s">
        <v>789</v>
      </c>
      <c r="O678">
        <v>7481962360</v>
      </c>
      <c r="P678" t="s">
        <v>834</v>
      </c>
      <c r="Q678" t="s">
        <v>4483</v>
      </c>
      <c r="T678" s="1">
        <v>46206</v>
      </c>
      <c r="U678" s="31">
        <v>46206.725173611114</v>
      </c>
      <c r="V678">
        <v>1</v>
      </c>
      <c r="W678">
        <v>70000</v>
      </c>
      <c r="X678" t="s">
        <v>13400</v>
      </c>
      <c r="Y678" t="s">
        <v>13401</v>
      </c>
      <c r="Z678">
        <v>909020041276989</v>
      </c>
      <c r="AA678" t="s">
        <v>13402</v>
      </c>
      <c r="AB678">
        <v>2</v>
      </c>
      <c r="AC678">
        <v>24.5</v>
      </c>
      <c r="AD678" t="s">
        <v>3663</v>
      </c>
      <c r="AE678" t="s">
        <v>3664</v>
      </c>
      <c r="AF678" t="s">
        <v>13414</v>
      </c>
      <c r="AG678" s="1">
        <v>46241</v>
      </c>
      <c r="AH678">
        <v>25</v>
      </c>
      <c r="AI678" t="s">
        <v>13404</v>
      </c>
      <c r="AJ678" t="s">
        <v>13405</v>
      </c>
      <c r="AK678" t="s">
        <v>13406</v>
      </c>
      <c r="AL678">
        <v>9363671436</v>
      </c>
      <c r="AM678" t="s">
        <v>13407</v>
      </c>
      <c r="AN678" t="s">
        <v>13408</v>
      </c>
      <c r="AO678">
        <v>1198</v>
      </c>
      <c r="AP678">
        <v>0</v>
      </c>
      <c r="AQ678" t="s">
        <v>13634</v>
      </c>
      <c r="AR678">
        <v>1562</v>
      </c>
      <c r="AS678">
        <v>0</v>
      </c>
      <c r="AZ678">
        <v>0</v>
      </c>
      <c r="BC678" t="str">
        <f>VLOOKUP(A678,Sheet1!$A$1:$E$221,2,0)</f>
        <v>East Zone</v>
      </c>
      <c r="BD678" t="str">
        <f>VLOOKUP(A678,Sheet1!$A$1:$E$221,5,0)</f>
        <v>Sheelendra Pratap Singh</v>
      </c>
    </row>
    <row r="679" spans="1:56" x14ac:dyDescent="0.35">
      <c r="A679" t="s">
        <v>907</v>
      </c>
      <c r="B679">
        <v>402</v>
      </c>
      <c r="C679" t="s">
        <v>787</v>
      </c>
      <c r="D679" t="s">
        <v>4484</v>
      </c>
      <c r="E679">
        <v>365798</v>
      </c>
      <c r="F679" t="s">
        <v>14819</v>
      </c>
      <c r="G679">
        <v>8244147</v>
      </c>
      <c r="H679" t="s">
        <v>13397</v>
      </c>
      <c r="I679" t="s">
        <v>4485</v>
      </c>
      <c r="J679">
        <v>6472309095</v>
      </c>
      <c r="K679" t="s">
        <v>14820</v>
      </c>
      <c r="L679">
        <v>42</v>
      </c>
      <c r="M679">
        <v>18</v>
      </c>
      <c r="N679" t="s">
        <v>787</v>
      </c>
      <c r="O679">
        <v>1186319368</v>
      </c>
      <c r="P679" t="s">
        <v>4074</v>
      </c>
      <c r="Q679" t="s">
        <v>4075</v>
      </c>
      <c r="T679" s="1">
        <v>46206</v>
      </c>
      <c r="U679" s="31">
        <v>46206.727106481485</v>
      </c>
      <c r="V679">
        <v>1</v>
      </c>
      <c r="W679">
        <v>90000</v>
      </c>
      <c r="X679" t="s">
        <v>13400</v>
      </c>
      <c r="Y679" t="s">
        <v>13401</v>
      </c>
      <c r="Z679">
        <v>909020041276989</v>
      </c>
      <c r="AA679" t="s">
        <v>13402</v>
      </c>
      <c r="AB679">
        <v>5</v>
      </c>
      <c r="AC679">
        <v>24.15</v>
      </c>
      <c r="AD679" t="s">
        <v>931</v>
      </c>
      <c r="AE679" t="s">
        <v>932</v>
      </c>
      <c r="AF679" t="s">
        <v>13426</v>
      </c>
      <c r="AG679" s="1">
        <v>46242</v>
      </c>
      <c r="AH679">
        <v>25</v>
      </c>
      <c r="AI679" t="s">
        <v>13404</v>
      </c>
      <c r="AJ679" t="s">
        <v>13435</v>
      </c>
      <c r="AK679" t="s">
        <v>13406</v>
      </c>
      <c r="AL679">
        <v>9199197918</v>
      </c>
      <c r="AM679" t="s">
        <v>13415</v>
      </c>
      <c r="AN679" t="s">
        <v>13408</v>
      </c>
      <c r="AO679">
        <v>1540</v>
      </c>
      <c r="AP679">
        <v>0</v>
      </c>
      <c r="AQ679" t="s">
        <v>13451</v>
      </c>
      <c r="AR679">
        <v>2008</v>
      </c>
      <c r="AS679">
        <v>0</v>
      </c>
      <c r="AZ679">
        <v>0</v>
      </c>
      <c r="BC679" t="str">
        <f>VLOOKUP(A679,Sheet1!$A$1:$E$221,2,0)</f>
        <v>East Zone</v>
      </c>
      <c r="BD679" t="str">
        <f>VLOOKUP(A679,Sheet1!$A$1:$E$221,5,0)</f>
        <v>Abhishek Kumar Tiwari</v>
      </c>
    </row>
    <row r="680" spans="1:56" x14ac:dyDescent="0.35">
      <c r="A680" t="s">
        <v>282</v>
      </c>
      <c r="B680">
        <v>635</v>
      </c>
      <c r="C680" t="s">
        <v>782</v>
      </c>
      <c r="D680" t="s">
        <v>3402</v>
      </c>
      <c r="E680">
        <v>341566</v>
      </c>
      <c r="F680" t="s">
        <v>14821</v>
      </c>
      <c r="G680">
        <v>9284311</v>
      </c>
      <c r="H680" t="s">
        <v>13397</v>
      </c>
      <c r="I680" t="s">
        <v>3404</v>
      </c>
      <c r="J680">
        <v>5640250194</v>
      </c>
      <c r="K680" t="s">
        <v>14822</v>
      </c>
      <c r="L680">
        <v>48</v>
      </c>
      <c r="M680">
        <v>51</v>
      </c>
      <c r="N680" t="s">
        <v>782</v>
      </c>
      <c r="O680">
        <v>6749263717</v>
      </c>
      <c r="P680" t="s">
        <v>2057</v>
      </c>
      <c r="Q680" t="s">
        <v>2058</v>
      </c>
      <c r="T680" s="1">
        <v>46206</v>
      </c>
      <c r="U680" s="31">
        <v>46206.791342592594</v>
      </c>
      <c r="V680">
        <v>1</v>
      </c>
      <c r="W680">
        <v>40000</v>
      </c>
      <c r="X680" t="s">
        <v>13400</v>
      </c>
      <c r="Y680" t="s">
        <v>13401</v>
      </c>
      <c r="Z680">
        <v>909020041276989</v>
      </c>
      <c r="AA680" t="s">
        <v>13402</v>
      </c>
      <c r="AB680">
        <v>3</v>
      </c>
      <c r="AC680">
        <v>24.6</v>
      </c>
      <c r="AD680" t="s">
        <v>3083</v>
      </c>
      <c r="AE680" t="s">
        <v>3084</v>
      </c>
      <c r="AF680" t="s">
        <v>13414</v>
      </c>
      <c r="AG680" s="1">
        <v>46237</v>
      </c>
      <c r="AH680">
        <v>25</v>
      </c>
      <c r="AI680" t="s">
        <v>13404</v>
      </c>
      <c r="AJ680" t="s">
        <v>13427</v>
      </c>
      <c r="AK680" t="s">
        <v>13406</v>
      </c>
      <c r="AL680">
        <v>8690938164</v>
      </c>
      <c r="AM680" t="s">
        <v>13407</v>
      </c>
      <c r="AN680" t="s">
        <v>13408</v>
      </c>
      <c r="AO680">
        <v>685</v>
      </c>
      <c r="AP680">
        <v>0</v>
      </c>
      <c r="AQ680" t="s">
        <v>13565</v>
      </c>
      <c r="AR680">
        <v>892</v>
      </c>
      <c r="AS680">
        <v>0</v>
      </c>
      <c r="AZ680">
        <v>0</v>
      </c>
      <c r="BC680" t="str">
        <f>VLOOKUP(A680,Sheet1!$A$1:$E$221,2,0)</f>
        <v>West Zone</v>
      </c>
      <c r="BD680" t="str">
        <f>VLOOKUP(A680,Sheet1!$A$1:$E$221,5,0)</f>
        <v>Valand Priyankkumar</v>
      </c>
    </row>
    <row r="681" spans="1:56" x14ac:dyDescent="0.35">
      <c r="A681" t="s">
        <v>805</v>
      </c>
      <c r="B681">
        <v>62</v>
      </c>
      <c r="C681" t="s">
        <v>788</v>
      </c>
      <c r="D681" t="s">
        <v>3280</v>
      </c>
      <c r="E681">
        <v>236613</v>
      </c>
      <c r="F681" t="s">
        <v>3378</v>
      </c>
      <c r="G681">
        <v>8476679</v>
      </c>
      <c r="H681" t="s">
        <v>13397</v>
      </c>
      <c r="I681" t="s">
        <v>3283</v>
      </c>
      <c r="J681">
        <v>2043764731</v>
      </c>
      <c r="K681" t="s">
        <v>14823</v>
      </c>
      <c r="L681">
        <v>47</v>
      </c>
      <c r="M681">
        <v>29</v>
      </c>
      <c r="N681" t="s">
        <v>788</v>
      </c>
      <c r="O681">
        <v>6842787698</v>
      </c>
      <c r="P681" t="s">
        <v>1208</v>
      </c>
      <c r="Q681" t="s">
        <v>3281</v>
      </c>
      <c r="T681" s="1">
        <v>46206</v>
      </c>
      <c r="U681" s="31">
        <v>46206.693958333337</v>
      </c>
      <c r="V681">
        <v>1</v>
      </c>
      <c r="W681">
        <v>60000</v>
      </c>
      <c r="X681" t="s">
        <v>13400</v>
      </c>
      <c r="Y681" t="s">
        <v>13401</v>
      </c>
      <c r="Z681">
        <v>909020041276989</v>
      </c>
      <c r="AA681" t="s">
        <v>13402</v>
      </c>
      <c r="AB681">
        <v>5</v>
      </c>
      <c r="AC681">
        <v>24.5</v>
      </c>
      <c r="AD681" t="s">
        <v>1269</v>
      </c>
      <c r="AE681" t="s">
        <v>1270</v>
      </c>
      <c r="AF681" t="s">
        <v>13414</v>
      </c>
      <c r="AG681" s="1">
        <v>46241</v>
      </c>
      <c r="AH681">
        <v>25</v>
      </c>
      <c r="AI681" t="s">
        <v>13404</v>
      </c>
      <c r="AJ681" t="s">
        <v>13435</v>
      </c>
      <c r="AK681" t="s">
        <v>13406</v>
      </c>
      <c r="AL681">
        <v>9981868183</v>
      </c>
      <c r="AM681" t="s">
        <v>13415</v>
      </c>
      <c r="AN681" t="s">
        <v>13408</v>
      </c>
      <c r="AO681">
        <v>1027</v>
      </c>
      <c r="AP681">
        <v>0</v>
      </c>
      <c r="AQ681" t="s">
        <v>13509</v>
      </c>
      <c r="AR681">
        <v>1278</v>
      </c>
      <c r="AS681">
        <v>0</v>
      </c>
      <c r="AZ681">
        <v>0</v>
      </c>
      <c r="BC681" t="str">
        <f>VLOOKUP(A681,Sheet1!$A$1:$E$221,2,0)</f>
        <v>South Zone</v>
      </c>
      <c r="BD681" t="str">
        <f>VLOOKUP(A681,Sheet1!$A$1:$E$221,5,0)</f>
        <v>Vinay Kumar Vishwakarma</v>
      </c>
    </row>
    <row r="682" spans="1:56" x14ac:dyDescent="0.35">
      <c r="A682" t="s">
        <v>87</v>
      </c>
      <c r="B682">
        <v>65</v>
      </c>
      <c r="C682" t="s">
        <v>788</v>
      </c>
      <c r="D682" t="s">
        <v>6545</v>
      </c>
      <c r="E682">
        <v>754270</v>
      </c>
      <c r="F682" t="s">
        <v>14824</v>
      </c>
      <c r="G682">
        <v>9282712</v>
      </c>
      <c r="H682" t="s">
        <v>13397</v>
      </c>
      <c r="I682" t="s">
        <v>6547</v>
      </c>
      <c r="J682">
        <v>3282544247</v>
      </c>
      <c r="K682" t="s">
        <v>14825</v>
      </c>
      <c r="L682">
        <v>37</v>
      </c>
      <c r="M682">
        <v>37</v>
      </c>
      <c r="N682" t="s">
        <v>788</v>
      </c>
      <c r="O682">
        <v>5395170856</v>
      </c>
      <c r="P682" t="s">
        <v>3882</v>
      </c>
      <c r="Q682" t="s">
        <v>3883</v>
      </c>
      <c r="T682" s="1">
        <v>46209</v>
      </c>
      <c r="U682" s="31">
        <v>46209.610486111109</v>
      </c>
      <c r="V682">
        <v>1</v>
      </c>
      <c r="W682">
        <v>40000</v>
      </c>
      <c r="X682" t="s">
        <v>13400</v>
      </c>
      <c r="Y682" t="s">
        <v>13401</v>
      </c>
      <c r="Z682">
        <v>909020041276989</v>
      </c>
      <c r="AA682" t="s">
        <v>13402</v>
      </c>
      <c r="AB682">
        <v>3</v>
      </c>
      <c r="AC682">
        <v>24.5</v>
      </c>
      <c r="AD682" t="s">
        <v>3047</v>
      </c>
      <c r="AE682" t="s">
        <v>3048</v>
      </c>
      <c r="AF682" t="s">
        <v>13414</v>
      </c>
      <c r="AG682" s="1">
        <v>46244</v>
      </c>
      <c r="AH682">
        <v>25</v>
      </c>
      <c r="AI682" t="s">
        <v>13404</v>
      </c>
      <c r="AJ682" t="s">
        <v>13405</v>
      </c>
      <c r="AK682" t="s">
        <v>13406</v>
      </c>
      <c r="AL682">
        <v>9343689478</v>
      </c>
      <c r="AM682" t="s">
        <v>13415</v>
      </c>
      <c r="AN682" t="s">
        <v>13408</v>
      </c>
      <c r="AO682">
        <v>685</v>
      </c>
      <c r="AP682">
        <v>0</v>
      </c>
      <c r="AQ682" t="s">
        <v>13721</v>
      </c>
      <c r="AR682">
        <v>852</v>
      </c>
      <c r="AS682">
        <v>0</v>
      </c>
      <c r="AZ682">
        <v>0</v>
      </c>
      <c r="BC682" t="str">
        <f>VLOOKUP(A682,Sheet1!$A$1:$E$221,2,0)</f>
        <v>South Zone</v>
      </c>
      <c r="BD682" t="str">
        <f>VLOOKUP(A682,Sheet1!$A$1:$E$221,5,0)</f>
        <v>Vinay Kumar Vishwakarma</v>
      </c>
    </row>
    <row r="683" spans="1:56" x14ac:dyDescent="0.35">
      <c r="A683" t="s">
        <v>204</v>
      </c>
      <c r="B683">
        <v>23</v>
      </c>
      <c r="C683" t="s">
        <v>789</v>
      </c>
      <c r="D683" t="s">
        <v>4486</v>
      </c>
      <c r="E683">
        <v>67168</v>
      </c>
      <c r="F683" t="s">
        <v>14310</v>
      </c>
      <c r="G683">
        <v>9284410</v>
      </c>
      <c r="H683" t="s">
        <v>13397</v>
      </c>
      <c r="I683" t="s">
        <v>4131</v>
      </c>
      <c r="J683">
        <v>8243088131</v>
      </c>
      <c r="K683" t="s">
        <v>2044</v>
      </c>
      <c r="L683">
        <v>49</v>
      </c>
      <c r="M683">
        <v>30</v>
      </c>
      <c r="N683" t="s">
        <v>789</v>
      </c>
      <c r="O683">
        <v>6619392628</v>
      </c>
      <c r="P683" t="s">
        <v>3860</v>
      </c>
      <c r="Q683" t="s">
        <v>4487</v>
      </c>
      <c r="T683" s="1">
        <v>46206</v>
      </c>
      <c r="U683" s="31">
        <v>46206.752430555556</v>
      </c>
      <c r="V683">
        <v>1</v>
      </c>
      <c r="W683">
        <v>70000</v>
      </c>
      <c r="X683" t="s">
        <v>13400</v>
      </c>
      <c r="Y683" t="s">
        <v>13401</v>
      </c>
      <c r="Z683">
        <v>909020041276989</v>
      </c>
      <c r="AA683" t="s">
        <v>13402</v>
      </c>
      <c r="AB683">
        <v>2</v>
      </c>
      <c r="AC683">
        <v>24.15</v>
      </c>
      <c r="AD683" t="s">
        <v>958</v>
      </c>
      <c r="AE683" t="s">
        <v>959</v>
      </c>
      <c r="AF683" t="s">
        <v>13414</v>
      </c>
      <c r="AG683" s="1">
        <v>46244</v>
      </c>
      <c r="AH683">
        <v>25</v>
      </c>
      <c r="AI683" t="s">
        <v>13404</v>
      </c>
      <c r="AJ683" t="s">
        <v>13405</v>
      </c>
      <c r="AK683" t="s">
        <v>13406</v>
      </c>
      <c r="AL683">
        <v>6395404194</v>
      </c>
      <c r="AM683" t="s">
        <v>13407</v>
      </c>
      <c r="AN683" t="s">
        <v>13408</v>
      </c>
      <c r="AO683">
        <v>1198</v>
      </c>
      <c r="AP683">
        <v>0</v>
      </c>
      <c r="AQ683" t="s">
        <v>13634</v>
      </c>
      <c r="AR683">
        <v>1562</v>
      </c>
      <c r="AS683">
        <v>0</v>
      </c>
      <c r="AZ683">
        <v>0</v>
      </c>
      <c r="BC683" t="str">
        <f>VLOOKUP(A683,Sheet1!$A$1:$E$221,2,0)</f>
        <v>West Zone</v>
      </c>
      <c r="BD683" t="str">
        <f>VLOOKUP(A683,Sheet1!$A$1:$E$221,5,0)</f>
        <v>Pradeep Kumar</v>
      </c>
    </row>
    <row r="684" spans="1:56" x14ac:dyDescent="0.35">
      <c r="A684" t="s">
        <v>805</v>
      </c>
      <c r="B684">
        <v>62</v>
      </c>
      <c r="C684" t="s">
        <v>788</v>
      </c>
      <c r="D684" t="s">
        <v>3286</v>
      </c>
      <c r="E684">
        <v>683187</v>
      </c>
      <c r="F684" t="s">
        <v>1625</v>
      </c>
      <c r="G684">
        <v>8425218</v>
      </c>
      <c r="H684" t="s">
        <v>13397</v>
      </c>
      <c r="I684" t="s">
        <v>3292</v>
      </c>
      <c r="J684">
        <v>8410367738</v>
      </c>
      <c r="K684" t="s">
        <v>14826</v>
      </c>
      <c r="L684">
        <v>29</v>
      </c>
      <c r="M684">
        <v>36</v>
      </c>
      <c r="N684" t="s">
        <v>788</v>
      </c>
      <c r="O684">
        <v>7562884375</v>
      </c>
      <c r="P684" t="s">
        <v>3287</v>
      </c>
      <c r="Q684" t="s">
        <v>3288</v>
      </c>
      <c r="T684" s="1">
        <v>46209</v>
      </c>
      <c r="U684" s="31">
        <v>46209.551134259258</v>
      </c>
      <c r="V684">
        <v>1</v>
      </c>
      <c r="W684">
        <v>80000</v>
      </c>
      <c r="X684" t="s">
        <v>13400</v>
      </c>
      <c r="Y684" t="s">
        <v>13401</v>
      </c>
      <c r="Z684">
        <v>909020041276989</v>
      </c>
      <c r="AA684" t="s">
        <v>13402</v>
      </c>
      <c r="AB684">
        <v>3</v>
      </c>
      <c r="AC684">
        <v>24.5</v>
      </c>
      <c r="AD684" t="s">
        <v>3290</v>
      </c>
      <c r="AE684" t="s">
        <v>3291</v>
      </c>
      <c r="AF684" t="s">
        <v>13414</v>
      </c>
      <c r="AG684" s="1">
        <v>46243</v>
      </c>
      <c r="AH684">
        <v>25</v>
      </c>
      <c r="AI684" t="s">
        <v>13404</v>
      </c>
      <c r="AJ684" t="s">
        <v>13427</v>
      </c>
      <c r="AK684" t="s">
        <v>13406</v>
      </c>
      <c r="AL684">
        <v>9589561850</v>
      </c>
      <c r="AM684" t="s">
        <v>13415</v>
      </c>
      <c r="AN684" t="s">
        <v>13408</v>
      </c>
      <c r="AO684">
        <v>1369</v>
      </c>
      <c r="AP684">
        <v>0</v>
      </c>
      <c r="AQ684" t="s">
        <v>13484</v>
      </c>
      <c r="AR684">
        <v>1704</v>
      </c>
      <c r="AS684">
        <v>0</v>
      </c>
      <c r="AZ684">
        <v>0</v>
      </c>
      <c r="BC684" t="str">
        <f>VLOOKUP(A684,Sheet1!$A$1:$E$221,2,0)</f>
        <v>South Zone</v>
      </c>
      <c r="BD684" t="str">
        <f>VLOOKUP(A684,Sheet1!$A$1:$E$221,5,0)</f>
        <v>Vinay Kumar Vishwakarma</v>
      </c>
    </row>
    <row r="685" spans="1:56" x14ac:dyDescent="0.35">
      <c r="A685" t="s">
        <v>149</v>
      </c>
      <c r="B685">
        <v>761</v>
      </c>
      <c r="C685" t="s">
        <v>787</v>
      </c>
      <c r="D685" t="s">
        <v>3162</v>
      </c>
      <c r="E685">
        <v>430019</v>
      </c>
      <c r="F685" t="s">
        <v>14827</v>
      </c>
      <c r="G685">
        <v>8366463</v>
      </c>
      <c r="H685" t="s">
        <v>13397</v>
      </c>
      <c r="I685" t="s">
        <v>3164</v>
      </c>
      <c r="J685">
        <v>3231573940</v>
      </c>
      <c r="K685" t="s">
        <v>1781</v>
      </c>
      <c r="L685">
        <v>30</v>
      </c>
      <c r="M685">
        <v>27</v>
      </c>
      <c r="N685" t="s">
        <v>787</v>
      </c>
      <c r="O685">
        <v>5022966255</v>
      </c>
      <c r="P685" t="s">
        <v>986</v>
      </c>
      <c r="Q685" t="s">
        <v>987</v>
      </c>
      <c r="T685" s="1">
        <v>46206</v>
      </c>
      <c r="U685" s="31">
        <v>46206.755289351851</v>
      </c>
      <c r="V685">
        <v>1</v>
      </c>
      <c r="W685">
        <v>70000</v>
      </c>
      <c r="X685" t="s">
        <v>13400</v>
      </c>
      <c r="Y685" t="s">
        <v>13401</v>
      </c>
      <c r="Z685">
        <v>909020041276989</v>
      </c>
      <c r="AA685" t="s">
        <v>13402</v>
      </c>
      <c r="AB685">
        <v>2</v>
      </c>
      <c r="AC685">
        <v>24.15</v>
      </c>
      <c r="AD685" t="s">
        <v>958</v>
      </c>
      <c r="AE685" t="s">
        <v>959</v>
      </c>
      <c r="AF685" t="s">
        <v>13403</v>
      </c>
      <c r="AG685" s="1">
        <v>46238</v>
      </c>
      <c r="AH685">
        <v>25</v>
      </c>
      <c r="AI685" t="s">
        <v>13404</v>
      </c>
      <c r="AJ685" t="s">
        <v>13405</v>
      </c>
      <c r="AK685" t="s">
        <v>13406</v>
      </c>
      <c r="AL685">
        <v>9117495201</v>
      </c>
      <c r="AM685" t="s">
        <v>13415</v>
      </c>
      <c r="AN685" t="s">
        <v>13408</v>
      </c>
      <c r="AO685">
        <v>1198</v>
      </c>
      <c r="AP685">
        <v>0</v>
      </c>
      <c r="AQ685" t="s">
        <v>13634</v>
      </c>
      <c r="AR685">
        <v>1562</v>
      </c>
      <c r="AS685">
        <v>0</v>
      </c>
      <c r="AZ685">
        <v>0</v>
      </c>
      <c r="BC685" t="str">
        <f>VLOOKUP(A685,Sheet1!$A$1:$E$221,2,0)</f>
        <v>East Zone</v>
      </c>
      <c r="BD685" t="str">
        <f>VLOOKUP(A685,Sheet1!$A$1:$E$221,5,0)</f>
        <v>Pavan Kumar Rai</v>
      </c>
    </row>
    <row r="686" spans="1:56" x14ac:dyDescent="0.35">
      <c r="A686" t="s">
        <v>807</v>
      </c>
      <c r="B686">
        <v>128</v>
      </c>
      <c r="C686" t="s">
        <v>787</v>
      </c>
      <c r="D686" t="s">
        <v>4619</v>
      </c>
      <c r="E686">
        <v>39349</v>
      </c>
      <c r="F686" t="s">
        <v>1924</v>
      </c>
      <c r="G686">
        <v>9284219</v>
      </c>
      <c r="H686" t="s">
        <v>13397</v>
      </c>
      <c r="I686" t="s">
        <v>985</v>
      </c>
      <c r="J686">
        <v>4653603770</v>
      </c>
      <c r="K686" t="s">
        <v>14828</v>
      </c>
      <c r="L686">
        <v>57</v>
      </c>
      <c r="M686">
        <v>30</v>
      </c>
      <c r="N686" t="s">
        <v>787</v>
      </c>
      <c r="O686">
        <v>7932964922</v>
      </c>
      <c r="P686" t="s">
        <v>2454</v>
      </c>
      <c r="Q686" t="s">
        <v>2455</v>
      </c>
      <c r="T686" s="1">
        <v>46206</v>
      </c>
      <c r="U686" s="31">
        <v>46206.702314814815</v>
      </c>
      <c r="V686">
        <v>1</v>
      </c>
      <c r="W686">
        <v>77000</v>
      </c>
      <c r="X686" t="s">
        <v>13400</v>
      </c>
      <c r="Y686" t="s">
        <v>13401</v>
      </c>
      <c r="Z686">
        <v>909020041276989</v>
      </c>
      <c r="AA686" t="s">
        <v>13402</v>
      </c>
      <c r="AB686">
        <v>2</v>
      </c>
      <c r="AC686">
        <v>24.15</v>
      </c>
      <c r="AD686" t="s">
        <v>939</v>
      </c>
      <c r="AE686" t="s">
        <v>940</v>
      </c>
      <c r="AF686" t="s">
        <v>13403</v>
      </c>
      <c r="AG686" s="1">
        <v>46241</v>
      </c>
      <c r="AH686">
        <v>25</v>
      </c>
      <c r="AI686" t="s">
        <v>13404</v>
      </c>
      <c r="AJ686" t="s">
        <v>13405</v>
      </c>
      <c r="AK686" t="s">
        <v>13406</v>
      </c>
      <c r="AL686">
        <v>6205126969</v>
      </c>
      <c r="AM686" t="s">
        <v>13407</v>
      </c>
      <c r="AN686" t="s">
        <v>13408</v>
      </c>
      <c r="AO686">
        <v>1318</v>
      </c>
      <c r="AP686">
        <v>0</v>
      </c>
      <c r="AQ686" t="s">
        <v>13420</v>
      </c>
      <c r="AR686">
        <v>1718</v>
      </c>
      <c r="AS686">
        <v>0</v>
      </c>
      <c r="AZ686">
        <v>0</v>
      </c>
      <c r="BC686" t="str">
        <f>VLOOKUP(A686,Sheet1!$A$1:$E$221,2,0)</f>
        <v>East Zone</v>
      </c>
      <c r="BD686" t="str">
        <f>VLOOKUP(A686,Sheet1!$A$1:$E$221,5,0)</f>
        <v>Pavan Kumar Rai</v>
      </c>
    </row>
    <row r="687" spans="1:56" x14ac:dyDescent="0.35">
      <c r="A687" t="s">
        <v>227</v>
      </c>
      <c r="B687">
        <v>67</v>
      </c>
      <c r="C687" t="s">
        <v>789</v>
      </c>
      <c r="D687" t="s">
        <v>3167</v>
      </c>
      <c r="E687">
        <v>103532</v>
      </c>
      <c r="F687" t="s">
        <v>14829</v>
      </c>
      <c r="G687">
        <v>9284563</v>
      </c>
      <c r="H687" t="s">
        <v>13397</v>
      </c>
      <c r="I687" t="s">
        <v>3169</v>
      </c>
      <c r="J687">
        <v>1357143548</v>
      </c>
      <c r="K687" t="s">
        <v>14830</v>
      </c>
      <c r="L687">
        <v>52</v>
      </c>
      <c r="M687">
        <v>26</v>
      </c>
      <c r="N687" t="s">
        <v>789</v>
      </c>
      <c r="O687">
        <v>6149811452</v>
      </c>
      <c r="P687" t="s">
        <v>1608</v>
      </c>
      <c r="Q687" t="s">
        <v>1609</v>
      </c>
      <c r="T687" s="1">
        <v>46206</v>
      </c>
      <c r="U687" s="31">
        <v>46206.695486111108</v>
      </c>
      <c r="V687">
        <v>1</v>
      </c>
      <c r="W687">
        <v>90000</v>
      </c>
      <c r="X687" t="s">
        <v>13400</v>
      </c>
      <c r="Y687" t="s">
        <v>13401</v>
      </c>
      <c r="Z687">
        <v>909020041276989</v>
      </c>
      <c r="AA687" t="s">
        <v>13402</v>
      </c>
      <c r="AB687">
        <v>3</v>
      </c>
      <c r="AC687">
        <v>24.15</v>
      </c>
      <c r="AD687" t="s">
        <v>931</v>
      </c>
      <c r="AE687" t="s">
        <v>932</v>
      </c>
      <c r="AF687" t="s">
        <v>13426</v>
      </c>
      <c r="AG687" s="1">
        <v>46242</v>
      </c>
      <c r="AH687">
        <v>25</v>
      </c>
      <c r="AI687" t="s">
        <v>13404</v>
      </c>
      <c r="AJ687" t="s">
        <v>13435</v>
      </c>
      <c r="AK687" t="s">
        <v>13443</v>
      </c>
      <c r="AL687">
        <v>9838291942</v>
      </c>
      <c r="AM687" t="s">
        <v>13407</v>
      </c>
      <c r="AN687" t="s">
        <v>13408</v>
      </c>
      <c r="AO687">
        <v>1540</v>
      </c>
      <c r="AP687">
        <v>0</v>
      </c>
      <c r="AQ687" t="s">
        <v>13451</v>
      </c>
      <c r="AR687">
        <v>2008</v>
      </c>
      <c r="AS687">
        <v>0</v>
      </c>
      <c r="AZ687">
        <v>0</v>
      </c>
      <c r="BC687" t="str">
        <f>VLOOKUP(A687,Sheet1!$A$1:$E$221,2,0)</f>
        <v>East Zone</v>
      </c>
      <c r="BD687" t="str">
        <f>VLOOKUP(A687,Sheet1!$A$1:$E$221,5,0)</f>
        <v>Prince Singh</v>
      </c>
    </row>
    <row r="688" spans="1:56" x14ac:dyDescent="0.35">
      <c r="A688" t="s">
        <v>129</v>
      </c>
      <c r="B688">
        <v>201</v>
      </c>
      <c r="C688" t="s">
        <v>787</v>
      </c>
      <c r="D688" t="s">
        <v>4488</v>
      </c>
      <c r="E688">
        <v>663569</v>
      </c>
      <c r="F688" t="s">
        <v>14831</v>
      </c>
      <c r="G688">
        <v>8498799</v>
      </c>
      <c r="H688" t="s">
        <v>13397</v>
      </c>
      <c r="I688" t="s">
        <v>4489</v>
      </c>
      <c r="J688">
        <v>6727653126</v>
      </c>
      <c r="K688" t="s">
        <v>976</v>
      </c>
      <c r="L688">
        <v>28</v>
      </c>
      <c r="M688">
        <v>32</v>
      </c>
      <c r="N688" t="s">
        <v>787</v>
      </c>
      <c r="O688">
        <v>7949642965</v>
      </c>
      <c r="P688" t="s">
        <v>1051</v>
      </c>
      <c r="Q688" t="s">
        <v>1052</v>
      </c>
      <c r="T688" s="1">
        <v>46206</v>
      </c>
      <c r="U688" s="31">
        <v>46206.756122685183</v>
      </c>
      <c r="V688">
        <v>1</v>
      </c>
      <c r="W688">
        <v>77000</v>
      </c>
      <c r="X688" t="s">
        <v>13400</v>
      </c>
      <c r="Y688" t="s">
        <v>13401</v>
      </c>
      <c r="Z688">
        <v>909020041276989</v>
      </c>
      <c r="AA688" t="s">
        <v>13402</v>
      </c>
      <c r="AB688">
        <v>2</v>
      </c>
      <c r="AC688">
        <v>24.15</v>
      </c>
      <c r="AD688" t="s">
        <v>939</v>
      </c>
      <c r="AE688" t="s">
        <v>940</v>
      </c>
      <c r="AF688" t="s">
        <v>13403</v>
      </c>
      <c r="AG688" s="1">
        <v>46244</v>
      </c>
      <c r="AH688">
        <v>25</v>
      </c>
      <c r="AI688" t="s">
        <v>13404</v>
      </c>
      <c r="AJ688" t="s">
        <v>13405</v>
      </c>
      <c r="AK688" t="s">
        <v>13406</v>
      </c>
      <c r="AL688">
        <v>9334983194</v>
      </c>
      <c r="AM688" t="s">
        <v>13415</v>
      </c>
      <c r="AN688" t="s">
        <v>13408</v>
      </c>
      <c r="AO688">
        <v>1318</v>
      </c>
      <c r="AP688">
        <v>0</v>
      </c>
      <c r="AQ688" t="s">
        <v>13420</v>
      </c>
      <c r="AR688">
        <v>1718</v>
      </c>
      <c r="AS688">
        <v>0</v>
      </c>
      <c r="AZ688">
        <v>0</v>
      </c>
      <c r="BC688" t="str">
        <f>VLOOKUP(A688,Sheet1!$A$1:$E$221,2,0)</f>
        <v>East Zone</v>
      </c>
      <c r="BD688" t="str">
        <f>VLOOKUP(A688,Sheet1!$A$1:$E$221,5,0)</f>
        <v>Pavan Kumar Rai</v>
      </c>
    </row>
    <row r="689" spans="1:56" x14ac:dyDescent="0.35">
      <c r="A689" t="s">
        <v>125</v>
      </c>
      <c r="B689">
        <v>112</v>
      </c>
      <c r="C689" t="s">
        <v>787</v>
      </c>
      <c r="D689" t="s">
        <v>4490</v>
      </c>
      <c r="E689">
        <v>745846</v>
      </c>
      <c r="F689" t="s">
        <v>1161</v>
      </c>
      <c r="G689">
        <v>9057325</v>
      </c>
      <c r="H689" t="s">
        <v>13397</v>
      </c>
      <c r="I689" t="s">
        <v>4491</v>
      </c>
      <c r="J689">
        <v>9659766254</v>
      </c>
      <c r="K689" t="s">
        <v>14832</v>
      </c>
      <c r="L689">
        <v>31</v>
      </c>
      <c r="M689">
        <v>32</v>
      </c>
      <c r="N689" t="s">
        <v>787</v>
      </c>
      <c r="O689">
        <v>3050553540</v>
      </c>
      <c r="P689" t="s">
        <v>123</v>
      </c>
      <c r="Q689" t="s">
        <v>4492</v>
      </c>
      <c r="T689" s="1">
        <v>46206</v>
      </c>
      <c r="U689" s="31">
        <v>46206.823738425926</v>
      </c>
      <c r="V689">
        <v>1</v>
      </c>
      <c r="W689">
        <v>77000</v>
      </c>
      <c r="X689" t="s">
        <v>13400</v>
      </c>
      <c r="Y689" t="s">
        <v>13401</v>
      </c>
      <c r="Z689">
        <v>909020041276989</v>
      </c>
      <c r="AA689" t="s">
        <v>13402</v>
      </c>
      <c r="AB689">
        <v>2</v>
      </c>
      <c r="AC689">
        <v>24.15</v>
      </c>
      <c r="AD689" t="s">
        <v>1025</v>
      </c>
      <c r="AE689" t="s">
        <v>1026</v>
      </c>
      <c r="AF689" t="s">
        <v>13403</v>
      </c>
      <c r="AG689" s="1">
        <v>46242</v>
      </c>
      <c r="AH689">
        <v>25</v>
      </c>
      <c r="AI689" t="s">
        <v>13404</v>
      </c>
      <c r="AJ689" t="s">
        <v>13435</v>
      </c>
      <c r="AK689" t="s">
        <v>13406</v>
      </c>
      <c r="AL689">
        <v>7764810955</v>
      </c>
      <c r="AM689" t="s">
        <v>13407</v>
      </c>
      <c r="AN689" t="s">
        <v>13408</v>
      </c>
      <c r="AO689">
        <v>1318</v>
      </c>
      <c r="AP689">
        <v>0</v>
      </c>
      <c r="AQ689" t="s">
        <v>13459</v>
      </c>
      <c r="AR689">
        <v>1640</v>
      </c>
      <c r="AS689">
        <v>0</v>
      </c>
      <c r="AZ689">
        <v>0</v>
      </c>
      <c r="BC689" t="str">
        <f>VLOOKUP(A689,Sheet1!$A$1:$E$221,2,0)</f>
        <v>East Zone</v>
      </c>
      <c r="BD689" t="str">
        <f>VLOOKUP(A689,Sheet1!$A$1:$E$221,5,0)</f>
        <v>Pavan Kumar Rai</v>
      </c>
    </row>
    <row r="690" spans="1:56" x14ac:dyDescent="0.35">
      <c r="A690" t="s">
        <v>831</v>
      </c>
      <c r="B690">
        <v>57</v>
      </c>
      <c r="C690" t="s">
        <v>789</v>
      </c>
      <c r="D690" t="s">
        <v>7484</v>
      </c>
      <c r="E690">
        <v>592626</v>
      </c>
      <c r="F690" t="s">
        <v>14833</v>
      </c>
      <c r="G690">
        <v>8519956</v>
      </c>
      <c r="H690" t="s">
        <v>13397</v>
      </c>
      <c r="I690" t="s">
        <v>1143</v>
      </c>
      <c r="J690">
        <v>2263592363</v>
      </c>
      <c r="K690" t="s">
        <v>14834</v>
      </c>
      <c r="L690">
        <v>37</v>
      </c>
      <c r="M690">
        <v>45</v>
      </c>
      <c r="N690" t="s">
        <v>789</v>
      </c>
      <c r="O690">
        <v>7775382083</v>
      </c>
      <c r="P690" t="s">
        <v>3074</v>
      </c>
      <c r="Q690" t="s">
        <v>3075</v>
      </c>
      <c r="T690" s="1">
        <v>46209</v>
      </c>
      <c r="U690" s="31">
        <v>46209.498472222222</v>
      </c>
      <c r="V690">
        <v>1</v>
      </c>
      <c r="W690">
        <v>73000</v>
      </c>
      <c r="X690" t="s">
        <v>13400</v>
      </c>
      <c r="Y690" t="s">
        <v>13401</v>
      </c>
      <c r="Z690">
        <v>909020041276989</v>
      </c>
      <c r="AA690" t="s">
        <v>13402</v>
      </c>
      <c r="AB690">
        <v>2</v>
      </c>
      <c r="AC690">
        <v>24.15</v>
      </c>
      <c r="AD690" t="s">
        <v>3113</v>
      </c>
      <c r="AE690" t="s">
        <v>3114</v>
      </c>
      <c r="AF690" t="s">
        <v>13414</v>
      </c>
      <c r="AG690" s="1">
        <v>46245</v>
      </c>
      <c r="AH690">
        <v>25</v>
      </c>
      <c r="AI690" t="s">
        <v>13404</v>
      </c>
      <c r="AJ690" t="s">
        <v>13435</v>
      </c>
      <c r="AK690" t="s">
        <v>13406</v>
      </c>
      <c r="AL690">
        <v>8954805810</v>
      </c>
      <c r="AM690" t="s">
        <v>13407</v>
      </c>
      <c r="AN690" t="s">
        <v>13408</v>
      </c>
      <c r="AO690">
        <v>1250</v>
      </c>
      <c r="AP690">
        <v>0</v>
      </c>
      <c r="AQ690" t="s">
        <v>14267</v>
      </c>
      <c r="AR690">
        <v>1678</v>
      </c>
      <c r="AS690">
        <v>0</v>
      </c>
      <c r="AZ690">
        <v>0</v>
      </c>
      <c r="BC690" t="str">
        <f>VLOOKUP(A690,Sheet1!$A$1:$E$221,2,0)</f>
        <v>West Zone</v>
      </c>
      <c r="BD690" t="str">
        <f>VLOOKUP(A690,Sheet1!$A$1:$E$221,5,0)</f>
        <v>Naveen Kumar</v>
      </c>
    </row>
    <row r="691" spans="1:56" x14ac:dyDescent="0.35">
      <c r="A691" t="s">
        <v>89</v>
      </c>
      <c r="B691">
        <v>132</v>
      </c>
      <c r="C691" t="s">
        <v>788</v>
      </c>
      <c r="D691" t="s">
        <v>4493</v>
      </c>
      <c r="E691">
        <v>395235</v>
      </c>
      <c r="F691" t="s">
        <v>14835</v>
      </c>
      <c r="G691">
        <v>9282951</v>
      </c>
      <c r="H691" t="s">
        <v>13397</v>
      </c>
      <c r="I691" t="s">
        <v>4494</v>
      </c>
      <c r="J691">
        <v>1593758413</v>
      </c>
      <c r="K691" t="s">
        <v>14836</v>
      </c>
      <c r="L691">
        <v>26</v>
      </c>
      <c r="M691">
        <v>30</v>
      </c>
      <c r="N691" t="s">
        <v>788</v>
      </c>
      <c r="O691">
        <v>1142398409</v>
      </c>
      <c r="P691" t="s">
        <v>4495</v>
      </c>
      <c r="Q691" t="s">
        <v>4496</v>
      </c>
      <c r="T691" s="1">
        <v>46206</v>
      </c>
      <c r="U691" s="31">
        <v>46206.751481481479</v>
      </c>
      <c r="V691">
        <v>1</v>
      </c>
      <c r="W691">
        <v>50000</v>
      </c>
      <c r="X691" t="s">
        <v>13400</v>
      </c>
      <c r="Y691" t="s">
        <v>13401</v>
      </c>
      <c r="Z691">
        <v>909020041276989</v>
      </c>
      <c r="AA691" t="s">
        <v>13402</v>
      </c>
      <c r="AB691">
        <v>3</v>
      </c>
      <c r="AC691">
        <v>24.5</v>
      </c>
      <c r="AD691" t="s">
        <v>1223</v>
      </c>
      <c r="AE691" t="s">
        <v>1224</v>
      </c>
      <c r="AF691" t="s">
        <v>13403</v>
      </c>
      <c r="AG691" s="1">
        <v>46246</v>
      </c>
      <c r="AH691">
        <v>25</v>
      </c>
      <c r="AI691" t="s">
        <v>13404</v>
      </c>
      <c r="AJ691" t="s">
        <v>13435</v>
      </c>
      <c r="AK691" t="s">
        <v>13406</v>
      </c>
      <c r="AL691">
        <v>9584046072</v>
      </c>
      <c r="AM691" t="s">
        <v>13415</v>
      </c>
      <c r="AN691" t="s">
        <v>13408</v>
      </c>
      <c r="AO691">
        <v>856</v>
      </c>
      <c r="AP691">
        <v>0</v>
      </c>
      <c r="AQ691" t="s">
        <v>13545</v>
      </c>
      <c r="AR691">
        <v>1065</v>
      </c>
      <c r="AS691">
        <v>0</v>
      </c>
      <c r="AZ691">
        <v>0</v>
      </c>
      <c r="BC691" t="str">
        <f>VLOOKUP(A691,Sheet1!$A$1:$E$221,2,0)</f>
        <v>South Zone</v>
      </c>
      <c r="BD691" t="str">
        <f>VLOOKUP(A691,Sheet1!$A$1:$E$221,5,0)</f>
        <v>Manu Yadav</v>
      </c>
    </row>
    <row r="692" spans="1:56" x14ac:dyDescent="0.35">
      <c r="A692" t="s">
        <v>208</v>
      </c>
      <c r="B692">
        <v>61</v>
      </c>
      <c r="C692" t="s">
        <v>789</v>
      </c>
      <c r="D692" t="s">
        <v>7514</v>
      </c>
      <c r="E692">
        <v>426862</v>
      </c>
      <c r="F692" t="s">
        <v>3683</v>
      </c>
      <c r="G692">
        <v>9283484</v>
      </c>
      <c r="H692" t="s">
        <v>13397</v>
      </c>
      <c r="I692" t="s">
        <v>3683</v>
      </c>
      <c r="J692">
        <v>5688228786</v>
      </c>
      <c r="K692" t="s">
        <v>13762</v>
      </c>
      <c r="L692">
        <v>39</v>
      </c>
      <c r="M692">
        <v>41</v>
      </c>
      <c r="N692" t="s">
        <v>789</v>
      </c>
      <c r="O692">
        <v>3993368516</v>
      </c>
      <c r="P692" t="s">
        <v>81</v>
      </c>
      <c r="Q692" t="s">
        <v>7498</v>
      </c>
      <c r="T692" s="1">
        <v>46209</v>
      </c>
      <c r="U692" s="31">
        <v>46209.512442129628</v>
      </c>
      <c r="V692">
        <v>1</v>
      </c>
      <c r="W692">
        <v>70000</v>
      </c>
      <c r="X692" t="s">
        <v>13400</v>
      </c>
      <c r="Y692" t="s">
        <v>13401</v>
      </c>
      <c r="Z692">
        <v>909020041276989</v>
      </c>
      <c r="AA692" t="s">
        <v>13402</v>
      </c>
      <c r="AB692">
        <v>3</v>
      </c>
      <c r="AC692">
        <v>24.15</v>
      </c>
      <c r="AD692" t="s">
        <v>1325</v>
      </c>
      <c r="AE692" t="s">
        <v>1326</v>
      </c>
      <c r="AF692" t="s">
        <v>13414</v>
      </c>
      <c r="AG692" s="1">
        <v>46241</v>
      </c>
      <c r="AH692">
        <v>25</v>
      </c>
      <c r="AI692" t="s">
        <v>13404</v>
      </c>
      <c r="AJ692" t="s">
        <v>13435</v>
      </c>
      <c r="AK692" t="s">
        <v>13406</v>
      </c>
      <c r="AL692">
        <v>8171048980</v>
      </c>
      <c r="AM692" t="s">
        <v>13415</v>
      </c>
      <c r="AN692" t="s">
        <v>13408</v>
      </c>
      <c r="AO692">
        <v>1198</v>
      </c>
      <c r="AP692">
        <v>0</v>
      </c>
      <c r="AQ692" t="s">
        <v>13444</v>
      </c>
      <c r="AR692">
        <v>1609</v>
      </c>
      <c r="AS692">
        <v>0</v>
      </c>
      <c r="AZ692">
        <v>0</v>
      </c>
      <c r="BC692" t="str">
        <f>VLOOKUP(A692,Sheet1!$A$1:$E$221,2,0)</f>
        <v>West Zone</v>
      </c>
      <c r="BD692" t="str">
        <f>VLOOKUP(A692,Sheet1!$A$1:$E$221,5,0)</f>
        <v>Pradeep Kumar</v>
      </c>
    </row>
    <row r="693" spans="1:56" x14ac:dyDescent="0.35">
      <c r="A693" t="s">
        <v>110</v>
      </c>
      <c r="B693">
        <v>842</v>
      </c>
      <c r="C693" t="s">
        <v>790</v>
      </c>
      <c r="D693" t="s">
        <v>4497</v>
      </c>
      <c r="E693">
        <v>92304</v>
      </c>
      <c r="F693" t="s">
        <v>14837</v>
      </c>
      <c r="G693">
        <v>9282198</v>
      </c>
      <c r="H693" t="s">
        <v>13397</v>
      </c>
      <c r="I693" t="s">
        <v>4498</v>
      </c>
      <c r="J693">
        <v>2182009070</v>
      </c>
      <c r="K693" t="s">
        <v>14838</v>
      </c>
      <c r="L693">
        <v>40</v>
      </c>
      <c r="M693">
        <v>42</v>
      </c>
      <c r="N693" t="s">
        <v>790</v>
      </c>
      <c r="O693">
        <v>1917317415</v>
      </c>
      <c r="P693" t="s">
        <v>4499</v>
      </c>
      <c r="Q693" t="s">
        <v>4500</v>
      </c>
      <c r="T693" s="1">
        <v>46206</v>
      </c>
      <c r="U693" s="31">
        <v>46206.795798611114</v>
      </c>
      <c r="V693">
        <v>1</v>
      </c>
      <c r="W693">
        <v>90000</v>
      </c>
      <c r="X693" t="s">
        <v>13400</v>
      </c>
      <c r="Y693" t="s">
        <v>13401</v>
      </c>
      <c r="Z693">
        <v>909020041276989</v>
      </c>
      <c r="AA693" t="s">
        <v>13402</v>
      </c>
      <c r="AB693">
        <v>5</v>
      </c>
      <c r="AC693">
        <v>24.15</v>
      </c>
      <c r="AD693" t="s">
        <v>1032</v>
      </c>
      <c r="AE693" t="s">
        <v>1033</v>
      </c>
      <c r="AF693" t="s">
        <v>13414</v>
      </c>
      <c r="AG693" s="1">
        <v>46238</v>
      </c>
      <c r="AH693">
        <v>25</v>
      </c>
      <c r="AI693" t="s">
        <v>13404</v>
      </c>
      <c r="AJ693" t="s">
        <v>13435</v>
      </c>
      <c r="AK693" t="s">
        <v>13406</v>
      </c>
      <c r="AL693">
        <v>8393991259</v>
      </c>
      <c r="AM693" t="s">
        <v>13415</v>
      </c>
      <c r="AN693" t="s">
        <v>13408</v>
      </c>
      <c r="AO693">
        <v>1540</v>
      </c>
      <c r="AP693">
        <v>0</v>
      </c>
      <c r="AQ693" t="s">
        <v>13440</v>
      </c>
      <c r="AR693">
        <v>2010</v>
      </c>
      <c r="AS693">
        <v>0</v>
      </c>
      <c r="AZ693">
        <v>0</v>
      </c>
      <c r="BC693" t="str">
        <f>VLOOKUP(A693,Sheet1!$A$1:$E$221,2,0)</f>
        <v>West Zone</v>
      </c>
      <c r="BD693" t="str">
        <f>VLOOKUP(A693,Sheet1!$A$1:$E$221,5,0)</f>
        <v>Pradeep Kumar</v>
      </c>
    </row>
    <row r="694" spans="1:56" x14ac:dyDescent="0.35">
      <c r="A694" t="s">
        <v>190</v>
      </c>
      <c r="B694">
        <v>737</v>
      </c>
      <c r="C694" t="s">
        <v>792</v>
      </c>
      <c r="D694" t="s">
        <v>2714</v>
      </c>
      <c r="E694">
        <v>435190</v>
      </c>
      <c r="F694" t="s">
        <v>14839</v>
      </c>
      <c r="G694">
        <v>8316664</v>
      </c>
      <c r="H694" t="s">
        <v>13397</v>
      </c>
      <c r="I694" t="s">
        <v>2718</v>
      </c>
      <c r="J694">
        <v>2922755144</v>
      </c>
      <c r="K694" t="s">
        <v>14840</v>
      </c>
      <c r="L694">
        <v>53</v>
      </c>
      <c r="M694">
        <v>36</v>
      </c>
      <c r="N694" t="s">
        <v>792</v>
      </c>
      <c r="O694">
        <v>3188529008</v>
      </c>
      <c r="P694" t="s">
        <v>14841</v>
      </c>
      <c r="Q694" t="s">
        <v>14842</v>
      </c>
      <c r="T694" s="1">
        <v>46206</v>
      </c>
      <c r="U694" s="31">
        <v>46206.728020833332</v>
      </c>
      <c r="V694">
        <v>1</v>
      </c>
      <c r="W694">
        <v>77000</v>
      </c>
      <c r="X694" t="s">
        <v>13400</v>
      </c>
      <c r="Y694" t="s">
        <v>13401</v>
      </c>
      <c r="Z694">
        <v>909020041276989</v>
      </c>
      <c r="AA694" t="s">
        <v>13626</v>
      </c>
      <c r="AB694">
        <v>2</v>
      </c>
      <c r="AC694">
        <v>24.15</v>
      </c>
      <c r="AD694" t="s">
        <v>1256</v>
      </c>
      <c r="AE694" t="s">
        <v>1257</v>
      </c>
      <c r="AF694" t="s">
        <v>13426</v>
      </c>
      <c r="AG694" s="1">
        <v>46238</v>
      </c>
      <c r="AH694">
        <v>36</v>
      </c>
      <c r="AI694" t="s">
        <v>13404</v>
      </c>
      <c r="AJ694" t="s">
        <v>13405</v>
      </c>
      <c r="AK694" t="s">
        <v>13406</v>
      </c>
      <c r="AL694">
        <v>9942448789</v>
      </c>
      <c r="AM694" t="s">
        <v>13407</v>
      </c>
      <c r="AN694" t="s">
        <v>13408</v>
      </c>
      <c r="AO694">
        <v>1318</v>
      </c>
      <c r="AP694">
        <v>0</v>
      </c>
      <c r="AQ694" t="s">
        <v>14059</v>
      </c>
      <c r="AR694">
        <v>2400</v>
      </c>
      <c r="AS694">
        <v>0</v>
      </c>
      <c r="AZ694">
        <v>0</v>
      </c>
      <c r="BC694" t="str">
        <f>VLOOKUP(A694,Sheet1!$A$1:$E$221,2,0)</f>
        <v>South Zone</v>
      </c>
      <c r="BD694" t="str">
        <f>VLOOKUP(A694,Sheet1!$A$1:$E$221,5,0)</f>
        <v>Sankar T</v>
      </c>
    </row>
    <row r="695" spans="1:56" x14ac:dyDescent="0.35">
      <c r="A695" t="s">
        <v>127</v>
      </c>
      <c r="B695">
        <v>122</v>
      </c>
      <c r="C695" t="s">
        <v>784</v>
      </c>
      <c r="D695" t="s">
        <v>3192</v>
      </c>
      <c r="E695">
        <v>331209</v>
      </c>
      <c r="F695" t="s">
        <v>14843</v>
      </c>
      <c r="G695">
        <v>8318974</v>
      </c>
      <c r="H695" t="s">
        <v>13397</v>
      </c>
      <c r="I695" t="s">
        <v>3194</v>
      </c>
      <c r="J695">
        <v>8072216304</v>
      </c>
      <c r="K695" t="s">
        <v>4501</v>
      </c>
      <c r="L695">
        <v>50</v>
      </c>
      <c r="M695">
        <v>54</v>
      </c>
      <c r="N695" t="s">
        <v>784</v>
      </c>
      <c r="O695">
        <v>7943932600</v>
      </c>
      <c r="P695" t="s">
        <v>991</v>
      </c>
      <c r="Q695" t="s">
        <v>1674</v>
      </c>
      <c r="T695" s="1">
        <v>46206</v>
      </c>
      <c r="U695" s="31">
        <v>46206.660543981481</v>
      </c>
      <c r="V695">
        <v>1</v>
      </c>
      <c r="W695">
        <v>73000</v>
      </c>
      <c r="X695" t="s">
        <v>13400</v>
      </c>
      <c r="Y695" t="s">
        <v>13401</v>
      </c>
      <c r="Z695">
        <v>909020041276989</v>
      </c>
      <c r="AA695" t="s">
        <v>13402</v>
      </c>
      <c r="AB695">
        <v>2</v>
      </c>
      <c r="AC695">
        <v>24.5</v>
      </c>
      <c r="AD695" t="s">
        <v>1523</v>
      </c>
      <c r="AE695" t="s">
        <v>1524</v>
      </c>
      <c r="AF695" t="s">
        <v>13403</v>
      </c>
      <c r="AG695" s="1">
        <v>46242</v>
      </c>
      <c r="AH695">
        <v>25</v>
      </c>
      <c r="AI695" t="s">
        <v>13404</v>
      </c>
      <c r="AJ695" t="s">
        <v>13405</v>
      </c>
      <c r="AK695" t="s">
        <v>13406</v>
      </c>
      <c r="AL695">
        <v>9546839591</v>
      </c>
      <c r="AM695" t="s">
        <v>13415</v>
      </c>
      <c r="AN695" t="s">
        <v>13408</v>
      </c>
      <c r="AO695">
        <v>1250</v>
      </c>
      <c r="AP695">
        <v>0</v>
      </c>
      <c r="AQ695" t="s">
        <v>14069</v>
      </c>
      <c r="AR695">
        <v>1630</v>
      </c>
      <c r="AS695">
        <v>0</v>
      </c>
      <c r="AZ695">
        <v>0</v>
      </c>
      <c r="BC695" t="str">
        <f>VLOOKUP(A695,Sheet1!$A$1:$E$221,2,0)</f>
        <v>East Zone</v>
      </c>
      <c r="BD695" t="str">
        <f>VLOOKUP(A695,Sheet1!$A$1:$E$221,5,0)</f>
        <v>Raja Kumar</v>
      </c>
    </row>
    <row r="696" spans="1:56" x14ac:dyDescent="0.35">
      <c r="A696" t="s">
        <v>144</v>
      </c>
      <c r="B696">
        <v>444</v>
      </c>
      <c r="C696" t="s">
        <v>784</v>
      </c>
      <c r="D696" t="s">
        <v>4502</v>
      </c>
      <c r="E696">
        <v>516085</v>
      </c>
      <c r="F696" t="s">
        <v>1320</v>
      </c>
      <c r="G696">
        <v>9284310</v>
      </c>
      <c r="H696" t="s">
        <v>13397</v>
      </c>
      <c r="I696" t="s">
        <v>4503</v>
      </c>
      <c r="J696">
        <v>5061198970</v>
      </c>
      <c r="K696" t="s">
        <v>14844</v>
      </c>
      <c r="L696">
        <v>35</v>
      </c>
      <c r="M696">
        <v>18</v>
      </c>
      <c r="N696" t="s">
        <v>784</v>
      </c>
      <c r="O696">
        <v>3523108183</v>
      </c>
      <c r="P696" t="s">
        <v>3856</v>
      </c>
      <c r="Q696" t="s">
        <v>3857</v>
      </c>
      <c r="T696" s="1">
        <v>46206</v>
      </c>
      <c r="U696" s="31">
        <v>46206.721435185187</v>
      </c>
      <c r="V696">
        <v>1</v>
      </c>
      <c r="W696">
        <v>90000</v>
      </c>
      <c r="X696" t="s">
        <v>13400</v>
      </c>
      <c r="Y696" t="s">
        <v>13401</v>
      </c>
      <c r="Z696">
        <v>909020041276989</v>
      </c>
      <c r="AA696" t="s">
        <v>13402</v>
      </c>
      <c r="AB696">
        <v>3</v>
      </c>
      <c r="AC696">
        <v>24.15</v>
      </c>
      <c r="AD696" t="s">
        <v>1032</v>
      </c>
      <c r="AE696" t="s">
        <v>1033</v>
      </c>
      <c r="AF696" t="s">
        <v>13403</v>
      </c>
      <c r="AG696" s="1">
        <v>46240</v>
      </c>
      <c r="AH696">
        <v>25</v>
      </c>
      <c r="AI696" t="s">
        <v>13404</v>
      </c>
      <c r="AJ696" t="s">
        <v>13427</v>
      </c>
      <c r="AK696" t="s">
        <v>13406</v>
      </c>
      <c r="AL696">
        <v>9065972216</v>
      </c>
      <c r="AM696" t="s">
        <v>13407</v>
      </c>
      <c r="AN696" t="s">
        <v>13408</v>
      </c>
      <c r="AO696">
        <v>1540</v>
      </c>
      <c r="AP696">
        <v>0</v>
      </c>
      <c r="AQ696" t="s">
        <v>13440</v>
      </c>
      <c r="AR696">
        <v>2010</v>
      </c>
      <c r="AS696">
        <v>0</v>
      </c>
      <c r="AZ696">
        <v>0</v>
      </c>
      <c r="BC696" t="str">
        <f>VLOOKUP(A696,Sheet1!$A$1:$E$221,2,0)</f>
        <v>East Zone</v>
      </c>
      <c r="BD696" t="str">
        <f>VLOOKUP(A696,Sheet1!$A$1:$E$221,5,0)</f>
        <v>Raja Kumar</v>
      </c>
    </row>
    <row r="697" spans="1:56" x14ac:dyDescent="0.35">
      <c r="A697" t="s">
        <v>270</v>
      </c>
      <c r="B697">
        <v>221</v>
      </c>
      <c r="C697" t="s">
        <v>791</v>
      </c>
      <c r="D697" t="s">
        <v>4504</v>
      </c>
      <c r="E697">
        <v>143201</v>
      </c>
      <c r="F697" t="s">
        <v>14845</v>
      </c>
      <c r="G697">
        <v>8354054</v>
      </c>
      <c r="H697" t="s">
        <v>13397</v>
      </c>
      <c r="I697" t="s">
        <v>4505</v>
      </c>
      <c r="J697">
        <v>5950457771</v>
      </c>
      <c r="K697" t="s">
        <v>14846</v>
      </c>
      <c r="L697">
        <v>27</v>
      </c>
      <c r="M697">
        <v>31</v>
      </c>
      <c r="N697" t="s">
        <v>791</v>
      </c>
      <c r="O697">
        <v>3611398193</v>
      </c>
      <c r="P697" t="s">
        <v>4090</v>
      </c>
      <c r="Q697" t="s">
        <v>4091</v>
      </c>
      <c r="T697" s="1">
        <v>46206</v>
      </c>
      <c r="U697" s="31">
        <v>46206.696238425924</v>
      </c>
      <c r="V697">
        <v>1</v>
      </c>
      <c r="W697">
        <v>60000</v>
      </c>
      <c r="X697" t="s">
        <v>13400</v>
      </c>
      <c r="Y697" t="s">
        <v>13401</v>
      </c>
      <c r="Z697">
        <v>909020041276989</v>
      </c>
      <c r="AA697" t="s">
        <v>13402</v>
      </c>
      <c r="AB697">
        <v>2</v>
      </c>
      <c r="AC697">
        <v>24.15</v>
      </c>
      <c r="AD697" t="s">
        <v>1038</v>
      </c>
      <c r="AE697" t="s">
        <v>1039</v>
      </c>
      <c r="AF697" t="s">
        <v>13426</v>
      </c>
      <c r="AG697" s="1">
        <v>46244</v>
      </c>
      <c r="AH697">
        <v>25</v>
      </c>
      <c r="AI697" t="s">
        <v>13404</v>
      </c>
      <c r="AJ697" t="s">
        <v>13435</v>
      </c>
      <c r="AK697" t="s">
        <v>13406</v>
      </c>
      <c r="AL697">
        <v>9861127630</v>
      </c>
      <c r="AM697" t="s">
        <v>13415</v>
      </c>
      <c r="AN697" t="s">
        <v>13408</v>
      </c>
      <c r="AO697">
        <v>1027</v>
      </c>
      <c r="AP697">
        <v>0</v>
      </c>
      <c r="AQ697" t="s">
        <v>13471</v>
      </c>
      <c r="AR697">
        <v>1340</v>
      </c>
      <c r="AS697">
        <v>0</v>
      </c>
      <c r="AZ697">
        <v>0</v>
      </c>
      <c r="BC697" t="str">
        <f>VLOOKUP(A697,Sheet1!$A$1:$E$221,2,0)</f>
        <v>South East Zone</v>
      </c>
      <c r="BD697" t="str">
        <f>VLOOKUP(A697,Sheet1!$A$1:$E$221,5,0)</f>
        <v>Radhashyam Panda</v>
      </c>
    </row>
    <row r="698" spans="1:56" x14ac:dyDescent="0.35">
      <c r="A698" t="s">
        <v>216</v>
      </c>
      <c r="B698">
        <v>439</v>
      </c>
      <c r="C698" t="s">
        <v>791</v>
      </c>
      <c r="D698" t="s">
        <v>4506</v>
      </c>
      <c r="E698">
        <v>262636</v>
      </c>
      <c r="F698" t="s">
        <v>14847</v>
      </c>
      <c r="G698">
        <v>8257527</v>
      </c>
      <c r="H698" t="s">
        <v>13397</v>
      </c>
      <c r="I698" t="s">
        <v>4507</v>
      </c>
      <c r="J698">
        <v>1206970517</v>
      </c>
      <c r="K698" t="s">
        <v>14848</v>
      </c>
      <c r="L698">
        <v>53</v>
      </c>
      <c r="M698">
        <v>54</v>
      </c>
      <c r="N698" t="s">
        <v>791</v>
      </c>
      <c r="O698">
        <v>3025421028</v>
      </c>
      <c r="P698" t="s">
        <v>1508</v>
      </c>
      <c r="Q698" t="s">
        <v>1509</v>
      </c>
      <c r="T698" s="1">
        <v>46206</v>
      </c>
      <c r="U698" s="31">
        <v>46206.706643518519</v>
      </c>
      <c r="V698">
        <v>1</v>
      </c>
      <c r="W698">
        <v>70000</v>
      </c>
      <c r="X698" t="s">
        <v>13400</v>
      </c>
      <c r="Y698" t="s">
        <v>13401</v>
      </c>
      <c r="Z698">
        <v>909020041276989</v>
      </c>
      <c r="AA698" t="s">
        <v>13402</v>
      </c>
      <c r="AB698">
        <v>3</v>
      </c>
      <c r="AC698">
        <v>24.15</v>
      </c>
      <c r="AD698" t="s">
        <v>1235</v>
      </c>
      <c r="AE698" t="s">
        <v>1236</v>
      </c>
      <c r="AF698" t="s">
        <v>13403</v>
      </c>
      <c r="AG698" s="1">
        <v>46241</v>
      </c>
      <c r="AH698">
        <v>25</v>
      </c>
      <c r="AI698" t="s">
        <v>13404</v>
      </c>
      <c r="AJ698" t="s">
        <v>13435</v>
      </c>
      <c r="AK698" t="s">
        <v>13406</v>
      </c>
      <c r="AL698">
        <v>8260983816</v>
      </c>
      <c r="AM698" t="s">
        <v>13415</v>
      </c>
      <c r="AN698" t="s">
        <v>13408</v>
      </c>
      <c r="AO698">
        <v>1198</v>
      </c>
      <c r="AP698">
        <v>0</v>
      </c>
      <c r="AQ698" t="s">
        <v>13454</v>
      </c>
      <c r="AR698">
        <v>1491</v>
      </c>
      <c r="AS698">
        <v>0</v>
      </c>
      <c r="AZ698">
        <v>0</v>
      </c>
      <c r="BC698" t="str">
        <f>VLOOKUP(A698,Sheet1!$A$1:$E$221,2,0)</f>
        <v>South East Zone</v>
      </c>
      <c r="BD698" t="str">
        <f>VLOOKUP(A698,Sheet1!$A$1:$E$221,5,0)</f>
        <v>Pratik Mishra</v>
      </c>
    </row>
    <row r="699" spans="1:56" x14ac:dyDescent="0.35">
      <c r="A699" t="s">
        <v>214</v>
      </c>
      <c r="B699">
        <v>411</v>
      </c>
      <c r="C699" t="s">
        <v>778</v>
      </c>
      <c r="D699" t="s">
        <v>4508</v>
      </c>
      <c r="E699">
        <v>786682</v>
      </c>
      <c r="F699" t="s">
        <v>14849</v>
      </c>
      <c r="G699">
        <v>9281858</v>
      </c>
      <c r="H699" t="s">
        <v>13397</v>
      </c>
      <c r="I699" t="s">
        <v>4509</v>
      </c>
      <c r="J699">
        <v>7247074104</v>
      </c>
      <c r="K699" t="s">
        <v>14850</v>
      </c>
      <c r="L699">
        <v>36</v>
      </c>
      <c r="M699">
        <v>37</v>
      </c>
      <c r="N699" t="s">
        <v>778</v>
      </c>
      <c r="O699">
        <v>1215964911</v>
      </c>
      <c r="P699" t="s">
        <v>4510</v>
      </c>
      <c r="Q699" t="s">
        <v>4511</v>
      </c>
      <c r="R699" t="s">
        <v>4510</v>
      </c>
      <c r="S699" t="s">
        <v>4511</v>
      </c>
      <c r="T699" s="1">
        <v>46206</v>
      </c>
      <c r="U699" s="31">
        <v>46206.796469907407</v>
      </c>
      <c r="V699">
        <v>1</v>
      </c>
      <c r="W699">
        <v>50000</v>
      </c>
      <c r="X699" t="s">
        <v>13400</v>
      </c>
      <c r="Y699" t="s">
        <v>13401</v>
      </c>
      <c r="Z699">
        <v>909020041276989</v>
      </c>
      <c r="AA699" t="s">
        <v>13402</v>
      </c>
      <c r="AB699">
        <v>2</v>
      </c>
      <c r="AC699">
        <v>24.15</v>
      </c>
      <c r="AD699" t="s">
        <v>1228</v>
      </c>
      <c r="AE699" t="s">
        <v>1229</v>
      </c>
      <c r="AF699" t="s">
        <v>13426</v>
      </c>
      <c r="AG699" s="1">
        <v>46244</v>
      </c>
      <c r="AH699">
        <v>25</v>
      </c>
      <c r="AI699" t="s">
        <v>13404</v>
      </c>
      <c r="AJ699" t="s">
        <v>13435</v>
      </c>
      <c r="AK699" t="s">
        <v>13406</v>
      </c>
      <c r="AL699">
        <v>8724820012</v>
      </c>
      <c r="AM699" t="s">
        <v>13415</v>
      </c>
      <c r="AN699" t="s">
        <v>13408</v>
      </c>
      <c r="AO699">
        <v>856</v>
      </c>
      <c r="AP699">
        <v>0</v>
      </c>
      <c r="AQ699" t="s">
        <v>13545</v>
      </c>
      <c r="AR699">
        <v>1065</v>
      </c>
      <c r="AS699">
        <v>0</v>
      </c>
      <c r="AZ699">
        <v>0</v>
      </c>
      <c r="BC699" t="str">
        <f>VLOOKUP(A699,Sheet1!$A$1:$E$221,2,0)</f>
        <v>South East Zone</v>
      </c>
      <c r="BD699" t="str">
        <f>VLOOKUP(A699,Sheet1!$A$1:$E$221,5,0)</f>
        <v>Pritam Vishwas</v>
      </c>
    </row>
    <row r="700" spans="1:56" x14ac:dyDescent="0.35">
      <c r="A700" t="s">
        <v>230</v>
      </c>
      <c r="B700">
        <v>91</v>
      </c>
      <c r="C700" t="s">
        <v>789</v>
      </c>
      <c r="D700" t="s">
        <v>4512</v>
      </c>
      <c r="E700">
        <v>639383</v>
      </c>
      <c r="F700" t="s">
        <v>14851</v>
      </c>
      <c r="G700">
        <v>9282409</v>
      </c>
      <c r="H700" t="s">
        <v>13397</v>
      </c>
      <c r="I700" t="s">
        <v>4513</v>
      </c>
      <c r="J700">
        <v>6061803262</v>
      </c>
      <c r="K700" t="s">
        <v>1648</v>
      </c>
      <c r="L700">
        <v>25</v>
      </c>
      <c r="M700">
        <v>38</v>
      </c>
      <c r="N700" t="s">
        <v>789</v>
      </c>
      <c r="O700">
        <v>3024464874</v>
      </c>
      <c r="P700" t="s">
        <v>4514</v>
      </c>
      <c r="Q700" t="s">
        <v>4515</v>
      </c>
      <c r="R700" t="s">
        <v>11971</v>
      </c>
      <c r="S700" t="s">
        <v>14852</v>
      </c>
      <c r="T700" s="1">
        <v>46206</v>
      </c>
      <c r="U700" s="31">
        <v>46206.723923611113</v>
      </c>
      <c r="V700">
        <v>1</v>
      </c>
      <c r="W700">
        <v>90000</v>
      </c>
      <c r="X700" t="s">
        <v>13400</v>
      </c>
      <c r="Y700" t="s">
        <v>13401</v>
      </c>
      <c r="Z700">
        <v>909020041276989</v>
      </c>
      <c r="AA700" t="s">
        <v>13402</v>
      </c>
      <c r="AB700">
        <v>3</v>
      </c>
      <c r="AC700">
        <v>24.15</v>
      </c>
      <c r="AD700" t="s">
        <v>931</v>
      </c>
      <c r="AE700" t="s">
        <v>932</v>
      </c>
      <c r="AF700" t="s">
        <v>13426</v>
      </c>
      <c r="AG700" s="1">
        <v>46244</v>
      </c>
      <c r="AH700">
        <v>25</v>
      </c>
      <c r="AI700" t="s">
        <v>13404</v>
      </c>
      <c r="AJ700" t="s">
        <v>13405</v>
      </c>
      <c r="AK700" t="s">
        <v>13406</v>
      </c>
      <c r="AL700">
        <v>8824033531</v>
      </c>
      <c r="AM700" t="s">
        <v>13407</v>
      </c>
      <c r="AN700" t="s">
        <v>13408</v>
      </c>
      <c r="AO700">
        <v>1540</v>
      </c>
      <c r="AP700">
        <v>0</v>
      </c>
      <c r="AQ700" t="s">
        <v>13451</v>
      </c>
      <c r="AR700">
        <v>2008</v>
      </c>
      <c r="AS700">
        <v>0</v>
      </c>
      <c r="AZ700">
        <v>0</v>
      </c>
      <c r="BC700" t="str">
        <f>VLOOKUP(A700,Sheet1!$A$1:$E$221,2,0)</f>
        <v>East Zone</v>
      </c>
      <c r="BD700" t="str">
        <f>VLOOKUP(A700,Sheet1!$A$1:$E$221,5,0)</f>
        <v>Prince Singh</v>
      </c>
    </row>
    <row r="701" spans="1:56" x14ac:dyDescent="0.35">
      <c r="A701" t="s">
        <v>230</v>
      </c>
      <c r="B701">
        <v>91</v>
      </c>
      <c r="C701" t="s">
        <v>789</v>
      </c>
      <c r="D701" t="s">
        <v>4512</v>
      </c>
      <c r="E701">
        <v>639383</v>
      </c>
      <c r="F701" t="s">
        <v>14851</v>
      </c>
      <c r="G701">
        <v>9282409</v>
      </c>
      <c r="H701" t="s">
        <v>13397</v>
      </c>
      <c r="I701" t="s">
        <v>4516</v>
      </c>
      <c r="J701">
        <v>1473777533</v>
      </c>
      <c r="K701" t="s">
        <v>14853</v>
      </c>
      <c r="L701">
        <v>35</v>
      </c>
      <c r="M701">
        <v>40</v>
      </c>
      <c r="N701" t="s">
        <v>789</v>
      </c>
      <c r="O701">
        <v>3971323628</v>
      </c>
      <c r="P701" t="s">
        <v>4514</v>
      </c>
      <c r="Q701" t="s">
        <v>4515</v>
      </c>
      <c r="R701" t="s">
        <v>11971</v>
      </c>
      <c r="S701" t="s">
        <v>14852</v>
      </c>
      <c r="T701" s="1">
        <v>46206</v>
      </c>
      <c r="U701" s="31">
        <v>46206.723935185182</v>
      </c>
      <c r="V701">
        <v>1</v>
      </c>
      <c r="W701">
        <v>60000</v>
      </c>
      <c r="X701" t="s">
        <v>13400</v>
      </c>
      <c r="Y701" t="s">
        <v>13401</v>
      </c>
      <c r="Z701">
        <v>909020041276989</v>
      </c>
      <c r="AA701" t="s">
        <v>13626</v>
      </c>
      <c r="AB701">
        <v>2</v>
      </c>
      <c r="AC701">
        <v>24.15</v>
      </c>
      <c r="AD701" t="s">
        <v>3252</v>
      </c>
      <c r="AE701" t="s">
        <v>3253</v>
      </c>
      <c r="AF701" t="s">
        <v>13426</v>
      </c>
      <c r="AG701" s="1">
        <v>46244</v>
      </c>
      <c r="AH701">
        <v>36</v>
      </c>
      <c r="AI701" t="s">
        <v>13404</v>
      </c>
      <c r="AJ701" t="s">
        <v>13435</v>
      </c>
      <c r="AK701" t="s">
        <v>13406</v>
      </c>
      <c r="AL701">
        <v>8917044301</v>
      </c>
      <c r="AM701" t="s">
        <v>13407</v>
      </c>
      <c r="AN701" t="s">
        <v>13408</v>
      </c>
      <c r="AO701">
        <v>1027</v>
      </c>
      <c r="AP701">
        <v>0</v>
      </c>
      <c r="AQ701" t="s">
        <v>14854</v>
      </c>
      <c r="AR701">
        <v>2015</v>
      </c>
      <c r="AS701">
        <v>0</v>
      </c>
      <c r="AZ701">
        <v>0</v>
      </c>
      <c r="BC701" t="str">
        <f>VLOOKUP(A701,Sheet1!$A$1:$E$221,2,0)</f>
        <v>East Zone</v>
      </c>
      <c r="BD701" t="str">
        <f>VLOOKUP(A701,Sheet1!$A$1:$E$221,5,0)</f>
        <v>Prince Singh</v>
      </c>
    </row>
    <row r="702" spans="1:56" x14ac:dyDescent="0.35">
      <c r="A702" t="s">
        <v>916</v>
      </c>
      <c r="B702">
        <v>396</v>
      </c>
      <c r="C702" t="s">
        <v>783</v>
      </c>
      <c r="D702" t="s">
        <v>4517</v>
      </c>
      <c r="E702">
        <v>264959</v>
      </c>
      <c r="F702" t="s">
        <v>14855</v>
      </c>
      <c r="G702">
        <v>8447655</v>
      </c>
      <c r="H702" t="s">
        <v>13397</v>
      </c>
      <c r="I702" t="s">
        <v>4518</v>
      </c>
      <c r="J702">
        <v>8605455059</v>
      </c>
      <c r="K702" t="s">
        <v>14856</v>
      </c>
      <c r="L702">
        <v>32</v>
      </c>
      <c r="M702">
        <v>33</v>
      </c>
      <c r="N702" t="s">
        <v>13584</v>
      </c>
      <c r="O702">
        <v>4368251721</v>
      </c>
      <c r="P702" t="s">
        <v>3063</v>
      </c>
      <c r="Q702" t="s">
        <v>3100</v>
      </c>
      <c r="T702" s="1">
        <v>46206</v>
      </c>
      <c r="U702" s="31">
        <v>46206.76185185185</v>
      </c>
      <c r="V702">
        <v>1</v>
      </c>
      <c r="W702">
        <v>90000</v>
      </c>
      <c r="X702" t="s">
        <v>13400</v>
      </c>
      <c r="Y702" t="s">
        <v>13401</v>
      </c>
      <c r="Z702">
        <v>909020041276989</v>
      </c>
      <c r="AA702" t="s">
        <v>13402</v>
      </c>
      <c r="AB702">
        <v>3</v>
      </c>
      <c r="AC702">
        <v>24.15</v>
      </c>
      <c r="AD702" t="s">
        <v>1032</v>
      </c>
      <c r="AE702" t="s">
        <v>1033</v>
      </c>
      <c r="AF702" t="s">
        <v>13414</v>
      </c>
      <c r="AG702" s="1">
        <v>46244</v>
      </c>
      <c r="AH702">
        <v>25</v>
      </c>
      <c r="AI702" t="s">
        <v>13404</v>
      </c>
      <c r="AJ702" t="s">
        <v>13427</v>
      </c>
      <c r="AK702" t="s">
        <v>13406</v>
      </c>
      <c r="AL702">
        <v>8194838072</v>
      </c>
      <c r="AM702" t="s">
        <v>13415</v>
      </c>
      <c r="AN702" t="s">
        <v>13408</v>
      </c>
      <c r="AO702">
        <v>1540</v>
      </c>
      <c r="AP702">
        <v>0</v>
      </c>
      <c r="AQ702" t="s">
        <v>13440</v>
      </c>
      <c r="AR702">
        <v>2010</v>
      </c>
      <c r="AS702">
        <v>0</v>
      </c>
      <c r="AZ702">
        <v>0</v>
      </c>
      <c r="BC702" t="str">
        <f>VLOOKUP(A702,Sheet1!$A$1:$E$221,2,0)</f>
        <v>West Zone</v>
      </c>
      <c r="BD702" t="str">
        <f>VLOOKUP(A702,Sheet1!$A$1:$E$221,5,0)</f>
        <v>Naveen Kumar</v>
      </c>
    </row>
    <row r="703" spans="1:56" x14ac:dyDescent="0.35">
      <c r="A703" t="s">
        <v>909</v>
      </c>
      <c r="B703">
        <v>90</v>
      </c>
      <c r="C703" t="s">
        <v>789</v>
      </c>
      <c r="D703" t="s">
        <v>5033</v>
      </c>
      <c r="E703">
        <v>88554</v>
      </c>
      <c r="F703" t="s">
        <v>14857</v>
      </c>
      <c r="G703">
        <v>9284140</v>
      </c>
      <c r="H703" t="s">
        <v>13397</v>
      </c>
      <c r="I703" t="s">
        <v>5035</v>
      </c>
      <c r="J703">
        <v>6886310847</v>
      </c>
      <c r="K703" t="s">
        <v>14858</v>
      </c>
      <c r="L703">
        <v>37</v>
      </c>
      <c r="M703">
        <v>34</v>
      </c>
      <c r="N703" t="s">
        <v>789</v>
      </c>
      <c r="O703">
        <v>6089079467</v>
      </c>
      <c r="P703" t="s">
        <v>1010</v>
      </c>
      <c r="Q703" t="s">
        <v>5025</v>
      </c>
      <c r="T703" s="1">
        <v>46209</v>
      </c>
      <c r="U703" s="31">
        <v>46209.741898148146</v>
      </c>
      <c r="V703">
        <v>1</v>
      </c>
      <c r="W703">
        <v>75000</v>
      </c>
      <c r="X703" t="s">
        <v>13400</v>
      </c>
      <c r="Y703" t="s">
        <v>13401</v>
      </c>
      <c r="Z703">
        <v>909020041276989</v>
      </c>
      <c r="AA703" t="s">
        <v>13467</v>
      </c>
      <c r="AB703">
        <v>5</v>
      </c>
      <c r="AC703">
        <v>24.15</v>
      </c>
      <c r="AD703" t="s">
        <v>9524</v>
      </c>
      <c r="AE703" t="s">
        <v>9525</v>
      </c>
      <c r="AF703" t="s">
        <v>13414</v>
      </c>
      <c r="AG703" s="1">
        <v>46262</v>
      </c>
      <c r="AH703">
        <v>27</v>
      </c>
      <c r="AI703" t="s">
        <v>13470</v>
      </c>
      <c r="AJ703" t="s">
        <v>13435</v>
      </c>
      <c r="AK703" t="s">
        <v>13406</v>
      </c>
      <c r="AL703">
        <v>8601420081</v>
      </c>
      <c r="AM703" t="s">
        <v>13415</v>
      </c>
      <c r="AN703" t="s">
        <v>13408</v>
      </c>
      <c r="AO703">
        <v>1284</v>
      </c>
      <c r="AP703">
        <v>0</v>
      </c>
      <c r="AQ703" t="s">
        <v>13614</v>
      </c>
      <c r="AR703">
        <v>1673</v>
      </c>
      <c r="AS703">
        <v>0</v>
      </c>
      <c r="AZ703">
        <v>0</v>
      </c>
      <c r="BC703" t="str">
        <f>VLOOKUP(A703,Sheet1!$A$1:$E$221,2,0)</f>
        <v>East Zone</v>
      </c>
      <c r="BD703" t="str">
        <f>VLOOKUP(A703,Sheet1!$A$1:$E$221,5,0)</f>
        <v>Prince Singh</v>
      </c>
    </row>
    <row r="704" spans="1:56" x14ac:dyDescent="0.35">
      <c r="A704" t="s">
        <v>909</v>
      </c>
      <c r="B704">
        <v>90</v>
      </c>
      <c r="C704" t="s">
        <v>789</v>
      </c>
      <c r="D704" t="s">
        <v>5033</v>
      </c>
      <c r="E704">
        <v>88554</v>
      </c>
      <c r="F704" t="s">
        <v>14857</v>
      </c>
      <c r="G704">
        <v>9284140</v>
      </c>
      <c r="H704" t="s">
        <v>13397</v>
      </c>
      <c r="I704" t="s">
        <v>5037</v>
      </c>
      <c r="J704">
        <v>8434450509</v>
      </c>
      <c r="K704" t="s">
        <v>14859</v>
      </c>
      <c r="L704">
        <v>41</v>
      </c>
      <c r="M704">
        <v>51</v>
      </c>
      <c r="N704" t="s">
        <v>789</v>
      </c>
      <c r="O704">
        <v>3275536452</v>
      </c>
      <c r="P704" t="s">
        <v>1010</v>
      </c>
      <c r="Q704" t="s">
        <v>5025</v>
      </c>
      <c r="T704" s="1">
        <v>46209</v>
      </c>
      <c r="U704" s="31">
        <v>46209.741909722223</v>
      </c>
      <c r="V704">
        <v>1</v>
      </c>
      <c r="W704">
        <v>55000</v>
      </c>
      <c r="X704" t="s">
        <v>13400</v>
      </c>
      <c r="Y704" t="s">
        <v>13401</v>
      </c>
      <c r="Z704">
        <v>909020041276989</v>
      </c>
      <c r="AA704" t="s">
        <v>13467</v>
      </c>
      <c r="AB704">
        <v>5</v>
      </c>
      <c r="AC704">
        <v>24.15</v>
      </c>
      <c r="AD704" t="s">
        <v>10026</v>
      </c>
      <c r="AE704" t="s">
        <v>10027</v>
      </c>
      <c r="AF704" t="s">
        <v>13414</v>
      </c>
      <c r="AG704" s="1">
        <v>46262</v>
      </c>
      <c r="AH704">
        <v>27</v>
      </c>
      <c r="AI704" t="s">
        <v>13470</v>
      </c>
      <c r="AJ704" t="s">
        <v>13435</v>
      </c>
      <c r="AK704" t="s">
        <v>13406</v>
      </c>
      <c r="AL704">
        <v>9335757401</v>
      </c>
      <c r="AM704" t="s">
        <v>13415</v>
      </c>
      <c r="AN704" t="s">
        <v>13408</v>
      </c>
      <c r="AO704">
        <v>942</v>
      </c>
      <c r="AP704">
        <v>0</v>
      </c>
      <c r="AQ704" t="s">
        <v>14192</v>
      </c>
      <c r="AR704">
        <v>1227</v>
      </c>
      <c r="AS704">
        <v>0</v>
      </c>
      <c r="AZ704">
        <v>0</v>
      </c>
      <c r="BC704" t="str">
        <f>VLOOKUP(A704,Sheet1!$A$1:$E$221,2,0)</f>
        <v>East Zone</v>
      </c>
      <c r="BD704" t="str">
        <f>VLOOKUP(A704,Sheet1!$A$1:$E$221,5,0)</f>
        <v>Prince Singh</v>
      </c>
    </row>
    <row r="705" spans="1:56" x14ac:dyDescent="0.35">
      <c r="A705" t="s">
        <v>921</v>
      </c>
      <c r="B705">
        <v>689</v>
      </c>
      <c r="C705" t="s">
        <v>789</v>
      </c>
      <c r="D705" t="s">
        <v>6040</v>
      </c>
      <c r="E705">
        <v>399323</v>
      </c>
      <c r="F705" t="s">
        <v>14860</v>
      </c>
      <c r="G705">
        <v>8553651</v>
      </c>
      <c r="H705" t="s">
        <v>13397</v>
      </c>
      <c r="I705" t="s">
        <v>2529</v>
      </c>
      <c r="J705">
        <v>8593191245</v>
      </c>
      <c r="K705" t="s">
        <v>14861</v>
      </c>
      <c r="L705">
        <v>43</v>
      </c>
      <c r="M705">
        <v>43</v>
      </c>
      <c r="N705" t="s">
        <v>789</v>
      </c>
      <c r="O705">
        <v>5459393731</v>
      </c>
      <c r="P705" t="s">
        <v>6041</v>
      </c>
      <c r="Q705" t="s">
        <v>6042</v>
      </c>
      <c r="T705" s="1">
        <v>46210</v>
      </c>
      <c r="U705" s="31">
        <v>46210.83357638889</v>
      </c>
      <c r="V705">
        <v>1</v>
      </c>
      <c r="W705">
        <v>75000</v>
      </c>
      <c r="X705" t="s">
        <v>13400</v>
      </c>
      <c r="Y705" t="s">
        <v>13401</v>
      </c>
      <c r="Z705">
        <v>909020041276989</v>
      </c>
      <c r="AA705" t="s">
        <v>13402</v>
      </c>
      <c r="AB705">
        <v>3</v>
      </c>
      <c r="AC705">
        <v>24.15</v>
      </c>
      <c r="AD705" t="s">
        <v>974</v>
      </c>
      <c r="AE705" t="s">
        <v>975</v>
      </c>
      <c r="AF705" t="s">
        <v>13403</v>
      </c>
      <c r="AG705" s="1">
        <v>46241</v>
      </c>
      <c r="AH705">
        <v>25</v>
      </c>
      <c r="AI705" t="s">
        <v>13404</v>
      </c>
      <c r="AJ705" t="s">
        <v>13405</v>
      </c>
      <c r="AK705" t="s">
        <v>13406</v>
      </c>
      <c r="AL705">
        <v>7235086077</v>
      </c>
      <c r="AM705" t="s">
        <v>13407</v>
      </c>
      <c r="AN705" t="s">
        <v>13408</v>
      </c>
      <c r="AO705">
        <v>1284</v>
      </c>
      <c r="AP705">
        <v>0</v>
      </c>
      <c r="AQ705" t="s">
        <v>13614</v>
      </c>
      <c r="AR705">
        <v>1673</v>
      </c>
      <c r="AS705">
        <v>0</v>
      </c>
      <c r="AZ705">
        <v>0</v>
      </c>
      <c r="BC705" t="str">
        <f>VLOOKUP(A705,Sheet1!$A$1:$E$221,2,0)</f>
        <v>East Zone</v>
      </c>
      <c r="BD705" t="str">
        <f>VLOOKUP(A705,Sheet1!$A$1:$E$221,5,0)</f>
        <v>Prince Singh</v>
      </c>
    </row>
    <row r="706" spans="1:56" x14ac:dyDescent="0.35">
      <c r="A706" t="s">
        <v>227</v>
      </c>
      <c r="B706">
        <v>67</v>
      </c>
      <c r="C706" t="s">
        <v>789</v>
      </c>
      <c r="D706" t="s">
        <v>4519</v>
      </c>
      <c r="E706">
        <v>550164</v>
      </c>
      <c r="F706" t="s">
        <v>14862</v>
      </c>
      <c r="G706">
        <v>8591777</v>
      </c>
      <c r="H706" t="s">
        <v>13397</v>
      </c>
      <c r="I706" t="s">
        <v>4520</v>
      </c>
      <c r="J706">
        <v>8363271341</v>
      </c>
      <c r="K706" t="s">
        <v>14863</v>
      </c>
      <c r="L706">
        <v>36</v>
      </c>
      <c r="M706">
        <v>39</v>
      </c>
      <c r="N706" t="s">
        <v>789</v>
      </c>
      <c r="O706">
        <v>1313394485</v>
      </c>
      <c r="P706" t="s">
        <v>3697</v>
      </c>
      <c r="Q706" t="s">
        <v>3698</v>
      </c>
      <c r="T706" s="1">
        <v>46206</v>
      </c>
      <c r="U706" s="31">
        <v>46206.701226851852</v>
      </c>
      <c r="V706">
        <v>1</v>
      </c>
      <c r="W706">
        <v>90000</v>
      </c>
      <c r="X706" t="s">
        <v>13400</v>
      </c>
      <c r="Y706" t="s">
        <v>13401</v>
      </c>
      <c r="Z706">
        <v>909020041276989</v>
      </c>
      <c r="AA706" t="s">
        <v>13402</v>
      </c>
      <c r="AB706">
        <v>3</v>
      </c>
      <c r="AC706">
        <v>24.15</v>
      </c>
      <c r="AD706" t="s">
        <v>931</v>
      </c>
      <c r="AE706" t="s">
        <v>932</v>
      </c>
      <c r="AF706" t="s">
        <v>13414</v>
      </c>
      <c r="AG706" s="1">
        <v>46239</v>
      </c>
      <c r="AH706">
        <v>25</v>
      </c>
      <c r="AI706" t="s">
        <v>13404</v>
      </c>
      <c r="AJ706" t="s">
        <v>13427</v>
      </c>
      <c r="AK706" t="s">
        <v>13406</v>
      </c>
      <c r="AL706">
        <v>9026380582</v>
      </c>
      <c r="AM706" t="s">
        <v>13407</v>
      </c>
      <c r="AN706" t="s">
        <v>13408</v>
      </c>
      <c r="AO706">
        <v>1540</v>
      </c>
      <c r="AP706">
        <v>0</v>
      </c>
      <c r="AQ706" t="s">
        <v>13451</v>
      </c>
      <c r="AR706">
        <v>2008</v>
      </c>
      <c r="AS706">
        <v>0</v>
      </c>
      <c r="AZ706">
        <v>0</v>
      </c>
      <c r="BC706" t="str">
        <f>VLOOKUP(A706,Sheet1!$A$1:$E$221,2,0)</f>
        <v>East Zone</v>
      </c>
      <c r="BD706" t="str">
        <f>VLOOKUP(A706,Sheet1!$A$1:$E$221,5,0)</f>
        <v>Prince Singh</v>
      </c>
    </row>
    <row r="707" spans="1:56" x14ac:dyDescent="0.35">
      <c r="A707" t="s">
        <v>176</v>
      </c>
      <c r="B707">
        <v>547</v>
      </c>
      <c r="C707" t="s">
        <v>785</v>
      </c>
      <c r="D707" t="s">
        <v>3447</v>
      </c>
      <c r="E707">
        <v>607271</v>
      </c>
      <c r="F707" t="s">
        <v>14864</v>
      </c>
      <c r="G707">
        <v>8187896</v>
      </c>
      <c r="H707" t="s">
        <v>13397</v>
      </c>
      <c r="I707" t="s">
        <v>3449</v>
      </c>
      <c r="J707">
        <v>4509730992</v>
      </c>
      <c r="K707" t="s">
        <v>14865</v>
      </c>
      <c r="L707">
        <v>25</v>
      </c>
      <c r="M707">
        <v>32</v>
      </c>
      <c r="N707" t="s">
        <v>785</v>
      </c>
      <c r="O707">
        <v>5499638589</v>
      </c>
      <c r="P707" t="s">
        <v>3103</v>
      </c>
      <c r="Q707" t="s">
        <v>3104</v>
      </c>
      <c r="T707" s="1">
        <v>46206</v>
      </c>
      <c r="U707" s="31">
        <v>46206.727673611109</v>
      </c>
      <c r="V707">
        <v>1</v>
      </c>
      <c r="W707">
        <v>73000</v>
      </c>
      <c r="X707" t="s">
        <v>13400</v>
      </c>
      <c r="Y707" t="s">
        <v>13401</v>
      </c>
      <c r="Z707">
        <v>909020041276989</v>
      </c>
      <c r="AA707" t="s">
        <v>13402</v>
      </c>
      <c r="AB707">
        <v>2</v>
      </c>
      <c r="AC707">
        <v>24.15</v>
      </c>
      <c r="AD707" t="s">
        <v>3113</v>
      </c>
      <c r="AE707" t="s">
        <v>3114</v>
      </c>
      <c r="AF707" t="s">
        <v>13426</v>
      </c>
      <c r="AG707" s="1">
        <v>46244</v>
      </c>
      <c r="AH707">
        <v>25</v>
      </c>
      <c r="AI707" t="s">
        <v>13404</v>
      </c>
      <c r="AJ707" t="s">
        <v>13405</v>
      </c>
      <c r="AK707" t="s">
        <v>13406</v>
      </c>
      <c r="AL707">
        <v>6355471992</v>
      </c>
      <c r="AM707" t="s">
        <v>13415</v>
      </c>
      <c r="AN707" t="s">
        <v>13408</v>
      </c>
      <c r="AO707">
        <v>1250</v>
      </c>
      <c r="AP707">
        <v>0</v>
      </c>
      <c r="AQ707" t="s">
        <v>14267</v>
      </c>
      <c r="AR707">
        <v>1678</v>
      </c>
      <c r="AS707">
        <v>0</v>
      </c>
      <c r="AZ707">
        <v>0</v>
      </c>
      <c r="BC707" t="str">
        <f>VLOOKUP(A707,Sheet1!$A$1:$E$221,2,0)</f>
        <v>West Zone</v>
      </c>
      <c r="BD707" t="str">
        <f>VLOOKUP(A707,Sheet1!$A$1:$E$221,5,0)</f>
        <v>Valand Priyankkumar</v>
      </c>
    </row>
    <row r="708" spans="1:56" x14ac:dyDescent="0.35">
      <c r="A708" t="s">
        <v>129</v>
      </c>
      <c r="B708">
        <v>201</v>
      </c>
      <c r="C708" t="s">
        <v>787</v>
      </c>
      <c r="D708" t="s">
        <v>4521</v>
      </c>
      <c r="E708">
        <v>264114</v>
      </c>
      <c r="F708" t="s">
        <v>14866</v>
      </c>
      <c r="G708">
        <v>7951842</v>
      </c>
      <c r="H708" t="s">
        <v>13397</v>
      </c>
      <c r="I708" t="s">
        <v>984</v>
      </c>
      <c r="J708">
        <v>8575593385</v>
      </c>
      <c r="K708" t="s">
        <v>14867</v>
      </c>
      <c r="L708">
        <v>36</v>
      </c>
      <c r="M708">
        <v>38</v>
      </c>
      <c r="N708" t="s">
        <v>787</v>
      </c>
      <c r="O708">
        <v>3738969473</v>
      </c>
      <c r="P708" t="s">
        <v>3816</v>
      </c>
      <c r="Q708" t="s">
        <v>4149</v>
      </c>
      <c r="T708" s="1">
        <v>46206</v>
      </c>
      <c r="U708" s="31">
        <v>46206.724583333336</v>
      </c>
      <c r="V708">
        <v>1</v>
      </c>
      <c r="W708">
        <v>77000</v>
      </c>
      <c r="X708" t="s">
        <v>13400</v>
      </c>
      <c r="Y708" t="s">
        <v>13401</v>
      </c>
      <c r="Z708">
        <v>909020041276989</v>
      </c>
      <c r="AA708" t="s">
        <v>13402</v>
      </c>
      <c r="AB708">
        <v>2</v>
      </c>
      <c r="AC708">
        <v>24.15</v>
      </c>
      <c r="AD708" t="s">
        <v>939</v>
      </c>
      <c r="AE708" t="s">
        <v>940</v>
      </c>
      <c r="AF708" t="s">
        <v>13403</v>
      </c>
      <c r="AG708" s="1">
        <v>46244</v>
      </c>
      <c r="AH708">
        <v>25</v>
      </c>
      <c r="AI708" t="s">
        <v>13404</v>
      </c>
      <c r="AJ708" t="s">
        <v>13435</v>
      </c>
      <c r="AK708" t="s">
        <v>13406</v>
      </c>
      <c r="AL708">
        <v>7541860695</v>
      </c>
      <c r="AM708" t="s">
        <v>13415</v>
      </c>
      <c r="AN708" t="s">
        <v>13408</v>
      </c>
      <c r="AO708">
        <v>1318</v>
      </c>
      <c r="AP708">
        <v>0</v>
      </c>
      <c r="AQ708" t="s">
        <v>13420</v>
      </c>
      <c r="AR708">
        <v>1718</v>
      </c>
      <c r="AS708">
        <v>0</v>
      </c>
      <c r="AZ708">
        <v>0</v>
      </c>
      <c r="BC708" t="str">
        <f>VLOOKUP(A708,Sheet1!$A$1:$E$221,2,0)</f>
        <v>East Zone</v>
      </c>
      <c r="BD708" t="str">
        <f>VLOOKUP(A708,Sheet1!$A$1:$E$221,5,0)</f>
        <v>Pavan Kumar Rai</v>
      </c>
    </row>
    <row r="709" spans="1:56" x14ac:dyDescent="0.35">
      <c r="A709" t="s">
        <v>217</v>
      </c>
      <c r="B709">
        <v>468</v>
      </c>
      <c r="C709" t="s">
        <v>778</v>
      </c>
      <c r="D709" t="s">
        <v>8959</v>
      </c>
      <c r="E709">
        <v>350420</v>
      </c>
      <c r="F709" t="s">
        <v>13726</v>
      </c>
      <c r="G709">
        <v>9258130</v>
      </c>
      <c r="H709" t="s">
        <v>13397</v>
      </c>
      <c r="I709" t="s">
        <v>8961</v>
      </c>
      <c r="J709">
        <v>2344542470</v>
      </c>
      <c r="K709" t="s">
        <v>14868</v>
      </c>
      <c r="L709">
        <v>48</v>
      </c>
      <c r="M709">
        <v>53</v>
      </c>
      <c r="N709" t="s">
        <v>778</v>
      </c>
      <c r="O709">
        <v>7161257987</v>
      </c>
      <c r="P709" t="s">
        <v>1511</v>
      </c>
      <c r="Q709" t="s">
        <v>1512</v>
      </c>
      <c r="R709" t="s">
        <v>14869</v>
      </c>
      <c r="S709" t="s">
        <v>14870</v>
      </c>
      <c r="T709" s="1">
        <v>46209</v>
      </c>
      <c r="U709" s="31">
        <v>46209.681539351855</v>
      </c>
      <c r="V709">
        <v>1</v>
      </c>
      <c r="W709">
        <v>65000</v>
      </c>
      <c r="X709" t="s">
        <v>13400</v>
      </c>
      <c r="Y709" t="s">
        <v>13401</v>
      </c>
      <c r="Z709">
        <v>909020041276989</v>
      </c>
      <c r="AA709" t="s">
        <v>13467</v>
      </c>
      <c r="AB709">
        <v>2</v>
      </c>
      <c r="AC709">
        <v>24.15</v>
      </c>
      <c r="AD709" t="s">
        <v>9954</v>
      </c>
      <c r="AE709" t="s">
        <v>9955</v>
      </c>
      <c r="AF709" t="s">
        <v>13403</v>
      </c>
      <c r="AG709" s="1">
        <v>46251</v>
      </c>
      <c r="AH709">
        <v>27</v>
      </c>
      <c r="AI709" t="s">
        <v>13470</v>
      </c>
      <c r="AJ709" t="s">
        <v>13435</v>
      </c>
      <c r="AK709" t="s">
        <v>13406</v>
      </c>
      <c r="AL709">
        <v>7002029037</v>
      </c>
      <c r="AM709" t="s">
        <v>13415</v>
      </c>
      <c r="AN709" t="s">
        <v>13408</v>
      </c>
      <c r="AO709">
        <v>1113</v>
      </c>
      <c r="AP709">
        <v>0</v>
      </c>
      <c r="AQ709" t="s">
        <v>13479</v>
      </c>
      <c r="AR709">
        <v>1385</v>
      </c>
      <c r="AS709">
        <v>0</v>
      </c>
      <c r="AZ709">
        <v>0</v>
      </c>
      <c r="BC709" t="str">
        <f>VLOOKUP(A709,Sheet1!$A$1:$E$221,2,0)</f>
        <v>South East Zone</v>
      </c>
      <c r="BD709" t="str">
        <f>VLOOKUP(A709,Sheet1!$A$1:$E$221,5,0)</f>
        <v>Pritam Vishwas</v>
      </c>
    </row>
    <row r="710" spans="1:56" x14ac:dyDescent="0.35">
      <c r="A710" t="s">
        <v>831</v>
      </c>
      <c r="B710">
        <v>57</v>
      </c>
      <c r="C710" t="s">
        <v>789</v>
      </c>
      <c r="D710" t="s">
        <v>3384</v>
      </c>
      <c r="E710">
        <v>617979</v>
      </c>
      <c r="F710" t="s">
        <v>14871</v>
      </c>
      <c r="G710">
        <v>8288298</v>
      </c>
      <c r="H710" t="s">
        <v>13397</v>
      </c>
      <c r="I710" t="s">
        <v>3387</v>
      </c>
      <c r="J710">
        <v>6618194246</v>
      </c>
      <c r="K710" t="s">
        <v>14282</v>
      </c>
      <c r="L710">
        <v>40</v>
      </c>
      <c r="M710">
        <v>42</v>
      </c>
      <c r="N710" t="s">
        <v>789</v>
      </c>
      <c r="O710">
        <v>5522915813</v>
      </c>
      <c r="P710" t="s">
        <v>2987</v>
      </c>
      <c r="Q710" t="s">
        <v>3385</v>
      </c>
      <c r="T710" s="1">
        <v>46206</v>
      </c>
      <c r="U710" s="31">
        <v>46206.758055555554</v>
      </c>
      <c r="V710">
        <v>1</v>
      </c>
      <c r="W710">
        <v>50000</v>
      </c>
      <c r="X710" t="s">
        <v>13400</v>
      </c>
      <c r="Y710" t="s">
        <v>13401</v>
      </c>
      <c r="Z710">
        <v>909020041276989</v>
      </c>
      <c r="AA710" t="s">
        <v>13402</v>
      </c>
      <c r="AB710">
        <v>2</v>
      </c>
      <c r="AC710">
        <v>24.15</v>
      </c>
      <c r="AD710" t="s">
        <v>1291</v>
      </c>
      <c r="AE710" t="s">
        <v>1292</v>
      </c>
      <c r="AF710" t="s">
        <v>13414</v>
      </c>
      <c r="AG710" s="1">
        <v>46244</v>
      </c>
      <c r="AH710">
        <v>25</v>
      </c>
      <c r="AI710" t="s">
        <v>13404</v>
      </c>
      <c r="AJ710" t="s">
        <v>13435</v>
      </c>
      <c r="AK710" t="s">
        <v>13406</v>
      </c>
      <c r="AL710">
        <v>9758859819</v>
      </c>
      <c r="AM710" t="s">
        <v>13415</v>
      </c>
      <c r="AN710" t="s">
        <v>13408</v>
      </c>
      <c r="AO710">
        <v>856</v>
      </c>
      <c r="AP710">
        <v>0</v>
      </c>
      <c r="AQ710" t="s">
        <v>13563</v>
      </c>
      <c r="AR710">
        <v>1150</v>
      </c>
      <c r="AS710">
        <v>0</v>
      </c>
      <c r="AZ710">
        <v>0</v>
      </c>
      <c r="BC710" t="str">
        <f>VLOOKUP(A710,Sheet1!$A$1:$E$221,2,0)</f>
        <v>West Zone</v>
      </c>
      <c r="BD710" t="str">
        <f>VLOOKUP(A710,Sheet1!$A$1:$E$221,5,0)</f>
        <v>Naveen Kumar</v>
      </c>
    </row>
    <row r="711" spans="1:56" x14ac:dyDescent="0.35">
      <c r="A711" t="s">
        <v>230</v>
      </c>
      <c r="B711">
        <v>91</v>
      </c>
      <c r="C711" t="s">
        <v>789</v>
      </c>
      <c r="D711" t="s">
        <v>4522</v>
      </c>
      <c r="E711">
        <v>29830</v>
      </c>
      <c r="F711" t="s">
        <v>14872</v>
      </c>
      <c r="G711">
        <v>9282846</v>
      </c>
      <c r="H711" t="s">
        <v>13397</v>
      </c>
      <c r="I711" t="s">
        <v>4523</v>
      </c>
      <c r="J711">
        <v>2499950130</v>
      </c>
      <c r="K711" t="s">
        <v>14873</v>
      </c>
      <c r="L711">
        <v>33</v>
      </c>
      <c r="M711">
        <v>55</v>
      </c>
      <c r="N711" t="s">
        <v>789</v>
      </c>
      <c r="O711">
        <v>2553379545</v>
      </c>
      <c r="P711" t="s">
        <v>4514</v>
      </c>
      <c r="Q711" t="s">
        <v>4515</v>
      </c>
      <c r="T711" s="1">
        <v>46206</v>
      </c>
      <c r="U711" s="31">
        <v>46206.688530092593</v>
      </c>
      <c r="V711">
        <v>1</v>
      </c>
      <c r="W711">
        <v>90000</v>
      </c>
      <c r="X711" t="s">
        <v>13400</v>
      </c>
      <c r="Y711" t="s">
        <v>13401</v>
      </c>
      <c r="Z711">
        <v>909020041276989</v>
      </c>
      <c r="AA711" t="s">
        <v>13402</v>
      </c>
      <c r="AB711">
        <v>6</v>
      </c>
      <c r="AC711">
        <v>24.15</v>
      </c>
      <c r="AD711" t="s">
        <v>931</v>
      </c>
      <c r="AE711" t="s">
        <v>932</v>
      </c>
      <c r="AF711" t="s">
        <v>13426</v>
      </c>
      <c r="AG711" s="1">
        <v>46238</v>
      </c>
      <c r="AH711">
        <v>25</v>
      </c>
      <c r="AI711" t="s">
        <v>13404</v>
      </c>
      <c r="AJ711" t="s">
        <v>13427</v>
      </c>
      <c r="AK711" t="s">
        <v>13406</v>
      </c>
      <c r="AL711">
        <v>8081276322</v>
      </c>
      <c r="AM711" t="s">
        <v>13407</v>
      </c>
      <c r="AN711" t="s">
        <v>13408</v>
      </c>
      <c r="AO711">
        <v>1540</v>
      </c>
      <c r="AP711">
        <v>0</v>
      </c>
      <c r="AQ711" t="s">
        <v>13451</v>
      </c>
      <c r="AR711">
        <v>2008</v>
      </c>
      <c r="AS711">
        <v>0</v>
      </c>
      <c r="AZ711">
        <v>0</v>
      </c>
      <c r="BC711" t="str">
        <f>VLOOKUP(A711,Sheet1!$A$1:$E$221,2,0)</f>
        <v>East Zone</v>
      </c>
      <c r="BD711" t="str">
        <f>VLOOKUP(A711,Sheet1!$A$1:$E$221,5,0)</f>
        <v>Prince Singh</v>
      </c>
    </row>
    <row r="712" spans="1:56" x14ac:dyDescent="0.35">
      <c r="A712" t="s">
        <v>217</v>
      </c>
      <c r="B712">
        <v>468</v>
      </c>
      <c r="C712" t="s">
        <v>778</v>
      </c>
      <c r="D712" t="s">
        <v>4524</v>
      </c>
      <c r="E712">
        <v>675307</v>
      </c>
      <c r="F712" t="s">
        <v>14874</v>
      </c>
      <c r="G712">
        <v>8395864</v>
      </c>
      <c r="H712" t="s">
        <v>13397</v>
      </c>
      <c r="I712" t="s">
        <v>4525</v>
      </c>
      <c r="J712">
        <v>5652176222</v>
      </c>
      <c r="K712" t="s">
        <v>14875</v>
      </c>
      <c r="L712">
        <v>21</v>
      </c>
      <c r="M712">
        <v>30</v>
      </c>
      <c r="N712" t="s">
        <v>778</v>
      </c>
      <c r="O712">
        <v>9249103633</v>
      </c>
      <c r="P712" t="s">
        <v>4526</v>
      </c>
      <c r="Q712" t="s">
        <v>4527</v>
      </c>
      <c r="T712" s="1">
        <v>46206</v>
      </c>
      <c r="U712" s="31">
        <v>46206.794641203705</v>
      </c>
      <c r="V712">
        <v>1</v>
      </c>
      <c r="W712">
        <v>75000</v>
      </c>
      <c r="X712" t="s">
        <v>13400</v>
      </c>
      <c r="Y712" t="s">
        <v>13401</v>
      </c>
      <c r="Z712">
        <v>909020041276989</v>
      </c>
      <c r="AA712" t="s">
        <v>13402</v>
      </c>
      <c r="AB712">
        <v>3</v>
      </c>
      <c r="AC712">
        <v>24.15</v>
      </c>
      <c r="AD712" t="s">
        <v>1261</v>
      </c>
      <c r="AE712" t="s">
        <v>1262</v>
      </c>
      <c r="AF712" t="s">
        <v>13426</v>
      </c>
      <c r="AG712" s="1">
        <v>46244</v>
      </c>
      <c r="AH712">
        <v>25</v>
      </c>
      <c r="AI712" t="s">
        <v>13404</v>
      </c>
      <c r="AJ712" t="s">
        <v>13405</v>
      </c>
      <c r="AK712" t="s">
        <v>13406</v>
      </c>
      <c r="AL712">
        <v>7002355696</v>
      </c>
      <c r="AM712" t="s">
        <v>13415</v>
      </c>
      <c r="AN712" t="s">
        <v>13408</v>
      </c>
      <c r="AO712">
        <v>1284</v>
      </c>
      <c r="AP712">
        <v>0</v>
      </c>
      <c r="AQ712" t="s">
        <v>13527</v>
      </c>
      <c r="AR712">
        <v>1598</v>
      </c>
      <c r="AS712">
        <v>0</v>
      </c>
      <c r="AZ712">
        <v>0</v>
      </c>
      <c r="BC712" t="str">
        <f>VLOOKUP(A712,Sheet1!$A$1:$E$221,2,0)</f>
        <v>South East Zone</v>
      </c>
      <c r="BD712" t="str">
        <f>VLOOKUP(A712,Sheet1!$A$1:$E$221,5,0)</f>
        <v>Pritam Vishwas</v>
      </c>
    </row>
    <row r="713" spans="1:56" x14ac:dyDescent="0.35">
      <c r="A713" t="s">
        <v>209</v>
      </c>
      <c r="B713">
        <v>150</v>
      </c>
      <c r="C713" t="s">
        <v>789</v>
      </c>
      <c r="D713" t="s">
        <v>4528</v>
      </c>
      <c r="E713">
        <v>351599</v>
      </c>
      <c r="F713" t="s">
        <v>14876</v>
      </c>
      <c r="G713">
        <v>8939147</v>
      </c>
      <c r="H713" t="s">
        <v>13397</v>
      </c>
      <c r="I713" t="s">
        <v>4529</v>
      </c>
      <c r="J713">
        <v>5828795302</v>
      </c>
      <c r="K713" t="s">
        <v>14877</v>
      </c>
      <c r="L713">
        <v>41</v>
      </c>
      <c r="M713">
        <v>50</v>
      </c>
      <c r="N713" t="s">
        <v>789</v>
      </c>
      <c r="O713">
        <v>3958007940</v>
      </c>
      <c r="P713" t="s">
        <v>4530</v>
      </c>
      <c r="Q713" t="s">
        <v>4531</v>
      </c>
      <c r="T713" s="1">
        <v>46206</v>
      </c>
      <c r="U713" s="31">
        <v>46206.745254629626</v>
      </c>
      <c r="V713">
        <v>1</v>
      </c>
      <c r="W713">
        <v>90000</v>
      </c>
      <c r="X713" t="s">
        <v>13400</v>
      </c>
      <c r="Y713" t="s">
        <v>13401</v>
      </c>
      <c r="Z713">
        <v>909020041276989</v>
      </c>
      <c r="AA713" t="s">
        <v>13402</v>
      </c>
      <c r="AB713">
        <v>5</v>
      </c>
      <c r="AC713">
        <v>24.15</v>
      </c>
      <c r="AD713" t="s">
        <v>931</v>
      </c>
      <c r="AE713" t="s">
        <v>932</v>
      </c>
      <c r="AF713" t="s">
        <v>13414</v>
      </c>
      <c r="AG713" s="1">
        <v>46243</v>
      </c>
      <c r="AH713">
        <v>25</v>
      </c>
      <c r="AI713" t="s">
        <v>13404</v>
      </c>
      <c r="AJ713" t="s">
        <v>13435</v>
      </c>
      <c r="AK713" t="s">
        <v>13406</v>
      </c>
      <c r="AL713">
        <v>9837643141</v>
      </c>
      <c r="AM713" t="s">
        <v>13415</v>
      </c>
      <c r="AN713" t="s">
        <v>13408</v>
      </c>
      <c r="AO713">
        <v>1540</v>
      </c>
      <c r="AP713">
        <v>0</v>
      </c>
      <c r="AQ713" t="s">
        <v>13451</v>
      </c>
      <c r="AR713">
        <v>2008</v>
      </c>
      <c r="AS713">
        <v>0</v>
      </c>
      <c r="AZ713">
        <v>0</v>
      </c>
      <c r="BC713" t="str">
        <f>VLOOKUP(A713,Sheet1!$A$1:$E$221,2,0)</f>
        <v>West Zone</v>
      </c>
      <c r="BD713" t="str">
        <f>VLOOKUP(A713,Sheet1!$A$1:$E$221,5,0)</f>
        <v>Pradeep Kumar</v>
      </c>
    </row>
    <row r="714" spans="1:56" x14ac:dyDescent="0.35">
      <c r="A714" t="s">
        <v>832</v>
      </c>
      <c r="B714">
        <v>597</v>
      </c>
      <c r="C714" t="s">
        <v>789</v>
      </c>
      <c r="D714" t="s">
        <v>3399</v>
      </c>
      <c r="E714">
        <v>652988</v>
      </c>
      <c r="F714" t="s">
        <v>3401</v>
      </c>
      <c r="G714">
        <v>9284415</v>
      </c>
      <c r="H714" t="s">
        <v>13397</v>
      </c>
      <c r="I714" t="s">
        <v>3401</v>
      </c>
      <c r="J714">
        <v>6319723781</v>
      </c>
      <c r="K714" t="s">
        <v>14878</v>
      </c>
      <c r="L714">
        <v>24</v>
      </c>
      <c r="M714">
        <v>27</v>
      </c>
      <c r="N714" t="s">
        <v>789</v>
      </c>
      <c r="O714">
        <v>7015457648</v>
      </c>
      <c r="P714" t="s">
        <v>111</v>
      </c>
      <c r="Q714" t="s">
        <v>3081</v>
      </c>
      <c r="R714" t="s">
        <v>111</v>
      </c>
      <c r="S714" t="s">
        <v>3081</v>
      </c>
      <c r="T714" s="1">
        <v>46209</v>
      </c>
      <c r="U714" s="31">
        <v>46209.624699074076</v>
      </c>
      <c r="V714">
        <v>1</v>
      </c>
      <c r="W714">
        <v>77000</v>
      </c>
      <c r="X714" t="s">
        <v>13400</v>
      </c>
      <c r="Y714" t="s">
        <v>13401</v>
      </c>
      <c r="Z714">
        <v>909020041276989</v>
      </c>
      <c r="AA714" t="s">
        <v>13402</v>
      </c>
      <c r="AB714">
        <v>2</v>
      </c>
      <c r="AC714">
        <v>24.15</v>
      </c>
      <c r="AD714" t="s">
        <v>1173</v>
      </c>
      <c r="AE714" t="s">
        <v>1174</v>
      </c>
      <c r="AF714" t="s">
        <v>13414</v>
      </c>
      <c r="AG714" s="1">
        <v>46241</v>
      </c>
      <c r="AH714">
        <v>25</v>
      </c>
      <c r="AI714" t="s">
        <v>13404</v>
      </c>
      <c r="AJ714" t="s">
        <v>13405</v>
      </c>
      <c r="AK714" t="s">
        <v>13406</v>
      </c>
      <c r="AL714">
        <v>7465838975</v>
      </c>
      <c r="AM714" t="s">
        <v>13407</v>
      </c>
      <c r="AN714" t="s">
        <v>13408</v>
      </c>
      <c r="AO714">
        <v>1318</v>
      </c>
      <c r="AP714">
        <v>0</v>
      </c>
      <c r="AQ714" t="s">
        <v>13462</v>
      </c>
      <c r="AR714">
        <v>1770</v>
      </c>
      <c r="AS714">
        <v>0</v>
      </c>
      <c r="AZ714">
        <v>0</v>
      </c>
      <c r="BC714" t="str">
        <f>VLOOKUP(A714,Sheet1!$A$1:$E$221,2,0)</f>
        <v>West Zone</v>
      </c>
      <c r="BD714" t="str">
        <f>VLOOKUP(A714,Sheet1!$A$1:$E$221,5,0)</f>
        <v>Sandeep Sisodiya</v>
      </c>
    </row>
    <row r="715" spans="1:56" x14ac:dyDescent="0.35">
      <c r="A715" t="s">
        <v>172</v>
      </c>
      <c r="B715">
        <v>354</v>
      </c>
      <c r="C715" t="s">
        <v>787</v>
      </c>
      <c r="D715" t="s">
        <v>3157</v>
      </c>
      <c r="E715">
        <v>765237</v>
      </c>
      <c r="F715" t="s">
        <v>14879</v>
      </c>
      <c r="G715">
        <v>9070708</v>
      </c>
      <c r="H715" t="s">
        <v>13397</v>
      </c>
      <c r="I715" t="s">
        <v>3161</v>
      </c>
      <c r="J715">
        <v>3524959046</v>
      </c>
      <c r="K715" t="s">
        <v>155</v>
      </c>
      <c r="L715">
        <v>47</v>
      </c>
      <c r="M715">
        <v>26</v>
      </c>
      <c r="N715" t="s">
        <v>787</v>
      </c>
      <c r="O715">
        <v>1427372652</v>
      </c>
      <c r="P715" t="s">
        <v>3158</v>
      </c>
      <c r="Q715" t="s">
        <v>3159</v>
      </c>
      <c r="R715" t="s">
        <v>3158</v>
      </c>
      <c r="S715" t="s">
        <v>3159</v>
      </c>
      <c r="T715" s="1">
        <v>46206</v>
      </c>
      <c r="U715" s="31">
        <v>46206.676979166667</v>
      </c>
      <c r="V715">
        <v>1</v>
      </c>
      <c r="W715">
        <v>80000</v>
      </c>
      <c r="X715" t="s">
        <v>13400</v>
      </c>
      <c r="Y715" t="s">
        <v>13401</v>
      </c>
      <c r="Z715">
        <v>909020041276989</v>
      </c>
      <c r="AA715" t="s">
        <v>13402</v>
      </c>
      <c r="AB715">
        <v>5</v>
      </c>
      <c r="AC715">
        <v>24.15</v>
      </c>
      <c r="AD715" t="s">
        <v>1266</v>
      </c>
      <c r="AE715" t="s">
        <v>1267</v>
      </c>
      <c r="AF715" t="s">
        <v>13414</v>
      </c>
      <c r="AG715" s="1">
        <v>46240</v>
      </c>
      <c r="AH715">
        <v>25</v>
      </c>
      <c r="AI715" t="s">
        <v>13404</v>
      </c>
      <c r="AJ715" t="s">
        <v>13435</v>
      </c>
      <c r="AK715" t="s">
        <v>13406</v>
      </c>
      <c r="AL715">
        <v>9930263001</v>
      </c>
      <c r="AM715" t="s">
        <v>13415</v>
      </c>
      <c r="AN715" t="s">
        <v>13408</v>
      </c>
      <c r="AO715">
        <v>1369</v>
      </c>
      <c r="AP715">
        <v>0</v>
      </c>
      <c r="AQ715" t="s">
        <v>13484</v>
      </c>
      <c r="AR715">
        <v>1704</v>
      </c>
      <c r="AS715">
        <v>0</v>
      </c>
      <c r="AZ715">
        <v>0</v>
      </c>
      <c r="BC715" t="str">
        <f>VLOOKUP(A715,Sheet1!$A$1:$E$221,2,0)</f>
        <v>East Zone</v>
      </c>
      <c r="BD715" t="str">
        <f>VLOOKUP(A715,Sheet1!$A$1:$E$221,5,0)</f>
        <v>Abhishek Kumar Tiwari</v>
      </c>
    </row>
    <row r="716" spans="1:56" x14ac:dyDescent="0.35">
      <c r="A716" t="s">
        <v>243</v>
      </c>
      <c r="B716">
        <v>268</v>
      </c>
      <c r="C716" t="s">
        <v>789</v>
      </c>
      <c r="D716" t="s">
        <v>3214</v>
      </c>
      <c r="E716">
        <v>211119</v>
      </c>
      <c r="F716" t="s">
        <v>14880</v>
      </c>
      <c r="G716">
        <v>7825553</v>
      </c>
      <c r="H716" t="s">
        <v>13397</v>
      </c>
      <c r="I716" t="s">
        <v>3149</v>
      </c>
      <c r="J716">
        <v>3072737449</v>
      </c>
      <c r="K716" t="s">
        <v>14881</v>
      </c>
      <c r="L716">
        <v>46</v>
      </c>
      <c r="M716">
        <v>23</v>
      </c>
      <c r="N716" t="s">
        <v>789</v>
      </c>
      <c r="O716">
        <v>6272655191</v>
      </c>
      <c r="P716" t="s">
        <v>113</v>
      </c>
      <c r="Q716" t="s">
        <v>1083</v>
      </c>
      <c r="T716" s="1">
        <v>46209</v>
      </c>
      <c r="U716" s="31">
        <v>46209.50744212963</v>
      </c>
      <c r="V716">
        <v>1</v>
      </c>
      <c r="W716">
        <v>85000</v>
      </c>
      <c r="X716" t="s">
        <v>13400</v>
      </c>
      <c r="Y716" t="s">
        <v>13401</v>
      </c>
      <c r="Z716">
        <v>909020041276989</v>
      </c>
      <c r="AA716" t="s">
        <v>13402</v>
      </c>
      <c r="AB716">
        <v>5</v>
      </c>
      <c r="AC716">
        <v>24.15</v>
      </c>
      <c r="AD716" t="s">
        <v>988</v>
      </c>
      <c r="AE716" t="s">
        <v>989</v>
      </c>
      <c r="AF716" t="s">
        <v>13414</v>
      </c>
      <c r="AG716" s="1">
        <v>46266</v>
      </c>
      <c r="AH716">
        <v>25</v>
      </c>
      <c r="AI716" t="s">
        <v>13404</v>
      </c>
      <c r="AJ716" t="s">
        <v>13427</v>
      </c>
      <c r="AK716" t="s">
        <v>13406</v>
      </c>
      <c r="AL716">
        <v>7683049511</v>
      </c>
      <c r="AM716" t="s">
        <v>13407</v>
      </c>
      <c r="AN716" t="s">
        <v>13408</v>
      </c>
      <c r="AO716">
        <v>1455</v>
      </c>
      <c r="AP716">
        <v>0</v>
      </c>
      <c r="AQ716" t="s">
        <v>13549</v>
      </c>
      <c r="AR716">
        <v>1896</v>
      </c>
      <c r="AS716">
        <v>0</v>
      </c>
      <c r="AZ716">
        <v>0</v>
      </c>
      <c r="BC716" t="str">
        <f>VLOOKUP(A716,Sheet1!$A$1:$E$221,2,0)</f>
        <v>East Zone</v>
      </c>
      <c r="BD716" t="str">
        <f>VLOOKUP(A716,Sheet1!$A$1:$E$221,5,0)</f>
        <v>Marut Nandan</v>
      </c>
    </row>
    <row r="717" spans="1:56" x14ac:dyDescent="0.35">
      <c r="A717" t="s">
        <v>805</v>
      </c>
      <c r="B717">
        <v>62</v>
      </c>
      <c r="C717" t="s">
        <v>788</v>
      </c>
      <c r="D717" t="s">
        <v>2628</v>
      </c>
      <c r="E717">
        <v>316905</v>
      </c>
      <c r="F717" t="s">
        <v>14882</v>
      </c>
      <c r="G717">
        <v>8417847</v>
      </c>
      <c r="H717" t="s">
        <v>13397</v>
      </c>
      <c r="I717" t="s">
        <v>2630</v>
      </c>
      <c r="J717">
        <v>1403173699</v>
      </c>
      <c r="K717" t="s">
        <v>14883</v>
      </c>
      <c r="L717">
        <v>34</v>
      </c>
      <c r="M717">
        <v>40</v>
      </c>
      <c r="N717" t="s">
        <v>788</v>
      </c>
      <c r="O717">
        <v>3157846087</v>
      </c>
      <c r="P717" t="s">
        <v>1875</v>
      </c>
      <c r="Q717" t="s">
        <v>1876</v>
      </c>
      <c r="T717" s="1">
        <v>46206</v>
      </c>
      <c r="U717" s="31">
        <v>46206.673854166664</v>
      </c>
      <c r="V717">
        <v>1</v>
      </c>
      <c r="W717">
        <v>85000</v>
      </c>
      <c r="X717" t="s">
        <v>13400</v>
      </c>
      <c r="Y717" t="s">
        <v>13401</v>
      </c>
      <c r="Z717">
        <v>909020041276989</v>
      </c>
      <c r="AA717" t="s">
        <v>13402</v>
      </c>
      <c r="AB717">
        <v>4</v>
      </c>
      <c r="AC717">
        <v>24.5</v>
      </c>
      <c r="AD717" t="s">
        <v>1251</v>
      </c>
      <c r="AE717" t="s">
        <v>1252</v>
      </c>
      <c r="AF717" t="s">
        <v>13414</v>
      </c>
      <c r="AG717" s="1">
        <v>46239</v>
      </c>
      <c r="AH717">
        <v>25</v>
      </c>
      <c r="AI717" t="s">
        <v>13404</v>
      </c>
      <c r="AJ717" t="s">
        <v>13427</v>
      </c>
      <c r="AK717" t="s">
        <v>13406</v>
      </c>
      <c r="AL717">
        <v>9399710540</v>
      </c>
      <c r="AM717" t="s">
        <v>13415</v>
      </c>
      <c r="AN717" t="s">
        <v>13408</v>
      </c>
      <c r="AO717">
        <v>1455</v>
      </c>
      <c r="AP717">
        <v>0</v>
      </c>
      <c r="AQ717" t="s">
        <v>13602</v>
      </c>
      <c r="AR717">
        <v>1811</v>
      </c>
      <c r="AS717">
        <v>0</v>
      </c>
      <c r="AZ717">
        <v>0</v>
      </c>
      <c r="BC717" t="str">
        <f>VLOOKUP(A717,Sheet1!$A$1:$E$221,2,0)</f>
        <v>South Zone</v>
      </c>
      <c r="BD717" t="str">
        <f>VLOOKUP(A717,Sheet1!$A$1:$E$221,5,0)</f>
        <v>Vinay Kumar Vishwakarma</v>
      </c>
    </row>
    <row r="718" spans="1:56" x14ac:dyDescent="0.35">
      <c r="A718" t="s">
        <v>219</v>
      </c>
      <c r="B718">
        <v>577</v>
      </c>
      <c r="C718" t="s">
        <v>791</v>
      </c>
      <c r="D718" t="s">
        <v>4532</v>
      </c>
      <c r="E718">
        <v>375885</v>
      </c>
      <c r="F718" t="s">
        <v>14884</v>
      </c>
      <c r="G718">
        <v>8124228</v>
      </c>
      <c r="H718" t="s">
        <v>13397</v>
      </c>
      <c r="I718" t="s">
        <v>4533</v>
      </c>
      <c r="J718">
        <v>6670600629</v>
      </c>
      <c r="K718" t="s">
        <v>14885</v>
      </c>
      <c r="L718">
        <v>37</v>
      </c>
      <c r="M718">
        <v>43</v>
      </c>
      <c r="N718" t="s">
        <v>791</v>
      </c>
      <c r="O718">
        <v>3558702576</v>
      </c>
      <c r="P718" t="s">
        <v>4534</v>
      </c>
      <c r="Q718" t="s">
        <v>4535</v>
      </c>
      <c r="T718" s="1">
        <v>46206</v>
      </c>
      <c r="U718" s="31">
        <v>46206.80363425926</v>
      </c>
      <c r="V718">
        <v>1</v>
      </c>
      <c r="W718">
        <v>60000</v>
      </c>
      <c r="X718" t="s">
        <v>13400</v>
      </c>
      <c r="Y718" t="s">
        <v>13401</v>
      </c>
      <c r="Z718">
        <v>909020041276989</v>
      </c>
      <c r="AA718" t="s">
        <v>13402</v>
      </c>
      <c r="AB718">
        <v>2</v>
      </c>
      <c r="AC718">
        <v>24.15</v>
      </c>
      <c r="AD718" t="s">
        <v>1038</v>
      </c>
      <c r="AE718" t="s">
        <v>1039</v>
      </c>
      <c r="AF718" t="s">
        <v>13434</v>
      </c>
      <c r="AG718" s="1">
        <v>46240</v>
      </c>
      <c r="AH718">
        <v>25</v>
      </c>
      <c r="AI718" t="s">
        <v>13404</v>
      </c>
      <c r="AJ718" t="s">
        <v>13405</v>
      </c>
      <c r="AK718" t="s">
        <v>13406</v>
      </c>
      <c r="AL718">
        <v>6372707049</v>
      </c>
      <c r="AM718" t="s">
        <v>13415</v>
      </c>
      <c r="AN718" t="s">
        <v>13408</v>
      </c>
      <c r="AO718">
        <v>1027</v>
      </c>
      <c r="AP718">
        <v>0</v>
      </c>
      <c r="AQ718" t="s">
        <v>13471</v>
      </c>
      <c r="AR718">
        <v>1340</v>
      </c>
      <c r="AS718">
        <v>0</v>
      </c>
      <c r="AZ718">
        <v>0</v>
      </c>
      <c r="BC718" t="str">
        <f>VLOOKUP(A718,Sheet1!$A$1:$E$221,2,0)</f>
        <v>South East Zone</v>
      </c>
      <c r="BD718" t="str">
        <f>VLOOKUP(A718,Sheet1!$A$1:$E$221,5,0)</f>
        <v>Pratik Mishra</v>
      </c>
    </row>
    <row r="719" spans="1:56" x14ac:dyDescent="0.35">
      <c r="A719" t="s">
        <v>239</v>
      </c>
      <c r="B719">
        <v>242</v>
      </c>
      <c r="C719" t="s">
        <v>791</v>
      </c>
      <c r="D719" t="s">
        <v>3492</v>
      </c>
      <c r="E719">
        <v>72874</v>
      </c>
      <c r="F719" t="s">
        <v>14886</v>
      </c>
      <c r="G719">
        <v>8314036</v>
      </c>
      <c r="H719" t="s">
        <v>13397</v>
      </c>
      <c r="I719" t="s">
        <v>3494</v>
      </c>
      <c r="J719">
        <v>8716498257</v>
      </c>
      <c r="K719" t="s">
        <v>14887</v>
      </c>
      <c r="L719">
        <v>50</v>
      </c>
      <c r="M719">
        <v>55</v>
      </c>
      <c r="N719" t="s">
        <v>791</v>
      </c>
      <c r="O719">
        <v>9618587317</v>
      </c>
      <c r="P719" t="s">
        <v>2235</v>
      </c>
      <c r="Q719" t="s">
        <v>2236</v>
      </c>
      <c r="T719" s="1">
        <v>46210</v>
      </c>
      <c r="U719" s="31">
        <v>46210.661643518521</v>
      </c>
      <c r="V719">
        <v>1</v>
      </c>
      <c r="W719">
        <v>55000</v>
      </c>
      <c r="X719" t="s">
        <v>13400</v>
      </c>
      <c r="Y719" t="s">
        <v>13401</v>
      </c>
      <c r="Z719">
        <v>909020041276989</v>
      </c>
      <c r="AA719" t="s">
        <v>13402</v>
      </c>
      <c r="AB719">
        <v>6</v>
      </c>
      <c r="AC719">
        <v>24.15</v>
      </c>
      <c r="AD719" t="s">
        <v>2289</v>
      </c>
      <c r="AE719" t="s">
        <v>2290</v>
      </c>
      <c r="AF719" t="s">
        <v>13936</v>
      </c>
      <c r="AG719" s="1">
        <v>46240</v>
      </c>
      <c r="AH719">
        <v>25</v>
      </c>
      <c r="AI719" t="s">
        <v>13404</v>
      </c>
      <c r="AJ719" t="s">
        <v>13427</v>
      </c>
      <c r="AK719" t="s">
        <v>13406</v>
      </c>
      <c r="AL719">
        <v>9668321149</v>
      </c>
      <c r="AM719" t="s">
        <v>13415</v>
      </c>
      <c r="AN719" t="s">
        <v>13408</v>
      </c>
      <c r="AO719">
        <v>942</v>
      </c>
      <c r="AP719">
        <v>0</v>
      </c>
      <c r="AQ719" t="s">
        <v>13798</v>
      </c>
      <c r="AR719">
        <v>1228</v>
      </c>
      <c r="AS719">
        <v>0</v>
      </c>
      <c r="AZ719">
        <v>0</v>
      </c>
      <c r="BC719" t="str">
        <f>VLOOKUP(A719,Sheet1!$A$1:$E$221,2,0)</f>
        <v>South East Zone</v>
      </c>
      <c r="BD719" t="str">
        <f>VLOOKUP(A719,Sheet1!$A$1:$E$221,5,0)</f>
        <v>Radhashyam Panda</v>
      </c>
    </row>
    <row r="720" spans="1:56" x14ac:dyDescent="0.35">
      <c r="A720" t="s">
        <v>208</v>
      </c>
      <c r="B720">
        <v>61</v>
      </c>
      <c r="C720" t="s">
        <v>789</v>
      </c>
      <c r="D720" t="s">
        <v>3388</v>
      </c>
      <c r="E720">
        <v>24826</v>
      </c>
      <c r="F720" t="s">
        <v>14356</v>
      </c>
      <c r="G720">
        <v>9284297</v>
      </c>
      <c r="H720" t="s">
        <v>13397</v>
      </c>
      <c r="I720" t="s">
        <v>3082</v>
      </c>
      <c r="J720">
        <v>3377829358</v>
      </c>
      <c r="K720" t="s">
        <v>2976</v>
      </c>
      <c r="L720">
        <v>31</v>
      </c>
      <c r="M720">
        <v>31</v>
      </c>
      <c r="N720" t="s">
        <v>789</v>
      </c>
      <c r="O720">
        <v>1168801090</v>
      </c>
      <c r="P720" t="s">
        <v>2044</v>
      </c>
      <c r="Q720" t="s">
        <v>2045</v>
      </c>
      <c r="T720" s="1">
        <v>46206</v>
      </c>
      <c r="U720" s="31">
        <v>46206.750081018516</v>
      </c>
      <c r="V720">
        <v>1</v>
      </c>
      <c r="W720">
        <v>60000</v>
      </c>
      <c r="X720" t="s">
        <v>13400</v>
      </c>
      <c r="Y720" t="s">
        <v>13401</v>
      </c>
      <c r="Z720">
        <v>909020041276989</v>
      </c>
      <c r="AA720" t="s">
        <v>13402</v>
      </c>
      <c r="AB720">
        <v>2</v>
      </c>
      <c r="AC720">
        <v>24.15</v>
      </c>
      <c r="AD720" t="s">
        <v>1328</v>
      </c>
      <c r="AE720" t="s">
        <v>1329</v>
      </c>
      <c r="AF720" t="s">
        <v>13414</v>
      </c>
      <c r="AG720" s="1">
        <v>46237</v>
      </c>
      <c r="AH720">
        <v>25</v>
      </c>
      <c r="AI720" t="s">
        <v>13404</v>
      </c>
      <c r="AJ720" t="s">
        <v>13405</v>
      </c>
      <c r="AK720" t="s">
        <v>13406</v>
      </c>
      <c r="AL720">
        <v>9997160487</v>
      </c>
      <c r="AM720" t="s">
        <v>13407</v>
      </c>
      <c r="AN720" t="s">
        <v>13408</v>
      </c>
      <c r="AO720">
        <v>1027</v>
      </c>
      <c r="AP720">
        <v>0</v>
      </c>
      <c r="AQ720" t="s">
        <v>13416</v>
      </c>
      <c r="AR720">
        <v>1379</v>
      </c>
      <c r="AS720">
        <v>0</v>
      </c>
      <c r="AZ720">
        <v>0</v>
      </c>
      <c r="BC720" t="str">
        <f>VLOOKUP(A720,Sheet1!$A$1:$E$221,2,0)</f>
        <v>West Zone</v>
      </c>
      <c r="BD720" t="str">
        <f>VLOOKUP(A720,Sheet1!$A$1:$E$221,5,0)</f>
        <v>Pradeep Kumar</v>
      </c>
    </row>
    <row r="721" spans="1:56" x14ac:dyDescent="0.35">
      <c r="A721" t="s">
        <v>105</v>
      </c>
      <c r="B721">
        <v>489</v>
      </c>
      <c r="C721" t="s">
        <v>780</v>
      </c>
      <c r="D721" t="s">
        <v>3548</v>
      </c>
      <c r="E721">
        <v>745966</v>
      </c>
      <c r="F721" t="s">
        <v>14888</v>
      </c>
      <c r="G721">
        <v>9284305</v>
      </c>
      <c r="H721" t="s">
        <v>13397</v>
      </c>
      <c r="I721" t="s">
        <v>3552</v>
      </c>
      <c r="J721">
        <v>1205771460</v>
      </c>
      <c r="K721" t="s">
        <v>14889</v>
      </c>
      <c r="L721">
        <v>42</v>
      </c>
      <c r="M721">
        <v>47</v>
      </c>
      <c r="N721" t="s">
        <v>780</v>
      </c>
      <c r="O721">
        <v>2867151774</v>
      </c>
      <c r="P721" t="s">
        <v>3549</v>
      </c>
      <c r="Q721" t="s">
        <v>3550</v>
      </c>
      <c r="T721" s="1">
        <v>46209</v>
      </c>
      <c r="U721" s="31">
        <v>46209.68644675926</v>
      </c>
      <c r="V721">
        <v>1</v>
      </c>
      <c r="W721">
        <v>85000</v>
      </c>
      <c r="X721" t="s">
        <v>13400</v>
      </c>
      <c r="Y721" t="s">
        <v>13401</v>
      </c>
      <c r="Z721">
        <v>909020041276989</v>
      </c>
      <c r="AA721" t="s">
        <v>13402</v>
      </c>
      <c r="AB721">
        <v>4</v>
      </c>
      <c r="AC721">
        <v>24.15</v>
      </c>
      <c r="AD721" t="s">
        <v>1110</v>
      </c>
      <c r="AE721" t="s">
        <v>1111</v>
      </c>
      <c r="AF721" t="s">
        <v>13403</v>
      </c>
      <c r="AG721" s="1">
        <v>46239</v>
      </c>
      <c r="AH721">
        <v>25</v>
      </c>
      <c r="AI721" t="s">
        <v>13404</v>
      </c>
      <c r="AJ721" t="s">
        <v>13405</v>
      </c>
      <c r="AK721" t="s">
        <v>13406</v>
      </c>
      <c r="AL721">
        <v>8103996347</v>
      </c>
      <c r="AM721" t="s">
        <v>13415</v>
      </c>
      <c r="AN721" t="s">
        <v>13408</v>
      </c>
      <c r="AO721">
        <v>1455</v>
      </c>
      <c r="AP721">
        <v>0</v>
      </c>
      <c r="AQ721" t="s">
        <v>13864</v>
      </c>
      <c r="AR721">
        <v>1898</v>
      </c>
      <c r="AS721">
        <v>0</v>
      </c>
      <c r="AZ721">
        <v>0</v>
      </c>
      <c r="BC721" t="str">
        <f>VLOOKUP(A721,Sheet1!$A$1:$E$221,2,0)</f>
        <v>South East Zone</v>
      </c>
      <c r="BD721" t="str">
        <f>VLOOKUP(A721,Sheet1!$A$1:$E$221,5,0)</f>
        <v>Manu Yadav</v>
      </c>
    </row>
    <row r="722" spans="1:56" x14ac:dyDescent="0.35">
      <c r="A722" t="s">
        <v>818</v>
      </c>
      <c r="B722">
        <v>1265</v>
      </c>
      <c r="C722" t="s">
        <v>795</v>
      </c>
      <c r="D722" t="s">
        <v>4536</v>
      </c>
      <c r="E722">
        <v>695326</v>
      </c>
      <c r="F722" t="s">
        <v>14890</v>
      </c>
      <c r="G722">
        <v>8487204</v>
      </c>
      <c r="H722" t="s">
        <v>13397</v>
      </c>
      <c r="I722" t="s">
        <v>4537</v>
      </c>
      <c r="J722">
        <v>6056916567</v>
      </c>
      <c r="K722" t="s">
        <v>14891</v>
      </c>
      <c r="L722">
        <v>56</v>
      </c>
      <c r="M722">
        <v>30</v>
      </c>
      <c r="N722" t="s">
        <v>795</v>
      </c>
      <c r="O722">
        <v>3678092846</v>
      </c>
      <c r="P722" t="s">
        <v>4436</v>
      </c>
      <c r="Q722" t="s">
        <v>4437</v>
      </c>
      <c r="T722" s="1">
        <v>46206</v>
      </c>
      <c r="U722" s="31">
        <v>46206.739560185182</v>
      </c>
      <c r="V722">
        <v>1</v>
      </c>
      <c r="W722">
        <v>77000</v>
      </c>
      <c r="X722" t="s">
        <v>13400</v>
      </c>
      <c r="Y722" t="s">
        <v>13401</v>
      </c>
      <c r="Z722">
        <v>909020041276989</v>
      </c>
      <c r="AA722" t="s">
        <v>13402</v>
      </c>
      <c r="AB722">
        <v>2</v>
      </c>
      <c r="AC722">
        <v>24.15</v>
      </c>
      <c r="AD722" t="s">
        <v>1124</v>
      </c>
      <c r="AE722" t="s">
        <v>1125</v>
      </c>
      <c r="AF722" t="s">
        <v>13426</v>
      </c>
      <c r="AG722" s="1">
        <v>46239</v>
      </c>
      <c r="AH722">
        <v>25</v>
      </c>
      <c r="AI722" t="s">
        <v>13404</v>
      </c>
      <c r="AJ722" t="s">
        <v>13405</v>
      </c>
      <c r="AK722" t="s">
        <v>13406</v>
      </c>
      <c r="AL722">
        <v>8088294928</v>
      </c>
      <c r="AM722" t="s">
        <v>13407</v>
      </c>
      <c r="AN722" t="s">
        <v>13408</v>
      </c>
      <c r="AO722">
        <v>1318</v>
      </c>
      <c r="AP722">
        <v>0</v>
      </c>
      <c r="AQ722" t="s">
        <v>13542</v>
      </c>
      <c r="AR722">
        <v>1719</v>
      </c>
      <c r="AS722">
        <v>0</v>
      </c>
      <c r="AZ722">
        <v>0</v>
      </c>
      <c r="BC722" t="str">
        <f>VLOOKUP(A722,Sheet1!$A$1:$E$221,2,0)</f>
        <v>South Zone</v>
      </c>
      <c r="BD722" t="str">
        <f>VLOOKUP(A722,Sheet1!$A$1:$E$221,5,0)</f>
        <v>Vijaya Kumar S M</v>
      </c>
    </row>
    <row r="723" spans="1:56" x14ac:dyDescent="0.35">
      <c r="A723" t="s">
        <v>223</v>
      </c>
      <c r="B723">
        <v>1310</v>
      </c>
      <c r="C723" t="s">
        <v>789</v>
      </c>
      <c r="D723" t="s">
        <v>3467</v>
      </c>
      <c r="E723">
        <v>604876</v>
      </c>
      <c r="F723" t="s">
        <v>14892</v>
      </c>
      <c r="G723">
        <v>8548281</v>
      </c>
      <c r="H723" t="s">
        <v>13397</v>
      </c>
      <c r="I723" t="s">
        <v>3471</v>
      </c>
      <c r="J723">
        <v>2713946635</v>
      </c>
      <c r="K723" t="s">
        <v>14423</v>
      </c>
      <c r="L723">
        <v>28</v>
      </c>
      <c r="M723">
        <v>28</v>
      </c>
      <c r="N723" t="s">
        <v>789</v>
      </c>
      <c r="O723">
        <v>3518501318</v>
      </c>
      <c r="P723" t="s">
        <v>3468</v>
      </c>
      <c r="Q723" t="s">
        <v>3469</v>
      </c>
      <c r="R723" t="s">
        <v>840</v>
      </c>
      <c r="S723" t="s">
        <v>897</v>
      </c>
      <c r="T723" s="1">
        <v>46210</v>
      </c>
      <c r="U723" s="31">
        <v>46210.835219907407</v>
      </c>
      <c r="V723">
        <v>1</v>
      </c>
      <c r="W723">
        <v>90000</v>
      </c>
      <c r="X723" t="s">
        <v>13400</v>
      </c>
      <c r="Y723" t="s">
        <v>13401</v>
      </c>
      <c r="Z723">
        <v>909020041276989</v>
      </c>
      <c r="AA723" t="s">
        <v>13402</v>
      </c>
      <c r="AB723">
        <v>4</v>
      </c>
      <c r="AC723">
        <v>24.5</v>
      </c>
      <c r="AD723" t="s">
        <v>1461</v>
      </c>
      <c r="AE723" t="s">
        <v>1462</v>
      </c>
      <c r="AF723" t="s">
        <v>13414</v>
      </c>
      <c r="AG723" s="1">
        <v>46244</v>
      </c>
      <c r="AH723">
        <v>25</v>
      </c>
      <c r="AI723" t="s">
        <v>13404</v>
      </c>
      <c r="AJ723" t="s">
        <v>13405</v>
      </c>
      <c r="AK723" t="s">
        <v>13406</v>
      </c>
      <c r="AL723">
        <v>7817846692</v>
      </c>
      <c r="AM723" t="s">
        <v>13415</v>
      </c>
      <c r="AN723" t="s">
        <v>13408</v>
      </c>
      <c r="AO723">
        <v>1540</v>
      </c>
      <c r="AP723">
        <v>0</v>
      </c>
      <c r="AQ723" t="s">
        <v>13431</v>
      </c>
      <c r="AR723">
        <v>2069</v>
      </c>
      <c r="AS723">
        <v>0</v>
      </c>
      <c r="AZ723">
        <v>0</v>
      </c>
      <c r="BC723" t="str">
        <f>VLOOKUP(A723,Sheet1!$A$1:$E$221,2,0)</f>
        <v>West Zone</v>
      </c>
      <c r="BD723" t="str">
        <f>VLOOKUP(A723,Sheet1!$A$1:$E$221,5,0)</f>
        <v>Sandeep Sisodiya</v>
      </c>
    </row>
    <row r="724" spans="1:56" x14ac:dyDescent="0.35">
      <c r="A724" t="s">
        <v>246</v>
      </c>
      <c r="B724">
        <v>362</v>
      </c>
      <c r="C724" t="s">
        <v>791</v>
      </c>
      <c r="D724" t="s">
        <v>3536</v>
      </c>
      <c r="E724">
        <v>332590</v>
      </c>
      <c r="F724" t="s">
        <v>14893</v>
      </c>
      <c r="G724">
        <v>8385623</v>
      </c>
      <c r="H724" t="s">
        <v>13397</v>
      </c>
      <c r="I724" t="s">
        <v>3538</v>
      </c>
      <c r="J724">
        <v>7165526476</v>
      </c>
      <c r="K724" t="s">
        <v>14894</v>
      </c>
      <c r="L724">
        <v>36</v>
      </c>
      <c r="M724">
        <v>38</v>
      </c>
      <c r="N724" t="s">
        <v>791</v>
      </c>
      <c r="O724">
        <v>4263806326</v>
      </c>
      <c r="P724" t="s">
        <v>1493</v>
      </c>
      <c r="Q724" t="s">
        <v>1494</v>
      </c>
      <c r="T724" s="1">
        <v>46206</v>
      </c>
      <c r="U724" s="31">
        <v>46206.717372685183</v>
      </c>
      <c r="V724">
        <v>1</v>
      </c>
      <c r="W724">
        <v>55000</v>
      </c>
      <c r="X724" t="s">
        <v>13400</v>
      </c>
      <c r="Y724" t="s">
        <v>13401</v>
      </c>
      <c r="Z724">
        <v>909020041276989</v>
      </c>
      <c r="AA724" t="s">
        <v>13402</v>
      </c>
      <c r="AB724">
        <v>6</v>
      </c>
      <c r="AC724">
        <v>24.15</v>
      </c>
      <c r="AD724" t="s">
        <v>2289</v>
      </c>
      <c r="AE724" t="s">
        <v>2290</v>
      </c>
      <c r="AF724" t="s">
        <v>13403</v>
      </c>
      <c r="AG724" s="1">
        <v>46239</v>
      </c>
      <c r="AH724">
        <v>25</v>
      </c>
      <c r="AI724" t="s">
        <v>13404</v>
      </c>
      <c r="AJ724" t="s">
        <v>13427</v>
      </c>
      <c r="AK724" t="s">
        <v>13406</v>
      </c>
      <c r="AL724">
        <v>7608972520</v>
      </c>
      <c r="AM724" t="s">
        <v>13415</v>
      </c>
      <c r="AN724" t="s">
        <v>13408</v>
      </c>
      <c r="AO724">
        <v>942</v>
      </c>
      <c r="AP724">
        <v>0</v>
      </c>
      <c r="AQ724" t="s">
        <v>13798</v>
      </c>
      <c r="AR724">
        <v>1228</v>
      </c>
      <c r="AS724">
        <v>0</v>
      </c>
      <c r="AZ724">
        <v>0</v>
      </c>
      <c r="BC724" t="str">
        <f>VLOOKUP(A724,Sheet1!$A$1:$E$221,2,0)</f>
        <v>South East Zone</v>
      </c>
      <c r="BD724" t="str">
        <f>VLOOKUP(A724,Sheet1!$A$1:$E$221,5,0)</f>
        <v>Pratik Mishra</v>
      </c>
    </row>
    <row r="725" spans="1:56" x14ac:dyDescent="0.35">
      <c r="A725" t="s">
        <v>85</v>
      </c>
      <c r="B725">
        <v>35</v>
      </c>
      <c r="C725" t="s">
        <v>789</v>
      </c>
      <c r="D725" t="s">
        <v>3274</v>
      </c>
      <c r="E725">
        <v>621037</v>
      </c>
      <c r="F725" t="s">
        <v>4538</v>
      </c>
      <c r="G725">
        <v>8137779</v>
      </c>
      <c r="H725" t="s">
        <v>13397</v>
      </c>
      <c r="I725" t="s">
        <v>3276</v>
      </c>
      <c r="J725">
        <v>7482481619</v>
      </c>
      <c r="K725" t="s">
        <v>14895</v>
      </c>
      <c r="L725">
        <v>27</v>
      </c>
      <c r="M725">
        <v>31</v>
      </c>
      <c r="N725" t="s">
        <v>789</v>
      </c>
      <c r="O725">
        <v>4939124693</v>
      </c>
      <c r="P725" t="s">
        <v>3022</v>
      </c>
      <c r="Q725" t="s">
        <v>3023</v>
      </c>
      <c r="R725" t="s">
        <v>4539</v>
      </c>
      <c r="S725" t="s">
        <v>4540</v>
      </c>
      <c r="T725" s="1">
        <v>46206</v>
      </c>
      <c r="U725" s="31">
        <v>46206.672430555554</v>
      </c>
      <c r="V725">
        <v>1</v>
      </c>
      <c r="W725">
        <v>77000</v>
      </c>
      <c r="X725" t="s">
        <v>13400</v>
      </c>
      <c r="Y725" t="s">
        <v>13401</v>
      </c>
      <c r="Z725">
        <v>909020041276989</v>
      </c>
      <c r="AA725" t="s">
        <v>13402</v>
      </c>
      <c r="AB725">
        <v>2</v>
      </c>
      <c r="AC725">
        <v>24.15</v>
      </c>
      <c r="AD725" t="s">
        <v>939</v>
      </c>
      <c r="AE725" t="s">
        <v>940</v>
      </c>
      <c r="AF725" t="s">
        <v>14896</v>
      </c>
      <c r="AG725" s="1">
        <v>46244</v>
      </c>
      <c r="AH725">
        <v>25</v>
      </c>
      <c r="AI725" t="s">
        <v>13404</v>
      </c>
      <c r="AJ725" t="s">
        <v>13435</v>
      </c>
      <c r="AK725" t="s">
        <v>13406</v>
      </c>
      <c r="AL725">
        <v>7355306798</v>
      </c>
      <c r="AM725" t="s">
        <v>13415</v>
      </c>
      <c r="AN725" t="s">
        <v>13408</v>
      </c>
      <c r="AO725">
        <v>1318</v>
      </c>
      <c r="AP725">
        <v>0</v>
      </c>
      <c r="AQ725" t="s">
        <v>13420</v>
      </c>
      <c r="AR725">
        <v>1718</v>
      </c>
      <c r="AS725">
        <v>0</v>
      </c>
      <c r="AZ725">
        <v>0</v>
      </c>
      <c r="BC725" t="str">
        <f>VLOOKUP(A725,Sheet1!$A$1:$E$221,2,0)</f>
        <v>South Zone</v>
      </c>
      <c r="BD725" t="str">
        <f>VLOOKUP(A725,Sheet1!$A$1:$E$221,5,0)</f>
        <v>Vinay Shukla</v>
      </c>
    </row>
    <row r="726" spans="1:56" x14ac:dyDescent="0.35">
      <c r="A726" t="s">
        <v>192</v>
      </c>
      <c r="B726">
        <v>783</v>
      </c>
      <c r="C726" t="s">
        <v>792</v>
      </c>
      <c r="D726" t="s">
        <v>2029</v>
      </c>
      <c r="E726">
        <v>418965</v>
      </c>
      <c r="F726" t="s">
        <v>14897</v>
      </c>
      <c r="G726">
        <v>8170537</v>
      </c>
      <c r="H726" t="s">
        <v>13397</v>
      </c>
      <c r="I726" t="s">
        <v>2032</v>
      </c>
      <c r="J726">
        <v>7697103803</v>
      </c>
      <c r="K726" t="s">
        <v>14898</v>
      </c>
      <c r="L726">
        <v>35</v>
      </c>
      <c r="M726">
        <v>35</v>
      </c>
      <c r="N726" t="s">
        <v>792</v>
      </c>
      <c r="O726">
        <v>6653178219</v>
      </c>
      <c r="P726" t="s">
        <v>2030</v>
      </c>
      <c r="Q726" t="s">
        <v>2031</v>
      </c>
      <c r="R726" t="s">
        <v>14899</v>
      </c>
      <c r="S726" t="s">
        <v>14900</v>
      </c>
      <c r="T726" s="1">
        <v>46206</v>
      </c>
      <c r="U726" s="31">
        <v>46206.757743055554</v>
      </c>
      <c r="V726">
        <v>1</v>
      </c>
      <c r="W726">
        <v>70000</v>
      </c>
      <c r="X726" t="s">
        <v>13400</v>
      </c>
      <c r="Y726" t="s">
        <v>13401</v>
      </c>
      <c r="Z726">
        <v>909020041276989</v>
      </c>
      <c r="AA726" t="s">
        <v>13402</v>
      </c>
      <c r="AB726">
        <v>3</v>
      </c>
      <c r="AC726">
        <v>24.15</v>
      </c>
      <c r="AD726" t="s">
        <v>1325</v>
      </c>
      <c r="AE726" t="s">
        <v>1326</v>
      </c>
      <c r="AF726" t="s">
        <v>13426</v>
      </c>
      <c r="AG726" s="1">
        <v>46240</v>
      </c>
      <c r="AH726">
        <v>25</v>
      </c>
      <c r="AI726" t="s">
        <v>13404</v>
      </c>
      <c r="AJ726" t="s">
        <v>13405</v>
      </c>
      <c r="AK726" t="s">
        <v>14027</v>
      </c>
      <c r="AL726">
        <v>7339350549</v>
      </c>
      <c r="AM726" t="s">
        <v>13415</v>
      </c>
      <c r="AN726" t="s">
        <v>13408</v>
      </c>
      <c r="AO726">
        <v>1198</v>
      </c>
      <c r="AP726">
        <v>0</v>
      </c>
      <c r="AQ726" t="s">
        <v>13444</v>
      </c>
      <c r="AR726">
        <v>1609</v>
      </c>
      <c r="AS726">
        <v>0</v>
      </c>
      <c r="AZ726">
        <v>0</v>
      </c>
      <c r="BC726" t="str">
        <f>VLOOKUP(A726,Sheet1!$A$1:$E$221,2,0)</f>
        <v>South Zone</v>
      </c>
      <c r="BD726" t="str">
        <f>VLOOKUP(A726,Sheet1!$A$1:$E$221,5,0)</f>
        <v>Sankar T</v>
      </c>
    </row>
    <row r="727" spans="1:56" x14ac:dyDescent="0.35">
      <c r="A727" t="s">
        <v>177</v>
      </c>
      <c r="B727">
        <v>606</v>
      </c>
      <c r="C727" t="s">
        <v>788</v>
      </c>
      <c r="D727" t="s">
        <v>4541</v>
      </c>
      <c r="E727">
        <v>314885</v>
      </c>
      <c r="F727" t="s">
        <v>14901</v>
      </c>
      <c r="G727">
        <v>7903426</v>
      </c>
      <c r="H727" t="s">
        <v>13397</v>
      </c>
      <c r="I727" t="s">
        <v>4542</v>
      </c>
      <c r="J727">
        <v>7108291069</v>
      </c>
      <c r="K727" t="s">
        <v>14902</v>
      </c>
      <c r="L727">
        <v>32</v>
      </c>
      <c r="M727">
        <v>35</v>
      </c>
      <c r="N727" t="s">
        <v>788</v>
      </c>
      <c r="O727">
        <v>2615143246</v>
      </c>
      <c r="P727" t="s">
        <v>2702</v>
      </c>
      <c r="Q727" t="s">
        <v>2703</v>
      </c>
      <c r="T727" s="1">
        <v>46206</v>
      </c>
      <c r="U727" s="31">
        <v>46206.759756944448</v>
      </c>
      <c r="V727">
        <v>1</v>
      </c>
      <c r="W727">
        <v>45000</v>
      </c>
      <c r="X727" t="s">
        <v>13400</v>
      </c>
      <c r="Y727" t="s">
        <v>13401</v>
      </c>
      <c r="Z727">
        <v>909020041276989</v>
      </c>
      <c r="AA727" t="s">
        <v>13402</v>
      </c>
      <c r="AB727">
        <v>2</v>
      </c>
      <c r="AC727">
        <v>24.15</v>
      </c>
      <c r="AD727" t="s">
        <v>4244</v>
      </c>
      <c r="AE727" t="s">
        <v>4245</v>
      </c>
      <c r="AF727" t="s">
        <v>13426</v>
      </c>
      <c r="AG727" s="1">
        <v>46246</v>
      </c>
      <c r="AH727">
        <v>25</v>
      </c>
      <c r="AI727" t="s">
        <v>13404</v>
      </c>
      <c r="AJ727" t="s">
        <v>13427</v>
      </c>
      <c r="AK727" t="s">
        <v>14027</v>
      </c>
      <c r="AL727">
        <v>9203669403</v>
      </c>
      <c r="AM727" t="s">
        <v>13415</v>
      </c>
      <c r="AN727" t="s">
        <v>13408</v>
      </c>
      <c r="AO727">
        <v>770</v>
      </c>
      <c r="AP727">
        <v>0</v>
      </c>
      <c r="AQ727" t="s">
        <v>14013</v>
      </c>
      <c r="AR727">
        <v>959</v>
      </c>
      <c r="AS727">
        <v>0</v>
      </c>
      <c r="AZ727">
        <v>0</v>
      </c>
      <c r="BC727" t="str">
        <f>VLOOKUP(A727,Sheet1!$A$1:$E$221,2,0)</f>
        <v>South Zone</v>
      </c>
      <c r="BD727" t="str">
        <f>VLOOKUP(A727,Sheet1!$A$1:$E$221,5,0)</f>
        <v>Vinay Kumar Vishwakarma</v>
      </c>
    </row>
    <row r="728" spans="1:56" x14ac:dyDescent="0.35">
      <c r="A728" t="s">
        <v>833</v>
      </c>
      <c r="B728">
        <v>210</v>
      </c>
      <c r="C728" t="s">
        <v>789</v>
      </c>
      <c r="D728" t="s">
        <v>3437</v>
      </c>
      <c r="E728">
        <v>720717</v>
      </c>
      <c r="F728" t="s">
        <v>12869</v>
      </c>
      <c r="G728">
        <v>8689296</v>
      </c>
      <c r="H728" t="s">
        <v>13397</v>
      </c>
      <c r="I728" t="s">
        <v>3439</v>
      </c>
      <c r="J728">
        <v>5365140927</v>
      </c>
      <c r="K728" t="s">
        <v>14903</v>
      </c>
      <c r="L728">
        <v>25</v>
      </c>
      <c r="M728">
        <v>33</v>
      </c>
      <c r="N728" t="s">
        <v>789</v>
      </c>
      <c r="O728">
        <v>9107362126</v>
      </c>
      <c r="P728" t="s">
        <v>2133</v>
      </c>
      <c r="Q728" t="s">
        <v>2134</v>
      </c>
      <c r="R728" t="s">
        <v>14031</v>
      </c>
      <c r="S728" t="s">
        <v>14032</v>
      </c>
      <c r="T728" s="1">
        <v>46209</v>
      </c>
      <c r="U728" s="31">
        <v>46209.661666666667</v>
      </c>
      <c r="V728">
        <v>1</v>
      </c>
      <c r="W728">
        <v>85000</v>
      </c>
      <c r="X728" t="s">
        <v>13400</v>
      </c>
      <c r="Y728" t="s">
        <v>13401</v>
      </c>
      <c r="Z728">
        <v>909020041276989</v>
      </c>
      <c r="AA728" t="s">
        <v>13402</v>
      </c>
      <c r="AB728">
        <v>3</v>
      </c>
      <c r="AC728">
        <v>24.15</v>
      </c>
      <c r="AD728" t="s">
        <v>2698</v>
      </c>
      <c r="AE728" t="s">
        <v>2699</v>
      </c>
      <c r="AF728" t="s">
        <v>13414</v>
      </c>
      <c r="AG728" s="1">
        <v>46244</v>
      </c>
      <c r="AH728">
        <v>25</v>
      </c>
      <c r="AI728" t="s">
        <v>13404</v>
      </c>
      <c r="AJ728" t="s">
        <v>13435</v>
      </c>
      <c r="AK728" t="s">
        <v>13443</v>
      </c>
      <c r="AL728">
        <v>9045445593</v>
      </c>
      <c r="AM728" t="s">
        <v>13415</v>
      </c>
      <c r="AN728" t="s">
        <v>13408</v>
      </c>
      <c r="AO728">
        <v>1455</v>
      </c>
      <c r="AP728">
        <v>0</v>
      </c>
      <c r="AQ728" t="s">
        <v>13681</v>
      </c>
      <c r="AR728">
        <v>1954</v>
      </c>
      <c r="AS728">
        <v>0</v>
      </c>
      <c r="AZ728">
        <v>0</v>
      </c>
      <c r="BC728" t="str">
        <f>VLOOKUP(A728,Sheet1!$A$1:$E$221,2,0)</f>
        <v>West Zone</v>
      </c>
      <c r="BD728" t="str">
        <f>VLOOKUP(A728,Sheet1!$A$1:$E$221,5,0)</f>
        <v>Sandeep Sisodiya</v>
      </c>
    </row>
    <row r="729" spans="1:56" x14ac:dyDescent="0.35">
      <c r="A729" t="s">
        <v>758</v>
      </c>
      <c r="B729">
        <v>1163</v>
      </c>
      <c r="C729" t="s">
        <v>781</v>
      </c>
      <c r="D729" t="s">
        <v>3056</v>
      </c>
      <c r="E729">
        <v>654667</v>
      </c>
      <c r="F729" t="s">
        <v>14904</v>
      </c>
      <c r="G729">
        <v>9266767</v>
      </c>
      <c r="H729" t="s">
        <v>13397</v>
      </c>
      <c r="I729" t="s">
        <v>3340</v>
      </c>
      <c r="J729">
        <v>3711869552</v>
      </c>
      <c r="K729" t="s">
        <v>14905</v>
      </c>
      <c r="L729">
        <v>36</v>
      </c>
      <c r="M729">
        <v>38</v>
      </c>
      <c r="N729" t="s">
        <v>781</v>
      </c>
      <c r="O729">
        <v>9950431436</v>
      </c>
      <c r="P729" t="s">
        <v>3337</v>
      </c>
      <c r="Q729" t="s">
        <v>3338</v>
      </c>
      <c r="T729" s="1">
        <v>46206</v>
      </c>
      <c r="U729" s="31">
        <v>46206.718888888892</v>
      </c>
      <c r="V729">
        <v>1</v>
      </c>
      <c r="W729">
        <v>60000</v>
      </c>
      <c r="X729" t="s">
        <v>13400</v>
      </c>
      <c r="Y729" t="s">
        <v>13401</v>
      </c>
      <c r="Z729">
        <v>909020041276989</v>
      </c>
      <c r="AA729" t="s">
        <v>13402</v>
      </c>
      <c r="AB729">
        <v>2</v>
      </c>
      <c r="AC729">
        <v>24.15</v>
      </c>
      <c r="AD729" t="s">
        <v>1328</v>
      </c>
      <c r="AE729" t="s">
        <v>1329</v>
      </c>
      <c r="AF729" t="s">
        <v>13414</v>
      </c>
      <c r="AG729" s="1">
        <v>46246</v>
      </c>
      <c r="AH729">
        <v>25</v>
      </c>
      <c r="AI729" t="s">
        <v>13404</v>
      </c>
      <c r="AJ729" t="s">
        <v>13405</v>
      </c>
      <c r="AK729" t="s">
        <v>13406</v>
      </c>
      <c r="AL729">
        <v>8830938839</v>
      </c>
      <c r="AM729" t="s">
        <v>13415</v>
      </c>
      <c r="AN729" t="s">
        <v>13408</v>
      </c>
      <c r="AO729">
        <v>1027</v>
      </c>
      <c r="AP729">
        <v>0</v>
      </c>
      <c r="AQ729" t="s">
        <v>13416</v>
      </c>
      <c r="AR729">
        <v>1379</v>
      </c>
      <c r="AS729">
        <v>0</v>
      </c>
      <c r="AZ729">
        <v>0</v>
      </c>
      <c r="BC729" t="str">
        <f>VLOOKUP(A729,Sheet1!$A$1:$E$221,2,0)</f>
        <v>South Zone</v>
      </c>
      <c r="BD729" t="str">
        <f>VLOOKUP(A729,Sheet1!$A$1:$E$221,5,0)</f>
        <v>Manu Yadav</v>
      </c>
    </row>
    <row r="730" spans="1:56" x14ac:dyDescent="0.35">
      <c r="A730" t="s">
        <v>115</v>
      </c>
      <c r="B730">
        <v>1217</v>
      </c>
      <c r="C730" t="s">
        <v>788</v>
      </c>
      <c r="D730" t="s">
        <v>7346</v>
      </c>
      <c r="E730">
        <v>635136</v>
      </c>
      <c r="F730" t="s">
        <v>14906</v>
      </c>
      <c r="G730">
        <v>8146976</v>
      </c>
      <c r="H730" t="s">
        <v>13397</v>
      </c>
      <c r="I730" t="s">
        <v>7348</v>
      </c>
      <c r="J730">
        <v>8443744020</v>
      </c>
      <c r="K730" t="s">
        <v>14907</v>
      </c>
      <c r="L730">
        <v>23</v>
      </c>
      <c r="M730">
        <v>27</v>
      </c>
      <c r="N730" t="s">
        <v>788</v>
      </c>
      <c r="O730">
        <v>8914329670</v>
      </c>
      <c r="P730" t="s">
        <v>4440</v>
      </c>
      <c r="Q730" t="s">
        <v>4441</v>
      </c>
      <c r="T730" s="1">
        <v>46209</v>
      </c>
      <c r="U730" s="31">
        <v>46209.665543981479</v>
      </c>
      <c r="V730">
        <v>1</v>
      </c>
      <c r="W730">
        <v>40000</v>
      </c>
      <c r="X730" t="s">
        <v>13400</v>
      </c>
      <c r="Y730" t="s">
        <v>13401</v>
      </c>
      <c r="Z730">
        <v>909020041276989</v>
      </c>
      <c r="AA730" t="s">
        <v>13402</v>
      </c>
      <c r="AB730">
        <v>2</v>
      </c>
      <c r="AC730">
        <v>24.15</v>
      </c>
      <c r="AD730" t="s">
        <v>969</v>
      </c>
      <c r="AE730" t="s">
        <v>970</v>
      </c>
      <c r="AF730" t="s">
        <v>13784</v>
      </c>
      <c r="AG730" s="1">
        <v>46241</v>
      </c>
      <c r="AH730">
        <v>25</v>
      </c>
      <c r="AI730" t="s">
        <v>13404</v>
      </c>
      <c r="AJ730" t="s">
        <v>13405</v>
      </c>
      <c r="AK730" t="s">
        <v>13406</v>
      </c>
      <c r="AL730">
        <v>9232054919</v>
      </c>
      <c r="AM730" t="s">
        <v>13407</v>
      </c>
      <c r="AN730" t="s">
        <v>13408</v>
      </c>
      <c r="AO730">
        <v>685</v>
      </c>
      <c r="AP730">
        <v>0</v>
      </c>
      <c r="AQ730" t="s">
        <v>13721</v>
      </c>
      <c r="AR730">
        <v>852</v>
      </c>
      <c r="AS730">
        <v>0</v>
      </c>
      <c r="AZ730">
        <v>0</v>
      </c>
      <c r="BC730" t="str">
        <f>VLOOKUP(A730,Sheet1!$A$1:$E$221,2,0)</f>
        <v>South Zone</v>
      </c>
      <c r="BD730" t="str">
        <f>VLOOKUP(A730,Sheet1!$A$1:$E$221,5,0)</f>
        <v>Vinay Shukla</v>
      </c>
    </row>
    <row r="731" spans="1:56" x14ac:dyDescent="0.35">
      <c r="A731" t="s">
        <v>283</v>
      </c>
      <c r="B731">
        <v>705</v>
      </c>
      <c r="C731" t="s">
        <v>782</v>
      </c>
      <c r="D731" t="s">
        <v>4543</v>
      </c>
      <c r="E731">
        <v>777474</v>
      </c>
      <c r="F731" t="s">
        <v>14908</v>
      </c>
      <c r="G731">
        <v>9284645</v>
      </c>
      <c r="H731" t="s">
        <v>13397</v>
      </c>
      <c r="I731" t="s">
        <v>4544</v>
      </c>
      <c r="J731">
        <v>7870061086</v>
      </c>
      <c r="K731" t="s">
        <v>14909</v>
      </c>
      <c r="L731">
        <v>43</v>
      </c>
      <c r="M731">
        <v>42</v>
      </c>
      <c r="N731" t="s">
        <v>782</v>
      </c>
      <c r="O731">
        <v>2818855805</v>
      </c>
      <c r="P731" t="s">
        <v>4144</v>
      </c>
      <c r="Q731" t="s">
        <v>4145</v>
      </c>
      <c r="T731" s="1">
        <v>46206</v>
      </c>
      <c r="U731" s="31">
        <v>46206.777129629627</v>
      </c>
      <c r="V731">
        <v>1</v>
      </c>
      <c r="W731">
        <v>70000</v>
      </c>
      <c r="X731" t="s">
        <v>13400</v>
      </c>
      <c r="Y731" t="s">
        <v>13401</v>
      </c>
      <c r="Z731">
        <v>909020041276989</v>
      </c>
      <c r="AA731" t="s">
        <v>13402</v>
      </c>
      <c r="AB731">
        <v>2</v>
      </c>
      <c r="AC731">
        <v>24.5</v>
      </c>
      <c r="AD731" t="s">
        <v>3663</v>
      </c>
      <c r="AE731" t="s">
        <v>3664</v>
      </c>
      <c r="AF731" t="s">
        <v>13414</v>
      </c>
      <c r="AG731" s="1">
        <v>46243</v>
      </c>
      <c r="AH731">
        <v>25</v>
      </c>
      <c r="AI731" t="s">
        <v>13404</v>
      </c>
      <c r="AJ731" t="s">
        <v>13405</v>
      </c>
      <c r="AK731" t="s">
        <v>13406</v>
      </c>
      <c r="AL731">
        <v>7742717064</v>
      </c>
      <c r="AM731" t="s">
        <v>13407</v>
      </c>
      <c r="AN731" t="s">
        <v>13408</v>
      </c>
      <c r="AO731">
        <v>1198</v>
      </c>
      <c r="AP731">
        <v>0</v>
      </c>
      <c r="AQ731" t="s">
        <v>13634</v>
      </c>
      <c r="AR731">
        <v>1562</v>
      </c>
      <c r="AS731">
        <v>0</v>
      </c>
      <c r="AZ731">
        <v>0</v>
      </c>
      <c r="BC731" t="str">
        <f>VLOOKUP(A731,Sheet1!$A$1:$E$221,2,0)</f>
        <v>West Zone</v>
      </c>
      <c r="BD731" t="str">
        <f>VLOOKUP(A731,Sheet1!$A$1:$E$221,5,0)</f>
        <v>Valand Priyankkumar</v>
      </c>
    </row>
    <row r="732" spans="1:56" x14ac:dyDescent="0.35">
      <c r="A732" t="s">
        <v>833</v>
      </c>
      <c r="B732">
        <v>210</v>
      </c>
      <c r="C732" t="s">
        <v>789</v>
      </c>
      <c r="D732" t="s">
        <v>3430</v>
      </c>
      <c r="E732">
        <v>640700</v>
      </c>
      <c r="F732" t="s">
        <v>14910</v>
      </c>
      <c r="G732">
        <v>8183482</v>
      </c>
      <c r="H732" t="s">
        <v>13397</v>
      </c>
      <c r="I732" t="s">
        <v>3434</v>
      </c>
      <c r="J732">
        <v>1961955642</v>
      </c>
      <c r="K732" t="s">
        <v>14911</v>
      </c>
      <c r="L732">
        <v>46</v>
      </c>
      <c r="M732">
        <v>41</v>
      </c>
      <c r="N732" t="s">
        <v>789</v>
      </c>
      <c r="O732">
        <v>4544389181</v>
      </c>
      <c r="P732" t="s">
        <v>3431</v>
      </c>
      <c r="Q732" t="s">
        <v>3432</v>
      </c>
      <c r="R732" t="s">
        <v>13583</v>
      </c>
      <c r="S732" t="s">
        <v>14912</v>
      </c>
      <c r="T732" s="1">
        <v>46209</v>
      </c>
      <c r="U732" s="31">
        <v>46209.470983796295</v>
      </c>
      <c r="V732">
        <v>1</v>
      </c>
      <c r="W732">
        <v>77000</v>
      </c>
      <c r="X732" t="s">
        <v>13400</v>
      </c>
      <c r="Y732" t="s">
        <v>13401</v>
      </c>
      <c r="Z732">
        <v>909020041276989</v>
      </c>
      <c r="AA732" t="s">
        <v>13402</v>
      </c>
      <c r="AB732">
        <v>2</v>
      </c>
      <c r="AC732">
        <v>24.15</v>
      </c>
      <c r="AD732" t="s">
        <v>1173</v>
      </c>
      <c r="AE732" t="s">
        <v>1174</v>
      </c>
      <c r="AF732" t="s">
        <v>13426</v>
      </c>
      <c r="AG732" s="1">
        <v>46242</v>
      </c>
      <c r="AH732">
        <v>25</v>
      </c>
      <c r="AI732" t="s">
        <v>13404</v>
      </c>
      <c r="AJ732" t="s">
        <v>13435</v>
      </c>
      <c r="AK732" t="s">
        <v>13406</v>
      </c>
      <c r="AL732">
        <v>8057909896</v>
      </c>
      <c r="AM732" t="s">
        <v>13415</v>
      </c>
      <c r="AN732" t="s">
        <v>13408</v>
      </c>
      <c r="AO732">
        <v>1318</v>
      </c>
      <c r="AP732">
        <v>0</v>
      </c>
      <c r="AQ732" t="s">
        <v>13462</v>
      </c>
      <c r="AR732">
        <v>1770</v>
      </c>
      <c r="AS732">
        <v>0</v>
      </c>
      <c r="AZ732">
        <v>0</v>
      </c>
      <c r="BC732" t="str">
        <f>VLOOKUP(A732,Sheet1!$A$1:$E$221,2,0)</f>
        <v>West Zone</v>
      </c>
      <c r="BD732" t="str">
        <f>VLOOKUP(A732,Sheet1!$A$1:$E$221,5,0)</f>
        <v>Sandeep Sisodiya</v>
      </c>
    </row>
    <row r="733" spans="1:56" x14ac:dyDescent="0.35">
      <c r="A733" t="s">
        <v>166</v>
      </c>
      <c r="B733">
        <v>136</v>
      </c>
      <c r="C733" t="s">
        <v>784</v>
      </c>
      <c r="D733" t="s">
        <v>4545</v>
      </c>
      <c r="E733">
        <v>564272</v>
      </c>
      <c r="F733" t="s">
        <v>14913</v>
      </c>
      <c r="G733">
        <v>8639461</v>
      </c>
      <c r="H733" t="s">
        <v>13397</v>
      </c>
      <c r="I733" t="s">
        <v>2482</v>
      </c>
      <c r="J733">
        <v>3439205848</v>
      </c>
      <c r="K733" t="s">
        <v>14914</v>
      </c>
      <c r="L733">
        <v>41</v>
      </c>
      <c r="M733">
        <v>43</v>
      </c>
      <c r="N733" t="s">
        <v>784</v>
      </c>
      <c r="O733">
        <v>4932864660</v>
      </c>
      <c r="P733" t="s">
        <v>4546</v>
      </c>
      <c r="Q733" t="s">
        <v>4547</v>
      </c>
      <c r="T733" s="1">
        <v>46206</v>
      </c>
      <c r="U733" s="31">
        <v>46206.791192129633</v>
      </c>
      <c r="V733">
        <v>1</v>
      </c>
      <c r="W733">
        <v>90000</v>
      </c>
      <c r="X733" t="s">
        <v>13400</v>
      </c>
      <c r="Y733" t="s">
        <v>13401</v>
      </c>
      <c r="Z733">
        <v>909020041276989</v>
      </c>
      <c r="AA733" t="s">
        <v>13402</v>
      </c>
      <c r="AB733">
        <v>3</v>
      </c>
      <c r="AC733">
        <v>24.15</v>
      </c>
      <c r="AD733" t="s">
        <v>1032</v>
      </c>
      <c r="AE733" t="s">
        <v>1033</v>
      </c>
      <c r="AF733" t="s">
        <v>13403</v>
      </c>
      <c r="AG733" s="1">
        <v>46246</v>
      </c>
      <c r="AH733">
        <v>25</v>
      </c>
      <c r="AI733" t="s">
        <v>13404</v>
      </c>
      <c r="AJ733" t="s">
        <v>13435</v>
      </c>
      <c r="AK733" t="s">
        <v>13406</v>
      </c>
      <c r="AL733">
        <v>9155622842</v>
      </c>
      <c r="AM733" t="s">
        <v>13415</v>
      </c>
      <c r="AN733" t="s">
        <v>13408</v>
      </c>
      <c r="AO733">
        <v>1540</v>
      </c>
      <c r="AP733">
        <v>0</v>
      </c>
      <c r="AQ733" t="s">
        <v>13440</v>
      </c>
      <c r="AR733">
        <v>2010</v>
      </c>
      <c r="AS733">
        <v>0</v>
      </c>
      <c r="AZ733">
        <v>0</v>
      </c>
      <c r="BC733" t="str">
        <f>VLOOKUP(A733,Sheet1!$A$1:$E$221,2,0)</f>
        <v>East Zone</v>
      </c>
      <c r="BD733" t="str">
        <f>VLOOKUP(A733,Sheet1!$A$1:$E$221,5,0)</f>
        <v>Raja Kumar</v>
      </c>
    </row>
    <row r="734" spans="1:56" x14ac:dyDescent="0.35">
      <c r="A734" t="s">
        <v>714</v>
      </c>
      <c r="B734">
        <v>121</v>
      </c>
      <c r="C734" t="s">
        <v>784</v>
      </c>
      <c r="D734" t="s">
        <v>3181</v>
      </c>
      <c r="E734">
        <v>248206</v>
      </c>
      <c r="F734" t="s">
        <v>2071</v>
      </c>
      <c r="G734">
        <v>8364040</v>
      </c>
      <c r="H734" t="s">
        <v>13397</v>
      </c>
      <c r="I734" t="s">
        <v>3185</v>
      </c>
      <c r="J734">
        <v>7012673662</v>
      </c>
      <c r="K734" t="s">
        <v>14915</v>
      </c>
      <c r="L734">
        <v>56</v>
      </c>
      <c r="M734">
        <v>30</v>
      </c>
      <c r="N734" t="s">
        <v>784</v>
      </c>
      <c r="O734">
        <v>4824927792</v>
      </c>
      <c r="P734" t="s">
        <v>3182</v>
      </c>
      <c r="Q734" t="s">
        <v>3183</v>
      </c>
      <c r="T734" s="1">
        <v>46206</v>
      </c>
      <c r="U734" s="31">
        <v>46206.817673611113</v>
      </c>
      <c r="V734">
        <v>1</v>
      </c>
      <c r="W734">
        <v>90000</v>
      </c>
      <c r="X734" t="s">
        <v>13400</v>
      </c>
      <c r="Y734" t="s">
        <v>13401</v>
      </c>
      <c r="Z734">
        <v>909020041276989</v>
      </c>
      <c r="AA734" t="s">
        <v>13402</v>
      </c>
      <c r="AB734">
        <v>5</v>
      </c>
      <c r="AC734">
        <v>24.15</v>
      </c>
      <c r="AD734" t="s">
        <v>1032</v>
      </c>
      <c r="AE734" t="s">
        <v>1033</v>
      </c>
      <c r="AF734" t="s">
        <v>13414</v>
      </c>
      <c r="AG734" s="1">
        <v>46238</v>
      </c>
      <c r="AH734">
        <v>25</v>
      </c>
      <c r="AI734" t="s">
        <v>13404</v>
      </c>
      <c r="AJ734" t="s">
        <v>13435</v>
      </c>
      <c r="AK734" t="s">
        <v>13406</v>
      </c>
      <c r="AL734">
        <v>7808984574</v>
      </c>
      <c r="AM734" t="s">
        <v>13407</v>
      </c>
      <c r="AN734" t="s">
        <v>13408</v>
      </c>
      <c r="AO734">
        <v>1540</v>
      </c>
      <c r="AP734">
        <v>0</v>
      </c>
      <c r="AQ734" t="s">
        <v>13440</v>
      </c>
      <c r="AR734">
        <v>2010</v>
      </c>
      <c r="AS734">
        <v>0</v>
      </c>
      <c r="AZ734">
        <v>0</v>
      </c>
      <c r="BC734" t="str">
        <f>VLOOKUP(A734,Sheet1!$A$1:$E$221,2,0)</f>
        <v>East Zone</v>
      </c>
      <c r="BD734" t="str">
        <f>VLOOKUP(A734,Sheet1!$A$1:$E$221,5,0)</f>
        <v>Raja Kumar</v>
      </c>
    </row>
    <row r="735" spans="1:56" x14ac:dyDescent="0.35">
      <c r="A735" t="s">
        <v>237</v>
      </c>
      <c r="B735">
        <v>227</v>
      </c>
      <c r="C735" t="s">
        <v>791</v>
      </c>
      <c r="D735" t="s">
        <v>8611</v>
      </c>
      <c r="E735">
        <v>605705</v>
      </c>
      <c r="F735" t="s">
        <v>14916</v>
      </c>
      <c r="G735">
        <v>8396191</v>
      </c>
      <c r="H735" t="s">
        <v>13397</v>
      </c>
      <c r="I735" t="s">
        <v>8613</v>
      </c>
      <c r="J735">
        <v>6817920821</v>
      </c>
      <c r="K735" t="s">
        <v>14917</v>
      </c>
      <c r="L735">
        <v>32</v>
      </c>
      <c r="M735">
        <v>38</v>
      </c>
      <c r="N735" t="s">
        <v>791</v>
      </c>
      <c r="O735">
        <v>2887502896</v>
      </c>
      <c r="P735" t="s">
        <v>1467</v>
      </c>
      <c r="Q735" t="s">
        <v>1468</v>
      </c>
      <c r="T735" s="1">
        <v>46209</v>
      </c>
      <c r="U735" s="31">
        <v>46209.707407407404</v>
      </c>
      <c r="V735">
        <v>1</v>
      </c>
      <c r="W735">
        <v>90000</v>
      </c>
      <c r="X735" t="s">
        <v>13400</v>
      </c>
      <c r="Y735" t="s">
        <v>13401</v>
      </c>
      <c r="Z735">
        <v>909020041276989</v>
      </c>
      <c r="AA735" t="s">
        <v>13467</v>
      </c>
      <c r="AB735">
        <v>5</v>
      </c>
      <c r="AC735">
        <v>24.15</v>
      </c>
      <c r="AD735" t="s">
        <v>9733</v>
      </c>
      <c r="AE735" t="s">
        <v>9734</v>
      </c>
      <c r="AF735" t="s">
        <v>13403</v>
      </c>
      <c r="AG735" s="1">
        <v>46245</v>
      </c>
      <c r="AH735">
        <v>27</v>
      </c>
      <c r="AI735" t="s">
        <v>13470</v>
      </c>
      <c r="AJ735" t="s">
        <v>13435</v>
      </c>
      <c r="AK735" t="s">
        <v>13406</v>
      </c>
      <c r="AL735">
        <v>7751977950</v>
      </c>
      <c r="AM735" t="s">
        <v>13415</v>
      </c>
      <c r="AN735" t="s">
        <v>13408</v>
      </c>
      <c r="AO735">
        <v>1540</v>
      </c>
      <c r="AP735">
        <v>0</v>
      </c>
      <c r="AQ735" t="s">
        <v>13431</v>
      </c>
      <c r="AR735">
        <v>2069</v>
      </c>
      <c r="AS735">
        <v>0</v>
      </c>
      <c r="AZ735">
        <v>0</v>
      </c>
      <c r="BC735" t="str">
        <f>VLOOKUP(A735,Sheet1!$A$1:$E$221,2,0)</f>
        <v>South East Zone</v>
      </c>
      <c r="BD735" t="str">
        <f>VLOOKUP(A735,Sheet1!$A$1:$E$221,5,0)</f>
        <v>Radhashyam Panda</v>
      </c>
    </row>
    <row r="736" spans="1:56" x14ac:dyDescent="0.35">
      <c r="A736" t="s">
        <v>224</v>
      </c>
      <c r="B736">
        <v>1413</v>
      </c>
      <c r="C736" t="s">
        <v>789</v>
      </c>
      <c r="D736" t="s">
        <v>3472</v>
      </c>
      <c r="E736">
        <v>664212</v>
      </c>
      <c r="F736" t="s">
        <v>14918</v>
      </c>
      <c r="G736">
        <v>8671247</v>
      </c>
      <c r="H736" t="s">
        <v>13397</v>
      </c>
      <c r="I736" t="s">
        <v>1929</v>
      </c>
      <c r="J736">
        <v>3623368490</v>
      </c>
      <c r="K736" t="s">
        <v>1055</v>
      </c>
      <c r="L736">
        <v>34</v>
      </c>
      <c r="M736">
        <v>42</v>
      </c>
      <c r="N736" t="s">
        <v>789</v>
      </c>
      <c r="O736">
        <v>5348662039</v>
      </c>
      <c r="P736" t="s">
        <v>3116</v>
      </c>
      <c r="Q736" t="s">
        <v>3117</v>
      </c>
      <c r="T736" s="1">
        <v>46209</v>
      </c>
      <c r="U736" s="31">
        <v>46209.539386574077</v>
      </c>
      <c r="V736">
        <v>1</v>
      </c>
      <c r="W736">
        <v>77000</v>
      </c>
      <c r="X736" t="s">
        <v>13400</v>
      </c>
      <c r="Y736" t="s">
        <v>13401</v>
      </c>
      <c r="Z736">
        <v>909020041276989</v>
      </c>
      <c r="AA736" t="s">
        <v>13402</v>
      </c>
      <c r="AB736">
        <v>2</v>
      </c>
      <c r="AC736">
        <v>24.15</v>
      </c>
      <c r="AD736" t="s">
        <v>1173</v>
      </c>
      <c r="AE736" t="s">
        <v>1174</v>
      </c>
      <c r="AF736" t="s">
        <v>13414</v>
      </c>
      <c r="AG736" s="1">
        <v>46241</v>
      </c>
      <c r="AH736">
        <v>25</v>
      </c>
      <c r="AI736" t="s">
        <v>13404</v>
      </c>
      <c r="AJ736" t="s">
        <v>13405</v>
      </c>
      <c r="AK736" t="s">
        <v>13406</v>
      </c>
      <c r="AL736">
        <v>8477094563</v>
      </c>
      <c r="AM736" t="s">
        <v>13407</v>
      </c>
      <c r="AN736" t="s">
        <v>13408</v>
      </c>
      <c r="AO736">
        <v>1318</v>
      </c>
      <c r="AP736">
        <v>0</v>
      </c>
      <c r="AQ736" t="s">
        <v>13462</v>
      </c>
      <c r="AR736">
        <v>1770</v>
      </c>
      <c r="AS736">
        <v>0</v>
      </c>
      <c r="AZ736">
        <v>0</v>
      </c>
      <c r="BC736" t="str">
        <f>VLOOKUP(A736,Sheet1!$A$1:$E$221,2,0)</f>
        <v>West Zone</v>
      </c>
      <c r="BD736" t="str">
        <f>VLOOKUP(A736,Sheet1!$A$1:$E$221,5,0)</f>
        <v>Sandeep Sisodiya</v>
      </c>
    </row>
    <row r="737" spans="1:56" x14ac:dyDescent="0.35">
      <c r="A737" t="s">
        <v>762</v>
      </c>
      <c r="B737">
        <v>608</v>
      </c>
      <c r="C737" t="s">
        <v>785</v>
      </c>
      <c r="D737" t="s">
        <v>4548</v>
      </c>
      <c r="E737">
        <v>607230</v>
      </c>
      <c r="F737" t="s">
        <v>14919</v>
      </c>
      <c r="G737">
        <v>8528849</v>
      </c>
      <c r="H737" t="s">
        <v>13397</v>
      </c>
      <c r="I737" t="s">
        <v>4549</v>
      </c>
      <c r="J737">
        <v>4782464609</v>
      </c>
      <c r="K737" t="s">
        <v>14920</v>
      </c>
      <c r="L737">
        <v>32</v>
      </c>
      <c r="M737">
        <v>44</v>
      </c>
      <c r="N737" t="s">
        <v>785</v>
      </c>
      <c r="O737">
        <v>1615754920</v>
      </c>
      <c r="P737" t="s">
        <v>4182</v>
      </c>
      <c r="Q737" t="s">
        <v>4183</v>
      </c>
      <c r="T737" s="1">
        <v>46206</v>
      </c>
      <c r="U737" s="31">
        <v>46206.755277777775</v>
      </c>
      <c r="V737">
        <v>1</v>
      </c>
      <c r="W737">
        <v>90000</v>
      </c>
      <c r="X737" t="s">
        <v>13400</v>
      </c>
      <c r="Y737" t="s">
        <v>13401</v>
      </c>
      <c r="Z737">
        <v>909020041276989</v>
      </c>
      <c r="AA737" t="s">
        <v>13402</v>
      </c>
      <c r="AB737">
        <v>3</v>
      </c>
      <c r="AC737">
        <v>24.15</v>
      </c>
      <c r="AD737" t="s">
        <v>978</v>
      </c>
      <c r="AE737" t="s">
        <v>979</v>
      </c>
      <c r="AF737" t="s">
        <v>13426</v>
      </c>
      <c r="AG737" s="1">
        <v>46243</v>
      </c>
      <c r="AH737">
        <v>25</v>
      </c>
      <c r="AI737" t="s">
        <v>13404</v>
      </c>
      <c r="AJ737" t="s">
        <v>13435</v>
      </c>
      <c r="AK737" t="s">
        <v>13406</v>
      </c>
      <c r="AL737">
        <v>7046528857</v>
      </c>
      <c r="AM737" t="s">
        <v>13415</v>
      </c>
      <c r="AN737" t="s">
        <v>13408</v>
      </c>
      <c r="AO737">
        <v>1540</v>
      </c>
      <c r="AP737">
        <v>0</v>
      </c>
      <c r="AQ737" t="s">
        <v>13533</v>
      </c>
      <c r="AR737">
        <v>1917</v>
      </c>
      <c r="AS737">
        <v>0</v>
      </c>
      <c r="AZ737">
        <v>0</v>
      </c>
      <c r="BC737" t="str">
        <f>VLOOKUP(A737,Sheet1!$A$1:$E$221,2,0)</f>
        <v>West Zone</v>
      </c>
      <c r="BD737" t="str">
        <f>VLOOKUP(A737,Sheet1!$A$1:$E$221,5,0)</f>
        <v>Valand Priyankkumar</v>
      </c>
    </row>
    <row r="738" spans="1:56" x14ac:dyDescent="0.35">
      <c r="A738" t="s">
        <v>165</v>
      </c>
      <c r="B738">
        <v>127</v>
      </c>
      <c r="C738" t="s">
        <v>787</v>
      </c>
      <c r="D738" t="s">
        <v>4779</v>
      </c>
      <c r="E738">
        <v>330189</v>
      </c>
      <c r="F738" t="s">
        <v>14315</v>
      </c>
      <c r="G738">
        <v>9284321</v>
      </c>
      <c r="H738" t="s">
        <v>13397</v>
      </c>
      <c r="I738" t="s">
        <v>4783</v>
      </c>
      <c r="J738">
        <v>9124713470</v>
      </c>
      <c r="K738" t="s">
        <v>136</v>
      </c>
      <c r="L738">
        <v>25</v>
      </c>
      <c r="M738">
        <v>29</v>
      </c>
      <c r="N738" t="s">
        <v>787</v>
      </c>
      <c r="O738">
        <v>7528255096</v>
      </c>
      <c r="P738" t="s">
        <v>4780</v>
      </c>
      <c r="Q738" t="s">
        <v>4781</v>
      </c>
      <c r="T738" s="1">
        <v>46210</v>
      </c>
      <c r="U738" s="31">
        <v>46210.632025462961</v>
      </c>
      <c r="V738">
        <v>1</v>
      </c>
      <c r="W738">
        <v>85000</v>
      </c>
      <c r="X738" t="s">
        <v>13400</v>
      </c>
      <c r="Y738" t="s">
        <v>13401</v>
      </c>
      <c r="Z738">
        <v>909020041276989</v>
      </c>
      <c r="AA738" t="s">
        <v>13402</v>
      </c>
      <c r="AB738">
        <v>3</v>
      </c>
      <c r="AC738">
        <v>24.15</v>
      </c>
      <c r="AD738" t="s">
        <v>988</v>
      </c>
      <c r="AE738" t="s">
        <v>989</v>
      </c>
      <c r="AF738" t="s">
        <v>13414</v>
      </c>
      <c r="AG738" s="1">
        <v>46266</v>
      </c>
      <c r="AH738">
        <v>25</v>
      </c>
      <c r="AI738" t="s">
        <v>13404</v>
      </c>
      <c r="AJ738" t="s">
        <v>13435</v>
      </c>
      <c r="AK738" t="s">
        <v>13406</v>
      </c>
      <c r="AL738">
        <v>7643030276</v>
      </c>
      <c r="AM738" t="s">
        <v>13407</v>
      </c>
      <c r="AN738" t="s">
        <v>13408</v>
      </c>
      <c r="AO738">
        <v>1455</v>
      </c>
      <c r="AP738">
        <v>0</v>
      </c>
      <c r="AQ738" t="s">
        <v>13549</v>
      </c>
      <c r="AR738">
        <v>1896</v>
      </c>
      <c r="AS738">
        <v>0</v>
      </c>
      <c r="AZ738">
        <v>0</v>
      </c>
      <c r="BC738" t="str">
        <f>VLOOKUP(A738,Sheet1!$A$1:$E$221,2,0)</f>
        <v>East Zone</v>
      </c>
      <c r="BD738" t="str">
        <f>VLOOKUP(A738,Sheet1!$A$1:$E$221,5,0)</f>
        <v>Pavan Kumar Rai</v>
      </c>
    </row>
    <row r="739" spans="1:56" x14ac:dyDescent="0.35">
      <c r="A739" t="s">
        <v>140</v>
      </c>
      <c r="B739">
        <v>383</v>
      </c>
      <c r="C739" t="s">
        <v>787</v>
      </c>
      <c r="D739" t="s">
        <v>4550</v>
      </c>
      <c r="E739">
        <v>168534</v>
      </c>
      <c r="F739" t="s">
        <v>14921</v>
      </c>
      <c r="G739">
        <v>8304191</v>
      </c>
      <c r="H739" t="s">
        <v>13397</v>
      </c>
      <c r="I739" t="s">
        <v>1102</v>
      </c>
      <c r="J739">
        <v>2295493174</v>
      </c>
      <c r="K739" t="s">
        <v>14922</v>
      </c>
      <c r="L739">
        <v>38</v>
      </c>
      <c r="M739">
        <v>43</v>
      </c>
      <c r="N739" t="s">
        <v>787</v>
      </c>
      <c r="O739">
        <v>8660083836</v>
      </c>
      <c r="P739" t="s">
        <v>4308</v>
      </c>
      <c r="Q739" t="s">
        <v>4309</v>
      </c>
      <c r="T739" s="1">
        <v>46206</v>
      </c>
      <c r="U739" s="31">
        <v>46206.758263888885</v>
      </c>
      <c r="V739">
        <v>1</v>
      </c>
      <c r="W739">
        <v>60000</v>
      </c>
      <c r="X739" t="s">
        <v>13400</v>
      </c>
      <c r="Y739" t="s">
        <v>13401</v>
      </c>
      <c r="Z739">
        <v>909020041276989</v>
      </c>
      <c r="AA739" t="s">
        <v>13402</v>
      </c>
      <c r="AB739">
        <v>4</v>
      </c>
      <c r="AC739">
        <v>24.15</v>
      </c>
      <c r="AD739" t="s">
        <v>982</v>
      </c>
      <c r="AE739" t="s">
        <v>983</v>
      </c>
      <c r="AF739" t="s">
        <v>13414</v>
      </c>
      <c r="AG739" s="1">
        <v>46245</v>
      </c>
      <c r="AH739">
        <v>25</v>
      </c>
      <c r="AI739" t="s">
        <v>13404</v>
      </c>
      <c r="AJ739" t="s">
        <v>13427</v>
      </c>
      <c r="AK739" t="s">
        <v>13406</v>
      </c>
      <c r="AL739">
        <v>8825108024</v>
      </c>
      <c r="AM739" t="s">
        <v>13407</v>
      </c>
      <c r="AN739" t="s">
        <v>13408</v>
      </c>
      <c r="AO739">
        <v>1027</v>
      </c>
      <c r="AP739">
        <v>0</v>
      </c>
      <c r="AQ739" t="s">
        <v>13619</v>
      </c>
      <c r="AR739">
        <v>1338</v>
      </c>
      <c r="AS739">
        <v>0</v>
      </c>
      <c r="AZ739">
        <v>0</v>
      </c>
      <c r="BC739" t="str">
        <f>VLOOKUP(A739,Sheet1!$A$1:$E$221,2,0)</f>
        <v>East Zone</v>
      </c>
      <c r="BD739" t="str">
        <f>VLOOKUP(A739,Sheet1!$A$1:$E$221,5,0)</f>
        <v>Pavan Kumar Rai</v>
      </c>
    </row>
    <row r="740" spans="1:56" x14ac:dyDescent="0.35">
      <c r="A740" t="s">
        <v>87</v>
      </c>
      <c r="B740">
        <v>65</v>
      </c>
      <c r="C740" t="s">
        <v>788</v>
      </c>
      <c r="D740" t="s">
        <v>3298</v>
      </c>
      <c r="E740">
        <v>500257</v>
      </c>
      <c r="F740" t="s">
        <v>14923</v>
      </c>
      <c r="G740">
        <v>8312966</v>
      </c>
      <c r="H740" t="s">
        <v>13397</v>
      </c>
      <c r="I740" t="s">
        <v>3300</v>
      </c>
      <c r="J740">
        <v>5845595741</v>
      </c>
      <c r="K740" t="s">
        <v>14924</v>
      </c>
      <c r="L740">
        <v>24</v>
      </c>
      <c r="M740">
        <v>32</v>
      </c>
      <c r="N740" t="s">
        <v>788</v>
      </c>
      <c r="O740">
        <v>4854742603</v>
      </c>
      <c r="P740" t="s">
        <v>3294</v>
      </c>
      <c r="Q740" t="s">
        <v>3295</v>
      </c>
      <c r="T740" s="1">
        <v>46206</v>
      </c>
      <c r="U740" s="31">
        <v>46206.748472222222</v>
      </c>
      <c r="V740">
        <v>1</v>
      </c>
      <c r="W740">
        <v>80000</v>
      </c>
      <c r="X740" t="s">
        <v>13400</v>
      </c>
      <c r="Y740" t="s">
        <v>13401</v>
      </c>
      <c r="Z740">
        <v>909020041276989</v>
      </c>
      <c r="AA740" t="s">
        <v>13402</v>
      </c>
      <c r="AB740">
        <v>4</v>
      </c>
      <c r="AC740">
        <v>24.5</v>
      </c>
      <c r="AD740" t="s">
        <v>3290</v>
      </c>
      <c r="AE740" t="s">
        <v>3291</v>
      </c>
      <c r="AF740" t="s">
        <v>13414</v>
      </c>
      <c r="AG740" s="1">
        <v>46245</v>
      </c>
      <c r="AH740">
        <v>25</v>
      </c>
      <c r="AI740" t="s">
        <v>13404</v>
      </c>
      <c r="AJ740" t="s">
        <v>13435</v>
      </c>
      <c r="AK740" t="s">
        <v>13406</v>
      </c>
      <c r="AL740">
        <v>9284557861</v>
      </c>
      <c r="AM740" t="s">
        <v>13415</v>
      </c>
      <c r="AN740" t="s">
        <v>13408</v>
      </c>
      <c r="AO740">
        <v>1369</v>
      </c>
      <c r="AP740">
        <v>0</v>
      </c>
      <c r="AQ740" t="s">
        <v>13484</v>
      </c>
      <c r="AR740">
        <v>1704</v>
      </c>
      <c r="AS740">
        <v>0</v>
      </c>
      <c r="AZ740">
        <v>0</v>
      </c>
      <c r="BC740" t="str">
        <f>VLOOKUP(A740,Sheet1!$A$1:$E$221,2,0)</f>
        <v>South Zone</v>
      </c>
      <c r="BD740" t="str">
        <f>VLOOKUP(A740,Sheet1!$A$1:$E$221,5,0)</f>
        <v>Vinay Kumar Vishwakarma</v>
      </c>
    </row>
    <row r="741" spans="1:56" x14ac:dyDescent="0.35">
      <c r="A741" t="s">
        <v>691</v>
      </c>
      <c r="B741">
        <v>96</v>
      </c>
      <c r="C741" t="s">
        <v>787</v>
      </c>
      <c r="D741" t="s">
        <v>4551</v>
      </c>
      <c r="E741">
        <v>316592</v>
      </c>
      <c r="F741" t="s">
        <v>14925</v>
      </c>
      <c r="G741">
        <v>9284487</v>
      </c>
      <c r="H741" t="s">
        <v>13397</v>
      </c>
      <c r="I741" t="s">
        <v>4552</v>
      </c>
      <c r="J741">
        <v>8801161618</v>
      </c>
      <c r="K741" t="s">
        <v>14233</v>
      </c>
      <c r="L741">
        <v>40</v>
      </c>
      <c r="M741">
        <v>51</v>
      </c>
      <c r="N741" t="s">
        <v>787</v>
      </c>
      <c r="O741">
        <v>4157703275</v>
      </c>
      <c r="P741" t="s">
        <v>121</v>
      </c>
      <c r="Q741" t="s">
        <v>4553</v>
      </c>
      <c r="T741" s="1">
        <v>46206</v>
      </c>
      <c r="U741" s="31">
        <v>46206.791030092594</v>
      </c>
      <c r="V741">
        <v>1</v>
      </c>
      <c r="W741">
        <v>60000</v>
      </c>
      <c r="X741" t="s">
        <v>13400</v>
      </c>
      <c r="Y741" t="s">
        <v>13401</v>
      </c>
      <c r="Z741">
        <v>909020041276989</v>
      </c>
      <c r="AA741" t="s">
        <v>13402</v>
      </c>
      <c r="AB741">
        <v>2</v>
      </c>
      <c r="AC741">
        <v>24.15</v>
      </c>
      <c r="AD741" t="s">
        <v>982</v>
      </c>
      <c r="AE741" t="s">
        <v>983</v>
      </c>
      <c r="AF741" t="s">
        <v>13403</v>
      </c>
      <c r="AG741" s="1">
        <v>46242</v>
      </c>
      <c r="AH741">
        <v>25</v>
      </c>
      <c r="AI741" t="s">
        <v>13404</v>
      </c>
      <c r="AJ741" t="s">
        <v>13435</v>
      </c>
      <c r="AK741" t="s">
        <v>13406</v>
      </c>
      <c r="AL741">
        <v>7250447994</v>
      </c>
      <c r="AM741" t="s">
        <v>13407</v>
      </c>
      <c r="AN741" t="s">
        <v>13408</v>
      </c>
      <c r="AO741">
        <v>1027</v>
      </c>
      <c r="AP741">
        <v>0</v>
      </c>
      <c r="AQ741" t="s">
        <v>13619</v>
      </c>
      <c r="AR741">
        <v>1338</v>
      </c>
      <c r="AS741">
        <v>0</v>
      </c>
      <c r="AZ741">
        <v>0</v>
      </c>
      <c r="BC741" t="str">
        <f>VLOOKUP(A741,Sheet1!$A$1:$E$221,2,0)</f>
        <v>East Zone</v>
      </c>
      <c r="BD741" t="str">
        <f>VLOOKUP(A741,Sheet1!$A$1:$E$221,5,0)</f>
        <v>Pavan Kumar Rai</v>
      </c>
    </row>
    <row r="742" spans="1:56" x14ac:dyDescent="0.35">
      <c r="A742" t="s">
        <v>243</v>
      </c>
      <c r="B742">
        <v>268</v>
      </c>
      <c r="C742" t="s">
        <v>789</v>
      </c>
      <c r="D742" t="s">
        <v>5598</v>
      </c>
      <c r="E742">
        <v>218399</v>
      </c>
      <c r="F742" t="s">
        <v>14926</v>
      </c>
      <c r="G742">
        <v>9282040</v>
      </c>
      <c r="H742" t="s">
        <v>13397</v>
      </c>
      <c r="I742" t="s">
        <v>5602</v>
      </c>
      <c r="J742">
        <v>2603332821</v>
      </c>
      <c r="K742" t="s">
        <v>14927</v>
      </c>
      <c r="L742">
        <v>47</v>
      </c>
      <c r="M742">
        <v>26</v>
      </c>
      <c r="N742" t="s">
        <v>789</v>
      </c>
      <c r="O742">
        <v>1997783496</v>
      </c>
      <c r="P742" t="s">
        <v>5599</v>
      </c>
      <c r="Q742" t="s">
        <v>5600</v>
      </c>
      <c r="T742" s="1">
        <v>46209</v>
      </c>
      <c r="U742" s="31">
        <v>46209.543414351851</v>
      </c>
      <c r="V742">
        <v>1</v>
      </c>
      <c r="W742">
        <v>90000</v>
      </c>
      <c r="X742" t="s">
        <v>13400</v>
      </c>
      <c r="Y742" t="s">
        <v>13401</v>
      </c>
      <c r="Z742">
        <v>909020041276989</v>
      </c>
      <c r="AA742" t="s">
        <v>13402</v>
      </c>
      <c r="AB742">
        <v>4</v>
      </c>
      <c r="AC742">
        <v>24.15</v>
      </c>
      <c r="AD742" t="s">
        <v>931</v>
      </c>
      <c r="AE742" t="s">
        <v>932</v>
      </c>
      <c r="AF742" t="s">
        <v>13403</v>
      </c>
      <c r="AG742" s="1">
        <v>46266</v>
      </c>
      <c r="AH742">
        <v>25</v>
      </c>
      <c r="AI742" t="s">
        <v>13404</v>
      </c>
      <c r="AJ742" t="s">
        <v>13427</v>
      </c>
      <c r="AK742" t="s">
        <v>13406</v>
      </c>
      <c r="AL742">
        <v>9721677830</v>
      </c>
      <c r="AM742" t="s">
        <v>13415</v>
      </c>
      <c r="AN742" t="s">
        <v>13408</v>
      </c>
      <c r="AO742">
        <v>1540</v>
      </c>
      <c r="AP742">
        <v>0</v>
      </c>
      <c r="AQ742" t="s">
        <v>13451</v>
      </c>
      <c r="AR742">
        <v>2008</v>
      </c>
      <c r="AS742">
        <v>0</v>
      </c>
      <c r="AZ742">
        <v>0</v>
      </c>
      <c r="BC742" t="str">
        <f>VLOOKUP(A742,Sheet1!$A$1:$E$221,2,0)</f>
        <v>East Zone</v>
      </c>
      <c r="BD742" t="str">
        <f>VLOOKUP(A742,Sheet1!$A$1:$E$221,5,0)</f>
        <v>Marut Nandan</v>
      </c>
    </row>
    <row r="743" spans="1:56" x14ac:dyDescent="0.35">
      <c r="A743" t="s">
        <v>87</v>
      </c>
      <c r="B743">
        <v>65</v>
      </c>
      <c r="C743" t="s">
        <v>788</v>
      </c>
      <c r="D743" t="s">
        <v>3293</v>
      </c>
      <c r="E743">
        <v>190940</v>
      </c>
      <c r="F743" t="s">
        <v>6148</v>
      </c>
      <c r="G743">
        <v>8541627</v>
      </c>
      <c r="H743" t="s">
        <v>13397</v>
      </c>
      <c r="I743" t="s">
        <v>3297</v>
      </c>
      <c r="J743">
        <v>8125423934</v>
      </c>
      <c r="K743" t="s">
        <v>14928</v>
      </c>
      <c r="L743">
        <v>41</v>
      </c>
      <c r="M743">
        <v>48</v>
      </c>
      <c r="N743" t="s">
        <v>788</v>
      </c>
      <c r="O743">
        <v>9222426416</v>
      </c>
      <c r="P743" t="s">
        <v>3294</v>
      </c>
      <c r="Q743" t="s">
        <v>3295</v>
      </c>
      <c r="T743" s="1">
        <v>46210</v>
      </c>
      <c r="U743" s="31">
        <v>46210.628194444442</v>
      </c>
      <c r="V743">
        <v>1</v>
      </c>
      <c r="W743">
        <v>70000</v>
      </c>
      <c r="X743" t="s">
        <v>13400</v>
      </c>
      <c r="Y743" t="s">
        <v>13401</v>
      </c>
      <c r="Z743">
        <v>909020041276989</v>
      </c>
      <c r="AA743" t="s">
        <v>13402</v>
      </c>
      <c r="AB743">
        <v>7</v>
      </c>
      <c r="AC743">
        <v>24.5</v>
      </c>
      <c r="AD743" t="s">
        <v>1202</v>
      </c>
      <c r="AE743" t="s">
        <v>1203</v>
      </c>
      <c r="AF743" t="s">
        <v>13414</v>
      </c>
      <c r="AG743" s="1">
        <v>46245</v>
      </c>
      <c r="AH743">
        <v>25</v>
      </c>
      <c r="AI743" t="s">
        <v>13404</v>
      </c>
      <c r="AJ743" t="s">
        <v>13435</v>
      </c>
      <c r="AK743" t="s">
        <v>13406</v>
      </c>
      <c r="AL743">
        <v>8839724989</v>
      </c>
      <c r="AM743" t="s">
        <v>13407</v>
      </c>
      <c r="AN743" t="s">
        <v>13408</v>
      </c>
      <c r="AO743">
        <v>1198</v>
      </c>
      <c r="AP743">
        <v>0</v>
      </c>
      <c r="AQ743" t="s">
        <v>13454</v>
      </c>
      <c r="AR743">
        <v>1491</v>
      </c>
      <c r="AS743">
        <v>0</v>
      </c>
      <c r="AZ743">
        <v>0</v>
      </c>
      <c r="BC743" t="str">
        <f>VLOOKUP(A743,Sheet1!$A$1:$E$221,2,0)</f>
        <v>South Zone</v>
      </c>
      <c r="BD743" t="str">
        <f>VLOOKUP(A743,Sheet1!$A$1:$E$221,5,0)</f>
        <v>Vinay Kumar Vishwakarma</v>
      </c>
    </row>
    <row r="744" spans="1:56" x14ac:dyDescent="0.35">
      <c r="A744" t="s">
        <v>243</v>
      </c>
      <c r="B744">
        <v>268</v>
      </c>
      <c r="C744" t="s">
        <v>789</v>
      </c>
      <c r="D744" t="s">
        <v>3221</v>
      </c>
      <c r="E744">
        <v>641989</v>
      </c>
      <c r="F744" t="s">
        <v>14929</v>
      </c>
      <c r="G744">
        <v>9284565</v>
      </c>
      <c r="H744" t="s">
        <v>13397</v>
      </c>
      <c r="I744" t="s">
        <v>3223</v>
      </c>
      <c r="J744">
        <v>6167045391</v>
      </c>
      <c r="K744" t="s">
        <v>14930</v>
      </c>
      <c r="L744">
        <v>54</v>
      </c>
      <c r="M744">
        <v>56</v>
      </c>
      <c r="N744" t="s">
        <v>789</v>
      </c>
      <c r="O744">
        <v>2727060843</v>
      </c>
      <c r="P744" t="s">
        <v>1076</v>
      </c>
      <c r="Q744" t="s">
        <v>1077</v>
      </c>
      <c r="T744" s="1">
        <v>46206</v>
      </c>
      <c r="U744" s="31">
        <v>46206.774722222224</v>
      </c>
      <c r="V744">
        <v>1</v>
      </c>
      <c r="W744">
        <v>50000</v>
      </c>
      <c r="X744" t="s">
        <v>13400</v>
      </c>
      <c r="Y744" t="s">
        <v>13401</v>
      </c>
      <c r="Z744">
        <v>909020041276989</v>
      </c>
      <c r="AA744" t="s">
        <v>13402</v>
      </c>
      <c r="AB744">
        <v>3</v>
      </c>
      <c r="AC744">
        <v>24.15</v>
      </c>
      <c r="AD744" t="s">
        <v>934</v>
      </c>
      <c r="AE744" t="s">
        <v>935</v>
      </c>
      <c r="AF744" t="s">
        <v>13414</v>
      </c>
      <c r="AG744" s="1">
        <v>46241</v>
      </c>
      <c r="AH744">
        <v>25</v>
      </c>
      <c r="AI744" t="s">
        <v>13404</v>
      </c>
      <c r="AJ744" t="s">
        <v>13427</v>
      </c>
      <c r="AK744" t="s">
        <v>13406</v>
      </c>
      <c r="AL744">
        <v>9721311151</v>
      </c>
      <c r="AM744" t="s">
        <v>13407</v>
      </c>
      <c r="AN744" t="s">
        <v>13408</v>
      </c>
      <c r="AO744">
        <v>856</v>
      </c>
      <c r="AP744">
        <v>0</v>
      </c>
      <c r="AQ744" t="s">
        <v>13573</v>
      </c>
      <c r="AR744">
        <v>1115</v>
      </c>
      <c r="AS744">
        <v>0</v>
      </c>
      <c r="AZ744">
        <v>0</v>
      </c>
      <c r="BC744" t="str">
        <f>VLOOKUP(A744,Sheet1!$A$1:$E$221,2,0)</f>
        <v>East Zone</v>
      </c>
      <c r="BD744" t="str">
        <f>VLOOKUP(A744,Sheet1!$A$1:$E$221,5,0)</f>
        <v>Marut Nandan</v>
      </c>
    </row>
    <row r="745" spans="1:56" x14ac:dyDescent="0.35">
      <c r="A745" t="s">
        <v>160</v>
      </c>
      <c r="B745">
        <v>1498</v>
      </c>
      <c r="C745" t="s">
        <v>789</v>
      </c>
      <c r="D745" t="s">
        <v>3479</v>
      </c>
      <c r="E745">
        <v>691249</v>
      </c>
      <c r="F745" t="s">
        <v>13579</v>
      </c>
      <c r="G745">
        <v>9251039</v>
      </c>
      <c r="H745" t="s">
        <v>13397</v>
      </c>
      <c r="I745" t="s">
        <v>3011</v>
      </c>
      <c r="J745">
        <v>4054449485</v>
      </c>
      <c r="K745" t="s">
        <v>14931</v>
      </c>
      <c r="L745">
        <v>46</v>
      </c>
      <c r="M745">
        <v>44</v>
      </c>
      <c r="N745" t="s">
        <v>789</v>
      </c>
      <c r="O745">
        <v>4078351065</v>
      </c>
      <c r="P745" t="s">
        <v>2750</v>
      </c>
      <c r="Q745" t="s">
        <v>3118</v>
      </c>
      <c r="T745" s="1">
        <v>46206</v>
      </c>
      <c r="U745" s="31">
        <v>46206.726041666669</v>
      </c>
      <c r="V745">
        <v>1</v>
      </c>
      <c r="W745">
        <v>90000</v>
      </c>
      <c r="X745" t="s">
        <v>13400</v>
      </c>
      <c r="Y745" t="s">
        <v>13401</v>
      </c>
      <c r="Z745">
        <v>909020041276989</v>
      </c>
      <c r="AA745" t="s">
        <v>13402</v>
      </c>
      <c r="AB745">
        <v>4</v>
      </c>
      <c r="AC745">
        <v>24.5</v>
      </c>
      <c r="AD745" t="s">
        <v>1461</v>
      </c>
      <c r="AE745" t="s">
        <v>1462</v>
      </c>
      <c r="AF745" t="s">
        <v>13414</v>
      </c>
      <c r="AG745" s="1">
        <v>46242</v>
      </c>
      <c r="AH745">
        <v>25</v>
      </c>
      <c r="AI745" t="s">
        <v>13404</v>
      </c>
      <c r="AJ745" t="s">
        <v>13435</v>
      </c>
      <c r="AK745" t="s">
        <v>13406</v>
      </c>
      <c r="AL745">
        <v>8869038300</v>
      </c>
      <c r="AM745" t="s">
        <v>13415</v>
      </c>
      <c r="AN745" t="s">
        <v>13408</v>
      </c>
      <c r="AO745">
        <v>1540</v>
      </c>
      <c r="AP745">
        <v>0</v>
      </c>
      <c r="AQ745" t="s">
        <v>13431</v>
      </c>
      <c r="AR745">
        <v>2069</v>
      </c>
      <c r="AS745">
        <v>0</v>
      </c>
      <c r="AZ745">
        <v>0</v>
      </c>
      <c r="BC745" t="str">
        <f>VLOOKUP(A745,Sheet1!$A$1:$E$221,2,0)</f>
        <v>West Zone</v>
      </c>
      <c r="BD745" t="str">
        <f>VLOOKUP(A745,Sheet1!$A$1:$E$221,5,0)</f>
        <v>Pradeep Kumar</v>
      </c>
    </row>
    <row r="746" spans="1:56" x14ac:dyDescent="0.35">
      <c r="A746" t="s">
        <v>924</v>
      </c>
      <c r="B746">
        <v>647</v>
      </c>
      <c r="C746" t="s">
        <v>782</v>
      </c>
      <c r="D746" t="s">
        <v>4554</v>
      </c>
      <c r="E746">
        <v>712281</v>
      </c>
      <c r="F746" t="s">
        <v>14932</v>
      </c>
      <c r="G746">
        <v>9283550</v>
      </c>
      <c r="H746" t="s">
        <v>13397</v>
      </c>
      <c r="I746" t="s">
        <v>4555</v>
      </c>
      <c r="J746">
        <v>6278489017</v>
      </c>
      <c r="K746" t="s">
        <v>14933</v>
      </c>
      <c r="L746">
        <v>48</v>
      </c>
      <c r="M746">
        <v>42</v>
      </c>
      <c r="N746" t="s">
        <v>782</v>
      </c>
      <c r="O746">
        <v>8795103049</v>
      </c>
      <c r="P746" t="s">
        <v>4099</v>
      </c>
      <c r="Q746" t="s">
        <v>4100</v>
      </c>
      <c r="T746" s="1">
        <v>46206</v>
      </c>
      <c r="U746" s="31">
        <v>46206.762465277781</v>
      </c>
      <c r="V746">
        <v>1</v>
      </c>
      <c r="W746">
        <v>77000</v>
      </c>
      <c r="X746" t="s">
        <v>13400</v>
      </c>
      <c r="Y746" t="s">
        <v>13401</v>
      </c>
      <c r="Z746">
        <v>909020041276989</v>
      </c>
      <c r="AA746" t="s">
        <v>13402</v>
      </c>
      <c r="AB746">
        <v>2</v>
      </c>
      <c r="AC746">
        <v>24.15</v>
      </c>
      <c r="AD746" t="s">
        <v>939</v>
      </c>
      <c r="AE746" t="s">
        <v>940</v>
      </c>
      <c r="AF746" t="s">
        <v>13414</v>
      </c>
      <c r="AG746" s="1">
        <v>46245</v>
      </c>
      <c r="AH746">
        <v>25</v>
      </c>
      <c r="AI746" t="s">
        <v>13404</v>
      </c>
      <c r="AJ746" t="s">
        <v>13405</v>
      </c>
      <c r="AK746" t="s">
        <v>13406</v>
      </c>
      <c r="AL746">
        <v>7073492321</v>
      </c>
      <c r="AM746" t="s">
        <v>13407</v>
      </c>
      <c r="AN746" t="s">
        <v>13408</v>
      </c>
      <c r="AO746">
        <v>1318</v>
      </c>
      <c r="AP746">
        <v>0</v>
      </c>
      <c r="AQ746" t="s">
        <v>13420</v>
      </c>
      <c r="AR746">
        <v>1718</v>
      </c>
      <c r="AS746">
        <v>0</v>
      </c>
      <c r="AZ746">
        <v>0</v>
      </c>
      <c r="BC746" t="str">
        <f>VLOOKUP(A746,Sheet1!$A$1:$E$221,2,0)</f>
        <v>West Zone</v>
      </c>
      <c r="BD746" t="str">
        <f>VLOOKUP(A746,Sheet1!$A$1:$E$221,5,0)</f>
        <v>Valand Priyankkumar</v>
      </c>
    </row>
    <row r="747" spans="1:56" x14ac:dyDescent="0.35">
      <c r="A747" t="s">
        <v>229</v>
      </c>
      <c r="B747">
        <v>69</v>
      </c>
      <c r="C747" t="s">
        <v>789</v>
      </c>
      <c r="D747" t="s">
        <v>3170</v>
      </c>
      <c r="E747">
        <v>120669</v>
      </c>
      <c r="F747" t="s">
        <v>14934</v>
      </c>
      <c r="G747">
        <v>8485818</v>
      </c>
      <c r="H747" t="s">
        <v>13397</v>
      </c>
      <c r="I747" t="s">
        <v>1629</v>
      </c>
      <c r="J747">
        <v>4558020649</v>
      </c>
      <c r="K747" t="s">
        <v>13662</v>
      </c>
      <c r="L747">
        <v>37</v>
      </c>
      <c r="M747">
        <v>23</v>
      </c>
      <c r="N747" t="s">
        <v>789</v>
      </c>
      <c r="O747">
        <v>4103950256</v>
      </c>
      <c r="P747" t="s">
        <v>1547</v>
      </c>
      <c r="Q747" t="s">
        <v>1548</v>
      </c>
      <c r="T747" s="1">
        <v>46210</v>
      </c>
      <c r="U747" s="31">
        <v>46210.461527777778</v>
      </c>
      <c r="V747">
        <v>1</v>
      </c>
      <c r="W747">
        <v>65000</v>
      </c>
      <c r="X747" t="s">
        <v>13400</v>
      </c>
      <c r="Y747" t="s">
        <v>13401</v>
      </c>
      <c r="Z747">
        <v>909020041276989</v>
      </c>
      <c r="AA747" t="s">
        <v>13467</v>
      </c>
      <c r="AB747">
        <v>2</v>
      </c>
      <c r="AC747">
        <v>24.15</v>
      </c>
      <c r="AD747" t="s">
        <v>9438</v>
      </c>
      <c r="AE747" t="s">
        <v>9439</v>
      </c>
      <c r="AF747" t="s">
        <v>14935</v>
      </c>
      <c r="AG747" s="1">
        <v>46261</v>
      </c>
      <c r="AH747">
        <v>27</v>
      </c>
      <c r="AI747" t="s">
        <v>13470</v>
      </c>
      <c r="AJ747" t="s">
        <v>13405</v>
      </c>
      <c r="AK747" t="s">
        <v>13406</v>
      </c>
      <c r="AL747">
        <v>7043160736</v>
      </c>
      <c r="AM747" t="s">
        <v>13407</v>
      </c>
      <c r="AN747" t="s">
        <v>13408</v>
      </c>
      <c r="AO747">
        <v>1113</v>
      </c>
      <c r="AP747">
        <v>0</v>
      </c>
      <c r="AQ747" t="s">
        <v>13737</v>
      </c>
      <c r="AR747">
        <v>1450</v>
      </c>
      <c r="AS747">
        <v>0</v>
      </c>
      <c r="AZ747">
        <v>0</v>
      </c>
      <c r="BC747" t="str">
        <f>VLOOKUP(A747,Sheet1!$A$1:$E$221,2,0)</f>
        <v>East Zone</v>
      </c>
      <c r="BD747" t="str">
        <f>VLOOKUP(A747,Sheet1!$A$1:$E$221,5,0)</f>
        <v>Sheelendra Pratap Singh</v>
      </c>
    </row>
    <row r="748" spans="1:56" x14ac:dyDescent="0.35">
      <c r="A748" t="s">
        <v>766</v>
      </c>
      <c r="B748">
        <v>158</v>
      </c>
      <c r="C748" t="s">
        <v>788</v>
      </c>
      <c r="D748" t="s">
        <v>3315</v>
      </c>
      <c r="E748">
        <v>495806</v>
      </c>
      <c r="F748" t="s">
        <v>14936</v>
      </c>
      <c r="G748">
        <v>6886812</v>
      </c>
      <c r="H748" t="s">
        <v>13397</v>
      </c>
      <c r="I748" t="s">
        <v>3319</v>
      </c>
      <c r="J748">
        <v>9067987402</v>
      </c>
      <c r="K748" t="s">
        <v>14937</v>
      </c>
      <c r="L748">
        <v>43</v>
      </c>
      <c r="M748">
        <v>45</v>
      </c>
      <c r="N748" t="s">
        <v>788</v>
      </c>
      <c r="O748">
        <v>1623477146</v>
      </c>
      <c r="P748" t="s">
        <v>3316</v>
      </c>
      <c r="Q748" t="s">
        <v>3317</v>
      </c>
      <c r="T748" s="1">
        <v>46206</v>
      </c>
      <c r="U748" s="31">
        <v>46206.816342592596</v>
      </c>
      <c r="V748">
        <v>1</v>
      </c>
      <c r="W748">
        <v>50000</v>
      </c>
      <c r="X748" t="s">
        <v>13400</v>
      </c>
      <c r="Y748" t="s">
        <v>13401</v>
      </c>
      <c r="Z748">
        <v>909020041276989</v>
      </c>
      <c r="AA748" t="s">
        <v>13402</v>
      </c>
      <c r="AB748">
        <v>2</v>
      </c>
      <c r="AC748">
        <v>24.15</v>
      </c>
      <c r="AD748" t="s">
        <v>1228</v>
      </c>
      <c r="AE748" t="s">
        <v>1229</v>
      </c>
      <c r="AF748" t="s">
        <v>13414</v>
      </c>
      <c r="AG748" s="1">
        <v>46241</v>
      </c>
      <c r="AH748">
        <v>25</v>
      </c>
      <c r="AI748" t="s">
        <v>13404</v>
      </c>
      <c r="AJ748" t="s">
        <v>13435</v>
      </c>
      <c r="AK748" t="s">
        <v>13406</v>
      </c>
      <c r="AL748">
        <v>9926892696</v>
      </c>
      <c r="AM748" t="s">
        <v>13415</v>
      </c>
      <c r="AN748" t="s">
        <v>13408</v>
      </c>
      <c r="AO748">
        <v>856</v>
      </c>
      <c r="AP748">
        <v>0</v>
      </c>
      <c r="AQ748" t="s">
        <v>13545</v>
      </c>
      <c r="AR748">
        <v>1065</v>
      </c>
      <c r="AS748">
        <v>0</v>
      </c>
      <c r="AZ748">
        <v>0</v>
      </c>
      <c r="BC748" t="str">
        <f>VLOOKUP(A748,Sheet1!$A$1:$E$221,2,0)</f>
        <v>South Zone</v>
      </c>
      <c r="BD748" t="str">
        <f>VLOOKUP(A748,Sheet1!$A$1:$E$221,5,0)</f>
        <v>Vinay Shukla</v>
      </c>
    </row>
    <row r="749" spans="1:56" x14ac:dyDescent="0.35">
      <c r="A749" t="s">
        <v>190</v>
      </c>
      <c r="B749">
        <v>737</v>
      </c>
      <c r="C749" t="s">
        <v>792</v>
      </c>
      <c r="D749" t="s">
        <v>4556</v>
      </c>
      <c r="E749">
        <v>569470</v>
      </c>
      <c r="F749" t="s">
        <v>14938</v>
      </c>
      <c r="G749">
        <v>9069496</v>
      </c>
      <c r="H749" t="s">
        <v>13397</v>
      </c>
      <c r="I749" t="s">
        <v>4557</v>
      </c>
      <c r="J749">
        <v>6954829360</v>
      </c>
      <c r="K749" t="s">
        <v>14939</v>
      </c>
      <c r="L749">
        <v>30</v>
      </c>
      <c r="M749">
        <v>40</v>
      </c>
      <c r="N749" t="s">
        <v>792</v>
      </c>
      <c r="O749">
        <v>9561870201</v>
      </c>
      <c r="P749" t="s">
        <v>4558</v>
      </c>
      <c r="Q749" t="s">
        <v>4559</v>
      </c>
      <c r="T749" s="1">
        <v>46206</v>
      </c>
      <c r="U749" s="31">
        <v>46206.761782407404</v>
      </c>
      <c r="V749">
        <v>1</v>
      </c>
      <c r="W749">
        <v>77000</v>
      </c>
      <c r="X749" t="s">
        <v>13400</v>
      </c>
      <c r="Y749" t="s">
        <v>13401</v>
      </c>
      <c r="Z749">
        <v>909020041276989</v>
      </c>
      <c r="AA749" t="s">
        <v>13402</v>
      </c>
      <c r="AB749">
        <v>2</v>
      </c>
      <c r="AC749">
        <v>24.15</v>
      </c>
      <c r="AD749" t="s">
        <v>1025</v>
      </c>
      <c r="AE749" t="s">
        <v>1026</v>
      </c>
      <c r="AF749" t="s">
        <v>13426</v>
      </c>
      <c r="AG749" s="1">
        <v>46242</v>
      </c>
      <c r="AH749">
        <v>25</v>
      </c>
      <c r="AI749" t="s">
        <v>13404</v>
      </c>
      <c r="AJ749" t="s">
        <v>13405</v>
      </c>
      <c r="AK749" t="s">
        <v>13406</v>
      </c>
      <c r="AL749">
        <v>8438779196</v>
      </c>
      <c r="AM749" t="s">
        <v>13415</v>
      </c>
      <c r="AN749" t="s">
        <v>13408</v>
      </c>
      <c r="AO749">
        <v>1318</v>
      </c>
      <c r="AP749">
        <v>0</v>
      </c>
      <c r="AQ749" t="s">
        <v>13459</v>
      </c>
      <c r="AR749">
        <v>1640</v>
      </c>
      <c r="AS749">
        <v>0</v>
      </c>
      <c r="AZ749">
        <v>0</v>
      </c>
      <c r="BC749" t="str">
        <f>VLOOKUP(A749,Sheet1!$A$1:$E$221,2,0)</f>
        <v>South Zone</v>
      </c>
      <c r="BD749" t="str">
        <f>VLOOKUP(A749,Sheet1!$A$1:$E$221,5,0)</f>
        <v>Sankar T</v>
      </c>
    </row>
    <row r="750" spans="1:56" x14ac:dyDescent="0.35">
      <c r="A750" t="s">
        <v>93</v>
      </c>
      <c r="B750">
        <v>159</v>
      </c>
      <c r="C750" t="s">
        <v>788</v>
      </c>
      <c r="D750" t="s">
        <v>3320</v>
      </c>
      <c r="E750">
        <v>64666</v>
      </c>
      <c r="F750" t="s">
        <v>14940</v>
      </c>
      <c r="G750">
        <v>9283512</v>
      </c>
      <c r="H750" t="s">
        <v>13397</v>
      </c>
      <c r="I750" t="s">
        <v>3322</v>
      </c>
      <c r="J750">
        <v>7707994419</v>
      </c>
      <c r="K750" t="s">
        <v>14941</v>
      </c>
      <c r="L750">
        <v>31</v>
      </c>
      <c r="M750">
        <v>31</v>
      </c>
      <c r="N750" t="s">
        <v>788</v>
      </c>
      <c r="O750">
        <v>1570192227</v>
      </c>
      <c r="P750" t="s">
        <v>3034</v>
      </c>
      <c r="Q750" t="s">
        <v>3035</v>
      </c>
      <c r="T750" s="1">
        <v>46206</v>
      </c>
      <c r="U750" s="31">
        <v>46206.851481481484</v>
      </c>
      <c r="V750">
        <v>1</v>
      </c>
      <c r="W750">
        <v>90000</v>
      </c>
      <c r="X750" t="s">
        <v>13400</v>
      </c>
      <c r="Y750" t="s">
        <v>13401</v>
      </c>
      <c r="Z750">
        <v>909020041276989</v>
      </c>
      <c r="AA750" t="s">
        <v>13402</v>
      </c>
      <c r="AB750">
        <v>6</v>
      </c>
      <c r="AC750">
        <v>24.15</v>
      </c>
      <c r="AD750" t="s">
        <v>978</v>
      </c>
      <c r="AE750" t="s">
        <v>979</v>
      </c>
      <c r="AF750" t="s">
        <v>13434</v>
      </c>
      <c r="AG750" s="1">
        <v>46246</v>
      </c>
      <c r="AH750">
        <v>25</v>
      </c>
      <c r="AI750" t="s">
        <v>13404</v>
      </c>
      <c r="AJ750" t="s">
        <v>13427</v>
      </c>
      <c r="AK750" t="s">
        <v>13406</v>
      </c>
      <c r="AL750">
        <v>9302752723</v>
      </c>
      <c r="AM750" t="s">
        <v>13415</v>
      </c>
      <c r="AN750" t="s">
        <v>13408</v>
      </c>
      <c r="AO750">
        <v>1540</v>
      </c>
      <c r="AP750">
        <v>0</v>
      </c>
      <c r="AQ750" t="s">
        <v>13533</v>
      </c>
      <c r="AR750">
        <v>1917</v>
      </c>
      <c r="AS750">
        <v>0</v>
      </c>
      <c r="AZ750">
        <v>0</v>
      </c>
      <c r="BC750" t="str">
        <f>VLOOKUP(A750,Sheet1!$A$1:$E$221,2,0)</f>
        <v>South Zone</v>
      </c>
      <c r="BD750" t="str">
        <f>VLOOKUP(A750,Sheet1!$A$1:$E$221,5,0)</f>
        <v>Vinay Shukla</v>
      </c>
    </row>
    <row r="751" spans="1:56" x14ac:dyDescent="0.35">
      <c r="A751" t="s">
        <v>208</v>
      </c>
      <c r="B751">
        <v>61</v>
      </c>
      <c r="C751" t="s">
        <v>789</v>
      </c>
      <c r="D751" t="s">
        <v>7497</v>
      </c>
      <c r="E751">
        <v>19172</v>
      </c>
      <c r="F751" t="s">
        <v>14056</v>
      </c>
      <c r="G751">
        <v>9257100</v>
      </c>
      <c r="H751" t="s">
        <v>13397</v>
      </c>
      <c r="I751" t="s">
        <v>1395</v>
      </c>
      <c r="J751">
        <v>8299662926</v>
      </c>
      <c r="K751" t="s">
        <v>10801</v>
      </c>
      <c r="L751">
        <v>46</v>
      </c>
      <c r="M751">
        <v>49</v>
      </c>
      <c r="N751" t="s">
        <v>789</v>
      </c>
      <c r="O751">
        <v>1763677771</v>
      </c>
      <c r="P751" t="s">
        <v>81</v>
      </c>
      <c r="Q751" t="s">
        <v>7498</v>
      </c>
      <c r="T751" s="1">
        <v>46210</v>
      </c>
      <c r="U751" s="31">
        <v>46210.560162037036</v>
      </c>
      <c r="V751">
        <v>1</v>
      </c>
      <c r="W751">
        <v>40000</v>
      </c>
      <c r="X751" t="s">
        <v>13400</v>
      </c>
      <c r="Y751" t="s">
        <v>13401</v>
      </c>
      <c r="Z751">
        <v>909020041276989</v>
      </c>
      <c r="AA751" t="s">
        <v>13402</v>
      </c>
      <c r="AB751">
        <v>2</v>
      </c>
      <c r="AC751">
        <v>24.15</v>
      </c>
      <c r="AD751" t="s">
        <v>3064</v>
      </c>
      <c r="AE751" t="s">
        <v>3065</v>
      </c>
      <c r="AF751" t="s">
        <v>13414</v>
      </c>
      <c r="AG751" s="1">
        <v>46269</v>
      </c>
      <c r="AH751">
        <v>25</v>
      </c>
      <c r="AI751" t="s">
        <v>13404</v>
      </c>
      <c r="AJ751" t="s">
        <v>13405</v>
      </c>
      <c r="AK751" t="s">
        <v>13406</v>
      </c>
      <c r="AL751">
        <v>6396263860</v>
      </c>
      <c r="AM751" t="s">
        <v>13407</v>
      </c>
      <c r="AN751" t="s">
        <v>13408</v>
      </c>
      <c r="AO751">
        <v>685</v>
      </c>
      <c r="AP751">
        <v>0</v>
      </c>
      <c r="AQ751" t="s">
        <v>14547</v>
      </c>
      <c r="AR751">
        <v>920</v>
      </c>
      <c r="AS751">
        <v>0</v>
      </c>
      <c r="AZ751">
        <v>0</v>
      </c>
      <c r="BC751" t="str">
        <f>VLOOKUP(A751,Sheet1!$A$1:$E$221,2,0)</f>
        <v>West Zone</v>
      </c>
      <c r="BD751" t="str">
        <f>VLOOKUP(A751,Sheet1!$A$1:$E$221,5,0)</f>
        <v>Pradeep Kumar</v>
      </c>
    </row>
    <row r="752" spans="1:56" x14ac:dyDescent="0.35">
      <c r="A752" t="s">
        <v>169</v>
      </c>
      <c r="B752">
        <v>244</v>
      </c>
      <c r="C752" t="s">
        <v>784</v>
      </c>
      <c r="D752" t="s">
        <v>4560</v>
      </c>
      <c r="E752">
        <v>351303</v>
      </c>
      <c r="F752" t="s">
        <v>14942</v>
      </c>
      <c r="G752">
        <v>9279918</v>
      </c>
      <c r="H752" t="s">
        <v>13397</v>
      </c>
      <c r="I752" t="s">
        <v>4561</v>
      </c>
      <c r="J752">
        <v>7075202924</v>
      </c>
      <c r="K752" t="s">
        <v>14943</v>
      </c>
      <c r="L752">
        <v>35</v>
      </c>
      <c r="M752">
        <v>40</v>
      </c>
      <c r="N752" t="s">
        <v>784</v>
      </c>
      <c r="O752">
        <v>3164423346</v>
      </c>
      <c r="P752" t="s">
        <v>1055</v>
      </c>
      <c r="Q752" t="s">
        <v>1056</v>
      </c>
      <c r="T752" s="1">
        <v>46206</v>
      </c>
      <c r="U752" s="31">
        <v>46206.79954861111</v>
      </c>
      <c r="V752">
        <v>1</v>
      </c>
      <c r="W752">
        <v>45000</v>
      </c>
      <c r="X752" t="s">
        <v>13400</v>
      </c>
      <c r="Y752" t="s">
        <v>13401</v>
      </c>
      <c r="Z752">
        <v>909020041276989</v>
      </c>
      <c r="AA752" t="s">
        <v>13402</v>
      </c>
      <c r="AB752">
        <v>2</v>
      </c>
      <c r="AC752">
        <v>24.15</v>
      </c>
      <c r="AD752" t="s">
        <v>1148</v>
      </c>
      <c r="AE752" t="s">
        <v>1149</v>
      </c>
      <c r="AF752" t="s">
        <v>13426</v>
      </c>
      <c r="AG752" s="1">
        <v>46244</v>
      </c>
      <c r="AH752">
        <v>25</v>
      </c>
      <c r="AI752" t="s">
        <v>13404</v>
      </c>
      <c r="AJ752" t="s">
        <v>13435</v>
      </c>
      <c r="AK752" t="s">
        <v>13406</v>
      </c>
      <c r="AL752">
        <v>7257880067</v>
      </c>
      <c r="AM752" t="s">
        <v>13415</v>
      </c>
      <c r="AN752" t="s">
        <v>13408</v>
      </c>
      <c r="AO752">
        <v>770</v>
      </c>
      <c r="AP752">
        <v>0</v>
      </c>
      <c r="AQ752" t="s">
        <v>13474</v>
      </c>
      <c r="AR752">
        <v>1005</v>
      </c>
      <c r="AS752">
        <v>0</v>
      </c>
      <c r="AZ752">
        <v>0</v>
      </c>
      <c r="BC752" t="str">
        <f>VLOOKUP(A752,Sheet1!$A$1:$E$221,2,0)</f>
        <v>East Zone</v>
      </c>
      <c r="BD752" t="str">
        <f>VLOOKUP(A752,Sheet1!$A$1:$E$221,5,0)</f>
        <v>Raja Kumar</v>
      </c>
    </row>
    <row r="753" spans="1:56" x14ac:dyDescent="0.35">
      <c r="A753" t="s">
        <v>84</v>
      </c>
      <c r="B753">
        <v>8</v>
      </c>
      <c r="C753" t="s">
        <v>788</v>
      </c>
      <c r="D753" t="s">
        <v>3266</v>
      </c>
      <c r="E753">
        <v>93802</v>
      </c>
      <c r="F753" t="s">
        <v>14944</v>
      </c>
      <c r="G753">
        <v>9284538</v>
      </c>
      <c r="H753" t="s">
        <v>13397</v>
      </c>
      <c r="I753" t="s">
        <v>3268</v>
      </c>
      <c r="J753">
        <v>3416551060</v>
      </c>
      <c r="K753" t="s">
        <v>14945</v>
      </c>
      <c r="L753">
        <v>22</v>
      </c>
      <c r="M753">
        <v>22</v>
      </c>
      <c r="N753" t="s">
        <v>788</v>
      </c>
      <c r="O753">
        <v>8973890582</v>
      </c>
      <c r="P753" t="s">
        <v>3018</v>
      </c>
      <c r="Q753" t="s">
        <v>3019</v>
      </c>
      <c r="T753" s="1">
        <v>46206</v>
      </c>
      <c r="U753" s="31">
        <v>46206.761550925927</v>
      </c>
      <c r="V753">
        <v>1</v>
      </c>
      <c r="W753">
        <v>60000</v>
      </c>
      <c r="X753" t="s">
        <v>13400</v>
      </c>
      <c r="Y753" t="s">
        <v>13401</v>
      </c>
      <c r="Z753">
        <v>909020041276989</v>
      </c>
      <c r="AA753" t="s">
        <v>13402</v>
      </c>
      <c r="AB753">
        <v>2</v>
      </c>
      <c r="AC753">
        <v>24.15</v>
      </c>
      <c r="AD753" t="s">
        <v>1206</v>
      </c>
      <c r="AE753" t="s">
        <v>1207</v>
      </c>
      <c r="AF753" t="s">
        <v>14946</v>
      </c>
      <c r="AG753" s="1">
        <v>46244</v>
      </c>
      <c r="AH753">
        <v>25</v>
      </c>
      <c r="AI753" t="s">
        <v>13404</v>
      </c>
      <c r="AJ753" t="s">
        <v>13405</v>
      </c>
      <c r="AK753" t="s">
        <v>13406</v>
      </c>
      <c r="AL753">
        <v>6268447539</v>
      </c>
      <c r="AM753" t="s">
        <v>13407</v>
      </c>
      <c r="AN753" t="s">
        <v>13408</v>
      </c>
      <c r="AO753">
        <v>1027</v>
      </c>
      <c r="AP753">
        <v>0</v>
      </c>
      <c r="AQ753" t="s">
        <v>13509</v>
      </c>
      <c r="AR753">
        <v>1278</v>
      </c>
      <c r="AS753">
        <v>0</v>
      </c>
      <c r="AZ753">
        <v>0</v>
      </c>
      <c r="BC753" t="str">
        <f>VLOOKUP(A753,Sheet1!$A$1:$E$221,2,0)</f>
        <v>South Zone</v>
      </c>
      <c r="BD753" t="str">
        <f>VLOOKUP(A753,Sheet1!$A$1:$E$221,5,0)</f>
        <v>Vinay Kumar Vishwakarma</v>
      </c>
    </row>
    <row r="754" spans="1:56" x14ac:dyDescent="0.35">
      <c r="A754" t="s">
        <v>229</v>
      </c>
      <c r="B754">
        <v>69</v>
      </c>
      <c r="C754" t="s">
        <v>789</v>
      </c>
      <c r="D754" t="s">
        <v>3172</v>
      </c>
      <c r="E754">
        <v>413055</v>
      </c>
      <c r="F754" t="s">
        <v>14947</v>
      </c>
      <c r="G754">
        <v>8194109</v>
      </c>
      <c r="H754" t="s">
        <v>13397</v>
      </c>
      <c r="I754" t="s">
        <v>3174</v>
      </c>
      <c r="J754">
        <v>3462955200</v>
      </c>
      <c r="K754" t="s">
        <v>14948</v>
      </c>
      <c r="L754">
        <v>31</v>
      </c>
      <c r="M754">
        <v>30</v>
      </c>
      <c r="N754" t="s">
        <v>789</v>
      </c>
      <c r="O754">
        <v>7117590254</v>
      </c>
      <c r="P754" t="s">
        <v>1549</v>
      </c>
      <c r="Q754" t="s">
        <v>1550</v>
      </c>
      <c r="T754" s="1">
        <v>46209</v>
      </c>
      <c r="U754" s="31">
        <v>46209.846261574072</v>
      </c>
      <c r="V754">
        <v>1</v>
      </c>
      <c r="W754">
        <v>35000</v>
      </c>
      <c r="X754" t="s">
        <v>13400</v>
      </c>
      <c r="Y754" t="s">
        <v>13401</v>
      </c>
      <c r="Z754">
        <v>909020041276989</v>
      </c>
      <c r="AA754" t="s">
        <v>13467</v>
      </c>
      <c r="AB754">
        <v>2</v>
      </c>
      <c r="AC754">
        <v>23.85</v>
      </c>
      <c r="AD754" t="s">
        <v>9445</v>
      </c>
      <c r="AE754" t="s">
        <v>9446</v>
      </c>
      <c r="AF754" t="s">
        <v>13414</v>
      </c>
      <c r="AG754" s="1">
        <v>46238</v>
      </c>
      <c r="AH754">
        <v>27</v>
      </c>
      <c r="AI754" t="s">
        <v>13470</v>
      </c>
      <c r="AJ754" t="s">
        <v>13405</v>
      </c>
      <c r="AK754" t="s">
        <v>13406</v>
      </c>
      <c r="AL754">
        <v>9118993701</v>
      </c>
      <c r="AM754" t="s">
        <v>13407</v>
      </c>
      <c r="AN754" t="s">
        <v>13408</v>
      </c>
      <c r="AO754">
        <v>599</v>
      </c>
      <c r="AP754">
        <v>0</v>
      </c>
      <c r="AQ754" t="s">
        <v>13518</v>
      </c>
      <c r="AR754">
        <v>781</v>
      </c>
      <c r="AS754">
        <v>0</v>
      </c>
      <c r="AZ754">
        <v>0</v>
      </c>
      <c r="BC754" t="str">
        <f>VLOOKUP(A754,Sheet1!$A$1:$E$221,2,0)</f>
        <v>East Zone</v>
      </c>
      <c r="BD754" t="str">
        <f>VLOOKUP(A754,Sheet1!$A$1:$E$221,5,0)</f>
        <v>Sheelendra Pratap Singh</v>
      </c>
    </row>
    <row r="755" spans="1:56" x14ac:dyDescent="0.35">
      <c r="A755" t="s">
        <v>759</v>
      </c>
      <c r="B755">
        <v>70</v>
      </c>
      <c r="C755" t="s">
        <v>789</v>
      </c>
      <c r="D755" t="s">
        <v>4562</v>
      </c>
      <c r="E755">
        <v>695929</v>
      </c>
      <c r="F755" t="s">
        <v>13694</v>
      </c>
      <c r="G755">
        <v>8490180</v>
      </c>
      <c r="H755" t="s">
        <v>13397</v>
      </c>
      <c r="I755" t="s">
        <v>4563</v>
      </c>
      <c r="J755">
        <v>7983114842</v>
      </c>
      <c r="K755" t="s">
        <v>14949</v>
      </c>
      <c r="L755">
        <v>43</v>
      </c>
      <c r="M755">
        <v>26</v>
      </c>
      <c r="N755" t="s">
        <v>789</v>
      </c>
      <c r="O755">
        <v>8805495854</v>
      </c>
      <c r="P755" t="s">
        <v>4076</v>
      </c>
      <c r="Q755" t="s">
        <v>4564</v>
      </c>
      <c r="T755" s="1">
        <v>46206</v>
      </c>
      <c r="U755" s="31">
        <v>46206.741157407407</v>
      </c>
      <c r="V755">
        <v>1</v>
      </c>
      <c r="W755">
        <v>90000</v>
      </c>
      <c r="X755" t="s">
        <v>13400</v>
      </c>
      <c r="Y755" t="s">
        <v>13401</v>
      </c>
      <c r="Z755">
        <v>909020041276989</v>
      </c>
      <c r="AA755" t="s">
        <v>13402</v>
      </c>
      <c r="AB755">
        <v>3</v>
      </c>
      <c r="AC755">
        <v>24.15</v>
      </c>
      <c r="AD755" t="s">
        <v>931</v>
      </c>
      <c r="AE755" t="s">
        <v>932</v>
      </c>
      <c r="AF755" t="s">
        <v>13426</v>
      </c>
      <c r="AG755" s="1">
        <v>46240</v>
      </c>
      <c r="AH755">
        <v>25</v>
      </c>
      <c r="AI755" t="s">
        <v>13404</v>
      </c>
      <c r="AJ755" t="s">
        <v>13405</v>
      </c>
      <c r="AK755" t="s">
        <v>13406</v>
      </c>
      <c r="AL755">
        <v>8755283896</v>
      </c>
      <c r="AM755" t="s">
        <v>13415</v>
      </c>
      <c r="AN755" t="s">
        <v>13408</v>
      </c>
      <c r="AO755">
        <v>1540</v>
      </c>
      <c r="AP755">
        <v>0</v>
      </c>
      <c r="AQ755" t="s">
        <v>13451</v>
      </c>
      <c r="AR755">
        <v>2008</v>
      </c>
      <c r="AS755">
        <v>0</v>
      </c>
      <c r="AZ755">
        <v>0</v>
      </c>
      <c r="BC755" t="str">
        <f>VLOOKUP(A755,Sheet1!$A$1:$E$221,2,0)</f>
        <v>West Zone</v>
      </c>
      <c r="BD755" t="str">
        <f>VLOOKUP(A755,Sheet1!$A$1:$E$221,5,0)</f>
        <v>Sandeep Sisodiya</v>
      </c>
    </row>
    <row r="756" spans="1:56" x14ac:dyDescent="0.35">
      <c r="A756" t="s">
        <v>167</v>
      </c>
      <c r="B756">
        <v>141</v>
      </c>
      <c r="C756" t="s">
        <v>784</v>
      </c>
      <c r="D756" t="s">
        <v>4565</v>
      </c>
      <c r="E756">
        <v>636502</v>
      </c>
      <c r="F756" t="s">
        <v>14950</v>
      </c>
      <c r="G756">
        <v>8156138</v>
      </c>
      <c r="H756" t="s">
        <v>13397</v>
      </c>
      <c r="I756" t="s">
        <v>4566</v>
      </c>
      <c r="J756">
        <v>9610327316</v>
      </c>
      <c r="K756" t="s">
        <v>14951</v>
      </c>
      <c r="L756">
        <v>29</v>
      </c>
      <c r="M756">
        <v>32</v>
      </c>
      <c r="N756" t="s">
        <v>784</v>
      </c>
      <c r="O756">
        <v>8996088028</v>
      </c>
      <c r="P756" t="s">
        <v>4567</v>
      </c>
      <c r="Q756" t="s">
        <v>4568</v>
      </c>
      <c r="T756" s="1">
        <v>46206</v>
      </c>
      <c r="U756" s="31">
        <v>46206.777361111112</v>
      </c>
      <c r="V756">
        <v>1</v>
      </c>
      <c r="W756">
        <v>77000</v>
      </c>
      <c r="X756" t="s">
        <v>13400</v>
      </c>
      <c r="Y756" t="s">
        <v>13401</v>
      </c>
      <c r="Z756">
        <v>909020041276989</v>
      </c>
      <c r="AA756" t="s">
        <v>13402</v>
      </c>
      <c r="AB756">
        <v>2</v>
      </c>
      <c r="AC756">
        <v>24.15</v>
      </c>
      <c r="AD756" t="s">
        <v>1124</v>
      </c>
      <c r="AE756" t="s">
        <v>1125</v>
      </c>
      <c r="AF756" t="s">
        <v>13403</v>
      </c>
      <c r="AG756" s="1">
        <v>46237</v>
      </c>
      <c r="AH756">
        <v>25</v>
      </c>
      <c r="AI756" t="s">
        <v>13404</v>
      </c>
      <c r="AJ756" t="s">
        <v>13405</v>
      </c>
      <c r="AK756" t="s">
        <v>13406</v>
      </c>
      <c r="AL756">
        <v>6203341128</v>
      </c>
      <c r="AM756" t="s">
        <v>13407</v>
      </c>
      <c r="AN756" t="s">
        <v>13408</v>
      </c>
      <c r="AO756">
        <v>1318</v>
      </c>
      <c r="AP756">
        <v>0</v>
      </c>
      <c r="AQ756" t="s">
        <v>13542</v>
      </c>
      <c r="AR756">
        <v>1719</v>
      </c>
      <c r="AS756">
        <v>0</v>
      </c>
      <c r="AZ756">
        <v>0</v>
      </c>
      <c r="BC756" t="str">
        <f>VLOOKUP(A756,Sheet1!$A$1:$E$221,2,0)</f>
        <v>East Zone</v>
      </c>
      <c r="BD756" t="str">
        <f>VLOOKUP(A756,Sheet1!$A$1:$E$221,5,0)</f>
        <v>Raja Kumar</v>
      </c>
    </row>
    <row r="757" spans="1:56" x14ac:dyDescent="0.35">
      <c r="A757" t="s">
        <v>204</v>
      </c>
      <c r="B757">
        <v>23</v>
      </c>
      <c r="C757" t="s">
        <v>789</v>
      </c>
      <c r="D757" t="s">
        <v>3378</v>
      </c>
      <c r="E757">
        <v>16631</v>
      </c>
      <c r="F757" t="s">
        <v>3380</v>
      </c>
      <c r="G757">
        <v>9282645</v>
      </c>
      <c r="H757" t="s">
        <v>13397</v>
      </c>
      <c r="I757" t="s">
        <v>3380</v>
      </c>
      <c r="J757">
        <v>8805333585</v>
      </c>
      <c r="K757" t="s">
        <v>14952</v>
      </c>
      <c r="L757">
        <v>54</v>
      </c>
      <c r="M757">
        <v>58</v>
      </c>
      <c r="N757" t="s">
        <v>789</v>
      </c>
      <c r="O757">
        <v>9741424125</v>
      </c>
      <c r="P757" t="s">
        <v>3071</v>
      </c>
      <c r="Q757" t="s">
        <v>3072</v>
      </c>
      <c r="T757" s="1">
        <v>46209</v>
      </c>
      <c r="U757" s="31">
        <v>46209.753599537034</v>
      </c>
      <c r="V757">
        <v>1</v>
      </c>
      <c r="W757">
        <v>90000</v>
      </c>
      <c r="X757" t="s">
        <v>13400</v>
      </c>
      <c r="Y757" t="s">
        <v>13401</v>
      </c>
      <c r="Z757">
        <v>909020041276989</v>
      </c>
      <c r="AA757" t="s">
        <v>13402</v>
      </c>
      <c r="AB757">
        <v>7</v>
      </c>
      <c r="AC757">
        <v>24.15</v>
      </c>
      <c r="AD757" t="s">
        <v>931</v>
      </c>
      <c r="AE757" t="s">
        <v>932</v>
      </c>
      <c r="AF757" t="s">
        <v>13414</v>
      </c>
      <c r="AG757" s="1">
        <v>46243</v>
      </c>
      <c r="AH757">
        <v>25</v>
      </c>
      <c r="AI757" t="s">
        <v>13404</v>
      </c>
      <c r="AJ757" t="s">
        <v>13427</v>
      </c>
      <c r="AK757" t="s">
        <v>13406</v>
      </c>
      <c r="AL757">
        <v>8958792560</v>
      </c>
      <c r="AM757" t="s">
        <v>13407</v>
      </c>
      <c r="AN757" t="s">
        <v>13408</v>
      </c>
      <c r="AO757">
        <v>1540</v>
      </c>
      <c r="AP757">
        <v>0</v>
      </c>
      <c r="AQ757" t="s">
        <v>13451</v>
      </c>
      <c r="AR757">
        <v>2008</v>
      </c>
      <c r="AS757">
        <v>0</v>
      </c>
      <c r="AZ757">
        <v>0</v>
      </c>
      <c r="BC757" t="str">
        <f>VLOOKUP(A757,Sheet1!$A$1:$E$221,2,0)</f>
        <v>West Zone</v>
      </c>
      <c r="BD757" t="str">
        <f>VLOOKUP(A757,Sheet1!$A$1:$E$221,5,0)</f>
        <v>Pradeep Kumar</v>
      </c>
    </row>
    <row r="758" spans="1:56" x14ac:dyDescent="0.35">
      <c r="A758" t="s">
        <v>180</v>
      </c>
      <c r="B758">
        <v>723</v>
      </c>
      <c r="C758" t="s">
        <v>785</v>
      </c>
      <c r="D758" t="s">
        <v>3456</v>
      </c>
      <c r="E758">
        <v>477486</v>
      </c>
      <c r="F758" t="s">
        <v>14953</v>
      </c>
      <c r="G758">
        <v>8311771</v>
      </c>
      <c r="H758" t="s">
        <v>13397</v>
      </c>
      <c r="I758" t="s">
        <v>3458</v>
      </c>
      <c r="J758">
        <v>4152068021</v>
      </c>
      <c r="K758" t="s">
        <v>14954</v>
      </c>
      <c r="L758">
        <v>42</v>
      </c>
      <c r="M758">
        <v>46</v>
      </c>
      <c r="N758" t="s">
        <v>785</v>
      </c>
      <c r="O758">
        <v>2081074389</v>
      </c>
      <c r="P758" t="s">
        <v>3109</v>
      </c>
      <c r="Q758" t="s">
        <v>3110</v>
      </c>
      <c r="T758" s="1">
        <v>46209</v>
      </c>
      <c r="U758" s="31">
        <v>46209.616412037038</v>
      </c>
      <c r="V758">
        <v>1</v>
      </c>
      <c r="W758">
        <v>60000</v>
      </c>
      <c r="X758" t="s">
        <v>13400</v>
      </c>
      <c r="Y758" t="s">
        <v>13401</v>
      </c>
      <c r="Z758">
        <v>909020041276989</v>
      </c>
      <c r="AA758" t="s">
        <v>13402</v>
      </c>
      <c r="AB758">
        <v>2</v>
      </c>
      <c r="AC758">
        <v>24.5</v>
      </c>
      <c r="AD758" t="s">
        <v>1302</v>
      </c>
      <c r="AE758" t="s">
        <v>1303</v>
      </c>
      <c r="AF758" t="s">
        <v>13403</v>
      </c>
      <c r="AG758" s="1">
        <v>46243</v>
      </c>
      <c r="AH758">
        <v>25</v>
      </c>
      <c r="AI758" t="s">
        <v>13404</v>
      </c>
      <c r="AJ758" t="s">
        <v>13435</v>
      </c>
      <c r="AK758" t="s">
        <v>13406</v>
      </c>
      <c r="AL758">
        <v>9714062015</v>
      </c>
      <c r="AM758" t="s">
        <v>13407</v>
      </c>
      <c r="AN758" t="s">
        <v>13408</v>
      </c>
      <c r="AO758">
        <v>1027</v>
      </c>
      <c r="AP758">
        <v>0</v>
      </c>
      <c r="AQ758" t="s">
        <v>13416</v>
      </c>
      <c r="AR758">
        <v>1379</v>
      </c>
      <c r="AS758">
        <v>0</v>
      </c>
      <c r="AZ758">
        <v>0</v>
      </c>
      <c r="BC758" t="str">
        <f>VLOOKUP(A758,Sheet1!$A$1:$E$221,2,0)</f>
        <v>West Zone</v>
      </c>
      <c r="BD758" t="str">
        <f>VLOOKUP(A758,Sheet1!$A$1:$E$221,5,0)</f>
        <v>Valand Priyankkumar</v>
      </c>
    </row>
    <row r="759" spans="1:56" x14ac:dyDescent="0.35">
      <c r="A759" t="s">
        <v>925</v>
      </c>
      <c r="B759">
        <v>9</v>
      </c>
      <c r="C759" t="s">
        <v>788</v>
      </c>
      <c r="D759" t="s">
        <v>6415</v>
      </c>
      <c r="E759">
        <v>216318</v>
      </c>
      <c r="F759" t="s">
        <v>14955</v>
      </c>
      <c r="G759">
        <v>8213052</v>
      </c>
      <c r="H759" t="s">
        <v>13397</v>
      </c>
      <c r="I759" t="s">
        <v>6419</v>
      </c>
      <c r="J759">
        <v>9310931732</v>
      </c>
      <c r="K759" t="s">
        <v>14956</v>
      </c>
      <c r="L759">
        <v>31</v>
      </c>
      <c r="M759">
        <v>30</v>
      </c>
      <c r="N759" t="s">
        <v>788</v>
      </c>
      <c r="O759">
        <v>4312200317</v>
      </c>
      <c r="P759" t="s">
        <v>6416</v>
      </c>
      <c r="Q759" t="s">
        <v>6417</v>
      </c>
      <c r="R759" t="s">
        <v>14957</v>
      </c>
      <c r="S759" t="s">
        <v>14958</v>
      </c>
      <c r="T759" s="1">
        <v>46210</v>
      </c>
      <c r="U759" s="31">
        <v>46210.710069444445</v>
      </c>
      <c r="V759">
        <v>1</v>
      </c>
      <c r="W759">
        <v>70000</v>
      </c>
      <c r="X759" t="s">
        <v>13400</v>
      </c>
      <c r="Y759" t="s">
        <v>13401</v>
      </c>
      <c r="Z759">
        <v>909020041276989</v>
      </c>
      <c r="AA759" t="s">
        <v>13402</v>
      </c>
      <c r="AB759">
        <v>2</v>
      </c>
      <c r="AC759">
        <v>24.5</v>
      </c>
      <c r="AD759" t="s">
        <v>1202</v>
      </c>
      <c r="AE759" t="s">
        <v>1203</v>
      </c>
      <c r="AF759" t="s">
        <v>13414</v>
      </c>
      <c r="AG759" s="1">
        <v>46242</v>
      </c>
      <c r="AH759">
        <v>25</v>
      </c>
      <c r="AI759" t="s">
        <v>13404</v>
      </c>
      <c r="AJ759" t="s">
        <v>13405</v>
      </c>
      <c r="AK759" t="s">
        <v>13406</v>
      </c>
      <c r="AL759">
        <v>8819819632</v>
      </c>
      <c r="AM759" t="s">
        <v>13407</v>
      </c>
      <c r="AN759" t="s">
        <v>13408</v>
      </c>
      <c r="AO759">
        <v>1198</v>
      </c>
      <c r="AP759">
        <v>0</v>
      </c>
      <c r="AQ759" t="s">
        <v>13454</v>
      </c>
      <c r="AR759">
        <v>1491</v>
      </c>
      <c r="AS759">
        <v>0</v>
      </c>
      <c r="AZ759">
        <v>0</v>
      </c>
      <c r="BC759" t="str">
        <f>VLOOKUP(A759,Sheet1!$A$1:$E$221,2,0)</f>
        <v>South Zone</v>
      </c>
      <c r="BD759" t="str">
        <f>VLOOKUP(A759,Sheet1!$A$1:$E$221,5,0)</f>
        <v>Vinay Kumar Vishwakarma</v>
      </c>
    </row>
    <row r="760" spans="1:56" x14ac:dyDescent="0.35">
      <c r="A760" t="s">
        <v>266</v>
      </c>
      <c r="B760">
        <v>1106</v>
      </c>
      <c r="C760" t="s">
        <v>779</v>
      </c>
      <c r="D760" t="s">
        <v>4569</v>
      </c>
      <c r="E760">
        <v>616766</v>
      </c>
      <c r="F760" t="s">
        <v>14474</v>
      </c>
      <c r="G760">
        <v>8644480</v>
      </c>
      <c r="H760" t="s">
        <v>13397</v>
      </c>
      <c r="I760" t="s">
        <v>4570</v>
      </c>
      <c r="J760">
        <v>6825829557</v>
      </c>
      <c r="K760" t="s">
        <v>14959</v>
      </c>
      <c r="L760">
        <v>36</v>
      </c>
      <c r="M760">
        <v>39</v>
      </c>
      <c r="N760" t="s">
        <v>779</v>
      </c>
      <c r="O760">
        <v>5692499362</v>
      </c>
      <c r="P760" t="s">
        <v>3893</v>
      </c>
      <c r="Q760" t="s">
        <v>3894</v>
      </c>
      <c r="T760" s="1">
        <v>46206</v>
      </c>
      <c r="U760" s="31">
        <v>46206.826458333337</v>
      </c>
      <c r="V760">
        <v>1</v>
      </c>
      <c r="W760">
        <v>90000</v>
      </c>
      <c r="X760" t="s">
        <v>13400</v>
      </c>
      <c r="Y760" t="s">
        <v>13401</v>
      </c>
      <c r="Z760">
        <v>909020041276989</v>
      </c>
      <c r="AA760" t="s">
        <v>13402</v>
      </c>
      <c r="AB760">
        <v>3</v>
      </c>
      <c r="AC760">
        <v>24.15</v>
      </c>
      <c r="AD760" t="s">
        <v>1032</v>
      </c>
      <c r="AE760" t="s">
        <v>1033</v>
      </c>
      <c r="AF760" t="s">
        <v>13403</v>
      </c>
      <c r="AG760" s="1">
        <v>46246</v>
      </c>
      <c r="AH760">
        <v>25</v>
      </c>
      <c r="AI760" t="s">
        <v>13404</v>
      </c>
      <c r="AJ760" t="s">
        <v>13427</v>
      </c>
      <c r="AK760" t="s">
        <v>13406</v>
      </c>
      <c r="AL760">
        <v>7076341350</v>
      </c>
      <c r="AM760" t="s">
        <v>13415</v>
      </c>
      <c r="AN760" t="s">
        <v>13408</v>
      </c>
      <c r="AO760">
        <v>1540</v>
      </c>
      <c r="AP760">
        <v>0</v>
      </c>
      <c r="AQ760" t="s">
        <v>13440</v>
      </c>
      <c r="AR760">
        <v>2010</v>
      </c>
      <c r="AS760">
        <v>0</v>
      </c>
      <c r="AZ760">
        <v>0</v>
      </c>
      <c r="BC760" t="str">
        <f>VLOOKUP(A760,Sheet1!$A$1:$E$221,2,0)</f>
        <v>South East Zone</v>
      </c>
      <c r="BD760" t="str">
        <f>VLOOKUP(A760,Sheet1!$A$1:$E$221,5,0)</f>
        <v>Pritam Vishwas</v>
      </c>
    </row>
    <row r="761" spans="1:56" x14ac:dyDescent="0.35">
      <c r="A761" t="s">
        <v>919</v>
      </c>
      <c r="B761">
        <v>181</v>
      </c>
      <c r="C761" t="s">
        <v>791</v>
      </c>
      <c r="D761" t="s">
        <v>3481</v>
      </c>
      <c r="E761">
        <v>315736</v>
      </c>
      <c r="F761" s="73">
        <v>43862</v>
      </c>
      <c r="G761">
        <v>8587773</v>
      </c>
      <c r="H761" t="s">
        <v>13397</v>
      </c>
      <c r="I761" t="s">
        <v>3483</v>
      </c>
      <c r="J761">
        <v>8669252813</v>
      </c>
      <c r="K761" t="s">
        <v>14960</v>
      </c>
      <c r="L761">
        <v>46</v>
      </c>
      <c r="M761">
        <v>53</v>
      </c>
      <c r="N761" t="s">
        <v>791</v>
      </c>
      <c r="O761">
        <v>4045883972</v>
      </c>
      <c r="P761" t="s">
        <v>3123</v>
      </c>
      <c r="Q761" t="s">
        <v>3124</v>
      </c>
      <c r="R761" t="s">
        <v>14961</v>
      </c>
      <c r="S761" t="s">
        <v>14962</v>
      </c>
      <c r="T761" s="1">
        <v>46209</v>
      </c>
      <c r="U761" s="31">
        <v>46209.804756944446</v>
      </c>
      <c r="V761">
        <v>1</v>
      </c>
      <c r="W761">
        <v>90000</v>
      </c>
      <c r="X761" t="s">
        <v>13400</v>
      </c>
      <c r="Y761" t="s">
        <v>13401</v>
      </c>
      <c r="Z761">
        <v>909020041276989</v>
      </c>
      <c r="AA761" t="s">
        <v>13402</v>
      </c>
      <c r="AB761">
        <v>3</v>
      </c>
      <c r="AC761">
        <v>24.15</v>
      </c>
      <c r="AD761" t="s">
        <v>1032</v>
      </c>
      <c r="AE761" t="s">
        <v>1033</v>
      </c>
      <c r="AF761" t="s">
        <v>13426</v>
      </c>
      <c r="AG761" s="1">
        <v>46267</v>
      </c>
      <c r="AH761">
        <v>25</v>
      </c>
      <c r="AI761" t="s">
        <v>13404</v>
      </c>
      <c r="AJ761" t="s">
        <v>13405</v>
      </c>
      <c r="AK761" t="s">
        <v>13406</v>
      </c>
      <c r="AL761">
        <v>8455836924</v>
      </c>
      <c r="AM761" t="s">
        <v>13407</v>
      </c>
      <c r="AN761" t="s">
        <v>13408</v>
      </c>
      <c r="AO761">
        <v>1540</v>
      </c>
      <c r="AP761">
        <v>0</v>
      </c>
      <c r="AQ761" t="s">
        <v>13440</v>
      </c>
      <c r="AR761">
        <v>2010</v>
      </c>
      <c r="AS761">
        <v>0</v>
      </c>
      <c r="AZ761">
        <v>0</v>
      </c>
      <c r="BC761" t="str">
        <f>VLOOKUP(A761,Sheet1!$A$1:$E$221,2,0)</f>
        <v>South East Zone</v>
      </c>
      <c r="BD761" t="str">
        <f>VLOOKUP(A761,Sheet1!$A$1:$E$221,5,0)</f>
        <v>Pratik Mishra</v>
      </c>
    </row>
    <row r="762" spans="1:56" x14ac:dyDescent="0.35">
      <c r="A762" t="s">
        <v>210</v>
      </c>
      <c r="B762">
        <v>253</v>
      </c>
      <c r="C762" t="s">
        <v>789</v>
      </c>
      <c r="D762" t="s">
        <v>3393</v>
      </c>
      <c r="E762">
        <v>597401</v>
      </c>
      <c r="F762" t="s">
        <v>13707</v>
      </c>
      <c r="G762">
        <v>7881722</v>
      </c>
      <c r="H762" t="s">
        <v>13397</v>
      </c>
      <c r="I762" t="s">
        <v>3395</v>
      </c>
      <c r="J762">
        <v>2453638133</v>
      </c>
      <c r="K762" t="s">
        <v>14963</v>
      </c>
      <c r="L762">
        <v>32</v>
      </c>
      <c r="M762">
        <v>34</v>
      </c>
      <c r="N762" t="s">
        <v>789</v>
      </c>
      <c r="O762">
        <v>2595484171</v>
      </c>
      <c r="P762" t="s">
        <v>99</v>
      </c>
      <c r="Q762" t="s">
        <v>2051</v>
      </c>
      <c r="T762" s="1">
        <v>46209</v>
      </c>
      <c r="U762" s="31">
        <v>46209.567129629628</v>
      </c>
      <c r="V762">
        <v>1</v>
      </c>
      <c r="W762">
        <v>90000</v>
      </c>
      <c r="X762" t="s">
        <v>13400</v>
      </c>
      <c r="Y762" t="s">
        <v>13401</v>
      </c>
      <c r="Z762">
        <v>909020041276989</v>
      </c>
      <c r="AA762" t="s">
        <v>13402</v>
      </c>
      <c r="AB762">
        <v>5</v>
      </c>
      <c r="AC762">
        <v>24.15</v>
      </c>
      <c r="AD762" t="s">
        <v>1180</v>
      </c>
      <c r="AE762" t="s">
        <v>1181</v>
      </c>
      <c r="AF762" t="s">
        <v>13414</v>
      </c>
      <c r="AG762" s="1">
        <v>46243</v>
      </c>
      <c r="AH762">
        <v>25</v>
      </c>
      <c r="AI762" t="s">
        <v>13404</v>
      </c>
      <c r="AJ762" t="s">
        <v>13435</v>
      </c>
      <c r="AK762" t="s">
        <v>13406</v>
      </c>
      <c r="AL762">
        <v>6395411742</v>
      </c>
      <c r="AM762" t="s">
        <v>13407</v>
      </c>
      <c r="AN762" t="s">
        <v>13408</v>
      </c>
      <c r="AO762">
        <v>1540</v>
      </c>
      <c r="AP762">
        <v>0</v>
      </c>
      <c r="AQ762" t="s">
        <v>13431</v>
      </c>
      <c r="AR762">
        <v>2069</v>
      </c>
      <c r="AS762">
        <v>0</v>
      </c>
      <c r="AZ762">
        <v>0</v>
      </c>
      <c r="BC762" t="str">
        <f>VLOOKUP(A762,Sheet1!$A$1:$E$221,2,0)</f>
        <v>West Zone</v>
      </c>
      <c r="BD762" t="str">
        <f>VLOOKUP(A762,Sheet1!$A$1:$E$221,5,0)</f>
        <v>Sandeep Sisodiya</v>
      </c>
    </row>
    <row r="763" spans="1:56" x14ac:dyDescent="0.35">
      <c r="A763" t="s">
        <v>714</v>
      </c>
      <c r="B763">
        <v>121</v>
      </c>
      <c r="C763" t="s">
        <v>784</v>
      </c>
      <c r="D763" t="s">
        <v>3189</v>
      </c>
      <c r="E763">
        <v>763340</v>
      </c>
      <c r="F763" t="s">
        <v>14964</v>
      </c>
      <c r="G763">
        <v>9055999</v>
      </c>
      <c r="H763" t="s">
        <v>13397</v>
      </c>
      <c r="I763" t="s">
        <v>3191</v>
      </c>
      <c r="J763">
        <v>8262662942</v>
      </c>
      <c r="K763" t="s">
        <v>14965</v>
      </c>
      <c r="L763">
        <v>38</v>
      </c>
      <c r="M763">
        <v>38</v>
      </c>
      <c r="N763" t="s">
        <v>784</v>
      </c>
      <c r="O763">
        <v>1996322606</v>
      </c>
      <c r="P763" t="s">
        <v>1669</v>
      </c>
      <c r="Q763" t="s">
        <v>1670</v>
      </c>
      <c r="R763" t="s">
        <v>1669</v>
      </c>
      <c r="S763" t="s">
        <v>1670</v>
      </c>
      <c r="T763" s="1">
        <v>46206</v>
      </c>
      <c r="U763" s="31">
        <v>46206.770856481482</v>
      </c>
      <c r="V763">
        <v>1</v>
      </c>
      <c r="W763">
        <v>90000</v>
      </c>
      <c r="X763" t="s">
        <v>13400</v>
      </c>
      <c r="Y763" t="s">
        <v>13401</v>
      </c>
      <c r="Z763">
        <v>909020041276989</v>
      </c>
      <c r="AA763" t="s">
        <v>13402</v>
      </c>
      <c r="AB763">
        <v>4</v>
      </c>
      <c r="AC763">
        <v>24.15</v>
      </c>
      <c r="AD763" t="s">
        <v>1032</v>
      </c>
      <c r="AE763" t="s">
        <v>1033</v>
      </c>
      <c r="AF763" t="s">
        <v>13414</v>
      </c>
      <c r="AG763" s="1">
        <v>46246</v>
      </c>
      <c r="AH763">
        <v>25</v>
      </c>
      <c r="AI763" t="s">
        <v>13404</v>
      </c>
      <c r="AJ763" t="s">
        <v>13435</v>
      </c>
      <c r="AK763" t="s">
        <v>13406</v>
      </c>
      <c r="AL763">
        <v>8210980678</v>
      </c>
      <c r="AM763" t="s">
        <v>13415</v>
      </c>
      <c r="AN763" t="s">
        <v>13408</v>
      </c>
      <c r="AO763">
        <v>1540</v>
      </c>
      <c r="AP763">
        <v>0</v>
      </c>
      <c r="AQ763" t="s">
        <v>13440</v>
      </c>
      <c r="AR763">
        <v>2010</v>
      </c>
      <c r="AS763">
        <v>0</v>
      </c>
      <c r="AZ763">
        <v>0</v>
      </c>
      <c r="BC763" t="str">
        <f>VLOOKUP(A763,Sheet1!$A$1:$E$221,2,0)</f>
        <v>East Zone</v>
      </c>
      <c r="BD763" t="str">
        <f>VLOOKUP(A763,Sheet1!$A$1:$E$221,5,0)</f>
        <v>Raja Kumar</v>
      </c>
    </row>
    <row r="764" spans="1:56" x14ac:dyDescent="0.35">
      <c r="A764" t="s">
        <v>160</v>
      </c>
      <c r="B764">
        <v>1498</v>
      </c>
      <c r="C764" t="s">
        <v>789</v>
      </c>
      <c r="D764" t="s">
        <v>3474</v>
      </c>
      <c r="E764">
        <v>283532</v>
      </c>
      <c r="F764" t="s">
        <v>14618</v>
      </c>
      <c r="G764">
        <v>9161363</v>
      </c>
      <c r="H764" t="s">
        <v>13397</v>
      </c>
      <c r="I764" t="s">
        <v>3478</v>
      </c>
      <c r="J764">
        <v>8565332473</v>
      </c>
      <c r="K764" t="s">
        <v>2750</v>
      </c>
      <c r="L764">
        <v>27</v>
      </c>
      <c r="M764">
        <v>29</v>
      </c>
      <c r="N764" t="s">
        <v>789</v>
      </c>
      <c r="O764">
        <v>1510870883</v>
      </c>
      <c r="P764" t="s">
        <v>3121</v>
      </c>
      <c r="Q764" t="s">
        <v>3122</v>
      </c>
      <c r="T764" s="1">
        <v>46206</v>
      </c>
      <c r="U764" s="31">
        <v>46206.758298611108</v>
      </c>
      <c r="V764">
        <v>1</v>
      </c>
      <c r="W764">
        <v>85000</v>
      </c>
      <c r="X764" t="s">
        <v>13400</v>
      </c>
      <c r="Y764" t="s">
        <v>13401</v>
      </c>
      <c r="Z764">
        <v>909020041276989</v>
      </c>
      <c r="AA764" t="s">
        <v>13626</v>
      </c>
      <c r="AB764">
        <v>3</v>
      </c>
      <c r="AC764">
        <v>24.5</v>
      </c>
      <c r="AD764" t="s">
        <v>3476</v>
      </c>
      <c r="AE764" t="s">
        <v>3477</v>
      </c>
      <c r="AF764" t="s">
        <v>13414</v>
      </c>
      <c r="AG764" s="1">
        <v>46242</v>
      </c>
      <c r="AH764">
        <v>36</v>
      </c>
      <c r="AI764" t="s">
        <v>13404</v>
      </c>
      <c r="AJ764" t="s">
        <v>13435</v>
      </c>
      <c r="AK764" t="s">
        <v>13406</v>
      </c>
      <c r="AL764">
        <v>9149117574</v>
      </c>
      <c r="AM764" t="s">
        <v>13407</v>
      </c>
      <c r="AN764" t="s">
        <v>13408</v>
      </c>
      <c r="AO764">
        <v>1455</v>
      </c>
      <c r="AP764">
        <v>0</v>
      </c>
      <c r="AQ764" t="s">
        <v>14966</v>
      </c>
      <c r="AR764">
        <v>2894</v>
      </c>
      <c r="AS764">
        <v>0</v>
      </c>
      <c r="AZ764">
        <v>0</v>
      </c>
      <c r="BC764" t="str">
        <f>VLOOKUP(A764,Sheet1!$A$1:$E$221,2,0)</f>
        <v>West Zone</v>
      </c>
      <c r="BD764" t="str">
        <f>VLOOKUP(A764,Sheet1!$A$1:$E$221,5,0)</f>
        <v>Pradeep Kumar</v>
      </c>
    </row>
    <row r="765" spans="1:56" x14ac:dyDescent="0.35">
      <c r="A765" t="s">
        <v>249</v>
      </c>
      <c r="B765">
        <v>447</v>
      </c>
      <c r="C765" t="s">
        <v>789</v>
      </c>
      <c r="D765" t="s">
        <v>3235</v>
      </c>
      <c r="E765">
        <v>536468</v>
      </c>
      <c r="F765" t="s">
        <v>14967</v>
      </c>
      <c r="G765">
        <v>8200142</v>
      </c>
      <c r="H765" t="s">
        <v>13397</v>
      </c>
      <c r="I765" t="s">
        <v>3239</v>
      </c>
      <c r="J765">
        <v>4543431645</v>
      </c>
      <c r="K765" t="s">
        <v>14968</v>
      </c>
      <c r="L765">
        <v>31</v>
      </c>
      <c r="M765">
        <v>34</v>
      </c>
      <c r="N765" t="s">
        <v>789</v>
      </c>
      <c r="O765">
        <v>6839260874</v>
      </c>
      <c r="P765" t="s">
        <v>3236</v>
      </c>
      <c r="Q765" t="s">
        <v>3237</v>
      </c>
      <c r="T765" s="1">
        <v>46206</v>
      </c>
      <c r="U765" s="31">
        <v>46206.763425925928</v>
      </c>
      <c r="V765">
        <v>1</v>
      </c>
      <c r="W765">
        <v>80000</v>
      </c>
      <c r="X765" t="s">
        <v>13400</v>
      </c>
      <c r="Y765" t="s">
        <v>13401</v>
      </c>
      <c r="Z765">
        <v>909020041276989</v>
      </c>
      <c r="AA765" t="s">
        <v>13402</v>
      </c>
      <c r="AB765">
        <v>3</v>
      </c>
      <c r="AC765">
        <v>24.15</v>
      </c>
      <c r="AD765" t="s">
        <v>1067</v>
      </c>
      <c r="AE765" t="s">
        <v>1068</v>
      </c>
      <c r="AF765" t="s">
        <v>13414</v>
      </c>
      <c r="AG765" s="1">
        <v>46244</v>
      </c>
      <c r="AH765">
        <v>25</v>
      </c>
      <c r="AI765" t="s">
        <v>13404</v>
      </c>
      <c r="AJ765" t="s">
        <v>13405</v>
      </c>
      <c r="AK765" t="s">
        <v>13406</v>
      </c>
      <c r="AL765">
        <v>7837449856</v>
      </c>
      <c r="AM765" t="s">
        <v>13415</v>
      </c>
      <c r="AN765" t="s">
        <v>13408</v>
      </c>
      <c r="AO765">
        <v>1369</v>
      </c>
      <c r="AP765">
        <v>0</v>
      </c>
      <c r="AQ765" t="s">
        <v>13785</v>
      </c>
      <c r="AR765">
        <v>1785</v>
      </c>
      <c r="AS765">
        <v>0</v>
      </c>
      <c r="AZ765">
        <v>0</v>
      </c>
      <c r="BC765" t="str">
        <f>VLOOKUP(A765,Sheet1!$A$1:$E$221,2,0)</f>
        <v>East Zone</v>
      </c>
      <c r="BD765" t="str">
        <f>VLOOKUP(A765,Sheet1!$A$1:$E$221,5,0)</f>
        <v>Marut Nandan</v>
      </c>
    </row>
    <row r="766" spans="1:56" x14ac:dyDescent="0.35">
      <c r="A766" t="s">
        <v>115</v>
      </c>
      <c r="B766">
        <v>1217</v>
      </c>
      <c r="C766" t="s">
        <v>788</v>
      </c>
      <c r="D766" t="s">
        <v>7358</v>
      </c>
      <c r="E766">
        <v>673828</v>
      </c>
      <c r="F766" t="s">
        <v>14087</v>
      </c>
      <c r="G766">
        <v>8388174</v>
      </c>
      <c r="H766" t="s">
        <v>13397</v>
      </c>
      <c r="I766" t="s">
        <v>7360</v>
      </c>
      <c r="J766">
        <v>6405336632</v>
      </c>
      <c r="K766" t="s">
        <v>14969</v>
      </c>
      <c r="L766">
        <v>54</v>
      </c>
      <c r="M766">
        <v>55</v>
      </c>
      <c r="N766" t="s">
        <v>788</v>
      </c>
      <c r="O766">
        <v>2144300706</v>
      </c>
      <c r="P766" t="s">
        <v>4296</v>
      </c>
      <c r="Q766" t="s">
        <v>4297</v>
      </c>
      <c r="T766" s="1">
        <v>46209</v>
      </c>
      <c r="U766" s="31">
        <v>46209.635370370372</v>
      </c>
      <c r="V766">
        <v>1</v>
      </c>
      <c r="W766">
        <v>40000</v>
      </c>
      <c r="X766" t="s">
        <v>13400</v>
      </c>
      <c r="Y766" t="s">
        <v>13401</v>
      </c>
      <c r="Z766">
        <v>909020041276989</v>
      </c>
      <c r="AA766" t="s">
        <v>13402</v>
      </c>
      <c r="AB766">
        <v>2</v>
      </c>
      <c r="AC766">
        <v>24.15</v>
      </c>
      <c r="AD766" t="s">
        <v>969</v>
      </c>
      <c r="AE766" t="s">
        <v>970</v>
      </c>
      <c r="AF766" t="s">
        <v>13784</v>
      </c>
      <c r="AG766" s="1">
        <v>46242</v>
      </c>
      <c r="AH766">
        <v>25</v>
      </c>
      <c r="AI766" t="s">
        <v>13404</v>
      </c>
      <c r="AJ766" t="s">
        <v>13435</v>
      </c>
      <c r="AK766" t="s">
        <v>13406</v>
      </c>
      <c r="AL766">
        <v>8305860733</v>
      </c>
      <c r="AM766" t="s">
        <v>13407</v>
      </c>
      <c r="AN766" t="s">
        <v>13408</v>
      </c>
      <c r="AO766">
        <v>685</v>
      </c>
      <c r="AP766">
        <v>0</v>
      </c>
      <c r="AQ766" t="s">
        <v>13721</v>
      </c>
      <c r="AR766">
        <v>852</v>
      </c>
      <c r="AS766">
        <v>0</v>
      </c>
      <c r="AZ766">
        <v>0</v>
      </c>
      <c r="BC766" t="str">
        <f>VLOOKUP(A766,Sheet1!$A$1:$E$221,2,0)</f>
        <v>South Zone</v>
      </c>
      <c r="BD766" t="str">
        <f>VLOOKUP(A766,Sheet1!$A$1:$E$221,5,0)</f>
        <v>Vinay Shukla</v>
      </c>
    </row>
    <row r="767" spans="1:56" x14ac:dyDescent="0.35">
      <c r="A767" t="s">
        <v>129</v>
      </c>
      <c r="B767">
        <v>201</v>
      </c>
      <c r="C767" t="s">
        <v>787</v>
      </c>
      <c r="D767" t="s">
        <v>5377</v>
      </c>
      <c r="E767">
        <v>352316</v>
      </c>
      <c r="F767" t="s">
        <v>12442</v>
      </c>
      <c r="G767">
        <v>8257797</v>
      </c>
      <c r="H767" t="s">
        <v>13397</v>
      </c>
      <c r="I767" t="s">
        <v>1784</v>
      </c>
      <c r="J767">
        <v>3304014379</v>
      </c>
      <c r="K767" t="s">
        <v>14970</v>
      </c>
      <c r="L767">
        <v>47</v>
      </c>
      <c r="M767">
        <v>42</v>
      </c>
      <c r="N767" t="s">
        <v>787</v>
      </c>
      <c r="O767">
        <v>3031296285</v>
      </c>
      <c r="P767" t="s">
        <v>5373</v>
      </c>
      <c r="Q767" t="s">
        <v>5374</v>
      </c>
      <c r="T767" s="1">
        <v>46210</v>
      </c>
      <c r="U767" s="31">
        <v>46210.851701388892</v>
      </c>
      <c r="V767">
        <v>1</v>
      </c>
      <c r="W767">
        <v>65000</v>
      </c>
      <c r="X767" t="s">
        <v>13400</v>
      </c>
      <c r="Y767" t="s">
        <v>13401</v>
      </c>
      <c r="Z767">
        <v>909020041276989</v>
      </c>
      <c r="AA767" t="s">
        <v>13402</v>
      </c>
      <c r="AB767">
        <v>3</v>
      </c>
      <c r="AC767">
        <v>24.15</v>
      </c>
      <c r="AD767" t="s">
        <v>1006</v>
      </c>
      <c r="AE767" t="s">
        <v>1007</v>
      </c>
      <c r="AF767" t="s">
        <v>13403</v>
      </c>
      <c r="AG767" s="1">
        <v>46240</v>
      </c>
      <c r="AH767">
        <v>25</v>
      </c>
      <c r="AI767" t="s">
        <v>13404</v>
      </c>
      <c r="AJ767" t="s">
        <v>13405</v>
      </c>
      <c r="AK767" t="s">
        <v>13406</v>
      </c>
      <c r="AL767">
        <v>7370936062</v>
      </c>
      <c r="AM767" t="s">
        <v>13407</v>
      </c>
      <c r="AN767" t="s">
        <v>13408</v>
      </c>
      <c r="AO767">
        <v>1113</v>
      </c>
      <c r="AP767">
        <v>0</v>
      </c>
      <c r="AQ767" t="s">
        <v>13737</v>
      </c>
      <c r="AR767">
        <v>1450</v>
      </c>
      <c r="AS767">
        <v>0</v>
      </c>
      <c r="AZ767">
        <v>0</v>
      </c>
      <c r="BC767" t="str">
        <f>VLOOKUP(A767,Sheet1!$A$1:$E$221,2,0)</f>
        <v>East Zone</v>
      </c>
      <c r="BD767" t="str">
        <f>VLOOKUP(A767,Sheet1!$A$1:$E$221,5,0)</f>
        <v>Pavan Kumar Rai</v>
      </c>
    </row>
    <row r="768" spans="1:56" x14ac:dyDescent="0.35">
      <c r="A768" t="s">
        <v>156</v>
      </c>
      <c r="B768">
        <v>1219</v>
      </c>
      <c r="C768" t="s">
        <v>789</v>
      </c>
      <c r="D768" t="s">
        <v>3461</v>
      </c>
      <c r="E768">
        <v>556481</v>
      </c>
      <c r="F768" t="s">
        <v>3463</v>
      </c>
      <c r="G768">
        <v>9284420</v>
      </c>
      <c r="H768" t="s">
        <v>13397</v>
      </c>
      <c r="I768" t="s">
        <v>3463</v>
      </c>
      <c r="J768">
        <v>8626520450</v>
      </c>
      <c r="K768" t="s">
        <v>14444</v>
      </c>
      <c r="L768">
        <v>49</v>
      </c>
      <c r="M768">
        <v>45</v>
      </c>
      <c r="N768" t="s">
        <v>789</v>
      </c>
      <c r="O768">
        <v>2308838027</v>
      </c>
      <c r="P768" t="s">
        <v>82</v>
      </c>
      <c r="Q768" t="s">
        <v>2822</v>
      </c>
      <c r="T768" s="1">
        <v>46206</v>
      </c>
      <c r="U768" s="31">
        <v>46206.802060185182</v>
      </c>
      <c r="V768">
        <v>1</v>
      </c>
      <c r="W768">
        <v>75000</v>
      </c>
      <c r="X768" t="s">
        <v>13400</v>
      </c>
      <c r="Y768" t="s">
        <v>13401</v>
      </c>
      <c r="Z768">
        <v>909020041276989</v>
      </c>
      <c r="AA768" t="s">
        <v>13402</v>
      </c>
      <c r="AB768">
        <v>5</v>
      </c>
      <c r="AC768">
        <v>24.15</v>
      </c>
      <c r="AD768" t="s">
        <v>1429</v>
      </c>
      <c r="AE768" t="s">
        <v>1430</v>
      </c>
      <c r="AF768" t="s">
        <v>13414</v>
      </c>
      <c r="AG768" s="1">
        <v>46239</v>
      </c>
      <c r="AH768">
        <v>25</v>
      </c>
      <c r="AI768" t="s">
        <v>13404</v>
      </c>
      <c r="AJ768" t="s">
        <v>13405</v>
      </c>
      <c r="AK768" t="s">
        <v>13406</v>
      </c>
      <c r="AL768">
        <v>8979251560</v>
      </c>
      <c r="AM768" t="s">
        <v>13407</v>
      </c>
      <c r="AN768" t="s">
        <v>13408</v>
      </c>
      <c r="AO768">
        <v>1284</v>
      </c>
      <c r="AP768">
        <v>0</v>
      </c>
      <c r="AQ768" t="s">
        <v>13666</v>
      </c>
      <c r="AR768">
        <v>1724</v>
      </c>
      <c r="AS768">
        <v>0</v>
      </c>
      <c r="AZ768">
        <v>0</v>
      </c>
      <c r="BC768" t="str">
        <f>VLOOKUP(A768,Sheet1!$A$1:$E$221,2,0)</f>
        <v>West Zone</v>
      </c>
      <c r="BD768" t="str">
        <f>VLOOKUP(A768,Sheet1!$A$1:$E$221,5,0)</f>
        <v>Pradeep Kumar</v>
      </c>
    </row>
    <row r="769" spans="1:56" x14ac:dyDescent="0.35">
      <c r="A769" t="s">
        <v>250</v>
      </c>
      <c r="B769">
        <v>448</v>
      </c>
      <c r="C769" t="s">
        <v>789</v>
      </c>
      <c r="D769" t="s">
        <v>3240</v>
      </c>
      <c r="E769">
        <v>464571</v>
      </c>
      <c r="F769" t="s">
        <v>14971</v>
      </c>
      <c r="G769">
        <v>8475326</v>
      </c>
      <c r="H769" t="s">
        <v>13397</v>
      </c>
      <c r="I769" t="s">
        <v>3242</v>
      </c>
      <c r="J769">
        <v>6528622027</v>
      </c>
      <c r="K769" t="s">
        <v>14972</v>
      </c>
      <c r="L769">
        <v>35</v>
      </c>
      <c r="M769">
        <v>38</v>
      </c>
      <c r="N769" t="s">
        <v>789</v>
      </c>
      <c r="O769">
        <v>7256241513</v>
      </c>
      <c r="P769" t="s">
        <v>1122</v>
      </c>
      <c r="Q769" t="s">
        <v>1123</v>
      </c>
      <c r="T769" s="1">
        <v>46209</v>
      </c>
      <c r="U769" s="31">
        <v>46209.795185185183</v>
      </c>
      <c r="V769">
        <v>1</v>
      </c>
      <c r="W769">
        <v>65000</v>
      </c>
      <c r="X769" t="s">
        <v>13400</v>
      </c>
      <c r="Y769" t="s">
        <v>13401</v>
      </c>
      <c r="Z769">
        <v>909020041276989</v>
      </c>
      <c r="AA769" t="s">
        <v>13467</v>
      </c>
      <c r="AB769">
        <v>3</v>
      </c>
      <c r="AC769">
        <v>24.15</v>
      </c>
      <c r="AD769" t="s">
        <v>9438</v>
      </c>
      <c r="AE769" t="s">
        <v>9439</v>
      </c>
      <c r="AF769" t="s">
        <v>13426</v>
      </c>
      <c r="AG769" s="1">
        <v>46248</v>
      </c>
      <c r="AH769">
        <v>27</v>
      </c>
      <c r="AI769" t="s">
        <v>13470</v>
      </c>
      <c r="AJ769" t="s">
        <v>13427</v>
      </c>
      <c r="AK769" t="s">
        <v>13406</v>
      </c>
      <c r="AL769">
        <v>7754963099</v>
      </c>
      <c r="AM769" t="s">
        <v>13415</v>
      </c>
      <c r="AN769" t="s">
        <v>13408</v>
      </c>
      <c r="AO769">
        <v>1113</v>
      </c>
      <c r="AP769">
        <v>0</v>
      </c>
      <c r="AQ769" t="s">
        <v>13737</v>
      </c>
      <c r="AR769">
        <v>1450</v>
      </c>
      <c r="AS769">
        <v>0</v>
      </c>
      <c r="AZ769">
        <v>0</v>
      </c>
      <c r="BC769" t="str">
        <f>VLOOKUP(A769,Sheet1!$A$1:$E$221,2,0)</f>
        <v>East Zone</v>
      </c>
      <c r="BD769" t="str">
        <f>VLOOKUP(A769,Sheet1!$A$1:$E$221,5,0)</f>
        <v>Sheelendra Pratap Singh</v>
      </c>
    </row>
    <row r="770" spans="1:56" x14ac:dyDescent="0.35">
      <c r="A770" t="s">
        <v>243</v>
      </c>
      <c r="B770">
        <v>268</v>
      </c>
      <c r="C770" t="s">
        <v>789</v>
      </c>
      <c r="D770" t="s">
        <v>5598</v>
      </c>
      <c r="E770">
        <v>218399</v>
      </c>
      <c r="F770" t="s">
        <v>14926</v>
      </c>
      <c r="G770">
        <v>9282040</v>
      </c>
      <c r="H770" t="s">
        <v>13397</v>
      </c>
      <c r="I770" t="s">
        <v>1150</v>
      </c>
      <c r="J770">
        <v>8917007890</v>
      </c>
      <c r="K770" t="s">
        <v>14973</v>
      </c>
      <c r="L770">
        <v>47</v>
      </c>
      <c r="M770">
        <v>28</v>
      </c>
      <c r="N770" t="s">
        <v>789</v>
      </c>
      <c r="O770">
        <v>4352023292</v>
      </c>
      <c r="P770" t="s">
        <v>5599</v>
      </c>
      <c r="Q770" t="s">
        <v>5600</v>
      </c>
      <c r="T770" s="1">
        <v>46209</v>
      </c>
      <c r="U770" s="31">
        <v>46209.543425925927</v>
      </c>
      <c r="V770">
        <v>1</v>
      </c>
      <c r="W770">
        <v>90000</v>
      </c>
      <c r="X770" t="s">
        <v>13400</v>
      </c>
      <c r="Y770" t="s">
        <v>13401</v>
      </c>
      <c r="Z770">
        <v>909020041276989</v>
      </c>
      <c r="AA770" t="s">
        <v>13402</v>
      </c>
      <c r="AB770">
        <v>7</v>
      </c>
      <c r="AC770">
        <v>24.15</v>
      </c>
      <c r="AD770" t="s">
        <v>931</v>
      </c>
      <c r="AE770" t="s">
        <v>932</v>
      </c>
      <c r="AF770" t="s">
        <v>13403</v>
      </c>
      <c r="AG770" s="1">
        <v>46266</v>
      </c>
      <c r="AH770">
        <v>25</v>
      </c>
      <c r="AI770" t="s">
        <v>13404</v>
      </c>
      <c r="AJ770" t="s">
        <v>13435</v>
      </c>
      <c r="AK770" t="s">
        <v>13406</v>
      </c>
      <c r="AL770">
        <v>9219446638</v>
      </c>
      <c r="AM770" t="s">
        <v>13415</v>
      </c>
      <c r="AN770" t="s">
        <v>13408</v>
      </c>
      <c r="AO770">
        <v>1540</v>
      </c>
      <c r="AP770">
        <v>0</v>
      </c>
      <c r="AQ770" t="s">
        <v>13451</v>
      </c>
      <c r="AR770">
        <v>2008</v>
      </c>
      <c r="AS770">
        <v>0</v>
      </c>
      <c r="AZ770">
        <v>0</v>
      </c>
      <c r="BC770" t="str">
        <f>VLOOKUP(A770,Sheet1!$A$1:$E$221,2,0)</f>
        <v>East Zone</v>
      </c>
      <c r="BD770" t="str">
        <f>VLOOKUP(A770,Sheet1!$A$1:$E$221,5,0)</f>
        <v>Marut Nandan</v>
      </c>
    </row>
    <row r="771" spans="1:56" x14ac:dyDescent="0.35">
      <c r="A771" t="s">
        <v>243</v>
      </c>
      <c r="B771">
        <v>268</v>
      </c>
      <c r="C771" t="s">
        <v>789</v>
      </c>
      <c r="D771" t="s">
        <v>3216</v>
      </c>
      <c r="E771">
        <v>604492</v>
      </c>
      <c r="F771" t="s">
        <v>14974</v>
      </c>
      <c r="G771">
        <v>8291353</v>
      </c>
      <c r="H771" t="s">
        <v>13397</v>
      </c>
      <c r="I771" t="s">
        <v>3220</v>
      </c>
      <c r="J771">
        <v>3951614576</v>
      </c>
      <c r="K771" t="s">
        <v>14975</v>
      </c>
      <c r="L771">
        <v>35</v>
      </c>
      <c r="M771">
        <v>47</v>
      </c>
      <c r="N771" t="s">
        <v>789</v>
      </c>
      <c r="O771">
        <v>5170543156</v>
      </c>
      <c r="P771" t="s">
        <v>3217</v>
      </c>
      <c r="Q771" t="s">
        <v>3218</v>
      </c>
      <c r="T771" s="1">
        <v>46206</v>
      </c>
      <c r="U771" s="31">
        <v>46206.753553240742</v>
      </c>
      <c r="V771">
        <v>1</v>
      </c>
      <c r="W771">
        <v>77000</v>
      </c>
      <c r="X771" t="s">
        <v>13400</v>
      </c>
      <c r="Y771" t="s">
        <v>13401</v>
      </c>
      <c r="Z771">
        <v>909020041276989</v>
      </c>
      <c r="AA771" t="s">
        <v>13402</v>
      </c>
      <c r="AB771">
        <v>2</v>
      </c>
      <c r="AC771">
        <v>24.15</v>
      </c>
      <c r="AD771" t="s">
        <v>939</v>
      </c>
      <c r="AE771" t="s">
        <v>940</v>
      </c>
      <c r="AF771" t="s">
        <v>13414</v>
      </c>
      <c r="AG771" s="1">
        <v>46237</v>
      </c>
      <c r="AH771">
        <v>25</v>
      </c>
      <c r="AI771" t="s">
        <v>13404</v>
      </c>
      <c r="AJ771" t="s">
        <v>13427</v>
      </c>
      <c r="AK771" t="s">
        <v>13406</v>
      </c>
      <c r="AL771">
        <v>8878941701</v>
      </c>
      <c r="AM771" t="s">
        <v>13407</v>
      </c>
      <c r="AN771" t="s">
        <v>13408</v>
      </c>
      <c r="AO771">
        <v>1318</v>
      </c>
      <c r="AP771">
        <v>0</v>
      </c>
      <c r="AQ771" t="s">
        <v>13420</v>
      </c>
      <c r="AR771">
        <v>1718</v>
      </c>
      <c r="AS771">
        <v>0</v>
      </c>
      <c r="AZ771">
        <v>0</v>
      </c>
      <c r="BC771" t="str">
        <f>VLOOKUP(A771,Sheet1!$A$1:$E$221,2,0)</f>
        <v>East Zone</v>
      </c>
      <c r="BD771" t="str">
        <f>VLOOKUP(A771,Sheet1!$A$1:$E$221,5,0)</f>
        <v>Marut Nandan</v>
      </c>
    </row>
    <row r="772" spans="1:56" x14ac:dyDescent="0.35">
      <c r="A772" t="s">
        <v>266</v>
      </c>
      <c r="B772">
        <v>1106</v>
      </c>
      <c r="C772" t="s">
        <v>779</v>
      </c>
      <c r="D772" t="s">
        <v>4571</v>
      </c>
      <c r="E772">
        <v>584966</v>
      </c>
      <c r="F772" t="s">
        <v>14976</v>
      </c>
      <c r="G772">
        <v>7804289</v>
      </c>
      <c r="H772" t="s">
        <v>13397</v>
      </c>
      <c r="I772" t="s">
        <v>4572</v>
      </c>
      <c r="J772">
        <v>6942235241</v>
      </c>
      <c r="K772" t="s">
        <v>14977</v>
      </c>
      <c r="L772">
        <v>46</v>
      </c>
      <c r="M772">
        <v>22</v>
      </c>
      <c r="N772" t="s">
        <v>779</v>
      </c>
      <c r="O772">
        <v>6800743816</v>
      </c>
      <c r="P772" t="s">
        <v>4573</v>
      </c>
      <c r="Q772" t="s">
        <v>4574</v>
      </c>
      <c r="T772" s="1">
        <v>46206</v>
      </c>
      <c r="U772" s="31">
        <v>46206.829629629632</v>
      </c>
      <c r="V772">
        <v>1</v>
      </c>
      <c r="W772">
        <v>85000</v>
      </c>
      <c r="X772" t="s">
        <v>13400</v>
      </c>
      <c r="Y772" t="s">
        <v>13401</v>
      </c>
      <c r="Z772">
        <v>909020041276989</v>
      </c>
      <c r="AA772" t="s">
        <v>13626</v>
      </c>
      <c r="AB772">
        <v>3</v>
      </c>
      <c r="AC772">
        <v>24.15</v>
      </c>
      <c r="AD772" t="s">
        <v>4575</v>
      </c>
      <c r="AE772" t="s">
        <v>4576</v>
      </c>
      <c r="AF772" t="s">
        <v>13403</v>
      </c>
      <c r="AG772" s="1">
        <v>46241</v>
      </c>
      <c r="AH772">
        <v>36</v>
      </c>
      <c r="AI772" t="s">
        <v>13404</v>
      </c>
      <c r="AJ772" t="s">
        <v>13427</v>
      </c>
      <c r="AK772" t="s">
        <v>13406</v>
      </c>
      <c r="AL772">
        <v>7047425580</v>
      </c>
      <c r="AM772" t="s">
        <v>13415</v>
      </c>
      <c r="AN772" t="s">
        <v>13408</v>
      </c>
      <c r="AO772">
        <v>1455</v>
      </c>
      <c r="AP772">
        <v>0</v>
      </c>
      <c r="AQ772" t="s">
        <v>14978</v>
      </c>
      <c r="AR772">
        <v>2809</v>
      </c>
      <c r="AS772">
        <v>0</v>
      </c>
      <c r="AZ772">
        <v>0</v>
      </c>
      <c r="BC772" t="str">
        <f>VLOOKUP(A772,Sheet1!$A$1:$E$221,2,0)</f>
        <v>South East Zone</v>
      </c>
      <c r="BD772" t="str">
        <f>VLOOKUP(A772,Sheet1!$A$1:$E$221,5,0)</f>
        <v>Pritam Vishwas</v>
      </c>
    </row>
    <row r="773" spans="1:56" x14ac:dyDescent="0.35">
      <c r="A773" t="s">
        <v>765</v>
      </c>
      <c r="B773">
        <v>4002</v>
      </c>
      <c r="C773" t="s">
        <v>788</v>
      </c>
      <c r="D773" t="s">
        <v>6745</v>
      </c>
      <c r="E773">
        <v>786812</v>
      </c>
      <c r="F773" t="s">
        <v>14979</v>
      </c>
      <c r="G773">
        <v>9284074</v>
      </c>
      <c r="H773" t="s">
        <v>13397</v>
      </c>
      <c r="I773" t="s">
        <v>6748</v>
      </c>
      <c r="J773">
        <v>2369697865</v>
      </c>
      <c r="K773" t="s">
        <v>14980</v>
      </c>
      <c r="L773">
        <v>45</v>
      </c>
      <c r="M773">
        <v>38</v>
      </c>
      <c r="N773" t="s">
        <v>788</v>
      </c>
      <c r="O773">
        <v>8875423457</v>
      </c>
      <c r="P773" t="s">
        <v>3036</v>
      </c>
      <c r="Q773" t="s">
        <v>3037</v>
      </c>
      <c r="R773" t="s">
        <v>3036</v>
      </c>
      <c r="S773" t="s">
        <v>3037</v>
      </c>
      <c r="T773" s="1">
        <v>46209</v>
      </c>
      <c r="U773" s="31">
        <v>46209.791909722226</v>
      </c>
      <c r="V773">
        <v>1</v>
      </c>
      <c r="W773">
        <v>90000</v>
      </c>
      <c r="X773" t="s">
        <v>13400</v>
      </c>
      <c r="Y773" t="s">
        <v>13401</v>
      </c>
      <c r="Z773">
        <v>909020041276989</v>
      </c>
      <c r="AA773" t="s">
        <v>13467</v>
      </c>
      <c r="AB773">
        <v>6</v>
      </c>
      <c r="AC773">
        <v>24.5</v>
      </c>
      <c r="AD773" t="s">
        <v>10372</v>
      </c>
      <c r="AE773" t="s">
        <v>10373</v>
      </c>
      <c r="AF773" t="s">
        <v>13434</v>
      </c>
      <c r="AG773" s="1">
        <v>46248</v>
      </c>
      <c r="AH773">
        <v>27</v>
      </c>
      <c r="AI773" t="s">
        <v>13470</v>
      </c>
      <c r="AJ773" t="s">
        <v>13405</v>
      </c>
      <c r="AK773" t="s">
        <v>13406</v>
      </c>
      <c r="AL773">
        <v>6267307819</v>
      </c>
      <c r="AM773" t="s">
        <v>13407</v>
      </c>
      <c r="AN773" t="s">
        <v>13408</v>
      </c>
      <c r="AO773">
        <v>1540</v>
      </c>
      <c r="AP773">
        <v>0</v>
      </c>
      <c r="AQ773" t="s">
        <v>13533</v>
      </c>
      <c r="AR773">
        <v>1917</v>
      </c>
      <c r="AS773">
        <v>0</v>
      </c>
      <c r="AZ773">
        <v>0</v>
      </c>
      <c r="BC773" t="str">
        <f>VLOOKUP(A773,Sheet1!$A$1:$E$221,2,0)</f>
        <v>South Zone</v>
      </c>
      <c r="BD773" t="str">
        <f>VLOOKUP(A773,Sheet1!$A$1:$E$221,5,0)</f>
        <v>Vinay Kumar Vishwakarma</v>
      </c>
    </row>
    <row r="774" spans="1:56" x14ac:dyDescent="0.35">
      <c r="A774" t="s">
        <v>197</v>
      </c>
      <c r="B774">
        <v>1137</v>
      </c>
      <c r="C774" t="s">
        <v>794</v>
      </c>
      <c r="D774" t="s">
        <v>3564</v>
      </c>
      <c r="E774">
        <v>639277</v>
      </c>
      <c r="F774" t="s">
        <v>14981</v>
      </c>
      <c r="G774">
        <v>8174519</v>
      </c>
      <c r="H774" t="s">
        <v>13397</v>
      </c>
      <c r="I774" t="s">
        <v>3570</v>
      </c>
      <c r="J774">
        <v>3528545918</v>
      </c>
      <c r="K774" t="s">
        <v>14982</v>
      </c>
      <c r="L774">
        <v>38</v>
      </c>
      <c r="M774">
        <v>44</v>
      </c>
      <c r="N774" t="s">
        <v>794</v>
      </c>
      <c r="O774">
        <v>4852635015</v>
      </c>
      <c r="P774" t="s">
        <v>3565</v>
      </c>
      <c r="Q774" t="s">
        <v>3566</v>
      </c>
      <c r="T774" s="1">
        <v>46206</v>
      </c>
      <c r="U774" s="31">
        <v>46206.819502314815</v>
      </c>
      <c r="V774">
        <v>1</v>
      </c>
      <c r="W774">
        <v>70000</v>
      </c>
      <c r="X774" t="s">
        <v>13400</v>
      </c>
      <c r="Y774" t="s">
        <v>13401</v>
      </c>
      <c r="Z774">
        <v>909020041276989</v>
      </c>
      <c r="AA774" t="s">
        <v>13402</v>
      </c>
      <c r="AB774">
        <v>2</v>
      </c>
      <c r="AC774">
        <v>24.6</v>
      </c>
      <c r="AD774" t="s">
        <v>3568</v>
      </c>
      <c r="AE774" t="s">
        <v>3569</v>
      </c>
      <c r="AF774" t="s">
        <v>13403</v>
      </c>
      <c r="AG774" s="1">
        <v>46242</v>
      </c>
      <c r="AH774">
        <v>25</v>
      </c>
      <c r="AI774" t="s">
        <v>13404</v>
      </c>
      <c r="AJ774" t="s">
        <v>13427</v>
      </c>
      <c r="AK774" t="s">
        <v>13406</v>
      </c>
      <c r="AL774">
        <v>8919401007</v>
      </c>
      <c r="AM774" t="s">
        <v>13407</v>
      </c>
      <c r="AN774" t="s">
        <v>13408</v>
      </c>
      <c r="AO774">
        <v>1198</v>
      </c>
      <c r="AP774">
        <v>0</v>
      </c>
      <c r="AQ774" t="s">
        <v>13409</v>
      </c>
      <c r="AR774">
        <v>1563</v>
      </c>
      <c r="AS774">
        <v>0</v>
      </c>
      <c r="AZ774">
        <v>0</v>
      </c>
      <c r="BC774" t="str">
        <f>VLOOKUP(A774,Sheet1!$A$1:$E$221,2,0)</f>
        <v>South East Zone</v>
      </c>
      <c r="BD774" t="str">
        <f>VLOOKUP(A774,Sheet1!$A$1:$E$221,5,0)</f>
        <v>Sankar T</v>
      </c>
    </row>
    <row r="775" spans="1:56" x14ac:dyDescent="0.35">
      <c r="A775" t="s">
        <v>832</v>
      </c>
      <c r="B775">
        <v>597</v>
      </c>
      <c r="C775" t="s">
        <v>789</v>
      </c>
      <c r="D775" t="s">
        <v>4577</v>
      </c>
      <c r="E775">
        <v>718735</v>
      </c>
      <c r="F775" t="s">
        <v>14291</v>
      </c>
      <c r="G775">
        <v>8663715</v>
      </c>
      <c r="H775" t="s">
        <v>13397</v>
      </c>
      <c r="I775" t="s">
        <v>4578</v>
      </c>
      <c r="J775">
        <v>7200093004</v>
      </c>
      <c r="K775" t="s">
        <v>14480</v>
      </c>
      <c r="L775">
        <v>34</v>
      </c>
      <c r="M775">
        <v>36</v>
      </c>
      <c r="N775" t="s">
        <v>789</v>
      </c>
      <c r="O775">
        <v>6353484314</v>
      </c>
      <c r="P775" t="s">
        <v>4579</v>
      </c>
      <c r="Q775" t="s">
        <v>4580</v>
      </c>
      <c r="R775" t="s">
        <v>4581</v>
      </c>
      <c r="S775" t="s">
        <v>14983</v>
      </c>
      <c r="T775" s="1">
        <v>46206</v>
      </c>
      <c r="U775" s="31">
        <v>46206.819814814815</v>
      </c>
      <c r="V775">
        <v>1</v>
      </c>
      <c r="W775">
        <v>85000</v>
      </c>
      <c r="X775" t="s">
        <v>13400</v>
      </c>
      <c r="Y775" t="s">
        <v>13401</v>
      </c>
      <c r="Z775">
        <v>909020041276989</v>
      </c>
      <c r="AA775" t="s">
        <v>13402</v>
      </c>
      <c r="AB775">
        <v>3</v>
      </c>
      <c r="AC775">
        <v>24.15</v>
      </c>
      <c r="AD775" t="s">
        <v>2698</v>
      </c>
      <c r="AE775" t="s">
        <v>2699</v>
      </c>
      <c r="AF775" t="s">
        <v>13426</v>
      </c>
      <c r="AG775" s="1">
        <v>46242</v>
      </c>
      <c r="AH775">
        <v>25</v>
      </c>
      <c r="AI775" t="s">
        <v>13404</v>
      </c>
      <c r="AJ775" t="s">
        <v>13405</v>
      </c>
      <c r="AK775" t="s">
        <v>13406</v>
      </c>
      <c r="AL775">
        <v>9720032339</v>
      </c>
      <c r="AM775" t="s">
        <v>13407</v>
      </c>
      <c r="AN775" t="s">
        <v>13408</v>
      </c>
      <c r="AO775">
        <v>1455</v>
      </c>
      <c r="AP775">
        <v>0</v>
      </c>
      <c r="AQ775" t="s">
        <v>13681</v>
      </c>
      <c r="AR775">
        <v>1954</v>
      </c>
      <c r="AS775">
        <v>0</v>
      </c>
      <c r="AZ775">
        <v>0</v>
      </c>
      <c r="BC775" t="str">
        <f>VLOOKUP(A775,Sheet1!$A$1:$E$221,2,0)</f>
        <v>West Zone</v>
      </c>
      <c r="BD775" t="str">
        <f>VLOOKUP(A775,Sheet1!$A$1:$E$221,5,0)</f>
        <v>Sandeep Sisodiya</v>
      </c>
    </row>
    <row r="776" spans="1:56" x14ac:dyDescent="0.35">
      <c r="A776" t="s">
        <v>907</v>
      </c>
      <c r="B776">
        <v>402</v>
      </c>
      <c r="C776" t="s">
        <v>787</v>
      </c>
      <c r="D776" t="s">
        <v>4582</v>
      </c>
      <c r="E776">
        <v>351022</v>
      </c>
      <c r="F776" t="s">
        <v>3378</v>
      </c>
      <c r="G776">
        <v>9284336</v>
      </c>
      <c r="H776" t="s">
        <v>13397</v>
      </c>
      <c r="I776" t="s">
        <v>4583</v>
      </c>
      <c r="J776">
        <v>1836537996</v>
      </c>
      <c r="K776" t="s">
        <v>14984</v>
      </c>
      <c r="L776">
        <v>56</v>
      </c>
      <c r="M776">
        <v>36</v>
      </c>
      <c r="N776" t="s">
        <v>787</v>
      </c>
      <c r="O776">
        <v>4382911758</v>
      </c>
      <c r="P776" t="s">
        <v>4123</v>
      </c>
      <c r="Q776" t="s">
        <v>4124</v>
      </c>
      <c r="T776" s="1">
        <v>46206</v>
      </c>
      <c r="U776" s="31">
        <v>46206.83053240741</v>
      </c>
      <c r="V776">
        <v>1</v>
      </c>
      <c r="W776">
        <v>90000</v>
      </c>
      <c r="X776" t="s">
        <v>13400</v>
      </c>
      <c r="Y776" t="s">
        <v>13401</v>
      </c>
      <c r="Z776">
        <v>909020041276989</v>
      </c>
      <c r="AA776" t="s">
        <v>13402</v>
      </c>
      <c r="AB776">
        <v>4</v>
      </c>
      <c r="AC776">
        <v>24.15</v>
      </c>
      <c r="AD776" t="s">
        <v>931</v>
      </c>
      <c r="AE776" t="s">
        <v>932</v>
      </c>
      <c r="AF776" t="s">
        <v>13414</v>
      </c>
      <c r="AG776" s="1">
        <v>46240</v>
      </c>
      <c r="AH776">
        <v>25</v>
      </c>
      <c r="AI776" t="s">
        <v>13404</v>
      </c>
      <c r="AJ776" t="s">
        <v>13405</v>
      </c>
      <c r="AK776" t="s">
        <v>13406</v>
      </c>
      <c r="AL776">
        <v>7044624578</v>
      </c>
      <c r="AM776" t="s">
        <v>13407</v>
      </c>
      <c r="AN776" t="s">
        <v>13408</v>
      </c>
      <c r="AO776">
        <v>1540</v>
      </c>
      <c r="AP776">
        <v>0</v>
      </c>
      <c r="AQ776" t="s">
        <v>13451</v>
      </c>
      <c r="AR776">
        <v>2008</v>
      </c>
      <c r="AS776">
        <v>0</v>
      </c>
      <c r="AZ776">
        <v>0</v>
      </c>
      <c r="BC776" t="str">
        <f>VLOOKUP(A776,Sheet1!$A$1:$E$221,2,0)</f>
        <v>East Zone</v>
      </c>
      <c r="BD776" t="str">
        <f>VLOOKUP(A776,Sheet1!$A$1:$E$221,5,0)</f>
        <v>Abhishek Kumar Tiwari</v>
      </c>
    </row>
    <row r="777" spans="1:56" x14ac:dyDescent="0.35">
      <c r="A777" t="s">
        <v>835</v>
      </c>
      <c r="B777">
        <v>584</v>
      </c>
      <c r="C777" t="s">
        <v>789</v>
      </c>
      <c r="D777" t="s">
        <v>3453</v>
      </c>
      <c r="E777">
        <v>418002</v>
      </c>
      <c r="F777" t="s">
        <v>13677</v>
      </c>
      <c r="G777">
        <v>9284578</v>
      </c>
      <c r="H777" t="s">
        <v>13397</v>
      </c>
      <c r="I777" t="s">
        <v>3455</v>
      </c>
      <c r="J777">
        <v>6502221924</v>
      </c>
      <c r="K777" t="s">
        <v>14858</v>
      </c>
      <c r="L777">
        <v>46</v>
      </c>
      <c r="M777">
        <v>48</v>
      </c>
      <c r="N777" t="s">
        <v>789</v>
      </c>
      <c r="O777">
        <v>8227113175</v>
      </c>
      <c r="P777" t="s">
        <v>1393</v>
      </c>
      <c r="Q777" t="s">
        <v>1394</v>
      </c>
      <c r="T777" s="1">
        <v>46209</v>
      </c>
      <c r="U777" s="31">
        <v>46209.708368055559</v>
      </c>
      <c r="V777">
        <v>1</v>
      </c>
      <c r="W777">
        <v>60000</v>
      </c>
      <c r="X777" t="s">
        <v>13400</v>
      </c>
      <c r="Y777" t="s">
        <v>13401</v>
      </c>
      <c r="Z777">
        <v>909020041276989</v>
      </c>
      <c r="AA777" t="s">
        <v>13402</v>
      </c>
      <c r="AB777">
        <v>5</v>
      </c>
      <c r="AC777">
        <v>24.15</v>
      </c>
      <c r="AD777" t="s">
        <v>1328</v>
      </c>
      <c r="AE777" t="s">
        <v>1329</v>
      </c>
      <c r="AF777" t="s">
        <v>13414</v>
      </c>
      <c r="AG777" s="1">
        <v>46246</v>
      </c>
      <c r="AH777">
        <v>25</v>
      </c>
      <c r="AI777" t="s">
        <v>13404</v>
      </c>
      <c r="AJ777" t="s">
        <v>13427</v>
      </c>
      <c r="AK777" t="s">
        <v>13406</v>
      </c>
      <c r="AL777">
        <v>9027688464</v>
      </c>
      <c r="AM777" t="s">
        <v>13415</v>
      </c>
      <c r="AN777" t="s">
        <v>13408</v>
      </c>
      <c r="AO777">
        <v>1027</v>
      </c>
      <c r="AP777">
        <v>0</v>
      </c>
      <c r="AQ777" t="s">
        <v>13416</v>
      </c>
      <c r="AR777">
        <v>1379</v>
      </c>
      <c r="AS777">
        <v>0</v>
      </c>
      <c r="AZ777">
        <v>0</v>
      </c>
      <c r="BC777" t="str">
        <f>VLOOKUP(A777,Sheet1!$A$1:$E$221,2,0)</f>
        <v>West Zone</v>
      </c>
      <c r="BD777" t="str">
        <f>VLOOKUP(A777,Sheet1!$A$1:$E$221,5,0)</f>
        <v>Pradeep Kumar</v>
      </c>
    </row>
    <row r="778" spans="1:56" x14ac:dyDescent="0.35">
      <c r="A778" t="s">
        <v>125</v>
      </c>
      <c r="B778">
        <v>112</v>
      </c>
      <c r="C778" t="s">
        <v>787</v>
      </c>
      <c r="D778" t="s">
        <v>4584</v>
      </c>
      <c r="E778">
        <v>52699</v>
      </c>
      <c r="F778" t="s">
        <v>14201</v>
      </c>
      <c r="G778">
        <v>8555159</v>
      </c>
      <c r="H778" t="s">
        <v>13397</v>
      </c>
      <c r="I778" t="s">
        <v>1629</v>
      </c>
      <c r="J778">
        <v>4921094842</v>
      </c>
      <c r="K778" t="s">
        <v>14985</v>
      </c>
      <c r="L778">
        <v>30</v>
      </c>
      <c r="M778">
        <v>33</v>
      </c>
      <c r="N778" t="s">
        <v>787</v>
      </c>
      <c r="O778">
        <v>8177334661</v>
      </c>
      <c r="P778" t="s">
        <v>4585</v>
      </c>
      <c r="Q778" t="s">
        <v>4586</v>
      </c>
      <c r="T778" s="1">
        <v>46206</v>
      </c>
      <c r="U778" s="31">
        <v>46206.799189814818</v>
      </c>
      <c r="V778">
        <v>1</v>
      </c>
      <c r="W778">
        <v>77000</v>
      </c>
      <c r="X778" t="s">
        <v>13400</v>
      </c>
      <c r="Y778" t="s">
        <v>13401</v>
      </c>
      <c r="Z778">
        <v>909020041276989</v>
      </c>
      <c r="AA778" t="s">
        <v>13402</v>
      </c>
      <c r="AB778">
        <v>2</v>
      </c>
      <c r="AC778">
        <v>24.15</v>
      </c>
      <c r="AD778" t="s">
        <v>1025</v>
      </c>
      <c r="AE778" t="s">
        <v>1026</v>
      </c>
      <c r="AF778" t="s">
        <v>13403</v>
      </c>
      <c r="AG778" s="1">
        <v>46246</v>
      </c>
      <c r="AH778">
        <v>25</v>
      </c>
      <c r="AI778" t="s">
        <v>13404</v>
      </c>
      <c r="AJ778" t="s">
        <v>13405</v>
      </c>
      <c r="AK778" t="s">
        <v>13406</v>
      </c>
      <c r="AL778">
        <v>7856829243</v>
      </c>
      <c r="AM778" t="s">
        <v>13407</v>
      </c>
      <c r="AN778" t="s">
        <v>13408</v>
      </c>
      <c r="AO778">
        <v>1318</v>
      </c>
      <c r="AP778">
        <v>0</v>
      </c>
      <c r="AQ778" t="s">
        <v>13459</v>
      </c>
      <c r="AR778">
        <v>1640</v>
      </c>
      <c r="AS778">
        <v>0</v>
      </c>
      <c r="AZ778">
        <v>0</v>
      </c>
      <c r="BC778" t="str">
        <f>VLOOKUP(A778,Sheet1!$A$1:$E$221,2,0)</f>
        <v>East Zone</v>
      </c>
      <c r="BD778" t="str">
        <f>VLOOKUP(A778,Sheet1!$A$1:$E$221,5,0)</f>
        <v>Pavan Kumar Rai</v>
      </c>
    </row>
    <row r="779" spans="1:56" x14ac:dyDescent="0.35">
      <c r="A779" t="s">
        <v>268</v>
      </c>
      <c r="B779">
        <v>1357</v>
      </c>
      <c r="C779" t="s">
        <v>791</v>
      </c>
      <c r="D779" t="s">
        <v>4587</v>
      </c>
      <c r="E779">
        <v>314503</v>
      </c>
      <c r="F779" t="s">
        <v>14986</v>
      </c>
      <c r="G779">
        <v>6086071</v>
      </c>
      <c r="H779" t="s">
        <v>13397</v>
      </c>
      <c r="I779" t="s">
        <v>4588</v>
      </c>
      <c r="J779">
        <v>9713218773</v>
      </c>
      <c r="K779" t="s">
        <v>14987</v>
      </c>
      <c r="L779">
        <v>26</v>
      </c>
      <c r="M779">
        <v>33</v>
      </c>
      <c r="N779" t="s">
        <v>791</v>
      </c>
      <c r="O779">
        <v>8515290172</v>
      </c>
      <c r="P779" t="s">
        <v>2340</v>
      </c>
      <c r="Q779" t="s">
        <v>2341</v>
      </c>
      <c r="T779" s="1">
        <v>46206</v>
      </c>
      <c r="U779" s="31">
        <v>46206.786180555559</v>
      </c>
      <c r="V779">
        <v>1</v>
      </c>
      <c r="W779">
        <v>90000</v>
      </c>
      <c r="X779" t="s">
        <v>13400</v>
      </c>
      <c r="Y779" t="s">
        <v>13401</v>
      </c>
      <c r="Z779">
        <v>909020041276989</v>
      </c>
      <c r="AA779" t="s">
        <v>13402</v>
      </c>
      <c r="AB779">
        <v>3</v>
      </c>
      <c r="AC779">
        <v>24.15</v>
      </c>
      <c r="AD779" t="s">
        <v>1180</v>
      </c>
      <c r="AE779" t="s">
        <v>1181</v>
      </c>
      <c r="AF779" t="s">
        <v>13414</v>
      </c>
      <c r="AG779" s="1">
        <v>46244</v>
      </c>
      <c r="AH779">
        <v>25</v>
      </c>
      <c r="AI779" t="s">
        <v>13404</v>
      </c>
      <c r="AJ779" t="s">
        <v>13405</v>
      </c>
      <c r="AK779" t="s">
        <v>13406</v>
      </c>
      <c r="AL779">
        <v>6370668010</v>
      </c>
      <c r="AM779" t="s">
        <v>13415</v>
      </c>
      <c r="AN779" t="s">
        <v>13408</v>
      </c>
      <c r="AO779">
        <v>1540</v>
      </c>
      <c r="AP779">
        <v>0</v>
      </c>
      <c r="AQ779" t="s">
        <v>13431</v>
      </c>
      <c r="AR779">
        <v>2069</v>
      </c>
      <c r="AS779">
        <v>0</v>
      </c>
      <c r="AZ779">
        <v>0</v>
      </c>
      <c r="BC779" t="str">
        <f>VLOOKUP(A779,Sheet1!$A$1:$E$221,2,0)</f>
        <v>South East Zone</v>
      </c>
      <c r="BD779" t="str">
        <f>VLOOKUP(A779,Sheet1!$A$1:$E$221,5,0)</f>
        <v>Pratik Mishra</v>
      </c>
    </row>
    <row r="780" spans="1:56" x14ac:dyDescent="0.35">
      <c r="A780" t="s">
        <v>192</v>
      </c>
      <c r="B780">
        <v>783</v>
      </c>
      <c r="C780" t="s">
        <v>792</v>
      </c>
      <c r="D780" t="s">
        <v>3368</v>
      </c>
      <c r="E780">
        <v>550639</v>
      </c>
      <c r="F780" t="s">
        <v>14988</v>
      </c>
      <c r="G780">
        <v>8007398</v>
      </c>
      <c r="H780" t="s">
        <v>13397</v>
      </c>
      <c r="I780" t="s">
        <v>3372</v>
      </c>
      <c r="J780">
        <v>5754331174</v>
      </c>
      <c r="K780" t="s">
        <v>14989</v>
      </c>
      <c r="L780">
        <v>24</v>
      </c>
      <c r="M780">
        <v>31</v>
      </c>
      <c r="N780" t="s">
        <v>792</v>
      </c>
      <c r="O780">
        <v>8494369701</v>
      </c>
      <c r="P780" t="s">
        <v>3369</v>
      </c>
      <c r="Q780" t="s">
        <v>3370</v>
      </c>
      <c r="T780" s="1">
        <v>46206</v>
      </c>
      <c r="U780" s="31">
        <v>46206.829016203701</v>
      </c>
      <c r="V780">
        <v>1</v>
      </c>
      <c r="W780">
        <v>65000</v>
      </c>
      <c r="X780" t="s">
        <v>13400</v>
      </c>
      <c r="Y780" t="s">
        <v>13401</v>
      </c>
      <c r="Z780">
        <v>909020041276989</v>
      </c>
      <c r="AA780" t="s">
        <v>13402</v>
      </c>
      <c r="AB780">
        <v>2</v>
      </c>
      <c r="AC780">
        <v>24.15</v>
      </c>
      <c r="AD780" t="s">
        <v>1348</v>
      </c>
      <c r="AE780" t="s">
        <v>1349</v>
      </c>
      <c r="AF780" t="s">
        <v>13426</v>
      </c>
      <c r="AG780" s="1">
        <v>46240</v>
      </c>
      <c r="AH780">
        <v>25</v>
      </c>
      <c r="AI780" t="s">
        <v>13404</v>
      </c>
      <c r="AJ780" t="s">
        <v>13405</v>
      </c>
      <c r="AK780" t="s">
        <v>13406</v>
      </c>
      <c r="AL780">
        <v>8940998855</v>
      </c>
      <c r="AM780" t="s">
        <v>13407</v>
      </c>
      <c r="AN780" t="s">
        <v>13408</v>
      </c>
      <c r="AO780">
        <v>1113</v>
      </c>
      <c r="AP780">
        <v>0</v>
      </c>
      <c r="AQ780" t="s">
        <v>13761</v>
      </c>
      <c r="AR780">
        <v>1494</v>
      </c>
      <c r="AS780">
        <v>0</v>
      </c>
      <c r="AZ780">
        <v>0</v>
      </c>
      <c r="BC780" t="str">
        <f>VLOOKUP(A780,Sheet1!$A$1:$E$221,2,0)</f>
        <v>South Zone</v>
      </c>
      <c r="BD780" t="str">
        <f>VLOOKUP(A780,Sheet1!$A$1:$E$221,5,0)</f>
        <v>Sankar T</v>
      </c>
    </row>
    <row r="781" spans="1:56" x14ac:dyDescent="0.35">
      <c r="A781" t="s">
        <v>241</v>
      </c>
      <c r="B781">
        <v>249</v>
      </c>
      <c r="C781" t="s">
        <v>789</v>
      </c>
      <c r="D781" t="s">
        <v>5540</v>
      </c>
      <c r="E781">
        <v>74944</v>
      </c>
      <c r="F781" t="s">
        <v>14990</v>
      </c>
      <c r="G781">
        <v>9283093</v>
      </c>
      <c r="H781" t="s">
        <v>13397</v>
      </c>
      <c r="I781" t="s">
        <v>5544</v>
      </c>
      <c r="J781">
        <v>7329477260</v>
      </c>
      <c r="K781" t="s">
        <v>14991</v>
      </c>
      <c r="L781">
        <v>35</v>
      </c>
      <c r="M781">
        <v>53</v>
      </c>
      <c r="N781" t="s">
        <v>789</v>
      </c>
      <c r="O781">
        <v>1189289852</v>
      </c>
      <c r="P781" t="s">
        <v>5541</v>
      </c>
      <c r="Q781" t="s">
        <v>5542</v>
      </c>
      <c r="T781" s="1">
        <v>46209</v>
      </c>
      <c r="U781" s="31">
        <v>46209.465405092589</v>
      </c>
      <c r="V781">
        <v>1</v>
      </c>
      <c r="W781">
        <v>80000</v>
      </c>
      <c r="X781" t="s">
        <v>13400</v>
      </c>
      <c r="Y781" t="s">
        <v>13401</v>
      </c>
      <c r="Z781">
        <v>909020041276989</v>
      </c>
      <c r="AA781" t="s">
        <v>13402</v>
      </c>
      <c r="AB781">
        <v>4</v>
      </c>
      <c r="AC781">
        <v>24.15</v>
      </c>
      <c r="AD781" t="s">
        <v>1067</v>
      </c>
      <c r="AE781" t="s">
        <v>1068</v>
      </c>
      <c r="AF781" t="s">
        <v>13434</v>
      </c>
      <c r="AG781" s="1">
        <v>46244</v>
      </c>
      <c r="AH781">
        <v>25</v>
      </c>
      <c r="AI781" t="s">
        <v>13404</v>
      </c>
      <c r="AJ781" t="s">
        <v>13427</v>
      </c>
      <c r="AK781" t="s">
        <v>13406</v>
      </c>
      <c r="AL781">
        <v>8382961937</v>
      </c>
      <c r="AM781" t="s">
        <v>13407</v>
      </c>
      <c r="AN781" t="s">
        <v>13408</v>
      </c>
      <c r="AO781">
        <v>1369</v>
      </c>
      <c r="AP781">
        <v>0</v>
      </c>
      <c r="AQ781" t="s">
        <v>13785</v>
      </c>
      <c r="AR781">
        <v>1785</v>
      </c>
      <c r="AS781">
        <v>0</v>
      </c>
      <c r="AZ781">
        <v>0</v>
      </c>
      <c r="BC781" t="str">
        <f>VLOOKUP(A781,Sheet1!$A$1:$E$221,2,0)</f>
        <v>East Zone</v>
      </c>
      <c r="BD781" t="str">
        <f>VLOOKUP(A781,Sheet1!$A$1:$E$221,5,0)</f>
        <v>Marut Nandan</v>
      </c>
    </row>
    <row r="782" spans="1:56" x14ac:dyDescent="0.35">
      <c r="A782" t="s">
        <v>88</v>
      </c>
      <c r="B782">
        <v>131</v>
      </c>
      <c r="C782" t="s">
        <v>788</v>
      </c>
      <c r="D782" t="s">
        <v>3310</v>
      </c>
      <c r="E782">
        <v>759154</v>
      </c>
      <c r="F782" t="s">
        <v>14992</v>
      </c>
      <c r="G782">
        <v>9284817</v>
      </c>
      <c r="H782" t="s">
        <v>13397</v>
      </c>
      <c r="I782" t="s">
        <v>3314</v>
      </c>
      <c r="J782">
        <v>8592549908</v>
      </c>
      <c r="K782" t="s">
        <v>14993</v>
      </c>
      <c r="L782">
        <v>33</v>
      </c>
      <c r="M782">
        <v>37</v>
      </c>
      <c r="N782" t="s">
        <v>788</v>
      </c>
      <c r="O782">
        <v>7372966216</v>
      </c>
      <c r="P782" t="s">
        <v>3311</v>
      </c>
      <c r="Q782" t="s">
        <v>3312</v>
      </c>
      <c r="R782" t="s">
        <v>3311</v>
      </c>
      <c r="S782" t="s">
        <v>3312</v>
      </c>
      <c r="T782" s="1">
        <v>46209</v>
      </c>
      <c r="U782" s="31">
        <v>46209.654618055552</v>
      </c>
      <c r="V782">
        <v>1</v>
      </c>
      <c r="W782">
        <v>77000</v>
      </c>
      <c r="X782" t="s">
        <v>13400</v>
      </c>
      <c r="Y782" t="s">
        <v>13401</v>
      </c>
      <c r="Z782">
        <v>909020041276989</v>
      </c>
      <c r="AA782" t="s">
        <v>13402</v>
      </c>
      <c r="AB782">
        <v>6</v>
      </c>
      <c r="AC782">
        <v>24.15</v>
      </c>
      <c r="AD782" t="s">
        <v>1025</v>
      </c>
      <c r="AE782" t="s">
        <v>1026</v>
      </c>
      <c r="AF782" t="s">
        <v>13414</v>
      </c>
      <c r="AG782" s="1">
        <v>46243</v>
      </c>
      <c r="AH782">
        <v>25</v>
      </c>
      <c r="AI782" t="s">
        <v>13404</v>
      </c>
      <c r="AJ782" t="s">
        <v>13435</v>
      </c>
      <c r="AK782" t="s">
        <v>13406</v>
      </c>
      <c r="AL782">
        <v>7987184586</v>
      </c>
      <c r="AM782" t="s">
        <v>13415</v>
      </c>
      <c r="AN782" t="s">
        <v>13408</v>
      </c>
      <c r="AO782">
        <v>1318</v>
      </c>
      <c r="AP782">
        <v>0</v>
      </c>
      <c r="AQ782" t="s">
        <v>13459</v>
      </c>
      <c r="AR782">
        <v>1640</v>
      </c>
      <c r="AS782">
        <v>0</v>
      </c>
      <c r="AZ782">
        <v>0</v>
      </c>
      <c r="BC782" t="str">
        <f>VLOOKUP(A782,Sheet1!$A$1:$E$221,2,0)</f>
        <v>South Zone</v>
      </c>
      <c r="BD782" t="str">
        <f>VLOOKUP(A782,Sheet1!$A$1:$E$221,5,0)</f>
        <v>Vinay Shukla</v>
      </c>
    </row>
    <row r="783" spans="1:56" x14ac:dyDescent="0.35">
      <c r="A783" t="s">
        <v>104</v>
      </c>
      <c r="B783">
        <v>492</v>
      </c>
      <c r="C783" t="s">
        <v>788</v>
      </c>
      <c r="D783" t="s">
        <v>6882</v>
      </c>
      <c r="E783">
        <v>786597</v>
      </c>
      <c r="F783" t="s">
        <v>13507</v>
      </c>
      <c r="G783">
        <v>9280369</v>
      </c>
      <c r="H783" t="s">
        <v>13397</v>
      </c>
      <c r="I783" t="s">
        <v>6886</v>
      </c>
      <c r="J783">
        <v>1661048554</v>
      </c>
      <c r="K783" t="s">
        <v>14994</v>
      </c>
      <c r="L783">
        <v>33</v>
      </c>
      <c r="M783">
        <v>36</v>
      </c>
      <c r="N783" t="s">
        <v>788</v>
      </c>
      <c r="O783">
        <v>2577557643</v>
      </c>
      <c r="P783" t="s">
        <v>1279</v>
      </c>
      <c r="Q783" t="s">
        <v>1280</v>
      </c>
      <c r="R783" t="s">
        <v>1279</v>
      </c>
      <c r="S783" t="s">
        <v>1280</v>
      </c>
      <c r="T783" s="1">
        <v>46209</v>
      </c>
      <c r="U783" s="31">
        <v>46209.688032407408</v>
      </c>
      <c r="V783">
        <v>1</v>
      </c>
      <c r="W783">
        <v>50000</v>
      </c>
      <c r="X783" t="s">
        <v>13400</v>
      </c>
      <c r="Y783" t="s">
        <v>13401</v>
      </c>
      <c r="Z783">
        <v>909020041276989</v>
      </c>
      <c r="AA783" t="s">
        <v>13402</v>
      </c>
      <c r="AB783">
        <v>2</v>
      </c>
      <c r="AC783">
        <v>24.15</v>
      </c>
      <c r="AD783" t="s">
        <v>1228</v>
      </c>
      <c r="AE783" t="s">
        <v>1229</v>
      </c>
      <c r="AF783" t="s">
        <v>13414</v>
      </c>
      <c r="AG783" s="1">
        <v>46240</v>
      </c>
      <c r="AH783">
        <v>25</v>
      </c>
      <c r="AI783" t="s">
        <v>13404</v>
      </c>
      <c r="AJ783" t="s">
        <v>13405</v>
      </c>
      <c r="AK783" t="s">
        <v>13406</v>
      </c>
      <c r="AL783">
        <v>8435706061</v>
      </c>
      <c r="AM783" t="s">
        <v>13407</v>
      </c>
      <c r="AN783" t="s">
        <v>13408</v>
      </c>
      <c r="AO783">
        <v>856</v>
      </c>
      <c r="AP783">
        <v>0</v>
      </c>
      <c r="AQ783" t="s">
        <v>13545</v>
      </c>
      <c r="AR783">
        <v>1065</v>
      </c>
      <c r="AS783">
        <v>0</v>
      </c>
      <c r="AZ783">
        <v>0</v>
      </c>
      <c r="BC783" t="str">
        <f>VLOOKUP(A783,Sheet1!$A$1:$E$221,2,0)</f>
        <v>South Zone</v>
      </c>
      <c r="BD783" t="str">
        <f>VLOOKUP(A783,Sheet1!$A$1:$E$221,5,0)</f>
        <v>Vinay Shukla</v>
      </c>
    </row>
    <row r="784" spans="1:56" x14ac:dyDescent="0.35">
      <c r="A784" t="s">
        <v>104</v>
      </c>
      <c r="B784">
        <v>492</v>
      </c>
      <c r="C784" t="s">
        <v>788</v>
      </c>
      <c r="D784" t="s">
        <v>6882</v>
      </c>
      <c r="E784">
        <v>786597</v>
      </c>
      <c r="F784" t="s">
        <v>13507</v>
      </c>
      <c r="G784">
        <v>9280369</v>
      </c>
      <c r="H784" t="s">
        <v>13397</v>
      </c>
      <c r="I784" t="s">
        <v>6885</v>
      </c>
      <c r="J784">
        <v>5167042797</v>
      </c>
      <c r="K784" t="s">
        <v>14995</v>
      </c>
      <c r="L784">
        <v>26</v>
      </c>
      <c r="M784">
        <v>28</v>
      </c>
      <c r="N784" t="s">
        <v>788</v>
      </c>
      <c r="O784">
        <v>5098539188</v>
      </c>
      <c r="P784" t="s">
        <v>1279</v>
      </c>
      <c r="Q784" t="s">
        <v>1280</v>
      </c>
      <c r="R784" t="s">
        <v>1279</v>
      </c>
      <c r="S784" t="s">
        <v>1280</v>
      </c>
      <c r="T784" s="1">
        <v>46209</v>
      </c>
      <c r="U784" s="31">
        <v>46209.688032407408</v>
      </c>
      <c r="V784">
        <v>1</v>
      </c>
      <c r="W784">
        <v>40000</v>
      </c>
      <c r="X784" t="s">
        <v>13400</v>
      </c>
      <c r="Y784" t="s">
        <v>13401</v>
      </c>
      <c r="Z784">
        <v>909020041276989</v>
      </c>
      <c r="AA784" t="s">
        <v>13402</v>
      </c>
      <c r="AB784">
        <v>2</v>
      </c>
      <c r="AC784">
        <v>24.15</v>
      </c>
      <c r="AD784" t="s">
        <v>969</v>
      </c>
      <c r="AE784" t="s">
        <v>970</v>
      </c>
      <c r="AF784" t="s">
        <v>13414</v>
      </c>
      <c r="AG784" s="1">
        <v>46240</v>
      </c>
      <c r="AH784">
        <v>25</v>
      </c>
      <c r="AI784" t="s">
        <v>13404</v>
      </c>
      <c r="AJ784" t="s">
        <v>13405</v>
      </c>
      <c r="AK784" t="s">
        <v>13406</v>
      </c>
      <c r="AL784">
        <v>9149717636</v>
      </c>
      <c r="AM784" t="s">
        <v>13407</v>
      </c>
      <c r="AN784" t="s">
        <v>13408</v>
      </c>
      <c r="AO784">
        <v>685</v>
      </c>
      <c r="AP784">
        <v>0</v>
      </c>
      <c r="AQ784" t="s">
        <v>13721</v>
      </c>
      <c r="AR784">
        <v>852</v>
      </c>
      <c r="AS784">
        <v>0</v>
      </c>
      <c r="AZ784">
        <v>0</v>
      </c>
      <c r="BC784" t="str">
        <f>VLOOKUP(A784,Sheet1!$A$1:$E$221,2,0)</f>
        <v>South Zone</v>
      </c>
      <c r="BD784" t="str">
        <f>VLOOKUP(A784,Sheet1!$A$1:$E$221,5,0)</f>
        <v>Vinay Shukla</v>
      </c>
    </row>
    <row r="785" spans="1:56" x14ac:dyDescent="0.35">
      <c r="A785" t="s">
        <v>209</v>
      </c>
      <c r="B785">
        <v>150</v>
      </c>
      <c r="C785" t="s">
        <v>789</v>
      </c>
      <c r="D785" t="s">
        <v>7554</v>
      </c>
      <c r="E785">
        <v>650973</v>
      </c>
      <c r="F785" t="s">
        <v>14996</v>
      </c>
      <c r="G785">
        <v>8250593</v>
      </c>
      <c r="H785" t="s">
        <v>13397</v>
      </c>
      <c r="I785" t="s">
        <v>7556</v>
      </c>
      <c r="J785">
        <v>7180031430</v>
      </c>
      <c r="K785" t="s">
        <v>14997</v>
      </c>
      <c r="L785">
        <v>42</v>
      </c>
      <c r="M785">
        <v>25</v>
      </c>
      <c r="N785" t="s">
        <v>789</v>
      </c>
      <c r="O785">
        <v>8948208359</v>
      </c>
      <c r="P785" t="s">
        <v>12587</v>
      </c>
      <c r="Q785" t="s">
        <v>12588</v>
      </c>
      <c r="T785" s="1">
        <v>46209</v>
      </c>
      <c r="U785" s="31">
        <v>46209.572916666664</v>
      </c>
      <c r="V785">
        <v>1</v>
      </c>
      <c r="W785">
        <v>90000</v>
      </c>
      <c r="X785" t="s">
        <v>13400</v>
      </c>
      <c r="Y785" t="s">
        <v>13401</v>
      </c>
      <c r="Z785">
        <v>909020041276989</v>
      </c>
      <c r="AA785" t="s">
        <v>13467</v>
      </c>
      <c r="AB785">
        <v>3</v>
      </c>
      <c r="AC785">
        <v>24.15</v>
      </c>
      <c r="AD785" t="s">
        <v>9422</v>
      </c>
      <c r="AE785" t="s">
        <v>9423</v>
      </c>
      <c r="AF785" t="s">
        <v>13403</v>
      </c>
      <c r="AG785" s="1">
        <v>46241</v>
      </c>
      <c r="AH785">
        <v>27</v>
      </c>
      <c r="AI785" t="s">
        <v>13470</v>
      </c>
      <c r="AJ785" t="s">
        <v>13405</v>
      </c>
      <c r="AK785" t="s">
        <v>13406</v>
      </c>
      <c r="AL785">
        <v>9720428431</v>
      </c>
      <c r="AM785" t="s">
        <v>13415</v>
      </c>
      <c r="AN785" t="s">
        <v>13408</v>
      </c>
      <c r="AO785">
        <v>1540</v>
      </c>
      <c r="AP785">
        <v>0</v>
      </c>
      <c r="AQ785" t="s">
        <v>13451</v>
      </c>
      <c r="AR785">
        <v>2008</v>
      </c>
      <c r="AS785">
        <v>0</v>
      </c>
      <c r="AZ785">
        <v>0</v>
      </c>
      <c r="BC785" t="str">
        <f>VLOOKUP(A785,Sheet1!$A$1:$E$221,2,0)</f>
        <v>West Zone</v>
      </c>
      <c r="BD785" t="str">
        <f>VLOOKUP(A785,Sheet1!$A$1:$E$221,5,0)</f>
        <v>Pradeep Kumar</v>
      </c>
    </row>
    <row r="786" spans="1:56" x14ac:dyDescent="0.35">
      <c r="A786" t="s">
        <v>251</v>
      </c>
      <c r="B786">
        <v>471</v>
      </c>
      <c r="C786" t="s">
        <v>789</v>
      </c>
      <c r="D786" t="s">
        <v>10496</v>
      </c>
      <c r="E786">
        <v>225048</v>
      </c>
      <c r="F786" t="s">
        <v>14998</v>
      </c>
      <c r="G786">
        <v>9284026</v>
      </c>
      <c r="H786" t="s">
        <v>13397</v>
      </c>
      <c r="I786" t="s">
        <v>10498</v>
      </c>
      <c r="J786">
        <v>7659535447</v>
      </c>
      <c r="K786" t="s">
        <v>14999</v>
      </c>
      <c r="L786">
        <v>48</v>
      </c>
      <c r="M786">
        <v>52</v>
      </c>
      <c r="N786" t="s">
        <v>789</v>
      </c>
      <c r="O786">
        <v>4478910746</v>
      </c>
      <c r="P786" t="s">
        <v>1074</v>
      </c>
      <c r="Q786" t="s">
        <v>1274</v>
      </c>
      <c r="T786" s="1">
        <v>46209</v>
      </c>
      <c r="U786" s="31">
        <v>46209.658495370371</v>
      </c>
      <c r="V786">
        <v>1</v>
      </c>
      <c r="W786">
        <v>90000</v>
      </c>
      <c r="X786" t="s">
        <v>13400</v>
      </c>
      <c r="Y786" t="s">
        <v>13401</v>
      </c>
      <c r="Z786">
        <v>909020041276989</v>
      </c>
      <c r="AA786" t="s">
        <v>13467</v>
      </c>
      <c r="AB786">
        <v>4</v>
      </c>
      <c r="AC786">
        <v>24.15</v>
      </c>
      <c r="AD786" t="s">
        <v>9422</v>
      </c>
      <c r="AE786" t="s">
        <v>9423</v>
      </c>
      <c r="AF786" t="s">
        <v>13426</v>
      </c>
      <c r="AG786" s="1">
        <v>46262</v>
      </c>
      <c r="AH786">
        <v>27</v>
      </c>
      <c r="AI786" t="s">
        <v>13470</v>
      </c>
      <c r="AJ786" t="s">
        <v>13435</v>
      </c>
      <c r="AK786" t="s">
        <v>13406</v>
      </c>
      <c r="AL786">
        <v>7905770458</v>
      </c>
      <c r="AM786" t="s">
        <v>13415</v>
      </c>
      <c r="AN786" t="s">
        <v>13408</v>
      </c>
      <c r="AO786">
        <v>1540</v>
      </c>
      <c r="AP786">
        <v>0</v>
      </c>
      <c r="AQ786" t="s">
        <v>13451</v>
      </c>
      <c r="AR786">
        <v>2008</v>
      </c>
      <c r="AS786">
        <v>0</v>
      </c>
      <c r="AZ786">
        <v>0</v>
      </c>
      <c r="BC786" t="str">
        <f>VLOOKUP(A786,Sheet1!$A$1:$E$221,2,0)</f>
        <v>East Zone</v>
      </c>
      <c r="BD786" t="str">
        <f>VLOOKUP(A786,Sheet1!$A$1:$E$221,5,0)</f>
        <v>Prince Singh</v>
      </c>
    </row>
    <row r="787" spans="1:56" x14ac:dyDescent="0.35">
      <c r="A787" t="s">
        <v>184</v>
      </c>
      <c r="B787">
        <v>423</v>
      </c>
      <c r="C787" t="s">
        <v>792</v>
      </c>
      <c r="D787" t="s">
        <v>9641</v>
      </c>
      <c r="E787">
        <v>447542</v>
      </c>
      <c r="F787" t="s">
        <v>14438</v>
      </c>
      <c r="G787">
        <v>7292843</v>
      </c>
      <c r="H787" t="s">
        <v>13397</v>
      </c>
      <c r="I787" t="s">
        <v>9643</v>
      </c>
      <c r="J787">
        <v>2701156064</v>
      </c>
      <c r="K787" t="s">
        <v>15000</v>
      </c>
      <c r="L787">
        <v>30</v>
      </c>
      <c r="M787">
        <v>41</v>
      </c>
      <c r="N787" t="s">
        <v>792</v>
      </c>
      <c r="O787">
        <v>9426686288</v>
      </c>
      <c r="P787" t="s">
        <v>1988</v>
      </c>
      <c r="Q787" t="s">
        <v>1989</v>
      </c>
      <c r="T787" s="1">
        <v>46209</v>
      </c>
      <c r="U787" s="31">
        <v>46209.80572916667</v>
      </c>
      <c r="V787">
        <v>1</v>
      </c>
      <c r="W787">
        <v>77000</v>
      </c>
      <c r="X787" t="s">
        <v>13400</v>
      </c>
      <c r="Y787" t="s">
        <v>13401</v>
      </c>
      <c r="Z787">
        <v>909020041276989</v>
      </c>
      <c r="AA787" t="s">
        <v>13467</v>
      </c>
      <c r="AB787">
        <v>2</v>
      </c>
      <c r="AC787">
        <v>24.15</v>
      </c>
      <c r="AD787" t="s">
        <v>9550</v>
      </c>
      <c r="AE787" t="s">
        <v>9551</v>
      </c>
      <c r="AF787" t="s">
        <v>13426</v>
      </c>
      <c r="AG787" s="1">
        <v>46238</v>
      </c>
      <c r="AH787">
        <v>27</v>
      </c>
      <c r="AI787" t="s">
        <v>13470</v>
      </c>
      <c r="AJ787" t="s">
        <v>13435</v>
      </c>
      <c r="AK787" t="s">
        <v>13406</v>
      </c>
      <c r="AL787">
        <v>9092458121</v>
      </c>
      <c r="AM787" t="s">
        <v>13415</v>
      </c>
      <c r="AN787" t="s">
        <v>13408</v>
      </c>
      <c r="AO787">
        <v>1318</v>
      </c>
      <c r="AP787">
        <v>0</v>
      </c>
      <c r="AQ787" t="s">
        <v>13462</v>
      </c>
      <c r="AR787">
        <v>1770</v>
      </c>
      <c r="AS787">
        <v>0</v>
      </c>
      <c r="AZ787">
        <v>0</v>
      </c>
      <c r="BC787" t="str">
        <f>VLOOKUP(A787,Sheet1!$A$1:$E$221,2,0)</f>
        <v>South Zone</v>
      </c>
      <c r="BD787" t="str">
        <f>VLOOKUP(A787,Sheet1!$A$1:$E$221,5,0)</f>
        <v>Sankar T</v>
      </c>
    </row>
    <row r="788" spans="1:56" x14ac:dyDescent="0.35">
      <c r="A788" t="s">
        <v>830</v>
      </c>
      <c r="B788">
        <v>16</v>
      </c>
      <c r="C788" t="s">
        <v>790</v>
      </c>
      <c r="D788" t="s">
        <v>9737</v>
      </c>
      <c r="E788">
        <v>297360</v>
      </c>
      <c r="F788" t="s">
        <v>15001</v>
      </c>
      <c r="G788">
        <v>8261333</v>
      </c>
      <c r="H788" t="s">
        <v>13397</v>
      </c>
      <c r="I788" t="s">
        <v>9566</v>
      </c>
      <c r="J788">
        <v>3245496663</v>
      </c>
      <c r="K788" t="s">
        <v>15002</v>
      </c>
      <c r="L788">
        <v>47</v>
      </c>
      <c r="M788">
        <v>48</v>
      </c>
      <c r="N788" t="s">
        <v>790</v>
      </c>
      <c r="O788">
        <v>3422436841</v>
      </c>
      <c r="P788" t="s">
        <v>1367</v>
      </c>
      <c r="Q788" t="s">
        <v>2088</v>
      </c>
      <c r="T788" s="1">
        <v>46210</v>
      </c>
      <c r="U788" s="31">
        <v>46210.446863425925</v>
      </c>
      <c r="V788">
        <v>1</v>
      </c>
      <c r="W788">
        <v>90000</v>
      </c>
      <c r="X788" t="s">
        <v>13400</v>
      </c>
      <c r="Y788" t="s">
        <v>13401</v>
      </c>
      <c r="Z788">
        <v>909020041276989</v>
      </c>
      <c r="AA788" t="s">
        <v>13467</v>
      </c>
      <c r="AB788">
        <v>4</v>
      </c>
      <c r="AC788">
        <v>24.15</v>
      </c>
      <c r="AD788" t="s">
        <v>9461</v>
      </c>
      <c r="AE788" t="s">
        <v>9462</v>
      </c>
      <c r="AF788" t="s">
        <v>13414</v>
      </c>
      <c r="AG788" s="1">
        <v>46241</v>
      </c>
      <c r="AH788">
        <v>27</v>
      </c>
      <c r="AI788" t="s">
        <v>13470</v>
      </c>
      <c r="AJ788" t="s">
        <v>13405</v>
      </c>
      <c r="AK788" t="s">
        <v>13406</v>
      </c>
      <c r="AL788">
        <v>8057701036</v>
      </c>
      <c r="AM788" t="s">
        <v>13407</v>
      </c>
      <c r="AN788" t="s">
        <v>13408</v>
      </c>
      <c r="AO788">
        <v>1540</v>
      </c>
      <c r="AP788">
        <v>0</v>
      </c>
      <c r="AQ788" t="s">
        <v>13440</v>
      </c>
      <c r="AR788">
        <v>2010</v>
      </c>
      <c r="AS788">
        <v>0</v>
      </c>
      <c r="AZ788">
        <v>0</v>
      </c>
      <c r="BC788" t="str">
        <f>VLOOKUP(A788,Sheet1!$A$1:$E$221,2,0)</f>
        <v>West Zone</v>
      </c>
      <c r="BD788" t="str">
        <f>VLOOKUP(A788,Sheet1!$A$1:$E$221,5,0)</f>
        <v>Sandeep Sisodiya</v>
      </c>
    </row>
    <row r="789" spans="1:56" x14ac:dyDescent="0.35">
      <c r="A789" t="s">
        <v>927</v>
      </c>
      <c r="B789">
        <v>952</v>
      </c>
      <c r="C789" t="s">
        <v>788</v>
      </c>
      <c r="D789" t="s">
        <v>10638</v>
      </c>
      <c r="E789">
        <v>474643</v>
      </c>
      <c r="F789" t="s">
        <v>15003</v>
      </c>
      <c r="G789">
        <v>6705857</v>
      </c>
      <c r="H789" t="s">
        <v>13397</v>
      </c>
      <c r="I789" t="s">
        <v>10640</v>
      </c>
      <c r="J789">
        <v>5061294209</v>
      </c>
      <c r="K789" t="s">
        <v>15004</v>
      </c>
      <c r="L789">
        <v>34</v>
      </c>
      <c r="M789">
        <v>34</v>
      </c>
      <c r="N789" t="s">
        <v>788</v>
      </c>
      <c r="O789">
        <v>6315273116</v>
      </c>
      <c r="P789" t="s">
        <v>3605</v>
      </c>
      <c r="Q789" t="s">
        <v>3606</v>
      </c>
      <c r="T789" s="1">
        <v>46209</v>
      </c>
      <c r="U789" s="31">
        <v>46209.690995370373</v>
      </c>
      <c r="V789">
        <v>1</v>
      </c>
      <c r="W789">
        <v>77000</v>
      </c>
      <c r="X789" t="s">
        <v>13400</v>
      </c>
      <c r="Y789" t="s">
        <v>13401</v>
      </c>
      <c r="Z789">
        <v>909020041276989</v>
      </c>
      <c r="AA789" t="s">
        <v>15005</v>
      </c>
      <c r="AB789">
        <v>2</v>
      </c>
      <c r="AC789">
        <v>24.15</v>
      </c>
      <c r="AD789" t="s">
        <v>9688</v>
      </c>
      <c r="AE789" t="s">
        <v>9689</v>
      </c>
      <c r="AF789" t="s">
        <v>13414</v>
      </c>
      <c r="AG789" s="1">
        <v>46225</v>
      </c>
      <c r="AH789">
        <v>53</v>
      </c>
      <c r="AI789" t="s">
        <v>15006</v>
      </c>
      <c r="AJ789" t="s">
        <v>13427</v>
      </c>
      <c r="AK789" t="s">
        <v>13406</v>
      </c>
      <c r="AL789">
        <v>9691713536</v>
      </c>
      <c r="AM789" t="s">
        <v>13415</v>
      </c>
      <c r="AN789" t="s">
        <v>13408</v>
      </c>
      <c r="AO789">
        <v>1318</v>
      </c>
      <c r="AP789">
        <v>0</v>
      </c>
      <c r="AQ789" t="s">
        <v>13459</v>
      </c>
      <c r="AR789">
        <v>1640</v>
      </c>
      <c r="AS789">
        <v>0</v>
      </c>
      <c r="AZ789">
        <v>0</v>
      </c>
      <c r="BC789" t="str">
        <f>VLOOKUP(A789,Sheet1!$A$1:$E$221,2,0)</f>
        <v>South Zone</v>
      </c>
      <c r="BD789" t="str">
        <f>VLOOKUP(A789,Sheet1!$A$1:$E$221,5,0)</f>
        <v>Vinay Kumar Vishwakarma</v>
      </c>
    </row>
    <row r="790" spans="1:56" x14ac:dyDescent="0.35">
      <c r="A790" t="s">
        <v>137</v>
      </c>
      <c r="B790">
        <v>323</v>
      </c>
      <c r="C790" t="s">
        <v>784</v>
      </c>
      <c r="D790" t="s">
        <v>5692</v>
      </c>
      <c r="E790">
        <v>565884</v>
      </c>
      <c r="F790" t="s">
        <v>15007</v>
      </c>
      <c r="G790">
        <v>8651094</v>
      </c>
      <c r="H790" t="s">
        <v>13397</v>
      </c>
      <c r="I790" t="s">
        <v>5694</v>
      </c>
      <c r="J790">
        <v>1228085226</v>
      </c>
      <c r="K790" t="s">
        <v>15008</v>
      </c>
      <c r="L790">
        <v>35</v>
      </c>
      <c r="M790">
        <v>26</v>
      </c>
      <c r="N790" t="s">
        <v>784</v>
      </c>
      <c r="O790">
        <v>9147895669</v>
      </c>
      <c r="P790" t="s">
        <v>97</v>
      </c>
      <c r="Q790" t="s">
        <v>2998</v>
      </c>
      <c r="T790" s="1">
        <v>46209</v>
      </c>
      <c r="U790" s="31">
        <v>46209.653379629628</v>
      </c>
      <c r="V790">
        <v>1</v>
      </c>
      <c r="W790">
        <v>70000</v>
      </c>
      <c r="X790" t="s">
        <v>13400</v>
      </c>
      <c r="Y790" t="s">
        <v>13401</v>
      </c>
      <c r="Z790">
        <v>909020041276989</v>
      </c>
      <c r="AA790" t="s">
        <v>13467</v>
      </c>
      <c r="AB790">
        <v>4</v>
      </c>
      <c r="AC790">
        <v>24.15</v>
      </c>
      <c r="AD790" t="s">
        <v>9829</v>
      </c>
      <c r="AE790" t="s">
        <v>9830</v>
      </c>
      <c r="AF790" t="s">
        <v>13403</v>
      </c>
      <c r="AG790" s="1">
        <v>46262</v>
      </c>
      <c r="AH790">
        <v>27</v>
      </c>
      <c r="AI790" t="s">
        <v>13470</v>
      </c>
      <c r="AJ790" t="s">
        <v>13650</v>
      </c>
      <c r="AK790" t="s">
        <v>13406</v>
      </c>
      <c r="AL790">
        <v>7668936977</v>
      </c>
      <c r="AM790" t="s">
        <v>13415</v>
      </c>
      <c r="AN790" t="s">
        <v>13408</v>
      </c>
      <c r="AO790">
        <v>1198</v>
      </c>
      <c r="AP790">
        <v>0</v>
      </c>
      <c r="AQ790" t="s">
        <v>13409</v>
      </c>
      <c r="AR790">
        <v>1563</v>
      </c>
      <c r="AS790">
        <v>0</v>
      </c>
      <c r="AZ790">
        <v>0</v>
      </c>
      <c r="BC790" t="str">
        <f>VLOOKUP(A790,Sheet1!$A$1:$E$221,2,0)</f>
        <v>East Zone</v>
      </c>
      <c r="BD790" t="str">
        <f>VLOOKUP(A790,Sheet1!$A$1:$E$221,5,0)</f>
        <v>Raja Kumar</v>
      </c>
    </row>
    <row r="791" spans="1:56" x14ac:dyDescent="0.35">
      <c r="A791" t="s">
        <v>717</v>
      </c>
      <c r="B791">
        <v>275</v>
      </c>
      <c r="C791" t="s">
        <v>784</v>
      </c>
      <c r="D791" t="s">
        <v>9495</v>
      </c>
      <c r="E791">
        <v>245181</v>
      </c>
      <c r="F791" t="s">
        <v>15009</v>
      </c>
      <c r="G791">
        <v>8892627</v>
      </c>
      <c r="H791" t="s">
        <v>13397</v>
      </c>
      <c r="I791" t="s">
        <v>9499</v>
      </c>
      <c r="J791">
        <v>4660048825</v>
      </c>
      <c r="K791" t="s">
        <v>15010</v>
      </c>
      <c r="L791">
        <v>34</v>
      </c>
      <c r="M791">
        <v>33</v>
      </c>
      <c r="N791" t="s">
        <v>784</v>
      </c>
      <c r="O791">
        <v>6025727027</v>
      </c>
      <c r="P791" t="s">
        <v>3791</v>
      </c>
      <c r="Q791" t="s">
        <v>3792</v>
      </c>
      <c r="T791" s="1">
        <v>46210</v>
      </c>
      <c r="U791" s="31">
        <v>46210.62327546296</v>
      </c>
      <c r="V791">
        <v>1</v>
      </c>
      <c r="W791">
        <v>50000</v>
      </c>
      <c r="X791" t="s">
        <v>13400</v>
      </c>
      <c r="Y791" t="s">
        <v>13401</v>
      </c>
      <c r="Z791">
        <v>909020041276989</v>
      </c>
      <c r="AA791" t="s">
        <v>13402</v>
      </c>
      <c r="AB791">
        <v>2</v>
      </c>
      <c r="AC791">
        <v>24.15</v>
      </c>
      <c r="AD791" t="s">
        <v>1034</v>
      </c>
      <c r="AE791" t="s">
        <v>1035</v>
      </c>
      <c r="AF791" t="s">
        <v>13403</v>
      </c>
      <c r="AG791" s="1">
        <v>46242</v>
      </c>
      <c r="AH791">
        <v>25</v>
      </c>
      <c r="AI791" t="s">
        <v>13404</v>
      </c>
      <c r="AJ791" t="s">
        <v>13405</v>
      </c>
      <c r="AK791" t="s">
        <v>13406</v>
      </c>
      <c r="AL791">
        <v>6201348796</v>
      </c>
      <c r="AM791" t="s">
        <v>13415</v>
      </c>
      <c r="AN791" t="s">
        <v>13408</v>
      </c>
      <c r="AO791">
        <v>856</v>
      </c>
      <c r="AP791">
        <v>0</v>
      </c>
      <c r="AQ791" t="s">
        <v>13423</v>
      </c>
      <c r="AR791">
        <v>1117</v>
      </c>
      <c r="AS791">
        <v>0</v>
      </c>
      <c r="AZ791">
        <v>0</v>
      </c>
      <c r="BC791" t="str">
        <f>VLOOKUP(A791,Sheet1!$A$1:$E$221,2,0)</f>
        <v>East Zone</v>
      </c>
      <c r="BD791" t="str">
        <f>VLOOKUP(A791,Sheet1!$A$1:$E$221,5,0)</f>
        <v>Raja Kumar</v>
      </c>
    </row>
    <row r="792" spans="1:56" x14ac:dyDescent="0.35">
      <c r="A792" t="s">
        <v>162</v>
      </c>
      <c r="B792">
        <v>1535</v>
      </c>
      <c r="C792" t="s">
        <v>787</v>
      </c>
      <c r="D792" t="s">
        <v>9552</v>
      </c>
      <c r="E792">
        <v>75236</v>
      </c>
      <c r="F792" t="s">
        <v>10395</v>
      </c>
      <c r="G792">
        <v>8659110</v>
      </c>
      <c r="H792" t="s">
        <v>13397</v>
      </c>
      <c r="I792" t="s">
        <v>9554</v>
      </c>
      <c r="J792">
        <v>6617316942</v>
      </c>
      <c r="K792" t="s">
        <v>15011</v>
      </c>
      <c r="L792">
        <v>52</v>
      </c>
      <c r="M792">
        <v>42</v>
      </c>
      <c r="N792" t="s">
        <v>787</v>
      </c>
      <c r="O792">
        <v>5557529351</v>
      </c>
      <c r="P792" t="s">
        <v>6355</v>
      </c>
      <c r="Q792" t="s">
        <v>6356</v>
      </c>
      <c r="T792" s="1">
        <v>46209</v>
      </c>
      <c r="U792" s="31">
        <v>46209.657210648147</v>
      </c>
      <c r="V792">
        <v>1</v>
      </c>
      <c r="W792">
        <v>77000</v>
      </c>
      <c r="X792" t="s">
        <v>13400</v>
      </c>
      <c r="Y792" t="s">
        <v>13401</v>
      </c>
      <c r="Z792">
        <v>909020041276989</v>
      </c>
      <c r="AA792" t="s">
        <v>13467</v>
      </c>
      <c r="AB792">
        <v>2</v>
      </c>
      <c r="AC792">
        <v>24.15</v>
      </c>
      <c r="AD792" t="s">
        <v>9471</v>
      </c>
      <c r="AE792" t="s">
        <v>9472</v>
      </c>
      <c r="AF792" t="s">
        <v>13414</v>
      </c>
      <c r="AG792" s="1">
        <v>46241</v>
      </c>
      <c r="AH792">
        <v>27</v>
      </c>
      <c r="AI792" t="s">
        <v>13470</v>
      </c>
      <c r="AJ792" t="s">
        <v>13405</v>
      </c>
      <c r="AK792" t="s">
        <v>13668</v>
      </c>
      <c r="AL792">
        <v>9631639353</v>
      </c>
      <c r="AM792" t="s">
        <v>13415</v>
      </c>
      <c r="AN792" t="s">
        <v>13408</v>
      </c>
      <c r="AO792">
        <v>1318</v>
      </c>
      <c r="AP792">
        <v>0</v>
      </c>
      <c r="AQ792" t="s">
        <v>13459</v>
      </c>
      <c r="AR792">
        <v>1640</v>
      </c>
      <c r="AS792">
        <v>0</v>
      </c>
      <c r="AZ792">
        <v>0</v>
      </c>
      <c r="BC792" t="str">
        <f>VLOOKUP(A792,Sheet1!$A$1:$E$221,2,0)</f>
        <v>East Zone</v>
      </c>
      <c r="BD792" t="str">
        <f>VLOOKUP(A792,Sheet1!$A$1:$E$221,5,0)</f>
        <v>Abhishek Kumar Tiwari</v>
      </c>
    </row>
    <row r="793" spans="1:56" x14ac:dyDescent="0.35">
      <c r="A793" t="s">
        <v>89</v>
      </c>
      <c r="B793">
        <v>132</v>
      </c>
      <c r="C793" t="s">
        <v>788</v>
      </c>
      <c r="D793" t="s">
        <v>9593</v>
      </c>
      <c r="E793">
        <v>343373</v>
      </c>
      <c r="F793" t="s">
        <v>15012</v>
      </c>
      <c r="G793">
        <v>9284884</v>
      </c>
      <c r="H793" t="s">
        <v>13397</v>
      </c>
      <c r="I793" t="s">
        <v>9597</v>
      </c>
      <c r="J793">
        <v>6709928267</v>
      </c>
      <c r="K793" t="s">
        <v>15013</v>
      </c>
      <c r="L793">
        <v>51</v>
      </c>
      <c r="M793">
        <v>58</v>
      </c>
      <c r="N793" t="s">
        <v>788</v>
      </c>
      <c r="O793">
        <v>5087419051</v>
      </c>
      <c r="P793" t="s">
        <v>1230</v>
      </c>
      <c r="Q793" t="s">
        <v>1231</v>
      </c>
      <c r="T793" s="1">
        <v>46209</v>
      </c>
      <c r="U793" s="31">
        <v>46209.652638888889</v>
      </c>
      <c r="V793">
        <v>1</v>
      </c>
      <c r="W793">
        <v>70000</v>
      </c>
      <c r="X793" t="s">
        <v>13400</v>
      </c>
      <c r="Y793" t="s">
        <v>13401</v>
      </c>
      <c r="Z793">
        <v>909020041276989</v>
      </c>
      <c r="AA793" t="s">
        <v>13467</v>
      </c>
      <c r="AB793">
        <v>2</v>
      </c>
      <c r="AC793">
        <v>24.5</v>
      </c>
      <c r="AD793" t="s">
        <v>9595</v>
      </c>
      <c r="AE793" t="s">
        <v>9596</v>
      </c>
      <c r="AF793" t="s">
        <v>13403</v>
      </c>
      <c r="AG793" s="1">
        <v>46258</v>
      </c>
      <c r="AH793">
        <v>27</v>
      </c>
      <c r="AI793" t="s">
        <v>13470</v>
      </c>
      <c r="AJ793" t="s">
        <v>13405</v>
      </c>
      <c r="AK793" t="s">
        <v>13406</v>
      </c>
      <c r="AL793">
        <v>6260916063</v>
      </c>
      <c r="AM793" t="s">
        <v>13415</v>
      </c>
      <c r="AN793" t="s">
        <v>13408</v>
      </c>
      <c r="AO793">
        <v>1198</v>
      </c>
      <c r="AP793">
        <v>0</v>
      </c>
      <c r="AQ793" t="s">
        <v>13454</v>
      </c>
      <c r="AR793">
        <v>1491</v>
      </c>
      <c r="AS793">
        <v>0</v>
      </c>
      <c r="AZ793">
        <v>0</v>
      </c>
      <c r="BC793" t="str">
        <f>VLOOKUP(A793,Sheet1!$A$1:$E$221,2,0)</f>
        <v>South Zone</v>
      </c>
      <c r="BD793" t="str">
        <f>VLOOKUP(A793,Sheet1!$A$1:$E$221,5,0)</f>
        <v>Manu Yadav</v>
      </c>
    </row>
    <row r="794" spans="1:56" x14ac:dyDescent="0.35">
      <c r="A794" t="s">
        <v>174</v>
      </c>
      <c r="B794">
        <v>496</v>
      </c>
      <c r="C794" t="s">
        <v>788</v>
      </c>
      <c r="D794" t="s">
        <v>9623</v>
      </c>
      <c r="E794">
        <v>436582</v>
      </c>
      <c r="F794" t="s">
        <v>15014</v>
      </c>
      <c r="G794">
        <v>7315286</v>
      </c>
      <c r="H794" t="s">
        <v>13397</v>
      </c>
      <c r="I794" t="s">
        <v>7973</v>
      </c>
      <c r="J794">
        <v>2997233018</v>
      </c>
      <c r="K794" t="s">
        <v>15015</v>
      </c>
      <c r="L794">
        <v>29</v>
      </c>
      <c r="M794">
        <v>34</v>
      </c>
      <c r="N794" t="s">
        <v>788</v>
      </c>
      <c r="O794">
        <v>5886579920</v>
      </c>
      <c r="P794" t="s">
        <v>83</v>
      </c>
      <c r="Q794" t="s">
        <v>9624</v>
      </c>
      <c r="T794" s="1">
        <v>46209</v>
      </c>
      <c r="U794" s="31">
        <v>46209.806388888886</v>
      </c>
      <c r="V794">
        <v>1</v>
      </c>
      <c r="W794">
        <v>90000</v>
      </c>
      <c r="X794" t="s">
        <v>13400</v>
      </c>
      <c r="Y794" t="s">
        <v>13401</v>
      </c>
      <c r="Z794">
        <v>909020041276989</v>
      </c>
      <c r="AA794" t="s">
        <v>13467</v>
      </c>
      <c r="AB794">
        <v>3</v>
      </c>
      <c r="AC794">
        <v>24.15</v>
      </c>
      <c r="AD794" t="s">
        <v>9411</v>
      </c>
      <c r="AE794" t="s">
        <v>9412</v>
      </c>
      <c r="AF794" t="s">
        <v>15016</v>
      </c>
      <c r="AG794" s="1">
        <v>46241</v>
      </c>
      <c r="AH794">
        <v>27</v>
      </c>
      <c r="AI794" t="s">
        <v>13470</v>
      </c>
      <c r="AJ794" t="s">
        <v>13435</v>
      </c>
      <c r="AK794" t="s">
        <v>13406</v>
      </c>
      <c r="AL794">
        <v>9926498011</v>
      </c>
      <c r="AM794" t="s">
        <v>13415</v>
      </c>
      <c r="AN794" t="s">
        <v>13408</v>
      </c>
      <c r="AO794">
        <v>1540</v>
      </c>
      <c r="AP794">
        <v>0</v>
      </c>
      <c r="AQ794" t="s">
        <v>13533</v>
      </c>
      <c r="AR794">
        <v>1917</v>
      </c>
      <c r="AS794">
        <v>0</v>
      </c>
      <c r="AZ794">
        <v>0</v>
      </c>
      <c r="BC794" t="str">
        <f>VLOOKUP(A794,Sheet1!$A$1:$E$221,2,0)</f>
        <v>South Zone</v>
      </c>
      <c r="BD794" t="str">
        <f>VLOOKUP(A794,Sheet1!$A$1:$E$221,5,0)</f>
        <v>Vinay Kumar Vishwakarma</v>
      </c>
    </row>
    <row r="795" spans="1:56" x14ac:dyDescent="0.35">
      <c r="A795" t="s">
        <v>717</v>
      </c>
      <c r="B795">
        <v>275</v>
      </c>
      <c r="C795" t="s">
        <v>784</v>
      </c>
      <c r="D795" t="s">
        <v>9500</v>
      </c>
      <c r="E795">
        <v>444521</v>
      </c>
      <c r="F795" t="s">
        <v>15017</v>
      </c>
      <c r="G795">
        <v>8497307</v>
      </c>
      <c r="H795" t="s">
        <v>13397</v>
      </c>
      <c r="I795" t="s">
        <v>9504</v>
      </c>
      <c r="J795">
        <v>9019737702</v>
      </c>
      <c r="K795" t="s">
        <v>15018</v>
      </c>
      <c r="L795">
        <v>31</v>
      </c>
      <c r="M795">
        <v>37</v>
      </c>
      <c r="N795" t="s">
        <v>784</v>
      </c>
      <c r="O795">
        <v>4789517193</v>
      </c>
      <c r="P795" t="s">
        <v>1734</v>
      </c>
      <c r="Q795" t="s">
        <v>1735</v>
      </c>
      <c r="T795" s="1">
        <v>46209</v>
      </c>
      <c r="U795" s="31">
        <v>46209.811053240737</v>
      </c>
      <c r="V795">
        <v>1</v>
      </c>
      <c r="W795">
        <v>60000</v>
      </c>
      <c r="X795" t="s">
        <v>13400</v>
      </c>
      <c r="Y795" t="s">
        <v>13401</v>
      </c>
      <c r="Z795">
        <v>909020041276989</v>
      </c>
      <c r="AA795" t="s">
        <v>13467</v>
      </c>
      <c r="AB795">
        <v>4</v>
      </c>
      <c r="AC795">
        <v>24.15</v>
      </c>
      <c r="AD795" t="s">
        <v>9502</v>
      </c>
      <c r="AE795" t="s">
        <v>9503</v>
      </c>
      <c r="AF795" t="s">
        <v>13403</v>
      </c>
      <c r="AG795" s="1">
        <v>46237</v>
      </c>
      <c r="AH795">
        <v>27</v>
      </c>
      <c r="AI795" t="s">
        <v>13470</v>
      </c>
      <c r="AJ795" t="s">
        <v>13435</v>
      </c>
      <c r="AK795" t="s">
        <v>13406</v>
      </c>
      <c r="AL795">
        <v>9341021431</v>
      </c>
      <c r="AM795" t="s">
        <v>13415</v>
      </c>
      <c r="AN795" t="s">
        <v>13408</v>
      </c>
      <c r="AO795">
        <v>1027</v>
      </c>
      <c r="AP795">
        <v>0</v>
      </c>
      <c r="AQ795" t="s">
        <v>13471</v>
      </c>
      <c r="AR795">
        <v>1340</v>
      </c>
      <c r="AS795">
        <v>0</v>
      </c>
      <c r="AZ795">
        <v>0</v>
      </c>
      <c r="BC795" t="str">
        <f>VLOOKUP(A795,Sheet1!$A$1:$E$221,2,0)</f>
        <v>East Zone</v>
      </c>
      <c r="BD795" t="str">
        <f>VLOOKUP(A795,Sheet1!$A$1:$E$221,5,0)</f>
        <v>Raja Kumar</v>
      </c>
    </row>
    <row r="796" spans="1:56" x14ac:dyDescent="0.35">
      <c r="A796" t="s">
        <v>280</v>
      </c>
      <c r="B796">
        <v>474</v>
      </c>
      <c r="C796" t="s">
        <v>791</v>
      </c>
      <c r="D796" t="s">
        <v>3545</v>
      </c>
      <c r="E796">
        <v>592465</v>
      </c>
      <c r="F796" t="s">
        <v>15019</v>
      </c>
      <c r="G796">
        <v>8196909</v>
      </c>
      <c r="H796" t="s">
        <v>13397</v>
      </c>
      <c r="I796" t="s">
        <v>3547</v>
      </c>
      <c r="J796">
        <v>2591355601</v>
      </c>
      <c r="K796" t="s">
        <v>15020</v>
      </c>
      <c r="L796">
        <v>41</v>
      </c>
      <c r="M796">
        <v>42</v>
      </c>
      <c r="N796" t="s">
        <v>791</v>
      </c>
      <c r="O796">
        <v>1990719488</v>
      </c>
      <c r="P796" t="s">
        <v>2902</v>
      </c>
      <c r="Q796" t="s">
        <v>2903</v>
      </c>
      <c r="T796" s="1">
        <v>46209</v>
      </c>
      <c r="U796" s="31">
        <v>46209.646041666667</v>
      </c>
      <c r="V796">
        <v>1</v>
      </c>
      <c r="W796">
        <v>60000</v>
      </c>
      <c r="X796" t="s">
        <v>13400</v>
      </c>
      <c r="Y796" t="s">
        <v>13401</v>
      </c>
      <c r="Z796">
        <v>909020041276989</v>
      </c>
      <c r="AA796" t="s">
        <v>13467</v>
      </c>
      <c r="AB796">
        <v>2</v>
      </c>
      <c r="AC796">
        <v>24.15</v>
      </c>
      <c r="AD796" t="s">
        <v>9546</v>
      </c>
      <c r="AE796" t="s">
        <v>9547</v>
      </c>
      <c r="AF796" t="s">
        <v>13403</v>
      </c>
      <c r="AG796" s="1">
        <v>46244</v>
      </c>
      <c r="AH796">
        <v>27</v>
      </c>
      <c r="AI796" t="s">
        <v>13470</v>
      </c>
      <c r="AJ796" t="s">
        <v>13427</v>
      </c>
      <c r="AK796" t="s">
        <v>13406</v>
      </c>
      <c r="AL796">
        <v>6371293839</v>
      </c>
      <c r="AM796" t="s">
        <v>13415</v>
      </c>
      <c r="AN796" t="s">
        <v>13408</v>
      </c>
      <c r="AO796">
        <v>1027</v>
      </c>
      <c r="AP796">
        <v>0</v>
      </c>
      <c r="AQ796" t="s">
        <v>13416</v>
      </c>
      <c r="AR796">
        <v>1379</v>
      </c>
      <c r="AS796">
        <v>0</v>
      </c>
      <c r="AT796" t="s">
        <v>13603</v>
      </c>
      <c r="AU796">
        <v>295</v>
      </c>
      <c r="AV796">
        <v>0</v>
      </c>
      <c r="AZ796">
        <v>0</v>
      </c>
      <c r="BB796">
        <v>295</v>
      </c>
      <c r="BC796" t="str">
        <f>VLOOKUP(A796,Sheet1!$A$1:$E$221,2,0)</f>
        <v>South East Zone</v>
      </c>
      <c r="BD796" t="str">
        <f>VLOOKUP(A796,Sheet1!$A$1:$E$221,5,0)</f>
        <v>Radhashyam Panda</v>
      </c>
    </row>
    <row r="797" spans="1:56" x14ac:dyDescent="0.35">
      <c r="A797" t="s">
        <v>272</v>
      </c>
      <c r="B797">
        <v>281</v>
      </c>
      <c r="C797" t="s">
        <v>791</v>
      </c>
      <c r="D797" t="s">
        <v>9805</v>
      </c>
      <c r="E797">
        <v>115990</v>
      </c>
      <c r="F797" t="s">
        <v>15021</v>
      </c>
      <c r="G797">
        <v>9285048</v>
      </c>
      <c r="H797" t="s">
        <v>13397</v>
      </c>
      <c r="I797" t="s">
        <v>9809</v>
      </c>
      <c r="J797">
        <v>8378569417</v>
      </c>
      <c r="K797" t="s">
        <v>15022</v>
      </c>
      <c r="L797">
        <v>34</v>
      </c>
      <c r="M797">
        <v>36</v>
      </c>
      <c r="N797" t="s">
        <v>791</v>
      </c>
      <c r="O797">
        <v>1178979645</v>
      </c>
      <c r="P797" t="s">
        <v>3496</v>
      </c>
      <c r="Q797" t="s">
        <v>3497</v>
      </c>
      <c r="T797" s="1">
        <v>46209</v>
      </c>
      <c r="U797" s="31">
        <v>46209.625497685185</v>
      </c>
      <c r="V797">
        <v>1</v>
      </c>
      <c r="W797">
        <v>50000</v>
      </c>
      <c r="X797" t="s">
        <v>13400</v>
      </c>
      <c r="Y797" t="s">
        <v>13401</v>
      </c>
      <c r="Z797">
        <v>909020041276989</v>
      </c>
      <c r="AA797" t="s">
        <v>13467</v>
      </c>
      <c r="AB797">
        <v>6</v>
      </c>
      <c r="AC797">
        <v>24.15</v>
      </c>
      <c r="AD797" t="s">
        <v>9807</v>
      </c>
      <c r="AE797" t="s">
        <v>9808</v>
      </c>
      <c r="AF797" t="s">
        <v>13403</v>
      </c>
      <c r="AG797" s="1">
        <v>46244</v>
      </c>
      <c r="AH797">
        <v>27</v>
      </c>
      <c r="AI797" t="s">
        <v>13470</v>
      </c>
      <c r="AJ797" t="s">
        <v>13427</v>
      </c>
      <c r="AK797" t="s">
        <v>13406</v>
      </c>
      <c r="AL797">
        <v>9692292520</v>
      </c>
      <c r="AM797" t="s">
        <v>13415</v>
      </c>
      <c r="AN797" t="s">
        <v>13408</v>
      </c>
      <c r="AO797">
        <v>856</v>
      </c>
      <c r="AP797">
        <v>0</v>
      </c>
      <c r="AQ797" t="s">
        <v>13545</v>
      </c>
      <c r="AR797">
        <v>1065</v>
      </c>
      <c r="AS797">
        <v>0</v>
      </c>
      <c r="AZ797">
        <v>0</v>
      </c>
      <c r="BC797" t="str">
        <f>VLOOKUP(A797,Sheet1!$A$1:$E$221,2,0)</f>
        <v>South East Zone</v>
      </c>
      <c r="BD797" t="str">
        <f>VLOOKUP(A797,Sheet1!$A$1:$E$221,5,0)</f>
        <v>Radhashyam Panda</v>
      </c>
    </row>
    <row r="798" spans="1:56" x14ac:dyDescent="0.35">
      <c r="A798" t="s">
        <v>90</v>
      </c>
      <c r="B798">
        <v>133</v>
      </c>
      <c r="C798" t="s">
        <v>788</v>
      </c>
      <c r="D798" t="s">
        <v>9598</v>
      </c>
      <c r="E798">
        <v>123489</v>
      </c>
      <c r="F798" t="s">
        <v>15023</v>
      </c>
      <c r="G798">
        <v>9285028</v>
      </c>
      <c r="H798" t="s">
        <v>13397</v>
      </c>
      <c r="I798" t="s">
        <v>9604</v>
      </c>
      <c r="J798">
        <v>9779910006</v>
      </c>
      <c r="K798" t="s">
        <v>15024</v>
      </c>
      <c r="L798">
        <v>49</v>
      </c>
      <c r="M798">
        <v>54</v>
      </c>
      <c r="N798" t="s">
        <v>788</v>
      </c>
      <c r="O798">
        <v>3518623304</v>
      </c>
      <c r="P798" t="s">
        <v>9599</v>
      </c>
      <c r="Q798" t="s">
        <v>9600</v>
      </c>
      <c r="T798" s="1">
        <v>46209</v>
      </c>
      <c r="U798" s="31">
        <v>46209.654699074075</v>
      </c>
      <c r="V798">
        <v>1</v>
      </c>
      <c r="W798">
        <v>60000</v>
      </c>
      <c r="X798" t="s">
        <v>13400</v>
      </c>
      <c r="Y798" t="s">
        <v>13401</v>
      </c>
      <c r="Z798">
        <v>909020041276989</v>
      </c>
      <c r="AA798" t="s">
        <v>15025</v>
      </c>
      <c r="AB798">
        <v>7</v>
      </c>
      <c r="AC798">
        <v>24.15</v>
      </c>
      <c r="AD798" t="s">
        <v>9602</v>
      </c>
      <c r="AE798" t="s">
        <v>9603</v>
      </c>
      <c r="AF798" t="s">
        <v>13403</v>
      </c>
      <c r="AG798" s="1">
        <v>46241</v>
      </c>
      <c r="AH798">
        <v>39</v>
      </c>
      <c r="AI798" t="s">
        <v>13470</v>
      </c>
      <c r="AJ798" t="s">
        <v>13435</v>
      </c>
      <c r="AK798" t="s">
        <v>13406</v>
      </c>
      <c r="AL798">
        <v>7440908128</v>
      </c>
      <c r="AM798" t="s">
        <v>13407</v>
      </c>
      <c r="AN798" t="s">
        <v>13408</v>
      </c>
      <c r="AO798">
        <v>1027</v>
      </c>
      <c r="AP798">
        <v>0</v>
      </c>
      <c r="AQ798" t="s">
        <v>15026</v>
      </c>
      <c r="AR798">
        <v>1870</v>
      </c>
      <c r="AS798">
        <v>0</v>
      </c>
      <c r="AZ798">
        <v>0</v>
      </c>
      <c r="BC798" t="str">
        <f>VLOOKUP(A798,Sheet1!$A$1:$E$221,2,0)</f>
        <v>South Zone</v>
      </c>
      <c r="BD798" t="str">
        <f>VLOOKUP(A798,Sheet1!$A$1:$E$221,5,0)</f>
        <v>Manu Yadav</v>
      </c>
    </row>
    <row r="799" spans="1:56" x14ac:dyDescent="0.35">
      <c r="A799" t="s">
        <v>215</v>
      </c>
      <c r="B799">
        <v>429</v>
      </c>
      <c r="C799" t="s">
        <v>791</v>
      </c>
      <c r="D799" t="s">
        <v>9113</v>
      </c>
      <c r="E799">
        <v>636549</v>
      </c>
      <c r="F799" t="s">
        <v>9115</v>
      </c>
      <c r="G799">
        <v>9284101</v>
      </c>
      <c r="H799" t="s">
        <v>13397</v>
      </c>
      <c r="I799" t="s">
        <v>9115</v>
      </c>
      <c r="J799">
        <v>1597536493</v>
      </c>
      <c r="K799" t="s">
        <v>15027</v>
      </c>
      <c r="L799">
        <v>33</v>
      </c>
      <c r="M799">
        <v>43</v>
      </c>
      <c r="N799" t="s">
        <v>791</v>
      </c>
      <c r="O799">
        <v>8943140966</v>
      </c>
      <c r="P799" t="s">
        <v>3144</v>
      </c>
      <c r="Q799" t="s">
        <v>3145</v>
      </c>
      <c r="T799" s="1">
        <v>46209</v>
      </c>
      <c r="U799" s="31">
        <v>46209.641817129632</v>
      </c>
      <c r="V799">
        <v>1</v>
      </c>
      <c r="W799">
        <v>77000</v>
      </c>
      <c r="X799" t="s">
        <v>13400</v>
      </c>
      <c r="Y799" t="s">
        <v>13401</v>
      </c>
      <c r="Z799">
        <v>909020041276989</v>
      </c>
      <c r="AA799" t="s">
        <v>13467</v>
      </c>
      <c r="AB799">
        <v>2</v>
      </c>
      <c r="AC799">
        <v>24.15</v>
      </c>
      <c r="AD799" t="s">
        <v>10244</v>
      </c>
      <c r="AE799" t="s">
        <v>10245</v>
      </c>
      <c r="AF799" t="s">
        <v>13414</v>
      </c>
      <c r="AG799" s="1">
        <v>46244</v>
      </c>
      <c r="AH799">
        <v>27</v>
      </c>
      <c r="AI799" t="s">
        <v>13470</v>
      </c>
      <c r="AJ799" t="s">
        <v>13405</v>
      </c>
      <c r="AK799" t="s">
        <v>13406</v>
      </c>
      <c r="AL799">
        <v>8658873890</v>
      </c>
      <c r="AM799" t="s">
        <v>13415</v>
      </c>
      <c r="AN799" t="s">
        <v>13408</v>
      </c>
      <c r="AO799">
        <v>1318</v>
      </c>
      <c r="AP799">
        <v>0</v>
      </c>
      <c r="AQ799" t="s">
        <v>13542</v>
      </c>
      <c r="AR799">
        <v>1719</v>
      </c>
      <c r="AS799">
        <v>0</v>
      </c>
      <c r="AZ799">
        <v>0</v>
      </c>
      <c r="BC799" t="str">
        <f>VLOOKUP(A799,Sheet1!$A$1:$E$221,2,0)</f>
        <v>South East Zone</v>
      </c>
      <c r="BD799" t="str">
        <f>VLOOKUP(A799,Sheet1!$A$1:$E$221,5,0)</f>
        <v>Pratik Mishra</v>
      </c>
    </row>
    <row r="800" spans="1:56" x14ac:dyDescent="0.35">
      <c r="A800" t="s">
        <v>80</v>
      </c>
      <c r="B800">
        <v>2</v>
      </c>
      <c r="C800" t="s">
        <v>789</v>
      </c>
      <c r="D800" t="s">
        <v>10799</v>
      </c>
      <c r="E800">
        <v>191347</v>
      </c>
      <c r="F800" t="s">
        <v>10801</v>
      </c>
      <c r="G800">
        <v>9285021</v>
      </c>
      <c r="H800" t="s">
        <v>13397</v>
      </c>
      <c r="I800" t="s">
        <v>10801</v>
      </c>
      <c r="J800">
        <v>9392120338</v>
      </c>
      <c r="K800" t="s">
        <v>15028</v>
      </c>
      <c r="L800">
        <v>37</v>
      </c>
      <c r="M800">
        <v>40</v>
      </c>
      <c r="N800" t="s">
        <v>789</v>
      </c>
      <c r="O800">
        <v>4893858950</v>
      </c>
      <c r="P800" t="s">
        <v>3150</v>
      </c>
      <c r="Q800" t="s">
        <v>3416</v>
      </c>
      <c r="T800" s="1">
        <v>46209</v>
      </c>
      <c r="U800" s="31">
        <v>46209.697141203702</v>
      </c>
      <c r="V800">
        <v>1</v>
      </c>
      <c r="W800">
        <v>90000</v>
      </c>
      <c r="X800" t="s">
        <v>13400</v>
      </c>
      <c r="Y800" t="s">
        <v>13401</v>
      </c>
      <c r="Z800">
        <v>909020041276989</v>
      </c>
      <c r="AA800" t="s">
        <v>13467</v>
      </c>
      <c r="AB800">
        <v>3</v>
      </c>
      <c r="AC800">
        <v>24.15</v>
      </c>
      <c r="AD800" t="s">
        <v>9733</v>
      </c>
      <c r="AE800" t="s">
        <v>9734</v>
      </c>
      <c r="AF800" t="s">
        <v>13414</v>
      </c>
      <c r="AG800" s="1">
        <v>46240</v>
      </c>
      <c r="AH800">
        <v>27</v>
      </c>
      <c r="AI800" t="s">
        <v>13470</v>
      </c>
      <c r="AJ800" t="s">
        <v>13427</v>
      </c>
      <c r="AK800" t="s">
        <v>13406</v>
      </c>
      <c r="AL800">
        <v>9084007823</v>
      </c>
      <c r="AM800" t="s">
        <v>13407</v>
      </c>
      <c r="AN800" t="s">
        <v>13408</v>
      </c>
      <c r="AO800">
        <v>1540</v>
      </c>
      <c r="AP800">
        <v>0</v>
      </c>
      <c r="AQ800" t="s">
        <v>13431</v>
      </c>
      <c r="AR800">
        <v>2069</v>
      </c>
      <c r="AS800">
        <v>0</v>
      </c>
      <c r="AZ800">
        <v>0</v>
      </c>
      <c r="BC800" t="str">
        <f>VLOOKUP(A800,Sheet1!$A$1:$E$221,2,0)</f>
        <v>West Zone</v>
      </c>
      <c r="BD800" t="str">
        <f>VLOOKUP(A800,Sheet1!$A$1:$E$221,5,0)</f>
        <v>Pradeep Kumar</v>
      </c>
    </row>
    <row r="801" spans="1:56" x14ac:dyDescent="0.35">
      <c r="A801" t="s">
        <v>217</v>
      </c>
      <c r="B801">
        <v>468</v>
      </c>
      <c r="C801" t="s">
        <v>778</v>
      </c>
      <c r="D801" t="s">
        <v>9844</v>
      </c>
      <c r="E801">
        <v>705500</v>
      </c>
      <c r="F801" t="s">
        <v>14378</v>
      </c>
      <c r="G801">
        <v>9284568</v>
      </c>
      <c r="H801" t="s">
        <v>13397</v>
      </c>
      <c r="I801" t="s">
        <v>9851</v>
      </c>
      <c r="J801">
        <v>7025466659</v>
      </c>
      <c r="K801" t="s">
        <v>15029</v>
      </c>
      <c r="L801">
        <v>32</v>
      </c>
      <c r="M801">
        <v>39</v>
      </c>
      <c r="N801" t="s">
        <v>778</v>
      </c>
      <c r="O801">
        <v>6860908111</v>
      </c>
      <c r="P801" t="s">
        <v>2894</v>
      </c>
      <c r="Q801" t="s">
        <v>2895</v>
      </c>
      <c r="R801" t="s">
        <v>14044</v>
      </c>
      <c r="S801" t="s">
        <v>14045</v>
      </c>
      <c r="T801" s="1">
        <v>46209</v>
      </c>
      <c r="U801" s="31">
        <v>46209.712245370371</v>
      </c>
      <c r="V801">
        <v>1</v>
      </c>
      <c r="W801">
        <v>90000</v>
      </c>
      <c r="X801" t="s">
        <v>13400</v>
      </c>
      <c r="Y801" t="s">
        <v>13401</v>
      </c>
      <c r="Z801">
        <v>909020041276989</v>
      </c>
      <c r="AA801" t="s">
        <v>13467</v>
      </c>
      <c r="AB801">
        <v>3</v>
      </c>
      <c r="AC801">
        <v>24.15</v>
      </c>
      <c r="AD801" t="s">
        <v>9411</v>
      </c>
      <c r="AE801" t="s">
        <v>9412</v>
      </c>
      <c r="AF801" t="s">
        <v>13403</v>
      </c>
      <c r="AG801" s="1">
        <v>46244</v>
      </c>
      <c r="AH801">
        <v>27</v>
      </c>
      <c r="AI801" t="s">
        <v>13470</v>
      </c>
      <c r="AJ801" t="s">
        <v>13435</v>
      </c>
      <c r="AK801" t="s">
        <v>13406</v>
      </c>
      <c r="AL801">
        <v>9678204051</v>
      </c>
      <c r="AM801" t="s">
        <v>13415</v>
      </c>
      <c r="AN801" t="s">
        <v>13408</v>
      </c>
      <c r="AO801">
        <v>1540</v>
      </c>
      <c r="AP801">
        <v>0</v>
      </c>
      <c r="AQ801" t="s">
        <v>13533</v>
      </c>
      <c r="AR801">
        <v>1917</v>
      </c>
      <c r="AS801">
        <v>0</v>
      </c>
      <c r="AZ801">
        <v>0</v>
      </c>
      <c r="BC801" t="str">
        <f>VLOOKUP(A801,Sheet1!$A$1:$E$221,2,0)</f>
        <v>South East Zone</v>
      </c>
      <c r="BD801" t="str">
        <f>VLOOKUP(A801,Sheet1!$A$1:$E$221,5,0)</f>
        <v>Pritam Vishwas</v>
      </c>
    </row>
    <row r="802" spans="1:56" x14ac:dyDescent="0.35">
      <c r="A802" t="s">
        <v>217</v>
      </c>
      <c r="B802">
        <v>468</v>
      </c>
      <c r="C802" t="s">
        <v>778</v>
      </c>
      <c r="D802" t="s">
        <v>9844</v>
      </c>
      <c r="E802">
        <v>705500</v>
      </c>
      <c r="F802" t="s">
        <v>14378</v>
      </c>
      <c r="G802">
        <v>9284568</v>
      </c>
      <c r="H802" t="s">
        <v>13397</v>
      </c>
      <c r="I802" t="s">
        <v>9849</v>
      </c>
      <c r="J802">
        <v>4069995573</v>
      </c>
      <c r="K802" t="s">
        <v>15030</v>
      </c>
      <c r="L802">
        <v>37</v>
      </c>
      <c r="M802">
        <v>31</v>
      </c>
      <c r="N802" t="s">
        <v>778</v>
      </c>
      <c r="O802">
        <v>5601218429</v>
      </c>
      <c r="P802" t="s">
        <v>2894</v>
      </c>
      <c r="Q802" t="s">
        <v>2895</v>
      </c>
      <c r="R802" t="s">
        <v>14044</v>
      </c>
      <c r="S802" t="s">
        <v>14045</v>
      </c>
      <c r="T802" s="1">
        <v>46209</v>
      </c>
      <c r="U802" s="31">
        <v>46209.712256944447</v>
      </c>
      <c r="V802">
        <v>1</v>
      </c>
      <c r="W802">
        <v>80000</v>
      </c>
      <c r="X802" t="s">
        <v>13400</v>
      </c>
      <c r="Y802" t="s">
        <v>13401</v>
      </c>
      <c r="Z802">
        <v>909020041276989</v>
      </c>
      <c r="AA802" t="s">
        <v>13467</v>
      </c>
      <c r="AB802">
        <v>3</v>
      </c>
      <c r="AC802">
        <v>24.15</v>
      </c>
      <c r="AD802" t="s">
        <v>9846</v>
      </c>
      <c r="AE802" t="s">
        <v>9847</v>
      </c>
      <c r="AF802" t="s">
        <v>13403</v>
      </c>
      <c r="AG802" s="1">
        <v>46244</v>
      </c>
      <c r="AH802">
        <v>27</v>
      </c>
      <c r="AI802" t="s">
        <v>13470</v>
      </c>
      <c r="AJ802" t="s">
        <v>13435</v>
      </c>
      <c r="AK802" t="s">
        <v>13406</v>
      </c>
      <c r="AL802">
        <v>8473951196</v>
      </c>
      <c r="AM802" t="s">
        <v>13415</v>
      </c>
      <c r="AN802" t="s">
        <v>13408</v>
      </c>
      <c r="AO802">
        <v>1369</v>
      </c>
      <c r="AP802">
        <v>0</v>
      </c>
      <c r="AQ802" t="s">
        <v>13484</v>
      </c>
      <c r="AR802">
        <v>1704</v>
      </c>
      <c r="AS802">
        <v>0</v>
      </c>
      <c r="AZ802">
        <v>0</v>
      </c>
      <c r="BC802" t="str">
        <f>VLOOKUP(A802,Sheet1!$A$1:$E$221,2,0)</f>
        <v>South East Zone</v>
      </c>
      <c r="BD802" t="str">
        <f>VLOOKUP(A802,Sheet1!$A$1:$E$221,5,0)</f>
        <v>Pritam Vishwas</v>
      </c>
    </row>
    <row r="803" spans="1:56" x14ac:dyDescent="0.35">
      <c r="A803" t="s">
        <v>217</v>
      </c>
      <c r="B803">
        <v>468</v>
      </c>
      <c r="C803" t="s">
        <v>778</v>
      </c>
      <c r="D803" t="s">
        <v>9844</v>
      </c>
      <c r="E803">
        <v>705500</v>
      </c>
      <c r="F803" t="s">
        <v>14378</v>
      </c>
      <c r="G803">
        <v>9284568</v>
      </c>
      <c r="H803" t="s">
        <v>13397</v>
      </c>
      <c r="I803" t="s">
        <v>9848</v>
      </c>
      <c r="J803">
        <v>4749863926</v>
      </c>
      <c r="K803" t="s">
        <v>15031</v>
      </c>
      <c r="L803">
        <v>43</v>
      </c>
      <c r="M803">
        <v>40</v>
      </c>
      <c r="N803" t="s">
        <v>778</v>
      </c>
      <c r="O803">
        <v>3841548654</v>
      </c>
      <c r="P803" t="s">
        <v>2894</v>
      </c>
      <c r="Q803" t="s">
        <v>2895</v>
      </c>
      <c r="R803" t="s">
        <v>14044</v>
      </c>
      <c r="S803" t="s">
        <v>14045</v>
      </c>
      <c r="T803" s="1">
        <v>46209</v>
      </c>
      <c r="U803" s="31">
        <v>46209.712268518517</v>
      </c>
      <c r="V803">
        <v>1</v>
      </c>
      <c r="W803">
        <v>80000</v>
      </c>
      <c r="X803" t="s">
        <v>13400</v>
      </c>
      <c r="Y803" t="s">
        <v>13401</v>
      </c>
      <c r="Z803">
        <v>909020041276989</v>
      </c>
      <c r="AA803" t="s">
        <v>13467</v>
      </c>
      <c r="AB803">
        <v>3</v>
      </c>
      <c r="AC803">
        <v>24.15</v>
      </c>
      <c r="AD803" t="s">
        <v>9846</v>
      </c>
      <c r="AE803" t="s">
        <v>9847</v>
      </c>
      <c r="AF803" t="s">
        <v>13403</v>
      </c>
      <c r="AG803" s="1">
        <v>46244</v>
      </c>
      <c r="AH803">
        <v>27</v>
      </c>
      <c r="AI803" t="s">
        <v>13470</v>
      </c>
      <c r="AJ803" t="s">
        <v>13435</v>
      </c>
      <c r="AK803" t="s">
        <v>13406</v>
      </c>
      <c r="AL803">
        <v>8134036519</v>
      </c>
      <c r="AM803" t="s">
        <v>13415</v>
      </c>
      <c r="AN803" t="s">
        <v>13408</v>
      </c>
      <c r="AO803">
        <v>1369</v>
      </c>
      <c r="AP803">
        <v>0</v>
      </c>
      <c r="AQ803" t="s">
        <v>13484</v>
      </c>
      <c r="AR803">
        <v>1704</v>
      </c>
      <c r="AS803">
        <v>0</v>
      </c>
      <c r="AZ803">
        <v>0</v>
      </c>
      <c r="BC803" t="str">
        <f>VLOOKUP(A803,Sheet1!$A$1:$E$221,2,0)</f>
        <v>South East Zone</v>
      </c>
      <c r="BD803" t="str">
        <f>VLOOKUP(A803,Sheet1!$A$1:$E$221,5,0)</f>
        <v>Pritam Vishwas</v>
      </c>
    </row>
    <row r="804" spans="1:56" x14ac:dyDescent="0.35">
      <c r="A804" t="s">
        <v>217</v>
      </c>
      <c r="B804">
        <v>468</v>
      </c>
      <c r="C804" t="s">
        <v>778</v>
      </c>
      <c r="D804" t="s">
        <v>9844</v>
      </c>
      <c r="E804">
        <v>705500</v>
      </c>
      <c r="F804" t="s">
        <v>14378</v>
      </c>
      <c r="G804">
        <v>9284568</v>
      </c>
      <c r="H804" t="s">
        <v>13397</v>
      </c>
      <c r="I804" t="s">
        <v>9850</v>
      </c>
      <c r="J804">
        <v>1228692017</v>
      </c>
      <c r="K804" t="s">
        <v>15032</v>
      </c>
      <c r="L804">
        <v>31</v>
      </c>
      <c r="M804">
        <v>35</v>
      </c>
      <c r="N804" t="s">
        <v>778</v>
      </c>
      <c r="O804">
        <v>1006502232</v>
      </c>
      <c r="P804" t="s">
        <v>2894</v>
      </c>
      <c r="Q804" t="s">
        <v>2895</v>
      </c>
      <c r="R804" t="s">
        <v>14044</v>
      </c>
      <c r="S804" t="s">
        <v>14045</v>
      </c>
      <c r="T804" s="1">
        <v>46209</v>
      </c>
      <c r="U804" s="31">
        <v>46209.712280092594</v>
      </c>
      <c r="V804">
        <v>1</v>
      </c>
      <c r="W804">
        <v>60000</v>
      </c>
      <c r="X804" t="s">
        <v>13400</v>
      </c>
      <c r="Y804" t="s">
        <v>13401</v>
      </c>
      <c r="Z804">
        <v>909020041276989</v>
      </c>
      <c r="AA804" t="s">
        <v>13467</v>
      </c>
      <c r="AB804">
        <v>2</v>
      </c>
      <c r="AC804">
        <v>24.15</v>
      </c>
      <c r="AD804" t="s">
        <v>9590</v>
      </c>
      <c r="AE804" t="s">
        <v>9591</v>
      </c>
      <c r="AF804" t="s">
        <v>13403</v>
      </c>
      <c r="AG804" s="1">
        <v>46244</v>
      </c>
      <c r="AH804">
        <v>27</v>
      </c>
      <c r="AI804" t="s">
        <v>13470</v>
      </c>
      <c r="AJ804" t="s">
        <v>13435</v>
      </c>
      <c r="AK804" t="s">
        <v>13406</v>
      </c>
      <c r="AL804">
        <v>6003739851</v>
      </c>
      <c r="AM804" t="s">
        <v>13415</v>
      </c>
      <c r="AN804" t="s">
        <v>13408</v>
      </c>
      <c r="AO804">
        <v>1027</v>
      </c>
      <c r="AP804">
        <v>0</v>
      </c>
      <c r="AQ804" t="s">
        <v>15033</v>
      </c>
      <c r="AR804">
        <v>1278</v>
      </c>
      <c r="AS804">
        <v>0</v>
      </c>
      <c r="AZ804">
        <v>0</v>
      </c>
      <c r="BC804" t="str">
        <f>VLOOKUP(A804,Sheet1!$A$1:$E$221,2,0)</f>
        <v>South East Zone</v>
      </c>
      <c r="BD804" t="str">
        <f>VLOOKUP(A804,Sheet1!$A$1:$E$221,5,0)</f>
        <v>Pritam Vishwas</v>
      </c>
    </row>
    <row r="805" spans="1:56" x14ac:dyDescent="0.35">
      <c r="A805" t="s">
        <v>134</v>
      </c>
      <c r="B805">
        <v>301</v>
      </c>
      <c r="C805" t="s">
        <v>787</v>
      </c>
      <c r="D805" t="s">
        <v>5666</v>
      </c>
      <c r="E805">
        <v>713746</v>
      </c>
      <c r="F805" t="s">
        <v>15034</v>
      </c>
      <c r="G805">
        <v>8649919</v>
      </c>
      <c r="H805" t="s">
        <v>13397</v>
      </c>
      <c r="I805" t="s">
        <v>5667</v>
      </c>
      <c r="J805">
        <v>2455103117</v>
      </c>
      <c r="K805" t="s">
        <v>15035</v>
      </c>
      <c r="L805">
        <v>33</v>
      </c>
      <c r="M805">
        <v>35</v>
      </c>
      <c r="N805" t="s">
        <v>787</v>
      </c>
      <c r="O805">
        <v>1685281717</v>
      </c>
      <c r="P805" t="s">
        <v>1094</v>
      </c>
      <c r="Q805" t="s">
        <v>1095</v>
      </c>
      <c r="R805" t="s">
        <v>1094</v>
      </c>
      <c r="S805" t="s">
        <v>1095</v>
      </c>
      <c r="T805" s="1">
        <v>46209</v>
      </c>
      <c r="U805" s="31">
        <v>46209.678576388891</v>
      </c>
      <c r="V805">
        <v>1</v>
      </c>
      <c r="W805">
        <v>65000</v>
      </c>
      <c r="X805" t="s">
        <v>13400</v>
      </c>
      <c r="Y805" t="s">
        <v>13401</v>
      </c>
      <c r="Z805">
        <v>909020041276989</v>
      </c>
      <c r="AA805" t="s">
        <v>13467</v>
      </c>
      <c r="AB805">
        <v>3</v>
      </c>
      <c r="AC805">
        <v>24.15</v>
      </c>
      <c r="AD805" t="s">
        <v>9438</v>
      </c>
      <c r="AE805" t="s">
        <v>9439</v>
      </c>
      <c r="AF805" t="s">
        <v>13426</v>
      </c>
      <c r="AG805" s="1">
        <v>46241</v>
      </c>
      <c r="AH805">
        <v>27</v>
      </c>
      <c r="AI805" t="s">
        <v>13470</v>
      </c>
      <c r="AJ805" t="s">
        <v>13427</v>
      </c>
      <c r="AK805" t="s">
        <v>13406</v>
      </c>
      <c r="AL805">
        <v>9128332012</v>
      </c>
      <c r="AM805" t="s">
        <v>13407</v>
      </c>
      <c r="AN805" t="s">
        <v>13408</v>
      </c>
      <c r="AO805">
        <v>1113</v>
      </c>
      <c r="AP805">
        <v>0</v>
      </c>
      <c r="AQ805" t="s">
        <v>13737</v>
      </c>
      <c r="AR805">
        <v>1450</v>
      </c>
      <c r="AS805">
        <v>0</v>
      </c>
      <c r="AZ805">
        <v>0</v>
      </c>
      <c r="BC805" t="str">
        <f>VLOOKUP(A805,Sheet1!$A$1:$E$221,2,0)</f>
        <v>East Zone</v>
      </c>
      <c r="BD805" t="str">
        <f>VLOOKUP(A805,Sheet1!$A$1:$E$221,5,0)</f>
        <v>Pavan Kumar Rai</v>
      </c>
    </row>
    <row r="806" spans="1:56" x14ac:dyDescent="0.35">
      <c r="A806" t="s">
        <v>216</v>
      </c>
      <c r="B806">
        <v>439</v>
      </c>
      <c r="C806" t="s">
        <v>791</v>
      </c>
      <c r="D806" t="s">
        <v>11174</v>
      </c>
      <c r="E806">
        <v>772027</v>
      </c>
      <c r="F806" t="s">
        <v>14923</v>
      </c>
      <c r="G806">
        <v>9175604</v>
      </c>
      <c r="H806" t="s">
        <v>13397</v>
      </c>
      <c r="I806" t="s">
        <v>11176</v>
      </c>
      <c r="J806">
        <v>1348594371</v>
      </c>
      <c r="K806" t="s">
        <v>15036</v>
      </c>
      <c r="L806">
        <v>47</v>
      </c>
      <c r="M806">
        <v>51</v>
      </c>
      <c r="N806" t="s">
        <v>791</v>
      </c>
      <c r="O806">
        <v>7783400786</v>
      </c>
      <c r="P806" t="s">
        <v>2308</v>
      </c>
      <c r="Q806" t="s">
        <v>2309</v>
      </c>
      <c r="R806" t="s">
        <v>15037</v>
      </c>
      <c r="S806" t="s">
        <v>15038</v>
      </c>
      <c r="T806" s="1">
        <v>46209</v>
      </c>
      <c r="U806" s="31">
        <v>46209.687152777777</v>
      </c>
      <c r="V806">
        <v>1</v>
      </c>
      <c r="W806">
        <v>77000</v>
      </c>
      <c r="X806" t="s">
        <v>13400</v>
      </c>
      <c r="Y806" t="s">
        <v>13401</v>
      </c>
      <c r="Z806">
        <v>909020041276989</v>
      </c>
      <c r="AA806" t="s">
        <v>13467</v>
      </c>
      <c r="AB806">
        <v>2</v>
      </c>
      <c r="AC806">
        <v>24.15</v>
      </c>
      <c r="AD806" t="s">
        <v>9471</v>
      </c>
      <c r="AE806" t="s">
        <v>9472</v>
      </c>
      <c r="AF806" t="s">
        <v>13403</v>
      </c>
      <c r="AG806" s="1">
        <v>46244</v>
      </c>
      <c r="AH806">
        <v>27</v>
      </c>
      <c r="AI806" t="s">
        <v>13470</v>
      </c>
      <c r="AJ806" t="s">
        <v>13427</v>
      </c>
      <c r="AK806" t="s">
        <v>13406</v>
      </c>
      <c r="AL806">
        <v>8658311644</v>
      </c>
      <c r="AM806" t="s">
        <v>13415</v>
      </c>
      <c r="AN806" t="s">
        <v>13408</v>
      </c>
      <c r="AO806">
        <v>1318</v>
      </c>
      <c r="AP806">
        <v>0</v>
      </c>
      <c r="AQ806" t="s">
        <v>13459</v>
      </c>
      <c r="AR806">
        <v>1640</v>
      </c>
      <c r="AS806">
        <v>0</v>
      </c>
      <c r="AZ806">
        <v>0</v>
      </c>
      <c r="BC806" t="str">
        <f>VLOOKUP(A806,Sheet1!$A$1:$E$221,2,0)</f>
        <v>South East Zone</v>
      </c>
      <c r="BD806" t="str">
        <f>VLOOKUP(A806,Sheet1!$A$1:$E$221,5,0)</f>
        <v>Pratik Mishra</v>
      </c>
    </row>
    <row r="807" spans="1:56" x14ac:dyDescent="0.35">
      <c r="A807" t="s">
        <v>284</v>
      </c>
      <c r="B807">
        <v>823</v>
      </c>
      <c r="C807" t="s">
        <v>782</v>
      </c>
      <c r="D807" t="s">
        <v>9723</v>
      </c>
      <c r="E807">
        <v>573961</v>
      </c>
      <c r="F807" t="s">
        <v>12208</v>
      </c>
      <c r="G807">
        <v>9285012</v>
      </c>
      <c r="H807" t="s">
        <v>13397</v>
      </c>
      <c r="I807" t="s">
        <v>9727</v>
      </c>
      <c r="J807">
        <v>7384738339</v>
      </c>
      <c r="K807" t="s">
        <v>15039</v>
      </c>
      <c r="L807">
        <v>31</v>
      </c>
      <c r="M807">
        <v>28</v>
      </c>
      <c r="N807" t="s">
        <v>782</v>
      </c>
      <c r="O807">
        <v>2122344868</v>
      </c>
      <c r="P807" t="s">
        <v>7754</v>
      </c>
      <c r="Q807" t="s">
        <v>7755</v>
      </c>
      <c r="T807" s="1">
        <v>46209</v>
      </c>
      <c r="U807" s="31">
        <v>46209.767638888887</v>
      </c>
      <c r="V807">
        <v>1</v>
      </c>
      <c r="W807">
        <v>70000</v>
      </c>
      <c r="X807" t="s">
        <v>13400</v>
      </c>
      <c r="Y807" t="s">
        <v>13401</v>
      </c>
      <c r="Z807">
        <v>909020041276989</v>
      </c>
      <c r="AA807" t="s">
        <v>15005</v>
      </c>
      <c r="AB807">
        <v>2</v>
      </c>
      <c r="AC807">
        <v>24.6</v>
      </c>
      <c r="AD807" t="s">
        <v>9725</v>
      </c>
      <c r="AE807" t="s">
        <v>9726</v>
      </c>
      <c r="AF807" t="s">
        <v>13414</v>
      </c>
      <c r="AG807" s="1">
        <v>46227</v>
      </c>
      <c r="AH807">
        <v>53</v>
      </c>
      <c r="AI807" t="s">
        <v>15006</v>
      </c>
      <c r="AJ807" t="s">
        <v>13405</v>
      </c>
      <c r="AK807" t="s">
        <v>13406</v>
      </c>
      <c r="AL807">
        <v>9587157180</v>
      </c>
      <c r="AM807" t="s">
        <v>13407</v>
      </c>
      <c r="AN807" t="s">
        <v>13408</v>
      </c>
      <c r="AO807">
        <v>1198</v>
      </c>
      <c r="AP807">
        <v>0</v>
      </c>
      <c r="AQ807" t="s">
        <v>13444</v>
      </c>
      <c r="AR807">
        <v>1609</v>
      </c>
      <c r="AS807">
        <v>0</v>
      </c>
      <c r="AZ807">
        <v>0</v>
      </c>
      <c r="BC807" t="str">
        <f>VLOOKUP(A807,Sheet1!$A$1:$E$221,2,0)</f>
        <v>West Zone</v>
      </c>
      <c r="BD807" t="str">
        <f>VLOOKUP(A807,Sheet1!$A$1:$E$221,5,0)</f>
        <v>Valand Priyankkumar</v>
      </c>
    </row>
    <row r="808" spans="1:56" x14ac:dyDescent="0.35">
      <c r="A808" t="s">
        <v>215</v>
      </c>
      <c r="B808">
        <v>429</v>
      </c>
      <c r="C808" t="s">
        <v>791</v>
      </c>
      <c r="D808" t="s">
        <v>3556</v>
      </c>
      <c r="E808">
        <v>625652</v>
      </c>
      <c r="F808" t="s">
        <v>15040</v>
      </c>
      <c r="G808">
        <v>9284330</v>
      </c>
      <c r="H808" t="s">
        <v>13397</v>
      </c>
      <c r="I808" t="s">
        <v>3558</v>
      </c>
      <c r="J808">
        <v>3875546387</v>
      </c>
      <c r="K808" t="s">
        <v>15041</v>
      </c>
      <c r="L808">
        <v>36</v>
      </c>
      <c r="M808">
        <v>34</v>
      </c>
      <c r="N808" t="s">
        <v>791</v>
      </c>
      <c r="O808">
        <v>3493933876</v>
      </c>
      <c r="P808" t="s">
        <v>3144</v>
      </c>
      <c r="Q808" t="s">
        <v>3145</v>
      </c>
      <c r="T808" s="1">
        <v>46209</v>
      </c>
      <c r="U808" s="31">
        <v>46209.550381944442</v>
      </c>
      <c r="V808">
        <v>1</v>
      </c>
      <c r="W808">
        <v>90000</v>
      </c>
      <c r="X808" t="s">
        <v>13400</v>
      </c>
      <c r="Y808" t="s">
        <v>13401</v>
      </c>
      <c r="Z808">
        <v>909020041276989</v>
      </c>
      <c r="AA808" t="s">
        <v>13467</v>
      </c>
      <c r="AB808">
        <v>5</v>
      </c>
      <c r="AC808">
        <v>24.15</v>
      </c>
      <c r="AD808" t="s">
        <v>9461</v>
      </c>
      <c r="AE808" t="s">
        <v>9462</v>
      </c>
      <c r="AF808" t="s">
        <v>13426</v>
      </c>
      <c r="AG808" s="1">
        <v>46244</v>
      </c>
      <c r="AH808">
        <v>27</v>
      </c>
      <c r="AI808" t="s">
        <v>13470</v>
      </c>
      <c r="AJ808" t="s">
        <v>13435</v>
      </c>
      <c r="AK808" t="s">
        <v>13406</v>
      </c>
      <c r="AL808">
        <v>9348990460</v>
      </c>
      <c r="AM808" t="s">
        <v>13415</v>
      </c>
      <c r="AN808" t="s">
        <v>13408</v>
      </c>
      <c r="AO808">
        <v>1540</v>
      </c>
      <c r="AP808">
        <v>0</v>
      </c>
      <c r="AQ808" t="s">
        <v>13440</v>
      </c>
      <c r="AR808">
        <v>2010</v>
      </c>
      <c r="AS808">
        <v>0</v>
      </c>
      <c r="AZ808">
        <v>0</v>
      </c>
      <c r="BC808" t="str">
        <f>VLOOKUP(A808,Sheet1!$A$1:$E$221,2,0)</f>
        <v>South East Zone</v>
      </c>
      <c r="BD808" t="str">
        <f>VLOOKUP(A808,Sheet1!$A$1:$E$221,5,0)</f>
        <v>Pratik Mishra</v>
      </c>
    </row>
    <row r="809" spans="1:56" x14ac:dyDescent="0.35">
      <c r="A809" t="s">
        <v>274</v>
      </c>
      <c r="B809">
        <v>288</v>
      </c>
      <c r="C809" t="s">
        <v>791</v>
      </c>
      <c r="D809" t="s">
        <v>11081</v>
      </c>
      <c r="E809">
        <v>238349</v>
      </c>
      <c r="F809" t="s">
        <v>15042</v>
      </c>
      <c r="G809">
        <v>8245994</v>
      </c>
      <c r="H809" t="s">
        <v>13397</v>
      </c>
      <c r="I809" t="s">
        <v>11085</v>
      </c>
      <c r="J809">
        <v>3076516770</v>
      </c>
      <c r="K809" t="s">
        <v>15043</v>
      </c>
      <c r="L809">
        <v>28</v>
      </c>
      <c r="M809">
        <v>34</v>
      </c>
      <c r="N809" t="s">
        <v>791</v>
      </c>
      <c r="O809">
        <v>8275341594</v>
      </c>
      <c r="P809" t="s">
        <v>1558</v>
      </c>
      <c r="Q809" t="s">
        <v>1559</v>
      </c>
      <c r="T809" s="1">
        <v>46209</v>
      </c>
      <c r="U809" s="31">
        <v>46209.831111111111</v>
      </c>
      <c r="V809">
        <v>1</v>
      </c>
      <c r="W809">
        <v>80000</v>
      </c>
      <c r="X809" t="s">
        <v>13400</v>
      </c>
      <c r="Y809" t="s">
        <v>13401</v>
      </c>
      <c r="Z809">
        <v>909020041276989</v>
      </c>
      <c r="AA809" t="s">
        <v>15025</v>
      </c>
      <c r="AB809">
        <v>4</v>
      </c>
      <c r="AC809">
        <v>24.15</v>
      </c>
      <c r="AD809" t="s">
        <v>11083</v>
      </c>
      <c r="AE809" t="s">
        <v>11084</v>
      </c>
      <c r="AF809" t="s">
        <v>13403</v>
      </c>
      <c r="AG809" s="1">
        <v>46244</v>
      </c>
      <c r="AH809">
        <v>39</v>
      </c>
      <c r="AI809" t="s">
        <v>13470</v>
      </c>
      <c r="AJ809" t="s">
        <v>13435</v>
      </c>
      <c r="AK809" t="s">
        <v>13406</v>
      </c>
      <c r="AL809">
        <v>8917562703</v>
      </c>
      <c r="AM809" t="s">
        <v>13415</v>
      </c>
      <c r="AN809" t="s">
        <v>13408</v>
      </c>
      <c r="AO809">
        <v>1369</v>
      </c>
      <c r="AP809">
        <v>0</v>
      </c>
      <c r="AQ809" t="s">
        <v>13999</v>
      </c>
      <c r="AR809">
        <v>2494</v>
      </c>
      <c r="AS809">
        <v>0</v>
      </c>
      <c r="AZ809">
        <v>0</v>
      </c>
      <c r="BC809" t="str">
        <f>VLOOKUP(A809,Sheet1!$A$1:$E$221,2,0)</f>
        <v>South East Zone</v>
      </c>
      <c r="BD809" t="str">
        <f>VLOOKUP(A809,Sheet1!$A$1:$E$221,5,0)</f>
        <v>Radhashyam Panda</v>
      </c>
    </row>
    <row r="810" spans="1:56" x14ac:dyDescent="0.35">
      <c r="A810" t="s">
        <v>206</v>
      </c>
      <c r="B810">
        <v>56</v>
      </c>
      <c r="C810" t="s">
        <v>789</v>
      </c>
      <c r="D810" t="s">
        <v>3426</v>
      </c>
      <c r="E810">
        <v>93239</v>
      </c>
      <c r="F810" t="s">
        <v>15044</v>
      </c>
      <c r="G810">
        <v>8180748</v>
      </c>
      <c r="H810" t="s">
        <v>13397</v>
      </c>
      <c r="I810" t="s">
        <v>2989</v>
      </c>
      <c r="J810">
        <v>5855375281</v>
      </c>
      <c r="K810" t="s">
        <v>152</v>
      </c>
      <c r="L810">
        <v>45</v>
      </c>
      <c r="M810">
        <v>56</v>
      </c>
      <c r="N810" t="s">
        <v>789</v>
      </c>
      <c r="O810">
        <v>1344165575</v>
      </c>
      <c r="P810" t="s">
        <v>3091</v>
      </c>
      <c r="Q810" t="s">
        <v>3092</v>
      </c>
      <c r="T810" s="1">
        <v>46209</v>
      </c>
      <c r="U810" s="31">
        <v>46209.739374999997</v>
      </c>
      <c r="V810">
        <v>1</v>
      </c>
      <c r="W810">
        <v>60000</v>
      </c>
      <c r="X810" t="s">
        <v>13400</v>
      </c>
      <c r="Y810" t="s">
        <v>13401</v>
      </c>
      <c r="Z810">
        <v>909020041276989</v>
      </c>
      <c r="AA810" t="s">
        <v>13467</v>
      </c>
      <c r="AB810">
        <v>4</v>
      </c>
      <c r="AC810">
        <v>24.5</v>
      </c>
      <c r="AD810" t="s">
        <v>9743</v>
      </c>
      <c r="AE810" t="s">
        <v>9744</v>
      </c>
      <c r="AF810" t="s">
        <v>13414</v>
      </c>
      <c r="AG810" s="1">
        <v>46241</v>
      </c>
      <c r="AH810">
        <v>27</v>
      </c>
      <c r="AI810" t="s">
        <v>13470</v>
      </c>
      <c r="AJ810" t="s">
        <v>13405</v>
      </c>
      <c r="AK810" t="s">
        <v>13406</v>
      </c>
      <c r="AL810">
        <v>8979984234</v>
      </c>
      <c r="AM810" t="s">
        <v>13415</v>
      </c>
      <c r="AN810" t="s">
        <v>13408</v>
      </c>
      <c r="AO810">
        <v>1027</v>
      </c>
      <c r="AP810">
        <v>0</v>
      </c>
      <c r="AQ810" t="s">
        <v>13416</v>
      </c>
      <c r="AR810">
        <v>1379</v>
      </c>
      <c r="AS810">
        <v>0</v>
      </c>
      <c r="AZ810">
        <v>0</v>
      </c>
      <c r="BC810" t="str">
        <f>VLOOKUP(A810,Sheet1!$A$1:$E$221,2,0)</f>
        <v>West Zone</v>
      </c>
      <c r="BD810" t="str">
        <f>VLOOKUP(A810,Sheet1!$A$1:$E$221,5,0)</f>
        <v>Naveen Kumar</v>
      </c>
    </row>
    <row r="811" spans="1:56" x14ac:dyDescent="0.35">
      <c r="A811" t="s">
        <v>165</v>
      </c>
      <c r="B811">
        <v>127</v>
      </c>
      <c r="C811" t="s">
        <v>787</v>
      </c>
      <c r="D811" t="s">
        <v>9399</v>
      </c>
      <c r="E811">
        <v>191161</v>
      </c>
      <c r="F811" t="s">
        <v>15045</v>
      </c>
      <c r="G811">
        <v>8430928</v>
      </c>
      <c r="H811" t="s">
        <v>13397</v>
      </c>
      <c r="I811" t="s">
        <v>9405</v>
      </c>
      <c r="J811">
        <v>5784721830</v>
      </c>
      <c r="K811" t="s">
        <v>15046</v>
      </c>
      <c r="L811">
        <v>39</v>
      </c>
      <c r="M811">
        <v>41</v>
      </c>
      <c r="N811" t="s">
        <v>787</v>
      </c>
      <c r="O811">
        <v>1386045435</v>
      </c>
      <c r="P811" t="s">
        <v>9400</v>
      </c>
      <c r="Q811" t="s">
        <v>9401</v>
      </c>
      <c r="T811" s="1">
        <v>46209</v>
      </c>
      <c r="U811" s="31">
        <v>46209.614675925928</v>
      </c>
      <c r="V811">
        <v>1</v>
      </c>
      <c r="W811">
        <v>77000</v>
      </c>
      <c r="X811" t="s">
        <v>13400</v>
      </c>
      <c r="Y811" t="s">
        <v>13401</v>
      </c>
      <c r="Z811">
        <v>909020041276989</v>
      </c>
      <c r="AA811" t="s">
        <v>13467</v>
      </c>
      <c r="AB811">
        <v>2</v>
      </c>
      <c r="AC811">
        <v>24.15</v>
      </c>
      <c r="AD811" t="s">
        <v>9403</v>
      </c>
      <c r="AE811" t="s">
        <v>9404</v>
      </c>
      <c r="AF811" t="s">
        <v>13403</v>
      </c>
      <c r="AG811" s="1">
        <v>46261</v>
      </c>
      <c r="AH811">
        <v>27</v>
      </c>
      <c r="AI811" t="s">
        <v>13470</v>
      </c>
      <c r="AJ811" t="s">
        <v>13435</v>
      </c>
      <c r="AK811" t="s">
        <v>13406</v>
      </c>
      <c r="AL811">
        <v>9875390934</v>
      </c>
      <c r="AM811" t="s">
        <v>13407</v>
      </c>
      <c r="AN811" t="s">
        <v>13408</v>
      </c>
      <c r="AO811">
        <v>1318</v>
      </c>
      <c r="AP811">
        <v>0</v>
      </c>
      <c r="AQ811" t="s">
        <v>13420</v>
      </c>
      <c r="AR811">
        <v>1718</v>
      </c>
      <c r="AS811">
        <v>0</v>
      </c>
      <c r="AZ811">
        <v>0</v>
      </c>
      <c r="BC811" t="str">
        <f>VLOOKUP(A811,Sheet1!$A$1:$E$221,2,0)</f>
        <v>East Zone</v>
      </c>
      <c r="BD811" t="str">
        <f>VLOOKUP(A811,Sheet1!$A$1:$E$221,5,0)</f>
        <v>Pavan Kumar Rai</v>
      </c>
    </row>
    <row r="812" spans="1:56" x14ac:dyDescent="0.35">
      <c r="A812" t="s">
        <v>925</v>
      </c>
      <c r="B812">
        <v>9</v>
      </c>
      <c r="C812" t="s">
        <v>788</v>
      </c>
      <c r="D812" t="s">
        <v>6434</v>
      </c>
      <c r="E812">
        <v>786853</v>
      </c>
      <c r="F812" t="s">
        <v>13989</v>
      </c>
      <c r="G812">
        <v>9284900</v>
      </c>
      <c r="H812" t="s">
        <v>13397</v>
      </c>
      <c r="I812" t="s">
        <v>6436</v>
      </c>
      <c r="J812">
        <v>3054102199</v>
      </c>
      <c r="K812" t="s">
        <v>15047</v>
      </c>
      <c r="L812">
        <v>48</v>
      </c>
      <c r="M812">
        <v>48</v>
      </c>
      <c r="N812" t="s">
        <v>788</v>
      </c>
      <c r="O812">
        <v>2569675264</v>
      </c>
      <c r="P812" t="s">
        <v>3631</v>
      </c>
      <c r="Q812" t="s">
        <v>3632</v>
      </c>
      <c r="T812" s="1">
        <v>46209</v>
      </c>
      <c r="U812" s="31">
        <v>46209.718275462961</v>
      </c>
      <c r="V812">
        <v>1</v>
      </c>
      <c r="W812">
        <v>70000</v>
      </c>
      <c r="X812" t="s">
        <v>13400</v>
      </c>
      <c r="Y812" t="s">
        <v>13401</v>
      </c>
      <c r="Z812">
        <v>909020041276989</v>
      </c>
      <c r="AA812" t="s">
        <v>13467</v>
      </c>
      <c r="AB812">
        <v>3</v>
      </c>
      <c r="AC812">
        <v>24.5</v>
      </c>
      <c r="AD812" t="s">
        <v>9595</v>
      </c>
      <c r="AE812" t="s">
        <v>9596</v>
      </c>
      <c r="AF812" t="s">
        <v>13426</v>
      </c>
      <c r="AG812" s="1">
        <v>46239</v>
      </c>
      <c r="AH812">
        <v>27</v>
      </c>
      <c r="AI812" t="s">
        <v>13470</v>
      </c>
      <c r="AJ812" t="s">
        <v>13405</v>
      </c>
      <c r="AK812" t="s">
        <v>13406</v>
      </c>
      <c r="AL812">
        <v>9202206469</v>
      </c>
      <c r="AM812" t="s">
        <v>13415</v>
      </c>
      <c r="AN812" t="s">
        <v>13408</v>
      </c>
      <c r="AO812">
        <v>1198</v>
      </c>
      <c r="AP812">
        <v>0</v>
      </c>
      <c r="AQ812" t="s">
        <v>13454</v>
      </c>
      <c r="AR812">
        <v>1491</v>
      </c>
      <c r="AS812">
        <v>0</v>
      </c>
      <c r="AZ812">
        <v>0</v>
      </c>
      <c r="BC812" t="str">
        <f>VLOOKUP(A812,Sheet1!$A$1:$E$221,2,0)</f>
        <v>South Zone</v>
      </c>
      <c r="BD812" t="str">
        <f>VLOOKUP(A812,Sheet1!$A$1:$E$221,5,0)</f>
        <v>Vinay Kumar Vishwakarma</v>
      </c>
    </row>
    <row r="813" spans="1:56" x14ac:dyDescent="0.35">
      <c r="A813" t="s">
        <v>925</v>
      </c>
      <c r="B813">
        <v>9</v>
      </c>
      <c r="C813" t="s">
        <v>788</v>
      </c>
      <c r="D813" t="s">
        <v>6434</v>
      </c>
      <c r="E813">
        <v>786853</v>
      </c>
      <c r="F813" t="s">
        <v>13989</v>
      </c>
      <c r="G813">
        <v>9284900</v>
      </c>
      <c r="H813" t="s">
        <v>13397</v>
      </c>
      <c r="I813" t="s">
        <v>6437</v>
      </c>
      <c r="J813">
        <v>2239290736</v>
      </c>
      <c r="K813" t="s">
        <v>15048</v>
      </c>
      <c r="L813">
        <v>40</v>
      </c>
      <c r="M813">
        <v>41</v>
      </c>
      <c r="N813" t="s">
        <v>788</v>
      </c>
      <c r="O813">
        <v>7266209155</v>
      </c>
      <c r="P813" t="s">
        <v>3631</v>
      </c>
      <c r="Q813" t="s">
        <v>3632</v>
      </c>
      <c r="T813" s="1">
        <v>46209</v>
      </c>
      <c r="U813" s="31">
        <v>46209.718287037038</v>
      </c>
      <c r="V813">
        <v>1</v>
      </c>
      <c r="W813">
        <v>70000</v>
      </c>
      <c r="X813" t="s">
        <v>13400</v>
      </c>
      <c r="Y813" t="s">
        <v>13401</v>
      </c>
      <c r="Z813">
        <v>909020041276989</v>
      </c>
      <c r="AA813" t="s">
        <v>13467</v>
      </c>
      <c r="AB813">
        <v>3</v>
      </c>
      <c r="AC813">
        <v>24.5</v>
      </c>
      <c r="AD813" t="s">
        <v>9595</v>
      </c>
      <c r="AE813" t="s">
        <v>9596</v>
      </c>
      <c r="AF813" t="s">
        <v>13426</v>
      </c>
      <c r="AG813" s="1">
        <v>46239</v>
      </c>
      <c r="AH813">
        <v>27</v>
      </c>
      <c r="AI813" t="s">
        <v>13470</v>
      </c>
      <c r="AJ813" t="s">
        <v>13405</v>
      </c>
      <c r="AK813" t="s">
        <v>13406</v>
      </c>
      <c r="AL813">
        <v>9685070391</v>
      </c>
      <c r="AM813" t="s">
        <v>13415</v>
      </c>
      <c r="AN813" t="s">
        <v>13408</v>
      </c>
      <c r="AO813">
        <v>1198</v>
      </c>
      <c r="AP813">
        <v>0</v>
      </c>
      <c r="AQ813" t="s">
        <v>13454</v>
      </c>
      <c r="AR813">
        <v>1491</v>
      </c>
      <c r="AS813">
        <v>0</v>
      </c>
      <c r="AZ813">
        <v>0</v>
      </c>
      <c r="BC813" t="str">
        <f>VLOOKUP(A813,Sheet1!$A$1:$E$221,2,0)</f>
        <v>South Zone</v>
      </c>
      <c r="BD813" t="str">
        <f>VLOOKUP(A813,Sheet1!$A$1:$E$221,5,0)</f>
        <v>Vinay Kumar Vishwakarma</v>
      </c>
    </row>
    <row r="814" spans="1:56" x14ac:dyDescent="0.35">
      <c r="A814" t="s">
        <v>925</v>
      </c>
      <c r="B814">
        <v>9</v>
      </c>
      <c r="C814" t="s">
        <v>788</v>
      </c>
      <c r="D814" t="s">
        <v>6434</v>
      </c>
      <c r="E814">
        <v>786853</v>
      </c>
      <c r="F814" t="s">
        <v>13989</v>
      </c>
      <c r="G814">
        <v>9284900</v>
      </c>
      <c r="H814" t="s">
        <v>13397</v>
      </c>
      <c r="I814" t="s">
        <v>6439</v>
      </c>
      <c r="J814">
        <v>3769436501</v>
      </c>
      <c r="K814" t="s">
        <v>15049</v>
      </c>
      <c r="L814">
        <v>41</v>
      </c>
      <c r="M814">
        <v>45</v>
      </c>
      <c r="N814" t="s">
        <v>788</v>
      </c>
      <c r="O814">
        <v>6014116729</v>
      </c>
      <c r="P814" t="s">
        <v>3631</v>
      </c>
      <c r="Q814" t="s">
        <v>3632</v>
      </c>
      <c r="T814" s="1">
        <v>46209</v>
      </c>
      <c r="U814" s="31">
        <v>46209.718298611115</v>
      </c>
      <c r="V814">
        <v>1</v>
      </c>
      <c r="W814">
        <v>60000</v>
      </c>
      <c r="X814" t="s">
        <v>13400</v>
      </c>
      <c r="Y814" t="s">
        <v>13401</v>
      </c>
      <c r="Z814">
        <v>909020041276989</v>
      </c>
      <c r="AA814" t="s">
        <v>13467</v>
      </c>
      <c r="AB814">
        <v>2</v>
      </c>
      <c r="AC814">
        <v>24.5</v>
      </c>
      <c r="AD814" t="s">
        <v>10363</v>
      </c>
      <c r="AE814" t="s">
        <v>10364</v>
      </c>
      <c r="AF814" t="s">
        <v>13414</v>
      </c>
      <c r="AG814" s="1">
        <v>46239</v>
      </c>
      <c r="AH814">
        <v>27</v>
      </c>
      <c r="AI814" t="s">
        <v>13470</v>
      </c>
      <c r="AJ814" t="s">
        <v>13405</v>
      </c>
      <c r="AK814" t="s">
        <v>13406</v>
      </c>
      <c r="AL814">
        <v>8817002841</v>
      </c>
      <c r="AM814" t="s">
        <v>13407</v>
      </c>
      <c r="AN814" t="s">
        <v>13408</v>
      </c>
      <c r="AO814">
        <v>1027</v>
      </c>
      <c r="AP814">
        <v>0</v>
      </c>
      <c r="AQ814" t="s">
        <v>15033</v>
      </c>
      <c r="AR814">
        <v>1278</v>
      </c>
      <c r="AS814">
        <v>0</v>
      </c>
      <c r="AZ814">
        <v>0</v>
      </c>
      <c r="BC814" t="str">
        <f>VLOOKUP(A814,Sheet1!$A$1:$E$221,2,0)</f>
        <v>South Zone</v>
      </c>
      <c r="BD814" t="str">
        <f>VLOOKUP(A814,Sheet1!$A$1:$E$221,5,0)</f>
        <v>Vinay Kumar Vishwakarma</v>
      </c>
    </row>
    <row r="815" spans="1:56" x14ac:dyDescent="0.35">
      <c r="A815" t="s">
        <v>815</v>
      </c>
      <c r="B815">
        <v>1361</v>
      </c>
      <c r="C815" t="s">
        <v>791</v>
      </c>
      <c r="D815" t="s">
        <v>11294</v>
      </c>
      <c r="E815">
        <v>655120</v>
      </c>
      <c r="F815" t="s">
        <v>15050</v>
      </c>
      <c r="G815">
        <v>8274603</v>
      </c>
      <c r="H815" t="s">
        <v>13397</v>
      </c>
      <c r="I815" t="s">
        <v>11298</v>
      </c>
      <c r="J815">
        <v>9720154253</v>
      </c>
      <c r="K815" t="s">
        <v>15051</v>
      </c>
      <c r="L815">
        <v>28</v>
      </c>
      <c r="M815">
        <v>48</v>
      </c>
      <c r="N815" t="s">
        <v>791</v>
      </c>
      <c r="O815">
        <v>7856035802</v>
      </c>
      <c r="P815" t="s">
        <v>11295</v>
      </c>
      <c r="Q815" t="s">
        <v>11296</v>
      </c>
      <c r="R815" t="s">
        <v>11295</v>
      </c>
      <c r="S815" t="s">
        <v>11296</v>
      </c>
      <c r="T815" s="1">
        <v>46209</v>
      </c>
      <c r="U815" s="31">
        <v>46209.868263888886</v>
      </c>
      <c r="V815">
        <v>1</v>
      </c>
      <c r="W815">
        <v>60000</v>
      </c>
      <c r="X815" t="s">
        <v>13400</v>
      </c>
      <c r="Y815" t="s">
        <v>13401</v>
      </c>
      <c r="Z815">
        <v>909020041276989</v>
      </c>
      <c r="AA815" t="s">
        <v>13467</v>
      </c>
      <c r="AB815">
        <v>2</v>
      </c>
      <c r="AC815">
        <v>24.15</v>
      </c>
      <c r="AD815" t="s">
        <v>9546</v>
      </c>
      <c r="AE815" t="s">
        <v>9547</v>
      </c>
      <c r="AF815" t="s">
        <v>13426</v>
      </c>
      <c r="AG815" s="1">
        <v>46244</v>
      </c>
      <c r="AH815">
        <v>27</v>
      </c>
      <c r="AI815" t="s">
        <v>13470</v>
      </c>
      <c r="AJ815" t="s">
        <v>13405</v>
      </c>
      <c r="AK815" t="s">
        <v>13406</v>
      </c>
      <c r="AL815">
        <v>8895428595</v>
      </c>
      <c r="AM815" t="s">
        <v>13415</v>
      </c>
      <c r="AN815" t="s">
        <v>13408</v>
      </c>
      <c r="AO815">
        <v>1027</v>
      </c>
      <c r="AP815">
        <v>0</v>
      </c>
      <c r="AQ815" t="s">
        <v>13416</v>
      </c>
      <c r="AR815">
        <v>1379</v>
      </c>
      <c r="AS815">
        <v>0</v>
      </c>
      <c r="AZ815">
        <v>0</v>
      </c>
      <c r="BC815" t="str">
        <f>VLOOKUP(A815,Sheet1!$A$1:$E$221,2,0)</f>
        <v>South East Zone</v>
      </c>
      <c r="BD815" t="str">
        <f>VLOOKUP(A815,Sheet1!$A$1:$E$221,5,0)</f>
        <v>Pratik Mishra</v>
      </c>
    </row>
    <row r="816" spans="1:56" x14ac:dyDescent="0.35">
      <c r="A816" t="s">
        <v>191</v>
      </c>
      <c r="B816">
        <v>760</v>
      </c>
      <c r="C816" t="s">
        <v>792</v>
      </c>
      <c r="D816" t="s">
        <v>9662</v>
      </c>
      <c r="E816">
        <v>696182</v>
      </c>
      <c r="F816" t="s">
        <v>15052</v>
      </c>
      <c r="G816">
        <v>8491741</v>
      </c>
      <c r="H816" t="s">
        <v>13397</v>
      </c>
      <c r="I816" t="s">
        <v>9664</v>
      </c>
      <c r="J816">
        <v>9020365867</v>
      </c>
      <c r="K816" t="s">
        <v>15053</v>
      </c>
      <c r="L816">
        <v>39</v>
      </c>
      <c r="M816">
        <v>40</v>
      </c>
      <c r="N816" t="s">
        <v>792</v>
      </c>
      <c r="O816">
        <v>7319643243</v>
      </c>
      <c r="P816" t="s">
        <v>3063</v>
      </c>
      <c r="Q816" t="s">
        <v>7229</v>
      </c>
      <c r="T816" s="1">
        <v>46209</v>
      </c>
      <c r="U816" s="31">
        <v>46209.62903935185</v>
      </c>
      <c r="V816">
        <v>1</v>
      </c>
      <c r="W816">
        <v>77000</v>
      </c>
      <c r="X816" t="s">
        <v>13400</v>
      </c>
      <c r="Y816" t="s">
        <v>13401</v>
      </c>
      <c r="Z816">
        <v>909020041276989</v>
      </c>
      <c r="AA816" t="s">
        <v>13467</v>
      </c>
      <c r="AB816">
        <v>2</v>
      </c>
      <c r="AC816">
        <v>24.15</v>
      </c>
      <c r="AD816" t="s">
        <v>9471</v>
      </c>
      <c r="AE816" t="s">
        <v>9472</v>
      </c>
      <c r="AF816" t="s">
        <v>13434</v>
      </c>
      <c r="AG816" s="1">
        <v>46239</v>
      </c>
      <c r="AH816">
        <v>27</v>
      </c>
      <c r="AI816" t="s">
        <v>13470</v>
      </c>
      <c r="AJ816" t="s">
        <v>13405</v>
      </c>
      <c r="AK816" t="s">
        <v>13406</v>
      </c>
      <c r="AL816">
        <v>6379742983</v>
      </c>
      <c r="AM816" t="s">
        <v>13415</v>
      </c>
      <c r="AN816" t="s">
        <v>13408</v>
      </c>
      <c r="AO816">
        <v>1318</v>
      </c>
      <c r="AP816">
        <v>0</v>
      </c>
      <c r="AQ816" t="s">
        <v>13459</v>
      </c>
      <c r="AR816">
        <v>1640</v>
      </c>
      <c r="AS816">
        <v>0</v>
      </c>
      <c r="AZ816">
        <v>0</v>
      </c>
      <c r="BC816" t="str">
        <f>VLOOKUP(A816,Sheet1!$A$1:$E$221,2,0)</f>
        <v>South Zone</v>
      </c>
      <c r="BD816" t="str">
        <f>VLOOKUP(A816,Sheet1!$A$1:$E$221,5,0)</f>
        <v>Sankar T</v>
      </c>
    </row>
    <row r="817" spans="1:56" x14ac:dyDescent="0.35">
      <c r="A817" t="s">
        <v>274</v>
      </c>
      <c r="B817">
        <v>288</v>
      </c>
      <c r="C817" t="s">
        <v>791</v>
      </c>
      <c r="D817" t="s">
        <v>9813</v>
      </c>
      <c r="E817">
        <v>627214</v>
      </c>
      <c r="F817" t="s">
        <v>15054</v>
      </c>
      <c r="G817">
        <v>8643766</v>
      </c>
      <c r="H817" t="s">
        <v>13397</v>
      </c>
      <c r="I817" t="s">
        <v>9817</v>
      </c>
      <c r="J817">
        <v>9379595809</v>
      </c>
      <c r="K817" t="s">
        <v>15055</v>
      </c>
      <c r="L817">
        <v>30</v>
      </c>
      <c r="M817">
        <v>32</v>
      </c>
      <c r="N817" t="s">
        <v>791</v>
      </c>
      <c r="O817">
        <v>8385619775</v>
      </c>
      <c r="P817" t="s">
        <v>2864</v>
      </c>
      <c r="Q817" t="s">
        <v>2865</v>
      </c>
      <c r="T817" s="1">
        <v>46209</v>
      </c>
      <c r="U817" s="31">
        <v>46209.770069444443</v>
      </c>
      <c r="V817">
        <v>1</v>
      </c>
      <c r="W817">
        <v>75000</v>
      </c>
      <c r="X817" t="s">
        <v>13400</v>
      </c>
      <c r="Y817" t="s">
        <v>13401</v>
      </c>
      <c r="Z817">
        <v>909020041276989</v>
      </c>
      <c r="AA817" t="s">
        <v>13467</v>
      </c>
      <c r="AB817">
        <v>2</v>
      </c>
      <c r="AC817">
        <v>24.15</v>
      </c>
      <c r="AD817" t="s">
        <v>9815</v>
      </c>
      <c r="AE817" t="s">
        <v>9816</v>
      </c>
      <c r="AF817" t="s">
        <v>13403</v>
      </c>
      <c r="AG817" s="1">
        <v>46244</v>
      </c>
      <c r="AH817">
        <v>27</v>
      </c>
      <c r="AI817" t="s">
        <v>13470</v>
      </c>
      <c r="AJ817" t="s">
        <v>13435</v>
      </c>
      <c r="AK817" t="s">
        <v>13406</v>
      </c>
      <c r="AL817">
        <v>9692157229</v>
      </c>
      <c r="AM817" t="s">
        <v>13407</v>
      </c>
      <c r="AN817" t="s">
        <v>13408</v>
      </c>
      <c r="AO817">
        <v>1284</v>
      </c>
      <c r="AP817">
        <v>0</v>
      </c>
      <c r="AQ817" t="s">
        <v>13527</v>
      </c>
      <c r="AR817">
        <v>1598</v>
      </c>
      <c r="AS817">
        <v>0</v>
      </c>
      <c r="AZ817">
        <v>0</v>
      </c>
      <c r="BC817" t="str">
        <f>VLOOKUP(A817,Sheet1!$A$1:$E$221,2,0)</f>
        <v>South East Zone</v>
      </c>
      <c r="BD817" t="str">
        <f>VLOOKUP(A817,Sheet1!$A$1:$E$221,5,0)</f>
        <v>Radhashyam Panda</v>
      </c>
    </row>
    <row r="818" spans="1:56" x14ac:dyDescent="0.35">
      <c r="A818" t="s">
        <v>80</v>
      </c>
      <c r="B818">
        <v>2</v>
      </c>
      <c r="C818" t="s">
        <v>789</v>
      </c>
      <c r="D818" t="s">
        <v>9731</v>
      </c>
      <c r="E818">
        <v>163567</v>
      </c>
      <c r="F818" t="s">
        <v>15056</v>
      </c>
      <c r="G818">
        <v>9284518</v>
      </c>
      <c r="H818" t="s">
        <v>13397</v>
      </c>
      <c r="I818" t="s">
        <v>2529</v>
      </c>
      <c r="J818">
        <v>6781904432</v>
      </c>
      <c r="K818" t="s">
        <v>15057</v>
      </c>
      <c r="L818">
        <v>38</v>
      </c>
      <c r="M818">
        <v>41</v>
      </c>
      <c r="N818" t="s">
        <v>789</v>
      </c>
      <c r="O818">
        <v>4265099310</v>
      </c>
      <c r="P818" t="s">
        <v>4227</v>
      </c>
      <c r="Q818" t="s">
        <v>4228</v>
      </c>
      <c r="T818" s="1">
        <v>46209</v>
      </c>
      <c r="U818" s="31">
        <v>46209.705127314817</v>
      </c>
      <c r="V818">
        <v>1</v>
      </c>
      <c r="W818">
        <v>77000</v>
      </c>
      <c r="X818" t="s">
        <v>13400</v>
      </c>
      <c r="Y818" t="s">
        <v>13401</v>
      </c>
      <c r="Z818">
        <v>909020041276989</v>
      </c>
      <c r="AA818" t="s">
        <v>13467</v>
      </c>
      <c r="AB818">
        <v>2</v>
      </c>
      <c r="AC818">
        <v>24.15</v>
      </c>
      <c r="AD818" t="s">
        <v>9550</v>
      </c>
      <c r="AE818" t="s">
        <v>9551</v>
      </c>
      <c r="AF818" t="s">
        <v>13414</v>
      </c>
      <c r="AG818" s="1">
        <v>46240</v>
      </c>
      <c r="AH818">
        <v>27</v>
      </c>
      <c r="AI818" t="s">
        <v>13470</v>
      </c>
      <c r="AJ818" t="s">
        <v>13435</v>
      </c>
      <c r="AK818" t="s">
        <v>13406</v>
      </c>
      <c r="AL818">
        <v>6397677218</v>
      </c>
      <c r="AM818" t="s">
        <v>13415</v>
      </c>
      <c r="AN818" t="s">
        <v>13408</v>
      </c>
      <c r="AO818">
        <v>1318</v>
      </c>
      <c r="AP818">
        <v>0</v>
      </c>
      <c r="AQ818" t="s">
        <v>13462</v>
      </c>
      <c r="AR818">
        <v>1770</v>
      </c>
      <c r="AS818">
        <v>0</v>
      </c>
      <c r="AZ818">
        <v>0</v>
      </c>
      <c r="BC818" t="str">
        <f>VLOOKUP(A818,Sheet1!$A$1:$E$221,2,0)</f>
        <v>West Zone</v>
      </c>
      <c r="BD818" t="str">
        <f>VLOOKUP(A818,Sheet1!$A$1:$E$221,5,0)</f>
        <v>Pradeep Kumar</v>
      </c>
    </row>
    <row r="819" spans="1:56" x14ac:dyDescent="0.35">
      <c r="A819" t="s">
        <v>273</v>
      </c>
      <c r="B819">
        <v>287</v>
      </c>
      <c r="C819" t="s">
        <v>791</v>
      </c>
      <c r="D819" t="s">
        <v>9810</v>
      </c>
      <c r="E819">
        <v>671226</v>
      </c>
      <c r="F819" t="s">
        <v>15058</v>
      </c>
      <c r="G819">
        <v>8373014</v>
      </c>
      <c r="H819" t="s">
        <v>13397</v>
      </c>
      <c r="I819" t="s">
        <v>9812</v>
      </c>
      <c r="J819">
        <v>2624340415</v>
      </c>
      <c r="K819" t="s">
        <v>15059</v>
      </c>
      <c r="L819">
        <v>25</v>
      </c>
      <c r="M819">
        <v>31</v>
      </c>
      <c r="N819" t="s">
        <v>791</v>
      </c>
      <c r="O819">
        <v>7644415567</v>
      </c>
      <c r="P819" t="s">
        <v>8674</v>
      </c>
      <c r="Q819" t="s">
        <v>8675</v>
      </c>
      <c r="T819" s="1">
        <v>46209</v>
      </c>
      <c r="U819" s="31">
        <v>46209.743020833332</v>
      </c>
      <c r="V819">
        <v>1</v>
      </c>
      <c r="W819">
        <v>90000</v>
      </c>
      <c r="X819" t="s">
        <v>13400</v>
      </c>
      <c r="Y819" t="s">
        <v>13401</v>
      </c>
      <c r="Z819">
        <v>909020041276989</v>
      </c>
      <c r="AA819" t="s">
        <v>15025</v>
      </c>
      <c r="AB819">
        <v>4</v>
      </c>
      <c r="AC819">
        <v>24.5</v>
      </c>
      <c r="AD819" t="s">
        <v>9802</v>
      </c>
      <c r="AE819" t="s">
        <v>9803</v>
      </c>
      <c r="AF819" t="s">
        <v>13414</v>
      </c>
      <c r="AG819" s="1">
        <v>46244</v>
      </c>
      <c r="AH819">
        <v>39</v>
      </c>
      <c r="AI819" t="s">
        <v>13470</v>
      </c>
      <c r="AJ819" t="s">
        <v>13435</v>
      </c>
      <c r="AK819" t="s">
        <v>13406</v>
      </c>
      <c r="AL819">
        <v>8847855969</v>
      </c>
      <c r="AM819" t="s">
        <v>13415</v>
      </c>
      <c r="AN819" t="s">
        <v>13408</v>
      </c>
      <c r="AO819">
        <v>1540</v>
      </c>
      <c r="AP819">
        <v>0</v>
      </c>
      <c r="AQ819" t="s">
        <v>14204</v>
      </c>
      <c r="AR819">
        <v>3064</v>
      </c>
      <c r="AS819">
        <v>0</v>
      </c>
      <c r="AZ819">
        <v>0</v>
      </c>
      <c r="BC819" t="str">
        <f>VLOOKUP(A819,Sheet1!$A$1:$E$221,2,0)</f>
        <v>South East Zone</v>
      </c>
      <c r="BD819" t="str">
        <f>VLOOKUP(A819,Sheet1!$A$1:$E$221,5,0)</f>
        <v>Radhashyam Panda</v>
      </c>
    </row>
    <row r="820" spans="1:56" x14ac:dyDescent="0.35">
      <c r="A820" t="s">
        <v>246</v>
      </c>
      <c r="B820">
        <v>362</v>
      </c>
      <c r="C820" t="s">
        <v>791</v>
      </c>
      <c r="D820" t="s">
        <v>11120</v>
      </c>
      <c r="E820">
        <v>151178</v>
      </c>
      <c r="F820" t="s">
        <v>6721</v>
      </c>
      <c r="G820">
        <v>9285229</v>
      </c>
      <c r="H820" t="s">
        <v>13397</v>
      </c>
      <c r="I820" t="s">
        <v>11124</v>
      </c>
      <c r="J820">
        <v>4496267392</v>
      </c>
      <c r="K820" t="s">
        <v>15060</v>
      </c>
      <c r="L820">
        <v>31</v>
      </c>
      <c r="M820">
        <v>32</v>
      </c>
      <c r="N820" t="s">
        <v>791</v>
      </c>
      <c r="O820">
        <v>3773709532</v>
      </c>
      <c r="P820" t="s">
        <v>9826</v>
      </c>
      <c r="Q820" t="s">
        <v>9827</v>
      </c>
      <c r="T820" s="1">
        <v>46209</v>
      </c>
      <c r="U820" s="31">
        <v>46209.754861111112</v>
      </c>
      <c r="V820">
        <v>1</v>
      </c>
      <c r="W820">
        <v>75000</v>
      </c>
      <c r="X820" t="s">
        <v>13400</v>
      </c>
      <c r="Y820" t="s">
        <v>13401</v>
      </c>
      <c r="Z820">
        <v>909020041276989</v>
      </c>
      <c r="AA820" t="s">
        <v>15025</v>
      </c>
      <c r="AB820">
        <v>2</v>
      </c>
      <c r="AC820">
        <v>24.15</v>
      </c>
      <c r="AD820" t="s">
        <v>11122</v>
      </c>
      <c r="AE820" t="s">
        <v>11123</v>
      </c>
      <c r="AF820" t="s">
        <v>13449</v>
      </c>
      <c r="AG820" s="1">
        <v>46262</v>
      </c>
      <c r="AH820">
        <v>39</v>
      </c>
      <c r="AI820" t="s">
        <v>13470</v>
      </c>
      <c r="AJ820" t="s">
        <v>13405</v>
      </c>
      <c r="AK820" t="s">
        <v>13406</v>
      </c>
      <c r="AL820">
        <v>7751964064</v>
      </c>
      <c r="AM820" t="s">
        <v>13415</v>
      </c>
      <c r="AN820" t="s">
        <v>13408</v>
      </c>
      <c r="AO820">
        <v>1284</v>
      </c>
      <c r="AP820">
        <v>0</v>
      </c>
      <c r="AQ820" t="s">
        <v>15061</v>
      </c>
      <c r="AR820">
        <v>2479</v>
      </c>
      <c r="AS820">
        <v>0</v>
      </c>
      <c r="AZ820">
        <v>0</v>
      </c>
      <c r="BC820" t="str">
        <f>VLOOKUP(A820,Sheet1!$A$1:$E$221,2,0)</f>
        <v>South East Zone</v>
      </c>
      <c r="BD820" t="str">
        <f>VLOOKUP(A820,Sheet1!$A$1:$E$221,5,0)</f>
        <v>Pratik Mishra</v>
      </c>
    </row>
    <row r="821" spans="1:56" x14ac:dyDescent="0.35">
      <c r="A821" t="s">
        <v>803</v>
      </c>
      <c r="B821">
        <v>225</v>
      </c>
      <c r="C821" t="s">
        <v>791</v>
      </c>
      <c r="D821" t="s">
        <v>11050</v>
      </c>
      <c r="E821">
        <v>73352</v>
      </c>
      <c r="F821" t="s">
        <v>15062</v>
      </c>
      <c r="G821">
        <v>7592444</v>
      </c>
      <c r="H821" t="s">
        <v>13397</v>
      </c>
      <c r="I821" t="s">
        <v>11054</v>
      </c>
      <c r="J821">
        <v>2741295008</v>
      </c>
      <c r="K821" t="s">
        <v>15063</v>
      </c>
      <c r="L821">
        <v>52</v>
      </c>
      <c r="M821">
        <v>25</v>
      </c>
      <c r="N821" t="s">
        <v>791</v>
      </c>
      <c r="O821">
        <v>3493414051</v>
      </c>
      <c r="P821" t="s">
        <v>11051</v>
      </c>
      <c r="Q821" t="s">
        <v>11052</v>
      </c>
      <c r="T821" s="1">
        <v>46209</v>
      </c>
      <c r="U821" s="31">
        <v>46209.802025462966</v>
      </c>
      <c r="V821">
        <v>1</v>
      </c>
      <c r="W821">
        <v>70000</v>
      </c>
      <c r="X821" t="s">
        <v>13400</v>
      </c>
      <c r="Y821" t="s">
        <v>13401</v>
      </c>
      <c r="Z821">
        <v>909020041276989</v>
      </c>
      <c r="AA821" t="s">
        <v>13467</v>
      </c>
      <c r="AB821">
        <v>2</v>
      </c>
      <c r="AC821">
        <v>24.5</v>
      </c>
      <c r="AD821" t="s">
        <v>10905</v>
      </c>
      <c r="AE821" t="s">
        <v>10906</v>
      </c>
      <c r="AF821" t="s">
        <v>13403</v>
      </c>
      <c r="AG821" s="1">
        <v>46244</v>
      </c>
      <c r="AH821">
        <v>27</v>
      </c>
      <c r="AI821" t="s">
        <v>13470</v>
      </c>
      <c r="AJ821" t="s">
        <v>13650</v>
      </c>
      <c r="AK821" t="s">
        <v>13406</v>
      </c>
      <c r="AL821">
        <v>7735801089</v>
      </c>
      <c r="AM821" t="s">
        <v>13415</v>
      </c>
      <c r="AN821" t="s">
        <v>13408</v>
      </c>
      <c r="AO821">
        <v>1198</v>
      </c>
      <c r="AP821">
        <v>0</v>
      </c>
      <c r="AQ821" t="s">
        <v>13444</v>
      </c>
      <c r="AR821">
        <v>1609</v>
      </c>
      <c r="AS821">
        <v>0</v>
      </c>
      <c r="AZ821">
        <v>0</v>
      </c>
      <c r="BC821" t="str">
        <f>VLOOKUP(A821,Sheet1!$A$1:$E$221,2,0)</f>
        <v>South East Zone</v>
      </c>
      <c r="BD821" t="str">
        <f>VLOOKUP(A821,Sheet1!$A$1:$E$221,5,0)</f>
        <v>Radhashyam Panda</v>
      </c>
    </row>
    <row r="822" spans="1:56" x14ac:dyDescent="0.35">
      <c r="A822" t="s">
        <v>759</v>
      </c>
      <c r="B822">
        <v>70</v>
      </c>
      <c r="C822" t="s">
        <v>789</v>
      </c>
      <c r="D822" t="s">
        <v>2119</v>
      </c>
      <c r="E822">
        <v>27490</v>
      </c>
      <c r="F822" t="s">
        <v>14028</v>
      </c>
      <c r="G822">
        <v>8458824</v>
      </c>
      <c r="H822" t="s">
        <v>13397</v>
      </c>
      <c r="I822" t="s">
        <v>4084</v>
      </c>
      <c r="J822">
        <v>4667642003</v>
      </c>
      <c r="K822" t="s">
        <v>15064</v>
      </c>
      <c r="L822">
        <v>53</v>
      </c>
      <c r="M822">
        <v>35</v>
      </c>
      <c r="N822" t="s">
        <v>789</v>
      </c>
      <c r="O822">
        <v>7148684244</v>
      </c>
      <c r="P822" t="s">
        <v>2120</v>
      </c>
      <c r="Q822" t="s">
        <v>2121</v>
      </c>
      <c r="T822" s="1">
        <v>46209</v>
      </c>
      <c r="U822" s="31">
        <v>46209.700810185182</v>
      </c>
      <c r="V822">
        <v>1</v>
      </c>
      <c r="W822">
        <v>90000</v>
      </c>
      <c r="X822" t="s">
        <v>13400</v>
      </c>
      <c r="Y822" t="s">
        <v>13401</v>
      </c>
      <c r="Z822">
        <v>909020041276989</v>
      </c>
      <c r="AA822" t="s">
        <v>15025</v>
      </c>
      <c r="AB822">
        <v>4</v>
      </c>
      <c r="AC822">
        <v>24.15</v>
      </c>
      <c r="AD822" t="s">
        <v>10841</v>
      </c>
      <c r="AE822" t="s">
        <v>10842</v>
      </c>
      <c r="AF822" t="s">
        <v>13414</v>
      </c>
      <c r="AG822" s="1">
        <v>46244</v>
      </c>
      <c r="AH822">
        <v>39</v>
      </c>
      <c r="AI822" t="s">
        <v>13470</v>
      </c>
      <c r="AJ822" t="s">
        <v>13405</v>
      </c>
      <c r="AK822" t="s">
        <v>13406</v>
      </c>
      <c r="AL822">
        <v>8859037780</v>
      </c>
      <c r="AM822" t="s">
        <v>13407</v>
      </c>
      <c r="AN822" t="s">
        <v>13408</v>
      </c>
      <c r="AO822">
        <v>1540</v>
      </c>
      <c r="AP822">
        <v>0</v>
      </c>
      <c r="AQ822" t="s">
        <v>13767</v>
      </c>
      <c r="AR822">
        <v>3022</v>
      </c>
      <c r="AS822">
        <v>0</v>
      </c>
      <c r="AZ822">
        <v>0</v>
      </c>
      <c r="BC822" t="str">
        <f>VLOOKUP(A822,Sheet1!$A$1:$E$221,2,0)</f>
        <v>West Zone</v>
      </c>
      <c r="BD822" t="str">
        <f>VLOOKUP(A822,Sheet1!$A$1:$E$221,5,0)</f>
        <v>Sandeep Sisodiya</v>
      </c>
    </row>
    <row r="823" spans="1:56" x14ac:dyDescent="0.35">
      <c r="A823" t="s">
        <v>218</v>
      </c>
      <c r="B823">
        <v>561</v>
      </c>
      <c r="C823" t="s">
        <v>792</v>
      </c>
      <c r="D823" t="s">
        <v>9644</v>
      </c>
      <c r="E823">
        <v>438998</v>
      </c>
      <c r="F823" t="s">
        <v>15065</v>
      </c>
      <c r="G823">
        <v>9284838</v>
      </c>
      <c r="H823" t="s">
        <v>13397</v>
      </c>
      <c r="I823" t="s">
        <v>9648</v>
      </c>
      <c r="J823">
        <v>4778967411</v>
      </c>
      <c r="K823" t="s">
        <v>15066</v>
      </c>
      <c r="L823">
        <v>39</v>
      </c>
      <c r="M823">
        <v>33</v>
      </c>
      <c r="N823" t="s">
        <v>792</v>
      </c>
      <c r="O823">
        <v>6910511225</v>
      </c>
      <c r="P823" t="s">
        <v>9645</v>
      </c>
      <c r="Q823" t="s">
        <v>9646</v>
      </c>
      <c r="T823" s="1">
        <v>46209</v>
      </c>
      <c r="U823" s="31">
        <v>46209.758819444447</v>
      </c>
      <c r="V823">
        <v>1</v>
      </c>
      <c r="W823">
        <v>77000</v>
      </c>
      <c r="X823" t="s">
        <v>13400</v>
      </c>
      <c r="Y823" t="s">
        <v>13401</v>
      </c>
      <c r="Z823">
        <v>909020041276989</v>
      </c>
      <c r="AA823" t="s">
        <v>13467</v>
      </c>
      <c r="AB823">
        <v>2</v>
      </c>
      <c r="AC823">
        <v>24.15</v>
      </c>
      <c r="AD823" t="s">
        <v>9471</v>
      </c>
      <c r="AE823" t="s">
        <v>9472</v>
      </c>
      <c r="AF823" t="s">
        <v>15067</v>
      </c>
      <c r="AG823" s="1">
        <v>46240</v>
      </c>
      <c r="AH823">
        <v>27</v>
      </c>
      <c r="AI823" t="s">
        <v>13470</v>
      </c>
      <c r="AJ823" t="s">
        <v>13435</v>
      </c>
      <c r="AK823" t="s">
        <v>13443</v>
      </c>
      <c r="AL823">
        <v>9791319843</v>
      </c>
      <c r="AM823" t="s">
        <v>13415</v>
      </c>
      <c r="AN823" t="s">
        <v>13408</v>
      </c>
      <c r="AO823">
        <v>1318</v>
      </c>
      <c r="AP823">
        <v>0</v>
      </c>
      <c r="AQ823" t="s">
        <v>13459</v>
      </c>
      <c r="AR823">
        <v>1640</v>
      </c>
      <c r="AS823">
        <v>0</v>
      </c>
      <c r="AZ823">
        <v>0</v>
      </c>
      <c r="BC823" t="str">
        <f>VLOOKUP(A823,Sheet1!$A$1:$E$221,2,0)</f>
        <v>South Zone</v>
      </c>
      <c r="BD823" t="str">
        <f>VLOOKUP(A823,Sheet1!$A$1:$E$221,5,0)</f>
        <v>Sankar T</v>
      </c>
    </row>
    <row r="824" spans="1:56" x14ac:dyDescent="0.35">
      <c r="A824" t="s">
        <v>168</v>
      </c>
      <c r="B824">
        <v>214</v>
      </c>
      <c r="C824" t="s">
        <v>781</v>
      </c>
      <c r="D824" t="s">
        <v>9605</v>
      </c>
      <c r="E824">
        <v>386655</v>
      </c>
      <c r="F824" t="s">
        <v>7576</v>
      </c>
      <c r="G824">
        <v>8435064</v>
      </c>
      <c r="H824" t="s">
        <v>13397</v>
      </c>
      <c r="I824" t="s">
        <v>9609</v>
      </c>
      <c r="J824">
        <v>8292413800</v>
      </c>
      <c r="K824" t="s">
        <v>15068</v>
      </c>
      <c r="L824">
        <v>34</v>
      </c>
      <c r="M824">
        <v>35</v>
      </c>
      <c r="N824" t="s">
        <v>781</v>
      </c>
      <c r="O824">
        <v>7916803762</v>
      </c>
      <c r="P824" t="s">
        <v>9606</v>
      </c>
      <c r="Q824" t="s">
        <v>9607</v>
      </c>
      <c r="R824" t="s">
        <v>15069</v>
      </c>
      <c r="S824" t="s">
        <v>15070</v>
      </c>
      <c r="T824" s="1">
        <v>46209</v>
      </c>
      <c r="U824" s="31">
        <v>46209.76122685185</v>
      </c>
      <c r="V824">
        <v>1</v>
      </c>
      <c r="W824">
        <v>90000</v>
      </c>
      <c r="X824" t="s">
        <v>13400</v>
      </c>
      <c r="Y824" t="s">
        <v>13401</v>
      </c>
      <c r="Z824">
        <v>909020041276989</v>
      </c>
      <c r="AA824" t="s">
        <v>13467</v>
      </c>
      <c r="AB824">
        <v>4</v>
      </c>
      <c r="AC824">
        <v>24.15</v>
      </c>
      <c r="AD824" t="s">
        <v>9411</v>
      </c>
      <c r="AE824" t="s">
        <v>9412</v>
      </c>
      <c r="AF824" t="s">
        <v>14360</v>
      </c>
      <c r="AG824" s="1">
        <v>46239</v>
      </c>
      <c r="AH824">
        <v>27</v>
      </c>
      <c r="AI824" t="s">
        <v>13470</v>
      </c>
      <c r="AJ824" t="s">
        <v>13435</v>
      </c>
      <c r="AK824" t="s">
        <v>13406</v>
      </c>
      <c r="AL824">
        <v>9637701142</v>
      </c>
      <c r="AM824" t="s">
        <v>13415</v>
      </c>
      <c r="AN824" t="s">
        <v>13408</v>
      </c>
      <c r="AO824">
        <v>1540</v>
      </c>
      <c r="AP824">
        <v>0</v>
      </c>
      <c r="AQ824" t="s">
        <v>13533</v>
      </c>
      <c r="AR824">
        <v>1917</v>
      </c>
      <c r="AS824">
        <v>0</v>
      </c>
      <c r="AZ824">
        <v>0</v>
      </c>
      <c r="BC824" t="str">
        <f>VLOOKUP(A824,Sheet1!$A$1:$E$221,2,0)</f>
        <v>South Zone</v>
      </c>
      <c r="BD824" t="str">
        <f>VLOOKUP(A824,Sheet1!$A$1:$E$221,5,0)</f>
        <v>Manu Yadav</v>
      </c>
    </row>
    <row r="825" spans="1:56" x14ac:dyDescent="0.35">
      <c r="A825" t="s">
        <v>147</v>
      </c>
      <c r="B825">
        <v>702</v>
      </c>
      <c r="C825" t="s">
        <v>787</v>
      </c>
      <c r="D825" t="s">
        <v>9527</v>
      </c>
      <c r="E825">
        <v>439238</v>
      </c>
      <c r="F825" t="s">
        <v>13677</v>
      </c>
      <c r="G825">
        <v>8219361</v>
      </c>
      <c r="H825" t="s">
        <v>13397</v>
      </c>
      <c r="I825" t="s">
        <v>9529</v>
      </c>
      <c r="J825">
        <v>7537907243</v>
      </c>
      <c r="K825" t="s">
        <v>15071</v>
      </c>
      <c r="L825">
        <v>30</v>
      </c>
      <c r="M825">
        <v>40</v>
      </c>
      <c r="N825" t="s">
        <v>787</v>
      </c>
      <c r="O825">
        <v>7536353971</v>
      </c>
      <c r="P825" t="s">
        <v>6059</v>
      </c>
      <c r="Q825" t="s">
        <v>6060</v>
      </c>
      <c r="T825" s="1">
        <v>46209</v>
      </c>
      <c r="U825" s="31">
        <v>46209.773032407407</v>
      </c>
      <c r="V825">
        <v>1</v>
      </c>
      <c r="W825">
        <v>60000</v>
      </c>
      <c r="X825" t="s">
        <v>13400</v>
      </c>
      <c r="Y825" t="s">
        <v>13401</v>
      </c>
      <c r="Z825">
        <v>909020041276989</v>
      </c>
      <c r="AA825" t="s">
        <v>13467</v>
      </c>
      <c r="AB825">
        <v>3</v>
      </c>
      <c r="AC825">
        <v>24.15</v>
      </c>
      <c r="AD825" t="s">
        <v>9434</v>
      </c>
      <c r="AE825" t="s">
        <v>9435</v>
      </c>
      <c r="AF825" t="s">
        <v>13426</v>
      </c>
      <c r="AG825" s="1">
        <v>46255</v>
      </c>
      <c r="AH825">
        <v>27</v>
      </c>
      <c r="AI825" t="s">
        <v>13470</v>
      </c>
      <c r="AJ825" t="s">
        <v>13405</v>
      </c>
      <c r="AK825" t="s">
        <v>13443</v>
      </c>
      <c r="AL825">
        <v>9162035145</v>
      </c>
      <c r="AM825" t="s">
        <v>13415</v>
      </c>
      <c r="AN825" t="s">
        <v>13408</v>
      </c>
      <c r="AO825">
        <v>1027</v>
      </c>
      <c r="AP825">
        <v>0</v>
      </c>
      <c r="AQ825" t="s">
        <v>13619</v>
      </c>
      <c r="AR825">
        <v>1338</v>
      </c>
      <c r="AS825">
        <v>0</v>
      </c>
      <c r="AZ825">
        <v>0</v>
      </c>
      <c r="BC825" t="str">
        <f>VLOOKUP(A825,Sheet1!$A$1:$E$221,2,0)</f>
        <v>East Zone</v>
      </c>
      <c r="BD825" t="str">
        <f>VLOOKUP(A825,Sheet1!$A$1:$E$221,5,0)</f>
        <v>Abhishek Kumar Tiwari</v>
      </c>
    </row>
    <row r="826" spans="1:56" x14ac:dyDescent="0.35">
      <c r="A826" t="s">
        <v>235</v>
      </c>
      <c r="B826">
        <v>191</v>
      </c>
      <c r="C826" t="s">
        <v>791</v>
      </c>
      <c r="D826" t="s">
        <v>11033</v>
      </c>
      <c r="E826">
        <v>235075</v>
      </c>
      <c r="F826" t="s">
        <v>15072</v>
      </c>
      <c r="G826">
        <v>8471627</v>
      </c>
      <c r="H826" t="s">
        <v>13397</v>
      </c>
      <c r="I826" t="s">
        <v>11035</v>
      </c>
      <c r="J826">
        <v>9562136616</v>
      </c>
      <c r="K826" t="s">
        <v>15073</v>
      </c>
      <c r="L826">
        <v>29</v>
      </c>
      <c r="M826">
        <v>43</v>
      </c>
      <c r="N826" t="s">
        <v>791</v>
      </c>
      <c r="O826">
        <v>7267169993</v>
      </c>
      <c r="P826" t="s">
        <v>2209</v>
      </c>
      <c r="Q826" t="s">
        <v>2210</v>
      </c>
      <c r="T826" s="1">
        <v>46209</v>
      </c>
      <c r="U826" s="31">
        <v>46209.726574074077</v>
      </c>
      <c r="V826">
        <v>1</v>
      </c>
      <c r="W826">
        <v>75000</v>
      </c>
      <c r="X826" t="s">
        <v>13400</v>
      </c>
      <c r="Y826" t="s">
        <v>13401</v>
      </c>
      <c r="Z826">
        <v>909020041276989</v>
      </c>
      <c r="AA826" t="s">
        <v>13467</v>
      </c>
      <c r="AB826">
        <v>6</v>
      </c>
      <c r="AC826">
        <v>24.15</v>
      </c>
      <c r="AD826" t="s">
        <v>9862</v>
      </c>
      <c r="AE826" t="s">
        <v>9863</v>
      </c>
      <c r="AF826" t="s">
        <v>13403</v>
      </c>
      <c r="AG826" s="1">
        <v>46252</v>
      </c>
      <c r="AH826">
        <v>27</v>
      </c>
      <c r="AI826" t="s">
        <v>13470</v>
      </c>
      <c r="AJ826" t="s">
        <v>13435</v>
      </c>
      <c r="AK826" t="s">
        <v>13406</v>
      </c>
      <c r="AL826">
        <v>7064005940</v>
      </c>
      <c r="AM826" t="s">
        <v>13415</v>
      </c>
      <c r="AN826" t="s">
        <v>13408</v>
      </c>
      <c r="AO826">
        <v>1284</v>
      </c>
      <c r="AP826">
        <v>0</v>
      </c>
      <c r="AQ826" t="s">
        <v>14148</v>
      </c>
      <c r="AR826">
        <v>1675</v>
      </c>
      <c r="AS826">
        <v>0</v>
      </c>
      <c r="AZ826">
        <v>0</v>
      </c>
      <c r="BC826" t="str">
        <f>VLOOKUP(A826,Sheet1!$A$1:$E$221,2,0)</f>
        <v>South East Zone</v>
      </c>
      <c r="BD826" t="str">
        <f>VLOOKUP(A826,Sheet1!$A$1:$E$221,5,0)</f>
        <v>Pratik Mishra</v>
      </c>
    </row>
    <row r="827" spans="1:56" x14ac:dyDescent="0.35">
      <c r="A827" t="s">
        <v>227</v>
      </c>
      <c r="B827">
        <v>67</v>
      </c>
      <c r="C827" t="s">
        <v>789</v>
      </c>
      <c r="D827" t="s">
        <v>9420</v>
      </c>
      <c r="E827">
        <v>154930</v>
      </c>
      <c r="F827" t="s">
        <v>15074</v>
      </c>
      <c r="G827">
        <v>9285063</v>
      </c>
      <c r="H827" t="s">
        <v>13397</v>
      </c>
      <c r="I827" t="s">
        <v>9424</v>
      </c>
      <c r="J827">
        <v>5443573849</v>
      </c>
      <c r="K827" t="s">
        <v>15075</v>
      </c>
      <c r="L827">
        <v>35</v>
      </c>
      <c r="M827">
        <v>38</v>
      </c>
      <c r="N827" t="s">
        <v>789</v>
      </c>
      <c r="O827">
        <v>6901823718</v>
      </c>
      <c r="P827" t="s">
        <v>1608</v>
      </c>
      <c r="Q827" t="s">
        <v>1609</v>
      </c>
      <c r="T827" s="1">
        <v>46209</v>
      </c>
      <c r="U827" s="31">
        <v>46209.701053240744</v>
      </c>
      <c r="V827">
        <v>1</v>
      </c>
      <c r="W827">
        <v>90000</v>
      </c>
      <c r="X827" t="s">
        <v>13400</v>
      </c>
      <c r="Y827" t="s">
        <v>13401</v>
      </c>
      <c r="Z827">
        <v>909020041276989</v>
      </c>
      <c r="AA827" t="s">
        <v>13467</v>
      </c>
      <c r="AB827">
        <v>4</v>
      </c>
      <c r="AC827">
        <v>24.15</v>
      </c>
      <c r="AD827" t="s">
        <v>9422</v>
      </c>
      <c r="AE827" t="s">
        <v>9423</v>
      </c>
      <c r="AF827" t="s">
        <v>13426</v>
      </c>
      <c r="AG827" s="1">
        <v>46244</v>
      </c>
      <c r="AH827">
        <v>27</v>
      </c>
      <c r="AI827" t="s">
        <v>13470</v>
      </c>
      <c r="AJ827" t="s">
        <v>13405</v>
      </c>
      <c r="AK827" t="s">
        <v>13406</v>
      </c>
      <c r="AL827">
        <v>7984655697</v>
      </c>
      <c r="AM827" t="s">
        <v>13415</v>
      </c>
      <c r="AN827" t="s">
        <v>13408</v>
      </c>
      <c r="AO827">
        <v>1540</v>
      </c>
      <c r="AP827">
        <v>0</v>
      </c>
      <c r="AQ827" t="s">
        <v>13451</v>
      </c>
      <c r="AR827">
        <v>2008</v>
      </c>
      <c r="AS827">
        <v>0</v>
      </c>
      <c r="AZ827">
        <v>0</v>
      </c>
      <c r="BC827" t="str">
        <f>VLOOKUP(A827,Sheet1!$A$1:$E$221,2,0)</f>
        <v>East Zone</v>
      </c>
      <c r="BD827" t="str">
        <f>VLOOKUP(A827,Sheet1!$A$1:$E$221,5,0)</f>
        <v>Prince Singh</v>
      </c>
    </row>
    <row r="828" spans="1:56" x14ac:dyDescent="0.35">
      <c r="A828" t="s">
        <v>831</v>
      </c>
      <c r="B828">
        <v>57</v>
      </c>
      <c r="C828" t="s">
        <v>789</v>
      </c>
      <c r="D828" t="s">
        <v>9691</v>
      </c>
      <c r="E828">
        <v>667401</v>
      </c>
      <c r="F828" t="s">
        <v>15076</v>
      </c>
      <c r="G828">
        <v>8347422</v>
      </c>
      <c r="H828" t="s">
        <v>13397</v>
      </c>
      <c r="I828" t="s">
        <v>5946</v>
      </c>
      <c r="J828">
        <v>8118502548</v>
      </c>
      <c r="K828" t="s">
        <v>1579</v>
      </c>
      <c r="L828">
        <v>26</v>
      </c>
      <c r="M828">
        <v>34</v>
      </c>
      <c r="N828" t="s">
        <v>789</v>
      </c>
      <c r="O828">
        <v>2878427202</v>
      </c>
      <c r="P828" t="s">
        <v>2729</v>
      </c>
      <c r="Q828" t="s">
        <v>2730</v>
      </c>
      <c r="T828" s="1">
        <v>46209</v>
      </c>
      <c r="U828" s="31">
        <v>46209.749236111114</v>
      </c>
      <c r="V828">
        <v>1</v>
      </c>
      <c r="W828">
        <v>75000</v>
      </c>
      <c r="X828" t="s">
        <v>13400</v>
      </c>
      <c r="Y828" t="s">
        <v>13401</v>
      </c>
      <c r="Z828">
        <v>909020041276989</v>
      </c>
      <c r="AA828" t="s">
        <v>13467</v>
      </c>
      <c r="AB828">
        <v>2</v>
      </c>
      <c r="AC828">
        <v>24.15</v>
      </c>
      <c r="AD828" t="s">
        <v>9693</v>
      </c>
      <c r="AE828" t="s">
        <v>9694</v>
      </c>
      <c r="AF828" t="s">
        <v>13414</v>
      </c>
      <c r="AG828" s="1">
        <v>46255</v>
      </c>
      <c r="AH828">
        <v>27</v>
      </c>
      <c r="AI828" t="s">
        <v>13470</v>
      </c>
      <c r="AJ828" t="s">
        <v>13435</v>
      </c>
      <c r="AK828" t="s">
        <v>13406</v>
      </c>
      <c r="AL828">
        <v>8755878125</v>
      </c>
      <c r="AM828" t="s">
        <v>13415</v>
      </c>
      <c r="AN828" t="s">
        <v>13408</v>
      </c>
      <c r="AO828">
        <v>1284</v>
      </c>
      <c r="AP828">
        <v>0</v>
      </c>
      <c r="AQ828" t="s">
        <v>13666</v>
      </c>
      <c r="AR828">
        <v>1724</v>
      </c>
      <c r="AS828">
        <v>0</v>
      </c>
      <c r="AZ828">
        <v>0</v>
      </c>
      <c r="BC828" t="str">
        <f>VLOOKUP(A828,Sheet1!$A$1:$E$221,2,0)</f>
        <v>West Zone</v>
      </c>
      <c r="BD828" t="str">
        <f>VLOOKUP(A828,Sheet1!$A$1:$E$221,5,0)</f>
        <v>Naveen Kumar</v>
      </c>
    </row>
    <row r="829" spans="1:56" x14ac:dyDescent="0.35">
      <c r="A829" t="s">
        <v>271</v>
      </c>
      <c r="B829">
        <v>240</v>
      </c>
      <c r="C829" t="s">
        <v>791</v>
      </c>
      <c r="D829" t="s">
        <v>11066</v>
      </c>
      <c r="E829">
        <v>776575</v>
      </c>
      <c r="F829" t="s">
        <v>12218</v>
      </c>
      <c r="G829">
        <v>9285153</v>
      </c>
      <c r="H829" t="s">
        <v>13397</v>
      </c>
      <c r="I829" t="s">
        <v>11068</v>
      </c>
      <c r="J829">
        <v>3481854891</v>
      </c>
      <c r="K829" t="s">
        <v>15077</v>
      </c>
      <c r="L829">
        <v>25</v>
      </c>
      <c r="M829">
        <v>27</v>
      </c>
      <c r="N829" t="s">
        <v>791</v>
      </c>
      <c r="O829">
        <v>7002944439</v>
      </c>
      <c r="P829" t="s">
        <v>3824</v>
      </c>
      <c r="Q829" t="s">
        <v>3825</v>
      </c>
      <c r="T829" s="1">
        <v>46210</v>
      </c>
      <c r="U829" s="31">
        <v>46210.538981481484</v>
      </c>
      <c r="V829">
        <v>1</v>
      </c>
      <c r="W829">
        <v>70000</v>
      </c>
      <c r="X829" t="s">
        <v>13400</v>
      </c>
      <c r="Y829" t="s">
        <v>13401</v>
      </c>
      <c r="Z829">
        <v>909020041276989</v>
      </c>
      <c r="AA829" t="s">
        <v>13467</v>
      </c>
      <c r="AB829">
        <v>3</v>
      </c>
      <c r="AC829">
        <v>24.15</v>
      </c>
      <c r="AD829" t="s">
        <v>9829</v>
      </c>
      <c r="AE829" t="s">
        <v>9830</v>
      </c>
      <c r="AF829" t="s">
        <v>13532</v>
      </c>
      <c r="AG829" s="1">
        <v>46265</v>
      </c>
      <c r="AH829">
        <v>27</v>
      </c>
      <c r="AI829" t="s">
        <v>13470</v>
      </c>
      <c r="AJ829" t="s">
        <v>13405</v>
      </c>
      <c r="AK829" t="s">
        <v>13406</v>
      </c>
      <c r="AL829">
        <v>8455961007</v>
      </c>
      <c r="AM829" t="s">
        <v>13415</v>
      </c>
      <c r="AN829" t="s">
        <v>13408</v>
      </c>
      <c r="AO829">
        <v>1198</v>
      </c>
      <c r="AP829">
        <v>0</v>
      </c>
      <c r="AQ829" t="s">
        <v>13409</v>
      </c>
      <c r="AR829">
        <v>1563</v>
      </c>
      <c r="AS829">
        <v>0</v>
      </c>
      <c r="AZ829">
        <v>0</v>
      </c>
      <c r="BC829" t="str">
        <f>VLOOKUP(A829,Sheet1!$A$1:$E$221,2,0)</f>
        <v>South East Zone</v>
      </c>
      <c r="BD829" t="str">
        <f>VLOOKUP(A829,Sheet1!$A$1:$E$221,5,0)</f>
        <v>Radhashyam Panda</v>
      </c>
    </row>
    <row r="830" spans="1:56" x14ac:dyDescent="0.35">
      <c r="A830" t="s">
        <v>224</v>
      </c>
      <c r="B830">
        <v>1413</v>
      </c>
      <c r="C830" t="s">
        <v>789</v>
      </c>
      <c r="D830" t="s">
        <v>9798</v>
      </c>
      <c r="E830">
        <v>673858</v>
      </c>
      <c r="F830" t="s">
        <v>1320</v>
      </c>
      <c r="G830">
        <v>8388570</v>
      </c>
      <c r="H830" t="s">
        <v>13397</v>
      </c>
      <c r="I830" t="s">
        <v>1320</v>
      </c>
      <c r="J830">
        <v>9974520141</v>
      </c>
      <c r="K830" t="s">
        <v>15078</v>
      </c>
      <c r="L830">
        <v>25</v>
      </c>
      <c r="M830">
        <v>25</v>
      </c>
      <c r="N830" t="s">
        <v>789</v>
      </c>
      <c r="O830">
        <v>9555748407</v>
      </c>
      <c r="P830" t="s">
        <v>8414</v>
      </c>
      <c r="Q830" t="s">
        <v>8415</v>
      </c>
      <c r="R830" t="s">
        <v>8414</v>
      </c>
      <c r="S830" t="s">
        <v>8415</v>
      </c>
      <c r="T830" s="1">
        <v>46209</v>
      </c>
      <c r="U830" s="31">
        <v>46209.742858796293</v>
      </c>
      <c r="V830">
        <v>1</v>
      </c>
      <c r="W830">
        <v>77000</v>
      </c>
      <c r="X830" t="s">
        <v>13400</v>
      </c>
      <c r="Y830" t="s">
        <v>13401</v>
      </c>
      <c r="Z830">
        <v>909020041276989</v>
      </c>
      <c r="AA830" t="s">
        <v>13467</v>
      </c>
      <c r="AB830">
        <v>2</v>
      </c>
      <c r="AC830">
        <v>24.15</v>
      </c>
      <c r="AD830" t="s">
        <v>9550</v>
      </c>
      <c r="AE830" t="s">
        <v>9551</v>
      </c>
      <c r="AF830" t="s">
        <v>13414</v>
      </c>
      <c r="AG830" s="1">
        <v>46259</v>
      </c>
      <c r="AH830">
        <v>27</v>
      </c>
      <c r="AI830" t="s">
        <v>13470</v>
      </c>
      <c r="AJ830" t="s">
        <v>13435</v>
      </c>
      <c r="AK830" t="s">
        <v>13406</v>
      </c>
      <c r="AL830">
        <v>7465012198</v>
      </c>
      <c r="AM830" t="s">
        <v>13407</v>
      </c>
      <c r="AN830" t="s">
        <v>13408</v>
      </c>
      <c r="AO830">
        <v>1318</v>
      </c>
      <c r="AP830">
        <v>0</v>
      </c>
      <c r="AQ830" t="s">
        <v>13462</v>
      </c>
      <c r="AR830">
        <v>1770</v>
      </c>
      <c r="AS830">
        <v>0</v>
      </c>
      <c r="AZ830">
        <v>0</v>
      </c>
      <c r="BC830" t="str">
        <f>VLOOKUP(A830,Sheet1!$A$1:$E$221,2,0)</f>
        <v>West Zone</v>
      </c>
      <c r="BD830" t="str">
        <f>VLOOKUP(A830,Sheet1!$A$1:$E$221,5,0)</f>
        <v>Sandeep Sisodiya</v>
      </c>
    </row>
    <row r="831" spans="1:56" x14ac:dyDescent="0.35">
      <c r="A831" t="s">
        <v>224</v>
      </c>
      <c r="B831">
        <v>1413</v>
      </c>
      <c r="C831" t="s">
        <v>789</v>
      </c>
      <c r="D831" t="s">
        <v>9798</v>
      </c>
      <c r="E831">
        <v>673858</v>
      </c>
      <c r="F831" t="s">
        <v>1320</v>
      </c>
      <c r="G831">
        <v>8388570</v>
      </c>
      <c r="H831" t="s">
        <v>13397</v>
      </c>
      <c r="I831" t="s">
        <v>1929</v>
      </c>
      <c r="J831">
        <v>3515464189</v>
      </c>
      <c r="K831" t="s">
        <v>13775</v>
      </c>
      <c r="L831">
        <v>36</v>
      </c>
      <c r="M831">
        <v>40</v>
      </c>
      <c r="N831" t="s">
        <v>789</v>
      </c>
      <c r="O831">
        <v>5804083481</v>
      </c>
      <c r="P831" t="s">
        <v>8414</v>
      </c>
      <c r="Q831" t="s">
        <v>8415</v>
      </c>
      <c r="R831" t="s">
        <v>8414</v>
      </c>
      <c r="S831" t="s">
        <v>8415</v>
      </c>
      <c r="T831" s="1">
        <v>46209</v>
      </c>
      <c r="U831" s="31">
        <v>46209.74287037037</v>
      </c>
      <c r="V831">
        <v>1</v>
      </c>
      <c r="W831">
        <v>77000</v>
      </c>
      <c r="X831" t="s">
        <v>13400</v>
      </c>
      <c r="Y831" t="s">
        <v>13401</v>
      </c>
      <c r="Z831">
        <v>909020041276989</v>
      </c>
      <c r="AA831" t="s">
        <v>13467</v>
      </c>
      <c r="AB831">
        <v>2</v>
      </c>
      <c r="AC831">
        <v>24.15</v>
      </c>
      <c r="AD831" t="s">
        <v>9550</v>
      </c>
      <c r="AE831" t="s">
        <v>9551</v>
      </c>
      <c r="AF831" t="s">
        <v>13414</v>
      </c>
      <c r="AG831" s="1">
        <v>46259</v>
      </c>
      <c r="AH831">
        <v>27</v>
      </c>
      <c r="AI831" t="s">
        <v>13470</v>
      </c>
      <c r="AJ831" t="s">
        <v>13435</v>
      </c>
      <c r="AK831" t="s">
        <v>13406</v>
      </c>
      <c r="AL831">
        <v>7248368495</v>
      </c>
      <c r="AM831" t="s">
        <v>13407</v>
      </c>
      <c r="AN831" t="s">
        <v>13408</v>
      </c>
      <c r="AO831">
        <v>1318</v>
      </c>
      <c r="AP831">
        <v>0</v>
      </c>
      <c r="AQ831" t="s">
        <v>13462</v>
      </c>
      <c r="AR831">
        <v>1770</v>
      </c>
      <c r="AS831">
        <v>0</v>
      </c>
      <c r="AZ831">
        <v>0</v>
      </c>
      <c r="BC831" t="str">
        <f>VLOOKUP(A831,Sheet1!$A$1:$E$221,2,0)</f>
        <v>West Zone</v>
      </c>
      <c r="BD831" t="str">
        <f>VLOOKUP(A831,Sheet1!$A$1:$E$221,5,0)</f>
        <v>Sandeep Sisodiya</v>
      </c>
    </row>
    <row r="832" spans="1:56" x14ac:dyDescent="0.35">
      <c r="A832" t="s">
        <v>80</v>
      </c>
      <c r="B832">
        <v>2</v>
      </c>
      <c r="C832" t="s">
        <v>789</v>
      </c>
      <c r="D832" t="s">
        <v>10803</v>
      </c>
      <c r="E832">
        <v>340671</v>
      </c>
      <c r="F832" t="s">
        <v>15079</v>
      </c>
      <c r="G832">
        <v>9284687</v>
      </c>
      <c r="H832" t="s">
        <v>13397</v>
      </c>
      <c r="I832" t="s">
        <v>4250</v>
      </c>
      <c r="J832">
        <v>1410445135</v>
      </c>
      <c r="K832" t="s">
        <v>15080</v>
      </c>
      <c r="L832">
        <v>30</v>
      </c>
      <c r="M832">
        <v>31</v>
      </c>
      <c r="N832" t="s">
        <v>789</v>
      </c>
      <c r="O832">
        <v>6900242631</v>
      </c>
      <c r="P832" t="s">
        <v>7849</v>
      </c>
      <c r="Q832" t="s">
        <v>7850</v>
      </c>
      <c r="T832" s="1">
        <v>46209</v>
      </c>
      <c r="U832" s="31">
        <v>46209.736828703702</v>
      </c>
      <c r="V832">
        <v>1</v>
      </c>
      <c r="W832">
        <v>90000</v>
      </c>
      <c r="X832" t="s">
        <v>13400</v>
      </c>
      <c r="Y832" t="s">
        <v>13401</v>
      </c>
      <c r="Z832">
        <v>909020041276989</v>
      </c>
      <c r="AA832" t="s">
        <v>13467</v>
      </c>
      <c r="AB832">
        <v>4</v>
      </c>
      <c r="AC832">
        <v>24.15</v>
      </c>
      <c r="AD832" t="s">
        <v>9733</v>
      </c>
      <c r="AE832" t="s">
        <v>9734</v>
      </c>
      <c r="AF832" t="s">
        <v>13414</v>
      </c>
      <c r="AG832" s="1">
        <v>46239</v>
      </c>
      <c r="AH832">
        <v>27</v>
      </c>
      <c r="AI832" t="s">
        <v>13470</v>
      </c>
      <c r="AJ832" t="s">
        <v>13435</v>
      </c>
      <c r="AK832" t="s">
        <v>13406</v>
      </c>
      <c r="AL832">
        <v>7500695759</v>
      </c>
      <c r="AM832" t="s">
        <v>13407</v>
      </c>
      <c r="AN832" t="s">
        <v>13408</v>
      </c>
      <c r="AO832">
        <v>1540</v>
      </c>
      <c r="AP832">
        <v>0</v>
      </c>
      <c r="AQ832" t="s">
        <v>13431</v>
      </c>
      <c r="AR832">
        <v>2069</v>
      </c>
      <c r="AS832">
        <v>0</v>
      </c>
      <c r="AZ832">
        <v>0</v>
      </c>
      <c r="BC832" t="str">
        <f>VLOOKUP(A832,Sheet1!$A$1:$E$221,2,0)</f>
        <v>West Zone</v>
      </c>
      <c r="BD832" t="str">
        <f>VLOOKUP(A832,Sheet1!$A$1:$E$221,5,0)</f>
        <v>Pradeep Kumar</v>
      </c>
    </row>
    <row r="833" spans="1:56" x14ac:dyDescent="0.35">
      <c r="A833" t="s">
        <v>80</v>
      </c>
      <c r="B833">
        <v>2</v>
      </c>
      <c r="C833" t="s">
        <v>789</v>
      </c>
      <c r="D833" t="s">
        <v>7858</v>
      </c>
      <c r="E833">
        <v>684476</v>
      </c>
      <c r="F833" t="s">
        <v>15081</v>
      </c>
      <c r="G833">
        <v>9282759</v>
      </c>
      <c r="H833" t="s">
        <v>13397</v>
      </c>
      <c r="I833" t="s">
        <v>3614</v>
      </c>
      <c r="J833">
        <v>7949962248</v>
      </c>
      <c r="K833" t="s">
        <v>15082</v>
      </c>
      <c r="L833">
        <v>48</v>
      </c>
      <c r="M833">
        <v>24</v>
      </c>
      <c r="N833" t="s">
        <v>789</v>
      </c>
      <c r="O833">
        <v>2706474923</v>
      </c>
      <c r="P833" t="s">
        <v>4045</v>
      </c>
      <c r="Q833" t="s">
        <v>4046</v>
      </c>
      <c r="T833" s="1">
        <v>46209</v>
      </c>
      <c r="U833" s="31">
        <v>46209.712719907409</v>
      </c>
      <c r="V833">
        <v>1</v>
      </c>
      <c r="W833">
        <v>90000</v>
      </c>
      <c r="X833" t="s">
        <v>13400</v>
      </c>
      <c r="Y833" t="s">
        <v>13401</v>
      </c>
      <c r="Z833">
        <v>909020041276989</v>
      </c>
      <c r="AA833" t="s">
        <v>13467</v>
      </c>
      <c r="AB833">
        <v>3</v>
      </c>
      <c r="AC833">
        <v>24.15</v>
      </c>
      <c r="AD833" t="s">
        <v>9733</v>
      </c>
      <c r="AE833" t="s">
        <v>9734</v>
      </c>
      <c r="AF833" t="s">
        <v>13414</v>
      </c>
      <c r="AG833" s="1">
        <v>46261</v>
      </c>
      <c r="AH833">
        <v>27</v>
      </c>
      <c r="AI833" t="s">
        <v>13470</v>
      </c>
      <c r="AJ833" t="s">
        <v>13405</v>
      </c>
      <c r="AK833" t="s">
        <v>13406</v>
      </c>
      <c r="AL833">
        <v>8439449195</v>
      </c>
      <c r="AM833" t="s">
        <v>13407</v>
      </c>
      <c r="AN833" t="s">
        <v>13408</v>
      </c>
      <c r="AO833">
        <v>1540</v>
      </c>
      <c r="AP833">
        <v>0</v>
      </c>
      <c r="AQ833" t="s">
        <v>13431</v>
      </c>
      <c r="AR833">
        <v>2069</v>
      </c>
      <c r="AS833">
        <v>0</v>
      </c>
      <c r="AZ833">
        <v>0</v>
      </c>
      <c r="BC833" t="str">
        <f>VLOOKUP(A833,Sheet1!$A$1:$E$221,2,0)</f>
        <v>West Zone</v>
      </c>
      <c r="BD833" t="str">
        <f>VLOOKUP(A833,Sheet1!$A$1:$E$221,5,0)</f>
        <v>Pradeep Kumar</v>
      </c>
    </row>
    <row r="834" spans="1:56" x14ac:dyDescent="0.35">
      <c r="A834" t="s">
        <v>118</v>
      </c>
      <c r="B834">
        <v>13</v>
      </c>
      <c r="C834" t="s">
        <v>789</v>
      </c>
      <c r="D834" t="s">
        <v>7867</v>
      </c>
      <c r="E834">
        <v>302108</v>
      </c>
      <c r="F834" t="s">
        <v>15083</v>
      </c>
      <c r="G834">
        <v>9210806</v>
      </c>
      <c r="H834" t="s">
        <v>13397</v>
      </c>
      <c r="I834" t="s">
        <v>3756</v>
      </c>
      <c r="J834">
        <v>8759491372</v>
      </c>
      <c r="K834" t="s">
        <v>2978</v>
      </c>
      <c r="L834">
        <v>38</v>
      </c>
      <c r="M834">
        <v>45</v>
      </c>
      <c r="N834" t="s">
        <v>789</v>
      </c>
      <c r="O834">
        <v>4355126679</v>
      </c>
      <c r="P834" t="s">
        <v>1136</v>
      </c>
      <c r="Q834" t="s">
        <v>2082</v>
      </c>
      <c r="T834" s="1">
        <v>46209</v>
      </c>
      <c r="U834" s="31">
        <v>46209.815335648149</v>
      </c>
      <c r="V834">
        <v>1</v>
      </c>
      <c r="W834">
        <v>77000</v>
      </c>
      <c r="X834" t="s">
        <v>13400</v>
      </c>
      <c r="Y834" t="s">
        <v>13401</v>
      </c>
      <c r="Z834">
        <v>909020041276989</v>
      </c>
      <c r="AA834" t="s">
        <v>13467</v>
      </c>
      <c r="AB834">
        <v>2</v>
      </c>
      <c r="AC834">
        <v>24.15</v>
      </c>
      <c r="AD834" t="s">
        <v>9550</v>
      </c>
      <c r="AE834" t="s">
        <v>9551</v>
      </c>
      <c r="AF834" t="s">
        <v>13414</v>
      </c>
      <c r="AG834" s="1">
        <v>46255</v>
      </c>
      <c r="AH834">
        <v>27</v>
      </c>
      <c r="AI834" t="s">
        <v>13470</v>
      </c>
      <c r="AJ834" t="s">
        <v>13405</v>
      </c>
      <c r="AK834" t="s">
        <v>13406</v>
      </c>
      <c r="AL834">
        <v>8267008324</v>
      </c>
      <c r="AM834" t="s">
        <v>13415</v>
      </c>
      <c r="AN834" t="s">
        <v>13408</v>
      </c>
      <c r="AO834">
        <v>1318</v>
      </c>
      <c r="AP834">
        <v>0</v>
      </c>
      <c r="AQ834" t="s">
        <v>13462</v>
      </c>
      <c r="AR834">
        <v>1770</v>
      </c>
      <c r="AS834">
        <v>0</v>
      </c>
      <c r="AZ834">
        <v>0</v>
      </c>
      <c r="BC834" t="str">
        <f>VLOOKUP(A834,Sheet1!$A$1:$E$221,2,0)</f>
        <v>West Zone</v>
      </c>
      <c r="BD834" t="str">
        <f>VLOOKUP(A834,Sheet1!$A$1:$E$221,5,0)</f>
        <v>Pradeep Kumar</v>
      </c>
    </row>
    <row r="835" spans="1:56" x14ac:dyDescent="0.35">
      <c r="A835" t="s">
        <v>124</v>
      </c>
      <c r="B835">
        <v>111</v>
      </c>
      <c r="C835" t="s">
        <v>787</v>
      </c>
      <c r="D835" t="s">
        <v>10068</v>
      </c>
      <c r="E835">
        <v>91813</v>
      </c>
      <c r="F835" t="s">
        <v>15084</v>
      </c>
      <c r="G835">
        <v>8455796</v>
      </c>
      <c r="H835" t="s">
        <v>13397</v>
      </c>
      <c r="I835" t="s">
        <v>10070</v>
      </c>
      <c r="J835">
        <v>8872265751</v>
      </c>
      <c r="K835" t="s">
        <v>15085</v>
      </c>
      <c r="L835">
        <v>31</v>
      </c>
      <c r="M835">
        <v>30</v>
      </c>
      <c r="N835" t="s">
        <v>787</v>
      </c>
      <c r="O835">
        <v>8416056707</v>
      </c>
      <c r="P835" t="s">
        <v>3787</v>
      </c>
      <c r="Q835" t="s">
        <v>3788</v>
      </c>
      <c r="T835" s="1">
        <v>46209</v>
      </c>
      <c r="U835" s="31">
        <v>46209.756874999999</v>
      </c>
      <c r="V835">
        <v>1</v>
      </c>
      <c r="W835">
        <v>90000</v>
      </c>
      <c r="X835" t="s">
        <v>13400</v>
      </c>
      <c r="Y835" t="s">
        <v>13401</v>
      </c>
      <c r="Z835">
        <v>909020041276989</v>
      </c>
      <c r="AA835" t="s">
        <v>13467</v>
      </c>
      <c r="AB835">
        <v>4</v>
      </c>
      <c r="AC835">
        <v>24.15</v>
      </c>
      <c r="AD835" t="s">
        <v>9411</v>
      </c>
      <c r="AE835" t="s">
        <v>9412</v>
      </c>
      <c r="AF835" t="s">
        <v>13403</v>
      </c>
      <c r="AG835" s="1">
        <v>46241</v>
      </c>
      <c r="AH835">
        <v>27</v>
      </c>
      <c r="AI835" t="s">
        <v>13470</v>
      </c>
      <c r="AJ835" t="s">
        <v>13435</v>
      </c>
      <c r="AK835" t="s">
        <v>13406</v>
      </c>
      <c r="AL835">
        <v>7294134008</v>
      </c>
      <c r="AM835" t="s">
        <v>13407</v>
      </c>
      <c r="AN835" t="s">
        <v>13408</v>
      </c>
      <c r="AO835">
        <v>1540</v>
      </c>
      <c r="AP835">
        <v>0</v>
      </c>
      <c r="AQ835" t="s">
        <v>13533</v>
      </c>
      <c r="AR835">
        <v>1917</v>
      </c>
      <c r="AS835">
        <v>0</v>
      </c>
      <c r="AZ835">
        <v>0</v>
      </c>
      <c r="BC835" t="str">
        <f>VLOOKUP(A835,Sheet1!$A$1:$E$221,2,0)</f>
        <v>East Zone</v>
      </c>
      <c r="BD835" t="str">
        <f>VLOOKUP(A835,Sheet1!$A$1:$E$221,5,0)</f>
        <v>Pavan Kumar Rai</v>
      </c>
    </row>
    <row r="836" spans="1:56" x14ac:dyDescent="0.35">
      <c r="A836" t="s">
        <v>118</v>
      </c>
      <c r="B836">
        <v>13</v>
      </c>
      <c r="C836" t="s">
        <v>789</v>
      </c>
      <c r="D836" t="s">
        <v>9735</v>
      </c>
      <c r="E836">
        <v>683540</v>
      </c>
      <c r="F836" t="s">
        <v>14582</v>
      </c>
      <c r="G836">
        <v>8445447</v>
      </c>
      <c r="H836" t="s">
        <v>13397</v>
      </c>
      <c r="I836" t="s">
        <v>2109</v>
      </c>
      <c r="J836">
        <v>9391821054</v>
      </c>
      <c r="K836" t="s">
        <v>15086</v>
      </c>
      <c r="L836">
        <v>46</v>
      </c>
      <c r="M836">
        <v>54</v>
      </c>
      <c r="N836" t="s">
        <v>789</v>
      </c>
      <c r="O836">
        <v>3226321404</v>
      </c>
      <c r="P836" t="s">
        <v>117</v>
      </c>
      <c r="Q836" t="s">
        <v>2078</v>
      </c>
      <c r="T836" s="1">
        <v>46209</v>
      </c>
      <c r="U836" s="31">
        <v>46209.737314814818</v>
      </c>
      <c r="V836">
        <v>1</v>
      </c>
      <c r="W836">
        <v>90000</v>
      </c>
      <c r="X836" t="s">
        <v>13400</v>
      </c>
      <c r="Y836" t="s">
        <v>13401</v>
      </c>
      <c r="Z836">
        <v>909020041276989</v>
      </c>
      <c r="AA836" t="s">
        <v>13467</v>
      </c>
      <c r="AB836">
        <v>4</v>
      </c>
      <c r="AC836">
        <v>24.15</v>
      </c>
      <c r="AD836" t="s">
        <v>9733</v>
      </c>
      <c r="AE836" t="s">
        <v>9734</v>
      </c>
      <c r="AF836" t="s">
        <v>13414</v>
      </c>
      <c r="AG836" s="1">
        <v>46262</v>
      </c>
      <c r="AH836">
        <v>27</v>
      </c>
      <c r="AI836" t="s">
        <v>13470</v>
      </c>
      <c r="AJ836" t="s">
        <v>13427</v>
      </c>
      <c r="AK836" t="s">
        <v>13406</v>
      </c>
      <c r="AL836">
        <v>9389390637</v>
      </c>
      <c r="AM836" t="s">
        <v>13415</v>
      </c>
      <c r="AN836" t="s">
        <v>13408</v>
      </c>
      <c r="AO836">
        <v>1540</v>
      </c>
      <c r="AP836">
        <v>0</v>
      </c>
      <c r="AQ836" t="s">
        <v>13431</v>
      </c>
      <c r="AR836">
        <v>2069</v>
      </c>
      <c r="AS836">
        <v>0</v>
      </c>
      <c r="AZ836">
        <v>0</v>
      </c>
      <c r="BC836" t="str">
        <f>VLOOKUP(A836,Sheet1!$A$1:$E$221,2,0)</f>
        <v>West Zone</v>
      </c>
      <c r="BD836" t="str">
        <f>VLOOKUP(A836,Sheet1!$A$1:$E$221,5,0)</f>
        <v>Pradeep Kumar</v>
      </c>
    </row>
    <row r="837" spans="1:56" x14ac:dyDescent="0.35">
      <c r="A837" t="s">
        <v>122</v>
      </c>
      <c r="B837">
        <v>102</v>
      </c>
      <c r="C837" t="s">
        <v>787</v>
      </c>
      <c r="D837" t="s">
        <v>9885</v>
      </c>
      <c r="E837">
        <v>78798</v>
      </c>
      <c r="F837" t="s">
        <v>15087</v>
      </c>
      <c r="G837">
        <v>9285190</v>
      </c>
      <c r="H837" t="s">
        <v>13397</v>
      </c>
      <c r="I837" t="s">
        <v>9887</v>
      </c>
      <c r="J837">
        <v>5857728047</v>
      </c>
      <c r="K837" t="s">
        <v>2189</v>
      </c>
      <c r="L837">
        <v>35</v>
      </c>
      <c r="M837">
        <v>42</v>
      </c>
      <c r="N837" t="s">
        <v>787</v>
      </c>
      <c r="O837">
        <v>6691076717</v>
      </c>
      <c r="P837" t="s">
        <v>3997</v>
      </c>
      <c r="Q837" t="s">
        <v>4659</v>
      </c>
      <c r="T837" s="1">
        <v>46209</v>
      </c>
      <c r="U837" s="31">
        <v>46209.684444444443</v>
      </c>
      <c r="V837">
        <v>1</v>
      </c>
      <c r="W837">
        <v>77000</v>
      </c>
      <c r="X837" t="s">
        <v>13400</v>
      </c>
      <c r="Y837" t="s">
        <v>13401</v>
      </c>
      <c r="Z837">
        <v>909020041276989</v>
      </c>
      <c r="AA837" t="s">
        <v>13467</v>
      </c>
      <c r="AB837">
        <v>3</v>
      </c>
      <c r="AC837">
        <v>24.15</v>
      </c>
      <c r="AD837" t="s">
        <v>9403</v>
      </c>
      <c r="AE837" t="s">
        <v>9404</v>
      </c>
      <c r="AF837" t="s">
        <v>13434</v>
      </c>
      <c r="AG837" s="1">
        <v>46248</v>
      </c>
      <c r="AH837">
        <v>27</v>
      </c>
      <c r="AI837" t="s">
        <v>13470</v>
      </c>
      <c r="AJ837" t="s">
        <v>13435</v>
      </c>
      <c r="AK837" t="s">
        <v>13406</v>
      </c>
      <c r="AL837">
        <v>8102995956</v>
      </c>
      <c r="AM837" t="s">
        <v>13407</v>
      </c>
      <c r="AN837" t="s">
        <v>13408</v>
      </c>
      <c r="AO837">
        <v>1318</v>
      </c>
      <c r="AP837">
        <v>0</v>
      </c>
      <c r="AQ837" t="s">
        <v>13420</v>
      </c>
      <c r="AR837">
        <v>1718</v>
      </c>
      <c r="AS837">
        <v>0</v>
      </c>
      <c r="AZ837">
        <v>0</v>
      </c>
      <c r="BC837" t="str">
        <f>VLOOKUP(A837,Sheet1!$A$1:$E$221,2,0)</f>
        <v>East Zone</v>
      </c>
      <c r="BD837" t="str">
        <f>VLOOKUP(A837,Sheet1!$A$1:$E$221,5,0)</f>
        <v>Abhishek Kumar Tiwari</v>
      </c>
    </row>
    <row r="838" spans="1:56" x14ac:dyDescent="0.35">
      <c r="A838" t="s">
        <v>916</v>
      </c>
      <c r="B838">
        <v>396</v>
      </c>
      <c r="C838" t="s">
        <v>783</v>
      </c>
      <c r="D838" t="s">
        <v>9776</v>
      </c>
      <c r="E838">
        <v>316041</v>
      </c>
      <c r="F838" t="s">
        <v>15088</v>
      </c>
      <c r="G838">
        <v>8015620</v>
      </c>
      <c r="H838" t="s">
        <v>13397</v>
      </c>
      <c r="I838" t="s">
        <v>9780</v>
      </c>
      <c r="J838">
        <v>7600395735</v>
      </c>
      <c r="K838" t="s">
        <v>15089</v>
      </c>
      <c r="L838">
        <v>47</v>
      </c>
      <c r="M838">
        <v>31</v>
      </c>
      <c r="N838" t="s">
        <v>783</v>
      </c>
      <c r="O838">
        <v>3135309555</v>
      </c>
      <c r="P838" t="s">
        <v>9777</v>
      </c>
      <c r="Q838" t="s">
        <v>9778</v>
      </c>
      <c r="T838" s="1">
        <v>46209</v>
      </c>
      <c r="U838" s="31">
        <v>46209.701886574076</v>
      </c>
      <c r="V838">
        <v>1</v>
      </c>
      <c r="W838">
        <v>90000</v>
      </c>
      <c r="X838" t="s">
        <v>13400</v>
      </c>
      <c r="Y838" t="s">
        <v>13401</v>
      </c>
      <c r="Z838">
        <v>909020041276989</v>
      </c>
      <c r="AA838" t="s">
        <v>13467</v>
      </c>
      <c r="AB838">
        <v>6</v>
      </c>
      <c r="AC838">
        <v>24.15</v>
      </c>
      <c r="AD838" t="s">
        <v>9461</v>
      </c>
      <c r="AE838" t="s">
        <v>9462</v>
      </c>
      <c r="AF838" t="s">
        <v>13449</v>
      </c>
      <c r="AG838" s="1">
        <v>46260</v>
      </c>
      <c r="AH838">
        <v>27</v>
      </c>
      <c r="AI838" t="s">
        <v>13470</v>
      </c>
      <c r="AJ838" t="s">
        <v>13427</v>
      </c>
      <c r="AK838" t="s">
        <v>13406</v>
      </c>
      <c r="AL838">
        <v>9729787342</v>
      </c>
      <c r="AM838" t="s">
        <v>13407</v>
      </c>
      <c r="AN838" t="s">
        <v>13408</v>
      </c>
      <c r="AO838">
        <v>1540</v>
      </c>
      <c r="AP838">
        <v>0</v>
      </c>
      <c r="AQ838" t="s">
        <v>13440</v>
      </c>
      <c r="AR838">
        <v>2010</v>
      </c>
      <c r="AS838">
        <v>0</v>
      </c>
      <c r="AZ838">
        <v>0</v>
      </c>
      <c r="BC838" t="str">
        <f>VLOOKUP(A838,Sheet1!$A$1:$E$221,2,0)</f>
        <v>West Zone</v>
      </c>
      <c r="BD838" t="str">
        <f>VLOOKUP(A838,Sheet1!$A$1:$E$221,5,0)</f>
        <v>Naveen Kumar</v>
      </c>
    </row>
    <row r="839" spans="1:56" x14ac:dyDescent="0.35">
      <c r="A839" t="s">
        <v>221</v>
      </c>
      <c r="B839">
        <v>789</v>
      </c>
      <c r="C839" t="s">
        <v>792</v>
      </c>
      <c r="D839" t="s">
        <v>9669</v>
      </c>
      <c r="E839">
        <v>493763</v>
      </c>
      <c r="F839" t="s">
        <v>15090</v>
      </c>
      <c r="G839">
        <v>8492025</v>
      </c>
      <c r="H839" t="s">
        <v>13397</v>
      </c>
      <c r="I839" t="s">
        <v>9673</v>
      </c>
      <c r="J839">
        <v>8065511025</v>
      </c>
      <c r="K839" t="s">
        <v>15091</v>
      </c>
      <c r="L839">
        <v>48</v>
      </c>
      <c r="M839">
        <v>54</v>
      </c>
      <c r="N839" t="s">
        <v>792</v>
      </c>
      <c r="O839">
        <v>4231226321</v>
      </c>
      <c r="P839" t="s">
        <v>9670</v>
      </c>
      <c r="Q839" t="s">
        <v>9671</v>
      </c>
      <c r="T839" s="1">
        <v>46209</v>
      </c>
      <c r="U839" s="31">
        <v>46209.764247685183</v>
      </c>
      <c r="V839">
        <v>1</v>
      </c>
      <c r="W839">
        <v>77000</v>
      </c>
      <c r="X839" t="s">
        <v>13400</v>
      </c>
      <c r="Y839" t="s">
        <v>13401</v>
      </c>
      <c r="Z839">
        <v>909020041276989</v>
      </c>
      <c r="AA839" t="s">
        <v>13467</v>
      </c>
      <c r="AB839">
        <v>2</v>
      </c>
      <c r="AC839">
        <v>24.15</v>
      </c>
      <c r="AD839" t="s">
        <v>9471</v>
      </c>
      <c r="AE839" t="s">
        <v>9472</v>
      </c>
      <c r="AF839" t="s">
        <v>13403</v>
      </c>
      <c r="AG839" s="1">
        <v>46259</v>
      </c>
      <c r="AH839">
        <v>27</v>
      </c>
      <c r="AI839" t="s">
        <v>13470</v>
      </c>
      <c r="AJ839" t="s">
        <v>13405</v>
      </c>
      <c r="AK839" t="s">
        <v>13406</v>
      </c>
      <c r="AL839">
        <v>6380089441</v>
      </c>
      <c r="AM839" t="s">
        <v>13407</v>
      </c>
      <c r="AN839" t="s">
        <v>13408</v>
      </c>
      <c r="AO839">
        <v>1318</v>
      </c>
      <c r="AP839">
        <v>0</v>
      </c>
      <c r="AQ839" t="s">
        <v>13459</v>
      </c>
      <c r="AR839">
        <v>1640</v>
      </c>
      <c r="AS839">
        <v>0</v>
      </c>
      <c r="AZ839">
        <v>0</v>
      </c>
      <c r="BC839" t="str">
        <f>VLOOKUP(A839,Sheet1!$A$1:$E$221,2,0)</f>
        <v>South Zone</v>
      </c>
      <c r="BD839" t="str">
        <f>VLOOKUP(A839,Sheet1!$A$1:$E$221,5,0)</f>
        <v>Sankar T</v>
      </c>
    </row>
    <row r="840" spans="1:56" x14ac:dyDescent="0.35">
      <c r="A840" t="s">
        <v>165</v>
      </c>
      <c r="B840">
        <v>127</v>
      </c>
      <c r="C840" t="s">
        <v>787</v>
      </c>
      <c r="D840" t="s">
        <v>9923</v>
      </c>
      <c r="E840">
        <v>69106</v>
      </c>
      <c r="F840" t="s">
        <v>15092</v>
      </c>
      <c r="G840">
        <v>9243890</v>
      </c>
      <c r="H840" t="s">
        <v>13397</v>
      </c>
      <c r="I840" t="s">
        <v>9927</v>
      </c>
      <c r="J840">
        <v>1295007569</v>
      </c>
      <c r="K840" t="s">
        <v>15093</v>
      </c>
      <c r="L840">
        <v>36</v>
      </c>
      <c r="M840">
        <v>42</v>
      </c>
      <c r="N840" t="s">
        <v>787</v>
      </c>
      <c r="O840">
        <v>9671065809</v>
      </c>
      <c r="P840" t="s">
        <v>9924</v>
      </c>
      <c r="Q840" t="s">
        <v>9925</v>
      </c>
      <c r="T840" s="1">
        <v>46209</v>
      </c>
      <c r="U840" s="31">
        <v>46209.717997685184</v>
      </c>
      <c r="V840">
        <v>1</v>
      </c>
      <c r="W840">
        <v>90000</v>
      </c>
      <c r="X840" t="s">
        <v>13400</v>
      </c>
      <c r="Y840" t="s">
        <v>13401</v>
      </c>
      <c r="Z840">
        <v>909020041276989</v>
      </c>
      <c r="AA840" t="s">
        <v>13467</v>
      </c>
      <c r="AB840">
        <v>6</v>
      </c>
      <c r="AC840">
        <v>24.15</v>
      </c>
      <c r="AD840" t="s">
        <v>9422</v>
      </c>
      <c r="AE840" t="s">
        <v>9423</v>
      </c>
      <c r="AF840" t="s">
        <v>13414</v>
      </c>
      <c r="AG840" s="1">
        <v>46237</v>
      </c>
      <c r="AH840">
        <v>27</v>
      </c>
      <c r="AI840" t="s">
        <v>13470</v>
      </c>
      <c r="AJ840" t="s">
        <v>13435</v>
      </c>
      <c r="AK840" t="s">
        <v>13406</v>
      </c>
      <c r="AL840">
        <v>7482878831</v>
      </c>
      <c r="AM840" t="s">
        <v>13415</v>
      </c>
      <c r="AN840" t="s">
        <v>13408</v>
      </c>
      <c r="AO840">
        <v>1540</v>
      </c>
      <c r="AP840">
        <v>0</v>
      </c>
      <c r="AQ840" t="s">
        <v>13451</v>
      </c>
      <c r="AR840">
        <v>2008</v>
      </c>
      <c r="AS840">
        <v>0</v>
      </c>
      <c r="AZ840">
        <v>0</v>
      </c>
      <c r="BC840" t="str">
        <f>VLOOKUP(A840,Sheet1!$A$1:$E$221,2,0)</f>
        <v>East Zone</v>
      </c>
      <c r="BD840" t="str">
        <f>VLOOKUP(A840,Sheet1!$A$1:$E$221,5,0)</f>
        <v>Pavan Kumar Rai</v>
      </c>
    </row>
    <row r="841" spans="1:56" x14ac:dyDescent="0.35">
      <c r="A841" t="s">
        <v>233</v>
      </c>
      <c r="B841">
        <v>168</v>
      </c>
      <c r="C841" t="s">
        <v>789</v>
      </c>
      <c r="D841" t="s">
        <v>10114</v>
      </c>
      <c r="E841">
        <v>419768</v>
      </c>
      <c r="F841" t="s">
        <v>15094</v>
      </c>
      <c r="G841">
        <v>9284670</v>
      </c>
      <c r="H841" t="s">
        <v>13397</v>
      </c>
      <c r="I841" t="s">
        <v>10116</v>
      </c>
      <c r="J841">
        <v>4598017645</v>
      </c>
      <c r="K841" t="s">
        <v>15095</v>
      </c>
      <c r="L841">
        <v>39</v>
      </c>
      <c r="M841">
        <v>41</v>
      </c>
      <c r="N841" t="s">
        <v>789</v>
      </c>
      <c r="O841">
        <v>9008769311</v>
      </c>
      <c r="P841" t="s">
        <v>5349</v>
      </c>
      <c r="Q841" t="s">
        <v>5350</v>
      </c>
      <c r="T841" s="1">
        <v>46209</v>
      </c>
      <c r="U841" s="31">
        <v>46209.819189814814</v>
      </c>
      <c r="V841">
        <v>1</v>
      </c>
      <c r="W841">
        <v>77000</v>
      </c>
      <c r="X841" t="s">
        <v>13400</v>
      </c>
      <c r="Y841" t="s">
        <v>13401</v>
      </c>
      <c r="Z841">
        <v>909020041276989</v>
      </c>
      <c r="AA841" t="s">
        <v>13467</v>
      </c>
      <c r="AB841">
        <v>3</v>
      </c>
      <c r="AC841">
        <v>24.15</v>
      </c>
      <c r="AD841" t="s">
        <v>9403</v>
      </c>
      <c r="AE841" t="s">
        <v>9404</v>
      </c>
      <c r="AF841" t="s">
        <v>13414</v>
      </c>
      <c r="AG841" s="1">
        <v>46254</v>
      </c>
      <c r="AH841">
        <v>27</v>
      </c>
      <c r="AI841" t="s">
        <v>13470</v>
      </c>
      <c r="AJ841" t="s">
        <v>13405</v>
      </c>
      <c r="AK841" t="s">
        <v>13406</v>
      </c>
      <c r="AL841">
        <v>9793043507</v>
      </c>
      <c r="AM841" t="s">
        <v>13407</v>
      </c>
      <c r="AN841" t="s">
        <v>13408</v>
      </c>
      <c r="AO841">
        <v>1318</v>
      </c>
      <c r="AP841">
        <v>0</v>
      </c>
      <c r="AQ841" t="s">
        <v>13420</v>
      </c>
      <c r="AR841">
        <v>1718</v>
      </c>
      <c r="AS841">
        <v>0</v>
      </c>
      <c r="AZ841">
        <v>0</v>
      </c>
      <c r="BC841" t="str">
        <f>VLOOKUP(A841,Sheet1!$A$1:$E$221,2,0)</f>
        <v>East Zone</v>
      </c>
      <c r="BD841" t="str">
        <f>VLOOKUP(A841,Sheet1!$A$1:$E$221,5,0)</f>
        <v>Marut Nandan</v>
      </c>
    </row>
    <row r="842" spans="1:56" x14ac:dyDescent="0.35">
      <c r="A842" t="s">
        <v>255</v>
      </c>
      <c r="B842">
        <v>834</v>
      </c>
      <c r="C842" t="s">
        <v>789</v>
      </c>
      <c r="D842" t="s">
        <v>9538</v>
      </c>
      <c r="E842">
        <v>502953</v>
      </c>
      <c r="F842" t="s">
        <v>15096</v>
      </c>
      <c r="G842">
        <v>9285199</v>
      </c>
      <c r="H842" t="s">
        <v>13397</v>
      </c>
      <c r="I842" t="s">
        <v>9542</v>
      </c>
      <c r="J842">
        <v>6464640550</v>
      </c>
      <c r="K842" t="s">
        <v>15097</v>
      </c>
      <c r="L842">
        <v>47</v>
      </c>
      <c r="M842">
        <v>48</v>
      </c>
      <c r="N842" t="s">
        <v>789</v>
      </c>
      <c r="O842">
        <v>1375653183</v>
      </c>
      <c r="P842" t="s">
        <v>1155</v>
      </c>
      <c r="Q842" t="s">
        <v>1156</v>
      </c>
      <c r="T842" s="1">
        <v>46209</v>
      </c>
      <c r="U842" s="31">
        <v>46209.769016203703</v>
      </c>
      <c r="V842">
        <v>1</v>
      </c>
      <c r="W842">
        <v>85000</v>
      </c>
      <c r="X842" t="s">
        <v>13400</v>
      </c>
      <c r="Y842" t="s">
        <v>13401</v>
      </c>
      <c r="Z842">
        <v>909020041276989</v>
      </c>
      <c r="AA842" t="s">
        <v>13467</v>
      </c>
      <c r="AB842">
        <v>3</v>
      </c>
      <c r="AC842">
        <v>24.5</v>
      </c>
      <c r="AD842" t="s">
        <v>9540</v>
      </c>
      <c r="AE842" t="s">
        <v>9541</v>
      </c>
      <c r="AF842" t="s">
        <v>13414</v>
      </c>
      <c r="AG842" s="1">
        <v>46239</v>
      </c>
      <c r="AH842">
        <v>27</v>
      </c>
      <c r="AI842" t="s">
        <v>13470</v>
      </c>
      <c r="AJ842" t="s">
        <v>13435</v>
      </c>
      <c r="AK842" t="s">
        <v>13406</v>
      </c>
      <c r="AL842">
        <v>7307245101</v>
      </c>
      <c r="AM842" t="s">
        <v>13415</v>
      </c>
      <c r="AN842" t="s">
        <v>13408</v>
      </c>
      <c r="AO842">
        <v>1455</v>
      </c>
      <c r="AP842">
        <v>0</v>
      </c>
      <c r="AQ842" t="s">
        <v>13549</v>
      </c>
      <c r="AR842">
        <v>1896</v>
      </c>
      <c r="AS842">
        <v>0</v>
      </c>
      <c r="AZ842">
        <v>0</v>
      </c>
      <c r="BC842" t="str">
        <f>VLOOKUP(A842,Sheet1!$A$1:$E$221,2,0)</f>
        <v>East Zone</v>
      </c>
      <c r="BD842" t="str">
        <f>VLOOKUP(A842,Sheet1!$A$1:$E$221,5,0)</f>
        <v>Prince Singh</v>
      </c>
    </row>
    <row r="843" spans="1:56" x14ac:dyDescent="0.35">
      <c r="A843" t="s">
        <v>119</v>
      </c>
      <c r="B843">
        <v>94</v>
      </c>
      <c r="C843" t="s">
        <v>787</v>
      </c>
      <c r="D843" t="s">
        <v>10037</v>
      </c>
      <c r="E843">
        <v>620347</v>
      </c>
      <c r="F843" t="s">
        <v>15098</v>
      </c>
      <c r="G843">
        <v>9285334</v>
      </c>
      <c r="H843" t="s">
        <v>13397</v>
      </c>
      <c r="I843" t="s">
        <v>3953</v>
      </c>
      <c r="J843">
        <v>3470196007</v>
      </c>
      <c r="K843" t="s">
        <v>6148</v>
      </c>
      <c r="L843">
        <v>42</v>
      </c>
      <c r="M843">
        <v>18</v>
      </c>
      <c r="N843" t="s">
        <v>787</v>
      </c>
      <c r="O843">
        <v>4680332360</v>
      </c>
      <c r="P843" t="s">
        <v>114</v>
      </c>
      <c r="Q843" t="s">
        <v>1013</v>
      </c>
      <c r="T843" s="1">
        <v>46209</v>
      </c>
      <c r="U843" s="31">
        <v>46209.782476851855</v>
      </c>
      <c r="V843">
        <v>1</v>
      </c>
      <c r="W843">
        <v>77000</v>
      </c>
      <c r="X843" t="s">
        <v>13400</v>
      </c>
      <c r="Y843" t="s">
        <v>13401</v>
      </c>
      <c r="Z843">
        <v>909020041276989</v>
      </c>
      <c r="AA843" t="s">
        <v>13467</v>
      </c>
      <c r="AB843">
        <v>2</v>
      </c>
      <c r="AC843">
        <v>24.15</v>
      </c>
      <c r="AD843" t="s">
        <v>9403</v>
      </c>
      <c r="AE843" t="s">
        <v>9404</v>
      </c>
      <c r="AF843" t="s">
        <v>13784</v>
      </c>
      <c r="AG843" s="1">
        <v>46237</v>
      </c>
      <c r="AH843">
        <v>27</v>
      </c>
      <c r="AI843" t="s">
        <v>13470</v>
      </c>
      <c r="AJ843" t="s">
        <v>13435</v>
      </c>
      <c r="AK843" t="s">
        <v>13406</v>
      </c>
      <c r="AL843">
        <v>8603767841</v>
      </c>
      <c r="AM843" t="s">
        <v>13407</v>
      </c>
      <c r="AN843" t="s">
        <v>13408</v>
      </c>
      <c r="AO843">
        <v>1318</v>
      </c>
      <c r="AP843">
        <v>0</v>
      </c>
      <c r="AQ843" t="s">
        <v>13420</v>
      </c>
      <c r="AR843">
        <v>1718</v>
      </c>
      <c r="AS843">
        <v>0</v>
      </c>
      <c r="AZ843">
        <v>0</v>
      </c>
      <c r="BC843" t="str">
        <f>VLOOKUP(A843,Sheet1!$A$1:$E$221,2,0)</f>
        <v>East Zone</v>
      </c>
      <c r="BD843" t="str">
        <f>VLOOKUP(A843,Sheet1!$A$1:$E$221,5,0)</f>
        <v>Pavan Kumar Rai</v>
      </c>
    </row>
    <row r="844" spans="1:56" x14ac:dyDescent="0.35">
      <c r="A844" t="s">
        <v>233</v>
      </c>
      <c r="B844">
        <v>168</v>
      </c>
      <c r="C844" t="s">
        <v>789</v>
      </c>
      <c r="D844" t="s">
        <v>3200</v>
      </c>
      <c r="E844">
        <v>352220</v>
      </c>
      <c r="F844" t="s">
        <v>15099</v>
      </c>
      <c r="G844">
        <v>8041867</v>
      </c>
      <c r="H844" t="s">
        <v>13397</v>
      </c>
      <c r="I844" t="s">
        <v>1320</v>
      </c>
      <c r="J844">
        <v>9474697448</v>
      </c>
      <c r="K844" t="s">
        <v>15100</v>
      </c>
      <c r="L844">
        <v>41</v>
      </c>
      <c r="M844">
        <v>40</v>
      </c>
      <c r="N844" t="s">
        <v>789</v>
      </c>
      <c r="O844">
        <v>7240674072</v>
      </c>
      <c r="P844" t="s">
        <v>1690</v>
      </c>
      <c r="Q844" t="s">
        <v>1691</v>
      </c>
      <c r="T844" s="1">
        <v>46209</v>
      </c>
      <c r="U844" s="31">
        <v>46209.773414351854</v>
      </c>
      <c r="V844">
        <v>1</v>
      </c>
      <c r="W844">
        <v>50000</v>
      </c>
      <c r="X844" t="s">
        <v>13400</v>
      </c>
      <c r="Y844" t="s">
        <v>13401</v>
      </c>
      <c r="Z844">
        <v>909020041276989</v>
      </c>
      <c r="AA844" t="s">
        <v>13467</v>
      </c>
      <c r="AB844">
        <v>3</v>
      </c>
      <c r="AC844">
        <v>24.15</v>
      </c>
      <c r="AD844" t="s">
        <v>9465</v>
      </c>
      <c r="AE844" t="s">
        <v>9466</v>
      </c>
      <c r="AF844" t="s">
        <v>13426</v>
      </c>
      <c r="AG844" s="1">
        <v>46241</v>
      </c>
      <c r="AH844">
        <v>27</v>
      </c>
      <c r="AI844" t="s">
        <v>13470</v>
      </c>
      <c r="AJ844" t="s">
        <v>13435</v>
      </c>
      <c r="AK844" t="s">
        <v>13406</v>
      </c>
      <c r="AL844">
        <v>9696217063</v>
      </c>
      <c r="AM844" t="s">
        <v>13407</v>
      </c>
      <c r="AN844" t="s">
        <v>13408</v>
      </c>
      <c r="AO844">
        <v>856</v>
      </c>
      <c r="AP844">
        <v>0</v>
      </c>
      <c r="AQ844" t="s">
        <v>13573</v>
      </c>
      <c r="AR844">
        <v>1115</v>
      </c>
      <c r="AS844">
        <v>0</v>
      </c>
      <c r="AZ844">
        <v>0</v>
      </c>
      <c r="BC844" t="str">
        <f>VLOOKUP(A844,Sheet1!$A$1:$E$221,2,0)</f>
        <v>East Zone</v>
      </c>
      <c r="BD844" t="str">
        <f>VLOOKUP(A844,Sheet1!$A$1:$E$221,5,0)</f>
        <v>Marut Nandan</v>
      </c>
    </row>
    <row r="845" spans="1:56" x14ac:dyDescent="0.35">
      <c r="A845" t="s">
        <v>125</v>
      </c>
      <c r="B845">
        <v>112</v>
      </c>
      <c r="C845" t="s">
        <v>787</v>
      </c>
      <c r="D845" t="s">
        <v>10071</v>
      </c>
      <c r="E845">
        <v>221169</v>
      </c>
      <c r="F845" s="73">
        <v>44593</v>
      </c>
      <c r="G845">
        <v>7981847</v>
      </c>
      <c r="H845" t="s">
        <v>13397</v>
      </c>
      <c r="I845" t="s">
        <v>10075</v>
      </c>
      <c r="J845">
        <v>7134265962</v>
      </c>
      <c r="K845" t="s">
        <v>15101</v>
      </c>
      <c r="L845">
        <v>37</v>
      </c>
      <c r="M845">
        <v>40</v>
      </c>
      <c r="N845" t="s">
        <v>787</v>
      </c>
      <c r="O845">
        <v>8960862962</v>
      </c>
      <c r="P845" t="s">
        <v>10072</v>
      </c>
      <c r="Q845" t="s">
        <v>10073</v>
      </c>
      <c r="T845" s="1">
        <v>46209</v>
      </c>
      <c r="U845" s="31">
        <v>46209.782569444447</v>
      </c>
      <c r="V845">
        <v>1</v>
      </c>
      <c r="W845">
        <v>90000</v>
      </c>
      <c r="X845" t="s">
        <v>13400</v>
      </c>
      <c r="Y845" t="s">
        <v>13401</v>
      </c>
      <c r="Z845">
        <v>909020041276989</v>
      </c>
      <c r="AA845" t="s">
        <v>13467</v>
      </c>
      <c r="AB845">
        <v>5</v>
      </c>
      <c r="AC845">
        <v>24.15</v>
      </c>
      <c r="AD845" t="s">
        <v>9411</v>
      </c>
      <c r="AE845" t="s">
        <v>9412</v>
      </c>
      <c r="AF845" t="s">
        <v>13403</v>
      </c>
      <c r="AG845" s="1">
        <v>46237</v>
      </c>
      <c r="AH845">
        <v>27</v>
      </c>
      <c r="AI845" t="s">
        <v>13470</v>
      </c>
      <c r="AJ845" t="s">
        <v>13650</v>
      </c>
      <c r="AK845" t="s">
        <v>13406</v>
      </c>
      <c r="AL845">
        <v>9883108007</v>
      </c>
      <c r="AM845" t="s">
        <v>13407</v>
      </c>
      <c r="AN845" t="s">
        <v>13408</v>
      </c>
      <c r="AO845">
        <v>1540</v>
      </c>
      <c r="AP845">
        <v>0</v>
      </c>
      <c r="AQ845" t="s">
        <v>13533</v>
      </c>
      <c r="AR845">
        <v>1917</v>
      </c>
      <c r="AS845">
        <v>0</v>
      </c>
      <c r="AZ845">
        <v>0</v>
      </c>
      <c r="BC845" t="str">
        <f>VLOOKUP(A845,Sheet1!$A$1:$E$221,2,0)</f>
        <v>East Zone</v>
      </c>
      <c r="BD845" t="str">
        <f>VLOOKUP(A845,Sheet1!$A$1:$E$221,5,0)</f>
        <v>Pavan Kumar Rai</v>
      </c>
    </row>
    <row r="846" spans="1:56" x14ac:dyDescent="0.35">
      <c r="A846" t="s">
        <v>250</v>
      </c>
      <c r="B846">
        <v>448</v>
      </c>
      <c r="C846" t="s">
        <v>789</v>
      </c>
      <c r="D846" t="s">
        <v>9515</v>
      </c>
      <c r="E846">
        <v>701492</v>
      </c>
      <c r="F846" t="s">
        <v>6050</v>
      </c>
      <c r="G846">
        <v>8808349</v>
      </c>
      <c r="H846" t="s">
        <v>13397</v>
      </c>
      <c r="I846" t="s">
        <v>4661</v>
      </c>
      <c r="J846">
        <v>5255643852</v>
      </c>
      <c r="K846" t="s">
        <v>15102</v>
      </c>
      <c r="L846">
        <v>53</v>
      </c>
      <c r="M846">
        <v>57</v>
      </c>
      <c r="N846" t="s">
        <v>789</v>
      </c>
      <c r="O846">
        <v>3035043855</v>
      </c>
      <c r="P846" t="s">
        <v>1122</v>
      </c>
      <c r="Q846" t="s">
        <v>1123</v>
      </c>
      <c r="T846" s="1">
        <v>46209</v>
      </c>
      <c r="U846" s="31">
        <v>46209.780752314815</v>
      </c>
      <c r="V846">
        <v>1</v>
      </c>
      <c r="W846">
        <v>90000</v>
      </c>
      <c r="X846" t="s">
        <v>13400</v>
      </c>
      <c r="Y846" t="s">
        <v>13401</v>
      </c>
      <c r="Z846">
        <v>909020041276989</v>
      </c>
      <c r="AA846" t="s">
        <v>13467</v>
      </c>
      <c r="AB846">
        <v>3</v>
      </c>
      <c r="AC846">
        <v>24.15</v>
      </c>
      <c r="AD846" t="s">
        <v>9422</v>
      </c>
      <c r="AE846" t="s">
        <v>9423</v>
      </c>
      <c r="AF846" t="s">
        <v>13426</v>
      </c>
      <c r="AG846" s="1">
        <v>46238</v>
      </c>
      <c r="AH846">
        <v>27</v>
      </c>
      <c r="AI846" t="s">
        <v>13470</v>
      </c>
      <c r="AJ846" t="s">
        <v>13427</v>
      </c>
      <c r="AK846" t="s">
        <v>13406</v>
      </c>
      <c r="AL846">
        <v>9198681964</v>
      </c>
      <c r="AM846" t="s">
        <v>13415</v>
      </c>
      <c r="AN846" t="s">
        <v>13408</v>
      </c>
      <c r="AO846">
        <v>1540</v>
      </c>
      <c r="AP846">
        <v>0</v>
      </c>
      <c r="AQ846" t="s">
        <v>13451</v>
      </c>
      <c r="AR846">
        <v>2008</v>
      </c>
      <c r="AS846">
        <v>0</v>
      </c>
      <c r="AZ846">
        <v>0</v>
      </c>
      <c r="BC846" t="str">
        <f>VLOOKUP(A846,Sheet1!$A$1:$E$221,2,0)</f>
        <v>East Zone</v>
      </c>
      <c r="BD846" t="str">
        <f>VLOOKUP(A846,Sheet1!$A$1:$E$221,5,0)</f>
        <v>Sheelendra Pratap Singh</v>
      </c>
    </row>
    <row r="847" spans="1:56" x14ac:dyDescent="0.35">
      <c r="A847" t="s">
        <v>835</v>
      </c>
      <c r="B847">
        <v>584</v>
      </c>
      <c r="C847" t="s">
        <v>789</v>
      </c>
      <c r="D847" t="s">
        <v>8189</v>
      </c>
      <c r="E847">
        <v>627732</v>
      </c>
      <c r="F847" t="s">
        <v>15103</v>
      </c>
      <c r="G847">
        <v>9063236</v>
      </c>
      <c r="H847" t="s">
        <v>13397</v>
      </c>
      <c r="I847" t="s">
        <v>3148</v>
      </c>
      <c r="J847">
        <v>8599294804</v>
      </c>
      <c r="K847" t="s">
        <v>14152</v>
      </c>
      <c r="L847">
        <v>54</v>
      </c>
      <c r="M847">
        <v>27</v>
      </c>
      <c r="N847" t="s">
        <v>789</v>
      </c>
      <c r="O847">
        <v>3655724589</v>
      </c>
      <c r="P847" t="s">
        <v>3914</v>
      </c>
      <c r="Q847" t="s">
        <v>8183</v>
      </c>
      <c r="T847" s="1">
        <v>46210</v>
      </c>
      <c r="U847" s="31">
        <v>46210.415462962963</v>
      </c>
      <c r="V847">
        <v>1</v>
      </c>
      <c r="W847">
        <v>90000</v>
      </c>
      <c r="X847" t="s">
        <v>13400</v>
      </c>
      <c r="Y847" t="s">
        <v>13401</v>
      </c>
      <c r="Z847">
        <v>909020041276989</v>
      </c>
      <c r="AA847" t="s">
        <v>13467</v>
      </c>
      <c r="AB847">
        <v>4</v>
      </c>
      <c r="AC847">
        <v>24.15</v>
      </c>
      <c r="AD847" t="s">
        <v>9733</v>
      </c>
      <c r="AE847" t="s">
        <v>9734</v>
      </c>
      <c r="AF847" t="s">
        <v>13414</v>
      </c>
      <c r="AG847" s="1">
        <v>46265</v>
      </c>
      <c r="AH847">
        <v>27</v>
      </c>
      <c r="AI847" t="s">
        <v>13470</v>
      </c>
      <c r="AJ847" t="s">
        <v>13427</v>
      </c>
      <c r="AK847" t="s">
        <v>13406</v>
      </c>
      <c r="AL847">
        <v>8171332258</v>
      </c>
      <c r="AM847" t="s">
        <v>13407</v>
      </c>
      <c r="AN847" t="s">
        <v>13408</v>
      </c>
      <c r="AO847">
        <v>1540</v>
      </c>
      <c r="AP847">
        <v>0</v>
      </c>
      <c r="AQ847" t="s">
        <v>13431</v>
      </c>
      <c r="AR847">
        <v>2069</v>
      </c>
      <c r="AS847">
        <v>0</v>
      </c>
      <c r="AZ847">
        <v>0</v>
      </c>
      <c r="BC847" t="str">
        <f>VLOOKUP(A847,Sheet1!$A$1:$E$221,2,0)</f>
        <v>West Zone</v>
      </c>
      <c r="BD847" t="str">
        <f>VLOOKUP(A847,Sheet1!$A$1:$E$221,5,0)</f>
        <v>Pradeep Kumar</v>
      </c>
    </row>
    <row r="848" spans="1:56" x14ac:dyDescent="0.35">
      <c r="A848" t="s">
        <v>171</v>
      </c>
      <c r="B848">
        <v>350</v>
      </c>
      <c r="C848" t="s">
        <v>787</v>
      </c>
      <c r="D848" t="s">
        <v>9406</v>
      </c>
      <c r="E848">
        <v>786045</v>
      </c>
      <c r="F848" t="s">
        <v>3395</v>
      </c>
      <c r="G848">
        <v>9271973</v>
      </c>
      <c r="H848" t="s">
        <v>13397</v>
      </c>
      <c r="I848" t="s">
        <v>9408</v>
      </c>
      <c r="J848">
        <v>8021508816</v>
      </c>
      <c r="K848" t="s">
        <v>15104</v>
      </c>
      <c r="L848">
        <v>29</v>
      </c>
      <c r="M848">
        <v>32</v>
      </c>
      <c r="N848" t="s">
        <v>787</v>
      </c>
      <c r="O848">
        <v>7994825094</v>
      </c>
      <c r="P848" t="s">
        <v>4865</v>
      </c>
      <c r="Q848" t="s">
        <v>4866</v>
      </c>
      <c r="R848" t="s">
        <v>4865</v>
      </c>
      <c r="S848" t="s">
        <v>4866</v>
      </c>
      <c r="T848" s="1">
        <v>46209</v>
      </c>
      <c r="U848" s="31">
        <v>46209.788425925923</v>
      </c>
      <c r="V848">
        <v>1</v>
      </c>
      <c r="W848">
        <v>77000</v>
      </c>
      <c r="X848" t="s">
        <v>13400</v>
      </c>
      <c r="Y848" t="s">
        <v>13401</v>
      </c>
      <c r="Z848">
        <v>909020041276989</v>
      </c>
      <c r="AA848" t="s">
        <v>13467</v>
      </c>
      <c r="AB848">
        <v>2</v>
      </c>
      <c r="AC848">
        <v>24.15</v>
      </c>
      <c r="AD848" t="s">
        <v>9403</v>
      </c>
      <c r="AE848" t="s">
        <v>9404</v>
      </c>
      <c r="AF848" t="s">
        <v>13419</v>
      </c>
      <c r="AG848" s="1">
        <v>46238</v>
      </c>
      <c r="AH848">
        <v>27</v>
      </c>
      <c r="AI848" t="s">
        <v>13470</v>
      </c>
      <c r="AJ848" t="s">
        <v>13405</v>
      </c>
      <c r="AK848" t="s">
        <v>13406</v>
      </c>
      <c r="AL848">
        <v>8544923042</v>
      </c>
      <c r="AM848" t="s">
        <v>13415</v>
      </c>
      <c r="AN848" t="s">
        <v>13408</v>
      </c>
      <c r="AO848">
        <v>1318</v>
      </c>
      <c r="AP848">
        <v>0</v>
      </c>
      <c r="AQ848" t="s">
        <v>13420</v>
      </c>
      <c r="AR848">
        <v>1718</v>
      </c>
      <c r="AS848">
        <v>0</v>
      </c>
      <c r="AZ848">
        <v>0</v>
      </c>
      <c r="BC848" t="str">
        <f>VLOOKUP(A848,Sheet1!$A$1:$E$221,2,0)</f>
        <v>East Zone</v>
      </c>
      <c r="BD848" t="str">
        <f>VLOOKUP(A848,Sheet1!$A$1:$E$221,5,0)</f>
        <v>Pavan Kumar Rai</v>
      </c>
    </row>
    <row r="849" spans="1:56" x14ac:dyDescent="0.35">
      <c r="A849" t="s">
        <v>124</v>
      </c>
      <c r="B849">
        <v>111</v>
      </c>
      <c r="C849" t="s">
        <v>787</v>
      </c>
      <c r="D849" t="s">
        <v>9452</v>
      </c>
      <c r="E849">
        <v>55737</v>
      </c>
      <c r="F849" t="s">
        <v>14287</v>
      </c>
      <c r="G849">
        <v>8429344</v>
      </c>
      <c r="H849" t="s">
        <v>13397</v>
      </c>
      <c r="I849" t="s">
        <v>4704</v>
      </c>
      <c r="J849">
        <v>9248488804</v>
      </c>
      <c r="K849" t="s">
        <v>2189</v>
      </c>
      <c r="L849">
        <v>49</v>
      </c>
      <c r="M849">
        <v>33</v>
      </c>
      <c r="N849" t="s">
        <v>787</v>
      </c>
      <c r="O849">
        <v>7585535165</v>
      </c>
      <c r="P849" t="s">
        <v>5161</v>
      </c>
      <c r="Q849" t="s">
        <v>5162</v>
      </c>
      <c r="T849" s="1">
        <v>46209</v>
      </c>
      <c r="U849" s="31">
        <v>46209.706226851849</v>
      </c>
      <c r="V849">
        <v>1</v>
      </c>
      <c r="W849">
        <v>90000</v>
      </c>
      <c r="X849" t="s">
        <v>13400</v>
      </c>
      <c r="Y849" t="s">
        <v>13401</v>
      </c>
      <c r="Z849">
        <v>909020041276989</v>
      </c>
      <c r="AA849" t="s">
        <v>13467</v>
      </c>
      <c r="AB849">
        <v>7</v>
      </c>
      <c r="AC849">
        <v>24.15</v>
      </c>
      <c r="AD849" t="s">
        <v>9411</v>
      </c>
      <c r="AE849" t="s">
        <v>9412</v>
      </c>
      <c r="AF849" t="s">
        <v>13403</v>
      </c>
      <c r="AG849" s="1">
        <v>46240</v>
      </c>
      <c r="AH849">
        <v>27</v>
      </c>
      <c r="AI849" t="s">
        <v>13470</v>
      </c>
      <c r="AJ849" t="s">
        <v>13435</v>
      </c>
      <c r="AK849" t="s">
        <v>13406</v>
      </c>
      <c r="AL849">
        <v>7033148741</v>
      </c>
      <c r="AM849" t="s">
        <v>13415</v>
      </c>
      <c r="AN849" t="s">
        <v>13408</v>
      </c>
      <c r="AO849">
        <v>1540</v>
      </c>
      <c r="AP849">
        <v>0</v>
      </c>
      <c r="AQ849" t="s">
        <v>13533</v>
      </c>
      <c r="AR849">
        <v>1917</v>
      </c>
      <c r="AS849">
        <v>0</v>
      </c>
      <c r="AZ849">
        <v>0</v>
      </c>
      <c r="BC849" t="str">
        <f>VLOOKUP(A849,Sheet1!$A$1:$E$221,2,0)</f>
        <v>East Zone</v>
      </c>
      <c r="BD849" t="str">
        <f>VLOOKUP(A849,Sheet1!$A$1:$E$221,5,0)</f>
        <v>Pavan Kumar Rai</v>
      </c>
    </row>
    <row r="850" spans="1:56" x14ac:dyDescent="0.35">
      <c r="A850" t="s">
        <v>243</v>
      </c>
      <c r="B850">
        <v>268</v>
      </c>
      <c r="C850" t="s">
        <v>789</v>
      </c>
      <c r="D850" t="s">
        <v>9486</v>
      </c>
      <c r="E850">
        <v>244748</v>
      </c>
      <c r="F850" t="s">
        <v>15105</v>
      </c>
      <c r="G850">
        <v>8056761</v>
      </c>
      <c r="H850" t="s">
        <v>13397</v>
      </c>
      <c r="I850" t="s">
        <v>9488</v>
      </c>
      <c r="J850">
        <v>2228464947</v>
      </c>
      <c r="K850" t="s">
        <v>15106</v>
      </c>
      <c r="L850">
        <v>41</v>
      </c>
      <c r="M850">
        <v>27</v>
      </c>
      <c r="N850" t="s">
        <v>789</v>
      </c>
      <c r="O850">
        <v>6273253571</v>
      </c>
      <c r="P850" t="s">
        <v>3217</v>
      </c>
      <c r="Q850" t="s">
        <v>3218</v>
      </c>
      <c r="T850" s="1">
        <v>46209</v>
      </c>
      <c r="U850" s="31">
        <v>46209.750532407408</v>
      </c>
      <c r="V850">
        <v>1</v>
      </c>
      <c r="W850">
        <v>45000</v>
      </c>
      <c r="X850" t="s">
        <v>13400</v>
      </c>
      <c r="Y850" t="s">
        <v>13401</v>
      </c>
      <c r="Z850">
        <v>909020041276989</v>
      </c>
      <c r="AA850" t="s">
        <v>13467</v>
      </c>
      <c r="AB850">
        <v>4</v>
      </c>
      <c r="AC850">
        <v>24.15</v>
      </c>
      <c r="AD850" t="s">
        <v>9442</v>
      </c>
      <c r="AE850" t="s">
        <v>9443</v>
      </c>
      <c r="AF850" t="s">
        <v>13414</v>
      </c>
      <c r="AG850" s="1">
        <v>46244</v>
      </c>
      <c r="AH850">
        <v>27</v>
      </c>
      <c r="AI850" t="s">
        <v>13470</v>
      </c>
      <c r="AJ850" t="s">
        <v>13427</v>
      </c>
      <c r="AK850" t="s">
        <v>13406</v>
      </c>
      <c r="AL850">
        <v>9919137298</v>
      </c>
      <c r="AM850" t="s">
        <v>13407</v>
      </c>
      <c r="AN850" t="s">
        <v>13408</v>
      </c>
      <c r="AO850">
        <v>770</v>
      </c>
      <c r="AP850">
        <v>0</v>
      </c>
      <c r="AQ850" t="s">
        <v>13815</v>
      </c>
      <c r="AR850">
        <v>1004</v>
      </c>
      <c r="AS850">
        <v>0</v>
      </c>
      <c r="AZ850">
        <v>0</v>
      </c>
      <c r="BC850" t="str">
        <f>VLOOKUP(A850,Sheet1!$A$1:$E$221,2,0)</f>
        <v>East Zone</v>
      </c>
      <c r="BD850" t="str">
        <f>VLOOKUP(A850,Sheet1!$A$1:$E$221,5,0)</f>
        <v>Marut Nandan</v>
      </c>
    </row>
    <row r="851" spans="1:56" x14ac:dyDescent="0.35">
      <c r="A851" t="s">
        <v>277</v>
      </c>
      <c r="B851">
        <v>360</v>
      </c>
      <c r="C851" t="s">
        <v>791</v>
      </c>
      <c r="D851" t="s">
        <v>9822</v>
      </c>
      <c r="E851">
        <v>219185</v>
      </c>
      <c r="F851" t="s">
        <v>15107</v>
      </c>
      <c r="G851">
        <v>8522838</v>
      </c>
      <c r="H851" t="s">
        <v>13397</v>
      </c>
      <c r="I851" t="s">
        <v>9824</v>
      </c>
      <c r="J851">
        <v>7456696391</v>
      </c>
      <c r="K851" t="s">
        <v>15108</v>
      </c>
      <c r="L851">
        <v>55</v>
      </c>
      <c r="M851">
        <v>56</v>
      </c>
      <c r="N851" t="s">
        <v>791</v>
      </c>
      <c r="O851">
        <v>6733805086</v>
      </c>
      <c r="P851" t="s">
        <v>3527</v>
      </c>
      <c r="Q851" t="s">
        <v>3528</v>
      </c>
      <c r="T851" s="1">
        <v>46209</v>
      </c>
      <c r="U851" s="31">
        <v>46209.81</v>
      </c>
      <c r="V851">
        <v>1</v>
      </c>
      <c r="W851">
        <v>90000</v>
      </c>
      <c r="X851" t="s">
        <v>13400</v>
      </c>
      <c r="Y851" t="s">
        <v>13401</v>
      </c>
      <c r="Z851">
        <v>909020041276989</v>
      </c>
      <c r="AA851" t="s">
        <v>13467</v>
      </c>
      <c r="AB851">
        <v>4</v>
      </c>
      <c r="AC851">
        <v>24.15</v>
      </c>
      <c r="AD851" t="s">
        <v>9461</v>
      </c>
      <c r="AE851" t="s">
        <v>9462</v>
      </c>
      <c r="AF851" t="s">
        <v>13403</v>
      </c>
      <c r="AG851" s="1">
        <v>46262</v>
      </c>
      <c r="AH851">
        <v>27</v>
      </c>
      <c r="AI851" t="s">
        <v>13470</v>
      </c>
      <c r="AJ851" t="s">
        <v>13435</v>
      </c>
      <c r="AK851" t="s">
        <v>13406</v>
      </c>
      <c r="AL851">
        <v>7848853190</v>
      </c>
      <c r="AM851" t="s">
        <v>13415</v>
      </c>
      <c r="AN851" t="s">
        <v>13408</v>
      </c>
      <c r="AO851">
        <v>1540</v>
      </c>
      <c r="AP851">
        <v>0</v>
      </c>
      <c r="AQ851" t="s">
        <v>13440</v>
      </c>
      <c r="AR851">
        <v>2010</v>
      </c>
      <c r="AS851">
        <v>0</v>
      </c>
      <c r="AZ851">
        <v>0</v>
      </c>
      <c r="BC851" t="str">
        <f>VLOOKUP(A851,Sheet1!$A$1:$E$221,2,0)</f>
        <v>South East Zone</v>
      </c>
      <c r="BD851" t="str">
        <f>VLOOKUP(A851,Sheet1!$A$1:$E$221,5,0)</f>
        <v>Radhashyam Panda</v>
      </c>
    </row>
    <row r="852" spans="1:56" x14ac:dyDescent="0.35">
      <c r="A852" t="s">
        <v>243</v>
      </c>
      <c r="B852">
        <v>268</v>
      </c>
      <c r="C852" t="s">
        <v>789</v>
      </c>
      <c r="D852" t="s">
        <v>5608</v>
      </c>
      <c r="E852">
        <v>676159</v>
      </c>
      <c r="F852" t="s">
        <v>15109</v>
      </c>
      <c r="G852">
        <v>8399551</v>
      </c>
      <c r="H852" t="s">
        <v>13397</v>
      </c>
      <c r="I852" t="s">
        <v>4430</v>
      </c>
      <c r="J852">
        <v>6511403347</v>
      </c>
      <c r="K852" t="s">
        <v>15110</v>
      </c>
      <c r="L852">
        <v>31</v>
      </c>
      <c r="M852">
        <v>32</v>
      </c>
      <c r="N852" t="s">
        <v>789</v>
      </c>
      <c r="O852">
        <v>6167564017</v>
      </c>
      <c r="P852" t="s">
        <v>113</v>
      </c>
      <c r="Q852" t="s">
        <v>1083</v>
      </c>
      <c r="T852" s="1">
        <v>46209</v>
      </c>
      <c r="U852" s="31">
        <v>46209.733275462961</v>
      </c>
      <c r="V852">
        <v>1</v>
      </c>
      <c r="W852">
        <v>70000</v>
      </c>
      <c r="X852" t="s">
        <v>13400</v>
      </c>
      <c r="Y852" t="s">
        <v>13401</v>
      </c>
      <c r="Z852">
        <v>909020041276989</v>
      </c>
      <c r="AA852" t="s">
        <v>13467</v>
      </c>
      <c r="AB852">
        <v>2</v>
      </c>
      <c r="AC852">
        <v>24.15</v>
      </c>
      <c r="AD852" t="s">
        <v>9479</v>
      </c>
      <c r="AE852" t="s">
        <v>9480</v>
      </c>
      <c r="AF852" t="s">
        <v>13414</v>
      </c>
      <c r="AG852" s="1">
        <v>46255</v>
      </c>
      <c r="AH852">
        <v>27</v>
      </c>
      <c r="AI852" t="s">
        <v>13470</v>
      </c>
      <c r="AJ852" t="s">
        <v>13427</v>
      </c>
      <c r="AK852" t="s">
        <v>13406</v>
      </c>
      <c r="AL852">
        <v>9974662188</v>
      </c>
      <c r="AM852" t="s">
        <v>13407</v>
      </c>
      <c r="AN852" t="s">
        <v>13408</v>
      </c>
      <c r="AO852">
        <v>1198</v>
      </c>
      <c r="AP852">
        <v>0</v>
      </c>
      <c r="AQ852" t="s">
        <v>13634</v>
      </c>
      <c r="AR852">
        <v>1562</v>
      </c>
      <c r="AS852">
        <v>0</v>
      </c>
      <c r="AZ852">
        <v>0</v>
      </c>
      <c r="BC852" t="str">
        <f>VLOOKUP(A852,Sheet1!$A$1:$E$221,2,0)</f>
        <v>East Zone</v>
      </c>
      <c r="BD852" t="str">
        <f>VLOOKUP(A852,Sheet1!$A$1:$E$221,5,0)</f>
        <v>Marut Nandan</v>
      </c>
    </row>
    <row r="853" spans="1:56" x14ac:dyDescent="0.35">
      <c r="A853" t="s">
        <v>271</v>
      </c>
      <c r="B853">
        <v>240</v>
      </c>
      <c r="C853" t="s">
        <v>791</v>
      </c>
      <c r="D853" t="s">
        <v>11060</v>
      </c>
      <c r="E853">
        <v>72521</v>
      </c>
      <c r="F853" t="s">
        <v>15111</v>
      </c>
      <c r="G853">
        <v>9285178</v>
      </c>
      <c r="H853" t="s">
        <v>13397</v>
      </c>
      <c r="I853" t="s">
        <v>11062</v>
      </c>
      <c r="J853">
        <v>3336397766</v>
      </c>
      <c r="K853" t="s">
        <v>15112</v>
      </c>
      <c r="L853">
        <v>38</v>
      </c>
      <c r="M853">
        <v>50</v>
      </c>
      <c r="N853" t="s">
        <v>791</v>
      </c>
      <c r="O853">
        <v>9128359162</v>
      </c>
      <c r="P853" t="s">
        <v>3945</v>
      </c>
      <c r="Q853" t="s">
        <v>3946</v>
      </c>
      <c r="T853" s="1">
        <v>46209</v>
      </c>
      <c r="U853" s="31">
        <v>46209.730532407404</v>
      </c>
      <c r="V853">
        <v>1</v>
      </c>
      <c r="W853">
        <v>90000</v>
      </c>
      <c r="X853" t="s">
        <v>13400</v>
      </c>
      <c r="Y853" t="s">
        <v>13401</v>
      </c>
      <c r="Z853">
        <v>909020041276989</v>
      </c>
      <c r="AA853" t="s">
        <v>13467</v>
      </c>
      <c r="AB853">
        <v>6</v>
      </c>
      <c r="AC853">
        <v>24.15</v>
      </c>
      <c r="AD853" t="s">
        <v>9461</v>
      </c>
      <c r="AE853" t="s">
        <v>9462</v>
      </c>
      <c r="AF853" t="s">
        <v>13403</v>
      </c>
      <c r="AG853" s="1">
        <v>46244</v>
      </c>
      <c r="AH853">
        <v>27</v>
      </c>
      <c r="AI853" t="s">
        <v>13470</v>
      </c>
      <c r="AJ853" t="s">
        <v>13427</v>
      </c>
      <c r="AK853" t="s">
        <v>13406</v>
      </c>
      <c r="AL853">
        <v>8018889904</v>
      </c>
      <c r="AM853" t="s">
        <v>13415</v>
      </c>
      <c r="AN853" t="s">
        <v>13408</v>
      </c>
      <c r="AO853">
        <v>1540</v>
      </c>
      <c r="AP853">
        <v>0</v>
      </c>
      <c r="AQ853" t="s">
        <v>13440</v>
      </c>
      <c r="AR853">
        <v>2010</v>
      </c>
      <c r="AS853">
        <v>0</v>
      </c>
      <c r="AZ853">
        <v>0</v>
      </c>
      <c r="BC853" t="str">
        <f>VLOOKUP(A853,Sheet1!$A$1:$E$221,2,0)</f>
        <v>South East Zone</v>
      </c>
      <c r="BD853" t="str">
        <f>VLOOKUP(A853,Sheet1!$A$1:$E$221,5,0)</f>
        <v>Radhashyam Panda</v>
      </c>
    </row>
    <row r="854" spans="1:56" x14ac:dyDescent="0.35">
      <c r="A854" t="s">
        <v>137</v>
      </c>
      <c r="B854">
        <v>323</v>
      </c>
      <c r="C854" t="s">
        <v>784</v>
      </c>
      <c r="D854" t="s">
        <v>9508</v>
      </c>
      <c r="E854">
        <v>706625</v>
      </c>
      <c r="F854" t="s">
        <v>15113</v>
      </c>
      <c r="G854">
        <v>8557913</v>
      </c>
      <c r="H854" t="s">
        <v>13397</v>
      </c>
      <c r="I854" t="s">
        <v>2980</v>
      </c>
      <c r="J854">
        <v>2630442201</v>
      </c>
      <c r="K854" t="s">
        <v>15114</v>
      </c>
      <c r="L854">
        <v>31</v>
      </c>
      <c r="M854">
        <v>33</v>
      </c>
      <c r="N854" t="s">
        <v>784</v>
      </c>
      <c r="O854">
        <v>5630462210</v>
      </c>
      <c r="P854" t="s">
        <v>9509</v>
      </c>
      <c r="Q854" t="s">
        <v>9510</v>
      </c>
      <c r="T854" s="1">
        <v>46209</v>
      </c>
      <c r="U854" s="31">
        <v>46209.733819444446</v>
      </c>
      <c r="V854">
        <v>1</v>
      </c>
      <c r="W854">
        <v>60000</v>
      </c>
      <c r="X854" t="s">
        <v>13400</v>
      </c>
      <c r="Y854" t="s">
        <v>13401</v>
      </c>
      <c r="Z854">
        <v>909020041276989</v>
      </c>
      <c r="AA854" t="s">
        <v>13467</v>
      </c>
      <c r="AB854">
        <v>2</v>
      </c>
      <c r="AC854">
        <v>24.15</v>
      </c>
      <c r="AD854" t="s">
        <v>9502</v>
      </c>
      <c r="AE854" t="s">
        <v>9503</v>
      </c>
      <c r="AF854" t="s">
        <v>13403</v>
      </c>
      <c r="AG854" s="1">
        <v>46237</v>
      </c>
      <c r="AH854">
        <v>27</v>
      </c>
      <c r="AI854" t="s">
        <v>13470</v>
      </c>
      <c r="AJ854" t="s">
        <v>13435</v>
      </c>
      <c r="AK854" t="s">
        <v>13406</v>
      </c>
      <c r="AL854">
        <v>9060206843</v>
      </c>
      <c r="AM854" t="s">
        <v>13415</v>
      </c>
      <c r="AN854" t="s">
        <v>13408</v>
      </c>
      <c r="AO854">
        <v>1027</v>
      </c>
      <c r="AP854">
        <v>0</v>
      </c>
      <c r="AQ854" t="s">
        <v>13471</v>
      </c>
      <c r="AR854">
        <v>1340</v>
      </c>
      <c r="AS854">
        <v>0</v>
      </c>
      <c r="AZ854">
        <v>0</v>
      </c>
      <c r="BC854" t="str">
        <f>VLOOKUP(A854,Sheet1!$A$1:$E$221,2,0)</f>
        <v>East Zone</v>
      </c>
      <c r="BD854" t="str">
        <f>VLOOKUP(A854,Sheet1!$A$1:$E$221,5,0)</f>
        <v>Raja Kumar</v>
      </c>
    </row>
    <row r="855" spans="1:56" x14ac:dyDescent="0.35">
      <c r="A855" t="s">
        <v>110</v>
      </c>
      <c r="B855">
        <v>842</v>
      </c>
      <c r="C855" t="s">
        <v>790</v>
      </c>
      <c r="D855" t="s">
        <v>9786</v>
      </c>
      <c r="E855">
        <v>529072</v>
      </c>
      <c r="F855" t="s">
        <v>15115</v>
      </c>
      <c r="G855">
        <v>9281744</v>
      </c>
      <c r="H855" t="s">
        <v>13397</v>
      </c>
      <c r="I855" t="s">
        <v>7537</v>
      </c>
      <c r="J855">
        <v>141740201</v>
      </c>
      <c r="K855" t="s">
        <v>15116</v>
      </c>
      <c r="L855">
        <v>48</v>
      </c>
      <c r="M855">
        <v>49</v>
      </c>
      <c r="N855" t="s">
        <v>789</v>
      </c>
      <c r="O855">
        <v>2722616385</v>
      </c>
      <c r="P855" t="s">
        <v>1413</v>
      </c>
      <c r="Q855" t="s">
        <v>1414</v>
      </c>
      <c r="T855" s="1">
        <v>46209</v>
      </c>
      <c r="U855" s="31">
        <v>46209.726539351854</v>
      </c>
      <c r="V855">
        <v>1</v>
      </c>
      <c r="W855">
        <v>90000</v>
      </c>
      <c r="X855" t="s">
        <v>13400</v>
      </c>
      <c r="Y855" t="s">
        <v>13401</v>
      </c>
      <c r="Z855">
        <v>909020041276989</v>
      </c>
      <c r="AA855" t="s">
        <v>13467</v>
      </c>
      <c r="AB855">
        <v>6</v>
      </c>
      <c r="AC855">
        <v>24.15</v>
      </c>
      <c r="AD855" t="s">
        <v>9461</v>
      </c>
      <c r="AE855" t="s">
        <v>9462</v>
      </c>
      <c r="AF855" t="s">
        <v>13414</v>
      </c>
      <c r="AG855" s="1">
        <v>46241</v>
      </c>
      <c r="AH855">
        <v>27</v>
      </c>
      <c r="AI855" t="s">
        <v>13470</v>
      </c>
      <c r="AJ855" t="s">
        <v>13427</v>
      </c>
      <c r="AK855" t="s">
        <v>13406</v>
      </c>
      <c r="AL855">
        <v>9870692125</v>
      </c>
      <c r="AM855" t="s">
        <v>13407</v>
      </c>
      <c r="AN855" t="s">
        <v>13408</v>
      </c>
      <c r="AO855">
        <v>1540</v>
      </c>
      <c r="AP855">
        <v>0</v>
      </c>
      <c r="AQ855" t="s">
        <v>13440</v>
      </c>
      <c r="AR855">
        <v>2010</v>
      </c>
      <c r="AS855">
        <v>0</v>
      </c>
      <c r="AZ855">
        <v>0</v>
      </c>
      <c r="BC855" t="str">
        <f>VLOOKUP(A855,Sheet1!$A$1:$E$221,2,0)</f>
        <v>West Zone</v>
      </c>
      <c r="BD855" t="str">
        <f>VLOOKUP(A855,Sheet1!$A$1:$E$221,5,0)</f>
        <v>Pradeep Kumar</v>
      </c>
    </row>
    <row r="856" spans="1:56" x14ac:dyDescent="0.35">
      <c r="A856" t="s">
        <v>240</v>
      </c>
      <c r="B856">
        <v>248</v>
      </c>
      <c r="C856" t="s">
        <v>789</v>
      </c>
      <c r="D856" t="s">
        <v>9477</v>
      </c>
      <c r="E856">
        <v>510314</v>
      </c>
      <c r="F856" t="s">
        <v>15117</v>
      </c>
      <c r="G856">
        <v>9284320</v>
      </c>
      <c r="H856" t="s">
        <v>13397</v>
      </c>
      <c r="I856" t="s">
        <v>9481</v>
      </c>
      <c r="J856">
        <v>4197372505</v>
      </c>
      <c r="K856" t="s">
        <v>15118</v>
      </c>
      <c r="L856">
        <v>28</v>
      </c>
      <c r="M856">
        <v>34</v>
      </c>
      <c r="N856" t="s">
        <v>789</v>
      </c>
      <c r="O856">
        <v>5770490796</v>
      </c>
      <c r="P856" t="s">
        <v>1065</v>
      </c>
      <c r="Q856" t="s">
        <v>1066</v>
      </c>
      <c r="T856" s="1">
        <v>46209</v>
      </c>
      <c r="U856" s="31">
        <v>46209.741793981484</v>
      </c>
      <c r="V856">
        <v>1</v>
      </c>
      <c r="W856">
        <v>70000</v>
      </c>
      <c r="X856" t="s">
        <v>13400</v>
      </c>
      <c r="Y856" t="s">
        <v>13401</v>
      </c>
      <c r="Z856">
        <v>909020041276989</v>
      </c>
      <c r="AA856" t="s">
        <v>13467</v>
      </c>
      <c r="AB856">
        <v>4</v>
      </c>
      <c r="AC856">
        <v>24.15</v>
      </c>
      <c r="AD856" t="s">
        <v>9479</v>
      </c>
      <c r="AE856" t="s">
        <v>9480</v>
      </c>
      <c r="AF856" t="s">
        <v>13403</v>
      </c>
      <c r="AG856" s="1">
        <v>46262</v>
      </c>
      <c r="AH856">
        <v>27</v>
      </c>
      <c r="AI856" t="s">
        <v>13470</v>
      </c>
      <c r="AJ856" t="s">
        <v>13427</v>
      </c>
      <c r="AK856" t="s">
        <v>13406</v>
      </c>
      <c r="AL856">
        <v>8467818012</v>
      </c>
      <c r="AM856" t="s">
        <v>13415</v>
      </c>
      <c r="AN856" t="s">
        <v>13408</v>
      </c>
      <c r="AO856">
        <v>1198</v>
      </c>
      <c r="AP856">
        <v>0</v>
      </c>
      <c r="AQ856" t="s">
        <v>13634</v>
      </c>
      <c r="AR856">
        <v>1562</v>
      </c>
      <c r="AS856">
        <v>0</v>
      </c>
      <c r="AZ856">
        <v>0</v>
      </c>
      <c r="BC856" t="str">
        <f>VLOOKUP(A856,Sheet1!$A$1:$E$221,2,0)</f>
        <v>East Zone</v>
      </c>
      <c r="BD856" t="str">
        <f>VLOOKUP(A856,Sheet1!$A$1:$E$221,5,0)</f>
        <v>Marut Nandan</v>
      </c>
    </row>
    <row r="857" spans="1:56" x14ac:dyDescent="0.35">
      <c r="A857" t="s">
        <v>252</v>
      </c>
      <c r="B857">
        <v>628</v>
      </c>
      <c r="C857" t="s">
        <v>789</v>
      </c>
      <c r="D857" t="s">
        <v>9517</v>
      </c>
      <c r="E857">
        <v>347685</v>
      </c>
      <c r="F857" t="s">
        <v>15119</v>
      </c>
      <c r="G857">
        <v>9285268</v>
      </c>
      <c r="H857" t="s">
        <v>13397</v>
      </c>
      <c r="I857" t="s">
        <v>9521</v>
      </c>
      <c r="J857">
        <v>8021377291</v>
      </c>
      <c r="K857" t="s">
        <v>15120</v>
      </c>
      <c r="L857">
        <v>41</v>
      </c>
      <c r="M857">
        <v>45</v>
      </c>
      <c r="N857" t="s">
        <v>789</v>
      </c>
      <c r="O857">
        <v>7439798860</v>
      </c>
      <c r="P857" t="s">
        <v>9518</v>
      </c>
      <c r="Q857" t="s">
        <v>9519</v>
      </c>
      <c r="T857" s="1">
        <v>46209</v>
      </c>
      <c r="U857" s="31">
        <v>46209.726168981484</v>
      </c>
      <c r="V857">
        <v>1</v>
      </c>
      <c r="W857">
        <v>70000</v>
      </c>
      <c r="X857" t="s">
        <v>13400</v>
      </c>
      <c r="Y857" t="s">
        <v>13401</v>
      </c>
      <c r="Z857">
        <v>909020041276989</v>
      </c>
      <c r="AA857" t="s">
        <v>13467</v>
      </c>
      <c r="AB857">
        <v>2</v>
      </c>
      <c r="AC857">
        <v>24.15</v>
      </c>
      <c r="AD857" t="s">
        <v>9479</v>
      </c>
      <c r="AE857" t="s">
        <v>9480</v>
      </c>
      <c r="AF857" t="s">
        <v>13426</v>
      </c>
      <c r="AG857" s="1">
        <v>46239</v>
      </c>
      <c r="AH857">
        <v>27</v>
      </c>
      <c r="AI857" t="s">
        <v>13470</v>
      </c>
      <c r="AJ857" t="s">
        <v>13405</v>
      </c>
      <c r="AK857" t="s">
        <v>13406</v>
      </c>
      <c r="AL857">
        <v>9506911528</v>
      </c>
      <c r="AM857" t="s">
        <v>13407</v>
      </c>
      <c r="AN857" t="s">
        <v>13408</v>
      </c>
      <c r="AO857">
        <v>1198</v>
      </c>
      <c r="AP857">
        <v>0</v>
      </c>
      <c r="AQ857" t="s">
        <v>13634</v>
      </c>
      <c r="AR857">
        <v>1562</v>
      </c>
      <c r="AS857">
        <v>0</v>
      </c>
      <c r="AZ857">
        <v>0</v>
      </c>
      <c r="BC857" t="str">
        <f>VLOOKUP(A857,Sheet1!$A$1:$E$221,2,0)</f>
        <v>East Zone</v>
      </c>
      <c r="BD857" t="str">
        <f>VLOOKUP(A857,Sheet1!$A$1:$E$221,5,0)</f>
        <v>Marut Nandan</v>
      </c>
    </row>
    <row r="858" spans="1:56" x14ac:dyDescent="0.35">
      <c r="A858" t="s">
        <v>921</v>
      </c>
      <c r="B858">
        <v>689</v>
      </c>
      <c r="C858" t="s">
        <v>789</v>
      </c>
      <c r="D858" t="s">
        <v>9522</v>
      </c>
      <c r="E858">
        <v>454380</v>
      </c>
      <c r="F858" t="s">
        <v>15121</v>
      </c>
      <c r="G858">
        <v>9285214</v>
      </c>
      <c r="H858" t="s">
        <v>13397</v>
      </c>
      <c r="I858" t="s">
        <v>9526</v>
      </c>
      <c r="J858">
        <v>1618701746</v>
      </c>
      <c r="K858" t="s">
        <v>15122</v>
      </c>
      <c r="L858">
        <v>45</v>
      </c>
      <c r="M858">
        <v>48</v>
      </c>
      <c r="N858" t="s">
        <v>789</v>
      </c>
      <c r="O858">
        <v>7658679118</v>
      </c>
      <c r="P858" t="s">
        <v>6027</v>
      </c>
      <c r="Q858" t="s">
        <v>6028</v>
      </c>
      <c r="T858" s="1">
        <v>46209</v>
      </c>
      <c r="U858" s="31">
        <v>46209.798888888887</v>
      </c>
      <c r="V858">
        <v>1</v>
      </c>
      <c r="W858">
        <v>75000</v>
      </c>
      <c r="X858" t="s">
        <v>13400</v>
      </c>
      <c r="Y858" t="s">
        <v>13401</v>
      </c>
      <c r="Z858">
        <v>909020041276989</v>
      </c>
      <c r="AA858" t="s">
        <v>13467</v>
      </c>
      <c r="AB858">
        <v>3</v>
      </c>
      <c r="AC858">
        <v>24.15</v>
      </c>
      <c r="AD858" t="s">
        <v>9524</v>
      </c>
      <c r="AE858" t="s">
        <v>9525</v>
      </c>
      <c r="AF858" t="s">
        <v>13414</v>
      </c>
      <c r="AG858" s="1">
        <v>46259</v>
      </c>
      <c r="AH858">
        <v>27</v>
      </c>
      <c r="AI858" t="s">
        <v>13470</v>
      </c>
      <c r="AJ858" t="s">
        <v>13427</v>
      </c>
      <c r="AK858" t="s">
        <v>13406</v>
      </c>
      <c r="AL858">
        <v>9919963150</v>
      </c>
      <c r="AM858" t="s">
        <v>13415</v>
      </c>
      <c r="AN858" t="s">
        <v>13408</v>
      </c>
      <c r="AO858">
        <v>1284</v>
      </c>
      <c r="AP858">
        <v>0</v>
      </c>
      <c r="AQ858" t="s">
        <v>13614</v>
      </c>
      <c r="AR858">
        <v>1673</v>
      </c>
      <c r="AS858">
        <v>0</v>
      </c>
      <c r="AZ858">
        <v>0</v>
      </c>
      <c r="BC858" t="str">
        <f>VLOOKUP(A858,Sheet1!$A$1:$E$221,2,0)</f>
        <v>East Zone</v>
      </c>
      <c r="BD858" t="str">
        <f>VLOOKUP(A858,Sheet1!$A$1:$E$221,5,0)</f>
        <v>Prince Singh</v>
      </c>
    </row>
    <row r="859" spans="1:56" x14ac:dyDescent="0.35">
      <c r="A859" t="s">
        <v>85</v>
      </c>
      <c r="B859">
        <v>35</v>
      </c>
      <c r="C859" t="s">
        <v>789</v>
      </c>
      <c r="D859" t="s">
        <v>9564</v>
      </c>
      <c r="E859">
        <v>20623</v>
      </c>
      <c r="F859" t="s">
        <v>15123</v>
      </c>
      <c r="G859">
        <v>8453605</v>
      </c>
      <c r="H859" t="s">
        <v>13397</v>
      </c>
      <c r="I859" t="s">
        <v>9566</v>
      </c>
      <c r="J859">
        <v>7991538307</v>
      </c>
      <c r="K859" t="s">
        <v>15124</v>
      </c>
      <c r="L859">
        <v>41</v>
      </c>
      <c r="M859">
        <v>45</v>
      </c>
      <c r="N859" t="s">
        <v>789</v>
      </c>
      <c r="O859">
        <v>2098774718</v>
      </c>
      <c r="P859" t="s">
        <v>1214</v>
      </c>
      <c r="Q859" t="s">
        <v>1215</v>
      </c>
      <c r="T859" s="1">
        <v>46209</v>
      </c>
      <c r="U859" s="31">
        <v>46209.826562499999</v>
      </c>
      <c r="V859">
        <v>1</v>
      </c>
      <c r="W859">
        <v>90000</v>
      </c>
      <c r="X859" t="s">
        <v>13400</v>
      </c>
      <c r="Y859" t="s">
        <v>13401</v>
      </c>
      <c r="Z859">
        <v>909020041276989</v>
      </c>
      <c r="AA859" t="s">
        <v>13467</v>
      </c>
      <c r="AB859">
        <v>6</v>
      </c>
      <c r="AC859">
        <v>24.15</v>
      </c>
      <c r="AD859" t="s">
        <v>9422</v>
      </c>
      <c r="AE859" t="s">
        <v>9423</v>
      </c>
      <c r="AF859" t="s">
        <v>15016</v>
      </c>
      <c r="AG859" s="1">
        <v>46238</v>
      </c>
      <c r="AH859">
        <v>27</v>
      </c>
      <c r="AI859" t="s">
        <v>13470</v>
      </c>
      <c r="AJ859" t="s">
        <v>13427</v>
      </c>
      <c r="AK859" t="s">
        <v>13406</v>
      </c>
      <c r="AL859">
        <v>6358073207</v>
      </c>
      <c r="AM859" t="s">
        <v>13415</v>
      </c>
      <c r="AN859" t="s">
        <v>13408</v>
      </c>
      <c r="AO859">
        <v>1540</v>
      </c>
      <c r="AP859">
        <v>0</v>
      </c>
      <c r="AQ859" t="s">
        <v>13451</v>
      </c>
      <c r="AR859">
        <v>2008</v>
      </c>
      <c r="AS859">
        <v>0</v>
      </c>
      <c r="AZ859">
        <v>0</v>
      </c>
      <c r="BC859" t="str">
        <f>VLOOKUP(A859,Sheet1!$A$1:$E$221,2,0)</f>
        <v>South Zone</v>
      </c>
      <c r="BD859" t="str">
        <f>VLOOKUP(A859,Sheet1!$A$1:$E$221,5,0)</f>
        <v>Vinay Shukla</v>
      </c>
    </row>
    <row r="860" spans="1:56" x14ac:dyDescent="0.35">
      <c r="A860" t="s">
        <v>124</v>
      </c>
      <c r="B860">
        <v>111</v>
      </c>
      <c r="C860" t="s">
        <v>787</v>
      </c>
      <c r="D860" t="s">
        <v>9454</v>
      </c>
      <c r="E860">
        <v>456040</v>
      </c>
      <c r="F860" t="s">
        <v>15125</v>
      </c>
      <c r="G860">
        <v>8093650</v>
      </c>
      <c r="H860" t="s">
        <v>13397</v>
      </c>
      <c r="I860" t="s">
        <v>9458</v>
      </c>
      <c r="J860">
        <v>1972747758</v>
      </c>
      <c r="K860" t="s">
        <v>15126</v>
      </c>
      <c r="L860">
        <v>39</v>
      </c>
      <c r="M860">
        <v>47</v>
      </c>
      <c r="N860" t="s">
        <v>787</v>
      </c>
      <c r="O860">
        <v>9464491107</v>
      </c>
      <c r="P860" t="s">
        <v>1656</v>
      </c>
      <c r="Q860" t="s">
        <v>1657</v>
      </c>
      <c r="T860" s="1">
        <v>46209</v>
      </c>
      <c r="U860" s="31">
        <v>46209.729097222225</v>
      </c>
      <c r="V860">
        <v>1</v>
      </c>
      <c r="W860">
        <v>45000</v>
      </c>
      <c r="X860" t="s">
        <v>13400</v>
      </c>
      <c r="Y860" t="s">
        <v>13401</v>
      </c>
      <c r="Z860">
        <v>909020041276989</v>
      </c>
      <c r="AA860" t="s">
        <v>13467</v>
      </c>
      <c r="AB860">
        <v>2</v>
      </c>
      <c r="AC860">
        <v>24.15</v>
      </c>
      <c r="AD860" t="s">
        <v>9456</v>
      </c>
      <c r="AE860" t="s">
        <v>9457</v>
      </c>
      <c r="AF860" t="s">
        <v>13403</v>
      </c>
      <c r="AG860" s="1">
        <v>46237</v>
      </c>
      <c r="AH860">
        <v>27</v>
      </c>
      <c r="AI860" t="s">
        <v>13470</v>
      </c>
      <c r="AJ860" t="s">
        <v>13435</v>
      </c>
      <c r="AK860" t="s">
        <v>13406</v>
      </c>
      <c r="AL860">
        <v>9973714591</v>
      </c>
      <c r="AM860" t="s">
        <v>13415</v>
      </c>
      <c r="AN860" t="s">
        <v>13408</v>
      </c>
      <c r="AO860">
        <v>770</v>
      </c>
      <c r="AP860">
        <v>0</v>
      </c>
      <c r="AQ860" t="s">
        <v>14013</v>
      </c>
      <c r="AR860">
        <v>959</v>
      </c>
      <c r="AS860">
        <v>0</v>
      </c>
      <c r="AZ860">
        <v>0</v>
      </c>
      <c r="BC860" t="str">
        <f>VLOOKUP(A860,Sheet1!$A$1:$E$221,2,0)</f>
        <v>East Zone</v>
      </c>
      <c r="BD860" t="str">
        <f>VLOOKUP(A860,Sheet1!$A$1:$E$221,5,0)</f>
        <v>Pavan Kumar Rai</v>
      </c>
    </row>
    <row r="861" spans="1:56" x14ac:dyDescent="0.35">
      <c r="A861" t="s">
        <v>132</v>
      </c>
      <c r="B861">
        <v>246</v>
      </c>
      <c r="C861" t="s">
        <v>787</v>
      </c>
      <c r="D861" t="s">
        <v>9469</v>
      </c>
      <c r="E861">
        <v>643794</v>
      </c>
      <c r="F861" t="s">
        <v>15127</v>
      </c>
      <c r="G861">
        <v>9272745</v>
      </c>
      <c r="H861" t="s">
        <v>13397</v>
      </c>
      <c r="I861" t="s">
        <v>9473</v>
      </c>
      <c r="J861">
        <v>3714332558</v>
      </c>
      <c r="K861" t="s">
        <v>15128</v>
      </c>
      <c r="L861">
        <v>54</v>
      </c>
      <c r="M861">
        <v>56</v>
      </c>
      <c r="N861" t="s">
        <v>787</v>
      </c>
      <c r="O861">
        <v>1998790565</v>
      </c>
      <c r="P861" t="s">
        <v>81</v>
      </c>
      <c r="Q861" t="s">
        <v>5487</v>
      </c>
      <c r="T861" s="1">
        <v>46209</v>
      </c>
      <c r="U861" s="31">
        <v>46209.893611111111</v>
      </c>
      <c r="V861">
        <v>1</v>
      </c>
      <c r="W861">
        <v>77000</v>
      </c>
      <c r="X861" t="s">
        <v>13400</v>
      </c>
      <c r="Y861" t="s">
        <v>13401</v>
      </c>
      <c r="Z861">
        <v>909020041276989</v>
      </c>
      <c r="AA861" t="s">
        <v>13467</v>
      </c>
      <c r="AB861">
        <v>2</v>
      </c>
      <c r="AC861">
        <v>24.15</v>
      </c>
      <c r="AD861" t="s">
        <v>9471</v>
      </c>
      <c r="AE861" t="s">
        <v>9472</v>
      </c>
      <c r="AF861" t="s">
        <v>13426</v>
      </c>
      <c r="AG861" s="1">
        <v>46241</v>
      </c>
      <c r="AH861">
        <v>27</v>
      </c>
      <c r="AI861" t="s">
        <v>13470</v>
      </c>
      <c r="AJ861" t="s">
        <v>13435</v>
      </c>
      <c r="AK861" t="s">
        <v>13406</v>
      </c>
      <c r="AL861">
        <v>7990635339</v>
      </c>
      <c r="AM861" t="s">
        <v>13407</v>
      </c>
      <c r="AN861" t="s">
        <v>13408</v>
      </c>
      <c r="AO861">
        <v>1318</v>
      </c>
      <c r="AP861">
        <v>0</v>
      </c>
      <c r="AQ861" t="s">
        <v>13459</v>
      </c>
      <c r="AR861">
        <v>1640</v>
      </c>
      <c r="AS861">
        <v>0</v>
      </c>
      <c r="AZ861">
        <v>0</v>
      </c>
      <c r="BC861" t="str">
        <f>VLOOKUP(A861,Sheet1!$A$1:$E$221,2,0)</f>
        <v>East Zone</v>
      </c>
      <c r="BD861" t="str">
        <f>VLOOKUP(A861,Sheet1!$A$1:$E$221,5,0)</f>
        <v>Abhishek Kumar Tiwari</v>
      </c>
    </row>
    <row r="862" spans="1:56" x14ac:dyDescent="0.35">
      <c r="A862" t="s">
        <v>186</v>
      </c>
      <c r="B862">
        <v>532</v>
      </c>
      <c r="C862" t="s">
        <v>792</v>
      </c>
      <c r="D862" t="s">
        <v>10571</v>
      </c>
      <c r="E862">
        <v>418000</v>
      </c>
      <c r="F862" t="s">
        <v>14438</v>
      </c>
      <c r="G862">
        <v>7973799</v>
      </c>
      <c r="H862" t="s">
        <v>13397</v>
      </c>
      <c r="I862" t="s">
        <v>10573</v>
      </c>
      <c r="J862">
        <v>3981635649</v>
      </c>
      <c r="K862" t="s">
        <v>15129</v>
      </c>
      <c r="L862">
        <v>42</v>
      </c>
      <c r="M862">
        <v>45</v>
      </c>
      <c r="N862" t="s">
        <v>792</v>
      </c>
      <c r="O862">
        <v>4564393251</v>
      </c>
      <c r="P862" t="s">
        <v>7067</v>
      </c>
      <c r="Q862" t="s">
        <v>7068</v>
      </c>
      <c r="T862" s="1">
        <v>46209</v>
      </c>
      <c r="U862" s="31">
        <v>46209.818530092591</v>
      </c>
      <c r="V862">
        <v>1</v>
      </c>
      <c r="W862">
        <v>60000</v>
      </c>
      <c r="X862" t="s">
        <v>13400</v>
      </c>
      <c r="Y862" t="s">
        <v>13401</v>
      </c>
      <c r="Z862">
        <v>909020041276989</v>
      </c>
      <c r="AA862" t="s">
        <v>13467</v>
      </c>
      <c r="AB862">
        <v>2</v>
      </c>
      <c r="AC862">
        <v>24.15</v>
      </c>
      <c r="AD862" t="s">
        <v>9590</v>
      </c>
      <c r="AE862" t="s">
        <v>9591</v>
      </c>
      <c r="AF862" t="s">
        <v>13426</v>
      </c>
      <c r="AG862" s="1">
        <v>46255</v>
      </c>
      <c r="AH862">
        <v>27</v>
      </c>
      <c r="AI862" t="s">
        <v>13470</v>
      </c>
      <c r="AJ862" t="s">
        <v>13405</v>
      </c>
      <c r="AK862" t="s">
        <v>13406</v>
      </c>
      <c r="AL862">
        <v>6385215859</v>
      </c>
      <c r="AM862" t="s">
        <v>13415</v>
      </c>
      <c r="AN862" t="s">
        <v>13408</v>
      </c>
      <c r="AO862">
        <v>1027</v>
      </c>
      <c r="AP862">
        <v>0</v>
      </c>
      <c r="AQ862" t="s">
        <v>15033</v>
      </c>
      <c r="AR862">
        <v>1278</v>
      </c>
      <c r="AS862">
        <v>0</v>
      </c>
      <c r="AZ862">
        <v>0</v>
      </c>
      <c r="BC862" t="str">
        <f>VLOOKUP(A862,Sheet1!$A$1:$E$221,2,0)</f>
        <v>South Zone</v>
      </c>
      <c r="BD862" t="str">
        <f>VLOOKUP(A862,Sheet1!$A$1:$E$221,5,0)</f>
        <v>Sankar T</v>
      </c>
    </row>
    <row r="863" spans="1:56" x14ac:dyDescent="0.35">
      <c r="A863" t="s">
        <v>190</v>
      </c>
      <c r="B863">
        <v>737</v>
      </c>
      <c r="C863" t="s">
        <v>792</v>
      </c>
      <c r="D863" t="s">
        <v>9657</v>
      </c>
      <c r="E863">
        <v>503112</v>
      </c>
      <c r="F863" t="s">
        <v>15130</v>
      </c>
      <c r="G863">
        <v>8615788</v>
      </c>
      <c r="H863" t="s">
        <v>13397</v>
      </c>
      <c r="I863" t="s">
        <v>9661</v>
      </c>
      <c r="J863">
        <v>1481481969</v>
      </c>
      <c r="K863" t="s">
        <v>15131</v>
      </c>
      <c r="L863">
        <v>48</v>
      </c>
      <c r="M863">
        <v>29</v>
      </c>
      <c r="N863" t="s">
        <v>792</v>
      </c>
      <c r="O863">
        <v>6190164452</v>
      </c>
      <c r="P863" t="s">
        <v>2715</v>
      </c>
      <c r="Q863" t="s">
        <v>2716</v>
      </c>
      <c r="T863" s="1">
        <v>46209</v>
      </c>
      <c r="U863" s="31">
        <v>46209.733541666668</v>
      </c>
      <c r="V863">
        <v>1</v>
      </c>
      <c r="W863">
        <v>90000</v>
      </c>
      <c r="X863" t="s">
        <v>13400</v>
      </c>
      <c r="Y863" t="s">
        <v>13401</v>
      </c>
      <c r="Z863">
        <v>909020041276989</v>
      </c>
      <c r="AA863" t="s">
        <v>15025</v>
      </c>
      <c r="AB863">
        <v>3</v>
      </c>
      <c r="AC863">
        <v>24.15</v>
      </c>
      <c r="AD863" t="s">
        <v>9659</v>
      </c>
      <c r="AE863" t="s">
        <v>9660</v>
      </c>
      <c r="AF863" t="s">
        <v>13426</v>
      </c>
      <c r="AG863" s="1">
        <v>46259</v>
      </c>
      <c r="AH863">
        <v>39</v>
      </c>
      <c r="AI863" t="s">
        <v>13470</v>
      </c>
      <c r="AJ863" t="s">
        <v>13405</v>
      </c>
      <c r="AK863" t="s">
        <v>13406</v>
      </c>
      <c r="AL863">
        <v>8754323793</v>
      </c>
      <c r="AM863" t="s">
        <v>13407</v>
      </c>
      <c r="AN863" t="s">
        <v>13408</v>
      </c>
      <c r="AO863">
        <v>1540</v>
      </c>
      <c r="AP863">
        <v>0</v>
      </c>
      <c r="AQ863" t="s">
        <v>13734</v>
      </c>
      <c r="AR863">
        <v>2806</v>
      </c>
      <c r="AS863">
        <v>0</v>
      </c>
      <c r="AZ863">
        <v>0</v>
      </c>
      <c r="BC863" t="str">
        <f>VLOOKUP(A863,Sheet1!$A$1:$E$221,2,0)</f>
        <v>South Zone</v>
      </c>
      <c r="BD863" t="str">
        <f>VLOOKUP(A863,Sheet1!$A$1:$E$221,5,0)</f>
        <v>Sankar T</v>
      </c>
    </row>
    <row r="864" spans="1:56" x14ac:dyDescent="0.35">
      <c r="A864" t="s">
        <v>229</v>
      </c>
      <c r="B864">
        <v>69</v>
      </c>
      <c r="C864" t="s">
        <v>789</v>
      </c>
      <c r="D864" t="s">
        <v>9440</v>
      </c>
      <c r="E864">
        <v>141553</v>
      </c>
      <c r="F864" t="s">
        <v>13982</v>
      </c>
      <c r="G864">
        <v>9285114</v>
      </c>
      <c r="H864" t="s">
        <v>13397</v>
      </c>
      <c r="I864" t="s">
        <v>9447</v>
      </c>
      <c r="J864">
        <v>7272412790</v>
      </c>
      <c r="K864" t="s">
        <v>15132</v>
      </c>
      <c r="L864">
        <v>46</v>
      </c>
      <c r="M864">
        <v>48</v>
      </c>
      <c r="N864" t="s">
        <v>789</v>
      </c>
      <c r="O864">
        <v>5840543222</v>
      </c>
      <c r="P864" t="s">
        <v>1004</v>
      </c>
      <c r="Q864" t="s">
        <v>1005</v>
      </c>
      <c r="T864" s="1">
        <v>46209</v>
      </c>
      <c r="U864" s="31">
        <v>46209.812824074077</v>
      </c>
      <c r="V864">
        <v>1</v>
      </c>
      <c r="W864">
        <v>35000</v>
      </c>
      <c r="X864" t="s">
        <v>13400</v>
      </c>
      <c r="Y864" t="s">
        <v>13401</v>
      </c>
      <c r="Z864">
        <v>909020041276989</v>
      </c>
      <c r="AA864" t="s">
        <v>13467</v>
      </c>
      <c r="AB864">
        <v>5</v>
      </c>
      <c r="AC864">
        <v>23.85</v>
      </c>
      <c r="AD864" t="s">
        <v>9445</v>
      </c>
      <c r="AE864" t="s">
        <v>9446</v>
      </c>
      <c r="AF864" t="s">
        <v>13414</v>
      </c>
      <c r="AG864" s="1">
        <v>46258</v>
      </c>
      <c r="AH864">
        <v>27</v>
      </c>
      <c r="AI864" t="s">
        <v>13470</v>
      </c>
      <c r="AJ864" t="s">
        <v>13650</v>
      </c>
      <c r="AK864" t="s">
        <v>13406</v>
      </c>
      <c r="AL864">
        <v>6388648583</v>
      </c>
      <c r="AM864" t="s">
        <v>13415</v>
      </c>
      <c r="AN864" t="s">
        <v>13408</v>
      </c>
      <c r="AO864">
        <v>599</v>
      </c>
      <c r="AP864">
        <v>0</v>
      </c>
      <c r="AQ864" t="s">
        <v>13518</v>
      </c>
      <c r="AR864">
        <v>781</v>
      </c>
      <c r="AS864">
        <v>0</v>
      </c>
      <c r="AZ864">
        <v>0</v>
      </c>
      <c r="BC864" t="str">
        <f>VLOOKUP(A864,Sheet1!$A$1:$E$221,2,0)</f>
        <v>East Zone</v>
      </c>
      <c r="BD864" t="str">
        <f>VLOOKUP(A864,Sheet1!$A$1:$E$221,5,0)</f>
        <v>Sheelendra Pratap Singh</v>
      </c>
    </row>
    <row r="865" spans="1:56" x14ac:dyDescent="0.35">
      <c r="A865" t="s">
        <v>229</v>
      </c>
      <c r="B865">
        <v>69</v>
      </c>
      <c r="C865" t="s">
        <v>789</v>
      </c>
      <c r="D865" t="s">
        <v>9440</v>
      </c>
      <c r="E865">
        <v>141553</v>
      </c>
      <c r="F865" t="s">
        <v>13982</v>
      </c>
      <c r="G865">
        <v>9285114</v>
      </c>
      <c r="H865" t="s">
        <v>13397</v>
      </c>
      <c r="I865" t="s">
        <v>9444</v>
      </c>
      <c r="J865">
        <v>8098209017</v>
      </c>
      <c r="K865" t="s">
        <v>15133</v>
      </c>
      <c r="L865">
        <v>25</v>
      </c>
      <c r="M865">
        <v>39</v>
      </c>
      <c r="N865" t="s">
        <v>789</v>
      </c>
      <c r="O865">
        <v>3873191483</v>
      </c>
      <c r="P865" t="s">
        <v>1004</v>
      </c>
      <c r="Q865" t="s">
        <v>1005</v>
      </c>
      <c r="T865" s="1">
        <v>46209</v>
      </c>
      <c r="U865" s="31">
        <v>46209.812835648147</v>
      </c>
      <c r="V865">
        <v>1</v>
      </c>
      <c r="W865">
        <v>45000</v>
      </c>
      <c r="X865" t="s">
        <v>13400</v>
      </c>
      <c r="Y865" t="s">
        <v>13401</v>
      </c>
      <c r="Z865">
        <v>909020041276989</v>
      </c>
      <c r="AA865" t="s">
        <v>13467</v>
      </c>
      <c r="AB865">
        <v>2</v>
      </c>
      <c r="AC865">
        <v>24.15</v>
      </c>
      <c r="AD865" t="s">
        <v>9442</v>
      </c>
      <c r="AE865" t="s">
        <v>9443</v>
      </c>
      <c r="AF865" t="s">
        <v>13414</v>
      </c>
      <c r="AG865" s="1">
        <v>46258</v>
      </c>
      <c r="AH865">
        <v>27</v>
      </c>
      <c r="AI865" t="s">
        <v>13470</v>
      </c>
      <c r="AJ865" t="s">
        <v>13405</v>
      </c>
      <c r="AK865" t="s">
        <v>13406</v>
      </c>
      <c r="AL865">
        <v>9335139338</v>
      </c>
      <c r="AM865" t="s">
        <v>13407</v>
      </c>
      <c r="AN865" t="s">
        <v>13408</v>
      </c>
      <c r="AO865">
        <v>770</v>
      </c>
      <c r="AP865">
        <v>0</v>
      </c>
      <c r="AQ865" t="s">
        <v>13815</v>
      </c>
      <c r="AR865">
        <v>1004</v>
      </c>
      <c r="AS865">
        <v>0</v>
      </c>
      <c r="AZ865">
        <v>0</v>
      </c>
      <c r="BC865" t="str">
        <f>VLOOKUP(A865,Sheet1!$A$1:$E$221,2,0)</f>
        <v>East Zone</v>
      </c>
      <c r="BD865" t="str">
        <f>VLOOKUP(A865,Sheet1!$A$1:$E$221,5,0)</f>
        <v>Sheelendra Pratap Singh</v>
      </c>
    </row>
    <row r="866" spans="1:56" x14ac:dyDescent="0.35">
      <c r="A866" t="s">
        <v>231</v>
      </c>
      <c r="B866">
        <v>92</v>
      </c>
      <c r="C866" t="s">
        <v>789</v>
      </c>
      <c r="D866" t="s">
        <v>9585</v>
      </c>
      <c r="E866">
        <v>96454</v>
      </c>
      <c r="F866" t="s">
        <v>15134</v>
      </c>
      <c r="G866">
        <v>9285365</v>
      </c>
      <c r="H866" t="s">
        <v>13397</v>
      </c>
      <c r="I866" t="s">
        <v>9587</v>
      </c>
      <c r="J866">
        <v>6151852340</v>
      </c>
      <c r="K866" t="s">
        <v>15135</v>
      </c>
      <c r="L866">
        <v>39</v>
      </c>
      <c r="M866">
        <v>36</v>
      </c>
      <c r="N866" t="s">
        <v>789</v>
      </c>
      <c r="O866">
        <v>9556599006</v>
      </c>
      <c r="P866" t="s">
        <v>1883</v>
      </c>
      <c r="Q866" t="s">
        <v>1884</v>
      </c>
      <c r="T866" s="1">
        <v>46209</v>
      </c>
      <c r="U866" s="31">
        <v>46209.902858796297</v>
      </c>
      <c r="V866">
        <v>1</v>
      </c>
      <c r="W866">
        <v>90000</v>
      </c>
      <c r="X866" t="s">
        <v>13400</v>
      </c>
      <c r="Y866" t="s">
        <v>13401</v>
      </c>
      <c r="Z866">
        <v>909020041276989</v>
      </c>
      <c r="AA866" t="s">
        <v>13467</v>
      </c>
      <c r="AB866">
        <v>3</v>
      </c>
      <c r="AC866">
        <v>24.15</v>
      </c>
      <c r="AD866" t="s">
        <v>9422</v>
      </c>
      <c r="AE866" t="s">
        <v>9423</v>
      </c>
      <c r="AF866" t="s">
        <v>13414</v>
      </c>
      <c r="AG866" s="1">
        <v>46254</v>
      </c>
      <c r="AH866">
        <v>27</v>
      </c>
      <c r="AI866" t="s">
        <v>13470</v>
      </c>
      <c r="AJ866" t="s">
        <v>13427</v>
      </c>
      <c r="AK866" t="s">
        <v>13406</v>
      </c>
      <c r="AL866">
        <v>9131807250</v>
      </c>
      <c r="AM866" t="s">
        <v>13415</v>
      </c>
      <c r="AN866" t="s">
        <v>13408</v>
      </c>
      <c r="AO866">
        <v>1540</v>
      </c>
      <c r="AP866">
        <v>0</v>
      </c>
      <c r="AQ866" t="s">
        <v>13451</v>
      </c>
      <c r="AR866">
        <v>2008</v>
      </c>
      <c r="AS866">
        <v>0</v>
      </c>
      <c r="AZ866">
        <v>0</v>
      </c>
      <c r="BC866" t="str">
        <f>VLOOKUP(A866,Sheet1!$A$1:$E$221,2,0)</f>
        <v>East Zone</v>
      </c>
      <c r="BD866" t="str">
        <f>VLOOKUP(A866,Sheet1!$A$1:$E$221,5,0)</f>
        <v>Prince Singh</v>
      </c>
    </row>
    <row r="867" spans="1:56" x14ac:dyDescent="0.35">
      <c r="A867" t="s">
        <v>193</v>
      </c>
      <c r="B867">
        <v>788</v>
      </c>
      <c r="C867" t="s">
        <v>792</v>
      </c>
      <c r="D867" t="s">
        <v>9674</v>
      </c>
      <c r="E867">
        <v>655171</v>
      </c>
      <c r="F867" t="s">
        <v>15136</v>
      </c>
      <c r="G867">
        <v>9020865</v>
      </c>
      <c r="H867" t="s">
        <v>13397</v>
      </c>
      <c r="I867" t="s">
        <v>9678</v>
      </c>
      <c r="J867">
        <v>8801173693</v>
      </c>
      <c r="K867" t="s">
        <v>15137</v>
      </c>
      <c r="L867">
        <v>27</v>
      </c>
      <c r="M867">
        <v>28</v>
      </c>
      <c r="N867" t="s">
        <v>792</v>
      </c>
      <c r="O867">
        <v>3246957138</v>
      </c>
      <c r="P867" t="s">
        <v>2039</v>
      </c>
      <c r="Q867" t="s">
        <v>2040</v>
      </c>
      <c r="T867" s="1">
        <v>46209</v>
      </c>
      <c r="U867" s="31">
        <v>46209.787048611113</v>
      </c>
      <c r="V867">
        <v>1</v>
      </c>
      <c r="W867">
        <v>73000</v>
      </c>
      <c r="X867" t="s">
        <v>13400</v>
      </c>
      <c r="Y867" t="s">
        <v>13401</v>
      </c>
      <c r="Z867">
        <v>909020041276989</v>
      </c>
      <c r="AA867" t="s">
        <v>13467</v>
      </c>
      <c r="AB867">
        <v>2</v>
      </c>
      <c r="AC867">
        <v>24.5</v>
      </c>
      <c r="AD867" t="s">
        <v>9676</v>
      </c>
      <c r="AE867" t="s">
        <v>9677</v>
      </c>
      <c r="AF867" t="s">
        <v>13426</v>
      </c>
      <c r="AG867" s="1">
        <v>46252</v>
      </c>
      <c r="AH867">
        <v>27</v>
      </c>
      <c r="AI867" t="s">
        <v>13470</v>
      </c>
      <c r="AJ867" t="s">
        <v>13405</v>
      </c>
      <c r="AK867" t="s">
        <v>13406</v>
      </c>
      <c r="AL867">
        <v>7904336674</v>
      </c>
      <c r="AM867" t="s">
        <v>13415</v>
      </c>
      <c r="AN867" t="s">
        <v>13408</v>
      </c>
      <c r="AO867">
        <v>1250</v>
      </c>
      <c r="AP867">
        <v>0</v>
      </c>
      <c r="AQ867" t="s">
        <v>14006</v>
      </c>
      <c r="AR867">
        <v>1555</v>
      </c>
      <c r="AS867">
        <v>0</v>
      </c>
      <c r="AZ867">
        <v>0</v>
      </c>
      <c r="BC867" t="str">
        <f>VLOOKUP(A867,Sheet1!$A$1:$E$221,2,0)</f>
        <v>South Zone</v>
      </c>
      <c r="BD867" t="str">
        <f>VLOOKUP(A867,Sheet1!$A$1:$E$221,5,0)</f>
        <v>Sankar T</v>
      </c>
    </row>
    <row r="868" spans="1:56" x14ac:dyDescent="0.35">
      <c r="A868" t="s">
        <v>266</v>
      </c>
      <c r="B868">
        <v>1106</v>
      </c>
      <c r="C868" t="s">
        <v>779</v>
      </c>
      <c r="D868" t="s">
        <v>3892</v>
      </c>
      <c r="E868">
        <v>582673</v>
      </c>
      <c r="F868" t="s">
        <v>15138</v>
      </c>
      <c r="G868">
        <v>7789574</v>
      </c>
      <c r="H868" t="s">
        <v>13397</v>
      </c>
      <c r="I868" t="s">
        <v>11249</v>
      </c>
      <c r="J868">
        <v>1907248461</v>
      </c>
      <c r="K868" t="s">
        <v>15139</v>
      </c>
      <c r="L868">
        <v>48</v>
      </c>
      <c r="M868">
        <v>28</v>
      </c>
      <c r="N868" t="s">
        <v>779</v>
      </c>
      <c r="O868">
        <v>5656844720</v>
      </c>
      <c r="P868" t="s">
        <v>3893</v>
      </c>
      <c r="Q868" t="s">
        <v>3894</v>
      </c>
      <c r="T868" s="1">
        <v>46209</v>
      </c>
      <c r="U868" s="31">
        <v>46209.870416666665</v>
      </c>
      <c r="V868">
        <v>1</v>
      </c>
      <c r="W868">
        <v>40000</v>
      </c>
      <c r="X868" t="s">
        <v>13400</v>
      </c>
      <c r="Y868" t="s">
        <v>13401</v>
      </c>
      <c r="Z868">
        <v>909020041276989</v>
      </c>
      <c r="AA868" t="s">
        <v>13467</v>
      </c>
      <c r="AB868">
        <v>2</v>
      </c>
      <c r="AC868">
        <v>24.15</v>
      </c>
      <c r="AD868" t="s">
        <v>9492</v>
      </c>
      <c r="AE868" t="s">
        <v>9493</v>
      </c>
      <c r="AF868" t="s">
        <v>13403</v>
      </c>
      <c r="AG868" s="1">
        <v>46244</v>
      </c>
      <c r="AH868">
        <v>27</v>
      </c>
      <c r="AI868" t="s">
        <v>13470</v>
      </c>
      <c r="AJ868" t="s">
        <v>13427</v>
      </c>
      <c r="AK868" t="s">
        <v>13406</v>
      </c>
      <c r="AL868">
        <v>8373893587</v>
      </c>
      <c r="AM868" t="s">
        <v>13415</v>
      </c>
      <c r="AN868" t="s">
        <v>13408</v>
      </c>
      <c r="AO868">
        <v>685</v>
      </c>
      <c r="AP868">
        <v>0</v>
      </c>
      <c r="AQ868" t="s">
        <v>13648</v>
      </c>
      <c r="AR868">
        <v>893</v>
      </c>
      <c r="AS868">
        <v>0</v>
      </c>
      <c r="AZ868">
        <v>0</v>
      </c>
      <c r="BC868" t="str">
        <f>VLOOKUP(A868,Sheet1!$A$1:$E$221,2,0)</f>
        <v>South East Zone</v>
      </c>
      <c r="BD868" t="str">
        <f>VLOOKUP(A868,Sheet1!$A$1:$E$221,5,0)</f>
        <v>Pritam Vishwas</v>
      </c>
    </row>
    <row r="869" spans="1:56" x14ac:dyDescent="0.35">
      <c r="A869" t="s">
        <v>141</v>
      </c>
      <c r="B869">
        <v>442</v>
      </c>
      <c r="C869" t="s">
        <v>784</v>
      </c>
      <c r="D869" t="s">
        <v>3861</v>
      </c>
      <c r="E869">
        <v>395396</v>
      </c>
      <c r="F869" t="s">
        <v>13931</v>
      </c>
      <c r="G869">
        <v>8657429</v>
      </c>
      <c r="H869" t="s">
        <v>13397</v>
      </c>
      <c r="I869" t="s">
        <v>5841</v>
      </c>
      <c r="J869">
        <v>2854283079</v>
      </c>
      <c r="K869" t="s">
        <v>15140</v>
      </c>
      <c r="L869">
        <v>40</v>
      </c>
      <c r="M869">
        <v>44</v>
      </c>
      <c r="N869" t="s">
        <v>784</v>
      </c>
      <c r="O869">
        <v>4707855575</v>
      </c>
      <c r="P869" t="s">
        <v>3863</v>
      </c>
      <c r="Q869" t="s">
        <v>3864</v>
      </c>
      <c r="T869" s="1">
        <v>46210</v>
      </c>
      <c r="U869" s="31">
        <v>46210.740763888891</v>
      </c>
      <c r="V869">
        <v>1</v>
      </c>
      <c r="W869">
        <v>70000</v>
      </c>
      <c r="X869" t="s">
        <v>13400</v>
      </c>
      <c r="Y869" t="s">
        <v>13401</v>
      </c>
      <c r="Z869">
        <v>909020041276989</v>
      </c>
      <c r="AA869" t="s">
        <v>13402</v>
      </c>
      <c r="AB869">
        <v>2</v>
      </c>
      <c r="AC869">
        <v>24.15</v>
      </c>
      <c r="AD869" t="s">
        <v>1029</v>
      </c>
      <c r="AE869" t="s">
        <v>1030</v>
      </c>
      <c r="AF869" t="s">
        <v>13434</v>
      </c>
      <c r="AG869" s="1">
        <v>46269</v>
      </c>
      <c r="AH869">
        <v>25</v>
      </c>
      <c r="AI869" t="s">
        <v>13404</v>
      </c>
      <c r="AJ869" t="s">
        <v>13435</v>
      </c>
      <c r="AK869" t="s">
        <v>13406</v>
      </c>
      <c r="AL869">
        <v>9608957095</v>
      </c>
      <c r="AM869" t="s">
        <v>13415</v>
      </c>
      <c r="AN869" t="s">
        <v>13408</v>
      </c>
      <c r="AO869">
        <v>1198</v>
      </c>
      <c r="AP869">
        <v>0</v>
      </c>
      <c r="AQ869" t="s">
        <v>13409</v>
      </c>
      <c r="AR869">
        <v>1563</v>
      </c>
      <c r="AS869">
        <v>0</v>
      </c>
      <c r="AZ869">
        <v>0</v>
      </c>
      <c r="BC869" t="str">
        <f>VLOOKUP(A869,Sheet1!$A$1:$E$221,2,0)</f>
        <v>East Zone</v>
      </c>
      <c r="BD869" t="str">
        <f>VLOOKUP(A869,Sheet1!$A$1:$E$221,5,0)</f>
        <v>Raja Kumar</v>
      </c>
    </row>
    <row r="870" spans="1:56" x14ac:dyDescent="0.35">
      <c r="A870" t="s">
        <v>220</v>
      </c>
      <c r="B870">
        <v>578</v>
      </c>
      <c r="C870" t="s">
        <v>792</v>
      </c>
      <c r="D870" t="s">
        <v>7107</v>
      </c>
      <c r="E870">
        <v>363125</v>
      </c>
      <c r="F870" t="s">
        <v>15141</v>
      </c>
      <c r="G870">
        <v>8332403</v>
      </c>
      <c r="H870" t="s">
        <v>13397</v>
      </c>
      <c r="I870" t="s">
        <v>7111</v>
      </c>
      <c r="J870">
        <v>6067489579</v>
      </c>
      <c r="K870" t="s">
        <v>15142</v>
      </c>
      <c r="L870">
        <v>52</v>
      </c>
      <c r="M870">
        <v>36</v>
      </c>
      <c r="N870" t="s">
        <v>792</v>
      </c>
      <c r="O870">
        <v>4452205697</v>
      </c>
      <c r="P870" t="s">
        <v>7108</v>
      </c>
      <c r="Q870" t="s">
        <v>7109</v>
      </c>
      <c r="T870" s="1">
        <v>46209</v>
      </c>
      <c r="U870" s="31">
        <v>46209.813379629632</v>
      </c>
      <c r="V870">
        <v>1</v>
      </c>
      <c r="W870">
        <v>85000</v>
      </c>
      <c r="X870" t="s">
        <v>13400</v>
      </c>
      <c r="Y870" t="s">
        <v>13401</v>
      </c>
      <c r="Z870">
        <v>909020041276989</v>
      </c>
      <c r="AA870" t="s">
        <v>13467</v>
      </c>
      <c r="AB870">
        <v>4</v>
      </c>
      <c r="AC870">
        <v>24.15</v>
      </c>
      <c r="AD870" t="s">
        <v>10344</v>
      </c>
      <c r="AE870" t="s">
        <v>10345</v>
      </c>
      <c r="AF870" t="s">
        <v>13434</v>
      </c>
      <c r="AG870" s="1">
        <v>46259</v>
      </c>
      <c r="AH870">
        <v>27</v>
      </c>
      <c r="AI870" t="s">
        <v>13470</v>
      </c>
      <c r="AJ870" t="s">
        <v>13405</v>
      </c>
      <c r="AK870" t="s">
        <v>13406</v>
      </c>
      <c r="AL870">
        <v>9677406416</v>
      </c>
      <c r="AM870" t="s">
        <v>13415</v>
      </c>
      <c r="AN870" t="s">
        <v>13408</v>
      </c>
      <c r="AO870">
        <v>1455</v>
      </c>
      <c r="AP870">
        <v>0</v>
      </c>
      <c r="AQ870" t="s">
        <v>13681</v>
      </c>
      <c r="AR870">
        <v>1954</v>
      </c>
      <c r="AS870">
        <v>0</v>
      </c>
      <c r="AZ870">
        <v>0</v>
      </c>
      <c r="BC870" t="str">
        <f>VLOOKUP(A870,Sheet1!$A$1:$E$221,2,0)</f>
        <v>South Zone</v>
      </c>
      <c r="BD870" t="str">
        <f>VLOOKUP(A870,Sheet1!$A$1:$E$221,5,0)</f>
        <v>Sankar T</v>
      </c>
    </row>
    <row r="871" spans="1:56" x14ac:dyDescent="0.35">
      <c r="A871" t="s">
        <v>220</v>
      </c>
      <c r="B871">
        <v>578</v>
      </c>
      <c r="C871" t="s">
        <v>792</v>
      </c>
      <c r="D871" t="s">
        <v>9649</v>
      </c>
      <c r="E871">
        <v>318042</v>
      </c>
      <c r="F871" t="s">
        <v>15143</v>
      </c>
      <c r="G871">
        <v>8118445</v>
      </c>
      <c r="H871" t="s">
        <v>13397</v>
      </c>
      <c r="I871" t="s">
        <v>9653</v>
      </c>
      <c r="J871">
        <v>8747014754</v>
      </c>
      <c r="K871" t="s">
        <v>15144</v>
      </c>
      <c r="L871">
        <v>36</v>
      </c>
      <c r="M871">
        <v>35</v>
      </c>
      <c r="N871" t="s">
        <v>792</v>
      </c>
      <c r="O871">
        <v>1854925008</v>
      </c>
      <c r="P871" t="s">
        <v>9650</v>
      </c>
      <c r="Q871" t="s">
        <v>9651</v>
      </c>
      <c r="T871" s="1">
        <v>46209</v>
      </c>
      <c r="U871" s="31">
        <v>46209.778124999997</v>
      </c>
      <c r="V871">
        <v>1</v>
      </c>
      <c r="W871">
        <v>77000</v>
      </c>
      <c r="X871" t="s">
        <v>13400</v>
      </c>
      <c r="Y871" t="s">
        <v>13401</v>
      </c>
      <c r="Z871">
        <v>909020041276989</v>
      </c>
      <c r="AA871" t="s">
        <v>13467</v>
      </c>
      <c r="AB871">
        <v>2</v>
      </c>
      <c r="AC871">
        <v>24.15</v>
      </c>
      <c r="AD871" t="s">
        <v>9550</v>
      </c>
      <c r="AE871" t="s">
        <v>9551</v>
      </c>
      <c r="AF871" t="s">
        <v>13426</v>
      </c>
      <c r="AG871" s="1">
        <v>46252</v>
      </c>
      <c r="AH871">
        <v>27</v>
      </c>
      <c r="AI871" t="s">
        <v>13470</v>
      </c>
      <c r="AJ871" t="s">
        <v>13405</v>
      </c>
      <c r="AK871" t="s">
        <v>13406</v>
      </c>
      <c r="AL871">
        <v>9788646528</v>
      </c>
      <c r="AM871" t="s">
        <v>13407</v>
      </c>
      <c r="AN871" t="s">
        <v>13408</v>
      </c>
      <c r="AO871">
        <v>1318</v>
      </c>
      <c r="AP871">
        <v>0</v>
      </c>
      <c r="AQ871" t="s">
        <v>13462</v>
      </c>
      <c r="AR871">
        <v>1770</v>
      </c>
      <c r="AS871">
        <v>0</v>
      </c>
      <c r="AZ871">
        <v>0</v>
      </c>
      <c r="BC871" t="str">
        <f>VLOOKUP(A871,Sheet1!$A$1:$E$221,2,0)</f>
        <v>South Zone</v>
      </c>
      <c r="BD871" t="str">
        <f>VLOOKUP(A871,Sheet1!$A$1:$E$221,5,0)</f>
        <v>Sankar T</v>
      </c>
    </row>
    <row r="872" spans="1:56" x14ac:dyDescent="0.35">
      <c r="A872" t="s">
        <v>267</v>
      </c>
      <c r="B872">
        <v>1096</v>
      </c>
      <c r="C872" t="s">
        <v>779</v>
      </c>
      <c r="D872" t="s">
        <v>9873</v>
      </c>
      <c r="E872">
        <v>646319</v>
      </c>
      <c r="F872" t="s">
        <v>14332</v>
      </c>
      <c r="G872">
        <v>8308904</v>
      </c>
      <c r="H872" t="s">
        <v>13397</v>
      </c>
      <c r="I872" t="s">
        <v>9875</v>
      </c>
      <c r="J872">
        <v>9471015655</v>
      </c>
      <c r="K872" t="s">
        <v>15145</v>
      </c>
      <c r="L872">
        <v>35</v>
      </c>
      <c r="M872">
        <v>36</v>
      </c>
      <c r="N872" t="s">
        <v>779</v>
      </c>
      <c r="O872">
        <v>7510404622</v>
      </c>
      <c r="P872" t="s">
        <v>1544</v>
      </c>
      <c r="Q872" t="s">
        <v>1545</v>
      </c>
      <c r="T872" s="1">
        <v>46209</v>
      </c>
      <c r="U872" s="31">
        <v>46209.754861111112</v>
      </c>
      <c r="V872">
        <v>1</v>
      </c>
      <c r="W872">
        <v>70000</v>
      </c>
      <c r="X872" t="s">
        <v>13400</v>
      </c>
      <c r="Y872" t="s">
        <v>13401</v>
      </c>
      <c r="Z872">
        <v>909020041276989</v>
      </c>
      <c r="AA872" t="s">
        <v>13467</v>
      </c>
      <c r="AB872">
        <v>2</v>
      </c>
      <c r="AC872">
        <v>24.15</v>
      </c>
      <c r="AD872" t="s">
        <v>9829</v>
      </c>
      <c r="AE872" t="s">
        <v>9830</v>
      </c>
      <c r="AF872" t="s">
        <v>13403</v>
      </c>
      <c r="AG872" s="1">
        <v>46259</v>
      </c>
      <c r="AH872">
        <v>27</v>
      </c>
      <c r="AI872" t="s">
        <v>13470</v>
      </c>
      <c r="AJ872" t="s">
        <v>13427</v>
      </c>
      <c r="AK872" t="s">
        <v>13406</v>
      </c>
      <c r="AL872">
        <v>7318797683</v>
      </c>
      <c r="AM872" t="s">
        <v>13415</v>
      </c>
      <c r="AN872" t="s">
        <v>13408</v>
      </c>
      <c r="AO872">
        <v>1198</v>
      </c>
      <c r="AP872">
        <v>0</v>
      </c>
      <c r="AQ872" t="s">
        <v>13409</v>
      </c>
      <c r="AR872">
        <v>1563</v>
      </c>
      <c r="AS872">
        <v>0</v>
      </c>
      <c r="AZ872">
        <v>0</v>
      </c>
      <c r="BC872" t="str">
        <f>VLOOKUP(A872,Sheet1!$A$1:$E$221,2,0)</f>
        <v>South East Zone</v>
      </c>
      <c r="BD872" t="str">
        <f>VLOOKUP(A872,Sheet1!$A$1:$E$221,5,0)</f>
        <v>Pritam Vishwas</v>
      </c>
    </row>
    <row r="873" spans="1:56" x14ac:dyDescent="0.35">
      <c r="A873" t="s">
        <v>192</v>
      </c>
      <c r="B873">
        <v>783</v>
      </c>
      <c r="C873" t="s">
        <v>792</v>
      </c>
      <c r="D873" t="s">
        <v>10613</v>
      </c>
      <c r="E873">
        <v>492906</v>
      </c>
      <c r="F873" t="s">
        <v>15146</v>
      </c>
      <c r="G873">
        <v>8491210</v>
      </c>
      <c r="H873" t="s">
        <v>13397</v>
      </c>
      <c r="I873" t="s">
        <v>10619</v>
      </c>
      <c r="J873">
        <v>7986931747</v>
      </c>
      <c r="K873" t="s">
        <v>15147</v>
      </c>
      <c r="L873">
        <v>51</v>
      </c>
      <c r="M873">
        <v>29</v>
      </c>
      <c r="N873" t="s">
        <v>792</v>
      </c>
      <c r="O873">
        <v>8531262903</v>
      </c>
      <c r="P873" t="s">
        <v>10614</v>
      </c>
      <c r="Q873" t="s">
        <v>10615</v>
      </c>
      <c r="T873" s="1">
        <v>46209</v>
      </c>
      <c r="U873" s="31">
        <v>46209.748032407406</v>
      </c>
      <c r="V873">
        <v>1</v>
      </c>
      <c r="W873">
        <v>55000</v>
      </c>
      <c r="X873" t="s">
        <v>13400</v>
      </c>
      <c r="Y873" t="s">
        <v>13401</v>
      </c>
      <c r="Z873">
        <v>909020041276989</v>
      </c>
      <c r="AA873" t="s">
        <v>13467</v>
      </c>
      <c r="AB873">
        <v>3</v>
      </c>
      <c r="AC873">
        <v>24.15</v>
      </c>
      <c r="AD873" t="s">
        <v>10617</v>
      </c>
      <c r="AE873" t="s">
        <v>10618</v>
      </c>
      <c r="AF873" t="s">
        <v>13426</v>
      </c>
      <c r="AG873" s="1">
        <v>46238</v>
      </c>
      <c r="AH873">
        <v>27</v>
      </c>
      <c r="AI873" t="s">
        <v>13470</v>
      </c>
      <c r="AJ873" t="s">
        <v>13427</v>
      </c>
      <c r="AK873" t="s">
        <v>13406</v>
      </c>
      <c r="AL873">
        <v>9096090719</v>
      </c>
      <c r="AM873" t="s">
        <v>13415</v>
      </c>
      <c r="AN873" t="s">
        <v>13408</v>
      </c>
      <c r="AO873">
        <v>942</v>
      </c>
      <c r="AP873">
        <v>0</v>
      </c>
      <c r="AQ873" t="s">
        <v>14041</v>
      </c>
      <c r="AR873">
        <v>1264</v>
      </c>
      <c r="AS873">
        <v>0</v>
      </c>
      <c r="AZ873">
        <v>0</v>
      </c>
      <c r="BC873" t="str">
        <f>VLOOKUP(A873,Sheet1!$A$1:$E$221,2,0)</f>
        <v>South Zone</v>
      </c>
      <c r="BD873" t="str">
        <f>VLOOKUP(A873,Sheet1!$A$1:$E$221,5,0)</f>
        <v>Sankar T</v>
      </c>
    </row>
    <row r="874" spans="1:56" x14ac:dyDescent="0.35">
      <c r="A874" t="s">
        <v>216</v>
      </c>
      <c r="B874">
        <v>439</v>
      </c>
      <c r="C874" t="s">
        <v>791</v>
      </c>
      <c r="D874" t="s">
        <v>9841</v>
      </c>
      <c r="E874">
        <v>397577</v>
      </c>
      <c r="F874" t="s">
        <v>15148</v>
      </c>
      <c r="G874">
        <v>6117693</v>
      </c>
      <c r="H874" t="s">
        <v>13397</v>
      </c>
      <c r="I874" t="s">
        <v>9843</v>
      </c>
      <c r="J874">
        <v>2423256009</v>
      </c>
      <c r="K874" t="s">
        <v>15149</v>
      </c>
      <c r="L874">
        <v>38</v>
      </c>
      <c r="M874">
        <v>49</v>
      </c>
      <c r="N874" t="s">
        <v>791</v>
      </c>
      <c r="O874">
        <v>7240638546</v>
      </c>
      <c r="P874" t="s">
        <v>2308</v>
      </c>
      <c r="Q874" t="s">
        <v>2309</v>
      </c>
      <c r="T874" s="1">
        <v>46209</v>
      </c>
      <c r="U874" s="31">
        <v>46209.743194444447</v>
      </c>
      <c r="V874">
        <v>1</v>
      </c>
      <c r="W874">
        <v>90000</v>
      </c>
      <c r="X874" t="s">
        <v>13400</v>
      </c>
      <c r="Y874" t="s">
        <v>13401</v>
      </c>
      <c r="Z874">
        <v>909020041276989</v>
      </c>
      <c r="AA874" t="s">
        <v>13467</v>
      </c>
      <c r="AB874">
        <v>4</v>
      </c>
      <c r="AC874">
        <v>24.15</v>
      </c>
      <c r="AD874" t="s">
        <v>9411</v>
      </c>
      <c r="AE874" t="s">
        <v>9412</v>
      </c>
      <c r="AF874" t="s">
        <v>13403</v>
      </c>
      <c r="AG874" s="1">
        <v>46253</v>
      </c>
      <c r="AH874">
        <v>27</v>
      </c>
      <c r="AI874" t="s">
        <v>13470</v>
      </c>
      <c r="AJ874" t="s">
        <v>13405</v>
      </c>
      <c r="AK874" t="s">
        <v>13406</v>
      </c>
      <c r="AL874">
        <v>6372696187</v>
      </c>
      <c r="AM874" t="s">
        <v>13407</v>
      </c>
      <c r="AN874" t="s">
        <v>13408</v>
      </c>
      <c r="AO874">
        <v>1540</v>
      </c>
      <c r="AP874">
        <v>0</v>
      </c>
      <c r="AQ874" t="s">
        <v>13533</v>
      </c>
      <c r="AR874">
        <v>1917</v>
      </c>
      <c r="AS874">
        <v>0</v>
      </c>
      <c r="AZ874">
        <v>0</v>
      </c>
      <c r="BC874" t="str">
        <f>VLOOKUP(A874,Sheet1!$A$1:$E$221,2,0)</f>
        <v>South East Zone</v>
      </c>
      <c r="BD874" t="str">
        <f>VLOOKUP(A874,Sheet1!$A$1:$E$221,5,0)</f>
        <v>Pratik Mishra</v>
      </c>
    </row>
    <row r="875" spans="1:56" x14ac:dyDescent="0.35">
      <c r="A875" t="s">
        <v>760</v>
      </c>
      <c r="B875">
        <v>391</v>
      </c>
      <c r="C875" t="s">
        <v>791</v>
      </c>
      <c r="D875" t="s">
        <v>9833</v>
      </c>
      <c r="E875">
        <v>245991</v>
      </c>
      <c r="F875" t="s">
        <v>15150</v>
      </c>
      <c r="G875">
        <v>5191189</v>
      </c>
      <c r="H875" t="s">
        <v>13397</v>
      </c>
      <c r="I875" t="s">
        <v>9835</v>
      </c>
      <c r="J875">
        <v>5116024806</v>
      </c>
      <c r="K875" t="s">
        <v>15151</v>
      </c>
      <c r="L875">
        <v>34</v>
      </c>
      <c r="M875">
        <v>39</v>
      </c>
      <c r="N875" t="s">
        <v>791</v>
      </c>
      <c r="O875">
        <v>4467182389</v>
      </c>
      <c r="P875" t="s">
        <v>4277</v>
      </c>
      <c r="Q875" t="s">
        <v>4278</v>
      </c>
      <c r="T875" s="1">
        <v>46209</v>
      </c>
      <c r="U875" s="31">
        <v>46209.729108796295</v>
      </c>
      <c r="V875">
        <v>1</v>
      </c>
      <c r="W875">
        <v>77000</v>
      </c>
      <c r="X875" t="s">
        <v>13400</v>
      </c>
      <c r="Y875" t="s">
        <v>13401</v>
      </c>
      <c r="Z875">
        <v>909020041276989</v>
      </c>
      <c r="AA875" t="s">
        <v>13467</v>
      </c>
      <c r="AB875">
        <v>2</v>
      </c>
      <c r="AC875">
        <v>24.15</v>
      </c>
      <c r="AD875" t="s">
        <v>9471</v>
      </c>
      <c r="AE875" t="s">
        <v>9472</v>
      </c>
      <c r="AF875" t="s">
        <v>13414</v>
      </c>
      <c r="AG875" s="1">
        <v>46245</v>
      </c>
      <c r="AH875">
        <v>27</v>
      </c>
      <c r="AI875" t="s">
        <v>13470</v>
      </c>
      <c r="AJ875" t="s">
        <v>13405</v>
      </c>
      <c r="AK875" t="s">
        <v>13406</v>
      </c>
      <c r="AL875">
        <v>8093569883</v>
      </c>
      <c r="AM875" t="s">
        <v>13407</v>
      </c>
      <c r="AN875" t="s">
        <v>13408</v>
      </c>
      <c r="AO875">
        <v>1318</v>
      </c>
      <c r="AP875">
        <v>0</v>
      </c>
      <c r="AQ875" t="s">
        <v>13459</v>
      </c>
      <c r="AR875">
        <v>1640</v>
      </c>
      <c r="AS875">
        <v>0</v>
      </c>
      <c r="AZ875">
        <v>0</v>
      </c>
      <c r="BC875" t="str">
        <f>VLOOKUP(A875,Sheet1!$A$1:$E$221,2,0)</f>
        <v>South East Zone</v>
      </c>
      <c r="BD875" t="str">
        <f>VLOOKUP(A875,Sheet1!$A$1:$E$221,5,0)</f>
        <v>Pratik Mishra</v>
      </c>
    </row>
    <row r="876" spans="1:56" x14ac:dyDescent="0.35">
      <c r="A876" t="s">
        <v>927</v>
      </c>
      <c r="B876">
        <v>952</v>
      </c>
      <c r="C876" t="s">
        <v>788</v>
      </c>
      <c r="D876" t="s">
        <v>9679</v>
      </c>
      <c r="E876">
        <v>487047</v>
      </c>
      <c r="F876" t="s">
        <v>15152</v>
      </c>
      <c r="G876">
        <v>9001506</v>
      </c>
      <c r="H876" t="s">
        <v>13397</v>
      </c>
      <c r="I876" t="s">
        <v>9683</v>
      </c>
      <c r="J876">
        <v>2550339559</v>
      </c>
      <c r="K876" t="s">
        <v>15153</v>
      </c>
      <c r="L876">
        <v>28</v>
      </c>
      <c r="M876">
        <v>30</v>
      </c>
      <c r="N876" t="s">
        <v>788</v>
      </c>
      <c r="O876">
        <v>7186611195</v>
      </c>
      <c r="P876" t="s">
        <v>3769</v>
      </c>
      <c r="Q876" t="s">
        <v>3770</v>
      </c>
      <c r="T876" s="1">
        <v>46209</v>
      </c>
      <c r="U876" s="31">
        <v>46209.731180555558</v>
      </c>
      <c r="V876">
        <v>1</v>
      </c>
      <c r="W876">
        <v>55000</v>
      </c>
      <c r="X876" t="s">
        <v>13400</v>
      </c>
      <c r="Y876" t="s">
        <v>13401</v>
      </c>
      <c r="Z876">
        <v>909020041276989</v>
      </c>
      <c r="AA876" t="s">
        <v>15005</v>
      </c>
      <c r="AB876">
        <v>2</v>
      </c>
      <c r="AC876">
        <v>24.15</v>
      </c>
      <c r="AD876" t="s">
        <v>9681</v>
      </c>
      <c r="AE876" t="s">
        <v>9682</v>
      </c>
      <c r="AF876" t="s">
        <v>13434</v>
      </c>
      <c r="AG876" s="1">
        <v>46226</v>
      </c>
      <c r="AH876">
        <v>53</v>
      </c>
      <c r="AI876" t="s">
        <v>15006</v>
      </c>
      <c r="AJ876" t="s">
        <v>13427</v>
      </c>
      <c r="AK876" t="s">
        <v>13406</v>
      </c>
      <c r="AL876">
        <v>6261219716</v>
      </c>
      <c r="AM876" t="s">
        <v>13407</v>
      </c>
      <c r="AN876" t="s">
        <v>13408</v>
      </c>
      <c r="AO876">
        <v>942</v>
      </c>
      <c r="AP876">
        <v>0</v>
      </c>
      <c r="AQ876" t="s">
        <v>14512</v>
      </c>
      <c r="AR876">
        <v>1172</v>
      </c>
      <c r="AS876">
        <v>0</v>
      </c>
      <c r="AZ876">
        <v>0</v>
      </c>
      <c r="BC876" t="str">
        <f>VLOOKUP(A876,Sheet1!$A$1:$E$221,2,0)</f>
        <v>South Zone</v>
      </c>
      <c r="BD876" t="str">
        <f>VLOOKUP(A876,Sheet1!$A$1:$E$221,5,0)</f>
        <v>Vinay Kumar Vishwakarma</v>
      </c>
    </row>
    <row r="877" spans="1:56" x14ac:dyDescent="0.35">
      <c r="A877" t="s">
        <v>209</v>
      </c>
      <c r="B877">
        <v>150</v>
      </c>
      <c r="C877" t="s">
        <v>789</v>
      </c>
      <c r="D877" t="s">
        <v>7540</v>
      </c>
      <c r="E877">
        <v>388571</v>
      </c>
      <c r="F877" t="s">
        <v>14093</v>
      </c>
      <c r="G877">
        <v>5954665</v>
      </c>
      <c r="H877" t="s">
        <v>13397</v>
      </c>
      <c r="I877" t="s">
        <v>9701</v>
      </c>
      <c r="J877">
        <v>5312805510</v>
      </c>
      <c r="K877" t="s">
        <v>15154</v>
      </c>
      <c r="L877">
        <v>54</v>
      </c>
      <c r="M877">
        <v>55</v>
      </c>
      <c r="N877" t="s">
        <v>789</v>
      </c>
      <c r="O877">
        <v>1795379796</v>
      </c>
      <c r="P877" t="s">
        <v>3926</v>
      </c>
      <c r="Q877" t="s">
        <v>3927</v>
      </c>
      <c r="R877" t="s">
        <v>15155</v>
      </c>
      <c r="S877" t="s">
        <v>15156</v>
      </c>
      <c r="T877" s="1">
        <v>46209</v>
      </c>
      <c r="U877" s="31">
        <v>46209.707708333335</v>
      </c>
      <c r="V877">
        <v>1</v>
      </c>
      <c r="W877">
        <v>90000</v>
      </c>
      <c r="X877" t="s">
        <v>13400</v>
      </c>
      <c r="Y877" t="s">
        <v>13401</v>
      </c>
      <c r="Z877">
        <v>909020041276989</v>
      </c>
      <c r="AA877" t="s">
        <v>13467</v>
      </c>
      <c r="AB877">
        <v>6</v>
      </c>
      <c r="AC877">
        <v>24.15</v>
      </c>
      <c r="AD877" t="s">
        <v>9422</v>
      </c>
      <c r="AE877" t="s">
        <v>9423</v>
      </c>
      <c r="AF877" t="s">
        <v>13414</v>
      </c>
      <c r="AG877" s="1">
        <v>46259</v>
      </c>
      <c r="AH877">
        <v>27</v>
      </c>
      <c r="AI877" t="s">
        <v>13470</v>
      </c>
      <c r="AJ877" t="s">
        <v>13427</v>
      </c>
      <c r="AK877" t="s">
        <v>13406</v>
      </c>
      <c r="AL877">
        <v>9675238796</v>
      </c>
      <c r="AM877" t="s">
        <v>13415</v>
      </c>
      <c r="AN877" t="s">
        <v>13408</v>
      </c>
      <c r="AO877">
        <v>1540</v>
      </c>
      <c r="AP877">
        <v>0</v>
      </c>
      <c r="AQ877" t="s">
        <v>13451</v>
      </c>
      <c r="AR877">
        <v>2008</v>
      </c>
      <c r="AS877">
        <v>0</v>
      </c>
      <c r="AZ877">
        <v>0</v>
      </c>
      <c r="BC877" t="str">
        <f>VLOOKUP(A877,Sheet1!$A$1:$E$221,2,0)</f>
        <v>West Zone</v>
      </c>
      <c r="BD877" t="str">
        <f>VLOOKUP(A877,Sheet1!$A$1:$E$221,5,0)</f>
        <v>Pradeep Kumar</v>
      </c>
    </row>
    <row r="878" spans="1:56" x14ac:dyDescent="0.35">
      <c r="A878" t="s">
        <v>274</v>
      </c>
      <c r="B878">
        <v>288</v>
      </c>
      <c r="C878" t="s">
        <v>791</v>
      </c>
      <c r="D878" t="s">
        <v>11089</v>
      </c>
      <c r="E878">
        <v>314897</v>
      </c>
      <c r="F878" t="s">
        <v>14097</v>
      </c>
      <c r="G878">
        <v>6213306</v>
      </c>
      <c r="H878" t="s">
        <v>13397</v>
      </c>
      <c r="I878" t="s">
        <v>11093</v>
      </c>
      <c r="J878">
        <v>8176424319</v>
      </c>
      <c r="K878" t="s">
        <v>15157</v>
      </c>
      <c r="L878">
        <v>41</v>
      </c>
      <c r="M878">
        <v>26</v>
      </c>
      <c r="N878" t="s">
        <v>791</v>
      </c>
      <c r="O878">
        <v>9121891556</v>
      </c>
      <c r="P878" t="s">
        <v>11090</v>
      </c>
      <c r="Q878" t="s">
        <v>11091</v>
      </c>
      <c r="T878" s="1">
        <v>46209</v>
      </c>
      <c r="U878" s="31">
        <v>46209.815312500003</v>
      </c>
      <c r="V878">
        <v>1</v>
      </c>
      <c r="W878">
        <v>90000</v>
      </c>
      <c r="X878" t="s">
        <v>13400</v>
      </c>
      <c r="Y878" t="s">
        <v>13401</v>
      </c>
      <c r="Z878">
        <v>909020041276989</v>
      </c>
      <c r="AA878" t="s">
        <v>13467</v>
      </c>
      <c r="AB878">
        <v>5</v>
      </c>
      <c r="AC878">
        <v>24.15</v>
      </c>
      <c r="AD878" t="s">
        <v>9411</v>
      </c>
      <c r="AE878" t="s">
        <v>9412</v>
      </c>
      <c r="AF878" t="s">
        <v>13414</v>
      </c>
      <c r="AG878" s="1">
        <v>46238</v>
      </c>
      <c r="AH878">
        <v>27</v>
      </c>
      <c r="AI878" t="s">
        <v>13470</v>
      </c>
      <c r="AJ878" t="s">
        <v>13427</v>
      </c>
      <c r="AK878" t="s">
        <v>13406</v>
      </c>
      <c r="AL878">
        <v>9938946472</v>
      </c>
      <c r="AM878" t="s">
        <v>13415</v>
      </c>
      <c r="AN878" t="s">
        <v>13408</v>
      </c>
      <c r="AO878">
        <v>1540</v>
      </c>
      <c r="AP878">
        <v>0</v>
      </c>
      <c r="AQ878" t="s">
        <v>13533</v>
      </c>
      <c r="AR878">
        <v>1917</v>
      </c>
      <c r="AS878">
        <v>0</v>
      </c>
      <c r="AZ878">
        <v>0</v>
      </c>
      <c r="BC878" t="str">
        <f>VLOOKUP(A878,Sheet1!$A$1:$E$221,2,0)</f>
        <v>South East Zone</v>
      </c>
      <c r="BD878" t="str">
        <f>VLOOKUP(A878,Sheet1!$A$1:$E$221,5,0)</f>
        <v>Radhashyam Panda</v>
      </c>
    </row>
    <row r="879" spans="1:56" x14ac:dyDescent="0.35">
      <c r="A879" t="s">
        <v>87</v>
      </c>
      <c r="B879">
        <v>65</v>
      </c>
      <c r="C879" t="s">
        <v>788</v>
      </c>
      <c r="D879" t="s">
        <v>9572</v>
      </c>
      <c r="E879">
        <v>276074</v>
      </c>
      <c r="F879" t="s">
        <v>15158</v>
      </c>
      <c r="G879">
        <v>8183491</v>
      </c>
      <c r="H879" t="s">
        <v>13397</v>
      </c>
      <c r="I879" t="s">
        <v>9576</v>
      </c>
      <c r="J879">
        <v>7783141839</v>
      </c>
      <c r="K879" t="s">
        <v>15159</v>
      </c>
      <c r="L879">
        <v>26</v>
      </c>
      <c r="M879">
        <v>28</v>
      </c>
      <c r="N879" t="s">
        <v>788</v>
      </c>
      <c r="O879">
        <v>6806448183</v>
      </c>
      <c r="P879" t="s">
        <v>1221</v>
      </c>
      <c r="Q879" t="s">
        <v>1222</v>
      </c>
      <c r="T879" s="1">
        <v>46209</v>
      </c>
      <c r="U879" s="31">
        <v>46209.839328703703</v>
      </c>
      <c r="V879">
        <v>1</v>
      </c>
      <c r="W879">
        <v>55000</v>
      </c>
      <c r="X879" t="s">
        <v>13400</v>
      </c>
      <c r="Y879" t="s">
        <v>13401</v>
      </c>
      <c r="Z879">
        <v>909020041276989</v>
      </c>
      <c r="AA879" t="s">
        <v>13467</v>
      </c>
      <c r="AB879">
        <v>2</v>
      </c>
      <c r="AC879">
        <v>24.5</v>
      </c>
      <c r="AD879" t="s">
        <v>9574</v>
      </c>
      <c r="AE879" t="s">
        <v>9575</v>
      </c>
      <c r="AF879" t="s">
        <v>13414</v>
      </c>
      <c r="AG879" s="1">
        <v>46248</v>
      </c>
      <c r="AH879">
        <v>27</v>
      </c>
      <c r="AI879" t="s">
        <v>13470</v>
      </c>
      <c r="AJ879" t="s">
        <v>13405</v>
      </c>
      <c r="AK879" t="s">
        <v>13406</v>
      </c>
      <c r="AL879">
        <v>9343329042</v>
      </c>
      <c r="AM879" t="s">
        <v>13407</v>
      </c>
      <c r="AN879" t="s">
        <v>13408</v>
      </c>
      <c r="AO879">
        <v>942</v>
      </c>
      <c r="AP879">
        <v>0</v>
      </c>
      <c r="AQ879" t="s">
        <v>14512</v>
      </c>
      <c r="AR879">
        <v>1172</v>
      </c>
      <c r="AS879">
        <v>0</v>
      </c>
      <c r="AZ879">
        <v>0</v>
      </c>
      <c r="BC879" t="str">
        <f>VLOOKUP(A879,Sheet1!$A$1:$E$221,2,0)</f>
        <v>South Zone</v>
      </c>
      <c r="BD879" t="str">
        <f>VLOOKUP(A879,Sheet1!$A$1:$E$221,5,0)</f>
        <v>Vinay Kumar Vishwakarma</v>
      </c>
    </row>
    <row r="880" spans="1:56" x14ac:dyDescent="0.35">
      <c r="A880" t="s">
        <v>701</v>
      </c>
      <c r="B880">
        <v>219</v>
      </c>
      <c r="C880" t="s">
        <v>791</v>
      </c>
      <c r="D880" t="s">
        <v>11037</v>
      </c>
      <c r="E880">
        <v>79193</v>
      </c>
      <c r="F880" t="s">
        <v>15160</v>
      </c>
      <c r="G880">
        <v>9283963</v>
      </c>
      <c r="H880" t="s">
        <v>13397</v>
      </c>
      <c r="I880" t="s">
        <v>11039</v>
      </c>
      <c r="J880">
        <v>2540345966</v>
      </c>
      <c r="K880" t="s">
        <v>15161</v>
      </c>
      <c r="L880">
        <v>34</v>
      </c>
      <c r="M880">
        <v>38</v>
      </c>
      <c r="N880" t="s">
        <v>791</v>
      </c>
      <c r="O880">
        <v>2367095213</v>
      </c>
      <c r="P880" t="s">
        <v>4353</v>
      </c>
      <c r="Q880" t="s">
        <v>4354</v>
      </c>
      <c r="T880" s="1">
        <v>46210</v>
      </c>
      <c r="U880" s="31">
        <v>46210.58965277778</v>
      </c>
      <c r="V880">
        <v>1</v>
      </c>
      <c r="W880">
        <v>90000</v>
      </c>
      <c r="X880" t="s">
        <v>13400</v>
      </c>
      <c r="Y880" t="s">
        <v>13401</v>
      </c>
      <c r="Z880">
        <v>909020041276989</v>
      </c>
      <c r="AA880" t="s">
        <v>13467</v>
      </c>
      <c r="AB880">
        <v>6</v>
      </c>
      <c r="AC880">
        <v>24.15</v>
      </c>
      <c r="AD880" t="s">
        <v>9733</v>
      </c>
      <c r="AE880" t="s">
        <v>9734</v>
      </c>
      <c r="AF880" t="s">
        <v>13403</v>
      </c>
      <c r="AG880" s="1">
        <v>46244</v>
      </c>
      <c r="AH880">
        <v>27</v>
      </c>
      <c r="AI880" t="s">
        <v>13470</v>
      </c>
      <c r="AJ880" t="s">
        <v>13435</v>
      </c>
      <c r="AK880" t="s">
        <v>13406</v>
      </c>
      <c r="AL880">
        <v>9348187041</v>
      </c>
      <c r="AM880" t="s">
        <v>13415</v>
      </c>
      <c r="AN880" t="s">
        <v>13408</v>
      </c>
      <c r="AO880">
        <v>1540</v>
      </c>
      <c r="AP880">
        <v>0</v>
      </c>
      <c r="AQ880" t="s">
        <v>13431</v>
      </c>
      <c r="AR880">
        <v>2069</v>
      </c>
      <c r="AS880">
        <v>0</v>
      </c>
      <c r="AZ880">
        <v>0</v>
      </c>
      <c r="BC880" t="str">
        <f>VLOOKUP(A880,Sheet1!$A$1:$E$221,2,0)</f>
        <v>South East Zone</v>
      </c>
      <c r="BD880" t="str">
        <f>VLOOKUP(A880,Sheet1!$A$1:$E$221,5,0)</f>
        <v>Radhashyam Panda</v>
      </c>
    </row>
    <row r="881" spans="1:56" x14ac:dyDescent="0.35">
      <c r="A881" t="s">
        <v>804</v>
      </c>
      <c r="B881">
        <v>313</v>
      </c>
      <c r="C881" t="s">
        <v>789</v>
      </c>
      <c r="D881" t="s">
        <v>9766</v>
      </c>
      <c r="E881">
        <v>326710</v>
      </c>
      <c r="F881" t="s">
        <v>15162</v>
      </c>
      <c r="G881">
        <v>9285389</v>
      </c>
      <c r="H881" t="s">
        <v>13397</v>
      </c>
      <c r="I881" t="s">
        <v>9770</v>
      </c>
      <c r="J881">
        <v>4630535230</v>
      </c>
      <c r="K881" t="s">
        <v>15163</v>
      </c>
      <c r="L881">
        <v>48</v>
      </c>
      <c r="M881">
        <v>54</v>
      </c>
      <c r="N881" t="s">
        <v>789</v>
      </c>
      <c r="O881">
        <v>6040018822</v>
      </c>
      <c r="P881" t="s">
        <v>1382</v>
      </c>
      <c r="Q881" t="s">
        <v>1383</v>
      </c>
      <c r="T881" s="1">
        <v>46210</v>
      </c>
      <c r="U881" s="31">
        <v>46210.812337962961</v>
      </c>
      <c r="V881">
        <v>1</v>
      </c>
      <c r="W881">
        <v>85000</v>
      </c>
      <c r="X881" t="s">
        <v>13400</v>
      </c>
      <c r="Y881" t="s">
        <v>13401</v>
      </c>
      <c r="Z881">
        <v>909020041276989</v>
      </c>
      <c r="AA881" t="s">
        <v>13402</v>
      </c>
      <c r="AB881">
        <v>3</v>
      </c>
      <c r="AC881">
        <v>24.5</v>
      </c>
      <c r="AD881" t="s">
        <v>1406</v>
      </c>
      <c r="AE881" t="s">
        <v>1407</v>
      </c>
      <c r="AF881" t="s">
        <v>13414</v>
      </c>
      <c r="AG881" s="1">
        <v>46241</v>
      </c>
      <c r="AH881">
        <v>25</v>
      </c>
      <c r="AI881" t="s">
        <v>13404</v>
      </c>
      <c r="AJ881" t="s">
        <v>13405</v>
      </c>
      <c r="AK881" t="s">
        <v>13443</v>
      </c>
      <c r="AL881">
        <v>8171777332</v>
      </c>
      <c r="AM881" t="s">
        <v>13415</v>
      </c>
      <c r="AN881" t="s">
        <v>13408</v>
      </c>
      <c r="AO881">
        <v>1455</v>
      </c>
      <c r="AP881">
        <v>0</v>
      </c>
      <c r="AQ881" t="s">
        <v>13681</v>
      </c>
      <c r="AR881">
        <v>1954</v>
      </c>
      <c r="AS881">
        <v>0</v>
      </c>
      <c r="AZ881">
        <v>0</v>
      </c>
      <c r="BC881" t="str">
        <f>VLOOKUP(A881,Sheet1!$A$1:$E$221,2,0)</f>
        <v>West Zone</v>
      </c>
      <c r="BD881" t="str">
        <f>VLOOKUP(A881,Sheet1!$A$1:$E$221,5,0)</f>
        <v>Pradeep Kumar</v>
      </c>
    </row>
    <row r="882" spans="1:56" x14ac:dyDescent="0.35">
      <c r="A882" t="s">
        <v>165</v>
      </c>
      <c r="B882">
        <v>127</v>
      </c>
      <c r="C882" t="s">
        <v>787</v>
      </c>
      <c r="D882" t="s">
        <v>9930</v>
      </c>
      <c r="E882">
        <v>210552</v>
      </c>
      <c r="F882" t="s">
        <v>15164</v>
      </c>
      <c r="G882">
        <v>8375443</v>
      </c>
      <c r="H882" t="s">
        <v>13397</v>
      </c>
      <c r="I882" t="s">
        <v>9932</v>
      </c>
      <c r="J882">
        <v>8636809031</v>
      </c>
      <c r="K882" t="s">
        <v>15165</v>
      </c>
      <c r="L882">
        <v>31</v>
      </c>
      <c r="M882">
        <v>46</v>
      </c>
      <c r="N882" t="s">
        <v>787</v>
      </c>
      <c r="O882">
        <v>9372074761</v>
      </c>
      <c r="P882" t="s">
        <v>3705</v>
      </c>
      <c r="Q882" t="s">
        <v>3706</v>
      </c>
      <c r="T882" s="1">
        <v>46209</v>
      </c>
      <c r="U882" s="31">
        <v>46209.760983796295</v>
      </c>
      <c r="V882">
        <v>1</v>
      </c>
      <c r="W882">
        <v>77000</v>
      </c>
      <c r="X882" t="s">
        <v>13400</v>
      </c>
      <c r="Y882" t="s">
        <v>13401</v>
      </c>
      <c r="Z882">
        <v>909020041276989</v>
      </c>
      <c r="AA882" t="s">
        <v>13467</v>
      </c>
      <c r="AB882">
        <v>2</v>
      </c>
      <c r="AC882">
        <v>24.15</v>
      </c>
      <c r="AD882" t="s">
        <v>9403</v>
      </c>
      <c r="AE882" t="s">
        <v>9404</v>
      </c>
      <c r="AF882" t="s">
        <v>13414</v>
      </c>
      <c r="AG882" s="1">
        <v>46237</v>
      </c>
      <c r="AH882">
        <v>27</v>
      </c>
      <c r="AI882" t="s">
        <v>13470</v>
      </c>
      <c r="AJ882" t="s">
        <v>13435</v>
      </c>
      <c r="AK882" t="s">
        <v>13406</v>
      </c>
      <c r="AL882">
        <v>9631839980</v>
      </c>
      <c r="AM882" t="s">
        <v>13407</v>
      </c>
      <c r="AN882" t="s">
        <v>13408</v>
      </c>
      <c r="AO882">
        <v>1318</v>
      </c>
      <c r="AP882">
        <v>0</v>
      </c>
      <c r="AQ882" t="s">
        <v>13420</v>
      </c>
      <c r="AR882">
        <v>1718</v>
      </c>
      <c r="AS882">
        <v>0</v>
      </c>
      <c r="AZ882">
        <v>0</v>
      </c>
      <c r="BC882" t="str">
        <f>VLOOKUP(A882,Sheet1!$A$1:$E$221,2,0)</f>
        <v>East Zone</v>
      </c>
      <c r="BD882" t="str">
        <f>VLOOKUP(A882,Sheet1!$A$1:$E$221,5,0)</f>
        <v>Pavan Kumar Rai</v>
      </c>
    </row>
    <row r="883" spans="1:56" x14ac:dyDescent="0.35">
      <c r="A883" t="s">
        <v>2583</v>
      </c>
      <c r="B883">
        <v>513</v>
      </c>
      <c r="C883" t="s">
        <v>787</v>
      </c>
      <c r="D883" t="s">
        <v>10253</v>
      </c>
      <c r="E883">
        <v>741287</v>
      </c>
      <c r="F883" t="s">
        <v>14815</v>
      </c>
      <c r="G883">
        <v>9285164</v>
      </c>
      <c r="H883" t="s">
        <v>13397</v>
      </c>
      <c r="I883" t="s">
        <v>5385</v>
      </c>
      <c r="J883">
        <v>2880762534</v>
      </c>
      <c r="K883" t="s">
        <v>15166</v>
      </c>
      <c r="L883">
        <v>24</v>
      </c>
      <c r="M883">
        <v>29</v>
      </c>
      <c r="N883" t="s">
        <v>787</v>
      </c>
      <c r="O883">
        <v>2377375584</v>
      </c>
      <c r="P883" t="s">
        <v>1070</v>
      </c>
      <c r="Q883" t="s">
        <v>4593</v>
      </c>
      <c r="T883" s="1">
        <v>46209</v>
      </c>
      <c r="U883" s="31">
        <v>46209.748518518521</v>
      </c>
      <c r="V883">
        <v>1</v>
      </c>
      <c r="W883">
        <v>77000</v>
      </c>
      <c r="X883" t="s">
        <v>13400</v>
      </c>
      <c r="Y883" t="s">
        <v>13401</v>
      </c>
      <c r="Z883">
        <v>909020041276989</v>
      </c>
      <c r="AA883" t="s">
        <v>13467</v>
      </c>
      <c r="AB883">
        <v>2</v>
      </c>
      <c r="AC883">
        <v>24.15</v>
      </c>
      <c r="AD883" t="s">
        <v>9403</v>
      </c>
      <c r="AE883" t="s">
        <v>9404</v>
      </c>
      <c r="AF883" t="s">
        <v>13414</v>
      </c>
      <c r="AG883" s="1">
        <v>46241</v>
      </c>
      <c r="AH883">
        <v>27</v>
      </c>
      <c r="AI883" t="s">
        <v>13470</v>
      </c>
      <c r="AJ883" t="s">
        <v>13405</v>
      </c>
      <c r="AK883" t="s">
        <v>13406</v>
      </c>
      <c r="AL883">
        <v>8083854490</v>
      </c>
      <c r="AM883" t="s">
        <v>13407</v>
      </c>
      <c r="AN883" t="s">
        <v>13408</v>
      </c>
      <c r="AO883">
        <v>1318</v>
      </c>
      <c r="AP883">
        <v>0</v>
      </c>
      <c r="AQ883" t="s">
        <v>13420</v>
      </c>
      <c r="AR883">
        <v>1718</v>
      </c>
      <c r="AS883">
        <v>0</v>
      </c>
      <c r="AZ883">
        <v>0</v>
      </c>
      <c r="BC883" t="str">
        <f>VLOOKUP(A883,Sheet1!$A$1:$E$221,2,0)</f>
        <v>East Zone</v>
      </c>
      <c r="BD883" t="str">
        <f>VLOOKUP(A883,Sheet1!$A$1:$E$221,5,0)</f>
        <v>Abhishek Kumar Tiwari</v>
      </c>
    </row>
    <row r="884" spans="1:56" x14ac:dyDescent="0.35">
      <c r="A884" t="s">
        <v>691</v>
      </c>
      <c r="B884">
        <v>96</v>
      </c>
      <c r="C884" t="s">
        <v>787</v>
      </c>
      <c r="D884" t="s">
        <v>1646</v>
      </c>
      <c r="E884">
        <v>772031</v>
      </c>
      <c r="F884" t="s">
        <v>15167</v>
      </c>
      <c r="G884">
        <v>9284992</v>
      </c>
      <c r="H884" t="s">
        <v>13397</v>
      </c>
      <c r="I884" t="s">
        <v>5178</v>
      </c>
      <c r="J884">
        <v>1243312282</v>
      </c>
      <c r="K884" t="s">
        <v>15168</v>
      </c>
      <c r="L884">
        <v>26</v>
      </c>
      <c r="M884">
        <v>27</v>
      </c>
      <c r="N884" t="s">
        <v>787</v>
      </c>
      <c r="O884">
        <v>4206071056</v>
      </c>
      <c r="P884" t="s">
        <v>1021</v>
      </c>
      <c r="Q884" t="s">
        <v>1022</v>
      </c>
      <c r="T884" s="1">
        <v>46210</v>
      </c>
      <c r="U884" s="31">
        <v>46210.763981481483</v>
      </c>
      <c r="V884">
        <v>1</v>
      </c>
      <c r="W884">
        <v>77000</v>
      </c>
      <c r="X884" t="s">
        <v>13400</v>
      </c>
      <c r="Y884" t="s">
        <v>13401</v>
      </c>
      <c r="Z884">
        <v>909020041276989</v>
      </c>
      <c r="AA884" t="s">
        <v>13402</v>
      </c>
      <c r="AB884">
        <v>2</v>
      </c>
      <c r="AC884">
        <v>24.15</v>
      </c>
      <c r="AD884" t="s">
        <v>939</v>
      </c>
      <c r="AE884" t="s">
        <v>940</v>
      </c>
      <c r="AF884" t="s">
        <v>13403</v>
      </c>
      <c r="AG884" s="1">
        <v>46246</v>
      </c>
      <c r="AH884">
        <v>25</v>
      </c>
      <c r="AI884" t="s">
        <v>13404</v>
      </c>
      <c r="AJ884" t="s">
        <v>13435</v>
      </c>
      <c r="AK884" t="s">
        <v>13406</v>
      </c>
      <c r="AL884">
        <v>9955974508</v>
      </c>
      <c r="AM884" t="s">
        <v>13407</v>
      </c>
      <c r="AN884" t="s">
        <v>13408</v>
      </c>
      <c r="AO884">
        <v>1318</v>
      </c>
      <c r="AP884">
        <v>0</v>
      </c>
      <c r="AQ884" t="s">
        <v>13420</v>
      </c>
      <c r="AR884">
        <v>1718</v>
      </c>
      <c r="AS884">
        <v>0</v>
      </c>
      <c r="AZ884">
        <v>0</v>
      </c>
      <c r="BC884" t="str">
        <f>VLOOKUP(A884,Sheet1!$A$1:$E$221,2,0)</f>
        <v>East Zone</v>
      </c>
      <c r="BD884" t="str">
        <f>VLOOKUP(A884,Sheet1!$A$1:$E$221,5,0)</f>
        <v>Pavan Kumar Rai</v>
      </c>
    </row>
    <row r="885" spans="1:56" x14ac:dyDescent="0.35">
      <c r="A885" t="s">
        <v>166</v>
      </c>
      <c r="B885">
        <v>136</v>
      </c>
      <c r="C885" t="s">
        <v>784</v>
      </c>
      <c r="D885" t="s">
        <v>9459</v>
      </c>
      <c r="E885">
        <v>500864</v>
      </c>
      <c r="F885" t="s">
        <v>1143</v>
      </c>
      <c r="G885">
        <v>8518349</v>
      </c>
      <c r="H885" t="s">
        <v>13397</v>
      </c>
      <c r="I885" t="s">
        <v>9463</v>
      </c>
      <c r="J885">
        <v>3590851312</v>
      </c>
      <c r="K885" t="s">
        <v>15169</v>
      </c>
      <c r="L885">
        <v>55</v>
      </c>
      <c r="M885">
        <v>43</v>
      </c>
      <c r="N885" t="s">
        <v>784</v>
      </c>
      <c r="O885">
        <v>9102560590</v>
      </c>
      <c r="P885" t="s">
        <v>5250</v>
      </c>
      <c r="Q885" t="s">
        <v>5251</v>
      </c>
      <c r="T885" s="1">
        <v>46209</v>
      </c>
      <c r="U885" s="31">
        <v>46209.836655092593</v>
      </c>
      <c r="V885">
        <v>1</v>
      </c>
      <c r="W885">
        <v>90000</v>
      </c>
      <c r="X885" t="s">
        <v>13400</v>
      </c>
      <c r="Y885" t="s">
        <v>13401</v>
      </c>
      <c r="Z885">
        <v>909020041276989</v>
      </c>
      <c r="AA885" t="s">
        <v>13467</v>
      </c>
      <c r="AB885">
        <v>3</v>
      </c>
      <c r="AC885">
        <v>24.15</v>
      </c>
      <c r="AD885" t="s">
        <v>9461</v>
      </c>
      <c r="AE885" t="s">
        <v>9462</v>
      </c>
      <c r="AF885" t="s">
        <v>13426</v>
      </c>
      <c r="AG885" s="1">
        <v>46261</v>
      </c>
      <c r="AH885">
        <v>27</v>
      </c>
      <c r="AI885" t="s">
        <v>13470</v>
      </c>
      <c r="AJ885" t="s">
        <v>13427</v>
      </c>
      <c r="AK885" t="s">
        <v>13443</v>
      </c>
      <c r="AL885">
        <v>7209353868</v>
      </c>
      <c r="AM885" t="s">
        <v>13415</v>
      </c>
      <c r="AN885" t="s">
        <v>13408</v>
      </c>
      <c r="AO885">
        <v>1540</v>
      </c>
      <c r="AP885">
        <v>0</v>
      </c>
      <c r="AQ885" t="s">
        <v>13440</v>
      </c>
      <c r="AR885">
        <v>2010</v>
      </c>
      <c r="AS885">
        <v>0</v>
      </c>
      <c r="AZ885">
        <v>0</v>
      </c>
      <c r="BC885" t="str">
        <f>VLOOKUP(A885,Sheet1!$A$1:$E$221,2,0)</f>
        <v>East Zone</v>
      </c>
      <c r="BD885" t="str">
        <f>VLOOKUP(A885,Sheet1!$A$1:$E$221,5,0)</f>
        <v>Raja Kumar</v>
      </c>
    </row>
    <row r="886" spans="1:56" x14ac:dyDescent="0.35">
      <c r="A886" t="s">
        <v>927</v>
      </c>
      <c r="B886">
        <v>952</v>
      </c>
      <c r="C886" t="s">
        <v>788</v>
      </c>
      <c r="D886" t="s">
        <v>9684</v>
      </c>
      <c r="E886">
        <v>545165</v>
      </c>
      <c r="F886" t="s">
        <v>15170</v>
      </c>
      <c r="G886">
        <v>8269226</v>
      </c>
      <c r="H886" t="s">
        <v>13397</v>
      </c>
      <c r="I886" t="s">
        <v>9690</v>
      </c>
      <c r="J886">
        <v>9454117093</v>
      </c>
      <c r="K886" t="s">
        <v>15171</v>
      </c>
      <c r="L886">
        <v>23</v>
      </c>
      <c r="M886">
        <v>37</v>
      </c>
      <c r="N886" t="s">
        <v>788</v>
      </c>
      <c r="O886">
        <v>9695300406</v>
      </c>
      <c r="P886" t="s">
        <v>9685</v>
      </c>
      <c r="Q886" t="s">
        <v>9686</v>
      </c>
      <c r="T886" s="1">
        <v>46209</v>
      </c>
      <c r="U886" s="31">
        <v>46209.801053240742</v>
      </c>
      <c r="V886">
        <v>1</v>
      </c>
      <c r="W886">
        <v>77000</v>
      </c>
      <c r="X886" t="s">
        <v>13400</v>
      </c>
      <c r="Y886" t="s">
        <v>13401</v>
      </c>
      <c r="Z886">
        <v>909020041276989</v>
      </c>
      <c r="AA886" t="s">
        <v>15005</v>
      </c>
      <c r="AB886">
        <v>2</v>
      </c>
      <c r="AC886">
        <v>24.15</v>
      </c>
      <c r="AD886" t="s">
        <v>9688</v>
      </c>
      <c r="AE886" t="s">
        <v>9689</v>
      </c>
      <c r="AF886" t="s">
        <v>13434</v>
      </c>
      <c r="AG886" s="1">
        <v>46227</v>
      </c>
      <c r="AH886">
        <v>53</v>
      </c>
      <c r="AI886" t="s">
        <v>15006</v>
      </c>
      <c r="AJ886" t="s">
        <v>13427</v>
      </c>
      <c r="AK886" t="s">
        <v>13406</v>
      </c>
      <c r="AL886">
        <v>9315960104</v>
      </c>
      <c r="AM886" t="s">
        <v>13407</v>
      </c>
      <c r="AN886" t="s">
        <v>13408</v>
      </c>
      <c r="AO886">
        <v>1318</v>
      </c>
      <c r="AP886">
        <v>0</v>
      </c>
      <c r="AQ886" t="s">
        <v>13459</v>
      </c>
      <c r="AR886">
        <v>1640</v>
      </c>
      <c r="AS886">
        <v>0</v>
      </c>
      <c r="AZ886">
        <v>0</v>
      </c>
      <c r="BC886" t="str">
        <f>VLOOKUP(A886,Sheet1!$A$1:$E$221,2,0)</f>
        <v>South Zone</v>
      </c>
      <c r="BD886" t="str">
        <f>VLOOKUP(A886,Sheet1!$A$1:$E$221,5,0)</f>
        <v>Vinay Kumar Vishwakarma</v>
      </c>
    </row>
    <row r="887" spans="1:56" x14ac:dyDescent="0.35">
      <c r="A887" t="s">
        <v>208</v>
      </c>
      <c r="B887">
        <v>61</v>
      </c>
      <c r="C887" t="s">
        <v>789</v>
      </c>
      <c r="D887" t="s">
        <v>7522</v>
      </c>
      <c r="E887">
        <v>746202</v>
      </c>
      <c r="F887" t="s">
        <v>6294</v>
      </c>
      <c r="G887">
        <v>9225029</v>
      </c>
      <c r="H887" t="s">
        <v>13397</v>
      </c>
      <c r="I887" t="s">
        <v>7524</v>
      </c>
      <c r="J887">
        <v>9483642435</v>
      </c>
      <c r="K887" t="s">
        <v>15172</v>
      </c>
      <c r="L887">
        <v>47</v>
      </c>
      <c r="M887">
        <v>26</v>
      </c>
      <c r="N887" t="s">
        <v>789</v>
      </c>
      <c r="O887">
        <v>4731514993</v>
      </c>
      <c r="P887" t="s">
        <v>1781</v>
      </c>
      <c r="Q887" t="s">
        <v>2735</v>
      </c>
      <c r="R887" t="s">
        <v>1781</v>
      </c>
      <c r="S887" t="s">
        <v>2735</v>
      </c>
      <c r="T887" s="1">
        <v>46210</v>
      </c>
      <c r="U887" s="31">
        <v>46210.776689814818</v>
      </c>
      <c r="V887">
        <v>1</v>
      </c>
      <c r="W887">
        <v>70000</v>
      </c>
      <c r="X887" t="s">
        <v>13400</v>
      </c>
      <c r="Y887" t="s">
        <v>13401</v>
      </c>
      <c r="Z887">
        <v>909020041276989</v>
      </c>
      <c r="AA887" t="s">
        <v>13402</v>
      </c>
      <c r="AB887">
        <v>7</v>
      </c>
      <c r="AC887">
        <v>24.15</v>
      </c>
      <c r="AD887" t="s">
        <v>1325</v>
      </c>
      <c r="AE887" t="s">
        <v>1326</v>
      </c>
      <c r="AF887" t="s">
        <v>13414</v>
      </c>
      <c r="AG887" s="1">
        <v>46246</v>
      </c>
      <c r="AH887">
        <v>25</v>
      </c>
      <c r="AI887" t="s">
        <v>13404</v>
      </c>
      <c r="AJ887" t="s">
        <v>13405</v>
      </c>
      <c r="AK887" t="s">
        <v>13406</v>
      </c>
      <c r="AL887">
        <v>9756489389</v>
      </c>
      <c r="AM887" t="s">
        <v>13407</v>
      </c>
      <c r="AN887" t="s">
        <v>13408</v>
      </c>
      <c r="AO887">
        <v>1198</v>
      </c>
      <c r="AP887">
        <v>0</v>
      </c>
      <c r="AQ887" t="s">
        <v>13444</v>
      </c>
      <c r="AR887">
        <v>1609</v>
      </c>
      <c r="AS887">
        <v>0</v>
      </c>
      <c r="AZ887">
        <v>0</v>
      </c>
      <c r="BC887" t="str">
        <f>VLOOKUP(A887,Sheet1!$A$1:$E$221,2,0)</f>
        <v>West Zone</v>
      </c>
      <c r="BD887" t="str">
        <f>VLOOKUP(A887,Sheet1!$A$1:$E$221,5,0)</f>
        <v>Pradeep Kumar</v>
      </c>
    </row>
    <row r="888" spans="1:56" x14ac:dyDescent="0.35">
      <c r="A888" t="s">
        <v>228</v>
      </c>
      <c r="B888">
        <v>68</v>
      </c>
      <c r="C888" t="s">
        <v>789</v>
      </c>
      <c r="D888" t="s">
        <v>9432</v>
      </c>
      <c r="E888">
        <v>639375</v>
      </c>
      <c r="F888" t="s">
        <v>15173</v>
      </c>
      <c r="G888">
        <v>8821049</v>
      </c>
      <c r="H888" t="s">
        <v>13397</v>
      </c>
      <c r="I888" t="s">
        <v>3434</v>
      </c>
      <c r="J888">
        <v>8188063464</v>
      </c>
      <c r="K888" t="s">
        <v>13830</v>
      </c>
      <c r="L888">
        <v>36</v>
      </c>
      <c r="M888">
        <v>46</v>
      </c>
      <c r="N888" t="s">
        <v>789</v>
      </c>
      <c r="O888">
        <v>1718870153</v>
      </c>
      <c r="P888" t="s">
        <v>3655</v>
      </c>
      <c r="Q888" t="s">
        <v>3656</v>
      </c>
      <c r="T888" s="1">
        <v>46210</v>
      </c>
      <c r="U888" s="31">
        <v>46210.707638888889</v>
      </c>
      <c r="V888">
        <v>1</v>
      </c>
      <c r="W888">
        <v>60000</v>
      </c>
      <c r="X888" t="s">
        <v>13400</v>
      </c>
      <c r="Y888" t="s">
        <v>13401</v>
      </c>
      <c r="Z888">
        <v>909020041276989</v>
      </c>
      <c r="AA888" t="s">
        <v>13467</v>
      </c>
      <c r="AB888">
        <v>3</v>
      </c>
      <c r="AC888">
        <v>24.15</v>
      </c>
      <c r="AD888" t="s">
        <v>9434</v>
      </c>
      <c r="AE888" t="s">
        <v>9435</v>
      </c>
      <c r="AF888" t="s">
        <v>13414</v>
      </c>
      <c r="AG888" s="1">
        <v>46259</v>
      </c>
      <c r="AH888">
        <v>27</v>
      </c>
      <c r="AI888" t="s">
        <v>13470</v>
      </c>
      <c r="AJ888" t="s">
        <v>13405</v>
      </c>
      <c r="AK888" t="s">
        <v>13406</v>
      </c>
      <c r="AL888">
        <v>9721883347</v>
      </c>
      <c r="AM888" t="s">
        <v>13407</v>
      </c>
      <c r="AN888" t="s">
        <v>13408</v>
      </c>
      <c r="AO888">
        <v>1027</v>
      </c>
      <c r="AP888">
        <v>0</v>
      </c>
      <c r="AQ888" t="s">
        <v>13619</v>
      </c>
      <c r="AR888">
        <v>1338</v>
      </c>
      <c r="AS888">
        <v>0</v>
      </c>
      <c r="AZ888">
        <v>0</v>
      </c>
      <c r="BC888" t="str">
        <f>VLOOKUP(A888,Sheet1!$A$1:$E$221,2,0)</f>
        <v>East Zone</v>
      </c>
      <c r="BD888" t="str">
        <f>VLOOKUP(A888,Sheet1!$A$1:$E$221,5,0)</f>
        <v>Sheelendra Pratap Singh</v>
      </c>
    </row>
    <row r="889" spans="1:56" x14ac:dyDescent="0.35">
      <c r="A889" t="s">
        <v>165</v>
      </c>
      <c r="B889">
        <v>127</v>
      </c>
      <c r="C889" t="s">
        <v>787</v>
      </c>
      <c r="D889" t="s">
        <v>9933</v>
      </c>
      <c r="E889">
        <v>313164</v>
      </c>
      <c r="F889" t="s">
        <v>13756</v>
      </c>
      <c r="G889">
        <v>8594102</v>
      </c>
      <c r="H889" t="s">
        <v>13397</v>
      </c>
      <c r="I889" t="s">
        <v>1237</v>
      </c>
      <c r="J889">
        <v>8932849661</v>
      </c>
      <c r="K889" t="s">
        <v>15174</v>
      </c>
      <c r="L889">
        <v>31</v>
      </c>
      <c r="M889">
        <v>23</v>
      </c>
      <c r="N889" t="s">
        <v>787</v>
      </c>
      <c r="O889">
        <v>3898555730</v>
      </c>
      <c r="P889" t="s">
        <v>4153</v>
      </c>
      <c r="Q889" t="s">
        <v>4154</v>
      </c>
      <c r="T889" s="1">
        <v>46209</v>
      </c>
      <c r="U889" s="31">
        <v>46209.783877314818</v>
      </c>
      <c r="V889">
        <v>1</v>
      </c>
      <c r="W889">
        <v>90000</v>
      </c>
      <c r="X889" t="s">
        <v>13400</v>
      </c>
      <c r="Y889" t="s">
        <v>13401</v>
      </c>
      <c r="Z889">
        <v>909020041276989</v>
      </c>
      <c r="AA889" t="s">
        <v>13467</v>
      </c>
      <c r="AB889">
        <v>3</v>
      </c>
      <c r="AC889">
        <v>24.15</v>
      </c>
      <c r="AD889" t="s">
        <v>9422</v>
      </c>
      <c r="AE889" t="s">
        <v>9423</v>
      </c>
      <c r="AF889" t="s">
        <v>13414</v>
      </c>
      <c r="AG889" s="1">
        <v>46241</v>
      </c>
      <c r="AH889">
        <v>27</v>
      </c>
      <c r="AI889" t="s">
        <v>13470</v>
      </c>
      <c r="AJ889" t="s">
        <v>13435</v>
      </c>
      <c r="AK889" t="s">
        <v>13406</v>
      </c>
      <c r="AL889">
        <v>9304728480</v>
      </c>
      <c r="AM889" t="s">
        <v>13415</v>
      </c>
      <c r="AN889" t="s">
        <v>13408</v>
      </c>
      <c r="AO889">
        <v>1540</v>
      </c>
      <c r="AP889">
        <v>0</v>
      </c>
      <c r="AQ889" t="s">
        <v>13451</v>
      </c>
      <c r="AR889">
        <v>2008</v>
      </c>
      <c r="AS889">
        <v>0</v>
      </c>
      <c r="AZ889">
        <v>0</v>
      </c>
      <c r="BC889" t="str">
        <f>VLOOKUP(A889,Sheet1!$A$1:$E$221,2,0)</f>
        <v>East Zone</v>
      </c>
      <c r="BD889" t="str">
        <f>VLOOKUP(A889,Sheet1!$A$1:$E$221,5,0)</f>
        <v>Pavan Kumar Rai</v>
      </c>
    </row>
    <row r="890" spans="1:56" x14ac:dyDescent="0.35">
      <c r="A890" t="s">
        <v>762</v>
      </c>
      <c r="B890">
        <v>608</v>
      </c>
      <c r="C890" t="s">
        <v>785</v>
      </c>
      <c r="D890" t="s">
        <v>10940</v>
      </c>
      <c r="E890">
        <v>345526</v>
      </c>
      <c r="F890" t="s">
        <v>15175</v>
      </c>
      <c r="G890">
        <v>7187808</v>
      </c>
      <c r="H890" t="s">
        <v>13397</v>
      </c>
      <c r="I890" t="s">
        <v>10942</v>
      </c>
      <c r="J890">
        <v>7283191767</v>
      </c>
      <c r="K890" t="s">
        <v>15176</v>
      </c>
      <c r="L890">
        <v>33</v>
      </c>
      <c r="M890">
        <v>33</v>
      </c>
      <c r="N890" t="s">
        <v>785</v>
      </c>
      <c r="O890">
        <v>4774548614</v>
      </c>
      <c r="P890" t="s">
        <v>8196</v>
      </c>
      <c r="Q890" t="s">
        <v>8197</v>
      </c>
      <c r="T890" s="1">
        <v>46209</v>
      </c>
      <c r="U890" s="31">
        <v>46209.837824074071</v>
      </c>
      <c r="V890">
        <v>1</v>
      </c>
      <c r="W890">
        <v>90000</v>
      </c>
      <c r="X890" t="s">
        <v>13400</v>
      </c>
      <c r="Y890" t="s">
        <v>13401</v>
      </c>
      <c r="Z890">
        <v>909020041276989</v>
      </c>
      <c r="AA890" t="s">
        <v>13467</v>
      </c>
      <c r="AB890">
        <v>4</v>
      </c>
      <c r="AC890">
        <v>24.15</v>
      </c>
      <c r="AD890" t="s">
        <v>9411</v>
      </c>
      <c r="AE890" t="s">
        <v>9412</v>
      </c>
      <c r="AF890" t="s">
        <v>13426</v>
      </c>
      <c r="AG890" s="1">
        <v>46253</v>
      </c>
      <c r="AH890">
        <v>27</v>
      </c>
      <c r="AI890" t="s">
        <v>13470</v>
      </c>
      <c r="AJ890" t="s">
        <v>13427</v>
      </c>
      <c r="AK890" t="s">
        <v>13406</v>
      </c>
      <c r="AL890">
        <v>7874393357</v>
      </c>
      <c r="AM890" t="s">
        <v>13415</v>
      </c>
      <c r="AN890" t="s">
        <v>13408</v>
      </c>
      <c r="AO890">
        <v>1540</v>
      </c>
      <c r="AP890">
        <v>0</v>
      </c>
      <c r="AQ890" t="s">
        <v>13533</v>
      </c>
      <c r="AR890">
        <v>1917</v>
      </c>
      <c r="AS890">
        <v>0</v>
      </c>
      <c r="AZ890">
        <v>0</v>
      </c>
      <c r="BC890" t="str">
        <f>VLOOKUP(A890,Sheet1!$A$1:$E$221,2,0)</f>
        <v>West Zone</v>
      </c>
      <c r="BD890" t="str">
        <f>VLOOKUP(A890,Sheet1!$A$1:$E$221,5,0)</f>
        <v>Valand Priyankkumar</v>
      </c>
    </row>
    <row r="891" spans="1:56" x14ac:dyDescent="0.35">
      <c r="A891" t="s">
        <v>150</v>
      </c>
      <c r="B891">
        <v>764</v>
      </c>
      <c r="C891" t="s">
        <v>784</v>
      </c>
      <c r="D891" t="s">
        <v>10299</v>
      </c>
      <c r="E891">
        <v>667135</v>
      </c>
      <c r="F891" t="s">
        <v>6217</v>
      </c>
      <c r="G891">
        <v>8345795</v>
      </c>
      <c r="H891" t="s">
        <v>13397</v>
      </c>
      <c r="I891" t="s">
        <v>936</v>
      </c>
      <c r="J891">
        <v>3745821624</v>
      </c>
      <c r="K891" t="s">
        <v>15177</v>
      </c>
      <c r="L891">
        <v>34</v>
      </c>
      <c r="M891">
        <v>39</v>
      </c>
      <c r="N891" t="s">
        <v>787</v>
      </c>
      <c r="O891">
        <v>5736657210</v>
      </c>
      <c r="P891" t="s">
        <v>6112</v>
      </c>
      <c r="Q891" t="s">
        <v>6113</v>
      </c>
      <c r="T891" s="1">
        <v>46209</v>
      </c>
      <c r="U891" s="31">
        <v>46209.758888888886</v>
      </c>
      <c r="V891">
        <v>1</v>
      </c>
      <c r="W891">
        <v>60000</v>
      </c>
      <c r="X891" t="s">
        <v>13400</v>
      </c>
      <c r="Y891" t="s">
        <v>13401</v>
      </c>
      <c r="Z891">
        <v>909020041276989</v>
      </c>
      <c r="AA891" t="s">
        <v>15005</v>
      </c>
      <c r="AB891">
        <v>2</v>
      </c>
      <c r="AC891">
        <v>24.15</v>
      </c>
      <c r="AD891" t="s">
        <v>10301</v>
      </c>
      <c r="AE891" t="s">
        <v>10302</v>
      </c>
      <c r="AF891" t="s">
        <v>13403</v>
      </c>
      <c r="AG891" s="1">
        <v>46227</v>
      </c>
      <c r="AH891">
        <v>53</v>
      </c>
      <c r="AI891" t="s">
        <v>15006</v>
      </c>
      <c r="AJ891" t="s">
        <v>13405</v>
      </c>
      <c r="AK891" t="s">
        <v>13406</v>
      </c>
      <c r="AL891">
        <v>9036197131</v>
      </c>
      <c r="AM891" t="s">
        <v>13407</v>
      </c>
      <c r="AN891" t="s">
        <v>13408</v>
      </c>
      <c r="AO891">
        <v>1027</v>
      </c>
      <c r="AP891">
        <v>0</v>
      </c>
      <c r="AQ891" t="s">
        <v>13471</v>
      </c>
      <c r="AR891">
        <v>1340</v>
      </c>
      <c r="AS891">
        <v>0</v>
      </c>
      <c r="AZ891">
        <v>0</v>
      </c>
      <c r="BC891" t="str">
        <f>VLOOKUP(A891,Sheet1!$A$1:$E$221,2,0)</f>
        <v>East Zone</v>
      </c>
      <c r="BD891" t="str">
        <f>VLOOKUP(A891,Sheet1!$A$1:$E$221,5,0)</f>
        <v>Raja Kumar</v>
      </c>
    </row>
    <row r="892" spans="1:56" x14ac:dyDescent="0.35">
      <c r="A892" t="s">
        <v>716</v>
      </c>
      <c r="B892">
        <v>1316</v>
      </c>
      <c r="C892" t="s">
        <v>787</v>
      </c>
      <c r="D892" t="s">
        <v>10353</v>
      </c>
      <c r="E892">
        <v>307029</v>
      </c>
      <c r="F892" t="s">
        <v>15178</v>
      </c>
      <c r="G892">
        <v>5416580</v>
      </c>
      <c r="H892" t="s">
        <v>13397</v>
      </c>
      <c r="I892" t="s">
        <v>10355</v>
      </c>
      <c r="J892">
        <v>9377954004</v>
      </c>
      <c r="K892" t="s">
        <v>1079</v>
      </c>
      <c r="L892">
        <v>25</v>
      </c>
      <c r="M892">
        <v>32</v>
      </c>
      <c r="N892" t="s">
        <v>787</v>
      </c>
      <c r="O892">
        <v>9647478383</v>
      </c>
      <c r="P892" t="s">
        <v>123</v>
      </c>
      <c r="Q892" t="s">
        <v>6331</v>
      </c>
      <c r="T892" s="1">
        <v>46209</v>
      </c>
      <c r="U892" s="31">
        <v>46209.76902777778</v>
      </c>
      <c r="V892">
        <v>1</v>
      </c>
      <c r="W892">
        <v>90000</v>
      </c>
      <c r="X892" t="s">
        <v>13400</v>
      </c>
      <c r="Y892" t="s">
        <v>13401</v>
      </c>
      <c r="Z892">
        <v>909020041276989</v>
      </c>
      <c r="AA892" t="s">
        <v>13467</v>
      </c>
      <c r="AB892">
        <v>3</v>
      </c>
      <c r="AC892">
        <v>24.15</v>
      </c>
      <c r="AD892" t="s">
        <v>9733</v>
      </c>
      <c r="AE892" t="s">
        <v>9734</v>
      </c>
      <c r="AF892" t="s">
        <v>13403</v>
      </c>
      <c r="AG892" s="1">
        <v>46237</v>
      </c>
      <c r="AH892">
        <v>27</v>
      </c>
      <c r="AI892" t="s">
        <v>13470</v>
      </c>
      <c r="AJ892" t="s">
        <v>13405</v>
      </c>
      <c r="AK892" t="s">
        <v>13406</v>
      </c>
      <c r="AL892">
        <v>7756990038</v>
      </c>
      <c r="AM892" t="s">
        <v>13407</v>
      </c>
      <c r="AN892" t="s">
        <v>13408</v>
      </c>
      <c r="AO892">
        <v>1540</v>
      </c>
      <c r="AP892">
        <v>0</v>
      </c>
      <c r="AQ892" t="s">
        <v>13431</v>
      </c>
      <c r="AR892">
        <v>2069</v>
      </c>
      <c r="AS892">
        <v>0</v>
      </c>
      <c r="AZ892">
        <v>0</v>
      </c>
      <c r="BC892" t="str">
        <f>VLOOKUP(A892,Sheet1!$A$1:$E$221,2,0)</f>
        <v>East Zone</v>
      </c>
      <c r="BD892" t="str">
        <f>VLOOKUP(A892,Sheet1!$A$1:$E$221,5,0)</f>
        <v>Abhishek Kumar Tiwari</v>
      </c>
    </row>
    <row r="893" spans="1:56" x14ac:dyDescent="0.35">
      <c r="A893" t="s">
        <v>165</v>
      </c>
      <c r="B893">
        <v>127</v>
      </c>
      <c r="C893" t="s">
        <v>787</v>
      </c>
      <c r="D893" t="s">
        <v>9941</v>
      </c>
      <c r="E893">
        <v>657623</v>
      </c>
      <c r="F893" t="s">
        <v>15179</v>
      </c>
      <c r="G893">
        <v>8289607</v>
      </c>
      <c r="H893" t="s">
        <v>13397</v>
      </c>
      <c r="I893" t="s">
        <v>9945</v>
      </c>
      <c r="J893">
        <v>4229432614</v>
      </c>
      <c r="K893" t="s">
        <v>15180</v>
      </c>
      <c r="L893">
        <v>55</v>
      </c>
      <c r="M893">
        <v>58</v>
      </c>
      <c r="N893" t="s">
        <v>787</v>
      </c>
      <c r="O893">
        <v>5080996627</v>
      </c>
      <c r="P893" t="s">
        <v>9942</v>
      </c>
      <c r="Q893" t="s">
        <v>9943</v>
      </c>
      <c r="T893" s="1">
        <v>46210</v>
      </c>
      <c r="U893" s="31">
        <v>46210.678715277776</v>
      </c>
      <c r="V893">
        <v>1</v>
      </c>
      <c r="W893">
        <v>90000</v>
      </c>
      <c r="X893" t="s">
        <v>13400</v>
      </c>
      <c r="Y893" t="s">
        <v>13401</v>
      </c>
      <c r="Z893">
        <v>909020041276989</v>
      </c>
      <c r="AA893" t="s">
        <v>13402</v>
      </c>
      <c r="AB893">
        <v>4</v>
      </c>
      <c r="AC893">
        <v>24.15</v>
      </c>
      <c r="AD893" t="s">
        <v>931</v>
      </c>
      <c r="AE893" t="s">
        <v>932</v>
      </c>
      <c r="AF893" t="s">
        <v>13414</v>
      </c>
      <c r="AG893" s="1">
        <v>46240</v>
      </c>
      <c r="AH893">
        <v>25</v>
      </c>
      <c r="AI893" t="s">
        <v>13404</v>
      </c>
      <c r="AJ893" t="s">
        <v>13435</v>
      </c>
      <c r="AK893" t="s">
        <v>13406</v>
      </c>
      <c r="AL893">
        <v>9306745806</v>
      </c>
      <c r="AM893" t="s">
        <v>13415</v>
      </c>
      <c r="AN893" t="s">
        <v>13408</v>
      </c>
      <c r="AO893">
        <v>1540</v>
      </c>
      <c r="AP893">
        <v>0</v>
      </c>
      <c r="AQ893" t="s">
        <v>13451</v>
      </c>
      <c r="AR893">
        <v>2008</v>
      </c>
      <c r="AS893">
        <v>0</v>
      </c>
      <c r="AZ893">
        <v>0</v>
      </c>
      <c r="BC893" t="str">
        <f>VLOOKUP(A893,Sheet1!$A$1:$E$221,2,0)</f>
        <v>East Zone</v>
      </c>
      <c r="BD893" t="str">
        <f>VLOOKUP(A893,Sheet1!$A$1:$E$221,5,0)</f>
        <v>Pavan Kumar Rai</v>
      </c>
    </row>
    <row r="894" spans="1:56" x14ac:dyDescent="0.35">
      <c r="A894" t="s">
        <v>172</v>
      </c>
      <c r="B894">
        <v>354</v>
      </c>
      <c r="C894" t="s">
        <v>787</v>
      </c>
      <c r="D894" t="s">
        <v>9409</v>
      </c>
      <c r="E894">
        <v>760485</v>
      </c>
      <c r="F894" t="s">
        <v>15181</v>
      </c>
      <c r="G894">
        <v>9033941</v>
      </c>
      <c r="H894" t="s">
        <v>13397</v>
      </c>
      <c r="I894" t="s">
        <v>9413</v>
      </c>
      <c r="J894">
        <v>8808465462</v>
      </c>
      <c r="K894" t="s">
        <v>15182</v>
      </c>
      <c r="L894">
        <v>53</v>
      </c>
      <c r="M894">
        <v>26</v>
      </c>
      <c r="N894" t="s">
        <v>787</v>
      </c>
      <c r="O894">
        <v>3880392074</v>
      </c>
      <c r="P894" t="s">
        <v>3158</v>
      </c>
      <c r="Q894" t="s">
        <v>3159</v>
      </c>
      <c r="R894" t="s">
        <v>3158</v>
      </c>
      <c r="S894" t="s">
        <v>3159</v>
      </c>
      <c r="T894" s="1">
        <v>46209</v>
      </c>
      <c r="U894" s="31">
        <v>46209.763402777775</v>
      </c>
      <c r="V894">
        <v>1</v>
      </c>
      <c r="W894">
        <v>90000</v>
      </c>
      <c r="X894" t="s">
        <v>13400</v>
      </c>
      <c r="Y894" t="s">
        <v>13401</v>
      </c>
      <c r="Z894">
        <v>909020041276989</v>
      </c>
      <c r="AA894" t="s">
        <v>13467</v>
      </c>
      <c r="AB894">
        <v>4</v>
      </c>
      <c r="AC894">
        <v>24.15</v>
      </c>
      <c r="AD894" t="s">
        <v>9411</v>
      </c>
      <c r="AE894" t="s">
        <v>9412</v>
      </c>
      <c r="AF894" t="s">
        <v>13414</v>
      </c>
      <c r="AG894" s="1">
        <v>46238</v>
      </c>
      <c r="AH894">
        <v>27</v>
      </c>
      <c r="AI894" t="s">
        <v>13470</v>
      </c>
      <c r="AJ894" t="s">
        <v>13435</v>
      </c>
      <c r="AK894" t="s">
        <v>13406</v>
      </c>
      <c r="AL894">
        <v>8797214976</v>
      </c>
      <c r="AM894" t="s">
        <v>13415</v>
      </c>
      <c r="AN894" t="s">
        <v>13408</v>
      </c>
      <c r="AO894">
        <v>1540</v>
      </c>
      <c r="AP894">
        <v>0</v>
      </c>
      <c r="AQ894" t="s">
        <v>13533</v>
      </c>
      <c r="AR894">
        <v>1917</v>
      </c>
      <c r="AS894">
        <v>0</v>
      </c>
      <c r="AZ894">
        <v>0</v>
      </c>
      <c r="BC894" t="str">
        <f>VLOOKUP(A894,Sheet1!$A$1:$E$221,2,0)</f>
        <v>East Zone</v>
      </c>
      <c r="BD894" t="str">
        <f>VLOOKUP(A894,Sheet1!$A$1:$E$221,5,0)</f>
        <v>Abhishek Kumar Tiwari</v>
      </c>
    </row>
    <row r="895" spans="1:56" x14ac:dyDescent="0.35">
      <c r="A895" t="s">
        <v>827</v>
      </c>
      <c r="B895">
        <v>363</v>
      </c>
      <c r="C895" t="s">
        <v>788</v>
      </c>
      <c r="D895" t="s">
        <v>9620</v>
      </c>
      <c r="E895">
        <v>155936</v>
      </c>
      <c r="F895" t="s">
        <v>15183</v>
      </c>
      <c r="G895">
        <v>9285381</v>
      </c>
      <c r="H895" t="s">
        <v>13397</v>
      </c>
      <c r="I895" t="s">
        <v>9622</v>
      </c>
      <c r="J895">
        <v>6563022007</v>
      </c>
      <c r="K895" t="s">
        <v>113</v>
      </c>
      <c r="L895">
        <v>38</v>
      </c>
      <c r="M895">
        <v>43</v>
      </c>
      <c r="N895" t="s">
        <v>788</v>
      </c>
      <c r="O895">
        <v>1373183191</v>
      </c>
      <c r="P895" t="s">
        <v>6832</v>
      </c>
      <c r="Q895" t="s">
        <v>6833</v>
      </c>
      <c r="T895" s="1">
        <v>46210</v>
      </c>
      <c r="U895" s="31">
        <v>46210.639131944445</v>
      </c>
      <c r="V895">
        <v>1</v>
      </c>
      <c r="W895">
        <v>90000</v>
      </c>
      <c r="X895" t="s">
        <v>13400</v>
      </c>
      <c r="Y895" t="s">
        <v>13401</v>
      </c>
      <c r="Z895">
        <v>909020041276989</v>
      </c>
      <c r="AA895" t="s">
        <v>13467</v>
      </c>
      <c r="AB895">
        <v>5</v>
      </c>
      <c r="AC895">
        <v>24.15</v>
      </c>
      <c r="AD895" t="s">
        <v>9411</v>
      </c>
      <c r="AE895" t="s">
        <v>9412</v>
      </c>
      <c r="AF895" t="s">
        <v>13414</v>
      </c>
      <c r="AG895" s="1">
        <v>46252</v>
      </c>
      <c r="AH895">
        <v>27</v>
      </c>
      <c r="AI895" t="s">
        <v>13470</v>
      </c>
      <c r="AJ895" t="s">
        <v>13405</v>
      </c>
      <c r="AK895" t="s">
        <v>13406</v>
      </c>
      <c r="AL895">
        <v>6264704520</v>
      </c>
      <c r="AM895" t="s">
        <v>13415</v>
      </c>
      <c r="AN895" t="s">
        <v>13408</v>
      </c>
      <c r="AO895">
        <v>1540</v>
      </c>
      <c r="AP895">
        <v>0</v>
      </c>
      <c r="AQ895" t="s">
        <v>13533</v>
      </c>
      <c r="AR895">
        <v>1917</v>
      </c>
      <c r="AS895">
        <v>0</v>
      </c>
      <c r="AZ895">
        <v>0</v>
      </c>
      <c r="BC895" t="str">
        <f>VLOOKUP(A895,Sheet1!$A$1:$E$221,2,0)</f>
        <v>South Zone</v>
      </c>
      <c r="BD895" t="str">
        <f>VLOOKUP(A895,Sheet1!$A$1:$E$221,5,0)</f>
        <v>Vinay Shukla</v>
      </c>
    </row>
    <row r="896" spans="1:56" x14ac:dyDescent="0.35">
      <c r="A896" t="s">
        <v>228</v>
      </c>
      <c r="B896">
        <v>68</v>
      </c>
      <c r="C896" t="s">
        <v>789</v>
      </c>
      <c r="D896" t="s">
        <v>9428</v>
      </c>
      <c r="E896">
        <v>104203</v>
      </c>
      <c r="F896" t="s">
        <v>15184</v>
      </c>
      <c r="G896">
        <v>8262024</v>
      </c>
      <c r="H896" t="s">
        <v>13397</v>
      </c>
      <c r="I896" t="s">
        <v>9431</v>
      </c>
      <c r="J896">
        <v>7463540546</v>
      </c>
      <c r="K896" t="s">
        <v>15185</v>
      </c>
      <c r="L896">
        <v>34</v>
      </c>
      <c r="M896">
        <v>36</v>
      </c>
      <c r="N896" t="s">
        <v>789</v>
      </c>
      <c r="O896">
        <v>2587613475</v>
      </c>
      <c r="P896" t="s">
        <v>161</v>
      </c>
      <c r="Q896" t="s">
        <v>9429</v>
      </c>
      <c r="T896" s="1">
        <v>46210</v>
      </c>
      <c r="U896" s="31">
        <v>46210.754560185182</v>
      </c>
      <c r="V896">
        <v>1</v>
      </c>
      <c r="W896">
        <v>90000</v>
      </c>
      <c r="X896" t="s">
        <v>13400</v>
      </c>
      <c r="Y896" t="s">
        <v>13401</v>
      </c>
      <c r="Z896">
        <v>909020041276989</v>
      </c>
      <c r="AA896" t="s">
        <v>13467</v>
      </c>
      <c r="AB896">
        <v>5</v>
      </c>
      <c r="AC896">
        <v>24.15</v>
      </c>
      <c r="AD896" t="s">
        <v>9422</v>
      </c>
      <c r="AE896" t="s">
        <v>9423</v>
      </c>
      <c r="AF896" t="s">
        <v>13414</v>
      </c>
      <c r="AG896" s="1">
        <v>46252</v>
      </c>
      <c r="AH896">
        <v>27</v>
      </c>
      <c r="AI896" t="s">
        <v>13470</v>
      </c>
      <c r="AJ896" t="s">
        <v>13427</v>
      </c>
      <c r="AK896" t="s">
        <v>13406</v>
      </c>
      <c r="AL896">
        <v>8853440869</v>
      </c>
      <c r="AM896" t="s">
        <v>13407</v>
      </c>
      <c r="AN896" t="s">
        <v>13408</v>
      </c>
      <c r="AO896">
        <v>1540</v>
      </c>
      <c r="AP896">
        <v>0</v>
      </c>
      <c r="AQ896" t="s">
        <v>13451</v>
      </c>
      <c r="AR896">
        <v>2008</v>
      </c>
      <c r="AS896">
        <v>0</v>
      </c>
      <c r="AZ896">
        <v>0</v>
      </c>
      <c r="BC896" t="str">
        <f>VLOOKUP(A896,Sheet1!$A$1:$E$221,2,0)</f>
        <v>East Zone</v>
      </c>
      <c r="BD896" t="str">
        <f>VLOOKUP(A896,Sheet1!$A$1:$E$221,5,0)</f>
        <v>Sheelendra Pratap Singh</v>
      </c>
    </row>
    <row r="897" spans="1:56" x14ac:dyDescent="0.35">
      <c r="A897" t="s">
        <v>236</v>
      </c>
      <c r="B897">
        <v>213</v>
      </c>
      <c r="C897" t="s">
        <v>789</v>
      </c>
      <c r="D897" t="s">
        <v>5407</v>
      </c>
      <c r="E897">
        <v>627877</v>
      </c>
      <c r="F897" t="s">
        <v>3106</v>
      </c>
      <c r="G897">
        <v>9284639</v>
      </c>
      <c r="H897" t="s">
        <v>13397</v>
      </c>
      <c r="I897" t="s">
        <v>4812</v>
      </c>
      <c r="J897">
        <v>3123446379</v>
      </c>
      <c r="K897" t="s">
        <v>15186</v>
      </c>
      <c r="L897">
        <v>37</v>
      </c>
      <c r="M897">
        <v>41</v>
      </c>
      <c r="N897" t="s">
        <v>789</v>
      </c>
      <c r="O897">
        <v>3657860160</v>
      </c>
      <c r="P897" t="s">
        <v>5408</v>
      </c>
      <c r="Q897" t="s">
        <v>5409</v>
      </c>
      <c r="T897" s="1">
        <v>46210</v>
      </c>
      <c r="U897" s="31">
        <v>46210.716643518521</v>
      </c>
      <c r="V897">
        <v>1</v>
      </c>
      <c r="W897">
        <v>77000</v>
      </c>
      <c r="X897" t="s">
        <v>13400</v>
      </c>
      <c r="Y897" t="s">
        <v>13401</v>
      </c>
      <c r="Z897">
        <v>909020041276989</v>
      </c>
      <c r="AA897" t="s">
        <v>13467</v>
      </c>
      <c r="AB897">
        <v>3</v>
      </c>
      <c r="AC897">
        <v>24.15</v>
      </c>
      <c r="AD897" t="s">
        <v>9403</v>
      </c>
      <c r="AE897" t="s">
        <v>9404</v>
      </c>
      <c r="AF897" t="s">
        <v>13414</v>
      </c>
      <c r="AG897" s="1">
        <v>46259</v>
      </c>
      <c r="AH897">
        <v>27</v>
      </c>
      <c r="AI897" t="s">
        <v>13470</v>
      </c>
      <c r="AJ897" t="s">
        <v>13435</v>
      </c>
      <c r="AK897" t="s">
        <v>13406</v>
      </c>
      <c r="AL897">
        <v>9370666417</v>
      </c>
      <c r="AM897" t="s">
        <v>13415</v>
      </c>
      <c r="AN897" t="s">
        <v>13408</v>
      </c>
      <c r="AO897">
        <v>1318</v>
      </c>
      <c r="AP897">
        <v>0</v>
      </c>
      <c r="AQ897" t="s">
        <v>13420</v>
      </c>
      <c r="AR897">
        <v>1718</v>
      </c>
      <c r="AS897">
        <v>0</v>
      </c>
      <c r="AZ897">
        <v>0</v>
      </c>
      <c r="BC897" t="str">
        <f>VLOOKUP(A897,Sheet1!$A$1:$E$221,2,0)</f>
        <v>East Zone</v>
      </c>
      <c r="BD897" t="str">
        <f>VLOOKUP(A897,Sheet1!$A$1:$E$221,5,0)</f>
        <v>Marut Nandan</v>
      </c>
    </row>
    <row r="898" spans="1:56" x14ac:dyDescent="0.35">
      <c r="A898" t="s">
        <v>87</v>
      </c>
      <c r="B898">
        <v>65</v>
      </c>
      <c r="C898" t="s">
        <v>788</v>
      </c>
      <c r="D898" t="s">
        <v>10411</v>
      </c>
      <c r="E898">
        <v>652810</v>
      </c>
      <c r="F898" t="s">
        <v>15187</v>
      </c>
      <c r="G898">
        <v>8261318</v>
      </c>
      <c r="H898" t="s">
        <v>13397</v>
      </c>
      <c r="I898" t="s">
        <v>10413</v>
      </c>
      <c r="J898">
        <v>3449897158</v>
      </c>
      <c r="K898" t="s">
        <v>15188</v>
      </c>
      <c r="L898">
        <v>43</v>
      </c>
      <c r="M898">
        <v>44</v>
      </c>
      <c r="N898" t="s">
        <v>788</v>
      </c>
      <c r="O898">
        <v>7053968516</v>
      </c>
      <c r="P898" t="s">
        <v>6538</v>
      </c>
      <c r="Q898" t="s">
        <v>6539</v>
      </c>
      <c r="T898" s="1">
        <v>46210</v>
      </c>
      <c r="U898" s="31">
        <v>46210.57172453704</v>
      </c>
      <c r="V898">
        <v>1</v>
      </c>
      <c r="W898">
        <v>60000</v>
      </c>
      <c r="X898" t="s">
        <v>13400</v>
      </c>
      <c r="Y898" t="s">
        <v>13401</v>
      </c>
      <c r="Z898">
        <v>909020041276989</v>
      </c>
      <c r="AA898" t="s">
        <v>13467</v>
      </c>
      <c r="AB898">
        <v>2</v>
      </c>
      <c r="AC898">
        <v>24.5</v>
      </c>
      <c r="AD898" t="s">
        <v>10363</v>
      </c>
      <c r="AE898" t="s">
        <v>10364</v>
      </c>
      <c r="AF898" t="s">
        <v>13414</v>
      </c>
      <c r="AG898" s="1">
        <v>46261</v>
      </c>
      <c r="AH898">
        <v>27</v>
      </c>
      <c r="AI898" t="s">
        <v>13470</v>
      </c>
      <c r="AJ898" t="s">
        <v>13427</v>
      </c>
      <c r="AK898" t="s">
        <v>13406</v>
      </c>
      <c r="AL898">
        <v>6261518325</v>
      </c>
      <c r="AM898" t="s">
        <v>13407</v>
      </c>
      <c r="AN898" t="s">
        <v>13408</v>
      </c>
      <c r="AO898">
        <v>1027</v>
      </c>
      <c r="AP898">
        <v>0</v>
      </c>
      <c r="AQ898" t="s">
        <v>15033</v>
      </c>
      <c r="AR898">
        <v>1278</v>
      </c>
      <c r="AS898">
        <v>0</v>
      </c>
      <c r="AZ898">
        <v>0</v>
      </c>
      <c r="BC898" t="str">
        <f>VLOOKUP(A898,Sheet1!$A$1:$E$221,2,0)</f>
        <v>South Zone</v>
      </c>
      <c r="BD898" t="str">
        <f>VLOOKUP(A898,Sheet1!$A$1:$E$221,5,0)</f>
        <v>Vinay Kumar Vishwakarma</v>
      </c>
    </row>
    <row r="899" spans="1:56" x14ac:dyDescent="0.35">
      <c r="A899" t="s">
        <v>229</v>
      </c>
      <c r="B899">
        <v>69</v>
      </c>
      <c r="C899" t="s">
        <v>789</v>
      </c>
      <c r="D899" t="s">
        <v>9448</v>
      </c>
      <c r="E899">
        <v>441666</v>
      </c>
      <c r="F899" t="s">
        <v>15189</v>
      </c>
      <c r="G899">
        <v>8649691</v>
      </c>
      <c r="H899" t="s">
        <v>13397</v>
      </c>
      <c r="I899" t="s">
        <v>9450</v>
      </c>
      <c r="J899">
        <v>8424184681</v>
      </c>
      <c r="K899" t="s">
        <v>15190</v>
      </c>
      <c r="L899">
        <v>29</v>
      </c>
      <c r="M899">
        <v>32</v>
      </c>
      <c r="N899" t="s">
        <v>789</v>
      </c>
      <c r="O899">
        <v>3378752231</v>
      </c>
      <c r="P899" t="s">
        <v>1004</v>
      </c>
      <c r="Q899" t="s">
        <v>1005</v>
      </c>
      <c r="T899" s="1">
        <v>46210</v>
      </c>
      <c r="U899" s="31">
        <v>46210.521921296298</v>
      </c>
      <c r="V899">
        <v>1</v>
      </c>
      <c r="W899">
        <v>90000</v>
      </c>
      <c r="X899" t="s">
        <v>13400</v>
      </c>
      <c r="Y899" t="s">
        <v>13401</v>
      </c>
      <c r="Z899">
        <v>909020041276989</v>
      </c>
      <c r="AA899" t="s">
        <v>13467</v>
      </c>
      <c r="AB899">
        <v>4</v>
      </c>
      <c r="AC899">
        <v>24.15</v>
      </c>
      <c r="AD899" t="s">
        <v>9422</v>
      </c>
      <c r="AE899" t="s">
        <v>9423</v>
      </c>
      <c r="AF899" t="s">
        <v>13414</v>
      </c>
      <c r="AG899" s="1">
        <v>46247</v>
      </c>
      <c r="AH899">
        <v>27</v>
      </c>
      <c r="AI899" t="s">
        <v>13470</v>
      </c>
      <c r="AJ899" t="s">
        <v>13405</v>
      </c>
      <c r="AK899" t="s">
        <v>13406</v>
      </c>
      <c r="AL899">
        <v>9651384314</v>
      </c>
      <c r="AM899" t="s">
        <v>13415</v>
      </c>
      <c r="AN899" t="s">
        <v>13408</v>
      </c>
      <c r="AO899">
        <v>1540</v>
      </c>
      <c r="AP899">
        <v>0</v>
      </c>
      <c r="AQ899" t="s">
        <v>13451</v>
      </c>
      <c r="AR899">
        <v>2008</v>
      </c>
      <c r="AS899">
        <v>0</v>
      </c>
      <c r="AZ899">
        <v>0</v>
      </c>
      <c r="BC899" t="str">
        <f>VLOOKUP(A899,Sheet1!$A$1:$E$221,2,0)</f>
        <v>East Zone</v>
      </c>
      <c r="BD899" t="str">
        <f>VLOOKUP(A899,Sheet1!$A$1:$E$221,5,0)</f>
        <v>Sheelendra Pratap Singh</v>
      </c>
    </row>
    <row r="900" spans="1:56" x14ac:dyDescent="0.35">
      <c r="A900" t="s">
        <v>254</v>
      </c>
      <c r="B900">
        <v>836</v>
      </c>
      <c r="C900" t="s">
        <v>789</v>
      </c>
      <c r="D900" t="s">
        <v>9535</v>
      </c>
      <c r="E900">
        <v>439696</v>
      </c>
      <c r="F900" t="s">
        <v>15191</v>
      </c>
      <c r="G900">
        <v>8487645</v>
      </c>
      <c r="H900" t="s">
        <v>13397</v>
      </c>
      <c r="I900" t="s">
        <v>9537</v>
      </c>
      <c r="J900">
        <v>2865538701</v>
      </c>
      <c r="K900" t="s">
        <v>15192</v>
      </c>
      <c r="L900">
        <v>49</v>
      </c>
      <c r="M900">
        <v>46</v>
      </c>
      <c r="N900" t="s">
        <v>789</v>
      </c>
      <c r="O900">
        <v>8535499268</v>
      </c>
      <c r="P900" t="s">
        <v>4231</v>
      </c>
      <c r="Q900" t="s">
        <v>4232</v>
      </c>
      <c r="R900" t="s">
        <v>15193</v>
      </c>
      <c r="S900" t="s">
        <v>15194</v>
      </c>
      <c r="T900" s="1">
        <v>46210</v>
      </c>
      <c r="U900" s="31">
        <v>46210.601203703707</v>
      </c>
      <c r="V900">
        <v>1</v>
      </c>
      <c r="W900">
        <v>75000</v>
      </c>
      <c r="X900" t="s">
        <v>13400</v>
      </c>
      <c r="Y900" t="s">
        <v>13401</v>
      </c>
      <c r="Z900">
        <v>909020041276989</v>
      </c>
      <c r="AA900" t="s">
        <v>13402</v>
      </c>
      <c r="AB900">
        <v>2</v>
      </c>
      <c r="AC900">
        <v>24.15</v>
      </c>
      <c r="AD900" t="s">
        <v>974</v>
      </c>
      <c r="AE900" t="s">
        <v>975</v>
      </c>
      <c r="AF900" t="s">
        <v>13403</v>
      </c>
      <c r="AG900" s="1">
        <v>46266</v>
      </c>
      <c r="AH900">
        <v>25</v>
      </c>
      <c r="AI900" t="s">
        <v>13404</v>
      </c>
      <c r="AJ900" t="s">
        <v>13435</v>
      </c>
      <c r="AK900" t="s">
        <v>13406</v>
      </c>
      <c r="AL900">
        <v>7275983490</v>
      </c>
      <c r="AM900" t="s">
        <v>13415</v>
      </c>
      <c r="AN900" t="s">
        <v>13408</v>
      </c>
      <c r="AO900">
        <v>1284</v>
      </c>
      <c r="AP900">
        <v>0</v>
      </c>
      <c r="AQ900" t="s">
        <v>13614</v>
      </c>
      <c r="AR900">
        <v>1673</v>
      </c>
      <c r="AS900">
        <v>0</v>
      </c>
      <c r="AZ900">
        <v>0</v>
      </c>
      <c r="BC900" t="str">
        <f>VLOOKUP(A900,Sheet1!$A$1:$E$221,2,0)</f>
        <v>East Zone</v>
      </c>
      <c r="BD900" t="str">
        <f>VLOOKUP(A900,Sheet1!$A$1:$E$221,5,0)</f>
        <v>Prince Singh</v>
      </c>
    </row>
    <row r="901" spans="1:56" x14ac:dyDescent="0.35">
      <c r="A901" t="s">
        <v>912</v>
      </c>
      <c r="B901">
        <v>959</v>
      </c>
      <c r="C901" t="s">
        <v>789</v>
      </c>
      <c r="D901" t="s">
        <v>9792</v>
      </c>
      <c r="E901">
        <v>661838</v>
      </c>
      <c r="F901" t="s">
        <v>15195</v>
      </c>
      <c r="G901">
        <v>8314447</v>
      </c>
      <c r="H901" t="s">
        <v>13397</v>
      </c>
      <c r="I901" t="s">
        <v>9794</v>
      </c>
      <c r="J901">
        <v>5107778484</v>
      </c>
      <c r="K901" t="s">
        <v>15196</v>
      </c>
      <c r="L901">
        <v>35</v>
      </c>
      <c r="M901">
        <v>41</v>
      </c>
      <c r="N901" t="s">
        <v>789</v>
      </c>
      <c r="O901">
        <v>4154777953</v>
      </c>
      <c r="P901" t="s">
        <v>4237</v>
      </c>
      <c r="Q901" t="s">
        <v>4238</v>
      </c>
      <c r="T901" s="1">
        <v>46210</v>
      </c>
      <c r="U901" s="31">
        <v>46210.649282407408</v>
      </c>
      <c r="V901">
        <v>1</v>
      </c>
      <c r="W901">
        <v>73000</v>
      </c>
      <c r="X901" t="s">
        <v>13400</v>
      </c>
      <c r="Y901" t="s">
        <v>13401</v>
      </c>
      <c r="Z901">
        <v>909020041276989</v>
      </c>
      <c r="AA901" t="s">
        <v>13402</v>
      </c>
      <c r="AB901">
        <v>2</v>
      </c>
      <c r="AC901">
        <v>24.5</v>
      </c>
      <c r="AD901" t="s">
        <v>1189</v>
      </c>
      <c r="AE901" t="s">
        <v>1190</v>
      </c>
      <c r="AF901" t="s">
        <v>13414</v>
      </c>
      <c r="AG901" s="1">
        <v>46240</v>
      </c>
      <c r="AH901">
        <v>25</v>
      </c>
      <c r="AI901" t="s">
        <v>13404</v>
      </c>
      <c r="AJ901" t="s">
        <v>13427</v>
      </c>
      <c r="AK901" t="s">
        <v>13406</v>
      </c>
      <c r="AL901">
        <v>7037455534</v>
      </c>
      <c r="AM901" t="s">
        <v>13407</v>
      </c>
      <c r="AN901" t="s">
        <v>13408</v>
      </c>
      <c r="AO901">
        <v>1250</v>
      </c>
      <c r="AP901">
        <v>0</v>
      </c>
      <c r="AQ901" t="s">
        <v>13701</v>
      </c>
      <c r="AR901">
        <v>1628</v>
      </c>
      <c r="AS901">
        <v>0</v>
      </c>
      <c r="AZ901">
        <v>0</v>
      </c>
      <c r="BC901" t="str">
        <f>VLOOKUP(A901,Sheet1!$A$1:$E$221,2,0)</f>
        <v>West Zone</v>
      </c>
      <c r="BD901" t="str">
        <f>VLOOKUP(A901,Sheet1!$A$1:$E$221,5,0)</f>
        <v>Naveen Kumar</v>
      </c>
    </row>
    <row r="902" spans="1:56" x14ac:dyDescent="0.35">
      <c r="A902" t="s">
        <v>262</v>
      </c>
      <c r="B902">
        <v>1026</v>
      </c>
      <c r="C902" t="s">
        <v>789</v>
      </c>
      <c r="D902" t="s">
        <v>9548</v>
      </c>
      <c r="E902">
        <v>671780</v>
      </c>
      <c r="F902" t="s">
        <v>15197</v>
      </c>
      <c r="G902">
        <v>8375656</v>
      </c>
      <c r="H902" t="s">
        <v>13397</v>
      </c>
      <c r="I902" t="s">
        <v>3602</v>
      </c>
      <c r="J902">
        <v>3210675877</v>
      </c>
      <c r="K902" t="s">
        <v>991</v>
      </c>
      <c r="L902">
        <v>37</v>
      </c>
      <c r="M902">
        <v>47</v>
      </c>
      <c r="N902" t="s">
        <v>789</v>
      </c>
      <c r="O902">
        <v>9488590231</v>
      </c>
      <c r="P902" t="s">
        <v>2608</v>
      </c>
      <c r="Q902" t="s">
        <v>2609</v>
      </c>
      <c r="T902" s="1">
        <v>46210</v>
      </c>
      <c r="U902" s="31">
        <v>46210.541701388887</v>
      </c>
      <c r="V902">
        <v>1</v>
      </c>
      <c r="W902">
        <v>77000</v>
      </c>
      <c r="X902" t="s">
        <v>13400</v>
      </c>
      <c r="Y902" t="s">
        <v>13401</v>
      </c>
      <c r="Z902">
        <v>909020041276989</v>
      </c>
      <c r="AA902" t="s">
        <v>13467</v>
      </c>
      <c r="AB902">
        <v>2</v>
      </c>
      <c r="AC902">
        <v>24.15</v>
      </c>
      <c r="AD902" t="s">
        <v>9550</v>
      </c>
      <c r="AE902" t="s">
        <v>9551</v>
      </c>
      <c r="AF902" t="s">
        <v>13426</v>
      </c>
      <c r="AG902" s="1">
        <v>46238</v>
      </c>
      <c r="AH902">
        <v>27</v>
      </c>
      <c r="AI902" t="s">
        <v>13470</v>
      </c>
      <c r="AJ902" t="s">
        <v>13435</v>
      </c>
      <c r="AK902" t="s">
        <v>13406</v>
      </c>
      <c r="AL902">
        <v>8953451932</v>
      </c>
      <c r="AM902" t="s">
        <v>13407</v>
      </c>
      <c r="AN902" t="s">
        <v>13408</v>
      </c>
      <c r="AO902">
        <v>1318</v>
      </c>
      <c r="AP902">
        <v>0</v>
      </c>
      <c r="AQ902" t="s">
        <v>13462</v>
      </c>
      <c r="AR902">
        <v>1770</v>
      </c>
      <c r="AS902">
        <v>0</v>
      </c>
      <c r="AZ902">
        <v>0</v>
      </c>
      <c r="BC902" t="str">
        <f>VLOOKUP(A902,Sheet1!$A$1:$E$221,2,0)</f>
        <v>East Zone</v>
      </c>
      <c r="BD902" t="str">
        <f>VLOOKUP(A902,Sheet1!$A$1:$E$221,5,0)</f>
        <v>Sheelendra Pratap Singh</v>
      </c>
    </row>
    <row r="903" spans="1:56" x14ac:dyDescent="0.35">
      <c r="A903" t="s">
        <v>149</v>
      </c>
      <c r="B903">
        <v>761</v>
      </c>
      <c r="C903" t="s">
        <v>787</v>
      </c>
      <c r="D903" t="s">
        <v>9980</v>
      </c>
      <c r="E903">
        <v>178104</v>
      </c>
      <c r="F903" t="s">
        <v>15198</v>
      </c>
      <c r="G903">
        <v>9284805</v>
      </c>
      <c r="H903" t="s">
        <v>13397</v>
      </c>
      <c r="I903" t="s">
        <v>3601</v>
      </c>
      <c r="J903">
        <v>9129980859</v>
      </c>
      <c r="K903" t="s">
        <v>15199</v>
      </c>
      <c r="L903">
        <v>46</v>
      </c>
      <c r="M903">
        <v>50</v>
      </c>
      <c r="N903" t="s">
        <v>787</v>
      </c>
      <c r="O903">
        <v>4414207219</v>
      </c>
      <c r="P903" t="s">
        <v>1089</v>
      </c>
      <c r="Q903" t="s">
        <v>15200</v>
      </c>
      <c r="T903" s="1">
        <v>46209</v>
      </c>
      <c r="U903" s="31">
        <v>46209.77747685185</v>
      </c>
      <c r="V903">
        <v>1</v>
      </c>
      <c r="W903">
        <v>70000</v>
      </c>
      <c r="X903" t="s">
        <v>13400</v>
      </c>
      <c r="Y903" t="s">
        <v>13401</v>
      </c>
      <c r="Z903">
        <v>909020041276989</v>
      </c>
      <c r="AA903" t="s">
        <v>13467</v>
      </c>
      <c r="AB903">
        <v>3</v>
      </c>
      <c r="AC903">
        <v>24.15</v>
      </c>
      <c r="AD903" t="s">
        <v>9479</v>
      </c>
      <c r="AE903" t="s">
        <v>9480</v>
      </c>
      <c r="AF903" t="s">
        <v>13426</v>
      </c>
      <c r="AG903" s="1">
        <v>46241</v>
      </c>
      <c r="AH903">
        <v>27</v>
      </c>
      <c r="AI903" t="s">
        <v>13470</v>
      </c>
      <c r="AJ903" t="s">
        <v>13435</v>
      </c>
      <c r="AK903" t="s">
        <v>13406</v>
      </c>
      <c r="AL903">
        <v>9065686546</v>
      </c>
      <c r="AM903" t="s">
        <v>13415</v>
      </c>
      <c r="AN903" t="s">
        <v>13408</v>
      </c>
      <c r="AO903">
        <v>1198</v>
      </c>
      <c r="AP903">
        <v>0</v>
      </c>
      <c r="AQ903" t="s">
        <v>13634</v>
      </c>
      <c r="AR903">
        <v>1562</v>
      </c>
      <c r="AS903">
        <v>0</v>
      </c>
      <c r="AZ903">
        <v>0</v>
      </c>
      <c r="BC903" t="str">
        <f>VLOOKUP(A903,Sheet1!$A$1:$E$221,2,0)</f>
        <v>East Zone</v>
      </c>
      <c r="BD903" t="str">
        <f>VLOOKUP(A903,Sheet1!$A$1:$E$221,5,0)</f>
        <v>Pavan Kumar Rai</v>
      </c>
    </row>
    <row r="904" spans="1:56" x14ac:dyDescent="0.35">
      <c r="A904" t="s">
        <v>134</v>
      </c>
      <c r="B904">
        <v>301</v>
      </c>
      <c r="C904" t="s">
        <v>787</v>
      </c>
      <c r="D904" t="s">
        <v>10189</v>
      </c>
      <c r="E904">
        <v>449661</v>
      </c>
      <c r="F904" t="s">
        <v>1161</v>
      </c>
      <c r="G904">
        <v>8278941</v>
      </c>
      <c r="H904" t="s">
        <v>13397</v>
      </c>
      <c r="I904" t="s">
        <v>10191</v>
      </c>
      <c r="J904">
        <v>2875558642</v>
      </c>
      <c r="K904" t="s">
        <v>15201</v>
      </c>
      <c r="L904">
        <v>30</v>
      </c>
      <c r="M904">
        <v>33</v>
      </c>
      <c r="N904" t="s">
        <v>787</v>
      </c>
      <c r="O904">
        <v>9481574284</v>
      </c>
      <c r="P904" t="s">
        <v>5643</v>
      </c>
      <c r="Q904" t="s">
        <v>5644</v>
      </c>
      <c r="T904" s="1">
        <v>46210</v>
      </c>
      <c r="U904" s="31">
        <v>46210.599756944444</v>
      </c>
      <c r="V904">
        <v>1</v>
      </c>
      <c r="W904">
        <v>77000</v>
      </c>
      <c r="X904" t="s">
        <v>13400</v>
      </c>
      <c r="Y904" t="s">
        <v>13401</v>
      </c>
      <c r="Z904">
        <v>909020041276989</v>
      </c>
      <c r="AA904" t="s">
        <v>13467</v>
      </c>
      <c r="AB904">
        <v>2</v>
      </c>
      <c r="AC904">
        <v>24.15</v>
      </c>
      <c r="AD904" t="s">
        <v>9403</v>
      </c>
      <c r="AE904" t="s">
        <v>9404</v>
      </c>
      <c r="AF904" t="s">
        <v>13403</v>
      </c>
      <c r="AG904" s="1">
        <v>46265</v>
      </c>
      <c r="AH904">
        <v>27</v>
      </c>
      <c r="AI904" t="s">
        <v>13470</v>
      </c>
      <c r="AJ904" t="s">
        <v>13435</v>
      </c>
      <c r="AK904" t="s">
        <v>13406</v>
      </c>
      <c r="AL904">
        <v>8969946418</v>
      </c>
      <c r="AM904" t="s">
        <v>13407</v>
      </c>
      <c r="AN904" t="s">
        <v>13408</v>
      </c>
      <c r="AO904">
        <v>1318</v>
      </c>
      <c r="AP904">
        <v>0</v>
      </c>
      <c r="AQ904" t="s">
        <v>13420</v>
      </c>
      <c r="AR904">
        <v>1718</v>
      </c>
      <c r="AS904">
        <v>0</v>
      </c>
      <c r="AZ904">
        <v>0</v>
      </c>
      <c r="BC904" t="str">
        <f>VLOOKUP(A904,Sheet1!$A$1:$E$221,2,0)</f>
        <v>East Zone</v>
      </c>
      <c r="BD904" t="str">
        <f>VLOOKUP(A904,Sheet1!$A$1:$E$221,5,0)</f>
        <v>Pavan Kumar Rai</v>
      </c>
    </row>
    <row r="905" spans="1:56" x14ac:dyDescent="0.35">
      <c r="A905" t="s">
        <v>137</v>
      </c>
      <c r="B905">
        <v>323</v>
      </c>
      <c r="C905" t="s">
        <v>784</v>
      </c>
      <c r="D905" t="s">
        <v>9505</v>
      </c>
      <c r="E905">
        <v>552967</v>
      </c>
      <c r="F905" t="s">
        <v>15202</v>
      </c>
      <c r="G905">
        <v>8584136</v>
      </c>
      <c r="H905" t="s">
        <v>13397</v>
      </c>
      <c r="I905" t="s">
        <v>9507</v>
      </c>
      <c r="J905">
        <v>4097645497</v>
      </c>
      <c r="K905" t="s">
        <v>15203</v>
      </c>
      <c r="L905">
        <v>19</v>
      </c>
      <c r="M905">
        <v>29</v>
      </c>
      <c r="N905" t="s">
        <v>784</v>
      </c>
      <c r="O905">
        <v>3917687968</v>
      </c>
      <c r="P905" t="s">
        <v>97</v>
      </c>
      <c r="Q905" t="s">
        <v>2998</v>
      </c>
      <c r="T905" s="1">
        <v>46210</v>
      </c>
      <c r="U905" s="31">
        <v>46210.597187500003</v>
      </c>
      <c r="V905">
        <v>1</v>
      </c>
      <c r="W905">
        <v>60000</v>
      </c>
      <c r="X905" t="s">
        <v>13400</v>
      </c>
      <c r="Y905" t="s">
        <v>13401</v>
      </c>
      <c r="Z905">
        <v>909020041276989</v>
      </c>
      <c r="AA905" t="s">
        <v>13467</v>
      </c>
      <c r="AB905">
        <v>2</v>
      </c>
      <c r="AC905">
        <v>24.15</v>
      </c>
      <c r="AD905" t="s">
        <v>9502</v>
      </c>
      <c r="AE905" t="s">
        <v>9503</v>
      </c>
      <c r="AF905" t="s">
        <v>13403</v>
      </c>
      <c r="AG905" s="1">
        <v>46265</v>
      </c>
      <c r="AH905">
        <v>27</v>
      </c>
      <c r="AI905" t="s">
        <v>13470</v>
      </c>
      <c r="AJ905" t="s">
        <v>13427</v>
      </c>
      <c r="AK905" t="s">
        <v>13406</v>
      </c>
      <c r="AL905">
        <v>8144910896</v>
      </c>
      <c r="AM905" t="s">
        <v>13415</v>
      </c>
      <c r="AN905" t="s">
        <v>13408</v>
      </c>
      <c r="AO905">
        <v>1027</v>
      </c>
      <c r="AP905">
        <v>0</v>
      </c>
      <c r="AQ905" t="s">
        <v>13471</v>
      </c>
      <c r="AR905">
        <v>1340</v>
      </c>
      <c r="AS905">
        <v>0</v>
      </c>
      <c r="AZ905">
        <v>0</v>
      </c>
      <c r="BC905" t="str">
        <f>VLOOKUP(A905,Sheet1!$A$1:$E$221,2,0)</f>
        <v>East Zone</v>
      </c>
      <c r="BD905" t="str">
        <f>VLOOKUP(A905,Sheet1!$A$1:$E$221,5,0)</f>
        <v>Raja Kumar</v>
      </c>
    </row>
    <row r="906" spans="1:56" x14ac:dyDescent="0.35">
      <c r="A906" t="s">
        <v>760</v>
      </c>
      <c r="B906">
        <v>391</v>
      </c>
      <c r="C906" t="s">
        <v>791</v>
      </c>
      <c r="D906" t="s">
        <v>9836</v>
      </c>
      <c r="E906">
        <v>345779</v>
      </c>
      <c r="F906" t="s">
        <v>15204</v>
      </c>
      <c r="G906">
        <v>5945941</v>
      </c>
      <c r="H906" t="s">
        <v>13397</v>
      </c>
      <c r="I906" t="s">
        <v>9840</v>
      </c>
      <c r="J906">
        <v>7475761478</v>
      </c>
      <c r="K906" t="s">
        <v>15205</v>
      </c>
      <c r="L906">
        <v>51</v>
      </c>
      <c r="M906">
        <v>55</v>
      </c>
      <c r="N906" t="s">
        <v>791</v>
      </c>
      <c r="O906">
        <v>8079980461</v>
      </c>
      <c r="P906" t="s">
        <v>9837</v>
      </c>
      <c r="Q906" t="s">
        <v>9838</v>
      </c>
      <c r="T906" s="1">
        <v>46209</v>
      </c>
      <c r="U906" s="31">
        <v>46209.784201388888</v>
      </c>
      <c r="V906">
        <v>1</v>
      </c>
      <c r="W906">
        <v>77000</v>
      </c>
      <c r="X906" t="s">
        <v>13400</v>
      </c>
      <c r="Y906" t="s">
        <v>13401</v>
      </c>
      <c r="Z906">
        <v>909020041276989</v>
      </c>
      <c r="AA906" t="s">
        <v>13467</v>
      </c>
      <c r="AB906">
        <v>2</v>
      </c>
      <c r="AC906">
        <v>24.15</v>
      </c>
      <c r="AD906" t="s">
        <v>9471</v>
      </c>
      <c r="AE906" t="s">
        <v>9472</v>
      </c>
      <c r="AF906" t="s">
        <v>13403</v>
      </c>
      <c r="AG906" s="1">
        <v>46237</v>
      </c>
      <c r="AH906">
        <v>27</v>
      </c>
      <c r="AI906" t="s">
        <v>13470</v>
      </c>
      <c r="AJ906" t="s">
        <v>13405</v>
      </c>
      <c r="AK906" t="s">
        <v>13406</v>
      </c>
      <c r="AL906">
        <v>7608847984</v>
      </c>
      <c r="AM906" t="s">
        <v>13407</v>
      </c>
      <c r="AN906" t="s">
        <v>13408</v>
      </c>
      <c r="AO906">
        <v>1318</v>
      </c>
      <c r="AP906">
        <v>0</v>
      </c>
      <c r="AQ906" t="s">
        <v>13459</v>
      </c>
      <c r="AR906">
        <v>1640</v>
      </c>
      <c r="AS906">
        <v>0</v>
      </c>
      <c r="AT906" t="s">
        <v>13603</v>
      </c>
      <c r="AU906">
        <v>295</v>
      </c>
      <c r="AV906">
        <v>0</v>
      </c>
      <c r="AZ906">
        <v>0</v>
      </c>
      <c r="BB906">
        <v>295</v>
      </c>
      <c r="BC906" t="str">
        <f>VLOOKUP(A906,Sheet1!$A$1:$E$221,2,0)</f>
        <v>South East Zone</v>
      </c>
      <c r="BD906" t="str">
        <f>VLOOKUP(A906,Sheet1!$A$1:$E$221,5,0)</f>
        <v>Pratik Mishra</v>
      </c>
    </row>
    <row r="907" spans="1:56" x14ac:dyDescent="0.35">
      <c r="A907" t="s">
        <v>210</v>
      </c>
      <c r="B907">
        <v>253</v>
      </c>
      <c r="C907" t="s">
        <v>789</v>
      </c>
      <c r="D907" t="s">
        <v>10725</v>
      </c>
      <c r="E907">
        <v>544275</v>
      </c>
      <c r="F907" t="s">
        <v>10727</v>
      </c>
      <c r="G907">
        <v>9285511</v>
      </c>
      <c r="H907" t="s">
        <v>13397</v>
      </c>
      <c r="I907" t="s">
        <v>10727</v>
      </c>
      <c r="J907">
        <v>9056659914</v>
      </c>
      <c r="K907" t="s">
        <v>15206</v>
      </c>
      <c r="L907">
        <v>25</v>
      </c>
      <c r="M907">
        <v>23</v>
      </c>
      <c r="N907" t="s">
        <v>789</v>
      </c>
      <c r="O907">
        <v>3567926421</v>
      </c>
      <c r="P907" t="s">
        <v>2750</v>
      </c>
      <c r="Q907" t="s">
        <v>2751</v>
      </c>
      <c r="T907" s="1">
        <v>46209</v>
      </c>
      <c r="U907" s="31">
        <v>46209.761192129627</v>
      </c>
      <c r="V907">
        <v>1</v>
      </c>
      <c r="W907">
        <v>77000</v>
      </c>
      <c r="X907" t="s">
        <v>13400</v>
      </c>
      <c r="Y907" t="s">
        <v>13401</v>
      </c>
      <c r="Z907">
        <v>909020041276989</v>
      </c>
      <c r="AA907" t="s">
        <v>13467</v>
      </c>
      <c r="AB907">
        <v>2</v>
      </c>
      <c r="AC907">
        <v>24.15</v>
      </c>
      <c r="AD907" t="s">
        <v>9550</v>
      </c>
      <c r="AE907" t="s">
        <v>9551</v>
      </c>
      <c r="AF907" t="s">
        <v>13414</v>
      </c>
      <c r="AG907" s="1">
        <v>46247</v>
      </c>
      <c r="AH907">
        <v>27</v>
      </c>
      <c r="AI907" t="s">
        <v>13470</v>
      </c>
      <c r="AJ907" t="s">
        <v>13405</v>
      </c>
      <c r="AK907" t="s">
        <v>13406</v>
      </c>
      <c r="AL907">
        <v>9368142658</v>
      </c>
      <c r="AM907" t="s">
        <v>13407</v>
      </c>
      <c r="AN907" t="s">
        <v>13408</v>
      </c>
      <c r="AO907">
        <v>1318</v>
      </c>
      <c r="AP907">
        <v>0</v>
      </c>
      <c r="AQ907" t="s">
        <v>13462</v>
      </c>
      <c r="AR907">
        <v>1770</v>
      </c>
      <c r="AS907">
        <v>0</v>
      </c>
      <c r="AZ907">
        <v>0</v>
      </c>
      <c r="BC907" t="str">
        <f>VLOOKUP(A907,Sheet1!$A$1:$E$221,2,0)</f>
        <v>West Zone</v>
      </c>
      <c r="BD907" t="str">
        <f>VLOOKUP(A907,Sheet1!$A$1:$E$221,5,0)</f>
        <v>Sandeep Sisodiya</v>
      </c>
    </row>
    <row r="908" spans="1:56" x14ac:dyDescent="0.35">
      <c r="A908" t="s">
        <v>258</v>
      </c>
      <c r="B908">
        <v>915</v>
      </c>
      <c r="C908" t="s">
        <v>789</v>
      </c>
      <c r="D908" t="s">
        <v>9638</v>
      </c>
      <c r="E908">
        <v>481545</v>
      </c>
      <c r="F908" t="s">
        <v>15207</v>
      </c>
      <c r="G908">
        <v>9285405</v>
      </c>
      <c r="H908" t="s">
        <v>13397</v>
      </c>
      <c r="I908" t="s">
        <v>9640</v>
      </c>
      <c r="J908">
        <v>6706759732</v>
      </c>
      <c r="K908" t="s">
        <v>15208</v>
      </c>
      <c r="L908">
        <v>51</v>
      </c>
      <c r="M908">
        <v>57</v>
      </c>
      <c r="N908" t="s">
        <v>789</v>
      </c>
      <c r="O908">
        <v>6794387081</v>
      </c>
      <c r="P908" t="s">
        <v>2116</v>
      </c>
      <c r="Q908" t="s">
        <v>4348</v>
      </c>
      <c r="T908" s="1">
        <v>46210</v>
      </c>
      <c r="U908" s="31">
        <v>46210.624178240738</v>
      </c>
      <c r="V908">
        <v>1</v>
      </c>
      <c r="W908">
        <v>75000</v>
      </c>
      <c r="X908" t="s">
        <v>13400</v>
      </c>
      <c r="Y908" t="s">
        <v>13401</v>
      </c>
      <c r="Z908">
        <v>909020041276989</v>
      </c>
      <c r="AA908" t="s">
        <v>13402</v>
      </c>
      <c r="AB908">
        <v>2</v>
      </c>
      <c r="AC908">
        <v>24.15</v>
      </c>
      <c r="AD908" t="s">
        <v>974</v>
      </c>
      <c r="AE908" t="s">
        <v>975</v>
      </c>
      <c r="AF908" t="s">
        <v>13403</v>
      </c>
      <c r="AG908" s="1">
        <v>46244</v>
      </c>
      <c r="AH908">
        <v>25</v>
      </c>
      <c r="AI908" t="s">
        <v>13404</v>
      </c>
      <c r="AJ908" t="s">
        <v>13435</v>
      </c>
      <c r="AK908" t="s">
        <v>13406</v>
      </c>
      <c r="AL908">
        <v>9580074852</v>
      </c>
      <c r="AM908" t="s">
        <v>13407</v>
      </c>
      <c r="AN908" t="s">
        <v>13408</v>
      </c>
      <c r="AO908">
        <v>1284</v>
      </c>
      <c r="AP908">
        <v>0</v>
      </c>
      <c r="AQ908" t="s">
        <v>13614</v>
      </c>
      <c r="AR908">
        <v>1673</v>
      </c>
      <c r="AS908">
        <v>0</v>
      </c>
      <c r="AZ908">
        <v>0</v>
      </c>
      <c r="BC908" t="str">
        <f>VLOOKUP(A908,Sheet1!$A$1:$E$221,2,0)</f>
        <v>East Zone</v>
      </c>
      <c r="BD908" t="str">
        <f>VLOOKUP(A908,Sheet1!$A$1:$E$221,5,0)</f>
        <v>Sheelendra Pratap Singh</v>
      </c>
    </row>
    <row r="909" spans="1:56" x14ac:dyDescent="0.35">
      <c r="A909" t="s">
        <v>171</v>
      </c>
      <c r="B909">
        <v>350</v>
      </c>
      <c r="C909" t="s">
        <v>787</v>
      </c>
      <c r="D909" t="s">
        <v>9959</v>
      </c>
      <c r="E909">
        <v>157169</v>
      </c>
      <c r="F909" t="s">
        <v>15209</v>
      </c>
      <c r="G909">
        <v>4930106</v>
      </c>
      <c r="H909" t="s">
        <v>13397</v>
      </c>
      <c r="I909" t="s">
        <v>1575</v>
      </c>
      <c r="J909">
        <v>1065061979</v>
      </c>
      <c r="K909" t="s">
        <v>15210</v>
      </c>
      <c r="L909">
        <v>36</v>
      </c>
      <c r="M909">
        <v>41</v>
      </c>
      <c r="N909" t="s">
        <v>787</v>
      </c>
      <c r="O909">
        <v>7135426064</v>
      </c>
      <c r="P909" t="s">
        <v>9960</v>
      </c>
      <c r="Q909" t="s">
        <v>9961</v>
      </c>
      <c r="T909" s="1">
        <v>46209</v>
      </c>
      <c r="U909" s="31">
        <v>46209.796261574076</v>
      </c>
      <c r="V909">
        <v>1</v>
      </c>
      <c r="W909">
        <v>90000</v>
      </c>
      <c r="X909" t="s">
        <v>13400</v>
      </c>
      <c r="Y909" t="s">
        <v>13401</v>
      </c>
      <c r="Z909">
        <v>909020041276989</v>
      </c>
      <c r="AA909" t="s">
        <v>13467</v>
      </c>
      <c r="AB909">
        <v>4</v>
      </c>
      <c r="AC909">
        <v>24.15</v>
      </c>
      <c r="AD909" t="s">
        <v>9422</v>
      </c>
      <c r="AE909" t="s">
        <v>9423</v>
      </c>
      <c r="AF909" t="s">
        <v>13419</v>
      </c>
      <c r="AG909" s="1">
        <v>46246</v>
      </c>
      <c r="AH909">
        <v>27</v>
      </c>
      <c r="AI909" t="s">
        <v>13470</v>
      </c>
      <c r="AJ909" t="s">
        <v>13435</v>
      </c>
      <c r="AK909" t="s">
        <v>13406</v>
      </c>
      <c r="AL909">
        <v>7347028084</v>
      </c>
      <c r="AM909" t="s">
        <v>13415</v>
      </c>
      <c r="AN909" t="s">
        <v>13408</v>
      </c>
      <c r="AO909">
        <v>1540</v>
      </c>
      <c r="AP909">
        <v>0</v>
      </c>
      <c r="AQ909" t="s">
        <v>13451</v>
      </c>
      <c r="AR909">
        <v>2008</v>
      </c>
      <c r="AS909">
        <v>0</v>
      </c>
      <c r="AZ909">
        <v>0</v>
      </c>
      <c r="BC909" t="str">
        <f>VLOOKUP(A909,Sheet1!$A$1:$E$221,2,0)</f>
        <v>East Zone</v>
      </c>
      <c r="BD909" t="str">
        <f>VLOOKUP(A909,Sheet1!$A$1:$E$221,5,0)</f>
        <v>Pavan Kumar Rai</v>
      </c>
    </row>
    <row r="910" spans="1:56" x14ac:dyDescent="0.35">
      <c r="A910" t="s">
        <v>924</v>
      </c>
      <c r="B910">
        <v>647</v>
      </c>
      <c r="C910" t="s">
        <v>782</v>
      </c>
      <c r="D910" t="s">
        <v>9714</v>
      </c>
      <c r="E910">
        <v>691474</v>
      </c>
      <c r="F910" t="s">
        <v>15211</v>
      </c>
      <c r="G910">
        <v>8465340</v>
      </c>
      <c r="H910" t="s">
        <v>13397</v>
      </c>
      <c r="I910" t="s">
        <v>9716</v>
      </c>
      <c r="J910">
        <v>4182683321</v>
      </c>
      <c r="K910" t="s">
        <v>15212</v>
      </c>
      <c r="L910">
        <v>35</v>
      </c>
      <c r="M910">
        <v>36</v>
      </c>
      <c r="N910" t="s">
        <v>788</v>
      </c>
      <c r="O910">
        <v>2020615130</v>
      </c>
      <c r="P910" t="s">
        <v>4070</v>
      </c>
      <c r="Q910" t="s">
        <v>4071</v>
      </c>
      <c r="T910" s="1">
        <v>46210</v>
      </c>
      <c r="U910" s="31">
        <v>46210.607037037036</v>
      </c>
      <c r="V910">
        <v>1</v>
      </c>
      <c r="W910">
        <v>90000</v>
      </c>
      <c r="X910" t="s">
        <v>13400</v>
      </c>
      <c r="Y910" t="s">
        <v>13401</v>
      </c>
      <c r="Z910">
        <v>909020041276989</v>
      </c>
      <c r="AA910" t="s">
        <v>13402</v>
      </c>
      <c r="AB910">
        <v>4</v>
      </c>
      <c r="AC910">
        <v>24.15</v>
      </c>
      <c r="AD910" t="s">
        <v>931</v>
      </c>
      <c r="AE910" t="s">
        <v>932</v>
      </c>
      <c r="AF910" t="s">
        <v>13426</v>
      </c>
      <c r="AG910" s="1">
        <v>46246</v>
      </c>
      <c r="AH910">
        <v>25</v>
      </c>
      <c r="AI910" t="s">
        <v>13404</v>
      </c>
      <c r="AJ910" t="s">
        <v>13427</v>
      </c>
      <c r="AK910" t="s">
        <v>13406</v>
      </c>
      <c r="AL910">
        <v>9173015621</v>
      </c>
      <c r="AM910" t="s">
        <v>13415</v>
      </c>
      <c r="AN910" t="s">
        <v>13408</v>
      </c>
      <c r="AO910">
        <v>1540</v>
      </c>
      <c r="AP910">
        <v>0</v>
      </c>
      <c r="AQ910" t="s">
        <v>13451</v>
      </c>
      <c r="AR910">
        <v>2008</v>
      </c>
      <c r="AS910">
        <v>0</v>
      </c>
      <c r="AZ910">
        <v>0</v>
      </c>
      <c r="BC910" t="str">
        <f>VLOOKUP(A910,Sheet1!$A$1:$E$221,2,0)</f>
        <v>West Zone</v>
      </c>
      <c r="BD910" t="str">
        <f>VLOOKUP(A910,Sheet1!$A$1:$E$221,5,0)</f>
        <v>Valand Priyankkumar</v>
      </c>
    </row>
    <row r="911" spans="1:56" x14ac:dyDescent="0.35">
      <c r="A911" t="s">
        <v>281</v>
      </c>
      <c r="B911">
        <v>592</v>
      </c>
      <c r="C911" t="s">
        <v>791</v>
      </c>
      <c r="D911" t="s">
        <v>9852</v>
      </c>
      <c r="E911">
        <v>433214</v>
      </c>
      <c r="F911" t="s">
        <v>15213</v>
      </c>
      <c r="G911">
        <v>7590654</v>
      </c>
      <c r="H911" t="s">
        <v>13397</v>
      </c>
      <c r="I911" t="s">
        <v>9854</v>
      </c>
      <c r="J911">
        <v>3568220768</v>
      </c>
      <c r="K911" t="s">
        <v>15214</v>
      </c>
      <c r="L911">
        <v>30</v>
      </c>
      <c r="M911">
        <v>27</v>
      </c>
      <c r="N911" t="s">
        <v>791</v>
      </c>
      <c r="O911">
        <v>1162904320</v>
      </c>
      <c r="P911" t="s">
        <v>2910</v>
      </c>
      <c r="Q911" t="s">
        <v>2911</v>
      </c>
      <c r="T911" s="1">
        <v>46209</v>
      </c>
      <c r="U911" s="31">
        <v>46209.800729166665</v>
      </c>
      <c r="V911">
        <v>1</v>
      </c>
      <c r="W911">
        <v>90000</v>
      </c>
      <c r="X911" t="s">
        <v>13400</v>
      </c>
      <c r="Y911" t="s">
        <v>13401</v>
      </c>
      <c r="Z911">
        <v>909020041276989</v>
      </c>
      <c r="AA911" t="s">
        <v>13467</v>
      </c>
      <c r="AB911">
        <v>3</v>
      </c>
      <c r="AC911">
        <v>24.15</v>
      </c>
      <c r="AD911" t="s">
        <v>9411</v>
      </c>
      <c r="AE911" t="s">
        <v>9412</v>
      </c>
      <c r="AF911" t="s">
        <v>13403</v>
      </c>
      <c r="AG911" s="1">
        <v>46253</v>
      </c>
      <c r="AH911">
        <v>27</v>
      </c>
      <c r="AI911" t="s">
        <v>13470</v>
      </c>
      <c r="AJ911" t="s">
        <v>13435</v>
      </c>
      <c r="AK911" t="s">
        <v>13406</v>
      </c>
      <c r="AL911">
        <v>9777625889</v>
      </c>
      <c r="AM911" t="s">
        <v>13407</v>
      </c>
      <c r="AN911" t="s">
        <v>13408</v>
      </c>
      <c r="AO911">
        <v>1540</v>
      </c>
      <c r="AP911">
        <v>0</v>
      </c>
      <c r="AQ911" t="s">
        <v>13533</v>
      </c>
      <c r="AR911">
        <v>1917</v>
      </c>
      <c r="AS911">
        <v>0</v>
      </c>
      <c r="AZ911">
        <v>0</v>
      </c>
      <c r="BC911" t="str">
        <f>VLOOKUP(A911,Sheet1!$A$1:$E$221,2,0)</f>
        <v>South East Zone</v>
      </c>
      <c r="BD911" t="str">
        <f>VLOOKUP(A911,Sheet1!$A$1:$E$221,5,0)</f>
        <v>Radhashyam Panda</v>
      </c>
    </row>
    <row r="912" spans="1:56" x14ac:dyDescent="0.35">
      <c r="A912" t="s">
        <v>691</v>
      </c>
      <c r="B912">
        <v>96</v>
      </c>
      <c r="C912" t="s">
        <v>787</v>
      </c>
      <c r="D912" t="s">
        <v>10043</v>
      </c>
      <c r="E912">
        <v>360053</v>
      </c>
      <c r="F912" t="s">
        <v>15215</v>
      </c>
      <c r="G912">
        <v>9285254</v>
      </c>
      <c r="H912" t="s">
        <v>13397</v>
      </c>
      <c r="I912" t="s">
        <v>10045</v>
      </c>
      <c r="J912">
        <v>2629312195</v>
      </c>
      <c r="K912" t="s">
        <v>4617</v>
      </c>
      <c r="L912">
        <v>55</v>
      </c>
      <c r="M912">
        <v>24</v>
      </c>
      <c r="N912" t="s">
        <v>787</v>
      </c>
      <c r="O912">
        <v>3581880969</v>
      </c>
      <c r="P912" t="s">
        <v>121</v>
      </c>
      <c r="Q912" t="s">
        <v>4553</v>
      </c>
      <c r="T912" s="1">
        <v>46209</v>
      </c>
      <c r="U912" s="31">
        <v>46209.8434375</v>
      </c>
      <c r="V912">
        <v>1</v>
      </c>
      <c r="W912">
        <v>85000</v>
      </c>
      <c r="X912" t="s">
        <v>13400</v>
      </c>
      <c r="Y912" t="s">
        <v>13401</v>
      </c>
      <c r="Z912">
        <v>909020041276989</v>
      </c>
      <c r="AA912" t="s">
        <v>13467</v>
      </c>
      <c r="AB912">
        <v>5</v>
      </c>
      <c r="AC912">
        <v>24.15</v>
      </c>
      <c r="AD912" t="s">
        <v>9989</v>
      </c>
      <c r="AE912" t="s">
        <v>9990</v>
      </c>
      <c r="AF912" t="s">
        <v>13403</v>
      </c>
      <c r="AG912" s="1">
        <v>46255</v>
      </c>
      <c r="AH912">
        <v>27</v>
      </c>
      <c r="AI912" t="s">
        <v>13470</v>
      </c>
      <c r="AJ912" t="s">
        <v>13427</v>
      </c>
      <c r="AK912" t="s">
        <v>13406</v>
      </c>
      <c r="AL912">
        <v>9263594327</v>
      </c>
      <c r="AM912" t="s">
        <v>13407</v>
      </c>
      <c r="AN912" t="s">
        <v>13408</v>
      </c>
      <c r="AO912">
        <v>1455</v>
      </c>
      <c r="AP912">
        <v>0</v>
      </c>
      <c r="AQ912" t="s">
        <v>13549</v>
      </c>
      <c r="AR912">
        <v>1896</v>
      </c>
      <c r="AS912">
        <v>0</v>
      </c>
      <c r="AZ912">
        <v>0</v>
      </c>
      <c r="BC912" t="str">
        <f>VLOOKUP(A912,Sheet1!$A$1:$E$221,2,0)</f>
        <v>East Zone</v>
      </c>
      <c r="BD912" t="str">
        <f>VLOOKUP(A912,Sheet1!$A$1:$E$221,5,0)</f>
        <v>Pavan Kumar Rai</v>
      </c>
    </row>
    <row r="913" spans="1:56" x14ac:dyDescent="0.35">
      <c r="A913" t="s">
        <v>917</v>
      </c>
      <c r="B913">
        <v>657</v>
      </c>
      <c r="C913" t="s">
        <v>789</v>
      </c>
      <c r="D913" t="s">
        <v>10279</v>
      </c>
      <c r="E913">
        <v>615609</v>
      </c>
      <c r="F913" t="s">
        <v>15216</v>
      </c>
      <c r="G913">
        <v>7991325</v>
      </c>
      <c r="H913" t="s">
        <v>13397</v>
      </c>
      <c r="I913" t="s">
        <v>10281</v>
      </c>
      <c r="J913">
        <v>5577387626</v>
      </c>
      <c r="K913" t="s">
        <v>99</v>
      </c>
      <c r="L913">
        <v>56</v>
      </c>
      <c r="M913">
        <v>25</v>
      </c>
      <c r="N913" t="s">
        <v>789</v>
      </c>
      <c r="O913">
        <v>5333976693</v>
      </c>
      <c r="P913" t="s">
        <v>10275</v>
      </c>
      <c r="Q913" t="s">
        <v>10276</v>
      </c>
      <c r="T913" s="1">
        <v>46210</v>
      </c>
      <c r="U913" s="31">
        <v>46210.627476851849</v>
      </c>
      <c r="V913">
        <v>1</v>
      </c>
      <c r="W913">
        <v>55000</v>
      </c>
      <c r="X913" t="s">
        <v>13400</v>
      </c>
      <c r="Y913" t="s">
        <v>13401</v>
      </c>
      <c r="Z913">
        <v>909020041276989</v>
      </c>
      <c r="AA913" t="s">
        <v>13467</v>
      </c>
      <c r="AB913">
        <v>2</v>
      </c>
      <c r="AC913">
        <v>24.15</v>
      </c>
      <c r="AD913" t="s">
        <v>10026</v>
      </c>
      <c r="AE913" t="s">
        <v>10027</v>
      </c>
      <c r="AF913" t="s">
        <v>13414</v>
      </c>
      <c r="AG913" s="1">
        <v>46251</v>
      </c>
      <c r="AH913">
        <v>27</v>
      </c>
      <c r="AI913" t="s">
        <v>13470</v>
      </c>
      <c r="AJ913" t="s">
        <v>13435</v>
      </c>
      <c r="AK913" t="s">
        <v>13406</v>
      </c>
      <c r="AL913">
        <v>7404207599</v>
      </c>
      <c r="AM913" t="s">
        <v>13407</v>
      </c>
      <c r="AN913" t="s">
        <v>13408</v>
      </c>
      <c r="AO913">
        <v>942</v>
      </c>
      <c r="AP913">
        <v>0</v>
      </c>
      <c r="AQ913" t="s">
        <v>14192</v>
      </c>
      <c r="AR913">
        <v>1227</v>
      </c>
      <c r="AS913">
        <v>0</v>
      </c>
      <c r="AZ913">
        <v>0</v>
      </c>
      <c r="BC913" t="str">
        <f>VLOOKUP(A913,Sheet1!$A$1:$E$221,2,0)</f>
        <v>East Zone</v>
      </c>
      <c r="BD913" t="str">
        <f>VLOOKUP(A913,Sheet1!$A$1:$E$221,5,0)</f>
        <v>Marut Nandan</v>
      </c>
    </row>
    <row r="914" spans="1:56" x14ac:dyDescent="0.35">
      <c r="A914" t="s">
        <v>221</v>
      </c>
      <c r="B914">
        <v>789</v>
      </c>
      <c r="C914" t="s">
        <v>792</v>
      </c>
      <c r="D914" t="s">
        <v>9665</v>
      </c>
      <c r="E914">
        <v>422393</v>
      </c>
      <c r="F914" t="s">
        <v>4069</v>
      </c>
      <c r="G914">
        <v>8626196</v>
      </c>
      <c r="H914" t="s">
        <v>13397</v>
      </c>
      <c r="I914" t="s">
        <v>4069</v>
      </c>
      <c r="J914">
        <v>3187990261</v>
      </c>
      <c r="K914" t="s">
        <v>15217</v>
      </c>
      <c r="L914">
        <v>48</v>
      </c>
      <c r="M914">
        <v>52</v>
      </c>
      <c r="N914" t="s">
        <v>792</v>
      </c>
      <c r="O914">
        <v>5238347287</v>
      </c>
      <c r="P914" t="s">
        <v>9666</v>
      </c>
      <c r="Q914" t="s">
        <v>9667</v>
      </c>
      <c r="T914" s="1">
        <v>46209</v>
      </c>
      <c r="U914" s="31">
        <v>46209.829444444447</v>
      </c>
      <c r="V914">
        <v>1</v>
      </c>
      <c r="W914">
        <v>90000</v>
      </c>
      <c r="X914" t="s">
        <v>13400</v>
      </c>
      <c r="Y914" t="s">
        <v>13401</v>
      </c>
      <c r="Z914">
        <v>909020041276989</v>
      </c>
      <c r="AA914" t="s">
        <v>13467</v>
      </c>
      <c r="AB914">
        <v>4</v>
      </c>
      <c r="AC914">
        <v>24.15</v>
      </c>
      <c r="AD914" t="s">
        <v>9411</v>
      </c>
      <c r="AE914" t="s">
        <v>9412</v>
      </c>
      <c r="AF914" t="s">
        <v>13419</v>
      </c>
      <c r="AG914" s="1">
        <v>46241</v>
      </c>
      <c r="AH914">
        <v>27</v>
      </c>
      <c r="AI914" t="s">
        <v>13470</v>
      </c>
      <c r="AJ914" t="s">
        <v>13405</v>
      </c>
      <c r="AK914" t="s">
        <v>13406</v>
      </c>
      <c r="AL914">
        <v>9786989705</v>
      </c>
      <c r="AM914" t="s">
        <v>13407</v>
      </c>
      <c r="AN914" t="s">
        <v>13408</v>
      </c>
      <c r="AO914">
        <v>1540</v>
      </c>
      <c r="AP914">
        <v>0</v>
      </c>
      <c r="AQ914" t="s">
        <v>13533</v>
      </c>
      <c r="AR914">
        <v>1917</v>
      </c>
      <c r="AS914">
        <v>0</v>
      </c>
      <c r="AZ914">
        <v>0</v>
      </c>
      <c r="BC914" t="str">
        <f>VLOOKUP(A914,Sheet1!$A$1:$E$221,2,0)</f>
        <v>South Zone</v>
      </c>
      <c r="BD914" t="str">
        <f>VLOOKUP(A914,Sheet1!$A$1:$E$221,5,0)</f>
        <v>Sankar T</v>
      </c>
    </row>
    <row r="915" spans="1:56" x14ac:dyDescent="0.35">
      <c r="A915" t="s">
        <v>209</v>
      </c>
      <c r="B915">
        <v>150</v>
      </c>
      <c r="C915" t="s">
        <v>789</v>
      </c>
      <c r="D915" t="s">
        <v>10711</v>
      </c>
      <c r="E915">
        <v>10744</v>
      </c>
      <c r="F915" t="s">
        <v>15218</v>
      </c>
      <c r="G915">
        <v>9167872</v>
      </c>
      <c r="H915" t="s">
        <v>13397</v>
      </c>
      <c r="I915" t="s">
        <v>6592</v>
      </c>
      <c r="J915">
        <v>231690401</v>
      </c>
      <c r="K915" t="s">
        <v>15219</v>
      </c>
      <c r="L915">
        <v>41</v>
      </c>
      <c r="M915">
        <v>43</v>
      </c>
      <c r="N915" t="s">
        <v>789</v>
      </c>
      <c r="O915">
        <v>1995068963</v>
      </c>
      <c r="P915" t="s">
        <v>4530</v>
      </c>
      <c r="Q915" t="s">
        <v>4531</v>
      </c>
      <c r="T915" s="1">
        <v>46210</v>
      </c>
      <c r="U915" s="31">
        <v>46210.643900462965</v>
      </c>
      <c r="V915">
        <v>1</v>
      </c>
      <c r="W915">
        <v>90000</v>
      </c>
      <c r="X915" t="s">
        <v>13400</v>
      </c>
      <c r="Y915" t="s">
        <v>13401</v>
      </c>
      <c r="Z915">
        <v>909020041276989</v>
      </c>
      <c r="AA915" t="s">
        <v>13467</v>
      </c>
      <c r="AB915">
        <v>8</v>
      </c>
      <c r="AC915">
        <v>24.15</v>
      </c>
      <c r="AD915" t="s">
        <v>9422</v>
      </c>
      <c r="AE915" t="s">
        <v>9423</v>
      </c>
      <c r="AF915" t="s">
        <v>13414</v>
      </c>
      <c r="AG915" s="1">
        <v>46241</v>
      </c>
      <c r="AH915">
        <v>27</v>
      </c>
      <c r="AI915" t="s">
        <v>13470</v>
      </c>
      <c r="AJ915" t="s">
        <v>13405</v>
      </c>
      <c r="AK915" t="s">
        <v>13443</v>
      </c>
      <c r="AL915">
        <v>9873143998</v>
      </c>
      <c r="AM915" t="s">
        <v>13415</v>
      </c>
      <c r="AN915" t="s">
        <v>13408</v>
      </c>
      <c r="AO915">
        <v>1540</v>
      </c>
      <c r="AP915">
        <v>0</v>
      </c>
      <c r="AQ915" t="s">
        <v>13451</v>
      </c>
      <c r="AR915">
        <v>2008</v>
      </c>
      <c r="AS915">
        <v>0</v>
      </c>
      <c r="AZ915">
        <v>0</v>
      </c>
      <c r="BC915" t="str">
        <f>VLOOKUP(A915,Sheet1!$A$1:$E$221,2,0)</f>
        <v>West Zone</v>
      </c>
      <c r="BD915" t="str">
        <f>VLOOKUP(A915,Sheet1!$A$1:$E$221,5,0)</f>
        <v>Pradeep Kumar</v>
      </c>
    </row>
    <row r="916" spans="1:56" x14ac:dyDescent="0.35">
      <c r="A916" t="s">
        <v>907</v>
      </c>
      <c r="B916">
        <v>402</v>
      </c>
      <c r="C916" t="s">
        <v>787</v>
      </c>
      <c r="D916" t="s">
        <v>9976</v>
      </c>
      <c r="E916">
        <v>595624</v>
      </c>
      <c r="F916" t="s">
        <v>1143</v>
      </c>
      <c r="G916">
        <v>9285326</v>
      </c>
      <c r="H916" t="s">
        <v>13397</v>
      </c>
      <c r="I916" t="s">
        <v>9362</v>
      </c>
      <c r="J916">
        <v>7763988512</v>
      </c>
      <c r="K916" t="s">
        <v>15220</v>
      </c>
      <c r="L916">
        <v>30</v>
      </c>
      <c r="M916">
        <v>32</v>
      </c>
      <c r="N916" t="s">
        <v>787</v>
      </c>
      <c r="O916">
        <v>7393809067</v>
      </c>
      <c r="P916" t="s">
        <v>4123</v>
      </c>
      <c r="Q916" t="s">
        <v>4124</v>
      </c>
      <c r="T916" s="1">
        <v>46209</v>
      </c>
      <c r="U916" s="31">
        <v>46209.798229166663</v>
      </c>
      <c r="V916">
        <v>1</v>
      </c>
      <c r="W916">
        <v>77000</v>
      </c>
      <c r="X916" t="s">
        <v>13400</v>
      </c>
      <c r="Y916" t="s">
        <v>13401</v>
      </c>
      <c r="Z916">
        <v>909020041276989</v>
      </c>
      <c r="AA916" t="s">
        <v>15025</v>
      </c>
      <c r="AB916">
        <v>2</v>
      </c>
      <c r="AC916">
        <v>24.15</v>
      </c>
      <c r="AD916" t="s">
        <v>9978</v>
      </c>
      <c r="AE916" t="s">
        <v>9979</v>
      </c>
      <c r="AF916" t="s">
        <v>13414</v>
      </c>
      <c r="AG916" s="1">
        <v>46246</v>
      </c>
      <c r="AH916">
        <v>39</v>
      </c>
      <c r="AI916" t="s">
        <v>13470</v>
      </c>
      <c r="AJ916" t="s">
        <v>13435</v>
      </c>
      <c r="AK916" t="s">
        <v>13406</v>
      </c>
      <c r="AL916">
        <v>7761909911</v>
      </c>
      <c r="AM916" t="s">
        <v>13415</v>
      </c>
      <c r="AN916" t="s">
        <v>13408</v>
      </c>
      <c r="AO916">
        <v>1318</v>
      </c>
      <c r="AP916">
        <v>0</v>
      </c>
      <c r="AQ916" t="s">
        <v>15221</v>
      </c>
      <c r="AR916">
        <v>2586</v>
      </c>
      <c r="AS916">
        <v>0</v>
      </c>
      <c r="AZ916">
        <v>0</v>
      </c>
      <c r="BC916" t="str">
        <f>VLOOKUP(A916,Sheet1!$A$1:$E$221,2,0)</f>
        <v>East Zone</v>
      </c>
      <c r="BD916" t="str">
        <f>VLOOKUP(A916,Sheet1!$A$1:$E$221,5,0)</f>
        <v>Abhishek Kumar Tiwari</v>
      </c>
    </row>
    <row r="917" spans="1:56" x14ac:dyDescent="0.35">
      <c r="A917" t="s">
        <v>177</v>
      </c>
      <c r="B917">
        <v>606</v>
      </c>
      <c r="C917" t="s">
        <v>788</v>
      </c>
      <c r="D917" t="s">
        <v>9654</v>
      </c>
      <c r="E917">
        <v>458272</v>
      </c>
      <c r="F917" t="s">
        <v>15222</v>
      </c>
      <c r="G917">
        <v>7514062</v>
      </c>
      <c r="H917" t="s">
        <v>13397</v>
      </c>
      <c r="I917" t="s">
        <v>9656</v>
      </c>
      <c r="J917">
        <v>3642313037</v>
      </c>
      <c r="K917" t="s">
        <v>15223</v>
      </c>
      <c r="L917">
        <v>27</v>
      </c>
      <c r="M917">
        <v>29</v>
      </c>
      <c r="N917" t="s">
        <v>788</v>
      </c>
      <c r="O917">
        <v>7457496997</v>
      </c>
      <c r="P917" t="s">
        <v>1310</v>
      </c>
      <c r="Q917" t="s">
        <v>1311</v>
      </c>
      <c r="T917" s="1">
        <v>46209</v>
      </c>
      <c r="U917" s="31">
        <v>46209.797314814816</v>
      </c>
      <c r="V917">
        <v>1</v>
      </c>
      <c r="W917">
        <v>90000</v>
      </c>
      <c r="X917" t="s">
        <v>13400</v>
      </c>
      <c r="Y917" t="s">
        <v>13401</v>
      </c>
      <c r="Z917">
        <v>909020041276989</v>
      </c>
      <c r="AA917" t="s">
        <v>13467</v>
      </c>
      <c r="AB917">
        <v>3</v>
      </c>
      <c r="AC917">
        <v>24.15</v>
      </c>
      <c r="AD917" t="s">
        <v>9411</v>
      </c>
      <c r="AE917" t="s">
        <v>9412</v>
      </c>
      <c r="AF917" t="s">
        <v>13426</v>
      </c>
      <c r="AG917" s="1">
        <v>46237</v>
      </c>
      <c r="AH917">
        <v>27</v>
      </c>
      <c r="AI917" t="s">
        <v>13470</v>
      </c>
      <c r="AJ917" t="s">
        <v>13405</v>
      </c>
      <c r="AK917" t="s">
        <v>13406</v>
      </c>
      <c r="AL917">
        <v>8959196193</v>
      </c>
      <c r="AM917" t="s">
        <v>13407</v>
      </c>
      <c r="AN917" t="s">
        <v>13408</v>
      </c>
      <c r="AO917">
        <v>1540</v>
      </c>
      <c r="AP917">
        <v>0</v>
      </c>
      <c r="AQ917" t="s">
        <v>13533</v>
      </c>
      <c r="AR917">
        <v>1917</v>
      </c>
      <c r="AS917">
        <v>0</v>
      </c>
      <c r="AZ917">
        <v>0</v>
      </c>
      <c r="BC917" t="str">
        <f>VLOOKUP(A917,Sheet1!$A$1:$E$221,2,0)</f>
        <v>South Zone</v>
      </c>
      <c r="BD917" t="str">
        <f>VLOOKUP(A917,Sheet1!$A$1:$E$221,5,0)</f>
        <v>Vinay Kumar Vishwakarma</v>
      </c>
    </row>
    <row r="918" spans="1:56" x14ac:dyDescent="0.35">
      <c r="A918" t="s">
        <v>911</v>
      </c>
      <c r="B918">
        <v>279</v>
      </c>
      <c r="C918" t="s">
        <v>782</v>
      </c>
      <c r="D918" t="s">
        <v>10881</v>
      </c>
      <c r="E918">
        <v>315450</v>
      </c>
      <c r="F918" t="s">
        <v>15224</v>
      </c>
      <c r="G918">
        <v>8248267</v>
      </c>
      <c r="H918" t="s">
        <v>13397</v>
      </c>
      <c r="I918" t="s">
        <v>10883</v>
      </c>
      <c r="J918">
        <v>6489190767</v>
      </c>
      <c r="K918" t="s">
        <v>15225</v>
      </c>
      <c r="L918">
        <v>32</v>
      </c>
      <c r="M918">
        <v>24</v>
      </c>
      <c r="N918" t="s">
        <v>782</v>
      </c>
      <c r="O918">
        <v>5253404341</v>
      </c>
      <c r="P918" t="s">
        <v>8072</v>
      </c>
      <c r="Q918" t="s">
        <v>8073</v>
      </c>
      <c r="T918" s="1">
        <v>46210</v>
      </c>
      <c r="U918" s="31">
        <v>46210.826770833337</v>
      </c>
      <c r="V918">
        <v>1</v>
      </c>
      <c r="W918">
        <v>40000</v>
      </c>
      <c r="X918" t="s">
        <v>13400</v>
      </c>
      <c r="Y918" t="s">
        <v>13401</v>
      </c>
      <c r="Z918">
        <v>909020041276989</v>
      </c>
      <c r="AA918" t="s">
        <v>13402</v>
      </c>
      <c r="AB918">
        <v>2</v>
      </c>
      <c r="AC918">
        <v>24.5</v>
      </c>
      <c r="AD918" t="s">
        <v>3047</v>
      </c>
      <c r="AE918" t="s">
        <v>3048</v>
      </c>
      <c r="AF918" t="s">
        <v>13414</v>
      </c>
      <c r="AG918" s="1">
        <v>46242</v>
      </c>
      <c r="AH918">
        <v>25</v>
      </c>
      <c r="AI918" t="s">
        <v>13404</v>
      </c>
      <c r="AJ918" t="s">
        <v>13427</v>
      </c>
      <c r="AK918" t="s">
        <v>13406</v>
      </c>
      <c r="AL918">
        <v>9588209374</v>
      </c>
      <c r="AM918" t="s">
        <v>13415</v>
      </c>
      <c r="AN918" t="s">
        <v>13408</v>
      </c>
      <c r="AO918">
        <v>685</v>
      </c>
      <c r="AP918">
        <v>0</v>
      </c>
      <c r="AQ918" t="s">
        <v>13721</v>
      </c>
      <c r="AR918">
        <v>852</v>
      </c>
      <c r="AS918">
        <v>0</v>
      </c>
      <c r="AZ918">
        <v>0</v>
      </c>
      <c r="BC918" t="str">
        <f>VLOOKUP(A918,Sheet1!$A$1:$E$221,2,0)</f>
        <v>West Zone</v>
      </c>
      <c r="BD918" t="str">
        <f>VLOOKUP(A918,Sheet1!$A$1:$E$221,5,0)</f>
        <v>Naveen Kumar</v>
      </c>
    </row>
    <row r="919" spans="1:56" x14ac:dyDescent="0.35">
      <c r="A919" t="s">
        <v>209</v>
      </c>
      <c r="B919">
        <v>150</v>
      </c>
      <c r="C919" t="s">
        <v>789</v>
      </c>
      <c r="D919" t="s">
        <v>9697</v>
      </c>
      <c r="E919">
        <v>341697</v>
      </c>
      <c r="F919" t="s">
        <v>14784</v>
      </c>
      <c r="G919">
        <v>8423902</v>
      </c>
      <c r="H919" t="s">
        <v>13397</v>
      </c>
      <c r="I919" t="s">
        <v>9699</v>
      </c>
      <c r="J919">
        <v>7659354243</v>
      </c>
      <c r="K919" t="s">
        <v>15226</v>
      </c>
      <c r="L919">
        <v>40</v>
      </c>
      <c r="M919">
        <v>44</v>
      </c>
      <c r="N919" t="s">
        <v>789</v>
      </c>
      <c r="O919">
        <v>3232343458</v>
      </c>
      <c r="P919" t="s">
        <v>4530</v>
      </c>
      <c r="Q919" t="s">
        <v>4531</v>
      </c>
      <c r="R919" t="s">
        <v>3914</v>
      </c>
      <c r="S919" t="s">
        <v>15227</v>
      </c>
      <c r="T919" s="1">
        <v>46209</v>
      </c>
      <c r="U919" s="31">
        <v>46209.820381944446</v>
      </c>
      <c r="V919">
        <v>1</v>
      </c>
      <c r="W919">
        <v>90000</v>
      </c>
      <c r="X919" t="s">
        <v>13400</v>
      </c>
      <c r="Y919" t="s">
        <v>13401</v>
      </c>
      <c r="Z919">
        <v>909020041276989</v>
      </c>
      <c r="AA919" t="s">
        <v>13467</v>
      </c>
      <c r="AB919">
        <v>4</v>
      </c>
      <c r="AC919">
        <v>24.15</v>
      </c>
      <c r="AD919" t="s">
        <v>9422</v>
      </c>
      <c r="AE919" t="s">
        <v>9423</v>
      </c>
      <c r="AF919" t="s">
        <v>13414</v>
      </c>
      <c r="AG919" s="1">
        <v>46241</v>
      </c>
      <c r="AH919">
        <v>27</v>
      </c>
      <c r="AI919" t="s">
        <v>13470</v>
      </c>
      <c r="AJ919" t="s">
        <v>13427</v>
      </c>
      <c r="AK919" t="s">
        <v>13406</v>
      </c>
      <c r="AL919">
        <v>7500076996</v>
      </c>
      <c r="AM919" t="s">
        <v>13415</v>
      </c>
      <c r="AN919" t="s">
        <v>13408</v>
      </c>
      <c r="AO919">
        <v>1540</v>
      </c>
      <c r="AP919">
        <v>0</v>
      </c>
      <c r="AQ919" t="s">
        <v>13451</v>
      </c>
      <c r="AR919">
        <v>2008</v>
      </c>
      <c r="AS919">
        <v>0</v>
      </c>
      <c r="AZ919">
        <v>0</v>
      </c>
      <c r="BC919" t="str">
        <f>VLOOKUP(A919,Sheet1!$A$1:$E$221,2,0)</f>
        <v>West Zone</v>
      </c>
      <c r="BD919" t="str">
        <f>VLOOKUP(A919,Sheet1!$A$1:$E$221,5,0)</f>
        <v>Pradeep Kumar</v>
      </c>
    </row>
    <row r="920" spans="1:56" x14ac:dyDescent="0.35">
      <c r="A920" t="s">
        <v>169</v>
      </c>
      <c r="B920">
        <v>244</v>
      </c>
      <c r="C920" t="s">
        <v>784</v>
      </c>
      <c r="D920" t="s">
        <v>15228</v>
      </c>
      <c r="E920">
        <v>679914</v>
      </c>
      <c r="F920" t="s">
        <v>15229</v>
      </c>
      <c r="G920">
        <v>9285703</v>
      </c>
      <c r="H920" t="s">
        <v>13397</v>
      </c>
      <c r="I920" t="s">
        <v>15230</v>
      </c>
      <c r="J920">
        <v>3203596991</v>
      </c>
      <c r="K920" t="s">
        <v>15231</v>
      </c>
      <c r="L920">
        <v>34</v>
      </c>
      <c r="M920">
        <v>36</v>
      </c>
      <c r="N920" t="s">
        <v>784</v>
      </c>
      <c r="O920">
        <v>4720226749</v>
      </c>
      <c r="P920" t="s">
        <v>2520</v>
      </c>
      <c r="Q920" t="s">
        <v>2521</v>
      </c>
      <c r="T920" s="1">
        <v>46209</v>
      </c>
      <c r="U920" s="31">
        <v>46209.820416666669</v>
      </c>
      <c r="V920">
        <v>1</v>
      </c>
      <c r="W920">
        <v>65000</v>
      </c>
      <c r="X920" t="s">
        <v>13400</v>
      </c>
      <c r="Y920" t="s">
        <v>13401</v>
      </c>
      <c r="Z920">
        <v>909020041276989</v>
      </c>
      <c r="AA920" t="s">
        <v>13467</v>
      </c>
      <c r="AB920">
        <v>2</v>
      </c>
      <c r="AC920">
        <v>24.15</v>
      </c>
      <c r="AD920" t="s">
        <v>9467</v>
      </c>
      <c r="AE920" t="s">
        <v>9468</v>
      </c>
      <c r="AF920" t="s">
        <v>13794</v>
      </c>
      <c r="AG920" s="1">
        <v>46238</v>
      </c>
      <c r="AH920">
        <v>27</v>
      </c>
      <c r="AI920" t="s">
        <v>13470</v>
      </c>
      <c r="AJ920" t="s">
        <v>13435</v>
      </c>
      <c r="AK920" t="s">
        <v>13406</v>
      </c>
      <c r="AL920">
        <v>6203313179</v>
      </c>
      <c r="AM920" t="s">
        <v>13407</v>
      </c>
      <c r="AN920" t="s">
        <v>13408</v>
      </c>
      <c r="AO920">
        <v>1113</v>
      </c>
      <c r="AP920">
        <v>0</v>
      </c>
      <c r="AQ920" t="s">
        <v>13688</v>
      </c>
      <c r="AR920">
        <v>1451</v>
      </c>
      <c r="AS920">
        <v>0</v>
      </c>
      <c r="AZ920">
        <v>0</v>
      </c>
      <c r="BC920" t="str">
        <f>VLOOKUP(A920,Sheet1!$A$1:$E$221,2,0)</f>
        <v>East Zone</v>
      </c>
      <c r="BD920" t="str">
        <f>VLOOKUP(A920,Sheet1!$A$1:$E$221,5,0)</f>
        <v>Raja Kumar</v>
      </c>
    </row>
    <row r="921" spans="1:56" x14ac:dyDescent="0.35">
      <c r="A921" t="s">
        <v>761</v>
      </c>
      <c r="B921">
        <v>607</v>
      </c>
      <c r="C921" t="s">
        <v>785</v>
      </c>
      <c r="D921" t="s">
        <v>9781</v>
      </c>
      <c r="E921">
        <v>352384</v>
      </c>
      <c r="F921" t="s">
        <v>15232</v>
      </c>
      <c r="G921">
        <v>8268489</v>
      </c>
      <c r="H921" t="s">
        <v>13397</v>
      </c>
      <c r="I921" t="s">
        <v>3234</v>
      </c>
      <c r="J921">
        <v>1937176381</v>
      </c>
      <c r="K921" t="s">
        <v>15233</v>
      </c>
      <c r="L921">
        <v>40</v>
      </c>
      <c r="M921">
        <v>42</v>
      </c>
      <c r="N921" t="s">
        <v>782</v>
      </c>
      <c r="O921">
        <v>1966796275</v>
      </c>
      <c r="P921" t="s">
        <v>8216</v>
      </c>
      <c r="Q921" t="s">
        <v>8217</v>
      </c>
      <c r="T921" s="1">
        <v>46210</v>
      </c>
      <c r="U921" s="31">
        <v>46210.66878472222</v>
      </c>
      <c r="V921">
        <v>1</v>
      </c>
      <c r="W921">
        <v>90000</v>
      </c>
      <c r="X921" t="s">
        <v>13400</v>
      </c>
      <c r="Y921" t="s">
        <v>13401</v>
      </c>
      <c r="Z921">
        <v>909020041276989</v>
      </c>
      <c r="AA921" t="s">
        <v>13402</v>
      </c>
      <c r="AB921">
        <v>4</v>
      </c>
      <c r="AC921">
        <v>24.15</v>
      </c>
      <c r="AD921" t="s">
        <v>978</v>
      </c>
      <c r="AE921" t="s">
        <v>979</v>
      </c>
      <c r="AF921" t="s">
        <v>13426</v>
      </c>
      <c r="AG921" s="1">
        <v>46240</v>
      </c>
      <c r="AH921">
        <v>25</v>
      </c>
      <c r="AI921" t="s">
        <v>13404</v>
      </c>
      <c r="AJ921" t="s">
        <v>13427</v>
      </c>
      <c r="AK921" t="s">
        <v>13406</v>
      </c>
      <c r="AL921">
        <v>9537422645</v>
      </c>
      <c r="AM921" t="s">
        <v>13415</v>
      </c>
      <c r="AN921" t="s">
        <v>13408</v>
      </c>
      <c r="AO921">
        <v>1540</v>
      </c>
      <c r="AP921">
        <v>0</v>
      </c>
      <c r="AQ921" t="s">
        <v>13533</v>
      </c>
      <c r="AR921">
        <v>1917</v>
      </c>
      <c r="AS921">
        <v>0</v>
      </c>
      <c r="AZ921">
        <v>0</v>
      </c>
      <c r="BC921" t="str">
        <f>VLOOKUP(A921,Sheet1!$A$1:$E$221,2,0)</f>
        <v>West Zone</v>
      </c>
      <c r="BD921" t="str">
        <f>VLOOKUP(A921,Sheet1!$A$1:$E$221,5,0)</f>
        <v>Valand Priyankkumar</v>
      </c>
    </row>
    <row r="922" spans="1:56" x14ac:dyDescent="0.35">
      <c r="A922" t="s">
        <v>837</v>
      </c>
      <c r="B922">
        <v>233</v>
      </c>
      <c r="C922" t="s">
        <v>783</v>
      </c>
      <c r="D922" t="s">
        <v>9761</v>
      </c>
      <c r="E922">
        <v>484974</v>
      </c>
      <c r="F922" t="s">
        <v>3082</v>
      </c>
      <c r="G922">
        <v>6795764</v>
      </c>
      <c r="H922" t="s">
        <v>13397</v>
      </c>
      <c r="I922" t="s">
        <v>9765</v>
      </c>
      <c r="J922">
        <v>7876310109</v>
      </c>
      <c r="K922" t="s">
        <v>15234</v>
      </c>
      <c r="L922">
        <v>36</v>
      </c>
      <c r="M922">
        <v>37</v>
      </c>
      <c r="N922" t="s">
        <v>13584</v>
      </c>
      <c r="O922">
        <v>2149036578</v>
      </c>
      <c r="P922" t="s">
        <v>9762</v>
      </c>
      <c r="Q922" t="s">
        <v>9763</v>
      </c>
      <c r="T922" s="1">
        <v>46209</v>
      </c>
      <c r="U922" s="31">
        <v>46209.851168981484</v>
      </c>
      <c r="V922">
        <v>1</v>
      </c>
      <c r="W922">
        <v>65000</v>
      </c>
      <c r="X922" t="s">
        <v>13400</v>
      </c>
      <c r="Y922" t="s">
        <v>13401</v>
      </c>
      <c r="Z922">
        <v>909020041276989</v>
      </c>
      <c r="AA922" t="s">
        <v>13467</v>
      </c>
      <c r="AB922">
        <v>3</v>
      </c>
      <c r="AC922">
        <v>24.15</v>
      </c>
      <c r="AD922" t="s">
        <v>9467</v>
      </c>
      <c r="AE922" t="s">
        <v>9468</v>
      </c>
      <c r="AF922" t="s">
        <v>13414</v>
      </c>
      <c r="AG922" s="1">
        <v>46238</v>
      </c>
      <c r="AH922">
        <v>27</v>
      </c>
      <c r="AI922" t="s">
        <v>13470</v>
      </c>
      <c r="AJ922" t="s">
        <v>13427</v>
      </c>
      <c r="AK922" t="s">
        <v>13687</v>
      </c>
      <c r="AL922">
        <v>9257541600</v>
      </c>
      <c r="AM922" t="s">
        <v>13415</v>
      </c>
      <c r="AN922" t="s">
        <v>13408</v>
      </c>
      <c r="AO922">
        <v>1113</v>
      </c>
      <c r="AP922">
        <v>0</v>
      </c>
      <c r="AQ922" t="s">
        <v>13688</v>
      </c>
      <c r="AR922">
        <v>1451</v>
      </c>
      <c r="AS922">
        <v>0</v>
      </c>
      <c r="AZ922">
        <v>0</v>
      </c>
      <c r="BC922" t="str">
        <f>VLOOKUP(A922,Sheet1!$A$1:$E$221,2,0)</f>
        <v>West Zone</v>
      </c>
      <c r="BD922" t="str">
        <f>VLOOKUP(A922,Sheet1!$A$1:$E$221,5,0)</f>
        <v>Naveen Kumar</v>
      </c>
    </row>
    <row r="923" spans="1:56" x14ac:dyDescent="0.35">
      <c r="A923" t="s">
        <v>721</v>
      </c>
      <c r="B923">
        <v>195</v>
      </c>
      <c r="C923" t="s">
        <v>789</v>
      </c>
      <c r="D923" t="s">
        <v>10722</v>
      </c>
      <c r="E923">
        <v>367730</v>
      </c>
      <c r="F923" t="s">
        <v>15235</v>
      </c>
      <c r="G923">
        <v>8328186</v>
      </c>
      <c r="H923" t="s">
        <v>13397</v>
      </c>
      <c r="I923" t="s">
        <v>10724</v>
      </c>
      <c r="J923">
        <v>2404179690</v>
      </c>
      <c r="K923" t="s">
        <v>15236</v>
      </c>
      <c r="L923">
        <v>52</v>
      </c>
      <c r="M923">
        <v>52</v>
      </c>
      <c r="N923" t="s">
        <v>789</v>
      </c>
      <c r="O923">
        <v>8218130851</v>
      </c>
      <c r="P923" t="s">
        <v>116</v>
      </c>
      <c r="Q923" t="s">
        <v>3619</v>
      </c>
      <c r="T923" s="1">
        <v>46209</v>
      </c>
      <c r="U923" s="31">
        <v>46209.833599537036</v>
      </c>
      <c r="V923">
        <v>1</v>
      </c>
      <c r="W923">
        <v>90000</v>
      </c>
      <c r="X923" t="s">
        <v>13400</v>
      </c>
      <c r="Y923" t="s">
        <v>13401</v>
      </c>
      <c r="Z923">
        <v>909020041276989</v>
      </c>
      <c r="AA923" t="s">
        <v>13467</v>
      </c>
      <c r="AB923">
        <v>6</v>
      </c>
      <c r="AC923">
        <v>24.15</v>
      </c>
      <c r="AD923" t="s">
        <v>9733</v>
      </c>
      <c r="AE923" t="s">
        <v>9734</v>
      </c>
      <c r="AF923" t="s">
        <v>13414</v>
      </c>
      <c r="AG923" s="1">
        <v>46242</v>
      </c>
      <c r="AH923">
        <v>27</v>
      </c>
      <c r="AI923" t="s">
        <v>13470</v>
      </c>
      <c r="AJ923" t="s">
        <v>13427</v>
      </c>
      <c r="AK923" t="s">
        <v>13406</v>
      </c>
      <c r="AL923">
        <v>9368507836</v>
      </c>
      <c r="AM923" t="s">
        <v>13415</v>
      </c>
      <c r="AN923" t="s">
        <v>13408</v>
      </c>
      <c r="AO923">
        <v>1540</v>
      </c>
      <c r="AP923">
        <v>0</v>
      </c>
      <c r="AQ923" t="s">
        <v>13431</v>
      </c>
      <c r="AR923">
        <v>2069</v>
      </c>
      <c r="AS923">
        <v>0</v>
      </c>
      <c r="AZ923">
        <v>0</v>
      </c>
      <c r="BC923" t="str">
        <f>VLOOKUP(A923,Sheet1!$A$1:$E$221,2,0)</f>
        <v>West Zone</v>
      </c>
      <c r="BD923" t="str">
        <f>VLOOKUP(A923,Sheet1!$A$1:$E$221,5,0)</f>
        <v>Sandeep Sisodiya</v>
      </c>
    </row>
    <row r="924" spans="1:56" x14ac:dyDescent="0.35">
      <c r="A924" t="s">
        <v>163</v>
      </c>
      <c r="B924">
        <v>1532</v>
      </c>
      <c r="C924" t="s">
        <v>787</v>
      </c>
      <c r="D924" t="s">
        <v>6389</v>
      </c>
      <c r="E924">
        <v>242647</v>
      </c>
      <c r="F924" t="s">
        <v>15237</v>
      </c>
      <c r="G924">
        <v>8306413</v>
      </c>
      <c r="H924" t="s">
        <v>13397</v>
      </c>
      <c r="I924" t="s">
        <v>9560</v>
      </c>
      <c r="J924">
        <v>1385544587</v>
      </c>
      <c r="K924" t="s">
        <v>15238</v>
      </c>
      <c r="L924">
        <v>28</v>
      </c>
      <c r="M924">
        <v>32</v>
      </c>
      <c r="N924" t="s">
        <v>787</v>
      </c>
      <c r="O924">
        <v>6188355118</v>
      </c>
      <c r="P924" t="s">
        <v>6379</v>
      </c>
      <c r="Q924" t="s">
        <v>6380</v>
      </c>
      <c r="T924" s="1">
        <v>46209</v>
      </c>
      <c r="U924" s="31">
        <v>46209.785752314812</v>
      </c>
      <c r="V924">
        <v>1</v>
      </c>
      <c r="W924">
        <v>73000</v>
      </c>
      <c r="X924" t="s">
        <v>13400</v>
      </c>
      <c r="Y924" t="s">
        <v>13401</v>
      </c>
      <c r="Z924">
        <v>909020041276989</v>
      </c>
      <c r="AA924" t="s">
        <v>13467</v>
      </c>
      <c r="AB924">
        <v>2</v>
      </c>
      <c r="AC924">
        <v>24.5</v>
      </c>
      <c r="AD924" t="s">
        <v>9558</v>
      </c>
      <c r="AE924" t="s">
        <v>9559</v>
      </c>
      <c r="AF924" t="s">
        <v>13403</v>
      </c>
      <c r="AG924" s="1">
        <v>46261</v>
      </c>
      <c r="AH924">
        <v>27</v>
      </c>
      <c r="AI924" t="s">
        <v>13470</v>
      </c>
      <c r="AJ924" t="s">
        <v>13435</v>
      </c>
      <c r="AK924" t="s">
        <v>13406</v>
      </c>
      <c r="AL924">
        <v>9934765924</v>
      </c>
      <c r="AM924" t="s">
        <v>13415</v>
      </c>
      <c r="AN924" t="s">
        <v>13408</v>
      </c>
      <c r="AO924">
        <v>1250</v>
      </c>
      <c r="AP924">
        <v>0</v>
      </c>
      <c r="AQ924" t="s">
        <v>13701</v>
      </c>
      <c r="AR924">
        <v>1628</v>
      </c>
      <c r="AS924">
        <v>0</v>
      </c>
      <c r="AZ924">
        <v>0</v>
      </c>
      <c r="BC924" t="str">
        <f>VLOOKUP(A924,Sheet1!$A$1:$E$221,2,0)</f>
        <v>East Zone</v>
      </c>
      <c r="BD924" t="str">
        <f>VLOOKUP(A924,Sheet1!$A$1:$E$221,5,0)</f>
        <v>Abhishek Kumar Tiwari</v>
      </c>
    </row>
    <row r="925" spans="1:56" x14ac:dyDescent="0.35">
      <c r="A925" t="s">
        <v>262</v>
      </c>
      <c r="B925">
        <v>1026</v>
      </c>
      <c r="C925" t="s">
        <v>789</v>
      </c>
      <c r="D925" t="s">
        <v>10342</v>
      </c>
      <c r="E925">
        <v>502899</v>
      </c>
      <c r="F925" t="s">
        <v>15239</v>
      </c>
      <c r="G925">
        <v>9285754</v>
      </c>
      <c r="H925" t="s">
        <v>13397</v>
      </c>
      <c r="I925" t="s">
        <v>1191</v>
      </c>
      <c r="J925">
        <v>9358758213</v>
      </c>
      <c r="K925" t="s">
        <v>15240</v>
      </c>
      <c r="L925">
        <v>42</v>
      </c>
      <c r="M925">
        <v>40</v>
      </c>
      <c r="N925" t="s">
        <v>789</v>
      </c>
      <c r="O925">
        <v>8744255922</v>
      </c>
      <c r="P925" t="s">
        <v>806</v>
      </c>
      <c r="Q925" t="s">
        <v>1170</v>
      </c>
      <c r="T925" s="1">
        <v>46210</v>
      </c>
      <c r="U925" s="31">
        <v>46210.401087962964</v>
      </c>
      <c r="V925">
        <v>1</v>
      </c>
      <c r="W925">
        <v>85000</v>
      </c>
      <c r="X925" t="s">
        <v>13400</v>
      </c>
      <c r="Y925" t="s">
        <v>13401</v>
      </c>
      <c r="Z925">
        <v>909020041276989</v>
      </c>
      <c r="AA925" t="s">
        <v>13467</v>
      </c>
      <c r="AB925">
        <v>3</v>
      </c>
      <c r="AC925">
        <v>24.15</v>
      </c>
      <c r="AD925" t="s">
        <v>10344</v>
      </c>
      <c r="AE925" t="s">
        <v>10345</v>
      </c>
      <c r="AF925" t="s">
        <v>13426</v>
      </c>
      <c r="AG925" s="1">
        <v>46238</v>
      </c>
      <c r="AH925">
        <v>27</v>
      </c>
      <c r="AI925" t="s">
        <v>13470</v>
      </c>
      <c r="AJ925" t="s">
        <v>13427</v>
      </c>
      <c r="AK925" t="s">
        <v>13406</v>
      </c>
      <c r="AL925">
        <v>7392055684</v>
      </c>
      <c r="AM925" t="s">
        <v>13407</v>
      </c>
      <c r="AN925" t="s">
        <v>13408</v>
      </c>
      <c r="AO925">
        <v>1455</v>
      </c>
      <c r="AP925">
        <v>0</v>
      </c>
      <c r="AQ925" t="s">
        <v>13681</v>
      </c>
      <c r="AR925">
        <v>1954</v>
      </c>
      <c r="AS925">
        <v>0</v>
      </c>
      <c r="AZ925">
        <v>0</v>
      </c>
      <c r="BC925" t="str">
        <f>VLOOKUP(A925,Sheet1!$A$1:$E$221,2,0)</f>
        <v>East Zone</v>
      </c>
      <c r="BD925" t="str">
        <f>VLOOKUP(A925,Sheet1!$A$1:$E$221,5,0)</f>
        <v>Sheelendra Pratap Singh</v>
      </c>
    </row>
    <row r="926" spans="1:56" x14ac:dyDescent="0.35">
      <c r="A926" t="s">
        <v>85</v>
      </c>
      <c r="B926">
        <v>35</v>
      </c>
      <c r="C926" t="s">
        <v>789</v>
      </c>
      <c r="D926" t="s">
        <v>10396</v>
      </c>
      <c r="E926">
        <v>658790</v>
      </c>
      <c r="F926" t="s">
        <v>13931</v>
      </c>
      <c r="G926">
        <v>8577164</v>
      </c>
      <c r="H926" t="s">
        <v>13397</v>
      </c>
      <c r="I926" t="s">
        <v>1625</v>
      </c>
      <c r="J926">
        <v>8374104469</v>
      </c>
      <c r="K926" t="s">
        <v>15241</v>
      </c>
      <c r="L926">
        <v>31</v>
      </c>
      <c r="M926">
        <v>34</v>
      </c>
      <c r="N926" t="s">
        <v>789</v>
      </c>
      <c r="O926">
        <v>7388062640</v>
      </c>
      <c r="P926" t="s">
        <v>4422</v>
      </c>
      <c r="Q926" t="s">
        <v>4423</v>
      </c>
      <c r="R926" t="s">
        <v>15242</v>
      </c>
      <c r="S926" t="s">
        <v>15243</v>
      </c>
      <c r="T926" s="1">
        <v>46209</v>
      </c>
      <c r="U926" s="31">
        <v>46209.828206018516</v>
      </c>
      <c r="V926">
        <v>1</v>
      </c>
      <c r="W926">
        <v>60000</v>
      </c>
      <c r="X926" t="s">
        <v>13400</v>
      </c>
      <c r="Y926" t="s">
        <v>13401</v>
      </c>
      <c r="Z926">
        <v>909020041276989</v>
      </c>
      <c r="AA926" t="s">
        <v>13467</v>
      </c>
      <c r="AB926">
        <v>2</v>
      </c>
      <c r="AC926">
        <v>24.15</v>
      </c>
      <c r="AD926" t="s">
        <v>9434</v>
      </c>
      <c r="AE926" t="s">
        <v>9435</v>
      </c>
      <c r="AF926" t="s">
        <v>15016</v>
      </c>
      <c r="AG926" s="1">
        <v>46238</v>
      </c>
      <c r="AH926">
        <v>27</v>
      </c>
      <c r="AI926" t="s">
        <v>13470</v>
      </c>
      <c r="AJ926" t="s">
        <v>13405</v>
      </c>
      <c r="AK926" t="s">
        <v>13406</v>
      </c>
      <c r="AL926">
        <v>7236820564</v>
      </c>
      <c r="AM926" t="s">
        <v>13415</v>
      </c>
      <c r="AN926" t="s">
        <v>13408</v>
      </c>
      <c r="AO926">
        <v>1027</v>
      </c>
      <c r="AP926">
        <v>0</v>
      </c>
      <c r="AQ926" t="s">
        <v>13619</v>
      </c>
      <c r="AR926">
        <v>1338</v>
      </c>
      <c r="AS926">
        <v>0</v>
      </c>
      <c r="AZ926">
        <v>0</v>
      </c>
      <c r="BC926" t="str">
        <f>VLOOKUP(A926,Sheet1!$A$1:$E$221,2,0)</f>
        <v>South Zone</v>
      </c>
      <c r="BD926" t="str">
        <f>VLOOKUP(A926,Sheet1!$A$1:$E$221,5,0)</f>
        <v>Vinay Shukla</v>
      </c>
    </row>
    <row r="927" spans="1:56" x14ac:dyDescent="0.35">
      <c r="A927" t="s">
        <v>170</v>
      </c>
      <c r="B927">
        <v>298</v>
      </c>
      <c r="C927" t="s">
        <v>788</v>
      </c>
      <c r="D927" t="s">
        <v>9610</v>
      </c>
      <c r="E927">
        <v>645167</v>
      </c>
      <c r="F927" t="s">
        <v>15244</v>
      </c>
      <c r="G927">
        <v>8211103</v>
      </c>
      <c r="H927" t="s">
        <v>13397</v>
      </c>
      <c r="I927" t="s">
        <v>9614</v>
      </c>
      <c r="J927">
        <v>6673185763</v>
      </c>
      <c r="K927" t="s">
        <v>15245</v>
      </c>
      <c r="L927">
        <v>36</v>
      </c>
      <c r="M927">
        <v>38</v>
      </c>
      <c r="N927" t="s">
        <v>788</v>
      </c>
      <c r="O927">
        <v>8358347891</v>
      </c>
      <c r="P927" t="s">
        <v>659</v>
      </c>
      <c r="Q927" t="s">
        <v>6774</v>
      </c>
      <c r="T927" s="1">
        <v>46210</v>
      </c>
      <c r="U927" s="31">
        <v>46210.648368055554</v>
      </c>
      <c r="V927">
        <v>1</v>
      </c>
      <c r="W927">
        <v>40000</v>
      </c>
      <c r="X927" t="s">
        <v>13400</v>
      </c>
      <c r="Y927" t="s">
        <v>13401</v>
      </c>
      <c r="Z927">
        <v>909020041276989</v>
      </c>
      <c r="AA927" t="s">
        <v>13467</v>
      </c>
      <c r="AB927">
        <v>3</v>
      </c>
      <c r="AC927">
        <v>24.5</v>
      </c>
      <c r="AD927" t="s">
        <v>9612</v>
      </c>
      <c r="AE927" t="s">
        <v>9613</v>
      </c>
      <c r="AF927" t="s">
        <v>13414</v>
      </c>
      <c r="AG927" s="1">
        <v>46246</v>
      </c>
      <c r="AH927">
        <v>27</v>
      </c>
      <c r="AI927" t="s">
        <v>13470</v>
      </c>
      <c r="AJ927" t="s">
        <v>13427</v>
      </c>
      <c r="AK927" t="s">
        <v>13406</v>
      </c>
      <c r="AL927">
        <v>7722917488</v>
      </c>
      <c r="AM927" t="s">
        <v>13415</v>
      </c>
      <c r="AN927" t="s">
        <v>13408</v>
      </c>
      <c r="AO927">
        <v>685</v>
      </c>
      <c r="AP927">
        <v>0</v>
      </c>
      <c r="AQ927" t="s">
        <v>13721</v>
      </c>
      <c r="AR927">
        <v>852</v>
      </c>
      <c r="AS927">
        <v>0</v>
      </c>
      <c r="AZ927">
        <v>0</v>
      </c>
      <c r="BC927" t="str">
        <f>VLOOKUP(A927,Sheet1!$A$1:$E$221,2,0)</f>
        <v>South Zone</v>
      </c>
      <c r="BD927" t="str">
        <f>VLOOKUP(A927,Sheet1!$A$1:$E$221,5,0)</f>
        <v>Vinay Kumar Vishwakarma</v>
      </c>
    </row>
    <row r="928" spans="1:56" x14ac:dyDescent="0.35">
      <c r="A928" t="s">
        <v>227</v>
      </c>
      <c r="B928">
        <v>67</v>
      </c>
      <c r="C928" t="s">
        <v>789</v>
      </c>
      <c r="D928" t="s">
        <v>9425</v>
      </c>
      <c r="E928">
        <v>346942</v>
      </c>
      <c r="F928" t="s">
        <v>15246</v>
      </c>
      <c r="G928">
        <v>9285428</v>
      </c>
      <c r="H928" t="s">
        <v>13397</v>
      </c>
      <c r="I928" t="s">
        <v>9427</v>
      </c>
      <c r="J928">
        <v>3124502700</v>
      </c>
      <c r="K928" t="s">
        <v>15247</v>
      </c>
      <c r="L928">
        <v>46</v>
      </c>
      <c r="M928">
        <v>37</v>
      </c>
      <c r="N928" t="s">
        <v>789</v>
      </c>
      <c r="O928">
        <v>2401737874</v>
      </c>
      <c r="P928" t="s">
        <v>1608</v>
      </c>
      <c r="Q928" t="s">
        <v>1609</v>
      </c>
      <c r="T928" s="1">
        <v>46210</v>
      </c>
      <c r="U928" s="31">
        <v>46210.718668981484</v>
      </c>
      <c r="V928">
        <v>1</v>
      </c>
      <c r="W928">
        <v>77000</v>
      </c>
      <c r="X928" t="s">
        <v>13400</v>
      </c>
      <c r="Y928" t="s">
        <v>13401</v>
      </c>
      <c r="Z928">
        <v>909020041276989</v>
      </c>
      <c r="AA928" t="s">
        <v>13402</v>
      </c>
      <c r="AB928">
        <v>2</v>
      </c>
      <c r="AC928">
        <v>24.15</v>
      </c>
      <c r="AD928" t="s">
        <v>939</v>
      </c>
      <c r="AE928" t="s">
        <v>940</v>
      </c>
      <c r="AF928" t="s">
        <v>13426</v>
      </c>
      <c r="AG928" s="1">
        <v>46268</v>
      </c>
      <c r="AH928">
        <v>25</v>
      </c>
      <c r="AI928" t="s">
        <v>13404</v>
      </c>
      <c r="AJ928" t="s">
        <v>13435</v>
      </c>
      <c r="AK928" t="s">
        <v>13406</v>
      </c>
      <c r="AL928">
        <v>6388481305</v>
      </c>
      <c r="AM928" t="s">
        <v>13407</v>
      </c>
      <c r="AN928" t="s">
        <v>13408</v>
      </c>
      <c r="AO928">
        <v>1318</v>
      </c>
      <c r="AP928">
        <v>0</v>
      </c>
      <c r="AQ928" t="s">
        <v>13420</v>
      </c>
      <c r="AR928">
        <v>1718</v>
      </c>
      <c r="AS928">
        <v>0</v>
      </c>
      <c r="AZ928">
        <v>0</v>
      </c>
      <c r="BC928" t="str">
        <f>VLOOKUP(A928,Sheet1!$A$1:$E$221,2,0)</f>
        <v>East Zone</v>
      </c>
      <c r="BD928" t="str">
        <f>VLOOKUP(A928,Sheet1!$A$1:$E$221,5,0)</f>
        <v>Prince Singh</v>
      </c>
    </row>
    <row r="929" spans="1:56" x14ac:dyDescent="0.35">
      <c r="A929" t="s">
        <v>278</v>
      </c>
      <c r="B929">
        <v>367</v>
      </c>
      <c r="C929" t="s">
        <v>782</v>
      </c>
      <c r="D929" t="s">
        <v>9711</v>
      </c>
      <c r="E929">
        <v>752187</v>
      </c>
      <c r="F929" t="s">
        <v>14784</v>
      </c>
      <c r="G929">
        <v>9284929</v>
      </c>
      <c r="H929" t="s">
        <v>13397</v>
      </c>
      <c r="I929" t="s">
        <v>9713</v>
      </c>
      <c r="J929">
        <v>5393040377</v>
      </c>
      <c r="K929" t="s">
        <v>15248</v>
      </c>
      <c r="L929">
        <v>27</v>
      </c>
      <c r="M929">
        <v>31</v>
      </c>
      <c r="N929" t="s">
        <v>782</v>
      </c>
      <c r="O929">
        <v>5494142998</v>
      </c>
      <c r="P929" t="s">
        <v>4037</v>
      </c>
      <c r="Q929" t="s">
        <v>4038</v>
      </c>
      <c r="T929" s="1">
        <v>46210</v>
      </c>
      <c r="U929" s="31">
        <v>46210.67564814815</v>
      </c>
      <c r="V929">
        <v>1</v>
      </c>
      <c r="W929">
        <v>77000</v>
      </c>
      <c r="X929" t="s">
        <v>13400</v>
      </c>
      <c r="Y929" t="s">
        <v>13401</v>
      </c>
      <c r="Z929">
        <v>909020041276989</v>
      </c>
      <c r="AA929" t="s">
        <v>13402</v>
      </c>
      <c r="AB929">
        <v>2</v>
      </c>
      <c r="AC929">
        <v>24.15</v>
      </c>
      <c r="AD929" t="s">
        <v>1173</v>
      </c>
      <c r="AE929" t="s">
        <v>1174</v>
      </c>
      <c r="AF929" t="s">
        <v>13414</v>
      </c>
      <c r="AG929" s="1">
        <v>46269</v>
      </c>
      <c r="AH929">
        <v>25</v>
      </c>
      <c r="AI929" t="s">
        <v>13404</v>
      </c>
      <c r="AJ929" t="s">
        <v>13435</v>
      </c>
      <c r="AK929" t="s">
        <v>13406</v>
      </c>
      <c r="AL929">
        <v>8233287383</v>
      </c>
      <c r="AM929" t="s">
        <v>13407</v>
      </c>
      <c r="AN929" t="s">
        <v>13408</v>
      </c>
      <c r="AO929">
        <v>1318</v>
      </c>
      <c r="AP929">
        <v>0</v>
      </c>
      <c r="AQ929" t="s">
        <v>13462</v>
      </c>
      <c r="AR929">
        <v>1770</v>
      </c>
      <c r="AS929">
        <v>0</v>
      </c>
      <c r="AZ929">
        <v>0</v>
      </c>
      <c r="BC929" t="str">
        <f>VLOOKUP(A929,Sheet1!$A$1:$E$221,2,0)</f>
        <v>West Zone</v>
      </c>
      <c r="BD929" t="str">
        <f>VLOOKUP(A929,Sheet1!$A$1:$E$221,5,0)</f>
        <v>Valand Priyankkumar</v>
      </c>
    </row>
    <row r="930" spans="1:56" x14ac:dyDescent="0.35">
      <c r="A930" t="s">
        <v>140</v>
      </c>
      <c r="B930">
        <v>383</v>
      </c>
      <c r="C930" t="s">
        <v>787</v>
      </c>
      <c r="D930" t="s">
        <v>9512</v>
      </c>
      <c r="E930">
        <v>347591</v>
      </c>
      <c r="F930" t="s">
        <v>15249</v>
      </c>
      <c r="G930">
        <v>7993618</v>
      </c>
      <c r="H930" t="s">
        <v>13397</v>
      </c>
      <c r="I930" t="s">
        <v>9514</v>
      </c>
      <c r="J930">
        <v>8651089891</v>
      </c>
      <c r="K930" t="s">
        <v>15250</v>
      </c>
      <c r="L930">
        <v>39</v>
      </c>
      <c r="M930">
        <v>47</v>
      </c>
      <c r="N930" t="s">
        <v>787</v>
      </c>
      <c r="O930">
        <v>7438715428</v>
      </c>
      <c r="P930" t="s">
        <v>116</v>
      </c>
      <c r="Q930" t="s">
        <v>5770</v>
      </c>
      <c r="T930" s="1">
        <v>46209</v>
      </c>
      <c r="U930" s="31">
        <v>46209.85659722222</v>
      </c>
      <c r="V930">
        <v>1</v>
      </c>
      <c r="W930">
        <v>77000</v>
      </c>
      <c r="X930" t="s">
        <v>13400</v>
      </c>
      <c r="Y930" t="s">
        <v>13401</v>
      </c>
      <c r="Z930">
        <v>909020041276989</v>
      </c>
      <c r="AA930" t="s">
        <v>13467</v>
      </c>
      <c r="AB930">
        <v>2</v>
      </c>
      <c r="AC930">
        <v>24.15</v>
      </c>
      <c r="AD930" t="s">
        <v>9403</v>
      </c>
      <c r="AE930" t="s">
        <v>9404</v>
      </c>
      <c r="AF930" t="s">
        <v>13403</v>
      </c>
      <c r="AG930" s="1">
        <v>46237</v>
      </c>
      <c r="AH930">
        <v>27</v>
      </c>
      <c r="AI930" t="s">
        <v>13470</v>
      </c>
      <c r="AJ930" t="s">
        <v>13427</v>
      </c>
      <c r="AK930" t="s">
        <v>13406</v>
      </c>
      <c r="AL930">
        <v>8544536327</v>
      </c>
      <c r="AM930" t="s">
        <v>13407</v>
      </c>
      <c r="AN930" t="s">
        <v>13408</v>
      </c>
      <c r="AO930">
        <v>1318</v>
      </c>
      <c r="AP930">
        <v>0</v>
      </c>
      <c r="AQ930" t="s">
        <v>13420</v>
      </c>
      <c r="AR930">
        <v>1718</v>
      </c>
      <c r="AS930">
        <v>0</v>
      </c>
      <c r="AZ930">
        <v>0</v>
      </c>
      <c r="BC930" t="str">
        <f>VLOOKUP(A930,Sheet1!$A$1:$E$221,2,0)</f>
        <v>East Zone</v>
      </c>
      <c r="BD930" t="str">
        <f>VLOOKUP(A930,Sheet1!$A$1:$E$221,5,0)</f>
        <v>Pavan Kumar Rai</v>
      </c>
    </row>
    <row r="931" spans="1:56" x14ac:dyDescent="0.35">
      <c r="A931" t="s">
        <v>98</v>
      </c>
      <c r="B931">
        <v>358</v>
      </c>
      <c r="C931" t="s">
        <v>788</v>
      </c>
      <c r="D931" t="s">
        <v>9615</v>
      </c>
      <c r="E931">
        <v>150506</v>
      </c>
      <c r="F931" t="s">
        <v>15251</v>
      </c>
      <c r="G931">
        <v>8442638</v>
      </c>
      <c r="H931" t="s">
        <v>13397</v>
      </c>
      <c r="I931" t="s">
        <v>9619</v>
      </c>
      <c r="J931">
        <v>6346862112</v>
      </c>
      <c r="K931" t="s">
        <v>15252</v>
      </c>
      <c r="L931">
        <v>32</v>
      </c>
      <c r="M931">
        <v>33</v>
      </c>
      <c r="N931" t="s">
        <v>788</v>
      </c>
      <c r="O931">
        <v>7033835943</v>
      </c>
      <c r="P931" t="s">
        <v>1258</v>
      </c>
      <c r="Q931" t="s">
        <v>1259</v>
      </c>
      <c r="T931" s="1">
        <v>46210</v>
      </c>
      <c r="U931" s="31">
        <v>46210.618321759262</v>
      </c>
      <c r="V931">
        <v>1</v>
      </c>
      <c r="W931">
        <v>70000</v>
      </c>
      <c r="X931" t="s">
        <v>13400</v>
      </c>
      <c r="Y931" t="s">
        <v>13401</v>
      </c>
      <c r="Z931">
        <v>909020041276989</v>
      </c>
      <c r="AA931" t="s">
        <v>13467</v>
      </c>
      <c r="AB931">
        <v>6</v>
      </c>
      <c r="AC931">
        <v>24.15</v>
      </c>
      <c r="AD931" t="s">
        <v>9617</v>
      </c>
      <c r="AE931" t="s">
        <v>9618</v>
      </c>
      <c r="AF931" t="s">
        <v>13414</v>
      </c>
      <c r="AG931" s="1">
        <v>46254</v>
      </c>
      <c r="AH931">
        <v>27</v>
      </c>
      <c r="AI931" t="s">
        <v>13470</v>
      </c>
      <c r="AJ931" t="s">
        <v>13650</v>
      </c>
      <c r="AK931" t="s">
        <v>13406</v>
      </c>
      <c r="AL931">
        <v>9691216350</v>
      </c>
      <c r="AM931" t="s">
        <v>13415</v>
      </c>
      <c r="AN931" t="s">
        <v>13408</v>
      </c>
      <c r="AO931">
        <v>1198</v>
      </c>
      <c r="AP931">
        <v>0</v>
      </c>
      <c r="AQ931" t="s">
        <v>13454</v>
      </c>
      <c r="AR931">
        <v>1491</v>
      </c>
      <c r="AS931">
        <v>0</v>
      </c>
      <c r="AZ931">
        <v>0</v>
      </c>
      <c r="BC931" t="str">
        <f>VLOOKUP(A931,Sheet1!$A$1:$E$221,2,0)</f>
        <v>South Zone</v>
      </c>
      <c r="BD931" t="str">
        <f>VLOOKUP(A931,Sheet1!$A$1:$E$221,5,0)</f>
        <v>Manu Yadav</v>
      </c>
    </row>
    <row r="932" spans="1:56" x14ac:dyDescent="0.35">
      <c r="A932" t="s">
        <v>129</v>
      </c>
      <c r="B932">
        <v>201</v>
      </c>
      <c r="C932" t="s">
        <v>787</v>
      </c>
      <c r="D932" t="s">
        <v>10118</v>
      </c>
      <c r="E932">
        <v>72341</v>
      </c>
      <c r="F932" t="s">
        <v>15253</v>
      </c>
      <c r="G932">
        <v>8413090</v>
      </c>
      <c r="H932" t="s">
        <v>13397</v>
      </c>
      <c r="I932" t="s">
        <v>2986</v>
      </c>
      <c r="J932">
        <v>6951015879</v>
      </c>
      <c r="K932" t="s">
        <v>15254</v>
      </c>
      <c r="L932">
        <v>28</v>
      </c>
      <c r="M932">
        <v>32</v>
      </c>
      <c r="N932" t="s">
        <v>787</v>
      </c>
      <c r="O932">
        <v>6843088939</v>
      </c>
      <c r="P932" t="s">
        <v>10119</v>
      </c>
      <c r="Q932" t="s">
        <v>10120</v>
      </c>
      <c r="T932" s="1">
        <v>46209</v>
      </c>
      <c r="U932" s="31">
        <v>46209.811388888891</v>
      </c>
      <c r="V932">
        <v>1</v>
      </c>
      <c r="W932">
        <v>90000</v>
      </c>
      <c r="X932" t="s">
        <v>13400</v>
      </c>
      <c r="Y932" t="s">
        <v>13401</v>
      </c>
      <c r="Z932">
        <v>909020041276989</v>
      </c>
      <c r="AA932" t="s">
        <v>13467</v>
      </c>
      <c r="AB932">
        <v>3</v>
      </c>
      <c r="AC932">
        <v>24.15</v>
      </c>
      <c r="AD932" t="s">
        <v>9422</v>
      </c>
      <c r="AE932" t="s">
        <v>9423</v>
      </c>
      <c r="AF932" t="s">
        <v>13403</v>
      </c>
      <c r="AG932" s="1">
        <v>46251</v>
      </c>
      <c r="AH932">
        <v>27</v>
      </c>
      <c r="AI932" t="s">
        <v>13470</v>
      </c>
      <c r="AJ932" t="s">
        <v>13435</v>
      </c>
      <c r="AK932" t="s">
        <v>13406</v>
      </c>
      <c r="AL932">
        <v>6204316691</v>
      </c>
      <c r="AM932" t="s">
        <v>13415</v>
      </c>
      <c r="AN932" t="s">
        <v>13408</v>
      </c>
      <c r="AO932">
        <v>1540</v>
      </c>
      <c r="AP932">
        <v>0</v>
      </c>
      <c r="AQ932" t="s">
        <v>13451</v>
      </c>
      <c r="AR932">
        <v>2008</v>
      </c>
      <c r="AS932">
        <v>0</v>
      </c>
      <c r="AZ932">
        <v>0</v>
      </c>
      <c r="BC932" t="str">
        <f>VLOOKUP(A932,Sheet1!$A$1:$E$221,2,0)</f>
        <v>East Zone</v>
      </c>
      <c r="BD932" t="str">
        <f>VLOOKUP(A932,Sheet1!$A$1:$E$221,5,0)</f>
        <v>Pavan Kumar Rai</v>
      </c>
    </row>
    <row r="933" spans="1:56" x14ac:dyDescent="0.35">
      <c r="A933" t="s">
        <v>236</v>
      </c>
      <c r="B933">
        <v>213</v>
      </c>
      <c r="C933" t="s">
        <v>789</v>
      </c>
      <c r="D933" t="s">
        <v>10134</v>
      </c>
      <c r="E933">
        <v>69548</v>
      </c>
      <c r="F933" t="s">
        <v>15255</v>
      </c>
      <c r="G933">
        <v>8450616</v>
      </c>
      <c r="H933" t="s">
        <v>13397</v>
      </c>
      <c r="I933" t="s">
        <v>10136</v>
      </c>
      <c r="J933">
        <v>3269284860</v>
      </c>
      <c r="K933" t="s">
        <v>15256</v>
      </c>
      <c r="L933">
        <v>38</v>
      </c>
      <c r="M933">
        <v>45</v>
      </c>
      <c r="N933" t="s">
        <v>789</v>
      </c>
      <c r="O933">
        <v>3960851484</v>
      </c>
      <c r="P933" t="s">
        <v>4103</v>
      </c>
      <c r="Q933" t="s">
        <v>4104</v>
      </c>
      <c r="T933" s="1">
        <v>46210</v>
      </c>
      <c r="U933" s="31">
        <v>46210.786446759259</v>
      </c>
      <c r="V933">
        <v>1</v>
      </c>
      <c r="W933">
        <v>55000</v>
      </c>
      <c r="X933" t="s">
        <v>13400</v>
      </c>
      <c r="Y933" t="s">
        <v>13401</v>
      </c>
      <c r="Z933">
        <v>909020041276989</v>
      </c>
      <c r="AA933" t="s">
        <v>13467</v>
      </c>
      <c r="AB933">
        <v>3</v>
      </c>
      <c r="AC933">
        <v>24.15</v>
      </c>
      <c r="AD933" t="s">
        <v>10026</v>
      </c>
      <c r="AE933" t="s">
        <v>10027</v>
      </c>
      <c r="AF933" t="s">
        <v>13414</v>
      </c>
      <c r="AG933" s="1">
        <v>46259</v>
      </c>
      <c r="AH933">
        <v>27</v>
      </c>
      <c r="AI933" t="s">
        <v>13470</v>
      </c>
      <c r="AJ933" t="s">
        <v>13435</v>
      </c>
      <c r="AK933" t="s">
        <v>13406</v>
      </c>
      <c r="AL933">
        <v>6390694553</v>
      </c>
      <c r="AM933" t="s">
        <v>13415</v>
      </c>
      <c r="AN933" t="s">
        <v>13408</v>
      </c>
      <c r="AO933">
        <v>942</v>
      </c>
      <c r="AP933">
        <v>0</v>
      </c>
      <c r="AQ933" t="s">
        <v>14192</v>
      </c>
      <c r="AR933">
        <v>1227</v>
      </c>
      <c r="AS933">
        <v>0</v>
      </c>
      <c r="AZ933">
        <v>0</v>
      </c>
      <c r="BC933" t="str">
        <f>VLOOKUP(A933,Sheet1!$A$1:$E$221,2,0)</f>
        <v>East Zone</v>
      </c>
      <c r="BD933" t="str">
        <f>VLOOKUP(A933,Sheet1!$A$1:$E$221,5,0)</f>
        <v>Marut Nandan</v>
      </c>
    </row>
    <row r="934" spans="1:56" x14ac:dyDescent="0.35">
      <c r="A934" t="s">
        <v>208</v>
      </c>
      <c r="B934">
        <v>61</v>
      </c>
      <c r="C934" t="s">
        <v>789</v>
      </c>
      <c r="D934" t="s">
        <v>10699</v>
      </c>
      <c r="E934">
        <v>24318</v>
      </c>
      <c r="F934" t="s">
        <v>14048</v>
      </c>
      <c r="G934">
        <v>9285679</v>
      </c>
      <c r="H934" t="s">
        <v>13397</v>
      </c>
      <c r="I934" t="s">
        <v>3090</v>
      </c>
      <c r="J934">
        <v>1050450306</v>
      </c>
      <c r="K934" t="s">
        <v>991</v>
      </c>
      <c r="L934">
        <v>36</v>
      </c>
      <c r="M934">
        <v>34</v>
      </c>
      <c r="N934" t="s">
        <v>789</v>
      </c>
      <c r="O934">
        <v>1932188964</v>
      </c>
      <c r="P934" t="s">
        <v>10700</v>
      </c>
      <c r="Q934" t="s">
        <v>10701</v>
      </c>
      <c r="T934" s="1">
        <v>46209</v>
      </c>
      <c r="U934" s="31">
        <v>46209.820763888885</v>
      </c>
      <c r="V934">
        <v>1</v>
      </c>
      <c r="W934">
        <v>90000</v>
      </c>
      <c r="X934" t="s">
        <v>13400</v>
      </c>
      <c r="Y934" t="s">
        <v>13401</v>
      </c>
      <c r="Z934">
        <v>909020041276989</v>
      </c>
      <c r="AA934" t="s">
        <v>13467</v>
      </c>
      <c r="AB934">
        <v>4</v>
      </c>
      <c r="AC934">
        <v>24.15</v>
      </c>
      <c r="AD934" t="s">
        <v>9733</v>
      </c>
      <c r="AE934" t="s">
        <v>9734</v>
      </c>
      <c r="AF934" t="s">
        <v>13414</v>
      </c>
      <c r="AG934" s="1">
        <v>46253</v>
      </c>
      <c r="AH934">
        <v>27</v>
      </c>
      <c r="AI934" t="s">
        <v>13470</v>
      </c>
      <c r="AJ934" t="s">
        <v>13405</v>
      </c>
      <c r="AK934" t="s">
        <v>13406</v>
      </c>
      <c r="AL934">
        <v>8057949181</v>
      </c>
      <c r="AM934" t="s">
        <v>13415</v>
      </c>
      <c r="AN934" t="s">
        <v>13408</v>
      </c>
      <c r="AO934">
        <v>1540</v>
      </c>
      <c r="AP934">
        <v>0</v>
      </c>
      <c r="AQ934" t="s">
        <v>13431</v>
      </c>
      <c r="AR934">
        <v>2069</v>
      </c>
      <c r="AS934">
        <v>0</v>
      </c>
      <c r="AZ934">
        <v>0</v>
      </c>
      <c r="BC934" t="str">
        <f>VLOOKUP(A934,Sheet1!$A$1:$E$221,2,0)</f>
        <v>West Zone</v>
      </c>
      <c r="BD934" t="str">
        <f>VLOOKUP(A934,Sheet1!$A$1:$E$221,5,0)</f>
        <v>Pradeep Kumar</v>
      </c>
    </row>
    <row r="935" spans="1:56" x14ac:dyDescent="0.35">
      <c r="A935" t="s">
        <v>206</v>
      </c>
      <c r="B935">
        <v>56</v>
      </c>
      <c r="C935" t="s">
        <v>789</v>
      </c>
      <c r="D935" t="s">
        <v>9749</v>
      </c>
      <c r="E935">
        <v>167799</v>
      </c>
      <c r="F935" t="s">
        <v>15257</v>
      </c>
      <c r="G935">
        <v>8679838</v>
      </c>
      <c r="H935" t="s">
        <v>13397</v>
      </c>
      <c r="I935" t="s">
        <v>7924</v>
      </c>
      <c r="J935">
        <v>7124377186</v>
      </c>
      <c r="K935" t="s">
        <v>11603</v>
      </c>
      <c r="L935">
        <v>36</v>
      </c>
      <c r="M935">
        <v>33</v>
      </c>
      <c r="N935" t="s">
        <v>789</v>
      </c>
      <c r="O935">
        <v>1851637165</v>
      </c>
      <c r="P935" t="s">
        <v>1070</v>
      </c>
      <c r="Q935" t="s">
        <v>9750</v>
      </c>
      <c r="T935" s="1">
        <v>46209</v>
      </c>
      <c r="U935" s="31">
        <v>46209.829606481479</v>
      </c>
      <c r="V935">
        <v>1</v>
      </c>
      <c r="W935">
        <v>80000</v>
      </c>
      <c r="X935" t="s">
        <v>13400</v>
      </c>
      <c r="Y935" t="s">
        <v>13401</v>
      </c>
      <c r="Z935">
        <v>909020041276989</v>
      </c>
      <c r="AA935" t="s">
        <v>13467</v>
      </c>
      <c r="AB935">
        <v>3</v>
      </c>
      <c r="AC935">
        <v>24.5</v>
      </c>
      <c r="AD935" t="s">
        <v>9752</v>
      </c>
      <c r="AE935" t="s">
        <v>9753</v>
      </c>
      <c r="AF935" t="s">
        <v>13414</v>
      </c>
      <c r="AG935" s="1">
        <v>46248</v>
      </c>
      <c r="AH935">
        <v>27</v>
      </c>
      <c r="AI935" t="s">
        <v>13470</v>
      </c>
      <c r="AJ935" t="s">
        <v>13405</v>
      </c>
      <c r="AK935" t="s">
        <v>13406</v>
      </c>
      <c r="AL935">
        <v>9756886520</v>
      </c>
      <c r="AM935" t="s">
        <v>13415</v>
      </c>
      <c r="AN935" t="s">
        <v>13408</v>
      </c>
      <c r="AO935">
        <v>1369</v>
      </c>
      <c r="AP935">
        <v>0</v>
      </c>
      <c r="AQ935" t="s">
        <v>13428</v>
      </c>
      <c r="AR935">
        <v>1839</v>
      </c>
      <c r="AS935">
        <v>0</v>
      </c>
      <c r="AZ935">
        <v>0</v>
      </c>
      <c r="BC935" t="str">
        <f>VLOOKUP(A935,Sheet1!$A$1:$E$221,2,0)</f>
        <v>West Zone</v>
      </c>
      <c r="BD935" t="str">
        <f>VLOOKUP(A935,Sheet1!$A$1:$E$221,5,0)</f>
        <v>Naveen Kumar</v>
      </c>
    </row>
    <row r="936" spans="1:56" x14ac:dyDescent="0.35">
      <c r="A936" t="s">
        <v>150</v>
      </c>
      <c r="B936">
        <v>764</v>
      </c>
      <c r="C936" t="s">
        <v>784</v>
      </c>
      <c r="D936" t="s">
        <v>9530</v>
      </c>
      <c r="E936">
        <v>410944</v>
      </c>
      <c r="F936" t="s">
        <v>1162</v>
      </c>
      <c r="G936">
        <v>8547537</v>
      </c>
      <c r="H936" t="s">
        <v>13397</v>
      </c>
      <c r="I936" t="s">
        <v>9534</v>
      </c>
      <c r="J936">
        <v>4675134964</v>
      </c>
      <c r="K936" t="s">
        <v>15258</v>
      </c>
      <c r="L936">
        <v>21</v>
      </c>
      <c r="M936">
        <v>33</v>
      </c>
      <c r="N936" t="s">
        <v>784</v>
      </c>
      <c r="O936">
        <v>2797913733</v>
      </c>
      <c r="P936" t="s">
        <v>4387</v>
      </c>
      <c r="Q936" t="s">
        <v>4388</v>
      </c>
      <c r="T936" s="1">
        <v>46210</v>
      </c>
      <c r="U936" s="31">
        <v>46210.41505787037</v>
      </c>
      <c r="V936">
        <v>1</v>
      </c>
      <c r="W936">
        <v>80000</v>
      </c>
      <c r="X936" t="s">
        <v>13400</v>
      </c>
      <c r="Y936" t="s">
        <v>13401</v>
      </c>
      <c r="Z936">
        <v>909020041276989</v>
      </c>
      <c r="AA936" t="s">
        <v>15005</v>
      </c>
      <c r="AB936">
        <v>3</v>
      </c>
      <c r="AC936">
        <v>24.15</v>
      </c>
      <c r="AD936" t="s">
        <v>9532</v>
      </c>
      <c r="AE936" t="s">
        <v>9533</v>
      </c>
      <c r="AF936" t="s">
        <v>13403</v>
      </c>
      <c r="AG936" s="1">
        <v>46227</v>
      </c>
      <c r="AH936">
        <v>53</v>
      </c>
      <c r="AI936" t="s">
        <v>15006</v>
      </c>
      <c r="AJ936" t="s">
        <v>13405</v>
      </c>
      <c r="AK936" t="s">
        <v>13406</v>
      </c>
      <c r="AL936">
        <v>7857051762</v>
      </c>
      <c r="AM936" t="s">
        <v>13407</v>
      </c>
      <c r="AN936" t="s">
        <v>13408</v>
      </c>
      <c r="AO936">
        <v>1369</v>
      </c>
      <c r="AP936">
        <v>0</v>
      </c>
      <c r="AQ936" t="s">
        <v>14375</v>
      </c>
      <c r="AR936">
        <v>1786</v>
      </c>
      <c r="AS936">
        <v>0</v>
      </c>
      <c r="AZ936">
        <v>0</v>
      </c>
      <c r="BC936" t="str">
        <f>VLOOKUP(A936,Sheet1!$A$1:$E$221,2,0)</f>
        <v>East Zone</v>
      </c>
      <c r="BD936" t="str">
        <f>VLOOKUP(A936,Sheet1!$A$1:$E$221,5,0)</f>
        <v>Raja Kumar</v>
      </c>
    </row>
    <row r="937" spans="1:56" x14ac:dyDescent="0.35">
      <c r="A937" t="s">
        <v>236</v>
      </c>
      <c r="B937">
        <v>213</v>
      </c>
      <c r="C937" t="s">
        <v>789</v>
      </c>
      <c r="D937" t="s">
        <v>10137</v>
      </c>
      <c r="E937">
        <v>602887</v>
      </c>
      <c r="F937" t="s">
        <v>15259</v>
      </c>
      <c r="G937">
        <v>8134325</v>
      </c>
      <c r="H937" t="s">
        <v>13397</v>
      </c>
      <c r="I937" t="s">
        <v>4718</v>
      </c>
      <c r="J937">
        <v>9736317714</v>
      </c>
      <c r="K937" t="s">
        <v>15260</v>
      </c>
      <c r="L937">
        <v>34</v>
      </c>
      <c r="M937">
        <v>37</v>
      </c>
      <c r="N937" t="s">
        <v>789</v>
      </c>
      <c r="O937">
        <v>1944896106</v>
      </c>
      <c r="P937" t="s">
        <v>5408</v>
      </c>
      <c r="Q937" t="s">
        <v>5409</v>
      </c>
      <c r="T937" s="1">
        <v>46209</v>
      </c>
      <c r="U937" s="31">
        <v>46209.842812499999</v>
      </c>
      <c r="V937">
        <v>1</v>
      </c>
      <c r="W937">
        <v>70000</v>
      </c>
      <c r="X937" t="s">
        <v>13400</v>
      </c>
      <c r="Y937" t="s">
        <v>13401</v>
      </c>
      <c r="Z937">
        <v>909020041276989</v>
      </c>
      <c r="AA937" t="s">
        <v>13467</v>
      </c>
      <c r="AB937">
        <v>4</v>
      </c>
      <c r="AC937">
        <v>24.15</v>
      </c>
      <c r="AD937" t="s">
        <v>9479</v>
      </c>
      <c r="AE937" t="s">
        <v>9480</v>
      </c>
      <c r="AF937" t="s">
        <v>13414</v>
      </c>
      <c r="AG937" s="1">
        <v>46240</v>
      </c>
      <c r="AH937">
        <v>27</v>
      </c>
      <c r="AI937" t="s">
        <v>13470</v>
      </c>
      <c r="AJ937" t="s">
        <v>13435</v>
      </c>
      <c r="AK937" t="s">
        <v>13406</v>
      </c>
      <c r="AL937">
        <v>7068128583</v>
      </c>
      <c r="AM937" t="s">
        <v>13415</v>
      </c>
      <c r="AN937" t="s">
        <v>13408</v>
      </c>
      <c r="AO937">
        <v>1198</v>
      </c>
      <c r="AP937">
        <v>0</v>
      </c>
      <c r="AQ937" t="s">
        <v>13634</v>
      </c>
      <c r="AR937">
        <v>1562</v>
      </c>
      <c r="AS937">
        <v>0</v>
      </c>
      <c r="AZ937">
        <v>0</v>
      </c>
      <c r="BC937" t="str">
        <f>VLOOKUP(A937,Sheet1!$A$1:$E$221,2,0)</f>
        <v>East Zone</v>
      </c>
      <c r="BD937" t="str">
        <f>VLOOKUP(A937,Sheet1!$A$1:$E$221,5,0)</f>
        <v>Marut Nandan</v>
      </c>
    </row>
    <row r="938" spans="1:56" x14ac:dyDescent="0.35">
      <c r="A938" t="s">
        <v>231</v>
      </c>
      <c r="B938">
        <v>92</v>
      </c>
      <c r="C938" t="s">
        <v>789</v>
      </c>
      <c r="D938" t="s">
        <v>9582</v>
      </c>
      <c r="E938">
        <v>34156</v>
      </c>
      <c r="F938" t="s">
        <v>13579</v>
      </c>
      <c r="G938">
        <v>9237538</v>
      </c>
      <c r="H938" t="s">
        <v>13397</v>
      </c>
      <c r="I938" t="s">
        <v>9584</v>
      </c>
      <c r="J938">
        <v>6509912001</v>
      </c>
      <c r="K938" t="s">
        <v>15261</v>
      </c>
      <c r="L938">
        <v>45</v>
      </c>
      <c r="M938">
        <v>27</v>
      </c>
      <c r="N938" t="s">
        <v>789</v>
      </c>
      <c r="O938">
        <v>4942694793</v>
      </c>
      <c r="P938" t="s">
        <v>1883</v>
      </c>
      <c r="Q938" t="s">
        <v>1884</v>
      </c>
      <c r="T938" s="1">
        <v>46210</v>
      </c>
      <c r="U938" s="31">
        <v>46210.786087962966</v>
      </c>
      <c r="V938">
        <v>1</v>
      </c>
      <c r="W938">
        <v>77000</v>
      </c>
      <c r="X938" t="s">
        <v>13400</v>
      </c>
      <c r="Y938" t="s">
        <v>13401</v>
      </c>
      <c r="Z938">
        <v>909020041276989</v>
      </c>
      <c r="AA938" t="s">
        <v>13402</v>
      </c>
      <c r="AB938">
        <v>2</v>
      </c>
      <c r="AC938">
        <v>24.15</v>
      </c>
      <c r="AD938" t="s">
        <v>939</v>
      </c>
      <c r="AE938" t="s">
        <v>940</v>
      </c>
      <c r="AF938" t="s">
        <v>13414</v>
      </c>
      <c r="AG938" s="1">
        <v>46266</v>
      </c>
      <c r="AH938">
        <v>25</v>
      </c>
      <c r="AI938" t="s">
        <v>13404</v>
      </c>
      <c r="AJ938" t="s">
        <v>13405</v>
      </c>
      <c r="AK938" t="s">
        <v>13406</v>
      </c>
      <c r="AL938">
        <v>8115476428</v>
      </c>
      <c r="AM938" t="s">
        <v>13407</v>
      </c>
      <c r="AN938" t="s">
        <v>13408</v>
      </c>
      <c r="AO938">
        <v>1318</v>
      </c>
      <c r="AP938">
        <v>0</v>
      </c>
      <c r="AQ938" t="s">
        <v>13420</v>
      </c>
      <c r="AR938">
        <v>1718</v>
      </c>
      <c r="AS938">
        <v>0</v>
      </c>
      <c r="AZ938">
        <v>0</v>
      </c>
      <c r="BC938" t="str">
        <f>VLOOKUP(A938,Sheet1!$A$1:$E$221,2,0)</f>
        <v>East Zone</v>
      </c>
      <c r="BD938" t="str">
        <f>VLOOKUP(A938,Sheet1!$A$1:$E$221,5,0)</f>
        <v>Prince Singh</v>
      </c>
    </row>
    <row r="939" spans="1:56" x14ac:dyDescent="0.35">
      <c r="A939" t="s">
        <v>167</v>
      </c>
      <c r="B939">
        <v>141</v>
      </c>
      <c r="C939" t="s">
        <v>784</v>
      </c>
      <c r="D939" t="s">
        <v>5264</v>
      </c>
      <c r="E939">
        <v>238105</v>
      </c>
      <c r="F939" t="s">
        <v>15262</v>
      </c>
      <c r="G939">
        <v>5164752</v>
      </c>
      <c r="H939" t="s">
        <v>13397</v>
      </c>
      <c r="I939" t="s">
        <v>5268</v>
      </c>
      <c r="J939">
        <v>8082039647</v>
      </c>
      <c r="K939" t="s">
        <v>15263</v>
      </c>
      <c r="L939">
        <v>22</v>
      </c>
      <c r="M939">
        <v>26</v>
      </c>
      <c r="N939" t="s">
        <v>784</v>
      </c>
      <c r="O939">
        <v>9558987677</v>
      </c>
      <c r="P939" t="s">
        <v>5265</v>
      </c>
      <c r="Q939" t="s">
        <v>5266</v>
      </c>
      <c r="T939" s="1">
        <v>46210</v>
      </c>
      <c r="U939" s="31">
        <v>46210.661597222221</v>
      </c>
      <c r="V939">
        <v>1</v>
      </c>
      <c r="W939">
        <v>60000</v>
      </c>
      <c r="X939" t="s">
        <v>13400</v>
      </c>
      <c r="Y939" t="s">
        <v>13401</v>
      </c>
      <c r="Z939">
        <v>909020041276989</v>
      </c>
      <c r="AA939" t="s">
        <v>13402</v>
      </c>
      <c r="AB939">
        <v>2</v>
      </c>
      <c r="AC939">
        <v>24.15</v>
      </c>
      <c r="AD939" t="s">
        <v>1038</v>
      </c>
      <c r="AE939" t="s">
        <v>1039</v>
      </c>
      <c r="AF939" t="s">
        <v>13403</v>
      </c>
      <c r="AG939" s="1">
        <v>46267</v>
      </c>
      <c r="AH939">
        <v>25</v>
      </c>
      <c r="AI939" t="s">
        <v>13404</v>
      </c>
      <c r="AJ939" t="s">
        <v>13405</v>
      </c>
      <c r="AK939" t="s">
        <v>13406</v>
      </c>
      <c r="AL939">
        <v>9631625367</v>
      </c>
      <c r="AM939" t="s">
        <v>13407</v>
      </c>
      <c r="AN939" t="s">
        <v>13408</v>
      </c>
      <c r="AO939">
        <v>1027</v>
      </c>
      <c r="AP939">
        <v>0</v>
      </c>
      <c r="AQ939" t="s">
        <v>13471</v>
      </c>
      <c r="AR939">
        <v>1340</v>
      </c>
      <c r="AS939">
        <v>0</v>
      </c>
      <c r="AZ939">
        <v>0</v>
      </c>
      <c r="BC939" t="str">
        <f>VLOOKUP(A939,Sheet1!$A$1:$E$221,2,0)</f>
        <v>East Zone</v>
      </c>
      <c r="BD939" t="str">
        <f>VLOOKUP(A939,Sheet1!$A$1:$E$221,5,0)</f>
        <v>Raja Kumar</v>
      </c>
    </row>
    <row r="940" spans="1:56" x14ac:dyDescent="0.35">
      <c r="A940" t="s">
        <v>179</v>
      </c>
      <c r="B940">
        <v>650</v>
      </c>
      <c r="C940" t="s">
        <v>785</v>
      </c>
      <c r="D940" t="s">
        <v>10962</v>
      </c>
      <c r="E940">
        <v>710933</v>
      </c>
      <c r="F940" t="s">
        <v>15264</v>
      </c>
      <c r="G940">
        <v>8590527</v>
      </c>
      <c r="H940" t="s">
        <v>13397</v>
      </c>
      <c r="I940" t="s">
        <v>10966</v>
      </c>
      <c r="J940">
        <v>6663772135</v>
      </c>
      <c r="K940" t="s">
        <v>15265</v>
      </c>
      <c r="L940">
        <v>39</v>
      </c>
      <c r="M940">
        <v>43</v>
      </c>
      <c r="N940" t="s">
        <v>785</v>
      </c>
      <c r="O940">
        <v>1746282908</v>
      </c>
      <c r="P940" t="s">
        <v>1402</v>
      </c>
      <c r="Q940" t="s">
        <v>1403</v>
      </c>
      <c r="T940" s="1">
        <v>46210</v>
      </c>
      <c r="U940" s="31">
        <v>46210.463877314818</v>
      </c>
      <c r="V940">
        <v>1</v>
      </c>
      <c r="W940">
        <v>65000</v>
      </c>
      <c r="X940" t="s">
        <v>13400</v>
      </c>
      <c r="Y940" t="s">
        <v>13401</v>
      </c>
      <c r="Z940">
        <v>909020041276989</v>
      </c>
      <c r="AA940" t="s">
        <v>13467</v>
      </c>
      <c r="AB940">
        <v>6</v>
      </c>
      <c r="AC940">
        <v>24.15</v>
      </c>
      <c r="AD940" t="s">
        <v>10964</v>
      </c>
      <c r="AE940" t="s">
        <v>10965</v>
      </c>
      <c r="AF940" t="s">
        <v>13426</v>
      </c>
      <c r="AG940" s="1">
        <v>46239</v>
      </c>
      <c r="AH940">
        <v>27</v>
      </c>
      <c r="AI940" t="s">
        <v>13470</v>
      </c>
      <c r="AJ940" t="s">
        <v>13427</v>
      </c>
      <c r="AK940" t="s">
        <v>13406</v>
      </c>
      <c r="AL940">
        <v>9512141178</v>
      </c>
      <c r="AM940" t="s">
        <v>13415</v>
      </c>
      <c r="AN940" t="s">
        <v>13408</v>
      </c>
      <c r="AO940">
        <v>1113</v>
      </c>
      <c r="AP940">
        <v>0</v>
      </c>
      <c r="AQ940" t="s">
        <v>13761</v>
      </c>
      <c r="AR940">
        <v>1494</v>
      </c>
      <c r="AS940">
        <v>0</v>
      </c>
      <c r="AZ940">
        <v>0</v>
      </c>
      <c r="BC940" t="str">
        <f>VLOOKUP(A940,Sheet1!$A$1:$E$221,2,0)</f>
        <v>West Zone</v>
      </c>
      <c r="BD940" t="str">
        <f>VLOOKUP(A940,Sheet1!$A$1:$E$221,5,0)</f>
        <v>Valand Priyankkumar</v>
      </c>
    </row>
    <row r="941" spans="1:56" x14ac:dyDescent="0.35">
      <c r="A941" t="s">
        <v>178</v>
      </c>
      <c r="B941">
        <v>638</v>
      </c>
      <c r="C941" t="s">
        <v>788</v>
      </c>
      <c r="D941" t="s">
        <v>9626</v>
      </c>
      <c r="E941">
        <v>519437</v>
      </c>
      <c r="F941" t="s">
        <v>15266</v>
      </c>
      <c r="G941">
        <v>9047718</v>
      </c>
      <c r="H941" t="s">
        <v>13397</v>
      </c>
      <c r="I941" t="s">
        <v>9632</v>
      </c>
      <c r="J941">
        <v>8194306188</v>
      </c>
      <c r="K941" t="s">
        <v>15267</v>
      </c>
      <c r="L941">
        <v>40</v>
      </c>
      <c r="M941">
        <v>44</v>
      </c>
      <c r="N941" t="s">
        <v>788</v>
      </c>
      <c r="O941">
        <v>3514043067</v>
      </c>
      <c r="P941" t="s">
        <v>9627</v>
      </c>
      <c r="Q941" t="s">
        <v>9628</v>
      </c>
      <c r="T941" s="1">
        <v>46210</v>
      </c>
      <c r="U941" s="31">
        <v>46210.581111111111</v>
      </c>
      <c r="V941">
        <v>1</v>
      </c>
      <c r="W941">
        <v>85000</v>
      </c>
      <c r="X941" t="s">
        <v>13400</v>
      </c>
      <c r="Y941" t="s">
        <v>13401</v>
      </c>
      <c r="Z941">
        <v>909020041276989</v>
      </c>
      <c r="AA941" t="s">
        <v>13467</v>
      </c>
      <c r="AB941">
        <v>3</v>
      </c>
      <c r="AC941">
        <v>24.5</v>
      </c>
      <c r="AD941" t="s">
        <v>9630</v>
      </c>
      <c r="AE941" t="s">
        <v>9631</v>
      </c>
      <c r="AF941" t="s">
        <v>13426</v>
      </c>
      <c r="AG941" s="1">
        <v>46265</v>
      </c>
      <c r="AH941">
        <v>27</v>
      </c>
      <c r="AI941" t="s">
        <v>13470</v>
      </c>
      <c r="AJ941" t="s">
        <v>13405</v>
      </c>
      <c r="AK941" t="s">
        <v>13406</v>
      </c>
      <c r="AL941">
        <v>7489645963</v>
      </c>
      <c r="AM941" t="s">
        <v>13407</v>
      </c>
      <c r="AN941" t="s">
        <v>13408</v>
      </c>
      <c r="AO941">
        <v>1455</v>
      </c>
      <c r="AP941">
        <v>0</v>
      </c>
      <c r="AQ941" t="s">
        <v>13602</v>
      </c>
      <c r="AR941">
        <v>1811</v>
      </c>
      <c r="AS941">
        <v>0</v>
      </c>
      <c r="AZ941">
        <v>0</v>
      </c>
      <c r="BC941" t="str">
        <f>VLOOKUP(A941,Sheet1!$A$1:$E$221,2,0)</f>
        <v>South Zone</v>
      </c>
      <c r="BD941" t="str">
        <f>VLOOKUP(A941,Sheet1!$A$1:$E$221,5,0)</f>
        <v>Vinay Kumar Vishwakarma</v>
      </c>
    </row>
    <row r="942" spans="1:56" x14ac:dyDescent="0.35">
      <c r="A942" t="s">
        <v>160</v>
      </c>
      <c r="B942">
        <v>1498</v>
      </c>
      <c r="C942" t="s">
        <v>789</v>
      </c>
      <c r="D942" t="s">
        <v>9800</v>
      </c>
      <c r="E942">
        <v>243956</v>
      </c>
      <c r="F942" t="s">
        <v>15268</v>
      </c>
      <c r="G942">
        <v>9244664</v>
      </c>
      <c r="H942" t="s">
        <v>13397</v>
      </c>
      <c r="I942" t="s">
        <v>9804</v>
      </c>
      <c r="J942">
        <v>9991529525</v>
      </c>
      <c r="K942" t="s">
        <v>15269</v>
      </c>
      <c r="L942">
        <v>33</v>
      </c>
      <c r="M942">
        <v>34</v>
      </c>
      <c r="N942" t="s">
        <v>789</v>
      </c>
      <c r="O942">
        <v>7305137802</v>
      </c>
      <c r="P942" t="s">
        <v>3121</v>
      </c>
      <c r="Q942" t="s">
        <v>3122</v>
      </c>
      <c r="T942" s="1">
        <v>46210</v>
      </c>
      <c r="U942" s="31">
        <v>46210.569675925923</v>
      </c>
      <c r="V942">
        <v>1</v>
      </c>
      <c r="W942">
        <v>90000</v>
      </c>
      <c r="X942" t="s">
        <v>13400</v>
      </c>
      <c r="Y942" t="s">
        <v>13401</v>
      </c>
      <c r="Z942">
        <v>909020041276989</v>
      </c>
      <c r="AA942" t="s">
        <v>15025</v>
      </c>
      <c r="AB942">
        <v>4</v>
      </c>
      <c r="AC942">
        <v>24.5</v>
      </c>
      <c r="AD942" t="s">
        <v>9802</v>
      </c>
      <c r="AE942" t="s">
        <v>9803</v>
      </c>
      <c r="AF942" t="s">
        <v>13414</v>
      </c>
      <c r="AG942" s="1">
        <v>46259</v>
      </c>
      <c r="AH942">
        <v>39</v>
      </c>
      <c r="AI942" t="s">
        <v>13470</v>
      </c>
      <c r="AJ942" t="s">
        <v>13427</v>
      </c>
      <c r="AK942" t="s">
        <v>13406</v>
      </c>
      <c r="AL942">
        <v>9756110298</v>
      </c>
      <c r="AM942" t="s">
        <v>13415</v>
      </c>
      <c r="AN942" t="s">
        <v>13408</v>
      </c>
      <c r="AO942">
        <v>1540</v>
      </c>
      <c r="AP942">
        <v>0</v>
      </c>
      <c r="AQ942" t="s">
        <v>14204</v>
      </c>
      <c r="AR942">
        <v>3064</v>
      </c>
      <c r="AS942">
        <v>0</v>
      </c>
      <c r="AZ942">
        <v>0</v>
      </c>
      <c r="BC942" t="str">
        <f>VLOOKUP(A942,Sheet1!$A$1:$E$221,2,0)</f>
        <v>West Zone</v>
      </c>
      <c r="BD942" t="str">
        <f>VLOOKUP(A942,Sheet1!$A$1:$E$221,5,0)</f>
        <v>Pradeep Kumar</v>
      </c>
    </row>
    <row r="943" spans="1:56" x14ac:dyDescent="0.35">
      <c r="A943" t="s">
        <v>277</v>
      </c>
      <c r="B943">
        <v>360</v>
      </c>
      <c r="C943" t="s">
        <v>791</v>
      </c>
      <c r="D943" t="s">
        <v>9818</v>
      </c>
      <c r="E943">
        <v>194882</v>
      </c>
      <c r="F943" t="s">
        <v>14067</v>
      </c>
      <c r="G943">
        <v>9285909</v>
      </c>
      <c r="H943" t="s">
        <v>13397</v>
      </c>
      <c r="I943" t="s">
        <v>9820</v>
      </c>
      <c r="J943">
        <v>8052778960</v>
      </c>
      <c r="K943" t="s">
        <v>15270</v>
      </c>
      <c r="L943">
        <v>40</v>
      </c>
      <c r="M943">
        <v>52</v>
      </c>
      <c r="N943" t="s">
        <v>791</v>
      </c>
      <c r="O943">
        <v>3857725560</v>
      </c>
      <c r="P943" t="s">
        <v>8781</v>
      </c>
      <c r="Q943" t="s">
        <v>8782</v>
      </c>
      <c r="T943" s="1">
        <v>46209</v>
      </c>
      <c r="U943" s="31">
        <v>46209.805462962962</v>
      </c>
      <c r="V943">
        <v>1</v>
      </c>
      <c r="W943">
        <v>90000</v>
      </c>
      <c r="X943" t="s">
        <v>13400</v>
      </c>
      <c r="Y943" t="s">
        <v>13401</v>
      </c>
      <c r="Z943">
        <v>909020041276989</v>
      </c>
      <c r="AA943" t="s">
        <v>13467</v>
      </c>
      <c r="AB943">
        <v>6</v>
      </c>
      <c r="AC943">
        <v>24.15</v>
      </c>
      <c r="AD943" t="s">
        <v>9461</v>
      </c>
      <c r="AE943" t="s">
        <v>9462</v>
      </c>
      <c r="AF943" t="s">
        <v>13403</v>
      </c>
      <c r="AG943" s="1">
        <v>46261</v>
      </c>
      <c r="AH943">
        <v>27</v>
      </c>
      <c r="AI943" t="s">
        <v>13470</v>
      </c>
      <c r="AJ943" t="s">
        <v>13435</v>
      </c>
      <c r="AK943" t="s">
        <v>13406</v>
      </c>
      <c r="AL943">
        <v>9556680997</v>
      </c>
      <c r="AM943" t="s">
        <v>13415</v>
      </c>
      <c r="AN943" t="s">
        <v>13408</v>
      </c>
      <c r="AO943">
        <v>1540</v>
      </c>
      <c r="AP943">
        <v>0</v>
      </c>
      <c r="AQ943" t="s">
        <v>13440</v>
      </c>
      <c r="AR943">
        <v>2010</v>
      </c>
      <c r="AS943">
        <v>0</v>
      </c>
      <c r="AZ943">
        <v>0</v>
      </c>
      <c r="BC943" t="str">
        <f>VLOOKUP(A943,Sheet1!$A$1:$E$221,2,0)</f>
        <v>South East Zone</v>
      </c>
      <c r="BD943" t="str">
        <f>VLOOKUP(A943,Sheet1!$A$1:$E$221,5,0)</f>
        <v>Radhashyam Panda</v>
      </c>
    </row>
    <row r="944" spans="1:56" x14ac:dyDescent="0.35">
      <c r="A944" t="s">
        <v>277</v>
      </c>
      <c r="B944">
        <v>360</v>
      </c>
      <c r="C944" t="s">
        <v>791</v>
      </c>
      <c r="D944" t="s">
        <v>9818</v>
      </c>
      <c r="E944">
        <v>194882</v>
      </c>
      <c r="F944" t="s">
        <v>14067</v>
      </c>
      <c r="G944">
        <v>9285909</v>
      </c>
      <c r="H944" t="s">
        <v>13397</v>
      </c>
      <c r="I944" t="s">
        <v>9821</v>
      </c>
      <c r="J944">
        <v>2513123858</v>
      </c>
      <c r="K944" t="s">
        <v>15271</v>
      </c>
      <c r="L944">
        <v>36</v>
      </c>
      <c r="M944">
        <v>49</v>
      </c>
      <c r="N944" t="s">
        <v>791</v>
      </c>
      <c r="O944">
        <v>2163825314</v>
      </c>
      <c r="P944" t="s">
        <v>8781</v>
      </c>
      <c r="Q944" t="s">
        <v>8782</v>
      </c>
      <c r="T944" s="1">
        <v>46209</v>
      </c>
      <c r="U944" s="31">
        <v>46209.805474537039</v>
      </c>
      <c r="V944">
        <v>1</v>
      </c>
      <c r="W944">
        <v>90000</v>
      </c>
      <c r="X944" t="s">
        <v>13400</v>
      </c>
      <c r="Y944" t="s">
        <v>13401</v>
      </c>
      <c r="Z944">
        <v>909020041276989</v>
      </c>
      <c r="AA944" t="s">
        <v>13467</v>
      </c>
      <c r="AB944">
        <v>5</v>
      </c>
      <c r="AC944">
        <v>24.15</v>
      </c>
      <c r="AD944" t="s">
        <v>9461</v>
      </c>
      <c r="AE944" t="s">
        <v>9462</v>
      </c>
      <c r="AF944" t="s">
        <v>13403</v>
      </c>
      <c r="AG944" s="1">
        <v>46261</v>
      </c>
      <c r="AH944">
        <v>27</v>
      </c>
      <c r="AI944" t="s">
        <v>13470</v>
      </c>
      <c r="AJ944" t="s">
        <v>13435</v>
      </c>
      <c r="AK944" t="s">
        <v>13406</v>
      </c>
      <c r="AL944">
        <v>6372377064</v>
      </c>
      <c r="AM944" t="s">
        <v>13415</v>
      </c>
      <c r="AN944" t="s">
        <v>13408</v>
      </c>
      <c r="AO944">
        <v>1540</v>
      </c>
      <c r="AP944">
        <v>0</v>
      </c>
      <c r="AQ944" t="s">
        <v>13440</v>
      </c>
      <c r="AR944">
        <v>2010</v>
      </c>
      <c r="AS944">
        <v>0</v>
      </c>
      <c r="AZ944">
        <v>0</v>
      </c>
      <c r="BC944" t="str">
        <f>VLOOKUP(A944,Sheet1!$A$1:$E$221,2,0)</f>
        <v>South East Zone</v>
      </c>
      <c r="BD944" t="str">
        <f>VLOOKUP(A944,Sheet1!$A$1:$E$221,5,0)</f>
        <v>Radhashyam Panda</v>
      </c>
    </row>
    <row r="945" spans="1:56" x14ac:dyDescent="0.35">
      <c r="A945" t="s">
        <v>815</v>
      </c>
      <c r="B945">
        <v>1361</v>
      </c>
      <c r="C945" t="s">
        <v>791</v>
      </c>
      <c r="D945" t="s">
        <v>11299</v>
      </c>
      <c r="E945">
        <v>665255</v>
      </c>
      <c r="F945" t="s">
        <v>905</v>
      </c>
      <c r="G945">
        <v>8334250</v>
      </c>
      <c r="H945" t="s">
        <v>13397</v>
      </c>
      <c r="I945" t="s">
        <v>11303</v>
      </c>
      <c r="J945">
        <v>1399468391</v>
      </c>
      <c r="K945" t="s">
        <v>15272</v>
      </c>
      <c r="L945">
        <v>35</v>
      </c>
      <c r="M945">
        <v>49</v>
      </c>
      <c r="N945" t="s">
        <v>791</v>
      </c>
      <c r="O945">
        <v>9992580972</v>
      </c>
      <c r="P945" t="s">
        <v>11300</v>
      </c>
      <c r="Q945" t="s">
        <v>11301</v>
      </c>
      <c r="R945" t="s">
        <v>11300</v>
      </c>
      <c r="S945" t="s">
        <v>11301</v>
      </c>
      <c r="T945" s="1">
        <v>46210</v>
      </c>
      <c r="U945" s="31">
        <v>46210.485833333332</v>
      </c>
      <c r="V945">
        <v>1</v>
      </c>
      <c r="W945">
        <v>75000</v>
      </c>
      <c r="X945" t="s">
        <v>13400</v>
      </c>
      <c r="Y945" t="s">
        <v>13401</v>
      </c>
      <c r="Z945">
        <v>909020041276989</v>
      </c>
      <c r="AA945" t="s">
        <v>13467</v>
      </c>
      <c r="AB945">
        <v>2</v>
      </c>
      <c r="AC945">
        <v>24.15</v>
      </c>
      <c r="AD945" t="s">
        <v>9693</v>
      </c>
      <c r="AE945" t="s">
        <v>9694</v>
      </c>
      <c r="AF945" t="s">
        <v>13434</v>
      </c>
      <c r="AG945" s="1">
        <v>46244</v>
      </c>
      <c r="AH945">
        <v>27</v>
      </c>
      <c r="AI945" t="s">
        <v>13470</v>
      </c>
      <c r="AJ945" t="s">
        <v>13405</v>
      </c>
      <c r="AK945" t="s">
        <v>13406</v>
      </c>
      <c r="AL945">
        <v>8763197993</v>
      </c>
      <c r="AM945" t="s">
        <v>13407</v>
      </c>
      <c r="AN945" t="s">
        <v>13408</v>
      </c>
      <c r="AO945">
        <v>1284</v>
      </c>
      <c r="AP945">
        <v>0</v>
      </c>
      <c r="AQ945" t="s">
        <v>13666</v>
      </c>
      <c r="AR945">
        <v>1724</v>
      </c>
      <c r="AS945">
        <v>0</v>
      </c>
      <c r="AZ945">
        <v>0</v>
      </c>
      <c r="BC945" t="str">
        <f>VLOOKUP(A945,Sheet1!$A$1:$E$221,2,0)</f>
        <v>South East Zone</v>
      </c>
      <c r="BD945" t="str">
        <f>VLOOKUP(A945,Sheet1!$A$1:$E$221,5,0)</f>
        <v>Pratik Mishra</v>
      </c>
    </row>
    <row r="946" spans="1:56" x14ac:dyDescent="0.35">
      <c r="A946" t="s">
        <v>154</v>
      </c>
      <c r="B946">
        <v>1002</v>
      </c>
      <c r="C946" t="s">
        <v>787</v>
      </c>
      <c r="D946" t="s">
        <v>9543</v>
      </c>
      <c r="E946">
        <v>546710</v>
      </c>
      <c r="F946" t="s">
        <v>15273</v>
      </c>
      <c r="G946">
        <v>7495292</v>
      </c>
      <c r="H946" t="s">
        <v>13397</v>
      </c>
      <c r="I946" t="s">
        <v>9545</v>
      </c>
      <c r="J946">
        <v>6844757889</v>
      </c>
      <c r="K946" t="s">
        <v>15274</v>
      </c>
      <c r="L946">
        <v>29</v>
      </c>
      <c r="M946">
        <v>37</v>
      </c>
      <c r="N946" t="s">
        <v>787</v>
      </c>
      <c r="O946">
        <v>7078114022</v>
      </c>
      <c r="P946" t="s">
        <v>6277</v>
      </c>
      <c r="Q946" t="s">
        <v>6278</v>
      </c>
      <c r="T946" s="1">
        <v>46209</v>
      </c>
      <c r="U946" s="31">
        <v>46209.877939814818</v>
      </c>
      <c r="V946">
        <v>1</v>
      </c>
      <c r="W946">
        <v>90000</v>
      </c>
      <c r="X946" t="s">
        <v>13400</v>
      </c>
      <c r="Y946" t="s">
        <v>13401</v>
      </c>
      <c r="Z946">
        <v>909020041276989</v>
      </c>
      <c r="AA946" t="s">
        <v>13467</v>
      </c>
      <c r="AB946">
        <v>4</v>
      </c>
      <c r="AC946">
        <v>24.15</v>
      </c>
      <c r="AD946" t="s">
        <v>9422</v>
      </c>
      <c r="AE946" t="s">
        <v>9423</v>
      </c>
      <c r="AF946" t="s">
        <v>13426</v>
      </c>
      <c r="AG946" s="1">
        <v>46251</v>
      </c>
      <c r="AH946">
        <v>27</v>
      </c>
      <c r="AI946" t="s">
        <v>13470</v>
      </c>
      <c r="AJ946" t="s">
        <v>13405</v>
      </c>
      <c r="AK946" t="s">
        <v>13406</v>
      </c>
      <c r="AL946">
        <v>9801420511</v>
      </c>
      <c r="AM946" t="s">
        <v>13415</v>
      </c>
      <c r="AN946" t="s">
        <v>13408</v>
      </c>
      <c r="AO946">
        <v>1540</v>
      </c>
      <c r="AP946">
        <v>0</v>
      </c>
      <c r="AQ946" t="s">
        <v>13451</v>
      </c>
      <c r="AR946">
        <v>2008</v>
      </c>
      <c r="AS946">
        <v>0</v>
      </c>
      <c r="AZ946">
        <v>0</v>
      </c>
      <c r="BC946" t="str">
        <f>VLOOKUP(A946,Sheet1!$A$1:$E$221,2,0)</f>
        <v>East Zone</v>
      </c>
      <c r="BD946" t="str">
        <f>VLOOKUP(A946,Sheet1!$A$1:$E$221,5,0)</f>
        <v>Abhishek Kumar Tiwari</v>
      </c>
    </row>
    <row r="947" spans="1:56" x14ac:dyDescent="0.35">
      <c r="A947" t="s">
        <v>808</v>
      </c>
      <c r="B947">
        <v>12</v>
      </c>
      <c r="C947" t="s">
        <v>788</v>
      </c>
      <c r="D947" t="s">
        <v>10370</v>
      </c>
      <c r="E947">
        <v>145139</v>
      </c>
      <c r="F947" t="s">
        <v>15275</v>
      </c>
      <c r="G947">
        <v>9285194</v>
      </c>
      <c r="H947" t="s">
        <v>13397</v>
      </c>
      <c r="I947" t="s">
        <v>10374</v>
      </c>
      <c r="J947">
        <v>5940333891</v>
      </c>
      <c r="K947" t="s">
        <v>15276</v>
      </c>
      <c r="L947">
        <v>47</v>
      </c>
      <c r="M947">
        <v>52</v>
      </c>
      <c r="N947" t="s">
        <v>788</v>
      </c>
      <c r="O947">
        <v>2165380811</v>
      </c>
      <c r="P947" t="s">
        <v>1862</v>
      </c>
      <c r="Q947" t="s">
        <v>1863</v>
      </c>
      <c r="T947" s="1">
        <v>46209</v>
      </c>
      <c r="U947" s="31">
        <v>46209.826747685183</v>
      </c>
      <c r="V947">
        <v>1</v>
      </c>
      <c r="W947">
        <v>90000</v>
      </c>
      <c r="X947" t="s">
        <v>13400</v>
      </c>
      <c r="Y947" t="s">
        <v>13401</v>
      </c>
      <c r="Z947">
        <v>909020041276989</v>
      </c>
      <c r="AA947" t="s">
        <v>13467</v>
      </c>
      <c r="AB947">
        <v>5</v>
      </c>
      <c r="AC947">
        <v>24.5</v>
      </c>
      <c r="AD947" t="s">
        <v>10372</v>
      </c>
      <c r="AE947" t="s">
        <v>10373</v>
      </c>
      <c r="AF947" t="s">
        <v>13426</v>
      </c>
      <c r="AG947" s="1">
        <v>46239</v>
      </c>
      <c r="AH947">
        <v>27</v>
      </c>
      <c r="AI947" t="s">
        <v>13470</v>
      </c>
      <c r="AJ947" t="s">
        <v>13650</v>
      </c>
      <c r="AK947" t="s">
        <v>13406</v>
      </c>
      <c r="AL947">
        <v>9406515232</v>
      </c>
      <c r="AM947" t="s">
        <v>13415</v>
      </c>
      <c r="AN947" t="s">
        <v>13408</v>
      </c>
      <c r="AO947">
        <v>1540</v>
      </c>
      <c r="AP947">
        <v>0</v>
      </c>
      <c r="AQ947" t="s">
        <v>13533</v>
      </c>
      <c r="AR947">
        <v>1917</v>
      </c>
      <c r="AS947">
        <v>0</v>
      </c>
      <c r="AZ947">
        <v>0</v>
      </c>
      <c r="BC947" t="str">
        <f>VLOOKUP(A947,Sheet1!$A$1:$E$221,2,0)</f>
        <v>South Zone</v>
      </c>
      <c r="BD947" t="str">
        <f>VLOOKUP(A947,Sheet1!$A$1:$E$221,5,0)</f>
        <v>Vinay Kumar Vishwakarma</v>
      </c>
    </row>
    <row r="948" spans="1:56" x14ac:dyDescent="0.35">
      <c r="A948" t="s">
        <v>87</v>
      </c>
      <c r="B948">
        <v>65</v>
      </c>
      <c r="C948" t="s">
        <v>788</v>
      </c>
      <c r="D948" t="s">
        <v>9577</v>
      </c>
      <c r="E948">
        <v>402129</v>
      </c>
      <c r="F948" t="s">
        <v>13407</v>
      </c>
      <c r="G948">
        <v>8536269</v>
      </c>
      <c r="H948" t="s">
        <v>13397</v>
      </c>
      <c r="I948" t="s">
        <v>9581</v>
      </c>
      <c r="J948">
        <v>2402199713</v>
      </c>
      <c r="K948" t="s">
        <v>15277</v>
      </c>
      <c r="L948">
        <v>43</v>
      </c>
      <c r="M948">
        <v>45</v>
      </c>
      <c r="N948" t="s">
        <v>788</v>
      </c>
      <c r="O948">
        <v>8801413930</v>
      </c>
      <c r="P948" t="s">
        <v>1221</v>
      </c>
      <c r="Q948" t="s">
        <v>1222</v>
      </c>
      <c r="T948" s="1">
        <v>46210</v>
      </c>
      <c r="U948" s="31">
        <v>46210.583912037036</v>
      </c>
      <c r="V948">
        <v>1</v>
      </c>
      <c r="W948">
        <v>80000</v>
      </c>
      <c r="X948" t="s">
        <v>13400</v>
      </c>
      <c r="Y948" t="s">
        <v>13401</v>
      </c>
      <c r="Z948">
        <v>909020041276989</v>
      </c>
      <c r="AA948" t="s">
        <v>13467</v>
      </c>
      <c r="AB948">
        <v>3</v>
      </c>
      <c r="AC948">
        <v>24.5</v>
      </c>
      <c r="AD948" t="s">
        <v>9579</v>
      </c>
      <c r="AE948" t="s">
        <v>9580</v>
      </c>
      <c r="AF948" t="s">
        <v>13414</v>
      </c>
      <c r="AG948" s="1">
        <v>46244</v>
      </c>
      <c r="AH948">
        <v>27</v>
      </c>
      <c r="AI948" t="s">
        <v>13470</v>
      </c>
      <c r="AJ948" t="s">
        <v>13427</v>
      </c>
      <c r="AK948" t="s">
        <v>13406</v>
      </c>
      <c r="AL948">
        <v>9770731380</v>
      </c>
      <c r="AM948" t="s">
        <v>13407</v>
      </c>
      <c r="AN948" t="s">
        <v>13408</v>
      </c>
      <c r="AO948">
        <v>1369</v>
      </c>
      <c r="AP948">
        <v>0</v>
      </c>
      <c r="AQ948" t="s">
        <v>13484</v>
      </c>
      <c r="AR948">
        <v>1704</v>
      </c>
      <c r="AS948">
        <v>0</v>
      </c>
      <c r="AZ948">
        <v>0</v>
      </c>
      <c r="BC948" t="str">
        <f>VLOOKUP(A948,Sheet1!$A$1:$E$221,2,0)</f>
        <v>South Zone</v>
      </c>
      <c r="BD948" t="str">
        <f>VLOOKUP(A948,Sheet1!$A$1:$E$221,5,0)</f>
        <v>Vinay Kumar Vishwakarma</v>
      </c>
    </row>
    <row r="949" spans="1:56" x14ac:dyDescent="0.35">
      <c r="A949" t="s">
        <v>921</v>
      </c>
      <c r="B949">
        <v>689</v>
      </c>
      <c r="C949" t="s">
        <v>789</v>
      </c>
      <c r="D949" t="s">
        <v>10282</v>
      </c>
      <c r="E949">
        <v>392196</v>
      </c>
      <c r="F949" t="s">
        <v>15278</v>
      </c>
      <c r="G949">
        <v>9285799</v>
      </c>
      <c r="H949" t="s">
        <v>13397</v>
      </c>
      <c r="I949" t="s">
        <v>10075</v>
      </c>
      <c r="J949">
        <v>2313256526</v>
      </c>
      <c r="K949" t="s">
        <v>15279</v>
      </c>
      <c r="L949">
        <v>36</v>
      </c>
      <c r="M949">
        <v>51</v>
      </c>
      <c r="N949" t="s">
        <v>789</v>
      </c>
      <c r="O949">
        <v>4623489767</v>
      </c>
      <c r="P949" t="s">
        <v>4327</v>
      </c>
      <c r="Q949" t="s">
        <v>4328</v>
      </c>
      <c r="T949" s="1">
        <v>46210</v>
      </c>
      <c r="U949" s="31">
        <v>46210.493900462963</v>
      </c>
      <c r="V949">
        <v>1</v>
      </c>
      <c r="W949">
        <v>77000</v>
      </c>
      <c r="X949" t="s">
        <v>13400</v>
      </c>
      <c r="Y949" t="s">
        <v>13401</v>
      </c>
      <c r="Z949">
        <v>909020041276989</v>
      </c>
      <c r="AA949" t="s">
        <v>13467</v>
      </c>
      <c r="AB949">
        <v>2</v>
      </c>
      <c r="AC949">
        <v>24.15</v>
      </c>
      <c r="AD949" t="s">
        <v>9403</v>
      </c>
      <c r="AE949" t="s">
        <v>9404</v>
      </c>
      <c r="AF949" t="s">
        <v>13426</v>
      </c>
      <c r="AG949" s="1">
        <v>46265</v>
      </c>
      <c r="AH949">
        <v>27</v>
      </c>
      <c r="AI949" t="s">
        <v>13470</v>
      </c>
      <c r="AJ949" t="s">
        <v>13427</v>
      </c>
      <c r="AK949" t="s">
        <v>13406</v>
      </c>
      <c r="AL949">
        <v>9005674396</v>
      </c>
      <c r="AM949" t="s">
        <v>13407</v>
      </c>
      <c r="AN949" t="s">
        <v>13408</v>
      </c>
      <c r="AO949">
        <v>1318</v>
      </c>
      <c r="AP949">
        <v>0</v>
      </c>
      <c r="AQ949" t="s">
        <v>13420</v>
      </c>
      <c r="AR949">
        <v>1718</v>
      </c>
      <c r="AS949">
        <v>0</v>
      </c>
      <c r="AZ949">
        <v>0</v>
      </c>
      <c r="BC949" t="str">
        <f>VLOOKUP(A949,Sheet1!$A$1:$E$221,2,0)</f>
        <v>East Zone</v>
      </c>
      <c r="BD949" t="str">
        <f>VLOOKUP(A949,Sheet1!$A$1:$E$221,5,0)</f>
        <v>Prince Singh</v>
      </c>
    </row>
    <row r="950" spans="1:56" x14ac:dyDescent="0.35">
      <c r="A950" t="s">
        <v>128</v>
      </c>
      <c r="B950">
        <v>145</v>
      </c>
      <c r="C950" t="s">
        <v>784</v>
      </c>
      <c r="D950" t="s">
        <v>10098</v>
      </c>
      <c r="E950">
        <v>629189</v>
      </c>
      <c r="F950" t="s">
        <v>15280</v>
      </c>
      <c r="G950">
        <v>9285645</v>
      </c>
      <c r="H950" t="s">
        <v>13397</v>
      </c>
      <c r="I950" t="s">
        <v>10101</v>
      </c>
      <c r="J950">
        <v>3344896718</v>
      </c>
      <c r="K950" t="s">
        <v>15281</v>
      </c>
      <c r="L950">
        <v>35</v>
      </c>
      <c r="M950">
        <v>41</v>
      </c>
      <c r="N950" t="s">
        <v>784</v>
      </c>
      <c r="O950">
        <v>2372177735</v>
      </c>
      <c r="P950" t="s">
        <v>4501</v>
      </c>
      <c r="Q950" t="s">
        <v>10099</v>
      </c>
      <c r="T950" s="1">
        <v>46209</v>
      </c>
      <c r="U950" s="31">
        <v>46209.884525462963</v>
      </c>
      <c r="V950">
        <v>1</v>
      </c>
      <c r="W950">
        <v>75000</v>
      </c>
      <c r="X950" t="s">
        <v>13400</v>
      </c>
      <c r="Y950" t="s">
        <v>13401</v>
      </c>
      <c r="Z950">
        <v>909020041276989</v>
      </c>
      <c r="AA950" t="s">
        <v>13467</v>
      </c>
      <c r="AB950">
        <v>4</v>
      </c>
      <c r="AC950">
        <v>24.15</v>
      </c>
      <c r="AD950" t="s">
        <v>9862</v>
      </c>
      <c r="AE950" t="s">
        <v>9863</v>
      </c>
      <c r="AF950" t="s">
        <v>13403</v>
      </c>
      <c r="AG950" s="1">
        <v>46261</v>
      </c>
      <c r="AH950">
        <v>27</v>
      </c>
      <c r="AI950" t="s">
        <v>13470</v>
      </c>
      <c r="AJ950" t="s">
        <v>13405</v>
      </c>
      <c r="AK950" t="s">
        <v>13406</v>
      </c>
      <c r="AL950">
        <v>8969928803</v>
      </c>
      <c r="AM950" t="s">
        <v>13407</v>
      </c>
      <c r="AN950" t="s">
        <v>13408</v>
      </c>
      <c r="AO950">
        <v>1284</v>
      </c>
      <c r="AP950">
        <v>0</v>
      </c>
      <c r="AQ950" t="s">
        <v>14148</v>
      </c>
      <c r="AR950">
        <v>1675</v>
      </c>
      <c r="AS950">
        <v>0</v>
      </c>
      <c r="AZ950">
        <v>0</v>
      </c>
      <c r="BC950" t="str">
        <f>VLOOKUP(A950,Sheet1!$A$1:$E$221,2,0)</f>
        <v>East Zone</v>
      </c>
      <c r="BD950" t="str">
        <f>VLOOKUP(A950,Sheet1!$A$1:$E$221,5,0)</f>
        <v>Raja Kumar</v>
      </c>
    </row>
    <row r="951" spans="1:56" x14ac:dyDescent="0.35">
      <c r="A951" t="s">
        <v>830</v>
      </c>
      <c r="B951">
        <v>16</v>
      </c>
      <c r="C951" t="s">
        <v>790</v>
      </c>
      <c r="D951" t="s">
        <v>9739</v>
      </c>
      <c r="E951">
        <v>610624</v>
      </c>
      <c r="F951" t="s">
        <v>15282</v>
      </c>
      <c r="G951">
        <v>8194718</v>
      </c>
      <c r="H951" t="s">
        <v>13397</v>
      </c>
      <c r="I951" t="s">
        <v>3112</v>
      </c>
      <c r="J951">
        <v>8707051923</v>
      </c>
      <c r="K951" t="s">
        <v>15283</v>
      </c>
      <c r="L951">
        <v>31</v>
      </c>
      <c r="M951">
        <v>33</v>
      </c>
      <c r="N951" t="s">
        <v>789</v>
      </c>
      <c r="O951">
        <v>4160252966</v>
      </c>
      <c r="P951" t="s">
        <v>1352</v>
      </c>
      <c r="Q951" t="s">
        <v>1353</v>
      </c>
      <c r="R951" t="s">
        <v>1352</v>
      </c>
      <c r="S951" t="s">
        <v>1353</v>
      </c>
      <c r="T951" s="1">
        <v>46210</v>
      </c>
      <c r="U951" s="31">
        <v>46210.538680555554</v>
      </c>
      <c r="V951">
        <v>1</v>
      </c>
      <c r="W951">
        <v>45000</v>
      </c>
      <c r="X951" t="s">
        <v>13400</v>
      </c>
      <c r="Y951" t="s">
        <v>13401</v>
      </c>
      <c r="Z951">
        <v>909020041276989</v>
      </c>
      <c r="AA951" t="s">
        <v>13467</v>
      </c>
      <c r="AB951">
        <v>2</v>
      </c>
      <c r="AC951">
        <v>24.15</v>
      </c>
      <c r="AD951" t="s">
        <v>9741</v>
      </c>
      <c r="AE951" t="s">
        <v>9742</v>
      </c>
      <c r="AF951" t="s">
        <v>13414</v>
      </c>
      <c r="AG951" s="1">
        <v>46245</v>
      </c>
      <c r="AH951">
        <v>27</v>
      </c>
      <c r="AI951" t="s">
        <v>13470</v>
      </c>
      <c r="AJ951" t="s">
        <v>13405</v>
      </c>
      <c r="AK951" t="s">
        <v>13406</v>
      </c>
      <c r="AL951">
        <v>9368062373</v>
      </c>
      <c r="AM951" t="s">
        <v>13407</v>
      </c>
      <c r="AN951" t="s">
        <v>13408</v>
      </c>
      <c r="AO951">
        <v>770</v>
      </c>
      <c r="AP951">
        <v>0</v>
      </c>
      <c r="AQ951" t="s">
        <v>13474</v>
      </c>
      <c r="AR951">
        <v>1005</v>
      </c>
      <c r="AS951">
        <v>0</v>
      </c>
      <c r="AZ951">
        <v>0</v>
      </c>
      <c r="BC951" t="str">
        <f>VLOOKUP(A951,Sheet1!$A$1:$E$221,2,0)</f>
        <v>West Zone</v>
      </c>
      <c r="BD951" t="str">
        <f>VLOOKUP(A951,Sheet1!$A$1:$E$221,5,0)</f>
        <v>Sandeep Sisodiya</v>
      </c>
    </row>
    <row r="952" spans="1:56" x14ac:dyDescent="0.35">
      <c r="A952" t="s">
        <v>179</v>
      </c>
      <c r="B952">
        <v>650</v>
      </c>
      <c r="C952" t="s">
        <v>785</v>
      </c>
      <c r="D952" t="s">
        <v>8246</v>
      </c>
      <c r="E952">
        <v>347258</v>
      </c>
      <c r="F952" t="s">
        <v>15284</v>
      </c>
      <c r="G952">
        <v>8749550</v>
      </c>
      <c r="H952" t="s">
        <v>13397</v>
      </c>
      <c r="I952" t="s">
        <v>8250</v>
      </c>
      <c r="J952">
        <v>7424205461</v>
      </c>
      <c r="K952" t="s">
        <v>15285</v>
      </c>
      <c r="L952">
        <v>45</v>
      </c>
      <c r="M952">
        <v>44</v>
      </c>
      <c r="N952" t="s">
        <v>785</v>
      </c>
      <c r="O952">
        <v>8713878468</v>
      </c>
      <c r="P952" t="s">
        <v>8247</v>
      </c>
      <c r="Q952" t="s">
        <v>8248</v>
      </c>
      <c r="T952" s="1">
        <v>46210</v>
      </c>
      <c r="U952" s="31">
        <v>46210.438333333332</v>
      </c>
      <c r="V952">
        <v>1</v>
      </c>
      <c r="W952">
        <v>90000</v>
      </c>
      <c r="X952" t="s">
        <v>13400</v>
      </c>
      <c r="Y952" t="s">
        <v>13401</v>
      </c>
      <c r="Z952">
        <v>909020041276989</v>
      </c>
      <c r="AA952" t="s">
        <v>13467</v>
      </c>
      <c r="AB952">
        <v>4</v>
      </c>
      <c r="AC952">
        <v>24.15</v>
      </c>
      <c r="AD952" t="s">
        <v>9733</v>
      </c>
      <c r="AE952" t="s">
        <v>9734</v>
      </c>
      <c r="AF952" t="s">
        <v>13426</v>
      </c>
      <c r="AG952" s="1">
        <v>46238</v>
      </c>
      <c r="AH952">
        <v>27</v>
      </c>
      <c r="AI952" t="s">
        <v>13470</v>
      </c>
      <c r="AJ952" t="s">
        <v>13427</v>
      </c>
      <c r="AK952" t="s">
        <v>13406</v>
      </c>
      <c r="AL952">
        <v>6352588607</v>
      </c>
      <c r="AM952" t="s">
        <v>13407</v>
      </c>
      <c r="AN952" t="s">
        <v>13408</v>
      </c>
      <c r="AO952">
        <v>1540</v>
      </c>
      <c r="AP952">
        <v>0</v>
      </c>
      <c r="AQ952" t="s">
        <v>13431</v>
      </c>
      <c r="AR952">
        <v>2069</v>
      </c>
      <c r="AS952">
        <v>0</v>
      </c>
      <c r="AZ952">
        <v>0</v>
      </c>
      <c r="BC952" t="str">
        <f>VLOOKUP(A952,Sheet1!$A$1:$E$221,2,0)</f>
        <v>West Zone</v>
      </c>
      <c r="BD952" t="str">
        <f>VLOOKUP(A952,Sheet1!$A$1:$E$221,5,0)</f>
        <v>Valand Priyankkumar</v>
      </c>
    </row>
    <row r="953" spans="1:56" x14ac:dyDescent="0.35">
      <c r="A953" t="s">
        <v>759</v>
      </c>
      <c r="B953">
        <v>70</v>
      </c>
      <c r="C953" t="s">
        <v>789</v>
      </c>
      <c r="D953" t="s">
        <v>10849</v>
      </c>
      <c r="E953">
        <v>536523</v>
      </c>
      <c r="F953" t="s">
        <v>15286</v>
      </c>
      <c r="G953">
        <v>7489670</v>
      </c>
      <c r="H953" t="s">
        <v>13397</v>
      </c>
      <c r="I953" t="s">
        <v>10851</v>
      </c>
      <c r="J953">
        <v>5616596610</v>
      </c>
      <c r="K953" t="s">
        <v>1516</v>
      </c>
      <c r="L953">
        <v>56</v>
      </c>
      <c r="M953">
        <v>28</v>
      </c>
      <c r="N953" t="s">
        <v>789</v>
      </c>
      <c r="O953">
        <v>8063760678</v>
      </c>
      <c r="P953" t="s">
        <v>3094</v>
      </c>
      <c r="Q953" t="s">
        <v>3095</v>
      </c>
      <c r="T953" s="1">
        <v>46210</v>
      </c>
      <c r="U953" s="31">
        <v>46210.583634259259</v>
      </c>
      <c r="V953">
        <v>1</v>
      </c>
      <c r="W953">
        <v>90000</v>
      </c>
      <c r="X953" t="s">
        <v>13400</v>
      </c>
      <c r="Y953" t="s">
        <v>13401</v>
      </c>
      <c r="Z953">
        <v>909020041276989</v>
      </c>
      <c r="AA953" t="s">
        <v>13402</v>
      </c>
      <c r="AB953">
        <v>3</v>
      </c>
      <c r="AC953">
        <v>24.15</v>
      </c>
      <c r="AD953" t="s">
        <v>931</v>
      </c>
      <c r="AE953" t="s">
        <v>932</v>
      </c>
      <c r="AF953" t="s">
        <v>13414</v>
      </c>
      <c r="AG953" s="1">
        <v>46246</v>
      </c>
      <c r="AH953">
        <v>25</v>
      </c>
      <c r="AI953" t="s">
        <v>13404</v>
      </c>
      <c r="AJ953" t="s">
        <v>13405</v>
      </c>
      <c r="AK953" t="s">
        <v>13406</v>
      </c>
      <c r="AL953">
        <v>8954249639</v>
      </c>
      <c r="AM953" t="s">
        <v>13415</v>
      </c>
      <c r="AN953" t="s">
        <v>13408</v>
      </c>
      <c r="AO953">
        <v>1540</v>
      </c>
      <c r="AP953">
        <v>0</v>
      </c>
      <c r="AQ953" t="s">
        <v>13451</v>
      </c>
      <c r="AR953">
        <v>2008</v>
      </c>
      <c r="AS953">
        <v>0</v>
      </c>
      <c r="AZ953">
        <v>0</v>
      </c>
      <c r="BC953" t="str">
        <f>VLOOKUP(A953,Sheet1!$A$1:$E$221,2,0)</f>
        <v>West Zone</v>
      </c>
      <c r="BD953" t="str">
        <f>VLOOKUP(A953,Sheet1!$A$1:$E$221,5,0)</f>
        <v>Sandeep Sisodiya</v>
      </c>
    </row>
    <row r="954" spans="1:56" x14ac:dyDescent="0.35">
      <c r="A954" t="s">
        <v>198</v>
      </c>
      <c r="B954">
        <v>1138</v>
      </c>
      <c r="C954" t="s">
        <v>794</v>
      </c>
      <c r="D954" t="s">
        <v>11278</v>
      </c>
      <c r="E954">
        <v>698237</v>
      </c>
      <c r="F954" t="s">
        <v>15287</v>
      </c>
      <c r="G954">
        <v>8664608</v>
      </c>
      <c r="H954" t="s">
        <v>13397</v>
      </c>
      <c r="I954" t="s">
        <v>11280</v>
      </c>
      <c r="J954">
        <v>4033102970</v>
      </c>
      <c r="K954" t="s">
        <v>15288</v>
      </c>
      <c r="L954">
        <v>33</v>
      </c>
      <c r="M954">
        <v>41</v>
      </c>
      <c r="N954" t="s">
        <v>794</v>
      </c>
      <c r="O954">
        <v>6520602423</v>
      </c>
      <c r="P954" t="s">
        <v>11271</v>
      </c>
      <c r="Q954" t="s">
        <v>11272</v>
      </c>
      <c r="T954" s="1">
        <v>46210</v>
      </c>
      <c r="U954" s="31">
        <v>46210.615798611114</v>
      </c>
      <c r="V954">
        <v>1</v>
      </c>
      <c r="W954">
        <v>60000</v>
      </c>
      <c r="X954" t="s">
        <v>13400</v>
      </c>
      <c r="Y954" t="s">
        <v>13401</v>
      </c>
      <c r="Z954">
        <v>909020041276989</v>
      </c>
      <c r="AA954" t="s">
        <v>13402</v>
      </c>
      <c r="AB954">
        <v>2</v>
      </c>
      <c r="AC954">
        <v>24.7</v>
      </c>
      <c r="AD954" t="s">
        <v>13134</v>
      </c>
      <c r="AE954" t="s">
        <v>13135</v>
      </c>
      <c r="AF954" t="s">
        <v>13403</v>
      </c>
      <c r="AG954" s="1">
        <v>46241</v>
      </c>
      <c r="AH954">
        <v>25</v>
      </c>
      <c r="AI954" t="s">
        <v>13404</v>
      </c>
      <c r="AJ954" t="s">
        <v>13435</v>
      </c>
      <c r="AK954" t="s">
        <v>13406</v>
      </c>
      <c r="AL954">
        <v>9603424346</v>
      </c>
      <c r="AM954" t="s">
        <v>13407</v>
      </c>
      <c r="AN954" t="s">
        <v>13408</v>
      </c>
      <c r="AO954">
        <v>1027</v>
      </c>
      <c r="AP954">
        <v>0</v>
      </c>
      <c r="AQ954" t="s">
        <v>13471</v>
      </c>
      <c r="AR954">
        <v>1340</v>
      </c>
      <c r="AS954">
        <v>0</v>
      </c>
      <c r="AZ954">
        <v>0</v>
      </c>
      <c r="BC954" t="str">
        <f>VLOOKUP(A954,Sheet1!$A$1:$E$221,2,0)</f>
        <v>South East Zone</v>
      </c>
      <c r="BD954" t="str">
        <f>VLOOKUP(A954,Sheet1!$A$1:$E$221,5,0)</f>
        <v>Sankar T</v>
      </c>
    </row>
    <row r="955" spans="1:56" x14ac:dyDescent="0.35">
      <c r="A955" t="s">
        <v>759</v>
      </c>
      <c r="B955">
        <v>70</v>
      </c>
      <c r="C955" t="s">
        <v>789</v>
      </c>
      <c r="D955" t="s">
        <v>10854</v>
      </c>
      <c r="E955">
        <v>667549</v>
      </c>
      <c r="F955" t="s">
        <v>15289</v>
      </c>
      <c r="G955">
        <v>8348459</v>
      </c>
      <c r="H955" t="s">
        <v>13397</v>
      </c>
      <c r="I955" t="s">
        <v>3803</v>
      </c>
      <c r="J955">
        <v>5675006829</v>
      </c>
      <c r="K955" t="s">
        <v>15290</v>
      </c>
      <c r="L955">
        <v>45</v>
      </c>
      <c r="M955">
        <v>27</v>
      </c>
      <c r="N955" t="s">
        <v>789</v>
      </c>
      <c r="O955">
        <v>8992544180</v>
      </c>
      <c r="P955" t="s">
        <v>2120</v>
      </c>
      <c r="Q955" t="s">
        <v>2121</v>
      </c>
      <c r="T955" s="1">
        <v>46210</v>
      </c>
      <c r="U955" s="31">
        <v>46210.578009259261</v>
      </c>
      <c r="V955">
        <v>1</v>
      </c>
      <c r="W955">
        <v>77000</v>
      </c>
      <c r="X955" t="s">
        <v>13400</v>
      </c>
      <c r="Y955" t="s">
        <v>13401</v>
      </c>
      <c r="Z955">
        <v>909020041276989</v>
      </c>
      <c r="AA955" t="s">
        <v>13402</v>
      </c>
      <c r="AB955">
        <v>2</v>
      </c>
      <c r="AC955">
        <v>24.15</v>
      </c>
      <c r="AD955" t="s">
        <v>939</v>
      </c>
      <c r="AE955" t="s">
        <v>940</v>
      </c>
      <c r="AF955" t="s">
        <v>13426</v>
      </c>
      <c r="AG955" s="1">
        <v>46242</v>
      </c>
      <c r="AH955">
        <v>25</v>
      </c>
      <c r="AI955" t="s">
        <v>13404</v>
      </c>
      <c r="AJ955" t="s">
        <v>13405</v>
      </c>
      <c r="AK955" t="s">
        <v>13406</v>
      </c>
      <c r="AL955">
        <v>7982067923</v>
      </c>
      <c r="AM955" t="s">
        <v>13407</v>
      </c>
      <c r="AN955" t="s">
        <v>13408</v>
      </c>
      <c r="AO955">
        <v>1318</v>
      </c>
      <c r="AP955">
        <v>0</v>
      </c>
      <c r="AQ955" t="s">
        <v>13420</v>
      </c>
      <c r="AR955">
        <v>1718</v>
      </c>
      <c r="AS955">
        <v>0</v>
      </c>
      <c r="AZ955">
        <v>0</v>
      </c>
      <c r="BC955" t="str">
        <f>VLOOKUP(A955,Sheet1!$A$1:$E$221,2,0)</f>
        <v>West Zone</v>
      </c>
      <c r="BD955" t="str">
        <f>VLOOKUP(A955,Sheet1!$A$1:$E$221,5,0)</f>
        <v>Sandeep Sisodiya</v>
      </c>
    </row>
    <row r="956" spans="1:56" x14ac:dyDescent="0.35">
      <c r="A956" t="s">
        <v>209</v>
      </c>
      <c r="B956">
        <v>150</v>
      </c>
      <c r="C956" t="s">
        <v>789</v>
      </c>
      <c r="D956" t="s">
        <v>10715</v>
      </c>
      <c r="E956">
        <v>537809</v>
      </c>
      <c r="F956" t="s">
        <v>15291</v>
      </c>
      <c r="G956">
        <v>8379012</v>
      </c>
      <c r="H956" t="s">
        <v>13397</v>
      </c>
      <c r="I956" t="s">
        <v>4105</v>
      </c>
      <c r="J956">
        <v>5543213480</v>
      </c>
      <c r="K956" t="s">
        <v>15292</v>
      </c>
      <c r="L956">
        <v>47</v>
      </c>
      <c r="M956">
        <v>53</v>
      </c>
      <c r="N956" t="s">
        <v>789</v>
      </c>
      <c r="O956">
        <v>3992873602</v>
      </c>
      <c r="P956" t="s">
        <v>10716</v>
      </c>
      <c r="Q956" t="s">
        <v>10717</v>
      </c>
      <c r="R956" t="s">
        <v>15293</v>
      </c>
      <c r="S956" t="s">
        <v>15294</v>
      </c>
      <c r="T956" s="1">
        <v>46210</v>
      </c>
      <c r="U956" s="31">
        <v>46210.771886574075</v>
      </c>
      <c r="V956">
        <v>1</v>
      </c>
      <c r="W956">
        <v>75000</v>
      </c>
      <c r="X956" t="s">
        <v>13400</v>
      </c>
      <c r="Y956" t="s">
        <v>13401</v>
      </c>
      <c r="Z956">
        <v>909020041276989</v>
      </c>
      <c r="AA956" t="s">
        <v>13402</v>
      </c>
      <c r="AB956">
        <v>2</v>
      </c>
      <c r="AC956">
        <v>24.15</v>
      </c>
      <c r="AD956" t="s">
        <v>974</v>
      </c>
      <c r="AE956" t="s">
        <v>975</v>
      </c>
      <c r="AF956" t="s">
        <v>13414</v>
      </c>
      <c r="AG956" s="1">
        <v>46266</v>
      </c>
      <c r="AH956">
        <v>25</v>
      </c>
      <c r="AI956" t="s">
        <v>13404</v>
      </c>
      <c r="AJ956" t="s">
        <v>13427</v>
      </c>
      <c r="AK956" t="s">
        <v>13406</v>
      </c>
      <c r="AL956">
        <v>7900437802</v>
      </c>
      <c r="AM956" t="s">
        <v>13415</v>
      </c>
      <c r="AN956" t="s">
        <v>13408</v>
      </c>
      <c r="AO956">
        <v>1284</v>
      </c>
      <c r="AP956">
        <v>0</v>
      </c>
      <c r="AQ956" t="s">
        <v>13614</v>
      </c>
      <c r="AR956">
        <v>1673</v>
      </c>
      <c r="AS956">
        <v>0</v>
      </c>
      <c r="AZ956">
        <v>0</v>
      </c>
      <c r="BC956" t="str">
        <f>VLOOKUP(A956,Sheet1!$A$1:$E$221,2,0)</f>
        <v>West Zone</v>
      </c>
      <c r="BD956" t="str">
        <f>VLOOKUP(A956,Sheet1!$A$1:$E$221,5,0)</f>
        <v>Pradeep Kumar</v>
      </c>
    </row>
    <row r="957" spans="1:56" x14ac:dyDescent="0.35">
      <c r="A957" t="s">
        <v>246</v>
      </c>
      <c r="B957">
        <v>362</v>
      </c>
      <c r="C957" t="s">
        <v>791</v>
      </c>
      <c r="D957" t="s">
        <v>9825</v>
      </c>
      <c r="E957">
        <v>657634</v>
      </c>
      <c r="F957" t="s">
        <v>15295</v>
      </c>
      <c r="G957">
        <v>8289687</v>
      </c>
      <c r="H957" t="s">
        <v>13397</v>
      </c>
      <c r="I957" t="s">
        <v>9832</v>
      </c>
      <c r="J957">
        <v>9678518084</v>
      </c>
      <c r="K957" t="s">
        <v>15296</v>
      </c>
      <c r="L957">
        <v>34</v>
      </c>
      <c r="M957">
        <v>42</v>
      </c>
      <c r="N957" t="s">
        <v>791</v>
      </c>
      <c r="O957">
        <v>2925027101</v>
      </c>
      <c r="P957" t="s">
        <v>9826</v>
      </c>
      <c r="Q957" t="s">
        <v>9827</v>
      </c>
      <c r="R957" t="s">
        <v>9826</v>
      </c>
      <c r="S957" t="s">
        <v>9827</v>
      </c>
      <c r="T957" s="1">
        <v>46210</v>
      </c>
      <c r="U957" s="31">
        <v>46210.748449074075</v>
      </c>
      <c r="V957">
        <v>1</v>
      </c>
      <c r="W957">
        <v>60000</v>
      </c>
      <c r="X957" t="s">
        <v>13400</v>
      </c>
      <c r="Y957" t="s">
        <v>13401</v>
      </c>
      <c r="Z957">
        <v>909020041276989</v>
      </c>
      <c r="AA957" t="s">
        <v>13402</v>
      </c>
      <c r="AB957">
        <v>2</v>
      </c>
      <c r="AC957">
        <v>24.15</v>
      </c>
      <c r="AD957" t="s">
        <v>1038</v>
      </c>
      <c r="AE957" t="s">
        <v>1039</v>
      </c>
      <c r="AF957" t="s">
        <v>13403</v>
      </c>
      <c r="AG957" s="1">
        <v>46244</v>
      </c>
      <c r="AH957">
        <v>25</v>
      </c>
      <c r="AI957" t="s">
        <v>13404</v>
      </c>
      <c r="AJ957" t="s">
        <v>13405</v>
      </c>
      <c r="AK957" t="s">
        <v>13406</v>
      </c>
      <c r="AL957">
        <v>8917411486</v>
      </c>
      <c r="AM957" t="s">
        <v>13407</v>
      </c>
      <c r="AN957" t="s">
        <v>13408</v>
      </c>
      <c r="AO957">
        <v>1027</v>
      </c>
      <c r="AP957">
        <v>0</v>
      </c>
      <c r="AQ957" t="s">
        <v>13471</v>
      </c>
      <c r="AR957">
        <v>1340</v>
      </c>
      <c r="AS957">
        <v>0</v>
      </c>
      <c r="AZ957">
        <v>0</v>
      </c>
      <c r="BC957" t="str">
        <f>VLOOKUP(A957,Sheet1!$A$1:$E$221,2,0)</f>
        <v>South East Zone</v>
      </c>
      <c r="BD957" t="str">
        <f>VLOOKUP(A957,Sheet1!$A$1:$E$221,5,0)</f>
        <v>Pratik Mishra</v>
      </c>
    </row>
    <row r="958" spans="1:56" x14ac:dyDescent="0.35">
      <c r="A958" t="s">
        <v>246</v>
      </c>
      <c r="B958">
        <v>362</v>
      </c>
      <c r="C958" t="s">
        <v>791</v>
      </c>
      <c r="D958" t="s">
        <v>9825</v>
      </c>
      <c r="E958">
        <v>657634</v>
      </c>
      <c r="F958" t="s">
        <v>15295</v>
      </c>
      <c r="G958">
        <v>8289687</v>
      </c>
      <c r="H958" t="s">
        <v>13397</v>
      </c>
      <c r="I958" t="s">
        <v>9831</v>
      </c>
      <c r="J958">
        <v>6027233703</v>
      </c>
      <c r="K958" t="s">
        <v>15297</v>
      </c>
      <c r="L958">
        <v>42</v>
      </c>
      <c r="M958">
        <v>46</v>
      </c>
      <c r="N958" t="s">
        <v>791</v>
      </c>
      <c r="O958">
        <v>3642538255</v>
      </c>
      <c r="P958" t="s">
        <v>9826</v>
      </c>
      <c r="Q958" t="s">
        <v>9827</v>
      </c>
      <c r="R958" t="s">
        <v>9826</v>
      </c>
      <c r="S958" t="s">
        <v>9827</v>
      </c>
      <c r="T958" s="1">
        <v>46210</v>
      </c>
      <c r="U958" s="31">
        <v>46210.748460648145</v>
      </c>
      <c r="V958">
        <v>1</v>
      </c>
      <c r="W958">
        <v>70000</v>
      </c>
      <c r="X958" t="s">
        <v>13400</v>
      </c>
      <c r="Y958" t="s">
        <v>13401</v>
      </c>
      <c r="Z958">
        <v>909020041276989</v>
      </c>
      <c r="AA958" t="s">
        <v>13402</v>
      </c>
      <c r="AB958">
        <v>2</v>
      </c>
      <c r="AC958">
        <v>24.15</v>
      </c>
      <c r="AD958" t="s">
        <v>1029</v>
      </c>
      <c r="AE958" t="s">
        <v>1030</v>
      </c>
      <c r="AF958" t="s">
        <v>13403</v>
      </c>
      <c r="AG958" s="1">
        <v>46244</v>
      </c>
      <c r="AH958">
        <v>25</v>
      </c>
      <c r="AI958" t="s">
        <v>13404</v>
      </c>
      <c r="AJ958" t="s">
        <v>13405</v>
      </c>
      <c r="AK958" t="s">
        <v>13406</v>
      </c>
      <c r="AL958">
        <v>7008733879</v>
      </c>
      <c r="AM958" t="s">
        <v>13407</v>
      </c>
      <c r="AN958" t="s">
        <v>13408</v>
      </c>
      <c r="AO958">
        <v>1198</v>
      </c>
      <c r="AP958">
        <v>0</v>
      </c>
      <c r="AQ958" t="s">
        <v>13409</v>
      </c>
      <c r="AR958">
        <v>1563</v>
      </c>
      <c r="AS958">
        <v>0</v>
      </c>
      <c r="AZ958">
        <v>0</v>
      </c>
      <c r="BC958" t="str">
        <f>VLOOKUP(A958,Sheet1!$A$1:$E$221,2,0)</f>
        <v>South East Zone</v>
      </c>
      <c r="BD958" t="str">
        <f>VLOOKUP(A958,Sheet1!$A$1:$E$221,5,0)</f>
        <v>Pratik Mishra</v>
      </c>
    </row>
    <row r="959" spans="1:56" x14ac:dyDescent="0.35">
      <c r="A959" t="s">
        <v>265</v>
      </c>
      <c r="B959">
        <v>1100</v>
      </c>
      <c r="C959" t="s">
        <v>779</v>
      </c>
      <c r="D959" t="s">
        <v>9860</v>
      </c>
      <c r="E959">
        <v>687370</v>
      </c>
      <c r="F959" t="s">
        <v>13895</v>
      </c>
      <c r="G959">
        <v>8446887</v>
      </c>
      <c r="H959" t="s">
        <v>13397</v>
      </c>
      <c r="I959" t="s">
        <v>9864</v>
      </c>
      <c r="J959">
        <v>6423501855</v>
      </c>
      <c r="K959" t="s">
        <v>15298</v>
      </c>
      <c r="L959">
        <v>33</v>
      </c>
      <c r="M959">
        <v>34</v>
      </c>
      <c r="N959" t="s">
        <v>779</v>
      </c>
      <c r="O959">
        <v>7013037147</v>
      </c>
      <c r="P959" t="s">
        <v>4223</v>
      </c>
      <c r="Q959" t="s">
        <v>4224</v>
      </c>
      <c r="T959" s="1">
        <v>46210</v>
      </c>
      <c r="U959" s="31">
        <v>46210.701238425929</v>
      </c>
      <c r="V959">
        <v>1</v>
      </c>
      <c r="W959">
        <v>75000</v>
      </c>
      <c r="X959" t="s">
        <v>13400</v>
      </c>
      <c r="Y959" t="s">
        <v>13401</v>
      </c>
      <c r="Z959">
        <v>909020041276989</v>
      </c>
      <c r="AA959" t="s">
        <v>13402</v>
      </c>
      <c r="AB959">
        <v>2</v>
      </c>
      <c r="AC959">
        <v>24.15</v>
      </c>
      <c r="AD959" t="s">
        <v>1432</v>
      </c>
      <c r="AE959" t="s">
        <v>1433</v>
      </c>
      <c r="AF959" t="s">
        <v>13414</v>
      </c>
      <c r="AG959" s="1">
        <v>46245</v>
      </c>
      <c r="AH959">
        <v>25</v>
      </c>
      <c r="AI959" t="s">
        <v>13404</v>
      </c>
      <c r="AJ959" t="s">
        <v>13405</v>
      </c>
      <c r="AK959" t="s">
        <v>14027</v>
      </c>
      <c r="AL959">
        <v>9339028598</v>
      </c>
      <c r="AM959" t="s">
        <v>13415</v>
      </c>
      <c r="AN959" t="s">
        <v>13408</v>
      </c>
      <c r="AO959">
        <v>1284</v>
      </c>
      <c r="AP959">
        <v>0</v>
      </c>
      <c r="AQ959" t="s">
        <v>14148</v>
      </c>
      <c r="AR959">
        <v>1675</v>
      </c>
      <c r="AS959">
        <v>0</v>
      </c>
      <c r="AZ959">
        <v>0</v>
      </c>
      <c r="BC959" t="str">
        <f>VLOOKUP(A959,Sheet1!$A$1:$E$221,2,0)</f>
        <v>South East Zone</v>
      </c>
      <c r="BD959" t="str">
        <f>VLOOKUP(A959,Sheet1!$A$1:$E$221,5,0)</f>
        <v>Pritam Vishwas</v>
      </c>
    </row>
    <row r="960" spans="1:56" x14ac:dyDescent="0.35">
      <c r="A960" t="s">
        <v>267</v>
      </c>
      <c r="B960">
        <v>1096</v>
      </c>
      <c r="C960" t="s">
        <v>779</v>
      </c>
      <c r="D960" t="s">
        <v>9870</v>
      </c>
      <c r="E960">
        <v>591551</v>
      </c>
      <c r="F960" t="s">
        <v>15299</v>
      </c>
      <c r="G960">
        <v>8405947</v>
      </c>
      <c r="H960" t="s">
        <v>13397</v>
      </c>
      <c r="I960" t="s">
        <v>9872</v>
      </c>
      <c r="J960">
        <v>1992025414</v>
      </c>
      <c r="K960" t="s">
        <v>15300</v>
      </c>
      <c r="L960">
        <v>51</v>
      </c>
      <c r="M960">
        <v>27</v>
      </c>
      <c r="N960" t="s">
        <v>779</v>
      </c>
      <c r="O960">
        <v>7228676346</v>
      </c>
      <c r="P960" t="s">
        <v>9231</v>
      </c>
      <c r="Q960" t="s">
        <v>9232</v>
      </c>
      <c r="T960" s="1">
        <v>46210</v>
      </c>
      <c r="U960" s="31">
        <v>46210.786585648151</v>
      </c>
      <c r="V960">
        <v>1</v>
      </c>
      <c r="W960">
        <v>70000</v>
      </c>
      <c r="X960" t="s">
        <v>13400</v>
      </c>
      <c r="Y960" t="s">
        <v>13401</v>
      </c>
      <c r="Z960">
        <v>909020041276989</v>
      </c>
      <c r="AA960" t="s">
        <v>13402</v>
      </c>
      <c r="AB960">
        <v>2</v>
      </c>
      <c r="AC960">
        <v>24.15</v>
      </c>
      <c r="AD960" t="s">
        <v>1029</v>
      </c>
      <c r="AE960" t="s">
        <v>1030</v>
      </c>
      <c r="AF960" t="s">
        <v>13403</v>
      </c>
      <c r="AG960" s="1">
        <v>46244</v>
      </c>
      <c r="AH960">
        <v>25</v>
      </c>
      <c r="AI960" t="s">
        <v>13404</v>
      </c>
      <c r="AJ960" t="s">
        <v>13427</v>
      </c>
      <c r="AK960" t="s">
        <v>13443</v>
      </c>
      <c r="AL960">
        <v>6296535590</v>
      </c>
      <c r="AM960" t="s">
        <v>13415</v>
      </c>
      <c r="AN960" t="s">
        <v>13408</v>
      </c>
      <c r="AO960">
        <v>1198</v>
      </c>
      <c r="AP960">
        <v>0</v>
      </c>
      <c r="AQ960" t="s">
        <v>13409</v>
      </c>
      <c r="AR960">
        <v>1563</v>
      </c>
      <c r="AS960">
        <v>0</v>
      </c>
      <c r="AZ960">
        <v>0</v>
      </c>
      <c r="BC960" t="str">
        <f>VLOOKUP(A960,Sheet1!$A$1:$E$221,2,0)</f>
        <v>South East Zone</v>
      </c>
      <c r="BD960" t="str">
        <f>VLOOKUP(A960,Sheet1!$A$1:$E$221,5,0)</f>
        <v>Pritam Vishwas</v>
      </c>
    </row>
    <row r="961" spans="1:56" x14ac:dyDescent="0.35">
      <c r="A961" t="s">
        <v>831</v>
      </c>
      <c r="B961">
        <v>57</v>
      </c>
      <c r="C961" t="s">
        <v>789</v>
      </c>
      <c r="D961" t="s">
        <v>11572</v>
      </c>
      <c r="E961">
        <v>610160</v>
      </c>
      <c r="F961" t="s">
        <v>15301</v>
      </c>
      <c r="G961">
        <v>7958416</v>
      </c>
      <c r="H961" t="s">
        <v>13397</v>
      </c>
      <c r="I961" t="s">
        <v>1321</v>
      </c>
      <c r="J961">
        <v>3917231880</v>
      </c>
      <c r="K961" t="s">
        <v>14406</v>
      </c>
      <c r="L961">
        <v>27</v>
      </c>
      <c r="M961">
        <v>34</v>
      </c>
      <c r="N961" t="s">
        <v>789</v>
      </c>
      <c r="O961">
        <v>1830502376</v>
      </c>
      <c r="P961" t="s">
        <v>3074</v>
      </c>
      <c r="Q961" t="s">
        <v>3075</v>
      </c>
      <c r="R961" t="s">
        <v>15302</v>
      </c>
      <c r="S961" t="s">
        <v>15303</v>
      </c>
      <c r="T961" s="1">
        <v>46210</v>
      </c>
      <c r="U961" s="31">
        <v>46210.634884259256</v>
      </c>
      <c r="V961">
        <v>1</v>
      </c>
      <c r="W961">
        <v>90000</v>
      </c>
      <c r="X961" t="s">
        <v>13400</v>
      </c>
      <c r="Y961" t="s">
        <v>13401</v>
      </c>
      <c r="Z961">
        <v>909020041276989</v>
      </c>
      <c r="AA961" t="s">
        <v>13402</v>
      </c>
      <c r="AB961">
        <v>3</v>
      </c>
      <c r="AC961">
        <v>24.15</v>
      </c>
      <c r="AD961" t="s">
        <v>1180</v>
      </c>
      <c r="AE961" t="s">
        <v>1181</v>
      </c>
      <c r="AF961" t="s">
        <v>13414</v>
      </c>
      <c r="AG961" s="1">
        <v>46242</v>
      </c>
      <c r="AH961">
        <v>25</v>
      </c>
      <c r="AI961" t="s">
        <v>13404</v>
      </c>
      <c r="AJ961" t="s">
        <v>13435</v>
      </c>
      <c r="AK961" t="s">
        <v>13406</v>
      </c>
      <c r="AL961">
        <v>8272092376</v>
      </c>
      <c r="AM961" t="s">
        <v>13415</v>
      </c>
      <c r="AN961" t="s">
        <v>13408</v>
      </c>
      <c r="AO961">
        <v>1540</v>
      </c>
      <c r="AP961">
        <v>0</v>
      </c>
      <c r="AQ961" t="s">
        <v>13431</v>
      </c>
      <c r="AR961">
        <v>2069</v>
      </c>
      <c r="AS961">
        <v>0</v>
      </c>
      <c r="AZ961">
        <v>0</v>
      </c>
      <c r="BC961" t="str">
        <f>VLOOKUP(A961,Sheet1!$A$1:$E$221,2,0)</f>
        <v>West Zone</v>
      </c>
      <c r="BD961" t="str">
        <f>VLOOKUP(A961,Sheet1!$A$1:$E$221,5,0)</f>
        <v>Naveen Kumar</v>
      </c>
    </row>
    <row r="962" spans="1:56" x14ac:dyDescent="0.35">
      <c r="A962" t="s">
        <v>838</v>
      </c>
      <c r="B962">
        <v>336</v>
      </c>
      <c r="C962" t="s">
        <v>791</v>
      </c>
      <c r="D962" t="s">
        <v>11230</v>
      </c>
      <c r="E962">
        <v>500862</v>
      </c>
      <c r="F962" t="s">
        <v>15304</v>
      </c>
      <c r="G962">
        <v>8326907</v>
      </c>
      <c r="H962" t="s">
        <v>13397</v>
      </c>
      <c r="I962" t="s">
        <v>11232</v>
      </c>
      <c r="J962">
        <v>6492815178</v>
      </c>
      <c r="K962" t="s">
        <v>15305</v>
      </c>
      <c r="L962">
        <v>46</v>
      </c>
      <c r="M962">
        <v>51</v>
      </c>
      <c r="N962" t="s">
        <v>791</v>
      </c>
      <c r="O962">
        <v>8170539808</v>
      </c>
      <c r="P962" t="s">
        <v>1534</v>
      </c>
      <c r="Q962" t="s">
        <v>1535</v>
      </c>
      <c r="T962" s="1">
        <v>46210</v>
      </c>
      <c r="U962" s="31">
        <v>46210.853460648148</v>
      </c>
      <c r="V962">
        <v>1</v>
      </c>
      <c r="W962">
        <v>70000</v>
      </c>
      <c r="X962" t="s">
        <v>13400</v>
      </c>
      <c r="Y962" t="s">
        <v>13401</v>
      </c>
      <c r="Z962">
        <v>909020041276989</v>
      </c>
      <c r="AA962" t="s">
        <v>13402</v>
      </c>
      <c r="AB962">
        <v>2</v>
      </c>
      <c r="AC962">
        <v>24.15</v>
      </c>
      <c r="AD962" t="s">
        <v>1029</v>
      </c>
      <c r="AE962" t="s">
        <v>1030</v>
      </c>
      <c r="AF962" t="s">
        <v>13434</v>
      </c>
      <c r="AG962" s="1">
        <v>46245</v>
      </c>
      <c r="AH962">
        <v>25</v>
      </c>
      <c r="AI962" t="s">
        <v>13404</v>
      </c>
      <c r="AJ962" t="s">
        <v>13405</v>
      </c>
      <c r="AK962" t="s">
        <v>13406</v>
      </c>
      <c r="AL962">
        <v>7735319020</v>
      </c>
      <c r="AM962" t="s">
        <v>13407</v>
      </c>
      <c r="AN962" t="s">
        <v>13408</v>
      </c>
      <c r="AO962">
        <v>1198</v>
      </c>
      <c r="AP962">
        <v>0</v>
      </c>
      <c r="AQ962" t="s">
        <v>13409</v>
      </c>
      <c r="AR962">
        <v>1563</v>
      </c>
      <c r="AS962">
        <v>0</v>
      </c>
      <c r="AZ962">
        <v>0</v>
      </c>
      <c r="BC962" t="str">
        <f>VLOOKUP(A962,Sheet1!$A$1:$E$221,2,0)</f>
        <v>South East Zone</v>
      </c>
      <c r="BD962" t="str">
        <f>VLOOKUP(A962,Sheet1!$A$1:$E$221,5,0)</f>
        <v>Pratik Mishra</v>
      </c>
    </row>
    <row r="963" spans="1:56" x14ac:dyDescent="0.35">
      <c r="A963" t="s">
        <v>180</v>
      </c>
      <c r="B963">
        <v>723</v>
      </c>
      <c r="C963" t="s">
        <v>785</v>
      </c>
      <c r="D963" t="s">
        <v>9783</v>
      </c>
      <c r="E963">
        <v>393621</v>
      </c>
      <c r="F963" t="s">
        <v>15306</v>
      </c>
      <c r="G963">
        <v>6929028</v>
      </c>
      <c r="H963" t="s">
        <v>13397</v>
      </c>
      <c r="I963" t="s">
        <v>9785</v>
      </c>
      <c r="J963">
        <v>3207357021</v>
      </c>
      <c r="K963" t="s">
        <v>15307</v>
      </c>
      <c r="L963">
        <v>26</v>
      </c>
      <c r="M963">
        <v>29</v>
      </c>
      <c r="N963" t="s">
        <v>785</v>
      </c>
      <c r="O963">
        <v>7287963986</v>
      </c>
      <c r="P963" t="s">
        <v>4476</v>
      </c>
      <c r="Q963" t="s">
        <v>4477</v>
      </c>
      <c r="T963" s="1">
        <v>46210</v>
      </c>
      <c r="U963" s="31">
        <v>46210.765798611108</v>
      </c>
      <c r="V963">
        <v>1</v>
      </c>
      <c r="W963">
        <v>73000</v>
      </c>
      <c r="X963" t="s">
        <v>13400</v>
      </c>
      <c r="Y963" t="s">
        <v>13401</v>
      </c>
      <c r="Z963">
        <v>909020041276989</v>
      </c>
      <c r="AA963" t="s">
        <v>13402</v>
      </c>
      <c r="AB963">
        <v>3</v>
      </c>
      <c r="AC963">
        <v>24.5</v>
      </c>
      <c r="AD963" t="s">
        <v>3086</v>
      </c>
      <c r="AE963" t="s">
        <v>3087</v>
      </c>
      <c r="AF963" t="s">
        <v>13403</v>
      </c>
      <c r="AG963" s="1">
        <v>46245</v>
      </c>
      <c r="AH963">
        <v>25</v>
      </c>
      <c r="AI963" t="s">
        <v>13404</v>
      </c>
      <c r="AJ963" t="s">
        <v>13405</v>
      </c>
      <c r="AK963" t="s">
        <v>13406</v>
      </c>
      <c r="AL963">
        <v>9081973885</v>
      </c>
      <c r="AM963" t="s">
        <v>13415</v>
      </c>
      <c r="AN963" t="s">
        <v>13408</v>
      </c>
      <c r="AO963">
        <v>1250</v>
      </c>
      <c r="AP963">
        <v>0</v>
      </c>
      <c r="AQ963" t="s">
        <v>14267</v>
      </c>
      <c r="AR963">
        <v>1678</v>
      </c>
      <c r="AS963">
        <v>0</v>
      </c>
      <c r="AZ963">
        <v>0</v>
      </c>
      <c r="BC963" t="str">
        <f>VLOOKUP(A963,Sheet1!$A$1:$E$221,2,0)</f>
        <v>West Zone</v>
      </c>
      <c r="BD963" t="str">
        <f>VLOOKUP(A963,Sheet1!$A$1:$E$221,5,0)</f>
        <v>Valand Priyankkumar</v>
      </c>
    </row>
    <row r="964" spans="1:56" x14ac:dyDescent="0.35">
      <c r="A964" t="s">
        <v>234</v>
      </c>
      <c r="B964">
        <v>185</v>
      </c>
      <c r="C964" t="s">
        <v>791</v>
      </c>
      <c r="D964" t="s">
        <v>4031</v>
      </c>
      <c r="E964">
        <v>98829</v>
      </c>
      <c r="F964" t="s">
        <v>15308</v>
      </c>
      <c r="G964">
        <v>8537623</v>
      </c>
      <c r="H964" t="s">
        <v>13397</v>
      </c>
      <c r="I964" t="s">
        <v>11660</v>
      </c>
      <c r="J964">
        <v>9066446297</v>
      </c>
      <c r="K964" t="s">
        <v>15309</v>
      </c>
      <c r="L964">
        <v>28</v>
      </c>
      <c r="M964">
        <v>44</v>
      </c>
      <c r="N964" t="s">
        <v>791</v>
      </c>
      <c r="O964">
        <v>4713156790</v>
      </c>
      <c r="P964" t="s">
        <v>4033</v>
      </c>
      <c r="Q964" t="s">
        <v>4034</v>
      </c>
      <c r="T964" s="1">
        <v>46210</v>
      </c>
      <c r="U964" s="31">
        <v>46210.679328703707</v>
      </c>
      <c r="V964">
        <v>1</v>
      </c>
      <c r="W964">
        <v>90000</v>
      </c>
      <c r="X964" t="s">
        <v>13400</v>
      </c>
      <c r="Y964" t="s">
        <v>13401</v>
      </c>
      <c r="Z964">
        <v>909020041276989</v>
      </c>
      <c r="AA964" t="s">
        <v>13402</v>
      </c>
      <c r="AB964">
        <v>3</v>
      </c>
      <c r="AC964">
        <v>24.15</v>
      </c>
      <c r="AD964" t="s">
        <v>1032</v>
      </c>
      <c r="AE964" t="s">
        <v>1033</v>
      </c>
      <c r="AF964" t="s">
        <v>13449</v>
      </c>
      <c r="AG964" s="1">
        <v>46245</v>
      </c>
      <c r="AH964">
        <v>25</v>
      </c>
      <c r="AI964" t="s">
        <v>13404</v>
      </c>
      <c r="AJ964" t="s">
        <v>13435</v>
      </c>
      <c r="AK964" t="s">
        <v>13406</v>
      </c>
      <c r="AL964">
        <v>9777390570</v>
      </c>
      <c r="AM964" t="s">
        <v>13415</v>
      </c>
      <c r="AN964" t="s">
        <v>13408</v>
      </c>
      <c r="AO964">
        <v>1540</v>
      </c>
      <c r="AP964">
        <v>0</v>
      </c>
      <c r="AQ964" t="s">
        <v>13440</v>
      </c>
      <c r="AR964">
        <v>2010</v>
      </c>
      <c r="AS964">
        <v>0</v>
      </c>
      <c r="AZ964">
        <v>0</v>
      </c>
      <c r="BC964" t="str">
        <f>VLOOKUP(A964,Sheet1!$A$1:$E$221,2,0)</f>
        <v>South East Zone</v>
      </c>
      <c r="BD964" t="str">
        <f>VLOOKUP(A964,Sheet1!$A$1:$E$221,5,0)</f>
        <v>Pratik Mishra</v>
      </c>
    </row>
    <row r="965" spans="1:56" x14ac:dyDescent="0.35">
      <c r="A965" t="s">
        <v>919</v>
      </c>
      <c r="B965">
        <v>181</v>
      </c>
      <c r="C965" t="s">
        <v>791</v>
      </c>
      <c r="D965" t="s">
        <v>11653</v>
      </c>
      <c r="E965">
        <v>346055</v>
      </c>
      <c r="F965" t="s">
        <v>15310</v>
      </c>
      <c r="G965">
        <v>7658802</v>
      </c>
      <c r="H965" t="s">
        <v>13397</v>
      </c>
      <c r="I965" t="s">
        <v>11655</v>
      </c>
      <c r="J965">
        <v>2811718266</v>
      </c>
      <c r="K965" t="s">
        <v>15311</v>
      </c>
      <c r="L965">
        <v>45</v>
      </c>
      <c r="M965">
        <v>50</v>
      </c>
      <c r="N965" t="s">
        <v>791</v>
      </c>
      <c r="O965">
        <v>1232030144</v>
      </c>
      <c r="P965" t="s">
        <v>2199</v>
      </c>
      <c r="Q965" t="s">
        <v>2200</v>
      </c>
      <c r="R965" t="s">
        <v>15312</v>
      </c>
      <c r="S965" t="s">
        <v>15313</v>
      </c>
      <c r="T965" s="1">
        <v>46210</v>
      </c>
      <c r="U965" s="31">
        <v>46210.762986111113</v>
      </c>
      <c r="V965">
        <v>1</v>
      </c>
      <c r="W965">
        <v>90000</v>
      </c>
      <c r="X965" t="s">
        <v>13400</v>
      </c>
      <c r="Y965" t="s">
        <v>13401</v>
      </c>
      <c r="Z965">
        <v>909020041276989</v>
      </c>
      <c r="AA965" t="s">
        <v>13626</v>
      </c>
      <c r="AB965">
        <v>5</v>
      </c>
      <c r="AC965">
        <v>24.15</v>
      </c>
      <c r="AD965" t="s">
        <v>1378</v>
      </c>
      <c r="AE965" t="s">
        <v>1379</v>
      </c>
      <c r="AF965" t="s">
        <v>13403</v>
      </c>
      <c r="AG965" s="1">
        <v>46266</v>
      </c>
      <c r="AH965">
        <v>36</v>
      </c>
      <c r="AI965" t="s">
        <v>13404</v>
      </c>
      <c r="AJ965" t="s">
        <v>13435</v>
      </c>
      <c r="AK965" t="s">
        <v>13406</v>
      </c>
      <c r="AL965">
        <v>9348561935</v>
      </c>
      <c r="AM965" t="s">
        <v>13415</v>
      </c>
      <c r="AN965" t="s">
        <v>13408</v>
      </c>
      <c r="AO965">
        <v>1540</v>
      </c>
      <c r="AP965">
        <v>0</v>
      </c>
      <c r="AQ965" t="s">
        <v>13729</v>
      </c>
      <c r="AR965">
        <v>2975</v>
      </c>
      <c r="AS965">
        <v>0</v>
      </c>
      <c r="AZ965">
        <v>0</v>
      </c>
      <c r="BC965" t="str">
        <f>VLOOKUP(A965,Sheet1!$A$1:$E$221,2,0)</f>
        <v>South East Zone</v>
      </c>
      <c r="BD965" t="str">
        <f>VLOOKUP(A965,Sheet1!$A$1:$E$221,5,0)</f>
        <v>Pratik Mishra</v>
      </c>
    </row>
    <row r="966" spans="1:56" x14ac:dyDescent="0.35">
      <c r="A966" t="s">
        <v>764</v>
      </c>
      <c r="B966">
        <v>10</v>
      </c>
      <c r="C966" t="s">
        <v>788</v>
      </c>
      <c r="D966" t="s">
        <v>9561</v>
      </c>
      <c r="E966">
        <v>525676</v>
      </c>
      <c r="F966" t="s">
        <v>10823</v>
      </c>
      <c r="G966">
        <v>8546107</v>
      </c>
      <c r="H966" t="s">
        <v>13397</v>
      </c>
      <c r="I966" t="s">
        <v>9563</v>
      </c>
      <c r="J966">
        <v>8571101410</v>
      </c>
      <c r="K966" t="s">
        <v>15314</v>
      </c>
      <c r="L966">
        <v>48</v>
      </c>
      <c r="M966">
        <v>53</v>
      </c>
      <c r="N966" t="s">
        <v>788</v>
      </c>
      <c r="O966">
        <v>3706437455</v>
      </c>
      <c r="P966" t="s">
        <v>6459</v>
      </c>
      <c r="Q966" t="s">
        <v>6460</v>
      </c>
      <c r="T966" s="1">
        <v>46210</v>
      </c>
      <c r="U966" s="31">
        <v>46210.61446759259</v>
      </c>
      <c r="V966">
        <v>1</v>
      </c>
      <c r="W966">
        <v>90000</v>
      </c>
      <c r="X966" t="s">
        <v>13400</v>
      </c>
      <c r="Y966" t="s">
        <v>13401</v>
      </c>
      <c r="Z966">
        <v>909020041276989</v>
      </c>
      <c r="AA966" t="s">
        <v>13402</v>
      </c>
      <c r="AB966">
        <v>3</v>
      </c>
      <c r="AC966">
        <v>24.15</v>
      </c>
      <c r="AD966" t="s">
        <v>978</v>
      </c>
      <c r="AE966" t="s">
        <v>979</v>
      </c>
      <c r="AF966" t="s">
        <v>13414</v>
      </c>
      <c r="AG966" s="1">
        <v>46243</v>
      </c>
      <c r="AH966">
        <v>25</v>
      </c>
      <c r="AI966" t="s">
        <v>13404</v>
      </c>
      <c r="AJ966" t="s">
        <v>13427</v>
      </c>
      <c r="AK966" t="s">
        <v>13406</v>
      </c>
      <c r="AL966">
        <v>9589765554</v>
      </c>
      <c r="AM966" t="s">
        <v>13415</v>
      </c>
      <c r="AN966" t="s">
        <v>13408</v>
      </c>
      <c r="AO966">
        <v>1540</v>
      </c>
      <c r="AP966">
        <v>0</v>
      </c>
      <c r="AQ966" t="s">
        <v>13533</v>
      </c>
      <c r="AR966">
        <v>1917</v>
      </c>
      <c r="AS966">
        <v>0</v>
      </c>
      <c r="AZ966">
        <v>0</v>
      </c>
      <c r="BC966" t="str">
        <f>VLOOKUP(A966,Sheet1!$A$1:$E$221,2,0)</f>
        <v>South Zone</v>
      </c>
      <c r="BD966" t="str">
        <f>VLOOKUP(A966,Sheet1!$A$1:$E$221,5,0)</f>
        <v>Vinay Kumar Vishwakarma</v>
      </c>
    </row>
    <row r="967" spans="1:56" x14ac:dyDescent="0.35">
      <c r="A967" t="s">
        <v>920</v>
      </c>
      <c r="B967">
        <v>830</v>
      </c>
      <c r="C967" t="s">
        <v>789</v>
      </c>
      <c r="D967" t="s">
        <v>9728</v>
      </c>
      <c r="E967">
        <v>645572</v>
      </c>
      <c r="F967" t="s">
        <v>3798</v>
      </c>
      <c r="G967">
        <v>8213599</v>
      </c>
      <c r="H967" t="s">
        <v>13397</v>
      </c>
      <c r="I967" t="s">
        <v>9730</v>
      </c>
      <c r="J967">
        <v>6665685246</v>
      </c>
      <c r="K967" t="s">
        <v>14282</v>
      </c>
      <c r="L967">
        <v>35</v>
      </c>
      <c r="M967">
        <v>42</v>
      </c>
      <c r="N967" t="s">
        <v>789</v>
      </c>
      <c r="O967">
        <v>8212124710</v>
      </c>
      <c r="P967" t="s">
        <v>4363</v>
      </c>
      <c r="Q967" t="s">
        <v>4364</v>
      </c>
      <c r="T967" s="1">
        <v>46210</v>
      </c>
      <c r="U967" s="31">
        <v>46210.720972222225</v>
      </c>
      <c r="V967">
        <v>1</v>
      </c>
      <c r="W967">
        <v>50000</v>
      </c>
      <c r="X967" t="s">
        <v>13400</v>
      </c>
      <c r="Y967" t="s">
        <v>13401</v>
      </c>
      <c r="Z967">
        <v>909020041276989</v>
      </c>
      <c r="AA967" t="s">
        <v>13402</v>
      </c>
      <c r="AB967">
        <v>2</v>
      </c>
      <c r="AC967">
        <v>24.15</v>
      </c>
      <c r="AD967" t="s">
        <v>934</v>
      </c>
      <c r="AE967" t="s">
        <v>935</v>
      </c>
      <c r="AF967" t="s">
        <v>13426</v>
      </c>
      <c r="AG967" s="1">
        <v>46246</v>
      </c>
      <c r="AH967">
        <v>25</v>
      </c>
      <c r="AI967" t="s">
        <v>13404</v>
      </c>
      <c r="AJ967" t="s">
        <v>13435</v>
      </c>
      <c r="AK967" t="s">
        <v>13406</v>
      </c>
      <c r="AL967">
        <v>9045718625</v>
      </c>
      <c r="AM967" t="s">
        <v>13407</v>
      </c>
      <c r="AN967" t="s">
        <v>13408</v>
      </c>
      <c r="AO967">
        <v>856</v>
      </c>
      <c r="AP967">
        <v>0</v>
      </c>
      <c r="AQ967" t="s">
        <v>13573</v>
      </c>
      <c r="AR967">
        <v>1115</v>
      </c>
      <c r="AS967">
        <v>0</v>
      </c>
      <c r="AZ967">
        <v>0</v>
      </c>
      <c r="BC967" t="str">
        <f>VLOOKUP(A967,Sheet1!$A$1:$E$221,2,0)</f>
        <v>West Zone</v>
      </c>
      <c r="BD967" t="str">
        <f>VLOOKUP(A967,Sheet1!$A$1:$E$221,5,0)</f>
        <v>Sandeep Sisodiya</v>
      </c>
    </row>
    <row r="968" spans="1:56" x14ac:dyDescent="0.35">
      <c r="A968" t="s">
        <v>281</v>
      </c>
      <c r="B968">
        <v>592</v>
      </c>
      <c r="C968" t="s">
        <v>791</v>
      </c>
      <c r="D968" t="s">
        <v>11731</v>
      </c>
      <c r="E968">
        <v>407695</v>
      </c>
      <c r="F968" t="s">
        <v>15315</v>
      </c>
      <c r="G968">
        <v>8661984</v>
      </c>
      <c r="H968" t="s">
        <v>13397</v>
      </c>
      <c r="I968" t="s">
        <v>11735</v>
      </c>
      <c r="J968">
        <v>2837335919</v>
      </c>
      <c r="K968" t="s">
        <v>15316</v>
      </c>
      <c r="L968">
        <v>31</v>
      </c>
      <c r="M968">
        <v>35</v>
      </c>
      <c r="N968" t="s">
        <v>791</v>
      </c>
      <c r="O968">
        <v>8145289476</v>
      </c>
      <c r="P968" t="s">
        <v>11732</v>
      </c>
      <c r="Q968" t="s">
        <v>11733</v>
      </c>
      <c r="T968" s="1">
        <v>46210</v>
      </c>
      <c r="U968" s="31">
        <v>46210.766932870371</v>
      </c>
      <c r="V968">
        <v>1</v>
      </c>
      <c r="W968">
        <v>90000</v>
      </c>
      <c r="X968" t="s">
        <v>13400</v>
      </c>
      <c r="Y968" t="s">
        <v>13401</v>
      </c>
      <c r="Z968">
        <v>909020041276989</v>
      </c>
      <c r="AA968" t="s">
        <v>13402</v>
      </c>
      <c r="AB968">
        <v>4</v>
      </c>
      <c r="AC968">
        <v>24.15</v>
      </c>
      <c r="AD968" t="s">
        <v>978</v>
      </c>
      <c r="AE968" t="s">
        <v>979</v>
      </c>
      <c r="AF968" t="s">
        <v>15317</v>
      </c>
      <c r="AG968" s="1">
        <v>46266</v>
      </c>
      <c r="AH968">
        <v>25</v>
      </c>
      <c r="AI968" t="s">
        <v>13404</v>
      </c>
      <c r="AJ968" t="s">
        <v>13435</v>
      </c>
      <c r="AK968" t="s">
        <v>13406</v>
      </c>
      <c r="AL968">
        <v>9556674086</v>
      </c>
      <c r="AM968" t="s">
        <v>13407</v>
      </c>
      <c r="AN968" t="s">
        <v>13408</v>
      </c>
      <c r="AO968">
        <v>1540</v>
      </c>
      <c r="AP968">
        <v>0</v>
      </c>
      <c r="AQ968" t="s">
        <v>13533</v>
      </c>
      <c r="AR968">
        <v>1917</v>
      </c>
      <c r="AS968">
        <v>0</v>
      </c>
      <c r="AZ968">
        <v>0</v>
      </c>
      <c r="BC968" t="str">
        <f>VLOOKUP(A968,Sheet1!$A$1:$E$221,2,0)</f>
        <v>South East Zone</v>
      </c>
      <c r="BD968" t="str">
        <f>VLOOKUP(A968,Sheet1!$A$1:$E$221,5,0)</f>
        <v>Radhashyam Panda</v>
      </c>
    </row>
    <row r="969" spans="1:56" x14ac:dyDescent="0.35">
      <c r="A969" t="s">
        <v>804</v>
      </c>
      <c r="B969">
        <v>313</v>
      </c>
      <c r="C969" t="s">
        <v>789</v>
      </c>
      <c r="D969" t="s">
        <v>9773</v>
      </c>
      <c r="E969">
        <v>685659</v>
      </c>
      <c r="F969" t="s">
        <v>15318</v>
      </c>
      <c r="G969">
        <v>9285828</v>
      </c>
      <c r="H969" t="s">
        <v>13397</v>
      </c>
      <c r="I969" t="s">
        <v>9775</v>
      </c>
      <c r="J969">
        <v>1012670654</v>
      </c>
      <c r="K969" t="s">
        <v>2750</v>
      </c>
      <c r="L969">
        <v>56</v>
      </c>
      <c r="M969">
        <v>29</v>
      </c>
      <c r="N969" t="s">
        <v>789</v>
      </c>
      <c r="O969">
        <v>7198887678</v>
      </c>
      <c r="P969" t="s">
        <v>2137</v>
      </c>
      <c r="Q969" t="s">
        <v>2138</v>
      </c>
      <c r="R969" t="s">
        <v>15319</v>
      </c>
      <c r="S969" t="s">
        <v>15320</v>
      </c>
      <c r="T969" s="1">
        <v>46210</v>
      </c>
      <c r="U969" s="31">
        <v>46210.749965277777</v>
      </c>
      <c r="V969">
        <v>1</v>
      </c>
      <c r="W969">
        <v>85000</v>
      </c>
      <c r="X969" t="s">
        <v>13400</v>
      </c>
      <c r="Y969" t="s">
        <v>13401</v>
      </c>
      <c r="Z969">
        <v>909020041276989</v>
      </c>
      <c r="AA969" t="s">
        <v>13402</v>
      </c>
      <c r="AB969">
        <v>6</v>
      </c>
      <c r="AC969">
        <v>24.5</v>
      </c>
      <c r="AD969" t="s">
        <v>1406</v>
      </c>
      <c r="AE969" t="s">
        <v>1407</v>
      </c>
      <c r="AF969" t="s">
        <v>13414</v>
      </c>
      <c r="AG969" s="1">
        <v>46242</v>
      </c>
      <c r="AH969">
        <v>25</v>
      </c>
      <c r="AI969" t="s">
        <v>13404</v>
      </c>
      <c r="AJ969" t="s">
        <v>13427</v>
      </c>
      <c r="AK969" t="s">
        <v>13406</v>
      </c>
      <c r="AL969">
        <v>7409434358</v>
      </c>
      <c r="AM969" t="s">
        <v>13415</v>
      </c>
      <c r="AN969" t="s">
        <v>13408</v>
      </c>
      <c r="AO969">
        <v>1455</v>
      </c>
      <c r="AP969">
        <v>0</v>
      </c>
      <c r="AQ969" t="s">
        <v>13681</v>
      </c>
      <c r="AR969">
        <v>1954</v>
      </c>
      <c r="AS969">
        <v>0</v>
      </c>
      <c r="AZ969">
        <v>0</v>
      </c>
      <c r="BC969" t="str">
        <f>VLOOKUP(A969,Sheet1!$A$1:$E$221,2,0)</f>
        <v>West Zone</v>
      </c>
      <c r="BD969" t="str">
        <f>VLOOKUP(A969,Sheet1!$A$1:$E$221,5,0)</f>
        <v>Pradeep Kumar</v>
      </c>
    </row>
    <row r="970" spans="1:56" x14ac:dyDescent="0.35">
      <c r="A970" t="s">
        <v>924</v>
      </c>
      <c r="B970">
        <v>647</v>
      </c>
      <c r="C970" t="s">
        <v>782</v>
      </c>
      <c r="D970" t="s">
        <v>12657</v>
      </c>
      <c r="E970">
        <v>496247</v>
      </c>
      <c r="F970" t="s">
        <v>15321</v>
      </c>
      <c r="G970">
        <v>6890984</v>
      </c>
      <c r="H970" t="s">
        <v>13397</v>
      </c>
      <c r="I970" t="s">
        <v>12659</v>
      </c>
      <c r="J970">
        <v>9638132373</v>
      </c>
      <c r="K970" t="s">
        <v>15322</v>
      </c>
      <c r="L970">
        <v>41</v>
      </c>
      <c r="M970">
        <v>46</v>
      </c>
      <c r="N970" t="s">
        <v>782</v>
      </c>
      <c r="O970">
        <v>7457689056</v>
      </c>
      <c r="P970" t="s">
        <v>4367</v>
      </c>
      <c r="Q970" t="s">
        <v>4368</v>
      </c>
      <c r="T970" s="1">
        <v>46210</v>
      </c>
      <c r="U970" s="31">
        <v>46210.697326388887</v>
      </c>
      <c r="V970">
        <v>1</v>
      </c>
      <c r="W970">
        <v>90000</v>
      </c>
      <c r="X970" t="s">
        <v>13400</v>
      </c>
      <c r="Y970" t="s">
        <v>13401</v>
      </c>
      <c r="Z970">
        <v>909020041276989</v>
      </c>
      <c r="AA970" t="s">
        <v>13402</v>
      </c>
      <c r="AB970">
        <v>3</v>
      </c>
      <c r="AC970">
        <v>24.15</v>
      </c>
      <c r="AD970" t="s">
        <v>931</v>
      </c>
      <c r="AE970" t="s">
        <v>932</v>
      </c>
      <c r="AF970" t="s">
        <v>13414</v>
      </c>
      <c r="AG970" s="1">
        <v>46244</v>
      </c>
      <c r="AH970">
        <v>25</v>
      </c>
      <c r="AI970" t="s">
        <v>13404</v>
      </c>
      <c r="AJ970" t="s">
        <v>13427</v>
      </c>
      <c r="AK970" t="s">
        <v>13406</v>
      </c>
      <c r="AL970">
        <v>9950079273</v>
      </c>
      <c r="AM970" t="s">
        <v>13415</v>
      </c>
      <c r="AN970" t="s">
        <v>13408</v>
      </c>
      <c r="AO970">
        <v>1540</v>
      </c>
      <c r="AP970">
        <v>0</v>
      </c>
      <c r="AQ970" t="s">
        <v>13451</v>
      </c>
      <c r="AR970">
        <v>2008</v>
      </c>
      <c r="AS970">
        <v>0</v>
      </c>
      <c r="AZ970">
        <v>0</v>
      </c>
      <c r="BC970" t="str">
        <f>VLOOKUP(A970,Sheet1!$A$1:$E$221,2,0)</f>
        <v>West Zone</v>
      </c>
      <c r="BD970" t="str">
        <f>VLOOKUP(A970,Sheet1!$A$1:$E$221,5,0)</f>
        <v>Valand Priyankkumar</v>
      </c>
    </row>
    <row r="971" spans="1:56" x14ac:dyDescent="0.35">
      <c r="A971" t="s">
        <v>206</v>
      </c>
      <c r="B971">
        <v>56</v>
      </c>
      <c r="C971" t="s">
        <v>789</v>
      </c>
      <c r="D971" t="s">
        <v>9745</v>
      </c>
      <c r="E971">
        <v>150223</v>
      </c>
      <c r="F971" t="s">
        <v>15323</v>
      </c>
      <c r="G971">
        <v>7986114</v>
      </c>
      <c r="H971" t="s">
        <v>13397</v>
      </c>
      <c r="I971" t="s">
        <v>4084</v>
      </c>
      <c r="J971">
        <v>9246599062</v>
      </c>
      <c r="K971" t="s">
        <v>2116</v>
      </c>
      <c r="L971">
        <v>33</v>
      </c>
      <c r="M971">
        <v>33</v>
      </c>
      <c r="N971" t="s">
        <v>789</v>
      </c>
      <c r="O971">
        <v>8653002033</v>
      </c>
      <c r="P971" t="s">
        <v>3091</v>
      </c>
      <c r="Q971" t="s">
        <v>3092</v>
      </c>
      <c r="T971" s="1">
        <v>46210</v>
      </c>
      <c r="U971" s="31">
        <v>46210.79415509259</v>
      </c>
      <c r="V971">
        <v>1</v>
      </c>
      <c r="W971">
        <v>50000</v>
      </c>
      <c r="X971" t="s">
        <v>13400</v>
      </c>
      <c r="Y971" t="s">
        <v>13401</v>
      </c>
      <c r="Z971">
        <v>909020041276989</v>
      </c>
      <c r="AA971" t="s">
        <v>13402</v>
      </c>
      <c r="AB971">
        <v>4</v>
      </c>
      <c r="AC971">
        <v>24.5</v>
      </c>
      <c r="AD971" t="s">
        <v>1171</v>
      </c>
      <c r="AE971" t="s">
        <v>1172</v>
      </c>
      <c r="AF971" t="s">
        <v>13414</v>
      </c>
      <c r="AG971" s="1">
        <v>46242</v>
      </c>
      <c r="AH971">
        <v>25</v>
      </c>
      <c r="AI971" t="s">
        <v>13404</v>
      </c>
      <c r="AJ971" t="s">
        <v>13427</v>
      </c>
      <c r="AK971" t="s">
        <v>13406</v>
      </c>
      <c r="AL971">
        <v>6397945121</v>
      </c>
      <c r="AM971" t="s">
        <v>13415</v>
      </c>
      <c r="AN971" t="s">
        <v>13408</v>
      </c>
      <c r="AO971">
        <v>856</v>
      </c>
      <c r="AP971">
        <v>0</v>
      </c>
      <c r="AQ971" t="s">
        <v>13563</v>
      </c>
      <c r="AR971">
        <v>1150</v>
      </c>
      <c r="AS971">
        <v>0</v>
      </c>
      <c r="AZ971">
        <v>0</v>
      </c>
      <c r="BC971" t="str">
        <f>VLOOKUP(A971,Sheet1!$A$1:$E$221,2,0)</f>
        <v>West Zone</v>
      </c>
      <c r="BD971" t="str">
        <f>VLOOKUP(A971,Sheet1!$A$1:$E$221,5,0)</f>
        <v>Naveen Kumar</v>
      </c>
    </row>
    <row r="972" spans="1:56" x14ac:dyDescent="0.35">
      <c r="A972" t="s">
        <v>158</v>
      </c>
      <c r="B972">
        <v>1313</v>
      </c>
      <c r="C972" t="s">
        <v>789</v>
      </c>
      <c r="D972" t="s">
        <v>9795</v>
      </c>
      <c r="E972">
        <v>557691</v>
      </c>
      <c r="F972" t="s">
        <v>15324</v>
      </c>
      <c r="G972">
        <v>8537997</v>
      </c>
      <c r="H972" t="s">
        <v>13397</v>
      </c>
      <c r="I972" t="s">
        <v>9797</v>
      </c>
      <c r="J972">
        <v>8748714952</v>
      </c>
      <c r="K972" t="s">
        <v>15325</v>
      </c>
      <c r="L972">
        <v>32</v>
      </c>
      <c r="M972">
        <v>46</v>
      </c>
      <c r="N972" t="s">
        <v>789</v>
      </c>
      <c r="O972">
        <v>2974460766</v>
      </c>
      <c r="P972" t="s">
        <v>3757</v>
      </c>
      <c r="Q972" t="s">
        <v>3758</v>
      </c>
      <c r="T972" s="1">
        <v>46210</v>
      </c>
      <c r="U972" s="31">
        <v>46210.807858796295</v>
      </c>
      <c r="V972">
        <v>1</v>
      </c>
      <c r="W972">
        <v>90000</v>
      </c>
      <c r="X972" t="s">
        <v>13400</v>
      </c>
      <c r="Y972" t="s">
        <v>13401</v>
      </c>
      <c r="Z972">
        <v>909020041276989</v>
      </c>
      <c r="AA972" t="s">
        <v>13402</v>
      </c>
      <c r="AB972">
        <v>4</v>
      </c>
      <c r="AC972">
        <v>24.15</v>
      </c>
      <c r="AD972" t="s">
        <v>1180</v>
      </c>
      <c r="AE972" t="s">
        <v>1181</v>
      </c>
      <c r="AF972" t="s">
        <v>13426</v>
      </c>
      <c r="AG972" s="1">
        <v>46268</v>
      </c>
      <c r="AH972">
        <v>25</v>
      </c>
      <c r="AI972" t="s">
        <v>13404</v>
      </c>
      <c r="AJ972" t="s">
        <v>13405</v>
      </c>
      <c r="AK972" t="s">
        <v>13406</v>
      </c>
      <c r="AL972">
        <v>8279357723</v>
      </c>
      <c r="AM972" t="s">
        <v>13415</v>
      </c>
      <c r="AN972" t="s">
        <v>13408</v>
      </c>
      <c r="AO972">
        <v>1540</v>
      </c>
      <c r="AP972">
        <v>0</v>
      </c>
      <c r="AQ972" t="s">
        <v>13431</v>
      </c>
      <c r="AR972">
        <v>2069</v>
      </c>
      <c r="AS972">
        <v>0</v>
      </c>
      <c r="AZ972">
        <v>0</v>
      </c>
      <c r="BC972" t="str">
        <f>VLOOKUP(A972,Sheet1!$A$1:$E$221,2,0)</f>
        <v>West Zone</v>
      </c>
      <c r="BD972" t="str">
        <f>VLOOKUP(A972,Sheet1!$A$1:$E$221,5,0)</f>
        <v>Pradeep Kumar</v>
      </c>
    </row>
    <row r="973" spans="1:56" x14ac:dyDescent="0.35">
      <c r="A973" t="s">
        <v>162</v>
      </c>
      <c r="B973">
        <v>1535</v>
      </c>
      <c r="C973" t="s">
        <v>787</v>
      </c>
      <c r="D973" t="s">
        <v>11461</v>
      </c>
      <c r="E973">
        <v>288050</v>
      </c>
      <c r="F973" t="s">
        <v>1161</v>
      </c>
      <c r="G973">
        <v>8670479</v>
      </c>
      <c r="H973" t="s">
        <v>13397</v>
      </c>
      <c r="I973" t="s">
        <v>4503</v>
      </c>
      <c r="J973">
        <v>7220266799</v>
      </c>
      <c r="K973" t="s">
        <v>15326</v>
      </c>
      <c r="L973">
        <v>32</v>
      </c>
      <c r="M973">
        <v>39</v>
      </c>
      <c r="N973" t="s">
        <v>787</v>
      </c>
      <c r="O973">
        <v>7127421858</v>
      </c>
      <c r="P973" t="s">
        <v>1187</v>
      </c>
      <c r="Q973" t="s">
        <v>1188</v>
      </c>
      <c r="T973" s="1">
        <v>46210</v>
      </c>
      <c r="U973" s="31">
        <v>46210.786354166667</v>
      </c>
      <c r="V973">
        <v>1</v>
      </c>
      <c r="W973">
        <v>90000</v>
      </c>
      <c r="X973" t="s">
        <v>13400</v>
      </c>
      <c r="Y973" t="s">
        <v>13401</v>
      </c>
      <c r="Z973">
        <v>909020041276989</v>
      </c>
      <c r="AA973" t="s">
        <v>13626</v>
      </c>
      <c r="AB973">
        <v>3</v>
      </c>
      <c r="AC973">
        <v>24.15</v>
      </c>
      <c r="AD973" t="s">
        <v>1254</v>
      </c>
      <c r="AE973" t="s">
        <v>1255</v>
      </c>
      <c r="AF973" t="s">
        <v>13414</v>
      </c>
      <c r="AG973" s="1">
        <v>46244</v>
      </c>
      <c r="AH973">
        <v>36</v>
      </c>
      <c r="AI973" t="s">
        <v>13404</v>
      </c>
      <c r="AJ973" t="s">
        <v>13405</v>
      </c>
      <c r="AK973" t="s">
        <v>13406</v>
      </c>
      <c r="AL973">
        <v>8102282953</v>
      </c>
      <c r="AM973" t="s">
        <v>13415</v>
      </c>
      <c r="AN973" t="s">
        <v>13408</v>
      </c>
      <c r="AO973">
        <v>1540</v>
      </c>
      <c r="AP973">
        <v>0</v>
      </c>
      <c r="AQ973" t="s">
        <v>13734</v>
      </c>
      <c r="AR973">
        <v>2806</v>
      </c>
      <c r="AS973">
        <v>0</v>
      </c>
      <c r="AZ973">
        <v>0</v>
      </c>
      <c r="BC973" t="str">
        <f>VLOOKUP(A973,Sheet1!$A$1:$E$221,2,0)</f>
        <v>East Zone</v>
      </c>
      <c r="BD973" t="str">
        <f>VLOOKUP(A973,Sheet1!$A$1:$E$221,5,0)</f>
        <v>Abhishek Kumar Tiwari</v>
      </c>
    </row>
    <row r="974" spans="1:56" x14ac:dyDescent="0.35">
      <c r="A974" t="s">
        <v>240</v>
      </c>
      <c r="B974">
        <v>248</v>
      </c>
      <c r="C974" t="s">
        <v>789</v>
      </c>
      <c r="D974" t="s">
        <v>11366</v>
      </c>
      <c r="E974">
        <v>153397</v>
      </c>
      <c r="F974" t="s">
        <v>9556</v>
      </c>
      <c r="G974">
        <v>9285691</v>
      </c>
      <c r="H974" t="s">
        <v>13397</v>
      </c>
      <c r="I974" t="s">
        <v>3734</v>
      </c>
      <c r="J974">
        <v>1512853073</v>
      </c>
      <c r="K974" t="s">
        <v>15327</v>
      </c>
      <c r="L974">
        <v>37</v>
      </c>
      <c r="M974">
        <v>39</v>
      </c>
      <c r="N974" t="s">
        <v>789</v>
      </c>
      <c r="O974">
        <v>3894203866</v>
      </c>
      <c r="P974" t="s">
        <v>1710</v>
      </c>
      <c r="Q974" t="s">
        <v>1711</v>
      </c>
      <c r="T974" s="1">
        <v>46210</v>
      </c>
      <c r="U974" s="31">
        <v>46210.626527777778</v>
      </c>
      <c r="V974">
        <v>1</v>
      </c>
      <c r="W974">
        <v>77000</v>
      </c>
      <c r="X974" t="s">
        <v>13400</v>
      </c>
      <c r="Y974" t="s">
        <v>13401</v>
      </c>
      <c r="Z974">
        <v>909020041276989</v>
      </c>
      <c r="AA974" t="s">
        <v>13402</v>
      </c>
      <c r="AB974">
        <v>2</v>
      </c>
      <c r="AC974">
        <v>24.15</v>
      </c>
      <c r="AD974" t="s">
        <v>939</v>
      </c>
      <c r="AE974" t="s">
        <v>940</v>
      </c>
      <c r="AF974" t="s">
        <v>13403</v>
      </c>
      <c r="AG974" s="1">
        <v>46268</v>
      </c>
      <c r="AH974">
        <v>25</v>
      </c>
      <c r="AI974" t="s">
        <v>13404</v>
      </c>
      <c r="AJ974" t="s">
        <v>13405</v>
      </c>
      <c r="AK974" t="s">
        <v>13406</v>
      </c>
      <c r="AL974">
        <v>8922093009</v>
      </c>
      <c r="AM974" t="s">
        <v>13407</v>
      </c>
      <c r="AN974" t="s">
        <v>13408</v>
      </c>
      <c r="AO974">
        <v>1318</v>
      </c>
      <c r="AP974">
        <v>0</v>
      </c>
      <c r="AQ974" t="s">
        <v>13420</v>
      </c>
      <c r="AR974">
        <v>1718</v>
      </c>
      <c r="AS974">
        <v>0</v>
      </c>
      <c r="AZ974">
        <v>0</v>
      </c>
      <c r="BC974" t="str">
        <f>VLOOKUP(A974,Sheet1!$A$1:$E$221,2,0)</f>
        <v>East Zone</v>
      </c>
      <c r="BD974" t="str">
        <f>VLOOKUP(A974,Sheet1!$A$1:$E$221,5,0)</f>
        <v>Marut Nandan</v>
      </c>
    </row>
    <row r="975" spans="1:56" x14ac:dyDescent="0.35">
      <c r="A975" t="s">
        <v>137</v>
      </c>
      <c r="B975">
        <v>323</v>
      </c>
      <c r="C975" t="s">
        <v>784</v>
      </c>
      <c r="D975" t="s">
        <v>11387</v>
      </c>
      <c r="E975">
        <v>538301</v>
      </c>
      <c r="F975" t="s">
        <v>15328</v>
      </c>
      <c r="G975">
        <v>9285809</v>
      </c>
      <c r="H975" t="s">
        <v>13397</v>
      </c>
      <c r="I975" t="s">
        <v>11389</v>
      </c>
      <c r="J975">
        <v>6647375209</v>
      </c>
      <c r="K975" t="s">
        <v>15329</v>
      </c>
      <c r="L975">
        <v>30</v>
      </c>
      <c r="M975">
        <v>34</v>
      </c>
      <c r="N975" t="s">
        <v>784</v>
      </c>
      <c r="O975">
        <v>4654173337</v>
      </c>
      <c r="P975" t="s">
        <v>3000</v>
      </c>
      <c r="Q975" t="s">
        <v>3001</v>
      </c>
      <c r="T975" s="1">
        <v>46210</v>
      </c>
      <c r="U975" s="31">
        <v>46210.60396990741</v>
      </c>
      <c r="V975">
        <v>1</v>
      </c>
      <c r="W975">
        <v>60000</v>
      </c>
      <c r="X975" t="s">
        <v>13400</v>
      </c>
      <c r="Y975" t="s">
        <v>13401</v>
      </c>
      <c r="Z975">
        <v>909020041276989</v>
      </c>
      <c r="AA975" t="s">
        <v>13402</v>
      </c>
      <c r="AB975">
        <v>2</v>
      </c>
      <c r="AC975">
        <v>24.15</v>
      </c>
      <c r="AD975" t="s">
        <v>1038</v>
      </c>
      <c r="AE975" t="s">
        <v>1039</v>
      </c>
      <c r="AF975" t="s">
        <v>13403</v>
      </c>
      <c r="AG975" s="1">
        <v>46244</v>
      </c>
      <c r="AH975">
        <v>25</v>
      </c>
      <c r="AI975" t="s">
        <v>13404</v>
      </c>
      <c r="AJ975" t="s">
        <v>13435</v>
      </c>
      <c r="AK975" t="s">
        <v>13406</v>
      </c>
      <c r="AL975">
        <v>6299285718</v>
      </c>
      <c r="AM975" t="s">
        <v>13415</v>
      </c>
      <c r="AN975" t="s">
        <v>13408</v>
      </c>
      <c r="AO975">
        <v>1027</v>
      </c>
      <c r="AP975">
        <v>0</v>
      </c>
      <c r="AQ975" t="s">
        <v>13471</v>
      </c>
      <c r="AR975">
        <v>1340</v>
      </c>
      <c r="AS975">
        <v>0</v>
      </c>
      <c r="AZ975">
        <v>0</v>
      </c>
      <c r="BC975" t="str">
        <f>VLOOKUP(A975,Sheet1!$A$1:$E$221,2,0)</f>
        <v>East Zone</v>
      </c>
      <c r="BD975" t="str">
        <f>VLOOKUP(A975,Sheet1!$A$1:$E$221,5,0)</f>
        <v>Raja Kumar</v>
      </c>
    </row>
    <row r="976" spans="1:56" x14ac:dyDescent="0.35">
      <c r="A976" t="s">
        <v>283</v>
      </c>
      <c r="B976">
        <v>705</v>
      </c>
      <c r="C976" t="s">
        <v>782</v>
      </c>
      <c r="D976" t="s">
        <v>11585</v>
      </c>
      <c r="E976">
        <v>359155</v>
      </c>
      <c r="F976" t="s">
        <v>15330</v>
      </c>
      <c r="G976">
        <v>8544713</v>
      </c>
      <c r="H976" t="s">
        <v>13397</v>
      </c>
      <c r="I976" t="s">
        <v>6333</v>
      </c>
      <c r="J976">
        <v>9097431147</v>
      </c>
      <c r="K976" t="s">
        <v>15331</v>
      </c>
      <c r="L976">
        <v>24</v>
      </c>
      <c r="M976">
        <v>25</v>
      </c>
      <c r="N976" t="s">
        <v>782</v>
      </c>
      <c r="O976">
        <v>5289682417</v>
      </c>
      <c r="P976" t="s">
        <v>11586</v>
      </c>
      <c r="Q976" t="s">
        <v>11587</v>
      </c>
      <c r="T976" s="1">
        <v>46210</v>
      </c>
      <c r="U976" s="31">
        <v>46210.565046296295</v>
      </c>
      <c r="V976">
        <v>1</v>
      </c>
      <c r="W976">
        <v>73000</v>
      </c>
      <c r="X976" t="s">
        <v>13400</v>
      </c>
      <c r="Y976" t="s">
        <v>13401</v>
      </c>
      <c r="Z976">
        <v>909020041276989</v>
      </c>
      <c r="AA976" t="s">
        <v>13402</v>
      </c>
      <c r="AB976">
        <v>2</v>
      </c>
      <c r="AC976">
        <v>24.5</v>
      </c>
      <c r="AD976" t="s">
        <v>1189</v>
      </c>
      <c r="AE976" t="s">
        <v>1190</v>
      </c>
      <c r="AF976" t="s">
        <v>13414</v>
      </c>
      <c r="AG976" s="1">
        <v>46241</v>
      </c>
      <c r="AH976">
        <v>25</v>
      </c>
      <c r="AI976" t="s">
        <v>13404</v>
      </c>
      <c r="AJ976" t="s">
        <v>13405</v>
      </c>
      <c r="AK976" t="s">
        <v>13406</v>
      </c>
      <c r="AL976">
        <v>7727096714</v>
      </c>
      <c r="AM976" t="s">
        <v>13415</v>
      </c>
      <c r="AN976" t="s">
        <v>13408</v>
      </c>
      <c r="AO976">
        <v>1250</v>
      </c>
      <c r="AP976">
        <v>0</v>
      </c>
      <c r="AQ976" t="s">
        <v>13701</v>
      </c>
      <c r="AR976">
        <v>1628</v>
      </c>
      <c r="AS976">
        <v>0</v>
      </c>
      <c r="AZ976">
        <v>0</v>
      </c>
      <c r="BC976" t="str">
        <f>VLOOKUP(A976,Sheet1!$A$1:$E$221,2,0)</f>
        <v>West Zone</v>
      </c>
      <c r="BD976" t="str">
        <f>VLOOKUP(A976,Sheet1!$A$1:$E$221,5,0)</f>
        <v>Valand Priyankkumar</v>
      </c>
    </row>
    <row r="977" spans="1:56" x14ac:dyDescent="0.35">
      <c r="A977" t="s">
        <v>138</v>
      </c>
      <c r="B977">
        <v>330</v>
      </c>
      <c r="C977" t="s">
        <v>787</v>
      </c>
      <c r="D977" t="s">
        <v>10201</v>
      </c>
      <c r="E977">
        <v>343129</v>
      </c>
      <c r="F977" t="s">
        <v>15332</v>
      </c>
      <c r="G977">
        <v>6895586</v>
      </c>
      <c r="H977" t="s">
        <v>13397</v>
      </c>
      <c r="I977" t="s">
        <v>5709</v>
      </c>
      <c r="J977">
        <v>2269681715</v>
      </c>
      <c r="K977" t="s">
        <v>15333</v>
      </c>
      <c r="L977">
        <v>49</v>
      </c>
      <c r="M977">
        <v>55</v>
      </c>
      <c r="N977" t="s">
        <v>787</v>
      </c>
      <c r="O977">
        <v>8531790380</v>
      </c>
      <c r="P977" t="s">
        <v>3780</v>
      </c>
      <c r="Q977" t="s">
        <v>3781</v>
      </c>
      <c r="T977" s="1">
        <v>46210</v>
      </c>
      <c r="U977" s="31">
        <v>46210.755208333336</v>
      </c>
      <c r="V977">
        <v>1</v>
      </c>
      <c r="W977">
        <v>90000</v>
      </c>
      <c r="X977" t="s">
        <v>13400</v>
      </c>
      <c r="Y977" t="s">
        <v>13401</v>
      </c>
      <c r="Z977">
        <v>909020041276989</v>
      </c>
      <c r="AA977" t="s">
        <v>13402</v>
      </c>
      <c r="AB977">
        <v>5</v>
      </c>
      <c r="AC977">
        <v>24.15</v>
      </c>
      <c r="AD977" t="s">
        <v>978</v>
      </c>
      <c r="AE977" t="s">
        <v>979</v>
      </c>
      <c r="AF977" t="s">
        <v>13403</v>
      </c>
      <c r="AG977" s="1">
        <v>46269</v>
      </c>
      <c r="AH977">
        <v>25</v>
      </c>
      <c r="AI977" t="s">
        <v>13404</v>
      </c>
      <c r="AJ977" t="s">
        <v>13435</v>
      </c>
      <c r="AK977" t="s">
        <v>13406</v>
      </c>
      <c r="AL977">
        <v>6205600874</v>
      </c>
      <c r="AM977" t="s">
        <v>13415</v>
      </c>
      <c r="AN977" t="s">
        <v>13408</v>
      </c>
      <c r="AO977">
        <v>1540</v>
      </c>
      <c r="AP977">
        <v>0</v>
      </c>
      <c r="AQ977" t="s">
        <v>13533</v>
      </c>
      <c r="AR977">
        <v>1917</v>
      </c>
      <c r="AS977">
        <v>0</v>
      </c>
      <c r="AZ977">
        <v>0</v>
      </c>
      <c r="BC977" t="str">
        <f>VLOOKUP(A977,Sheet1!$A$1:$E$221,2,0)</f>
        <v>East Zone</v>
      </c>
      <c r="BD977" t="str">
        <f>VLOOKUP(A977,Sheet1!$A$1:$E$221,5,0)</f>
        <v>Abhishek Kumar Tiwari</v>
      </c>
    </row>
    <row r="978" spans="1:56" x14ac:dyDescent="0.35">
      <c r="A978" t="s">
        <v>165</v>
      </c>
      <c r="B978">
        <v>127</v>
      </c>
      <c r="C978" t="s">
        <v>787</v>
      </c>
      <c r="D978" t="s">
        <v>11802</v>
      </c>
      <c r="E978">
        <v>372546</v>
      </c>
      <c r="F978" t="s">
        <v>15334</v>
      </c>
      <c r="G978">
        <v>8598561</v>
      </c>
      <c r="H978" t="s">
        <v>13397</v>
      </c>
      <c r="I978" t="s">
        <v>960</v>
      </c>
      <c r="J978">
        <v>2323302887</v>
      </c>
      <c r="K978" t="s">
        <v>15335</v>
      </c>
      <c r="L978">
        <v>44</v>
      </c>
      <c r="M978">
        <v>44</v>
      </c>
      <c r="N978" t="s">
        <v>787</v>
      </c>
      <c r="O978">
        <v>5334527388</v>
      </c>
      <c r="P978" t="s">
        <v>9924</v>
      </c>
      <c r="Q978" t="s">
        <v>9925</v>
      </c>
      <c r="T978" s="1">
        <v>46210</v>
      </c>
      <c r="U978" s="31">
        <v>46210.668703703705</v>
      </c>
      <c r="V978">
        <v>1</v>
      </c>
      <c r="W978">
        <v>90000</v>
      </c>
      <c r="X978" t="s">
        <v>13400</v>
      </c>
      <c r="Y978" t="s">
        <v>13401</v>
      </c>
      <c r="Z978">
        <v>909020041276989</v>
      </c>
      <c r="AA978" t="s">
        <v>13402</v>
      </c>
      <c r="AB978">
        <v>7</v>
      </c>
      <c r="AC978">
        <v>24.15</v>
      </c>
      <c r="AD978" t="s">
        <v>931</v>
      </c>
      <c r="AE978" t="s">
        <v>932</v>
      </c>
      <c r="AF978" t="s">
        <v>13414</v>
      </c>
      <c r="AG978" s="1">
        <v>46241</v>
      </c>
      <c r="AH978">
        <v>25</v>
      </c>
      <c r="AI978" t="s">
        <v>13404</v>
      </c>
      <c r="AJ978" t="s">
        <v>13650</v>
      </c>
      <c r="AK978" t="s">
        <v>13406</v>
      </c>
      <c r="AL978">
        <v>8210390810</v>
      </c>
      <c r="AM978" t="s">
        <v>13415</v>
      </c>
      <c r="AN978" t="s">
        <v>13408</v>
      </c>
      <c r="AO978">
        <v>1540</v>
      </c>
      <c r="AP978">
        <v>0</v>
      </c>
      <c r="AQ978" t="s">
        <v>13451</v>
      </c>
      <c r="AR978">
        <v>2008</v>
      </c>
      <c r="AS978">
        <v>0</v>
      </c>
      <c r="AZ978">
        <v>0</v>
      </c>
      <c r="BC978" t="str">
        <f>VLOOKUP(A978,Sheet1!$A$1:$E$221,2,0)</f>
        <v>East Zone</v>
      </c>
      <c r="BD978" t="str">
        <f>VLOOKUP(A978,Sheet1!$A$1:$E$221,5,0)</f>
        <v>Pavan Kumar Rai</v>
      </c>
    </row>
    <row r="979" spans="1:56" x14ac:dyDescent="0.35">
      <c r="A979" t="s">
        <v>177</v>
      </c>
      <c r="B979">
        <v>606</v>
      </c>
      <c r="C979" t="s">
        <v>788</v>
      </c>
      <c r="D979" t="s">
        <v>11555</v>
      </c>
      <c r="E979">
        <v>299736</v>
      </c>
      <c r="F979" t="s">
        <v>1314</v>
      </c>
      <c r="G979">
        <v>8134690</v>
      </c>
      <c r="H979" t="s">
        <v>13397</v>
      </c>
      <c r="I979" t="s">
        <v>11557</v>
      </c>
      <c r="J979">
        <v>6222457759</v>
      </c>
      <c r="K979" t="s">
        <v>15336</v>
      </c>
      <c r="L979">
        <v>24</v>
      </c>
      <c r="M979">
        <v>24</v>
      </c>
      <c r="N979" t="s">
        <v>788</v>
      </c>
      <c r="O979">
        <v>6080675180</v>
      </c>
      <c r="P979" t="s">
        <v>1314</v>
      </c>
      <c r="Q979" t="s">
        <v>1315</v>
      </c>
      <c r="T979" s="1">
        <v>46210</v>
      </c>
      <c r="U979" s="31">
        <v>46210.549791666665</v>
      </c>
      <c r="V979">
        <v>1</v>
      </c>
      <c r="W979">
        <v>90000</v>
      </c>
      <c r="X979" t="s">
        <v>13400</v>
      </c>
      <c r="Y979" t="s">
        <v>13401</v>
      </c>
      <c r="Z979">
        <v>909020041276989</v>
      </c>
      <c r="AA979" t="s">
        <v>13402</v>
      </c>
      <c r="AB979">
        <v>4</v>
      </c>
      <c r="AC979">
        <v>24.15</v>
      </c>
      <c r="AD979" t="s">
        <v>978</v>
      </c>
      <c r="AE979" t="s">
        <v>979</v>
      </c>
      <c r="AF979" t="s">
        <v>13414</v>
      </c>
      <c r="AG979" s="1">
        <v>46244</v>
      </c>
      <c r="AH979">
        <v>25</v>
      </c>
      <c r="AI979" t="s">
        <v>13404</v>
      </c>
      <c r="AJ979" t="s">
        <v>13427</v>
      </c>
      <c r="AK979" t="s">
        <v>13406</v>
      </c>
      <c r="AL979">
        <v>9265199867</v>
      </c>
      <c r="AM979" t="s">
        <v>13407</v>
      </c>
      <c r="AQ979" t="s">
        <v>13533</v>
      </c>
      <c r="AR979">
        <v>1917</v>
      </c>
      <c r="AS979">
        <v>0</v>
      </c>
      <c r="AZ979">
        <v>0</v>
      </c>
      <c r="BC979" t="str">
        <f>VLOOKUP(A979,Sheet1!$A$1:$E$221,2,0)</f>
        <v>South Zone</v>
      </c>
      <c r="BD979" t="str">
        <f>VLOOKUP(A979,Sheet1!$A$1:$E$221,5,0)</f>
        <v>Vinay Kumar Vishwakarma</v>
      </c>
    </row>
    <row r="980" spans="1:56" x14ac:dyDescent="0.35">
      <c r="A980" t="s">
        <v>251</v>
      </c>
      <c r="B980">
        <v>471</v>
      </c>
      <c r="C980" t="s">
        <v>789</v>
      </c>
      <c r="D980" t="s">
        <v>10499</v>
      </c>
      <c r="E980">
        <v>257326</v>
      </c>
      <c r="F980" t="s">
        <v>15337</v>
      </c>
      <c r="G980">
        <v>9285749</v>
      </c>
      <c r="H980" t="s">
        <v>13397</v>
      </c>
      <c r="I980" t="s">
        <v>10501</v>
      </c>
      <c r="J980">
        <v>1238263610</v>
      </c>
      <c r="K980" t="s">
        <v>15338</v>
      </c>
      <c r="L980">
        <v>47</v>
      </c>
      <c r="M980">
        <v>56</v>
      </c>
      <c r="N980" t="s">
        <v>789</v>
      </c>
      <c r="O980">
        <v>2584379293</v>
      </c>
      <c r="P980" t="s">
        <v>1074</v>
      </c>
      <c r="Q980" t="s">
        <v>1274</v>
      </c>
      <c r="T980" s="1">
        <v>46210</v>
      </c>
      <c r="U980" s="31">
        <v>46210.658622685187</v>
      </c>
      <c r="V980">
        <v>1</v>
      </c>
      <c r="W980">
        <v>50000</v>
      </c>
      <c r="X980" t="s">
        <v>13400</v>
      </c>
      <c r="Y980" t="s">
        <v>13401</v>
      </c>
      <c r="Z980">
        <v>909020041276989</v>
      </c>
      <c r="AA980" t="s">
        <v>13402</v>
      </c>
      <c r="AB980">
        <v>3</v>
      </c>
      <c r="AC980">
        <v>24.15</v>
      </c>
      <c r="AD980" t="s">
        <v>934</v>
      </c>
      <c r="AE980" t="s">
        <v>935</v>
      </c>
      <c r="AF980" t="s">
        <v>13426</v>
      </c>
      <c r="AG980" s="1">
        <v>46244</v>
      </c>
      <c r="AH980">
        <v>25</v>
      </c>
      <c r="AI980" t="s">
        <v>13404</v>
      </c>
      <c r="AJ980" t="s">
        <v>13435</v>
      </c>
      <c r="AK980" t="s">
        <v>13406</v>
      </c>
      <c r="AL980">
        <v>8299499836</v>
      </c>
      <c r="AM980" t="s">
        <v>13415</v>
      </c>
      <c r="AN980" t="s">
        <v>13408</v>
      </c>
      <c r="AO980">
        <v>856</v>
      </c>
      <c r="AP980">
        <v>0</v>
      </c>
      <c r="AQ980" t="s">
        <v>13573</v>
      </c>
      <c r="AR980">
        <v>1115</v>
      </c>
      <c r="AS980">
        <v>0</v>
      </c>
      <c r="AZ980">
        <v>0</v>
      </c>
      <c r="BC980" t="str">
        <f>VLOOKUP(A980,Sheet1!$A$1:$E$221,2,0)</f>
        <v>East Zone</v>
      </c>
      <c r="BD980" t="str">
        <f>VLOOKUP(A980,Sheet1!$A$1:$E$221,5,0)</f>
        <v>Prince Singh</v>
      </c>
    </row>
    <row r="981" spans="1:56" x14ac:dyDescent="0.35">
      <c r="A981" t="s">
        <v>275</v>
      </c>
      <c r="B981">
        <v>333</v>
      </c>
      <c r="C981" t="s">
        <v>791</v>
      </c>
      <c r="D981" t="s">
        <v>11701</v>
      </c>
      <c r="E981">
        <v>254838</v>
      </c>
      <c r="F981" t="s">
        <v>15339</v>
      </c>
      <c r="G981">
        <v>8938574</v>
      </c>
      <c r="H981" t="s">
        <v>13397</v>
      </c>
      <c r="I981" t="s">
        <v>11703</v>
      </c>
      <c r="J981">
        <v>8322039213</v>
      </c>
      <c r="K981" t="s">
        <v>15340</v>
      </c>
      <c r="L981">
        <v>27</v>
      </c>
      <c r="M981">
        <v>32</v>
      </c>
      <c r="N981" t="s">
        <v>791</v>
      </c>
      <c r="O981">
        <v>5882475415</v>
      </c>
      <c r="P981" t="s">
        <v>3136</v>
      </c>
      <c r="Q981" t="s">
        <v>3137</v>
      </c>
      <c r="T981" s="1">
        <v>46210</v>
      </c>
      <c r="U981" s="31">
        <v>46210.671759259261</v>
      </c>
      <c r="V981">
        <v>1</v>
      </c>
      <c r="W981">
        <v>60000</v>
      </c>
      <c r="X981" t="s">
        <v>13400</v>
      </c>
      <c r="Y981" t="s">
        <v>13401</v>
      </c>
      <c r="Z981">
        <v>909020041276989</v>
      </c>
      <c r="AA981" t="s">
        <v>13402</v>
      </c>
      <c r="AB981">
        <v>5</v>
      </c>
      <c r="AC981">
        <v>24.15</v>
      </c>
      <c r="AD981" t="s">
        <v>1038</v>
      </c>
      <c r="AE981" t="s">
        <v>1039</v>
      </c>
      <c r="AF981" t="s">
        <v>13403</v>
      </c>
      <c r="AG981" s="1">
        <v>46241</v>
      </c>
      <c r="AH981">
        <v>25</v>
      </c>
      <c r="AI981" t="s">
        <v>13404</v>
      </c>
      <c r="AJ981" t="s">
        <v>13405</v>
      </c>
      <c r="AK981" t="s">
        <v>13406</v>
      </c>
      <c r="AL981">
        <v>7847830255</v>
      </c>
      <c r="AM981" t="s">
        <v>13415</v>
      </c>
      <c r="AN981" t="s">
        <v>13408</v>
      </c>
      <c r="AO981">
        <v>1027</v>
      </c>
      <c r="AP981">
        <v>0</v>
      </c>
      <c r="AQ981" t="s">
        <v>13471</v>
      </c>
      <c r="AR981">
        <v>1340</v>
      </c>
      <c r="AS981">
        <v>0</v>
      </c>
      <c r="AZ981">
        <v>0</v>
      </c>
      <c r="BC981" t="str">
        <f>VLOOKUP(A981,Sheet1!$A$1:$E$221,2,0)</f>
        <v>South East Zone</v>
      </c>
      <c r="BD981" t="str">
        <f>VLOOKUP(A981,Sheet1!$A$1:$E$221,5,0)</f>
        <v>Radhashyam Panda</v>
      </c>
    </row>
    <row r="982" spans="1:56" x14ac:dyDescent="0.35">
      <c r="A982" t="s">
        <v>204</v>
      </c>
      <c r="B982">
        <v>23</v>
      </c>
      <c r="C982" t="s">
        <v>789</v>
      </c>
      <c r="D982" t="s">
        <v>11569</v>
      </c>
      <c r="E982">
        <v>92488</v>
      </c>
      <c r="F982" t="s">
        <v>15341</v>
      </c>
      <c r="G982">
        <v>9285850</v>
      </c>
      <c r="H982" t="s">
        <v>13397</v>
      </c>
      <c r="I982" t="s">
        <v>11571</v>
      </c>
      <c r="J982">
        <v>8414081583</v>
      </c>
      <c r="K982" t="s">
        <v>15342</v>
      </c>
      <c r="L982">
        <v>44</v>
      </c>
      <c r="M982">
        <v>42</v>
      </c>
      <c r="N982" t="s">
        <v>789</v>
      </c>
      <c r="O982">
        <v>9501757153</v>
      </c>
      <c r="P982" t="s">
        <v>7479</v>
      </c>
      <c r="Q982" t="s">
        <v>7480</v>
      </c>
      <c r="T982" s="1">
        <v>46210</v>
      </c>
      <c r="U982" s="31">
        <v>46210.683495370373</v>
      </c>
      <c r="V982">
        <v>1</v>
      </c>
      <c r="W982">
        <v>90000</v>
      </c>
      <c r="X982" t="s">
        <v>13400</v>
      </c>
      <c r="Y982" t="s">
        <v>13401</v>
      </c>
      <c r="Z982">
        <v>909020041276989</v>
      </c>
      <c r="AA982" t="s">
        <v>13402</v>
      </c>
      <c r="AB982">
        <v>6</v>
      </c>
      <c r="AC982">
        <v>24.15</v>
      </c>
      <c r="AD982" t="s">
        <v>931</v>
      </c>
      <c r="AE982" t="s">
        <v>932</v>
      </c>
      <c r="AF982" t="s">
        <v>13414</v>
      </c>
      <c r="AG982" s="1">
        <v>46241</v>
      </c>
      <c r="AH982">
        <v>25</v>
      </c>
      <c r="AI982" t="s">
        <v>13404</v>
      </c>
      <c r="AJ982" t="s">
        <v>13427</v>
      </c>
      <c r="AK982" t="s">
        <v>13406</v>
      </c>
      <c r="AL982">
        <v>9759691458</v>
      </c>
      <c r="AM982" t="s">
        <v>13415</v>
      </c>
      <c r="AN982" t="s">
        <v>13408</v>
      </c>
      <c r="AO982">
        <v>1540</v>
      </c>
      <c r="AP982">
        <v>0</v>
      </c>
      <c r="AQ982" t="s">
        <v>13451</v>
      </c>
      <c r="AR982">
        <v>2008</v>
      </c>
      <c r="AS982">
        <v>0</v>
      </c>
      <c r="AZ982">
        <v>0</v>
      </c>
      <c r="BC982" t="str">
        <f>VLOOKUP(A982,Sheet1!$A$1:$E$221,2,0)</f>
        <v>West Zone</v>
      </c>
      <c r="BD982" t="str">
        <f>VLOOKUP(A982,Sheet1!$A$1:$E$221,5,0)</f>
        <v>Pradeep Kumar</v>
      </c>
    </row>
    <row r="983" spans="1:56" x14ac:dyDescent="0.35">
      <c r="A983" t="s">
        <v>837</v>
      </c>
      <c r="B983">
        <v>233</v>
      </c>
      <c r="C983" t="s">
        <v>783</v>
      </c>
      <c r="D983" t="s">
        <v>9758</v>
      </c>
      <c r="E983">
        <v>257974</v>
      </c>
      <c r="F983" t="s">
        <v>15343</v>
      </c>
      <c r="G983">
        <v>5231621</v>
      </c>
      <c r="H983" t="s">
        <v>13397</v>
      </c>
      <c r="I983" t="s">
        <v>9760</v>
      </c>
      <c r="J983">
        <v>1624790545</v>
      </c>
      <c r="K983" t="s">
        <v>15344</v>
      </c>
      <c r="L983">
        <v>50</v>
      </c>
      <c r="M983">
        <v>28</v>
      </c>
      <c r="N983" t="s">
        <v>13584</v>
      </c>
      <c r="O983">
        <v>7981907827</v>
      </c>
      <c r="P983" t="s">
        <v>3625</v>
      </c>
      <c r="Q983" t="s">
        <v>3626</v>
      </c>
      <c r="T983" s="1">
        <v>46210</v>
      </c>
      <c r="U983" s="31">
        <v>46210.632268518515</v>
      </c>
      <c r="V983">
        <v>1</v>
      </c>
      <c r="W983">
        <v>65000</v>
      </c>
      <c r="X983" t="s">
        <v>13400</v>
      </c>
      <c r="Y983" t="s">
        <v>13401</v>
      </c>
      <c r="Z983">
        <v>909020041276989</v>
      </c>
      <c r="AA983" t="s">
        <v>13402</v>
      </c>
      <c r="AB983">
        <v>2</v>
      </c>
      <c r="AC983">
        <v>24.15</v>
      </c>
      <c r="AD983" t="s">
        <v>1358</v>
      </c>
      <c r="AE983" t="s">
        <v>1359</v>
      </c>
      <c r="AF983" t="s">
        <v>13414</v>
      </c>
      <c r="AG983" s="1">
        <v>46245</v>
      </c>
      <c r="AH983">
        <v>25</v>
      </c>
      <c r="AI983" t="s">
        <v>13404</v>
      </c>
      <c r="AJ983" t="s">
        <v>13405</v>
      </c>
      <c r="AK983" t="s">
        <v>13687</v>
      </c>
      <c r="AL983">
        <v>7814616362</v>
      </c>
      <c r="AM983" t="s">
        <v>13415</v>
      </c>
      <c r="AN983" t="s">
        <v>13408</v>
      </c>
      <c r="AO983">
        <v>1113</v>
      </c>
      <c r="AP983">
        <v>0</v>
      </c>
      <c r="AQ983" t="s">
        <v>13688</v>
      </c>
      <c r="AR983">
        <v>1451</v>
      </c>
      <c r="AS983">
        <v>0</v>
      </c>
      <c r="AZ983">
        <v>0</v>
      </c>
      <c r="BC983" t="str">
        <f>VLOOKUP(A983,Sheet1!$A$1:$E$221,2,0)</f>
        <v>West Zone</v>
      </c>
      <c r="BD983" t="str">
        <f>VLOOKUP(A983,Sheet1!$A$1:$E$221,5,0)</f>
        <v>Naveen Kumar</v>
      </c>
    </row>
    <row r="984" spans="1:56" x14ac:dyDescent="0.35">
      <c r="A984" t="s">
        <v>107</v>
      </c>
      <c r="B984">
        <v>659</v>
      </c>
      <c r="C984" t="s">
        <v>788</v>
      </c>
      <c r="D984" t="s">
        <v>12417</v>
      </c>
      <c r="E984">
        <v>356158</v>
      </c>
      <c r="F984" t="s">
        <v>15345</v>
      </c>
      <c r="G984">
        <v>9285487</v>
      </c>
      <c r="H984" t="s">
        <v>13397</v>
      </c>
      <c r="I984" t="s">
        <v>12422</v>
      </c>
      <c r="J984">
        <v>1800749738</v>
      </c>
      <c r="K984" t="s">
        <v>15346</v>
      </c>
      <c r="L984">
        <v>36</v>
      </c>
      <c r="M984">
        <v>38</v>
      </c>
      <c r="N984" t="s">
        <v>788</v>
      </c>
      <c r="O984">
        <v>6034248791</v>
      </c>
      <c r="P984" t="s">
        <v>9634</v>
      </c>
      <c r="Q984" t="s">
        <v>9635</v>
      </c>
      <c r="T984" s="1">
        <v>46210</v>
      </c>
      <c r="U984" s="31">
        <v>46210.67396990741</v>
      </c>
      <c r="V984">
        <v>1</v>
      </c>
      <c r="W984">
        <v>70000</v>
      </c>
      <c r="X984" t="s">
        <v>13400</v>
      </c>
      <c r="Y984" t="s">
        <v>13401</v>
      </c>
      <c r="Z984">
        <v>909020041276989</v>
      </c>
      <c r="AA984" t="s">
        <v>13402</v>
      </c>
      <c r="AB984">
        <v>2</v>
      </c>
      <c r="AC984">
        <v>24.5</v>
      </c>
      <c r="AD984" t="s">
        <v>1202</v>
      </c>
      <c r="AE984" t="s">
        <v>1203</v>
      </c>
      <c r="AF984" t="s">
        <v>13403</v>
      </c>
      <c r="AG984" s="1">
        <v>46244</v>
      </c>
      <c r="AH984">
        <v>25</v>
      </c>
      <c r="AI984" t="s">
        <v>13404</v>
      </c>
      <c r="AJ984" t="s">
        <v>13650</v>
      </c>
      <c r="AK984" t="s">
        <v>13406</v>
      </c>
      <c r="AL984">
        <v>6260696798</v>
      </c>
      <c r="AM984" t="s">
        <v>13415</v>
      </c>
      <c r="AN984" t="s">
        <v>13408</v>
      </c>
      <c r="AO984">
        <v>1198</v>
      </c>
      <c r="AP984">
        <v>0</v>
      </c>
      <c r="AQ984" t="s">
        <v>13454</v>
      </c>
      <c r="AR984">
        <v>1491</v>
      </c>
      <c r="AS984">
        <v>0</v>
      </c>
      <c r="AZ984">
        <v>0</v>
      </c>
      <c r="BC984" t="str">
        <f>VLOOKUP(A984,Sheet1!$A$1:$E$221,2,0)</f>
        <v>South Zone</v>
      </c>
      <c r="BD984" t="str">
        <f>VLOOKUP(A984,Sheet1!$A$1:$E$221,5,0)</f>
        <v>Vinay Shukla</v>
      </c>
    </row>
    <row r="985" spans="1:56" x14ac:dyDescent="0.35">
      <c r="A985" t="s">
        <v>107</v>
      </c>
      <c r="B985">
        <v>659</v>
      </c>
      <c r="C985" t="s">
        <v>788</v>
      </c>
      <c r="D985" t="s">
        <v>12417</v>
      </c>
      <c r="E985">
        <v>356158</v>
      </c>
      <c r="F985" t="s">
        <v>15345</v>
      </c>
      <c r="G985">
        <v>9285487</v>
      </c>
      <c r="H985" t="s">
        <v>13397</v>
      </c>
      <c r="I985" t="s">
        <v>10533</v>
      </c>
      <c r="J985">
        <v>5573578772</v>
      </c>
      <c r="K985" t="s">
        <v>2109</v>
      </c>
      <c r="L985">
        <v>44</v>
      </c>
      <c r="M985">
        <v>39</v>
      </c>
      <c r="N985" t="s">
        <v>788</v>
      </c>
      <c r="O985">
        <v>8576056887</v>
      </c>
      <c r="P985" t="s">
        <v>9634</v>
      </c>
      <c r="Q985" t="s">
        <v>9635</v>
      </c>
      <c r="T985" s="1">
        <v>46210</v>
      </c>
      <c r="U985" s="31">
        <v>46210.673981481479</v>
      </c>
      <c r="V985">
        <v>1</v>
      </c>
      <c r="W985">
        <v>75000</v>
      </c>
      <c r="X985" t="s">
        <v>13400</v>
      </c>
      <c r="Y985" t="s">
        <v>13401</v>
      </c>
      <c r="Z985">
        <v>909020041276989</v>
      </c>
      <c r="AA985" t="s">
        <v>13402</v>
      </c>
      <c r="AB985">
        <v>3</v>
      </c>
      <c r="AC985">
        <v>24.5</v>
      </c>
      <c r="AD985" t="s">
        <v>12419</v>
      </c>
      <c r="AE985" t="s">
        <v>12420</v>
      </c>
      <c r="AF985" t="s">
        <v>13794</v>
      </c>
      <c r="AG985" s="1">
        <v>46244</v>
      </c>
      <c r="AH985">
        <v>25</v>
      </c>
      <c r="AI985" t="s">
        <v>13404</v>
      </c>
      <c r="AJ985" t="s">
        <v>13405</v>
      </c>
      <c r="AK985" t="s">
        <v>13406</v>
      </c>
      <c r="AL985">
        <v>8602339818</v>
      </c>
      <c r="AM985" t="s">
        <v>13415</v>
      </c>
      <c r="AN985" t="s">
        <v>13408</v>
      </c>
      <c r="AO985">
        <v>1284</v>
      </c>
      <c r="AP985">
        <v>0</v>
      </c>
      <c r="AQ985" t="s">
        <v>13527</v>
      </c>
      <c r="AR985">
        <v>1598</v>
      </c>
      <c r="AS985">
        <v>0</v>
      </c>
      <c r="AZ985">
        <v>0</v>
      </c>
      <c r="BC985" t="str">
        <f>VLOOKUP(A985,Sheet1!$A$1:$E$221,2,0)</f>
        <v>South Zone</v>
      </c>
      <c r="BD985" t="str">
        <f>VLOOKUP(A985,Sheet1!$A$1:$E$221,5,0)</f>
        <v>Vinay Shukla</v>
      </c>
    </row>
    <row r="986" spans="1:56" x14ac:dyDescent="0.35">
      <c r="A986" t="s">
        <v>915</v>
      </c>
      <c r="B986">
        <v>17</v>
      </c>
      <c r="C986" t="s">
        <v>790</v>
      </c>
      <c r="D986" t="s">
        <v>10827</v>
      </c>
      <c r="E986">
        <v>170813</v>
      </c>
      <c r="F986" t="s">
        <v>4467</v>
      </c>
      <c r="G986">
        <v>8456884</v>
      </c>
      <c r="H986" t="s">
        <v>13397</v>
      </c>
      <c r="I986" t="s">
        <v>10829</v>
      </c>
      <c r="J986">
        <v>9349235554</v>
      </c>
      <c r="K986" t="s">
        <v>15347</v>
      </c>
      <c r="L986">
        <v>46</v>
      </c>
      <c r="M986">
        <v>49</v>
      </c>
      <c r="N986" t="s">
        <v>789</v>
      </c>
      <c r="O986">
        <v>4869101733</v>
      </c>
      <c r="P986" t="s">
        <v>10823</v>
      </c>
      <c r="Q986" t="s">
        <v>10824</v>
      </c>
      <c r="T986" s="1">
        <v>46210</v>
      </c>
      <c r="U986" s="31">
        <v>46210.830636574072</v>
      </c>
      <c r="V986">
        <v>1</v>
      </c>
      <c r="W986">
        <v>90000</v>
      </c>
      <c r="X986" t="s">
        <v>13400</v>
      </c>
      <c r="Y986" t="s">
        <v>13401</v>
      </c>
      <c r="Z986">
        <v>909020041276989</v>
      </c>
      <c r="AA986" t="s">
        <v>13402</v>
      </c>
      <c r="AB986">
        <v>6</v>
      </c>
      <c r="AC986">
        <v>24.15</v>
      </c>
      <c r="AD986" t="s">
        <v>1032</v>
      </c>
      <c r="AE986" t="s">
        <v>1033</v>
      </c>
      <c r="AF986" t="s">
        <v>13403</v>
      </c>
      <c r="AG986" s="1">
        <v>46267</v>
      </c>
      <c r="AH986">
        <v>25</v>
      </c>
      <c r="AI986" t="s">
        <v>13404</v>
      </c>
      <c r="AJ986" t="s">
        <v>13405</v>
      </c>
      <c r="AK986" t="s">
        <v>13668</v>
      </c>
      <c r="AL986">
        <v>9012755375</v>
      </c>
      <c r="AM986" t="s">
        <v>13415</v>
      </c>
      <c r="AN986" t="s">
        <v>13408</v>
      </c>
      <c r="AO986">
        <v>1540</v>
      </c>
      <c r="AP986">
        <v>0</v>
      </c>
      <c r="AQ986" t="s">
        <v>13440</v>
      </c>
      <c r="AR986">
        <v>2010</v>
      </c>
      <c r="AS986">
        <v>0</v>
      </c>
      <c r="AZ986">
        <v>0</v>
      </c>
      <c r="BC986" t="str">
        <f>VLOOKUP(A986,Sheet1!$A$1:$E$221,2,0)</f>
        <v>West Zone</v>
      </c>
      <c r="BD986" t="str">
        <f>VLOOKUP(A986,Sheet1!$A$1:$E$221,5,0)</f>
        <v>Sandeep Sisodiya</v>
      </c>
    </row>
    <row r="987" spans="1:56" x14ac:dyDescent="0.35">
      <c r="A987" t="s">
        <v>232</v>
      </c>
      <c r="B987">
        <v>167</v>
      </c>
      <c r="C987" t="s">
        <v>789</v>
      </c>
      <c r="D987" t="s">
        <v>11359</v>
      </c>
      <c r="E987">
        <v>337269</v>
      </c>
      <c r="F987" t="s">
        <v>15348</v>
      </c>
      <c r="G987">
        <v>9286130</v>
      </c>
      <c r="H987" t="s">
        <v>13397</v>
      </c>
      <c r="I987" t="s">
        <v>11361</v>
      </c>
      <c r="J987">
        <v>4382612901</v>
      </c>
      <c r="K987" t="s">
        <v>15349</v>
      </c>
      <c r="L987">
        <v>35</v>
      </c>
      <c r="M987">
        <v>48</v>
      </c>
      <c r="N987" t="s">
        <v>789</v>
      </c>
      <c r="O987">
        <v>9208876860</v>
      </c>
      <c r="P987" t="s">
        <v>5315</v>
      </c>
      <c r="Q987" t="s">
        <v>5316</v>
      </c>
      <c r="T987" s="1">
        <v>46210</v>
      </c>
      <c r="U987" s="31">
        <v>46210.755057870374</v>
      </c>
      <c r="V987">
        <v>1</v>
      </c>
      <c r="W987">
        <v>90000</v>
      </c>
      <c r="X987" t="s">
        <v>13400</v>
      </c>
      <c r="Y987" t="s">
        <v>13401</v>
      </c>
      <c r="Z987">
        <v>909020041276989</v>
      </c>
      <c r="AA987" t="s">
        <v>13402</v>
      </c>
      <c r="AB987">
        <v>3</v>
      </c>
      <c r="AC987">
        <v>24.15</v>
      </c>
      <c r="AD987" t="s">
        <v>931</v>
      </c>
      <c r="AE987" t="s">
        <v>932</v>
      </c>
      <c r="AF987" t="s">
        <v>13414</v>
      </c>
      <c r="AG987" s="1">
        <v>46244</v>
      </c>
      <c r="AH987">
        <v>25</v>
      </c>
      <c r="AI987" t="s">
        <v>13404</v>
      </c>
      <c r="AJ987" t="s">
        <v>13427</v>
      </c>
      <c r="AK987" t="s">
        <v>13406</v>
      </c>
      <c r="AL987">
        <v>9161304025</v>
      </c>
      <c r="AM987" t="s">
        <v>13415</v>
      </c>
      <c r="AN987" t="s">
        <v>13408</v>
      </c>
      <c r="AO987">
        <v>1540</v>
      </c>
      <c r="AP987">
        <v>0</v>
      </c>
      <c r="AQ987" t="s">
        <v>13451</v>
      </c>
      <c r="AR987">
        <v>2008</v>
      </c>
      <c r="AS987">
        <v>0</v>
      </c>
      <c r="AZ987">
        <v>0</v>
      </c>
      <c r="BC987" t="str">
        <f>VLOOKUP(A987,Sheet1!$A$1:$E$221,2,0)</f>
        <v>East Zone</v>
      </c>
      <c r="BD987" t="str">
        <f>VLOOKUP(A987,Sheet1!$A$1:$E$221,5,0)</f>
        <v>Marut Nandan</v>
      </c>
    </row>
    <row r="988" spans="1:56" x14ac:dyDescent="0.35">
      <c r="A988" t="s">
        <v>764</v>
      </c>
      <c r="B988">
        <v>10</v>
      </c>
      <c r="C988" t="s">
        <v>788</v>
      </c>
      <c r="D988" t="s">
        <v>12292</v>
      </c>
      <c r="E988">
        <v>236200</v>
      </c>
      <c r="F988" t="s">
        <v>15350</v>
      </c>
      <c r="G988">
        <v>9285834</v>
      </c>
      <c r="H988" t="s">
        <v>13397</v>
      </c>
      <c r="I988" t="s">
        <v>1175</v>
      </c>
      <c r="J988">
        <v>5242584084</v>
      </c>
      <c r="K988" t="s">
        <v>15351</v>
      </c>
      <c r="L988">
        <v>43</v>
      </c>
      <c r="M988">
        <v>50</v>
      </c>
      <c r="N988" t="s">
        <v>788</v>
      </c>
      <c r="O988">
        <v>8418003857</v>
      </c>
      <c r="P988" t="s">
        <v>6442</v>
      </c>
      <c r="Q988" t="s">
        <v>6443</v>
      </c>
      <c r="T988" s="1">
        <v>46210</v>
      </c>
      <c r="U988" s="31">
        <v>46210.6249537037</v>
      </c>
      <c r="V988">
        <v>1</v>
      </c>
      <c r="W988">
        <v>70000</v>
      </c>
      <c r="X988" t="s">
        <v>13400</v>
      </c>
      <c r="Y988" t="s">
        <v>13401</v>
      </c>
      <c r="Z988">
        <v>909020041276989</v>
      </c>
      <c r="AA988" t="s">
        <v>13402</v>
      </c>
      <c r="AB988">
        <v>2</v>
      </c>
      <c r="AC988">
        <v>24.15</v>
      </c>
      <c r="AD988" t="s">
        <v>1235</v>
      </c>
      <c r="AE988" t="s">
        <v>1236</v>
      </c>
      <c r="AF988" t="s">
        <v>14515</v>
      </c>
      <c r="AG988" s="1">
        <v>46243</v>
      </c>
      <c r="AH988">
        <v>25</v>
      </c>
      <c r="AI988" t="s">
        <v>13404</v>
      </c>
      <c r="AJ988" t="s">
        <v>13405</v>
      </c>
      <c r="AK988" t="s">
        <v>13406</v>
      </c>
      <c r="AL988">
        <v>7067256983</v>
      </c>
      <c r="AM988" t="s">
        <v>13407</v>
      </c>
      <c r="AN988" t="s">
        <v>13408</v>
      </c>
      <c r="AO988">
        <v>1198</v>
      </c>
      <c r="AP988">
        <v>0</v>
      </c>
      <c r="AQ988" t="s">
        <v>13454</v>
      </c>
      <c r="AR988">
        <v>1491</v>
      </c>
      <c r="AS988">
        <v>0</v>
      </c>
      <c r="AZ988">
        <v>0</v>
      </c>
      <c r="BC988" t="str">
        <f>VLOOKUP(A988,Sheet1!$A$1:$E$221,2,0)</f>
        <v>South Zone</v>
      </c>
      <c r="BD988" t="str">
        <f>VLOOKUP(A988,Sheet1!$A$1:$E$221,5,0)</f>
        <v>Vinay Kumar Vishwakarma</v>
      </c>
    </row>
    <row r="989" spans="1:56" x14ac:dyDescent="0.35">
      <c r="A989" t="s">
        <v>208</v>
      </c>
      <c r="B989">
        <v>61</v>
      </c>
      <c r="C989" t="s">
        <v>789</v>
      </c>
      <c r="D989" t="s">
        <v>12573</v>
      </c>
      <c r="E989">
        <v>480838</v>
      </c>
      <c r="F989" t="s">
        <v>15352</v>
      </c>
      <c r="G989">
        <v>8211233</v>
      </c>
      <c r="H989" t="s">
        <v>13397</v>
      </c>
      <c r="I989" t="s">
        <v>10893</v>
      </c>
      <c r="J989">
        <v>3415462540</v>
      </c>
      <c r="K989" t="s">
        <v>15353</v>
      </c>
      <c r="L989">
        <v>42</v>
      </c>
      <c r="M989">
        <v>50</v>
      </c>
      <c r="N989" t="s">
        <v>789</v>
      </c>
      <c r="O989">
        <v>9063567985</v>
      </c>
      <c r="P989" t="s">
        <v>2044</v>
      </c>
      <c r="Q989" t="s">
        <v>2045</v>
      </c>
      <c r="T989" s="1">
        <v>46210</v>
      </c>
      <c r="U989" s="31">
        <v>46210.811238425929</v>
      </c>
      <c r="V989">
        <v>1</v>
      </c>
      <c r="W989">
        <v>70000</v>
      </c>
      <c r="X989" t="s">
        <v>13400</v>
      </c>
      <c r="Y989" t="s">
        <v>13401</v>
      </c>
      <c r="Z989">
        <v>909020041276989</v>
      </c>
      <c r="AA989" t="s">
        <v>13402</v>
      </c>
      <c r="AB989">
        <v>3</v>
      </c>
      <c r="AC989">
        <v>24.15</v>
      </c>
      <c r="AD989" t="s">
        <v>1325</v>
      </c>
      <c r="AE989" t="s">
        <v>1326</v>
      </c>
      <c r="AF989" t="s">
        <v>13414</v>
      </c>
      <c r="AG989" s="1">
        <v>46245</v>
      </c>
      <c r="AH989">
        <v>25</v>
      </c>
      <c r="AI989" t="s">
        <v>13404</v>
      </c>
      <c r="AJ989" t="s">
        <v>13435</v>
      </c>
      <c r="AK989" t="s">
        <v>13406</v>
      </c>
      <c r="AL989">
        <v>8755417552</v>
      </c>
      <c r="AM989" t="s">
        <v>13407</v>
      </c>
      <c r="AN989" t="s">
        <v>13408</v>
      </c>
      <c r="AO989">
        <v>1198</v>
      </c>
      <c r="AP989">
        <v>0</v>
      </c>
      <c r="AQ989" t="s">
        <v>13444</v>
      </c>
      <c r="AR989">
        <v>1609</v>
      </c>
      <c r="AS989">
        <v>0</v>
      </c>
      <c r="AZ989">
        <v>0</v>
      </c>
      <c r="BC989" t="str">
        <f>VLOOKUP(A989,Sheet1!$A$1:$E$221,2,0)</f>
        <v>West Zone</v>
      </c>
      <c r="BD989" t="str">
        <f>VLOOKUP(A989,Sheet1!$A$1:$E$221,5,0)</f>
        <v>Pradeep Kumar</v>
      </c>
    </row>
    <row r="990" spans="1:56" x14ac:dyDescent="0.35">
      <c r="A990" t="s">
        <v>238</v>
      </c>
      <c r="B990">
        <v>228</v>
      </c>
      <c r="C990" t="s">
        <v>791</v>
      </c>
      <c r="D990" t="s">
        <v>11675</v>
      </c>
      <c r="E990">
        <v>300702</v>
      </c>
      <c r="F990" t="s">
        <v>15354</v>
      </c>
      <c r="G990">
        <v>6071982</v>
      </c>
      <c r="H990" t="s">
        <v>13397</v>
      </c>
      <c r="I990" t="s">
        <v>11677</v>
      </c>
      <c r="J990">
        <v>8912291137</v>
      </c>
      <c r="K990" t="s">
        <v>15355</v>
      </c>
      <c r="L990">
        <v>41</v>
      </c>
      <c r="M990">
        <v>45</v>
      </c>
      <c r="N990" t="s">
        <v>791</v>
      </c>
      <c r="O990">
        <v>6484311800</v>
      </c>
      <c r="P990" t="s">
        <v>2225</v>
      </c>
      <c r="Q990" t="s">
        <v>2226</v>
      </c>
      <c r="T990" s="1">
        <v>46210</v>
      </c>
      <c r="U990" s="31">
        <v>46210.63008101852</v>
      </c>
      <c r="V990">
        <v>1</v>
      </c>
      <c r="W990">
        <v>90000</v>
      </c>
      <c r="X990" t="s">
        <v>13400</v>
      </c>
      <c r="Y990" t="s">
        <v>13401</v>
      </c>
      <c r="Z990">
        <v>909020041276989</v>
      </c>
      <c r="AA990" t="s">
        <v>13402</v>
      </c>
      <c r="AB990">
        <v>4</v>
      </c>
      <c r="AC990">
        <v>24.5</v>
      </c>
      <c r="AD990" t="s">
        <v>1461</v>
      </c>
      <c r="AE990" t="s">
        <v>1462</v>
      </c>
      <c r="AF990" t="s">
        <v>13403</v>
      </c>
      <c r="AG990" s="1">
        <v>46245</v>
      </c>
      <c r="AH990">
        <v>25</v>
      </c>
      <c r="AI990" t="s">
        <v>13404</v>
      </c>
      <c r="AJ990" t="s">
        <v>13427</v>
      </c>
      <c r="AK990" t="s">
        <v>13406</v>
      </c>
      <c r="AL990">
        <v>7853816277</v>
      </c>
      <c r="AM990" t="s">
        <v>13415</v>
      </c>
      <c r="AN990" t="s">
        <v>13408</v>
      </c>
      <c r="AO990">
        <v>1540</v>
      </c>
      <c r="AP990">
        <v>0</v>
      </c>
      <c r="AQ990" t="s">
        <v>13431</v>
      </c>
      <c r="AR990">
        <v>2069</v>
      </c>
      <c r="AS990">
        <v>0</v>
      </c>
      <c r="AZ990">
        <v>0</v>
      </c>
      <c r="BC990" t="str">
        <f>VLOOKUP(A990,Sheet1!$A$1:$E$221,2,0)</f>
        <v>South East Zone</v>
      </c>
      <c r="BD990" t="str">
        <f>VLOOKUP(A990,Sheet1!$A$1:$E$221,5,0)</f>
        <v>Radhashyam Panda</v>
      </c>
    </row>
    <row r="991" spans="1:56" x14ac:dyDescent="0.35">
      <c r="A991" t="s">
        <v>147</v>
      </c>
      <c r="B991">
        <v>702</v>
      </c>
      <c r="C991" t="s">
        <v>787</v>
      </c>
      <c r="D991" t="s">
        <v>12203</v>
      </c>
      <c r="E991">
        <v>641450</v>
      </c>
      <c r="F991" t="s">
        <v>13677</v>
      </c>
      <c r="G991">
        <v>8187811</v>
      </c>
      <c r="H991" t="s">
        <v>13397</v>
      </c>
      <c r="I991" t="s">
        <v>1813</v>
      </c>
      <c r="J991">
        <v>9755541270</v>
      </c>
      <c r="K991" t="s">
        <v>15356</v>
      </c>
      <c r="L991">
        <v>51</v>
      </c>
      <c r="M991">
        <v>29</v>
      </c>
      <c r="N991" t="s">
        <v>787</v>
      </c>
      <c r="O991">
        <v>6835297621</v>
      </c>
      <c r="P991" t="s">
        <v>6059</v>
      </c>
      <c r="Q991" t="s">
        <v>6060</v>
      </c>
      <c r="T991" s="1">
        <v>46210</v>
      </c>
      <c r="U991" s="31">
        <v>46210.623888888891</v>
      </c>
      <c r="V991">
        <v>1</v>
      </c>
      <c r="W991">
        <v>90000</v>
      </c>
      <c r="X991" t="s">
        <v>13400</v>
      </c>
      <c r="Y991" t="s">
        <v>13401</v>
      </c>
      <c r="Z991">
        <v>909020041276989</v>
      </c>
      <c r="AA991" t="s">
        <v>13402</v>
      </c>
      <c r="AB991">
        <v>3</v>
      </c>
      <c r="AC991">
        <v>24.15</v>
      </c>
      <c r="AD991" t="s">
        <v>931</v>
      </c>
      <c r="AE991" t="s">
        <v>932</v>
      </c>
      <c r="AF991" t="s">
        <v>13426</v>
      </c>
      <c r="AG991" s="1">
        <v>46244</v>
      </c>
      <c r="AH991">
        <v>25</v>
      </c>
      <c r="AI991" t="s">
        <v>13404</v>
      </c>
      <c r="AJ991" t="s">
        <v>13435</v>
      </c>
      <c r="AK991" t="s">
        <v>13406</v>
      </c>
      <c r="AL991">
        <v>9955706443</v>
      </c>
      <c r="AM991" t="s">
        <v>13415</v>
      </c>
      <c r="AN991" t="s">
        <v>13408</v>
      </c>
      <c r="AO991">
        <v>1540</v>
      </c>
      <c r="AP991">
        <v>0</v>
      </c>
      <c r="AQ991" t="s">
        <v>13451</v>
      </c>
      <c r="AR991">
        <v>2008</v>
      </c>
      <c r="AS991">
        <v>0</v>
      </c>
      <c r="AZ991">
        <v>0</v>
      </c>
      <c r="BC991" t="str">
        <f>VLOOKUP(A991,Sheet1!$A$1:$E$221,2,0)</f>
        <v>East Zone</v>
      </c>
      <c r="BD991" t="str">
        <f>VLOOKUP(A991,Sheet1!$A$1:$E$221,5,0)</f>
        <v>Abhishek Kumar Tiwari</v>
      </c>
    </row>
    <row r="992" spans="1:56" x14ac:dyDescent="0.35">
      <c r="A992" t="s">
        <v>272</v>
      </c>
      <c r="B992">
        <v>281</v>
      </c>
      <c r="C992" t="s">
        <v>791</v>
      </c>
      <c r="D992" t="s">
        <v>11684</v>
      </c>
      <c r="E992">
        <v>97522</v>
      </c>
      <c r="F992" t="s">
        <v>15357</v>
      </c>
      <c r="G992">
        <v>9286132</v>
      </c>
      <c r="H992" t="s">
        <v>13397</v>
      </c>
      <c r="I992" t="s">
        <v>11686</v>
      </c>
      <c r="J992">
        <v>7169900916</v>
      </c>
      <c r="K992" t="s">
        <v>15358</v>
      </c>
      <c r="L992">
        <v>32</v>
      </c>
      <c r="M992">
        <v>33</v>
      </c>
      <c r="N992" t="s">
        <v>791</v>
      </c>
      <c r="O992">
        <v>5960161819</v>
      </c>
      <c r="P992" t="s">
        <v>2255</v>
      </c>
      <c r="Q992" t="s">
        <v>2256</v>
      </c>
      <c r="T992" s="1">
        <v>46210</v>
      </c>
      <c r="U992" s="31">
        <v>46210.608738425923</v>
      </c>
      <c r="V992">
        <v>1</v>
      </c>
      <c r="W992">
        <v>55000</v>
      </c>
      <c r="X992" t="s">
        <v>13400</v>
      </c>
      <c r="Y992" t="s">
        <v>13401</v>
      </c>
      <c r="Z992">
        <v>909020041276989</v>
      </c>
      <c r="AA992" t="s">
        <v>13402</v>
      </c>
      <c r="AB992">
        <v>5</v>
      </c>
      <c r="AC992">
        <v>24.15</v>
      </c>
      <c r="AD992" t="s">
        <v>2708</v>
      </c>
      <c r="AE992" t="s">
        <v>2709</v>
      </c>
      <c r="AF992" t="s">
        <v>13403</v>
      </c>
      <c r="AG992" s="1">
        <v>46245</v>
      </c>
      <c r="AH992">
        <v>25</v>
      </c>
      <c r="AI992" t="s">
        <v>13404</v>
      </c>
      <c r="AJ992" t="s">
        <v>13650</v>
      </c>
      <c r="AK992" t="s">
        <v>13406</v>
      </c>
      <c r="AL992">
        <v>7855968136</v>
      </c>
      <c r="AM992" t="s">
        <v>13415</v>
      </c>
      <c r="AN992" t="s">
        <v>13408</v>
      </c>
      <c r="AO992">
        <v>942</v>
      </c>
      <c r="AP992">
        <v>0</v>
      </c>
      <c r="AQ992" t="s">
        <v>14512</v>
      </c>
      <c r="AR992">
        <v>1172</v>
      </c>
      <c r="AS992">
        <v>0</v>
      </c>
      <c r="AZ992">
        <v>0</v>
      </c>
      <c r="BC992" t="str">
        <f>VLOOKUP(A992,Sheet1!$A$1:$E$221,2,0)</f>
        <v>South East Zone</v>
      </c>
      <c r="BD992" t="str">
        <f>VLOOKUP(A992,Sheet1!$A$1:$E$221,5,0)</f>
        <v>Radhashyam Panda</v>
      </c>
    </row>
    <row r="993" spans="1:56" x14ac:dyDescent="0.35">
      <c r="A993" t="s">
        <v>227</v>
      </c>
      <c r="B993">
        <v>67</v>
      </c>
      <c r="C993" t="s">
        <v>789</v>
      </c>
      <c r="D993" t="s">
        <v>11864</v>
      </c>
      <c r="E993">
        <v>615659</v>
      </c>
      <c r="F993" t="s">
        <v>14218</v>
      </c>
      <c r="G993">
        <v>9285823</v>
      </c>
      <c r="H993" t="s">
        <v>13397</v>
      </c>
      <c r="I993" t="s">
        <v>11866</v>
      </c>
      <c r="J993">
        <v>4431362075</v>
      </c>
      <c r="K993" t="s">
        <v>1020</v>
      </c>
      <c r="L993">
        <v>30</v>
      </c>
      <c r="M993">
        <v>32</v>
      </c>
      <c r="N993" t="s">
        <v>789</v>
      </c>
      <c r="O993">
        <v>5356385937</v>
      </c>
      <c r="P993" t="s">
        <v>3697</v>
      </c>
      <c r="Q993" t="s">
        <v>3698</v>
      </c>
      <c r="T993" s="1">
        <v>46210</v>
      </c>
      <c r="U993" s="31">
        <v>46210.666388888887</v>
      </c>
      <c r="V993">
        <v>1</v>
      </c>
      <c r="W993">
        <v>65000</v>
      </c>
      <c r="X993" t="s">
        <v>13400</v>
      </c>
      <c r="Y993" t="s">
        <v>13401</v>
      </c>
      <c r="Z993">
        <v>909020041276989</v>
      </c>
      <c r="AA993" t="s">
        <v>13402</v>
      </c>
      <c r="AB993">
        <v>3</v>
      </c>
      <c r="AC993">
        <v>24.15</v>
      </c>
      <c r="AD993" t="s">
        <v>1006</v>
      </c>
      <c r="AE993" t="s">
        <v>1007</v>
      </c>
      <c r="AF993" t="s">
        <v>13414</v>
      </c>
      <c r="AG993" s="1">
        <v>46269</v>
      </c>
      <c r="AH993">
        <v>25</v>
      </c>
      <c r="AI993" t="s">
        <v>13404</v>
      </c>
      <c r="AJ993" t="s">
        <v>13405</v>
      </c>
      <c r="AK993" t="s">
        <v>13406</v>
      </c>
      <c r="AL993">
        <v>6387112202</v>
      </c>
      <c r="AM993" t="s">
        <v>13407</v>
      </c>
      <c r="AN993" t="s">
        <v>13408</v>
      </c>
      <c r="AO993">
        <v>1113</v>
      </c>
      <c r="AP993">
        <v>0</v>
      </c>
      <c r="AQ993" t="s">
        <v>13737</v>
      </c>
      <c r="AR993">
        <v>1450</v>
      </c>
      <c r="AS993">
        <v>0</v>
      </c>
      <c r="AZ993">
        <v>0</v>
      </c>
      <c r="BC993" t="str">
        <f>VLOOKUP(A993,Sheet1!$A$1:$E$221,2,0)</f>
        <v>East Zone</v>
      </c>
      <c r="BD993" t="str">
        <f>VLOOKUP(A993,Sheet1!$A$1:$E$221,5,0)</f>
        <v>Prince Singh</v>
      </c>
    </row>
    <row r="994" spans="1:56" x14ac:dyDescent="0.35">
      <c r="A994" t="s">
        <v>124</v>
      </c>
      <c r="B994">
        <v>111</v>
      </c>
      <c r="C994" t="s">
        <v>787</v>
      </c>
      <c r="D994" t="s">
        <v>11948</v>
      </c>
      <c r="E994">
        <v>121540</v>
      </c>
      <c r="F994" t="s">
        <v>15359</v>
      </c>
      <c r="G994">
        <v>4829317</v>
      </c>
      <c r="H994" t="s">
        <v>13397</v>
      </c>
      <c r="I994" t="s">
        <v>4503</v>
      </c>
      <c r="J994">
        <v>7937318654</v>
      </c>
      <c r="K994" t="s">
        <v>15360</v>
      </c>
      <c r="L994">
        <v>37</v>
      </c>
      <c r="M994">
        <v>38</v>
      </c>
      <c r="N994" t="s">
        <v>787</v>
      </c>
      <c r="O994">
        <v>8485636508</v>
      </c>
      <c r="P994" t="s">
        <v>3787</v>
      </c>
      <c r="Q994" t="s">
        <v>3788</v>
      </c>
      <c r="T994" s="1">
        <v>46210</v>
      </c>
      <c r="U994" s="31">
        <v>46210.7890625</v>
      </c>
      <c r="V994">
        <v>1</v>
      </c>
      <c r="W994">
        <v>90000</v>
      </c>
      <c r="X994" t="s">
        <v>13400</v>
      </c>
      <c r="Y994" t="s">
        <v>13401</v>
      </c>
      <c r="Z994">
        <v>909020041276989</v>
      </c>
      <c r="AA994" t="s">
        <v>13402</v>
      </c>
      <c r="AB994">
        <v>3</v>
      </c>
      <c r="AC994">
        <v>24.15</v>
      </c>
      <c r="AD994" t="s">
        <v>978</v>
      </c>
      <c r="AE994" t="s">
        <v>979</v>
      </c>
      <c r="AF994" t="s">
        <v>13403</v>
      </c>
      <c r="AG994" s="1">
        <v>46244</v>
      </c>
      <c r="AH994">
        <v>25</v>
      </c>
      <c r="AI994" t="s">
        <v>13404</v>
      </c>
      <c r="AJ994" t="s">
        <v>13435</v>
      </c>
      <c r="AK994" t="s">
        <v>13406</v>
      </c>
      <c r="AL994">
        <v>7673889873</v>
      </c>
      <c r="AM994" t="s">
        <v>13407</v>
      </c>
      <c r="AN994" t="s">
        <v>13408</v>
      </c>
      <c r="AO994">
        <v>1540</v>
      </c>
      <c r="AP994">
        <v>0</v>
      </c>
      <c r="AQ994" t="s">
        <v>13533</v>
      </c>
      <c r="AR994">
        <v>1917</v>
      </c>
      <c r="AS994">
        <v>0</v>
      </c>
      <c r="AZ994">
        <v>0</v>
      </c>
      <c r="BC994" t="str">
        <f>VLOOKUP(A994,Sheet1!$A$1:$E$221,2,0)</f>
        <v>East Zone</v>
      </c>
      <c r="BD994" t="str">
        <f>VLOOKUP(A994,Sheet1!$A$1:$E$221,5,0)</f>
        <v>Pavan Kumar Rai</v>
      </c>
    </row>
    <row r="995" spans="1:56" x14ac:dyDescent="0.35">
      <c r="A995" t="s">
        <v>127</v>
      </c>
      <c r="B995">
        <v>122</v>
      </c>
      <c r="C995" t="s">
        <v>784</v>
      </c>
      <c r="D995" t="s">
        <v>11347</v>
      </c>
      <c r="E995">
        <v>448435</v>
      </c>
      <c r="F995" t="s">
        <v>15361</v>
      </c>
      <c r="G995">
        <v>8635616</v>
      </c>
      <c r="H995" t="s">
        <v>13397</v>
      </c>
      <c r="I995" t="s">
        <v>11349</v>
      </c>
      <c r="J995">
        <v>2686495936</v>
      </c>
      <c r="K995" t="s">
        <v>15362</v>
      </c>
      <c r="L995">
        <v>30</v>
      </c>
      <c r="M995">
        <v>36</v>
      </c>
      <c r="N995" t="s">
        <v>784</v>
      </c>
      <c r="O995">
        <v>8454438787</v>
      </c>
      <c r="P995" t="s">
        <v>5212</v>
      </c>
      <c r="Q995" t="s">
        <v>5213</v>
      </c>
      <c r="T995" s="1">
        <v>46210</v>
      </c>
      <c r="U995" s="31">
        <v>46210.795578703706</v>
      </c>
      <c r="V995">
        <v>1</v>
      </c>
      <c r="W995">
        <v>60000</v>
      </c>
      <c r="X995" t="s">
        <v>13400</v>
      </c>
      <c r="Y995" t="s">
        <v>13401</v>
      </c>
      <c r="Z995">
        <v>909020041276989</v>
      </c>
      <c r="AA995" t="s">
        <v>13402</v>
      </c>
      <c r="AB995">
        <v>4</v>
      </c>
      <c r="AC995">
        <v>24.5</v>
      </c>
      <c r="AD995" t="s">
        <v>1097</v>
      </c>
      <c r="AE995" t="s">
        <v>1098</v>
      </c>
      <c r="AF995" t="s">
        <v>15363</v>
      </c>
      <c r="AG995" s="1">
        <v>46244</v>
      </c>
      <c r="AH995">
        <v>25</v>
      </c>
      <c r="AI995" t="s">
        <v>13404</v>
      </c>
      <c r="AJ995" t="s">
        <v>13427</v>
      </c>
      <c r="AK995" t="s">
        <v>13406</v>
      </c>
      <c r="AL995">
        <v>6203311067</v>
      </c>
      <c r="AM995" t="s">
        <v>13415</v>
      </c>
      <c r="AN995" t="s">
        <v>13408</v>
      </c>
      <c r="AO995">
        <v>1027</v>
      </c>
      <c r="AP995">
        <v>0</v>
      </c>
      <c r="AQ995" t="s">
        <v>13471</v>
      </c>
      <c r="AR995">
        <v>1340</v>
      </c>
      <c r="AS995">
        <v>0</v>
      </c>
      <c r="AZ995">
        <v>0</v>
      </c>
      <c r="BC995" t="str">
        <f>VLOOKUP(A995,Sheet1!$A$1:$E$221,2,0)</f>
        <v>East Zone</v>
      </c>
      <c r="BD995" t="str">
        <f>VLOOKUP(A995,Sheet1!$A$1:$E$221,5,0)</f>
        <v>Raja Kumar</v>
      </c>
    </row>
    <row r="996" spans="1:56" x14ac:dyDescent="0.35">
      <c r="A996" t="s">
        <v>80</v>
      </c>
      <c r="B996">
        <v>2</v>
      </c>
      <c r="C996" t="s">
        <v>789</v>
      </c>
      <c r="D996" t="s">
        <v>12691</v>
      </c>
      <c r="E996">
        <v>320474</v>
      </c>
      <c r="F996" t="s">
        <v>15364</v>
      </c>
      <c r="G996">
        <v>9286052</v>
      </c>
      <c r="H996" t="s">
        <v>13397</v>
      </c>
      <c r="I996" t="s">
        <v>3082</v>
      </c>
      <c r="J996">
        <v>7639572507</v>
      </c>
      <c r="K996" t="s">
        <v>15365</v>
      </c>
      <c r="L996">
        <v>35</v>
      </c>
      <c r="M996">
        <v>39</v>
      </c>
      <c r="N996" t="s">
        <v>789</v>
      </c>
      <c r="O996">
        <v>8752071125</v>
      </c>
      <c r="P996" t="s">
        <v>3609</v>
      </c>
      <c r="Q996" t="s">
        <v>3610</v>
      </c>
      <c r="T996" s="1">
        <v>46210</v>
      </c>
      <c r="U996" s="31">
        <v>46210.778703703705</v>
      </c>
      <c r="V996">
        <v>1</v>
      </c>
      <c r="W996">
        <v>77000</v>
      </c>
      <c r="X996" t="s">
        <v>13400</v>
      </c>
      <c r="Y996" t="s">
        <v>13401</v>
      </c>
      <c r="Z996">
        <v>909020041276989</v>
      </c>
      <c r="AA996" t="s">
        <v>13402</v>
      </c>
      <c r="AB996">
        <v>2</v>
      </c>
      <c r="AC996">
        <v>24.15</v>
      </c>
      <c r="AD996" t="s">
        <v>1173</v>
      </c>
      <c r="AE996" t="s">
        <v>1174</v>
      </c>
      <c r="AF996" t="s">
        <v>13414</v>
      </c>
      <c r="AG996" s="1">
        <v>46242</v>
      </c>
      <c r="AH996">
        <v>25</v>
      </c>
      <c r="AI996" t="s">
        <v>13404</v>
      </c>
      <c r="AJ996" t="s">
        <v>13427</v>
      </c>
      <c r="AK996" t="s">
        <v>13406</v>
      </c>
      <c r="AL996">
        <v>9634812594</v>
      </c>
      <c r="AM996" t="s">
        <v>13407</v>
      </c>
      <c r="AN996" t="s">
        <v>13408</v>
      </c>
      <c r="AO996">
        <v>1318</v>
      </c>
      <c r="AP996">
        <v>0</v>
      </c>
      <c r="AQ996" t="s">
        <v>13462</v>
      </c>
      <c r="AR996">
        <v>1770</v>
      </c>
      <c r="AS996">
        <v>0</v>
      </c>
      <c r="AZ996">
        <v>0</v>
      </c>
      <c r="BC996" t="str">
        <f>VLOOKUP(A996,Sheet1!$A$1:$E$221,2,0)</f>
        <v>West Zone</v>
      </c>
      <c r="BD996" t="str">
        <f>VLOOKUP(A996,Sheet1!$A$1:$E$221,5,0)</f>
        <v>Pradeep Kumar</v>
      </c>
    </row>
    <row r="997" spans="1:56" x14ac:dyDescent="0.35">
      <c r="A997" t="s">
        <v>125</v>
      </c>
      <c r="B997">
        <v>112</v>
      </c>
      <c r="C997" t="s">
        <v>787</v>
      </c>
      <c r="D997" t="s">
        <v>11950</v>
      </c>
      <c r="E997">
        <v>93892</v>
      </c>
      <c r="F997" t="s">
        <v>5005</v>
      </c>
      <c r="G997">
        <v>8249291</v>
      </c>
      <c r="H997" t="s">
        <v>13397</v>
      </c>
      <c r="I997" t="s">
        <v>11952</v>
      </c>
      <c r="J997">
        <v>4426367370</v>
      </c>
      <c r="K997" t="s">
        <v>15366</v>
      </c>
      <c r="L997">
        <v>32</v>
      </c>
      <c r="M997">
        <v>36</v>
      </c>
      <c r="N997" t="s">
        <v>787</v>
      </c>
      <c r="O997">
        <v>1942284896</v>
      </c>
      <c r="P997" t="s">
        <v>10072</v>
      </c>
      <c r="Q997" t="s">
        <v>10073</v>
      </c>
      <c r="T997" s="1">
        <v>46210</v>
      </c>
      <c r="U997" s="31">
        <v>46210.634375000001</v>
      </c>
      <c r="V997">
        <v>1</v>
      </c>
      <c r="W997">
        <v>90000</v>
      </c>
      <c r="X997" t="s">
        <v>13400</v>
      </c>
      <c r="Y997" t="s">
        <v>13401</v>
      </c>
      <c r="Z997">
        <v>909020041276989</v>
      </c>
      <c r="AA997" t="s">
        <v>13402</v>
      </c>
      <c r="AB997">
        <v>5</v>
      </c>
      <c r="AC997">
        <v>24.15</v>
      </c>
      <c r="AD997" t="s">
        <v>978</v>
      </c>
      <c r="AE997" t="s">
        <v>979</v>
      </c>
      <c r="AF997" t="s">
        <v>13403</v>
      </c>
      <c r="AG997" s="1">
        <v>46240</v>
      </c>
      <c r="AH997">
        <v>25</v>
      </c>
      <c r="AI997" t="s">
        <v>13404</v>
      </c>
      <c r="AJ997" t="s">
        <v>13435</v>
      </c>
      <c r="AK997" t="s">
        <v>13406</v>
      </c>
      <c r="AL997">
        <v>9122970755</v>
      </c>
      <c r="AM997" t="s">
        <v>13407</v>
      </c>
      <c r="AN997" t="s">
        <v>13408</v>
      </c>
      <c r="AO997">
        <v>1540</v>
      </c>
      <c r="AP997">
        <v>0</v>
      </c>
      <c r="AQ997" t="s">
        <v>13533</v>
      </c>
      <c r="AR997">
        <v>1917</v>
      </c>
      <c r="AS997">
        <v>0</v>
      </c>
      <c r="AZ997">
        <v>0</v>
      </c>
      <c r="BC997" t="str">
        <f>VLOOKUP(A997,Sheet1!$A$1:$E$221,2,0)</f>
        <v>East Zone</v>
      </c>
      <c r="BD997" t="str">
        <f>VLOOKUP(A997,Sheet1!$A$1:$E$221,5,0)</f>
        <v>Pavan Kumar Rai</v>
      </c>
    </row>
    <row r="998" spans="1:56" x14ac:dyDescent="0.35">
      <c r="A998" t="s">
        <v>273</v>
      </c>
      <c r="B998">
        <v>287</v>
      </c>
      <c r="C998" t="s">
        <v>791</v>
      </c>
      <c r="D998" t="s">
        <v>11693</v>
      </c>
      <c r="E998">
        <v>184675</v>
      </c>
      <c r="F998" t="s">
        <v>15367</v>
      </c>
      <c r="G998">
        <v>9286303</v>
      </c>
      <c r="H998" t="s">
        <v>13397</v>
      </c>
      <c r="I998" t="s">
        <v>11697</v>
      </c>
      <c r="J998">
        <v>6947211971</v>
      </c>
      <c r="K998" t="s">
        <v>15368</v>
      </c>
      <c r="L998">
        <v>42</v>
      </c>
      <c r="M998">
        <v>45</v>
      </c>
      <c r="N998" t="s">
        <v>791</v>
      </c>
      <c r="O998">
        <v>8073395101</v>
      </c>
      <c r="P998" t="s">
        <v>8674</v>
      </c>
      <c r="Q998" t="s">
        <v>8675</v>
      </c>
      <c r="T998" s="1">
        <v>46210</v>
      </c>
      <c r="U998" s="31">
        <v>46210.715555555558</v>
      </c>
      <c r="V998">
        <v>1</v>
      </c>
      <c r="W998">
        <v>70000</v>
      </c>
      <c r="X998" t="s">
        <v>13400</v>
      </c>
      <c r="Y998" t="s">
        <v>13401</v>
      </c>
      <c r="Z998">
        <v>909020041276989</v>
      </c>
      <c r="AA998" t="s">
        <v>13626</v>
      </c>
      <c r="AB998">
        <v>2</v>
      </c>
      <c r="AC998">
        <v>24.5</v>
      </c>
      <c r="AD998" t="s">
        <v>11695</v>
      </c>
      <c r="AE998" t="s">
        <v>11696</v>
      </c>
      <c r="AF998" t="s">
        <v>13403</v>
      </c>
      <c r="AG998" s="1">
        <v>46245</v>
      </c>
      <c r="AH998">
        <v>36</v>
      </c>
      <c r="AI998" t="s">
        <v>13404</v>
      </c>
      <c r="AJ998" t="s">
        <v>13435</v>
      </c>
      <c r="AK998" t="s">
        <v>13406</v>
      </c>
      <c r="AL998">
        <v>8667807150</v>
      </c>
      <c r="AM998" t="s">
        <v>13415</v>
      </c>
      <c r="AN998" t="s">
        <v>13408</v>
      </c>
      <c r="AO998">
        <v>1198</v>
      </c>
      <c r="AP998">
        <v>0</v>
      </c>
      <c r="AQ998" t="s">
        <v>15369</v>
      </c>
      <c r="AR998">
        <v>2383</v>
      </c>
      <c r="AS998">
        <v>0</v>
      </c>
      <c r="AZ998">
        <v>0</v>
      </c>
      <c r="BC998" t="str">
        <f>VLOOKUP(A998,Sheet1!$A$1:$E$221,2,0)</f>
        <v>South East Zone</v>
      </c>
      <c r="BD998" t="str">
        <f>VLOOKUP(A998,Sheet1!$A$1:$E$221,5,0)</f>
        <v>Radhashyam Panda</v>
      </c>
    </row>
    <row r="999" spans="1:56" x14ac:dyDescent="0.35">
      <c r="A999" t="s">
        <v>285</v>
      </c>
      <c r="B999">
        <v>1301</v>
      </c>
      <c r="C999" t="s">
        <v>782</v>
      </c>
      <c r="D999" t="s">
        <v>11594</v>
      </c>
      <c r="E999">
        <v>657510</v>
      </c>
      <c r="F999" t="s">
        <v>15370</v>
      </c>
      <c r="G999">
        <v>9286362</v>
      </c>
      <c r="H999" t="s">
        <v>13397</v>
      </c>
      <c r="I999" t="s">
        <v>11596</v>
      </c>
      <c r="J999">
        <v>1500964836</v>
      </c>
      <c r="K999" t="s">
        <v>9415</v>
      </c>
      <c r="L999">
        <v>34</v>
      </c>
      <c r="M999">
        <v>40</v>
      </c>
      <c r="N999" t="s">
        <v>782</v>
      </c>
      <c r="O999">
        <v>8046246469</v>
      </c>
      <c r="P999" t="s">
        <v>1343</v>
      </c>
      <c r="Q999" t="s">
        <v>3085</v>
      </c>
      <c r="T999" s="1">
        <v>46210</v>
      </c>
      <c r="U999" s="31">
        <v>46210.694085648145</v>
      </c>
      <c r="V999">
        <v>1</v>
      </c>
      <c r="W999">
        <v>50000</v>
      </c>
      <c r="X999" t="s">
        <v>13400</v>
      </c>
      <c r="Y999" t="s">
        <v>13401</v>
      </c>
      <c r="Z999">
        <v>909020041276989</v>
      </c>
      <c r="AA999" t="s">
        <v>13402</v>
      </c>
      <c r="AB999">
        <v>2</v>
      </c>
      <c r="AC999">
        <v>24.5</v>
      </c>
      <c r="AD999" t="s">
        <v>1171</v>
      </c>
      <c r="AE999" t="s">
        <v>1172</v>
      </c>
      <c r="AF999" t="s">
        <v>13426</v>
      </c>
      <c r="AG999" s="1">
        <v>46246</v>
      </c>
      <c r="AH999">
        <v>25</v>
      </c>
      <c r="AI999" t="s">
        <v>13404</v>
      </c>
      <c r="AJ999" t="s">
        <v>13427</v>
      </c>
      <c r="AK999" t="s">
        <v>13406</v>
      </c>
      <c r="AL999">
        <v>8003126095</v>
      </c>
      <c r="AM999" t="s">
        <v>13407</v>
      </c>
      <c r="AN999" t="s">
        <v>13408</v>
      </c>
      <c r="AO999">
        <v>856</v>
      </c>
      <c r="AP999">
        <v>0</v>
      </c>
      <c r="AQ999" t="s">
        <v>13563</v>
      </c>
      <c r="AR999">
        <v>1150</v>
      </c>
      <c r="AS999">
        <v>0</v>
      </c>
      <c r="AZ999">
        <v>0</v>
      </c>
      <c r="BC999" t="str">
        <f>VLOOKUP(A999,Sheet1!$A$1:$E$221,2,0)</f>
        <v>West Zone</v>
      </c>
      <c r="BD999" t="str">
        <f>VLOOKUP(A999,Sheet1!$A$1:$E$221,5,0)</f>
        <v>Naveen Kumar</v>
      </c>
    </row>
    <row r="1000" spans="1:56" x14ac:dyDescent="0.35">
      <c r="A1000" t="s">
        <v>259</v>
      </c>
      <c r="B1000">
        <v>911</v>
      </c>
      <c r="C1000" t="s">
        <v>789</v>
      </c>
      <c r="D1000" t="s">
        <v>11436</v>
      </c>
      <c r="E1000">
        <v>539674</v>
      </c>
      <c r="F1000" t="s">
        <v>15371</v>
      </c>
      <c r="G1000">
        <v>9286227</v>
      </c>
      <c r="H1000" t="s">
        <v>13397</v>
      </c>
      <c r="I1000" t="s">
        <v>11440</v>
      </c>
      <c r="J1000">
        <v>1196489973</v>
      </c>
      <c r="K1000" t="s">
        <v>15372</v>
      </c>
      <c r="L1000">
        <v>43</v>
      </c>
      <c r="M1000">
        <v>26</v>
      </c>
      <c r="N1000" t="s">
        <v>789</v>
      </c>
      <c r="O1000">
        <v>9116665762</v>
      </c>
      <c r="P1000" t="s">
        <v>11437</v>
      </c>
      <c r="Q1000" t="s">
        <v>11438</v>
      </c>
      <c r="T1000" s="1">
        <v>46210</v>
      </c>
      <c r="U1000" s="31">
        <v>46210.700659722221</v>
      </c>
      <c r="V1000">
        <v>1</v>
      </c>
      <c r="W1000">
        <v>90000</v>
      </c>
      <c r="X1000" t="s">
        <v>13400</v>
      </c>
      <c r="Y1000" t="s">
        <v>13401</v>
      </c>
      <c r="Z1000">
        <v>909020041276989</v>
      </c>
      <c r="AA1000" t="s">
        <v>13402</v>
      </c>
      <c r="AB1000">
        <v>3</v>
      </c>
      <c r="AC1000">
        <v>24.15</v>
      </c>
      <c r="AD1000" t="s">
        <v>931</v>
      </c>
      <c r="AE1000" t="s">
        <v>932</v>
      </c>
      <c r="AF1000" t="s">
        <v>13414</v>
      </c>
      <c r="AG1000" s="1">
        <v>46244</v>
      </c>
      <c r="AH1000">
        <v>25</v>
      </c>
      <c r="AI1000" t="s">
        <v>13404</v>
      </c>
      <c r="AJ1000" t="s">
        <v>13427</v>
      </c>
      <c r="AK1000" t="s">
        <v>13406</v>
      </c>
      <c r="AL1000">
        <v>7457943121</v>
      </c>
      <c r="AM1000" t="s">
        <v>13415</v>
      </c>
      <c r="AN1000" t="s">
        <v>13408</v>
      </c>
      <c r="AO1000">
        <v>1540</v>
      </c>
      <c r="AP1000">
        <v>0</v>
      </c>
      <c r="AQ1000" t="s">
        <v>13451</v>
      </c>
      <c r="AR1000">
        <v>2008</v>
      </c>
      <c r="AS1000">
        <v>0</v>
      </c>
      <c r="AZ1000">
        <v>0</v>
      </c>
      <c r="BC1000" t="str">
        <f>VLOOKUP(A1000,Sheet1!$A$1:$E$221,2,0)</f>
        <v>East Zone</v>
      </c>
      <c r="BD1000" t="str">
        <f>VLOOKUP(A1000,Sheet1!$A$1:$E$221,5,0)</f>
        <v>Marut Nandan</v>
      </c>
    </row>
    <row r="1001" spans="1:56" x14ac:dyDescent="0.35">
      <c r="A1001" t="s">
        <v>913</v>
      </c>
      <c r="B1001">
        <v>835</v>
      </c>
      <c r="C1001" t="s">
        <v>789</v>
      </c>
      <c r="D1001" t="s">
        <v>11629</v>
      </c>
      <c r="E1001">
        <v>646743</v>
      </c>
      <c r="F1001" t="s">
        <v>15373</v>
      </c>
      <c r="G1001">
        <v>8220769</v>
      </c>
      <c r="H1001" t="s">
        <v>13397</v>
      </c>
      <c r="I1001" t="s">
        <v>4084</v>
      </c>
      <c r="J1001">
        <v>2326529731</v>
      </c>
      <c r="K1001" t="s">
        <v>15374</v>
      </c>
      <c r="L1001">
        <v>27</v>
      </c>
      <c r="M1001">
        <v>30</v>
      </c>
      <c r="N1001" t="s">
        <v>789</v>
      </c>
      <c r="O1001">
        <v>5672993340</v>
      </c>
      <c r="P1001" t="s">
        <v>3951</v>
      </c>
      <c r="Q1001" t="s">
        <v>3952</v>
      </c>
      <c r="T1001" s="1">
        <v>46210</v>
      </c>
      <c r="U1001" s="31">
        <v>46210.617210648146</v>
      </c>
      <c r="V1001">
        <v>1</v>
      </c>
      <c r="W1001">
        <v>60000</v>
      </c>
      <c r="X1001" t="s">
        <v>13400</v>
      </c>
      <c r="Y1001" t="s">
        <v>13401</v>
      </c>
      <c r="Z1001">
        <v>909020041276989</v>
      </c>
      <c r="AA1001" t="s">
        <v>13402</v>
      </c>
      <c r="AB1001">
        <v>2</v>
      </c>
      <c r="AC1001">
        <v>24.5</v>
      </c>
      <c r="AD1001" t="s">
        <v>1118</v>
      </c>
      <c r="AE1001" t="s">
        <v>1119</v>
      </c>
      <c r="AF1001" t="s">
        <v>13414</v>
      </c>
      <c r="AG1001" s="1">
        <v>46240</v>
      </c>
      <c r="AH1001">
        <v>25</v>
      </c>
      <c r="AI1001" t="s">
        <v>13404</v>
      </c>
      <c r="AJ1001" t="s">
        <v>13427</v>
      </c>
      <c r="AK1001" t="s">
        <v>13406</v>
      </c>
      <c r="AL1001">
        <v>8171243488</v>
      </c>
      <c r="AM1001" t="s">
        <v>13407</v>
      </c>
      <c r="AN1001" t="s">
        <v>13408</v>
      </c>
      <c r="AO1001">
        <v>1027</v>
      </c>
      <c r="AP1001">
        <v>0</v>
      </c>
      <c r="AQ1001" t="s">
        <v>13619</v>
      </c>
      <c r="AR1001">
        <v>1338</v>
      </c>
      <c r="AS1001">
        <v>0</v>
      </c>
      <c r="AZ1001">
        <v>0</v>
      </c>
      <c r="BC1001" t="str">
        <f>VLOOKUP(A1001,Sheet1!$A$1:$E$221,2,0)</f>
        <v>West Zone</v>
      </c>
      <c r="BD1001" t="str">
        <f>VLOOKUP(A1001,Sheet1!$A$1:$E$221,5,0)</f>
        <v>Sandeep Sisodiya</v>
      </c>
    </row>
    <row r="1002" spans="1:56" x14ac:dyDescent="0.35">
      <c r="A1002" t="s">
        <v>181</v>
      </c>
      <c r="B1002">
        <v>722</v>
      </c>
      <c r="C1002" t="s">
        <v>785</v>
      </c>
      <c r="D1002" t="s">
        <v>12827</v>
      </c>
      <c r="E1002">
        <v>500145</v>
      </c>
      <c r="F1002" t="s">
        <v>15375</v>
      </c>
      <c r="G1002">
        <v>8662532</v>
      </c>
      <c r="H1002" t="s">
        <v>13397</v>
      </c>
      <c r="I1002" t="s">
        <v>12829</v>
      </c>
      <c r="J1002">
        <v>8665439927</v>
      </c>
      <c r="K1002" t="s">
        <v>15376</v>
      </c>
      <c r="L1002">
        <v>57</v>
      </c>
      <c r="M1002">
        <v>39</v>
      </c>
      <c r="N1002" t="s">
        <v>785</v>
      </c>
      <c r="O1002">
        <v>1746636603</v>
      </c>
      <c r="P1002" t="s">
        <v>8305</v>
      </c>
      <c r="Q1002" t="s">
        <v>8306</v>
      </c>
      <c r="T1002" s="1">
        <v>46210</v>
      </c>
      <c r="U1002" s="31">
        <v>46210.745208333334</v>
      </c>
      <c r="V1002">
        <v>1</v>
      </c>
      <c r="W1002">
        <v>75000</v>
      </c>
      <c r="X1002" t="s">
        <v>13400</v>
      </c>
      <c r="Y1002" t="s">
        <v>13401</v>
      </c>
      <c r="Z1002">
        <v>909020041276989</v>
      </c>
      <c r="AA1002" t="s">
        <v>13402</v>
      </c>
      <c r="AB1002">
        <v>4</v>
      </c>
      <c r="AC1002">
        <v>24.15</v>
      </c>
      <c r="AD1002" t="s">
        <v>1429</v>
      </c>
      <c r="AE1002" t="s">
        <v>1430</v>
      </c>
      <c r="AF1002" t="s">
        <v>13414</v>
      </c>
      <c r="AG1002" s="1">
        <v>46242</v>
      </c>
      <c r="AH1002">
        <v>25</v>
      </c>
      <c r="AI1002" t="s">
        <v>13404</v>
      </c>
      <c r="AJ1002" t="s">
        <v>13435</v>
      </c>
      <c r="AK1002" t="s">
        <v>13406</v>
      </c>
      <c r="AL1002">
        <v>9924928291</v>
      </c>
      <c r="AM1002" t="s">
        <v>13407</v>
      </c>
      <c r="AN1002" t="s">
        <v>13408</v>
      </c>
      <c r="AO1002">
        <v>1284</v>
      </c>
      <c r="AP1002">
        <v>0</v>
      </c>
      <c r="AQ1002" t="s">
        <v>13666</v>
      </c>
      <c r="AR1002">
        <v>1724</v>
      </c>
      <c r="AS1002">
        <v>0</v>
      </c>
      <c r="AZ1002">
        <v>0</v>
      </c>
      <c r="BC1002" t="str">
        <f>VLOOKUP(A1002,Sheet1!$A$1:$E$221,2,0)</f>
        <v>West Zone</v>
      </c>
      <c r="BD1002" t="str">
        <f>VLOOKUP(A1002,Sheet1!$A$1:$E$221,5,0)</f>
        <v>Valand Priyankkumar</v>
      </c>
    </row>
    <row r="1003" spans="1:56" x14ac:dyDescent="0.35">
      <c r="A1003" t="s">
        <v>717</v>
      </c>
      <c r="B1003">
        <v>275</v>
      </c>
      <c r="C1003" t="s">
        <v>784</v>
      </c>
      <c r="D1003" t="s">
        <v>11375</v>
      </c>
      <c r="E1003">
        <v>237660</v>
      </c>
      <c r="F1003" t="s">
        <v>15377</v>
      </c>
      <c r="G1003">
        <v>8581168</v>
      </c>
      <c r="H1003" t="s">
        <v>13397</v>
      </c>
      <c r="I1003" t="s">
        <v>11378</v>
      </c>
      <c r="J1003">
        <v>7333091550</v>
      </c>
      <c r="K1003" t="s">
        <v>15378</v>
      </c>
      <c r="L1003">
        <v>29</v>
      </c>
      <c r="M1003">
        <v>32</v>
      </c>
      <c r="N1003" t="s">
        <v>784</v>
      </c>
      <c r="O1003">
        <v>3337334653</v>
      </c>
      <c r="P1003" t="s">
        <v>1734</v>
      </c>
      <c r="Q1003" t="s">
        <v>1735</v>
      </c>
      <c r="T1003" s="1">
        <v>46210</v>
      </c>
      <c r="U1003" s="31">
        <v>46210.713877314818</v>
      </c>
      <c r="V1003">
        <v>1</v>
      </c>
      <c r="W1003">
        <v>90000</v>
      </c>
      <c r="X1003" t="s">
        <v>13400</v>
      </c>
      <c r="Y1003" t="s">
        <v>13401</v>
      </c>
      <c r="Z1003">
        <v>909020041276989</v>
      </c>
      <c r="AA1003" t="s">
        <v>13626</v>
      </c>
      <c r="AB1003">
        <v>4</v>
      </c>
      <c r="AC1003">
        <v>24.15</v>
      </c>
      <c r="AD1003" t="s">
        <v>1378</v>
      </c>
      <c r="AE1003" t="s">
        <v>1379</v>
      </c>
      <c r="AF1003" t="s">
        <v>13403</v>
      </c>
      <c r="AG1003" s="1">
        <v>46240</v>
      </c>
      <c r="AH1003">
        <v>36</v>
      </c>
      <c r="AI1003" t="s">
        <v>13404</v>
      </c>
      <c r="AJ1003" t="s">
        <v>13427</v>
      </c>
      <c r="AK1003" t="s">
        <v>13406</v>
      </c>
      <c r="AL1003">
        <v>9102249213</v>
      </c>
      <c r="AM1003" t="s">
        <v>13415</v>
      </c>
      <c r="AN1003" t="s">
        <v>13408</v>
      </c>
      <c r="AO1003">
        <v>1540</v>
      </c>
      <c r="AP1003">
        <v>0</v>
      </c>
      <c r="AQ1003" t="s">
        <v>13729</v>
      </c>
      <c r="AR1003">
        <v>2975</v>
      </c>
      <c r="AS1003">
        <v>0</v>
      </c>
      <c r="AZ1003">
        <v>0</v>
      </c>
      <c r="BC1003" t="str">
        <f>VLOOKUP(A1003,Sheet1!$A$1:$E$221,2,0)</f>
        <v>East Zone</v>
      </c>
      <c r="BD1003" t="str">
        <f>VLOOKUP(A1003,Sheet1!$A$1:$E$221,5,0)</f>
        <v>Raja Kumar</v>
      </c>
    </row>
    <row r="1004" spans="1:56" x14ac:dyDescent="0.35">
      <c r="A1004" t="s">
        <v>717</v>
      </c>
      <c r="B1004">
        <v>275</v>
      </c>
      <c r="C1004" t="s">
        <v>784</v>
      </c>
      <c r="D1004" t="s">
        <v>11375</v>
      </c>
      <c r="E1004">
        <v>237660</v>
      </c>
      <c r="F1004" t="s">
        <v>15377</v>
      </c>
      <c r="G1004">
        <v>8581168</v>
      </c>
      <c r="H1004" t="s">
        <v>13397</v>
      </c>
      <c r="I1004" t="s">
        <v>11377</v>
      </c>
      <c r="J1004">
        <v>9252788682</v>
      </c>
      <c r="K1004" t="s">
        <v>15379</v>
      </c>
      <c r="L1004">
        <v>32</v>
      </c>
      <c r="M1004">
        <v>40</v>
      </c>
      <c r="N1004" t="s">
        <v>784</v>
      </c>
      <c r="O1004">
        <v>2468413747</v>
      </c>
      <c r="P1004" t="s">
        <v>1734</v>
      </c>
      <c r="Q1004" t="s">
        <v>1735</v>
      </c>
      <c r="T1004" s="1">
        <v>46210</v>
      </c>
      <c r="U1004" s="31">
        <v>46210.713888888888</v>
      </c>
      <c r="V1004">
        <v>1</v>
      </c>
      <c r="W1004">
        <v>90000</v>
      </c>
      <c r="X1004" t="s">
        <v>13400</v>
      </c>
      <c r="Y1004" t="s">
        <v>13401</v>
      </c>
      <c r="Z1004">
        <v>909020041276989</v>
      </c>
      <c r="AA1004" t="s">
        <v>13626</v>
      </c>
      <c r="AB1004">
        <v>3</v>
      </c>
      <c r="AC1004">
        <v>24.15</v>
      </c>
      <c r="AD1004" t="s">
        <v>1378</v>
      </c>
      <c r="AE1004" t="s">
        <v>1379</v>
      </c>
      <c r="AF1004" t="s">
        <v>13403</v>
      </c>
      <c r="AG1004" s="1">
        <v>46240</v>
      </c>
      <c r="AH1004">
        <v>36</v>
      </c>
      <c r="AI1004" t="s">
        <v>13404</v>
      </c>
      <c r="AJ1004" t="s">
        <v>13427</v>
      </c>
      <c r="AK1004" t="s">
        <v>13406</v>
      </c>
      <c r="AL1004">
        <v>8235468266</v>
      </c>
      <c r="AM1004" t="s">
        <v>13415</v>
      </c>
      <c r="AN1004" t="s">
        <v>13408</v>
      </c>
      <c r="AO1004">
        <v>1540</v>
      </c>
      <c r="AP1004">
        <v>0</v>
      </c>
      <c r="AQ1004" t="s">
        <v>13729</v>
      </c>
      <c r="AR1004">
        <v>2975</v>
      </c>
      <c r="AS1004">
        <v>0</v>
      </c>
      <c r="AZ1004">
        <v>0</v>
      </c>
      <c r="BC1004" t="str">
        <f>VLOOKUP(A1004,Sheet1!$A$1:$E$221,2,0)</f>
        <v>East Zone</v>
      </c>
      <c r="BD1004" t="str">
        <f>VLOOKUP(A1004,Sheet1!$A$1:$E$221,5,0)</f>
        <v>Raja Kumar</v>
      </c>
    </row>
    <row r="1005" spans="1:56" x14ac:dyDescent="0.35">
      <c r="A1005" t="s">
        <v>717</v>
      </c>
      <c r="B1005">
        <v>275</v>
      </c>
      <c r="C1005" t="s">
        <v>784</v>
      </c>
      <c r="D1005" t="s">
        <v>11375</v>
      </c>
      <c r="E1005">
        <v>237660</v>
      </c>
      <c r="F1005" t="s">
        <v>15377</v>
      </c>
      <c r="G1005">
        <v>8581168</v>
      </c>
      <c r="H1005" t="s">
        <v>13397</v>
      </c>
      <c r="I1005" t="s">
        <v>11379</v>
      </c>
      <c r="J1005">
        <v>3433109761</v>
      </c>
      <c r="K1005" t="s">
        <v>15380</v>
      </c>
      <c r="L1005">
        <v>26</v>
      </c>
      <c r="M1005">
        <v>29</v>
      </c>
      <c r="N1005" t="s">
        <v>784</v>
      </c>
      <c r="O1005">
        <v>4187139438</v>
      </c>
      <c r="P1005" t="s">
        <v>1734</v>
      </c>
      <c r="Q1005" t="s">
        <v>1735</v>
      </c>
      <c r="T1005" s="1">
        <v>46210</v>
      </c>
      <c r="U1005" s="31">
        <v>46210.713900462964</v>
      </c>
      <c r="V1005">
        <v>1</v>
      </c>
      <c r="W1005">
        <v>65000</v>
      </c>
      <c r="X1005" t="s">
        <v>13400</v>
      </c>
      <c r="Y1005" t="s">
        <v>13401</v>
      </c>
      <c r="Z1005">
        <v>909020041276989</v>
      </c>
      <c r="AA1005" t="s">
        <v>13402</v>
      </c>
      <c r="AB1005">
        <v>2</v>
      </c>
      <c r="AC1005">
        <v>24.15</v>
      </c>
      <c r="AD1005" t="s">
        <v>1358</v>
      </c>
      <c r="AE1005" t="s">
        <v>1359</v>
      </c>
      <c r="AF1005" t="s">
        <v>13403</v>
      </c>
      <c r="AG1005" s="1">
        <v>46240</v>
      </c>
      <c r="AH1005">
        <v>25</v>
      </c>
      <c r="AI1005" t="s">
        <v>13404</v>
      </c>
      <c r="AJ1005" t="s">
        <v>13427</v>
      </c>
      <c r="AK1005" t="s">
        <v>13406</v>
      </c>
      <c r="AL1005">
        <v>9905942618</v>
      </c>
      <c r="AM1005" t="s">
        <v>13415</v>
      </c>
      <c r="AN1005" t="s">
        <v>13408</v>
      </c>
      <c r="AO1005">
        <v>1113</v>
      </c>
      <c r="AP1005">
        <v>0</v>
      </c>
      <c r="AQ1005" t="s">
        <v>13688</v>
      </c>
      <c r="AR1005">
        <v>1451</v>
      </c>
      <c r="AS1005">
        <v>0</v>
      </c>
      <c r="AZ1005">
        <v>0</v>
      </c>
      <c r="BC1005" t="str">
        <f>VLOOKUP(A1005,Sheet1!$A$1:$E$221,2,0)</f>
        <v>East Zone</v>
      </c>
      <c r="BD1005" t="str">
        <f>VLOOKUP(A1005,Sheet1!$A$1:$E$221,5,0)</f>
        <v>Raja Kumar</v>
      </c>
    </row>
    <row r="1006" spans="1:56" x14ac:dyDescent="0.35">
      <c r="A1006" t="s">
        <v>803</v>
      </c>
      <c r="B1006">
        <v>225</v>
      </c>
      <c r="C1006" t="s">
        <v>791</v>
      </c>
      <c r="D1006" t="s">
        <v>11671</v>
      </c>
      <c r="E1006">
        <v>289621</v>
      </c>
      <c r="F1006" t="s">
        <v>15381</v>
      </c>
      <c r="G1006">
        <v>8319614</v>
      </c>
      <c r="H1006" t="s">
        <v>13397</v>
      </c>
      <c r="I1006" t="s">
        <v>11673</v>
      </c>
      <c r="J1006">
        <v>4597500557</v>
      </c>
      <c r="K1006" t="s">
        <v>15382</v>
      </c>
      <c r="L1006">
        <v>41</v>
      </c>
      <c r="M1006">
        <v>50</v>
      </c>
      <c r="N1006" t="s">
        <v>791</v>
      </c>
      <c r="O1006">
        <v>7897468186</v>
      </c>
      <c r="P1006" t="s">
        <v>11051</v>
      </c>
      <c r="Q1006" t="s">
        <v>11052</v>
      </c>
      <c r="T1006" s="1">
        <v>46210</v>
      </c>
      <c r="U1006" s="31">
        <v>46210.64334490741</v>
      </c>
      <c r="V1006">
        <v>1</v>
      </c>
      <c r="W1006">
        <v>90000</v>
      </c>
      <c r="X1006" t="s">
        <v>13400</v>
      </c>
      <c r="Y1006" t="s">
        <v>13401</v>
      </c>
      <c r="Z1006">
        <v>909020041276989</v>
      </c>
      <c r="AA1006" t="s">
        <v>13402</v>
      </c>
      <c r="AB1006">
        <v>8</v>
      </c>
      <c r="AC1006">
        <v>24.5</v>
      </c>
      <c r="AD1006" t="s">
        <v>1461</v>
      </c>
      <c r="AE1006" t="s">
        <v>1462</v>
      </c>
      <c r="AF1006" t="s">
        <v>13403</v>
      </c>
      <c r="AG1006" s="1">
        <v>46245</v>
      </c>
      <c r="AH1006">
        <v>25</v>
      </c>
      <c r="AI1006" t="s">
        <v>13404</v>
      </c>
      <c r="AJ1006" t="s">
        <v>13405</v>
      </c>
      <c r="AK1006" t="s">
        <v>13406</v>
      </c>
      <c r="AL1006">
        <v>9692630121</v>
      </c>
      <c r="AM1006" t="s">
        <v>13415</v>
      </c>
      <c r="AN1006" t="s">
        <v>13408</v>
      </c>
      <c r="AO1006">
        <v>1540</v>
      </c>
      <c r="AP1006">
        <v>0</v>
      </c>
      <c r="AQ1006" t="s">
        <v>13431</v>
      </c>
      <c r="AR1006">
        <v>2069</v>
      </c>
      <c r="AS1006">
        <v>0</v>
      </c>
      <c r="AZ1006">
        <v>0</v>
      </c>
      <c r="BC1006" t="str">
        <f>VLOOKUP(A1006,Sheet1!$A$1:$E$221,2,0)</f>
        <v>South East Zone</v>
      </c>
      <c r="BD1006" t="str">
        <f>VLOOKUP(A1006,Sheet1!$A$1:$E$221,5,0)</f>
        <v>Radhashyam Panda</v>
      </c>
    </row>
    <row r="1007" spans="1:56" x14ac:dyDescent="0.35">
      <c r="A1007" t="s">
        <v>803</v>
      </c>
      <c r="B1007">
        <v>225</v>
      </c>
      <c r="C1007" t="s">
        <v>791</v>
      </c>
      <c r="D1007" t="s">
        <v>11671</v>
      </c>
      <c r="E1007">
        <v>289621</v>
      </c>
      <c r="F1007" t="s">
        <v>15381</v>
      </c>
      <c r="G1007">
        <v>8319614</v>
      </c>
      <c r="H1007" t="s">
        <v>13397</v>
      </c>
      <c r="I1007" t="s">
        <v>11674</v>
      </c>
      <c r="J1007">
        <v>1902873765</v>
      </c>
      <c r="K1007" t="s">
        <v>15383</v>
      </c>
      <c r="L1007">
        <v>49</v>
      </c>
      <c r="M1007">
        <v>33</v>
      </c>
      <c r="N1007" t="s">
        <v>791</v>
      </c>
      <c r="O1007">
        <v>3967950738</v>
      </c>
      <c r="P1007" t="s">
        <v>11051</v>
      </c>
      <c r="Q1007" t="s">
        <v>11052</v>
      </c>
      <c r="T1007" s="1">
        <v>46210</v>
      </c>
      <c r="U1007" s="31">
        <v>46210.64335648148</v>
      </c>
      <c r="V1007">
        <v>1</v>
      </c>
      <c r="W1007">
        <v>90000</v>
      </c>
      <c r="X1007" t="s">
        <v>13400</v>
      </c>
      <c r="Y1007" t="s">
        <v>13401</v>
      </c>
      <c r="Z1007">
        <v>909020041276989</v>
      </c>
      <c r="AA1007" t="s">
        <v>13402</v>
      </c>
      <c r="AB1007">
        <v>8</v>
      </c>
      <c r="AC1007">
        <v>24.5</v>
      </c>
      <c r="AD1007" t="s">
        <v>1461</v>
      </c>
      <c r="AE1007" t="s">
        <v>1462</v>
      </c>
      <c r="AF1007" t="s">
        <v>13403</v>
      </c>
      <c r="AG1007" s="1">
        <v>46245</v>
      </c>
      <c r="AH1007">
        <v>25</v>
      </c>
      <c r="AI1007" t="s">
        <v>13404</v>
      </c>
      <c r="AJ1007" t="s">
        <v>13427</v>
      </c>
      <c r="AK1007" t="s">
        <v>13406</v>
      </c>
      <c r="AL1007">
        <v>9348859436</v>
      </c>
      <c r="AM1007" t="s">
        <v>13415</v>
      </c>
      <c r="AN1007" t="s">
        <v>13408</v>
      </c>
      <c r="AO1007">
        <v>1540</v>
      </c>
      <c r="AP1007">
        <v>0</v>
      </c>
      <c r="AQ1007" t="s">
        <v>13431</v>
      </c>
      <c r="AR1007">
        <v>2069</v>
      </c>
      <c r="AS1007">
        <v>0</v>
      </c>
      <c r="AZ1007">
        <v>0</v>
      </c>
      <c r="BC1007" t="str">
        <f>VLOOKUP(A1007,Sheet1!$A$1:$E$221,2,0)</f>
        <v>South East Zone</v>
      </c>
      <c r="BD1007" t="str">
        <f>VLOOKUP(A1007,Sheet1!$A$1:$E$221,5,0)</f>
        <v>Radhashyam Panda</v>
      </c>
    </row>
    <row r="1008" spans="1:56" x14ac:dyDescent="0.35">
      <c r="A1008" t="s">
        <v>283</v>
      </c>
      <c r="B1008">
        <v>705</v>
      </c>
      <c r="C1008" t="s">
        <v>782</v>
      </c>
      <c r="D1008" t="s">
        <v>9717</v>
      </c>
      <c r="E1008">
        <v>779635</v>
      </c>
      <c r="F1008" t="s">
        <v>15142</v>
      </c>
      <c r="G1008">
        <v>9188200</v>
      </c>
      <c r="H1008" t="s">
        <v>13397</v>
      </c>
      <c r="I1008" t="s">
        <v>1683</v>
      </c>
      <c r="J1008">
        <v>7953118412</v>
      </c>
      <c r="K1008" t="s">
        <v>15384</v>
      </c>
      <c r="L1008">
        <v>30</v>
      </c>
      <c r="M1008">
        <v>33</v>
      </c>
      <c r="N1008" t="s">
        <v>782</v>
      </c>
      <c r="O1008">
        <v>3933722231</v>
      </c>
      <c r="P1008" t="s">
        <v>9718</v>
      </c>
      <c r="Q1008" t="s">
        <v>9719</v>
      </c>
      <c r="R1008" t="s">
        <v>15385</v>
      </c>
      <c r="S1008" t="s">
        <v>15386</v>
      </c>
      <c r="T1008" s="1">
        <v>46210</v>
      </c>
      <c r="U1008" s="31">
        <v>46210.76</v>
      </c>
      <c r="V1008">
        <v>1</v>
      </c>
      <c r="W1008">
        <v>60000</v>
      </c>
      <c r="X1008" t="s">
        <v>13400</v>
      </c>
      <c r="Y1008" t="s">
        <v>13401</v>
      </c>
      <c r="Z1008">
        <v>909020041276989</v>
      </c>
      <c r="AA1008" t="s">
        <v>13402</v>
      </c>
      <c r="AB1008">
        <v>3</v>
      </c>
      <c r="AC1008">
        <v>24.5</v>
      </c>
      <c r="AD1008" t="s">
        <v>1118</v>
      </c>
      <c r="AE1008" t="s">
        <v>1119</v>
      </c>
      <c r="AF1008" t="s">
        <v>13414</v>
      </c>
      <c r="AG1008" s="1">
        <v>46269</v>
      </c>
      <c r="AH1008">
        <v>25</v>
      </c>
      <c r="AI1008" t="s">
        <v>13404</v>
      </c>
      <c r="AJ1008" t="s">
        <v>13405</v>
      </c>
      <c r="AK1008" t="s">
        <v>13406</v>
      </c>
      <c r="AL1008">
        <v>9680464458</v>
      </c>
      <c r="AM1008" t="s">
        <v>13415</v>
      </c>
      <c r="AN1008" t="s">
        <v>13408</v>
      </c>
      <c r="AO1008">
        <v>1027</v>
      </c>
      <c r="AP1008">
        <v>0</v>
      </c>
      <c r="AQ1008" t="s">
        <v>13619</v>
      </c>
      <c r="AR1008">
        <v>1338</v>
      </c>
      <c r="AS1008">
        <v>0</v>
      </c>
      <c r="AZ1008">
        <v>0</v>
      </c>
      <c r="BC1008" t="str">
        <f>VLOOKUP(A1008,Sheet1!$A$1:$E$221,2,0)</f>
        <v>West Zone</v>
      </c>
      <c r="BD1008" t="str">
        <f>VLOOKUP(A1008,Sheet1!$A$1:$E$221,5,0)</f>
        <v>Valand Priyankkumar</v>
      </c>
    </row>
    <row r="1009" spans="1:56" x14ac:dyDescent="0.35">
      <c r="A1009" t="s">
        <v>837</v>
      </c>
      <c r="B1009">
        <v>233</v>
      </c>
      <c r="C1009" t="s">
        <v>783</v>
      </c>
      <c r="D1009" t="s">
        <v>10878</v>
      </c>
      <c r="E1009">
        <v>591985</v>
      </c>
      <c r="F1009" t="s">
        <v>15387</v>
      </c>
      <c r="G1009">
        <v>8625374</v>
      </c>
      <c r="H1009" t="s">
        <v>13397</v>
      </c>
      <c r="I1009" t="s">
        <v>10880</v>
      </c>
      <c r="J1009">
        <v>8928303120</v>
      </c>
      <c r="K1009" t="s">
        <v>15388</v>
      </c>
      <c r="L1009">
        <v>25</v>
      </c>
      <c r="M1009">
        <v>36</v>
      </c>
      <c r="N1009" t="s">
        <v>783</v>
      </c>
      <c r="O1009">
        <v>7153283759</v>
      </c>
      <c r="P1009" t="s">
        <v>3723</v>
      </c>
      <c r="Q1009" t="s">
        <v>3724</v>
      </c>
      <c r="T1009" s="1">
        <v>46210</v>
      </c>
      <c r="U1009" s="31">
        <v>46210.707557870373</v>
      </c>
      <c r="V1009">
        <v>1</v>
      </c>
      <c r="W1009">
        <v>90000</v>
      </c>
      <c r="X1009" t="s">
        <v>13400</v>
      </c>
      <c r="Y1009" t="s">
        <v>13401</v>
      </c>
      <c r="Z1009">
        <v>909020041276989</v>
      </c>
      <c r="AA1009" t="s">
        <v>13626</v>
      </c>
      <c r="AB1009">
        <v>3</v>
      </c>
      <c r="AC1009">
        <v>24.15</v>
      </c>
      <c r="AD1009" t="s">
        <v>1378</v>
      </c>
      <c r="AE1009" t="s">
        <v>1379</v>
      </c>
      <c r="AF1009" t="s">
        <v>13414</v>
      </c>
      <c r="AG1009" s="1">
        <v>46240</v>
      </c>
      <c r="AH1009">
        <v>36</v>
      </c>
      <c r="AI1009" t="s">
        <v>13404</v>
      </c>
      <c r="AJ1009" t="s">
        <v>13427</v>
      </c>
      <c r="AK1009" t="s">
        <v>13406</v>
      </c>
      <c r="AL1009">
        <v>9896131087</v>
      </c>
      <c r="AM1009" t="s">
        <v>13415</v>
      </c>
      <c r="AN1009" t="s">
        <v>13408</v>
      </c>
      <c r="AO1009">
        <v>1540</v>
      </c>
      <c r="AP1009">
        <v>0</v>
      </c>
      <c r="AQ1009" t="s">
        <v>13729</v>
      </c>
      <c r="AR1009">
        <v>2975</v>
      </c>
      <c r="AS1009">
        <v>0</v>
      </c>
      <c r="AZ1009">
        <v>0</v>
      </c>
      <c r="BC1009" t="str">
        <f>VLOOKUP(A1009,Sheet1!$A$1:$E$221,2,0)</f>
        <v>West Zone</v>
      </c>
      <c r="BD1009" t="str">
        <f>VLOOKUP(A1009,Sheet1!$A$1:$E$221,5,0)</f>
        <v>Naveen Kumar</v>
      </c>
    </row>
    <row r="1010" spans="1:56" x14ac:dyDescent="0.35">
      <c r="A1010" t="s">
        <v>283</v>
      </c>
      <c r="B1010">
        <v>705</v>
      </c>
      <c r="C1010" t="s">
        <v>782</v>
      </c>
      <c r="D1010" t="s">
        <v>11591</v>
      </c>
      <c r="E1010">
        <v>427574</v>
      </c>
      <c r="F1010" t="s">
        <v>14133</v>
      </c>
      <c r="G1010">
        <v>8632761</v>
      </c>
      <c r="H1010" t="s">
        <v>13397</v>
      </c>
      <c r="I1010" t="s">
        <v>11593</v>
      </c>
      <c r="J1010">
        <v>9699783106</v>
      </c>
      <c r="K1010" t="s">
        <v>15389</v>
      </c>
      <c r="L1010">
        <v>29</v>
      </c>
      <c r="M1010">
        <v>43</v>
      </c>
      <c r="N1010" t="s">
        <v>782</v>
      </c>
      <c r="O1010">
        <v>5158194337</v>
      </c>
      <c r="P1010" t="s">
        <v>11586</v>
      </c>
      <c r="Q1010" t="s">
        <v>11587</v>
      </c>
      <c r="T1010" s="1">
        <v>46210</v>
      </c>
      <c r="U1010" s="31">
        <v>46210.631111111114</v>
      </c>
      <c r="V1010">
        <v>1</v>
      </c>
      <c r="W1010">
        <v>70000</v>
      </c>
      <c r="X1010" t="s">
        <v>13400</v>
      </c>
      <c r="Y1010" t="s">
        <v>13401</v>
      </c>
      <c r="Z1010">
        <v>909020041276989</v>
      </c>
      <c r="AA1010" t="s">
        <v>13402</v>
      </c>
      <c r="AB1010">
        <v>2</v>
      </c>
      <c r="AC1010">
        <v>24.5</v>
      </c>
      <c r="AD1010" t="s">
        <v>3663</v>
      </c>
      <c r="AE1010" t="s">
        <v>3664</v>
      </c>
      <c r="AF1010" t="s">
        <v>13414</v>
      </c>
      <c r="AG1010" s="1">
        <v>46246</v>
      </c>
      <c r="AH1010">
        <v>25</v>
      </c>
      <c r="AI1010" t="s">
        <v>13404</v>
      </c>
      <c r="AJ1010" t="s">
        <v>13405</v>
      </c>
      <c r="AK1010" t="s">
        <v>13406</v>
      </c>
      <c r="AL1010">
        <v>9664029561</v>
      </c>
      <c r="AM1010" t="s">
        <v>13407</v>
      </c>
      <c r="AN1010" t="s">
        <v>13408</v>
      </c>
      <c r="AO1010">
        <v>1198</v>
      </c>
      <c r="AP1010">
        <v>0</v>
      </c>
      <c r="AQ1010" t="s">
        <v>13634</v>
      </c>
      <c r="AR1010">
        <v>1562</v>
      </c>
      <c r="AS1010">
        <v>0</v>
      </c>
      <c r="AZ1010">
        <v>0</v>
      </c>
      <c r="BC1010" t="str">
        <f>VLOOKUP(A1010,Sheet1!$A$1:$E$221,2,0)</f>
        <v>West Zone</v>
      </c>
      <c r="BD1010" t="str">
        <f>VLOOKUP(A1010,Sheet1!$A$1:$E$221,5,0)</f>
        <v>Valand Priyankkumar</v>
      </c>
    </row>
    <row r="1011" spans="1:56" x14ac:dyDescent="0.35">
      <c r="A1011" t="s">
        <v>240</v>
      </c>
      <c r="B1011">
        <v>248</v>
      </c>
      <c r="C1011" t="s">
        <v>789</v>
      </c>
      <c r="D1011" t="s">
        <v>9474</v>
      </c>
      <c r="E1011">
        <v>124706</v>
      </c>
      <c r="F1011" t="s">
        <v>15390</v>
      </c>
      <c r="G1011">
        <v>9284779</v>
      </c>
      <c r="H1011" t="s">
        <v>13397</v>
      </c>
      <c r="I1011" t="s">
        <v>9476</v>
      </c>
      <c r="J1011">
        <v>5618713829</v>
      </c>
      <c r="K1011" t="s">
        <v>15391</v>
      </c>
      <c r="L1011">
        <v>34</v>
      </c>
      <c r="M1011">
        <v>40</v>
      </c>
      <c r="N1011" t="s">
        <v>789</v>
      </c>
      <c r="O1011">
        <v>2993848309</v>
      </c>
      <c r="P1011" t="s">
        <v>1055</v>
      </c>
      <c r="Q1011" t="s">
        <v>5515</v>
      </c>
      <c r="T1011" s="1">
        <v>46210</v>
      </c>
      <c r="U1011" s="31">
        <v>46210.770254629628</v>
      </c>
      <c r="V1011">
        <v>1</v>
      </c>
      <c r="W1011">
        <v>90000</v>
      </c>
      <c r="X1011" t="s">
        <v>13400</v>
      </c>
      <c r="Y1011" t="s">
        <v>13401</v>
      </c>
      <c r="Z1011">
        <v>909020041276989</v>
      </c>
      <c r="AA1011" t="s">
        <v>13402</v>
      </c>
      <c r="AB1011">
        <v>5</v>
      </c>
      <c r="AC1011">
        <v>24.15</v>
      </c>
      <c r="AD1011" t="s">
        <v>931</v>
      </c>
      <c r="AE1011" t="s">
        <v>932</v>
      </c>
      <c r="AF1011" t="s">
        <v>13403</v>
      </c>
      <c r="AG1011" s="1">
        <v>46245</v>
      </c>
      <c r="AH1011">
        <v>25</v>
      </c>
      <c r="AI1011" t="s">
        <v>13404</v>
      </c>
      <c r="AJ1011" t="s">
        <v>13435</v>
      </c>
      <c r="AK1011" t="s">
        <v>13406</v>
      </c>
      <c r="AL1011">
        <v>8595495707</v>
      </c>
      <c r="AM1011" t="s">
        <v>13415</v>
      </c>
      <c r="AN1011" t="s">
        <v>13408</v>
      </c>
      <c r="AO1011">
        <v>1540</v>
      </c>
      <c r="AP1011">
        <v>0</v>
      </c>
      <c r="AQ1011" t="s">
        <v>13451</v>
      </c>
      <c r="AR1011">
        <v>2008</v>
      </c>
      <c r="AS1011">
        <v>0</v>
      </c>
      <c r="AZ1011">
        <v>0</v>
      </c>
      <c r="BC1011" t="str">
        <f>VLOOKUP(A1011,Sheet1!$A$1:$E$221,2,0)</f>
        <v>East Zone</v>
      </c>
      <c r="BD1011" t="str">
        <f>VLOOKUP(A1011,Sheet1!$A$1:$E$221,5,0)</f>
        <v>Marut Nandan</v>
      </c>
    </row>
    <row r="1012" spans="1:56" x14ac:dyDescent="0.35">
      <c r="A1012" t="s">
        <v>219</v>
      </c>
      <c r="B1012">
        <v>577</v>
      </c>
      <c r="C1012" t="s">
        <v>791</v>
      </c>
      <c r="D1012" t="s">
        <v>11747</v>
      </c>
      <c r="E1012">
        <v>358740</v>
      </c>
      <c r="F1012" t="s">
        <v>15392</v>
      </c>
      <c r="G1012">
        <v>5710478</v>
      </c>
      <c r="H1012" t="s">
        <v>13397</v>
      </c>
      <c r="I1012" t="s">
        <v>11749</v>
      </c>
      <c r="J1012">
        <v>3485803681</v>
      </c>
      <c r="K1012" t="s">
        <v>15393</v>
      </c>
      <c r="L1012">
        <v>36</v>
      </c>
      <c r="M1012">
        <v>41</v>
      </c>
      <c r="N1012" t="s">
        <v>791</v>
      </c>
      <c r="O1012">
        <v>9546405120</v>
      </c>
      <c r="P1012" t="s">
        <v>3834</v>
      </c>
      <c r="Q1012" t="s">
        <v>3835</v>
      </c>
      <c r="T1012" s="1">
        <v>46210</v>
      </c>
      <c r="U1012" s="31">
        <v>46210.737650462965</v>
      </c>
      <c r="V1012">
        <v>1</v>
      </c>
      <c r="W1012">
        <v>50000</v>
      </c>
      <c r="X1012" t="s">
        <v>13400</v>
      </c>
      <c r="Y1012" t="s">
        <v>13401</v>
      </c>
      <c r="Z1012">
        <v>909020041276989</v>
      </c>
      <c r="AA1012" t="s">
        <v>13402</v>
      </c>
      <c r="AB1012">
        <v>4</v>
      </c>
      <c r="AC1012">
        <v>24.15</v>
      </c>
      <c r="AD1012" t="s">
        <v>1034</v>
      </c>
      <c r="AE1012" t="s">
        <v>1035</v>
      </c>
      <c r="AF1012" t="s">
        <v>13434</v>
      </c>
      <c r="AG1012" s="1">
        <v>46246</v>
      </c>
      <c r="AH1012">
        <v>25</v>
      </c>
      <c r="AI1012" t="s">
        <v>13404</v>
      </c>
      <c r="AJ1012" t="s">
        <v>13405</v>
      </c>
      <c r="AK1012" t="s">
        <v>13406</v>
      </c>
      <c r="AL1012">
        <v>9937487328</v>
      </c>
      <c r="AM1012" t="s">
        <v>13415</v>
      </c>
      <c r="AN1012" t="s">
        <v>13408</v>
      </c>
      <c r="AO1012">
        <v>856</v>
      </c>
      <c r="AP1012">
        <v>0</v>
      </c>
      <c r="AQ1012" t="s">
        <v>13423</v>
      </c>
      <c r="AR1012">
        <v>1117</v>
      </c>
      <c r="AS1012">
        <v>0</v>
      </c>
      <c r="AZ1012">
        <v>0</v>
      </c>
      <c r="BC1012" t="str">
        <f>VLOOKUP(A1012,Sheet1!$A$1:$E$221,2,0)</f>
        <v>South East Zone</v>
      </c>
      <c r="BD1012" t="str">
        <f>VLOOKUP(A1012,Sheet1!$A$1:$E$221,5,0)</f>
        <v>Pratik Mishra</v>
      </c>
    </row>
    <row r="1013" spans="1:56" x14ac:dyDescent="0.35">
      <c r="A1013" t="s">
        <v>216</v>
      </c>
      <c r="B1013">
        <v>439</v>
      </c>
      <c r="C1013" t="s">
        <v>791</v>
      </c>
      <c r="D1013" t="s">
        <v>11720</v>
      </c>
      <c r="E1013">
        <v>229098</v>
      </c>
      <c r="F1013" t="s">
        <v>15394</v>
      </c>
      <c r="G1013">
        <v>6464169</v>
      </c>
      <c r="H1013" t="s">
        <v>13397</v>
      </c>
      <c r="I1013" t="s">
        <v>11722</v>
      </c>
      <c r="J1013">
        <v>3956536753</v>
      </c>
      <c r="K1013" t="s">
        <v>15395</v>
      </c>
      <c r="L1013">
        <v>31</v>
      </c>
      <c r="M1013">
        <v>33</v>
      </c>
      <c r="N1013" t="s">
        <v>791</v>
      </c>
      <c r="O1013">
        <v>9016909388</v>
      </c>
      <c r="P1013" t="s">
        <v>4161</v>
      </c>
      <c r="Q1013" t="s">
        <v>4162</v>
      </c>
      <c r="T1013" s="1">
        <v>46210</v>
      </c>
      <c r="U1013" s="31">
        <v>46210.671388888892</v>
      </c>
      <c r="V1013">
        <v>1</v>
      </c>
      <c r="W1013">
        <v>90000</v>
      </c>
      <c r="X1013" t="s">
        <v>13400</v>
      </c>
      <c r="Y1013" t="s">
        <v>13401</v>
      </c>
      <c r="Z1013">
        <v>909020041276989</v>
      </c>
      <c r="AA1013" t="s">
        <v>13626</v>
      </c>
      <c r="AB1013">
        <v>5</v>
      </c>
      <c r="AC1013">
        <v>24.15</v>
      </c>
      <c r="AD1013" t="s">
        <v>1254</v>
      </c>
      <c r="AE1013" t="s">
        <v>1255</v>
      </c>
      <c r="AF1013" t="s">
        <v>13434</v>
      </c>
      <c r="AG1013" s="1">
        <v>46243</v>
      </c>
      <c r="AH1013">
        <v>36</v>
      </c>
      <c r="AI1013" t="s">
        <v>13404</v>
      </c>
      <c r="AJ1013" t="s">
        <v>13435</v>
      </c>
      <c r="AK1013" t="s">
        <v>13406</v>
      </c>
      <c r="AL1013">
        <v>9114749113</v>
      </c>
      <c r="AM1013" t="s">
        <v>13415</v>
      </c>
      <c r="AN1013" t="s">
        <v>13408</v>
      </c>
      <c r="AO1013">
        <v>1540</v>
      </c>
      <c r="AP1013">
        <v>0</v>
      </c>
      <c r="AQ1013" t="s">
        <v>13734</v>
      </c>
      <c r="AR1013">
        <v>2806</v>
      </c>
      <c r="AS1013">
        <v>0</v>
      </c>
      <c r="AZ1013">
        <v>0</v>
      </c>
      <c r="BC1013" t="str">
        <f>VLOOKUP(A1013,Sheet1!$A$1:$E$221,2,0)</f>
        <v>South East Zone</v>
      </c>
      <c r="BD1013" t="str">
        <f>VLOOKUP(A1013,Sheet1!$A$1:$E$221,5,0)</f>
        <v>Pratik Mishra</v>
      </c>
    </row>
    <row r="1014" spans="1:56" x14ac:dyDescent="0.35">
      <c r="A1014" t="s">
        <v>165</v>
      </c>
      <c r="B1014">
        <v>127</v>
      </c>
      <c r="C1014" t="s">
        <v>787</v>
      </c>
      <c r="D1014" t="s">
        <v>11795</v>
      </c>
      <c r="E1014">
        <v>101566</v>
      </c>
      <c r="F1014" t="s">
        <v>14315</v>
      </c>
      <c r="G1014">
        <v>9252587</v>
      </c>
      <c r="H1014" t="s">
        <v>13397</v>
      </c>
      <c r="I1014" t="s">
        <v>980</v>
      </c>
      <c r="J1014">
        <v>8059757690</v>
      </c>
      <c r="K1014" t="s">
        <v>15396</v>
      </c>
      <c r="L1014">
        <v>37</v>
      </c>
      <c r="M1014">
        <v>33</v>
      </c>
      <c r="N1014" t="s">
        <v>787</v>
      </c>
      <c r="O1014">
        <v>9846159848</v>
      </c>
      <c r="P1014" t="s">
        <v>4767</v>
      </c>
      <c r="Q1014" t="s">
        <v>4768</v>
      </c>
      <c r="T1014" s="1">
        <v>46210</v>
      </c>
      <c r="U1014" s="31">
        <v>46210.741215277776</v>
      </c>
      <c r="V1014">
        <v>1</v>
      </c>
      <c r="W1014">
        <v>45000</v>
      </c>
      <c r="X1014" t="s">
        <v>13400</v>
      </c>
      <c r="Y1014" t="s">
        <v>13401</v>
      </c>
      <c r="Z1014">
        <v>909020041276989</v>
      </c>
      <c r="AA1014" t="s">
        <v>13402</v>
      </c>
      <c r="AB1014">
        <v>2</v>
      </c>
      <c r="AC1014">
        <v>24.15</v>
      </c>
      <c r="AD1014" t="s">
        <v>1637</v>
      </c>
      <c r="AE1014" t="s">
        <v>1638</v>
      </c>
      <c r="AF1014" t="s">
        <v>13414</v>
      </c>
      <c r="AG1014" s="1">
        <v>46240</v>
      </c>
      <c r="AH1014">
        <v>25</v>
      </c>
      <c r="AI1014" t="s">
        <v>13404</v>
      </c>
      <c r="AJ1014" t="s">
        <v>13435</v>
      </c>
      <c r="AK1014" t="s">
        <v>13406</v>
      </c>
      <c r="AL1014">
        <v>9798009202</v>
      </c>
      <c r="AM1014" t="s">
        <v>13407</v>
      </c>
      <c r="AN1014" t="s">
        <v>13408</v>
      </c>
      <c r="AO1014">
        <v>770</v>
      </c>
      <c r="AP1014">
        <v>0</v>
      </c>
      <c r="AQ1014" t="s">
        <v>13815</v>
      </c>
      <c r="AR1014">
        <v>1004</v>
      </c>
      <c r="AS1014">
        <v>0</v>
      </c>
      <c r="AZ1014">
        <v>0</v>
      </c>
      <c r="BC1014" t="str">
        <f>VLOOKUP(A1014,Sheet1!$A$1:$E$221,2,0)</f>
        <v>East Zone</v>
      </c>
      <c r="BD1014" t="str">
        <f>VLOOKUP(A1014,Sheet1!$A$1:$E$221,5,0)</f>
        <v>Pavan Kumar Rai</v>
      </c>
    </row>
    <row r="1015" spans="1:56" x14ac:dyDescent="0.35">
      <c r="A1015" t="s">
        <v>157</v>
      </c>
      <c r="B1015">
        <v>1314</v>
      </c>
      <c r="C1015" t="s">
        <v>787</v>
      </c>
      <c r="D1015" t="s">
        <v>12241</v>
      </c>
      <c r="E1015">
        <v>139081</v>
      </c>
      <c r="F1015" t="s">
        <v>1962</v>
      </c>
      <c r="G1015">
        <v>5890934</v>
      </c>
      <c r="H1015" t="s">
        <v>13397</v>
      </c>
      <c r="I1015" t="s">
        <v>12245</v>
      </c>
      <c r="J1015">
        <v>4467161376</v>
      </c>
      <c r="K1015" t="s">
        <v>15397</v>
      </c>
      <c r="L1015">
        <v>43</v>
      </c>
      <c r="M1015">
        <v>46</v>
      </c>
      <c r="N1015" t="s">
        <v>787</v>
      </c>
      <c r="O1015">
        <v>9501908341</v>
      </c>
      <c r="P1015" t="s">
        <v>12242</v>
      </c>
      <c r="Q1015" t="s">
        <v>12243</v>
      </c>
      <c r="T1015" s="1">
        <v>46210</v>
      </c>
      <c r="U1015" s="31">
        <v>46210.744108796294</v>
      </c>
      <c r="V1015">
        <v>1</v>
      </c>
      <c r="W1015">
        <v>90000</v>
      </c>
      <c r="X1015" t="s">
        <v>13400</v>
      </c>
      <c r="Y1015" t="s">
        <v>13401</v>
      </c>
      <c r="Z1015">
        <v>909020041276989</v>
      </c>
      <c r="AA1015" t="s">
        <v>13402</v>
      </c>
      <c r="AB1015">
        <v>3</v>
      </c>
      <c r="AC1015">
        <v>24.15</v>
      </c>
      <c r="AD1015" t="s">
        <v>931</v>
      </c>
      <c r="AE1015" t="s">
        <v>932</v>
      </c>
      <c r="AF1015" t="s">
        <v>13414</v>
      </c>
      <c r="AG1015" s="1">
        <v>46240</v>
      </c>
      <c r="AH1015">
        <v>25</v>
      </c>
      <c r="AI1015" t="s">
        <v>13404</v>
      </c>
      <c r="AJ1015" t="s">
        <v>13435</v>
      </c>
      <c r="AK1015" t="s">
        <v>13406</v>
      </c>
      <c r="AL1015">
        <v>9142584490</v>
      </c>
      <c r="AM1015" t="s">
        <v>13407</v>
      </c>
      <c r="AN1015" t="s">
        <v>13408</v>
      </c>
      <c r="AO1015">
        <v>1540</v>
      </c>
      <c r="AP1015">
        <v>0</v>
      </c>
      <c r="AQ1015" t="s">
        <v>13451</v>
      </c>
      <c r="AR1015">
        <v>2008</v>
      </c>
      <c r="AS1015">
        <v>0</v>
      </c>
      <c r="AZ1015">
        <v>0</v>
      </c>
      <c r="BC1015" t="str">
        <f>VLOOKUP(A1015,Sheet1!$A$1:$E$221,2,0)</f>
        <v>East Zone</v>
      </c>
      <c r="BD1015" t="str">
        <f>VLOOKUP(A1015,Sheet1!$A$1:$E$221,5,0)</f>
        <v>Abhishek Kumar Tiwari</v>
      </c>
    </row>
    <row r="1016" spans="1:56" x14ac:dyDescent="0.35">
      <c r="A1016" t="s">
        <v>262</v>
      </c>
      <c r="B1016">
        <v>1026</v>
      </c>
      <c r="C1016" t="s">
        <v>789</v>
      </c>
      <c r="D1016" t="s">
        <v>2604</v>
      </c>
      <c r="E1016">
        <v>511873</v>
      </c>
      <c r="F1016" t="s">
        <v>15398</v>
      </c>
      <c r="G1016">
        <v>9259882</v>
      </c>
      <c r="H1016" t="s">
        <v>13397</v>
      </c>
      <c r="I1016" t="s">
        <v>2606</v>
      </c>
      <c r="J1016">
        <v>9773743402</v>
      </c>
      <c r="K1016" t="s">
        <v>15399</v>
      </c>
      <c r="L1016">
        <v>46</v>
      </c>
      <c r="M1016">
        <v>25</v>
      </c>
      <c r="N1016" t="s">
        <v>789</v>
      </c>
      <c r="O1016">
        <v>9891946308</v>
      </c>
      <c r="P1016" t="s">
        <v>806</v>
      </c>
      <c r="Q1016" t="s">
        <v>1170</v>
      </c>
      <c r="T1016" s="1">
        <v>46210</v>
      </c>
      <c r="U1016" s="31">
        <v>46210.715358796297</v>
      </c>
      <c r="V1016">
        <v>1</v>
      </c>
      <c r="W1016">
        <v>60000</v>
      </c>
      <c r="X1016" t="s">
        <v>13400</v>
      </c>
      <c r="Y1016" t="s">
        <v>13401</v>
      </c>
      <c r="Z1016">
        <v>909020041276989</v>
      </c>
      <c r="AA1016" t="s">
        <v>13402</v>
      </c>
      <c r="AB1016">
        <v>4</v>
      </c>
      <c r="AC1016">
        <v>24.15</v>
      </c>
      <c r="AD1016" t="s">
        <v>1328</v>
      </c>
      <c r="AE1016" t="s">
        <v>1329</v>
      </c>
      <c r="AF1016" t="s">
        <v>13426</v>
      </c>
      <c r="AG1016" s="1">
        <v>46244</v>
      </c>
      <c r="AH1016">
        <v>25</v>
      </c>
      <c r="AI1016" t="s">
        <v>13404</v>
      </c>
      <c r="AJ1016" t="s">
        <v>13435</v>
      </c>
      <c r="AK1016" t="s">
        <v>13406</v>
      </c>
      <c r="AL1016">
        <v>7068477985</v>
      </c>
      <c r="AM1016" t="s">
        <v>13415</v>
      </c>
      <c r="AN1016" t="s">
        <v>13408</v>
      </c>
      <c r="AO1016">
        <v>1027</v>
      </c>
      <c r="AP1016">
        <v>0</v>
      </c>
      <c r="AQ1016" t="s">
        <v>13416</v>
      </c>
      <c r="AR1016">
        <v>1379</v>
      </c>
      <c r="AS1016">
        <v>0</v>
      </c>
      <c r="AZ1016">
        <v>0</v>
      </c>
      <c r="BC1016" t="str">
        <f>VLOOKUP(A1016,Sheet1!$A$1:$E$221,2,0)</f>
        <v>East Zone</v>
      </c>
      <c r="BD1016" t="str">
        <f>VLOOKUP(A1016,Sheet1!$A$1:$E$221,5,0)</f>
        <v>Sheelendra Pratap Singh</v>
      </c>
    </row>
    <row r="1017" spans="1:56" x14ac:dyDescent="0.35">
      <c r="A1017" t="s">
        <v>916</v>
      </c>
      <c r="B1017">
        <v>396</v>
      </c>
      <c r="C1017" t="s">
        <v>783</v>
      </c>
      <c r="D1017" t="s">
        <v>12774</v>
      </c>
      <c r="E1017">
        <v>332531</v>
      </c>
      <c r="F1017" t="s">
        <v>15400</v>
      </c>
      <c r="G1017">
        <v>8339411</v>
      </c>
      <c r="H1017" t="s">
        <v>13397</v>
      </c>
      <c r="I1017" t="s">
        <v>6015</v>
      </c>
      <c r="J1017">
        <v>2942528355</v>
      </c>
      <c r="K1017" t="s">
        <v>99</v>
      </c>
      <c r="L1017">
        <v>32</v>
      </c>
      <c r="M1017">
        <v>34</v>
      </c>
      <c r="N1017" t="s">
        <v>783</v>
      </c>
      <c r="O1017">
        <v>8861500211</v>
      </c>
      <c r="P1017" t="s">
        <v>257</v>
      </c>
      <c r="Q1017" t="s">
        <v>10891</v>
      </c>
      <c r="T1017" s="1">
        <v>46210</v>
      </c>
      <c r="U1017" s="31">
        <v>46210.716215277775</v>
      </c>
      <c r="V1017">
        <v>1</v>
      </c>
      <c r="W1017">
        <v>75000</v>
      </c>
      <c r="X1017" t="s">
        <v>13400</v>
      </c>
      <c r="Y1017" t="s">
        <v>13401</v>
      </c>
      <c r="Z1017">
        <v>909020041276989</v>
      </c>
      <c r="AA1017" t="s">
        <v>13402</v>
      </c>
      <c r="AB1017">
        <v>4</v>
      </c>
      <c r="AC1017">
        <v>24.15</v>
      </c>
      <c r="AD1017" t="s">
        <v>1432</v>
      </c>
      <c r="AE1017" t="s">
        <v>1433</v>
      </c>
      <c r="AF1017" t="s">
        <v>13857</v>
      </c>
      <c r="AG1017" s="1">
        <v>46242</v>
      </c>
      <c r="AH1017">
        <v>25</v>
      </c>
      <c r="AI1017" t="s">
        <v>13404</v>
      </c>
      <c r="AJ1017" t="s">
        <v>13427</v>
      </c>
      <c r="AK1017" t="s">
        <v>13406</v>
      </c>
      <c r="AL1017">
        <v>9996663343</v>
      </c>
      <c r="AM1017" t="s">
        <v>13415</v>
      </c>
      <c r="AN1017" t="s">
        <v>13408</v>
      </c>
      <c r="AO1017">
        <v>1284</v>
      </c>
      <c r="AP1017">
        <v>0</v>
      </c>
      <c r="AQ1017" t="s">
        <v>14148</v>
      </c>
      <c r="AR1017">
        <v>1675</v>
      </c>
      <c r="AS1017">
        <v>0</v>
      </c>
      <c r="AZ1017">
        <v>0</v>
      </c>
      <c r="BC1017" t="str">
        <f>VLOOKUP(A1017,Sheet1!$A$1:$E$221,2,0)</f>
        <v>West Zone</v>
      </c>
      <c r="BD1017" t="str">
        <f>VLOOKUP(A1017,Sheet1!$A$1:$E$221,5,0)</f>
        <v>Naveen Kumar</v>
      </c>
    </row>
    <row r="1018" spans="1:56" x14ac:dyDescent="0.35">
      <c r="A1018" t="s">
        <v>142</v>
      </c>
      <c r="B1018">
        <v>424</v>
      </c>
      <c r="C1018" t="s">
        <v>787</v>
      </c>
      <c r="D1018" t="s">
        <v>11403</v>
      </c>
      <c r="E1018">
        <v>167834</v>
      </c>
      <c r="F1018" t="s">
        <v>14315</v>
      </c>
      <c r="G1018">
        <v>7286753</v>
      </c>
      <c r="H1018" t="s">
        <v>13397</v>
      </c>
      <c r="I1018" t="s">
        <v>11405</v>
      </c>
      <c r="J1018">
        <v>2932281378</v>
      </c>
      <c r="K1018" t="s">
        <v>15401</v>
      </c>
      <c r="L1018">
        <v>45</v>
      </c>
      <c r="M1018">
        <v>44</v>
      </c>
      <c r="N1018" t="s">
        <v>787</v>
      </c>
      <c r="O1018">
        <v>3229890976</v>
      </c>
      <c r="P1018" t="s">
        <v>5852</v>
      </c>
      <c r="Q1018" t="s">
        <v>5853</v>
      </c>
      <c r="T1018" s="1">
        <v>46210</v>
      </c>
      <c r="U1018" s="31">
        <v>46210.773946759262</v>
      </c>
      <c r="V1018">
        <v>1</v>
      </c>
      <c r="W1018">
        <v>90000</v>
      </c>
      <c r="X1018" t="s">
        <v>13400</v>
      </c>
      <c r="Y1018" t="s">
        <v>13401</v>
      </c>
      <c r="Z1018">
        <v>909020041276989</v>
      </c>
      <c r="AA1018" t="s">
        <v>13402</v>
      </c>
      <c r="AB1018">
        <v>5</v>
      </c>
      <c r="AC1018">
        <v>24.15</v>
      </c>
      <c r="AD1018" t="s">
        <v>931</v>
      </c>
      <c r="AE1018" t="s">
        <v>932</v>
      </c>
      <c r="AF1018" t="s">
        <v>13414</v>
      </c>
      <c r="AG1018" s="1">
        <v>46240</v>
      </c>
      <c r="AH1018">
        <v>25</v>
      </c>
      <c r="AI1018" t="s">
        <v>13404</v>
      </c>
      <c r="AJ1018" t="s">
        <v>13435</v>
      </c>
      <c r="AK1018" t="s">
        <v>13406</v>
      </c>
      <c r="AL1018">
        <v>7667535743</v>
      </c>
      <c r="AM1018" t="s">
        <v>13415</v>
      </c>
      <c r="AN1018" t="s">
        <v>13408</v>
      </c>
      <c r="AO1018">
        <v>1540</v>
      </c>
      <c r="AP1018">
        <v>0</v>
      </c>
      <c r="AQ1018" t="s">
        <v>13451</v>
      </c>
      <c r="AR1018">
        <v>2008</v>
      </c>
      <c r="AS1018">
        <v>0</v>
      </c>
      <c r="AZ1018">
        <v>0</v>
      </c>
      <c r="BC1018" t="str">
        <f>VLOOKUP(A1018,Sheet1!$A$1:$E$221,2,0)</f>
        <v>East Zone</v>
      </c>
      <c r="BD1018" t="str">
        <f>VLOOKUP(A1018,Sheet1!$A$1:$E$221,5,0)</f>
        <v>Abhishek Kumar Tiwari</v>
      </c>
    </row>
    <row r="1019" spans="1:56" x14ac:dyDescent="0.35">
      <c r="A1019" t="s">
        <v>919</v>
      </c>
      <c r="B1019">
        <v>181</v>
      </c>
      <c r="C1019" t="s">
        <v>791</v>
      </c>
      <c r="D1019" t="s">
        <v>11656</v>
      </c>
      <c r="E1019">
        <v>564276</v>
      </c>
      <c r="F1019" t="s">
        <v>15402</v>
      </c>
      <c r="G1019">
        <v>7677705</v>
      </c>
      <c r="H1019" t="s">
        <v>13397</v>
      </c>
      <c r="I1019" t="s">
        <v>11658</v>
      </c>
      <c r="J1019">
        <v>6883551060</v>
      </c>
      <c r="K1019" t="s">
        <v>15403</v>
      </c>
      <c r="L1019">
        <v>55</v>
      </c>
      <c r="M1019">
        <v>55</v>
      </c>
      <c r="N1019" t="s">
        <v>791</v>
      </c>
      <c r="O1019">
        <v>7333655710</v>
      </c>
      <c r="P1019" t="s">
        <v>2199</v>
      </c>
      <c r="Q1019" t="s">
        <v>2200</v>
      </c>
      <c r="T1019" s="1">
        <v>46210</v>
      </c>
      <c r="U1019" s="31">
        <v>46210.780833333331</v>
      </c>
      <c r="V1019">
        <v>1</v>
      </c>
      <c r="W1019">
        <v>65000</v>
      </c>
      <c r="X1019" t="s">
        <v>13400</v>
      </c>
      <c r="Y1019" t="s">
        <v>13401</v>
      </c>
      <c r="Z1019">
        <v>909020041276989</v>
      </c>
      <c r="AA1019" t="s">
        <v>13402</v>
      </c>
      <c r="AB1019">
        <v>3</v>
      </c>
      <c r="AC1019">
        <v>24.15</v>
      </c>
      <c r="AD1019" t="s">
        <v>1358</v>
      </c>
      <c r="AE1019" t="s">
        <v>1359</v>
      </c>
      <c r="AF1019" t="s">
        <v>13403</v>
      </c>
      <c r="AG1019" s="1">
        <v>46241</v>
      </c>
      <c r="AH1019">
        <v>25</v>
      </c>
      <c r="AI1019" t="s">
        <v>13404</v>
      </c>
      <c r="AJ1019" t="s">
        <v>13405</v>
      </c>
      <c r="AK1019" t="s">
        <v>13406</v>
      </c>
      <c r="AL1019">
        <v>8917311817</v>
      </c>
      <c r="AM1019" t="s">
        <v>13415</v>
      </c>
      <c r="AN1019" t="s">
        <v>13408</v>
      </c>
      <c r="AO1019">
        <v>1113</v>
      </c>
      <c r="AP1019">
        <v>0</v>
      </c>
      <c r="AQ1019" t="s">
        <v>13688</v>
      </c>
      <c r="AR1019">
        <v>1451</v>
      </c>
      <c r="AS1019">
        <v>0</v>
      </c>
      <c r="AZ1019">
        <v>0</v>
      </c>
      <c r="BC1019" t="str">
        <f>VLOOKUP(A1019,Sheet1!$A$1:$E$221,2,0)</f>
        <v>South East Zone</v>
      </c>
      <c r="BD1019" t="str">
        <f>VLOOKUP(A1019,Sheet1!$A$1:$E$221,5,0)</f>
        <v>Pratik Mishra</v>
      </c>
    </row>
    <row r="1020" spans="1:56" x14ac:dyDescent="0.35">
      <c r="A1020" t="s">
        <v>107</v>
      </c>
      <c r="B1020">
        <v>659</v>
      </c>
      <c r="C1020" t="s">
        <v>788</v>
      </c>
      <c r="D1020" t="s">
        <v>9633</v>
      </c>
      <c r="E1020">
        <v>750766</v>
      </c>
      <c r="F1020" t="s">
        <v>15404</v>
      </c>
      <c r="G1020">
        <v>9285182</v>
      </c>
      <c r="H1020" t="s">
        <v>13397</v>
      </c>
      <c r="I1020" t="s">
        <v>9637</v>
      </c>
      <c r="J1020">
        <v>8003243165</v>
      </c>
      <c r="K1020" t="s">
        <v>15405</v>
      </c>
      <c r="L1020">
        <v>57</v>
      </c>
      <c r="M1020">
        <v>30</v>
      </c>
      <c r="N1020" t="s">
        <v>788</v>
      </c>
      <c r="O1020">
        <v>3134606749</v>
      </c>
      <c r="P1020" t="s">
        <v>9634</v>
      </c>
      <c r="Q1020" t="s">
        <v>9635</v>
      </c>
      <c r="R1020" t="s">
        <v>9634</v>
      </c>
      <c r="S1020" t="s">
        <v>9635</v>
      </c>
      <c r="T1020" s="1">
        <v>46210</v>
      </c>
      <c r="U1020" s="31">
        <v>46210.65761574074</v>
      </c>
      <c r="V1020">
        <v>1</v>
      </c>
      <c r="W1020">
        <v>70000</v>
      </c>
      <c r="X1020" t="s">
        <v>13400</v>
      </c>
      <c r="Y1020" t="s">
        <v>13401</v>
      </c>
      <c r="Z1020">
        <v>909020041276989</v>
      </c>
      <c r="AA1020" t="s">
        <v>13402</v>
      </c>
      <c r="AB1020">
        <v>4</v>
      </c>
      <c r="AC1020">
        <v>24.5</v>
      </c>
      <c r="AD1020" t="s">
        <v>1202</v>
      </c>
      <c r="AE1020" t="s">
        <v>1203</v>
      </c>
      <c r="AF1020" t="s">
        <v>13403</v>
      </c>
      <c r="AG1020" s="1">
        <v>46244</v>
      </c>
      <c r="AH1020">
        <v>25</v>
      </c>
      <c r="AI1020" t="s">
        <v>13404</v>
      </c>
      <c r="AJ1020" t="s">
        <v>13405</v>
      </c>
      <c r="AK1020" t="s">
        <v>13406</v>
      </c>
      <c r="AL1020">
        <v>9131396018</v>
      </c>
      <c r="AM1020" t="s">
        <v>13415</v>
      </c>
      <c r="AN1020" t="s">
        <v>13408</v>
      </c>
      <c r="AO1020">
        <v>1198</v>
      </c>
      <c r="AP1020">
        <v>0</v>
      </c>
      <c r="AQ1020" t="s">
        <v>13454</v>
      </c>
      <c r="AR1020">
        <v>1491</v>
      </c>
      <c r="AS1020">
        <v>0</v>
      </c>
      <c r="AZ1020">
        <v>0</v>
      </c>
      <c r="BC1020" t="str">
        <f>VLOOKUP(A1020,Sheet1!$A$1:$E$221,2,0)</f>
        <v>South Zone</v>
      </c>
      <c r="BD1020" t="str">
        <f>VLOOKUP(A1020,Sheet1!$A$1:$E$221,5,0)</f>
        <v>Vinay Shukla</v>
      </c>
    </row>
    <row r="1021" spans="1:56" x14ac:dyDescent="0.35">
      <c r="A1021" t="s">
        <v>247</v>
      </c>
      <c r="B1021">
        <v>394</v>
      </c>
      <c r="C1021" t="s">
        <v>791</v>
      </c>
      <c r="D1021" t="s">
        <v>11707</v>
      </c>
      <c r="E1021">
        <v>281982</v>
      </c>
      <c r="F1021" t="s">
        <v>15406</v>
      </c>
      <c r="G1021">
        <v>8384556</v>
      </c>
      <c r="H1021" t="s">
        <v>13397</v>
      </c>
      <c r="I1021" t="s">
        <v>11709</v>
      </c>
      <c r="J1021">
        <v>5154819749</v>
      </c>
      <c r="K1021" t="s">
        <v>15407</v>
      </c>
      <c r="L1021">
        <v>33</v>
      </c>
      <c r="M1021">
        <v>34</v>
      </c>
      <c r="N1021" t="s">
        <v>791</v>
      </c>
      <c r="O1021">
        <v>8459449250</v>
      </c>
      <c r="P1021" t="s">
        <v>8844</v>
      </c>
      <c r="Q1021" t="s">
        <v>8845</v>
      </c>
      <c r="T1021" s="1">
        <v>46210</v>
      </c>
      <c r="U1021" s="31">
        <v>46210.731898148151</v>
      </c>
      <c r="V1021">
        <v>1</v>
      </c>
      <c r="W1021">
        <v>50000</v>
      </c>
      <c r="X1021" t="s">
        <v>13400</v>
      </c>
      <c r="Y1021" t="s">
        <v>13401</v>
      </c>
      <c r="Z1021">
        <v>909020041276989</v>
      </c>
      <c r="AA1021" t="s">
        <v>13402</v>
      </c>
      <c r="AB1021">
        <v>5</v>
      </c>
      <c r="AC1021">
        <v>24.15</v>
      </c>
      <c r="AD1021" t="s">
        <v>1034</v>
      </c>
      <c r="AE1021" t="s">
        <v>1035</v>
      </c>
      <c r="AF1021" t="s">
        <v>13434</v>
      </c>
      <c r="AG1021" s="1">
        <v>46246</v>
      </c>
      <c r="AH1021">
        <v>25</v>
      </c>
      <c r="AI1021" t="s">
        <v>13404</v>
      </c>
      <c r="AJ1021" t="s">
        <v>13427</v>
      </c>
      <c r="AK1021" t="s">
        <v>13406</v>
      </c>
      <c r="AL1021">
        <v>7978592563</v>
      </c>
      <c r="AM1021" t="s">
        <v>13415</v>
      </c>
      <c r="AN1021" t="s">
        <v>13408</v>
      </c>
      <c r="AO1021">
        <v>856</v>
      </c>
      <c r="AP1021">
        <v>0</v>
      </c>
      <c r="AQ1021" t="s">
        <v>13423</v>
      </c>
      <c r="AR1021">
        <v>1117</v>
      </c>
      <c r="AS1021">
        <v>0</v>
      </c>
      <c r="AZ1021">
        <v>0</v>
      </c>
      <c r="BC1021" t="str">
        <f>VLOOKUP(A1021,Sheet1!$A$1:$E$221,2,0)</f>
        <v>South East Zone</v>
      </c>
      <c r="BD1021" t="str">
        <f>VLOOKUP(A1021,Sheet1!$A$1:$E$221,5,0)</f>
        <v>Pratik Mishra</v>
      </c>
    </row>
    <row r="1022" spans="1:56" x14ac:dyDescent="0.35">
      <c r="A1022" t="s">
        <v>132</v>
      </c>
      <c r="B1022">
        <v>246</v>
      </c>
      <c r="C1022" t="s">
        <v>787</v>
      </c>
      <c r="D1022" t="s">
        <v>10154</v>
      </c>
      <c r="E1022">
        <v>761021</v>
      </c>
      <c r="F1022" t="s">
        <v>15408</v>
      </c>
      <c r="G1022">
        <v>9038116</v>
      </c>
      <c r="H1022" t="s">
        <v>13397</v>
      </c>
      <c r="I1022" t="s">
        <v>10156</v>
      </c>
      <c r="J1022">
        <v>6528886057</v>
      </c>
      <c r="K1022" t="s">
        <v>15409</v>
      </c>
      <c r="L1022">
        <v>38</v>
      </c>
      <c r="M1022">
        <v>47</v>
      </c>
      <c r="N1022" t="s">
        <v>787</v>
      </c>
      <c r="O1022">
        <v>3257807193</v>
      </c>
      <c r="P1022" t="s">
        <v>5491</v>
      </c>
      <c r="Q1022" t="s">
        <v>5492</v>
      </c>
      <c r="T1022" s="1">
        <v>46210</v>
      </c>
      <c r="U1022" s="31">
        <v>46210.698958333334</v>
      </c>
      <c r="V1022">
        <v>1</v>
      </c>
      <c r="W1022">
        <v>90000</v>
      </c>
      <c r="X1022" t="s">
        <v>13400</v>
      </c>
      <c r="Y1022" t="s">
        <v>13401</v>
      </c>
      <c r="Z1022">
        <v>909020041276989</v>
      </c>
      <c r="AA1022" t="s">
        <v>13402</v>
      </c>
      <c r="AB1022">
        <v>3</v>
      </c>
      <c r="AC1022">
        <v>24.15</v>
      </c>
      <c r="AD1022" t="s">
        <v>978</v>
      </c>
      <c r="AE1022" t="s">
        <v>979</v>
      </c>
      <c r="AF1022" t="s">
        <v>13426</v>
      </c>
      <c r="AG1022" s="1">
        <v>46266</v>
      </c>
      <c r="AH1022">
        <v>25</v>
      </c>
      <c r="AI1022" t="s">
        <v>13404</v>
      </c>
      <c r="AJ1022" t="s">
        <v>13435</v>
      </c>
      <c r="AK1022" t="s">
        <v>13406</v>
      </c>
      <c r="AL1022">
        <v>8271515370</v>
      </c>
      <c r="AM1022" t="s">
        <v>13407</v>
      </c>
      <c r="AN1022" t="s">
        <v>13408</v>
      </c>
      <c r="AO1022">
        <v>1540</v>
      </c>
      <c r="AP1022">
        <v>0</v>
      </c>
      <c r="AQ1022" t="s">
        <v>13533</v>
      </c>
      <c r="AR1022">
        <v>1917</v>
      </c>
      <c r="AS1022">
        <v>0</v>
      </c>
      <c r="AZ1022">
        <v>0</v>
      </c>
      <c r="BC1022" t="str">
        <f>VLOOKUP(A1022,Sheet1!$A$1:$E$221,2,0)</f>
        <v>East Zone</v>
      </c>
      <c r="BD1022" t="str">
        <f>VLOOKUP(A1022,Sheet1!$A$1:$E$221,5,0)</f>
        <v>Abhishek Kumar Tiwari</v>
      </c>
    </row>
    <row r="1023" spans="1:56" x14ac:dyDescent="0.35">
      <c r="A1023" t="s">
        <v>260</v>
      </c>
      <c r="B1023">
        <v>1006</v>
      </c>
      <c r="C1023" t="s">
        <v>789</v>
      </c>
      <c r="D1023" t="s">
        <v>11547</v>
      </c>
      <c r="E1023">
        <v>714522</v>
      </c>
      <c r="F1023" t="s">
        <v>1962</v>
      </c>
      <c r="G1023">
        <v>9286072</v>
      </c>
      <c r="H1023" t="s">
        <v>13397</v>
      </c>
      <c r="I1023" t="s">
        <v>1216</v>
      </c>
      <c r="J1023">
        <v>5617726013</v>
      </c>
      <c r="K1023" t="s">
        <v>1070</v>
      </c>
      <c r="L1023">
        <v>42</v>
      </c>
      <c r="M1023">
        <v>47</v>
      </c>
      <c r="N1023" t="s">
        <v>789</v>
      </c>
      <c r="O1023">
        <v>4935082223</v>
      </c>
      <c r="P1023" t="s">
        <v>1287</v>
      </c>
      <c r="Q1023" t="s">
        <v>1959</v>
      </c>
      <c r="T1023" s="1">
        <v>46210</v>
      </c>
      <c r="U1023" s="31">
        <v>46210.658750000002</v>
      </c>
      <c r="V1023">
        <v>1</v>
      </c>
      <c r="W1023">
        <v>75000</v>
      </c>
      <c r="X1023" t="s">
        <v>13400</v>
      </c>
      <c r="Y1023" t="s">
        <v>13401</v>
      </c>
      <c r="Z1023">
        <v>909020041276989</v>
      </c>
      <c r="AA1023" t="s">
        <v>13402</v>
      </c>
      <c r="AB1023">
        <v>3</v>
      </c>
      <c r="AC1023">
        <v>24.15</v>
      </c>
      <c r="AD1023" t="s">
        <v>974</v>
      </c>
      <c r="AE1023" t="s">
        <v>975</v>
      </c>
      <c r="AF1023" t="s">
        <v>13426</v>
      </c>
      <c r="AG1023" s="1">
        <v>46244</v>
      </c>
      <c r="AH1023">
        <v>25</v>
      </c>
      <c r="AI1023" t="s">
        <v>13404</v>
      </c>
      <c r="AJ1023" t="s">
        <v>13435</v>
      </c>
      <c r="AK1023" t="s">
        <v>13406</v>
      </c>
      <c r="AL1023">
        <v>8400454297</v>
      </c>
      <c r="AM1023" t="s">
        <v>13407</v>
      </c>
      <c r="AN1023" t="s">
        <v>13408</v>
      </c>
      <c r="AO1023">
        <v>1284</v>
      </c>
      <c r="AP1023">
        <v>0</v>
      </c>
      <c r="AQ1023" t="s">
        <v>13614</v>
      </c>
      <c r="AR1023">
        <v>1673</v>
      </c>
      <c r="AS1023">
        <v>0</v>
      </c>
      <c r="AZ1023">
        <v>0</v>
      </c>
      <c r="BC1023" t="str">
        <f>VLOOKUP(A1023,Sheet1!$A$1:$E$221,2,0)</f>
        <v>East Zone</v>
      </c>
      <c r="BD1023" t="str">
        <f>VLOOKUP(A1023,Sheet1!$A$1:$E$221,5,0)</f>
        <v>Sheelendra Pratap Singh</v>
      </c>
    </row>
    <row r="1024" spans="1:56" x14ac:dyDescent="0.35">
      <c r="A1024" t="s">
        <v>130</v>
      </c>
      <c r="B1024">
        <v>239</v>
      </c>
      <c r="C1024" t="s">
        <v>787</v>
      </c>
      <c r="D1024" t="s">
        <v>11321</v>
      </c>
      <c r="E1024">
        <v>665004</v>
      </c>
      <c r="F1024" t="s">
        <v>15410</v>
      </c>
      <c r="G1024">
        <v>9138965</v>
      </c>
      <c r="H1024" t="s">
        <v>13397</v>
      </c>
      <c r="I1024" t="s">
        <v>11323</v>
      </c>
      <c r="J1024">
        <v>7814708162</v>
      </c>
      <c r="K1024" t="s">
        <v>15411</v>
      </c>
      <c r="L1024">
        <v>43</v>
      </c>
      <c r="M1024">
        <v>49</v>
      </c>
      <c r="N1024" t="s">
        <v>787</v>
      </c>
      <c r="O1024">
        <v>2941011813</v>
      </c>
      <c r="P1024" t="s">
        <v>121</v>
      </c>
      <c r="Q1024" t="s">
        <v>965</v>
      </c>
      <c r="R1024" t="s">
        <v>15412</v>
      </c>
      <c r="S1024" t="s">
        <v>15413</v>
      </c>
      <c r="T1024" s="1">
        <v>46210</v>
      </c>
      <c r="U1024" s="31">
        <v>46210.807685185187</v>
      </c>
      <c r="V1024">
        <v>1</v>
      </c>
      <c r="W1024">
        <v>75000</v>
      </c>
      <c r="X1024" t="s">
        <v>13400</v>
      </c>
      <c r="Y1024" t="s">
        <v>13401</v>
      </c>
      <c r="Z1024">
        <v>909020041276989</v>
      </c>
      <c r="AA1024" t="s">
        <v>13402</v>
      </c>
      <c r="AB1024">
        <v>4</v>
      </c>
      <c r="AC1024">
        <v>24.15</v>
      </c>
      <c r="AD1024" t="s">
        <v>974</v>
      </c>
      <c r="AE1024" t="s">
        <v>975</v>
      </c>
      <c r="AF1024" t="s">
        <v>13426</v>
      </c>
      <c r="AG1024" s="1">
        <v>46246</v>
      </c>
      <c r="AH1024">
        <v>25</v>
      </c>
      <c r="AI1024" t="s">
        <v>13404</v>
      </c>
      <c r="AJ1024" t="s">
        <v>13435</v>
      </c>
      <c r="AK1024" t="s">
        <v>13406</v>
      </c>
      <c r="AL1024">
        <v>9931523822</v>
      </c>
      <c r="AM1024" t="s">
        <v>13415</v>
      </c>
      <c r="AN1024" t="s">
        <v>13408</v>
      </c>
      <c r="AO1024">
        <v>1284</v>
      </c>
      <c r="AP1024">
        <v>0</v>
      </c>
      <c r="AQ1024" t="s">
        <v>13614</v>
      </c>
      <c r="AR1024">
        <v>1673</v>
      </c>
      <c r="AS1024">
        <v>0</v>
      </c>
      <c r="AZ1024">
        <v>0</v>
      </c>
      <c r="BC1024" t="str">
        <f>VLOOKUP(A1024,Sheet1!$A$1:$E$221,2,0)</f>
        <v>East Zone</v>
      </c>
      <c r="BD1024" t="str">
        <f>VLOOKUP(A1024,Sheet1!$A$1:$E$221,5,0)</f>
        <v>Pavan Kumar Rai</v>
      </c>
    </row>
    <row r="1025" spans="1:56" x14ac:dyDescent="0.35">
      <c r="A1025" t="s">
        <v>270</v>
      </c>
      <c r="B1025">
        <v>221</v>
      </c>
      <c r="C1025" t="s">
        <v>791</v>
      </c>
      <c r="D1025" t="s">
        <v>11668</v>
      </c>
      <c r="E1025">
        <v>351868</v>
      </c>
      <c r="F1025" t="s">
        <v>15414</v>
      </c>
      <c r="G1025">
        <v>8249758</v>
      </c>
      <c r="H1025" t="s">
        <v>13397</v>
      </c>
      <c r="I1025" t="s">
        <v>11670</v>
      </c>
      <c r="J1025">
        <v>2311483138</v>
      </c>
      <c r="K1025" t="s">
        <v>15415</v>
      </c>
      <c r="L1025">
        <v>53</v>
      </c>
      <c r="M1025">
        <v>56</v>
      </c>
      <c r="N1025" t="s">
        <v>791</v>
      </c>
      <c r="O1025">
        <v>5929424282</v>
      </c>
      <c r="P1025" t="s">
        <v>8561</v>
      </c>
      <c r="Q1025" t="s">
        <v>8562</v>
      </c>
      <c r="T1025" s="1">
        <v>46210</v>
      </c>
      <c r="U1025" s="31">
        <v>46210.789895833332</v>
      </c>
      <c r="V1025">
        <v>1</v>
      </c>
      <c r="W1025">
        <v>60000</v>
      </c>
      <c r="X1025" t="s">
        <v>13400</v>
      </c>
      <c r="Y1025" t="s">
        <v>13401</v>
      </c>
      <c r="Z1025">
        <v>909020041276989</v>
      </c>
      <c r="AA1025" t="s">
        <v>13402</v>
      </c>
      <c r="AB1025">
        <v>2</v>
      </c>
      <c r="AC1025">
        <v>24.15</v>
      </c>
      <c r="AD1025" t="s">
        <v>1038</v>
      </c>
      <c r="AE1025" t="s">
        <v>1039</v>
      </c>
      <c r="AF1025" t="s">
        <v>13426</v>
      </c>
      <c r="AG1025" s="1">
        <v>46245</v>
      </c>
      <c r="AH1025">
        <v>25</v>
      </c>
      <c r="AI1025" t="s">
        <v>13404</v>
      </c>
      <c r="AJ1025" t="s">
        <v>13405</v>
      </c>
      <c r="AK1025" t="s">
        <v>13406</v>
      </c>
      <c r="AL1025">
        <v>7683841164</v>
      </c>
      <c r="AM1025" t="s">
        <v>13407</v>
      </c>
      <c r="AN1025" t="s">
        <v>13408</v>
      </c>
      <c r="AO1025">
        <v>1027</v>
      </c>
      <c r="AP1025">
        <v>0</v>
      </c>
      <c r="AQ1025" t="s">
        <v>13471</v>
      </c>
      <c r="AR1025">
        <v>1340</v>
      </c>
      <c r="AS1025">
        <v>0</v>
      </c>
      <c r="AZ1025">
        <v>0</v>
      </c>
      <c r="BC1025" t="str">
        <f>VLOOKUP(A1025,Sheet1!$A$1:$E$221,2,0)</f>
        <v>South East Zone</v>
      </c>
      <c r="BD1025" t="str">
        <f>VLOOKUP(A1025,Sheet1!$A$1:$E$221,5,0)</f>
        <v>Radhashyam Panda</v>
      </c>
    </row>
    <row r="1026" spans="1:56" x14ac:dyDescent="0.35">
      <c r="A1026" t="s">
        <v>125</v>
      </c>
      <c r="B1026">
        <v>112</v>
      </c>
      <c r="C1026" t="s">
        <v>787</v>
      </c>
      <c r="D1026" t="s">
        <v>11957</v>
      </c>
      <c r="E1026">
        <v>296161</v>
      </c>
      <c r="F1026" t="s">
        <v>15416</v>
      </c>
      <c r="G1026">
        <v>8301497</v>
      </c>
      <c r="H1026" t="s">
        <v>13397</v>
      </c>
      <c r="I1026" t="s">
        <v>11959</v>
      </c>
      <c r="J1026">
        <v>4450960046</v>
      </c>
      <c r="K1026" t="s">
        <v>15417</v>
      </c>
      <c r="L1026">
        <v>55</v>
      </c>
      <c r="M1026">
        <v>52</v>
      </c>
      <c r="N1026" t="s">
        <v>787</v>
      </c>
      <c r="O1026">
        <v>2923297533</v>
      </c>
      <c r="P1026" t="s">
        <v>4585</v>
      </c>
      <c r="Q1026" t="s">
        <v>4586</v>
      </c>
      <c r="T1026" s="1">
        <v>46210</v>
      </c>
      <c r="U1026" s="31">
        <v>46210.677453703705</v>
      </c>
      <c r="V1026">
        <v>1</v>
      </c>
      <c r="W1026">
        <v>90000</v>
      </c>
      <c r="X1026" t="s">
        <v>13400</v>
      </c>
      <c r="Y1026" t="s">
        <v>13401</v>
      </c>
      <c r="Z1026">
        <v>909020041276989</v>
      </c>
      <c r="AA1026" t="s">
        <v>13402</v>
      </c>
      <c r="AB1026">
        <v>4</v>
      </c>
      <c r="AC1026">
        <v>24.15</v>
      </c>
      <c r="AD1026" t="s">
        <v>978</v>
      </c>
      <c r="AE1026" t="s">
        <v>979</v>
      </c>
      <c r="AF1026" t="s">
        <v>13403</v>
      </c>
      <c r="AG1026" s="1">
        <v>46267</v>
      </c>
      <c r="AH1026">
        <v>25</v>
      </c>
      <c r="AI1026" t="s">
        <v>13404</v>
      </c>
      <c r="AJ1026" t="s">
        <v>13427</v>
      </c>
      <c r="AK1026" t="s">
        <v>13406</v>
      </c>
      <c r="AL1026">
        <v>9693242641</v>
      </c>
      <c r="AM1026" t="s">
        <v>13415</v>
      </c>
      <c r="AN1026" t="s">
        <v>13408</v>
      </c>
      <c r="AO1026">
        <v>1540</v>
      </c>
      <c r="AP1026">
        <v>0</v>
      </c>
      <c r="AQ1026" t="s">
        <v>13533</v>
      </c>
      <c r="AR1026">
        <v>1917</v>
      </c>
      <c r="AS1026">
        <v>0</v>
      </c>
      <c r="AZ1026">
        <v>0</v>
      </c>
      <c r="BC1026" t="str">
        <f>VLOOKUP(A1026,Sheet1!$A$1:$E$221,2,0)</f>
        <v>East Zone</v>
      </c>
      <c r="BD1026" t="str">
        <f>VLOOKUP(A1026,Sheet1!$A$1:$E$221,5,0)</f>
        <v>Pavan Kumar Rai</v>
      </c>
    </row>
    <row r="1027" spans="1:56" x14ac:dyDescent="0.35">
      <c r="A1027" t="s">
        <v>140</v>
      </c>
      <c r="B1027">
        <v>383</v>
      </c>
      <c r="C1027" t="s">
        <v>787</v>
      </c>
      <c r="D1027" t="s">
        <v>11396</v>
      </c>
      <c r="E1027">
        <v>245850</v>
      </c>
      <c r="F1027" t="s">
        <v>15418</v>
      </c>
      <c r="G1027">
        <v>8438198</v>
      </c>
      <c r="H1027" t="s">
        <v>13397</v>
      </c>
      <c r="I1027" t="s">
        <v>12140</v>
      </c>
      <c r="J1027">
        <v>8657041905</v>
      </c>
      <c r="K1027" t="s">
        <v>15419</v>
      </c>
      <c r="L1027">
        <v>30</v>
      </c>
      <c r="M1027">
        <v>37</v>
      </c>
      <c r="N1027" t="s">
        <v>784</v>
      </c>
      <c r="O1027">
        <v>1632915236</v>
      </c>
      <c r="P1027" t="s">
        <v>1070</v>
      </c>
      <c r="Q1027" t="s">
        <v>1772</v>
      </c>
      <c r="T1027" s="1">
        <v>46210</v>
      </c>
      <c r="U1027" s="31">
        <v>46210.686469907407</v>
      </c>
      <c r="V1027">
        <v>1</v>
      </c>
      <c r="W1027">
        <v>90000</v>
      </c>
      <c r="X1027" t="s">
        <v>13400</v>
      </c>
      <c r="Y1027" t="s">
        <v>13401</v>
      </c>
      <c r="Z1027">
        <v>909020041276989</v>
      </c>
      <c r="AA1027" t="s">
        <v>13402</v>
      </c>
      <c r="AB1027">
        <v>3</v>
      </c>
      <c r="AC1027">
        <v>24.15</v>
      </c>
      <c r="AD1027" t="s">
        <v>931</v>
      </c>
      <c r="AE1027" t="s">
        <v>932</v>
      </c>
      <c r="AF1027" t="s">
        <v>13403</v>
      </c>
      <c r="AG1027" s="1">
        <v>46243</v>
      </c>
      <c r="AH1027">
        <v>25</v>
      </c>
      <c r="AI1027" t="s">
        <v>13404</v>
      </c>
      <c r="AJ1027" t="s">
        <v>13435</v>
      </c>
      <c r="AK1027" t="s">
        <v>13406</v>
      </c>
      <c r="AL1027">
        <v>9102636890</v>
      </c>
      <c r="AM1027" t="s">
        <v>13415</v>
      </c>
      <c r="AN1027" t="s">
        <v>13408</v>
      </c>
      <c r="AO1027">
        <v>1540</v>
      </c>
      <c r="AP1027">
        <v>0</v>
      </c>
      <c r="AQ1027" t="s">
        <v>13451</v>
      </c>
      <c r="AR1027">
        <v>2008</v>
      </c>
      <c r="AS1027">
        <v>0</v>
      </c>
      <c r="AZ1027">
        <v>0</v>
      </c>
      <c r="BC1027" t="str">
        <f>VLOOKUP(A1027,Sheet1!$A$1:$E$221,2,0)</f>
        <v>East Zone</v>
      </c>
      <c r="BD1027" t="str">
        <f>VLOOKUP(A1027,Sheet1!$A$1:$E$221,5,0)</f>
        <v>Pavan Kumar Rai</v>
      </c>
    </row>
    <row r="1028" spans="1:56" x14ac:dyDescent="0.35">
      <c r="A1028" t="s">
        <v>153</v>
      </c>
      <c r="B1028">
        <v>968</v>
      </c>
      <c r="C1028" t="s">
        <v>787</v>
      </c>
      <c r="D1028" t="s">
        <v>11445</v>
      </c>
      <c r="E1028">
        <v>528421</v>
      </c>
      <c r="F1028" t="s">
        <v>15420</v>
      </c>
      <c r="G1028">
        <v>8283147</v>
      </c>
      <c r="H1028" t="s">
        <v>13397</v>
      </c>
      <c r="I1028" t="s">
        <v>1216</v>
      </c>
      <c r="J1028">
        <v>1565701300</v>
      </c>
      <c r="K1028" t="s">
        <v>15421</v>
      </c>
      <c r="L1028">
        <v>47</v>
      </c>
      <c r="M1028">
        <v>46</v>
      </c>
      <c r="N1028" t="s">
        <v>787</v>
      </c>
      <c r="O1028">
        <v>3073938718</v>
      </c>
      <c r="P1028" t="s">
        <v>11446</v>
      </c>
      <c r="Q1028" t="s">
        <v>11447</v>
      </c>
      <c r="T1028" s="1">
        <v>46210</v>
      </c>
      <c r="U1028" s="31">
        <v>46210.739189814813</v>
      </c>
      <c r="V1028">
        <v>1</v>
      </c>
      <c r="W1028">
        <v>77000</v>
      </c>
      <c r="X1028" t="s">
        <v>13400</v>
      </c>
      <c r="Y1028" t="s">
        <v>13401</v>
      </c>
      <c r="Z1028">
        <v>909020041276989</v>
      </c>
      <c r="AA1028" t="s">
        <v>13402</v>
      </c>
      <c r="AB1028">
        <v>2</v>
      </c>
      <c r="AC1028">
        <v>24.15</v>
      </c>
      <c r="AD1028" t="s">
        <v>939</v>
      </c>
      <c r="AE1028" t="s">
        <v>940</v>
      </c>
      <c r="AF1028" t="s">
        <v>13426</v>
      </c>
      <c r="AG1028" s="1">
        <v>46244</v>
      </c>
      <c r="AH1028">
        <v>25</v>
      </c>
      <c r="AI1028" t="s">
        <v>13404</v>
      </c>
      <c r="AJ1028" t="s">
        <v>13405</v>
      </c>
      <c r="AK1028" t="s">
        <v>13406</v>
      </c>
      <c r="AL1028">
        <v>9142288693</v>
      </c>
      <c r="AM1028" t="s">
        <v>13415</v>
      </c>
      <c r="AN1028" t="s">
        <v>13408</v>
      </c>
      <c r="AO1028">
        <v>1318</v>
      </c>
      <c r="AP1028">
        <v>0</v>
      </c>
      <c r="AQ1028" t="s">
        <v>13420</v>
      </c>
      <c r="AR1028">
        <v>1718</v>
      </c>
      <c r="AS1028">
        <v>0</v>
      </c>
      <c r="AZ1028">
        <v>0</v>
      </c>
      <c r="BC1028" t="str">
        <f>VLOOKUP(A1028,Sheet1!$A$1:$E$221,2,0)</f>
        <v>East Zone</v>
      </c>
      <c r="BD1028" t="str">
        <f>VLOOKUP(A1028,Sheet1!$A$1:$E$221,5,0)</f>
        <v>Abhishek Kumar Tiwari</v>
      </c>
    </row>
    <row r="1029" spans="1:56" x14ac:dyDescent="0.35">
      <c r="A1029" t="s">
        <v>240</v>
      </c>
      <c r="B1029">
        <v>248</v>
      </c>
      <c r="C1029" t="s">
        <v>789</v>
      </c>
      <c r="D1029" t="s">
        <v>12054</v>
      </c>
      <c r="E1029">
        <v>129090</v>
      </c>
      <c r="F1029" t="s">
        <v>15422</v>
      </c>
      <c r="G1029">
        <v>8403644</v>
      </c>
      <c r="H1029" t="s">
        <v>13397</v>
      </c>
      <c r="I1029" t="s">
        <v>12056</v>
      </c>
      <c r="J1029">
        <v>2232783039</v>
      </c>
      <c r="K1029" t="s">
        <v>15423</v>
      </c>
      <c r="L1029">
        <v>42</v>
      </c>
      <c r="M1029">
        <v>32</v>
      </c>
      <c r="N1029" t="s">
        <v>789</v>
      </c>
      <c r="O1029">
        <v>7064839840</v>
      </c>
      <c r="P1029" t="s">
        <v>1065</v>
      </c>
      <c r="Q1029" t="s">
        <v>1066</v>
      </c>
      <c r="T1029" s="1">
        <v>46210</v>
      </c>
      <c r="U1029" s="31">
        <v>46210.728078703702</v>
      </c>
      <c r="V1029">
        <v>1</v>
      </c>
      <c r="W1029">
        <v>70000</v>
      </c>
      <c r="X1029" t="s">
        <v>13400</v>
      </c>
      <c r="Y1029" t="s">
        <v>13401</v>
      </c>
      <c r="Z1029">
        <v>909020041276989</v>
      </c>
      <c r="AA1029" t="s">
        <v>13402</v>
      </c>
      <c r="AB1029">
        <v>2</v>
      </c>
      <c r="AC1029">
        <v>24.15</v>
      </c>
      <c r="AD1029" t="s">
        <v>958</v>
      </c>
      <c r="AE1029" t="s">
        <v>959</v>
      </c>
      <c r="AF1029" t="s">
        <v>13403</v>
      </c>
      <c r="AG1029" s="1">
        <v>46242</v>
      </c>
      <c r="AH1029">
        <v>25</v>
      </c>
      <c r="AI1029" t="s">
        <v>13404</v>
      </c>
      <c r="AJ1029" t="s">
        <v>13427</v>
      </c>
      <c r="AK1029" t="s">
        <v>13406</v>
      </c>
      <c r="AL1029">
        <v>7307334004</v>
      </c>
      <c r="AM1029" t="s">
        <v>13407</v>
      </c>
      <c r="AN1029" t="s">
        <v>13408</v>
      </c>
      <c r="AO1029">
        <v>1198</v>
      </c>
      <c r="AP1029">
        <v>0</v>
      </c>
      <c r="AQ1029" t="s">
        <v>13634</v>
      </c>
      <c r="AR1029">
        <v>1562</v>
      </c>
      <c r="AS1029">
        <v>0</v>
      </c>
      <c r="AZ1029">
        <v>0</v>
      </c>
      <c r="BC1029" t="str">
        <f>VLOOKUP(A1029,Sheet1!$A$1:$E$221,2,0)</f>
        <v>East Zone</v>
      </c>
      <c r="BD1029" t="str">
        <f>VLOOKUP(A1029,Sheet1!$A$1:$E$221,5,0)</f>
        <v>Marut Nandan</v>
      </c>
    </row>
    <row r="1030" spans="1:56" x14ac:dyDescent="0.35">
      <c r="A1030" t="s">
        <v>701</v>
      </c>
      <c r="B1030">
        <v>219</v>
      </c>
      <c r="C1030" t="s">
        <v>791</v>
      </c>
      <c r="D1030" t="s">
        <v>12901</v>
      </c>
      <c r="E1030">
        <v>240301</v>
      </c>
      <c r="F1030" t="s">
        <v>15424</v>
      </c>
      <c r="G1030">
        <v>5172991</v>
      </c>
      <c r="H1030" t="s">
        <v>13397</v>
      </c>
      <c r="I1030" t="s">
        <v>12903</v>
      </c>
      <c r="J1030">
        <v>4564015705</v>
      </c>
      <c r="K1030" t="s">
        <v>15425</v>
      </c>
      <c r="L1030">
        <v>43</v>
      </c>
      <c r="M1030">
        <v>48</v>
      </c>
      <c r="N1030" t="s">
        <v>791</v>
      </c>
      <c r="O1030">
        <v>3942666903</v>
      </c>
      <c r="P1030" t="s">
        <v>3732</v>
      </c>
      <c r="Q1030" t="s">
        <v>3733</v>
      </c>
      <c r="T1030" s="1">
        <v>46210</v>
      </c>
      <c r="U1030" s="31">
        <v>46210.712291666663</v>
      </c>
      <c r="V1030">
        <v>1</v>
      </c>
      <c r="W1030">
        <v>90000</v>
      </c>
      <c r="X1030" t="s">
        <v>13400</v>
      </c>
      <c r="Y1030" t="s">
        <v>13401</v>
      </c>
      <c r="Z1030">
        <v>909020041276989</v>
      </c>
      <c r="AA1030" t="s">
        <v>13402</v>
      </c>
      <c r="AB1030">
        <v>5</v>
      </c>
      <c r="AC1030">
        <v>24.15</v>
      </c>
      <c r="AD1030" t="s">
        <v>1180</v>
      </c>
      <c r="AE1030" t="s">
        <v>1181</v>
      </c>
      <c r="AF1030" t="s">
        <v>13403</v>
      </c>
      <c r="AG1030" s="1">
        <v>46246</v>
      </c>
      <c r="AH1030">
        <v>25</v>
      </c>
      <c r="AI1030" t="s">
        <v>13404</v>
      </c>
      <c r="AJ1030" t="s">
        <v>13435</v>
      </c>
      <c r="AK1030" t="s">
        <v>13406</v>
      </c>
      <c r="AL1030">
        <v>9790311281</v>
      </c>
      <c r="AM1030" t="s">
        <v>13415</v>
      </c>
      <c r="AN1030" t="s">
        <v>13408</v>
      </c>
      <c r="AO1030">
        <v>1540</v>
      </c>
      <c r="AP1030">
        <v>0</v>
      </c>
      <c r="AQ1030" t="s">
        <v>13431</v>
      </c>
      <c r="AR1030">
        <v>2069</v>
      </c>
      <c r="AS1030">
        <v>0</v>
      </c>
      <c r="AZ1030">
        <v>0</v>
      </c>
      <c r="BC1030" t="str">
        <f>VLOOKUP(A1030,Sheet1!$A$1:$E$221,2,0)</f>
        <v>South East Zone</v>
      </c>
      <c r="BD1030" t="str">
        <f>VLOOKUP(A1030,Sheet1!$A$1:$E$221,5,0)</f>
        <v>Radhashyam Panda</v>
      </c>
    </row>
    <row r="1031" spans="1:56" x14ac:dyDescent="0.35">
      <c r="A1031" t="s">
        <v>190</v>
      </c>
      <c r="B1031">
        <v>737</v>
      </c>
      <c r="C1031" t="s">
        <v>792</v>
      </c>
      <c r="D1031" t="s">
        <v>11564</v>
      </c>
      <c r="E1031">
        <v>637361</v>
      </c>
      <c r="F1031" t="s">
        <v>15426</v>
      </c>
      <c r="G1031">
        <v>8162601</v>
      </c>
      <c r="H1031" t="s">
        <v>13397</v>
      </c>
      <c r="I1031" t="s">
        <v>6306</v>
      </c>
      <c r="J1031">
        <v>8150298074</v>
      </c>
      <c r="K1031" t="s">
        <v>15427</v>
      </c>
      <c r="L1031">
        <v>50</v>
      </c>
      <c r="M1031">
        <v>22</v>
      </c>
      <c r="N1031" t="s">
        <v>792</v>
      </c>
      <c r="O1031">
        <v>1591070374</v>
      </c>
      <c r="P1031" t="s">
        <v>2715</v>
      </c>
      <c r="Q1031" t="s">
        <v>2716</v>
      </c>
      <c r="T1031" s="1">
        <v>46210</v>
      </c>
      <c r="U1031" s="31">
        <v>46210.761412037034</v>
      </c>
      <c r="V1031">
        <v>1</v>
      </c>
      <c r="W1031">
        <v>77000</v>
      </c>
      <c r="X1031" t="s">
        <v>13400</v>
      </c>
      <c r="Y1031" t="s">
        <v>13401</v>
      </c>
      <c r="Z1031">
        <v>909020041276989</v>
      </c>
      <c r="AA1031" t="s">
        <v>13402</v>
      </c>
      <c r="AB1031">
        <v>2</v>
      </c>
      <c r="AC1031">
        <v>24.15</v>
      </c>
      <c r="AD1031" t="s">
        <v>1025</v>
      </c>
      <c r="AE1031" t="s">
        <v>1026</v>
      </c>
      <c r="AF1031" t="s">
        <v>13414</v>
      </c>
      <c r="AG1031" s="1">
        <v>46240</v>
      </c>
      <c r="AH1031">
        <v>25</v>
      </c>
      <c r="AI1031" t="s">
        <v>13404</v>
      </c>
      <c r="AJ1031" t="s">
        <v>13405</v>
      </c>
      <c r="AK1031" t="s">
        <v>13406</v>
      </c>
      <c r="AL1031">
        <v>8754663434</v>
      </c>
      <c r="AM1031" t="s">
        <v>13415</v>
      </c>
      <c r="AN1031" t="s">
        <v>13408</v>
      </c>
      <c r="AO1031">
        <v>1318</v>
      </c>
      <c r="AP1031">
        <v>0</v>
      </c>
      <c r="AQ1031" t="s">
        <v>13459</v>
      </c>
      <c r="AR1031">
        <v>1640</v>
      </c>
      <c r="AS1031">
        <v>0</v>
      </c>
      <c r="AZ1031">
        <v>0</v>
      </c>
      <c r="BC1031" t="str">
        <f>VLOOKUP(A1031,Sheet1!$A$1:$E$221,2,0)</f>
        <v>South Zone</v>
      </c>
      <c r="BD1031" t="str">
        <f>VLOOKUP(A1031,Sheet1!$A$1:$E$221,5,0)</f>
        <v>Sankar T</v>
      </c>
    </row>
    <row r="1032" spans="1:56" x14ac:dyDescent="0.35">
      <c r="A1032" t="s">
        <v>760</v>
      </c>
      <c r="B1032">
        <v>391</v>
      </c>
      <c r="C1032" t="s">
        <v>791</v>
      </c>
      <c r="D1032" t="s">
        <v>12999</v>
      </c>
      <c r="E1032">
        <v>710090</v>
      </c>
      <c r="F1032" t="s">
        <v>15428</v>
      </c>
      <c r="G1032">
        <v>8583417</v>
      </c>
      <c r="H1032" t="s">
        <v>13397</v>
      </c>
      <c r="I1032" t="s">
        <v>13001</v>
      </c>
      <c r="J1032">
        <v>2508381696</v>
      </c>
      <c r="K1032" t="s">
        <v>15429</v>
      </c>
      <c r="L1032">
        <v>43</v>
      </c>
      <c r="M1032">
        <v>39</v>
      </c>
      <c r="N1032" t="s">
        <v>791</v>
      </c>
      <c r="O1032">
        <v>7424424752</v>
      </c>
      <c r="P1032" t="s">
        <v>4277</v>
      </c>
      <c r="Q1032" t="s">
        <v>4278</v>
      </c>
      <c r="T1032" s="1">
        <v>46210</v>
      </c>
      <c r="U1032" s="31">
        <v>46210.702256944445</v>
      </c>
      <c r="V1032">
        <v>1</v>
      </c>
      <c r="W1032">
        <v>77000</v>
      </c>
      <c r="X1032" t="s">
        <v>13400</v>
      </c>
      <c r="Y1032" t="s">
        <v>13401</v>
      </c>
      <c r="Z1032">
        <v>909020041276989</v>
      </c>
      <c r="AA1032" t="s">
        <v>13626</v>
      </c>
      <c r="AB1032">
        <v>2</v>
      </c>
      <c r="AC1032">
        <v>24.15</v>
      </c>
      <c r="AD1032" t="s">
        <v>1256</v>
      </c>
      <c r="AE1032" t="s">
        <v>1257</v>
      </c>
      <c r="AF1032" t="s">
        <v>13403</v>
      </c>
      <c r="AG1032" s="1">
        <v>46243</v>
      </c>
      <c r="AH1032">
        <v>36</v>
      </c>
      <c r="AI1032" t="s">
        <v>13404</v>
      </c>
      <c r="AJ1032" t="s">
        <v>13405</v>
      </c>
      <c r="AK1032" t="s">
        <v>13406</v>
      </c>
      <c r="AL1032">
        <v>7894843683</v>
      </c>
      <c r="AM1032" t="s">
        <v>13415</v>
      </c>
      <c r="AN1032" t="s">
        <v>13408</v>
      </c>
      <c r="AO1032">
        <v>1318</v>
      </c>
      <c r="AP1032">
        <v>0</v>
      </c>
      <c r="AQ1032" t="s">
        <v>14059</v>
      </c>
      <c r="AR1032">
        <v>2400</v>
      </c>
      <c r="AS1032">
        <v>0</v>
      </c>
      <c r="AZ1032">
        <v>0</v>
      </c>
      <c r="BC1032" t="str">
        <f>VLOOKUP(A1032,Sheet1!$A$1:$E$221,2,0)</f>
        <v>South East Zone</v>
      </c>
      <c r="BD1032" t="str">
        <f>VLOOKUP(A1032,Sheet1!$A$1:$E$221,5,0)</f>
        <v>Pratik Mishra</v>
      </c>
    </row>
    <row r="1033" spans="1:56" x14ac:dyDescent="0.35">
      <c r="A1033" t="s">
        <v>274</v>
      </c>
      <c r="B1033">
        <v>288</v>
      </c>
      <c r="C1033" t="s">
        <v>791</v>
      </c>
      <c r="D1033" t="s">
        <v>11698</v>
      </c>
      <c r="E1033">
        <v>356880</v>
      </c>
      <c r="F1033" t="s">
        <v>15430</v>
      </c>
      <c r="G1033">
        <v>8257580</v>
      </c>
      <c r="H1033" t="s">
        <v>13397</v>
      </c>
      <c r="I1033" t="s">
        <v>11700</v>
      </c>
      <c r="J1033">
        <v>6992459483</v>
      </c>
      <c r="K1033" t="s">
        <v>15431</v>
      </c>
      <c r="L1033">
        <v>37</v>
      </c>
      <c r="M1033">
        <v>42</v>
      </c>
      <c r="N1033" t="s">
        <v>791</v>
      </c>
      <c r="O1033">
        <v>8966072693</v>
      </c>
      <c r="P1033" t="s">
        <v>2276</v>
      </c>
      <c r="Q1033" t="s">
        <v>2277</v>
      </c>
      <c r="T1033" s="1">
        <v>46210</v>
      </c>
      <c r="U1033" s="31">
        <v>46210.822129629632</v>
      </c>
      <c r="V1033">
        <v>1</v>
      </c>
      <c r="W1033">
        <v>70000</v>
      </c>
      <c r="X1033" t="s">
        <v>13400</v>
      </c>
      <c r="Y1033" t="s">
        <v>13401</v>
      </c>
      <c r="Z1033">
        <v>909020041276989</v>
      </c>
      <c r="AA1033" t="s">
        <v>13402</v>
      </c>
      <c r="AB1033">
        <v>2</v>
      </c>
      <c r="AC1033">
        <v>24.15</v>
      </c>
      <c r="AD1033" t="s">
        <v>1235</v>
      </c>
      <c r="AE1033" t="s">
        <v>1236</v>
      </c>
      <c r="AF1033" t="s">
        <v>13403</v>
      </c>
      <c r="AG1033" s="1">
        <v>46246</v>
      </c>
      <c r="AH1033">
        <v>25</v>
      </c>
      <c r="AI1033" t="s">
        <v>13404</v>
      </c>
      <c r="AJ1033" t="s">
        <v>13435</v>
      </c>
      <c r="AK1033" t="s">
        <v>13406</v>
      </c>
      <c r="AL1033">
        <v>7735313472</v>
      </c>
      <c r="AM1033" t="s">
        <v>13407</v>
      </c>
      <c r="AN1033" t="s">
        <v>13408</v>
      </c>
      <c r="AO1033">
        <v>1198</v>
      </c>
      <c r="AP1033">
        <v>0</v>
      </c>
      <c r="AQ1033" t="s">
        <v>13454</v>
      </c>
      <c r="AR1033">
        <v>1491</v>
      </c>
      <c r="AS1033">
        <v>0</v>
      </c>
      <c r="AZ1033">
        <v>0</v>
      </c>
      <c r="BC1033" t="str">
        <f>VLOOKUP(A1033,Sheet1!$A$1:$E$221,2,0)</f>
        <v>South East Zone</v>
      </c>
      <c r="BD1033" t="str">
        <f>VLOOKUP(A1033,Sheet1!$A$1:$E$221,5,0)</f>
        <v>Radhashyam Panda</v>
      </c>
    </row>
    <row r="1034" spans="1:56" x14ac:dyDescent="0.35">
      <c r="A1034" t="s">
        <v>285</v>
      </c>
      <c r="B1034">
        <v>1301</v>
      </c>
      <c r="C1034" t="s">
        <v>782</v>
      </c>
      <c r="D1034" t="s">
        <v>11597</v>
      </c>
      <c r="E1034">
        <v>690911</v>
      </c>
      <c r="F1034" t="s">
        <v>15432</v>
      </c>
      <c r="G1034">
        <v>9286347</v>
      </c>
      <c r="H1034" t="s">
        <v>13397</v>
      </c>
      <c r="I1034" t="s">
        <v>11599</v>
      </c>
      <c r="J1034">
        <v>6766738766</v>
      </c>
      <c r="K1034" t="s">
        <v>15433</v>
      </c>
      <c r="L1034">
        <v>27</v>
      </c>
      <c r="M1034">
        <v>30</v>
      </c>
      <c r="N1034" t="s">
        <v>782</v>
      </c>
      <c r="O1034">
        <v>3836602049</v>
      </c>
      <c r="P1034" t="s">
        <v>10792</v>
      </c>
      <c r="Q1034" t="s">
        <v>10793</v>
      </c>
      <c r="R1034" t="s">
        <v>15434</v>
      </c>
      <c r="S1034" t="s">
        <v>15435</v>
      </c>
      <c r="T1034" s="1">
        <v>46210</v>
      </c>
      <c r="U1034" s="31">
        <v>46210.867314814815</v>
      </c>
      <c r="V1034">
        <v>1</v>
      </c>
      <c r="W1034">
        <v>73000</v>
      </c>
      <c r="X1034" t="s">
        <v>13400</v>
      </c>
      <c r="Y1034" t="s">
        <v>13401</v>
      </c>
      <c r="Z1034">
        <v>909020041276989</v>
      </c>
      <c r="AA1034" t="s">
        <v>13402</v>
      </c>
      <c r="AB1034">
        <v>2</v>
      </c>
      <c r="AC1034">
        <v>24.5</v>
      </c>
      <c r="AD1034" t="s">
        <v>3086</v>
      </c>
      <c r="AE1034" t="s">
        <v>3087</v>
      </c>
      <c r="AF1034" t="s">
        <v>13426</v>
      </c>
      <c r="AG1034" s="1">
        <v>46242</v>
      </c>
      <c r="AH1034">
        <v>25</v>
      </c>
      <c r="AI1034" t="s">
        <v>13404</v>
      </c>
      <c r="AJ1034" t="s">
        <v>13427</v>
      </c>
      <c r="AK1034" t="s">
        <v>13406</v>
      </c>
      <c r="AL1034">
        <v>6366278099</v>
      </c>
      <c r="AM1034" t="s">
        <v>13407</v>
      </c>
      <c r="AN1034" t="s">
        <v>13408</v>
      </c>
      <c r="AO1034">
        <v>1250</v>
      </c>
      <c r="AP1034">
        <v>0</v>
      </c>
      <c r="AQ1034" t="s">
        <v>14267</v>
      </c>
      <c r="AR1034">
        <v>1678</v>
      </c>
      <c r="AS1034">
        <v>0</v>
      </c>
      <c r="AZ1034">
        <v>0</v>
      </c>
      <c r="BC1034" t="str">
        <f>VLOOKUP(A1034,Sheet1!$A$1:$E$221,2,0)</f>
        <v>West Zone</v>
      </c>
      <c r="BD1034" t="str">
        <f>VLOOKUP(A1034,Sheet1!$A$1:$E$221,5,0)</f>
        <v>Naveen Kumar</v>
      </c>
    </row>
    <row r="1035" spans="1:56" x14ac:dyDescent="0.35">
      <c r="A1035" t="s">
        <v>285</v>
      </c>
      <c r="B1035">
        <v>1301</v>
      </c>
      <c r="C1035" t="s">
        <v>782</v>
      </c>
      <c r="D1035" t="s">
        <v>11597</v>
      </c>
      <c r="E1035">
        <v>690911</v>
      </c>
      <c r="F1035" t="s">
        <v>15432</v>
      </c>
      <c r="G1035">
        <v>9286347</v>
      </c>
      <c r="H1035" t="s">
        <v>13397</v>
      </c>
      <c r="I1035" t="s">
        <v>11600</v>
      </c>
      <c r="J1035">
        <v>2085814711</v>
      </c>
      <c r="K1035" t="s">
        <v>15436</v>
      </c>
      <c r="L1035">
        <v>40</v>
      </c>
      <c r="M1035">
        <v>41</v>
      </c>
      <c r="N1035" t="s">
        <v>782</v>
      </c>
      <c r="O1035">
        <v>3867922765</v>
      </c>
      <c r="P1035" t="s">
        <v>10792</v>
      </c>
      <c r="Q1035" t="s">
        <v>10793</v>
      </c>
      <c r="R1035" t="s">
        <v>15434</v>
      </c>
      <c r="S1035" t="s">
        <v>15435</v>
      </c>
      <c r="T1035" s="1">
        <v>46210</v>
      </c>
      <c r="U1035" s="31">
        <v>46210.867326388892</v>
      </c>
      <c r="V1035">
        <v>1</v>
      </c>
      <c r="W1035">
        <v>73000</v>
      </c>
      <c r="X1035" t="s">
        <v>13400</v>
      </c>
      <c r="Y1035" t="s">
        <v>13401</v>
      </c>
      <c r="Z1035">
        <v>909020041276989</v>
      </c>
      <c r="AA1035" t="s">
        <v>13402</v>
      </c>
      <c r="AB1035">
        <v>2</v>
      </c>
      <c r="AC1035">
        <v>24.5</v>
      </c>
      <c r="AD1035" t="s">
        <v>3086</v>
      </c>
      <c r="AE1035" t="s">
        <v>3087</v>
      </c>
      <c r="AF1035" t="s">
        <v>13426</v>
      </c>
      <c r="AG1035" s="1">
        <v>46242</v>
      </c>
      <c r="AH1035">
        <v>25</v>
      </c>
      <c r="AI1035" t="s">
        <v>13404</v>
      </c>
      <c r="AJ1035" t="s">
        <v>13427</v>
      </c>
      <c r="AK1035" t="s">
        <v>13406</v>
      </c>
      <c r="AL1035">
        <v>7891236492</v>
      </c>
      <c r="AM1035" t="s">
        <v>13407</v>
      </c>
      <c r="AN1035" t="s">
        <v>13408</v>
      </c>
      <c r="AO1035">
        <v>1250</v>
      </c>
      <c r="AP1035">
        <v>0</v>
      </c>
      <c r="AQ1035" t="s">
        <v>14267</v>
      </c>
      <c r="AR1035">
        <v>1678</v>
      </c>
      <c r="AS1035">
        <v>0</v>
      </c>
      <c r="AZ1035">
        <v>0</v>
      </c>
      <c r="BC1035" t="str">
        <f>VLOOKUP(A1035,Sheet1!$A$1:$E$221,2,0)</f>
        <v>West Zone</v>
      </c>
      <c r="BD1035" t="str">
        <f>VLOOKUP(A1035,Sheet1!$A$1:$E$221,5,0)</f>
        <v>Naveen Kumar</v>
      </c>
    </row>
    <row r="1036" spans="1:56" x14ac:dyDescent="0.35">
      <c r="A1036" t="s">
        <v>215</v>
      </c>
      <c r="B1036">
        <v>429</v>
      </c>
      <c r="C1036" t="s">
        <v>791</v>
      </c>
      <c r="D1036" t="s">
        <v>9104</v>
      </c>
      <c r="E1036">
        <v>456661</v>
      </c>
      <c r="F1036" t="s">
        <v>15437</v>
      </c>
      <c r="G1036">
        <v>8372987</v>
      </c>
      <c r="H1036" t="s">
        <v>13397</v>
      </c>
      <c r="I1036" t="s">
        <v>11746</v>
      </c>
      <c r="J1036">
        <v>5466316421</v>
      </c>
      <c r="K1036" t="s">
        <v>15438</v>
      </c>
      <c r="L1036">
        <v>46</v>
      </c>
      <c r="M1036">
        <v>58</v>
      </c>
      <c r="N1036" t="s">
        <v>791</v>
      </c>
      <c r="O1036">
        <v>1310950490</v>
      </c>
      <c r="P1036" t="s">
        <v>3144</v>
      </c>
      <c r="Q1036" t="s">
        <v>3145</v>
      </c>
      <c r="T1036" s="1">
        <v>46210</v>
      </c>
      <c r="U1036" s="31">
        <v>46210.802037037036</v>
      </c>
      <c r="V1036">
        <v>1</v>
      </c>
      <c r="W1036">
        <v>90000</v>
      </c>
      <c r="X1036" t="s">
        <v>13400</v>
      </c>
      <c r="Y1036" t="s">
        <v>13401</v>
      </c>
      <c r="Z1036">
        <v>909020041276989</v>
      </c>
      <c r="AA1036" t="s">
        <v>13626</v>
      </c>
      <c r="AB1036">
        <v>4</v>
      </c>
      <c r="AC1036">
        <v>24.15</v>
      </c>
      <c r="AD1036" t="s">
        <v>1378</v>
      </c>
      <c r="AE1036" t="s">
        <v>1379</v>
      </c>
      <c r="AF1036" t="s">
        <v>13414</v>
      </c>
      <c r="AG1036" s="1">
        <v>46243</v>
      </c>
      <c r="AH1036">
        <v>36</v>
      </c>
      <c r="AI1036" t="s">
        <v>13404</v>
      </c>
      <c r="AJ1036" t="s">
        <v>13405</v>
      </c>
      <c r="AK1036" t="s">
        <v>13406</v>
      </c>
      <c r="AL1036">
        <v>9668348221</v>
      </c>
      <c r="AM1036" t="s">
        <v>13415</v>
      </c>
      <c r="AN1036" t="s">
        <v>13408</v>
      </c>
      <c r="AO1036">
        <v>1540</v>
      </c>
      <c r="AP1036">
        <v>0</v>
      </c>
      <c r="AQ1036" t="s">
        <v>13729</v>
      </c>
      <c r="AR1036">
        <v>2975</v>
      </c>
      <c r="AS1036">
        <v>0</v>
      </c>
      <c r="AZ1036">
        <v>0</v>
      </c>
      <c r="BC1036" t="str">
        <f>VLOOKUP(A1036,Sheet1!$A$1:$E$221,2,0)</f>
        <v>South East Zone</v>
      </c>
      <c r="BD1036" t="str">
        <f>VLOOKUP(A1036,Sheet1!$A$1:$E$221,5,0)</f>
        <v>Pratik Mishra</v>
      </c>
    </row>
    <row r="1037" spans="1:56" x14ac:dyDescent="0.35">
      <c r="A1037" t="s">
        <v>239</v>
      </c>
      <c r="B1037">
        <v>242</v>
      </c>
      <c r="C1037" t="s">
        <v>791</v>
      </c>
      <c r="D1037" t="s">
        <v>11678</v>
      </c>
      <c r="E1037">
        <v>80759</v>
      </c>
      <c r="F1037" t="s">
        <v>15439</v>
      </c>
      <c r="G1037">
        <v>8415164</v>
      </c>
      <c r="H1037" t="s">
        <v>13397</v>
      </c>
      <c r="I1037" t="s">
        <v>11681</v>
      </c>
      <c r="J1037">
        <v>4237972726</v>
      </c>
      <c r="K1037" t="s">
        <v>15440</v>
      </c>
      <c r="L1037">
        <v>41</v>
      </c>
      <c r="M1037">
        <v>43</v>
      </c>
      <c r="N1037" t="s">
        <v>791</v>
      </c>
      <c r="O1037">
        <v>3745233684</v>
      </c>
      <c r="P1037" t="s">
        <v>2250</v>
      </c>
      <c r="Q1037" t="s">
        <v>2251</v>
      </c>
      <c r="T1037" s="1">
        <v>46210</v>
      </c>
      <c r="U1037" s="31">
        <v>46210.70003472222</v>
      </c>
      <c r="V1037">
        <v>1</v>
      </c>
      <c r="W1037">
        <v>70000</v>
      </c>
      <c r="X1037" t="s">
        <v>13400</v>
      </c>
      <c r="Y1037" t="s">
        <v>13401</v>
      </c>
      <c r="Z1037">
        <v>909020041276989</v>
      </c>
      <c r="AA1037" t="s">
        <v>13402</v>
      </c>
      <c r="AB1037">
        <v>6</v>
      </c>
      <c r="AC1037">
        <v>24.15</v>
      </c>
      <c r="AD1037" t="s">
        <v>1029</v>
      </c>
      <c r="AE1037" t="s">
        <v>1030</v>
      </c>
      <c r="AF1037" t="s">
        <v>13414</v>
      </c>
      <c r="AG1037" s="1">
        <v>46241</v>
      </c>
      <c r="AH1037">
        <v>25</v>
      </c>
      <c r="AI1037" t="s">
        <v>13404</v>
      </c>
      <c r="AJ1037" t="s">
        <v>13427</v>
      </c>
      <c r="AK1037" t="s">
        <v>13406</v>
      </c>
      <c r="AL1037">
        <v>9861447022</v>
      </c>
      <c r="AM1037" t="s">
        <v>13415</v>
      </c>
      <c r="AN1037" t="s">
        <v>13408</v>
      </c>
      <c r="AO1037">
        <v>1198</v>
      </c>
      <c r="AP1037">
        <v>0</v>
      </c>
      <c r="AQ1037" t="s">
        <v>13409</v>
      </c>
      <c r="AR1037">
        <v>1563</v>
      </c>
      <c r="AS1037">
        <v>0</v>
      </c>
      <c r="AZ1037">
        <v>0</v>
      </c>
      <c r="BC1037" t="str">
        <f>VLOOKUP(A1037,Sheet1!$A$1:$E$221,2,0)</f>
        <v>South East Zone</v>
      </c>
      <c r="BD1037" t="str">
        <f>VLOOKUP(A1037,Sheet1!$A$1:$E$221,5,0)</f>
        <v>Radhashyam Panda</v>
      </c>
    </row>
    <row r="1038" spans="1:56" x14ac:dyDescent="0.35">
      <c r="A1038" t="s">
        <v>239</v>
      </c>
      <c r="B1038">
        <v>242</v>
      </c>
      <c r="C1038" t="s">
        <v>791</v>
      </c>
      <c r="D1038" t="s">
        <v>11678</v>
      </c>
      <c r="E1038">
        <v>80759</v>
      </c>
      <c r="F1038" t="s">
        <v>15439</v>
      </c>
      <c r="G1038">
        <v>8415164</v>
      </c>
      <c r="H1038" t="s">
        <v>13397</v>
      </c>
      <c r="I1038" t="s">
        <v>11680</v>
      </c>
      <c r="J1038">
        <v>1271326128</v>
      </c>
      <c r="K1038" t="s">
        <v>15441</v>
      </c>
      <c r="L1038">
        <v>40</v>
      </c>
      <c r="M1038">
        <v>32</v>
      </c>
      <c r="N1038" t="s">
        <v>791</v>
      </c>
      <c r="O1038">
        <v>2667194747</v>
      </c>
      <c r="P1038" t="s">
        <v>2250</v>
      </c>
      <c r="Q1038" t="s">
        <v>2251</v>
      </c>
      <c r="T1038" s="1">
        <v>46210</v>
      </c>
      <c r="U1038" s="31">
        <v>46210.700046296297</v>
      </c>
      <c r="V1038">
        <v>1</v>
      </c>
      <c r="W1038">
        <v>60000</v>
      </c>
      <c r="X1038" t="s">
        <v>13400</v>
      </c>
      <c r="Y1038" t="s">
        <v>13401</v>
      </c>
      <c r="Z1038">
        <v>909020041276989</v>
      </c>
      <c r="AA1038" t="s">
        <v>13402</v>
      </c>
      <c r="AB1038">
        <v>6</v>
      </c>
      <c r="AC1038">
        <v>24.15</v>
      </c>
      <c r="AD1038" t="s">
        <v>1038</v>
      </c>
      <c r="AE1038" t="s">
        <v>1039</v>
      </c>
      <c r="AF1038" t="s">
        <v>13936</v>
      </c>
      <c r="AG1038" s="1">
        <v>46241</v>
      </c>
      <c r="AH1038">
        <v>25</v>
      </c>
      <c r="AI1038" t="s">
        <v>13404</v>
      </c>
      <c r="AJ1038" t="s">
        <v>13427</v>
      </c>
      <c r="AK1038" t="s">
        <v>13406</v>
      </c>
      <c r="AL1038">
        <v>9861713141</v>
      </c>
      <c r="AM1038" t="s">
        <v>13415</v>
      </c>
      <c r="AN1038" t="s">
        <v>13408</v>
      </c>
      <c r="AO1038">
        <v>1027</v>
      </c>
      <c r="AP1038">
        <v>0</v>
      </c>
      <c r="AQ1038" t="s">
        <v>13471</v>
      </c>
      <c r="AR1038">
        <v>1340</v>
      </c>
      <c r="AS1038">
        <v>0</v>
      </c>
      <c r="AZ1038">
        <v>0</v>
      </c>
      <c r="BC1038" t="str">
        <f>VLOOKUP(A1038,Sheet1!$A$1:$E$221,2,0)</f>
        <v>South East Zone</v>
      </c>
      <c r="BD1038" t="str">
        <f>VLOOKUP(A1038,Sheet1!$A$1:$E$221,5,0)</f>
        <v>Radhashyam Panda</v>
      </c>
    </row>
    <row r="1039" spans="1:56" x14ac:dyDescent="0.35">
      <c r="A1039" t="s">
        <v>239</v>
      </c>
      <c r="B1039">
        <v>242</v>
      </c>
      <c r="C1039" t="s">
        <v>791</v>
      </c>
      <c r="D1039" t="s">
        <v>11678</v>
      </c>
      <c r="E1039">
        <v>80759</v>
      </c>
      <c r="F1039" t="s">
        <v>15439</v>
      </c>
      <c r="G1039">
        <v>8415164</v>
      </c>
      <c r="H1039" t="s">
        <v>13397</v>
      </c>
      <c r="I1039" t="s">
        <v>11683</v>
      </c>
      <c r="J1039">
        <v>9299451404</v>
      </c>
      <c r="K1039" t="s">
        <v>15442</v>
      </c>
      <c r="L1039">
        <v>29</v>
      </c>
      <c r="M1039">
        <v>34</v>
      </c>
      <c r="N1039" t="s">
        <v>791</v>
      </c>
      <c r="O1039">
        <v>3597856810</v>
      </c>
      <c r="P1039" t="s">
        <v>2250</v>
      </c>
      <c r="Q1039" t="s">
        <v>2251</v>
      </c>
      <c r="T1039" s="1">
        <v>46210</v>
      </c>
      <c r="U1039" s="31">
        <v>46210.700057870374</v>
      </c>
      <c r="V1039">
        <v>1</v>
      </c>
      <c r="W1039">
        <v>60000</v>
      </c>
      <c r="X1039" t="s">
        <v>13400</v>
      </c>
      <c r="Y1039" t="s">
        <v>13401</v>
      </c>
      <c r="Z1039">
        <v>909020041276989</v>
      </c>
      <c r="AA1039" t="s">
        <v>13402</v>
      </c>
      <c r="AB1039">
        <v>6</v>
      </c>
      <c r="AC1039">
        <v>24.15</v>
      </c>
      <c r="AD1039" t="s">
        <v>1038</v>
      </c>
      <c r="AE1039" t="s">
        <v>1039</v>
      </c>
      <c r="AF1039" t="s">
        <v>13936</v>
      </c>
      <c r="AG1039" s="1">
        <v>46241</v>
      </c>
      <c r="AH1039">
        <v>25</v>
      </c>
      <c r="AI1039" t="s">
        <v>13404</v>
      </c>
      <c r="AJ1039" t="s">
        <v>13427</v>
      </c>
      <c r="AK1039" t="s">
        <v>13406</v>
      </c>
      <c r="AL1039">
        <v>8984037196</v>
      </c>
      <c r="AM1039" t="s">
        <v>13415</v>
      </c>
      <c r="AN1039" t="s">
        <v>13408</v>
      </c>
      <c r="AO1039">
        <v>1027</v>
      </c>
      <c r="AP1039">
        <v>0</v>
      </c>
      <c r="AQ1039" t="s">
        <v>13471</v>
      </c>
      <c r="AR1039">
        <v>1340</v>
      </c>
      <c r="AS1039">
        <v>0</v>
      </c>
      <c r="AZ1039">
        <v>0</v>
      </c>
      <c r="BC1039" t="str">
        <f>VLOOKUP(A1039,Sheet1!$A$1:$E$221,2,0)</f>
        <v>South East Zone</v>
      </c>
      <c r="BD1039" t="str">
        <f>VLOOKUP(A1039,Sheet1!$A$1:$E$221,5,0)</f>
        <v>Radhashyam Panda</v>
      </c>
    </row>
    <row r="1040" spans="1:56" x14ac:dyDescent="0.35">
      <c r="A1040" t="s">
        <v>239</v>
      </c>
      <c r="B1040">
        <v>242</v>
      </c>
      <c r="C1040" t="s">
        <v>791</v>
      </c>
      <c r="D1040" t="s">
        <v>11678</v>
      </c>
      <c r="E1040">
        <v>80759</v>
      </c>
      <c r="F1040" t="s">
        <v>15439</v>
      </c>
      <c r="G1040">
        <v>8415164</v>
      </c>
      <c r="H1040" t="s">
        <v>13397</v>
      </c>
      <c r="I1040" t="s">
        <v>11682</v>
      </c>
      <c r="J1040">
        <v>3822469301</v>
      </c>
      <c r="K1040" t="s">
        <v>15443</v>
      </c>
      <c r="L1040">
        <v>35</v>
      </c>
      <c r="M1040">
        <v>39</v>
      </c>
      <c r="N1040" t="s">
        <v>791</v>
      </c>
      <c r="O1040">
        <v>7260963353</v>
      </c>
      <c r="P1040" t="s">
        <v>2250</v>
      </c>
      <c r="Q1040" t="s">
        <v>2251</v>
      </c>
      <c r="T1040" s="1">
        <v>46210</v>
      </c>
      <c r="U1040" s="31">
        <v>46210.700069444443</v>
      </c>
      <c r="V1040">
        <v>1</v>
      </c>
      <c r="W1040">
        <v>70000</v>
      </c>
      <c r="X1040" t="s">
        <v>13400</v>
      </c>
      <c r="Y1040" t="s">
        <v>13401</v>
      </c>
      <c r="Z1040">
        <v>909020041276989</v>
      </c>
      <c r="AA1040" t="s">
        <v>13402</v>
      </c>
      <c r="AB1040">
        <v>5</v>
      </c>
      <c r="AC1040">
        <v>24.15</v>
      </c>
      <c r="AD1040" t="s">
        <v>1029</v>
      </c>
      <c r="AE1040" t="s">
        <v>1030</v>
      </c>
      <c r="AF1040" t="s">
        <v>13936</v>
      </c>
      <c r="AG1040" s="1">
        <v>46241</v>
      </c>
      <c r="AH1040">
        <v>25</v>
      </c>
      <c r="AI1040" t="s">
        <v>13404</v>
      </c>
      <c r="AJ1040" t="s">
        <v>13427</v>
      </c>
      <c r="AK1040" t="s">
        <v>13406</v>
      </c>
      <c r="AL1040">
        <v>8114913694</v>
      </c>
      <c r="AM1040" t="s">
        <v>13415</v>
      </c>
      <c r="AN1040" t="s">
        <v>13408</v>
      </c>
      <c r="AO1040">
        <v>1198</v>
      </c>
      <c r="AP1040">
        <v>0</v>
      </c>
      <c r="AQ1040" t="s">
        <v>13409</v>
      </c>
      <c r="AR1040">
        <v>1563</v>
      </c>
      <c r="AS1040">
        <v>0</v>
      </c>
      <c r="AZ1040">
        <v>0</v>
      </c>
      <c r="BC1040" t="str">
        <f>VLOOKUP(A1040,Sheet1!$A$1:$E$221,2,0)</f>
        <v>South East Zone</v>
      </c>
      <c r="BD1040" t="str">
        <f>VLOOKUP(A1040,Sheet1!$A$1:$E$221,5,0)</f>
        <v>Radhashyam Panda</v>
      </c>
    </row>
    <row r="1041" spans="1:56" x14ac:dyDescent="0.35">
      <c r="A1041" t="s">
        <v>267</v>
      </c>
      <c r="B1041">
        <v>1096</v>
      </c>
      <c r="C1041" t="s">
        <v>779</v>
      </c>
      <c r="D1041" t="s">
        <v>13123</v>
      </c>
      <c r="E1041">
        <v>599781</v>
      </c>
      <c r="F1041" t="s">
        <v>15444</v>
      </c>
      <c r="G1041">
        <v>8588154</v>
      </c>
      <c r="H1041" t="s">
        <v>13397</v>
      </c>
      <c r="I1041" t="s">
        <v>13125</v>
      </c>
      <c r="J1041">
        <v>9926432232</v>
      </c>
      <c r="K1041" t="s">
        <v>15445</v>
      </c>
      <c r="L1041">
        <v>42</v>
      </c>
      <c r="M1041">
        <v>21</v>
      </c>
      <c r="N1041" t="s">
        <v>779</v>
      </c>
      <c r="O1041">
        <v>5387389294</v>
      </c>
      <c r="P1041" t="s">
        <v>9231</v>
      </c>
      <c r="Q1041" t="s">
        <v>9232</v>
      </c>
      <c r="T1041" s="1">
        <v>46210</v>
      </c>
      <c r="U1041" s="31">
        <v>46210.819097222222</v>
      </c>
      <c r="V1041">
        <v>1</v>
      </c>
      <c r="W1041">
        <v>70000</v>
      </c>
      <c r="X1041" t="s">
        <v>13400</v>
      </c>
      <c r="Y1041" t="s">
        <v>13401</v>
      </c>
      <c r="Z1041">
        <v>909020041276989</v>
      </c>
      <c r="AA1041" t="s">
        <v>13402</v>
      </c>
      <c r="AB1041">
        <v>2</v>
      </c>
      <c r="AC1041">
        <v>24.15</v>
      </c>
      <c r="AD1041" t="s">
        <v>1029</v>
      </c>
      <c r="AE1041" t="s">
        <v>1030</v>
      </c>
      <c r="AF1041" t="s">
        <v>13403</v>
      </c>
      <c r="AG1041" s="1">
        <v>46244</v>
      </c>
      <c r="AH1041">
        <v>25</v>
      </c>
      <c r="AI1041" t="s">
        <v>13404</v>
      </c>
      <c r="AJ1041" t="s">
        <v>13427</v>
      </c>
      <c r="AK1041" t="s">
        <v>13406</v>
      </c>
      <c r="AL1041">
        <v>7364885755</v>
      </c>
      <c r="AM1041" t="s">
        <v>13415</v>
      </c>
      <c r="AN1041" t="s">
        <v>13408</v>
      </c>
      <c r="AO1041">
        <v>1198</v>
      </c>
      <c r="AP1041">
        <v>0</v>
      </c>
      <c r="AQ1041" t="s">
        <v>13409</v>
      </c>
      <c r="AR1041">
        <v>1563</v>
      </c>
      <c r="AS1041">
        <v>0</v>
      </c>
      <c r="AZ1041">
        <v>0</v>
      </c>
      <c r="BC1041" t="str">
        <f>VLOOKUP(A1041,Sheet1!$A$1:$E$221,2,0)</f>
        <v>South East Zone</v>
      </c>
      <c r="BD1041" t="str">
        <f>VLOOKUP(A1041,Sheet1!$A$1:$E$221,5,0)</f>
        <v>Pritam Vishwas</v>
      </c>
    </row>
    <row r="1042" spans="1:56" x14ac:dyDescent="0.35">
      <c r="A1042" t="s">
        <v>210</v>
      </c>
      <c r="B1042">
        <v>253</v>
      </c>
      <c r="C1042" t="s">
        <v>789</v>
      </c>
      <c r="D1042" t="s">
        <v>12618</v>
      </c>
      <c r="E1042">
        <v>397766</v>
      </c>
      <c r="F1042" t="s">
        <v>15446</v>
      </c>
      <c r="G1042">
        <v>9281562</v>
      </c>
      <c r="H1042" t="s">
        <v>13397</v>
      </c>
      <c r="I1042" t="s">
        <v>12620</v>
      </c>
      <c r="J1042">
        <v>1799671109</v>
      </c>
      <c r="K1042" t="s">
        <v>15447</v>
      </c>
      <c r="L1042">
        <v>50</v>
      </c>
      <c r="M1042">
        <v>22</v>
      </c>
      <c r="N1042" t="s">
        <v>789</v>
      </c>
      <c r="O1042">
        <v>1633411307</v>
      </c>
      <c r="P1042" t="s">
        <v>10730</v>
      </c>
      <c r="Q1042" t="s">
        <v>10731</v>
      </c>
      <c r="R1042" t="s">
        <v>5871</v>
      </c>
      <c r="S1042" t="s">
        <v>15448</v>
      </c>
      <c r="T1042" s="1">
        <v>46210</v>
      </c>
      <c r="U1042" s="31">
        <v>46210.715717592589</v>
      </c>
      <c r="V1042">
        <v>1</v>
      </c>
      <c r="W1042">
        <v>65000</v>
      </c>
      <c r="X1042" t="s">
        <v>13400</v>
      </c>
      <c r="Y1042" t="s">
        <v>13401</v>
      </c>
      <c r="Z1042">
        <v>909020041276989</v>
      </c>
      <c r="AA1042" t="s">
        <v>13402</v>
      </c>
      <c r="AB1042">
        <v>4</v>
      </c>
      <c r="AC1042">
        <v>24.15</v>
      </c>
      <c r="AD1042" t="s">
        <v>1348</v>
      </c>
      <c r="AE1042" t="s">
        <v>1349</v>
      </c>
      <c r="AF1042" t="s">
        <v>13414</v>
      </c>
      <c r="AG1042" s="1">
        <v>46246</v>
      </c>
      <c r="AH1042">
        <v>25</v>
      </c>
      <c r="AI1042" t="s">
        <v>13404</v>
      </c>
      <c r="AJ1042" t="s">
        <v>13427</v>
      </c>
      <c r="AK1042" t="s">
        <v>13406</v>
      </c>
      <c r="AL1042">
        <v>9389064909</v>
      </c>
      <c r="AM1042" t="s">
        <v>13415</v>
      </c>
      <c r="AN1042" t="s">
        <v>13408</v>
      </c>
      <c r="AO1042">
        <v>1113</v>
      </c>
      <c r="AP1042">
        <v>0</v>
      </c>
      <c r="AQ1042" t="s">
        <v>13761</v>
      </c>
      <c r="AR1042">
        <v>1494</v>
      </c>
      <c r="AS1042">
        <v>0</v>
      </c>
      <c r="AZ1042">
        <v>0</v>
      </c>
      <c r="BC1042" t="str">
        <f>VLOOKUP(A1042,Sheet1!$A$1:$E$221,2,0)</f>
        <v>West Zone</v>
      </c>
      <c r="BD1042" t="str">
        <f>VLOOKUP(A1042,Sheet1!$A$1:$E$221,5,0)</f>
        <v>Sandeep Sisodiya</v>
      </c>
    </row>
    <row r="1043" spans="1:56" x14ac:dyDescent="0.35">
      <c r="A1043" t="s">
        <v>911</v>
      </c>
      <c r="B1043">
        <v>279</v>
      </c>
      <c r="C1043" t="s">
        <v>782</v>
      </c>
      <c r="D1043" t="s">
        <v>12766</v>
      </c>
      <c r="E1043">
        <v>226214</v>
      </c>
      <c r="F1043" t="s">
        <v>15449</v>
      </c>
      <c r="G1043">
        <v>8550204</v>
      </c>
      <c r="H1043" t="s">
        <v>13397</v>
      </c>
      <c r="I1043" t="s">
        <v>1150</v>
      </c>
      <c r="J1043">
        <v>3174729721</v>
      </c>
      <c r="K1043" t="s">
        <v>116</v>
      </c>
      <c r="L1043">
        <v>54</v>
      </c>
      <c r="M1043">
        <v>41</v>
      </c>
      <c r="N1043" t="s">
        <v>782</v>
      </c>
      <c r="O1043">
        <v>3783048607</v>
      </c>
      <c r="P1043" t="s">
        <v>8072</v>
      </c>
      <c r="Q1043" t="s">
        <v>8073</v>
      </c>
      <c r="T1043" s="1">
        <v>46210</v>
      </c>
      <c r="U1043" s="31">
        <v>46210.74895833333</v>
      </c>
      <c r="V1043">
        <v>1</v>
      </c>
      <c r="W1043">
        <v>75000</v>
      </c>
      <c r="X1043" t="s">
        <v>13400</v>
      </c>
      <c r="Y1043" t="s">
        <v>13401</v>
      </c>
      <c r="Z1043">
        <v>909020041276989</v>
      </c>
      <c r="AA1043" t="s">
        <v>13626</v>
      </c>
      <c r="AB1043">
        <v>4</v>
      </c>
      <c r="AC1043">
        <v>24.5</v>
      </c>
      <c r="AD1043" t="s">
        <v>12768</v>
      </c>
      <c r="AE1043" t="s">
        <v>12769</v>
      </c>
      <c r="AF1043" t="s">
        <v>13414</v>
      </c>
      <c r="AG1043" s="1">
        <v>46241</v>
      </c>
      <c r="AH1043">
        <v>36</v>
      </c>
      <c r="AI1043" t="s">
        <v>13404</v>
      </c>
      <c r="AJ1043" t="s">
        <v>13427</v>
      </c>
      <c r="AK1043" t="s">
        <v>13406</v>
      </c>
      <c r="AL1043">
        <v>6367114481</v>
      </c>
      <c r="AM1043" t="s">
        <v>13415</v>
      </c>
      <c r="AN1043" t="s">
        <v>13408</v>
      </c>
      <c r="AO1043">
        <v>1284</v>
      </c>
      <c r="AP1043">
        <v>0</v>
      </c>
      <c r="AQ1043" t="s">
        <v>15450</v>
      </c>
      <c r="AR1043">
        <v>2338</v>
      </c>
      <c r="AS1043">
        <v>0</v>
      </c>
      <c r="AZ1043">
        <v>0</v>
      </c>
      <c r="BC1043" t="str">
        <f>VLOOKUP(A1043,Sheet1!$A$1:$E$221,2,0)</f>
        <v>West Zone</v>
      </c>
      <c r="BD1043" t="str">
        <f>VLOOKUP(A1043,Sheet1!$A$1:$E$221,5,0)</f>
        <v>Naveen Kumar</v>
      </c>
    </row>
    <row r="1044" spans="1:56" x14ac:dyDescent="0.35">
      <c r="A1044" t="s">
        <v>179</v>
      </c>
      <c r="B1044">
        <v>650</v>
      </c>
      <c r="C1044" t="s">
        <v>785</v>
      </c>
      <c r="D1044" t="s">
        <v>12820</v>
      </c>
      <c r="E1044">
        <v>249698</v>
      </c>
      <c r="F1044" t="s">
        <v>15451</v>
      </c>
      <c r="G1044">
        <v>8291073</v>
      </c>
      <c r="H1044" t="s">
        <v>13397</v>
      </c>
      <c r="I1044" t="s">
        <v>12822</v>
      </c>
      <c r="J1044">
        <v>1556863010</v>
      </c>
      <c r="K1044" t="s">
        <v>15452</v>
      </c>
      <c r="L1044">
        <v>34</v>
      </c>
      <c r="M1044">
        <v>38</v>
      </c>
      <c r="N1044" t="s">
        <v>785</v>
      </c>
      <c r="O1044">
        <v>6880809100</v>
      </c>
      <c r="P1044" t="s">
        <v>8240</v>
      </c>
      <c r="Q1044" t="s">
        <v>8241</v>
      </c>
      <c r="T1044" s="1">
        <v>46210</v>
      </c>
      <c r="U1044" s="31">
        <v>46210.726377314815</v>
      </c>
      <c r="V1044">
        <v>1</v>
      </c>
      <c r="W1044">
        <v>90000</v>
      </c>
      <c r="X1044" t="s">
        <v>13400</v>
      </c>
      <c r="Y1044" t="s">
        <v>13401</v>
      </c>
      <c r="Z1044">
        <v>909020041276989</v>
      </c>
      <c r="AA1044" t="s">
        <v>13402</v>
      </c>
      <c r="AB1044">
        <v>5</v>
      </c>
      <c r="AC1044">
        <v>24.15</v>
      </c>
      <c r="AD1044" t="s">
        <v>1180</v>
      </c>
      <c r="AE1044" t="s">
        <v>1181</v>
      </c>
      <c r="AF1044" t="s">
        <v>13426</v>
      </c>
      <c r="AG1044" s="1">
        <v>46269</v>
      </c>
      <c r="AH1044">
        <v>25</v>
      </c>
      <c r="AI1044" t="s">
        <v>13404</v>
      </c>
      <c r="AJ1044" t="s">
        <v>13427</v>
      </c>
      <c r="AK1044" t="s">
        <v>13406</v>
      </c>
      <c r="AL1044">
        <v>9328153437</v>
      </c>
      <c r="AM1044" t="s">
        <v>13415</v>
      </c>
      <c r="AN1044" t="s">
        <v>13408</v>
      </c>
      <c r="AO1044">
        <v>1540</v>
      </c>
      <c r="AP1044">
        <v>0</v>
      </c>
      <c r="AQ1044" t="s">
        <v>13431</v>
      </c>
      <c r="AR1044">
        <v>2069</v>
      </c>
      <c r="AS1044">
        <v>0</v>
      </c>
      <c r="AZ1044">
        <v>0</v>
      </c>
      <c r="BC1044" t="str">
        <f>VLOOKUP(A1044,Sheet1!$A$1:$E$221,2,0)</f>
        <v>West Zone</v>
      </c>
      <c r="BD1044" t="str">
        <f>VLOOKUP(A1044,Sheet1!$A$1:$E$221,5,0)</f>
        <v>Valand Priyankkumar</v>
      </c>
    </row>
    <row r="1045" spans="1:56" x14ac:dyDescent="0.35">
      <c r="A1045" t="s">
        <v>134</v>
      </c>
      <c r="B1045">
        <v>301</v>
      </c>
      <c r="C1045" t="s">
        <v>787</v>
      </c>
      <c r="D1045" t="s">
        <v>11380</v>
      </c>
      <c r="E1045">
        <v>167879</v>
      </c>
      <c r="F1045" t="s">
        <v>15453</v>
      </c>
      <c r="G1045">
        <v>8265416</v>
      </c>
      <c r="H1045" t="s">
        <v>13397</v>
      </c>
      <c r="I1045" t="s">
        <v>11382</v>
      </c>
      <c r="J1045">
        <v>6671979008</v>
      </c>
      <c r="K1045" t="s">
        <v>15454</v>
      </c>
      <c r="L1045">
        <v>41</v>
      </c>
      <c r="M1045">
        <v>18</v>
      </c>
      <c r="N1045" t="s">
        <v>787</v>
      </c>
      <c r="O1045">
        <v>4677713371</v>
      </c>
      <c r="P1045" t="s">
        <v>1094</v>
      </c>
      <c r="Q1045" t="s">
        <v>1095</v>
      </c>
      <c r="T1045" s="1">
        <v>46210</v>
      </c>
      <c r="U1045" s="31">
        <v>46210.777094907404</v>
      </c>
      <c r="V1045">
        <v>1</v>
      </c>
      <c r="W1045">
        <v>90000</v>
      </c>
      <c r="X1045" t="s">
        <v>13400</v>
      </c>
      <c r="Y1045" t="s">
        <v>13401</v>
      </c>
      <c r="Z1045">
        <v>909020041276989</v>
      </c>
      <c r="AA1045" t="s">
        <v>13402</v>
      </c>
      <c r="AB1045">
        <v>5</v>
      </c>
      <c r="AC1045">
        <v>24.15</v>
      </c>
      <c r="AD1045" t="s">
        <v>931</v>
      </c>
      <c r="AE1045" t="s">
        <v>932</v>
      </c>
      <c r="AF1045" t="s">
        <v>13434</v>
      </c>
      <c r="AG1045" s="1">
        <v>46242</v>
      </c>
      <c r="AH1045">
        <v>25</v>
      </c>
      <c r="AI1045" t="s">
        <v>13404</v>
      </c>
      <c r="AJ1045" t="s">
        <v>13427</v>
      </c>
      <c r="AK1045" t="s">
        <v>13406</v>
      </c>
      <c r="AL1045">
        <v>9155904504</v>
      </c>
      <c r="AM1045" t="s">
        <v>13415</v>
      </c>
      <c r="AN1045" t="s">
        <v>13408</v>
      </c>
      <c r="AO1045">
        <v>1540</v>
      </c>
      <c r="AP1045">
        <v>0</v>
      </c>
      <c r="AQ1045" t="s">
        <v>13451</v>
      </c>
      <c r="AR1045">
        <v>2008</v>
      </c>
      <c r="AS1045">
        <v>0</v>
      </c>
      <c r="AZ1045">
        <v>0</v>
      </c>
      <c r="BC1045" t="str">
        <f>VLOOKUP(A1045,Sheet1!$A$1:$E$221,2,0)</f>
        <v>East Zone</v>
      </c>
      <c r="BD1045" t="str">
        <f>VLOOKUP(A1045,Sheet1!$A$1:$E$221,5,0)</f>
        <v>Pavan Kumar Rai</v>
      </c>
    </row>
    <row r="1046" spans="1:56" x14ac:dyDescent="0.35">
      <c r="A1046" t="s">
        <v>766</v>
      </c>
      <c r="B1046">
        <v>158</v>
      </c>
      <c r="C1046" t="s">
        <v>788</v>
      </c>
      <c r="D1046" t="s">
        <v>11506</v>
      </c>
      <c r="E1046">
        <v>559587</v>
      </c>
      <c r="F1046" t="s">
        <v>1320</v>
      </c>
      <c r="G1046">
        <v>8197899</v>
      </c>
      <c r="H1046" t="s">
        <v>13397</v>
      </c>
      <c r="I1046" t="s">
        <v>11508</v>
      </c>
      <c r="J1046">
        <v>2523157499</v>
      </c>
      <c r="K1046" t="s">
        <v>14096</v>
      </c>
      <c r="L1046">
        <v>29</v>
      </c>
      <c r="M1046">
        <v>34</v>
      </c>
      <c r="N1046" t="s">
        <v>788</v>
      </c>
      <c r="O1046">
        <v>4683950178</v>
      </c>
      <c r="P1046" t="s">
        <v>6679</v>
      </c>
      <c r="Q1046" t="s">
        <v>6680</v>
      </c>
      <c r="T1046" s="1">
        <v>46210</v>
      </c>
      <c r="U1046" s="31">
        <v>46210.782939814817</v>
      </c>
      <c r="V1046">
        <v>1</v>
      </c>
      <c r="W1046">
        <v>77000</v>
      </c>
      <c r="X1046" t="s">
        <v>13400</v>
      </c>
      <c r="Y1046" t="s">
        <v>13401</v>
      </c>
      <c r="Z1046">
        <v>909020041276989</v>
      </c>
      <c r="AA1046" t="s">
        <v>13402</v>
      </c>
      <c r="AB1046">
        <v>2</v>
      </c>
      <c r="AC1046">
        <v>24.15</v>
      </c>
      <c r="AD1046" t="s">
        <v>1025</v>
      </c>
      <c r="AE1046" t="s">
        <v>1026</v>
      </c>
      <c r="AF1046" t="s">
        <v>14515</v>
      </c>
      <c r="AG1046" s="1">
        <v>46243</v>
      </c>
      <c r="AH1046">
        <v>25</v>
      </c>
      <c r="AI1046" t="s">
        <v>13404</v>
      </c>
      <c r="AJ1046" t="s">
        <v>13427</v>
      </c>
      <c r="AK1046" t="s">
        <v>13406</v>
      </c>
      <c r="AL1046">
        <v>7898185156</v>
      </c>
      <c r="AM1046" t="s">
        <v>13407</v>
      </c>
      <c r="AN1046" t="s">
        <v>13408</v>
      </c>
      <c r="AO1046">
        <v>1318</v>
      </c>
      <c r="AP1046">
        <v>0</v>
      </c>
      <c r="AQ1046" t="s">
        <v>13459</v>
      </c>
      <c r="AR1046">
        <v>1640</v>
      </c>
      <c r="AS1046">
        <v>0</v>
      </c>
      <c r="AZ1046">
        <v>0</v>
      </c>
      <c r="BC1046" t="str">
        <f>VLOOKUP(A1046,Sheet1!$A$1:$E$221,2,0)</f>
        <v>South Zone</v>
      </c>
      <c r="BD1046" t="str">
        <f>VLOOKUP(A1046,Sheet1!$A$1:$E$221,5,0)</f>
        <v>Vinay Shukla</v>
      </c>
    </row>
    <row r="1047" spans="1:56" x14ac:dyDescent="0.35">
      <c r="A1047" t="s">
        <v>140</v>
      </c>
      <c r="B1047">
        <v>383</v>
      </c>
      <c r="C1047" t="s">
        <v>787</v>
      </c>
      <c r="D1047" t="s">
        <v>11396</v>
      </c>
      <c r="E1047">
        <v>245850</v>
      </c>
      <c r="F1047" t="s">
        <v>1161</v>
      </c>
      <c r="G1047">
        <v>8990809</v>
      </c>
      <c r="H1047" t="s">
        <v>13397</v>
      </c>
      <c r="I1047" t="s">
        <v>11398</v>
      </c>
      <c r="J1047">
        <v>6276154125</v>
      </c>
      <c r="K1047" t="s">
        <v>15455</v>
      </c>
      <c r="L1047">
        <v>43</v>
      </c>
      <c r="M1047">
        <v>45</v>
      </c>
      <c r="N1047" t="s">
        <v>784</v>
      </c>
      <c r="O1047">
        <v>9085291410</v>
      </c>
      <c r="P1047" t="s">
        <v>1070</v>
      </c>
      <c r="Q1047" t="s">
        <v>1772</v>
      </c>
      <c r="T1047" s="1">
        <v>46210</v>
      </c>
      <c r="U1047" s="31">
        <v>46210.687800925924</v>
      </c>
      <c r="V1047">
        <v>1</v>
      </c>
      <c r="W1047">
        <v>77000</v>
      </c>
      <c r="X1047" t="s">
        <v>13400</v>
      </c>
      <c r="Y1047" t="s">
        <v>13401</v>
      </c>
      <c r="Z1047">
        <v>909020041276989</v>
      </c>
      <c r="AA1047" t="s">
        <v>13402</v>
      </c>
      <c r="AB1047">
        <v>2</v>
      </c>
      <c r="AC1047">
        <v>24.15</v>
      </c>
      <c r="AD1047" t="s">
        <v>939</v>
      </c>
      <c r="AE1047" t="s">
        <v>940</v>
      </c>
      <c r="AF1047" t="s">
        <v>13403</v>
      </c>
      <c r="AG1047" s="1">
        <v>46243</v>
      </c>
      <c r="AH1047">
        <v>25</v>
      </c>
      <c r="AI1047" t="s">
        <v>13404</v>
      </c>
      <c r="AJ1047" t="s">
        <v>13435</v>
      </c>
      <c r="AK1047" t="s">
        <v>13406</v>
      </c>
      <c r="AL1047">
        <v>8292091878</v>
      </c>
      <c r="AM1047" t="s">
        <v>13407</v>
      </c>
      <c r="AN1047" t="s">
        <v>13408</v>
      </c>
      <c r="AO1047">
        <v>1318</v>
      </c>
      <c r="AP1047">
        <v>0</v>
      </c>
      <c r="AQ1047" t="s">
        <v>13420</v>
      </c>
      <c r="AR1047">
        <v>1718</v>
      </c>
      <c r="AS1047">
        <v>0</v>
      </c>
      <c r="AZ1047">
        <v>0</v>
      </c>
      <c r="BC1047" t="str">
        <f>VLOOKUP(A1047,Sheet1!$A$1:$E$221,2,0)</f>
        <v>East Zone</v>
      </c>
      <c r="BD1047" t="str">
        <f>VLOOKUP(A1047,Sheet1!$A$1:$E$221,5,0)</f>
        <v>Pavan Kumar Rai</v>
      </c>
    </row>
    <row r="1048" spans="1:56" x14ac:dyDescent="0.35">
      <c r="A1048" t="s">
        <v>95</v>
      </c>
      <c r="B1048">
        <v>169</v>
      </c>
      <c r="C1048" t="s">
        <v>788</v>
      </c>
      <c r="D1048" t="s">
        <v>11549</v>
      </c>
      <c r="E1048">
        <v>425705</v>
      </c>
      <c r="F1048" t="s">
        <v>15456</v>
      </c>
      <c r="G1048">
        <v>8496896</v>
      </c>
      <c r="H1048" t="s">
        <v>13397</v>
      </c>
      <c r="I1048" t="s">
        <v>11551</v>
      </c>
      <c r="J1048">
        <v>2904259607</v>
      </c>
      <c r="K1048" t="s">
        <v>15457</v>
      </c>
      <c r="L1048">
        <v>46</v>
      </c>
      <c r="M1048">
        <v>21</v>
      </c>
      <c r="N1048" t="s">
        <v>788</v>
      </c>
      <c r="O1048">
        <v>4397912271</v>
      </c>
      <c r="P1048" t="s">
        <v>10549</v>
      </c>
      <c r="Q1048" t="s">
        <v>10550</v>
      </c>
      <c r="T1048" s="1">
        <v>46210</v>
      </c>
      <c r="U1048" s="31">
        <v>46210.716747685183</v>
      </c>
      <c r="V1048">
        <v>1</v>
      </c>
      <c r="W1048">
        <v>75000</v>
      </c>
      <c r="X1048" t="s">
        <v>13400</v>
      </c>
      <c r="Y1048" t="s">
        <v>13401</v>
      </c>
      <c r="Z1048">
        <v>909020041276989</v>
      </c>
      <c r="AA1048" t="s">
        <v>13402</v>
      </c>
      <c r="AB1048">
        <v>6</v>
      </c>
      <c r="AC1048">
        <v>24.15</v>
      </c>
      <c r="AD1048" t="s">
        <v>1261</v>
      </c>
      <c r="AE1048" t="s">
        <v>1262</v>
      </c>
      <c r="AF1048" t="s">
        <v>13426</v>
      </c>
      <c r="AG1048" s="1">
        <v>46241</v>
      </c>
      <c r="AH1048">
        <v>25</v>
      </c>
      <c r="AI1048" t="s">
        <v>13404</v>
      </c>
      <c r="AJ1048" t="s">
        <v>13435</v>
      </c>
      <c r="AK1048" t="s">
        <v>13406</v>
      </c>
      <c r="AL1048">
        <v>8349731554</v>
      </c>
      <c r="AM1048" t="s">
        <v>13415</v>
      </c>
      <c r="AN1048" t="s">
        <v>13408</v>
      </c>
      <c r="AO1048">
        <v>1284</v>
      </c>
      <c r="AP1048">
        <v>0</v>
      </c>
      <c r="AQ1048" t="s">
        <v>13527</v>
      </c>
      <c r="AR1048">
        <v>1598</v>
      </c>
      <c r="AS1048">
        <v>0</v>
      </c>
      <c r="AZ1048">
        <v>0</v>
      </c>
      <c r="BC1048" t="str">
        <f>VLOOKUP(A1048,Sheet1!$A$1:$E$221,2,0)</f>
        <v>South Zone</v>
      </c>
      <c r="BD1048" t="str">
        <f>VLOOKUP(A1048,Sheet1!$A$1:$E$221,5,0)</f>
        <v>Vinay Shukla</v>
      </c>
    </row>
    <row r="1049" spans="1:56" x14ac:dyDescent="0.35">
      <c r="A1049" t="s">
        <v>246</v>
      </c>
      <c r="B1049">
        <v>362</v>
      </c>
      <c r="C1049" t="s">
        <v>791</v>
      </c>
      <c r="D1049" t="s">
        <v>11704</v>
      </c>
      <c r="E1049">
        <v>646800</v>
      </c>
      <c r="F1049" t="s">
        <v>15458</v>
      </c>
      <c r="G1049">
        <v>8221060</v>
      </c>
      <c r="H1049" t="s">
        <v>13397</v>
      </c>
      <c r="I1049" t="s">
        <v>11706</v>
      </c>
      <c r="J1049">
        <v>5403529344</v>
      </c>
      <c r="K1049" t="s">
        <v>15459</v>
      </c>
      <c r="L1049">
        <v>46</v>
      </c>
      <c r="M1049">
        <v>50</v>
      </c>
      <c r="N1049" t="s">
        <v>791</v>
      </c>
      <c r="O1049">
        <v>1446224248</v>
      </c>
      <c r="P1049" t="s">
        <v>3532</v>
      </c>
      <c r="Q1049" t="s">
        <v>3533</v>
      </c>
      <c r="R1049" t="s">
        <v>3532</v>
      </c>
      <c r="S1049" t="s">
        <v>3533</v>
      </c>
      <c r="T1049" s="1">
        <v>46210</v>
      </c>
      <c r="U1049" s="31">
        <v>46210.781215277777</v>
      </c>
      <c r="V1049">
        <v>1</v>
      </c>
      <c r="W1049">
        <v>60000</v>
      </c>
      <c r="X1049" t="s">
        <v>13400</v>
      </c>
      <c r="Y1049" t="s">
        <v>13401</v>
      </c>
      <c r="Z1049">
        <v>909020041276989</v>
      </c>
      <c r="AA1049" t="s">
        <v>13402</v>
      </c>
      <c r="AB1049">
        <v>2</v>
      </c>
      <c r="AC1049">
        <v>24.15</v>
      </c>
      <c r="AD1049" t="s">
        <v>1038</v>
      </c>
      <c r="AE1049" t="s">
        <v>1039</v>
      </c>
      <c r="AF1049" t="s">
        <v>13434</v>
      </c>
      <c r="AG1049" s="1">
        <v>46246</v>
      </c>
      <c r="AH1049">
        <v>25</v>
      </c>
      <c r="AI1049" t="s">
        <v>13404</v>
      </c>
      <c r="AJ1049" t="s">
        <v>13405</v>
      </c>
      <c r="AK1049" t="s">
        <v>13406</v>
      </c>
      <c r="AL1049">
        <v>8260065816</v>
      </c>
      <c r="AM1049" t="s">
        <v>13407</v>
      </c>
      <c r="AN1049" t="s">
        <v>13408</v>
      </c>
      <c r="AO1049">
        <v>1027</v>
      </c>
      <c r="AP1049">
        <v>0</v>
      </c>
      <c r="AQ1049" t="s">
        <v>13471</v>
      </c>
      <c r="AR1049">
        <v>1340</v>
      </c>
      <c r="AS1049">
        <v>0</v>
      </c>
      <c r="AZ1049">
        <v>0</v>
      </c>
      <c r="BC1049" t="str">
        <f>VLOOKUP(A1049,Sheet1!$A$1:$E$221,2,0)</f>
        <v>South East Zone</v>
      </c>
      <c r="BD1049" t="str">
        <f>VLOOKUP(A1049,Sheet1!$A$1:$E$221,5,0)</f>
        <v>Pratik Mishra</v>
      </c>
    </row>
    <row r="1050" spans="1:56" x14ac:dyDescent="0.35">
      <c r="A1050" t="s">
        <v>130</v>
      </c>
      <c r="B1050">
        <v>239</v>
      </c>
      <c r="C1050" t="s">
        <v>787</v>
      </c>
      <c r="D1050" t="s">
        <v>11318</v>
      </c>
      <c r="E1050">
        <v>165198</v>
      </c>
      <c r="F1050" t="s">
        <v>15460</v>
      </c>
      <c r="G1050">
        <v>8332398</v>
      </c>
      <c r="H1050" t="s">
        <v>13397</v>
      </c>
      <c r="I1050" t="s">
        <v>10359</v>
      </c>
      <c r="J1050">
        <v>1897828538</v>
      </c>
      <c r="K1050" t="s">
        <v>15461</v>
      </c>
      <c r="L1050">
        <v>24</v>
      </c>
      <c r="M1050">
        <v>27</v>
      </c>
      <c r="N1050" t="s">
        <v>787</v>
      </c>
      <c r="O1050">
        <v>3821925932</v>
      </c>
      <c r="P1050" t="s">
        <v>92</v>
      </c>
      <c r="Q1050" t="s">
        <v>11319</v>
      </c>
      <c r="T1050" s="1">
        <v>46210</v>
      </c>
      <c r="U1050" s="31">
        <v>46210.803182870368</v>
      </c>
      <c r="V1050">
        <v>1</v>
      </c>
      <c r="W1050">
        <v>50000</v>
      </c>
      <c r="X1050" t="s">
        <v>13400</v>
      </c>
      <c r="Y1050" t="s">
        <v>13401</v>
      </c>
      <c r="Z1050">
        <v>909020041276989</v>
      </c>
      <c r="AA1050" t="s">
        <v>13402</v>
      </c>
      <c r="AB1050">
        <v>2</v>
      </c>
      <c r="AC1050">
        <v>24.15</v>
      </c>
      <c r="AD1050" t="s">
        <v>934</v>
      </c>
      <c r="AE1050" t="s">
        <v>935</v>
      </c>
      <c r="AF1050" t="s">
        <v>13426</v>
      </c>
      <c r="AG1050" s="1">
        <v>46266</v>
      </c>
      <c r="AH1050">
        <v>25</v>
      </c>
      <c r="AI1050" t="s">
        <v>13404</v>
      </c>
      <c r="AJ1050" t="s">
        <v>13405</v>
      </c>
      <c r="AK1050" t="s">
        <v>13406</v>
      </c>
      <c r="AL1050">
        <v>8083179547</v>
      </c>
      <c r="AM1050" t="s">
        <v>13407</v>
      </c>
      <c r="AN1050" t="s">
        <v>13408</v>
      </c>
      <c r="AO1050">
        <v>856</v>
      </c>
      <c r="AP1050">
        <v>0</v>
      </c>
      <c r="AQ1050" t="s">
        <v>13573</v>
      </c>
      <c r="AR1050">
        <v>1115</v>
      </c>
      <c r="AS1050">
        <v>0</v>
      </c>
      <c r="AZ1050">
        <v>0</v>
      </c>
      <c r="BC1050" t="str">
        <f>VLOOKUP(A1050,Sheet1!$A$1:$E$221,2,0)</f>
        <v>East Zone</v>
      </c>
      <c r="BD1050" t="str">
        <f>VLOOKUP(A1050,Sheet1!$A$1:$E$221,5,0)</f>
        <v>Pavan Kumar Rai</v>
      </c>
    </row>
    <row r="1051" spans="1:56" x14ac:dyDescent="0.35">
      <c r="A1051" t="s">
        <v>90</v>
      </c>
      <c r="B1051">
        <v>133</v>
      </c>
      <c r="C1051" t="s">
        <v>788</v>
      </c>
      <c r="D1051" t="s">
        <v>11500</v>
      </c>
      <c r="E1051">
        <v>107829</v>
      </c>
      <c r="F1051" t="s">
        <v>11502</v>
      </c>
      <c r="G1051">
        <v>9286191</v>
      </c>
      <c r="H1051" t="s">
        <v>13397</v>
      </c>
      <c r="I1051" t="s">
        <v>11502</v>
      </c>
      <c r="J1051">
        <v>5626415821</v>
      </c>
      <c r="K1051" t="s">
        <v>15462</v>
      </c>
      <c r="L1051">
        <v>41</v>
      </c>
      <c r="M1051">
        <v>49</v>
      </c>
      <c r="N1051" t="s">
        <v>788</v>
      </c>
      <c r="O1051">
        <v>5089069556</v>
      </c>
      <c r="P1051" t="s">
        <v>9599</v>
      </c>
      <c r="Q1051" t="s">
        <v>9600</v>
      </c>
      <c r="T1051" s="1">
        <v>46210</v>
      </c>
      <c r="U1051" s="31">
        <v>46210.81517361111</v>
      </c>
      <c r="V1051">
        <v>1</v>
      </c>
      <c r="W1051">
        <v>50000</v>
      </c>
      <c r="X1051" t="s">
        <v>13400</v>
      </c>
      <c r="Y1051" t="s">
        <v>13401</v>
      </c>
      <c r="Z1051">
        <v>909020041276989</v>
      </c>
      <c r="AA1051" t="s">
        <v>13402</v>
      </c>
      <c r="AB1051">
        <v>3</v>
      </c>
      <c r="AC1051">
        <v>24.15</v>
      </c>
      <c r="AD1051" t="s">
        <v>1228</v>
      </c>
      <c r="AE1051" t="s">
        <v>1229</v>
      </c>
      <c r="AF1051" t="s">
        <v>13403</v>
      </c>
      <c r="AG1051" s="1">
        <v>46241</v>
      </c>
      <c r="AH1051">
        <v>25</v>
      </c>
      <c r="AI1051" t="s">
        <v>13404</v>
      </c>
      <c r="AJ1051" t="s">
        <v>13427</v>
      </c>
      <c r="AK1051" t="s">
        <v>13406</v>
      </c>
      <c r="AL1051">
        <v>9098238147</v>
      </c>
      <c r="AM1051" t="s">
        <v>13407</v>
      </c>
      <c r="AN1051" t="s">
        <v>13408</v>
      </c>
      <c r="AO1051">
        <v>856</v>
      </c>
      <c r="AP1051">
        <v>0</v>
      </c>
      <c r="AQ1051" t="s">
        <v>13545</v>
      </c>
      <c r="AR1051">
        <v>1065</v>
      </c>
      <c r="AS1051">
        <v>0</v>
      </c>
      <c r="AZ1051">
        <v>0</v>
      </c>
      <c r="BC1051" t="str">
        <f>VLOOKUP(A1051,Sheet1!$A$1:$E$221,2,0)</f>
        <v>South Zone</v>
      </c>
      <c r="BD1051" t="str">
        <f>VLOOKUP(A1051,Sheet1!$A$1:$E$221,5,0)</f>
        <v>Manu Yadav</v>
      </c>
    </row>
    <row r="1052" spans="1:56" x14ac:dyDescent="0.35">
      <c r="A1052" t="s">
        <v>266</v>
      </c>
      <c r="B1052">
        <v>1106</v>
      </c>
      <c r="C1052" t="s">
        <v>779</v>
      </c>
      <c r="D1052" t="s">
        <v>11753</v>
      </c>
      <c r="E1052">
        <v>553354</v>
      </c>
      <c r="F1052" t="s">
        <v>15463</v>
      </c>
      <c r="G1052">
        <v>8667583</v>
      </c>
      <c r="H1052" t="s">
        <v>13397</v>
      </c>
      <c r="I1052" t="s">
        <v>11755</v>
      </c>
      <c r="J1052">
        <v>9110916107</v>
      </c>
      <c r="K1052" t="s">
        <v>15464</v>
      </c>
      <c r="L1052">
        <v>37</v>
      </c>
      <c r="M1052">
        <v>44</v>
      </c>
      <c r="N1052" t="s">
        <v>779</v>
      </c>
      <c r="O1052">
        <v>6510663209</v>
      </c>
      <c r="P1052" t="s">
        <v>9866</v>
      </c>
      <c r="Q1052" t="s">
        <v>9867</v>
      </c>
      <c r="T1052" s="1">
        <v>46210</v>
      </c>
      <c r="U1052" s="31">
        <v>46210.809895833336</v>
      </c>
      <c r="V1052">
        <v>1</v>
      </c>
      <c r="W1052">
        <v>77000</v>
      </c>
      <c r="X1052" t="s">
        <v>13400</v>
      </c>
      <c r="Y1052" t="s">
        <v>13401</v>
      </c>
      <c r="Z1052">
        <v>909020041276989</v>
      </c>
      <c r="AA1052" t="s">
        <v>13402</v>
      </c>
      <c r="AB1052">
        <v>2</v>
      </c>
      <c r="AC1052">
        <v>24.15</v>
      </c>
      <c r="AD1052" t="s">
        <v>1124</v>
      </c>
      <c r="AE1052" t="s">
        <v>1125</v>
      </c>
      <c r="AF1052" t="s">
        <v>13403</v>
      </c>
      <c r="AG1052" s="1">
        <v>46241</v>
      </c>
      <c r="AH1052">
        <v>25</v>
      </c>
      <c r="AI1052" t="s">
        <v>13404</v>
      </c>
      <c r="AJ1052" t="s">
        <v>13427</v>
      </c>
      <c r="AK1052" t="s">
        <v>13406</v>
      </c>
      <c r="AL1052">
        <v>8327568448</v>
      </c>
      <c r="AM1052" t="s">
        <v>13415</v>
      </c>
      <c r="AN1052" t="s">
        <v>13408</v>
      </c>
      <c r="AO1052">
        <v>1318</v>
      </c>
      <c r="AP1052">
        <v>0</v>
      </c>
      <c r="AQ1052" t="s">
        <v>13542</v>
      </c>
      <c r="AR1052">
        <v>1719</v>
      </c>
      <c r="AS1052">
        <v>0</v>
      </c>
      <c r="AZ1052">
        <v>0</v>
      </c>
      <c r="BC1052" t="str">
        <f>VLOOKUP(A1052,Sheet1!$A$1:$E$221,2,0)</f>
        <v>South East Zone</v>
      </c>
      <c r="BD1052" t="str">
        <f>VLOOKUP(A1052,Sheet1!$A$1:$E$221,5,0)</f>
        <v>Pritam Vishwas</v>
      </c>
    </row>
    <row r="1053" spans="1:56" x14ac:dyDescent="0.35">
      <c r="A1053" t="s">
        <v>105</v>
      </c>
      <c r="B1053">
        <v>489</v>
      </c>
      <c r="C1053" t="s">
        <v>780</v>
      </c>
      <c r="D1053" t="s">
        <v>11725</v>
      </c>
      <c r="E1053">
        <v>691464</v>
      </c>
      <c r="F1053" t="s">
        <v>15465</v>
      </c>
      <c r="G1053">
        <v>8488309</v>
      </c>
      <c r="H1053" t="s">
        <v>13397</v>
      </c>
      <c r="I1053" t="s">
        <v>11727</v>
      </c>
      <c r="J1053">
        <v>5614148902</v>
      </c>
      <c r="K1053" t="s">
        <v>15466</v>
      </c>
      <c r="L1053">
        <v>28</v>
      </c>
      <c r="M1053">
        <v>33</v>
      </c>
      <c r="N1053" t="s">
        <v>780</v>
      </c>
      <c r="O1053">
        <v>7966220793</v>
      </c>
      <c r="P1053" t="s">
        <v>1516</v>
      </c>
      <c r="Q1053" t="s">
        <v>1517</v>
      </c>
      <c r="T1053" s="1">
        <v>46210</v>
      </c>
      <c r="U1053" s="31">
        <v>46210.753807870373</v>
      </c>
      <c r="V1053">
        <v>1</v>
      </c>
      <c r="W1053">
        <v>85000</v>
      </c>
      <c r="X1053" t="s">
        <v>13400</v>
      </c>
      <c r="Y1053" t="s">
        <v>13401</v>
      </c>
      <c r="Z1053">
        <v>909020041276989</v>
      </c>
      <c r="AA1053" t="s">
        <v>13402</v>
      </c>
      <c r="AB1053">
        <v>3</v>
      </c>
      <c r="AC1053">
        <v>24.15</v>
      </c>
      <c r="AD1053" t="s">
        <v>1110</v>
      </c>
      <c r="AE1053" t="s">
        <v>1111</v>
      </c>
      <c r="AF1053" t="s">
        <v>13434</v>
      </c>
      <c r="AG1053" s="1">
        <v>46246</v>
      </c>
      <c r="AH1053">
        <v>25</v>
      </c>
      <c r="AI1053" t="s">
        <v>13404</v>
      </c>
      <c r="AJ1053" t="s">
        <v>13405</v>
      </c>
      <c r="AK1053" t="s">
        <v>13406</v>
      </c>
      <c r="AL1053">
        <v>6304230318</v>
      </c>
      <c r="AM1053" t="s">
        <v>13415</v>
      </c>
      <c r="AN1053" t="s">
        <v>13408</v>
      </c>
      <c r="AO1053">
        <v>1455</v>
      </c>
      <c r="AP1053">
        <v>0</v>
      </c>
      <c r="AQ1053" t="s">
        <v>13864</v>
      </c>
      <c r="AR1053">
        <v>1898</v>
      </c>
      <c r="AS1053">
        <v>0</v>
      </c>
      <c r="AZ1053">
        <v>0</v>
      </c>
      <c r="BC1053" t="str">
        <f>VLOOKUP(A1053,Sheet1!$A$1:$E$221,2,0)</f>
        <v>South East Zone</v>
      </c>
      <c r="BD1053" t="str">
        <f>VLOOKUP(A1053,Sheet1!$A$1:$E$221,5,0)</f>
        <v>Manu Yadav</v>
      </c>
    </row>
    <row r="1054" spans="1:56" x14ac:dyDescent="0.35">
      <c r="A1054" t="s">
        <v>717</v>
      </c>
      <c r="B1054">
        <v>275</v>
      </c>
      <c r="C1054" t="s">
        <v>784</v>
      </c>
      <c r="D1054" t="s">
        <v>2542</v>
      </c>
      <c r="E1054">
        <v>89669</v>
      </c>
      <c r="F1054" t="s">
        <v>15467</v>
      </c>
      <c r="G1054">
        <v>8420880</v>
      </c>
      <c r="H1054" t="s">
        <v>13397</v>
      </c>
      <c r="I1054" t="s">
        <v>11374</v>
      </c>
      <c r="J1054">
        <v>9377018252</v>
      </c>
      <c r="K1054" t="s">
        <v>15468</v>
      </c>
      <c r="L1054">
        <v>35</v>
      </c>
      <c r="M1054">
        <v>37</v>
      </c>
      <c r="N1054" t="s">
        <v>784</v>
      </c>
      <c r="O1054">
        <v>2551531922</v>
      </c>
      <c r="P1054" t="s">
        <v>1734</v>
      </c>
      <c r="Q1054" t="s">
        <v>1735</v>
      </c>
      <c r="T1054" s="1">
        <v>46210</v>
      </c>
      <c r="U1054" s="31">
        <v>46210.792488425926</v>
      </c>
      <c r="V1054">
        <v>1</v>
      </c>
      <c r="W1054">
        <v>50000</v>
      </c>
      <c r="X1054" t="s">
        <v>13400</v>
      </c>
      <c r="Y1054" t="s">
        <v>13401</v>
      </c>
      <c r="Z1054">
        <v>909020041276989</v>
      </c>
      <c r="AA1054" t="s">
        <v>13402</v>
      </c>
      <c r="AB1054">
        <v>5</v>
      </c>
      <c r="AC1054">
        <v>24.15</v>
      </c>
      <c r="AD1054" t="s">
        <v>1034</v>
      </c>
      <c r="AE1054" t="s">
        <v>1035</v>
      </c>
      <c r="AF1054" t="s">
        <v>13403</v>
      </c>
      <c r="AG1054" s="1">
        <v>46241</v>
      </c>
      <c r="AH1054">
        <v>25</v>
      </c>
      <c r="AI1054" t="s">
        <v>13404</v>
      </c>
      <c r="AJ1054" t="s">
        <v>13435</v>
      </c>
      <c r="AK1054" t="s">
        <v>13406</v>
      </c>
      <c r="AL1054">
        <v>9334591006</v>
      </c>
      <c r="AM1054" t="s">
        <v>13415</v>
      </c>
      <c r="AN1054" t="s">
        <v>13408</v>
      </c>
      <c r="AO1054">
        <v>856</v>
      </c>
      <c r="AP1054">
        <v>0</v>
      </c>
      <c r="AQ1054" t="s">
        <v>13423</v>
      </c>
      <c r="AR1054">
        <v>1117</v>
      </c>
      <c r="AS1054">
        <v>0</v>
      </c>
      <c r="AZ1054">
        <v>0</v>
      </c>
      <c r="BC1054" t="str">
        <f>VLOOKUP(A1054,Sheet1!$A$1:$E$221,2,0)</f>
        <v>East Zone</v>
      </c>
      <c r="BD1054" t="str">
        <f>VLOOKUP(A1054,Sheet1!$A$1:$E$221,5,0)</f>
        <v>Raja Kumar</v>
      </c>
    </row>
    <row r="1055" spans="1:56" x14ac:dyDescent="0.35">
      <c r="A1055" t="s">
        <v>90</v>
      </c>
      <c r="B1055">
        <v>133</v>
      </c>
      <c r="C1055" t="s">
        <v>788</v>
      </c>
      <c r="D1055" t="s">
        <v>10447</v>
      </c>
      <c r="E1055">
        <v>120237</v>
      </c>
      <c r="F1055" t="s">
        <v>15469</v>
      </c>
      <c r="G1055">
        <v>9282837</v>
      </c>
      <c r="H1055" t="s">
        <v>13397</v>
      </c>
      <c r="I1055" t="s">
        <v>10451</v>
      </c>
      <c r="J1055">
        <v>4849864004</v>
      </c>
      <c r="K1055" t="s">
        <v>15470</v>
      </c>
      <c r="L1055">
        <v>27</v>
      </c>
      <c r="M1055">
        <v>35</v>
      </c>
      <c r="N1055" t="s">
        <v>788</v>
      </c>
      <c r="O1055">
        <v>6428614422</v>
      </c>
      <c r="P1055" t="s">
        <v>10448</v>
      </c>
      <c r="Q1055" t="s">
        <v>10449</v>
      </c>
      <c r="T1055" s="1">
        <v>46210</v>
      </c>
      <c r="U1055" s="31">
        <v>46210.807523148149</v>
      </c>
      <c r="V1055">
        <v>1</v>
      </c>
      <c r="W1055">
        <v>60000</v>
      </c>
      <c r="X1055" t="s">
        <v>13400</v>
      </c>
      <c r="Y1055" t="s">
        <v>13401</v>
      </c>
      <c r="Z1055">
        <v>909020041276989</v>
      </c>
      <c r="AA1055" t="s">
        <v>13402</v>
      </c>
      <c r="AB1055">
        <v>2</v>
      </c>
      <c r="AC1055">
        <v>24.15</v>
      </c>
      <c r="AD1055" t="s">
        <v>1206</v>
      </c>
      <c r="AE1055" t="s">
        <v>1207</v>
      </c>
      <c r="AF1055" t="s">
        <v>13403</v>
      </c>
      <c r="AG1055" s="1">
        <v>46269</v>
      </c>
      <c r="AH1055">
        <v>25</v>
      </c>
      <c r="AI1055" t="s">
        <v>13404</v>
      </c>
      <c r="AJ1055" t="s">
        <v>13427</v>
      </c>
      <c r="AK1055" t="s">
        <v>13406</v>
      </c>
      <c r="AL1055">
        <v>9691073364</v>
      </c>
      <c r="AM1055" t="s">
        <v>13407</v>
      </c>
      <c r="AN1055" t="s">
        <v>13408</v>
      </c>
      <c r="AO1055">
        <v>1027</v>
      </c>
      <c r="AP1055">
        <v>0</v>
      </c>
      <c r="AQ1055" t="s">
        <v>13509</v>
      </c>
      <c r="AR1055">
        <v>1278</v>
      </c>
      <c r="AS1055">
        <v>0</v>
      </c>
      <c r="AZ1055">
        <v>0</v>
      </c>
      <c r="BC1055" t="str">
        <f>VLOOKUP(A1055,Sheet1!$A$1:$E$221,2,0)</f>
        <v>South Zone</v>
      </c>
      <c r="BD1055" t="str">
        <f>VLOOKUP(A1055,Sheet1!$A$1:$E$221,5,0)</f>
        <v>Manu Yadav</v>
      </c>
    </row>
    <row r="1056" spans="1:56" x14ac:dyDescent="0.35">
      <c r="A1056" t="s">
        <v>173</v>
      </c>
      <c r="B1056">
        <v>462</v>
      </c>
      <c r="C1056" t="s">
        <v>784</v>
      </c>
      <c r="D1056" t="s">
        <v>11413</v>
      </c>
      <c r="E1056">
        <v>471138</v>
      </c>
      <c r="F1056" t="s">
        <v>15471</v>
      </c>
      <c r="G1056">
        <v>8456288</v>
      </c>
      <c r="H1056" t="s">
        <v>13397</v>
      </c>
      <c r="I1056" t="s">
        <v>1107</v>
      </c>
      <c r="J1056">
        <v>2810839508</v>
      </c>
      <c r="K1056" t="s">
        <v>15472</v>
      </c>
      <c r="L1056">
        <v>32</v>
      </c>
      <c r="M1056">
        <v>27</v>
      </c>
      <c r="N1056" t="s">
        <v>784</v>
      </c>
      <c r="O1056">
        <v>4698064410</v>
      </c>
      <c r="P1056" t="s">
        <v>1089</v>
      </c>
      <c r="Q1056" t="s">
        <v>11414</v>
      </c>
      <c r="T1056" s="1">
        <v>46210</v>
      </c>
      <c r="U1056" s="31">
        <v>46210.679097222222</v>
      </c>
      <c r="V1056">
        <v>1</v>
      </c>
      <c r="W1056">
        <v>60000</v>
      </c>
      <c r="X1056" t="s">
        <v>13400</v>
      </c>
      <c r="Y1056" t="s">
        <v>13401</v>
      </c>
      <c r="Z1056">
        <v>909020041276989</v>
      </c>
      <c r="AA1056" t="s">
        <v>13402</v>
      </c>
      <c r="AB1056">
        <v>2</v>
      </c>
      <c r="AC1056">
        <v>24.15</v>
      </c>
      <c r="AD1056" t="s">
        <v>1038</v>
      </c>
      <c r="AE1056" t="s">
        <v>1039</v>
      </c>
      <c r="AF1056" t="s">
        <v>13403</v>
      </c>
      <c r="AG1056" s="1">
        <v>46244</v>
      </c>
      <c r="AH1056">
        <v>25</v>
      </c>
      <c r="AI1056" t="s">
        <v>13404</v>
      </c>
      <c r="AJ1056" t="s">
        <v>13427</v>
      </c>
      <c r="AK1056" t="s">
        <v>13406</v>
      </c>
      <c r="AL1056">
        <v>9798008780</v>
      </c>
      <c r="AM1056" t="s">
        <v>13415</v>
      </c>
      <c r="AN1056" t="s">
        <v>13408</v>
      </c>
      <c r="AO1056">
        <v>1027</v>
      </c>
      <c r="AP1056">
        <v>0</v>
      </c>
      <c r="AQ1056" t="s">
        <v>13471</v>
      </c>
      <c r="AR1056">
        <v>1340</v>
      </c>
      <c r="AS1056">
        <v>0</v>
      </c>
      <c r="AZ1056">
        <v>0</v>
      </c>
      <c r="BC1056" t="str">
        <f>VLOOKUP(A1056,Sheet1!$A$1:$E$221,2,0)</f>
        <v>East Zone</v>
      </c>
      <c r="BD1056" t="str">
        <f>VLOOKUP(A1056,Sheet1!$A$1:$E$221,5,0)</f>
        <v>Raja Kumar</v>
      </c>
    </row>
    <row r="1057" spans="1:56" x14ac:dyDescent="0.35">
      <c r="A1057" t="s">
        <v>89</v>
      </c>
      <c r="B1057">
        <v>132</v>
      </c>
      <c r="C1057" t="s">
        <v>788</v>
      </c>
      <c r="D1057" t="s">
        <v>11497</v>
      </c>
      <c r="E1057">
        <v>459134</v>
      </c>
      <c r="F1057" t="s">
        <v>2140</v>
      </c>
      <c r="G1057">
        <v>9285019</v>
      </c>
      <c r="H1057" t="s">
        <v>13397</v>
      </c>
      <c r="I1057" t="s">
        <v>11499</v>
      </c>
      <c r="J1057">
        <v>7250383292</v>
      </c>
      <c r="K1057" t="s">
        <v>15473</v>
      </c>
      <c r="L1057">
        <v>32</v>
      </c>
      <c r="M1057">
        <v>36</v>
      </c>
      <c r="N1057" t="s">
        <v>788</v>
      </c>
      <c r="O1057">
        <v>4799147069</v>
      </c>
      <c r="P1057" t="s">
        <v>6660</v>
      </c>
      <c r="Q1057" t="s">
        <v>6661</v>
      </c>
      <c r="T1057" s="1">
        <v>46210</v>
      </c>
      <c r="U1057" s="31">
        <v>46210.633472222224</v>
      </c>
      <c r="V1057">
        <v>1</v>
      </c>
      <c r="W1057">
        <v>50000</v>
      </c>
      <c r="X1057" t="s">
        <v>13400</v>
      </c>
      <c r="Y1057" t="s">
        <v>13401</v>
      </c>
      <c r="Z1057">
        <v>909020041276989</v>
      </c>
      <c r="AA1057" t="s">
        <v>13402</v>
      </c>
      <c r="AB1057">
        <v>2</v>
      </c>
      <c r="AC1057">
        <v>24.5</v>
      </c>
      <c r="AD1057" t="s">
        <v>1223</v>
      </c>
      <c r="AE1057" t="s">
        <v>1224</v>
      </c>
      <c r="AF1057" t="s">
        <v>13403</v>
      </c>
      <c r="AG1057" s="1">
        <v>46245</v>
      </c>
      <c r="AH1057">
        <v>25</v>
      </c>
      <c r="AI1057" t="s">
        <v>13404</v>
      </c>
      <c r="AJ1057" t="s">
        <v>13405</v>
      </c>
      <c r="AK1057" t="s">
        <v>13406</v>
      </c>
      <c r="AL1057">
        <v>6264856977</v>
      </c>
      <c r="AM1057" t="s">
        <v>13415</v>
      </c>
      <c r="AN1057" t="s">
        <v>13408</v>
      </c>
      <c r="AO1057">
        <v>856</v>
      </c>
      <c r="AP1057">
        <v>0</v>
      </c>
      <c r="AQ1057" t="s">
        <v>13545</v>
      </c>
      <c r="AR1057">
        <v>1065</v>
      </c>
      <c r="AS1057">
        <v>0</v>
      </c>
      <c r="AZ1057">
        <v>0</v>
      </c>
      <c r="BC1057" t="str">
        <f>VLOOKUP(A1057,Sheet1!$A$1:$E$221,2,0)</f>
        <v>South Zone</v>
      </c>
      <c r="BD1057" t="str">
        <f>VLOOKUP(A1057,Sheet1!$A$1:$E$221,5,0)</f>
        <v>Manu Yadav</v>
      </c>
    </row>
    <row r="1058" spans="1:56" x14ac:dyDescent="0.35">
      <c r="A1058" t="s">
        <v>165</v>
      </c>
      <c r="B1058">
        <v>127</v>
      </c>
      <c r="C1058" t="s">
        <v>787</v>
      </c>
      <c r="D1058" t="s">
        <v>11810</v>
      </c>
      <c r="E1058">
        <v>761261</v>
      </c>
      <c r="F1058" t="s">
        <v>4280</v>
      </c>
      <c r="G1058">
        <v>9039900</v>
      </c>
      <c r="H1058" t="s">
        <v>13397</v>
      </c>
      <c r="I1058" t="s">
        <v>11812</v>
      </c>
      <c r="J1058">
        <v>5962797425</v>
      </c>
      <c r="K1058" t="s">
        <v>15474</v>
      </c>
      <c r="L1058">
        <v>43</v>
      </c>
      <c r="M1058">
        <v>48</v>
      </c>
      <c r="N1058" t="s">
        <v>787</v>
      </c>
      <c r="O1058">
        <v>2273532676</v>
      </c>
      <c r="P1058" t="s">
        <v>155</v>
      </c>
      <c r="Q1058" t="s">
        <v>3875</v>
      </c>
      <c r="R1058" t="s">
        <v>15475</v>
      </c>
      <c r="S1058" t="s">
        <v>15476</v>
      </c>
      <c r="T1058" s="1">
        <v>46210</v>
      </c>
      <c r="U1058" s="31">
        <v>46210.753321759257</v>
      </c>
      <c r="V1058">
        <v>1</v>
      </c>
      <c r="W1058">
        <v>77000</v>
      </c>
      <c r="X1058" t="s">
        <v>13400</v>
      </c>
      <c r="Y1058" t="s">
        <v>13401</v>
      </c>
      <c r="Z1058">
        <v>909020041276989</v>
      </c>
      <c r="AA1058" t="s">
        <v>13402</v>
      </c>
      <c r="AB1058">
        <v>2</v>
      </c>
      <c r="AC1058">
        <v>24.15</v>
      </c>
      <c r="AD1058" t="s">
        <v>939</v>
      </c>
      <c r="AE1058" t="s">
        <v>940</v>
      </c>
      <c r="AF1058" t="s">
        <v>13414</v>
      </c>
      <c r="AG1058" s="1">
        <v>46240</v>
      </c>
      <c r="AH1058">
        <v>25</v>
      </c>
      <c r="AI1058" t="s">
        <v>13404</v>
      </c>
      <c r="AJ1058" t="s">
        <v>13435</v>
      </c>
      <c r="AK1058" t="s">
        <v>13406</v>
      </c>
      <c r="AL1058">
        <v>9234977350</v>
      </c>
      <c r="AM1058" t="s">
        <v>13407</v>
      </c>
      <c r="AN1058" t="s">
        <v>13408</v>
      </c>
      <c r="AO1058">
        <v>1318</v>
      </c>
      <c r="AP1058">
        <v>0</v>
      </c>
      <c r="AQ1058" t="s">
        <v>13420</v>
      </c>
      <c r="AR1058">
        <v>1718</v>
      </c>
      <c r="AS1058">
        <v>0</v>
      </c>
      <c r="AZ1058">
        <v>0</v>
      </c>
      <c r="BC1058" t="str">
        <f>VLOOKUP(A1058,Sheet1!$A$1:$E$221,2,0)</f>
        <v>East Zone</v>
      </c>
      <c r="BD1058" t="str">
        <f>VLOOKUP(A1058,Sheet1!$A$1:$E$221,5,0)</f>
        <v>Pavan Kumar Rai</v>
      </c>
    </row>
    <row r="1059" spans="1:56" x14ac:dyDescent="0.35">
      <c r="A1059" t="s">
        <v>270</v>
      </c>
      <c r="B1059">
        <v>221</v>
      </c>
      <c r="C1059" t="s">
        <v>791</v>
      </c>
      <c r="D1059" t="s">
        <v>11665</v>
      </c>
      <c r="E1059">
        <v>103535</v>
      </c>
      <c r="F1059" t="s">
        <v>15477</v>
      </c>
      <c r="G1059">
        <v>8130903</v>
      </c>
      <c r="H1059" t="s">
        <v>13397</v>
      </c>
      <c r="I1059" t="s">
        <v>11667</v>
      </c>
      <c r="J1059">
        <v>7822670752</v>
      </c>
      <c r="K1059" t="s">
        <v>15478</v>
      </c>
      <c r="L1059">
        <v>35</v>
      </c>
      <c r="M1059">
        <v>43</v>
      </c>
      <c r="N1059" t="s">
        <v>791</v>
      </c>
      <c r="O1059">
        <v>2336265622</v>
      </c>
      <c r="P1059" t="s">
        <v>8573</v>
      </c>
      <c r="Q1059" t="s">
        <v>8574</v>
      </c>
      <c r="T1059" s="1">
        <v>46210</v>
      </c>
      <c r="U1059" s="31">
        <v>46210.724502314813</v>
      </c>
      <c r="V1059">
        <v>1</v>
      </c>
      <c r="W1059">
        <v>70000</v>
      </c>
      <c r="X1059" t="s">
        <v>13400</v>
      </c>
      <c r="Y1059" t="s">
        <v>13401</v>
      </c>
      <c r="Z1059">
        <v>909020041276989</v>
      </c>
      <c r="AA1059" t="s">
        <v>13402</v>
      </c>
      <c r="AB1059">
        <v>6</v>
      </c>
      <c r="AC1059">
        <v>24.15</v>
      </c>
      <c r="AD1059" t="s">
        <v>1029</v>
      </c>
      <c r="AE1059" t="s">
        <v>1030</v>
      </c>
      <c r="AF1059" t="s">
        <v>13434</v>
      </c>
      <c r="AG1059" s="1">
        <v>46242</v>
      </c>
      <c r="AH1059">
        <v>25</v>
      </c>
      <c r="AI1059" t="s">
        <v>13404</v>
      </c>
      <c r="AJ1059" t="s">
        <v>13435</v>
      </c>
      <c r="AK1059" t="s">
        <v>13406</v>
      </c>
      <c r="AL1059">
        <v>7735017618</v>
      </c>
      <c r="AM1059" t="s">
        <v>13415</v>
      </c>
      <c r="AN1059" t="s">
        <v>13408</v>
      </c>
      <c r="AO1059">
        <v>1198</v>
      </c>
      <c r="AP1059">
        <v>0</v>
      </c>
      <c r="AQ1059" t="s">
        <v>13409</v>
      </c>
      <c r="AR1059">
        <v>1563</v>
      </c>
      <c r="AS1059">
        <v>0</v>
      </c>
      <c r="AZ1059">
        <v>0</v>
      </c>
      <c r="BC1059" t="str">
        <f>VLOOKUP(A1059,Sheet1!$A$1:$E$221,2,0)</f>
        <v>South East Zone</v>
      </c>
      <c r="BD1059" t="str">
        <f>VLOOKUP(A1059,Sheet1!$A$1:$E$221,5,0)</f>
        <v>Radhashyam Panda</v>
      </c>
    </row>
    <row r="1060" spans="1:56" x14ac:dyDescent="0.35">
      <c r="A1060" t="s">
        <v>838</v>
      </c>
      <c r="B1060">
        <v>336</v>
      </c>
      <c r="C1060" t="s">
        <v>791</v>
      </c>
      <c r="D1060" t="s">
        <v>11742</v>
      </c>
      <c r="E1060">
        <v>143303</v>
      </c>
      <c r="F1060" t="s">
        <v>15479</v>
      </c>
      <c r="G1060">
        <v>8316093</v>
      </c>
      <c r="H1060" t="s">
        <v>13397</v>
      </c>
      <c r="I1060" t="s">
        <v>11744</v>
      </c>
      <c r="J1060">
        <v>1897259759</v>
      </c>
      <c r="K1060" t="s">
        <v>15480</v>
      </c>
      <c r="L1060">
        <v>39</v>
      </c>
      <c r="M1060">
        <v>36</v>
      </c>
      <c r="N1060" t="s">
        <v>791</v>
      </c>
      <c r="O1060">
        <v>6900839896</v>
      </c>
      <c r="P1060" t="s">
        <v>9073</v>
      </c>
      <c r="Q1060" t="s">
        <v>9074</v>
      </c>
      <c r="T1060" s="1">
        <v>46210</v>
      </c>
      <c r="U1060" s="31">
        <v>46210.734803240739</v>
      </c>
      <c r="V1060">
        <v>1</v>
      </c>
      <c r="W1060">
        <v>90000</v>
      </c>
      <c r="X1060" t="s">
        <v>13400</v>
      </c>
      <c r="Y1060" t="s">
        <v>13401</v>
      </c>
      <c r="Z1060">
        <v>909020041276989</v>
      </c>
      <c r="AA1060" t="s">
        <v>13402</v>
      </c>
      <c r="AB1060">
        <v>5</v>
      </c>
      <c r="AC1060">
        <v>24.15</v>
      </c>
      <c r="AD1060" t="s">
        <v>1032</v>
      </c>
      <c r="AE1060" t="s">
        <v>1033</v>
      </c>
      <c r="AF1060" t="s">
        <v>13403</v>
      </c>
      <c r="AG1060" s="1">
        <v>46242</v>
      </c>
      <c r="AH1060">
        <v>25</v>
      </c>
      <c r="AI1060" t="s">
        <v>13404</v>
      </c>
      <c r="AJ1060" t="s">
        <v>13405</v>
      </c>
      <c r="AK1060" t="s">
        <v>13406</v>
      </c>
      <c r="AL1060">
        <v>6370962224</v>
      </c>
      <c r="AM1060" t="s">
        <v>13415</v>
      </c>
      <c r="AN1060" t="s">
        <v>13408</v>
      </c>
      <c r="AO1060">
        <v>1540</v>
      </c>
      <c r="AP1060">
        <v>0</v>
      </c>
      <c r="AQ1060" t="s">
        <v>13440</v>
      </c>
      <c r="AR1060">
        <v>2010</v>
      </c>
      <c r="AS1060">
        <v>0</v>
      </c>
      <c r="AZ1060">
        <v>0</v>
      </c>
      <c r="BC1060" t="str">
        <f>VLOOKUP(A1060,Sheet1!$A$1:$E$221,2,0)</f>
        <v>South East Zone</v>
      </c>
      <c r="BD1060" t="str">
        <f>VLOOKUP(A1060,Sheet1!$A$1:$E$221,5,0)</f>
        <v>Pratik Mishra</v>
      </c>
    </row>
    <row r="1061" spans="1:56" x14ac:dyDescent="0.35">
      <c r="A1061" t="s">
        <v>168</v>
      </c>
      <c r="B1061">
        <v>214</v>
      </c>
      <c r="C1061" t="s">
        <v>781</v>
      </c>
      <c r="D1061" t="s">
        <v>11521</v>
      </c>
      <c r="E1061">
        <v>404033</v>
      </c>
      <c r="F1061" t="s">
        <v>15481</v>
      </c>
      <c r="G1061">
        <v>9254812</v>
      </c>
      <c r="H1061" t="s">
        <v>13397</v>
      </c>
      <c r="I1061" t="s">
        <v>11523</v>
      </c>
      <c r="J1061">
        <v>4383127009</v>
      </c>
      <c r="K1061" t="s">
        <v>15482</v>
      </c>
      <c r="L1061">
        <v>47</v>
      </c>
      <c r="M1061">
        <v>26</v>
      </c>
      <c r="N1061" t="s">
        <v>781</v>
      </c>
      <c r="O1061">
        <v>1349727093</v>
      </c>
      <c r="P1061" t="s">
        <v>1908</v>
      </c>
      <c r="Q1061" t="s">
        <v>1909</v>
      </c>
      <c r="T1061" s="1">
        <v>46210</v>
      </c>
      <c r="U1061" s="31">
        <v>46210.779930555553</v>
      </c>
      <c r="V1061">
        <v>1</v>
      </c>
      <c r="W1061">
        <v>80000</v>
      </c>
      <c r="X1061" t="s">
        <v>13400</v>
      </c>
      <c r="Y1061" t="s">
        <v>13401</v>
      </c>
      <c r="Z1061">
        <v>909020041276989</v>
      </c>
      <c r="AA1061" t="s">
        <v>13626</v>
      </c>
      <c r="AB1061">
        <v>3</v>
      </c>
      <c r="AC1061">
        <v>24.15</v>
      </c>
      <c r="AD1061" t="s">
        <v>2301</v>
      </c>
      <c r="AE1061" t="s">
        <v>2302</v>
      </c>
      <c r="AF1061" t="s">
        <v>14058</v>
      </c>
      <c r="AG1061" s="1">
        <v>46241</v>
      </c>
      <c r="AH1061">
        <v>36</v>
      </c>
      <c r="AI1061" t="s">
        <v>13404</v>
      </c>
      <c r="AJ1061" t="s">
        <v>13427</v>
      </c>
      <c r="AK1061" t="s">
        <v>13406</v>
      </c>
      <c r="AL1061">
        <v>9325465243</v>
      </c>
      <c r="AM1061" t="s">
        <v>13415</v>
      </c>
      <c r="AN1061" t="s">
        <v>13408</v>
      </c>
      <c r="AO1061">
        <v>1369</v>
      </c>
      <c r="AP1061">
        <v>0</v>
      </c>
      <c r="AQ1061" t="s">
        <v>13999</v>
      </c>
      <c r="AR1061">
        <v>2494</v>
      </c>
      <c r="AS1061">
        <v>0</v>
      </c>
      <c r="AZ1061">
        <v>0</v>
      </c>
      <c r="BC1061" t="str">
        <f>VLOOKUP(A1061,Sheet1!$A$1:$E$221,2,0)</f>
        <v>South Zone</v>
      </c>
      <c r="BD1061" t="str">
        <f>VLOOKUP(A1061,Sheet1!$A$1:$E$221,5,0)</f>
        <v>Manu Yadav</v>
      </c>
    </row>
    <row r="1062" spans="1:56" x14ac:dyDescent="0.35">
      <c r="A1062" t="s">
        <v>245</v>
      </c>
      <c r="B1062">
        <v>357</v>
      </c>
      <c r="C1062" t="s">
        <v>791</v>
      </c>
      <c r="D1062" t="s">
        <v>12981</v>
      </c>
      <c r="E1062">
        <v>770588</v>
      </c>
      <c r="F1062" t="s">
        <v>15483</v>
      </c>
      <c r="G1062">
        <v>9163579</v>
      </c>
      <c r="H1062" t="s">
        <v>13397</v>
      </c>
      <c r="I1062" t="s">
        <v>12983</v>
      </c>
      <c r="J1062">
        <v>4425093312</v>
      </c>
      <c r="K1062" t="s">
        <v>15484</v>
      </c>
      <c r="L1062">
        <v>29</v>
      </c>
      <c r="M1062">
        <v>37</v>
      </c>
      <c r="N1062" t="s">
        <v>791</v>
      </c>
      <c r="O1062">
        <v>2223499474</v>
      </c>
      <c r="P1062" t="s">
        <v>4012</v>
      </c>
      <c r="Q1062" t="s">
        <v>4013</v>
      </c>
      <c r="T1062" s="1">
        <v>46210</v>
      </c>
      <c r="U1062" s="31">
        <v>46210.73642361111</v>
      </c>
      <c r="V1062">
        <v>1</v>
      </c>
      <c r="W1062">
        <v>90000</v>
      </c>
      <c r="X1062" t="s">
        <v>13400</v>
      </c>
      <c r="Y1062" t="s">
        <v>13401</v>
      </c>
      <c r="Z1062">
        <v>909020041276989</v>
      </c>
      <c r="AA1062" t="s">
        <v>13626</v>
      </c>
      <c r="AB1062">
        <v>7</v>
      </c>
      <c r="AC1062">
        <v>24.15</v>
      </c>
      <c r="AD1062" t="s">
        <v>1445</v>
      </c>
      <c r="AE1062" t="s">
        <v>1446</v>
      </c>
      <c r="AF1062" t="s">
        <v>13419</v>
      </c>
      <c r="AG1062" s="1">
        <v>46246</v>
      </c>
      <c r="AH1062">
        <v>36</v>
      </c>
      <c r="AI1062" t="s">
        <v>13404</v>
      </c>
      <c r="AJ1062" t="s">
        <v>13650</v>
      </c>
      <c r="AK1062" t="s">
        <v>13406</v>
      </c>
      <c r="AL1062">
        <v>7735328503</v>
      </c>
      <c r="AM1062" t="s">
        <v>13415</v>
      </c>
      <c r="AN1062" t="s">
        <v>13408</v>
      </c>
      <c r="AO1062">
        <v>1540</v>
      </c>
      <c r="AP1062">
        <v>0</v>
      </c>
      <c r="AQ1062" t="s">
        <v>14204</v>
      </c>
      <c r="AR1062">
        <v>3064</v>
      </c>
      <c r="AS1062">
        <v>0</v>
      </c>
      <c r="AZ1062">
        <v>0</v>
      </c>
      <c r="BC1062" t="str">
        <f>VLOOKUP(A1062,Sheet1!$A$1:$E$221,2,0)</f>
        <v>South East Zone</v>
      </c>
      <c r="BD1062" t="str">
        <f>VLOOKUP(A1062,Sheet1!$A$1:$E$221,5,0)</f>
        <v>Pratik Mishra</v>
      </c>
    </row>
    <row r="1063" spans="1:56" x14ac:dyDescent="0.35">
      <c r="A1063" t="s">
        <v>273</v>
      </c>
      <c r="B1063">
        <v>287</v>
      </c>
      <c r="C1063" t="s">
        <v>791</v>
      </c>
      <c r="D1063" t="s">
        <v>11690</v>
      </c>
      <c r="E1063">
        <v>150409</v>
      </c>
      <c r="F1063" t="s">
        <v>15485</v>
      </c>
      <c r="G1063">
        <v>9286795</v>
      </c>
      <c r="H1063" t="s">
        <v>13397</v>
      </c>
      <c r="I1063" t="s">
        <v>11692</v>
      </c>
      <c r="J1063">
        <v>6417666927</v>
      </c>
      <c r="K1063" t="s">
        <v>15486</v>
      </c>
      <c r="L1063">
        <v>27</v>
      </c>
      <c r="M1063">
        <v>51</v>
      </c>
      <c r="N1063" t="s">
        <v>791</v>
      </c>
      <c r="O1063">
        <v>8907863971</v>
      </c>
      <c r="P1063" t="s">
        <v>1479</v>
      </c>
      <c r="Q1063" t="s">
        <v>1480</v>
      </c>
      <c r="T1063" s="1">
        <v>46210</v>
      </c>
      <c r="U1063" s="31">
        <v>46210.729085648149</v>
      </c>
      <c r="V1063">
        <v>1</v>
      </c>
      <c r="W1063">
        <v>85000</v>
      </c>
      <c r="X1063" t="s">
        <v>13400</v>
      </c>
      <c r="Y1063" t="s">
        <v>13401</v>
      </c>
      <c r="Z1063">
        <v>909020041276989</v>
      </c>
      <c r="AA1063" t="s">
        <v>13626</v>
      </c>
      <c r="AB1063">
        <v>3</v>
      </c>
      <c r="AC1063">
        <v>24.5</v>
      </c>
      <c r="AD1063" t="s">
        <v>3476</v>
      </c>
      <c r="AE1063" t="s">
        <v>3477</v>
      </c>
      <c r="AF1063" t="s">
        <v>13414</v>
      </c>
      <c r="AG1063" s="1">
        <v>46267</v>
      </c>
      <c r="AH1063">
        <v>36</v>
      </c>
      <c r="AI1063" t="s">
        <v>13404</v>
      </c>
      <c r="AJ1063" t="s">
        <v>13435</v>
      </c>
      <c r="AK1063" t="s">
        <v>13406</v>
      </c>
      <c r="AL1063">
        <v>9556414045</v>
      </c>
      <c r="AM1063" t="s">
        <v>13415</v>
      </c>
      <c r="AN1063" t="s">
        <v>13408</v>
      </c>
      <c r="AO1063">
        <v>1455</v>
      </c>
      <c r="AP1063">
        <v>0</v>
      </c>
      <c r="AQ1063" t="s">
        <v>14966</v>
      </c>
      <c r="AR1063">
        <v>2894</v>
      </c>
      <c r="AS1063">
        <v>0</v>
      </c>
      <c r="AZ1063">
        <v>0</v>
      </c>
      <c r="BC1063" t="str">
        <f>VLOOKUP(A1063,Sheet1!$A$1:$E$221,2,0)</f>
        <v>South East Zone</v>
      </c>
      <c r="BD1063" t="str">
        <f>VLOOKUP(A1063,Sheet1!$A$1:$E$221,5,0)</f>
        <v>Radhashyam Panda</v>
      </c>
    </row>
    <row r="1064" spans="1:56" x14ac:dyDescent="0.35">
      <c r="A1064" t="s">
        <v>208</v>
      </c>
      <c r="B1064">
        <v>61</v>
      </c>
      <c r="C1064" t="s">
        <v>789</v>
      </c>
      <c r="D1064" t="s">
        <v>11578</v>
      </c>
      <c r="E1064">
        <v>713154</v>
      </c>
      <c r="F1064" t="s">
        <v>1161</v>
      </c>
      <c r="G1064">
        <v>9286607</v>
      </c>
      <c r="H1064" t="s">
        <v>13397</v>
      </c>
      <c r="I1064" t="s">
        <v>4083</v>
      </c>
      <c r="J1064">
        <v>4472493561</v>
      </c>
      <c r="K1064" t="s">
        <v>222</v>
      </c>
      <c r="L1064">
        <v>43</v>
      </c>
      <c r="M1064">
        <v>52</v>
      </c>
      <c r="N1064" t="s">
        <v>789</v>
      </c>
      <c r="O1064">
        <v>1244162668</v>
      </c>
      <c r="P1064" t="s">
        <v>10700</v>
      </c>
      <c r="Q1064" t="s">
        <v>10701</v>
      </c>
      <c r="T1064" s="1">
        <v>46210</v>
      </c>
      <c r="U1064" s="31">
        <v>46210.717800925922</v>
      </c>
      <c r="V1064">
        <v>1</v>
      </c>
      <c r="W1064">
        <v>90000</v>
      </c>
      <c r="X1064" t="s">
        <v>13400</v>
      </c>
      <c r="Y1064" t="s">
        <v>13401</v>
      </c>
      <c r="Z1064">
        <v>909020041276989</v>
      </c>
      <c r="AA1064" t="s">
        <v>13402</v>
      </c>
      <c r="AB1064">
        <v>4</v>
      </c>
      <c r="AC1064">
        <v>24.15</v>
      </c>
      <c r="AD1064" t="s">
        <v>1180</v>
      </c>
      <c r="AE1064" t="s">
        <v>1181</v>
      </c>
      <c r="AF1064" t="s">
        <v>13414</v>
      </c>
      <c r="AG1064" s="1">
        <v>46267</v>
      </c>
      <c r="AH1064">
        <v>25</v>
      </c>
      <c r="AI1064" t="s">
        <v>13404</v>
      </c>
      <c r="AJ1064" t="s">
        <v>13405</v>
      </c>
      <c r="AK1064" t="s">
        <v>13406</v>
      </c>
      <c r="AL1064">
        <v>8057299194</v>
      </c>
      <c r="AM1064" t="s">
        <v>13415</v>
      </c>
      <c r="AN1064" t="s">
        <v>13408</v>
      </c>
      <c r="AO1064">
        <v>1540</v>
      </c>
      <c r="AP1064">
        <v>0</v>
      </c>
      <c r="AQ1064" t="s">
        <v>13431</v>
      </c>
      <c r="AR1064">
        <v>2069</v>
      </c>
      <c r="AS1064">
        <v>0</v>
      </c>
      <c r="AZ1064">
        <v>0</v>
      </c>
      <c r="BC1064" t="str">
        <f>VLOOKUP(A1064,Sheet1!$A$1:$E$221,2,0)</f>
        <v>West Zone</v>
      </c>
      <c r="BD1064" t="str">
        <f>VLOOKUP(A1064,Sheet1!$A$1:$E$221,5,0)</f>
        <v>Pradeep Kumar</v>
      </c>
    </row>
    <row r="1065" spans="1:56" x14ac:dyDescent="0.35">
      <c r="A1065" t="s">
        <v>192</v>
      </c>
      <c r="B1065">
        <v>783</v>
      </c>
      <c r="C1065" t="s">
        <v>792</v>
      </c>
      <c r="D1065" t="s">
        <v>12509</v>
      </c>
      <c r="E1065">
        <v>617292</v>
      </c>
      <c r="F1065" t="s">
        <v>14362</v>
      </c>
      <c r="G1065">
        <v>8280202</v>
      </c>
      <c r="H1065" t="s">
        <v>13397</v>
      </c>
      <c r="I1065" t="s">
        <v>12511</v>
      </c>
      <c r="J1065">
        <v>1819460573</v>
      </c>
      <c r="K1065" t="s">
        <v>15487</v>
      </c>
      <c r="L1065">
        <v>37</v>
      </c>
      <c r="M1065">
        <v>21</v>
      </c>
      <c r="N1065" t="s">
        <v>792</v>
      </c>
      <c r="O1065">
        <v>6896769103</v>
      </c>
      <c r="P1065" t="s">
        <v>12500</v>
      </c>
      <c r="Q1065" t="s">
        <v>12501</v>
      </c>
      <c r="T1065" s="1">
        <v>46210</v>
      </c>
      <c r="U1065" s="31">
        <v>46210.729722222219</v>
      </c>
      <c r="V1065">
        <v>1</v>
      </c>
      <c r="W1065">
        <v>77000</v>
      </c>
      <c r="X1065" t="s">
        <v>13400</v>
      </c>
      <c r="Y1065" t="s">
        <v>13401</v>
      </c>
      <c r="Z1065">
        <v>909020041276989</v>
      </c>
      <c r="AA1065" t="s">
        <v>13402</v>
      </c>
      <c r="AB1065">
        <v>2</v>
      </c>
      <c r="AC1065">
        <v>24.15</v>
      </c>
      <c r="AD1065" t="s">
        <v>1173</v>
      </c>
      <c r="AE1065" t="s">
        <v>1174</v>
      </c>
      <c r="AF1065" t="s">
        <v>13426</v>
      </c>
      <c r="AG1065" s="1">
        <v>46241</v>
      </c>
      <c r="AH1065">
        <v>25</v>
      </c>
      <c r="AI1065" t="s">
        <v>13404</v>
      </c>
      <c r="AJ1065" t="s">
        <v>13435</v>
      </c>
      <c r="AK1065" t="s">
        <v>13406</v>
      </c>
      <c r="AL1065">
        <v>8682939206</v>
      </c>
      <c r="AM1065" t="s">
        <v>13415</v>
      </c>
      <c r="AN1065" t="s">
        <v>13408</v>
      </c>
      <c r="AO1065">
        <v>1318</v>
      </c>
      <c r="AP1065">
        <v>0</v>
      </c>
      <c r="AQ1065" t="s">
        <v>13462</v>
      </c>
      <c r="AR1065">
        <v>1770</v>
      </c>
      <c r="AS1065">
        <v>0</v>
      </c>
      <c r="AZ1065">
        <v>0</v>
      </c>
      <c r="BC1065" t="str">
        <f>VLOOKUP(A1065,Sheet1!$A$1:$E$221,2,0)</f>
        <v>South Zone</v>
      </c>
      <c r="BD1065" t="str">
        <f>VLOOKUP(A1065,Sheet1!$A$1:$E$221,5,0)</f>
        <v>Sankar T</v>
      </c>
    </row>
    <row r="1066" spans="1:56" x14ac:dyDescent="0.35">
      <c r="A1066" t="s">
        <v>268</v>
      </c>
      <c r="B1066">
        <v>1357</v>
      </c>
      <c r="C1066" t="s">
        <v>791</v>
      </c>
      <c r="D1066" t="s">
        <v>2344</v>
      </c>
      <c r="E1066">
        <v>351387</v>
      </c>
      <c r="F1066" t="s">
        <v>15488</v>
      </c>
      <c r="G1066">
        <v>6974619</v>
      </c>
      <c r="H1066" t="s">
        <v>13397</v>
      </c>
      <c r="I1066" t="s">
        <v>13072</v>
      </c>
      <c r="J1066">
        <v>5398196798</v>
      </c>
      <c r="K1066" t="s">
        <v>15489</v>
      </c>
      <c r="L1066">
        <v>48</v>
      </c>
      <c r="M1066">
        <v>46</v>
      </c>
      <c r="N1066" t="s">
        <v>791</v>
      </c>
      <c r="O1066">
        <v>6304498813</v>
      </c>
      <c r="P1066" t="s">
        <v>2340</v>
      </c>
      <c r="Q1066" t="s">
        <v>2341</v>
      </c>
      <c r="T1066" s="1">
        <v>46210</v>
      </c>
      <c r="U1066" s="31">
        <v>46210.706793981481</v>
      </c>
      <c r="V1066">
        <v>1</v>
      </c>
      <c r="W1066">
        <v>90000</v>
      </c>
      <c r="X1066" t="s">
        <v>13400</v>
      </c>
      <c r="Y1066" t="s">
        <v>13401</v>
      </c>
      <c r="Z1066">
        <v>909020041276989</v>
      </c>
      <c r="AA1066" t="s">
        <v>13402</v>
      </c>
      <c r="AB1066">
        <v>4</v>
      </c>
      <c r="AC1066">
        <v>24.15</v>
      </c>
      <c r="AD1066" t="s">
        <v>1180</v>
      </c>
      <c r="AE1066" t="s">
        <v>1181</v>
      </c>
      <c r="AF1066" t="s">
        <v>13414</v>
      </c>
      <c r="AG1066" s="1">
        <v>46245</v>
      </c>
      <c r="AH1066">
        <v>25</v>
      </c>
      <c r="AI1066" t="s">
        <v>13404</v>
      </c>
      <c r="AJ1066" t="s">
        <v>13435</v>
      </c>
      <c r="AK1066" t="s">
        <v>13406</v>
      </c>
      <c r="AL1066">
        <v>8658925854</v>
      </c>
      <c r="AM1066" t="s">
        <v>13407</v>
      </c>
      <c r="AN1066" t="s">
        <v>13408</v>
      </c>
      <c r="AO1066">
        <v>1540</v>
      </c>
      <c r="AP1066">
        <v>0</v>
      </c>
      <c r="AQ1066" t="s">
        <v>13431</v>
      </c>
      <c r="AR1066">
        <v>2069</v>
      </c>
      <c r="AS1066">
        <v>0</v>
      </c>
      <c r="AZ1066">
        <v>0</v>
      </c>
      <c r="BC1066" t="str">
        <f>VLOOKUP(A1066,Sheet1!$A$1:$E$221,2,0)</f>
        <v>South East Zone</v>
      </c>
      <c r="BD1066" t="str">
        <f>VLOOKUP(A1066,Sheet1!$A$1:$E$221,5,0)</f>
        <v>Pratik Mishra</v>
      </c>
    </row>
    <row r="1067" spans="1:56" x14ac:dyDescent="0.35">
      <c r="A1067" t="s">
        <v>803</v>
      </c>
      <c r="B1067">
        <v>225</v>
      </c>
      <c r="C1067" t="s">
        <v>791</v>
      </c>
      <c r="D1067" t="s">
        <v>12911</v>
      </c>
      <c r="E1067">
        <v>310552</v>
      </c>
      <c r="F1067" t="s">
        <v>15490</v>
      </c>
      <c r="G1067">
        <v>6870406</v>
      </c>
      <c r="H1067" t="s">
        <v>13397</v>
      </c>
      <c r="I1067" t="s">
        <v>12913</v>
      </c>
      <c r="J1067">
        <v>4156069424</v>
      </c>
      <c r="K1067" t="s">
        <v>15491</v>
      </c>
      <c r="L1067">
        <v>45</v>
      </c>
      <c r="M1067">
        <v>55</v>
      </c>
      <c r="N1067" t="s">
        <v>791</v>
      </c>
      <c r="O1067">
        <v>3781579314</v>
      </c>
      <c r="P1067" t="s">
        <v>2214</v>
      </c>
      <c r="Q1067" t="s">
        <v>2215</v>
      </c>
      <c r="T1067" s="1">
        <v>46210</v>
      </c>
      <c r="U1067" s="31">
        <v>46210.735393518517</v>
      </c>
      <c r="V1067">
        <v>1</v>
      </c>
      <c r="W1067">
        <v>73000</v>
      </c>
      <c r="X1067" t="s">
        <v>13400</v>
      </c>
      <c r="Y1067" t="s">
        <v>13401</v>
      </c>
      <c r="Z1067">
        <v>909020041276989</v>
      </c>
      <c r="AA1067" t="s">
        <v>13402</v>
      </c>
      <c r="AB1067">
        <v>3</v>
      </c>
      <c r="AC1067">
        <v>24.5</v>
      </c>
      <c r="AD1067" t="s">
        <v>3086</v>
      </c>
      <c r="AE1067" t="s">
        <v>3087</v>
      </c>
      <c r="AF1067" t="s">
        <v>13403</v>
      </c>
      <c r="AG1067" s="1">
        <v>46243</v>
      </c>
      <c r="AH1067">
        <v>25</v>
      </c>
      <c r="AI1067" t="s">
        <v>13404</v>
      </c>
      <c r="AJ1067" t="s">
        <v>13435</v>
      </c>
      <c r="AK1067" t="s">
        <v>13406</v>
      </c>
      <c r="AL1067">
        <v>8917467821</v>
      </c>
      <c r="AM1067" t="s">
        <v>13415</v>
      </c>
      <c r="AN1067" t="s">
        <v>13408</v>
      </c>
      <c r="AO1067">
        <v>1250</v>
      </c>
      <c r="AP1067">
        <v>0</v>
      </c>
      <c r="AQ1067" t="s">
        <v>14267</v>
      </c>
      <c r="AR1067">
        <v>1678</v>
      </c>
      <c r="AS1067">
        <v>0</v>
      </c>
      <c r="AZ1067">
        <v>0</v>
      </c>
      <c r="BC1067" t="str">
        <f>VLOOKUP(A1067,Sheet1!$A$1:$E$221,2,0)</f>
        <v>South East Zone</v>
      </c>
      <c r="BD1067" t="str">
        <f>VLOOKUP(A1067,Sheet1!$A$1:$E$221,5,0)</f>
        <v>Radhashyam Panda</v>
      </c>
    </row>
    <row r="1068" spans="1:56" x14ac:dyDescent="0.35">
      <c r="A1068" t="s">
        <v>223</v>
      </c>
      <c r="B1068">
        <v>1310</v>
      </c>
      <c r="C1068" t="s">
        <v>789</v>
      </c>
      <c r="D1068" t="s">
        <v>11640</v>
      </c>
      <c r="E1068">
        <v>712784</v>
      </c>
      <c r="F1068" t="s">
        <v>6721</v>
      </c>
      <c r="G1068">
        <v>8606076</v>
      </c>
      <c r="H1068" t="s">
        <v>13397</v>
      </c>
      <c r="I1068" t="s">
        <v>11642</v>
      </c>
      <c r="J1068">
        <v>7647659095</v>
      </c>
      <c r="K1068" t="s">
        <v>15492</v>
      </c>
      <c r="L1068">
        <v>34</v>
      </c>
      <c r="M1068">
        <v>45</v>
      </c>
      <c r="N1068" t="s">
        <v>789</v>
      </c>
      <c r="O1068">
        <v>2583011735</v>
      </c>
      <c r="P1068" t="s">
        <v>2180</v>
      </c>
      <c r="Q1068" t="s">
        <v>2181</v>
      </c>
      <c r="T1068" s="1">
        <v>46210</v>
      </c>
      <c r="U1068" s="31">
        <v>46210.724444444444</v>
      </c>
      <c r="V1068">
        <v>1</v>
      </c>
      <c r="W1068">
        <v>85000</v>
      </c>
      <c r="X1068" t="s">
        <v>13400</v>
      </c>
      <c r="Y1068" t="s">
        <v>13401</v>
      </c>
      <c r="Z1068">
        <v>909020041276989</v>
      </c>
      <c r="AA1068" t="s">
        <v>13402</v>
      </c>
      <c r="AB1068">
        <v>3</v>
      </c>
      <c r="AC1068">
        <v>24.5</v>
      </c>
      <c r="AD1068" t="s">
        <v>1406</v>
      </c>
      <c r="AE1068" t="s">
        <v>1407</v>
      </c>
      <c r="AF1068" t="s">
        <v>13414</v>
      </c>
      <c r="AG1068" s="1">
        <v>46245</v>
      </c>
      <c r="AH1068">
        <v>25</v>
      </c>
      <c r="AI1068" t="s">
        <v>13404</v>
      </c>
      <c r="AJ1068" t="s">
        <v>13405</v>
      </c>
      <c r="AK1068" t="s">
        <v>13406</v>
      </c>
      <c r="AL1068">
        <v>7668263098</v>
      </c>
      <c r="AM1068" t="s">
        <v>13415</v>
      </c>
      <c r="AN1068" t="s">
        <v>13408</v>
      </c>
      <c r="AO1068">
        <v>1455</v>
      </c>
      <c r="AP1068">
        <v>0</v>
      </c>
      <c r="AQ1068" t="s">
        <v>13681</v>
      </c>
      <c r="AR1068">
        <v>1954</v>
      </c>
      <c r="AS1068">
        <v>0</v>
      </c>
      <c r="AZ1068">
        <v>0</v>
      </c>
      <c r="BC1068" t="str">
        <f>VLOOKUP(A1068,Sheet1!$A$1:$E$221,2,0)</f>
        <v>West Zone</v>
      </c>
      <c r="BD1068" t="str">
        <f>VLOOKUP(A1068,Sheet1!$A$1:$E$221,5,0)</f>
        <v>Sandeep Sisodiya</v>
      </c>
    </row>
    <row r="1069" spans="1:56" x14ac:dyDescent="0.35">
      <c r="A1069" t="s">
        <v>157</v>
      </c>
      <c r="B1069">
        <v>1314</v>
      </c>
      <c r="C1069" t="s">
        <v>787</v>
      </c>
      <c r="D1069" t="s">
        <v>12253</v>
      </c>
      <c r="E1069">
        <v>396433</v>
      </c>
      <c r="F1069" t="s">
        <v>15183</v>
      </c>
      <c r="G1069">
        <v>8251389</v>
      </c>
      <c r="H1069" t="s">
        <v>13397</v>
      </c>
      <c r="I1069" t="s">
        <v>12256</v>
      </c>
      <c r="J1069">
        <v>7078385419</v>
      </c>
      <c r="K1069" t="s">
        <v>15493</v>
      </c>
      <c r="L1069">
        <v>46</v>
      </c>
      <c r="M1069">
        <v>54</v>
      </c>
      <c r="N1069" t="s">
        <v>787</v>
      </c>
      <c r="O1069">
        <v>3259120252</v>
      </c>
      <c r="P1069" t="s">
        <v>1833</v>
      </c>
      <c r="Q1069" t="s">
        <v>1834</v>
      </c>
      <c r="T1069" s="1">
        <v>46210</v>
      </c>
      <c r="U1069" s="31">
        <v>46210.779189814813</v>
      </c>
      <c r="V1069">
        <v>1</v>
      </c>
      <c r="W1069">
        <v>70000</v>
      </c>
      <c r="X1069" t="s">
        <v>13400</v>
      </c>
      <c r="Y1069" t="s">
        <v>13401</v>
      </c>
      <c r="Z1069">
        <v>909020041276989</v>
      </c>
      <c r="AA1069" t="s">
        <v>13402</v>
      </c>
      <c r="AB1069">
        <v>3</v>
      </c>
      <c r="AC1069">
        <v>24.15</v>
      </c>
      <c r="AD1069" t="s">
        <v>958</v>
      </c>
      <c r="AE1069" t="s">
        <v>959</v>
      </c>
      <c r="AF1069" t="s">
        <v>13426</v>
      </c>
      <c r="AG1069" s="1">
        <v>46266</v>
      </c>
      <c r="AH1069">
        <v>25</v>
      </c>
      <c r="AI1069" t="s">
        <v>13404</v>
      </c>
      <c r="AJ1069" t="s">
        <v>13427</v>
      </c>
      <c r="AK1069" t="s">
        <v>13406</v>
      </c>
      <c r="AL1069">
        <v>7368873052</v>
      </c>
      <c r="AM1069" t="s">
        <v>13415</v>
      </c>
      <c r="AN1069" t="s">
        <v>13408</v>
      </c>
      <c r="AO1069">
        <v>1198</v>
      </c>
      <c r="AP1069">
        <v>0</v>
      </c>
      <c r="AQ1069" t="s">
        <v>13634</v>
      </c>
      <c r="AR1069">
        <v>1562</v>
      </c>
      <c r="AS1069">
        <v>0</v>
      </c>
      <c r="AZ1069">
        <v>0</v>
      </c>
      <c r="BC1069" t="str">
        <f>VLOOKUP(A1069,Sheet1!$A$1:$E$221,2,0)</f>
        <v>East Zone</v>
      </c>
      <c r="BD1069" t="str">
        <f>VLOOKUP(A1069,Sheet1!$A$1:$E$221,5,0)</f>
        <v>Abhishek Kumar Tiwari</v>
      </c>
    </row>
    <row r="1070" spans="1:56" x14ac:dyDescent="0.35">
      <c r="A1070" t="s">
        <v>157</v>
      </c>
      <c r="B1070">
        <v>1314</v>
      </c>
      <c r="C1070" t="s">
        <v>787</v>
      </c>
      <c r="D1070" t="s">
        <v>12253</v>
      </c>
      <c r="E1070">
        <v>396433</v>
      </c>
      <c r="F1070" t="s">
        <v>15183</v>
      </c>
      <c r="G1070">
        <v>8251389</v>
      </c>
      <c r="H1070" t="s">
        <v>13397</v>
      </c>
      <c r="I1070" t="s">
        <v>12255</v>
      </c>
      <c r="J1070">
        <v>4897513741</v>
      </c>
      <c r="K1070" t="s">
        <v>15494</v>
      </c>
      <c r="L1070">
        <v>49</v>
      </c>
      <c r="M1070">
        <v>22</v>
      </c>
      <c r="N1070" t="s">
        <v>787</v>
      </c>
      <c r="O1070">
        <v>5321033542</v>
      </c>
      <c r="P1070" t="s">
        <v>1833</v>
      </c>
      <c r="Q1070" t="s">
        <v>1834</v>
      </c>
      <c r="T1070" s="1">
        <v>46210</v>
      </c>
      <c r="U1070" s="31">
        <v>46210.77920138889</v>
      </c>
      <c r="V1070">
        <v>1</v>
      </c>
      <c r="W1070">
        <v>90000</v>
      </c>
      <c r="X1070" t="s">
        <v>13400</v>
      </c>
      <c r="Y1070" t="s">
        <v>13401</v>
      </c>
      <c r="Z1070">
        <v>909020041276989</v>
      </c>
      <c r="AA1070" t="s">
        <v>13402</v>
      </c>
      <c r="AB1070">
        <v>3</v>
      </c>
      <c r="AC1070">
        <v>24.15</v>
      </c>
      <c r="AD1070" t="s">
        <v>931</v>
      </c>
      <c r="AE1070" t="s">
        <v>932</v>
      </c>
      <c r="AF1070" t="s">
        <v>13414</v>
      </c>
      <c r="AG1070" s="1">
        <v>46266</v>
      </c>
      <c r="AH1070">
        <v>25</v>
      </c>
      <c r="AI1070" t="s">
        <v>13404</v>
      </c>
      <c r="AJ1070" t="s">
        <v>13405</v>
      </c>
      <c r="AK1070" t="s">
        <v>13406</v>
      </c>
      <c r="AL1070">
        <v>7070724317</v>
      </c>
      <c r="AM1070" t="s">
        <v>13415</v>
      </c>
      <c r="AN1070" t="s">
        <v>13408</v>
      </c>
      <c r="AO1070">
        <v>1540</v>
      </c>
      <c r="AP1070">
        <v>0</v>
      </c>
      <c r="AQ1070" t="s">
        <v>13451</v>
      </c>
      <c r="AR1070">
        <v>2008</v>
      </c>
      <c r="AS1070">
        <v>0</v>
      </c>
      <c r="AZ1070">
        <v>0</v>
      </c>
      <c r="BC1070" t="str">
        <f>VLOOKUP(A1070,Sheet1!$A$1:$E$221,2,0)</f>
        <v>East Zone</v>
      </c>
      <c r="BD1070" t="str">
        <f>VLOOKUP(A1070,Sheet1!$A$1:$E$221,5,0)</f>
        <v>Abhishek Kumar Tiwari</v>
      </c>
    </row>
    <row r="1071" spans="1:56" x14ac:dyDescent="0.35">
      <c r="A1071" t="s">
        <v>204</v>
      </c>
      <c r="B1071">
        <v>23</v>
      </c>
      <c r="C1071" t="s">
        <v>789</v>
      </c>
      <c r="D1071" t="s">
        <v>12545</v>
      </c>
      <c r="E1071">
        <v>135489</v>
      </c>
      <c r="F1071" t="s">
        <v>15495</v>
      </c>
      <c r="G1071">
        <v>9285788</v>
      </c>
      <c r="H1071" t="s">
        <v>13397</v>
      </c>
      <c r="I1071" t="s">
        <v>11866</v>
      </c>
      <c r="J1071">
        <v>6890349458</v>
      </c>
      <c r="K1071" t="s">
        <v>15496</v>
      </c>
      <c r="L1071">
        <v>34</v>
      </c>
      <c r="M1071">
        <v>36</v>
      </c>
      <c r="N1071" t="s">
        <v>789</v>
      </c>
      <c r="O1071">
        <v>2151899903</v>
      </c>
      <c r="P1071" t="s">
        <v>7470</v>
      </c>
      <c r="Q1071" t="s">
        <v>7471</v>
      </c>
      <c r="T1071" s="1">
        <v>46210</v>
      </c>
      <c r="U1071" s="31">
        <v>46210.798738425925</v>
      </c>
      <c r="V1071">
        <v>1</v>
      </c>
      <c r="W1071">
        <v>75000</v>
      </c>
      <c r="X1071" t="s">
        <v>13400</v>
      </c>
      <c r="Y1071" t="s">
        <v>13401</v>
      </c>
      <c r="Z1071">
        <v>909020041276989</v>
      </c>
      <c r="AA1071" t="s">
        <v>13402</v>
      </c>
      <c r="AB1071">
        <v>2</v>
      </c>
      <c r="AC1071">
        <v>24.15</v>
      </c>
      <c r="AD1071" t="s">
        <v>974</v>
      </c>
      <c r="AE1071" t="s">
        <v>975</v>
      </c>
      <c r="AF1071" t="s">
        <v>13414</v>
      </c>
      <c r="AG1071" s="1">
        <v>46244</v>
      </c>
      <c r="AH1071">
        <v>25</v>
      </c>
      <c r="AI1071" t="s">
        <v>13404</v>
      </c>
      <c r="AJ1071" t="s">
        <v>13405</v>
      </c>
      <c r="AK1071" t="s">
        <v>13406</v>
      </c>
      <c r="AL1071">
        <v>8449591766</v>
      </c>
      <c r="AM1071" t="s">
        <v>13415</v>
      </c>
      <c r="AN1071" t="s">
        <v>13408</v>
      </c>
      <c r="AO1071">
        <v>1284</v>
      </c>
      <c r="AP1071">
        <v>0</v>
      </c>
      <c r="AQ1071" t="s">
        <v>13614</v>
      </c>
      <c r="AR1071">
        <v>1673</v>
      </c>
      <c r="AS1071">
        <v>0</v>
      </c>
      <c r="AZ1071">
        <v>0</v>
      </c>
      <c r="BC1071" t="str">
        <f>VLOOKUP(A1071,Sheet1!$A$1:$E$221,2,0)</f>
        <v>West Zone</v>
      </c>
      <c r="BD1071" t="str">
        <f>VLOOKUP(A1071,Sheet1!$A$1:$E$221,5,0)</f>
        <v>Pradeep Kumar</v>
      </c>
    </row>
    <row r="1072" spans="1:56" x14ac:dyDescent="0.35">
      <c r="A1072" t="s">
        <v>164</v>
      </c>
      <c r="B1072">
        <v>125</v>
      </c>
      <c r="C1072" t="s">
        <v>787</v>
      </c>
      <c r="D1072" t="s">
        <v>11314</v>
      </c>
      <c r="E1072">
        <v>174412</v>
      </c>
      <c r="F1072" t="s">
        <v>936</v>
      </c>
      <c r="G1072">
        <v>8182817</v>
      </c>
      <c r="H1072" t="s">
        <v>13397</v>
      </c>
      <c r="I1072" t="s">
        <v>6397</v>
      </c>
      <c r="J1072">
        <v>7761892357</v>
      </c>
      <c r="K1072" t="s">
        <v>15497</v>
      </c>
      <c r="L1072">
        <v>39</v>
      </c>
      <c r="M1072">
        <v>42</v>
      </c>
      <c r="N1072" t="s">
        <v>787</v>
      </c>
      <c r="O1072">
        <v>9050189248</v>
      </c>
      <c r="P1072" t="s">
        <v>1579</v>
      </c>
      <c r="Q1072" t="s">
        <v>1580</v>
      </c>
      <c r="T1072" s="1">
        <v>46210</v>
      </c>
      <c r="U1072" s="31">
        <v>46210.719259259262</v>
      </c>
      <c r="V1072">
        <v>1</v>
      </c>
      <c r="W1072">
        <v>90000</v>
      </c>
      <c r="X1072" t="s">
        <v>13400</v>
      </c>
      <c r="Y1072" t="s">
        <v>13401</v>
      </c>
      <c r="Z1072">
        <v>909020041276989</v>
      </c>
      <c r="AA1072" t="s">
        <v>13402</v>
      </c>
      <c r="AB1072">
        <v>5</v>
      </c>
      <c r="AC1072">
        <v>24.15</v>
      </c>
      <c r="AD1072" t="s">
        <v>931</v>
      </c>
      <c r="AE1072" t="s">
        <v>932</v>
      </c>
      <c r="AF1072" t="s">
        <v>13414</v>
      </c>
      <c r="AG1072" s="1">
        <v>46244</v>
      </c>
      <c r="AH1072">
        <v>25</v>
      </c>
      <c r="AI1072" t="s">
        <v>13404</v>
      </c>
      <c r="AJ1072" t="s">
        <v>13650</v>
      </c>
      <c r="AK1072" t="s">
        <v>13406</v>
      </c>
      <c r="AL1072">
        <v>8340247669</v>
      </c>
      <c r="AM1072" t="s">
        <v>13415</v>
      </c>
      <c r="AN1072" t="s">
        <v>13408</v>
      </c>
      <c r="AO1072">
        <v>1540</v>
      </c>
      <c r="AP1072">
        <v>0</v>
      </c>
      <c r="AQ1072" t="s">
        <v>13451</v>
      </c>
      <c r="AR1072">
        <v>2008</v>
      </c>
      <c r="AS1072">
        <v>0</v>
      </c>
      <c r="AZ1072">
        <v>0</v>
      </c>
      <c r="BC1072" t="str">
        <f>VLOOKUP(A1072,Sheet1!$A$1:$E$221,2,0)</f>
        <v>East Zone</v>
      </c>
      <c r="BD1072" t="str">
        <f>VLOOKUP(A1072,Sheet1!$A$1:$E$221,5,0)</f>
        <v>Pavan Kumar Rai</v>
      </c>
    </row>
    <row r="1073" spans="1:56" x14ac:dyDescent="0.35">
      <c r="A1073" t="s">
        <v>164</v>
      </c>
      <c r="B1073">
        <v>125</v>
      </c>
      <c r="C1073" t="s">
        <v>787</v>
      </c>
      <c r="D1073" t="s">
        <v>11314</v>
      </c>
      <c r="E1073">
        <v>174412</v>
      </c>
      <c r="F1073" t="s">
        <v>936</v>
      </c>
      <c r="G1073">
        <v>8182817</v>
      </c>
      <c r="H1073" t="s">
        <v>13397</v>
      </c>
      <c r="I1073" t="s">
        <v>11316</v>
      </c>
      <c r="J1073">
        <v>4465097454</v>
      </c>
      <c r="K1073" t="s">
        <v>15498</v>
      </c>
      <c r="L1073">
        <v>36</v>
      </c>
      <c r="M1073">
        <v>42</v>
      </c>
      <c r="N1073" t="s">
        <v>787</v>
      </c>
      <c r="O1073">
        <v>4404988949</v>
      </c>
      <c r="P1073" t="s">
        <v>1579</v>
      </c>
      <c r="Q1073" t="s">
        <v>1580</v>
      </c>
      <c r="T1073" s="1">
        <v>46210</v>
      </c>
      <c r="U1073" s="31">
        <v>46210.719259259262</v>
      </c>
      <c r="V1073">
        <v>1</v>
      </c>
      <c r="W1073">
        <v>90000</v>
      </c>
      <c r="X1073" t="s">
        <v>13400</v>
      </c>
      <c r="Y1073" t="s">
        <v>13401</v>
      </c>
      <c r="Z1073">
        <v>909020041276989</v>
      </c>
      <c r="AA1073" t="s">
        <v>13402</v>
      </c>
      <c r="AB1073">
        <v>5</v>
      </c>
      <c r="AC1073">
        <v>24.15</v>
      </c>
      <c r="AD1073" t="s">
        <v>931</v>
      </c>
      <c r="AE1073" t="s">
        <v>932</v>
      </c>
      <c r="AF1073" t="s">
        <v>13414</v>
      </c>
      <c r="AG1073" s="1">
        <v>46244</v>
      </c>
      <c r="AH1073">
        <v>25</v>
      </c>
      <c r="AI1073" t="s">
        <v>13404</v>
      </c>
      <c r="AJ1073" t="s">
        <v>13435</v>
      </c>
      <c r="AK1073" t="s">
        <v>13406</v>
      </c>
      <c r="AL1073">
        <v>9631970345</v>
      </c>
      <c r="AM1073" t="s">
        <v>13415</v>
      </c>
      <c r="AN1073" t="s">
        <v>13408</v>
      </c>
      <c r="AO1073">
        <v>1540</v>
      </c>
      <c r="AP1073">
        <v>0</v>
      </c>
      <c r="AQ1073" t="s">
        <v>13451</v>
      </c>
      <c r="AR1073">
        <v>2008</v>
      </c>
      <c r="AS1073">
        <v>0</v>
      </c>
      <c r="AZ1073">
        <v>0</v>
      </c>
      <c r="BC1073" t="str">
        <f>VLOOKUP(A1073,Sheet1!$A$1:$E$221,2,0)</f>
        <v>East Zone</v>
      </c>
      <c r="BD1073" t="str">
        <f>VLOOKUP(A1073,Sheet1!$A$1:$E$221,5,0)</f>
        <v>Pavan Kumar Rai</v>
      </c>
    </row>
    <row r="1074" spans="1:56" x14ac:dyDescent="0.35">
      <c r="A1074" t="s">
        <v>714</v>
      </c>
      <c r="B1074">
        <v>121</v>
      </c>
      <c r="C1074" t="s">
        <v>784</v>
      </c>
      <c r="D1074" t="s">
        <v>11970</v>
      </c>
      <c r="E1074">
        <v>559317</v>
      </c>
      <c r="F1074" t="s">
        <v>1161</v>
      </c>
      <c r="G1074">
        <v>8938728</v>
      </c>
      <c r="H1074" t="s">
        <v>13397</v>
      </c>
      <c r="I1074" t="s">
        <v>980</v>
      </c>
      <c r="J1074">
        <v>2343776130</v>
      </c>
      <c r="K1074" t="s">
        <v>15499</v>
      </c>
      <c r="L1074">
        <v>37</v>
      </c>
      <c r="M1074">
        <v>43</v>
      </c>
      <c r="N1074" t="s">
        <v>784</v>
      </c>
      <c r="O1074">
        <v>9353441572</v>
      </c>
      <c r="P1074" t="s">
        <v>11971</v>
      </c>
      <c r="Q1074" t="s">
        <v>11972</v>
      </c>
      <c r="T1074" s="1">
        <v>46210</v>
      </c>
      <c r="U1074" s="31">
        <v>46210.788113425922</v>
      </c>
      <c r="V1074">
        <v>1</v>
      </c>
      <c r="W1074">
        <v>80000</v>
      </c>
      <c r="X1074" t="s">
        <v>13400</v>
      </c>
      <c r="Y1074" t="s">
        <v>13401</v>
      </c>
      <c r="Z1074">
        <v>909020041276989</v>
      </c>
      <c r="AA1074" t="s">
        <v>13402</v>
      </c>
      <c r="AB1074">
        <v>3</v>
      </c>
      <c r="AC1074">
        <v>24.15</v>
      </c>
      <c r="AD1074" t="s">
        <v>2992</v>
      </c>
      <c r="AE1074" t="s">
        <v>2993</v>
      </c>
      <c r="AF1074" t="s">
        <v>13784</v>
      </c>
      <c r="AG1074" s="1">
        <v>46244</v>
      </c>
      <c r="AH1074">
        <v>25</v>
      </c>
      <c r="AI1074" t="s">
        <v>13404</v>
      </c>
      <c r="AJ1074" t="s">
        <v>13435</v>
      </c>
      <c r="AK1074" t="s">
        <v>13406</v>
      </c>
      <c r="AL1074">
        <v>7739756324</v>
      </c>
      <c r="AM1074" t="s">
        <v>13415</v>
      </c>
      <c r="AN1074" t="s">
        <v>13408</v>
      </c>
      <c r="AO1074">
        <v>1369</v>
      </c>
      <c r="AP1074">
        <v>0</v>
      </c>
      <c r="AQ1074" t="s">
        <v>14375</v>
      </c>
      <c r="AR1074">
        <v>1786</v>
      </c>
      <c r="AS1074">
        <v>0</v>
      </c>
      <c r="AZ1074">
        <v>0</v>
      </c>
      <c r="BC1074" t="str">
        <f>VLOOKUP(A1074,Sheet1!$A$1:$E$221,2,0)</f>
        <v>East Zone</v>
      </c>
      <c r="BD1074" t="str">
        <f>VLOOKUP(A1074,Sheet1!$A$1:$E$221,5,0)</f>
        <v>Raja Kumar</v>
      </c>
    </row>
    <row r="1075" spans="1:56" x14ac:dyDescent="0.35">
      <c r="A1075" t="s">
        <v>140</v>
      </c>
      <c r="B1075">
        <v>383</v>
      </c>
      <c r="C1075" t="s">
        <v>787</v>
      </c>
      <c r="D1075" t="s">
        <v>1765</v>
      </c>
      <c r="E1075">
        <v>214879</v>
      </c>
      <c r="F1075" t="s">
        <v>15500</v>
      </c>
      <c r="G1075">
        <v>8292220</v>
      </c>
      <c r="H1075" t="s">
        <v>13397</v>
      </c>
      <c r="I1075" t="s">
        <v>1767</v>
      </c>
      <c r="J1075">
        <v>2864727254</v>
      </c>
      <c r="K1075" t="s">
        <v>15501</v>
      </c>
      <c r="L1075">
        <v>28</v>
      </c>
      <c r="M1075">
        <v>36</v>
      </c>
      <c r="N1075" t="s">
        <v>784</v>
      </c>
      <c r="O1075">
        <v>2165326195</v>
      </c>
      <c r="P1075" t="s">
        <v>1761</v>
      </c>
      <c r="Q1075" t="s">
        <v>1762</v>
      </c>
      <c r="T1075" s="1">
        <v>46210</v>
      </c>
      <c r="U1075" s="31">
        <v>46210.711828703701</v>
      </c>
      <c r="V1075">
        <v>1</v>
      </c>
      <c r="W1075">
        <v>90000</v>
      </c>
      <c r="X1075" t="s">
        <v>13400</v>
      </c>
      <c r="Y1075" t="s">
        <v>13401</v>
      </c>
      <c r="Z1075">
        <v>909020041276989</v>
      </c>
      <c r="AA1075" t="s">
        <v>13402</v>
      </c>
      <c r="AB1075">
        <v>4</v>
      </c>
      <c r="AC1075">
        <v>24.15</v>
      </c>
      <c r="AD1075" t="s">
        <v>931</v>
      </c>
      <c r="AE1075" t="s">
        <v>932</v>
      </c>
      <c r="AF1075" t="s">
        <v>13403</v>
      </c>
      <c r="AG1075" s="1">
        <v>46244</v>
      </c>
      <c r="AH1075">
        <v>25</v>
      </c>
      <c r="AI1075" t="s">
        <v>13404</v>
      </c>
      <c r="AJ1075" t="s">
        <v>13427</v>
      </c>
      <c r="AK1075" t="s">
        <v>13406</v>
      </c>
      <c r="AL1075">
        <v>9065580252</v>
      </c>
      <c r="AM1075" t="s">
        <v>13407</v>
      </c>
      <c r="AN1075" t="s">
        <v>13408</v>
      </c>
      <c r="AO1075">
        <v>1540</v>
      </c>
      <c r="AP1075">
        <v>0</v>
      </c>
      <c r="AQ1075" t="s">
        <v>13451</v>
      </c>
      <c r="AR1075">
        <v>2008</v>
      </c>
      <c r="AS1075">
        <v>0</v>
      </c>
      <c r="AZ1075">
        <v>0</v>
      </c>
      <c r="BC1075" t="str">
        <f>VLOOKUP(A1075,Sheet1!$A$1:$E$221,2,0)</f>
        <v>East Zone</v>
      </c>
      <c r="BD1075" t="str">
        <f>VLOOKUP(A1075,Sheet1!$A$1:$E$221,5,0)</f>
        <v>Pavan Kumar Rai</v>
      </c>
    </row>
    <row r="1076" spans="1:56" x14ac:dyDescent="0.35">
      <c r="A1076" t="s">
        <v>827</v>
      </c>
      <c r="B1076">
        <v>363</v>
      </c>
      <c r="C1076" t="s">
        <v>788</v>
      </c>
      <c r="D1076" t="s">
        <v>11530</v>
      </c>
      <c r="E1076">
        <v>125703</v>
      </c>
      <c r="F1076" t="s">
        <v>15502</v>
      </c>
      <c r="G1076">
        <v>9286674</v>
      </c>
      <c r="H1076" t="s">
        <v>13397</v>
      </c>
      <c r="I1076" t="s">
        <v>11532</v>
      </c>
      <c r="J1076">
        <v>9837358749</v>
      </c>
      <c r="K1076" t="s">
        <v>15503</v>
      </c>
      <c r="L1076">
        <v>35</v>
      </c>
      <c r="M1076">
        <v>39</v>
      </c>
      <c r="N1076" t="s">
        <v>788</v>
      </c>
      <c r="O1076">
        <v>1711252927</v>
      </c>
      <c r="P1076" t="s">
        <v>4264</v>
      </c>
      <c r="Q1076" t="s">
        <v>4265</v>
      </c>
      <c r="T1076" s="1">
        <v>46210</v>
      </c>
      <c r="U1076" s="31">
        <v>46210.740671296298</v>
      </c>
      <c r="V1076">
        <v>1</v>
      </c>
      <c r="W1076">
        <v>50000</v>
      </c>
      <c r="X1076" t="s">
        <v>13400</v>
      </c>
      <c r="Y1076" t="s">
        <v>13401</v>
      </c>
      <c r="Z1076">
        <v>909020041276989</v>
      </c>
      <c r="AA1076" t="s">
        <v>13402</v>
      </c>
      <c r="AB1076">
        <v>2</v>
      </c>
      <c r="AC1076">
        <v>24.15</v>
      </c>
      <c r="AD1076" t="s">
        <v>1228</v>
      </c>
      <c r="AE1076" t="s">
        <v>1229</v>
      </c>
      <c r="AF1076" t="s">
        <v>13784</v>
      </c>
      <c r="AG1076" s="1">
        <v>46243</v>
      </c>
      <c r="AH1076">
        <v>25</v>
      </c>
      <c r="AI1076" t="s">
        <v>13404</v>
      </c>
      <c r="AJ1076" t="s">
        <v>13405</v>
      </c>
      <c r="AK1076" t="s">
        <v>13406</v>
      </c>
      <c r="AL1076">
        <v>8462054266</v>
      </c>
      <c r="AM1076" t="s">
        <v>13415</v>
      </c>
      <c r="AN1076" t="s">
        <v>13408</v>
      </c>
      <c r="AO1076">
        <v>856</v>
      </c>
      <c r="AP1076">
        <v>0</v>
      </c>
      <c r="AQ1076" t="s">
        <v>13545</v>
      </c>
      <c r="AR1076">
        <v>1065</v>
      </c>
      <c r="AS1076">
        <v>0</v>
      </c>
      <c r="AZ1076">
        <v>0</v>
      </c>
      <c r="BC1076" t="str">
        <f>VLOOKUP(A1076,Sheet1!$A$1:$E$221,2,0)</f>
        <v>South Zone</v>
      </c>
      <c r="BD1076" t="str">
        <f>VLOOKUP(A1076,Sheet1!$A$1:$E$221,5,0)</f>
        <v>Vinay Shukla</v>
      </c>
    </row>
    <row r="1077" spans="1:56" x14ac:dyDescent="0.35">
      <c r="A1077" t="s">
        <v>133</v>
      </c>
      <c r="B1077">
        <v>277</v>
      </c>
      <c r="C1077" t="s">
        <v>787</v>
      </c>
      <c r="D1077" t="s">
        <v>11324</v>
      </c>
      <c r="E1077">
        <v>661941</v>
      </c>
      <c r="F1077" t="s">
        <v>15504</v>
      </c>
      <c r="G1077">
        <v>9280475</v>
      </c>
      <c r="H1077" t="s">
        <v>13397</v>
      </c>
      <c r="I1077" t="s">
        <v>11327</v>
      </c>
      <c r="J1077">
        <v>4692872022</v>
      </c>
      <c r="K1077" t="s">
        <v>15505</v>
      </c>
      <c r="L1077">
        <v>39</v>
      </c>
      <c r="M1077">
        <v>43</v>
      </c>
      <c r="N1077" t="s">
        <v>787</v>
      </c>
      <c r="O1077">
        <v>8662161287</v>
      </c>
      <c r="P1077" t="s">
        <v>3863</v>
      </c>
      <c r="Q1077" t="s">
        <v>11325</v>
      </c>
      <c r="R1077" t="s">
        <v>15506</v>
      </c>
      <c r="S1077" t="s">
        <v>15507</v>
      </c>
      <c r="T1077" s="1">
        <v>46210</v>
      </c>
      <c r="U1077" s="31">
        <v>46210.754814814813</v>
      </c>
      <c r="V1077">
        <v>1</v>
      </c>
      <c r="W1077">
        <v>90000</v>
      </c>
      <c r="X1077" t="s">
        <v>13400</v>
      </c>
      <c r="Y1077" t="s">
        <v>13401</v>
      </c>
      <c r="Z1077">
        <v>909020041276989</v>
      </c>
      <c r="AA1077" t="s">
        <v>13402</v>
      </c>
      <c r="AB1077">
        <v>4</v>
      </c>
      <c r="AC1077">
        <v>24.15</v>
      </c>
      <c r="AD1077" t="s">
        <v>978</v>
      </c>
      <c r="AE1077" t="s">
        <v>979</v>
      </c>
      <c r="AF1077" t="s">
        <v>13403</v>
      </c>
      <c r="AG1077" s="1">
        <v>46240</v>
      </c>
      <c r="AH1077">
        <v>25</v>
      </c>
      <c r="AI1077" t="s">
        <v>13404</v>
      </c>
      <c r="AJ1077" t="s">
        <v>13435</v>
      </c>
      <c r="AK1077" t="s">
        <v>13406</v>
      </c>
      <c r="AL1077">
        <v>8434574430</v>
      </c>
      <c r="AM1077" t="s">
        <v>13415</v>
      </c>
      <c r="AN1077" t="s">
        <v>13408</v>
      </c>
      <c r="AO1077">
        <v>1540</v>
      </c>
      <c r="AP1077">
        <v>0</v>
      </c>
      <c r="AQ1077" t="s">
        <v>13533</v>
      </c>
      <c r="AR1077">
        <v>1917</v>
      </c>
      <c r="AS1077">
        <v>0</v>
      </c>
      <c r="AZ1077">
        <v>0</v>
      </c>
      <c r="BC1077" t="str">
        <f>VLOOKUP(A1077,Sheet1!$A$1:$E$221,2,0)</f>
        <v>East Zone</v>
      </c>
      <c r="BD1077" t="str">
        <f>VLOOKUP(A1077,Sheet1!$A$1:$E$221,5,0)</f>
        <v>Abhishek Kumar Tiwari</v>
      </c>
    </row>
    <row r="1078" spans="1:56" x14ac:dyDescent="0.35">
      <c r="A1078" t="s">
        <v>134</v>
      </c>
      <c r="B1078">
        <v>301</v>
      </c>
      <c r="C1078" t="s">
        <v>787</v>
      </c>
      <c r="D1078" t="s">
        <v>11385</v>
      </c>
      <c r="E1078">
        <v>495118</v>
      </c>
      <c r="F1078" t="s">
        <v>15508</v>
      </c>
      <c r="G1078">
        <v>8557569</v>
      </c>
      <c r="H1078" t="s">
        <v>13397</v>
      </c>
      <c r="I1078" t="s">
        <v>4732</v>
      </c>
      <c r="J1078">
        <v>6763594563</v>
      </c>
      <c r="K1078" t="s">
        <v>15509</v>
      </c>
      <c r="L1078">
        <v>46</v>
      </c>
      <c r="M1078">
        <v>48</v>
      </c>
      <c r="N1078" t="s">
        <v>787</v>
      </c>
      <c r="O1078">
        <v>6015748811</v>
      </c>
      <c r="P1078" t="s">
        <v>1094</v>
      </c>
      <c r="Q1078" t="s">
        <v>1095</v>
      </c>
      <c r="T1078" s="1">
        <v>46210</v>
      </c>
      <c r="U1078" s="31">
        <v>46210.774699074071</v>
      </c>
      <c r="V1078">
        <v>1</v>
      </c>
      <c r="W1078">
        <v>60000</v>
      </c>
      <c r="X1078" t="s">
        <v>13400</v>
      </c>
      <c r="Y1078" t="s">
        <v>13401</v>
      </c>
      <c r="Z1078">
        <v>909020041276989</v>
      </c>
      <c r="AA1078" t="s">
        <v>13402</v>
      </c>
      <c r="AB1078">
        <v>3</v>
      </c>
      <c r="AC1078">
        <v>24.15</v>
      </c>
      <c r="AD1078" t="s">
        <v>982</v>
      </c>
      <c r="AE1078" t="s">
        <v>983</v>
      </c>
      <c r="AF1078" t="s">
        <v>13434</v>
      </c>
      <c r="AG1078" s="1">
        <v>46242</v>
      </c>
      <c r="AH1078">
        <v>25</v>
      </c>
      <c r="AI1078" t="s">
        <v>13404</v>
      </c>
      <c r="AJ1078" t="s">
        <v>13427</v>
      </c>
      <c r="AK1078" t="s">
        <v>13406</v>
      </c>
      <c r="AL1078">
        <v>9572397575</v>
      </c>
      <c r="AM1078" t="s">
        <v>13407</v>
      </c>
      <c r="AN1078" t="s">
        <v>13408</v>
      </c>
      <c r="AO1078">
        <v>1027</v>
      </c>
      <c r="AP1078">
        <v>0</v>
      </c>
      <c r="AQ1078" t="s">
        <v>13619</v>
      </c>
      <c r="AR1078">
        <v>1338</v>
      </c>
      <c r="AS1078">
        <v>0</v>
      </c>
      <c r="AZ1078">
        <v>0</v>
      </c>
      <c r="BC1078" t="str">
        <f>VLOOKUP(A1078,Sheet1!$A$1:$E$221,2,0)</f>
        <v>East Zone</v>
      </c>
      <c r="BD1078" t="str">
        <f>VLOOKUP(A1078,Sheet1!$A$1:$E$221,5,0)</f>
        <v>Pavan Kumar Rai</v>
      </c>
    </row>
    <row r="1079" spans="1:56" x14ac:dyDescent="0.35">
      <c r="A1079" t="s">
        <v>234</v>
      </c>
      <c r="B1079">
        <v>185</v>
      </c>
      <c r="C1079" t="s">
        <v>791</v>
      </c>
      <c r="D1079" t="s">
        <v>12889</v>
      </c>
      <c r="E1079">
        <v>157009</v>
      </c>
      <c r="F1079" t="s">
        <v>15510</v>
      </c>
      <c r="G1079">
        <v>6538047</v>
      </c>
      <c r="H1079" t="s">
        <v>13397</v>
      </c>
      <c r="I1079" t="s">
        <v>12891</v>
      </c>
      <c r="J1079">
        <v>5382179333</v>
      </c>
      <c r="K1079" t="s">
        <v>15511</v>
      </c>
      <c r="L1079">
        <v>51</v>
      </c>
      <c r="M1079">
        <v>24</v>
      </c>
      <c r="N1079" t="s">
        <v>791</v>
      </c>
      <c r="O1079">
        <v>8652934932</v>
      </c>
      <c r="P1079" t="s">
        <v>4033</v>
      </c>
      <c r="Q1079" t="s">
        <v>4034</v>
      </c>
      <c r="T1079" s="1">
        <v>46210</v>
      </c>
      <c r="U1079" s="31">
        <v>46210.743750000001</v>
      </c>
      <c r="V1079">
        <v>1</v>
      </c>
      <c r="W1079">
        <v>90000</v>
      </c>
      <c r="X1079" t="s">
        <v>13400</v>
      </c>
      <c r="Y1079" t="s">
        <v>13401</v>
      </c>
      <c r="Z1079">
        <v>909020041276989</v>
      </c>
      <c r="AA1079" t="s">
        <v>13402</v>
      </c>
      <c r="AB1079">
        <v>6</v>
      </c>
      <c r="AC1079">
        <v>24.15</v>
      </c>
      <c r="AD1079" t="s">
        <v>1032</v>
      </c>
      <c r="AE1079" t="s">
        <v>1033</v>
      </c>
      <c r="AF1079" t="s">
        <v>13434</v>
      </c>
      <c r="AG1079" s="1">
        <v>46246</v>
      </c>
      <c r="AH1079">
        <v>25</v>
      </c>
      <c r="AI1079" t="s">
        <v>13404</v>
      </c>
      <c r="AJ1079" t="s">
        <v>13435</v>
      </c>
      <c r="AK1079" t="s">
        <v>13406</v>
      </c>
      <c r="AL1079">
        <v>7978948226</v>
      </c>
      <c r="AM1079" t="s">
        <v>13415</v>
      </c>
      <c r="AN1079" t="s">
        <v>13408</v>
      </c>
      <c r="AO1079">
        <v>1540</v>
      </c>
      <c r="AP1079">
        <v>0</v>
      </c>
      <c r="AQ1079" t="s">
        <v>13440</v>
      </c>
      <c r="AR1079">
        <v>2010</v>
      </c>
      <c r="AS1079">
        <v>0</v>
      </c>
      <c r="AZ1079">
        <v>0</v>
      </c>
      <c r="BC1079" t="str">
        <f>VLOOKUP(A1079,Sheet1!$A$1:$E$221,2,0)</f>
        <v>South East Zone</v>
      </c>
      <c r="BD1079" t="str">
        <f>VLOOKUP(A1079,Sheet1!$A$1:$E$221,5,0)</f>
        <v>Pratik Mishra</v>
      </c>
    </row>
    <row r="1080" spans="1:56" x14ac:dyDescent="0.35">
      <c r="A1080" t="s">
        <v>98</v>
      </c>
      <c r="B1080">
        <v>358</v>
      </c>
      <c r="C1080" t="s">
        <v>788</v>
      </c>
      <c r="D1080" t="s">
        <v>12363</v>
      </c>
      <c r="E1080">
        <v>137833</v>
      </c>
      <c r="F1080" t="s">
        <v>10334</v>
      </c>
      <c r="G1080">
        <v>9237994</v>
      </c>
      <c r="H1080" t="s">
        <v>13397</v>
      </c>
      <c r="I1080" t="s">
        <v>12365</v>
      </c>
      <c r="J1080">
        <v>1801481286</v>
      </c>
      <c r="K1080" t="s">
        <v>15512</v>
      </c>
      <c r="L1080">
        <v>40</v>
      </c>
      <c r="M1080">
        <v>43</v>
      </c>
      <c r="N1080" t="s">
        <v>788</v>
      </c>
      <c r="O1080">
        <v>2736594906</v>
      </c>
      <c r="P1080" t="s">
        <v>6787</v>
      </c>
      <c r="Q1080" t="s">
        <v>6788</v>
      </c>
      <c r="T1080" s="1">
        <v>46210</v>
      </c>
      <c r="U1080" s="31">
        <v>46210.78696759259</v>
      </c>
      <c r="V1080">
        <v>1</v>
      </c>
      <c r="W1080">
        <v>70000</v>
      </c>
      <c r="X1080" t="s">
        <v>13400</v>
      </c>
      <c r="Y1080" t="s">
        <v>13401</v>
      </c>
      <c r="Z1080">
        <v>909020041276989</v>
      </c>
      <c r="AA1080" t="s">
        <v>13402</v>
      </c>
      <c r="AB1080">
        <v>6</v>
      </c>
      <c r="AC1080">
        <v>24.15</v>
      </c>
      <c r="AD1080" t="s">
        <v>1235</v>
      </c>
      <c r="AE1080" t="s">
        <v>1236</v>
      </c>
      <c r="AF1080" t="s">
        <v>13414</v>
      </c>
      <c r="AG1080" s="1">
        <v>46241</v>
      </c>
      <c r="AH1080">
        <v>25</v>
      </c>
      <c r="AI1080" t="s">
        <v>13404</v>
      </c>
      <c r="AJ1080" t="s">
        <v>13650</v>
      </c>
      <c r="AK1080" t="s">
        <v>13406</v>
      </c>
      <c r="AL1080">
        <v>9301791969</v>
      </c>
      <c r="AM1080" t="s">
        <v>13415</v>
      </c>
      <c r="AN1080" t="s">
        <v>13408</v>
      </c>
      <c r="AO1080">
        <v>1198</v>
      </c>
      <c r="AP1080">
        <v>0</v>
      </c>
      <c r="AQ1080" t="s">
        <v>13454</v>
      </c>
      <c r="AR1080">
        <v>1491</v>
      </c>
      <c r="AS1080">
        <v>0</v>
      </c>
      <c r="AZ1080">
        <v>0</v>
      </c>
      <c r="BC1080" t="str">
        <f>VLOOKUP(A1080,Sheet1!$A$1:$E$221,2,0)</f>
        <v>South Zone</v>
      </c>
      <c r="BD1080" t="str">
        <f>VLOOKUP(A1080,Sheet1!$A$1:$E$221,5,0)</f>
        <v>Manu Yadav</v>
      </c>
    </row>
    <row r="1081" spans="1:56" x14ac:dyDescent="0.35">
      <c r="A1081" t="s">
        <v>230</v>
      </c>
      <c r="B1081">
        <v>91</v>
      </c>
      <c r="C1081" t="s">
        <v>789</v>
      </c>
      <c r="D1081" t="s">
        <v>11490</v>
      </c>
      <c r="E1081">
        <v>352767</v>
      </c>
      <c r="F1081" t="s">
        <v>15513</v>
      </c>
      <c r="G1081">
        <v>9284773</v>
      </c>
      <c r="H1081" t="s">
        <v>13397</v>
      </c>
      <c r="I1081" t="s">
        <v>11492</v>
      </c>
      <c r="J1081">
        <v>3167180707</v>
      </c>
      <c r="K1081" t="s">
        <v>15514</v>
      </c>
      <c r="L1081">
        <v>40</v>
      </c>
      <c r="M1081">
        <v>41</v>
      </c>
      <c r="N1081" t="s">
        <v>789</v>
      </c>
      <c r="O1081">
        <v>8495785144</v>
      </c>
      <c r="P1081" t="s">
        <v>6559</v>
      </c>
      <c r="Q1081" t="s">
        <v>6560</v>
      </c>
      <c r="T1081" s="1">
        <v>46210</v>
      </c>
      <c r="U1081" s="31">
        <v>46210.809745370374</v>
      </c>
      <c r="V1081">
        <v>1</v>
      </c>
      <c r="W1081">
        <v>90000</v>
      </c>
      <c r="X1081" t="s">
        <v>13400</v>
      </c>
      <c r="Y1081" t="s">
        <v>13401</v>
      </c>
      <c r="Z1081">
        <v>909020041276989</v>
      </c>
      <c r="AA1081" t="s">
        <v>13402</v>
      </c>
      <c r="AB1081">
        <v>5</v>
      </c>
      <c r="AC1081">
        <v>24.15</v>
      </c>
      <c r="AD1081" t="s">
        <v>931</v>
      </c>
      <c r="AE1081" t="s">
        <v>932</v>
      </c>
      <c r="AF1081" t="s">
        <v>13426</v>
      </c>
      <c r="AG1081" s="1">
        <v>46244</v>
      </c>
      <c r="AH1081">
        <v>25</v>
      </c>
      <c r="AI1081" t="s">
        <v>13404</v>
      </c>
      <c r="AJ1081" t="s">
        <v>13427</v>
      </c>
      <c r="AK1081" t="s">
        <v>13443</v>
      </c>
      <c r="AL1081">
        <v>7800411011</v>
      </c>
      <c r="AM1081" t="s">
        <v>13415</v>
      </c>
      <c r="AN1081" t="s">
        <v>13408</v>
      </c>
      <c r="AO1081">
        <v>1540</v>
      </c>
      <c r="AP1081">
        <v>0</v>
      </c>
      <c r="AQ1081" t="s">
        <v>13451</v>
      </c>
      <c r="AR1081">
        <v>2008</v>
      </c>
      <c r="AS1081">
        <v>0</v>
      </c>
      <c r="AZ1081">
        <v>0</v>
      </c>
      <c r="BC1081" t="str">
        <f>VLOOKUP(A1081,Sheet1!$A$1:$E$221,2,0)</f>
        <v>East Zone</v>
      </c>
      <c r="BD1081" t="str">
        <f>VLOOKUP(A1081,Sheet1!$A$1:$E$221,5,0)</f>
        <v>Prince Singh</v>
      </c>
    </row>
    <row r="1082" spans="1:56" x14ac:dyDescent="0.35">
      <c r="A1082" t="s">
        <v>805</v>
      </c>
      <c r="B1082">
        <v>62</v>
      </c>
      <c r="C1082" t="s">
        <v>788</v>
      </c>
      <c r="D1082" t="s">
        <v>12308</v>
      </c>
      <c r="E1082">
        <v>542960</v>
      </c>
      <c r="F1082" t="s">
        <v>14785</v>
      </c>
      <c r="G1082">
        <v>8202980</v>
      </c>
      <c r="H1082" t="s">
        <v>13397</v>
      </c>
      <c r="I1082" t="s">
        <v>12310</v>
      </c>
      <c r="J1082">
        <v>7639176039</v>
      </c>
      <c r="K1082" t="s">
        <v>15515</v>
      </c>
      <c r="L1082">
        <v>31</v>
      </c>
      <c r="M1082">
        <v>36</v>
      </c>
      <c r="N1082" t="s">
        <v>788</v>
      </c>
      <c r="O1082">
        <v>8187339041</v>
      </c>
      <c r="P1082" t="s">
        <v>3029</v>
      </c>
      <c r="Q1082" t="s">
        <v>3030</v>
      </c>
      <c r="T1082" s="1">
        <v>46210</v>
      </c>
      <c r="U1082" s="31">
        <v>46210.761793981481</v>
      </c>
      <c r="V1082">
        <v>1</v>
      </c>
      <c r="W1082">
        <v>80000</v>
      </c>
      <c r="X1082" t="s">
        <v>13400</v>
      </c>
      <c r="Y1082" t="s">
        <v>13401</v>
      </c>
      <c r="Z1082">
        <v>909020041276989</v>
      </c>
      <c r="AA1082" t="s">
        <v>13402</v>
      </c>
      <c r="AB1082">
        <v>3</v>
      </c>
      <c r="AC1082">
        <v>24.5</v>
      </c>
      <c r="AD1082" t="s">
        <v>3290</v>
      </c>
      <c r="AE1082" t="s">
        <v>3291</v>
      </c>
      <c r="AF1082" t="s">
        <v>13403</v>
      </c>
      <c r="AG1082" s="1">
        <v>46244</v>
      </c>
      <c r="AH1082">
        <v>25</v>
      </c>
      <c r="AI1082" t="s">
        <v>13404</v>
      </c>
      <c r="AJ1082" t="s">
        <v>13405</v>
      </c>
      <c r="AK1082" t="s">
        <v>13406</v>
      </c>
      <c r="AL1082">
        <v>6262828062</v>
      </c>
      <c r="AM1082" t="s">
        <v>13415</v>
      </c>
      <c r="AN1082" t="s">
        <v>13408</v>
      </c>
      <c r="AO1082">
        <v>1369</v>
      </c>
      <c r="AP1082">
        <v>0</v>
      </c>
      <c r="AQ1082" t="s">
        <v>13484</v>
      </c>
      <c r="AR1082">
        <v>1704</v>
      </c>
      <c r="AS1082">
        <v>0</v>
      </c>
      <c r="AZ1082">
        <v>0</v>
      </c>
      <c r="BC1082" t="str">
        <f>VLOOKUP(A1082,Sheet1!$A$1:$E$221,2,0)</f>
        <v>South Zone</v>
      </c>
      <c r="BD1082" t="str">
        <f>VLOOKUP(A1082,Sheet1!$A$1:$E$221,5,0)</f>
        <v>Vinay Kumar Vishwakarma</v>
      </c>
    </row>
    <row r="1083" spans="1:56" x14ac:dyDescent="0.35">
      <c r="A1083" t="s">
        <v>154</v>
      </c>
      <c r="B1083">
        <v>1002</v>
      </c>
      <c r="C1083" t="s">
        <v>787</v>
      </c>
      <c r="D1083" t="s">
        <v>11449</v>
      </c>
      <c r="E1083">
        <v>504095</v>
      </c>
      <c r="F1083" t="s">
        <v>4280</v>
      </c>
      <c r="G1083">
        <v>6966002</v>
      </c>
      <c r="H1083" t="s">
        <v>13397</v>
      </c>
      <c r="I1083" t="s">
        <v>11451</v>
      </c>
      <c r="J1083">
        <v>5933159053</v>
      </c>
      <c r="K1083" t="s">
        <v>15516</v>
      </c>
      <c r="L1083">
        <v>34</v>
      </c>
      <c r="M1083">
        <v>35</v>
      </c>
      <c r="N1083" t="s">
        <v>787</v>
      </c>
      <c r="O1083">
        <v>4533974498</v>
      </c>
      <c r="P1083" t="s">
        <v>6263</v>
      </c>
      <c r="Q1083" t="s">
        <v>6264</v>
      </c>
      <c r="T1083" s="1">
        <v>46210</v>
      </c>
      <c r="U1083" s="31">
        <v>46210.695428240739</v>
      </c>
      <c r="V1083">
        <v>1</v>
      </c>
      <c r="W1083">
        <v>90000</v>
      </c>
      <c r="X1083" t="s">
        <v>13400</v>
      </c>
      <c r="Y1083" t="s">
        <v>13401</v>
      </c>
      <c r="Z1083">
        <v>909020041276989</v>
      </c>
      <c r="AA1083" t="s">
        <v>13402</v>
      </c>
      <c r="AB1083">
        <v>3</v>
      </c>
      <c r="AC1083">
        <v>24.15</v>
      </c>
      <c r="AD1083" t="s">
        <v>931</v>
      </c>
      <c r="AE1083" t="s">
        <v>932</v>
      </c>
      <c r="AF1083" t="s">
        <v>13426</v>
      </c>
      <c r="AG1083" s="1">
        <v>46244</v>
      </c>
      <c r="AH1083">
        <v>25</v>
      </c>
      <c r="AI1083" t="s">
        <v>13404</v>
      </c>
      <c r="AJ1083" t="s">
        <v>13405</v>
      </c>
      <c r="AK1083" t="s">
        <v>13406</v>
      </c>
      <c r="AL1083">
        <v>8294804387</v>
      </c>
      <c r="AM1083" t="s">
        <v>13415</v>
      </c>
      <c r="AN1083" t="s">
        <v>13408</v>
      </c>
      <c r="AO1083">
        <v>1540</v>
      </c>
      <c r="AP1083">
        <v>0</v>
      </c>
      <c r="AQ1083" t="s">
        <v>13451</v>
      </c>
      <c r="AR1083">
        <v>2008</v>
      </c>
      <c r="AS1083">
        <v>0</v>
      </c>
      <c r="AZ1083">
        <v>0</v>
      </c>
      <c r="BC1083" t="str">
        <f>VLOOKUP(A1083,Sheet1!$A$1:$E$221,2,0)</f>
        <v>East Zone</v>
      </c>
      <c r="BD1083" t="str">
        <f>VLOOKUP(A1083,Sheet1!$A$1:$E$221,5,0)</f>
        <v>Abhishek Kumar Tiwari</v>
      </c>
    </row>
    <row r="1084" spans="1:56" x14ac:dyDescent="0.35">
      <c r="A1084" t="s">
        <v>238</v>
      </c>
      <c r="B1084">
        <v>228</v>
      </c>
      <c r="C1084" t="s">
        <v>791</v>
      </c>
      <c r="D1084" t="s">
        <v>12925</v>
      </c>
      <c r="E1084">
        <v>88794</v>
      </c>
      <c r="F1084" t="s">
        <v>15517</v>
      </c>
      <c r="G1084">
        <v>8054386</v>
      </c>
      <c r="H1084" t="s">
        <v>13397</v>
      </c>
      <c r="I1084" t="s">
        <v>12927</v>
      </c>
      <c r="J1084">
        <v>8942171796</v>
      </c>
      <c r="K1084" t="s">
        <v>15518</v>
      </c>
      <c r="L1084">
        <v>35</v>
      </c>
      <c r="M1084">
        <v>39</v>
      </c>
      <c r="N1084" t="s">
        <v>791</v>
      </c>
      <c r="O1084">
        <v>8877321368</v>
      </c>
      <c r="P1084" t="s">
        <v>1475</v>
      </c>
      <c r="Q1084" t="s">
        <v>1476</v>
      </c>
      <c r="T1084" s="1">
        <v>46210</v>
      </c>
      <c r="U1084" s="31">
        <v>46210.743692129632</v>
      </c>
      <c r="V1084">
        <v>1</v>
      </c>
      <c r="W1084">
        <v>90000</v>
      </c>
      <c r="X1084" t="s">
        <v>13400</v>
      </c>
      <c r="Y1084" t="s">
        <v>13401</v>
      </c>
      <c r="Z1084">
        <v>909020041276989</v>
      </c>
      <c r="AA1084" t="s">
        <v>13402</v>
      </c>
      <c r="AB1084">
        <v>5</v>
      </c>
      <c r="AC1084">
        <v>24.5</v>
      </c>
      <c r="AD1084" t="s">
        <v>1461</v>
      </c>
      <c r="AE1084" t="s">
        <v>1462</v>
      </c>
      <c r="AF1084" t="s">
        <v>13403</v>
      </c>
      <c r="AG1084" s="1">
        <v>46245</v>
      </c>
      <c r="AH1084">
        <v>25</v>
      </c>
      <c r="AI1084" t="s">
        <v>13404</v>
      </c>
      <c r="AJ1084" t="s">
        <v>13427</v>
      </c>
      <c r="AK1084" t="s">
        <v>13406</v>
      </c>
      <c r="AL1084">
        <v>6372122100</v>
      </c>
      <c r="AM1084" t="s">
        <v>13415</v>
      </c>
      <c r="AN1084" t="s">
        <v>13408</v>
      </c>
      <c r="AO1084">
        <v>1540</v>
      </c>
      <c r="AP1084">
        <v>0</v>
      </c>
      <c r="AQ1084" t="s">
        <v>13431</v>
      </c>
      <c r="AR1084">
        <v>2069</v>
      </c>
      <c r="AS1084">
        <v>0</v>
      </c>
      <c r="AZ1084">
        <v>0</v>
      </c>
      <c r="BC1084" t="str">
        <f>VLOOKUP(A1084,Sheet1!$A$1:$E$221,2,0)</f>
        <v>South East Zone</v>
      </c>
      <c r="BD1084" t="str">
        <f>VLOOKUP(A1084,Sheet1!$A$1:$E$221,5,0)</f>
        <v>Radhashyam Panda</v>
      </c>
    </row>
    <row r="1085" spans="1:56" x14ac:dyDescent="0.35">
      <c r="A1085" t="s">
        <v>128</v>
      </c>
      <c r="B1085">
        <v>145</v>
      </c>
      <c r="C1085" t="s">
        <v>784</v>
      </c>
      <c r="D1085" t="s">
        <v>11356</v>
      </c>
      <c r="E1085">
        <v>725438</v>
      </c>
      <c r="F1085" t="s">
        <v>15519</v>
      </c>
      <c r="G1085">
        <v>8749208</v>
      </c>
      <c r="H1085" t="s">
        <v>13397</v>
      </c>
      <c r="I1085" t="s">
        <v>11358</v>
      </c>
      <c r="J1085">
        <v>9978430668</v>
      </c>
      <c r="K1085" t="s">
        <v>15520</v>
      </c>
      <c r="L1085">
        <v>34</v>
      </c>
      <c r="M1085">
        <v>35</v>
      </c>
      <c r="N1085" t="s">
        <v>784</v>
      </c>
      <c r="O1085">
        <v>1628319544</v>
      </c>
      <c r="P1085" t="s">
        <v>4501</v>
      </c>
      <c r="Q1085" t="s">
        <v>10099</v>
      </c>
      <c r="T1085" s="1">
        <v>46210</v>
      </c>
      <c r="U1085" s="31">
        <v>46210.842581018522</v>
      </c>
      <c r="V1085">
        <v>1</v>
      </c>
      <c r="W1085">
        <v>77000</v>
      </c>
      <c r="X1085" t="s">
        <v>13400</v>
      </c>
      <c r="Y1085" t="s">
        <v>13401</v>
      </c>
      <c r="Z1085">
        <v>909020041276989</v>
      </c>
      <c r="AA1085" t="s">
        <v>13402</v>
      </c>
      <c r="AB1085">
        <v>2</v>
      </c>
      <c r="AC1085">
        <v>24.15</v>
      </c>
      <c r="AD1085" t="s">
        <v>1124</v>
      </c>
      <c r="AE1085" t="s">
        <v>1125</v>
      </c>
      <c r="AF1085" t="s">
        <v>13403</v>
      </c>
      <c r="AG1085" s="1">
        <v>46244</v>
      </c>
      <c r="AH1085">
        <v>25</v>
      </c>
      <c r="AI1085" t="s">
        <v>13404</v>
      </c>
      <c r="AJ1085" t="s">
        <v>13405</v>
      </c>
      <c r="AK1085" t="s">
        <v>13406</v>
      </c>
      <c r="AL1085">
        <v>6204297591</v>
      </c>
      <c r="AM1085" t="s">
        <v>13415</v>
      </c>
      <c r="AN1085" t="s">
        <v>13408</v>
      </c>
      <c r="AO1085">
        <v>1318</v>
      </c>
      <c r="AP1085">
        <v>0</v>
      </c>
      <c r="AQ1085" t="s">
        <v>13542</v>
      </c>
      <c r="AR1085">
        <v>1719</v>
      </c>
      <c r="AS1085">
        <v>0</v>
      </c>
      <c r="AZ1085">
        <v>0</v>
      </c>
      <c r="BC1085" t="str">
        <f>VLOOKUP(A1085,Sheet1!$A$1:$E$221,2,0)</f>
        <v>East Zone</v>
      </c>
      <c r="BD1085" t="str">
        <f>VLOOKUP(A1085,Sheet1!$A$1:$E$221,5,0)</f>
        <v>Raja Kumar</v>
      </c>
    </row>
    <row r="1086" spans="1:56" x14ac:dyDescent="0.35">
      <c r="A1086" t="s">
        <v>240</v>
      </c>
      <c r="B1086">
        <v>248</v>
      </c>
      <c r="C1086" t="s">
        <v>789</v>
      </c>
      <c r="D1086" t="s">
        <v>11364</v>
      </c>
      <c r="E1086">
        <v>103226</v>
      </c>
      <c r="F1086" t="s">
        <v>15521</v>
      </c>
      <c r="G1086">
        <v>9285540</v>
      </c>
      <c r="H1086" t="s">
        <v>13397</v>
      </c>
      <c r="I1086" t="s">
        <v>4538</v>
      </c>
      <c r="J1086">
        <v>4086828278</v>
      </c>
      <c r="K1086" t="s">
        <v>9942</v>
      </c>
      <c r="L1086">
        <v>30</v>
      </c>
      <c r="M1086">
        <v>38</v>
      </c>
      <c r="N1086" t="s">
        <v>789</v>
      </c>
      <c r="O1086">
        <v>5960922259</v>
      </c>
      <c r="P1086" t="s">
        <v>1844</v>
      </c>
      <c r="Q1086" t="s">
        <v>4448</v>
      </c>
      <c r="T1086" s="1">
        <v>46210</v>
      </c>
      <c r="U1086" s="31">
        <v>46210.772962962961</v>
      </c>
      <c r="V1086">
        <v>1</v>
      </c>
      <c r="W1086">
        <v>40000</v>
      </c>
      <c r="X1086" t="s">
        <v>13400</v>
      </c>
      <c r="Y1086" t="s">
        <v>13401</v>
      </c>
      <c r="Z1086">
        <v>909020041276989</v>
      </c>
      <c r="AA1086" t="s">
        <v>13402</v>
      </c>
      <c r="AB1086">
        <v>2</v>
      </c>
      <c r="AC1086">
        <v>24.15</v>
      </c>
      <c r="AD1086" t="s">
        <v>1048</v>
      </c>
      <c r="AE1086" t="s">
        <v>1049</v>
      </c>
      <c r="AF1086" t="s">
        <v>13403</v>
      </c>
      <c r="AG1086" s="1">
        <v>46243</v>
      </c>
      <c r="AH1086">
        <v>25</v>
      </c>
      <c r="AI1086" t="s">
        <v>13404</v>
      </c>
      <c r="AJ1086" t="s">
        <v>13435</v>
      </c>
      <c r="AK1086" t="s">
        <v>13406</v>
      </c>
      <c r="AL1086">
        <v>9506264910</v>
      </c>
      <c r="AM1086" t="s">
        <v>13407</v>
      </c>
      <c r="AN1086" t="s">
        <v>13408</v>
      </c>
      <c r="AO1086">
        <v>685</v>
      </c>
      <c r="AP1086">
        <v>0</v>
      </c>
      <c r="AQ1086" t="s">
        <v>13565</v>
      </c>
      <c r="AR1086">
        <v>892</v>
      </c>
      <c r="AS1086">
        <v>0</v>
      </c>
      <c r="AZ1086">
        <v>0</v>
      </c>
      <c r="BC1086" t="str">
        <f>VLOOKUP(A1086,Sheet1!$A$1:$E$221,2,0)</f>
        <v>East Zone</v>
      </c>
      <c r="BD1086" t="str">
        <f>VLOOKUP(A1086,Sheet1!$A$1:$E$221,5,0)</f>
        <v>Marut Nandan</v>
      </c>
    </row>
    <row r="1087" spans="1:56" x14ac:dyDescent="0.35">
      <c r="A1087" t="s">
        <v>842</v>
      </c>
      <c r="B1087">
        <v>105</v>
      </c>
      <c r="C1087" t="s">
        <v>787</v>
      </c>
      <c r="D1087" t="s">
        <v>11942</v>
      </c>
      <c r="E1087">
        <v>668160</v>
      </c>
      <c r="F1087" t="s">
        <v>14378</v>
      </c>
      <c r="G1087">
        <v>9286088</v>
      </c>
      <c r="H1087" t="s">
        <v>13397</v>
      </c>
      <c r="I1087" t="s">
        <v>11944</v>
      </c>
      <c r="J1087">
        <v>7838773557</v>
      </c>
      <c r="K1087" t="s">
        <v>1165</v>
      </c>
      <c r="L1087">
        <v>22</v>
      </c>
      <c r="M1087">
        <v>30</v>
      </c>
      <c r="N1087" t="s">
        <v>787</v>
      </c>
      <c r="O1087">
        <v>5003817186</v>
      </c>
      <c r="P1087" t="s">
        <v>3816</v>
      </c>
      <c r="Q1087" t="s">
        <v>3817</v>
      </c>
      <c r="T1087" s="1">
        <v>46210</v>
      </c>
      <c r="U1087" s="31">
        <v>46210.73400462963</v>
      </c>
      <c r="V1087">
        <v>1</v>
      </c>
      <c r="W1087">
        <v>73000</v>
      </c>
      <c r="X1087" t="s">
        <v>13400</v>
      </c>
      <c r="Y1087" t="s">
        <v>13401</v>
      </c>
      <c r="Z1087">
        <v>909020041276989</v>
      </c>
      <c r="AA1087" t="s">
        <v>13402</v>
      </c>
      <c r="AB1087">
        <v>2</v>
      </c>
      <c r="AC1087">
        <v>24.5</v>
      </c>
      <c r="AD1087" t="s">
        <v>1189</v>
      </c>
      <c r="AE1087" t="s">
        <v>1190</v>
      </c>
      <c r="AF1087" t="s">
        <v>13414</v>
      </c>
      <c r="AG1087" s="1">
        <v>46244</v>
      </c>
      <c r="AH1087">
        <v>25</v>
      </c>
      <c r="AI1087" t="s">
        <v>13404</v>
      </c>
      <c r="AJ1087" t="s">
        <v>13435</v>
      </c>
      <c r="AK1087" t="s">
        <v>13406</v>
      </c>
      <c r="AL1087">
        <v>8434091846</v>
      </c>
      <c r="AM1087" t="s">
        <v>13407</v>
      </c>
      <c r="AN1087" t="s">
        <v>13408</v>
      </c>
      <c r="AO1087">
        <v>1250</v>
      </c>
      <c r="AP1087">
        <v>0</v>
      </c>
      <c r="AQ1087" t="s">
        <v>13701</v>
      </c>
      <c r="AR1087">
        <v>1628</v>
      </c>
      <c r="AS1087">
        <v>0</v>
      </c>
      <c r="AZ1087">
        <v>0</v>
      </c>
      <c r="BC1087" t="str">
        <f>VLOOKUP(A1087,Sheet1!$A$1:$E$221,2,0)</f>
        <v>East Zone</v>
      </c>
      <c r="BD1087" t="str">
        <f>VLOOKUP(A1087,Sheet1!$A$1:$E$221,5,0)</f>
        <v>Pavan Kumar Rai</v>
      </c>
    </row>
    <row r="1088" spans="1:56" x14ac:dyDescent="0.35">
      <c r="A1088" t="s">
        <v>252</v>
      </c>
      <c r="B1088">
        <v>628</v>
      </c>
      <c r="C1088" t="s">
        <v>789</v>
      </c>
      <c r="D1088" t="s">
        <v>11418</v>
      </c>
      <c r="E1088">
        <v>353232</v>
      </c>
      <c r="F1088" t="s">
        <v>15522</v>
      </c>
      <c r="G1088">
        <v>9286899</v>
      </c>
      <c r="H1088" t="s">
        <v>13397</v>
      </c>
      <c r="I1088" t="s">
        <v>2994</v>
      </c>
      <c r="J1088">
        <v>9675983794</v>
      </c>
      <c r="K1088" t="s">
        <v>14029</v>
      </c>
      <c r="L1088">
        <v>31</v>
      </c>
      <c r="M1088">
        <v>36</v>
      </c>
      <c r="N1088" t="s">
        <v>789</v>
      </c>
      <c r="O1088">
        <v>6255343502</v>
      </c>
      <c r="P1088" t="s">
        <v>253</v>
      </c>
      <c r="Q1088" t="s">
        <v>5995</v>
      </c>
      <c r="T1088" s="1">
        <v>46210</v>
      </c>
      <c r="U1088" s="31">
        <v>46210.686435185184</v>
      </c>
      <c r="V1088">
        <v>1</v>
      </c>
      <c r="W1088">
        <v>40000</v>
      </c>
      <c r="X1088" t="s">
        <v>13400</v>
      </c>
      <c r="Y1088" t="s">
        <v>13401</v>
      </c>
      <c r="Z1088">
        <v>909020041276989</v>
      </c>
      <c r="AA1088" t="s">
        <v>13402</v>
      </c>
      <c r="AB1088">
        <v>2</v>
      </c>
      <c r="AC1088">
        <v>24.15</v>
      </c>
      <c r="AD1088" t="s">
        <v>1048</v>
      </c>
      <c r="AE1088" t="s">
        <v>1049</v>
      </c>
      <c r="AF1088" t="s">
        <v>13426</v>
      </c>
      <c r="AG1088" s="1">
        <v>46244</v>
      </c>
      <c r="AH1088">
        <v>25</v>
      </c>
      <c r="AI1088" t="s">
        <v>13404</v>
      </c>
      <c r="AJ1088" t="s">
        <v>13435</v>
      </c>
      <c r="AK1088" t="s">
        <v>13406</v>
      </c>
      <c r="AL1088">
        <v>7084787511</v>
      </c>
      <c r="AM1088" t="s">
        <v>13415</v>
      </c>
      <c r="AN1088" t="s">
        <v>13408</v>
      </c>
      <c r="AO1088">
        <v>685</v>
      </c>
      <c r="AP1088">
        <v>0</v>
      </c>
      <c r="AQ1088" t="s">
        <v>13565</v>
      </c>
      <c r="AR1088">
        <v>892</v>
      </c>
      <c r="AS1088">
        <v>0</v>
      </c>
      <c r="AZ1088">
        <v>0</v>
      </c>
      <c r="BC1088" t="str">
        <f>VLOOKUP(A1088,Sheet1!$A$1:$E$221,2,0)</f>
        <v>East Zone</v>
      </c>
      <c r="BD1088" t="str">
        <f>VLOOKUP(A1088,Sheet1!$A$1:$E$221,5,0)</f>
        <v>Marut Nandan</v>
      </c>
    </row>
    <row r="1089" spans="1:56" x14ac:dyDescent="0.35">
      <c r="A1089" t="s">
        <v>237</v>
      </c>
      <c r="B1089">
        <v>227</v>
      </c>
      <c r="C1089" t="s">
        <v>791</v>
      </c>
      <c r="D1089" t="s">
        <v>12922</v>
      </c>
      <c r="E1089">
        <v>643390</v>
      </c>
      <c r="F1089" t="s">
        <v>15523</v>
      </c>
      <c r="G1089">
        <v>8217962</v>
      </c>
      <c r="H1089" t="s">
        <v>13397</v>
      </c>
      <c r="I1089" t="s">
        <v>12924</v>
      </c>
      <c r="J1089">
        <v>6423689522</v>
      </c>
      <c r="K1089" t="s">
        <v>15524</v>
      </c>
      <c r="L1089">
        <v>28</v>
      </c>
      <c r="M1089">
        <v>33</v>
      </c>
      <c r="N1089" t="s">
        <v>791</v>
      </c>
      <c r="O1089">
        <v>5900299524</v>
      </c>
      <c r="P1089" t="s">
        <v>1470</v>
      </c>
      <c r="Q1089" t="s">
        <v>1471</v>
      </c>
      <c r="T1089" s="1">
        <v>46210</v>
      </c>
      <c r="U1089" s="31">
        <v>46210.76871527778</v>
      </c>
      <c r="V1089">
        <v>1</v>
      </c>
      <c r="W1089">
        <v>45000</v>
      </c>
      <c r="X1089" t="s">
        <v>13400</v>
      </c>
      <c r="Y1089" t="s">
        <v>13401</v>
      </c>
      <c r="Z1089">
        <v>909020041276989</v>
      </c>
      <c r="AA1089" t="s">
        <v>13402</v>
      </c>
      <c r="AB1089">
        <v>2</v>
      </c>
      <c r="AC1089">
        <v>24.15</v>
      </c>
      <c r="AD1089" t="s">
        <v>1332</v>
      </c>
      <c r="AE1089" t="s">
        <v>1333</v>
      </c>
      <c r="AF1089" t="s">
        <v>13403</v>
      </c>
      <c r="AG1089" s="1">
        <v>46242</v>
      </c>
      <c r="AH1089">
        <v>25</v>
      </c>
      <c r="AI1089" t="s">
        <v>13404</v>
      </c>
      <c r="AJ1089" t="s">
        <v>13405</v>
      </c>
      <c r="AK1089" t="s">
        <v>13406</v>
      </c>
      <c r="AL1089">
        <v>7750036499</v>
      </c>
      <c r="AM1089" t="s">
        <v>13407</v>
      </c>
      <c r="AN1089" t="s">
        <v>13408</v>
      </c>
      <c r="AO1089">
        <v>770</v>
      </c>
      <c r="AP1089">
        <v>0</v>
      </c>
      <c r="AQ1089" t="s">
        <v>14160</v>
      </c>
      <c r="AR1089">
        <v>1035</v>
      </c>
      <c r="AS1089">
        <v>0</v>
      </c>
      <c r="AZ1089">
        <v>0</v>
      </c>
      <c r="BC1089" t="str">
        <f>VLOOKUP(A1089,Sheet1!$A$1:$E$221,2,0)</f>
        <v>South East Zone</v>
      </c>
      <c r="BD1089" t="str">
        <f>VLOOKUP(A1089,Sheet1!$A$1:$E$221,5,0)</f>
        <v>Radhashyam Panda</v>
      </c>
    </row>
    <row r="1090" spans="1:56" x14ac:dyDescent="0.35">
      <c r="A1090" t="s">
        <v>251</v>
      </c>
      <c r="B1090">
        <v>471</v>
      </c>
      <c r="C1090" t="s">
        <v>789</v>
      </c>
      <c r="D1090" t="s">
        <v>11536</v>
      </c>
      <c r="E1090">
        <v>188486</v>
      </c>
      <c r="F1090" t="s">
        <v>14618</v>
      </c>
      <c r="G1090">
        <v>9286582</v>
      </c>
      <c r="H1090" t="s">
        <v>13397</v>
      </c>
      <c r="I1090" t="s">
        <v>1789</v>
      </c>
      <c r="J1090">
        <v>7928354624</v>
      </c>
      <c r="K1090" t="s">
        <v>950</v>
      </c>
      <c r="L1090">
        <v>30</v>
      </c>
      <c r="M1090">
        <v>33</v>
      </c>
      <c r="N1090" t="s">
        <v>789</v>
      </c>
      <c r="O1090">
        <v>9308268847</v>
      </c>
      <c r="P1090" t="s">
        <v>1074</v>
      </c>
      <c r="Q1090" t="s">
        <v>1272</v>
      </c>
      <c r="T1090" s="1">
        <v>46210</v>
      </c>
      <c r="U1090" s="31">
        <v>46210.775254629632</v>
      </c>
      <c r="V1090">
        <v>1</v>
      </c>
      <c r="W1090">
        <v>70000</v>
      </c>
      <c r="X1090" t="s">
        <v>13400</v>
      </c>
      <c r="Y1090" t="s">
        <v>13401</v>
      </c>
      <c r="Z1090">
        <v>909020041276989</v>
      </c>
      <c r="AA1090" t="s">
        <v>13402</v>
      </c>
      <c r="AB1090">
        <v>2</v>
      </c>
      <c r="AC1090">
        <v>24.15</v>
      </c>
      <c r="AD1090" t="s">
        <v>958</v>
      </c>
      <c r="AE1090" t="s">
        <v>959</v>
      </c>
      <c r="AF1090" t="s">
        <v>13414</v>
      </c>
      <c r="AG1090" s="1">
        <v>46266</v>
      </c>
      <c r="AH1090">
        <v>25</v>
      </c>
      <c r="AI1090" t="s">
        <v>13404</v>
      </c>
      <c r="AJ1090" t="s">
        <v>13427</v>
      </c>
      <c r="AK1090" t="s">
        <v>13406</v>
      </c>
      <c r="AL1090">
        <v>9580193977</v>
      </c>
      <c r="AM1090" t="s">
        <v>13407</v>
      </c>
      <c r="AN1090" t="s">
        <v>13408</v>
      </c>
      <c r="AO1090">
        <v>1198</v>
      </c>
      <c r="AP1090">
        <v>0</v>
      </c>
      <c r="AQ1090" t="s">
        <v>13634</v>
      </c>
      <c r="AR1090">
        <v>1562</v>
      </c>
      <c r="AS1090">
        <v>0</v>
      </c>
      <c r="AZ1090">
        <v>0</v>
      </c>
      <c r="BC1090" t="str">
        <f>VLOOKUP(A1090,Sheet1!$A$1:$E$221,2,0)</f>
        <v>East Zone</v>
      </c>
      <c r="BD1090" t="str">
        <f>VLOOKUP(A1090,Sheet1!$A$1:$E$221,5,0)</f>
        <v>Prince Singh</v>
      </c>
    </row>
    <row r="1091" spans="1:56" x14ac:dyDescent="0.35">
      <c r="A1091" t="s">
        <v>190</v>
      </c>
      <c r="B1091">
        <v>737</v>
      </c>
      <c r="C1091" t="s">
        <v>792</v>
      </c>
      <c r="D1091" t="s">
        <v>11558</v>
      </c>
      <c r="E1091">
        <v>370347</v>
      </c>
      <c r="F1091" t="s">
        <v>15525</v>
      </c>
      <c r="G1091">
        <v>7250816</v>
      </c>
      <c r="H1091" t="s">
        <v>13397</v>
      </c>
      <c r="I1091" t="s">
        <v>11560</v>
      </c>
      <c r="J1091">
        <v>4387509366</v>
      </c>
      <c r="K1091" t="s">
        <v>15526</v>
      </c>
      <c r="L1091">
        <v>31</v>
      </c>
      <c r="M1091">
        <v>31</v>
      </c>
      <c r="N1091" t="s">
        <v>792</v>
      </c>
      <c r="O1091">
        <v>3538584374</v>
      </c>
      <c r="P1091" t="s">
        <v>4558</v>
      </c>
      <c r="Q1091" t="s">
        <v>4559</v>
      </c>
      <c r="T1091" s="1">
        <v>46210</v>
      </c>
      <c r="U1091" s="31">
        <v>46210.777094907404</v>
      </c>
      <c r="V1091">
        <v>1</v>
      </c>
      <c r="W1091">
        <v>77000</v>
      </c>
      <c r="X1091" t="s">
        <v>13400</v>
      </c>
      <c r="Y1091" t="s">
        <v>13401</v>
      </c>
      <c r="Z1091">
        <v>909020041276989</v>
      </c>
      <c r="AA1091" t="s">
        <v>13402</v>
      </c>
      <c r="AB1091">
        <v>2</v>
      </c>
      <c r="AC1091">
        <v>24.15</v>
      </c>
      <c r="AD1091" t="s">
        <v>1025</v>
      </c>
      <c r="AE1091" t="s">
        <v>1026</v>
      </c>
      <c r="AF1091" t="s">
        <v>13414</v>
      </c>
      <c r="AG1091" s="1">
        <v>46269</v>
      </c>
      <c r="AH1091">
        <v>25</v>
      </c>
      <c r="AI1091" t="s">
        <v>13404</v>
      </c>
      <c r="AJ1091" t="s">
        <v>13405</v>
      </c>
      <c r="AK1091" t="s">
        <v>13406</v>
      </c>
      <c r="AL1091">
        <v>7338925466</v>
      </c>
      <c r="AM1091" t="s">
        <v>13415</v>
      </c>
      <c r="AN1091" t="s">
        <v>13408</v>
      </c>
      <c r="AO1091">
        <v>1318</v>
      </c>
      <c r="AP1091">
        <v>0</v>
      </c>
      <c r="AQ1091" t="s">
        <v>13459</v>
      </c>
      <c r="AR1091">
        <v>1640</v>
      </c>
      <c r="AS1091">
        <v>0</v>
      </c>
      <c r="AZ1091">
        <v>0</v>
      </c>
      <c r="BC1091" t="str">
        <f>VLOOKUP(A1091,Sheet1!$A$1:$E$221,2,0)</f>
        <v>South Zone</v>
      </c>
      <c r="BD1091" t="str">
        <f>VLOOKUP(A1091,Sheet1!$A$1:$E$221,5,0)</f>
        <v>Sankar T</v>
      </c>
    </row>
    <row r="1092" spans="1:56" x14ac:dyDescent="0.35">
      <c r="A1092" t="s">
        <v>227</v>
      </c>
      <c r="B1092">
        <v>67</v>
      </c>
      <c r="C1092" t="s">
        <v>789</v>
      </c>
      <c r="D1092" t="s">
        <v>11328</v>
      </c>
      <c r="E1092">
        <v>419726</v>
      </c>
      <c r="F1092" t="s">
        <v>15527</v>
      </c>
      <c r="G1092">
        <v>9286602</v>
      </c>
      <c r="H1092" t="s">
        <v>13397</v>
      </c>
      <c r="I1092" t="s">
        <v>11331</v>
      </c>
      <c r="J1092">
        <v>9144812494</v>
      </c>
      <c r="K1092" t="s">
        <v>15528</v>
      </c>
      <c r="L1092">
        <v>53</v>
      </c>
      <c r="M1092">
        <v>26</v>
      </c>
      <c r="N1092" t="s">
        <v>789</v>
      </c>
      <c r="O1092">
        <v>3339088859</v>
      </c>
      <c r="P1092" t="s">
        <v>2763</v>
      </c>
      <c r="Q1092" t="s">
        <v>11329</v>
      </c>
      <c r="T1092" s="1">
        <v>46210</v>
      </c>
      <c r="U1092" s="31">
        <v>46210.749548611115</v>
      </c>
      <c r="V1092">
        <v>1</v>
      </c>
      <c r="W1092">
        <v>90000</v>
      </c>
      <c r="X1092" t="s">
        <v>13400</v>
      </c>
      <c r="Y1092" t="s">
        <v>13401</v>
      </c>
      <c r="Z1092">
        <v>909020041276989</v>
      </c>
      <c r="AA1092" t="s">
        <v>13402</v>
      </c>
      <c r="AB1092">
        <v>4</v>
      </c>
      <c r="AC1092">
        <v>24.15</v>
      </c>
      <c r="AD1092" t="s">
        <v>931</v>
      </c>
      <c r="AE1092" t="s">
        <v>932</v>
      </c>
      <c r="AF1092" t="s">
        <v>13414</v>
      </c>
      <c r="AG1092" s="1">
        <v>46246</v>
      </c>
      <c r="AH1092">
        <v>25</v>
      </c>
      <c r="AI1092" t="s">
        <v>13404</v>
      </c>
      <c r="AJ1092" t="s">
        <v>13405</v>
      </c>
      <c r="AK1092" t="s">
        <v>13406</v>
      </c>
      <c r="AL1092">
        <v>6390058977</v>
      </c>
      <c r="AM1092" t="s">
        <v>13415</v>
      </c>
      <c r="AN1092" t="s">
        <v>13408</v>
      </c>
      <c r="AO1092">
        <v>1540</v>
      </c>
      <c r="AP1092">
        <v>0</v>
      </c>
      <c r="AQ1092" t="s">
        <v>13451</v>
      </c>
      <c r="AR1092">
        <v>2008</v>
      </c>
      <c r="AS1092">
        <v>0</v>
      </c>
      <c r="AZ1092">
        <v>0</v>
      </c>
      <c r="BC1092" t="str">
        <f>VLOOKUP(A1092,Sheet1!$A$1:$E$221,2,0)</f>
        <v>East Zone</v>
      </c>
      <c r="BD1092" t="str">
        <f>VLOOKUP(A1092,Sheet1!$A$1:$E$221,5,0)</f>
        <v>Prince Singh</v>
      </c>
    </row>
    <row r="1093" spans="1:56" x14ac:dyDescent="0.35">
      <c r="A1093" t="s">
        <v>231</v>
      </c>
      <c r="B1093">
        <v>92</v>
      </c>
      <c r="C1093" t="s">
        <v>789</v>
      </c>
      <c r="D1093" t="s">
        <v>11495</v>
      </c>
      <c r="E1093">
        <v>404409</v>
      </c>
      <c r="F1093" t="s">
        <v>14310</v>
      </c>
      <c r="G1093">
        <v>9286704</v>
      </c>
      <c r="H1093" t="s">
        <v>13397</v>
      </c>
      <c r="I1093" t="s">
        <v>936</v>
      </c>
      <c r="J1093">
        <v>2025219280</v>
      </c>
      <c r="K1093" t="s">
        <v>15529</v>
      </c>
      <c r="L1093">
        <v>40</v>
      </c>
      <c r="M1093">
        <v>49</v>
      </c>
      <c r="N1093" t="s">
        <v>789</v>
      </c>
      <c r="O1093">
        <v>2239212973</v>
      </c>
      <c r="P1093" t="s">
        <v>3302</v>
      </c>
      <c r="Q1093" t="s">
        <v>3303</v>
      </c>
      <c r="T1093" s="1">
        <v>46210</v>
      </c>
      <c r="U1093" s="31">
        <v>46210.806423611109</v>
      </c>
      <c r="V1093">
        <v>1</v>
      </c>
      <c r="W1093">
        <v>85000</v>
      </c>
      <c r="X1093" t="s">
        <v>13400</v>
      </c>
      <c r="Y1093" t="s">
        <v>13401</v>
      </c>
      <c r="Z1093">
        <v>909020041276989</v>
      </c>
      <c r="AA1093" t="s">
        <v>13402</v>
      </c>
      <c r="AB1093">
        <v>3</v>
      </c>
      <c r="AC1093">
        <v>24.15</v>
      </c>
      <c r="AD1093" t="s">
        <v>988</v>
      </c>
      <c r="AE1093" t="s">
        <v>989</v>
      </c>
      <c r="AF1093" t="s">
        <v>13784</v>
      </c>
      <c r="AG1093" s="1">
        <v>46241</v>
      </c>
      <c r="AH1093">
        <v>25</v>
      </c>
      <c r="AI1093" t="s">
        <v>13404</v>
      </c>
      <c r="AJ1093" t="s">
        <v>13405</v>
      </c>
      <c r="AK1093" t="s">
        <v>13406</v>
      </c>
      <c r="AL1093">
        <v>9112567163</v>
      </c>
      <c r="AM1093" t="s">
        <v>13415</v>
      </c>
      <c r="AN1093" t="s">
        <v>13408</v>
      </c>
      <c r="AO1093">
        <v>1455</v>
      </c>
      <c r="AP1093">
        <v>0</v>
      </c>
      <c r="AQ1093" t="s">
        <v>13549</v>
      </c>
      <c r="AR1093">
        <v>1896</v>
      </c>
      <c r="AS1093">
        <v>0</v>
      </c>
      <c r="AZ1093">
        <v>0</v>
      </c>
      <c r="BC1093" t="str">
        <f>VLOOKUP(A1093,Sheet1!$A$1:$E$221,2,0)</f>
        <v>East Zone</v>
      </c>
      <c r="BD1093" t="str">
        <f>VLOOKUP(A1093,Sheet1!$A$1:$E$221,5,0)</f>
        <v>Prince Singh</v>
      </c>
    </row>
    <row r="1094" spans="1:56" x14ac:dyDescent="0.35">
      <c r="A1094" t="s">
        <v>94</v>
      </c>
      <c r="B1094">
        <v>161</v>
      </c>
      <c r="C1094" t="s">
        <v>780</v>
      </c>
      <c r="D1094" t="s">
        <v>11650</v>
      </c>
      <c r="E1094">
        <v>113121</v>
      </c>
      <c r="F1094" t="s">
        <v>15530</v>
      </c>
      <c r="G1094">
        <v>9285808</v>
      </c>
      <c r="H1094" t="s">
        <v>13397</v>
      </c>
      <c r="I1094" t="s">
        <v>11652</v>
      </c>
      <c r="J1094">
        <v>1244023331</v>
      </c>
      <c r="K1094" t="s">
        <v>15531</v>
      </c>
      <c r="L1094">
        <v>39</v>
      </c>
      <c r="M1094">
        <v>46</v>
      </c>
      <c r="N1094" t="s">
        <v>788</v>
      </c>
      <c r="O1094">
        <v>9728830927</v>
      </c>
      <c r="P1094" t="s">
        <v>2194</v>
      </c>
      <c r="Q1094" t="s">
        <v>2195</v>
      </c>
      <c r="T1094" s="1">
        <v>46210</v>
      </c>
      <c r="U1094" s="31">
        <v>46210.828217592592</v>
      </c>
      <c r="V1094">
        <v>1</v>
      </c>
      <c r="W1094">
        <v>80000</v>
      </c>
      <c r="X1094" t="s">
        <v>13400</v>
      </c>
      <c r="Y1094" t="s">
        <v>13401</v>
      </c>
      <c r="Z1094">
        <v>909020041276989</v>
      </c>
      <c r="AA1094" t="s">
        <v>13402</v>
      </c>
      <c r="AB1094">
        <v>5</v>
      </c>
      <c r="AC1094">
        <v>24.15</v>
      </c>
      <c r="AD1094" t="s">
        <v>2992</v>
      </c>
      <c r="AE1094" t="s">
        <v>2993</v>
      </c>
      <c r="AF1094" t="s">
        <v>13403</v>
      </c>
      <c r="AG1094" s="1">
        <v>46245</v>
      </c>
      <c r="AH1094">
        <v>25</v>
      </c>
      <c r="AI1094" t="s">
        <v>13404</v>
      </c>
      <c r="AJ1094" t="s">
        <v>13427</v>
      </c>
      <c r="AK1094" t="s">
        <v>13406</v>
      </c>
      <c r="AL1094">
        <v>9340502078</v>
      </c>
      <c r="AM1094" t="s">
        <v>13415</v>
      </c>
      <c r="AN1094" t="s">
        <v>13408</v>
      </c>
      <c r="AO1094">
        <v>1369</v>
      </c>
      <c r="AP1094">
        <v>0</v>
      </c>
      <c r="AQ1094" t="s">
        <v>14375</v>
      </c>
      <c r="AR1094">
        <v>1786</v>
      </c>
      <c r="AS1094">
        <v>0</v>
      </c>
      <c r="AZ1094">
        <v>0</v>
      </c>
      <c r="BC1094" t="str">
        <f>VLOOKUP(A1094,Sheet1!$A$1:$E$221,2,0)</f>
        <v>South East Zone</v>
      </c>
      <c r="BD1094" t="str">
        <f>VLOOKUP(A1094,Sheet1!$A$1:$E$221,5,0)</f>
        <v>Manu Yadav</v>
      </c>
    </row>
    <row r="1095" spans="1:56" x14ac:dyDescent="0.35">
      <c r="A1095" t="s">
        <v>134</v>
      </c>
      <c r="B1095">
        <v>301</v>
      </c>
      <c r="C1095" t="s">
        <v>787</v>
      </c>
      <c r="D1095" t="s">
        <v>11383</v>
      </c>
      <c r="E1095">
        <v>327366</v>
      </c>
      <c r="F1095" t="s">
        <v>15532</v>
      </c>
      <c r="G1095">
        <v>8429563</v>
      </c>
      <c r="H1095" t="s">
        <v>13397</v>
      </c>
      <c r="I1095" t="s">
        <v>3602</v>
      </c>
      <c r="J1095">
        <v>2626014985</v>
      </c>
      <c r="K1095" t="s">
        <v>15533</v>
      </c>
      <c r="L1095">
        <v>40</v>
      </c>
      <c r="M1095">
        <v>43</v>
      </c>
      <c r="N1095" t="s">
        <v>787</v>
      </c>
      <c r="O1095">
        <v>6911398294</v>
      </c>
      <c r="P1095" t="s">
        <v>1094</v>
      </c>
      <c r="Q1095" t="s">
        <v>1095</v>
      </c>
      <c r="T1095" s="1">
        <v>46210</v>
      </c>
      <c r="U1095" s="31">
        <v>46210.78193287037</v>
      </c>
      <c r="V1095">
        <v>1</v>
      </c>
      <c r="W1095">
        <v>75000</v>
      </c>
      <c r="X1095" t="s">
        <v>13400</v>
      </c>
      <c r="Y1095" t="s">
        <v>13401</v>
      </c>
      <c r="Z1095">
        <v>909020041276989</v>
      </c>
      <c r="AA1095" t="s">
        <v>13402</v>
      </c>
      <c r="AB1095">
        <v>3</v>
      </c>
      <c r="AC1095">
        <v>24.15</v>
      </c>
      <c r="AD1095" t="s">
        <v>974</v>
      </c>
      <c r="AE1095" t="s">
        <v>975</v>
      </c>
      <c r="AF1095" t="s">
        <v>13414</v>
      </c>
      <c r="AG1095" s="1">
        <v>46242</v>
      </c>
      <c r="AH1095">
        <v>25</v>
      </c>
      <c r="AI1095" t="s">
        <v>13404</v>
      </c>
      <c r="AJ1095" t="s">
        <v>13427</v>
      </c>
      <c r="AK1095" t="s">
        <v>13406</v>
      </c>
      <c r="AL1095">
        <v>6200319812</v>
      </c>
      <c r="AM1095" t="s">
        <v>13407</v>
      </c>
      <c r="AN1095" t="s">
        <v>13408</v>
      </c>
      <c r="AO1095">
        <v>1284</v>
      </c>
      <c r="AP1095">
        <v>0</v>
      </c>
      <c r="AQ1095" t="s">
        <v>13614</v>
      </c>
      <c r="AR1095">
        <v>1673</v>
      </c>
      <c r="AS1095">
        <v>0</v>
      </c>
      <c r="AZ1095">
        <v>0</v>
      </c>
      <c r="BC1095" t="str">
        <f>VLOOKUP(A1095,Sheet1!$A$1:$E$221,2,0)</f>
        <v>East Zone</v>
      </c>
      <c r="BD1095" t="str">
        <f>VLOOKUP(A1095,Sheet1!$A$1:$E$221,5,0)</f>
        <v>Pavan Kumar Rai</v>
      </c>
    </row>
    <row r="1096" spans="1:56" x14ac:dyDescent="0.35">
      <c r="A1096" t="s">
        <v>144</v>
      </c>
      <c r="B1096">
        <v>444</v>
      </c>
      <c r="C1096" t="s">
        <v>784</v>
      </c>
      <c r="D1096" t="s">
        <v>11411</v>
      </c>
      <c r="E1096">
        <v>630441</v>
      </c>
      <c r="F1096" t="s">
        <v>5183</v>
      </c>
      <c r="G1096">
        <v>8127525</v>
      </c>
      <c r="H1096" t="s">
        <v>13397</v>
      </c>
      <c r="I1096" t="s">
        <v>1102</v>
      </c>
      <c r="J1096">
        <v>1264429221</v>
      </c>
      <c r="K1096" t="s">
        <v>15534</v>
      </c>
      <c r="L1096">
        <v>39</v>
      </c>
      <c r="M1096">
        <v>47</v>
      </c>
      <c r="N1096" t="s">
        <v>787</v>
      </c>
      <c r="O1096">
        <v>6579252142</v>
      </c>
      <c r="P1096" t="s">
        <v>1786</v>
      </c>
      <c r="Q1096" t="s">
        <v>1787</v>
      </c>
      <c r="T1096" s="1">
        <v>46210</v>
      </c>
      <c r="U1096" s="31">
        <v>46210.779143518521</v>
      </c>
      <c r="V1096">
        <v>1</v>
      </c>
      <c r="W1096">
        <v>77000</v>
      </c>
      <c r="X1096" t="s">
        <v>13400</v>
      </c>
      <c r="Y1096" t="s">
        <v>13401</v>
      </c>
      <c r="Z1096">
        <v>909020041276989</v>
      </c>
      <c r="AA1096" t="s">
        <v>13402</v>
      </c>
      <c r="AB1096">
        <v>2</v>
      </c>
      <c r="AC1096">
        <v>24.15</v>
      </c>
      <c r="AD1096" t="s">
        <v>1124</v>
      </c>
      <c r="AE1096" t="s">
        <v>1125</v>
      </c>
      <c r="AF1096" t="s">
        <v>13414</v>
      </c>
      <c r="AG1096" s="1">
        <v>46244</v>
      </c>
      <c r="AH1096">
        <v>25</v>
      </c>
      <c r="AI1096" t="s">
        <v>13404</v>
      </c>
      <c r="AJ1096" t="s">
        <v>13427</v>
      </c>
      <c r="AK1096" t="s">
        <v>13406</v>
      </c>
      <c r="AL1096">
        <v>7352211232</v>
      </c>
      <c r="AM1096" t="s">
        <v>13407</v>
      </c>
      <c r="AN1096" t="s">
        <v>13408</v>
      </c>
      <c r="AO1096">
        <v>1318</v>
      </c>
      <c r="AP1096">
        <v>0</v>
      </c>
      <c r="AQ1096" t="s">
        <v>13542</v>
      </c>
      <c r="AR1096">
        <v>1719</v>
      </c>
      <c r="AS1096">
        <v>0</v>
      </c>
      <c r="AZ1096">
        <v>0</v>
      </c>
      <c r="BC1096" t="str">
        <f>VLOOKUP(A1096,Sheet1!$A$1:$E$221,2,0)</f>
        <v>East Zone</v>
      </c>
      <c r="BD1096" t="str">
        <f>VLOOKUP(A1096,Sheet1!$A$1:$E$221,5,0)</f>
        <v>Raja Kumar</v>
      </c>
    </row>
    <row r="1097" spans="1:56" x14ac:dyDescent="0.35">
      <c r="A1097" t="s">
        <v>266</v>
      </c>
      <c r="B1097">
        <v>1106</v>
      </c>
      <c r="C1097" t="s">
        <v>779</v>
      </c>
      <c r="D1097" t="s">
        <v>11756</v>
      </c>
      <c r="E1097">
        <v>617733</v>
      </c>
      <c r="F1097" t="s">
        <v>15535</v>
      </c>
      <c r="G1097">
        <v>8667584</v>
      </c>
      <c r="H1097" t="s">
        <v>13397</v>
      </c>
      <c r="I1097" t="s">
        <v>11758</v>
      </c>
      <c r="J1097">
        <v>2026419590</v>
      </c>
      <c r="K1097" t="s">
        <v>15536</v>
      </c>
      <c r="L1097">
        <v>46</v>
      </c>
      <c r="M1097">
        <v>54</v>
      </c>
      <c r="N1097" t="s">
        <v>779</v>
      </c>
      <c r="O1097">
        <v>6959754806</v>
      </c>
      <c r="P1097" t="s">
        <v>9206</v>
      </c>
      <c r="Q1097" t="s">
        <v>9207</v>
      </c>
      <c r="T1097" s="1">
        <v>46210</v>
      </c>
      <c r="U1097" s="31">
        <v>46210.873333333337</v>
      </c>
      <c r="V1097">
        <v>1</v>
      </c>
      <c r="W1097">
        <v>90000</v>
      </c>
      <c r="X1097" t="s">
        <v>13400</v>
      </c>
      <c r="Y1097" t="s">
        <v>13401</v>
      </c>
      <c r="Z1097">
        <v>909020041276989</v>
      </c>
      <c r="AA1097" t="s">
        <v>13402</v>
      </c>
      <c r="AB1097">
        <v>3</v>
      </c>
      <c r="AC1097">
        <v>24.15</v>
      </c>
      <c r="AD1097" t="s">
        <v>1032</v>
      </c>
      <c r="AE1097" t="s">
        <v>1033</v>
      </c>
      <c r="AF1097" t="s">
        <v>13403</v>
      </c>
      <c r="AG1097" s="1">
        <v>46266</v>
      </c>
      <c r="AH1097">
        <v>25</v>
      </c>
      <c r="AI1097" t="s">
        <v>13404</v>
      </c>
      <c r="AJ1097" t="s">
        <v>13427</v>
      </c>
      <c r="AK1097" t="s">
        <v>13406</v>
      </c>
      <c r="AL1097">
        <v>9907155254</v>
      </c>
      <c r="AM1097" t="s">
        <v>13415</v>
      </c>
      <c r="AN1097" t="s">
        <v>13408</v>
      </c>
      <c r="AO1097">
        <v>1540</v>
      </c>
      <c r="AP1097">
        <v>0</v>
      </c>
      <c r="AQ1097" t="s">
        <v>13440</v>
      </c>
      <c r="AR1097">
        <v>2010</v>
      </c>
      <c r="AS1097">
        <v>0</v>
      </c>
      <c r="AZ1097">
        <v>0</v>
      </c>
      <c r="BC1097" t="str">
        <f>VLOOKUP(A1097,Sheet1!$A$1:$E$221,2,0)</f>
        <v>South East Zone</v>
      </c>
      <c r="BD1097" t="str">
        <f>VLOOKUP(A1097,Sheet1!$A$1:$E$221,5,0)</f>
        <v>Pritam Vishwas</v>
      </c>
    </row>
    <row r="1098" spans="1:56" x14ac:dyDescent="0.35">
      <c r="A1098" t="s">
        <v>691</v>
      </c>
      <c r="B1098">
        <v>96</v>
      </c>
      <c r="C1098" t="s">
        <v>787</v>
      </c>
      <c r="D1098" t="s">
        <v>4551</v>
      </c>
      <c r="E1098">
        <v>316592</v>
      </c>
      <c r="F1098" t="s">
        <v>14673</v>
      </c>
      <c r="G1098">
        <v>9286504</v>
      </c>
      <c r="H1098" t="s">
        <v>13397</v>
      </c>
      <c r="I1098" t="s">
        <v>1191</v>
      </c>
      <c r="J1098">
        <v>8797539806</v>
      </c>
      <c r="K1098" t="s">
        <v>15537</v>
      </c>
      <c r="L1098">
        <v>47</v>
      </c>
      <c r="M1098">
        <v>46</v>
      </c>
      <c r="N1098" t="s">
        <v>787</v>
      </c>
      <c r="O1098">
        <v>5446658238</v>
      </c>
      <c r="P1098" t="s">
        <v>121</v>
      </c>
      <c r="Q1098" t="s">
        <v>4553</v>
      </c>
      <c r="T1098" s="1">
        <v>46210</v>
      </c>
      <c r="U1098" s="31">
        <v>46210.825810185182</v>
      </c>
      <c r="V1098">
        <v>1</v>
      </c>
      <c r="W1098">
        <v>90000</v>
      </c>
      <c r="X1098" t="s">
        <v>13400</v>
      </c>
      <c r="Y1098" t="s">
        <v>13401</v>
      </c>
      <c r="Z1098">
        <v>909020041276989</v>
      </c>
      <c r="AA1098" t="s">
        <v>13402</v>
      </c>
      <c r="AB1098">
        <v>3</v>
      </c>
      <c r="AC1098">
        <v>24.15</v>
      </c>
      <c r="AD1098" t="s">
        <v>931</v>
      </c>
      <c r="AE1098" t="s">
        <v>932</v>
      </c>
      <c r="AF1098" t="s">
        <v>13403</v>
      </c>
      <c r="AG1098" s="1">
        <v>46242</v>
      </c>
      <c r="AH1098">
        <v>25</v>
      </c>
      <c r="AI1098" t="s">
        <v>13404</v>
      </c>
      <c r="AJ1098" t="s">
        <v>13427</v>
      </c>
      <c r="AK1098" t="s">
        <v>13406</v>
      </c>
      <c r="AL1098">
        <v>6207260050</v>
      </c>
      <c r="AM1098" t="s">
        <v>13415</v>
      </c>
      <c r="AN1098" t="s">
        <v>13408</v>
      </c>
      <c r="AO1098">
        <v>1540</v>
      </c>
      <c r="AP1098">
        <v>0</v>
      </c>
      <c r="AQ1098" t="s">
        <v>13451</v>
      </c>
      <c r="AR1098">
        <v>2008</v>
      </c>
      <c r="AS1098">
        <v>0</v>
      </c>
      <c r="AZ1098">
        <v>0</v>
      </c>
      <c r="BC1098" t="str">
        <f>VLOOKUP(A1098,Sheet1!$A$1:$E$221,2,0)</f>
        <v>East Zone</v>
      </c>
      <c r="BD1098" t="str">
        <f>VLOOKUP(A1098,Sheet1!$A$1:$E$221,5,0)</f>
        <v>Pavan Kumar Rai</v>
      </c>
    </row>
    <row r="1099" spans="1:56" x14ac:dyDescent="0.35">
      <c r="A1099" t="s">
        <v>84</v>
      </c>
      <c r="B1099">
        <v>8</v>
      </c>
      <c r="C1099" t="s">
        <v>788</v>
      </c>
      <c r="D1099" t="s">
        <v>11463</v>
      </c>
      <c r="E1099">
        <v>287271</v>
      </c>
      <c r="F1099" t="s">
        <v>15538</v>
      </c>
      <c r="G1099">
        <v>9286524</v>
      </c>
      <c r="H1099" t="s">
        <v>13397</v>
      </c>
      <c r="I1099" t="s">
        <v>11465</v>
      </c>
      <c r="J1099">
        <v>4433578426</v>
      </c>
      <c r="K1099" t="s">
        <v>15539</v>
      </c>
      <c r="L1099">
        <v>52</v>
      </c>
      <c r="M1099">
        <v>49</v>
      </c>
      <c r="N1099" t="s">
        <v>788</v>
      </c>
      <c r="O1099">
        <v>8421046710</v>
      </c>
      <c r="P1099" t="s">
        <v>1854</v>
      </c>
      <c r="Q1099" t="s">
        <v>1855</v>
      </c>
      <c r="T1099" s="1">
        <v>46210</v>
      </c>
      <c r="U1099" s="31">
        <v>46210.753981481481</v>
      </c>
      <c r="V1099">
        <v>1</v>
      </c>
      <c r="W1099">
        <v>90000</v>
      </c>
      <c r="X1099" t="s">
        <v>13400</v>
      </c>
      <c r="Y1099" t="s">
        <v>13401</v>
      </c>
      <c r="Z1099">
        <v>909020041276989</v>
      </c>
      <c r="AA1099" t="s">
        <v>13402</v>
      </c>
      <c r="AB1099">
        <v>3</v>
      </c>
      <c r="AC1099">
        <v>24.15</v>
      </c>
      <c r="AD1099" t="s">
        <v>978</v>
      </c>
      <c r="AE1099" t="s">
        <v>979</v>
      </c>
      <c r="AF1099" t="s">
        <v>14058</v>
      </c>
      <c r="AG1099" s="1">
        <v>46246</v>
      </c>
      <c r="AH1099">
        <v>25</v>
      </c>
      <c r="AI1099" t="s">
        <v>13404</v>
      </c>
      <c r="AJ1099" t="s">
        <v>13405</v>
      </c>
      <c r="AK1099" t="s">
        <v>13406</v>
      </c>
      <c r="AL1099">
        <v>8109768917</v>
      </c>
      <c r="AM1099" t="s">
        <v>13407</v>
      </c>
      <c r="AN1099" t="s">
        <v>13408</v>
      </c>
      <c r="AO1099">
        <v>1540</v>
      </c>
      <c r="AP1099">
        <v>0</v>
      </c>
      <c r="AQ1099" t="s">
        <v>13533</v>
      </c>
      <c r="AR1099">
        <v>1917</v>
      </c>
      <c r="AS1099">
        <v>0</v>
      </c>
      <c r="AZ1099">
        <v>0</v>
      </c>
      <c r="BC1099" t="str">
        <f>VLOOKUP(A1099,Sheet1!$A$1:$E$221,2,0)</f>
        <v>South Zone</v>
      </c>
      <c r="BD1099" t="str">
        <f>VLOOKUP(A1099,Sheet1!$A$1:$E$221,5,0)</f>
        <v>Vinay Kumar Vishwakarma</v>
      </c>
    </row>
    <row r="1100" spans="1:56" x14ac:dyDescent="0.35">
      <c r="A1100" t="s">
        <v>842</v>
      </c>
      <c r="B1100">
        <v>105</v>
      </c>
      <c r="C1100" t="s">
        <v>787</v>
      </c>
      <c r="D1100" t="s">
        <v>11936</v>
      </c>
      <c r="E1100">
        <v>229321</v>
      </c>
      <c r="F1100" t="s">
        <v>13756</v>
      </c>
      <c r="G1100">
        <v>8599810</v>
      </c>
      <c r="H1100" t="s">
        <v>13397</v>
      </c>
      <c r="I1100" t="s">
        <v>11938</v>
      </c>
      <c r="J1100">
        <v>4628935829</v>
      </c>
      <c r="K1100" t="s">
        <v>15540</v>
      </c>
      <c r="L1100">
        <v>48</v>
      </c>
      <c r="M1100">
        <v>48</v>
      </c>
      <c r="N1100" t="s">
        <v>787</v>
      </c>
      <c r="O1100">
        <v>2587434891</v>
      </c>
      <c r="P1100" t="s">
        <v>3970</v>
      </c>
      <c r="Q1100" t="s">
        <v>3971</v>
      </c>
      <c r="T1100" s="1">
        <v>46210</v>
      </c>
      <c r="U1100" s="31">
        <v>46210.795972222222</v>
      </c>
      <c r="V1100">
        <v>1</v>
      </c>
      <c r="W1100">
        <v>73000</v>
      </c>
      <c r="X1100" t="s">
        <v>13400</v>
      </c>
      <c r="Y1100" t="s">
        <v>13401</v>
      </c>
      <c r="Z1100">
        <v>909020041276989</v>
      </c>
      <c r="AA1100" t="s">
        <v>13402</v>
      </c>
      <c r="AB1100">
        <v>2</v>
      </c>
      <c r="AC1100">
        <v>24.5</v>
      </c>
      <c r="AD1100" t="s">
        <v>1189</v>
      </c>
      <c r="AE1100" t="s">
        <v>1190</v>
      </c>
      <c r="AF1100" t="s">
        <v>13414</v>
      </c>
      <c r="AG1100" s="1">
        <v>46266</v>
      </c>
      <c r="AH1100">
        <v>25</v>
      </c>
      <c r="AI1100" t="s">
        <v>13404</v>
      </c>
      <c r="AJ1100" t="s">
        <v>13435</v>
      </c>
      <c r="AK1100" t="s">
        <v>13406</v>
      </c>
      <c r="AL1100">
        <v>7544822530</v>
      </c>
      <c r="AM1100" t="s">
        <v>13407</v>
      </c>
      <c r="AN1100" t="s">
        <v>13408</v>
      </c>
      <c r="AO1100">
        <v>1250</v>
      </c>
      <c r="AP1100">
        <v>0</v>
      </c>
      <c r="AQ1100" t="s">
        <v>13701</v>
      </c>
      <c r="AR1100">
        <v>1628</v>
      </c>
      <c r="AS1100">
        <v>0</v>
      </c>
      <c r="AZ1100">
        <v>0</v>
      </c>
      <c r="BC1100" t="str">
        <f>VLOOKUP(A1100,Sheet1!$A$1:$E$221,2,0)</f>
        <v>East Zone</v>
      </c>
      <c r="BD1100" t="str">
        <f>VLOOKUP(A1100,Sheet1!$A$1:$E$221,5,0)</f>
        <v>Pavan Kumar Rai</v>
      </c>
    </row>
    <row r="1101" spans="1:56" x14ac:dyDescent="0.35">
      <c r="A1101" t="s">
        <v>272</v>
      </c>
      <c r="B1101">
        <v>281</v>
      </c>
      <c r="C1101" t="s">
        <v>791</v>
      </c>
      <c r="D1101" t="s">
        <v>11687</v>
      </c>
      <c r="E1101">
        <v>217345</v>
      </c>
      <c r="F1101" t="s">
        <v>15541</v>
      </c>
      <c r="G1101">
        <v>8337858</v>
      </c>
      <c r="H1101" t="s">
        <v>13397</v>
      </c>
      <c r="I1101" t="s">
        <v>11689</v>
      </c>
      <c r="J1101">
        <v>5864112920</v>
      </c>
      <c r="K1101" t="s">
        <v>15542</v>
      </c>
      <c r="L1101">
        <v>49</v>
      </c>
      <c r="M1101">
        <v>50</v>
      </c>
      <c r="N1101" t="s">
        <v>791</v>
      </c>
      <c r="O1101">
        <v>1565274632</v>
      </c>
      <c r="P1101" t="s">
        <v>3501</v>
      </c>
      <c r="Q1101" t="s">
        <v>3502</v>
      </c>
      <c r="T1101" s="1">
        <v>46210</v>
      </c>
      <c r="U1101" s="31">
        <v>46210.784224537034</v>
      </c>
      <c r="V1101">
        <v>1</v>
      </c>
      <c r="W1101">
        <v>50000</v>
      </c>
      <c r="X1101" t="s">
        <v>13400</v>
      </c>
      <c r="Y1101" t="s">
        <v>13401</v>
      </c>
      <c r="Z1101">
        <v>909020041276989</v>
      </c>
      <c r="AA1101" t="s">
        <v>13402</v>
      </c>
      <c r="AB1101">
        <v>5</v>
      </c>
      <c r="AC1101">
        <v>24.15</v>
      </c>
      <c r="AD1101" t="s">
        <v>1228</v>
      </c>
      <c r="AE1101" t="s">
        <v>1229</v>
      </c>
      <c r="AF1101" t="s">
        <v>13784</v>
      </c>
      <c r="AG1101" s="1">
        <v>46240</v>
      </c>
      <c r="AH1101">
        <v>25</v>
      </c>
      <c r="AI1101" t="s">
        <v>13404</v>
      </c>
      <c r="AJ1101" t="s">
        <v>13650</v>
      </c>
      <c r="AK1101" t="s">
        <v>13406</v>
      </c>
      <c r="AL1101">
        <v>8144518913</v>
      </c>
      <c r="AM1101" t="s">
        <v>13415</v>
      </c>
      <c r="AN1101" t="s">
        <v>13408</v>
      </c>
      <c r="AO1101">
        <v>856</v>
      </c>
      <c r="AP1101">
        <v>0</v>
      </c>
      <c r="AQ1101" t="s">
        <v>13545</v>
      </c>
      <c r="AR1101">
        <v>1065</v>
      </c>
      <c r="AS1101">
        <v>0</v>
      </c>
      <c r="AZ1101">
        <v>0</v>
      </c>
      <c r="BC1101" t="str">
        <f>VLOOKUP(A1101,Sheet1!$A$1:$E$221,2,0)</f>
        <v>South East Zone</v>
      </c>
      <c r="BD1101" t="str">
        <f>VLOOKUP(A1101,Sheet1!$A$1:$E$221,5,0)</f>
        <v>Radhashyam Panda</v>
      </c>
    </row>
    <row r="1102" spans="1:56" x14ac:dyDescent="0.35">
      <c r="A1102" t="s">
        <v>2583</v>
      </c>
      <c r="B1102">
        <v>513</v>
      </c>
      <c r="C1102" t="s">
        <v>787</v>
      </c>
      <c r="D1102" t="s">
        <v>11416</v>
      </c>
      <c r="E1102">
        <v>315137</v>
      </c>
      <c r="F1102" t="s">
        <v>15543</v>
      </c>
      <c r="G1102">
        <v>8251766</v>
      </c>
      <c r="H1102" t="s">
        <v>13397</v>
      </c>
      <c r="I1102" t="s">
        <v>1107</v>
      </c>
      <c r="J1102">
        <v>7987718703</v>
      </c>
      <c r="K1102" t="s">
        <v>15544</v>
      </c>
      <c r="L1102">
        <v>46</v>
      </c>
      <c r="M1102">
        <v>39</v>
      </c>
      <c r="N1102" t="s">
        <v>787</v>
      </c>
      <c r="O1102">
        <v>8745758429</v>
      </c>
      <c r="P1102" t="s">
        <v>1070</v>
      </c>
      <c r="Q1102" t="s">
        <v>4593</v>
      </c>
      <c r="T1102" s="1">
        <v>46210</v>
      </c>
      <c r="U1102" s="31">
        <v>46210.731724537036</v>
      </c>
      <c r="V1102">
        <v>1</v>
      </c>
      <c r="W1102">
        <v>90000</v>
      </c>
      <c r="X1102" t="s">
        <v>13400</v>
      </c>
      <c r="Y1102" t="s">
        <v>13401</v>
      </c>
      <c r="Z1102">
        <v>909020041276989</v>
      </c>
      <c r="AA1102" t="s">
        <v>13402</v>
      </c>
      <c r="AB1102">
        <v>4</v>
      </c>
      <c r="AC1102">
        <v>24.15</v>
      </c>
      <c r="AD1102" t="s">
        <v>931</v>
      </c>
      <c r="AE1102" t="s">
        <v>932</v>
      </c>
      <c r="AF1102" t="s">
        <v>13414</v>
      </c>
      <c r="AG1102" s="1">
        <v>46244</v>
      </c>
      <c r="AH1102">
        <v>25</v>
      </c>
      <c r="AI1102" t="s">
        <v>13404</v>
      </c>
      <c r="AJ1102" t="s">
        <v>13427</v>
      </c>
      <c r="AK1102" t="s">
        <v>13406</v>
      </c>
      <c r="AL1102">
        <v>9153393994</v>
      </c>
      <c r="AM1102" t="s">
        <v>13415</v>
      </c>
      <c r="AN1102" t="s">
        <v>13408</v>
      </c>
      <c r="AO1102">
        <v>1540</v>
      </c>
      <c r="AP1102">
        <v>0</v>
      </c>
      <c r="AQ1102" t="s">
        <v>13451</v>
      </c>
      <c r="AR1102">
        <v>2008</v>
      </c>
      <c r="AS1102">
        <v>0</v>
      </c>
      <c r="AZ1102">
        <v>0</v>
      </c>
      <c r="BC1102" t="str">
        <f>VLOOKUP(A1102,Sheet1!$A$1:$E$221,2,0)</f>
        <v>East Zone</v>
      </c>
      <c r="BD1102" t="str">
        <f>VLOOKUP(A1102,Sheet1!$A$1:$E$221,5,0)</f>
        <v>Abhishek Kumar Tiwari</v>
      </c>
    </row>
    <row r="1103" spans="1:56" x14ac:dyDescent="0.35">
      <c r="A1103" t="s">
        <v>2583</v>
      </c>
      <c r="B1103">
        <v>513</v>
      </c>
      <c r="C1103" t="s">
        <v>787</v>
      </c>
      <c r="D1103" t="s">
        <v>11416</v>
      </c>
      <c r="E1103">
        <v>315137</v>
      </c>
      <c r="F1103" t="s">
        <v>15543</v>
      </c>
      <c r="G1103">
        <v>8251766</v>
      </c>
      <c r="H1103" t="s">
        <v>13397</v>
      </c>
      <c r="I1103" t="s">
        <v>5010</v>
      </c>
      <c r="J1103">
        <v>5545065490</v>
      </c>
      <c r="K1103" t="s">
        <v>5871</v>
      </c>
      <c r="L1103">
        <v>57</v>
      </c>
      <c r="M1103">
        <v>22</v>
      </c>
      <c r="N1103" t="s">
        <v>787</v>
      </c>
      <c r="O1103">
        <v>8378970051</v>
      </c>
      <c r="P1103" t="s">
        <v>1070</v>
      </c>
      <c r="Q1103" t="s">
        <v>4593</v>
      </c>
      <c r="T1103" s="1">
        <v>46210</v>
      </c>
      <c r="U1103" s="31">
        <v>46210.731736111113</v>
      </c>
      <c r="V1103">
        <v>1</v>
      </c>
      <c r="W1103">
        <v>77000</v>
      </c>
      <c r="X1103" t="s">
        <v>13400</v>
      </c>
      <c r="Y1103" t="s">
        <v>13401</v>
      </c>
      <c r="Z1103">
        <v>909020041276989</v>
      </c>
      <c r="AA1103" t="s">
        <v>13402</v>
      </c>
      <c r="AB1103">
        <v>2</v>
      </c>
      <c r="AC1103">
        <v>24.15</v>
      </c>
      <c r="AD1103" t="s">
        <v>939</v>
      </c>
      <c r="AE1103" t="s">
        <v>940</v>
      </c>
      <c r="AF1103" t="s">
        <v>13414</v>
      </c>
      <c r="AG1103" s="1">
        <v>46244</v>
      </c>
      <c r="AH1103">
        <v>25</v>
      </c>
      <c r="AI1103" t="s">
        <v>13404</v>
      </c>
      <c r="AJ1103" t="s">
        <v>13405</v>
      </c>
      <c r="AK1103" t="s">
        <v>13406</v>
      </c>
      <c r="AL1103">
        <v>9234546824</v>
      </c>
      <c r="AM1103" t="s">
        <v>13407</v>
      </c>
      <c r="AN1103" t="s">
        <v>13408</v>
      </c>
      <c r="AO1103">
        <v>1318</v>
      </c>
      <c r="AP1103">
        <v>0</v>
      </c>
      <c r="AQ1103" t="s">
        <v>13420</v>
      </c>
      <c r="AR1103">
        <v>1718</v>
      </c>
      <c r="AS1103">
        <v>0</v>
      </c>
      <c r="AZ1103">
        <v>0</v>
      </c>
      <c r="BC1103" t="str">
        <f>VLOOKUP(A1103,Sheet1!$A$1:$E$221,2,0)</f>
        <v>East Zone</v>
      </c>
      <c r="BD1103" t="str">
        <f>VLOOKUP(A1103,Sheet1!$A$1:$E$221,5,0)</f>
        <v>Abhishek Kumar Tiwari</v>
      </c>
    </row>
    <row r="1104" spans="1:56" x14ac:dyDescent="0.35">
      <c r="A1104" t="s">
        <v>805</v>
      </c>
      <c r="B1104">
        <v>62</v>
      </c>
      <c r="C1104" t="s">
        <v>788</v>
      </c>
      <c r="D1104" t="s">
        <v>11481</v>
      </c>
      <c r="E1104">
        <v>471940</v>
      </c>
      <c r="F1104" t="s">
        <v>15545</v>
      </c>
      <c r="G1104">
        <v>8658623</v>
      </c>
      <c r="H1104" t="s">
        <v>13397</v>
      </c>
      <c r="I1104" t="s">
        <v>11483</v>
      </c>
      <c r="J1104">
        <v>8915111333</v>
      </c>
      <c r="K1104" t="s">
        <v>15546</v>
      </c>
      <c r="L1104">
        <v>29</v>
      </c>
      <c r="M1104">
        <v>37</v>
      </c>
      <c r="N1104" t="s">
        <v>788</v>
      </c>
      <c r="O1104">
        <v>3293096879</v>
      </c>
      <c r="P1104" t="s">
        <v>1208</v>
      </c>
      <c r="Q1104" t="s">
        <v>3281</v>
      </c>
      <c r="T1104" s="1">
        <v>46210</v>
      </c>
      <c r="U1104" s="31">
        <v>46210.774826388886</v>
      </c>
      <c r="V1104">
        <v>1</v>
      </c>
      <c r="W1104">
        <v>60000</v>
      </c>
      <c r="X1104" t="s">
        <v>13400</v>
      </c>
      <c r="Y1104" t="s">
        <v>13401</v>
      </c>
      <c r="Z1104">
        <v>909020041276989</v>
      </c>
      <c r="AA1104" t="s">
        <v>13402</v>
      </c>
      <c r="AB1104">
        <v>2</v>
      </c>
      <c r="AC1104">
        <v>24.5</v>
      </c>
      <c r="AD1104" t="s">
        <v>1269</v>
      </c>
      <c r="AE1104" t="s">
        <v>1270</v>
      </c>
      <c r="AF1104" t="s">
        <v>13532</v>
      </c>
      <c r="AG1104" s="1">
        <v>46241</v>
      </c>
      <c r="AH1104">
        <v>25</v>
      </c>
      <c r="AI1104" t="s">
        <v>13404</v>
      </c>
      <c r="AJ1104" t="s">
        <v>13427</v>
      </c>
      <c r="AK1104" t="s">
        <v>13406</v>
      </c>
      <c r="AL1104">
        <v>9098730794</v>
      </c>
      <c r="AM1104" t="s">
        <v>13407</v>
      </c>
      <c r="AN1104" t="s">
        <v>13408</v>
      </c>
      <c r="AO1104">
        <v>1027</v>
      </c>
      <c r="AP1104">
        <v>0</v>
      </c>
      <c r="AQ1104" t="s">
        <v>13509</v>
      </c>
      <c r="AR1104">
        <v>1278</v>
      </c>
      <c r="AS1104">
        <v>0</v>
      </c>
      <c r="AZ1104">
        <v>0</v>
      </c>
      <c r="BC1104" t="str">
        <f>VLOOKUP(A1104,Sheet1!$A$1:$E$221,2,0)</f>
        <v>South Zone</v>
      </c>
      <c r="BD1104" t="str">
        <f>VLOOKUP(A1104,Sheet1!$A$1:$E$221,5,0)</f>
        <v>Vinay Kumar Vishwakarma</v>
      </c>
    </row>
    <row r="1105" spans="1:56" x14ac:dyDescent="0.35">
      <c r="A1105" t="s">
        <v>147</v>
      </c>
      <c r="B1105">
        <v>702</v>
      </c>
      <c r="C1105" t="s">
        <v>787</v>
      </c>
      <c r="D1105" t="s">
        <v>11425</v>
      </c>
      <c r="E1105">
        <v>371927</v>
      </c>
      <c r="F1105" t="s">
        <v>15547</v>
      </c>
      <c r="G1105">
        <v>8613150</v>
      </c>
      <c r="H1105" t="s">
        <v>13397</v>
      </c>
      <c r="I1105" t="s">
        <v>5217</v>
      </c>
      <c r="J1105">
        <v>7949937220</v>
      </c>
      <c r="K1105" t="s">
        <v>15548</v>
      </c>
      <c r="L1105">
        <v>29</v>
      </c>
      <c r="M1105">
        <v>33</v>
      </c>
      <c r="N1105" t="s">
        <v>787</v>
      </c>
      <c r="O1105">
        <v>6336500609</v>
      </c>
      <c r="P1105" t="s">
        <v>1552</v>
      </c>
      <c r="Q1105" t="s">
        <v>1553</v>
      </c>
      <c r="T1105" s="1">
        <v>46210</v>
      </c>
      <c r="U1105" s="31">
        <v>46210.800567129627</v>
      </c>
      <c r="V1105">
        <v>1</v>
      </c>
      <c r="W1105">
        <v>90000</v>
      </c>
      <c r="X1105" t="s">
        <v>13400</v>
      </c>
      <c r="Y1105" t="s">
        <v>13401</v>
      </c>
      <c r="Z1105">
        <v>909020041276989</v>
      </c>
      <c r="AA1105" t="s">
        <v>13402</v>
      </c>
      <c r="AB1105">
        <v>4</v>
      </c>
      <c r="AC1105">
        <v>24.15</v>
      </c>
      <c r="AD1105" t="s">
        <v>931</v>
      </c>
      <c r="AE1105" t="s">
        <v>932</v>
      </c>
      <c r="AF1105" t="s">
        <v>13426</v>
      </c>
      <c r="AG1105" s="1">
        <v>46240</v>
      </c>
      <c r="AH1105">
        <v>25</v>
      </c>
      <c r="AI1105" t="s">
        <v>13404</v>
      </c>
      <c r="AJ1105" t="s">
        <v>13435</v>
      </c>
      <c r="AK1105" t="s">
        <v>13406</v>
      </c>
      <c r="AL1105">
        <v>9864710254</v>
      </c>
      <c r="AM1105" t="s">
        <v>13415</v>
      </c>
      <c r="AN1105" t="s">
        <v>13408</v>
      </c>
      <c r="AO1105">
        <v>1540</v>
      </c>
      <c r="AP1105">
        <v>0</v>
      </c>
      <c r="AQ1105" t="s">
        <v>13451</v>
      </c>
      <c r="AR1105">
        <v>2008</v>
      </c>
      <c r="AS1105">
        <v>0</v>
      </c>
      <c r="AZ1105">
        <v>0</v>
      </c>
      <c r="BC1105" t="str">
        <f>VLOOKUP(A1105,Sheet1!$A$1:$E$221,2,0)</f>
        <v>East Zone</v>
      </c>
      <c r="BD1105" t="str">
        <f>VLOOKUP(A1105,Sheet1!$A$1:$E$221,5,0)</f>
        <v>Abhishek Kumar Tiwari</v>
      </c>
    </row>
    <row r="1106" spans="1:56" x14ac:dyDescent="0.35">
      <c r="A1106" t="s">
        <v>166</v>
      </c>
      <c r="B1106">
        <v>136</v>
      </c>
      <c r="C1106" t="s">
        <v>784</v>
      </c>
      <c r="D1106" t="s">
        <v>11352</v>
      </c>
      <c r="E1106">
        <v>452181</v>
      </c>
      <c r="F1106" t="s">
        <v>15549</v>
      </c>
      <c r="G1106">
        <v>8588950</v>
      </c>
      <c r="H1106" t="s">
        <v>13397</v>
      </c>
      <c r="I1106" t="s">
        <v>4668</v>
      </c>
      <c r="J1106">
        <v>9438173779</v>
      </c>
      <c r="K1106" t="s">
        <v>15550</v>
      </c>
      <c r="L1106">
        <v>29</v>
      </c>
      <c r="M1106">
        <v>29</v>
      </c>
      <c r="N1106" t="s">
        <v>784</v>
      </c>
      <c r="O1106">
        <v>3895455716</v>
      </c>
      <c r="P1106" t="s">
        <v>3910</v>
      </c>
      <c r="Q1106" t="s">
        <v>3911</v>
      </c>
      <c r="T1106" s="1">
        <v>46210</v>
      </c>
      <c r="U1106" s="31">
        <v>46210.795868055553</v>
      </c>
      <c r="V1106">
        <v>1</v>
      </c>
      <c r="W1106">
        <v>90000</v>
      </c>
      <c r="X1106" t="s">
        <v>13400</v>
      </c>
      <c r="Y1106" t="s">
        <v>13401</v>
      </c>
      <c r="Z1106">
        <v>909020041276989</v>
      </c>
      <c r="AA1106" t="s">
        <v>13402</v>
      </c>
      <c r="AB1106">
        <v>6</v>
      </c>
      <c r="AC1106">
        <v>24.15</v>
      </c>
      <c r="AD1106" t="s">
        <v>1032</v>
      </c>
      <c r="AE1106" t="s">
        <v>1033</v>
      </c>
      <c r="AF1106" t="s">
        <v>13414</v>
      </c>
      <c r="AG1106" s="1">
        <v>46244</v>
      </c>
      <c r="AH1106">
        <v>25</v>
      </c>
      <c r="AI1106" t="s">
        <v>13404</v>
      </c>
      <c r="AJ1106" t="s">
        <v>13650</v>
      </c>
      <c r="AK1106" t="s">
        <v>13406</v>
      </c>
      <c r="AL1106">
        <v>9942007984</v>
      </c>
      <c r="AM1106" t="s">
        <v>13415</v>
      </c>
      <c r="AN1106" t="s">
        <v>13408</v>
      </c>
      <c r="AO1106">
        <v>1540</v>
      </c>
      <c r="AP1106">
        <v>0</v>
      </c>
      <c r="AQ1106" t="s">
        <v>13440</v>
      </c>
      <c r="AR1106">
        <v>2010</v>
      </c>
      <c r="AS1106">
        <v>0</v>
      </c>
      <c r="AZ1106">
        <v>0</v>
      </c>
      <c r="BC1106" t="str">
        <f>VLOOKUP(A1106,Sheet1!$A$1:$E$221,2,0)</f>
        <v>East Zone</v>
      </c>
      <c r="BD1106" t="str">
        <f>VLOOKUP(A1106,Sheet1!$A$1:$E$221,5,0)</f>
        <v>Raja Kumar</v>
      </c>
    </row>
    <row r="1107" spans="1:56" x14ac:dyDescent="0.35">
      <c r="A1107" t="s">
        <v>85</v>
      </c>
      <c r="B1107">
        <v>35</v>
      </c>
      <c r="C1107" t="s">
        <v>789</v>
      </c>
      <c r="D1107" t="s">
        <v>10396</v>
      </c>
      <c r="E1107">
        <v>658790</v>
      </c>
      <c r="F1107" t="s">
        <v>15551</v>
      </c>
      <c r="G1107">
        <v>8297539</v>
      </c>
      <c r="H1107" t="s">
        <v>13397</v>
      </c>
      <c r="I1107" t="s">
        <v>4991</v>
      </c>
      <c r="J1107">
        <v>1351117798</v>
      </c>
      <c r="K1107" t="s">
        <v>15552</v>
      </c>
      <c r="L1107">
        <v>35</v>
      </c>
      <c r="M1107">
        <v>36</v>
      </c>
      <c r="N1107" t="s">
        <v>789</v>
      </c>
      <c r="O1107">
        <v>6835444924</v>
      </c>
      <c r="P1107" t="s">
        <v>4422</v>
      </c>
      <c r="Q1107" t="s">
        <v>4423</v>
      </c>
      <c r="R1107" t="s">
        <v>15242</v>
      </c>
      <c r="S1107" t="s">
        <v>15243</v>
      </c>
      <c r="T1107" s="1">
        <v>46210</v>
      </c>
      <c r="U1107" s="31">
        <v>46210.775034722225</v>
      </c>
      <c r="V1107">
        <v>1</v>
      </c>
      <c r="W1107">
        <v>60000</v>
      </c>
      <c r="X1107" t="s">
        <v>13400</v>
      </c>
      <c r="Y1107" t="s">
        <v>13401</v>
      </c>
      <c r="Z1107">
        <v>909020041276989</v>
      </c>
      <c r="AA1107" t="s">
        <v>13402</v>
      </c>
      <c r="AB1107">
        <v>2</v>
      </c>
      <c r="AC1107">
        <v>24.15</v>
      </c>
      <c r="AD1107" t="s">
        <v>982</v>
      </c>
      <c r="AE1107" t="s">
        <v>983</v>
      </c>
      <c r="AF1107" t="s">
        <v>15016</v>
      </c>
      <c r="AG1107" s="1">
        <v>46246</v>
      </c>
      <c r="AH1107">
        <v>25</v>
      </c>
      <c r="AI1107" t="s">
        <v>13404</v>
      </c>
      <c r="AJ1107" t="s">
        <v>13405</v>
      </c>
      <c r="AK1107" t="s">
        <v>13406</v>
      </c>
      <c r="AL1107">
        <v>7318568089</v>
      </c>
      <c r="AM1107" t="s">
        <v>13415</v>
      </c>
      <c r="AN1107" t="s">
        <v>13408</v>
      </c>
      <c r="AO1107">
        <v>1027</v>
      </c>
      <c r="AP1107">
        <v>0</v>
      </c>
      <c r="AQ1107" t="s">
        <v>13619</v>
      </c>
      <c r="AR1107">
        <v>1338</v>
      </c>
      <c r="AS1107">
        <v>0</v>
      </c>
      <c r="AZ1107">
        <v>0</v>
      </c>
      <c r="BC1107" t="str">
        <f>VLOOKUP(A1107,Sheet1!$A$1:$E$221,2,0)</f>
        <v>South Zone</v>
      </c>
      <c r="BD1107" t="str">
        <f>VLOOKUP(A1107,Sheet1!$A$1:$E$221,5,0)</f>
        <v>Vinay Shukla</v>
      </c>
    </row>
    <row r="1108" spans="1:56" x14ac:dyDescent="0.35">
      <c r="A1108" t="s">
        <v>920</v>
      </c>
      <c r="B1108">
        <v>830</v>
      </c>
      <c r="C1108" t="s">
        <v>789</v>
      </c>
      <c r="D1108" t="s">
        <v>12670</v>
      </c>
      <c r="E1108">
        <v>621993</v>
      </c>
      <c r="F1108" t="s">
        <v>15553</v>
      </c>
      <c r="G1108">
        <v>9285863</v>
      </c>
      <c r="H1108" t="s">
        <v>13397</v>
      </c>
      <c r="I1108" t="s">
        <v>12672</v>
      </c>
      <c r="J1108">
        <v>2428198105</v>
      </c>
      <c r="K1108" t="s">
        <v>15554</v>
      </c>
      <c r="L1108">
        <v>37</v>
      </c>
      <c r="M1108">
        <v>31</v>
      </c>
      <c r="N1108" t="s">
        <v>789</v>
      </c>
      <c r="O1108">
        <v>9353103069</v>
      </c>
      <c r="P1108" t="s">
        <v>82</v>
      </c>
      <c r="Q1108" t="s">
        <v>12667</v>
      </c>
      <c r="T1108" s="1">
        <v>46210</v>
      </c>
      <c r="U1108" s="31">
        <v>46210.840810185182</v>
      </c>
      <c r="V1108">
        <v>1</v>
      </c>
      <c r="W1108">
        <v>77000</v>
      </c>
      <c r="X1108" t="s">
        <v>13400</v>
      </c>
      <c r="Y1108" t="s">
        <v>13401</v>
      </c>
      <c r="Z1108">
        <v>909020041276989</v>
      </c>
      <c r="AA1108" t="s">
        <v>13402</v>
      </c>
      <c r="AB1108">
        <v>2</v>
      </c>
      <c r="AC1108">
        <v>24.15</v>
      </c>
      <c r="AD1108" t="s">
        <v>939</v>
      </c>
      <c r="AE1108" t="s">
        <v>940</v>
      </c>
      <c r="AF1108" t="s">
        <v>13426</v>
      </c>
      <c r="AG1108" s="1">
        <v>46244</v>
      </c>
      <c r="AH1108">
        <v>25</v>
      </c>
      <c r="AI1108" t="s">
        <v>13404</v>
      </c>
      <c r="AJ1108" t="s">
        <v>13405</v>
      </c>
      <c r="AK1108" t="s">
        <v>13443</v>
      </c>
      <c r="AL1108">
        <v>9012986589</v>
      </c>
      <c r="AM1108" t="s">
        <v>13407</v>
      </c>
      <c r="AN1108" t="s">
        <v>13408</v>
      </c>
      <c r="AO1108">
        <v>1318</v>
      </c>
      <c r="AP1108">
        <v>0</v>
      </c>
      <c r="AQ1108" t="s">
        <v>13420</v>
      </c>
      <c r="AR1108">
        <v>1718</v>
      </c>
      <c r="AS1108">
        <v>0</v>
      </c>
      <c r="AZ1108">
        <v>0</v>
      </c>
      <c r="BC1108" t="str">
        <f>VLOOKUP(A1108,Sheet1!$A$1:$E$221,2,0)</f>
        <v>West Zone</v>
      </c>
      <c r="BD1108" t="str">
        <f>VLOOKUP(A1108,Sheet1!$A$1:$E$221,5,0)</f>
        <v>Sandeep Sisodiya</v>
      </c>
    </row>
    <row r="1109" spans="1:56" x14ac:dyDescent="0.35">
      <c r="A1109" t="s">
        <v>208</v>
      </c>
      <c r="B1109">
        <v>61</v>
      </c>
      <c r="C1109" t="s">
        <v>789</v>
      </c>
      <c r="D1109" t="s">
        <v>11574</v>
      </c>
      <c r="E1109">
        <v>378136</v>
      </c>
      <c r="F1109" t="s">
        <v>15555</v>
      </c>
      <c r="G1109">
        <v>8898862</v>
      </c>
      <c r="H1109" t="s">
        <v>13397</v>
      </c>
      <c r="I1109" t="s">
        <v>5063</v>
      </c>
      <c r="J1109">
        <v>1105368510</v>
      </c>
      <c r="K1109" t="s">
        <v>15556</v>
      </c>
      <c r="L1109">
        <v>36</v>
      </c>
      <c r="M1109">
        <v>42</v>
      </c>
      <c r="N1109" t="s">
        <v>789</v>
      </c>
      <c r="O1109">
        <v>3597260169</v>
      </c>
      <c r="P1109" t="s">
        <v>11575</v>
      </c>
      <c r="Q1109" t="s">
        <v>11576</v>
      </c>
      <c r="T1109" s="1">
        <v>46210</v>
      </c>
      <c r="U1109" s="31">
        <v>46210.780578703707</v>
      </c>
      <c r="V1109">
        <v>1</v>
      </c>
      <c r="W1109">
        <v>80000</v>
      </c>
      <c r="X1109" t="s">
        <v>13400</v>
      </c>
      <c r="Y1109" t="s">
        <v>13401</v>
      </c>
      <c r="Z1109">
        <v>909020041276989</v>
      </c>
      <c r="AA1109" t="s">
        <v>13402</v>
      </c>
      <c r="AB1109">
        <v>3</v>
      </c>
      <c r="AC1109">
        <v>24.15</v>
      </c>
      <c r="AD1109" t="s">
        <v>1330</v>
      </c>
      <c r="AE1109" t="s">
        <v>1331</v>
      </c>
      <c r="AF1109" t="s">
        <v>13414</v>
      </c>
      <c r="AG1109" s="1">
        <v>46268</v>
      </c>
      <c r="AH1109">
        <v>25</v>
      </c>
      <c r="AI1109" t="s">
        <v>13404</v>
      </c>
      <c r="AJ1109" t="s">
        <v>13405</v>
      </c>
      <c r="AK1109" t="s">
        <v>13406</v>
      </c>
      <c r="AL1109">
        <v>9536220883</v>
      </c>
      <c r="AM1109" t="s">
        <v>13407</v>
      </c>
      <c r="AN1109" t="s">
        <v>13408</v>
      </c>
      <c r="AO1109">
        <v>1369</v>
      </c>
      <c r="AP1109">
        <v>0</v>
      </c>
      <c r="AQ1109" t="s">
        <v>13428</v>
      </c>
      <c r="AR1109">
        <v>1839</v>
      </c>
      <c r="AS1109">
        <v>0</v>
      </c>
      <c r="AZ1109">
        <v>0</v>
      </c>
      <c r="BC1109" t="str">
        <f>VLOOKUP(A1109,Sheet1!$A$1:$E$221,2,0)</f>
        <v>West Zone</v>
      </c>
      <c r="BD1109" t="str">
        <f>VLOOKUP(A1109,Sheet1!$A$1:$E$221,5,0)</f>
        <v>Pradeep Kumar</v>
      </c>
    </row>
    <row r="1110" spans="1:56" x14ac:dyDescent="0.35">
      <c r="A1110" t="s">
        <v>178</v>
      </c>
      <c r="B1110">
        <v>638</v>
      </c>
      <c r="C1110" t="s">
        <v>788</v>
      </c>
      <c r="D1110" t="s">
        <v>11542</v>
      </c>
      <c r="E1110">
        <v>384600</v>
      </c>
      <c r="F1110" t="s">
        <v>15557</v>
      </c>
      <c r="G1110">
        <v>8238583</v>
      </c>
      <c r="H1110" t="s">
        <v>13397</v>
      </c>
      <c r="I1110" t="s">
        <v>11546</v>
      </c>
      <c r="J1110">
        <v>3194143663</v>
      </c>
      <c r="K1110" t="s">
        <v>15558</v>
      </c>
      <c r="L1110">
        <v>43</v>
      </c>
      <c r="M1110">
        <v>26</v>
      </c>
      <c r="N1110" t="s">
        <v>788</v>
      </c>
      <c r="O1110">
        <v>3885709868</v>
      </c>
      <c r="P1110" t="s">
        <v>11543</v>
      </c>
      <c r="Q1110" t="s">
        <v>11544</v>
      </c>
      <c r="T1110" s="1">
        <v>46210</v>
      </c>
      <c r="U1110" s="31">
        <v>46210.794999999998</v>
      </c>
      <c r="V1110">
        <v>1</v>
      </c>
      <c r="W1110">
        <v>70000</v>
      </c>
      <c r="X1110" t="s">
        <v>13400</v>
      </c>
      <c r="Y1110" t="s">
        <v>13401</v>
      </c>
      <c r="Z1110">
        <v>909020041276989</v>
      </c>
      <c r="AA1110" t="s">
        <v>13402</v>
      </c>
      <c r="AB1110">
        <v>2</v>
      </c>
      <c r="AC1110">
        <v>24.5</v>
      </c>
      <c r="AD1110" t="s">
        <v>1202</v>
      </c>
      <c r="AE1110" t="s">
        <v>1203</v>
      </c>
      <c r="AF1110" t="s">
        <v>13426</v>
      </c>
      <c r="AG1110" s="1">
        <v>46240</v>
      </c>
      <c r="AH1110">
        <v>25</v>
      </c>
      <c r="AI1110" t="s">
        <v>13404</v>
      </c>
      <c r="AJ1110" t="s">
        <v>13427</v>
      </c>
      <c r="AK1110" t="s">
        <v>13406</v>
      </c>
      <c r="AL1110">
        <v>9329444687</v>
      </c>
      <c r="AM1110" t="s">
        <v>13407</v>
      </c>
      <c r="AN1110" t="s">
        <v>13408</v>
      </c>
      <c r="AO1110">
        <v>1198</v>
      </c>
      <c r="AP1110">
        <v>0</v>
      </c>
      <c r="AQ1110" t="s">
        <v>13454</v>
      </c>
      <c r="AR1110">
        <v>1491</v>
      </c>
      <c r="AS1110">
        <v>0</v>
      </c>
      <c r="AZ1110">
        <v>0</v>
      </c>
      <c r="BC1110" t="str">
        <f>VLOOKUP(A1110,Sheet1!$A$1:$E$221,2,0)</f>
        <v>South Zone</v>
      </c>
      <c r="BD1110" t="str">
        <f>VLOOKUP(A1110,Sheet1!$A$1:$E$221,5,0)</f>
        <v>Vinay Kumar Vishwakarma</v>
      </c>
    </row>
    <row r="1111" spans="1:56" x14ac:dyDescent="0.35">
      <c r="A1111" t="s">
        <v>107</v>
      </c>
      <c r="B1111">
        <v>659</v>
      </c>
      <c r="C1111" t="s">
        <v>788</v>
      </c>
      <c r="D1111" t="s">
        <v>10515</v>
      </c>
      <c r="E1111">
        <v>688331</v>
      </c>
      <c r="F1111" t="s">
        <v>15559</v>
      </c>
      <c r="G1111">
        <v>9285672</v>
      </c>
      <c r="H1111" t="s">
        <v>13397</v>
      </c>
      <c r="I1111" t="s">
        <v>10517</v>
      </c>
      <c r="J1111">
        <v>7974679823</v>
      </c>
      <c r="K1111" t="s">
        <v>15560</v>
      </c>
      <c r="L1111">
        <v>50</v>
      </c>
      <c r="M1111">
        <v>30</v>
      </c>
      <c r="N1111" t="s">
        <v>788</v>
      </c>
      <c r="O1111">
        <v>2606022193</v>
      </c>
      <c r="P1111" t="s">
        <v>6926</v>
      </c>
      <c r="Q1111" t="s">
        <v>6927</v>
      </c>
      <c r="T1111" s="1">
        <v>46210</v>
      </c>
      <c r="U1111" s="31">
        <v>46210.721018518518</v>
      </c>
      <c r="V1111">
        <v>1</v>
      </c>
      <c r="W1111">
        <v>90000</v>
      </c>
      <c r="X1111" t="s">
        <v>13400</v>
      </c>
      <c r="Y1111" t="s">
        <v>13401</v>
      </c>
      <c r="Z1111">
        <v>909020041276989</v>
      </c>
      <c r="AA1111" t="s">
        <v>13402</v>
      </c>
      <c r="AB1111">
        <v>4</v>
      </c>
      <c r="AC1111">
        <v>24.5</v>
      </c>
      <c r="AD1111" t="s">
        <v>1200</v>
      </c>
      <c r="AE1111" t="s">
        <v>1201</v>
      </c>
      <c r="AF1111" t="s">
        <v>14515</v>
      </c>
      <c r="AG1111" s="1">
        <v>46246</v>
      </c>
      <c r="AH1111">
        <v>25</v>
      </c>
      <c r="AI1111" t="s">
        <v>13404</v>
      </c>
      <c r="AJ1111" t="s">
        <v>13405</v>
      </c>
      <c r="AK1111" t="s">
        <v>13406</v>
      </c>
      <c r="AL1111">
        <v>7805045087</v>
      </c>
      <c r="AM1111" t="s">
        <v>13415</v>
      </c>
      <c r="AN1111" t="s">
        <v>13408</v>
      </c>
      <c r="AO1111">
        <v>1540</v>
      </c>
      <c r="AP1111">
        <v>0</v>
      </c>
      <c r="AQ1111" t="s">
        <v>13533</v>
      </c>
      <c r="AR1111">
        <v>1917</v>
      </c>
      <c r="AS1111">
        <v>0</v>
      </c>
      <c r="AZ1111">
        <v>0</v>
      </c>
      <c r="BC1111" t="str">
        <f>VLOOKUP(A1111,Sheet1!$A$1:$E$221,2,0)</f>
        <v>South Zone</v>
      </c>
      <c r="BD1111" t="str">
        <f>VLOOKUP(A1111,Sheet1!$A$1:$E$221,5,0)</f>
        <v>Vinay Shukla</v>
      </c>
    </row>
    <row r="1112" spans="1:56" x14ac:dyDescent="0.35">
      <c r="A1112" t="s">
        <v>85</v>
      </c>
      <c r="B1112">
        <v>35</v>
      </c>
      <c r="C1112" t="s">
        <v>789</v>
      </c>
      <c r="D1112" t="s">
        <v>11472</v>
      </c>
      <c r="E1112">
        <v>43917</v>
      </c>
      <c r="F1112" t="s">
        <v>15561</v>
      </c>
      <c r="G1112">
        <v>8321128</v>
      </c>
      <c r="H1112" t="s">
        <v>13397</v>
      </c>
      <c r="I1112" t="s">
        <v>11474</v>
      </c>
      <c r="J1112">
        <v>7851397647</v>
      </c>
      <c r="K1112" t="s">
        <v>15562</v>
      </c>
      <c r="L1112">
        <v>42</v>
      </c>
      <c r="M1112">
        <v>45</v>
      </c>
      <c r="N1112" t="s">
        <v>789</v>
      </c>
      <c r="O1112">
        <v>7368881228</v>
      </c>
      <c r="P1112" t="s">
        <v>1208</v>
      </c>
      <c r="Q1112" t="s">
        <v>1209</v>
      </c>
      <c r="T1112" s="1">
        <v>46210</v>
      </c>
      <c r="U1112" s="31">
        <v>46210.786099537036</v>
      </c>
      <c r="V1112">
        <v>1</v>
      </c>
      <c r="W1112">
        <v>90000</v>
      </c>
      <c r="X1112" t="s">
        <v>13400</v>
      </c>
      <c r="Y1112" t="s">
        <v>13401</v>
      </c>
      <c r="Z1112">
        <v>909020041276989</v>
      </c>
      <c r="AA1112" t="s">
        <v>13402</v>
      </c>
      <c r="AB1112">
        <v>7</v>
      </c>
      <c r="AC1112">
        <v>24.15</v>
      </c>
      <c r="AD1112" t="s">
        <v>931</v>
      </c>
      <c r="AE1112" t="s">
        <v>932</v>
      </c>
      <c r="AF1112" t="s">
        <v>13784</v>
      </c>
      <c r="AG1112" s="1">
        <v>46245</v>
      </c>
      <c r="AH1112">
        <v>25</v>
      </c>
      <c r="AI1112" t="s">
        <v>13404</v>
      </c>
      <c r="AJ1112" t="s">
        <v>13435</v>
      </c>
      <c r="AK1112" t="s">
        <v>13406</v>
      </c>
      <c r="AL1112">
        <v>8382998302</v>
      </c>
      <c r="AM1112" t="s">
        <v>13415</v>
      </c>
      <c r="AN1112" t="s">
        <v>13408</v>
      </c>
      <c r="AO1112">
        <v>1540</v>
      </c>
      <c r="AP1112">
        <v>0</v>
      </c>
      <c r="AQ1112" t="s">
        <v>13451</v>
      </c>
      <c r="AR1112">
        <v>2008</v>
      </c>
      <c r="AS1112">
        <v>0</v>
      </c>
      <c r="AZ1112">
        <v>0</v>
      </c>
      <c r="BC1112" t="str">
        <f>VLOOKUP(A1112,Sheet1!$A$1:$E$221,2,0)</f>
        <v>South Zone</v>
      </c>
      <c r="BD1112" t="str">
        <f>VLOOKUP(A1112,Sheet1!$A$1:$E$221,5,0)</f>
        <v>Vinay Shukla</v>
      </c>
    </row>
    <row r="1113" spans="1:56" x14ac:dyDescent="0.35">
      <c r="A1113" t="s">
        <v>240</v>
      </c>
      <c r="B1113">
        <v>248</v>
      </c>
      <c r="C1113" t="s">
        <v>789</v>
      </c>
      <c r="D1113" t="s">
        <v>12065</v>
      </c>
      <c r="E1113">
        <v>338323</v>
      </c>
      <c r="F1113" t="s">
        <v>15563</v>
      </c>
      <c r="G1113">
        <v>8556230</v>
      </c>
      <c r="H1113" t="s">
        <v>13397</v>
      </c>
      <c r="I1113" t="s">
        <v>12067</v>
      </c>
      <c r="J1113">
        <v>1220632398</v>
      </c>
      <c r="K1113" t="s">
        <v>13655</v>
      </c>
      <c r="L1113">
        <v>40</v>
      </c>
      <c r="M1113">
        <v>37</v>
      </c>
      <c r="N1113" t="s">
        <v>789</v>
      </c>
      <c r="O1113">
        <v>8866697075</v>
      </c>
      <c r="P1113" t="s">
        <v>4326</v>
      </c>
      <c r="Q1113" t="s">
        <v>4382</v>
      </c>
      <c r="T1113" s="1">
        <v>46210</v>
      </c>
      <c r="U1113" s="31">
        <v>46210.803113425929</v>
      </c>
      <c r="V1113">
        <v>1</v>
      </c>
      <c r="W1113">
        <v>80000</v>
      </c>
      <c r="X1113" t="s">
        <v>13400</v>
      </c>
      <c r="Y1113" t="s">
        <v>13401</v>
      </c>
      <c r="Z1113">
        <v>909020041276989</v>
      </c>
      <c r="AA1113" t="s">
        <v>13402</v>
      </c>
      <c r="AB1113">
        <v>5</v>
      </c>
      <c r="AC1113">
        <v>24.15</v>
      </c>
      <c r="AD1113" t="s">
        <v>1067</v>
      </c>
      <c r="AE1113" t="s">
        <v>1068</v>
      </c>
      <c r="AF1113" t="s">
        <v>13403</v>
      </c>
      <c r="AG1113" s="1">
        <v>46245</v>
      </c>
      <c r="AH1113">
        <v>25</v>
      </c>
      <c r="AI1113" t="s">
        <v>13404</v>
      </c>
      <c r="AJ1113" t="s">
        <v>13650</v>
      </c>
      <c r="AK1113" t="s">
        <v>13406</v>
      </c>
      <c r="AL1113">
        <v>7310478591</v>
      </c>
      <c r="AM1113" t="s">
        <v>13415</v>
      </c>
      <c r="AN1113" t="s">
        <v>13408</v>
      </c>
      <c r="AO1113">
        <v>1369</v>
      </c>
      <c r="AP1113">
        <v>0</v>
      </c>
      <c r="AQ1113" t="s">
        <v>13785</v>
      </c>
      <c r="AR1113">
        <v>1785</v>
      </c>
      <c r="AS1113">
        <v>0</v>
      </c>
      <c r="AZ1113">
        <v>0</v>
      </c>
      <c r="BC1113" t="str">
        <f>VLOOKUP(A1113,Sheet1!$A$1:$E$221,2,0)</f>
        <v>East Zone</v>
      </c>
      <c r="BD1113" t="str">
        <f>VLOOKUP(A1113,Sheet1!$A$1:$E$221,5,0)</f>
        <v>Marut Nandan</v>
      </c>
    </row>
    <row r="1114" spans="1:56" x14ac:dyDescent="0.35">
      <c r="A1114" t="s">
        <v>168</v>
      </c>
      <c r="B1114">
        <v>214</v>
      </c>
      <c r="C1114" t="s">
        <v>781</v>
      </c>
      <c r="D1114" t="s">
        <v>11518</v>
      </c>
      <c r="E1114">
        <v>258912</v>
      </c>
      <c r="F1114" t="s">
        <v>15564</v>
      </c>
      <c r="G1114">
        <v>9286617</v>
      </c>
      <c r="H1114" t="s">
        <v>13397</v>
      </c>
      <c r="I1114" t="s">
        <v>11520</v>
      </c>
      <c r="J1114">
        <v>8383238992</v>
      </c>
      <c r="K1114" t="s">
        <v>15565</v>
      </c>
      <c r="L1114">
        <v>51</v>
      </c>
      <c r="M1114">
        <v>54</v>
      </c>
      <c r="N1114" t="s">
        <v>781</v>
      </c>
      <c r="O1114">
        <v>6012654267</v>
      </c>
      <c r="P1114" t="s">
        <v>1913</v>
      </c>
      <c r="Q1114" t="s">
        <v>1914</v>
      </c>
      <c r="R1114" t="s">
        <v>15069</v>
      </c>
      <c r="S1114" t="s">
        <v>15070</v>
      </c>
      <c r="T1114" s="1">
        <v>46210</v>
      </c>
      <c r="U1114" s="31">
        <v>46210.804467592592</v>
      </c>
      <c r="V1114">
        <v>1</v>
      </c>
      <c r="W1114">
        <v>90000</v>
      </c>
      <c r="X1114" t="s">
        <v>13400</v>
      </c>
      <c r="Y1114" t="s">
        <v>13401</v>
      </c>
      <c r="Z1114">
        <v>909020041276989</v>
      </c>
      <c r="AA1114" t="s">
        <v>13402</v>
      </c>
      <c r="AB1114">
        <v>3</v>
      </c>
      <c r="AC1114">
        <v>24.15</v>
      </c>
      <c r="AD1114" t="s">
        <v>978</v>
      </c>
      <c r="AE1114" t="s">
        <v>979</v>
      </c>
      <c r="AF1114" t="s">
        <v>14058</v>
      </c>
      <c r="AG1114" s="1">
        <v>46245</v>
      </c>
      <c r="AH1114">
        <v>25</v>
      </c>
      <c r="AI1114" t="s">
        <v>13404</v>
      </c>
      <c r="AJ1114" t="s">
        <v>13427</v>
      </c>
      <c r="AK1114" t="s">
        <v>13406</v>
      </c>
      <c r="AL1114">
        <v>7083798208</v>
      </c>
      <c r="AM1114" t="s">
        <v>13415</v>
      </c>
      <c r="AN1114" t="s">
        <v>13408</v>
      </c>
      <c r="AO1114">
        <v>1540</v>
      </c>
      <c r="AP1114">
        <v>0</v>
      </c>
      <c r="AQ1114" t="s">
        <v>13533</v>
      </c>
      <c r="AR1114">
        <v>1917</v>
      </c>
      <c r="AS1114">
        <v>0</v>
      </c>
      <c r="AZ1114">
        <v>0</v>
      </c>
      <c r="BC1114" t="str">
        <f>VLOOKUP(A1114,Sheet1!$A$1:$E$221,2,0)</f>
        <v>South Zone</v>
      </c>
      <c r="BD1114" t="str">
        <f>VLOOKUP(A1114,Sheet1!$A$1:$E$221,5,0)</f>
        <v>Manu Yadav</v>
      </c>
    </row>
    <row r="1115" spans="1:56" x14ac:dyDescent="0.35">
      <c r="A1115" t="s">
        <v>701</v>
      </c>
      <c r="B1115">
        <v>219</v>
      </c>
      <c r="C1115" t="s">
        <v>791</v>
      </c>
      <c r="D1115" t="s">
        <v>11661</v>
      </c>
      <c r="E1115">
        <v>80869</v>
      </c>
      <c r="F1115" t="s">
        <v>15566</v>
      </c>
      <c r="G1115">
        <v>8215569</v>
      </c>
      <c r="H1115" t="s">
        <v>13397</v>
      </c>
      <c r="I1115" t="s">
        <v>11664</v>
      </c>
      <c r="J1115">
        <v>3996218606</v>
      </c>
      <c r="K1115" t="s">
        <v>15567</v>
      </c>
      <c r="L1115">
        <v>29</v>
      </c>
      <c r="M1115">
        <v>33</v>
      </c>
      <c r="N1115" t="s">
        <v>791</v>
      </c>
      <c r="O1115">
        <v>5876134107</v>
      </c>
      <c r="P1115" t="s">
        <v>4462</v>
      </c>
      <c r="Q1115" t="s">
        <v>4463</v>
      </c>
      <c r="T1115" s="1">
        <v>46210</v>
      </c>
      <c r="U1115" s="31">
        <v>46210.879560185182</v>
      </c>
      <c r="V1115">
        <v>1</v>
      </c>
      <c r="W1115">
        <v>70000</v>
      </c>
      <c r="X1115" t="s">
        <v>13400</v>
      </c>
      <c r="Y1115" t="s">
        <v>13401</v>
      </c>
      <c r="Z1115">
        <v>909020041276989</v>
      </c>
      <c r="AA1115" t="s">
        <v>13402</v>
      </c>
      <c r="AB1115">
        <v>3</v>
      </c>
      <c r="AC1115">
        <v>24.15</v>
      </c>
      <c r="AD1115" t="s">
        <v>1325</v>
      </c>
      <c r="AE1115" t="s">
        <v>1326</v>
      </c>
      <c r="AF1115" t="s">
        <v>13403</v>
      </c>
      <c r="AG1115" s="1">
        <v>46244</v>
      </c>
      <c r="AH1115">
        <v>25</v>
      </c>
      <c r="AI1115" t="s">
        <v>13404</v>
      </c>
      <c r="AJ1115" t="s">
        <v>13435</v>
      </c>
      <c r="AK1115" t="s">
        <v>13406</v>
      </c>
      <c r="AL1115">
        <v>6370143844</v>
      </c>
      <c r="AM1115" t="s">
        <v>13415</v>
      </c>
      <c r="AN1115" t="s">
        <v>13408</v>
      </c>
      <c r="AO1115">
        <v>1198</v>
      </c>
      <c r="AP1115">
        <v>0</v>
      </c>
      <c r="AQ1115" t="s">
        <v>13444</v>
      </c>
      <c r="AR1115">
        <v>1609</v>
      </c>
      <c r="AS1115">
        <v>0</v>
      </c>
      <c r="AZ1115">
        <v>0</v>
      </c>
      <c r="BC1115" t="str">
        <f>VLOOKUP(A1115,Sheet1!$A$1:$E$221,2,0)</f>
        <v>South East Zone</v>
      </c>
      <c r="BD1115" t="str">
        <f>VLOOKUP(A1115,Sheet1!$A$1:$E$221,5,0)</f>
        <v>Radhashyam Panda</v>
      </c>
    </row>
    <row r="1116" spans="1:56" x14ac:dyDescent="0.35">
      <c r="A1116" t="s">
        <v>701</v>
      </c>
      <c r="B1116">
        <v>219</v>
      </c>
      <c r="C1116" t="s">
        <v>791</v>
      </c>
      <c r="D1116" t="s">
        <v>11661</v>
      </c>
      <c r="E1116">
        <v>80869</v>
      </c>
      <c r="F1116" t="s">
        <v>15566</v>
      </c>
      <c r="G1116">
        <v>8215569</v>
      </c>
      <c r="H1116" t="s">
        <v>13397</v>
      </c>
      <c r="I1116" t="s">
        <v>11663</v>
      </c>
      <c r="J1116">
        <v>5068523161</v>
      </c>
      <c r="K1116" t="s">
        <v>15568</v>
      </c>
      <c r="L1116">
        <v>23</v>
      </c>
      <c r="M1116">
        <v>26</v>
      </c>
      <c r="N1116" t="s">
        <v>791</v>
      </c>
      <c r="O1116">
        <v>1900655469</v>
      </c>
      <c r="P1116" t="s">
        <v>4462</v>
      </c>
      <c r="Q1116" t="s">
        <v>4463</v>
      </c>
      <c r="T1116" s="1">
        <v>46210</v>
      </c>
      <c r="U1116" s="31">
        <v>46210.879560185182</v>
      </c>
      <c r="V1116">
        <v>1</v>
      </c>
      <c r="W1116">
        <v>70000</v>
      </c>
      <c r="X1116" t="s">
        <v>13400</v>
      </c>
      <c r="Y1116" t="s">
        <v>13401</v>
      </c>
      <c r="Z1116">
        <v>909020041276989</v>
      </c>
      <c r="AA1116" t="s">
        <v>13402</v>
      </c>
      <c r="AB1116">
        <v>3</v>
      </c>
      <c r="AC1116">
        <v>24.15</v>
      </c>
      <c r="AD1116" t="s">
        <v>1325</v>
      </c>
      <c r="AE1116" t="s">
        <v>1326</v>
      </c>
      <c r="AF1116" t="s">
        <v>13403</v>
      </c>
      <c r="AG1116" s="1">
        <v>46244</v>
      </c>
      <c r="AH1116">
        <v>25</v>
      </c>
      <c r="AI1116" t="s">
        <v>13404</v>
      </c>
      <c r="AJ1116" t="s">
        <v>13435</v>
      </c>
      <c r="AK1116" t="s">
        <v>13406</v>
      </c>
      <c r="AL1116">
        <v>7735868679</v>
      </c>
      <c r="AM1116" t="s">
        <v>13415</v>
      </c>
      <c r="AN1116" t="s">
        <v>13408</v>
      </c>
      <c r="AO1116">
        <v>1198</v>
      </c>
      <c r="AP1116">
        <v>0</v>
      </c>
      <c r="AQ1116" t="s">
        <v>13444</v>
      </c>
      <c r="AR1116">
        <v>1609</v>
      </c>
      <c r="AS1116">
        <v>0</v>
      </c>
      <c r="AZ1116">
        <v>0</v>
      </c>
      <c r="BC1116" t="str">
        <f>VLOOKUP(A1116,Sheet1!$A$1:$E$221,2,0)</f>
        <v>South East Zone</v>
      </c>
      <c r="BD1116" t="str">
        <f>VLOOKUP(A1116,Sheet1!$A$1:$E$221,5,0)</f>
        <v>Radhashyam Panda</v>
      </c>
    </row>
    <row r="1117" spans="1:56" x14ac:dyDescent="0.35">
      <c r="A1117" t="s">
        <v>178</v>
      </c>
      <c r="B1117">
        <v>638</v>
      </c>
      <c r="C1117" t="s">
        <v>788</v>
      </c>
      <c r="D1117" t="s">
        <v>11538</v>
      </c>
      <c r="E1117">
        <v>347241</v>
      </c>
      <c r="F1117" t="s">
        <v>15569</v>
      </c>
      <c r="G1117">
        <v>8083598</v>
      </c>
      <c r="H1117" t="s">
        <v>13397</v>
      </c>
      <c r="I1117" t="s">
        <v>11541</v>
      </c>
      <c r="J1117">
        <v>4058724725</v>
      </c>
      <c r="K1117" t="s">
        <v>15570</v>
      </c>
      <c r="L1117">
        <v>23</v>
      </c>
      <c r="M1117">
        <v>25</v>
      </c>
      <c r="N1117" t="s">
        <v>788</v>
      </c>
      <c r="O1117">
        <v>1339220206</v>
      </c>
      <c r="P1117" t="s">
        <v>9627</v>
      </c>
      <c r="Q1117" t="s">
        <v>9628</v>
      </c>
      <c r="T1117" s="1">
        <v>46210</v>
      </c>
      <c r="U1117" s="31">
        <v>46210.818287037036</v>
      </c>
      <c r="V1117">
        <v>1</v>
      </c>
      <c r="W1117">
        <v>40000</v>
      </c>
      <c r="X1117" t="s">
        <v>13400</v>
      </c>
      <c r="Y1117" t="s">
        <v>13401</v>
      </c>
      <c r="Z1117">
        <v>909020041276989</v>
      </c>
      <c r="AA1117" t="s">
        <v>13402</v>
      </c>
      <c r="AB1117">
        <v>2</v>
      </c>
      <c r="AC1117">
        <v>24.5</v>
      </c>
      <c r="AD1117" t="s">
        <v>3047</v>
      </c>
      <c r="AE1117" t="s">
        <v>3048</v>
      </c>
      <c r="AF1117" t="s">
        <v>13426</v>
      </c>
      <c r="AG1117" s="1">
        <v>46267</v>
      </c>
      <c r="AH1117">
        <v>25</v>
      </c>
      <c r="AI1117" t="s">
        <v>13404</v>
      </c>
      <c r="AJ1117" t="s">
        <v>13435</v>
      </c>
      <c r="AK1117" t="s">
        <v>13406</v>
      </c>
      <c r="AL1117">
        <v>7804976735</v>
      </c>
      <c r="AM1117" t="s">
        <v>13415</v>
      </c>
      <c r="AN1117" t="s">
        <v>13408</v>
      </c>
      <c r="AO1117">
        <v>685</v>
      </c>
      <c r="AP1117">
        <v>0</v>
      </c>
      <c r="AQ1117" t="s">
        <v>13721</v>
      </c>
      <c r="AR1117">
        <v>852</v>
      </c>
      <c r="AS1117">
        <v>0</v>
      </c>
      <c r="AZ1117">
        <v>0</v>
      </c>
      <c r="BC1117" t="str">
        <f>VLOOKUP(A1117,Sheet1!$A$1:$E$221,2,0)</f>
        <v>South Zone</v>
      </c>
      <c r="BD1117" t="str">
        <f>VLOOKUP(A1117,Sheet1!$A$1:$E$221,5,0)</f>
        <v>Vinay Kumar Vishwakarma</v>
      </c>
    </row>
    <row r="1118" spans="1:56" x14ac:dyDescent="0.35">
      <c r="A1118" t="s">
        <v>178</v>
      </c>
      <c r="B1118">
        <v>638</v>
      </c>
      <c r="C1118" t="s">
        <v>788</v>
      </c>
      <c r="D1118" t="s">
        <v>11538</v>
      </c>
      <c r="E1118">
        <v>347241</v>
      </c>
      <c r="F1118" t="s">
        <v>15569</v>
      </c>
      <c r="G1118">
        <v>8083598</v>
      </c>
      <c r="H1118" t="s">
        <v>13397</v>
      </c>
      <c r="I1118" t="s">
        <v>11540</v>
      </c>
      <c r="J1118">
        <v>2901403000</v>
      </c>
      <c r="K1118" t="s">
        <v>15571</v>
      </c>
      <c r="L1118">
        <v>42</v>
      </c>
      <c r="M1118">
        <v>45</v>
      </c>
      <c r="N1118" t="s">
        <v>788</v>
      </c>
      <c r="O1118">
        <v>7458794134</v>
      </c>
      <c r="P1118" t="s">
        <v>9627</v>
      </c>
      <c r="Q1118" t="s">
        <v>9628</v>
      </c>
      <c r="T1118" s="1">
        <v>46210</v>
      </c>
      <c r="U1118" s="31">
        <v>46210.818298611113</v>
      </c>
      <c r="V1118">
        <v>1</v>
      </c>
      <c r="W1118">
        <v>40000</v>
      </c>
      <c r="X1118" t="s">
        <v>13400</v>
      </c>
      <c r="Y1118" t="s">
        <v>13401</v>
      </c>
      <c r="Z1118">
        <v>909020041276989</v>
      </c>
      <c r="AA1118" t="s">
        <v>13402</v>
      </c>
      <c r="AB1118">
        <v>2</v>
      </c>
      <c r="AC1118">
        <v>24.5</v>
      </c>
      <c r="AD1118" t="s">
        <v>3047</v>
      </c>
      <c r="AE1118" t="s">
        <v>3048</v>
      </c>
      <c r="AF1118" t="s">
        <v>13426</v>
      </c>
      <c r="AG1118" s="1">
        <v>46267</v>
      </c>
      <c r="AH1118">
        <v>25</v>
      </c>
      <c r="AI1118" t="s">
        <v>13404</v>
      </c>
      <c r="AJ1118" t="s">
        <v>13435</v>
      </c>
      <c r="AK1118" t="s">
        <v>13406</v>
      </c>
      <c r="AL1118">
        <v>7067937197</v>
      </c>
      <c r="AM1118" t="s">
        <v>13415</v>
      </c>
      <c r="AN1118" t="s">
        <v>13408</v>
      </c>
      <c r="AO1118">
        <v>685</v>
      </c>
      <c r="AP1118">
        <v>0</v>
      </c>
      <c r="AQ1118" t="s">
        <v>13721</v>
      </c>
      <c r="AR1118">
        <v>852</v>
      </c>
      <c r="AS1118">
        <v>0</v>
      </c>
      <c r="AZ1118">
        <v>0</v>
      </c>
      <c r="BC1118" t="str">
        <f>VLOOKUP(A1118,Sheet1!$A$1:$E$221,2,0)</f>
        <v>South Zone</v>
      </c>
      <c r="BD1118" t="str">
        <f>VLOOKUP(A1118,Sheet1!$A$1:$E$221,5,0)</f>
        <v>Vinay Kumar Vishwakarma</v>
      </c>
    </row>
    <row r="1119" spans="1:56" x14ac:dyDescent="0.35">
      <c r="A1119" t="s">
        <v>127</v>
      </c>
      <c r="B1119">
        <v>122</v>
      </c>
      <c r="C1119" t="s">
        <v>784</v>
      </c>
      <c r="D1119" t="s">
        <v>11350</v>
      </c>
      <c r="E1119">
        <v>598243</v>
      </c>
      <c r="F1119" t="s">
        <v>14283</v>
      </c>
      <c r="G1119">
        <v>9286953</v>
      </c>
      <c r="H1119" t="s">
        <v>13397</v>
      </c>
      <c r="I1119" t="s">
        <v>3783</v>
      </c>
      <c r="J1119">
        <v>3685996415</v>
      </c>
      <c r="K1119" t="s">
        <v>15572</v>
      </c>
      <c r="L1119">
        <v>42</v>
      </c>
      <c r="M1119">
        <v>20</v>
      </c>
      <c r="N1119" t="s">
        <v>784</v>
      </c>
      <c r="O1119">
        <v>4152379409</v>
      </c>
      <c r="P1119" t="s">
        <v>5212</v>
      </c>
      <c r="Q1119" t="s">
        <v>5213</v>
      </c>
      <c r="T1119" s="1">
        <v>46210</v>
      </c>
      <c r="U1119" s="31">
        <v>46210.778425925928</v>
      </c>
      <c r="V1119">
        <v>1</v>
      </c>
      <c r="W1119">
        <v>73000</v>
      </c>
      <c r="X1119" t="s">
        <v>13400</v>
      </c>
      <c r="Y1119" t="s">
        <v>13401</v>
      </c>
      <c r="Z1119">
        <v>909020041276989</v>
      </c>
      <c r="AA1119" t="s">
        <v>13402</v>
      </c>
      <c r="AB1119">
        <v>2</v>
      </c>
      <c r="AC1119">
        <v>24.5</v>
      </c>
      <c r="AD1119" t="s">
        <v>1523</v>
      </c>
      <c r="AE1119" t="s">
        <v>1524</v>
      </c>
      <c r="AF1119" t="s">
        <v>14360</v>
      </c>
      <c r="AG1119" s="1">
        <v>46242</v>
      </c>
      <c r="AH1119">
        <v>25</v>
      </c>
      <c r="AI1119" t="s">
        <v>13404</v>
      </c>
      <c r="AJ1119" t="s">
        <v>13405</v>
      </c>
      <c r="AK1119" t="s">
        <v>13406</v>
      </c>
      <c r="AL1119">
        <v>8252502691</v>
      </c>
      <c r="AM1119" t="s">
        <v>13415</v>
      </c>
      <c r="AN1119" t="s">
        <v>13408</v>
      </c>
      <c r="AO1119">
        <v>1250</v>
      </c>
      <c r="AP1119">
        <v>0</v>
      </c>
      <c r="AQ1119" t="s">
        <v>14069</v>
      </c>
      <c r="AR1119">
        <v>1630</v>
      </c>
      <c r="AS1119">
        <v>0</v>
      </c>
      <c r="AZ1119">
        <v>0</v>
      </c>
      <c r="BC1119" t="str">
        <f>VLOOKUP(A1119,Sheet1!$A$1:$E$221,2,0)</f>
        <v>East Zone</v>
      </c>
      <c r="BD1119" t="str">
        <f>VLOOKUP(A1119,Sheet1!$A$1:$E$221,5,0)</f>
        <v>Raja Kumar</v>
      </c>
    </row>
    <row r="1120" spans="1:56" x14ac:dyDescent="0.35">
      <c r="A1120" t="s">
        <v>231</v>
      </c>
      <c r="B1120">
        <v>92</v>
      </c>
      <c r="C1120" t="s">
        <v>789</v>
      </c>
      <c r="D1120" t="s">
        <v>11493</v>
      </c>
      <c r="E1120">
        <v>318065</v>
      </c>
      <c r="F1120" t="s">
        <v>15573</v>
      </c>
      <c r="G1120">
        <v>9287113</v>
      </c>
      <c r="H1120" t="s">
        <v>13397</v>
      </c>
      <c r="I1120" t="s">
        <v>4991</v>
      </c>
      <c r="J1120">
        <v>4715310100</v>
      </c>
      <c r="K1120" t="s">
        <v>14029</v>
      </c>
      <c r="L1120">
        <v>44</v>
      </c>
      <c r="M1120">
        <v>49</v>
      </c>
      <c r="N1120" t="s">
        <v>789</v>
      </c>
      <c r="O1120">
        <v>2732088032</v>
      </c>
      <c r="P1120" t="s">
        <v>1883</v>
      </c>
      <c r="Q1120" t="s">
        <v>1884</v>
      </c>
      <c r="T1120" s="1">
        <v>46210</v>
      </c>
      <c r="U1120" s="31">
        <v>46210.812314814815</v>
      </c>
      <c r="V1120">
        <v>1</v>
      </c>
      <c r="W1120">
        <v>60000</v>
      </c>
      <c r="X1120" t="s">
        <v>13400</v>
      </c>
      <c r="Y1120" t="s">
        <v>13401</v>
      </c>
      <c r="Z1120">
        <v>909020041276989</v>
      </c>
      <c r="AA1120" t="s">
        <v>13402</v>
      </c>
      <c r="AB1120">
        <v>2</v>
      </c>
      <c r="AC1120">
        <v>24.15</v>
      </c>
      <c r="AD1120" t="s">
        <v>982</v>
      </c>
      <c r="AE1120" t="s">
        <v>983</v>
      </c>
      <c r="AF1120" t="s">
        <v>13403</v>
      </c>
      <c r="AG1120" s="1">
        <v>46244</v>
      </c>
      <c r="AH1120">
        <v>25</v>
      </c>
      <c r="AI1120" t="s">
        <v>13404</v>
      </c>
      <c r="AJ1120" t="s">
        <v>13435</v>
      </c>
      <c r="AK1120" t="s">
        <v>13406</v>
      </c>
      <c r="AL1120">
        <v>7571973844</v>
      </c>
      <c r="AM1120" t="s">
        <v>13415</v>
      </c>
      <c r="AN1120" t="s">
        <v>13408</v>
      </c>
      <c r="AO1120">
        <v>1027</v>
      </c>
      <c r="AP1120">
        <v>0</v>
      </c>
      <c r="AQ1120" t="s">
        <v>13619</v>
      </c>
      <c r="AR1120">
        <v>1338</v>
      </c>
      <c r="AS1120">
        <v>0</v>
      </c>
      <c r="AZ1120">
        <v>0</v>
      </c>
      <c r="BC1120" t="str">
        <f>VLOOKUP(A1120,Sheet1!$A$1:$E$221,2,0)</f>
        <v>East Zone</v>
      </c>
      <c r="BD1120" t="str">
        <f>VLOOKUP(A1120,Sheet1!$A$1:$E$221,5,0)</f>
        <v>Prince Singh</v>
      </c>
    </row>
    <row r="1121" spans="1:56" x14ac:dyDescent="0.35">
      <c r="A1121" t="s">
        <v>93</v>
      </c>
      <c r="B1121">
        <v>159</v>
      </c>
      <c r="C1121" t="s">
        <v>788</v>
      </c>
      <c r="D1121" t="s">
        <v>11512</v>
      </c>
      <c r="E1121">
        <v>176959</v>
      </c>
      <c r="F1121" t="s">
        <v>15574</v>
      </c>
      <c r="G1121">
        <v>9285778</v>
      </c>
      <c r="H1121" t="s">
        <v>13397</v>
      </c>
      <c r="I1121" t="s">
        <v>11514</v>
      </c>
      <c r="J1121">
        <v>8882108096</v>
      </c>
      <c r="K1121" t="s">
        <v>15575</v>
      </c>
      <c r="L1121">
        <v>38</v>
      </c>
      <c r="M1121">
        <v>40</v>
      </c>
      <c r="N1121" t="s">
        <v>788</v>
      </c>
      <c r="O1121">
        <v>9745090528</v>
      </c>
      <c r="P1121" t="s">
        <v>1901</v>
      </c>
      <c r="Q1121" t="s">
        <v>1902</v>
      </c>
      <c r="T1121" s="1">
        <v>46210</v>
      </c>
      <c r="U1121" s="31">
        <v>46210.821493055555</v>
      </c>
      <c r="V1121">
        <v>1</v>
      </c>
      <c r="W1121">
        <v>55000</v>
      </c>
      <c r="X1121" t="s">
        <v>13400</v>
      </c>
      <c r="Y1121" t="s">
        <v>13401</v>
      </c>
      <c r="Z1121">
        <v>909020041276989</v>
      </c>
      <c r="AA1121" t="s">
        <v>13402</v>
      </c>
      <c r="AB1121">
        <v>5</v>
      </c>
      <c r="AC1121">
        <v>24.15</v>
      </c>
      <c r="AD1121" t="s">
        <v>2708</v>
      </c>
      <c r="AE1121" t="s">
        <v>2709</v>
      </c>
      <c r="AF1121" t="s">
        <v>13434</v>
      </c>
      <c r="AG1121" s="1">
        <v>46266</v>
      </c>
      <c r="AH1121">
        <v>25</v>
      </c>
      <c r="AI1121" t="s">
        <v>13404</v>
      </c>
      <c r="AJ1121" t="s">
        <v>13427</v>
      </c>
      <c r="AK1121" t="s">
        <v>13406</v>
      </c>
      <c r="AL1121">
        <v>8450071772</v>
      </c>
      <c r="AM1121" t="s">
        <v>13407</v>
      </c>
      <c r="AN1121" t="s">
        <v>13408</v>
      </c>
      <c r="AO1121">
        <v>942</v>
      </c>
      <c r="AP1121">
        <v>0</v>
      </c>
      <c r="AQ1121" t="s">
        <v>14512</v>
      </c>
      <c r="AR1121">
        <v>1172</v>
      </c>
      <c r="AS1121">
        <v>0</v>
      </c>
      <c r="AZ1121">
        <v>0</v>
      </c>
      <c r="BC1121" t="str">
        <f>VLOOKUP(A1121,Sheet1!$A$1:$E$221,2,0)</f>
        <v>South Zone</v>
      </c>
      <c r="BD1121" t="str">
        <f>VLOOKUP(A1121,Sheet1!$A$1:$E$221,5,0)</f>
        <v>Vinay Shukla</v>
      </c>
    </row>
    <row r="1122" spans="1:56" x14ac:dyDescent="0.35">
      <c r="A1122" t="s">
        <v>85</v>
      </c>
      <c r="B1122">
        <v>35</v>
      </c>
      <c r="C1122" t="s">
        <v>789</v>
      </c>
      <c r="D1122" t="s">
        <v>11475</v>
      </c>
      <c r="E1122">
        <v>448999</v>
      </c>
      <c r="F1122" t="s">
        <v>15576</v>
      </c>
      <c r="G1122">
        <v>8219198</v>
      </c>
      <c r="H1122" t="s">
        <v>13397</v>
      </c>
      <c r="I1122" t="s">
        <v>1962</v>
      </c>
      <c r="J1122">
        <v>1884218662</v>
      </c>
      <c r="K1122" t="s">
        <v>7644</v>
      </c>
      <c r="L1122">
        <v>42</v>
      </c>
      <c r="M1122">
        <v>41</v>
      </c>
      <c r="N1122" t="s">
        <v>789</v>
      </c>
      <c r="O1122">
        <v>4920206671</v>
      </c>
      <c r="P1122" t="s">
        <v>1214</v>
      </c>
      <c r="Q1122" t="s">
        <v>1215</v>
      </c>
      <c r="R1122" t="s">
        <v>15577</v>
      </c>
      <c r="S1122" t="s">
        <v>15578</v>
      </c>
      <c r="T1122" s="1">
        <v>46210</v>
      </c>
      <c r="U1122" s="31">
        <v>46210.817708333336</v>
      </c>
      <c r="V1122">
        <v>1</v>
      </c>
      <c r="W1122">
        <v>80000</v>
      </c>
      <c r="X1122" t="s">
        <v>13400</v>
      </c>
      <c r="Y1122" t="s">
        <v>13401</v>
      </c>
      <c r="Z1122">
        <v>909020041276989</v>
      </c>
      <c r="AA1122" t="s">
        <v>13402</v>
      </c>
      <c r="AB1122">
        <v>3</v>
      </c>
      <c r="AC1122">
        <v>24.15</v>
      </c>
      <c r="AD1122" t="s">
        <v>1067</v>
      </c>
      <c r="AE1122" t="s">
        <v>1068</v>
      </c>
      <c r="AF1122" t="s">
        <v>15016</v>
      </c>
      <c r="AG1122" s="1">
        <v>46240</v>
      </c>
      <c r="AH1122">
        <v>25</v>
      </c>
      <c r="AI1122" t="s">
        <v>13404</v>
      </c>
      <c r="AJ1122" t="s">
        <v>13427</v>
      </c>
      <c r="AK1122" t="s">
        <v>13406</v>
      </c>
      <c r="AL1122">
        <v>6386232869</v>
      </c>
      <c r="AM1122" t="s">
        <v>13407</v>
      </c>
      <c r="AN1122" t="s">
        <v>13408</v>
      </c>
      <c r="AO1122">
        <v>1369</v>
      </c>
      <c r="AP1122">
        <v>0</v>
      </c>
      <c r="AQ1122" t="s">
        <v>13785</v>
      </c>
      <c r="AR1122">
        <v>1785</v>
      </c>
      <c r="AS1122">
        <v>0</v>
      </c>
      <c r="AZ1122">
        <v>0</v>
      </c>
      <c r="BC1122" t="str">
        <f>VLOOKUP(A1122,Sheet1!$A$1:$E$221,2,0)</f>
        <v>South Zone</v>
      </c>
      <c r="BD1122" t="str">
        <f>VLOOKUP(A1122,Sheet1!$A$1:$E$221,5,0)</f>
        <v>Vinay Shukla</v>
      </c>
    </row>
    <row r="1123" spans="1:56" x14ac:dyDescent="0.35">
      <c r="A1123" t="s">
        <v>761</v>
      </c>
      <c r="B1123">
        <v>607</v>
      </c>
      <c r="C1123" t="s">
        <v>785</v>
      </c>
      <c r="D1123" t="s">
        <v>11621</v>
      </c>
      <c r="E1123">
        <v>673799</v>
      </c>
      <c r="F1123" t="s">
        <v>15579</v>
      </c>
      <c r="G1123">
        <v>8387962</v>
      </c>
      <c r="H1123" t="s">
        <v>13397</v>
      </c>
      <c r="I1123" t="s">
        <v>11623</v>
      </c>
      <c r="J1123">
        <v>1413125122</v>
      </c>
      <c r="K1123" t="s">
        <v>15580</v>
      </c>
      <c r="L1123">
        <v>35</v>
      </c>
      <c r="M1123">
        <v>34</v>
      </c>
      <c r="N1123" t="s">
        <v>785</v>
      </c>
      <c r="O1123">
        <v>2490954906</v>
      </c>
      <c r="P1123" t="s">
        <v>2158</v>
      </c>
      <c r="Q1123" t="s">
        <v>2159</v>
      </c>
      <c r="T1123" s="1">
        <v>46210</v>
      </c>
      <c r="U1123" s="31">
        <v>46210.798217592594</v>
      </c>
      <c r="V1123">
        <v>1</v>
      </c>
      <c r="W1123">
        <v>90000</v>
      </c>
      <c r="X1123" t="s">
        <v>13400</v>
      </c>
      <c r="Y1123" t="s">
        <v>13401</v>
      </c>
      <c r="Z1123">
        <v>909020041276989</v>
      </c>
      <c r="AA1123" t="s">
        <v>13402</v>
      </c>
      <c r="AB1123">
        <v>5</v>
      </c>
      <c r="AC1123">
        <v>24.15</v>
      </c>
      <c r="AD1123" t="s">
        <v>978</v>
      </c>
      <c r="AE1123" t="s">
        <v>979</v>
      </c>
      <c r="AF1123" t="s">
        <v>13426</v>
      </c>
      <c r="AG1123" s="1">
        <v>46269</v>
      </c>
      <c r="AH1123">
        <v>25</v>
      </c>
      <c r="AI1123" t="s">
        <v>13404</v>
      </c>
      <c r="AJ1123" t="s">
        <v>13427</v>
      </c>
      <c r="AK1123" t="s">
        <v>13406</v>
      </c>
      <c r="AL1123">
        <v>6353344048</v>
      </c>
      <c r="AM1123" t="s">
        <v>13415</v>
      </c>
      <c r="AN1123" t="s">
        <v>13408</v>
      </c>
      <c r="AO1123">
        <v>1540</v>
      </c>
      <c r="AP1123">
        <v>0</v>
      </c>
      <c r="AQ1123" t="s">
        <v>13533</v>
      </c>
      <c r="AR1123">
        <v>1917</v>
      </c>
      <c r="AS1123">
        <v>0</v>
      </c>
      <c r="AZ1123">
        <v>0</v>
      </c>
      <c r="BC1123" t="str">
        <f>VLOOKUP(A1123,Sheet1!$A$1:$E$221,2,0)</f>
        <v>West Zone</v>
      </c>
      <c r="BD1123" t="str">
        <f>VLOOKUP(A1123,Sheet1!$A$1:$E$221,5,0)</f>
        <v>Valand Priyankkumar</v>
      </c>
    </row>
    <row r="1124" spans="1:56" x14ac:dyDescent="0.35">
      <c r="A1124" t="s">
        <v>284</v>
      </c>
      <c r="B1124">
        <v>823</v>
      </c>
      <c r="C1124" t="s">
        <v>782</v>
      </c>
      <c r="D1124" t="s">
        <v>12661</v>
      </c>
      <c r="E1124">
        <v>422608</v>
      </c>
      <c r="F1124" t="s">
        <v>14218</v>
      </c>
      <c r="G1124">
        <v>7881170</v>
      </c>
      <c r="H1124" t="s">
        <v>13397</v>
      </c>
      <c r="I1124" t="s">
        <v>12665</v>
      </c>
      <c r="J1124">
        <v>1300145257</v>
      </c>
      <c r="K1124" t="s">
        <v>15581</v>
      </c>
      <c r="L1124">
        <v>26</v>
      </c>
      <c r="M1124">
        <v>38</v>
      </c>
      <c r="N1124" t="s">
        <v>782</v>
      </c>
      <c r="O1124">
        <v>1445318579</v>
      </c>
      <c r="P1124" t="s">
        <v>10778</v>
      </c>
      <c r="Q1124" t="s">
        <v>10779</v>
      </c>
      <c r="T1124" s="1">
        <v>46210</v>
      </c>
      <c r="U1124" s="31">
        <v>46210.83320601852</v>
      </c>
      <c r="V1124">
        <v>1</v>
      </c>
      <c r="W1124">
        <v>65000</v>
      </c>
      <c r="X1124" t="s">
        <v>13400</v>
      </c>
      <c r="Y1124" t="s">
        <v>13401</v>
      </c>
      <c r="Z1124">
        <v>909020041276989</v>
      </c>
      <c r="AA1124" t="s">
        <v>13402</v>
      </c>
      <c r="AB1124">
        <v>3</v>
      </c>
      <c r="AC1124">
        <v>24.6</v>
      </c>
      <c r="AD1124" t="s">
        <v>12663</v>
      </c>
      <c r="AE1124" t="s">
        <v>12664</v>
      </c>
      <c r="AF1124" t="s">
        <v>13414</v>
      </c>
      <c r="AG1124" s="1">
        <v>46241</v>
      </c>
      <c r="AH1124">
        <v>25</v>
      </c>
      <c r="AI1124" t="s">
        <v>13404</v>
      </c>
      <c r="AJ1124" t="s">
        <v>13427</v>
      </c>
      <c r="AK1124" t="s">
        <v>13406</v>
      </c>
      <c r="AL1124">
        <v>9887002256</v>
      </c>
      <c r="AM1124" t="s">
        <v>13407</v>
      </c>
      <c r="AN1124" t="s">
        <v>13408</v>
      </c>
      <c r="AO1124">
        <v>1113</v>
      </c>
      <c r="AP1124">
        <v>0</v>
      </c>
      <c r="AQ1124" t="s">
        <v>13761</v>
      </c>
      <c r="AR1124">
        <v>1494</v>
      </c>
      <c r="AS1124">
        <v>0</v>
      </c>
      <c r="AZ1124">
        <v>0</v>
      </c>
      <c r="BC1124" t="str">
        <f>VLOOKUP(A1124,Sheet1!$A$1:$E$221,2,0)</f>
        <v>West Zone</v>
      </c>
      <c r="BD1124" t="str">
        <f>VLOOKUP(A1124,Sheet1!$A$1:$E$221,5,0)</f>
        <v>Valand Priyankkumar</v>
      </c>
    </row>
    <row r="1125" spans="1:56" x14ac:dyDescent="0.35">
      <c r="A1125" t="s">
        <v>178</v>
      </c>
      <c r="B1125">
        <v>638</v>
      </c>
      <c r="C1125" t="s">
        <v>788</v>
      </c>
      <c r="D1125" t="s">
        <v>12408</v>
      </c>
      <c r="E1125">
        <v>359540</v>
      </c>
      <c r="F1125" t="s">
        <v>15569</v>
      </c>
      <c r="G1125">
        <v>8101009</v>
      </c>
      <c r="H1125" t="s">
        <v>13397</v>
      </c>
      <c r="I1125" t="s">
        <v>12412</v>
      </c>
      <c r="J1125">
        <v>9572286363</v>
      </c>
      <c r="K1125" t="s">
        <v>15582</v>
      </c>
      <c r="L1125">
        <v>37</v>
      </c>
      <c r="M1125">
        <v>39</v>
      </c>
      <c r="N1125" t="s">
        <v>788</v>
      </c>
      <c r="O1125">
        <v>9663513555</v>
      </c>
      <c r="P1125" t="s">
        <v>12409</v>
      </c>
      <c r="Q1125" t="s">
        <v>12410</v>
      </c>
      <c r="T1125" s="1">
        <v>46210</v>
      </c>
      <c r="U1125" s="31">
        <v>46210.809571759259</v>
      </c>
      <c r="V1125">
        <v>1</v>
      </c>
      <c r="W1125">
        <v>70000</v>
      </c>
      <c r="X1125" t="s">
        <v>13400</v>
      </c>
      <c r="Y1125" t="s">
        <v>13401</v>
      </c>
      <c r="Z1125">
        <v>909020041276989</v>
      </c>
      <c r="AA1125" t="s">
        <v>13402</v>
      </c>
      <c r="AB1125">
        <v>4</v>
      </c>
      <c r="AC1125">
        <v>24.5</v>
      </c>
      <c r="AD1125" t="s">
        <v>1202</v>
      </c>
      <c r="AE1125" t="s">
        <v>1203</v>
      </c>
      <c r="AF1125" t="s">
        <v>13426</v>
      </c>
      <c r="AG1125" s="1">
        <v>46267</v>
      </c>
      <c r="AH1125">
        <v>25</v>
      </c>
      <c r="AI1125" t="s">
        <v>13404</v>
      </c>
      <c r="AJ1125" t="s">
        <v>13427</v>
      </c>
      <c r="AK1125" t="s">
        <v>13406</v>
      </c>
      <c r="AL1125">
        <v>9201915127</v>
      </c>
      <c r="AM1125" t="s">
        <v>13407</v>
      </c>
      <c r="AN1125" t="s">
        <v>13408</v>
      </c>
      <c r="AO1125">
        <v>1198</v>
      </c>
      <c r="AP1125">
        <v>0</v>
      </c>
      <c r="AQ1125" t="s">
        <v>13454</v>
      </c>
      <c r="AR1125">
        <v>1491</v>
      </c>
      <c r="AS1125">
        <v>0</v>
      </c>
      <c r="AZ1125">
        <v>0</v>
      </c>
      <c r="BC1125" t="str">
        <f>VLOOKUP(A1125,Sheet1!$A$1:$E$221,2,0)</f>
        <v>South Zone</v>
      </c>
      <c r="BD1125" t="str">
        <f>VLOOKUP(A1125,Sheet1!$A$1:$E$221,5,0)</f>
        <v>Vinay Kumar Vishwakarma</v>
      </c>
    </row>
    <row r="1126" spans="1:56" x14ac:dyDescent="0.35">
      <c r="A1126" t="s">
        <v>909</v>
      </c>
      <c r="B1126">
        <v>90</v>
      </c>
      <c r="C1126" t="s">
        <v>789</v>
      </c>
      <c r="D1126" t="s">
        <v>11891</v>
      </c>
      <c r="E1126">
        <v>90820</v>
      </c>
      <c r="F1126" t="s">
        <v>15583</v>
      </c>
      <c r="G1126">
        <v>9287108</v>
      </c>
      <c r="H1126" t="s">
        <v>13397</v>
      </c>
      <c r="I1126" t="s">
        <v>11893</v>
      </c>
      <c r="J1126">
        <v>7203922394</v>
      </c>
      <c r="K1126" t="s">
        <v>15584</v>
      </c>
      <c r="L1126">
        <v>25</v>
      </c>
      <c r="M1126">
        <v>31</v>
      </c>
      <c r="N1126" t="s">
        <v>789</v>
      </c>
      <c r="O1126">
        <v>5750501478</v>
      </c>
      <c r="P1126" t="s">
        <v>5060</v>
      </c>
      <c r="Q1126" t="s">
        <v>5061</v>
      </c>
      <c r="T1126" s="1">
        <v>46210</v>
      </c>
      <c r="U1126" s="31">
        <v>46210.870451388888</v>
      </c>
      <c r="V1126">
        <v>1</v>
      </c>
      <c r="W1126">
        <v>77000</v>
      </c>
      <c r="X1126" t="s">
        <v>13400</v>
      </c>
      <c r="Y1126" t="s">
        <v>13401</v>
      </c>
      <c r="Z1126">
        <v>909020041276989</v>
      </c>
      <c r="AA1126" t="s">
        <v>13402</v>
      </c>
      <c r="AB1126">
        <v>2</v>
      </c>
      <c r="AC1126">
        <v>24.15</v>
      </c>
      <c r="AD1126" t="s">
        <v>939</v>
      </c>
      <c r="AE1126" t="s">
        <v>940</v>
      </c>
      <c r="AF1126" t="s">
        <v>13414</v>
      </c>
      <c r="AG1126" s="1">
        <v>46246</v>
      </c>
      <c r="AH1126">
        <v>25</v>
      </c>
      <c r="AI1126" t="s">
        <v>13404</v>
      </c>
      <c r="AJ1126" t="s">
        <v>13405</v>
      </c>
      <c r="AK1126" t="s">
        <v>13406</v>
      </c>
      <c r="AL1126">
        <v>7435890876</v>
      </c>
      <c r="AM1126" t="s">
        <v>13407</v>
      </c>
      <c r="AN1126" t="s">
        <v>13408</v>
      </c>
      <c r="AO1126">
        <v>1318</v>
      </c>
      <c r="AP1126">
        <v>0</v>
      </c>
      <c r="AQ1126" t="s">
        <v>13420</v>
      </c>
      <c r="AR1126">
        <v>1718</v>
      </c>
      <c r="AS1126">
        <v>0</v>
      </c>
      <c r="AZ1126">
        <v>0</v>
      </c>
      <c r="BC1126" t="str">
        <f>VLOOKUP(A1126,Sheet1!$A$1:$E$221,2,0)</f>
        <v>East Zone</v>
      </c>
      <c r="BD1126" t="str">
        <f>VLOOKUP(A1126,Sheet1!$A$1:$E$221,5,0)</f>
        <v>Prince Singh</v>
      </c>
    </row>
    <row r="1127" spans="1:56" x14ac:dyDescent="0.35">
      <c r="A1127" t="s">
        <v>132</v>
      </c>
      <c r="B1127">
        <v>246</v>
      </c>
      <c r="C1127" t="s">
        <v>787</v>
      </c>
      <c r="D1127" t="s">
        <v>12038</v>
      </c>
      <c r="E1127">
        <v>78806</v>
      </c>
      <c r="F1127" t="s">
        <v>15127</v>
      </c>
      <c r="G1127">
        <v>9286935</v>
      </c>
      <c r="H1127" t="s">
        <v>13397</v>
      </c>
      <c r="I1127" t="s">
        <v>12040</v>
      </c>
      <c r="J1127">
        <v>3274061812</v>
      </c>
      <c r="K1127" t="s">
        <v>15585</v>
      </c>
      <c r="L1127">
        <v>42</v>
      </c>
      <c r="M1127">
        <v>53</v>
      </c>
      <c r="N1127" t="s">
        <v>787</v>
      </c>
      <c r="O1127">
        <v>2550548725</v>
      </c>
      <c r="P1127" t="s">
        <v>5497</v>
      </c>
      <c r="Q1127" t="s">
        <v>5498</v>
      </c>
      <c r="T1127" s="1">
        <v>46210</v>
      </c>
      <c r="U1127" s="31">
        <v>46210.882939814815</v>
      </c>
      <c r="V1127">
        <v>1</v>
      </c>
      <c r="W1127">
        <v>77000</v>
      </c>
      <c r="X1127" t="s">
        <v>13400</v>
      </c>
      <c r="Y1127" t="s">
        <v>13401</v>
      </c>
      <c r="Z1127">
        <v>909020041276989</v>
      </c>
      <c r="AA1127" t="s">
        <v>13402</v>
      </c>
      <c r="AB1127">
        <v>2</v>
      </c>
      <c r="AC1127">
        <v>24.15</v>
      </c>
      <c r="AD1127" t="s">
        <v>1025</v>
      </c>
      <c r="AE1127" t="s">
        <v>1026</v>
      </c>
      <c r="AF1127" t="s">
        <v>13426</v>
      </c>
      <c r="AG1127" s="1">
        <v>46269</v>
      </c>
      <c r="AH1127">
        <v>25</v>
      </c>
      <c r="AI1127" t="s">
        <v>13404</v>
      </c>
      <c r="AJ1127" t="s">
        <v>13435</v>
      </c>
      <c r="AK1127" t="s">
        <v>13406</v>
      </c>
      <c r="AL1127">
        <v>9729695257</v>
      </c>
      <c r="AM1127" t="s">
        <v>13415</v>
      </c>
      <c r="AN1127" t="s">
        <v>13408</v>
      </c>
      <c r="AO1127">
        <v>1318</v>
      </c>
      <c r="AP1127">
        <v>0</v>
      </c>
      <c r="AQ1127" t="s">
        <v>13459</v>
      </c>
      <c r="AR1127">
        <v>1640</v>
      </c>
      <c r="AS1127">
        <v>0</v>
      </c>
      <c r="AZ1127">
        <v>0</v>
      </c>
      <c r="BC1127" t="str">
        <f>VLOOKUP(A1127,Sheet1!$A$1:$E$221,2,0)</f>
        <v>East Zone</v>
      </c>
      <c r="BD1127" t="str">
        <f>VLOOKUP(A1127,Sheet1!$A$1:$E$221,5,0)</f>
        <v>Abhishek Kumar Tiwari</v>
      </c>
    </row>
    <row r="1128" spans="1:56" x14ac:dyDescent="0.35">
      <c r="A1128" t="s">
        <v>124</v>
      </c>
      <c r="B1128">
        <v>111</v>
      </c>
      <c r="C1128" t="s">
        <v>787</v>
      </c>
      <c r="D1128" t="s">
        <v>11341</v>
      </c>
      <c r="E1128">
        <v>570545</v>
      </c>
      <c r="F1128" t="s">
        <v>15586</v>
      </c>
      <c r="G1128">
        <v>9280851</v>
      </c>
      <c r="H1128" t="s">
        <v>13397</v>
      </c>
      <c r="I1128" t="s">
        <v>4624</v>
      </c>
      <c r="J1128">
        <v>7090953081</v>
      </c>
      <c r="K1128" t="s">
        <v>15587</v>
      </c>
      <c r="L1128">
        <v>38</v>
      </c>
      <c r="M1128">
        <v>41</v>
      </c>
      <c r="N1128" t="s">
        <v>787</v>
      </c>
      <c r="O1128">
        <v>6384920869</v>
      </c>
      <c r="P1128" t="s">
        <v>5161</v>
      </c>
      <c r="Q1128" t="s">
        <v>5162</v>
      </c>
      <c r="R1128" t="s">
        <v>15588</v>
      </c>
      <c r="S1128" t="s">
        <v>15589</v>
      </c>
      <c r="T1128" s="1">
        <v>46210</v>
      </c>
      <c r="U1128" s="31">
        <v>46210.785509259258</v>
      </c>
      <c r="V1128">
        <v>1</v>
      </c>
      <c r="W1128">
        <v>90000</v>
      </c>
      <c r="X1128" t="s">
        <v>13400</v>
      </c>
      <c r="Y1128" t="s">
        <v>13401</v>
      </c>
      <c r="Z1128">
        <v>909020041276989</v>
      </c>
      <c r="AA1128" t="s">
        <v>13402</v>
      </c>
      <c r="AB1128">
        <v>6</v>
      </c>
      <c r="AC1128">
        <v>24.15</v>
      </c>
      <c r="AD1128" t="s">
        <v>978</v>
      </c>
      <c r="AE1128" t="s">
        <v>979</v>
      </c>
      <c r="AF1128" t="s">
        <v>13434</v>
      </c>
      <c r="AG1128" s="1">
        <v>46243</v>
      </c>
      <c r="AH1128">
        <v>25</v>
      </c>
      <c r="AI1128" t="s">
        <v>13404</v>
      </c>
      <c r="AJ1128" t="s">
        <v>13427</v>
      </c>
      <c r="AK1128" t="s">
        <v>13406</v>
      </c>
      <c r="AL1128">
        <v>8510031655</v>
      </c>
      <c r="AM1128" t="s">
        <v>13407</v>
      </c>
      <c r="AN1128" t="s">
        <v>13408</v>
      </c>
      <c r="AO1128">
        <v>1540</v>
      </c>
      <c r="AP1128">
        <v>0</v>
      </c>
      <c r="AQ1128" t="s">
        <v>13533</v>
      </c>
      <c r="AR1128">
        <v>1917</v>
      </c>
      <c r="AS1128">
        <v>0</v>
      </c>
      <c r="AZ1128">
        <v>0</v>
      </c>
      <c r="BC1128" t="str">
        <f>VLOOKUP(A1128,Sheet1!$A$1:$E$221,2,0)</f>
        <v>East Zone</v>
      </c>
      <c r="BD1128" t="str">
        <f>VLOOKUP(A1128,Sheet1!$A$1:$E$221,5,0)</f>
        <v>Pavan Kumar Rai</v>
      </c>
    </row>
    <row r="1129" spans="1:56" x14ac:dyDescent="0.35">
      <c r="A1129" t="s">
        <v>190</v>
      </c>
      <c r="B1129">
        <v>737</v>
      </c>
      <c r="C1129" t="s">
        <v>792</v>
      </c>
      <c r="D1129" t="s">
        <v>11561</v>
      </c>
      <c r="E1129">
        <v>370609</v>
      </c>
      <c r="F1129" t="s">
        <v>3714</v>
      </c>
      <c r="G1129">
        <v>8378683</v>
      </c>
      <c r="H1129" t="s">
        <v>13397</v>
      </c>
      <c r="I1129" t="s">
        <v>11563</v>
      </c>
      <c r="J1129">
        <v>7274174188</v>
      </c>
      <c r="K1129" t="s">
        <v>15590</v>
      </c>
      <c r="L1129">
        <v>34</v>
      </c>
      <c r="M1129">
        <v>41</v>
      </c>
      <c r="N1129" t="s">
        <v>792</v>
      </c>
      <c r="O1129">
        <v>3215557045</v>
      </c>
      <c r="P1129" t="s">
        <v>7191</v>
      </c>
      <c r="Q1129" t="s">
        <v>7192</v>
      </c>
      <c r="T1129" s="1">
        <v>46210</v>
      </c>
      <c r="U1129" s="31">
        <v>46210.790162037039</v>
      </c>
      <c r="V1129">
        <v>1</v>
      </c>
      <c r="W1129">
        <v>77000</v>
      </c>
      <c r="X1129" t="s">
        <v>13400</v>
      </c>
      <c r="Y1129" t="s">
        <v>13401</v>
      </c>
      <c r="Z1129">
        <v>909020041276989</v>
      </c>
      <c r="AA1129" t="s">
        <v>13402</v>
      </c>
      <c r="AB1129">
        <v>2</v>
      </c>
      <c r="AC1129">
        <v>24.15</v>
      </c>
      <c r="AD1129" t="s">
        <v>1025</v>
      </c>
      <c r="AE1129" t="s">
        <v>1026</v>
      </c>
      <c r="AF1129" t="s">
        <v>13419</v>
      </c>
      <c r="AG1129" s="1">
        <v>46242</v>
      </c>
      <c r="AH1129">
        <v>25</v>
      </c>
      <c r="AI1129" t="s">
        <v>13404</v>
      </c>
      <c r="AJ1129" t="s">
        <v>13405</v>
      </c>
      <c r="AK1129" t="s">
        <v>13406</v>
      </c>
      <c r="AL1129">
        <v>9790561588</v>
      </c>
      <c r="AM1129" t="s">
        <v>13407</v>
      </c>
      <c r="AN1129" t="s">
        <v>13408</v>
      </c>
      <c r="AO1129">
        <v>1318</v>
      </c>
      <c r="AP1129">
        <v>0</v>
      </c>
      <c r="AQ1129" t="s">
        <v>13459</v>
      </c>
      <c r="AR1129">
        <v>1640</v>
      </c>
      <c r="AS1129">
        <v>0</v>
      </c>
      <c r="AZ1129">
        <v>0</v>
      </c>
      <c r="BC1129" t="str">
        <f>VLOOKUP(A1129,Sheet1!$A$1:$E$221,2,0)</f>
        <v>South Zone</v>
      </c>
      <c r="BD1129" t="str">
        <f>VLOOKUP(A1129,Sheet1!$A$1:$E$221,5,0)</f>
        <v>Sankar T</v>
      </c>
    </row>
    <row r="1130" spans="1:56" x14ac:dyDescent="0.35">
      <c r="A1130" t="s">
        <v>909</v>
      </c>
      <c r="B1130">
        <v>90</v>
      </c>
      <c r="C1130" t="s">
        <v>789</v>
      </c>
      <c r="D1130" t="s">
        <v>11336</v>
      </c>
      <c r="E1130">
        <v>566150</v>
      </c>
      <c r="F1130" t="s">
        <v>15591</v>
      </c>
      <c r="G1130">
        <v>9286707</v>
      </c>
      <c r="H1130" t="s">
        <v>13397</v>
      </c>
      <c r="I1130" t="s">
        <v>11338</v>
      </c>
      <c r="J1130">
        <v>4294208017</v>
      </c>
      <c r="K1130" t="s">
        <v>15592</v>
      </c>
      <c r="L1130">
        <v>30</v>
      </c>
      <c r="M1130">
        <v>40</v>
      </c>
      <c r="N1130" t="s">
        <v>789</v>
      </c>
      <c r="O1130">
        <v>1886272077</v>
      </c>
      <c r="P1130" t="s">
        <v>5046</v>
      </c>
      <c r="Q1130" t="s">
        <v>5047</v>
      </c>
      <c r="T1130" s="1">
        <v>46210</v>
      </c>
      <c r="U1130" s="31">
        <v>46210.857615740744</v>
      </c>
      <c r="V1130">
        <v>1</v>
      </c>
      <c r="W1130">
        <v>77000</v>
      </c>
      <c r="X1130" t="s">
        <v>13400</v>
      </c>
      <c r="Y1130" t="s">
        <v>13401</v>
      </c>
      <c r="Z1130">
        <v>909020041276989</v>
      </c>
      <c r="AA1130" t="s">
        <v>13402</v>
      </c>
      <c r="AB1130">
        <v>2</v>
      </c>
      <c r="AC1130">
        <v>24.15</v>
      </c>
      <c r="AD1130" t="s">
        <v>939</v>
      </c>
      <c r="AE1130" t="s">
        <v>940</v>
      </c>
      <c r="AF1130" t="s">
        <v>13414</v>
      </c>
      <c r="AG1130" s="1">
        <v>46241</v>
      </c>
      <c r="AH1130">
        <v>25</v>
      </c>
      <c r="AI1130" t="s">
        <v>13404</v>
      </c>
      <c r="AJ1130" t="s">
        <v>13405</v>
      </c>
      <c r="AK1130" t="s">
        <v>13406</v>
      </c>
      <c r="AL1130">
        <v>6393841835</v>
      </c>
      <c r="AM1130" t="s">
        <v>13407</v>
      </c>
      <c r="AN1130" t="s">
        <v>13408</v>
      </c>
      <c r="AO1130">
        <v>1318</v>
      </c>
      <c r="AP1130">
        <v>0</v>
      </c>
      <c r="AQ1130" t="s">
        <v>13420</v>
      </c>
      <c r="AR1130">
        <v>1718</v>
      </c>
      <c r="AS1130">
        <v>0</v>
      </c>
      <c r="AZ1130">
        <v>0</v>
      </c>
      <c r="BC1130" t="str">
        <f>VLOOKUP(A1130,Sheet1!$A$1:$E$221,2,0)</f>
        <v>East Zone</v>
      </c>
      <c r="BD1130" t="str">
        <f>VLOOKUP(A1130,Sheet1!$A$1:$E$221,5,0)</f>
        <v>Prince Singh</v>
      </c>
    </row>
    <row r="1131" spans="1:56" x14ac:dyDescent="0.35">
      <c r="A1131" t="s">
        <v>714</v>
      </c>
      <c r="B1131">
        <v>121</v>
      </c>
      <c r="C1131" t="s">
        <v>784</v>
      </c>
      <c r="D1131" t="s">
        <v>11975</v>
      </c>
      <c r="E1131">
        <v>563090</v>
      </c>
      <c r="F1131" t="s">
        <v>15593</v>
      </c>
      <c r="G1131">
        <v>9286913</v>
      </c>
      <c r="H1131" t="s">
        <v>13397</v>
      </c>
      <c r="I1131" t="s">
        <v>11978</v>
      </c>
      <c r="J1131">
        <v>3959952919</v>
      </c>
      <c r="K1131" t="s">
        <v>15594</v>
      </c>
      <c r="L1131">
        <v>34</v>
      </c>
      <c r="M1131">
        <v>41</v>
      </c>
      <c r="N1131" t="s">
        <v>784</v>
      </c>
      <c r="O1131">
        <v>6846582064</v>
      </c>
      <c r="P1131" t="s">
        <v>11976</v>
      </c>
      <c r="Q1131" t="s">
        <v>11969</v>
      </c>
      <c r="T1131" s="1">
        <v>46210</v>
      </c>
      <c r="U1131" s="31">
        <v>46210.847650462965</v>
      </c>
      <c r="V1131">
        <v>1</v>
      </c>
      <c r="W1131">
        <v>90000</v>
      </c>
      <c r="X1131" t="s">
        <v>13400</v>
      </c>
      <c r="Y1131" t="s">
        <v>13401</v>
      </c>
      <c r="Z1131">
        <v>909020041276989</v>
      </c>
      <c r="AA1131" t="s">
        <v>13402</v>
      </c>
      <c r="AB1131">
        <v>3</v>
      </c>
      <c r="AC1131">
        <v>24.15</v>
      </c>
      <c r="AD1131" t="s">
        <v>1032</v>
      </c>
      <c r="AE1131" t="s">
        <v>1033</v>
      </c>
      <c r="AF1131" t="s">
        <v>14515</v>
      </c>
      <c r="AG1131" s="1">
        <v>46241</v>
      </c>
      <c r="AH1131">
        <v>25</v>
      </c>
      <c r="AI1131" t="s">
        <v>13404</v>
      </c>
      <c r="AJ1131" t="s">
        <v>13435</v>
      </c>
      <c r="AK1131" t="s">
        <v>13406</v>
      </c>
      <c r="AL1131">
        <v>8340524768</v>
      </c>
      <c r="AM1131" t="s">
        <v>13415</v>
      </c>
      <c r="AN1131" t="s">
        <v>13408</v>
      </c>
      <c r="AO1131">
        <v>1540</v>
      </c>
      <c r="AP1131">
        <v>0</v>
      </c>
      <c r="AQ1131" t="s">
        <v>13440</v>
      </c>
      <c r="AR1131">
        <v>2010</v>
      </c>
      <c r="AS1131">
        <v>0</v>
      </c>
      <c r="AZ1131">
        <v>0</v>
      </c>
      <c r="BC1131" t="str">
        <f>VLOOKUP(A1131,Sheet1!$A$1:$E$221,2,0)</f>
        <v>East Zone</v>
      </c>
      <c r="BD1131" t="str">
        <f>VLOOKUP(A1131,Sheet1!$A$1:$E$221,5,0)</f>
        <v>Raja Kumar</v>
      </c>
    </row>
    <row r="1132" spans="1:56" x14ac:dyDescent="0.35">
      <c r="A1132" t="s">
        <v>104</v>
      </c>
      <c r="B1132">
        <v>492</v>
      </c>
      <c r="C1132" t="s">
        <v>788</v>
      </c>
      <c r="D1132" t="s">
        <v>12394</v>
      </c>
      <c r="E1132">
        <v>786900</v>
      </c>
      <c r="F1132" t="s">
        <v>15595</v>
      </c>
      <c r="G1132">
        <v>9285842</v>
      </c>
      <c r="H1132" t="s">
        <v>13397</v>
      </c>
      <c r="I1132" t="s">
        <v>12398</v>
      </c>
      <c r="J1132">
        <v>4011864815</v>
      </c>
      <c r="K1132" t="s">
        <v>15596</v>
      </c>
      <c r="L1132">
        <v>46</v>
      </c>
      <c r="M1132">
        <v>43</v>
      </c>
      <c r="N1132" t="s">
        <v>788</v>
      </c>
      <c r="O1132">
        <v>7559806151</v>
      </c>
      <c r="P1132" t="s">
        <v>1275</v>
      </c>
      <c r="Q1132" t="s">
        <v>1276</v>
      </c>
      <c r="R1132" t="s">
        <v>1275</v>
      </c>
      <c r="S1132" t="s">
        <v>1276</v>
      </c>
      <c r="T1132" s="1">
        <v>46210</v>
      </c>
      <c r="U1132" s="31">
        <v>46210.882210648146</v>
      </c>
      <c r="V1132">
        <v>1</v>
      </c>
      <c r="W1132">
        <v>50000</v>
      </c>
      <c r="X1132" t="s">
        <v>13400</v>
      </c>
      <c r="Y1132" t="s">
        <v>13401</v>
      </c>
      <c r="Z1132">
        <v>909020041276989</v>
      </c>
      <c r="AA1132" t="s">
        <v>13402</v>
      </c>
      <c r="AB1132">
        <v>5</v>
      </c>
      <c r="AC1132">
        <v>24.15</v>
      </c>
      <c r="AD1132" t="s">
        <v>1228</v>
      </c>
      <c r="AE1132" t="s">
        <v>1229</v>
      </c>
      <c r="AF1132" t="s">
        <v>13414</v>
      </c>
      <c r="AG1132" s="1">
        <v>46241</v>
      </c>
      <c r="AH1132">
        <v>25</v>
      </c>
      <c r="AI1132" t="s">
        <v>13404</v>
      </c>
      <c r="AJ1132" t="s">
        <v>13435</v>
      </c>
      <c r="AK1132" t="s">
        <v>13406</v>
      </c>
      <c r="AL1132">
        <v>9399191500</v>
      </c>
      <c r="AM1132" t="s">
        <v>13415</v>
      </c>
      <c r="AN1132" t="s">
        <v>13408</v>
      </c>
      <c r="AO1132">
        <v>856</v>
      </c>
      <c r="AP1132">
        <v>0</v>
      </c>
      <c r="AQ1132" t="s">
        <v>13545</v>
      </c>
      <c r="AR1132">
        <v>1065</v>
      </c>
      <c r="AS1132">
        <v>0</v>
      </c>
      <c r="AZ1132">
        <v>0</v>
      </c>
      <c r="BC1132" t="str">
        <f>VLOOKUP(A1132,Sheet1!$A$1:$E$221,2,0)</f>
        <v>South Zone</v>
      </c>
      <c r="BD1132" t="str">
        <f>VLOOKUP(A1132,Sheet1!$A$1:$E$221,5,0)</f>
        <v>Vinay Shukla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297D0-2E7D-4C18-8A76-2B3C5050BB02}">
  <dimension ref="A1:CO2256"/>
  <sheetViews>
    <sheetView topLeftCell="CH1" workbookViewId="0">
      <pane ySplit="1" topLeftCell="A2" activePane="bottomLeft" state="frozen"/>
      <selection activeCell="Q1" sqref="Q1"/>
      <selection pane="bottomLeft" activeCell="CM1" sqref="CM1"/>
    </sheetView>
  </sheetViews>
  <sheetFormatPr defaultRowHeight="14.5" x14ac:dyDescent="0.35"/>
  <cols>
    <col min="1" max="1" width="19.6328125" bestFit="1" customWidth="1"/>
    <col min="2" max="2" width="11.36328125" bestFit="1" customWidth="1"/>
    <col min="3" max="3" width="15.6328125" customWidth="1"/>
    <col min="4" max="4" width="11.6328125" customWidth="1"/>
    <col min="5" max="5" width="31.54296875" customWidth="1"/>
    <col min="6" max="6" width="13.81640625" customWidth="1"/>
    <col min="7" max="7" width="23.1796875" customWidth="1"/>
    <col min="8" max="8" width="33" customWidth="1"/>
    <col min="9" max="9" width="11.1796875" customWidth="1"/>
    <col min="10" max="10" width="26.81640625" customWidth="1"/>
    <col min="11" max="11" width="13.81640625" customWidth="1"/>
    <col min="12" max="12" width="11.90625" customWidth="1"/>
    <col min="13" max="13" width="13.36328125" customWidth="1"/>
    <col min="14" max="14" width="14.81640625" customWidth="1"/>
    <col min="15" max="15" width="31.6328125" customWidth="1"/>
    <col min="16" max="16" width="18.08984375" customWidth="1"/>
    <col min="17" max="17" width="37.90625" customWidth="1"/>
    <col min="18" max="18" width="16.36328125" customWidth="1"/>
    <col min="19" max="19" width="10.08984375" customWidth="1"/>
    <col min="20" max="20" width="41.81640625" customWidth="1"/>
    <col min="21" max="21" width="16.453125" customWidth="1"/>
    <col min="22" max="22" width="17.54296875" customWidth="1"/>
    <col min="23" max="23" width="17.36328125" customWidth="1"/>
    <col min="24" max="24" width="24.36328125" customWidth="1"/>
    <col min="25" max="25" width="10.08984375" customWidth="1"/>
    <col min="26" max="26" width="36.26953125" customWidth="1"/>
    <col min="27" max="27" width="16.453125" customWidth="1"/>
    <col min="28" max="28" width="10.08984375" customWidth="1"/>
    <col min="29" max="29" width="36.26953125" customWidth="1"/>
    <col min="30" max="30" width="16.453125" customWidth="1"/>
    <col min="31" max="31" width="10.08984375" customWidth="1"/>
    <col min="32" max="32" width="27.08984375" customWidth="1"/>
    <col min="33" max="33" width="16.453125" customWidth="1"/>
    <col min="34" max="34" width="10.08984375" customWidth="1"/>
    <col min="35" max="35" width="30.453125" customWidth="1"/>
    <col min="36" max="36" width="16.453125" customWidth="1"/>
    <col min="37" max="37" width="10.08984375" customWidth="1"/>
    <col min="38" max="38" width="42.453125" customWidth="1"/>
    <col min="39" max="39" width="16.453125" customWidth="1"/>
    <col min="40" max="40" width="10.08984375" customWidth="1"/>
    <col min="41" max="41" width="31.36328125" customWidth="1"/>
    <col min="42" max="42" width="16.453125" customWidth="1"/>
    <col min="43" max="43" width="15.1796875" bestFit="1" customWidth="1"/>
    <col min="44" max="44" width="10.08984375" style="1" bestFit="1" customWidth="1"/>
    <col min="45" max="45" width="42.453125" bestFit="1" customWidth="1"/>
    <col min="46" max="46" width="10.36328125" bestFit="1" customWidth="1"/>
    <col min="47" max="47" width="11.36328125" bestFit="1" customWidth="1"/>
    <col min="48" max="48" width="16.54296875" bestFit="1" customWidth="1"/>
    <col min="49" max="49" width="42.453125" bestFit="1" customWidth="1"/>
    <col min="50" max="50" width="23.453125" bestFit="1" customWidth="1"/>
    <col min="51" max="51" width="20.453125" bestFit="1" customWidth="1"/>
    <col min="52" max="52" width="34.1796875" customWidth="1"/>
    <col min="53" max="53" width="27.36328125" bestFit="1" customWidth="1"/>
    <col min="54" max="54" width="20.1796875" bestFit="1" customWidth="1"/>
    <col min="55" max="55" width="34.453125" customWidth="1"/>
    <col min="56" max="56" width="27.08984375" bestFit="1" customWidth="1"/>
    <col min="57" max="57" width="20.26953125" bestFit="1" customWidth="1"/>
    <col min="58" max="58" width="34" customWidth="1"/>
    <col min="59" max="59" width="27.1796875" bestFit="1" customWidth="1"/>
    <col min="60" max="60" width="28.08984375" bestFit="1" customWidth="1"/>
    <col min="61" max="61" width="34" customWidth="1"/>
    <col min="62" max="62" width="35" bestFit="1" customWidth="1"/>
    <col min="63" max="63" width="19" bestFit="1" customWidth="1"/>
    <col min="64" max="64" width="34" customWidth="1"/>
    <col min="65" max="65" width="25.90625" bestFit="1" customWidth="1"/>
    <col min="66" max="66" width="28.1796875" bestFit="1" customWidth="1"/>
    <col min="67" max="67" width="28" bestFit="1" customWidth="1"/>
    <col min="68" max="68" width="35.08984375" bestFit="1" customWidth="1"/>
    <col min="69" max="69" width="30" bestFit="1" customWidth="1"/>
    <col min="70" max="70" width="29.81640625" bestFit="1" customWidth="1"/>
    <col min="71" max="71" width="36.81640625" bestFit="1" customWidth="1"/>
    <col min="72" max="72" width="16.54296875" bestFit="1" customWidth="1"/>
    <col min="73" max="73" width="16.36328125" bestFit="1" customWidth="1"/>
    <col min="74" max="74" width="23.453125" bestFit="1" customWidth="1"/>
    <col min="75" max="75" width="12.7265625" bestFit="1" customWidth="1"/>
    <col min="76" max="76" width="31.6328125" bestFit="1" customWidth="1"/>
    <col min="77" max="77" width="19.6328125" bestFit="1" customWidth="1"/>
    <col min="78" max="78" width="14.6328125" bestFit="1" customWidth="1"/>
    <col min="79" max="79" width="31.90625" customWidth="1"/>
    <col min="80" max="80" width="21.54296875" bestFit="1" customWidth="1"/>
    <col min="81" max="81" width="12.453125" bestFit="1" customWidth="1"/>
    <col min="82" max="82" width="12.26953125" bestFit="1" customWidth="1"/>
    <col min="83" max="83" width="19.36328125" bestFit="1" customWidth="1"/>
    <col min="84" max="84" width="13.7265625" bestFit="1" customWidth="1"/>
    <col min="85" max="85" width="39.90625" bestFit="1" customWidth="1"/>
    <col min="86" max="86" width="20.54296875" bestFit="1" customWidth="1"/>
    <col min="87" max="87" width="22.7265625" bestFit="1" customWidth="1"/>
    <col min="88" max="88" width="22.54296875" bestFit="1" customWidth="1"/>
    <col min="89" max="89" width="29.6328125" bestFit="1" customWidth="1"/>
    <col min="90" max="90" width="8.26953125" bestFit="1" customWidth="1"/>
    <col min="91" max="91" width="15.1796875" bestFit="1" customWidth="1"/>
    <col min="92" max="92" width="18.1796875" bestFit="1" customWidth="1"/>
    <col min="93" max="93" width="14.1796875" bestFit="1" customWidth="1"/>
  </cols>
  <sheetData>
    <row r="1" spans="1:93" x14ac:dyDescent="0.35">
      <c r="A1" s="20" t="s">
        <v>0</v>
      </c>
      <c r="B1" s="20" t="s">
        <v>1</v>
      </c>
      <c r="C1" s="71" t="s">
        <v>290</v>
      </c>
      <c r="D1" s="71" t="s">
        <v>291</v>
      </c>
      <c r="E1" s="71" t="s">
        <v>292</v>
      </c>
      <c r="F1" s="71" t="s">
        <v>690</v>
      </c>
      <c r="G1" s="71" t="s">
        <v>294</v>
      </c>
      <c r="H1" s="20" t="s">
        <v>2</v>
      </c>
      <c r="I1" s="20" t="s">
        <v>3</v>
      </c>
      <c r="J1" s="20" t="s">
        <v>4</v>
      </c>
      <c r="K1" s="20" t="s">
        <v>5</v>
      </c>
      <c r="L1" s="20" t="s">
        <v>6</v>
      </c>
      <c r="M1" s="20" t="s">
        <v>7</v>
      </c>
      <c r="N1" s="20" t="s">
        <v>8</v>
      </c>
      <c r="O1" s="20" t="s">
        <v>9</v>
      </c>
      <c r="P1" s="20" t="s">
        <v>10</v>
      </c>
      <c r="Q1" s="20" t="s">
        <v>11</v>
      </c>
      <c r="R1" s="20" t="s">
        <v>12</v>
      </c>
      <c r="S1" s="20" t="s">
        <v>13</v>
      </c>
      <c r="T1" s="20" t="s">
        <v>14</v>
      </c>
      <c r="U1" s="20" t="s">
        <v>15</v>
      </c>
      <c r="V1" s="20" t="s">
        <v>16</v>
      </c>
      <c r="W1" s="20" t="s">
        <v>17</v>
      </c>
      <c r="X1" s="20" t="s">
        <v>18</v>
      </c>
      <c r="Y1" s="20" t="s">
        <v>19</v>
      </c>
      <c r="Z1" s="20" t="s">
        <v>20</v>
      </c>
      <c r="AA1" s="20" t="s">
        <v>21</v>
      </c>
      <c r="AB1" s="20" t="s">
        <v>22</v>
      </c>
      <c r="AC1" s="20" t="s">
        <v>23</v>
      </c>
      <c r="AD1" s="20" t="s">
        <v>24</v>
      </c>
      <c r="AE1" s="20" t="s">
        <v>25</v>
      </c>
      <c r="AF1" s="20" t="s">
        <v>26</v>
      </c>
      <c r="AG1" s="20" t="s">
        <v>27</v>
      </c>
      <c r="AH1" s="20" t="s">
        <v>28</v>
      </c>
      <c r="AI1" s="20" t="s">
        <v>29</v>
      </c>
      <c r="AJ1" s="20" t="s">
        <v>30</v>
      </c>
      <c r="AK1" s="20" t="s">
        <v>31</v>
      </c>
      <c r="AL1" s="20" t="s">
        <v>32</v>
      </c>
      <c r="AM1" s="20" t="s">
        <v>33</v>
      </c>
      <c r="AN1" s="20" t="s">
        <v>34</v>
      </c>
      <c r="AO1" s="20" t="s">
        <v>35</v>
      </c>
      <c r="AP1" s="20" t="s">
        <v>36</v>
      </c>
      <c r="AQ1" s="72" t="s">
        <v>287</v>
      </c>
      <c r="AR1" s="72" t="s">
        <v>289</v>
      </c>
      <c r="AS1" s="71" t="s">
        <v>288</v>
      </c>
      <c r="AT1" s="71" t="s">
        <v>675</v>
      </c>
      <c r="AU1" s="71" t="s">
        <v>676</v>
      </c>
      <c r="AV1" s="20" t="s">
        <v>37</v>
      </c>
      <c r="AW1" s="20" t="s">
        <v>38</v>
      </c>
      <c r="AX1" s="20" t="s">
        <v>39</v>
      </c>
      <c r="AY1" s="20" t="s">
        <v>40</v>
      </c>
      <c r="AZ1" s="20" t="s">
        <v>41</v>
      </c>
      <c r="BA1" s="20" t="s">
        <v>42</v>
      </c>
      <c r="BB1" s="20" t="s">
        <v>43</v>
      </c>
      <c r="BC1" s="20" t="s">
        <v>44</v>
      </c>
      <c r="BD1" s="20" t="s">
        <v>45</v>
      </c>
      <c r="BE1" s="20" t="s">
        <v>46</v>
      </c>
      <c r="BF1" s="20" t="s">
        <v>47</v>
      </c>
      <c r="BG1" s="20" t="s">
        <v>48</v>
      </c>
      <c r="BH1" s="20" t="s">
        <v>49</v>
      </c>
      <c r="BI1" s="20" t="s">
        <v>50</v>
      </c>
      <c r="BJ1" s="20" t="s">
        <v>51</v>
      </c>
      <c r="BK1" s="20" t="s">
        <v>52</v>
      </c>
      <c r="BL1" s="20" t="s">
        <v>53</v>
      </c>
      <c r="BM1" s="20" t="s">
        <v>54</v>
      </c>
      <c r="BN1" s="20" t="s">
        <v>55</v>
      </c>
      <c r="BO1" s="20" t="s">
        <v>56</v>
      </c>
      <c r="BP1" s="20" t="s">
        <v>57</v>
      </c>
      <c r="BQ1" s="20" t="s">
        <v>58</v>
      </c>
      <c r="BR1" s="20" t="s">
        <v>59</v>
      </c>
      <c r="BS1" s="20" t="s">
        <v>60</v>
      </c>
      <c r="BT1" s="20" t="s">
        <v>61</v>
      </c>
      <c r="BU1" s="20" t="s">
        <v>62</v>
      </c>
      <c r="BV1" s="20" t="s">
        <v>63</v>
      </c>
      <c r="BW1" s="20" t="s">
        <v>64</v>
      </c>
      <c r="BX1" s="20" t="s">
        <v>65</v>
      </c>
      <c r="BY1" s="20" t="s">
        <v>66</v>
      </c>
      <c r="BZ1" s="20" t="s">
        <v>67</v>
      </c>
      <c r="CA1" s="20" t="s">
        <v>68</v>
      </c>
      <c r="CB1" s="20" t="s">
        <v>69</v>
      </c>
      <c r="CC1" s="20" t="s">
        <v>70</v>
      </c>
      <c r="CD1" s="20" t="s">
        <v>71</v>
      </c>
      <c r="CE1" s="20" t="s">
        <v>72</v>
      </c>
      <c r="CF1" s="20" t="s">
        <v>73</v>
      </c>
      <c r="CG1" s="20" t="s">
        <v>74</v>
      </c>
      <c r="CH1" s="20" t="s">
        <v>75</v>
      </c>
      <c r="CI1" s="20" t="s">
        <v>76</v>
      </c>
      <c r="CJ1" s="20" t="s">
        <v>77</v>
      </c>
      <c r="CK1" s="20" t="s">
        <v>78</v>
      </c>
      <c r="CL1" s="20" t="s">
        <v>79</v>
      </c>
      <c r="CM1" s="71" t="s">
        <v>708</v>
      </c>
      <c r="CN1" s="71" t="s">
        <v>713</v>
      </c>
      <c r="CO1" s="71" t="s">
        <v>772</v>
      </c>
    </row>
    <row r="2" spans="1:93" x14ac:dyDescent="0.35">
      <c r="A2" t="s">
        <v>4620</v>
      </c>
      <c r="B2">
        <v>102</v>
      </c>
      <c r="C2" t="s">
        <v>9332</v>
      </c>
      <c r="D2" t="s">
        <v>678</v>
      </c>
      <c r="E2" t="s">
        <v>155</v>
      </c>
      <c r="F2" t="s">
        <v>353</v>
      </c>
      <c r="G2" t="s">
        <v>352</v>
      </c>
      <c r="H2" t="s">
        <v>9882</v>
      </c>
      <c r="I2">
        <v>44527</v>
      </c>
      <c r="J2" t="s">
        <v>4635</v>
      </c>
      <c r="K2" t="s">
        <v>4636</v>
      </c>
      <c r="L2" t="s">
        <v>4622</v>
      </c>
      <c r="M2" t="s">
        <v>9883</v>
      </c>
      <c r="N2">
        <v>90000</v>
      </c>
      <c r="O2" t="s">
        <v>9422</v>
      </c>
      <c r="P2" t="s">
        <v>9423</v>
      </c>
      <c r="Q2" t="s">
        <v>9884</v>
      </c>
      <c r="R2">
        <v>2135734707</v>
      </c>
      <c r="S2" s="14">
        <v>46209</v>
      </c>
      <c r="T2" t="s">
        <v>4639</v>
      </c>
      <c r="U2" s="31">
        <v>46209.404305555552</v>
      </c>
      <c r="AK2" s="14">
        <v>46209</v>
      </c>
      <c r="AL2" t="s">
        <v>4626</v>
      </c>
      <c r="AM2" s="31">
        <v>46209.537604166668</v>
      </c>
      <c r="AQ2" s="31">
        <v>46209.537604166668</v>
      </c>
      <c r="AR2" s="14">
        <v>46209</v>
      </c>
      <c r="AS2" t="s">
        <v>4626</v>
      </c>
      <c r="AT2" t="s">
        <v>4627</v>
      </c>
      <c r="AU2" t="s">
        <v>677</v>
      </c>
      <c r="AV2" s="14">
        <v>46209</v>
      </c>
      <c r="AW2" t="s">
        <v>4626</v>
      </c>
      <c r="AX2" s="31">
        <v>46209.539652777778</v>
      </c>
      <c r="AY2" s="14">
        <v>46209</v>
      </c>
      <c r="AZ2" t="s">
        <v>933</v>
      </c>
      <c r="BA2" s="31">
        <v>46209.543402777781</v>
      </c>
      <c r="BB2" s="14">
        <v>46209</v>
      </c>
      <c r="BC2" t="s">
        <v>5362</v>
      </c>
      <c r="BD2" s="31">
        <v>46209.5549537037</v>
      </c>
      <c r="BE2" s="14">
        <v>46209</v>
      </c>
      <c r="BF2" t="s">
        <v>972</v>
      </c>
      <c r="BG2" s="31">
        <v>46209.581203703703</v>
      </c>
      <c r="BK2" s="14">
        <v>46209</v>
      </c>
      <c r="BL2" t="s">
        <v>972</v>
      </c>
      <c r="BM2" s="31">
        <v>46209.585358796299</v>
      </c>
      <c r="CM2" s="4">
        <f t="shared" ref="CM2:CM18" si="0">IF(AJ2&lt;&gt;"",AJ2,IF(AG2&lt;&gt;"",AG2,IF(AD2&lt;&gt;"",AD2,IF(AA2&lt;&gt;"",AA2,U2))))</f>
        <v>46209.404305555552</v>
      </c>
      <c r="CN2">
        <f t="shared" ref="CN2:CN18" si="1">AK2-INT(CM2)</f>
        <v>0</v>
      </c>
      <c r="CO2" t="str">
        <f>VLOOKUP(A2,Sheet1!$A$2:$B$221,2,0)</f>
        <v>East Zone</v>
      </c>
    </row>
    <row r="3" spans="1:93" x14ac:dyDescent="0.35">
      <c r="A3" t="s">
        <v>4620</v>
      </c>
      <c r="B3">
        <v>102</v>
      </c>
      <c r="C3" t="s">
        <v>9332</v>
      </c>
      <c r="D3" t="s">
        <v>678</v>
      </c>
      <c r="E3" t="s">
        <v>155</v>
      </c>
      <c r="F3" t="s">
        <v>353</v>
      </c>
      <c r="G3" t="s">
        <v>352</v>
      </c>
      <c r="H3" t="s">
        <v>4621</v>
      </c>
      <c r="I3">
        <v>45417</v>
      </c>
      <c r="J3" t="s">
        <v>941</v>
      </c>
      <c r="K3" t="s">
        <v>2447</v>
      </c>
      <c r="L3" t="s">
        <v>4622</v>
      </c>
      <c r="M3" t="s">
        <v>4623</v>
      </c>
      <c r="N3">
        <v>65000</v>
      </c>
      <c r="O3" t="s">
        <v>1006</v>
      </c>
      <c r="P3" t="s">
        <v>1007</v>
      </c>
      <c r="Q3" t="s">
        <v>4624</v>
      </c>
      <c r="R3">
        <v>8147235469</v>
      </c>
      <c r="S3" s="14">
        <v>46206</v>
      </c>
      <c r="T3" t="s">
        <v>4625</v>
      </c>
      <c r="U3" s="31">
        <v>46206.389270833337</v>
      </c>
      <c r="AK3" s="14">
        <v>46206</v>
      </c>
      <c r="AL3" t="s">
        <v>4626</v>
      </c>
      <c r="AM3" s="31">
        <v>46206.462395833332</v>
      </c>
      <c r="AQ3" s="31">
        <v>46206.462395833332</v>
      </c>
      <c r="AR3" s="14">
        <v>46206</v>
      </c>
      <c r="AS3" t="s">
        <v>4626</v>
      </c>
      <c r="AT3" t="s">
        <v>4627</v>
      </c>
      <c r="AU3" t="s">
        <v>677</v>
      </c>
      <c r="AV3" s="14">
        <v>46206</v>
      </c>
      <c r="AW3" t="s">
        <v>4626</v>
      </c>
      <c r="AX3" s="31">
        <v>46206.46429398148</v>
      </c>
      <c r="AY3" s="14">
        <v>46206</v>
      </c>
      <c r="AZ3" t="s">
        <v>933</v>
      </c>
      <c r="BA3" s="31">
        <v>46206.477858796294</v>
      </c>
      <c r="BB3" s="14">
        <v>46206</v>
      </c>
      <c r="BC3" t="s">
        <v>4628</v>
      </c>
      <c r="BD3" s="31">
        <v>46206.482546296298</v>
      </c>
      <c r="BE3" s="14">
        <v>46206</v>
      </c>
      <c r="BF3" t="s">
        <v>942</v>
      </c>
      <c r="BG3" s="31">
        <v>46206.508460648147</v>
      </c>
      <c r="BH3" s="14">
        <v>46206</v>
      </c>
      <c r="BI3" t="s">
        <v>942</v>
      </c>
      <c r="BJ3" s="31">
        <v>46206.50984953704</v>
      </c>
      <c r="BW3" s="14">
        <v>46206</v>
      </c>
      <c r="BX3" t="s">
        <v>942</v>
      </c>
      <c r="BY3" s="31">
        <v>46206.521956018521</v>
      </c>
      <c r="BZ3" s="14">
        <v>46206</v>
      </c>
      <c r="CA3" t="s">
        <v>944</v>
      </c>
      <c r="CB3" s="31">
        <v>46206.535868055558</v>
      </c>
      <c r="CF3" s="14">
        <v>46206</v>
      </c>
      <c r="CG3" t="s">
        <v>4626</v>
      </c>
      <c r="CH3" s="31">
        <v>46206.682187500002</v>
      </c>
      <c r="CM3" s="4">
        <f t="shared" si="0"/>
        <v>46206.389270833337</v>
      </c>
      <c r="CN3">
        <f t="shared" si="1"/>
        <v>0</v>
      </c>
      <c r="CO3" t="str">
        <f>VLOOKUP(A3,Sheet1!$A$2:$B$221,2,0)</f>
        <v>East Zone</v>
      </c>
    </row>
    <row r="4" spans="1:93" x14ac:dyDescent="0.35">
      <c r="A4" t="s">
        <v>4620</v>
      </c>
      <c r="B4">
        <v>102</v>
      </c>
      <c r="C4" t="s">
        <v>9332</v>
      </c>
      <c r="D4" t="s">
        <v>678</v>
      </c>
      <c r="E4" t="s">
        <v>155</v>
      </c>
      <c r="F4" t="s">
        <v>353</v>
      </c>
      <c r="G4" t="s">
        <v>352</v>
      </c>
      <c r="H4" t="s">
        <v>4621</v>
      </c>
      <c r="I4">
        <v>45417</v>
      </c>
      <c r="J4" t="s">
        <v>941</v>
      </c>
      <c r="K4" t="s">
        <v>2447</v>
      </c>
      <c r="L4" t="s">
        <v>4622</v>
      </c>
      <c r="M4" t="s">
        <v>4629</v>
      </c>
      <c r="N4">
        <v>45000</v>
      </c>
      <c r="O4" t="s">
        <v>4630</v>
      </c>
      <c r="P4" t="s">
        <v>4631</v>
      </c>
      <c r="Q4" t="s">
        <v>4632</v>
      </c>
      <c r="R4">
        <v>7428699573</v>
      </c>
      <c r="S4" s="14">
        <v>46205</v>
      </c>
      <c r="T4" t="s">
        <v>4625</v>
      </c>
      <c r="U4" s="31">
        <v>46205.497372685182</v>
      </c>
      <c r="AK4" s="14">
        <v>46205</v>
      </c>
      <c r="AL4" t="s">
        <v>4626</v>
      </c>
      <c r="AM4" s="31">
        <v>46205.6483912037</v>
      </c>
      <c r="AQ4" s="31">
        <v>46205.6483912037</v>
      </c>
      <c r="AR4" s="14">
        <v>46205</v>
      </c>
      <c r="AS4" t="s">
        <v>4626</v>
      </c>
      <c r="AT4" t="s">
        <v>4627</v>
      </c>
      <c r="AU4" t="s">
        <v>677</v>
      </c>
      <c r="AV4" s="14">
        <v>46205</v>
      </c>
      <c r="AW4" t="s">
        <v>4626</v>
      </c>
      <c r="AX4" s="31">
        <v>46205.648773148147</v>
      </c>
      <c r="AY4" s="14">
        <v>46205</v>
      </c>
      <c r="AZ4" t="s">
        <v>933</v>
      </c>
      <c r="BA4" s="31">
        <v>46205.658437500002</v>
      </c>
      <c r="BB4" s="14">
        <v>46205</v>
      </c>
      <c r="BC4" t="s">
        <v>4633</v>
      </c>
      <c r="BD4" s="31">
        <v>46205.67628472222</v>
      </c>
      <c r="BE4" s="14">
        <v>46205</v>
      </c>
      <c r="BF4" t="s">
        <v>972</v>
      </c>
      <c r="BG4" s="31">
        <v>46205.745474537034</v>
      </c>
      <c r="BH4" s="14">
        <v>46205</v>
      </c>
      <c r="BI4" t="s">
        <v>972</v>
      </c>
      <c r="BJ4" s="31">
        <v>46205.746550925927</v>
      </c>
      <c r="BW4" s="14">
        <v>46205</v>
      </c>
      <c r="BX4" t="s">
        <v>972</v>
      </c>
      <c r="BY4" s="31">
        <v>46205.755740740744</v>
      </c>
      <c r="BZ4" s="14">
        <v>46205</v>
      </c>
      <c r="CA4" t="s">
        <v>957</v>
      </c>
      <c r="CB4" s="31">
        <v>46205.763958333337</v>
      </c>
      <c r="CF4" s="14">
        <v>46205</v>
      </c>
      <c r="CG4" t="s">
        <v>2936</v>
      </c>
      <c r="CH4" s="31">
        <v>46205.774062500001</v>
      </c>
      <c r="CM4" s="4">
        <f t="shared" si="0"/>
        <v>46205.497372685182</v>
      </c>
      <c r="CN4">
        <f t="shared" si="1"/>
        <v>0</v>
      </c>
      <c r="CO4" t="str">
        <f>VLOOKUP(A4,Sheet1!$A$2:$B$221,2,0)</f>
        <v>East Zone</v>
      </c>
    </row>
    <row r="5" spans="1:93" x14ac:dyDescent="0.35">
      <c r="A5" t="s">
        <v>4620</v>
      </c>
      <c r="B5">
        <v>102</v>
      </c>
      <c r="C5" t="s">
        <v>9332</v>
      </c>
      <c r="D5" t="s">
        <v>678</v>
      </c>
      <c r="E5" t="s">
        <v>155</v>
      </c>
      <c r="F5" t="s">
        <v>353</v>
      </c>
      <c r="G5" t="s">
        <v>352</v>
      </c>
      <c r="H5" t="s">
        <v>4621</v>
      </c>
      <c r="I5">
        <v>45417</v>
      </c>
      <c r="J5" t="s">
        <v>941</v>
      </c>
      <c r="K5" t="s">
        <v>2447</v>
      </c>
      <c r="L5" t="s">
        <v>4622</v>
      </c>
      <c r="M5" t="s">
        <v>4629</v>
      </c>
      <c r="N5">
        <v>65000</v>
      </c>
      <c r="O5" t="s">
        <v>1006</v>
      </c>
      <c r="P5" t="s">
        <v>1007</v>
      </c>
      <c r="Q5" t="s">
        <v>4624</v>
      </c>
      <c r="R5">
        <v>8147235469</v>
      </c>
      <c r="S5" s="14">
        <v>46205</v>
      </c>
      <c r="T5" t="s">
        <v>4625</v>
      </c>
      <c r="U5" s="31">
        <v>46205.497337962966</v>
      </c>
      <c r="AK5" s="14">
        <v>46205</v>
      </c>
      <c r="AL5" t="s">
        <v>4626</v>
      </c>
      <c r="AM5" s="31">
        <v>46205.648368055554</v>
      </c>
      <c r="AQ5" s="31">
        <v>46205.648368055554</v>
      </c>
      <c r="AR5" s="14">
        <v>46205</v>
      </c>
      <c r="AS5" t="s">
        <v>4626</v>
      </c>
      <c r="AT5" t="s">
        <v>4627</v>
      </c>
      <c r="AU5" t="s">
        <v>677</v>
      </c>
      <c r="CM5" s="4">
        <f t="shared" si="0"/>
        <v>46205.497337962966</v>
      </c>
      <c r="CN5">
        <f t="shared" si="1"/>
        <v>0</v>
      </c>
      <c r="CO5" t="str">
        <f>VLOOKUP(A5,Sheet1!$A$2:$B$221,2,0)</f>
        <v>East Zone</v>
      </c>
    </row>
    <row r="6" spans="1:93" x14ac:dyDescent="0.35">
      <c r="A6" t="s">
        <v>4620</v>
      </c>
      <c r="B6">
        <v>102</v>
      </c>
      <c r="C6" t="s">
        <v>9332</v>
      </c>
      <c r="D6" t="s">
        <v>678</v>
      </c>
      <c r="E6" t="s">
        <v>155</v>
      </c>
      <c r="F6" t="s">
        <v>353</v>
      </c>
      <c r="G6" t="s">
        <v>352</v>
      </c>
      <c r="H6" t="s">
        <v>4634</v>
      </c>
      <c r="I6">
        <v>63752</v>
      </c>
      <c r="J6" t="s">
        <v>4635</v>
      </c>
      <c r="K6" t="s">
        <v>4636</v>
      </c>
      <c r="L6" t="s">
        <v>4622</v>
      </c>
      <c r="M6" t="s">
        <v>4637</v>
      </c>
      <c r="N6">
        <v>90000</v>
      </c>
      <c r="O6" t="s">
        <v>931</v>
      </c>
      <c r="P6" t="s">
        <v>932</v>
      </c>
      <c r="Q6" t="s">
        <v>4638</v>
      </c>
      <c r="R6">
        <v>2983327231</v>
      </c>
      <c r="S6" s="14">
        <v>46205</v>
      </c>
      <c r="T6" t="s">
        <v>4639</v>
      </c>
      <c r="U6" s="31">
        <v>46205.481874999998</v>
      </c>
      <c r="AK6" s="14">
        <v>46205</v>
      </c>
      <c r="AL6" t="s">
        <v>4626</v>
      </c>
      <c r="AM6" s="31">
        <v>46205.521944444445</v>
      </c>
      <c r="AQ6" s="31">
        <v>46205.521944444445</v>
      </c>
      <c r="AR6" s="14">
        <v>46205</v>
      </c>
      <c r="AS6" t="s">
        <v>4626</v>
      </c>
      <c r="AT6" t="s">
        <v>4627</v>
      </c>
      <c r="AU6" t="s">
        <v>677</v>
      </c>
      <c r="AV6" s="14">
        <v>46205</v>
      </c>
      <c r="AW6" t="s">
        <v>4626</v>
      </c>
      <c r="AX6" s="31">
        <v>46205.523252314815</v>
      </c>
      <c r="AY6" s="14">
        <v>46205</v>
      </c>
      <c r="AZ6" t="s">
        <v>933</v>
      </c>
      <c r="BA6" s="31">
        <v>46205.527685185189</v>
      </c>
      <c r="BB6" s="14">
        <v>46205</v>
      </c>
      <c r="BC6" t="s">
        <v>4640</v>
      </c>
      <c r="BD6" s="31">
        <v>46205.53528935185</v>
      </c>
      <c r="BE6" s="14">
        <v>46205</v>
      </c>
      <c r="BF6" t="s">
        <v>942</v>
      </c>
      <c r="BG6" s="31">
        <v>46205.603645833333</v>
      </c>
      <c r="BH6" s="14">
        <v>46205</v>
      </c>
      <c r="BI6" t="s">
        <v>942</v>
      </c>
      <c r="BJ6" s="31">
        <v>46205.605810185189</v>
      </c>
      <c r="BW6" s="14">
        <v>46205</v>
      </c>
      <c r="BX6" t="s">
        <v>942</v>
      </c>
      <c r="BY6" s="31">
        <v>46205.629884259259</v>
      </c>
      <c r="BZ6" s="14">
        <v>46205</v>
      </c>
      <c r="CA6" t="s">
        <v>938</v>
      </c>
      <c r="CB6" s="31">
        <v>46205.640300925923</v>
      </c>
      <c r="CF6" s="14">
        <v>46205</v>
      </c>
      <c r="CG6" t="s">
        <v>2936</v>
      </c>
      <c r="CH6" s="31">
        <v>46205.736354166664</v>
      </c>
      <c r="CM6" s="4">
        <f t="shared" si="0"/>
        <v>46205.481874999998</v>
      </c>
      <c r="CN6">
        <f t="shared" si="1"/>
        <v>0</v>
      </c>
      <c r="CO6" t="str">
        <f>VLOOKUP(A6,Sheet1!$A$2:$B$221,2,0)</f>
        <v>East Zone</v>
      </c>
    </row>
    <row r="7" spans="1:93" x14ac:dyDescent="0.35">
      <c r="A7" t="s">
        <v>4620</v>
      </c>
      <c r="B7">
        <v>102</v>
      </c>
      <c r="C7" t="s">
        <v>9332</v>
      </c>
      <c r="D7" t="s">
        <v>678</v>
      </c>
      <c r="E7" t="s">
        <v>155</v>
      </c>
      <c r="F7" t="s">
        <v>353</v>
      </c>
      <c r="G7" t="s">
        <v>352</v>
      </c>
      <c r="H7" t="s">
        <v>4634</v>
      </c>
      <c r="I7">
        <v>63752</v>
      </c>
      <c r="J7" t="s">
        <v>4635</v>
      </c>
      <c r="K7" t="s">
        <v>4636</v>
      </c>
      <c r="L7" t="s">
        <v>4622</v>
      </c>
      <c r="M7" t="s">
        <v>4637</v>
      </c>
      <c r="N7">
        <v>50000</v>
      </c>
      <c r="O7" t="s">
        <v>934</v>
      </c>
      <c r="P7" t="s">
        <v>935</v>
      </c>
      <c r="Q7" t="s">
        <v>936</v>
      </c>
      <c r="R7">
        <v>3660934642</v>
      </c>
      <c r="S7" s="14">
        <v>46205</v>
      </c>
      <c r="T7" t="s">
        <v>4639</v>
      </c>
      <c r="U7" s="31">
        <v>46205.481851851851</v>
      </c>
      <c r="AK7" s="14">
        <v>46205</v>
      </c>
      <c r="AL7" t="s">
        <v>4626</v>
      </c>
      <c r="AM7" s="31">
        <v>46205.521921296298</v>
      </c>
      <c r="AQ7" s="31">
        <v>46205.521921296298</v>
      </c>
      <c r="AR7" s="14">
        <v>46205</v>
      </c>
      <c r="AS7" t="s">
        <v>4626</v>
      </c>
      <c r="AT7" t="s">
        <v>4627</v>
      </c>
      <c r="AU7" t="s">
        <v>677</v>
      </c>
      <c r="AV7" s="14">
        <v>46205</v>
      </c>
      <c r="AW7" t="s">
        <v>4626</v>
      </c>
      <c r="AX7" s="31">
        <v>46205.523229166669</v>
      </c>
      <c r="AY7" s="14">
        <v>46205</v>
      </c>
      <c r="AZ7" t="s">
        <v>933</v>
      </c>
      <c r="BA7" s="31">
        <v>46205.527685185189</v>
      </c>
      <c r="BB7" s="14">
        <v>46205</v>
      </c>
      <c r="BC7" t="s">
        <v>4640</v>
      </c>
      <c r="BD7" s="31">
        <v>46205.535277777781</v>
      </c>
      <c r="BE7" s="14">
        <v>46205</v>
      </c>
      <c r="BF7" t="s">
        <v>942</v>
      </c>
      <c r="BG7" s="31">
        <v>46205.603634259256</v>
      </c>
      <c r="BH7" s="14">
        <v>46205</v>
      </c>
      <c r="BI7" t="s">
        <v>942</v>
      </c>
      <c r="BJ7" s="31">
        <v>46205.605798611112</v>
      </c>
      <c r="BW7" s="14">
        <v>46205</v>
      </c>
      <c r="BX7" t="s">
        <v>942</v>
      </c>
      <c r="BY7" s="31">
        <v>46205.629872685182</v>
      </c>
      <c r="BZ7" s="14">
        <v>46205</v>
      </c>
      <c r="CA7" t="s">
        <v>938</v>
      </c>
      <c r="CB7" s="31">
        <v>46205.640300925923</v>
      </c>
      <c r="CF7" s="14">
        <v>46205</v>
      </c>
      <c r="CG7" t="s">
        <v>2936</v>
      </c>
      <c r="CH7" s="31">
        <v>46205.736354166664</v>
      </c>
      <c r="CM7" s="4">
        <f t="shared" si="0"/>
        <v>46205.481851851851</v>
      </c>
      <c r="CN7">
        <f t="shared" si="1"/>
        <v>0</v>
      </c>
      <c r="CO7" t="str">
        <f>VLOOKUP(A7,Sheet1!$A$2:$B$221,2,0)</f>
        <v>East Zone</v>
      </c>
    </row>
    <row r="8" spans="1:93" x14ac:dyDescent="0.35">
      <c r="A8" t="s">
        <v>4620</v>
      </c>
      <c r="B8">
        <v>102</v>
      </c>
      <c r="C8" t="s">
        <v>9332</v>
      </c>
      <c r="D8" t="s">
        <v>678</v>
      </c>
      <c r="E8" t="s">
        <v>155</v>
      </c>
      <c r="F8" t="s">
        <v>353</v>
      </c>
      <c r="G8" t="s">
        <v>352</v>
      </c>
      <c r="H8" t="s">
        <v>9885</v>
      </c>
      <c r="I8">
        <v>78798</v>
      </c>
      <c r="J8" t="s">
        <v>3997</v>
      </c>
      <c r="K8" t="s">
        <v>4659</v>
      </c>
      <c r="L8" t="s">
        <v>4622</v>
      </c>
      <c r="M8" t="s">
        <v>9886</v>
      </c>
      <c r="N8">
        <v>77000</v>
      </c>
      <c r="O8" t="s">
        <v>9403</v>
      </c>
      <c r="P8" t="s">
        <v>9404</v>
      </c>
      <c r="Q8" t="s">
        <v>9887</v>
      </c>
      <c r="R8">
        <v>5857728047</v>
      </c>
      <c r="S8" s="14">
        <v>46209</v>
      </c>
      <c r="T8" t="s">
        <v>4662</v>
      </c>
      <c r="U8" s="31">
        <v>46209.476342592592</v>
      </c>
      <c r="AK8" s="14">
        <v>46209</v>
      </c>
      <c r="AL8" t="s">
        <v>4626</v>
      </c>
      <c r="AM8" s="31">
        <v>46209.56523148148</v>
      </c>
      <c r="AQ8" s="31">
        <v>46209.56523148148</v>
      </c>
      <c r="AR8" s="14">
        <v>46209</v>
      </c>
      <c r="AS8" t="s">
        <v>4626</v>
      </c>
      <c r="AT8" t="s">
        <v>4627</v>
      </c>
      <c r="AU8" t="s">
        <v>677</v>
      </c>
      <c r="AV8" s="14">
        <v>46209</v>
      </c>
      <c r="AW8" t="s">
        <v>4626</v>
      </c>
      <c r="AX8" s="31">
        <v>46209.56554398148</v>
      </c>
      <c r="AY8" s="14">
        <v>46209</v>
      </c>
      <c r="AZ8" t="s">
        <v>933</v>
      </c>
      <c r="BA8" s="31">
        <v>46209.571446759262</v>
      </c>
      <c r="BB8" s="14">
        <v>46209</v>
      </c>
      <c r="BC8" t="s">
        <v>4788</v>
      </c>
      <c r="BD8" s="31">
        <v>46209.589259259257</v>
      </c>
      <c r="BE8" s="14">
        <v>46209</v>
      </c>
      <c r="BF8" t="s">
        <v>973</v>
      </c>
      <c r="BG8" s="31">
        <v>46209.603993055556</v>
      </c>
      <c r="BH8" s="14">
        <v>46209</v>
      </c>
      <c r="BI8" t="s">
        <v>973</v>
      </c>
      <c r="BJ8" s="31">
        <v>46209.60597222222</v>
      </c>
      <c r="BW8" s="14">
        <v>46209</v>
      </c>
      <c r="BX8" t="s">
        <v>973</v>
      </c>
      <c r="BY8" s="31">
        <v>46209.612974537034</v>
      </c>
      <c r="BZ8" s="14">
        <v>46209</v>
      </c>
      <c r="CA8" t="s">
        <v>938</v>
      </c>
      <c r="CB8" s="31">
        <v>46209.622974537036</v>
      </c>
      <c r="CF8" s="14">
        <v>46209</v>
      </c>
      <c r="CG8" t="s">
        <v>2936</v>
      </c>
      <c r="CH8" s="31">
        <v>46209.684444444443</v>
      </c>
      <c r="CM8" s="4">
        <f t="shared" si="0"/>
        <v>46209.476342592592</v>
      </c>
      <c r="CN8">
        <f t="shared" si="1"/>
        <v>0</v>
      </c>
      <c r="CO8" t="str">
        <f>VLOOKUP(A8,Sheet1!$A$2:$B$221,2,0)</f>
        <v>East Zone</v>
      </c>
    </row>
    <row r="9" spans="1:93" x14ac:dyDescent="0.35">
      <c r="A9" t="s">
        <v>4620</v>
      </c>
      <c r="B9">
        <v>102</v>
      </c>
      <c r="C9" t="s">
        <v>9332</v>
      </c>
      <c r="D9" t="s">
        <v>678</v>
      </c>
      <c r="E9" t="s">
        <v>155</v>
      </c>
      <c r="F9" t="s">
        <v>353</v>
      </c>
      <c r="G9" t="s">
        <v>352</v>
      </c>
      <c r="H9" t="s">
        <v>4204</v>
      </c>
      <c r="I9">
        <v>121577</v>
      </c>
      <c r="J9" t="s">
        <v>2976</v>
      </c>
      <c r="K9" t="s">
        <v>4207</v>
      </c>
      <c r="L9" t="s">
        <v>4622</v>
      </c>
      <c r="M9" t="s">
        <v>4641</v>
      </c>
      <c r="N9">
        <v>77000</v>
      </c>
      <c r="O9" t="s">
        <v>939</v>
      </c>
      <c r="P9" t="s">
        <v>940</v>
      </c>
      <c r="Q9" t="s">
        <v>4205</v>
      </c>
      <c r="R9">
        <v>5633018850</v>
      </c>
      <c r="S9" s="14">
        <v>46205</v>
      </c>
      <c r="T9" t="s">
        <v>4642</v>
      </c>
      <c r="U9" s="31">
        <v>46205.483043981483</v>
      </c>
      <c r="AK9" s="14">
        <v>46205</v>
      </c>
      <c r="AL9" t="s">
        <v>4626</v>
      </c>
      <c r="AM9" s="31">
        <v>46205.594560185185</v>
      </c>
      <c r="AQ9" s="31">
        <v>46205.594560185185</v>
      </c>
      <c r="AR9" s="14">
        <v>46205</v>
      </c>
      <c r="AS9" t="s">
        <v>4626</v>
      </c>
      <c r="AT9" t="s">
        <v>4627</v>
      </c>
      <c r="AU9" t="s">
        <v>677</v>
      </c>
      <c r="AV9" s="14">
        <v>46205</v>
      </c>
      <c r="AW9" t="s">
        <v>4626</v>
      </c>
      <c r="AX9" s="31">
        <v>46205.594930555555</v>
      </c>
      <c r="AY9" s="14">
        <v>46205</v>
      </c>
      <c r="AZ9" t="s">
        <v>933</v>
      </c>
      <c r="BA9" s="31">
        <v>46205.601875</v>
      </c>
      <c r="BB9" s="14">
        <v>46205</v>
      </c>
      <c r="BC9" t="s">
        <v>4643</v>
      </c>
      <c r="BD9" s="31">
        <v>46205.644861111112</v>
      </c>
      <c r="BE9" s="14">
        <v>46205</v>
      </c>
      <c r="BF9" t="s">
        <v>972</v>
      </c>
      <c r="BG9" s="31">
        <v>46205.689571759256</v>
      </c>
      <c r="BH9" s="14">
        <v>46205</v>
      </c>
      <c r="BI9" t="s">
        <v>972</v>
      </c>
      <c r="BJ9" s="31">
        <v>46205.690879629627</v>
      </c>
      <c r="BW9" s="14">
        <v>46205</v>
      </c>
      <c r="BX9" t="s">
        <v>972</v>
      </c>
      <c r="BY9" s="31">
        <v>46205.694699074076</v>
      </c>
      <c r="BZ9" s="14">
        <v>46205</v>
      </c>
      <c r="CA9" t="s">
        <v>938</v>
      </c>
      <c r="CB9" s="31">
        <v>46205.701284722221</v>
      </c>
      <c r="CF9" s="14">
        <v>46205</v>
      </c>
      <c r="CG9" t="s">
        <v>2936</v>
      </c>
      <c r="CH9" s="31">
        <v>46205.811574074076</v>
      </c>
      <c r="CM9" s="4">
        <f t="shared" si="0"/>
        <v>46205.483043981483</v>
      </c>
      <c r="CN9">
        <f t="shared" si="1"/>
        <v>0</v>
      </c>
      <c r="CO9" t="str">
        <f>VLOOKUP(A9,Sheet1!$A$2:$B$221,2,0)</f>
        <v>East Zone</v>
      </c>
    </row>
    <row r="10" spans="1:93" x14ac:dyDescent="0.35">
      <c r="A10" t="s">
        <v>4620</v>
      </c>
      <c r="B10">
        <v>102</v>
      </c>
      <c r="C10" t="s">
        <v>9332</v>
      </c>
      <c r="D10" t="s">
        <v>678</v>
      </c>
      <c r="E10" t="s">
        <v>155</v>
      </c>
      <c r="F10" t="s">
        <v>353</v>
      </c>
      <c r="G10" t="s">
        <v>352</v>
      </c>
      <c r="H10" t="s">
        <v>4644</v>
      </c>
      <c r="I10">
        <v>204106</v>
      </c>
      <c r="J10" t="s">
        <v>4645</v>
      </c>
      <c r="K10" t="s">
        <v>4646</v>
      </c>
      <c r="L10" t="s">
        <v>4622</v>
      </c>
      <c r="M10" t="s">
        <v>9888</v>
      </c>
      <c r="N10">
        <v>45000</v>
      </c>
      <c r="O10" t="s">
        <v>9889</v>
      </c>
      <c r="P10" t="s">
        <v>9890</v>
      </c>
      <c r="Q10" t="s">
        <v>1606</v>
      </c>
      <c r="R10">
        <v>2887121825</v>
      </c>
      <c r="S10" s="14">
        <v>46209</v>
      </c>
      <c r="T10" t="s">
        <v>4651</v>
      </c>
      <c r="U10" s="31">
        <v>46209.628981481481</v>
      </c>
      <c r="AK10" s="14">
        <v>46209</v>
      </c>
      <c r="AL10" t="s">
        <v>4626</v>
      </c>
      <c r="AM10" s="31">
        <v>46209.664525462962</v>
      </c>
      <c r="AQ10" s="31">
        <v>46209.664525462962</v>
      </c>
      <c r="AR10" s="14">
        <v>46209</v>
      </c>
      <c r="AS10" t="s">
        <v>4626</v>
      </c>
      <c r="AT10" t="s">
        <v>4627</v>
      </c>
      <c r="AU10" t="s">
        <v>677</v>
      </c>
      <c r="AV10" s="14">
        <v>46209</v>
      </c>
      <c r="AW10" t="s">
        <v>4626</v>
      </c>
      <c r="AX10" s="31">
        <v>46209.665023148147</v>
      </c>
      <c r="AY10" s="14">
        <v>46209</v>
      </c>
      <c r="AZ10" t="s">
        <v>933</v>
      </c>
      <c r="BA10" s="31">
        <v>46209.67224537037</v>
      </c>
      <c r="BB10" s="14">
        <v>46209</v>
      </c>
      <c r="BC10" t="s">
        <v>4684</v>
      </c>
      <c r="BD10" s="31">
        <v>46209.677997685183</v>
      </c>
      <c r="BE10" s="14">
        <v>46209</v>
      </c>
      <c r="BF10" t="s">
        <v>937</v>
      </c>
      <c r="BG10" s="31">
        <v>46209.708807870367</v>
      </c>
      <c r="BH10" s="14">
        <v>46209</v>
      </c>
      <c r="BI10" t="s">
        <v>937</v>
      </c>
      <c r="BJ10" s="31">
        <v>46209.709849537037</v>
      </c>
      <c r="BW10" s="14">
        <v>46209</v>
      </c>
      <c r="BX10" t="s">
        <v>937</v>
      </c>
      <c r="BY10" s="31">
        <v>46209.730509259258</v>
      </c>
      <c r="BZ10" s="14">
        <v>46209</v>
      </c>
      <c r="CA10" t="s">
        <v>2404</v>
      </c>
      <c r="CB10" s="31">
        <v>46209.737824074073</v>
      </c>
      <c r="CF10" s="14">
        <v>46209</v>
      </c>
      <c r="CG10" t="s">
        <v>2936</v>
      </c>
      <c r="CH10" s="31">
        <v>46209.806747685187</v>
      </c>
      <c r="CM10" s="4">
        <f t="shared" si="0"/>
        <v>46209.628981481481</v>
      </c>
      <c r="CN10">
        <f t="shared" si="1"/>
        <v>0</v>
      </c>
      <c r="CO10" t="str">
        <f>VLOOKUP(A10,Sheet1!$A$2:$B$221,2,0)</f>
        <v>East Zone</v>
      </c>
    </row>
    <row r="11" spans="1:93" x14ac:dyDescent="0.35">
      <c r="A11" t="s">
        <v>4620</v>
      </c>
      <c r="B11">
        <v>102</v>
      </c>
      <c r="C11" t="s">
        <v>9332</v>
      </c>
      <c r="D11" t="s">
        <v>678</v>
      </c>
      <c r="E11" t="s">
        <v>155</v>
      </c>
      <c r="F11" t="s">
        <v>353</v>
      </c>
      <c r="G11" t="s">
        <v>352</v>
      </c>
      <c r="H11" t="s">
        <v>4644</v>
      </c>
      <c r="I11">
        <v>204106</v>
      </c>
      <c r="J11" t="s">
        <v>4645</v>
      </c>
      <c r="K11" t="s">
        <v>4646</v>
      </c>
      <c r="L11" t="s">
        <v>4622</v>
      </c>
      <c r="M11" t="s">
        <v>4647</v>
      </c>
      <c r="N11">
        <v>40000</v>
      </c>
      <c r="O11" t="s">
        <v>4648</v>
      </c>
      <c r="P11" t="s">
        <v>4649</v>
      </c>
      <c r="Q11" t="s">
        <v>4650</v>
      </c>
      <c r="R11">
        <v>6177724354</v>
      </c>
      <c r="S11" s="14">
        <v>46204</v>
      </c>
      <c r="T11" t="s">
        <v>4651</v>
      </c>
      <c r="U11" s="31">
        <v>46204.520219907405</v>
      </c>
      <c r="AK11" s="14">
        <v>46204</v>
      </c>
      <c r="AL11" t="s">
        <v>4652</v>
      </c>
      <c r="AM11" s="31">
        <v>46204.620347222219</v>
      </c>
      <c r="AQ11" s="31">
        <v>46204.620347222219</v>
      </c>
      <c r="AR11" s="14">
        <v>46204</v>
      </c>
      <c r="AS11" t="s">
        <v>4652</v>
      </c>
      <c r="AT11" t="s">
        <v>4653</v>
      </c>
      <c r="AU11" t="s">
        <v>677</v>
      </c>
      <c r="AV11" s="14">
        <v>46204</v>
      </c>
      <c r="AW11" t="s">
        <v>4652</v>
      </c>
      <c r="AX11" s="31">
        <v>46204.621157407404</v>
      </c>
      <c r="AY11" s="14">
        <v>46204</v>
      </c>
      <c r="AZ11" t="s">
        <v>933</v>
      </c>
      <c r="BA11" s="31">
        <v>46204.62704861111</v>
      </c>
      <c r="BB11" s="14">
        <v>46204</v>
      </c>
      <c r="BC11" t="s">
        <v>4628</v>
      </c>
      <c r="BD11" s="31">
        <v>46204.629884259259</v>
      </c>
      <c r="BE11" s="14">
        <v>46204</v>
      </c>
      <c r="BF11" t="s">
        <v>937</v>
      </c>
      <c r="BG11" s="31">
        <v>46204.653483796297</v>
      </c>
      <c r="BH11" s="14">
        <v>46204</v>
      </c>
      <c r="BI11" t="s">
        <v>937</v>
      </c>
      <c r="BJ11" s="31">
        <v>46204.654583333337</v>
      </c>
      <c r="BW11" s="14">
        <v>46204</v>
      </c>
      <c r="BX11" t="s">
        <v>937</v>
      </c>
      <c r="BY11" s="31">
        <v>46204.679340277777</v>
      </c>
      <c r="BZ11" s="14">
        <v>46204</v>
      </c>
      <c r="CA11" t="s">
        <v>938</v>
      </c>
      <c r="CB11" s="31">
        <v>46204.687048611115</v>
      </c>
      <c r="CF11" s="14">
        <v>46204</v>
      </c>
      <c r="CG11" t="s">
        <v>4626</v>
      </c>
      <c r="CH11" s="31">
        <v>46204.738078703704</v>
      </c>
      <c r="CM11" s="4">
        <f t="shared" si="0"/>
        <v>46204.520219907405</v>
      </c>
      <c r="CN11">
        <f t="shared" si="1"/>
        <v>0</v>
      </c>
      <c r="CO11" t="str">
        <f>VLOOKUP(A11,Sheet1!$A$2:$B$221,2,0)</f>
        <v>East Zone</v>
      </c>
    </row>
    <row r="12" spans="1:93" x14ac:dyDescent="0.35">
      <c r="A12" t="s">
        <v>4620</v>
      </c>
      <c r="B12">
        <v>102</v>
      </c>
      <c r="C12" t="s">
        <v>9332</v>
      </c>
      <c r="D12" t="s">
        <v>678</v>
      </c>
      <c r="E12" t="s">
        <v>155</v>
      </c>
      <c r="F12" t="s">
        <v>353</v>
      </c>
      <c r="G12" t="s">
        <v>352</v>
      </c>
      <c r="H12" t="s">
        <v>9891</v>
      </c>
      <c r="I12">
        <v>227724</v>
      </c>
      <c r="J12" t="s">
        <v>941</v>
      </c>
      <c r="K12" t="s">
        <v>2447</v>
      </c>
      <c r="L12" t="s">
        <v>4622</v>
      </c>
      <c r="M12" t="s">
        <v>9892</v>
      </c>
      <c r="N12">
        <v>45000</v>
      </c>
      <c r="O12" t="s">
        <v>9889</v>
      </c>
      <c r="P12" t="s">
        <v>9890</v>
      </c>
      <c r="Q12" t="s">
        <v>1107</v>
      </c>
      <c r="R12">
        <v>2743626627</v>
      </c>
      <c r="S12" s="14">
        <v>46209</v>
      </c>
      <c r="T12" t="s">
        <v>4625</v>
      </c>
      <c r="U12" s="31">
        <v>46209.601041666669</v>
      </c>
      <c r="AK12" s="14">
        <v>46209</v>
      </c>
      <c r="AL12" t="s">
        <v>4626</v>
      </c>
      <c r="AM12" s="31">
        <v>46209.636423611111</v>
      </c>
      <c r="AQ12" s="31">
        <v>46209.636423611111</v>
      </c>
      <c r="AR12" s="14">
        <v>46209</v>
      </c>
      <c r="AS12" t="s">
        <v>4626</v>
      </c>
      <c r="AT12" t="s">
        <v>4627</v>
      </c>
      <c r="AU12" t="s">
        <v>677</v>
      </c>
      <c r="AV12" s="14">
        <v>46209</v>
      </c>
      <c r="AW12" t="s">
        <v>4625</v>
      </c>
      <c r="AX12" s="31">
        <v>46209.639189814814</v>
      </c>
      <c r="AY12" s="14">
        <v>46209</v>
      </c>
      <c r="AZ12" t="s">
        <v>933</v>
      </c>
      <c r="BA12" s="31">
        <v>46209.651817129627</v>
      </c>
      <c r="BB12" s="14">
        <v>46209</v>
      </c>
      <c r="BC12" t="s">
        <v>5362</v>
      </c>
      <c r="BD12" s="31">
        <v>46209.666203703702</v>
      </c>
      <c r="BE12" s="14">
        <v>46209</v>
      </c>
      <c r="BF12" t="s">
        <v>937</v>
      </c>
      <c r="BG12" s="31">
        <v>46209.683888888889</v>
      </c>
      <c r="BH12" s="14">
        <v>46209</v>
      </c>
      <c r="BI12" t="s">
        <v>937</v>
      </c>
      <c r="BJ12" s="31">
        <v>46209.728645833333</v>
      </c>
      <c r="BK12" s="14">
        <v>46209</v>
      </c>
      <c r="BL12" t="s">
        <v>937</v>
      </c>
      <c r="BM12" s="31">
        <v>46209.685486111113</v>
      </c>
      <c r="BW12" s="14">
        <v>46209</v>
      </c>
      <c r="BX12" t="s">
        <v>937</v>
      </c>
      <c r="BY12" s="31">
        <v>46209.731030092589</v>
      </c>
      <c r="BZ12" s="14">
        <v>46209</v>
      </c>
      <c r="CA12" t="s">
        <v>2404</v>
      </c>
      <c r="CB12" s="31">
        <v>46209.737557870372</v>
      </c>
      <c r="CF12" s="14">
        <v>46210</v>
      </c>
      <c r="CG12" t="s">
        <v>2936</v>
      </c>
      <c r="CH12" s="31">
        <v>46210.581747685188</v>
      </c>
      <c r="CM12" s="4">
        <f t="shared" si="0"/>
        <v>46209.601041666669</v>
      </c>
      <c r="CN12">
        <f t="shared" si="1"/>
        <v>0</v>
      </c>
      <c r="CO12" t="str">
        <f>VLOOKUP(A12,Sheet1!$A$2:$B$221,2,0)</f>
        <v>East Zone</v>
      </c>
    </row>
    <row r="13" spans="1:93" x14ac:dyDescent="0.35">
      <c r="A13" t="s">
        <v>4620</v>
      </c>
      <c r="B13">
        <v>102</v>
      </c>
      <c r="C13" t="s">
        <v>9332</v>
      </c>
      <c r="D13" t="s">
        <v>678</v>
      </c>
      <c r="E13" t="s">
        <v>155</v>
      </c>
      <c r="F13" t="s">
        <v>353</v>
      </c>
      <c r="G13" t="s">
        <v>352</v>
      </c>
      <c r="H13" t="s">
        <v>4654</v>
      </c>
      <c r="I13">
        <v>232070</v>
      </c>
      <c r="J13" t="s">
        <v>4635</v>
      </c>
      <c r="K13" t="s">
        <v>4636</v>
      </c>
      <c r="L13" t="s">
        <v>4622</v>
      </c>
      <c r="M13" t="s">
        <v>4655</v>
      </c>
      <c r="N13">
        <v>45000</v>
      </c>
      <c r="O13" t="s">
        <v>4630</v>
      </c>
      <c r="P13" t="s">
        <v>4631</v>
      </c>
      <c r="Q13" t="s">
        <v>4656</v>
      </c>
      <c r="R13">
        <v>7345176347</v>
      </c>
      <c r="S13" s="14">
        <v>46205</v>
      </c>
      <c r="T13" t="s">
        <v>4626</v>
      </c>
      <c r="U13" s="31">
        <v>46205.47892361111</v>
      </c>
      <c r="AK13" s="14">
        <v>46205</v>
      </c>
      <c r="AL13" t="s">
        <v>2935</v>
      </c>
      <c r="AM13" s="31">
        <v>46205.545671296299</v>
      </c>
      <c r="AQ13" s="31">
        <v>46205.545671296299</v>
      </c>
      <c r="AR13" s="14">
        <v>46205</v>
      </c>
      <c r="AS13" t="s">
        <v>2935</v>
      </c>
      <c r="AT13" t="s">
        <v>353</v>
      </c>
      <c r="AU13" t="s">
        <v>678</v>
      </c>
      <c r="AV13" s="14">
        <v>46205</v>
      </c>
      <c r="AW13" t="s">
        <v>4626</v>
      </c>
      <c r="AX13" s="31">
        <v>46205.546932870369</v>
      </c>
      <c r="AY13" s="14">
        <v>46205</v>
      </c>
      <c r="AZ13" t="s">
        <v>933</v>
      </c>
      <c r="BA13" s="31">
        <v>46205.569004629629</v>
      </c>
      <c r="BB13" s="14">
        <v>46205</v>
      </c>
      <c r="BC13" t="s">
        <v>4657</v>
      </c>
      <c r="BD13" s="31">
        <v>46205.593969907408</v>
      </c>
      <c r="BE13" s="14">
        <v>46205</v>
      </c>
      <c r="BF13" t="s">
        <v>942</v>
      </c>
      <c r="BG13" s="31">
        <v>46205.636643518519</v>
      </c>
      <c r="BH13" s="14">
        <v>46205</v>
      </c>
      <c r="BI13" t="s">
        <v>942</v>
      </c>
      <c r="BJ13" s="31">
        <v>46205.637395833335</v>
      </c>
      <c r="BW13" s="14">
        <v>46205</v>
      </c>
      <c r="BX13" t="s">
        <v>942</v>
      </c>
      <c r="BY13" s="31">
        <v>46205.657141203701</v>
      </c>
      <c r="BZ13" s="14">
        <v>46205</v>
      </c>
      <c r="CA13" t="s">
        <v>944</v>
      </c>
      <c r="CB13" s="31">
        <v>46205.666180555556</v>
      </c>
      <c r="CF13" s="14">
        <v>46205</v>
      </c>
      <c r="CG13" t="s">
        <v>2936</v>
      </c>
      <c r="CH13" s="31">
        <v>46205.745428240742</v>
      </c>
      <c r="CM13" s="4">
        <f t="shared" si="0"/>
        <v>46205.47892361111</v>
      </c>
      <c r="CN13">
        <f t="shared" si="1"/>
        <v>0</v>
      </c>
      <c r="CO13" t="str">
        <f>VLOOKUP(A13,Sheet1!$A$2:$B$221,2,0)</f>
        <v>East Zone</v>
      </c>
    </row>
    <row r="14" spans="1:93" x14ac:dyDescent="0.35">
      <c r="A14" t="s">
        <v>4620</v>
      </c>
      <c r="B14">
        <v>102</v>
      </c>
      <c r="C14" t="s">
        <v>9332</v>
      </c>
      <c r="D14" t="s">
        <v>678</v>
      </c>
      <c r="E14" t="s">
        <v>155</v>
      </c>
      <c r="F14" t="s">
        <v>353</v>
      </c>
      <c r="G14" t="s">
        <v>352</v>
      </c>
      <c r="H14" t="s">
        <v>4658</v>
      </c>
      <c r="I14">
        <v>235674</v>
      </c>
      <c r="J14" t="s">
        <v>3997</v>
      </c>
      <c r="K14" t="s">
        <v>4659</v>
      </c>
      <c r="L14" t="s">
        <v>4622</v>
      </c>
      <c r="M14" t="s">
        <v>4660</v>
      </c>
      <c r="N14">
        <v>45000</v>
      </c>
      <c r="O14" t="s">
        <v>4630</v>
      </c>
      <c r="P14" t="s">
        <v>4631</v>
      </c>
      <c r="Q14" t="s">
        <v>4661</v>
      </c>
      <c r="R14">
        <v>9014614025</v>
      </c>
      <c r="S14" s="14">
        <v>46206</v>
      </c>
      <c r="T14" t="s">
        <v>4662</v>
      </c>
      <c r="U14" s="31">
        <v>46206.580972222226</v>
      </c>
      <c r="AK14" s="14">
        <v>46206</v>
      </c>
      <c r="AL14" t="s">
        <v>4626</v>
      </c>
      <c r="AM14" s="31">
        <v>46206.610069444447</v>
      </c>
      <c r="AQ14" s="31">
        <v>46206.610069444447</v>
      </c>
      <c r="AR14" s="14">
        <v>46206</v>
      </c>
      <c r="AS14" t="s">
        <v>4626</v>
      </c>
      <c r="AT14" t="s">
        <v>4627</v>
      </c>
      <c r="AU14" t="s">
        <v>677</v>
      </c>
      <c r="AV14" s="14">
        <v>46206</v>
      </c>
      <c r="AW14" t="s">
        <v>4626</v>
      </c>
      <c r="AX14" s="31">
        <v>46206.611157407409</v>
      </c>
      <c r="AY14" s="14">
        <v>46206</v>
      </c>
      <c r="AZ14" t="s">
        <v>933</v>
      </c>
      <c r="BA14" s="31">
        <v>46206.615844907406</v>
      </c>
      <c r="BB14" s="14">
        <v>46206</v>
      </c>
      <c r="BC14" t="s">
        <v>4663</v>
      </c>
      <c r="BD14" s="31">
        <v>46206.655763888892</v>
      </c>
      <c r="BE14" s="14">
        <v>46206</v>
      </c>
      <c r="BF14" t="s">
        <v>972</v>
      </c>
      <c r="BG14" s="31">
        <v>46206.695335648146</v>
      </c>
      <c r="BH14" s="14">
        <v>46206</v>
      </c>
      <c r="BI14" t="s">
        <v>972</v>
      </c>
      <c r="BJ14" s="31">
        <v>46206.696284722224</v>
      </c>
      <c r="BW14" s="14">
        <v>46206</v>
      </c>
      <c r="BX14" t="s">
        <v>972</v>
      </c>
      <c r="BY14" s="31">
        <v>46206.711851851855</v>
      </c>
      <c r="BZ14" s="14">
        <v>46206</v>
      </c>
      <c r="CA14" t="s">
        <v>944</v>
      </c>
      <c r="CB14" s="31">
        <v>46206.7265625</v>
      </c>
      <c r="CF14" s="14">
        <v>46206</v>
      </c>
      <c r="CG14" t="s">
        <v>2936</v>
      </c>
      <c r="CH14" s="31">
        <v>46206.751655092594</v>
      </c>
      <c r="CM14" s="4">
        <f t="shared" si="0"/>
        <v>46206.580972222226</v>
      </c>
      <c r="CN14">
        <f t="shared" si="1"/>
        <v>0</v>
      </c>
      <c r="CO14" t="str">
        <f>VLOOKUP(A14,Sheet1!$A$2:$B$221,2,0)</f>
        <v>East Zone</v>
      </c>
    </row>
    <row r="15" spans="1:93" x14ac:dyDescent="0.35">
      <c r="A15" t="s">
        <v>4620</v>
      </c>
      <c r="B15">
        <v>102</v>
      </c>
      <c r="C15" t="s">
        <v>9332</v>
      </c>
      <c r="D15" t="s">
        <v>678</v>
      </c>
      <c r="E15" t="s">
        <v>155</v>
      </c>
      <c r="F15" t="s">
        <v>353</v>
      </c>
      <c r="G15" t="s">
        <v>352</v>
      </c>
      <c r="H15" t="s">
        <v>11767</v>
      </c>
      <c r="I15">
        <v>249168</v>
      </c>
      <c r="J15" t="s">
        <v>2976</v>
      </c>
      <c r="K15" t="s">
        <v>4207</v>
      </c>
      <c r="L15" t="s">
        <v>4622</v>
      </c>
      <c r="M15" t="s">
        <v>11768</v>
      </c>
      <c r="N15">
        <v>50000</v>
      </c>
      <c r="O15" t="s">
        <v>947</v>
      </c>
      <c r="P15" t="s">
        <v>948</v>
      </c>
      <c r="Q15" t="s">
        <v>1789</v>
      </c>
      <c r="R15">
        <v>5066792520</v>
      </c>
      <c r="S15" s="14">
        <v>46210</v>
      </c>
      <c r="T15" t="s">
        <v>4642</v>
      </c>
      <c r="U15" s="31">
        <v>46210.567175925928</v>
      </c>
      <c r="AK15" s="14">
        <v>46210</v>
      </c>
      <c r="AL15" t="s">
        <v>4626</v>
      </c>
      <c r="AM15" s="31">
        <v>46210.593414351853</v>
      </c>
      <c r="AQ15" s="31">
        <v>46210.593414351853</v>
      </c>
      <c r="AR15" s="14">
        <v>46210</v>
      </c>
      <c r="AS15" t="s">
        <v>4626</v>
      </c>
      <c r="AT15" t="s">
        <v>4627</v>
      </c>
      <c r="AU15" t="s">
        <v>677</v>
      </c>
      <c r="AV15" s="14">
        <v>46210</v>
      </c>
      <c r="AW15" t="s">
        <v>4626</v>
      </c>
      <c r="AX15" s="31">
        <v>46210.593912037039</v>
      </c>
      <c r="AY15" s="14">
        <v>46210</v>
      </c>
      <c r="AZ15" t="s">
        <v>933</v>
      </c>
      <c r="BA15" s="31">
        <v>46210.602731481478</v>
      </c>
      <c r="BB15" s="14">
        <v>46210</v>
      </c>
      <c r="BC15" t="s">
        <v>4716</v>
      </c>
      <c r="BD15" s="31">
        <v>46210.620949074073</v>
      </c>
      <c r="BE15" s="14">
        <v>46210</v>
      </c>
      <c r="BF15" t="s">
        <v>942</v>
      </c>
      <c r="BG15" s="31">
        <v>46210.6721875</v>
      </c>
      <c r="BH15" s="14">
        <v>46210</v>
      </c>
      <c r="BI15" t="s">
        <v>942</v>
      </c>
      <c r="BJ15" s="31">
        <v>46210.673634259256</v>
      </c>
      <c r="BW15" s="14">
        <v>46210</v>
      </c>
      <c r="BX15" t="s">
        <v>942</v>
      </c>
      <c r="BY15" s="31">
        <v>46210.700914351852</v>
      </c>
      <c r="BZ15" s="14">
        <v>46210</v>
      </c>
      <c r="CA15" t="s">
        <v>2404</v>
      </c>
      <c r="CB15" s="31">
        <v>46210.715810185182</v>
      </c>
      <c r="CF15" s="14">
        <v>46210</v>
      </c>
      <c r="CG15" t="s">
        <v>2936</v>
      </c>
      <c r="CH15" s="31">
        <v>46210.757488425923</v>
      </c>
      <c r="CM15" s="4">
        <f t="shared" si="0"/>
        <v>46210.567175925928</v>
      </c>
      <c r="CN15">
        <f t="shared" si="1"/>
        <v>0</v>
      </c>
      <c r="CO15" t="str">
        <f>VLOOKUP(A15,Sheet1!$A$2:$B$221,2,0)</f>
        <v>East Zone</v>
      </c>
    </row>
    <row r="16" spans="1:93" x14ac:dyDescent="0.35">
      <c r="A16" t="s">
        <v>4620</v>
      </c>
      <c r="B16">
        <v>102</v>
      </c>
      <c r="C16" t="s">
        <v>9332</v>
      </c>
      <c r="D16" t="s">
        <v>678</v>
      </c>
      <c r="E16" t="s">
        <v>155</v>
      </c>
      <c r="F16" t="s">
        <v>353</v>
      </c>
      <c r="G16" t="s">
        <v>352</v>
      </c>
      <c r="H16" t="s">
        <v>11769</v>
      </c>
      <c r="I16">
        <v>256199</v>
      </c>
      <c r="J16" t="s">
        <v>941</v>
      </c>
      <c r="K16" t="s">
        <v>2447</v>
      </c>
      <c r="L16" t="s">
        <v>4622</v>
      </c>
      <c r="M16" t="s">
        <v>11770</v>
      </c>
      <c r="N16">
        <v>65000</v>
      </c>
      <c r="O16" t="s">
        <v>1006</v>
      </c>
      <c r="P16" t="s">
        <v>1007</v>
      </c>
      <c r="Q16" t="s">
        <v>1926</v>
      </c>
      <c r="R16">
        <v>9152200363</v>
      </c>
      <c r="S16" s="14">
        <v>46210</v>
      </c>
      <c r="T16" t="s">
        <v>4625</v>
      </c>
      <c r="U16" s="31">
        <v>46210.367337962962</v>
      </c>
      <c r="AK16" s="14">
        <v>46210</v>
      </c>
      <c r="AL16" t="s">
        <v>4626</v>
      </c>
      <c r="AM16" s="31">
        <v>46210.450046296297</v>
      </c>
      <c r="AQ16" s="31">
        <v>46210.450046296297</v>
      </c>
      <c r="AR16" s="14">
        <v>46210</v>
      </c>
      <c r="AS16" t="s">
        <v>4626</v>
      </c>
      <c r="AT16" t="s">
        <v>4627</v>
      </c>
      <c r="AU16" t="s">
        <v>677</v>
      </c>
      <c r="AV16" s="14">
        <v>46210</v>
      </c>
      <c r="AW16" t="s">
        <v>4626</v>
      </c>
      <c r="AX16" s="31">
        <v>46210.45045138889</v>
      </c>
      <c r="AY16" s="14">
        <v>46210</v>
      </c>
      <c r="AZ16" t="s">
        <v>933</v>
      </c>
      <c r="BA16" s="31">
        <v>46210.461469907408</v>
      </c>
      <c r="BB16" s="14">
        <v>46210</v>
      </c>
      <c r="BC16" t="s">
        <v>4701</v>
      </c>
      <c r="BD16" s="31">
        <v>46210.484444444446</v>
      </c>
      <c r="BE16" s="14">
        <v>46210</v>
      </c>
      <c r="BF16" t="s">
        <v>942</v>
      </c>
      <c r="BG16" s="31">
        <v>46210.497986111113</v>
      </c>
      <c r="BH16" s="14">
        <v>46210</v>
      </c>
      <c r="BI16" t="s">
        <v>942</v>
      </c>
      <c r="BJ16" s="31">
        <v>46210.5003125</v>
      </c>
      <c r="BW16" s="14">
        <v>46210</v>
      </c>
      <c r="BX16" t="s">
        <v>942</v>
      </c>
      <c r="BY16" s="31">
        <v>46210.518240740741</v>
      </c>
      <c r="BZ16" s="14">
        <v>46210</v>
      </c>
      <c r="CA16" t="s">
        <v>957</v>
      </c>
      <c r="CB16" s="31">
        <v>46210.532256944447</v>
      </c>
      <c r="CF16" s="14">
        <v>46210</v>
      </c>
      <c r="CG16" t="s">
        <v>2936</v>
      </c>
      <c r="CH16" s="31">
        <v>46210.671979166669</v>
      </c>
      <c r="CM16" s="4">
        <f t="shared" si="0"/>
        <v>46210.367337962962</v>
      </c>
      <c r="CN16">
        <f t="shared" si="1"/>
        <v>0</v>
      </c>
      <c r="CO16" t="str">
        <f>VLOOKUP(A16,Sheet1!$A$2:$B$221,2,0)</f>
        <v>East Zone</v>
      </c>
    </row>
    <row r="17" spans="1:93" x14ac:dyDescent="0.35">
      <c r="A17" t="s">
        <v>4620</v>
      </c>
      <c r="B17">
        <v>102</v>
      </c>
      <c r="C17" t="s">
        <v>9332</v>
      </c>
      <c r="D17" t="s">
        <v>678</v>
      </c>
      <c r="E17" t="s">
        <v>155</v>
      </c>
      <c r="F17" t="s">
        <v>353</v>
      </c>
      <c r="G17" t="s">
        <v>352</v>
      </c>
      <c r="H17" t="s">
        <v>4664</v>
      </c>
      <c r="I17">
        <v>506044</v>
      </c>
      <c r="J17" t="s">
        <v>3997</v>
      </c>
      <c r="K17" t="s">
        <v>4659</v>
      </c>
      <c r="L17" t="s">
        <v>4622</v>
      </c>
      <c r="M17" t="s">
        <v>4665</v>
      </c>
      <c r="N17">
        <v>77000</v>
      </c>
      <c r="O17" t="s">
        <v>939</v>
      </c>
      <c r="P17" t="s">
        <v>940</v>
      </c>
      <c r="Q17" t="s">
        <v>3953</v>
      </c>
      <c r="R17">
        <v>1115219987</v>
      </c>
      <c r="S17" s="14">
        <v>46205</v>
      </c>
      <c r="T17" t="s">
        <v>4662</v>
      </c>
      <c r="U17" s="31">
        <v>46205.508877314816</v>
      </c>
      <c r="AK17" s="14">
        <v>46205</v>
      </c>
      <c r="AL17" t="s">
        <v>4626</v>
      </c>
      <c r="AM17" s="31">
        <v>46205.642430555556</v>
      </c>
      <c r="AQ17" s="31">
        <v>46205.642430555556</v>
      </c>
      <c r="AR17" s="14">
        <v>46205</v>
      </c>
      <c r="AS17" t="s">
        <v>4626</v>
      </c>
      <c r="AT17" t="s">
        <v>4627</v>
      </c>
      <c r="AU17" t="s">
        <v>677</v>
      </c>
      <c r="AV17" s="14">
        <v>46205</v>
      </c>
      <c r="AW17" t="s">
        <v>4626</v>
      </c>
      <c r="AX17" s="31">
        <v>46205.642743055556</v>
      </c>
      <c r="AY17" s="14">
        <v>46205</v>
      </c>
      <c r="AZ17" t="s">
        <v>933</v>
      </c>
      <c r="BA17" s="31">
        <v>46205.658449074072</v>
      </c>
      <c r="BB17" s="14">
        <v>46205</v>
      </c>
      <c r="BC17" t="s">
        <v>4633</v>
      </c>
      <c r="BD17" s="31">
        <v>46205.681539351855</v>
      </c>
      <c r="BE17" s="14">
        <v>46205</v>
      </c>
      <c r="BF17" t="s">
        <v>972</v>
      </c>
      <c r="BG17" s="31">
        <v>46205.758831018517</v>
      </c>
      <c r="BH17" s="14">
        <v>46205</v>
      </c>
      <c r="BI17" t="s">
        <v>972</v>
      </c>
      <c r="BJ17" s="31">
        <v>46205.760023148148</v>
      </c>
      <c r="BW17" s="14">
        <v>46205</v>
      </c>
      <c r="BX17" t="s">
        <v>972</v>
      </c>
      <c r="BY17" s="31">
        <v>46205.76840277778</v>
      </c>
      <c r="BZ17" s="14">
        <v>46205</v>
      </c>
      <c r="CA17" t="s">
        <v>944</v>
      </c>
      <c r="CB17" s="31">
        <v>46205.779027777775</v>
      </c>
      <c r="CF17" s="14">
        <v>46205</v>
      </c>
      <c r="CG17" t="s">
        <v>2936</v>
      </c>
      <c r="CH17" s="31">
        <v>46205.795868055553</v>
      </c>
      <c r="CM17" s="4">
        <f t="shared" si="0"/>
        <v>46205.508877314816</v>
      </c>
      <c r="CN17">
        <f t="shared" si="1"/>
        <v>0</v>
      </c>
      <c r="CO17" t="str">
        <f>VLOOKUP(A17,Sheet1!$A$2:$B$221,2,0)</f>
        <v>East Zone</v>
      </c>
    </row>
    <row r="18" spans="1:93" x14ac:dyDescent="0.35">
      <c r="A18" t="s">
        <v>4620</v>
      </c>
      <c r="B18">
        <v>102</v>
      </c>
      <c r="C18" t="s">
        <v>9332</v>
      </c>
      <c r="D18" t="s">
        <v>678</v>
      </c>
      <c r="E18" t="s">
        <v>155</v>
      </c>
      <c r="F18" t="s">
        <v>353</v>
      </c>
      <c r="G18" t="s">
        <v>352</v>
      </c>
      <c r="H18" t="s">
        <v>4666</v>
      </c>
      <c r="I18">
        <v>557578</v>
      </c>
      <c r="J18" t="s">
        <v>4645</v>
      </c>
      <c r="K18" t="s">
        <v>4646</v>
      </c>
      <c r="L18" t="s">
        <v>4622</v>
      </c>
      <c r="M18" t="s">
        <v>11771</v>
      </c>
      <c r="N18">
        <v>45000</v>
      </c>
      <c r="O18" t="s">
        <v>4630</v>
      </c>
      <c r="P18" t="s">
        <v>4631</v>
      </c>
      <c r="Q18" t="s">
        <v>11772</v>
      </c>
      <c r="R18">
        <v>9782129589</v>
      </c>
      <c r="S18" s="14">
        <v>46209</v>
      </c>
      <c r="T18" t="s">
        <v>4651</v>
      </c>
      <c r="U18" s="31">
        <v>46209.713101851848</v>
      </c>
      <c r="AK18" s="14">
        <v>46210</v>
      </c>
      <c r="AL18" t="s">
        <v>4626</v>
      </c>
      <c r="AM18" s="31">
        <v>46210.531134259261</v>
      </c>
      <c r="AQ18" s="31">
        <v>46210.531134259261</v>
      </c>
      <c r="AR18" s="14">
        <v>46210</v>
      </c>
      <c r="AS18" t="s">
        <v>4626</v>
      </c>
      <c r="AT18" t="s">
        <v>4627</v>
      </c>
      <c r="AU18" t="s">
        <v>677</v>
      </c>
      <c r="AV18" s="14">
        <v>46210</v>
      </c>
      <c r="AW18" t="s">
        <v>4626</v>
      </c>
      <c r="AX18" s="31">
        <v>46210.533043981479</v>
      </c>
      <c r="AY18" s="14">
        <v>46210</v>
      </c>
      <c r="AZ18" t="s">
        <v>933</v>
      </c>
      <c r="BA18" s="31">
        <v>46210.537812499999</v>
      </c>
      <c r="BB18" s="14">
        <v>46210</v>
      </c>
      <c r="BC18" t="s">
        <v>4788</v>
      </c>
      <c r="BD18" s="31">
        <v>46210.540219907409</v>
      </c>
      <c r="BE18" s="14">
        <v>46210</v>
      </c>
      <c r="BF18" t="s">
        <v>942</v>
      </c>
      <c r="BG18" s="31">
        <v>46210.628599537034</v>
      </c>
      <c r="BH18" s="14">
        <v>46210</v>
      </c>
      <c r="BI18" t="s">
        <v>937</v>
      </c>
      <c r="BJ18" s="31">
        <v>46210.662083333336</v>
      </c>
      <c r="BK18" s="14">
        <v>46210</v>
      </c>
      <c r="BL18" t="s">
        <v>942</v>
      </c>
      <c r="BM18" s="31">
        <v>46210.628796296296</v>
      </c>
      <c r="BW18" s="14">
        <v>46210</v>
      </c>
      <c r="BX18" t="s">
        <v>937</v>
      </c>
      <c r="BY18" s="31">
        <v>46210.67864583333</v>
      </c>
      <c r="BZ18" s="14">
        <v>46210</v>
      </c>
      <c r="CA18" t="s">
        <v>944</v>
      </c>
      <c r="CB18" s="31">
        <v>46210.681527777779</v>
      </c>
      <c r="CM18" s="4">
        <f t="shared" si="0"/>
        <v>46209.713101851848</v>
      </c>
      <c r="CN18">
        <f t="shared" si="1"/>
        <v>1</v>
      </c>
      <c r="CO18" t="str">
        <f>VLOOKUP(A18,Sheet1!$A$2:$B$221,2,0)</f>
        <v>East Zone</v>
      </c>
    </row>
    <row r="19" spans="1:93" x14ac:dyDescent="0.35">
      <c r="A19" t="s">
        <v>4620</v>
      </c>
      <c r="B19">
        <v>102</v>
      </c>
      <c r="C19" t="s">
        <v>9332</v>
      </c>
      <c r="D19" t="s">
        <v>678</v>
      </c>
      <c r="E19" t="s">
        <v>155</v>
      </c>
      <c r="F19" t="s">
        <v>353</v>
      </c>
      <c r="G19" t="s">
        <v>352</v>
      </c>
      <c r="H19" t="s">
        <v>4666</v>
      </c>
      <c r="I19">
        <v>557578</v>
      </c>
      <c r="J19" t="s">
        <v>4645</v>
      </c>
      <c r="K19" t="s">
        <v>4646</v>
      </c>
      <c r="L19" t="s">
        <v>4622</v>
      </c>
      <c r="M19" t="s">
        <v>4667</v>
      </c>
      <c r="N19">
        <v>45000</v>
      </c>
      <c r="O19" t="s">
        <v>4630</v>
      </c>
      <c r="P19" t="s">
        <v>4631</v>
      </c>
      <c r="Q19" t="s">
        <v>4668</v>
      </c>
      <c r="R19">
        <v>3681903557</v>
      </c>
      <c r="S19" s="14">
        <v>46206</v>
      </c>
      <c r="T19" t="s">
        <v>4651</v>
      </c>
      <c r="U19" s="31">
        <v>46206.642766203702</v>
      </c>
      <c r="AK19" s="14">
        <v>46206</v>
      </c>
      <c r="AL19" t="s">
        <v>4626</v>
      </c>
      <c r="AM19" s="31">
        <v>46206.665046296293</v>
      </c>
      <c r="AQ19" s="31">
        <v>46206.665046296293</v>
      </c>
      <c r="AR19" s="14">
        <v>46206</v>
      </c>
      <c r="AS19" t="s">
        <v>4626</v>
      </c>
      <c r="AT19" t="s">
        <v>4627</v>
      </c>
      <c r="AU19" t="s">
        <v>677</v>
      </c>
      <c r="AV19" s="14">
        <v>46206</v>
      </c>
      <c r="AW19" t="s">
        <v>4626</v>
      </c>
      <c r="AX19" s="31">
        <v>46206.66542824074</v>
      </c>
      <c r="AY19" s="14">
        <v>46206</v>
      </c>
      <c r="AZ19" t="s">
        <v>933</v>
      </c>
      <c r="BA19" s="31">
        <v>46206.672326388885</v>
      </c>
      <c r="BB19" s="14">
        <v>46206</v>
      </c>
      <c r="BC19" t="s">
        <v>4669</v>
      </c>
      <c r="BD19" s="31">
        <v>46206.683969907404</v>
      </c>
      <c r="BE19" s="14">
        <v>46206</v>
      </c>
      <c r="BF19" t="s">
        <v>943</v>
      </c>
      <c r="BG19" s="31">
        <v>46206.744398148148</v>
      </c>
      <c r="BH19" s="14">
        <v>46206</v>
      </c>
      <c r="BI19" t="s">
        <v>937</v>
      </c>
      <c r="BJ19" s="31">
        <v>46206.766238425924</v>
      </c>
      <c r="BK19" s="14">
        <v>46206</v>
      </c>
      <c r="BL19" t="s">
        <v>943</v>
      </c>
      <c r="BM19" s="31">
        <v>46206.751909722225</v>
      </c>
      <c r="BW19" s="14">
        <v>46206</v>
      </c>
      <c r="BX19" t="s">
        <v>937</v>
      </c>
      <c r="BY19" s="31">
        <v>46206.776620370372</v>
      </c>
      <c r="BZ19" s="14">
        <v>46206</v>
      </c>
      <c r="CA19" t="s">
        <v>938</v>
      </c>
      <c r="CB19" s="31">
        <v>46206.779016203705</v>
      </c>
      <c r="CF19" s="14">
        <v>46206</v>
      </c>
      <c r="CG19" t="s">
        <v>2936</v>
      </c>
      <c r="CH19" s="31">
        <v>46206.809560185182</v>
      </c>
      <c r="CM19" s="4">
        <f t="shared" ref="CM19:CM43" si="2">IF(AJ19&lt;&gt;"",AJ19,IF(AG19&lt;&gt;"",AG19,IF(AD19&lt;&gt;"",AD19,IF(AA19&lt;&gt;"",AA19,U19))))</f>
        <v>46206.642766203702</v>
      </c>
      <c r="CN19">
        <f t="shared" ref="CN19:CN43" si="3">AK19-INT(CM19)</f>
        <v>0</v>
      </c>
      <c r="CO19" t="str">
        <f>VLOOKUP(A19,Sheet1!$A$2:$B$221,2,0)</f>
        <v>East Zone</v>
      </c>
    </row>
    <row r="20" spans="1:93" x14ac:dyDescent="0.35">
      <c r="A20" t="s">
        <v>4620</v>
      </c>
      <c r="B20">
        <v>102</v>
      </c>
      <c r="C20" t="s">
        <v>9332</v>
      </c>
      <c r="D20" t="s">
        <v>678</v>
      </c>
      <c r="E20" t="s">
        <v>155</v>
      </c>
      <c r="F20" t="s">
        <v>353</v>
      </c>
      <c r="G20" t="s">
        <v>352</v>
      </c>
      <c r="H20" t="s">
        <v>9893</v>
      </c>
      <c r="I20">
        <v>568057</v>
      </c>
      <c r="J20" t="s">
        <v>2976</v>
      </c>
      <c r="K20" t="s">
        <v>4207</v>
      </c>
      <c r="L20" t="s">
        <v>4622</v>
      </c>
      <c r="M20" t="s">
        <v>9894</v>
      </c>
      <c r="N20">
        <v>50000</v>
      </c>
      <c r="O20" t="s">
        <v>947</v>
      </c>
      <c r="P20" t="s">
        <v>948</v>
      </c>
      <c r="Q20" t="s">
        <v>9897</v>
      </c>
      <c r="R20">
        <v>7789460101</v>
      </c>
      <c r="S20" s="14">
        <v>46209</v>
      </c>
      <c r="T20" t="s">
        <v>4642</v>
      </c>
      <c r="U20" s="31">
        <v>46209.702453703707</v>
      </c>
      <c r="AK20" s="14">
        <v>46209</v>
      </c>
      <c r="AL20" t="s">
        <v>4626</v>
      </c>
      <c r="AM20" s="31">
        <v>46209.742627314816</v>
      </c>
      <c r="AQ20" s="31">
        <v>46209.742627314816</v>
      </c>
      <c r="AR20" s="14">
        <v>46209</v>
      </c>
      <c r="AS20" t="s">
        <v>4626</v>
      </c>
      <c r="AT20" t="s">
        <v>4627</v>
      </c>
      <c r="AU20" t="s">
        <v>677</v>
      </c>
      <c r="AV20" s="14">
        <v>46209</v>
      </c>
      <c r="AW20" t="s">
        <v>4626</v>
      </c>
      <c r="AX20" s="31">
        <v>46209.761041666665</v>
      </c>
      <c r="AY20" s="14">
        <v>46210</v>
      </c>
      <c r="AZ20" t="s">
        <v>933</v>
      </c>
      <c r="BA20" s="31">
        <v>46210.379756944443</v>
      </c>
      <c r="BB20" s="14">
        <v>46210</v>
      </c>
      <c r="BC20" t="s">
        <v>4657</v>
      </c>
      <c r="BD20" s="31">
        <v>46210.431226851855</v>
      </c>
      <c r="BE20" s="14">
        <v>46210</v>
      </c>
      <c r="BF20" t="s">
        <v>942</v>
      </c>
      <c r="BG20" s="31">
        <v>46210.480717592596</v>
      </c>
      <c r="BH20" s="14">
        <v>46210</v>
      </c>
      <c r="BI20" t="s">
        <v>942</v>
      </c>
      <c r="BJ20" s="31">
        <v>46210.481886574074</v>
      </c>
      <c r="BW20" s="14">
        <v>46210</v>
      </c>
      <c r="BX20" t="s">
        <v>942</v>
      </c>
      <c r="BY20" s="31">
        <v>46210.494756944441</v>
      </c>
      <c r="BZ20" s="14">
        <v>46210</v>
      </c>
      <c r="CA20" t="s">
        <v>944</v>
      </c>
      <c r="CB20" s="31">
        <v>46210.512233796297</v>
      </c>
      <c r="CF20" s="14">
        <v>46210</v>
      </c>
      <c r="CG20" t="s">
        <v>2936</v>
      </c>
      <c r="CH20" s="31">
        <v>46210.70652777778</v>
      </c>
      <c r="CM20" s="4">
        <f t="shared" si="2"/>
        <v>46209.702453703707</v>
      </c>
      <c r="CN20">
        <f t="shared" si="3"/>
        <v>0</v>
      </c>
      <c r="CO20" t="str">
        <f>VLOOKUP(A20,Sheet1!$A$2:$B$221,2,0)</f>
        <v>East Zone</v>
      </c>
    </row>
    <row r="21" spans="1:93" x14ac:dyDescent="0.35">
      <c r="A21" t="s">
        <v>4620</v>
      </c>
      <c r="B21">
        <v>102</v>
      </c>
      <c r="C21" t="s">
        <v>9332</v>
      </c>
      <c r="D21" t="s">
        <v>678</v>
      </c>
      <c r="E21" t="s">
        <v>155</v>
      </c>
      <c r="F21" t="s">
        <v>353</v>
      </c>
      <c r="G21" t="s">
        <v>352</v>
      </c>
      <c r="H21" t="s">
        <v>4670</v>
      </c>
      <c r="I21">
        <v>622538</v>
      </c>
      <c r="J21" t="s">
        <v>3997</v>
      </c>
      <c r="K21" t="s">
        <v>4659</v>
      </c>
      <c r="L21" t="s">
        <v>4622</v>
      </c>
      <c r="M21" t="s">
        <v>4671</v>
      </c>
      <c r="Q21" t="s">
        <v>4672</v>
      </c>
      <c r="R21">
        <v>5970455509</v>
      </c>
      <c r="S21" s="14">
        <v>46205</v>
      </c>
      <c r="T21" t="s">
        <v>4626</v>
      </c>
      <c r="U21" s="31">
        <v>46205.441122685188</v>
      </c>
      <c r="AK21" s="14">
        <v>46205</v>
      </c>
      <c r="AL21" t="s">
        <v>2935</v>
      </c>
      <c r="AM21" s="31">
        <v>46205.525000000001</v>
      </c>
      <c r="AQ21" s="31">
        <v>46205.525000000001</v>
      </c>
      <c r="AR21" s="14">
        <v>46205</v>
      </c>
      <c r="AS21" t="s">
        <v>2935</v>
      </c>
      <c r="AT21" t="s">
        <v>353</v>
      </c>
      <c r="AU21" t="s">
        <v>678</v>
      </c>
      <c r="AV21" s="14">
        <v>46205</v>
      </c>
      <c r="AW21" t="s">
        <v>4642</v>
      </c>
      <c r="AX21" s="31">
        <v>46205.553472222222</v>
      </c>
      <c r="AY21" s="14">
        <v>46205</v>
      </c>
      <c r="AZ21" t="s">
        <v>933</v>
      </c>
      <c r="BA21" s="31">
        <v>46205.568981481483</v>
      </c>
      <c r="BB21" s="14">
        <v>46205</v>
      </c>
      <c r="BC21" t="s">
        <v>4657</v>
      </c>
      <c r="BD21" s="31">
        <v>46205.596655092595</v>
      </c>
      <c r="BE21" s="14">
        <v>46205</v>
      </c>
      <c r="BF21" t="s">
        <v>942</v>
      </c>
      <c r="BG21" s="31">
        <v>46205.646643518521</v>
      </c>
      <c r="BK21" s="14">
        <v>46205</v>
      </c>
      <c r="BL21" t="s">
        <v>942</v>
      </c>
      <c r="BM21" s="31">
        <v>46205.647314814814</v>
      </c>
      <c r="CM21" s="4">
        <f t="shared" si="2"/>
        <v>46205.441122685188</v>
      </c>
      <c r="CN21">
        <f t="shared" si="3"/>
        <v>0</v>
      </c>
      <c r="CO21" t="str">
        <f>VLOOKUP(A21,Sheet1!$A$2:$B$221,2,0)</f>
        <v>East Zone</v>
      </c>
    </row>
    <row r="22" spans="1:93" x14ac:dyDescent="0.35">
      <c r="A22" t="s">
        <v>4620</v>
      </c>
      <c r="B22">
        <v>102</v>
      </c>
      <c r="C22" t="s">
        <v>9332</v>
      </c>
      <c r="D22" t="s">
        <v>678</v>
      </c>
      <c r="E22" t="s">
        <v>155</v>
      </c>
      <c r="F22" t="s">
        <v>353</v>
      </c>
      <c r="G22" t="s">
        <v>352</v>
      </c>
      <c r="H22" t="s">
        <v>4673</v>
      </c>
      <c r="I22">
        <v>686240</v>
      </c>
      <c r="J22" t="s">
        <v>941</v>
      </c>
      <c r="K22" t="s">
        <v>2447</v>
      </c>
      <c r="L22" t="s">
        <v>4622</v>
      </c>
      <c r="M22" t="s">
        <v>4674</v>
      </c>
      <c r="N22">
        <v>90000</v>
      </c>
      <c r="O22" t="s">
        <v>931</v>
      </c>
      <c r="P22" t="s">
        <v>932</v>
      </c>
      <c r="Q22" t="s">
        <v>4675</v>
      </c>
      <c r="R22">
        <v>5938355263</v>
      </c>
      <c r="S22" s="14">
        <v>46205</v>
      </c>
      <c r="T22" t="s">
        <v>4625</v>
      </c>
      <c r="U22" s="31">
        <v>46205.378506944442</v>
      </c>
      <c r="AK22" s="14">
        <v>46205</v>
      </c>
      <c r="AL22" t="s">
        <v>2935</v>
      </c>
      <c r="AM22" s="31">
        <v>46205.482303240744</v>
      </c>
      <c r="AQ22" s="31">
        <v>46205.482303240744</v>
      </c>
      <c r="AR22" s="14">
        <v>46205</v>
      </c>
      <c r="AS22" t="s">
        <v>2935</v>
      </c>
      <c r="AT22" t="s">
        <v>353</v>
      </c>
      <c r="AU22" t="s">
        <v>678</v>
      </c>
      <c r="AV22" s="14">
        <v>46205</v>
      </c>
      <c r="AW22" t="s">
        <v>2935</v>
      </c>
      <c r="AX22" s="31">
        <v>46205.482719907406</v>
      </c>
      <c r="AY22" s="14">
        <v>46205</v>
      </c>
      <c r="AZ22" t="s">
        <v>933</v>
      </c>
      <c r="BA22" s="31">
        <v>46205.493009259262</v>
      </c>
      <c r="BB22" s="14">
        <v>46205</v>
      </c>
      <c r="BC22" t="s">
        <v>4676</v>
      </c>
      <c r="BD22" s="31">
        <v>46205.504652777781</v>
      </c>
      <c r="BE22" s="14">
        <v>46205</v>
      </c>
      <c r="BF22" t="s">
        <v>942</v>
      </c>
      <c r="BG22" s="31">
        <v>46205.527557870373</v>
      </c>
      <c r="BH22" s="14">
        <v>46205</v>
      </c>
      <c r="BI22" t="s">
        <v>942</v>
      </c>
      <c r="BJ22" s="31">
        <v>46205.528333333335</v>
      </c>
      <c r="BW22" s="14">
        <v>46205</v>
      </c>
      <c r="BX22" t="s">
        <v>942</v>
      </c>
      <c r="BY22" s="31">
        <v>46205.53702546296</v>
      </c>
      <c r="BZ22" s="14">
        <v>46205</v>
      </c>
      <c r="CA22" t="s">
        <v>938</v>
      </c>
      <c r="CB22" s="31">
        <v>46205.541041666664</v>
      </c>
      <c r="CF22" s="14">
        <v>46205</v>
      </c>
      <c r="CG22" t="s">
        <v>2936</v>
      </c>
      <c r="CH22" s="31">
        <v>46205.691296296296</v>
      </c>
      <c r="CM22" s="4">
        <f t="shared" si="2"/>
        <v>46205.378506944442</v>
      </c>
      <c r="CN22">
        <f t="shared" si="3"/>
        <v>0</v>
      </c>
      <c r="CO22" t="str">
        <f>VLOOKUP(A22,Sheet1!$A$2:$B$221,2,0)</f>
        <v>East Zone</v>
      </c>
    </row>
    <row r="23" spans="1:93" x14ac:dyDescent="0.35">
      <c r="A23" t="s">
        <v>4620</v>
      </c>
      <c r="B23">
        <v>102</v>
      </c>
      <c r="C23" t="s">
        <v>9332</v>
      </c>
      <c r="D23" t="s">
        <v>678</v>
      </c>
      <c r="E23" t="s">
        <v>155</v>
      </c>
      <c r="F23" t="s">
        <v>353</v>
      </c>
      <c r="G23" t="s">
        <v>352</v>
      </c>
      <c r="H23" t="s">
        <v>11773</v>
      </c>
      <c r="I23">
        <v>765051</v>
      </c>
      <c r="J23" t="s">
        <v>2976</v>
      </c>
      <c r="K23" t="s">
        <v>4207</v>
      </c>
      <c r="L23" t="s">
        <v>4622</v>
      </c>
      <c r="M23" t="s">
        <v>11774</v>
      </c>
      <c r="N23">
        <v>70000</v>
      </c>
      <c r="O23" t="s">
        <v>958</v>
      </c>
      <c r="P23" t="s">
        <v>959</v>
      </c>
      <c r="Q23" t="s">
        <v>3164</v>
      </c>
      <c r="R23">
        <v>6838384885</v>
      </c>
      <c r="S23" s="14">
        <v>46210</v>
      </c>
      <c r="T23" t="s">
        <v>4642</v>
      </c>
      <c r="U23" s="31">
        <v>46210.639814814815</v>
      </c>
      <c r="AK23" s="14">
        <v>46210</v>
      </c>
      <c r="AL23" t="s">
        <v>4626</v>
      </c>
      <c r="AM23" s="31">
        <v>46210.671643518515</v>
      </c>
      <c r="AQ23" s="31">
        <v>46210.671643518515</v>
      </c>
      <c r="AR23" s="14">
        <v>46210</v>
      </c>
      <c r="AS23" t="s">
        <v>4626</v>
      </c>
      <c r="AT23" t="s">
        <v>4627</v>
      </c>
      <c r="AU23" t="s">
        <v>677</v>
      </c>
      <c r="AV23" s="14">
        <v>46210</v>
      </c>
      <c r="AW23" t="s">
        <v>4626</v>
      </c>
      <c r="AX23" s="31">
        <v>46210.675023148149</v>
      </c>
      <c r="AY23" s="14">
        <v>46210</v>
      </c>
      <c r="AZ23" t="s">
        <v>933</v>
      </c>
      <c r="BA23" s="31">
        <v>46210.679768518516</v>
      </c>
      <c r="BB23" s="14">
        <v>46210</v>
      </c>
      <c r="BC23" t="s">
        <v>4757</v>
      </c>
      <c r="BD23" s="31">
        <v>46210.713402777779</v>
      </c>
      <c r="BE23" s="14">
        <v>46210</v>
      </c>
      <c r="BF23" t="s">
        <v>937</v>
      </c>
      <c r="BG23" s="31">
        <v>46210.762453703705</v>
      </c>
      <c r="BH23" s="14">
        <v>46210</v>
      </c>
      <c r="BI23" t="s">
        <v>937</v>
      </c>
      <c r="BJ23" s="31">
        <v>46210.763958333337</v>
      </c>
      <c r="BW23" s="14">
        <v>46210</v>
      </c>
      <c r="BX23" t="s">
        <v>937</v>
      </c>
      <c r="BY23" s="31">
        <v>46210.776087962964</v>
      </c>
      <c r="BZ23" s="14">
        <v>46210</v>
      </c>
      <c r="CA23" t="s">
        <v>944</v>
      </c>
      <c r="CB23" s="31">
        <v>46210.782118055555</v>
      </c>
      <c r="CF23" s="14">
        <v>46210</v>
      </c>
      <c r="CG23" t="s">
        <v>2936</v>
      </c>
      <c r="CH23" s="31">
        <v>46210.824814814812</v>
      </c>
      <c r="CM23" s="4">
        <f t="shared" si="2"/>
        <v>46210.639814814815</v>
      </c>
      <c r="CN23">
        <f t="shared" si="3"/>
        <v>0</v>
      </c>
      <c r="CO23" t="str">
        <f>VLOOKUP(A23,Sheet1!$A$2:$B$221,2,0)</f>
        <v>East Zone</v>
      </c>
    </row>
    <row r="24" spans="1:93" x14ac:dyDescent="0.35">
      <c r="A24" t="s">
        <v>4677</v>
      </c>
      <c r="B24">
        <v>104</v>
      </c>
      <c r="C24" t="s">
        <v>9332</v>
      </c>
      <c r="D24" t="s">
        <v>678</v>
      </c>
      <c r="E24" t="s">
        <v>409</v>
      </c>
      <c r="F24" t="s">
        <v>410</v>
      </c>
      <c r="G24" t="s">
        <v>352</v>
      </c>
      <c r="H24" t="s">
        <v>11775</v>
      </c>
      <c r="I24">
        <v>246745</v>
      </c>
      <c r="J24" t="s">
        <v>9362</v>
      </c>
      <c r="K24" t="s">
        <v>11776</v>
      </c>
      <c r="L24" t="s">
        <v>4622</v>
      </c>
      <c r="M24" t="s">
        <v>11777</v>
      </c>
      <c r="N24">
        <v>45000</v>
      </c>
      <c r="O24" t="s">
        <v>4630</v>
      </c>
      <c r="P24" t="s">
        <v>4631</v>
      </c>
      <c r="Q24" t="s">
        <v>5883</v>
      </c>
      <c r="R24">
        <v>7336993342</v>
      </c>
      <c r="S24" s="14">
        <v>46210</v>
      </c>
      <c r="T24" t="s">
        <v>11778</v>
      </c>
      <c r="U24" s="31">
        <v>46210.438460648147</v>
      </c>
      <c r="AK24" s="14">
        <v>46210</v>
      </c>
      <c r="AL24" t="s">
        <v>4683</v>
      </c>
      <c r="AM24" s="31">
        <v>46210.709421296298</v>
      </c>
      <c r="AQ24" s="31">
        <v>46210.709421296298</v>
      </c>
      <c r="AR24" s="14">
        <v>46210</v>
      </c>
      <c r="AS24" t="s">
        <v>4683</v>
      </c>
      <c r="AT24" t="s">
        <v>410</v>
      </c>
      <c r="AU24" t="s">
        <v>678</v>
      </c>
      <c r="AV24" s="14">
        <v>46210</v>
      </c>
      <c r="AW24" t="s">
        <v>4691</v>
      </c>
      <c r="AX24" s="31">
        <v>46210.716134259259</v>
      </c>
      <c r="AY24" s="14">
        <v>46210</v>
      </c>
      <c r="AZ24" t="s">
        <v>933</v>
      </c>
      <c r="BA24" s="31">
        <v>46210.722685185188</v>
      </c>
      <c r="BB24" s="14">
        <v>46210</v>
      </c>
      <c r="BC24" t="s">
        <v>4657</v>
      </c>
      <c r="BD24" s="31">
        <v>46210.745856481481</v>
      </c>
      <c r="BE24" s="14">
        <v>46210</v>
      </c>
      <c r="BF24" t="s">
        <v>937</v>
      </c>
      <c r="BG24" s="31">
        <v>46210.824618055558</v>
      </c>
      <c r="BH24" s="14">
        <v>46210</v>
      </c>
      <c r="BI24" t="s">
        <v>937</v>
      </c>
      <c r="BJ24" s="31">
        <v>46210.825925925928</v>
      </c>
      <c r="BW24" s="14">
        <v>46210</v>
      </c>
      <c r="BX24" t="s">
        <v>937</v>
      </c>
      <c r="BY24" s="31">
        <v>46210.833981481483</v>
      </c>
      <c r="BZ24" s="14">
        <v>46210</v>
      </c>
      <c r="CA24" t="s">
        <v>944</v>
      </c>
      <c r="CB24" s="31">
        <v>46210.84952546296</v>
      </c>
      <c r="CF24" s="14">
        <v>46210</v>
      </c>
      <c r="CG24" t="s">
        <v>4691</v>
      </c>
      <c r="CH24" s="31">
        <v>46210.856076388889</v>
      </c>
      <c r="CM24" s="4">
        <f t="shared" si="2"/>
        <v>46210.438460648147</v>
      </c>
      <c r="CN24">
        <f t="shared" si="3"/>
        <v>0</v>
      </c>
      <c r="CO24" t="str">
        <f>VLOOKUP(A24,Sheet1!$A$2:$B$221,2,0)</f>
        <v>East Zone</v>
      </c>
    </row>
    <row r="25" spans="1:93" x14ac:dyDescent="0.35">
      <c r="A25" t="s">
        <v>4677</v>
      </c>
      <c r="B25">
        <v>104</v>
      </c>
      <c r="C25" t="s">
        <v>9332</v>
      </c>
      <c r="D25" t="s">
        <v>678</v>
      </c>
      <c r="E25" t="s">
        <v>409</v>
      </c>
      <c r="F25" t="s">
        <v>410</v>
      </c>
      <c r="G25" t="s">
        <v>352</v>
      </c>
      <c r="H25" t="s">
        <v>4678</v>
      </c>
      <c r="I25">
        <v>299247</v>
      </c>
      <c r="J25" t="s">
        <v>121</v>
      </c>
      <c r="K25" t="s">
        <v>4679</v>
      </c>
      <c r="L25" t="s">
        <v>4622</v>
      </c>
      <c r="M25" t="s">
        <v>4680</v>
      </c>
      <c r="N25">
        <v>45000</v>
      </c>
      <c r="O25" t="s">
        <v>4630</v>
      </c>
      <c r="P25" t="s">
        <v>4631</v>
      </c>
      <c r="Q25" t="s">
        <v>4681</v>
      </c>
      <c r="R25">
        <v>7379403962</v>
      </c>
      <c r="S25" s="14">
        <v>46205</v>
      </c>
      <c r="T25" t="s">
        <v>4682</v>
      </c>
      <c r="U25" s="31">
        <v>46205.377546296295</v>
      </c>
      <c r="AK25" s="14">
        <v>46206</v>
      </c>
      <c r="AL25" t="s">
        <v>4683</v>
      </c>
      <c r="AM25" s="31">
        <v>46206.436192129629</v>
      </c>
      <c r="AQ25" s="31">
        <v>46206.436192129629</v>
      </c>
      <c r="AR25" s="14">
        <v>46206</v>
      </c>
      <c r="AS25" t="s">
        <v>4683</v>
      </c>
      <c r="AT25" t="s">
        <v>410</v>
      </c>
      <c r="AU25" t="s">
        <v>678</v>
      </c>
      <c r="AV25" s="14">
        <v>46206</v>
      </c>
      <c r="AW25" t="s">
        <v>4682</v>
      </c>
      <c r="AX25" s="31">
        <v>46206.454456018517</v>
      </c>
      <c r="AY25" s="14">
        <v>46206</v>
      </c>
      <c r="AZ25" t="s">
        <v>933</v>
      </c>
      <c r="BA25" s="31">
        <v>46206.463935185187</v>
      </c>
      <c r="BB25" s="14">
        <v>46206</v>
      </c>
      <c r="BC25" t="s">
        <v>4684</v>
      </c>
      <c r="BD25" s="31">
        <v>46206.497060185182</v>
      </c>
      <c r="BE25" s="14">
        <v>46206</v>
      </c>
      <c r="BF25" t="s">
        <v>942</v>
      </c>
      <c r="BG25" s="31">
        <v>46206.522858796299</v>
      </c>
      <c r="BH25" s="14">
        <v>46206</v>
      </c>
      <c r="BI25" t="s">
        <v>942</v>
      </c>
      <c r="BJ25" s="31">
        <v>46206.523530092592</v>
      </c>
      <c r="BW25" s="14">
        <v>46206</v>
      </c>
      <c r="BX25" t="s">
        <v>942</v>
      </c>
      <c r="BY25" s="31">
        <v>46206.538680555554</v>
      </c>
      <c r="BZ25" s="14">
        <v>46206</v>
      </c>
      <c r="CA25" t="s">
        <v>938</v>
      </c>
      <c r="CB25" s="31">
        <v>46206.566250000003</v>
      </c>
      <c r="CF25" s="14">
        <v>46206</v>
      </c>
      <c r="CG25" t="s">
        <v>4685</v>
      </c>
      <c r="CH25" s="31">
        <v>46206.750694444447</v>
      </c>
      <c r="CM25" s="4">
        <f t="shared" si="2"/>
        <v>46205.377546296295</v>
      </c>
      <c r="CN25">
        <f t="shared" si="3"/>
        <v>1</v>
      </c>
      <c r="CO25" t="str">
        <f>VLOOKUP(A25,Sheet1!$A$2:$B$221,2,0)</f>
        <v>East Zone</v>
      </c>
    </row>
    <row r="26" spans="1:93" x14ac:dyDescent="0.35">
      <c r="A26" t="s">
        <v>4677</v>
      </c>
      <c r="B26">
        <v>104</v>
      </c>
      <c r="C26" t="s">
        <v>9332</v>
      </c>
      <c r="D26" t="s">
        <v>678</v>
      </c>
      <c r="E26" t="s">
        <v>409</v>
      </c>
      <c r="F26" t="s">
        <v>410</v>
      </c>
      <c r="G26" t="s">
        <v>352</v>
      </c>
      <c r="H26" t="s">
        <v>4686</v>
      </c>
      <c r="I26">
        <v>351589</v>
      </c>
      <c r="J26" t="s">
        <v>113</v>
      </c>
      <c r="K26" t="s">
        <v>4687</v>
      </c>
      <c r="L26" t="s">
        <v>4622</v>
      </c>
      <c r="M26" t="s">
        <v>4688</v>
      </c>
      <c r="N26">
        <v>70000</v>
      </c>
      <c r="O26" t="s">
        <v>958</v>
      </c>
      <c r="P26" t="s">
        <v>959</v>
      </c>
      <c r="Q26" t="s">
        <v>4689</v>
      </c>
      <c r="R26">
        <v>7337650039</v>
      </c>
      <c r="S26" s="14">
        <v>46204</v>
      </c>
      <c r="T26" t="s">
        <v>4690</v>
      </c>
      <c r="U26" s="31">
        <v>46204.706018518518</v>
      </c>
      <c r="AK26" s="14">
        <v>46205</v>
      </c>
      <c r="AL26" t="s">
        <v>4683</v>
      </c>
      <c r="AM26" s="31">
        <v>46205.811400462961</v>
      </c>
      <c r="AQ26" s="31">
        <v>46205.811400462961</v>
      </c>
      <c r="AR26" s="14">
        <v>46205</v>
      </c>
      <c r="AS26" t="s">
        <v>4683</v>
      </c>
      <c r="AT26" t="s">
        <v>410</v>
      </c>
      <c r="AU26" t="s">
        <v>678</v>
      </c>
      <c r="AV26" s="14">
        <v>46206</v>
      </c>
      <c r="AW26" t="s">
        <v>4691</v>
      </c>
      <c r="AX26" s="31">
        <v>46206.496400462966</v>
      </c>
      <c r="AY26" s="14">
        <v>46206</v>
      </c>
      <c r="AZ26" t="s">
        <v>933</v>
      </c>
      <c r="BA26" s="31">
        <v>46206.499108796299</v>
      </c>
      <c r="BB26" s="14">
        <v>46206</v>
      </c>
      <c r="BC26" t="s">
        <v>4657</v>
      </c>
      <c r="BD26" s="31">
        <v>46206.520844907405</v>
      </c>
      <c r="BE26" s="14">
        <v>46206</v>
      </c>
      <c r="BF26" t="s">
        <v>942</v>
      </c>
      <c r="BG26" s="31">
        <v>46206.59170138889</v>
      </c>
      <c r="BH26" s="14">
        <v>46206</v>
      </c>
      <c r="BI26" t="s">
        <v>942</v>
      </c>
      <c r="BJ26" s="31">
        <v>46206.592592592591</v>
      </c>
      <c r="BW26" s="14">
        <v>46206</v>
      </c>
      <c r="BX26" t="s">
        <v>942</v>
      </c>
      <c r="BY26" s="31">
        <v>46206.618356481478</v>
      </c>
      <c r="BZ26" s="14">
        <v>46206</v>
      </c>
      <c r="CA26" t="s">
        <v>938</v>
      </c>
      <c r="CB26" s="31">
        <v>46206.630289351851</v>
      </c>
      <c r="CF26" s="14">
        <v>46206</v>
      </c>
      <c r="CG26" t="s">
        <v>4691</v>
      </c>
      <c r="CH26" s="31">
        <v>46206.675034722219</v>
      </c>
      <c r="CM26" s="4">
        <f t="shared" si="2"/>
        <v>46204.706018518518</v>
      </c>
      <c r="CN26">
        <f t="shared" si="3"/>
        <v>1</v>
      </c>
      <c r="CO26" t="str">
        <f>VLOOKUP(A26,Sheet1!$A$2:$B$221,2,0)</f>
        <v>East Zone</v>
      </c>
    </row>
    <row r="27" spans="1:93" x14ac:dyDescent="0.35">
      <c r="A27" t="s">
        <v>4677</v>
      </c>
      <c r="B27">
        <v>104</v>
      </c>
      <c r="C27" t="s">
        <v>9332</v>
      </c>
      <c r="D27" t="s">
        <v>678</v>
      </c>
      <c r="E27" t="s">
        <v>409</v>
      </c>
      <c r="F27" t="s">
        <v>410</v>
      </c>
      <c r="G27" t="s">
        <v>352</v>
      </c>
      <c r="H27" t="s">
        <v>11779</v>
      </c>
      <c r="I27">
        <v>432352</v>
      </c>
      <c r="J27" t="s">
        <v>4271</v>
      </c>
      <c r="K27" t="s">
        <v>4272</v>
      </c>
      <c r="L27" t="s">
        <v>4622</v>
      </c>
      <c r="M27" t="s">
        <v>11780</v>
      </c>
      <c r="N27">
        <v>45000</v>
      </c>
      <c r="O27" t="s">
        <v>4630</v>
      </c>
      <c r="P27" t="s">
        <v>4631</v>
      </c>
      <c r="Q27" t="s">
        <v>11781</v>
      </c>
      <c r="R27">
        <v>3348922621</v>
      </c>
      <c r="S27" s="14">
        <v>46210</v>
      </c>
      <c r="T27" t="s">
        <v>4705</v>
      </c>
      <c r="U27" s="31">
        <v>46210.356041666666</v>
      </c>
      <c r="AK27" s="14">
        <v>46210</v>
      </c>
      <c r="AL27" t="s">
        <v>4683</v>
      </c>
      <c r="AM27" s="31">
        <v>46210.386087962965</v>
      </c>
      <c r="AQ27" s="31">
        <v>46210.386087962965</v>
      </c>
      <c r="AR27" s="14">
        <v>46210</v>
      </c>
      <c r="AS27" t="s">
        <v>4683</v>
      </c>
      <c r="AT27" t="s">
        <v>410</v>
      </c>
      <c r="AU27" t="s">
        <v>678</v>
      </c>
      <c r="AV27" s="14">
        <v>46210</v>
      </c>
      <c r="AW27" t="s">
        <v>4691</v>
      </c>
      <c r="AX27" s="31">
        <v>46210.563657407409</v>
      </c>
      <c r="AY27" s="14">
        <v>46210</v>
      </c>
      <c r="AZ27" t="s">
        <v>933</v>
      </c>
      <c r="BA27" s="31">
        <v>46210.568645833337</v>
      </c>
      <c r="BB27" s="14">
        <v>46210</v>
      </c>
      <c r="BC27" t="s">
        <v>4757</v>
      </c>
      <c r="BD27" s="31">
        <v>46210.59815972222</v>
      </c>
      <c r="BE27" s="14">
        <v>46210</v>
      </c>
      <c r="BF27" t="s">
        <v>972</v>
      </c>
      <c r="BG27" s="31">
        <v>46210.621655092589</v>
      </c>
      <c r="BH27" s="14">
        <v>46210</v>
      </c>
      <c r="BI27" t="s">
        <v>972</v>
      </c>
      <c r="BJ27" s="31">
        <v>46210.622870370367</v>
      </c>
      <c r="BW27" s="14">
        <v>46210</v>
      </c>
      <c r="BX27" t="s">
        <v>972</v>
      </c>
      <c r="BY27" s="31">
        <v>46210.630648148152</v>
      </c>
      <c r="BZ27" s="14">
        <v>46210</v>
      </c>
      <c r="CA27" t="s">
        <v>944</v>
      </c>
      <c r="CB27" s="31">
        <v>46210.638020833336</v>
      </c>
      <c r="CF27" s="14">
        <v>46210</v>
      </c>
      <c r="CG27" t="s">
        <v>4691</v>
      </c>
      <c r="CH27" s="31">
        <v>46210.773449074077</v>
      </c>
      <c r="CM27" s="4">
        <f t="shared" si="2"/>
        <v>46210.356041666666</v>
      </c>
      <c r="CN27">
        <f t="shared" si="3"/>
        <v>0</v>
      </c>
      <c r="CO27" t="str">
        <f>VLOOKUP(A27,Sheet1!$A$2:$B$221,2,0)</f>
        <v>East Zone</v>
      </c>
    </row>
    <row r="28" spans="1:93" x14ac:dyDescent="0.35">
      <c r="A28" t="s">
        <v>4677</v>
      </c>
      <c r="B28">
        <v>104</v>
      </c>
      <c r="C28" t="s">
        <v>9332</v>
      </c>
      <c r="D28" t="s">
        <v>678</v>
      </c>
      <c r="E28" t="s">
        <v>409</v>
      </c>
      <c r="F28" t="s">
        <v>410</v>
      </c>
      <c r="G28" t="s">
        <v>352</v>
      </c>
      <c r="H28" t="s">
        <v>4692</v>
      </c>
      <c r="I28">
        <v>567724</v>
      </c>
      <c r="J28" t="s">
        <v>113</v>
      </c>
      <c r="K28" t="s">
        <v>4687</v>
      </c>
      <c r="L28" t="s">
        <v>4622</v>
      </c>
      <c r="M28" t="s">
        <v>4693</v>
      </c>
      <c r="N28">
        <v>77000</v>
      </c>
      <c r="O28" t="s">
        <v>939</v>
      </c>
      <c r="P28" t="s">
        <v>940</v>
      </c>
      <c r="Q28" t="s">
        <v>4694</v>
      </c>
      <c r="R28">
        <v>1518788031</v>
      </c>
      <c r="S28" s="14">
        <v>46205</v>
      </c>
      <c r="T28" t="s">
        <v>4690</v>
      </c>
      <c r="U28" s="31">
        <v>46205.422060185185</v>
      </c>
      <c r="AK28" s="14">
        <v>46206</v>
      </c>
      <c r="AL28" t="s">
        <v>4683</v>
      </c>
      <c r="AM28" s="31">
        <v>46206.471319444441</v>
      </c>
      <c r="AQ28" s="31">
        <v>46206.471319444441</v>
      </c>
      <c r="AR28" s="14">
        <v>46206</v>
      </c>
      <c r="AS28" t="s">
        <v>4683</v>
      </c>
      <c r="AT28" t="s">
        <v>410</v>
      </c>
      <c r="AU28" t="s">
        <v>678</v>
      </c>
      <c r="AV28" s="14">
        <v>46206</v>
      </c>
      <c r="AW28" t="s">
        <v>4691</v>
      </c>
      <c r="AX28" s="31">
        <v>46206.494467592594</v>
      </c>
      <c r="AY28" s="14">
        <v>46206</v>
      </c>
      <c r="AZ28" t="s">
        <v>933</v>
      </c>
      <c r="BA28" s="31">
        <v>46206.499097222222</v>
      </c>
      <c r="BB28" s="14">
        <v>46206</v>
      </c>
      <c r="BC28" t="s">
        <v>4657</v>
      </c>
      <c r="BD28" s="31">
        <v>46206.522627314815</v>
      </c>
      <c r="BE28" s="14">
        <v>46206</v>
      </c>
      <c r="BF28" t="s">
        <v>942</v>
      </c>
      <c r="BG28" s="31">
        <v>46206.597939814812</v>
      </c>
      <c r="BH28" s="14">
        <v>46206</v>
      </c>
      <c r="BI28" t="s">
        <v>942</v>
      </c>
      <c r="BJ28" s="31">
        <v>46206.599143518521</v>
      </c>
      <c r="BW28" s="14">
        <v>46206</v>
      </c>
      <c r="BX28" t="s">
        <v>942</v>
      </c>
      <c r="BY28" s="31">
        <v>46206.619814814818</v>
      </c>
      <c r="BZ28" s="14">
        <v>46206</v>
      </c>
      <c r="CA28" t="s">
        <v>938</v>
      </c>
      <c r="CB28" s="31">
        <v>46206.630347222221</v>
      </c>
      <c r="CF28" s="14">
        <v>46206</v>
      </c>
      <c r="CG28" t="s">
        <v>4685</v>
      </c>
      <c r="CH28" s="31">
        <v>46206.727534722224</v>
      </c>
      <c r="CM28" s="4">
        <f t="shared" si="2"/>
        <v>46205.422060185185</v>
      </c>
      <c r="CN28">
        <f t="shared" si="3"/>
        <v>1</v>
      </c>
      <c r="CO28" t="str">
        <f>VLOOKUP(A28,Sheet1!$A$2:$B$221,2,0)</f>
        <v>East Zone</v>
      </c>
    </row>
    <row r="29" spans="1:93" x14ac:dyDescent="0.35">
      <c r="A29" t="s">
        <v>4677</v>
      </c>
      <c r="B29">
        <v>104</v>
      </c>
      <c r="C29" t="s">
        <v>9332</v>
      </c>
      <c r="D29" t="s">
        <v>678</v>
      </c>
      <c r="E29" t="s">
        <v>409</v>
      </c>
      <c r="F29" t="s">
        <v>410</v>
      </c>
      <c r="G29" t="s">
        <v>352</v>
      </c>
      <c r="H29" t="s">
        <v>3960</v>
      </c>
      <c r="I29">
        <v>641305</v>
      </c>
      <c r="J29" t="s">
        <v>3813</v>
      </c>
      <c r="K29" t="s">
        <v>3814</v>
      </c>
      <c r="L29" t="s">
        <v>4622</v>
      </c>
      <c r="M29" t="s">
        <v>4695</v>
      </c>
      <c r="N29">
        <v>77000</v>
      </c>
      <c r="O29" t="s">
        <v>939</v>
      </c>
      <c r="P29" t="s">
        <v>940</v>
      </c>
      <c r="Q29" t="s">
        <v>3776</v>
      </c>
      <c r="R29">
        <v>9978270435</v>
      </c>
      <c r="S29" s="14">
        <v>46204</v>
      </c>
      <c r="T29" t="s">
        <v>4696</v>
      </c>
      <c r="U29" s="31">
        <v>46204.599479166667</v>
      </c>
      <c r="AK29" s="14">
        <v>46204</v>
      </c>
      <c r="AL29" t="s">
        <v>4691</v>
      </c>
      <c r="AM29" s="31">
        <v>46204.653067129628</v>
      </c>
      <c r="AQ29" s="31">
        <v>46204.653067129628</v>
      </c>
      <c r="AR29" s="14">
        <v>46204</v>
      </c>
      <c r="AS29" t="s">
        <v>4691</v>
      </c>
      <c r="AT29" t="s">
        <v>4697</v>
      </c>
      <c r="AU29" t="s">
        <v>677</v>
      </c>
      <c r="AV29" s="14">
        <v>46204</v>
      </c>
      <c r="AW29" t="s">
        <v>4691</v>
      </c>
      <c r="AX29" s="31">
        <v>46204.803865740738</v>
      </c>
      <c r="AY29" s="14">
        <v>46205</v>
      </c>
      <c r="AZ29" t="s">
        <v>933</v>
      </c>
      <c r="BA29" s="31">
        <v>46205.39571759259</v>
      </c>
      <c r="BB29" s="14">
        <v>46205</v>
      </c>
      <c r="BC29" t="s">
        <v>4657</v>
      </c>
      <c r="BD29" s="31">
        <v>46205.427997685183</v>
      </c>
      <c r="BE29" s="14">
        <v>46205</v>
      </c>
      <c r="BF29" t="s">
        <v>943</v>
      </c>
      <c r="BG29" s="31">
        <v>46205.474328703705</v>
      </c>
      <c r="BH29" s="14">
        <v>46205</v>
      </c>
      <c r="BI29" t="s">
        <v>943</v>
      </c>
      <c r="BJ29" s="31">
        <v>46205.478506944448</v>
      </c>
      <c r="BW29" s="14">
        <v>46205</v>
      </c>
      <c r="BX29" t="s">
        <v>943</v>
      </c>
      <c r="BY29" s="31">
        <v>46205.481574074074</v>
      </c>
      <c r="BZ29" s="14">
        <v>46205</v>
      </c>
      <c r="CA29" t="s">
        <v>944</v>
      </c>
      <c r="CB29" s="31">
        <v>46205.495717592596</v>
      </c>
      <c r="CF29" s="14">
        <v>46206</v>
      </c>
      <c r="CG29" t="s">
        <v>4685</v>
      </c>
      <c r="CH29" s="31">
        <v>46206.747534722221</v>
      </c>
      <c r="CM29" s="4">
        <f t="shared" si="2"/>
        <v>46204.599479166667</v>
      </c>
      <c r="CN29">
        <f t="shared" si="3"/>
        <v>0</v>
      </c>
      <c r="CO29" t="str">
        <f>VLOOKUP(A29,Sheet1!$A$2:$B$221,2,0)</f>
        <v>East Zone</v>
      </c>
    </row>
    <row r="30" spans="1:93" x14ac:dyDescent="0.35">
      <c r="A30" t="s">
        <v>4677</v>
      </c>
      <c r="B30">
        <v>104</v>
      </c>
      <c r="C30" t="s">
        <v>9332</v>
      </c>
      <c r="D30" t="s">
        <v>678</v>
      </c>
      <c r="E30" t="s">
        <v>409</v>
      </c>
      <c r="F30" t="s">
        <v>410</v>
      </c>
      <c r="G30" t="s">
        <v>352</v>
      </c>
      <c r="H30" t="s">
        <v>4698</v>
      </c>
      <c r="I30">
        <v>736022</v>
      </c>
      <c r="J30" t="s">
        <v>121</v>
      </c>
      <c r="K30" t="s">
        <v>4679</v>
      </c>
      <c r="L30" t="s">
        <v>4622</v>
      </c>
      <c r="M30" t="s">
        <v>4699</v>
      </c>
      <c r="N30">
        <v>45000</v>
      </c>
      <c r="O30" t="s">
        <v>4630</v>
      </c>
      <c r="P30" t="s">
        <v>4631</v>
      </c>
      <c r="Q30" t="s">
        <v>4700</v>
      </c>
      <c r="R30">
        <v>9660518345</v>
      </c>
      <c r="S30" s="14">
        <v>46205</v>
      </c>
      <c r="T30" t="s">
        <v>4682</v>
      </c>
      <c r="U30" s="31">
        <v>46205.357546296298</v>
      </c>
      <c r="AK30" s="14">
        <v>46205</v>
      </c>
      <c r="AL30" t="s">
        <v>4683</v>
      </c>
      <c r="AM30" s="31">
        <v>46205.455358796295</v>
      </c>
      <c r="AQ30" s="31">
        <v>46205.455358796295</v>
      </c>
      <c r="AR30" s="14">
        <v>46205</v>
      </c>
      <c r="AS30" t="s">
        <v>4683</v>
      </c>
      <c r="AT30" t="s">
        <v>410</v>
      </c>
      <c r="AU30" t="s">
        <v>678</v>
      </c>
      <c r="AV30" s="14">
        <v>46205</v>
      </c>
      <c r="AW30" t="s">
        <v>4691</v>
      </c>
      <c r="AX30" s="31">
        <v>46205.5859375</v>
      </c>
      <c r="AY30" s="14">
        <v>46205</v>
      </c>
      <c r="AZ30" t="s">
        <v>933</v>
      </c>
      <c r="BA30" s="31">
        <v>46205.59034722222</v>
      </c>
      <c r="BB30" s="14">
        <v>46205</v>
      </c>
      <c r="BC30" t="s">
        <v>4701</v>
      </c>
      <c r="BD30" s="31">
        <v>46205.613912037035</v>
      </c>
      <c r="BE30" s="14">
        <v>46205</v>
      </c>
      <c r="BF30" t="s">
        <v>937</v>
      </c>
      <c r="BG30" s="31">
        <v>46205.63548611111</v>
      </c>
      <c r="BH30" s="14">
        <v>46205</v>
      </c>
      <c r="BI30" t="s">
        <v>937</v>
      </c>
      <c r="BJ30" s="31">
        <v>46205.637685185182</v>
      </c>
      <c r="BW30" s="14">
        <v>46205</v>
      </c>
      <c r="BX30" t="s">
        <v>937</v>
      </c>
      <c r="BY30" s="31">
        <v>46205.651192129626</v>
      </c>
      <c r="BZ30" s="14">
        <v>46205</v>
      </c>
      <c r="CA30" t="s">
        <v>944</v>
      </c>
      <c r="CB30" s="31">
        <v>46205.669814814813</v>
      </c>
      <c r="CF30" s="14">
        <v>46205</v>
      </c>
      <c r="CG30" t="s">
        <v>4685</v>
      </c>
      <c r="CH30" s="31">
        <v>46205.795405092591</v>
      </c>
      <c r="CM30" s="4">
        <f t="shared" si="2"/>
        <v>46205.357546296298</v>
      </c>
      <c r="CN30">
        <f t="shared" si="3"/>
        <v>0</v>
      </c>
      <c r="CO30" t="str">
        <f>VLOOKUP(A30,Sheet1!$A$2:$B$221,2,0)</f>
        <v>East Zone</v>
      </c>
    </row>
    <row r="31" spans="1:93" x14ac:dyDescent="0.35">
      <c r="A31" t="s">
        <v>4677</v>
      </c>
      <c r="B31">
        <v>104</v>
      </c>
      <c r="C31" t="s">
        <v>9332</v>
      </c>
      <c r="D31" t="s">
        <v>678</v>
      </c>
      <c r="E31" t="s">
        <v>409</v>
      </c>
      <c r="F31" t="s">
        <v>410</v>
      </c>
      <c r="G31" t="s">
        <v>352</v>
      </c>
      <c r="H31" t="s">
        <v>11782</v>
      </c>
      <c r="I31">
        <v>746098</v>
      </c>
      <c r="J31" t="s">
        <v>113</v>
      </c>
      <c r="K31" t="s">
        <v>4687</v>
      </c>
      <c r="L31" t="s">
        <v>4622</v>
      </c>
      <c r="M31" t="s">
        <v>11783</v>
      </c>
      <c r="N31">
        <v>55000</v>
      </c>
      <c r="O31" t="s">
        <v>4041</v>
      </c>
      <c r="P31" t="s">
        <v>4042</v>
      </c>
      <c r="Q31" t="s">
        <v>11784</v>
      </c>
      <c r="R31">
        <v>8341181263</v>
      </c>
      <c r="S31" s="14">
        <v>46209</v>
      </c>
      <c r="T31" t="s">
        <v>4690</v>
      </c>
      <c r="U31" s="31">
        <v>46209.517118055555</v>
      </c>
      <c r="AK31" s="14">
        <v>46210</v>
      </c>
      <c r="AL31" t="s">
        <v>4691</v>
      </c>
      <c r="AM31" s="31">
        <v>46210.750775462962</v>
      </c>
      <c r="AQ31" s="31">
        <v>46210.750775462962</v>
      </c>
      <c r="AR31" s="14">
        <v>46210</v>
      </c>
      <c r="AS31" t="s">
        <v>4691</v>
      </c>
      <c r="AT31" t="s">
        <v>4697</v>
      </c>
      <c r="AU31" t="s">
        <v>677</v>
      </c>
      <c r="AV31" s="14">
        <v>46210</v>
      </c>
      <c r="AW31" t="s">
        <v>4691</v>
      </c>
      <c r="AX31" s="31">
        <v>46210.751250000001</v>
      </c>
      <c r="CM31" s="4">
        <f t="shared" si="2"/>
        <v>46209.517118055555</v>
      </c>
      <c r="CN31">
        <f t="shared" si="3"/>
        <v>1</v>
      </c>
      <c r="CO31" t="str">
        <f>VLOOKUP(A31,Sheet1!$A$2:$B$221,2,0)</f>
        <v>East Zone</v>
      </c>
    </row>
    <row r="32" spans="1:93" x14ac:dyDescent="0.35">
      <c r="A32" t="s">
        <v>4677</v>
      </c>
      <c r="B32">
        <v>104</v>
      </c>
      <c r="C32" t="s">
        <v>9332</v>
      </c>
      <c r="D32" t="s">
        <v>678</v>
      </c>
      <c r="E32" t="s">
        <v>409</v>
      </c>
      <c r="F32" t="s">
        <v>410</v>
      </c>
      <c r="G32" t="s">
        <v>352</v>
      </c>
      <c r="H32" t="s">
        <v>4702</v>
      </c>
      <c r="I32">
        <v>773620</v>
      </c>
      <c r="J32" t="s">
        <v>4271</v>
      </c>
      <c r="K32" t="s">
        <v>4272</v>
      </c>
      <c r="L32" t="s">
        <v>4622</v>
      </c>
      <c r="M32" t="s">
        <v>4703</v>
      </c>
      <c r="N32">
        <v>55000</v>
      </c>
      <c r="O32" t="s">
        <v>945</v>
      </c>
      <c r="P32" t="s">
        <v>946</v>
      </c>
      <c r="Q32" t="s">
        <v>4704</v>
      </c>
      <c r="R32">
        <v>3654210813</v>
      </c>
      <c r="S32" s="14">
        <v>46204</v>
      </c>
      <c r="T32" t="s">
        <v>4705</v>
      </c>
      <c r="U32" s="31">
        <v>46204.464259259257</v>
      </c>
      <c r="AK32" s="14">
        <v>46204</v>
      </c>
      <c r="AL32" t="s">
        <v>4691</v>
      </c>
      <c r="AM32" s="31">
        <v>46204.524918981479</v>
      </c>
      <c r="AQ32" s="31">
        <v>46204.524918981479</v>
      </c>
      <c r="AR32" s="14">
        <v>46204</v>
      </c>
      <c r="AS32" t="s">
        <v>4691</v>
      </c>
      <c r="AT32" t="s">
        <v>4697</v>
      </c>
      <c r="AU32" t="s">
        <v>677</v>
      </c>
      <c r="AV32" s="14">
        <v>46204</v>
      </c>
      <c r="AW32" t="s">
        <v>4691</v>
      </c>
      <c r="AX32" s="31">
        <v>46204.528055555558</v>
      </c>
      <c r="AY32" s="14">
        <v>46204</v>
      </c>
      <c r="AZ32" t="s">
        <v>933</v>
      </c>
      <c r="BA32" s="31">
        <v>46204.539224537039</v>
      </c>
      <c r="BB32" s="14">
        <v>46204</v>
      </c>
      <c r="BC32" t="s">
        <v>4706</v>
      </c>
      <c r="BD32" s="31">
        <v>46204.557106481479</v>
      </c>
      <c r="BE32" s="14">
        <v>46204</v>
      </c>
      <c r="BF32" t="s">
        <v>937</v>
      </c>
      <c r="BG32" s="31">
        <v>46204.61346064815</v>
      </c>
      <c r="BH32" s="14">
        <v>46204</v>
      </c>
      <c r="BI32" t="s">
        <v>937</v>
      </c>
      <c r="BJ32" s="31">
        <v>46204.614629629628</v>
      </c>
      <c r="BW32" s="14">
        <v>46204</v>
      </c>
      <c r="BX32" t="s">
        <v>937</v>
      </c>
      <c r="BY32" s="31">
        <v>46204.633240740739</v>
      </c>
      <c r="BZ32" s="14">
        <v>46204</v>
      </c>
      <c r="CA32" t="s">
        <v>944</v>
      </c>
      <c r="CB32" s="31">
        <v>46204.639270833337</v>
      </c>
      <c r="CF32" s="14">
        <v>46204</v>
      </c>
      <c r="CG32" t="s">
        <v>4691</v>
      </c>
      <c r="CH32" s="31">
        <v>46204.733368055553</v>
      </c>
      <c r="CM32" s="4">
        <f t="shared" si="2"/>
        <v>46204.464259259257</v>
      </c>
      <c r="CN32">
        <f t="shared" si="3"/>
        <v>0</v>
      </c>
      <c r="CO32" t="str">
        <f>VLOOKUP(A32,Sheet1!$A$2:$B$221,2,0)</f>
        <v>East Zone</v>
      </c>
    </row>
    <row r="33" spans="1:93" x14ac:dyDescent="0.35">
      <c r="A33" t="s">
        <v>4677</v>
      </c>
      <c r="B33">
        <v>104</v>
      </c>
      <c r="C33" t="s">
        <v>9332</v>
      </c>
      <c r="D33" t="s">
        <v>678</v>
      </c>
      <c r="E33" t="s">
        <v>409</v>
      </c>
      <c r="F33" t="s">
        <v>410</v>
      </c>
      <c r="G33" t="s">
        <v>352</v>
      </c>
      <c r="H33" t="s">
        <v>4707</v>
      </c>
      <c r="I33">
        <v>776645</v>
      </c>
      <c r="J33" t="s">
        <v>4271</v>
      </c>
      <c r="K33" t="s">
        <v>4272</v>
      </c>
      <c r="L33" t="s">
        <v>4622</v>
      </c>
      <c r="M33" t="s">
        <v>4708</v>
      </c>
      <c r="N33">
        <v>50000</v>
      </c>
      <c r="O33" t="s">
        <v>947</v>
      </c>
      <c r="P33" t="s">
        <v>948</v>
      </c>
      <c r="Q33" t="s">
        <v>3734</v>
      </c>
      <c r="R33">
        <v>2432272117</v>
      </c>
      <c r="S33" s="14">
        <v>46204</v>
      </c>
      <c r="T33" t="s">
        <v>4705</v>
      </c>
      <c r="U33" s="31">
        <v>46204.539386574077</v>
      </c>
      <c r="AK33" s="14">
        <v>46205</v>
      </c>
      <c r="AL33" t="s">
        <v>4683</v>
      </c>
      <c r="AM33" s="31">
        <v>46205.525277777779</v>
      </c>
      <c r="AQ33" s="31">
        <v>46205.525277777779</v>
      </c>
      <c r="AR33" s="14">
        <v>46205</v>
      </c>
      <c r="AS33" t="s">
        <v>4683</v>
      </c>
      <c r="AT33" t="s">
        <v>410</v>
      </c>
      <c r="AU33" t="s">
        <v>678</v>
      </c>
      <c r="AV33" s="14">
        <v>46205</v>
      </c>
      <c r="AW33" t="s">
        <v>4691</v>
      </c>
      <c r="AX33" s="31">
        <v>46205.548067129632</v>
      </c>
      <c r="AY33" s="14">
        <v>46205</v>
      </c>
      <c r="AZ33" t="s">
        <v>933</v>
      </c>
      <c r="BA33" s="31">
        <v>46205.56894675926</v>
      </c>
      <c r="BB33" s="14">
        <v>46205</v>
      </c>
      <c r="BC33" t="s">
        <v>4657</v>
      </c>
      <c r="BD33" s="31">
        <v>46205.599374999998</v>
      </c>
      <c r="BE33" s="14">
        <v>46205</v>
      </c>
      <c r="BF33" t="s">
        <v>942</v>
      </c>
      <c r="BG33" s="31">
        <v>46205.652037037034</v>
      </c>
      <c r="BH33" s="14">
        <v>46205</v>
      </c>
      <c r="BI33" t="s">
        <v>942</v>
      </c>
      <c r="BJ33" s="31">
        <v>46205.652731481481</v>
      </c>
      <c r="BW33" s="14">
        <v>46205</v>
      </c>
      <c r="BX33" t="s">
        <v>942</v>
      </c>
      <c r="BY33" s="31">
        <v>46205.658831018518</v>
      </c>
      <c r="BZ33" s="14">
        <v>46205</v>
      </c>
      <c r="CA33" t="s">
        <v>938</v>
      </c>
      <c r="CB33" s="31">
        <v>46205.672291666669</v>
      </c>
      <c r="CF33" s="14">
        <v>46205</v>
      </c>
      <c r="CG33" t="s">
        <v>4685</v>
      </c>
      <c r="CH33" s="31">
        <v>46205.757789351854</v>
      </c>
      <c r="CM33" s="4">
        <f t="shared" si="2"/>
        <v>46204.539386574077</v>
      </c>
      <c r="CN33">
        <f t="shared" si="3"/>
        <v>1</v>
      </c>
      <c r="CO33" t="str">
        <f>VLOOKUP(A33,Sheet1!$A$2:$B$221,2,0)</f>
        <v>East Zone</v>
      </c>
    </row>
    <row r="34" spans="1:93" x14ac:dyDescent="0.35">
      <c r="A34" t="s">
        <v>4677</v>
      </c>
      <c r="B34">
        <v>104</v>
      </c>
      <c r="C34" t="s">
        <v>9332</v>
      </c>
      <c r="D34" t="s">
        <v>678</v>
      </c>
      <c r="E34" t="s">
        <v>409</v>
      </c>
      <c r="F34" t="s">
        <v>410</v>
      </c>
      <c r="G34" t="s">
        <v>352</v>
      </c>
      <c r="H34" t="s">
        <v>3811</v>
      </c>
      <c r="I34">
        <v>777034</v>
      </c>
      <c r="J34" t="s">
        <v>3813</v>
      </c>
      <c r="K34" t="s">
        <v>3814</v>
      </c>
      <c r="L34" t="s">
        <v>4622</v>
      </c>
      <c r="M34" t="s">
        <v>4709</v>
      </c>
      <c r="N34">
        <v>90000</v>
      </c>
      <c r="O34" t="s">
        <v>931</v>
      </c>
      <c r="P34" t="s">
        <v>932</v>
      </c>
      <c r="Q34" t="s">
        <v>3812</v>
      </c>
      <c r="R34">
        <v>3907800323</v>
      </c>
      <c r="S34" s="14">
        <v>46204</v>
      </c>
      <c r="T34" t="s">
        <v>4696</v>
      </c>
      <c r="U34" s="31">
        <v>46204.419861111113</v>
      </c>
      <c r="AK34" s="14">
        <v>46204</v>
      </c>
      <c r="AL34" t="s">
        <v>4691</v>
      </c>
      <c r="AM34" s="31">
        <v>46204.590567129628</v>
      </c>
      <c r="AQ34" s="31">
        <v>46204.590567129628</v>
      </c>
      <c r="AR34" s="14">
        <v>46204</v>
      </c>
      <c r="AS34" t="s">
        <v>4691</v>
      </c>
      <c r="AT34" t="s">
        <v>4697</v>
      </c>
      <c r="AU34" t="s">
        <v>677</v>
      </c>
      <c r="AV34" s="14">
        <v>46204</v>
      </c>
      <c r="AW34" t="s">
        <v>4691</v>
      </c>
      <c r="AX34" s="31">
        <v>46204.600787037038</v>
      </c>
      <c r="AY34" s="14">
        <v>46204</v>
      </c>
      <c r="AZ34" t="s">
        <v>933</v>
      </c>
      <c r="BA34" s="31">
        <v>46204.606400462966</v>
      </c>
      <c r="BB34" s="14">
        <v>46204</v>
      </c>
      <c r="BC34" t="s">
        <v>4633</v>
      </c>
      <c r="BD34" s="31">
        <v>46204.635324074072</v>
      </c>
      <c r="BE34" s="14">
        <v>46204</v>
      </c>
      <c r="BF34" t="s">
        <v>937</v>
      </c>
      <c r="BG34" s="31">
        <v>46204.667847222219</v>
      </c>
      <c r="BH34" s="14">
        <v>46204</v>
      </c>
      <c r="BI34" t="s">
        <v>937</v>
      </c>
      <c r="BJ34" s="31">
        <v>46204.669004629628</v>
      </c>
      <c r="BW34" s="14">
        <v>46204</v>
      </c>
      <c r="BX34" t="s">
        <v>937</v>
      </c>
      <c r="BY34" s="31">
        <v>46204.685115740744</v>
      </c>
      <c r="BZ34" s="14">
        <v>46204</v>
      </c>
      <c r="CA34" t="s">
        <v>944</v>
      </c>
      <c r="CB34" s="31">
        <v>46204.697685185187</v>
      </c>
      <c r="CF34" s="14">
        <v>46204</v>
      </c>
      <c r="CG34" t="s">
        <v>4691</v>
      </c>
      <c r="CH34" s="31">
        <v>46204.751527777778</v>
      </c>
      <c r="CM34" s="4">
        <f t="shared" si="2"/>
        <v>46204.419861111113</v>
      </c>
      <c r="CN34">
        <f t="shared" si="3"/>
        <v>0</v>
      </c>
      <c r="CO34" t="str">
        <f>VLOOKUP(A34,Sheet1!$A$2:$B$221,2,0)</f>
        <v>East Zone</v>
      </c>
    </row>
    <row r="35" spans="1:93" x14ac:dyDescent="0.35">
      <c r="A35" t="s">
        <v>4710</v>
      </c>
      <c r="B35">
        <v>113</v>
      </c>
      <c r="C35" t="s">
        <v>9332</v>
      </c>
      <c r="D35" t="s">
        <v>678</v>
      </c>
      <c r="E35" t="s">
        <v>121</v>
      </c>
      <c r="F35" t="s">
        <v>357</v>
      </c>
      <c r="G35" t="s">
        <v>358</v>
      </c>
      <c r="H35" t="s">
        <v>4711</v>
      </c>
      <c r="I35">
        <v>28553</v>
      </c>
      <c r="J35" t="s">
        <v>4712</v>
      </c>
      <c r="K35" t="s">
        <v>4713</v>
      </c>
      <c r="L35" t="s">
        <v>4622</v>
      </c>
      <c r="M35" t="s">
        <v>4714</v>
      </c>
      <c r="N35">
        <v>90000</v>
      </c>
      <c r="O35" t="s">
        <v>931</v>
      </c>
      <c r="P35" t="s">
        <v>932</v>
      </c>
      <c r="Q35" t="s">
        <v>4083</v>
      </c>
      <c r="R35">
        <v>1495491876</v>
      </c>
      <c r="S35" s="14">
        <v>46206</v>
      </c>
      <c r="T35" t="s">
        <v>2977</v>
      </c>
      <c r="U35" s="31">
        <v>46206.396249999998</v>
      </c>
      <c r="AK35" s="14">
        <v>46206</v>
      </c>
      <c r="AL35" t="s">
        <v>2386</v>
      </c>
      <c r="AM35" s="31">
        <v>46206.425439814811</v>
      </c>
      <c r="AQ35" s="31">
        <v>46206.425439814811</v>
      </c>
      <c r="AR35" s="14">
        <v>46206</v>
      </c>
      <c r="AS35" t="s">
        <v>2386</v>
      </c>
      <c r="AT35" t="s">
        <v>4715</v>
      </c>
      <c r="AU35" t="s">
        <v>677</v>
      </c>
      <c r="AV35" s="14">
        <v>46206</v>
      </c>
      <c r="AW35" t="s">
        <v>2977</v>
      </c>
      <c r="AX35" s="31">
        <v>46206.461840277778</v>
      </c>
      <c r="AY35" s="14">
        <v>46206</v>
      </c>
      <c r="AZ35" t="s">
        <v>933</v>
      </c>
      <c r="BA35" s="31">
        <v>46206.463969907411</v>
      </c>
      <c r="BB35" s="14">
        <v>46206</v>
      </c>
      <c r="BC35" t="s">
        <v>4716</v>
      </c>
      <c r="BD35" s="31">
        <v>46206.470532407409</v>
      </c>
      <c r="BE35" s="14">
        <v>46206</v>
      </c>
      <c r="BF35" t="s">
        <v>955</v>
      </c>
      <c r="BG35" s="31">
        <v>46206.500659722224</v>
      </c>
      <c r="BH35" s="14">
        <v>46206</v>
      </c>
      <c r="BI35" t="s">
        <v>955</v>
      </c>
      <c r="BJ35" s="31">
        <v>46206.503032407411</v>
      </c>
      <c r="BW35" s="14">
        <v>46206</v>
      </c>
      <c r="BX35" t="s">
        <v>955</v>
      </c>
      <c r="BY35" s="31">
        <v>46206.511932870373</v>
      </c>
      <c r="BZ35" s="14">
        <v>46206</v>
      </c>
      <c r="CA35" t="s">
        <v>944</v>
      </c>
      <c r="CB35" s="31">
        <v>46206.532638888886</v>
      </c>
      <c r="CF35" s="14">
        <v>46206</v>
      </c>
      <c r="CG35" t="s">
        <v>2977</v>
      </c>
      <c r="CH35" s="31">
        <v>46206.606678240743</v>
      </c>
      <c r="CM35" s="4">
        <f t="shared" si="2"/>
        <v>46206.396249999998</v>
      </c>
      <c r="CN35">
        <f t="shared" si="3"/>
        <v>0</v>
      </c>
      <c r="CO35" t="str">
        <f>VLOOKUP(A35,Sheet1!$A$2:$B$221,2,0)</f>
        <v>East Zone</v>
      </c>
    </row>
    <row r="36" spans="1:93" x14ac:dyDescent="0.35">
      <c r="A36" t="s">
        <v>4710</v>
      </c>
      <c r="B36">
        <v>113</v>
      </c>
      <c r="C36" t="s">
        <v>9332</v>
      </c>
      <c r="D36" t="s">
        <v>678</v>
      </c>
      <c r="E36" t="s">
        <v>121</v>
      </c>
      <c r="F36" t="s">
        <v>357</v>
      </c>
      <c r="G36" t="s">
        <v>358</v>
      </c>
      <c r="H36" t="s">
        <v>9898</v>
      </c>
      <c r="I36">
        <v>201912</v>
      </c>
      <c r="J36" t="s">
        <v>950</v>
      </c>
      <c r="K36" t="s">
        <v>951</v>
      </c>
      <c r="L36" t="s">
        <v>4622</v>
      </c>
      <c r="M36" t="s">
        <v>9899</v>
      </c>
      <c r="N36">
        <v>80000</v>
      </c>
      <c r="O36" t="s">
        <v>9436</v>
      </c>
      <c r="P36" t="s">
        <v>9437</v>
      </c>
      <c r="Q36" t="s">
        <v>9900</v>
      </c>
      <c r="R36">
        <v>8166606722</v>
      </c>
      <c r="S36" s="14">
        <v>46209</v>
      </c>
      <c r="T36" t="s">
        <v>4719</v>
      </c>
      <c r="U36" s="31">
        <v>46209.530717592592</v>
      </c>
      <c r="AK36" s="14">
        <v>46209</v>
      </c>
      <c r="AL36" t="s">
        <v>954</v>
      </c>
      <c r="AM36" s="31">
        <v>46209.597407407404</v>
      </c>
      <c r="AQ36" s="31">
        <v>46209.597407407404</v>
      </c>
      <c r="AR36" s="14">
        <v>46209</v>
      </c>
      <c r="AS36" t="s">
        <v>954</v>
      </c>
      <c r="AT36" t="s">
        <v>357</v>
      </c>
      <c r="AU36" t="s">
        <v>678</v>
      </c>
      <c r="AV36" s="14">
        <v>46209</v>
      </c>
      <c r="AW36" t="s">
        <v>4719</v>
      </c>
      <c r="AX36" s="31">
        <v>46209.607430555552</v>
      </c>
      <c r="AY36" s="14">
        <v>46209</v>
      </c>
      <c r="AZ36" t="s">
        <v>933</v>
      </c>
      <c r="BA36" s="31">
        <v>46209.610150462962</v>
      </c>
      <c r="BB36" s="14">
        <v>46209</v>
      </c>
      <c r="BC36" t="s">
        <v>5362</v>
      </c>
      <c r="BD36" s="31">
        <v>46209.644606481481</v>
      </c>
      <c r="BE36" s="14">
        <v>46209</v>
      </c>
      <c r="BF36" t="s">
        <v>973</v>
      </c>
      <c r="BG36" s="31">
        <v>46209.68346064815</v>
      </c>
      <c r="BH36" s="14">
        <v>46209</v>
      </c>
      <c r="BI36" t="s">
        <v>973</v>
      </c>
      <c r="BJ36" s="31">
        <v>46209.686481481483</v>
      </c>
      <c r="BW36" s="14">
        <v>46209</v>
      </c>
      <c r="BX36" t="s">
        <v>973</v>
      </c>
      <c r="BY36" s="31">
        <v>46209.700254629628</v>
      </c>
      <c r="BZ36" s="14">
        <v>46209</v>
      </c>
      <c r="CA36" t="s">
        <v>944</v>
      </c>
      <c r="CB36" s="31">
        <v>46209.70815972222</v>
      </c>
      <c r="CF36" s="14">
        <v>46209</v>
      </c>
      <c r="CG36" t="s">
        <v>2386</v>
      </c>
      <c r="CH36" s="31">
        <v>46209.718784722223</v>
      </c>
      <c r="CM36" s="4">
        <f t="shared" si="2"/>
        <v>46209.530717592592</v>
      </c>
      <c r="CN36">
        <f t="shared" si="3"/>
        <v>0</v>
      </c>
      <c r="CO36" t="str">
        <f>VLOOKUP(A36,Sheet1!$A$2:$B$221,2,0)</f>
        <v>East Zone</v>
      </c>
    </row>
    <row r="37" spans="1:93" x14ac:dyDescent="0.35">
      <c r="A37" t="s">
        <v>4710</v>
      </c>
      <c r="B37">
        <v>113</v>
      </c>
      <c r="C37" t="s">
        <v>9332</v>
      </c>
      <c r="D37" t="s">
        <v>678</v>
      </c>
      <c r="E37" t="s">
        <v>121</v>
      </c>
      <c r="F37" t="s">
        <v>357</v>
      </c>
      <c r="G37" t="s">
        <v>358</v>
      </c>
      <c r="H37" t="s">
        <v>9901</v>
      </c>
      <c r="I37">
        <v>316659</v>
      </c>
      <c r="J37" t="s">
        <v>1572</v>
      </c>
      <c r="K37" t="s">
        <v>1573</v>
      </c>
      <c r="L37" t="s">
        <v>4622</v>
      </c>
      <c r="M37" t="s">
        <v>9902</v>
      </c>
      <c r="N37">
        <v>70000</v>
      </c>
      <c r="O37" t="s">
        <v>9479</v>
      </c>
      <c r="P37" t="s">
        <v>9480</v>
      </c>
      <c r="Q37" t="s">
        <v>3156</v>
      </c>
      <c r="R37">
        <v>7394165046</v>
      </c>
      <c r="S37" s="14">
        <v>46209</v>
      </c>
      <c r="T37" t="s">
        <v>9903</v>
      </c>
      <c r="U37" s="31">
        <v>46209.493819444448</v>
      </c>
      <c r="AK37" s="14">
        <v>46209</v>
      </c>
      <c r="AL37" t="s">
        <v>954</v>
      </c>
      <c r="AM37" s="31">
        <v>46209.534560185188</v>
      </c>
      <c r="AQ37" s="31">
        <v>46209.534560185188</v>
      </c>
      <c r="AR37" s="14">
        <v>46209</v>
      </c>
      <c r="AS37" t="s">
        <v>954</v>
      </c>
      <c r="AT37" t="s">
        <v>357</v>
      </c>
      <c r="AU37" t="s">
        <v>678</v>
      </c>
      <c r="AV37" s="14">
        <v>46209</v>
      </c>
      <c r="AW37" t="s">
        <v>9903</v>
      </c>
      <c r="AX37" s="31">
        <v>46209.552893518521</v>
      </c>
      <c r="AY37" s="14">
        <v>46209</v>
      </c>
      <c r="AZ37" t="s">
        <v>933</v>
      </c>
      <c r="BA37" s="31">
        <v>46209.571458333332</v>
      </c>
      <c r="BB37" s="14">
        <v>46209</v>
      </c>
      <c r="BC37" t="s">
        <v>4788</v>
      </c>
      <c r="BD37" s="31">
        <v>46209.595300925925</v>
      </c>
      <c r="BE37" s="14">
        <v>46209</v>
      </c>
      <c r="BF37" t="s">
        <v>943</v>
      </c>
      <c r="BG37" s="31">
        <v>46209.603587962964</v>
      </c>
      <c r="BH37" s="14">
        <v>46209</v>
      </c>
      <c r="BI37" t="s">
        <v>943</v>
      </c>
      <c r="BJ37" s="31">
        <v>46209.614756944444</v>
      </c>
      <c r="BW37" s="14">
        <v>46209</v>
      </c>
      <c r="BX37" t="s">
        <v>943</v>
      </c>
      <c r="BY37" s="31">
        <v>46209.619884259257</v>
      </c>
      <c r="BZ37" s="14">
        <v>46209</v>
      </c>
      <c r="CA37" t="s">
        <v>938</v>
      </c>
      <c r="CB37" s="31">
        <v>46209.682986111111</v>
      </c>
      <c r="CF37" s="14">
        <v>46209</v>
      </c>
      <c r="CG37" t="s">
        <v>2386</v>
      </c>
      <c r="CH37" s="31">
        <v>46209.724918981483</v>
      </c>
      <c r="CM37" s="4">
        <f t="shared" si="2"/>
        <v>46209.493819444448</v>
      </c>
      <c r="CN37">
        <f t="shared" si="3"/>
        <v>0</v>
      </c>
      <c r="CO37" t="str">
        <f>VLOOKUP(A37,Sheet1!$A$2:$B$221,2,0)</f>
        <v>East Zone</v>
      </c>
    </row>
    <row r="38" spans="1:93" x14ac:dyDescent="0.35">
      <c r="A38" t="s">
        <v>4710</v>
      </c>
      <c r="B38">
        <v>113</v>
      </c>
      <c r="C38" t="s">
        <v>9332</v>
      </c>
      <c r="D38" t="s">
        <v>678</v>
      </c>
      <c r="E38" t="s">
        <v>121</v>
      </c>
      <c r="F38" t="s">
        <v>357</v>
      </c>
      <c r="G38" t="s">
        <v>358</v>
      </c>
      <c r="H38" t="s">
        <v>949</v>
      </c>
      <c r="I38">
        <v>387160</v>
      </c>
      <c r="J38" t="s">
        <v>950</v>
      </c>
      <c r="K38" t="s">
        <v>951</v>
      </c>
      <c r="L38" t="s">
        <v>4622</v>
      </c>
      <c r="M38" t="s">
        <v>4717</v>
      </c>
      <c r="N38">
        <v>90000</v>
      </c>
      <c r="O38" t="s">
        <v>952</v>
      </c>
      <c r="P38" t="s">
        <v>953</v>
      </c>
      <c r="Q38" t="s">
        <v>4718</v>
      </c>
      <c r="R38">
        <v>1766348555</v>
      </c>
      <c r="S38" s="14">
        <v>46204</v>
      </c>
      <c r="T38" t="s">
        <v>2977</v>
      </c>
      <c r="U38" s="31">
        <v>46204.564189814817</v>
      </c>
      <c r="AK38" s="14">
        <v>46204</v>
      </c>
      <c r="AL38" t="s">
        <v>954</v>
      </c>
      <c r="AM38" s="31">
        <v>46204.594004629631</v>
      </c>
      <c r="AQ38" s="31">
        <v>46204.594004629631</v>
      </c>
      <c r="AR38" s="14">
        <v>46204</v>
      </c>
      <c r="AS38" t="s">
        <v>954</v>
      </c>
      <c r="AT38" t="s">
        <v>357</v>
      </c>
      <c r="AU38" t="s">
        <v>678</v>
      </c>
      <c r="AV38" s="14">
        <v>46204</v>
      </c>
      <c r="AW38" t="s">
        <v>4719</v>
      </c>
      <c r="AX38" s="31">
        <v>46204.599305555559</v>
      </c>
      <c r="AY38" s="14">
        <v>46204</v>
      </c>
      <c r="AZ38" t="s">
        <v>933</v>
      </c>
      <c r="BA38" s="31">
        <v>46204.606388888889</v>
      </c>
      <c r="BB38" s="14">
        <v>46204</v>
      </c>
      <c r="BC38" t="s">
        <v>4633</v>
      </c>
      <c r="BD38" s="31">
        <v>46204.646087962959</v>
      </c>
      <c r="BE38" s="14">
        <v>46204</v>
      </c>
      <c r="BF38" t="s">
        <v>955</v>
      </c>
      <c r="BG38" s="31">
        <v>46204.678831018522</v>
      </c>
      <c r="BH38" s="14">
        <v>46204</v>
      </c>
      <c r="BI38" t="s">
        <v>955</v>
      </c>
      <c r="BJ38" s="31">
        <v>46204.679849537039</v>
      </c>
      <c r="BW38" s="14">
        <v>46204</v>
      </c>
      <c r="BX38" t="s">
        <v>955</v>
      </c>
      <c r="BY38" s="31">
        <v>46204.687337962961</v>
      </c>
      <c r="BZ38" s="14">
        <v>46204</v>
      </c>
      <c r="CA38" t="s">
        <v>944</v>
      </c>
      <c r="CB38" s="31">
        <v>46204.694930555554</v>
      </c>
      <c r="CF38" s="14">
        <v>46204</v>
      </c>
      <c r="CG38" t="s">
        <v>2977</v>
      </c>
      <c r="CH38" s="31">
        <v>46204.711493055554</v>
      </c>
      <c r="CM38" s="4">
        <f t="shared" si="2"/>
        <v>46204.564189814817</v>
      </c>
      <c r="CN38">
        <f t="shared" si="3"/>
        <v>0</v>
      </c>
      <c r="CO38" t="str">
        <f>VLOOKUP(A38,Sheet1!$A$2:$B$221,2,0)</f>
        <v>East Zone</v>
      </c>
    </row>
    <row r="39" spans="1:93" x14ac:dyDescent="0.35">
      <c r="A39" t="s">
        <v>4710</v>
      </c>
      <c r="B39">
        <v>113</v>
      </c>
      <c r="C39" t="s">
        <v>9332</v>
      </c>
      <c r="D39" t="s">
        <v>678</v>
      </c>
      <c r="E39" t="s">
        <v>121</v>
      </c>
      <c r="F39" t="s">
        <v>357</v>
      </c>
      <c r="G39" t="s">
        <v>358</v>
      </c>
      <c r="H39" t="s">
        <v>9904</v>
      </c>
      <c r="I39">
        <v>613050</v>
      </c>
      <c r="J39" t="s">
        <v>4712</v>
      </c>
      <c r="K39" t="s">
        <v>4713</v>
      </c>
      <c r="L39" t="s">
        <v>4622</v>
      </c>
      <c r="M39" t="s">
        <v>9905</v>
      </c>
      <c r="N39">
        <v>55000</v>
      </c>
      <c r="O39" t="s">
        <v>945</v>
      </c>
      <c r="P39" t="s">
        <v>946</v>
      </c>
      <c r="Q39" t="s">
        <v>9908</v>
      </c>
      <c r="R39">
        <v>7462347097</v>
      </c>
      <c r="S39" s="14">
        <v>46209</v>
      </c>
      <c r="T39" t="s">
        <v>9907</v>
      </c>
      <c r="U39" s="31">
        <v>46209.706631944442</v>
      </c>
      <c r="AK39" s="14">
        <v>46209</v>
      </c>
      <c r="AL39" t="s">
        <v>954</v>
      </c>
      <c r="AM39" s="31">
        <v>46209.766458333332</v>
      </c>
      <c r="AQ39" s="31">
        <v>46209.766458333332</v>
      </c>
      <c r="AR39" s="14">
        <v>46209</v>
      </c>
      <c r="AS39" t="s">
        <v>954</v>
      </c>
      <c r="AT39" t="s">
        <v>357</v>
      </c>
      <c r="AU39" t="s">
        <v>678</v>
      </c>
      <c r="AV39" s="14">
        <v>46210</v>
      </c>
      <c r="AW39" t="s">
        <v>2386</v>
      </c>
      <c r="AX39" s="31">
        <v>46210.572060185186</v>
      </c>
      <c r="AY39" s="14">
        <v>46210</v>
      </c>
      <c r="AZ39" t="s">
        <v>933</v>
      </c>
      <c r="BA39" s="31">
        <v>46210.583761574075</v>
      </c>
      <c r="BB39" s="14">
        <v>46210</v>
      </c>
      <c r="BC39" t="s">
        <v>4684</v>
      </c>
      <c r="BD39" s="31">
        <v>46210.683819444443</v>
      </c>
      <c r="BE39" s="14">
        <v>46210</v>
      </c>
      <c r="BF39" t="s">
        <v>942</v>
      </c>
      <c r="BG39" s="31">
        <v>46210.762141203704</v>
      </c>
      <c r="BH39" s="14">
        <v>46210</v>
      </c>
      <c r="BI39" t="s">
        <v>942</v>
      </c>
      <c r="BJ39" s="31">
        <v>46210.765590277777</v>
      </c>
      <c r="BW39" s="14">
        <v>46210</v>
      </c>
      <c r="BX39" t="s">
        <v>942</v>
      </c>
      <c r="BY39" s="31">
        <v>46210.773611111108</v>
      </c>
      <c r="BZ39" s="14">
        <v>46210</v>
      </c>
      <c r="CA39" t="s">
        <v>957</v>
      </c>
      <c r="CB39" s="31">
        <v>46210.77753472222</v>
      </c>
      <c r="CF39" s="14">
        <v>46210</v>
      </c>
      <c r="CG39" t="s">
        <v>2977</v>
      </c>
      <c r="CH39" s="31">
        <v>46210.85601851852</v>
      </c>
      <c r="CM39" s="4">
        <f t="shared" si="2"/>
        <v>46209.706631944442</v>
      </c>
      <c r="CN39">
        <f t="shared" si="3"/>
        <v>0</v>
      </c>
      <c r="CO39" t="str">
        <f>VLOOKUP(A39,Sheet1!$A$2:$B$221,2,0)</f>
        <v>East Zone</v>
      </c>
    </row>
    <row r="40" spans="1:93" x14ac:dyDescent="0.35">
      <c r="A40" t="s">
        <v>4710</v>
      </c>
      <c r="B40">
        <v>113</v>
      </c>
      <c r="C40" t="s">
        <v>9332</v>
      </c>
      <c r="D40" t="s">
        <v>678</v>
      </c>
      <c r="E40" t="s">
        <v>121</v>
      </c>
      <c r="F40" t="s">
        <v>357</v>
      </c>
      <c r="G40" t="s">
        <v>358</v>
      </c>
      <c r="H40" t="s">
        <v>9904</v>
      </c>
      <c r="I40">
        <v>613050</v>
      </c>
      <c r="J40" t="s">
        <v>4712</v>
      </c>
      <c r="K40" t="s">
        <v>4713</v>
      </c>
      <c r="L40" t="s">
        <v>4622</v>
      </c>
      <c r="M40" t="s">
        <v>9905</v>
      </c>
      <c r="N40">
        <v>50000</v>
      </c>
      <c r="O40" t="s">
        <v>947</v>
      </c>
      <c r="P40" t="s">
        <v>948</v>
      </c>
      <c r="Q40" t="s">
        <v>9906</v>
      </c>
      <c r="R40">
        <v>2632788187</v>
      </c>
      <c r="S40" s="14">
        <v>46209</v>
      </c>
      <c r="T40" t="s">
        <v>9907</v>
      </c>
      <c r="U40" s="31">
        <v>46209.706666666665</v>
      </c>
      <c r="AK40" s="14">
        <v>46209</v>
      </c>
      <c r="AL40" t="s">
        <v>954</v>
      </c>
      <c r="AM40" s="31">
        <v>46209.766504629632</v>
      </c>
      <c r="AQ40" s="31">
        <v>46209.766504629632</v>
      </c>
      <c r="AR40" s="14">
        <v>46209</v>
      </c>
      <c r="AS40" t="s">
        <v>954</v>
      </c>
      <c r="AT40" t="s">
        <v>357</v>
      </c>
      <c r="AU40" t="s">
        <v>678</v>
      </c>
      <c r="AV40" s="14">
        <v>46210</v>
      </c>
      <c r="AW40" t="s">
        <v>2386</v>
      </c>
      <c r="AX40" s="31">
        <v>46210.57203703704</v>
      </c>
      <c r="AY40" s="14">
        <v>46210</v>
      </c>
      <c r="AZ40" t="s">
        <v>933</v>
      </c>
      <c r="BA40" s="31">
        <v>46210.583761574075</v>
      </c>
      <c r="BB40" s="14">
        <v>46210</v>
      </c>
      <c r="BC40" t="s">
        <v>4684</v>
      </c>
      <c r="BD40" s="31">
        <v>46210.683831018519</v>
      </c>
      <c r="BE40" s="14">
        <v>46210</v>
      </c>
      <c r="BF40" t="s">
        <v>942</v>
      </c>
      <c r="BG40" s="31">
        <v>46210.762164351851</v>
      </c>
      <c r="BH40" s="14">
        <v>46210</v>
      </c>
      <c r="BI40" t="s">
        <v>942</v>
      </c>
      <c r="BJ40" s="31">
        <v>46210.765601851854</v>
      </c>
      <c r="BW40" s="14">
        <v>46210</v>
      </c>
      <c r="BX40" t="s">
        <v>942</v>
      </c>
      <c r="BY40" s="31">
        <v>46210.773622685185</v>
      </c>
      <c r="BZ40" s="14">
        <v>46210</v>
      </c>
      <c r="CA40" t="s">
        <v>957</v>
      </c>
      <c r="CB40" s="31">
        <v>46210.77753472222</v>
      </c>
      <c r="CF40" s="14">
        <v>46210</v>
      </c>
      <c r="CG40" t="s">
        <v>2977</v>
      </c>
      <c r="CH40" s="31">
        <v>46210.85601851852</v>
      </c>
      <c r="CM40" s="4">
        <f t="shared" si="2"/>
        <v>46209.706666666665</v>
      </c>
      <c r="CN40">
        <f t="shared" si="3"/>
        <v>0</v>
      </c>
      <c r="CO40" t="str">
        <f>VLOOKUP(A40,Sheet1!$A$2:$B$221,2,0)</f>
        <v>East Zone</v>
      </c>
    </row>
    <row r="41" spans="1:93" x14ac:dyDescent="0.35">
      <c r="A41" t="s">
        <v>4710</v>
      </c>
      <c r="B41">
        <v>113</v>
      </c>
      <c r="C41" t="s">
        <v>9332</v>
      </c>
      <c r="D41" t="s">
        <v>678</v>
      </c>
      <c r="E41" t="s">
        <v>121</v>
      </c>
      <c r="F41" t="s">
        <v>357</v>
      </c>
      <c r="G41" t="s">
        <v>358</v>
      </c>
      <c r="H41" t="s">
        <v>9909</v>
      </c>
      <c r="I41">
        <v>753703</v>
      </c>
      <c r="J41" t="s">
        <v>1572</v>
      </c>
      <c r="K41" t="s">
        <v>1573</v>
      </c>
      <c r="L41" t="s">
        <v>4622</v>
      </c>
      <c r="M41" t="s">
        <v>9910</v>
      </c>
      <c r="N41">
        <v>90000</v>
      </c>
      <c r="O41" t="s">
        <v>9422</v>
      </c>
      <c r="P41" t="s">
        <v>9423</v>
      </c>
      <c r="Q41" t="s">
        <v>9911</v>
      </c>
      <c r="R41">
        <v>6256588604</v>
      </c>
      <c r="S41" s="14">
        <v>46209</v>
      </c>
      <c r="T41" t="s">
        <v>9903</v>
      </c>
      <c r="U41" s="31">
        <v>46209.310428240744</v>
      </c>
      <c r="AK41" s="14">
        <v>46209</v>
      </c>
      <c r="AL41" t="s">
        <v>954</v>
      </c>
      <c r="AM41" s="31">
        <v>46209.435497685183</v>
      </c>
      <c r="AQ41" s="31">
        <v>46209.435497685183</v>
      </c>
      <c r="AR41" s="14">
        <v>46209</v>
      </c>
      <c r="AS41" t="s">
        <v>954</v>
      </c>
      <c r="AT41" t="s">
        <v>357</v>
      </c>
      <c r="AU41" t="s">
        <v>678</v>
      </c>
      <c r="AV41" s="14">
        <v>46209</v>
      </c>
      <c r="AW41" t="s">
        <v>9903</v>
      </c>
      <c r="AX41" s="31">
        <v>46209.481909722221</v>
      </c>
      <c r="AY41" s="14">
        <v>46209</v>
      </c>
      <c r="AZ41" t="s">
        <v>933</v>
      </c>
      <c r="BA41" s="31">
        <v>46209.491932870369</v>
      </c>
      <c r="BB41" s="14">
        <v>46209</v>
      </c>
      <c r="BC41" t="s">
        <v>4757</v>
      </c>
      <c r="BD41" s="31">
        <v>46209.63548611111</v>
      </c>
      <c r="BE41" s="14">
        <v>46209</v>
      </c>
      <c r="BF41" t="s">
        <v>972</v>
      </c>
      <c r="BG41" s="31">
        <v>46209.65011574074</v>
      </c>
      <c r="BH41" s="14">
        <v>46209</v>
      </c>
      <c r="BI41" t="s">
        <v>972</v>
      </c>
      <c r="BJ41" s="31">
        <v>46209.65148148148</v>
      </c>
      <c r="BW41" s="14">
        <v>46209</v>
      </c>
      <c r="BX41" t="s">
        <v>972</v>
      </c>
      <c r="BY41" s="31">
        <v>46209.662164351852</v>
      </c>
      <c r="BZ41" s="14">
        <v>46209</v>
      </c>
      <c r="CA41" t="s">
        <v>938</v>
      </c>
      <c r="CB41" s="31">
        <v>46209.669247685182</v>
      </c>
      <c r="CF41" s="14">
        <v>46209</v>
      </c>
      <c r="CG41" t="s">
        <v>2386</v>
      </c>
      <c r="CH41" s="31">
        <v>46209.738819444443</v>
      </c>
      <c r="CM41" s="4">
        <f t="shared" si="2"/>
        <v>46209.310428240744</v>
      </c>
      <c r="CN41">
        <f t="shared" si="3"/>
        <v>0</v>
      </c>
      <c r="CO41" t="str">
        <f>VLOOKUP(A41,Sheet1!$A$2:$B$221,2,0)</f>
        <v>East Zone</v>
      </c>
    </row>
    <row r="42" spans="1:93" x14ac:dyDescent="0.35">
      <c r="A42" t="s">
        <v>4720</v>
      </c>
      <c r="B42">
        <v>125</v>
      </c>
      <c r="C42" t="s">
        <v>9332</v>
      </c>
      <c r="D42" t="s">
        <v>678</v>
      </c>
      <c r="E42" t="s">
        <v>413</v>
      </c>
      <c r="F42" t="s">
        <v>414</v>
      </c>
      <c r="G42" t="s">
        <v>358</v>
      </c>
      <c r="H42" t="s">
        <v>3965</v>
      </c>
      <c r="I42">
        <v>31233</v>
      </c>
      <c r="J42" t="s">
        <v>3966</v>
      </c>
      <c r="K42" t="s">
        <v>3967</v>
      </c>
      <c r="L42" t="s">
        <v>4622</v>
      </c>
      <c r="M42" t="s">
        <v>4721</v>
      </c>
      <c r="N42">
        <v>90000</v>
      </c>
      <c r="O42" t="s">
        <v>931</v>
      </c>
      <c r="P42" t="s">
        <v>932</v>
      </c>
      <c r="Q42" t="s">
        <v>3874</v>
      </c>
      <c r="R42">
        <v>2043780112</v>
      </c>
      <c r="S42" s="14">
        <v>46199</v>
      </c>
      <c r="T42" t="s">
        <v>4722</v>
      </c>
      <c r="U42" s="31">
        <v>46199.657337962963</v>
      </c>
      <c r="Y42" s="14">
        <v>46205</v>
      </c>
      <c r="Z42" t="s">
        <v>4722</v>
      </c>
      <c r="AA42" s="31">
        <v>46205.302835648145</v>
      </c>
      <c r="AK42" s="14">
        <v>46205</v>
      </c>
      <c r="AL42" t="s">
        <v>956</v>
      </c>
      <c r="AM42" s="31">
        <v>46205.359942129631</v>
      </c>
      <c r="AQ42" s="31">
        <v>46205.359942129631</v>
      </c>
      <c r="AR42" s="14">
        <v>46205</v>
      </c>
      <c r="AS42" t="s">
        <v>956</v>
      </c>
      <c r="AT42" t="s">
        <v>414</v>
      </c>
      <c r="AU42" t="s">
        <v>678</v>
      </c>
      <c r="AV42" s="14">
        <v>46205</v>
      </c>
      <c r="AW42" t="s">
        <v>4723</v>
      </c>
      <c r="AX42" s="31">
        <v>46205.370648148149</v>
      </c>
      <c r="AY42" s="14">
        <v>46205</v>
      </c>
      <c r="AZ42" t="s">
        <v>933</v>
      </c>
      <c r="BA42" s="31">
        <v>46205.395648148151</v>
      </c>
      <c r="BB42" s="14">
        <v>46205</v>
      </c>
      <c r="BC42" t="s">
        <v>4657</v>
      </c>
      <c r="BD42" s="31">
        <v>46205.436365740738</v>
      </c>
      <c r="BE42" s="14">
        <v>46205</v>
      </c>
      <c r="BF42" t="s">
        <v>955</v>
      </c>
      <c r="BG42" s="31">
        <v>46205.468530092592</v>
      </c>
      <c r="BH42" s="14">
        <v>46205</v>
      </c>
      <c r="BI42" t="s">
        <v>955</v>
      </c>
      <c r="BJ42" s="31">
        <v>46205.470972222225</v>
      </c>
      <c r="BW42" s="14">
        <v>46205</v>
      </c>
      <c r="BX42" t="s">
        <v>955</v>
      </c>
      <c r="BY42" s="31">
        <v>46205.481180555558</v>
      </c>
      <c r="BZ42" s="14">
        <v>46205</v>
      </c>
      <c r="CA42" t="s">
        <v>944</v>
      </c>
      <c r="CB42" s="31">
        <v>46205.496689814812</v>
      </c>
      <c r="CF42" s="14">
        <v>46205</v>
      </c>
      <c r="CG42" t="s">
        <v>4724</v>
      </c>
      <c r="CH42" s="31">
        <v>46205.760648148149</v>
      </c>
      <c r="CM42" s="4">
        <f t="shared" si="2"/>
        <v>46205.302835648145</v>
      </c>
      <c r="CN42">
        <f t="shared" si="3"/>
        <v>0</v>
      </c>
      <c r="CO42" t="str">
        <f>VLOOKUP(A42,Sheet1!$A$2:$B$221,2,0)</f>
        <v>East Zone</v>
      </c>
    </row>
    <row r="43" spans="1:93" x14ac:dyDescent="0.35">
      <c r="A43" t="s">
        <v>4720</v>
      </c>
      <c r="B43">
        <v>125</v>
      </c>
      <c r="C43" t="s">
        <v>9332</v>
      </c>
      <c r="D43" t="s">
        <v>678</v>
      </c>
      <c r="E43" t="s">
        <v>413</v>
      </c>
      <c r="F43" t="s">
        <v>414</v>
      </c>
      <c r="G43" t="s">
        <v>358</v>
      </c>
      <c r="H43" t="s">
        <v>3965</v>
      </c>
      <c r="I43">
        <v>31233</v>
      </c>
      <c r="J43" t="s">
        <v>3966</v>
      </c>
      <c r="K43" t="s">
        <v>3967</v>
      </c>
      <c r="L43" t="s">
        <v>4622</v>
      </c>
      <c r="M43" t="s">
        <v>4721</v>
      </c>
      <c r="N43">
        <v>50000</v>
      </c>
      <c r="O43" t="s">
        <v>947</v>
      </c>
      <c r="P43" t="s">
        <v>948</v>
      </c>
      <c r="Q43" t="s">
        <v>4725</v>
      </c>
      <c r="R43">
        <v>2357761972</v>
      </c>
      <c r="S43" s="14">
        <v>46199</v>
      </c>
      <c r="T43" t="s">
        <v>4722</v>
      </c>
      <c r="U43" s="31">
        <v>46199.657314814816</v>
      </c>
      <c r="Y43" s="14">
        <v>46205</v>
      </c>
      <c r="Z43" t="s">
        <v>4722</v>
      </c>
      <c r="AA43" s="31">
        <v>46205.302812499998</v>
      </c>
      <c r="AK43" s="14">
        <v>46205</v>
      </c>
      <c r="AL43" t="s">
        <v>956</v>
      </c>
      <c r="AM43" s="31">
        <v>46205.359930555554</v>
      </c>
      <c r="AQ43" s="31">
        <v>46205.359930555554</v>
      </c>
      <c r="AR43" s="14">
        <v>46205</v>
      </c>
      <c r="AS43" t="s">
        <v>956</v>
      </c>
      <c r="AT43" t="s">
        <v>414</v>
      </c>
      <c r="AU43" t="s">
        <v>678</v>
      </c>
      <c r="AV43" s="14">
        <v>46205</v>
      </c>
      <c r="AW43" t="s">
        <v>4723</v>
      </c>
      <c r="AX43" s="31">
        <v>46205.370613425926</v>
      </c>
      <c r="AY43" s="14">
        <v>46205</v>
      </c>
      <c r="AZ43" t="s">
        <v>933</v>
      </c>
      <c r="BA43" s="31">
        <v>46205.395648148151</v>
      </c>
      <c r="BB43" s="14">
        <v>46205</v>
      </c>
      <c r="BC43" t="s">
        <v>4657</v>
      </c>
      <c r="BD43" s="31">
        <v>46205.436342592591</v>
      </c>
      <c r="BE43" s="14">
        <v>46205</v>
      </c>
      <c r="BF43" t="s">
        <v>955</v>
      </c>
      <c r="BG43" s="31">
        <v>46205.468506944446</v>
      </c>
      <c r="BH43" s="14">
        <v>46205</v>
      </c>
      <c r="BI43" t="s">
        <v>955</v>
      </c>
      <c r="BJ43" s="31">
        <v>46205.470960648148</v>
      </c>
      <c r="BW43" s="14">
        <v>46205</v>
      </c>
      <c r="BX43" t="s">
        <v>955</v>
      </c>
      <c r="BY43" s="31">
        <v>46205.481157407405</v>
      </c>
      <c r="BZ43" s="14">
        <v>46205</v>
      </c>
      <c r="CA43" t="s">
        <v>944</v>
      </c>
      <c r="CB43" s="31">
        <v>46205.496689814812</v>
      </c>
      <c r="CF43" s="14">
        <v>46205</v>
      </c>
      <c r="CG43" t="s">
        <v>4724</v>
      </c>
      <c r="CH43" s="31">
        <v>46205.760648148149</v>
      </c>
      <c r="CM43" s="4">
        <f t="shared" si="2"/>
        <v>46205.302812499998</v>
      </c>
      <c r="CN43">
        <f t="shared" si="3"/>
        <v>0</v>
      </c>
      <c r="CO43" t="str">
        <f>VLOOKUP(A43,Sheet1!$A$2:$B$221,2,0)</f>
        <v>East Zone</v>
      </c>
    </row>
    <row r="44" spans="1:93" x14ac:dyDescent="0.35">
      <c r="A44" t="s">
        <v>4720</v>
      </c>
      <c r="B44">
        <v>125</v>
      </c>
      <c r="C44" t="s">
        <v>9332</v>
      </c>
      <c r="D44" t="s">
        <v>678</v>
      </c>
      <c r="E44" t="s">
        <v>413</v>
      </c>
      <c r="F44" t="s">
        <v>414</v>
      </c>
      <c r="G44" t="s">
        <v>358</v>
      </c>
      <c r="H44" t="s">
        <v>4726</v>
      </c>
      <c r="I44">
        <v>39951</v>
      </c>
      <c r="J44" t="s">
        <v>3966</v>
      </c>
      <c r="K44" t="s">
        <v>3967</v>
      </c>
      <c r="L44" t="s">
        <v>4622</v>
      </c>
      <c r="M44" t="s">
        <v>4727</v>
      </c>
      <c r="N44">
        <v>77000</v>
      </c>
      <c r="O44" t="s">
        <v>9403</v>
      </c>
      <c r="P44" t="s">
        <v>9404</v>
      </c>
      <c r="Q44" t="s">
        <v>4728</v>
      </c>
      <c r="R44">
        <v>1652966367</v>
      </c>
      <c r="S44" s="14">
        <v>46206</v>
      </c>
      <c r="T44" t="s">
        <v>4722</v>
      </c>
      <c r="U44" s="31">
        <v>46206.435219907406</v>
      </c>
      <c r="AK44" s="14">
        <v>46206</v>
      </c>
      <c r="AL44" t="s">
        <v>956</v>
      </c>
      <c r="AM44" s="31">
        <v>46206.482395833336</v>
      </c>
      <c r="AQ44" s="31">
        <v>46206.482395833336</v>
      </c>
      <c r="AR44" s="14">
        <v>46206</v>
      </c>
      <c r="AS44" t="s">
        <v>956</v>
      </c>
      <c r="AT44" t="s">
        <v>414</v>
      </c>
      <c r="AU44" t="s">
        <v>678</v>
      </c>
      <c r="AV44" s="14">
        <v>46206</v>
      </c>
      <c r="AW44" t="s">
        <v>4723</v>
      </c>
      <c r="AX44" s="31">
        <v>46206.483032407406</v>
      </c>
      <c r="AY44" s="14">
        <v>46206</v>
      </c>
      <c r="AZ44" t="s">
        <v>933</v>
      </c>
      <c r="BA44" s="31">
        <v>46206.485451388886</v>
      </c>
      <c r="BB44" s="14">
        <v>46206</v>
      </c>
      <c r="BC44" t="s">
        <v>4676</v>
      </c>
      <c r="BD44" s="31">
        <v>46206.505694444444</v>
      </c>
      <c r="BE44" s="14">
        <v>46206</v>
      </c>
      <c r="BF44" t="s">
        <v>1028</v>
      </c>
      <c r="BG44" s="31">
        <v>46206.526828703703</v>
      </c>
      <c r="BH44" s="14">
        <v>46206</v>
      </c>
      <c r="BI44" t="s">
        <v>1028</v>
      </c>
      <c r="BJ44" s="31">
        <v>46206.527650462966</v>
      </c>
      <c r="BW44" s="14">
        <v>46206</v>
      </c>
      <c r="BX44" t="s">
        <v>1028</v>
      </c>
      <c r="BY44" s="31">
        <v>46206.532349537039</v>
      </c>
      <c r="BZ44" s="14">
        <v>46209</v>
      </c>
      <c r="CA44" t="s">
        <v>938</v>
      </c>
      <c r="CB44" s="31">
        <v>46209.709409722222</v>
      </c>
      <c r="CF44" s="14">
        <v>46209</v>
      </c>
      <c r="CG44" t="s">
        <v>4723</v>
      </c>
      <c r="CH44" s="31">
        <v>46209.737986111111</v>
      </c>
      <c r="CM44" s="4">
        <f t="shared" ref="CM44:CM67" si="4">IF(AJ44&lt;&gt;"",AJ44,IF(AG44&lt;&gt;"",AG44,IF(AD44&lt;&gt;"",AD44,IF(AA44&lt;&gt;"",AA44,U44))))</f>
        <v>46206.435219907406</v>
      </c>
      <c r="CN44">
        <f t="shared" ref="CN44:CN67" si="5">AK44-INT(CM44)</f>
        <v>0</v>
      </c>
      <c r="CO44" t="str">
        <f>VLOOKUP(A44,Sheet1!$A$2:$B$221,2,0)</f>
        <v>East Zone</v>
      </c>
    </row>
    <row r="45" spans="1:93" x14ac:dyDescent="0.35">
      <c r="A45" t="s">
        <v>4720</v>
      </c>
      <c r="B45">
        <v>125</v>
      </c>
      <c r="C45" t="s">
        <v>9332</v>
      </c>
      <c r="D45" t="s">
        <v>678</v>
      </c>
      <c r="E45" t="s">
        <v>413</v>
      </c>
      <c r="F45" t="s">
        <v>414</v>
      </c>
      <c r="G45" t="s">
        <v>358</v>
      </c>
      <c r="H45" t="s">
        <v>4729</v>
      </c>
      <c r="I45">
        <v>54574</v>
      </c>
      <c r="J45" t="s">
        <v>92</v>
      </c>
      <c r="K45" t="s">
        <v>4730</v>
      </c>
      <c r="L45" t="s">
        <v>4622</v>
      </c>
      <c r="M45" t="s">
        <v>4731</v>
      </c>
      <c r="N45">
        <v>45000</v>
      </c>
      <c r="O45" t="s">
        <v>4630</v>
      </c>
      <c r="P45" t="s">
        <v>4631</v>
      </c>
      <c r="Q45" t="s">
        <v>4732</v>
      </c>
      <c r="R45">
        <v>8820657271</v>
      </c>
      <c r="S45" s="14">
        <v>46205</v>
      </c>
      <c r="T45" t="s">
        <v>4733</v>
      </c>
      <c r="U45" s="31">
        <v>46205.580694444441</v>
      </c>
      <c r="AK45" s="14">
        <v>46206</v>
      </c>
      <c r="AL45" t="s">
        <v>956</v>
      </c>
      <c r="AM45" s="31">
        <v>46206.504016203704</v>
      </c>
      <c r="AQ45" s="31">
        <v>46206.504016203704</v>
      </c>
      <c r="AR45" s="14">
        <v>46206</v>
      </c>
      <c r="AS45" t="s">
        <v>956</v>
      </c>
      <c r="AT45" t="s">
        <v>414</v>
      </c>
      <c r="AU45" t="s">
        <v>678</v>
      </c>
      <c r="AV45" s="14">
        <v>46206</v>
      </c>
      <c r="AW45" t="s">
        <v>4734</v>
      </c>
      <c r="AX45" s="31">
        <v>46206.511874999997</v>
      </c>
      <c r="AY45" s="14">
        <v>46206</v>
      </c>
      <c r="AZ45" t="s">
        <v>933</v>
      </c>
      <c r="BA45" s="31">
        <v>46206.521909722222</v>
      </c>
      <c r="BB45" s="14">
        <v>46206</v>
      </c>
      <c r="BC45" t="s">
        <v>4628</v>
      </c>
      <c r="BD45" s="31">
        <v>46206.531898148147</v>
      </c>
      <c r="BE45" s="14">
        <v>46206</v>
      </c>
      <c r="BF45" t="s">
        <v>955</v>
      </c>
      <c r="BG45" s="31">
        <v>46206.594849537039</v>
      </c>
      <c r="BH45" s="14">
        <v>46206</v>
      </c>
      <c r="BI45" t="s">
        <v>955</v>
      </c>
      <c r="BJ45" s="31">
        <v>46206.596087962964</v>
      </c>
      <c r="BW45" s="14">
        <v>46206</v>
      </c>
      <c r="BX45" t="s">
        <v>955</v>
      </c>
      <c r="BY45" s="31">
        <v>46206.614085648151</v>
      </c>
      <c r="BZ45" s="14">
        <v>46206</v>
      </c>
      <c r="CA45" t="s">
        <v>944</v>
      </c>
      <c r="CB45" s="31">
        <v>46206.645185185182</v>
      </c>
      <c r="CF45" s="14">
        <v>46206</v>
      </c>
      <c r="CG45" t="s">
        <v>4734</v>
      </c>
      <c r="CH45" s="31">
        <v>46206.655775462961</v>
      </c>
      <c r="CM45" s="4">
        <f t="shared" si="4"/>
        <v>46205.580694444441</v>
      </c>
      <c r="CN45">
        <f t="shared" si="5"/>
        <v>1</v>
      </c>
      <c r="CO45" t="str">
        <f>VLOOKUP(A45,Sheet1!$A$2:$B$221,2,0)</f>
        <v>East Zone</v>
      </c>
    </row>
    <row r="46" spans="1:93" x14ac:dyDescent="0.35">
      <c r="A46" t="s">
        <v>4720</v>
      </c>
      <c r="B46">
        <v>125</v>
      </c>
      <c r="C46" t="s">
        <v>9332</v>
      </c>
      <c r="D46" t="s">
        <v>678</v>
      </c>
      <c r="E46" t="s">
        <v>413</v>
      </c>
      <c r="F46" t="s">
        <v>414</v>
      </c>
      <c r="G46" t="s">
        <v>358</v>
      </c>
      <c r="H46" t="s">
        <v>4468</v>
      </c>
      <c r="I46">
        <v>55322</v>
      </c>
      <c r="J46" t="s">
        <v>3954</v>
      </c>
      <c r="K46" t="s">
        <v>3955</v>
      </c>
      <c r="L46" t="s">
        <v>4622</v>
      </c>
      <c r="M46" t="s">
        <v>4735</v>
      </c>
      <c r="N46">
        <v>90000</v>
      </c>
      <c r="O46" t="s">
        <v>931</v>
      </c>
      <c r="P46" t="s">
        <v>932</v>
      </c>
      <c r="Q46" t="s">
        <v>3675</v>
      </c>
      <c r="R46">
        <v>5497965406</v>
      </c>
      <c r="S46" s="14">
        <v>46206</v>
      </c>
      <c r="T46" t="s">
        <v>4736</v>
      </c>
      <c r="U46" s="31">
        <v>46206.449224537035</v>
      </c>
      <c r="AK46" s="14">
        <v>46206</v>
      </c>
      <c r="AL46" t="s">
        <v>956</v>
      </c>
      <c r="AM46" s="31">
        <v>46206.501018518517</v>
      </c>
      <c r="AQ46" s="31">
        <v>46206.501018518517</v>
      </c>
      <c r="AR46" s="14">
        <v>46206</v>
      </c>
      <c r="AS46" t="s">
        <v>956</v>
      </c>
      <c r="AT46" t="s">
        <v>414</v>
      </c>
      <c r="AU46" t="s">
        <v>678</v>
      </c>
      <c r="AV46" s="14">
        <v>46206</v>
      </c>
      <c r="AW46" t="s">
        <v>4723</v>
      </c>
      <c r="AX46" s="31">
        <v>46206.509687500002</v>
      </c>
      <c r="AY46" s="14">
        <v>46206</v>
      </c>
      <c r="AZ46" t="s">
        <v>933</v>
      </c>
      <c r="BA46" s="31">
        <v>46206.521944444445</v>
      </c>
      <c r="BB46" s="14">
        <v>46206</v>
      </c>
      <c r="BC46" t="s">
        <v>4628</v>
      </c>
      <c r="BD46" s="31">
        <v>46206.53434027778</v>
      </c>
      <c r="BE46" s="14">
        <v>46206</v>
      </c>
      <c r="BF46" t="s">
        <v>955</v>
      </c>
      <c r="BG46" s="31">
        <v>46206.597442129627</v>
      </c>
      <c r="BH46" s="14">
        <v>46206</v>
      </c>
      <c r="BI46" t="s">
        <v>955</v>
      </c>
      <c r="BJ46" s="31">
        <v>46206.62296296296</v>
      </c>
      <c r="BK46" s="14">
        <v>46206</v>
      </c>
      <c r="BL46" t="s">
        <v>955</v>
      </c>
      <c r="BM46" s="31">
        <v>46206.598738425928</v>
      </c>
      <c r="BW46" s="14">
        <v>46206</v>
      </c>
      <c r="BX46" t="s">
        <v>955</v>
      </c>
      <c r="BY46" s="31">
        <v>46206.625173611108</v>
      </c>
      <c r="BZ46" s="14">
        <v>46206</v>
      </c>
      <c r="CA46" t="s">
        <v>938</v>
      </c>
      <c r="CB46" s="31">
        <v>46206.631331018521</v>
      </c>
      <c r="CF46" s="14">
        <v>46206</v>
      </c>
      <c r="CG46" t="s">
        <v>4734</v>
      </c>
      <c r="CH46" s="31">
        <v>46206.673148148147</v>
      </c>
      <c r="CM46" s="4">
        <f t="shared" si="4"/>
        <v>46206.449224537035</v>
      </c>
      <c r="CN46">
        <f t="shared" si="5"/>
        <v>0</v>
      </c>
      <c r="CO46" t="str">
        <f>VLOOKUP(A46,Sheet1!$A$2:$B$221,2,0)</f>
        <v>East Zone</v>
      </c>
    </row>
    <row r="47" spans="1:93" x14ac:dyDescent="0.35">
      <c r="A47" t="s">
        <v>4720</v>
      </c>
      <c r="B47">
        <v>125</v>
      </c>
      <c r="C47" t="s">
        <v>9332</v>
      </c>
      <c r="D47" t="s">
        <v>678</v>
      </c>
      <c r="E47" t="s">
        <v>413</v>
      </c>
      <c r="F47" t="s">
        <v>414</v>
      </c>
      <c r="G47" t="s">
        <v>358</v>
      </c>
      <c r="H47" t="s">
        <v>9912</v>
      </c>
      <c r="I47">
        <v>76772</v>
      </c>
      <c r="J47" t="s">
        <v>9913</v>
      </c>
      <c r="K47" t="s">
        <v>9914</v>
      </c>
      <c r="L47" t="s">
        <v>4622</v>
      </c>
      <c r="M47" t="s">
        <v>9915</v>
      </c>
      <c r="N47">
        <v>90000</v>
      </c>
      <c r="O47" t="s">
        <v>9422</v>
      </c>
      <c r="P47" t="s">
        <v>9423</v>
      </c>
      <c r="Q47" t="s">
        <v>9916</v>
      </c>
      <c r="R47">
        <v>3538720199</v>
      </c>
      <c r="S47" s="14">
        <v>46209</v>
      </c>
      <c r="T47" t="s">
        <v>9917</v>
      </c>
      <c r="U47" s="31">
        <v>46209.540925925925</v>
      </c>
      <c r="AK47" s="14">
        <v>46209</v>
      </c>
      <c r="AL47" t="s">
        <v>956</v>
      </c>
      <c r="AM47" s="31">
        <v>46209.627986111111</v>
      </c>
      <c r="AQ47" s="31">
        <v>46209.627986111111</v>
      </c>
      <c r="AR47" s="14">
        <v>46209</v>
      </c>
      <c r="AS47" t="s">
        <v>956</v>
      </c>
      <c r="AT47" t="s">
        <v>414</v>
      </c>
      <c r="AU47" t="s">
        <v>678</v>
      </c>
      <c r="AV47" s="14">
        <v>46209</v>
      </c>
      <c r="AW47" t="s">
        <v>4723</v>
      </c>
      <c r="AX47" s="31">
        <v>46209.630856481483</v>
      </c>
      <c r="AY47" s="14">
        <v>46209</v>
      </c>
      <c r="AZ47" t="s">
        <v>933</v>
      </c>
      <c r="BA47" s="31">
        <v>46209.635011574072</v>
      </c>
      <c r="BB47" s="14">
        <v>46209</v>
      </c>
      <c r="BC47" t="s">
        <v>4657</v>
      </c>
      <c r="BD47" s="31">
        <v>46209.679432870369</v>
      </c>
      <c r="BE47" s="14">
        <v>46209</v>
      </c>
      <c r="BF47" t="s">
        <v>942</v>
      </c>
      <c r="BG47" s="31">
        <v>46209.735949074071</v>
      </c>
      <c r="BH47" s="14">
        <v>46209</v>
      </c>
      <c r="BI47" t="s">
        <v>942</v>
      </c>
      <c r="BJ47" s="31">
        <v>46209.736574074072</v>
      </c>
      <c r="BW47" s="14">
        <v>46209</v>
      </c>
      <c r="BX47" t="s">
        <v>942</v>
      </c>
      <c r="BY47" s="31">
        <v>46209.748229166667</v>
      </c>
      <c r="BZ47" s="14">
        <v>46209</v>
      </c>
      <c r="CA47" t="s">
        <v>944</v>
      </c>
      <c r="CB47" s="31">
        <v>46209.752326388887</v>
      </c>
      <c r="CF47" s="14">
        <v>46209</v>
      </c>
      <c r="CG47" t="s">
        <v>4724</v>
      </c>
      <c r="CH47" s="31">
        <v>46209.766828703701</v>
      </c>
      <c r="CM47" s="4">
        <f t="shared" si="4"/>
        <v>46209.540925925925</v>
      </c>
      <c r="CN47">
        <f t="shared" si="5"/>
        <v>0</v>
      </c>
      <c r="CO47" t="str">
        <f>VLOOKUP(A47,Sheet1!$A$2:$B$221,2,0)</f>
        <v>East Zone</v>
      </c>
    </row>
    <row r="48" spans="1:93" x14ac:dyDescent="0.35">
      <c r="A48" t="s">
        <v>4720</v>
      </c>
      <c r="B48">
        <v>125</v>
      </c>
      <c r="C48" t="s">
        <v>9332</v>
      </c>
      <c r="D48" t="s">
        <v>678</v>
      </c>
      <c r="E48" t="s">
        <v>413</v>
      </c>
      <c r="F48" t="s">
        <v>414</v>
      </c>
      <c r="G48" t="s">
        <v>358</v>
      </c>
      <c r="H48" t="s">
        <v>9918</v>
      </c>
      <c r="I48">
        <v>76774</v>
      </c>
      <c r="J48" t="s">
        <v>4141</v>
      </c>
      <c r="K48" t="s">
        <v>4142</v>
      </c>
      <c r="L48" t="s">
        <v>4622</v>
      </c>
      <c r="M48" t="s">
        <v>9919</v>
      </c>
      <c r="N48">
        <v>45000</v>
      </c>
      <c r="O48" t="s">
        <v>9889</v>
      </c>
      <c r="P48" t="s">
        <v>9890</v>
      </c>
      <c r="Q48" t="s">
        <v>3933</v>
      </c>
      <c r="R48">
        <v>6178449540</v>
      </c>
      <c r="S48" s="14">
        <v>46209</v>
      </c>
      <c r="T48" t="s">
        <v>4741</v>
      </c>
      <c r="U48" s="31">
        <v>46209.628888888888</v>
      </c>
      <c r="AK48" s="14">
        <v>46209</v>
      </c>
      <c r="AL48" t="s">
        <v>956</v>
      </c>
      <c r="AM48" s="31">
        <v>46209.661006944443</v>
      </c>
      <c r="AQ48" s="31">
        <v>46209.661006944443</v>
      </c>
      <c r="AR48" s="14">
        <v>46209</v>
      </c>
      <c r="AS48" t="s">
        <v>956</v>
      </c>
      <c r="AT48" t="s">
        <v>414</v>
      </c>
      <c r="AU48" t="s">
        <v>678</v>
      </c>
      <c r="AV48" s="14">
        <v>46209</v>
      </c>
      <c r="AW48" t="s">
        <v>4723</v>
      </c>
      <c r="AX48" s="31">
        <v>46209.667557870373</v>
      </c>
      <c r="AY48" s="14">
        <v>46209</v>
      </c>
      <c r="AZ48" t="s">
        <v>933</v>
      </c>
      <c r="BA48" s="31">
        <v>46209.672233796293</v>
      </c>
      <c r="BB48" s="14">
        <v>46209</v>
      </c>
      <c r="BC48" t="s">
        <v>4684</v>
      </c>
      <c r="BD48" s="31">
        <v>46209.68273148148</v>
      </c>
      <c r="BE48" s="14">
        <v>46209</v>
      </c>
      <c r="BF48" t="s">
        <v>942</v>
      </c>
      <c r="BG48" s="31">
        <v>46209.736805555556</v>
      </c>
      <c r="BH48" s="14">
        <v>46209</v>
      </c>
      <c r="BI48" t="s">
        <v>942</v>
      </c>
      <c r="BJ48" s="31">
        <v>46209.737673611111</v>
      </c>
      <c r="BW48" s="14">
        <v>46209</v>
      </c>
      <c r="BX48" t="s">
        <v>942</v>
      </c>
      <c r="BY48" s="31">
        <v>46209.748449074075</v>
      </c>
      <c r="BZ48" s="14">
        <v>46209</v>
      </c>
      <c r="CA48" t="s">
        <v>944</v>
      </c>
      <c r="CB48" s="31">
        <v>46209.752256944441</v>
      </c>
      <c r="CF48" s="14">
        <v>46209</v>
      </c>
      <c r="CG48" t="s">
        <v>4723</v>
      </c>
      <c r="CH48" s="31">
        <v>46209.777407407404</v>
      </c>
      <c r="CM48" s="4">
        <f t="shared" si="4"/>
        <v>46209.628888888888</v>
      </c>
      <c r="CN48">
        <f t="shared" si="5"/>
        <v>0</v>
      </c>
      <c r="CO48" t="str">
        <f>VLOOKUP(A48,Sheet1!$A$2:$B$221,2,0)</f>
        <v>East Zone</v>
      </c>
    </row>
    <row r="49" spans="1:93" x14ac:dyDescent="0.35">
      <c r="A49" t="s">
        <v>4720</v>
      </c>
      <c r="B49">
        <v>125</v>
      </c>
      <c r="C49" t="s">
        <v>9332</v>
      </c>
      <c r="D49" t="s">
        <v>678</v>
      </c>
      <c r="E49" t="s">
        <v>413</v>
      </c>
      <c r="F49" t="s">
        <v>414</v>
      </c>
      <c r="G49" t="s">
        <v>358</v>
      </c>
      <c r="H49" t="s">
        <v>4737</v>
      </c>
      <c r="I49">
        <v>195467</v>
      </c>
      <c r="J49" t="s">
        <v>1579</v>
      </c>
      <c r="K49" t="s">
        <v>1580</v>
      </c>
      <c r="L49" t="s">
        <v>4622</v>
      </c>
      <c r="M49" t="s">
        <v>4738</v>
      </c>
      <c r="N49">
        <v>77000</v>
      </c>
      <c r="O49" t="s">
        <v>939</v>
      </c>
      <c r="P49" t="s">
        <v>940</v>
      </c>
      <c r="Q49" t="s">
        <v>980</v>
      </c>
      <c r="R49">
        <v>4858379808</v>
      </c>
      <c r="S49" s="14">
        <v>46206</v>
      </c>
      <c r="T49" t="s">
        <v>4739</v>
      </c>
      <c r="U49" s="31">
        <v>46206.372430555559</v>
      </c>
      <c r="AK49" s="14">
        <v>46206</v>
      </c>
      <c r="AL49" t="s">
        <v>956</v>
      </c>
      <c r="AM49" s="31">
        <v>46206.40221064815</v>
      </c>
      <c r="AQ49" s="31">
        <v>46206.40221064815</v>
      </c>
      <c r="AR49" s="14">
        <v>46206</v>
      </c>
      <c r="AS49" t="s">
        <v>956</v>
      </c>
      <c r="AT49" t="s">
        <v>414</v>
      </c>
      <c r="AU49" t="s">
        <v>678</v>
      </c>
      <c r="AV49" s="14">
        <v>46206</v>
      </c>
      <c r="AW49" t="s">
        <v>4723</v>
      </c>
      <c r="AX49" s="31">
        <v>46206.414050925923</v>
      </c>
      <c r="AY49" s="14">
        <v>46206</v>
      </c>
      <c r="AZ49" t="s">
        <v>933</v>
      </c>
      <c r="BA49" s="31">
        <v>46206.43204861111</v>
      </c>
      <c r="BB49" s="14">
        <v>46206</v>
      </c>
      <c r="BC49" t="s">
        <v>4716</v>
      </c>
      <c r="BD49" s="31">
        <v>46206.456493055557</v>
      </c>
      <c r="BE49" s="14">
        <v>46206</v>
      </c>
      <c r="BF49" t="s">
        <v>943</v>
      </c>
      <c r="BG49" s="31">
        <v>46206.470578703702</v>
      </c>
      <c r="BH49" s="14">
        <v>46206</v>
      </c>
      <c r="BI49" t="s">
        <v>943</v>
      </c>
      <c r="BJ49" s="31">
        <v>46206.485439814816</v>
      </c>
      <c r="BW49" s="14">
        <v>46206</v>
      </c>
      <c r="BX49" t="s">
        <v>943</v>
      </c>
      <c r="BY49" s="31">
        <v>46206.490960648145</v>
      </c>
      <c r="BZ49" s="14">
        <v>46206</v>
      </c>
      <c r="CA49" t="s">
        <v>944</v>
      </c>
      <c r="CB49" s="31">
        <v>46206.499155092592</v>
      </c>
      <c r="CF49" s="14">
        <v>46206</v>
      </c>
      <c r="CG49" t="s">
        <v>4734</v>
      </c>
      <c r="CH49" s="31">
        <v>46206.612453703703</v>
      </c>
      <c r="CM49" s="4">
        <f t="shared" si="4"/>
        <v>46206.372430555559</v>
      </c>
      <c r="CN49">
        <f t="shared" si="5"/>
        <v>0</v>
      </c>
      <c r="CO49" t="str">
        <f>VLOOKUP(A49,Sheet1!$A$2:$B$221,2,0)</f>
        <v>East Zone</v>
      </c>
    </row>
    <row r="50" spans="1:93" x14ac:dyDescent="0.35">
      <c r="A50" t="s">
        <v>4720</v>
      </c>
      <c r="B50">
        <v>125</v>
      </c>
      <c r="C50" t="s">
        <v>9332</v>
      </c>
      <c r="D50" t="s">
        <v>678</v>
      </c>
      <c r="E50" t="s">
        <v>413</v>
      </c>
      <c r="F50" t="s">
        <v>414</v>
      </c>
      <c r="G50" t="s">
        <v>358</v>
      </c>
      <c r="H50" t="s">
        <v>4140</v>
      </c>
      <c r="I50">
        <v>205438</v>
      </c>
      <c r="J50" t="s">
        <v>4141</v>
      </c>
      <c r="K50" t="s">
        <v>4142</v>
      </c>
      <c r="L50" t="s">
        <v>4622</v>
      </c>
      <c r="M50" t="s">
        <v>4740</v>
      </c>
      <c r="N50">
        <v>90000</v>
      </c>
      <c r="O50" t="s">
        <v>931</v>
      </c>
      <c r="P50" t="s">
        <v>932</v>
      </c>
      <c r="Q50" t="s">
        <v>936</v>
      </c>
      <c r="R50">
        <v>2346226474</v>
      </c>
      <c r="S50" s="14">
        <v>46205</v>
      </c>
      <c r="T50" t="s">
        <v>4741</v>
      </c>
      <c r="U50" s="31">
        <v>46205.499479166669</v>
      </c>
      <c r="AK50" s="14">
        <v>46205</v>
      </c>
      <c r="AL50" t="s">
        <v>956</v>
      </c>
      <c r="AM50" s="31">
        <v>46205.539143518516</v>
      </c>
      <c r="AQ50" s="31">
        <v>46205.539143518516</v>
      </c>
      <c r="AR50" s="14">
        <v>46205</v>
      </c>
      <c r="AS50" t="s">
        <v>956</v>
      </c>
      <c r="AT50" t="s">
        <v>414</v>
      </c>
      <c r="AU50" t="s">
        <v>678</v>
      </c>
      <c r="AV50" s="14">
        <v>46205</v>
      </c>
      <c r="AW50" t="s">
        <v>4723</v>
      </c>
      <c r="AX50" s="31">
        <v>46205.544918981483</v>
      </c>
      <c r="AY50" s="14">
        <v>46205</v>
      </c>
      <c r="AZ50" t="s">
        <v>933</v>
      </c>
      <c r="BA50" s="31">
        <v>46205.569039351853</v>
      </c>
      <c r="BB50" s="14">
        <v>46205</v>
      </c>
      <c r="BC50" t="s">
        <v>4657</v>
      </c>
      <c r="BD50" s="31">
        <v>46205.608900462961</v>
      </c>
      <c r="BE50" s="14">
        <v>46205</v>
      </c>
      <c r="BF50" t="s">
        <v>943</v>
      </c>
      <c r="BG50" s="31">
        <v>46205.628252314818</v>
      </c>
      <c r="BH50" s="14">
        <v>46205</v>
      </c>
      <c r="BI50" t="s">
        <v>943</v>
      </c>
      <c r="BJ50" s="31">
        <v>46205.629907407405</v>
      </c>
      <c r="BW50" s="14">
        <v>46205</v>
      </c>
      <c r="BX50" t="s">
        <v>943</v>
      </c>
      <c r="BY50" s="31">
        <v>46205.638078703705</v>
      </c>
      <c r="BZ50" s="14">
        <v>46205</v>
      </c>
      <c r="CA50" t="s">
        <v>938</v>
      </c>
      <c r="CB50" s="31">
        <v>46205.644259259258</v>
      </c>
      <c r="CF50" s="14">
        <v>46205</v>
      </c>
      <c r="CG50" t="s">
        <v>4724</v>
      </c>
      <c r="CH50" s="31">
        <v>46205.759629629632</v>
      </c>
      <c r="CM50" s="4">
        <f t="shared" si="4"/>
        <v>46205.499479166669</v>
      </c>
      <c r="CN50">
        <f t="shared" si="5"/>
        <v>0</v>
      </c>
      <c r="CO50" t="str">
        <f>VLOOKUP(A50,Sheet1!$A$2:$B$221,2,0)</f>
        <v>East Zone</v>
      </c>
    </row>
    <row r="51" spans="1:93" x14ac:dyDescent="0.35">
      <c r="A51" t="s">
        <v>4720</v>
      </c>
      <c r="B51">
        <v>125</v>
      </c>
      <c r="C51" t="s">
        <v>9332</v>
      </c>
      <c r="D51" t="s">
        <v>678</v>
      </c>
      <c r="E51" t="s">
        <v>413</v>
      </c>
      <c r="F51" t="s">
        <v>414</v>
      </c>
      <c r="G51" t="s">
        <v>358</v>
      </c>
      <c r="H51" t="s">
        <v>9920</v>
      </c>
      <c r="I51">
        <v>294534</v>
      </c>
      <c r="J51" t="s">
        <v>3966</v>
      </c>
      <c r="K51" t="s">
        <v>3967</v>
      </c>
      <c r="L51" t="s">
        <v>4622</v>
      </c>
      <c r="M51" t="s">
        <v>9921</v>
      </c>
      <c r="N51">
        <v>45000</v>
      </c>
      <c r="O51" t="s">
        <v>4630</v>
      </c>
      <c r="P51" t="s">
        <v>4631</v>
      </c>
      <c r="Q51" t="s">
        <v>9922</v>
      </c>
      <c r="R51">
        <v>4898213839</v>
      </c>
      <c r="S51" s="14">
        <v>46209</v>
      </c>
      <c r="T51" t="s">
        <v>4759</v>
      </c>
      <c r="U51" s="31">
        <v>46209.465509259258</v>
      </c>
      <c r="AK51" s="14">
        <v>46209</v>
      </c>
      <c r="AL51" t="s">
        <v>956</v>
      </c>
      <c r="AM51" s="31">
        <v>46209.49255787037</v>
      </c>
      <c r="AQ51" s="31">
        <v>46209.49255787037</v>
      </c>
      <c r="AR51" s="14">
        <v>46209</v>
      </c>
      <c r="AS51" t="s">
        <v>956</v>
      </c>
      <c r="AT51" t="s">
        <v>414</v>
      </c>
      <c r="AU51" t="s">
        <v>678</v>
      </c>
      <c r="AV51" s="14">
        <v>46209</v>
      </c>
      <c r="AW51" t="s">
        <v>4723</v>
      </c>
      <c r="AX51" s="31">
        <v>46209.502002314817</v>
      </c>
      <c r="AY51" s="14">
        <v>46209</v>
      </c>
      <c r="AZ51" t="s">
        <v>933</v>
      </c>
      <c r="BA51" s="31">
        <v>46209.508020833331</v>
      </c>
      <c r="BB51" s="14">
        <v>46209</v>
      </c>
      <c r="BC51" t="s">
        <v>4657</v>
      </c>
      <c r="BD51" s="31">
        <v>46209.585659722223</v>
      </c>
      <c r="BE51" s="14">
        <v>46209</v>
      </c>
      <c r="BF51" t="s">
        <v>1028</v>
      </c>
      <c r="BG51" s="31">
        <v>46209.603460648148</v>
      </c>
      <c r="BH51" s="14">
        <v>46209</v>
      </c>
      <c r="BI51" t="s">
        <v>1028</v>
      </c>
      <c r="BJ51" s="31">
        <v>46209.60429398148</v>
      </c>
      <c r="BW51" s="14">
        <v>46209</v>
      </c>
      <c r="BX51" t="s">
        <v>1028</v>
      </c>
      <c r="BY51" s="31">
        <v>46209.619016203702</v>
      </c>
      <c r="BZ51" s="14">
        <v>46210</v>
      </c>
      <c r="CA51" t="s">
        <v>944</v>
      </c>
      <c r="CB51" s="31">
        <v>46210.79246527778</v>
      </c>
      <c r="CF51" s="14">
        <v>46210</v>
      </c>
      <c r="CG51" t="s">
        <v>4723</v>
      </c>
      <c r="CH51" s="31">
        <v>46210.81318287037</v>
      </c>
      <c r="CM51" s="4">
        <f t="shared" si="4"/>
        <v>46209.465509259258</v>
      </c>
      <c r="CN51">
        <f t="shared" si="5"/>
        <v>0</v>
      </c>
      <c r="CO51" t="str">
        <f>VLOOKUP(A51,Sheet1!$A$2:$B$221,2,0)</f>
        <v>East Zone</v>
      </c>
    </row>
    <row r="52" spans="1:93" x14ac:dyDescent="0.35">
      <c r="A52" t="s">
        <v>4720</v>
      </c>
      <c r="B52">
        <v>125</v>
      </c>
      <c r="C52" t="s">
        <v>9332</v>
      </c>
      <c r="D52" t="s">
        <v>678</v>
      </c>
      <c r="E52" t="s">
        <v>413</v>
      </c>
      <c r="F52" t="s">
        <v>414</v>
      </c>
      <c r="G52" t="s">
        <v>358</v>
      </c>
      <c r="H52" t="s">
        <v>4742</v>
      </c>
      <c r="I52">
        <v>305235</v>
      </c>
      <c r="J52" t="s">
        <v>4743</v>
      </c>
      <c r="K52" t="s">
        <v>4744</v>
      </c>
      <c r="L52" t="s">
        <v>4622</v>
      </c>
      <c r="M52" t="s">
        <v>4745</v>
      </c>
      <c r="N52">
        <v>45000</v>
      </c>
      <c r="O52" t="s">
        <v>4630</v>
      </c>
      <c r="P52" t="s">
        <v>4631</v>
      </c>
      <c r="Q52" t="s">
        <v>4746</v>
      </c>
      <c r="R52">
        <v>5003062471</v>
      </c>
      <c r="S52" s="14">
        <v>46205</v>
      </c>
      <c r="T52" t="s">
        <v>4747</v>
      </c>
      <c r="U52" s="31">
        <v>46205.565416666665</v>
      </c>
      <c r="AK52" s="14">
        <v>46205</v>
      </c>
      <c r="AL52" t="s">
        <v>956</v>
      </c>
      <c r="AM52" s="31">
        <v>46205.66033564815</v>
      </c>
      <c r="AQ52" s="31">
        <v>46205.66033564815</v>
      </c>
      <c r="AR52" s="14">
        <v>46205</v>
      </c>
      <c r="AS52" t="s">
        <v>956</v>
      </c>
      <c r="AT52" t="s">
        <v>414</v>
      </c>
      <c r="AU52" t="s">
        <v>678</v>
      </c>
      <c r="AV52" s="14">
        <v>46205</v>
      </c>
      <c r="AW52" t="s">
        <v>4723</v>
      </c>
      <c r="AX52" s="31">
        <v>46205.664641203701</v>
      </c>
      <c r="AY52" s="14">
        <v>46205</v>
      </c>
      <c r="AZ52" t="s">
        <v>933</v>
      </c>
      <c r="BA52" s="31">
        <v>46205.668402777781</v>
      </c>
      <c r="BB52" s="14">
        <v>46205</v>
      </c>
      <c r="BC52" t="s">
        <v>4633</v>
      </c>
      <c r="BD52" s="31">
        <v>46205.716562499998</v>
      </c>
      <c r="BE52" s="14">
        <v>46205</v>
      </c>
      <c r="BF52" t="s">
        <v>955</v>
      </c>
      <c r="BG52" s="31">
        <v>46205.743611111109</v>
      </c>
      <c r="BH52" s="14">
        <v>46205</v>
      </c>
      <c r="BI52" t="s">
        <v>955</v>
      </c>
      <c r="BJ52" s="31">
        <v>46205.746365740742</v>
      </c>
      <c r="BW52" s="14">
        <v>46205</v>
      </c>
      <c r="BX52" t="s">
        <v>955</v>
      </c>
      <c r="BY52" s="31">
        <v>46205.759409722225</v>
      </c>
      <c r="BZ52" s="14">
        <v>46205</v>
      </c>
      <c r="CA52" t="s">
        <v>944</v>
      </c>
      <c r="CB52" s="31">
        <v>46205.765439814815</v>
      </c>
      <c r="CF52" s="14">
        <v>46205</v>
      </c>
      <c r="CG52" t="s">
        <v>4723</v>
      </c>
      <c r="CH52" s="31">
        <v>46205.783773148149</v>
      </c>
      <c r="CM52" s="4">
        <f t="shared" si="4"/>
        <v>46205.565416666665</v>
      </c>
      <c r="CN52">
        <f t="shared" si="5"/>
        <v>0</v>
      </c>
      <c r="CO52" t="str">
        <f>VLOOKUP(A52,Sheet1!$A$2:$B$221,2,0)</f>
        <v>East Zone</v>
      </c>
    </row>
    <row r="53" spans="1:93" x14ac:dyDescent="0.35">
      <c r="A53" t="s">
        <v>4720</v>
      </c>
      <c r="B53">
        <v>125</v>
      </c>
      <c r="C53" t="s">
        <v>9332</v>
      </c>
      <c r="D53" t="s">
        <v>678</v>
      </c>
      <c r="E53" t="s">
        <v>413</v>
      </c>
      <c r="F53" t="s">
        <v>414</v>
      </c>
      <c r="G53" t="s">
        <v>358</v>
      </c>
      <c r="H53" t="s">
        <v>4748</v>
      </c>
      <c r="I53">
        <v>323101</v>
      </c>
      <c r="J53" t="s">
        <v>1579</v>
      </c>
      <c r="K53" t="s">
        <v>1580</v>
      </c>
      <c r="L53" t="s">
        <v>4622</v>
      </c>
      <c r="M53" t="s">
        <v>4749</v>
      </c>
      <c r="N53">
        <v>45000</v>
      </c>
      <c r="O53" t="s">
        <v>4630</v>
      </c>
      <c r="P53" t="s">
        <v>4631</v>
      </c>
      <c r="Q53" t="s">
        <v>4750</v>
      </c>
      <c r="R53">
        <v>3279389508</v>
      </c>
      <c r="S53" s="14">
        <v>46205</v>
      </c>
      <c r="T53" t="s">
        <v>4739</v>
      </c>
      <c r="U53" s="31">
        <v>46205.523854166669</v>
      </c>
      <c r="AK53" s="14">
        <v>46205</v>
      </c>
      <c r="AL53" t="s">
        <v>956</v>
      </c>
      <c r="AM53" s="31">
        <v>46205.578541666669</v>
      </c>
      <c r="AQ53" s="31">
        <v>46205.578541666669</v>
      </c>
      <c r="AR53" s="14">
        <v>46205</v>
      </c>
      <c r="AS53" t="s">
        <v>956</v>
      </c>
      <c r="AT53" t="s">
        <v>414</v>
      </c>
      <c r="AU53" t="s">
        <v>678</v>
      </c>
      <c r="AV53" s="14">
        <v>46205</v>
      </c>
      <c r="AW53" t="s">
        <v>4723</v>
      </c>
      <c r="AX53" s="31">
        <v>46205.581805555557</v>
      </c>
      <c r="AY53" s="14">
        <v>46205</v>
      </c>
      <c r="AZ53" t="s">
        <v>933</v>
      </c>
      <c r="BA53" s="31">
        <v>46205.590381944443</v>
      </c>
      <c r="BB53" s="14">
        <v>46205</v>
      </c>
      <c r="BC53" t="s">
        <v>4701</v>
      </c>
      <c r="BD53" s="31">
        <v>46205.628958333335</v>
      </c>
      <c r="BE53" s="14">
        <v>46205</v>
      </c>
      <c r="BF53" t="s">
        <v>955</v>
      </c>
      <c r="BG53" s="31">
        <v>46205.683009259257</v>
      </c>
      <c r="BH53" s="14">
        <v>46205</v>
      </c>
      <c r="BI53" t="s">
        <v>955</v>
      </c>
      <c r="BJ53" s="31">
        <v>46205.68408564815</v>
      </c>
      <c r="BW53" s="14">
        <v>46205</v>
      </c>
      <c r="BX53" t="s">
        <v>955</v>
      </c>
      <c r="BY53" s="31">
        <v>46205.69730324074</v>
      </c>
      <c r="BZ53" s="14">
        <v>46205</v>
      </c>
      <c r="CA53" t="s">
        <v>944</v>
      </c>
      <c r="CB53" s="31">
        <v>46205.728819444441</v>
      </c>
      <c r="CF53" s="14">
        <v>46205</v>
      </c>
      <c r="CG53" t="s">
        <v>4723</v>
      </c>
      <c r="CH53" s="31">
        <v>46205.793506944443</v>
      </c>
      <c r="CM53" s="4">
        <f t="shared" si="4"/>
        <v>46205.523854166669</v>
      </c>
      <c r="CN53">
        <f t="shared" si="5"/>
        <v>0</v>
      </c>
      <c r="CO53" t="str">
        <f>VLOOKUP(A53,Sheet1!$A$2:$B$221,2,0)</f>
        <v>East Zone</v>
      </c>
    </row>
    <row r="54" spans="1:93" x14ac:dyDescent="0.35">
      <c r="A54" t="s">
        <v>4720</v>
      </c>
      <c r="B54">
        <v>125</v>
      </c>
      <c r="C54" t="s">
        <v>9332</v>
      </c>
      <c r="D54" t="s">
        <v>678</v>
      </c>
      <c r="E54" t="s">
        <v>413</v>
      </c>
      <c r="F54" t="s">
        <v>414</v>
      </c>
      <c r="G54" t="s">
        <v>358</v>
      </c>
      <c r="H54" t="s">
        <v>11785</v>
      </c>
      <c r="I54">
        <v>400221</v>
      </c>
      <c r="J54" t="s">
        <v>92</v>
      </c>
      <c r="K54" t="s">
        <v>4730</v>
      </c>
      <c r="L54" t="s">
        <v>4622</v>
      </c>
      <c r="M54" t="s">
        <v>11786</v>
      </c>
      <c r="N54">
        <v>77000</v>
      </c>
      <c r="O54" t="s">
        <v>939</v>
      </c>
      <c r="P54" t="s">
        <v>940</v>
      </c>
      <c r="Q54" t="s">
        <v>11787</v>
      </c>
      <c r="R54">
        <v>5129986014</v>
      </c>
      <c r="S54" s="14">
        <v>46210</v>
      </c>
      <c r="T54" t="s">
        <v>4733</v>
      </c>
      <c r="U54" s="31">
        <v>46210.366111111114</v>
      </c>
      <c r="Y54" s="14">
        <v>46210</v>
      </c>
      <c r="Z54" t="s">
        <v>4723</v>
      </c>
      <c r="AA54" s="31">
        <v>46210.504201388889</v>
      </c>
      <c r="AK54" s="14">
        <v>46210</v>
      </c>
      <c r="AL54" t="s">
        <v>956</v>
      </c>
      <c r="AM54" s="31">
        <v>46210.52952546296</v>
      </c>
      <c r="AQ54" s="31">
        <v>46210.52952546296</v>
      </c>
      <c r="AR54" s="14">
        <v>46210</v>
      </c>
      <c r="AS54" t="s">
        <v>956</v>
      </c>
      <c r="AT54" t="s">
        <v>414</v>
      </c>
      <c r="AU54" t="s">
        <v>678</v>
      </c>
      <c r="AV54" s="14">
        <v>46210</v>
      </c>
      <c r="AW54" t="s">
        <v>4723</v>
      </c>
      <c r="AX54" s="31">
        <v>46210.533888888887</v>
      </c>
      <c r="AY54" s="14">
        <v>46210</v>
      </c>
      <c r="AZ54" t="s">
        <v>933</v>
      </c>
      <c r="BA54" s="31">
        <v>46210.541203703702</v>
      </c>
      <c r="BB54" s="14">
        <v>46210</v>
      </c>
      <c r="BC54" t="s">
        <v>4669</v>
      </c>
      <c r="BD54" s="31">
        <v>46210.553032407406</v>
      </c>
      <c r="BE54" s="14">
        <v>46210</v>
      </c>
      <c r="BF54" t="s">
        <v>937</v>
      </c>
      <c r="BG54" s="31">
        <v>46210.622627314813</v>
      </c>
      <c r="BH54" s="14">
        <v>46210</v>
      </c>
      <c r="BI54" t="s">
        <v>937</v>
      </c>
      <c r="BJ54" s="31">
        <v>46210.623749999999</v>
      </c>
      <c r="BW54" s="14">
        <v>46210</v>
      </c>
      <c r="BX54" t="s">
        <v>937</v>
      </c>
      <c r="BY54" s="31">
        <v>46210.630520833336</v>
      </c>
      <c r="BZ54" s="14">
        <v>46210</v>
      </c>
      <c r="CA54" t="s">
        <v>944</v>
      </c>
      <c r="CB54" s="31">
        <v>46210.638958333337</v>
      </c>
      <c r="CF54" s="14">
        <v>46210</v>
      </c>
      <c r="CG54" t="s">
        <v>4723</v>
      </c>
      <c r="CH54" s="31">
        <v>46210.687083333331</v>
      </c>
      <c r="CM54" s="4">
        <f t="shared" si="4"/>
        <v>46210.504201388889</v>
      </c>
      <c r="CN54">
        <f t="shared" si="5"/>
        <v>0</v>
      </c>
      <c r="CO54" t="str">
        <f>VLOOKUP(A54,Sheet1!$A$2:$B$221,2,0)</f>
        <v>East Zone</v>
      </c>
    </row>
    <row r="55" spans="1:93" x14ac:dyDescent="0.35">
      <c r="A55" t="s">
        <v>4720</v>
      </c>
      <c r="B55">
        <v>125</v>
      </c>
      <c r="C55" t="s">
        <v>9332</v>
      </c>
      <c r="D55" t="s">
        <v>678</v>
      </c>
      <c r="E55" t="s">
        <v>413</v>
      </c>
      <c r="F55" t="s">
        <v>414</v>
      </c>
      <c r="G55" t="s">
        <v>358</v>
      </c>
      <c r="H55" t="s">
        <v>4751</v>
      </c>
      <c r="I55">
        <v>562456</v>
      </c>
      <c r="J55" t="s">
        <v>4141</v>
      </c>
      <c r="K55" t="s">
        <v>4142</v>
      </c>
      <c r="L55" t="s">
        <v>4622</v>
      </c>
      <c r="M55" t="s">
        <v>4752</v>
      </c>
      <c r="N55">
        <v>40000</v>
      </c>
      <c r="O55" t="s">
        <v>4648</v>
      </c>
      <c r="P55" t="s">
        <v>4649</v>
      </c>
      <c r="Q55" t="s">
        <v>936</v>
      </c>
      <c r="R55">
        <v>5690802177</v>
      </c>
      <c r="S55" s="14">
        <v>46203</v>
      </c>
      <c r="T55" t="s">
        <v>4741</v>
      </c>
      <c r="U55" s="31">
        <v>46203.6018287037</v>
      </c>
      <c r="AK55" s="14">
        <v>46204</v>
      </c>
      <c r="AL55" t="s">
        <v>4734</v>
      </c>
      <c r="AM55" s="31">
        <v>46204.467187499999</v>
      </c>
      <c r="AQ55" s="31">
        <v>46204.467187499999</v>
      </c>
      <c r="AR55" s="14">
        <v>46204</v>
      </c>
      <c r="AS55" t="s">
        <v>4734</v>
      </c>
      <c r="AT55" t="s">
        <v>4753</v>
      </c>
      <c r="AU55" t="s">
        <v>677</v>
      </c>
      <c r="AV55" s="14">
        <v>46204</v>
      </c>
      <c r="AW55" t="s">
        <v>4734</v>
      </c>
      <c r="AX55" s="31">
        <v>46204.467557870368</v>
      </c>
      <c r="AY55" s="14">
        <v>46204</v>
      </c>
      <c r="AZ55" t="s">
        <v>933</v>
      </c>
      <c r="BA55" s="31">
        <v>46204.475324074076</v>
      </c>
      <c r="BB55" s="14">
        <v>46204</v>
      </c>
      <c r="BC55" t="s">
        <v>4643</v>
      </c>
      <c r="BD55" s="31">
        <v>46204.480844907404</v>
      </c>
      <c r="BE55" s="14">
        <v>46204</v>
      </c>
      <c r="BF55" t="s">
        <v>955</v>
      </c>
      <c r="BG55" s="31">
        <v>46204.597453703704</v>
      </c>
      <c r="BK55" s="14">
        <v>46204</v>
      </c>
      <c r="BL55" t="s">
        <v>955</v>
      </c>
      <c r="BM55" s="31">
        <v>46204.598935185182</v>
      </c>
      <c r="CM55" s="4">
        <f t="shared" si="4"/>
        <v>46203.6018287037</v>
      </c>
      <c r="CN55">
        <f t="shared" si="5"/>
        <v>1</v>
      </c>
      <c r="CO55" t="str">
        <f>VLOOKUP(A55,Sheet1!$A$2:$B$221,2,0)</f>
        <v>East Zone</v>
      </c>
    </row>
    <row r="56" spans="1:93" x14ac:dyDescent="0.35">
      <c r="A56" t="s">
        <v>4720</v>
      </c>
      <c r="B56">
        <v>125</v>
      </c>
      <c r="C56" t="s">
        <v>9332</v>
      </c>
      <c r="D56" t="s">
        <v>678</v>
      </c>
      <c r="E56" t="s">
        <v>413</v>
      </c>
      <c r="F56" t="s">
        <v>414</v>
      </c>
      <c r="G56" t="s">
        <v>358</v>
      </c>
      <c r="H56" t="s">
        <v>4754</v>
      </c>
      <c r="I56">
        <v>568503</v>
      </c>
      <c r="J56" t="s">
        <v>3966</v>
      </c>
      <c r="K56" t="s">
        <v>3967</v>
      </c>
      <c r="L56" t="s">
        <v>4622</v>
      </c>
      <c r="M56" t="s">
        <v>4755</v>
      </c>
      <c r="N56">
        <v>60000</v>
      </c>
      <c r="O56" t="s">
        <v>982</v>
      </c>
      <c r="P56" t="s">
        <v>983</v>
      </c>
      <c r="Q56" t="s">
        <v>4756</v>
      </c>
      <c r="R56">
        <v>8214159861</v>
      </c>
      <c r="S56" s="14">
        <v>46197</v>
      </c>
      <c r="T56" t="s">
        <v>4722</v>
      </c>
      <c r="U56" s="31">
        <v>46197.581469907411</v>
      </c>
      <c r="Y56" s="14">
        <v>46205</v>
      </c>
      <c r="Z56" t="s">
        <v>4722</v>
      </c>
      <c r="AA56" s="31">
        <v>46205.569363425922</v>
      </c>
      <c r="AK56" s="14">
        <v>46205</v>
      </c>
      <c r="AL56" t="s">
        <v>956</v>
      </c>
      <c r="AM56" s="31">
        <v>46205.603981481479</v>
      </c>
      <c r="AQ56" s="31">
        <v>46205.603981481479</v>
      </c>
      <c r="AR56" s="14">
        <v>46205</v>
      </c>
      <c r="AS56" t="s">
        <v>956</v>
      </c>
      <c r="AT56" t="s">
        <v>414</v>
      </c>
      <c r="AU56" t="s">
        <v>678</v>
      </c>
      <c r="AV56" s="14">
        <v>46205</v>
      </c>
      <c r="AW56" t="s">
        <v>4723</v>
      </c>
      <c r="AX56" s="31">
        <v>46205.605706018519</v>
      </c>
      <c r="AY56" s="14">
        <v>46205</v>
      </c>
      <c r="AZ56" t="s">
        <v>933</v>
      </c>
      <c r="BA56" s="31">
        <v>46205.613483796296</v>
      </c>
      <c r="BB56" s="14">
        <v>46205</v>
      </c>
      <c r="BC56" t="s">
        <v>4757</v>
      </c>
      <c r="BD56" s="31">
        <v>46205.638819444444</v>
      </c>
      <c r="BE56" s="14">
        <v>46205</v>
      </c>
      <c r="BF56" t="s">
        <v>955</v>
      </c>
      <c r="BG56" s="31">
        <v>46205.689189814817</v>
      </c>
      <c r="BH56" s="14">
        <v>46205</v>
      </c>
      <c r="BI56" t="s">
        <v>955</v>
      </c>
      <c r="BJ56" s="31">
        <v>46205.779016203705</v>
      </c>
      <c r="BK56" s="14">
        <v>46205</v>
      </c>
      <c r="BL56" t="s">
        <v>955</v>
      </c>
      <c r="BM56" s="31">
        <v>46205.690497685187</v>
      </c>
      <c r="BW56" s="14">
        <v>46205</v>
      </c>
      <c r="BX56" t="s">
        <v>955</v>
      </c>
      <c r="BY56" s="31">
        <v>46205.783194444448</v>
      </c>
      <c r="BZ56" s="14">
        <v>46205</v>
      </c>
      <c r="CA56" t="s">
        <v>938</v>
      </c>
      <c r="CB56" s="31">
        <v>46205.797013888892</v>
      </c>
      <c r="CM56" s="4">
        <f t="shared" si="4"/>
        <v>46205.569363425922</v>
      </c>
      <c r="CN56">
        <f t="shared" si="5"/>
        <v>0</v>
      </c>
      <c r="CO56" t="str">
        <f>VLOOKUP(A56,Sheet1!$A$2:$B$221,2,0)</f>
        <v>East Zone</v>
      </c>
    </row>
    <row r="57" spans="1:93" x14ac:dyDescent="0.35">
      <c r="A57" t="s">
        <v>4720</v>
      </c>
      <c r="B57">
        <v>125</v>
      </c>
      <c r="C57" t="s">
        <v>9332</v>
      </c>
      <c r="D57" t="s">
        <v>678</v>
      </c>
      <c r="E57" t="s">
        <v>413</v>
      </c>
      <c r="F57" t="s">
        <v>414</v>
      </c>
      <c r="G57" t="s">
        <v>358</v>
      </c>
      <c r="H57" t="s">
        <v>11788</v>
      </c>
      <c r="I57">
        <v>572662</v>
      </c>
      <c r="J57" t="s">
        <v>3966</v>
      </c>
      <c r="K57" t="s">
        <v>3967</v>
      </c>
      <c r="L57" t="s">
        <v>4622</v>
      </c>
      <c r="M57" t="s">
        <v>11789</v>
      </c>
      <c r="N57">
        <v>45000</v>
      </c>
      <c r="O57" t="s">
        <v>4630</v>
      </c>
      <c r="P57" t="s">
        <v>4631</v>
      </c>
      <c r="Q57" t="s">
        <v>11790</v>
      </c>
      <c r="R57">
        <v>5036661468</v>
      </c>
      <c r="S57" s="14">
        <v>46206</v>
      </c>
      <c r="T57" t="s">
        <v>4736</v>
      </c>
      <c r="U57" s="31">
        <v>46206.697314814817</v>
      </c>
      <c r="AK57" s="14">
        <v>46210</v>
      </c>
      <c r="AL57" t="s">
        <v>956</v>
      </c>
      <c r="AM57" s="31">
        <v>46210.360486111109</v>
      </c>
      <c r="AQ57" s="31">
        <v>46210.360486111109</v>
      </c>
      <c r="AR57" s="14">
        <v>46210</v>
      </c>
      <c r="AS57" t="s">
        <v>956</v>
      </c>
      <c r="AT57" t="s">
        <v>414</v>
      </c>
      <c r="AU57" t="s">
        <v>678</v>
      </c>
      <c r="AV57" s="14">
        <v>46210</v>
      </c>
      <c r="AW57" t="s">
        <v>4723</v>
      </c>
      <c r="AX57" s="31">
        <v>46210.393206018518</v>
      </c>
      <c r="AY57" s="14">
        <v>46210</v>
      </c>
      <c r="AZ57" t="s">
        <v>933</v>
      </c>
      <c r="BA57" s="31">
        <v>46210.404618055552</v>
      </c>
      <c r="BB57" s="14">
        <v>46210</v>
      </c>
      <c r="BC57" t="s">
        <v>4657</v>
      </c>
      <c r="BD57" s="31">
        <v>46210.441574074073</v>
      </c>
      <c r="BE57" s="14">
        <v>46210</v>
      </c>
      <c r="BF57" t="s">
        <v>937</v>
      </c>
      <c r="BG57" s="31">
        <v>46210.479386574072</v>
      </c>
      <c r="BH57" s="14">
        <v>46210</v>
      </c>
      <c r="BI57" t="s">
        <v>937</v>
      </c>
      <c r="BJ57" s="31">
        <v>46210.481296296297</v>
      </c>
      <c r="BW57" s="14">
        <v>46210</v>
      </c>
      <c r="BX57" t="s">
        <v>937</v>
      </c>
      <c r="BY57" s="31">
        <v>46210.487824074073</v>
      </c>
      <c r="BZ57" s="14">
        <v>46210</v>
      </c>
      <c r="CA57" t="s">
        <v>2404</v>
      </c>
      <c r="CB57" s="31">
        <v>46210.519884259258</v>
      </c>
      <c r="CF57" s="14">
        <v>46210</v>
      </c>
      <c r="CG57" t="s">
        <v>4723</v>
      </c>
      <c r="CH57" s="31">
        <v>46210.584166666667</v>
      </c>
      <c r="CM57" s="4">
        <f t="shared" si="4"/>
        <v>46206.697314814817</v>
      </c>
      <c r="CN57">
        <f t="shared" si="5"/>
        <v>4</v>
      </c>
      <c r="CO57" t="str">
        <f>VLOOKUP(A57,Sheet1!$A$2:$B$221,2,0)</f>
        <v>East Zone</v>
      </c>
    </row>
    <row r="58" spans="1:93" x14ac:dyDescent="0.35">
      <c r="A58" t="s">
        <v>4720</v>
      </c>
      <c r="B58">
        <v>125</v>
      </c>
      <c r="C58" t="s">
        <v>9332</v>
      </c>
      <c r="D58" t="s">
        <v>678</v>
      </c>
      <c r="E58" t="s">
        <v>413</v>
      </c>
      <c r="F58" t="s">
        <v>414</v>
      </c>
      <c r="G58" t="s">
        <v>358</v>
      </c>
      <c r="H58" t="s">
        <v>11788</v>
      </c>
      <c r="I58">
        <v>572662</v>
      </c>
      <c r="J58" t="s">
        <v>3966</v>
      </c>
      <c r="K58" t="s">
        <v>3967</v>
      </c>
      <c r="L58" t="s">
        <v>4622</v>
      </c>
      <c r="M58" t="s">
        <v>11789</v>
      </c>
      <c r="N58">
        <v>45000</v>
      </c>
      <c r="O58" t="s">
        <v>4630</v>
      </c>
      <c r="P58" t="s">
        <v>4631</v>
      </c>
      <c r="Q58" t="s">
        <v>11791</v>
      </c>
      <c r="R58">
        <v>4011408907</v>
      </c>
      <c r="S58" s="14">
        <v>46206</v>
      </c>
      <c r="T58" t="s">
        <v>4736</v>
      </c>
      <c r="U58" s="31">
        <v>46206.697291666664</v>
      </c>
      <c r="AK58" s="14">
        <v>46210</v>
      </c>
      <c r="AL58" t="s">
        <v>956</v>
      </c>
      <c r="AM58" s="31">
        <v>46210.360462962963</v>
      </c>
      <c r="AQ58" s="31">
        <v>46210.360462962963</v>
      </c>
      <c r="AR58" s="14">
        <v>46210</v>
      </c>
      <c r="AS58" t="s">
        <v>956</v>
      </c>
      <c r="AT58" t="s">
        <v>414</v>
      </c>
      <c r="AU58" t="s">
        <v>678</v>
      </c>
      <c r="AV58" s="14">
        <v>46210</v>
      </c>
      <c r="AW58" t="s">
        <v>4723</v>
      </c>
      <c r="AX58" s="31">
        <v>46210.393171296295</v>
      </c>
      <c r="AY58" s="14">
        <v>46210</v>
      </c>
      <c r="AZ58" t="s">
        <v>933</v>
      </c>
      <c r="BA58" s="31">
        <v>46210.404618055552</v>
      </c>
      <c r="BB58" s="14">
        <v>46210</v>
      </c>
      <c r="BC58" t="s">
        <v>4657</v>
      </c>
      <c r="BD58" s="31">
        <v>46210.441562499997</v>
      </c>
      <c r="BE58" s="14">
        <v>46210</v>
      </c>
      <c r="BF58" t="s">
        <v>937</v>
      </c>
      <c r="BG58" s="31">
        <v>46210.479375000003</v>
      </c>
      <c r="BH58" s="14">
        <v>46210</v>
      </c>
      <c r="BI58" t="s">
        <v>937</v>
      </c>
      <c r="BJ58" s="31">
        <v>46210.48128472222</v>
      </c>
      <c r="BW58" s="14">
        <v>46210</v>
      </c>
      <c r="BX58" t="s">
        <v>937</v>
      </c>
      <c r="BY58" s="31">
        <v>46210.487800925926</v>
      </c>
      <c r="BZ58" s="14">
        <v>46210</v>
      </c>
      <c r="CA58" t="s">
        <v>2404</v>
      </c>
      <c r="CB58" s="31">
        <v>46210.519884259258</v>
      </c>
      <c r="CF58" s="14">
        <v>46210</v>
      </c>
      <c r="CG58" t="s">
        <v>4723</v>
      </c>
      <c r="CH58" s="31">
        <v>46210.584166666667</v>
      </c>
      <c r="CM58" s="4">
        <f t="shared" si="4"/>
        <v>46206.697291666664</v>
      </c>
      <c r="CN58">
        <f t="shared" si="5"/>
        <v>4</v>
      </c>
      <c r="CO58" t="str">
        <f>VLOOKUP(A58,Sheet1!$A$2:$B$221,2,0)</f>
        <v>East Zone</v>
      </c>
    </row>
    <row r="59" spans="1:93" x14ac:dyDescent="0.35">
      <c r="A59" t="s">
        <v>4720</v>
      </c>
      <c r="B59">
        <v>125</v>
      </c>
      <c r="C59" t="s">
        <v>9332</v>
      </c>
      <c r="D59" t="s">
        <v>678</v>
      </c>
      <c r="E59" t="s">
        <v>413</v>
      </c>
      <c r="F59" t="s">
        <v>414</v>
      </c>
      <c r="G59" t="s">
        <v>358</v>
      </c>
      <c r="H59" t="s">
        <v>4279</v>
      </c>
      <c r="I59">
        <v>630146</v>
      </c>
      <c r="J59" t="s">
        <v>4281</v>
      </c>
      <c r="K59" t="s">
        <v>4282</v>
      </c>
      <c r="L59" t="s">
        <v>4622</v>
      </c>
      <c r="M59" t="s">
        <v>4758</v>
      </c>
      <c r="N59">
        <v>77000</v>
      </c>
      <c r="O59" t="s">
        <v>939</v>
      </c>
      <c r="P59" t="s">
        <v>940</v>
      </c>
      <c r="Q59" t="s">
        <v>4280</v>
      </c>
      <c r="R59">
        <v>5641017080</v>
      </c>
      <c r="S59" s="14">
        <v>46205</v>
      </c>
      <c r="T59" t="s">
        <v>4723</v>
      </c>
      <c r="U59" s="31">
        <v>46205.466516203705</v>
      </c>
      <c r="Y59" s="14">
        <v>46205</v>
      </c>
      <c r="Z59" t="s">
        <v>4759</v>
      </c>
      <c r="AA59" s="31">
        <v>46205.467581018522</v>
      </c>
      <c r="AK59" s="14">
        <v>46205</v>
      </c>
      <c r="AL59" t="s">
        <v>956</v>
      </c>
      <c r="AM59" s="31">
        <v>46205.652754629627</v>
      </c>
      <c r="AQ59" s="31">
        <v>46205.652754629627</v>
      </c>
      <c r="AR59" s="14">
        <v>46205</v>
      </c>
      <c r="AS59" t="s">
        <v>956</v>
      </c>
      <c r="AT59" t="s">
        <v>414</v>
      </c>
      <c r="AU59" t="s">
        <v>678</v>
      </c>
      <c r="AV59" s="14">
        <v>46205</v>
      </c>
      <c r="AW59" t="s">
        <v>4723</v>
      </c>
      <c r="AX59" s="31">
        <v>46205.678287037037</v>
      </c>
      <c r="AY59" s="14">
        <v>46205</v>
      </c>
      <c r="AZ59" t="s">
        <v>933</v>
      </c>
      <c r="BA59" s="31">
        <v>46205.683900462966</v>
      </c>
      <c r="BB59" s="14">
        <v>46205</v>
      </c>
      <c r="BC59" t="s">
        <v>4701</v>
      </c>
      <c r="BD59" s="31">
        <v>46205.716921296298</v>
      </c>
      <c r="BE59" s="14">
        <v>46205</v>
      </c>
      <c r="BF59" t="s">
        <v>955</v>
      </c>
      <c r="BG59" s="31">
        <v>46205.748252314814</v>
      </c>
      <c r="BH59" s="14">
        <v>46205</v>
      </c>
      <c r="BI59" t="s">
        <v>955</v>
      </c>
      <c r="BJ59" s="31">
        <v>46205.773321759261</v>
      </c>
      <c r="BK59" s="14">
        <v>46205</v>
      </c>
      <c r="BL59" t="s">
        <v>955</v>
      </c>
      <c r="BM59" s="31">
        <v>46205.750810185185</v>
      </c>
      <c r="BW59" s="14">
        <v>46205</v>
      </c>
      <c r="BX59" t="s">
        <v>955</v>
      </c>
      <c r="BY59" s="31">
        <v>46205.777743055558</v>
      </c>
      <c r="BZ59" s="14">
        <v>46205</v>
      </c>
      <c r="CA59" t="s">
        <v>938</v>
      </c>
      <c r="CB59" s="31">
        <v>46205.781053240738</v>
      </c>
      <c r="CF59" s="14">
        <v>46205</v>
      </c>
      <c r="CG59" t="s">
        <v>4723</v>
      </c>
      <c r="CH59" s="31">
        <v>46205.801886574074</v>
      </c>
      <c r="CM59" s="4">
        <f t="shared" si="4"/>
        <v>46205.467581018522</v>
      </c>
      <c r="CN59">
        <f t="shared" si="5"/>
        <v>0</v>
      </c>
      <c r="CO59" t="str">
        <f>VLOOKUP(A59,Sheet1!$A$2:$B$221,2,0)</f>
        <v>East Zone</v>
      </c>
    </row>
    <row r="60" spans="1:93" x14ac:dyDescent="0.35">
      <c r="A60" t="s">
        <v>4720</v>
      </c>
      <c r="B60">
        <v>125</v>
      </c>
      <c r="C60" t="s">
        <v>9332</v>
      </c>
      <c r="D60" t="s">
        <v>678</v>
      </c>
      <c r="E60" t="s">
        <v>413</v>
      </c>
      <c r="F60" t="s">
        <v>414</v>
      </c>
      <c r="G60" t="s">
        <v>358</v>
      </c>
      <c r="H60" t="s">
        <v>11792</v>
      </c>
      <c r="I60">
        <v>676171</v>
      </c>
      <c r="J60" t="s">
        <v>1579</v>
      </c>
      <c r="K60" t="s">
        <v>1580</v>
      </c>
      <c r="L60" t="s">
        <v>4622</v>
      </c>
      <c r="M60" t="s">
        <v>11793</v>
      </c>
      <c r="N60">
        <v>40000</v>
      </c>
      <c r="O60" t="s">
        <v>1048</v>
      </c>
      <c r="P60" t="s">
        <v>1049</v>
      </c>
      <c r="Q60" t="s">
        <v>11794</v>
      </c>
      <c r="R60">
        <v>9322524788</v>
      </c>
      <c r="S60" s="14">
        <v>46210</v>
      </c>
      <c r="T60" t="s">
        <v>4739</v>
      </c>
      <c r="U60" s="31">
        <v>46210.375023148146</v>
      </c>
      <c r="AK60" s="14">
        <v>46210</v>
      </c>
      <c r="AL60" t="s">
        <v>956</v>
      </c>
      <c r="AM60" s="31">
        <v>46210.398877314816</v>
      </c>
      <c r="AQ60" s="31">
        <v>46210.398877314816</v>
      </c>
      <c r="AR60" s="14">
        <v>46210</v>
      </c>
      <c r="AS60" t="s">
        <v>956</v>
      </c>
      <c r="AT60" t="s">
        <v>414</v>
      </c>
      <c r="AU60" t="s">
        <v>678</v>
      </c>
      <c r="AV60" s="14">
        <v>46210</v>
      </c>
      <c r="AW60" t="s">
        <v>4723</v>
      </c>
      <c r="AX60" s="31">
        <v>46210.402291666665</v>
      </c>
      <c r="AY60" s="14">
        <v>46210</v>
      </c>
      <c r="AZ60" t="s">
        <v>933</v>
      </c>
      <c r="BA60" s="31">
        <v>46210.404664351852</v>
      </c>
      <c r="BB60" s="14">
        <v>46210</v>
      </c>
      <c r="BC60" t="s">
        <v>4657</v>
      </c>
      <c r="BD60" s="31">
        <v>46210.4375462963</v>
      </c>
      <c r="BE60" s="14">
        <v>46210</v>
      </c>
      <c r="BF60" t="s">
        <v>937</v>
      </c>
      <c r="BG60" s="31">
        <v>46210.469340277778</v>
      </c>
      <c r="BH60" s="14">
        <v>46210</v>
      </c>
      <c r="BI60" t="s">
        <v>937</v>
      </c>
      <c r="BJ60" s="31">
        <v>46210.469606481478</v>
      </c>
      <c r="BW60" s="14">
        <v>46210</v>
      </c>
      <c r="BX60" t="s">
        <v>937</v>
      </c>
      <c r="BY60" s="31">
        <v>46210.487627314818</v>
      </c>
      <c r="BZ60" s="14">
        <v>46210</v>
      </c>
      <c r="CA60" t="s">
        <v>2404</v>
      </c>
      <c r="CB60" s="31">
        <v>46210.519247685188</v>
      </c>
      <c r="CF60" s="14">
        <v>46210</v>
      </c>
      <c r="CG60" t="s">
        <v>4723</v>
      </c>
      <c r="CH60" s="31">
        <v>46210.699166666665</v>
      </c>
      <c r="CM60" s="4">
        <f t="shared" si="4"/>
        <v>46210.375023148146</v>
      </c>
      <c r="CN60">
        <f t="shared" si="5"/>
        <v>0</v>
      </c>
      <c r="CO60" t="str">
        <f>VLOOKUP(A60,Sheet1!$A$2:$B$221,2,0)</f>
        <v>East Zone</v>
      </c>
    </row>
    <row r="61" spans="1:93" x14ac:dyDescent="0.35">
      <c r="A61" t="s">
        <v>4720</v>
      </c>
      <c r="B61">
        <v>125</v>
      </c>
      <c r="C61" t="s">
        <v>9332</v>
      </c>
      <c r="D61" t="s">
        <v>678</v>
      </c>
      <c r="E61" t="s">
        <v>413</v>
      </c>
      <c r="F61" t="s">
        <v>414</v>
      </c>
      <c r="G61" t="s">
        <v>358</v>
      </c>
      <c r="H61" t="s">
        <v>4760</v>
      </c>
      <c r="I61">
        <v>698235</v>
      </c>
      <c r="J61" t="s">
        <v>3966</v>
      </c>
      <c r="K61" t="s">
        <v>3967</v>
      </c>
      <c r="L61" t="s">
        <v>4622</v>
      </c>
      <c r="M61" t="s">
        <v>4761</v>
      </c>
      <c r="N61">
        <v>77000</v>
      </c>
      <c r="O61" t="s">
        <v>9403</v>
      </c>
      <c r="P61" t="s">
        <v>9404</v>
      </c>
      <c r="Q61" t="s">
        <v>3073</v>
      </c>
      <c r="R61">
        <v>7031779309</v>
      </c>
      <c r="S61" s="14">
        <v>46206</v>
      </c>
      <c r="T61" t="s">
        <v>4723</v>
      </c>
      <c r="U61" s="31">
        <v>46206.547071759262</v>
      </c>
      <c r="AK61" s="14">
        <v>46206</v>
      </c>
      <c r="AL61" t="s">
        <v>956</v>
      </c>
      <c r="AM61" s="31">
        <v>46206.570011574076</v>
      </c>
      <c r="AQ61" s="31">
        <v>46206.570011574076</v>
      </c>
      <c r="AR61" s="14">
        <v>46206</v>
      </c>
      <c r="AS61" t="s">
        <v>956</v>
      </c>
      <c r="AT61" t="s">
        <v>414</v>
      </c>
      <c r="AU61" t="s">
        <v>678</v>
      </c>
      <c r="AV61" s="14">
        <v>46206</v>
      </c>
      <c r="AW61" t="s">
        <v>4723</v>
      </c>
      <c r="AX61" s="31">
        <v>46206.573287037034</v>
      </c>
      <c r="AY61" s="14">
        <v>46206</v>
      </c>
      <c r="AZ61" t="s">
        <v>933</v>
      </c>
      <c r="BA61" s="31">
        <v>46206.586805555555</v>
      </c>
      <c r="BB61" s="14">
        <v>46206</v>
      </c>
      <c r="BC61" t="s">
        <v>4684</v>
      </c>
      <c r="BD61" s="31">
        <v>46206.635462962964</v>
      </c>
      <c r="BE61" s="14">
        <v>46206</v>
      </c>
      <c r="BF61" t="s">
        <v>943</v>
      </c>
      <c r="BG61" s="31">
        <v>46206.69122685185</v>
      </c>
      <c r="BH61" s="14">
        <v>46206</v>
      </c>
      <c r="BI61" t="s">
        <v>943</v>
      </c>
      <c r="BJ61" s="31">
        <v>46206.707939814813</v>
      </c>
      <c r="BW61" s="14">
        <v>46206</v>
      </c>
      <c r="BX61" t="s">
        <v>943</v>
      </c>
      <c r="BY61" s="31">
        <v>46206.721261574072</v>
      </c>
      <c r="BZ61" s="14">
        <v>46209</v>
      </c>
      <c r="CA61" t="s">
        <v>938</v>
      </c>
      <c r="CB61" s="31">
        <v>46209.709155092591</v>
      </c>
      <c r="CF61" s="14">
        <v>46209</v>
      </c>
      <c r="CG61" t="s">
        <v>4723</v>
      </c>
      <c r="CH61" s="31">
        <v>46209.733749999999</v>
      </c>
      <c r="CM61" s="4">
        <f t="shared" si="4"/>
        <v>46206.547071759262</v>
      </c>
      <c r="CN61">
        <f t="shared" si="5"/>
        <v>0</v>
      </c>
      <c r="CO61" t="str">
        <f>VLOOKUP(A61,Sheet1!$A$2:$B$221,2,0)</f>
        <v>East Zone</v>
      </c>
    </row>
    <row r="62" spans="1:93" x14ac:dyDescent="0.35">
      <c r="A62" t="s">
        <v>4720</v>
      </c>
      <c r="B62">
        <v>125</v>
      </c>
      <c r="C62" t="s">
        <v>9332</v>
      </c>
      <c r="D62" t="s">
        <v>678</v>
      </c>
      <c r="E62" t="s">
        <v>413</v>
      </c>
      <c r="F62" t="s">
        <v>414</v>
      </c>
      <c r="G62" t="s">
        <v>358</v>
      </c>
      <c r="H62" t="s">
        <v>4762</v>
      </c>
      <c r="I62">
        <v>769901</v>
      </c>
      <c r="J62" t="s">
        <v>92</v>
      </c>
      <c r="K62" t="s">
        <v>4730</v>
      </c>
      <c r="L62" t="s">
        <v>4622</v>
      </c>
      <c r="M62" t="s">
        <v>4763</v>
      </c>
      <c r="N62">
        <v>45000</v>
      </c>
      <c r="O62" t="s">
        <v>9889</v>
      </c>
      <c r="P62" t="s">
        <v>9890</v>
      </c>
      <c r="Q62" t="s">
        <v>4764</v>
      </c>
      <c r="R62">
        <v>6626601391</v>
      </c>
      <c r="S62" s="14">
        <v>46193</v>
      </c>
      <c r="T62" t="s">
        <v>4733</v>
      </c>
      <c r="U62" s="31">
        <v>46193.432916666665</v>
      </c>
      <c r="Y62" s="14">
        <v>46206</v>
      </c>
      <c r="Z62" t="s">
        <v>4733</v>
      </c>
      <c r="AA62" s="31">
        <v>46206.588055555556</v>
      </c>
      <c r="AK62" s="14">
        <v>46206</v>
      </c>
      <c r="AL62" t="s">
        <v>956</v>
      </c>
      <c r="AM62" s="31">
        <v>46206.716817129629</v>
      </c>
      <c r="AQ62" s="31">
        <v>46206.716817129629</v>
      </c>
      <c r="AR62" s="14">
        <v>46206</v>
      </c>
      <c r="AS62" t="s">
        <v>956</v>
      </c>
      <c r="AT62" t="s">
        <v>414</v>
      </c>
      <c r="AU62" t="s">
        <v>678</v>
      </c>
      <c r="AV62" s="14">
        <v>46209</v>
      </c>
      <c r="AW62" t="s">
        <v>4734</v>
      </c>
      <c r="AX62" s="31">
        <v>46209.344398148147</v>
      </c>
      <c r="AY62" s="14">
        <v>46209</v>
      </c>
      <c r="AZ62" t="s">
        <v>933</v>
      </c>
      <c r="BA62" s="31">
        <v>46209.387187499997</v>
      </c>
      <c r="BB62" s="14">
        <v>46209</v>
      </c>
      <c r="BC62" t="s">
        <v>4657</v>
      </c>
      <c r="BD62" s="31">
        <v>46209.485960648148</v>
      </c>
      <c r="BE62" s="14">
        <v>46209</v>
      </c>
      <c r="BF62" t="s">
        <v>937</v>
      </c>
      <c r="BG62" s="31">
        <v>46209.518460648149</v>
      </c>
      <c r="BH62" s="14">
        <v>46209</v>
      </c>
      <c r="BI62" t="s">
        <v>937</v>
      </c>
      <c r="BJ62" s="31">
        <v>46209.521423611113</v>
      </c>
      <c r="BW62" s="14">
        <v>46209</v>
      </c>
      <c r="BX62" t="s">
        <v>937</v>
      </c>
      <c r="BY62" s="31">
        <v>46209.527372685188</v>
      </c>
      <c r="BZ62" s="14">
        <v>46209</v>
      </c>
      <c r="CA62" t="s">
        <v>938</v>
      </c>
      <c r="CB62" s="31">
        <v>46209.532199074078</v>
      </c>
      <c r="CF62" s="14">
        <v>46209</v>
      </c>
      <c r="CG62" t="s">
        <v>4723</v>
      </c>
      <c r="CH62" s="31">
        <v>46209.619444444441</v>
      </c>
      <c r="CM62" s="4">
        <f t="shared" si="4"/>
        <v>46206.588055555556</v>
      </c>
      <c r="CN62">
        <f t="shared" si="5"/>
        <v>0</v>
      </c>
      <c r="CO62" t="str">
        <f>VLOOKUP(A62,Sheet1!$A$2:$B$221,2,0)</f>
        <v>East Zone</v>
      </c>
    </row>
    <row r="63" spans="1:93" x14ac:dyDescent="0.35">
      <c r="A63" t="s">
        <v>4765</v>
      </c>
      <c r="B63">
        <v>127</v>
      </c>
      <c r="C63" t="s">
        <v>9332</v>
      </c>
      <c r="D63" t="s">
        <v>678</v>
      </c>
      <c r="E63" t="s">
        <v>415</v>
      </c>
      <c r="F63" t="s">
        <v>416</v>
      </c>
      <c r="G63" t="s">
        <v>358</v>
      </c>
      <c r="H63" t="s">
        <v>9923</v>
      </c>
      <c r="I63">
        <v>69106</v>
      </c>
      <c r="J63" t="s">
        <v>9924</v>
      </c>
      <c r="K63" t="s">
        <v>9925</v>
      </c>
      <c r="L63" t="s">
        <v>4622</v>
      </c>
      <c r="M63" t="s">
        <v>9926</v>
      </c>
      <c r="N63">
        <v>90000</v>
      </c>
      <c r="O63" t="s">
        <v>9422</v>
      </c>
      <c r="P63" t="s">
        <v>9423</v>
      </c>
      <c r="Q63" t="s">
        <v>9927</v>
      </c>
      <c r="R63">
        <v>1295007569</v>
      </c>
      <c r="S63" s="14">
        <v>46209</v>
      </c>
      <c r="T63" t="s">
        <v>9928</v>
      </c>
      <c r="U63" s="31">
        <v>46209.476655092592</v>
      </c>
      <c r="AK63" s="14">
        <v>46209</v>
      </c>
      <c r="AL63" t="s">
        <v>4770</v>
      </c>
      <c r="AM63" s="31">
        <v>46209.559745370374</v>
      </c>
      <c r="AQ63" s="31">
        <v>46209.559745370374</v>
      </c>
      <c r="AR63" s="14">
        <v>46209</v>
      </c>
      <c r="AS63" t="s">
        <v>4770</v>
      </c>
      <c r="AT63" t="s">
        <v>9929</v>
      </c>
      <c r="AU63" t="s">
        <v>677</v>
      </c>
      <c r="AV63" s="14">
        <v>46209</v>
      </c>
      <c r="AW63" t="s">
        <v>4770</v>
      </c>
      <c r="AX63" s="31">
        <v>46209.560104166667</v>
      </c>
      <c r="AY63" s="14">
        <v>46209</v>
      </c>
      <c r="AZ63" t="s">
        <v>933</v>
      </c>
      <c r="BA63" s="31">
        <v>46209.571446759262</v>
      </c>
      <c r="BB63" s="14">
        <v>46209</v>
      </c>
      <c r="BC63" t="s">
        <v>4788</v>
      </c>
      <c r="BD63" s="31">
        <v>46209.59642361111</v>
      </c>
      <c r="BE63" s="14">
        <v>46209</v>
      </c>
      <c r="BF63" t="s">
        <v>937</v>
      </c>
      <c r="BG63" s="31">
        <v>46209.606365740743</v>
      </c>
      <c r="BH63" s="14">
        <v>46209</v>
      </c>
      <c r="BI63" t="s">
        <v>943</v>
      </c>
      <c r="BJ63" s="31">
        <v>46209.668773148151</v>
      </c>
      <c r="BK63" s="14">
        <v>46209</v>
      </c>
      <c r="BL63" t="s">
        <v>937</v>
      </c>
      <c r="BM63" s="31">
        <v>46209.608298611114</v>
      </c>
      <c r="BW63" s="14">
        <v>46209</v>
      </c>
      <c r="BX63" t="s">
        <v>943</v>
      </c>
      <c r="BY63" s="31">
        <v>46209.688518518517</v>
      </c>
      <c r="BZ63" s="14">
        <v>46209</v>
      </c>
      <c r="CA63" t="s">
        <v>2404</v>
      </c>
      <c r="CB63" s="31">
        <v>46209.697233796294</v>
      </c>
      <c r="CF63" s="14">
        <v>46209</v>
      </c>
      <c r="CG63" t="s">
        <v>4787</v>
      </c>
      <c r="CH63" s="31">
        <v>46209.718009259261</v>
      </c>
      <c r="CM63" s="4">
        <f t="shared" si="4"/>
        <v>46209.476655092592</v>
      </c>
      <c r="CN63">
        <f t="shared" si="5"/>
        <v>0</v>
      </c>
      <c r="CO63" t="str">
        <f>VLOOKUP(A63,Sheet1!$A$2:$B$221,2,0)</f>
        <v>East Zone</v>
      </c>
    </row>
    <row r="64" spans="1:93" x14ac:dyDescent="0.35">
      <c r="A64" t="s">
        <v>4765</v>
      </c>
      <c r="B64">
        <v>127</v>
      </c>
      <c r="C64" t="s">
        <v>9332</v>
      </c>
      <c r="D64" t="s">
        <v>678</v>
      </c>
      <c r="E64" t="s">
        <v>415</v>
      </c>
      <c r="F64" t="s">
        <v>416</v>
      </c>
      <c r="G64" t="s">
        <v>358</v>
      </c>
      <c r="H64" t="s">
        <v>4766</v>
      </c>
      <c r="I64">
        <v>97319</v>
      </c>
      <c r="J64" t="s">
        <v>4767</v>
      </c>
      <c r="K64" t="s">
        <v>4768</v>
      </c>
      <c r="L64" t="s">
        <v>4622</v>
      </c>
      <c r="M64" t="s">
        <v>4769</v>
      </c>
      <c r="N64">
        <v>40000</v>
      </c>
      <c r="O64" t="s">
        <v>9418</v>
      </c>
      <c r="P64" t="s">
        <v>9419</v>
      </c>
      <c r="Q64" t="s">
        <v>4732</v>
      </c>
      <c r="R64">
        <v>8832350056</v>
      </c>
      <c r="S64" s="14">
        <v>46206</v>
      </c>
      <c r="T64" t="s">
        <v>4770</v>
      </c>
      <c r="U64" s="31">
        <v>46206.554120370369</v>
      </c>
      <c r="AK64" s="14">
        <v>46206</v>
      </c>
      <c r="AL64" t="s">
        <v>4771</v>
      </c>
      <c r="AM64" s="31">
        <v>46206.635509259257</v>
      </c>
      <c r="AQ64" s="31">
        <v>46206.635509259257</v>
      </c>
      <c r="AR64" s="14">
        <v>46206</v>
      </c>
      <c r="AS64" t="s">
        <v>4771</v>
      </c>
      <c r="AT64" t="s">
        <v>416</v>
      </c>
      <c r="AU64" t="s">
        <v>678</v>
      </c>
      <c r="AV64" s="14">
        <v>46206</v>
      </c>
      <c r="AW64" t="s">
        <v>4770</v>
      </c>
      <c r="AX64" s="31">
        <v>46206.642268518517</v>
      </c>
      <c r="AY64" s="14">
        <v>46206</v>
      </c>
      <c r="AZ64" t="s">
        <v>933</v>
      </c>
      <c r="BA64" s="31">
        <v>46206.662199074075</v>
      </c>
      <c r="BB64" s="14">
        <v>46206</v>
      </c>
      <c r="BC64" t="s">
        <v>4757</v>
      </c>
      <c r="BD64" s="31">
        <v>46206.706331018519</v>
      </c>
      <c r="BE64" s="14">
        <v>46206</v>
      </c>
      <c r="BF64" t="s">
        <v>955</v>
      </c>
      <c r="BG64" s="31">
        <v>46206.753206018519</v>
      </c>
      <c r="BH64" s="14">
        <v>46206</v>
      </c>
      <c r="BI64" t="s">
        <v>955</v>
      </c>
      <c r="BJ64" s="31">
        <v>46206.754074074073</v>
      </c>
      <c r="BW64" s="14">
        <v>46206</v>
      </c>
      <c r="BX64" t="s">
        <v>955</v>
      </c>
      <c r="BY64" s="31">
        <v>46206.759409722225</v>
      </c>
      <c r="BZ64" s="14">
        <v>46209</v>
      </c>
      <c r="CA64" t="s">
        <v>938</v>
      </c>
      <c r="CB64" s="31">
        <v>46209.71130787037</v>
      </c>
      <c r="CF64" s="14">
        <v>46209</v>
      </c>
      <c r="CG64" t="s">
        <v>4787</v>
      </c>
      <c r="CH64" s="31">
        <v>46209.75136574074</v>
      </c>
      <c r="CM64" s="4">
        <f t="shared" si="4"/>
        <v>46206.554120370369</v>
      </c>
      <c r="CN64">
        <f t="shared" si="5"/>
        <v>0</v>
      </c>
      <c r="CO64" t="str">
        <f>VLOOKUP(A64,Sheet1!$A$2:$B$221,2,0)</f>
        <v>East Zone</v>
      </c>
    </row>
    <row r="65" spans="1:93" x14ac:dyDescent="0.35">
      <c r="A65" t="s">
        <v>4765</v>
      </c>
      <c r="B65">
        <v>127</v>
      </c>
      <c r="C65" t="s">
        <v>9332</v>
      </c>
      <c r="D65" t="s">
        <v>678</v>
      </c>
      <c r="E65" t="s">
        <v>415</v>
      </c>
      <c r="F65" t="s">
        <v>416</v>
      </c>
      <c r="G65" t="s">
        <v>358</v>
      </c>
      <c r="H65" t="s">
        <v>11795</v>
      </c>
      <c r="I65">
        <v>101566</v>
      </c>
      <c r="J65" t="s">
        <v>4767</v>
      </c>
      <c r="K65" t="s">
        <v>4768</v>
      </c>
      <c r="L65" t="s">
        <v>4622</v>
      </c>
      <c r="M65" t="s">
        <v>11796</v>
      </c>
      <c r="N65">
        <v>45000</v>
      </c>
      <c r="O65" t="s">
        <v>1637</v>
      </c>
      <c r="P65" t="s">
        <v>1638</v>
      </c>
      <c r="Q65" t="s">
        <v>980</v>
      </c>
      <c r="R65">
        <v>8059757690</v>
      </c>
      <c r="S65" s="14">
        <v>46210</v>
      </c>
      <c r="T65" t="s">
        <v>9337</v>
      </c>
      <c r="U65" s="31">
        <v>46210.449513888889</v>
      </c>
      <c r="AK65" s="14">
        <v>46210</v>
      </c>
      <c r="AL65" t="s">
        <v>4770</v>
      </c>
      <c r="AM65" s="31">
        <v>46210.475578703707</v>
      </c>
      <c r="AQ65" s="31">
        <v>46210.475578703707</v>
      </c>
      <c r="AR65" s="14">
        <v>46210</v>
      </c>
      <c r="AS65" t="s">
        <v>4770</v>
      </c>
      <c r="AT65" t="s">
        <v>9929</v>
      </c>
      <c r="AU65" t="s">
        <v>677</v>
      </c>
      <c r="AV65" s="14">
        <v>46210</v>
      </c>
      <c r="AW65" t="s">
        <v>4770</v>
      </c>
      <c r="AX65" s="31">
        <v>46210.484930555554</v>
      </c>
      <c r="AY65" s="14">
        <v>46210</v>
      </c>
      <c r="AZ65" t="s">
        <v>933</v>
      </c>
      <c r="BA65" s="31">
        <v>46210.502835648149</v>
      </c>
      <c r="BB65" s="14">
        <v>46210</v>
      </c>
      <c r="BC65" t="s">
        <v>4716</v>
      </c>
      <c r="BD65" s="31">
        <v>46210.625428240739</v>
      </c>
      <c r="BE65" s="14">
        <v>46210</v>
      </c>
      <c r="BF65" t="s">
        <v>942</v>
      </c>
      <c r="BG65" s="31">
        <v>46210.694895833331</v>
      </c>
      <c r="BH65" s="14">
        <v>46210</v>
      </c>
      <c r="BI65" t="s">
        <v>942</v>
      </c>
      <c r="BJ65" s="31">
        <v>46210.695671296293</v>
      </c>
      <c r="BW65" s="14">
        <v>46210</v>
      </c>
      <c r="BX65" t="s">
        <v>942</v>
      </c>
      <c r="BY65" s="31">
        <v>46210.706377314818</v>
      </c>
      <c r="BZ65" s="14">
        <v>46210</v>
      </c>
      <c r="CA65" t="s">
        <v>2404</v>
      </c>
      <c r="CB65" s="31">
        <v>46210.711412037039</v>
      </c>
      <c r="CF65" s="14">
        <v>46210</v>
      </c>
      <c r="CG65" t="s">
        <v>4770</v>
      </c>
      <c r="CH65" s="31">
        <v>46210.741215277776</v>
      </c>
      <c r="CM65" s="4">
        <f t="shared" si="4"/>
        <v>46210.449513888889</v>
      </c>
      <c r="CN65">
        <f t="shared" si="5"/>
        <v>0</v>
      </c>
      <c r="CO65" t="str">
        <f>VLOOKUP(A65,Sheet1!$A$2:$B$221,2,0)</f>
        <v>East Zone</v>
      </c>
    </row>
    <row r="66" spans="1:93" x14ac:dyDescent="0.35">
      <c r="A66" t="s">
        <v>4765</v>
      </c>
      <c r="B66">
        <v>127</v>
      </c>
      <c r="C66" t="s">
        <v>9332</v>
      </c>
      <c r="D66" t="s">
        <v>678</v>
      </c>
      <c r="E66" t="s">
        <v>415</v>
      </c>
      <c r="F66" t="s">
        <v>416</v>
      </c>
      <c r="G66" t="s">
        <v>358</v>
      </c>
      <c r="H66" t="s">
        <v>11797</v>
      </c>
      <c r="I66">
        <v>144159</v>
      </c>
      <c r="J66" t="s">
        <v>155</v>
      </c>
      <c r="K66" t="s">
        <v>3875</v>
      </c>
      <c r="L66" t="s">
        <v>4622</v>
      </c>
      <c r="M66" t="s">
        <v>11798</v>
      </c>
      <c r="N66">
        <v>55000</v>
      </c>
      <c r="O66" t="s">
        <v>945</v>
      </c>
      <c r="P66" t="s">
        <v>946</v>
      </c>
      <c r="Q66" t="s">
        <v>11799</v>
      </c>
      <c r="R66">
        <v>2420764334</v>
      </c>
      <c r="S66" s="14">
        <v>46210</v>
      </c>
      <c r="T66" t="s">
        <v>9337</v>
      </c>
      <c r="U66" s="31">
        <v>46210.41983796296</v>
      </c>
      <c r="AK66" s="14">
        <v>46210</v>
      </c>
      <c r="AL66" t="s">
        <v>4770</v>
      </c>
      <c r="AM66" s="31">
        <v>46210.459722222222</v>
      </c>
      <c r="AQ66" s="31">
        <v>46210.459722222222</v>
      </c>
      <c r="AR66" s="14">
        <v>46210</v>
      </c>
      <c r="AS66" t="s">
        <v>4770</v>
      </c>
      <c r="AT66" t="s">
        <v>9929</v>
      </c>
      <c r="AU66" t="s">
        <v>677</v>
      </c>
      <c r="AV66" s="14">
        <v>46210</v>
      </c>
      <c r="AW66" t="s">
        <v>4770</v>
      </c>
      <c r="AX66" s="31">
        <v>46210.460104166668</v>
      </c>
      <c r="AY66" s="14">
        <v>46210</v>
      </c>
      <c r="AZ66" t="s">
        <v>933</v>
      </c>
      <c r="BA66" s="31">
        <v>46210.476643518516</v>
      </c>
      <c r="BB66" s="14">
        <v>46210</v>
      </c>
      <c r="BC66" t="s">
        <v>4788</v>
      </c>
      <c r="BD66" s="31">
        <v>46210.503923611112</v>
      </c>
      <c r="BE66" s="14">
        <v>46210</v>
      </c>
      <c r="BF66" t="s">
        <v>937</v>
      </c>
      <c r="BG66" s="31">
        <v>46210.585497685184</v>
      </c>
      <c r="BH66" s="14">
        <v>46210</v>
      </c>
      <c r="BI66" t="s">
        <v>943</v>
      </c>
      <c r="BJ66" s="31">
        <v>46210.65934027778</v>
      </c>
      <c r="BK66" s="14">
        <v>46210</v>
      </c>
      <c r="BL66" t="s">
        <v>937</v>
      </c>
      <c r="BM66" s="31">
        <v>46210.587129629632</v>
      </c>
      <c r="BW66" s="14">
        <v>46210</v>
      </c>
      <c r="BX66" t="s">
        <v>943</v>
      </c>
      <c r="BY66" s="31">
        <v>46210.663506944446</v>
      </c>
      <c r="BZ66" s="14">
        <v>46210</v>
      </c>
      <c r="CA66" t="s">
        <v>2404</v>
      </c>
      <c r="CB66" s="31">
        <v>46210.680810185186</v>
      </c>
      <c r="CF66" s="14">
        <v>46210</v>
      </c>
      <c r="CG66" t="s">
        <v>4770</v>
      </c>
      <c r="CH66" s="31">
        <v>46210.698888888888</v>
      </c>
      <c r="CM66" s="4">
        <f t="shared" si="4"/>
        <v>46210.41983796296</v>
      </c>
      <c r="CN66">
        <f t="shared" si="5"/>
        <v>0</v>
      </c>
      <c r="CO66" t="str">
        <f>VLOOKUP(A66,Sheet1!$A$2:$B$221,2,0)</f>
        <v>East Zone</v>
      </c>
    </row>
    <row r="67" spans="1:93" x14ac:dyDescent="0.35">
      <c r="A67" t="s">
        <v>4765</v>
      </c>
      <c r="B67">
        <v>127</v>
      </c>
      <c r="C67" t="s">
        <v>9332</v>
      </c>
      <c r="D67" t="s">
        <v>678</v>
      </c>
      <c r="E67" t="s">
        <v>415</v>
      </c>
      <c r="F67" t="s">
        <v>416</v>
      </c>
      <c r="G67" t="s">
        <v>358</v>
      </c>
      <c r="H67" t="s">
        <v>4772</v>
      </c>
      <c r="I67">
        <v>195266</v>
      </c>
      <c r="J67" t="s">
        <v>4767</v>
      </c>
      <c r="K67" t="s">
        <v>4768</v>
      </c>
      <c r="L67" t="s">
        <v>4622</v>
      </c>
      <c r="M67" t="s">
        <v>4773</v>
      </c>
      <c r="N67">
        <v>45000</v>
      </c>
      <c r="O67" t="s">
        <v>9889</v>
      </c>
      <c r="P67" t="s">
        <v>9890</v>
      </c>
      <c r="Q67" t="s">
        <v>3718</v>
      </c>
      <c r="R67">
        <v>8107245824</v>
      </c>
      <c r="S67" s="14">
        <v>46206</v>
      </c>
      <c r="T67" t="s">
        <v>4770</v>
      </c>
      <c r="U67" s="31">
        <v>46206.596539351849</v>
      </c>
      <c r="AK67" s="14">
        <v>46206</v>
      </c>
      <c r="AL67" t="s">
        <v>4771</v>
      </c>
      <c r="AM67" s="31">
        <v>46206.700567129628</v>
      </c>
      <c r="AQ67" s="31">
        <v>46206.700567129628</v>
      </c>
      <c r="AR67" s="14">
        <v>46206</v>
      </c>
      <c r="AS67" t="s">
        <v>4771</v>
      </c>
      <c r="AT67" t="s">
        <v>416</v>
      </c>
      <c r="AU67" t="s">
        <v>678</v>
      </c>
      <c r="AV67" s="14">
        <v>46206</v>
      </c>
      <c r="AW67" t="s">
        <v>4770</v>
      </c>
      <c r="AX67" s="31">
        <v>46206.719131944446</v>
      </c>
      <c r="AY67" s="14">
        <v>46206</v>
      </c>
      <c r="AZ67" t="s">
        <v>933</v>
      </c>
      <c r="BA67" s="31">
        <v>46206.723310185182</v>
      </c>
      <c r="BB67" s="14">
        <v>46206</v>
      </c>
      <c r="BC67" t="s">
        <v>4657</v>
      </c>
      <c r="BD67" s="31">
        <v>46206.739548611113</v>
      </c>
      <c r="BE67" s="14">
        <v>46206</v>
      </c>
      <c r="BF67" t="s">
        <v>943</v>
      </c>
      <c r="BG67" s="31">
        <v>46206.768842592595</v>
      </c>
      <c r="BH67" s="14">
        <v>46206</v>
      </c>
      <c r="BI67" t="s">
        <v>943</v>
      </c>
      <c r="BJ67" s="31">
        <v>46206.777627314812</v>
      </c>
      <c r="BW67" s="14">
        <v>46206</v>
      </c>
      <c r="BX67" t="s">
        <v>943</v>
      </c>
      <c r="BY67" s="31">
        <v>46206.781388888892</v>
      </c>
      <c r="BZ67" s="14">
        <v>46209</v>
      </c>
      <c r="CA67" t="s">
        <v>944</v>
      </c>
      <c r="CB67" s="31">
        <v>46209.657789351855</v>
      </c>
      <c r="CF67" s="14">
        <v>46209</v>
      </c>
      <c r="CG67" t="s">
        <v>4787</v>
      </c>
      <c r="CH67" s="31">
        <v>46209.678425925929</v>
      </c>
      <c r="CM67" s="4">
        <f t="shared" si="4"/>
        <v>46206.596539351849</v>
      </c>
      <c r="CN67">
        <f t="shared" si="5"/>
        <v>0</v>
      </c>
      <c r="CO67" t="str">
        <f>VLOOKUP(A67,Sheet1!$A$2:$B$221,2,0)</f>
        <v>East Zone</v>
      </c>
    </row>
    <row r="68" spans="1:93" x14ac:dyDescent="0.35">
      <c r="A68" t="s">
        <v>4765</v>
      </c>
      <c r="B68">
        <v>127</v>
      </c>
      <c r="C68" t="s">
        <v>9332</v>
      </c>
      <c r="D68" t="s">
        <v>678</v>
      </c>
      <c r="E68" t="s">
        <v>415</v>
      </c>
      <c r="F68" t="s">
        <v>416</v>
      </c>
      <c r="G68" t="s">
        <v>358</v>
      </c>
      <c r="H68" t="s">
        <v>9930</v>
      </c>
      <c r="I68">
        <v>210552</v>
      </c>
      <c r="J68" t="s">
        <v>3705</v>
      </c>
      <c r="K68" t="s">
        <v>3706</v>
      </c>
      <c r="L68" t="s">
        <v>4622</v>
      </c>
      <c r="M68" t="s">
        <v>9931</v>
      </c>
      <c r="N68">
        <v>77000</v>
      </c>
      <c r="O68" t="s">
        <v>9403</v>
      </c>
      <c r="P68" t="s">
        <v>9404</v>
      </c>
      <c r="Q68" t="s">
        <v>9932</v>
      </c>
      <c r="R68">
        <v>8636809031</v>
      </c>
      <c r="S68" s="14">
        <v>46209</v>
      </c>
      <c r="T68" t="s">
        <v>4785</v>
      </c>
      <c r="U68" s="31">
        <v>46209.548854166664</v>
      </c>
      <c r="AK68" s="14">
        <v>46209</v>
      </c>
      <c r="AL68" t="s">
        <v>4771</v>
      </c>
      <c r="AM68" s="31">
        <v>46209.602858796294</v>
      </c>
      <c r="AQ68" s="31">
        <v>46209.602858796294</v>
      </c>
      <c r="AR68" s="14">
        <v>46209</v>
      </c>
      <c r="AS68" t="s">
        <v>4771</v>
      </c>
      <c r="AT68" t="s">
        <v>416</v>
      </c>
      <c r="AU68" t="s">
        <v>678</v>
      </c>
      <c r="AV68" s="14">
        <v>46209</v>
      </c>
      <c r="AW68" t="s">
        <v>4770</v>
      </c>
      <c r="AX68" s="31">
        <v>46209.606770833336</v>
      </c>
      <c r="AY68" s="14">
        <v>46209</v>
      </c>
      <c r="AZ68" t="s">
        <v>933</v>
      </c>
      <c r="BA68" s="31">
        <v>46209.610162037039</v>
      </c>
      <c r="BB68" s="14">
        <v>46209</v>
      </c>
      <c r="BC68" t="s">
        <v>5362</v>
      </c>
      <c r="BD68" s="31">
        <v>46209.655717592592</v>
      </c>
      <c r="BE68" s="14">
        <v>46209</v>
      </c>
      <c r="BF68" t="s">
        <v>942</v>
      </c>
      <c r="BG68" s="31">
        <v>46209.681157407409</v>
      </c>
      <c r="BH68" s="14">
        <v>46209</v>
      </c>
      <c r="BI68" t="s">
        <v>942</v>
      </c>
      <c r="BJ68" s="31">
        <v>46209.682025462964</v>
      </c>
      <c r="BW68" s="14">
        <v>46209</v>
      </c>
      <c r="BX68" t="s">
        <v>942</v>
      </c>
      <c r="BY68" s="31">
        <v>46209.688043981485</v>
      </c>
      <c r="BZ68" s="14">
        <v>46209</v>
      </c>
      <c r="CA68" t="s">
        <v>2404</v>
      </c>
      <c r="CB68" s="31">
        <v>46209.697685185187</v>
      </c>
      <c r="CF68" s="14">
        <v>46209</v>
      </c>
      <c r="CG68" t="s">
        <v>4787</v>
      </c>
      <c r="CH68" s="31">
        <v>46209.760995370372</v>
      </c>
      <c r="CM68" s="4">
        <f t="shared" ref="CM68:CM95" si="6">IF(AJ68&lt;&gt;"",AJ68,IF(AG68&lt;&gt;"",AG68,IF(AD68&lt;&gt;"",AD68,IF(AA68&lt;&gt;"",AA68,U68))))</f>
        <v>46209.548854166664</v>
      </c>
      <c r="CN68">
        <f t="shared" ref="CN68:CN95" si="7">AK68-INT(CM68)</f>
        <v>0</v>
      </c>
      <c r="CO68" t="str">
        <f>VLOOKUP(A68,Sheet1!$A$2:$B$221,2,0)</f>
        <v>East Zone</v>
      </c>
    </row>
    <row r="69" spans="1:93" x14ac:dyDescent="0.35">
      <c r="A69" t="s">
        <v>4765</v>
      </c>
      <c r="B69">
        <v>127</v>
      </c>
      <c r="C69" t="s">
        <v>9332</v>
      </c>
      <c r="D69" t="s">
        <v>678</v>
      </c>
      <c r="E69" t="s">
        <v>415</v>
      </c>
      <c r="F69" t="s">
        <v>416</v>
      </c>
      <c r="G69" t="s">
        <v>358</v>
      </c>
      <c r="H69" t="s">
        <v>9933</v>
      </c>
      <c r="I69">
        <v>313164</v>
      </c>
      <c r="J69" t="s">
        <v>4153</v>
      </c>
      <c r="K69" t="s">
        <v>4154</v>
      </c>
      <c r="L69" t="s">
        <v>4622</v>
      </c>
      <c r="M69" t="s">
        <v>9934</v>
      </c>
      <c r="N69">
        <v>90000</v>
      </c>
      <c r="O69" t="s">
        <v>9422</v>
      </c>
      <c r="P69" t="s">
        <v>9423</v>
      </c>
      <c r="Q69" t="s">
        <v>1237</v>
      </c>
      <c r="R69">
        <v>8932849661</v>
      </c>
      <c r="S69" s="14">
        <v>46209</v>
      </c>
      <c r="T69" t="s">
        <v>4775</v>
      </c>
      <c r="U69" s="31">
        <v>46209.620393518519</v>
      </c>
      <c r="AK69" s="14">
        <v>46209</v>
      </c>
      <c r="AL69" t="s">
        <v>4771</v>
      </c>
      <c r="AM69" s="31">
        <v>46209.642870370371</v>
      </c>
      <c r="AQ69" s="31">
        <v>46209.642870370371</v>
      </c>
      <c r="AR69" s="14">
        <v>46209</v>
      </c>
      <c r="AS69" t="s">
        <v>4771</v>
      </c>
      <c r="AT69" t="s">
        <v>416</v>
      </c>
      <c r="AU69" t="s">
        <v>678</v>
      </c>
      <c r="AV69" s="14">
        <v>46209</v>
      </c>
      <c r="AW69" t="s">
        <v>4770</v>
      </c>
      <c r="AX69" s="31">
        <v>46209.648090277777</v>
      </c>
      <c r="AY69" s="14">
        <v>46209</v>
      </c>
      <c r="AZ69" t="s">
        <v>933</v>
      </c>
      <c r="BA69" s="31">
        <v>46209.651828703703</v>
      </c>
      <c r="BB69" s="14">
        <v>46209</v>
      </c>
      <c r="BC69" t="s">
        <v>5362</v>
      </c>
      <c r="BD69" s="31">
        <v>46209.669189814813</v>
      </c>
      <c r="BE69" s="14">
        <v>46209</v>
      </c>
      <c r="BF69" t="s">
        <v>942</v>
      </c>
      <c r="BG69" s="31">
        <v>46209.717638888891</v>
      </c>
      <c r="BH69" s="14">
        <v>46209</v>
      </c>
      <c r="BI69" t="s">
        <v>942</v>
      </c>
      <c r="BJ69" s="31">
        <v>46209.721550925926</v>
      </c>
      <c r="BW69" s="14">
        <v>46209</v>
      </c>
      <c r="BX69" t="s">
        <v>942</v>
      </c>
      <c r="BY69" s="31">
        <v>46209.746331018519</v>
      </c>
      <c r="BZ69" s="14">
        <v>46209</v>
      </c>
      <c r="CA69" t="s">
        <v>938</v>
      </c>
      <c r="CB69" s="31">
        <v>46209.749768518515</v>
      </c>
      <c r="CF69" s="14">
        <v>46209</v>
      </c>
      <c r="CG69" t="s">
        <v>4787</v>
      </c>
      <c r="CH69" s="31">
        <v>46209.783877314818</v>
      </c>
      <c r="CM69" s="4">
        <f t="shared" si="6"/>
        <v>46209.620393518519</v>
      </c>
      <c r="CN69">
        <f t="shared" si="7"/>
        <v>0</v>
      </c>
      <c r="CO69" t="str">
        <f>VLOOKUP(A69,Sheet1!$A$2:$B$221,2,0)</f>
        <v>East Zone</v>
      </c>
    </row>
    <row r="70" spans="1:93" x14ac:dyDescent="0.35">
      <c r="A70" t="s">
        <v>4765</v>
      </c>
      <c r="B70">
        <v>127</v>
      </c>
      <c r="C70" t="s">
        <v>9332</v>
      </c>
      <c r="D70" t="s">
        <v>678</v>
      </c>
      <c r="E70" t="s">
        <v>415</v>
      </c>
      <c r="F70" t="s">
        <v>416</v>
      </c>
      <c r="G70" t="s">
        <v>358</v>
      </c>
      <c r="H70" t="s">
        <v>9935</v>
      </c>
      <c r="I70">
        <v>322622</v>
      </c>
      <c r="J70" t="s">
        <v>155</v>
      </c>
      <c r="K70" t="s">
        <v>3875</v>
      </c>
      <c r="L70" t="s">
        <v>4622</v>
      </c>
      <c r="M70" t="s">
        <v>9936</v>
      </c>
      <c r="N70">
        <v>90000</v>
      </c>
      <c r="O70" t="s">
        <v>931</v>
      </c>
      <c r="P70" t="s">
        <v>932</v>
      </c>
      <c r="Q70" t="s">
        <v>6229</v>
      </c>
      <c r="R70">
        <v>7419522982</v>
      </c>
      <c r="S70" s="14">
        <v>46209</v>
      </c>
      <c r="T70" t="s">
        <v>9937</v>
      </c>
      <c r="U70" s="31">
        <v>46209.766967592594</v>
      </c>
      <c r="AK70" s="14">
        <v>46209</v>
      </c>
      <c r="AL70" t="s">
        <v>4770</v>
      </c>
      <c r="AM70" s="31">
        <v>46209.79179398148</v>
      </c>
      <c r="AQ70" s="31">
        <v>46209.79179398148</v>
      </c>
      <c r="AR70" s="14">
        <v>46209</v>
      </c>
      <c r="AS70" t="s">
        <v>4770</v>
      </c>
      <c r="AT70" t="s">
        <v>9929</v>
      </c>
      <c r="AU70" t="s">
        <v>677</v>
      </c>
      <c r="AV70" s="14">
        <v>46209</v>
      </c>
      <c r="AW70" t="s">
        <v>4770</v>
      </c>
      <c r="AX70" s="31">
        <v>46209.796701388892</v>
      </c>
      <c r="AY70" s="14">
        <v>46210</v>
      </c>
      <c r="AZ70" t="s">
        <v>933</v>
      </c>
      <c r="BA70" s="31">
        <v>46210.37972222222</v>
      </c>
      <c r="BB70" s="14">
        <v>46210</v>
      </c>
      <c r="BC70" t="s">
        <v>4643</v>
      </c>
      <c r="BD70" s="31">
        <v>46210.431250000001</v>
      </c>
      <c r="BE70" s="14">
        <v>46210</v>
      </c>
      <c r="BF70" t="s">
        <v>972</v>
      </c>
      <c r="BG70" s="31">
        <v>46210.500011574077</v>
      </c>
      <c r="BH70" s="14">
        <v>46210</v>
      </c>
      <c r="BI70" t="s">
        <v>972</v>
      </c>
      <c r="BJ70" s="31">
        <v>46210.501805555556</v>
      </c>
      <c r="BW70" s="14">
        <v>46210</v>
      </c>
      <c r="BX70" t="s">
        <v>972</v>
      </c>
      <c r="BY70" s="31">
        <v>46210.507638888892</v>
      </c>
      <c r="BZ70" s="14">
        <v>46210</v>
      </c>
      <c r="CA70" t="s">
        <v>2404</v>
      </c>
      <c r="CB70" s="31">
        <v>46210.522141203706</v>
      </c>
      <c r="CF70" s="14">
        <v>46210</v>
      </c>
      <c r="CG70" t="s">
        <v>4770</v>
      </c>
      <c r="CH70" s="31">
        <v>46210.653101851851</v>
      </c>
      <c r="CM70" s="4">
        <f t="shared" si="6"/>
        <v>46209.766967592594</v>
      </c>
      <c r="CN70">
        <f t="shared" si="7"/>
        <v>0</v>
      </c>
      <c r="CO70" t="str">
        <f>VLOOKUP(A70,Sheet1!$A$2:$B$221,2,0)</f>
        <v>East Zone</v>
      </c>
    </row>
    <row r="71" spans="1:93" x14ac:dyDescent="0.35">
      <c r="A71" t="s">
        <v>4765</v>
      </c>
      <c r="B71">
        <v>127</v>
      </c>
      <c r="C71" t="s">
        <v>9332</v>
      </c>
      <c r="D71" t="s">
        <v>678</v>
      </c>
      <c r="E71" t="s">
        <v>415</v>
      </c>
      <c r="F71" t="s">
        <v>416</v>
      </c>
      <c r="G71" t="s">
        <v>358</v>
      </c>
      <c r="H71" t="s">
        <v>4151</v>
      </c>
      <c r="I71">
        <v>325183</v>
      </c>
      <c r="J71" t="s">
        <v>4153</v>
      </c>
      <c r="K71" t="s">
        <v>4154</v>
      </c>
      <c r="L71" t="s">
        <v>4622</v>
      </c>
      <c r="M71" t="s">
        <v>4774</v>
      </c>
      <c r="N71">
        <v>90000</v>
      </c>
      <c r="O71" t="s">
        <v>931</v>
      </c>
      <c r="P71" t="s">
        <v>932</v>
      </c>
      <c r="Q71" t="s">
        <v>4152</v>
      </c>
      <c r="R71">
        <v>4663927802</v>
      </c>
      <c r="S71" s="14">
        <v>46205</v>
      </c>
      <c r="T71" t="s">
        <v>4775</v>
      </c>
      <c r="U71" s="31">
        <v>46205.554814814815</v>
      </c>
      <c r="AK71" s="14">
        <v>46205</v>
      </c>
      <c r="AL71" t="s">
        <v>4771</v>
      </c>
      <c r="AM71" s="31">
        <v>46205.587175925924</v>
      </c>
      <c r="AQ71" s="31">
        <v>46205.587175925924</v>
      </c>
      <c r="AR71" s="14">
        <v>46205</v>
      </c>
      <c r="AS71" t="s">
        <v>4771</v>
      </c>
      <c r="AT71" t="s">
        <v>416</v>
      </c>
      <c r="AU71" t="s">
        <v>678</v>
      </c>
      <c r="AV71" s="14">
        <v>46205</v>
      </c>
      <c r="AW71" t="s">
        <v>4770</v>
      </c>
      <c r="AX71" s="31">
        <v>46205.589594907404</v>
      </c>
      <c r="AY71" s="14">
        <v>46205</v>
      </c>
      <c r="AZ71" t="s">
        <v>933</v>
      </c>
      <c r="BA71" s="31">
        <v>46205.601909722223</v>
      </c>
      <c r="BB71" s="14">
        <v>46205</v>
      </c>
      <c r="BC71" t="s">
        <v>4628</v>
      </c>
      <c r="BD71" s="31">
        <v>46205.614675925928</v>
      </c>
      <c r="BE71" s="14">
        <v>46205</v>
      </c>
      <c r="BF71" t="s">
        <v>943</v>
      </c>
      <c r="BG71" s="31">
        <v>46205.627800925926</v>
      </c>
      <c r="BH71" s="14">
        <v>46205</v>
      </c>
      <c r="BI71" t="s">
        <v>943</v>
      </c>
      <c r="BJ71" s="31">
        <v>46205.635648148149</v>
      </c>
      <c r="BW71" s="14">
        <v>46205</v>
      </c>
      <c r="BX71" t="s">
        <v>943</v>
      </c>
      <c r="BY71" s="31">
        <v>46205.638449074075</v>
      </c>
      <c r="BZ71" s="14">
        <v>46205</v>
      </c>
      <c r="CA71" t="s">
        <v>938</v>
      </c>
      <c r="CB71" s="31">
        <v>46205.644386574073</v>
      </c>
      <c r="CF71" s="14">
        <v>46205</v>
      </c>
      <c r="CG71" t="s">
        <v>4770</v>
      </c>
      <c r="CH71" s="31">
        <v>46205.723425925928</v>
      </c>
      <c r="CM71" s="4">
        <f t="shared" si="6"/>
        <v>46205.554814814815</v>
      </c>
      <c r="CN71">
        <f t="shared" si="7"/>
        <v>0</v>
      </c>
      <c r="CO71" t="str">
        <f>VLOOKUP(A71,Sheet1!$A$2:$B$221,2,0)</f>
        <v>East Zone</v>
      </c>
    </row>
    <row r="72" spans="1:93" x14ac:dyDescent="0.35">
      <c r="A72" t="s">
        <v>4765</v>
      </c>
      <c r="B72">
        <v>127</v>
      </c>
      <c r="C72" t="s">
        <v>9332</v>
      </c>
      <c r="D72" t="s">
        <v>678</v>
      </c>
      <c r="E72" t="s">
        <v>415</v>
      </c>
      <c r="F72" t="s">
        <v>416</v>
      </c>
      <c r="G72" t="s">
        <v>358</v>
      </c>
      <c r="H72" t="s">
        <v>4776</v>
      </c>
      <c r="I72">
        <v>328824</v>
      </c>
      <c r="J72" t="s">
        <v>4153</v>
      </c>
      <c r="K72" t="s">
        <v>4154</v>
      </c>
      <c r="L72" t="s">
        <v>4622</v>
      </c>
      <c r="M72" t="s">
        <v>4777</v>
      </c>
      <c r="N72">
        <v>77000</v>
      </c>
      <c r="O72" t="s">
        <v>9403</v>
      </c>
      <c r="P72" t="s">
        <v>9404</v>
      </c>
      <c r="Q72" t="s">
        <v>4778</v>
      </c>
      <c r="R72">
        <v>1069337420</v>
      </c>
      <c r="S72" s="14">
        <v>46206</v>
      </c>
      <c r="T72" t="s">
        <v>4775</v>
      </c>
      <c r="U72" s="31">
        <v>46206.583807870367</v>
      </c>
      <c r="AK72" s="14">
        <v>46206</v>
      </c>
      <c r="AL72" t="s">
        <v>4771</v>
      </c>
      <c r="AM72" s="31">
        <v>46206.74591435185</v>
      </c>
      <c r="AQ72" s="31">
        <v>46206.74591435185</v>
      </c>
      <c r="AR72" s="14">
        <v>46206</v>
      </c>
      <c r="AS72" t="s">
        <v>4771</v>
      </c>
      <c r="AT72" t="s">
        <v>416</v>
      </c>
      <c r="AU72" t="s">
        <v>678</v>
      </c>
      <c r="AV72" s="14">
        <v>46206</v>
      </c>
      <c r="AW72" t="s">
        <v>4770</v>
      </c>
      <c r="AX72" s="31">
        <v>46206.75273148148</v>
      </c>
      <c r="AY72" s="14">
        <v>46209</v>
      </c>
      <c r="AZ72" t="s">
        <v>933</v>
      </c>
      <c r="BA72" s="31">
        <v>46209.38722222222</v>
      </c>
      <c r="BB72" s="14">
        <v>46209</v>
      </c>
      <c r="BC72" t="s">
        <v>4701</v>
      </c>
      <c r="BD72" s="31">
        <v>46209.46947916667</v>
      </c>
      <c r="BE72" s="14">
        <v>46209</v>
      </c>
      <c r="BF72" t="s">
        <v>973</v>
      </c>
      <c r="BG72" s="31">
        <v>46209.519629629627</v>
      </c>
      <c r="BH72" s="14">
        <v>46209</v>
      </c>
      <c r="BI72" t="s">
        <v>973</v>
      </c>
      <c r="BJ72" s="31">
        <v>46209.521956018521</v>
      </c>
      <c r="BW72" s="14">
        <v>46209</v>
      </c>
      <c r="BX72" t="s">
        <v>973</v>
      </c>
      <c r="BY72" s="31">
        <v>46209.527592592596</v>
      </c>
      <c r="BZ72" s="14">
        <v>46209</v>
      </c>
      <c r="CA72" t="s">
        <v>938</v>
      </c>
      <c r="CB72" s="31">
        <v>46209.532546296294</v>
      </c>
      <c r="CM72" s="4">
        <f t="shared" si="6"/>
        <v>46206.583807870367</v>
      </c>
      <c r="CN72">
        <f t="shared" si="7"/>
        <v>0</v>
      </c>
      <c r="CO72" t="str">
        <f>VLOOKUP(A72,Sheet1!$A$2:$B$221,2,0)</f>
        <v>East Zone</v>
      </c>
    </row>
    <row r="73" spans="1:93" x14ac:dyDescent="0.35">
      <c r="A73" t="s">
        <v>4765</v>
      </c>
      <c r="B73">
        <v>127</v>
      </c>
      <c r="C73" t="s">
        <v>9332</v>
      </c>
      <c r="D73" t="s">
        <v>678</v>
      </c>
      <c r="E73" t="s">
        <v>415</v>
      </c>
      <c r="F73" t="s">
        <v>416</v>
      </c>
      <c r="G73" t="s">
        <v>358</v>
      </c>
      <c r="H73" t="s">
        <v>4779</v>
      </c>
      <c r="I73">
        <v>330189</v>
      </c>
      <c r="J73" t="s">
        <v>4780</v>
      </c>
      <c r="K73" t="s">
        <v>4781</v>
      </c>
      <c r="L73" t="s">
        <v>4622</v>
      </c>
      <c r="M73" t="s">
        <v>4782</v>
      </c>
      <c r="N73">
        <v>85000</v>
      </c>
      <c r="O73" t="s">
        <v>988</v>
      </c>
      <c r="P73" t="s">
        <v>989</v>
      </c>
      <c r="Q73" t="s">
        <v>4783</v>
      </c>
      <c r="R73">
        <v>9124713470</v>
      </c>
      <c r="S73" s="14">
        <v>46206</v>
      </c>
      <c r="T73" t="s">
        <v>4770</v>
      </c>
      <c r="U73" s="31">
        <v>46206.490995370368</v>
      </c>
      <c r="AK73" s="14">
        <v>46206</v>
      </c>
      <c r="AL73" t="s">
        <v>4771</v>
      </c>
      <c r="AM73" s="31">
        <v>46206.583611111113</v>
      </c>
      <c r="AQ73" s="31">
        <v>46206.583611111113</v>
      </c>
      <c r="AR73" s="14">
        <v>46206</v>
      </c>
      <c r="AS73" t="s">
        <v>4771</v>
      </c>
      <c r="AT73" t="s">
        <v>416</v>
      </c>
      <c r="AU73" t="s">
        <v>678</v>
      </c>
      <c r="AV73" s="14">
        <v>46206</v>
      </c>
      <c r="AW73" t="s">
        <v>4770</v>
      </c>
      <c r="AX73" s="31">
        <v>46206.588437500002</v>
      </c>
      <c r="AY73" s="14">
        <v>46206</v>
      </c>
      <c r="AZ73" t="s">
        <v>933</v>
      </c>
      <c r="BA73" s="31">
        <v>46206.600902777776</v>
      </c>
      <c r="BB73" s="14">
        <v>46206</v>
      </c>
      <c r="BC73" t="s">
        <v>4676</v>
      </c>
      <c r="BD73" s="31">
        <v>46206.651782407411</v>
      </c>
      <c r="BE73" s="14">
        <v>46206</v>
      </c>
      <c r="BF73" t="s">
        <v>937</v>
      </c>
      <c r="BG73" s="31">
        <v>46206.694351851853</v>
      </c>
      <c r="BH73" s="14">
        <v>46206</v>
      </c>
      <c r="BI73" t="s">
        <v>937</v>
      </c>
      <c r="BJ73" s="31">
        <v>46206.695648148147</v>
      </c>
      <c r="BW73" s="14">
        <v>46206</v>
      </c>
      <c r="BX73" t="s">
        <v>937</v>
      </c>
      <c r="BY73" s="31">
        <v>46206.717245370368</v>
      </c>
      <c r="BZ73" s="14">
        <v>46210</v>
      </c>
      <c r="CA73" t="s">
        <v>2404</v>
      </c>
      <c r="CB73" s="31">
        <v>46210.615752314814</v>
      </c>
      <c r="CF73" s="14">
        <v>46210</v>
      </c>
      <c r="CG73" t="s">
        <v>4770</v>
      </c>
      <c r="CH73" s="31">
        <v>46210.632037037038</v>
      </c>
      <c r="CM73" s="4">
        <f t="shared" si="6"/>
        <v>46206.490995370368</v>
      </c>
      <c r="CN73">
        <f t="shared" si="7"/>
        <v>0</v>
      </c>
      <c r="CO73" t="str">
        <f>VLOOKUP(A73,Sheet1!$A$2:$B$221,2,0)</f>
        <v>East Zone</v>
      </c>
    </row>
    <row r="74" spans="1:93" x14ac:dyDescent="0.35">
      <c r="A74" t="s">
        <v>4765</v>
      </c>
      <c r="B74">
        <v>127</v>
      </c>
      <c r="C74" t="s">
        <v>9332</v>
      </c>
      <c r="D74" t="s">
        <v>678</v>
      </c>
      <c r="E74" t="s">
        <v>415</v>
      </c>
      <c r="F74" t="s">
        <v>416</v>
      </c>
      <c r="G74" t="s">
        <v>358</v>
      </c>
      <c r="H74" t="s">
        <v>11800</v>
      </c>
      <c r="I74">
        <v>335671</v>
      </c>
      <c r="J74" t="s">
        <v>9400</v>
      </c>
      <c r="K74" t="s">
        <v>9401</v>
      </c>
      <c r="L74" t="s">
        <v>4622</v>
      </c>
      <c r="M74" t="s">
        <v>11801</v>
      </c>
      <c r="N74">
        <v>77000</v>
      </c>
      <c r="O74" t="s">
        <v>939</v>
      </c>
      <c r="P74" t="s">
        <v>940</v>
      </c>
      <c r="Q74" t="s">
        <v>4750</v>
      </c>
      <c r="R74">
        <v>1709133382</v>
      </c>
      <c r="S74" s="14">
        <v>46210</v>
      </c>
      <c r="T74" t="s">
        <v>4787</v>
      </c>
      <c r="U74" s="31">
        <v>46210.572847222225</v>
      </c>
      <c r="AK74" s="14">
        <v>46210</v>
      </c>
      <c r="AL74" t="s">
        <v>4771</v>
      </c>
      <c r="AM74" s="31">
        <v>46210.695370370369</v>
      </c>
      <c r="AQ74" s="31">
        <v>46210.695370370369</v>
      </c>
      <c r="AR74" s="14">
        <v>46210</v>
      </c>
      <c r="AS74" t="s">
        <v>4771</v>
      </c>
      <c r="AT74" t="s">
        <v>416</v>
      </c>
      <c r="AU74" t="s">
        <v>678</v>
      </c>
      <c r="AV74" s="14">
        <v>46210</v>
      </c>
      <c r="AW74" t="s">
        <v>4770</v>
      </c>
      <c r="AX74" s="31">
        <v>46210.706122685187</v>
      </c>
      <c r="AY74" s="14">
        <v>46210</v>
      </c>
      <c r="AZ74" t="s">
        <v>933</v>
      </c>
      <c r="BA74" s="31">
        <v>46210.710914351854</v>
      </c>
      <c r="BB74" s="14">
        <v>46210</v>
      </c>
      <c r="BC74" t="s">
        <v>4633</v>
      </c>
      <c r="BD74" s="31">
        <v>46210.721597222226</v>
      </c>
      <c r="BE74" s="14">
        <v>46210</v>
      </c>
      <c r="BF74" t="s">
        <v>942</v>
      </c>
      <c r="BG74" s="31">
        <v>46210.796238425923</v>
      </c>
      <c r="BK74" s="14">
        <v>46210</v>
      </c>
      <c r="BL74" t="s">
        <v>942</v>
      </c>
      <c r="BM74" s="31">
        <v>46210.797048611108</v>
      </c>
      <c r="CM74" s="4">
        <f t="shared" si="6"/>
        <v>46210.572847222225</v>
      </c>
      <c r="CN74">
        <f t="shared" si="7"/>
        <v>0</v>
      </c>
      <c r="CO74" t="str">
        <f>VLOOKUP(A74,Sheet1!$A$2:$B$221,2,0)</f>
        <v>East Zone</v>
      </c>
    </row>
    <row r="75" spans="1:93" x14ac:dyDescent="0.35">
      <c r="A75" t="s">
        <v>4765</v>
      </c>
      <c r="B75">
        <v>127</v>
      </c>
      <c r="C75" t="s">
        <v>9332</v>
      </c>
      <c r="D75" t="s">
        <v>678</v>
      </c>
      <c r="E75" t="s">
        <v>415</v>
      </c>
      <c r="F75" t="s">
        <v>416</v>
      </c>
      <c r="G75" t="s">
        <v>358</v>
      </c>
      <c r="H75" t="s">
        <v>11802</v>
      </c>
      <c r="I75">
        <v>372546</v>
      </c>
      <c r="J75" t="s">
        <v>9924</v>
      </c>
      <c r="K75" t="s">
        <v>9925</v>
      </c>
      <c r="L75" t="s">
        <v>4622</v>
      </c>
      <c r="M75" t="s">
        <v>11803</v>
      </c>
      <c r="N75">
        <v>90000</v>
      </c>
      <c r="O75" t="s">
        <v>931</v>
      </c>
      <c r="P75" t="s">
        <v>932</v>
      </c>
      <c r="Q75" t="s">
        <v>960</v>
      </c>
      <c r="R75">
        <v>2323302887</v>
      </c>
      <c r="S75" s="14">
        <v>46210</v>
      </c>
      <c r="T75" t="s">
        <v>9928</v>
      </c>
      <c r="U75" s="31">
        <v>46210.399050925924</v>
      </c>
      <c r="AK75" s="14">
        <v>46210</v>
      </c>
      <c r="AL75" t="s">
        <v>4770</v>
      </c>
      <c r="AM75" s="31">
        <v>46210.424479166664</v>
      </c>
      <c r="AQ75" s="31">
        <v>46210.424479166664</v>
      </c>
      <c r="AR75" s="14">
        <v>46210</v>
      </c>
      <c r="AS75" t="s">
        <v>4770</v>
      </c>
      <c r="AT75" t="s">
        <v>9929</v>
      </c>
      <c r="AU75" t="s">
        <v>677</v>
      </c>
      <c r="AV75" s="14">
        <v>46210</v>
      </c>
      <c r="AW75" t="s">
        <v>4770</v>
      </c>
      <c r="AX75" s="31">
        <v>46210.427766203706</v>
      </c>
      <c r="AY75" s="14">
        <v>46210</v>
      </c>
      <c r="AZ75" t="s">
        <v>933</v>
      </c>
      <c r="BA75" s="31">
        <v>46210.434583333335</v>
      </c>
      <c r="BB75" s="14">
        <v>46210</v>
      </c>
      <c r="BC75" t="s">
        <v>5362</v>
      </c>
      <c r="BD75" s="31">
        <v>46210.442847222221</v>
      </c>
      <c r="BE75" s="14">
        <v>46210</v>
      </c>
      <c r="BF75" t="s">
        <v>937</v>
      </c>
      <c r="BG75" s="31">
        <v>46210.482881944445</v>
      </c>
      <c r="BH75" s="14">
        <v>46210</v>
      </c>
      <c r="BI75" t="s">
        <v>937</v>
      </c>
      <c r="BJ75" s="31">
        <v>46210.483217592591</v>
      </c>
      <c r="BW75" s="14">
        <v>46210</v>
      </c>
      <c r="BX75" t="s">
        <v>937</v>
      </c>
      <c r="BY75" s="31">
        <v>46210.516331018516</v>
      </c>
      <c r="BZ75" s="14">
        <v>46210</v>
      </c>
      <c r="CA75" t="s">
        <v>2404</v>
      </c>
      <c r="CB75" s="31">
        <v>46210.52103009259</v>
      </c>
      <c r="CF75" s="14">
        <v>46210</v>
      </c>
      <c r="CG75" t="s">
        <v>4770</v>
      </c>
      <c r="CH75" s="31">
        <v>46210.668703703705</v>
      </c>
      <c r="CM75" s="4">
        <f t="shared" si="6"/>
        <v>46210.399050925924</v>
      </c>
      <c r="CN75">
        <f t="shared" si="7"/>
        <v>0</v>
      </c>
      <c r="CO75" t="str">
        <f>VLOOKUP(A75,Sheet1!$A$2:$B$221,2,0)</f>
        <v>East Zone</v>
      </c>
    </row>
    <row r="76" spans="1:93" x14ac:dyDescent="0.35">
      <c r="A76" t="s">
        <v>4765</v>
      </c>
      <c r="B76">
        <v>127</v>
      </c>
      <c r="C76" t="s">
        <v>9332</v>
      </c>
      <c r="D76" t="s">
        <v>678</v>
      </c>
      <c r="E76" t="s">
        <v>415</v>
      </c>
      <c r="F76" t="s">
        <v>416</v>
      </c>
      <c r="G76" t="s">
        <v>358</v>
      </c>
      <c r="H76" t="s">
        <v>11804</v>
      </c>
      <c r="I76">
        <v>395662</v>
      </c>
      <c r="J76" t="s">
        <v>9942</v>
      </c>
      <c r="K76" t="s">
        <v>9943</v>
      </c>
      <c r="L76" t="s">
        <v>4622</v>
      </c>
      <c r="M76" t="s">
        <v>11805</v>
      </c>
      <c r="N76">
        <v>35000</v>
      </c>
      <c r="O76" t="s">
        <v>11806</v>
      </c>
      <c r="P76" t="s">
        <v>11807</v>
      </c>
      <c r="Q76" t="s">
        <v>5243</v>
      </c>
      <c r="R76">
        <v>7479273227</v>
      </c>
      <c r="S76" s="14">
        <v>46210</v>
      </c>
      <c r="T76" t="s">
        <v>9946</v>
      </c>
      <c r="U76" s="31">
        <v>46210.456284722219</v>
      </c>
      <c r="AK76" s="14">
        <v>46210</v>
      </c>
      <c r="AL76" t="s">
        <v>4771</v>
      </c>
      <c r="AM76" s="31">
        <v>46210.491319444445</v>
      </c>
      <c r="AQ76" s="31">
        <v>46210.491319444445</v>
      </c>
      <c r="AR76" s="14">
        <v>46210</v>
      </c>
      <c r="AS76" t="s">
        <v>4771</v>
      </c>
      <c r="AT76" t="s">
        <v>416</v>
      </c>
      <c r="AU76" t="s">
        <v>678</v>
      </c>
      <c r="AV76" s="14">
        <v>46210</v>
      </c>
      <c r="AW76" t="s">
        <v>4770</v>
      </c>
      <c r="AX76" s="31">
        <v>46210.501712962963</v>
      </c>
      <c r="AY76" s="14">
        <v>46210</v>
      </c>
      <c r="AZ76" t="s">
        <v>933</v>
      </c>
      <c r="BA76" s="31">
        <v>46210.518368055556</v>
      </c>
      <c r="BB76" s="14">
        <v>46210</v>
      </c>
      <c r="BC76" t="s">
        <v>4716</v>
      </c>
      <c r="BD76" s="31">
        <v>46210.534930555557</v>
      </c>
      <c r="BE76" s="14">
        <v>46210</v>
      </c>
      <c r="BF76" t="s">
        <v>942</v>
      </c>
      <c r="BG76" s="31">
        <v>46210.614016203705</v>
      </c>
      <c r="BH76" s="14">
        <v>46210</v>
      </c>
      <c r="BI76" t="s">
        <v>943</v>
      </c>
      <c r="BJ76" s="31">
        <v>46210.783020833333</v>
      </c>
      <c r="BK76" s="14">
        <v>46210</v>
      </c>
      <c r="BL76" t="s">
        <v>942</v>
      </c>
      <c r="BM76" s="31">
        <v>46210.615127314813</v>
      </c>
      <c r="BW76" s="14">
        <v>46210</v>
      </c>
      <c r="BX76" t="s">
        <v>943</v>
      </c>
      <c r="BY76" s="31">
        <v>46210.787164351852</v>
      </c>
      <c r="BZ76" s="14">
        <v>46210</v>
      </c>
      <c r="CA76" t="s">
        <v>944</v>
      </c>
      <c r="CB76" s="31">
        <v>46210.789930555555</v>
      </c>
      <c r="CM76" s="4">
        <f t="shared" si="6"/>
        <v>46210.456284722219</v>
      </c>
      <c r="CN76">
        <f t="shared" si="7"/>
        <v>0</v>
      </c>
      <c r="CO76" t="str">
        <f>VLOOKUP(A76,Sheet1!$A$2:$B$221,2,0)</f>
        <v>East Zone</v>
      </c>
    </row>
    <row r="77" spans="1:93" x14ac:dyDescent="0.35">
      <c r="A77" t="s">
        <v>4765</v>
      </c>
      <c r="B77">
        <v>127</v>
      </c>
      <c r="C77" t="s">
        <v>9332</v>
      </c>
      <c r="D77" t="s">
        <v>678</v>
      </c>
      <c r="E77" t="s">
        <v>415</v>
      </c>
      <c r="F77" t="s">
        <v>416</v>
      </c>
      <c r="G77" t="s">
        <v>358</v>
      </c>
      <c r="H77" t="s">
        <v>3703</v>
      </c>
      <c r="I77">
        <v>429886</v>
      </c>
      <c r="J77" t="s">
        <v>3705</v>
      </c>
      <c r="K77" t="s">
        <v>3706</v>
      </c>
      <c r="L77" t="s">
        <v>4622</v>
      </c>
      <c r="M77" t="s">
        <v>4784</v>
      </c>
      <c r="N77">
        <v>90000</v>
      </c>
      <c r="O77" t="s">
        <v>931</v>
      </c>
      <c r="P77" t="s">
        <v>932</v>
      </c>
      <c r="Q77" t="s">
        <v>3704</v>
      </c>
      <c r="R77">
        <v>6041946777</v>
      </c>
      <c r="S77" s="14">
        <v>46203</v>
      </c>
      <c r="T77" t="s">
        <v>4785</v>
      </c>
      <c r="U77" s="31">
        <v>46203.662048611113</v>
      </c>
      <c r="AK77" s="14">
        <v>46204</v>
      </c>
      <c r="AL77" t="s">
        <v>4771</v>
      </c>
      <c r="AM77" s="31">
        <v>46204.432962962965</v>
      </c>
      <c r="AQ77" s="31">
        <v>46204.432962962965</v>
      </c>
      <c r="AR77" s="14">
        <v>46204</v>
      </c>
      <c r="AS77" t="s">
        <v>4771</v>
      </c>
      <c r="AT77" t="s">
        <v>416</v>
      </c>
      <c r="AU77" t="s">
        <v>678</v>
      </c>
      <c r="AV77" s="14">
        <v>46204</v>
      </c>
      <c r="AW77" t="s">
        <v>4770</v>
      </c>
      <c r="AX77" s="31">
        <v>46204.457071759258</v>
      </c>
      <c r="AY77" s="14">
        <v>46204</v>
      </c>
      <c r="AZ77" t="s">
        <v>933</v>
      </c>
      <c r="BA77" s="31">
        <v>46204.468229166669</v>
      </c>
      <c r="BB77" s="14">
        <v>46204</v>
      </c>
      <c r="BC77" t="s">
        <v>4701</v>
      </c>
      <c r="BD77" s="31">
        <v>46204.47347222222</v>
      </c>
      <c r="BE77" s="14">
        <v>46204</v>
      </c>
      <c r="BF77" t="s">
        <v>955</v>
      </c>
      <c r="BG77" s="31">
        <v>46204.593865740739</v>
      </c>
      <c r="BH77" s="14">
        <v>46204</v>
      </c>
      <c r="BI77" t="s">
        <v>955</v>
      </c>
      <c r="BJ77" s="31">
        <v>46204.597199074073</v>
      </c>
      <c r="BW77" s="14">
        <v>46204</v>
      </c>
      <c r="BX77" t="s">
        <v>955</v>
      </c>
      <c r="BY77" s="31">
        <v>46204.616423611114</v>
      </c>
      <c r="BZ77" s="14">
        <v>46204</v>
      </c>
      <c r="CA77" t="s">
        <v>938</v>
      </c>
      <c r="CB77" s="31">
        <v>46204.622523148151</v>
      </c>
      <c r="CF77" s="14">
        <v>46204</v>
      </c>
      <c r="CG77" t="s">
        <v>4770</v>
      </c>
      <c r="CH77" s="31">
        <v>46204.653634259259</v>
      </c>
      <c r="CM77" s="4">
        <f t="shared" si="6"/>
        <v>46203.662048611113</v>
      </c>
      <c r="CN77">
        <f t="shared" si="7"/>
        <v>1</v>
      </c>
      <c r="CO77" t="str">
        <f>VLOOKUP(A77,Sheet1!$A$2:$B$221,2,0)</f>
        <v>East Zone</v>
      </c>
    </row>
    <row r="78" spans="1:93" x14ac:dyDescent="0.35">
      <c r="A78" t="s">
        <v>4765</v>
      </c>
      <c r="B78">
        <v>127</v>
      </c>
      <c r="C78" t="s">
        <v>9332</v>
      </c>
      <c r="D78" t="s">
        <v>678</v>
      </c>
      <c r="E78" t="s">
        <v>415</v>
      </c>
      <c r="F78" t="s">
        <v>416</v>
      </c>
      <c r="G78" t="s">
        <v>358</v>
      </c>
      <c r="H78" t="s">
        <v>9938</v>
      </c>
      <c r="I78">
        <v>447468</v>
      </c>
      <c r="J78" t="s">
        <v>4780</v>
      </c>
      <c r="K78" t="s">
        <v>4781</v>
      </c>
      <c r="L78" t="s">
        <v>4622</v>
      </c>
      <c r="M78" t="s">
        <v>9939</v>
      </c>
      <c r="N78">
        <v>45000</v>
      </c>
      <c r="O78" t="s">
        <v>4630</v>
      </c>
      <c r="P78" t="s">
        <v>4631</v>
      </c>
      <c r="Q78" t="s">
        <v>5520</v>
      </c>
      <c r="R78">
        <v>1948915786</v>
      </c>
      <c r="S78" s="14">
        <v>46209</v>
      </c>
      <c r="T78" t="s">
        <v>9940</v>
      </c>
      <c r="U78" s="31">
        <v>46209.688159722224</v>
      </c>
      <c r="AK78" s="14">
        <v>46209</v>
      </c>
      <c r="AL78" t="s">
        <v>4771</v>
      </c>
      <c r="AM78" s="31">
        <v>46209.796053240738</v>
      </c>
      <c r="AQ78" s="31">
        <v>46209.796053240738</v>
      </c>
      <c r="AR78" s="14">
        <v>46209</v>
      </c>
      <c r="AS78" t="s">
        <v>4771</v>
      </c>
      <c r="AT78" t="s">
        <v>416</v>
      </c>
      <c r="AU78" t="s">
        <v>678</v>
      </c>
      <c r="AV78" s="14">
        <v>46209</v>
      </c>
      <c r="AW78" t="s">
        <v>4770</v>
      </c>
      <c r="AX78" s="31">
        <v>46209.801840277774</v>
      </c>
      <c r="AY78" s="14">
        <v>46210</v>
      </c>
      <c r="AZ78" t="s">
        <v>933</v>
      </c>
      <c r="BA78" s="31">
        <v>46210.379745370374</v>
      </c>
      <c r="BB78" s="14">
        <v>46210</v>
      </c>
      <c r="BC78" t="s">
        <v>4643</v>
      </c>
      <c r="BD78" s="31">
        <v>46210.429814814815</v>
      </c>
      <c r="BE78" s="14">
        <v>46210</v>
      </c>
      <c r="BF78" t="s">
        <v>972</v>
      </c>
      <c r="BG78" s="31">
        <v>46210.506678240738</v>
      </c>
      <c r="BH78" s="14">
        <v>46210</v>
      </c>
      <c r="BI78" t="s">
        <v>972</v>
      </c>
      <c r="BJ78" s="31">
        <v>46210.5075</v>
      </c>
      <c r="BW78" s="14">
        <v>46210</v>
      </c>
      <c r="BX78" t="s">
        <v>972</v>
      </c>
      <c r="BY78" s="31">
        <v>46210.513668981483</v>
      </c>
      <c r="BZ78" s="14">
        <v>46210</v>
      </c>
      <c r="CA78" t="s">
        <v>2404</v>
      </c>
      <c r="CB78" s="31">
        <v>46210.521643518521</v>
      </c>
      <c r="CM78" s="4">
        <f t="shared" si="6"/>
        <v>46209.688159722224</v>
      </c>
      <c r="CN78">
        <f t="shared" si="7"/>
        <v>0</v>
      </c>
      <c r="CO78" t="str">
        <f>VLOOKUP(A78,Sheet1!$A$2:$B$221,2,0)</f>
        <v>East Zone</v>
      </c>
    </row>
    <row r="79" spans="1:93" x14ac:dyDescent="0.35">
      <c r="A79" t="s">
        <v>4765</v>
      </c>
      <c r="B79">
        <v>127</v>
      </c>
      <c r="C79" t="s">
        <v>9332</v>
      </c>
      <c r="D79" t="s">
        <v>678</v>
      </c>
      <c r="E79" t="s">
        <v>415</v>
      </c>
      <c r="F79" t="s">
        <v>416</v>
      </c>
      <c r="G79" t="s">
        <v>358</v>
      </c>
      <c r="H79" t="s">
        <v>3873</v>
      </c>
      <c r="I79">
        <v>512524</v>
      </c>
      <c r="J79" t="s">
        <v>155</v>
      </c>
      <c r="K79" t="s">
        <v>3875</v>
      </c>
      <c r="L79" t="s">
        <v>4622</v>
      </c>
      <c r="M79" t="s">
        <v>4786</v>
      </c>
      <c r="N79">
        <v>90000</v>
      </c>
      <c r="O79" t="s">
        <v>931</v>
      </c>
      <c r="P79" t="s">
        <v>932</v>
      </c>
      <c r="Q79" t="s">
        <v>3874</v>
      </c>
      <c r="R79">
        <v>9864657149</v>
      </c>
      <c r="S79" s="14">
        <v>46204</v>
      </c>
      <c r="T79" t="s">
        <v>4787</v>
      </c>
      <c r="U79" s="31">
        <v>46204.640162037038</v>
      </c>
      <c r="AK79" s="14">
        <v>46204</v>
      </c>
      <c r="AL79" t="s">
        <v>4771</v>
      </c>
      <c r="AM79" s="31">
        <v>46204.677199074074</v>
      </c>
      <c r="AQ79" s="31">
        <v>46204.677199074074</v>
      </c>
      <c r="AR79" s="14">
        <v>46204</v>
      </c>
      <c r="AS79" t="s">
        <v>4771</v>
      </c>
      <c r="AT79" t="s">
        <v>416</v>
      </c>
      <c r="AU79" t="s">
        <v>678</v>
      </c>
      <c r="AV79" s="14">
        <v>46204</v>
      </c>
      <c r="AW79" t="s">
        <v>4770</v>
      </c>
      <c r="AX79" s="31">
        <v>46204.687916666669</v>
      </c>
      <c r="AY79" s="14">
        <v>46204</v>
      </c>
      <c r="AZ79" t="s">
        <v>933</v>
      </c>
      <c r="BA79" s="31">
        <v>46204.694027777776</v>
      </c>
      <c r="BB79" s="14">
        <v>46204</v>
      </c>
      <c r="BC79" t="s">
        <v>4788</v>
      </c>
      <c r="BD79" s="31">
        <v>46204.699988425928</v>
      </c>
      <c r="BE79" s="14">
        <v>46204</v>
      </c>
      <c r="BF79" t="s">
        <v>955</v>
      </c>
      <c r="BG79" s="31">
        <v>46204.776886574073</v>
      </c>
      <c r="BH79" s="14">
        <v>46205</v>
      </c>
      <c r="BI79" t="s">
        <v>955</v>
      </c>
      <c r="BJ79" s="31">
        <v>46205.400324074071</v>
      </c>
      <c r="BK79" s="14">
        <v>46204</v>
      </c>
      <c r="BL79" t="s">
        <v>955</v>
      </c>
      <c r="BM79" s="31">
        <v>46204.778032407405</v>
      </c>
      <c r="BW79" s="14">
        <v>46205</v>
      </c>
      <c r="BX79" t="s">
        <v>955</v>
      </c>
      <c r="BY79" s="31">
        <v>46205.40320601852</v>
      </c>
      <c r="BZ79" s="14">
        <v>46205</v>
      </c>
      <c r="CA79" t="s">
        <v>957</v>
      </c>
      <c r="CB79" s="31">
        <v>46205.459803240738</v>
      </c>
      <c r="CF79" s="14">
        <v>46205</v>
      </c>
      <c r="CG79" t="s">
        <v>4770</v>
      </c>
      <c r="CH79" s="31">
        <v>46205.677511574075</v>
      </c>
      <c r="CM79" s="4">
        <f t="shared" si="6"/>
        <v>46204.640162037038</v>
      </c>
      <c r="CN79">
        <f t="shared" si="7"/>
        <v>0</v>
      </c>
      <c r="CO79" t="str">
        <f>VLOOKUP(A79,Sheet1!$A$2:$B$221,2,0)</f>
        <v>East Zone</v>
      </c>
    </row>
    <row r="80" spans="1:93" x14ac:dyDescent="0.35">
      <c r="A80" t="s">
        <v>4765</v>
      </c>
      <c r="B80">
        <v>127</v>
      </c>
      <c r="C80" t="s">
        <v>9332</v>
      </c>
      <c r="D80" t="s">
        <v>678</v>
      </c>
      <c r="E80" t="s">
        <v>415</v>
      </c>
      <c r="F80" t="s">
        <v>416</v>
      </c>
      <c r="G80" t="s">
        <v>358</v>
      </c>
      <c r="H80" t="s">
        <v>11808</v>
      </c>
      <c r="I80">
        <v>533593</v>
      </c>
      <c r="J80" t="s">
        <v>4780</v>
      </c>
      <c r="K80" t="s">
        <v>4781</v>
      </c>
      <c r="L80" t="s">
        <v>4622</v>
      </c>
      <c r="M80" t="s">
        <v>11809</v>
      </c>
      <c r="N80">
        <v>45000</v>
      </c>
      <c r="O80" t="s">
        <v>4630</v>
      </c>
      <c r="P80" t="s">
        <v>4631</v>
      </c>
      <c r="Q80" t="s">
        <v>3984</v>
      </c>
      <c r="R80">
        <v>7221182137</v>
      </c>
      <c r="S80" s="14">
        <v>46210</v>
      </c>
      <c r="T80" t="s">
        <v>9940</v>
      </c>
      <c r="U80" s="31">
        <v>46210.593136574076</v>
      </c>
      <c r="AK80" s="14">
        <v>46210</v>
      </c>
      <c r="AL80" t="s">
        <v>4771</v>
      </c>
      <c r="AM80" s="31">
        <v>46210.754641203705</v>
      </c>
      <c r="AQ80" s="31">
        <v>46210.754641203705</v>
      </c>
      <c r="AR80" s="14">
        <v>46210</v>
      </c>
      <c r="AS80" t="s">
        <v>4771</v>
      </c>
      <c r="AT80" t="s">
        <v>416</v>
      </c>
      <c r="AU80" t="s">
        <v>678</v>
      </c>
      <c r="AV80" s="14">
        <v>46210</v>
      </c>
      <c r="AW80" t="s">
        <v>4770</v>
      </c>
      <c r="AX80" s="31">
        <v>46210.76971064815</v>
      </c>
      <c r="CM80" s="4">
        <f t="shared" si="6"/>
        <v>46210.593136574076</v>
      </c>
      <c r="CN80">
        <f t="shared" si="7"/>
        <v>0</v>
      </c>
      <c r="CO80" t="str">
        <f>VLOOKUP(A80,Sheet1!$A$2:$B$221,2,0)</f>
        <v>East Zone</v>
      </c>
    </row>
    <row r="81" spans="1:93" x14ac:dyDescent="0.35">
      <c r="A81" t="s">
        <v>4765</v>
      </c>
      <c r="B81">
        <v>127</v>
      </c>
      <c r="C81" t="s">
        <v>9332</v>
      </c>
      <c r="D81" t="s">
        <v>678</v>
      </c>
      <c r="E81" t="s">
        <v>415</v>
      </c>
      <c r="F81" t="s">
        <v>416</v>
      </c>
      <c r="G81" t="s">
        <v>358</v>
      </c>
      <c r="H81" t="s">
        <v>9941</v>
      </c>
      <c r="I81">
        <v>657623</v>
      </c>
      <c r="J81" t="s">
        <v>9942</v>
      </c>
      <c r="K81" t="s">
        <v>9943</v>
      </c>
      <c r="L81" t="s">
        <v>4622</v>
      </c>
      <c r="M81" t="s">
        <v>9944</v>
      </c>
      <c r="N81">
        <v>90000</v>
      </c>
      <c r="O81" t="s">
        <v>931</v>
      </c>
      <c r="P81" t="s">
        <v>932</v>
      </c>
      <c r="Q81" t="s">
        <v>9945</v>
      </c>
      <c r="R81">
        <v>4229432614</v>
      </c>
      <c r="S81" s="14">
        <v>46209</v>
      </c>
      <c r="T81" t="s">
        <v>9946</v>
      </c>
      <c r="U81" s="31">
        <v>46209.564328703702</v>
      </c>
      <c r="AK81" s="14">
        <v>46209</v>
      </c>
      <c r="AL81" t="s">
        <v>4770</v>
      </c>
      <c r="AM81" s="31">
        <v>46209.654398148145</v>
      </c>
      <c r="AQ81" s="31">
        <v>46209.654398148145</v>
      </c>
      <c r="AR81" s="14">
        <v>46209</v>
      </c>
      <c r="AS81" t="s">
        <v>4770</v>
      </c>
      <c r="AT81" t="s">
        <v>9929</v>
      </c>
      <c r="AU81" t="s">
        <v>677</v>
      </c>
      <c r="AV81" s="14">
        <v>46209</v>
      </c>
      <c r="AW81" t="s">
        <v>4770</v>
      </c>
      <c r="AX81" s="31">
        <v>46209.657094907408</v>
      </c>
      <c r="AY81" s="14">
        <v>46209</v>
      </c>
      <c r="AZ81" t="s">
        <v>933</v>
      </c>
      <c r="BA81" s="31">
        <v>46209.660891203705</v>
      </c>
      <c r="BB81" s="14">
        <v>46209</v>
      </c>
      <c r="BC81" t="s">
        <v>4643</v>
      </c>
      <c r="BD81" s="31">
        <v>46209.676944444444</v>
      </c>
      <c r="BE81" s="14">
        <v>46209</v>
      </c>
      <c r="BF81" t="s">
        <v>942</v>
      </c>
      <c r="BG81" s="31">
        <v>46209.73170138889</v>
      </c>
      <c r="BH81" s="14">
        <v>46210</v>
      </c>
      <c r="BI81" t="s">
        <v>943</v>
      </c>
      <c r="BJ81" s="31">
        <v>46210.419745370367</v>
      </c>
      <c r="BK81" s="14">
        <v>46209</v>
      </c>
      <c r="BL81" t="s">
        <v>942</v>
      </c>
      <c r="BM81" s="31">
        <v>46209.733761574076</v>
      </c>
      <c r="BW81" s="14">
        <v>46210</v>
      </c>
      <c r="BX81" t="s">
        <v>943</v>
      </c>
      <c r="BY81" s="31">
        <v>46210.439780092594</v>
      </c>
      <c r="BZ81" s="14">
        <v>46210</v>
      </c>
      <c r="CA81" t="s">
        <v>2404</v>
      </c>
      <c r="CB81" s="31">
        <v>46210.52144675926</v>
      </c>
      <c r="CF81" s="14">
        <v>46210</v>
      </c>
      <c r="CG81" t="s">
        <v>4770</v>
      </c>
      <c r="CH81" s="31">
        <v>46210.678726851853</v>
      </c>
      <c r="CM81" s="4">
        <f t="shared" si="6"/>
        <v>46209.564328703702</v>
      </c>
      <c r="CN81">
        <f t="shared" si="7"/>
        <v>0</v>
      </c>
      <c r="CO81" t="str">
        <f>VLOOKUP(A81,Sheet1!$A$2:$B$221,2,0)</f>
        <v>East Zone</v>
      </c>
    </row>
    <row r="82" spans="1:93" x14ac:dyDescent="0.35">
      <c r="A82" t="s">
        <v>4765</v>
      </c>
      <c r="B82">
        <v>127</v>
      </c>
      <c r="C82" t="s">
        <v>9332</v>
      </c>
      <c r="D82" t="s">
        <v>678</v>
      </c>
      <c r="E82" t="s">
        <v>415</v>
      </c>
      <c r="F82" t="s">
        <v>416</v>
      </c>
      <c r="G82" t="s">
        <v>358</v>
      </c>
      <c r="H82" t="s">
        <v>4150</v>
      </c>
      <c r="I82">
        <v>693762</v>
      </c>
      <c r="J82" t="s">
        <v>3705</v>
      </c>
      <c r="K82" t="s">
        <v>3706</v>
      </c>
      <c r="L82" t="s">
        <v>4622</v>
      </c>
      <c r="M82" t="s">
        <v>4789</v>
      </c>
      <c r="N82">
        <v>70000</v>
      </c>
      <c r="O82" t="s">
        <v>958</v>
      </c>
      <c r="P82" t="s">
        <v>959</v>
      </c>
      <c r="Q82" t="s">
        <v>960</v>
      </c>
      <c r="R82">
        <v>6258416890</v>
      </c>
      <c r="S82" s="14">
        <v>46205</v>
      </c>
      <c r="T82" t="s">
        <v>4785</v>
      </c>
      <c r="U82" s="31">
        <v>46205.480717592596</v>
      </c>
      <c r="AK82" s="14">
        <v>46205</v>
      </c>
      <c r="AL82" t="s">
        <v>4771</v>
      </c>
      <c r="AM82" s="31">
        <v>46205.544930555552</v>
      </c>
      <c r="AQ82" s="31">
        <v>46205.544930555552</v>
      </c>
      <c r="AR82" s="14">
        <v>46205</v>
      </c>
      <c r="AS82" t="s">
        <v>4771</v>
      </c>
      <c r="AT82" t="s">
        <v>416</v>
      </c>
      <c r="AU82" t="s">
        <v>678</v>
      </c>
      <c r="AV82" s="14">
        <v>46205</v>
      </c>
      <c r="AW82" t="s">
        <v>4770</v>
      </c>
      <c r="AX82" s="31">
        <v>46205.555995370371</v>
      </c>
      <c r="AY82" s="14">
        <v>46205</v>
      </c>
      <c r="AZ82" t="s">
        <v>933</v>
      </c>
      <c r="BA82" s="31">
        <v>46205.569016203706</v>
      </c>
      <c r="BB82" s="14">
        <v>46205</v>
      </c>
      <c r="BC82" t="s">
        <v>4657</v>
      </c>
      <c r="BD82" s="31">
        <v>46205.612835648149</v>
      </c>
      <c r="BE82" s="14">
        <v>46205</v>
      </c>
      <c r="BF82" t="s">
        <v>943</v>
      </c>
      <c r="BG82" s="31">
        <v>46205.627997685187</v>
      </c>
      <c r="BH82" s="14">
        <v>46205</v>
      </c>
      <c r="BI82" t="s">
        <v>943</v>
      </c>
      <c r="BJ82" s="31">
        <v>46205.6325</v>
      </c>
      <c r="BW82" s="14">
        <v>46205</v>
      </c>
      <c r="BX82" t="s">
        <v>943</v>
      </c>
      <c r="BY82" s="31">
        <v>46205.63821759259</v>
      </c>
      <c r="BZ82" s="14">
        <v>46205</v>
      </c>
      <c r="CA82" t="s">
        <v>938</v>
      </c>
      <c r="CB82" s="31">
        <v>46205.644456018519</v>
      </c>
      <c r="CF82" s="14">
        <v>46205</v>
      </c>
      <c r="CG82" t="s">
        <v>4770</v>
      </c>
      <c r="CH82" s="31">
        <v>46205.698101851849</v>
      </c>
      <c r="CM82" s="4">
        <f t="shared" si="6"/>
        <v>46205.480717592596</v>
      </c>
      <c r="CN82">
        <f t="shared" si="7"/>
        <v>0</v>
      </c>
      <c r="CO82" t="str">
        <f>VLOOKUP(A82,Sheet1!$A$2:$B$221,2,0)</f>
        <v>East Zone</v>
      </c>
    </row>
    <row r="83" spans="1:93" x14ac:dyDescent="0.35">
      <c r="A83" t="s">
        <v>4765</v>
      </c>
      <c r="B83">
        <v>127</v>
      </c>
      <c r="C83" t="s">
        <v>9332</v>
      </c>
      <c r="D83" t="s">
        <v>678</v>
      </c>
      <c r="E83" t="s">
        <v>415</v>
      </c>
      <c r="F83" t="s">
        <v>416</v>
      </c>
      <c r="G83" t="s">
        <v>358</v>
      </c>
      <c r="H83" t="s">
        <v>11810</v>
      </c>
      <c r="I83">
        <v>761261</v>
      </c>
      <c r="J83" t="s">
        <v>155</v>
      </c>
      <c r="K83" t="s">
        <v>3875</v>
      </c>
      <c r="L83" t="s">
        <v>4622</v>
      </c>
      <c r="M83" t="s">
        <v>11811</v>
      </c>
      <c r="N83">
        <v>77000</v>
      </c>
      <c r="O83" t="s">
        <v>939</v>
      </c>
      <c r="P83" t="s">
        <v>940</v>
      </c>
      <c r="Q83" t="s">
        <v>11812</v>
      </c>
      <c r="R83">
        <v>5962797425</v>
      </c>
      <c r="S83" s="14">
        <v>46210</v>
      </c>
      <c r="T83" t="s">
        <v>9937</v>
      </c>
      <c r="U83" s="31">
        <v>46210.524016203701</v>
      </c>
      <c r="AK83" s="14">
        <v>46210</v>
      </c>
      <c r="AL83" t="s">
        <v>4770</v>
      </c>
      <c r="AM83" s="31">
        <v>46210.546087962961</v>
      </c>
      <c r="AQ83" s="31">
        <v>46210.546087962961</v>
      </c>
      <c r="AR83" s="14">
        <v>46210</v>
      </c>
      <c r="AS83" t="s">
        <v>4770</v>
      </c>
      <c r="AT83" t="s">
        <v>9929</v>
      </c>
      <c r="AU83" t="s">
        <v>677</v>
      </c>
      <c r="AV83" s="14">
        <v>46210</v>
      </c>
      <c r="AW83" t="s">
        <v>4770</v>
      </c>
      <c r="AX83" s="31">
        <v>46210.546435185184</v>
      </c>
      <c r="AY83" s="14">
        <v>46210</v>
      </c>
      <c r="AZ83" t="s">
        <v>933</v>
      </c>
      <c r="BA83" s="31">
        <v>46210.568773148145</v>
      </c>
      <c r="BB83" s="14">
        <v>46210</v>
      </c>
      <c r="BC83" t="s">
        <v>4757</v>
      </c>
      <c r="BD83" s="31">
        <v>46210.604814814818</v>
      </c>
      <c r="BE83" s="14">
        <v>46210</v>
      </c>
      <c r="BF83" t="s">
        <v>937</v>
      </c>
      <c r="BG83" s="31">
        <v>46210.677476851852</v>
      </c>
      <c r="BH83" s="14">
        <v>46210</v>
      </c>
      <c r="BI83" t="s">
        <v>937</v>
      </c>
      <c r="BJ83" s="31">
        <v>46210.678460648145</v>
      </c>
      <c r="BW83" s="14">
        <v>46210</v>
      </c>
      <c r="BX83" t="s">
        <v>937</v>
      </c>
      <c r="BY83" s="31">
        <v>46210.71298611111</v>
      </c>
      <c r="BZ83" s="14">
        <v>46210</v>
      </c>
      <c r="CA83" t="s">
        <v>2404</v>
      </c>
      <c r="CB83" s="31">
        <v>46210.722592592596</v>
      </c>
      <c r="CF83" s="14">
        <v>46210</v>
      </c>
      <c r="CG83" t="s">
        <v>4770</v>
      </c>
      <c r="CH83" s="31">
        <v>46210.753333333334</v>
      </c>
      <c r="CM83" s="4">
        <f t="shared" si="6"/>
        <v>46210.524016203701</v>
      </c>
      <c r="CN83">
        <f t="shared" si="7"/>
        <v>0</v>
      </c>
      <c r="CO83" t="str">
        <f>VLOOKUP(A83,Sheet1!$A$2:$B$221,2,0)</f>
        <v>East Zone</v>
      </c>
    </row>
    <row r="84" spans="1:93" x14ac:dyDescent="0.35">
      <c r="A84" t="s">
        <v>807</v>
      </c>
      <c r="B84">
        <v>128</v>
      </c>
      <c r="C84" t="s">
        <v>9332</v>
      </c>
      <c r="D84" t="s">
        <v>678</v>
      </c>
      <c r="E84" t="s">
        <v>361</v>
      </c>
      <c r="F84" t="s">
        <v>362</v>
      </c>
      <c r="G84" t="s">
        <v>358</v>
      </c>
      <c r="H84" t="s">
        <v>4790</v>
      </c>
      <c r="I84">
        <v>37704</v>
      </c>
      <c r="J84" t="s">
        <v>1591</v>
      </c>
      <c r="K84" t="s">
        <v>1592</v>
      </c>
      <c r="L84" t="s">
        <v>4622</v>
      </c>
      <c r="M84" t="s">
        <v>4791</v>
      </c>
      <c r="N84">
        <v>77000</v>
      </c>
      <c r="O84" t="s">
        <v>939</v>
      </c>
      <c r="P84" t="s">
        <v>940</v>
      </c>
      <c r="Q84" t="s">
        <v>4792</v>
      </c>
      <c r="R84">
        <v>9183025796</v>
      </c>
      <c r="S84" s="14">
        <v>46204</v>
      </c>
      <c r="T84" t="s">
        <v>2389</v>
      </c>
      <c r="U84" s="31">
        <v>46204.519201388888</v>
      </c>
      <c r="AK84" s="14">
        <v>46204</v>
      </c>
      <c r="AL84" t="s">
        <v>2937</v>
      </c>
      <c r="AM84" s="31">
        <v>46204.548043981478</v>
      </c>
      <c r="AQ84" s="31">
        <v>46204.548043981478</v>
      </c>
      <c r="AR84" s="14">
        <v>46204</v>
      </c>
      <c r="AS84" t="s">
        <v>2937</v>
      </c>
      <c r="AT84" t="s">
        <v>4605</v>
      </c>
      <c r="AU84" t="s">
        <v>677</v>
      </c>
      <c r="AV84" s="14">
        <v>46204</v>
      </c>
      <c r="AW84" t="s">
        <v>2937</v>
      </c>
      <c r="AX84" s="31">
        <v>46204.548703703702</v>
      </c>
      <c r="AY84" s="14">
        <v>46204</v>
      </c>
      <c r="AZ84" t="s">
        <v>933</v>
      </c>
      <c r="BA84" s="31">
        <v>46204.564513888887</v>
      </c>
      <c r="BB84" s="14">
        <v>46204</v>
      </c>
      <c r="BC84" t="s">
        <v>4676</v>
      </c>
      <c r="BD84" s="31">
        <v>46204.581030092595</v>
      </c>
      <c r="BE84" s="14">
        <v>46204</v>
      </c>
      <c r="BF84" t="s">
        <v>955</v>
      </c>
      <c r="BG84" s="31">
        <v>46204.630335648151</v>
      </c>
      <c r="BH84" s="14">
        <v>46204</v>
      </c>
      <c r="BI84" t="s">
        <v>955</v>
      </c>
      <c r="BJ84" s="31">
        <v>46204.631412037037</v>
      </c>
      <c r="BW84" s="14">
        <v>46204</v>
      </c>
      <c r="BX84" t="s">
        <v>955</v>
      </c>
      <c r="BY84" s="31">
        <v>46204.637777777774</v>
      </c>
      <c r="BZ84" s="14">
        <v>46204</v>
      </c>
      <c r="CA84" t="s">
        <v>944</v>
      </c>
      <c r="CB84" s="31">
        <v>46204.646469907406</v>
      </c>
      <c r="CF84" s="14">
        <v>46204</v>
      </c>
      <c r="CG84" t="s">
        <v>2389</v>
      </c>
      <c r="CH84" s="31">
        <v>46204.677418981482</v>
      </c>
      <c r="CM84" s="4">
        <f t="shared" si="6"/>
        <v>46204.519201388888</v>
      </c>
      <c r="CN84">
        <f t="shared" si="7"/>
        <v>0</v>
      </c>
      <c r="CO84" t="str">
        <f>VLOOKUP(A84,Sheet1!$A$2:$B$221,2,0)</f>
        <v>East Zone</v>
      </c>
    </row>
    <row r="85" spans="1:93" x14ac:dyDescent="0.35">
      <c r="A85" t="s">
        <v>807</v>
      </c>
      <c r="B85">
        <v>128</v>
      </c>
      <c r="C85" t="s">
        <v>9332</v>
      </c>
      <c r="D85" t="s">
        <v>678</v>
      </c>
      <c r="E85" t="s">
        <v>361</v>
      </c>
      <c r="F85" t="s">
        <v>362</v>
      </c>
      <c r="G85" t="s">
        <v>358</v>
      </c>
      <c r="H85" t="s">
        <v>4619</v>
      </c>
      <c r="I85">
        <v>39349</v>
      </c>
      <c r="J85" t="s">
        <v>2454</v>
      </c>
      <c r="K85" t="s">
        <v>2455</v>
      </c>
      <c r="L85" t="s">
        <v>4622</v>
      </c>
      <c r="M85" t="s">
        <v>4793</v>
      </c>
      <c r="N85">
        <v>77000</v>
      </c>
      <c r="O85" t="s">
        <v>939</v>
      </c>
      <c r="P85" t="s">
        <v>940</v>
      </c>
      <c r="Q85" t="s">
        <v>985</v>
      </c>
      <c r="R85">
        <v>4653603770</v>
      </c>
      <c r="S85" s="14">
        <v>46206</v>
      </c>
      <c r="T85" t="s">
        <v>4794</v>
      </c>
      <c r="U85" s="31">
        <v>46206.458726851852</v>
      </c>
      <c r="AK85" s="14">
        <v>46206</v>
      </c>
      <c r="AL85" t="s">
        <v>2937</v>
      </c>
      <c r="AM85" s="31">
        <v>46206.551863425928</v>
      </c>
      <c r="AQ85" s="31">
        <v>46206.551863425928</v>
      </c>
      <c r="AR85" s="14">
        <v>46206</v>
      </c>
      <c r="AS85" t="s">
        <v>2937</v>
      </c>
      <c r="AT85" t="s">
        <v>4605</v>
      </c>
      <c r="AU85" t="s">
        <v>677</v>
      </c>
      <c r="AV85" s="14">
        <v>46206</v>
      </c>
      <c r="AW85" t="s">
        <v>2937</v>
      </c>
      <c r="AX85" s="31">
        <v>46206.552662037036</v>
      </c>
      <c r="AY85" s="14">
        <v>46206</v>
      </c>
      <c r="AZ85" t="s">
        <v>933</v>
      </c>
      <c r="BA85" s="31">
        <v>46206.565995370373</v>
      </c>
      <c r="BB85" s="14">
        <v>46206</v>
      </c>
      <c r="BC85" t="s">
        <v>4657</v>
      </c>
      <c r="BD85" s="31">
        <v>46206.599386574075</v>
      </c>
      <c r="BE85" s="14">
        <v>46206</v>
      </c>
      <c r="BF85" t="s">
        <v>955</v>
      </c>
      <c r="BG85" s="31">
        <v>46206.650567129633</v>
      </c>
      <c r="BH85" s="14">
        <v>46206</v>
      </c>
      <c r="BI85" t="s">
        <v>955</v>
      </c>
      <c r="BJ85" s="31">
        <v>46206.651701388888</v>
      </c>
      <c r="BW85" s="14">
        <v>46206</v>
      </c>
      <c r="BX85" t="s">
        <v>955</v>
      </c>
      <c r="BY85" s="31">
        <v>46206.672430555554</v>
      </c>
      <c r="BZ85" s="14">
        <v>46206</v>
      </c>
      <c r="CA85" t="s">
        <v>944</v>
      </c>
      <c r="CB85" s="31">
        <v>46206.688796296294</v>
      </c>
      <c r="CF85" s="14">
        <v>46206</v>
      </c>
      <c r="CG85" t="s">
        <v>2937</v>
      </c>
      <c r="CH85" s="31">
        <v>46206.702314814815</v>
      </c>
      <c r="CM85" s="4">
        <f t="shared" si="6"/>
        <v>46206.458726851852</v>
      </c>
      <c r="CN85">
        <f t="shared" si="7"/>
        <v>0</v>
      </c>
      <c r="CO85" t="str">
        <f>VLOOKUP(A85,Sheet1!$A$2:$B$221,2,0)</f>
        <v>East Zone</v>
      </c>
    </row>
    <row r="86" spans="1:93" x14ac:dyDescent="0.35">
      <c r="A86" t="s">
        <v>807</v>
      </c>
      <c r="B86">
        <v>128</v>
      </c>
      <c r="C86" t="s">
        <v>9332</v>
      </c>
      <c r="D86" t="s">
        <v>678</v>
      </c>
      <c r="E86" t="s">
        <v>361</v>
      </c>
      <c r="F86" t="s">
        <v>362</v>
      </c>
      <c r="G86" t="s">
        <v>358</v>
      </c>
      <c r="H86" t="s">
        <v>4795</v>
      </c>
      <c r="I86">
        <v>76292</v>
      </c>
      <c r="J86" t="s">
        <v>2978</v>
      </c>
      <c r="K86" t="s">
        <v>2979</v>
      </c>
      <c r="L86" t="s">
        <v>4622</v>
      </c>
      <c r="M86" t="s">
        <v>4796</v>
      </c>
      <c r="N86">
        <v>50000</v>
      </c>
      <c r="O86" t="s">
        <v>947</v>
      </c>
      <c r="P86" t="s">
        <v>948</v>
      </c>
      <c r="Q86" t="s">
        <v>2980</v>
      </c>
      <c r="R86">
        <v>7839268530</v>
      </c>
      <c r="S86" s="14">
        <v>46204</v>
      </c>
      <c r="T86" t="s">
        <v>4797</v>
      </c>
      <c r="U86" s="31">
        <v>46204.413703703707</v>
      </c>
      <c r="AK86" s="14">
        <v>46204</v>
      </c>
      <c r="AL86" t="s">
        <v>2937</v>
      </c>
      <c r="AM86" s="31">
        <v>46204.585497685184</v>
      </c>
      <c r="AQ86" s="31">
        <v>46204.585497685184</v>
      </c>
      <c r="AR86" s="14">
        <v>46204</v>
      </c>
      <c r="AS86" t="s">
        <v>2937</v>
      </c>
      <c r="AT86" t="s">
        <v>4605</v>
      </c>
      <c r="AU86" t="s">
        <v>677</v>
      </c>
      <c r="AV86" s="14">
        <v>46204</v>
      </c>
      <c r="AW86" t="s">
        <v>2937</v>
      </c>
      <c r="AX86" s="31">
        <v>46204.585902777777</v>
      </c>
      <c r="AY86" s="14">
        <v>46204</v>
      </c>
      <c r="AZ86" t="s">
        <v>933</v>
      </c>
      <c r="BA86" s="31">
        <v>46204.597418981481</v>
      </c>
      <c r="BB86" s="14">
        <v>46204</v>
      </c>
      <c r="BC86" t="s">
        <v>4640</v>
      </c>
      <c r="BD86" s="31">
        <v>46204.607106481482</v>
      </c>
      <c r="BE86" s="14">
        <v>46204</v>
      </c>
      <c r="BF86" t="s">
        <v>943</v>
      </c>
      <c r="BG86" s="31">
        <v>46204.650972222225</v>
      </c>
      <c r="BH86" s="14">
        <v>46204</v>
      </c>
      <c r="BI86" t="s">
        <v>943</v>
      </c>
      <c r="BJ86" s="31">
        <v>46204.680925925924</v>
      </c>
      <c r="BW86" s="14">
        <v>46204</v>
      </c>
      <c r="BX86" t="s">
        <v>943</v>
      </c>
      <c r="BY86" s="31">
        <v>46204.68378472222</v>
      </c>
      <c r="BZ86" s="14">
        <v>46204</v>
      </c>
      <c r="CA86" t="s">
        <v>944</v>
      </c>
      <c r="CB86" s="31">
        <v>46204.687534722223</v>
      </c>
      <c r="CF86" s="14">
        <v>46204</v>
      </c>
      <c r="CG86" t="s">
        <v>2389</v>
      </c>
      <c r="CH86" s="31">
        <v>46204.711400462962</v>
      </c>
      <c r="CM86" s="4">
        <f t="shared" si="6"/>
        <v>46204.413703703707</v>
      </c>
      <c r="CN86">
        <f t="shared" si="7"/>
        <v>0</v>
      </c>
      <c r="CO86" t="str">
        <f>VLOOKUP(A86,Sheet1!$A$2:$B$221,2,0)</f>
        <v>East Zone</v>
      </c>
    </row>
    <row r="87" spans="1:93" x14ac:dyDescent="0.35">
      <c r="A87" t="s">
        <v>807</v>
      </c>
      <c r="B87">
        <v>128</v>
      </c>
      <c r="C87" t="s">
        <v>9332</v>
      </c>
      <c r="D87" t="s">
        <v>678</v>
      </c>
      <c r="E87" t="s">
        <v>361</v>
      </c>
      <c r="F87" t="s">
        <v>362</v>
      </c>
      <c r="G87" t="s">
        <v>358</v>
      </c>
      <c r="H87" t="s">
        <v>4798</v>
      </c>
      <c r="I87">
        <v>196956</v>
      </c>
      <c r="J87" t="s">
        <v>1591</v>
      </c>
      <c r="K87" t="s">
        <v>1592</v>
      </c>
      <c r="L87" t="s">
        <v>4622</v>
      </c>
      <c r="M87" t="s">
        <v>4799</v>
      </c>
      <c r="N87">
        <v>90000</v>
      </c>
      <c r="O87" t="s">
        <v>931</v>
      </c>
      <c r="P87" t="s">
        <v>932</v>
      </c>
      <c r="Q87" t="s">
        <v>2981</v>
      </c>
      <c r="R87">
        <v>7916186145</v>
      </c>
      <c r="S87" s="14">
        <v>46203</v>
      </c>
      <c r="T87" t="s">
        <v>4800</v>
      </c>
      <c r="U87" s="31">
        <v>46203.55810185185</v>
      </c>
      <c r="AK87" s="14">
        <v>46205</v>
      </c>
      <c r="AL87" t="s">
        <v>2388</v>
      </c>
      <c r="AM87" s="31">
        <v>46205.632777777777</v>
      </c>
      <c r="AQ87" s="31">
        <v>46205.632777777777</v>
      </c>
      <c r="AR87" s="14">
        <v>46205</v>
      </c>
      <c r="AS87" t="s">
        <v>2388</v>
      </c>
      <c r="AT87" t="s">
        <v>362</v>
      </c>
      <c r="AU87" t="s">
        <v>678</v>
      </c>
      <c r="AV87" s="14">
        <v>46205</v>
      </c>
      <c r="AW87" t="s">
        <v>2388</v>
      </c>
      <c r="AX87" s="31">
        <v>46205.63621527778</v>
      </c>
      <c r="AY87" s="14">
        <v>46205</v>
      </c>
      <c r="AZ87" t="s">
        <v>933</v>
      </c>
      <c r="BA87" s="31">
        <v>46205.644386574073</v>
      </c>
      <c r="BB87" s="14">
        <v>46205</v>
      </c>
      <c r="BC87" t="s">
        <v>4669</v>
      </c>
      <c r="BD87" s="31">
        <v>46205.666192129633</v>
      </c>
      <c r="BE87" s="14">
        <v>46205</v>
      </c>
      <c r="BF87" t="s">
        <v>943</v>
      </c>
      <c r="BG87" s="31">
        <v>46205.675856481481</v>
      </c>
      <c r="BH87" s="14">
        <v>46205</v>
      </c>
      <c r="BI87" t="s">
        <v>943</v>
      </c>
      <c r="BJ87" s="31">
        <v>46205.69027777778</v>
      </c>
      <c r="BK87" s="14">
        <v>46205</v>
      </c>
      <c r="BL87" t="s">
        <v>943</v>
      </c>
      <c r="BM87" s="31">
        <v>46205.690138888887</v>
      </c>
      <c r="BW87" s="14">
        <v>46205</v>
      </c>
      <c r="BX87" t="s">
        <v>943</v>
      </c>
      <c r="BY87" s="31">
        <v>46205.698773148149</v>
      </c>
      <c r="BZ87" s="14">
        <v>46205</v>
      </c>
      <c r="CA87" t="s">
        <v>957</v>
      </c>
      <c r="CB87" s="31">
        <v>46205.706759259258</v>
      </c>
      <c r="CF87" s="14">
        <v>46205</v>
      </c>
      <c r="CG87" t="s">
        <v>2389</v>
      </c>
      <c r="CH87" s="31">
        <v>46205.824178240742</v>
      </c>
      <c r="CM87" s="4">
        <f t="shared" si="6"/>
        <v>46203.55810185185</v>
      </c>
      <c r="CN87">
        <f t="shared" si="7"/>
        <v>2</v>
      </c>
      <c r="CO87" t="str">
        <f>VLOOKUP(A87,Sheet1!$A$2:$B$221,2,0)</f>
        <v>East Zone</v>
      </c>
    </row>
    <row r="88" spans="1:93" x14ac:dyDescent="0.35">
      <c r="A88" t="s">
        <v>807</v>
      </c>
      <c r="B88">
        <v>128</v>
      </c>
      <c r="C88" t="s">
        <v>9332</v>
      </c>
      <c r="D88" t="s">
        <v>678</v>
      </c>
      <c r="E88" t="s">
        <v>361</v>
      </c>
      <c r="F88" t="s">
        <v>362</v>
      </c>
      <c r="G88" t="s">
        <v>358</v>
      </c>
      <c r="H88" t="s">
        <v>4798</v>
      </c>
      <c r="I88">
        <v>196956</v>
      </c>
      <c r="J88" t="s">
        <v>1591</v>
      </c>
      <c r="K88" t="s">
        <v>1592</v>
      </c>
      <c r="L88" t="s">
        <v>4622</v>
      </c>
      <c r="M88" t="s">
        <v>4799</v>
      </c>
      <c r="N88">
        <v>85000</v>
      </c>
      <c r="O88" t="s">
        <v>988</v>
      </c>
      <c r="P88" t="s">
        <v>989</v>
      </c>
      <c r="Q88" t="s">
        <v>4801</v>
      </c>
      <c r="R88">
        <v>3033512816</v>
      </c>
      <c r="S88" s="14">
        <v>46203</v>
      </c>
      <c r="T88" t="s">
        <v>4800</v>
      </c>
      <c r="U88" s="31">
        <v>46203.558055555557</v>
      </c>
      <c r="AK88" s="14">
        <v>46205</v>
      </c>
      <c r="AL88" t="s">
        <v>2388</v>
      </c>
      <c r="AM88" s="31">
        <v>46205.6327662037</v>
      </c>
      <c r="AQ88" s="31">
        <v>46205.6327662037</v>
      </c>
      <c r="AR88" s="14">
        <v>46205</v>
      </c>
      <c r="AS88" t="s">
        <v>2388</v>
      </c>
      <c r="AT88" t="s">
        <v>362</v>
      </c>
      <c r="AU88" t="s">
        <v>678</v>
      </c>
      <c r="AV88" s="14">
        <v>46205</v>
      </c>
      <c r="AW88" t="s">
        <v>2388</v>
      </c>
      <c r="AX88" s="31">
        <v>46205.636192129627</v>
      </c>
      <c r="AY88" s="14">
        <v>46205</v>
      </c>
      <c r="AZ88" t="s">
        <v>933</v>
      </c>
      <c r="BA88" s="31">
        <v>46205.644386574073</v>
      </c>
      <c r="BB88" s="14">
        <v>46205</v>
      </c>
      <c r="BC88" t="s">
        <v>4669</v>
      </c>
      <c r="BD88" s="31">
        <v>46205.666180555556</v>
      </c>
      <c r="BE88" s="14">
        <v>46205</v>
      </c>
      <c r="BF88" t="s">
        <v>943</v>
      </c>
      <c r="BG88" s="31">
        <v>46205.675833333335</v>
      </c>
      <c r="BH88" s="14">
        <v>46205</v>
      </c>
      <c r="BI88" t="s">
        <v>955</v>
      </c>
      <c r="BJ88" s="31">
        <v>46205.775254629632</v>
      </c>
      <c r="BK88" s="14">
        <v>46205</v>
      </c>
      <c r="BL88" t="s">
        <v>943</v>
      </c>
      <c r="BM88" s="31">
        <v>46205.690127314818</v>
      </c>
      <c r="BW88" s="14">
        <v>46205</v>
      </c>
      <c r="BX88" t="s">
        <v>955</v>
      </c>
      <c r="BY88" s="31">
        <v>46205.777754629627</v>
      </c>
      <c r="BZ88" s="14">
        <v>46205</v>
      </c>
      <c r="CA88" t="s">
        <v>938</v>
      </c>
      <c r="CB88" s="31">
        <v>46205.784224537034</v>
      </c>
      <c r="CF88" s="14">
        <v>46205</v>
      </c>
      <c r="CG88" t="s">
        <v>2389</v>
      </c>
      <c r="CH88" s="31">
        <v>46205.824178240742</v>
      </c>
      <c r="CM88" s="4">
        <f t="shared" si="6"/>
        <v>46203.558055555557</v>
      </c>
      <c r="CN88">
        <f t="shared" si="7"/>
        <v>2</v>
      </c>
      <c r="CO88" t="str">
        <f>VLOOKUP(A88,Sheet1!$A$2:$B$221,2,0)</f>
        <v>East Zone</v>
      </c>
    </row>
    <row r="89" spans="1:93" x14ac:dyDescent="0.35">
      <c r="A89" t="s">
        <v>807</v>
      </c>
      <c r="B89">
        <v>128</v>
      </c>
      <c r="C89" t="s">
        <v>9332</v>
      </c>
      <c r="D89" t="s">
        <v>678</v>
      </c>
      <c r="E89" t="s">
        <v>361</v>
      </c>
      <c r="F89" t="s">
        <v>362</v>
      </c>
      <c r="G89" t="s">
        <v>358</v>
      </c>
      <c r="H89" t="s">
        <v>4600</v>
      </c>
      <c r="I89">
        <v>223312</v>
      </c>
      <c r="J89" t="s">
        <v>1596</v>
      </c>
      <c r="K89" t="s">
        <v>1597</v>
      </c>
      <c r="L89" t="s">
        <v>4622</v>
      </c>
      <c r="M89" t="s">
        <v>4802</v>
      </c>
      <c r="N89">
        <v>90000</v>
      </c>
      <c r="O89" t="s">
        <v>931</v>
      </c>
      <c r="P89" t="s">
        <v>932</v>
      </c>
      <c r="Q89" t="s">
        <v>4601</v>
      </c>
      <c r="R89">
        <v>4061630190</v>
      </c>
      <c r="S89" s="14">
        <v>46205</v>
      </c>
      <c r="T89" t="s">
        <v>2389</v>
      </c>
      <c r="U89" s="31">
        <v>46205.416481481479</v>
      </c>
      <c r="AK89" s="14">
        <v>46205</v>
      </c>
      <c r="AL89" t="s">
        <v>2937</v>
      </c>
      <c r="AM89" s="31">
        <v>46205.462743055556</v>
      </c>
      <c r="AQ89" s="31">
        <v>46205.462743055556</v>
      </c>
      <c r="AR89" s="14">
        <v>46205</v>
      </c>
      <c r="AS89" t="s">
        <v>2937</v>
      </c>
      <c r="AT89" t="s">
        <v>4605</v>
      </c>
      <c r="AU89" t="s">
        <v>677</v>
      </c>
      <c r="AV89" s="14">
        <v>46205</v>
      </c>
      <c r="AW89" t="s">
        <v>2937</v>
      </c>
      <c r="AX89" s="31">
        <v>46205.463564814818</v>
      </c>
      <c r="AY89" s="14">
        <v>46205</v>
      </c>
      <c r="AZ89" t="s">
        <v>933</v>
      </c>
      <c r="BA89" s="31">
        <v>46205.474074074074</v>
      </c>
      <c r="BB89" s="14">
        <v>46205</v>
      </c>
      <c r="BC89" t="s">
        <v>4716</v>
      </c>
      <c r="BD89" s="31">
        <v>46205.478067129632</v>
      </c>
      <c r="BE89" s="14">
        <v>46205</v>
      </c>
      <c r="BF89" t="s">
        <v>955</v>
      </c>
      <c r="BG89" s="31">
        <v>46205.503078703703</v>
      </c>
      <c r="BH89" s="14">
        <v>46205</v>
      </c>
      <c r="BI89" t="s">
        <v>955</v>
      </c>
      <c r="BJ89" s="31">
        <v>46205.504305555558</v>
      </c>
      <c r="BW89" s="14">
        <v>46205</v>
      </c>
      <c r="BX89" t="s">
        <v>955</v>
      </c>
      <c r="BY89" s="31">
        <v>46205.517083333332</v>
      </c>
      <c r="BZ89" s="14">
        <v>46205</v>
      </c>
      <c r="CA89" t="s">
        <v>938</v>
      </c>
      <c r="CB89" s="31">
        <v>46205.541238425925</v>
      </c>
      <c r="CF89" s="14">
        <v>46205</v>
      </c>
      <c r="CG89" t="s">
        <v>2937</v>
      </c>
      <c r="CH89" s="31">
        <v>46205.685231481482</v>
      </c>
      <c r="CM89" s="4">
        <f t="shared" si="6"/>
        <v>46205.416481481479</v>
      </c>
      <c r="CN89">
        <f t="shared" si="7"/>
        <v>0</v>
      </c>
      <c r="CO89" t="str">
        <f>VLOOKUP(A89,Sheet1!$A$2:$B$221,2,0)</f>
        <v>East Zone</v>
      </c>
    </row>
    <row r="90" spans="1:93" x14ac:dyDescent="0.35">
      <c r="A90" t="s">
        <v>807</v>
      </c>
      <c r="B90">
        <v>128</v>
      </c>
      <c r="C90" t="s">
        <v>9332</v>
      </c>
      <c r="D90" t="s">
        <v>678</v>
      </c>
      <c r="E90" t="s">
        <v>361</v>
      </c>
      <c r="F90" t="s">
        <v>362</v>
      </c>
      <c r="G90" t="s">
        <v>358</v>
      </c>
      <c r="H90" t="s">
        <v>4609</v>
      </c>
      <c r="I90">
        <v>224463</v>
      </c>
      <c r="J90" t="s">
        <v>4611</v>
      </c>
      <c r="K90" t="s">
        <v>4612</v>
      </c>
      <c r="L90" t="s">
        <v>4622</v>
      </c>
      <c r="M90" t="s">
        <v>4803</v>
      </c>
      <c r="N90">
        <v>75000</v>
      </c>
      <c r="O90" t="s">
        <v>974</v>
      </c>
      <c r="P90" t="s">
        <v>975</v>
      </c>
      <c r="Q90" t="s">
        <v>4610</v>
      </c>
      <c r="R90">
        <v>2973127352</v>
      </c>
      <c r="S90" s="14">
        <v>46205</v>
      </c>
      <c r="T90" t="s">
        <v>4804</v>
      </c>
      <c r="U90" s="31">
        <v>46205.46266203704</v>
      </c>
      <c r="AK90" s="14">
        <v>46205</v>
      </c>
      <c r="AL90" t="s">
        <v>2388</v>
      </c>
      <c r="AM90" s="31">
        <v>46205.692916666667</v>
      </c>
      <c r="AQ90" s="31">
        <v>46205.692916666667</v>
      </c>
      <c r="AR90" s="14">
        <v>46205</v>
      </c>
      <c r="AS90" t="s">
        <v>2388</v>
      </c>
      <c r="AT90" t="s">
        <v>362</v>
      </c>
      <c r="AU90" t="s">
        <v>678</v>
      </c>
      <c r="AV90" s="14">
        <v>46206</v>
      </c>
      <c r="AW90" t="s">
        <v>2389</v>
      </c>
      <c r="AX90" s="31">
        <v>46206.318831018521</v>
      </c>
      <c r="AY90" s="14">
        <v>46206</v>
      </c>
      <c r="AZ90" t="s">
        <v>933</v>
      </c>
      <c r="BA90" s="31">
        <v>46206.389166666668</v>
      </c>
      <c r="BB90" s="14">
        <v>46206</v>
      </c>
      <c r="BC90" t="s">
        <v>4657</v>
      </c>
      <c r="BD90" s="31">
        <v>46206.450694444444</v>
      </c>
      <c r="BE90" s="14">
        <v>46206</v>
      </c>
      <c r="BF90" t="s">
        <v>943</v>
      </c>
      <c r="BG90" s="31">
        <v>46206.471006944441</v>
      </c>
      <c r="BH90" s="14">
        <v>46206</v>
      </c>
      <c r="BI90" t="s">
        <v>943</v>
      </c>
      <c r="BJ90" s="31">
        <v>46206.480590277781</v>
      </c>
      <c r="BW90" s="14">
        <v>46206</v>
      </c>
      <c r="BX90" t="s">
        <v>943</v>
      </c>
      <c r="BY90" s="31">
        <v>46206.485543981478</v>
      </c>
      <c r="BZ90" s="14">
        <v>46206</v>
      </c>
      <c r="CA90" t="s">
        <v>957</v>
      </c>
      <c r="CB90" s="31">
        <v>46206.49015046296</v>
      </c>
      <c r="CF90" s="14">
        <v>46206</v>
      </c>
      <c r="CG90" t="s">
        <v>2937</v>
      </c>
      <c r="CH90" s="31">
        <v>46206.64162037037</v>
      </c>
      <c r="CM90" s="4">
        <f t="shared" si="6"/>
        <v>46205.46266203704</v>
      </c>
      <c r="CN90">
        <f t="shared" si="7"/>
        <v>0</v>
      </c>
      <c r="CO90" t="str">
        <f>VLOOKUP(A90,Sheet1!$A$2:$B$221,2,0)</f>
        <v>East Zone</v>
      </c>
    </row>
    <row r="91" spans="1:93" x14ac:dyDescent="0.35">
      <c r="A91" t="s">
        <v>807</v>
      </c>
      <c r="B91">
        <v>128</v>
      </c>
      <c r="C91" t="s">
        <v>9332</v>
      </c>
      <c r="D91" t="s">
        <v>678</v>
      </c>
      <c r="E91" t="s">
        <v>361</v>
      </c>
      <c r="F91" t="s">
        <v>362</v>
      </c>
      <c r="G91" t="s">
        <v>358</v>
      </c>
      <c r="H91" t="s">
        <v>4805</v>
      </c>
      <c r="I91">
        <v>243238</v>
      </c>
      <c r="J91" t="s">
        <v>1586</v>
      </c>
      <c r="K91" t="s">
        <v>1587</v>
      </c>
      <c r="L91" t="s">
        <v>4622</v>
      </c>
      <c r="M91" t="s">
        <v>4806</v>
      </c>
      <c r="N91">
        <v>50000</v>
      </c>
      <c r="O91" t="s">
        <v>934</v>
      </c>
      <c r="P91" t="s">
        <v>935</v>
      </c>
      <c r="Q91" t="s">
        <v>4792</v>
      </c>
      <c r="R91">
        <v>5688784012</v>
      </c>
      <c r="S91" s="14">
        <v>46205</v>
      </c>
      <c r="T91" t="s">
        <v>4807</v>
      </c>
      <c r="U91" s="31">
        <v>46205.488680555558</v>
      </c>
      <c r="AK91" s="14">
        <v>46206</v>
      </c>
      <c r="AL91" t="s">
        <v>2388</v>
      </c>
      <c r="AM91" s="31">
        <v>46206.425127314818</v>
      </c>
      <c r="AQ91" s="31">
        <v>46206.425127314818</v>
      </c>
      <c r="AR91" s="14">
        <v>46206</v>
      </c>
      <c r="AS91" t="s">
        <v>2388</v>
      </c>
      <c r="AT91" t="s">
        <v>362</v>
      </c>
      <c r="AU91" t="s">
        <v>678</v>
      </c>
      <c r="AV91" s="14">
        <v>46206</v>
      </c>
      <c r="AW91" t="s">
        <v>2389</v>
      </c>
      <c r="AX91" s="31">
        <v>46206.536736111113</v>
      </c>
      <c r="AY91" s="14">
        <v>46206</v>
      </c>
      <c r="AZ91" t="s">
        <v>933</v>
      </c>
      <c r="BA91" s="31">
        <v>46206.544745370367</v>
      </c>
      <c r="BB91" s="14">
        <v>46206</v>
      </c>
      <c r="BC91" t="s">
        <v>4808</v>
      </c>
      <c r="BD91" s="31">
        <v>46206.551944444444</v>
      </c>
      <c r="BE91" s="14">
        <v>46206</v>
      </c>
      <c r="BF91" t="s">
        <v>943</v>
      </c>
      <c r="BG91" s="31">
        <v>46206.593252314815</v>
      </c>
      <c r="BH91" s="14">
        <v>46206</v>
      </c>
      <c r="BI91" t="s">
        <v>955</v>
      </c>
      <c r="BJ91" s="31">
        <v>46206.679594907408</v>
      </c>
      <c r="BK91" s="14">
        <v>46206</v>
      </c>
      <c r="BL91" t="s">
        <v>943</v>
      </c>
      <c r="BM91" s="31">
        <v>46206.593506944446</v>
      </c>
      <c r="BW91" s="14">
        <v>46206</v>
      </c>
      <c r="BX91" t="s">
        <v>955</v>
      </c>
      <c r="BY91" s="31">
        <v>46206.686145833337</v>
      </c>
      <c r="BZ91" s="14">
        <v>46206</v>
      </c>
      <c r="CA91" t="s">
        <v>938</v>
      </c>
      <c r="CB91" s="31">
        <v>46206.703472222223</v>
      </c>
      <c r="CF91" s="14">
        <v>46206</v>
      </c>
      <c r="CG91" t="s">
        <v>2937</v>
      </c>
      <c r="CH91" s="31">
        <v>46206.726134259261</v>
      </c>
      <c r="CM91" s="4">
        <f t="shared" si="6"/>
        <v>46205.488680555558</v>
      </c>
      <c r="CN91">
        <f t="shared" si="7"/>
        <v>1</v>
      </c>
      <c r="CO91" t="str">
        <f>VLOOKUP(A91,Sheet1!$A$2:$B$221,2,0)</f>
        <v>East Zone</v>
      </c>
    </row>
    <row r="92" spans="1:93" x14ac:dyDescent="0.35">
      <c r="A92" t="s">
        <v>807</v>
      </c>
      <c r="B92">
        <v>128</v>
      </c>
      <c r="C92" t="s">
        <v>9332</v>
      </c>
      <c r="D92" t="s">
        <v>678</v>
      </c>
      <c r="E92" t="s">
        <v>361</v>
      </c>
      <c r="F92" t="s">
        <v>362</v>
      </c>
      <c r="G92" t="s">
        <v>358</v>
      </c>
      <c r="H92" t="s">
        <v>4809</v>
      </c>
      <c r="I92">
        <v>245434</v>
      </c>
      <c r="J92" t="s">
        <v>1586</v>
      </c>
      <c r="K92" t="s">
        <v>1587</v>
      </c>
      <c r="L92" t="s">
        <v>4622</v>
      </c>
      <c r="M92" t="s">
        <v>4810</v>
      </c>
      <c r="N92">
        <v>60000</v>
      </c>
      <c r="O92" t="s">
        <v>982</v>
      </c>
      <c r="P92" t="s">
        <v>983</v>
      </c>
      <c r="Q92" t="s">
        <v>4811</v>
      </c>
      <c r="R92">
        <v>4386913253</v>
      </c>
      <c r="S92" s="14">
        <v>46206</v>
      </c>
      <c r="T92" t="s">
        <v>4807</v>
      </c>
      <c r="U92" s="31">
        <v>46206.451643518521</v>
      </c>
      <c r="AK92" s="14">
        <v>46206</v>
      </c>
      <c r="AL92" t="s">
        <v>2388</v>
      </c>
      <c r="AM92" s="31">
        <v>46206.477476851855</v>
      </c>
      <c r="AQ92" s="31">
        <v>46206.477476851855</v>
      </c>
      <c r="AR92" s="14">
        <v>46206</v>
      </c>
      <c r="AS92" t="s">
        <v>2388</v>
      </c>
      <c r="AT92" t="s">
        <v>362</v>
      </c>
      <c r="AU92" t="s">
        <v>678</v>
      </c>
      <c r="AV92" s="14">
        <v>46206</v>
      </c>
      <c r="AW92" t="s">
        <v>2389</v>
      </c>
      <c r="AX92" s="31">
        <v>46206.52857638889</v>
      </c>
      <c r="AY92" s="14">
        <v>46206</v>
      </c>
      <c r="AZ92" t="s">
        <v>933</v>
      </c>
      <c r="BA92" s="31">
        <v>46206.533206018517</v>
      </c>
      <c r="BB92" s="14">
        <v>46206</v>
      </c>
      <c r="BC92" t="s">
        <v>4669</v>
      </c>
      <c r="BD92" s="31">
        <v>46206.590960648151</v>
      </c>
      <c r="BE92" s="14">
        <v>46206</v>
      </c>
      <c r="BF92" t="s">
        <v>1028</v>
      </c>
      <c r="BG92" s="31">
        <v>46206.643368055556</v>
      </c>
      <c r="BH92" s="14">
        <v>46206</v>
      </c>
      <c r="BI92" t="s">
        <v>1028</v>
      </c>
      <c r="BJ92" s="31">
        <v>46206.645810185182</v>
      </c>
      <c r="BW92" s="14">
        <v>46206</v>
      </c>
      <c r="BX92" t="s">
        <v>1028</v>
      </c>
      <c r="BY92" s="31">
        <v>46206.654548611114</v>
      </c>
      <c r="BZ92" s="14">
        <v>46206</v>
      </c>
      <c r="CA92" t="s">
        <v>944</v>
      </c>
      <c r="CB92" s="31">
        <v>46206.660405092596</v>
      </c>
      <c r="CF92" s="14">
        <v>46206</v>
      </c>
      <c r="CG92" t="s">
        <v>2937</v>
      </c>
      <c r="CH92" s="31">
        <v>46206.712175925924</v>
      </c>
      <c r="CM92" s="4">
        <f t="shared" si="6"/>
        <v>46206.451643518521</v>
      </c>
      <c r="CN92">
        <f t="shared" si="7"/>
        <v>0</v>
      </c>
      <c r="CO92" t="str">
        <f>VLOOKUP(A92,Sheet1!$A$2:$B$221,2,0)</f>
        <v>East Zone</v>
      </c>
    </row>
    <row r="93" spans="1:93" x14ac:dyDescent="0.35">
      <c r="A93" t="s">
        <v>807</v>
      </c>
      <c r="B93">
        <v>128</v>
      </c>
      <c r="C93" t="s">
        <v>9332</v>
      </c>
      <c r="D93" t="s">
        <v>678</v>
      </c>
      <c r="E93" t="s">
        <v>361</v>
      </c>
      <c r="F93" t="s">
        <v>362</v>
      </c>
      <c r="G93" t="s">
        <v>358</v>
      </c>
      <c r="H93" t="s">
        <v>4809</v>
      </c>
      <c r="I93">
        <v>245434</v>
      </c>
      <c r="J93" t="s">
        <v>1586</v>
      </c>
      <c r="K93" t="s">
        <v>1587</v>
      </c>
      <c r="L93" t="s">
        <v>4622</v>
      </c>
      <c r="M93" t="s">
        <v>4810</v>
      </c>
      <c r="N93">
        <v>40000</v>
      </c>
      <c r="O93" t="s">
        <v>1048</v>
      </c>
      <c r="P93" t="s">
        <v>1049</v>
      </c>
      <c r="Q93" t="s">
        <v>4812</v>
      </c>
      <c r="R93">
        <v>4153930727</v>
      </c>
      <c r="S93" s="14">
        <v>46205</v>
      </c>
      <c r="T93" t="s">
        <v>4807</v>
      </c>
      <c r="U93" s="31">
        <v>46205.574583333335</v>
      </c>
      <c r="AK93" s="14">
        <v>46206</v>
      </c>
      <c r="AL93" t="s">
        <v>2388</v>
      </c>
      <c r="AM93" s="31">
        <v>46206.473078703704</v>
      </c>
      <c r="AQ93" s="31">
        <v>46206.473078703704</v>
      </c>
      <c r="AR93" s="14">
        <v>46206</v>
      </c>
      <c r="AS93" t="s">
        <v>2388</v>
      </c>
      <c r="AT93" t="s">
        <v>362</v>
      </c>
      <c r="AU93" t="s">
        <v>678</v>
      </c>
      <c r="AV93" s="14">
        <v>46206</v>
      </c>
      <c r="AW93" t="s">
        <v>2389</v>
      </c>
      <c r="AX93" s="31">
        <v>46206.528553240743</v>
      </c>
      <c r="AY93" s="14">
        <v>46206</v>
      </c>
      <c r="AZ93" t="s">
        <v>933</v>
      </c>
      <c r="BA93" s="31">
        <v>46206.533206018517</v>
      </c>
      <c r="BB93" s="14">
        <v>46206</v>
      </c>
      <c r="BC93" t="s">
        <v>4669</v>
      </c>
      <c r="BD93" s="31">
        <v>46206.590949074074</v>
      </c>
      <c r="BE93" s="14">
        <v>46206</v>
      </c>
      <c r="BF93" t="s">
        <v>1028</v>
      </c>
      <c r="BG93" s="31">
        <v>46206.64335648148</v>
      </c>
      <c r="CM93" s="4">
        <f t="shared" si="6"/>
        <v>46205.574583333335</v>
      </c>
      <c r="CN93">
        <f t="shared" si="7"/>
        <v>1</v>
      </c>
      <c r="CO93" t="str">
        <f>VLOOKUP(A93,Sheet1!$A$2:$B$221,2,0)</f>
        <v>East Zone</v>
      </c>
    </row>
    <row r="94" spans="1:93" x14ac:dyDescent="0.35">
      <c r="A94" t="s">
        <v>807</v>
      </c>
      <c r="B94">
        <v>128</v>
      </c>
      <c r="C94" t="s">
        <v>9332</v>
      </c>
      <c r="D94" t="s">
        <v>678</v>
      </c>
      <c r="E94" t="s">
        <v>361</v>
      </c>
      <c r="F94" t="s">
        <v>362</v>
      </c>
      <c r="G94" t="s">
        <v>358</v>
      </c>
      <c r="H94" t="s">
        <v>4809</v>
      </c>
      <c r="I94">
        <v>245434</v>
      </c>
      <c r="J94" t="s">
        <v>1586</v>
      </c>
      <c r="K94" t="s">
        <v>1587</v>
      </c>
      <c r="L94" t="s">
        <v>4622</v>
      </c>
      <c r="M94" t="s">
        <v>4810</v>
      </c>
      <c r="N94">
        <v>40000</v>
      </c>
      <c r="O94" t="s">
        <v>1048</v>
      </c>
      <c r="P94" t="s">
        <v>1049</v>
      </c>
      <c r="Q94" t="s">
        <v>4813</v>
      </c>
      <c r="R94">
        <v>9703534109</v>
      </c>
      <c r="S94" s="14">
        <v>46205</v>
      </c>
      <c r="T94" t="s">
        <v>4807</v>
      </c>
      <c r="U94" s="31">
        <v>46205.574618055558</v>
      </c>
      <c r="AK94" s="14">
        <v>46206</v>
      </c>
      <c r="AL94" t="s">
        <v>2388</v>
      </c>
      <c r="AM94" s="31">
        <v>46206.473043981481</v>
      </c>
      <c r="AQ94" s="31">
        <v>46206.473043981481</v>
      </c>
      <c r="AR94" s="14">
        <v>46206</v>
      </c>
      <c r="AS94" t="s">
        <v>2388</v>
      </c>
      <c r="AT94" t="s">
        <v>362</v>
      </c>
      <c r="AU94" t="s">
        <v>678</v>
      </c>
      <c r="AV94" s="14">
        <v>46206</v>
      </c>
      <c r="AW94" t="s">
        <v>2389</v>
      </c>
      <c r="AX94" s="31">
        <v>46206.52853009259</v>
      </c>
      <c r="AY94" s="14">
        <v>46206</v>
      </c>
      <c r="AZ94" t="s">
        <v>933</v>
      </c>
      <c r="BA94" s="31">
        <v>46206.533206018517</v>
      </c>
      <c r="BB94" s="14">
        <v>46206</v>
      </c>
      <c r="BC94" t="s">
        <v>4669</v>
      </c>
      <c r="BD94" s="31">
        <v>46206.590925925928</v>
      </c>
      <c r="BE94" s="14">
        <v>46206</v>
      </c>
      <c r="BF94" t="s">
        <v>1028</v>
      </c>
      <c r="BG94" s="31">
        <v>46206.643333333333</v>
      </c>
      <c r="BH94" s="14">
        <v>46206</v>
      </c>
      <c r="BI94" t="s">
        <v>1028</v>
      </c>
      <c r="BJ94" s="31">
        <v>46206.645787037036</v>
      </c>
      <c r="BW94" s="14">
        <v>46206</v>
      </c>
      <c r="BX94" t="s">
        <v>1028</v>
      </c>
      <c r="BY94" s="31">
        <v>46206.65452546296</v>
      </c>
      <c r="BZ94" s="14">
        <v>46206</v>
      </c>
      <c r="CA94" t="s">
        <v>944</v>
      </c>
      <c r="CB94" s="31">
        <v>46206.660405092596</v>
      </c>
      <c r="CF94" s="14">
        <v>46206</v>
      </c>
      <c r="CG94" t="s">
        <v>2937</v>
      </c>
      <c r="CH94" s="31">
        <v>46206.712175925924</v>
      </c>
      <c r="CM94" s="4">
        <f t="shared" si="6"/>
        <v>46205.574618055558</v>
      </c>
      <c r="CN94">
        <f t="shared" si="7"/>
        <v>1</v>
      </c>
      <c r="CO94" t="str">
        <f>VLOOKUP(A94,Sheet1!$A$2:$B$221,2,0)</f>
        <v>East Zone</v>
      </c>
    </row>
    <row r="95" spans="1:93" x14ac:dyDescent="0.35">
      <c r="A95" t="s">
        <v>807</v>
      </c>
      <c r="B95">
        <v>128</v>
      </c>
      <c r="C95" t="s">
        <v>9332</v>
      </c>
      <c r="D95" t="s">
        <v>678</v>
      </c>
      <c r="E95" t="s">
        <v>361</v>
      </c>
      <c r="F95" t="s">
        <v>362</v>
      </c>
      <c r="G95" t="s">
        <v>358</v>
      </c>
      <c r="H95" t="s">
        <v>4594</v>
      </c>
      <c r="I95">
        <v>253850</v>
      </c>
      <c r="J95" t="s">
        <v>1586</v>
      </c>
      <c r="K95" t="s">
        <v>1587</v>
      </c>
      <c r="L95" t="s">
        <v>4622</v>
      </c>
      <c r="M95" t="s">
        <v>4814</v>
      </c>
      <c r="N95">
        <v>77000</v>
      </c>
      <c r="O95" t="s">
        <v>939</v>
      </c>
      <c r="P95" t="s">
        <v>940</v>
      </c>
      <c r="Q95" t="s">
        <v>4595</v>
      </c>
      <c r="R95">
        <v>7170312651</v>
      </c>
      <c r="S95" s="14">
        <v>46204</v>
      </c>
      <c r="T95" t="s">
        <v>4807</v>
      </c>
      <c r="U95" s="31">
        <v>46204.454236111109</v>
      </c>
      <c r="AK95" s="14">
        <v>46204</v>
      </c>
      <c r="AL95" t="s">
        <v>2388</v>
      </c>
      <c r="AM95" s="31">
        <v>46204.484942129631</v>
      </c>
      <c r="AQ95" s="31">
        <v>46204.484942129631</v>
      </c>
      <c r="AR95" s="14">
        <v>46204</v>
      </c>
      <c r="AS95" t="s">
        <v>2388</v>
      </c>
      <c r="AT95" t="s">
        <v>362</v>
      </c>
      <c r="AU95" t="s">
        <v>678</v>
      </c>
      <c r="AV95" s="14">
        <v>46204</v>
      </c>
      <c r="AW95" t="s">
        <v>2388</v>
      </c>
      <c r="AX95" s="31">
        <v>46204.494259259256</v>
      </c>
      <c r="AY95" s="14">
        <v>46204</v>
      </c>
      <c r="AZ95" t="s">
        <v>933</v>
      </c>
      <c r="BA95" s="31">
        <v>46204.504872685182</v>
      </c>
      <c r="BB95" s="14">
        <v>46204</v>
      </c>
      <c r="BC95" t="s">
        <v>4663</v>
      </c>
      <c r="BD95" s="31">
        <v>46204.537326388891</v>
      </c>
      <c r="BE95" s="14">
        <v>46204</v>
      </c>
      <c r="BF95" t="s">
        <v>955</v>
      </c>
      <c r="BG95" s="31">
        <v>46204.619259259256</v>
      </c>
      <c r="BH95" s="14">
        <v>46204</v>
      </c>
      <c r="BI95" t="s">
        <v>955</v>
      </c>
      <c r="BJ95" s="31">
        <v>46204.620300925926</v>
      </c>
      <c r="BW95" s="14">
        <v>46204</v>
      </c>
      <c r="BX95" t="s">
        <v>955</v>
      </c>
      <c r="BY95" s="31">
        <v>46204.633113425924</v>
      </c>
      <c r="BZ95" s="14">
        <v>46204</v>
      </c>
      <c r="CA95" t="s">
        <v>944</v>
      </c>
      <c r="CB95" s="31">
        <v>46204.640092592592</v>
      </c>
      <c r="CF95" s="14">
        <v>46204</v>
      </c>
      <c r="CG95" t="s">
        <v>2389</v>
      </c>
      <c r="CH95" s="31">
        <v>46204.701168981483</v>
      </c>
      <c r="CM95" s="4">
        <f t="shared" si="6"/>
        <v>46204.454236111109</v>
      </c>
      <c r="CN95">
        <f t="shared" si="7"/>
        <v>0</v>
      </c>
      <c r="CO95" t="str">
        <f>VLOOKUP(A95,Sheet1!$A$2:$B$221,2,0)</f>
        <v>East Zone</v>
      </c>
    </row>
    <row r="96" spans="1:93" x14ac:dyDescent="0.35">
      <c r="A96" t="s">
        <v>807</v>
      </c>
      <c r="B96">
        <v>128</v>
      </c>
      <c r="C96" t="s">
        <v>9332</v>
      </c>
      <c r="D96" t="s">
        <v>678</v>
      </c>
      <c r="E96" t="s">
        <v>361</v>
      </c>
      <c r="F96" t="s">
        <v>362</v>
      </c>
      <c r="G96" t="s">
        <v>358</v>
      </c>
      <c r="H96" t="s">
        <v>11813</v>
      </c>
      <c r="I96">
        <v>289522</v>
      </c>
      <c r="J96" t="s">
        <v>2978</v>
      </c>
      <c r="K96" t="s">
        <v>2979</v>
      </c>
      <c r="L96" t="s">
        <v>4622</v>
      </c>
      <c r="M96" t="s">
        <v>11814</v>
      </c>
      <c r="N96">
        <v>55000</v>
      </c>
      <c r="O96" t="s">
        <v>4041</v>
      </c>
      <c r="P96" t="s">
        <v>4042</v>
      </c>
      <c r="Q96" t="s">
        <v>9911</v>
      </c>
      <c r="R96">
        <v>1568209127</v>
      </c>
      <c r="S96" s="14">
        <v>46210</v>
      </c>
      <c r="T96" t="s">
        <v>4797</v>
      </c>
      <c r="U96" s="31">
        <v>46210.529976851853</v>
      </c>
      <c r="AK96" s="14">
        <v>46210</v>
      </c>
      <c r="AL96" t="s">
        <v>2388</v>
      </c>
      <c r="AM96" s="31">
        <v>46210.633622685185</v>
      </c>
      <c r="AQ96" s="31">
        <v>46210.633622685185</v>
      </c>
      <c r="AR96" s="14">
        <v>46210</v>
      </c>
      <c r="AS96" t="s">
        <v>2388</v>
      </c>
      <c r="AT96" t="s">
        <v>362</v>
      </c>
      <c r="AU96" t="s">
        <v>678</v>
      </c>
      <c r="AV96" s="14">
        <v>46210</v>
      </c>
      <c r="AW96" t="s">
        <v>2388</v>
      </c>
      <c r="AX96" s="31">
        <v>46210.637361111112</v>
      </c>
      <c r="AY96" s="14">
        <v>46210</v>
      </c>
      <c r="AZ96" t="s">
        <v>933</v>
      </c>
      <c r="BA96" s="31">
        <v>46210.65347222222</v>
      </c>
      <c r="BB96" s="14">
        <v>46210</v>
      </c>
      <c r="BC96" t="s">
        <v>4657</v>
      </c>
      <c r="BD96" s="31">
        <v>46210.678460648145</v>
      </c>
      <c r="BE96" s="14">
        <v>46210</v>
      </c>
      <c r="BF96" t="s">
        <v>942</v>
      </c>
      <c r="BG96" s="31">
        <v>46210.730127314811</v>
      </c>
      <c r="BH96" s="14">
        <v>46210</v>
      </c>
      <c r="BI96" t="s">
        <v>942</v>
      </c>
      <c r="BJ96" s="31">
        <v>46210.743981481479</v>
      </c>
      <c r="BW96" s="14">
        <v>46210</v>
      </c>
      <c r="BX96" t="s">
        <v>942</v>
      </c>
      <c r="BY96" s="31">
        <v>46210.752812500003</v>
      </c>
      <c r="BZ96" s="14">
        <v>46210</v>
      </c>
      <c r="CA96" t="s">
        <v>2404</v>
      </c>
      <c r="CB96" s="31">
        <v>46210.759108796294</v>
      </c>
      <c r="CF96" s="14">
        <v>46210</v>
      </c>
      <c r="CG96" t="s">
        <v>2937</v>
      </c>
      <c r="CH96" s="31">
        <v>46210.77244212963</v>
      </c>
      <c r="CM96" s="4">
        <f t="shared" ref="CM96:CM122" si="8">IF(AJ96&lt;&gt;"",AJ96,IF(AG96&lt;&gt;"",AG96,IF(AD96&lt;&gt;"",AD96,IF(AA96&lt;&gt;"",AA96,U96))))</f>
        <v>46210.529976851853</v>
      </c>
      <c r="CN96">
        <f t="shared" ref="CN96:CN122" si="9">AK96-INT(CM96)</f>
        <v>0</v>
      </c>
      <c r="CO96" t="str">
        <f>VLOOKUP(A96,Sheet1!$A$2:$B$221,2,0)</f>
        <v>East Zone</v>
      </c>
    </row>
    <row r="97" spans="1:93" x14ac:dyDescent="0.35">
      <c r="A97" t="s">
        <v>807</v>
      </c>
      <c r="B97">
        <v>128</v>
      </c>
      <c r="C97" t="s">
        <v>9332</v>
      </c>
      <c r="D97" t="s">
        <v>678</v>
      </c>
      <c r="E97" t="s">
        <v>361</v>
      </c>
      <c r="F97" t="s">
        <v>362</v>
      </c>
      <c r="G97" t="s">
        <v>358</v>
      </c>
      <c r="H97" t="s">
        <v>4602</v>
      </c>
      <c r="I97">
        <v>317677</v>
      </c>
      <c r="J97" t="s">
        <v>4604</v>
      </c>
      <c r="K97" t="s">
        <v>4605</v>
      </c>
      <c r="L97" t="s">
        <v>4622</v>
      </c>
      <c r="M97" t="s">
        <v>4815</v>
      </c>
      <c r="N97">
        <v>45000</v>
      </c>
      <c r="O97" t="s">
        <v>4630</v>
      </c>
      <c r="P97" t="s">
        <v>4631</v>
      </c>
      <c r="Q97" t="s">
        <v>4816</v>
      </c>
      <c r="R97">
        <v>7944141448</v>
      </c>
      <c r="S97" s="14">
        <v>46205</v>
      </c>
      <c r="T97" t="s">
        <v>2937</v>
      </c>
      <c r="U97" s="31">
        <v>46205.557905092595</v>
      </c>
      <c r="AK97" s="14">
        <v>46205</v>
      </c>
      <c r="AL97" t="s">
        <v>2388</v>
      </c>
      <c r="AM97" s="31">
        <v>46205.575115740743</v>
      </c>
      <c r="AQ97" s="31">
        <v>46205.575115740743</v>
      </c>
      <c r="AR97" s="14">
        <v>46205</v>
      </c>
      <c r="AS97" t="s">
        <v>2388</v>
      </c>
      <c r="AT97" t="s">
        <v>362</v>
      </c>
      <c r="AU97" t="s">
        <v>678</v>
      </c>
      <c r="AV97" s="14">
        <v>46205</v>
      </c>
      <c r="AW97" t="s">
        <v>2389</v>
      </c>
      <c r="AX97" s="31">
        <v>46205.57917824074</v>
      </c>
      <c r="AY97" s="14">
        <v>46205</v>
      </c>
      <c r="AZ97" t="s">
        <v>933</v>
      </c>
      <c r="BA97" s="31">
        <v>46205.590370370373</v>
      </c>
      <c r="BB97" s="14">
        <v>46205</v>
      </c>
      <c r="BC97" t="s">
        <v>4701</v>
      </c>
      <c r="BD97" s="31">
        <v>46205.629791666666</v>
      </c>
      <c r="BE97" s="14">
        <v>46205</v>
      </c>
      <c r="BF97" t="s">
        <v>955</v>
      </c>
      <c r="BG97" s="31">
        <v>46205.684363425928</v>
      </c>
      <c r="BH97" s="14">
        <v>46205</v>
      </c>
      <c r="BI97" t="s">
        <v>955</v>
      </c>
      <c r="BJ97" s="31">
        <v>46205.689004629632</v>
      </c>
      <c r="BW97" s="14">
        <v>46205</v>
      </c>
      <c r="BX97" t="s">
        <v>955</v>
      </c>
      <c r="BY97" s="31">
        <v>46205.697465277779</v>
      </c>
      <c r="BZ97" s="14">
        <v>46205</v>
      </c>
      <c r="CA97" t="s">
        <v>938</v>
      </c>
      <c r="CB97" s="31">
        <v>46205.738240740742</v>
      </c>
      <c r="CF97" s="14">
        <v>46205</v>
      </c>
      <c r="CG97" t="s">
        <v>2937</v>
      </c>
      <c r="CH97" s="31">
        <v>46205.763518518521</v>
      </c>
      <c r="CM97" s="4">
        <f t="shared" si="8"/>
        <v>46205.557905092595</v>
      </c>
      <c r="CN97">
        <f t="shared" si="9"/>
        <v>0</v>
      </c>
      <c r="CO97" t="str">
        <f>VLOOKUP(A97,Sheet1!$A$2:$B$221,2,0)</f>
        <v>East Zone</v>
      </c>
    </row>
    <row r="98" spans="1:93" x14ac:dyDescent="0.35">
      <c r="A98" t="s">
        <v>807</v>
      </c>
      <c r="B98">
        <v>128</v>
      </c>
      <c r="C98" t="s">
        <v>9332</v>
      </c>
      <c r="D98" t="s">
        <v>678</v>
      </c>
      <c r="E98" t="s">
        <v>361</v>
      </c>
      <c r="F98" t="s">
        <v>362</v>
      </c>
      <c r="G98" t="s">
        <v>358</v>
      </c>
      <c r="H98" t="s">
        <v>4602</v>
      </c>
      <c r="I98">
        <v>317677</v>
      </c>
      <c r="J98" t="s">
        <v>4604</v>
      </c>
      <c r="K98" t="s">
        <v>4605</v>
      </c>
      <c r="L98" t="s">
        <v>4622</v>
      </c>
      <c r="M98" t="s">
        <v>4815</v>
      </c>
      <c r="N98">
        <v>90000</v>
      </c>
      <c r="O98" t="s">
        <v>931</v>
      </c>
      <c r="P98" t="s">
        <v>932</v>
      </c>
      <c r="Q98" t="s">
        <v>3984</v>
      </c>
      <c r="R98">
        <v>1416165222</v>
      </c>
      <c r="S98" s="14">
        <v>46205</v>
      </c>
      <c r="T98" t="s">
        <v>2937</v>
      </c>
      <c r="U98" s="31">
        <v>46205.516157407408</v>
      </c>
      <c r="AK98" s="14">
        <v>46205</v>
      </c>
      <c r="AL98" t="s">
        <v>2388</v>
      </c>
      <c r="AM98" s="31">
        <v>46205.575092592589</v>
      </c>
      <c r="AQ98" s="31">
        <v>46205.575092592589</v>
      </c>
      <c r="AR98" s="14">
        <v>46205</v>
      </c>
      <c r="AS98" t="s">
        <v>2388</v>
      </c>
      <c r="AT98" t="s">
        <v>362</v>
      </c>
      <c r="AU98" t="s">
        <v>678</v>
      </c>
      <c r="AV98" s="14">
        <v>46205</v>
      </c>
      <c r="AW98" t="s">
        <v>2389</v>
      </c>
      <c r="AX98" s="31">
        <v>46205.579155092593</v>
      </c>
      <c r="AY98" s="14">
        <v>46205</v>
      </c>
      <c r="AZ98" t="s">
        <v>933</v>
      </c>
      <c r="BA98" s="31">
        <v>46205.590370370373</v>
      </c>
      <c r="BB98" s="14">
        <v>46205</v>
      </c>
      <c r="BC98" t="s">
        <v>4701</v>
      </c>
      <c r="BD98" s="31">
        <v>46205.629780092589</v>
      </c>
      <c r="BE98" s="14">
        <v>46205</v>
      </c>
      <c r="BF98" t="s">
        <v>955</v>
      </c>
      <c r="BG98" s="31">
        <v>46205.684340277781</v>
      </c>
      <c r="BH98" s="14">
        <v>46205</v>
      </c>
      <c r="BI98" t="s">
        <v>955</v>
      </c>
      <c r="BJ98" s="31">
        <v>46205.688993055555</v>
      </c>
      <c r="BW98" s="14">
        <v>46205</v>
      </c>
      <c r="BX98" t="s">
        <v>955</v>
      </c>
      <c r="BY98" s="31">
        <v>46205.697453703702</v>
      </c>
      <c r="BZ98" s="14">
        <v>46205</v>
      </c>
      <c r="CA98" t="s">
        <v>938</v>
      </c>
      <c r="CB98" s="31">
        <v>46205.738240740742</v>
      </c>
      <c r="CF98" s="14">
        <v>46205</v>
      </c>
      <c r="CG98" t="s">
        <v>2937</v>
      </c>
      <c r="CH98" s="31">
        <v>46205.763518518521</v>
      </c>
      <c r="CM98" s="4">
        <f t="shared" si="8"/>
        <v>46205.516157407408</v>
      </c>
      <c r="CN98">
        <f t="shared" si="9"/>
        <v>0</v>
      </c>
      <c r="CO98" t="str">
        <f>VLOOKUP(A98,Sheet1!$A$2:$B$221,2,0)</f>
        <v>East Zone</v>
      </c>
    </row>
    <row r="99" spans="1:93" x14ac:dyDescent="0.35">
      <c r="A99" t="s">
        <v>807</v>
      </c>
      <c r="B99">
        <v>128</v>
      </c>
      <c r="C99" t="s">
        <v>9332</v>
      </c>
      <c r="D99" t="s">
        <v>678</v>
      </c>
      <c r="E99" t="s">
        <v>361</v>
      </c>
      <c r="F99" t="s">
        <v>362</v>
      </c>
      <c r="G99" t="s">
        <v>358</v>
      </c>
      <c r="H99" t="s">
        <v>4602</v>
      </c>
      <c r="I99">
        <v>317677</v>
      </c>
      <c r="J99" t="s">
        <v>4604</v>
      </c>
      <c r="K99" t="s">
        <v>4605</v>
      </c>
      <c r="L99" t="s">
        <v>4622</v>
      </c>
      <c r="M99" t="s">
        <v>4815</v>
      </c>
      <c r="N99">
        <v>90000</v>
      </c>
      <c r="O99" t="s">
        <v>931</v>
      </c>
      <c r="P99" t="s">
        <v>932</v>
      </c>
      <c r="Q99" t="s">
        <v>4603</v>
      </c>
      <c r="R99">
        <v>8201576701</v>
      </c>
      <c r="S99" s="14">
        <v>46205</v>
      </c>
      <c r="T99" t="s">
        <v>2937</v>
      </c>
      <c r="U99" s="31">
        <v>46205.516192129631</v>
      </c>
      <c r="AK99" s="14">
        <v>46205</v>
      </c>
      <c r="AL99" t="s">
        <v>2388</v>
      </c>
      <c r="AM99" s="31">
        <v>46205.575046296297</v>
      </c>
      <c r="AQ99" s="31">
        <v>46205.575046296297</v>
      </c>
      <c r="AR99" s="14">
        <v>46205</v>
      </c>
      <c r="AS99" t="s">
        <v>2388</v>
      </c>
      <c r="AT99" t="s">
        <v>362</v>
      </c>
      <c r="AU99" t="s">
        <v>678</v>
      </c>
      <c r="AV99" s="14">
        <v>46205</v>
      </c>
      <c r="AW99" t="s">
        <v>2389</v>
      </c>
      <c r="AX99" s="31">
        <v>46205.584560185183</v>
      </c>
      <c r="AY99" s="14">
        <v>46205</v>
      </c>
      <c r="AZ99" t="s">
        <v>933</v>
      </c>
      <c r="BA99" s="31">
        <v>46205.590370370373</v>
      </c>
      <c r="BB99" s="14">
        <v>46205</v>
      </c>
      <c r="BC99" t="s">
        <v>4701</v>
      </c>
      <c r="BD99" s="31">
        <v>46205.629745370374</v>
      </c>
      <c r="BE99" s="14">
        <v>46205</v>
      </c>
      <c r="BF99" t="s">
        <v>955</v>
      </c>
      <c r="BG99" s="31">
        <v>46205.684317129628</v>
      </c>
      <c r="BH99" s="14">
        <v>46205</v>
      </c>
      <c r="BI99" t="s">
        <v>955</v>
      </c>
      <c r="BJ99" s="31">
        <v>46205.688958333332</v>
      </c>
      <c r="BW99" s="14">
        <v>46205</v>
      </c>
      <c r="BX99" t="s">
        <v>955</v>
      </c>
      <c r="BY99" s="31">
        <v>46205.697418981479</v>
      </c>
      <c r="BZ99" s="14">
        <v>46205</v>
      </c>
      <c r="CA99" t="s">
        <v>938</v>
      </c>
      <c r="CB99" s="31">
        <v>46205.738240740742</v>
      </c>
      <c r="CF99" s="14">
        <v>46205</v>
      </c>
      <c r="CG99" t="s">
        <v>2937</v>
      </c>
      <c r="CH99" s="31">
        <v>46205.763518518521</v>
      </c>
      <c r="CM99" s="4">
        <f t="shared" si="8"/>
        <v>46205.516192129631</v>
      </c>
      <c r="CN99">
        <f t="shared" si="9"/>
        <v>0</v>
      </c>
      <c r="CO99" t="str">
        <f>VLOOKUP(A99,Sheet1!$A$2:$B$221,2,0)</f>
        <v>East Zone</v>
      </c>
    </row>
    <row r="100" spans="1:93" x14ac:dyDescent="0.35">
      <c r="A100" t="s">
        <v>807</v>
      </c>
      <c r="B100">
        <v>128</v>
      </c>
      <c r="C100" t="s">
        <v>9332</v>
      </c>
      <c r="D100" t="s">
        <v>678</v>
      </c>
      <c r="E100" t="s">
        <v>361</v>
      </c>
      <c r="F100" t="s">
        <v>362</v>
      </c>
      <c r="G100" t="s">
        <v>358</v>
      </c>
      <c r="H100" t="s">
        <v>4602</v>
      </c>
      <c r="I100">
        <v>317677</v>
      </c>
      <c r="J100" t="s">
        <v>4604</v>
      </c>
      <c r="K100" t="s">
        <v>4605</v>
      </c>
      <c r="L100" t="s">
        <v>4622</v>
      </c>
      <c r="M100" t="s">
        <v>4815</v>
      </c>
      <c r="N100">
        <v>90000</v>
      </c>
      <c r="O100" t="s">
        <v>931</v>
      </c>
      <c r="P100" t="s">
        <v>932</v>
      </c>
      <c r="Q100" t="s">
        <v>4606</v>
      </c>
      <c r="R100">
        <v>9197347627</v>
      </c>
      <c r="S100" s="14">
        <v>46205</v>
      </c>
      <c r="T100" t="s">
        <v>2937</v>
      </c>
      <c r="U100" s="31">
        <v>46205.516134259262</v>
      </c>
      <c r="AK100" s="14">
        <v>46205</v>
      </c>
      <c r="AL100" t="s">
        <v>2388</v>
      </c>
      <c r="AM100" s="31">
        <v>46205.575069444443</v>
      </c>
      <c r="AQ100" s="31">
        <v>46205.575069444443</v>
      </c>
      <c r="AR100" s="14">
        <v>46205</v>
      </c>
      <c r="AS100" t="s">
        <v>2388</v>
      </c>
      <c r="AT100" t="s">
        <v>362</v>
      </c>
      <c r="AU100" t="s">
        <v>678</v>
      </c>
      <c r="AV100" s="14">
        <v>46205</v>
      </c>
      <c r="AW100" t="s">
        <v>2389</v>
      </c>
      <c r="AX100" s="31">
        <v>46205.584560185183</v>
      </c>
      <c r="AY100" s="14">
        <v>46205</v>
      </c>
      <c r="AZ100" t="s">
        <v>933</v>
      </c>
      <c r="BA100" s="31">
        <v>46205.590370370373</v>
      </c>
      <c r="BB100" s="14">
        <v>46205</v>
      </c>
      <c r="BC100" t="s">
        <v>4701</v>
      </c>
      <c r="BD100" s="31">
        <v>46205.62976851852</v>
      </c>
      <c r="BE100" s="14">
        <v>46205</v>
      </c>
      <c r="BF100" t="s">
        <v>955</v>
      </c>
      <c r="BG100" s="31">
        <v>46205.684328703705</v>
      </c>
      <c r="BH100" s="14">
        <v>46205</v>
      </c>
      <c r="BI100" t="s">
        <v>955</v>
      </c>
      <c r="BJ100" s="31">
        <v>46205.688969907409</v>
      </c>
      <c r="BW100" s="14">
        <v>46205</v>
      </c>
      <c r="BX100" t="s">
        <v>955</v>
      </c>
      <c r="BY100" s="31">
        <v>46205.697430555556</v>
      </c>
      <c r="BZ100" s="14">
        <v>46205</v>
      </c>
      <c r="CA100" t="s">
        <v>938</v>
      </c>
      <c r="CB100" s="31">
        <v>46205.738240740742</v>
      </c>
      <c r="CF100" s="14">
        <v>46205</v>
      </c>
      <c r="CG100" t="s">
        <v>2937</v>
      </c>
      <c r="CH100" s="31">
        <v>46205.763518518521</v>
      </c>
      <c r="CM100" s="4">
        <f t="shared" si="8"/>
        <v>46205.516134259262</v>
      </c>
      <c r="CN100">
        <f t="shared" si="9"/>
        <v>0</v>
      </c>
      <c r="CO100" t="str">
        <f>VLOOKUP(A100,Sheet1!$A$2:$B$221,2,0)</f>
        <v>East Zone</v>
      </c>
    </row>
    <row r="101" spans="1:93" x14ac:dyDescent="0.35">
      <c r="A101" t="s">
        <v>807</v>
      </c>
      <c r="B101">
        <v>128</v>
      </c>
      <c r="C101" t="s">
        <v>9332</v>
      </c>
      <c r="D101" t="s">
        <v>678</v>
      </c>
      <c r="E101" t="s">
        <v>361</v>
      </c>
      <c r="F101" t="s">
        <v>362</v>
      </c>
      <c r="G101" t="s">
        <v>358</v>
      </c>
      <c r="H101" t="s">
        <v>4817</v>
      </c>
      <c r="I101">
        <v>346507</v>
      </c>
      <c r="J101" t="s">
        <v>2454</v>
      </c>
      <c r="K101" t="s">
        <v>2455</v>
      </c>
      <c r="L101" t="s">
        <v>4622</v>
      </c>
      <c r="M101" t="s">
        <v>4818</v>
      </c>
      <c r="N101">
        <v>45000</v>
      </c>
      <c r="O101" t="s">
        <v>1637</v>
      </c>
      <c r="P101" t="s">
        <v>1638</v>
      </c>
      <c r="Q101" t="s">
        <v>1321</v>
      </c>
      <c r="R101">
        <v>7465806116</v>
      </c>
      <c r="S101" s="14">
        <v>46206</v>
      </c>
      <c r="T101" t="s">
        <v>4794</v>
      </c>
      <c r="U101" s="31">
        <v>46206.52516203704</v>
      </c>
      <c r="Y101" s="14">
        <v>46206</v>
      </c>
      <c r="Z101" t="s">
        <v>4794</v>
      </c>
      <c r="AA101" s="31">
        <v>46206.525567129633</v>
      </c>
      <c r="AK101" s="14">
        <v>46206</v>
      </c>
      <c r="AL101" t="s">
        <v>2937</v>
      </c>
      <c r="AM101" s="31">
        <v>46206.550057870372</v>
      </c>
      <c r="AQ101" s="31">
        <v>46206.550057870372</v>
      </c>
      <c r="AR101" s="14">
        <v>46206</v>
      </c>
      <c r="AS101" t="s">
        <v>2937</v>
      </c>
      <c r="AT101" t="s">
        <v>4605</v>
      </c>
      <c r="AU101" t="s">
        <v>677</v>
      </c>
      <c r="AV101" s="14">
        <v>46206</v>
      </c>
      <c r="AW101" t="s">
        <v>2937</v>
      </c>
      <c r="AX101" s="31">
        <v>46206.550509259258</v>
      </c>
      <c r="AY101" s="14">
        <v>46206</v>
      </c>
      <c r="AZ101" t="s">
        <v>933</v>
      </c>
      <c r="BA101" s="31">
        <v>46206.565949074073</v>
      </c>
      <c r="BB101" s="14">
        <v>46206</v>
      </c>
      <c r="BC101" t="s">
        <v>4657</v>
      </c>
      <c r="BD101" s="31">
        <v>46206.601053240738</v>
      </c>
      <c r="BE101" s="14">
        <v>46206</v>
      </c>
      <c r="BF101" t="s">
        <v>955</v>
      </c>
      <c r="BG101" s="31">
        <v>46206.651956018519</v>
      </c>
      <c r="BH101" s="14">
        <v>46206</v>
      </c>
      <c r="BI101" t="s">
        <v>955</v>
      </c>
      <c r="BJ101" s="31">
        <v>46206.653067129628</v>
      </c>
      <c r="BW101" s="14">
        <v>46206</v>
      </c>
      <c r="BX101" t="s">
        <v>955</v>
      </c>
      <c r="BY101" s="31">
        <v>46206.672465277778</v>
      </c>
      <c r="BZ101" s="14">
        <v>46206</v>
      </c>
      <c r="CA101" t="s">
        <v>944</v>
      </c>
      <c r="CB101" s="31">
        <v>46206.68849537037</v>
      </c>
      <c r="CF101" s="14">
        <v>46206</v>
      </c>
      <c r="CG101" t="s">
        <v>2937</v>
      </c>
      <c r="CH101" s="31">
        <v>46206.728993055556</v>
      </c>
      <c r="CM101" s="4">
        <f t="shared" si="8"/>
        <v>46206.525567129633</v>
      </c>
      <c r="CN101">
        <f t="shared" si="9"/>
        <v>0</v>
      </c>
      <c r="CO101" t="str">
        <f>VLOOKUP(A101,Sheet1!$A$2:$B$221,2,0)</f>
        <v>East Zone</v>
      </c>
    </row>
    <row r="102" spans="1:93" x14ac:dyDescent="0.35">
      <c r="A102" t="s">
        <v>807</v>
      </c>
      <c r="B102">
        <v>128</v>
      </c>
      <c r="C102" t="s">
        <v>9332</v>
      </c>
      <c r="D102" t="s">
        <v>678</v>
      </c>
      <c r="E102" t="s">
        <v>361</v>
      </c>
      <c r="F102" t="s">
        <v>362</v>
      </c>
      <c r="G102" t="s">
        <v>358</v>
      </c>
      <c r="H102" t="s">
        <v>4819</v>
      </c>
      <c r="I102">
        <v>468356</v>
      </c>
      <c r="J102" t="s">
        <v>1596</v>
      </c>
      <c r="K102" t="s">
        <v>1597</v>
      </c>
      <c r="L102" t="s">
        <v>4622</v>
      </c>
      <c r="M102" t="s">
        <v>4820</v>
      </c>
      <c r="N102">
        <v>40000</v>
      </c>
      <c r="O102" t="s">
        <v>1048</v>
      </c>
      <c r="P102" t="s">
        <v>1049</v>
      </c>
      <c r="Q102" t="s">
        <v>4821</v>
      </c>
      <c r="R102">
        <v>1111607261</v>
      </c>
      <c r="S102" s="14">
        <v>46205</v>
      </c>
      <c r="T102" t="s">
        <v>4794</v>
      </c>
      <c r="U102" s="31">
        <v>46205.443738425929</v>
      </c>
      <c r="AK102" s="14">
        <v>46205</v>
      </c>
      <c r="AL102" t="s">
        <v>2388</v>
      </c>
      <c r="AM102" s="31">
        <v>46205.497928240744</v>
      </c>
      <c r="AQ102" s="31">
        <v>46205.497928240744</v>
      </c>
      <c r="AR102" s="14">
        <v>46205</v>
      </c>
      <c r="AS102" t="s">
        <v>2388</v>
      </c>
      <c r="AT102" t="s">
        <v>362</v>
      </c>
      <c r="AU102" t="s">
        <v>678</v>
      </c>
      <c r="AV102" s="14">
        <v>46205</v>
      </c>
      <c r="AW102" t="s">
        <v>2388</v>
      </c>
      <c r="AX102" s="31">
        <v>46205.500023148146</v>
      </c>
      <c r="AY102" s="14">
        <v>46205</v>
      </c>
      <c r="AZ102" t="s">
        <v>933</v>
      </c>
      <c r="BA102" s="31">
        <v>46205.502696759257</v>
      </c>
      <c r="BB102" s="14">
        <v>46205</v>
      </c>
      <c r="BC102" t="s">
        <v>4633</v>
      </c>
      <c r="BD102" s="31">
        <v>46205.553819444445</v>
      </c>
      <c r="BE102" s="14">
        <v>46205</v>
      </c>
      <c r="BF102" t="s">
        <v>943</v>
      </c>
      <c r="BG102" s="31">
        <v>46205.588831018518</v>
      </c>
      <c r="BH102" s="14">
        <v>46205</v>
      </c>
      <c r="BI102" t="s">
        <v>943</v>
      </c>
      <c r="BJ102" s="31">
        <v>46205.61414351852</v>
      </c>
      <c r="BW102" s="14">
        <v>46205</v>
      </c>
      <c r="BX102" t="s">
        <v>943</v>
      </c>
      <c r="BY102" s="31">
        <v>46205.620428240742</v>
      </c>
      <c r="BZ102" s="14">
        <v>46205</v>
      </c>
      <c r="CA102" t="s">
        <v>944</v>
      </c>
      <c r="CB102" s="31">
        <v>46205.625763888886</v>
      </c>
      <c r="CF102" s="14">
        <v>46205</v>
      </c>
      <c r="CG102" t="s">
        <v>2937</v>
      </c>
      <c r="CH102" s="31">
        <v>46205.653020833335</v>
      </c>
      <c r="CM102" s="4">
        <f t="shared" si="8"/>
        <v>46205.443738425929</v>
      </c>
      <c r="CN102">
        <f t="shared" si="9"/>
        <v>0</v>
      </c>
      <c r="CO102" t="str">
        <f>VLOOKUP(A102,Sheet1!$A$2:$B$221,2,0)</f>
        <v>East Zone</v>
      </c>
    </row>
    <row r="103" spans="1:93" x14ac:dyDescent="0.35">
      <c r="A103" t="s">
        <v>807</v>
      </c>
      <c r="B103">
        <v>128</v>
      </c>
      <c r="C103" t="s">
        <v>9332</v>
      </c>
      <c r="D103" t="s">
        <v>678</v>
      </c>
      <c r="E103" t="s">
        <v>361</v>
      </c>
      <c r="F103" t="s">
        <v>362</v>
      </c>
      <c r="G103" t="s">
        <v>358</v>
      </c>
      <c r="H103" t="s">
        <v>4822</v>
      </c>
      <c r="I103">
        <v>482036</v>
      </c>
      <c r="J103" t="s">
        <v>4611</v>
      </c>
      <c r="K103" t="s">
        <v>4612</v>
      </c>
      <c r="L103" t="s">
        <v>4622</v>
      </c>
      <c r="M103" t="s">
        <v>4823</v>
      </c>
      <c r="N103">
        <v>50000</v>
      </c>
      <c r="O103" t="s">
        <v>947</v>
      </c>
      <c r="P103" t="s">
        <v>948</v>
      </c>
      <c r="Q103" t="s">
        <v>2986</v>
      </c>
      <c r="R103">
        <v>7362025883</v>
      </c>
      <c r="S103" s="14">
        <v>46205</v>
      </c>
      <c r="T103" t="s">
        <v>4804</v>
      </c>
      <c r="U103" s="31">
        <v>46205.572743055556</v>
      </c>
      <c r="AK103" s="14">
        <v>46206</v>
      </c>
      <c r="AL103" t="s">
        <v>2937</v>
      </c>
      <c r="AM103" s="31">
        <v>46206.429074074076</v>
      </c>
      <c r="AQ103" s="31">
        <v>46206.429074074076</v>
      </c>
      <c r="AR103" s="14">
        <v>46206</v>
      </c>
      <c r="AS103" t="s">
        <v>2937</v>
      </c>
      <c r="AT103" t="s">
        <v>4605</v>
      </c>
      <c r="AU103" t="s">
        <v>677</v>
      </c>
      <c r="AV103" s="14">
        <v>46206</v>
      </c>
      <c r="AW103" t="s">
        <v>4804</v>
      </c>
      <c r="AX103" s="31">
        <v>46206.436203703706</v>
      </c>
      <c r="AY103" s="14">
        <v>46206</v>
      </c>
      <c r="AZ103" t="s">
        <v>933</v>
      </c>
      <c r="BA103" s="31">
        <v>46206.440659722219</v>
      </c>
      <c r="BB103" s="14">
        <v>46206</v>
      </c>
      <c r="BC103" t="s">
        <v>4628</v>
      </c>
      <c r="BD103" s="31">
        <v>46206.448912037034</v>
      </c>
      <c r="BE103" s="14">
        <v>46206</v>
      </c>
      <c r="BF103" t="s">
        <v>943</v>
      </c>
      <c r="BG103" s="31">
        <v>46206.471446759257</v>
      </c>
      <c r="BH103" s="14">
        <v>46206</v>
      </c>
      <c r="BI103" t="s">
        <v>943</v>
      </c>
      <c r="BJ103" s="31">
        <v>46206.478391203702</v>
      </c>
      <c r="BW103" s="14">
        <v>46206</v>
      </c>
      <c r="BX103" t="s">
        <v>943</v>
      </c>
      <c r="BY103" s="31">
        <v>46206.480902777781</v>
      </c>
      <c r="BZ103" s="14">
        <v>46206</v>
      </c>
      <c r="CA103" t="s">
        <v>944</v>
      </c>
      <c r="CB103" s="31">
        <v>46206.501423611109</v>
      </c>
      <c r="CF103" s="14">
        <v>46206</v>
      </c>
      <c r="CG103" t="s">
        <v>2937</v>
      </c>
      <c r="CH103" s="31">
        <v>46206.608101851853</v>
      </c>
      <c r="CM103" s="4">
        <f t="shared" si="8"/>
        <v>46205.572743055556</v>
      </c>
      <c r="CN103">
        <f t="shared" si="9"/>
        <v>1</v>
      </c>
      <c r="CO103" t="str">
        <f>VLOOKUP(A103,Sheet1!$A$2:$B$221,2,0)</f>
        <v>East Zone</v>
      </c>
    </row>
    <row r="104" spans="1:93" x14ac:dyDescent="0.35">
      <c r="A104" t="s">
        <v>807</v>
      </c>
      <c r="B104">
        <v>128</v>
      </c>
      <c r="C104" t="s">
        <v>9332</v>
      </c>
      <c r="D104" t="s">
        <v>678</v>
      </c>
      <c r="E104" t="s">
        <v>361</v>
      </c>
      <c r="F104" t="s">
        <v>362</v>
      </c>
      <c r="G104" t="s">
        <v>358</v>
      </c>
      <c r="H104" t="s">
        <v>1595</v>
      </c>
      <c r="I104">
        <v>506581</v>
      </c>
      <c r="J104" t="s">
        <v>1596</v>
      </c>
      <c r="K104" t="s">
        <v>1597</v>
      </c>
      <c r="L104" t="s">
        <v>4622</v>
      </c>
      <c r="M104" t="s">
        <v>11815</v>
      </c>
      <c r="N104">
        <v>90000</v>
      </c>
      <c r="O104" t="s">
        <v>931</v>
      </c>
      <c r="P104" t="s">
        <v>932</v>
      </c>
      <c r="Q104" t="s">
        <v>4704</v>
      </c>
      <c r="R104">
        <v>2112854886</v>
      </c>
      <c r="S104" s="14">
        <v>46209</v>
      </c>
      <c r="T104" t="s">
        <v>11816</v>
      </c>
      <c r="U104" s="31">
        <v>46209.753993055558</v>
      </c>
      <c r="AK104" s="14">
        <v>46210</v>
      </c>
      <c r="AL104" t="s">
        <v>2388</v>
      </c>
      <c r="AM104" s="31">
        <v>46210.440844907411</v>
      </c>
      <c r="AQ104" s="31">
        <v>46210.440844907411</v>
      </c>
      <c r="AR104" s="14">
        <v>46210</v>
      </c>
      <c r="AS104" t="s">
        <v>2388</v>
      </c>
      <c r="AT104" t="s">
        <v>362</v>
      </c>
      <c r="AU104" t="s">
        <v>678</v>
      </c>
      <c r="AV104" s="14">
        <v>46210</v>
      </c>
      <c r="AW104" t="s">
        <v>2388</v>
      </c>
      <c r="AX104" s="31">
        <v>46210.50953703704</v>
      </c>
      <c r="AY104" s="14">
        <v>46210</v>
      </c>
      <c r="AZ104" t="s">
        <v>933</v>
      </c>
      <c r="BA104" s="31">
        <v>46210.51834490741</v>
      </c>
      <c r="BB104" s="14">
        <v>46210</v>
      </c>
      <c r="BC104" t="s">
        <v>4716</v>
      </c>
      <c r="BD104" s="31">
        <v>46210.531134259261</v>
      </c>
      <c r="BE104" s="14">
        <v>46210</v>
      </c>
      <c r="BF104" t="s">
        <v>972</v>
      </c>
      <c r="BG104" s="31">
        <v>46210.59684027778</v>
      </c>
      <c r="BH104" s="14">
        <v>46210</v>
      </c>
      <c r="BI104" t="s">
        <v>972</v>
      </c>
      <c r="BJ104" s="31">
        <v>46210.59847222222</v>
      </c>
      <c r="BW104" s="14">
        <v>46210</v>
      </c>
      <c r="BX104" t="s">
        <v>972</v>
      </c>
      <c r="BY104" s="31">
        <v>46210.605254629627</v>
      </c>
      <c r="BZ104" s="14">
        <v>46210</v>
      </c>
      <c r="CA104" t="s">
        <v>944</v>
      </c>
      <c r="CB104" s="31">
        <v>46210.611701388887</v>
      </c>
      <c r="CF104" s="14">
        <v>46210</v>
      </c>
      <c r="CG104" t="s">
        <v>2937</v>
      </c>
      <c r="CH104" s="31">
        <v>46210.748541666668</v>
      </c>
      <c r="CM104" s="4">
        <f t="shared" si="8"/>
        <v>46209.753993055558</v>
      </c>
      <c r="CN104">
        <f t="shared" si="9"/>
        <v>1</v>
      </c>
      <c r="CO104" t="str">
        <f>VLOOKUP(A104,Sheet1!$A$2:$B$221,2,0)</f>
        <v>East Zone</v>
      </c>
    </row>
    <row r="105" spans="1:93" x14ac:dyDescent="0.35">
      <c r="A105" t="s">
        <v>807</v>
      </c>
      <c r="B105">
        <v>128</v>
      </c>
      <c r="C105" t="s">
        <v>9332</v>
      </c>
      <c r="D105" t="s">
        <v>678</v>
      </c>
      <c r="E105" t="s">
        <v>361</v>
      </c>
      <c r="F105" t="s">
        <v>362</v>
      </c>
      <c r="G105" t="s">
        <v>358</v>
      </c>
      <c r="H105" t="s">
        <v>11817</v>
      </c>
      <c r="I105">
        <v>585816</v>
      </c>
      <c r="J105" t="s">
        <v>2978</v>
      </c>
      <c r="K105" t="s">
        <v>2979</v>
      </c>
      <c r="L105" t="s">
        <v>4622</v>
      </c>
      <c r="M105" t="s">
        <v>11818</v>
      </c>
      <c r="N105">
        <v>65000</v>
      </c>
      <c r="O105" t="s">
        <v>1006</v>
      </c>
      <c r="P105" t="s">
        <v>1007</v>
      </c>
      <c r="Q105" t="s">
        <v>5081</v>
      </c>
      <c r="R105">
        <v>8325439026</v>
      </c>
      <c r="S105" s="14">
        <v>46210</v>
      </c>
      <c r="T105" t="s">
        <v>4797</v>
      </c>
      <c r="U105" s="31">
        <v>46210.604120370372</v>
      </c>
      <c r="AK105" s="14">
        <v>46210</v>
      </c>
      <c r="AL105" t="s">
        <v>2388</v>
      </c>
      <c r="AM105" s="31">
        <v>46210.717824074076</v>
      </c>
      <c r="AQ105" s="31">
        <v>46210.717824074076</v>
      </c>
      <c r="AR105" s="14">
        <v>46210</v>
      </c>
      <c r="AS105" t="s">
        <v>2388</v>
      </c>
      <c r="AT105" t="s">
        <v>362</v>
      </c>
      <c r="AU105" t="s">
        <v>678</v>
      </c>
      <c r="AV105" s="14">
        <v>46210</v>
      </c>
      <c r="AW105" t="s">
        <v>2388</v>
      </c>
      <c r="AX105" s="31">
        <v>46210.74527777778</v>
      </c>
      <c r="AY105" s="14">
        <v>46210</v>
      </c>
      <c r="AZ105" t="s">
        <v>933</v>
      </c>
      <c r="BA105" s="31">
        <v>46210.752604166664</v>
      </c>
      <c r="BB105" s="14">
        <v>46210</v>
      </c>
      <c r="BC105" t="s">
        <v>4643</v>
      </c>
      <c r="BD105" s="31">
        <v>46210.758333333331</v>
      </c>
      <c r="BE105" s="14">
        <v>46210</v>
      </c>
      <c r="BF105" t="s">
        <v>942</v>
      </c>
      <c r="BG105" s="31">
        <v>46210.798680555556</v>
      </c>
      <c r="BK105" s="14">
        <v>46210</v>
      </c>
      <c r="BL105" t="s">
        <v>942</v>
      </c>
      <c r="BM105" s="31">
        <v>46210.79892361111</v>
      </c>
      <c r="CM105" s="4">
        <f t="shared" si="8"/>
        <v>46210.604120370372</v>
      </c>
      <c r="CN105">
        <f t="shared" si="9"/>
        <v>0</v>
      </c>
      <c r="CO105" t="str">
        <f>VLOOKUP(A105,Sheet1!$A$2:$B$221,2,0)</f>
        <v>East Zone</v>
      </c>
    </row>
    <row r="106" spans="1:93" x14ac:dyDescent="0.35">
      <c r="A106" t="s">
        <v>807</v>
      </c>
      <c r="B106">
        <v>128</v>
      </c>
      <c r="C106" t="s">
        <v>9332</v>
      </c>
      <c r="D106" t="s">
        <v>678</v>
      </c>
      <c r="E106" t="s">
        <v>361</v>
      </c>
      <c r="F106" t="s">
        <v>362</v>
      </c>
      <c r="G106" t="s">
        <v>358</v>
      </c>
      <c r="H106" t="s">
        <v>11819</v>
      </c>
      <c r="I106">
        <v>651353</v>
      </c>
      <c r="J106" t="s">
        <v>2454</v>
      </c>
      <c r="K106" t="s">
        <v>2455</v>
      </c>
      <c r="L106" t="s">
        <v>4622</v>
      </c>
      <c r="M106" t="s">
        <v>11820</v>
      </c>
      <c r="N106">
        <v>35000</v>
      </c>
      <c r="O106" t="s">
        <v>11806</v>
      </c>
      <c r="P106" t="s">
        <v>11807</v>
      </c>
      <c r="Q106" t="s">
        <v>11821</v>
      </c>
      <c r="R106">
        <v>4492504345</v>
      </c>
      <c r="S106" s="14">
        <v>46210</v>
      </c>
      <c r="T106" t="s">
        <v>4794</v>
      </c>
      <c r="U106" s="31">
        <v>46210.414849537039</v>
      </c>
      <c r="AK106" s="14">
        <v>46210</v>
      </c>
      <c r="AL106" t="s">
        <v>2388</v>
      </c>
      <c r="AM106" s="31">
        <v>46210.473807870374</v>
      </c>
      <c r="AQ106" s="31">
        <v>46210.473807870374</v>
      </c>
      <c r="AR106" s="14">
        <v>46210</v>
      </c>
      <c r="AS106" t="s">
        <v>2388</v>
      </c>
      <c r="AT106" t="s">
        <v>362</v>
      </c>
      <c r="AU106" t="s">
        <v>678</v>
      </c>
      <c r="AV106" s="14">
        <v>46210</v>
      </c>
      <c r="AW106" t="s">
        <v>2388</v>
      </c>
      <c r="AX106" s="31">
        <v>46210.510208333333</v>
      </c>
      <c r="AY106" s="14">
        <v>46210</v>
      </c>
      <c r="AZ106" t="s">
        <v>933</v>
      </c>
      <c r="BA106" s="31">
        <v>46210.518368055556</v>
      </c>
      <c r="BB106" s="14">
        <v>46210</v>
      </c>
      <c r="BC106" t="s">
        <v>4716</v>
      </c>
      <c r="BD106" s="31">
        <v>46210.530081018522</v>
      </c>
      <c r="BE106" s="14">
        <v>46210</v>
      </c>
      <c r="BF106" t="s">
        <v>972</v>
      </c>
      <c r="BG106" s="31">
        <v>46210.590266203704</v>
      </c>
      <c r="BH106" s="14">
        <v>46210</v>
      </c>
      <c r="BI106" t="s">
        <v>943</v>
      </c>
      <c r="BJ106" s="31">
        <v>46210.650208333333</v>
      </c>
      <c r="BK106" s="14">
        <v>46210</v>
      </c>
      <c r="BL106" t="s">
        <v>972</v>
      </c>
      <c r="BM106" s="31">
        <v>46210.592256944445</v>
      </c>
      <c r="BW106" s="14">
        <v>46210</v>
      </c>
      <c r="BX106" t="s">
        <v>943</v>
      </c>
      <c r="BY106" s="31">
        <v>46210.654467592591</v>
      </c>
      <c r="BZ106" s="14">
        <v>46210</v>
      </c>
      <c r="CA106" t="s">
        <v>944</v>
      </c>
      <c r="CB106" s="31">
        <v>46210.666261574072</v>
      </c>
      <c r="CF106" s="14">
        <v>46210</v>
      </c>
      <c r="CG106" t="s">
        <v>2937</v>
      </c>
      <c r="CH106" s="31">
        <v>46210.751712962963</v>
      </c>
      <c r="CM106" s="4">
        <f t="shared" si="8"/>
        <v>46210.414849537039</v>
      </c>
      <c r="CN106">
        <f t="shared" si="9"/>
        <v>0</v>
      </c>
      <c r="CO106" t="str">
        <f>VLOOKUP(A106,Sheet1!$A$2:$B$221,2,0)</f>
        <v>East Zone</v>
      </c>
    </row>
    <row r="107" spans="1:93" x14ac:dyDescent="0.35">
      <c r="A107" t="s">
        <v>807</v>
      </c>
      <c r="B107">
        <v>128</v>
      </c>
      <c r="C107" t="s">
        <v>9332</v>
      </c>
      <c r="D107" t="s">
        <v>678</v>
      </c>
      <c r="E107" t="s">
        <v>361</v>
      </c>
      <c r="F107" t="s">
        <v>362</v>
      </c>
      <c r="G107" t="s">
        <v>358</v>
      </c>
      <c r="H107" t="s">
        <v>4596</v>
      </c>
      <c r="I107">
        <v>778935</v>
      </c>
      <c r="J107" t="s">
        <v>2454</v>
      </c>
      <c r="K107" t="s">
        <v>2455</v>
      </c>
      <c r="L107" t="s">
        <v>4622</v>
      </c>
      <c r="M107" t="s">
        <v>4824</v>
      </c>
      <c r="N107">
        <v>90000</v>
      </c>
      <c r="O107" t="s">
        <v>931</v>
      </c>
      <c r="P107" t="s">
        <v>932</v>
      </c>
      <c r="Q107" t="s">
        <v>1162</v>
      </c>
      <c r="R107">
        <v>4685612959</v>
      </c>
      <c r="S107" s="14">
        <v>46204</v>
      </c>
      <c r="T107" t="s">
        <v>4794</v>
      </c>
      <c r="U107" s="31">
        <v>46204.556388888886</v>
      </c>
      <c r="AK107" s="14">
        <v>46204</v>
      </c>
      <c r="AL107" t="s">
        <v>2388</v>
      </c>
      <c r="AM107" s="31">
        <v>46204.683645833335</v>
      </c>
      <c r="AQ107" s="31">
        <v>46204.683645833335</v>
      </c>
      <c r="AR107" s="14">
        <v>46204</v>
      </c>
      <c r="AS107" t="s">
        <v>2388</v>
      </c>
      <c r="AT107" t="s">
        <v>362</v>
      </c>
      <c r="AU107" t="s">
        <v>678</v>
      </c>
      <c r="AV107" s="14">
        <v>46204</v>
      </c>
      <c r="AW107" t="s">
        <v>2388</v>
      </c>
      <c r="AX107" s="31">
        <v>46204.687118055554</v>
      </c>
      <c r="AY107" s="14">
        <v>46204</v>
      </c>
      <c r="AZ107" t="s">
        <v>933</v>
      </c>
      <c r="BA107" s="31">
        <v>46204.694016203706</v>
      </c>
      <c r="BB107" s="14">
        <v>46204</v>
      </c>
      <c r="BC107" t="s">
        <v>4788</v>
      </c>
      <c r="BD107" s="31">
        <v>46204.700844907406</v>
      </c>
      <c r="BE107" s="14">
        <v>46204</v>
      </c>
      <c r="BF107" t="s">
        <v>955</v>
      </c>
      <c r="BG107" s="31">
        <v>46204.778275462966</v>
      </c>
      <c r="BH107" s="14">
        <v>46204</v>
      </c>
      <c r="BI107" t="s">
        <v>955</v>
      </c>
      <c r="BJ107" s="31">
        <v>46204.779351851852</v>
      </c>
      <c r="BW107" s="14">
        <v>46204</v>
      </c>
      <c r="BX107" t="s">
        <v>955</v>
      </c>
      <c r="BY107" s="31">
        <v>46204.786030092589</v>
      </c>
      <c r="BZ107" s="14">
        <v>46204</v>
      </c>
      <c r="CA107" t="s">
        <v>938</v>
      </c>
      <c r="CB107" s="31">
        <v>46204.794918981483</v>
      </c>
      <c r="CF107" s="14">
        <v>46204</v>
      </c>
      <c r="CG107" t="s">
        <v>2389</v>
      </c>
      <c r="CH107" s="31">
        <v>46204.816608796296</v>
      </c>
      <c r="CM107" s="4">
        <f t="shared" si="8"/>
        <v>46204.556388888886</v>
      </c>
      <c r="CN107">
        <f t="shared" si="9"/>
        <v>0</v>
      </c>
      <c r="CO107" t="str">
        <f>VLOOKUP(A107,Sheet1!$A$2:$B$221,2,0)</f>
        <v>East Zone</v>
      </c>
    </row>
    <row r="108" spans="1:93" x14ac:dyDescent="0.35">
      <c r="A108" t="s">
        <v>4825</v>
      </c>
      <c r="B108">
        <v>239</v>
      </c>
      <c r="C108" t="s">
        <v>9332</v>
      </c>
      <c r="D108" t="s">
        <v>678</v>
      </c>
      <c r="E108" t="s">
        <v>143</v>
      </c>
      <c r="F108" t="s">
        <v>366</v>
      </c>
      <c r="G108" t="s">
        <v>358</v>
      </c>
      <c r="H108" t="s">
        <v>11822</v>
      </c>
      <c r="I108">
        <v>68326</v>
      </c>
      <c r="J108" t="s">
        <v>961</v>
      </c>
      <c r="K108" t="s">
        <v>962</v>
      </c>
      <c r="L108" t="s">
        <v>4622</v>
      </c>
      <c r="M108" t="s">
        <v>11823</v>
      </c>
      <c r="N108">
        <v>50000</v>
      </c>
      <c r="O108" t="s">
        <v>934</v>
      </c>
      <c r="P108" t="s">
        <v>935</v>
      </c>
      <c r="Q108" t="s">
        <v>5081</v>
      </c>
      <c r="R108">
        <v>9482715669</v>
      </c>
      <c r="S108" s="14">
        <v>46210</v>
      </c>
      <c r="T108" t="s">
        <v>4833</v>
      </c>
      <c r="U108" s="31">
        <v>46210.400960648149</v>
      </c>
      <c r="AK108" s="14">
        <v>46210</v>
      </c>
      <c r="AL108" t="s">
        <v>963</v>
      </c>
      <c r="AM108" s="31">
        <v>46210.818229166667</v>
      </c>
      <c r="AQ108" s="31">
        <v>46210.818229166667</v>
      </c>
      <c r="AR108" s="14">
        <v>46210</v>
      </c>
      <c r="AS108" t="s">
        <v>963</v>
      </c>
      <c r="AT108" t="s">
        <v>366</v>
      </c>
      <c r="AU108" t="s">
        <v>678</v>
      </c>
      <c r="CM108" s="4">
        <f t="shared" si="8"/>
        <v>46210.400960648149</v>
      </c>
      <c r="CN108">
        <f t="shared" si="9"/>
        <v>0</v>
      </c>
      <c r="CO108" t="str">
        <f>VLOOKUP(A108,Sheet1!$A$2:$B$221,2,0)</f>
        <v>East Zone</v>
      </c>
    </row>
    <row r="109" spans="1:93" x14ac:dyDescent="0.35">
      <c r="A109" t="s">
        <v>4825</v>
      </c>
      <c r="B109">
        <v>239</v>
      </c>
      <c r="C109" t="s">
        <v>9332</v>
      </c>
      <c r="D109" t="s">
        <v>678</v>
      </c>
      <c r="E109" t="s">
        <v>143</v>
      </c>
      <c r="F109" t="s">
        <v>366</v>
      </c>
      <c r="G109" t="s">
        <v>358</v>
      </c>
      <c r="H109" t="s">
        <v>9947</v>
      </c>
      <c r="I109">
        <v>73583</v>
      </c>
      <c r="J109" t="s">
        <v>966</v>
      </c>
      <c r="K109" t="s">
        <v>4836</v>
      </c>
      <c r="L109" t="s">
        <v>4622</v>
      </c>
      <c r="M109" t="s">
        <v>9948</v>
      </c>
      <c r="N109">
        <v>45000</v>
      </c>
      <c r="O109" t="s">
        <v>9889</v>
      </c>
      <c r="P109" t="s">
        <v>9890</v>
      </c>
      <c r="Q109" t="s">
        <v>9949</v>
      </c>
      <c r="R109">
        <v>1462327321</v>
      </c>
      <c r="S109" s="14">
        <v>46209</v>
      </c>
      <c r="T109" t="s">
        <v>4839</v>
      </c>
      <c r="U109" s="31">
        <v>46209.335902777777</v>
      </c>
      <c r="AK109" s="14">
        <v>46209</v>
      </c>
      <c r="AL109" t="s">
        <v>963</v>
      </c>
      <c r="AM109" s="31">
        <v>46209.405891203707</v>
      </c>
      <c r="AQ109" s="31">
        <v>46209.405891203707</v>
      </c>
      <c r="AR109" s="14">
        <v>46209</v>
      </c>
      <c r="AS109" t="s">
        <v>963</v>
      </c>
      <c r="AT109" t="s">
        <v>366</v>
      </c>
      <c r="AU109" t="s">
        <v>678</v>
      </c>
      <c r="AV109" s="14">
        <v>46209</v>
      </c>
      <c r="AW109" t="s">
        <v>4839</v>
      </c>
      <c r="AX109" s="31">
        <v>46209.421226851853</v>
      </c>
      <c r="AY109" s="14">
        <v>46209</v>
      </c>
      <c r="AZ109" t="s">
        <v>933</v>
      </c>
      <c r="BA109" s="31">
        <v>46209.43476851852</v>
      </c>
      <c r="BB109" s="14">
        <v>46209</v>
      </c>
      <c r="BC109" t="s">
        <v>4643</v>
      </c>
      <c r="BD109" s="31">
        <v>46209.634236111109</v>
      </c>
      <c r="BE109" s="14">
        <v>46209</v>
      </c>
      <c r="BF109" t="s">
        <v>972</v>
      </c>
      <c r="BG109" s="31">
        <v>46209.655243055553</v>
      </c>
      <c r="BH109" s="14">
        <v>46209</v>
      </c>
      <c r="BI109" t="s">
        <v>972</v>
      </c>
      <c r="BJ109" s="31">
        <v>46209.656666666669</v>
      </c>
      <c r="BW109" s="14">
        <v>46209</v>
      </c>
      <c r="BX109" t="s">
        <v>972</v>
      </c>
      <c r="BY109" s="31">
        <v>46209.662187499998</v>
      </c>
      <c r="BZ109" s="14">
        <v>46209</v>
      </c>
      <c r="CA109" t="s">
        <v>938</v>
      </c>
      <c r="CB109" s="31">
        <v>46209.669641203705</v>
      </c>
      <c r="CF109" s="14">
        <v>46210</v>
      </c>
      <c r="CG109" t="s">
        <v>964</v>
      </c>
      <c r="CH109" s="31">
        <v>46210.586921296293</v>
      </c>
      <c r="CM109" s="4">
        <f t="shared" si="8"/>
        <v>46209.335902777777</v>
      </c>
      <c r="CN109">
        <f t="shared" si="9"/>
        <v>0</v>
      </c>
      <c r="CO109" t="str">
        <f>VLOOKUP(A109,Sheet1!$A$2:$B$221,2,0)</f>
        <v>East Zone</v>
      </c>
    </row>
    <row r="110" spans="1:93" x14ac:dyDescent="0.35">
      <c r="A110" t="s">
        <v>4825</v>
      </c>
      <c r="B110">
        <v>239</v>
      </c>
      <c r="C110" t="s">
        <v>9332</v>
      </c>
      <c r="D110" t="s">
        <v>678</v>
      </c>
      <c r="E110" t="s">
        <v>143</v>
      </c>
      <c r="F110" t="s">
        <v>366</v>
      </c>
      <c r="G110" t="s">
        <v>358</v>
      </c>
      <c r="H110" t="s">
        <v>4826</v>
      </c>
      <c r="I110">
        <v>77752</v>
      </c>
      <c r="J110" t="s">
        <v>961</v>
      </c>
      <c r="K110" t="s">
        <v>962</v>
      </c>
      <c r="L110" t="s">
        <v>4622</v>
      </c>
      <c r="M110" t="s">
        <v>4827</v>
      </c>
      <c r="N110">
        <v>90000</v>
      </c>
      <c r="O110" t="s">
        <v>931</v>
      </c>
      <c r="P110" t="s">
        <v>932</v>
      </c>
      <c r="Q110" t="s">
        <v>4828</v>
      </c>
      <c r="R110">
        <v>6108240867</v>
      </c>
      <c r="S110" s="14">
        <v>46204</v>
      </c>
      <c r="T110" t="s">
        <v>4829</v>
      </c>
      <c r="U110" s="31">
        <v>46204.603460648148</v>
      </c>
      <c r="AK110" s="14">
        <v>46204</v>
      </c>
      <c r="AL110" t="s">
        <v>963</v>
      </c>
      <c r="AM110" s="31">
        <v>46204.661307870374</v>
      </c>
      <c r="AQ110" s="31">
        <v>46204.661307870374</v>
      </c>
      <c r="AR110" s="14">
        <v>46204</v>
      </c>
      <c r="AS110" t="s">
        <v>963</v>
      </c>
      <c r="AT110" t="s">
        <v>366</v>
      </c>
      <c r="AU110" t="s">
        <v>678</v>
      </c>
      <c r="AV110" s="14">
        <v>46204</v>
      </c>
      <c r="AW110" t="s">
        <v>4829</v>
      </c>
      <c r="AX110" s="31">
        <v>46204.667303240742</v>
      </c>
      <c r="AY110" s="14">
        <v>46204</v>
      </c>
      <c r="AZ110" t="s">
        <v>933</v>
      </c>
      <c r="BA110" s="31">
        <v>46204.683136574073</v>
      </c>
      <c r="BB110" s="14">
        <v>46204</v>
      </c>
      <c r="BC110" t="s">
        <v>4684</v>
      </c>
      <c r="BD110" s="31">
        <v>46204.702060185184</v>
      </c>
      <c r="BE110" s="14">
        <v>46204</v>
      </c>
      <c r="BF110" t="s">
        <v>955</v>
      </c>
      <c r="BG110" s="31">
        <v>46204.783564814818</v>
      </c>
      <c r="BH110" s="14">
        <v>46204</v>
      </c>
      <c r="BI110" t="s">
        <v>955</v>
      </c>
      <c r="BJ110" s="31">
        <v>46204.784537037034</v>
      </c>
      <c r="BW110" s="14">
        <v>46204</v>
      </c>
      <c r="BX110" t="s">
        <v>955</v>
      </c>
      <c r="BY110" s="31">
        <v>46204.786215277774</v>
      </c>
      <c r="BZ110" s="14">
        <v>46204</v>
      </c>
      <c r="CA110" t="s">
        <v>944</v>
      </c>
      <c r="CB110" s="31">
        <v>46204.787662037037</v>
      </c>
      <c r="CF110" s="14">
        <v>46204</v>
      </c>
      <c r="CG110" t="s">
        <v>964</v>
      </c>
      <c r="CH110" s="31">
        <v>46204.814606481479</v>
      </c>
      <c r="CM110" s="4">
        <f t="shared" si="8"/>
        <v>46204.603460648148</v>
      </c>
      <c r="CN110">
        <f t="shared" si="9"/>
        <v>0</v>
      </c>
      <c r="CO110" t="str">
        <f>VLOOKUP(A110,Sheet1!$A$2:$B$221,2,0)</f>
        <v>East Zone</v>
      </c>
    </row>
    <row r="111" spans="1:93" x14ac:dyDescent="0.35">
      <c r="A111" t="s">
        <v>4825</v>
      </c>
      <c r="B111">
        <v>239</v>
      </c>
      <c r="C111" t="s">
        <v>9332</v>
      </c>
      <c r="D111" t="s">
        <v>678</v>
      </c>
      <c r="E111" t="s">
        <v>143</v>
      </c>
      <c r="F111" t="s">
        <v>366</v>
      </c>
      <c r="G111" t="s">
        <v>358</v>
      </c>
      <c r="H111" t="s">
        <v>4830</v>
      </c>
      <c r="I111">
        <v>103115</v>
      </c>
      <c r="J111" t="s">
        <v>121</v>
      </c>
      <c r="K111" t="s">
        <v>965</v>
      </c>
      <c r="L111" t="s">
        <v>4622</v>
      </c>
      <c r="M111" t="s">
        <v>4831</v>
      </c>
      <c r="N111">
        <v>40000</v>
      </c>
      <c r="O111" t="s">
        <v>4648</v>
      </c>
      <c r="P111" t="s">
        <v>4649</v>
      </c>
      <c r="Q111" t="s">
        <v>4832</v>
      </c>
      <c r="R111">
        <v>3655395348</v>
      </c>
      <c r="S111" s="14">
        <v>46204</v>
      </c>
      <c r="T111" t="s">
        <v>4833</v>
      </c>
      <c r="U111" s="31">
        <v>46204.696087962962</v>
      </c>
      <c r="AK111" s="14">
        <v>46205</v>
      </c>
      <c r="AL111" t="s">
        <v>963</v>
      </c>
      <c r="AM111" s="31">
        <v>46205.509988425925</v>
      </c>
      <c r="AQ111" s="31">
        <v>46205.509988425925</v>
      </c>
      <c r="AR111" s="14">
        <v>46205</v>
      </c>
      <c r="AS111" t="s">
        <v>963</v>
      </c>
      <c r="AT111" t="s">
        <v>366</v>
      </c>
      <c r="AU111" t="s">
        <v>678</v>
      </c>
      <c r="AV111" s="14">
        <v>46205</v>
      </c>
      <c r="AW111" t="s">
        <v>4834</v>
      </c>
      <c r="AX111" s="31">
        <v>46205.515821759262</v>
      </c>
      <c r="AY111" s="14">
        <v>46205</v>
      </c>
      <c r="AZ111" t="s">
        <v>933</v>
      </c>
      <c r="BA111" s="31">
        <v>46205.52008101852</v>
      </c>
      <c r="BB111" s="14">
        <v>46205</v>
      </c>
      <c r="BC111" t="s">
        <v>4788</v>
      </c>
      <c r="BD111" s="31">
        <v>46205.531944444447</v>
      </c>
      <c r="BE111" s="14">
        <v>46205</v>
      </c>
      <c r="BF111" t="s">
        <v>943</v>
      </c>
      <c r="BG111" s="31">
        <v>46205.589560185188</v>
      </c>
      <c r="BH111" s="14">
        <v>46205</v>
      </c>
      <c r="BI111" t="s">
        <v>943</v>
      </c>
      <c r="BJ111" s="31">
        <v>46205.600752314815</v>
      </c>
      <c r="BW111" s="14">
        <v>46205</v>
      </c>
      <c r="BX111" t="s">
        <v>943</v>
      </c>
      <c r="BY111" s="31">
        <v>46205.614178240743</v>
      </c>
      <c r="BZ111" s="14">
        <v>46205</v>
      </c>
      <c r="CA111" t="s">
        <v>938</v>
      </c>
      <c r="CB111" s="31">
        <v>46205.627800925926</v>
      </c>
      <c r="CF111" s="14">
        <v>46205</v>
      </c>
      <c r="CG111" t="s">
        <v>964</v>
      </c>
      <c r="CH111" s="31">
        <v>46205.70853009259</v>
      </c>
      <c r="CM111" s="4">
        <f t="shared" si="8"/>
        <v>46204.696087962962</v>
      </c>
      <c r="CN111">
        <f t="shared" si="9"/>
        <v>1</v>
      </c>
      <c r="CO111" t="str">
        <f>VLOOKUP(A111,Sheet1!$A$2:$B$221,2,0)</f>
        <v>East Zone</v>
      </c>
    </row>
    <row r="112" spans="1:93" x14ac:dyDescent="0.35">
      <c r="A112" t="s">
        <v>4825</v>
      </c>
      <c r="B112">
        <v>239</v>
      </c>
      <c r="C112" t="s">
        <v>9332</v>
      </c>
      <c r="D112" t="s">
        <v>678</v>
      </c>
      <c r="E112" t="s">
        <v>143</v>
      </c>
      <c r="F112" t="s">
        <v>366</v>
      </c>
      <c r="G112" t="s">
        <v>358</v>
      </c>
      <c r="H112" t="s">
        <v>4835</v>
      </c>
      <c r="I112">
        <v>116634</v>
      </c>
      <c r="J112" t="s">
        <v>966</v>
      </c>
      <c r="K112" t="s">
        <v>4836</v>
      </c>
      <c r="L112" t="s">
        <v>4622</v>
      </c>
      <c r="M112" t="s">
        <v>4837</v>
      </c>
      <c r="N112">
        <v>90000</v>
      </c>
      <c r="O112" t="s">
        <v>931</v>
      </c>
      <c r="P112" t="s">
        <v>932</v>
      </c>
      <c r="Q112" t="s">
        <v>4838</v>
      </c>
      <c r="R112">
        <v>6730553675</v>
      </c>
      <c r="S112" s="14">
        <v>46204</v>
      </c>
      <c r="T112" t="s">
        <v>4839</v>
      </c>
      <c r="U112" s="31">
        <v>46204.688738425924</v>
      </c>
      <c r="AK112" s="14">
        <v>46204</v>
      </c>
      <c r="AL112" t="s">
        <v>964</v>
      </c>
      <c r="AM112" s="31">
        <v>46204.716249999998</v>
      </c>
      <c r="AQ112" s="31">
        <v>46204.716249999998</v>
      </c>
      <c r="AR112" s="14">
        <v>46204</v>
      </c>
      <c r="AS112" t="s">
        <v>964</v>
      </c>
      <c r="AT112" t="s">
        <v>4840</v>
      </c>
      <c r="AU112" t="s">
        <v>677</v>
      </c>
      <c r="AV112" s="14">
        <v>46204</v>
      </c>
      <c r="AW112" t="s">
        <v>964</v>
      </c>
      <c r="AX112" s="31">
        <v>46204.716666666667</v>
      </c>
      <c r="AY112" s="14">
        <v>46204</v>
      </c>
      <c r="AZ112" t="s">
        <v>933</v>
      </c>
      <c r="BA112" s="31">
        <v>46204.720277777778</v>
      </c>
      <c r="BB112" s="14">
        <v>46204</v>
      </c>
      <c r="BC112" t="s">
        <v>4684</v>
      </c>
      <c r="BD112" s="31">
        <v>46204.728194444448</v>
      </c>
      <c r="BE112" s="14">
        <v>46204</v>
      </c>
      <c r="BF112" t="s">
        <v>955</v>
      </c>
      <c r="BG112" s="31">
        <v>46204.781759259262</v>
      </c>
      <c r="BH112" s="14">
        <v>46204</v>
      </c>
      <c r="BI112" t="s">
        <v>955</v>
      </c>
      <c r="BJ112" s="31">
        <v>46204.783090277779</v>
      </c>
      <c r="BW112" s="14">
        <v>46204</v>
      </c>
      <c r="BX112" t="s">
        <v>955</v>
      </c>
      <c r="BY112" s="31">
        <v>46204.786111111112</v>
      </c>
      <c r="BZ112" s="14">
        <v>46204</v>
      </c>
      <c r="CA112" t="s">
        <v>944</v>
      </c>
      <c r="CB112" s="31">
        <v>46204.78837962963</v>
      </c>
      <c r="CF112" s="14">
        <v>46204</v>
      </c>
      <c r="CG112" t="s">
        <v>964</v>
      </c>
      <c r="CH112" s="31">
        <v>46204.800613425927</v>
      </c>
      <c r="CM112" s="4">
        <f t="shared" si="8"/>
        <v>46204.688738425924</v>
      </c>
      <c r="CN112">
        <f t="shared" si="9"/>
        <v>0</v>
      </c>
      <c r="CO112" t="str">
        <f>VLOOKUP(A112,Sheet1!$A$2:$B$221,2,0)</f>
        <v>East Zone</v>
      </c>
    </row>
    <row r="113" spans="1:93" x14ac:dyDescent="0.35">
      <c r="A113" t="s">
        <v>4825</v>
      </c>
      <c r="B113">
        <v>239</v>
      </c>
      <c r="C113" t="s">
        <v>9332</v>
      </c>
      <c r="D113" t="s">
        <v>678</v>
      </c>
      <c r="E113" t="s">
        <v>143</v>
      </c>
      <c r="F113" t="s">
        <v>366</v>
      </c>
      <c r="G113" t="s">
        <v>358</v>
      </c>
      <c r="H113" t="s">
        <v>4841</v>
      </c>
      <c r="I113">
        <v>144307</v>
      </c>
      <c r="J113" t="s">
        <v>121</v>
      </c>
      <c r="K113" t="s">
        <v>965</v>
      </c>
      <c r="L113" t="s">
        <v>4622</v>
      </c>
      <c r="M113" t="s">
        <v>4842</v>
      </c>
      <c r="N113">
        <v>90000</v>
      </c>
      <c r="O113" t="s">
        <v>931</v>
      </c>
      <c r="P113" t="s">
        <v>932</v>
      </c>
      <c r="Q113" t="s">
        <v>4318</v>
      </c>
      <c r="R113">
        <v>6278616204</v>
      </c>
      <c r="S113" s="14">
        <v>46205</v>
      </c>
      <c r="T113" t="s">
        <v>4834</v>
      </c>
      <c r="U113" s="31">
        <v>46205.379837962966</v>
      </c>
      <c r="AK113" s="14">
        <v>46205</v>
      </c>
      <c r="AL113" t="s">
        <v>963</v>
      </c>
      <c r="AM113" s="31">
        <v>46205.513101851851</v>
      </c>
      <c r="AQ113" s="31">
        <v>46205.513101851851</v>
      </c>
      <c r="AR113" s="14">
        <v>46205</v>
      </c>
      <c r="AS113" t="s">
        <v>963</v>
      </c>
      <c r="AT113" t="s">
        <v>366</v>
      </c>
      <c r="AU113" t="s">
        <v>678</v>
      </c>
      <c r="AV113" s="14">
        <v>46205</v>
      </c>
      <c r="AW113" t="s">
        <v>4834</v>
      </c>
      <c r="AX113" s="31">
        <v>46205.514409722222</v>
      </c>
      <c r="AY113" s="14">
        <v>46205</v>
      </c>
      <c r="AZ113" t="s">
        <v>933</v>
      </c>
      <c r="BA113" s="31">
        <v>46205.520104166666</v>
      </c>
      <c r="BB113" s="14">
        <v>46205</v>
      </c>
      <c r="BC113" t="s">
        <v>4663</v>
      </c>
      <c r="BD113" s="31">
        <v>46205.530821759261</v>
      </c>
      <c r="BE113" s="14">
        <v>46205</v>
      </c>
      <c r="BF113" t="s">
        <v>943</v>
      </c>
      <c r="BG113" s="31">
        <v>46205.589780092596</v>
      </c>
      <c r="BH113" s="14">
        <v>46205</v>
      </c>
      <c r="BI113" t="s">
        <v>943</v>
      </c>
      <c r="BJ113" s="31">
        <v>46205.598703703705</v>
      </c>
      <c r="BW113" s="14">
        <v>46205</v>
      </c>
      <c r="BX113" t="s">
        <v>943</v>
      </c>
      <c r="BY113" s="31">
        <v>46205.60125</v>
      </c>
      <c r="BZ113" s="14">
        <v>46205</v>
      </c>
      <c r="CA113" t="s">
        <v>944</v>
      </c>
      <c r="CB113" s="31">
        <v>46205.603587962964</v>
      </c>
      <c r="CF113" s="14">
        <v>46205</v>
      </c>
      <c r="CG113" t="s">
        <v>964</v>
      </c>
      <c r="CH113" s="31">
        <v>46205.722442129627</v>
      </c>
      <c r="CM113" s="4">
        <f t="shared" si="8"/>
        <v>46205.379837962966</v>
      </c>
      <c r="CN113">
        <f t="shared" si="9"/>
        <v>0</v>
      </c>
      <c r="CO113" t="str">
        <f>VLOOKUP(A113,Sheet1!$A$2:$B$221,2,0)</f>
        <v>East Zone</v>
      </c>
    </row>
    <row r="114" spans="1:93" x14ac:dyDescent="0.35">
      <c r="A114" t="s">
        <v>4825</v>
      </c>
      <c r="B114">
        <v>239</v>
      </c>
      <c r="C114" t="s">
        <v>9332</v>
      </c>
      <c r="D114" t="s">
        <v>678</v>
      </c>
      <c r="E114" t="s">
        <v>143</v>
      </c>
      <c r="F114" t="s">
        <v>366</v>
      </c>
      <c r="G114" t="s">
        <v>358</v>
      </c>
      <c r="H114" t="s">
        <v>4843</v>
      </c>
      <c r="I114">
        <v>176255</v>
      </c>
      <c r="J114" t="s">
        <v>121</v>
      </c>
      <c r="K114" t="s">
        <v>965</v>
      </c>
      <c r="L114" t="s">
        <v>4622</v>
      </c>
      <c r="M114" t="s">
        <v>4844</v>
      </c>
      <c r="N114">
        <v>70000</v>
      </c>
      <c r="O114" t="s">
        <v>958</v>
      </c>
      <c r="P114" t="s">
        <v>959</v>
      </c>
      <c r="Q114" t="s">
        <v>4845</v>
      </c>
      <c r="R114">
        <v>8718568658</v>
      </c>
      <c r="S114" s="14">
        <v>46205</v>
      </c>
      <c r="T114" t="s">
        <v>4833</v>
      </c>
      <c r="U114" s="31">
        <v>46205.630474537036</v>
      </c>
      <c r="AK114" s="14">
        <v>46205</v>
      </c>
      <c r="AL114" t="s">
        <v>963</v>
      </c>
      <c r="AM114" s="31">
        <v>46205.743437500001</v>
      </c>
      <c r="AQ114" s="31">
        <v>46205.743437500001</v>
      </c>
      <c r="AR114" s="14">
        <v>46205</v>
      </c>
      <c r="AS114" t="s">
        <v>963</v>
      </c>
      <c r="AT114" t="s">
        <v>366</v>
      </c>
      <c r="AU114" t="s">
        <v>678</v>
      </c>
      <c r="AV114" s="14">
        <v>46205</v>
      </c>
      <c r="AW114" t="s">
        <v>4833</v>
      </c>
      <c r="AX114" s="31">
        <v>46205.74454861111</v>
      </c>
      <c r="AY114" s="14">
        <v>46205</v>
      </c>
      <c r="AZ114" t="s">
        <v>933</v>
      </c>
      <c r="BA114" s="31">
        <v>46205.747476851851</v>
      </c>
      <c r="BB114" s="14">
        <v>46205</v>
      </c>
      <c r="BC114" t="s">
        <v>4788</v>
      </c>
      <c r="BD114" s="31">
        <v>46205.750347222223</v>
      </c>
      <c r="BE114" s="14">
        <v>46205</v>
      </c>
      <c r="BF114" t="s">
        <v>943</v>
      </c>
      <c r="BG114" s="31">
        <v>46205.787314814814</v>
      </c>
      <c r="BH114" s="14">
        <v>46205</v>
      </c>
      <c r="BI114" t="s">
        <v>943</v>
      </c>
      <c r="BJ114" s="31">
        <v>46205.787418981483</v>
      </c>
      <c r="BW114" s="14">
        <v>46205</v>
      </c>
      <c r="BX114" t="s">
        <v>943</v>
      </c>
      <c r="BY114" s="31">
        <v>46205.791203703702</v>
      </c>
      <c r="BZ114" s="14">
        <v>46205</v>
      </c>
      <c r="CA114" t="s">
        <v>938</v>
      </c>
      <c r="CB114" s="31">
        <v>46205.797083333331</v>
      </c>
      <c r="CF114" s="14">
        <v>46206</v>
      </c>
      <c r="CG114" t="s">
        <v>964</v>
      </c>
      <c r="CH114" s="31">
        <v>46206.286238425928</v>
      </c>
      <c r="CM114" s="4">
        <f t="shared" si="8"/>
        <v>46205.630474537036</v>
      </c>
      <c r="CN114">
        <f t="shared" si="9"/>
        <v>0</v>
      </c>
      <c r="CO114" t="str">
        <f>VLOOKUP(A114,Sheet1!$A$2:$B$221,2,0)</f>
        <v>East Zone</v>
      </c>
    </row>
    <row r="115" spans="1:93" x14ac:dyDescent="0.35">
      <c r="A115" t="s">
        <v>4825</v>
      </c>
      <c r="B115">
        <v>239</v>
      </c>
      <c r="C115" t="s">
        <v>9332</v>
      </c>
      <c r="D115" t="s">
        <v>678</v>
      </c>
      <c r="E115" t="s">
        <v>143</v>
      </c>
      <c r="F115" t="s">
        <v>366</v>
      </c>
      <c r="G115" t="s">
        <v>358</v>
      </c>
      <c r="H115" t="s">
        <v>11824</v>
      </c>
      <c r="I115">
        <v>304071</v>
      </c>
      <c r="J115" t="s">
        <v>961</v>
      </c>
      <c r="K115" t="s">
        <v>962</v>
      </c>
      <c r="L115" t="s">
        <v>4622</v>
      </c>
      <c r="M115" t="s">
        <v>11825</v>
      </c>
      <c r="N115">
        <v>45000</v>
      </c>
      <c r="O115" t="s">
        <v>4630</v>
      </c>
      <c r="P115" t="s">
        <v>4631</v>
      </c>
      <c r="Q115" t="s">
        <v>11826</v>
      </c>
      <c r="R115">
        <v>2364676594</v>
      </c>
      <c r="S115" s="14">
        <v>46210</v>
      </c>
      <c r="T115" t="s">
        <v>4829</v>
      </c>
      <c r="U115" s="31">
        <v>46210.602986111109</v>
      </c>
      <c r="AK115" s="14">
        <v>46210</v>
      </c>
      <c r="AL115" t="s">
        <v>963</v>
      </c>
      <c r="AM115" s="31">
        <v>46210.697511574072</v>
      </c>
      <c r="AQ115" s="31">
        <v>46210.697511574072</v>
      </c>
      <c r="AR115" s="14">
        <v>46210</v>
      </c>
      <c r="AS115" t="s">
        <v>963</v>
      </c>
      <c r="AT115" t="s">
        <v>366</v>
      </c>
      <c r="AU115" t="s">
        <v>678</v>
      </c>
      <c r="AV115" s="14">
        <v>46210</v>
      </c>
      <c r="AW115" t="s">
        <v>4829</v>
      </c>
      <c r="AX115" s="31">
        <v>46210.702002314814</v>
      </c>
      <c r="AY115" s="14">
        <v>46210</v>
      </c>
      <c r="AZ115" t="s">
        <v>933</v>
      </c>
      <c r="BA115" s="31">
        <v>46210.710914351854</v>
      </c>
      <c r="BB115" s="14">
        <v>46210</v>
      </c>
      <c r="BC115" t="s">
        <v>4633</v>
      </c>
      <c r="BD115" s="31">
        <v>46210.733275462961</v>
      </c>
      <c r="BE115" s="14">
        <v>46210</v>
      </c>
      <c r="BF115" t="s">
        <v>942</v>
      </c>
      <c r="BG115" s="31">
        <v>46210.8125462963</v>
      </c>
      <c r="BH115" s="14">
        <v>46210</v>
      </c>
      <c r="BI115" t="s">
        <v>942</v>
      </c>
      <c r="BJ115" s="31">
        <v>46210.814351851855</v>
      </c>
      <c r="BW115" s="14">
        <v>46210</v>
      </c>
      <c r="BX115" t="s">
        <v>942</v>
      </c>
      <c r="BY115" s="31">
        <v>46210.824328703704</v>
      </c>
      <c r="BZ115" s="14">
        <v>46210</v>
      </c>
      <c r="CA115" t="s">
        <v>944</v>
      </c>
      <c r="CB115" s="31">
        <v>46210.842152777775</v>
      </c>
      <c r="CF115" s="14">
        <v>46211</v>
      </c>
      <c r="CG115" t="s">
        <v>964</v>
      </c>
      <c r="CH115" s="31">
        <v>46211.309537037036</v>
      </c>
      <c r="CM115" s="4">
        <f t="shared" si="8"/>
        <v>46210.602986111109</v>
      </c>
      <c r="CN115">
        <f t="shared" si="9"/>
        <v>0</v>
      </c>
      <c r="CO115" t="str">
        <f>VLOOKUP(A115,Sheet1!$A$2:$B$221,2,0)</f>
        <v>East Zone</v>
      </c>
    </row>
    <row r="116" spans="1:93" x14ac:dyDescent="0.35">
      <c r="A116" t="s">
        <v>4825</v>
      </c>
      <c r="B116">
        <v>239</v>
      </c>
      <c r="C116" t="s">
        <v>9332</v>
      </c>
      <c r="D116" t="s">
        <v>678</v>
      </c>
      <c r="E116" t="s">
        <v>143</v>
      </c>
      <c r="F116" t="s">
        <v>366</v>
      </c>
      <c r="G116" t="s">
        <v>358</v>
      </c>
      <c r="H116" t="s">
        <v>11824</v>
      </c>
      <c r="I116">
        <v>304071</v>
      </c>
      <c r="J116" t="s">
        <v>961</v>
      </c>
      <c r="K116" t="s">
        <v>962</v>
      </c>
      <c r="L116" t="s">
        <v>4622</v>
      </c>
      <c r="M116" t="s">
        <v>11825</v>
      </c>
      <c r="N116">
        <v>45000</v>
      </c>
      <c r="O116" t="s">
        <v>4630</v>
      </c>
      <c r="P116" t="s">
        <v>4631</v>
      </c>
      <c r="Q116" t="s">
        <v>11827</v>
      </c>
      <c r="R116">
        <v>9615015092</v>
      </c>
      <c r="S116" s="14">
        <v>46210</v>
      </c>
      <c r="T116" t="s">
        <v>4829</v>
      </c>
      <c r="U116" s="31">
        <v>46210.602951388886</v>
      </c>
      <c r="AK116" s="14">
        <v>46210</v>
      </c>
      <c r="AL116" t="s">
        <v>963</v>
      </c>
      <c r="AM116" s="31">
        <v>46210.697534722225</v>
      </c>
      <c r="AQ116" s="31">
        <v>46210.697534722225</v>
      </c>
      <c r="AR116" s="14">
        <v>46210</v>
      </c>
      <c r="AS116" t="s">
        <v>963</v>
      </c>
      <c r="AT116" t="s">
        <v>366</v>
      </c>
      <c r="AU116" t="s">
        <v>678</v>
      </c>
      <c r="AV116" s="14">
        <v>46210</v>
      </c>
      <c r="AW116" t="s">
        <v>4829</v>
      </c>
      <c r="AX116" s="31">
        <v>46210.701979166668</v>
      </c>
      <c r="AY116" s="14">
        <v>46210</v>
      </c>
      <c r="AZ116" t="s">
        <v>933</v>
      </c>
      <c r="BA116" s="31">
        <v>46210.710914351854</v>
      </c>
      <c r="BB116" s="14">
        <v>46210</v>
      </c>
      <c r="BC116" t="s">
        <v>4633</v>
      </c>
      <c r="BD116" s="31">
        <v>46210.733298611114</v>
      </c>
      <c r="BE116" s="14">
        <v>46210</v>
      </c>
      <c r="BF116" t="s">
        <v>942</v>
      </c>
      <c r="BG116" s="31">
        <v>46210.812569444446</v>
      </c>
      <c r="BH116" s="14">
        <v>46210</v>
      </c>
      <c r="BI116" t="s">
        <v>942</v>
      </c>
      <c r="BJ116" s="31">
        <v>46210.814375000002</v>
      </c>
      <c r="BW116" s="14">
        <v>46210</v>
      </c>
      <c r="BX116" t="s">
        <v>942</v>
      </c>
      <c r="BY116" s="31">
        <v>46210.824340277781</v>
      </c>
      <c r="BZ116" s="14">
        <v>46210</v>
      </c>
      <c r="CA116" t="s">
        <v>944</v>
      </c>
      <c r="CB116" s="31">
        <v>46210.842152777775</v>
      </c>
      <c r="CF116" s="14">
        <v>46211</v>
      </c>
      <c r="CG116" t="s">
        <v>964</v>
      </c>
      <c r="CH116" s="31">
        <v>46211.309537037036</v>
      </c>
      <c r="CM116" s="4">
        <f t="shared" si="8"/>
        <v>46210.602951388886</v>
      </c>
      <c r="CN116">
        <f t="shared" si="9"/>
        <v>0</v>
      </c>
      <c r="CO116" t="str">
        <f>VLOOKUP(A116,Sheet1!$A$2:$B$221,2,0)</f>
        <v>East Zone</v>
      </c>
    </row>
    <row r="117" spans="1:93" x14ac:dyDescent="0.35">
      <c r="A117" t="s">
        <v>4825</v>
      </c>
      <c r="B117">
        <v>239</v>
      </c>
      <c r="C117" t="s">
        <v>9332</v>
      </c>
      <c r="D117" t="s">
        <v>678</v>
      </c>
      <c r="E117" t="s">
        <v>143</v>
      </c>
      <c r="F117" t="s">
        <v>366</v>
      </c>
      <c r="G117" t="s">
        <v>358</v>
      </c>
      <c r="H117" t="s">
        <v>967</v>
      </c>
      <c r="I117">
        <v>574238</v>
      </c>
      <c r="J117" t="s">
        <v>121</v>
      </c>
      <c r="K117" t="s">
        <v>965</v>
      </c>
      <c r="L117" t="s">
        <v>4622</v>
      </c>
      <c r="M117" t="s">
        <v>4846</v>
      </c>
      <c r="N117">
        <v>45000</v>
      </c>
      <c r="O117" t="s">
        <v>4630</v>
      </c>
      <c r="P117" t="s">
        <v>4631</v>
      </c>
      <c r="Q117" t="s">
        <v>968</v>
      </c>
      <c r="R117">
        <v>2787047769</v>
      </c>
      <c r="S117" s="14">
        <v>46204</v>
      </c>
      <c r="T117" t="s">
        <v>4833</v>
      </c>
      <c r="U117" s="31">
        <v>46204.506261574075</v>
      </c>
      <c r="AK117" s="14">
        <v>46204</v>
      </c>
      <c r="AL117" t="s">
        <v>963</v>
      </c>
      <c r="AM117" s="31">
        <v>46204.528321759259</v>
      </c>
      <c r="AQ117" s="31">
        <v>46204.528321759259</v>
      </c>
      <c r="AR117" s="14">
        <v>46204</v>
      </c>
      <c r="AS117" t="s">
        <v>963</v>
      </c>
      <c r="AT117" t="s">
        <v>366</v>
      </c>
      <c r="AU117" t="s">
        <v>678</v>
      </c>
      <c r="AV117" s="14">
        <v>46204</v>
      </c>
      <c r="AW117" t="s">
        <v>4833</v>
      </c>
      <c r="AX117" s="31">
        <v>46204.544456018521</v>
      </c>
      <c r="AY117" s="14">
        <v>46204</v>
      </c>
      <c r="AZ117" t="s">
        <v>933</v>
      </c>
      <c r="BA117" s="31">
        <v>46204.564502314817</v>
      </c>
      <c r="BB117" s="14">
        <v>46204</v>
      </c>
      <c r="BC117" t="s">
        <v>4676</v>
      </c>
      <c r="BD117" s="31">
        <v>46204.591666666667</v>
      </c>
      <c r="BE117" s="14">
        <v>46204</v>
      </c>
      <c r="BF117" t="s">
        <v>943</v>
      </c>
      <c r="BG117" s="31">
        <v>46204.653506944444</v>
      </c>
      <c r="BH117" s="14">
        <v>46204</v>
      </c>
      <c r="BI117" t="s">
        <v>943</v>
      </c>
      <c r="BJ117" s="31">
        <v>46204.671724537038</v>
      </c>
      <c r="BW117" s="14">
        <v>46204</v>
      </c>
      <c r="BX117" t="s">
        <v>943</v>
      </c>
      <c r="BY117" s="31">
        <v>46204.67423611111</v>
      </c>
      <c r="BZ117" s="14">
        <v>46204</v>
      </c>
      <c r="CA117" t="s">
        <v>938</v>
      </c>
      <c r="CB117" s="31">
        <v>46204.678518518522</v>
      </c>
      <c r="CF117" s="14">
        <v>46204</v>
      </c>
      <c r="CG117" t="s">
        <v>964</v>
      </c>
      <c r="CH117" s="31">
        <v>46204.713483796295</v>
      </c>
      <c r="CM117" s="4">
        <f t="shared" si="8"/>
        <v>46204.506261574075</v>
      </c>
      <c r="CN117">
        <f t="shared" si="9"/>
        <v>0</v>
      </c>
      <c r="CO117" t="str">
        <f>VLOOKUP(A117,Sheet1!$A$2:$B$221,2,0)</f>
        <v>East Zone</v>
      </c>
    </row>
    <row r="118" spans="1:93" x14ac:dyDescent="0.35">
      <c r="A118" t="s">
        <v>4825</v>
      </c>
      <c r="B118">
        <v>239</v>
      </c>
      <c r="C118" t="s">
        <v>9332</v>
      </c>
      <c r="D118" t="s">
        <v>678</v>
      </c>
      <c r="E118" t="s">
        <v>143</v>
      </c>
      <c r="F118" t="s">
        <v>366</v>
      </c>
      <c r="G118" t="s">
        <v>358</v>
      </c>
      <c r="H118" t="s">
        <v>4847</v>
      </c>
      <c r="I118">
        <v>759715</v>
      </c>
      <c r="J118" t="s">
        <v>966</v>
      </c>
      <c r="K118" t="s">
        <v>4836</v>
      </c>
      <c r="L118" t="s">
        <v>4622</v>
      </c>
      <c r="M118" t="s">
        <v>4848</v>
      </c>
      <c r="N118">
        <v>45000</v>
      </c>
      <c r="O118" t="s">
        <v>4630</v>
      </c>
      <c r="P118" t="s">
        <v>4631</v>
      </c>
      <c r="Q118" t="s">
        <v>4849</v>
      </c>
      <c r="R118">
        <v>1394601657</v>
      </c>
      <c r="S118" s="14">
        <v>46205</v>
      </c>
      <c r="T118" t="s">
        <v>4833</v>
      </c>
      <c r="U118" s="31">
        <v>46205.581828703704</v>
      </c>
      <c r="AK118" s="14">
        <v>46205</v>
      </c>
      <c r="AL118" t="s">
        <v>964</v>
      </c>
      <c r="AM118" s="31">
        <v>46205.677673611113</v>
      </c>
      <c r="AQ118" s="31">
        <v>46205.677673611113</v>
      </c>
      <c r="AR118" s="14">
        <v>46205</v>
      </c>
      <c r="AS118" t="s">
        <v>964</v>
      </c>
      <c r="AT118" t="s">
        <v>4840</v>
      </c>
      <c r="AU118" t="s">
        <v>677</v>
      </c>
      <c r="AV118" s="14">
        <v>46205</v>
      </c>
      <c r="AW118" t="s">
        <v>964</v>
      </c>
      <c r="AX118" s="31">
        <v>46205.679618055554</v>
      </c>
      <c r="AY118" s="14">
        <v>46205</v>
      </c>
      <c r="AZ118" t="s">
        <v>933</v>
      </c>
      <c r="BA118" s="31">
        <v>46205.683935185189</v>
      </c>
      <c r="BB118" s="14">
        <v>46205</v>
      </c>
      <c r="BC118" t="s">
        <v>4701</v>
      </c>
      <c r="BD118" s="31">
        <v>46205.724537037036</v>
      </c>
      <c r="BE118" s="14">
        <v>46205</v>
      </c>
      <c r="BF118" t="s">
        <v>955</v>
      </c>
      <c r="BG118" s="31">
        <v>46205.755810185183</v>
      </c>
      <c r="BH118" s="14">
        <v>46205</v>
      </c>
      <c r="BI118" t="s">
        <v>955</v>
      </c>
      <c r="BJ118" s="31">
        <v>46205.756666666668</v>
      </c>
      <c r="BW118" s="14">
        <v>46205</v>
      </c>
      <c r="BX118" t="s">
        <v>955</v>
      </c>
      <c r="BY118" s="31">
        <v>46205.763761574075</v>
      </c>
      <c r="BZ118" s="14">
        <v>46205</v>
      </c>
      <c r="CA118" t="s">
        <v>944</v>
      </c>
      <c r="CB118" s="31">
        <v>46205.779467592591</v>
      </c>
      <c r="CF118" s="14">
        <v>46206</v>
      </c>
      <c r="CG118" t="s">
        <v>964</v>
      </c>
      <c r="CH118" s="31">
        <v>46206.295868055553</v>
      </c>
      <c r="CM118" s="4">
        <f t="shared" si="8"/>
        <v>46205.581828703704</v>
      </c>
      <c r="CN118">
        <f t="shared" si="9"/>
        <v>0</v>
      </c>
      <c r="CO118" t="str">
        <f>VLOOKUP(A118,Sheet1!$A$2:$B$221,2,0)</f>
        <v>East Zone</v>
      </c>
    </row>
    <row r="119" spans="1:93" x14ac:dyDescent="0.35">
      <c r="A119" t="s">
        <v>4850</v>
      </c>
      <c r="B119">
        <v>277</v>
      </c>
      <c r="C119" t="s">
        <v>9332</v>
      </c>
      <c r="D119" t="s">
        <v>678</v>
      </c>
      <c r="E119" t="s">
        <v>371</v>
      </c>
      <c r="F119" t="s">
        <v>372</v>
      </c>
      <c r="G119" t="s">
        <v>352</v>
      </c>
      <c r="H119" t="s">
        <v>4119</v>
      </c>
      <c r="I119">
        <v>82186</v>
      </c>
      <c r="J119" t="s">
        <v>2982</v>
      </c>
      <c r="K119" t="s">
        <v>2983</v>
      </c>
      <c r="L119" t="s">
        <v>4622</v>
      </c>
      <c r="M119" t="s">
        <v>4851</v>
      </c>
      <c r="N119">
        <v>40000</v>
      </c>
      <c r="O119" t="s">
        <v>969</v>
      </c>
      <c r="P119" t="s">
        <v>970</v>
      </c>
      <c r="Q119" t="s">
        <v>4120</v>
      </c>
      <c r="R119">
        <v>6519013286</v>
      </c>
      <c r="S119" s="14">
        <v>46205</v>
      </c>
      <c r="T119" t="s">
        <v>2984</v>
      </c>
      <c r="U119" s="31">
        <v>46205.48741898148</v>
      </c>
      <c r="AK119" s="14">
        <v>46205</v>
      </c>
      <c r="AL119" t="s">
        <v>2985</v>
      </c>
      <c r="AM119" s="31">
        <v>46205.522326388891</v>
      </c>
      <c r="AQ119" s="31">
        <v>46205.522326388891</v>
      </c>
      <c r="AR119" s="14">
        <v>46205</v>
      </c>
      <c r="AS119" t="s">
        <v>2985</v>
      </c>
      <c r="AT119" t="s">
        <v>372</v>
      </c>
      <c r="AU119" t="s">
        <v>678</v>
      </c>
      <c r="AV119" s="14">
        <v>46205</v>
      </c>
      <c r="AW119" t="s">
        <v>2984</v>
      </c>
      <c r="AX119" s="31">
        <v>46205.529780092591</v>
      </c>
      <c r="AY119" s="14">
        <v>46205</v>
      </c>
      <c r="AZ119" t="s">
        <v>933</v>
      </c>
      <c r="BA119" s="31">
        <v>46205.544050925928</v>
      </c>
      <c r="BB119" s="14">
        <v>46205</v>
      </c>
      <c r="BC119" t="s">
        <v>4628</v>
      </c>
      <c r="BD119" s="31">
        <v>46205.590439814812</v>
      </c>
      <c r="BE119" s="14">
        <v>46205</v>
      </c>
      <c r="BF119" t="s">
        <v>943</v>
      </c>
      <c r="BG119" s="31">
        <v>46205.626875000002</v>
      </c>
      <c r="BH119" s="14">
        <v>46205</v>
      </c>
      <c r="BI119" t="s">
        <v>943</v>
      </c>
      <c r="BJ119" s="31">
        <v>46205.648935185185</v>
      </c>
      <c r="BW119" s="14">
        <v>46205</v>
      </c>
      <c r="BX119" t="s">
        <v>943</v>
      </c>
      <c r="BY119" s="31">
        <v>46205.655358796299</v>
      </c>
      <c r="BZ119" s="14">
        <v>46205</v>
      </c>
      <c r="CA119" t="s">
        <v>944</v>
      </c>
      <c r="CB119" s="31">
        <v>46205.684652777774</v>
      </c>
      <c r="CF119" s="14">
        <v>46205</v>
      </c>
      <c r="CG119" t="s">
        <v>4852</v>
      </c>
      <c r="CH119" s="31">
        <v>46205.739293981482</v>
      </c>
      <c r="CM119" s="4">
        <f t="shared" si="8"/>
        <v>46205.48741898148</v>
      </c>
      <c r="CN119">
        <f t="shared" si="9"/>
        <v>0</v>
      </c>
      <c r="CO119" t="str">
        <f>VLOOKUP(A119,Sheet1!$A$2:$B$221,2,0)</f>
        <v>East Zone</v>
      </c>
    </row>
    <row r="120" spans="1:93" x14ac:dyDescent="0.35">
      <c r="A120" t="s">
        <v>4850</v>
      </c>
      <c r="B120">
        <v>277</v>
      </c>
      <c r="C120" t="s">
        <v>9332</v>
      </c>
      <c r="D120" t="s">
        <v>678</v>
      </c>
      <c r="E120" t="s">
        <v>371</v>
      </c>
      <c r="F120" t="s">
        <v>372</v>
      </c>
      <c r="G120" t="s">
        <v>352</v>
      </c>
      <c r="H120" t="s">
        <v>4853</v>
      </c>
      <c r="I120">
        <v>95594</v>
      </c>
      <c r="J120" t="s">
        <v>136</v>
      </c>
      <c r="K120" t="s">
        <v>4854</v>
      </c>
      <c r="L120" t="s">
        <v>4622</v>
      </c>
      <c r="M120" t="s">
        <v>4855</v>
      </c>
      <c r="N120">
        <v>45000</v>
      </c>
      <c r="O120" t="s">
        <v>4598</v>
      </c>
      <c r="P120" t="s">
        <v>4599</v>
      </c>
      <c r="Q120" t="s">
        <v>4856</v>
      </c>
      <c r="R120">
        <v>5439342203</v>
      </c>
      <c r="S120" s="14">
        <v>46206</v>
      </c>
      <c r="T120" t="s">
        <v>4857</v>
      </c>
      <c r="U120" s="31">
        <v>46206.435706018521</v>
      </c>
      <c r="AK120" s="14">
        <v>46206</v>
      </c>
      <c r="AL120" t="s">
        <v>2985</v>
      </c>
      <c r="AM120" s="31">
        <v>46206.459560185183</v>
      </c>
      <c r="AQ120" s="31">
        <v>46206.459560185183</v>
      </c>
      <c r="AR120" s="14">
        <v>46206</v>
      </c>
      <c r="AS120" t="s">
        <v>2985</v>
      </c>
      <c r="AT120" t="s">
        <v>372</v>
      </c>
      <c r="AU120" t="s">
        <v>678</v>
      </c>
      <c r="AV120" s="14">
        <v>46206</v>
      </c>
      <c r="AW120" t="s">
        <v>2984</v>
      </c>
      <c r="AX120" s="31">
        <v>46206.466782407406</v>
      </c>
      <c r="AY120" s="14">
        <v>46206</v>
      </c>
      <c r="AZ120" t="s">
        <v>933</v>
      </c>
      <c r="BA120" s="31">
        <v>46206.477847222224</v>
      </c>
      <c r="BB120" s="14">
        <v>46206</v>
      </c>
      <c r="BC120" t="s">
        <v>4643</v>
      </c>
      <c r="BD120" s="31">
        <v>46206.490694444445</v>
      </c>
      <c r="BE120" s="14">
        <v>46206</v>
      </c>
      <c r="BF120" t="s">
        <v>972</v>
      </c>
      <c r="BG120" s="31">
        <v>46206.496678240743</v>
      </c>
      <c r="BH120" s="14">
        <v>46206</v>
      </c>
      <c r="BI120" t="s">
        <v>972</v>
      </c>
      <c r="BJ120" s="31">
        <v>46206.498148148145</v>
      </c>
      <c r="BW120" s="14">
        <v>46206</v>
      </c>
      <c r="BX120" t="s">
        <v>972</v>
      </c>
      <c r="BY120" s="31">
        <v>46206.511261574073</v>
      </c>
      <c r="BZ120" s="14">
        <v>46206</v>
      </c>
      <c r="CA120" t="s">
        <v>938</v>
      </c>
      <c r="CB120" s="31">
        <v>46206.545405092591</v>
      </c>
      <c r="CF120" s="14">
        <v>46206</v>
      </c>
      <c r="CG120" t="s">
        <v>2984</v>
      </c>
      <c r="CH120" s="31">
        <v>46206.697800925926</v>
      </c>
      <c r="CM120" s="4">
        <f t="shared" si="8"/>
        <v>46206.435706018521</v>
      </c>
      <c r="CN120">
        <f t="shared" si="9"/>
        <v>0</v>
      </c>
      <c r="CO120" t="str">
        <f>VLOOKUP(A120,Sheet1!$A$2:$B$221,2,0)</f>
        <v>East Zone</v>
      </c>
    </row>
    <row r="121" spans="1:93" x14ac:dyDescent="0.35">
      <c r="A121" t="s">
        <v>4850</v>
      </c>
      <c r="B121">
        <v>277</v>
      </c>
      <c r="C121" t="s">
        <v>9332</v>
      </c>
      <c r="D121" t="s">
        <v>678</v>
      </c>
      <c r="E121" t="s">
        <v>371</v>
      </c>
      <c r="F121" t="s">
        <v>372</v>
      </c>
      <c r="G121" t="s">
        <v>352</v>
      </c>
      <c r="H121" t="s">
        <v>11828</v>
      </c>
      <c r="I121">
        <v>105577</v>
      </c>
      <c r="J121" t="s">
        <v>3863</v>
      </c>
      <c r="K121" t="s">
        <v>11325</v>
      </c>
      <c r="L121" t="s">
        <v>4622</v>
      </c>
      <c r="M121" t="s">
        <v>11829</v>
      </c>
      <c r="N121">
        <v>45000</v>
      </c>
      <c r="O121" t="s">
        <v>4598</v>
      </c>
      <c r="P121" t="s">
        <v>4599</v>
      </c>
      <c r="Q121" t="s">
        <v>3178</v>
      </c>
      <c r="R121">
        <v>3567954693</v>
      </c>
      <c r="S121" s="14">
        <v>46209</v>
      </c>
      <c r="T121" t="s">
        <v>4857</v>
      </c>
      <c r="U121" s="31">
        <v>46209.481539351851</v>
      </c>
      <c r="AK121" s="14">
        <v>46210</v>
      </c>
      <c r="AL121" t="s">
        <v>2985</v>
      </c>
      <c r="AM121" s="31">
        <v>46210.672037037039</v>
      </c>
      <c r="AQ121" s="31">
        <v>46210.672037037039</v>
      </c>
      <c r="AR121" s="14">
        <v>46210</v>
      </c>
      <c r="AS121" t="s">
        <v>2985</v>
      </c>
      <c r="AT121" t="s">
        <v>372</v>
      </c>
      <c r="AU121" t="s">
        <v>678</v>
      </c>
      <c r="AV121" s="14">
        <v>46210</v>
      </c>
      <c r="AW121" t="s">
        <v>2984</v>
      </c>
      <c r="AX121" s="31">
        <v>46210.676550925928</v>
      </c>
      <c r="AY121" s="14">
        <v>46210</v>
      </c>
      <c r="AZ121" t="s">
        <v>933</v>
      </c>
      <c r="BA121" s="31">
        <v>46210.679699074077</v>
      </c>
      <c r="BB121" s="14">
        <v>46210</v>
      </c>
      <c r="BC121" t="s">
        <v>4757</v>
      </c>
      <c r="BD121" s="31">
        <v>46210.737673611111</v>
      </c>
      <c r="BE121" s="14">
        <v>46210</v>
      </c>
      <c r="BF121" t="s">
        <v>942</v>
      </c>
      <c r="BG121" s="31">
        <v>46210.808425925927</v>
      </c>
      <c r="BH121" s="14">
        <v>46210</v>
      </c>
      <c r="BI121" t="s">
        <v>942</v>
      </c>
      <c r="BJ121" s="31">
        <v>46210.809247685182</v>
      </c>
      <c r="BW121" s="14">
        <v>46210</v>
      </c>
      <c r="BX121" t="s">
        <v>942</v>
      </c>
      <c r="BY121" s="31">
        <v>46210.82471064815</v>
      </c>
      <c r="BZ121" s="14">
        <v>46210</v>
      </c>
      <c r="CA121" t="s">
        <v>944</v>
      </c>
      <c r="CB121" s="31">
        <v>46210.840185185189</v>
      </c>
      <c r="CF121" s="14">
        <v>46210</v>
      </c>
      <c r="CG121" t="s">
        <v>2984</v>
      </c>
      <c r="CH121" s="31">
        <v>46210.851967592593</v>
      </c>
      <c r="CM121" s="4">
        <f t="shared" si="8"/>
        <v>46209.481539351851</v>
      </c>
      <c r="CN121">
        <f t="shared" si="9"/>
        <v>1</v>
      </c>
      <c r="CO121" t="str">
        <f>VLOOKUP(A121,Sheet1!$A$2:$B$221,2,0)</f>
        <v>East Zone</v>
      </c>
    </row>
    <row r="122" spans="1:93" x14ac:dyDescent="0.35">
      <c r="A122" t="s">
        <v>4850</v>
      </c>
      <c r="B122">
        <v>277</v>
      </c>
      <c r="C122" t="s">
        <v>9332</v>
      </c>
      <c r="D122" t="s">
        <v>678</v>
      </c>
      <c r="E122" t="s">
        <v>371</v>
      </c>
      <c r="F122" t="s">
        <v>372</v>
      </c>
      <c r="G122" t="s">
        <v>352</v>
      </c>
      <c r="H122" t="s">
        <v>11830</v>
      </c>
      <c r="I122">
        <v>305804</v>
      </c>
      <c r="J122" t="s">
        <v>3863</v>
      </c>
      <c r="K122" t="s">
        <v>11325</v>
      </c>
      <c r="L122" t="s">
        <v>4622</v>
      </c>
      <c r="M122" t="s">
        <v>11831</v>
      </c>
      <c r="N122">
        <v>77000</v>
      </c>
      <c r="O122" t="s">
        <v>1025</v>
      </c>
      <c r="P122" t="s">
        <v>1026</v>
      </c>
      <c r="Q122" t="s">
        <v>6375</v>
      </c>
      <c r="R122">
        <v>3711097407</v>
      </c>
      <c r="S122" s="14">
        <v>46210</v>
      </c>
      <c r="T122" t="s">
        <v>2984</v>
      </c>
      <c r="U122" s="31">
        <v>46210.601550925923</v>
      </c>
      <c r="AK122" s="14">
        <v>46210</v>
      </c>
      <c r="AL122" t="s">
        <v>2985</v>
      </c>
      <c r="AM122" s="31">
        <v>46210.624363425923</v>
      </c>
      <c r="AQ122" s="31">
        <v>46210.624363425923</v>
      </c>
      <c r="AR122" s="14">
        <v>46210</v>
      </c>
      <c r="AS122" t="s">
        <v>2985</v>
      </c>
      <c r="AT122" t="s">
        <v>372</v>
      </c>
      <c r="AU122" t="s">
        <v>678</v>
      </c>
      <c r="AV122" s="14">
        <v>46210</v>
      </c>
      <c r="AW122" t="s">
        <v>2984</v>
      </c>
      <c r="AX122" s="31">
        <v>46210.626469907409</v>
      </c>
      <c r="AY122" s="14">
        <v>46210</v>
      </c>
      <c r="AZ122" t="s">
        <v>933</v>
      </c>
      <c r="BA122" s="31">
        <v>46210.636400462965</v>
      </c>
      <c r="BB122" s="14">
        <v>46210</v>
      </c>
      <c r="BC122" t="s">
        <v>4684</v>
      </c>
      <c r="BD122" s="31">
        <v>46210.723020833335</v>
      </c>
      <c r="BE122" s="14">
        <v>46210</v>
      </c>
      <c r="BF122" t="s">
        <v>942</v>
      </c>
      <c r="BG122" s="31">
        <v>46210.819710648146</v>
      </c>
      <c r="BH122" s="14">
        <v>46210</v>
      </c>
      <c r="BI122" t="s">
        <v>942</v>
      </c>
      <c r="BJ122" s="31">
        <v>46210.820509259262</v>
      </c>
      <c r="BW122" s="14">
        <v>46210</v>
      </c>
      <c r="BX122" t="s">
        <v>942</v>
      </c>
      <c r="BY122" s="31">
        <v>46210.824895833335</v>
      </c>
      <c r="BZ122" s="14">
        <v>46210</v>
      </c>
      <c r="CA122" t="s">
        <v>944</v>
      </c>
      <c r="CB122" s="31">
        <v>46210.840057870373</v>
      </c>
      <c r="CF122" s="14">
        <v>46210</v>
      </c>
      <c r="CG122" t="s">
        <v>2984</v>
      </c>
      <c r="CH122" s="31">
        <v>46210.857349537036</v>
      </c>
      <c r="CM122" s="4">
        <f t="shared" si="8"/>
        <v>46210.601550925923</v>
      </c>
      <c r="CN122">
        <f t="shared" si="9"/>
        <v>0</v>
      </c>
      <c r="CO122" t="str">
        <f>VLOOKUP(A122,Sheet1!$A$2:$B$221,2,0)</f>
        <v>East Zone</v>
      </c>
    </row>
    <row r="123" spans="1:93" x14ac:dyDescent="0.35">
      <c r="A123" t="s">
        <v>4850</v>
      </c>
      <c r="B123">
        <v>277</v>
      </c>
      <c r="C123" t="s">
        <v>9332</v>
      </c>
      <c r="D123" t="s">
        <v>678</v>
      </c>
      <c r="E123" t="s">
        <v>371</v>
      </c>
      <c r="F123" t="s">
        <v>372</v>
      </c>
      <c r="G123" t="s">
        <v>352</v>
      </c>
      <c r="H123" t="s">
        <v>11832</v>
      </c>
      <c r="I123">
        <v>314351</v>
      </c>
      <c r="J123" t="s">
        <v>3863</v>
      </c>
      <c r="K123" t="s">
        <v>11325</v>
      </c>
      <c r="L123" t="s">
        <v>4622</v>
      </c>
      <c r="M123" t="s">
        <v>11833</v>
      </c>
      <c r="N123">
        <v>77000</v>
      </c>
      <c r="O123" t="s">
        <v>1025</v>
      </c>
      <c r="P123" t="s">
        <v>1026</v>
      </c>
      <c r="Q123" t="s">
        <v>980</v>
      </c>
      <c r="R123">
        <v>8994585207</v>
      </c>
      <c r="S123" s="14">
        <v>46210</v>
      </c>
      <c r="T123" t="s">
        <v>2984</v>
      </c>
      <c r="U123" s="31">
        <v>46210.516388888886</v>
      </c>
      <c r="AK123" s="14">
        <v>46210</v>
      </c>
      <c r="AL123" t="s">
        <v>2985</v>
      </c>
      <c r="AM123" s="31">
        <v>46210.565046296295</v>
      </c>
      <c r="AQ123" s="31">
        <v>46210.565046296295</v>
      </c>
      <c r="AR123" s="14">
        <v>46210</v>
      </c>
      <c r="AS123" t="s">
        <v>2985</v>
      </c>
      <c r="AT123" t="s">
        <v>372</v>
      </c>
      <c r="AU123" t="s">
        <v>678</v>
      </c>
      <c r="AV123" s="14">
        <v>46210</v>
      </c>
      <c r="AW123" t="s">
        <v>2984</v>
      </c>
      <c r="AX123" s="31">
        <v>46210.566990740743</v>
      </c>
      <c r="AY123" s="14">
        <v>46210</v>
      </c>
      <c r="AZ123" t="s">
        <v>933</v>
      </c>
      <c r="BA123" s="31">
        <v>46210.583796296298</v>
      </c>
      <c r="BB123" s="14">
        <v>46210</v>
      </c>
      <c r="BC123" t="s">
        <v>4706</v>
      </c>
      <c r="BD123" s="31">
        <v>46210.612083333333</v>
      </c>
      <c r="BE123" s="14">
        <v>46210</v>
      </c>
      <c r="BF123" t="s">
        <v>937</v>
      </c>
      <c r="BG123" s="31">
        <v>46210.702696759261</v>
      </c>
      <c r="BH123" s="14">
        <v>46210</v>
      </c>
      <c r="BI123" t="s">
        <v>937</v>
      </c>
      <c r="BJ123" s="31">
        <v>46210.703796296293</v>
      </c>
      <c r="BW123" s="14">
        <v>46210</v>
      </c>
      <c r="BX123" t="s">
        <v>937</v>
      </c>
      <c r="BY123" s="31">
        <v>46210.713125000002</v>
      </c>
      <c r="BZ123" s="14">
        <v>46210</v>
      </c>
      <c r="CA123" t="s">
        <v>2404</v>
      </c>
      <c r="CB123" s="31">
        <v>46210.723749999997</v>
      </c>
      <c r="CF123" s="14">
        <v>46210</v>
      </c>
      <c r="CG123" t="s">
        <v>2984</v>
      </c>
      <c r="CH123" s="31">
        <v>46210.761724537035</v>
      </c>
      <c r="CM123" s="4">
        <f t="shared" ref="CM123:CM146" si="10">IF(AJ123&lt;&gt;"",AJ123,IF(AG123&lt;&gt;"",AG123,IF(AD123&lt;&gt;"",AD123,IF(AA123&lt;&gt;"",AA123,U123))))</f>
        <v>46210.516388888886</v>
      </c>
      <c r="CN123">
        <f t="shared" ref="CN123:CN146" si="11">AK123-INT(CM123)</f>
        <v>0</v>
      </c>
      <c r="CO123" t="str">
        <f>VLOOKUP(A123,Sheet1!$A$2:$B$221,2,0)</f>
        <v>East Zone</v>
      </c>
    </row>
    <row r="124" spans="1:93" x14ac:dyDescent="0.35">
      <c r="A124" t="s">
        <v>4850</v>
      </c>
      <c r="B124">
        <v>277</v>
      </c>
      <c r="C124" t="s">
        <v>9332</v>
      </c>
      <c r="D124" t="s">
        <v>678</v>
      </c>
      <c r="E124" t="s">
        <v>371</v>
      </c>
      <c r="F124" t="s">
        <v>372</v>
      </c>
      <c r="G124" t="s">
        <v>352</v>
      </c>
      <c r="H124" t="s">
        <v>4858</v>
      </c>
      <c r="I124">
        <v>656941</v>
      </c>
      <c r="J124" t="s">
        <v>4859</v>
      </c>
      <c r="K124" t="s">
        <v>4860</v>
      </c>
      <c r="L124" t="s">
        <v>4622</v>
      </c>
      <c r="M124" t="s">
        <v>4861</v>
      </c>
      <c r="N124">
        <v>77000</v>
      </c>
      <c r="O124" t="s">
        <v>1025</v>
      </c>
      <c r="P124" t="s">
        <v>1026</v>
      </c>
      <c r="Q124" t="s">
        <v>4862</v>
      </c>
      <c r="R124">
        <v>5874820152</v>
      </c>
      <c r="S124" s="14">
        <v>46206</v>
      </c>
      <c r="T124" t="s">
        <v>2984</v>
      </c>
      <c r="U124" s="31">
        <v>46206.618298611109</v>
      </c>
      <c r="AK124" s="14">
        <v>46206</v>
      </c>
      <c r="AL124" t="s">
        <v>2985</v>
      </c>
      <c r="AM124" s="31">
        <v>46206.713680555556</v>
      </c>
      <c r="AQ124" s="31">
        <v>46206.713680555556</v>
      </c>
      <c r="AR124" s="14">
        <v>46206</v>
      </c>
      <c r="AS124" t="s">
        <v>2985</v>
      </c>
      <c r="AT124" t="s">
        <v>372</v>
      </c>
      <c r="AU124" t="s">
        <v>678</v>
      </c>
      <c r="AV124" s="14">
        <v>46206</v>
      </c>
      <c r="AW124" t="s">
        <v>2984</v>
      </c>
      <c r="AX124" s="31">
        <v>46206.717847222222</v>
      </c>
      <c r="AY124" s="14">
        <v>46206</v>
      </c>
      <c r="AZ124" t="s">
        <v>933</v>
      </c>
      <c r="BA124" s="31">
        <v>46206.723310185182</v>
      </c>
      <c r="BB124" s="14">
        <v>46206</v>
      </c>
      <c r="BC124" t="s">
        <v>4657</v>
      </c>
      <c r="BD124" s="31">
        <v>46206.741296296299</v>
      </c>
      <c r="BE124" s="14">
        <v>46206</v>
      </c>
      <c r="BF124" t="s">
        <v>942</v>
      </c>
      <c r="BG124" s="31">
        <v>46206.772372685184</v>
      </c>
      <c r="BH124" s="14">
        <v>46206</v>
      </c>
      <c r="BI124" t="s">
        <v>942</v>
      </c>
      <c r="BJ124" s="31">
        <v>46206.773981481485</v>
      </c>
      <c r="BW124" s="14">
        <v>46206</v>
      </c>
      <c r="BX124" t="s">
        <v>942</v>
      </c>
      <c r="BY124" s="31">
        <v>46206.781643518516</v>
      </c>
      <c r="BZ124" s="14">
        <v>46206</v>
      </c>
      <c r="CA124" t="s">
        <v>938</v>
      </c>
      <c r="CB124" s="31">
        <v>46206.784907407404</v>
      </c>
      <c r="CF124" s="14">
        <v>46206</v>
      </c>
      <c r="CG124" t="s">
        <v>4852</v>
      </c>
      <c r="CH124" s="31">
        <v>46206.812685185185</v>
      </c>
      <c r="CM124" s="4">
        <f t="shared" si="10"/>
        <v>46206.618298611109</v>
      </c>
      <c r="CN124">
        <f t="shared" si="11"/>
        <v>0</v>
      </c>
      <c r="CO124" t="str">
        <f>VLOOKUP(A124,Sheet1!$A$2:$B$221,2,0)</f>
        <v>East Zone</v>
      </c>
    </row>
    <row r="125" spans="1:93" x14ac:dyDescent="0.35">
      <c r="A125" t="s">
        <v>4850</v>
      </c>
      <c r="B125">
        <v>277</v>
      </c>
      <c r="C125" t="s">
        <v>9332</v>
      </c>
      <c r="D125" t="s">
        <v>678</v>
      </c>
      <c r="E125" t="s">
        <v>371</v>
      </c>
      <c r="F125" t="s">
        <v>372</v>
      </c>
      <c r="G125" t="s">
        <v>352</v>
      </c>
      <c r="H125" t="s">
        <v>9950</v>
      </c>
      <c r="I125">
        <v>742373</v>
      </c>
      <c r="J125" t="s">
        <v>9951</v>
      </c>
      <c r="K125" t="s">
        <v>9952</v>
      </c>
      <c r="L125" t="s">
        <v>4622</v>
      </c>
      <c r="M125" t="s">
        <v>9953</v>
      </c>
      <c r="N125">
        <v>65000</v>
      </c>
      <c r="O125" t="s">
        <v>9954</v>
      </c>
      <c r="P125" t="s">
        <v>9955</v>
      </c>
      <c r="Q125" t="s">
        <v>9956</v>
      </c>
      <c r="R125">
        <v>8693113233</v>
      </c>
      <c r="S125" s="14">
        <v>46209</v>
      </c>
      <c r="T125" t="s">
        <v>9957</v>
      </c>
      <c r="U125" s="31">
        <v>46209.617395833331</v>
      </c>
      <c r="AK125" s="14">
        <v>46209</v>
      </c>
      <c r="AL125" t="s">
        <v>2985</v>
      </c>
      <c r="AM125" s="31">
        <v>46209.685902777775</v>
      </c>
      <c r="AQ125" s="31">
        <v>46209.685902777775</v>
      </c>
      <c r="AR125" s="14">
        <v>46209</v>
      </c>
      <c r="AS125" t="s">
        <v>2985</v>
      </c>
      <c r="AT125" t="s">
        <v>372</v>
      </c>
      <c r="AU125" t="s">
        <v>678</v>
      </c>
      <c r="AV125" s="14">
        <v>46209</v>
      </c>
      <c r="AW125" t="s">
        <v>2984</v>
      </c>
      <c r="AX125" s="31">
        <v>46209.705266203702</v>
      </c>
      <c r="AY125" s="14">
        <v>46209</v>
      </c>
      <c r="AZ125" t="s">
        <v>933</v>
      </c>
      <c r="BA125" s="31">
        <v>46209.714039351849</v>
      </c>
      <c r="BB125" s="14">
        <v>46209</v>
      </c>
      <c r="BC125" t="s">
        <v>4716</v>
      </c>
      <c r="BD125" s="31">
        <v>46209.718263888892</v>
      </c>
      <c r="BE125" s="14">
        <v>46209</v>
      </c>
      <c r="BF125" t="s">
        <v>942</v>
      </c>
      <c r="BG125" s="31">
        <v>46209.767291666663</v>
      </c>
      <c r="BH125" s="14">
        <v>46209</v>
      </c>
      <c r="BI125" t="s">
        <v>942</v>
      </c>
      <c r="BJ125" s="31">
        <v>46209.768495370372</v>
      </c>
      <c r="BW125" s="14">
        <v>46209</v>
      </c>
      <c r="BX125" t="s">
        <v>942</v>
      </c>
      <c r="BY125" s="31">
        <v>46209.771666666667</v>
      </c>
      <c r="BZ125" s="14">
        <v>46209</v>
      </c>
      <c r="CA125" t="s">
        <v>944</v>
      </c>
      <c r="CB125" s="31">
        <v>46209.776192129626</v>
      </c>
      <c r="CF125" s="14">
        <v>46209</v>
      </c>
      <c r="CG125" t="s">
        <v>9958</v>
      </c>
      <c r="CH125" s="31">
        <v>46209.795671296299</v>
      </c>
      <c r="CM125" s="4">
        <f t="shared" si="10"/>
        <v>46209.617395833331</v>
      </c>
      <c r="CN125">
        <f t="shared" si="11"/>
        <v>0</v>
      </c>
      <c r="CO125" t="str">
        <f>VLOOKUP(A125,Sheet1!$A$2:$B$221,2,0)</f>
        <v>East Zone</v>
      </c>
    </row>
    <row r="126" spans="1:93" x14ac:dyDescent="0.35">
      <c r="A126" t="s">
        <v>4863</v>
      </c>
      <c r="B126">
        <v>350</v>
      </c>
      <c r="C126" t="s">
        <v>9332</v>
      </c>
      <c r="D126" t="s">
        <v>678</v>
      </c>
      <c r="E126" t="s">
        <v>427</v>
      </c>
      <c r="F126" t="s">
        <v>428</v>
      </c>
      <c r="G126" t="s">
        <v>358</v>
      </c>
      <c r="H126" t="s">
        <v>9959</v>
      </c>
      <c r="I126">
        <v>157169</v>
      </c>
      <c r="J126" t="s">
        <v>9960</v>
      </c>
      <c r="K126" t="s">
        <v>9961</v>
      </c>
      <c r="L126" t="s">
        <v>4622</v>
      </c>
      <c r="M126" t="s">
        <v>9962</v>
      </c>
      <c r="N126">
        <v>90000</v>
      </c>
      <c r="O126" t="s">
        <v>9422</v>
      </c>
      <c r="P126" t="s">
        <v>9423</v>
      </c>
      <c r="Q126" t="s">
        <v>1575</v>
      </c>
      <c r="R126">
        <v>1065061979</v>
      </c>
      <c r="S126" s="14">
        <v>46209</v>
      </c>
      <c r="T126" t="s">
        <v>4872</v>
      </c>
      <c r="U126" s="31">
        <v>46209.588252314818</v>
      </c>
      <c r="AK126" s="14">
        <v>46209</v>
      </c>
      <c r="AL126" t="s">
        <v>971</v>
      </c>
      <c r="AM126" s="31">
        <v>46209.630185185182</v>
      </c>
      <c r="AQ126" s="31">
        <v>46209.630185185182</v>
      </c>
      <c r="AR126" s="14">
        <v>46209</v>
      </c>
      <c r="AS126" t="s">
        <v>971</v>
      </c>
      <c r="AT126" t="s">
        <v>428</v>
      </c>
      <c r="AU126" t="s">
        <v>678</v>
      </c>
      <c r="AV126" s="14">
        <v>46209</v>
      </c>
      <c r="AW126" t="s">
        <v>4869</v>
      </c>
      <c r="AX126" s="31">
        <v>46209.654976851853</v>
      </c>
      <c r="AY126" s="14">
        <v>46209</v>
      </c>
      <c r="AZ126" t="s">
        <v>933</v>
      </c>
      <c r="BA126" s="31">
        <v>46209.660891203705</v>
      </c>
      <c r="BB126" s="14">
        <v>46209</v>
      </c>
      <c r="BC126" t="s">
        <v>4643</v>
      </c>
      <c r="BD126" s="31">
        <v>46209.689027777778</v>
      </c>
      <c r="BE126" s="14">
        <v>46209</v>
      </c>
      <c r="BF126" t="s">
        <v>972</v>
      </c>
      <c r="BG126" s="31">
        <v>46209.709965277776</v>
      </c>
      <c r="BH126" s="14">
        <v>46209</v>
      </c>
      <c r="BI126" t="s">
        <v>972</v>
      </c>
      <c r="BJ126" s="31">
        <v>46209.711018518516</v>
      </c>
      <c r="BW126" s="14">
        <v>46209</v>
      </c>
      <c r="BX126" t="s">
        <v>972</v>
      </c>
      <c r="BY126" s="31">
        <v>46209.716990740744</v>
      </c>
      <c r="BZ126" s="14">
        <v>46209</v>
      </c>
      <c r="CA126" t="s">
        <v>2404</v>
      </c>
      <c r="CB126" s="31">
        <v>46209.722881944443</v>
      </c>
      <c r="CF126" s="14">
        <v>46209</v>
      </c>
      <c r="CG126" t="s">
        <v>4869</v>
      </c>
      <c r="CH126" s="31">
        <v>46209.796273148146</v>
      </c>
      <c r="CM126" s="4">
        <f t="shared" si="10"/>
        <v>46209.588252314818</v>
      </c>
      <c r="CN126">
        <f t="shared" si="11"/>
        <v>0</v>
      </c>
      <c r="CO126" t="str">
        <f>VLOOKUP(A126,Sheet1!$A$2:$B$221,2,0)</f>
        <v>East Zone</v>
      </c>
    </row>
    <row r="127" spans="1:93" x14ac:dyDescent="0.35">
      <c r="A127" t="s">
        <v>4863</v>
      </c>
      <c r="B127">
        <v>350</v>
      </c>
      <c r="C127" t="s">
        <v>9332</v>
      </c>
      <c r="D127" t="s">
        <v>678</v>
      </c>
      <c r="E127" t="s">
        <v>427</v>
      </c>
      <c r="F127" t="s">
        <v>428</v>
      </c>
      <c r="G127" t="s">
        <v>358</v>
      </c>
      <c r="H127" t="s">
        <v>4864</v>
      </c>
      <c r="I127">
        <v>183990</v>
      </c>
      <c r="J127" t="s">
        <v>4865</v>
      </c>
      <c r="K127" t="s">
        <v>4866</v>
      </c>
      <c r="L127" t="s">
        <v>4622</v>
      </c>
      <c r="M127" t="s">
        <v>4867</v>
      </c>
      <c r="N127">
        <v>50000</v>
      </c>
      <c r="O127" t="s">
        <v>934</v>
      </c>
      <c r="P127" t="s">
        <v>935</v>
      </c>
      <c r="Q127" t="s">
        <v>3734</v>
      </c>
      <c r="R127">
        <v>5802337544</v>
      </c>
      <c r="S127" s="14">
        <v>46205</v>
      </c>
      <c r="T127" t="s">
        <v>4868</v>
      </c>
      <c r="U127" s="31">
        <v>46205.511770833335</v>
      </c>
      <c r="AK127" s="14">
        <v>46205</v>
      </c>
      <c r="AL127" t="s">
        <v>971</v>
      </c>
      <c r="AM127" s="31">
        <v>46205.644386574073</v>
      </c>
      <c r="AQ127" s="31">
        <v>46205.644386574073</v>
      </c>
      <c r="AR127" s="14">
        <v>46205</v>
      </c>
      <c r="AS127" t="s">
        <v>971</v>
      </c>
      <c r="AT127" t="s">
        <v>428</v>
      </c>
      <c r="AU127" t="s">
        <v>678</v>
      </c>
      <c r="AV127" s="14">
        <v>46205</v>
      </c>
      <c r="AW127" t="s">
        <v>4869</v>
      </c>
      <c r="AX127" s="31">
        <v>46205.657164351855</v>
      </c>
      <c r="AY127" s="14">
        <v>46205</v>
      </c>
      <c r="AZ127" t="s">
        <v>933</v>
      </c>
      <c r="BA127" s="31">
        <v>46205.668368055558</v>
      </c>
      <c r="BB127" s="14">
        <v>46205</v>
      </c>
      <c r="BC127" t="s">
        <v>4701</v>
      </c>
      <c r="BD127" s="31">
        <v>46205.680833333332</v>
      </c>
      <c r="BE127" s="14">
        <v>46205</v>
      </c>
      <c r="BF127" t="s">
        <v>972</v>
      </c>
      <c r="BG127" s="31">
        <v>46205.761504629627</v>
      </c>
      <c r="BH127" s="14">
        <v>46205</v>
      </c>
      <c r="BI127" t="s">
        <v>972</v>
      </c>
      <c r="BJ127" s="31">
        <v>46205.762499999997</v>
      </c>
      <c r="BW127" s="14">
        <v>46205</v>
      </c>
      <c r="BX127" t="s">
        <v>972</v>
      </c>
      <c r="BY127" s="31">
        <v>46205.768437500003</v>
      </c>
      <c r="BZ127" s="14">
        <v>46205</v>
      </c>
      <c r="CA127" t="s">
        <v>938</v>
      </c>
      <c r="CB127" s="31">
        <v>46205.777442129627</v>
      </c>
      <c r="CF127" s="14">
        <v>46205</v>
      </c>
      <c r="CG127" t="s">
        <v>2390</v>
      </c>
      <c r="CH127" s="31">
        <v>46205.784386574072</v>
      </c>
      <c r="CM127" s="4">
        <f t="shared" si="10"/>
        <v>46205.511770833335</v>
      </c>
      <c r="CN127">
        <f t="shared" si="11"/>
        <v>0</v>
      </c>
      <c r="CO127" t="str">
        <f>VLOOKUP(A127,Sheet1!$A$2:$B$221,2,0)</f>
        <v>East Zone</v>
      </c>
    </row>
    <row r="128" spans="1:93" x14ac:dyDescent="0.35">
      <c r="A128" t="s">
        <v>4863</v>
      </c>
      <c r="B128">
        <v>350</v>
      </c>
      <c r="C128" t="s">
        <v>9332</v>
      </c>
      <c r="D128" t="s">
        <v>678</v>
      </c>
      <c r="E128" t="s">
        <v>427</v>
      </c>
      <c r="F128" t="s">
        <v>428</v>
      </c>
      <c r="G128" t="s">
        <v>358</v>
      </c>
      <c r="H128" t="s">
        <v>4870</v>
      </c>
      <c r="I128">
        <v>311849</v>
      </c>
      <c r="J128" t="s">
        <v>4020</v>
      </c>
      <c r="K128" t="s">
        <v>4021</v>
      </c>
      <c r="L128" t="s">
        <v>4622</v>
      </c>
      <c r="M128" t="s">
        <v>4871</v>
      </c>
      <c r="N128">
        <v>45000</v>
      </c>
      <c r="O128" t="s">
        <v>4630</v>
      </c>
      <c r="P128" t="s">
        <v>4631</v>
      </c>
      <c r="Q128" t="s">
        <v>2986</v>
      </c>
      <c r="R128">
        <v>2250453830</v>
      </c>
      <c r="S128" s="14">
        <v>46204</v>
      </c>
      <c r="T128" t="s">
        <v>4872</v>
      </c>
      <c r="U128" s="31">
        <v>46204.584687499999</v>
      </c>
      <c r="AK128" s="14">
        <v>46204</v>
      </c>
      <c r="AL128" t="s">
        <v>971</v>
      </c>
      <c r="AM128" s="31">
        <v>46204.709652777776</v>
      </c>
      <c r="AQ128" s="31">
        <v>46204.709652777776</v>
      </c>
      <c r="AR128" s="14">
        <v>46204</v>
      </c>
      <c r="AS128" t="s">
        <v>971</v>
      </c>
      <c r="AT128" t="s">
        <v>428</v>
      </c>
      <c r="AU128" t="s">
        <v>678</v>
      </c>
      <c r="AV128" s="14">
        <v>46204</v>
      </c>
      <c r="AW128" t="s">
        <v>4869</v>
      </c>
      <c r="AX128" s="31">
        <v>46204.7112037037</v>
      </c>
      <c r="AY128" s="14">
        <v>46204</v>
      </c>
      <c r="AZ128" t="s">
        <v>933</v>
      </c>
      <c r="BA128" s="31">
        <v>46204.720266203702</v>
      </c>
      <c r="BB128" s="14">
        <v>46204</v>
      </c>
      <c r="BC128" t="s">
        <v>4684</v>
      </c>
      <c r="BD128" s="31">
        <v>46204.735833333332</v>
      </c>
      <c r="BE128" s="14">
        <v>46204</v>
      </c>
      <c r="BF128" t="s">
        <v>937</v>
      </c>
      <c r="BG128" s="31">
        <v>46204.784085648149</v>
      </c>
      <c r="BH128" s="14">
        <v>46204</v>
      </c>
      <c r="BI128" t="s">
        <v>937</v>
      </c>
      <c r="BJ128" s="31">
        <v>46204.786215277774</v>
      </c>
      <c r="BW128" s="14">
        <v>46204</v>
      </c>
      <c r="BX128" t="s">
        <v>937</v>
      </c>
      <c r="BY128" s="31">
        <v>46204.793368055558</v>
      </c>
      <c r="BZ128" s="14">
        <v>46204</v>
      </c>
      <c r="CA128" t="s">
        <v>938</v>
      </c>
      <c r="CB128" s="31">
        <v>46204.802233796298</v>
      </c>
      <c r="CF128" s="14">
        <v>46205</v>
      </c>
      <c r="CG128" t="s">
        <v>2390</v>
      </c>
      <c r="CH128" s="31">
        <v>46205.717986111114</v>
      </c>
      <c r="CM128" s="4">
        <f t="shared" si="10"/>
        <v>46204.584687499999</v>
      </c>
      <c r="CN128">
        <f t="shared" si="11"/>
        <v>0</v>
      </c>
      <c r="CO128" t="str">
        <f>VLOOKUP(A128,Sheet1!$A$2:$B$221,2,0)</f>
        <v>East Zone</v>
      </c>
    </row>
    <row r="129" spans="1:93" x14ac:dyDescent="0.35">
      <c r="A129" t="s">
        <v>4863</v>
      </c>
      <c r="B129">
        <v>350</v>
      </c>
      <c r="C129" t="s">
        <v>9332</v>
      </c>
      <c r="D129" t="s">
        <v>678</v>
      </c>
      <c r="E129" t="s">
        <v>427</v>
      </c>
      <c r="F129" t="s">
        <v>428</v>
      </c>
      <c r="G129" t="s">
        <v>358</v>
      </c>
      <c r="H129" t="s">
        <v>4870</v>
      </c>
      <c r="I129">
        <v>311849</v>
      </c>
      <c r="J129" t="s">
        <v>4020</v>
      </c>
      <c r="K129" t="s">
        <v>4021</v>
      </c>
      <c r="L129" t="s">
        <v>4622</v>
      </c>
      <c r="M129" t="s">
        <v>4871</v>
      </c>
      <c r="N129">
        <v>55000</v>
      </c>
      <c r="O129" t="s">
        <v>945</v>
      </c>
      <c r="P129" t="s">
        <v>946</v>
      </c>
      <c r="Q129" t="s">
        <v>4873</v>
      </c>
      <c r="R129">
        <v>5784094729</v>
      </c>
      <c r="S129" s="14">
        <v>46204</v>
      </c>
      <c r="T129" t="s">
        <v>4872</v>
      </c>
      <c r="U129" s="31">
        <v>46204.584641203706</v>
      </c>
      <c r="AK129" s="14">
        <v>46204</v>
      </c>
      <c r="AL129" t="s">
        <v>971</v>
      </c>
      <c r="AM129" s="31">
        <v>46204.709675925929</v>
      </c>
      <c r="AQ129" s="31">
        <v>46204.709675925929</v>
      </c>
      <c r="AR129" s="14">
        <v>46204</v>
      </c>
      <c r="AS129" t="s">
        <v>971</v>
      </c>
      <c r="AT129" t="s">
        <v>428</v>
      </c>
      <c r="AU129" t="s">
        <v>678</v>
      </c>
      <c r="AV129" s="14">
        <v>46204</v>
      </c>
      <c r="AW129" t="s">
        <v>4869</v>
      </c>
      <c r="AX129" s="31">
        <v>46204.711215277777</v>
      </c>
      <c r="AY129" s="14">
        <v>46204</v>
      </c>
      <c r="AZ129" t="s">
        <v>933</v>
      </c>
      <c r="BA129" s="31">
        <v>46204.720266203702</v>
      </c>
      <c r="BB129" s="14">
        <v>46204</v>
      </c>
      <c r="BC129" t="s">
        <v>4684</v>
      </c>
      <c r="BD129" s="31">
        <v>46204.735844907409</v>
      </c>
      <c r="BE129" s="14">
        <v>46204</v>
      </c>
      <c r="BF129" t="s">
        <v>937</v>
      </c>
      <c r="BG129" s="31">
        <v>46204.784097222226</v>
      </c>
      <c r="BH129" s="14">
        <v>46204</v>
      </c>
      <c r="BI129" t="s">
        <v>937</v>
      </c>
      <c r="BJ129" s="31">
        <v>46204.786226851851</v>
      </c>
      <c r="BW129" s="14">
        <v>46204</v>
      </c>
      <c r="BX129" t="s">
        <v>937</v>
      </c>
      <c r="BY129" s="31">
        <v>46204.793391203704</v>
      </c>
      <c r="BZ129" s="14">
        <v>46204</v>
      </c>
      <c r="CA129" t="s">
        <v>938</v>
      </c>
      <c r="CB129" s="31">
        <v>46204.802233796298</v>
      </c>
      <c r="CF129" s="14">
        <v>46205</v>
      </c>
      <c r="CG129" t="s">
        <v>2390</v>
      </c>
      <c r="CH129" s="31">
        <v>46205.717986111114</v>
      </c>
      <c r="CM129" s="4">
        <f t="shared" si="10"/>
        <v>46204.584641203706</v>
      </c>
      <c r="CN129">
        <f t="shared" si="11"/>
        <v>0</v>
      </c>
      <c r="CO129" t="str">
        <f>VLOOKUP(A129,Sheet1!$A$2:$B$221,2,0)</f>
        <v>East Zone</v>
      </c>
    </row>
    <row r="130" spans="1:93" x14ac:dyDescent="0.35">
      <c r="A130" t="s">
        <v>4863</v>
      </c>
      <c r="B130">
        <v>350</v>
      </c>
      <c r="C130" t="s">
        <v>9332</v>
      </c>
      <c r="D130" t="s">
        <v>678</v>
      </c>
      <c r="E130" t="s">
        <v>427</v>
      </c>
      <c r="F130" t="s">
        <v>428</v>
      </c>
      <c r="G130" t="s">
        <v>358</v>
      </c>
      <c r="H130" t="s">
        <v>9963</v>
      </c>
      <c r="I130">
        <v>327449</v>
      </c>
      <c r="J130" t="s">
        <v>4020</v>
      </c>
      <c r="K130" t="s">
        <v>4021</v>
      </c>
      <c r="L130" t="s">
        <v>4622</v>
      </c>
      <c r="M130" t="s">
        <v>9964</v>
      </c>
      <c r="N130">
        <v>73000</v>
      </c>
      <c r="O130" t="s">
        <v>9965</v>
      </c>
      <c r="P130" t="s">
        <v>9966</v>
      </c>
      <c r="Q130" t="s">
        <v>9967</v>
      </c>
      <c r="R130">
        <v>4723073386</v>
      </c>
      <c r="S130" s="14">
        <v>46209</v>
      </c>
      <c r="T130" t="s">
        <v>4872</v>
      </c>
      <c r="U130" s="31">
        <v>46209.56</v>
      </c>
      <c r="AK130" s="14">
        <v>46209</v>
      </c>
      <c r="AL130" t="s">
        <v>971</v>
      </c>
      <c r="AM130" s="31">
        <v>46209.593194444446</v>
      </c>
      <c r="AQ130" s="31">
        <v>46209.593194444446</v>
      </c>
      <c r="AR130" s="14">
        <v>46209</v>
      </c>
      <c r="AS130" t="s">
        <v>971</v>
      </c>
      <c r="AT130" t="s">
        <v>428</v>
      </c>
      <c r="AU130" t="s">
        <v>678</v>
      </c>
      <c r="AV130" s="14">
        <v>46209</v>
      </c>
      <c r="AW130" t="s">
        <v>4869</v>
      </c>
      <c r="AX130" s="31">
        <v>46209.620625000003</v>
      </c>
      <c r="AY130" s="14">
        <v>46209</v>
      </c>
      <c r="AZ130" t="s">
        <v>933</v>
      </c>
      <c r="BA130" s="31">
        <v>46209.62672453704</v>
      </c>
      <c r="BB130" s="14">
        <v>46209</v>
      </c>
      <c r="BC130" t="s">
        <v>4716</v>
      </c>
      <c r="BD130" s="31">
        <v>46209.633263888885</v>
      </c>
      <c r="BE130" s="14">
        <v>46209</v>
      </c>
      <c r="BF130" t="s">
        <v>972</v>
      </c>
      <c r="BG130" s="31">
        <v>46209.659479166665</v>
      </c>
      <c r="BH130" s="14">
        <v>46209</v>
      </c>
      <c r="BI130" t="s">
        <v>972</v>
      </c>
      <c r="BJ130" s="31">
        <v>46209.66202546296</v>
      </c>
      <c r="BW130" s="14">
        <v>46209</v>
      </c>
      <c r="BX130" t="s">
        <v>972</v>
      </c>
      <c r="BY130" s="31">
        <v>46209.670289351852</v>
      </c>
      <c r="BZ130" s="14">
        <v>46209</v>
      </c>
      <c r="CA130" t="s">
        <v>2404</v>
      </c>
      <c r="CB130" s="31">
        <v>46209.674560185187</v>
      </c>
      <c r="CM130" s="4">
        <f t="shared" si="10"/>
        <v>46209.56</v>
      </c>
      <c r="CN130">
        <f t="shared" si="11"/>
        <v>0</v>
      </c>
      <c r="CO130" t="str">
        <f>VLOOKUP(A130,Sheet1!$A$2:$B$221,2,0)</f>
        <v>East Zone</v>
      </c>
    </row>
    <row r="131" spans="1:93" x14ac:dyDescent="0.35">
      <c r="A131" t="s">
        <v>4863</v>
      </c>
      <c r="B131">
        <v>350</v>
      </c>
      <c r="C131" t="s">
        <v>9332</v>
      </c>
      <c r="D131" t="s">
        <v>678</v>
      </c>
      <c r="E131" t="s">
        <v>427</v>
      </c>
      <c r="F131" t="s">
        <v>428</v>
      </c>
      <c r="G131" t="s">
        <v>358</v>
      </c>
      <c r="H131" t="s">
        <v>4018</v>
      </c>
      <c r="I131">
        <v>394492</v>
      </c>
      <c r="J131" t="s">
        <v>4020</v>
      </c>
      <c r="K131" t="s">
        <v>4021</v>
      </c>
      <c r="L131" t="s">
        <v>4622</v>
      </c>
      <c r="M131" t="s">
        <v>4874</v>
      </c>
      <c r="N131">
        <v>90000</v>
      </c>
      <c r="O131" t="s">
        <v>931</v>
      </c>
      <c r="P131" t="s">
        <v>932</v>
      </c>
      <c r="Q131" t="s">
        <v>4019</v>
      </c>
      <c r="R131">
        <v>7143610154</v>
      </c>
      <c r="S131" s="14">
        <v>46205</v>
      </c>
      <c r="T131" t="s">
        <v>4872</v>
      </c>
      <c r="U131" s="31">
        <v>46205.391226851854</v>
      </c>
      <c r="AK131" s="14">
        <v>46205</v>
      </c>
      <c r="AL131" t="s">
        <v>971</v>
      </c>
      <c r="AM131" s="31">
        <v>46205.436435185184</v>
      </c>
      <c r="AQ131" s="31">
        <v>46205.436435185184</v>
      </c>
      <c r="AR131" s="14">
        <v>46205</v>
      </c>
      <c r="AS131" t="s">
        <v>971</v>
      </c>
      <c r="AT131" t="s">
        <v>428</v>
      </c>
      <c r="AU131" t="s">
        <v>678</v>
      </c>
      <c r="AV131" s="14">
        <v>46205</v>
      </c>
      <c r="AW131" t="s">
        <v>4869</v>
      </c>
      <c r="AX131" s="31">
        <v>46205.442175925928</v>
      </c>
      <c r="AY131" s="14">
        <v>46205</v>
      </c>
      <c r="AZ131" t="s">
        <v>933</v>
      </c>
      <c r="BA131" s="31">
        <v>46205.45045138889</v>
      </c>
      <c r="BB131" s="14">
        <v>46205</v>
      </c>
      <c r="BC131" t="s">
        <v>4684</v>
      </c>
      <c r="BD131" s="31">
        <v>46205.479108796295</v>
      </c>
      <c r="BE131" s="14">
        <v>46205</v>
      </c>
      <c r="BF131" t="s">
        <v>972</v>
      </c>
      <c r="BG131" s="31">
        <v>46205.504282407404</v>
      </c>
      <c r="BH131" s="14">
        <v>46205</v>
      </c>
      <c r="BI131" t="s">
        <v>972</v>
      </c>
      <c r="BJ131" s="31">
        <v>46205.505648148152</v>
      </c>
      <c r="BW131" s="14">
        <v>46205</v>
      </c>
      <c r="BX131" t="s">
        <v>972</v>
      </c>
      <c r="BY131" s="31">
        <v>46205.518888888888</v>
      </c>
      <c r="BZ131" s="14">
        <v>46205</v>
      </c>
      <c r="CA131" t="s">
        <v>944</v>
      </c>
      <c r="CB131" s="31">
        <v>46205.534432870372</v>
      </c>
      <c r="CF131" s="14">
        <v>46205</v>
      </c>
      <c r="CG131" t="s">
        <v>2390</v>
      </c>
      <c r="CH131" s="31">
        <v>46205.698842592596</v>
      </c>
      <c r="CM131" s="4">
        <f t="shared" si="10"/>
        <v>46205.391226851854</v>
      </c>
      <c r="CN131">
        <f t="shared" si="11"/>
        <v>0</v>
      </c>
      <c r="CO131" t="str">
        <f>VLOOKUP(A131,Sheet1!$A$2:$B$221,2,0)</f>
        <v>East Zone</v>
      </c>
    </row>
    <row r="132" spans="1:93" x14ac:dyDescent="0.35">
      <c r="A132" t="s">
        <v>4863</v>
      </c>
      <c r="B132">
        <v>350</v>
      </c>
      <c r="C132" t="s">
        <v>9332</v>
      </c>
      <c r="D132" t="s">
        <v>678</v>
      </c>
      <c r="E132" t="s">
        <v>427</v>
      </c>
      <c r="F132" t="s">
        <v>428</v>
      </c>
      <c r="G132" t="s">
        <v>358</v>
      </c>
      <c r="H132" t="s">
        <v>4875</v>
      </c>
      <c r="I132">
        <v>516163</v>
      </c>
      <c r="J132" t="s">
        <v>4876</v>
      </c>
      <c r="K132" t="s">
        <v>4877</v>
      </c>
      <c r="L132" t="s">
        <v>4622</v>
      </c>
      <c r="M132" t="s">
        <v>4878</v>
      </c>
      <c r="N132">
        <v>90000</v>
      </c>
      <c r="O132" t="s">
        <v>931</v>
      </c>
      <c r="P132" t="s">
        <v>932</v>
      </c>
      <c r="Q132" t="s">
        <v>4879</v>
      </c>
      <c r="R132">
        <v>9900664011</v>
      </c>
      <c r="S132" s="14">
        <v>46205</v>
      </c>
      <c r="T132" t="s">
        <v>4880</v>
      </c>
      <c r="U132" s="31">
        <v>46205.520300925928</v>
      </c>
      <c r="AK132" s="14">
        <v>46205</v>
      </c>
      <c r="AL132" t="s">
        <v>971</v>
      </c>
      <c r="AM132" s="31">
        <v>46205.686550925922</v>
      </c>
      <c r="AQ132" s="31">
        <v>46205.686550925922</v>
      </c>
      <c r="AR132" s="14">
        <v>46205</v>
      </c>
      <c r="AS132" t="s">
        <v>971</v>
      </c>
      <c r="AT132" t="s">
        <v>428</v>
      </c>
      <c r="AU132" t="s">
        <v>678</v>
      </c>
      <c r="AV132" s="14">
        <v>46205</v>
      </c>
      <c r="AW132" t="s">
        <v>4869</v>
      </c>
      <c r="AX132" s="31">
        <v>46205.693472222221</v>
      </c>
      <c r="AY132" s="14">
        <v>46205</v>
      </c>
      <c r="AZ132" t="s">
        <v>933</v>
      </c>
      <c r="BA132" s="31">
        <v>46205.698842592596</v>
      </c>
      <c r="BB132" s="14">
        <v>46205</v>
      </c>
      <c r="BC132" t="s">
        <v>4757</v>
      </c>
      <c r="BD132" s="31">
        <v>46205.704189814816</v>
      </c>
      <c r="BE132" s="14">
        <v>46205</v>
      </c>
      <c r="BF132" t="s">
        <v>942</v>
      </c>
      <c r="BG132" s="31">
        <v>46205.766469907408</v>
      </c>
      <c r="BH132" s="14">
        <v>46205</v>
      </c>
      <c r="BI132" t="s">
        <v>942</v>
      </c>
      <c r="BJ132" s="31">
        <v>46205.768703703703</v>
      </c>
      <c r="BW132" s="14">
        <v>46205</v>
      </c>
      <c r="BX132" t="s">
        <v>942</v>
      </c>
      <c r="BY132" s="31">
        <v>46205.773206018515</v>
      </c>
      <c r="BZ132" s="14">
        <v>46205</v>
      </c>
      <c r="CA132" t="s">
        <v>938</v>
      </c>
      <c r="CB132" s="31">
        <v>46205.777499999997</v>
      </c>
      <c r="CF132" s="14">
        <v>46205</v>
      </c>
      <c r="CG132" t="s">
        <v>2390</v>
      </c>
      <c r="CH132" s="31">
        <v>46205.819780092592</v>
      </c>
      <c r="CM132" s="4">
        <f t="shared" si="10"/>
        <v>46205.520300925928</v>
      </c>
      <c r="CN132">
        <f t="shared" si="11"/>
        <v>0</v>
      </c>
      <c r="CO132" t="str">
        <f>VLOOKUP(A132,Sheet1!$A$2:$B$221,2,0)</f>
        <v>East Zone</v>
      </c>
    </row>
    <row r="133" spans="1:93" x14ac:dyDescent="0.35">
      <c r="A133" t="s">
        <v>4863</v>
      </c>
      <c r="B133">
        <v>350</v>
      </c>
      <c r="C133" t="s">
        <v>9332</v>
      </c>
      <c r="D133" t="s">
        <v>678</v>
      </c>
      <c r="E133" t="s">
        <v>427</v>
      </c>
      <c r="F133" t="s">
        <v>428</v>
      </c>
      <c r="G133" t="s">
        <v>358</v>
      </c>
      <c r="H133" t="s">
        <v>4881</v>
      </c>
      <c r="I133">
        <v>649509</v>
      </c>
      <c r="J133" t="s">
        <v>3595</v>
      </c>
      <c r="K133" t="s">
        <v>3596</v>
      </c>
      <c r="L133" t="s">
        <v>4622</v>
      </c>
      <c r="M133" t="s">
        <v>4882</v>
      </c>
      <c r="N133">
        <v>45000</v>
      </c>
      <c r="O133" t="s">
        <v>4630</v>
      </c>
      <c r="P133" t="s">
        <v>4631</v>
      </c>
      <c r="Q133" t="s">
        <v>4883</v>
      </c>
      <c r="R133">
        <v>9810940742</v>
      </c>
      <c r="S133" s="14">
        <v>46204</v>
      </c>
      <c r="T133" t="s">
        <v>4884</v>
      </c>
      <c r="U133" s="31">
        <v>46204.421770833331</v>
      </c>
      <c r="AK133" s="14">
        <v>46204</v>
      </c>
      <c r="AL133" t="s">
        <v>971</v>
      </c>
      <c r="AM133" s="31">
        <v>46204.551226851851</v>
      </c>
      <c r="AQ133" s="31">
        <v>46204.551226851851</v>
      </c>
      <c r="AR133" s="14">
        <v>46204</v>
      </c>
      <c r="AS133" t="s">
        <v>971</v>
      </c>
      <c r="AT133" t="s">
        <v>428</v>
      </c>
      <c r="AU133" t="s">
        <v>678</v>
      </c>
      <c r="AV133" s="14">
        <v>46204</v>
      </c>
      <c r="AW133" t="s">
        <v>4869</v>
      </c>
      <c r="AX133" s="31">
        <v>46204.555983796294</v>
      </c>
      <c r="AY133" s="14">
        <v>46204</v>
      </c>
      <c r="AZ133" t="s">
        <v>933</v>
      </c>
      <c r="BA133" s="31">
        <v>46204.564456018517</v>
      </c>
      <c r="BB133" s="14">
        <v>46204</v>
      </c>
      <c r="BC133" t="s">
        <v>4676</v>
      </c>
      <c r="BD133" s="31">
        <v>46204.610856481479</v>
      </c>
      <c r="BE133" s="14">
        <v>46204</v>
      </c>
      <c r="BF133" t="s">
        <v>973</v>
      </c>
      <c r="BG133" s="31">
        <v>46204.716064814813</v>
      </c>
      <c r="BH133" s="14">
        <v>46204</v>
      </c>
      <c r="BI133" t="s">
        <v>973</v>
      </c>
      <c r="BJ133" s="31">
        <v>46204.719826388886</v>
      </c>
      <c r="BW133" s="14">
        <v>46204</v>
      </c>
      <c r="BX133" t="s">
        <v>973</v>
      </c>
      <c r="BY133" s="31">
        <v>46204.731145833335</v>
      </c>
      <c r="BZ133" s="14">
        <v>46204</v>
      </c>
      <c r="CA133" t="s">
        <v>944</v>
      </c>
      <c r="CB133" s="31">
        <v>46204.737916666665</v>
      </c>
      <c r="CF133" s="14">
        <v>46205</v>
      </c>
      <c r="CG133" t="s">
        <v>2390</v>
      </c>
      <c r="CH133" s="31">
        <v>46205.667939814812</v>
      </c>
      <c r="CM133" s="4">
        <f t="shared" si="10"/>
        <v>46204.421770833331</v>
      </c>
      <c r="CN133">
        <f t="shared" si="11"/>
        <v>0</v>
      </c>
      <c r="CO133" t="str">
        <f>VLOOKUP(A133,Sheet1!$A$2:$B$221,2,0)</f>
        <v>East Zone</v>
      </c>
    </row>
    <row r="134" spans="1:93" x14ac:dyDescent="0.35">
      <c r="A134" t="s">
        <v>4863</v>
      </c>
      <c r="B134">
        <v>350</v>
      </c>
      <c r="C134" t="s">
        <v>9332</v>
      </c>
      <c r="D134" t="s">
        <v>678</v>
      </c>
      <c r="E134" t="s">
        <v>427</v>
      </c>
      <c r="F134" t="s">
        <v>428</v>
      </c>
      <c r="G134" t="s">
        <v>358</v>
      </c>
      <c r="H134" t="s">
        <v>3594</v>
      </c>
      <c r="I134">
        <v>655467</v>
      </c>
      <c r="J134" t="s">
        <v>3595</v>
      </c>
      <c r="K134" t="s">
        <v>3596</v>
      </c>
      <c r="L134" t="s">
        <v>4622</v>
      </c>
      <c r="M134" t="s">
        <v>4885</v>
      </c>
      <c r="N134">
        <v>75000</v>
      </c>
      <c r="O134" t="s">
        <v>974</v>
      </c>
      <c r="P134" t="s">
        <v>975</v>
      </c>
      <c r="Q134" t="s">
        <v>4030</v>
      </c>
      <c r="R134">
        <v>5081235679</v>
      </c>
      <c r="S134" s="14">
        <v>46205</v>
      </c>
      <c r="T134" t="s">
        <v>4884</v>
      </c>
      <c r="U134" s="31">
        <v>46205.418541666666</v>
      </c>
      <c r="AK134" s="14">
        <v>46205</v>
      </c>
      <c r="AL134" t="s">
        <v>971</v>
      </c>
      <c r="AM134" s="31">
        <v>46205.527199074073</v>
      </c>
      <c r="AQ134" s="31">
        <v>46205.527199074073</v>
      </c>
      <c r="AR134" s="14">
        <v>46205</v>
      </c>
      <c r="AS134" t="s">
        <v>971</v>
      </c>
      <c r="AT134" t="s">
        <v>428</v>
      </c>
      <c r="AU134" t="s">
        <v>678</v>
      </c>
      <c r="AV134" s="14">
        <v>46205</v>
      </c>
      <c r="AW134" t="s">
        <v>4869</v>
      </c>
      <c r="AX134" s="31">
        <v>46205.533483796295</v>
      </c>
      <c r="AY134" s="14">
        <v>46205</v>
      </c>
      <c r="AZ134" t="s">
        <v>933</v>
      </c>
      <c r="BA134" s="31">
        <v>46205.544016203705</v>
      </c>
      <c r="BB134" s="14">
        <v>46205</v>
      </c>
      <c r="BC134" t="s">
        <v>4886</v>
      </c>
      <c r="BD134" s="31">
        <v>46205.584201388891</v>
      </c>
      <c r="BE134" s="14">
        <v>46205</v>
      </c>
      <c r="BF134" t="s">
        <v>937</v>
      </c>
      <c r="BG134" s="31">
        <v>46205.618078703701</v>
      </c>
      <c r="BH134" s="14">
        <v>46205</v>
      </c>
      <c r="BI134" t="s">
        <v>937</v>
      </c>
      <c r="BJ134" s="31">
        <v>46205.619143518517</v>
      </c>
      <c r="BW134" s="14">
        <v>46205</v>
      </c>
      <c r="BX134" t="s">
        <v>937</v>
      </c>
      <c r="BY134" s="31">
        <v>46205.632303240738</v>
      </c>
      <c r="BZ134" s="14">
        <v>46205</v>
      </c>
      <c r="CA134" t="s">
        <v>944</v>
      </c>
      <c r="CB134" s="31">
        <v>46205.640486111108</v>
      </c>
      <c r="CF134" s="14">
        <v>46205</v>
      </c>
      <c r="CG134" t="s">
        <v>2390</v>
      </c>
      <c r="CH134" s="31">
        <v>46205.739432870374</v>
      </c>
      <c r="CM134" s="4">
        <f t="shared" si="10"/>
        <v>46205.418541666666</v>
      </c>
      <c r="CN134">
        <f t="shared" si="11"/>
        <v>0</v>
      </c>
      <c r="CO134" t="str">
        <f>VLOOKUP(A134,Sheet1!$A$2:$B$221,2,0)</f>
        <v>East Zone</v>
      </c>
    </row>
    <row r="135" spans="1:93" x14ac:dyDescent="0.35">
      <c r="A135" t="s">
        <v>4863</v>
      </c>
      <c r="B135">
        <v>350</v>
      </c>
      <c r="C135" t="s">
        <v>9332</v>
      </c>
      <c r="D135" t="s">
        <v>678</v>
      </c>
      <c r="E135" t="s">
        <v>427</v>
      </c>
      <c r="F135" t="s">
        <v>428</v>
      </c>
      <c r="G135" t="s">
        <v>358</v>
      </c>
      <c r="H135" t="s">
        <v>4887</v>
      </c>
      <c r="I135">
        <v>666224</v>
      </c>
      <c r="J135" t="s">
        <v>3595</v>
      </c>
      <c r="K135" t="s">
        <v>3596</v>
      </c>
      <c r="L135" t="s">
        <v>4622</v>
      </c>
      <c r="M135" t="s">
        <v>4888</v>
      </c>
      <c r="N135">
        <v>55000</v>
      </c>
      <c r="O135" t="s">
        <v>4041</v>
      </c>
      <c r="P135" t="s">
        <v>4042</v>
      </c>
      <c r="Q135" t="s">
        <v>4889</v>
      </c>
      <c r="R135">
        <v>1481259468</v>
      </c>
      <c r="S135" s="14">
        <v>46206</v>
      </c>
      <c r="T135" t="s">
        <v>4884</v>
      </c>
      <c r="U135" s="31">
        <v>46206.46371527778</v>
      </c>
      <c r="AK135" s="14">
        <v>46206</v>
      </c>
      <c r="AL135" t="s">
        <v>971</v>
      </c>
      <c r="AM135" s="31">
        <v>46206.551087962966</v>
      </c>
      <c r="AQ135" s="31">
        <v>46206.551087962966</v>
      </c>
      <c r="AR135" s="14">
        <v>46206</v>
      </c>
      <c r="AS135" t="s">
        <v>971</v>
      </c>
      <c r="AT135" t="s">
        <v>428</v>
      </c>
      <c r="AU135" t="s">
        <v>678</v>
      </c>
      <c r="AV135" s="14">
        <v>46206</v>
      </c>
      <c r="AW135" t="s">
        <v>2390</v>
      </c>
      <c r="AX135" s="31">
        <v>46206.567939814813</v>
      </c>
      <c r="AY135" s="14">
        <v>46206</v>
      </c>
      <c r="AZ135" t="s">
        <v>933</v>
      </c>
      <c r="BA135" s="31">
        <v>46206.586759259262</v>
      </c>
      <c r="BB135" s="14">
        <v>46206</v>
      </c>
      <c r="BC135" t="s">
        <v>4757</v>
      </c>
      <c r="BD135" s="31">
        <v>46206.628275462965</v>
      </c>
      <c r="BE135" s="14">
        <v>46206</v>
      </c>
      <c r="BF135" t="s">
        <v>972</v>
      </c>
      <c r="BG135" s="31">
        <v>46206.667615740742</v>
      </c>
      <c r="BH135" s="14">
        <v>46206</v>
      </c>
      <c r="BI135" t="s">
        <v>972</v>
      </c>
      <c r="BJ135" s="31">
        <v>46206.668680555558</v>
      </c>
      <c r="BW135" s="14">
        <v>46206</v>
      </c>
      <c r="BX135" t="s">
        <v>972</v>
      </c>
      <c r="BY135" s="31">
        <v>46206.677881944444</v>
      </c>
      <c r="BZ135" s="14">
        <v>46206</v>
      </c>
      <c r="CA135" t="s">
        <v>944</v>
      </c>
      <c r="CB135" s="31">
        <v>46206.6872337963</v>
      </c>
      <c r="CF135" s="14">
        <v>46206</v>
      </c>
      <c r="CG135" t="s">
        <v>4869</v>
      </c>
      <c r="CH135" s="31">
        <v>46206.768379629626</v>
      </c>
      <c r="CM135" s="4">
        <f t="shared" si="10"/>
        <v>46206.46371527778</v>
      </c>
      <c r="CN135">
        <f t="shared" si="11"/>
        <v>0</v>
      </c>
      <c r="CO135" t="str">
        <f>VLOOKUP(A135,Sheet1!$A$2:$B$221,2,0)</f>
        <v>East Zone</v>
      </c>
    </row>
    <row r="136" spans="1:93" x14ac:dyDescent="0.35">
      <c r="A136" t="s">
        <v>4890</v>
      </c>
      <c r="B136">
        <v>354</v>
      </c>
      <c r="C136" t="s">
        <v>9332</v>
      </c>
      <c r="D136" t="s">
        <v>678</v>
      </c>
      <c r="E136" t="s">
        <v>429</v>
      </c>
      <c r="F136" t="s">
        <v>430</v>
      </c>
      <c r="G136" t="s">
        <v>352</v>
      </c>
      <c r="H136" t="s">
        <v>4891</v>
      </c>
      <c r="I136">
        <v>144402</v>
      </c>
      <c r="J136" t="s">
        <v>4767</v>
      </c>
      <c r="K136" t="s">
        <v>4892</v>
      </c>
      <c r="L136" t="s">
        <v>4622</v>
      </c>
      <c r="M136" t="s">
        <v>4893</v>
      </c>
      <c r="N136">
        <v>75000</v>
      </c>
      <c r="O136" t="s">
        <v>1261</v>
      </c>
      <c r="P136" t="s">
        <v>1262</v>
      </c>
      <c r="Q136" t="s">
        <v>4894</v>
      </c>
      <c r="R136">
        <v>6333469562</v>
      </c>
      <c r="S136" s="14">
        <v>46205</v>
      </c>
      <c r="T136" t="s">
        <v>4895</v>
      </c>
      <c r="U136" s="31">
        <v>46205.558854166666</v>
      </c>
      <c r="AK136" s="14">
        <v>46205</v>
      </c>
      <c r="AL136" t="s">
        <v>2938</v>
      </c>
      <c r="AM136" s="31">
        <v>46205.633136574077</v>
      </c>
      <c r="AQ136" s="31">
        <v>46205.633136574077</v>
      </c>
      <c r="AR136" s="14">
        <v>46205</v>
      </c>
      <c r="AS136" t="s">
        <v>2938</v>
      </c>
      <c r="AT136" t="s">
        <v>430</v>
      </c>
      <c r="AU136" t="s">
        <v>678</v>
      </c>
      <c r="AV136" s="14">
        <v>46205</v>
      </c>
      <c r="AW136" t="s">
        <v>981</v>
      </c>
      <c r="AX136" s="31">
        <v>46205.634155092594</v>
      </c>
      <c r="AY136" s="14">
        <v>46205</v>
      </c>
      <c r="AZ136" t="s">
        <v>933</v>
      </c>
      <c r="BA136" s="31">
        <v>46205.644525462965</v>
      </c>
      <c r="BB136" s="14">
        <v>46205</v>
      </c>
      <c r="BC136" t="s">
        <v>4628</v>
      </c>
      <c r="BD136" s="31">
        <v>46205.661493055559</v>
      </c>
      <c r="BE136" s="14">
        <v>46205</v>
      </c>
      <c r="BF136" t="s">
        <v>942</v>
      </c>
      <c r="BG136" s="31">
        <v>46205.688321759262</v>
      </c>
      <c r="BH136" s="14">
        <v>46205</v>
      </c>
      <c r="BI136" t="s">
        <v>942</v>
      </c>
      <c r="BJ136" s="31">
        <v>46205.69023148148</v>
      </c>
      <c r="BW136" s="14">
        <v>46205</v>
      </c>
      <c r="BX136" t="s">
        <v>942</v>
      </c>
      <c r="BY136" s="31">
        <v>46205.699374999997</v>
      </c>
      <c r="BZ136" s="14">
        <v>46205</v>
      </c>
      <c r="CA136" t="s">
        <v>957</v>
      </c>
      <c r="CB136" s="31">
        <v>46205.715486111112</v>
      </c>
      <c r="CF136" s="14">
        <v>46205</v>
      </c>
      <c r="CG136" t="s">
        <v>981</v>
      </c>
      <c r="CH136" s="31">
        <v>46205.750486111108</v>
      </c>
      <c r="CM136" s="4">
        <f t="shared" si="10"/>
        <v>46205.558854166666</v>
      </c>
      <c r="CN136">
        <f t="shared" si="11"/>
        <v>0</v>
      </c>
      <c r="CO136" t="str">
        <f>VLOOKUP(A136,Sheet1!$A$2:$B$221,2,0)</f>
        <v>East Zone</v>
      </c>
    </row>
    <row r="137" spans="1:93" x14ac:dyDescent="0.35">
      <c r="A137" t="s">
        <v>4890</v>
      </c>
      <c r="B137">
        <v>354</v>
      </c>
      <c r="C137" t="s">
        <v>9332</v>
      </c>
      <c r="D137" t="s">
        <v>678</v>
      </c>
      <c r="E137" t="s">
        <v>429</v>
      </c>
      <c r="F137" t="s">
        <v>430</v>
      </c>
      <c r="G137" t="s">
        <v>352</v>
      </c>
      <c r="H137" t="s">
        <v>4896</v>
      </c>
      <c r="I137">
        <v>355910</v>
      </c>
      <c r="J137" t="s">
        <v>976</v>
      </c>
      <c r="K137" t="s">
        <v>977</v>
      </c>
      <c r="L137" t="s">
        <v>4622</v>
      </c>
      <c r="M137" t="s">
        <v>4897</v>
      </c>
      <c r="N137">
        <v>50000</v>
      </c>
      <c r="O137" t="s">
        <v>1228</v>
      </c>
      <c r="P137" t="s">
        <v>1229</v>
      </c>
      <c r="Q137" t="s">
        <v>4898</v>
      </c>
      <c r="R137">
        <v>7307610941</v>
      </c>
      <c r="S137" s="14">
        <v>46206</v>
      </c>
      <c r="T137" t="s">
        <v>4899</v>
      </c>
      <c r="U137" s="31">
        <v>46206.572291666664</v>
      </c>
      <c r="AK137" s="14">
        <v>46206</v>
      </c>
      <c r="AL137" t="s">
        <v>2938</v>
      </c>
      <c r="AM137" s="31">
        <v>46206.595243055555</v>
      </c>
      <c r="AQ137" s="31">
        <v>46206.595243055555</v>
      </c>
      <c r="AR137" s="14">
        <v>46206</v>
      </c>
      <c r="AS137" t="s">
        <v>2938</v>
      </c>
      <c r="AT137" t="s">
        <v>430</v>
      </c>
      <c r="AU137" t="s">
        <v>678</v>
      </c>
      <c r="AV137" s="14">
        <v>46206</v>
      </c>
      <c r="AW137" t="s">
        <v>4899</v>
      </c>
      <c r="AX137" s="31">
        <v>46206.606851851851</v>
      </c>
      <c r="AY137" s="14">
        <v>46206</v>
      </c>
      <c r="AZ137" t="s">
        <v>933</v>
      </c>
      <c r="BA137" s="31">
        <v>46206.615868055553</v>
      </c>
      <c r="BB137" s="14">
        <v>46206</v>
      </c>
      <c r="BC137" t="s">
        <v>4663</v>
      </c>
      <c r="BD137" s="31">
        <v>46206.65761574074</v>
      </c>
      <c r="BE137" s="14">
        <v>46206</v>
      </c>
      <c r="BF137" t="s">
        <v>972</v>
      </c>
      <c r="BG137" s="31">
        <v>46206.693391203706</v>
      </c>
      <c r="BH137" s="14">
        <v>46206</v>
      </c>
      <c r="BI137" t="s">
        <v>972</v>
      </c>
      <c r="BJ137" s="31">
        <v>46206.695092592592</v>
      </c>
      <c r="BW137" s="14">
        <v>46206</v>
      </c>
      <c r="BX137" t="s">
        <v>972</v>
      </c>
      <c r="BY137" s="31">
        <v>46206.711828703701</v>
      </c>
      <c r="BZ137" s="14">
        <v>46206</v>
      </c>
      <c r="CA137" t="s">
        <v>944</v>
      </c>
      <c r="CB137" s="31">
        <v>46206.727256944447</v>
      </c>
      <c r="CF137" s="14">
        <v>46206</v>
      </c>
      <c r="CG137" t="s">
        <v>981</v>
      </c>
      <c r="CH137" s="31">
        <v>46206.744629629633</v>
      </c>
      <c r="CM137" s="4">
        <f t="shared" si="10"/>
        <v>46206.572291666664</v>
      </c>
      <c r="CN137">
        <f t="shared" si="11"/>
        <v>0</v>
      </c>
      <c r="CO137" t="str">
        <f>VLOOKUP(A137,Sheet1!$A$2:$B$221,2,0)</f>
        <v>East Zone</v>
      </c>
    </row>
    <row r="138" spans="1:93" x14ac:dyDescent="0.35">
      <c r="A138" t="s">
        <v>4890</v>
      </c>
      <c r="B138">
        <v>354</v>
      </c>
      <c r="C138" t="s">
        <v>9332</v>
      </c>
      <c r="D138" t="s">
        <v>678</v>
      </c>
      <c r="E138" t="s">
        <v>429</v>
      </c>
      <c r="F138" t="s">
        <v>430</v>
      </c>
      <c r="G138" t="s">
        <v>352</v>
      </c>
      <c r="H138" t="s">
        <v>4896</v>
      </c>
      <c r="I138">
        <v>355910</v>
      </c>
      <c r="J138" t="s">
        <v>976</v>
      </c>
      <c r="K138" t="s">
        <v>977</v>
      </c>
      <c r="L138" t="s">
        <v>4622</v>
      </c>
      <c r="M138" t="s">
        <v>4900</v>
      </c>
      <c r="N138">
        <v>65000</v>
      </c>
      <c r="O138" t="s">
        <v>1264</v>
      </c>
      <c r="P138" t="s">
        <v>1265</v>
      </c>
      <c r="Q138" t="s">
        <v>1575</v>
      </c>
      <c r="R138">
        <v>9929064230</v>
      </c>
      <c r="S138" s="14">
        <v>46205</v>
      </c>
      <c r="T138" t="s">
        <v>4899</v>
      </c>
      <c r="U138" s="31">
        <v>46205.587546296294</v>
      </c>
      <c r="AK138" s="14">
        <v>46205</v>
      </c>
      <c r="AL138" t="s">
        <v>981</v>
      </c>
      <c r="AM138" s="31">
        <v>46205.617210648146</v>
      </c>
      <c r="AQ138" s="31">
        <v>46205.617210648146</v>
      </c>
      <c r="AR138" s="14">
        <v>46205</v>
      </c>
      <c r="AS138" t="s">
        <v>981</v>
      </c>
      <c r="AT138" t="s">
        <v>4901</v>
      </c>
      <c r="AU138" t="s">
        <v>677</v>
      </c>
      <c r="AV138" s="14">
        <v>46205</v>
      </c>
      <c r="AW138" t="s">
        <v>981</v>
      </c>
      <c r="AX138" s="31">
        <v>46205.624351851853</v>
      </c>
      <c r="AY138" s="14">
        <v>46205</v>
      </c>
      <c r="AZ138" t="s">
        <v>933</v>
      </c>
      <c r="BA138" s="31">
        <v>46205.644537037035</v>
      </c>
      <c r="BB138" s="14">
        <v>46205</v>
      </c>
      <c r="BC138" t="s">
        <v>4628</v>
      </c>
      <c r="BD138" s="31">
        <v>46205.659409722219</v>
      </c>
      <c r="BE138" s="14">
        <v>46205</v>
      </c>
      <c r="BF138" t="s">
        <v>942</v>
      </c>
      <c r="BG138" s="31">
        <v>46205.681435185186</v>
      </c>
      <c r="BH138" s="14">
        <v>46205</v>
      </c>
      <c r="BI138" t="s">
        <v>942</v>
      </c>
      <c r="BJ138" s="31">
        <v>46205.691793981481</v>
      </c>
      <c r="BK138" s="14">
        <v>46205</v>
      </c>
      <c r="BL138" t="s">
        <v>942</v>
      </c>
      <c r="BM138" s="31">
        <v>46205.684363425928</v>
      </c>
      <c r="BW138" s="14">
        <v>46205</v>
      </c>
      <c r="BX138" t="s">
        <v>942</v>
      </c>
      <c r="BY138" s="31">
        <v>46205.69871527778</v>
      </c>
      <c r="BZ138" s="14">
        <v>46205</v>
      </c>
      <c r="CA138" t="s">
        <v>957</v>
      </c>
      <c r="CB138" s="31">
        <v>46205.706412037034</v>
      </c>
      <c r="CF138" s="14">
        <v>46205</v>
      </c>
      <c r="CG138" t="s">
        <v>981</v>
      </c>
      <c r="CH138" s="31">
        <v>46205.787187499998</v>
      </c>
      <c r="CM138" s="4">
        <f t="shared" si="10"/>
        <v>46205.587546296294</v>
      </c>
      <c r="CN138">
        <f t="shared" si="11"/>
        <v>0</v>
      </c>
      <c r="CO138" t="str">
        <f>VLOOKUP(A138,Sheet1!$A$2:$B$221,2,0)</f>
        <v>East Zone</v>
      </c>
    </row>
    <row r="139" spans="1:93" x14ac:dyDescent="0.35">
      <c r="A139" t="s">
        <v>4890</v>
      </c>
      <c r="B139">
        <v>354</v>
      </c>
      <c r="C139" t="s">
        <v>9332</v>
      </c>
      <c r="D139" t="s">
        <v>678</v>
      </c>
      <c r="E139" t="s">
        <v>429</v>
      </c>
      <c r="F139" t="s">
        <v>430</v>
      </c>
      <c r="G139" t="s">
        <v>352</v>
      </c>
      <c r="H139" t="s">
        <v>4896</v>
      </c>
      <c r="I139">
        <v>355910</v>
      </c>
      <c r="J139" t="s">
        <v>976</v>
      </c>
      <c r="K139" t="s">
        <v>977</v>
      </c>
      <c r="L139" t="s">
        <v>4622</v>
      </c>
      <c r="M139" t="s">
        <v>4900</v>
      </c>
      <c r="N139">
        <v>70000</v>
      </c>
      <c r="O139" t="s">
        <v>1235</v>
      </c>
      <c r="P139" t="s">
        <v>1236</v>
      </c>
      <c r="Q139" t="s">
        <v>4902</v>
      </c>
      <c r="R139">
        <v>9359395246</v>
      </c>
      <c r="S139" s="14">
        <v>46205</v>
      </c>
      <c r="T139" t="s">
        <v>4899</v>
      </c>
      <c r="U139" s="31">
        <v>46205.587581018517</v>
      </c>
      <c r="AK139" s="14">
        <v>46205</v>
      </c>
      <c r="AL139" t="s">
        <v>981</v>
      </c>
      <c r="AM139" s="31">
        <v>46205.6171875</v>
      </c>
      <c r="AQ139" s="31">
        <v>46205.6171875</v>
      </c>
      <c r="AR139" s="14">
        <v>46205</v>
      </c>
      <c r="AS139" t="s">
        <v>981</v>
      </c>
      <c r="AT139" t="s">
        <v>4901</v>
      </c>
      <c r="AU139" t="s">
        <v>677</v>
      </c>
      <c r="AV139" s="14">
        <v>46205</v>
      </c>
      <c r="AW139" t="s">
        <v>981</v>
      </c>
      <c r="AX139" s="31">
        <v>46205.624328703707</v>
      </c>
      <c r="AY139" s="14">
        <v>46205</v>
      </c>
      <c r="AZ139" t="s">
        <v>933</v>
      </c>
      <c r="BA139" s="31">
        <v>46205.644537037035</v>
      </c>
      <c r="BB139" s="14">
        <v>46205</v>
      </c>
      <c r="BC139" t="s">
        <v>4628</v>
      </c>
      <c r="BD139" s="31">
        <v>46205.659386574072</v>
      </c>
      <c r="BE139" s="14">
        <v>46205</v>
      </c>
      <c r="BF139" t="s">
        <v>942</v>
      </c>
      <c r="BG139" s="31">
        <v>46205.681423611109</v>
      </c>
      <c r="BH139" s="14">
        <v>46205</v>
      </c>
      <c r="BI139" t="s">
        <v>943</v>
      </c>
      <c r="BJ139" s="31">
        <v>46205.725185185183</v>
      </c>
      <c r="BK139" s="14">
        <v>46205</v>
      </c>
      <c r="BL139" t="s">
        <v>942</v>
      </c>
      <c r="BM139" s="31">
        <v>46205.684340277781</v>
      </c>
      <c r="BW139" s="14">
        <v>46205</v>
      </c>
      <c r="BX139" t="s">
        <v>943</v>
      </c>
      <c r="BY139" s="31">
        <v>46205.731412037036</v>
      </c>
      <c r="BZ139" s="14">
        <v>46205</v>
      </c>
      <c r="CA139" t="s">
        <v>944</v>
      </c>
      <c r="CB139" s="31">
        <v>46205.735138888886</v>
      </c>
      <c r="CF139" s="14">
        <v>46205</v>
      </c>
      <c r="CG139" t="s">
        <v>981</v>
      </c>
      <c r="CH139" s="31">
        <v>46205.787187499998</v>
      </c>
      <c r="CM139" s="4">
        <f t="shared" si="10"/>
        <v>46205.587581018517</v>
      </c>
      <c r="CN139">
        <f t="shared" si="11"/>
        <v>0</v>
      </c>
      <c r="CO139" t="str">
        <f>VLOOKUP(A139,Sheet1!$A$2:$B$221,2,0)</f>
        <v>East Zone</v>
      </c>
    </row>
    <row r="140" spans="1:93" x14ac:dyDescent="0.35">
      <c r="A140" t="s">
        <v>4890</v>
      </c>
      <c r="B140">
        <v>354</v>
      </c>
      <c r="C140" t="s">
        <v>9332</v>
      </c>
      <c r="D140" t="s">
        <v>678</v>
      </c>
      <c r="E140" t="s">
        <v>429</v>
      </c>
      <c r="F140" t="s">
        <v>430</v>
      </c>
      <c r="G140" t="s">
        <v>352</v>
      </c>
      <c r="H140" t="s">
        <v>4903</v>
      </c>
      <c r="I140">
        <v>356542</v>
      </c>
      <c r="J140" t="s">
        <v>976</v>
      </c>
      <c r="K140" t="s">
        <v>977</v>
      </c>
      <c r="L140" t="s">
        <v>4622</v>
      </c>
      <c r="M140" t="s">
        <v>4904</v>
      </c>
      <c r="N140">
        <v>45000</v>
      </c>
      <c r="O140" t="s">
        <v>4598</v>
      </c>
      <c r="P140" t="s">
        <v>4599</v>
      </c>
      <c r="Q140" t="s">
        <v>4905</v>
      </c>
      <c r="R140">
        <v>3487383766</v>
      </c>
      <c r="S140" s="14">
        <v>46205</v>
      </c>
      <c r="T140" t="s">
        <v>4899</v>
      </c>
      <c r="U140" s="31">
        <v>46205.424849537034</v>
      </c>
      <c r="AK140" s="14">
        <v>46205</v>
      </c>
      <c r="AL140" t="s">
        <v>981</v>
      </c>
      <c r="AM140" s="31">
        <v>46205.648310185185</v>
      </c>
      <c r="AQ140" s="31">
        <v>46205.648310185185</v>
      </c>
      <c r="AR140" s="14">
        <v>46205</v>
      </c>
      <c r="AS140" t="s">
        <v>981</v>
      </c>
      <c r="AT140" t="s">
        <v>4901</v>
      </c>
      <c r="AU140" t="s">
        <v>677</v>
      </c>
      <c r="AV140" s="14">
        <v>46205</v>
      </c>
      <c r="AW140" t="s">
        <v>981</v>
      </c>
      <c r="AX140" s="31">
        <v>46205.648796296293</v>
      </c>
      <c r="AY140" s="14">
        <v>46205</v>
      </c>
      <c r="AZ140" t="s">
        <v>933</v>
      </c>
      <c r="BA140" s="31">
        <v>46205.658437500002</v>
      </c>
      <c r="BB140" s="14">
        <v>46205</v>
      </c>
      <c r="BC140" t="s">
        <v>4808</v>
      </c>
      <c r="BD140" s="31">
        <v>46205.666712962964</v>
      </c>
      <c r="BE140" s="14">
        <v>46205</v>
      </c>
      <c r="BF140" t="s">
        <v>942</v>
      </c>
      <c r="BG140" s="31">
        <v>46205.703761574077</v>
      </c>
      <c r="BH140" s="14">
        <v>46205</v>
      </c>
      <c r="BI140" t="s">
        <v>942</v>
      </c>
      <c r="BJ140" s="31">
        <v>46205.704571759263</v>
      </c>
      <c r="BW140" s="14">
        <v>46205</v>
      </c>
      <c r="BX140" t="s">
        <v>942</v>
      </c>
      <c r="BY140" s="31">
        <v>46205.736921296295</v>
      </c>
      <c r="BZ140" s="14">
        <v>46205</v>
      </c>
      <c r="CA140" t="s">
        <v>938</v>
      </c>
      <c r="CB140" s="31">
        <v>46205.748726851853</v>
      </c>
      <c r="CF140" s="14">
        <v>46205</v>
      </c>
      <c r="CG140" t="s">
        <v>981</v>
      </c>
      <c r="CH140" s="31">
        <v>46205.806701388887</v>
      </c>
      <c r="CM140" s="4">
        <f t="shared" si="10"/>
        <v>46205.424849537034</v>
      </c>
      <c r="CN140">
        <f t="shared" si="11"/>
        <v>0</v>
      </c>
      <c r="CO140" t="str">
        <f>VLOOKUP(A140,Sheet1!$A$2:$B$221,2,0)</f>
        <v>East Zone</v>
      </c>
    </row>
    <row r="141" spans="1:93" x14ac:dyDescent="0.35">
      <c r="A141" t="s">
        <v>4890</v>
      </c>
      <c r="B141">
        <v>354</v>
      </c>
      <c r="C141" t="s">
        <v>9332</v>
      </c>
      <c r="D141" t="s">
        <v>678</v>
      </c>
      <c r="E141" t="s">
        <v>429</v>
      </c>
      <c r="F141" t="s">
        <v>430</v>
      </c>
      <c r="G141" t="s">
        <v>352</v>
      </c>
      <c r="H141" t="s">
        <v>4906</v>
      </c>
      <c r="I141">
        <v>380131</v>
      </c>
      <c r="J141" t="s">
        <v>2464</v>
      </c>
      <c r="K141" t="s">
        <v>2465</v>
      </c>
      <c r="L141" t="s">
        <v>4622</v>
      </c>
      <c r="M141" t="s">
        <v>4907</v>
      </c>
      <c r="N141">
        <v>60000</v>
      </c>
      <c r="O141" t="s">
        <v>1206</v>
      </c>
      <c r="P141" t="s">
        <v>1207</v>
      </c>
      <c r="Q141" t="s">
        <v>4908</v>
      </c>
      <c r="R141">
        <v>3838607939</v>
      </c>
      <c r="S141" s="14">
        <v>46205</v>
      </c>
      <c r="T141" t="s">
        <v>4909</v>
      </c>
      <c r="U141" s="31">
        <v>46205.505127314813</v>
      </c>
      <c r="AK141" s="14">
        <v>46205</v>
      </c>
      <c r="AL141" t="s">
        <v>2938</v>
      </c>
      <c r="AM141" s="31">
        <v>46205.592048611114</v>
      </c>
      <c r="AQ141" s="31">
        <v>46205.592048611114</v>
      </c>
      <c r="AR141" s="14">
        <v>46205</v>
      </c>
      <c r="AS141" t="s">
        <v>2938</v>
      </c>
      <c r="AT141" t="s">
        <v>430</v>
      </c>
      <c r="AU141" t="s">
        <v>678</v>
      </c>
      <c r="AV141" s="14">
        <v>46205</v>
      </c>
      <c r="AW141" t="s">
        <v>981</v>
      </c>
      <c r="AX141" s="31">
        <v>46205.596689814818</v>
      </c>
      <c r="AY141" s="14">
        <v>46205</v>
      </c>
      <c r="AZ141" t="s">
        <v>933</v>
      </c>
      <c r="BA141" s="31">
        <v>46205.601875</v>
      </c>
      <c r="BB141" s="14">
        <v>46205</v>
      </c>
      <c r="BC141" t="s">
        <v>4716</v>
      </c>
      <c r="BD141" s="31">
        <v>46205.605949074074</v>
      </c>
      <c r="BE141" s="14">
        <v>46205</v>
      </c>
      <c r="BF141" t="s">
        <v>972</v>
      </c>
      <c r="BG141" s="31">
        <v>46205.626770833333</v>
      </c>
      <c r="BH141" s="14">
        <v>46205</v>
      </c>
      <c r="BI141" t="s">
        <v>972</v>
      </c>
      <c r="BJ141" s="31">
        <v>46205.628240740742</v>
      </c>
      <c r="BW141" s="14">
        <v>46205</v>
      </c>
      <c r="BX141" t="s">
        <v>972</v>
      </c>
      <c r="BY141" s="31">
        <v>46205.647974537038</v>
      </c>
      <c r="BZ141" s="14">
        <v>46205</v>
      </c>
      <c r="CA141" t="s">
        <v>944</v>
      </c>
      <c r="CB141" s="31">
        <v>46205.691111111111</v>
      </c>
      <c r="CF141" s="14">
        <v>46205</v>
      </c>
      <c r="CG141" t="s">
        <v>981</v>
      </c>
      <c r="CH141" s="31">
        <v>46205.813437500001</v>
      </c>
      <c r="CM141" s="4">
        <f t="shared" si="10"/>
        <v>46205.505127314813</v>
      </c>
      <c r="CN141">
        <f t="shared" si="11"/>
        <v>0</v>
      </c>
      <c r="CO141" t="str">
        <f>VLOOKUP(A141,Sheet1!$A$2:$B$221,2,0)</f>
        <v>East Zone</v>
      </c>
    </row>
    <row r="142" spans="1:93" x14ac:dyDescent="0.35">
      <c r="A142" t="s">
        <v>4890</v>
      </c>
      <c r="B142">
        <v>354</v>
      </c>
      <c r="C142" t="s">
        <v>9332</v>
      </c>
      <c r="D142" t="s">
        <v>678</v>
      </c>
      <c r="E142" t="s">
        <v>429</v>
      </c>
      <c r="F142" t="s">
        <v>430</v>
      </c>
      <c r="G142" t="s">
        <v>352</v>
      </c>
      <c r="H142" t="s">
        <v>4910</v>
      </c>
      <c r="I142">
        <v>634628</v>
      </c>
      <c r="J142" t="s">
        <v>4911</v>
      </c>
      <c r="K142" t="s">
        <v>4912</v>
      </c>
      <c r="L142" t="s">
        <v>4622</v>
      </c>
      <c r="M142" t="s">
        <v>4913</v>
      </c>
      <c r="N142">
        <v>45000</v>
      </c>
      <c r="O142" t="s">
        <v>4598</v>
      </c>
      <c r="P142" t="s">
        <v>4599</v>
      </c>
      <c r="Q142" t="s">
        <v>4914</v>
      </c>
      <c r="R142">
        <v>9418689353</v>
      </c>
      <c r="S142" s="14">
        <v>46205</v>
      </c>
      <c r="T142" t="s">
        <v>981</v>
      </c>
      <c r="U142" s="31">
        <v>46205.519745370373</v>
      </c>
      <c r="Y142" s="14">
        <v>46205</v>
      </c>
      <c r="Z142" t="s">
        <v>4915</v>
      </c>
      <c r="AA142" s="31">
        <v>46205.52857638889</v>
      </c>
      <c r="AK142" s="14">
        <v>46205</v>
      </c>
      <c r="AL142" t="s">
        <v>2938</v>
      </c>
      <c r="AM142" s="31">
        <v>46205.682511574072</v>
      </c>
      <c r="AQ142" s="31">
        <v>46205.682511574072</v>
      </c>
      <c r="AR142" s="14">
        <v>46205</v>
      </c>
      <c r="AS142" t="s">
        <v>2938</v>
      </c>
      <c r="AT142" t="s">
        <v>430</v>
      </c>
      <c r="AU142" t="s">
        <v>678</v>
      </c>
      <c r="AV142" s="14">
        <v>46206</v>
      </c>
      <c r="AW142" t="s">
        <v>2938</v>
      </c>
      <c r="AX142" s="31">
        <v>46206.349016203705</v>
      </c>
      <c r="AY142" s="14">
        <v>46206</v>
      </c>
      <c r="AZ142" t="s">
        <v>933</v>
      </c>
      <c r="BA142" s="31">
        <v>46206.389108796298</v>
      </c>
      <c r="BB142" s="14">
        <v>46206</v>
      </c>
      <c r="BC142" t="s">
        <v>4701</v>
      </c>
      <c r="BD142" s="31">
        <v>46206.428807870368</v>
      </c>
      <c r="BE142" s="14">
        <v>46206</v>
      </c>
      <c r="BF142" t="s">
        <v>942</v>
      </c>
      <c r="BG142" s="31">
        <v>46206.457557870373</v>
      </c>
      <c r="BH142" s="14">
        <v>46206</v>
      </c>
      <c r="BI142" t="s">
        <v>942</v>
      </c>
      <c r="BJ142" s="31">
        <v>46206.457777777781</v>
      </c>
      <c r="BW142" s="14">
        <v>46206</v>
      </c>
      <c r="BX142" t="s">
        <v>942</v>
      </c>
      <c r="BY142" s="31">
        <v>46206.462824074071</v>
      </c>
      <c r="BZ142" s="14">
        <v>46206</v>
      </c>
      <c r="CA142" t="s">
        <v>944</v>
      </c>
      <c r="CB142" s="31">
        <v>46206.466979166667</v>
      </c>
      <c r="CF142" s="14">
        <v>46206</v>
      </c>
      <c r="CG142" t="s">
        <v>981</v>
      </c>
      <c r="CH142" s="31">
        <v>46206.648506944446</v>
      </c>
      <c r="CM142" s="4">
        <f t="shared" si="10"/>
        <v>46205.52857638889</v>
      </c>
      <c r="CN142">
        <f t="shared" si="11"/>
        <v>0</v>
      </c>
      <c r="CO142" t="str">
        <f>VLOOKUP(A142,Sheet1!$A$2:$B$221,2,0)</f>
        <v>East Zone</v>
      </c>
    </row>
    <row r="143" spans="1:93" x14ac:dyDescent="0.35">
      <c r="A143" t="s">
        <v>4890</v>
      </c>
      <c r="B143">
        <v>354</v>
      </c>
      <c r="C143" t="s">
        <v>9332</v>
      </c>
      <c r="D143" t="s">
        <v>678</v>
      </c>
      <c r="E143" t="s">
        <v>429</v>
      </c>
      <c r="F143" t="s">
        <v>430</v>
      </c>
      <c r="G143" t="s">
        <v>352</v>
      </c>
      <c r="H143" t="s">
        <v>4916</v>
      </c>
      <c r="I143">
        <v>740105</v>
      </c>
      <c r="J143" t="s">
        <v>976</v>
      </c>
      <c r="K143" t="s">
        <v>977</v>
      </c>
      <c r="L143" t="s">
        <v>4622</v>
      </c>
      <c r="M143" t="s">
        <v>4917</v>
      </c>
      <c r="N143">
        <v>77000</v>
      </c>
      <c r="O143" t="s">
        <v>1025</v>
      </c>
      <c r="P143" t="s">
        <v>1026</v>
      </c>
      <c r="Q143" t="s">
        <v>4918</v>
      </c>
      <c r="R143">
        <v>5416535003</v>
      </c>
      <c r="S143" s="14">
        <v>46206</v>
      </c>
      <c r="T143" t="s">
        <v>4899</v>
      </c>
      <c r="U143" s="31">
        <v>46206.401134259257</v>
      </c>
      <c r="AK143" s="14">
        <v>46206</v>
      </c>
      <c r="AL143" t="s">
        <v>2938</v>
      </c>
      <c r="AM143" s="31">
        <v>46206.461354166669</v>
      </c>
      <c r="AQ143" s="31">
        <v>46206.461354166669</v>
      </c>
      <c r="AR143" s="14">
        <v>46206</v>
      </c>
      <c r="AS143" t="s">
        <v>2938</v>
      </c>
      <c r="AT143" t="s">
        <v>430</v>
      </c>
      <c r="AU143" t="s">
        <v>678</v>
      </c>
      <c r="AV143" s="14">
        <v>46206</v>
      </c>
      <c r="AW143" t="s">
        <v>981</v>
      </c>
      <c r="AX143" s="31">
        <v>46206.474988425929</v>
      </c>
      <c r="AY143" s="14">
        <v>46206</v>
      </c>
      <c r="AZ143" t="s">
        <v>933</v>
      </c>
      <c r="BA143" s="31">
        <v>46206.477858796294</v>
      </c>
      <c r="BB143" s="14">
        <v>46206</v>
      </c>
      <c r="BC143" t="s">
        <v>4643</v>
      </c>
      <c r="BD143" s="31">
        <v>46206.495752314811</v>
      </c>
      <c r="BE143" s="14">
        <v>46206</v>
      </c>
      <c r="BF143" t="s">
        <v>955</v>
      </c>
      <c r="BG143" s="31">
        <v>46206.527662037035</v>
      </c>
      <c r="BH143" s="14">
        <v>46206</v>
      </c>
      <c r="BI143" t="s">
        <v>955</v>
      </c>
      <c r="BJ143" s="31">
        <v>46206.528946759259</v>
      </c>
      <c r="BW143" s="14">
        <v>46206</v>
      </c>
      <c r="BX143" t="s">
        <v>955</v>
      </c>
      <c r="BY143" s="31">
        <v>46206.53361111111</v>
      </c>
      <c r="BZ143" s="14">
        <v>46206</v>
      </c>
      <c r="CA143" t="s">
        <v>944</v>
      </c>
      <c r="CB143" s="31">
        <v>46206.540972222225</v>
      </c>
      <c r="CF143" s="14">
        <v>46206</v>
      </c>
      <c r="CG143" t="s">
        <v>981</v>
      </c>
      <c r="CH143" s="31">
        <v>46206.607256944444</v>
      </c>
      <c r="CM143" s="4">
        <f t="shared" si="10"/>
        <v>46206.401134259257</v>
      </c>
      <c r="CN143">
        <f t="shared" si="11"/>
        <v>0</v>
      </c>
      <c r="CO143" t="str">
        <f>VLOOKUP(A143,Sheet1!$A$2:$B$221,2,0)</f>
        <v>East Zone</v>
      </c>
    </row>
    <row r="144" spans="1:93" x14ac:dyDescent="0.35">
      <c r="A144" t="s">
        <v>4890</v>
      </c>
      <c r="B144">
        <v>354</v>
      </c>
      <c r="C144" t="s">
        <v>9332</v>
      </c>
      <c r="D144" t="s">
        <v>678</v>
      </c>
      <c r="E144" t="s">
        <v>429</v>
      </c>
      <c r="F144" t="s">
        <v>430</v>
      </c>
      <c r="G144" t="s">
        <v>352</v>
      </c>
      <c r="H144" t="s">
        <v>4919</v>
      </c>
      <c r="I144">
        <v>750342</v>
      </c>
      <c r="J144" t="s">
        <v>976</v>
      </c>
      <c r="K144" t="s">
        <v>977</v>
      </c>
      <c r="L144" t="s">
        <v>4622</v>
      </c>
      <c r="M144" t="s">
        <v>4920</v>
      </c>
      <c r="N144">
        <v>90000</v>
      </c>
      <c r="O144" t="s">
        <v>978</v>
      </c>
      <c r="P144" t="s">
        <v>979</v>
      </c>
      <c r="Q144" t="s">
        <v>980</v>
      </c>
      <c r="R144">
        <v>7920673762</v>
      </c>
      <c r="S144" s="14">
        <v>46204</v>
      </c>
      <c r="T144" t="s">
        <v>981</v>
      </c>
      <c r="U144" s="31">
        <v>46204.726111111115</v>
      </c>
      <c r="Y144" s="14">
        <v>46204</v>
      </c>
      <c r="Z144" t="s">
        <v>4899</v>
      </c>
      <c r="AA144" s="31">
        <v>46204.729212962964</v>
      </c>
      <c r="AK144" s="14">
        <v>46204</v>
      </c>
      <c r="AL144" t="s">
        <v>981</v>
      </c>
      <c r="AM144" s="31">
        <v>46204.757199074076</v>
      </c>
      <c r="AQ144" s="31">
        <v>46204.757199074076</v>
      </c>
      <c r="AR144" s="14">
        <v>46204</v>
      </c>
      <c r="AS144" t="s">
        <v>981</v>
      </c>
      <c r="AT144" t="s">
        <v>4901</v>
      </c>
      <c r="AU144" t="s">
        <v>677</v>
      </c>
      <c r="AV144" s="14">
        <v>46204</v>
      </c>
      <c r="AW144" t="s">
        <v>981</v>
      </c>
      <c r="AX144" s="31">
        <v>46204.757754629631</v>
      </c>
      <c r="AY144" s="14">
        <v>46205</v>
      </c>
      <c r="AZ144" t="s">
        <v>933</v>
      </c>
      <c r="BA144" s="31">
        <v>46205.395636574074</v>
      </c>
      <c r="BB144" s="14">
        <v>46205</v>
      </c>
      <c r="BC144" t="s">
        <v>4669</v>
      </c>
      <c r="BD144" s="31">
        <v>46205.448217592595</v>
      </c>
      <c r="BE144" s="14">
        <v>46205</v>
      </c>
      <c r="BF144" t="s">
        <v>972</v>
      </c>
      <c r="BG144" s="31">
        <v>46205.476087962961</v>
      </c>
      <c r="BH144" s="14">
        <v>46205</v>
      </c>
      <c r="BI144" t="s">
        <v>972</v>
      </c>
      <c r="BJ144" s="31">
        <v>46205.478900462964</v>
      </c>
      <c r="BW144" s="14">
        <v>46205</v>
      </c>
      <c r="BX144" t="s">
        <v>972</v>
      </c>
      <c r="BY144" s="31">
        <v>46205.483414351853</v>
      </c>
      <c r="BZ144" s="14">
        <v>46205</v>
      </c>
      <c r="CA144" t="s">
        <v>944</v>
      </c>
      <c r="CB144" s="31">
        <v>46205.495196759257</v>
      </c>
      <c r="CF144" s="14">
        <v>46205</v>
      </c>
      <c r="CG144" t="s">
        <v>981</v>
      </c>
      <c r="CH144" s="31">
        <v>46205.793425925927</v>
      </c>
      <c r="CM144" s="4">
        <f t="shared" si="10"/>
        <v>46204.729212962964</v>
      </c>
      <c r="CN144">
        <f t="shared" si="11"/>
        <v>0</v>
      </c>
      <c r="CO144" t="str">
        <f>VLOOKUP(A144,Sheet1!$A$2:$B$221,2,0)</f>
        <v>East Zone</v>
      </c>
    </row>
    <row r="145" spans="1:93" x14ac:dyDescent="0.35">
      <c r="A145" t="s">
        <v>4921</v>
      </c>
      <c r="B145">
        <v>402</v>
      </c>
      <c r="C145" t="s">
        <v>9332</v>
      </c>
      <c r="D145" t="s">
        <v>678</v>
      </c>
      <c r="E145" t="s">
        <v>399</v>
      </c>
      <c r="F145" t="s">
        <v>400</v>
      </c>
      <c r="G145" t="s">
        <v>352</v>
      </c>
      <c r="H145" t="s">
        <v>9968</v>
      </c>
      <c r="I145">
        <v>160213</v>
      </c>
      <c r="J145" t="s">
        <v>2987</v>
      </c>
      <c r="K145" t="s">
        <v>4268</v>
      </c>
      <c r="L145" t="s">
        <v>4622</v>
      </c>
      <c r="M145" t="s">
        <v>9969</v>
      </c>
      <c r="N145">
        <v>50000</v>
      </c>
      <c r="O145" t="s">
        <v>9895</v>
      </c>
      <c r="P145" t="s">
        <v>9896</v>
      </c>
      <c r="Q145" t="s">
        <v>3776</v>
      </c>
      <c r="R145">
        <v>8858355304</v>
      </c>
      <c r="S145" s="14">
        <v>46209</v>
      </c>
      <c r="T145" t="s">
        <v>4928</v>
      </c>
      <c r="U145" s="31">
        <v>46209.707557870373</v>
      </c>
      <c r="AK145" s="14">
        <v>46209</v>
      </c>
      <c r="AL145" t="s">
        <v>4925</v>
      </c>
      <c r="AM145" s="31">
        <v>46209.729768518519</v>
      </c>
      <c r="AQ145" s="31">
        <v>46209.729768518519</v>
      </c>
      <c r="AR145" s="14">
        <v>46209</v>
      </c>
      <c r="AS145" t="s">
        <v>4925</v>
      </c>
      <c r="AT145" t="s">
        <v>400</v>
      </c>
      <c r="AU145" t="s">
        <v>678</v>
      </c>
      <c r="AV145" s="14">
        <v>46209</v>
      </c>
      <c r="AW145" t="s">
        <v>4925</v>
      </c>
      <c r="AX145" s="31">
        <v>46209.730196759258</v>
      </c>
      <c r="AY145" s="14">
        <v>46209</v>
      </c>
      <c r="AZ145" t="s">
        <v>933</v>
      </c>
      <c r="BA145" s="31">
        <v>46209.738194444442</v>
      </c>
      <c r="BB145" s="14">
        <v>46209</v>
      </c>
      <c r="BC145" t="s">
        <v>4633</v>
      </c>
      <c r="BD145" s="31">
        <v>46209.752337962964</v>
      </c>
      <c r="BE145" s="14">
        <v>46209</v>
      </c>
      <c r="BF145" t="s">
        <v>937</v>
      </c>
      <c r="BG145" s="31">
        <v>46209.775092592594</v>
      </c>
      <c r="BH145" s="14">
        <v>46209</v>
      </c>
      <c r="BI145" t="s">
        <v>937</v>
      </c>
      <c r="BJ145" s="31">
        <v>46209.776435185187</v>
      </c>
      <c r="BW145" s="14">
        <v>46209</v>
      </c>
      <c r="BX145" t="s">
        <v>937</v>
      </c>
      <c r="BY145" s="31">
        <v>46209.790324074071</v>
      </c>
      <c r="BZ145" s="14">
        <v>46209</v>
      </c>
      <c r="CA145" t="s">
        <v>944</v>
      </c>
      <c r="CB145" s="31">
        <v>46209.804074074076</v>
      </c>
      <c r="CF145" s="14">
        <v>46209</v>
      </c>
      <c r="CG145" t="s">
        <v>4926</v>
      </c>
      <c r="CH145" s="31">
        <v>46209.836898148147</v>
      </c>
      <c r="CM145" s="4">
        <f t="shared" si="10"/>
        <v>46209.707557870373</v>
      </c>
      <c r="CN145">
        <f t="shared" si="11"/>
        <v>0</v>
      </c>
      <c r="CO145" t="str">
        <f>VLOOKUP(A145,Sheet1!$A$2:$B$221,2,0)</f>
        <v>East Zone</v>
      </c>
    </row>
    <row r="146" spans="1:93" x14ac:dyDescent="0.35">
      <c r="A146" t="s">
        <v>4921</v>
      </c>
      <c r="B146">
        <v>402</v>
      </c>
      <c r="C146" t="s">
        <v>9332</v>
      </c>
      <c r="D146" t="s">
        <v>678</v>
      </c>
      <c r="E146" t="s">
        <v>399</v>
      </c>
      <c r="F146" t="s">
        <v>400</v>
      </c>
      <c r="G146" t="s">
        <v>352</v>
      </c>
      <c r="H146" t="s">
        <v>4922</v>
      </c>
      <c r="I146">
        <v>166602</v>
      </c>
      <c r="J146" t="s">
        <v>2987</v>
      </c>
      <c r="K146" t="s">
        <v>4268</v>
      </c>
      <c r="L146" t="s">
        <v>4622</v>
      </c>
      <c r="M146" t="s">
        <v>4923</v>
      </c>
      <c r="N146">
        <v>55000</v>
      </c>
      <c r="O146" t="s">
        <v>4041</v>
      </c>
      <c r="P146" t="s">
        <v>4042</v>
      </c>
      <c r="Q146" t="s">
        <v>4000</v>
      </c>
      <c r="R146">
        <v>1148961951</v>
      </c>
      <c r="S146" s="14">
        <v>46206</v>
      </c>
      <c r="T146" t="s">
        <v>4924</v>
      </c>
      <c r="U146" s="31">
        <v>46206.468657407408</v>
      </c>
      <c r="AK146" s="14">
        <v>46206</v>
      </c>
      <c r="AL146" t="s">
        <v>4925</v>
      </c>
      <c r="AM146" s="31">
        <v>46206.553263888891</v>
      </c>
      <c r="AQ146" s="31">
        <v>46206.553263888891</v>
      </c>
      <c r="AR146" s="14">
        <v>46206</v>
      </c>
      <c r="AS146" t="s">
        <v>4925</v>
      </c>
      <c r="AT146" t="s">
        <v>400</v>
      </c>
      <c r="AU146" t="s">
        <v>678</v>
      </c>
      <c r="AV146" s="14">
        <v>46206</v>
      </c>
      <c r="AW146" t="s">
        <v>4926</v>
      </c>
      <c r="AX146" s="31">
        <v>46206.556435185186</v>
      </c>
      <c r="AY146" s="14">
        <v>46206</v>
      </c>
      <c r="AZ146" t="s">
        <v>933</v>
      </c>
      <c r="BA146" s="31">
        <v>46206.565995370373</v>
      </c>
      <c r="BB146" s="14">
        <v>46206</v>
      </c>
      <c r="BC146" t="s">
        <v>4643</v>
      </c>
      <c r="BD146" s="31">
        <v>46206.613634259258</v>
      </c>
      <c r="BE146" s="14">
        <v>46206</v>
      </c>
      <c r="BF146" t="s">
        <v>937</v>
      </c>
      <c r="BG146" s="31">
        <v>46206.66914351852</v>
      </c>
      <c r="BH146" s="14">
        <v>46206</v>
      </c>
      <c r="BI146" t="s">
        <v>937</v>
      </c>
      <c r="BJ146" s="31">
        <v>46206.670185185183</v>
      </c>
      <c r="BW146" s="14">
        <v>46206</v>
      </c>
      <c r="BX146" t="s">
        <v>937</v>
      </c>
      <c r="BY146" s="31">
        <v>46206.679976851854</v>
      </c>
      <c r="BZ146" s="14">
        <v>46206</v>
      </c>
      <c r="CA146" t="s">
        <v>944</v>
      </c>
      <c r="CB146" s="31">
        <v>46206.686307870368</v>
      </c>
      <c r="CF146" s="14">
        <v>46206</v>
      </c>
      <c r="CG146" t="s">
        <v>4924</v>
      </c>
      <c r="CH146" s="31">
        <v>46206.747777777775</v>
      </c>
      <c r="CM146" s="4">
        <f t="shared" si="10"/>
        <v>46206.468657407408</v>
      </c>
      <c r="CN146">
        <f t="shared" si="11"/>
        <v>0</v>
      </c>
      <c r="CO146" t="str">
        <f>VLOOKUP(A146,Sheet1!$A$2:$B$221,2,0)</f>
        <v>East Zone</v>
      </c>
    </row>
    <row r="147" spans="1:93" x14ac:dyDescent="0.35">
      <c r="A147" t="s">
        <v>4921</v>
      </c>
      <c r="B147">
        <v>402</v>
      </c>
      <c r="C147" t="s">
        <v>9332</v>
      </c>
      <c r="D147" t="s">
        <v>678</v>
      </c>
      <c r="E147" t="s">
        <v>399</v>
      </c>
      <c r="F147" t="s">
        <v>400</v>
      </c>
      <c r="G147" t="s">
        <v>352</v>
      </c>
      <c r="H147" t="s">
        <v>4266</v>
      </c>
      <c r="I147">
        <v>204378</v>
      </c>
      <c r="J147" t="s">
        <v>2987</v>
      </c>
      <c r="K147" t="s">
        <v>4268</v>
      </c>
      <c r="L147" t="s">
        <v>4622</v>
      </c>
      <c r="M147" t="s">
        <v>4927</v>
      </c>
      <c r="N147">
        <v>90000</v>
      </c>
      <c r="O147" t="s">
        <v>931</v>
      </c>
      <c r="P147" t="s">
        <v>932</v>
      </c>
      <c r="Q147" t="s">
        <v>4267</v>
      </c>
      <c r="R147">
        <v>6445092603</v>
      </c>
      <c r="S147" s="14">
        <v>46205</v>
      </c>
      <c r="T147" t="s">
        <v>4928</v>
      </c>
      <c r="U147" s="31">
        <v>46205.467673611114</v>
      </c>
      <c r="AK147" s="14">
        <v>46205</v>
      </c>
      <c r="AL147" t="s">
        <v>4925</v>
      </c>
      <c r="AM147" s="31">
        <v>46205.667141203703</v>
      </c>
      <c r="AQ147" s="31">
        <v>46205.667141203703</v>
      </c>
      <c r="AR147" s="14">
        <v>46205</v>
      </c>
      <c r="AS147" t="s">
        <v>4925</v>
      </c>
      <c r="AT147" t="s">
        <v>400</v>
      </c>
      <c r="AU147" t="s">
        <v>678</v>
      </c>
      <c r="AV147" s="14">
        <v>46205</v>
      </c>
      <c r="AW147" t="s">
        <v>4926</v>
      </c>
      <c r="AX147" s="31">
        <v>46205.670081018521</v>
      </c>
      <c r="AY147" s="14">
        <v>46205</v>
      </c>
      <c r="AZ147" t="s">
        <v>933</v>
      </c>
      <c r="BA147" s="31">
        <v>46205.675740740742</v>
      </c>
      <c r="BB147" s="14">
        <v>46205</v>
      </c>
      <c r="BC147" t="s">
        <v>4701</v>
      </c>
      <c r="BD147" s="31">
        <v>46205.70521990741</v>
      </c>
      <c r="BE147" s="14">
        <v>46205</v>
      </c>
      <c r="BF147" t="s">
        <v>942</v>
      </c>
      <c r="BG147" s="31">
        <v>46205.768969907411</v>
      </c>
      <c r="BH147" s="14">
        <v>46205</v>
      </c>
      <c r="BI147" t="s">
        <v>942</v>
      </c>
      <c r="BJ147" s="31">
        <v>46205.770115740743</v>
      </c>
      <c r="BW147" s="14">
        <v>46205</v>
      </c>
      <c r="BX147" t="s">
        <v>942</v>
      </c>
      <c r="BY147" s="31">
        <v>46205.773541666669</v>
      </c>
      <c r="BZ147" s="14">
        <v>46205</v>
      </c>
      <c r="CA147" t="s">
        <v>938</v>
      </c>
      <c r="CB147" s="31">
        <v>46205.784861111111</v>
      </c>
      <c r="CF147" s="14">
        <v>46205</v>
      </c>
      <c r="CG147" t="s">
        <v>4926</v>
      </c>
      <c r="CH147" s="31">
        <v>46205.81689814815</v>
      </c>
      <c r="CM147" s="4">
        <f t="shared" ref="CM147:CM171" si="12">IF(AJ147&lt;&gt;"",AJ147,IF(AG147&lt;&gt;"",AG147,IF(AD147&lt;&gt;"",AD147,IF(AA147&lt;&gt;"",AA147,U147))))</f>
        <v>46205.467673611114</v>
      </c>
      <c r="CN147">
        <f t="shared" ref="CN147:CN171" si="13">AK147-INT(CM147)</f>
        <v>0</v>
      </c>
      <c r="CO147" t="str">
        <f>VLOOKUP(A147,Sheet1!$A$2:$B$221,2,0)</f>
        <v>East Zone</v>
      </c>
    </row>
    <row r="148" spans="1:93" x14ac:dyDescent="0.35">
      <c r="A148" t="s">
        <v>4921</v>
      </c>
      <c r="B148">
        <v>402</v>
      </c>
      <c r="C148" t="s">
        <v>9332</v>
      </c>
      <c r="D148" t="s">
        <v>678</v>
      </c>
      <c r="E148" t="s">
        <v>399</v>
      </c>
      <c r="F148" t="s">
        <v>400</v>
      </c>
      <c r="G148" t="s">
        <v>352</v>
      </c>
      <c r="H148" t="s">
        <v>11834</v>
      </c>
      <c r="I148">
        <v>205505</v>
      </c>
      <c r="J148" t="s">
        <v>3777</v>
      </c>
      <c r="K148" t="s">
        <v>3778</v>
      </c>
      <c r="L148" t="s">
        <v>4622</v>
      </c>
      <c r="M148" t="s">
        <v>11835</v>
      </c>
      <c r="N148">
        <v>90000</v>
      </c>
      <c r="O148" t="s">
        <v>931</v>
      </c>
      <c r="P148" t="s">
        <v>932</v>
      </c>
      <c r="Q148" t="s">
        <v>11836</v>
      </c>
      <c r="R148">
        <v>7077213386</v>
      </c>
      <c r="S148" s="14">
        <v>46210</v>
      </c>
      <c r="T148" t="s">
        <v>4935</v>
      </c>
      <c r="U148" s="31">
        <v>46210.410115740742</v>
      </c>
      <c r="AK148" s="14">
        <v>46210</v>
      </c>
      <c r="AL148" t="s">
        <v>4925</v>
      </c>
      <c r="AM148" s="31">
        <v>46210.625555555554</v>
      </c>
      <c r="AQ148" s="31">
        <v>46210.625555555554</v>
      </c>
      <c r="AR148" s="14">
        <v>46210</v>
      </c>
      <c r="AS148" t="s">
        <v>4925</v>
      </c>
      <c r="AT148" t="s">
        <v>400</v>
      </c>
      <c r="AU148" t="s">
        <v>678</v>
      </c>
      <c r="AV148" s="14">
        <v>46210</v>
      </c>
      <c r="AW148" t="s">
        <v>4925</v>
      </c>
      <c r="AX148" s="31">
        <v>46210.627187500002</v>
      </c>
      <c r="AY148" s="14">
        <v>46210</v>
      </c>
      <c r="AZ148" t="s">
        <v>933</v>
      </c>
      <c r="BA148" s="31">
        <v>46210.636331018519</v>
      </c>
      <c r="BB148" s="14">
        <v>46210</v>
      </c>
      <c r="BC148" t="s">
        <v>4684</v>
      </c>
      <c r="BD148" s="31">
        <v>46210.733819444446</v>
      </c>
      <c r="BE148" s="14">
        <v>46210</v>
      </c>
      <c r="BF148" t="s">
        <v>942</v>
      </c>
      <c r="BG148" s="31">
        <v>46210.830567129633</v>
      </c>
      <c r="BH148" s="14">
        <v>46210</v>
      </c>
      <c r="BI148" t="s">
        <v>942</v>
      </c>
      <c r="BJ148" s="31">
        <v>46210.831296296295</v>
      </c>
      <c r="BW148" s="14">
        <v>46210</v>
      </c>
      <c r="BX148" t="s">
        <v>942</v>
      </c>
      <c r="BY148" s="31">
        <v>46210.833692129629</v>
      </c>
      <c r="BZ148" s="14">
        <v>46210</v>
      </c>
      <c r="CA148" t="s">
        <v>944</v>
      </c>
      <c r="CB148" s="31">
        <v>46210.853171296294</v>
      </c>
      <c r="CM148" s="4">
        <f t="shared" si="12"/>
        <v>46210.410115740742</v>
      </c>
      <c r="CN148">
        <f t="shared" si="13"/>
        <v>0</v>
      </c>
      <c r="CO148" t="str">
        <f>VLOOKUP(A148,Sheet1!$A$2:$B$221,2,0)</f>
        <v>East Zone</v>
      </c>
    </row>
    <row r="149" spans="1:93" x14ac:dyDescent="0.35">
      <c r="A149" t="s">
        <v>4921</v>
      </c>
      <c r="B149">
        <v>402</v>
      </c>
      <c r="C149" t="s">
        <v>9332</v>
      </c>
      <c r="D149" t="s">
        <v>678</v>
      </c>
      <c r="E149" t="s">
        <v>399</v>
      </c>
      <c r="F149" t="s">
        <v>400</v>
      </c>
      <c r="G149" t="s">
        <v>352</v>
      </c>
      <c r="H149" t="s">
        <v>4072</v>
      </c>
      <c r="I149">
        <v>219825</v>
      </c>
      <c r="J149" t="s">
        <v>4074</v>
      </c>
      <c r="K149" t="s">
        <v>4075</v>
      </c>
      <c r="L149" t="s">
        <v>4622</v>
      </c>
      <c r="M149" t="s">
        <v>4929</v>
      </c>
      <c r="N149">
        <v>90000</v>
      </c>
      <c r="O149" t="s">
        <v>931</v>
      </c>
      <c r="P149" t="s">
        <v>932</v>
      </c>
      <c r="Q149" t="s">
        <v>4073</v>
      </c>
      <c r="R149">
        <v>1485881358</v>
      </c>
      <c r="S149" s="14">
        <v>46205</v>
      </c>
      <c r="T149" t="s">
        <v>4930</v>
      </c>
      <c r="U149" s="31">
        <v>46205.452800925923</v>
      </c>
      <c r="AK149" s="14">
        <v>46205</v>
      </c>
      <c r="AL149" t="s">
        <v>4925</v>
      </c>
      <c r="AM149" s="31">
        <v>46205.492511574077</v>
      </c>
      <c r="AQ149" s="31">
        <v>46205.492511574077</v>
      </c>
      <c r="AR149" s="14">
        <v>46205</v>
      </c>
      <c r="AS149" t="s">
        <v>4925</v>
      </c>
      <c r="AT149" t="s">
        <v>400</v>
      </c>
      <c r="AU149" t="s">
        <v>678</v>
      </c>
      <c r="AV149" s="14">
        <v>46205</v>
      </c>
      <c r="AW149" t="s">
        <v>4925</v>
      </c>
      <c r="AX149" s="31">
        <v>46205.49322916667</v>
      </c>
      <c r="AY149" s="14">
        <v>46205</v>
      </c>
      <c r="AZ149" t="s">
        <v>933</v>
      </c>
      <c r="BA149" s="31">
        <v>46205.502708333333</v>
      </c>
      <c r="BB149" s="14">
        <v>46205</v>
      </c>
      <c r="BC149" t="s">
        <v>4684</v>
      </c>
      <c r="BD149" s="31">
        <v>46205.518240740741</v>
      </c>
      <c r="BE149" s="14">
        <v>46205</v>
      </c>
      <c r="BF149" t="s">
        <v>972</v>
      </c>
      <c r="BG149" s="31">
        <v>46205.524293981478</v>
      </c>
      <c r="BH149" s="14">
        <v>46205</v>
      </c>
      <c r="BI149" t="s">
        <v>937</v>
      </c>
      <c r="BJ149" s="31">
        <v>46205.543749999997</v>
      </c>
      <c r="BK149" s="14">
        <v>46205</v>
      </c>
      <c r="BL149" t="s">
        <v>972</v>
      </c>
      <c r="BM149" s="31">
        <v>46205.526122685187</v>
      </c>
      <c r="BW149" s="14">
        <v>46205</v>
      </c>
      <c r="BX149" t="s">
        <v>937</v>
      </c>
      <c r="BY149" s="31">
        <v>46205.588680555556</v>
      </c>
      <c r="BZ149" s="14">
        <v>46205</v>
      </c>
      <c r="CA149" t="s">
        <v>944</v>
      </c>
      <c r="CB149" s="31">
        <v>46205.596134259256</v>
      </c>
      <c r="CF149" s="14">
        <v>46205</v>
      </c>
      <c r="CG149" t="s">
        <v>4926</v>
      </c>
      <c r="CH149" s="31">
        <v>46205.718668981484</v>
      </c>
      <c r="CM149" s="4">
        <f t="shared" si="12"/>
        <v>46205.452800925923</v>
      </c>
      <c r="CN149">
        <f t="shared" si="13"/>
        <v>0</v>
      </c>
      <c r="CO149" t="str">
        <f>VLOOKUP(A149,Sheet1!$A$2:$B$221,2,0)</f>
        <v>East Zone</v>
      </c>
    </row>
    <row r="150" spans="1:93" x14ac:dyDescent="0.35">
      <c r="A150" t="s">
        <v>4921</v>
      </c>
      <c r="B150">
        <v>402</v>
      </c>
      <c r="C150" t="s">
        <v>9332</v>
      </c>
      <c r="D150" t="s">
        <v>678</v>
      </c>
      <c r="E150" t="s">
        <v>399</v>
      </c>
      <c r="F150" t="s">
        <v>400</v>
      </c>
      <c r="G150" t="s">
        <v>352</v>
      </c>
      <c r="H150" t="s">
        <v>11837</v>
      </c>
      <c r="I150">
        <v>256765</v>
      </c>
      <c r="J150" t="s">
        <v>4123</v>
      </c>
      <c r="K150" t="s">
        <v>4124</v>
      </c>
      <c r="L150" t="s">
        <v>4622</v>
      </c>
      <c r="M150" t="s">
        <v>11838</v>
      </c>
      <c r="N150">
        <v>65000</v>
      </c>
      <c r="O150" t="s">
        <v>1006</v>
      </c>
      <c r="P150" t="s">
        <v>1007</v>
      </c>
      <c r="Q150" t="s">
        <v>3675</v>
      </c>
      <c r="R150">
        <v>9158381698</v>
      </c>
      <c r="S150" s="14">
        <v>46210</v>
      </c>
      <c r="T150" t="s">
        <v>4937</v>
      </c>
      <c r="U150" s="31">
        <v>46210.551759259259</v>
      </c>
      <c r="AK150" s="14">
        <v>46210</v>
      </c>
      <c r="AL150" t="s">
        <v>4925</v>
      </c>
      <c r="AM150" s="31">
        <v>46210.712719907409</v>
      </c>
      <c r="AQ150" s="31">
        <v>46210.712719907409</v>
      </c>
      <c r="AR150" s="14">
        <v>46210</v>
      </c>
      <c r="AS150" t="s">
        <v>4925</v>
      </c>
      <c r="AT150" t="s">
        <v>400</v>
      </c>
      <c r="AU150" t="s">
        <v>678</v>
      </c>
      <c r="AV150" s="14">
        <v>46210</v>
      </c>
      <c r="AW150" t="s">
        <v>4926</v>
      </c>
      <c r="AX150" s="31">
        <v>46210.715254629627</v>
      </c>
      <c r="AY150" s="14">
        <v>46210</v>
      </c>
      <c r="AZ150" t="s">
        <v>933</v>
      </c>
      <c r="BA150" s="31">
        <v>46210.722708333335</v>
      </c>
      <c r="BB150" s="14">
        <v>46210</v>
      </c>
      <c r="BC150" t="s">
        <v>4657</v>
      </c>
      <c r="BD150" s="31">
        <v>46210.749756944446</v>
      </c>
      <c r="BE150" s="14">
        <v>46210</v>
      </c>
      <c r="BF150" t="s">
        <v>942</v>
      </c>
      <c r="BG150" s="31">
        <v>46210.831493055557</v>
      </c>
      <c r="BH150" s="14">
        <v>46210</v>
      </c>
      <c r="BI150" t="s">
        <v>942</v>
      </c>
      <c r="BJ150" s="31">
        <v>46210.83253472222</v>
      </c>
      <c r="BW150" s="14">
        <v>46210</v>
      </c>
      <c r="BX150" t="s">
        <v>942</v>
      </c>
      <c r="BY150" s="31">
        <v>46210.84710648148</v>
      </c>
      <c r="BZ150" s="14">
        <v>46210</v>
      </c>
      <c r="CA150" t="s">
        <v>944</v>
      </c>
      <c r="CB150" s="31">
        <v>46210.853310185186</v>
      </c>
      <c r="CM150" s="4">
        <f t="shared" si="12"/>
        <v>46210.551759259259</v>
      </c>
      <c r="CN150">
        <f t="shared" si="13"/>
        <v>0</v>
      </c>
      <c r="CO150" t="str">
        <f>VLOOKUP(A150,Sheet1!$A$2:$B$221,2,0)</f>
        <v>East Zone</v>
      </c>
    </row>
    <row r="151" spans="1:93" x14ac:dyDescent="0.35">
      <c r="A151" t="s">
        <v>4921</v>
      </c>
      <c r="B151">
        <v>402</v>
      </c>
      <c r="C151" t="s">
        <v>9332</v>
      </c>
      <c r="D151" t="s">
        <v>678</v>
      </c>
      <c r="E151" t="s">
        <v>399</v>
      </c>
      <c r="F151" t="s">
        <v>400</v>
      </c>
      <c r="G151" t="s">
        <v>352</v>
      </c>
      <c r="H151" t="s">
        <v>4023</v>
      </c>
      <c r="I151">
        <v>256873</v>
      </c>
      <c r="J151" t="s">
        <v>4025</v>
      </c>
      <c r="K151" t="s">
        <v>4026</v>
      </c>
      <c r="L151" t="s">
        <v>4622</v>
      </c>
      <c r="M151" t="s">
        <v>4931</v>
      </c>
      <c r="N151">
        <v>77000</v>
      </c>
      <c r="O151" t="s">
        <v>939</v>
      </c>
      <c r="P151" t="s">
        <v>940</v>
      </c>
      <c r="Q151" t="s">
        <v>4024</v>
      </c>
      <c r="R151">
        <v>1087324842</v>
      </c>
      <c r="S151" s="14">
        <v>46205</v>
      </c>
      <c r="T151" t="s">
        <v>4932</v>
      </c>
      <c r="U151" s="31">
        <v>46205.400439814817</v>
      </c>
      <c r="AK151" s="14">
        <v>46205</v>
      </c>
      <c r="AL151" t="s">
        <v>4926</v>
      </c>
      <c r="AM151" s="31">
        <v>46205.438321759262</v>
      </c>
      <c r="AQ151" s="31">
        <v>46205.438321759262</v>
      </c>
      <c r="AR151" s="14">
        <v>46205</v>
      </c>
      <c r="AS151" t="s">
        <v>4926</v>
      </c>
      <c r="AT151" t="s">
        <v>4933</v>
      </c>
      <c r="AU151" t="s">
        <v>677</v>
      </c>
      <c r="AV151" s="14">
        <v>46205</v>
      </c>
      <c r="AW151" t="s">
        <v>4926</v>
      </c>
      <c r="AX151" s="31">
        <v>46205.438692129632</v>
      </c>
      <c r="AY151" s="14">
        <v>46205</v>
      </c>
      <c r="AZ151" t="s">
        <v>933</v>
      </c>
      <c r="BA151" s="31">
        <v>46205.450462962966</v>
      </c>
      <c r="BB151" s="14">
        <v>46205</v>
      </c>
      <c r="BC151" t="s">
        <v>4684</v>
      </c>
      <c r="BD151" s="31">
        <v>46205.484733796293</v>
      </c>
      <c r="BE151" s="14">
        <v>46205</v>
      </c>
      <c r="BF151" t="s">
        <v>937</v>
      </c>
      <c r="BG151" s="31">
        <v>46205.502129629633</v>
      </c>
      <c r="BH151" s="14">
        <v>46205</v>
      </c>
      <c r="BI151" t="s">
        <v>937</v>
      </c>
      <c r="BJ151" s="31">
        <v>46205.523090277777</v>
      </c>
      <c r="BK151" s="14">
        <v>46205</v>
      </c>
      <c r="BL151" t="s">
        <v>937</v>
      </c>
      <c r="BM151" s="31">
        <v>46205.50371527778</v>
      </c>
      <c r="BW151" s="14">
        <v>46205</v>
      </c>
      <c r="BX151" t="s">
        <v>937</v>
      </c>
      <c r="BY151" s="31">
        <v>46205.544374999998</v>
      </c>
      <c r="BZ151" s="14">
        <v>46205</v>
      </c>
      <c r="CA151" t="s">
        <v>938</v>
      </c>
      <c r="CB151" s="31">
        <v>46205.556354166663</v>
      </c>
      <c r="CF151" s="14">
        <v>46205</v>
      </c>
      <c r="CG151" t="s">
        <v>4926</v>
      </c>
      <c r="CH151" s="31">
        <v>46205.740960648145</v>
      </c>
      <c r="CM151" s="4">
        <f t="shared" si="12"/>
        <v>46205.400439814817</v>
      </c>
      <c r="CN151">
        <f t="shared" si="13"/>
        <v>0</v>
      </c>
      <c r="CO151" t="str">
        <f>VLOOKUP(A151,Sheet1!$A$2:$B$221,2,0)</f>
        <v>East Zone</v>
      </c>
    </row>
    <row r="152" spans="1:93" x14ac:dyDescent="0.35">
      <c r="A152" t="s">
        <v>4921</v>
      </c>
      <c r="B152">
        <v>402</v>
      </c>
      <c r="C152" t="s">
        <v>9332</v>
      </c>
      <c r="D152" t="s">
        <v>678</v>
      </c>
      <c r="E152" t="s">
        <v>399</v>
      </c>
      <c r="F152" t="s">
        <v>400</v>
      </c>
      <c r="G152" t="s">
        <v>352</v>
      </c>
      <c r="H152" t="s">
        <v>4410</v>
      </c>
      <c r="I152">
        <v>261599</v>
      </c>
      <c r="J152" t="s">
        <v>3777</v>
      </c>
      <c r="K152" t="s">
        <v>3778</v>
      </c>
      <c r="L152" t="s">
        <v>4622</v>
      </c>
      <c r="M152" t="s">
        <v>4934</v>
      </c>
      <c r="N152">
        <v>90000</v>
      </c>
      <c r="O152" t="s">
        <v>931</v>
      </c>
      <c r="P152" t="s">
        <v>932</v>
      </c>
      <c r="Q152" t="s">
        <v>4411</v>
      </c>
      <c r="R152">
        <v>2288568104</v>
      </c>
      <c r="S152" s="14">
        <v>46206</v>
      </c>
      <c r="T152" t="s">
        <v>4935</v>
      </c>
      <c r="U152" s="31">
        <v>46206.395925925928</v>
      </c>
      <c r="AK152" s="14">
        <v>46206</v>
      </c>
      <c r="AL152" t="s">
        <v>4925</v>
      </c>
      <c r="AM152" s="31">
        <v>46206.440312500003</v>
      </c>
      <c r="AQ152" s="31">
        <v>46206.440312500003</v>
      </c>
      <c r="AR152" s="14">
        <v>46206</v>
      </c>
      <c r="AS152" t="s">
        <v>4925</v>
      </c>
      <c r="AT152" t="s">
        <v>400</v>
      </c>
      <c r="AU152" t="s">
        <v>678</v>
      </c>
      <c r="AV152" s="14">
        <v>46206</v>
      </c>
      <c r="AW152" t="s">
        <v>4926</v>
      </c>
      <c r="AX152" s="31">
        <v>46206.444664351853</v>
      </c>
      <c r="AY152" s="14">
        <v>46206</v>
      </c>
      <c r="AZ152" t="s">
        <v>933</v>
      </c>
      <c r="BA152" s="31">
        <v>46206.452951388892</v>
      </c>
      <c r="BB152" s="14">
        <v>46206</v>
      </c>
      <c r="BC152" t="s">
        <v>4716</v>
      </c>
      <c r="BD152" s="31">
        <v>46206.467789351853</v>
      </c>
      <c r="BE152" s="14">
        <v>46206</v>
      </c>
      <c r="BF152" t="s">
        <v>937</v>
      </c>
      <c r="BG152" s="31">
        <v>46206.498773148145</v>
      </c>
      <c r="BH152" s="14">
        <v>46206</v>
      </c>
      <c r="BI152" t="s">
        <v>937</v>
      </c>
      <c r="BJ152" s="31">
        <v>46206.500115740739</v>
      </c>
      <c r="BW152" s="14">
        <v>46206</v>
      </c>
      <c r="BX152" t="s">
        <v>937</v>
      </c>
      <c r="BY152" s="31">
        <v>46206.511041666665</v>
      </c>
      <c r="BZ152" s="14">
        <v>46206</v>
      </c>
      <c r="CA152" t="s">
        <v>938</v>
      </c>
      <c r="CB152" s="31">
        <v>46206.545601851853</v>
      </c>
      <c r="CF152" s="14">
        <v>46206</v>
      </c>
      <c r="CG152" t="s">
        <v>4924</v>
      </c>
      <c r="CH152" s="31">
        <v>46206.755995370368</v>
      </c>
      <c r="CM152" s="4">
        <f t="shared" si="12"/>
        <v>46206.395925925928</v>
      </c>
      <c r="CN152">
        <f t="shared" si="13"/>
        <v>0</v>
      </c>
      <c r="CO152" t="str">
        <f>VLOOKUP(A152,Sheet1!$A$2:$B$221,2,0)</f>
        <v>East Zone</v>
      </c>
    </row>
    <row r="153" spans="1:93" x14ac:dyDescent="0.35">
      <c r="A153" t="s">
        <v>4921</v>
      </c>
      <c r="B153">
        <v>402</v>
      </c>
      <c r="C153" t="s">
        <v>9332</v>
      </c>
      <c r="D153" t="s">
        <v>678</v>
      </c>
      <c r="E153" t="s">
        <v>399</v>
      </c>
      <c r="F153" t="s">
        <v>400</v>
      </c>
      <c r="G153" t="s">
        <v>352</v>
      </c>
      <c r="H153" t="s">
        <v>11839</v>
      </c>
      <c r="I153">
        <v>266391</v>
      </c>
      <c r="J153" t="s">
        <v>4025</v>
      </c>
      <c r="K153" t="s">
        <v>4026</v>
      </c>
      <c r="L153" t="s">
        <v>4622</v>
      </c>
      <c r="M153" t="s">
        <v>11840</v>
      </c>
      <c r="N153">
        <v>45000</v>
      </c>
      <c r="O153" t="s">
        <v>1637</v>
      </c>
      <c r="P153" t="s">
        <v>1638</v>
      </c>
      <c r="Q153" t="s">
        <v>11841</v>
      </c>
      <c r="R153">
        <v>1935349361</v>
      </c>
      <c r="S153" s="14">
        <v>46210</v>
      </c>
      <c r="T153" t="s">
        <v>4932</v>
      </c>
      <c r="U153" s="31">
        <v>46210.457268518519</v>
      </c>
      <c r="AK153" s="14">
        <v>46210</v>
      </c>
      <c r="AL153" t="s">
        <v>4925</v>
      </c>
      <c r="AM153" s="31">
        <v>46210.54583333333</v>
      </c>
      <c r="AQ153" s="31">
        <v>46210.54583333333</v>
      </c>
      <c r="AR153" s="14">
        <v>46210</v>
      </c>
      <c r="AS153" t="s">
        <v>4925</v>
      </c>
      <c r="AT153" t="s">
        <v>400</v>
      </c>
      <c r="AU153" t="s">
        <v>678</v>
      </c>
      <c r="AV153" s="14">
        <v>46210</v>
      </c>
      <c r="AW153" t="s">
        <v>4926</v>
      </c>
      <c r="AX153" s="31">
        <v>46210.550243055557</v>
      </c>
      <c r="AY153" s="14">
        <v>46210</v>
      </c>
      <c r="AZ153" t="s">
        <v>933</v>
      </c>
      <c r="BA153" s="31">
        <v>46210.568680555552</v>
      </c>
      <c r="BB153" s="14">
        <v>46210</v>
      </c>
      <c r="BC153" t="s">
        <v>4701</v>
      </c>
      <c r="BD153" s="31">
        <v>46210.609629629631</v>
      </c>
      <c r="BE153" s="14">
        <v>46210</v>
      </c>
      <c r="BF153" t="s">
        <v>937</v>
      </c>
      <c r="BG153" s="31">
        <v>46210.691932870373</v>
      </c>
      <c r="BH153" s="14">
        <v>46210</v>
      </c>
      <c r="BI153" t="s">
        <v>937</v>
      </c>
      <c r="BJ153" s="31">
        <v>46210.694143518522</v>
      </c>
      <c r="BW153" s="14">
        <v>46210</v>
      </c>
      <c r="BX153" t="s">
        <v>937</v>
      </c>
      <c r="BY153" s="31">
        <v>46210.713078703702</v>
      </c>
      <c r="BZ153" s="14">
        <v>46210</v>
      </c>
      <c r="CA153" t="s">
        <v>2404</v>
      </c>
      <c r="CB153" s="31">
        <v>46210.724074074074</v>
      </c>
      <c r="CF153" s="14">
        <v>46210</v>
      </c>
      <c r="CG153" t="s">
        <v>4924</v>
      </c>
      <c r="CH153" s="31">
        <v>46210.768831018519</v>
      </c>
      <c r="CM153" s="4">
        <f t="shared" si="12"/>
        <v>46210.457268518519</v>
      </c>
      <c r="CN153">
        <f t="shared" si="13"/>
        <v>0</v>
      </c>
      <c r="CO153" t="str">
        <f>VLOOKUP(A153,Sheet1!$A$2:$B$221,2,0)</f>
        <v>East Zone</v>
      </c>
    </row>
    <row r="154" spans="1:93" x14ac:dyDescent="0.35">
      <c r="A154" t="s">
        <v>4921</v>
      </c>
      <c r="B154">
        <v>402</v>
      </c>
      <c r="C154" t="s">
        <v>9332</v>
      </c>
      <c r="D154" t="s">
        <v>678</v>
      </c>
      <c r="E154" t="s">
        <v>399</v>
      </c>
      <c r="F154" t="s">
        <v>400</v>
      </c>
      <c r="G154" t="s">
        <v>352</v>
      </c>
      <c r="H154" t="s">
        <v>9970</v>
      </c>
      <c r="I154">
        <v>307688</v>
      </c>
      <c r="J154" t="s">
        <v>4025</v>
      </c>
      <c r="K154" t="s">
        <v>4026</v>
      </c>
      <c r="L154" t="s">
        <v>4622</v>
      </c>
      <c r="M154" t="s">
        <v>9971</v>
      </c>
      <c r="N154">
        <v>45000</v>
      </c>
      <c r="O154" t="s">
        <v>4630</v>
      </c>
      <c r="P154" t="s">
        <v>4631</v>
      </c>
      <c r="Q154" t="s">
        <v>9972</v>
      </c>
      <c r="R154">
        <v>7421655355</v>
      </c>
      <c r="S154" s="14">
        <v>46209</v>
      </c>
      <c r="T154" t="s">
        <v>4932</v>
      </c>
      <c r="U154" s="31">
        <v>46209.649027777778</v>
      </c>
      <c r="AK154" s="14">
        <v>46209</v>
      </c>
      <c r="AL154" t="s">
        <v>4925</v>
      </c>
      <c r="AM154" s="31">
        <v>46209.765324074076</v>
      </c>
      <c r="AQ154" s="31">
        <v>46209.765324074076</v>
      </c>
      <c r="AR154" s="14">
        <v>46209</v>
      </c>
      <c r="AS154" t="s">
        <v>4925</v>
      </c>
      <c r="AT154" t="s">
        <v>400</v>
      </c>
      <c r="AU154" t="s">
        <v>678</v>
      </c>
      <c r="AV154" s="14">
        <v>46209</v>
      </c>
      <c r="AW154" t="s">
        <v>4926</v>
      </c>
      <c r="AX154" s="31">
        <v>46209.776284722226</v>
      </c>
      <c r="AY154" s="14">
        <v>46210</v>
      </c>
      <c r="AZ154" t="s">
        <v>933</v>
      </c>
      <c r="BA154" s="31">
        <v>46210.379745370374</v>
      </c>
      <c r="BB154" s="14">
        <v>46210</v>
      </c>
      <c r="BC154" t="s">
        <v>4669</v>
      </c>
      <c r="BD154" s="31">
        <v>46210.453993055555</v>
      </c>
      <c r="BE154" s="14">
        <v>46210</v>
      </c>
      <c r="BF154" t="s">
        <v>972</v>
      </c>
      <c r="BG154" s="31">
        <v>46210.490567129629</v>
      </c>
      <c r="BH154" s="14">
        <v>46210</v>
      </c>
      <c r="BI154" t="s">
        <v>972</v>
      </c>
      <c r="BJ154" s="31">
        <v>46210.492210648146</v>
      </c>
      <c r="BW154" s="14">
        <v>46210</v>
      </c>
      <c r="BX154" t="s">
        <v>972</v>
      </c>
      <c r="BY154" s="31">
        <v>46210.49728009259</v>
      </c>
      <c r="BZ154" s="14">
        <v>46210</v>
      </c>
      <c r="CA154" t="s">
        <v>944</v>
      </c>
      <c r="CB154" s="31">
        <v>46210.510416666664</v>
      </c>
      <c r="CF154" s="14">
        <v>46210</v>
      </c>
      <c r="CG154" t="s">
        <v>4924</v>
      </c>
      <c r="CH154" s="31">
        <v>46210.738738425927</v>
      </c>
      <c r="CM154" s="4">
        <f t="shared" si="12"/>
        <v>46209.649027777778</v>
      </c>
      <c r="CN154">
        <f t="shared" si="13"/>
        <v>0</v>
      </c>
      <c r="CO154" t="str">
        <f>VLOOKUP(A154,Sheet1!$A$2:$B$221,2,0)</f>
        <v>East Zone</v>
      </c>
    </row>
    <row r="155" spans="1:93" x14ac:dyDescent="0.35">
      <c r="A155" t="s">
        <v>4921</v>
      </c>
      <c r="B155">
        <v>402</v>
      </c>
      <c r="C155" t="s">
        <v>9332</v>
      </c>
      <c r="D155" t="s">
        <v>678</v>
      </c>
      <c r="E155" t="s">
        <v>399</v>
      </c>
      <c r="F155" t="s">
        <v>400</v>
      </c>
      <c r="G155" t="s">
        <v>352</v>
      </c>
      <c r="H155" t="s">
        <v>9973</v>
      </c>
      <c r="I155">
        <v>344546</v>
      </c>
      <c r="J155" t="s">
        <v>3777</v>
      </c>
      <c r="K155" t="s">
        <v>3778</v>
      </c>
      <c r="L155" t="s">
        <v>4622</v>
      </c>
      <c r="M155" t="s">
        <v>9974</v>
      </c>
      <c r="N155">
        <v>90000</v>
      </c>
      <c r="O155" t="s">
        <v>9422</v>
      </c>
      <c r="P155" t="s">
        <v>9423</v>
      </c>
      <c r="Q155" t="s">
        <v>9975</v>
      </c>
      <c r="R155">
        <v>6250956560</v>
      </c>
      <c r="S155" s="14">
        <v>46209</v>
      </c>
      <c r="T155" t="s">
        <v>4935</v>
      </c>
      <c r="U155" s="31">
        <v>46209.526574074072</v>
      </c>
      <c r="AK155" s="14">
        <v>46209</v>
      </c>
      <c r="AL155" t="s">
        <v>4925</v>
      </c>
      <c r="AM155" s="31">
        <v>46209.588912037034</v>
      </c>
      <c r="AQ155" s="31">
        <v>46209.588912037034</v>
      </c>
      <c r="AR155" s="14">
        <v>46209</v>
      </c>
      <c r="AS155" t="s">
        <v>4925</v>
      </c>
      <c r="AT155" t="s">
        <v>400</v>
      </c>
      <c r="AU155" t="s">
        <v>678</v>
      </c>
      <c r="AV155" s="14">
        <v>46209</v>
      </c>
      <c r="AW155" t="s">
        <v>4925</v>
      </c>
      <c r="AX155" s="31">
        <v>46209.589490740742</v>
      </c>
      <c r="AY155" s="14">
        <v>46209</v>
      </c>
      <c r="AZ155" t="s">
        <v>933</v>
      </c>
      <c r="BA155" s="31">
        <v>46209.599791666667</v>
      </c>
      <c r="BB155" s="14">
        <v>46209</v>
      </c>
      <c r="BC155" t="s">
        <v>4657</v>
      </c>
      <c r="BD155" s="31">
        <v>46209.624201388891</v>
      </c>
      <c r="BE155" s="14">
        <v>46209</v>
      </c>
      <c r="BF155" t="s">
        <v>937</v>
      </c>
      <c r="BG155" s="31">
        <v>46209.651863425926</v>
      </c>
      <c r="BH155" s="14">
        <v>46209</v>
      </c>
      <c r="BI155" t="s">
        <v>937</v>
      </c>
      <c r="BJ155" s="31">
        <v>46209.653078703705</v>
      </c>
      <c r="BW155" s="14">
        <v>46209</v>
      </c>
      <c r="BX155" t="s">
        <v>937</v>
      </c>
      <c r="BY155" s="31">
        <v>46209.664166666669</v>
      </c>
      <c r="BZ155" s="14">
        <v>46209</v>
      </c>
      <c r="CA155" t="s">
        <v>938</v>
      </c>
      <c r="CB155" s="31">
        <v>46209.669745370367</v>
      </c>
      <c r="CF155" s="14">
        <v>46209</v>
      </c>
      <c r="CG155" t="s">
        <v>4926</v>
      </c>
      <c r="CH155" s="31">
        <v>46209.748483796298</v>
      </c>
      <c r="CM155" s="4">
        <f t="shared" si="12"/>
        <v>46209.526574074072</v>
      </c>
      <c r="CN155">
        <f t="shared" si="13"/>
        <v>0</v>
      </c>
      <c r="CO155" t="str">
        <f>VLOOKUP(A155,Sheet1!$A$2:$B$221,2,0)</f>
        <v>East Zone</v>
      </c>
    </row>
    <row r="156" spans="1:93" x14ac:dyDescent="0.35">
      <c r="A156" t="s">
        <v>4921</v>
      </c>
      <c r="B156">
        <v>402</v>
      </c>
      <c r="C156" t="s">
        <v>9332</v>
      </c>
      <c r="D156" t="s">
        <v>678</v>
      </c>
      <c r="E156" t="s">
        <v>399</v>
      </c>
      <c r="F156" t="s">
        <v>400</v>
      </c>
      <c r="G156" t="s">
        <v>352</v>
      </c>
      <c r="H156" t="s">
        <v>4582</v>
      </c>
      <c r="I156">
        <v>351022</v>
      </c>
      <c r="J156" t="s">
        <v>4123</v>
      </c>
      <c r="K156" t="s">
        <v>4124</v>
      </c>
      <c r="L156" t="s">
        <v>4622</v>
      </c>
      <c r="M156" t="s">
        <v>4936</v>
      </c>
      <c r="N156">
        <v>90000</v>
      </c>
      <c r="O156" t="s">
        <v>931</v>
      </c>
      <c r="P156" t="s">
        <v>932</v>
      </c>
      <c r="Q156" t="s">
        <v>4583</v>
      </c>
      <c r="R156">
        <v>1836537996</v>
      </c>
      <c r="S156" s="14">
        <v>46206</v>
      </c>
      <c r="T156" t="s">
        <v>4937</v>
      </c>
      <c r="U156" s="31">
        <v>46206.493287037039</v>
      </c>
      <c r="AK156" s="14">
        <v>46206</v>
      </c>
      <c r="AL156" t="s">
        <v>4925</v>
      </c>
      <c r="AM156" s="31">
        <v>46206.681550925925</v>
      </c>
      <c r="AQ156" s="31">
        <v>46206.681550925925</v>
      </c>
      <c r="AR156" s="14">
        <v>46206</v>
      </c>
      <c r="AS156" t="s">
        <v>4925</v>
      </c>
      <c r="AT156" t="s">
        <v>400</v>
      </c>
      <c r="AU156" t="s">
        <v>678</v>
      </c>
      <c r="AV156" s="14">
        <v>46206</v>
      </c>
      <c r="AW156" t="s">
        <v>4925</v>
      </c>
      <c r="AX156" s="31">
        <v>46206.697500000002</v>
      </c>
      <c r="AY156" s="14">
        <v>46206</v>
      </c>
      <c r="AZ156" t="s">
        <v>933</v>
      </c>
      <c r="BA156" s="31">
        <v>46206.707557870373</v>
      </c>
      <c r="BB156" s="14">
        <v>46206</v>
      </c>
      <c r="BC156" t="s">
        <v>4663</v>
      </c>
      <c r="BD156" s="31">
        <v>46206.715752314813</v>
      </c>
      <c r="BE156" s="14">
        <v>46206</v>
      </c>
      <c r="BF156" t="s">
        <v>937</v>
      </c>
      <c r="BG156" s="31">
        <v>46206.744571759256</v>
      </c>
      <c r="BH156" s="14">
        <v>46206</v>
      </c>
      <c r="BI156" t="s">
        <v>937</v>
      </c>
      <c r="BJ156" s="31">
        <v>46206.746249999997</v>
      </c>
      <c r="BW156" s="14">
        <v>46206</v>
      </c>
      <c r="BX156" t="s">
        <v>937</v>
      </c>
      <c r="BY156" s="31">
        <v>46206.760995370372</v>
      </c>
      <c r="BZ156" s="14">
        <v>46206</v>
      </c>
      <c r="CA156" t="s">
        <v>944</v>
      </c>
      <c r="CB156" s="31">
        <v>46206.770925925928</v>
      </c>
      <c r="CF156" s="14">
        <v>46206</v>
      </c>
      <c r="CG156" t="s">
        <v>4926</v>
      </c>
      <c r="CH156" s="31">
        <v>46206.830543981479</v>
      </c>
      <c r="CM156" s="4">
        <f t="shared" si="12"/>
        <v>46206.493287037039</v>
      </c>
      <c r="CN156">
        <f t="shared" si="13"/>
        <v>0</v>
      </c>
      <c r="CO156" t="str">
        <f>VLOOKUP(A156,Sheet1!$A$2:$B$221,2,0)</f>
        <v>East Zone</v>
      </c>
    </row>
    <row r="157" spans="1:93" x14ac:dyDescent="0.35">
      <c r="A157" t="s">
        <v>4921</v>
      </c>
      <c r="B157">
        <v>402</v>
      </c>
      <c r="C157" t="s">
        <v>9332</v>
      </c>
      <c r="D157" t="s">
        <v>678</v>
      </c>
      <c r="E157" t="s">
        <v>399</v>
      </c>
      <c r="F157" t="s">
        <v>400</v>
      </c>
      <c r="G157" t="s">
        <v>352</v>
      </c>
      <c r="H157" t="s">
        <v>4484</v>
      </c>
      <c r="I157">
        <v>365798</v>
      </c>
      <c r="J157" t="s">
        <v>4074</v>
      </c>
      <c r="K157" t="s">
        <v>4075</v>
      </c>
      <c r="L157" t="s">
        <v>4622</v>
      </c>
      <c r="M157" t="s">
        <v>4938</v>
      </c>
      <c r="N157">
        <v>90000</v>
      </c>
      <c r="O157" t="s">
        <v>931</v>
      </c>
      <c r="P157" t="s">
        <v>932</v>
      </c>
      <c r="Q157" t="s">
        <v>4485</v>
      </c>
      <c r="R157">
        <v>6472309095</v>
      </c>
      <c r="S157" s="14">
        <v>46206</v>
      </c>
      <c r="T157" t="s">
        <v>4930</v>
      </c>
      <c r="U157" s="31">
        <v>46206.55128472222</v>
      </c>
      <c r="AK157" s="14">
        <v>46206</v>
      </c>
      <c r="AL157" t="s">
        <v>4926</v>
      </c>
      <c r="AM157" s="31">
        <v>46206.580451388887</v>
      </c>
      <c r="AQ157" s="31">
        <v>46206.580451388887</v>
      </c>
      <c r="AR157" s="14">
        <v>46206</v>
      </c>
      <c r="AS157" t="s">
        <v>4926</v>
      </c>
      <c r="AT157" t="s">
        <v>4933</v>
      </c>
      <c r="AU157" t="s">
        <v>677</v>
      </c>
      <c r="AV157" s="14">
        <v>46206</v>
      </c>
      <c r="AW157" t="s">
        <v>4926</v>
      </c>
      <c r="AX157" s="31">
        <v>46206.581064814818</v>
      </c>
      <c r="AY157" s="14">
        <v>46206</v>
      </c>
      <c r="AZ157" t="s">
        <v>933</v>
      </c>
      <c r="BA157" s="31">
        <v>46206.586817129632</v>
      </c>
      <c r="BB157" s="14">
        <v>46206</v>
      </c>
      <c r="BC157" t="s">
        <v>4676</v>
      </c>
      <c r="BD157" s="31">
        <v>46206.593090277776</v>
      </c>
      <c r="BE157" s="14">
        <v>46206</v>
      </c>
      <c r="BF157" t="s">
        <v>942</v>
      </c>
      <c r="BG157" s="31">
        <v>46206.651643518519</v>
      </c>
      <c r="BH157" s="14">
        <v>46206</v>
      </c>
      <c r="BI157" t="s">
        <v>942</v>
      </c>
      <c r="BJ157" s="31">
        <v>46206.652615740742</v>
      </c>
      <c r="BW157" s="14">
        <v>46206</v>
      </c>
      <c r="BX157" t="s">
        <v>942</v>
      </c>
      <c r="BY157" s="31">
        <v>46206.662777777776</v>
      </c>
      <c r="BZ157" s="14">
        <v>46206</v>
      </c>
      <c r="CA157" t="s">
        <v>944</v>
      </c>
      <c r="CB157" s="31">
        <v>46206.67015046296</v>
      </c>
      <c r="CF157" s="14">
        <v>46206</v>
      </c>
      <c r="CG157" t="s">
        <v>4924</v>
      </c>
      <c r="CH157" s="31">
        <v>46206.727106481485</v>
      </c>
      <c r="CM157" s="4">
        <f t="shared" si="12"/>
        <v>46206.55128472222</v>
      </c>
      <c r="CN157">
        <f t="shared" si="13"/>
        <v>0</v>
      </c>
      <c r="CO157" t="str">
        <f>VLOOKUP(A157,Sheet1!$A$2:$B$221,2,0)</f>
        <v>East Zone</v>
      </c>
    </row>
    <row r="158" spans="1:93" x14ac:dyDescent="0.35">
      <c r="A158" t="s">
        <v>4921</v>
      </c>
      <c r="B158">
        <v>402</v>
      </c>
      <c r="C158" t="s">
        <v>9332</v>
      </c>
      <c r="D158" t="s">
        <v>678</v>
      </c>
      <c r="E158" t="s">
        <v>399</v>
      </c>
      <c r="F158" t="s">
        <v>400</v>
      </c>
      <c r="G158" t="s">
        <v>352</v>
      </c>
      <c r="H158" t="s">
        <v>4939</v>
      </c>
      <c r="I158">
        <v>453310</v>
      </c>
      <c r="J158" t="s">
        <v>4025</v>
      </c>
      <c r="K158" t="s">
        <v>4026</v>
      </c>
      <c r="L158" t="s">
        <v>4622</v>
      </c>
      <c r="M158" t="s">
        <v>4940</v>
      </c>
      <c r="N158">
        <v>77000</v>
      </c>
      <c r="O158" t="s">
        <v>939</v>
      </c>
      <c r="P158" t="s">
        <v>940</v>
      </c>
      <c r="Q158" t="s">
        <v>4941</v>
      </c>
      <c r="R158">
        <v>4085352586</v>
      </c>
      <c r="S158" s="14">
        <v>46204</v>
      </c>
      <c r="T158" t="s">
        <v>4932</v>
      </c>
      <c r="U158" s="31">
        <v>46204.59202546296</v>
      </c>
      <c r="AK158" s="14">
        <v>46204</v>
      </c>
      <c r="AL158" t="s">
        <v>4926</v>
      </c>
      <c r="AM158" s="31">
        <v>46204.636030092595</v>
      </c>
      <c r="AQ158" s="31">
        <v>46204.636030092595</v>
      </c>
      <c r="AR158" s="14">
        <v>46204</v>
      </c>
      <c r="AS158" t="s">
        <v>4926</v>
      </c>
      <c r="AT158" t="s">
        <v>4933</v>
      </c>
      <c r="AU158" t="s">
        <v>677</v>
      </c>
      <c r="AV158" s="14">
        <v>46204</v>
      </c>
      <c r="AW158" t="s">
        <v>4926</v>
      </c>
      <c r="AX158" s="31">
        <v>46204.636631944442</v>
      </c>
      <c r="AY158" s="14">
        <v>46204</v>
      </c>
      <c r="AZ158" t="s">
        <v>933</v>
      </c>
      <c r="BA158" s="31">
        <v>46204.646180555559</v>
      </c>
      <c r="BB158" s="14">
        <v>46204</v>
      </c>
      <c r="BC158" t="s">
        <v>4657</v>
      </c>
      <c r="BD158" s="31">
        <v>46204.674687500003</v>
      </c>
      <c r="BE158" s="14">
        <v>46204</v>
      </c>
      <c r="BF158" t="s">
        <v>972</v>
      </c>
      <c r="BG158" s="31">
        <v>46204.700011574074</v>
      </c>
      <c r="BH158" s="14">
        <v>46204</v>
      </c>
      <c r="BI158" t="s">
        <v>972</v>
      </c>
      <c r="BJ158" s="31">
        <v>46204.70107638889</v>
      </c>
      <c r="BW158" s="14">
        <v>46204</v>
      </c>
      <c r="BX158" t="s">
        <v>972</v>
      </c>
      <c r="BY158" s="31">
        <v>46204.704965277779</v>
      </c>
      <c r="BZ158" s="14">
        <v>46204</v>
      </c>
      <c r="CA158" t="s">
        <v>938</v>
      </c>
      <c r="CB158" s="31">
        <v>46204.722187500003</v>
      </c>
      <c r="CF158" s="14">
        <v>46204</v>
      </c>
      <c r="CG158" t="s">
        <v>4926</v>
      </c>
      <c r="CH158" s="31">
        <v>46204.763240740744</v>
      </c>
      <c r="CM158" s="4">
        <f t="shared" si="12"/>
        <v>46204.59202546296</v>
      </c>
      <c r="CN158">
        <f t="shared" si="13"/>
        <v>0</v>
      </c>
      <c r="CO158" t="str">
        <f>VLOOKUP(A158,Sheet1!$A$2:$B$221,2,0)</f>
        <v>East Zone</v>
      </c>
    </row>
    <row r="159" spans="1:93" x14ac:dyDescent="0.35">
      <c r="A159" t="s">
        <v>4921</v>
      </c>
      <c r="B159">
        <v>402</v>
      </c>
      <c r="C159" t="s">
        <v>9332</v>
      </c>
      <c r="D159" t="s">
        <v>678</v>
      </c>
      <c r="E159" t="s">
        <v>399</v>
      </c>
      <c r="F159" t="s">
        <v>400</v>
      </c>
      <c r="G159" t="s">
        <v>352</v>
      </c>
      <c r="H159" t="s">
        <v>4942</v>
      </c>
      <c r="I159">
        <v>467128</v>
      </c>
      <c r="J159" t="s">
        <v>4074</v>
      </c>
      <c r="K159" t="s">
        <v>4075</v>
      </c>
      <c r="L159" t="s">
        <v>4622</v>
      </c>
      <c r="M159" t="s">
        <v>11842</v>
      </c>
      <c r="N159">
        <v>50000</v>
      </c>
      <c r="O159" t="s">
        <v>934</v>
      </c>
      <c r="P159" t="s">
        <v>935</v>
      </c>
      <c r="Q159" t="s">
        <v>1237</v>
      </c>
      <c r="R159">
        <v>2800494328</v>
      </c>
      <c r="S159" s="14">
        <v>46210</v>
      </c>
      <c r="T159" t="s">
        <v>4926</v>
      </c>
      <c r="U159" s="31">
        <v>46210.428182870368</v>
      </c>
      <c r="AK159" s="14">
        <v>46210</v>
      </c>
      <c r="AL159" t="s">
        <v>4925</v>
      </c>
      <c r="AM159" s="31">
        <v>46210.465428240743</v>
      </c>
      <c r="AQ159" s="31">
        <v>46210.465428240743</v>
      </c>
      <c r="AR159" s="14">
        <v>46210</v>
      </c>
      <c r="AS159" t="s">
        <v>4925</v>
      </c>
      <c r="AT159" t="s">
        <v>400</v>
      </c>
      <c r="AU159" t="s">
        <v>678</v>
      </c>
      <c r="AV159" s="14">
        <v>46210</v>
      </c>
      <c r="AW159" t="s">
        <v>4925</v>
      </c>
      <c r="AX159" s="31">
        <v>46210.472060185188</v>
      </c>
      <c r="AY159" s="14">
        <v>46210</v>
      </c>
      <c r="AZ159" t="s">
        <v>933</v>
      </c>
      <c r="BA159" s="31">
        <v>46210.476666666669</v>
      </c>
      <c r="BB159" s="14">
        <v>46210</v>
      </c>
      <c r="BC159" t="s">
        <v>4633</v>
      </c>
      <c r="BD159" s="31">
        <v>46210.507465277777</v>
      </c>
      <c r="BE159" s="14">
        <v>46210</v>
      </c>
      <c r="BF159" t="s">
        <v>943</v>
      </c>
      <c r="BG159" s="31">
        <v>46210.538576388892</v>
      </c>
      <c r="BH159" s="14">
        <v>46210</v>
      </c>
      <c r="BI159" t="s">
        <v>943</v>
      </c>
      <c r="BJ159" s="31">
        <v>46210.550543981481</v>
      </c>
      <c r="BW159" s="14">
        <v>46210</v>
      </c>
      <c r="BX159" t="s">
        <v>943</v>
      </c>
      <c r="BY159" s="31">
        <v>46210.555509259262</v>
      </c>
      <c r="BZ159" s="14">
        <v>46210</v>
      </c>
      <c r="CA159" t="s">
        <v>2404</v>
      </c>
      <c r="CB159" s="31">
        <v>46210.595486111109</v>
      </c>
      <c r="CF159" s="14">
        <v>46210</v>
      </c>
      <c r="CG159" t="s">
        <v>4924</v>
      </c>
      <c r="CH159" s="31">
        <v>46210.665266203701</v>
      </c>
      <c r="CM159" s="4">
        <f t="shared" si="12"/>
        <v>46210.428182870368</v>
      </c>
      <c r="CN159">
        <f t="shared" si="13"/>
        <v>0</v>
      </c>
      <c r="CO159" t="str">
        <f>VLOOKUP(A159,Sheet1!$A$2:$B$221,2,0)</f>
        <v>East Zone</v>
      </c>
    </row>
    <row r="160" spans="1:93" x14ac:dyDescent="0.35">
      <c r="A160" t="s">
        <v>4921</v>
      </c>
      <c r="B160">
        <v>402</v>
      </c>
      <c r="C160" t="s">
        <v>9332</v>
      </c>
      <c r="D160" t="s">
        <v>678</v>
      </c>
      <c r="E160" t="s">
        <v>399</v>
      </c>
      <c r="F160" t="s">
        <v>400</v>
      </c>
      <c r="G160" t="s">
        <v>352</v>
      </c>
      <c r="H160" t="s">
        <v>4942</v>
      </c>
      <c r="I160">
        <v>467128</v>
      </c>
      <c r="J160" t="s">
        <v>4074</v>
      </c>
      <c r="K160" t="s">
        <v>4075</v>
      </c>
      <c r="L160" t="s">
        <v>4622</v>
      </c>
      <c r="M160" t="s">
        <v>4943</v>
      </c>
      <c r="N160">
        <v>40000</v>
      </c>
      <c r="O160" t="s">
        <v>4648</v>
      </c>
      <c r="P160" t="s">
        <v>4649</v>
      </c>
      <c r="Q160" t="s">
        <v>1611</v>
      </c>
      <c r="R160">
        <v>8800902928</v>
      </c>
      <c r="S160" s="14">
        <v>46206</v>
      </c>
      <c r="T160" t="s">
        <v>4930</v>
      </c>
      <c r="U160" s="31">
        <v>46206.323784722219</v>
      </c>
      <c r="AK160" s="14">
        <v>46206</v>
      </c>
      <c r="AL160" t="s">
        <v>4925</v>
      </c>
      <c r="AM160" s="31">
        <v>46206.382534722223</v>
      </c>
      <c r="AQ160" s="31">
        <v>46206.382534722223</v>
      </c>
      <c r="AR160" s="14">
        <v>46206</v>
      </c>
      <c r="AS160" t="s">
        <v>4925</v>
      </c>
      <c r="AT160" t="s">
        <v>400</v>
      </c>
      <c r="AU160" t="s">
        <v>678</v>
      </c>
      <c r="AV160" s="14">
        <v>46206</v>
      </c>
      <c r="AW160" t="s">
        <v>4925</v>
      </c>
      <c r="AX160" s="31">
        <v>46206.383576388886</v>
      </c>
      <c r="AY160" s="14">
        <v>46206</v>
      </c>
      <c r="AZ160" t="s">
        <v>933</v>
      </c>
      <c r="BA160" s="31">
        <v>46206.389305555553</v>
      </c>
      <c r="BB160" s="14">
        <v>46206</v>
      </c>
      <c r="BC160" t="s">
        <v>4701</v>
      </c>
      <c r="BD160" s="31">
        <v>46206.436759259261</v>
      </c>
      <c r="BE160" s="14">
        <v>46206</v>
      </c>
      <c r="BF160" t="s">
        <v>937</v>
      </c>
      <c r="BG160" s="31">
        <v>46206.456238425926</v>
      </c>
      <c r="BH160" s="14">
        <v>46206</v>
      </c>
      <c r="BI160" t="s">
        <v>937</v>
      </c>
      <c r="BJ160" s="31">
        <v>46206.456967592596</v>
      </c>
      <c r="BW160" s="14">
        <v>46206</v>
      </c>
      <c r="BX160" t="s">
        <v>937</v>
      </c>
      <c r="BY160" s="31">
        <v>46206.464930555558</v>
      </c>
      <c r="BZ160" s="14">
        <v>46206</v>
      </c>
      <c r="CA160" t="s">
        <v>944</v>
      </c>
      <c r="CB160" s="31">
        <v>46206.476423611108</v>
      </c>
      <c r="CF160" s="14">
        <v>46206</v>
      </c>
      <c r="CG160" t="s">
        <v>4926</v>
      </c>
      <c r="CH160" s="31">
        <v>46206.816076388888</v>
      </c>
      <c r="CM160" s="4">
        <f t="shared" si="12"/>
        <v>46206.323784722219</v>
      </c>
      <c r="CN160">
        <f t="shared" si="13"/>
        <v>0</v>
      </c>
      <c r="CO160" t="str">
        <f>VLOOKUP(A160,Sheet1!$A$2:$B$221,2,0)</f>
        <v>East Zone</v>
      </c>
    </row>
    <row r="161" spans="1:93" x14ac:dyDescent="0.35">
      <c r="A161" t="s">
        <v>4921</v>
      </c>
      <c r="B161">
        <v>402</v>
      </c>
      <c r="C161" t="s">
        <v>9332</v>
      </c>
      <c r="D161" t="s">
        <v>678</v>
      </c>
      <c r="E161" t="s">
        <v>399</v>
      </c>
      <c r="F161" t="s">
        <v>400</v>
      </c>
      <c r="G161" t="s">
        <v>352</v>
      </c>
      <c r="H161" t="s">
        <v>3775</v>
      </c>
      <c r="I161">
        <v>522643</v>
      </c>
      <c r="J161" t="s">
        <v>3777</v>
      </c>
      <c r="K161" t="s">
        <v>3778</v>
      </c>
      <c r="L161" t="s">
        <v>4622</v>
      </c>
      <c r="M161" t="s">
        <v>4944</v>
      </c>
      <c r="N161">
        <v>90000</v>
      </c>
      <c r="O161" t="s">
        <v>931</v>
      </c>
      <c r="P161" t="s">
        <v>932</v>
      </c>
      <c r="Q161" t="s">
        <v>3776</v>
      </c>
      <c r="R161">
        <v>2206931992</v>
      </c>
      <c r="S161" s="14">
        <v>46204</v>
      </c>
      <c r="T161" t="s">
        <v>4935</v>
      </c>
      <c r="U161" s="31">
        <v>46204.561979166669</v>
      </c>
      <c r="AK161" s="14">
        <v>46204</v>
      </c>
      <c r="AL161" t="s">
        <v>4926</v>
      </c>
      <c r="AM161" s="31">
        <v>46204.590266203704</v>
      </c>
      <c r="AQ161" s="31">
        <v>46204.590266203704</v>
      </c>
      <c r="AR161" s="14">
        <v>46204</v>
      </c>
      <c r="AS161" t="s">
        <v>4926</v>
      </c>
      <c r="AT161" t="s">
        <v>4933</v>
      </c>
      <c r="AU161" t="s">
        <v>677</v>
      </c>
      <c r="AV161" s="14">
        <v>46204</v>
      </c>
      <c r="AW161" t="s">
        <v>4926</v>
      </c>
      <c r="AX161" s="31">
        <v>46204.590636574074</v>
      </c>
      <c r="AY161" s="14">
        <v>46204</v>
      </c>
      <c r="AZ161" t="s">
        <v>933</v>
      </c>
      <c r="BA161" s="31">
        <v>46204.597442129627</v>
      </c>
      <c r="BB161" s="14">
        <v>46204</v>
      </c>
      <c r="BC161" t="s">
        <v>4640</v>
      </c>
      <c r="BD161" s="31">
        <v>46204.610150462962</v>
      </c>
      <c r="BE161" s="14">
        <v>46204</v>
      </c>
      <c r="BF161" t="s">
        <v>973</v>
      </c>
      <c r="BG161" s="31">
        <v>46204.715729166666</v>
      </c>
      <c r="BH161" s="14">
        <v>46204</v>
      </c>
      <c r="BI161" t="s">
        <v>973</v>
      </c>
      <c r="BJ161" s="31">
        <v>46204.742037037038</v>
      </c>
      <c r="BW161" s="14">
        <v>46204</v>
      </c>
      <c r="BX161" t="s">
        <v>973</v>
      </c>
      <c r="BY161" s="31">
        <v>46204.745127314818</v>
      </c>
      <c r="BZ161" s="14">
        <v>46204</v>
      </c>
      <c r="CA161" t="s">
        <v>938</v>
      </c>
      <c r="CB161" s="31">
        <v>46204.757291666669</v>
      </c>
      <c r="CF161" s="14">
        <v>46204</v>
      </c>
      <c r="CG161" t="s">
        <v>4926</v>
      </c>
      <c r="CH161" s="31">
        <v>46204.792280092595</v>
      </c>
      <c r="CM161" s="4">
        <f t="shared" si="12"/>
        <v>46204.561979166669</v>
      </c>
      <c r="CN161">
        <f t="shared" si="13"/>
        <v>0</v>
      </c>
      <c r="CO161" t="str">
        <f>VLOOKUP(A161,Sheet1!$A$2:$B$221,2,0)</f>
        <v>East Zone</v>
      </c>
    </row>
    <row r="162" spans="1:93" x14ac:dyDescent="0.35">
      <c r="A162" t="s">
        <v>4921</v>
      </c>
      <c r="B162">
        <v>402</v>
      </c>
      <c r="C162" t="s">
        <v>9332</v>
      </c>
      <c r="D162" t="s">
        <v>678</v>
      </c>
      <c r="E162" t="s">
        <v>399</v>
      </c>
      <c r="F162" t="s">
        <v>400</v>
      </c>
      <c r="G162" t="s">
        <v>352</v>
      </c>
      <c r="H162" t="s">
        <v>9976</v>
      </c>
      <c r="I162">
        <v>595624</v>
      </c>
      <c r="J162" t="s">
        <v>4123</v>
      </c>
      <c r="K162" t="s">
        <v>4124</v>
      </c>
      <c r="L162" t="s">
        <v>4622</v>
      </c>
      <c r="M162" t="s">
        <v>9977</v>
      </c>
      <c r="N162">
        <v>77000</v>
      </c>
      <c r="O162" t="s">
        <v>9978</v>
      </c>
      <c r="P162" t="s">
        <v>9979</v>
      </c>
      <c r="Q162" t="s">
        <v>9362</v>
      </c>
      <c r="R162">
        <v>7763988512</v>
      </c>
      <c r="S162" s="14">
        <v>46209</v>
      </c>
      <c r="T162" t="s">
        <v>4937</v>
      </c>
      <c r="U162" s="31">
        <v>46209.522106481483</v>
      </c>
      <c r="AK162" s="14">
        <v>46209</v>
      </c>
      <c r="AL162" t="s">
        <v>4925</v>
      </c>
      <c r="AM162" s="31">
        <v>46209.661122685182</v>
      </c>
      <c r="AQ162" s="31">
        <v>46209.661122685182</v>
      </c>
      <c r="AR162" s="14">
        <v>46209</v>
      </c>
      <c r="AS162" t="s">
        <v>4925</v>
      </c>
      <c r="AT162" t="s">
        <v>400</v>
      </c>
      <c r="AU162" t="s">
        <v>678</v>
      </c>
      <c r="AV162" s="14">
        <v>46209</v>
      </c>
      <c r="AW162" t="s">
        <v>4925</v>
      </c>
      <c r="AX162" s="31">
        <v>46209.661539351851</v>
      </c>
      <c r="AY162" s="14">
        <v>46209</v>
      </c>
      <c r="AZ162" t="s">
        <v>933</v>
      </c>
      <c r="BA162" s="31">
        <v>46209.672210648147</v>
      </c>
      <c r="BB162" s="14">
        <v>46209</v>
      </c>
      <c r="BC162" t="s">
        <v>4684</v>
      </c>
      <c r="BD162" s="31">
        <v>46209.706770833334</v>
      </c>
      <c r="BE162" s="14">
        <v>46209</v>
      </c>
      <c r="BF162" t="s">
        <v>942</v>
      </c>
      <c r="BG162" s="31">
        <v>46209.765173611115</v>
      </c>
      <c r="BH162" s="14">
        <v>46209</v>
      </c>
      <c r="BI162" t="s">
        <v>942</v>
      </c>
      <c r="BJ162" s="31">
        <v>46209.767071759263</v>
      </c>
      <c r="BW162" s="14">
        <v>46209</v>
      </c>
      <c r="BX162" t="s">
        <v>942</v>
      </c>
      <c r="BY162" s="31">
        <v>46209.771493055552</v>
      </c>
      <c r="BZ162" s="14">
        <v>46209</v>
      </c>
      <c r="CA162" t="s">
        <v>944</v>
      </c>
      <c r="CB162" s="31">
        <v>46209.776284722226</v>
      </c>
      <c r="CF162" s="14">
        <v>46209</v>
      </c>
      <c r="CG162" t="s">
        <v>4926</v>
      </c>
      <c r="CH162" s="31">
        <v>46209.79824074074</v>
      </c>
      <c r="CM162" s="4">
        <f t="shared" si="12"/>
        <v>46209.522106481483</v>
      </c>
      <c r="CN162">
        <f t="shared" si="13"/>
        <v>0</v>
      </c>
      <c r="CO162" t="str">
        <f>VLOOKUP(A162,Sheet1!$A$2:$B$221,2,0)</f>
        <v>East Zone</v>
      </c>
    </row>
    <row r="163" spans="1:93" x14ac:dyDescent="0.35">
      <c r="A163" t="s">
        <v>4921</v>
      </c>
      <c r="B163">
        <v>402</v>
      </c>
      <c r="C163" t="s">
        <v>9332</v>
      </c>
      <c r="D163" t="s">
        <v>678</v>
      </c>
      <c r="E163" t="s">
        <v>399</v>
      </c>
      <c r="F163" t="s">
        <v>400</v>
      </c>
      <c r="G163" t="s">
        <v>352</v>
      </c>
      <c r="H163" t="s">
        <v>4122</v>
      </c>
      <c r="I163">
        <v>619567</v>
      </c>
      <c r="J163" t="s">
        <v>4123</v>
      </c>
      <c r="K163" t="s">
        <v>4124</v>
      </c>
      <c r="L163" t="s">
        <v>4622</v>
      </c>
      <c r="M163" t="s">
        <v>4945</v>
      </c>
      <c r="N163">
        <v>60000</v>
      </c>
      <c r="O163" t="s">
        <v>982</v>
      </c>
      <c r="P163" t="s">
        <v>983</v>
      </c>
      <c r="Q163" t="s">
        <v>984</v>
      </c>
      <c r="R163">
        <v>9293945193</v>
      </c>
      <c r="S163" s="14">
        <v>46205</v>
      </c>
      <c r="T163" t="s">
        <v>4937</v>
      </c>
      <c r="U163" s="31">
        <v>46205.443923611114</v>
      </c>
      <c r="AK163" s="14">
        <v>46205</v>
      </c>
      <c r="AL163" t="s">
        <v>4925</v>
      </c>
      <c r="AM163" s="31">
        <v>46205.56486111111</v>
      </c>
      <c r="AQ163" s="31">
        <v>46205.56486111111</v>
      </c>
      <c r="AR163" s="14">
        <v>46205</v>
      </c>
      <c r="AS163" t="s">
        <v>4925</v>
      </c>
      <c r="AT163" t="s">
        <v>400</v>
      </c>
      <c r="AU163" t="s">
        <v>678</v>
      </c>
      <c r="AV163" s="14">
        <v>46205</v>
      </c>
      <c r="AW163" t="s">
        <v>4925</v>
      </c>
      <c r="AX163" s="31">
        <v>46205.565462962964</v>
      </c>
      <c r="AY163" s="14">
        <v>46205</v>
      </c>
      <c r="AZ163" t="s">
        <v>933</v>
      </c>
      <c r="BA163" s="31">
        <v>46205.581747685188</v>
      </c>
      <c r="BB163" s="14">
        <v>46205</v>
      </c>
      <c r="BC163" t="s">
        <v>4676</v>
      </c>
      <c r="BD163" s="31">
        <v>46205.594189814816</v>
      </c>
      <c r="BE163" s="14">
        <v>46205</v>
      </c>
      <c r="BF163" t="s">
        <v>942</v>
      </c>
      <c r="BG163" s="31">
        <v>46205.639363425929</v>
      </c>
      <c r="BH163" s="14">
        <v>46205</v>
      </c>
      <c r="BI163" t="s">
        <v>942</v>
      </c>
      <c r="BJ163" s="31">
        <v>46205.641030092593</v>
      </c>
      <c r="BW163" s="14">
        <v>46205</v>
      </c>
      <c r="BX163" t="s">
        <v>942</v>
      </c>
      <c r="BY163" s="31">
        <v>46205.657754629632</v>
      </c>
      <c r="BZ163" s="14">
        <v>46205</v>
      </c>
      <c r="CA163" t="s">
        <v>944</v>
      </c>
      <c r="CB163" s="31">
        <v>46205.665451388886</v>
      </c>
      <c r="CF163" s="14">
        <v>46205</v>
      </c>
      <c r="CG163" t="s">
        <v>4926</v>
      </c>
      <c r="CH163" s="31">
        <v>46205.76394675926</v>
      </c>
      <c r="CM163" s="4">
        <f t="shared" si="12"/>
        <v>46205.443923611114</v>
      </c>
      <c r="CN163">
        <f t="shared" si="13"/>
        <v>0</v>
      </c>
      <c r="CO163" t="str">
        <f>VLOOKUP(A163,Sheet1!$A$2:$B$221,2,0)</f>
        <v>East Zone</v>
      </c>
    </row>
    <row r="164" spans="1:93" x14ac:dyDescent="0.35">
      <c r="A164" t="s">
        <v>4921</v>
      </c>
      <c r="B164">
        <v>402</v>
      </c>
      <c r="C164" t="s">
        <v>9332</v>
      </c>
      <c r="D164" t="s">
        <v>678</v>
      </c>
      <c r="E164" t="s">
        <v>399</v>
      </c>
      <c r="F164" t="s">
        <v>400</v>
      </c>
      <c r="G164" t="s">
        <v>352</v>
      </c>
      <c r="H164" t="s">
        <v>4122</v>
      </c>
      <c r="I164">
        <v>619567</v>
      </c>
      <c r="J164" t="s">
        <v>4123</v>
      </c>
      <c r="K164" t="s">
        <v>4124</v>
      </c>
      <c r="L164" t="s">
        <v>4622</v>
      </c>
      <c r="M164" t="s">
        <v>4945</v>
      </c>
      <c r="N164">
        <v>60000</v>
      </c>
      <c r="O164" t="s">
        <v>982</v>
      </c>
      <c r="P164" t="s">
        <v>983</v>
      </c>
      <c r="Q164" t="s">
        <v>985</v>
      </c>
      <c r="R164">
        <v>6501330366</v>
      </c>
      <c r="S164" s="14">
        <v>46205</v>
      </c>
      <c r="T164" t="s">
        <v>4937</v>
      </c>
      <c r="U164" s="31">
        <v>46205.44394675926</v>
      </c>
      <c r="AK164" s="14">
        <v>46205</v>
      </c>
      <c r="AL164" t="s">
        <v>4925</v>
      </c>
      <c r="AM164" s="31">
        <v>46205.564837962964</v>
      </c>
      <c r="AQ164" s="31">
        <v>46205.564837962964</v>
      </c>
      <c r="AR164" s="14">
        <v>46205</v>
      </c>
      <c r="AS164" t="s">
        <v>4925</v>
      </c>
      <c r="AT164" t="s">
        <v>400</v>
      </c>
      <c r="AU164" t="s">
        <v>678</v>
      </c>
      <c r="AV164" s="14">
        <v>46205</v>
      </c>
      <c r="AW164" t="s">
        <v>4925</v>
      </c>
      <c r="AX164" s="31">
        <v>46205.565439814818</v>
      </c>
      <c r="AY164" s="14">
        <v>46205</v>
      </c>
      <c r="AZ164" t="s">
        <v>933</v>
      </c>
      <c r="BA164" s="31">
        <v>46205.581747685188</v>
      </c>
      <c r="BB164" s="14">
        <v>46205</v>
      </c>
      <c r="BC164" t="s">
        <v>4676</v>
      </c>
      <c r="BD164" s="31">
        <v>46205.594178240739</v>
      </c>
      <c r="BE164" s="14">
        <v>46205</v>
      </c>
      <c r="BF164" t="s">
        <v>942</v>
      </c>
      <c r="BG164" s="31">
        <v>46205.639351851853</v>
      </c>
      <c r="BH164" s="14">
        <v>46205</v>
      </c>
      <c r="BI164" t="s">
        <v>942</v>
      </c>
      <c r="BJ164" s="31">
        <v>46205.641006944446</v>
      </c>
      <c r="BW164" s="14">
        <v>46205</v>
      </c>
      <c r="BX164" t="s">
        <v>942</v>
      </c>
      <c r="BY164" s="31">
        <v>46205.657743055555</v>
      </c>
      <c r="BZ164" s="14">
        <v>46205</v>
      </c>
      <c r="CA164" t="s">
        <v>944</v>
      </c>
      <c r="CB164" s="31">
        <v>46205.665451388886</v>
      </c>
      <c r="CF164" s="14">
        <v>46205</v>
      </c>
      <c r="CG164" t="s">
        <v>4926</v>
      </c>
      <c r="CH164" s="31">
        <v>46205.76394675926</v>
      </c>
      <c r="CM164" s="4">
        <f t="shared" si="12"/>
        <v>46205.44394675926</v>
      </c>
      <c r="CN164">
        <f t="shared" si="13"/>
        <v>0</v>
      </c>
      <c r="CO164" t="str">
        <f>VLOOKUP(A164,Sheet1!$A$2:$B$221,2,0)</f>
        <v>East Zone</v>
      </c>
    </row>
    <row r="165" spans="1:93" x14ac:dyDescent="0.35">
      <c r="A165" t="s">
        <v>4946</v>
      </c>
      <c r="B165">
        <v>761</v>
      </c>
      <c r="C165" t="s">
        <v>9332</v>
      </c>
      <c r="D165" t="s">
        <v>678</v>
      </c>
      <c r="E165" t="s">
        <v>117</v>
      </c>
      <c r="F165" t="s">
        <v>395</v>
      </c>
      <c r="G165" t="s">
        <v>358</v>
      </c>
      <c r="H165" t="s">
        <v>9980</v>
      </c>
      <c r="I165">
        <v>178104</v>
      </c>
      <c r="J165" t="s">
        <v>3690</v>
      </c>
      <c r="K165" t="s">
        <v>9981</v>
      </c>
      <c r="L165" t="s">
        <v>4622</v>
      </c>
      <c r="M165" t="s">
        <v>9982</v>
      </c>
      <c r="N165">
        <v>70000</v>
      </c>
      <c r="O165" t="s">
        <v>9479</v>
      </c>
      <c r="P165" t="s">
        <v>9480</v>
      </c>
      <c r="Q165" t="s">
        <v>3601</v>
      </c>
      <c r="R165">
        <v>9129980859</v>
      </c>
      <c r="S165" s="14">
        <v>46206</v>
      </c>
      <c r="T165" t="s">
        <v>9983</v>
      </c>
      <c r="U165" s="31">
        <v>46206.716620370367</v>
      </c>
      <c r="AK165" s="14">
        <v>46209</v>
      </c>
      <c r="AL165" t="s">
        <v>990</v>
      </c>
      <c r="AM165" s="31">
        <v>46209.624722222223</v>
      </c>
      <c r="AQ165" s="31">
        <v>46209.624722222223</v>
      </c>
      <c r="AR165" s="14">
        <v>46209</v>
      </c>
      <c r="AS165" t="s">
        <v>990</v>
      </c>
      <c r="AT165" t="s">
        <v>395</v>
      </c>
      <c r="AU165" t="s">
        <v>678</v>
      </c>
      <c r="AV165" s="14">
        <v>46209</v>
      </c>
      <c r="AW165" t="s">
        <v>9984</v>
      </c>
      <c r="AX165" s="31">
        <v>46209.627083333333</v>
      </c>
      <c r="AY165" s="14">
        <v>46209</v>
      </c>
      <c r="AZ165" t="s">
        <v>933</v>
      </c>
      <c r="BA165" s="31">
        <v>46209.634988425925</v>
      </c>
      <c r="BB165" s="14">
        <v>46209</v>
      </c>
      <c r="BC165" t="s">
        <v>4657</v>
      </c>
      <c r="BD165" s="31">
        <v>46209.685335648152</v>
      </c>
      <c r="BE165" s="14">
        <v>46209</v>
      </c>
      <c r="BF165" t="s">
        <v>972</v>
      </c>
      <c r="BG165" s="31">
        <v>46209.715740740743</v>
      </c>
      <c r="BH165" s="14">
        <v>46209</v>
      </c>
      <c r="BI165" t="s">
        <v>972</v>
      </c>
      <c r="BJ165" s="31">
        <v>46209.716840277775</v>
      </c>
      <c r="BW165" s="14">
        <v>46209</v>
      </c>
      <c r="BX165" t="s">
        <v>972</v>
      </c>
      <c r="BY165" s="31">
        <v>46209.727511574078</v>
      </c>
      <c r="BZ165" s="14">
        <v>46209</v>
      </c>
      <c r="CA165" t="s">
        <v>957</v>
      </c>
      <c r="CB165" s="31">
        <v>46209.730821759258</v>
      </c>
      <c r="CF165" s="14">
        <v>46209</v>
      </c>
      <c r="CG165" t="s">
        <v>2939</v>
      </c>
      <c r="CH165" s="31">
        <v>46209.77747685185</v>
      </c>
      <c r="CM165" s="4">
        <f t="shared" si="12"/>
        <v>46206.716620370367</v>
      </c>
      <c r="CN165">
        <f t="shared" si="13"/>
        <v>3</v>
      </c>
      <c r="CO165" t="str">
        <f>VLOOKUP(A165,Sheet1!$A$2:$B$221,2,0)</f>
        <v>East Zone</v>
      </c>
    </row>
    <row r="166" spans="1:93" x14ac:dyDescent="0.35">
      <c r="A166" t="s">
        <v>4946</v>
      </c>
      <c r="B166">
        <v>761</v>
      </c>
      <c r="C166" t="s">
        <v>9332</v>
      </c>
      <c r="D166" t="s">
        <v>678</v>
      </c>
      <c r="E166" t="s">
        <v>117</v>
      </c>
      <c r="F166" t="s">
        <v>395</v>
      </c>
      <c r="G166" t="s">
        <v>358</v>
      </c>
      <c r="H166" t="s">
        <v>11843</v>
      </c>
      <c r="I166">
        <v>389177</v>
      </c>
      <c r="J166" t="s">
        <v>986</v>
      </c>
      <c r="K166" t="s">
        <v>987</v>
      </c>
      <c r="L166" t="s">
        <v>4622</v>
      </c>
      <c r="M166" t="s">
        <v>11844</v>
      </c>
      <c r="N166">
        <v>90000</v>
      </c>
      <c r="O166" t="s">
        <v>931</v>
      </c>
      <c r="P166" t="s">
        <v>932</v>
      </c>
      <c r="Q166" t="s">
        <v>6323</v>
      </c>
      <c r="R166">
        <v>3478790186</v>
      </c>
      <c r="S166" s="14">
        <v>46210</v>
      </c>
      <c r="T166" t="s">
        <v>2939</v>
      </c>
      <c r="U166" s="31">
        <v>46210.502812500003</v>
      </c>
      <c r="AK166" s="14">
        <v>46210</v>
      </c>
      <c r="AL166" t="s">
        <v>990</v>
      </c>
      <c r="AM166" s="31">
        <v>46210.549791666665</v>
      </c>
      <c r="AQ166" s="31">
        <v>46210.549791666665</v>
      </c>
      <c r="AR166" s="14">
        <v>46210</v>
      </c>
      <c r="AS166" t="s">
        <v>990</v>
      </c>
      <c r="AT166" t="s">
        <v>395</v>
      </c>
      <c r="AU166" t="s">
        <v>678</v>
      </c>
      <c r="AV166" s="14">
        <v>46210</v>
      </c>
      <c r="AW166" t="s">
        <v>2939</v>
      </c>
      <c r="AX166" s="31">
        <v>46210.551342592589</v>
      </c>
      <c r="AY166" s="14">
        <v>46210</v>
      </c>
      <c r="AZ166" t="s">
        <v>933</v>
      </c>
      <c r="BA166" s="31">
        <v>46210.568726851852</v>
      </c>
      <c r="BB166" s="14">
        <v>46210</v>
      </c>
      <c r="BC166" t="s">
        <v>4643</v>
      </c>
      <c r="BD166" s="31">
        <v>46210.608275462961</v>
      </c>
      <c r="BE166" s="14">
        <v>46210</v>
      </c>
      <c r="BF166" t="s">
        <v>937</v>
      </c>
      <c r="BG166" s="31">
        <v>46210.689340277779</v>
      </c>
      <c r="BH166" s="14">
        <v>46210</v>
      </c>
      <c r="BI166" t="s">
        <v>937</v>
      </c>
      <c r="BJ166" s="31">
        <v>46210.690196759257</v>
      </c>
      <c r="BW166" s="14">
        <v>46210</v>
      </c>
      <c r="BX166" t="s">
        <v>937</v>
      </c>
      <c r="BY166" s="31">
        <v>46210.713067129633</v>
      </c>
      <c r="BZ166" s="14">
        <v>46210</v>
      </c>
      <c r="CA166" t="s">
        <v>944</v>
      </c>
      <c r="CB166" s="31">
        <v>46210.732025462959</v>
      </c>
      <c r="CF166" s="14">
        <v>46211</v>
      </c>
      <c r="CG166" t="s">
        <v>2939</v>
      </c>
      <c r="CH166" s="31">
        <v>46211.360486111109</v>
      </c>
      <c r="CM166" s="4">
        <f t="shared" si="12"/>
        <v>46210.502812500003</v>
      </c>
      <c r="CN166">
        <f t="shared" si="13"/>
        <v>0</v>
      </c>
      <c r="CO166" t="str">
        <f>VLOOKUP(A166,Sheet1!$A$2:$B$221,2,0)</f>
        <v>East Zone</v>
      </c>
    </row>
    <row r="167" spans="1:93" x14ac:dyDescent="0.35">
      <c r="A167" t="s">
        <v>4946</v>
      </c>
      <c r="B167">
        <v>761</v>
      </c>
      <c r="C167" t="s">
        <v>9332</v>
      </c>
      <c r="D167" t="s">
        <v>678</v>
      </c>
      <c r="E167" t="s">
        <v>117</v>
      </c>
      <c r="F167" t="s">
        <v>395</v>
      </c>
      <c r="G167" t="s">
        <v>358</v>
      </c>
      <c r="H167" t="s">
        <v>9985</v>
      </c>
      <c r="I167">
        <v>413265</v>
      </c>
      <c r="J167" t="s">
        <v>9986</v>
      </c>
      <c r="K167" t="s">
        <v>9987</v>
      </c>
      <c r="L167" t="s">
        <v>4622</v>
      </c>
      <c r="M167" t="s">
        <v>9988</v>
      </c>
      <c r="N167">
        <v>70000</v>
      </c>
      <c r="O167" t="s">
        <v>958</v>
      </c>
      <c r="P167" t="s">
        <v>959</v>
      </c>
      <c r="Q167" t="s">
        <v>1784</v>
      </c>
      <c r="R167">
        <v>6163288777</v>
      </c>
      <c r="S167" s="14">
        <v>46209</v>
      </c>
      <c r="T167" t="s">
        <v>9984</v>
      </c>
      <c r="U167" s="31">
        <v>46209.546111111114</v>
      </c>
      <c r="AK167" s="14">
        <v>46209</v>
      </c>
      <c r="AL167" t="s">
        <v>990</v>
      </c>
      <c r="AM167" s="31">
        <v>46209.725277777776</v>
      </c>
      <c r="AQ167" s="31">
        <v>46209.725277777776</v>
      </c>
      <c r="AR167" s="14">
        <v>46209</v>
      </c>
      <c r="AS167" t="s">
        <v>990</v>
      </c>
      <c r="AT167" t="s">
        <v>395</v>
      </c>
      <c r="AU167" t="s">
        <v>678</v>
      </c>
      <c r="AV167" s="14">
        <v>46209</v>
      </c>
      <c r="AW167" t="s">
        <v>9984</v>
      </c>
      <c r="AX167" s="31">
        <v>46209.7502662037</v>
      </c>
      <c r="AY167" s="14">
        <v>46209</v>
      </c>
      <c r="AZ167" t="s">
        <v>933</v>
      </c>
      <c r="BA167" s="31">
        <v>46209.753206018519</v>
      </c>
      <c r="BB167" s="14">
        <v>46209</v>
      </c>
      <c r="BC167" t="s">
        <v>4643</v>
      </c>
      <c r="BD167" s="31">
        <v>46209.759502314817</v>
      </c>
      <c r="BE167" s="14">
        <v>46209</v>
      </c>
      <c r="BF167" t="s">
        <v>972</v>
      </c>
      <c r="BG167" s="31">
        <v>46209.779814814814</v>
      </c>
      <c r="BH167" s="14">
        <v>46209</v>
      </c>
      <c r="BI167" t="s">
        <v>972</v>
      </c>
      <c r="BJ167" s="31">
        <v>46209.783368055556</v>
      </c>
      <c r="BW167" s="14">
        <v>46209</v>
      </c>
      <c r="BX167" t="s">
        <v>972</v>
      </c>
      <c r="BY167" s="31">
        <v>46209.786377314813</v>
      </c>
      <c r="BZ167" s="14">
        <v>46210</v>
      </c>
      <c r="CA167" t="s">
        <v>957</v>
      </c>
      <c r="CB167" s="31">
        <v>46210.687118055554</v>
      </c>
      <c r="CF167" s="14">
        <v>46210</v>
      </c>
      <c r="CG167" t="s">
        <v>2939</v>
      </c>
      <c r="CH167" s="31">
        <v>46210.692824074074</v>
      </c>
      <c r="CM167" s="4">
        <f t="shared" si="12"/>
        <v>46209.546111111114</v>
      </c>
      <c r="CN167">
        <f t="shared" si="13"/>
        <v>0</v>
      </c>
      <c r="CO167" t="str">
        <f>VLOOKUP(A167,Sheet1!$A$2:$B$221,2,0)</f>
        <v>East Zone</v>
      </c>
    </row>
    <row r="168" spans="1:93" x14ac:dyDescent="0.35">
      <c r="A168" t="s">
        <v>4946</v>
      </c>
      <c r="B168">
        <v>761</v>
      </c>
      <c r="C168" t="s">
        <v>9332</v>
      </c>
      <c r="D168" t="s">
        <v>678</v>
      </c>
      <c r="E168" t="s">
        <v>117</v>
      </c>
      <c r="F168" t="s">
        <v>395</v>
      </c>
      <c r="G168" t="s">
        <v>358</v>
      </c>
      <c r="H168" t="s">
        <v>9985</v>
      </c>
      <c r="I168">
        <v>413265</v>
      </c>
      <c r="J168" t="s">
        <v>9986</v>
      </c>
      <c r="K168" t="s">
        <v>9987</v>
      </c>
      <c r="L168" t="s">
        <v>4622</v>
      </c>
      <c r="M168" t="s">
        <v>9988</v>
      </c>
      <c r="N168">
        <v>85000</v>
      </c>
      <c r="O168" t="s">
        <v>988</v>
      </c>
      <c r="P168" t="s">
        <v>989</v>
      </c>
      <c r="Q168" t="s">
        <v>9991</v>
      </c>
      <c r="R168">
        <v>7939691290</v>
      </c>
      <c r="S168" s="14">
        <v>46209</v>
      </c>
      <c r="T168" t="s">
        <v>9984</v>
      </c>
      <c r="U168" s="31">
        <v>46209.546157407407</v>
      </c>
      <c r="AK168" s="14">
        <v>46209</v>
      </c>
      <c r="AL168" t="s">
        <v>990</v>
      </c>
      <c r="AM168" s="31">
        <v>46209.725254629629</v>
      </c>
      <c r="AQ168" s="31">
        <v>46209.725254629629</v>
      </c>
      <c r="AR168" s="14">
        <v>46209</v>
      </c>
      <c r="AS168" t="s">
        <v>990</v>
      </c>
      <c r="AT168" t="s">
        <v>395</v>
      </c>
      <c r="AU168" t="s">
        <v>678</v>
      </c>
      <c r="AV168" s="14">
        <v>46209</v>
      </c>
      <c r="AW168" t="s">
        <v>9984</v>
      </c>
      <c r="AX168" s="31">
        <v>46209.750289351854</v>
      </c>
      <c r="AY168" s="14">
        <v>46209</v>
      </c>
      <c r="AZ168" t="s">
        <v>933</v>
      </c>
      <c r="BA168" s="31">
        <v>46209.753206018519</v>
      </c>
      <c r="BB168" s="14">
        <v>46209</v>
      </c>
      <c r="BC168" t="s">
        <v>4643</v>
      </c>
      <c r="BD168" s="31">
        <v>46209.75949074074</v>
      </c>
      <c r="BE168" s="14">
        <v>46209</v>
      </c>
      <c r="BF168" t="s">
        <v>972</v>
      </c>
      <c r="BG168" s="31">
        <v>46209.779791666668</v>
      </c>
      <c r="BH168" s="14">
        <v>46209</v>
      </c>
      <c r="BI168" t="s">
        <v>972</v>
      </c>
      <c r="BJ168" s="31">
        <v>46209.78334490741</v>
      </c>
      <c r="BW168" s="14">
        <v>46209</v>
      </c>
      <c r="BX168" t="s">
        <v>972</v>
      </c>
      <c r="BY168" s="31">
        <v>46209.786365740743</v>
      </c>
      <c r="BZ168" s="14">
        <v>46210</v>
      </c>
      <c r="CA168" t="s">
        <v>957</v>
      </c>
      <c r="CB168" s="31">
        <v>46210.687106481484</v>
      </c>
      <c r="CF168" s="14">
        <v>46210</v>
      </c>
      <c r="CG168" t="s">
        <v>2939</v>
      </c>
      <c r="CH168" s="31">
        <v>46210.692824074074</v>
      </c>
      <c r="CM168" s="4">
        <f t="shared" si="12"/>
        <v>46209.546157407407</v>
      </c>
      <c r="CN168">
        <f t="shared" si="13"/>
        <v>0</v>
      </c>
      <c r="CO168" t="str">
        <f>VLOOKUP(A168,Sheet1!$A$2:$B$221,2,0)</f>
        <v>East Zone</v>
      </c>
    </row>
    <row r="169" spans="1:93" x14ac:dyDescent="0.35">
      <c r="A169" t="s">
        <v>4946</v>
      </c>
      <c r="B169">
        <v>761</v>
      </c>
      <c r="C169" t="s">
        <v>9332</v>
      </c>
      <c r="D169" t="s">
        <v>678</v>
      </c>
      <c r="E169" t="s">
        <v>117</v>
      </c>
      <c r="F169" t="s">
        <v>395</v>
      </c>
      <c r="G169" t="s">
        <v>358</v>
      </c>
      <c r="H169" t="s">
        <v>3931</v>
      </c>
      <c r="I169">
        <v>444667</v>
      </c>
      <c r="J169" t="s">
        <v>986</v>
      </c>
      <c r="K169" t="s">
        <v>987</v>
      </c>
      <c r="L169" t="s">
        <v>4622</v>
      </c>
      <c r="M169" t="s">
        <v>9992</v>
      </c>
      <c r="Q169" t="s">
        <v>1416</v>
      </c>
      <c r="R169">
        <v>9294144800</v>
      </c>
      <c r="S169" s="14">
        <v>46206</v>
      </c>
      <c r="T169" t="s">
        <v>4948</v>
      </c>
      <c r="U169" s="31">
        <v>46206.582337962966</v>
      </c>
      <c r="AK169" s="14">
        <v>46209</v>
      </c>
      <c r="AL169" t="s">
        <v>990</v>
      </c>
      <c r="AM169" s="31">
        <v>46209.484652777777</v>
      </c>
      <c r="AQ169" s="31">
        <v>46209.484652777777</v>
      </c>
      <c r="AR169" s="14">
        <v>46209</v>
      </c>
      <c r="AS169" t="s">
        <v>990</v>
      </c>
      <c r="AT169" t="s">
        <v>395</v>
      </c>
      <c r="AU169" t="s">
        <v>678</v>
      </c>
      <c r="AV169" s="14">
        <v>46209</v>
      </c>
      <c r="AW169" t="s">
        <v>4948</v>
      </c>
      <c r="AX169" s="31">
        <v>46209.485960648148</v>
      </c>
      <c r="AY169" s="14">
        <v>46209</v>
      </c>
      <c r="AZ169" t="s">
        <v>933</v>
      </c>
      <c r="BA169" s="31">
        <v>46209.4919212963</v>
      </c>
      <c r="BB169" s="14">
        <v>46209</v>
      </c>
      <c r="BC169" t="s">
        <v>4965</v>
      </c>
      <c r="BD169" s="31">
        <v>46209.58861111111</v>
      </c>
      <c r="BE169" s="14">
        <v>46209</v>
      </c>
      <c r="BF169" t="s">
        <v>1028</v>
      </c>
      <c r="BG169" s="31">
        <v>46209.610358796293</v>
      </c>
      <c r="BH169" s="14">
        <v>46209</v>
      </c>
      <c r="BI169" t="s">
        <v>943</v>
      </c>
      <c r="BJ169" s="31">
        <v>46209.772673611114</v>
      </c>
      <c r="BK169" s="14">
        <v>46209</v>
      </c>
      <c r="BL169" t="s">
        <v>1028</v>
      </c>
      <c r="BM169" s="31">
        <v>46209.611284722225</v>
      </c>
      <c r="CM169" s="4">
        <f t="shared" si="12"/>
        <v>46206.582337962966</v>
      </c>
      <c r="CN169">
        <f t="shared" si="13"/>
        <v>3</v>
      </c>
      <c r="CO169" t="str">
        <f>VLOOKUP(A169,Sheet1!$A$2:$B$221,2,0)</f>
        <v>East Zone</v>
      </c>
    </row>
    <row r="170" spans="1:93" x14ac:dyDescent="0.35">
      <c r="A170" t="s">
        <v>4946</v>
      </c>
      <c r="B170">
        <v>761</v>
      </c>
      <c r="C170" t="s">
        <v>9332</v>
      </c>
      <c r="D170" t="s">
        <v>678</v>
      </c>
      <c r="E170" t="s">
        <v>117</v>
      </c>
      <c r="F170" t="s">
        <v>395</v>
      </c>
      <c r="G170" t="s">
        <v>358</v>
      </c>
      <c r="H170" t="s">
        <v>3931</v>
      </c>
      <c r="I170">
        <v>444667</v>
      </c>
      <c r="J170" t="s">
        <v>986</v>
      </c>
      <c r="K170" t="s">
        <v>987</v>
      </c>
      <c r="L170" t="s">
        <v>4622</v>
      </c>
      <c r="M170" t="s">
        <v>4947</v>
      </c>
      <c r="N170">
        <v>85000</v>
      </c>
      <c r="O170" t="s">
        <v>988</v>
      </c>
      <c r="P170" t="s">
        <v>989</v>
      </c>
      <c r="Q170" t="s">
        <v>3933</v>
      </c>
      <c r="R170">
        <v>2067691599</v>
      </c>
      <c r="S170" s="14">
        <v>46205</v>
      </c>
      <c r="T170" t="s">
        <v>4948</v>
      </c>
      <c r="U170" s="31">
        <v>46205.334768518522</v>
      </c>
      <c r="AK170" s="14">
        <v>46205</v>
      </c>
      <c r="AL170" t="s">
        <v>990</v>
      </c>
      <c r="AM170" s="31">
        <v>46205.359849537039</v>
      </c>
      <c r="AQ170" s="31">
        <v>46205.359849537039</v>
      </c>
      <c r="AR170" s="14">
        <v>46205</v>
      </c>
      <c r="AS170" t="s">
        <v>990</v>
      </c>
      <c r="AT170" t="s">
        <v>395</v>
      </c>
      <c r="AU170" t="s">
        <v>678</v>
      </c>
      <c r="AV170" s="14">
        <v>46205</v>
      </c>
      <c r="AW170" t="s">
        <v>990</v>
      </c>
      <c r="AX170" s="31">
        <v>46205.361180555556</v>
      </c>
      <c r="AY170" s="14">
        <v>46205</v>
      </c>
      <c r="AZ170" t="s">
        <v>933</v>
      </c>
      <c r="BA170" s="31">
        <v>46205.395821759259</v>
      </c>
      <c r="BB170" s="14">
        <v>46205</v>
      </c>
      <c r="BC170" t="s">
        <v>4788</v>
      </c>
      <c r="BD170" s="31">
        <v>46205.405115740738</v>
      </c>
      <c r="BE170" s="14">
        <v>46205</v>
      </c>
      <c r="BF170" t="s">
        <v>955</v>
      </c>
      <c r="BG170" s="31">
        <v>46205.454583333332</v>
      </c>
      <c r="BH170" s="14">
        <v>46205</v>
      </c>
      <c r="BI170" t="s">
        <v>955</v>
      </c>
      <c r="BJ170" s="31">
        <v>46205.456226851849</v>
      </c>
      <c r="BW170" s="14">
        <v>46205</v>
      </c>
      <c r="BX170" t="s">
        <v>955</v>
      </c>
      <c r="BY170" s="31">
        <v>46205.480914351851</v>
      </c>
      <c r="BZ170" s="14">
        <v>46205</v>
      </c>
      <c r="CA170" t="s">
        <v>944</v>
      </c>
      <c r="CB170" s="31">
        <v>46205.497511574074</v>
      </c>
      <c r="CF170" s="14">
        <v>46205</v>
      </c>
      <c r="CG170" t="s">
        <v>2939</v>
      </c>
      <c r="CH170" s="31">
        <v>46205.635243055556</v>
      </c>
      <c r="CM170" s="4">
        <f t="shared" si="12"/>
        <v>46205.334768518522</v>
      </c>
      <c r="CN170">
        <f t="shared" si="13"/>
        <v>0</v>
      </c>
      <c r="CO170" t="str">
        <f>VLOOKUP(A170,Sheet1!$A$2:$B$221,2,0)</f>
        <v>East Zone</v>
      </c>
    </row>
    <row r="171" spans="1:93" x14ac:dyDescent="0.35">
      <c r="A171" t="s">
        <v>4946</v>
      </c>
      <c r="B171">
        <v>761</v>
      </c>
      <c r="C171" t="s">
        <v>9332</v>
      </c>
      <c r="D171" t="s">
        <v>678</v>
      </c>
      <c r="E171" t="s">
        <v>117</v>
      </c>
      <c r="F171" t="s">
        <v>395</v>
      </c>
      <c r="G171" t="s">
        <v>358</v>
      </c>
      <c r="H171" t="s">
        <v>9993</v>
      </c>
      <c r="I171">
        <v>478473</v>
      </c>
      <c r="J171" t="s">
        <v>986</v>
      </c>
      <c r="K171" t="s">
        <v>987</v>
      </c>
      <c r="L171" t="s">
        <v>4622</v>
      </c>
      <c r="M171" t="s">
        <v>9994</v>
      </c>
      <c r="N171">
        <v>45000</v>
      </c>
      <c r="O171" t="s">
        <v>4630</v>
      </c>
      <c r="P171" t="s">
        <v>4631</v>
      </c>
      <c r="Q171" t="s">
        <v>3984</v>
      </c>
      <c r="R171">
        <v>4685423519</v>
      </c>
      <c r="S171" s="14">
        <v>46206</v>
      </c>
      <c r="T171" t="s">
        <v>2939</v>
      </c>
      <c r="U171" s="31">
        <v>46206.466921296298</v>
      </c>
      <c r="AK171" s="14">
        <v>46209</v>
      </c>
      <c r="AL171" t="s">
        <v>990</v>
      </c>
      <c r="AM171" s="31">
        <v>46209.429571759261</v>
      </c>
      <c r="AQ171" s="31">
        <v>46209.429571759261</v>
      </c>
      <c r="AR171" s="14">
        <v>46209</v>
      </c>
      <c r="AS171" t="s">
        <v>990</v>
      </c>
      <c r="AT171" t="s">
        <v>395</v>
      </c>
      <c r="AU171" t="s">
        <v>678</v>
      </c>
      <c r="AV171" s="14">
        <v>46209</v>
      </c>
      <c r="AW171" t="s">
        <v>4948</v>
      </c>
      <c r="AX171" s="31">
        <v>46209.430810185186</v>
      </c>
      <c r="AY171" s="14">
        <v>46209</v>
      </c>
      <c r="AZ171" t="s">
        <v>933</v>
      </c>
      <c r="BA171" s="31">
        <v>46209.434756944444</v>
      </c>
      <c r="BB171" s="14">
        <v>46209</v>
      </c>
      <c r="BC171" t="s">
        <v>4669</v>
      </c>
      <c r="BD171" s="31">
        <v>46209.649675925924</v>
      </c>
      <c r="BE171" s="14">
        <v>46209</v>
      </c>
      <c r="BF171" t="s">
        <v>972</v>
      </c>
      <c r="BG171" s="31">
        <v>46209.685081018521</v>
      </c>
      <c r="BH171" s="14">
        <v>46209</v>
      </c>
      <c r="BI171" t="s">
        <v>972</v>
      </c>
      <c r="BJ171" s="31">
        <v>46209.68608796296</v>
      </c>
      <c r="BW171" s="14">
        <v>46209</v>
      </c>
      <c r="BX171" t="s">
        <v>972</v>
      </c>
      <c r="BY171" s="31">
        <v>46209.690196759257</v>
      </c>
      <c r="BZ171" s="14">
        <v>46210</v>
      </c>
      <c r="CA171" t="s">
        <v>957</v>
      </c>
      <c r="CB171" s="31">
        <v>46210.691643518519</v>
      </c>
      <c r="CF171" s="14">
        <v>46210</v>
      </c>
      <c r="CG171" t="s">
        <v>2939</v>
      </c>
      <c r="CH171" s="31">
        <v>46210.712118055555</v>
      </c>
      <c r="CM171" s="4">
        <f t="shared" si="12"/>
        <v>46206.466921296298</v>
      </c>
      <c r="CN171">
        <f t="shared" si="13"/>
        <v>3</v>
      </c>
      <c r="CO171" t="str">
        <f>VLOOKUP(A171,Sheet1!$A$2:$B$221,2,0)</f>
        <v>East Zone</v>
      </c>
    </row>
    <row r="172" spans="1:93" x14ac:dyDescent="0.35">
      <c r="A172" t="s">
        <v>4946</v>
      </c>
      <c r="B172">
        <v>761</v>
      </c>
      <c r="C172" t="s">
        <v>9332</v>
      </c>
      <c r="D172" t="s">
        <v>678</v>
      </c>
      <c r="E172" t="s">
        <v>117</v>
      </c>
      <c r="F172" t="s">
        <v>395</v>
      </c>
      <c r="G172" t="s">
        <v>358</v>
      </c>
      <c r="H172" t="s">
        <v>11845</v>
      </c>
      <c r="I172">
        <v>514838</v>
      </c>
      <c r="J172" t="s">
        <v>986</v>
      </c>
      <c r="K172" t="s">
        <v>987</v>
      </c>
      <c r="L172" t="s">
        <v>4622</v>
      </c>
      <c r="M172" t="s">
        <v>11846</v>
      </c>
      <c r="N172">
        <v>45000</v>
      </c>
      <c r="O172" t="s">
        <v>4630</v>
      </c>
      <c r="P172" t="s">
        <v>4631</v>
      </c>
      <c r="Q172" t="s">
        <v>3734</v>
      </c>
      <c r="R172">
        <v>7746975147</v>
      </c>
      <c r="S172" s="14">
        <v>46209</v>
      </c>
      <c r="T172" t="s">
        <v>4948</v>
      </c>
      <c r="U172" s="31">
        <v>46209.529432870368</v>
      </c>
      <c r="AK172" s="14">
        <v>46210</v>
      </c>
      <c r="AL172" t="s">
        <v>990</v>
      </c>
      <c r="AM172" s="31">
        <v>46210.391701388886</v>
      </c>
      <c r="AQ172" s="31">
        <v>46210.391701388886</v>
      </c>
      <c r="AR172" s="14">
        <v>46210</v>
      </c>
      <c r="AS172" t="s">
        <v>990</v>
      </c>
      <c r="AT172" t="s">
        <v>395</v>
      </c>
      <c r="AU172" t="s">
        <v>678</v>
      </c>
      <c r="AV172" s="14">
        <v>46210</v>
      </c>
      <c r="AW172" t="s">
        <v>4948</v>
      </c>
      <c r="AX172" s="31">
        <v>46210.392557870371</v>
      </c>
      <c r="AY172" s="14">
        <v>46210</v>
      </c>
      <c r="AZ172" t="s">
        <v>933</v>
      </c>
      <c r="BA172" s="31">
        <v>46210.404629629629</v>
      </c>
      <c r="BB172" s="14">
        <v>46210</v>
      </c>
      <c r="BC172" t="s">
        <v>4788</v>
      </c>
      <c r="BD172" s="31">
        <v>46210.452488425923</v>
      </c>
      <c r="BE172" s="14">
        <v>46210</v>
      </c>
      <c r="BF172" t="s">
        <v>972</v>
      </c>
      <c r="BG172" s="31">
        <v>46210.470763888887</v>
      </c>
      <c r="BH172" s="14">
        <v>46210</v>
      </c>
      <c r="BI172" t="s">
        <v>972</v>
      </c>
      <c r="BJ172" s="31">
        <v>46210.47216435185</v>
      </c>
      <c r="BW172" s="14">
        <v>46210</v>
      </c>
      <c r="BX172" t="s">
        <v>972</v>
      </c>
      <c r="BY172" s="31">
        <v>46210.48028935185</v>
      </c>
      <c r="BZ172" s="14">
        <v>46210</v>
      </c>
      <c r="CA172" t="s">
        <v>957</v>
      </c>
      <c r="CB172" s="31">
        <v>46210.688090277778</v>
      </c>
      <c r="CF172" s="14">
        <v>46210</v>
      </c>
      <c r="CG172" t="s">
        <v>2939</v>
      </c>
      <c r="CH172" s="31">
        <v>46210.713043981479</v>
      </c>
      <c r="CM172" s="4">
        <f t="shared" ref="CM172:CM196" si="14">IF(AJ172&lt;&gt;"",AJ172,IF(AG172&lt;&gt;"",AG172,IF(AD172&lt;&gt;"",AD172,IF(AA172&lt;&gt;"",AA172,U172))))</f>
        <v>46209.529432870368</v>
      </c>
      <c r="CN172">
        <f t="shared" ref="CN172:CN196" si="15">AK172-INT(CM172)</f>
        <v>1</v>
      </c>
      <c r="CO172" t="str">
        <f>VLOOKUP(A172,Sheet1!$A$2:$B$221,2,0)</f>
        <v>East Zone</v>
      </c>
    </row>
    <row r="173" spans="1:93" x14ac:dyDescent="0.35">
      <c r="A173" t="s">
        <v>4949</v>
      </c>
      <c r="B173">
        <v>30</v>
      </c>
      <c r="C173" t="s">
        <v>9332</v>
      </c>
      <c r="D173" t="s">
        <v>678</v>
      </c>
      <c r="E173" t="s">
        <v>342</v>
      </c>
      <c r="F173" t="s">
        <v>343</v>
      </c>
      <c r="G173" t="s">
        <v>549</v>
      </c>
      <c r="H173" t="s">
        <v>11847</v>
      </c>
      <c r="I173">
        <v>81983</v>
      </c>
      <c r="J173" t="s">
        <v>2116</v>
      </c>
      <c r="K173" t="s">
        <v>11848</v>
      </c>
      <c r="L173" t="s">
        <v>4622</v>
      </c>
      <c r="M173" t="s">
        <v>11849</v>
      </c>
      <c r="N173">
        <v>70000</v>
      </c>
      <c r="O173" t="s">
        <v>3663</v>
      </c>
      <c r="P173" t="s">
        <v>3664</v>
      </c>
      <c r="Q173" t="s">
        <v>3710</v>
      </c>
      <c r="R173">
        <v>3814824301</v>
      </c>
      <c r="S173" s="14">
        <v>46209</v>
      </c>
      <c r="T173" t="s">
        <v>4964</v>
      </c>
      <c r="U173" s="31">
        <v>46209.596365740741</v>
      </c>
      <c r="AK173" s="14">
        <v>46210</v>
      </c>
      <c r="AL173" t="s">
        <v>4955</v>
      </c>
      <c r="AM173" s="31">
        <v>46210.525833333333</v>
      </c>
      <c r="AQ173" s="31">
        <v>46210.525833333333</v>
      </c>
      <c r="AR173" s="14">
        <v>46210</v>
      </c>
      <c r="AS173" t="s">
        <v>4955</v>
      </c>
      <c r="AT173" t="s">
        <v>4958</v>
      </c>
      <c r="AU173" t="s">
        <v>677</v>
      </c>
      <c r="AV173" s="14">
        <v>46210</v>
      </c>
      <c r="AW173" t="s">
        <v>4955</v>
      </c>
      <c r="AX173" s="31">
        <v>46210.534548611111</v>
      </c>
      <c r="AY173" s="14">
        <v>46210</v>
      </c>
      <c r="AZ173" t="s">
        <v>933</v>
      </c>
      <c r="BA173" s="31">
        <v>46210.541226851848</v>
      </c>
      <c r="BB173" s="14">
        <v>46210</v>
      </c>
      <c r="BC173" t="s">
        <v>4669</v>
      </c>
      <c r="BD173" s="31">
        <v>46210.62604166667</v>
      </c>
      <c r="BE173" s="14">
        <v>46210</v>
      </c>
      <c r="BF173" t="s">
        <v>996</v>
      </c>
      <c r="BG173" s="31">
        <v>46210.64402777778</v>
      </c>
      <c r="BK173" s="14">
        <v>46210</v>
      </c>
      <c r="BL173" t="s">
        <v>995</v>
      </c>
      <c r="BM173" s="31">
        <v>46210.662395833337</v>
      </c>
      <c r="CM173" s="4">
        <f t="shared" si="14"/>
        <v>46209.596365740741</v>
      </c>
      <c r="CN173">
        <f t="shared" si="15"/>
        <v>1</v>
      </c>
      <c r="CO173" t="str">
        <f>VLOOKUP(A173,Sheet1!$A$2:$B$221,2,0)</f>
        <v>East Zone</v>
      </c>
    </row>
    <row r="174" spans="1:93" x14ac:dyDescent="0.35">
      <c r="A174" t="s">
        <v>4949</v>
      </c>
      <c r="B174">
        <v>30</v>
      </c>
      <c r="C174" t="s">
        <v>9332</v>
      </c>
      <c r="D174" t="s">
        <v>678</v>
      </c>
      <c r="E174" t="s">
        <v>342</v>
      </c>
      <c r="F174" t="s">
        <v>343</v>
      </c>
      <c r="G174" t="s">
        <v>549</v>
      </c>
      <c r="H174" t="s">
        <v>11850</v>
      </c>
      <c r="I174">
        <v>149742</v>
      </c>
      <c r="J174" t="s">
        <v>3715</v>
      </c>
      <c r="K174" t="s">
        <v>3716</v>
      </c>
      <c r="L174" t="s">
        <v>4622</v>
      </c>
      <c r="M174" t="s">
        <v>11851</v>
      </c>
      <c r="N174">
        <v>50000</v>
      </c>
      <c r="O174" t="s">
        <v>947</v>
      </c>
      <c r="P174" t="s">
        <v>948</v>
      </c>
      <c r="Q174" t="s">
        <v>3776</v>
      </c>
      <c r="R174">
        <v>4443005611</v>
      </c>
      <c r="S174" s="14">
        <v>46210</v>
      </c>
      <c r="T174" t="s">
        <v>4959</v>
      </c>
      <c r="U174" s="31">
        <v>46210.615995370368</v>
      </c>
      <c r="AK174" s="14">
        <v>46210</v>
      </c>
      <c r="AL174" t="s">
        <v>4955</v>
      </c>
      <c r="AM174" s="31">
        <v>46210.643263888887</v>
      </c>
      <c r="AQ174" s="31">
        <v>46210.643263888887</v>
      </c>
      <c r="AR174" s="14">
        <v>46210</v>
      </c>
      <c r="AS174" t="s">
        <v>4955</v>
      </c>
      <c r="AT174" t="s">
        <v>4958</v>
      </c>
      <c r="AU174" t="s">
        <v>677</v>
      </c>
      <c r="AV174" s="14">
        <v>46210</v>
      </c>
      <c r="AW174" t="s">
        <v>4955</v>
      </c>
      <c r="AX174" s="31">
        <v>46210.64366898148</v>
      </c>
      <c r="AY174" s="14">
        <v>46210</v>
      </c>
      <c r="AZ174" t="s">
        <v>933</v>
      </c>
      <c r="BA174" s="31">
        <v>46210.653506944444</v>
      </c>
      <c r="BB174" s="14">
        <v>46210</v>
      </c>
      <c r="BC174" t="s">
        <v>4886</v>
      </c>
      <c r="BD174" s="31">
        <v>46210.692847222221</v>
      </c>
      <c r="BE174" s="14">
        <v>46210</v>
      </c>
      <c r="BF174" t="s">
        <v>996</v>
      </c>
      <c r="BG174" s="31">
        <v>46210.719398148147</v>
      </c>
      <c r="BK174" s="14">
        <v>46210</v>
      </c>
      <c r="BL174" t="s">
        <v>995</v>
      </c>
      <c r="BM174" s="31">
        <v>46210.739976851852</v>
      </c>
      <c r="CM174" s="4">
        <f t="shared" si="14"/>
        <v>46210.615995370368</v>
      </c>
      <c r="CN174">
        <f t="shared" si="15"/>
        <v>0</v>
      </c>
      <c r="CO174" t="str">
        <f>VLOOKUP(A174,Sheet1!$A$2:$B$221,2,0)</f>
        <v>East Zone</v>
      </c>
    </row>
    <row r="175" spans="1:93" x14ac:dyDescent="0.35">
      <c r="A175" t="s">
        <v>4949</v>
      </c>
      <c r="B175">
        <v>30</v>
      </c>
      <c r="C175" t="s">
        <v>9332</v>
      </c>
      <c r="D175" t="s">
        <v>678</v>
      </c>
      <c r="E175" t="s">
        <v>342</v>
      </c>
      <c r="F175" t="s">
        <v>343</v>
      </c>
      <c r="G175" t="s">
        <v>549</v>
      </c>
      <c r="H175" t="s">
        <v>4950</v>
      </c>
      <c r="I175">
        <v>169235</v>
      </c>
      <c r="J175" t="s">
        <v>991</v>
      </c>
      <c r="K175" t="s">
        <v>4951</v>
      </c>
      <c r="L175" t="s">
        <v>4622</v>
      </c>
      <c r="M175" t="s">
        <v>4952</v>
      </c>
      <c r="N175">
        <v>70000</v>
      </c>
      <c r="O175" t="s">
        <v>9995</v>
      </c>
      <c r="P175" t="s">
        <v>9996</v>
      </c>
      <c r="Q175" t="s">
        <v>4250</v>
      </c>
      <c r="R175">
        <v>9066500612</v>
      </c>
      <c r="S175" s="14">
        <v>46205</v>
      </c>
      <c r="T175" t="s">
        <v>4953</v>
      </c>
      <c r="U175" s="31">
        <v>46205.427314814813</v>
      </c>
      <c r="AK175" s="14">
        <v>46205</v>
      </c>
      <c r="AL175" t="s">
        <v>4954</v>
      </c>
      <c r="AM175" s="31">
        <v>46205.497604166667</v>
      </c>
      <c r="AQ175" s="31">
        <v>46205.497604166667</v>
      </c>
      <c r="AR175" s="14">
        <v>46205</v>
      </c>
      <c r="AS175" t="s">
        <v>4954</v>
      </c>
      <c r="AT175" t="s">
        <v>343</v>
      </c>
      <c r="AU175" t="s">
        <v>678</v>
      </c>
      <c r="AV175" s="14">
        <v>46205</v>
      </c>
      <c r="AW175" t="s">
        <v>4955</v>
      </c>
      <c r="AX175" s="31">
        <v>46205.52202546296</v>
      </c>
      <c r="AY175" s="14">
        <v>46205</v>
      </c>
      <c r="AZ175" t="s">
        <v>933</v>
      </c>
      <c r="BA175" s="31">
        <v>46205.527662037035</v>
      </c>
      <c r="BB175" s="14">
        <v>46205</v>
      </c>
      <c r="BC175" t="s">
        <v>4757</v>
      </c>
      <c r="BD175" s="31">
        <v>46205.630104166667</v>
      </c>
      <c r="BE175" s="14">
        <v>46205</v>
      </c>
      <c r="BF175" t="s">
        <v>996</v>
      </c>
      <c r="BG175" s="31">
        <v>46205.646331018521</v>
      </c>
      <c r="BH175" s="14">
        <v>46209</v>
      </c>
      <c r="BI175" t="s">
        <v>1043</v>
      </c>
      <c r="BJ175" s="31">
        <v>46209.768125000002</v>
      </c>
      <c r="BW175" s="14">
        <v>46209</v>
      </c>
      <c r="BX175" t="s">
        <v>1043</v>
      </c>
      <c r="BY175" s="31">
        <v>46209.77071759259</v>
      </c>
      <c r="BZ175" s="14">
        <v>46209</v>
      </c>
      <c r="CA175" t="s">
        <v>995</v>
      </c>
      <c r="CB175" s="31">
        <v>46209.775810185187</v>
      </c>
      <c r="CF175" s="14">
        <v>46209</v>
      </c>
      <c r="CG175" t="s">
        <v>4955</v>
      </c>
      <c r="CH175" s="31">
        <v>46209.783101851855</v>
      </c>
      <c r="CM175" s="4">
        <f t="shared" si="14"/>
        <v>46205.427314814813</v>
      </c>
      <c r="CN175">
        <f t="shared" si="15"/>
        <v>0</v>
      </c>
      <c r="CO175" t="str">
        <f>VLOOKUP(A175,Sheet1!$A$2:$B$221,2,0)</f>
        <v>East Zone</v>
      </c>
    </row>
    <row r="176" spans="1:93" x14ac:dyDescent="0.35">
      <c r="A176" t="s">
        <v>4949</v>
      </c>
      <c r="B176">
        <v>30</v>
      </c>
      <c r="C176" t="s">
        <v>9332</v>
      </c>
      <c r="D176" t="s">
        <v>678</v>
      </c>
      <c r="E176" t="s">
        <v>342</v>
      </c>
      <c r="F176" t="s">
        <v>343</v>
      </c>
      <c r="G176" t="s">
        <v>549</v>
      </c>
      <c r="H176" t="s">
        <v>4481</v>
      </c>
      <c r="I176">
        <v>314400</v>
      </c>
      <c r="J176" t="s">
        <v>834</v>
      </c>
      <c r="K176" t="s">
        <v>4483</v>
      </c>
      <c r="L176" t="s">
        <v>4622</v>
      </c>
      <c r="M176" t="s">
        <v>4956</v>
      </c>
      <c r="N176">
        <v>70000</v>
      </c>
      <c r="O176" t="s">
        <v>3663</v>
      </c>
      <c r="P176" t="s">
        <v>3664</v>
      </c>
      <c r="Q176" t="s">
        <v>4482</v>
      </c>
      <c r="R176">
        <v>8787869923</v>
      </c>
      <c r="S176" s="14">
        <v>46204</v>
      </c>
      <c r="T176" t="s">
        <v>4957</v>
      </c>
      <c r="U176" s="31">
        <v>46204.416458333333</v>
      </c>
      <c r="AK176" s="14">
        <v>46205</v>
      </c>
      <c r="AL176" t="s">
        <v>4955</v>
      </c>
      <c r="AM176" s="31">
        <v>46205.668310185189</v>
      </c>
      <c r="AQ176" s="31">
        <v>46205.668310185189</v>
      </c>
      <c r="AR176" s="14">
        <v>46205</v>
      </c>
      <c r="AS176" t="s">
        <v>4955</v>
      </c>
      <c r="AT176" t="s">
        <v>4958</v>
      </c>
      <c r="AU176" t="s">
        <v>677</v>
      </c>
      <c r="AV176" s="14">
        <v>46205</v>
      </c>
      <c r="AW176" t="s">
        <v>4959</v>
      </c>
      <c r="AX176" s="31">
        <v>46205.673043981478</v>
      </c>
      <c r="AY176" s="14">
        <v>46205</v>
      </c>
      <c r="AZ176" t="s">
        <v>933</v>
      </c>
      <c r="BA176" s="31">
        <v>46205.683900462966</v>
      </c>
      <c r="BB176" s="14">
        <v>46205</v>
      </c>
      <c r="BC176" t="s">
        <v>4657</v>
      </c>
      <c r="BD176" s="31">
        <v>46205.715289351851</v>
      </c>
      <c r="BE176" s="14">
        <v>46205</v>
      </c>
      <c r="BF176" t="s">
        <v>997</v>
      </c>
      <c r="BG176" s="31">
        <v>46205.733495370368</v>
      </c>
      <c r="BH176" s="14">
        <v>46206</v>
      </c>
      <c r="BI176" t="s">
        <v>1043</v>
      </c>
      <c r="BJ176" s="31">
        <v>46206.647615740738</v>
      </c>
      <c r="BK176" s="14">
        <v>46205</v>
      </c>
      <c r="BL176" t="s">
        <v>997</v>
      </c>
      <c r="BM176" s="31">
        <v>46205.733749999999</v>
      </c>
      <c r="BW176" s="14">
        <v>46206</v>
      </c>
      <c r="BX176" t="s">
        <v>1043</v>
      </c>
      <c r="BY176" s="31">
        <v>46206.667916666665</v>
      </c>
      <c r="BZ176" s="14">
        <v>46206</v>
      </c>
      <c r="CA176" t="s">
        <v>1008</v>
      </c>
      <c r="CB176" s="31">
        <v>46206.671076388891</v>
      </c>
      <c r="CF176" s="14">
        <v>46206</v>
      </c>
      <c r="CG176" t="s">
        <v>4955</v>
      </c>
      <c r="CH176" s="31">
        <v>46206.725185185183</v>
      </c>
      <c r="CM176" s="4">
        <f t="shared" si="14"/>
        <v>46204.416458333333</v>
      </c>
      <c r="CN176">
        <f t="shared" si="15"/>
        <v>1</v>
      </c>
      <c r="CO176" t="str">
        <f>VLOOKUP(A176,Sheet1!$A$2:$B$221,2,0)</f>
        <v>East Zone</v>
      </c>
    </row>
    <row r="177" spans="1:93" x14ac:dyDescent="0.35">
      <c r="A177" t="s">
        <v>4949</v>
      </c>
      <c r="B177">
        <v>30</v>
      </c>
      <c r="C177" t="s">
        <v>9332</v>
      </c>
      <c r="D177" t="s">
        <v>678</v>
      </c>
      <c r="E177" t="s">
        <v>342</v>
      </c>
      <c r="F177" t="s">
        <v>343</v>
      </c>
      <c r="G177" t="s">
        <v>549</v>
      </c>
      <c r="H177" t="s">
        <v>3713</v>
      </c>
      <c r="I177">
        <v>490703</v>
      </c>
      <c r="J177" t="s">
        <v>3715</v>
      </c>
      <c r="K177" t="s">
        <v>3716</v>
      </c>
      <c r="L177" t="s">
        <v>4622</v>
      </c>
      <c r="M177" t="s">
        <v>4960</v>
      </c>
      <c r="N177">
        <v>35000</v>
      </c>
      <c r="O177" t="s">
        <v>992</v>
      </c>
      <c r="P177" t="s">
        <v>993</v>
      </c>
      <c r="Q177" t="s">
        <v>3714</v>
      </c>
      <c r="R177">
        <v>2255228309</v>
      </c>
      <c r="S177" s="14">
        <v>46204</v>
      </c>
      <c r="T177" t="s">
        <v>4959</v>
      </c>
      <c r="U177" s="31">
        <v>46204.382696759261</v>
      </c>
      <c r="AK177" s="14">
        <v>46204</v>
      </c>
      <c r="AL177" t="s">
        <v>4955</v>
      </c>
      <c r="AM177" s="31">
        <v>46204.434317129628</v>
      </c>
      <c r="AQ177" s="31">
        <v>46204.434317129628</v>
      </c>
      <c r="AR177" s="14">
        <v>46204</v>
      </c>
      <c r="AS177" t="s">
        <v>4955</v>
      </c>
      <c r="AT177" t="s">
        <v>4958</v>
      </c>
      <c r="AU177" t="s">
        <v>677</v>
      </c>
      <c r="AV177" s="14">
        <v>46204</v>
      </c>
      <c r="AW177" t="s">
        <v>4955</v>
      </c>
      <c r="AX177" s="31">
        <v>46204.445983796293</v>
      </c>
      <c r="AY177" s="14">
        <v>46204</v>
      </c>
      <c r="AZ177" t="s">
        <v>933</v>
      </c>
      <c r="BA177" s="31">
        <v>46204.455439814818</v>
      </c>
      <c r="BB177" s="14">
        <v>46204</v>
      </c>
      <c r="BC177" t="s">
        <v>4657</v>
      </c>
      <c r="BD177" s="31">
        <v>46204.491527777776</v>
      </c>
      <c r="BE177" s="14">
        <v>46204</v>
      </c>
      <c r="BF177" t="s">
        <v>994</v>
      </c>
      <c r="BG177" s="31">
        <v>46204.505995370368</v>
      </c>
      <c r="BH177" s="14">
        <v>46204</v>
      </c>
      <c r="BI177" t="s">
        <v>994</v>
      </c>
      <c r="BJ177" s="31">
        <v>46204.506145833337</v>
      </c>
      <c r="BW177" s="14">
        <v>46204</v>
      </c>
      <c r="BX177" t="s">
        <v>994</v>
      </c>
      <c r="BY177" s="31">
        <v>46204.520879629628</v>
      </c>
      <c r="BZ177" s="14">
        <v>46204</v>
      </c>
      <c r="CA177" t="s">
        <v>995</v>
      </c>
      <c r="CB177" s="31">
        <v>46204.528379629628</v>
      </c>
      <c r="CF177" s="14">
        <v>46204</v>
      </c>
      <c r="CG177" t="s">
        <v>4955</v>
      </c>
      <c r="CH177" s="31">
        <v>46204.728888888887</v>
      </c>
      <c r="CM177" s="4">
        <f t="shared" si="14"/>
        <v>46204.382696759261</v>
      </c>
      <c r="CN177">
        <f t="shared" si="15"/>
        <v>0</v>
      </c>
      <c r="CO177" t="str">
        <f>VLOOKUP(A177,Sheet1!$A$2:$B$221,2,0)</f>
        <v>East Zone</v>
      </c>
    </row>
    <row r="178" spans="1:93" x14ac:dyDescent="0.35">
      <c r="A178" t="s">
        <v>4949</v>
      </c>
      <c r="B178">
        <v>30</v>
      </c>
      <c r="C178" t="s">
        <v>9332</v>
      </c>
      <c r="D178" t="s">
        <v>678</v>
      </c>
      <c r="E178" t="s">
        <v>342</v>
      </c>
      <c r="F178" t="s">
        <v>343</v>
      </c>
      <c r="G178" t="s">
        <v>549</v>
      </c>
      <c r="H178" t="s">
        <v>11852</v>
      </c>
      <c r="I178">
        <v>553703</v>
      </c>
      <c r="J178" t="s">
        <v>3715</v>
      </c>
      <c r="K178" t="s">
        <v>3716</v>
      </c>
      <c r="L178" t="s">
        <v>4622</v>
      </c>
      <c r="M178" t="s">
        <v>11853</v>
      </c>
      <c r="N178">
        <v>70000</v>
      </c>
      <c r="O178" t="s">
        <v>3663</v>
      </c>
      <c r="P178" t="s">
        <v>3664</v>
      </c>
      <c r="Q178" t="s">
        <v>11854</v>
      </c>
      <c r="R178">
        <v>1656012002</v>
      </c>
      <c r="S178" s="14">
        <v>46210</v>
      </c>
      <c r="T178" t="s">
        <v>4959</v>
      </c>
      <c r="U178" s="31">
        <v>46210.470277777778</v>
      </c>
      <c r="AK178" s="14">
        <v>46210</v>
      </c>
      <c r="AL178" t="s">
        <v>4955</v>
      </c>
      <c r="AM178" s="31">
        <v>46210.614108796297</v>
      </c>
      <c r="AQ178" s="31">
        <v>46210.614108796297</v>
      </c>
      <c r="AR178" s="14">
        <v>46210</v>
      </c>
      <c r="AS178" t="s">
        <v>4955</v>
      </c>
      <c r="AT178" t="s">
        <v>4958</v>
      </c>
      <c r="AU178" t="s">
        <v>677</v>
      </c>
      <c r="AV178" s="14">
        <v>46210</v>
      </c>
      <c r="AW178" t="s">
        <v>4955</v>
      </c>
      <c r="AX178" s="31">
        <v>46210.62059027778</v>
      </c>
      <c r="AY178" s="14">
        <v>46210</v>
      </c>
      <c r="AZ178" t="s">
        <v>933</v>
      </c>
      <c r="BA178" s="31">
        <v>46210.626423611109</v>
      </c>
      <c r="BB178" s="14">
        <v>46210</v>
      </c>
      <c r="BC178" t="s">
        <v>4757</v>
      </c>
      <c r="BD178" s="31">
        <v>46210.658356481479</v>
      </c>
      <c r="BE178" s="14">
        <v>46210</v>
      </c>
      <c r="BF178" t="s">
        <v>994</v>
      </c>
      <c r="BG178" s="31">
        <v>46210.676354166666</v>
      </c>
      <c r="BK178" s="14">
        <v>46210</v>
      </c>
      <c r="BL178" t="s">
        <v>994</v>
      </c>
      <c r="BM178" s="31">
        <v>46210.676481481481</v>
      </c>
      <c r="CM178" s="4">
        <f t="shared" si="14"/>
        <v>46210.470277777778</v>
      </c>
      <c r="CN178">
        <f t="shared" si="15"/>
        <v>0</v>
      </c>
      <c r="CO178" t="str">
        <f>VLOOKUP(A178,Sheet1!$A$2:$B$221,2,0)</f>
        <v>East Zone</v>
      </c>
    </row>
    <row r="179" spans="1:93" x14ac:dyDescent="0.35">
      <c r="A179" t="s">
        <v>4949</v>
      </c>
      <c r="B179">
        <v>30</v>
      </c>
      <c r="C179" t="s">
        <v>9332</v>
      </c>
      <c r="D179" t="s">
        <v>678</v>
      </c>
      <c r="E179" t="s">
        <v>342</v>
      </c>
      <c r="F179" t="s">
        <v>343</v>
      </c>
      <c r="G179" t="s">
        <v>549</v>
      </c>
      <c r="H179" t="s">
        <v>3782</v>
      </c>
      <c r="I179">
        <v>561430</v>
      </c>
      <c r="J179" t="s">
        <v>941</v>
      </c>
      <c r="K179" t="s">
        <v>3784</v>
      </c>
      <c r="L179" t="s">
        <v>4622</v>
      </c>
      <c r="M179" t="s">
        <v>4961</v>
      </c>
      <c r="N179">
        <v>70000</v>
      </c>
      <c r="O179" t="s">
        <v>3663</v>
      </c>
      <c r="P179" t="s">
        <v>3664</v>
      </c>
      <c r="Q179" t="s">
        <v>3783</v>
      </c>
      <c r="R179">
        <v>5360220830</v>
      </c>
      <c r="S179" s="14">
        <v>46204</v>
      </c>
      <c r="T179" t="s">
        <v>4962</v>
      </c>
      <c r="U179" s="31">
        <v>46204.52171296296</v>
      </c>
      <c r="AK179" s="14">
        <v>46204</v>
      </c>
      <c r="AL179" t="s">
        <v>4955</v>
      </c>
      <c r="AM179" s="31">
        <v>46204.564409722225</v>
      </c>
      <c r="AQ179" s="31">
        <v>46204.564409722225</v>
      </c>
      <c r="AR179" s="14">
        <v>46204</v>
      </c>
      <c r="AS179" t="s">
        <v>4955</v>
      </c>
      <c r="AT179" t="s">
        <v>4958</v>
      </c>
      <c r="AU179" t="s">
        <v>677</v>
      </c>
      <c r="AV179" s="14">
        <v>46204</v>
      </c>
      <c r="AW179" t="s">
        <v>4955</v>
      </c>
      <c r="AX179" s="31">
        <v>46204.568622685183</v>
      </c>
      <c r="AY179" s="14">
        <v>46204</v>
      </c>
      <c r="AZ179" t="s">
        <v>933</v>
      </c>
      <c r="BA179" s="31">
        <v>46204.570717592593</v>
      </c>
      <c r="BB179" s="14">
        <v>46204</v>
      </c>
      <c r="BC179" t="s">
        <v>4663</v>
      </c>
      <c r="BD179" s="31">
        <v>46204.608032407406</v>
      </c>
      <c r="BE179" s="14">
        <v>46204</v>
      </c>
      <c r="BF179" t="s">
        <v>996</v>
      </c>
      <c r="BG179" s="31">
        <v>46204.638506944444</v>
      </c>
      <c r="BH179" s="14">
        <v>46204</v>
      </c>
      <c r="BI179" t="s">
        <v>996</v>
      </c>
      <c r="BJ179" s="31">
        <v>46204.638969907406</v>
      </c>
      <c r="BW179" s="14">
        <v>46204</v>
      </c>
      <c r="BX179" t="s">
        <v>996</v>
      </c>
      <c r="BY179" s="31">
        <v>46204.654664351852</v>
      </c>
      <c r="BZ179" s="14">
        <v>46204</v>
      </c>
      <c r="CA179" t="s">
        <v>995</v>
      </c>
      <c r="CB179" s="31">
        <v>46204.674884259257</v>
      </c>
      <c r="CF179" s="14">
        <v>46204</v>
      </c>
      <c r="CG179" t="s">
        <v>4955</v>
      </c>
      <c r="CH179" s="31">
        <v>46204.741377314815</v>
      </c>
      <c r="CM179" s="4">
        <f t="shared" si="14"/>
        <v>46204.52171296296</v>
      </c>
      <c r="CN179">
        <f t="shared" si="15"/>
        <v>0</v>
      </c>
      <c r="CO179" t="str">
        <f>VLOOKUP(A179,Sheet1!$A$2:$B$221,2,0)</f>
        <v>East Zone</v>
      </c>
    </row>
    <row r="180" spans="1:93" x14ac:dyDescent="0.35">
      <c r="A180" t="s">
        <v>4949</v>
      </c>
      <c r="B180">
        <v>30</v>
      </c>
      <c r="C180" t="s">
        <v>9332</v>
      </c>
      <c r="D180" t="s">
        <v>678</v>
      </c>
      <c r="E180" t="s">
        <v>342</v>
      </c>
      <c r="F180" t="s">
        <v>343</v>
      </c>
      <c r="G180" t="s">
        <v>549</v>
      </c>
      <c r="H180" t="s">
        <v>4130</v>
      </c>
      <c r="I180">
        <v>585109</v>
      </c>
      <c r="J180" t="s">
        <v>3715</v>
      </c>
      <c r="K180" t="s">
        <v>3716</v>
      </c>
      <c r="L180" t="s">
        <v>4622</v>
      </c>
      <c r="M180" t="s">
        <v>4963</v>
      </c>
      <c r="N180">
        <v>65000</v>
      </c>
      <c r="O180" t="s">
        <v>4132</v>
      </c>
      <c r="P180" t="s">
        <v>4133</v>
      </c>
      <c r="Q180" t="s">
        <v>4131</v>
      </c>
      <c r="R180">
        <v>2879220323</v>
      </c>
      <c r="S180" s="14">
        <v>46205</v>
      </c>
      <c r="T180" t="s">
        <v>4964</v>
      </c>
      <c r="U180" s="31">
        <v>46205.475752314815</v>
      </c>
      <c r="AK180" s="14">
        <v>46205</v>
      </c>
      <c r="AL180" t="s">
        <v>4955</v>
      </c>
      <c r="AM180" s="31">
        <v>46205.507314814815</v>
      </c>
      <c r="AQ180" s="31">
        <v>46205.507314814815</v>
      </c>
      <c r="AR180" s="14">
        <v>46205</v>
      </c>
      <c r="AS180" t="s">
        <v>4955</v>
      </c>
      <c r="AT180" t="s">
        <v>4958</v>
      </c>
      <c r="AU180" t="s">
        <v>677</v>
      </c>
      <c r="AV180" s="14">
        <v>46205</v>
      </c>
      <c r="AW180" t="s">
        <v>4955</v>
      </c>
      <c r="AX180" s="31">
        <v>46205.525150462963</v>
      </c>
      <c r="AY180" s="14">
        <v>46205</v>
      </c>
      <c r="AZ180" t="s">
        <v>933</v>
      </c>
      <c r="BA180" s="31">
        <v>46205.544039351851</v>
      </c>
      <c r="BB180" s="14">
        <v>46205</v>
      </c>
      <c r="BC180" t="s">
        <v>4965</v>
      </c>
      <c r="BD180" s="31">
        <v>46205.603993055556</v>
      </c>
      <c r="BE180" s="14">
        <v>46205</v>
      </c>
      <c r="BF180" t="s">
        <v>996</v>
      </c>
      <c r="BG180" s="31">
        <v>46205.620509259257</v>
      </c>
      <c r="BH180" s="14">
        <v>46205</v>
      </c>
      <c r="BI180" t="s">
        <v>996</v>
      </c>
      <c r="BJ180" s="31">
        <v>46205.624803240738</v>
      </c>
      <c r="BW180" s="14">
        <v>46205</v>
      </c>
      <c r="BX180" t="s">
        <v>996</v>
      </c>
      <c r="BY180" s="31">
        <v>46205.630729166667</v>
      </c>
      <c r="BZ180" s="14">
        <v>46205</v>
      </c>
      <c r="CA180" t="s">
        <v>995</v>
      </c>
      <c r="CB180" s="31">
        <v>46205.645590277774</v>
      </c>
      <c r="CF180" s="14">
        <v>46205</v>
      </c>
      <c r="CG180" t="s">
        <v>4955</v>
      </c>
      <c r="CH180" s="31">
        <v>46205.733784722222</v>
      </c>
      <c r="CM180" s="4">
        <f t="shared" si="14"/>
        <v>46205.475752314815</v>
      </c>
      <c r="CN180">
        <f t="shared" si="15"/>
        <v>0</v>
      </c>
      <c r="CO180" t="str">
        <f>VLOOKUP(A180,Sheet1!$A$2:$B$221,2,0)</f>
        <v>East Zone</v>
      </c>
    </row>
    <row r="181" spans="1:93" x14ac:dyDescent="0.35">
      <c r="A181" t="s">
        <v>4949</v>
      </c>
      <c r="B181">
        <v>30</v>
      </c>
      <c r="C181" t="s">
        <v>9332</v>
      </c>
      <c r="D181" t="s">
        <v>678</v>
      </c>
      <c r="E181" t="s">
        <v>342</v>
      </c>
      <c r="F181" t="s">
        <v>343</v>
      </c>
      <c r="G181" t="s">
        <v>549</v>
      </c>
      <c r="H181" t="s">
        <v>4130</v>
      </c>
      <c r="I181">
        <v>585109</v>
      </c>
      <c r="J181" t="s">
        <v>3715</v>
      </c>
      <c r="K181" t="s">
        <v>3716</v>
      </c>
      <c r="L181" t="s">
        <v>4622</v>
      </c>
      <c r="M181" t="s">
        <v>4963</v>
      </c>
      <c r="N181">
        <v>65000</v>
      </c>
      <c r="O181" t="s">
        <v>4132</v>
      </c>
      <c r="P181" t="s">
        <v>4133</v>
      </c>
      <c r="Q181" t="s">
        <v>4966</v>
      </c>
      <c r="R181">
        <v>8283817684</v>
      </c>
      <c r="S181" s="14">
        <v>46205</v>
      </c>
      <c r="T181" t="s">
        <v>4964</v>
      </c>
      <c r="U181" s="31">
        <v>46205.475729166668</v>
      </c>
      <c r="AK181" s="14">
        <v>46205</v>
      </c>
      <c r="AL181" t="s">
        <v>4955</v>
      </c>
      <c r="AM181" s="31">
        <v>46205.507291666669</v>
      </c>
      <c r="AQ181" s="31">
        <v>46205.507291666669</v>
      </c>
      <c r="AR181" s="14">
        <v>46205</v>
      </c>
      <c r="AS181" t="s">
        <v>4955</v>
      </c>
      <c r="AT181" t="s">
        <v>4958</v>
      </c>
      <c r="AU181" t="s">
        <v>677</v>
      </c>
      <c r="AV181" s="14">
        <v>46205</v>
      </c>
      <c r="AW181" t="s">
        <v>4955</v>
      </c>
      <c r="AX181" s="31">
        <v>46205.525127314817</v>
      </c>
      <c r="AY181" s="14">
        <v>46205</v>
      </c>
      <c r="AZ181" t="s">
        <v>933</v>
      </c>
      <c r="BA181" s="31">
        <v>46205.544039351851</v>
      </c>
      <c r="BB181" s="14">
        <v>46205</v>
      </c>
      <c r="BC181" t="s">
        <v>4965</v>
      </c>
      <c r="BD181" s="31">
        <v>46205.603981481479</v>
      </c>
      <c r="BE181" s="14">
        <v>46205</v>
      </c>
      <c r="BF181" t="s">
        <v>996</v>
      </c>
      <c r="BG181" s="31">
        <v>46205.620486111111</v>
      </c>
      <c r="BH181" s="14">
        <v>46205</v>
      </c>
      <c r="BI181" t="s">
        <v>996</v>
      </c>
      <c r="BJ181" s="31">
        <v>46205.624791666669</v>
      </c>
      <c r="CM181" s="4">
        <f t="shared" si="14"/>
        <v>46205.475729166668</v>
      </c>
      <c r="CN181">
        <f t="shared" si="15"/>
        <v>0</v>
      </c>
      <c r="CO181" t="str">
        <f>VLOOKUP(A181,Sheet1!$A$2:$B$221,2,0)</f>
        <v>East Zone</v>
      </c>
    </row>
    <row r="182" spans="1:93" x14ac:dyDescent="0.35">
      <c r="A182" t="s">
        <v>4949</v>
      </c>
      <c r="B182">
        <v>30</v>
      </c>
      <c r="C182" t="s">
        <v>9332</v>
      </c>
      <c r="D182" t="s">
        <v>678</v>
      </c>
      <c r="E182" t="s">
        <v>342</v>
      </c>
      <c r="F182" t="s">
        <v>343</v>
      </c>
      <c r="G182" t="s">
        <v>549</v>
      </c>
      <c r="H182" t="s">
        <v>9997</v>
      </c>
      <c r="I182">
        <v>664351</v>
      </c>
      <c r="J182" t="s">
        <v>9415</v>
      </c>
      <c r="K182" t="s">
        <v>9416</v>
      </c>
      <c r="L182" t="s">
        <v>4622</v>
      </c>
      <c r="M182" t="s">
        <v>9998</v>
      </c>
      <c r="N182">
        <v>75000</v>
      </c>
      <c r="O182" t="s">
        <v>9999</v>
      </c>
      <c r="P182" t="s">
        <v>10000</v>
      </c>
      <c r="Q182" t="s">
        <v>10001</v>
      </c>
      <c r="R182">
        <v>1634113040</v>
      </c>
      <c r="S182" s="14">
        <v>46209</v>
      </c>
      <c r="T182" t="s">
        <v>4955</v>
      </c>
      <c r="U182" s="31">
        <v>46209.523611111108</v>
      </c>
      <c r="AK182" s="14">
        <v>46209</v>
      </c>
      <c r="AL182" t="s">
        <v>4955</v>
      </c>
      <c r="AM182" s="31">
        <v>46209.561921296299</v>
      </c>
      <c r="AQ182" s="31">
        <v>46209.561921296299</v>
      </c>
      <c r="AR182" s="14">
        <v>46209</v>
      </c>
      <c r="AS182" t="s">
        <v>4955</v>
      </c>
      <c r="AT182" t="s">
        <v>4958</v>
      </c>
      <c r="AU182" t="s">
        <v>677</v>
      </c>
      <c r="AV182" s="14">
        <v>46209</v>
      </c>
      <c r="AW182" t="s">
        <v>4955</v>
      </c>
      <c r="AX182" s="31">
        <v>46209.562291666669</v>
      </c>
      <c r="AY182" s="14">
        <v>46209</v>
      </c>
      <c r="AZ182" t="s">
        <v>933</v>
      </c>
      <c r="BA182" s="31">
        <v>46209.571481481478</v>
      </c>
      <c r="BB182" s="14">
        <v>46209</v>
      </c>
      <c r="BC182" t="s">
        <v>4684</v>
      </c>
      <c r="BD182" s="31">
        <v>46209.5937962963</v>
      </c>
      <c r="BE182" s="14">
        <v>46209</v>
      </c>
      <c r="BF182" t="s">
        <v>994</v>
      </c>
      <c r="BG182" s="31">
        <v>46209.602222222224</v>
      </c>
      <c r="BK182" s="14">
        <v>46209</v>
      </c>
      <c r="BL182" t="s">
        <v>994</v>
      </c>
      <c r="BM182" s="31">
        <v>46209.602407407408</v>
      </c>
      <c r="CM182" s="4">
        <f t="shared" si="14"/>
        <v>46209.523611111108</v>
      </c>
      <c r="CN182">
        <f t="shared" si="15"/>
        <v>0</v>
      </c>
      <c r="CO182" t="str">
        <f>VLOOKUP(A182,Sheet1!$A$2:$B$221,2,0)</f>
        <v>East Zone</v>
      </c>
    </row>
    <row r="183" spans="1:93" x14ac:dyDescent="0.35">
      <c r="A183" t="s">
        <v>4949</v>
      </c>
      <c r="B183">
        <v>30</v>
      </c>
      <c r="C183" t="s">
        <v>9332</v>
      </c>
      <c r="D183" t="s">
        <v>678</v>
      </c>
      <c r="E183" t="s">
        <v>342</v>
      </c>
      <c r="F183" t="s">
        <v>343</v>
      </c>
      <c r="G183" t="s">
        <v>549</v>
      </c>
      <c r="H183" t="s">
        <v>3737</v>
      </c>
      <c r="I183">
        <v>669201</v>
      </c>
      <c r="J183" t="s">
        <v>3739</v>
      </c>
      <c r="K183" t="s">
        <v>3740</v>
      </c>
      <c r="L183" t="s">
        <v>4622</v>
      </c>
      <c r="M183" t="s">
        <v>4967</v>
      </c>
      <c r="N183">
        <v>70000</v>
      </c>
      <c r="O183" t="s">
        <v>3663</v>
      </c>
      <c r="P183" t="s">
        <v>3664</v>
      </c>
      <c r="Q183" t="s">
        <v>3738</v>
      </c>
      <c r="R183">
        <v>7238118325</v>
      </c>
      <c r="S183" s="14">
        <v>46203</v>
      </c>
      <c r="T183" t="s">
        <v>4968</v>
      </c>
      <c r="U183" s="31">
        <v>46203.807858796295</v>
      </c>
      <c r="AK183" s="14">
        <v>46204</v>
      </c>
      <c r="AL183" t="s">
        <v>4955</v>
      </c>
      <c r="AM183" s="31">
        <v>46204.498900462961</v>
      </c>
      <c r="AQ183" s="31">
        <v>46204.498900462961</v>
      </c>
      <c r="AR183" s="14">
        <v>46204</v>
      </c>
      <c r="AS183" t="s">
        <v>4955</v>
      </c>
      <c r="AT183" t="s">
        <v>4958</v>
      </c>
      <c r="AU183" t="s">
        <v>677</v>
      </c>
      <c r="AV183" s="14">
        <v>46204</v>
      </c>
      <c r="AW183" t="s">
        <v>4955</v>
      </c>
      <c r="AX183" s="31">
        <v>46204.533807870372</v>
      </c>
      <c r="AY183" s="14">
        <v>46204</v>
      </c>
      <c r="AZ183" t="s">
        <v>933</v>
      </c>
      <c r="BA183" s="31">
        <v>46204.539189814815</v>
      </c>
      <c r="BB183" s="14">
        <v>46204</v>
      </c>
      <c r="BC183" t="s">
        <v>4969</v>
      </c>
      <c r="BD183" s="31">
        <v>46204.560219907406</v>
      </c>
      <c r="BE183" s="14">
        <v>46204</v>
      </c>
      <c r="BF183" t="s">
        <v>997</v>
      </c>
      <c r="BG183" s="31">
        <v>46204.590636574074</v>
      </c>
      <c r="BH183" s="14">
        <v>46204</v>
      </c>
      <c r="BI183" t="s">
        <v>997</v>
      </c>
      <c r="BJ183" s="31">
        <v>46204.590914351851</v>
      </c>
      <c r="BW183" s="14">
        <v>46204</v>
      </c>
      <c r="BX183" t="s">
        <v>997</v>
      </c>
      <c r="BY183" s="31">
        <v>46204.597604166665</v>
      </c>
      <c r="BZ183" s="14">
        <v>46204</v>
      </c>
      <c r="CA183" t="s">
        <v>944</v>
      </c>
      <c r="CB183" s="31">
        <v>46204.617245370369</v>
      </c>
      <c r="CF183" s="14">
        <v>46204</v>
      </c>
      <c r="CG183" t="s">
        <v>4955</v>
      </c>
      <c r="CH183" s="31">
        <v>46204.806307870371</v>
      </c>
      <c r="CM183" s="4">
        <f t="shared" si="14"/>
        <v>46203.807858796295</v>
      </c>
      <c r="CN183">
        <f t="shared" si="15"/>
        <v>1</v>
      </c>
      <c r="CO183" t="str">
        <f>VLOOKUP(A183,Sheet1!$A$2:$B$221,2,0)</f>
        <v>East Zone</v>
      </c>
    </row>
    <row r="184" spans="1:93" x14ac:dyDescent="0.35">
      <c r="A184" t="s">
        <v>4949</v>
      </c>
      <c r="B184">
        <v>30</v>
      </c>
      <c r="C184" t="s">
        <v>9332</v>
      </c>
      <c r="D184" t="s">
        <v>678</v>
      </c>
      <c r="E184" t="s">
        <v>342</v>
      </c>
      <c r="F184" t="s">
        <v>343</v>
      </c>
      <c r="G184" t="s">
        <v>549</v>
      </c>
      <c r="H184" t="s">
        <v>4970</v>
      </c>
      <c r="I184">
        <v>722554</v>
      </c>
      <c r="J184" t="s">
        <v>991</v>
      </c>
      <c r="K184" t="s">
        <v>4951</v>
      </c>
      <c r="L184" t="s">
        <v>4622</v>
      </c>
      <c r="M184" t="s">
        <v>4971</v>
      </c>
      <c r="N184">
        <v>45000</v>
      </c>
      <c r="O184" t="s">
        <v>4972</v>
      </c>
      <c r="P184" t="s">
        <v>4973</v>
      </c>
      <c r="Q184" t="s">
        <v>4974</v>
      </c>
      <c r="R184">
        <v>9279382412</v>
      </c>
      <c r="S184" s="14">
        <v>46206</v>
      </c>
      <c r="T184" t="s">
        <v>4975</v>
      </c>
      <c r="U184" s="31">
        <v>46206.688344907408</v>
      </c>
      <c r="AK184" s="14">
        <v>46206</v>
      </c>
      <c r="AL184" t="s">
        <v>4954</v>
      </c>
      <c r="AM184" s="31">
        <v>46206.735960648148</v>
      </c>
      <c r="AQ184" s="31">
        <v>46206.735960648148</v>
      </c>
      <c r="AR184" s="14">
        <v>46206</v>
      </c>
      <c r="AS184" t="s">
        <v>4954</v>
      </c>
      <c r="AT184" t="s">
        <v>343</v>
      </c>
      <c r="AU184" t="s">
        <v>678</v>
      </c>
      <c r="AV184" s="14">
        <v>46206</v>
      </c>
      <c r="AW184" t="s">
        <v>4954</v>
      </c>
      <c r="AX184" s="31">
        <v>46206.737858796296</v>
      </c>
      <c r="AY184" s="14">
        <v>46206</v>
      </c>
      <c r="AZ184" t="s">
        <v>933</v>
      </c>
      <c r="BA184" s="31">
        <v>46206.740231481483</v>
      </c>
      <c r="BB184" s="14">
        <v>46206</v>
      </c>
      <c r="BC184" t="s">
        <v>4628</v>
      </c>
      <c r="BD184" s="31">
        <v>46206.756365740737</v>
      </c>
      <c r="BE184" s="14">
        <v>46206</v>
      </c>
      <c r="BF184" t="s">
        <v>997</v>
      </c>
      <c r="BG184" s="31">
        <v>46206.785219907404</v>
      </c>
      <c r="BH184" s="14">
        <v>46206</v>
      </c>
      <c r="BI184" t="s">
        <v>997</v>
      </c>
      <c r="BJ184" s="31">
        <v>46206.785486111112</v>
      </c>
      <c r="BW184" s="14">
        <v>46206</v>
      </c>
      <c r="BX184" t="s">
        <v>997</v>
      </c>
      <c r="BY184" s="31">
        <v>46206.79515046296</v>
      </c>
      <c r="BZ184" s="14">
        <v>46206</v>
      </c>
      <c r="CA184" t="s">
        <v>995</v>
      </c>
      <c r="CB184" s="31">
        <v>46206.795555555553</v>
      </c>
      <c r="CF184" s="14">
        <v>46209</v>
      </c>
      <c r="CG184" t="s">
        <v>4955</v>
      </c>
      <c r="CH184" s="31">
        <v>46209.732233796298</v>
      </c>
      <c r="CM184" s="4">
        <f t="shared" si="14"/>
        <v>46206.688344907408</v>
      </c>
      <c r="CN184">
        <f t="shared" si="15"/>
        <v>0</v>
      </c>
      <c r="CO184" t="str">
        <f>VLOOKUP(A184,Sheet1!$A$2:$B$221,2,0)</f>
        <v>East Zone</v>
      </c>
    </row>
    <row r="185" spans="1:93" x14ac:dyDescent="0.35">
      <c r="A185" t="s">
        <v>4949</v>
      </c>
      <c r="B185">
        <v>30</v>
      </c>
      <c r="C185" t="s">
        <v>9332</v>
      </c>
      <c r="D185" t="s">
        <v>678</v>
      </c>
      <c r="E185" t="s">
        <v>342</v>
      </c>
      <c r="F185" t="s">
        <v>343</v>
      </c>
      <c r="G185" t="s">
        <v>549</v>
      </c>
      <c r="H185" t="s">
        <v>4976</v>
      </c>
      <c r="I185">
        <v>768304</v>
      </c>
      <c r="J185" t="s">
        <v>3764</v>
      </c>
      <c r="K185" t="s">
        <v>4977</v>
      </c>
      <c r="L185" t="s">
        <v>4622</v>
      </c>
      <c r="M185" t="s">
        <v>4978</v>
      </c>
      <c r="N185">
        <v>45000</v>
      </c>
      <c r="O185" t="s">
        <v>4630</v>
      </c>
      <c r="P185" t="s">
        <v>4631</v>
      </c>
      <c r="Q185" t="s">
        <v>4979</v>
      </c>
      <c r="R185">
        <v>2811145468</v>
      </c>
      <c r="S185" s="14">
        <v>46203</v>
      </c>
      <c r="T185" t="s">
        <v>4975</v>
      </c>
      <c r="U185" s="31">
        <v>46203.735243055555</v>
      </c>
      <c r="AK185" s="14">
        <v>46204</v>
      </c>
      <c r="AL185" t="s">
        <v>4955</v>
      </c>
      <c r="AM185" s="31">
        <v>46204.401087962964</v>
      </c>
      <c r="AQ185" s="31">
        <v>46204.401087962964</v>
      </c>
      <c r="AR185" s="14">
        <v>46204</v>
      </c>
      <c r="AS185" t="s">
        <v>4955</v>
      </c>
      <c r="AT185" t="s">
        <v>4958</v>
      </c>
      <c r="AU185" t="s">
        <v>677</v>
      </c>
      <c r="AV185" s="14">
        <v>46204</v>
      </c>
      <c r="AW185" t="s">
        <v>4955</v>
      </c>
      <c r="AX185" s="31">
        <v>46204.408692129633</v>
      </c>
      <c r="AY185" s="14">
        <v>46204</v>
      </c>
      <c r="AZ185" t="s">
        <v>933</v>
      </c>
      <c r="BA185" s="31">
        <v>46204.412523148145</v>
      </c>
      <c r="BB185" s="14">
        <v>46204</v>
      </c>
      <c r="BC185" t="s">
        <v>4657</v>
      </c>
      <c r="BD185" s="31">
        <v>46204.427731481483</v>
      </c>
      <c r="BE185" s="14">
        <v>46204</v>
      </c>
      <c r="BF185" t="s">
        <v>994</v>
      </c>
      <c r="BG185" s="31">
        <v>46204.458078703705</v>
      </c>
      <c r="BH185" s="14">
        <v>46204</v>
      </c>
      <c r="BI185" t="s">
        <v>994</v>
      </c>
      <c r="BJ185" s="31">
        <v>46204.458171296297</v>
      </c>
      <c r="BW185" s="14">
        <v>46204</v>
      </c>
      <c r="BX185" t="s">
        <v>994</v>
      </c>
      <c r="BY185" s="31">
        <v>46204.46465277778</v>
      </c>
      <c r="BZ185" s="14">
        <v>46204</v>
      </c>
      <c r="CA185" t="s">
        <v>944</v>
      </c>
      <c r="CB185" s="31">
        <v>46204.47246527778</v>
      </c>
      <c r="CF185" s="14">
        <v>46204</v>
      </c>
      <c r="CG185" t="s">
        <v>4955</v>
      </c>
      <c r="CH185" s="31">
        <v>46204.748506944445</v>
      </c>
      <c r="CM185" s="4">
        <f t="shared" si="14"/>
        <v>46203.735243055555</v>
      </c>
      <c r="CN185">
        <f t="shared" si="15"/>
        <v>1</v>
      </c>
      <c r="CO185" t="str">
        <f>VLOOKUP(A185,Sheet1!$A$2:$B$221,2,0)</f>
        <v>East Zone</v>
      </c>
    </row>
    <row r="186" spans="1:93" x14ac:dyDescent="0.35">
      <c r="A186" t="s">
        <v>4980</v>
      </c>
      <c r="B186">
        <v>67</v>
      </c>
      <c r="C186" t="s">
        <v>9332</v>
      </c>
      <c r="D186" t="s">
        <v>678</v>
      </c>
      <c r="E186" t="s">
        <v>114</v>
      </c>
      <c r="F186" t="s">
        <v>551</v>
      </c>
      <c r="G186" t="s">
        <v>295</v>
      </c>
      <c r="H186" t="s">
        <v>4981</v>
      </c>
      <c r="I186">
        <v>80735</v>
      </c>
      <c r="J186" t="s">
        <v>4982</v>
      </c>
      <c r="K186" t="s">
        <v>4983</v>
      </c>
      <c r="L186" t="s">
        <v>4622</v>
      </c>
      <c r="M186" t="s">
        <v>4984</v>
      </c>
      <c r="N186">
        <v>45000</v>
      </c>
      <c r="O186" t="s">
        <v>4630</v>
      </c>
      <c r="P186" t="s">
        <v>4631</v>
      </c>
      <c r="Q186" t="s">
        <v>4985</v>
      </c>
      <c r="R186">
        <v>6062881326</v>
      </c>
      <c r="S186" s="14">
        <v>46205</v>
      </c>
      <c r="T186" t="s">
        <v>4986</v>
      </c>
      <c r="U186" s="31">
        <v>46205.395069444443</v>
      </c>
      <c r="AK186" s="14">
        <v>46206</v>
      </c>
      <c r="AL186" t="s">
        <v>998</v>
      </c>
      <c r="AM186" s="31">
        <v>46206.426412037035</v>
      </c>
      <c r="AQ186" s="31">
        <v>46206.426412037035</v>
      </c>
      <c r="AR186" s="14">
        <v>46206</v>
      </c>
      <c r="AS186" t="s">
        <v>998</v>
      </c>
      <c r="AT186" t="s">
        <v>551</v>
      </c>
      <c r="AU186" t="s">
        <v>678</v>
      </c>
      <c r="AV186" s="14">
        <v>46206</v>
      </c>
      <c r="AW186" t="s">
        <v>998</v>
      </c>
      <c r="AX186" s="31">
        <v>46206.426805555559</v>
      </c>
      <c r="AY186" s="14">
        <v>46206</v>
      </c>
      <c r="AZ186" t="s">
        <v>933</v>
      </c>
      <c r="BA186" s="31">
        <v>46206.431990740741</v>
      </c>
      <c r="BB186" s="14">
        <v>46206</v>
      </c>
      <c r="BC186" t="s">
        <v>4640</v>
      </c>
      <c r="BD186" s="31">
        <v>46206.448969907404</v>
      </c>
      <c r="BE186" s="14">
        <v>46206</v>
      </c>
      <c r="BF186" t="s">
        <v>996</v>
      </c>
      <c r="BG186" s="31">
        <v>46206.477268518516</v>
      </c>
      <c r="BH186" s="14">
        <v>46206</v>
      </c>
      <c r="BI186" t="s">
        <v>996</v>
      </c>
      <c r="BJ186" s="31">
        <v>46206.479247685187</v>
      </c>
      <c r="BW186" s="14">
        <v>46206</v>
      </c>
      <c r="BX186" t="s">
        <v>996</v>
      </c>
      <c r="BY186" s="31">
        <v>46206.485347222224</v>
      </c>
      <c r="BZ186" s="14">
        <v>46206</v>
      </c>
      <c r="CA186" t="s">
        <v>1008</v>
      </c>
      <c r="CB186" s="31">
        <v>46206.500416666669</v>
      </c>
      <c r="CF186" s="14">
        <v>46206</v>
      </c>
      <c r="CG186" t="s">
        <v>2988</v>
      </c>
      <c r="CH186" s="31">
        <v>46206.602430555555</v>
      </c>
      <c r="CM186" s="4">
        <f t="shared" si="14"/>
        <v>46205.395069444443</v>
      </c>
      <c r="CN186">
        <f t="shared" si="15"/>
        <v>1</v>
      </c>
      <c r="CO186" t="str">
        <f>VLOOKUP(A186,Sheet1!$A$2:$B$221,2,0)</f>
        <v>East Zone</v>
      </c>
    </row>
    <row r="187" spans="1:93" x14ac:dyDescent="0.35">
      <c r="A187" t="s">
        <v>4980</v>
      </c>
      <c r="B187">
        <v>67</v>
      </c>
      <c r="C187" t="s">
        <v>9332</v>
      </c>
      <c r="D187" t="s">
        <v>678</v>
      </c>
      <c r="E187" t="s">
        <v>114</v>
      </c>
      <c r="F187" t="s">
        <v>551</v>
      </c>
      <c r="G187" t="s">
        <v>295</v>
      </c>
      <c r="H187" t="s">
        <v>11855</v>
      </c>
      <c r="I187">
        <v>96218</v>
      </c>
      <c r="J187" t="s">
        <v>4982</v>
      </c>
      <c r="K187" t="s">
        <v>4983</v>
      </c>
      <c r="L187" t="s">
        <v>4622</v>
      </c>
      <c r="M187" t="s">
        <v>11856</v>
      </c>
      <c r="N187">
        <v>90000</v>
      </c>
      <c r="O187" t="s">
        <v>931</v>
      </c>
      <c r="P187" t="s">
        <v>932</v>
      </c>
      <c r="Q187" t="s">
        <v>11857</v>
      </c>
      <c r="R187">
        <v>7115537258</v>
      </c>
      <c r="S187" s="14">
        <v>46209</v>
      </c>
      <c r="T187" t="s">
        <v>4986</v>
      </c>
      <c r="U187" s="31">
        <v>46209.453773148147</v>
      </c>
      <c r="AK187" s="14">
        <v>46210</v>
      </c>
      <c r="AL187" t="s">
        <v>998</v>
      </c>
      <c r="AM187" s="31">
        <v>46210.660497685189</v>
      </c>
      <c r="AQ187" s="31">
        <v>46210.660497685189</v>
      </c>
      <c r="AR187" s="14">
        <v>46210</v>
      </c>
      <c r="AS187" t="s">
        <v>998</v>
      </c>
      <c r="AT187" t="s">
        <v>551</v>
      </c>
      <c r="AU187" t="s">
        <v>678</v>
      </c>
      <c r="AV187" s="14">
        <v>46210</v>
      </c>
      <c r="AW187" t="s">
        <v>998</v>
      </c>
      <c r="AX187" s="31">
        <v>46210.666550925926</v>
      </c>
      <c r="AY187" s="14">
        <v>46210</v>
      </c>
      <c r="AZ187" t="s">
        <v>933</v>
      </c>
      <c r="BA187" s="31">
        <v>46210.679699074077</v>
      </c>
      <c r="BB187" s="14">
        <v>46210</v>
      </c>
      <c r="BC187" t="s">
        <v>4808</v>
      </c>
      <c r="BD187" s="31">
        <v>46210.704513888886</v>
      </c>
      <c r="BE187" s="14">
        <v>46210</v>
      </c>
      <c r="BF187" t="s">
        <v>996</v>
      </c>
      <c r="BG187" s="31">
        <v>46210.744953703703</v>
      </c>
      <c r="BH187" s="14">
        <v>46210</v>
      </c>
      <c r="BI187" t="s">
        <v>996</v>
      </c>
      <c r="BJ187" s="31">
        <v>46210.74658564815</v>
      </c>
      <c r="BW187" s="14">
        <v>46210</v>
      </c>
      <c r="BX187" t="s">
        <v>996</v>
      </c>
      <c r="BY187" s="31">
        <v>46210.757210648146</v>
      </c>
      <c r="BZ187" s="14">
        <v>46210</v>
      </c>
      <c r="CA187" t="s">
        <v>995</v>
      </c>
      <c r="CB187" s="31">
        <v>46210.770312499997</v>
      </c>
      <c r="CF187" s="14">
        <v>46210</v>
      </c>
      <c r="CG187" t="s">
        <v>999</v>
      </c>
      <c r="CH187" s="31">
        <v>46210.807384259257</v>
      </c>
      <c r="CM187" s="4">
        <f t="shared" si="14"/>
        <v>46209.453773148147</v>
      </c>
      <c r="CN187">
        <f t="shared" si="15"/>
        <v>1</v>
      </c>
      <c r="CO187" t="str">
        <f>VLOOKUP(A187,Sheet1!$A$2:$B$221,2,0)</f>
        <v>East Zone</v>
      </c>
    </row>
    <row r="188" spans="1:93" x14ac:dyDescent="0.35">
      <c r="A188" t="s">
        <v>4980</v>
      </c>
      <c r="B188">
        <v>67</v>
      </c>
      <c r="C188" t="s">
        <v>9332</v>
      </c>
      <c r="D188" t="s">
        <v>678</v>
      </c>
      <c r="E188" t="s">
        <v>114</v>
      </c>
      <c r="F188" t="s">
        <v>551</v>
      </c>
      <c r="G188" t="s">
        <v>295</v>
      </c>
      <c r="H188" t="s">
        <v>3695</v>
      </c>
      <c r="I188">
        <v>230930</v>
      </c>
      <c r="J188" t="s">
        <v>3697</v>
      </c>
      <c r="K188" t="s">
        <v>3698</v>
      </c>
      <c r="L188" t="s">
        <v>4622</v>
      </c>
      <c r="M188" t="s">
        <v>4987</v>
      </c>
      <c r="N188">
        <v>85000</v>
      </c>
      <c r="O188" t="s">
        <v>988</v>
      </c>
      <c r="P188" t="s">
        <v>989</v>
      </c>
      <c r="Q188" t="s">
        <v>3696</v>
      </c>
      <c r="R188">
        <v>4289873244</v>
      </c>
      <c r="S188" s="14">
        <v>46203</v>
      </c>
      <c r="T188" t="s">
        <v>4988</v>
      </c>
      <c r="U188" s="31">
        <v>46203.694930555554</v>
      </c>
      <c r="AK188" s="14">
        <v>46204</v>
      </c>
      <c r="AL188" t="s">
        <v>998</v>
      </c>
      <c r="AM188" s="31">
        <v>46204.401493055557</v>
      </c>
      <c r="AQ188" s="31">
        <v>46204.401493055557</v>
      </c>
      <c r="AR188" s="14">
        <v>46204</v>
      </c>
      <c r="AS188" t="s">
        <v>998</v>
      </c>
      <c r="AT188" t="s">
        <v>551</v>
      </c>
      <c r="AU188" t="s">
        <v>678</v>
      </c>
      <c r="AV188" s="14">
        <v>46204</v>
      </c>
      <c r="AW188" t="s">
        <v>2988</v>
      </c>
      <c r="AX188" s="31">
        <v>46204.437685185185</v>
      </c>
      <c r="AY188" s="14">
        <v>46204</v>
      </c>
      <c r="AZ188" t="s">
        <v>933</v>
      </c>
      <c r="BA188" s="31">
        <v>46204.445462962962</v>
      </c>
      <c r="BB188" s="14">
        <v>46204</v>
      </c>
      <c r="BC188" t="s">
        <v>4808</v>
      </c>
      <c r="BD188" s="31">
        <v>46204.454826388886</v>
      </c>
      <c r="BE188" s="14">
        <v>46204</v>
      </c>
      <c r="BF188" t="s">
        <v>996</v>
      </c>
      <c r="BG188" s="31">
        <v>46204.482534722221</v>
      </c>
      <c r="BH188" s="14">
        <v>46204</v>
      </c>
      <c r="BI188" t="s">
        <v>996</v>
      </c>
      <c r="BJ188" s="31">
        <v>46204.483090277776</v>
      </c>
      <c r="BW188" s="14">
        <v>46204</v>
      </c>
      <c r="BX188" t="s">
        <v>996</v>
      </c>
      <c r="BY188" s="31">
        <v>46204.485231481478</v>
      </c>
      <c r="BZ188" s="14">
        <v>46204</v>
      </c>
      <c r="CA188" t="s">
        <v>944</v>
      </c>
      <c r="CB188" s="31">
        <v>46204.490057870367</v>
      </c>
      <c r="CF188" s="14">
        <v>46204</v>
      </c>
      <c r="CG188" t="s">
        <v>999</v>
      </c>
      <c r="CH188" s="31">
        <v>46204.802291666667</v>
      </c>
      <c r="CM188" s="4">
        <f t="shared" si="14"/>
        <v>46203.694930555554</v>
      </c>
      <c r="CN188">
        <f t="shared" si="15"/>
        <v>1</v>
      </c>
      <c r="CO188" t="str">
        <f>VLOOKUP(A188,Sheet1!$A$2:$B$221,2,0)</f>
        <v>East Zone</v>
      </c>
    </row>
    <row r="189" spans="1:93" x14ac:dyDescent="0.35">
      <c r="A189" t="s">
        <v>4980</v>
      </c>
      <c r="B189">
        <v>67</v>
      </c>
      <c r="C189" t="s">
        <v>9332</v>
      </c>
      <c r="D189" t="s">
        <v>678</v>
      </c>
      <c r="E189" t="s">
        <v>114</v>
      </c>
      <c r="F189" t="s">
        <v>551</v>
      </c>
      <c r="G189" t="s">
        <v>295</v>
      </c>
      <c r="H189" t="s">
        <v>11858</v>
      </c>
      <c r="I189">
        <v>352686</v>
      </c>
      <c r="J189" t="s">
        <v>1608</v>
      </c>
      <c r="K189" t="s">
        <v>1609</v>
      </c>
      <c r="L189" t="s">
        <v>4622</v>
      </c>
      <c r="M189" t="s">
        <v>11859</v>
      </c>
      <c r="N189">
        <v>45000</v>
      </c>
      <c r="O189" t="s">
        <v>4630</v>
      </c>
      <c r="P189" t="s">
        <v>4631</v>
      </c>
      <c r="Q189" t="s">
        <v>11860</v>
      </c>
      <c r="R189">
        <v>7766144417</v>
      </c>
      <c r="S189" s="14">
        <v>46210</v>
      </c>
      <c r="T189" t="s">
        <v>11861</v>
      </c>
      <c r="U189" s="31">
        <v>46210.486840277779</v>
      </c>
      <c r="AK189" s="14">
        <v>46210</v>
      </c>
      <c r="AL189" t="s">
        <v>998</v>
      </c>
      <c r="AM189" s="31">
        <v>46210.580196759256</v>
      </c>
      <c r="AQ189" s="31">
        <v>46210.580196759256</v>
      </c>
      <c r="AR189" s="14">
        <v>46210</v>
      </c>
      <c r="AS189" t="s">
        <v>998</v>
      </c>
      <c r="AT189" t="s">
        <v>551</v>
      </c>
      <c r="AU189" t="s">
        <v>678</v>
      </c>
      <c r="AV189" s="14">
        <v>46210</v>
      </c>
      <c r="AW189" t="s">
        <v>2988</v>
      </c>
      <c r="AX189" s="31">
        <v>46210.625983796293</v>
      </c>
      <c r="AY189" s="14">
        <v>46210</v>
      </c>
      <c r="AZ189" t="s">
        <v>933</v>
      </c>
      <c r="BA189" s="31">
        <v>46210.636342592596</v>
      </c>
      <c r="BB189" s="14">
        <v>46210</v>
      </c>
      <c r="BC189" t="s">
        <v>4706</v>
      </c>
      <c r="BD189" s="31">
        <v>46210.715868055559</v>
      </c>
      <c r="BE189" s="14">
        <v>46210</v>
      </c>
      <c r="BF189" t="s">
        <v>996</v>
      </c>
      <c r="BG189" s="31">
        <v>46210.749745370369</v>
      </c>
      <c r="BH189" s="14">
        <v>46210</v>
      </c>
      <c r="BI189" t="s">
        <v>996</v>
      </c>
      <c r="BJ189" s="31">
        <v>46210.750243055554</v>
      </c>
      <c r="BW189" s="14">
        <v>46210</v>
      </c>
      <c r="BX189" t="s">
        <v>996</v>
      </c>
      <c r="BY189" s="31">
        <v>46210.757604166669</v>
      </c>
      <c r="BZ189" s="14">
        <v>46210</v>
      </c>
      <c r="CA189" t="s">
        <v>1008</v>
      </c>
      <c r="CB189" s="31">
        <v>46210.765740740739</v>
      </c>
      <c r="CF189" s="14">
        <v>46210</v>
      </c>
      <c r="CG189" t="s">
        <v>999</v>
      </c>
      <c r="CH189" s="31">
        <v>46210.772326388891</v>
      </c>
      <c r="CM189" s="4">
        <f t="shared" si="14"/>
        <v>46210.486840277779</v>
      </c>
      <c r="CN189">
        <f t="shared" si="15"/>
        <v>0</v>
      </c>
      <c r="CO189" t="str">
        <f>VLOOKUP(A189,Sheet1!$A$2:$B$221,2,0)</f>
        <v>East Zone</v>
      </c>
    </row>
    <row r="190" spans="1:93" x14ac:dyDescent="0.35">
      <c r="A190" t="s">
        <v>4980</v>
      </c>
      <c r="B190">
        <v>67</v>
      </c>
      <c r="C190" t="s">
        <v>9332</v>
      </c>
      <c r="D190" t="s">
        <v>678</v>
      </c>
      <c r="E190" t="s">
        <v>114</v>
      </c>
      <c r="F190" t="s">
        <v>551</v>
      </c>
      <c r="G190" t="s">
        <v>295</v>
      </c>
      <c r="H190" t="s">
        <v>4989</v>
      </c>
      <c r="I190">
        <v>394188</v>
      </c>
      <c r="J190" t="s">
        <v>3599</v>
      </c>
      <c r="K190" t="s">
        <v>4323</v>
      </c>
      <c r="L190" t="s">
        <v>4622</v>
      </c>
      <c r="M190" t="s">
        <v>4990</v>
      </c>
      <c r="N190">
        <v>45000</v>
      </c>
      <c r="O190" t="s">
        <v>4630</v>
      </c>
      <c r="P190" t="s">
        <v>4631</v>
      </c>
      <c r="Q190" t="s">
        <v>4991</v>
      </c>
      <c r="R190">
        <v>2665535763</v>
      </c>
      <c r="S190" s="14">
        <v>46203</v>
      </c>
      <c r="T190" t="s">
        <v>4992</v>
      </c>
      <c r="U190" s="31">
        <v>46203.476689814815</v>
      </c>
      <c r="AK190" s="14">
        <v>46204</v>
      </c>
      <c r="AL190" t="s">
        <v>998</v>
      </c>
      <c r="AM190" s="31">
        <v>46204.46837962963</v>
      </c>
      <c r="AQ190" s="31">
        <v>46204.46837962963</v>
      </c>
      <c r="AR190" s="14">
        <v>46204</v>
      </c>
      <c r="AS190" t="s">
        <v>998</v>
      </c>
      <c r="AT190" t="s">
        <v>551</v>
      </c>
      <c r="AU190" t="s">
        <v>678</v>
      </c>
      <c r="AV190" s="14">
        <v>46204</v>
      </c>
      <c r="AW190" t="s">
        <v>2988</v>
      </c>
      <c r="AX190" s="31">
        <v>46204.480532407404</v>
      </c>
      <c r="AY190" s="14">
        <v>46204</v>
      </c>
      <c r="AZ190" t="s">
        <v>933</v>
      </c>
      <c r="BA190" s="31">
        <v>46204.484270833331</v>
      </c>
      <c r="BB190" s="14">
        <v>46204</v>
      </c>
      <c r="BC190" t="s">
        <v>4640</v>
      </c>
      <c r="BD190" s="31">
        <v>46204.498310185183</v>
      </c>
      <c r="BE190" s="14">
        <v>46204</v>
      </c>
      <c r="BF190" t="s">
        <v>994</v>
      </c>
      <c r="BG190" s="31">
        <v>46204.520312499997</v>
      </c>
      <c r="BH190" s="14">
        <v>46204</v>
      </c>
      <c r="BI190" t="s">
        <v>994</v>
      </c>
      <c r="BJ190" s="31">
        <v>46204.520416666666</v>
      </c>
      <c r="BW190" s="14">
        <v>46204</v>
      </c>
      <c r="BX190" t="s">
        <v>994</v>
      </c>
      <c r="BY190" s="31">
        <v>46204.521898148145</v>
      </c>
      <c r="BZ190" s="14">
        <v>46204</v>
      </c>
      <c r="CA190" t="s">
        <v>995</v>
      </c>
      <c r="CB190" s="31">
        <v>46204.52925925926</v>
      </c>
      <c r="CF190" s="14">
        <v>46204</v>
      </c>
      <c r="CG190" t="s">
        <v>999</v>
      </c>
      <c r="CH190" s="31">
        <v>46204.671458333331</v>
      </c>
      <c r="CM190" s="4">
        <f t="shared" si="14"/>
        <v>46203.476689814815</v>
      </c>
      <c r="CN190">
        <f t="shared" si="15"/>
        <v>1</v>
      </c>
      <c r="CO190" t="str">
        <f>VLOOKUP(A190,Sheet1!$A$2:$B$221,2,0)</f>
        <v>East Zone</v>
      </c>
    </row>
    <row r="191" spans="1:93" x14ac:dyDescent="0.35">
      <c r="A191" t="s">
        <v>4980</v>
      </c>
      <c r="B191">
        <v>67</v>
      </c>
      <c r="C191" t="s">
        <v>9332</v>
      </c>
      <c r="D191" t="s">
        <v>678</v>
      </c>
      <c r="E191" t="s">
        <v>114</v>
      </c>
      <c r="F191" t="s">
        <v>551</v>
      </c>
      <c r="G191" t="s">
        <v>295</v>
      </c>
      <c r="H191" t="s">
        <v>4322</v>
      </c>
      <c r="I191">
        <v>396193</v>
      </c>
      <c r="J191" t="s">
        <v>3599</v>
      </c>
      <c r="K191" t="s">
        <v>4323</v>
      </c>
      <c r="L191" t="s">
        <v>4622</v>
      </c>
      <c r="M191" t="s">
        <v>4993</v>
      </c>
      <c r="N191">
        <v>77000</v>
      </c>
      <c r="O191" t="s">
        <v>939</v>
      </c>
      <c r="P191" t="s">
        <v>940</v>
      </c>
      <c r="Q191" t="s">
        <v>1000</v>
      </c>
      <c r="R191">
        <v>9256386619</v>
      </c>
      <c r="S191" s="14">
        <v>46205</v>
      </c>
      <c r="T191" t="s">
        <v>4992</v>
      </c>
      <c r="U191" s="31">
        <v>46205.496782407405</v>
      </c>
      <c r="AK191" s="14">
        <v>46205</v>
      </c>
      <c r="AL191" t="s">
        <v>998</v>
      </c>
      <c r="AM191" s="31">
        <v>46205.534398148149</v>
      </c>
      <c r="AQ191" s="31">
        <v>46205.534398148149</v>
      </c>
      <c r="AR191" s="14">
        <v>46205</v>
      </c>
      <c r="AS191" t="s">
        <v>998</v>
      </c>
      <c r="AT191" t="s">
        <v>551</v>
      </c>
      <c r="AU191" t="s">
        <v>678</v>
      </c>
      <c r="AV191" s="14">
        <v>46205</v>
      </c>
      <c r="AW191" t="s">
        <v>2988</v>
      </c>
      <c r="AX191" s="31">
        <v>46205.721909722219</v>
      </c>
      <c r="AY191" s="14">
        <v>46205</v>
      </c>
      <c r="AZ191" t="s">
        <v>933</v>
      </c>
      <c r="BA191" s="31">
        <v>46205.729548611111</v>
      </c>
      <c r="BB191" s="14">
        <v>46205</v>
      </c>
      <c r="BC191" t="s">
        <v>4628</v>
      </c>
      <c r="BD191" s="31">
        <v>46205.748761574076</v>
      </c>
      <c r="BE191" s="14">
        <v>46205</v>
      </c>
      <c r="BF191" t="s">
        <v>996</v>
      </c>
      <c r="BG191" s="31">
        <v>46205.767314814817</v>
      </c>
      <c r="BH191" s="14">
        <v>46205</v>
      </c>
      <c r="BI191" t="s">
        <v>996</v>
      </c>
      <c r="BJ191" s="31">
        <v>46205.768136574072</v>
      </c>
      <c r="BW191" s="14">
        <v>46205</v>
      </c>
      <c r="BX191" t="s">
        <v>996</v>
      </c>
      <c r="BY191" s="31">
        <v>46205.774340277778</v>
      </c>
      <c r="BZ191" s="14">
        <v>46205</v>
      </c>
      <c r="CA191" t="s">
        <v>995</v>
      </c>
      <c r="CB191" s="31">
        <v>46205.780011574076</v>
      </c>
      <c r="CF191" s="14">
        <v>46205</v>
      </c>
      <c r="CG191" t="s">
        <v>2988</v>
      </c>
      <c r="CH191" s="31">
        <v>46205.833321759259</v>
      </c>
      <c r="CM191" s="4">
        <f t="shared" si="14"/>
        <v>46205.496782407405</v>
      </c>
      <c r="CN191">
        <f t="shared" si="15"/>
        <v>0</v>
      </c>
      <c r="CO191" t="str">
        <f>VLOOKUP(A191,Sheet1!$A$2:$B$221,2,0)</f>
        <v>East Zone</v>
      </c>
    </row>
    <row r="192" spans="1:93" x14ac:dyDescent="0.35">
      <c r="A192" t="s">
        <v>4980</v>
      </c>
      <c r="B192">
        <v>67</v>
      </c>
      <c r="C192" t="s">
        <v>9332</v>
      </c>
      <c r="D192" t="s">
        <v>678</v>
      </c>
      <c r="E192" t="s">
        <v>114</v>
      </c>
      <c r="F192" t="s">
        <v>551</v>
      </c>
      <c r="G192" t="s">
        <v>295</v>
      </c>
      <c r="H192" t="s">
        <v>4994</v>
      </c>
      <c r="I192">
        <v>403270</v>
      </c>
      <c r="J192" t="s">
        <v>4501</v>
      </c>
      <c r="K192" t="s">
        <v>4995</v>
      </c>
      <c r="L192" t="s">
        <v>4622</v>
      </c>
      <c r="M192" t="s">
        <v>4996</v>
      </c>
      <c r="N192">
        <v>77000</v>
      </c>
      <c r="O192" t="s">
        <v>9403</v>
      </c>
      <c r="P192" t="s">
        <v>9404</v>
      </c>
      <c r="Q192" t="s">
        <v>4213</v>
      </c>
      <c r="R192">
        <v>2420930346</v>
      </c>
      <c r="S192" s="14">
        <v>46206</v>
      </c>
      <c r="T192" t="s">
        <v>4997</v>
      </c>
      <c r="U192" s="31">
        <v>46206.485347222224</v>
      </c>
      <c r="AK192" s="14">
        <v>46206</v>
      </c>
      <c r="AL192" t="s">
        <v>998</v>
      </c>
      <c r="AM192" s="31">
        <v>46206.727731481478</v>
      </c>
      <c r="AQ192" s="31">
        <v>46206.727731481478</v>
      </c>
      <c r="AR192" s="14">
        <v>46206</v>
      </c>
      <c r="AS192" t="s">
        <v>998</v>
      </c>
      <c r="AT192" t="s">
        <v>551</v>
      </c>
      <c r="AU192" t="s">
        <v>678</v>
      </c>
      <c r="AV192" s="14">
        <v>46209</v>
      </c>
      <c r="AW192" t="s">
        <v>2988</v>
      </c>
      <c r="AX192" s="31">
        <v>46209.464479166665</v>
      </c>
      <c r="AY192" s="14">
        <v>46209</v>
      </c>
      <c r="AZ192" t="s">
        <v>933</v>
      </c>
      <c r="BA192" s="31">
        <v>46209.467766203707</v>
      </c>
      <c r="BB192" s="14">
        <v>46209</v>
      </c>
      <c r="BC192" t="s">
        <v>4663</v>
      </c>
      <c r="BD192" s="31">
        <v>46209.607071759259</v>
      </c>
      <c r="BE192" s="14">
        <v>46209</v>
      </c>
      <c r="BF192" t="s">
        <v>996</v>
      </c>
      <c r="BG192" s="31">
        <v>46209.626226851855</v>
      </c>
      <c r="BH192" s="14">
        <v>46209</v>
      </c>
      <c r="BI192" t="s">
        <v>996</v>
      </c>
      <c r="BJ192" s="31">
        <v>46209.62703703704</v>
      </c>
      <c r="BW192" s="14">
        <v>46209</v>
      </c>
      <c r="BX192" t="s">
        <v>996</v>
      </c>
      <c r="BY192" s="31">
        <v>46209.644907407404</v>
      </c>
      <c r="BZ192" s="14">
        <v>46209</v>
      </c>
      <c r="CA192" t="s">
        <v>995</v>
      </c>
      <c r="CB192" s="31">
        <v>46209.647696759261</v>
      </c>
      <c r="CF192" s="14">
        <v>46209</v>
      </c>
      <c r="CG192" t="s">
        <v>2988</v>
      </c>
      <c r="CH192" s="31">
        <v>46209.771192129629</v>
      </c>
      <c r="CM192" s="4">
        <f t="shared" si="14"/>
        <v>46206.485347222224</v>
      </c>
      <c r="CN192">
        <f t="shared" si="15"/>
        <v>0</v>
      </c>
      <c r="CO192" t="str">
        <f>VLOOKUP(A192,Sheet1!$A$2:$B$221,2,0)</f>
        <v>East Zone</v>
      </c>
    </row>
    <row r="193" spans="1:93" x14ac:dyDescent="0.35">
      <c r="A193" t="s">
        <v>4980</v>
      </c>
      <c r="B193">
        <v>67</v>
      </c>
      <c r="C193" t="s">
        <v>9332</v>
      </c>
      <c r="D193" t="s">
        <v>678</v>
      </c>
      <c r="E193" t="s">
        <v>114</v>
      </c>
      <c r="F193" t="s">
        <v>551</v>
      </c>
      <c r="G193" t="s">
        <v>295</v>
      </c>
      <c r="H193" t="s">
        <v>11862</v>
      </c>
      <c r="I193">
        <v>484652</v>
      </c>
      <c r="J193" t="s">
        <v>1608</v>
      </c>
      <c r="K193" t="s">
        <v>1609</v>
      </c>
      <c r="L193" t="s">
        <v>4622</v>
      </c>
      <c r="M193" t="s">
        <v>11863</v>
      </c>
      <c r="N193">
        <v>45000</v>
      </c>
      <c r="O193" t="s">
        <v>4630</v>
      </c>
      <c r="P193" t="s">
        <v>4631</v>
      </c>
      <c r="Q193" t="s">
        <v>3734</v>
      </c>
      <c r="R193">
        <v>4783400185</v>
      </c>
      <c r="S193" s="14">
        <v>46210</v>
      </c>
      <c r="T193" t="s">
        <v>11861</v>
      </c>
      <c r="U193" s="31">
        <v>46210.419571759259</v>
      </c>
      <c r="AK193" s="14">
        <v>46210</v>
      </c>
      <c r="AL193" t="s">
        <v>998</v>
      </c>
      <c r="AM193" s="31">
        <v>46210.454513888886</v>
      </c>
      <c r="AQ193" s="31">
        <v>46210.454513888886</v>
      </c>
      <c r="AR193" s="14">
        <v>46210</v>
      </c>
      <c r="AS193" t="s">
        <v>998</v>
      </c>
      <c r="AT193" t="s">
        <v>551</v>
      </c>
      <c r="AU193" t="s">
        <v>678</v>
      </c>
      <c r="AV193" s="14">
        <v>46210</v>
      </c>
      <c r="AW193" t="s">
        <v>2988</v>
      </c>
      <c r="AX193" s="31">
        <v>46210.622013888889</v>
      </c>
      <c r="AY193" s="14">
        <v>46210</v>
      </c>
      <c r="AZ193" t="s">
        <v>933</v>
      </c>
      <c r="BA193" s="31">
        <v>46210.62641203704</v>
      </c>
      <c r="BB193" s="14">
        <v>46210</v>
      </c>
      <c r="BC193" t="s">
        <v>4886</v>
      </c>
      <c r="BD193" s="31">
        <v>46210.679502314815</v>
      </c>
      <c r="BE193" s="14">
        <v>46210</v>
      </c>
      <c r="BF193" t="s">
        <v>994</v>
      </c>
      <c r="BG193" s="31">
        <v>46210.696111111109</v>
      </c>
      <c r="BH193" s="14">
        <v>46210</v>
      </c>
      <c r="BI193" t="s">
        <v>994</v>
      </c>
      <c r="BJ193" s="31">
        <v>46210.696203703701</v>
      </c>
      <c r="BW193" s="14">
        <v>46210</v>
      </c>
      <c r="BX193" t="s">
        <v>994</v>
      </c>
      <c r="BY193" s="31">
        <v>46210.715046296296</v>
      </c>
      <c r="BZ193" s="14">
        <v>46210</v>
      </c>
      <c r="CA193" t="s">
        <v>995</v>
      </c>
      <c r="CB193" s="31">
        <v>46210.721307870372</v>
      </c>
      <c r="CF193" s="14">
        <v>46210</v>
      </c>
      <c r="CG193" t="s">
        <v>999</v>
      </c>
      <c r="CH193" s="31">
        <v>46210.732893518521</v>
      </c>
      <c r="CM193" s="4">
        <f t="shared" si="14"/>
        <v>46210.419571759259</v>
      </c>
      <c r="CN193">
        <f t="shared" si="15"/>
        <v>0</v>
      </c>
      <c r="CO193" t="str">
        <f>VLOOKUP(A193,Sheet1!$A$2:$B$221,2,0)</f>
        <v>East Zone</v>
      </c>
    </row>
    <row r="194" spans="1:93" x14ac:dyDescent="0.35">
      <c r="A194" t="s">
        <v>4980</v>
      </c>
      <c r="B194">
        <v>67</v>
      </c>
      <c r="C194" t="s">
        <v>9332</v>
      </c>
      <c r="D194" t="s">
        <v>678</v>
      </c>
      <c r="E194" t="s">
        <v>114</v>
      </c>
      <c r="F194" t="s">
        <v>551</v>
      </c>
      <c r="G194" t="s">
        <v>295</v>
      </c>
      <c r="H194" t="s">
        <v>4519</v>
      </c>
      <c r="I194">
        <v>550164</v>
      </c>
      <c r="J194" t="s">
        <v>3697</v>
      </c>
      <c r="K194" t="s">
        <v>3698</v>
      </c>
      <c r="L194" t="s">
        <v>4622</v>
      </c>
      <c r="M194" t="s">
        <v>4998</v>
      </c>
      <c r="N194">
        <v>90000</v>
      </c>
      <c r="O194" t="s">
        <v>931</v>
      </c>
      <c r="P194" t="s">
        <v>932</v>
      </c>
      <c r="Q194" t="s">
        <v>4520</v>
      </c>
      <c r="R194">
        <v>8363271341</v>
      </c>
      <c r="S194" s="14">
        <v>46206</v>
      </c>
      <c r="T194" t="s">
        <v>4988</v>
      </c>
      <c r="U194" s="31">
        <v>46206.514687499999</v>
      </c>
      <c r="AK194" s="14">
        <v>46206</v>
      </c>
      <c r="AL194" t="s">
        <v>998</v>
      </c>
      <c r="AM194" s="31">
        <v>46206.551458333335</v>
      </c>
      <c r="AQ194" s="31">
        <v>46206.551458333335</v>
      </c>
      <c r="AR194" s="14">
        <v>46206</v>
      </c>
      <c r="AS194" t="s">
        <v>998</v>
      </c>
      <c r="AT194" t="s">
        <v>551</v>
      </c>
      <c r="AU194" t="s">
        <v>678</v>
      </c>
      <c r="AV194" s="14">
        <v>46206</v>
      </c>
      <c r="AW194" t="s">
        <v>998</v>
      </c>
      <c r="AX194" s="31">
        <v>46206.555474537039</v>
      </c>
      <c r="AY194" s="14">
        <v>46206</v>
      </c>
      <c r="AZ194" t="s">
        <v>933</v>
      </c>
      <c r="BA194" s="31">
        <v>46206.566018518519</v>
      </c>
      <c r="BB194" s="14">
        <v>46206</v>
      </c>
      <c r="BC194" t="s">
        <v>4684</v>
      </c>
      <c r="BD194" s="31">
        <v>46206.616435185184</v>
      </c>
      <c r="BE194" s="14">
        <v>46206</v>
      </c>
      <c r="BF194" t="s">
        <v>997</v>
      </c>
      <c r="BG194" s="31">
        <v>46206.647766203707</v>
      </c>
      <c r="BH194" s="14">
        <v>46206</v>
      </c>
      <c r="BI194" t="s">
        <v>997</v>
      </c>
      <c r="BJ194" s="31">
        <v>46206.648032407407</v>
      </c>
      <c r="BW194" s="14">
        <v>46206</v>
      </c>
      <c r="BX194" t="s">
        <v>997</v>
      </c>
      <c r="BY194" s="31">
        <v>46206.65828703704</v>
      </c>
      <c r="BZ194" s="14">
        <v>46206</v>
      </c>
      <c r="CA194" t="s">
        <v>995</v>
      </c>
      <c r="CB194" s="31">
        <v>46206.661898148152</v>
      </c>
      <c r="CF194" s="14">
        <v>46206</v>
      </c>
      <c r="CG194" t="s">
        <v>2988</v>
      </c>
      <c r="CH194" s="31">
        <v>46206.701226851852</v>
      </c>
      <c r="CM194" s="4">
        <f t="shared" si="14"/>
        <v>46206.514687499999</v>
      </c>
      <c r="CN194">
        <f t="shared" si="15"/>
        <v>0</v>
      </c>
      <c r="CO194" t="str">
        <f>VLOOKUP(A194,Sheet1!$A$2:$B$221,2,0)</f>
        <v>East Zone</v>
      </c>
    </row>
    <row r="195" spans="1:93" x14ac:dyDescent="0.35">
      <c r="A195" t="s">
        <v>4980</v>
      </c>
      <c r="B195">
        <v>67</v>
      </c>
      <c r="C195" t="s">
        <v>9332</v>
      </c>
      <c r="D195" t="s">
        <v>678</v>
      </c>
      <c r="E195" t="s">
        <v>114</v>
      </c>
      <c r="F195" t="s">
        <v>551</v>
      </c>
      <c r="G195" t="s">
        <v>295</v>
      </c>
      <c r="H195" t="s">
        <v>10002</v>
      </c>
      <c r="I195">
        <v>597594</v>
      </c>
      <c r="J195" t="s">
        <v>10003</v>
      </c>
      <c r="K195" t="s">
        <v>10004</v>
      </c>
      <c r="L195" t="s">
        <v>4622</v>
      </c>
      <c r="M195" t="s">
        <v>10005</v>
      </c>
      <c r="N195">
        <v>90000</v>
      </c>
      <c r="O195" t="s">
        <v>931</v>
      </c>
      <c r="P195" t="s">
        <v>932</v>
      </c>
      <c r="Q195" t="s">
        <v>2665</v>
      </c>
      <c r="R195">
        <v>7154728053</v>
      </c>
      <c r="S195" s="14">
        <v>46209</v>
      </c>
      <c r="T195" t="s">
        <v>10006</v>
      </c>
      <c r="U195" s="31">
        <v>46209.611562500002</v>
      </c>
      <c r="AK195" s="14">
        <v>46209</v>
      </c>
      <c r="AL195" t="s">
        <v>998</v>
      </c>
      <c r="AM195" s="31">
        <v>46209.649409722224</v>
      </c>
      <c r="AQ195" s="31">
        <v>46209.649409722224</v>
      </c>
      <c r="AR195" s="14">
        <v>46209</v>
      </c>
      <c r="AS195" t="s">
        <v>998</v>
      </c>
      <c r="AT195" t="s">
        <v>551</v>
      </c>
      <c r="AU195" t="s">
        <v>678</v>
      </c>
      <c r="AV195" s="14">
        <v>46211</v>
      </c>
      <c r="AW195" t="s">
        <v>2988</v>
      </c>
      <c r="AX195" s="31">
        <v>46211.342627314814</v>
      </c>
      <c r="CM195" s="4">
        <f t="shared" si="14"/>
        <v>46209.611562500002</v>
      </c>
      <c r="CN195">
        <f t="shared" si="15"/>
        <v>0</v>
      </c>
      <c r="CO195" t="str">
        <f>VLOOKUP(A195,Sheet1!$A$2:$B$221,2,0)</f>
        <v>East Zone</v>
      </c>
    </row>
    <row r="196" spans="1:93" x14ac:dyDescent="0.35">
      <c r="A196" t="s">
        <v>4980</v>
      </c>
      <c r="B196">
        <v>67</v>
      </c>
      <c r="C196" t="s">
        <v>9332</v>
      </c>
      <c r="D196" t="s">
        <v>678</v>
      </c>
      <c r="E196" t="s">
        <v>114</v>
      </c>
      <c r="F196" t="s">
        <v>551</v>
      </c>
      <c r="G196" t="s">
        <v>295</v>
      </c>
      <c r="H196" t="s">
        <v>10007</v>
      </c>
      <c r="I196">
        <v>612633</v>
      </c>
      <c r="J196" t="s">
        <v>4501</v>
      </c>
      <c r="K196" t="s">
        <v>4995</v>
      </c>
      <c r="L196" t="s">
        <v>4622</v>
      </c>
      <c r="M196" t="s">
        <v>10008</v>
      </c>
      <c r="N196">
        <v>77000</v>
      </c>
      <c r="O196" t="s">
        <v>939</v>
      </c>
      <c r="P196" t="s">
        <v>940</v>
      </c>
      <c r="Q196" t="s">
        <v>3602</v>
      </c>
      <c r="R196">
        <v>6265867979</v>
      </c>
      <c r="S196" s="14">
        <v>46206</v>
      </c>
      <c r="T196" t="s">
        <v>4997</v>
      </c>
      <c r="U196" s="31">
        <v>46206.609849537039</v>
      </c>
      <c r="AK196" s="14">
        <v>46209</v>
      </c>
      <c r="AL196" t="s">
        <v>2988</v>
      </c>
      <c r="AM196" s="31">
        <v>46209.58792824074</v>
      </c>
      <c r="AQ196" s="31">
        <v>46209.58792824074</v>
      </c>
      <c r="AR196" s="14">
        <v>46209</v>
      </c>
      <c r="AS196" t="s">
        <v>2988</v>
      </c>
      <c r="AT196" t="s">
        <v>10009</v>
      </c>
      <c r="AU196" t="s">
        <v>677</v>
      </c>
      <c r="AV196" s="14">
        <v>46209</v>
      </c>
      <c r="AW196" t="s">
        <v>2988</v>
      </c>
      <c r="AX196" s="31">
        <v>46209.588379629633</v>
      </c>
      <c r="AY196" s="14">
        <v>46209</v>
      </c>
      <c r="AZ196" t="s">
        <v>933</v>
      </c>
      <c r="BA196" s="31">
        <v>46209.599756944444</v>
      </c>
      <c r="BB196" s="14">
        <v>46209</v>
      </c>
      <c r="BC196" t="s">
        <v>4808</v>
      </c>
      <c r="BD196" s="31">
        <v>46209.603761574072</v>
      </c>
      <c r="BE196" s="14">
        <v>46209</v>
      </c>
      <c r="BF196" t="s">
        <v>994</v>
      </c>
      <c r="BG196" s="31">
        <v>46209.62908564815</v>
      </c>
      <c r="BH196" s="14">
        <v>46209</v>
      </c>
      <c r="BI196" t="s">
        <v>994</v>
      </c>
      <c r="BJ196" s="31">
        <v>46209.629178240742</v>
      </c>
      <c r="BW196" s="14">
        <v>46209</v>
      </c>
      <c r="BX196" t="s">
        <v>994</v>
      </c>
      <c r="BY196" s="31">
        <v>46209.64261574074</v>
      </c>
      <c r="BZ196" s="14">
        <v>46210</v>
      </c>
      <c r="CA196" t="s">
        <v>1008</v>
      </c>
      <c r="CB196" s="31">
        <v>46210.620821759258</v>
      </c>
      <c r="CF196" s="14">
        <v>46210</v>
      </c>
      <c r="CG196" t="s">
        <v>999</v>
      </c>
      <c r="CH196" s="31">
        <v>46210.629282407404</v>
      </c>
      <c r="CM196" s="4">
        <f t="shared" si="14"/>
        <v>46206.609849537039</v>
      </c>
      <c r="CN196">
        <f t="shared" si="15"/>
        <v>3</v>
      </c>
      <c r="CO196" t="str">
        <f>VLOOKUP(A196,Sheet1!$A$2:$B$221,2,0)</f>
        <v>East Zone</v>
      </c>
    </row>
    <row r="197" spans="1:93" x14ac:dyDescent="0.35">
      <c r="A197" t="s">
        <v>4980</v>
      </c>
      <c r="B197">
        <v>67</v>
      </c>
      <c r="C197" t="s">
        <v>9332</v>
      </c>
      <c r="D197" t="s">
        <v>678</v>
      </c>
      <c r="E197" t="s">
        <v>114</v>
      </c>
      <c r="F197" t="s">
        <v>551</v>
      </c>
      <c r="G197" t="s">
        <v>295</v>
      </c>
      <c r="H197" t="s">
        <v>10010</v>
      </c>
      <c r="I197">
        <v>613750</v>
      </c>
      <c r="J197" t="s">
        <v>4501</v>
      </c>
      <c r="K197" t="s">
        <v>4995</v>
      </c>
      <c r="L197" t="s">
        <v>4622</v>
      </c>
      <c r="M197" t="s">
        <v>10011</v>
      </c>
      <c r="N197">
        <v>45000</v>
      </c>
      <c r="O197" t="s">
        <v>9889</v>
      </c>
      <c r="P197" t="s">
        <v>9890</v>
      </c>
      <c r="Q197" t="s">
        <v>10012</v>
      </c>
      <c r="R197">
        <v>4591955496</v>
      </c>
      <c r="S197" s="14">
        <v>46209</v>
      </c>
      <c r="T197" t="s">
        <v>10013</v>
      </c>
      <c r="U197" s="31">
        <v>46209.428252314814</v>
      </c>
      <c r="AK197" s="14">
        <v>46209</v>
      </c>
      <c r="AL197" t="s">
        <v>998</v>
      </c>
      <c r="AM197" s="31">
        <v>46209.462395833332</v>
      </c>
      <c r="AQ197" s="31">
        <v>46209.462395833332</v>
      </c>
      <c r="AR197" s="14">
        <v>46209</v>
      </c>
      <c r="AS197" t="s">
        <v>998</v>
      </c>
      <c r="AT197" t="s">
        <v>551</v>
      </c>
      <c r="AU197" t="s">
        <v>678</v>
      </c>
      <c r="AV197" s="14">
        <v>46209</v>
      </c>
      <c r="AW197" t="s">
        <v>998</v>
      </c>
      <c r="AX197" s="31">
        <v>46209.468680555554</v>
      </c>
      <c r="AY197" s="14">
        <v>46209</v>
      </c>
      <c r="AZ197" t="s">
        <v>933</v>
      </c>
      <c r="BA197" s="31">
        <v>46209.47861111111</v>
      </c>
      <c r="BB197" s="14">
        <v>46209</v>
      </c>
      <c r="BC197" t="s">
        <v>4965</v>
      </c>
      <c r="BD197" s="31">
        <v>46209.593622685185</v>
      </c>
      <c r="BE197" s="14">
        <v>46209</v>
      </c>
      <c r="BF197" t="s">
        <v>996</v>
      </c>
      <c r="BG197" s="31">
        <v>46209.608043981483</v>
      </c>
      <c r="BH197" s="14">
        <v>46209</v>
      </c>
      <c r="BI197" t="s">
        <v>996</v>
      </c>
      <c r="BJ197" s="31">
        <v>46209.608865740738</v>
      </c>
      <c r="BW197" s="14">
        <v>46209</v>
      </c>
      <c r="BX197" t="s">
        <v>996</v>
      </c>
      <c r="BY197" s="31">
        <v>46209.612708333334</v>
      </c>
      <c r="BZ197" s="14">
        <v>46209</v>
      </c>
      <c r="CA197" t="s">
        <v>995</v>
      </c>
      <c r="CB197" s="31">
        <v>46209.621574074074</v>
      </c>
      <c r="CF197" s="14">
        <v>46209</v>
      </c>
      <c r="CG197" t="s">
        <v>2988</v>
      </c>
      <c r="CH197" s="31">
        <v>46209.797037037039</v>
      </c>
      <c r="CM197" s="4">
        <f t="shared" ref="CM197:CM223" si="16">IF(AJ197&lt;&gt;"",AJ197,IF(AG197&lt;&gt;"",AG197,IF(AD197&lt;&gt;"",AD197,IF(AA197&lt;&gt;"",AA197,U197))))</f>
        <v>46209.428252314814</v>
      </c>
      <c r="CN197">
        <f t="shared" ref="CN197:CN223" si="17">AK197-INT(CM197)</f>
        <v>0</v>
      </c>
      <c r="CO197" t="str">
        <f>VLOOKUP(A197,Sheet1!$A$2:$B$221,2,0)</f>
        <v>East Zone</v>
      </c>
    </row>
    <row r="198" spans="1:93" x14ac:dyDescent="0.35">
      <c r="A198" t="s">
        <v>4980</v>
      </c>
      <c r="B198">
        <v>67</v>
      </c>
      <c r="C198" t="s">
        <v>9332</v>
      </c>
      <c r="D198" t="s">
        <v>678</v>
      </c>
      <c r="E198" t="s">
        <v>114</v>
      </c>
      <c r="F198" t="s">
        <v>551</v>
      </c>
      <c r="G198" t="s">
        <v>295</v>
      </c>
      <c r="H198" t="s">
        <v>11864</v>
      </c>
      <c r="I198">
        <v>615659</v>
      </c>
      <c r="J198" t="s">
        <v>3697</v>
      </c>
      <c r="K198" t="s">
        <v>3698</v>
      </c>
      <c r="L198" t="s">
        <v>4622</v>
      </c>
      <c r="M198" t="s">
        <v>11865</v>
      </c>
      <c r="N198">
        <v>65000</v>
      </c>
      <c r="O198" t="s">
        <v>1006</v>
      </c>
      <c r="P198" t="s">
        <v>1007</v>
      </c>
      <c r="Q198" t="s">
        <v>11866</v>
      </c>
      <c r="R198">
        <v>4431362075</v>
      </c>
      <c r="S198" s="14">
        <v>46209</v>
      </c>
      <c r="T198" t="s">
        <v>4988</v>
      </c>
      <c r="U198" s="31">
        <v>46209.709548611114</v>
      </c>
      <c r="AK198" s="14">
        <v>46210</v>
      </c>
      <c r="AL198" t="s">
        <v>998</v>
      </c>
      <c r="AM198" s="31">
        <v>46210.388796296298</v>
      </c>
      <c r="AQ198" s="31">
        <v>46210.388796296298</v>
      </c>
      <c r="AR198" s="14">
        <v>46210</v>
      </c>
      <c r="AS198" t="s">
        <v>998</v>
      </c>
      <c r="AT198" t="s">
        <v>551</v>
      </c>
      <c r="AU198" t="s">
        <v>678</v>
      </c>
      <c r="AV198" s="14">
        <v>46210</v>
      </c>
      <c r="AW198" t="s">
        <v>2988</v>
      </c>
      <c r="AX198" s="31">
        <v>46210.426226851851</v>
      </c>
      <c r="AY198" s="14">
        <v>46210</v>
      </c>
      <c r="AZ198" t="s">
        <v>933</v>
      </c>
      <c r="BA198" s="31">
        <v>46210.434548611112</v>
      </c>
      <c r="BB198" s="14">
        <v>46210</v>
      </c>
      <c r="BC198" t="s">
        <v>4706</v>
      </c>
      <c r="BD198" s="31">
        <v>46210.47383101852</v>
      </c>
      <c r="BE198" s="14">
        <v>46210</v>
      </c>
      <c r="BF198" t="s">
        <v>996</v>
      </c>
      <c r="BG198" s="31">
        <v>46210.497118055559</v>
      </c>
      <c r="BH198" s="14">
        <v>46210</v>
      </c>
      <c r="BI198" t="s">
        <v>996</v>
      </c>
      <c r="BJ198" s="31">
        <v>46210.497731481482</v>
      </c>
      <c r="BW198" s="14">
        <v>46210</v>
      </c>
      <c r="BX198" t="s">
        <v>996</v>
      </c>
      <c r="BY198" s="31">
        <v>46210.50340277778</v>
      </c>
      <c r="BZ198" s="14">
        <v>46210</v>
      </c>
      <c r="CA198" t="s">
        <v>995</v>
      </c>
      <c r="CB198" s="31">
        <v>46210.507824074077</v>
      </c>
      <c r="CF198" s="14">
        <v>46210</v>
      </c>
      <c r="CG198" t="s">
        <v>999</v>
      </c>
      <c r="CH198" s="31">
        <v>46210.666400462964</v>
      </c>
      <c r="CM198" s="4">
        <f t="shared" si="16"/>
        <v>46209.709548611114</v>
      </c>
      <c r="CN198">
        <f t="shared" si="17"/>
        <v>1</v>
      </c>
      <c r="CO198" t="str">
        <f>VLOOKUP(A198,Sheet1!$A$2:$B$221,2,0)</f>
        <v>East Zone</v>
      </c>
    </row>
    <row r="199" spans="1:93" x14ac:dyDescent="0.35">
      <c r="A199" t="s">
        <v>4980</v>
      </c>
      <c r="B199">
        <v>67</v>
      </c>
      <c r="C199" t="s">
        <v>9332</v>
      </c>
      <c r="D199" t="s">
        <v>678</v>
      </c>
      <c r="E199" t="s">
        <v>114</v>
      </c>
      <c r="F199" t="s">
        <v>551</v>
      </c>
      <c r="G199" t="s">
        <v>295</v>
      </c>
      <c r="H199" t="s">
        <v>4999</v>
      </c>
      <c r="I199">
        <v>785159</v>
      </c>
      <c r="J199" t="s">
        <v>3599</v>
      </c>
      <c r="K199" t="s">
        <v>4323</v>
      </c>
      <c r="L199" t="s">
        <v>4622</v>
      </c>
      <c r="M199" t="s">
        <v>5000</v>
      </c>
      <c r="N199">
        <v>77000</v>
      </c>
      <c r="O199" t="s">
        <v>9403</v>
      </c>
      <c r="P199" t="s">
        <v>9404</v>
      </c>
      <c r="Q199" t="s">
        <v>5001</v>
      </c>
      <c r="R199">
        <v>4651759588</v>
      </c>
      <c r="S199" s="14">
        <v>46205</v>
      </c>
      <c r="T199" t="s">
        <v>4992</v>
      </c>
      <c r="U199" s="31">
        <v>46205.435972222222</v>
      </c>
      <c r="AK199" s="14">
        <v>46205</v>
      </c>
      <c r="AL199" t="s">
        <v>998</v>
      </c>
      <c r="AM199" s="31">
        <v>46205.46371527778</v>
      </c>
      <c r="AQ199" s="31">
        <v>46205.46371527778</v>
      </c>
      <c r="AR199" s="14">
        <v>46205</v>
      </c>
      <c r="AS199" t="s">
        <v>998</v>
      </c>
      <c r="AT199" t="s">
        <v>551</v>
      </c>
      <c r="AU199" t="s">
        <v>678</v>
      </c>
      <c r="AV199" s="14">
        <v>46209</v>
      </c>
      <c r="AW199" t="s">
        <v>2988</v>
      </c>
      <c r="AX199" s="31">
        <v>46209.470555555556</v>
      </c>
      <c r="AY199" s="14">
        <v>46209</v>
      </c>
      <c r="AZ199" t="s">
        <v>933</v>
      </c>
      <c r="BA199" s="31">
        <v>46209.478587962964</v>
      </c>
      <c r="BB199" s="14">
        <v>46209</v>
      </c>
      <c r="BC199" t="s">
        <v>4965</v>
      </c>
      <c r="BD199" s="31">
        <v>46209.592442129629</v>
      </c>
      <c r="BE199" s="14">
        <v>46209</v>
      </c>
      <c r="BF199" t="s">
        <v>996</v>
      </c>
      <c r="BG199" s="31">
        <v>46209.604479166665</v>
      </c>
      <c r="BH199" s="14">
        <v>46209</v>
      </c>
      <c r="BI199" t="s">
        <v>996</v>
      </c>
      <c r="BJ199" s="31">
        <v>46209.606076388889</v>
      </c>
      <c r="BW199" s="14">
        <v>46209</v>
      </c>
      <c r="BX199" t="s">
        <v>996</v>
      </c>
      <c r="BY199" s="31">
        <v>46209.612222222226</v>
      </c>
      <c r="BZ199" s="14">
        <v>46209</v>
      </c>
      <c r="CA199" t="s">
        <v>995</v>
      </c>
      <c r="CB199" s="31">
        <v>46209.621817129628</v>
      </c>
      <c r="CF199" s="14">
        <v>46209</v>
      </c>
      <c r="CG199" t="s">
        <v>2988</v>
      </c>
      <c r="CH199" s="31">
        <v>46209.72315972222</v>
      </c>
      <c r="CM199" s="4">
        <f t="shared" si="16"/>
        <v>46205.435972222222</v>
      </c>
      <c r="CN199">
        <f t="shared" si="17"/>
        <v>0</v>
      </c>
      <c r="CO199" t="str">
        <f>VLOOKUP(A199,Sheet1!$A$2:$B$221,2,0)</f>
        <v>East Zone</v>
      </c>
    </row>
    <row r="200" spans="1:93" x14ac:dyDescent="0.35">
      <c r="A200" t="s">
        <v>5002</v>
      </c>
      <c r="B200">
        <v>68</v>
      </c>
      <c r="C200" t="s">
        <v>9332</v>
      </c>
      <c r="D200" t="s">
        <v>678</v>
      </c>
      <c r="E200" t="s">
        <v>553</v>
      </c>
      <c r="F200" t="s">
        <v>554</v>
      </c>
      <c r="G200" t="s">
        <v>549</v>
      </c>
      <c r="H200" t="s">
        <v>11867</v>
      </c>
      <c r="I200">
        <v>79842</v>
      </c>
      <c r="J200" t="s">
        <v>3603</v>
      </c>
      <c r="K200" t="s">
        <v>3604</v>
      </c>
      <c r="L200" t="s">
        <v>4622</v>
      </c>
      <c r="M200" t="s">
        <v>11868</v>
      </c>
      <c r="N200">
        <v>45000</v>
      </c>
      <c r="O200" t="s">
        <v>4630</v>
      </c>
      <c r="P200" t="s">
        <v>4631</v>
      </c>
      <c r="Q200" t="s">
        <v>11869</v>
      </c>
      <c r="R200">
        <v>2582077178</v>
      </c>
      <c r="S200" s="14">
        <v>46210</v>
      </c>
      <c r="T200" t="s">
        <v>5006</v>
      </c>
      <c r="U200" s="31">
        <v>46210.518125000002</v>
      </c>
      <c r="AK200" s="14">
        <v>46210</v>
      </c>
      <c r="AL200" t="s">
        <v>1001</v>
      </c>
      <c r="AM200" s="31">
        <v>46210.725682870368</v>
      </c>
      <c r="AQ200" s="31">
        <v>46210.725682870368</v>
      </c>
      <c r="AR200" s="14">
        <v>46210</v>
      </c>
      <c r="AS200" t="s">
        <v>1001</v>
      </c>
      <c r="AT200" t="s">
        <v>554</v>
      </c>
      <c r="AU200" t="s">
        <v>678</v>
      </c>
      <c r="AV200" s="14">
        <v>46211</v>
      </c>
      <c r="AW200" t="s">
        <v>5007</v>
      </c>
      <c r="AX200" s="31">
        <v>46211.301342592589</v>
      </c>
      <c r="CM200" s="4">
        <f t="shared" si="16"/>
        <v>46210.518125000002</v>
      </c>
      <c r="CN200">
        <f t="shared" si="17"/>
        <v>0</v>
      </c>
      <c r="CO200" t="str">
        <f>VLOOKUP(A200,Sheet1!$A$2:$B$221,2,0)</f>
        <v>East Zone</v>
      </c>
    </row>
    <row r="201" spans="1:93" x14ac:dyDescent="0.35">
      <c r="A201" t="s">
        <v>5002</v>
      </c>
      <c r="B201">
        <v>68</v>
      </c>
      <c r="C201" t="s">
        <v>9332</v>
      </c>
      <c r="D201" t="s">
        <v>678</v>
      </c>
      <c r="E201" t="s">
        <v>553</v>
      </c>
      <c r="F201" t="s">
        <v>554</v>
      </c>
      <c r="G201" t="s">
        <v>549</v>
      </c>
      <c r="H201" t="s">
        <v>11870</v>
      </c>
      <c r="I201">
        <v>157403</v>
      </c>
      <c r="J201" t="s">
        <v>1074</v>
      </c>
      <c r="K201" t="s">
        <v>11871</v>
      </c>
      <c r="L201" t="s">
        <v>4622</v>
      </c>
      <c r="M201" t="s">
        <v>11872</v>
      </c>
      <c r="N201">
        <v>50000</v>
      </c>
      <c r="O201" t="s">
        <v>934</v>
      </c>
      <c r="P201" t="s">
        <v>935</v>
      </c>
      <c r="Q201" t="s">
        <v>11873</v>
      </c>
      <c r="R201">
        <v>4081990567</v>
      </c>
      <c r="S201" s="14">
        <v>46209</v>
      </c>
      <c r="T201" t="s">
        <v>11874</v>
      </c>
      <c r="U201" s="31">
        <v>46209.478900462964</v>
      </c>
      <c r="AK201" s="14">
        <v>46210</v>
      </c>
      <c r="AL201" t="s">
        <v>10014</v>
      </c>
      <c r="AM201" s="31">
        <v>46210.399444444447</v>
      </c>
      <c r="AQ201" s="31">
        <v>46210.399444444447</v>
      </c>
      <c r="AR201" s="14">
        <v>46210</v>
      </c>
      <c r="AS201" t="s">
        <v>10014</v>
      </c>
      <c r="AT201" t="s">
        <v>9429</v>
      </c>
      <c r="AU201" t="s">
        <v>677</v>
      </c>
      <c r="AV201" s="14">
        <v>46210</v>
      </c>
      <c r="AW201" t="s">
        <v>10014</v>
      </c>
      <c r="AX201" s="31">
        <v>46210.413645833331</v>
      </c>
      <c r="AY201" s="14">
        <v>46210</v>
      </c>
      <c r="AZ201" t="s">
        <v>933</v>
      </c>
      <c r="BA201" s="31">
        <v>46210.434525462966</v>
      </c>
      <c r="BB201" s="14">
        <v>46210</v>
      </c>
      <c r="BC201" t="s">
        <v>4706</v>
      </c>
      <c r="BD201" s="31">
        <v>46210.478564814817</v>
      </c>
      <c r="BE201" s="14">
        <v>46210</v>
      </c>
      <c r="BF201" t="s">
        <v>994</v>
      </c>
      <c r="BG201" s="31">
        <v>46210.496122685188</v>
      </c>
      <c r="BH201" s="14">
        <v>46210</v>
      </c>
      <c r="BI201" t="s">
        <v>994</v>
      </c>
      <c r="BJ201" s="31">
        <v>46210.496215277781</v>
      </c>
      <c r="BW201" s="14">
        <v>46210</v>
      </c>
      <c r="BX201" t="s">
        <v>994</v>
      </c>
      <c r="BY201" s="31">
        <v>46210.50240740741</v>
      </c>
      <c r="BZ201" s="14">
        <v>46210</v>
      </c>
      <c r="CA201" t="s">
        <v>995</v>
      </c>
      <c r="CB201" s="31">
        <v>46210.508125</v>
      </c>
      <c r="CF201" s="14">
        <v>46210</v>
      </c>
      <c r="CG201" t="s">
        <v>10014</v>
      </c>
      <c r="CH201" s="31">
        <v>46210.716493055559</v>
      </c>
      <c r="CM201" s="4">
        <f t="shared" si="16"/>
        <v>46209.478900462964</v>
      </c>
      <c r="CN201">
        <f t="shared" si="17"/>
        <v>1</v>
      </c>
      <c r="CO201" t="str">
        <f>VLOOKUP(A201,Sheet1!$A$2:$B$221,2,0)</f>
        <v>East Zone</v>
      </c>
    </row>
    <row r="202" spans="1:93" x14ac:dyDescent="0.35">
      <c r="A202" t="s">
        <v>5002</v>
      </c>
      <c r="B202">
        <v>68</v>
      </c>
      <c r="C202" t="s">
        <v>9332</v>
      </c>
      <c r="D202" t="s">
        <v>678</v>
      </c>
      <c r="E202" t="s">
        <v>553</v>
      </c>
      <c r="F202" t="s">
        <v>554</v>
      </c>
      <c r="G202" t="s">
        <v>549</v>
      </c>
      <c r="H202" t="s">
        <v>5003</v>
      </c>
      <c r="I202">
        <v>194133</v>
      </c>
      <c r="J202" t="s">
        <v>3603</v>
      </c>
      <c r="K202" t="s">
        <v>3604</v>
      </c>
      <c r="L202" t="s">
        <v>4622</v>
      </c>
      <c r="M202" t="s">
        <v>5004</v>
      </c>
      <c r="N202">
        <v>90000</v>
      </c>
      <c r="O202" t="s">
        <v>931</v>
      </c>
      <c r="P202" t="s">
        <v>932</v>
      </c>
      <c r="Q202" t="s">
        <v>5005</v>
      </c>
      <c r="R202">
        <v>3218814312</v>
      </c>
      <c r="S202" s="14">
        <v>46204</v>
      </c>
      <c r="T202" t="s">
        <v>5006</v>
      </c>
      <c r="U202" s="31">
        <v>46204.452800925923</v>
      </c>
      <c r="AK202" s="14">
        <v>46204</v>
      </c>
      <c r="AL202" t="s">
        <v>1001</v>
      </c>
      <c r="AM202" s="31">
        <v>46204.478136574071</v>
      </c>
      <c r="AQ202" s="31">
        <v>46204.478136574071</v>
      </c>
      <c r="AR202" s="14">
        <v>46204</v>
      </c>
      <c r="AS202" t="s">
        <v>1001</v>
      </c>
      <c r="AT202" t="s">
        <v>554</v>
      </c>
      <c r="AU202" t="s">
        <v>678</v>
      </c>
      <c r="AV202" s="14">
        <v>46204</v>
      </c>
      <c r="AW202" t="s">
        <v>5007</v>
      </c>
      <c r="AX202" s="31">
        <v>46204.5781712963</v>
      </c>
      <c r="AY202" s="14">
        <v>46204</v>
      </c>
      <c r="AZ202" t="s">
        <v>933</v>
      </c>
      <c r="BA202" s="31">
        <v>46204.587604166663</v>
      </c>
      <c r="BB202" s="14">
        <v>46204</v>
      </c>
      <c r="BC202" t="s">
        <v>4965</v>
      </c>
      <c r="BD202" s="31">
        <v>46204.610891203702</v>
      </c>
      <c r="BE202" s="14">
        <v>46204</v>
      </c>
      <c r="BF202" t="s">
        <v>996</v>
      </c>
      <c r="BG202" s="31">
        <v>46204.644618055558</v>
      </c>
      <c r="BH202" s="14">
        <v>46204</v>
      </c>
      <c r="BI202" t="s">
        <v>996</v>
      </c>
      <c r="BJ202" s="31">
        <v>46204.64508101852</v>
      </c>
      <c r="BW202" s="14">
        <v>46204</v>
      </c>
      <c r="BX202" t="s">
        <v>996</v>
      </c>
      <c r="BY202" s="31">
        <v>46204.656423611108</v>
      </c>
      <c r="BZ202" s="14">
        <v>46204</v>
      </c>
      <c r="CA202" t="s">
        <v>995</v>
      </c>
      <c r="CB202" s="31">
        <v>46204.675810185188</v>
      </c>
      <c r="CF202" s="14">
        <v>46204</v>
      </c>
      <c r="CG202" t="s">
        <v>5007</v>
      </c>
      <c r="CH202" s="31">
        <v>46204.77957175926</v>
      </c>
      <c r="CM202" s="4">
        <f t="shared" si="16"/>
        <v>46204.452800925923</v>
      </c>
      <c r="CN202">
        <f t="shared" si="17"/>
        <v>0</v>
      </c>
      <c r="CO202" t="str">
        <f>VLOOKUP(A202,Sheet1!$A$2:$B$221,2,0)</f>
        <v>East Zone</v>
      </c>
    </row>
    <row r="203" spans="1:93" x14ac:dyDescent="0.35">
      <c r="A203" t="s">
        <v>5002</v>
      </c>
      <c r="B203">
        <v>68</v>
      </c>
      <c r="C203" t="s">
        <v>9332</v>
      </c>
      <c r="D203" t="s">
        <v>678</v>
      </c>
      <c r="E203" t="s">
        <v>553</v>
      </c>
      <c r="F203" t="s">
        <v>554</v>
      </c>
      <c r="G203" t="s">
        <v>549</v>
      </c>
      <c r="H203" t="s">
        <v>11875</v>
      </c>
      <c r="I203">
        <v>256244</v>
      </c>
      <c r="J203" t="s">
        <v>3603</v>
      </c>
      <c r="K203" t="s">
        <v>3604</v>
      </c>
      <c r="L203" t="s">
        <v>4622</v>
      </c>
      <c r="M203" t="s">
        <v>11876</v>
      </c>
      <c r="N203">
        <v>40000</v>
      </c>
      <c r="O203" t="s">
        <v>1048</v>
      </c>
      <c r="P203" t="s">
        <v>1049</v>
      </c>
      <c r="Q203" t="s">
        <v>11877</v>
      </c>
      <c r="R203">
        <v>8765744725</v>
      </c>
      <c r="S203" s="14">
        <v>46209</v>
      </c>
      <c r="T203" t="s">
        <v>5006</v>
      </c>
      <c r="U203" s="31">
        <v>46209.730231481481</v>
      </c>
      <c r="AK203" s="14">
        <v>46210</v>
      </c>
      <c r="AL203" t="s">
        <v>1001</v>
      </c>
      <c r="AM203" s="31">
        <v>46210.463541666664</v>
      </c>
      <c r="AQ203" s="31">
        <v>46210.463541666664</v>
      </c>
      <c r="AR203" s="14">
        <v>46210</v>
      </c>
      <c r="AS203" t="s">
        <v>1001</v>
      </c>
      <c r="AT203" t="s">
        <v>554</v>
      </c>
      <c r="AU203" t="s">
        <v>678</v>
      </c>
      <c r="AV203" s="14">
        <v>46210</v>
      </c>
      <c r="AW203" t="s">
        <v>10014</v>
      </c>
      <c r="AX203" s="31">
        <v>46210.485277777778</v>
      </c>
      <c r="AY203" s="14">
        <v>46210</v>
      </c>
      <c r="AZ203" t="s">
        <v>933</v>
      </c>
      <c r="BA203" s="31">
        <v>46210.50277777778</v>
      </c>
      <c r="BB203" s="14">
        <v>46210</v>
      </c>
      <c r="BC203" t="s">
        <v>4808</v>
      </c>
      <c r="BD203" s="31">
        <v>46210.525555555556</v>
      </c>
      <c r="BE203" s="14">
        <v>46210</v>
      </c>
      <c r="BF203" t="s">
        <v>996</v>
      </c>
      <c r="BG203" s="31">
        <v>46210.585104166668</v>
      </c>
      <c r="BH203" s="14">
        <v>46210</v>
      </c>
      <c r="BI203" t="s">
        <v>996</v>
      </c>
      <c r="BJ203" s="31">
        <v>46210.585682870369</v>
      </c>
      <c r="BW203" s="14">
        <v>46210</v>
      </c>
      <c r="BX203" t="s">
        <v>996</v>
      </c>
      <c r="BY203" s="31">
        <v>46210.593692129631</v>
      </c>
      <c r="BZ203" s="14">
        <v>46210</v>
      </c>
      <c r="CA203" t="s">
        <v>995</v>
      </c>
      <c r="CB203" s="31">
        <v>46210.601423611108</v>
      </c>
      <c r="CF203" s="14">
        <v>46210</v>
      </c>
      <c r="CG203" t="s">
        <v>10014</v>
      </c>
      <c r="CH203" s="31">
        <v>46210.711550925924</v>
      </c>
      <c r="CM203" s="4">
        <f t="shared" si="16"/>
        <v>46209.730231481481</v>
      </c>
      <c r="CN203">
        <f t="shared" si="17"/>
        <v>1</v>
      </c>
      <c r="CO203" t="str">
        <f>VLOOKUP(A203,Sheet1!$A$2:$B$221,2,0)</f>
        <v>East Zone</v>
      </c>
    </row>
    <row r="204" spans="1:93" x14ac:dyDescent="0.35">
      <c r="A204" t="s">
        <v>5002</v>
      </c>
      <c r="B204">
        <v>68</v>
      </c>
      <c r="C204" t="s">
        <v>9332</v>
      </c>
      <c r="D204" t="s">
        <v>678</v>
      </c>
      <c r="E204" t="s">
        <v>553</v>
      </c>
      <c r="F204" t="s">
        <v>554</v>
      </c>
      <c r="G204" t="s">
        <v>549</v>
      </c>
      <c r="H204" t="s">
        <v>11878</v>
      </c>
      <c r="I204">
        <v>434347</v>
      </c>
      <c r="J204" t="s">
        <v>11879</v>
      </c>
      <c r="K204" t="s">
        <v>11880</v>
      </c>
      <c r="L204" t="s">
        <v>4622</v>
      </c>
      <c r="M204" t="s">
        <v>11881</v>
      </c>
      <c r="N204">
        <v>90000</v>
      </c>
      <c r="O204" t="s">
        <v>931</v>
      </c>
      <c r="P204" t="s">
        <v>932</v>
      </c>
      <c r="Q204" t="s">
        <v>1175</v>
      </c>
      <c r="R204">
        <v>3047217035</v>
      </c>
      <c r="S204" s="14">
        <v>46209</v>
      </c>
      <c r="T204" t="s">
        <v>11882</v>
      </c>
      <c r="U204" s="31">
        <v>46209.736805555556</v>
      </c>
      <c r="AK204" s="14">
        <v>46210</v>
      </c>
      <c r="AL204" t="s">
        <v>1001</v>
      </c>
      <c r="AM204" s="31">
        <v>46210.708738425928</v>
      </c>
      <c r="AQ204" s="31">
        <v>46210.708738425928</v>
      </c>
      <c r="AR204" s="14">
        <v>46210</v>
      </c>
      <c r="AS204" t="s">
        <v>1001</v>
      </c>
      <c r="AT204" t="s">
        <v>554</v>
      </c>
      <c r="AU204" t="s">
        <v>678</v>
      </c>
      <c r="AV204" s="14">
        <v>46211</v>
      </c>
      <c r="AW204" t="s">
        <v>5007</v>
      </c>
      <c r="AX204" s="31">
        <v>46211.304571759261</v>
      </c>
      <c r="CM204" s="4">
        <f t="shared" si="16"/>
        <v>46209.736805555556</v>
      </c>
      <c r="CN204">
        <f t="shared" si="17"/>
        <v>1</v>
      </c>
      <c r="CO204" t="str">
        <f>VLOOKUP(A204,Sheet1!$A$2:$B$221,2,0)</f>
        <v>East Zone</v>
      </c>
    </row>
    <row r="205" spans="1:93" x14ac:dyDescent="0.35">
      <c r="A205" t="s">
        <v>5002</v>
      </c>
      <c r="B205">
        <v>68</v>
      </c>
      <c r="C205" t="s">
        <v>9332</v>
      </c>
      <c r="D205" t="s">
        <v>678</v>
      </c>
      <c r="E205" t="s">
        <v>553</v>
      </c>
      <c r="F205" t="s">
        <v>554</v>
      </c>
      <c r="G205" t="s">
        <v>549</v>
      </c>
      <c r="H205" t="s">
        <v>5008</v>
      </c>
      <c r="I205">
        <v>437116</v>
      </c>
      <c r="J205" t="s">
        <v>3603</v>
      </c>
      <c r="K205" t="s">
        <v>3604</v>
      </c>
      <c r="L205" t="s">
        <v>4622</v>
      </c>
      <c r="M205" t="s">
        <v>5009</v>
      </c>
      <c r="N205">
        <v>45000</v>
      </c>
      <c r="O205" t="s">
        <v>9889</v>
      </c>
      <c r="P205" t="s">
        <v>9890</v>
      </c>
      <c r="Q205" t="s">
        <v>5010</v>
      </c>
      <c r="R205">
        <v>5698636985</v>
      </c>
      <c r="S205" s="14">
        <v>46205</v>
      </c>
      <c r="T205" t="s">
        <v>5006</v>
      </c>
      <c r="U205" s="31">
        <v>46205.505520833336</v>
      </c>
      <c r="AK205" s="14">
        <v>46205</v>
      </c>
      <c r="AL205" t="s">
        <v>1001</v>
      </c>
      <c r="AM205" s="31">
        <v>46205.642812500002</v>
      </c>
      <c r="AQ205" s="31">
        <v>46205.642812500002</v>
      </c>
      <c r="AR205" s="14">
        <v>46205</v>
      </c>
      <c r="AS205" t="s">
        <v>1001</v>
      </c>
      <c r="AT205" t="s">
        <v>554</v>
      </c>
      <c r="AU205" t="s">
        <v>678</v>
      </c>
      <c r="AV205" s="14">
        <v>46206</v>
      </c>
      <c r="AW205" t="s">
        <v>5007</v>
      </c>
      <c r="AX205" s="31">
        <v>46206.296516203707</v>
      </c>
      <c r="AY205" s="14">
        <v>46206</v>
      </c>
      <c r="AZ205" t="s">
        <v>933</v>
      </c>
      <c r="BA205" s="31">
        <v>46206.389189814814</v>
      </c>
      <c r="BB205" s="14">
        <v>46206</v>
      </c>
      <c r="BC205" t="s">
        <v>4628</v>
      </c>
      <c r="BD205" s="31">
        <v>46206.412164351852</v>
      </c>
      <c r="BE205" s="14">
        <v>46206</v>
      </c>
      <c r="BF205" t="s">
        <v>997</v>
      </c>
      <c r="BG205" s="31">
        <v>46206.428310185183</v>
      </c>
      <c r="BH205" s="14">
        <v>46209</v>
      </c>
      <c r="BI205" t="s">
        <v>1043</v>
      </c>
      <c r="BJ205" s="31">
        <v>46209.691018518519</v>
      </c>
      <c r="BW205" s="14">
        <v>46209</v>
      </c>
      <c r="BX205" t="s">
        <v>1043</v>
      </c>
      <c r="BY205" s="31">
        <v>46209.698564814818</v>
      </c>
      <c r="BZ205" s="14">
        <v>46209</v>
      </c>
      <c r="CA205" t="s">
        <v>1008</v>
      </c>
      <c r="CB205" s="31">
        <v>46209.703402777777</v>
      </c>
      <c r="CF205" s="14">
        <v>46209</v>
      </c>
      <c r="CG205" t="s">
        <v>10014</v>
      </c>
      <c r="CH205" s="31">
        <v>46209.730520833335</v>
      </c>
      <c r="CM205" s="4">
        <f t="shared" si="16"/>
        <v>46205.505520833336</v>
      </c>
      <c r="CN205">
        <f t="shared" si="17"/>
        <v>0</v>
      </c>
      <c r="CO205" t="str">
        <f>VLOOKUP(A205,Sheet1!$A$2:$B$221,2,0)</f>
        <v>East Zone</v>
      </c>
    </row>
    <row r="206" spans="1:93" x14ac:dyDescent="0.35">
      <c r="A206" t="s">
        <v>5002</v>
      </c>
      <c r="B206">
        <v>68</v>
      </c>
      <c r="C206" t="s">
        <v>9332</v>
      </c>
      <c r="D206" t="s">
        <v>678</v>
      </c>
      <c r="E206" t="s">
        <v>553</v>
      </c>
      <c r="F206" t="s">
        <v>554</v>
      </c>
      <c r="G206" t="s">
        <v>549</v>
      </c>
      <c r="H206" t="s">
        <v>11883</v>
      </c>
      <c r="I206">
        <v>491717</v>
      </c>
      <c r="J206" t="s">
        <v>11333</v>
      </c>
      <c r="K206" t="s">
        <v>11334</v>
      </c>
      <c r="L206" t="s">
        <v>4622</v>
      </c>
      <c r="M206" t="s">
        <v>11884</v>
      </c>
      <c r="N206">
        <v>45000</v>
      </c>
      <c r="O206" t="s">
        <v>4630</v>
      </c>
      <c r="P206" t="s">
        <v>4631</v>
      </c>
      <c r="Q206" t="s">
        <v>5243</v>
      </c>
      <c r="R206">
        <v>3744595327</v>
      </c>
      <c r="S206" s="14">
        <v>46206</v>
      </c>
      <c r="T206" t="s">
        <v>10014</v>
      </c>
      <c r="U206" s="31">
        <v>46206.590081018519</v>
      </c>
      <c r="AK206" s="14">
        <v>46210</v>
      </c>
      <c r="AL206" t="s">
        <v>1001</v>
      </c>
      <c r="AM206" s="31">
        <v>46210.569074074076</v>
      </c>
      <c r="AQ206" s="31">
        <v>46210.569074074076</v>
      </c>
      <c r="AR206" s="14">
        <v>46210</v>
      </c>
      <c r="AS206" t="s">
        <v>1001</v>
      </c>
      <c r="AT206" t="s">
        <v>554</v>
      </c>
      <c r="AU206" t="s">
        <v>678</v>
      </c>
      <c r="AV206" s="14">
        <v>46211</v>
      </c>
      <c r="AW206" t="s">
        <v>5007</v>
      </c>
      <c r="AX206" s="31">
        <v>46211.316064814811</v>
      </c>
      <c r="CM206" s="4">
        <f t="shared" si="16"/>
        <v>46206.590081018519</v>
      </c>
      <c r="CN206">
        <f t="shared" si="17"/>
        <v>4</v>
      </c>
      <c r="CO206" t="str">
        <f>VLOOKUP(A206,Sheet1!$A$2:$B$221,2,0)</f>
        <v>East Zone</v>
      </c>
    </row>
    <row r="207" spans="1:93" x14ac:dyDescent="0.35">
      <c r="A207" t="s">
        <v>5002</v>
      </c>
      <c r="B207">
        <v>68</v>
      </c>
      <c r="C207" t="s">
        <v>9332</v>
      </c>
      <c r="D207" t="s">
        <v>678</v>
      </c>
      <c r="E207" t="s">
        <v>553</v>
      </c>
      <c r="F207" t="s">
        <v>554</v>
      </c>
      <c r="G207" t="s">
        <v>549</v>
      </c>
      <c r="H207" t="s">
        <v>11885</v>
      </c>
      <c r="I207">
        <v>719190</v>
      </c>
      <c r="J207" t="s">
        <v>1074</v>
      </c>
      <c r="K207" t="s">
        <v>11871</v>
      </c>
      <c r="L207" t="s">
        <v>4622</v>
      </c>
      <c r="M207" t="s">
        <v>11886</v>
      </c>
      <c r="N207">
        <v>77000</v>
      </c>
      <c r="O207" t="s">
        <v>939</v>
      </c>
      <c r="P207" t="s">
        <v>940</v>
      </c>
      <c r="Q207" t="s">
        <v>6193</v>
      </c>
      <c r="R207">
        <v>9201093764</v>
      </c>
      <c r="S207" s="14">
        <v>46209</v>
      </c>
      <c r="T207" t="s">
        <v>11874</v>
      </c>
      <c r="U207" s="31">
        <v>46209.572939814818</v>
      </c>
      <c r="AK207" s="14">
        <v>46210</v>
      </c>
      <c r="AL207" t="s">
        <v>10014</v>
      </c>
      <c r="AM207" s="31">
        <v>46210.454664351855</v>
      </c>
      <c r="AQ207" s="31">
        <v>46210.454664351855</v>
      </c>
      <c r="AR207" s="14">
        <v>46210</v>
      </c>
      <c r="AS207" t="s">
        <v>10014</v>
      </c>
      <c r="AT207" t="s">
        <v>9429</v>
      </c>
      <c r="AU207" t="s">
        <v>677</v>
      </c>
      <c r="AV207" s="14">
        <v>46210</v>
      </c>
      <c r="AW207" t="s">
        <v>10014</v>
      </c>
      <c r="AX207" s="31">
        <v>46210.47996527778</v>
      </c>
      <c r="AY207" s="14">
        <v>46210</v>
      </c>
      <c r="AZ207" t="s">
        <v>933</v>
      </c>
      <c r="BA207" s="31">
        <v>46210.488738425927</v>
      </c>
      <c r="BB207" s="14">
        <v>46210</v>
      </c>
      <c r="BC207" t="s">
        <v>5233</v>
      </c>
      <c r="BD207" s="31">
        <v>46210.520798611113</v>
      </c>
      <c r="BE207" s="14">
        <v>46210</v>
      </c>
      <c r="BF207" t="s">
        <v>994</v>
      </c>
      <c r="BG207" s="31">
        <v>46210.546469907407</v>
      </c>
      <c r="BH207" s="14">
        <v>46210</v>
      </c>
      <c r="BI207" t="s">
        <v>994</v>
      </c>
      <c r="BJ207" s="31">
        <v>46210.546574074076</v>
      </c>
      <c r="BW207" s="14">
        <v>46210</v>
      </c>
      <c r="BX207" t="s">
        <v>994</v>
      </c>
      <c r="BY207" s="31">
        <v>46210.549016203702</v>
      </c>
      <c r="BZ207" s="14">
        <v>46210</v>
      </c>
      <c r="CA207" t="s">
        <v>1008</v>
      </c>
      <c r="CB207" s="31">
        <v>46210.582488425927</v>
      </c>
      <c r="CF207" s="14">
        <v>46210</v>
      </c>
      <c r="CG207" t="s">
        <v>10014</v>
      </c>
      <c r="CH207" s="31">
        <v>46210.746712962966</v>
      </c>
      <c r="CM207" s="4">
        <f t="shared" si="16"/>
        <v>46209.572939814818</v>
      </c>
      <c r="CN207">
        <f t="shared" si="17"/>
        <v>1</v>
      </c>
      <c r="CO207" t="str">
        <f>VLOOKUP(A207,Sheet1!$A$2:$B$221,2,0)</f>
        <v>East Zone</v>
      </c>
    </row>
    <row r="208" spans="1:93" x14ac:dyDescent="0.35">
      <c r="A208" t="s">
        <v>5002</v>
      </c>
      <c r="B208">
        <v>68</v>
      </c>
      <c r="C208" t="s">
        <v>9332</v>
      </c>
      <c r="D208" t="s">
        <v>678</v>
      </c>
      <c r="E208" t="s">
        <v>553</v>
      </c>
      <c r="F208" t="s">
        <v>554</v>
      </c>
      <c r="G208" t="s">
        <v>549</v>
      </c>
      <c r="H208" t="s">
        <v>10015</v>
      </c>
      <c r="I208">
        <v>786847</v>
      </c>
      <c r="J208" t="s">
        <v>10016</v>
      </c>
      <c r="K208" t="s">
        <v>10017</v>
      </c>
      <c r="L208" t="s">
        <v>4622</v>
      </c>
      <c r="M208" t="s">
        <v>10018</v>
      </c>
      <c r="N208">
        <v>45000</v>
      </c>
      <c r="O208" t="s">
        <v>9889</v>
      </c>
      <c r="P208" t="s">
        <v>9890</v>
      </c>
      <c r="Q208" t="s">
        <v>1000</v>
      </c>
      <c r="R208">
        <v>1448121073</v>
      </c>
      <c r="S208" s="14">
        <v>46206</v>
      </c>
      <c r="T208" t="s">
        <v>10019</v>
      </c>
      <c r="U208" s="31">
        <v>46206.723495370374</v>
      </c>
      <c r="AK208" s="14">
        <v>46209</v>
      </c>
      <c r="AL208" t="s">
        <v>1001</v>
      </c>
      <c r="AM208" s="31">
        <v>46209.560381944444</v>
      </c>
      <c r="AQ208" s="31">
        <v>46209.560381944444</v>
      </c>
      <c r="AR208" s="14">
        <v>46209</v>
      </c>
      <c r="AS208" t="s">
        <v>1001</v>
      </c>
      <c r="AT208" t="s">
        <v>554</v>
      </c>
      <c r="AU208" t="s">
        <v>678</v>
      </c>
      <c r="AV208" s="14">
        <v>46209</v>
      </c>
      <c r="AW208" t="s">
        <v>10014</v>
      </c>
      <c r="AX208" s="31">
        <v>46209.635671296295</v>
      </c>
      <c r="AY208" s="14">
        <v>46209</v>
      </c>
      <c r="AZ208" t="s">
        <v>933</v>
      </c>
      <c r="BA208" s="31">
        <v>46209.641435185185</v>
      </c>
      <c r="BB208" s="14">
        <v>46209</v>
      </c>
      <c r="BC208" t="s">
        <v>4808</v>
      </c>
      <c r="BD208" s="31">
        <v>46209.666597222225</v>
      </c>
      <c r="BE208" s="14">
        <v>46209</v>
      </c>
      <c r="BF208" t="s">
        <v>994</v>
      </c>
      <c r="BG208" s="31">
        <v>46209.70884259259</v>
      </c>
      <c r="BK208" s="14">
        <v>46209</v>
      </c>
      <c r="BL208" t="s">
        <v>994</v>
      </c>
      <c r="BM208" s="31">
        <v>46209.709039351852</v>
      </c>
      <c r="CM208" s="4">
        <f t="shared" si="16"/>
        <v>46206.723495370374</v>
      </c>
      <c r="CN208">
        <f t="shared" si="17"/>
        <v>3</v>
      </c>
      <c r="CO208" t="str">
        <f>VLOOKUP(A208,Sheet1!$A$2:$B$221,2,0)</f>
        <v>East Zone</v>
      </c>
    </row>
    <row r="209" spans="1:93" x14ac:dyDescent="0.35">
      <c r="A209" t="s">
        <v>5002</v>
      </c>
      <c r="B209">
        <v>68</v>
      </c>
      <c r="C209" t="s">
        <v>9332</v>
      </c>
      <c r="D209" t="s">
        <v>678</v>
      </c>
      <c r="E209" t="s">
        <v>553</v>
      </c>
      <c r="F209" t="s">
        <v>554</v>
      </c>
      <c r="G209" t="s">
        <v>549</v>
      </c>
      <c r="H209" t="s">
        <v>10015</v>
      </c>
      <c r="I209">
        <v>786847</v>
      </c>
      <c r="J209" t="s">
        <v>10016</v>
      </c>
      <c r="K209" t="s">
        <v>10017</v>
      </c>
      <c r="L209" t="s">
        <v>4622</v>
      </c>
      <c r="M209" t="s">
        <v>10018</v>
      </c>
      <c r="N209">
        <v>45000</v>
      </c>
      <c r="O209" t="s">
        <v>9889</v>
      </c>
      <c r="P209" t="s">
        <v>9890</v>
      </c>
      <c r="Q209" t="s">
        <v>3776</v>
      </c>
      <c r="R209">
        <v>9744198773</v>
      </c>
      <c r="S209" s="14">
        <v>46206</v>
      </c>
      <c r="T209" t="s">
        <v>10019</v>
      </c>
      <c r="U209" s="31">
        <v>46206.723483796297</v>
      </c>
      <c r="AK209" s="14">
        <v>46209</v>
      </c>
      <c r="AL209" t="s">
        <v>1001</v>
      </c>
      <c r="AM209" s="31">
        <v>46209.560358796298</v>
      </c>
      <c r="AQ209" s="31">
        <v>46209.560358796298</v>
      </c>
      <c r="AR209" s="14">
        <v>46209</v>
      </c>
      <c r="AS209" t="s">
        <v>1001</v>
      </c>
      <c r="AT209" t="s">
        <v>554</v>
      </c>
      <c r="AU209" t="s">
        <v>678</v>
      </c>
      <c r="AV209" s="14">
        <v>46209</v>
      </c>
      <c r="AW209" t="s">
        <v>10014</v>
      </c>
      <c r="AX209" s="31">
        <v>46209.635636574072</v>
      </c>
      <c r="AY209" s="14">
        <v>46209</v>
      </c>
      <c r="AZ209" t="s">
        <v>933</v>
      </c>
      <c r="BA209" s="31">
        <v>46209.641435185185</v>
      </c>
      <c r="BB209" s="14">
        <v>46209</v>
      </c>
      <c r="BC209" t="s">
        <v>4808</v>
      </c>
      <c r="BD209" s="31">
        <v>46209.666574074072</v>
      </c>
      <c r="BE209" s="14">
        <v>46209</v>
      </c>
      <c r="BF209" t="s">
        <v>994</v>
      </c>
      <c r="BG209" s="31">
        <v>46209.708831018521</v>
      </c>
      <c r="BK209" s="14">
        <v>46209</v>
      </c>
      <c r="BL209" t="s">
        <v>994</v>
      </c>
      <c r="BM209" s="31">
        <v>46209.709027777775</v>
      </c>
      <c r="CM209" s="4">
        <f t="shared" si="16"/>
        <v>46206.723483796297</v>
      </c>
      <c r="CN209">
        <f t="shared" si="17"/>
        <v>3</v>
      </c>
      <c r="CO209" t="str">
        <f>VLOOKUP(A209,Sheet1!$A$2:$B$221,2,0)</f>
        <v>East Zone</v>
      </c>
    </row>
    <row r="210" spans="1:93" x14ac:dyDescent="0.35">
      <c r="A210" t="s">
        <v>5002</v>
      </c>
      <c r="B210">
        <v>68</v>
      </c>
      <c r="C210" t="s">
        <v>9332</v>
      </c>
      <c r="D210" t="s">
        <v>678</v>
      </c>
      <c r="E210" t="s">
        <v>553</v>
      </c>
      <c r="F210" t="s">
        <v>554</v>
      </c>
      <c r="G210" t="s">
        <v>549</v>
      </c>
      <c r="H210" t="s">
        <v>10015</v>
      </c>
      <c r="I210">
        <v>786847</v>
      </c>
      <c r="J210" t="s">
        <v>10016</v>
      </c>
      <c r="K210" t="s">
        <v>10017</v>
      </c>
      <c r="L210" t="s">
        <v>4622</v>
      </c>
      <c r="M210" t="s">
        <v>10018</v>
      </c>
      <c r="N210">
        <v>45000</v>
      </c>
      <c r="O210" t="s">
        <v>9889</v>
      </c>
      <c r="P210" t="s">
        <v>9890</v>
      </c>
      <c r="Q210" t="s">
        <v>10020</v>
      </c>
      <c r="R210">
        <v>4450644379</v>
      </c>
      <c r="S210" s="14">
        <v>46206</v>
      </c>
      <c r="T210" t="s">
        <v>10019</v>
      </c>
      <c r="U210" s="31">
        <v>46206.723460648151</v>
      </c>
      <c r="AK210" s="14">
        <v>46209</v>
      </c>
      <c r="AL210" t="s">
        <v>1001</v>
      </c>
      <c r="AM210" s="31">
        <v>46209.560335648152</v>
      </c>
      <c r="AQ210" s="31">
        <v>46209.560335648152</v>
      </c>
      <c r="AR210" s="14">
        <v>46209</v>
      </c>
      <c r="AS210" t="s">
        <v>1001</v>
      </c>
      <c r="AT210" t="s">
        <v>554</v>
      </c>
      <c r="AU210" t="s">
        <v>678</v>
      </c>
      <c r="AV210" s="14">
        <v>46209</v>
      </c>
      <c r="AW210" t="s">
        <v>10014</v>
      </c>
      <c r="AX210" s="31">
        <v>46209.635601851849</v>
      </c>
      <c r="AY210" s="14">
        <v>46209</v>
      </c>
      <c r="AZ210" t="s">
        <v>933</v>
      </c>
      <c r="BA210" s="31">
        <v>46209.641435185185</v>
      </c>
      <c r="BB210" s="14">
        <v>46209</v>
      </c>
      <c r="BC210" t="s">
        <v>4808</v>
      </c>
      <c r="BD210" s="31">
        <v>46209.666562500002</v>
      </c>
      <c r="BE210" s="14">
        <v>46209</v>
      </c>
      <c r="BF210" t="s">
        <v>994</v>
      </c>
      <c r="BG210" s="31">
        <v>46209.708819444444</v>
      </c>
      <c r="BK210" s="14">
        <v>46209</v>
      </c>
      <c r="BL210" t="s">
        <v>994</v>
      </c>
      <c r="BM210" s="31">
        <v>46209.709016203706</v>
      </c>
      <c r="CM210" s="4">
        <f t="shared" si="16"/>
        <v>46206.723460648151</v>
      </c>
      <c r="CN210">
        <f t="shared" si="17"/>
        <v>3</v>
      </c>
      <c r="CO210" t="str">
        <f>VLOOKUP(A210,Sheet1!$A$2:$B$221,2,0)</f>
        <v>East Zone</v>
      </c>
    </row>
    <row r="211" spans="1:93" x14ac:dyDescent="0.35">
      <c r="A211" t="s">
        <v>5011</v>
      </c>
      <c r="B211">
        <v>69</v>
      </c>
      <c r="C211" t="s">
        <v>9332</v>
      </c>
      <c r="D211" t="s">
        <v>678</v>
      </c>
      <c r="E211" t="s">
        <v>253</v>
      </c>
      <c r="F211" t="s">
        <v>555</v>
      </c>
      <c r="G211" t="s">
        <v>549</v>
      </c>
      <c r="H211" t="s">
        <v>5012</v>
      </c>
      <c r="I211">
        <v>160114</v>
      </c>
      <c r="J211" t="s">
        <v>1549</v>
      </c>
      <c r="K211" t="s">
        <v>1550</v>
      </c>
      <c r="L211" t="s">
        <v>4622</v>
      </c>
      <c r="M211" t="s">
        <v>5013</v>
      </c>
      <c r="N211">
        <v>40000</v>
      </c>
      <c r="O211" t="s">
        <v>4648</v>
      </c>
      <c r="P211" t="s">
        <v>4649</v>
      </c>
      <c r="Q211" t="s">
        <v>1525</v>
      </c>
      <c r="R211">
        <v>1622631471</v>
      </c>
      <c r="S211" s="14">
        <v>46206</v>
      </c>
      <c r="T211" t="s">
        <v>5014</v>
      </c>
      <c r="U211" s="31">
        <v>46206.502129629633</v>
      </c>
      <c r="AK211" s="14">
        <v>46206</v>
      </c>
      <c r="AL211" t="s">
        <v>1002</v>
      </c>
      <c r="AM211" s="31">
        <v>46206.534224537034</v>
      </c>
      <c r="AQ211" s="31">
        <v>46206.534224537034</v>
      </c>
      <c r="AR211" s="14">
        <v>46206</v>
      </c>
      <c r="AS211" t="s">
        <v>1002</v>
      </c>
      <c r="AT211" t="s">
        <v>555</v>
      </c>
      <c r="AU211" t="s">
        <v>678</v>
      </c>
      <c r="AV211" s="14">
        <v>46206</v>
      </c>
      <c r="AW211" t="s">
        <v>1002</v>
      </c>
      <c r="AX211" s="31">
        <v>46206.561238425929</v>
      </c>
      <c r="AY211" s="14">
        <v>46206</v>
      </c>
      <c r="AZ211" t="s">
        <v>933</v>
      </c>
      <c r="BA211" s="31">
        <v>46206.566018518519</v>
      </c>
      <c r="BB211" s="14">
        <v>46206</v>
      </c>
      <c r="BC211" t="s">
        <v>4684</v>
      </c>
      <c r="BD211" s="31">
        <v>46206.61928240741</v>
      </c>
      <c r="BE211" s="14">
        <v>46206</v>
      </c>
      <c r="BF211" t="s">
        <v>996</v>
      </c>
      <c r="BG211" s="31">
        <v>46206.643969907411</v>
      </c>
      <c r="BH211" s="14">
        <v>46206</v>
      </c>
      <c r="BI211" t="s">
        <v>996</v>
      </c>
      <c r="BJ211" s="31">
        <v>46206.644247685188</v>
      </c>
      <c r="BW211" s="14">
        <v>46206</v>
      </c>
      <c r="BX211" t="s">
        <v>996</v>
      </c>
      <c r="BY211" s="31">
        <v>46206.654421296298</v>
      </c>
      <c r="BZ211" s="14">
        <v>46206</v>
      </c>
      <c r="CA211" t="s">
        <v>995</v>
      </c>
      <c r="CB211" s="31">
        <v>46206.66207175926</v>
      </c>
      <c r="CF211" s="14">
        <v>46206</v>
      </c>
      <c r="CG211" t="s">
        <v>1009</v>
      </c>
      <c r="CH211" s="31">
        <v>46206.724999999999</v>
      </c>
      <c r="CM211" s="4">
        <f t="shared" si="16"/>
        <v>46206.502129629633</v>
      </c>
      <c r="CN211">
        <f t="shared" si="17"/>
        <v>0</v>
      </c>
      <c r="CO211" t="str">
        <f>VLOOKUP(A211,Sheet1!$A$2:$B$221,2,0)</f>
        <v>East Zone</v>
      </c>
    </row>
    <row r="212" spans="1:93" x14ac:dyDescent="0.35">
      <c r="A212" t="s">
        <v>5011</v>
      </c>
      <c r="B212">
        <v>69</v>
      </c>
      <c r="C212" t="s">
        <v>9332</v>
      </c>
      <c r="D212" t="s">
        <v>678</v>
      </c>
      <c r="E212" t="s">
        <v>253</v>
      </c>
      <c r="F212" t="s">
        <v>555</v>
      </c>
      <c r="G212" t="s">
        <v>549</v>
      </c>
      <c r="H212" t="s">
        <v>9448</v>
      </c>
      <c r="I212">
        <v>441666</v>
      </c>
      <c r="J212" t="s">
        <v>1004</v>
      </c>
      <c r="K212" t="s">
        <v>1005</v>
      </c>
      <c r="L212" t="s">
        <v>4622</v>
      </c>
      <c r="M212" t="s">
        <v>10021</v>
      </c>
      <c r="N212">
        <v>40000</v>
      </c>
      <c r="O212" t="s">
        <v>9418</v>
      </c>
      <c r="P212" t="s">
        <v>9419</v>
      </c>
      <c r="Q212" t="s">
        <v>10022</v>
      </c>
      <c r="R212">
        <v>6340855184</v>
      </c>
      <c r="S212" s="14">
        <v>46209</v>
      </c>
      <c r="T212" t="s">
        <v>5020</v>
      </c>
      <c r="U212" s="31">
        <v>46209.643726851849</v>
      </c>
      <c r="AK212" s="14">
        <v>46209</v>
      </c>
      <c r="AL212" t="s">
        <v>1002</v>
      </c>
      <c r="AM212" s="31">
        <v>46209.744432870371</v>
      </c>
      <c r="AQ212" s="31">
        <v>46209.744432870371</v>
      </c>
      <c r="AR212" s="14">
        <v>46209</v>
      </c>
      <c r="AS212" t="s">
        <v>1002</v>
      </c>
      <c r="AT212" t="s">
        <v>555</v>
      </c>
      <c r="AU212" t="s">
        <v>678</v>
      </c>
      <c r="AV212" s="14">
        <v>46209</v>
      </c>
      <c r="AW212" t="s">
        <v>1002</v>
      </c>
      <c r="AX212" s="31">
        <v>46209.744884259257</v>
      </c>
      <c r="AY212" s="14">
        <v>46209</v>
      </c>
      <c r="AZ212" t="s">
        <v>933</v>
      </c>
      <c r="BA212" s="31">
        <v>46209.753217592595</v>
      </c>
      <c r="BB212" s="14">
        <v>46209</v>
      </c>
      <c r="BC212" t="s">
        <v>4808</v>
      </c>
      <c r="BD212" s="31">
        <v>46209.758715277778</v>
      </c>
      <c r="BE212" s="14">
        <v>46209</v>
      </c>
      <c r="BF212" t="s">
        <v>996</v>
      </c>
      <c r="BG212" s="31">
        <v>46209.800555555557</v>
      </c>
      <c r="BH212" s="14">
        <v>46209</v>
      </c>
      <c r="BI212" t="s">
        <v>996</v>
      </c>
      <c r="BJ212" s="31">
        <v>46209.800798611112</v>
      </c>
      <c r="BW212" s="14">
        <v>46209</v>
      </c>
      <c r="BX212" t="s">
        <v>996</v>
      </c>
      <c r="BY212" s="31">
        <v>46209.803425925929</v>
      </c>
      <c r="BZ212" s="14">
        <v>46209</v>
      </c>
      <c r="CA212" t="s">
        <v>1008</v>
      </c>
      <c r="CB212" s="31">
        <v>46209.811631944445</v>
      </c>
      <c r="CF212" s="14">
        <v>46210</v>
      </c>
      <c r="CG212" t="s">
        <v>5016</v>
      </c>
      <c r="CH212" s="31">
        <v>46210.520729166667</v>
      </c>
      <c r="CM212" s="4">
        <f t="shared" si="16"/>
        <v>46209.643726851849</v>
      </c>
      <c r="CN212">
        <f t="shared" si="17"/>
        <v>0</v>
      </c>
      <c r="CO212" t="str">
        <f>VLOOKUP(A212,Sheet1!$A$2:$B$221,2,0)</f>
        <v>East Zone</v>
      </c>
    </row>
    <row r="213" spans="1:93" x14ac:dyDescent="0.35">
      <c r="A213" t="s">
        <v>5011</v>
      </c>
      <c r="B213">
        <v>69</v>
      </c>
      <c r="C213" t="s">
        <v>9332</v>
      </c>
      <c r="D213" t="s">
        <v>678</v>
      </c>
      <c r="E213" t="s">
        <v>253</v>
      </c>
      <c r="F213" t="s">
        <v>555</v>
      </c>
      <c r="G213" t="s">
        <v>549</v>
      </c>
      <c r="H213" t="s">
        <v>9448</v>
      </c>
      <c r="I213">
        <v>441666</v>
      </c>
      <c r="J213" t="s">
        <v>1004</v>
      </c>
      <c r="K213" t="s">
        <v>1005</v>
      </c>
      <c r="L213" t="s">
        <v>4622</v>
      </c>
      <c r="M213" t="s">
        <v>10021</v>
      </c>
      <c r="N213">
        <v>70000</v>
      </c>
      <c r="O213" t="s">
        <v>9479</v>
      </c>
      <c r="P213" t="s">
        <v>9480</v>
      </c>
      <c r="Q213" t="s">
        <v>1102</v>
      </c>
      <c r="R213">
        <v>2936099247</v>
      </c>
      <c r="S213" s="14">
        <v>46209</v>
      </c>
      <c r="T213" t="s">
        <v>5020</v>
      </c>
      <c r="U213" s="31">
        <v>46209.643761574072</v>
      </c>
      <c r="AK213" s="14">
        <v>46209</v>
      </c>
      <c r="AL213" t="s">
        <v>1002</v>
      </c>
      <c r="AM213" s="31">
        <v>46209.744456018518</v>
      </c>
      <c r="AQ213" s="31">
        <v>46209.744456018518</v>
      </c>
      <c r="AR213" s="14">
        <v>46209</v>
      </c>
      <c r="AS213" t="s">
        <v>1002</v>
      </c>
      <c r="AT213" t="s">
        <v>555</v>
      </c>
      <c r="AU213" t="s">
        <v>678</v>
      </c>
      <c r="AV213" s="14">
        <v>46209</v>
      </c>
      <c r="AW213" t="s">
        <v>1002</v>
      </c>
      <c r="AX213" s="31">
        <v>46209.74490740741</v>
      </c>
      <c r="AY213" s="14">
        <v>46209</v>
      </c>
      <c r="AZ213" t="s">
        <v>933</v>
      </c>
      <c r="BA213" s="31">
        <v>46209.753217592595</v>
      </c>
      <c r="BB213" s="14">
        <v>46209</v>
      </c>
      <c r="BC213" t="s">
        <v>4808</v>
      </c>
      <c r="BD213" s="31">
        <v>46209.758726851855</v>
      </c>
      <c r="BE213" s="14">
        <v>46209</v>
      </c>
      <c r="BF213" t="s">
        <v>996</v>
      </c>
      <c r="BG213" s="31">
        <v>46209.800567129627</v>
      </c>
      <c r="BH213" s="14">
        <v>46209</v>
      </c>
      <c r="BI213" t="s">
        <v>996</v>
      </c>
      <c r="BJ213" s="31">
        <v>46209.800810185188</v>
      </c>
      <c r="BW213" s="14">
        <v>46209</v>
      </c>
      <c r="BX213" t="s">
        <v>996</v>
      </c>
      <c r="BY213" s="31">
        <v>46209.803437499999</v>
      </c>
      <c r="BZ213" s="14">
        <v>46209</v>
      </c>
      <c r="CA213" t="s">
        <v>1008</v>
      </c>
      <c r="CB213" s="31">
        <v>46209.811631944445</v>
      </c>
      <c r="CF213" s="14">
        <v>46210</v>
      </c>
      <c r="CG213" t="s">
        <v>5016</v>
      </c>
      <c r="CH213" s="31">
        <v>46210.520729166667</v>
      </c>
      <c r="CM213" s="4">
        <f t="shared" si="16"/>
        <v>46209.643761574072</v>
      </c>
      <c r="CN213">
        <f t="shared" si="17"/>
        <v>0</v>
      </c>
      <c r="CO213" t="str">
        <f>VLOOKUP(A213,Sheet1!$A$2:$B$221,2,0)</f>
        <v>East Zone</v>
      </c>
    </row>
    <row r="214" spans="1:93" x14ac:dyDescent="0.35">
      <c r="A214" t="s">
        <v>5011</v>
      </c>
      <c r="B214">
        <v>69</v>
      </c>
      <c r="C214" t="s">
        <v>9332</v>
      </c>
      <c r="D214" t="s">
        <v>678</v>
      </c>
      <c r="E214" t="s">
        <v>253</v>
      </c>
      <c r="F214" t="s">
        <v>555</v>
      </c>
      <c r="G214" t="s">
        <v>549</v>
      </c>
      <c r="H214" t="s">
        <v>3963</v>
      </c>
      <c r="I214">
        <v>453026</v>
      </c>
      <c r="J214" t="s">
        <v>3847</v>
      </c>
      <c r="K214" t="s">
        <v>3848</v>
      </c>
      <c r="L214" t="s">
        <v>4622</v>
      </c>
      <c r="M214" t="s">
        <v>5015</v>
      </c>
      <c r="N214">
        <v>70000</v>
      </c>
      <c r="O214" t="s">
        <v>958</v>
      </c>
      <c r="P214" t="s">
        <v>959</v>
      </c>
      <c r="Q214" t="s">
        <v>3964</v>
      </c>
      <c r="R214">
        <v>8703037804</v>
      </c>
      <c r="S214" s="14">
        <v>46204</v>
      </c>
      <c r="T214" t="s">
        <v>5016</v>
      </c>
      <c r="U214" s="31">
        <v>46204.57613425926</v>
      </c>
      <c r="AK214" s="14">
        <v>46205</v>
      </c>
      <c r="AL214" t="s">
        <v>1002</v>
      </c>
      <c r="AM214" s="31">
        <v>46205.381793981483</v>
      </c>
      <c r="AQ214" s="31">
        <v>46205.381793981483</v>
      </c>
      <c r="AR214" s="14">
        <v>46205</v>
      </c>
      <c r="AS214" t="s">
        <v>1002</v>
      </c>
      <c r="AT214" t="s">
        <v>555</v>
      </c>
      <c r="AU214" t="s">
        <v>678</v>
      </c>
      <c r="AV214" s="14">
        <v>46205</v>
      </c>
      <c r="AW214" t="s">
        <v>5016</v>
      </c>
      <c r="AX214" s="31">
        <v>46205.420717592591</v>
      </c>
      <c r="AY214" s="14">
        <v>46205</v>
      </c>
      <c r="AZ214" t="s">
        <v>933</v>
      </c>
      <c r="BA214" s="31">
        <v>46205.429837962962</v>
      </c>
      <c r="BB214" s="14">
        <v>46205</v>
      </c>
      <c r="BC214" t="s">
        <v>4788</v>
      </c>
      <c r="BD214" s="31">
        <v>46205.434050925927</v>
      </c>
      <c r="BE214" s="14">
        <v>46205</v>
      </c>
      <c r="BF214" t="s">
        <v>997</v>
      </c>
      <c r="BG214" s="31">
        <v>46205.454884259256</v>
      </c>
      <c r="BH214" s="14">
        <v>46205</v>
      </c>
      <c r="BI214" t="s">
        <v>997</v>
      </c>
      <c r="BJ214" s="31">
        <v>46205.457905092589</v>
      </c>
      <c r="BW214" s="14">
        <v>46205</v>
      </c>
      <c r="BX214" t="s">
        <v>997</v>
      </c>
      <c r="BY214" s="31">
        <v>46205.466296296298</v>
      </c>
      <c r="BZ214" s="14">
        <v>46205</v>
      </c>
      <c r="CA214" t="s">
        <v>995</v>
      </c>
      <c r="CB214" s="31">
        <v>46205.474606481483</v>
      </c>
      <c r="CF214" s="14">
        <v>46205</v>
      </c>
      <c r="CG214" t="s">
        <v>1009</v>
      </c>
      <c r="CH214" s="31">
        <v>46205.751666666663</v>
      </c>
      <c r="CM214" s="4">
        <f t="shared" si="16"/>
        <v>46204.57613425926</v>
      </c>
      <c r="CN214">
        <f t="shared" si="17"/>
        <v>1</v>
      </c>
      <c r="CO214" t="str">
        <f>VLOOKUP(A214,Sheet1!$A$2:$B$221,2,0)</f>
        <v>East Zone</v>
      </c>
    </row>
    <row r="215" spans="1:93" x14ac:dyDescent="0.35">
      <c r="A215" t="s">
        <v>5011</v>
      </c>
      <c r="B215">
        <v>69</v>
      </c>
      <c r="C215" t="s">
        <v>9332</v>
      </c>
      <c r="D215" t="s">
        <v>678</v>
      </c>
      <c r="E215" t="s">
        <v>253</v>
      </c>
      <c r="F215" t="s">
        <v>555</v>
      </c>
      <c r="G215" t="s">
        <v>549</v>
      </c>
      <c r="H215" t="s">
        <v>11887</v>
      </c>
      <c r="I215">
        <v>502487</v>
      </c>
      <c r="J215" t="s">
        <v>1116</v>
      </c>
      <c r="K215" t="s">
        <v>11888</v>
      </c>
      <c r="L215" t="s">
        <v>4622</v>
      </c>
      <c r="M215" t="s">
        <v>11889</v>
      </c>
      <c r="N215">
        <v>50000</v>
      </c>
      <c r="O215" t="s">
        <v>934</v>
      </c>
      <c r="P215" t="s">
        <v>935</v>
      </c>
      <c r="Q215" t="s">
        <v>5460</v>
      </c>
      <c r="R215">
        <v>4055275027</v>
      </c>
      <c r="S215" s="14">
        <v>46210</v>
      </c>
      <c r="T215" t="s">
        <v>11890</v>
      </c>
      <c r="U215" s="31">
        <v>46210.557800925926</v>
      </c>
      <c r="AK215" s="14">
        <v>46210</v>
      </c>
      <c r="AL215" t="s">
        <v>1002</v>
      </c>
      <c r="AM215" s="31">
        <v>46210.89508101852</v>
      </c>
      <c r="AQ215" s="31">
        <v>46210.89508101852</v>
      </c>
      <c r="AR215" s="14">
        <v>46210</v>
      </c>
      <c r="AS215" t="s">
        <v>1002</v>
      </c>
      <c r="AT215" t="s">
        <v>555</v>
      </c>
      <c r="AU215" t="s">
        <v>678</v>
      </c>
      <c r="CM215" s="4">
        <f t="shared" si="16"/>
        <v>46210.557800925926</v>
      </c>
      <c r="CN215">
        <f t="shared" si="17"/>
        <v>0</v>
      </c>
      <c r="CO215" t="str">
        <f>VLOOKUP(A215,Sheet1!$A$2:$B$221,2,0)</f>
        <v>East Zone</v>
      </c>
    </row>
    <row r="216" spans="1:93" x14ac:dyDescent="0.35">
      <c r="A216" t="s">
        <v>5011</v>
      </c>
      <c r="B216">
        <v>69</v>
      </c>
      <c r="C216" t="s">
        <v>9332</v>
      </c>
      <c r="D216" t="s">
        <v>678</v>
      </c>
      <c r="E216" t="s">
        <v>253</v>
      </c>
      <c r="F216" t="s">
        <v>555</v>
      </c>
      <c r="G216" t="s">
        <v>549</v>
      </c>
      <c r="H216" t="s">
        <v>11887</v>
      </c>
      <c r="I216">
        <v>502487</v>
      </c>
      <c r="J216" t="s">
        <v>1116</v>
      </c>
      <c r="K216" t="s">
        <v>11888</v>
      </c>
      <c r="L216" t="s">
        <v>4622</v>
      </c>
      <c r="M216" t="s">
        <v>11889</v>
      </c>
      <c r="N216">
        <v>50000</v>
      </c>
      <c r="O216" t="s">
        <v>934</v>
      </c>
      <c r="P216" t="s">
        <v>935</v>
      </c>
      <c r="Q216" t="s">
        <v>3996</v>
      </c>
      <c r="R216">
        <v>2812888204</v>
      </c>
      <c r="S216" s="14">
        <v>46210</v>
      </c>
      <c r="T216" t="s">
        <v>11890</v>
      </c>
      <c r="U216" s="31">
        <v>46210.557789351849</v>
      </c>
      <c r="AK216" s="14">
        <v>46210</v>
      </c>
      <c r="AL216" t="s">
        <v>1002</v>
      </c>
      <c r="AM216" s="31">
        <v>46210.895057870373</v>
      </c>
      <c r="AQ216" s="31">
        <v>46210.895057870373</v>
      </c>
      <c r="AR216" s="14">
        <v>46210</v>
      </c>
      <c r="AS216" t="s">
        <v>1002</v>
      </c>
      <c r="AT216" t="s">
        <v>555</v>
      </c>
      <c r="AU216" t="s">
        <v>678</v>
      </c>
      <c r="CM216" s="4">
        <f t="shared" si="16"/>
        <v>46210.557789351849</v>
      </c>
      <c r="CN216">
        <f t="shared" si="17"/>
        <v>0</v>
      </c>
      <c r="CO216" t="str">
        <f>VLOOKUP(A216,Sheet1!$A$2:$B$221,2,0)</f>
        <v>East Zone</v>
      </c>
    </row>
    <row r="217" spans="1:93" x14ac:dyDescent="0.35">
      <c r="A217" t="s">
        <v>5011</v>
      </c>
      <c r="B217">
        <v>69</v>
      </c>
      <c r="C217" t="s">
        <v>9332</v>
      </c>
      <c r="D217" t="s">
        <v>678</v>
      </c>
      <c r="E217" t="s">
        <v>253</v>
      </c>
      <c r="F217" t="s">
        <v>555</v>
      </c>
      <c r="G217" t="s">
        <v>549</v>
      </c>
      <c r="H217" t="s">
        <v>5017</v>
      </c>
      <c r="I217">
        <v>627425</v>
      </c>
      <c r="J217" t="s">
        <v>1004</v>
      </c>
      <c r="K217" t="s">
        <v>1005</v>
      </c>
      <c r="L217" t="s">
        <v>4622</v>
      </c>
      <c r="M217" t="s">
        <v>5018</v>
      </c>
      <c r="N217">
        <v>45000</v>
      </c>
      <c r="O217" t="s">
        <v>4630</v>
      </c>
      <c r="P217" t="s">
        <v>4631</v>
      </c>
      <c r="Q217" t="s">
        <v>5019</v>
      </c>
      <c r="R217">
        <v>3394997067</v>
      </c>
      <c r="S217" s="14">
        <v>46205</v>
      </c>
      <c r="T217" t="s">
        <v>5020</v>
      </c>
      <c r="U217" s="31">
        <v>46205.81355324074</v>
      </c>
      <c r="AK217" s="14">
        <v>46206</v>
      </c>
      <c r="AL217" t="s">
        <v>1002</v>
      </c>
      <c r="AM217" s="31">
        <v>46206.500150462962</v>
      </c>
      <c r="AQ217" s="31">
        <v>46206.500150462962</v>
      </c>
      <c r="AR217" s="14">
        <v>46206</v>
      </c>
      <c r="AS217" t="s">
        <v>1002</v>
      </c>
      <c r="AT217" t="s">
        <v>555</v>
      </c>
      <c r="AU217" t="s">
        <v>678</v>
      </c>
      <c r="AV217" s="14">
        <v>46206</v>
      </c>
      <c r="AW217" t="s">
        <v>1002</v>
      </c>
      <c r="AX217" s="31">
        <v>46206.523645833331</v>
      </c>
      <c r="AY217" s="14">
        <v>46206</v>
      </c>
      <c r="AZ217" t="s">
        <v>933</v>
      </c>
      <c r="BA217" s="31">
        <v>46206.533217592594</v>
      </c>
      <c r="BB217" s="14">
        <v>46206</v>
      </c>
      <c r="BC217" t="s">
        <v>4640</v>
      </c>
      <c r="BD217" s="31">
        <v>46206.547118055554</v>
      </c>
      <c r="BE217" s="14">
        <v>46206</v>
      </c>
      <c r="BF217" t="s">
        <v>996</v>
      </c>
      <c r="BG217" s="31">
        <v>46206.579780092594</v>
      </c>
      <c r="BH217" s="14">
        <v>46206</v>
      </c>
      <c r="BI217" t="s">
        <v>996</v>
      </c>
      <c r="BJ217" s="31">
        <v>46206.580324074072</v>
      </c>
      <c r="BW217" s="14">
        <v>46206</v>
      </c>
      <c r="BX217" t="s">
        <v>996</v>
      </c>
      <c r="BY217" s="31">
        <v>46206.594004629631</v>
      </c>
      <c r="BZ217" s="14">
        <v>46206</v>
      </c>
      <c r="CA217" t="s">
        <v>995</v>
      </c>
      <c r="CB217" s="31">
        <v>46206.603738425925</v>
      </c>
      <c r="CF217" s="14">
        <v>46206</v>
      </c>
      <c r="CG217" t="s">
        <v>1009</v>
      </c>
      <c r="CH217" s="31">
        <v>46206.743020833332</v>
      </c>
      <c r="CM217" s="4">
        <f t="shared" si="16"/>
        <v>46205.81355324074</v>
      </c>
      <c r="CN217">
        <f t="shared" si="17"/>
        <v>1</v>
      </c>
      <c r="CO217" t="str">
        <f>VLOOKUP(A217,Sheet1!$A$2:$B$221,2,0)</f>
        <v>East Zone</v>
      </c>
    </row>
    <row r="218" spans="1:93" x14ac:dyDescent="0.35">
      <c r="A218" t="s">
        <v>5011</v>
      </c>
      <c r="B218">
        <v>69</v>
      </c>
      <c r="C218" t="s">
        <v>9332</v>
      </c>
      <c r="D218" t="s">
        <v>678</v>
      </c>
      <c r="E218" t="s">
        <v>253</v>
      </c>
      <c r="F218" t="s">
        <v>555</v>
      </c>
      <c r="G218" t="s">
        <v>549</v>
      </c>
      <c r="H218" t="s">
        <v>1003</v>
      </c>
      <c r="I218">
        <v>684777</v>
      </c>
      <c r="J218" t="s">
        <v>1004</v>
      </c>
      <c r="K218" t="s">
        <v>1005</v>
      </c>
      <c r="L218" t="s">
        <v>4622</v>
      </c>
      <c r="M218" t="s">
        <v>5021</v>
      </c>
      <c r="N218">
        <v>65000</v>
      </c>
      <c r="O218" t="s">
        <v>1006</v>
      </c>
      <c r="P218" t="s">
        <v>1007</v>
      </c>
      <c r="Q218" t="s">
        <v>5022</v>
      </c>
      <c r="R218">
        <v>2833918131</v>
      </c>
      <c r="S218" s="14">
        <v>46203</v>
      </c>
      <c r="T218" t="s">
        <v>5020</v>
      </c>
      <c r="U218" s="31">
        <v>46203.74763888889</v>
      </c>
      <c r="AK218" s="14">
        <v>46204</v>
      </c>
      <c r="AL218" t="s">
        <v>1002</v>
      </c>
      <c r="AM218" s="31">
        <v>46204.513784722221</v>
      </c>
      <c r="AQ218" s="31">
        <v>46204.513784722221</v>
      </c>
      <c r="AR218" s="14">
        <v>46204</v>
      </c>
      <c r="AS218" t="s">
        <v>1002</v>
      </c>
      <c r="AT218" t="s">
        <v>555</v>
      </c>
      <c r="AU218" t="s">
        <v>678</v>
      </c>
      <c r="AV218" s="14">
        <v>46204</v>
      </c>
      <c r="AW218" t="s">
        <v>1002</v>
      </c>
      <c r="AX218" s="31">
        <v>46204.526296296295</v>
      </c>
      <c r="AY218" s="14">
        <v>46204</v>
      </c>
      <c r="AZ218" t="s">
        <v>933</v>
      </c>
      <c r="BA218" s="31">
        <v>46204.539189814815</v>
      </c>
      <c r="BB218" s="14">
        <v>46204</v>
      </c>
      <c r="BC218" t="s">
        <v>4886</v>
      </c>
      <c r="BD218" s="31">
        <v>46204.568148148152</v>
      </c>
      <c r="BE218" s="14">
        <v>46204</v>
      </c>
      <c r="BF218" t="s">
        <v>997</v>
      </c>
      <c r="BG218" s="31">
        <v>46204.598043981481</v>
      </c>
      <c r="BH218" s="14">
        <v>46204</v>
      </c>
      <c r="BI218" t="s">
        <v>997</v>
      </c>
      <c r="BJ218" s="31">
        <v>46204.598171296297</v>
      </c>
      <c r="BW218" s="14">
        <v>46204</v>
      </c>
      <c r="BX218" t="s">
        <v>997</v>
      </c>
      <c r="BY218" s="31">
        <v>46204.606238425928</v>
      </c>
      <c r="BZ218" s="14">
        <v>46204</v>
      </c>
      <c r="CA218" t="s">
        <v>1008</v>
      </c>
      <c r="CB218" s="31">
        <v>46204.609664351854</v>
      </c>
      <c r="CF218" s="14">
        <v>46204</v>
      </c>
      <c r="CG218" t="s">
        <v>1009</v>
      </c>
      <c r="CH218" s="31">
        <v>46204.762245370373</v>
      </c>
      <c r="CM218" s="4">
        <f t="shared" si="16"/>
        <v>46203.74763888889</v>
      </c>
      <c r="CN218">
        <f t="shared" si="17"/>
        <v>1</v>
      </c>
      <c r="CO218" t="str">
        <f>VLOOKUP(A218,Sheet1!$A$2:$B$221,2,0)</f>
        <v>East Zone</v>
      </c>
    </row>
    <row r="219" spans="1:93" x14ac:dyDescent="0.35">
      <c r="A219" t="s">
        <v>5023</v>
      </c>
      <c r="B219">
        <v>90</v>
      </c>
      <c r="C219" t="s">
        <v>9332</v>
      </c>
      <c r="D219" t="s">
        <v>678</v>
      </c>
      <c r="E219" t="s">
        <v>602</v>
      </c>
      <c r="F219" t="s">
        <v>603</v>
      </c>
      <c r="G219" t="s">
        <v>295</v>
      </c>
      <c r="H219" t="s">
        <v>5024</v>
      </c>
      <c r="I219">
        <v>62478</v>
      </c>
      <c r="J219" t="s">
        <v>1010</v>
      </c>
      <c r="K219" t="s">
        <v>5025</v>
      </c>
      <c r="L219" t="s">
        <v>4622</v>
      </c>
      <c r="M219" t="s">
        <v>5026</v>
      </c>
      <c r="N219">
        <v>55000</v>
      </c>
      <c r="O219" t="s">
        <v>4041</v>
      </c>
      <c r="P219" t="s">
        <v>4042</v>
      </c>
      <c r="Q219" t="s">
        <v>5027</v>
      </c>
      <c r="R219">
        <v>9841821337</v>
      </c>
      <c r="S219" s="14">
        <v>46205</v>
      </c>
      <c r="T219" t="s">
        <v>5028</v>
      </c>
      <c r="U219" s="31">
        <v>46205.565289351849</v>
      </c>
      <c r="AK219" s="14">
        <v>46205</v>
      </c>
      <c r="AL219" t="s">
        <v>5029</v>
      </c>
      <c r="AM219" s="31">
        <v>46205.590925925928</v>
      </c>
      <c r="AQ219" s="31">
        <v>46205.590925925928</v>
      </c>
      <c r="AR219" s="14">
        <v>46205</v>
      </c>
      <c r="AS219" t="s">
        <v>5029</v>
      </c>
      <c r="AT219" t="s">
        <v>603</v>
      </c>
      <c r="AU219" t="s">
        <v>678</v>
      </c>
      <c r="AV219" s="14">
        <v>46205</v>
      </c>
      <c r="AW219" t="s">
        <v>5030</v>
      </c>
      <c r="AX219" s="31">
        <v>46205.650960648149</v>
      </c>
      <c r="AY219" s="14">
        <v>46205</v>
      </c>
      <c r="AZ219" t="s">
        <v>933</v>
      </c>
      <c r="BA219" s="31">
        <v>46205.658460648148</v>
      </c>
      <c r="BB219" s="14">
        <v>46205</v>
      </c>
      <c r="BC219" t="s">
        <v>4808</v>
      </c>
      <c r="BD219" s="31">
        <v>46205.710347222222</v>
      </c>
      <c r="BE219" s="14">
        <v>46205</v>
      </c>
      <c r="BF219" t="s">
        <v>996</v>
      </c>
      <c r="BG219" s="31">
        <v>46205.725405092591</v>
      </c>
      <c r="BH219" s="14">
        <v>46205</v>
      </c>
      <c r="BI219" t="s">
        <v>996</v>
      </c>
      <c r="BJ219" s="31">
        <v>46205.726134259261</v>
      </c>
      <c r="BW219" s="14">
        <v>46205</v>
      </c>
      <c r="BX219" t="s">
        <v>996</v>
      </c>
      <c r="BY219" s="31">
        <v>46205.732037037036</v>
      </c>
      <c r="BZ219" s="14">
        <v>46205</v>
      </c>
      <c r="CA219" t="s">
        <v>957</v>
      </c>
      <c r="CB219" s="31">
        <v>46205.881979166668</v>
      </c>
      <c r="CF219" s="14">
        <v>46206</v>
      </c>
      <c r="CG219" t="s">
        <v>5030</v>
      </c>
      <c r="CH219" s="31">
        <v>46206.564143518517</v>
      </c>
      <c r="CM219" s="4">
        <f t="shared" si="16"/>
        <v>46205.565289351849</v>
      </c>
      <c r="CN219">
        <f t="shared" si="17"/>
        <v>0</v>
      </c>
      <c r="CO219" t="str">
        <f>VLOOKUP(A219,Sheet1!$A$2:$B$221,2,0)</f>
        <v>East Zone</v>
      </c>
    </row>
    <row r="220" spans="1:93" x14ac:dyDescent="0.35">
      <c r="A220" t="s">
        <v>5023</v>
      </c>
      <c r="B220">
        <v>90</v>
      </c>
      <c r="C220" t="s">
        <v>9332</v>
      </c>
      <c r="D220" t="s">
        <v>678</v>
      </c>
      <c r="E220" t="s">
        <v>602</v>
      </c>
      <c r="F220" t="s">
        <v>603</v>
      </c>
      <c r="G220" t="s">
        <v>295</v>
      </c>
      <c r="H220" t="s">
        <v>5031</v>
      </c>
      <c r="I220">
        <v>63975</v>
      </c>
      <c r="J220" t="s">
        <v>1010</v>
      </c>
      <c r="K220" t="s">
        <v>5025</v>
      </c>
      <c r="L220" t="s">
        <v>4622</v>
      </c>
      <c r="M220" t="s">
        <v>5032</v>
      </c>
      <c r="N220">
        <v>55000</v>
      </c>
      <c r="O220" t="s">
        <v>4041</v>
      </c>
      <c r="P220" t="s">
        <v>4042</v>
      </c>
      <c r="Q220" t="s">
        <v>2989</v>
      </c>
      <c r="R220">
        <v>6964696055</v>
      </c>
      <c r="S220" s="14">
        <v>46204</v>
      </c>
      <c r="T220" t="s">
        <v>5028</v>
      </c>
      <c r="U220" s="31">
        <v>46204.639780092592</v>
      </c>
      <c r="AK220" s="14">
        <v>46205</v>
      </c>
      <c r="AL220" t="s">
        <v>5029</v>
      </c>
      <c r="AM220" s="31">
        <v>46205.459340277775</v>
      </c>
      <c r="AQ220" s="31">
        <v>46205.459340277775</v>
      </c>
      <c r="AR220" s="14">
        <v>46205</v>
      </c>
      <c r="AS220" t="s">
        <v>5029</v>
      </c>
      <c r="AT220" t="s">
        <v>603</v>
      </c>
      <c r="AU220" t="s">
        <v>678</v>
      </c>
      <c r="AV220" s="14">
        <v>46205</v>
      </c>
      <c r="AW220" t="s">
        <v>5030</v>
      </c>
      <c r="AX220" s="31">
        <v>46205.498472222222</v>
      </c>
      <c r="AY220" s="14">
        <v>46205</v>
      </c>
      <c r="AZ220" t="s">
        <v>933</v>
      </c>
      <c r="BA220" s="31">
        <v>46205.50267361111</v>
      </c>
      <c r="BB220" s="14">
        <v>46205</v>
      </c>
      <c r="BC220" t="s">
        <v>4643</v>
      </c>
      <c r="BD220" s="31">
        <v>46205.520289351851</v>
      </c>
      <c r="BE220" s="14">
        <v>46205</v>
      </c>
      <c r="BF220" t="s">
        <v>997</v>
      </c>
      <c r="BG220" s="31">
        <v>46205.535636574074</v>
      </c>
      <c r="BH220" s="14">
        <v>46205</v>
      </c>
      <c r="BI220" t="s">
        <v>997</v>
      </c>
      <c r="BJ220" s="31">
        <v>46205.535787037035</v>
      </c>
      <c r="BW220" s="14">
        <v>46205</v>
      </c>
      <c r="BX220" t="s">
        <v>997</v>
      </c>
      <c r="BY220" s="31">
        <v>46205.542928240742</v>
      </c>
      <c r="BZ220" s="14">
        <v>46205</v>
      </c>
      <c r="CA220" t="s">
        <v>1212</v>
      </c>
      <c r="CB220" s="31">
        <v>46205.62263888889</v>
      </c>
      <c r="CF220" s="14">
        <v>46205</v>
      </c>
      <c r="CG220" t="s">
        <v>5030</v>
      </c>
      <c r="CH220" s="31">
        <v>46205.697696759256</v>
      </c>
      <c r="CM220" s="4">
        <f t="shared" si="16"/>
        <v>46204.639780092592</v>
      </c>
      <c r="CN220">
        <f t="shared" si="17"/>
        <v>1</v>
      </c>
      <c r="CO220" t="str">
        <f>VLOOKUP(A220,Sheet1!$A$2:$B$221,2,0)</f>
        <v>East Zone</v>
      </c>
    </row>
    <row r="221" spans="1:93" x14ac:dyDescent="0.35">
      <c r="A221" t="s">
        <v>5023</v>
      </c>
      <c r="B221">
        <v>90</v>
      </c>
      <c r="C221" t="s">
        <v>9332</v>
      </c>
      <c r="D221" t="s">
        <v>678</v>
      </c>
      <c r="E221" t="s">
        <v>602</v>
      </c>
      <c r="F221" t="s">
        <v>603</v>
      </c>
      <c r="G221" t="s">
        <v>295</v>
      </c>
      <c r="H221" t="s">
        <v>10023</v>
      </c>
      <c r="I221">
        <v>83806</v>
      </c>
      <c r="J221" t="s">
        <v>4285</v>
      </c>
      <c r="K221" t="s">
        <v>4286</v>
      </c>
      <c r="L221" t="s">
        <v>4622</v>
      </c>
      <c r="M221" t="s">
        <v>10024</v>
      </c>
      <c r="N221">
        <v>45000</v>
      </c>
      <c r="O221" t="s">
        <v>4630</v>
      </c>
      <c r="P221" t="s">
        <v>4631</v>
      </c>
      <c r="Q221" t="s">
        <v>10025</v>
      </c>
      <c r="R221">
        <v>2310851683</v>
      </c>
      <c r="S221" s="14">
        <v>46209</v>
      </c>
      <c r="T221" t="s">
        <v>5057</v>
      </c>
      <c r="U221" s="31">
        <v>46209.665138888886</v>
      </c>
      <c r="AK221" s="14">
        <v>46209</v>
      </c>
      <c r="AL221" t="s">
        <v>5030</v>
      </c>
      <c r="AM221" s="31">
        <v>46209.69326388889</v>
      </c>
      <c r="AQ221" s="31">
        <v>46209.69326388889</v>
      </c>
      <c r="AR221" s="14">
        <v>46209</v>
      </c>
      <c r="AS221" t="s">
        <v>5030</v>
      </c>
      <c r="AT221" t="s">
        <v>5036</v>
      </c>
      <c r="AU221" t="s">
        <v>677</v>
      </c>
      <c r="AV221" s="14">
        <v>46209</v>
      </c>
      <c r="AW221" t="s">
        <v>5030</v>
      </c>
      <c r="AX221" s="31">
        <v>46209.694155092591</v>
      </c>
      <c r="AY221" s="14">
        <v>46209</v>
      </c>
      <c r="AZ221" t="s">
        <v>933</v>
      </c>
      <c r="BA221" s="31">
        <v>46209.702777777777</v>
      </c>
      <c r="BB221" s="14">
        <v>46209</v>
      </c>
      <c r="BC221" t="s">
        <v>5362</v>
      </c>
      <c r="BD221" s="31">
        <v>46209.710833333331</v>
      </c>
      <c r="BE221" s="14">
        <v>46209</v>
      </c>
      <c r="BF221" t="s">
        <v>996</v>
      </c>
      <c r="BG221" s="31">
        <v>46209.772407407407</v>
      </c>
      <c r="BH221" s="14">
        <v>46210</v>
      </c>
      <c r="BI221" t="s">
        <v>1043</v>
      </c>
      <c r="BJ221" s="31">
        <v>46210.724004629628</v>
      </c>
      <c r="BK221" s="14">
        <v>46209</v>
      </c>
      <c r="BL221" t="s">
        <v>996</v>
      </c>
      <c r="BM221" s="31">
        <v>46209.772951388892</v>
      </c>
      <c r="BW221" s="14">
        <v>46210</v>
      </c>
      <c r="BX221" t="s">
        <v>995</v>
      </c>
      <c r="BY221" s="31">
        <v>46210.7262962963</v>
      </c>
      <c r="BZ221" s="14">
        <v>46210</v>
      </c>
      <c r="CA221" t="s">
        <v>995</v>
      </c>
      <c r="CB221" s="31">
        <v>46210.727754629632</v>
      </c>
      <c r="CF221" s="14">
        <v>46210</v>
      </c>
      <c r="CG221" t="s">
        <v>5043</v>
      </c>
      <c r="CH221" s="31">
        <v>46210.817199074074</v>
      </c>
      <c r="CM221" s="4">
        <f t="shared" si="16"/>
        <v>46209.665138888886</v>
      </c>
      <c r="CN221">
        <f t="shared" si="17"/>
        <v>0</v>
      </c>
      <c r="CO221" t="str">
        <f>VLOOKUP(A221,Sheet1!$A$2:$B$221,2,0)</f>
        <v>East Zone</v>
      </c>
    </row>
    <row r="222" spans="1:93" x14ac:dyDescent="0.35">
      <c r="A222" t="s">
        <v>5023</v>
      </c>
      <c r="B222">
        <v>90</v>
      </c>
      <c r="C222" t="s">
        <v>9332</v>
      </c>
      <c r="D222" t="s">
        <v>678</v>
      </c>
      <c r="E222" t="s">
        <v>602</v>
      </c>
      <c r="F222" t="s">
        <v>603</v>
      </c>
      <c r="G222" t="s">
        <v>295</v>
      </c>
      <c r="H222" t="s">
        <v>5033</v>
      </c>
      <c r="I222">
        <v>88554</v>
      </c>
      <c r="J222" t="s">
        <v>1010</v>
      </c>
      <c r="K222" t="s">
        <v>5025</v>
      </c>
      <c r="L222" t="s">
        <v>4622</v>
      </c>
      <c r="M222" t="s">
        <v>5034</v>
      </c>
      <c r="N222">
        <v>55000</v>
      </c>
      <c r="O222" t="s">
        <v>10026</v>
      </c>
      <c r="P222" t="s">
        <v>10027</v>
      </c>
      <c r="Q222" t="s">
        <v>5037</v>
      </c>
      <c r="R222">
        <v>8434450509</v>
      </c>
      <c r="S222" s="14">
        <v>46206</v>
      </c>
      <c r="T222" t="s">
        <v>5028</v>
      </c>
      <c r="U222" s="31">
        <v>46206.431562500002</v>
      </c>
      <c r="AK222" s="14">
        <v>46206</v>
      </c>
      <c r="AL222" t="s">
        <v>5030</v>
      </c>
      <c r="AM222" s="31">
        <v>46206.589745370373</v>
      </c>
      <c r="AQ222" s="31">
        <v>46206.589745370373</v>
      </c>
      <c r="AR222" s="14">
        <v>46206</v>
      </c>
      <c r="AS222" t="s">
        <v>5030</v>
      </c>
      <c r="AT222" t="s">
        <v>5036</v>
      </c>
      <c r="AU222" t="s">
        <v>677</v>
      </c>
      <c r="AV222" s="14">
        <v>46206</v>
      </c>
      <c r="AW222" t="s">
        <v>5030</v>
      </c>
      <c r="AX222" s="31">
        <v>46206.590138888889</v>
      </c>
      <c r="AY222" s="14">
        <v>46206</v>
      </c>
      <c r="AZ222" t="s">
        <v>933</v>
      </c>
      <c r="BA222" s="31">
        <v>46206.60087962963</v>
      </c>
      <c r="BB222" s="14">
        <v>46206</v>
      </c>
      <c r="BC222" t="s">
        <v>4716</v>
      </c>
      <c r="BD222" s="31">
        <v>46206.615381944444</v>
      </c>
      <c r="BE222" s="14">
        <v>46206</v>
      </c>
      <c r="BF222" t="s">
        <v>997</v>
      </c>
      <c r="BG222" s="31">
        <v>46206.642974537041</v>
      </c>
      <c r="BH222" s="14">
        <v>46209</v>
      </c>
      <c r="BI222" t="s">
        <v>1043</v>
      </c>
      <c r="BJ222" s="31">
        <v>46209.693854166668</v>
      </c>
      <c r="BK222" s="14">
        <v>46206</v>
      </c>
      <c r="BL222" t="s">
        <v>997</v>
      </c>
      <c r="BM222" s="31">
        <v>46206.643518518518</v>
      </c>
      <c r="BW222" s="14">
        <v>46209</v>
      </c>
      <c r="BX222" t="s">
        <v>1043</v>
      </c>
      <c r="BY222" s="31">
        <v>46209.69871527778</v>
      </c>
      <c r="BZ222" s="14">
        <v>46209</v>
      </c>
      <c r="CA222" t="s">
        <v>1008</v>
      </c>
      <c r="CB222" s="31">
        <v>46209.703946759262</v>
      </c>
      <c r="CF222" s="14">
        <v>46209</v>
      </c>
      <c r="CG222" t="s">
        <v>5030</v>
      </c>
      <c r="CH222" s="31">
        <v>46209.7419212963</v>
      </c>
      <c r="CM222" s="4">
        <f t="shared" si="16"/>
        <v>46206.431562500002</v>
      </c>
      <c r="CN222">
        <f t="shared" si="17"/>
        <v>0</v>
      </c>
      <c r="CO222" t="str">
        <f>VLOOKUP(A222,Sheet1!$A$2:$B$221,2,0)</f>
        <v>East Zone</v>
      </c>
    </row>
    <row r="223" spans="1:93" x14ac:dyDescent="0.35">
      <c r="A223" t="s">
        <v>5023</v>
      </c>
      <c r="B223">
        <v>90</v>
      </c>
      <c r="C223" t="s">
        <v>9332</v>
      </c>
      <c r="D223" t="s">
        <v>678</v>
      </c>
      <c r="E223" t="s">
        <v>602</v>
      </c>
      <c r="F223" t="s">
        <v>603</v>
      </c>
      <c r="G223" t="s">
        <v>295</v>
      </c>
      <c r="H223" t="s">
        <v>5033</v>
      </c>
      <c r="I223">
        <v>88554</v>
      </c>
      <c r="J223" t="s">
        <v>1010</v>
      </c>
      <c r="K223" t="s">
        <v>5025</v>
      </c>
      <c r="L223" t="s">
        <v>4622</v>
      </c>
      <c r="M223" t="s">
        <v>5034</v>
      </c>
      <c r="N223">
        <v>75000</v>
      </c>
      <c r="O223" t="s">
        <v>9524</v>
      </c>
      <c r="P223" t="s">
        <v>9525</v>
      </c>
      <c r="Q223" t="s">
        <v>5035</v>
      </c>
      <c r="R223">
        <v>6886310847</v>
      </c>
      <c r="S223" s="14">
        <v>46206</v>
      </c>
      <c r="T223" t="s">
        <v>5028</v>
      </c>
      <c r="U223" s="31">
        <v>46206.431539351855</v>
      </c>
      <c r="AK223" s="14">
        <v>46206</v>
      </c>
      <c r="AL223" t="s">
        <v>5030</v>
      </c>
      <c r="AM223" s="31">
        <v>46206.589768518519</v>
      </c>
      <c r="AQ223" s="31">
        <v>46206.589768518519</v>
      </c>
      <c r="AR223" s="14">
        <v>46206</v>
      </c>
      <c r="AS223" t="s">
        <v>5030</v>
      </c>
      <c r="AT223" t="s">
        <v>5036</v>
      </c>
      <c r="AU223" t="s">
        <v>677</v>
      </c>
      <c r="AV223" s="14">
        <v>46206</v>
      </c>
      <c r="AW223" t="s">
        <v>5030</v>
      </c>
      <c r="AX223" s="31">
        <v>46206.590150462966</v>
      </c>
      <c r="AY223" s="14">
        <v>46206</v>
      </c>
      <c r="AZ223" t="s">
        <v>933</v>
      </c>
      <c r="BA223" s="31">
        <v>46206.60087962963</v>
      </c>
      <c r="BB223" s="14">
        <v>46206</v>
      </c>
      <c r="BC223" t="s">
        <v>4716</v>
      </c>
      <c r="BD223" s="31">
        <v>46206.615393518521</v>
      </c>
      <c r="BE223" s="14">
        <v>46206</v>
      </c>
      <c r="BF223" t="s">
        <v>997</v>
      </c>
      <c r="BG223" s="31">
        <v>46206.64298611111</v>
      </c>
      <c r="BH223" s="14">
        <v>46209</v>
      </c>
      <c r="BI223" t="s">
        <v>1043</v>
      </c>
      <c r="BJ223" s="31">
        <v>46209.693611111114</v>
      </c>
      <c r="BK223" s="14">
        <v>46206</v>
      </c>
      <c r="BL223" t="s">
        <v>997</v>
      </c>
      <c r="BM223" s="31">
        <v>46206.643541666665</v>
      </c>
      <c r="BW223" s="14">
        <v>46209</v>
      </c>
      <c r="BX223" t="s">
        <v>1043</v>
      </c>
      <c r="BY223" s="31">
        <v>46209.69872685185</v>
      </c>
      <c r="BZ223" s="14">
        <v>46209</v>
      </c>
      <c r="CA223" t="s">
        <v>1008</v>
      </c>
      <c r="CB223" s="31">
        <v>46209.703946759262</v>
      </c>
      <c r="CF223" s="14">
        <v>46209</v>
      </c>
      <c r="CG223" t="s">
        <v>5030</v>
      </c>
      <c r="CH223" s="31">
        <v>46209.7419212963</v>
      </c>
      <c r="CM223" s="4">
        <f t="shared" si="16"/>
        <v>46206.431539351855</v>
      </c>
      <c r="CN223">
        <f t="shared" si="17"/>
        <v>0</v>
      </c>
      <c r="CO223" t="str">
        <f>VLOOKUP(A223,Sheet1!$A$2:$B$221,2,0)</f>
        <v>East Zone</v>
      </c>
    </row>
    <row r="224" spans="1:93" x14ac:dyDescent="0.35">
      <c r="A224" t="s">
        <v>5023</v>
      </c>
      <c r="B224">
        <v>90</v>
      </c>
      <c r="C224" t="s">
        <v>9332</v>
      </c>
      <c r="D224" t="s">
        <v>678</v>
      </c>
      <c r="E224" t="s">
        <v>602</v>
      </c>
      <c r="F224" t="s">
        <v>603</v>
      </c>
      <c r="G224" t="s">
        <v>295</v>
      </c>
      <c r="H224" t="s">
        <v>11891</v>
      </c>
      <c r="I224">
        <v>90820</v>
      </c>
      <c r="J224" t="s">
        <v>5060</v>
      </c>
      <c r="K224" t="s">
        <v>5061</v>
      </c>
      <c r="L224" t="s">
        <v>4622</v>
      </c>
      <c r="M224" t="s">
        <v>11892</v>
      </c>
      <c r="N224">
        <v>77000</v>
      </c>
      <c r="O224" t="s">
        <v>939</v>
      </c>
      <c r="P224" t="s">
        <v>940</v>
      </c>
      <c r="Q224" t="s">
        <v>11893</v>
      </c>
      <c r="R224">
        <v>7203922394</v>
      </c>
      <c r="S224" s="14">
        <v>46210</v>
      </c>
      <c r="T224" t="s">
        <v>5064</v>
      </c>
      <c r="U224" s="31">
        <v>46210.699097222219</v>
      </c>
      <c r="AK224" s="14">
        <v>46210</v>
      </c>
      <c r="AL224" t="s">
        <v>5030</v>
      </c>
      <c r="AM224" s="31">
        <v>46210.722175925926</v>
      </c>
      <c r="AQ224" s="31">
        <v>46210.722175925926</v>
      </c>
      <c r="AR224" s="14">
        <v>46210</v>
      </c>
      <c r="AS224" t="s">
        <v>5030</v>
      </c>
      <c r="AT224" t="s">
        <v>5036</v>
      </c>
      <c r="AU224" t="s">
        <v>677</v>
      </c>
      <c r="AV224" s="14">
        <v>46210</v>
      </c>
      <c r="AW224" t="s">
        <v>5030</v>
      </c>
      <c r="AX224" s="31">
        <v>46210.722511574073</v>
      </c>
      <c r="AY224" s="14">
        <v>46210</v>
      </c>
      <c r="AZ224" t="s">
        <v>933</v>
      </c>
      <c r="BA224" s="31">
        <v>46210.727453703701</v>
      </c>
      <c r="BB224" s="14">
        <v>46210</v>
      </c>
      <c r="BC224" t="s">
        <v>4716</v>
      </c>
      <c r="BD224" s="31">
        <v>46210.740601851852</v>
      </c>
      <c r="BE224" s="14">
        <v>46210</v>
      </c>
      <c r="BF224" t="s">
        <v>996</v>
      </c>
      <c r="BG224" s="31">
        <v>46210.765763888892</v>
      </c>
      <c r="BH224" s="14">
        <v>46210</v>
      </c>
      <c r="BI224" t="s">
        <v>996</v>
      </c>
      <c r="BJ224" s="31">
        <v>46210.766215277778</v>
      </c>
      <c r="BW224" s="14">
        <v>46210</v>
      </c>
      <c r="BX224" t="s">
        <v>996</v>
      </c>
      <c r="BY224" s="31">
        <v>46210.773715277777</v>
      </c>
      <c r="BZ224" s="14">
        <v>46210</v>
      </c>
      <c r="CA224" t="s">
        <v>995</v>
      </c>
      <c r="CB224" s="31">
        <v>46210.790011574078</v>
      </c>
      <c r="CF224" s="14">
        <v>46210</v>
      </c>
      <c r="CG224" t="s">
        <v>5043</v>
      </c>
      <c r="CH224" s="31">
        <v>46210.870462962965</v>
      </c>
      <c r="CM224" s="4">
        <f t="shared" ref="CM224:CM256" si="18">IF(AJ224&lt;&gt;"",AJ224,IF(AG224&lt;&gt;"",AG224,IF(AD224&lt;&gt;"",AD224,IF(AA224&lt;&gt;"",AA224,U224))))</f>
        <v>46210.699097222219</v>
      </c>
      <c r="CN224">
        <f t="shared" ref="CN224:CN256" si="19">AK224-INT(CM224)</f>
        <v>0</v>
      </c>
      <c r="CO224" t="str">
        <f>VLOOKUP(A224,Sheet1!$A$2:$B$221,2,0)</f>
        <v>East Zone</v>
      </c>
    </row>
    <row r="225" spans="1:93" x14ac:dyDescent="0.35">
      <c r="A225" t="s">
        <v>5023</v>
      </c>
      <c r="B225">
        <v>90</v>
      </c>
      <c r="C225" t="s">
        <v>9332</v>
      </c>
      <c r="D225" t="s">
        <v>678</v>
      </c>
      <c r="E225" t="s">
        <v>602</v>
      </c>
      <c r="F225" t="s">
        <v>603</v>
      </c>
      <c r="G225" t="s">
        <v>295</v>
      </c>
      <c r="H225" t="s">
        <v>5038</v>
      </c>
      <c r="I225">
        <v>147472</v>
      </c>
      <c r="J225" t="s">
        <v>1011</v>
      </c>
      <c r="K225" t="s">
        <v>5039</v>
      </c>
      <c r="L225" t="s">
        <v>4622</v>
      </c>
      <c r="M225" t="s">
        <v>5040</v>
      </c>
      <c r="N225">
        <v>40000</v>
      </c>
      <c r="O225" t="s">
        <v>4648</v>
      </c>
      <c r="P225" t="s">
        <v>4649</v>
      </c>
      <c r="Q225" t="s">
        <v>5041</v>
      </c>
      <c r="R225">
        <v>3549701184</v>
      </c>
      <c r="S225" s="14">
        <v>46204</v>
      </c>
      <c r="T225" t="s">
        <v>5042</v>
      </c>
      <c r="U225" s="31">
        <v>46204.487615740742</v>
      </c>
      <c r="AK225" s="14">
        <v>46204</v>
      </c>
      <c r="AL225" t="s">
        <v>5043</v>
      </c>
      <c r="AM225" s="31">
        <v>46204.570381944446</v>
      </c>
      <c r="AQ225" s="31">
        <v>46204.570381944446</v>
      </c>
      <c r="AR225" s="14">
        <v>46204</v>
      </c>
      <c r="AS225" t="s">
        <v>5043</v>
      </c>
      <c r="AT225" t="s">
        <v>5044</v>
      </c>
      <c r="AU225" t="s">
        <v>677</v>
      </c>
      <c r="AV225" s="14">
        <v>46204</v>
      </c>
      <c r="AW225" t="s">
        <v>5043</v>
      </c>
      <c r="AX225" s="31">
        <v>46204.570740740739</v>
      </c>
      <c r="AY225" s="14">
        <v>46204</v>
      </c>
      <c r="AZ225" t="s">
        <v>933</v>
      </c>
      <c r="BA225" s="31">
        <v>46204.578506944446</v>
      </c>
      <c r="BB225" s="14">
        <v>46204</v>
      </c>
      <c r="BC225" t="s">
        <v>4716</v>
      </c>
      <c r="BD225" s="31">
        <v>46204.587118055555</v>
      </c>
      <c r="BE225" s="14">
        <v>46204</v>
      </c>
      <c r="BF225" t="s">
        <v>997</v>
      </c>
      <c r="BG225" s="31">
        <v>46204.608518518522</v>
      </c>
      <c r="BH225" s="14">
        <v>46204</v>
      </c>
      <c r="BI225" t="s">
        <v>997</v>
      </c>
      <c r="BJ225" s="31">
        <v>46204.608634259261</v>
      </c>
      <c r="BW225" s="14">
        <v>46204</v>
      </c>
      <c r="BX225" t="s">
        <v>997</v>
      </c>
      <c r="BY225" s="31">
        <v>46204.609884259262</v>
      </c>
      <c r="BZ225" s="14">
        <v>46204</v>
      </c>
      <c r="CA225" t="s">
        <v>944</v>
      </c>
      <c r="CB225" s="31">
        <v>46204.615763888891</v>
      </c>
      <c r="CF225" s="14">
        <v>46204</v>
      </c>
      <c r="CG225" t="s">
        <v>5030</v>
      </c>
      <c r="CH225" s="31">
        <v>46204.787719907406</v>
      </c>
      <c r="CM225" s="4">
        <f t="shared" si="18"/>
        <v>46204.487615740742</v>
      </c>
      <c r="CN225">
        <f t="shared" si="19"/>
        <v>0</v>
      </c>
      <c r="CO225" t="str">
        <f>VLOOKUP(A225,Sheet1!$A$2:$B$221,2,0)</f>
        <v>East Zone</v>
      </c>
    </row>
    <row r="226" spans="1:93" x14ac:dyDescent="0.35">
      <c r="A226" t="s">
        <v>5023</v>
      </c>
      <c r="B226">
        <v>90</v>
      </c>
      <c r="C226" t="s">
        <v>9332</v>
      </c>
      <c r="D226" t="s">
        <v>678</v>
      </c>
      <c r="E226" t="s">
        <v>602</v>
      </c>
      <c r="F226" t="s">
        <v>603</v>
      </c>
      <c r="G226" t="s">
        <v>295</v>
      </c>
      <c r="H226" t="s">
        <v>5045</v>
      </c>
      <c r="I226">
        <v>168862</v>
      </c>
      <c r="J226" t="s">
        <v>5046</v>
      </c>
      <c r="K226" t="s">
        <v>5047</v>
      </c>
      <c r="L226" t="s">
        <v>4622</v>
      </c>
      <c r="M226" t="s">
        <v>5048</v>
      </c>
      <c r="N226">
        <v>55000</v>
      </c>
      <c r="O226" t="s">
        <v>4041</v>
      </c>
      <c r="P226" t="s">
        <v>4042</v>
      </c>
      <c r="Q226" t="s">
        <v>5049</v>
      </c>
      <c r="R226">
        <v>9116736530</v>
      </c>
      <c r="S226" s="14">
        <v>46205</v>
      </c>
      <c r="T226" t="s">
        <v>5050</v>
      </c>
      <c r="U226" s="31">
        <v>46205.618750000001</v>
      </c>
      <c r="AK226" s="14">
        <v>46205</v>
      </c>
      <c r="AL226" t="s">
        <v>5029</v>
      </c>
      <c r="AM226" s="31">
        <v>46205.657025462962</v>
      </c>
      <c r="AQ226" s="31">
        <v>46205.657025462962</v>
      </c>
      <c r="AR226" s="14">
        <v>46205</v>
      </c>
      <c r="AS226" t="s">
        <v>5029</v>
      </c>
      <c r="AT226" t="s">
        <v>603</v>
      </c>
      <c r="AU226" t="s">
        <v>678</v>
      </c>
      <c r="AV226" s="14">
        <v>46205</v>
      </c>
      <c r="AW226" t="s">
        <v>5030</v>
      </c>
      <c r="AX226" s="31">
        <v>46205.670810185184</v>
      </c>
      <c r="AY226" s="14">
        <v>46205</v>
      </c>
      <c r="AZ226" t="s">
        <v>933</v>
      </c>
      <c r="BA226" s="31">
        <v>46205.675763888888</v>
      </c>
      <c r="BB226" s="14">
        <v>46205</v>
      </c>
      <c r="BC226" t="s">
        <v>4701</v>
      </c>
      <c r="BD226" s="31">
        <v>46205.715081018519</v>
      </c>
      <c r="BE226" s="14">
        <v>46205</v>
      </c>
      <c r="BF226" t="s">
        <v>996</v>
      </c>
      <c r="BG226" s="31">
        <v>46205.73033564815</v>
      </c>
      <c r="BH226" s="14">
        <v>46205</v>
      </c>
      <c r="BI226" t="s">
        <v>996</v>
      </c>
      <c r="BJ226" s="31">
        <v>46205.731168981481</v>
      </c>
      <c r="BW226" s="14">
        <v>46205</v>
      </c>
      <c r="BX226" t="s">
        <v>996</v>
      </c>
      <c r="BY226" s="31">
        <v>46205.745509259257</v>
      </c>
      <c r="BZ226" s="14">
        <v>46205</v>
      </c>
      <c r="CA226" t="s">
        <v>995</v>
      </c>
      <c r="CB226" s="31">
        <v>46205.883680555555</v>
      </c>
      <c r="CF226" s="14">
        <v>46206</v>
      </c>
      <c r="CG226" t="s">
        <v>5030</v>
      </c>
      <c r="CH226" s="31">
        <v>46206.706354166665</v>
      </c>
      <c r="CM226" s="4">
        <f t="shared" si="18"/>
        <v>46205.618750000001</v>
      </c>
      <c r="CN226">
        <f t="shared" si="19"/>
        <v>0</v>
      </c>
      <c r="CO226" t="str">
        <f>VLOOKUP(A226,Sheet1!$A$2:$B$221,2,0)</f>
        <v>East Zone</v>
      </c>
    </row>
    <row r="227" spans="1:93" x14ac:dyDescent="0.35">
      <c r="A227" t="s">
        <v>5023</v>
      </c>
      <c r="B227">
        <v>90</v>
      </c>
      <c r="C227" t="s">
        <v>9332</v>
      </c>
      <c r="D227" t="s">
        <v>678</v>
      </c>
      <c r="E227" t="s">
        <v>602</v>
      </c>
      <c r="F227" t="s">
        <v>603</v>
      </c>
      <c r="G227" t="s">
        <v>295</v>
      </c>
      <c r="H227" t="s">
        <v>11894</v>
      </c>
      <c r="I227">
        <v>305455</v>
      </c>
      <c r="J227" t="s">
        <v>5066</v>
      </c>
      <c r="K227" t="s">
        <v>5067</v>
      </c>
      <c r="L227" t="s">
        <v>4622</v>
      </c>
      <c r="M227" t="s">
        <v>11895</v>
      </c>
      <c r="N227">
        <v>55000</v>
      </c>
      <c r="O227" t="s">
        <v>945</v>
      </c>
      <c r="P227" t="s">
        <v>946</v>
      </c>
      <c r="Q227" t="s">
        <v>1216</v>
      </c>
      <c r="R227">
        <v>9941328417</v>
      </c>
      <c r="S227" s="14">
        <v>46210</v>
      </c>
      <c r="T227" t="s">
        <v>5070</v>
      </c>
      <c r="U227" s="31">
        <v>46210.494074074071</v>
      </c>
      <c r="AK227" s="14">
        <v>46210</v>
      </c>
      <c r="AL227" t="s">
        <v>5029</v>
      </c>
      <c r="AM227" s="31">
        <v>46210.52138888889</v>
      </c>
      <c r="AQ227" s="31">
        <v>46210.52138888889</v>
      </c>
      <c r="AR227" s="14">
        <v>46210</v>
      </c>
      <c r="AS227" t="s">
        <v>5029</v>
      </c>
      <c r="AT227" t="s">
        <v>603</v>
      </c>
      <c r="AU227" t="s">
        <v>678</v>
      </c>
      <c r="AV227" s="14">
        <v>46210</v>
      </c>
      <c r="AW227" t="s">
        <v>5030</v>
      </c>
      <c r="AX227" s="31">
        <v>46210.562824074077</v>
      </c>
      <c r="AY227" s="14">
        <v>46210</v>
      </c>
      <c r="AZ227" t="s">
        <v>933</v>
      </c>
      <c r="BA227" s="31">
        <v>46210.568599537037</v>
      </c>
      <c r="BB227" s="14">
        <v>46210</v>
      </c>
      <c r="BC227" t="s">
        <v>4788</v>
      </c>
      <c r="BD227" s="31">
        <v>46210.612719907411</v>
      </c>
      <c r="BE227" s="14">
        <v>46210</v>
      </c>
      <c r="BF227" t="s">
        <v>994</v>
      </c>
      <c r="BG227" s="31">
        <v>46210.637696759259</v>
      </c>
      <c r="BH227" s="14">
        <v>46210</v>
      </c>
      <c r="BI227" t="s">
        <v>994</v>
      </c>
      <c r="BJ227" s="31">
        <v>46210.637800925928</v>
      </c>
      <c r="BW227" s="14">
        <v>46210</v>
      </c>
      <c r="BX227" t="s">
        <v>994</v>
      </c>
      <c r="BY227" s="31">
        <v>46210.643055555556</v>
      </c>
      <c r="BZ227" s="14">
        <v>46210</v>
      </c>
      <c r="CA227" t="s">
        <v>995</v>
      </c>
      <c r="CB227" s="31">
        <v>46210.662662037037</v>
      </c>
      <c r="CF227" s="14">
        <v>46210</v>
      </c>
      <c r="CG227" t="s">
        <v>5030</v>
      </c>
      <c r="CH227" s="31">
        <v>46210.80133101852</v>
      </c>
      <c r="CM227" s="4">
        <f t="shared" si="18"/>
        <v>46210.494074074071</v>
      </c>
      <c r="CN227">
        <f t="shared" si="19"/>
        <v>0</v>
      </c>
      <c r="CO227" t="str">
        <f>VLOOKUP(A227,Sheet1!$A$2:$B$221,2,0)</f>
        <v>East Zone</v>
      </c>
    </row>
    <row r="228" spans="1:93" x14ac:dyDescent="0.35">
      <c r="A228" t="s">
        <v>5023</v>
      </c>
      <c r="B228">
        <v>90</v>
      </c>
      <c r="C228" t="s">
        <v>9332</v>
      </c>
      <c r="D228" t="s">
        <v>678</v>
      </c>
      <c r="E228" t="s">
        <v>602</v>
      </c>
      <c r="F228" t="s">
        <v>603</v>
      </c>
      <c r="G228" t="s">
        <v>295</v>
      </c>
      <c r="H228" t="s">
        <v>5051</v>
      </c>
      <c r="I228">
        <v>354224</v>
      </c>
      <c r="J228" t="s">
        <v>5046</v>
      </c>
      <c r="K228" t="s">
        <v>5047</v>
      </c>
      <c r="L228" t="s">
        <v>4622</v>
      </c>
      <c r="M228" t="s">
        <v>5052</v>
      </c>
      <c r="N228">
        <v>77000</v>
      </c>
      <c r="O228" t="s">
        <v>939</v>
      </c>
      <c r="P228" t="s">
        <v>940</v>
      </c>
      <c r="Q228" t="s">
        <v>5053</v>
      </c>
      <c r="R228">
        <v>5757034635</v>
      </c>
      <c r="S228" s="14">
        <v>46206</v>
      </c>
      <c r="T228" t="s">
        <v>5050</v>
      </c>
      <c r="U228" s="31">
        <v>46206.558275462965</v>
      </c>
      <c r="AK228" s="14">
        <v>46206</v>
      </c>
      <c r="AL228" t="s">
        <v>5029</v>
      </c>
      <c r="AM228" s="31">
        <v>46206.601736111108</v>
      </c>
      <c r="AQ228" s="31">
        <v>46206.601736111108</v>
      </c>
      <c r="AR228" s="14">
        <v>46206</v>
      </c>
      <c r="AS228" t="s">
        <v>5029</v>
      </c>
      <c r="AT228" t="s">
        <v>603</v>
      </c>
      <c r="AU228" t="s">
        <v>678</v>
      </c>
      <c r="AV228" s="14">
        <v>46206</v>
      </c>
      <c r="AW228" t="s">
        <v>5030</v>
      </c>
      <c r="AX228" s="31">
        <v>46206.60633101852</v>
      </c>
      <c r="AY228" s="14">
        <v>46206</v>
      </c>
      <c r="AZ228" t="s">
        <v>933</v>
      </c>
      <c r="BA228" s="31">
        <v>46206.615879629629</v>
      </c>
      <c r="BB228" s="14">
        <v>46206</v>
      </c>
      <c r="BC228" t="s">
        <v>4684</v>
      </c>
      <c r="BD228" s="31">
        <v>46206.641701388886</v>
      </c>
      <c r="BE228" s="14">
        <v>46206</v>
      </c>
      <c r="BF228" t="s">
        <v>997</v>
      </c>
      <c r="BG228" s="31">
        <v>46206.675104166665</v>
      </c>
      <c r="BH228" s="14">
        <v>46206</v>
      </c>
      <c r="BI228" t="s">
        <v>1043</v>
      </c>
      <c r="BJ228" s="31">
        <v>46206.725717592592</v>
      </c>
      <c r="BK228" s="14">
        <v>46206</v>
      </c>
      <c r="BL228" t="s">
        <v>997</v>
      </c>
      <c r="BM228" s="31">
        <v>46206.675416666665</v>
      </c>
      <c r="BW228" s="14">
        <v>46206</v>
      </c>
      <c r="BX228" t="s">
        <v>1043</v>
      </c>
      <c r="BY228" s="31">
        <v>46206.737256944441</v>
      </c>
      <c r="BZ228" s="14">
        <v>46206</v>
      </c>
      <c r="CA228" t="s">
        <v>995</v>
      </c>
      <c r="CB228" s="31">
        <v>46206.767523148148</v>
      </c>
      <c r="CF228" s="14">
        <v>46210</v>
      </c>
      <c r="CG228" t="s">
        <v>5043</v>
      </c>
      <c r="CH228" s="31">
        <v>46210.842048611114</v>
      </c>
      <c r="CM228" s="4">
        <f t="shared" si="18"/>
        <v>46206.558275462965</v>
      </c>
      <c r="CN228">
        <f t="shared" si="19"/>
        <v>0</v>
      </c>
      <c r="CO228" t="str">
        <f>VLOOKUP(A228,Sheet1!$A$2:$B$221,2,0)</f>
        <v>East Zone</v>
      </c>
    </row>
    <row r="229" spans="1:93" x14ac:dyDescent="0.35">
      <c r="A229" t="s">
        <v>5023</v>
      </c>
      <c r="B229">
        <v>90</v>
      </c>
      <c r="C229" t="s">
        <v>9332</v>
      </c>
      <c r="D229" t="s">
        <v>678</v>
      </c>
      <c r="E229" t="s">
        <v>602</v>
      </c>
      <c r="F229" t="s">
        <v>603</v>
      </c>
      <c r="G229" t="s">
        <v>295</v>
      </c>
      <c r="H229" t="s">
        <v>10028</v>
      </c>
      <c r="I229">
        <v>377610</v>
      </c>
      <c r="J229" t="s">
        <v>1011</v>
      </c>
      <c r="K229" t="s">
        <v>5039</v>
      </c>
      <c r="L229" t="s">
        <v>4622</v>
      </c>
      <c r="M229" t="s">
        <v>10029</v>
      </c>
      <c r="N229">
        <v>45000</v>
      </c>
      <c r="O229" t="s">
        <v>9889</v>
      </c>
      <c r="P229" t="s">
        <v>9890</v>
      </c>
      <c r="Q229" t="s">
        <v>10030</v>
      </c>
      <c r="R229">
        <v>4542782797</v>
      </c>
      <c r="S229" s="14">
        <v>46209</v>
      </c>
      <c r="T229" t="s">
        <v>5042</v>
      </c>
      <c r="U229" s="31">
        <v>46209.65384259259</v>
      </c>
      <c r="AK229" s="14">
        <v>46209</v>
      </c>
      <c r="AL229" t="s">
        <v>5029</v>
      </c>
      <c r="AM229" s="31">
        <v>46209.680254629631</v>
      </c>
      <c r="AQ229" s="31">
        <v>46209.680254629631</v>
      </c>
      <c r="AR229" s="14">
        <v>46209</v>
      </c>
      <c r="AS229" t="s">
        <v>5029</v>
      </c>
      <c r="AT229" t="s">
        <v>603</v>
      </c>
      <c r="AU229" t="s">
        <v>678</v>
      </c>
      <c r="AV229" s="14">
        <v>46209</v>
      </c>
      <c r="AW229" t="s">
        <v>5030</v>
      </c>
      <c r="AX229" s="31">
        <v>46209.684606481482</v>
      </c>
      <c r="AY229" s="14">
        <v>46209</v>
      </c>
      <c r="AZ229" t="s">
        <v>933</v>
      </c>
      <c r="BA229" s="31">
        <v>46209.690787037034</v>
      </c>
      <c r="BB229" s="14">
        <v>46209</v>
      </c>
      <c r="BC229" t="s">
        <v>4965</v>
      </c>
      <c r="BD229" s="31">
        <v>46209.718831018516</v>
      </c>
      <c r="BE229" s="14">
        <v>46209</v>
      </c>
      <c r="BF229" t="s">
        <v>996</v>
      </c>
      <c r="BG229" s="31">
        <v>46209.781319444446</v>
      </c>
      <c r="BH229" s="14">
        <v>46209</v>
      </c>
      <c r="BI229" t="s">
        <v>996</v>
      </c>
      <c r="BJ229" s="31">
        <v>46209.781597222223</v>
      </c>
      <c r="BW229" s="14">
        <v>46209</v>
      </c>
      <c r="BX229" t="s">
        <v>996</v>
      </c>
      <c r="BY229" s="31">
        <v>46209.792719907404</v>
      </c>
      <c r="BZ229" s="14">
        <v>46209</v>
      </c>
      <c r="CA229" t="s">
        <v>938</v>
      </c>
      <c r="CB229" s="31">
        <v>46209.860277777778</v>
      </c>
      <c r="CF229" s="14">
        <v>46210</v>
      </c>
      <c r="CG229" t="s">
        <v>5043</v>
      </c>
      <c r="CH229" s="31">
        <v>46210.789039351854</v>
      </c>
      <c r="CM229" s="4">
        <f t="shared" si="18"/>
        <v>46209.65384259259</v>
      </c>
      <c r="CN229">
        <f t="shared" si="19"/>
        <v>0</v>
      </c>
      <c r="CO229" t="str">
        <f>VLOOKUP(A229,Sheet1!$A$2:$B$221,2,0)</f>
        <v>East Zone</v>
      </c>
    </row>
    <row r="230" spans="1:93" x14ac:dyDescent="0.35">
      <c r="A230" t="s">
        <v>5023</v>
      </c>
      <c r="B230">
        <v>90</v>
      </c>
      <c r="C230" t="s">
        <v>9332</v>
      </c>
      <c r="D230" t="s">
        <v>678</v>
      </c>
      <c r="E230" t="s">
        <v>602</v>
      </c>
      <c r="F230" t="s">
        <v>603</v>
      </c>
      <c r="G230" t="s">
        <v>295</v>
      </c>
      <c r="H230" t="s">
        <v>5054</v>
      </c>
      <c r="I230">
        <v>434091</v>
      </c>
      <c r="J230" t="s">
        <v>4285</v>
      </c>
      <c r="K230" t="s">
        <v>4286</v>
      </c>
      <c r="L230" t="s">
        <v>4622</v>
      </c>
      <c r="M230" t="s">
        <v>5055</v>
      </c>
      <c r="N230">
        <v>40000</v>
      </c>
      <c r="O230" t="s">
        <v>1048</v>
      </c>
      <c r="P230" t="s">
        <v>1049</v>
      </c>
      <c r="Q230" t="s">
        <v>5056</v>
      </c>
      <c r="R230">
        <v>9726891200</v>
      </c>
      <c r="S230" s="14">
        <v>46206</v>
      </c>
      <c r="T230" t="s">
        <v>5057</v>
      </c>
      <c r="U230" s="31">
        <v>46206.398923611108</v>
      </c>
      <c r="AK230" s="14">
        <v>46206</v>
      </c>
      <c r="AL230" t="s">
        <v>5029</v>
      </c>
      <c r="AM230" s="31">
        <v>46206.425810185188</v>
      </c>
      <c r="AQ230" s="31">
        <v>46206.425810185188</v>
      </c>
      <c r="AR230" s="14">
        <v>46206</v>
      </c>
      <c r="AS230" t="s">
        <v>5029</v>
      </c>
      <c r="AT230" t="s">
        <v>603</v>
      </c>
      <c r="AU230" t="s">
        <v>678</v>
      </c>
      <c r="AV230" s="14">
        <v>46206</v>
      </c>
      <c r="AW230" t="s">
        <v>5030</v>
      </c>
      <c r="AX230" s="31">
        <v>46206.540833333333</v>
      </c>
      <c r="AY230" s="14">
        <v>46206</v>
      </c>
      <c r="AZ230" t="s">
        <v>933</v>
      </c>
      <c r="BA230" s="31">
        <v>46206.544756944444</v>
      </c>
      <c r="BB230" s="14">
        <v>46206</v>
      </c>
      <c r="BC230" t="s">
        <v>4808</v>
      </c>
      <c r="BD230" s="31">
        <v>46206.599942129629</v>
      </c>
      <c r="BE230" s="14">
        <v>46206</v>
      </c>
      <c r="BF230" t="s">
        <v>997</v>
      </c>
      <c r="BG230" s="31">
        <v>46206.60733796296</v>
      </c>
      <c r="BH230" s="14">
        <v>46206</v>
      </c>
      <c r="BI230" t="s">
        <v>997</v>
      </c>
      <c r="BJ230" s="31">
        <v>46206.607476851852</v>
      </c>
      <c r="BW230" s="14">
        <v>46206</v>
      </c>
      <c r="BX230" t="s">
        <v>997</v>
      </c>
      <c r="BY230" s="31">
        <v>46206.614305555559</v>
      </c>
      <c r="BZ230" s="14">
        <v>46206</v>
      </c>
      <c r="CA230" t="s">
        <v>995</v>
      </c>
      <c r="CB230" s="31">
        <v>46206.779583333337</v>
      </c>
      <c r="CF230" s="14">
        <v>46206</v>
      </c>
      <c r="CG230" t="s">
        <v>5030</v>
      </c>
      <c r="CH230" s="31">
        <v>46206.796875</v>
      </c>
      <c r="CM230" s="4">
        <f t="shared" si="18"/>
        <v>46206.398923611108</v>
      </c>
      <c r="CN230">
        <f t="shared" si="19"/>
        <v>0</v>
      </c>
      <c r="CO230" t="str">
        <f>VLOOKUP(A230,Sheet1!$A$2:$B$221,2,0)</f>
        <v>East Zone</v>
      </c>
    </row>
    <row r="231" spans="1:93" x14ac:dyDescent="0.35">
      <c r="A231" t="s">
        <v>5023</v>
      </c>
      <c r="B231">
        <v>90</v>
      </c>
      <c r="C231" t="s">
        <v>9332</v>
      </c>
      <c r="D231" t="s">
        <v>678</v>
      </c>
      <c r="E231" t="s">
        <v>602</v>
      </c>
      <c r="F231" t="s">
        <v>603</v>
      </c>
      <c r="G231" t="s">
        <v>295</v>
      </c>
      <c r="H231" t="s">
        <v>11896</v>
      </c>
      <c r="I231">
        <v>451384</v>
      </c>
      <c r="J231" t="s">
        <v>4285</v>
      </c>
      <c r="K231" t="s">
        <v>4286</v>
      </c>
      <c r="L231" t="s">
        <v>4622</v>
      </c>
      <c r="M231" t="s">
        <v>11897</v>
      </c>
      <c r="N231">
        <v>55000</v>
      </c>
      <c r="O231" t="s">
        <v>4041</v>
      </c>
      <c r="P231" t="s">
        <v>4042</v>
      </c>
      <c r="Q231" t="s">
        <v>11898</v>
      </c>
      <c r="R231">
        <v>7380652656</v>
      </c>
      <c r="S231" s="14">
        <v>46210</v>
      </c>
      <c r="T231" t="s">
        <v>5057</v>
      </c>
      <c r="U231" s="31">
        <v>46210.657731481479</v>
      </c>
      <c r="AK231" s="14">
        <v>46210</v>
      </c>
      <c r="AL231" t="s">
        <v>5029</v>
      </c>
      <c r="AM231" s="31">
        <v>46210.683807870373</v>
      </c>
      <c r="AQ231" s="31">
        <v>46210.683807870373</v>
      </c>
      <c r="AR231" s="14">
        <v>46210</v>
      </c>
      <c r="AS231" t="s">
        <v>5029</v>
      </c>
      <c r="AT231" t="s">
        <v>603</v>
      </c>
      <c r="AU231" t="s">
        <v>678</v>
      </c>
      <c r="AV231" s="14">
        <v>46210</v>
      </c>
      <c r="AW231" t="s">
        <v>5030</v>
      </c>
      <c r="AX231" s="31">
        <v>46210.690104166664</v>
      </c>
      <c r="AY231" s="14">
        <v>46210</v>
      </c>
      <c r="AZ231" t="s">
        <v>933</v>
      </c>
      <c r="BA231" s="31">
        <v>46210.703946759262</v>
      </c>
      <c r="BB231" s="14">
        <v>46210</v>
      </c>
      <c r="BC231" t="s">
        <v>4788</v>
      </c>
      <c r="BD231" s="31">
        <v>46210.724027777775</v>
      </c>
      <c r="BE231" s="14">
        <v>46210</v>
      </c>
      <c r="BF231" t="s">
        <v>994</v>
      </c>
      <c r="BG231" s="31">
        <v>46210.739201388889</v>
      </c>
      <c r="BK231" s="14">
        <v>46210</v>
      </c>
      <c r="BL231" t="s">
        <v>994</v>
      </c>
      <c r="BM231" s="31">
        <v>46210.739317129628</v>
      </c>
      <c r="CM231" s="4">
        <f t="shared" si="18"/>
        <v>46210.657731481479</v>
      </c>
      <c r="CN231">
        <f t="shared" si="19"/>
        <v>0</v>
      </c>
      <c r="CO231" t="str">
        <f>VLOOKUP(A231,Sheet1!$A$2:$B$221,2,0)</f>
        <v>East Zone</v>
      </c>
    </row>
    <row r="232" spans="1:93" x14ac:dyDescent="0.35">
      <c r="A232" t="s">
        <v>5023</v>
      </c>
      <c r="B232">
        <v>90</v>
      </c>
      <c r="C232" t="s">
        <v>9332</v>
      </c>
      <c r="D232" t="s">
        <v>678</v>
      </c>
      <c r="E232" t="s">
        <v>602</v>
      </c>
      <c r="F232" t="s">
        <v>603</v>
      </c>
      <c r="G232" t="s">
        <v>295</v>
      </c>
      <c r="H232" t="s">
        <v>11336</v>
      </c>
      <c r="I232">
        <v>566150</v>
      </c>
      <c r="J232" t="s">
        <v>5046</v>
      </c>
      <c r="K232" t="s">
        <v>5047</v>
      </c>
      <c r="L232" t="s">
        <v>4622</v>
      </c>
      <c r="M232" t="s">
        <v>11899</v>
      </c>
      <c r="N232">
        <v>77000</v>
      </c>
      <c r="O232" t="s">
        <v>939</v>
      </c>
      <c r="P232" t="s">
        <v>940</v>
      </c>
      <c r="Q232" t="s">
        <v>11338</v>
      </c>
      <c r="R232">
        <v>4294208017</v>
      </c>
      <c r="S232" s="14">
        <v>46210</v>
      </c>
      <c r="T232" t="s">
        <v>5050</v>
      </c>
      <c r="U232" s="31">
        <v>46210.581585648149</v>
      </c>
      <c r="AK232" s="14">
        <v>46210</v>
      </c>
      <c r="AL232" t="s">
        <v>5030</v>
      </c>
      <c r="AM232" s="31">
        <v>46210.676041666666</v>
      </c>
      <c r="AQ232" s="31">
        <v>46210.676041666666</v>
      </c>
      <c r="AR232" s="14">
        <v>46210</v>
      </c>
      <c r="AS232" t="s">
        <v>5030</v>
      </c>
      <c r="AT232" t="s">
        <v>5036</v>
      </c>
      <c r="AU232" t="s">
        <v>677</v>
      </c>
      <c r="AV232" s="14">
        <v>46210</v>
      </c>
      <c r="AW232" t="s">
        <v>5030</v>
      </c>
      <c r="AX232" s="31">
        <v>46210.676481481481</v>
      </c>
      <c r="AY232" s="14">
        <v>46210</v>
      </c>
      <c r="AZ232" t="s">
        <v>933</v>
      </c>
      <c r="BA232" s="31">
        <v>46210.6797337963</v>
      </c>
      <c r="BB232" s="14">
        <v>46210</v>
      </c>
      <c r="BC232" t="s">
        <v>4684</v>
      </c>
      <c r="BD232" s="31">
        <v>46210.747349537036</v>
      </c>
      <c r="BE232" s="14">
        <v>46210</v>
      </c>
      <c r="BF232" t="s">
        <v>1043</v>
      </c>
      <c r="BG232" s="31">
        <v>46210.762256944443</v>
      </c>
      <c r="BH232" s="14">
        <v>46210</v>
      </c>
      <c r="BI232" t="s">
        <v>1043</v>
      </c>
      <c r="BJ232" s="31">
        <v>46210.762372685182</v>
      </c>
      <c r="BW232" s="14">
        <v>46210</v>
      </c>
      <c r="BX232" t="s">
        <v>994</v>
      </c>
      <c r="BY232" s="31">
        <v>46210.771006944444</v>
      </c>
      <c r="BZ232" s="14">
        <v>46210</v>
      </c>
      <c r="CA232" t="s">
        <v>1008</v>
      </c>
      <c r="CB232" s="31">
        <v>46210.774351851855</v>
      </c>
      <c r="CF232" s="14">
        <v>46210</v>
      </c>
      <c r="CG232" t="s">
        <v>5043</v>
      </c>
      <c r="CH232" s="31">
        <v>46210.857627314814</v>
      </c>
      <c r="CM232" s="4">
        <f t="shared" si="18"/>
        <v>46210.581585648149</v>
      </c>
      <c r="CN232">
        <f t="shared" si="19"/>
        <v>0</v>
      </c>
      <c r="CO232" t="str">
        <f>VLOOKUP(A232,Sheet1!$A$2:$B$221,2,0)</f>
        <v>East Zone</v>
      </c>
    </row>
    <row r="233" spans="1:93" x14ac:dyDescent="0.35">
      <c r="A233" t="s">
        <v>5023</v>
      </c>
      <c r="B233">
        <v>90</v>
      </c>
      <c r="C233" t="s">
        <v>9332</v>
      </c>
      <c r="D233" t="s">
        <v>678</v>
      </c>
      <c r="E233" t="s">
        <v>602</v>
      </c>
      <c r="F233" t="s">
        <v>603</v>
      </c>
      <c r="G233" t="s">
        <v>295</v>
      </c>
      <c r="H233" t="s">
        <v>4283</v>
      </c>
      <c r="I233">
        <v>594019</v>
      </c>
      <c r="J233" t="s">
        <v>4285</v>
      </c>
      <c r="K233" t="s">
        <v>4286</v>
      </c>
      <c r="L233" t="s">
        <v>4622</v>
      </c>
      <c r="M233" t="s">
        <v>5058</v>
      </c>
      <c r="N233">
        <v>90000</v>
      </c>
      <c r="O233" t="s">
        <v>931</v>
      </c>
      <c r="P233" t="s">
        <v>932</v>
      </c>
      <c r="Q233" t="s">
        <v>4284</v>
      </c>
      <c r="R233">
        <v>8953338574</v>
      </c>
      <c r="S233" s="14">
        <v>46205</v>
      </c>
      <c r="T233" t="s">
        <v>5057</v>
      </c>
      <c r="U233" s="31">
        <v>46205.641273148147</v>
      </c>
      <c r="AK233" s="14">
        <v>46205</v>
      </c>
      <c r="AL233" t="s">
        <v>5029</v>
      </c>
      <c r="AM233" s="31">
        <v>46205.675127314818</v>
      </c>
      <c r="AQ233" s="31">
        <v>46205.675127314818</v>
      </c>
      <c r="AR233" s="14">
        <v>46205</v>
      </c>
      <c r="AS233" t="s">
        <v>5029</v>
      </c>
      <c r="AT233" t="s">
        <v>603</v>
      </c>
      <c r="AU233" t="s">
        <v>678</v>
      </c>
      <c r="AV233" s="14">
        <v>46205</v>
      </c>
      <c r="AW233" t="s">
        <v>5030</v>
      </c>
      <c r="AX233" s="31">
        <v>46205.678217592591</v>
      </c>
      <c r="AY233" s="14">
        <v>46205</v>
      </c>
      <c r="AZ233" t="s">
        <v>933</v>
      </c>
      <c r="BA233" s="31">
        <v>46205.683958333335</v>
      </c>
      <c r="BB233" s="14">
        <v>46205</v>
      </c>
      <c r="BC233" t="s">
        <v>4657</v>
      </c>
      <c r="BD233" s="31">
        <v>46205.719039351854</v>
      </c>
      <c r="BE233" s="14">
        <v>46205</v>
      </c>
      <c r="BF233" t="s">
        <v>996</v>
      </c>
      <c r="BG233" s="31">
        <v>46205.742696759262</v>
      </c>
      <c r="BH233" s="14">
        <v>46205</v>
      </c>
      <c r="BI233" t="s">
        <v>996</v>
      </c>
      <c r="BJ233" s="31">
        <v>46205.743333333332</v>
      </c>
      <c r="BW233" s="14">
        <v>46205</v>
      </c>
      <c r="BX233" t="s">
        <v>996</v>
      </c>
      <c r="BY233" s="31">
        <v>46205.745694444442</v>
      </c>
      <c r="BZ233" s="14">
        <v>46205</v>
      </c>
      <c r="CA233" t="s">
        <v>957</v>
      </c>
      <c r="CB233" s="31">
        <v>46205.881562499999</v>
      </c>
      <c r="CF233" s="14">
        <v>46206</v>
      </c>
      <c r="CG233" t="s">
        <v>5043</v>
      </c>
      <c r="CH233" s="31">
        <v>46206.363935185182</v>
      </c>
      <c r="CM233" s="4">
        <f t="shared" si="18"/>
        <v>46205.641273148147</v>
      </c>
      <c r="CN233">
        <f t="shared" si="19"/>
        <v>0</v>
      </c>
      <c r="CO233" t="str">
        <f>VLOOKUP(A233,Sheet1!$A$2:$B$221,2,0)</f>
        <v>East Zone</v>
      </c>
    </row>
    <row r="234" spans="1:93" x14ac:dyDescent="0.35">
      <c r="A234" t="s">
        <v>5023</v>
      </c>
      <c r="B234">
        <v>90</v>
      </c>
      <c r="C234" t="s">
        <v>9332</v>
      </c>
      <c r="D234" t="s">
        <v>678</v>
      </c>
      <c r="E234" t="s">
        <v>602</v>
      </c>
      <c r="F234" t="s">
        <v>603</v>
      </c>
      <c r="G234" t="s">
        <v>295</v>
      </c>
      <c r="H234" t="s">
        <v>5059</v>
      </c>
      <c r="I234">
        <v>630496</v>
      </c>
      <c r="J234" t="s">
        <v>5060</v>
      </c>
      <c r="K234" t="s">
        <v>5061</v>
      </c>
      <c r="L234" t="s">
        <v>4622</v>
      </c>
      <c r="M234" t="s">
        <v>5062</v>
      </c>
      <c r="N234">
        <v>45000</v>
      </c>
      <c r="O234" t="s">
        <v>4630</v>
      </c>
      <c r="P234" t="s">
        <v>4631</v>
      </c>
      <c r="Q234" t="s">
        <v>5063</v>
      </c>
      <c r="R234">
        <v>1378172578</v>
      </c>
      <c r="S234" s="14">
        <v>46204</v>
      </c>
      <c r="T234" t="s">
        <v>5064</v>
      </c>
      <c r="U234" s="31">
        <v>46204.524259259262</v>
      </c>
      <c r="AK234" s="14">
        <v>46204</v>
      </c>
      <c r="AL234" t="s">
        <v>5029</v>
      </c>
      <c r="AM234" s="31">
        <v>46204.630243055559</v>
      </c>
      <c r="AQ234" s="31">
        <v>46204.630243055559</v>
      </c>
      <c r="AR234" s="14">
        <v>46204</v>
      </c>
      <c r="AS234" t="s">
        <v>5029</v>
      </c>
      <c r="AT234" t="s">
        <v>603</v>
      </c>
      <c r="AU234" t="s">
        <v>678</v>
      </c>
      <c r="AV234" s="14">
        <v>46204</v>
      </c>
      <c r="AW234" t="s">
        <v>5030</v>
      </c>
      <c r="AX234" s="31">
        <v>46204.640069444446</v>
      </c>
      <c r="AY234" s="14">
        <v>46204</v>
      </c>
      <c r="AZ234" t="s">
        <v>933</v>
      </c>
      <c r="BA234" s="31">
        <v>46204.646134259259</v>
      </c>
      <c r="BB234" s="14">
        <v>46204</v>
      </c>
      <c r="BC234" t="s">
        <v>4628</v>
      </c>
      <c r="BD234" s="31">
        <v>46204.651817129627</v>
      </c>
      <c r="BE234" s="14">
        <v>46204</v>
      </c>
      <c r="BF234" t="s">
        <v>997</v>
      </c>
      <c r="BG234" s="31">
        <v>46204.675520833334</v>
      </c>
      <c r="BH234" s="14">
        <v>46204</v>
      </c>
      <c r="BI234" t="s">
        <v>997</v>
      </c>
      <c r="BJ234" s="31">
        <v>46204.67564814815</v>
      </c>
      <c r="BW234" s="14">
        <v>46204</v>
      </c>
      <c r="BX234" t="s">
        <v>997</v>
      </c>
      <c r="BY234" s="31">
        <v>46204.68613425926</v>
      </c>
      <c r="BZ234" s="14">
        <v>46204</v>
      </c>
      <c r="CA234" t="s">
        <v>995</v>
      </c>
      <c r="CB234" s="31">
        <v>46204.703912037039</v>
      </c>
      <c r="CF234" s="14">
        <v>46204</v>
      </c>
      <c r="CG234" t="s">
        <v>5030</v>
      </c>
      <c r="CH234" s="31">
        <v>46204.846712962964</v>
      </c>
      <c r="CM234" s="4">
        <f t="shared" si="18"/>
        <v>46204.524259259262</v>
      </c>
      <c r="CN234">
        <f t="shared" si="19"/>
        <v>0</v>
      </c>
      <c r="CO234" t="str">
        <f>VLOOKUP(A234,Sheet1!$A$2:$B$221,2,0)</f>
        <v>East Zone</v>
      </c>
    </row>
    <row r="235" spans="1:93" x14ac:dyDescent="0.35">
      <c r="A235" t="s">
        <v>5023</v>
      </c>
      <c r="B235">
        <v>90</v>
      </c>
      <c r="C235" t="s">
        <v>9332</v>
      </c>
      <c r="D235" t="s">
        <v>678</v>
      </c>
      <c r="E235" t="s">
        <v>602</v>
      </c>
      <c r="F235" t="s">
        <v>603</v>
      </c>
      <c r="G235" t="s">
        <v>295</v>
      </c>
      <c r="H235" t="s">
        <v>5065</v>
      </c>
      <c r="I235">
        <v>640494</v>
      </c>
      <c r="J235" t="s">
        <v>5066</v>
      </c>
      <c r="K235" t="s">
        <v>5067</v>
      </c>
      <c r="L235" t="s">
        <v>4622</v>
      </c>
      <c r="M235" t="s">
        <v>5068</v>
      </c>
      <c r="N235">
        <v>45000</v>
      </c>
      <c r="O235" t="s">
        <v>4630</v>
      </c>
      <c r="P235" t="s">
        <v>4631</v>
      </c>
      <c r="Q235" t="s">
        <v>5069</v>
      </c>
      <c r="R235">
        <v>8654215863</v>
      </c>
      <c r="S235" s="14">
        <v>46204</v>
      </c>
      <c r="T235" t="s">
        <v>5070</v>
      </c>
      <c r="U235" s="31">
        <v>46204.62226851852</v>
      </c>
      <c r="AK235" s="14">
        <v>46204</v>
      </c>
      <c r="AL235" t="s">
        <v>5029</v>
      </c>
      <c r="AM235" s="31">
        <v>46204.660219907404</v>
      </c>
      <c r="AQ235" s="31">
        <v>46204.660219907404</v>
      </c>
      <c r="AR235" s="14">
        <v>46204</v>
      </c>
      <c r="AS235" t="s">
        <v>5029</v>
      </c>
      <c r="AT235" t="s">
        <v>603</v>
      </c>
      <c r="AU235" t="s">
        <v>678</v>
      </c>
      <c r="AV235" s="14">
        <v>46204</v>
      </c>
      <c r="AW235" t="s">
        <v>5030</v>
      </c>
      <c r="AX235" s="31">
        <v>46204.66233796296</v>
      </c>
      <c r="AY235" s="14">
        <v>46204</v>
      </c>
      <c r="AZ235" t="s">
        <v>933</v>
      </c>
      <c r="BA235" s="31">
        <v>46204.671261574076</v>
      </c>
      <c r="BB235" s="14">
        <v>46204</v>
      </c>
      <c r="BC235" t="s">
        <v>4716</v>
      </c>
      <c r="BD235" s="31">
        <v>46204.675949074073</v>
      </c>
      <c r="BE235" s="14">
        <v>46204</v>
      </c>
      <c r="BF235" t="s">
        <v>996</v>
      </c>
      <c r="BG235" s="31">
        <v>46204.690798611111</v>
      </c>
      <c r="BH235" s="14">
        <v>46204</v>
      </c>
      <c r="BI235" t="s">
        <v>996</v>
      </c>
      <c r="BJ235" s="31">
        <v>46204.691724537035</v>
      </c>
      <c r="BW235" s="14">
        <v>46204</v>
      </c>
      <c r="BX235" t="s">
        <v>997</v>
      </c>
      <c r="BY235" s="31">
        <v>46204.783518518518</v>
      </c>
      <c r="BZ235" s="14">
        <v>46204</v>
      </c>
      <c r="CA235" t="s">
        <v>995</v>
      </c>
      <c r="CB235" s="31">
        <v>46204.798090277778</v>
      </c>
      <c r="CF235" s="14">
        <v>46204</v>
      </c>
      <c r="CG235" t="s">
        <v>5030</v>
      </c>
      <c r="CH235" s="31">
        <v>46204.81181712963</v>
      </c>
      <c r="CM235" s="4">
        <f t="shared" si="18"/>
        <v>46204.62226851852</v>
      </c>
      <c r="CN235">
        <f t="shared" si="19"/>
        <v>0</v>
      </c>
      <c r="CO235" t="str">
        <f>VLOOKUP(A235,Sheet1!$A$2:$B$221,2,0)</f>
        <v>East Zone</v>
      </c>
    </row>
    <row r="236" spans="1:93" x14ac:dyDescent="0.35">
      <c r="A236" t="s">
        <v>5023</v>
      </c>
      <c r="B236">
        <v>90</v>
      </c>
      <c r="C236" t="s">
        <v>9332</v>
      </c>
      <c r="D236" t="s">
        <v>678</v>
      </c>
      <c r="E236" t="s">
        <v>602</v>
      </c>
      <c r="F236" t="s">
        <v>603</v>
      </c>
      <c r="G236" t="s">
        <v>295</v>
      </c>
      <c r="H236" t="s">
        <v>5065</v>
      </c>
      <c r="I236">
        <v>640494</v>
      </c>
      <c r="J236" t="s">
        <v>5066</v>
      </c>
      <c r="K236" t="s">
        <v>5067</v>
      </c>
      <c r="L236" t="s">
        <v>4622</v>
      </c>
      <c r="M236" t="s">
        <v>5068</v>
      </c>
      <c r="N236">
        <v>45000</v>
      </c>
      <c r="O236" t="s">
        <v>4630</v>
      </c>
      <c r="P236" t="s">
        <v>4631</v>
      </c>
      <c r="Q236" t="s">
        <v>5071</v>
      </c>
      <c r="R236">
        <v>4246459055</v>
      </c>
      <c r="S236" s="14">
        <v>46204</v>
      </c>
      <c r="T236" t="s">
        <v>5070</v>
      </c>
      <c r="U236" s="31">
        <v>46204.622245370374</v>
      </c>
      <c r="AK236" s="14">
        <v>46204</v>
      </c>
      <c r="AL236" t="s">
        <v>5029</v>
      </c>
      <c r="AM236" s="31">
        <v>46204.660196759258</v>
      </c>
      <c r="AQ236" s="31">
        <v>46204.660196759258</v>
      </c>
      <c r="AR236" s="14">
        <v>46204</v>
      </c>
      <c r="AS236" t="s">
        <v>5029</v>
      </c>
      <c r="AT236" t="s">
        <v>603</v>
      </c>
      <c r="AU236" t="s">
        <v>678</v>
      </c>
      <c r="AV236" s="14">
        <v>46204</v>
      </c>
      <c r="AW236" t="s">
        <v>5030</v>
      </c>
      <c r="AX236" s="31">
        <v>46204.662326388891</v>
      </c>
      <c r="AY236" s="14">
        <v>46204</v>
      </c>
      <c r="AZ236" t="s">
        <v>933</v>
      </c>
      <c r="BA236" s="31">
        <v>46204.671261574076</v>
      </c>
      <c r="BB236" s="14">
        <v>46204</v>
      </c>
      <c r="BC236" t="s">
        <v>4716</v>
      </c>
      <c r="BD236" s="31">
        <v>46204.675937499997</v>
      </c>
      <c r="BE236" s="14">
        <v>46204</v>
      </c>
      <c r="BF236" t="s">
        <v>996</v>
      </c>
      <c r="BG236" s="31">
        <v>46204.690775462965</v>
      </c>
      <c r="BH236" s="14">
        <v>46204</v>
      </c>
      <c r="BI236" t="s">
        <v>996</v>
      </c>
      <c r="BJ236" s="31">
        <v>46204.691712962966</v>
      </c>
      <c r="BW236" s="14">
        <v>46204</v>
      </c>
      <c r="BX236" t="s">
        <v>997</v>
      </c>
      <c r="BY236" s="31">
        <v>46204.783495370371</v>
      </c>
      <c r="BZ236" s="14">
        <v>46204</v>
      </c>
      <c r="CA236" t="s">
        <v>995</v>
      </c>
      <c r="CB236" s="31">
        <v>46204.798090277778</v>
      </c>
      <c r="CF236" s="14">
        <v>46204</v>
      </c>
      <c r="CG236" t="s">
        <v>5030</v>
      </c>
      <c r="CH236" s="31">
        <v>46204.81181712963</v>
      </c>
      <c r="CM236" s="4">
        <f t="shared" si="18"/>
        <v>46204.622245370374</v>
      </c>
      <c r="CN236">
        <f t="shared" si="19"/>
        <v>0</v>
      </c>
      <c r="CO236" t="str">
        <f>VLOOKUP(A236,Sheet1!$A$2:$B$221,2,0)</f>
        <v>East Zone</v>
      </c>
    </row>
    <row r="237" spans="1:93" x14ac:dyDescent="0.35">
      <c r="A237" t="s">
        <v>5023</v>
      </c>
      <c r="B237">
        <v>90</v>
      </c>
      <c r="C237" t="s">
        <v>9332</v>
      </c>
      <c r="D237" t="s">
        <v>678</v>
      </c>
      <c r="E237" t="s">
        <v>602</v>
      </c>
      <c r="F237" t="s">
        <v>603</v>
      </c>
      <c r="G237" t="s">
        <v>295</v>
      </c>
      <c r="H237" t="s">
        <v>5072</v>
      </c>
      <c r="I237">
        <v>728670</v>
      </c>
      <c r="J237" t="s">
        <v>5066</v>
      </c>
      <c r="K237" t="s">
        <v>5067</v>
      </c>
      <c r="L237" t="s">
        <v>4622</v>
      </c>
      <c r="M237" t="s">
        <v>5073</v>
      </c>
      <c r="N237">
        <v>55000</v>
      </c>
      <c r="O237" t="s">
        <v>4041</v>
      </c>
      <c r="P237" t="s">
        <v>4042</v>
      </c>
      <c r="Q237" t="s">
        <v>5074</v>
      </c>
      <c r="R237">
        <v>3858479332</v>
      </c>
      <c r="S237" s="14">
        <v>46206</v>
      </c>
      <c r="T237" t="s">
        <v>5070</v>
      </c>
      <c r="U237" s="31">
        <v>46206.603738425925</v>
      </c>
      <c r="AK237" s="14">
        <v>46206</v>
      </c>
      <c r="AL237" t="s">
        <v>5030</v>
      </c>
      <c r="AM237" s="31">
        <v>46206.653449074074</v>
      </c>
      <c r="AQ237" s="31">
        <v>46206.653449074074</v>
      </c>
      <c r="AR237" s="14">
        <v>46206</v>
      </c>
      <c r="AS237" t="s">
        <v>5030</v>
      </c>
      <c r="AT237" t="s">
        <v>5036</v>
      </c>
      <c r="AU237" t="s">
        <v>677</v>
      </c>
      <c r="AV237" s="14">
        <v>46206</v>
      </c>
      <c r="AW237" t="s">
        <v>5030</v>
      </c>
      <c r="AX237" s="31">
        <v>46206.653819444444</v>
      </c>
      <c r="AY237" s="14">
        <v>46206</v>
      </c>
      <c r="AZ237" t="s">
        <v>933</v>
      </c>
      <c r="BA237" s="31">
        <v>46206.662210648145</v>
      </c>
      <c r="BB237" s="14">
        <v>46206</v>
      </c>
      <c r="BC237" t="s">
        <v>4965</v>
      </c>
      <c r="BD237" s="31">
        <v>46206.677893518521</v>
      </c>
      <c r="BE237" s="14">
        <v>46206</v>
      </c>
      <c r="BF237" t="s">
        <v>997</v>
      </c>
      <c r="BG237" s="31">
        <v>46206.729756944442</v>
      </c>
      <c r="BH237" s="14">
        <v>46206</v>
      </c>
      <c r="BI237" t="s">
        <v>997</v>
      </c>
      <c r="BJ237" s="31">
        <v>46206.729872685188</v>
      </c>
      <c r="BW237" s="14">
        <v>46206</v>
      </c>
      <c r="BX237" t="s">
        <v>997</v>
      </c>
      <c r="BY237" s="31">
        <v>46206.736354166664</v>
      </c>
      <c r="BZ237" s="14">
        <v>46206</v>
      </c>
      <c r="CA237" t="s">
        <v>995</v>
      </c>
      <c r="CB237" s="31">
        <v>46206.779282407406</v>
      </c>
      <c r="CF237" s="14">
        <v>46206</v>
      </c>
      <c r="CG237" t="s">
        <v>5030</v>
      </c>
      <c r="CH237" s="31">
        <v>46206.78396990741</v>
      </c>
      <c r="CM237" s="4">
        <f t="shared" si="18"/>
        <v>46206.603738425925</v>
      </c>
      <c r="CN237">
        <f t="shared" si="19"/>
        <v>0</v>
      </c>
      <c r="CO237" t="str">
        <f>VLOOKUP(A237,Sheet1!$A$2:$B$221,2,0)</f>
        <v>East Zone</v>
      </c>
    </row>
    <row r="238" spans="1:93" x14ac:dyDescent="0.35">
      <c r="A238" t="s">
        <v>5023</v>
      </c>
      <c r="B238">
        <v>90</v>
      </c>
      <c r="C238" t="s">
        <v>9332</v>
      </c>
      <c r="D238" t="s">
        <v>678</v>
      </c>
      <c r="E238" t="s">
        <v>602</v>
      </c>
      <c r="F238" t="s">
        <v>603</v>
      </c>
      <c r="G238" t="s">
        <v>295</v>
      </c>
      <c r="H238" t="s">
        <v>11900</v>
      </c>
      <c r="I238">
        <v>740020</v>
      </c>
      <c r="J238" t="s">
        <v>5066</v>
      </c>
      <c r="K238" t="s">
        <v>5067</v>
      </c>
      <c r="L238" t="s">
        <v>4622</v>
      </c>
      <c r="M238" t="s">
        <v>11901</v>
      </c>
      <c r="N238">
        <v>55000</v>
      </c>
      <c r="O238" t="s">
        <v>4041</v>
      </c>
      <c r="P238" t="s">
        <v>4042</v>
      </c>
      <c r="Q238" t="s">
        <v>10757</v>
      </c>
      <c r="R238">
        <v>8922238910</v>
      </c>
      <c r="S238" s="14">
        <v>46210</v>
      </c>
      <c r="T238" t="s">
        <v>5070</v>
      </c>
      <c r="U238" s="31">
        <v>46210.438564814816</v>
      </c>
      <c r="AK238" s="14">
        <v>46210</v>
      </c>
      <c r="AL238" t="s">
        <v>5030</v>
      </c>
      <c r="AM238" s="31">
        <v>46210.552997685183</v>
      </c>
      <c r="AQ238" s="31">
        <v>46210.552997685183</v>
      </c>
      <c r="AR238" s="14">
        <v>46210</v>
      </c>
      <c r="AS238" t="s">
        <v>5030</v>
      </c>
      <c r="AT238" t="s">
        <v>5036</v>
      </c>
      <c r="AU238" t="s">
        <v>677</v>
      </c>
      <c r="AV238" s="14">
        <v>46210</v>
      </c>
      <c r="AW238" t="s">
        <v>5030</v>
      </c>
      <c r="AX238" s="31">
        <v>46210.553379629629</v>
      </c>
      <c r="AY238" s="14">
        <v>46210</v>
      </c>
      <c r="AZ238" t="s">
        <v>933</v>
      </c>
      <c r="BA238" s="31">
        <v>46210.568657407406</v>
      </c>
      <c r="BB238" s="14">
        <v>46210</v>
      </c>
      <c r="BC238" t="s">
        <v>4788</v>
      </c>
      <c r="BD238" s="31">
        <v>46210.615937499999</v>
      </c>
      <c r="BE238" s="14">
        <v>46210</v>
      </c>
      <c r="BF238" t="s">
        <v>996</v>
      </c>
      <c r="BG238" s="31">
        <v>46210.652013888888</v>
      </c>
      <c r="BH238" s="14">
        <v>46210</v>
      </c>
      <c r="BI238" t="s">
        <v>996</v>
      </c>
      <c r="BJ238" s="31">
        <v>46210.652962962966</v>
      </c>
      <c r="BW238" s="14">
        <v>46210</v>
      </c>
      <c r="BX238" t="s">
        <v>996</v>
      </c>
      <c r="BY238" s="31">
        <v>46210.66510416667</v>
      </c>
      <c r="BZ238" s="14">
        <v>46210</v>
      </c>
      <c r="CA238" t="s">
        <v>995</v>
      </c>
      <c r="CB238" s="31">
        <v>46210.704780092594</v>
      </c>
      <c r="CM238" s="4">
        <f t="shared" si="18"/>
        <v>46210.438564814816</v>
      </c>
      <c r="CN238">
        <f t="shared" si="19"/>
        <v>0</v>
      </c>
      <c r="CO238" t="str">
        <f>VLOOKUP(A238,Sheet1!$A$2:$B$221,2,0)</f>
        <v>East Zone</v>
      </c>
    </row>
    <row r="239" spans="1:93" x14ac:dyDescent="0.35">
      <c r="A239" t="s">
        <v>5075</v>
      </c>
      <c r="B239">
        <v>94</v>
      </c>
      <c r="C239" t="s">
        <v>9332</v>
      </c>
      <c r="D239" t="s">
        <v>678</v>
      </c>
      <c r="E239" t="s">
        <v>350</v>
      </c>
      <c r="F239" t="s">
        <v>351</v>
      </c>
      <c r="G239" t="s">
        <v>358</v>
      </c>
      <c r="H239" t="s">
        <v>5076</v>
      </c>
      <c r="I239">
        <v>26697</v>
      </c>
      <c r="J239" t="s">
        <v>1061</v>
      </c>
      <c r="K239" t="s">
        <v>4253</v>
      </c>
      <c r="L239" t="s">
        <v>4622</v>
      </c>
      <c r="M239" t="s">
        <v>5077</v>
      </c>
      <c r="N239">
        <v>45000</v>
      </c>
      <c r="O239" t="s">
        <v>4630</v>
      </c>
      <c r="P239" t="s">
        <v>4631</v>
      </c>
      <c r="Q239" t="s">
        <v>5078</v>
      </c>
      <c r="R239">
        <v>4449835442</v>
      </c>
      <c r="S239" s="14">
        <v>46206</v>
      </c>
      <c r="T239" t="s">
        <v>5079</v>
      </c>
      <c r="U239" s="31">
        <v>46206.405370370368</v>
      </c>
      <c r="AK239" s="14">
        <v>46206</v>
      </c>
      <c r="AL239" t="s">
        <v>1014</v>
      </c>
      <c r="AM239" s="31">
        <v>46206.59611111111</v>
      </c>
      <c r="AQ239" s="31">
        <v>46206.59611111111</v>
      </c>
      <c r="AR239" s="14">
        <v>46206</v>
      </c>
      <c r="AS239" t="s">
        <v>1014</v>
      </c>
      <c r="AT239" t="s">
        <v>5080</v>
      </c>
      <c r="AU239" t="s">
        <v>677</v>
      </c>
      <c r="AV239" s="14">
        <v>46206</v>
      </c>
      <c r="AW239" t="s">
        <v>1014</v>
      </c>
      <c r="AX239" s="31">
        <v>46206.624027777776</v>
      </c>
      <c r="AY239" s="14">
        <v>46206</v>
      </c>
      <c r="AZ239" t="s">
        <v>933</v>
      </c>
      <c r="BA239" s="31">
        <v>46206.631041666667</v>
      </c>
      <c r="BB239" s="14">
        <v>46206</v>
      </c>
      <c r="BC239" t="s">
        <v>4643</v>
      </c>
      <c r="BD239" s="31">
        <v>46206.642870370371</v>
      </c>
      <c r="BE239" s="14">
        <v>46206</v>
      </c>
      <c r="BF239" t="s">
        <v>943</v>
      </c>
      <c r="BG239" s="31">
        <v>46206.691006944442</v>
      </c>
      <c r="BH239" s="14">
        <v>46206</v>
      </c>
      <c r="BI239" t="s">
        <v>955</v>
      </c>
      <c r="BJ239" s="31">
        <v>46206.728518518517</v>
      </c>
      <c r="BK239" s="14">
        <v>46206</v>
      </c>
      <c r="BL239" t="s">
        <v>943</v>
      </c>
      <c r="BM239" s="31">
        <v>46206.712233796294</v>
      </c>
      <c r="BW239" s="14">
        <v>46206</v>
      </c>
      <c r="BX239" t="s">
        <v>955</v>
      </c>
      <c r="BY239" s="31">
        <v>46206.730543981481</v>
      </c>
      <c r="BZ239" s="14">
        <v>46206</v>
      </c>
      <c r="CA239" t="s">
        <v>944</v>
      </c>
      <c r="CB239" s="31">
        <v>46206.739166666666</v>
      </c>
      <c r="CF239" s="14">
        <v>46206</v>
      </c>
      <c r="CG239" t="s">
        <v>1014</v>
      </c>
      <c r="CH239" s="31">
        <v>46206.805648148147</v>
      </c>
      <c r="CM239" s="4">
        <f t="shared" si="18"/>
        <v>46206.405370370368</v>
      </c>
      <c r="CN239">
        <f t="shared" si="19"/>
        <v>0</v>
      </c>
      <c r="CO239" t="str">
        <f>VLOOKUP(A239,Sheet1!$A$2:$B$221,2,0)</f>
        <v>East Zone</v>
      </c>
    </row>
    <row r="240" spans="1:93" x14ac:dyDescent="0.35">
      <c r="A240" t="s">
        <v>5075</v>
      </c>
      <c r="B240">
        <v>94</v>
      </c>
      <c r="C240" t="s">
        <v>9332</v>
      </c>
      <c r="D240" t="s">
        <v>678</v>
      </c>
      <c r="E240" t="s">
        <v>350</v>
      </c>
      <c r="F240" t="s">
        <v>351</v>
      </c>
      <c r="G240" t="s">
        <v>358</v>
      </c>
      <c r="H240" t="s">
        <v>5076</v>
      </c>
      <c r="I240">
        <v>26697</v>
      </c>
      <c r="J240" t="s">
        <v>1061</v>
      </c>
      <c r="K240" t="s">
        <v>4253</v>
      </c>
      <c r="L240" t="s">
        <v>4622</v>
      </c>
      <c r="M240" t="s">
        <v>5077</v>
      </c>
      <c r="N240">
        <v>45000</v>
      </c>
      <c r="O240" t="s">
        <v>4630</v>
      </c>
      <c r="P240" t="s">
        <v>4631</v>
      </c>
      <c r="Q240" t="s">
        <v>5081</v>
      </c>
      <c r="R240">
        <v>7273234954</v>
      </c>
      <c r="S240" s="14">
        <v>46206</v>
      </c>
      <c r="T240" t="s">
        <v>5079</v>
      </c>
      <c r="U240" s="31">
        <v>46206.405393518522</v>
      </c>
      <c r="AK240" s="14">
        <v>46206</v>
      </c>
      <c r="AL240" t="s">
        <v>1014</v>
      </c>
      <c r="AM240" s="31">
        <v>46206.596087962964</v>
      </c>
      <c r="AQ240" s="31">
        <v>46206.596087962964</v>
      </c>
      <c r="AR240" s="14">
        <v>46206</v>
      </c>
      <c r="AS240" t="s">
        <v>1014</v>
      </c>
      <c r="AT240" t="s">
        <v>5080</v>
      </c>
      <c r="AU240" t="s">
        <v>677</v>
      </c>
      <c r="AV240" s="14">
        <v>46206</v>
      </c>
      <c r="AW240" t="s">
        <v>1014</v>
      </c>
      <c r="AX240" s="31">
        <v>46206.62400462963</v>
      </c>
      <c r="AY240" s="14">
        <v>46206</v>
      </c>
      <c r="AZ240" t="s">
        <v>933</v>
      </c>
      <c r="BA240" s="31">
        <v>46206.631041666667</v>
      </c>
      <c r="BB240" s="14">
        <v>46206</v>
      </c>
      <c r="BC240" t="s">
        <v>4643</v>
      </c>
      <c r="BD240" s="31">
        <v>46206.642858796295</v>
      </c>
      <c r="BE240" s="14">
        <v>46206</v>
      </c>
      <c r="BF240" t="s">
        <v>943</v>
      </c>
      <c r="BG240" s="31">
        <v>46206.690995370373</v>
      </c>
      <c r="BH240" s="14">
        <v>46206</v>
      </c>
      <c r="BI240" t="s">
        <v>955</v>
      </c>
      <c r="BJ240" s="31">
        <v>46206.728495370371</v>
      </c>
      <c r="BK240" s="14">
        <v>46206</v>
      </c>
      <c r="BL240" t="s">
        <v>943</v>
      </c>
      <c r="BM240" s="31">
        <v>46206.712210648147</v>
      </c>
      <c r="BW240" s="14">
        <v>46206</v>
      </c>
      <c r="BX240" t="s">
        <v>955</v>
      </c>
      <c r="BY240" s="31">
        <v>46206.730520833335</v>
      </c>
      <c r="BZ240" s="14">
        <v>46206</v>
      </c>
      <c r="CA240" t="s">
        <v>944</v>
      </c>
      <c r="CB240" s="31">
        <v>46206.739166666666</v>
      </c>
      <c r="CF240" s="14">
        <v>46206</v>
      </c>
      <c r="CG240" t="s">
        <v>1014</v>
      </c>
      <c r="CH240" s="31">
        <v>46206.805648148147</v>
      </c>
      <c r="CM240" s="4">
        <f t="shared" si="18"/>
        <v>46206.405393518522</v>
      </c>
      <c r="CN240">
        <f t="shared" si="19"/>
        <v>0</v>
      </c>
      <c r="CO240" t="str">
        <f>VLOOKUP(A240,Sheet1!$A$2:$B$221,2,0)</f>
        <v>East Zone</v>
      </c>
    </row>
    <row r="241" spans="1:93" x14ac:dyDescent="0.35">
      <c r="A241" t="s">
        <v>5075</v>
      </c>
      <c r="B241">
        <v>94</v>
      </c>
      <c r="C241" t="s">
        <v>9332</v>
      </c>
      <c r="D241" t="s">
        <v>678</v>
      </c>
      <c r="E241" t="s">
        <v>350</v>
      </c>
      <c r="F241" t="s">
        <v>351</v>
      </c>
      <c r="G241" t="s">
        <v>358</v>
      </c>
      <c r="H241" t="s">
        <v>5082</v>
      </c>
      <c r="I241">
        <v>78216</v>
      </c>
      <c r="J241" t="s">
        <v>5083</v>
      </c>
      <c r="K241" t="s">
        <v>5084</v>
      </c>
      <c r="L241" t="s">
        <v>4622</v>
      </c>
      <c r="M241" t="s">
        <v>5085</v>
      </c>
      <c r="N241">
        <v>45000</v>
      </c>
      <c r="O241" t="s">
        <v>4630</v>
      </c>
      <c r="P241" t="s">
        <v>4631</v>
      </c>
      <c r="Q241" t="s">
        <v>1102</v>
      </c>
      <c r="R241">
        <v>5382598596</v>
      </c>
      <c r="S241" s="14">
        <v>46205</v>
      </c>
      <c r="T241" t="s">
        <v>5086</v>
      </c>
      <c r="U241" s="31">
        <v>46205.776724537034</v>
      </c>
      <c r="AK241" s="14">
        <v>46206</v>
      </c>
      <c r="AL241" t="s">
        <v>1012</v>
      </c>
      <c r="AM241" s="31">
        <v>46206.387592592589</v>
      </c>
      <c r="AQ241" s="31">
        <v>46206.387592592589</v>
      </c>
      <c r="AR241" s="14">
        <v>46206</v>
      </c>
      <c r="AS241" t="s">
        <v>1012</v>
      </c>
      <c r="AT241" t="s">
        <v>351</v>
      </c>
      <c r="AU241" t="s">
        <v>678</v>
      </c>
      <c r="AV241" s="14">
        <v>46206</v>
      </c>
      <c r="AW241" t="s">
        <v>5086</v>
      </c>
      <c r="AX241" s="31">
        <v>46206.405416666668</v>
      </c>
      <c r="AY241" s="14">
        <v>46206</v>
      </c>
      <c r="AZ241" t="s">
        <v>933</v>
      </c>
      <c r="BA241" s="31">
        <v>46206.432025462964</v>
      </c>
      <c r="BB241" s="14">
        <v>46206</v>
      </c>
      <c r="BC241" t="s">
        <v>4716</v>
      </c>
      <c r="BD241" s="31">
        <v>46206.453761574077</v>
      </c>
      <c r="BE241" s="14">
        <v>46206</v>
      </c>
      <c r="BF241" t="s">
        <v>943</v>
      </c>
      <c r="BG241" s="31">
        <v>46206.470729166664</v>
      </c>
      <c r="BH241" s="14">
        <v>46206</v>
      </c>
      <c r="BI241" t="s">
        <v>943</v>
      </c>
      <c r="BJ241" s="31">
        <v>46206.484479166669</v>
      </c>
      <c r="BW241" s="14">
        <v>46206</v>
      </c>
      <c r="BX241" t="s">
        <v>943</v>
      </c>
      <c r="BY241" s="31">
        <v>46206.490937499999</v>
      </c>
      <c r="BZ241" s="14">
        <v>46206</v>
      </c>
      <c r="CA241" t="s">
        <v>944</v>
      </c>
      <c r="CB241" s="31">
        <v>46206.499236111114</v>
      </c>
      <c r="CF241" s="14">
        <v>46206</v>
      </c>
      <c r="CG241" t="s">
        <v>1014</v>
      </c>
      <c r="CH241" s="31">
        <v>46206.697789351849</v>
      </c>
      <c r="CM241" s="4">
        <f t="shared" si="18"/>
        <v>46205.776724537034</v>
      </c>
      <c r="CN241">
        <f t="shared" si="19"/>
        <v>1</v>
      </c>
      <c r="CO241" t="str">
        <f>VLOOKUP(A241,Sheet1!$A$2:$B$221,2,0)</f>
        <v>East Zone</v>
      </c>
    </row>
    <row r="242" spans="1:93" x14ac:dyDescent="0.35">
      <c r="A242" t="s">
        <v>5075</v>
      </c>
      <c r="B242">
        <v>94</v>
      </c>
      <c r="C242" t="s">
        <v>9332</v>
      </c>
      <c r="D242" t="s">
        <v>678</v>
      </c>
      <c r="E242" t="s">
        <v>350</v>
      </c>
      <c r="F242" t="s">
        <v>351</v>
      </c>
      <c r="G242" t="s">
        <v>358</v>
      </c>
      <c r="H242" t="s">
        <v>4251</v>
      </c>
      <c r="I242">
        <v>84733</v>
      </c>
      <c r="J242" t="s">
        <v>1061</v>
      </c>
      <c r="K242" t="s">
        <v>4253</v>
      </c>
      <c r="L242" t="s">
        <v>4622</v>
      </c>
      <c r="M242" t="s">
        <v>5087</v>
      </c>
      <c r="N242">
        <v>60000</v>
      </c>
      <c r="O242" t="s">
        <v>982</v>
      </c>
      <c r="P242" t="s">
        <v>983</v>
      </c>
      <c r="Q242" t="s">
        <v>4252</v>
      </c>
      <c r="R242">
        <v>7858843844</v>
      </c>
      <c r="S242" s="14">
        <v>46205</v>
      </c>
      <c r="T242" t="s">
        <v>5079</v>
      </c>
      <c r="U242" s="31">
        <v>46205.506041666667</v>
      </c>
      <c r="AK242" s="14">
        <v>46205</v>
      </c>
      <c r="AL242" t="s">
        <v>1014</v>
      </c>
      <c r="AM242" s="31">
        <v>46205.685393518521</v>
      </c>
      <c r="AQ242" s="31">
        <v>46205.685393518521</v>
      </c>
      <c r="AR242" s="14">
        <v>46205</v>
      </c>
      <c r="AS242" t="s">
        <v>1014</v>
      </c>
      <c r="AT242" t="s">
        <v>5080</v>
      </c>
      <c r="AU242" t="s">
        <v>677</v>
      </c>
      <c r="AV242" s="14">
        <v>46205</v>
      </c>
      <c r="AW242" t="s">
        <v>1014</v>
      </c>
      <c r="AX242" s="31">
        <v>46205.685868055552</v>
      </c>
      <c r="AY242" s="14">
        <v>46205</v>
      </c>
      <c r="AZ242" t="s">
        <v>933</v>
      </c>
      <c r="BA242" s="31">
        <v>46205.691967592589</v>
      </c>
      <c r="BB242" s="14">
        <v>46205</v>
      </c>
      <c r="BC242" t="s">
        <v>4788</v>
      </c>
      <c r="BD242" s="31">
        <v>46205.698368055557</v>
      </c>
      <c r="BE242" s="14">
        <v>46205</v>
      </c>
      <c r="BF242" t="s">
        <v>943</v>
      </c>
      <c r="BG242" s="31">
        <v>46205.736168981479</v>
      </c>
      <c r="BH242" s="14">
        <v>46205</v>
      </c>
      <c r="BI242" t="s">
        <v>943</v>
      </c>
      <c r="BJ242" s="31">
        <v>46205.768414351849</v>
      </c>
      <c r="BW242" s="14">
        <v>46205</v>
      </c>
      <c r="BX242" t="s">
        <v>943</v>
      </c>
      <c r="BY242" s="31">
        <v>46205.774155092593</v>
      </c>
      <c r="BZ242" s="14">
        <v>46205</v>
      </c>
      <c r="CA242" t="s">
        <v>938</v>
      </c>
      <c r="CB242" s="31">
        <v>46205.780960648146</v>
      </c>
      <c r="CF242" s="14">
        <v>46205</v>
      </c>
      <c r="CG242" t="s">
        <v>1014</v>
      </c>
      <c r="CH242" s="31">
        <v>46205.815428240741</v>
      </c>
      <c r="CM242" s="4">
        <f t="shared" si="18"/>
        <v>46205.506041666667</v>
      </c>
      <c r="CN242">
        <f t="shared" si="19"/>
        <v>0</v>
      </c>
      <c r="CO242" t="str">
        <f>VLOOKUP(A242,Sheet1!$A$2:$B$221,2,0)</f>
        <v>East Zone</v>
      </c>
    </row>
    <row r="243" spans="1:93" x14ac:dyDescent="0.35">
      <c r="A243" t="s">
        <v>5075</v>
      </c>
      <c r="B243">
        <v>94</v>
      </c>
      <c r="C243" t="s">
        <v>9332</v>
      </c>
      <c r="D243" t="s">
        <v>678</v>
      </c>
      <c r="E243" t="s">
        <v>350</v>
      </c>
      <c r="F243" t="s">
        <v>351</v>
      </c>
      <c r="G243" t="s">
        <v>358</v>
      </c>
      <c r="H243" t="s">
        <v>10031</v>
      </c>
      <c r="I243">
        <v>317360</v>
      </c>
      <c r="J243" t="s">
        <v>5094</v>
      </c>
      <c r="K243" t="s">
        <v>5095</v>
      </c>
      <c r="L243" t="s">
        <v>4622</v>
      </c>
      <c r="M243" t="s">
        <v>10032</v>
      </c>
      <c r="N243">
        <v>50000</v>
      </c>
      <c r="O243" t="s">
        <v>934</v>
      </c>
      <c r="P243" t="s">
        <v>935</v>
      </c>
      <c r="Q243" t="s">
        <v>11902</v>
      </c>
      <c r="R243">
        <v>4597818562</v>
      </c>
      <c r="S243" s="14">
        <v>46209</v>
      </c>
      <c r="T243" t="s">
        <v>5098</v>
      </c>
      <c r="U243" s="31">
        <v>46209.708460648151</v>
      </c>
      <c r="AK243" s="14">
        <v>46209</v>
      </c>
      <c r="AL243" t="s">
        <v>1012</v>
      </c>
      <c r="AM243" s="31">
        <v>46209.769224537034</v>
      </c>
      <c r="AQ243" s="31">
        <v>46209.769224537034</v>
      </c>
      <c r="AR243" s="14">
        <v>46209</v>
      </c>
      <c r="AS243" t="s">
        <v>1012</v>
      </c>
      <c r="AT243" t="s">
        <v>351</v>
      </c>
      <c r="AU243" t="s">
        <v>678</v>
      </c>
      <c r="AV243" s="14">
        <v>46209</v>
      </c>
      <c r="AW243" t="s">
        <v>1012</v>
      </c>
      <c r="AX243" s="31">
        <v>46209.769629629627</v>
      </c>
      <c r="AY243" s="14">
        <v>46210</v>
      </c>
      <c r="AZ243" t="s">
        <v>933</v>
      </c>
      <c r="BA243" s="31">
        <v>46210.379756944443</v>
      </c>
      <c r="BB243" s="14">
        <v>46210</v>
      </c>
      <c r="BC243" t="s">
        <v>4657</v>
      </c>
      <c r="BD243" s="31">
        <v>46210.42597222222</v>
      </c>
      <c r="BE243" s="14">
        <v>46210</v>
      </c>
      <c r="BF243" t="s">
        <v>942</v>
      </c>
      <c r="BG243" s="31">
        <v>46210.468414351853</v>
      </c>
      <c r="BH243" s="14">
        <v>46210</v>
      </c>
      <c r="BI243" t="s">
        <v>942</v>
      </c>
      <c r="BJ243" s="31">
        <v>46210.469710648147</v>
      </c>
      <c r="BW243" s="14">
        <v>46210</v>
      </c>
      <c r="BX243" t="s">
        <v>942</v>
      </c>
      <c r="BY243" s="31">
        <v>46210.494062500002</v>
      </c>
      <c r="BZ243" s="14">
        <v>46210</v>
      </c>
      <c r="CA243" t="s">
        <v>2404</v>
      </c>
      <c r="CB243" s="31">
        <v>46210.514930555553</v>
      </c>
      <c r="CF243" s="14">
        <v>46210</v>
      </c>
      <c r="CG243" t="s">
        <v>1014</v>
      </c>
      <c r="CH243" s="31">
        <v>46210.796122685184</v>
      </c>
      <c r="CM243" s="4">
        <f t="shared" si="18"/>
        <v>46209.708460648151</v>
      </c>
      <c r="CN243">
        <f t="shared" si="19"/>
        <v>0</v>
      </c>
      <c r="CO243" t="str">
        <f>VLOOKUP(A243,Sheet1!$A$2:$B$221,2,0)</f>
        <v>East Zone</v>
      </c>
    </row>
    <row r="244" spans="1:93" x14ac:dyDescent="0.35">
      <c r="A244" t="s">
        <v>5075</v>
      </c>
      <c r="B244">
        <v>94</v>
      </c>
      <c r="C244" t="s">
        <v>9332</v>
      </c>
      <c r="D244" t="s">
        <v>678</v>
      </c>
      <c r="E244" t="s">
        <v>350</v>
      </c>
      <c r="F244" t="s">
        <v>351</v>
      </c>
      <c r="G244" t="s">
        <v>358</v>
      </c>
      <c r="H244" t="s">
        <v>10033</v>
      </c>
      <c r="I244">
        <v>351105</v>
      </c>
      <c r="J244" t="s">
        <v>5094</v>
      </c>
      <c r="K244" t="s">
        <v>5095</v>
      </c>
      <c r="L244" t="s">
        <v>4622</v>
      </c>
      <c r="M244" t="s">
        <v>10034</v>
      </c>
      <c r="N244">
        <v>50000</v>
      </c>
      <c r="O244" t="s">
        <v>9895</v>
      </c>
      <c r="P244" t="s">
        <v>9896</v>
      </c>
      <c r="Q244" t="s">
        <v>10035</v>
      </c>
      <c r="R244">
        <v>4476894802</v>
      </c>
      <c r="S244" s="14">
        <v>46209</v>
      </c>
      <c r="T244" t="s">
        <v>5098</v>
      </c>
      <c r="U244" s="31">
        <v>46209.457650462966</v>
      </c>
      <c r="AK244" s="14">
        <v>46209</v>
      </c>
      <c r="AL244" t="s">
        <v>1012</v>
      </c>
      <c r="AM244" s="31">
        <v>46209.563194444447</v>
      </c>
      <c r="AQ244" s="31">
        <v>46209.563194444447</v>
      </c>
      <c r="AR244" s="14">
        <v>46209</v>
      </c>
      <c r="AS244" t="s">
        <v>1012</v>
      </c>
      <c r="AT244" t="s">
        <v>351</v>
      </c>
      <c r="AU244" t="s">
        <v>678</v>
      </c>
      <c r="AV244" s="14">
        <v>46209</v>
      </c>
      <c r="AW244" t="s">
        <v>1012</v>
      </c>
      <c r="AX244" s="31">
        <v>46209.563877314817</v>
      </c>
      <c r="AY244" s="14">
        <v>46209</v>
      </c>
      <c r="AZ244" t="s">
        <v>933</v>
      </c>
      <c r="BA244" s="31">
        <v>46209.571423611109</v>
      </c>
      <c r="BB244" s="14">
        <v>46209</v>
      </c>
      <c r="BC244" t="s">
        <v>4701</v>
      </c>
      <c r="BD244" s="31">
        <v>46209.614814814813</v>
      </c>
      <c r="BE244" s="14">
        <v>46209</v>
      </c>
      <c r="BF244" t="s">
        <v>937</v>
      </c>
      <c r="BG244" s="31">
        <v>46209.624409722222</v>
      </c>
      <c r="BH244" s="14">
        <v>46209</v>
      </c>
      <c r="BI244" t="s">
        <v>937</v>
      </c>
      <c r="BJ244" s="31">
        <v>46209.625671296293</v>
      </c>
      <c r="BW244" s="14">
        <v>46209</v>
      </c>
      <c r="BX244" t="s">
        <v>937</v>
      </c>
      <c r="BY244" s="31">
        <v>46209.641365740739</v>
      </c>
      <c r="BZ244" s="14">
        <v>46209</v>
      </c>
      <c r="CA244" t="s">
        <v>944</v>
      </c>
      <c r="CB244" s="31">
        <v>46209.647858796299</v>
      </c>
      <c r="CF244" s="14">
        <v>46209</v>
      </c>
      <c r="CG244" t="s">
        <v>1014</v>
      </c>
      <c r="CH244" s="31">
        <v>46209.768414351849</v>
      </c>
      <c r="CM244" s="4">
        <f t="shared" si="18"/>
        <v>46209.457650462966</v>
      </c>
      <c r="CN244">
        <f t="shared" si="19"/>
        <v>0</v>
      </c>
      <c r="CO244" t="str">
        <f>VLOOKUP(A244,Sheet1!$A$2:$B$221,2,0)</f>
        <v>East Zone</v>
      </c>
    </row>
    <row r="245" spans="1:93" x14ac:dyDescent="0.35">
      <c r="A245" t="s">
        <v>5075</v>
      </c>
      <c r="B245">
        <v>94</v>
      </c>
      <c r="C245" t="s">
        <v>9332</v>
      </c>
      <c r="D245" t="s">
        <v>678</v>
      </c>
      <c r="E245" t="s">
        <v>350</v>
      </c>
      <c r="F245" t="s">
        <v>351</v>
      </c>
      <c r="G245" t="s">
        <v>358</v>
      </c>
      <c r="H245" t="s">
        <v>10036</v>
      </c>
      <c r="I245">
        <v>397660</v>
      </c>
      <c r="J245" t="s">
        <v>120</v>
      </c>
      <c r="K245" t="s">
        <v>1634</v>
      </c>
      <c r="L245" t="s">
        <v>4622</v>
      </c>
      <c r="M245" t="s">
        <v>11903</v>
      </c>
      <c r="N245">
        <v>45000</v>
      </c>
      <c r="O245" t="s">
        <v>4630</v>
      </c>
      <c r="P245" t="s">
        <v>4631</v>
      </c>
      <c r="Q245" t="s">
        <v>11904</v>
      </c>
      <c r="R245">
        <v>7100298757</v>
      </c>
      <c r="S245" s="14">
        <v>46210</v>
      </c>
      <c r="T245" t="s">
        <v>5092</v>
      </c>
      <c r="U245" s="31">
        <v>46210.613379629627</v>
      </c>
      <c r="AK245" s="14">
        <v>46210</v>
      </c>
      <c r="AL245" t="s">
        <v>1012</v>
      </c>
      <c r="AM245" s="31">
        <v>46210.642997685187</v>
      </c>
      <c r="AQ245" s="31">
        <v>46210.642997685187</v>
      </c>
      <c r="AR245" s="14">
        <v>46210</v>
      </c>
      <c r="AS245" t="s">
        <v>1012</v>
      </c>
      <c r="AT245" t="s">
        <v>351</v>
      </c>
      <c r="AU245" t="s">
        <v>678</v>
      </c>
      <c r="AV245" s="14">
        <v>46210</v>
      </c>
      <c r="AW245" t="s">
        <v>5092</v>
      </c>
      <c r="AX245" s="31">
        <v>46210.65388888889</v>
      </c>
      <c r="AY245" s="14">
        <v>46210</v>
      </c>
      <c r="AZ245" t="s">
        <v>933</v>
      </c>
      <c r="BA245" s="31">
        <v>46210.662361111114</v>
      </c>
      <c r="BB245" s="14">
        <v>46210</v>
      </c>
      <c r="BC245" t="s">
        <v>4663</v>
      </c>
      <c r="BD245" s="31">
        <v>46210.696331018517</v>
      </c>
      <c r="BE245" s="14">
        <v>46210</v>
      </c>
      <c r="BF245" t="s">
        <v>972</v>
      </c>
      <c r="BG245" s="31">
        <v>46210.762152777781</v>
      </c>
      <c r="BH245" s="14">
        <v>46210</v>
      </c>
      <c r="BI245" t="s">
        <v>972</v>
      </c>
      <c r="BJ245" s="31">
        <v>46210.763298611113</v>
      </c>
      <c r="BW245" s="14">
        <v>46210</v>
      </c>
      <c r="BX245" t="s">
        <v>972</v>
      </c>
      <c r="BY245" s="31">
        <v>46210.772222222222</v>
      </c>
      <c r="BZ245" s="14">
        <v>46210</v>
      </c>
      <c r="CA245" t="s">
        <v>944</v>
      </c>
      <c r="CB245" s="31">
        <v>46210.785104166665</v>
      </c>
      <c r="CF245" s="14">
        <v>46210</v>
      </c>
      <c r="CG245" t="s">
        <v>1014</v>
      </c>
      <c r="CH245" s="31">
        <v>46210.812303240738</v>
      </c>
      <c r="CM245" s="4">
        <f t="shared" si="18"/>
        <v>46210.613379629627</v>
      </c>
      <c r="CN245">
        <f t="shared" si="19"/>
        <v>0</v>
      </c>
      <c r="CO245" t="str">
        <f>VLOOKUP(A245,Sheet1!$A$2:$B$221,2,0)</f>
        <v>East Zone</v>
      </c>
    </row>
    <row r="246" spans="1:93" x14ac:dyDescent="0.35">
      <c r="A246" t="s">
        <v>5075</v>
      </c>
      <c r="B246">
        <v>94</v>
      </c>
      <c r="C246" t="s">
        <v>9332</v>
      </c>
      <c r="D246" t="s">
        <v>678</v>
      </c>
      <c r="E246" t="s">
        <v>350</v>
      </c>
      <c r="F246" t="s">
        <v>351</v>
      </c>
      <c r="G246" t="s">
        <v>358</v>
      </c>
      <c r="H246" t="s">
        <v>11905</v>
      </c>
      <c r="I246">
        <v>478171</v>
      </c>
      <c r="J246" t="s">
        <v>5094</v>
      </c>
      <c r="K246" t="s">
        <v>5095</v>
      </c>
      <c r="L246" t="s">
        <v>4622</v>
      </c>
      <c r="M246" t="s">
        <v>11906</v>
      </c>
      <c r="N246">
        <v>45000</v>
      </c>
      <c r="O246" t="s">
        <v>4630</v>
      </c>
      <c r="P246" t="s">
        <v>4631</v>
      </c>
      <c r="Q246" t="s">
        <v>11907</v>
      </c>
      <c r="R246">
        <v>7741042033</v>
      </c>
      <c r="S246" s="14">
        <v>46210</v>
      </c>
      <c r="T246" t="s">
        <v>5098</v>
      </c>
      <c r="U246" s="31">
        <v>46210.496944444443</v>
      </c>
      <c r="AK246" s="14">
        <v>46210</v>
      </c>
      <c r="AL246" t="s">
        <v>1012</v>
      </c>
      <c r="AM246" s="31">
        <v>46210.570092592592</v>
      </c>
      <c r="AQ246" s="31">
        <v>46210.570092592592</v>
      </c>
      <c r="AR246" s="14">
        <v>46210</v>
      </c>
      <c r="AS246" t="s">
        <v>1012</v>
      </c>
      <c r="AT246" t="s">
        <v>351</v>
      </c>
      <c r="AU246" t="s">
        <v>678</v>
      </c>
      <c r="AV246" s="14">
        <v>46210</v>
      </c>
      <c r="AW246" t="s">
        <v>1012</v>
      </c>
      <c r="AX246" s="31">
        <v>46210.570636574077</v>
      </c>
      <c r="AY246" s="14">
        <v>46210</v>
      </c>
      <c r="AZ246" t="s">
        <v>933</v>
      </c>
      <c r="BA246" s="31">
        <v>46210.583784722221</v>
      </c>
      <c r="BB246" s="14">
        <v>46210</v>
      </c>
      <c r="BC246" t="s">
        <v>4684</v>
      </c>
      <c r="BD246" s="31">
        <v>46210.659907407404</v>
      </c>
      <c r="BE246" s="14">
        <v>46210</v>
      </c>
      <c r="BF246" t="s">
        <v>943</v>
      </c>
      <c r="BG246" s="31">
        <v>46210.73097222222</v>
      </c>
      <c r="BH246" s="14">
        <v>46210</v>
      </c>
      <c r="BI246" t="s">
        <v>943</v>
      </c>
      <c r="BJ246" s="31">
        <v>46210.741273148145</v>
      </c>
      <c r="BW246" s="14">
        <v>46210</v>
      </c>
      <c r="BX246" t="s">
        <v>943</v>
      </c>
      <c r="BY246" s="31">
        <v>46210.749699074076</v>
      </c>
      <c r="BZ246" s="14">
        <v>46210</v>
      </c>
      <c r="CA246" t="s">
        <v>957</v>
      </c>
      <c r="CB246" s="31">
        <v>46210.759444444448</v>
      </c>
      <c r="CF246" s="14">
        <v>46210</v>
      </c>
      <c r="CG246" t="s">
        <v>1014</v>
      </c>
      <c r="CH246" s="31">
        <v>46210.765879629631</v>
      </c>
      <c r="CM246" s="4">
        <f t="shared" si="18"/>
        <v>46210.496944444443</v>
      </c>
      <c r="CN246">
        <f t="shared" si="19"/>
        <v>0</v>
      </c>
      <c r="CO246" t="str">
        <f>VLOOKUP(A246,Sheet1!$A$2:$B$221,2,0)</f>
        <v>East Zone</v>
      </c>
    </row>
    <row r="247" spans="1:93" x14ac:dyDescent="0.35">
      <c r="A247" t="s">
        <v>5075</v>
      </c>
      <c r="B247">
        <v>94</v>
      </c>
      <c r="C247" t="s">
        <v>9332</v>
      </c>
      <c r="D247" t="s">
        <v>678</v>
      </c>
      <c r="E247" t="s">
        <v>350</v>
      </c>
      <c r="F247" t="s">
        <v>351</v>
      </c>
      <c r="G247" t="s">
        <v>358</v>
      </c>
      <c r="H247" t="s">
        <v>10037</v>
      </c>
      <c r="I247">
        <v>620347</v>
      </c>
      <c r="J247" t="s">
        <v>114</v>
      </c>
      <c r="K247" t="s">
        <v>1013</v>
      </c>
      <c r="L247" t="s">
        <v>4622</v>
      </c>
      <c r="M247" t="s">
        <v>11908</v>
      </c>
      <c r="N247">
        <v>50000</v>
      </c>
      <c r="O247" t="s">
        <v>947</v>
      </c>
      <c r="P247" t="s">
        <v>948</v>
      </c>
      <c r="Q247" t="s">
        <v>936</v>
      </c>
      <c r="R247">
        <v>4978814555</v>
      </c>
      <c r="S247" s="14">
        <v>46210</v>
      </c>
      <c r="T247" t="s">
        <v>10039</v>
      </c>
      <c r="U247" s="31">
        <v>46210.428344907406</v>
      </c>
      <c r="AK247" s="14">
        <v>46210</v>
      </c>
      <c r="AL247" t="s">
        <v>1014</v>
      </c>
      <c r="AM247" s="31">
        <v>46210.466990740744</v>
      </c>
      <c r="AQ247" s="31">
        <v>46210.466990740744</v>
      </c>
      <c r="AR247" s="14">
        <v>46210</v>
      </c>
      <c r="AS247" t="s">
        <v>1014</v>
      </c>
      <c r="AT247" t="s">
        <v>5080</v>
      </c>
      <c r="AU247" t="s">
        <v>677</v>
      </c>
      <c r="AV247" s="14">
        <v>46210</v>
      </c>
      <c r="AW247" t="s">
        <v>1014</v>
      </c>
      <c r="AX247" s="31">
        <v>46210.467361111114</v>
      </c>
      <c r="AY247" s="14">
        <v>46210</v>
      </c>
      <c r="AZ247" t="s">
        <v>933</v>
      </c>
      <c r="BA247" s="31">
        <v>46210.476655092592</v>
      </c>
      <c r="BB247" s="14">
        <v>46210</v>
      </c>
      <c r="BC247" t="s">
        <v>4788</v>
      </c>
      <c r="BD247" s="31">
        <v>46210.489317129628</v>
      </c>
      <c r="BE247" s="14">
        <v>46210</v>
      </c>
      <c r="BF247" t="s">
        <v>942</v>
      </c>
      <c r="BG247" s="31">
        <v>46210.516412037039</v>
      </c>
      <c r="BH247" s="14">
        <v>46210</v>
      </c>
      <c r="BI247" t="s">
        <v>942</v>
      </c>
      <c r="BJ247" s="31">
        <v>46210.517511574071</v>
      </c>
      <c r="BW247" s="14">
        <v>46210</v>
      </c>
      <c r="BX247" t="s">
        <v>942</v>
      </c>
      <c r="BY247" s="31">
        <v>46210.523587962962</v>
      </c>
      <c r="BZ247" s="14">
        <v>46210</v>
      </c>
      <c r="CA247" t="s">
        <v>957</v>
      </c>
      <c r="CB247" s="31">
        <v>46210.532037037039</v>
      </c>
      <c r="CF247" s="14">
        <v>46210</v>
      </c>
      <c r="CG247" t="s">
        <v>1014</v>
      </c>
      <c r="CH247" s="31">
        <v>46210.756967592592</v>
      </c>
      <c r="CM247" s="4">
        <f t="shared" si="18"/>
        <v>46210.428344907406</v>
      </c>
      <c r="CN247">
        <f t="shared" si="19"/>
        <v>0</v>
      </c>
      <c r="CO247" t="str">
        <f>VLOOKUP(A247,Sheet1!$A$2:$B$221,2,0)</f>
        <v>East Zone</v>
      </c>
    </row>
    <row r="248" spans="1:93" x14ac:dyDescent="0.35">
      <c r="A248" t="s">
        <v>5075</v>
      </c>
      <c r="B248">
        <v>94</v>
      </c>
      <c r="C248" t="s">
        <v>9332</v>
      </c>
      <c r="D248" t="s">
        <v>678</v>
      </c>
      <c r="E248" t="s">
        <v>350</v>
      </c>
      <c r="F248" t="s">
        <v>351</v>
      </c>
      <c r="G248" t="s">
        <v>358</v>
      </c>
      <c r="H248" t="s">
        <v>10037</v>
      </c>
      <c r="I248">
        <v>620347</v>
      </c>
      <c r="J248" t="s">
        <v>114</v>
      </c>
      <c r="K248" t="s">
        <v>1013</v>
      </c>
      <c r="L248" t="s">
        <v>4622</v>
      </c>
      <c r="M248" t="s">
        <v>10038</v>
      </c>
      <c r="N248">
        <v>77000</v>
      </c>
      <c r="O248" t="s">
        <v>9403</v>
      </c>
      <c r="P248" t="s">
        <v>9404</v>
      </c>
      <c r="Q248" t="s">
        <v>3953</v>
      </c>
      <c r="R248">
        <v>3470196007</v>
      </c>
      <c r="S248" s="14">
        <v>46209</v>
      </c>
      <c r="T248" t="s">
        <v>10039</v>
      </c>
      <c r="U248" s="31">
        <v>46209.545717592591</v>
      </c>
      <c r="AK248" s="14">
        <v>46209</v>
      </c>
      <c r="AL248" t="s">
        <v>1012</v>
      </c>
      <c r="AM248" s="31">
        <v>46209.583784722221</v>
      </c>
      <c r="AQ248" s="31">
        <v>46209.583784722221</v>
      </c>
      <c r="AR248" s="14">
        <v>46209</v>
      </c>
      <c r="AS248" t="s">
        <v>1012</v>
      </c>
      <c r="AT248" t="s">
        <v>351</v>
      </c>
      <c r="AU248" t="s">
        <v>678</v>
      </c>
      <c r="AV248" s="14">
        <v>46209</v>
      </c>
      <c r="AW248" t="s">
        <v>1012</v>
      </c>
      <c r="AX248" s="31">
        <v>46209.584363425929</v>
      </c>
      <c r="AY248" s="14">
        <v>46209</v>
      </c>
      <c r="AZ248" t="s">
        <v>933</v>
      </c>
      <c r="BA248" s="31">
        <v>46209.59103009259</v>
      </c>
      <c r="BB248" s="14">
        <v>46209</v>
      </c>
      <c r="BC248" t="s">
        <v>4757</v>
      </c>
      <c r="BD248" s="31">
        <v>46209.60297453704</v>
      </c>
      <c r="BE248" s="14">
        <v>46209</v>
      </c>
      <c r="BF248" t="s">
        <v>942</v>
      </c>
      <c r="BG248" s="31">
        <v>46209.630011574074</v>
      </c>
      <c r="BH248" s="14">
        <v>46209</v>
      </c>
      <c r="BI248" t="s">
        <v>942</v>
      </c>
      <c r="BJ248" s="31">
        <v>46209.631030092591</v>
      </c>
      <c r="BW248" s="14">
        <v>46209</v>
      </c>
      <c r="BX248" t="s">
        <v>942</v>
      </c>
      <c r="BY248" s="31">
        <v>46209.640497685185</v>
      </c>
      <c r="BZ248" s="14">
        <v>46209</v>
      </c>
      <c r="CA248" t="s">
        <v>938</v>
      </c>
      <c r="CB248" s="31">
        <v>46209.644050925926</v>
      </c>
      <c r="CF248" s="14">
        <v>46209</v>
      </c>
      <c r="CG248" t="s">
        <v>1014</v>
      </c>
      <c r="CH248" s="31">
        <v>46209.782488425924</v>
      </c>
      <c r="CM248" s="4">
        <f t="shared" si="18"/>
        <v>46209.545717592591</v>
      </c>
      <c r="CN248">
        <f t="shared" si="19"/>
        <v>0</v>
      </c>
      <c r="CO248" t="str">
        <f>VLOOKUP(A248,Sheet1!$A$2:$B$221,2,0)</f>
        <v>East Zone</v>
      </c>
    </row>
    <row r="249" spans="1:93" x14ac:dyDescent="0.35">
      <c r="A249" t="s">
        <v>5075</v>
      </c>
      <c r="B249">
        <v>94</v>
      </c>
      <c r="C249" t="s">
        <v>9332</v>
      </c>
      <c r="D249" t="s">
        <v>678</v>
      </c>
      <c r="E249" t="s">
        <v>350</v>
      </c>
      <c r="F249" t="s">
        <v>351</v>
      </c>
      <c r="G249" t="s">
        <v>358</v>
      </c>
      <c r="H249" t="s">
        <v>11909</v>
      </c>
      <c r="I249">
        <v>633533</v>
      </c>
      <c r="J249" t="s">
        <v>5083</v>
      </c>
      <c r="K249" t="s">
        <v>5084</v>
      </c>
      <c r="L249" t="s">
        <v>4622</v>
      </c>
      <c r="M249" t="s">
        <v>11910</v>
      </c>
      <c r="N249">
        <v>45000</v>
      </c>
      <c r="O249" t="s">
        <v>4630</v>
      </c>
      <c r="P249" t="s">
        <v>4631</v>
      </c>
      <c r="Q249" t="s">
        <v>5168</v>
      </c>
      <c r="R249">
        <v>2409582087</v>
      </c>
      <c r="S249" s="14">
        <v>46210</v>
      </c>
      <c r="T249" t="s">
        <v>5086</v>
      </c>
      <c r="U249" s="31">
        <v>46210.684479166666</v>
      </c>
      <c r="AK249" s="14">
        <v>46210</v>
      </c>
      <c r="AL249" t="s">
        <v>1014</v>
      </c>
      <c r="AM249" s="31">
        <v>46210.742407407408</v>
      </c>
      <c r="AQ249" s="31">
        <v>46210.742407407408</v>
      </c>
      <c r="AR249" s="14">
        <v>46210</v>
      </c>
      <c r="AS249" t="s">
        <v>1014</v>
      </c>
      <c r="AT249" t="s">
        <v>5080</v>
      </c>
      <c r="AU249" t="s">
        <v>677</v>
      </c>
      <c r="AV249" s="14">
        <v>46210</v>
      </c>
      <c r="AW249" t="s">
        <v>1014</v>
      </c>
      <c r="AX249" s="31">
        <v>46210.747314814813</v>
      </c>
      <c r="AY249" s="14">
        <v>46210</v>
      </c>
      <c r="AZ249" t="s">
        <v>933</v>
      </c>
      <c r="BA249" s="31">
        <v>46210.752604166664</v>
      </c>
      <c r="BB249" s="14">
        <v>46210</v>
      </c>
      <c r="BC249" t="s">
        <v>4657</v>
      </c>
      <c r="BD249" s="31">
        <v>46210.764155092591</v>
      </c>
      <c r="BE249" s="14">
        <v>46210</v>
      </c>
      <c r="BF249" t="s">
        <v>973</v>
      </c>
      <c r="BG249" s="31">
        <v>46210.821087962962</v>
      </c>
      <c r="BH249" s="14">
        <v>46210</v>
      </c>
      <c r="BI249" t="s">
        <v>973</v>
      </c>
      <c r="BJ249" s="31">
        <v>46210.822870370372</v>
      </c>
      <c r="BW249" s="14">
        <v>46210</v>
      </c>
      <c r="BX249" t="s">
        <v>942</v>
      </c>
      <c r="BY249" s="31">
        <v>46210.847696759258</v>
      </c>
      <c r="BZ249" s="14">
        <v>46210</v>
      </c>
      <c r="CA249" t="s">
        <v>944</v>
      </c>
      <c r="CB249" s="31">
        <v>46210.861990740741</v>
      </c>
      <c r="CF249" s="14">
        <v>46210</v>
      </c>
      <c r="CG249" t="s">
        <v>1014</v>
      </c>
      <c r="CH249" s="31">
        <v>46210.876828703702</v>
      </c>
      <c r="CM249" s="4">
        <f t="shared" si="18"/>
        <v>46210.684479166666</v>
      </c>
      <c r="CN249">
        <f t="shared" si="19"/>
        <v>0</v>
      </c>
      <c r="CO249" t="str">
        <f>VLOOKUP(A249,Sheet1!$A$2:$B$221,2,0)</f>
        <v>East Zone</v>
      </c>
    </row>
    <row r="250" spans="1:93" x14ac:dyDescent="0.35">
      <c r="A250" t="s">
        <v>5075</v>
      </c>
      <c r="B250">
        <v>94</v>
      </c>
      <c r="C250" t="s">
        <v>9332</v>
      </c>
      <c r="D250" t="s">
        <v>678</v>
      </c>
      <c r="E250" t="s">
        <v>350</v>
      </c>
      <c r="F250" t="s">
        <v>351</v>
      </c>
      <c r="G250" t="s">
        <v>358</v>
      </c>
      <c r="H250" t="s">
        <v>5088</v>
      </c>
      <c r="I250">
        <v>656885</v>
      </c>
      <c r="J250" t="s">
        <v>5083</v>
      </c>
      <c r="K250" t="s">
        <v>5084</v>
      </c>
      <c r="L250" t="s">
        <v>4622</v>
      </c>
      <c r="M250" t="s">
        <v>5089</v>
      </c>
      <c r="N250">
        <v>77000</v>
      </c>
      <c r="O250" t="s">
        <v>939</v>
      </c>
      <c r="P250" t="s">
        <v>940</v>
      </c>
      <c r="Q250" t="s">
        <v>4700</v>
      </c>
      <c r="R250">
        <v>4651701694</v>
      </c>
      <c r="S250" s="14">
        <v>46205</v>
      </c>
      <c r="T250" t="s">
        <v>5086</v>
      </c>
      <c r="U250" s="31">
        <v>46205.407719907409</v>
      </c>
      <c r="AK250" s="14">
        <v>46205</v>
      </c>
      <c r="AL250" t="s">
        <v>1012</v>
      </c>
      <c r="AM250" s="31">
        <v>46205.464861111112</v>
      </c>
      <c r="AQ250" s="31">
        <v>46205.464861111112</v>
      </c>
      <c r="AR250" s="14">
        <v>46205</v>
      </c>
      <c r="AS250" t="s">
        <v>1012</v>
      </c>
      <c r="AT250" t="s">
        <v>351</v>
      </c>
      <c r="AU250" t="s">
        <v>678</v>
      </c>
      <c r="AV250" s="14">
        <v>46205</v>
      </c>
      <c r="AW250" t="s">
        <v>5086</v>
      </c>
      <c r="AX250" s="31">
        <v>46205.466203703705</v>
      </c>
      <c r="AY250" s="14">
        <v>46205</v>
      </c>
      <c r="AZ250" t="s">
        <v>933</v>
      </c>
      <c r="BA250" s="31">
        <v>46205.474074074074</v>
      </c>
      <c r="BB250" s="14">
        <v>46205</v>
      </c>
      <c r="BC250" t="s">
        <v>4716</v>
      </c>
      <c r="BD250" s="31">
        <v>46205.475462962961</v>
      </c>
      <c r="BE250" s="14">
        <v>46205</v>
      </c>
      <c r="BF250" t="s">
        <v>955</v>
      </c>
      <c r="BG250" s="31">
        <v>46205.500520833331</v>
      </c>
      <c r="BH250" s="14">
        <v>46205</v>
      </c>
      <c r="BI250" t="s">
        <v>955</v>
      </c>
      <c r="BJ250" s="31">
        <v>46205.501608796294</v>
      </c>
      <c r="BW250" s="14">
        <v>46205</v>
      </c>
      <c r="BX250" t="s">
        <v>955</v>
      </c>
      <c r="BY250" s="31">
        <v>46205.517060185186</v>
      </c>
      <c r="BZ250" s="14">
        <v>46205</v>
      </c>
      <c r="CA250" t="s">
        <v>938</v>
      </c>
      <c r="CB250" s="31">
        <v>46205.54078703704</v>
      </c>
      <c r="CF250" s="14">
        <v>46205</v>
      </c>
      <c r="CG250" t="s">
        <v>1014</v>
      </c>
      <c r="CH250" s="31">
        <v>46205.773020833331</v>
      </c>
      <c r="CM250" s="4">
        <f t="shared" si="18"/>
        <v>46205.407719907409</v>
      </c>
      <c r="CN250">
        <f t="shared" si="19"/>
        <v>0</v>
      </c>
      <c r="CO250" t="str">
        <f>VLOOKUP(A250,Sheet1!$A$2:$B$221,2,0)</f>
        <v>East Zone</v>
      </c>
    </row>
    <row r="251" spans="1:93" x14ac:dyDescent="0.35">
      <c r="A251" t="s">
        <v>5075</v>
      </c>
      <c r="B251">
        <v>94</v>
      </c>
      <c r="C251" t="s">
        <v>9332</v>
      </c>
      <c r="D251" t="s">
        <v>678</v>
      </c>
      <c r="E251" t="s">
        <v>350</v>
      </c>
      <c r="F251" t="s">
        <v>351</v>
      </c>
      <c r="G251" t="s">
        <v>358</v>
      </c>
      <c r="H251" t="s">
        <v>5090</v>
      </c>
      <c r="I251">
        <v>741200</v>
      </c>
      <c r="J251" t="s">
        <v>114</v>
      </c>
      <c r="K251" t="s">
        <v>1013</v>
      </c>
      <c r="L251" t="s">
        <v>4622</v>
      </c>
      <c r="M251" t="s">
        <v>5091</v>
      </c>
      <c r="N251">
        <v>85000</v>
      </c>
      <c r="O251" t="s">
        <v>988</v>
      </c>
      <c r="P251" t="s">
        <v>989</v>
      </c>
      <c r="Q251" t="s">
        <v>3675</v>
      </c>
      <c r="R251">
        <v>2179757875</v>
      </c>
      <c r="S251" s="14">
        <v>46204</v>
      </c>
      <c r="T251" t="s">
        <v>5092</v>
      </c>
      <c r="U251" s="31">
        <v>46204.725798611114</v>
      </c>
      <c r="AK251" s="14">
        <v>46204</v>
      </c>
      <c r="AL251" t="s">
        <v>1014</v>
      </c>
      <c r="AM251" s="31">
        <v>46204.748344907406</v>
      </c>
      <c r="AQ251" s="31">
        <v>46204.748344907406</v>
      </c>
      <c r="AR251" s="14">
        <v>46204</v>
      </c>
      <c r="AS251" t="s">
        <v>1014</v>
      </c>
      <c r="AT251" t="s">
        <v>5080</v>
      </c>
      <c r="AU251" t="s">
        <v>677</v>
      </c>
      <c r="AV251" s="14">
        <v>46204</v>
      </c>
      <c r="AW251" t="s">
        <v>1014</v>
      </c>
      <c r="AX251" s="31">
        <v>46204.748796296299</v>
      </c>
      <c r="AY251" s="14">
        <v>46204</v>
      </c>
      <c r="AZ251" t="s">
        <v>933</v>
      </c>
      <c r="BA251" s="31">
        <v>46204.752442129633</v>
      </c>
      <c r="BB251" s="14">
        <v>46204</v>
      </c>
      <c r="BC251" t="s">
        <v>4669</v>
      </c>
      <c r="BD251" s="31">
        <v>46204.772719907407</v>
      </c>
      <c r="BE251" s="14">
        <v>46204</v>
      </c>
      <c r="BF251" t="s">
        <v>943</v>
      </c>
      <c r="BG251" s="31">
        <v>46204.778171296297</v>
      </c>
      <c r="BH251" s="14">
        <v>46204</v>
      </c>
      <c r="BI251" t="s">
        <v>943</v>
      </c>
      <c r="BJ251" s="31">
        <v>46204.786678240744</v>
      </c>
      <c r="BW251" s="14">
        <v>46204</v>
      </c>
      <c r="BX251" t="s">
        <v>943</v>
      </c>
      <c r="BY251" s="31">
        <v>46204.791435185187</v>
      </c>
      <c r="BZ251" s="14">
        <v>46204</v>
      </c>
      <c r="CA251" t="s">
        <v>938</v>
      </c>
      <c r="CB251" s="31">
        <v>46204.800439814811</v>
      </c>
      <c r="CF251" s="14">
        <v>46204</v>
      </c>
      <c r="CG251" t="s">
        <v>1014</v>
      </c>
      <c r="CH251" s="31">
        <v>46204.844571759262</v>
      </c>
      <c r="CM251" s="4">
        <f t="shared" si="18"/>
        <v>46204.725798611114</v>
      </c>
      <c r="CN251">
        <f t="shared" si="19"/>
        <v>0</v>
      </c>
      <c r="CO251" t="str">
        <f>VLOOKUP(A251,Sheet1!$A$2:$B$221,2,0)</f>
        <v>East Zone</v>
      </c>
    </row>
    <row r="252" spans="1:93" x14ac:dyDescent="0.35">
      <c r="A252" t="s">
        <v>5075</v>
      </c>
      <c r="B252">
        <v>94</v>
      </c>
      <c r="C252" t="s">
        <v>9332</v>
      </c>
      <c r="D252" t="s">
        <v>678</v>
      </c>
      <c r="E252" t="s">
        <v>350</v>
      </c>
      <c r="F252" t="s">
        <v>351</v>
      </c>
      <c r="G252" t="s">
        <v>358</v>
      </c>
      <c r="H252" t="s">
        <v>5093</v>
      </c>
      <c r="I252">
        <v>745604</v>
      </c>
      <c r="J252" t="s">
        <v>5094</v>
      </c>
      <c r="K252" t="s">
        <v>5095</v>
      </c>
      <c r="L252" t="s">
        <v>4622</v>
      </c>
      <c r="M252" t="s">
        <v>10040</v>
      </c>
      <c r="N252">
        <v>45000</v>
      </c>
      <c r="O252" t="s">
        <v>4630</v>
      </c>
      <c r="P252" t="s">
        <v>4631</v>
      </c>
      <c r="Q252" t="s">
        <v>5078</v>
      </c>
      <c r="R252">
        <v>1399663937</v>
      </c>
      <c r="S252" s="14">
        <v>46209</v>
      </c>
      <c r="T252" t="s">
        <v>5098</v>
      </c>
      <c r="U252" s="31">
        <v>46209.563090277778</v>
      </c>
      <c r="AK252" s="14">
        <v>46209</v>
      </c>
      <c r="AL252" t="s">
        <v>1014</v>
      </c>
      <c r="AM252" s="31">
        <v>46209.656527777777</v>
      </c>
      <c r="AQ252" s="31">
        <v>46209.656527777777</v>
      </c>
      <c r="AR252" s="14">
        <v>46209</v>
      </c>
      <c r="AS252" t="s">
        <v>1014</v>
      </c>
      <c r="AT252" t="s">
        <v>5080</v>
      </c>
      <c r="AU252" t="s">
        <v>677</v>
      </c>
      <c r="AV252" s="14">
        <v>46210</v>
      </c>
      <c r="AW252" t="s">
        <v>1014</v>
      </c>
      <c r="AX252" s="31">
        <v>46210.492928240739</v>
      </c>
      <c r="AY252" s="14">
        <v>46210</v>
      </c>
      <c r="AZ252" t="s">
        <v>933</v>
      </c>
      <c r="BA252" s="31">
        <v>46210.502766203703</v>
      </c>
      <c r="BB252" s="14">
        <v>46210</v>
      </c>
      <c r="BC252" t="s">
        <v>4716</v>
      </c>
      <c r="BD252" s="31">
        <v>46210.508032407408</v>
      </c>
      <c r="BE252" s="14">
        <v>46210</v>
      </c>
      <c r="BF252" t="s">
        <v>943</v>
      </c>
      <c r="BG252" s="31">
        <v>46210.538356481484</v>
      </c>
      <c r="BH252" s="14">
        <v>46210</v>
      </c>
      <c r="BI252" t="s">
        <v>943</v>
      </c>
      <c r="BJ252" s="31">
        <v>46210.552777777775</v>
      </c>
      <c r="BW252" s="14">
        <v>46210</v>
      </c>
      <c r="BX252" t="s">
        <v>943</v>
      </c>
      <c r="BY252" s="31">
        <v>46210.559444444443</v>
      </c>
      <c r="BZ252" s="14">
        <v>46210</v>
      </c>
      <c r="CA252" t="s">
        <v>2404</v>
      </c>
      <c r="CB252" s="31">
        <v>46210.58797453704</v>
      </c>
      <c r="CF252" s="14">
        <v>46210</v>
      </c>
      <c r="CG252" t="s">
        <v>1014</v>
      </c>
      <c r="CH252" s="31">
        <v>46210.747187499997</v>
      </c>
      <c r="CM252" s="4">
        <f t="shared" si="18"/>
        <v>46209.563090277778</v>
      </c>
      <c r="CN252">
        <f t="shared" si="19"/>
        <v>0</v>
      </c>
      <c r="CO252" t="str">
        <f>VLOOKUP(A252,Sheet1!$A$2:$B$221,2,0)</f>
        <v>East Zone</v>
      </c>
    </row>
    <row r="253" spans="1:93" x14ac:dyDescent="0.35">
      <c r="A253" t="s">
        <v>5075</v>
      </c>
      <c r="B253">
        <v>94</v>
      </c>
      <c r="C253" t="s">
        <v>9332</v>
      </c>
      <c r="D253" t="s">
        <v>678</v>
      </c>
      <c r="E253" t="s">
        <v>350</v>
      </c>
      <c r="F253" t="s">
        <v>351</v>
      </c>
      <c r="G253" t="s">
        <v>358</v>
      </c>
      <c r="H253" t="s">
        <v>5093</v>
      </c>
      <c r="I253">
        <v>745604</v>
      </c>
      <c r="J253" t="s">
        <v>5094</v>
      </c>
      <c r="K253" t="s">
        <v>5095</v>
      </c>
      <c r="L253" t="s">
        <v>4622</v>
      </c>
      <c r="M253" t="s">
        <v>5096</v>
      </c>
      <c r="N253">
        <v>45000</v>
      </c>
      <c r="O253" t="s">
        <v>4630</v>
      </c>
      <c r="P253" t="s">
        <v>4631</v>
      </c>
      <c r="Q253" t="s">
        <v>5097</v>
      </c>
      <c r="R253">
        <v>8095875546</v>
      </c>
      <c r="S253" s="14">
        <v>46205</v>
      </c>
      <c r="T253" t="s">
        <v>5098</v>
      </c>
      <c r="U253" s="31">
        <v>46205.702893518515</v>
      </c>
      <c r="AK253" s="14">
        <v>46205</v>
      </c>
      <c r="AL253" t="s">
        <v>1014</v>
      </c>
      <c r="AM253" s="31">
        <v>46205.769282407404</v>
      </c>
      <c r="AQ253" s="31">
        <v>46205.769282407404</v>
      </c>
      <c r="AR253" s="14">
        <v>46205</v>
      </c>
      <c r="AS253" t="s">
        <v>1014</v>
      </c>
      <c r="AT253" t="s">
        <v>5080</v>
      </c>
      <c r="AU253" t="s">
        <v>677</v>
      </c>
      <c r="AV253" s="14">
        <v>46205</v>
      </c>
      <c r="AW253" t="s">
        <v>1014</v>
      </c>
      <c r="AX253" s="31">
        <v>46205.777511574073</v>
      </c>
      <c r="AY253" s="14">
        <v>46206</v>
      </c>
      <c r="AZ253" t="s">
        <v>933</v>
      </c>
      <c r="BA253" s="31">
        <v>46206.38925925926</v>
      </c>
      <c r="BB253" s="14">
        <v>46206</v>
      </c>
      <c r="BC253" t="s">
        <v>4657</v>
      </c>
      <c r="BD253" s="31">
        <v>46206.42287037037</v>
      </c>
      <c r="BE253" s="14">
        <v>46206</v>
      </c>
      <c r="BF253" t="s">
        <v>955</v>
      </c>
      <c r="BG253" s="31">
        <v>46206.449282407404</v>
      </c>
      <c r="BH253" s="14">
        <v>46206</v>
      </c>
      <c r="BI253" t="s">
        <v>955</v>
      </c>
      <c r="BJ253" s="31">
        <v>46206.627604166664</v>
      </c>
      <c r="BK253" s="14">
        <v>46206</v>
      </c>
      <c r="BL253" t="s">
        <v>955</v>
      </c>
      <c r="BM253" s="31">
        <v>46206.449756944443</v>
      </c>
      <c r="BW253" s="14">
        <v>46206</v>
      </c>
      <c r="BX253" t="s">
        <v>955</v>
      </c>
      <c r="BY253" s="31">
        <v>46206.632430555554</v>
      </c>
      <c r="BZ253" s="14">
        <v>46206</v>
      </c>
      <c r="CA253" t="s">
        <v>944</v>
      </c>
      <c r="CB253" s="31">
        <v>46206.644652777781</v>
      </c>
      <c r="CF253" s="14">
        <v>46206</v>
      </c>
      <c r="CG253" t="s">
        <v>1014</v>
      </c>
      <c r="CH253" s="31">
        <v>46206.794548611113</v>
      </c>
      <c r="CM253" s="4">
        <f t="shared" si="18"/>
        <v>46205.702893518515</v>
      </c>
      <c r="CN253">
        <f t="shared" si="19"/>
        <v>0</v>
      </c>
      <c r="CO253" t="str">
        <f>VLOOKUP(A253,Sheet1!$A$2:$B$221,2,0)</f>
        <v>East Zone</v>
      </c>
    </row>
    <row r="254" spans="1:93" x14ac:dyDescent="0.35">
      <c r="A254" t="s">
        <v>5099</v>
      </c>
      <c r="B254">
        <v>96</v>
      </c>
      <c r="C254" t="s">
        <v>9332</v>
      </c>
      <c r="D254" t="s">
        <v>678</v>
      </c>
      <c r="E254" t="s">
        <v>92</v>
      </c>
      <c r="F254" t="s">
        <v>461</v>
      </c>
      <c r="G254" t="s">
        <v>358</v>
      </c>
      <c r="H254" t="s">
        <v>1015</v>
      </c>
      <c r="I254">
        <v>68344</v>
      </c>
      <c r="J254" t="s">
        <v>121</v>
      </c>
      <c r="K254" t="s">
        <v>1016</v>
      </c>
      <c r="L254" t="s">
        <v>4622</v>
      </c>
      <c r="M254" t="s">
        <v>5102</v>
      </c>
      <c r="N254">
        <v>45000</v>
      </c>
      <c r="O254" t="s">
        <v>4630</v>
      </c>
      <c r="P254" t="s">
        <v>4631</v>
      </c>
      <c r="Q254" t="s">
        <v>1672</v>
      </c>
      <c r="R254">
        <v>3787238444</v>
      </c>
      <c r="S254" s="14">
        <v>46205</v>
      </c>
      <c r="T254" t="s">
        <v>5100</v>
      </c>
      <c r="U254" s="31">
        <v>46205.712696759256</v>
      </c>
      <c r="AK254" s="14">
        <v>46205</v>
      </c>
      <c r="AL254" t="s">
        <v>1019</v>
      </c>
      <c r="AM254" s="31">
        <v>46205.736064814817</v>
      </c>
      <c r="AQ254" s="31">
        <v>46205.736064814817</v>
      </c>
      <c r="AR254" s="14">
        <v>46205</v>
      </c>
      <c r="AS254" t="s">
        <v>1019</v>
      </c>
      <c r="AT254" t="s">
        <v>5101</v>
      </c>
      <c r="AU254" t="s">
        <v>677</v>
      </c>
      <c r="AV254" s="14">
        <v>46205</v>
      </c>
      <c r="AW254" t="s">
        <v>1019</v>
      </c>
      <c r="AX254" s="31">
        <v>46205.737581018519</v>
      </c>
      <c r="AY254" s="14">
        <v>46205</v>
      </c>
      <c r="AZ254" t="s">
        <v>933</v>
      </c>
      <c r="BA254" s="31">
        <v>46205.742025462961</v>
      </c>
      <c r="BB254" s="14">
        <v>46205</v>
      </c>
      <c r="BC254" t="s">
        <v>4633</v>
      </c>
      <c r="BD254" s="31">
        <v>46205.750659722224</v>
      </c>
      <c r="BE254" s="14">
        <v>46205</v>
      </c>
      <c r="BF254" t="s">
        <v>955</v>
      </c>
      <c r="BG254" s="31">
        <v>46205.783587962964</v>
      </c>
      <c r="BH254" s="14">
        <v>46205</v>
      </c>
      <c r="BI254" t="s">
        <v>955</v>
      </c>
      <c r="BJ254" s="31">
        <v>46205.784756944442</v>
      </c>
      <c r="BW254" s="14">
        <v>46205</v>
      </c>
      <c r="BX254" t="s">
        <v>955</v>
      </c>
      <c r="BY254" s="31">
        <v>46205.794490740744</v>
      </c>
      <c r="BZ254" s="14">
        <v>46205</v>
      </c>
      <c r="CA254" t="s">
        <v>938</v>
      </c>
      <c r="CB254" s="31">
        <v>46205.796909722223</v>
      </c>
      <c r="CF254" s="14">
        <v>46205</v>
      </c>
      <c r="CG254" t="s">
        <v>1019</v>
      </c>
      <c r="CH254" s="31">
        <v>46205.886504629627</v>
      </c>
      <c r="CM254" s="4">
        <f t="shared" si="18"/>
        <v>46205.712696759256</v>
      </c>
      <c r="CN254">
        <f t="shared" si="19"/>
        <v>0</v>
      </c>
      <c r="CO254" t="str">
        <f>VLOOKUP(A254,Sheet1!$A$2:$B$221,2,0)</f>
        <v>East Zone</v>
      </c>
    </row>
    <row r="255" spans="1:93" x14ac:dyDescent="0.35">
      <c r="A255" t="s">
        <v>5099</v>
      </c>
      <c r="B255">
        <v>96</v>
      </c>
      <c r="C255" t="s">
        <v>9332</v>
      </c>
      <c r="D255" t="s">
        <v>678</v>
      </c>
      <c r="E255" t="s">
        <v>92</v>
      </c>
      <c r="F255" t="s">
        <v>461</v>
      </c>
      <c r="G255" t="s">
        <v>358</v>
      </c>
      <c r="H255" t="s">
        <v>1015</v>
      </c>
      <c r="I255">
        <v>68344</v>
      </c>
      <c r="J255" t="s">
        <v>121</v>
      </c>
      <c r="K255" t="s">
        <v>1016</v>
      </c>
      <c r="L255" t="s">
        <v>4622</v>
      </c>
      <c r="M255" t="s">
        <v>5103</v>
      </c>
      <c r="N255">
        <v>45000</v>
      </c>
      <c r="O255" t="s">
        <v>4630</v>
      </c>
      <c r="P255" t="s">
        <v>4631</v>
      </c>
      <c r="Q255" t="s">
        <v>1017</v>
      </c>
      <c r="R255">
        <v>1352084524</v>
      </c>
      <c r="S255" s="14">
        <v>46204</v>
      </c>
      <c r="T255" t="s">
        <v>5100</v>
      </c>
      <c r="U255" s="31">
        <v>46204.583993055552</v>
      </c>
      <c r="AK255" s="14">
        <v>46204</v>
      </c>
      <c r="AL255" t="s">
        <v>1018</v>
      </c>
      <c r="AM255" s="31">
        <v>46204.657083333332</v>
      </c>
      <c r="AQ255" s="31">
        <v>46204.657083333332</v>
      </c>
      <c r="AR255" s="14">
        <v>46204</v>
      </c>
      <c r="AS255" t="s">
        <v>1018</v>
      </c>
      <c r="AT255" t="s">
        <v>461</v>
      </c>
      <c r="AU255" t="s">
        <v>678</v>
      </c>
      <c r="AV255" s="14">
        <v>46204</v>
      </c>
      <c r="AW255" t="s">
        <v>5104</v>
      </c>
      <c r="AX255" s="31">
        <v>46204.680196759262</v>
      </c>
      <c r="AY255" s="14">
        <v>46204</v>
      </c>
      <c r="AZ255" t="s">
        <v>933</v>
      </c>
      <c r="BA255" s="31">
        <v>46204.683113425926</v>
      </c>
      <c r="BB255" s="14">
        <v>46204</v>
      </c>
      <c r="BC255" t="s">
        <v>4684</v>
      </c>
      <c r="BD255" s="31">
        <v>46204.691018518519</v>
      </c>
      <c r="BE255" s="14">
        <v>46204</v>
      </c>
      <c r="BF255" t="s">
        <v>955</v>
      </c>
      <c r="BG255" s="31">
        <v>46204.708912037036</v>
      </c>
      <c r="BH255" s="14">
        <v>46204</v>
      </c>
      <c r="BI255" t="s">
        <v>955</v>
      </c>
      <c r="BJ255" s="31">
        <v>46204.711516203701</v>
      </c>
      <c r="BW255" s="14">
        <v>46204</v>
      </c>
      <c r="BX255" t="s">
        <v>955</v>
      </c>
      <c r="BY255" s="31">
        <v>46204.716608796298</v>
      </c>
      <c r="BZ255" s="14">
        <v>46204</v>
      </c>
      <c r="CA255" t="s">
        <v>938</v>
      </c>
      <c r="CB255" s="31">
        <v>46204.721284722225</v>
      </c>
      <c r="CF255" s="14">
        <v>46204</v>
      </c>
      <c r="CG255" t="s">
        <v>1019</v>
      </c>
      <c r="CH255" s="31">
        <v>46204.903495370374</v>
      </c>
      <c r="CM255" s="4">
        <f t="shared" si="18"/>
        <v>46204.583993055552</v>
      </c>
      <c r="CN255">
        <f t="shared" si="19"/>
        <v>0</v>
      </c>
      <c r="CO255" t="str">
        <f>VLOOKUP(A255,Sheet1!$A$2:$B$221,2,0)</f>
        <v>East Zone</v>
      </c>
    </row>
    <row r="256" spans="1:93" x14ac:dyDescent="0.35">
      <c r="A256" t="s">
        <v>5099</v>
      </c>
      <c r="B256">
        <v>96</v>
      </c>
      <c r="C256" t="s">
        <v>9332</v>
      </c>
      <c r="D256" t="s">
        <v>678</v>
      </c>
      <c r="E256" t="s">
        <v>92</v>
      </c>
      <c r="F256" t="s">
        <v>461</v>
      </c>
      <c r="G256" t="s">
        <v>358</v>
      </c>
      <c r="H256" t="s">
        <v>5105</v>
      </c>
      <c r="I256">
        <v>177244</v>
      </c>
      <c r="J256" t="s">
        <v>2990</v>
      </c>
      <c r="K256" t="s">
        <v>2991</v>
      </c>
      <c r="L256" t="s">
        <v>4622</v>
      </c>
      <c r="M256" t="s">
        <v>5106</v>
      </c>
      <c r="N256">
        <v>50000</v>
      </c>
      <c r="O256" t="s">
        <v>947</v>
      </c>
      <c r="P256" t="s">
        <v>948</v>
      </c>
      <c r="Q256" t="s">
        <v>5107</v>
      </c>
      <c r="R256">
        <v>9415708941</v>
      </c>
      <c r="S256" s="14">
        <v>46204</v>
      </c>
      <c r="T256" t="s">
        <v>5104</v>
      </c>
      <c r="U256" s="31">
        <v>46204.720023148147</v>
      </c>
      <c r="AK256" s="14">
        <v>46204</v>
      </c>
      <c r="AL256" t="s">
        <v>1019</v>
      </c>
      <c r="AM256" s="31">
        <v>46204.742858796293</v>
      </c>
      <c r="AQ256" s="31">
        <v>46204.742858796293</v>
      </c>
      <c r="AR256" s="14">
        <v>46204</v>
      </c>
      <c r="AS256" t="s">
        <v>1019</v>
      </c>
      <c r="AT256" t="s">
        <v>5101</v>
      </c>
      <c r="AU256" t="s">
        <v>677</v>
      </c>
      <c r="AV256" s="14">
        <v>46204</v>
      </c>
      <c r="AW256" t="s">
        <v>1019</v>
      </c>
      <c r="AX256" s="31">
        <v>46204.745462962965</v>
      </c>
      <c r="AY256" s="14">
        <v>46204</v>
      </c>
      <c r="AZ256" t="s">
        <v>933</v>
      </c>
      <c r="BA256" s="31">
        <v>46204.752442129633</v>
      </c>
      <c r="BB256" s="14">
        <v>46204</v>
      </c>
      <c r="BC256" t="s">
        <v>4669</v>
      </c>
      <c r="BD256" s="31">
        <v>46204.775416666664</v>
      </c>
      <c r="BE256" s="14">
        <v>46204</v>
      </c>
      <c r="BF256" t="s">
        <v>943</v>
      </c>
      <c r="BG256" s="31">
        <v>46204.777951388889</v>
      </c>
      <c r="BH256" s="14">
        <v>46204</v>
      </c>
      <c r="BI256" t="s">
        <v>943</v>
      </c>
      <c r="BJ256" s="31">
        <v>46204.791342592594</v>
      </c>
      <c r="BW256" s="14">
        <v>46204</v>
      </c>
      <c r="BX256" t="s">
        <v>943</v>
      </c>
      <c r="BY256" s="31">
        <v>46204.793981481482</v>
      </c>
      <c r="BZ256" s="14">
        <v>46204</v>
      </c>
      <c r="CA256" t="s">
        <v>938</v>
      </c>
      <c r="CB256" s="31">
        <v>46204.800567129627</v>
      </c>
      <c r="CF256" s="14">
        <v>46204</v>
      </c>
      <c r="CG256" t="s">
        <v>1019</v>
      </c>
      <c r="CH256" s="31">
        <v>46204.91300925926</v>
      </c>
      <c r="CM256" s="4">
        <f t="shared" si="18"/>
        <v>46204.720023148147</v>
      </c>
      <c r="CN256">
        <f t="shared" si="19"/>
        <v>0</v>
      </c>
      <c r="CO256" t="str">
        <f>VLOOKUP(A256,Sheet1!$A$2:$B$221,2,0)</f>
        <v>East Zone</v>
      </c>
    </row>
    <row r="257" spans="1:93" x14ac:dyDescent="0.35">
      <c r="A257" t="s">
        <v>5099</v>
      </c>
      <c r="B257">
        <v>96</v>
      </c>
      <c r="C257" t="s">
        <v>9332</v>
      </c>
      <c r="D257" t="s">
        <v>678</v>
      </c>
      <c r="E257" t="s">
        <v>92</v>
      </c>
      <c r="F257" t="s">
        <v>461</v>
      </c>
      <c r="G257" t="s">
        <v>358</v>
      </c>
      <c r="H257" t="s">
        <v>3999</v>
      </c>
      <c r="I257">
        <v>206736</v>
      </c>
      <c r="J257" t="s">
        <v>1020</v>
      </c>
      <c r="K257" t="s">
        <v>4001</v>
      </c>
      <c r="L257" t="s">
        <v>4622</v>
      </c>
      <c r="M257" t="s">
        <v>5108</v>
      </c>
      <c r="N257">
        <v>70000</v>
      </c>
      <c r="O257" t="s">
        <v>958</v>
      </c>
      <c r="P257" t="s">
        <v>959</v>
      </c>
      <c r="Q257" t="s">
        <v>4000</v>
      </c>
      <c r="R257">
        <v>3571809216</v>
      </c>
      <c r="S257" s="14">
        <v>46205</v>
      </c>
      <c r="T257" t="s">
        <v>5109</v>
      </c>
      <c r="U257" s="31">
        <v>46205.367743055554</v>
      </c>
      <c r="AK257" s="14">
        <v>46205</v>
      </c>
      <c r="AL257" t="s">
        <v>1019</v>
      </c>
      <c r="AM257" s="31">
        <v>46205.45753472222</v>
      </c>
      <c r="AQ257" s="31">
        <v>46205.45753472222</v>
      </c>
      <c r="AR257" s="14">
        <v>46205</v>
      </c>
      <c r="AS257" t="s">
        <v>1019</v>
      </c>
      <c r="AT257" t="s">
        <v>5101</v>
      </c>
      <c r="AU257" t="s">
        <v>677</v>
      </c>
      <c r="AV257" s="14">
        <v>46205</v>
      </c>
      <c r="AW257" t="s">
        <v>1019</v>
      </c>
      <c r="AX257" s="31">
        <v>46205.458483796298</v>
      </c>
      <c r="AY257" s="14">
        <v>46205</v>
      </c>
      <c r="AZ257" t="s">
        <v>933</v>
      </c>
      <c r="BA257" s="31">
        <v>46205.462048611109</v>
      </c>
      <c r="BB257" s="14">
        <v>46205</v>
      </c>
      <c r="BC257" t="s">
        <v>4701</v>
      </c>
      <c r="BD257" s="31">
        <v>46205.464502314811</v>
      </c>
      <c r="BE257" s="14">
        <v>46205</v>
      </c>
      <c r="BF257" t="s">
        <v>943</v>
      </c>
      <c r="BG257" s="31">
        <v>46205.492893518516</v>
      </c>
      <c r="BH257" s="14">
        <v>46205</v>
      </c>
      <c r="BI257" t="s">
        <v>943</v>
      </c>
      <c r="BJ257" s="31">
        <v>46205.51394675926</v>
      </c>
      <c r="BW257" s="14">
        <v>46205</v>
      </c>
      <c r="BX257" t="s">
        <v>943</v>
      </c>
      <c r="BY257" s="31">
        <v>46205.517314814817</v>
      </c>
      <c r="BZ257" s="14">
        <v>46205</v>
      </c>
      <c r="CA257" t="s">
        <v>944</v>
      </c>
      <c r="CB257" s="31">
        <v>46205.537731481483</v>
      </c>
      <c r="CF257" s="14">
        <v>46205</v>
      </c>
      <c r="CG257" t="s">
        <v>1019</v>
      </c>
      <c r="CH257" s="31">
        <v>46205.826504629629</v>
      </c>
      <c r="CM257" s="4">
        <f t="shared" ref="CM257:CM285" si="20">IF(AJ257&lt;&gt;"",AJ257,IF(AG257&lt;&gt;"",AG257,IF(AD257&lt;&gt;"",AD257,IF(AA257&lt;&gt;"",AA257,U257))))</f>
        <v>46205.367743055554</v>
      </c>
      <c r="CN257">
        <f t="shared" ref="CN257:CN285" si="21">AK257-INT(CM257)</f>
        <v>0</v>
      </c>
      <c r="CO257" t="str">
        <f>VLOOKUP(A257,Sheet1!$A$2:$B$221,2,0)</f>
        <v>East Zone</v>
      </c>
    </row>
    <row r="258" spans="1:93" x14ac:dyDescent="0.35">
      <c r="A258" t="s">
        <v>5099</v>
      </c>
      <c r="B258">
        <v>96</v>
      </c>
      <c r="C258" t="s">
        <v>9332</v>
      </c>
      <c r="D258" t="s">
        <v>678</v>
      </c>
      <c r="E258" t="s">
        <v>92</v>
      </c>
      <c r="F258" t="s">
        <v>461</v>
      </c>
      <c r="G258" t="s">
        <v>358</v>
      </c>
      <c r="H258" t="s">
        <v>11911</v>
      </c>
      <c r="I258">
        <v>222095</v>
      </c>
      <c r="J258" t="s">
        <v>1020</v>
      </c>
      <c r="K258" t="s">
        <v>4001</v>
      </c>
      <c r="L258" t="s">
        <v>4622</v>
      </c>
      <c r="M258" t="s">
        <v>11912</v>
      </c>
      <c r="Q258" t="s">
        <v>11913</v>
      </c>
      <c r="R258">
        <v>8010557398</v>
      </c>
      <c r="S258" s="14">
        <v>46210</v>
      </c>
      <c r="T258" t="s">
        <v>5109</v>
      </c>
      <c r="U258" s="31">
        <v>46210.555902777778</v>
      </c>
      <c r="AK258" s="14">
        <v>46210</v>
      </c>
      <c r="AL258" t="s">
        <v>1019</v>
      </c>
      <c r="AM258" s="31">
        <v>46210.635821759257</v>
      </c>
      <c r="AQ258" s="31">
        <v>46210.635821759257</v>
      </c>
      <c r="AR258" s="14">
        <v>46210</v>
      </c>
      <c r="AS258" t="s">
        <v>1019</v>
      </c>
      <c r="AT258" t="s">
        <v>5101</v>
      </c>
      <c r="AU258" t="s">
        <v>677</v>
      </c>
      <c r="CM258" s="4">
        <f t="shared" si="20"/>
        <v>46210.555902777778</v>
      </c>
      <c r="CN258">
        <f t="shared" si="21"/>
        <v>0</v>
      </c>
      <c r="CO258" t="str">
        <f>VLOOKUP(A258,Sheet1!$A$2:$B$221,2,0)</f>
        <v>East Zone</v>
      </c>
    </row>
    <row r="259" spans="1:93" x14ac:dyDescent="0.35">
      <c r="A259" t="s">
        <v>5099</v>
      </c>
      <c r="B259">
        <v>96</v>
      </c>
      <c r="C259" t="s">
        <v>9332</v>
      </c>
      <c r="D259" t="s">
        <v>678</v>
      </c>
      <c r="E259" t="s">
        <v>92</v>
      </c>
      <c r="F259" t="s">
        <v>461</v>
      </c>
      <c r="G259" t="s">
        <v>358</v>
      </c>
      <c r="H259" t="s">
        <v>11914</v>
      </c>
      <c r="I259">
        <v>247477</v>
      </c>
      <c r="J259" t="s">
        <v>1020</v>
      </c>
      <c r="K259" t="s">
        <v>4001</v>
      </c>
      <c r="L259" t="s">
        <v>4622</v>
      </c>
      <c r="M259" t="s">
        <v>11915</v>
      </c>
      <c r="N259">
        <v>50000</v>
      </c>
      <c r="O259" t="s">
        <v>934</v>
      </c>
      <c r="P259" t="s">
        <v>935</v>
      </c>
      <c r="Q259" t="s">
        <v>11916</v>
      </c>
      <c r="R259">
        <v>4789962850</v>
      </c>
      <c r="S259" s="14">
        <v>46210</v>
      </c>
      <c r="T259" t="s">
        <v>5109</v>
      </c>
      <c r="U259" s="31">
        <v>46210.375601851854</v>
      </c>
      <c r="AK259" s="14">
        <v>46210</v>
      </c>
      <c r="AL259" t="s">
        <v>1018</v>
      </c>
      <c r="AM259" s="31">
        <v>46210.410694444443</v>
      </c>
      <c r="AQ259" s="31">
        <v>46210.410694444443</v>
      </c>
      <c r="AR259" s="14">
        <v>46210</v>
      </c>
      <c r="AS259" t="s">
        <v>1018</v>
      </c>
      <c r="AT259" t="s">
        <v>461</v>
      </c>
      <c r="AU259" t="s">
        <v>678</v>
      </c>
      <c r="AV259" s="14">
        <v>46210</v>
      </c>
      <c r="AW259" t="s">
        <v>1019</v>
      </c>
      <c r="AX259" s="31">
        <v>46210.511365740742</v>
      </c>
      <c r="AY259" s="14">
        <v>46210</v>
      </c>
      <c r="AZ259" t="s">
        <v>933</v>
      </c>
      <c r="BA259" s="31">
        <v>46210.51835648148</v>
      </c>
      <c r="BB259" s="14">
        <v>46210</v>
      </c>
      <c r="BC259" t="s">
        <v>4716</v>
      </c>
      <c r="BD259" s="31">
        <v>46210.521273148152</v>
      </c>
      <c r="BE259" s="14">
        <v>46210</v>
      </c>
      <c r="BF259" t="s">
        <v>942</v>
      </c>
      <c r="BG259" s="31">
        <v>46210.571087962962</v>
      </c>
      <c r="BH259" s="14">
        <v>46210</v>
      </c>
      <c r="BI259" t="s">
        <v>942</v>
      </c>
      <c r="BJ259" s="31">
        <v>46210.571736111109</v>
      </c>
      <c r="BW259" s="14">
        <v>46210</v>
      </c>
      <c r="BX259" t="s">
        <v>942</v>
      </c>
      <c r="BY259" s="31">
        <v>46210.577488425923</v>
      </c>
      <c r="BZ259" s="14">
        <v>46210</v>
      </c>
      <c r="CA259" t="s">
        <v>2404</v>
      </c>
      <c r="CB259" s="31">
        <v>46210.606678240743</v>
      </c>
      <c r="CF259" s="14">
        <v>46210</v>
      </c>
      <c r="CG259" t="s">
        <v>1019</v>
      </c>
      <c r="CH259" s="31">
        <v>46210.717858796299</v>
      </c>
      <c r="CM259" s="4">
        <f t="shared" si="20"/>
        <v>46210.375601851854</v>
      </c>
      <c r="CN259">
        <f t="shared" si="21"/>
        <v>0</v>
      </c>
      <c r="CO259" t="str">
        <f>VLOOKUP(A259,Sheet1!$A$2:$B$221,2,0)</f>
        <v>East Zone</v>
      </c>
    </row>
    <row r="260" spans="1:93" x14ac:dyDescent="0.35">
      <c r="A260" t="s">
        <v>5099</v>
      </c>
      <c r="B260">
        <v>96</v>
      </c>
      <c r="C260" t="s">
        <v>9332</v>
      </c>
      <c r="D260" t="s">
        <v>678</v>
      </c>
      <c r="E260" t="s">
        <v>92</v>
      </c>
      <c r="F260" t="s">
        <v>461</v>
      </c>
      <c r="G260" t="s">
        <v>358</v>
      </c>
      <c r="H260" t="s">
        <v>5110</v>
      </c>
      <c r="I260">
        <v>262287</v>
      </c>
      <c r="J260" t="s">
        <v>822</v>
      </c>
      <c r="K260" t="s">
        <v>1641</v>
      </c>
      <c r="L260" t="s">
        <v>4622</v>
      </c>
      <c r="M260" t="s">
        <v>5111</v>
      </c>
      <c r="N260">
        <v>45000</v>
      </c>
      <c r="O260" t="s">
        <v>9889</v>
      </c>
      <c r="P260" t="s">
        <v>9890</v>
      </c>
      <c r="Q260" t="s">
        <v>5112</v>
      </c>
      <c r="R260">
        <v>1858633720</v>
      </c>
      <c r="S260" s="14">
        <v>46206</v>
      </c>
      <c r="T260" t="s">
        <v>5113</v>
      </c>
      <c r="U260" s="31">
        <v>46206.485509259262</v>
      </c>
      <c r="AH260" s="14">
        <v>46206</v>
      </c>
      <c r="AI260" t="s">
        <v>5109</v>
      </c>
      <c r="AJ260" s="31">
        <v>46206.644479166665</v>
      </c>
      <c r="AK260" s="14">
        <v>46206</v>
      </c>
      <c r="AL260" t="s">
        <v>1018</v>
      </c>
      <c r="AM260" s="31">
        <v>46206.667430555557</v>
      </c>
      <c r="AQ260" s="31">
        <v>46206.667430555557</v>
      </c>
      <c r="AR260" s="14">
        <v>46206</v>
      </c>
      <c r="AS260" t="s">
        <v>1018</v>
      </c>
      <c r="AT260" t="s">
        <v>461</v>
      </c>
      <c r="AU260" t="s">
        <v>678</v>
      </c>
      <c r="AV260" s="14">
        <v>46206</v>
      </c>
      <c r="AW260" t="s">
        <v>1019</v>
      </c>
      <c r="AX260" s="31">
        <v>46206.675462962965</v>
      </c>
      <c r="AY260" s="14">
        <v>46206</v>
      </c>
      <c r="AZ260" t="s">
        <v>933</v>
      </c>
      <c r="BA260" s="31">
        <v>46206.683356481481</v>
      </c>
      <c r="BB260" s="14">
        <v>46206</v>
      </c>
      <c r="BC260" t="s">
        <v>4716</v>
      </c>
      <c r="BD260" s="31">
        <v>46206.688125000001</v>
      </c>
      <c r="BE260" s="14">
        <v>46206</v>
      </c>
      <c r="BF260" t="s">
        <v>955</v>
      </c>
      <c r="BG260" s="31">
        <v>46206.745717592596</v>
      </c>
      <c r="BH260" s="14">
        <v>46206</v>
      </c>
      <c r="BI260" t="s">
        <v>955</v>
      </c>
      <c r="BJ260" s="31">
        <v>46206.746550925927</v>
      </c>
      <c r="BW260" s="14">
        <v>46206</v>
      </c>
      <c r="BX260" t="s">
        <v>955</v>
      </c>
      <c r="BY260" s="31">
        <v>46206.754351851851</v>
      </c>
      <c r="BZ260" s="14">
        <v>46209</v>
      </c>
      <c r="CA260" t="s">
        <v>944</v>
      </c>
      <c r="CB260" s="31">
        <v>46209.657395833332</v>
      </c>
      <c r="CF260" s="14">
        <v>46209</v>
      </c>
      <c r="CG260" t="s">
        <v>1019</v>
      </c>
      <c r="CH260" s="31">
        <v>46209.674837962964</v>
      </c>
      <c r="CM260" s="4">
        <f t="shared" si="20"/>
        <v>46206.644479166665</v>
      </c>
      <c r="CN260">
        <f t="shared" si="21"/>
        <v>0</v>
      </c>
      <c r="CO260" t="str">
        <f>VLOOKUP(A260,Sheet1!$A$2:$B$221,2,0)</f>
        <v>East Zone</v>
      </c>
    </row>
    <row r="261" spans="1:93" x14ac:dyDescent="0.35">
      <c r="A261" t="s">
        <v>5099</v>
      </c>
      <c r="B261">
        <v>96</v>
      </c>
      <c r="C261" t="s">
        <v>9332</v>
      </c>
      <c r="D261" t="s">
        <v>678</v>
      </c>
      <c r="E261" t="s">
        <v>92</v>
      </c>
      <c r="F261" t="s">
        <v>461</v>
      </c>
      <c r="G261" t="s">
        <v>358</v>
      </c>
      <c r="H261" t="s">
        <v>11917</v>
      </c>
      <c r="I261">
        <v>276480</v>
      </c>
      <c r="J261" t="s">
        <v>822</v>
      </c>
      <c r="K261" t="s">
        <v>1641</v>
      </c>
      <c r="L261" t="s">
        <v>4622</v>
      </c>
      <c r="M261" t="s">
        <v>11918</v>
      </c>
      <c r="N261">
        <v>45000</v>
      </c>
      <c r="O261" t="s">
        <v>4630</v>
      </c>
      <c r="P261" t="s">
        <v>4631</v>
      </c>
      <c r="Q261" t="s">
        <v>1017</v>
      </c>
      <c r="R261">
        <v>3879717884</v>
      </c>
      <c r="S261" s="14">
        <v>46210</v>
      </c>
      <c r="T261" t="s">
        <v>5113</v>
      </c>
      <c r="U261" s="31">
        <v>46210.68068287037</v>
      </c>
      <c r="AK261" s="14">
        <v>46210</v>
      </c>
      <c r="AL261" t="s">
        <v>1018</v>
      </c>
      <c r="AM261" s="31">
        <v>46210.703796296293</v>
      </c>
      <c r="AQ261" s="31">
        <v>46210.703796296293</v>
      </c>
      <c r="AR261" s="14">
        <v>46210</v>
      </c>
      <c r="AS261" t="s">
        <v>1018</v>
      </c>
      <c r="AT261" t="s">
        <v>461</v>
      </c>
      <c r="AU261" t="s">
        <v>678</v>
      </c>
      <c r="AV261" s="14">
        <v>46210</v>
      </c>
      <c r="AW261" t="s">
        <v>1019</v>
      </c>
      <c r="AX261" s="31">
        <v>46210.713807870372</v>
      </c>
      <c r="AY261" s="14">
        <v>46210</v>
      </c>
      <c r="AZ261" t="s">
        <v>933</v>
      </c>
      <c r="BA261" s="31">
        <v>46210.722708333335</v>
      </c>
      <c r="BB261" s="14">
        <v>46210</v>
      </c>
      <c r="BC261" t="s">
        <v>4657</v>
      </c>
      <c r="BD261" s="31">
        <v>46210.743819444448</v>
      </c>
      <c r="BE261" s="14">
        <v>46210</v>
      </c>
      <c r="BF261" t="s">
        <v>973</v>
      </c>
      <c r="BG261" s="31">
        <v>46210.824479166666</v>
      </c>
      <c r="BH261" s="14">
        <v>46210</v>
      </c>
      <c r="BI261" t="s">
        <v>973</v>
      </c>
      <c r="BJ261" s="31">
        <v>46210.829224537039</v>
      </c>
      <c r="BW261" s="14">
        <v>46210</v>
      </c>
      <c r="BX261" t="s">
        <v>973</v>
      </c>
      <c r="BY261" s="31">
        <v>46210.835462962961</v>
      </c>
      <c r="BZ261" s="14">
        <v>46210</v>
      </c>
      <c r="CA261" t="s">
        <v>944</v>
      </c>
      <c r="CB261" s="31">
        <v>46210.849444444444</v>
      </c>
      <c r="CF261" s="14">
        <v>46210</v>
      </c>
      <c r="CG261" t="s">
        <v>1019</v>
      </c>
      <c r="CH261" s="31">
        <v>46210.868877314817</v>
      </c>
      <c r="CM261" s="4">
        <f t="shared" si="20"/>
        <v>46210.68068287037</v>
      </c>
      <c r="CN261">
        <f t="shared" si="21"/>
        <v>0</v>
      </c>
      <c r="CO261" t="str">
        <f>VLOOKUP(A261,Sheet1!$A$2:$B$221,2,0)</f>
        <v>East Zone</v>
      </c>
    </row>
    <row r="262" spans="1:93" x14ac:dyDescent="0.35">
      <c r="A262" t="s">
        <v>5099</v>
      </c>
      <c r="B262">
        <v>96</v>
      </c>
      <c r="C262" t="s">
        <v>9332</v>
      </c>
      <c r="D262" t="s">
        <v>678</v>
      </c>
      <c r="E262" t="s">
        <v>92</v>
      </c>
      <c r="F262" t="s">
        <v>461</v>
      </c>
      <c r="G262" t="s">
        <v>358</v>
      </c>
      <c r="H262" t="s">
        <v>5114</v>
      </c>
      <c r="I262">
        <v>305839</v>
      </c>
      <c r="J262" t="s">
        <v>5115</v>
      </c>
      <c r="K262" t="s">
        <v>5116</v>
      </c>
      <c r="L262" t="s">
        <v>4622</v>
      </c>
      <c r="M262" t="s">
        <v>5117</v>
      </c>
      <c r="N262">
        <v>90000</v>
      </c>
      <c r="O262" t="s">
        <v>931</v>
      </c>
      <c r="P262" t="s">
        <v>932</v>
      </c>
      <c r="Q262" t="s">
        <v>5118</v>
      </c>
      <c r="R262">
        <v>9390696538</v>
      </c>
      <c r="S262" s="14">
        <v>46205</v>
      </c>
      <c r="T262" t="s">
        <v>5119</v>
      </c>
      <c r="U262" s="31">
        <v>46205.764374999999</v>
      </c>
      <c r="AK262" s="14">
        <v>46206</v>
      </c>
      <c r="AL262" t="s">
        <v>1018</v>
      </c>
      <c r="AM262" s="31">
        <v>46206.357476851852</v>
      </c>
      <c r="AQ262" s="31">
        <v>46206.357476851852</v>
      </c>
      <c r="AR262" s="14">
        <v>46206</v>
      </c>
      <c r="AS262" t="s">
        <v>1018</v>
      </c>
      <c r="AT262" t="s">
        <v>461</v>
      </c>
      <c r="AU262" t="s">
        <v>678</v>
      </c>
      <c r="AV262" s="14">
        <v>46206</v>
      </c>
      <c r="AW262" t="s">
        <v>1019</v>
      </c>
      <c r="AX262" s="31">
        <v>46206.395925925928</v>
      </c>
      <c r="AY262" s="14">
        <v>46206</v>
      </c>
      <c r="AZ262" t="s">
        <v>933</v>
      </c>
      <c r="BA262" s="31">
        <v>46206.399259259262</v>
      </c>
      <c r="BB262" s="14">
        <v>46206</v>
      </c>
      <c r="BC262" t="s">
        <v>4969</v>
      </c>
      <c r="BD262" s="31">
        <v>46206.41777777778</v>
      </c>
      <c r="BE262" s="14">
        <v>46206</v>
      </c>
      <c r="BF262" t="s">
        <v>943</v>
      </c>
      <c r="BG262" s="31">
        <v>46206.447789351849</v>
      </c>
      <c r="BH262" s="14">
        <v>46206</v>
      </c>
      <c r="BI262" t="s">
        <v>943</v>
      </c>
      <c r="BJ262" s="31">
        <v>46206.459178240744</v>
      </c>
      <c r="BW262" s="14">
        <v>46206</v>
      </c>
      <c r="BX262" t="s">
        <v>943</v>
      </c>
      <c r="BY262" s="31">
        <v>46206.466111111113</v>
      </c>
      <c r="BZ262" s="14">
        <v>46206</v>
      </c>
      <c r="CA262" t="s">
        <v>944</v>
      </c>
      <c r="CB262" s="31">
        <v>46206.504942129628</v>
      </c>
      <c r="CF262" s="14">
        <v>46206</v>
      </c>
      <c r="CG262" t="s">
        <v>1019</v>
      </c>
      <c r="CH262" s="31">
        <v>46206.748530092591</v>
      </c>
      <c r="CM262" s="4">
        <f t="shared" si="20"/>
        <v>46205.764374999999</v>
      </c>
      <c r="CN262">
        <f t="shared" si="21"/>
        <v>1</v>
      </c>
      <c r="CO262" t="str">
        <f>VLOOKUP(A262,Sheet1!$A$2:$B$221,2,0)</f>
        <v>East Zone</v>
      </c>
    </row>
    <row r="263" spans="1:93" x14ac:dyDescent="0.35">
      <c r="A263" t="s">
        <v>5099</v>
      </c>
      <c r="B263">
        <v>96</v>
      </c>
      <c r="C263" t="s">
        <v>9332</v>
      </c>
      <c r="D263" t="s">
        <v>678</v>
      </c>
      <c r="E263" t="s">
        <v>92</v>
      </c>
      <c r="F263" t="s">
        <v>461</v>
      </c>
      <c r="G263" t="s">
        <v>358</v>
      </c>
      <c r="H263" t="s">
        <v>4551</v>
      </c>
      <c r="I263">
        <v>316592</v>
      </c>
      <c r="J263" t="s">
        <v>121</v>
      </c>
      <c r="K263" t="s">
        <v>4553</v>
      </c>
      <c r="L263" t="s">
        <v>4622</v>
      </c>
      <c r="M263" t="s">
        <v>11919</v>
      </c>
      <c r="N263">
        <v>90000</v>
      </c>
      <c r="O263" t="s">
        <v>931</v>
      </c>
      <c r="P263" t="s">
        <v>932</v>
      </c>
      <c r="Q263" t="s">
        <v>1191</v>
      </c>
      <c r="R263">
        <v>8797539806</v>
      </c>
      <c r="S263" s="14">
        <v>46210</v>
      </c>
      <c r="T263" t="s">
        <v>5121</v>
      </c>
      <c r="U263" s="31">
        <v>46210.496990740743</v>
      </c>
      <c r="AK263" s="14">
        <v>46210</v>
      </c>
      <c r="AL263" t="s">
        <v>1018</v>
      </c>
      <c r="AM263" s="31">
        <v>46210.55541666667</v>
      </c>
      <c r="AQ263" s="31">
        <v>46210.55541666667</v>
      </c>
      <c r="AR263" s="14">
        <v>46210</v>
      </c>
      <c r="AS263" t="s">
        <v>1018</v>
      </c>
      <c r="AT263" t="s">
        <v>461</v>
      </c>
      <c r="AU263" t="s">
        <v>678</v>
      </c>
      <c r="AV263" s="14">
        <v>46210</v>
      </c>
      <c r="AW263" t="s">
        <v>1019</v>
      </c>
      <c r="AX263" s="31">
        <v>46210.568611111114</v>
      </c>
      <c r="AY263" s="14">
        <v>46210</v>
      </c>
      <c r="AZ263" t="s">
        <v>933</v>
      </c>
      <c r="BA263" s="31">
        <v>46210.583784722221</v>
      </c>
      <c r="BB263" s="14">
        <v>46210</v>
      </c>
      <c r="BC263" t="s">
        <v>4684</v>
      </c>
      <c r="BD263" s="31">
        <v>46210.665706018517</v>
      </c>
      <c r="BE263" s="14">
        <v>46210</v>
      </c>
      <c r="BF263" t="s">
        <v>943</v>
      </c>
      <c r="BG263" s="31">
        <v>46210.729120370372</v>
      </c>
      <c r="BH263" s="14">
        <v>46210</v>
      </c>
      <c r="BI263" t="s">
        <v>943</v>
      </c>
      <c r="BJ263" s="31">
        <v>46210.749340277776</v>
      </c>
      <c r="BW263" s="14">
        <v>46210</v>
      </c>
      <c r="BX263" t="s">
        <v>943</v>
      </c>
      <c r="BY263" s="31">
        <v>46210.755243055559</v>
      </c>
      <c r="BZ263" s="14">
        <v>46210</v>
      </c>
      <c r="CA263" t="s">
        <v>2404</v>
      </c>
      <c r="CB263" s="31">
        <v>46210.767256944448</v>
      </c>
      <c r="CF263" s="14">
        <v>46210</v>
      </c>
      <c r="CG263" t="s">
        <v>1019</v>
      </c>
      <c r="CH263" s="31">
        <v>46210.825810185182</v>
      </c>
      <c r="CM263" s="4">
        <f t="shared" si="20"/>
        <v>46210.496990740743</v>
      </c>
      <c r="CN263">
        <f t="shared" si="21"/>
        <v>0</v>
      </c>
      <c r="CO263" t="str">
        <f>VLOOKUP(A263,Sheet1!$A$2:$B$221,2,0)</f>
        <v>East Zone</v>
      </c>
    </row>
    <row r="264" spans="1:93" x14ac:dyDescent="0.35">
      <c r="A264" t="s">
        <v>5099</v>
      </c>
      <c r="B264">
        <v>96</v>
      </c>
      <c r="C264" t="s">
        <v>9332</v>
      </c>
      <c r="D264" t="s">
        <v>678</v>
      </c>
      <c r="E264" t="s">
        <v>92</v>
      </c>
      <c r="F264" t="s">
        <v>461</v>
      </c>
      <c r="G264" t="s">
        <v>358</v>
      </c>
      <c r="H264" t="s">
        <v>4551</v>
      </c>
      <c r="I264">
        <v>316592</v>
      </c>
      <c r="J264" t="s">
        <v>121</v>
      </c>
      <c r="K264" t="s">
        <v>4553</v>
      </c>
      <c r="L264" t="s">
        <v>4622</v>
      </c>
      <c r="M264" t="s">
        <v>5120</v>
      </c>
      <c r="N264">
        <v>60000</v>
      </c>
      <c r="O264" t="s">
        <v>982</v>
      </c>
      <c r="P264" t="s">
        <v>983</v>
      </c>
      <c r="Q264" t="s">
        <v>4552</v>
      </c>
      <c r="R264">
        <v>8801161618</v>
      </c>
      <c r="S264" s="14">
        <v>46206</v>
      </c>
      <c r="T264" t="s">
        <v>5121</v>
      </c>
      <c r="U264" s="31">
        <v>46206.541435185187</v>
      </c>
      <c r="AK264" s="14">
        <v>46206</v>
      </c>
      <c r="AL264" t="s">
        <v>1018</v>
      </c>
      <c r="AM264" s="31">
        <v>46206.590324074074</v>
      </c>
      <c r="AQ264" s="31">
        <v>46206.590324074074</v>
      </c>
      <c r="AR264" s="14">
        <v>46206</v>
      </c>
      <c r="AS264" t="s">
        <v>1018</v>
      </c>
      <c r="AT264" t="s">
        <v>461</v>
      </c>
      <c r="AU264" t="s">
        <v>678</v>
      </c>
      <c r="AV264" s="14">
        <v>46206</v>
      </c>
      <c r="AW264" t="s">
        <v>1019</v>
      </c>
      <c r="AX264" s="31">
        <v>46206.604421296295</v>
      </c>
      <c r="AY264" s="14">
        <v>46206</v>
      </c>
      <c r="AZ264" t="s">
        <v>933</v>
      </c>
      <c r="BA264" s="31">
        <v>46206.615879629629</v>
      </c>
      <c r="BB264" s="14">
        <v>46206</v>
      </c>
      <c r="BC264" t="s">
        <v>4663</v>
      </c>
      <c r="BD264" s="31">
        <v>46206.65357638889</v>
      </c>
      <c r="BE264" s="14">
        <v>46206</v>
      </c>
      <c r="BF264" t="s">
        <v>955</v>
      </c>
      <c r="BG264" s="31">
        <v>46206.701932870368</v>
      </c>
      <c r="BH264" s="14">
        <v>46206</v>
      </c>
      <c r="BI264" t="s">
        <v>955</v>
      </c>
      <c r="BJ264" s="31">
        <v>46206.704097222224</v>
      </c>
      <c r="BW264" s="14">
        <v>46206</v>
      </c>
      <c r="BX264" t="s">
        <v>955</v>
      </c>
      <c r="BY264" s="31">
        <v>46206.709467592591</v>
      </c>
      <c r="BZ264" s="14">
        <v>46206</v>
      </c>
      <c r="CA264" t="s">
        <v>938</v>
      </c>
      <c r="CB264" s="31">
        <v>46206.75304398148</v>
      </c>
      <c r="CF264" s="14">
        <v>46206</v>
      </c>
      <c r="CG264" t="s">
        <v>1019</v>
      </c>
      <c r="CH264" s="31">
        <v>46206.791030092594</v>
      </c>
      <c r="CM264" s="4">
        <f t="shared" si="20"/>
        <v>46206.541435185187</v>
      </c>
      <c r="CN264">
        <f t="shared" si="21"/>
        <v>0</v>
      </c>
      <c r="CO264" t="str">
        <f>VLOOKUP(A264,Sheet1!$A$2:$B$221,2,0)</f>
        <v>East Zone</v>
      </c>
    </row>
    <row r="265" spans="1:93" x14ac:dyDescent="0.35">
      <c r="A265" t="s">
        <v>5099</v>
      </c>
      <c r="B265">
        <v>96</v>
      </c>
      <c r="C265" t="s">
        <v>9332</v>
      </c>
      <c r="D265" t="s">
        <v>678</v>
      </c>
      <c r="E265" t="s">
        <v>92</v>
      </c>
      <c r="F265" t="s">
        <v>461</v>
      </c>
      <c r="G265" t="s">
        <v>358</v>
      </c>
      <c r="H265" t="s">
        <v>4551</v>
      </c>
      <c r="I265">
        <v>316592</v>
      </c>
      <c r="J265" t="s">
        <v>121</v>
      </c>
      <c r="K265" t="s">
        <v>4553</v>
      </c>
      <c r="L265" t="s">
        <v>4622</v>
      </c>
      <c r="M265" t="s">
        <v>5120</v>
      </c>
      <c r="N265">
        <v>90000</v>
      </c>
      <c r="O265" t="s">
        <v>931</v>
      </c>
      <c r="P265" t="s">
        <v>932</v>
      </c>
      <c r="Q265" t="s">
        <v>1191</v>
      </c>
      <c r="R265">
        <v>8797539806</v>
      </c>
      <c r="S265" s="14">
        <v>46206</v>
      </c>
      <c r="T265" t="s">
        <v>5121</v>
      </c>
      <c r="U265" s="31">
        <v>46206.541412037041</v>
      </c>
      <c r="AK265" s="14">
        <v>46206</v>
      </c>
      <c r="AL265" t="s">
        <v>1018</v>
      </c>
      <c r="AM265" s="31">
        <v>46206.590300925927</v>
      </c>
      <c r="AQ265" s="31">
        <v>46206.590300925927</v>
      </c>
      <c r="AR265" s="14">
        <v>46206</v>
      </c>
      <c r="AS265" t="s">
        <v>1018</v>
      </c>
      <c r="AT265" t="s">
        <v>461</v>
      </c>
      <c r="AU265" t="s">
        <v>678</v>
      </c>
      <c r="AV265" s="14">
        <v>46206</v>
      </c>
      <c r="AW265" t="s">
        <v>1019</v>
      </c>
      <c r="AX265" s="31">
        <v>46206.604398148149</v>
      </c>
      <c r="AY265" s="14">
        <v>46206</v>
      </c>
      <c r="AZ265" t="s">
        <v>933</v>
      </c>
      <c r="BA265" s="31">
        <v>46206.615879629629</v>
      </c>
      <c r="BB265" s="14">
        <v>46206</v>
      </c>
      <c r="BC265" t="s">
        <v>4663</v>
      </c>
      <c r="BD265" s="31">
        <v>46206.653564814813</v>
      </c>
      <c r="BE265" s="14">
        <v>46206</v>
      </c>
      <c r="BF265" t="s">
        <v>955</v>
      </c>
      <c r="BG265" s="31">
        <v>46206.701909722222</v>
      </c>
      <c r="BH265" s="14">
        <v>46206</v>
      </c>
      <c r="BI265" t="s">
        <v>955</v>
      </c>
      <c r="BJ265" s="31">
        <v>46206.704085648147</v>
      </c>
      <c r="BW265" s="14">
        <v>46206</v>
      </c>
      <c r="BX265" t="s">
        <v>955</v>
      </c>
      <c r="BY265" s="31">
        <v>46206.709456018521</v>
      </c>
      <c r="CM265" s="4">
        <f t="shared" si="20"/>
        <v>46206.541412037041</v>
      </c>
      <c r="CN265">
        <f t="shared" si="21"/>
        <v>0</v>
      </c>
      <c r="CO265" t="str">
        <f>VLOOKUP(A265,Sheet1!$A$2:$B$221,2,0)</f>
        <v>East Zone</v>
      </c>
    </row>
    <row r="266" spans="1:93" x14ac:dyDescent="0.35">
      <c r="A266" t="s">
        <v>5099</v>
      </c>
      <c r="B266">
        <v>96</v>
      </c>
      <c r="C266" t="s">
        <v>9332</v>
      </c>
      <c r="D266" t="s">
        <v>678</v>
      </c>
      <c r="E266" t="s">
        <v>92</v>
      </c>
      <c r="F266" t="s">
        <v>461</v>
      </c>
      <c r="G266" t="s">
        <v>358</v>
      </c>
      <c r="H266" t="s">
        <v>10041</v>
      </c>
      <c r="I266">
        <v>327286</v>
      </c>
      <c r="J266" t="s">
        <v>121</v>
      </c>
      <c r="K266" t="s">
        <v>4553</v>
      </c>
      <c r="L266" t="s">
        <v>4622</v>
      </c>
      <c r="M266" t="s">
        <v>10042</v>
      </c>
      <c r="N266">
        <v>45000</v>
      </c>
      <c r="O266" t="s">
        <v>9889</v>
      </c>
      <c r="P266" t="s">
        <v>9890</v>
      </c>
      <c r="Q266" t="s">
        <v>5081</v>
      </c>
      <c r="R266">
        <v>2891649252</v>
      </c>
      <c r="S266" s="14">
        <v>46209</v>
      </c>
      <c r="T266" t="s">
        <v>5104</v>
      </c>
      <c r="U266" s="31">
        <v>46209.615624999999</v>
      </c>
      <c r="AK266" s="14">
        <v>46209</v>
      </c>
      <c r="AL266" t="s">
        <v>1018</v>
      </c>
      <c r="AM266" s="31">
        <v>46209.680844907409</v>
      </c>
      <c r="AQ266" s="31">
        <v>46209.680844907409</v>
      </c>
      <c r="AR266" s="14">
        <v>46209</v>
      </c>
      <c r="AS266" t="s">
        <v>1018</v>
      </c>
      <c r="AT266" t="s">
        <v>461</v>
      </c>
      <c r="AU266" t="s">
        <v>678</v>
      </c>
      <c r="AV266" s="14">
        <v>46209</v>
      </c>
      <c r="AW266" t="s">
        <v>1019</v>
      </c>
      <c r="AX266" s="31">
        <v>46209.697152777779</v>
      </c>
      <c r="AY266" s="14">
        <v>46209</v>
      </c>
      <c r="AZ266" t="s">
        <v>933</v>
      </c>
      <c r="BA266" s="31">
        <v>46209.702719907407</v>
      </c>
      <c r="BB266" s="14">
        <v>46209</v>
      </c>
      <c r="BC266" t="s">
        <v>4657</v>
      </c>
      <c r="BD266" s="31">
        <v>46209.715439814812</v>
      </c>
      <c r="BE266" s="14">
        <v>46209</v>
      </c>
      <c r="BF266" t="s">
        <v>937</v>
      </c>
      <c r="BG266" s="31">
        <v>46209.74795138889</v>
      </c>
      <c r="BH266" s="14">
        <v>46209</v>
      </c>
      <c r="BI266" t="s">
        <v>937</v>
      </c>
      <c r="BJ266" s="31">
        <v>46209.787523148145</v>
      </c>
      <c r="BW266" s="14">
        <v>46209</v>
      </c>
      <c r="BX266" t="s">
        <v>937</v>
      </c>
      <c r="BY266" s="31">
        <v>46209.792650462965</v>
      </c>
      <c r="BZ266" s="14">
        <v>46209</v>
      </c>
      <c r="CA266" t="s">
        <v>944</v>
      </c>
      <c r="CB266" s="31">
        <v>46209.802476851852</v>
      </c>
      <c r="CF266" s="14">
        <v>46209</v>
      </c>
      <c r="CG266" t="s">
        <v>1019</v>
      </c>
      <c r="CH266" s="31">
        <v>46209.835011574076</v>
      </c>
      <c r="CM266" s="4">
        <f t="shared" si="20"/>
        <v>46209.615624999999</v>
      </c>
      <c r="CN266">
        <f t="shared" si="21"/>
        <v>0</v>
      </c>
      <c r="CO266" t="str">
        <f>VLOOKUP(A266,Sheet1!$A$2:$B$221,2,0)</f>
        <v>East Zone</v>
      </c>
    </row>
    <row r="267" spans="1:93" x14ac:dyDescent="0.35">
      <c r="A267" t="s">
        <v>5099</v>
      </c>
      <c r="B267">
        <v>96</v>
      </c>
      <c r="C267" t="s">
        <v>9332</v>
      </c>
      <c r="D267" t="s">
        <v>678</v>
      </c>
      <c r="E267" t="s">
        <v>92</v>
      </c>
      <c r="F267" t="s">
        <v>461</v>
      </c>
      <c r="G267" t="s">
        <v>358</v>
      </c>
      <c r="H267" t="s">
        <v>5122</v>
      </c>
      <c r="I267">
        <v>336947</v>
      </c>
      <c r="J267" t="s">
        <v>822</v>
      </c>
      <c r="K267" t="s">
        <v>1641</v>
      </c>
      <c r="L267" t="s">
        <v>4622</v>
      </c>
      <c r="M267" t="s">
        <v>11920</v>
      </c>
      <c r="N267">
        <v>90000</v>
      </c>
      <c r="O267" t="s">
        <v>931</v>
      </c>
      <c r="P267" t="s">
        <v>932</v>
      </c>
      <c r="Q267" t="s">
        <v>4718</v>
      </c>
      <c r="R267">
        <v>7577140174</v>
      </c>
      <c r="S267" s="14">
        <v>46210</v>
      </c>
      <c r="T267" t="s">
        <v>5113</v>
      </c>
      <c r="U267" s="31">
        <v>46210.427870370368</v>
      </c>
      <c r="AK267" s="14">
        <v>46210</v>
      </c>
      <c r="AL267" t="s">
        <v>1018</v>
      </c>
      <c r="AM267" s="31">
        <v>46210.505706018521</v>
      </c>
      <c r="AQ267" s="31">
        <v>46210.505706018521</v>
      </c>
      <c r="AR267" s="14">
        <v>46210</v>
      </c>
      <c r="AS267" t="s">
        <v>1018</v>
      </c>
      <c r="AT267" t="s">
        <v>461</v>
      </c>
      <c r="AU267" t="s">
        <v>678</v>
      </c>
      <c r="AV267" s="14">
        <v>46210</v>
      </c>
      <c r="AW267" t="s">
        <v>1019</v>
      </c>
      <c r="AX267" s="31">
        <v>46210.51457175926</v>
      </c>
      <c r="AY267" s="14">
        <v>46210</v>
      </c>
      <c r="AZ267" t="s">
        <v>933</v>
      </c>
      <c r="BA267" s="31">
        <v>46210.526331018518</v>
      </c>
      <c r="BB267" s="14">
        <v>46210</v>
      </c>
      <c r="BC267" t="s">
        <v>5362</v>
      </c>
      <c r="BD267" s="31">
        <v>46210.537581018521</v>
      </c>
      <c r="BE267" s="14">
        <v>46210</v>
      </c>
      <c r="BF267" t="s">
        <v>942</v>
      </c>
      <c r="BG267" s="31">
        <v>46210.624351851853</v>
      </c>
      <c r="BH267" s="14">
        <v>46210</v>
      </c>
      <c r="BI267" t="s">
        <v>942</v>
      </c>
      <c r="BJ267" s="31">
        <v>46210.625138888892</v>
      </c>
      <c r="BW267" s="14">
        <v>46210</v>
      </c>
      <c r="BX267" t="s">
        <v>942</v>
      </c>
      <c r="BY267" s="31">
        <v>46210.644583333335</v>
      </c>
      <c r="BZ267" s="14">
        <v>46210</v>
      </c>
      <c r="CA267" t="s">
        <v>944</v>
      </c>
      <c r="CB267" s="31">
        <v>46210.65525462963</v>
      </c>
      <c r="CF267" s="14">
        <v>46210</v>
      </c>
      <c r="CG267" t="s">
        <v>1019</v>
      </c>
      <c r="CH267" s="31">
        <v>46210.796712962961</v>
      </c>
      <c r="CM267" s="4">
        <f t="shared" si="20"/>
        <v>46210.427870370368</v>
      </c>
      <c r="CN267">
        <f t="shared" si="21"/>
        <v>0</v>
      </c>
      <c r="CO267" t="str">
        <f>VLOOKUP(A267,Sheet1!$A$2:$B$221,2,0)</f>
        <v>East Zone</v>
      </c>
    </row>
    <row r="268" spans="1:93" x14ac:dyDescent="0.35">
      <c r="A268" t="s">
        <v>5099</v>
      </c>
      <c r="B268">
        <v>96</v>
      </c>
      <c r="C268" t="s">
        <v>9332</v>
      </c>
      <c r="D268" t="s">
        <v>678</v>
      </c>
      <c r="E268" t="s">
        <v>92</v>
      </c>
      <c r="F268" t="s">
        <v>461</v>
      </c>
      <c r="G268" t="s">
        <v>358</v>
      </c>
      <c r="H268" t="s">
        <v>5122</v>
      </c>
      <c r="I268">
        <v>336947</v>
      </c>
      <c r="J268" t="s">
        <v>822</v>
      </c>
      <c r="K268" t="s">
        <v>1641</v>
      </c>
      <c r="L268" t="s">
        <v>4622</v>
      </c>
      <c r="M268" t="s">
        <v>5123</v>
      </c>
      <c r="N268">
        <v>45000</v>
      </c>
      <c r="O268" t="s">
        <v>4630</v>
      </c>
      <c r="P268" t="s">
        <v>4631</v>
      </c>
      <c r="Q268" t="s">
        <v>5078</v>
      </c>
      <c r="R268">
        <v>3972182656</v>
      </c>
      <c r="S268" s="14">
        <v>46205</v>
      </c>
      <c r="T268" t="s">
        <v>5113</v>
      </c>
      <c r="U268" s="31">
        <v>46205.693541666667</v>
      </c>
      <c r="AK268" s="14">
        <v>46206</v>
      </c>
      <c r="AL268" t="s">
        <v>1018</v>
      </c>
      <c r="AM268" s="31">
        <v>46206.427499999998</v>
      </c>
      <c r="AQ268" s="31">
        <v>46206.427499999998</v>
      </c>
      <c r="AR268" s="14">
        <v>46206</v>
      </c>
      <c r="AS268" t="s">
        <v>1018</v>
      </c>
      <c r="AT268" t="s">
        <v>461</v>
      </c>
      <c r="AU268" t="s">
        <v>678</v>
      </c>
      <c r="AV268" s="14">
        <v>46206</v>
      </c>
      <c r="AW268" t="s">
        <v>1019</v>
      </c>
      <c r="AX268" s="31">
        <v>46206.524502314816</v>
      </c>
      <c r="AY268" s="14">
        <v>46206</v>
      </c>
      <c r="AZ268" t="s">
        <v>933</v>
      </c>
      <c r="BA268" s="31">
        <v>46206.533217592594</v>
      </c>
      <c r="BB268" s="14">
        <v>46206</v>
      </c>
      <c r="BC268" t="s">
        <v>4669</v>
      </c>
      <c r="BD268" s="31">
        <v>46206.598275462966</v>
      </c>
      <c r="BE268" s="14">
        <v>46206</v>
      </c>
      <c r="BF268" t="s">
        <v>955</v>
      </c>
      <c r="BG268" s="31">
        <v>46206.647847222222</v>
      </c>
      <c r="BH268" s="14">
        <v>46206</v>
      </c>
      <c r="BI268" t="s">
        <v>955</v>
      </c>
      <c r="BJ268" s="31">
        <v>46206.650312500002</v>
      </c>
      <c r="BW268" s="14">
        <v>46206</v>
      </c>
      <c r="BX268" t="s">
        <v>955</v>
      </c>
      <c r="BY268" s="31">
        <v>46206.672673611109</v>
      </c>
      <c r="BZ268" s="14">
        <v>46206</v>
      </c>
      <c r="CA268" t="s">
        <v>944</v>
      </c>
      <c r="CB268" s="31">
        <v>46206.687939814816</v>
      </c>
      <c r="CF268" s="14">
        <v>46206</v>
      </c>
      <c r="CG268" t="s">
        <v>1019</v>
      </c>
      <c r="CH268" s="31">
        <v>46206.766909722224</v>
      </c>
      <c r="CM268" s="4">
        <f t="shared" si="20"/>
        <v>46205.693541666667</v>
      </c>
      <c r="CN268">
        <f t="shared" si="21"/>
        <v>1</v>
      </c>
      <c r="CO268" t="str">
        <f>VLOOKUP(A268,Sheet1!$A$2:$B$221,2,0)</f>
        <v>East Zone</v>
      </c>
    </row>
    <row r="269" spans="1:93" x14ac:dyDescent="0.35">
      <c r="A269" t="s">
        <v>5099</v>
      </c>
      <c r="B269">
        <v>96</v>
      </c>
      <c r="C269" t="s">
        <v>9332</v>
      </c>
      <c r="D269" t="s">
        <v>678</v>
      </c>
      <c r="E269" t="s">
        <v>92</v>
      </c>
      <c r="F269" t="s">
        <v>461</v>
      </c>
      <c r="G269" t="s">
        <v>358</v>
      </c>
      <c r="H269" t="s">
        <v>5122</v>
      </c>
      <c r="I269">
        <v>336947</v>
      </c>
      <c r="J269" t="s">
        <v>822</v>
      </c>
      <c r="K269" t="s">
        <v>1641</v>
      </c>
      <c r="L269" t="s">
        <v>4622</v>
      </c>
      <c r="M269" t="s">
        <v>5123</v>
      </c>
      <c r="N269">
        <v>45000</v>
      </c>
      <c r="O269" t="s">
        <v>4630</v>
      </c>
      <c r="P269" t="s">
        <v>4631</v>
      </c>
      <c r="Q269" t="s">
        <v>5124</v>
      </c>
      <c r="R269">
        <v>1556684040</v>
      </c>
      <c r="S269" s="14">
        <v>46205</v>
      </c>
      <c r="T269" t="s">
        <v>5113</v>
      </c>
      <c r="U269" s="31">
        <v>46205.693518518521</v>
      </c>
      <c r="AK269" s="14">
        <v>46206</v>
      </c>
      <c r="AL269" t="s">
        <v>1018</v>
      </c>
      <c r="AM269" s="31">
        <v>46206.427476851852</v>
      </c>
      <c r="AQ269" s="31">
        <v>46206.427476851852</v>
      </c>
      <c r="AR269" s="14">
        <v>46206</v>
      </c>
      <c r="AS269" t="s">
        <v>1018</v>
      </c>
      <c r="AT269" t="s">
        <v>461</v>
      </c>
      <c r="AU269" t="s">
        <v>678</v>
      </c>
      <c r="AV269" s="14">
        <v>46206</v>
      </c>
      <c r="AW269" t="s">
        <v>1019</v>
      </c>
      <c r="AX269" s="31">
        <v>46206.52447916667</v>
      </c>
      <c r="AY269" s="14">
        <v>46206</v>
      </c>
      <c r="AZ269" t="s">
        <v>933</v>
      </c>
      <c r="BA269" s="31">
        <v>46206.533217592594</v>
      </c>
      <c r="BB269" s="14">
        <v>46206</v>
      </c>
      <c r="BC269" t="s">
        <v>4669</v>
      </c>
      <c r="BD269" s="31">
        <v>46206.598263888889</v>
      </c>
      <c r="BE269" s="14">
        <v>46206</v>
      </c>
      <c r="BF269" t="s">
        <v>955</v>
      </c>
      <c r="BG269" s="31">
        <v>46206.647824074076</v>
      </c>
      <c r="CM269" s="4">
        <f t="shared" si="20"/>
        <v>46205.693518518521</v>
      </c>
      <c r="CN269">
        <f t="shared" si="21"/>
        <v>1</v>
      </c>
      <c r="CO269" t="str">
        <f>VLOOKUP(A269,Sheet1!$A$2:$B$221,2,0)</f>
        <v>East Zone</v>
      </c>
    </row>
    <row r="270" spans="1:93" x14ac:dyDescent="0.35">
      <c r="A270" t="s">
        <v>5099</v>
      </c>
      <c r="B270">
        <v>96</v>
      </c>
      <c r="C270" t="s">
        <v>9332</v>
      </c>
      <c r="D270" t="s">
        <v>678</v>
      </c>
      <c r="E270" t="s">
        <v>92</v>
      </c>
      <c r="F270" t="s">
        <v>461</v>
      </c>
      <c r="G270" t="s">
        <v>358</v>
      </c>
      <c r="H270" t="s">
        <v>11921</v>
      </c>
      <c r="I270">
        <v>343748</v>
      </c>
      <c r="J270" t="s">
        <v>1021</v>
      </c>
      <c r="K270" t="s">
        <v>1022</v>
      </c>
      <c r="L270" t="s">
        <v>4622</v>
      </c>
      <c r="M270" t="s">
        <v>11922</v>
      </c>
      <c r="N270">
        <v>90000</v>
      </c>
      <c r="O270" t="s">
        <v>931</v>
      </c>
      <c r="P270" t="s">
        <v>932</v>
      </c>
      <c r="Q270" t="s">
        <v>11923</v>
      </c>
      <c r="R270">
        <v>8641398508</v>
      </c>
      <c r="S270" s="14">
        <v>46210</v>
      </c>
      <c r="T270" t="s">
        <v>5129</v>
      </c>
      <c r="U270" s="31">
        <v>46210.497581018521</v>
      </c>
      <c r="AK270" s="14">
        <v>46210</v>
      </c>
      <c r="AL270" t="s">
        <v>1018</v>
      </c>
      <c r="AM270" s="31">
        <v>46210.640613425923</v>
      </c>
      <c r="AQ270" s="31">
        <v>46210.640613425923</v>
      </c>
      <c r="AR270" s="14">
        <v>46210</v>
      </c>
      <c r="AS270" t="s">
        <v>1018</v>
      </c>
      <c r="AT270" t="s">
        <v>461</v>
      </c>
      <c r="AU270" t="s">
        <v>678</v>
      </c>
      <c r="AV270" s="14">
        <v>46210</v>
      </c>
      <c r="AW270" t="s">
        <v>1019</v>
      </c>
      <c r="AX270" s="31">
        <v>46210.650891203702</v>
      </c>
      <c r="AY270" s="14">
        <v>46210</v>
      </c>
      <c r="AZ270" t="s">
        <v>933</v>
      </c>
      <c r="BA270" s="31">
        <v>46210.66233796296</v>
      </c>
      <c r="BB270" s="14">
        <v>46210</v>
      </c>
      <c r="BC270" t="s">
        <v>4663</v>
      </c>
      <c r="BD270" s="31">
        <v>46210.700046296297</v>
      </c>
      <c r="BE270" s="14">
        <v>46210</v>
      </c>
      <c r="BF270" t="s">
        <v>937</v>
      </c>
      <c r="BG270" s="31">
        <v>46210.731932870367</v>
      </c>
      <c r="BH270" s="14">
        <v>46210</v>
      </c>
      <c r="BI270" t="s">
        <v>937</v>
      </c>
      <c r="BJ270" s="31">
        <v>46210.733657407407</v>
      </c>
      <c r="BW270" s="14">
        <v>46210</v>
      </c>
      <c r="BX270" t="s">
        <v>937</v>
      </c>
      <c r="BY270" s="31">
        <v>46210.749340277776</v>
      </c>
      <c r="BZ270" s="14">
        <v>46210</v>
      </c>
      <c r="CA270" t="s">
        <v>957</v>
      </c>
      <c r="CB270" s="31">
        <v>46210.764560185184</v>
      </c>
      <c r="CM270" s="4">
        <f t="shared" si="20"/>
        <v>46210.497581018521</v>
      </c>
      <c r="CN270">
        <f t="shared" si="21"/>
        <v>0</v>
      </c>
      <c r="CO270" t="str">
        <f>VLOOKUP(A270,Sheet1!$A$2:$B$221,2,0)</f>
        <v>East Zone</v>
      </c>
    </row>
    <row r="271" spans="1:93" x14ac:dyDescent="0.35">
      <c r="A271" t="s">
        <v>5099</v>
      </c>
      <c r="B271">
        <v>96</v>
      </c>
      <c r="C271" t="s">
        <v>9332</v>
      </c>
      <c r="D271" t="s">
        <v>678</v>
      </c>
      <c r="E271" t="s">
        <v>92</v>
      </c>
      <c r="F271" t="s">
        <v>461</v>
      </c>
      <c r="G271" t="s">
        <v>358</v>
      </c>
      <c r="H271" t="s">
        <v>11921</v>
      </c>
      <c r="I271">
        <v>343748</v>
      </c>
      <c r="J271" t="s">
        <v>1021</v>
      </c>
      <c r="K271" t="s">
        <v>1022</v>
      </c>
      <c r="L271" t="s">
        <v>4622</v>
      </c>
      <c r="M271" t="s">
        <v>11922</v>
      </c>
      <c r="N271">
        <v>45000</v>
      </c>
      <c r="O271" t="s">
        <v>4630</v>
      </c>
      <c r="P271" t="s">
        <v>4631</v>
      </c>
      <c r="Q271" t="s">
        <v>968</v>
      </c>
      <c r="R271">
        <v>5535775366</v>
      </c>
      <c r="S271" s="14">
        <v>46210</v>
      </c>
      <c r="T271" t="s">
        <v>5129</v>
      </c>
      <c r="U271" s="31">
        <v>46210.497604166667</v>
      </c>
      <c r="AK271" s="14">
        <v>46210</v>
      </c>
      <c r="AL271" t="s">
        <v>1018</v>
      </c>
      <c r="AM271" s="31">
        <v>46210.640590277777</v>
      </c>
      <c r="AQ271" s="31">
        <v>46210.640590277777</v>
      </c>
      <c r="AR271" s="14">
        <v>46210</v>
      </c>
      <c r="AS271" t="s">
        <v>1018</v>
      </c>
      <c r="AT271" t="s">
        <v>461</v>
      </c>
      <c r="AU271" t="s">
        <v>678</v>
      </c>
      <c r="AV271" s="14">
        <v>46210</v>
      </c>
      <c r="AW271" t="s">
        <v>1019</v>
      </c>
      <c r="AX271" s="31">
        <v>46210.650949074072</v>
      </c>
      <c r="AY271" s="14">
        <v>46210</v>
      </c>
      <c r="AZ271" t="s">
        <v>933</v>
      </c>
      <c r="BA271" s="31">
        <v>46210.66233796296</v>
      </c>
      <c r="BB271" s="14">
        <v>46210</v>
      </c>
      <c r="BC271" t="s">
        <v>4663</v>
      </c>
      <c r="BD271" s="31">
        <v>46210.70003472222</v>
      </c>
      <c r="BE271" s="14">
        <v>46210</v>
      </c>
      <c r="BF271" t="s">
        <v>937</v>
      </c>
      <c r="BG271" s="31">
        <v>46210.731909722221</v>
      </c>
      <c r="BH271" s="14">
        <v>46210</v>
      </c>
      <c r="BI271" t="s">
        <v>937</v>
      </c>
      <c r="BJ271" s="31">
        <v>46210.733634259261</v>
      </c>
      <c r="BW271" s="14">
        <v>46210</v>
      </c>
      <c r="BX271" t="s">
        <v>937</v>
      </c>
      <c r="BY271" s="31">
        <v>46210.74931712963</v>
      </c>
      <c r="BZ271" s="14">
        <v>46210</v>
      </c>
      <c r="CA271" t="s">
        <v>957</v>
      </c>
      <c r="CB271" s="31">
        <v>46210.764560185184</v>
      </c>
      <c r="CM271" s="4">
        <f t="shared" si="20"/>
        <v>46210.497604166667</v>
      </c>
      <c r="CN271">
        <f t="shared" si="21"/>
        <v>0</v>
      </c>
      <c r="CO271" t="str">
        <f>VLOOKUP(A271,Sheet1!$A$2:$B$221,2,0)</f>
        <v>East Zone</v>
      </c>
    </row>
    <row r="272" spans="1:93" x14ac:dyDescent="0.35">
      <c r="A272" t="s">
        <v>5099</v>
      </c>
      <c r="B272">
        <v>96</v>
      </c>
      <c r="C272" t="s">
        <v>9332</v>
      </c>
      <c r="D272" t="s">
        <v>678</v>
      </c>
      <c r="E272" t="s">
        <v>92</v>
      </c>
      <c r="F272" t="s">
        <v>461</v>
      </c>
      <c r="G272" t="s">
        <v>358</v>
      </c>
      <c r="H272" t="s">
        <v>11924</v>
      </c>
      <c r="I272">
        <v>352602</v>
      </c>
      <c r="J272" t="s">
        <v>121</v>
      </c>
      <c r="K272" t="s">
        <v>1016</v>
      </c>
      <c r="L272" t="s">
        <v>4622</v>
      </c>
      <c r="M272" t="s">
        <v>11925</v>
      </c>
      <c r="N272">
        <v>90000</v>
      </c>
      <c r="O272" t="s">
        <v>931</v>
      </c>
      <c r="P272" t="s">
        <v>932</v>
      </c>
      <c r="Q272" t="s">
        <v>11926</v>
      </c>
      <c r="R272">
        <v>5868910395</v>
      </c>
      <c r="S272" s="14">
        <v>46210</v>
      </c>
      <c r="T272" t="s">
        <v>5100</v>
      </c>
      <c r="U272" s="31">
        <v>46210.616331018522</v>
      </c>
      <c r="AK272" s="14">
        <v>46210</v>
      </c>
      <c r="AL272" t="s">
        <v>1019</v>
      </c>
      <c r="AM272" s="31">
        <v>46210.661099537036</v>
      </c>
      <c r="AQ272" s="31">
        <v>46210.661099537036</v>
      </c>
      <c r="AR272" s="14">
        <v>46210</v>
      </c>
      <c r="AS272" t="s">
        <v>1019</v>
      </c>
      <c r="AT272" t="s">
        <v>5101</v>
      </c>
      <c r="AU272" t="s">
        <v>677</v>
      </c>
      <c r="AV272" s="14">
        <v>46210</v>
      </c>
      <c r="AW272" t="s">
        <v>1019</v>
      </c>
      <c r="AX272" s="31">
        <v>46210.662280092591</v>
      </c>
      <c r="AY272" s="14">
        <v>46210</v>
      </c>
      <c r="AZ272" t="s">
        <v>933</v>
      </c>
      <c r="BA272" s="31">
        <v>46210.669988425929</v>
      </c>
      <c r="BB272" s="14">
        <v>46210</v>
      </c>
      <c r="BC272" t="s">
        <v>4757</v>
      </c>
      <c r="BD272" s="31">
        <v>46210.708877314813</v>
      </c>
      <c r="BE272" s="14">
        <v>46210</v>
      </c>
      <c r="BF272" t="s">
        <v>937</v>
      </c>
      <c r="BG272" s="31">
        <v>46210.741655092592</v>
      </c>
      <c r="BH272" s="14">
        <v>46210</v>
      </c>
      <c r="BI272" t="s">
        <v>937</v>
      </c>
      <c r="BJ272" s="31">
        <v>46210.744722222225</v>
      </c>
      <c r="BW272" s="14">
        <v>46210</v>
      </c>
      <c r="BX272" t="s">
        <v>937</v>
      </c>
      <c r="BY272" s="31">
        <v>46210.766423611109</v>
      </c>
      <c r="BZ272" s="14">
        <v>46210</v>
      </c>
      <c r="CA272" t="s">
        <v>944</v>
      </c>
      <c r="CB272" s="31">
        <v>46210.786620370367</v>
      </c>
      <c r="CF272" s="14">
        <v>46210</v>
      </c>
      <c r="CG272" t="s">
        <v>1019</v>
      </c>
      <c r="CH272" s="31">
        <v>46210.851782407408</v>
      </c>
      <c r="CM272" s="4">
        <f t="shared" si="20"/>
        <v>46210.616331018522</v>
      </c>
      <c r="CN272">
        <f t="shared" si="21"/>
        <v>0</v>
      </c>
      <c r="CO272" t="str">
        <f>VLOOKUP(A272,Sheet1!$A$2:$B$221,2,0)</f>
        <v>East Zone</v>
      </c>
    </row>
    <row r="273" spans="1:93" x14ac:dyDescent="0.35">
      <c r="A273" t="s">
        <v>5099</v>
      </c>
      <c r="B273">
        <v>96</v>
      </c>
      <c r="C273" t="s">
        <v>9332</v>
      </c>
      <c r="D273" t="s">
        <v>678</v>
      </c>
      <c r="E273" t="s">
        <v>92</v>
      </c>
      <c r="F273" t="s">
        <v>461</v>
      </c>
      <c r="G273" t="s">
        <v>358</v>
      </c>
      <c r="H273" t="s">
        <v>10043</v>
      </c>
      <c r="I273">
        <v>360053</v>
      </c>
      <c r="J273" t="s">
        <v>121</v>
      </c>
      <c r="K273" t="s">
        <v>4553</v>
      </c>
      <c r="L273" t="s">
        <v>4622</v>
      </c>
      <c r="M273" t="s">
        <v>10044</v>
      </c>
      <c r="N273">
        <v>85000</v>
      </c>
      <c r="O273" t="s">
        <v>9989</v>
      </c>
      <c r="P273" t="s">
        <v>9990</v>
      </c>
      <c r="Q273" t="s">
        <v>10045</v>
      </c>
      <c r="R273">
        <v>2629312195</v>
      </c>
      <c r="S273" s="14">
        <v>46209</v>
      </c>
      <c r="T273" t="s">
        <v>5121</v>
      </c>
      <c r="U273" s="31">
        <v>46209.499803240738</v>
      </c>
      <c r="AK273" s="14">
        <v>46209</v>
      </c>
      <c r="AL273" t="s">
        <v>1018</v>
      </c>
      <c r="AM273" s="31">
        <v>46209.565138888887</v>
      </c>
      <c r="AQ273" s="31">
        <v>46209.565138888887</v>
      </c>
      <c r="AR273" s="14">
        <v>46209</v>
      </c>
      <c r="AS273" t="s">
        <v>1018</v>
      </c>
      <c r="AT273" t="s">
        <v>461</v>
      </c>
      <c r="AU273" t="s">
        <v>678</v>
      </c>
      <c r="AV273" s="14">
        <v>46209</v>
      </c>
      <c r="AW273" t="s">
        <v>1019</v>
      </c>
      <c r="AX273" s="31">
        <v>46209.615347222221</v>
      </c>
      <c r="AY273" s="14">
        <v>46209</v>
      </c>
      <c r="AZ273" t="s">
        <v>933</v>
      </c>
      <c r="BA273" s="31">
        <v>46209.619733796295</v>
      </c>
      <c r="BB273" s="14">
        <v>46209</v>
      </c>
      <c r="BC273" t="s">
        <v>4788</v>
      </c>
      <c r="BD273" s="31">
        <v>46209.694085648145</v>
      </c>
      <c r="BE273" s="14">
        <v>46209</v>
      </c>
      <c r="BF273" t="s">
        <v>972</v>
      </c>
      <c r="BG273" s="31">
        <v>46209.723229166666</v>
      </c>
      <c r="BH273" s="14">
        <v>46209</v>
      </c>
      <c r="BI273" t="s">
        <v>972</v>
      </c>
      <c r="BJ273" s="31">
        <v>46209.725891203707</v>
      </c>
      <c r="BW273" s="14">
        <v>46209</v>
      </c>
      <c r="BX273" t="s">
        <v>972</v>
      </c>
      <c r="BY273" s="31">
        <v>46209.732604166667</v>
      </c>
      <c r="BZ273" s="14">
        <v>46209</v>
      </c>
      <c r="CA273" t="s">
        <v>2404</v>
      </c>
      <c r="CB273" s="31">
        <v>46209.737141203703</v>
      </c>
      <c r="CF273" s="14">
        <v>46209</v>
      </c>
      <c r="CG273" t="s">
        <v>1019</v>
      </c>
      <c r="CH273" s="31">
        <v>46209.8434375</v>
      </c>
      <c r="CM273" s="4">
        <f t="shared" si="20"/>
        <v>46209.499803240738</v>
      </c>
      <c r="CN273">
        <f t="shared" si="21"/>
        <v>0</v>
      </c>
      <c r="CO273" t="str">
        <f>VLOOKUP(A273,Sheet1!$A$2:$B$221,2,0)</f>
        <v>East Zone</v>
      </c>
    </row>
    <row r="274" spans="1:93" x14ac:dyDescent="0.35">
      <c r="A274" t="s">
        <v>5099</v>
      </c>
      <c r="B274">
        <v>96</v>
      </c>
      <c r="C274" t="s">
        <v>9332</v>
      </c>
      <c r="D274" t="s">
        <v>678</v>
      </c>
      <c r="E274" t="s">
        <v>92</v>
      </c>
      <c r="F274" t="s">
        <v>461</v>
      </c>
      <c r="G274" t="s">
        <v>358</v>
      </c>
      <c r="H274" t="s">
        <v>11927</v>
      </c>
      <c r="I274">
        <v>367929</v>
      </c>
      <c r="J274" t="s">
        <v>121</v>
      </c>
      <c r="K274" t="s">
        <v>4553</v>
      </c>
      <c r="L274" t="s">
        <v>4622</v>
      </c>
      <c r="M274" t="s">
        <v>11928</v>
      </c>
      <c r="N274">
        <v>50000</v>
      </c>
      <c r="O274" t="s">
        <v>947</v>
      </c>
      <c r="P274" t="s">
        <v>948</v>
      </c>
      <c r="Q274" t="s">
        <v>4778</v>
      </c>
      <c r="R274">
        <v>8133669635</v>
      </c>
      <c r="S274" s="14">
        <v>46210</v>
      </c>
      <c r="T274" t="s">
        <v>5121</v>
      </c>
      <c r="U274" s="31">
        <v>46210.57130787037</v>
      </c>
      <c r="AK274" s="14">
        <v>46210</v>
      </c>
      <c r="AL274" t="s">
        <v>1019</v>
      </c>
      <c r="AM274" s="31">
        <v>46210.723067129627</v>
      </c>
      <c r="AQ274" s="31">
        <v>46210.723067129627</v>
      </c>
      <c r="AR274" s="14">
        <v>46210</v>
      </c>
      <c r="AS274" t="s">
        <v>1019</v>
      </c>
      <c r="AT274" t="s">
        <v>5101</v>
      </c>
      <c r="AU274" t="s">
        <v>677</v>
      </c>
      <c r="AV274" s="14">
        <v>46210</v>
      </c>
      <c r="AW274" t="s">
        <v>1019</v>
      </c>
      <c r="AX274" s="31">
        <v>46210.736956018518</v>
      </c>
      <c r="AY274" s="14">
        <v>46210</v>
      </c>
      <c r="AZ274" t="s">
        <v>933</v>
      </c>
      <c r="BA274" s="31">
        <v>46210.738969907405</v>
      </c>
      <c r="BB274" s="14">
        <v>46210</v>
      </c>
      <c r="BC274" t="s">
        <v>4663</v>
      </c>
      <c r="BD274" s="31">
        <v>46210.740555555552</v>
      </c>
      <c r="BE274" s="14">
        <v>46210</v>
      </c>
      <c r="BF274" t="s">
        <v>973</v>
      </c>
      <c r="BG274" s="31">
        <v>46210.825567129628</v>
      </c>
      <c r="BK274" s="14">
        <v>46210</v>
      </c>
      <c r="BL274" t="s">
        <v>973</v>
      </c>
      <c r="BM274" s="31">
        <v>46210.82576388889</v>
      </c>
      <c r="CM274" s="4">
        <f t="shared" si="20"/>
        <v>46210.57130787037</v>
      </c>
      <c r="CN274">
        <f t="shared" si="21"/>
        <v>0</v>
      </c>
      <c r="CO274" t="str">
        <f>VLOOKUP(A274,Sheet1!$A$2:$B$221,2,0)</f>
        <v>East Zone</v>
      </c>
    </row>
    <row r="275" spans="1:93" x14ac:dyDescent="0.35">
      <c r="A275" t="s">
        <v>5099</v>
      </c>
      <c r="B275">
        <v>96</v>
      </c>
      <c r="C275" t="s">
        <v>9332</v>
      </c>
      <c r="D275" t="s">
        <v>678</v>
      </c>
      <c r="E275" t="s">
        <v>92</v>
      </c>
      <c r="F275" t="s">
        <v>461</v>
      </c>
      <c r="G275" t="s">
        <v>358</v>
      </c>
      <c r="H275" t="s">
        <v>5125</v>
      </c>
      <c r="I275">
        <v>603621</v>
      </c>
      <c r="J275" t="s">
        <v>121</v>
      </c>
      <c r="K275" t="s">
        <v>4553</v>
      </c>
      <c r="L275" t="s">
        <v>4622</v>
      </c>
      <c r="M275" t="s">
        <v>5126</v>
      </c>
      <c r="N275">
        <v>45000</v>
      </c>
      <c r="O275" t="s">
        <v>4630</v>
      </c>
      <c r="P275" t="s">
        <v>4631</v>
      </c>
      <c r="Q275" t="s">
        <v>5127</v>
      </c>
      <c r="R275">
        <v>4562406245</v>
      </c>
      <c r="S275" s="14">
        <v>46205</v>
      </c>
      <c r="T275" t="s">
        <v>5121</v>
      </c>
      <c r="U275" s="31">
        <v>46205.400358796294</v>
      </c>
      <c r="AK275" s="14">
        <v>46205</v>
      </c>
      <c r="AL275" t="s">
        <v>1019</v>
      </c>
      <c r="AM275" s="31">
        <v>46205.425150462965</v>
      </c>
      <c r="AQ275" s="31">
        <v>46205.425150462965</v>
      </c>
      <c r="AR275" s="14">
        <v>46205</v>
      </c>
      <c r="AS275" t="s">
        <v>1019</v>
      </c>
      <c r="AT275" t="s">
        <v>5101</v>
      </c>
      <c r="AU275" t="s">
        <v>677</v>
      </c>
      <c r="AV275" s="14">
        <v>46205</v>
      </c>
      <c r="AW275" t="s">
        <v>1019</v>
      </c>
      <c r="AX275" s="31">
        <v>46205.429432870369</v>
      </c>
      <c r="AY275" s="14">
        <v>46205</v>
      </c>
      <c r="AZ275" t="s">
        <v>933</v>
      </c>
      <c r="BA275" s="31">
        <v>46205.438009259262</v>
      </c>
      <c r="BB275" s="14">
        <v>46205</v>
      </c>
      <c r="BC275" t="s">
        <v>4788</v>
      </c>
      <c r="BD275" s="31">
        <v>46205.442152777781</v>
      </c>
      <c r="BE275" s="14">
        <v>46205</v>
      </c>
      <c r="BF275" t="s">
        <v>955</v>
      </c>
      <c r="BG275" s="31">
        <v>46205.47792824074</v>
      </c>
      <c r="BH275" s="14">
        <v>46205</v>
      </c>
      <c r="BI275" t="s">
        <v>955</v>
      </c>
      <c r="BJ275" s="31">
        <v>46205.478796296295</v>
      </c>
      <c r="BW275" s="14">
        <v>46205</v>
      </c>
      <c r="BX275" t="s">
        <v>955</v>
      </c>
      <c r="BY275" s="31">
        <v>46205.481412037036</v>
      </c>
      <c r="BZ275" s="14">
        <v>46205</v>
      </c>
      <c r="CA275" t="s">
        <v>944</v>
      </c>
      <c r="CB275" s="31">
        <v>46205.495810185188</v>
      </c>
      <c r="CF275" s="14">
        <v>46205</v>
      </c>
      <c r="CG275" t="s">
        <v>1019</v>
      </c>
      <c r="CH275" s="31">
        <v>46205.839444444442</v>
      </c>
      <c r="CM275" s="4">
        <f t="shared" si="20"/>
        <v>46205.400358796294</v>
      </c>
      <c r="CN275">
        <f t="shared" si="21"/>
        <v>0</v>
      </c>
      <c r="CO275" t="str">
        <f>VLOOKUP(A275,Sheet1!$A$2:$B$221,2,0)</f>
        <v>East Zone</v>
      </c>
    </row>
    <row r="276" spans="1:93" x14ac:dyDescent="0.35">
      <c r="A276" t="s">
        <v>5099</v>
      </c>
      <c r="B276">
        <v>96</v>
      </c>
      <c r="C276" t="s">
        <v>9332</v>
      </c>
      <c r="D276" t="s">
        <v>678</v>
      </c>
      <c r="E276" t="s">
        <v>92</v>
      </c>
      <c r="F276" t="s">
        <v>461</v>
      </c>
      <c r="G276" t="s">
        <v>358</v>
      </c>
      <c r="H276" t="s">
        <v>10046</v>
      </c>
      <c r="I276">
        <v>689586</v>
      </c>
      <c r="J276" t="s">
        <v>5115</v>
      </c>
      <c r="K276" t="s">
        <v>5116</v>
      </c>
      <c r="L276" t="s">
        <v>4622</v>
      </c>
      <c r="M276" t="s">
        <v>10047</v>
      </c>
      <c r="N276">
        <v>85000</v>
      </c>
      <c r="O276" t="s">
        <v>9989</v>
      </c>
      <c r="P276" t="s">
        <v>9990</v>
      </c>
      <c r="Q276" t="s">
        <v>10048</v>
      </c>
      <c r="R276">
        <v>7796383402</v>
      </c>
      <c r="S276" s="14">
        <v>46205</v>
      </c>
      <c r="T276" t="s">
        <v>5119</v>
      </c>
      <c r="U276" s="31">
        <v>46205.524189814816</v>
      </c>
      <c r="AK276" s="14">
        <v>46209</v>
      </c>
      <c r="AL276" t="s">
        <v>1019</v>
      </c>
      <c r="AM276" s="31">
        <v>46209.734224537038</v>
      </c>
      <c r="AQ276" s="31">
        <v>46209.734224537038</v>
      </c>
      <c r="AR276" s="14">
        <v>46209</v>
      </c>
      <c r="AS276" t="s">
        <v>1019</v>
      </c>
      <c r="AT276" t="s">
        <v>5101</v>
      </c>
      <c r="AU276" t="s">
        <v>677</v>
      </c>
      <c r="AV276" s="14">
        <v>46209</v>
      </c>
      <c r="AW276" t="s">
        <v>5109</v>
      </c>
      <c r="AX276" s="31">
        <v>46209.746400462966</v>
      </c>
      <c r="AY276" s="14">
        <v>46209</v>
      </c>
      <c r="AZ276" t="s">
        <v>933</v>
      </c>
      <c r="BA276" s="31">
        <v>46209.753194444442</v>
      </c>
      <c r="BB276" s="14">
        <v>46209</v>
      </c>
      <c r="BC276" t="s">
        <v>4701</v>
      </c>
      <c r="BD276" s="31">
        <v>46209.765115740738</v>
      </c>
      <c r="BE276" s="14">
        <v>46209</v>
      </c>
      <c r="BF276" t="s">
        <v>942</v>
      </c>
      <c r="BG276" s="31">
        <v>46209.781319444446</v>
      </c>
      <c r="BH276" s="14">
        <v>46209</v>
      </c>
      <c r="BI276" t="s">
        <v>942</v>
      </c>
      <c r="BJ276" s="31">
        <v>46209.782314814816</v>
      </c>
      <c r="BW276" s="14">
        <v>46209</v>
      </c>
      <c r="BX276" t="s">
        <v>942</v>
      </c>
      <c r="BY276" s="31">
        <v>46209.797731481478</v>
      </c>
      <c r="BZ276" s="14">
        <v>46209</v>
      </c>
      <c r="CA276" t="s">
        <v>938</v>
      </c>
      <c r="CB276" s="31">
        <v>46209.806145833332</v>
      </c>
      <c r="CF276" s="14">
        <v>46209</v>
      </c>
      <c r="CG276" t="s">
        <v>1019</v>
      </c>
      <c r="CH276" s="31">
        <v>46209.853958333333</v>
      </c>
      <c r="CM276" s="4">
        <f t="shared" si="20"/>
        <v>46205.524189814816</v>
      </c>
      <c r="CN276">
        <f t="shared" si="21"/>
        <v>4</v>
      </c>
      <c r="CO276" t="str">
        <f>VLOOKUP(A276,Sheet1!$A$2:$B$221,2,0)</f>
        <v>East Zone</v>
      </c>
    </row>
    <row r="277" spans="1:93" x14ac:dyDescent="0.35">
      <c r="A277" t="s">
        <v>5099</v>
      </c>
      <c r="B277">
        <v>96</v>
      </c>
      <c r="C277" t="s">
        <v>9332</v>
      </c>
      <c r="D277" t="s">
        <v>678</v>
      </c>
      <c r="E277" t="s">
        <v>92</v>
      </c>
      <c r="F277" t="s">
        <v>461</v>
      </c>
      <c r="G277" t="s">
        <v>358</v>
      </c>
      <c r="H277" t="s">
        <v>10049</v>
      </c>
      <c r="I277">
        <v>741216</v>
      </c>
      <c r="J277" t="s">
        <v>2990</v>
      </c>
      <c r="K277" t="s">
        <v>2991</v>
      </c>
      <c r="L277" t="s">
        <v>4622</v>
      </c>
      <c r="M277" t="s">
        <v>10050</v>
      </c>
      <c r="N277">
        <v>45000</v>
      </c>
      <c r="O277" t="s">
        <v>9889</v>
      </c>
      <c r="P277" t="s">
        <v>9890</v>
      </c>
      <c r="Q277" t="s">
        <v>3984</v>
      </c>
      <c r="R277">
        <v>3075908436</v>
      </c>
      <c r="S277" s="14">
        <v>46209</v>
      </c>
      <c r="T277" t="s">
        <v>5104</v>
      </c>
      <c r="U277" s="31">
        <v>46209.470335648148</v>
      </c>
      <c r="AK277" s="14">
        <v>46209</v>
      </c>
      <c r="AL277" t="s">
        <v>1018</v>
      </c>
      <c r="AM277" s="31">
        <v>46209.540358796294</v>
      </c>
      <c r="AQ277" s="31">
        <v>46209.540358796294</v>
      </c>
      <c r="AR277" s="14">
        <v>46209</v>
      </c>
      <c r="AS277" t="s">
        <v>1018</v>
      </c>
      <c r="AT277" t="s">
        <v>461</v>
      </c>
      <c r="AU277" t="s">
        <v>678</v>
      </c>
      <c r="AV277" s="14">
        <v>46209</v>
      </c>
      <c r="AW277" t="s">
        <v>1019</v>
      </c>
      <c r="AX277" s="31">
        <v>46209.599166666667</v>
      </c>
      <c r="AY277" s="14">
        <v>46209</v>
      </c>
      <c r="AZ277" t="s">
        <v>933</v>
      </c>
      <c r="BA277" s="31">
        <v>46209.610138888886</v>
      </c>
      <c r="BB277" s="14">
        <v>46209</v>
      </c>
      <c r="BC277" t="s">
        <v>5362</v>
      </c>
      <c r="BD277" s="31">
        <v>46209.642488425925</v>
      </c>
      <c r="BE277" s="14">
        <v>46209</v>
      </c>
      <c r="BF277" t="s">
        <v>972</v>
      </c>
      <c r="BG277" s="31">
        <v>46209.668981481482</v>
      </c>
      <c r="BH277" s="14">
        <v>46209</v>
      </c>
      <c r="BI277" t="s">
        <v>972</v>
      </c>
      <c r="BJ277" s="31">
        <v>46209.669965277775</v>
      </c>
      <c r="BW277" s="14">
        <v>46209</v>
      </c>
      <c r="BX277" t="s">
        <v>972</v>
      </c>
      <c r="BY277" s="31">
        <v>46209.676377314812</v>
      </c>
      <c r="BZ277" s="14">
        <v>46209</v>
      </c>
      <c r="CA277" t="s">
        <v>2404</v>
      </c>
      <c r="CB277" s="31">
        <v>46209.69599537037</v>
      </c>
      <c r="CF277" s="14">
        <v>46209</v>
      </c>
      <c r="CG277" t="s">
        <v>1019</v>
      </c>
      <c r="CH277" s="31">
        <v>46209.826770833337</v>
      </c>
      <c r="CM277" s="4">
        <f t="shared" si="20"/>
        <v>46209.470335648148</v>
      </c>
      <c r="CN277">
        <f t="shared" si="21"/>
        <v>0</v>
      </c>
      <c r="CO277" t="str">
        <f>VLOOKUP(A277,Sheet1!$A$2:$B$221,2,0)</f>
        <v>East Zone</v>
      </c>
    </row>
    <row r="278" spans="1:93" x14ac:dyDescent="0.35">
      <c r="A278" t="s">
        <v>5099</v>
      </c>
      <c r="B278">
        <v>96</v>
      </c>
      <c r="C278" t="s">
        <v>9332</v>
      </c>
      <c r="D278" t="s">
        <v>678</v>
      </c>
      <c r="E278" t="s">
        <v>92</v>
      </c>
      <c r="F278" t="s">
        <v>461</v>
      </c>
      <c r="G278" t="s">
        <v>358</v>
      </c>
      <c r="H278" t="s">
        <v>4233</v>
      </c>
      <c r="I278">
        <v>760732</v>
      </c>
      <c r="J278" t="s">
        <v>1021</v>
      </c>
      <c r="K278" t="s">
        <v>1022</v>
      </c>
      <c r="L278" t="s">
        <v>4622</v>
      </c>
      <c r="M278" t="s">
        <v>5128</v>
      </c>
      <c r="N278">
        <v>90000</v>
      </c>
      <c r="O278" t="s">
        <v>931</v>
      </c>
      <c r="P278" t="s">
        <v>932</v>
      </c>
      <c r="Q278" t="s">
        <v>4234</v>
      </c>
      <c r="R278">
        <v>2957976274</v>
      </c>
      <c r="S278" s="14">
        <v>46205</v>
      </c>
      <c r="T278" t="s">
        <v>5129</v>
      </c>
      <c r="U278" s="31">
        <v>46205.428993055553</v>
      </c>
      <c r="AK278" s="14">
        <v>46205</v>
      </c>
      <c r="AL278" t="s">
        <v>1019</v>
      </c>
      <c r="AM278" s="31">
        <v>46205.521805555552</v>
      </c>
      <c r="AQ278" s="31">
        <v>46205.521805555552</v>
      </c>
      <c r="AR278" s="14">
        <v>46205</v>
      </c>
      <c r="AS278" t="s">
        <v>1019</v>
      </c>
      <c r="AT278" t="s">
        <v>5101</v>
      </c>
      <c r="AU278" t="s">
        <v>677</v>
      </c>
      <c r="AV278" s="14">
        <v>46205</v>
      </c>
      <c r="AW278" t="s">
        <v>1019</v>
      </c>
      <c r="AX278" s="31">
        <v>46205.616041666668</v>
      </c>
      <c r="AY278" s="14">
        <v>46205</v>
      </c>
      <c r="AZ278" t="s">
        <v>933</v>
      </c>
      <c r="BA278" s="31">
        <v>46205.626273148147</v>
      </c>
      <c r="BB278" s="14">
        <v>46205</v>
      </c>
      <c r="BC278" t="s">
        <v>4643</v>
      </c>
      <c r="BD278" s="31">
        <v>46205.647280092591</v>
      </c>
      <c r="BE278" s="14">
        <v>46205</v>
      </c>
      <c r="BF278" t="s">
        <v>955</v>
      </c>
      <c r="BG278" s="31">
        <v>46205.693865740737</v>
      </c>
      <c r="BH278" s="14">
        <v>46205</v>
      </c>
      <c r="BI278" t="s">
        <v>955</v>
      </c>
      <c r="BJ278" s="31">
        <v>46205.694861111115</v>
      </c>
      <c r="BW278" s="14">
        <v>46205</v>
      </c>
      <c r="BX278" t="s">
        <v>955</v>
      </c>
      <c r="BY278" s="31">
        <v>46205.704143518517</v>
      </c>
      <c r="BZ278" s="14">
        <v>46205</v>
      </c>
      <c r="CA278" t="s">
        <v>944</v>
      </c>
      <c r="CB278" s="31">
        <v>46205.718958333331</v>
      </c>
      <c r="CF278" s="14">
        <v>46205</v>
      </c>
      <c r="CG278" t="s">
        <v>1019</v>
      </c>
      <c r="CH278" s="31">
        <v>46205.805243055554</v>
      </c>
      <c r="CM278" s="4">
        <f t="shared" si="20"/>
        <v>46205.428993055553</v>
      </c>
      <c r="CN278">
        <f t="shared" si="21"/>
        <v>0</v>
      </c>
      <c r="CO278" t="str">
        <f>VLOOKUP(A278,Sheet1!$A$2:$B$221,2,0)</f>
        <v>East Zone</v>
      </c>
    </row>
    <row r="279" spans="1:93" x14ac:dyDescent="0.35">
      <c r="A279" t="s">
        <v>5130</v>
      </c>
      <c r="B279">
        <v>105</v>
      </c>
      <c r="C279" t="s">
        <v>9332</v>
      </c>
      <c r="D279" t="s">
        <v>678</v>
      </c>
      <c r="E279" t="s">
        <v>844</v>
      </c>
      <c r="F279" t="s">
        <v>843</v>
      </c>
      <c r="G279" t="s">
        <v>358</v>
      </c>
      <c r="H279" t="s">
        <v>4470</v>
      </c>
      <c r="I279">
        <v>25586</v>
      </c>
      <c r="J279" t="s">
        <v>3853</v>
      </c>
      <c r="K279" t="s">
        <v>3988</v>
      </c>
      <c r="L279" t="s">
        <v>4622</v>
      </c>
      <c r="M279" t="s">
        <v>5131</v>
      </c>
      <c r="N279">
        <v>90000</v>
      </c>
      <c r="O279" t="s">
        <v>3904</v>
      </c>
      <c r="P279" t="s">
        <v>3905</v>
      </c>
      <c r="Q279" t="s">
        <v>4471</v>
      </c>
      <c r="R279">
        <v>1021399610</v>
      </c>
      <c r="S279" s="14">
        <v>46206</v>
      </c>
      <c r="T279" t="s">
        <v>5132</v>
      </c>
      <c r="U279" s="31">
        <v>46206.403831018521</v>
      </c>
      <c r="AK279" s="14">
        <v>46206</v>
      </c>
      <c r="AL279" t="s">
        <v>2392</v>
      </c>
      <c r="AM279" s="31">
        <v>46206.492685185185</v>
      </c>
      <c r="AQ279" s="31">
        <v>46206.492685185185</v>
      </c>
      <c r="AR279" s="14">
        <v>46206</v>
      </c>
      <c r="AS279" t="s">
        <v>2392</v>
      </c>
      <c r="AT279" t="s">
        <v>843</v>
      </c>
      <c r="AU279" t="s">
        <v>678</v>
      </c>
      <c r="AV279" s="14">
        <v>46206</v>
      </c>
      <c r="AW279" t="s">
        <v>5133</v>
      </c>
      <c r="AX279" s="31">
        <v>46206.496701388889</v>
      </c>
      <c r="AY279" s="14">
        <v>46206</v>
      </c>
      <c r="AZ279" t="s">
        <v>933</v>
      </c>
      <c r="BA279" s="31">
        <v>46206.499143518522</v>
      </c>
      <c r="BB279" s="14">
        <v>46206</v>
      </c>
      <c r="BC279" t="s">
        <v>4757</v>
      </c>
      <c r="BD279" s="31">
        <v>46206.536990740744</v>
      </c>
      <c r="BE279" s="14">
        <v>46206</v>
      </c>
      <c r="BF279" t="s">
        <v>937</v>
      </c>
      <c r="BG279" s="31">
        <v>46206.596087962964</v>
      </c>
      <c r="BH279" s="14">
        <v>46206</v>
      </c>
      <c r="BI279" t="s">
        <v>943</v>
      </c>
      <c r="BJ279" s="31">
        <v>46206.615648148145</v>
      </c>
      <c r="BK279" s="14">
        <v>46206</v>
      </c>
      <c r="BL279" t="s">
        <v>937</v>
      </c>
      <c r="BM279" s="31">
        <v>46206.597893518519</v>
      </c>
      <c r="BW279" s="14">
        <v>46206</v>
      </c>
      <c r="BX279" t="s">
        <v>943</v>
      </c>
      <c r="BY279" s="31">
        <v>46206.619814814818</v>
      </c>
      <c r="BZ279" s="14">
        <v>46206</v>
      </c>
      <c r="CA279" t="s">
        <v>938</v>
      </c>
      <c r="CB279" s="31">
        <v>46206.630462962959</v>
      </c>
      <c r="CF279" s="14">
        <v>46206</v>
      </c>
      <c r="CG279" t="s">
        <v>5134</v>
      </c>
      <c r="CH279" s="31">
        <v>46206.832615740743</v>
      </c>
      <c r="CM279" s="4">
        <f t="shared" si="20"/>
        <v>46206.403831018521</v>
      </c>
      <c r="CN279">
        <f t="shared" si="21"/>
        <v>0</v>
      </c>
      <c r="CO279" t="str">
        <f>VLOOKUP(A279,Sheet1!$A$2:$B$221,2,0)</f>
        <v>East Zone</v>
      </c>
    </row>
    <row r="280" spans="1:93" x14ac:dyDescent="0.35">
      <c r="A280" t="s">
        <v>5130</v>
      </c>
      <c r="B280">
        <v>105</v>
      </c>
      <c r="C280" t="s">
        <v>9332</v>
      </c>
      <c r="D280" t="s">
        <v>678</v>
      </c>
      <c r="E280" t="s">
        <v>844</v>
      </c>
      <c r="F280" t="s">
        <v>843</v>
      </c>
      <c r="G280" t="s">
        <v>358</v>
      </c>
      <c r="H280" t="s">
        <v>10051</v>
      </c>
      <c r="I280">
        <v>35126</v>
      </c>
      <c r="J280" t="s">
        <v>1648</v>
      </c>
      <c r="K280" t="s">
        <v>1649</v>
      </c>
      <c r="L280" t="s">
        <v>4622</v>
      </c>
      <c r="M280" t="s">
        <v>10052</v>
      </c>
      <c r="N280">
        <v>45000</v>
      </c>
      <c r="O280" t="s">
        <v>10053</v>
      </c>
      <c r="P280" t="s">
        <v>10054</v>
      </c>
      <c r="Q280" t="s">
        <v>6054</v>
      </c>
      <c r="R280">
        <v>6567589361</v>
      </c>
      <c r="S280" s="14">
        <v>46209</v>
      </c>
      <c r="T280" t="s">
        <v>2393</v>
      </c>
      <c r="U280" s="31">
        <v>46209.619479166664</v>
      </c>
      <c r="AK280" s="14">
        <v>46209</v>
      </c>
      <c r="AL280" t="s">
        <v>5134</v>
      </c>
      <c r="AM280" s="31">
        <v>46209.654652777775</v>
      </c>
      <c r="AQ280" s="31">
        <v>46209.654652777775</v>
      </c>
      <c r="AR280" s="14">
        <v>46209</v>
      </c>
      <c r="AS280" t="s">
        <v>5134</v>
      </c>
      <c r="AT280" t="s">
        <v>10055</v>
      </c>
      <c r="AU280" t="s">
        <v>677</v>
      </c>
      <c r="AV280" s="14">
        <v>46209</v>
      </c>
      <c r="AW280" t="s">
        <v>5134</v>
      </c>
      <c r="AX280" s="31">
        <v>46209.661886574075</v>
      </c>
      <c r="AY280" s="14">
        <v>46209</v>
      </c>
      <c r="AZ280" t="s">
        <v>933</v>
      </c>
      <c r="BA280" s="31">
        <v>46209.672233796293</v>
      </c>
      <c r="BB280" s="14">
        <v>46209</v>
      </c>
      <c r="BC280" t="s">
        <v>4633</v>
      </c>
      <c r="BD280" s="31">
        <v>46209.716319444444</v>
      </c>
      <c r="BE280" s="14">
        <v>46209</v>
      </c>
      <c r="BF280" t="s">
        <v>942</v>
      </c>
      <c r="BG280" s="31">
        <v>46209.752175925925</v>
      </c>
      <c r="BH280" s="14">
        <v>46209</v>
      </c>
      <c r="BI280" t="s">
        <v>942</v>
      </c>
      <c r="BJ280" s="31">
        <v>46209.753564814811</v>
      </c>
      <c r="BW280" s="14">
        <v>46209</v>
      </c>
      <c r="BX280" t="s">
        <v>942</v>
      </c>
      <c r="BY280" s="31">
        <v>46209.769884259258</v>
      </c>
      <c r="BZ280" s="14">
        <v>46209</v>
      </c>
      <c r="CA280" t="s">
        <v>938</v>
      </c>
      <c r="CB280" s="31">
        <v>46209.776504629626</v>
      </c>
      <c r="CF280" s="14">
        <v>46209</v>
      </c>
      <c r="CG280" t="s">
        <v>5134</v>
      </c>
      <c r="CH280" s="31">
        <v>46209.821435185186</v>
      </c>
      <c r="CM280" s="4">
        <f t="shared" si="20"/>
        <v>46209.619479166664</v>
      </c>
      <c r="CN280">
        <f t="shared" si="21"/>
        <v>0</v>
      </c>
      <c r="CO280" t="str">
        <f>VLOOKUP(A280,Sheet1!$A$2:$B$221,2,0)</f>
        <v>East Zone</v>
      </c>
    </row>
    <row r="281" spans="1:93" x14ac:dyDescent="0.35">
      <c r="A281" t="s">
        <v>5130</v>
      </c>
      <c r="B281">
        <v>105</v>
      </c>
      <c r="C281" t="s">
        <v>9332</v>
      </c>
      <c r="D281" t="s">
        <v>678</v>
      </c>
      <c r="E281" t="s">
        <v>844</v>
      </c>
      <c r="F281" t="s">
        <v>843</v>
      </c>
      <c r="G281" t="s">
        <v>358</v>
      </c>
      <c r="H281" t="s">
        <v>10056</v>
      </c>
      <c r="I281">
        <v>42471</v>
      </c>
      <c r="J281" t="s">
        <v>1648</v>
      </c>
      <c r="K281" t="s">
        <v>1649</v>
      </c>
      <c r="L281" t="s">
        <v>4622</v>
      </c>
      <c r="M281" t="s">
        <v>10057</v>
      </c>
      <c r="N281">
        <v>45000</v>
      </c>
      <c r="O281" t="s">
        <v>4972</v>
      </c>
      <c r="P281" t="s">
        <v>4973</v>
      </c>
      <c r="Q281" t="s">
        <v>10058</v>
      </c>
      <c r="R281">
        <v>4326656451</v>
      </c>
      <c r="S281" s="14">
        <v>46209</v>
      </c>
      <c r="T281" t="s">
        <v>10059</v>
      </c>
      <c r="U281" s="31">
        <v>46209.654305555552</v>
      </c>
      <c r="AK281" s="14">
        <v>46209</v>
      </c>
      <c r="AL281" t="s">
        <v>5134</v>
      </c>
      <c r="AM281" s="31">
        <v>46209.68990740741</v>
      </c>
      <c r="AQ281" s="31">
        <v>46209.68990740741</v>
      </c>
      <c r="AR281" s="14">
        <v>46209</v>
      </c>
      <c r="AS281" t="s">
        <v>5134</v>
      </c>
      <c r="AT281" t="s">
        <v>10055</v>
      </c>
      <c r="AU281" t="s">
        <v>677</v>
      </c>
      <c r="AV281" s="14">
        <v>46209</v>
      </c>
      <c r="AW281" t="s">
        <v>5134</v>
      </c>
      <c r="AX281" s="31">
        <v>46209.690347222226</v>
      </c>
      <c r="AY281" s="14">
        <v>46209</v>
      </c>
      <c r="AZ281" t="s">
        <v>933</v>
      </c>
      <c r="BA281" s="31">
        <v>46209.702766203707</v>
      </c>
      <c r="BB281" s="14">
        <v>46209</v>
      </c>
      <c r="BC281" t="s">
        <v>5362</v>
      </c>
      <c r="BD281" s="31">
        <v>46209.71429398148</v>
      </c>
      <c r="BE281" s="14">
        <v>46209</v>
      </c>
      <c r="BF281" t="s">
        <v>973</v>
      </c>
      <c r="BG281" s="31">
        <v>46209.755416666667</v>
      </c>
      <c r="BH281" s="14">
        <v>46209</v>
      </c>
      <c r="BI281" t="s">
        <v>973</v>
      </c>
      <c r="BJ281" s="31">
        <v>46209.756921296299</v>
      </c>
      <c r="BW281" s="14">
        <v>46209</v>
      </c>
      <c r="BX281" t="s">
        <v>973</v>
      </c>
      <c r="BY281" s="31">
        <v>46209.767233796294</v>
      </c>
      <c r="BZ281" s="14">
        <v>46210</v>
      </c>
      <c r="CA281" t="s">
        <v>944</v>
      </c>
      <c r="CB281" s="31">
        <v>46210.656238425923</v>
      </c>
      <c r="CF281" s="14">
        <v>46210</v>
      </c>
      <c r="CG281" t="s">
        <v>5134</v>
      </c>
      <c r="CH281" s="31">
        <v>46210.668553240743</v>
      </c>
      <c r="CM281" s="4">
        <f t="shared" si="20"/>
        <v>46209.654305555552</v>
      </c>
      <c r="CN281">
        <f t="shared" si="21"/>
        <v>0</v>
      </c>
      <c r="CO281" t="str">
        <f>VLOOKUP(A281,Sheet1!$A$2:$B$221,2,0)</f>
        <v>East Zone</v>
      </c>
    </row>
    <row r="282" spans="1:93" x14ac:dyDescent="0.35">
      <c r="A282" t="s">
        <v>5130</v>
      </c>
      <c r="B282">
        <v>105</v>
      </c>
      <c r="C282" t="s">
        <v>9332</v>
      </c>
      <c r="D282" t="s">
        <v>678</v>
      </c>
      <c r="E282" t="s">
        <v>844</v>
      </c>
      <c r="F282" t="s">
        <v>843</v>
      </c>
      <c r="G282" t="s">
        <v>358</v>
      </c>
      <c r="H282" t="s">
        <v>11929</v>
      </c>
      <c r="I282">
        <v>73950</v>
      </c>
      <c r="J282" t="s">
        <v>4450</v>
      </c>
      <c r="K282" t="s">
        <v>4451</v>
      </c>
      <c r="L282" t="s">
        <v>4622</v>
      </c>
      <c r="M282" t="s">
        <v>11930</v>
      </c>
      <c r="N282">
        <v>50000</v>
      </c>
      <c r="O282" t="s">
        <v>5142</v>
      </c>
      <c r="P282" t="s">
        <v>5143</v>
      </c>
      <c r="Q282" t="s">
        <v>5081</v>
      </c>
      <c r="R282">
        <v>4738789638</v>
      </c>
      <c r="S282" s="14">
        <v>46210</v>
      </c>
      <c r="T282" t="s">
        <v>5134</v>
      </c>
      <c r="U282" s="31">
        <v>46210.475902777776</v>
      </c>
      <c r="AK282" s="14">
        <v>46210</v>
      </c>
      <c r="AL282" t="s">
        <v>2392</v>
      </c>
      <c r="AM282" s="31">
        <v>46210.555451388886</v>
      </c>
      <c r="AQ282" s="31">
        <v>46210.555451388886</v>
      </c>
      <c r="AR282" s="14">
        <v>46210</v>
      </c>
      <c r="AS282" t="s">
        <v>2392</v>
      </c>
      <c r="AT282" t="s">
        <v>843</v>
      </c>
      <c r="AU282" t="s">
        <v>678</v>
      </c>
      <c r="AV282" s="14">
        <v>46210</v>
      </c>
      <c r="AW282" t="s">
        <v>5134</v>
      </c>
      <c r="AX282" s="31">
        <v>46210.593252314815</v>
      </c>
      <c r="AY282" s="14">
        <v>46210</v>
      </c>
      <c r="AZ282" t="s">
        <v>933</v>
      </c>
      <c r="BA282" s="31">
        <v>46210.602685185186</v>
      </c>
      <c r="BB282" s="14">
        <v>46210</v>
      </c>
      <c r="BC282" t="s">
        <v>4663</v>
      </c>
      <c r="BD282" s="31">
        <v>46210.663495370369</v>
      </c>
      <c r="BE282" s="14">
        <v>46210</v>
      </c>
      <c r="BF282" t="s">
        <v>973</v>
      </c>
      <c r="BG282" s="31">
        <v>46210.741585648146</v>
      </c>
      <c r="BH282" s="14">
        <v>46210</v>
      </c>
      <c r="BI282" t="s">
        <v>973</v>
      </c>
      <c r="BJ282" s="31">
        <v>46210.742824074077</v>
      </c>
      <c r="BW282" s="14">
        <v>46210</v>
      </c>
      <c r="BX282" t="s">
        <v>973</v>
      </c>
      <c r="BY282" s="31">
        <v>46210.746851851851</v>
      </c>
      <c r="BZ282" s="14">
        <v>46210</v>
      </c>
      <c r="CA282" t="s">
        <v>944</v>
      </c>
      <c r="CB282" s="31">
        <v>46210.751516203702</v>
      </c>
      <c r="CF282" s="14">
        <v>46210</v>
      </c>
      <c r="CG282" t="s">
        <v>5134</v>
      </c>
      <c r="CH282" s="31">
        <v>46210.816192129627</v>
      </c>
      <c r="CM282" s="4">
        <f t="shared" si="20"/>
        <v>46210.475902777776</v>
      </c>
      <c r="CN282">
        <f t="shared" si="21"/>
        <v>0</v>
      </c>
      <c r="CO282" t="str">
        <f>VLOOKUP(A282,Sheet1!$A$2:$B$221,2,0)</f>
        <v>East Zone</v>
      </c>
    </row>
    <row r="283" spans="1:93" x14ac:dyDescent="0.35">
      <c r="A283" t="s">
        <v>5130</v>
      </c>
      <c r="B283">
        <v>105</v>
      </c>
      <c r="C283" t="s">
        <v>9332</v>
      </c>
      <c r="D283" t="s">
        <v>678</v>
      </c>
      <c r="E283" t="s">
        <v>844</v>
      </c>
      <c r="F283" t="s">
        <v>843</v>
      </c>
      <c r="G283" t="s">
        <v>358</v>
      </c>
      <c r="H283" t="s">
        <v>3968</v>
      </c>
      <c r="I283">
        <v>80771</v>
      </c>
      <c r="J283" t="s">
        <v>3970</v>
      </c>
      <c r="K283" t="s">
        <v>3971</v>
      </c>
      <c r="L283" t="s">
        <v>4622</v>
      </c>
      <c r="M283" t="s">
        <v>5135</v>
      </c>
      <c r="N283">
        <v>60000</v>
      </c>
      <c r="O283" t="s">
        <v>1118</v>
      </c>
      <c r="P283" t="s">
        <v>1119</v>
      </c>
      <c r="Q283" t="s">
        <v>3969</v>
      </c>
      <c r="R283">
        <v>7463640467</v>
      </c>
      <c r="S283" s="14">
        <v>46205</v>
      </c>
      <c r="T283" t="s">
        <v>2393</v>
      </c>
      <c r="U283" s="31">
        <v>46205.335532407407</v>
      </c>
      <c r="AK283" s="14">
        <v>46205</v>
      </c>
      <c r="AL283" t="s">
        <v>2392</v>
      </c>
      <c r="AM283" s="31">
        <v>46205.361203703702</v>
      </c>
      <c r="AQ283" s="31">
        <v>46205.361203703702</v>
      </c>
      <c r="AR283" s="14">
        <v>46205</v>
      </c>
      <c r="AS283" t="s">
        <v>2392</v>
      </c>
      <c r="AT283" t="s">
        <v>843</v>
      </c>
      <c r="AU283" t="s">
        <v>678</v>
      </c>
      <c r="AV283" s="14">
        <v>46205</v>
      </c>
      <c r="AW283" t="s">
        <v>2393</v>
      </c>
      <c r="AX283" s="31">
        <v>46205.375</v>
      </c>
      <c r="AY283" s="14">
        <v>46205</v>
      </c>
      <c r="AZ283" t="s">
        <v>933</v>
      </c>
      <c r="BA283" s="31">
        <v>46205.395821759259</v>
      </c>
      <c r="BB283" s="14">
        <v>46205</v>
      </c>
      <c r="BC283" t="s">
        <v>4684</v>
      </c>
      <c r="BD283" s="31">
        <v>46205.436724537038</v>
      </c>
      <c r="BE283" s="14">
        <v>46205</v>
      </c>
      <c r="BF283" t="s">
        <v>937</v>
      </c>
      <c r="BG283" s="31">
        <v>46205.467002314814</v>
      </c>
      <c r="BH283" s="14">
        <v>46205</v>
      </c>
      <c r="BI283" t="s">
        <v>943</v>
      </c>
      <c r="BJ283" s="31">
        <v>46205.483935185184</v>
      </c>
      <c r="BK283" s="14">
        <v>46205</v>
      </c>
      <c r="BL283" t="s">
        <v>937</v>
      </c>
      <c r="BM283" s="31">
        <v>46205.468460648146</v>
      </c>
      <c r="BW283" s="14">
        <v>46205</v>
      </c>
      <c r="BX283" t="s">
        <v>943</v>
      </c>
      <c r="BY283" s="31">
        <v>46205.485173611109</v>
      </c>
      <c r="BZ283" s="14">
        <v>46205</v>
      </c>
      <c r="CA283" t="s">
        <v>944</v>
      </c>
      <c r="CB283" s="31">
        <v>46205.494606481479</v>
      </c>
      <c r="CF283" s="14">
        <v>46205</v>
      </c>
      <c r="CG283" t="s">
        <v>2393</v>
      </c>
      <c r="CH283" s="31">
        <v>46205.568726851852</v>
      </c>
      <c r="CM283" s="4">
        <f t="shared" si="20"/>
        <v>46205.335532407407</v>
      </c>
      <c r="CN283">
        <f t="shared" si="21"/>
        <v>0</v>
      </c>
      <c r="CO283" t="str">
        <f>VLOOKUP(A283,Sheet1!$A$2:$B$221,2,0)</f>
        <v>East Zone</v>
      </c>
    </row>
    <row r="284" spans="1:93" x14ac:dyDescent="0.35">
      <c r="A284" t="s">
        <v>5130</v>
      </c>
      <c r="B284">
        <v>105</v>
      </c>
      <c r="C284" t="s">
        <v>9332</v>
      </c>
      <c r="D284" t="s">
        <v>678</v>
      </c>
      <c r="E284" t="s">
        <v>844</v>
      </c>
      <c r="F284" t="s">
        <v>843</v>
      </c>
      <c r="G284" t="s">
        <v>358</v>
      </c>
      <c r="H284" t="s">
        <v>11931</v>
      </c>
      <c r="I284">
        <v>95781</v>
      </c>
      <c r="J284" t="s">
        <v>3970</v>
      </c>
      <c r="K284" t="s">
        <v>3971</v>
      </c>
      <c r="L284" t="s">
        <v>4622</v>
      </c>
      <c r="M284" t="s">
        <v>11932</v>
      </c>
      <c r="N284">
        <v>73000</v>
      </c>
      <c r="O284" t="s">
        <v>1189</v>
      </c>
      <c r="P284" t="s">
        <v>1190</v>
      </c>
      <c r="Q284" t="s">
        <v>6333</v>
      </c>
      <c r="R284">
        <v>1980814065</v>
      </c>
      <c r="S284" s="14">
        <v>46210</v>
      </c>
      <c r="T284" t="s">
        <v>2393</v>
      </c>
      <c r="U284" s="31">
        <v>46210.586562500001</v>
      </c>
      <c r="AK284" s="14">
        <v>46210</v>
      </c>
      <c r="AL284" t="s">
        <v>2392</v>
      </c>
      <c r="AM284" s="31">
        <v>46210.664409722223</v>
      </c>
      <c r="AQ284" s="31">
        <v>46210.664409722223</v>
      </c>
      <c r="AR284" s="14">
        <v>46210</v>
      </c>
      <c r="AS284" t="s">
        <v>2392</v>
      </c>
      <c r="AT284" t="s">
        <v>843</v>
      </c>
      <c r="AU284" t="s">
        <v>678</v>
      </c>
      <c r="AV284" s="14">
        <v>46211</v>
      </c>
      <c r="AW284" t="s">
        <v>2393</v>
      </c>
      <c r="AX284" s="31">
        <v>46211.328043981484</v>
      </c>
      <c r="CM284" s="4">
        <f t="shared" si="20"/>
        <v>46210.586562500001</v>
      </c>
      <c r="CN284">
        <f t="shared" si="21"/>
        <v>0</v>
      </c>
      <c r="CO284" t="str">
        <f>VLOOKUP(A284,Sheet1!$A$2:$B$221,2,0)</f>
        <v>East Zone</v>
      </c>
    </row>
    <row r="285" spans="1:93" x14ac:dyDescent="0.35">
      <c r="A285" t="s">
        <v>5130</v>
      </c>
      <c r="B285">
        <v>105</v>
      </c>
      <c r="C285" t="s">
        <v>9332</v>
      </c>
      <c r="D285" t="s">
        <v>678</v>
      </c>
      <c r="E285" t="s">
        <v>844</v>
      </c>
      <c r="F285" t="s">
        <v>843</v>
      </c>
      <c r="G285" t="s">
        <v>358</v>
      </c>
      <c r="H285" t="s">
        <v>11931</v>
      </c>
      <c r="I285">
        <v>95781</v>
      </c>
      <c r="J285" t="s">
        <v>3970</v>
      </c>
      <c r="K285" t="s">
        <v>3971</v>
      </c>
      <c r="L285" t="s">
        <v>4622</v>
      </c>
      <c r="M285" t="s">
        <v>11932</v>
      </c>
      <c r="N285">
        <v>85000</v>
      </c>
      <c r="O285" t="s">
        <v>1417</v>
      </c>
      <c r="P285" t="s">
        <v>1418</v>
      </c>
      <c r="Q285" t="s">
        <v>11933</v>
      </c>
      <c r="R285">
        <v>6492376616</v>
      </c>
      <c r="S285" s="14">
        <v>46210</v>
      </c>
      <c r="T285" t="s">
        <v>2393</v>
      </c>
      <c r="U285" s="31">
        <v>46210.565034722225</v>
      </c>
      <c r="AK285" s="14">
        <v>46210</v>
      </c>
      <c r="AL285" t="s">
        <v>2392</v>
      </c>
      <c r="AM285" s="31">
        <v>46210.664375</v>
      </c>
      <c r="AQ285" s="31">
        <v>46210.664375</v>
      </c>
      <c r="AR285" s="14">
        <v>46210</v>
      </c>
      <c r="AS285" t="s">
        <v>2392</v>
      </c>
      <c r="AT285" t="s">
        <v>843</v>
      </c>
      <c r="AU285" t="s">
        <v>678</v>
      </c>
      <c r="AV285" s="14">
        <v>46211</v>
      </c>
      <c r="AW285" t="s">
        <v>2393</v>
      </c>
      <c r="AX285" s="31">
        <v>46211.328020833331</v>
      </c>
      <c r="CM285" s="4">
        <f t="shared" si="20"/>
        <v>46210.565034722225</v>
      </c>
      <c r="CN285">
        <f t="shared" si="21"/>
        <v>0</v>
      </c>
      <c r="CO285" t="str">
        <f>VLOOKUP(A285,Sheet1!$A$2:$B$221,2,0)</f>
        <v>East Zone</v>
      </c>
    </row>
    <row r="286" spans="1:93" x14ac:dyDescent="0.35">
      <c r="A286" t="s">
        <v>5130</v>
      </c>
      <c r="B286">
        <v>105</v>
      </c>
      <c r="C286" t="s">
        <v>9332</v>
      </c>
      <c r="D286" t="s">
        <v>678</v>
      </c>
      <c r="E286" t="s">
        <v>844</v>
      </c>
      <c r="F286" t="s">
        <v>843</v>
      </c>
      <c r="G286" t="s">
        <v>358</v>
      </c>
      <c r="H286" t="s">
        <v>11931</v>
      </c>
      <c r="I286">
        <v>95781</v>
      </c>
      <c r="J286" t="s">
        <v>3970</v>
      </c>
      <c r="K286" t="s">
        <v>3971</v>
      </c>
      <c r="L286" t="s">
        <v>4622</v>
      </c>
      <c r="M286" t="s">
        <v>11932</v>
      </c>
      <c r="N286">
        <v>45000</v>
      </c>
      <c r="O286" t="s">
        <v>4630</v>
      </c>
      <c r="P286" t="s">
        <v>4631</v>
      </c>
      <c r="Q286" t="s">
        <v>11934</v>
      </c>
      <c r="R286">
        <v>5474919476</v>
      </c>
      <c r="S286" s="14">
        <v>46210</v>
      </c>
      <c r="T286" t="s">
        <v>2393</v>
      </c>
      <c r="U286" s="31">
        <v>46210.565011574072</v>
      </c>
      <c r="AK286" s="14">
        <v>46210</v>
      </c>
      <c r="AL286" t="s">
        <v>2392</v>
      </c>
      <c r="AM286" s="31">
        <v>46210.664351851854</v>
      </c>
      <c r="AQ286" s="31">
        <v>46210.664351851854</v>
      </c>
      <c r="AR286" s="14">
        <v>46210</v>
      </c>
      <c r="AS286" t="s">
        <v>2392</v>
      </c>
      <c r="AT286" t="s">
        <v>843</v>
      </c>
      <c r="AU286" t="s">
        <v>678</v>
      </c>
      <c r="AV286" s="14">
        <v>46211</v>
      </c>
      <c r="AW286" t="s">
        <v>2393</v>
      </c>
      <c r="AX286" s="31">
        <v>46211.327986111108</v>
      </c>
      <c r="CM286" s="4">
        <f t="shared" ref="CM286:CM304" si="22">IF(AJ286&lt;&gt;"",AJ286,IF(AG286&lt;&gt;"",AG286,IF(AD286&lt;&gt;"",AD286,IF(AA286&lt;&gt;"",AA286,U286))))</f>
        <v>46210.565011574072</v>
      </c>
      <c r="CN286">
        <f t="shared" ref="CN286:CN304" si="23">AK286-INT(CM286)</f>
        <v>0</v>
      </c>
      <c r="CO286" t="str">
        <f>VLOOKUP(A286,Sheet1!$A$2:$B$221,2,0)</f>
        <v>East Zone</v>
      </c>
    </row>
    <row r="287" spans="1:93" x14ac:dyDescent="0.35">
      <c r="A287" t="s">
        <v>5130</v>
      </c>
      <c r="B287">
        <v>105</v>
      </c>
      <c r="C287" t="s">
        <v>9332</v>
      </c>
      <c r="D287" t="s">
        <v>678</v>
      </c>
      <c r="E287" t="s">
        <v>844</v>
      </c>
      <c r="F287" t="s">
        <v>843</v>
      </c>
      <c r="G287" t="s">
        <v>358</v>
      </c>
      <c r="H287" t="s">
        <v>11931</v>
      </c>
      <c r="I287">
        <v>95781</v>
      </c>
      <c r="J287" t="s">
        <v>3970</v>
      </c>
      <c r="K287" t="s">
        <v>3971</v>
      </c>
      <c r="L287" t="s">
        <v>4622</v>
      </c>
      <c r="M287" t="s">
        <v>11932</v>
      </c>
      <c r="N287">
        <v>55000</v>
      </c>
      <c r="O287" t="s">
        <v>4041</v>
      </c>
      <c r="P287" t="s">
        <v>4042</v>
      </c>
      <c r="Q287" t="s">
        <v>11935</v>
      </c>
      <c r="R287">
        <v>3697123580</v>
      </c>
      <c r="S287" s="14">
        <v>46210</v>
      </c>
      <c r="T287" t="s">
        <v>2393</v>
      </c>
      <c r="U287" s="31">
        <v>46210.564988425926</v>
      </c>
      <c r="AK287" s="14">
        <v>46210</v>
      </c>
      <c r="AL287" t="s">
        <v>2392</v>
      </c>
      <c r="AM287" s="31">
        <v>46210.6643287037</v>
      </c>
      <c r="AQ287" s="31">
        <v>46210.6643287037</v>
      </c>
      <c r="AR287" s="14">
        <v>46210</v>
      </c>
      <c r="AS287" t="s">
        <v>2392</v>
      </c>
      <c r="AT287" t="s">
        <v>843</v>
      </c>
      <c r="AU287" t="s">
        <v>678</v>
      </c>
      <c r="AV287" s="14">
        <v>46211</v>
      </c>
      <c r="AW287" t="s">
        <v>2393</v>
      </c>
      <c r="AX287" s="31">
        <v>46211.327962962961</v>
      </c>
      <c r="CM287" s="4">
        <f t="shared" si="22"/>
        <v>46210.564988425926</v>
      </c>
      <c r="CN287">
        <f t="shared" si="23"/>
        <v>0</v>
      </c>
      <c r="CO287" t="str">
        <f>VLOOKUP(A287,Sheet1!$A$2:$B$221,2,0)</f>
        <v>East Zone</v>
      </c>
    </row>
    <row r="288" spans="1:93" x14ac:dyDescent="0.35">
      <c r="A288" t="s">
        <v>5130</v>
      </c>
      <c r="B288">
        <v>105</v>
      </c>
      <c r="C288" t="s">
        <v>9332</v>
      </c>
      <c r="D288" t="s">
        <v>678</v>
      </c>
      <c r="E288" t="s">
        <v>844</v>
      </c>
      <c r="F288" t="s">
        <v>843</v>
      </c>
      <c r="G288" t="s">
        <v>358</v>
      </c>
      <c r="H288" t="s">
        <v>5136</v>
      </c>
      <c r="I288">
        <v>215709</v>
      </c>
      <c r="J288" t="s">
        <v>5137</v>
      </c>
      <c r="K288" t="s">
        <v>5138</v>
      </c>
      <c r="L288" t="s">
        <v>4622</v>
      </c>
      <c r="M288" t="s">
        <v>5139</v>
      </c>
      <c r="N288">
        <v>45000</v>
      </c>
      <c r="O288" t="s">
        <v>4972</v>
      </c>
      <c r="P288" t="s">
        <v>4973</v>
      </c>
      <c r="Q288" t="s">
        <v>5140</v>
      </c>
      <c r="R288">
        <v>2810333010</v>
      </c>
      <c r="S288" s="14">
        <v>46205</v>
      </c>
      <c r="T288" t="s">
        <v>2393</v>
      </c>
      <c r="U288" s="31">
        <v>46205.500138888892</v>
      </c>
      <c r="AK288" s="14">
        <v>46205</v>
      </c>
      <c r="AL288" t="s">
        <v>2392</v>
      </c>
      <c r="AM288" s="31">
        <v>46205.561863425923</v>
      </c>
      <c r="AQ288" s="31">
        <v>46205.561863425923</v>
      </c>
      <c r="AR288" s="14">
        <v>46205</v>
      </c>
      <c r="AS288" t="s">
        <v>2392</v>
      </c>
      <c r="AT288" t="s">
        <v>843</v>
      </c>
      <c r="AU288" t="s">
        <v>678</v>
      </c>
      <c r="AV288" s="14">
        <v>46205</v>
      </c>
      <c r="AW288" t="s">
        <v>2393</v>
      </c>
      <c r="AX288" s="31">
        <v>46205.563900462963</v>
      </c>
      <c r="AY288" s="14">
        <v>46205</v>
      </c>
      <c r="AZ288" t="s">
        <v>933</v>
      </c>
      <c r="BA288" s="31">
        <v>46205.569039351853</v>
      </c>
      <c r="BB288" s="14">
        <v>46205</v>
      </c>
      <c r="BC288" t="s">
        <v>4669</v>
      </c>
      <c r="BD288" s="31">
        <v>46205.604768518519</v>
      </c>
      <c r="BE288" s="14">
        <v>46205</v>
      </c>
      <c r="BF288" t="s">
        <v>972</v>
      </c>
      <c r="BG288" s="31">
        <v>46205.632245370369</v>
      </c>
      <c r="BH288" s="14">
        <v>46205</v>
      </c>
      <c r="BI288" t="s">
        <v>972</v>
      </c>
      <c r="BJ288" s="31">
        <v>46205.633159722223</v>
      </c>
      <c r="BW288" s="14">
        <v>46205</v>
      </c>
      <c r="BX288" t="s">
        <v>972</v>
      </c>
      <c r="BY288" s="31">
        <v>46205.648055555554</v>
      </c>
      <c r="BZ288" s="14">
        <v>46205</v>
      </c>
      <c r="CA288" t="s">
        <v>944</v>
      </c>
      <c r="CB288" s="31">
        <v>46205.670914351853</v>
      </c>
      <c r="CF288" s="14">
        <v>46205</v>
      </c>
      <c r="CG288" t="s">
        <v>2393</v>
      </c>
      <c r="CH288" s="31">
        <v>46205.685081018521</v>
      </c>
      <c r="CM288" s="4">
        <f t="shared" si="22"/>
        <v>46205.500138888892</v>
      </c>
      <c r="CN288">
        <f t="shared" si="23"/>
        <v>0</v>
      </c>
      <c r="CO288" t="str">
        <f>VLOOKUP(A288,Sheet1!$A$2:$B$221,2,0)</f>
        <v>East Zone</v>
      </c>
    </row>
    <row r="289" spans="1:93" x14ac:dyDescent="0.35">
      <c r="A289" t="s">
        <v>5130</v>
      </c>
      <c r="B289">
        <v>105</v>
      </c>
      <c r="C289" t="s">
        <v>9332</v>
      </c>
      <c r="D289" t="s">
        <v>678</v>
      </c>
      <c r="E289" t="s">
        <v>844</v>
      </c>
      <c r="F289" t="s">
        <v>843</v>
      </c>
      <c r="G289" t="s">
        <v>358</v>
      </c>
      <c r="H289" t="s">
        <v>11936</v>
      </c>
      <c r="I289">
        <v>229321</v>
      </c>
      <c r="J289" t="s">
        <v>3970</v>
      </c>
      <c r="K289" t="s">
        <v>3971</v>
      </c>
      <c r="L289" t="s">
        <v>4622</v>
      </c>
      <c r="M289" t="s">
        <v>11937</v>
      </c>
      <c r="N289">
        <v>73000</v>
      </c>
      <c r="O289" t="s">
        <v>1189</v>
      </c>
      <c r="P289" t="s">
        <v>1190</v>
      </c>
      <c r="Q289" t="s">
        <v>11938</v>
      </c>
      <c r="R289">
        <v>4628935829</v>
      </c>
      <c r="S289" s="14">
        <v>46209</v>
      </c>
      <c r="T289" t="s">
        <v>10059</v>
      </c>
      <c r="U289" s="31">
        <v>46209.762812499997</v>
      </c>
      <c r="AK289" s="14">
        <v>46210</v>
      </c>
      <c r="AL289" t="s">
        <v>2392</v>
      </c>
      <c r="AM289" s="31">
        <v>46210.451770833337</v>
      </c>
      <c r="AQ289" s="31">
        <v>46210.451770833337</v>
      </c>
      <c r="AR289" s="14">
        <v>46210</v>
      </c>
      <c r="AS289" t="s">
        <v>2392</v>
      </c>
      <c r="AT289" t="s">
        <v>843</v>
      </c>
      <c r="AU289" t="s">
        <v>678</v>
      </c>
      <c r="AV289" s="14">
        <v>46210</v>
      </c>
      <c r="AW289" t="s">
        <v>5134</v>
      </c>
      <c r="AX289" s="31">
        <v>46210.597407407404</v>
      </c>
      <c r="AY289" s="14">
        <v>46210</v>
      </c>
      <c r="AZ289" t="s">
        <v>933</v>
      </c>
      <c r="BA289" s="31">
        <v>46210.602673611109</v>
      </c>
      <c r="BB289" s="14">
        <v>46210</v>
      </c>
      <c r="BC289" t="s">
        <v>4663</v>
      </c>
      <c r="BD289" s="31">
        <v>46210.669456018521</v>
      </c>
      <c r="BE289" s="14">
        <v>46210</v>
      </c>
      <c r="BF289" t="s">
        <v>973</v>
      </c>
      <c r="BG289" s="31">
        <v>46210.743333333332</v>
      </c>
      <c r="BH289" s="14">
        <v>46210</v>
      </c>
      <c r="BI289" t="s">
        <v>973</v>
      </c>
      <c r="BJ289" s="31">
        <v>46210.744328703702</v>
      </c>
      <c r="BW289" s="14">
        <v>46210</v>
      </c>
      <c r="BX289" t="s">
        <v>973</v>
      </c>
      <c r="BY289" s="31">
        <v>46210.756006944444</v>
      </c>
      <c r="BZ289" s="14">
        <v>46210</v>
      </c>
      <c r="CA289" t="s">
        <v>944</v>
      </c>
      <c r="CB289" s="31">
        <v>46210.769305555557</v>
      </c>
      <c r="CF289" s="14">
        <v>46210</v>
      </c>
      <c r="CG289" t="s">
        <v>5134</v>
      </c>
      <c r="CH289" s="31">
        <v>46210.795983796299</v>
      </c>
      <c r="CM289" s="4">
        <f t="shared" si="22"/>
        <v>46209.762812499997</v>
      </c>
      <c r="CN289">
        <f t="shared" si="23"/>
        <v>1</v>
      </c>
      <c r="CO289" t="str">
        <f>VLOOKUP(A289,Sheet1!$A$2:$B$221,2,0)</f>
        <v>East Zone</v>
      </c>
    </row>
    <row r="290" spans="1:93" x14ac:dyDescent="0.35">
      <c r="A290" t="s">
        <v>5130</v>
      </c>
      <c r="B290">
        <v>105</v>
      </c>
      <c r="C290" t="s">
        <v>9332</v>
      </c>
      <c r="D290" t="s">
        <v>678</v>
      </c>
      <c r="E290" t="s">
        <v>844</v>
      </c>
      <c r="F290" t="s">
        <v>843</v>
      </c>
      <c r="G290" t="s">
        <v>358</v>
      </c>
      <c r="H290" t="s">
        <v>11939</v>
      </c>
      <c r="I290">
        <v>247789</v>
      </c>
      <c r="J290" t="s">
        <v>3853</v>
      </c>
      <c r="K290" t="s">
        <v>3988</v>
      </c>
      <c r="L290" t="s">
        <v>4622</v>
      </c>
      <c r="M290" t="s">
        <v>11940</v>
      </c>
      <c r="N290">
        <v>45000</v>
      </c>
      <c r="O290" t="s">
        <v>4972</v>
      </c>
      <c r="P290" t="s">
        <v>4973</v>
      </c>
      <c r="Q290" t="s">
        <v>11941</v>
      </c>
      <c r="R290">
        <v>1880847808</v>
      </c>
      <c r="S290" s="14">
        <v>46210</v>
      </c>
      <c r="T290" t="s">
        <v>5132</v>
      </c>
      <c r="U290" s="31">
        <v>46210.371053240742</v>
      </c>
      <c r="AK290" s="14">
        <v>46210</v>
      </c>
      <c r="AL290" t="s">
        <v>2392</v>
      </c>
      <c r="AM290" s="31">
        <v>46210.521909722222</v>
      </c>
      <c r="AQ290" s="31">
        <v>46210.521909722222</v>
      </c>
      <c r="AR290" s="14">
        <v>46210</v>
      </c>
      <c r="AS290" t="s">
        <v>2392</v>
      </c>
      <c r="AT290" t="s">
        <v>843</v>
      </c>
      <c r="AU290" t="s">
        <v>678</v>
      </c>
      <c r="AV290" s="14">
        <v>46210</v>
      </c>
      <c r="AW290" t="s">
        <v>5134</v>
      </c>
      <c r="AX290" s="31">
        <v>46210.596226851849</v>
      </c>
      <c r="AY290" s="14">
        <v>46210</v>
      </c>
      <c r="AZ290" t="s">
        <v>933</v>
      </c>
      <c r="BA290" s="31">
        <v>46210.602673611109</v>
      </c>
      <c r="BB290" s="14">
        <v>46210</v>
      </c>
      <c r="BC290" t="s">
        <v>4663</v>
      </c>
      <c r="BD290" s="31">
        <v>46210.659224537034</v>
      </c>
      <c r="BE290" s="14">
        <v>46210</v>
      </c>
      <c r="BF290" t="s">
        <v>937</v>
      </c>
      <c r="BG290" s="31">
        <v>46210.671354166669</v>
      </c>
      <c r="BH290" s="14">
        <v>46210</v>
      </c>
      <c r="BI290" t="s">
        <v>937</v>
      </c>
      <c r="BJ290" s="31">
        <v>46210.677175925928</v>
      </c>
      <c r="BW290" s="14">
        <v>46210</v>
      </c>
      <c r="BX290" t="s">
        <v>937</v>
      </c>
      <c r="BY290" s="31">
        <v>46210.686631944445</v>
      </c>
      <c r="BZ290" s="14">
        <v>46210</v>
      </c>
      <c r="CA290" t="s">
        <v>944</v>
      </c>
      <c r="CB290" s="31">
        <v>46210.69085648148</v>
      </c>
      <c r="CF290" s="14">
        <v>46210</v>
      </c>
      <c r="CG290" t="s">
        <v>5134</v>
      </c>
      <c r="CH290" s="31">
        <v>46210.726180555554</v>
      </c>
      <c r="CM290" s="4">
        <f t="shared" si="22"/>
        <v>46210.371053240742</v>
      </c>
      <c r="CN290">
        <f t="shared" si="23"/>
        <v>0</v>
      </c>
      <c r="CO290" t="str">
        <f>VLOOKUP(A290,Sheet1!$A$2:$B$221,2,0)</f>
        <v>East Zone</v>
      </c>
    </row>
    <row r="291" spans="1:93" x14ac:dyDescent="0.35">
      <c r="A291" t="s">
        <v>5130</v>
      </c>
      <c r="B291">
        <v>105</v>
      </c>
      <c r="C291" t="s">
        <v>9332</v>
      </c>
      <c r="D291" t="s">
        <v>678</v>
      </c>
      <c r="E291" t="s">
        <v>844</v>
      </c>
      <c r="F291" t="s">
        <v>843</v>
      </c>
      <c r="G291" t="s">
        <v>358</v>
      </c>
      <c r="H291" t="s">
        <v>10060</v>
      </c>
      <c r="I291">
        <v>264902</v>
      </c>
      <c r="J291" t="s">
        <v>3853</v>
      </c>
      <c r="K291" t="s">
        <v>3988</v>
      </c>
      <c r="L291" t="s">
        <v>4622</v>
      </c>
      <c r="M291" t="s">
        <v>10061</v>
      </c>
      <c r="N291">
        <v>50000</v>
      </c>
      <c r="O291" t="s">
        <v>10062</v>
      </c>
      <c r="P291" t="s">
        <v>10063</v>
      </c>
      <c r="Q291" t="s">
        <v>10064</v>
      </c>
      <c r="R291">
        <v>8739844778</v>
      </c>
      <c r="S291" s="14">
        <v>46209</v>
      </c>
      <c r="T291" t="s">
        <v>5132</v>
      </c>
      <c r="U291" s="31">
        <v>46209.506562499999</v>
      </c>
      <c r="AK291" s="14">
        <v>46209</v>
      </c>
      <c r="AL291" t="s">
        <v>5134</v>
      </c>
      <c r="AM291" s="31">
        <v>46209.56349537037</v>
      </c>
      <c r="AQ291" s="31">
        <v>46209.56349537037</v>
      </c>
      <c r="AR291" s="14">
        <v>46209</v>
      </c>
      <c r="AS291" t="s">
        <v>5134</v>
      </c>
      <c r="AT291" t="s">
        <v>10055</v>
      </c>
      <c r="AU291" t="s">
        <v>677</v>
      </c>
      <c r="AV291" s="14">
        <v>46209</v>
      </c>
      <c r="AW291" t="s">
        <v>5134</v>
      </c>
      <c r="AX291" s="31">
        <v>46209.564340277779</v>
      </c>
      <c r="AY291" s="14">
        <v>46209</v>
      </c>
      <c r="AZ291" t="s">
        <v>933</v>
      </c>
      <c r="BA291" s="31">
        <v>46209.571458333332</v>
      </c>
      <c r="BB291" s="14">
        <v>46209</v>
      </c>
      <c r="BC291" t="s">
        <v>4684</v>
      </c>
      <c r="BD291" s="31">
        <v>46209.598425925928</v>
      </c>
      <c r="BE291" s="14">
        <v>46209</v>
      </c>
      <c r="BF291" t="s">
        <v>972</v>
      </c>
      <c r="BG291" s="31">
        <v>46209.60297453704</v>
      </c>
      <c r="BH291" s="14">
        <v>46209</v>
      </c>
      <c r="BI291" t="s">
        <v>972</v>
      </c>
      <c r="BJ291" s="31">
        <v>46209.60491898148</v>
      </c>
      <c r="BW291" s="14">
        <v>46209</v>
      </c>
      <c r="BX291" t="s">
        <v>972</v>
      </c>
      <c r="BY291" s="31">
        <v>46209.612870370373</v>
      </c>
      <c r="BZ291" s="14">
        <v>46209</v>
      </c>
      <c r="CA291" t="s">
        <v>938</v>
      </c>
      <c r="CB291" s="31">
        <v>46209.623067129629</v>
      </c>
      <c r="CF291" s="14">
        <v>46209</v>
      </c>
      <c r="CG291" t="s">
        <v>5134</v>
      </c>
      <c r="CH291" s="31">
        <v>46209.699363425927</v>
      </c>
      <c r="CM291" s="4">
        <f t="shared" si="22"/>
        <v>46209.506562499999</v>
      </c>
      <c r="CN291">
        <f t="shared" si="23"/>
        <v>0</v>
      </c>
      <c r="CO291" t="str">
        <f>VLOOKUP(A291,Sheet1!$A$2:$B$221,2,0)</f>
        <v>East Zone</v>
      </c>
    </row>
    <row r="292" spans="1:93" x14ac:dyDescent="0.35">
      <c r="A292" t="s">
        <v>5130</v>
      </c>
      <c r="B292">
        <v>105</v>
      </c>
      <c r="C292" t="s">
        <v>9332</v>
      </c>
      <c r="D292" t="s">
        <v>678</v>
      </c>
      <c r="E292" t="s">
        <v>844</v>
      </c>
      <c r="F292" t="s">
        <v>843</v>
      </c>
      <c r="G292" t="s">
        <v>358</v>
      </c>
      <c r="H292" t="s">
        <v>3815</v>
      </c>
      <c r="I292">
        <v>277466</v>
      </c>
      <c r="J292" t="s">
        <v>3816</v>
      </c>
      <c r="K292" t="s">
        <v>3817</v>
      </c>
      <c r="L292" t="s">
        <v>4622</v>
      </c>
      <c r="M292" t="s">
        <v>5141</v>
      </c>
      <c r="N292">
        <v>85000</v>
      </c>
      <c r="O292" t="s">
        <v>1417</v>
      </c>
      <c r="P292" t="s">
        <v>1418</v>
      </c>
      <c r="Q292" t="s">
        <v>3734</v>
      </c>
      <c r="R292">
        <v>3069632973</v>
      </c>
      <c r="S292" s="14">
        <v>46204</v>
      </c>
      <c r="T292" t="s">
        <v>2393</v>
      </c>
      <c r="U292" s="31">
        <v>46204.530081018522</v>
      </c>
      <c r="AK292" s="14">
        <v>46204</v>
      </c>
      <c r="AL292" t="s">
        <v>2392</v>
      </c>
      <c r="AM292" s="31">
        <v>46204.580717592595</v>
      </c>
      <c r="AQ292" s="31">
        <v>46204.580717592595</v>
      </c>
      <c r="AR292" s="14">
        <v>46204</v>
      </c>
      <c r="AS292" t="s">
        <v>2392</v>
      </c>
      <c r="AT292" t="s">
        <v>843</v>
      </c>
      <c r="AU292" t="s">
        <v>678</v>
      </c>
      <c r="AV292" s="14">
        <v>46204</v>
      </c>
      <c r="AW292" t="s">
        <v>5134</v>
      </c>
      <c r="AX292" s="31">
        <v>46204.583495370367</v>
      </c>
      <c r="AY292" s="14">
        <v>46204</v>
      </c>
      <c r="AZ292" t="s">
        <v>933</v>
      </c>
      <c r="BA292" s="31">
        <v>46204.58761574074</v>
      </c>
      <c r="BB292" s="14">
        <v>46204</v>
      </c>
      <c r="BC292" t="s">
        <v>4684</v>
      </c>
      <c r="BD292" s="31">
        <v>46204.636597222219</v>
      </c>
      <c r="BE292" s="14">
        <v>46204</v>
      </c>
      <c r="BF292" t="s">
        <v>937</v>
      </c>
      <c r="BG292" s="31">
        <v>46204.671307870369</v>
      </c>
      <c r="BH292" s="14">
        <v>46204</v>
      </c>
      <c r="BI292" t="s">
        <v>937</v>
      </c>
      <c r="BJ292" s="31">
        <v>46204.673437500001</v>
      </c>
      <c r="BW292" s="14">
        <v>46204</v>
      </c>
      <c r="BX292" t="s">
        <v>937</v>
      </c>
      <c r="BY292" s="31">
        <v>46204.685162037036</v>
      </c>
      <c r="BZ292" s="14">
        <v>46204</v>
      </c>
      <c r="CA292" t="s">
        <v>944</v>
      </c>
      <c r="CB292" s="31">
        <v>46204.697476851848</v>
      </c>
      <c r="CF292" s="14">
        <v>46204</v>
      </c>
      <c r="CG292" t="s">
        <v>2393</v>
      </c>
      <c r="CH292" s="31">
        <v>46204.736747685187</v>
      </c>
      <c r="CM292" s="4">
        <f t="shared" si="22"/>
        <v>46204.530081018522</v>
      </c>
      <c r="CN292">
        <f t="shared" si="23"/>
        <v>0</v>
      </c>
      <c r="CO292" t="str">
        <f>VLOOKUP(A292,Sheet1!$A$2:$B$221,2,0)</f>
        <v>East Zone</v>
      </c>
    </row>
    <row r="293" spans="1:93" x14ac:dyDescent="0.35">
      <c r="A293" t="s">
        <v>5130</v>
      </c>
      <c r="B293">
        <v>105</v>
      </c>
      <c r="C293" t="s">
        <v>9332</v>
      </c>
      <c r="D293" t="s">
        <v>678</v>
      </c>
      <c r="E293" t="s">
        <v>844</v>
      </c>
      <c r="F293" t="s">
        <v>843</v>
      </c>
      <c r="G293" t="s">
        <v>358</v>
      </c>
      <c r="H293" t="s">
        <v>3815</v>
      </c>
      <c r="I293">
        <v>277466</v>
      </c>
      <c r="J293" t="s">
        <v>3816</v>
      </c>
      <c r="K293" t="s">
        <v>3817</v>
      </c>
      <c r="L293" t="s">
        <v>4622</v>
      </c>
      <c r="M293" t="s">
        <v>5141</v>
      </c>
      <c r="N293">
        <v>50000</v>
      </c>
      <c r="O293" t="s">
        <v>5142</v>
      </c>
      <c r="P293" t="s">
        <v>5143</v>
      </c>
      <c r="Q293" t="s">
        <v>1416</v>
      </c>
      <c r="R293">
        <v>6175201016</v>
      </c>
      <c r="S293" s="14">
        <v>46204</v>
      </c>
      <c r="T293" t="s">
        <v>2393</v>
      </c>
      <c r="U293" s="31">
        <v>46204.530115740738</v>
      </c>
      <c r="AK293" s="14">
        <v>46204</v>
      </c>
      <c r="AL293" t="s">
        <v>2392</v>
      </c>
      <c r="AM293" s="31">
        <v>46204.580694444441</v>
      </c>
      <c r="AQ293" s="31">
        <v>46204.580694444441</v>
      </c>
      <c r="AR293" s="14">
        <v>46204</v>
      </c>
      <c r="AS293" t="s">
        <v>2392</v>
      </c>
      <c r="AT293" t="s">
        <v>843</v>
      </c>
      <c r="AU293" t="s">
        <v>678</v>
      </c>
      <c r="AV293" s="14">
        <v>46204</v>
      </c>
      <c r="AW293" t="s">
        <v>5134</v>
      </c>
      <c r="AX293" s="31">
        <v>46204.583472222221</v>
      </c>
      <c r="AY293" s="14">
        <v>46204</v>
      </c>
      <c r="AZ293" t="s">
        <v>933</v>
      </c>
      <c r="BA293" s="31">
        <v>46204.58761574074</v>
      </c>
      <c r="BB293" s="14">
        <v>46204</v>
      </c>
      <c r="BC293" t="s">
        <v>4684</v>
      </c>
      <c r="BD293" s="31">
        <v>46204.63658564815</v>
      </c>
      <c r="BE293" s="14">
        <v>46204</v>
      </c>
      <c r="BF293" t="s">
        <v>937</v>
      </c>
      <c r="BG293" s="31">
        <v>46204.671296296299</v>
      </c>
      <c r="BH293" s="14">
        <v>46204</v>
      </c>
      <c r="BI293" t="s">
        <v>937</v>
      </c>
      <c r="BJ293" s="31">
        <v>46204.673414351855</v>
      </c>
      <c r="BW293" s="14">
        <v>46204</v>
      </c>
      <c r="BX293" t="s">
        <v>937</v>
      </c>
      <c r="BY293" s="31">
        <v>46204.685150462959</v>
      </c>
      <c r="BZ293" s="14">
        <v>46204</v>
      </c>
      <c r="CA293" t="s">
        <v>944</v>
      </c>
      <c r="CB293" s="31">
        <v>46204.697476851848</v>
      </c>
      <c r="CF293" s="14">
        <v>46204</v>
      </c>
      <c r="CG293" t="s">
        <v>2393</v>
      </c>
      <c r="CH293" s="31">
        <v>46204.736747685187</v>
      </c>
      <c r="CM293" s="4">
        <f t="shared" si="22"/>
        <v>46204.530115740738</v>
      </c>
      <c r="CN293">
        <f t="shared" si="23"/>
        <v>0</v>
      </c>
      <c r="CO293" t="str">
        <f>VLOOKUP(A293,Sheet1!$A$2:$B$221,2,0)</f>
        <v>East Zone</v>
      </c>
    </row>
    <row r="294" spans="1:93" x14ac:dyDescent="0.35">
      <c r="A294" t="s">
        <v>5130</v>
      </c>
      <c r="B294">
        <v>105</v>
      </c>
      <c r="C294" t="s">
        <v>9332</v>
      </c>
      <c r="D294" t="s">
        <v>678</v>
      </c>
      <c r="E294" t="s">
        <v>844</v>
      </c>
      <c r="F294" t="s">
        <v>843</v>
      </c>
      <c r="G294" t="s">
        <v>358</v>
      </c>
      <c r="H294" t="s">
        <v>3986</v>
      </c>
      <c r="I294">
        <v>292583</v>
      </c>
      <c r="J294" t="s">
        <v>3853</v>
      </c>
      <c r="K294" t="s">
        <v>3988</v>
      </c>
      <c r="L294" t="s">
        <v>4622</v>
      </c>
      <c r="M294" t="s">
        <v>5144</v>
      </c>
      <c r="N294">
        <v>80000</v>
      </c>
      <c r="O294" t="s">
        <v>1410</v>
      </c>
      <c r="P294" t="s">
        <v>1411</v>
      </c>
      <c r="Q294" t="s">
        <v>3987</v>
      </c>
      <c r="R294">
        <v>6498524599</v>
      </c>
      <c r="S294" s="14">
        <v>46204</v>
      </c>
      <c r="T294" t="s">
        <v>5132</v>
      </c>
      <c r="U294" s="31">
        <v>46204.552916666667</v>
      </c>
      <c r="AK294" s="14">
        <v>46204</v>
      </c>
      <c r="AL294" t="s">
        <v>2392</v>
      </c>
      <c r="AM294" s="31">
        <v>46204.667060185187</v>
      </c>
      <c r="AQ294" s="31">
        <v>46204.667060185187</v>
      </c>
      <c r="AR294" s="14">
        <v>46204</v>
      </c>
      <c r="AS294" t="s">
        <v>2392</v>
      </c>
      <c r="AT294" t="s">
        <v>843</v>
      </c>
      <c r="AU294" t="s">
        <v>678</v>
      </c>
      <c r="AV294" s="14">
        <v>46205</v>
      </c>
      <c r="AW294" t="s">
        <v>2392</v>
      </c>
      <c r="AX294" s="31">
        <v>46205.402870370373</v>
      </c>
      <c r="AY294" s="14">
        <v>46205</v>
      </c>
      <c r="AZ294" t="s">
        <v>933</v>
      </c>
      <c r="BA294" s="31">
        <v>46205.408136574071</v>
      </c>
      <c r="BB294" s="14">
        <v>46205</v>
      </c>
      <c r="BC294" t="s">
        <v>4669</v>
      </c>
      <c r="BD294" s="31">
        <v>46205.451620370368</v>
      </c>
      <c r="BE294" s="14">
        <v>46205</v>
      </c>
      <c r="BF294" t="s">
        <v>955</v>
      </c>
      <c r="BG294" s="31">
        <v>46205.508645833332</v>
      </c>
      <c r="BH294" s="14">
        <v>46205</v>
      </c>
      <c r="BI294" t="s">
        <v>955</v>
      </c>
      <c r="BJ294" s="31">
        <v>46205.509699074071</v>
      </c>
      <c r="BW294" s="14">
        <v>46205</v>
      </c>
      <c r="BX294" t="s">
        <v>955</v>
      </c>
      <c r="BY294" s="31">
        <v>46205.517268518517</v>
      </c>
      <c r="BZ294" s="14">
        <v>46205</v>
      </c>
      <c r="CA294" t="s">
        <v>944</v>
      </c>
      <c r="CB294" s="31">
        <v>46205.537939814814</v>
      </c>
      <c r="CF294" s="14">
        <v>46205</v>
      </c>
      <c r="CG294" t="s">
        <v>2393</v>
      </c>
      <c r="CH294" s="31">
        <v>46205.662569444445</v>
      </c>
      <c r="CM294" s="4">
        <f t="shared" si="22"/>
        <v>46204.552916666667</v>
      </c>
      <c r="CN294">
        <f t="shared" si="23"/>
        <v>0</v>
      </c>
      <c r="CO294" t="str">
        <f>VLOOKUP(A294,Sheet1!$A$2:$B$221,2,0)</f>
        <v>East Zone</v>
      </c>
    </row>
    <row r="295" spans="1:93" x14ac:dyDescent="0.35">
      <c r="A295" t="s">
        <v>5130</v>
      </c>
      <c r="B295">
        <v>105</v>
      </c>
      <c r="C295" t="s">
        <v>9332</v>
      </c>
      <c r="D295" t="s">
        <v>678</v>
      </c>
      <c r="E295" t="s">
        <v>844</v>
      </c>
      <c r="F295" t="s">
        <v>843</v>
      </c>
      <c r="G295" t="s">
        <v>358</v>
      </c>
      <c r="H295" t="s">
        <v>4449</v>
      </c>
      <c r="I295">
        <v>487156</v>
      </c>
      <c r="J295" t="s">
        <v>4450</v>
      </c>
      <c r="K295" t="s">
        <v>4451</v>
      </c>
      <c r="L295" t="s">
        <v>4622</v>
      </c>
      <c r="M295" t="s">
        <v>5145</v>
      </c>
      <c r="N295">
        <v>70000</v>
      </c>
      <c r="O295" t="s">
        <v>3663</v>
      </c>
      <c r="P295" t="s">
        <v>3664</v>
      </c>
      <c r="Q295" t="s">
        <v>1416</v>
      </c>
      <c r="R295">
        <v>7932242775</v>
      </c>
      <c r="S295" s="14">
        <v>46206</v>
      </c>
      <c r="T295" t="s">
        <v>5133</v>
      </c>
      <c r="U295" s="31">
        <v>46206.442615740743</v>
      </c>
      <c r="AK295" s="14">
        <v>46206</v>
      </c>
      <c r="AL295" t="s">
        <v>2392</v>
      </c>
      <c r="AM295" s="31">
        <v>46206.488506944443</v>
      </c>
      <c r="AQ295" s="31">
        <v>46206.488506944443</v>
      </c>
      <c r="AR295" s="14">
        <v>46206</v>
      </c>
      <c r="AS295" t="s">
        <v>2392</v>
      </c>
      <c r="AT295" t="s">
        <v>843</v>
      </c>
      <c r="AU295" t="s">
        <v>678</v>
      </c>
      <c r="AV295" s="14">
        <v>46206</v>
      </c>
      <c r="AW295" t="s">
        <v>5133</v>
      </c>
      <c r="AX295" s="31">
        <v>46206.497384259259</v>
      </c>
      <c r="AY295" s="14">
        <v>46206</v>
      </c>
      <c r="AZ295" t="s">
        <v>933</v>
      </c>
      <c r="BA295" s="31">
        <v>46206.505439814813</v>
      </c>
      <c r="BB295" s="14">
        <v>46206</v>
      </c>
      <c r="BC295" t="s">
        <v>4808</v>
      </c>
      <c r="BD295" s="31">
        <v>46206.516793981478</v>
      </c>
      <c r="BE295" s="14">
        <v>46206</v>
      </c>
      <c r="BF295" t="s">
        <v>943</v>
      </c>
      <c r="BG295" s="31">
        <v>46206.592615740738</v>
      </c>
      <c r="BH295" s="14">
        <v>46206</v>
      </c>
      <c r="BI295" t="s">
        <v>943</v>
      </c>
      <c r="BJ295" s="31">
        <v>46206.600081018521</v>
      </c>
      <c r="BW295" s="14">
        <v>46206</v>
      </c>
      <c r="BX295" t="s">
        <v>943</v>
      </c>
      <c r="BY295" s="31">
        <v>46206.608113425929</v>
      </c>
      <c r="BZ295" s="14">
        <v>46206</v>
      </c>
      <c r="CA295" t="s">
        <v>944</v>
      </c>
      <c r="CB295" s="31">
        <v>46206.61824074074</v>
      </c>
      <c r="CF295" s="14">
        <v>46206</v>
      </c>
      <c r="CG295" t="s">
        <v>2393</v>
      </c>
      <c r="CH295" s="31">
        <v>46206.692164351851</v>
      </c>
      <c r="CM295" s="4">
        <f t="shared" si="22"/>
        <v>46206.442615740743</v>
      </c>
      <c r="CN295">
        <f t="shared" si="23"/>
        <v>0</v>
      </c>
      <c r="CO295" t="str">
        <f>VLOOKUP(A295,Sheet1!$A$2:$B$221,2,0)</f>
        <v>East Zone</v>
      </c>
    </row>
    <row r="296" spans="1:93" x14ac:dyDescent="0.35">
      <c r="A296" t="s">
        <v>5130</v>
      </c>
      <c r="B296">
        <v>105</v>
      </c>
      <c r="C296" t="s">
        <v>9332</v>
      </c>
      <c r="D296" t="s">
        <v>678</v>
      </c>
      <c r="E296" t="s">
        <v>844</v>
      </c>
      <c r="F296" t="s">
        <v>843</v>
      </c>
      <c r="G296" t="s">
        <v>358</v>
      </c>
      <c r="H296" t="s">
        <v>4039</v>
      </c>
      <c r="I296">
        <v>620948</v>
      </c>
      <c r="J296" t="s">
        <v>3816</v>
      </c>
      <c r="K296" t="s">
        <v>3817</v>
      </c>
      <c r="L296" t="s">
        <v>4622</v>
      </c>
      <c r="M296" t="s">
        <v>5146</v>
      </c>
      <c r="N296">
        <v>55000</v>
      </c>
      <c r="O296" t="s">
        <v>4041</v>
      </c>
      <c r="P296" t="s">
        <v>4042</v>
      </c>
      <c r="Q296" t="s">
        <v>4040</v>
      </c>
      <c r="R296">
        <v>2729340143</v>
      </c>
      <c r="S296" s="14">
        <v>46205</v>
      </c>
      <c r="T296" t="s">
        <v>2393</v>
      </c>
      <c r="U296" s="31">
        <v>46205.380787037036</v>
      </c>
      <c r="AK296" s="14">
        <v>46205</v>
      </c>
      <c r="AL296" t="s">
        <v>2392</v>
      </c>
      <c r="AM296" s="31">
        <v>46205.410532407404</v>
      </c>
      <c r="AQ296" s="31">
        <v>46205.410532407404</v>
      </c>
      <c r="AR296" s="14">
        <v>46205</v>
      </c>
      <c r="AS296" t="s">
        <v>2392</v>
      </c>
      <c r="AT296" t="s">
        <v>843</v>
      </c>
      <c r="AU296" t="s">
        <v>678</v>
      </c>
      <c r="AV296" s="14">
        <v>46205</v>
      </c>
      <c r="AW296" t="s">
        <v>2393</v>
      </c>
      <c r="AX296" s="31">
        <v>46205.441388888888</v>
      </c>
      <c r="AY296" s="14">
        <v>46205</v>
      </c>
      <c r="AZ296" t="s">
        <v>933</v>
      </c>
      <c r="BA296" s="31">
        <v>46205.45045138889</v>
      </c>
      <c r="BB296" s="14">
        <v>46205</v>
      </c>
      <c r="BC296" t="s">
        <v>4757</v>
      </c>
      <c r="BD296" s="31">
        <v>46205.4921412037</v>
      </c>
      <c r="BE296" s="14">
        <v>46205</v>
      </c>
      <c r="BF296" t="s">
        <v>943</v>
      </c>
      <c r="BG296" s="31">
        <v>46205.523819444446</v>
      </c>
      <c r="BH296" s="14">
        <v>46205</v>
      </c>
      <c r="BI296" t="s">
        <v>943</v>
      </c>
      <c r="BJ296" s="31">
        <v>46205.53701388889</v>
      </c>
      <c r="BW296" s="14">
        <v>46205</v>
      </c>
      <c r="BX296" t="s">
        <v>943</v>
      </c>
      <c r="BY296" s="31">
        <v>46205.572847222225</v>
      </c>
      <c r="BZ296" s="14">
        <v>46205</v>
      </c>
      <c r="CA296" t="s">
        <v>944</v>
      </c>
      <c r="CB296" s="31">
        <v>46205.598981481482</v>
      </c>
      <c r="CF296" s="14">
        <v>46205</v>
      </c>
      <c r="CG296" t="s">
        <v>2393</v>
      </c>
      <c r="CH296" s="31">
        <v>46205.740486111114</v>
      </c>
      <c r="CM296" s="4">
        <f t="shared" si="22"/>
        <v>46205.380787037036</v>
      </c>
      <c r="CN296">
        <f t="shared" si="23"/>
        <v>0</v>
      </c>
      <c r="CO296" t="str">
        <f>VLOOKUP(A296,Sheet1!$A$2:$B$221,2,0)</f>
        <v>East Zone</v>
      </c>
    </row>
    <row r="297" spans="1:93" x14ac:dyDescent="0.35">
      <c r="A297" t="s">
        <v>5130</v>
      </c>
      <c r="B297">
        <v>105</v>
      </c>
      <c r="C297" t="s">
        <v>9332</v>
      </c>
      <c r="D297" t="s">
        <v>678</v>
      </c>
      <c r="E297" t="s">
        <v>844</v>
      </c>
      <c r="F297" t="s">
        <v>843</v>
      </c>
      <c r="G297" t="s">
        <v>358</v>
      </c>
      <c r="H297" t="s">
        <v>10065</v>
      </c>
      <c r="I297">
        <v>623143</v>
      </c>
      <c r="J297" t="s">
        <v>3816</v>
      </c>
      <c r="K297" t="s">
        <v>3817</v>
      </c>
      <c r="L297" t="s">
        <v>4622</v>
      </c>
      <c r="M297" t="s">
        <v>10066</v>
      </c>
      <c r="N297">
        <v>73000</v>
      </c>
      <c r="O297" t="s">
        <v>1189</v>
      </c>
      <c r="P297" t="s">
        <v>1190</v>
      </c>
      <c r="Q297" t="s">
        <v>3776</v>
      </c>
      <c r="R297">
        <v>6635619607</v>
      </c>
      <c r="S297" s="14">
        <v>46209</v>
      </c>
      <c r="T297" t="s">
        <v>10067</v>
      </c>
      <c r="U297" s="31">
        <v>46209.446666666663</v>
      </c>
      <c r="AK297" s="14">
        <v>46209</v>
      </c>
      <c r="AL297" t="s">
        <v>5134</v>
      </c>
      <c r="AM297" s="31">
        <v>46209.523599537039</v>
      </c>
      <c r="AQ297" s="31">
        <v>46209.523599537039</v>
      </c>
      <c r="AR297" s="14">
        <v>46209</v>
      </c>
      <c r="AS297" t="s">
        <v>5134</v>
      </c>
      <c r="AT297" t="s">
        <v>10055</v>
      </c>
      <c r="AU297" t="s">
        <v>677</v>
      </c>
      <c r="AV297" s="14">
        <v>46209</v>
      </c>
      <c r="AW297" t="s">
        <v>5134</v>
      </c>
      <c r="AX297" s="31">
        <v>46209.523981481485</v>
      </c>
      <c r="AY297" s="14">
        <v>46209</v>
      </c>
      <c r="AZ297" t="s">
        <v>933</v>
      </c>
      <c r="BA297" s="31">
        <v>46209.534178240741</v>
      </c>
      <c r="BB297" s="14">
        <v>46209</v>
      </c>
      <c r="BC297" t="s">
        <v>4757</v>
      </c>
      <c r="BD297" s="31">
        <v>46209.553668981483</v>
      </c>
      <c r="BE297" s="14">
        <v>46209</v>
      </c>
      <c r="BF297" t="s">
        <v>937</v>
      </c>
      <c r="BG297" s="31">
        <v>46209.579016203701</v>
      </c>
      <c r="BH297" s="14">
        <v>46209</v>
      </c>
      <c r="BI297" t="s">
        <v>973</v>
      </c>
      <c r="BJ297" s="31">
        <v>46209.616226851853</v>
      </c>
      <c r="BK297" s="14">
        <v>46209</v>
      </c>
      <c r="BL297" t="s">
        <v>937</v>
      </c>
      <c r="BM297" s="31">
        <v>46209.58152777778</v>
      </c>
      <c r="BW297" s="14">
        <v>46209</v>
      </c>
      <c r="BX297" t="s">
        <v>973</v>
      </c>
      <c r="BY297" s="31">
        <v>46209.622673611113</v>
      </c>
      <c r="BZ297" s="14">
        <v>46210</v>
      </c>
      <c r="CA297" t="s">
        <v>944</v>
      </c>
      <c r="CB297" s="31">
        <v>46210.611180555556</v>
      </c>
      <c r="CM297" s="4">
        <f t="shared" si="22"/>
        <v>46209.446666666663</v>
      </c>
      <c r="CN297">
        <f t="shared" si="23"/>
        <v>0</v>
      </c>
      <c r="CO297" t="str">
        <f>VLOOKUP(A297,Sheet1!$A$2:$B$221,2,0)</f>
        <v>East Zone</v>
      </c>
    </row>
    <row r="298" spans="1:93" x14ac:dyDescent="0.35">
      <c r="A298" t="s">
        <v>5130</v>
      </c>
      <c r="B298">
        <v>105</v>
      </c>
      <c r="C298" t="s">
        <v>9332</v>
      </c>
      <c r="D298" t="s">
        <v>678</v>
      </c>
      <c r="E298" t="s">
        <v>844</v>
      </c>
      <c r="F298" t="s">
        <v>843</v>
      </c>
      <c r="G298" t="s">
        <v>358</v>
      </c>
      <c r="H298" t="s">
        <v>11942</v>
      </c>
      <c r="I298">
        <v>668160</v>
      </c>
      <c r="J298" t="s">
        <v>3816</v>
      </c>
      <c r="K298" t="s">
        <v>3817</v>
      </c>
      <c r="L298" t="s">
        <v>4622</v>
      </c>
      <c r="M298" t="s">
        <v>11943</v>
      </c>
      <c r="N298">
        <v>73000</v>
      </c>
      <c r="O298" t="s">
        <v>1189</v>
      </c>
      <c r="P298" t="s">
        <v>1190</v>
      </c>
      <c r="Q298" t="s">
        <v>11944</v>
      </c>
      <c r="R298">
        <v>7838773557</v>
      </c>
      <c r="S298" s="14">
        <v>46210</v>
      </c>
      <c r="T298" t="s">
        <v>2393</v>
      </c>
      <c r="U298" s="31">
        <v>46210.429444444446</v>
      </c>
      <c r="AK298" s="14">
        <v>46210</v>
      </c>
      <c r="AL298" t="s">
        <v>2392</v>
      </c>
      <c r="AM298" s="31">
        <v>46210.483101851853</v>
      </c>
      <c r="AQ298" s="31">
        <v>46210.483101851853</v>
      </c>
      <c r="AR298" s="14">
        <v>46210</v>
      </c>
      <c r="AS298" t="s">
        <v>2392</v>
      </c>
      <c r="AT298" t="s">
        <v>843</v>
      </c>
      <c r="AU298" t="s">
        <v>678</v>
      </c>
      <c r="AV298" s="14">
        <v>46210</v>
      </c>
      <c r="AW298" t="s">
        <v>5134</v>
      </c>
      <c r="AX298" s="31">
        <v>46210.599756944444</v>
      </c>
      <c r="AY298" s="14">
        <v>46210</v>
      </c>
      <c r="AZ298" t="s">
        <v>933</v>
      </c>
      <c r="BA298" s="31">
        <v>46210.613703703704</v>
      </c>
      <c r="BB298" s="14">
        <v>46210</v>
      </c>
      <c r="BC298" t="s">
        <v>4701</v>
      </c>
      <c r="BD298" s="31">
        <v>46210.642060185186</v>
      </c>
      <c r="BE298" s="14">
        <v>46210</v>
      </c>
      <c r="BF298" t="s">
        <v>973</v>
      </c>
      <c r="BG298" s="31">
        <v>46210.709699074076</v>
      </c>
      <c r="BH298" s="14">
        <v>46210</v>
      </c>
      <c r="BI298" t="s">
        <v>973</v>
      </c>
      <c r="BJ298" s="31">
        <v>46210.710590277777</v>
      </c>
      <c r="BW298" s="14">
        <v>46210</v>
      </c>
      <c r="BX298" t="s">
        <v>973</v>
      </c>
      <c r="BY298" s="31">
        <v>46210.715613425928</v>
      </c>
      <c r="BZ298" s="14">
        <v>46210</v>
      </c>
      <c r="CA298" t="s">
        <v>2404</v>
      </c>
      <c r="CB298" s="31">
        <v>46210.722222222219</v>
      </c>
      <c r="CF298" s="14">
        <v>46210</v>
      </c>
      <c r="CG298" t="s">
        <v>5134</v>
      </c>
      <c r="CH298" s="31">
        <v>46210.734016203707</v>
      </c>
      <c r="CM298" s="4">
        <f t="shared" si="22"/>
        <v>46210.429444444446</v>
      </c>
      <c r="CN298">
        <f t="shared" si="23"/>
        <v>0</v>
      </c>
      <c r="CO298" t="str">
        <f>VLOOKUP(A298,Sheet1!$A$2:$B$221,2,0)</f>
        <v>East Zone</v>
      </c>
    </row>
    <row r="299" spans="1:93" x14ac:dyDescent="0.35">
      <c r="A299" t="s">
        <v>5147</v>
      </c>
      <c r="B299">
        <v>111</v>
      </c>
      <c r="C299" t="s">
        <v>9332</v>
      </c>
      <c r="D299" t="s">
        <v>678</v>
      </c>
      <c r="E299" t="s">
        <v>354</v>
      </c>
      <c r="F299" t="s">
        <v>355</v>
      </c>
      <c r="G299" t="s">
        <v>358</v>
      </c>
      <c r="H299" t="s">
        <v>5148</v>
      </c>
      <c r="I299">
        <v>29549</v>
      </c>
      <c r="J299" t="s">
        <v>5149</v>
      </c>
      <c r="K299" t="s">
        <v>5150</v>
      </c>
      <c r="L299" t="s">
        <v>4622</v>
      </c>
      <c r="M299" t="s">
        <v>5151</v>
      </c>
      <c r="N299">
        <v>60000</v>
      </c>
      <c r="O299" t="s">
        <v>1269</v>
      </c>
      <c r="P299" t="s">
        <v>1270</v>
      </c>
      <c r="Q299" t="s">
        <v>1926</v>
      </c>
      <c r="R299">
        <v>6422302857</v>
      </c>
      <c r="S299" s="14">
        <v>46206</v>
      </c>
      <c r="T299" t="s">
        <v>5152</v>
      </c>
      <c r="U299" s="31">
        <v>46206.504027777781</v>
      </c>
      <c r="AK299" s="14">
        <v>46206</v>
      </c>
      <c r="AL299" t="s">
        <v>1023</v>
      </c>
      <c r="AM299" s="31">
        <v>46206.528414351851</v>
      </c>
      <c r="AQ299" s="31">
        <v>46206.528414351851</v>
      </c>
      <c r="AR299" s="14">
        <v>46206</v>
      </c>
      <c r="AS299" t="s">
        <v>1023</v>
      </c>
      <c r="AT299" t="s">
        <v>355</v>
      </c>
      <c r="AU299" t="s">
        <v>678</v>
      </c>
      <c r="AV299" s="14">
        <v>46206</v>
      </c>
      <c r="AW299" t="s">
        <v>2394</v>
      </c>
      <c r="AX299" s="31">
        <v>46206.53466435185</v>
      </c>
      <c r="AY299" s="14">
        <v>46206</v>
      </c>
      <c r="AZ299" t="s">
        <v>933</v>
      </c>
      <c r="BA299" s="31">
        <v>46206.544768518521</v>
      </c>
      <c r="BB299" s="14">
        <v>46206</v>
      </c>
      <c r="BC299" t="s">
        <v>4886</v>
      </c>
      <c r="BD299" s="31">
        <v>46206.562407407408</v>
      </c>
      <c r="BE299" s="14">
        <v>46206</v>
      </c>
      <c r="BF299" t="s">
        <v>972</v>
      </c>
      <c r="BG299" s="31">
        <v>46206.615937499999</v>
      </c>
      <c r="BH299" s="14">
        <v>46206</v>
      </c>
      <c r="BI299" t="s">
        <v>972</v>
      </c>
      <c r="BJ299" s="31">
        <v>46206.617280092592</v>
      </c>
      <c r="BW299" s="14">
        <v>46206</v>
      </c>
      <c r="BX299" t="s">
        <v>972</v>
      </c>
      <c r="BY299" s="31">
        <v>46206.628344907411</v>
      </c>
      <c r="BZ299" s="14">
        <v>46206</v>
      </c>
      <c r="CA299" t="s">
        <v>944</v>
      </c>
      <c r="CB299" s="31">
        <v>46206.637858796297</v>
      </c>
      <c r="CF299" s="14">
        <v>46206</v>
      </c>
      <c r="CG299" t="s">
        <v>2394</v>
      </c>
      <c r="CH299" s="31">
        <v>46206.729571759257</v>
      </c>
      <c r="CM299" s="4">
        <f t="shared" si="22"/>
        <v>46206.504027777781</v>
      </c>
      <c r="CN299">
        <f t="shared" si="23"/>
        <v>0</v>
      </c>
      <c r="CO299" t="str">
        <f>VLOOKUP(A299,Sheet1!$A$2:$B$221,2,0)</f>
        <v>East Zone</v>
      </c>
    </row>
    <row r="300" spans="1:93" x14ac:dyDescent="0.35">
      <c r="A300" t="s">
        <v>5147</v>
      </c>
      <c r="B300">
        <v>111</v>
      </c>
      <c r="C300" t="s">
        <v>9332</v>
      </c>
      <c r="D300" t="s">
        <v>678</v>
      </c>
      <c r="E300" t="s">
        <v>354</v>
      </c>
      <c r="F300" t="s">
        <v>355</v>
      </c>
      <c r="G300" t="s">
        <v>358</v>
      </c>
      <c r="H300" t="s">
        <v>5148</v>
      </c>
      <c r="I300">
        <v>29549</v>
      </c>
      <c r="J300" t="s">
        <v>5149</v>
      </c>
      <c r="K300" t="s">
        <v>5150</v>
      </c>
      <c r="L300" t="s">
        <v>4622</v>
      </c>
      <c r="M300" t="s">
        <v>5153</v>
      </c>
      <c r="N300">
        <v>90000</v>
      </c>
      <c r="O300" t="s">
        <v>978</v>
      </c>
      <c r="P300" t="s">
        <v>979</v>
      </c>
      <c r="Q300" t="s">
        <v>5154</v>
      </c>
      <c r="R300">
        <v>2046223491</v>
      </c>
      <c r="S300" s="14">
        <v>46204</v>
      </c>
      <c r="T300" t="s">
        <v>5152</v>
      </c>
      <c r="U300" s="31">
        <v>46204.60229166667</v>
      </c>
      <c r="AK300" s="14">
        <v>46204</v>
      </c>
      <c r="AL300" t="s">
        <v>1023</v>
      </c>
      <c r="AM300" s="31">
        <v>46204.637916666667</v>
      </c>
      <c r="AQ300" s="31">
        <v>46204.637916666667</v>
      </c>
      <c r="AR300" s="14">
        <v>46204</v>
      </c>
      <c r="AS300" t="s">
        <v>1023</v>
      </c>
      <c r="AT300" t="s">
        <v>355</v>
      </c>
      <c r="AU300" t="s">
        <v>678</v>
      </c>
      <c r="AV300" s="14">
        <v>46204</v>
      </c>
      <c r="AW300" t="s">
        <v>5152</v>
      </c>
      <c r="AX300" s="31">
        <v>46204.638344907406</v>
      </c>
      <c r="AY300" s="14">
        <v>46204</v>
      </c>
      <c r="AZ300" t="s">
        <v>933</v>
      </c>
      <c r="BA300" s="31">
        <v>46204.646192129629</v>
      </c>
      <c r="BB300" s="14">
        <v>46204</v>
      </c>
      <c r="BC300" t="s">
        <v>4628</v>
      </c>
      <c r="BD300" s="31">
        <v>46204.654560185183</v>
      </c>
      <c r="BE300" s="14">
        <v>46204</v>
      </c>
      <c r="BF300" t="s">
        <v>937</v>
      </c>
      <c r="BG300" s="31">
        <v>46204.719537037039</v>
      </c>
      <c r="BH300" s="14">
        <v>46204</v>
      </c>
      <c r="BI300" t="s">
        <v>937</v>
      </c>
      <c r="BJ300" s="31">
        <v>46204.720960648148</v>
      </c>
      <c r="BW300" s="14">
        <v>46204</v>
      </c>
      <c r="BX300" t="s">
        <v>937</v>
      </c>
      <c r="BY300" s="31">
        <v>46204.742349537039</v>
      </c>
      <c r="BZ300" s="14">
        <v>46204</v>
      </c>
      <c r="CA300" t="s">
        <v>938</v>
      </c>
      <c r="CB300" s="31">
        <v>46204.75271990741</v>
      </c>
      <c r="CF300" s="14">
        <v>46204</v>
      </c>
      <c r="CG300" t="s">
        <v>1024</v>
      </c>
      <c r="CH300" s="31">
        <v>46204.77244212963</v>
      </c>
      <c r="CM300" s="4">
        <f t="shared" si="22"/>
        <v>46204.60229166667</v>
      </c>
      <c r="CN300">
        <f t="shared" si="23"/>
        <v>0</v>
      </c>
      <c r="CO300" t="str">
        <f>VLOOKUP(A300,Sheet1!$A$2:$B$221,2,0)</f>
        <v>East Zone</v>
      </c>
    </row>
    <row r="301" spans="1:93" x14ac:dyDescent="0.35">
      <c r="A301" t="s">
        <v>5147</v>
      </c>
      <c r="B301">
        <v>111</v>
      </c>
      <c r="C301" t="s">
        <v>9332</v>
      </c>
      <c r="D301" t="s">
        <v>678</v>
      </c>
      <c r="E301" t="s">
        <v>354</v>
      </c>
      <c r="F301" t="s">
        <v>355</v>
      </c>
      <c r="G301" t="s">
        <v>358</v>
      </c>
      <c r="H301" t="s">
        <v>3785</v>
      </c>
      <c r="I301">
        <v>42338</v>
      </c>
      <c r="J301" t="s">
        <v>3787</v>
      </c>
      <c r="K301" t="s">
        <v>3788</v>
      </c>
      <c r="L301" t="s">
        <v>4622</v>
      </c>
      <c r="M301" t="s">
        <v>5155</v>
      </c>
      <c r="N301">
        <v>77000</v>
      </c>
      <c r="O301" t="s">
        <v>1025</v>
      </c>
      <c r="P301" t="s">
        <v>1026</v>
      </c>
      <c r="Q301" t="s">
        <v>3786</v>
      </c>
      <c r="R301">
        <v>8515528214</v>
      </c>
      <c r="S301" s="14">
        <v>46204</v>
      </c>
      <c r="T301" t="s">
        <v>5156</v>
      </c>
      <c r="U301" s="31">
        <v>46204.440266203703</v>
      </c>
      <c r="AK301" s="14">
        <v>46204</v>
      </c>
      <c r="AL301" t="s">
        <v>1023</v>
      </c>
      <c r="AM301" s="31">
        <v>46204.473449074074</v>
      </c>
      <c r="AQ301" s="31">
        <v>46204.473449074074</v>
      </c>
      <c r="AR301" s="14">
        <v>46204</v>
      </c>
      <c r="AS301" t="s">
        <v>1023</v>
      </c>
      <c r="AT301" t="s">
        <v>355</v>
      </c>
      <c r="AU301" t="s">
        <v>678</v>
      </c>
      <c r="AV301" s="14">
        <v>46204</v>
      </c>
      <c r="AW301" t="s">
        <v>5156</v>
      </c>
      <c r="AX301" s="31">
        <v>46204.563726851855</v>
      </c>
      <c r="AY301" s="14">
        <v>46204</v>
      </c>
      <c r="AZ301" t="s">
        <v>933</v>
      </c>
      <c r="BA301" s="31">
        <v>46204.570694444446</v>
      </c>
      <c r="BB301" s="14">
        <v>46204</v>
      </c>
      <c r="BC301" t="s">
        <v>4663</v>
      </c>
      <c r="BD301" s="31">
        <v>46204.612881944442</v>
      </c>
      <c r="BE301" s="14">
        <v>46204</v>
      </c>
      <c r="BF301" t="s">
        <v>942</v>
      </c>
      <c r="BG301" s="31">
        <v>46204.656631944446</v>
      </c>
      <c r="BH301" s="14">
        <v>46204</v>
      </c>
      <c r="BI301" t="s">
        <v>973</v>
      </c>
      <c r="BJ301" s="31">
        <v>46204.738113425927</v>
      </c>
      <c r="BK301" s="14">
        <v>46204</v>
      </c>
      <c r="BL301" t="s">
        <v>942</v>
      </c>
      <c r="BM301" s="31">
        <v>46204.658784722225</v>
      </c>
      <c r="BW301" s="14">
        <v>46204</v>
      </c>
      <c r="BX301" t="s">
        <v>973</v>
      </c>
      <c r="BY301" s="31">
        <v>46204.746180555558</v>
      </c>
      <c r="BZ301" s="14">
        <v>46204</v>
      </c>
      <c r="CA301" t="s">
        <v>938</v>
      </c>
      <c r="CB301" s="31">
        <v>46204.752870370372</v>
      </c>
      <c r="CF301" s="14">
        <v>46204</v>
      </c>
      <c r="CG301" t="s">
        <v>1024</v>
      </c>
      <c r="CH301" s="31">
        <v>46204.799004629633</v>
      </c>
      <c r="CM301" s="4">
        <f t="shared" si="22"/>
        <v>46204.440266203703</v>
      </c>
      <c r="CN301">
        <f t="shared" si="23"/>
        <v>0</v>
      </c>
      <c r="CO301" t="str">
        <f>VLOOKUP(A301,Sheet1!$A$2:$B$221,2,0)</f>
        <v>East Zone</v>
      </c>
    </row>
    <row r="302" spans="1:93" x14ac:dyDescent="0.35">
      <c r="A302" t="s">
        <v>5147</v>
      </c>
      <c r="B302">
        <v>111</v>
      </c>
      <c r="C302" t="s">
        <v>9332</v>
      </c>
      <c r="D302" t="s">
        <v>678</v>
      </c>
      <c r="E302" t="s">
        <v>354</v>
      </c>
      <c r="F302" t="s">
        <v>355</v>
      </c>
      <c r="G302" t="s">
        <v>358</v>
      </c>
      <c r="H302" t="s">
        <v>5157</v>
      </c>
      <c r="I302">
        <v>44390</v>
      </c>
      <c r="J302" t="s">
        <v>1656</v>
      </c>
      <c r="K302" t="s">
        <v>1657</v>
      </c>
      <c r="L302" t="s">
        <v>4622</v>
      </c>
      <c r="M302" t="s">
        <v>5158</v>
      </c>
      <c r="N302">
        <v>77000</v>
      </c>
      <c r="O302" t="s">
        <v>1025</v>
      </c>
      <c r="P302" t="s">
        <v>1026</v>
      </c>
      <c r="Q302" t="s">
        <v>980</v>
      </c>
      <c r="R302">
        <v>6424231973</v>
      </c>
      <c r="S302" s="14">
        <v>46206</v>
      </c>
      <c r="T302" t="s">
        <v>5159</v>
      </c>
      <c r="U302" s="31">
        <v>46206.557314814818</v>
      </c>
      <c r="AK302" s="14">
        <v>46206</v>
      </c>
      <c r="AL302" t="s">
        <v>1023</v>
      </c>
      <c r="AM302" s="31">
        <v>46206.586412037039</v>
      </c>
      <c r="AQ302" s="31">
        <v>46206.586412037039</v>
      </c>
      <c r="AR302" s="14">
        <v>46206</v>
      </c>
      <c r="AS302" t="s">
        <v>1023</v>
      </c>
      <c r="AT302" t="s">
        <v>355</v>
      </c>
      <c r="AU302" t="s">
        <v>678</v>
      </c>
      <c r="AV302" s="14">
        <v>46206</v>
      </c>
      <c r="AW302" t="s">
        <v>5159</v>
      </c>
      <c r="AX302" s="31">
        <v>46206.588900462964</v>
      </c>
      <c r="AY302" s="14">
        <v>46206</v>
      </c>
      <c r="AZ302" t="s">
        <v>933</v>
      </c>
      <c r="BA302" s="31">
        <v>46206.600925925923</v>
      </c>
      <c r="BB302" s="14">
        <v>46206</v>
      </c>
      <c r="BC302" t="s">
        <v>4716</v>
      </c>
      <c r="BD302" s="31">
        <v>46206.616319444445</v>
      </c>
      <c r="BE302" s="14">
        <v>46206</v>
      </c>
      <c r="BF302" t="s">
        <v>937</v>
      </c>
      <c r="BG302" s="31">
        <v>46206.670856481483</v>
      </c>
      <c r="BH302" s="14">
        <v>46206</v>
      </c>
      <c r="BI302" t="s">
        <v>937</v>
      </c>
      <c r="BJ302" s="31">
        <v>46206.671747685185</v>
      </c>
      <c r="BW302" s="14">
        <v>46206</v>
      </c>
      <c r="BX302" t="s">
        <v>937</v>
      </c>
      <c r="BY302" s="31">
        <v>46206.679988425924</v>
      </c>
      <c r="BZ302" s="14">
        <v>46206</v>
      </c>
      <c r="CA302" t="s">
        <v>944</v>
      </c>
      <c r="CB302" s="31">
        <v>46206.686203703706</v>
      </c>
      <c r="CF302" s="14">
        <v>46206</v>
      </c>
      <c r="CG302" t="s">
        <v>2394</v>
      </c>
      <c r="CH302" s="31">
        <v>46206.708703703705</v>
      </c>
      <c r="CM302" s="4">
        <f t="shared" si="22"/>
        <v>46206.557314814818</v>
      </c>
      <c r="CN302">
        <f t="shared" si="23"/>
        <v>0</v>
      </c>
      <c r="CO302" t="str">
        <f>VLOOKUP(A302,Sheet1!$A$2:$B$221,2,0)</f>
        <v>East Zone</v>
      </c>
    </row>
    <row r="303" spans="1:93" x14ac:dyDescent="0.35">
      <c r="A303" t="s">
        <v>5147</v>
      </c>
      <c r="B303">
        <v>111</v>
      </c>
      <c r="C303" t="s">
        <v>9332</v>
      </c>
      <c r="D303" t="s">
        <v>678</v>
      </c>
      <c r="E303" t="s">
        <v>354</v>
      </c>
      <c r="F303" t="s">
        <v>355</v>
      </c>
      <c r="G303" t="s">
        <v>358</v>
      </c>
      <c r="H303" t="s">
        <v>5160</v>
      </c>
      <c r="I303">
        <v>81750</v>
      </c>
      <c r="J303" t="s">
        <v>5161</v>
      </c>
      <c r="K303" t="s">
        <v>5162</v>
      </c>
      <c r="L303" t="s">
        <v>4622</v>
      </c>
      <c r="M303" t="s">
        <v>5163</v>
      </c>
      <c r="N303">
        <v>45000</v>
      </c>
      <c r="O303" t="s">
        <v>4244</v>
      </c>
      <c r="P303" t="s">
        <v>4245</v>
      </c>
      <c r="Q303" t="s">
        <v>5164</v>
      </c>
      <c r="R303">
        <v>9098622089</v>
      </c>
      <c r="S303" s="14">
        <v>46206</v>
      </c>
      <c r="T303" t="s">
        <v>5165</v>
      </c>
      <c r="U303" s="31">
        <v>46206.589432870373</v>
      </c>
      <c r="AK303" s="14">
        <v>46206</v>
      </c>
      <c r="AL303" t="s">
        <v>1023</v>
      </c>
      <c r="AM303" s="31">
        <v>46206.658449074072</v>
      </c>
      <c r="AQ303" s="31">
        <v>46206.658449074072</v>
      </c>
      <c r="AR303" s="14">
        <v>46206</v>
      </c>
      <c r="AS303" t="s">
        <v>1023</v>
      </c>
      <c r="AT303" t="s">
        <v>355</v>
      </c>
      <c r="AU303" t="s">
        <v>678</v>
      </c>
      <c r="AV303" s="14">
        <v>46210</v>
      </c>
      <c r="AW303" t="s">
        <v>5159</v>
      </c>
      <c r="AX303" s="31">
        <v>46210.558356481481</v>
      </c>
      <c r="AY303" s="14">
        <v>46210</v>
      </c>
      <c r="AZ303" t="s">
        <v>933</v>
      </c>
      <c r="BA303" s="31">
        <v>46210.568611111114</v>
      </c>
      <c r="BB303" s="14">
        <v>46210</v>
      </c>
      <c r="BC303" t="s">
        <v>4663</v>
      </c>
      <c r="BD303" s="31">
        <v>46210.639247685183</v>
      </c>
      <c r="BE303" s="14">
        <v>46210</v>
      </c>
      <c r="BF303" t="s">
        <v>973</v>
      </c>
      <c r="BG303" s="31">
        <v>46210.67832175926</v>
      </c>
      <c r="BH303" s="14">
        <v>46210</v>
      </c>
      <c r="BI303" t="s">
        <v>973</v>
      </c>
      <c r="BJ303" s="31">
        <v>46210.682199074072</v>
      </c>
      <c r="BW303" s="14">
        <v>46210</v>
      </c>
      <c r="BX303" t="s">
        <v>973</v>
      </c>
      <c r="BY303" s="31">
        <v>46210.685428240744</v>
      </c>
      <c r="BZ303" s="14">
        <v>46210</v>
      </c>
      <c r="CA303" t="s">
        <v>944</v>
      </c>
      <c r="CB303" s="31">
        <v>46210.691770833335</v>
      </c>
      <c r="CF303" s="14">
        <v>46210</v>
      </c>
      <c r="CG303" t="s">
        <v>2394</v>
      </c>
      <c r="CH303" s="31">
        <v>46210.777696759258</v>
      </c>
      <c r="CM303" s="4">
        <f t="shared" si="22"/>
        <v>46206.589432870373</v>
      </c>
      <c r="CN303">
        <f t="shared" si="23"/>
        <v>0</v>
      </c>
      <c r="CO303" t="str">
        <f>VLOOKUP(A303,Sheet1!$A$2:$B$221,2,0)</f>
        <v>East Zone</v>
      </c>
    </row>
    <row r="304" spans="1:93" x14ac:dyDescent="0.35">
      <c r="A304" t="s">
        <v>5147</v>
      </c>
      <c r="B304">
        <v>111</v>
      </c>
      <c r="C304" t="s">
        <v>9332</v>
      </c>
      <c r="D304" t="s">
        <v>678</v>
      </c>
      <c r="E304" t="s">
        <v>354</v>
      </c>
      <c r="F304" t="s">
        <v>355</v>
      </c>
      <c r="G304" t="s">
        <v>358</v>
      </c>
      <c r="H304" t="s">
        <v>5160</v>
      </c>
      <c r="I304">
        <v>81750</v>
      </c>
      <c r="J304" t="s">
        <v>5161</v>
      </c>
      <c r="K304" t="s">
        <v>5162</v>
      </c>
      <c r="L304" t="s">
        <v>4622</v>
      </c>
      <c r="M304" t="s">
        <v>5163</v>
      </c>
      <c r="N304">
        <v>50000</v>
      </c>
      <c r="O304" t="s">
        <v>1228</v>
      </c>
      <c r="P304" t="s">
        <v>1229</v>
      </c>
      <c r="Q304" t="s">
        <v>5166</v>
      </c>
      <c r="R304">
        <v>7746923447</v>
      </c>
      <c r="S304" s="14">
        <v>46206</v>
      </c>
      <c r="T304" t="s">
        <v>5165</v>
      </c>
      <c r="U304" s="31">
        <v>46206.589456018519</v>
      </c>
      <c r="AK304" s="14">
        <v>46206</v>
      </c>
      <c r="AL304" t="s">
        <v>1023</v>
      </c>
      <c r="AM304" s="31">
        <v>46206.658425925925</v>
      </c>
      <c r="AQ304" s="31">
        <v>46206.658425925925</v>
      </c>
      <c r="AR304" s="14">
        <v>46206</v>
      </c>
      <c r="AS304" t="s">
        <v>1023</v>
      </c>
      <c r="AT304" t="s">
        <v>355</v>
      </c>
      <c r="AU304" t="s">
        <v>678</v>
      </c>
      <c r="AV304" s="14">
        <v>46210</v>
      </c>
      <c r="AW304" t="s">
        <v>5159</v>
      </c>
      <c r="AX304" s="31">
        <v>46210.558333333334</v>
      </c>
      <c r="AY304" s="14">
        <v>46210</v>
      </c>
      <c r="AZ304" t="s">
        <v>933</v>
      </c>
      <c r="BA304" s="31">
        <v>46210.568611111114</v>
      </c>
      <c r="BB304" s="14">
        <v>46210</v>
      </c>
      <c r="BC304" t="s">
        <v>4663</v>
      </c>
      <c r="BD304" s="31">
        <v>46210.639224537037</v>
      </c>
      <c r="BE304" s="14">
        <v>46210</v>
      </c>
      <c r="BF304" t="s">
        <v>973</v>
      </c>
      <c r="BG304" s="31">
        <v>46210.678310185183</v>
      </c>
      <c r="BH304" s="14">
        <v>46210</v>
      </c>
      <c r="BI304" t="s">
        <v>973</v>
      </c>
      <c r="BJ304" s="31">
        <v>46210.682175925926</v>
      </c>
      <c r="BW304" s="14">
        <v>46210</v>
      </c>
      <c r="BX304" t="s">
        <v>973</v>
      </c>
      <c r="BY304" s="31">
        <v>46210.68540509259</v>
      </c>
      <c r="BZ304" s="14">
        <v>46210</v>
      </c>
      <c r="CA304" t="s">
        <v>944</v>
      </c>
      <c r="CB304" s="31">
        <v>46210.691770833335</v>
      </c>
      <c r="CF304" s="14">
        <v>46210</v>
      </c>
      <c r="CG304" t="s">
        <v>2394</v>
      </c>
      <c r="CH304" s="31">
        <v>46210.777696759258</v>
      </c>
      <c r="CM304" s="4">
        <f t="shared" si="22"/>
        <v>46206.589456018519</v>
      </c>
      <c r="CN304">
        <f t="shared" si="23"/>
        <v>0</v>
      </c>
      <c r="CO304" t="str">
        <f>VLOOKUP(A304,Sheet1!$A$2:$B$221,2,0)</f>
        <v>East Zone</v>
      </c>
    </row>
    <row r="305" spans="1:93" x14ac:dyDescent="0.35">
      <c r="A305" t="s">
        <v>5147</v>
      </c>
      <c r="B305">
        <v>111</v>
      </c>
      <c r="C305" t="s">
        <v>9332</v>
      </c>
      <c r="D305" t="s">
        <v>678</v>
      </c>
      <c r="E305" t="s">
        <v>354</v>
      </c>
      <c r="F305" t="s">
        <v>355</v>
      </c>
      <c r="G305" t="s">
        <v>358</v>
      </c>
      <c r="H305" t="s">
        <v>4254</v>
      </c>
      <c r="I305">
        <v>85352</v>
      </c>
      <c r="J305" t="s">
        <v>2133</v>
      </c>
      <c r="K305" t="s">
        <v>4256</v>
      </c>
      <c r="L305" t="s">
        <v>4622</v>
      </c>
      <c r="M305" t="s">
        <v>5167</v>
      </c>
      <c r="N305">
        <v>77000</v>
      </c>
      <c r="O305" t="s">
        <v>1025</v>
      </c>
      <c r="P305" t="s">
        <v>1026</v>
      </c>
      <c r="Q305" t="s">
        <v>5168</v>
      </c>
      <c r="R305">
        <v>3184677867</v>
      </c>
      <c r="S305" s="14">
        <v>46206</v>
      </c>
      <c r="T305" t="s">
        <v>5169</v>
      </c>
      <c r="U305" s="31">
        <v>46206.481759259259</v>
      </c>
      <c r="AK305" s="14">
        <v>46206</v>
      </c>
      <c r="AL305" t="s">
        <v>1023</v>
      </c>
      <c r="AM305" s="31">
        <v>46206.587673611109</v>
      </c>
      <c r="AQ305" s="31">
        <v>46206.587673611109</v>
      </c>
      <c r="AR305" s="14">
        <v>46206</v>
      </c>
      <c r="AS305" t="s">
        <v>1023</v>
      </c>
      <c r="AT305" t="s">
        <v>355</v>
      </c>
      <c r="AU305" t="s">
        <v>678</v>
      </c>
      <c r="AV305" s="14">
        <v>46206</v>
      </c>
      <c r="AW305" t="s">
        <v>5169</v>
      </c>
      <c r="AX305" s="31">
        <v>46206.598344907405</v>
      </c>
      <c r="AY305" s="14">
        <v>46206</v>
      </c>
      <c r="AZ305" t="s">
        <v>933</v>
      </c>
      <c r="BA305" s="31">
        <v>46206.615868055553</v>
      </c>
      <c r="BB305" s="14">
        <v>46206</v>
      </c>
      <c r="BC305" t="s">
        <v>4684</v>
      </c>
      <c r="BD305" s="31">
        <v>46206.659016203703</v>
      </c>
      <c r="BE305" s="14">
        <v>46206</v>
      </c>
      <c r="BF305" t="s">
        <v>972</v>
      </c>
      <c r="BG305" s="31">
        <v>46206.692453703705</v>
      </c>
      <c r="BK305" s="14">
        <v>46206</v>
      </c>
      <c r="BL305" t="s">
        <v>972</v>
      </c>
      <c r="BM305" s="31">
        <v>46206.693229166667</v>
      </c>
      <c r="CM305" s="4">
        <f t="shared" ref="CM305:CM315" si="24">IF(AJ305&lt;&gt;"",AJ305,IF(AG305&lt;&gt;"",AG305,IF(AD305&lt;&gt;"",AD305,IF(AA305&lt;&gt;"",AA305,U305))))</f>
        <v>46206.481759259259</v>
      </c>
      <c r="CN305">
        <f t="shared" ref="CN305:CN315" si="25">AK305-INT(CM305)</f>
        <v>0</v>
      </c>
      <c r="CO305" t="str">
        <f>VLOOKUP(A305,Sheet1!$A$2:$B$221,2,0)</f>
        <v>East Zone</v>
      </c>
    </row>
    <row r="306" spans="1:93" x14ac:dyDescent="0.35">
      <c r="A306" t="s">
        <v>5147</v>
      </c>
      <c r="B306">
        <v>111</v>
      </c>
      <c r="C306" t="s">
        <v>9332</v>
      </c>
      <c r="D306" t="s">
        <v>678</v>
      </c>
      <c r="E306" t="s">
        <v>354</v>
      </c>
      <c r="F306" t="s">
        <v>355</v>
      </c>
      <c r="G306" t="s">
        <v>358</v>
      </c>
      <c r="H306" t="s">
        <v>4254</v>
      </c>
      <c r="I306">
        <v>85352</v>
      </c>
      <c r="J306" t="s">
        <v>2133</v>
      </c>
      <c r="K306" t="s">
        <v>4256</v>
      </c>
      <c r="L306" t="s">
        <v>4622</v>
      </c>
      <c r="M306" t="s">
        <v>5170</v>
      </c>
      <c r="N306">
        <v>77000</v>
      </c>
      <c r="O306" t="s">
        <v>1025</v>
      </c>
      <c r="P306" t="s">
        <v>1026</v>
      </c>
      <c r="Q306" t="s">
        <v>5168</v>
      </c>
      <c r="R306">
        <v>3184677867</v>
      </c>
      <c r="S306" s="14">
        <v>46205</v>
      </c>
      <c r="T306" t="s">
        <v>5169</v>
      </c>
      <c r="U306" s="31">
        <v>46205.466122685182</v>
      </c>
      <c r="AK306" s="14">
        <v>46205</v>
      </c>
      <c r="AL306" t="s">
        <v>1023</v>
      </c>
      <c r="AM306" s="31">
        <v>46205.617627314816</v>
      </c>
      <c r="AQ306" s="31">
        <v>46205.617627314816</v>
      </c>
      <c r="AR306" s="14">
        <v>46205</v>
      </c>
      <c r="AS306" t="s">
        <v>1023</v>
      </c>
      <c r="AT306" t="s">
        <v>355</v>
      </c>
      <c r="AU306" t="s">
        <v>678</v>
      </c>
      <c r="AV306" s="14">
        <v>46205</v>
      </c>
      <c r="AW306" t="s">
        <v>5159</v>
      </c>
      <c r="AX306" s="31">
        <v>46205.686168981483</v>
      </c>
      <c r="AY306" s="14">
        <v>46205</v>
      </c>
      <c r="AZ306" t="s">
        <v>933</v>
      </c>
      <c r="BA306" s="31">
        <v>46205.691967592589</v>
      </c>
      <c r="BB306" s="14">
        <v>46205</v>
      </c>
      <c r="BC306" t="s">
        <v>4965</v>
      </c>
      <c r="BD306" s="31">
        <v>46205.700428240743</v>
      </c>
      <c r="BE306" s="14">
        <v>46205</v>
      </c>
      <c r="BF306" t="s">
        <v>942</v>
      </c>
      <c r="BG306" s="31">
        <v>46205.759733796294</v>
      </c>
      <c r="BK306" s="14">
        <v>46205</v>
      </c>
      <c r="BL306" t="s">
        <v>942</v>
      </c>
      <c r="BM306" s="31">
        <v>46205.760231481479</v>
      </c>
      <c r="CM306" s="4">
        <f t="shared" si="24"/>
        <v>46205.466122685182</v>
      </c>
      <c r="CN306">
        <f t="shared" si="25"/>
        <v>0</v>
      </c>
      <c r="CO306" t="str">
        <f>VLOOKUP(A306,Sheet1!$A$2:$B$221,2,0)</f>
        <v>East Zone</v>
      </c>
    </row>
    <row r="307" spans="1:93" x14ac:dyDescent="0.35">
      <c r="A307" t="s">
        <v>5147</v>
      </c>
      <c r="B307">
        <v>111</v>
      </c>
      <c r="C307" t="s">
        <v>9332</v>
      </c>
      <c r="D307" t="s">
        <v>678</v>
      </c>
      <c r="E307" t="s">
        <v>354</v>
      </c>
      <c r="F307" t="s">
        <v>355</v>
      </c>
      <c r="G307" t="s">
        <v>358</v>
      </c>
      <c r="H307" t="s">
        <v>4254</v>
      </c>
      <c r="I307">
        <v>85352</v>
      </c>
      <c r="J307" t="s">
        <v>2133</v>
      </c>
      <c r="K307" t="s">
        <v>4256</v>
      </c>
      <c r="L307" t="s">
        <v>4622</v>
      </c>
      <c r="M307" t="s">
        <v>5170</v>
      </c>
      <c r="N307">
        <v>90000</v>
      </c>
      <c r="O307" t="s">
        <v>978</v>
      </c>
      <c r="P307" t="s">
        <v>979</v>
      </c>
      <c r="Q307" t="s">
        <v>4255</v>
      </c>
      <c r="R307">
        <v>4418885390</v>
      </c>
      <c r="S307" s="14">
        <v>46205</v>
      </c>
      <c r="T307" t="s">
        <v>5169</v>
      </c>
      <c r="U307" s="31">
        <v>46205.466087962966</v>
      </c>
      <c r="AK307" s="14">
        <v>46205</v>
      </c>
      <c r="AL307" t="s">
        <v>1023</v>
      </c>
      <c r="AM307" s="31">
        <v>46205.617604166669</v>
      </c>
      <c r="AQ307" s="31">
        <v>46205.617604166669</v>
      </c>
      <c r="AR307" s="14">
        <v>46205</v>
      </c>
      <c r="AS307" t="s">
        <v>1023</v>
      </c>
      <c r="AT307" t="s">
        <v>355</v>
      </c>
      <c r="AU307" t="s">
        <v>678</v>
      </c>
      <c r="AV307" s="14">
        <v>46205</v>
      </c>
      <c r="AW307" t="s">
        <v>5159</v>
      </c>
      <c r="AX307" s="31">
        <v>46205.686145833337</v>
      </c>
      <c r="AY307" s="14">
        <v>46205</v>
      </c>
      <c r="AZ307" t="s">
        <v>933</v>
      </c>
      <c r="BA307" s="31">
        <v>46205.691967592589</v>
      </c>
      <c r="BB307" s="14">
        <v>46205</v>
      </c>
      <c r="BC307" t="s">
        <v>4965</v>
      </c>
      <c r="BD307" s="31">
        <v>46205.700416666667</v>
      </c>
      <c r="BE307" s="14">
        <v>46205</v>
      </c>
      <c r="BF307" t="s">
        <v>942</v>
      </c>
      <c r="BG307" s="31">
        <v>46205.759722222225</v>
      </c>
      <c r="BH307" s="14">
        <v>46205</v>
      </c>
      <c r="BI307" t="s">
        <v>937</v>
      </c>
      <c r="BJ307" s="31">
        <v>46205.835578703707</v>
      </c>
      <c r="BK307" s="14">
        <v>46205</v>
      </c>
      <c r="BL307" t="s">
        <v>942</v>
      </c>
      <c r="BM307" s="31">
        <v>46205.76021990741</v>
      </c>
      <c r="BW307" s="14">
        <v>46205</v>
      </c>
      <c r="BX307" t="s">
        <v>937</v>
      </c>
      <c r="BY307" s="31">
        <v>46205.862199074072</v>
      </c>
      <c r="BZ307" s="14">
        <v>46205</v>
      </c>
      <c r="CA307" t="s">
        <v>938</v>
      </c>
      <c r="CB307" s="31">
        <v>46205.86519675926</v>
      </c>
      <c r="CF307" s="14">
        <v>46205</v>
      </c>
      <c r="CG307" t="s">
        <v>1024</v>
      </c>
      <c r="CH307" s="31">
        <v>46205.881296296298</v>
      </c>
      <c r="CM307" s="4">
        <f t="shared" si="24"/>
        <v>46205.466087962966</v>
      </c>
      <c r="CN307">
        <f t="shared" si="25"/>
        <v>0</v>
      </c>
      <c r="CO307" t="str">
        <f>VLOOKUP(A307,Sheet1!$A$2:$B$221,2,0)</f>
        <v>East Zone</v>
      </c>
    </row>
    <row r="308" spans="1:93" x14ac:dyDescent="0.35">
      <c r="A308" t="s">
        <v>5147</v>
      </c>
      <c r="B308">
        <v>111</v>
      </c>
      <c r="C308" t="s">
        <v>9332</v>
      </c>
      <c r="D308" t="s">
        <v>678</v>
      </c>
      <c r="E308" t="s">
        <v>354</v>
      </c>
      <c r="F308" t="s">
        <v>355</v>
      </c>
      <c r="G308" t="s">
        <v>358</v>
      </c>
      <c r="H308" t="s">
        <v>10068</v>
      </c>
      <c r="I308">
        <v>91813</v>
      </c>
      <c r="J308" t="s">
        <v>3787</v>
      </c>
      <c r="K308" t="s">
        <v>3788</v>
      </c>
      <c r="L308" t="s">
        <v>4622</v>
      </c>
      <c r="M308" t="s">
        <v>10069</v>
      </c>
      <c r="N308">
        <v>90000</v>
      </c>
      <c r="O308" t="s">
        <v>9411</v>
      </c>
      <c r="P308" t="s">
        <v>9412</v>
      </c>
      <c r="Q308" t="s">
        <v>10070</v>
      </c>
      <c r="R308">
        <v>8872265751</v>
      </c>
      <c r="S308" s="14">
        <v>46206</v>
      </c>
      <c r="T308" t="s">
        <v>5156</v>
      </c>
      <c r="U308" s="31">
        <v>46206.417326388888</v>
      </c>
      <c r="AK308" s="14">
        <v>46209</v>
      </c>
      <c r="AL308" t="s">
        <v>1023</v>
      </c>
      <c r="AM308" s="31">
        <v>46209.452789351853</v>
      </c>
      <c r="AQ308" s="31">
        <v>46209.452789351853</v>
      </c>
      <c r="AR308" s="14">
        <v>46209</v>
      </c>
      <c r="AS308" t="s">
        <v>1023</v>
      </c>
      <c r="AT308" t="s">
        <v>355</v>
      </c>
      <c r="AU308" t="s">
        <v>678</v>
      </c>
      <c r="AV308" s="14">
        <v>46209</v>
      </c>
      <c r="AW308" t="s">
        <v>5156</v>
      </c>
      <c r="AX308" s="31">
        <v>46209.458807870367</v>
      </c>
      <c r="AY308" s="14">
        <v>46209</v>
      </c>
      <c r="AZ308" t="s">
        <v>933</v>
      </c>
      <c r="BA308" s="31">
        <v>46209.46775462963</v>
      </c>
      <c r="BB308" s="14">
        <v>46209</v>
      </c>
      <c r="BC308" t="s">
        <v>5362</v>
      </c>
      <c r="BD308" s="31">
        <v>46209.586296296293</v>
      </c>
      <c r="BE308" s="14">
        <v>46209</v>
      </c>
      <c r="BF308" t="s">
        <v>1028</v>
      </c>
      <c r="BG308" s="31">
        <v>46209.606782407405</v>
      </c>
      <c r="BH308" s="14">
        <v>46209</v>
      </c>
      <c r="BI308" t="s">
        <v>1028</v>
      </c>
      <c r="BJ308" s="31">
        <v>46209.608854166669</v>
      </c>
      <c r="BK308" s="14">
        <v>46209</v>
      </c>
      <c r="BL308" t="s">
        <v>937</v>
      </c>
      <c r="BM308" s="31">
        <v>46209.666296296295</v>
      </c>
      <c r="BW308" s="14">
        <v>46209</v>
      </c>
      <c r="BX308" t="s">
        <v>973</v>
      </c>
      <c r="BY308" s="31">
        <v>46209.709907407407</v>
      </c>
      <c r="BZ308" s="14">
        <v>46209</v>
      </c>
      <c r="CA308" t="s">
        <v>973</v>
      </c>
      <c r="CB308" s="31">
        <v>46209.710324074076</v>
      </c>
      <c r="CF308" s="14">
        <v>46209</v>
      </c>
      <c r="CG308" t="s">
        <v>1024</v>
      </c>
      <c r="CH308" s="31">
        <v>46209.756886574076</v>
      </c>
      <c r="CM308" s="4">
        <f t="shared" si="24"/>
        <v>46206.417326388888</v>
      </c>
      <c r="CN308">
        <f t="shared" si="25"/>
        <v>3</v>
      </c>
      <c r="CO308" t="str">
        <f>VLOOKUP(A308,Sheet1!$A$2:$B$221,2,0)</f>
        <v>East Zone</v>
      </c>
    </row>
    <row r="309" spans="1:93" x14ac:dyDescent="0.35">
      <c r="A309" t="s">
        <v>5147</v>
      </c>
      <c r="B309">
        <v>111</v>
      </c>
      <c r="C309" t="s">
        <v>9332</v>
      </c>
      <c r="D309" t="s">
        <v>678</v>
      </c>
      <c r="E309" t="s">
        <v>354</v>
      </c>
      <c r="F309" t="s">
        <v>355</v>
      </c>
      <c r="G309" t="s">
        <v>358</v>
      </c>
      <c r="H309" t="s">
        <v>11945</v>
      </c>
      <c r="I309">
        <v>92937</v>
      </c>
      <c r="J309" t="s">
        <v>5149</v>
      </c>
      <c r="K309" t="s">
        <v>5150</v>
      </c>
      <c r="L309" t="s">
        <v>4622</v>
      </c>
      <c r="M309" t="s">
        <v>11946</v>
      </c>
      <c r="N309">
        <v>45000</v>
      </c>
      <c r="O309" t="s">
        <v>4598</v>
      </c>
      <c r="P309" t="s">
        <v>4599</v>
      </c>
      <c r="Q309" t="s">
        <v>11947</v>
      </c>
      <c r="R309">
        <v>2511291264</v>
      </c>
      <c r="S309" s="14">
        <v>46210</v>
      </c>
      <c r="T309" t="s">
        <v>5152</v>
      </c>
      <c r="U309" s="31">
        <v>46210.423645833333</v>
      </c>
      <c r="AK309" s="14">
        <v>46210</v>
      </c>
      <c r="AL309" t="s">
        <v>1023</v>
      </c>
      <c r="AM309" s="31">
        <v>46210.478483796294</v>
      </c>
      <c r="AQ309" s="31">
        <v>46210.478483796294</v>
      </c>
      <c r="AR309" s="14">
        <v>46210</v>
      </c>
      <c r="AS309" t="s">
        <v>1023</v>
      </c>
      <c r="AT309" t="s">
        <v>355</v>
      </c>
      <c r="AU309" t="s">
        <v>678</v>
      </c>
      <c r="AV309" s="14">
        <v>46210</v>
      </c>
      <c r="AW309" t="s">
        <v>5152</v>
      </c>
      <c r="AX309" s="31">
        <v>46210.516423611109</v>
      </c>
      <c r="AY309" s="14">
        <v>46210</v>
      </c>
      <c r="AZ309" t="s">
        <v>933</v>
      </c>
      <c r="BA309" s="31">
        <v>46210.526331018518</v>
      </c>
      <c r="BB309" s="14">
        <v>46210</v>
      </c>
      <c r="BC309" t="s">
        <v>4657</v>
      </c>
      <c r="BD309" s="31">
        <v>46210.589594907404</v>
      </c>
      <c r="BE309" s="14">
        <v>46210</v>
      </c>
      <c r="BF309" t="s">
        <v>973</v>
      </c>
      <c r="BG309" s="31">
        <v>46210.622662037036</v>
      </c>
      <c r="BH309" s="14">
        <v>46210</v>
      </c>
      <c r="BI309" t="s">
        <v>973</v>
      </c>
      <c r="BJ309" s="31">
        <v>46210.642523148148</v>
      </c>
      <c r="BK309" s="14">
        <v>46210</v>
      </c>
      <c r="BL309" t="s">
        <v>973</v>
      </c>
      <c r="BM309" s="31">
        <v>46210.623842592591</v>
      </c>
      <c r="BW309" s="14">
        <v>46210</v>
      </c>
      <c r="BX309" t="s">
        <v>973</v>
      </c>
      <c r="BY309" s="31">
        <v>46210.656504629631</v>
      </c>
      <c r="BZ309" s="14">
        <v>46210</v>
      </c>
      <c r="CA309" t="s">
        <v>944</v>
      </c>
      <c r="CB309" s="31">
        <v>46210.665891203702</v>
      </c>
      <c r="CF309" s="14">
        <v>46210</v>
      </c>
      <c r="CG309" t="s">
        <v>2394</v>
      </c>
      <c r="CH309" s="31">
        <v>46210.695289351854</v>
      </c>
      <c r="CM309" s="4">
        <f t="shared" si="24"/>
        <v>46210.423645833333</v>
      </c>
      <c r="CN309">
        <f t="shared" si="25"/>
        <v>0</v>
      </c>
      <c r="CO309" t="str">
        <f>VLOOKUP(A309,Sheet1!$A$2:$B$221,2,0)</f>
        <v>East Zone</v>
      </c>
    </row>
    <row r="310" spans="1:93" x14ac:dyDescent="0.35">
      <c r="A310" t="s">
        <v>5147</v>
      </c>
      <c r="B310">
        <v>111</v>
      </c>
      <c r="C310" t="s">
        <v>9332</v>
      </c>
      <c r="D310" t="s">
        <v>678</v>
      </c>
      <c r="E310" t="s">
        <v>354</v>
      </c>
      <c r="F310" t="s">
        <v>355</v>
      </c>
      <c r="G310" t="s">
        <v>358</v>
      </c>
      <c r="H310" t="s">
        <v>5171</v>
      </c>
      <c r="I310">
        <v>101348</v>
      </c>
      <c r="J310" t="s">
        <v>5161</v>
      </c>
      <c r="K310" t="s">
        <v>5162</v>
      </c>
      <c r="L310" t="s">
        <v>4622</v>
      </c>
      <c r="M310" t="s">
        <v>5172</v>
      </c>
      <c r="N310">
        <v>45000</v>
      </c>
      <c r="O310" t="s">
        <v>4598</v>
      </c>
      <c r="P310" t="s">
        <v>4599</v>
      </c>
      <c r="Q310" t="s">
        <v>5173</v>
      </c>
      <c r="R310">
        <v>5913197236</v>
      </c>
      <c r="S310" s="14">
        <v>46204</v>
      </c>
      <c r="T310" t="s">
        <v>5165</v>
      </c>
      <c r="U310" s="31">
        <v>46204.395370370374</v>
      </c>
      <c r="AK310" s="14">
        <v>46206</v>
      </c>
      <c r="AL310" t="s">
        <v>1023</v>
      </c>
      <c r="AM310" s="31">
        <v>46206.470034722224</v>
      </c>
      <c r="AQ310" s="31">
        <v>46206.470034722224</v>
      </c>
      <c r="AR310" s="14">
        <v>46206</v>
      </c>
      <c r="AS310" t="s">
        <v>1023</v>
      </c>
      <c r="AT310" t="s">
        <v>355</v>
      </c>
      <c r="AU310" t="s">
        <v>678</v>
      </c>
      <c r="AV310" s="14">
        <v>46206</v>
      </c>
      <c r="AW310" t="s">
        <v>5159</v>
      </c>
      <c r="AX310" s="31">
        <v>46206.476504629631</v>
      </c>
      <c r="AY310" s="14">
        <v>46206</v>
      </c>
      <c r="AZ310" t="s">
        <v>933</v>
      </c>
      <c r="BA310" s="31">
        <v>46206.48542824074</v>
      </c>
      <c r="BB310" s="14">
        <v>46206</v>
      </c>
      <c r="BC310" t="s">
        <v>4643</v>
      </c>
      <c r="BD310" s="31">
        <v>46206.519097222219</v>
      </c>
      <c r="BE310" s="14">
        <v>46206</v>
      </c>
      <c r="BF310" t="s">
        <v>943</v>
      </c>
      <c r="BG310" s="31">
        <v>46206.591886574075</v>
      </c>
      <c r="BH310" s="14">
        <v>46206</v>
      </c>
      <c r="BI310" t="s">
        <v>943</v>
      </c>
      <c r="BJ310" s="31">
        <v>46206.609375</v>
      </c>
      <c r="BW310" s="14">
        <v>46206</v>
      </c>
      <c r="BX310" t="s">
        <v>943</v>
      </c>
      <c r="BY310" s="31">
        <v>46206.617858796293</v>
      </c>
      <c r="BZ310" s="14">
        <v>46206</v>
      </c>
      <c r="CA310" t="s">
        <v>938</v>
      </c>
      <c r="CB310" s="31">
        <v>46206.630648148152</v>
      </c>
      <c r="CF310" s="14">
        <v>46209</v>
      </c>
      <c r="CG310" t="s">
        <v>2394</v>
      </c>
      <c r="CH310" s="31">
        <v>46209.636620370373</v>
      </c>
      <c r="CM310" s="4">
        <f t="shared" si="24"/>
        <v>46204.395370370374</v>
      </c>
      <c r="CN310">
        <f t="shared" si="25"/>
        <v>2</v>
      </c>
      <c r="CO310" t="str">
        <f>VLOOKUP(A310,Sheet1!$A$2:$B$221,2,0)</f>
        <v>East Zone</v>
      </c>
    </row>
    <row r="311" spans="1:93" x14ac:dyDescent="0.35">
      <c r="A311" t="s">
        <v>5147</v>
      </c>
      <c r="B311">
        <v>111</v>
      </c>
      <c r="C311" t="s">
        <v>9332</v>
      </c>
      <c r="D311" t="s">
        <v>678</v>
      </c>
      <c r="E311" t="s">
        <v>354</v>
      </c>
      <c r="F311" t="s">
        <v>355</v>
      </c>
      <c r="G311" t="s">
        <v>358</v>
      </c>
      <c r="H311" t="s">
        <v>11948</v>
      </c>
      <c r="I311">
        <v>121540</v>
      </c>
      <c r="J311" t="s">
        <v>3787</v>
      </c>
      <c r="K311" t="s">
        <v>3788</v>
      </c>
      <c r="L311" t="s">
        <v>4622</v>
      </c>
      <c r="M311" t="s">
        <v>11949</v>
      </c>
      <c r="N311">
        <v>90000</v>
      </c>
      <c r="O311" t="s">
        <v>978</v>
      </c>
      <c r="P311" t="s">
        <v>979</v>
      </c>
      <c r="Q311" t="s">
        <v>4503</v>
      </c>
      <c r="R311">
        <v>7937318654</v>
      </c>
      <c r="S311" s="14">
        <v>46210</v>
      </c>
      <c r="T311" t="s">
        <v>5156</v>
      </c>
      <c r="U311" s="31">
        <v>46210.299131944441</v>
      </c>
      <c r="AK311" s="14">
        <v>46210</v>
      </c>
      <c r="AL311" t="s">
        <v>1023</v>
      </c>
      <c r="AM311" s="31">
        <v>46210.398877314816</v>
      </c>
      <c r="AQ311" s="31">
        <v>46210.398877314816</v>
      </c>
      <c r="AR311" s="14">
        <v>46210</v>
      </c>
      <c r="AS311" t="s">
        <v>1023</v>
      </c>
      <c r="AT311" t="s">
        <v>355</v>
      </c>
      <c r="AU311" t="s">
        <v>678</v>
      </c>
      <c r="AV311" s="14">
        <v>46210</v>
      </c>
      <c r="AW311" t="s">
        <v>2394</v>
      </c>
      <c r="AX311" s="31">
        <v>46210.40388888889</v>
      </c>
      <c r="AY311" s="14">
        <v>46210</v>
      </c>
      <c r="AZ311" t="s">
        <v>933</v>
      </c>
      <c r="BA311" s="31">
        <v>46210.434560185182</v>
      </c>
      <c r="BB311" s="14">
        <v>46210</v>
      </c>
      <c r="BC311" t="s">
        <v>4757</v>
      </c>
      <c r="BD311" s="31">
        <v>46210.476018518515</v>
      </c>
      <c r="BE311" s="14">
        <v>46210</v>
      </c>
      <c r="BF311" t="s">
        <v>973</v>
      </c>
      <c r="BG311" s="31">
        <v>46210.505347222221</v>
      </c>
      <c r="BH311" s="14">
        <v>46210</v>
      </c>
      <c r="BI311" t="s">
        <v>973</v>
      </c>
      <c r="BJ311" s="31">
        <v>46210.506678240738</v>
      </c>
      <c r="BW311" s="14">
        <v>46210</v>
      </c>
      <c r="BX311" t="s">
        <v>973</v>
      </c>
      <c r="BY311" s="31">
        <v>46210.51734953704</v>
      </c>
      <c r="BZ311" s="14">
        <v>46210</v>
      </c>
      <c r="CA311" t="s">
        <v>957</v>
      </c>
      <c r="CB311" s="31">
        <v>46210.54246527778</v>
      </c>
      <c r="CF311" s="14">
        <v>46210</v>
      </c>
      <c r="CG311" t="s">
        <v>2394</v>
      </c>
      <c r="CH311" s="31">
        <v>46210.789074074077</v>
      </c>
      <c r="CM311" s="4">
        <f t="shared" si="24"/>
        <v>46210.299131944441</v>
      </c>
      <c r="CN311">
        <f t="shared" si="25"/>
        <v>0</v>
      </c>
      <c r="CO311" t="str">
        <f>VLOOKUP(A311,Sheet1!$A$2:$B$221,2,0)</f>
        <v>East Zone</v>
      </c>
    </row>
    <row r="312" spans="1:93" x14ac:dyDescent="0.35">
      <c r="A312" t="s">
        <v>5147</v>
      </c>
      <c r="B312">
        <v>111</v>
      </c>
      <c r="C312" t="s">
        <v>9332</v>
      </c>
      <c r="D312" t="s">
        <v>678</v>
      </c>
      <c r="E312" t="s">
        <v>354</v>
      </c>
      <c r="F312" t="s">
        <v>355</v>
      </c>
      <c r="G312" t="s">
        <v>358</v>
      </c>
      <c r="H312" t="s">
        <v>5174</v>
      </c>
      <c r="I312">
        <v>144719</v>
      </c>
      <c r="J312" t="s">
        <v>5175</v>
      </c>
      <c r="K312" t="s">
        <v>5176</v>
      </c>
      <c r="L312" t="s">
        <v>4622</v>
      </c>
      <c r="M312" t="s">
        <v>5177</v>
      </c>
      <c r="N312">
        <v>77000</v>
      </c>
      <c r="O312" t="s">
        <v>1025</v>
      </c>
      <c r="P312" t="s">
        <v>1026</v>
      </c>
      <c r="Q312" t="s">
        <v>5178</v>
      </c>
      <c r="R312">
        <v>2241601178</v>
      </c>
      <c r="S312" s="14">
        <v>46204</v>
      </c>
      <c r="T312" t="s">
        <v>1024</v>
      </c>
      <c r="U312" s="31">
        <v>46204.461481481485</v>
      </c>
      <c r="AK312" s="14">
        <v>46204</v>
      </c>
      <c r="AL312" t="s">
        <v>1023</v>
      </c>
      <c r="AM312" s="31">
        <v>46204.535752314812</v>
      </c>
      <c r="AQ312" s="31">
        <v>46204.535752314812</v>
      </c>
      <c r="AR312" s="14">
        <v>46204</v>
      </c>
      <c r="AS312" t="s">
        <v>1023</v>
      </c>
      <c r="AT312" t="s">
        <v>355</v>
      </c>
      <c r="AU312" t="s">
        <v>678</v>
      </c>
      <c r="AV312" s="14">
        <v>46204</v>
      </c>
      <c r="AW312" t="s">
        <v>5179</v>
      </c>
      <c r="AX312" s="31">
        <v>46204.577951388892</v>
      </c>
      <c r="AY312" s="14">
        <v>46204</v>
      </c>
      <c r="AZ312" t="s">
        <v>933</v>
      </c>
      <c r="BA312" s="31">
        <v>46204.587604166663</v>
      </c>
      <c r="BB312" s="14">
        <v>46204</v>
      </c>
      <c r="BC312" t="s">
        <v>4684</v>
      </c>
      <c r="BD312" s="31">
        <v>46204.642465277779</v>
      </c>
      <c r="BE312" s="14">
        <v>46204</v>
      </c>
      <c r="BF312" t="s">
        <v>937</v>
      </c>
      <c r="BG312" s="31">
        <v>46204.677928240744</v>
      </c>
      <c r="BH312" s="14">
        <v>46204</v>
      </c>
      <c r="BI312" t="s">
        <v>937</v>
      </c>
      <c r="BJ312" s="31">
        <v>46204.67900462963</v>
      </c>
      <c r="BW312" s="14">
        <v>46204</v>
      </c>
      <c r="BX312" t="s">
        <v>937</v>
      </c>
      <c r="BY312" s="31">
        <v>46204.685196759259</v>
      </c>
      <c r="BZ312" s="14">
        <v>46204</v>
      </c>
      <c r="CA312" t="s">
        <v>944</v>
      </c>
      <c r="CB312" s="31">
        <v>46204.696296296293</v>
      </c>
      <c r="CF312" s="14">
        <v>46204</v>
      </c>
      <c r="CG312" t="s">
        <v>1024</v>
      </c>
      <c r="CH312" s="31">
        <v>46204.763807870368</v>
      </c>
      <c r="CM312" s="4">
        <f t="shared" si="24"/>
        <v>46204.461481481485</v>
      </c>
      <c r="CN312">
        <f t="shared" si="25"/>
        <v>0</v>
      </c>
      <c r="CO312" t="str">
        <f>VLOOKUP(A312,Sheet1!$A$2:$B$221,2,0)</f>
        <v>East Zone</v>
      </c>
    </row>
    <row r="313" spans="1:93" x14ac:dyDescent="0.35">
      <c r="A313" t="s">
        <v>5147</v>
      </c>
      <c r="B313">
        <v>111</v>
      </c>
      <c r="C313" t="s">
        <v>9332</v>
      </c>
      <c r="D313" t="s">
        <v>678</v>
      </c>
      <c r="E313" t="s">
        <v>354</v>
      </c>
      <c r="F313" t="s">
        <v>355</v>
      </c>
      <c r="G313" t="s">
        <v>358</v>
      </c>
      <c r="H313" t="s">
        <v>4313</v>
      </c>
      <c r="I313">
        <v>212854</v>
      </c>
      <c r="J313" t="s">
        <v>2133</v>
      </c>
      <c r="K313" t="s">
        <v>4256</v>
      </c>
      <c r="L313" t="s">
        <v>4622</v>
      </c>
      <c r="M313" t="s">
        <v>5180</v>
      </c>
      <c r="N313">
        <v>77000</v>
      </c>
      <c r="O313" t="s">
        <v>1025</v>
      </c>
      <c r="P313" t="s">
        <v>1026</v>
      </c>
      <c r="Q313" t="s">
        <v>980</v>
      </c>
      <c r="R313">
        <v>7072063909</v>
      </c>
      <c r="S313" s="14">
        <v>46204</v>
      </c>
      <c r="T313" t="s">
        <v>5169</v>
      </c>
      <c r="U313" s="31">
        <v>46204.720324074071</v>
      </c>
      <c r="AK313" s="14">
        <v>46205</v>
      </c>
      <c r="AL313" t="s">
        <v>1023</v>
      </c>
      <c r="AM313" s="31">
        <v>46205.600821759261</v>
      </c>
      <c r="AQ313" s="31">
        <v>46205.600821759261</v>
      </c>
      <c r="AR313" s="14">
        <v>46205</v>
      </c>
      <c r="AS313" t="s">
        <v>1023</v>
      </c>
      <c r="AT313" t="s">
        <v>355</v>
      </c>
      <c r="AU313" t="s">
        <v>678</v>
      </c>
      <c r="AV313" s="14">
        <v>46205</v>
      </c>
      <c r="AW313" t="s">
        <v>1024</v>
      </c>
      <c r="AX313" s="31">
        <v>46205.607418981483</v>
      </c>
      <c r="AY313" s="14">
        <v>46205</v>
      </c>
      <c r="AZ313" t="s">
        <v>933</v>
      </c>
      <c r="BA313" s="31">
        <v>46205.613483796296</v>
      </c>
      <c r="BB313" s="14">
        <v>46205</v>
      </c>
      <c r="BC313" t="s">
        <v>4808</v>
      </c>
      <c r="BD313" s="31">
        <v>46205.634583333333</v>
      </c>
      <c r="BE313" s="14">
        <v>46205</v>
      </c>
      <c r="BF313" t="s">
        <v>937</v>
      </c>
      <c r="BG313" s="31">
        <v>46205.698576388888</v>
      </c>
      <c r="BH313" s="14">
        <v>46205</v>
      </c>
      <c r="BI313" t="s">
        <v>943</v>
      </c>
      <c r="BJ313" s="31">
        <v>46205.772418981483</v>
      </c>
      <c r="BK313" s="14">
        <v>46205</v>
      </c>
      <c r="BL313" t="s">
        <v>937</v>
      </c>
      <c r="BM313" s="31">
        <v>46205.699259259258</v>
      </c>
      <c r="BW313" s="14">
        <v>46205</v>
      </c>
      <c r="BX313" t="s">
        <v>943</v>
      </c>
      <c r="BY313" s="31">
        <v>46205.778402777774</v>
      </c>
      <c r="BZ313" s="14">
        <v>46205</v>
      </c>
      <c r="CA313" t="s">
        <v>938</v>
      </c>
      <c r="CB313" s="31">
        <v>46205.786030092589</v>
      </c>
      <c r="CF313" s="14">
        <v>46205</v>
      </c>
      <c r="CG313" t="s">
        <v>1024</v>
      </c>
      <c r="CH313" s="31">
        <v>46205.798796296294</v>
      </c>
      <c r="CM313" s="4">
        <f t="shared" si="24"/>
        <v>46204.720324074071</v>
      </c>
      <c r="CN313">
        <f t="shared" si="25"/>
        <v>1</v>
      </c>
      <c r="CO313" t="str">
        <f>VLOOKUP(A313,Sheet1!$A$2:$B$221,2,0)</f>
        <v>East Zone</v>
      </c>
    </row>
    <row r="314" spans="1:93" x14ac:dyDescent="0.35">
      <c r="A314" t="s">
        <v>5147</v>
      </c>
      <c r="B314">
        <v>111</v>
      </c>
      <c r="C314" t="s">
        <v>9332</v>
      </c>
      <c r="D314" t="s">
        <v>678</v>
      </c>
      <c r="E314" t="s">
        <v>354</v>
      </c>
      <c r="F314" t="s">
        <v>355</v>
      </c>
      <c r="G314" t="s">
        <v>358</v>
      </c>
      <c r="H314" t="s">
        <v>5181</v>
      </c>
      <c r="I314">
        <v>270743</v>
      </c>
      <c r="J314" t="s">
        <v>5149</v>
      </c>
      <c r="K314" t="s">
        <v>5150</v>
      </c>
      <c r="L314" t="s">
        <v>4622</v>
      </c>
      <c r="M314" t="s">
        <v>5182</v>
      </c>
      <c r="N314">
        <v>77000</v>
      </c>
      <c r="O314" t="s">
        <v>1025</v>
      </c>
      <c r="P314" t="s">
        <v>1026</v>
      </c>
      <c r="Q314" t="s">
        <v>5183</v>
      </c>
      <c r="R314">
        <v>7510051978</v>
      </c>
      <c r="S314" s="14">
        <v>46205</v>
      </c>
      <c r="T314" t="s">
        <v>5152</v>
      </c>
      <c r="U314" s="31">
        <v>46205.38689814815</v>
      </c>
      <c r="AK314" s="14">
        <v>46205</v>
      </c>
      <c r="AL314" t="s">
        <v>1023</v>
      </c>
      <c r="AM314" s="31">
        <v>46205.417384259257</v>
      </c>
      <c r="AQ314" s="31">
        <v>46205.417384259257</v>
      </c>
      <c r="AR314" s="14">
        <v>46205</v>
      </c>
      <c r="AS314" t="s">
        <v>1023</v>
      </c>
      <c r="AT314" t="s">
        <v>355</v>
      </c>
      <c r="AU314" t="s">
        <v>678</v>
      </c>
      <c r="AV314" s="14">
        <v>46205</v>
      </c>
      <c r="AW314" t="s">
        <v>5152</v>
      </c>
      <c r="AX314" s="31">
        <v>46205.433923611112</v>
      </c>
      <c r="AY314" s="14">
        <v>46205</v>
      </c>
      <c r="AZ314" t="s">
        <v>933</v>
      </c>
      <c r="BA314" s="31">
        <v>46205.437997685185</v>
      </c>
      <c r="BB314" s="14">
        <v>46205</v>
      </c>
      <c r="BC314" t="s">
        <v>4640</v>
      </c>
      <c r="BD314" s="31">
        <v>46205.449120370373</v>
      </c>
      <c r="BE314" s="14">
        <v>46205</v>
      </c>
      <c r="BF314" t="s">
        <v>972</v>
      </c>
      <c r="BG314" s="31">
        <v>46205.484675925924</v>
      </c>
      <c r="BH314" s="14">
        <v>46205</v>
      </c>
      <c r="BI314" t="s">
        <v>972</v>
      </c>
      <c r="BJ314" s="31">
        <v>46205.48605324074</v>
      </c>
      <c r="BW314" s="14">
        <v>46205</v>
      </c>
      <c r="BX314" t="s">
        <v>972</v>
      </c>
      <c r="BY314" s="31">
        <v>46205.489918981482</v>
      </c>
      <c r="BZ314" s="14">
        <v>46205</v>
      </c>
      <c r="CA314" t="s">
        <v>944</v>
      </c>
      <c r="CB314" s="31">
        <v>46205.503113425926</v>
      </c>
      <c r="CF314" s="14">
        <v>46205</v>
      </c>
      <c r="CG314" t="s">
        <v>2394</v>
      </c>
      <c r="CH314" s="31">
        <v>46205.764456018522</v>
      </c>
      <c r="CM314" s="4">
        <f t="shared" si="24"/>
        <v>46205.38689814815</v>
      </c>
      <c r="CN314">
        <f t="shared" si="25"/>
        <v>0</v>
      </c>
      <c r="CO314" t="str">
        <f>VLOOKUP(A314,Sheet1!$A$2:$B$221,2,0)</f>
        <v>East Zone</v>
      </c>
    </row>
    <row r="315" spans="1:93" x14ac:dyDescent="0.35">
      <c r="A315" t="s">
        <v>5184</v>
      </c>
      <c r="B315">
        <v>112</v>
      </c>
      <c r="C315" t="s">
        <v>9332</v>
      </c>
      <c r="D315" t="s">
        <v>678</v>
      </c>
      <c r="E315" t="s">
        <v>82</v>
      </c>
      <c r="F315" t="s">
        <v>356</v>
      </c>
      <c r="G315" t="s">
        <v>358</v>
      </c>
      <c r="H315" t="s">
        <v>4584</v>
      </c>
      <c r="I315">
        <v>52699</v>
      </c>
      <c r="J315" t="s">
        <v>4585</v>
      </c>
      <c r="K315" t="s">
        <v>4586</v>
      </c>
      <c r="L315" t="s">
        <v>4622</v>
      </c>
      <c r="M315" t="s">
        <v>5185</v>
      </c>
      <c r="N315">
        <v>77000</v>
      </c>
      <c r="O315" t="s">
        <v>1025</v>
      </c>
      <c r="P315" t="s">
        <v>1026</v>
      </c>
      <c r="Q315" t="s">
        <v>1629</v>
      </c>
      <c r="R315">
        <v>4921094842</v>
      </c>
      <c r="S315" s="14">
        <v>46206</v>
      </c>
      <c r="T315" t="s">
        <v>5186</v>
      </c>
      <c r="U315" s="31">
        <v>46206.66064814815</v>
      </c>
      <c r="AK315" s="14">
        <v>46206</v>
      </c>
      <c r="AL315" t="s">
        <v>5187</v>
      </c>
      <c r="AM315" s="31">
        <v>46206.693368055552</v>
      </c>
      <c r="AQ315" s="31">
        <v>46206.693368055552</v>
      </c>
      <c r="AR315" s="14">
        <v>46206</v>
      </c>
      <c r="AS315" t="s">
        <v>5187</v>
      </c>
      <c r="AT315" t="s">
        <v>356</v>
      </c>
      <c r="AU315" t="s">
        <v>678</v>
      </c>
      <c r="AV315" s="14">
        <v>46206</v>
      </c>
      <c r="AW315" t="s">
        <v>5186</v>
      </c>
      <c r="AX315" s="31">
        <v>46206.701192129629</v>
      </c>
      <c r="AY315" s="14">
        <v>46206</v>
      </c>
      <c r="AZ315" t="s">
        <v>933</v>
      </c>
      <c r="BA315" s="31">
        <v>46206.7108912037</v>
      </c>
      <c r="BB315" s="14">
        <v>46206</v>
      </c>
      <c r="BC315" t="s">
        <v>4757</v>
      </c>
      <c r="BD315" s="31">
        <v>46206.720289351855</v>
      </c>
      <c r="BE315" s="14">
        <v>46206</v>
      </c>
      <c r="BF315" t="s">
        <v>937</v>
      </c>
      <c r="BG315" s="31">
        <v>46206.748310185183</v>
      </c>
      <c r="BH315" s="14">
        <v>46206</v>
      </c>
      <c r="BI315" t="s">
        <v>937</v>
      </c>
      <c r="BJ315" s="31">
        <v>46206.750081018516</v>
      </c>
      <c r="BW315" s="14">
        <v>46206</v>
      </c>
      <c r="BX315" t="s">
        <v>937</v>
      </c>
      <c r="BY315" s="31">
        <v>46206.761030092595</v>
      </c>
      <c r="BZ315" s="14">
        <v>46206</v>
      </c>
      <c r="CA315" t="s">
        <v>944</v>
      </c>
      <c r="CB315" s="31">
        <v>46206.770833333336</v>
      </c>
      <c r="CF315" s="14">
        <v>46206</v>
      </c>
      <c r="CG315" t="s">
        <v>5188</v>
      </c>
      <c r="CH315" s="31">
        <v>46206.799201388887</v>
      </c>
      <c r="CM315" s="4">
        <f t="shared" si="24"/>
        <v>46206.66064814815</v>
      </c>
      <c r="CN315">
        <f t="shared" si="25"/>
        <v>0</v>
      </c>
      <c r="CO315" t="str">
        <f>VLOOKUP(A315,Sheet1!$A$2:$B$221,2,0)</f>
        <v>East Zone</v>
      </c>
    </row>
    <row r="316" spans="1:93" x14ac:dyDescent="0.35">
      <c r="A316" t="s">
        <v>5184</v>
      </c>
      <c r="B316">
        <v>112</v>
      </c>
      <c r="C316" t="s">
        <v>9332</v>
      </c>
      <c r="D316" t="s">
        <v>678</v>
      </c>
      <c r="E316" t="s">
        <v>82</v>
      </c>
      <c r="F316" t="s">
        <v>356</v>
      </c>
      <c r="G316" t="s">
        <v>358</v>
      </c>
      <c r="H316" t="s">
        <v>11950</v>
      </c>
      <c r="I316">
        <v>93892</v>
      </c>
      <c r="J316" t="s">
        <v>10072</v>
      </c>
      <c r="K316" t="s">
        <v>10073</v>
      </c>
      <c r="L316" t="s">
        <v>4622</v>
      </c>
      <c r="M316" t="s">
        <v>11951</v>
      </c>
      <c r="N316">
        <v>90000</v>
      </c>
      <c r="O316" t="s">
        <v>978</v>
      </c>
      <c r="P316" t="s">
        <v>979</v>
      </c>
      <c r="Q316" t="s">
        <v>11952</v>
      </c>
      <c r="R316">
        <v>4426367370</v>
      </c>
      <c r="S316" s="14">
        <v>46209</v>
      </c>
      <c r="T316" t="s">
        <v>11953</v>
      </c>
      <c r="U316" s="31">
        <v>46209.69021990741</v>
      </c>
      <c r="AK316" s="14">
        <v>46210</v>
      </c>
      <c r="AL316" t="s">
        <v>5187</v>
      </c>
      <c r="AM316" s="31">
        <v>46210.400543981479</v>
      </c>
      <c r="AQ316" s="31">
        <v>46210.400543981479</v>
      </c>
      <c r="AR316" s="14">
        <v>46210</v>
      </c>
      <c r="AS316" t="s">
        <v>5187</v>
      </c>
      <c r="AT316" t="s">
        <v>356</v>
      </c>
      <c r="AU316" t="s">
        <v>678</v>
      </c>
      <c r="AV316" s="14">
        <v>46210</v>
      </c>
      <c r="AW316" t="s">
        <v>5187</v>
      </c>
      <c r="AX316" s="31">
        <v>46210.458935185183</v>
      </c>
      <c r="AY316" s="14">
        <v>46210</v>
      </c>
      <c r="AZ316" t="s">
        <v>933</v>
      </c>
      <c r="BA316" s="31">
        <v>46210.461435185185</v>
      </c>
      <c r="BB316" s="14">
        <v>46210</v>
      </c>
      <c r="BC316" t="s">
        <v>4808</v>
      </c>
      <c r="BD316" s="31">
        <v>46210.482141203705</v>
      </c>
      <c r="BE316" s="14">
        <v>46210</v>
      </c>
      <c r="BF316" t="s">
        <v>973</v>
      </c>
      <c r="BG316" s="31">
        <v>46210.507071759261</v>
      </c>
      <c r="BH316" s="14">
        <v>46210</v>
      </c>
      <c r="BI316" t="s">
        <v>973</v>
      </c>
      <c r="BJ316" s="31">
        <v>46210.508449074077</v>
      </c>
      <c r="BW316" s="14">
        <v>46210</v>
      </c>
      <c r="BX316" t="s">
        <v>973</v>
      </c>
      <c r="BY316" s="31">
        <v>46210.517361111109</v>
      </c>
      <c r="BZ316" s="14">
        <v>46210</v>
      </c>
      <c r="CA316" t="s">
        <v>957</v>
      </c>
      <c r="CB316" s="31">
        <v>46210.541990740741</v>
      </c>
      <c r="CF316" s="14">
        <v>46210</v>
      </c>
      <c r="CG316" t="s">
        <v>5188</v>
      </c>
      <c r="CH316" s="31">
        <v>46210.634386574071</v>
      </c>
      <c r="CM316" s="4">
        <f t="shared" ref="CM316:CM333" si="26">IF(AJ316&lt;&gt;"",AJ316,IF(AG316&lt;&gt;"",AG316,IF(AD316&lt;&gt;"",AD316,IF(AA316&lt;&gt;"",AA316,U316))))</f>
        <v>46209.69021990741</v>
      </c>
      <c r="CN316">
        <f t="shared" ref="CN316:CN333" si="27">AK316-INT(CM316)</f>
        <v>1</v>
      </c>
      <c r="CO316" t="str">
        <f>VLOOKUP(A316,Sheet1!$A$2:$B$221,2,0)</f>
        <v>East Zone</v>
      </c>
    </row>
    <row r="317" spans="1:93" x14ac:dyDescent="0.35">
      <c r="A317" t="s">
        <v>5184</v>
      </c>
      <c r="B317">
        <v>112</v>
      </c>
      <c r="C317" t="s">
        <v>9332</v>
      </c>
      <c r="D317" t="s">
        <v>678</v>
      </c>
      <c r="E317" t="s">
        <v>82</v>
      </c>
      <c r="F317" t="s">
        <v>356</v>
      </c>
      <c r="G317" t="s">
        <v>358</v>
      </c>
      <c r="H317" t="s">
        <v>11954</v>
      </c>
      <c r="I317">
        <v>125338</v>
      </c>
      <c r="J317" t="s">
        <v>4585</v>
      </c>
      <c r="K317" t="s">
        <v>4586</v>
      </c>
      <c r="L317" t="s">
        <v>4622</v>
      </c>
      <c r="M317" t="s">
        <v>11955</v>
      </c>
      <c r="N317">
        <v>65000</v>
      </c>
      <c r="O317" t="s">
        <v>1264</v>
      </c>
      <c r="P317" t="s">
        <v>1265</v>
      </c>
      <c r="Q317" t="s">
        <v>11956</v>
      </c>
      <c r="R317">
        <v>6634188485</v>
      </c>
      <c r="S317" s="14">
        <v>46210</v>
      </c>
      <c r="T317" t="s">
        <v>5186</v>
      </c>
      <c r="U317" s="31">
        <v>46210.593194444446</v>
      </c>
      <c r="AK317" s="14">
        <v>46210</v>
      </c>
      <c r="AL317" t="s">
        <v>5188</v>
      </c>
      <c r="AM317" s="31">
        <v>46210.619664351849</v>
      </c>
      <c r="AQ317" s="31">
        <v>46210.619664351849</v>
      </c>
      <c r="AR317" s="14">
        <v>46210</v>
      </c>
      <c r="AS317" t="s">
        <v>5188</v>
      </c>
      <c r="AT317" t="s">
        <v>5209</v>
      </c>
      <c r="AU317" t="s">
        <v>677</v>
      </c>
      <c r="AV317" s="14">
        <v>46210</v>
      </c>
      <c r="AW317" t="s">
        <v>5188</v>
      </c>
      <c r="AX317" s="31">
        <v>46210.637708333335</v>
      </c>
      <c r="AY317" s="14">
        <v>46210</v>
      </c>
      <c r="AZ317" t="s">
        <v>933</v>
      </c>
      <c r="BA317" s="31">
        <v>46210.653483796297</v>
      </c>
      <c r="BB317" s="14">
        <v>46210</v>
      </c>
      <c r="BC317" t="s">
        <v>4886</v>
      </c>
      <c r="BD317" s="31">
        <v>46210.749907407408</v>
      </c>
      <c r="BE317" s="14">
        <v>46210</v>
      </c>
      <c r="BF317" t="s">
        <v>943</v>
      </c>
      <c r="BG317" s="31">
        <v>46210.793113425927</v>
      </c>
      <c r="BH317" s="14">
        <v>46210</v>
      </c>
      <c r="BI317" t="s">
        <v>943</v>
      </c>
      <c r="BJ317" s="31">
        <v>46210.829733796294</v>
      </c>
      <c r="BW317" s="14">
        <v>46210</v>
      </c>
      <c r="BX317" t="s">
        <v>943</v>
      </c>
      <c r="BY317" s="31">
        <v>46210.836550925924</v>
      </c>
      <c r="BZ317" s="14">
        <v>46210</v>
      </c>
      <c r="CA317" t="s">
        <v>944</v>
      </c>
      <c r="CB317" s="31">
        <v>46210.858530092592</v>
      </c>
      <c r="CM317" s="4">
        <f t="shared" si="26"/>
        <v>46210.593194444446</v>
      </c>
      <c r="CN317">
        <f t="shared" si="27"/>
        <v>0</v>
      </c>
      <c r="CO317" t="str">
        <f>VLOOKUP(A317,Sheet1!$A$2:$B$221,2,0)</f>
        <v>East Zone</v>
      </c>
    </row>
    <row r="318" spans="1:93" x14ac:dyDescent="0.35">
      <c r="A318" t="s">
        <v>5184</v>
      </c>
      <c r="B318">
        <v>112</v>
      </c>
      <c r="C318" t="s">
        <v>9332</v>
      </c>
      <c r="D318" t="s">
        <v>678</v>
      </c>
      <c r="E318" t="s">
        <v>82</v>
      </c>
      <c r="F318" t="s">
        <v>356</v>
      </c>
      <c r="G318" t="s">
        <v>358</v>
      </c>
      <c r="H318" t="s">
        <v>10071</v>
      </c>
      <c r="I318">
        <v>221169</v>
      </c>
      <c r="J318" t="s">
        <v>10072</v>
      </c>
      <c r="K318" t="s">
        <v>10073</v>
      </c>
      <c r="L318" t="s">
        <v>4622</v>
      </c>
      <c r="M318" t="s">
        <v>10074</v>
      </c>
      <c r="N318">
        <v>90000</v>
      </c>
      <c r="O318" t="s">
        <v>9411</v>
      </c>
      <c r="P318" t="s">
        <v>9412</v>
      </c>
      <c r="Q318" t="s">
        <v>10075</v>
      </c>
      <c r="R318">
        <v>7134265962</v>
      </c>
      <c r="S318" s="14">
        <v>46209</v>
      </c>
      <c r="T318" t="s">
        <v>5186</v>
      </c>
      <c r="U318" s="31">
        <v>46209.511261574073</v>
      </c>
      <c r="AK318" s="14">
        <v>46209</v>
      </c>
      <c r="AL318" t="s">
        <v>5187</v>
      </c>
      <c r="AM318" s="31">
        <v>46209.551562499997</v>
      </c>
      <c r="AQ318" s="31">
        <v>46209.551562499997</v>
      </c>
      <c r="AR318" s="14">
        <v>46209</v>
      </c>
      <c r="AS318" t="s">
        <v>5187</v>
      </c>
      <c r="AT318" t="s">
        <v>356</v>
      </c>
      <c r="AU318" t="s">
        <v>678</v>
      </c>
      <c r="AV318" s="14">
        <v>46209</v>
      </c>
      <c r="AW318" t="s">
        <v>5188</v>
      </c>
      <c r="AX318" s="31">
        <v>46209.586516203701</v>
      </c>
      <c r="AY318" s="14">
        <v>46209</v>
      </c>
      <c r="AZ318" t="s">
        <v>933</v>
      </c>
      <c r="BA318" s="31">
        <v>46209.59101851852</v>
      </c>
      <c r="BB318" s="14">
        <v>46209</v>
      </c>
      <c r="BC318" t="s">
        <v>4706</v>
      </c>
      <c r="BD318" s="31">
        <v>46209.600694444445</v>
      </c>
      <c r="BE318" s="14">
        <v>46209</v>
      </c>
      <c r="BF318" t="s">
        <v>943</v>
      </c>
      <c r="BG318" s="31">
        <v>46209.62809027778</v>
      </c>
      <c r="BH318" s="14">
        <v>46209</v>
      </c>
      <c r="BI318" t="s">
        <v>943</v>
      </c>
      <c r="BJ318" s="31">
        <v>46209.634664351855</v>
      </c>
      <c r="BW318" s="14">
        <v>46209</v>
      </c>
      <c r="BX318" t="s">
        <v>943</v>
      </c>
      <c r="BY318" s="31">
        <v>46209.641053240739</v>
      </c>
      <c r="BZ318" s="14">
        <v>46209</v>
      </c>
      <c r="CA318" t="s">
        <v>944</v>
      </c>
      <c r="CB318" s="31">
        <v>46209.648055555554</v>
      </c>
      <c r="CF318" s="14">
        <v>46209</v>
      </c>
      <c r="CG318" t="s">
        <v>5188</v>
      </c>
      <c r="CH318" s="31">
        <v>46209.782581018517</v>
      </c>
      <c r="CM318" s="4">
        <f t="shared" si="26"/>
        <v>46209.511261574073</v>
      </c>
      <c r="CN318">
        <f t="shared" si="27"/>
        <v>0</v>
      </c>
      <c r="CO318" t="str">
        <f>VLOOKUP(A318,Sheet1!$A$2:$B$221,2,0)</f>
        <v>East Zone</v>
      </c>
    </row>
    <row r="319" spans="1:93" x14ac:dyDescent="0.35">
      <c r="A319" t="s">
        <v>5184</v>
      </c>
      <c r="B319">
        <v>112</v>
      </c>
      <c r="C319" t="s">
        <v>9332</v>
      </c>
      <c r="D319" t="s">
        <v>678</v>
      </c>
      <c r="E319" t="s">
        <v>82</v>
      </c>
      <c r="F319" t="s">
        <v>356</v>
      </c>
      <c r="G319" t="s">
        <v>358</v>
      </c>
      <c r="H319" t="s">
        <v>5189</v>
      </c>
      <c r="I319">
        <v>235126</v>
      </c>
      <c r="J319" t="s">
        <v>5190</v>
      </c>
      <c r="K319" t="s">
        <v>5191</v>
      </c>
      <c r="L319" t="s">
        <v>4622</v>
      </c>
      <c r="M319" t="s">
        <v>5192</v>
      </c>
      <c r="N319">
        <v>45000</v>
      </c>
      <c r="O319" t="s">
        <v>10076</v>
      </c>
      <c r="P319" t="s">
        <v>10077</v>
      </c>
      <c r="Q319" t="s">
        <v>10078</v>
      </c>
      <c r="R319">
        <v>1633689565</v>
      </c>
      <c r="S319" s="14">
        <v>46206</v>
      </c>
      <c r="T319" t="s">
        <v>5193</v>
      </c>
      <c r="U319" s="31">
        <v>46206.700509259259</v>
      </c>
      <c r="AK319" s="14">
        <v>46206</v>
      </c>
      <c r="AL319" t="s">
        <v>5187</v>
      </c>
      <c r="AM319" s="31">
        <v>46206.749479166669</v>
      </c>
      <c r="AQ319" s="31">
        <v>46206.749479166669</v>
      </c>
      <c r="AR319" s="14">
        <v>46206</v>
      </c>
      <c r="AS319" t="s">
        <v>5187</v>
      </c>
      <c r="AT319" t="s">
        <v>356</v>
      </c>
      <c r="AU319" t="s">
        <v>678</v>
      </c>
      <c r="AV319" s="14">
        <v>46206</v>
      </c>
      <c r="AW319" t="s">
        <v>5193</v>
      </c>
      <c r="AX319" s="31">
        <v>46206.755787037036</v>
      </c>
      <c r="AY319" s="14">
        <v>46209</v>
      </c>
      <c r="AZ319" t="s">
        <v>933</v>
      </c>
      <c r="BA319" s="31">
        <v>46209.387233796297</v>
      </c>
      <c r="BB319" s="14">
        <v>46209</v>
      </c>
      <c r="BC319" t="s">
        <v>4669</v>
      </c>
      <c r="BD319" s="31">
        <v>46209.639131944445</v>
      </c>
      <c r="BE319" s="14">
        <v>46209</v>
      </c>
      <c r="BF319" t="s">
        <v>942</v>
      </c>
      <c r="BG319" s="31">
        <v>46209.657152777778</v>
      </c>
      <c r="BH319" s="14">
        <v>46209</v>
      </c>
      <c r="BI319" t="s">
        <v>942</v>
      </c>
      <c r="BJ319" s="31">
        <v>46209.657835648148</v>
      </c>
      <c r="BW319" s="14">
        <v>46209</v>
      </c>
      <c r="BX319" t="s">
        <v>942</v>
      </c>
      <c r="BY319" s="31">
        <v>46209.671365740738</v>
      </c>
      <c r="BZ319" s="14">
        <v>46209</v>
      </c>
      <c r="CA319" t="s">
        <v>938</v>
      </c>
      <c r="CB319" s="31">
        <v>46209.725717592592</v>
      </c>
      <c r="CF319" s="14">
        <v>46209</v>
      </c>
      <c r="CG319" t="s">
        <v>5188</v>
      </c>
      <c r="CH319" s="31">
        <v>46209.880925925929</v>
      </c>
      <c r="CM319" s="4">
        <f t="shared" si="26"/>
        <v>46206.700509259259</v>
      </c>
      <c r="CN319">
        <f t="shared" si="27"/>
        <v>0</v>
      </c>
      <c r="CO319" t="str">
        <f>VLOOKUP(A319,Sheet1!$A$2:$B$221,2,0)</f>
        <v>East Zone</v>
      </c>
    </row>
    <row r="320" spans="1:93" x14ac:dyDescent="0.35">
      <c r="A320" t="s">
        <v>5184</v>
      </c>
      <c r="B320">
        <v>112</v>
      </c>
      <c r="C320" t="s">
        <v>9332</v>
      </c>
      <c r="D320" t="s">
        <v>678</v>
      </c>
      <c r="E320" t="s">
        <v>82</v>
      </c>
      <c r="F320" t="s">
        <v>356</v>
      </c>
      <c r="G320" t="s">
        <v>358</v>
      </c>
      <c r="H320" t="s">
        <v>11957</v>
      </c>
      <c r="I320">
        <v>296161</v>
      </c>
      <c r="J320" t="s">
        <v>4585</v>
      </c>
      <c r="K320" t="s">
        <v>4586</v>
      </c>
      <c r="L320" t="s">
        <v>4622</v>
      </c>
      <c r="M320" t="s">
        <v>11958</v>
      </c>
      <c r="N320">
        <v>90000</v>
      </c>
      <c r="O320" t="s">
        <v>978</v>
      </c>
      <c r="P320" t="s">
        <v>979</v>
      </c>
      <c r="Q320" t="s">
        <v>11959</v>
      </c>
      <c r="R320">
        <v>4450960046</v>
      </c>
      <c r="S320" s="14">
        <v>46209</v>
      </c>
      <c r="T320" t="s">
        <v>5188</v>
      </c>
      <c r="U320" s="31">
        <v>46209.728043981479</v>
      </c>
      <c r="AK320" s="14">
        <v>46210</v>
      </c>
      <c r="AL320" t="s">
        <v>5187</v>
      </c>
      <c r="AM320" s="31">
        <v>46210.522210648145</v>
      </c>
      <c r="AQ320" s="31">
        <v>46210.522210648145</v>
      </c>
      <c r="AR320" s="14">
        <v>46210</v>
      </c>
      <c r="AS320" t="s">
        <v>5187</v>
      </c>
      <c r="AT320" t="s">
        <v>356</v>
      </c>
      <c r="AU320" t="s">
        <v>678</v>
      </c>
      <c r="AV320" s="14">
        <v>46210</v>
      </c>
      <c r="AW320" t="s">
        <v>5186</v>
      </c>
      <c r="AX320" s="31">
        <v>46210.528252314813</v>
      </c>
      <c r="AY320" s="14">
        <v>46210</v>
      </c>
      <c r="AZ320" t="s">
        <v>933</v>
      </c>
      <c r="BA320" s="31">
        <v>46210.531354166669</v>
      </c>
      <c r="BB320" s="14">
        <v>46210</v>
      </c>
      <c r="BC320" t="s">
        <v>4757</v>
      </c>
      <c r="BD320" s="31">
        <v>46210.546574074076</v>
      </c>
      <c r="BE320" s="14">
        <v>46210</v>
      </c>
      <c r="BF320" t="s">
        <v>943</v>
      </c>
      <c r="BG320" s="31">
        <v>46210.611261574071</v>
      </c>
      <c r="BH320" s="14">
        <v>46210</v>
      </c>
      <c r="BI320" t="s">
        <v>943</v>
      </c>
      <c r="BJ320" s="31">
        <v>46210.63108796296</v>
      </c>
      <c r="BW320" s="14">
        <v>46210</v>
      </c>
      <c r="BX320" t="s">
        <v>943</v>
      </c>
      <c r="BY320" s="31">
        <v>46210.635682870372</v>
      </c>
      <c r="BZ320" s="14">
        <v>46210</v>
      </c>
      <c r="CA320" t="s">
        <v>2404</v>
      </c>
      <c r="CB320" s="31">
        <v>46210.662048611113</v>
      </c>
      <c r="CF320" s="14">
        <v>46210</v>
      </c>
      <c r="CG320" t="s">
        <v>5188</v>
      </c>
      <c r="CH320" s="31">
        <v>46210.677465277775</v>
      </c>
      <c r="CM320" s="4">
        <f t="shared" si="26"/>
        <v>46209.728043981479</v>
      </c>
      <c r="CN320">
        <f t="shared" si="27"/>
        <v>1</v>
      </c>
      <c r="CO320" t="str">
        <f>VLOOKUP(A320,Sheet1!$A$2:$B$221,2,0)</f>
        <v>East Zone</v>
      </c>
    </row>
    <row r="321" spans="1:93" x14ac:dyDescent="0.35">
      <c r="A321" t="s">
        <v>5184</v>
      </c>
      <c r="B321">
        <v>112</v>
      </c>
      <c r="C321" t="s">
        <v>9332</v>
      </c>
      <c r="D321" t="s">
        <v>678</v>
      </c>
      <c r="E321" t="s">
        <v>82</v>
      </c>
      <c r="F321" t="s">
        <v>356</v>
      </c>
      <c r="G321" t="s">
        <v>358</v>
      </c>
      <c r="H321" t="s">
        <v>5194</v>
      </c>
      <c r="I321">
        <v>343033</v>
      </c>
      <c r="J321" t="s">
        <v>123</v>
      </c>
      <c r="K321" t="s">
        <v>4492</v>
      </c>
      <c r="L321" t="s">
        <v>4622</v>
      </c>
      <c r="M321" t="s">
        <v>5195</v>
      </c>
      <c r="N321">
        <v>90000</v>
      </c>
      <c r="O321" t="s">
        <v>978</v>
      </c>
      <c r="P321" t="s">
        <v>979</v>
      </c>
      <c r="Q321" t="s">
        <v>5196</v>
      </c>
      <c r="R321">
        <v>1547634602</v>
      </c>
      <c r="S321" s="14">
        <v>46205</v>
      </c>
      <c r="T321" t="s">
        <v>5197</v>
      </c>
      <c r="U321" s="31">
        <v>46205.571504629632</v>
      </c>
      <c r="AK321" s="14">
        <v>46205</v>
      </c>
      <c r="AL321" t="s">
        <v>5187</v>
      </c>
      <c r="AM321" s="31">
        <v>46205.693749999999</v>
      </c>
      <c r="AQ321" s="31">
        <v>46205.693749999999</v>
      </c>
      <c r="AR321" s="14">
        <v>46205</v>
      </c>
      <c r="AS321" t="s">
        <v>5187</v>
      </c>
      <c r="AT321" t="s">
        <v>356</v>
      </c>
      <c r="AU321" t="s">
        <v>678</v>
      </c>
      <c r="AV321" s="14">
        <v>46205</v>
      </c>
      <c r="AW321" t="s">
        <v>5188</v>
      </c>
      <c r="AX321" s="31">
        <v>46205.702060185184</v>
      </c>
      <c r="AY321" s="14">
        <v>46205</v>
      </c>
      <c r="AZ321" t="s">
        <v>933</v>
      </c>
      <c r="BA321" s="31">
        <v>46205.713923611111</v>
      </c>
      <c r="BB321" s="14">
        <v>46205</v>
      </c>
      <c r="BC321" t="s">
        <v>4663</v>
      </c>
      <c r="BD321" s="31">
        <v>46205.742928240739</v>
      </c>
      <c r="BE321" s="14">
        <v>46205</v>
      </c>
      <c r="BF321" t="s">
        <v>972</v>
      </c>
      <c r="BG321" s="31">
        <v>46205.79105324074</v>
      </c>
      <c r="BH321" s="14">
        <v>46205</v>
      </c>
      <c r="BI321" t="s">
        <v>972</v>
      </c>
      <c r="BJ321" s="31">
        <v>46205.792569444442</v>
      </c>
      <c r="BW321" s="14">
        <v>46205</v>
      </c>
      <c r="BX321" t="s">
        <v>972</v>
      </c>
      <c r="BY321" s="31">
        <v>46205.79546296296</v>
      </c>
      <c r="BZ321" s="14">
        <v>46205</v>
      </c>
      <c r="CA321" t="s">
        <v>938</v>
      </c>
      <c r="CB321" s="31">
        <v>46205.809849537036</v>
      </c>
      <c r="CF321" s="14">
        <v>46205</v>
      </c>
      <c r="CG321" t="s">
        <v>5188</v>
      </c>
      <c r="CH321" s="31">
        <v>46205.822627314818</v>
      </c>
      <c r="CM321" s="4">
        <f t="shared" si="26"/>
        <v>46205.571504629632</v>
      </c>
      <c r="CN321">
        <f t="shared" si="27"/>
        <v>0</v>
      </c>
      <c r="CO321" t="str">
        <f>VLOOKUP(A321,Sheet1!$A$2:$B$221,2,0)</f>
        <v>East Zone</v>
      </c>
    </row>
    <row r="322" spans="1:93" x14ac:dyDescent="0.35">
      <c r="A322" t="s">
        <v>5184</v>
      </c>
      <c r="B322">
        <v>112</v>
      </c>
      <c r="C322" t="s">
        <v>9332</v>
      </c>
      <c r="D322" t="s">
        <v>678</v>
      </c>
      <c r="E322" t="s">
        <v>82</v>
      </c>
      <c r="F322" t="s">
        <v>356</v>
      </c>
      <c r="G322" t="s">
        <v>358</v>
      </c>
      <c r="H322" t="s">
        <v>5198</v>
      </c>
      <c r="I322">
        <v>391105</v>
      </c>
      <c r="J322" t="s">
        <v>4585</v>
      </c>
      <c r="K322" t="s">
        <v>4586</v>
      </c>
      <c r="L322" t="s">
        <v>4622</v>
      </c>
      <c r="M322" t="s">
        <v>5199</v>
      </c>
      <c r="N322">
        <v>55000</v>
      </c>
      <c r="O322" t="s">
        <v>2708</v>
      </c>
      <c r="P322" t="s">
        <v>2709</v>
      </c>
      <c r="Q322" t="s">
        <v>5200</v>
      </c>
      <c r="R322">
        <v>7656667017</v>
      </c>
      <c r="S322" s="14">
        <v>46205</v>
      </c>
      <c r="T322" t="s">
        <v>5188</v>
      </c>
      <c r="U322" s="31">
        <v>46205.534143518518</v>
      </c>
      <c r="AK322" s="14">
        <v>46205</v>
      </c>
      <c r="AL322" t="s">
        <v>5187</v>
      </c>
      <c r="AM322" s="31">
        <v>46205.611006944448</v>
      </c>
      <c r="AQ322" s="31">
        <v>46205.611006944448</v>
      </c>
      <c r="AR322" s="14">
        <v>46205</v>
      </c>
      <c r="AS322" t="s">
        <v>5187</v>
      </c>
      <c r="AT322" t="s">
        <v>356</v>
      </c>
      <c r="AU322" t="s">
        <v>678</v>
      </c>
      <c r="AV322" s="14">
        <v>46205</v>
      </c>
      <c r="AW322" t="s">
        <v>5187</v>
      </c>
      <c r="AX322" s="31">
        <v>46205.620486111111</v>
      </c>
      <c r="AY322" s="14">
        <v>46205</v>
      </c>
      <c r="AZ322" t="s">
        <v>933</v>
      </c>
      <c r="BA322" s="31">
        <v>46205.626284722224</v>
      </c>
      <c r="BB322" s="14">
        <v>46205</v>
      </c>
      <c r="BC322" t="s">
        <v>4657</v>
      </c>
      <c r="BD322" s="31">
        <v>46205.660138888888</v>
      </c>
      <c r="BE322" s="14">
        <v>46205</v>
      </c>
      <c r="BF322" t="s">
        <v>942</v>
      </c>
      <c r="BG322" s="31">
        <v>46205.68608796296</v>
      </c>
      <c r="BH322" s="14">
        <v>46205</v>
      </c>
      <c r="BI322" t="s">
        <v>942</v>
      </c>
      <c r="BJ322" s="31">
        <v>46205.687025462961</v>
      </c>
      <c r="BW322" s="14">
        <v>46205</v>
      </c>
      <c r="BX322" t="s">
        <v>942</v>
      </c>
      <c r="BY322" s="31">
        <v>46205.699050925927</v>
      </c>
      <c r="BZ322" s="14">
        <v>46205</v>
      </c>
      <c r="CA322" t="s">
        <v>957</v>
      </c>
      <c r="CB322" s="31">
        <v>46205.718784722223</v>
      </c>
      <c r="CF322" s="14">
        <v>46205</v>
      </c>
      <c r="CG322" t="s">
        <v>5188</v>
      </c>
      <c r="CH322" s="31">
        <v>46205.746377314812</v>
      </c>
      <c r="CM322" s="4">
        <f t="shared" si="26"/>
        <v>46205.534143518518</v>
      </c>
      <c r="CN322">
        <f t="shared" si="27"/>
        <v>0</v>
      </c>
      <c r="CO322" t="str">
        <f>VLOOKUP(A322,Sheet1!$A$2:$B$221,2,0)</f>
        <v>East Zone</v>
      </c>
    </row>
    <row r="323" spans="1:93" x14ac:dyDescent="0.35">
      <c r="A323" t="s">
        <v>5184</v>
      </c>
      <c r="B323">
        <v>112</v>
      </c>
      <c r="C323" t="s">
        <v>9332</v>
      </c>
      <c r="D323" t="s">
        <v>678</v>
      </c>
      <c r="E323" t="s">
        <v>82</v>
      </c>
      <c r="F323" t="s">
        <v>356</v>
      </c>
      <c r="G323" t="s">
        <v>358</v>
      </c>
      <c r="H323" t="s">
        <v>11960</v>
      </c>
      <c r="I323">
        <v>551896</v>
      </c>
      <c r="J323" t="s">
        <v>5203</v>
      </c>
      <c r="K323" t="s">
        <v>5204</v>
      </c>
      <c r="L323" t="s">
        <v>4622</v>
      </c>
      <c r="M323" t="s">
        <v>11961</v>
      </c>
      <c r="N323">
        <v>45000</v>
      </c>
      <c r="O323" t="s">
        <v>4598</v>
      </c>
      <c r="P323" t="s">
        <v>4599</v>
      </c>
      <c r="Q323" t="s">
        <v>11962</v>
      </c>
      <c r="R323">
        <v>3832570521</v>
      </c>
      <c r="S323" s="14">
        <v>46210</v>
      </c>
      <c r="T323" t="s">
        <v>5206</v>
      </c>
      <c r="U323" s="31">
        <v>46210.587361111109</v>
      </c>
      <c r="AK323" s="14">
        <v>46210</v>
      </c>
      <c r="AL323" t="s">
        <v>5187</v>
      </c>
      <c r="AM323" s="31">
        <v>46210.625428240739</v>
      </c>
      <c r="AQ323" s="31">
        <v>46210.625428240739</v>
      </c>
      <c r="AR323" s="14">
        <v>46210</v>
      </c>
      <c r="AS323" t="s">
        <v>5187</v>
      </c>
      <c r="AT323" t="s">
        <v>356</v>
      </c>
      <c r="AU323" t="s">
        <v>678</v>
      </c>
      <c r="AV323" s="14">
        <v>46210</v>
      </c>
      <c r="AW323" t="s">
        <v>5188</v>
      </c>
      <c r="AX323" s="31">
        <v>46210.627789351849</v>
      </c>
      <c r="AY323" s="14">
        <v>46210</v>
      </c>
      <c r="AZ323" t="s">
        <v>933</v>
      </c>
      <c r="BA323" s="31">
        <v>46210.636354166665</v>
      </c>
      <c r="BB323" s="14">
        <v>46210</v>
      </c>
      <c r="BC323" t="s">
        <v>5362</v>
      </c>
      <c r="BD323" s="31">
        <v>46210.691493055558</v>
      </c>
      <c r="BE323" s="14">
        <v>46210</v>
      </c>
      <c r="BF323" t="s">
        <v>973</v>
      </c>
      <c r="BG323" s="31">
        <v>46210.730104166665</v>
      </c>
      <c r="BH323" s="14">
        <v>46210</v>
      </c>
      <c r="BI323" t="s">
        <v>973</v>
      </c>
      <c r="BJ323" s="31">
        <v>46210.73296296296</v>
      </c>
      <c r="BW323" s="14">
        <v>46210</v>
      </c>
      <c r="BX323" t="s">
        <v>973</v>
      </c>
      <c r="BY323" s="31">
        <v>46210.738067129627</v>
      </c>
      <c r="BZ323" s="14">
        <v>46210</v>
      </c>
      <c r="CA323" t="s">
        <v>944</v>
      </c>
      <c r="CB323" s="31">
        <v>46210.745451388888</v>
      </c>
      <c r="CM323" s="4">
        <f t="shared" si="26"/>
        <v>46210.587361111109</v>
      </c>
      <c r="CN323">
        <f t="shared" si="27"/>
        <v>0</v>
      </c>
      <c r="CO323" t="str">
        <f>VLOOKUP(A323,Sheet1!$A$2:$B$221,2,0)</f>
        <v>East Zone</v>
      </c>
    </row>
    <row r="324" spans="1:93" x14ac:dyDescent="0.35">
      <c r="A324" t="s">
        <v>5184</v>
      </c>
      <c r="B324">
        <v>112</v>
      </c>
      <c r="C324" t="s">
        <v>9332</v>
      </c>
      <c r="D324" t="s">
        <v>678</v>
      </c>
      <c r="E324" t="s">
        <v>82</v>
      </c>
      <c r="F324" t="s">
        <v>356</v>
      </c>
      <c r="G324" t="s">
        <v>358</v>
      </c>
      <c r="H324" t="s">
        <v>11960</v>
      </c>
      <c r="I324">
        <v>551896</v>
      </c>
      <c r="J324" t="s">
        <v>5203</v>
      </c>
      <c r="K324" t="s">
        <v>5204</v>
      </c>
      <c r="L324" t="s">
        <v>4622</v>
      </c>
      <c r="M324" t="s">
        <v>11961</v>
      </c>
      <c r="N324">
        <v>65000</v>
      </c>
      <c r="O324" t="s">
        <v>1264</v>
      </c>
      <c r="P324" t="s">
        <v>1265</v>
      </c>
      <c r="Q324" t="s">
        <v>11963</v>
      </c>
      <c r="R324">
        <v>3268072372</v>
      </c>
      <c r="S324" s="14">
        <v>46210</v>
      </c>
      <c r="T324" t="s">
        <v>5206</v>
      </c>
      <c r="U324" s="31">
        <v>46210.564444444448</v>
      </c>
      <c r="AK324" s="14">
        <v>46210</v>
      </c>
      <c r="AL324" t="s">
        <v>5187</v>
      </c>
      <c r="AM324" s="31">
        <v>46210.625405092593</v>
      </c>
      <c r="AQ324" s="31">
        <v>46210.625405092593</v>
      </c>
      <c r="AR324" s="14">
        <v>46210</v>
      </c>
      <c r="AS324" t="s">
        <v>5187</v>
      </c>
      <c r="AT324" t="s">
        <v>356</v>
      </c>
      <c r="AU324" t="s">
        <v>678</v>
      </c>
      <c r="AV324" s="14">
        <v>46210</v>
      </c>
      <c r="AW324" t="s">
        <v>5188</v>
      </c>
      <c r="AX324" s="31">
        <v>46210.627766203703</v>
      </c>
      <c r="AY324" s="14">
        <v>46210</v>
      </c>
      <c r="AZ324" t="s">
        <v>933</v>
      </c>
      <c r="BA324" s="31">
        <v>46210.636354166665</v>
      </c>
      <c r="BB324" s="14">
        <v>46210</v>
      </c>
      <c r="BC324" t="s">
        <v>5362</v>
      </c>
      <c r="BD324" s="31">
        <v>46210.691481481481</v>
      </c>
      <c r="BE324" s="14">
        <v>46210</v>
      </c>
      <c r="BF324" t="s">
        <v>973</v>
      </c>
      <c r="BG324" s="31">
        <v>46210.730081018519</v>
      </c>
      <c r="BH324" s="14">
        <v>46210</v>
      </c>
      <c r="BI324" t="s">
        <v>973</v>
      </c>
      <c r="BJ324" s="31">
        <v>46210.732951388891</v>
      </c>
      <c r="BW324" s="14">
        <v>46210</v>
      </c>
      <c r="BX324" t="s">
        <v>973</v>
      </c>
      <c r="BY324" s="31">
        <v>46210.738055555557</v>
      </c>
      <c r="BZ324" s="14">
        <v>46210</v>
      </c>
      <c r="CA324" t="s">
        <v>944</v>
      </c>
      <c r="CB324" s="31">
        <v>46210.745451388888</v>
      </c>
      <c r="CF324" s="14">
        <v>46210</v>
      </c>
      <c r="CG324" t="s">
        <v>5188</v>
      </c>
      <c r="CH324" s="31">
        <v>46210.804710648146</v>
      </c>
      <c r="CM324" s="4">
        <f t="shared" si="26"/>
        <v>46210.564444444448</v>
      </c>
      <c r="CN324">
        <f t="shared" si="27"/>
        <v>0</v>
      </c>
      <c r="CO324" t="str">
        <f>VLOOKUP(A324,Sheet1!$A$2:$B$221,2,0)</f>
        <v>East Zone</v>
      </c>
    </row>
    <row r="325" spans="1:93" x14ac:dyDescent="0.35">
      <c r="A325" t="s">
        <v>5184</v>
      </c>
      <c r="B325">
        <v>112</v>
      </c>
      <c r="C325" t="s">
        <v>9332</v>
      </c>
      <c r="D325" t="s">
        <v>678</v>
      </c>
      <c r="E325" t="s">
        <v>82</v>
      </c>
      <c r="F325" t="s">
        <v>356</v>
      </c>
      <c r="G325" t="s">
        <v>358</v>
      </c>
      <c r="H325" t="s">
        <v>4490</v>
      </c>
      <c r="I325">
        <v>745846</v>
      </c>
      <c r="J325" t="s">
        <v>123</v>
      </c>
      <c r="K325" t="s">
        <v>4492</v>
      </c>
      <c r="L325" t="s">
        <v>4622</v>
      </c>
      <c r="M325" t="s">
        <v>5201</v>
      </c>
      <c r="N325">
        <v>77000</v>
      </c>
      <c r="O325" t="s">
        <v>1025</v>
      </c>
      <c r="P325" t="s">
        <v>1026</v>
      </c>
      <c r="Q325" t="s">
        <v>4491</v>
      </c>
      <c r="R325">
        <v>9659766254</v>
      </c>
      <c r="S325" s="14">
        <v>46206</v>
      </c>
      <c r="T325" t="s">
        <v>5197</v>
      </c>
      <c r="U325" s="31">
        <v>46206.453564814816</v>
      </c>
      <c r="AK325" s="14">
        <v>46206</v>
      </c>
      <c r="AL325" t="s">
        <v>5187</v>
      </c>
      <c r="AM325" s="31">
        <v>46206.517951388887</v>
      </c>
      <c r="AQ325" s="31">
        <v>46206.517951388887</v>
      </c>
      <c r="AR325" s="14">
        <v>46206</v>
      </c>
      <c r="AS325" t="s">
        <v>5187</v>
      </c>
      <c r="AT325" t="s">
        <v>356</v>
      </c>
      <c r="AU325" t="s">
        <v>678</v>
      </c>
      <c r="AV325" s="14">
        <v>46206</v>
      </c>
      <c r="AW325" t="s">
        <v>5188</v>
      </c>
      <c r="AX325" s="31">
        <v>46206.521539351852</v>
      </c>
      <c r="AY325" s="14">
        <v>46206</v>
      </c>
      <c r="AZ325" t="s">
        <v>933</v>
      </c>
      <c r="BA325" s="31">
        <v>46206.53324074074</v>
      </c>
      <c r="BB325" s="14">
        <v>46206</v>
      </c>
      <c r="BC325" t="s">
        <v>4633</v>
      </c>
      <c r="BD325" s="31">
        <v>46206.601006944446</v>
      </c>
      <c r="BE325" s="14">
        <v>46206</v>
      </c>
      <c r="BF325" t="s">
        <v>942</v>
      </c>
      <c r="BG325" s="31">
        <v>46206.675682870373</v>
      </c>
      <c r="BH325" s="14">
        <v>46206</v>
      </c>
      <c r="BI325" t="s">
        <v>942</v>
      </c>
      <c r="BJ325" s="31">
        <v>46206.676504629628</v>
      </c>
      <c r="BW325" s="14">
        <v>46206</v>
      </c>
      <c r="BX325" t="s">
        <v>942</v>
      </c>
      <c r="BY325" s="31">
        <v>46206.680254629631</v>
      </c>
      <c r="BZ325" s="14">
        <v>46206</v>
      </c>
      <c r="CA325" t="s">
        <v>944</v>
      </c>
      <c r="CB325" s="31">
        <v>46206.686041666668</v>
      </c>
      <c r="CF325" s="14">
        <v>46206</v>
      </c>
      <c r="CG325" t="s">
        <v>5188</v>
      </c>
      <c r="CH325" s="31">
        <v>46206.823738425926</v>
      </c>
      <c r="CM325" s="4">
        <f t="shared" si="26"/>
        <v>46206.453564814816</v>
      </c>
      <c r="CN325">
        <f t="shared" si="27"/>
        <v>0</v>
      </c>
      <c r="CO325" t="str">
        <f>VLOOKUP(A325,Sheet1!$A$2:$B$221,2,0)</f>
        <v>East Zone</v>
      </c>
    </row>
    <row r="326" spans="1:93" x14ac:dyDescent="0.35">
      <c r="A326" t="s">
        <v>5184</v>
      </c>
      <c r="B326">
        <v>112</v>
      </c>
      <c r="C326" t="s">
        <v>9332</v>
      </c>
      <c r="D326" t="s">
        <v>678</v>
      </c>
      <c r="E326" t="s">
        <v>82</v>
      </c>
      <c r="F326" t="s">
        <v>356</v>
      </c>
      <c r="G326" t="s">
        <v>358</v>
      </c>
      <c r="H326" t="s">
        <v>5202</v>
      </c>
      <c r="I326">
        <v>751899</v>
      </c>
      <c r="J326" t="s">
        <v>5203</v>
      </c>
      <c r="K326" t="s">
        <v>5204</v>
      </c>
      <c r="L326" t="s">
        <v>4622</v>
      </c>
      <c r="M326" t="s">
        <v>5205</v>
      </c>
      <c r="N326">
        <v>50000</v>
      </c>
      <c r="O326" t="s">
        <v>1228</v>
      </c>
      <c r="P326" t="s">
        <v>1229</v>
      </c>
      <c r="Q326" t="s">
        <v>1141</v>
      </c>
      <c r="R326">
        <v>2382173418</v>
      </c>
      <c r="S326" s="14">
        <v>46205</v>
      </c>
      <c r="T326" t="s">
        <v>5197</v>
      </c>
      <c r="U326" s="31">
        <v>46205.683310185188</v>
      </c>
      <c r="AK326" s="14">
        <v>46205</v>
      </c>
      <c r="AL326" t="s">
        <v>5187</v>
      </c>
      <c r="AM326" s="31">
        <v>46205.756655092591</v>
      </c>
      <c r="AQ326" s="31">
        <v>46205.756655092591</v>
      </c>
      <c r="AR326" s="14">
        <v>46205</v>
      </c>
      <c r="AS326" t="s">
        <v>5187</v>
      </c>
      <c r="AT326" t="s">
        <v>356</v>
      </c>
      <c r="AU326" t="s">
        <v>678</v>
      </c>
      <c r="AV326" s="14">
        <v>46206</v>
      </c>
      <c r="AW326" t="s">
        <v>5206</v>
      </c>
      <c r="AX326" s="31">
        <v>46206.36755787037</v>
      </c>
      <c r="AY326" s="14">
        <v>46206</v>
      </c>
      <c r="AZ326" t="s">
        <v>933</v>
      </c>
      <c r="BA326" s="31">
        <v>46206.389247685183</v>
      </c>
      <c r="BB326" s="14">
        <v>46206</v>
      </c>
      <c r="BC326" t="s">
        <v>4669</v>
      </c>
      <c r="BD326" s="31">
        <v>46206.475636574076</v>
      </c>
      <c r="BE326" s="14">
        <v>46206</v>
      </c>
      <c r="BF326" t="s">
        <v>942</v>
      </c>
      <c r="BG326" s="31">
        <v>46206.503275462965</v>
      </c>
      <c r="BH326" s="14">
        <v>46206</v>
      </c>
      <c r="BI326" t="s">
        <v>943</v>
      </c>
      <c r="BJ326" s="31">
        <v>46206.764756944445</v>
      </c>
      <c r="BK326" s="14">
        <v>46206</v>
      </c>
      <c r="BL326" t="s">
        <v>942</v>
      </c>
      <c r="BM326" s="31">
        <v>46206.503460648149</v>
      </c>
      <c r="BW326" s="14">
        <v>46206</v>
      </c>
      <c r="BX326" t="s">
        <v>943</v>
      </c>
      <c r="BY326" s="31">
        <v>46206.768159722225</v>
      </c>
      <c r="BZ326" s="14">
        <v>46206</v>
      </c>
      <c r="CA326" t="s">
        <v>944</v>
      </c>
      <c r="CB326" s="31">
        <v>46206.775520833333</v>
      </c>
      <c r="CF326" s="14">
        <v>46206</v>
      </c>
      <c r="CG326" t="s">
        <v>5188</v>
      </c>
      <c r="CH326" s="31">
        <v>46206.811874999999</v>
      </c>
      <c r="CM326" s="4">
        <f t="shared" si="26"/>
        <v>46205.683310185188</v>
      </c>
      <c r="CN326">
        <f t="shared" si="27"/>
        <v>0</v>
      </c>
      <c r="CO326" t="str">
        <f>VLOOKUP(A326,Sheet1!$A$2:$B$221,2,0)</f>
        <v>East Zone</v>
      </c>
    </row>
    <row r="327" spans="1:93" x14ac:dyDescent="0.35">
      <c r="A327" t="s">
        <v>5184</v>
      </c>
      <c r="B327">
        <v>112</v>
      </c>
      <c r="C327" t="s">
        <v>9332</v>
      </c>
      <c r="D327" t="s">
        <v>678</v>
      </c>
      <c r="E327" t="s">
        <v>82</v>
      </c>
      <c r="F327" t="s">
        <v>356</v>
      </c>
      <c r="G327" t="s">
        <v>358</v>
      </c>
      <c r="H327" t="s">
        <v>5207</v>
      </c>
      <c r="I327">
        <v>768757</v>
      </c>
      <c r="J327" t="s">
        <v>5203</v>
      </c>
      <c r="K327" t="s">
        <v>5204</v>
      </c>
      <c r="L327" t="s">
        <v>4622</v>
      </c>
      <c r="M327" t="s">
        <v>5208</v>
      </c>
      <c r="N327">
        <v>90000</v>
      </c>
      <c r="O327" t="s">
        <v>978</v>
      </c>
      <c r="P327" t="s">
        <v>979</v>
      </c>
      <c r="Q327" t="s">
        <v>5183</v>
      </c>
      <c r="R327">
        <v>8073367563</v>
      </c>
      <c r="S327" s="14">
        <v>46206</v>
      </c>
      <c r="T327" t="s">
        <v>5186</v>
      </c>
      <c r="U327" s="31">
        <v>46206.734606481485</v>
      </c>
      <c r="AK327" s="14">
        <v>46206</v>
      </c>
      <c r="AL327" t="s">
        <v>5188</v>
      </c>
      <c r="AM327" s="31">
        <v>46206.760601851849</v>
      </c>
      <c r="AQ327" s="31">
        <v>46206.760601851849</v>
      </c>
      <c r="AR327" s="14">
        <v>46206</v>
      </c>
      <c r="AS327" t="s">
        <v>5188</v>
      </c>
      <c r="AT327" t="s">
        <v>5209</v>
      </c>
      <c r="AU327" t="s">
        <v>677</v>
      </c>
      <c r="AV327" s="14">
        <v>46206</v>
      </c>
      <c r="AW327" t="s">
        <v>5188</v>
      </c>
      <c r="AX327" s="31">
        <v>46206.761261574073</v>
      </c>
      <c r="AY327" s="14">
        <v>46209</v>
      </c>
      <c r="AZ327" t="s">
        <v>933</v>
      </c>
      <c r="BA327" s="31">
        <v>46209.387245370373</v>
      </c>
      <c r="BB327" s="14">
        <v>46209</v>
      </c>
      <c r="BC327" t="s">
        <v>4669</v>
      </c>
      <c r="BD327" s="31">
        <v>46209.641157407408</v>
      </c>
      <c r="BE327" s="14">
        <v>46209</v>
      </c>
      <c r="BF327" t="s">
        <v>942</v>
      </c>
      <c r="BG327" s="31">
        <v>46209.65898148148</v>
      </c>
      <c r="BH327" s="14">
        <v>46209</v>
      </c>
      <c r="BI327" t="s">
        <v>942</v>
      </c>
      <c r="BJ327" s="31">
        <v>46209.65960648148</v>
      </c>
      <c r="BW327" s="14">
        <v>46209</v>
      </c>
      <c r="BX327" t="s">
        <v>942</v>
      </c>
      <c r="BY327" s="31">
        <v>46209.671527777777</v>
      </c>
      <c r="BZ327" s="14">
        <v>46210</v>
      </c>
      <c r="CA327" t="s">
        <v>957</v>
      </c>
      <c r="CB327" s="31">
        <v>46210.542256944442</v>
      </c>
      <c r="CM327" s="4">
        <f t="shared" si="26"/>
        <v>46206.734606481485</v>
      </c>
      <c r="CN327">
        <f t="shared" si="27"/>
        <v>0</v>
      </c>
      <c r="CO327" t="str">
        <f>VLOOKUP(A327,Sheet1!$A$2:$B$221,2,0)</f>
        <v>East Zone</v>
      </c>
    </row>
    <row r="328" spans="1:93" x14ac:dyDescent="0.35">
      <c r="A328" t="s">
        <v>11964</v>
      </c>
      <c r="B328">
        <v>121</v>
      </c>
      <c r="C328" t="s">
        <v>9332</v>
      </c>
      <c r="D328" t="s">
        <v>678</v>
      </c>
      <c r="E328" t="s">
        <v>421</v>
      </c>
      <c r="F328" t="s">
        <v>422</v>
      </c>
      <c r="G328" t="s">
        <v>135</v>
      </c>
      <c r="H328" t="s">
        <v>11965</v>
      </c>
      <c r="I328">
        <v>184042</v>
      </c>
      <c r="J328" t="s">
        <v>1115</v>
      </c>
      <c r="K328" t="s">
        <v>1661</v>
      </c>
      <c r="L328" t="s">
        <v>4622</v>
      </c>
      <c r="M328" t="s">
        <v>11966</v>
      </c>
      <c r="N328">
        <v>77000</v>
      </c>
      <c r="O328" t="s">
        <v>1124</v>
      </c>
      <c r="P328" t="s">
        <v>1125</v>
      </c>
      <c r="Q328" t="s">
        <v>11967</v>
      </c>
      <c r="R328">
        <v>6034804704</v>
      </c>
      <c r="S328" s="14">
        <v>46210</v>
      </c>
      <c r="T328" t="s">
        <v>11968</v>
      </c>
      <c r="U328" s="31">
        <v>46210.463483796295</v>
      </c>
      <c r="AK328" s="14">
        <v>46210</v>
      </c>
      <c r="AL328" t="s">
        <v>3583</v>
      </c>
      <c r="AM328" s="31">
        <v>46210.785243055558</v>
      </c>
      <c r="AQ328" s="31">
        <v>46210.785243055558</v>
      </c>
      <c r="AR328" s="14">
        <v>46210</v>
      </c>
      <c r="AS328" t="s">
        <v>3583</v>
      </c>
      <c r="AT328" t="s">
        <v>11969</v>
      </c>
      <c r="AU328" t="s">
        <v>677</v>
      </c>
      <c r="AV328" s="14">
        <v>46210</v>
      </c>
      <c r="AW328" t="s">
        <v>3583</v>
      </c>
      <c r="AX328" s="31">
        <v>46210.785740740743</v>
      </c>
      <c r="CM328" s="4">
        <f t="shared" si="26"/>
        <v>46210.463483796295</v>
      </c>
      <c r="CN328">
        <f t="shared" si="27"/>
        <v>0</v>
      </c>
      <c r="CO328" t="str">
        <f>VLOOKUP(A328,Sheet1!$A$2:$B$221,2,0)</f>
        <v>East Zone</v>
      </c>
    </row>
    <row r="329" spans="1:93" x14ac:dyDescent="0.35">
      <c r="A329" t="s">
        <v>11964</v>
      </c>
      <c r="B329">
        <v>121</v>
      </c>
      <c r="C329" t="s">
        <v>9332</v>
      </c>
      <c r="D329" t="s">
        <v>678</v>
      </c>
      <c r="E329" t="s">
        <v>421</v>
      </c>
      <c r="F329" t="s">
        <v>422</v>
      </c>
      <c r="G329" t="s">
        <v>135</v>
      </c>
      <c r="H329" t="s">
        <v>11970</v>
      </c>
      <c r="I329">
        <v>559317</v>
      </c>
      <c r="J329" t="s">
        <v>11971</v>
      </c>
      <c r="K329" t="s">
        <v>11972</v>
      </c>
      <c r="L329" t="s">
        <v>4622</v>
      </c>
      <c r="M329" t="s">
        <v>11973</v>
      </c>
      <c r="N329">
        <v>80000</v>
      </c>
      <c r="O329" t="s">
        <v>2992</v>
      </c>
      <c r="P329" t="s">
        <v>2993</v>
      </c>
      <c r="Q329" t="s">
        <v>980</v>
      </c>
      <c r="R329">
        <v>2343776130</v>
      </c>
      <c r="S329" s="14">
        <v>46210</v>
      </c>
      <c r="T329" t="s">
        <v>11974</v>
      </c>
      <c r="U329" s="31">
        <v>46210.536597222221</v>
      </c>
      <c r="AK329" s="14">
        <v>46210</v>
      </c>
      <c r="AL329" t="s">
        <v>3583</v>
      </c>
      <c r="AM329" s="31">
        <v>46210.578541666669</v>
      </c>
      <c r="AQ329" s="31">
        <v>46210.578541666669</v>
      </c>
      <c r="AR329" s="14">
        <v>46210</v>
      </c>
      <c r="AS329" t="s">
        <v>3583</v>
      </c>
      <c r="AT329" t="s">
        <v>11969</v>
      </c>
      <c r="AU329" t="s">
        <v>677</v>
      </c>
      <c r="AV329" s="14">
        <v>46210</v>
      </c>
      <c r="AW329" t="s">
        <v>3583</v>
      </c>
      <c r="AX329" s="31">
        <v>46210.579050925924</v>
      </c>
      <c r="AY329" s="14">
        <v>46210</v>
      </c>
      <c r="AZ329" t="s">
        <v>933</v>
      </c>
      <c r="BA329" s="31">
        <v>46210.583749999998</v>
      </c>
      <c r="BB329" s="14">
        <v>46210</v>
      </c>
      <c r="BC329" t="s">
        <v>5233</v>
      </c>
      <c r="BD329" s="31">
        <v>46210.625104166669</v>
      </c>
      <c r="BE329" s="14">
        <v>46210</v>
      </c>
      <c r="BF329" t="s">
        <v>1028</v>
      </c>
      <c r="BG329" s="31">
        <v>46210.682881944442</v>
      </c>
      <c r="BH329" s="14">
        <v>46210</v>
      </c>
      <c r="BI329" t="s">
        <v>1028</v>
      </c>
      <c r="BJ329" s="31">
        <v>46210.683738425927</v>
      </c>
      <c r="BW329" s="14">
        <v>46210</v>
      </c>
      <c r="BX329" t="s">
        <v>1028</v>
      </c>
      <c r="BY329" s="31">
        <v>46210.692291666666</v>
      </c>
      <c r="BZ329" s="14">
        <v>46210</v>
      </c>
      <c r="CA329" t="s">
        <v>944</v>
      </c>
      <c r="CB329" s="31">
        <v>46210.711122685185</v>
      </c>
      <c r="CF329" s="14">
        <v>46210</v>
      </c>
      <c r="CG329" t="s">
        <v>2396</v>
      </c>
      <c r="CH329" s="31">
        <v>46210.788124999999</v>
      </c>
      <c r="CM329" s="4">
        <f t="shared" si="26"/>
        <v>46210.536597222221</v>
      </c>
      <c r="CN329">
        <f t="shared" si="27"/>
        <v>0</v>
      </c>
      <c r="CO329" t="str">
        <f>VLOOKUP(A329,Sheet1!$A$2:$B$221,2,0)</f>
        <v>East Zone</v>
      </c>
    </row>
    <row r="330" spans="1:93" x14ac:dyDescent="0.35">
      <c r="A330" t="s">
        <v>11964</v>
      </c>
      <c r="B330">
        <v>121</v>
      </c>
      <c r="C330" t="s">
        <v>9332</v>
      </c>
      <c r="D330" t="s">
        <v>678</v>
      </c>
      <c r="E330" t="s">
        <v>421</v>
      </c>
      <c r="F330" t="s">
        <v>422</v>
      </c>
      <c r="G330" t="s">
        <v>135</v>
      </c>
      <c r="H330" t="s">
        <v>11975</v>
      </c>
      <c r="I330">
        <v>563090</v>
      </c>
      <c r="J330" t="s">
        <v>11976</v>
      </c>
      <c r="K330" t="s">
        <v>11969</v>
      </c>
      <c r="L330" t="s">
        <v>4622</v>
      </c>
      <c r="M330" t="s">
        <v>11977</v>
      </c>
      <c r="N330">
        <v>90000</v>
      </c>
      <c r="O330" t="s">
        <v>1032</v>
      </c>
      <c r="P330" t="s">
        <v>1033</v>
      </c>
      <c r="Q330" t="s">
        <v>11978</v>
      </c>
      <c r="R330">
        <v>3959952919</v>
      </c>
      <c r="S330" s="14">
        <v>46210</v>
      </c>
      <c r="T330" t="s">
        <v>11974</v>
      </c>
      <c r="U330" s="31">
        <v>46210.619155092594</v>
      </c>
      <c r="Y330" s="14">
        <v>46210</v>
      </c>
      <c r="Z330" t="s">
        <v>3583</v>
      </c>
      <c r="AA330" s="31">
        <v>46210.646840277775</v>
      </c>
      <c r="AK330" s="14">
        <v>46210</v>
      </c>
      <c r="AL330" t="s">
        <v>3583</v>
      </c>
      <c r="AM330" s="31">
        <v>46210.676724537036</v>
      </c>
      <c r="AQ330" s="31">
        <v>46210.676724537036</v>
      </c>
      <c r="AR330" s="14">
        <v>46210</v>
      </c>
      <c r="AS330" t="s">
        <v>3583</v>
      </c>
      <c r="AT330" t="s">
        <v>11969</v>
      </c>
      <c r="AU330" t="s">
        <v>677</v>
      </c>
      <c r="AV330" s="14">
        <v>46210</v>
      </c>
      <c r="AW330" t="s">
        <v>3583</v>
      </c>
      <c r="AX330" s="31">
        <v>46210.677268518521</v>
      </c>
      <c r="AY330" s="14">
        <v>46210</v>
      </c>
      <c r="AZ330" t="s">
        <v>933</v>
      </c>
      <c r="BA330" s="31">
        <v>46210.679780092592</v>
      </c>
      <c r="BB330" s="14">
        <v>46210</v>
      </c>
      <c r="BC330" t="s">
        <v>4684</v>
      </c>
      <c r="BD330" s="31">
        <v>46210.756851851853</v>
      </c>
      <c r="BE330" s="14">
        <v>46210</v>
      </c>
      <c r="BF330" t="s">
        <v>1028</v>
      </c>
      <c r="BG330" s="31">
        <v>46210.788541666669</v>
      </c>
      <c r="BH330" s="14">
        <v>46210</v>
      </c>
      <c r="BI330" t="s">
        <v>1028</v>
      </c>
      <c r="BJ330" s="31">
        <v>46210.791296296295</v>
      </c>
      <c r="BW330" s="14">
        <v>46210</v>
      </c>
      <c r="BX330" t="s">
        <v>1028</v>
      </c>
      <c r="BY330" s="31">
        <v>46210.799814814818</v>
      </c>
      <c r="BZ330" s="14">
        <v>46210</v>
      </c>
      <c r="CA330" t="s">
        <v>944</v>
      </c>
      <c r="CB330" s="31">
        <v>46210.803900462961</v>
      </c>
      <c r="CF330" s="14">
        <v>46210</v>
      </c>
      <c r="CG330" t="s">
        <v>2396</v>
      </c>
      <c r="CH330" s="31">
        <v>46210.847662037035</v>
      </c>
      <c r="CM330" s="4">
        <f t="shared" si="26"/>
        <v>46210.646840277775</v>
      </c>
      <c r="CN330">
        <f t="shared" si="27"/>
        <v>0</v>
      </c>
      <c r="CO330" t="str">
        <f>VLOOKUP(A330,Sheet1!$A$2:$B$221,2,0)</f>
        <v>East Zone</v>
      </c>
    </row>
    <row r="331" spans="1:93" x14ac:dyDescent="0.35">
      <c r="A331" t="s">
        <v>5210</v>
      </c>
      <c r="B331">
        <v>122</v>
      </c>
      <c r="C331" t="s">
        <v>9332</v>
      </c>
      <c r="D331" t="s">
        <v>678</v>
      </c>
      <c r="E331" t="s">
        <v>359</v>
      </c>
      <c r="F331" t="s">
        <v>360</v>
      </c>
      <c r="G331" t="s">
        <v>135</v>
      </c>
      <c r="H331" t="s">
        <v>5211</v>
      </c>
      <c r="I331">
        <v>349383</v>
      </c>
      <c r="J331" t="s">
        <v>5212</v>
      </c>
      <c r="K331" t="s">
        <v>5213</v>
      </c>
      <c r="L331" t="s">
        <v>4622</v>
      </c>
      <c r="M331" t="s">
        <v>5214</v>
      </c>
      <c r="N331">
        <v>85000</v>
      </c>
      <c r="O331" t="s">
        <v>5215</v>
      </c>
      <c r="P331" t="s">
        <v>5216</v>
      </c>
      <c r="Q331" t="s">
        <v>5217</v>
      </c>
      <c r="R331">
        <v>2508928900</v>
      </c>
      <c r="S331" s="14">
        <v>46204</v>
      </c>
      <c r="T331" t="s">
        <v>5218</v>
      </c>
      <c r="U331" s="31">
        <v>46204.425115740742</v>
      </c>
      <c r="AK331" s="14">
        <v>46204</v>
      </c>
      <c r="AL331" t="s">
        <v>1027</v>
      </c>
      <c r="AM331" s="31">
        <v>46204.448472222219</v>
      </c>
      <c r="AQ331" s="31">
        <v>46204.448472222219</v>
      </c>
      <c r="AR331" s="14">
        <v>46204</v>
      </c>
      <c r="AS331" t="s">
        <v>1027</v>
      </c>
      <c r="AT331" t="s">
        <v>360</v>
      </c>
      <c r="AU331" t="s">
        <v>678</v>
      </c>
      <c r="AV331" s="14">
        <v>46204</v>
      </c>
      <c r="AW331" t="s">
        <v>5218</v>
      </c>
      <c r="AX331" s="31">
        <v>46204.449733796297</v>
      </c>
      <c r="AY331" s="14">
        <v>46204</v>
      </c>
      <c r="AZ331" t="s">
        <v>933</v>
      </c>
      <c r="BA331" s="31">
        <v>46204.455451388887</v>
      </c>
      <c r="BB331" s="14">
        <v>46204</v>
      </c>
      <c r="BC331" t="s">
        <v>4657</v>
      </c>
      <c r="BD331" s="31">
        <v>46204.493657407409</v>
      </c>
      <c r="BE331" s="14">
        <v>46204</v>
      </c>
      <c r="BF331" t="s">
        <v>1028</v>
      </c>
      <c r="BG331" s="31">
        <v>46204.611655092594</v>
      </c>
      <c r="BH331" s="14">
        <v>46204</v>
      </c>
      <c r="BI331" t="s">
        <v>1028</v>
      </c>
      <c r="BJ331" s="31">
        <v>46204.61346064815</v>
      </c>
      <c r="BW331" s="14">
        <v>46204</v>
      </c>
      <c r="BX331" t="s">
        <v>1028</v>
      </c>
      <c r="BY331" s="31">
        <v>46204.620497685188</v>
      </c>
      <c r="BZ331" s="14">
        <v>46204</v>
      </c>
      <c r="CA331" t="s">
        <v>957</v>
      </c>
      <c r="CB331" s="31">
        <v>46204.642696759256</v>
      </c>
      <c r="CF331" s="14">
        <v>46205</v>
      </c>
      <c r="CG331" t="s">
        <v>2940</v>
      </c>
      <c r="CH331" s="31">
        <v>46205.810925925929</v>
      </c>
      <c r="CM331" s="4">
        <f t="shared" si="26"/>
        <v>46204.425115740742</v>
      </c>
      <c r="CN331">
        <f t="shared" si="27"/>
        <v>0</v>
      </c>
      <c r="CO331" t="str">
        <f>VLOOKUP(A331,Sheet1!$A$2:$B$221,2,0)</f>
        <v>East Zone</v>
      </c>
    </row>
    <row r="332" spans="1:93" x14ac:dyDescent="0.35">
      <c r="A332" t="s">
        <v>5210</v>
      </c>
      <c r="B332">
        <v>122</v>
      </c>
      <c r="C332" t="s">
        <v>9332</v>
      </c>
      <c r="D332" t="s">
        <v>678</v>
      </c>
      <c r="E332" t="s">
        <v>359</v>
      </c>
      <c r="F332" t="s">
        <v>360</v>
      </c>
      <c r="G332" t="s">
        <v>135</v>
      </c>
      <c r="H332" t="s">
        <v>10079</v>
      </c>
      <c r="I332">
        <v>735437</v>
      </c>
      <c r="J332" t="s">
        <v>991</v>
      </c>
      <c r="K332" t="s">
        <v>1674</v>
      </c>
      <c r="L332" t="s">
        <v>4622</v>
      </c>
      <c r="M332" t="s">
        <v>10080</v>
      </c>
      <c r="N332">
        <v>45000</v>
      </c>
      <c r="O332" t="s">
        <v>10081</v>
      </c>
      <c r="P332" t="s">
        <v>10082</v>
      </c>
      <c r="Q332" t="s">
        <v>980</v>
      </c>
      <c r="R332">
        <v>3287744007</v>
      </c>
      <c r="S332" s="14">
        <v>46195</v>
      </c>
      <c r="T332" t="s">
        <v>2940</v>
      </c>
      <c r="U332" s="31">
        <v>46195.822048611109</v>
      </c>
      <c r="Y332" s="14">
        <v>46205</v>
      </c>
      <c r="Z332" t="s">
        <v>10083</v>
      </c>
      <c r="AA332" s="31">
        <v>46205.673703703702</v>
      </c>
      <c r="AK332" s="14">
        <v>46209</v>
      </c>
      <c r="AL332" t="s">
        <v>1027</v>
      </c>
      <c r="AM332" s="31">
        <v>46209.637557870374</v>
      </c>
      <c r="AQ332" s="31">
        <v>46209.637557870374</v>
      </c>
      <c r="AR332" s="14">
        <v>46209</v>
      </c>
      <c r="AS332" t="s">
        <v>1027</v>
      </c>
      <c r="AT332" t="s">
        <v>360</v>
      </c>
      <c r="AU332" t="s">
        <v>678</v>
      </c>
      <c r="AV332" s="14">
        <v>46209</v>
      </c>
      <c r="AW332" t="s">
        <v>10083</v>
      </c>
      <c r="AX332" s="31">
        <v>46209.677303240744</v>
      </c>
      <c r="AY332" s="14">
        <v>46209</v>
      </c>
      <c r="AZ332" t="s">
        <v>933</v>
      </c>
      <c r="BA332" s="31">
        <v>46209.681342592594</v>
      </c>
      <c r="BB332" s="14">
        <v>46209</v>
      </c>
      <c r="BC332" t="s">
        <v>4663</v>
      </c>
      <c r="BD332" s="31">
        <v>46209.731712962966</v>
      </c>
      <c r="BE332" s="14">
        <v>46209</v>
      </c>
      <c r="BF332" t="s">
        <v>943</v>
      </c>
      <c r="BG332" s="31">
        <v>46209.741932870369</v>
      </c>
      <c r="BH332" s="14">
        <v>46209</v>
      </c>
      <c r="BI332" t="s">
        <v>943</v>
      </c>
      <c r="BJ332" s="31">
        <v>46209.752916666665</v>
      </c>
      <c r="BW332" s="14">
        <v>46209</v>
      </c>
      <c r="BX332" t="s">
        <v>943</v>
      </c>
      <c r="BY332" s="31">
        <v>46209.760601851849</v>
      </c>
      <c r="BZ332" s="14">
        <v>46209</v>
      </c>
      <c r="CA332" t="s">
        <v>944</v>
      </c>
      <c r="CB332" s="31">
        <v>46209.763460648152</v>
      </c>
      <c r="CF332" s="14">
        <v>46209</v>
      </c>
      <c r="CG332" t="s">
        <v>10084</v>
      </c>
      <c r="CH332" s="31">
        <v>46209.817962962959</v>
      </c>
      <c r="CM332" s="4">
        <f t="shared" si="26"/>
        <v>46205.673703703702</v>
      </c>
      <c r="CN332">
        <f t="shared" si="27"/>
        <v>4</v>
      </c>
      <c r="CO332" t="str">
        <f>VLOOKUP(A332,Sheet1!$A$2:$B$221,2,0)</f>
        <v>East Zone</v>
      </c>
    </row>
    <row r="333" spans="1:93" x14ac:dyDescent="0.35">
      <c r="A333" t="s">
        <v>5219</v>
      </c>
      <c r="B333">
        <v>136</v>
      </c>
      <c r="C333" t="s">
        <v>9332</v>
      </c>
      <c r="D333" t="s">
        <v>678</v>
      </c>
      <c r="E333" t="s">
        <v>417</v>
      </c>
      <c r="F333" t="s">
        <v>418</v>
      </c>
      <c r="G333" t="s">
        <v>135</v>
      </c>
      <c r="H333" t="s">
        <v>3908</v>
      </c>
      <c r="I333">
        <v>138733</v>
      </c>
      <c r="J333" t="s">
        <v>3910</v>
      </c>
      <c r="K333" t="s">
        <v>3911</v>
      </c>
      <c r="L333" t="s">
        <v>4622</v>
      </c>
      <c r="M333" t="s">
        <v>5220</v>
      </c>
      <c r="N333">
        <v>70000</v>
      </c>
      <c r="O333" t="s">
        <v>1029</v>
      </c>
      <c r="P333" t="s">
        <v>1030</v>
      </c>
      <c r="Q333" t="s">
        <v>3909</v>
      </c>
      <c r="R333">
        <v>9312577598</v>
      </c>
      <c r="S333" s="14">
        <v>46204</v>
      </c>
      <c r="T333" t="s">
        <v>1031</v>
      </c>
      <c r="U333" s="31">
        <v>46204.659548611111</v>
      </c>
      <c r="AK333" s="14">
        <v>46204</v>
      </c>
      <c r="AL333" t="s">
        <v>1031</v>
      </c>
      <c r="AM333" s="31">
        <v>46204.7341087963</v>
      </c>
      <c r="AQ333" s="31">
        <v>46204.7341087963</v>
      </c>
      <c r="AR333" s="14">
        <v>46204</v>
      </c>
      <c r="AS333" t="s">
        <v>1031</v>
      </c>
      <c r="AT333" t="s">
        <v>5221</v>
      </c>
      <c r="AU333" t="s">
        <v>677</v>
      </c>
      <c r="AV333" s="14">
        <v>46204</v>
      </c>
      <c r="AW333" t="s">
        <v>1031</v>
      </c>
      <c r="AX333" s="31">
        <v>46204.736203703702</v>
      </c>
      <c r="AY333" s="14">
        <v>46204</v>
      </c>
      <c r="AZ333" t="s">
        <v>933</v>
      </c>
      <c r="BA333" s="31">
        <v>46204.740115740744</v>
      </c>
      <c r="BB333" s="14">
        <v>46204</v>
      </c>
      <c r="BC333" t="s">
        <v>4969</v>
      </c>
      <c r="BD333" s="31">
        <v>46204.747858796298</v>
      </c>
      <c r="BE333" s="14">
        <v>46204</v>
      </c>
      <c r="BF333" t="s">
        <v>1028</v>
      </c>
      <c r="BG333" s="31">
        <v>46204.774953703702</v>
      </c>
      <c r="BH333" s="14">
        <v>46204</v>
      </c>
      <c r="BI333" t="s">
        <v>1028</v>
      </c>
      <c r="BJ333" s="31">
        <v>46204.775868055556</v>
      </c>
      <c r="BW333" s="14">
        <v>46204</v>
      </c>
      <c r="BX333" t="s">
        <v>1028</v>
      </c>
      <c r="BY333" s="31">
        <v>46204.786782407406</v>
      </c>
      <c r="BZ333" s="14">
        <v>46204</v>
      </c>
      <c r="CA333" t="s">
        <v>938</v>
      </c>
      <c r="CB333" s="31">
        <v>46204.792094907411</v>
      </c>
      <c r="CF333" s="14">
        <v>46204</v>
      </c>
      <c r="CG333" t="s">
        <v>1031</v>
      </c>
      <c r="CH333" s="31">
        <v>46204.843217592592</v>
      </c>
      <c r="CM333" s="4">
        <f t="shared" si="26"/>
        <v>46204.659548611111</v>
      </c>
      <c r="CN333">
        <f t="shared" si="27"/>
        <v>0</v>
      </c>
      <c r="CO333" t="str">
        <f>VLOOKUP(A333,Sheet1!$A$2:$B$221,2,0)</f>
        <v>East Zone</v>
      </c>
    </row>
    <row r="334" spans="1:93" x14ac:dyDescent="0.35">
      <c r="A334" t="s">
        <v>5219</v>
      </c>
      <c r="B334">
        <v>136</v>
      </c>
      <c r="C334" t="s">
        <v>9332</v>
      </c>
      <c r="D334" t="s">
        <v>678</v>
      </c>
      <c r="E334" t="s">
        <v>417</v>
      </c>
      <c r="F334" t="s">
        <v>418</v>
      </c>
      <c r="G334" t="s">
        <v>135</v>
      </c>
      <c r="H334" t="s">
        <v>5222</v>
      </c>
      <c r="I334">
        <v>225323</v>
      </c>
      <c r="J334" t="s">
        <v>5223</v>
      </c>
      <c r="K334" t="s">
        <v>5224</v>
      </c>
      <c r="L334" t="s">
        <v>4622</v>
      </c>
      <c r="M334" t="s">
        <v>5225</v>
      </c>
      <c r="N334">
        <v>90000</v>
      </c>
      <c r="O334" t="s">
        <v>1032</v>
      </c>
      <c r="P334" t="s">
        <v>1033</v>
      </c>
      <c r="Q334" t="s">
        <v>5226</v>
      </c>
      <c r="R334">
        <v>8295809422</v>
      </c>
      <c r="S334" s="14">
        <v>46202</v>
      </c>
      <c r="T334" t="s">
        <v>5227</v>
      </c>
      <c r="U334" s="31">
        <v>46202.438622685186</v>
      </c>
      <c r="AK334" s="14">
        <v>46204</v>
      </c>
      <c r="AL334" t="s">
        <v>1031</v>
      </c>
      <c r="AM334" s="31">
        <v>46204.570555555554</v>
      </c>
      <c r="AQ334" s="31">
        <v>46204.570555555554</v>
      </c>
      <c r="AR334" s="14">
        <v>46204</v>
      </c>
      <c r="AS334" t="s">
        <v>1031</v>
      </c>
      <c r="AT334" t="s">
        <v>5221</v>
      </c>
      <c r="AU334" t="s">
        <v>677</v>
      </c>
      <c r="AV334" s="14">
        <v>46204</v>
      </c>
      <c r="AW334" t="s">
        <v>5227</v>
      </c>
      <c r="AX334" s="31">
        <v>46204.574386574073</v>
      </c>
      <c r="AY334" s="14">
        <v>46204</v>
      </c>
      <c r="AZ334" t="s">
        <v>933</v>
      </c>
      <c r="BA334" s="31">
        <v>46204.578472222223</v>
      </c>
      <c r="BB334" s="14">
        <v>46204</v>
      </c>
      <c r="BC334" t="s">
        <v>4716</v>
      </c>
      <c r="BD334" s="31">
        <v>46204.588182870371</v>
      </c>
      <c r="BE334" s="14">
        <v>46204</v>
      </c>
      <c r="BF334" t="s">
        <v>943</v>
      </c>
      <c r="BG334" s="31">
        <v>46204.600057870368</v>
      </c>
      <c r="BH334" s="14">
        <v>46204</v>
      </c>
      <c r="BI334" t="s">
        <v>943</v>
      </c>
      <c r="BJ334" s="31">
        <v>46204.634479166663</v>
      </c>
      <c r="BW334" s="14">
        <v>46204</v>
      </c>
      <c r="BX334" t="s">
        <v>943</v>
      </c>
      <c r="BY334" s="31">
        <v>46204.637916666667</v>
      </c>
      <c r="BZ334" s="14">
        <v>46204</v>
      </c>
      <c r="CA334" t="s">
        <v>938</v>
      </c>
      <c r="CB334" s="31">
        <v>46204.642824074072</v>
      </c>
      <c r="CF334" s="14">
        <v>46204</v>
      </c>
      <c r="CG334" t="s">
        <v>5228</v>
      </c>
      <c r="CH334" s="31">
        <v>46204.727361111109</v>
      </c>
      <c r="CM334" s="4">
        <f t="shared" ref="CM334:CM341" si="28">IF(AJ334&lt;&gt;"",AJ334,IF(AG334&lt;&gt;"",AG334,IF(AD334&lt;&gt;"",AD334,IF(AA334&lt;&gt;"",AA334,U334))))</f>
        <v>46202.438622685186</v>
      </c>
      <c r="CN334">
        <f t="shared" ref="CN334:CN341" si="29">AK334-INT(CM334)</f>
        <v>2</v>
      </c>
      <c r="CO334" t="str">
        <f>VLOOKUP(A334,Sheet1!$A$2:$B$221,2,0)</f>
        <v>East Zone</v>
      </c>
    </row>
    <row r="335" spans="1:93" x14ac:dyDescent="0.35">
      <c r="A335" t="s">
        <v>5219</v>
      </c>
      <c r="B335">
        <v>136</v>
      </c>
      <c r="C335" t="s">
        <v>9332</v>
      </c>
      <c r="D335" t="s">
        <v>678</v>
      </c>
      <c r="E335" t="s">
        <v>417</v>
      </c>
      <c r="F335" t="s">
        <v>418</v>
      </c>
      <c r="G335" t="s">
        <v>135</v>
      </c>
      <c r="H335" t="s">
        <v>5229</v>
      </c>
      <c r="I335">
        <v>279718</v>
      </c>
      <c r="J335" t="s">
        <v>2491</v>
      </c>
      <c r="K335" t="s">
        <v>2492</v>
      </c>
      <c r="L335" t="s">
        <v>4622</v>
      </c>
      <c r="M335" t="s">
        <v>10085</v>
      </c>
      <c r="N335">
        <v>50000</v>
      </c>
      <c r="O335" t="s">
        <v>9497</v>
      </c>
      <c r="P335" t="s">
        <v>9498</v>
      </c>
      <c r="Q335" t="s">
        <v>968</v>
      </c>
      <c r="R335">
        <v>1285981622</v>
      </c>
      <c r="S335" s="14">
        <v>46206</v>
      </c>
      <c r="T335" t="s">
        <v>5232</v>
      </c>
      <c r="U335" s="31">
        <v>46206.78466435185</v>
      </c>
      <c r="AK335" s="14">
        <v>46209</v>
      </c>
      <c r="AL335" t="s">
        <v>2397</v>
      </c>
      <c r="AM335" s="31">
        <v>46209.52815972222</v>
      </c>
      <c r="AQ335" s="31">
        <v>46209.52815972222</v>
      </c>
      <c r="AR335" s="14">
        <v>46209</v>
      </c>
      <c r="AS335" t="s">
        <v>2397</v>
      </c>
      <c r="AT335" t="s">
        <v>418</v>
      </c>
      <c r="AU335" t="s">
        <v>678</v>
      </c>
      <c r="AV335" s="14">
        <v>46209</v>
      </c>
      <c r="AW335" t="s">
        <v>5228</v>
      </c>
      <c r="AX335" s="31">
        <v>46209.592141203706</v>
      </c>
      <c r="AY335" s="14">
        <v>46209</v>
      </c>
      <c r="AZ335" t="s">
        <v>933</v>
      </c>
      <c r="BA335" s="31">
        <v>46209.599756944444</v>
      </c>
      <c r="BB335" s="14">
        <v>46209</v>
      </c>
      <c r="BC335" t="s">
        <v>4669</v>
      </c>
      <c r="BD335" s="31">
        <v>46209.680949074071</v>
      </c>
      <c r="BE335" s="14">
        <v>46209</v>
      </c>
      <c r="BF335" t="s">
        <v>943</v>
      </c>
      <c r="BG335" s="31">
        <v>46209.709039351852</v>
      </c>
      <c r="BH335" s="14">
        <v>46209</v>
      </c>
      <c r="BI335" t="s">
        <v>943</v>
      </c>
      <c r="BJ335" s="31">
        <v>46209.712337962963</v>
      </c>
      <c r="BW335" s="14">
        <v>46209</v>
      </c>
      <c r="BX335" t="s">
        <v>943</v>
      </c>
      <c r="BY335" s="31">
        <v>46209.723657407405</v>
      </c>
      <c r="BZ335" s="14">
        <v>46209</v>
      </c>
      <c r="CA335" t="s">
        <v>944</v>
      </c>
      <c r="CB335" s="31">
        <v>46209.726585648146</v>
      </c>
      <c r="CF335" s="14">
        <v>46209</v>
      </c>
      <c r="CG335" t="s">
        <v>5228</v>
      </c>
      <c r="CH335" s="31">
        <v>46209.822094907409</v>
      </c>
      <c r="CM335" s="4">
        <f t="shared" si="28"/>
        <v>46206.78466435185</v>
      </c>
      <c r="CN335">
        <f t="shared" si="29"/>
        <v>3</v>
      </c>
      <c r="CO335" t="str">
        <f>VLOOKUP(A335,Sheet1!$A$2:$B$221,2,0)</f>
        <v>East Zone</v>
      </c>
    </row>
    <row r="336" spans="1:93" x14ac:dyDescent="0.35">
      <c r="A336" t="s">
        <v>5219</v>
      </c>
      <c r="B336">
        <v>136</v>
      </c>
      <c r="C336" t="s">
        <v>9332</v>
      </c>
      <c r="D336" t="s">
        <v>678</v>
      </c>
      <c r="E336" t="s">
        <v>417</v>
      </c>
      <c r="F336" t="s">
        <v>418</v>
      </c>
      <c r="G336" t="s">
        <v>135</v>
      </c>
      <c r="H336" t="s">
        <v>5229</v>
      </c>
      <c r="I336">
        <v>279718</v>
      </c>
      <c r="J336" t="s">
        <v>2491</v>
      </c>
      <c r="K336" t="s">
        <v>2492</v>
      </c>
      <c r="L336" t="s">
        <v>4622</v>
      </c>
      <c r="M336" t="s">
        <v>5230</v>
      </c>
      <c r="N336">
        <v>45000</v>
      </c>
      <c r="O336" t="s">
        <v>1036</v>
      </c>
      <c r="P336" t="s">
        <v>1037</v>
      </c>
      <c r="Q336" t="s">
        <v>5231</v>
      </c>
      <c r="R336">
        <v>4083834183</v>
      </c>
      <c r="S336" s="14">
        <v>46202</v>
      </c>
      <c r="T336" t="s">
        <v>5232</v>
      </c>
      <c r="U336" s="31">
        <v>46202.727395833332</v>
      </c>
      <c r="AK336" s="14">
        <v>46205</v>
      </c>
      <c r="AL336" t="s">
        <v>2397</v>
      </c>
      <c r="AM336" s="31">
        <v>46205.579155092593</v>
      </c>
      <c r="AQ336" s="31">
        <v>46205.579155092593</v>
      </c>
      <c r="AR336" s="14">
        <v>46205</v>
      </c>
      <c r="AS336" t="s">
        <v>2397</v>
      </c>
      <c r="AT336" t="s">
        <v>418</v>
      </c>
      <c r="AU336" t="s">
        <v>678</v>
      </c>
      <c r="AV336" s="14">
        <v>46205</v>
      </c>
      <c r="AW336" t="s">
        <v>1031</v>
      </c>
      <c r="AX336" s="31">
        <v>46205.606458333335</v>
      </c>
      <c r="AY336" s="14">
        <v>46205</v>
      </c>
      <c r="AZ336" t="s">
        <v>933</v>
      </c>
      <c r="BA336" s="31">
        <v>46205.613483796296</v>
      </c>
      <c r="BB336" s="14">
        <v>46205</v>
      </c>
      <c r="BC336" t="s">
        <v>5233</v>
      </c>
      <c r="BD336" s="31">
        <v>46205.638298611113</v>
      </c>
      <c r="BE336" s="14">
        <v>46205</v>
      </c>
      <c r="BF336" t="s">
        <v>1028</v>
      </c>
      <c r="BG336" s="31">
        <v>46205.690844907411</v>
      </c>
      <c r="BH336" s="14">
        <v>46205</v>
      </c>
      <c r="BI336" t="s">
        <v>1028</v>
      </c>
      <c r="BJ336" s="31">
        <v>46205.69159722222</v>
      </c>
      <c r="BW336" s="14">
        <v>46205</v>
      </c>
      <c r="BX336" t="s">
        <v>1028</v>
      </c>
      <c r="BY336" s="31">
        <v>46205.703564814816</v>
      </c>
      <c r="BZ336" s="14">
        <v>46205</v>
      </c>
      <c r="CA336" t="s">
        <v>957</v>
      </c>
      <c r="CB336" s="31">
        <v>46205.710312499999</v>
      </c>
      <c r="CF336" s="14">
        <v>46205</v>
      </c>
      <c r="CG336" t="s">
        <v>1031</v>
      </c>
      <c r="CH336" s="31">
        <v>46205.803993055553</v>
      </c>
      <c r="CM336" s="4">
        <f t="shared" si="28"/>
        <v>46202.727395833332</v>
      </c>
      <c r="CN336">
        <f t="shared" si="29"/>
        <v>3</v>
      </c>
      <c r="CO336" t="str">
        <f>VLOOKUP(A336,Sheet1!$A$2:$B$221,2,0)</f>
        <v>East Zone</v>
      </c>
    </row>
    <row r="337" spans="1:93" x14ac:dyDescent="0.35">
      <c r="A337" t="s">
        <v>5219</v>
      </c>
      <c r="B337">
        <v>136</v>
      </c>
      <c r="C337" t="s">
        <v>9332</v>
      </c>
      <c r="D337" t="s">
        <v>678</v>
      </c>
      <c r="E337" t="s">
        <v>417</v>
      </c>
      <c r="F337" t="s">
        <v>418</v>
      </c>
      <c r="G337" t="s">
        <v>135</v>
      </c>
      <c r="H337" t="s">
        <v>5234</v>
      </c>
      <c r="I337">
        <v>296143</v>
      </c>
      <c r="J337" t="s">
        <v>2491</v>
      </c>
      <c r="K337" t="s">
        <v>2492</v>
      </c>
      <c r="L337" t="s">
        <v>4622</v>
      </c>
      <c r="M337" t="s">
        <v>5235</v>
      </c>
      <c r="N337">
        <v>45000</v>
      </c>
      <c r="O337" t="s">
        <v>1036</v>
      </c>
      <c r="P337" t="s">
        <v>1037</v>
      </c>
      <c r="Q337" t="s">
        <v>5236</v>
      </c>
      <c r="R337">
        <v>3592864062</v>
      </c>
      <c r="S337" s="14">
        <v>46205</v>
      </c>
      <c r="T337" t="s">
        <v>1031</v>
      </c>
      <c r="U337" s="31">
        <v>46205.489328703705</v>
      </c>
      <c r="AB337" s="14">
        <v>46205</v>
      </c>
      <c r="AC337" t="s">
        <v>5232</v>
      </c>
      <c r="AD337" s="31">
        <v>46205.494201388887</v>
      </c>
      <c r="AK337" s="14">
        <v>46205</v>
      </c>
      <c r="AL337" t="s">
        <v>2397</v>
      </c>
      <c r="AM337" s="31">
        <v>46205.634733796294</v>
      </c>
      <c r="AQ337" s="31">
        <v>46205.634733796294</v>
      </c>
      <c r="AR337" s="14">
        <v>46205</v>
      </c>
      <c r="AS337" t="s">
        <v>2397</v>
      </c>
      <c r="AT337" t="s">
        <v>418</v>
      </c>
      <c r="AU337" t="s">
        <v>678</v>
      </c>
      <c r="AV337" s="14">
        <v>46205</v>
      </c>
      <c r="AW337" t="s">
        <v>1031</v>
      </c>
      <c r="AX337" s="31">
        <v>46205.636817129627</v>
      </c>
      <c r="AY337" s="14">
        <v>46205</v>
      </c>
      <c r="AZ337" t="s">
        <v>933</v>
      </c>
      <c r="BA337" s="31">
        <v>46205.644328703704</v>
      </c>
      <c r="BB337" s="14">
        <v>46205</v>
      </c>
      <c r="BC337" t="s">
        <v>4663</v>
      </c>
      <c r="BD337" s="31">
        <v>46205.682546296295</v>
      </c>
      <c r="BE337" s="14">
        <v>46205</v>
      </c>
      <c r="BF337" t="s">
        <v>1028</v>
      </c>
      <c r="BG337" s="31">
        <v>46205.746018518519</v>
      </c>
      <c r="BH337" s="14">
        <v>46205</v>
      </c>
      <c r="BI337" t="s">
        <v>1028</v>
      </c>
      <c r="BJ337" s="31">
        <v>46205.747314814813</v>
      </c>
      <c r="BW337" s="14">
        <v>46205</v>
      </c>
      <c r="BX337" t="s">
        <v>1028</v>
      </c>
      <c r="BY337" s="31">
        <v>46205.756331018521</v>
      </c>
      <c r="BZ337" s="14">
        <v>46205</v>
      </c>
      <c r="CA337" t="s">
        <v>944</v>
      </c>
      <c r="CB337" s="31">
        <v>46205.762488425928</v>
      </c>
      <c r="CF337" s="14">
        <v>46205</v>
      </c>
      <c r="CG337" t="s">
        <v>1031</v>
      </c>
      <c r="CH337" s="31">
        <v>46205.837465277778</v>
      </c>
      <c r="CM337" s="4">
        <f t="shared" si="28"/>
        <v>46205.494201388887</v>
      </c>
      <c r="CN337">
        <f t="shared" si="29"/>
        <v>0</v>
      </c>
      <c r="CO337" t="str">
        <f>VLOOKUP(A337,Sheet1!$A$2:$B$221,2,0)</f>
        <v>East Zone</v>
      </c>
    </row>
    <row r="338" spans="1:93" x14ac:dyDescent="0.35">
      <c r="A338" t="s">
        <v>5219</v>
      </c>
      <c r="B338">
        <v>136</v>
      </c>
      <c r="C338" t="s">
        <v>9332</v>
      </c>
      <c r="D338" t="s">
        <v>678</v>
      </c>
      <c r="E338" t="s">
        <v>417</v>
      </c>
      <c r="F338" t="s">
        <v>418</v>
      </c>
      <c r="G338" t="s">
        <v>135</v>
      </c>
      <c r="H338" t="s">
        <v>5237</v>
      </c>
      <c r="I338">
        <v>307503</v>
      </c>
      <c r="J338" t="s">
        <v>5223</v>
      </c>
      <c r="K338" t="s">
        <v>5224</v>
      </c>
      <c r="L338" t="s">
        <v>4622</v>
      </c>
      <c r="M338" t="s">
        <v>5238</v>
      </c>
      <c r="N338">
        <v>60000</v>
      </c>
      <c r="O338" t="s">
        <v>1038</v>
      </c>
      <c r="P338" t="s">
        <v>1039</v>
      </c>
      <c r="Q338" t="s">
        <v>5239</v>
      </c>
      <c r="R338">
        <v>3166755723</v>
      </c>
      <c r="S338" s="14">
        <v>46206</v>
      </c>
      <c r="T338" t="s">
        <v>5227</v>
      </c>
      <c r="U338" s="31">
        <v>46206.425659722219</v>
      </c>
      <c r="AK338" s="14">
        <v>46206</v>
      </c>
      <c r="AL338" t="s">
        <v>1031</v>
      </c>
      <c r="AM338" s="31">
        <v>46206.509293981479</v>
      </c>
      <c r="AQ338" s="31">
        <v>46206.509293981479</v>
      </c>
      <c r="AR338" s="14">
        <v>46206</v>
      </c>
      <c r="AS338" t="s">
        <v>1031</v>
      </c>
      <c r="AT338" t="s">
        <v>5221</v>
      </c>
      <c r="AU338" t="s">
        <v>677</v>
      </c>
      <c r="AV338" s="14">
        <v>46206</v>
      </c>
      <c r="AW338" t="s">
        <v>1031</v>
      </c>
      <c r="AX338" s="31">
        <v>46206.510011574072</v>
      </c>
      <c r="AY338" s="14">
        <v>46206</v>
      </c>
      <c r="AZ338" t="s">
        <v>933</v>
      </c>
      <c r="BA338" s="31">
        <v>46206.521921296298</v>
      </c>
      <c r="BB338" s="14">
        <v>46206</v>
      </c>
      <c r="BC338" t="s">
        <v>4633</v>
      </c>
      <c r="BD338" s="31">
        <v>46206.595752314817</v>
      </c>
      <c r="BE338" s="14">
        <v>46206</v>
      </c>
      <c r="BF338" t="s">
        <v>943</v>
      </c>
      <c r="BG338" s="31">
        <v>46206.641851851855</v>
      </c>
      <c r="BH338" s="14">
        <v>46206</v>
      </c>
      <c r="BI338" t="s">
        <v>1028</v>
      </c>
      <c r="BJ338" s="31">
        <v>46206.723240740743</v>
      </c>
      <c r="BK338" s="14">
        <v>46206</v>
      </c>
      <c r="BL338" t="s">
        <v>943</v>
      </c>
      <c r="BM338" s="31">
        <v>46206.650509259256</v>
      </c>
      <c r="BW338" s="14">
        <v>46206</v>
      </c>
      <c r="BX338" t="s">
        <v>1028</v>
      </c>
      <c r="BY338" s="31">
        <v>46206.73064814815</v>
      </c>
      <c r="BZ338" s="14">
        <v>46206</v>
      </c>
      <c r="CA338" t="s">
        <v>944</v>
      </c>
      <c r="CB338" s="31">
        <v>46206.762650462966</v>
      </c>
      <c r="CF338" s="14">
        <v>46206</v>
      </c>
      <c r="CG338" t="s">
        <v>1031</v>
      </c>
      <c r="CH338" s="31">
        <v>46206.776828703703</v>
      </c>
      <c r="CM338" s="4">
        <f t="shared" si="28"/>
        <v>46206.425659722219</v>
      </c>
      <c r="CN338">
        <f t="shared" si="29"/>
        <v>0</v>
      </c>
      <c r="CO338" t="str">
        <f>VLOOKUP(A338,Sheet1!$A$2:$B$221,2,0)</f>
        <v>East Zone</v>
      </c>
    </row>
    <row r="339" spans="1:93" x14ac:dyDescent="0.35">
      <c r="A339" t="s">
        <v>5219</v>
      </c>
      <c r="B339">
        <v>136</v>
      </c>
      <c r="C339" t="s">
        <v>9332</v>
      </c>
      <c r="D339" t="s">
        <v>678</v>
      </c>
      <c r="E339" t="s">
        <v>417</v>
      </c>
      <c r="F339" t="s">
        <v>418</v>
      </c>
      <c r="G339" t="s">
        <v>135</v>
      </c>
      <c r="H339" t="s">
        <v>5237</v>
      </c>
      <c r="I339">
        <v>307503</v>
      </c>
      <c r="J339" t="s">
        <v>5223</v>
      </c>
      <c r="K339" t="s">
        <v>5224</v>
      </c>
      <c r="L339" t="s">
        <v>4622</v>
      </c>
      <c r="M339" t="s">
        <v>5240</v>
      </c>
      <c r="N339">
        <v>50000</v>
      </c>
      <c r="O339" t="s">
        <v>1034</v>
      </c>
      <c r="P339" t="s">
        <v>1035</v>
      </c>
      <c r="Q339" t="s">
        <v>5236</v>
      </c>
      <c r="R339">
        <v>1437727010</v>
      </c>
      <c r="S339" s="14">
        <v>46205</v>
      </c>
      <c r="T339" t="s">
        <v>5227</v>
      </c>
      <c r="U339" s="31">
        <v>46205.405671296299</v>
      </c>
      <c r="AK339" s="14">
        <v>46205</v>
      </c>
      <c r="AL339" t="s">
        <v>1031</v>
      </c>
      <c r="AM339" s="31">
        <v>46205.526238425926</v>
      </c>
      <c r="AQ339" s="31">
        <v>46205.526238425926</v>
      </c>
      <c r="AR339" s="14">
        <v>46205</v>
      </c>
      <c r="AS339" t="s">
        <v>1031</v>
      </c>
      <c r="AT339" t="s">
        <v>5221</v>
      </c>
      <c r="AU339" t="s">
        <v>677</v>
      </c>
      <c r="AV339" s="14">
        <v>46205</v>
      </c>
      <c r="AW339" t="s">
        <v>5227</v>
      </c>
      <c r="AX339" s="31">
        <v>46205.543067129627</v>
      </c>
      <c r="AY339" s="14">
        <v>46205</v>
      </c>
      <c r="AZ339" t="s">
        <v>933</v>
      </c>
      <c r="BA339" s="31">
        <v>46205.568958333337</v>
      </c>
      <c r="BB339" s="14">
        <v>46205</v>
      </c>
      <c r="BC339" t="s">
        <v>4669</v>
      </c>
      <c r="BD339" s="31">
        <v>46205.607870370368</v>
      </c>
      <c r="BE339" s="14">
        <v>46205</v>
      </c>
      <c r="BF339" t="s">
        <v>1028</v>
      </c>
      <c r="BG339" s="31">
        <v>46205.63894675926</v>
      </c>
      <c r="BH339" s="14">
        <v>46205</v>
      </c>
      <c r="BI339" t="s">
        <v>1028</v>
      </c>
      <c r="BJ339" s="31">
        <v>46205.728773148148</v>
      </c>
      <c r="BK339" s="14">
        <v>46205</v>
      </c>
      <c r="BL339" t="s">
        <v>1028</v>
      </c>
      <c r="BM339" s="31">
        <v>46205.642384259256</v>
      </c>
      <c r="BW339" s="14">
        <v>46205</v>
      </c>
      <c r="BX339" t="s">
        <v>1028</v>
      </c>
      <c r="BY339" s="31">
        <v>46205.735138888886</v>
      </c>
      <c r="BZ339" s="14">
        <v>46205</v>
      </c>
      <c r="CA339" t="s">
        <v>938</v>
      </c>
      <c r="CB339" s="31">
        <v>46205.750104166669</v>
      </c>
      <c r="CF339" s="14">
        <v>46205</v>
      </c>
      <c r="CG339" t="s">
        <v>1031</v>
      </c>
      <c r="CH339" s="31">
        <v>46205.78696759259</v>
      </c>
      <c r="CM339" s="4">
        <f t="shared" si="28"/>
        <v>46205.405671296299</v>
      </c>
      <c r="CN339">
        <f t="shared" si="29"/>
        <v>0</v>
      </c>
      <c r="CO339" t="str">
        <f>VLOOKUP(A339,Sheet1!$A$2:$B$221,2,0)</f>
        <v>East Zone</v>
      </c>
    </row>
    <row r="340" spans="1:93" x14ac:dyDescent="0.35">
      <c r="A340" t="s">
        <v>5219</v>
      </c>
      <c r="B340">
        <v>136</v>
      </c>
      <c r="C340" t="s">
        <v>9332</v>
      </c>
      <c r="D340" t="s">
        <v>678</v>
      </c>
      <c r="E340" t="s">
        <v>417</v>
      </c>
      <c r="F340" t="s">
        <v>418</v>
      </c>
      <c r="G340" t="s">
        <v>135</v>
      </c>
      <c r="H340" t="s">
        <v>5241</v>
      </c>
      <c r="I340">
        <v>337144</v>
      </c>
      <c r="J340" t="s">
        <v>4546</v>
      </c>
      <c r="K340" t="s">
        <v>4547</v>
      </c>
      <c r="L340" t="s">
        <v>4622</v>
      </c>
      <c r="M340" t="s">
        <v>5242</v>
      </c>
      <c r="N340">
        <v>45000</v>
      </c>
      <c r="O340" t="s">
        <v>1036</v>
      </c>
      <c r="P340" t="s">
        <v>1037</v>
      </c>
      <c r="Q340" t="s">
        <v>5243</v>
      </c>
      <c r="R340">
        <v>5472080756</v>
      </c>
      <c r="S340" s="14">
        <v>46205</v>
      </c>
      <c r="T340" t="s">
        <v>5244</v>
      </c>
      <c r="U340" s="31">
        <v>46205.661666666667</v>
      </c>
      <c r="AK340" s="14">
        <v>46205</v>
      </c>
      <c r="AL340" t="s">
        <v>2397</v>
      </c>
      <c r="AM340" s="31">
        <v>46205.695740740739</v>
      </c>
      <c r="AQ340" s="31">
        <v>46205.695740740739</v>
      </c>
      <c r="AR340" s="14">
        <v>46205</v>
      </c>
      <c r="AS340" t="s">
        <v>2397</v>
      </c>
      <c r="AT340" t="s">
        <v>418</v>
      </c>
      <c r="AU340" t="s">
        <v>678</v>
      </c>
      <c r="AV340" s="14">
        <v>46205</v>
      </c>
      <c r="AW340" t="s">
        <v>5228</v>
      </c>
      <c r="AX340" s="31">
        <v>46205.699502314812</v>
      </c>
      <c r="AY340" s="14">
        <v>46205</v>
      </c>
      <c r="AZ340" t="s">
        <v>933</v>
      </c>
      <c r="BA340" s="31">
        <v>46205.713969907411</v>
      </c>
      <c r="BB340" s="14">
        <v>46205</v>
      </c>
      <c r="BC340" t="s">
        <v>4663</v>
      </c>
      <c r="BD340" s="31">
        <v>46205.747928240744</v>
      </c>
      <c r="BE340" s="14">
        <v>46205</v>
      </c>
      <c r="BF340" t="s">
        <v>943</v>
      </c>
      <c r="BG340" s="31">
        <v>46205.781076388892</v>
      </c>
      <c r="BH340" s="14">
        <v>46205</v>
      </c>
      <c r="BI340" t="s">
        <v>943</v>
      </c>
      <c r="BJ340" s="31">
        <v>46205.782106481478</v>
      </c>
      <c r="BW340" s="14">
        <v>46205</v>
      </c>
      <c r="BX340" t="s">
        <v>943</v>
      </c>
      <c r="BY340" s="31">
        <v>46205.786909722221</v>
      </c>
      <c r="BZ340" s="14">
        <v>46205</v>
      </c>
      <c r="CA340" t="s">
        <v>938</v>
      </c>
      <c r="CB340" s="31">
        <v>46205.800300925926</v>
      </c>
      <c r="CF340" s="14">
        <v>46205</v>
      </c>
      <c r="CG340" t="s">
        <v>1031</v>
      </c>
      <c r="CH340" s="31">
        <v>46205.823831018519</v>
      </c>
      <c r="CM340" s="4">
        <f t="shared" si="28"/>
        <v>46205.661666666667</v>
      </c>
      <c r="CN340">
        <f t="shared" si="29"/>
        <v>0</v>
      </c>
      <c r="CO340" t="str">
        <f>VLOOKUP(A340,Sheet1!$A$2:$B$221,2,0)</f>
        <v>East Zone</v>
      </c>
    </row>
    <row r="341" spans="1:93" x14ac:dyDescent="0.35">
      <c r="A341" t="s">
        <v>5219</v>
      </c>
      <c r="B341">
        <v>136</v>
      </c>
      <c r="C341" t="s">
        <v>9332</v>
      </c>
      <c r="D341" t="s">
        <v>678</v>
      </c>
      <c r="E341" t="s">
        <v>417</v>
      </c>
      <c r="F341" t="s">
        <v>418</v>
      </c>
      <c r="G341" t="s">
        <v>135</v>
      </c>
      <c r="H341" t="s">
        <v>11979</v>
      </c>
      <c r="I341">
        <v>400390</v>
      </c>
      <c r="J341" t="s">
        <v>5250</v>
      </c>
      <c r="K341" t="s">
        <v>5251</v>
      </c>
      <c r="L341" t="s">
        <v>4622</v>
      </c>
      <c r="M341" t="s">
        <v>11980</v>
      </c>
      <c r="N341">
        <v>50000</v>
      </c>
      <c r="O341" t="s">
        <v>1134</v>
      </c>
      <c r="P341" t="s">
        <v>1135</v>
      </c>
      <c r="Q341" t="s">
        <v>984</v>
      </c>
      <c r="R341">
        <v>6390257144</v>
      </c>
      <c r="S341" s="14">
        <v>46210</v>
      </c>
      <c r="T341" t="s">
        <v>5254</v>
      </c>
      <c r="U341" s="31">
        <v>46210.649363425924</v>
      </c>
      <c r="AK341" s="14">
        <v>46210</v>
      </c>
      <c r="AL341" t="s">
        <v>2397</v>
      </c>
      <c r="AM341" s="31">
        <v>46210.745648148149</v>
      </c>
      <c r="AQ341" s="31">
        <v>46210.745648148149</v>
      </c>
      <c r="AR341" s="14">
        <v>46210</v>
      </c>
      <c r="AS341" t="s">
        <v>2397</v>
      </c>
      <c r="AT341" t="s">
        <v>418</v>
      </c>
      <c r="AU341" t="s">
        <v>678</v>
      </c>
      <c r="AV341" s="14">
        <v>46210</v>
      </c>
      <c r="AW341" t="s">
        <v>5254</v>
      </c>
      <c r="AX341" s="31">
        <v>46210.749664351853</v>
      </c>
      <c r="AY341" s="14">
        <v>46210</v>
      </c>
      <c r="AZ341" t="s">
        <v>933</v>
      </c>
      <c r="BA341" s="31">
        <v>46210.752604166664</v>
      </c>
      <c r="BB341" s="14">
        <v>46210</v>
      </c>
      <c r="BC341" t="s">
        <v>4701</v>
      </c>
      <c r="BD341" s="31">
        <v>46210.760208333333</v>
      </c>
      <c r="BE341" s="14">
        <v>46210</v>
      </c>
      <c r="BF341" t="s">
        <v>1028</v>
      </c>
      <c r="BG341" s="31">
        <v>46210.794386574074</v>
      </c>
      <c r="BH341" s="14">
        <v>46210</v>
      </c>
      <c r="BI341" t="s">
        <v>1028</v>
      </c>
      <c r="BJ341" s="31">
        <v>46210.795520833337</v>
      </c>
      <c r="BW341" s="14">
        <v>46210</v>
      </c>
      <c r="BX341" t="s">
        <v>1028</v>
      </c>
      <c r="BY341" s="31">
        <v>46210.800567129627</v>
      </c>
      <c r="BZ341" s="14">
        <v>46210</v>
      </c>
      <c r="CA341" t="s">
        <v>944</v>
      </c>
      <c r="CB341" s="31">
        <v>46210.803032407406</v>
      </c>
      <c r="CF341" s="14">
        <v>46210</v>
      </c>
      <c r="CG341" t="s">
        <v>1031</v>
      </c>
      <c r="CH341" s="31">
        <v>46210.823368055557</v>
      </c>
      <c r="CM341" s="4">
        <f t="shared" si="28"/>
        <v>46210.649363425924</v>
      </c>
      <c r="CN341">
        <f t="shared" si="29"/>
        <v>0</v>
      </c>
      <c r="CO341" t="str">
        <f>VLOOKUP(A341,Sheet1!$A$2:$B$221,2,0)</f>
        <v>East Zone</v>
      </c>
    </row>
    <row r="342" spans="1:93" x14ac:dyDescent="0.35">
      <c r="A342" t="s">
        <v>5219</v>
      </c>
      <c r="B342">
        <v>136</v>
      </c>
      <c r="C342" t="s">
        <v>9332</v>
      </c>
      <c r="D342" t="s">
        <v>678</v>
      </c>
      <c r="E342" t="s">
        <v>417</v>
      </c>
      <c r="F342" t="s">
        <v>418</v>
      </c>
      <c r="G342" t="s">
        <v>135</v>
      </c>
      <c r="H342" t="s">
        <v>10086</v>
      </c>
      <c r="I342">
        <v>457042</v>
      </c>
      <c r="J342" t="s">
        <v>5653</v>
      </c>
      <c r="K342" t="s">
        <v>10087</v>
      </c>
      <c r="L342" t="s">
        <v>4622</v>
      </c>
      <c r="M342" t="s">
        <v>10088</v>
      </c>
      <c r="N342">
        <v>35000</v>
      </c>
      <c r="O342" t="s">
        <v>10089</v>
      </c>
      <c r="P342" t="s">
        <v>10090</v>
      </c>
      <c r="Q342" t="s">
        <v>4280</v>
      </c>
      <c r="R342">
        <v>6685512517</v>
      </c>
      <c r="S342" s="14">
        <v>46206</v>
      </c>
      <c r="T342" t="s">
        <v>5228</v>
      </c>
      <c r="U342" s="31">
        <v>46206.681400462963</v>
      </c>
      <c r="Y342" s="14">
        <v>46206</v>
      </c>
      <c r="Z342" t="s">
        <v>5228</v>
      </c>
      <c r="AA342" s="31">
        <v>46206.696805555555</v>
      </c>
      <c r="AK342" s="14">
        <v>46209</v>
      </c>
      <c r="AL342" t="s">
        <v>2397</v>
      </c>
      <c r="AM342" s="31">
        <v>46209.437094907407</v>
      </c>
      <c r="AQ342" s="31">
        <v>46209.437094907407</v>
      </c>
      <c r="AR342" s="14">
        <v>46209</v>
      </c>
      <c r="AS342" t="s">
        <v>2397</v>
      </c>
      <c r="AT342" t="s">
        <v>418</v>
      </c>
      <c r="AU342" t="s">
        <v>678</v>
      </c>
      <c r="AV342" s="14">
        <v>46209</v>
      </c>
      <c r="AW342" t="s">
        <v>5228</v>
      </c>
      <c r="AX342" s="31">
        <v>46209.564837962964</v>
      </c>
      <c r="AY342" s="14">
        <v>46209</v>
      </c>
      <c r="AZ342" t="s">
        <v>933</v>
      </c>
      <c r="BA342" s="31">
        <v>46209.57136574074</v>
      </c>
      <c r="BB342" s="14">
        <v>46209</v>
      </c>
      <c r="BC342" t="s">
        <v>4633</v>
      </c>
      <c r="BD342" s="31">
        <v>46209.59447916667</v>
      </c>
      <c r="BE342" s="14">
        <v>46209</v>
      </c>
      <c r="BF342" t="s">
        <v>943</v>
      </c>
      <c r="BG342" s="31">
        <v>46209.603796296295</v>
      </c>
      <c r="BH342" s="14">
        <v>46209</v>
      </c>
      <c r="BI342" t="s">
        <v>1028</v>
      </c>
      <c r="BJ342" s="31">
        <v>46209.695370370369</v>
      </c>
      <c r="BK342" s="14">
        <v>46209</v>
      </c>
      <c r="BL342" t="s">
        <v>943</v>
      </c>
      <c r="BM342" s="31">
        <v>46209.610625000001</v>
      </c>
      <c r="BW342" s="14">
        <v>46209</v>
      </c>
      <c r="BX342" t="s">
        <v>1028</v>
      </c>
      <c r="BY342" s="31">
        <v>46209.707604166666</v>
      </c>
      <c r="BZ342" s="14">
        <v>46209</v>
      </c>
      <c r="CA342" t="s">
        <v>944</v>
      </c>
      <c r="CB342" s="31">
        <v>46209.726747685185</v>
      </c>
      <c r="CF342" s="14">
        <v>46209</v>
      </c>
      <c r="CG342" t="s">
        <v>5228</v>
      </c>
      <c r="CH342" s="31">
        <v>46209.857870370368</v>
      </c>
      <c r="CM342" s="4">
        <f t="shared" ref="CM342:CM399" si="30">IF(AJ342&lt;&gt;"",AJ342,IF(AG342&lt;&gt;"",AG342,IF(AD342&lt;&gt;"",AD342,IF(AA342&lt;&gt;"",AA342,U342))))</f>
        <v>46206.696805555555</v>
      </c>
      <c r="CN342">
        <f t="shared" ref="CN342:CN399" si="31">AK342-INT(CM342)</f>
        <v>3</v>
      </c>
      <c r="CO342" t="str">
        <f>VLOOKUP(A342,Sheet1!$A$2:$B$221,2,0)</f>
        <v>East Zone</v>
      </c>
    </row>
    <row r="343" spans="1:93" x14ac:dyDescent="0.35">
      <c r="A343" t="s">
        <v>5219</v>
      </c>
      <c r="B343">
        <v>136</v>
      </c>
      <c r="C343" t="s">
        <v>9332</v>
      </c>
      <c r="D343" t="s">
        <v>678</v>
      </c>
      <c r="E343" t="s">
        <v>417</v>
      </c>
      <c r="F343" t="s">
        <v>418</v>
      </c>
      <c r="G343" t="s">
        <v>135</v>
      </c>
      <c r="H343" t="s">
        <v>4545</v>
      </c>
      <c r="I343">
        <v>564272</v>
      </c>
      <c r="J343" t="s">
        <v>4546</v>
      </c>
      <c r="K343" t="s">
        <v>4547</v>
      </c>
      <c r="L343" t="s">
        <v>4622</v>
      </c>
      <c r="M343" t="s">
        <v>5245</v>
      </c>
      <c r="N343">
        <v>90000</v>
      </c>
      <c r="O343" t="s">
        <v>1032</v>
      </c>
      <c r="P343" t="s">
        <v>1033</v>
      </c>
      <c r="Q343" t="s">
        <v>2482</v>
      </c>
      <c r="R343">
        <v>3439205848</v>
      </c>
      <c r="S343" s="14">
        <v>46206</v>
      </c>
      <c r="T343" t="s">
        <v>5244</v>
      </c>
      <c r="U343" s="31">
        <v>46206.468310185184</v>
      </c>
      <c r="AK343" s="14">
        <v>46206</v>
      </c>
      <c r="AL343" t="s">
        <v>2397</v>
      </c>
      <c r="AM343" s="31">
        <v>46206.564826388887</v>
      </c>
      <c r="AQ343" s="31">
        <v>46206.564826388887</v>
      </c>
      <c r="AR343" s="14">
        <v>46206</v>
      </c>
      <c r="AS343" t="s">
        <v>2397</v>
      </c>
      <c r="AT343" t="s">
        <v>418</v>
      </c>
      <c r="AU343" t="s">
        <v>678</v>
      </c>
      <c r="AV343" s="14">
        <v>46206</v>
      </c>
      <c r="AW343" t="s">
        <v>5244</v>
      </c>
      <c r="AX343" s="31">
        <v>46206.573055555556</v>
      </c>
      <c r="AY343" s="14">
        <v>46206</v>
      </c>
      <c r="AZ343" t="s">
        <v>933</v>
      </c>
      <c r="BA343" s="31">
        <v>46206.586747685185</v>
      </c>
      <c r="BB343" s="14">
        <v>46206</v>
      </c>
      <c r="BC343" t="s">
        <v>4676</v>
      </c>
      <c r="BD343" s="31">
        <v>46206.644780092596</v>
      </c>
      <c r="BE343" s="14">
        <v>46206</v>
      </c>
      <c r="BF343" t="s">
        <v>1028</v>
      </c>
      <c r="BG343" s="31">
        <v>46206.698298611111</v>
      </c>
      <c r="BH343" s="14">
        <v>46206</v>
      </c>
      <c r="BI343" t="s">
        <v>1028</v>
      </c>
      <c r="BJ343" s="31">
        <v>46206.699502314812</v>
      </c>
      <c r="BW343" s="14">
        <v>46206</v>
      </c>
      <c r="BX343" t="s">
        <v>1028</v>
      </c>
      <c r="BY343" s="31">
        <v>46206.709409722222</v>
      </c>
      <c r="BZ343" s="14">
        <v>46206</v>
      </c>
      <c r="CA343" t="s">
        <v>944</v>
      </c>
      <c r="CB343" s="31">
        <v>46206.72388888889</v>
      </c>
      <c r="CF343" s="14">
        <v>46206</v>
      </c>
      <c r="CG343" t="s">
        <v>1031</v>
      </c>
      <c r="CH343" s="31">
        <v>46206.791203703702</v>
      </c>
      <c r="CM343" s="4">
        <f t="shared" si="30"/>
        <v>46206.468310185184</v>
      </c>
      <c r="CN343">
        <f t="shared" si="31"/>
        <v>0</v>
      </c>
      <c r="CO343" t="str">
        <f>VLOOKUP(A343,Sheet1!$A$2:$B$221,2,0)</f>
        <v>East Zone</v>
      </c>
    </row>
    <row r="344" spans="1:93" x14ac:dyDescent="0.35">
      <c r="A344" t="s">
        <v>5219</v>
      </c>
      <c r="B344">
        <v>136</v>
      </c>
      <c r="C344" t="s">
        <v>9332</v>
      </c>
      <c r="D344" t="s">
        <v>678</v>
      </c>
      <c r="E344" t="s">
        <v>417</v>
      </c>
      <c r="F344" t="s">
        <v>418</v>
      </c>
      <c r="G344" t="s">
        <v>135</v>
      </c>
      <c r="H344" t="s">
        <v>10091</v>
      </c>
      <c r="I344">
        <v>568910</v>
      </c>
      <c r="J344" t="s">
        <v>4546</v>
      </c>
      <c r="K344" t="s">
        <v>4547</v>
      </c>
      <c r="L344" t="s">
        <v>4622</v>
      </c>
      <c r="M344" t="s">
        <v>10092</v>
      </c>
      <c r="N344">
        <v>45000</v>
      </c>
      <c r="O344" t="s">
        <v>10081</v>
      </c>
      <c r="P344" t="s">
        <v>10082</v>
      </c>
      <c r="Q344" t="s">
        <v>10093</v>
      </c>
      <c r="R344">
        <v>9786744103</v>
      </c>
      <c r="S344" s="14">
        <v>46206</v>
      </c>
      <c r="T344" t="s">
        <v>5244</v>
      </c>
      <c r="U344" s="31">
        <v>46206.502523148149</v>
      </c>
      <c r="AK344" s="14">
        <v>46209</v>
      </c>
      <c r="AL344" t="s">
        <v>2397</v>
      </c>
      <c r="AM344" s="31">
        <v>46209.54996527778</v>
      </c>
      <c r="AQ344" s="31">
        <v>46209.54996527778</v>
      </c>
      <c r="AR344" s="14">
        <v>46209</v>
      </c>
      <c r="AS344" t="s">
        <v>2397</v>
      </c>
      <c r="AT344" t="s">
        <v>418</v>
      </c>
      <c r="AU344" t="s">
        <v>678</v>
      </c>
      <c r="AV344" s="14">
        <v>46209</v>
      </c>
      <c r="AW344" t="s">
        <v>5228</v>
      </c>
      <c r="AX344" s="31">
        <v>46209.550763888888</v>
      </c>
      <c r="AY344" s="14">
        <v>46209</v>
      </c>
      <c r="AZ344" t="s">
        <v>933</v>
      </c>
      <c r="BA344" s="31">
        <v>46209.571388888886</v>
      </c>
      <c r="BB344" s="14">
        <v>46209</v>
      </c>
      <c r="BC344" t="s">
        <v>4684</v>
      </c>
      <c r="BD344" s="31">
        <v>46209.61078703704</v>
      </c>
      <c r="BE344" s="14">
        <v>46209</v>
      </c>
      <c r="BF344" t="s">
        <v>1028</v>
      </c>
      <c r="BG344" s="31">
        <v>46209.630590277775</v>
      </c>
      <c r="BH344" s="14">
        <v>46209</v>
      </c>
      <c r="BI344" t="s">
        <v>1028</v>
      </c>
      <c r="BJ344" s="31">
        <v>46209.632384259261</v>
      </c>
      <c r="BW344" s="14">
        <v>46209</v>
      </c>
      <c r="BX344" t="s">
        <v>1028</v>
      </c>
      <c r="BY344" s="31">
        <v>46209.640057870369</v>
      </c>
      <c r="BZ344" s="14">
        <v>46209</v>
      </c>
      <c r="CA344" t="s">
        <v>944</v>
      </c>
      <c r="CB344" s="31">
        <v>46209.648692129631</v>
      </c>
      <c r="CF344" s="14">
        <v>46209</v>
      </c>
      <c r="CG344" t="s">
        <v>5228</v>
      </c>
      <c r="CH344" s="31">
        <v>46209.735844907409</v>
      </c>
      <c r="CM344" s="4">
        <f t="shared" si="30"/>
        <v>46206.502523148149</v>
      </c>
      <c r="CN344">
        <f t="shared" si="31"/>
        <v>3</v>
      </c>
      <c r="CO344" t="str">
        <f>VLOOKUP(A344,Sheet1!$A$2:$B$221,2,0)</f>
        <v>East Zone</v>
      </c>
    </row>
    <row r="345" spans="1:93" x14ac:dyDescent="0.35">
      <c r="A345" t="s">
        <v>5219</v>
      </c>
      <c r="B345">
        <v>136</v>
      </c>
      <c r="C345" t="s">
        <v>9332</v>
      </c>
      <c r="D345" t="s">
        <v>678</v>
      </c>
      <c r="E345" t="s">
        <v>417</v>
      </c>
      <c r="F345" t="s">
        <v>418</v>
      </c>
      <c r="G345" t="s">
        <v>135</v>
      </c>
      <c r="H345" t="s">
        <v>5246</v>
      </c>
      <c r="I345">
        <v>631709</v>
      </c>
      <c r="J345" t="s">
        <v>4546</v>
      </c>
      <c r="K345" t="s">
        <v>4547</v>
      </c>
      <c r="L345" t="s">
        <v>4622</v>
      </c>
      <c r="M345" t="s">
        <v>5247</v>
      </c>
      <c r="N345">
        <v>45000</v>
      </c>
      <c r="O345" t="s">
        <v>1036</v>
      </c>
      <c r="P345" t="s">
        <v>1037</v>
      </c>
      <c r="Q345" t="s">
        <v>5248</v>
      </c>
      <c r="R345">
        <v>7139296860</v>
      </c>
      <c r="S345" s="14">
        <v>46204</v>
      </c>
      <c r="T345" t="s">
        <v>5244</v>
      </c>
      <c r="U345" s="31">
        <v>46204.445902777778</v>
      </c>
      <c r="AK345" s="14">
        <v>46204</v>
      </c>
      <c r="AL345" t="s">
        <v>1031</v>
      </c>
      <c r="AM345" s="31">
        <v>46204.551296296297</v>
      </c>
      <c r="AQ345" s="31">
        <v>46204.551296296297</v>
      </c>
      <c r="AR345" s="14">
        <v>46204</v>
      </c>
      <c r="AS345" t="s">
        <v>1031</v>
      </c>
      <c r="AT345" t="s">
        <v>5221</v>
      </c>
      <c r="AU345" t="s">
        <v>677</v>
      </c>
      <c r="AV345" s="14">
        <v>46204</v>
      </c>
      <c r="AW345" t="s">
        <v>5244</v>
      </c>
      <c r="AX345" s="31">
        <v>46204.566979166666</v>
      </c>
      <c r="AY345" s="14">
        <v>46204</v>
      </c>
      <c r="AZ345" t="s">
        <v>933</v>
      </c>
      <c r="BA345" s="31">
        <v>46204.570706018516</v>
      </c>
      <c r="BB345" s="14">
        <v>46204</v>
      </c>
      <c r="BC345" t="s">
        <v>4663</v>
      </c>
      <c r="BD345" s="31">
        <v>46204.613263888888</v>
      </c>
      <c r="BE345" s="14">
        <v>46204</v>
      </c>
      <c r="BF345" t="s">
        <v>1028</v>
      </c>
      <c r="BG345" s="31">
        <v>46204.664618055554</v>
      </c>
      <c r="BH345" s="14">
        <v>46204</v>
      </c>
      <c r="BI345" t="s">
        <v>1028</v>
      </c>
      <c r="BJ345" s="31">
        <v>46204.666377314818</v>
      </c>
      <c r="BW345" s="14">
        <v>46204</v>
      </c>
      <c r="BX345" t="s">
        <v>1028</v>
      </c>
      <c r="BY345" s="31">
        <v>46204.672719907408</v>
      </c>
      <c r="BZ345" s="14">
        <v>46204</v>
      </c>
      <c r="CA345" t="s">
        <v>938</v>
      </c>
      <c r="CB345" s="31">
        <v>46204.680625000001</v>
      </c>
      <c r="CF345" s="14">
        <v>46204</v>
      </c>
      <c r="CG345" t="s">
        <v>5228</v>
      </c>
      <c r="CH345" s="31">
        <v>46204.700590277775</v>
      </c>
      <c r="CM345" s="4">
        <f t="shared" si="30"/>
        <v>46204.445902777778</v>
      </c>
      <c r="CN345">
        <f t="shared" si="31"/>
        <v>0</v>
      </c>
      <c r="CO345" t="str">
        <f>VLOOKUP(A345,Sheet1!$A$2:$B$221,2,0)</f>
        <v>East Zone</v>
      </c>
    </row>
    <row r="346" spans="1:93" x14ac:dyDescent="0.35">
      <c r="A346" t="s">
        <v>5219</v>
      </c>
      <c r="B346">
        <v>136</v>
      </c>
      <c r="C346" t="s">
        <v>9332</v>
      </c>
      <c r="D346" t="s">
        <v>678</v>
      </c>
      <c r="E346" t="s">
        <v>417</v>
      </c>
      <c r="F346" t="s">
        <v>418</v>
      </c>
      <c r="G346" t="s">
        <v>135</v>
      </c>
      <c r="H346" t="s">
        <v>11981</v>
      </c>
      <c r="I346">
        <v>645478</v>
      </c>
      <c r="J346" t="s">
        <v>1683</v>
      </c>
      <c r="K346" t="s">
        <v>11982</v>
      </c>
      <c r="L346" t="s">
        <v>4622</v>
      </c>
      <c r="M346" t="s">
        <v>11983</v>
      </c>
      <c r="N346">
        <v>77000</v>
      </c>
      <c r="O346" t="s">
        <v>1124</v>
      </c>
      <c r="P346" t="s">
        <v>1125</v>
      </c>
      <c r="Q346" t="s">
        <v>11941</v>
      </c>
      <c r="R346">
        <v>1189831440</v>
      </c>
      <c r="S346" s="14">
        <v>46209</v>
      </c>
      <c r="T346" t="s">
        <v>5228</v>
      </c>
      <c r="U346" s="31">
        <v>46209.802083333336</v>
      </c>
      <c r="AK346" s="14">
        <v>46210</v>
      </c>
      <c r="AL346" t="s">
        <v>2397</v>
      </c>
      <c r="AM346" s="31">
        <v>46210.506481481483</v>
      </c>
      <c r="AQ346" s="31">
        <v>46210.506481481483</v>
      </c>
      <c r="AR346" s="14">
        <v>46210</v>
      </c>
      <c r="AS346" t="s">
        <v>2397</v>
      </c>
      <c r="AT346" t="s">
        <v>418</v>
      </c>
      <c r="AU346" t="s">
        <v>678</v>
      </c>
      <c r="AV346" s="14">
        <v>46210</v>
      </c>
      <c r="AW346" t="s">
        <v>1031</v>
      </c>
      <c r="AX346" s="31">
        <v>46210.511157407411</v>
      </c>
      <c r="AY346" s="14">
        <v>46210</v>
      </c>
      <c r="AZ346" t="s">
        <v>933</v>
      </c>
      <c r="BA346" s="31">
        <v>46210.51834490741</v>
      </c>
      <c r="BB346" s="14">
        <v>46210</v>
      </c>
      <c r="BC346" t="s">
        <v>4701</v>
      </c>
      <c r="BD346" s="31">
        <v>46210.541539351849</v>
      </c>
      <c r="BE346" s="14">
        <v>46210</v>
      </c>
      <c r="BF346" t="s">
        <v>1028</v>
      </c>
      <c r="BG346" s="31">
        <v>46210.625439814816</v>
      </c>
      <c r="BK346" s="14">
        <v>46210</v>
      </c>
      <c r="BL346" t="s">
        <v>1028</v>
      </c>
      <c r="BM346" s="31">
        <v>46210.626643518517</v>
      </c>
      <c r="CM346" s="4">
        <f t="shared" si="30"/>
        <v>46209.802083333336</v>
      </c>
      <c r="CN346">
        <f t="shared" si="31"/>
        <v>1</v>
      </c>
      <c r="CO346" t="str">
        <f>VLOOKUP(A346,Sheet1!$A$2:$B$221,2,0)</f>
        <v>East Zone</v>
      </c>
    </row>
    <row r="347" spans="1:93" x14ac:dyDescent="0.35">
      <c r="A347" t="s">
        <v>5219</v>
      </c>
      <c r="B347">
        <v>136</v>
      </c>
      <c r="C347" t="s">
        <v>9332</v>
      </c>
      <c r="D347" t="s">
        <v>678</v>
      </c>
      <c r="E347" t="s">
        <v>417</v>
      </c>
      <c r="F347" t="s">
        <v>418</v>
      </c>
      <c r="G347" t="s">
        <v>135</v>
      </c>
      <c r="H347" t="s">
        <v>5249</v>
      </c>
      <c r="I347">
        <v>774571</v>
      </c>
      <c r="J347" t="s">
        <v>5250</v>
      </c>
      <c r="K347" t="s">
        <v>5251</v>
      </c>
      <c r="L347" t="s">
        <v>4622</v>
      </c>
      <c r="M347" t="s">
        <v>5252</v>
      </c>
      <c r="N347">
        <v>45000</v>
      </c>
      <c r="O347" t="s">
        <v>1036</v>
      </c>
      <c r="P347" t="s">
        <v>1037</v>
      </c>
      <c r="Q347" t="s">
        <v>5253</v>
      </c>
      <c r="R347">
        <v>9945332816</v>
      </c>
      <c r="S347" s="14">
        <v>46205</v>
      </c>
      <c r="T347" t="s">
        <v>5254</v>
      </c>
      <c r="U347" s="31">
        <v>46205.773159722223</v>
      </c>
      <c r="AK347" s="14">
        <v>46206</v>
      </c>
      <c r="AL347" t="s">
        <v>2397</v>
      </c>
      <c r="AM347" s="31">
        <v>46206.618750000001</v>
      </c>
      <c r="AQ347" s="31">
        <v>46206.618750000001</v>
      </c>
      <c r="AR347" s="14">
        <v>46206</v>
      </c>
      <c r="AS347" t="s">
        <v>2397</v>
      </c>
      <c r="AT347" t="s">
        <v>418</v>
      </c>
      <c r="AU347" t="s">
        <v>678</v>
      </c>
      <c r="AV347" s="14">
        <v>46206</v>
      </c>
      <c r="AW347" t="s">
        <v>1031</v>
      </c>
      <c r="AX347" s="31">
        <v>46206.627615740741</v>
      </c>
      <c r="AY347" s="14">
        <v>46206</v>
      </c>
      <c r="AZ347" t="s">
        <v>933</v>
      </c>
      <c r="BA347" s="31">
        <v>46206.631041666667</v>
      </c>
      <c r="BB347" s="14">
        <v>46206</v>
      </c>
      <c r="BC347" t="s">
        <v>4643</v>
      </c>
      <c r="BD347" s="31">
        <v>46206.659004629626</v>
      </c>
      <c r="BE347" s="14">
        <v>46206</v>
      </c>
      <c r="BF347" t="s">
        <v>1028</v>
      </c>
      <c r="BG347" s="31">
        <v>46206.705057870371</v>
      </c>
      <c r="BH347" s="14">
        <v>46206</v>
      </c>
      <c r="BI347" t="s">
        <v>1028</v>
      </c>
      <c r="BJ347" s="31">
        <v>46206.707071759258</v>
      </c>
      <c r="BW347" s="14">
        <v>46206</v>
      </c>
      <c r="BX347" t="s">
        <v>1028</v>
      </c>
      <c r="BY347" s="31">
        <v>46206.71130787037</v>
      </c>
      <c r="BZ347" s="14">
        <v>46206</v>
      </c>
      <c r="CA347" t="s">
        <v>944</v>
      </c>
      <c r="CB347" s="31">
        <v>46206.72378472222</v>
      </c>
      <c r="CF347" s="14">
        <v>46206</v>
      </c>
      <c r="CG347" t="s">
        <v>1031</v>
      </c>
      <c r="CH347" s="31">
        <v>46206.767800925925</v>
      </c>
      <c r="CM347" s="4">
        <f t="shared" si="30"/>
        <v>46205.773159722223</v>
      </c>
      <c r="CN347">
        <f t="shared" si="31"/>
        <v>1</v>
      </c>
      <c r="CO347" t="str">
        <f>VLOOKUP(A347,Sheet1!$A$2:$B$221,2,0)</f>
        <v>East Zone</v>
      </c>
    </row>
    <row r="348" spans="1:93" x14ac:dyDescent="0.35">
      <c r="A348" t="s">
        <v>5255</v>
      </c>
      <c r="B348">
        <v>141</v>
      </c>
      <c r="C348" t="s">
        <v>9332</v>
      </c>
      <c r="D348" t="s">
        <v>678</v>
      </c>
      <c r="E348" t="s">
        <v>419</v>
      </c>
      <c r="F348" t="s">
        <v>420</v>
      </c>
      <c r="G348" t="s">
        <v>135</v>
      </c>
      <c r="H348" t="s">
        <v>5256</v>
      </c>
      <c r="I348">
        <v>34492</v>
      </c>
      <c r="J348" t="s">
        <v>4567</v>
      </c>
      <c r="K348" t="s">
        <v>4568</v>
      </c>
      <c r="L348" t="s">
        <v>4622</v>
      </c>
      <c r="M348" t="s">
        <v>5257</v>
      </c>
      <c r="N348">
        <v>60000</v>
      </c>
      <c r="O348" t="s">
        <v>1038</v>
      </c>
      <c r="P348" t="s">
        <v>1039</v>
      </c>
      <c r="Q348" t="s">
        <v>5258</v>
      </c>
      <c r="R348">
        <v>7384380956</v>
      </c>
      <c r="S348" s="14">
        <v>46204</v>
      </c>
      <c r="T348" t="s">
        <v>5259</v>
      </c>
      <c r="U348" s="31">
        <v>46204.394814814812</v>
      </c>
      <c r="AK348" s="14">
        <v>46204</v>
      </c>
      <c r="AL348" t="s">
        <v>1040</v>
      </c>
      <c r="AM348" s="31">
        <v>46204.618680555555</v>
      </c>
      <c r="AQ348" s="31">
        <v>46204.618680555555</v>
      </c>
      <c r="AR348" s="14">
        <v>46204</v>
      </c>
      <c r="AS348" t="s">
        <v>1040</v>
      </c>
      <c r="AT348" t="s">
        <v>420</v>
      </c>
      <c r="AU348" t="s">
        <v>678</v>
      </c>
      <c r="AV348" s="14">
        <v>46204</v>
      </c>
      <c r="AW348" t="s">
        <v>1040</v>
      </c>
      <c r="AX348" s="31">
        <v>46204.619085648148</v>
      </c>
      <c r="AY348" s="14">
        <v>46204</v>
      </c>
      <c r="AZ348" t="s">
        <v>933</v>
      </c>
      <c r="BA348" s="31">
        <v>46204.627025462964</v>
      </c>
      <c r="BB348" s="14">
        <v>46204</v>
      </c>
      <c r="BC348" t="s">
        <v>4886</v>
      </c>
      <c r="BD348" s="31">
        <v>46204.647696759261</v>
      </c>
      <c r="BE348" s="14">
        <v>46204</v>
      </c>
      <c r="BF348" t="s">
        <v>1028</v>
      </c>
      <c r="BG348" s="31">
        <v>46204.697835648149</v>
      </c>
      <c r="BH348" s="14">
        <v>46204</v>
      </c>
      <c r="BI348" t="s">
        <v>1028</v>
      </c>
      <c r="BJ348" s="31">
        <v>46204.758668981478</v>
      </c>
      <c r="BK348" s="14">
        <v>46204</v>
      </c>
      <c r="BL348" t="s">
        <v>1028</v>
      </c>
      <c r="BM348" s="31">
        <v>46204.699733796297</v>
      </c>
      <c r="BW348" s="14">
        <v>46204</v>
      </c>
      <c r="BX348" t="s">
        <v>1028</v>
      </c>
      <c r="BY348" s="31">
        <v>46204.764988425923</v>
      </c>
      <c r="BZ348" s="14">
        <v>46204</v>
      </c>
      <c r="CA348" t="s">
        <v>944</v>
      </c>
      <c r="CB348" s="31">
        <v>46204.769328703704</v>
      </c>
      <c r="CF348" s="14">
        <v>46204</v>
      </c>
      <c r="CG348" t="s">
        <v>1041</v>
      </c>
      <c r="CH348" s="31">
        <v>46204.818206018521</v>
      </c>
      <c r="CM348" s="4">
        <f t="shared" si="30"/>
        <v>46204.394814814812</v>
      </c>
      <c r="CN348">
        <f t="shared" si="31"/>
        <v>0</v>
      </c>
      <c r="CO348" t="str">
        <f>VLOOKUP(A348,Sheet1!$A$2:$B$221,2,0)</f>
        <v>East Zone</v>
      </c>
    </row>
    <row r="349" spans="1:93" x14ac:dyDescent="0.35">
      <c r="A349" t="s">
        <v>5255</v>
      </c>
      <c r="B349">
        <v>141</v>
      </c>
      <c r="C349" t="s">
        <v>9332</v>
      </c>
      <c r="D349" t="s">
        <v>678</v>
      </c>
      <c r="E349" t="s">
        <v>419</v>
      </c>
      <c r="F349" t="s">
        <v>420</v>
      </c>
      <c r="G349" t="s">
        <v>135</v>
      </c>
      <c r="H349" t="s">
        <v>5260</v>
      </c>
      <c r="I349">
        <v>57709</v>
      </c>
      <c r="J349" t="s">
        <v>3827</v>
      </c>
      <c r="K349" t="s">
        <v>3828</v>
      </c>
      <c r="L349" t="s">
        <v>4622</v>
      </c>
      <c r="M349" t="s">
        <v>5261</v>
      </c>
      <c r="N349">
        <v>77000</v>
      </c>
      <c r="O349" t="s">
        <v>1124</v>
      </c>
      <c r="P349" t="s">
        <v>1125</v>
      </c>
      <c r="Q349" t="s">
        <v>5262</v>
      </c>
      <c r="R349">
        <v>5210558604</v>
      </c>
      <c r="S349" s="14">
        <v>46205</v>
      </c>
      <c r="T349" t="s">
        <v>5263</v>
      </c>
      <c r="U349" s="31">
        <v>46205.522037037037</v>
      </c>
      <c r="AK349" s="14">
        <v>46205</v>
      </c>
      <c r="AL349" t="s">
        <v>1040</v>
      </c>
      <c r="AM349" s="31">
        <v>46205.630682870367</v>
      </c>
      <c r="AQ349" s="31">
        <v>46205.630682870367</v>
      </c>
      <c r="AR349" s="14">
        <v>46205</v>
      </c>
      <c r="AS349" t="s">
        <v>1040</v>
      </c>
      <c r="AT349" t="s">
        <v>420</v>
      </c>
      <c r="AU349" t="s">
        <v>678</v>
      </c>
      <c r="AV349" s="14">
        <v>46205</v>
      </c>
      <c r="AW349" t="s">
        <v>1041</v>
      </c>
      <c r="AX349" s="31">
        <v>46205.632071759261</v>
      </c>
      <c r="AY349" s="14">
        <v>46205</v>
      </c>
      <c r="AZ349" t="s">
        <v>933</v>
      </c>
      <c r="BA349" s="31">
        <v>46205.644513888888</v>
      </c>
      <c r="BB349" s="14">
        <v>46205</v>
      </c>
      <c r="BC349" t="s">
        <v>4663</v>
      </c>
      <c r="BD349" s="31">
        <v>46205.688935185186</v>
      </c>
      <c r="BE349" s="14">
        <v>46205</v>
      </c>
      <c r="BF349" t="s">
        <v>1028</v>
      </c>
      <c r="BG349" s="31">
        <v>46205.752280092594</v>
      </c>
      <c r="BH349" s="14">
        <v>46205</v>
      </c>
      <c r="BI349" t="s">
        <v>1028</v>
      </c>
      <c r="BJ349" s="31">
        <v>46205.753368055557</v>
      </c>
      <c r="BW349" s="14">
        <v>46205</v>
      </c>
      <c r="BX349" t="s">
        <v>1028</v>
      </c>
      <c r="BY349" s="31">
        <v>46205.761134259257</v>
      </c>
      <c r="BZ349" s="14">
        <v>46205</v>
      </c>
      <c r="CA349" t="s">
        <v>944</v>
      </c>
      <c r="CB349" s="31">
        <v>46205.764976851853</v>
      </c>
      <c r="CF349" s="14">
        <v>46205</v>
      </c>
      <c r="CG349" t="s">
        <v>1041</v>
      </c>
      <c r="CH349" s="31">
        <v>46205.832280092596</v>
      </c>
      <c r="CM349" s="4">
        <f t="shared" si="30"/>
        <v>46205.522037037037</v>
      </c>
      <c r="CN349">
        <f t="shared" si="31"/>
        <v>0</v>
      </c>
      <c r="CO349" t="str">
        <f>VLOOKUP(A349,Sheet1!$A$2:$B$221,2,0)</f>
        <v>East Zone</v>
      </c>
    </row>
    <row r="350" spans="1:93" x14ac:dyDescent="0.35">
      <c r="A350" t="s">
        <v>5255</v>
      </c>
      <c r="B350">
        <v>141</v>
      </c>
      <c r="C350" t="s">
        <v>9332</v>
      </c>
      <c r="D350" t="s">
        <v>678</v>
      </c>
      <c r="E350" t="s">
        <v>419</v>
      </c>
      <c r="F350" t="s">
        <v>420</v>
      </c>
      <c r="G350" t="s">
        <v>135</v>
      </c>
      <c r="H350" t="s">
        <v>10094</v>
      </c>
      <c r="I350">
        <v>109570</v>
      </c>
      <c r="J350" t="s">
        <v>3627</v>
      </c>
      <c r="K350" t="s">
        <v>3628</v>
      </c>
      <c r="L350" t="s">
        <v>4622</v>
      </c>
      <c r="M350" t="s">
        <v>10095</v>
      </c>
      <c r="N350">
        <v>45000</v>
      </c>
      <c r="O350" t="s">
        <v>1036</v>
      </c>
      <c r="P350" t="s">
        <v>1037</v>
      </c>
      <c r="Q350" t="s">
        <v>10096</v>
      </c>
      <c r="R350">
        <v>9047452561</v>
      </c>
      <c r="S350" s="14">
        <v>46209</v>
      </c>
      <c r="T350" t="s">
        <v>10097</v>
      </c>
      <c r="U350" s="31">
        <v>46209.628483796296</v>
      </c>
      <c r="AK350" s="14">
        <v>46209</v>
      </c>
      <c r="AL350" t="s">
        <v>1040</v>
      </c>
      <c r="AM350" s="31">
        <v>46209.667037037034</v>
      </c>
      <c r="AQ350" s="31">
        <v>46209.667037037034</v>
      </c>
      <c r="AR350" s="14">
        <v>46209</v>
      </c>
      <c r="AS350" t="s">
        <v>1040</v>
      </c>
      <c r="AT350" t="s">
        <v>420</v>
      </c>
      <c r="AU350" t="s">
        <v>678</v>
      </c>
      <c r="AV350" s="14">
        <v>46209</v>
      </c>
      <c r="AW350" t="s">
        <v>10097</v>
      </c>
      <c r="AX350" s="31">
        <v>46209.710393518515</v>
      </c>
      <c r="AY350" s="14">
        <v>46209</v>
      </c>
      <c r="AZ350" t="s">
        <v>933</v>
      </c>
      <c r="BA350" s="31">
        <v>46209.714050925926</v>
      </c>
      <c r="BB350" s="14">
        <v>46209</v>
      </c>
      <c r="BC350" t="s">
        <v>4643</v>
      </c>
      <c r="BD350" s="31">
        <v>46209.727002314816</v>
      </c>
      <c r="BE350" s="14">
        <v>46209</v>
      </c>
      <c r="BF350" t="s">
        <v>943</v>
      </c>
      <c r="BG350" s="31">
        <v>46209.742152777777</v>
      </c>
      <c r="BH350" s="14">
        <v>46210</v>
      </c>
      <c r="BI350" t="s">
        <v>1028</v>
      </c>
      <c r="BJ350" s="31">
        <v>46210.706643518519</v>
      </c>
      <c r="BK350" s="14">
        <v>46209</v>
      </c>
      <c r="BL350" t="s">
        <v>943</v>
      </c>
      <c r="BM350" s="31">
        <v>46209.75068287037</v>
      </c>
      <c r="BW350" s="14">
        <v>46210</v>
      </c>
      <c r="BX350" t="s">
        <v>1028</v>
      </c>
      <c r="BY350" s="31">
        <v>46210.71371527778</v>
      </c>
      <c r="BZ350" s="14">
        <v>46210</v>
      </c>
      <c r="CA350" t="s">
        <v>2404</v>
      </c>
      <c r="CB350" s="31">
        <v>46210.719328703701</v>
      </c>
      <c r="CF350" s="14">
        <v>46210</v>
      </c>
      <c r="CG350" t="s">
        <v>1041</v>
      </c>
      <c r="CH350" s="31">
        <v>46210.727384259262</v>
      </c>
      <c r="CM350" s="4">
        <f t="shared" si="30"/>
        <v>46209.628483796296</v>
      </c>
      <c r="CN350">
        <f t="shared" si="31"/>
        <v>0</v>
      </c>
      <c r="CO350" t="str">
        <f>VLOOKUP(A350,Sheet1!$A$2:$B$221,2,0)</f>
        <v>East Zone</v>
      </c>
    </row>
    <row r="351" spans="1:93" x14ac:dyDescent="0.35">
      <c r="A351" t="s">
        <v>5255</v>
      </c>
      <c r="B351">
        <v>141</v>
      </c>
      <c r="C351" t="s">
        <v>9332</v>
      </c>
      <c r="D351" t="s">
        <v>678</v>
      </c>
      <c r="E351" t="s">
        <v>419</v>
      </c>
      <c r="F351" t="s">
        <v>420</v>
      </c>
      <c r="G351" t="s">
        <v>135</v>
      </c>
      <c r="H351" t="s">
        <v>5264</v>
      </c>
      <c r="I351">
        <v>238105</v>
      </c>
      <c r="J351" t="s">
        <v>5265</v>
      </c>
      <c r="K351" t="s">
        <v>5266</v>
      </c>
      <c r="L351" t="s">
        <v>4622</v>
      </c>
      <c r="M351" t="s">
        <v>5267</v>
      </c>
      <c r="N351">
        <v>60000</v>
      </c>
      <c r="O351" t="s">
        <v>1038</v>
      </c>
      <c r="P351" t="s">
        <v>1039</v>
      </c>
      <c r="Q351" t="s">
        <v>5268</v>
      </c>
      <c r="R351">
        <v>8082039647</v>
      </c>
      <c r="S351" s="14">
        <v>46200</v>
      </c>
      <c r="T351" t="s">
        <v>5269</v>
      </c>
      <c r="U351" s="31">
        <v>46200.543136574073</v>
      </c>
      <c r="AB351" s="14">
        <v>46206</v>
      </c>
      <c r="AC351" t="s">
        <v>5269</v>
      </c>
      <c r="AD351" s="31">
        <v>46206.519375000003</v>
      </c>
      <c r="AK351" s="14">
        <v>46206</v>
      </c>
      <c r="AL351" t="s">
        <v>1040</v>
      </c>
      <c r="AM351" s="31">
        <v>46206.663437499999</v>
      </c>
      <c r="AQ351" s="31">
        <v>46206.663437499999</v>
      </c>
      <c r="AR351" s="14">
        <v>46206</v>
      </c>
      <c r="AS351" t="s">
        <v>1040</v>
      </c>
      <c r="AT351" t="s">
        <v>420</v>
      </c>
      <c r="AU351" t="s">
        <v>678</v>
      </c>
      <c r="AV351" s="14">
        <v>46209</v>
      </c>
      <c r="AW351" t="s">
        <v>1041</v>
      </c>
      <c r="AX351" s="31">
        <v>46209.693113425928</v>
      </c>
      <c r="AY351" s="14">
        <v>46209</v>
      </c>
      <c r="AZ351" t="s">
        <v>933</v>
      </c>
      <c r="BA351" s="31">
        <v>46209.702719907407</v>
      </c>
      <c r="BB351" s="14">
        <v>46209</v>
      </c>
      <c r="BC351" t="s">
        <v>5362</v>
      </c>
      <c r="BD351" s="31">
        <v>46209.746724537035</v>
      </c>
      <c r="BE351" s="14">
        <v>46209</v>
      </c>
      <c r="BF351" t="s">
        <v>1028</v>
      </c>
      <c r="BG351" s="31">
        <v>46209.773634259262</v>
      </c>
      <c r="BH351" s="14">
        <v>46210</v>
      </c>
      <c r="BI351" t="s">
        <v>972</v>
      </c>
      <c r="BJ351" s="31">
        <v>46210.522569444445</v>
      </c>
      <c r="BK351" s="14">
        <v>46209</v>
      </c>
      <c r="BL351" t="s">
        <v>1028</v>
      </c>
      <c r="BM351" s="31">
        <v>46209.776388888888</v>
      </c>
      <c r="BW351" s="14">
        <v>46210</v>
      </c>
      <c r="BX351" t="s">
        <v>972</v>
      </c>
      <c r="BY351" s="31">
        <v>46210.531990740739</v>
      </c>
      <c r="BZ351" s="14">
        <v>46210</v>
      </c>
      <c r="CA351" t="s">
        <v>944</v>
      </c>
      <c r="CB351" s="31">
        <v>46210.59652777778</v>
      </c>
      <c r="CF351" s="14">
        <v>46210</v>
      </c>
      <c r="CG351" t="s">
        <v>1041</v>
      </c>
      <c r="CH351" s="31">
        <v>46210.661597222221</v>
      </c>
      <c r="CM351" s="4">
        <f t="shared" si="30"/>
        <v>46206.519375000003</v>
      </c>
      <c r="CN351">
        <f t="shared" si="31"/>
        <v>0</v>
      </c>
      <c r="CO351" t="str">
        <f>VLOOKUP(A351,Sheet1!$A$2:$B$221,2,0)</f>
        <v>East Zone</v>
      </c>
    </row>
    <row r="352" spans="1:93" x14ac:dyDescent="0.35">
      <c r="A352" t="s">
        <v>5255</v>
      </c>
      <c r="B352">
        <v>141</v>
      </c>
      <c r="C352" t="s">
        <v>9332</v>
      </c>
      <c r="D352" t="s">
        <v>678</v>
      </c>
      <c r="E352" t="s">
        <v>419</v>
      </c>
      <c r="F352" t="s">
        <v>420</v>
      </c>
      <c r="G352" t="s">
        <v>135</v>
      </c>
      <c r="H352" t="s">
        <v>11984</v>
      </c>
      <c r="I352">
        <v>397823</v>
      </c>
      <c r="J352" t="s">
        <v>2496</v>
      </c>
      <c r="K352" t="s">
        <v>2497</v>
      </c>
      <c r="L352" t="s">
        <v>4622</v>
      </c>
      <c r="M352" t="s">
        <v>11985</v>
      </c>
      <c r="N352">
        <v>45000</v>
      </c>
      <c r="O352" t="s">
        <v>1036</v>
      </c>
      <c r="P352" t="s">
        <v>1037</v>
      </c>
      <c r="Q352" t="s">
        <v>10126</v>
      </c>
      <c r="R352">
        <v>1932015421</v>
      </c>
      <c r="S352" s="14">
        <v>46209</v>
      </c>
      <c r="T352" t="s">
        <v>11986</v>
      </c>
      <c r="U352" s="31">
        <v>46209.781504629631</v>
      </c>
      <c r="AK352" s="14">
        <v>46210</v>
      </c>
      <c r="AL352" t="s">
        <v>1040</v>
      </c>
      <c r="AM352" s="31">
        <v>46210.620844907404</v>
      </c>
      <c r="AQ352" s="31">
        <v>46210.620844907404</v>
      </c>
      <c r="AR352" s="14">
        <v>46210</v>
      </c>
      <c r="AS352" t="s">
        <v>1040</v>
      </c>
      <c r="AT352" t="s">
        <v>420</v>
      </c>
      <c r="AU352" t="s">
        <v>678</v>
      </c>
      <c r="AV352" s="14">
        <v>46210</v>
      </c>
      <c r="AW352" t="s">
        <v>1040</v>
      </c>
      <c r="AX352" s="31">
        <v>46210.62127314815</v>
      </c>
      <c r="AY352" s="14">
        <v>46210</v>
      </c>
      <c r="AZ352" t="s">
        <v>933</v>
      </c>
      <c r="BA352" s="31">
        <v>46210.62641203704</v>
      </c>
      <c r="BB352" s="14">
        <v>46210</v>
      </c>
      <c r="BC352" t="s">
        <v>4757</v>
      </c>
      <c r="BD352" s="31">
        <v>46210.68545138889</v>
      </c>
      <c r="BE352" s="14">
        <v>46210</v>
      </c>
      <c r="BF352" t="s">
        <v>1028</v>
      </c>
      <c r="BG352" s="31">
        <v>46210.756030092591</v>
      </c>
      <c r="BH352" s="14">
        <v>46210</v>
      </c>
      <c r="BI352" t="s">
        <v>1028</v>
      </c>
      <c r="BJ352" s="31">
        <v>46210.759675925925</v>
      </c>
      <c r="BW352" s="14">
        <v>46210</v>
      </c>
      <c r="BX352" t="s">
        <v>1028</v>
      </c>
      <c r="BY352" s="31">
        <v>46210.76703703704</v>
      </c>
      <c r="BZ352" s="14">
        <v>46210</v>
      </c>
      <c r="CA352" t="s">
        <v>2404</v>
      </c>
      <c r="CB352" s="31">
        <v>46210.775983796295</v>
      </c>
      <c r="CF352" s="14">
        <v>46210</v>
      </c>
      <c r="CG352" t="s">
        <v>1041</v>
      </c>
      <c r="CH352" s="31">
        <v>46210.787233796298</v>
      </c>
      <c r="CM352" s="4">
        <f t="shared" si="30"/>
        <v>46209.781504629631</v>
      </c>
      <c r="CN352">
        <f t="shared" si="31"/>
        <v>1</v>
      </c>
      <c r="CO352" t="str">
        <f>VLOOKUP(A352,Sheet1!$A$2:$B$221,2,0)</f>
        <v>East Zone</v>
      </c>
    </row>
    <row r="353" spans="1:93" x14ac:dyDescent="0.35">
      <c r="A353" t="s">
        <v>5255</v>
      </c>
      <c r="B353">
        <v>141</v>
      </c>
      <c r="C353" t="s">
        <v>9332</v>
      </c>
      <c r="D353" t="s">
        <v>678</v>
      </c>
      <c r="E353" t="s">
        <v>419</v>
      </c>
      <c r="F353" t="s">
        <v>420</v>
      </c>
      <c r="G353" t="s">
        <v>135</v>
      </c>
      <c r="H353" t="s">
        <v>4565</v>
      </c>
      <c r="I353">
        <v>636502</v>
      </c>
      <c r="J353" t="s">
        <v>4567</v>
      </c>
      <c r="K353" t="s">
        <v>4568</v>
      </c>
      <c r="L353" t="s">
        <v>4622</v>
      </c>
      <c r="M353" t="s">
        <v>5270</v>
      </c>
      <c r="N353">
        <v>77000</v>
      </c>
      <c r="O353" t="s">
        <v>1124</v>
      </c>
      <c r="P353" t="s">
        <v>1125</v>
      </c>
      <c r="Q353" t="s">
        <v>4566</v>
      </c>
      <c r="R353">
        <v>9610327316</v>
      </c>
      <c r="S353" s="14">
        <v>46206</v>
      </c>
      <c r="T353" t="s">
        <v>5259</v>
      </c>
      <c r="U353" s="31">
        <v>46206.642164351855</v>
      </c>
      <c r="AK353" s="14">
        <v>46206</v>
      </c>
      <c r="AL353" t="s">
        <v>1041</v>
      </c>
      <c r="AM353" s="31">
        <v>46206.666516203702</v>
      </c>
      <c r="AQ353" s="31">
        <v>46206.666516203702</v>
      </c>
      <c r="AR353" s="14">
        <v>46206</v>
      </c>
      <c r="AS353" t="s">
        <v>1041</v>
      </c>
      <c r="AT353" t="s">
        <v>5271</v>
      </c>
      <c r="AU353" t="s">
        <v>677</v>
      </c>
      <c r="AV353" s="14">
        <v>46206</v>
      </c>
      <c r="AW353" t="s">
        <v>1041</v>
      </c>
      <c r="AX353" s="31">
        <v>46206.666886574072</v>
      </c>
      <c r="AY353" s="14">
        <v>46206</v>
      </c>
      <c r="AZ353" t="s">
        <v>933</v>
      </c>
      <c r="BA353" s="31">
        <v>46206.672326388885</v>
      </c>
      <c r="BB353" s="14">
        <v>46206</v>
      </c>
      <c r="BC353" t="s">
        <v>4716</v>
      </c>
      <c r="BD353" s="31">
        <v>46206.678715277776</v>
      </c>
      <c r="BE353" s="14">
        <v>46206</v>
      </c>
      <c r="BF353" t="s">
        <v>943</v>
      </c>
      <c r="BG353" s="31">
        <v>46206.691770833335</v>
      </c>
      <c r="BH353" s="14">
        <v>46206</v>
      </c>
      <c r="BI353" t="s">
        <v>943</v>
      </c>
      <c r="BJ353" s="31">
        <v>46206.697152777779</v>
      </c>
      <c r="BW353" s="14">
        <v>46206</v>
      </c>
      <c r="BX353" t="s">
        <v>943</v>
      </c>
      <c r="BY353" s="31">
        <v>46206.702534722222</v>
      </c>
      <c r="BZ353" s="14">
        <v>46206</v>
      </c>
      <c r="CA353" t="s">
        <v>938</v>
      </c>
      <c r="CB353" s="31">
        <v>46206.736504629633</v>
      </c>
      <c r="CF353" s="14">
        <v>46206</v>
      </c>
      <c r="CG353" t="s">
        <v>1041</v>
      </c>
      <c r="CH353" s="31">
        <v>46206.777361111112</v>
      </c>
      <c r="CM353" s="4">
        <f t="shared" si="30"/>
        <v>46206.642164351855</v>
      </c>
      <c r="CN353">
        <f t="shared" si="31"/>
        <v>0</v>
      </c>
      <c r="CO353" t="str">
        <f>VLOOKUP(A353,Sheet1!$A$2:$B$221,2,0)</f>
        <v>East Zone</v>
      </c>
    </row>
    <row r="354" spans="1:93" x14ac:dyDescent="0.35">
      <c r="A354" t="s">
        <v>5255</v>
      </c>
      <c r="B354">
        <v>141</v>
      </c>
      <c r="C354" t="s">
        <v>9332</v>
      </c>
      <c r="D354" t="s">
        <v>678</v>
      </c>
      <c r="E354" t="s">
        <v>419</v>
      </c>
      <c r="F354" t="s">
        <v>420</v>
      </c>
      <c r="G354" t="s">
        <v>135</v>
      </c>
      <c r="H354" t="s">
        <v>11987</v>
      </c>
      <c r="I354">
        <v>663675</v>
      </c>
      <c r="J354" t="s">
        <v>4567</v>
      </c>
      <c r="K354" t="s">
        <v>4568</v>
      </c>
      <c r="L354" t="s">
        <v>4622</v>
      </c>
      <c r="M354" t="s">
        <v>11988</v>
      </c>
      <c r="N354">
        <v>75000</v>
      </c>
      <c r="O354" t="s">
        <v>1432</v>
      </c>
      <c r="P354" t="s">
        <v>1433</v>
      </c>
      <c r="Q354" t="s">
        <v>4280</v>
      </c>
      <c r="R354">
        <v>6789287527</v>
      </c>
      <c r="S354" s="14">
        <v>46210</v>
      </c>
      <c r="T354" t="s">
        <v>11989</v>
      </c>
      <c r="U354" s="31">
        <v>46210.5312962963</v>
      </c>
      <c r="AK354" s="14">
        <v>46210</v>
      </c>
      <c r="AL354" t="s">
        <v>1040</v>
      </c>
      <c r="AM354" s="31">
        <v>46210.571828703702</v>
      </c>
      <c r="AQ354" s="31">
        <v>46210.571828703702</v>
      </c>
      <c r="AR354" s="14">
        <v>46210</v>
      </c>
      <c r="AS354" t="s">
        <v>1040</v>
      </c>
      <c r="AT354" t="s">
        <v>420</v>
      </c>
      <c r="AU354" t="s">
        <v>678</v>
      </c>
      <c r="AV354" s="14">
        <v>46210</v>
      </c>
      <c r="AW354" t="s">
        <v>1040</v>
      </c>
      <c r="AX354" s="31">
        <v>46210.572314814817</v>
      </c>
      <c r="AY354" s="14">
        <v>46210</v>
      </c>
      <c r="AZ354" t="s">
        <v>933</v>
      </c>
      <c r="BA354" s="31">
        <v>46210.583796296298</v>
      </c>
      <c r="BB354" s="14">
        <v>46210</v>
      </c>
      <c r="BC354" t="s">
        <v>5233</v>
      </c>
      <c r="BD354" s="31">
        <v>46210.626944444448</v>
      </c>
      <c r="BE354" s="14">
        <v>46210</v>
      </c>
      <c r="BF354" t="s">
        <v>1028</v>
      </c>
      <c r="BG354" s="31">
        <v>46210.686805555553</v>
      </c>
      <c r="BH354" s="14">
        <v>46210</v>
      </c>
      <c r="BI354" t="s">
        <v>1028</v>
      </c>
      <c r="BJ354" s="31">
        <v>46210.772210648145</v>
      </c>
      <c r="BK354" s="14">
        <v>46210</v>
      </c>
      <c r="BL354" t="s">
        <v>1028</v>
      </c>
      <c r="BM354" s="31">
        <v>46210.688715277778</v>
      </c>
      <c r="BW354" s="14">
        <v>46210</v>
      </c>
      <c r="BX354" t="s">
        <v>1028</v>
      </c>
      <c r="BY354" s="31">
        <v>46210.780763888892</v>
      </c>
      <c r="BZ354" s="14">
        <v>46210</v>
      </c>
      <c r="CA354" t="s">
        <v>2404</v>
      </c>
      <c r="CB354" s="31">
        <v>46210.791076388887</v>
      </c>
      <c r="CM354" s="4">
        <f t="shared" si="30"/>
        <v>46210.5312962963</v>
      </c>
      <c r="CN354">
        <f t="shared" si="31"/>
        <v>0</v>
      </c>
      <c r="CO354" t="str">
        <f>VLOOKUP(A354,Sheet1!$A$2:$B$221,2,0)</f>
        <v>East Zone</v>
      </c>
    </row>
    <row r="355" spans="1:93" x14ac:dyDescent="0.35">
      <c r="A355" t="s">
        <v>5255</v>
      </c>
      <c r="B355">
        <v>141</v>
      </c>
      <c r="C355" t="s">
        <v>9332</v>
      </c>
      <c r="D355" t="s">
        <v>678</v>
      </c>
      <c r="E355" t="s">
        <v>419</v>
      </c>
      <c r="F355" t="s">
        <v>420</v>
      </c>
      <c r="G355" t="s">
        <v>135</v>
      </c>
      <c r="H355" t="s">
        <v>3826</v>
      </c>
      <c r="I355">
        <v>696474</v>
      </c>
      <c r="J355" t="s">
        <v>3827</v>
      </c>
      <c r="K355" t="s">
        <v>3828</v>
      </c>
      <c r="L355" t="s">
        <v>4622</v>
      </c>
      <c r="M355" t="s">
        <v>5272</v>
      </c>
      <c r="N355">
        <v>90000</v>
      </c>
      <c r="O355" t="s">
        <v>1032</v>
      </c>
      <c r="P355" t="s">
        <v>1033</v>
      </c>
      <c r="Q355" t="s">
        <v>1000</v>
      </c>
      <c r="R355">
        <v>9937594140</v>
      </c>
      <c r="S355" s="14">
        <v>46204</v>
      </c>
      <c r="T355" t="s">
        <v>5263</v>
      </c>
      <c r="U355" s="31">
        <v>46204.430601851855</v>
      </c>
      <c r="AK355" s="14">
        <v>46204</v>
      </c>
      <c r="AL355" t="s">
        <v>1040</v>
      </c>
      <c r="AM355" s="31">
        <v>46204.615972222222</v>
      </c>
      <c r="AQ355" s="31">
        <v>46204.615972222222</v>
      </c>
      <c r="AR355" s="14">
        <v>46204</v>
      </c>
      <c r="AS355" t="s">
        <v>1040</v>
      </c>
      <c r="AT355" t="s">
        <v>420</v>
      </c>
      <c r="AU355" t="s">
        <v>678</v>
      </c>
      <c r="AV355" s="14">
        <v>46204</v>
      </c>
      <c r="AW355" t="s">
        <v>1041</v>
      </c>
      <c r="AX355" s="31">
        <v>46204.618252314816</v>
      </c>
      <c r="AY355" s="14">
        <v>46204</v>
      </c>
      <c r="AZ355" t="s">
        <v>933</v>
      </c>
      <c r="BA355" s="31">
        <v>46204.627025462964</v>
      </c>
      <c r="BB355" s="14">
        <v>46204</v>
      </c>
      <c r="BC355" t="s">
        <v>4886</v>
      </c>
      <c r="BD355" s="31">
        <v>46204.642824074072</v>
      </c>
      <c r="BE355" s="14">
        <v>46204</v>
      </c>
      <c r="BF355" t="s">
        <v>943</v>
      </c>
      <c r="BG355" s="31">
        <v>46204.653611111113</v>
      </c>
      <c r="BH355" s="14">
        <v>46204</v>
      </c>
      <c r="BI355" t="s">
        <v>943</v>
      </c>
      <c r="BJ355" s="31">
        <v>46204.66988425926</v>
      </c>
      <c r="BW355" s="14">
        <v>46204</v>
      </c>
      <c r="BX355" t="s">
        <v>943</v>
      </c>
      <c r="BY355" s="31">
        <v>46204.674166666664</v>
      </c>
      <c r="BZ355" s="14">
        <v>46204</v>
      </c>
      <c r="CA355" t="s">
        <v>938</v>
      </c>
      <c r="CB355" s="31">
        <v>46204.680891203701</v>
      </c>
      <c r="CF355" s="14">
        <v>46204</v>
      </c>
      <c r="CG355" t="s">
        <v>1041</v>
      </c>
      <c r="CH355" s="31">
        <v>46204.774699074071</v>
      </c>
      <c r="CM355" s="4">
        <f t="shared" si="30"/>
        <v>46204.430601851855</v>
      </c>
      <c r="CN355">
        <f t="shared" si="31"/>
        <v>0</v>
      </c>
      <c r="CO355" t="str">
        <f>VLOOKUP(A355,Sheet1!$A$2:$B$221,2,0)</f>
        <v>East Zone</v>
      </c>
    </row>
    <row r="356" spans="1:93" x14ac:dyDescent="0.35">
      <c r="A356" t="s">
        <v>5273</v>
      </c>
      <c r="B356">
        <v>145</v>
      </c>
      <c r="C356" t="s">
        <v>9332</v>
      </c>
      <c r="D356" t="s">
        <v>678</v>
      </c>
      <c r="E356" t="s">
        <v>363</v>
      </c>
      <c r="F356" t="s">
        <v>364</v>
      </c>
      <c r="G356" t="s">
        <v>135</v>
      </c>
      <c r="H356" t="s">
        <v>5274</v>
      </c>
      <c r="I356">
        <v>229024</v>
      </c>
      <c r="J356" t="s">
        <v>5275</v>
      </c>
      <c r="K356" t="s">
        <v>5276</v>
      </c>
      <c r="L356" t="s">
        <v>4622</v>
      </c>
      <c r="M356" t="s">
        <v>5277</v>
      </c>
      <c r="N356">
        <v>70000</v>
      </c>
      <c r="O356" t="s">
        <v>1029</v>
      </c>
      <c r="P356" t="s">
        <v>1030</v>
      </c>
      <c r="Q356" t="s">
        <v>5278</v>
      </c>
      <c r="R356">
        <v>7895221401</v>
      </c>
      <c r="S356" s="14">
        <v>46204</v>
      </c>
      <c r="T356" t="s">
        <v>5279</v>
      </c>
      <c r="U356" s="31">
        <v>46204.421944444446</v>
      </c>
      <c r="AK356" s="14">
        <v>46205</v>
      </c>
      <c r="AL356" t="s">
        <v>1042</v>
      </c>
      <c r="AM356" s="31">
        <v>46205.747071759259</v>
      </c>
      <c r="AQ356" s="31">
        <v>46205.747071759259</v>
      </c>
      <c r="AR356" s="14">
        <v>46205</v>
      </c>
      <c r="AS356" t="s">
        <v>1042</v>
      </c>
      <c r="AT356" t="s">
        <v>5280</v>
      </c>
      <c r="AU356" t="s">
        <v>677</v>
      </c>
      <c r="AV356" s="14">
        <v>46205</v>
      </c>
      <c r="AW356" t="s">
        <v>1042</v>
      </c>
      <c r="AX356" s="31">
        <v>46205.750868055555</v>
      </c>
      <c r="AY356" s="14">
        <v>46206</v>
      </c>
      <c r="AZ356" t="s">
        <v>933</v>
      </c>
      <c r="BA356" s="31">
        <v>46206.389120370368</v>
      </c>
      <c r="BB356" s="14">
        <v>46206</v>
      </c>
      <c r="BC356" t="s">
        <v>4676</v>
      </c>
      <c r="BD356" s="31">
        <v>46206.430590277778</v>
      </c>
      <c r="BE356" s="14">
        <v>46206</v>
      </c>
      <c r="BF356" t="s">
        <v>943</v>
      </c>
      <c r="BG356" s="31">
        <v>46206.448587962965</v>
      </c>
      <c r="BH356" s="14">
        <v>46206</v>
      </c>
      <c r="BI356" t="s">
        <v>943</v>
      </c>
      <c r="BJ356" s="31">
        <v>46206.454062500001</v>
      </c>
      <c r="BW356" s="14">
        <v>46206</v>
      </c>
      <c r="BX356" t="s">
        <v>943</v>
      </c>
      <c r="BY356" s="31">
        <v>46206.459374999999</v>
      </c>
      <c r="BZ356" s="14">
        <v>46206</v>
      </c>
      <c r="CA356" t="s">
        <v>944</v>
      </c>
      <c r="CB356" s="31">
        <v>46206.463252314818</v>
      </c>
      <c r="CF356" s="14">
        <v>46206</v>
      </c>
      <c r="CG356" t="s">
        <v>1042</v>
      </c>
      <c r="CH356" s="31">
        <v>46206.781458333331</v>
      </c>
      <c r="CM356" s="4">
        <f t="shared" si="30"/>
        <v>46204.421944444446</v>
      </c>
      <c r="CN356">
        <f t="shared" si="31"/>
        <v>1</v>
      </c>
      <c r="CO356" t="str">
        <f>VLOOKUP(A356,Sheet1!$A$2:$B$221,2,0)</f>
        <v>East Zone</v>
      </c>
    </row>
    <row r="357" spans="1:93" x14ac:dyDescent="0.35">
      <c r="A357" t="s">
        <v>5273</v>
      </c>
      <c r="B357">
        <v>145</v>
      </c>
      <c r="C357" t="s">
        <v>9332</v>
      </c>
      <c r="D357" t="s">
        <v>678</v>
      </c>
      <c r="E357" t="s">
        <v>363</v>
      </c>
      <c r="F357" t="s">
        <v>364</v>
      </c>
      <c r="G357" t="s">
        <v>135</v>
      </c>
      <c r="H357" t="s">
        <v>5281</v>
      </c>
      <c r="I357">
        <v>275491</v>
      </c>
      <c r="J357" t="s">
        <v>5282</v>
      </c>
      <c r="K357" t="s">
        <v>5283</v>
      </c>
      <c r="L357" t="s">
        <v>4622</v>
      </c>
      <c r="M357" t="s">
        <v>5284</v>
      </c>
      <c r="N357">
        <v>90000</v>
      </c>
      <c r="O357" t="s">
        <v>1032</v>
      </c>
      <c r="P357" t="s">
        <v>1033</v>
      </c>
      <c r="Q357" t="s">
        <v>5285</v>
      </c>
      <c r="R357">
        <v>2838806306</v>
      </c>
      <c r="S357" s="14">
        <v>46204</v>
      </c>
      <c r="T357" t="s">
        <v>5286</v>
      </c>
      <c r="U357" s="31">
        <v>46204.532314814816</v>
      </c>
      <c r="AK357" s="14">
        <v>46204</v>
      </c>
      <c r="AL357" t="s">
        <v>1042</v>
      </c>
      <c r="AM357" s="31">
        <v>46204.606562499997</v>
      </c>
      <c r="AQ357" s="31">
        <v>46204.606562499997</v>
      </c>
      <c r="AR357" s="14">
        <v>46204</v>
      </c>
      <c r="AS357" t="s">
        <v>1042</v>
      </c>
      <c r="AT357" t="s">
        <v>5280</v>
      </c>
      <c r="AU357" t="s">
        <v>677</v>
      </c>
      <c r="AV357" s="14">
        <v>46204</v>
      </c>
      <c r="AW357" t="s">
        <v>5286</v>
      </c>
      <c r="AX357" s="31">
        <v>46204.625381944446</v>
      </c>
      <c r="AY357" s="14">
        <v>46204</v>
      </c>
      <c r="AZ357" t="s">
        <v>933</v>
      </c>
      <c r="BA357" s="31">
        <v>46204.634444444448</v>
      </c>
      <c r="BB357" s="14">
        <v>46204</v>
      </c>
      <c r="BC357" t="s">
        <v>4716</v>
      </c>
      <c r="BD357" s="31">
        <v>46204.645914351851</v>
      </c>
      <c r="BE357" s="14">
        <v>46204</v>
      </c>
      <c r="BF357" t="s">
        <v>1028</v>
      </c>
      <c r="BG357" s="31">
        <v>46204.697337962964</v>
      </c>
      <c r="BH357" s="14">
        <v>46204</v>
      </c>
      <c r="BI357" t="s">
        <v>1028</v>
      </c>
      <c r="BJ357" s="31">
        <v>46204.698865740742</v>
      </c>
      <c r="BK357" s="14">
        <v>46204</v>
      </c>
      <c r="BL357" t="s">
        <v>1028</v>
      </c>
      <c r="BM357" s="31">
        <v>46204.77412037037</v>
      </c>
      <c r="BW357" s="14">
        <v>46210</v>
      </c>
      <c r="BX357" t="s">
        <v>1028</v>
      </c>
      <c r="BY357" s="31">
        <v>46210.567430555559</v>
      </c>
      <c r="BZ357" s="14">
        <v>46210</v>
      </c>
      <c r="CA357" t="s">
        <v>2404</v>
      </c>
      <c r="CB357" s="31">
        <v>46210.583935185183</v>
      </c>
      <c r="CF357" s="14">
        <v>46210</v>
      </c>
      <c r="CG357" t="s">
        <v>5290</v>
      </c>
      <c r="CH357" s="31">
        <v>46210.828842592593</v>
      </c>
      <c r="CM357" s="4">
        <f t="shared" si="30"/>
        <v>46204.532314814816</v>
      </c>
      <c r="CN357">
        <f t="shared" si="31"/>
        <v>0</v>
      </c>
      <c r="CO357" t="str">
        <f>VLOOKUP(A357,Sheet1!$A$2:$B$221,2,0)</f>
        <v>East Zone</v>
      </c>
    </row>
    <row r="358" spans="1:93" x14ac:dyDescent="0.35">
      <c r="A358" t="s">
        <v>5273</v>
      </c>
      <c r="B358">
        <v>145</v>
      </c>
      <c r="C358" t="s">
        <v>9332</v>
      </c>
      <c r="D358" t="s">
        <v>678</v>
      </c>
      <c r="E358" t="s">
        <v>363</v>
      </c>
      <c r="F358" t="s">
        <v>364</v>
      </c>
      <c r="G358" t="s">
        <v>135</v>
      </c>
      <c r="H358" t="s">
        <v>5287</v>
      </c>
      <c r="I358">
        <v>304353</v>
      </c>
      <c r="J358" t="s">
        <v>5275</v>
      </c>
      <c r="K358" t="s">
        <v>5276</v>
      </c>
      <c r="L358" t="s">
        <v>4622</v>
      </c>
      <c r="M358" t="s">
        <v>5288</v>
      </c>
      <c r="N358">
        <v>40000</v>
      </c>
      <c r="O358" t="s">
        <v>1059</v>
      </c>
      <c r="P358" t="s">
        <v>1060</v>
      </c>
      <c r="Q358" t="s">
        <v>5289</v>
      </c>
      <c r="R358">
        <v>9718450187</v>
      </c>
      <c r="S358" s="14">
        <v>46205</v>
      </c>
      <c r="T358" t="s">
        <v>5279</v>
      </c>
      <c r="U358" s="31">
        <v>46205.626585648148</v>
      </c>
      <c r="AK358" s="14">
        <v>46205</v>
      </c>
      <c r="AL358" t="s">
        <v>1042</v>
      </c>
      <c r="AM358" s="31">
        <v>46205.716967592591</v>
      </c>
      <c r="AQ358" s="31">
        <v>46205.716967592591</v>
      </c>
      <c r="AR358" s="14">
        <v>46205</v>
      </c>
      <c r="AS358" t="s">
        <v>1042</v>
      </c>
      <c r="AT358" t="s">
        <v>5280</v>
      </c>
      <c r="AU358" t="s">
        <v>677</v>
      </c>
      <c r="AV358" s="14">
        <v>46205</v>
      </c>
      <c r="AW358" t="s">
        <v>5279</v>
      </c>
      <c r="AX358" s="31">
        <v>46205.718854166669</v>
      </c>
      <c r="AY358" s="14">
        <v>46205</v>
      </c>
      <c r="AZ358" t="s">
        <v>933</v>
      </c>
      <c r="BA358" s="31">
        <v>46205.722719907404</v>
      </c>
      <c r="BB358" s="14">
        <v>46205</v>
      </c>
      <c r="BC358" t="s">
        <v>4643</v>
      </c>
      <c r="BD358" s="31">
        <v>46205.741793981484</v>
      </c>
      <c r="BE358" s="14">
        <v>46205</v>
      </c>
      <c r="BF358" t="s">
        <v>1028</v>
      </c>
      <c r="BG358" s="31">
        <v>46205.782939814817</v>
      </c>
      <c r="BH358" s="14">
        <v>46205</v>
      </c>
      <c r="BI358" t="s">
        <v>1028</v>
      </c>
      <c r="BJ358" s="31">
        <v>46205.784421296295</v>
      </c>
      <c r="BW358" s="14">
        <v>46205</v>
      </c>
      <c r="BX358" t="s">
        <v>1028</v>
      </c>
      <c r="BY358" s="31">
        <v>46205.787673611114</v>
      </c>
      <c r="BZ358" s="14">
        <v>46205</v>
      </c>
      <c r="CA358" t="s">
        <v>938</v>
      </c>
      <c r="CB358" s="31">
        <v>46205.803738425922</v>
      </c>
      <c r="CF358" s="14">
        <v>46205</v>
      </c>
      <c r="CG358" t="s">
        <v>5290</v>
      </c>
      <c r="CH358" s="31">
        <v>46205.854421296295</v>
      </c>
      <c r="CM358" s="4">
        <f t="shared" si="30"/>
        <v>46205.626585648148</v>
      </c>
      <c r="CN358">
        <f t="shared" si="31"/>
        <v>0</v>
      </c>
      <c r="CO358" t="str">
        <f>VLOOKUP(A358,Sheet1!$A$2:$B$221,2,0)</f>
        <v>East Zone</v>
      </c>
    </row>
    <row r="359" spans="1:93" x14ac:dyDescent="0.35">
      <c r="A359" t="s">
        <v>5273</v>
      </c>
      <c r="B359">
        <v>145</v>
      </c>
      <c r="C359" t="s">
        <v>9332</v>
      </c>
      <c r="D359" t="s">
        <v>678</v>
      </c>
      <c r="E359" t="s">
        <v>363</v>
      </c>
      <c r="F359" t="s">
        <v>364</v>
      </c>
      <c r="G359" t="s">
        <v>135</v>
      </c>
      <c r="H359" t="s">
        <v>5287</v>
      </c>
      <c r="I359">
        <v>304353</v>
      </c>
      <c r="J359" t="s">
        <v>5275</v>
      </c>
      <c r="K359" t="s">
        <v>5276</v>
      </c>
      <c r="L359" t="s">
        <v>4622</v>
      </c>
      <c r="M359" t="s">
        <v>5288</v>
      </c>
      <c r="N359">
        <v>40000</v>
      </c>
      <c r="O359" t="s">
        <v>1105</v>
      </c>
      <c r="P359" t="s">
        <v>1106</v>
      </c>
      <c r="Q359" t="s">
        <v>5291</v>
      </c>
      <c r="R359">
        <v>6292673305</v>
      </c>
      <c r="S359" s="14">
        <v>46205</v>
      </c>
      <c r="T359" t="s">
        <v>5279</v>
      </c>
      <c r="U359" s="31">
        <v>46205.626550925925</v>
      </c>
      <c r="AK359" s="14">
        <v>46205</v>
      </c>
      <c r="AL359" t="s">
        <v>1042</v>
      </c>
      <c r="AM359" s="31">
        <v>46205.716944444444</v>
      </c>
      <c r="AQ359" s="31">
        <v>46205.716944444444</v>
      </c>
      <c r="AR359" s="14">
        <v>46205</v>
      </c>
      <c r="AS359" t="s">
        <v>1042</v>
      </c>
      <c r="AT359" t="s">
        <v>5280</v>
      </c>
      <c r="AU359" t="s">
        <v>677</v>
      </c>
      <c r="AV359" s="14">
        <v>46205</v>
      </c>
      <c r="AW359" t="s">
        <v>5279</v>
      </c>
      <c r="AX359" s="31">
        <v>46205.718831018516</v>
      </c>
      <c r="AY359" s="14">
        <v>46205</v>
      </c>
      <c r="AZ359" t="s">
        <v>933</v>
      </c>
      <c r="BA359" s="31">
        <v>46205.722719907404</v>
      </c>
      <c r="BB359" s="14">
        <v>46205</v>
      </c>
      <c r="BC359" t="s">
        <v>4643</v>
      </c>
      <c r="BD359" s="31">
        <v>46205.741782407407</v>
      </c>
      <c r="BE359" s="14">
        <v>46205</v>
      </c>
      <c r="BF359" t="s">
        <v>1028</v>
      </c>
      <c r="BG359" s="31">
        <v>46205.782916666663</v>
      </c>
      <c r="BH359" s="14">
        <v>46205</v>
      </c>
      <c r="BI359" t="s">
        <v>1028</v>
      </c>
      <c r="BJ359" s="31">
        <v>46205.784398148149</v>
      </c>
      <c r="BW359" s="14">
        <v>46205</v>
      </c>
      <c r="BX359" t="s">
        <v>1028</v>
      </c>
      <c r="BY359" s="31">
        <v>46205.787662037037</v>
      </c>
      <c r="BZ359" s="14">
        <v>46205</v>
      </c>
      <c r="CA359" t="s">
        <v>938</v>
      </c>
      <c r="CB359" s="31">
        <v>46205.803738425922</v>
      </c>
      <c r="CF359" s="14">
        <v>46205</v>
      </c>
      <c r="CG359" t="s">
        <v>5290</v>
      </c>
      <c r="CH359" s="31">
        <v>46205.854421296295</v>
      </c>
      <c r="CM359" s="4">
        <f t="shared" si="30"/>
        <v>46205.626550925925</v>
      </c>
      <c r="CN359">
        <f t="shared" si="31"/>
        <v>0</v>
      </c>
      <c r="CO359" t="str">
        <f>VLOOKUP(A359,Sheet1!$A$2:$B$221,2,0)</f>
        <v>East Zone</v>
      </c>
    </row>
    <row r="360" spans="1:93" x14ac:dyDescent="0.35">
      <c r="A360" t="s">
        <v>5273</v>
      </c>
      <c r="B360">
        <v>145</v>
      </c>
      <c r="C360" t="s">
        <v>9332</v>
      </c>
      <c r="D360" t="s">
        <v>678</v>
      </c>
      <c r="E360" t="s">
        <v>363</v>
      </c>
      <c r="F360" t="s">
        <v>364</v>
      </c>
      <c r="G360" t="s">
        <v>135</v>
      </c>
      <c r="H360" t="s">
        <v>4047</v>
      </c>
      <c r="I360">
        <v>322318</v>
      </c>
      <c r="J360" t="s">
        <v>4050</v>
      </c>
      <c r="K360" t="s">
        <v>4051</v>
      </c>
      <c r="L360" t="s">
        <v>4622</v>
      </c>
      <c r="M360" t="s">
        <v>5292</v>
      </c>
      <c r="N360">
        <v>73000</v>
      </c>
      <c r="O360" t="s">
        <v>4052</v>
      </c>
      <c r="P360" t="s">
        <v>4053</v>
      </c>
      <c r="Q360" t="s">
        <v>4049</v>
      </c>
      <c r="R360">
        <v>8810809893</v>
      </c>
      <c r="S360" s="14">
        <v>46203</v>
      </c>
      <c r="T360" t="s">
        <v>5293</v>
      </c>
      <c r="U360" s="31">
        <v>46203.781944444447</v>
      </c>
      <c r="AK360" s="14">
        <v>46205</v>
      </c>
      <c r="AL360" t="s">
        <v>1042</v>
      </c>
      <c r="AM360" s="31">
        <v>46205.489849537036</v>
      </c>
      <c r="AQ360" s="31">
        <v>46205.489849537036</v>
      </c>
      <c r="AR360" s="14">
        <v>46205</v>
      </c>
      <c r="AS360" t="s">
        <v>1042</v>
      </c>
      <c r="AT360" t="s">
        <v>5280</v>
      </c>
      <c r="AU360" t="s">
        <v>677</v>
      </c>
      <c r="AV360" s="14">
        <v>46205</v>
      </c>
      <c r="AW360" t="s">
        <v>5293</v>
      </c>
      <c r="AX360" s="31">
        <v>46205.490520833337</v>
      </c>
      <c r="AY360" s="14">
        <v>46205</v>
      </c>
      <c r="AZ360" t="s">
        <v>933</v>
      </c>
      <c r="BA360" s="31">
        <v>46205.492997685185</v>
      </c>
      <c r="BB360" s="14">
        <v>46205</v>
      </c>
      <c r="BC360" t="s">
        <v>4716</v>
      </c>
      <c r="BD360" s="31">
        <v>46205.496782407405</v>
      </c>
      <c r="BE360" s="14">
        <v>46205</v>
      </c>
      <c r="BF360" t="s">
        <v>1028</v>
      </c>
      <c r="BG360" s="31">
        <v>46205.531631944446</v>
      </c>
      <c r="BH360" s="14">
        <v>46205</v>
      </c>
      <c r="BI360" t="s">
        <v>1028</v>
      </c>
      <c r="BJ360" s="31">
        <v>46205.532384259262</v>
      </c>
      <c r="BW360" s="14">
        <v>46205</v>
      </c>
      <c r="BX360" t="s">
        <v>1028</v>
      </c>
      <c r="BY360" s="31">
        <v>46205.537615740737</v>
      </c>
      <c r="BZ360" s="14">
        <v>46205</v>
      </c>
      <c r="CA360" t="s">
        <v>938</v>
      </c>
      <c r="CB360" s="31">
        <v>46205.554606481484</v>
      </c>
      <c r="CF360" s="14">
        <v>46205</v>
      </c>
      <c r="CG360" t="s">
        <v>5290</v>
      </c>
      <c r="CH360" s="31">
        <v>46205.803078703706</v>
      </c>
      <c r="CM360" s="4">
        <f t="shared" si="30"/>
        <v>46203.781944444447</v>
      </c>
      <c r="CN360">
        <f t="shared" si="31"/>
        <v>2</v>
      </c>
      <c r="CO360" t="str">
        <f>VLOOKUP(A360,Sheet1!$A$2:$B$221,2,0)</f>
        <v>East Zone</v>
      </c>
    </row>
    <row r="361" spans="1:93" x14ac:dyDescent="0.35">
      <c r="A361" t="s">
        <v>5273</v>
      </c>
      <c r="B361">
        <v>145</v>
      </c>
      <c r="C361" t="s">
        <v>9332</v>
      </c>
      <c r="D361" t="s">
        <v>678</v>
      </c>
      <c r="E361" t="s">
        <v>363</v>
      </c>
      <c r="F361" t="s">
        <v>364</v>
      </c>
      <c r="G361" t="s">
        <v>135</v>
      </c>
      <c r="H361" t="s">
        <v>5294</v>
      </c>
      <c r="I361">
        <v>359633</v>
      </c>
      <c r="J361" t="s">
        <v>5295</v>
      </c>
      <c r="K361" t="s">
        <v>5296</v>
      </c>
      <c r="L361" t="s">
        <v>4622</v>
      </c>
      <c r="M361" t="s">
        <v>5297</v>
      </c>
      <c r="N361">
        <v>80000</v>
      </c>
      <c r="O361" t="s">
        <v>2992</v>
      </c>
      <c r="P361" t="s">
        <v>2993</v>
      </c>
      <c r="Q361" t="s">
        <v>5298</v>
      </c>
      <c r="R361">
        <v>9033287819</v>
      </c>
      <c r="S361" s="14">
        <v>46205</v>
      </c>
      <c r="T361" t="s">
        <v>5299</v>
      </c>
      <c r="U361" s="31">
        <v>46205.761284722219</v>
      </c>
      <c r="AK361" s="14">
        <v>46205</v>
      </c>
      <c r="AL361" t="s">
        <v>1042</v>
      </c>
      <c r="AM361" s="31">
        <v>46205.791261574072</v>
      </c>
      <c r="AQ361" s="31">
        <v>46205.791261574072</v>
      </c>
      <c r="AR361" s="14">
        <v>46205</v>
      </c>
      <c r="AS361" t="s">
        <v>1042</v>
      </c>
      <c r="AT361" t="s">
        <v>5280</v>
      </c>
      <c r="AU361" t="s">
        <v>677</v>
      </c>
      <c r="AV361" s="14">
        <v>46206</v>
      </c>
      <c r="AW361" t="s">
        <v>5299</v>
      </c>
      <c r="AX361" s="31">
        <v>46206.392430555556</v>
      </c>
      <c r="AY361" s="14">
        <v>46206</v>
      </c>
      <c r="AZ361" t="s">
        <v>933</v>
      </c>
      <c r="BA361" s="31">
        <v>46206.399259259262</v>
      </c>
      <c r="BB361" s="14">
        <v>46206</v>
      </c>
      <c r="BC361" t="s">
        <v>4808</v>
      </c>
      <c r="BD361" s="31">
        <v>46206.417812500003</v>
      </c>
      <c r="BE361" s="14">
        <v>46206</v>
      </c>
      <c r="BF361" t="s">
        <v>1028</v>
      </c>
      <c r="BG361" s="31">
        <v>46206.45517361111</v>
      </c>
      <c r="BH361" s="14">
        <v>46206</v>
      </c>
      <c r="BI361" t="s">
        <v>1028</v>
      </c>
      <c r="BJ361" s="31">
        <v>46206.456203703703</v>
      </c>
      <c r="BW361" s="14">
        <v>46206</v>
      </c>
      <c r="BX361" t="s">
        <v>1028</v>
      </c>
      <c r="BY361" s="31">
        <v>46206.459861111114</v>
      </c>
      <c r="BZ361" s="14">
        <v>46206</v>
      </c>
      <c r="CA361" t="s">
        <v>944</v>
      </c>
      <c r="CB361" s="31">
        <v>46206.467743055553</v>
      </c>
      <c r="CF361" s="14">
        <v>46206</v>
      </c>
      <c r="CG361" t="s">
        <v>5290</v>
      </c>
      <c r="CH361" s="31">
        <v>46206.590416666666</v>
      </c>
      <c r="CM361" s="4">
        <f t="shared" si="30"/>
        <v>46205.761284722219</v>
      </c>
      <c r="CN361">
        <f t="shared" si="31"/>
        <v>0</v>
      </c>
      <c r="CO361" t="str">
        <f>VLOOKUP(A361,Sheet1!$A$2:$B$221,2,0)</f>
        <v>East Zone</v>
      </c>
    </row>
    <row r="362" spans="1:93" x14ac:dyDescent="0.35">
      <c r="A362" t="s">
        <v>5273</v>
      </c>
      <c r="B362">
        <v>145</v>
      </c>
      <c r="C362" t="s">
        <v>9332</v>
      </c>
      <c r="D362" t="s">
        <v>678</v>
      </c>
      <c r="E362" t="s">
        <v>363</v>
      </c>
      <c r="F362" t="s">
        <v>364</v>
      </c>
      <c r="G362" t="s">
        <v>135</v>
      </c>
      <c r="H362" t="s">
        <v>5300</v>
      </c>
      <c r="I362">
        <v>384426</v>
      </c>
      <c r="J362" t="s">
        <v>5301</v>
      </c>
      <c r="K362" t="s">
        <v>5302</v>
      </c>
      <c r="L362" t="s">
        <v>4622</v>
      </c>
      <c r="M362" t="s">
        <v>5303</v>
      </c>
      <c r="N362">
        <v>45000</v>
      </c>
      <c r="O362" t="s">
        <v>1036</v>
      </c>
      <c r="P362" t="s">
        <v>1037</v>
      </c>
      <c r="Q362" t="s">
        <v>5304</v>
      </c>
      <c r="R362">
        <v>1983221666</v>
      </c>
      <c r="S362" s="14">
        <v>46205</v>
      </c>
      <c r="T362" t="s">
        <v>5305</v>
      </c>
      <c r="U362" s="31">
        <v>46205.550474537034</v>
      </c>
      <c r="AK362" s="14">
        <v>46205</v>
      </c>
      <c r="AL362" t="s">
        <v>1042</v>
      </c>
      <c r="AM362" s="31">
        <v>46205.642083333332</v>
      </c>
      <c r="AQ362" s="31">
        <v>46205.642083333332</v>
      </c>
      <c r="AR362" s="14">
        <v>46205</v>
      </c>
      <c r="AS362" t="s">
        <v>1042</v>
      </c>
      <c r="AT362" t="s">
        <v>5280</v>
      </c>
      <c r="AU362" t="s">
        <v>677</v>
      </c>
      <c r="AV362" s="14">
        <v>46205</v>
      </c>
      <c r="AW362" t="s">
        <v>1042</v>
      </c>
      <c r="AX362" s="31">
        <v>46205.687222222223</v>
      </c>
      <c r="AY362" s="14">
        <v>46205</v>
      </c>
      <c r="AZ362" t="s">
        <v>933</v>
      </c>
      <c r="BA362" s="31">
        <v>46205.691979166666</v>
      </c>
      <c r="BB362" s="14">
        <v>46205</v>
      </c>
      <c r="BC362" t="s">
        <v>4965</v>
      </c>
      <c r="BD362" s="31">
        <v>46205.711851851855</v>
      </c>
      <c r="BE362" s="14">
        <v>46205</v>
      </c>
      <c r="BF362" t="s">
        <v>1028</v>
      </c>
      <c r="BG362" s="31">
        <v>46205.772523148145</v>
      </c>
      <c r="BK362" s="14">
        <v>46205</v>
      </c>
      <c r="BL362" t="s">
        <v>1028</v>
      </c>
      <c r="BM362" s="31">
        <v>46205.772719907407</v>
      </c>
      <c r="CM362" s="4">
        <f t="shared" si="30"/>
        <v>46205.550474537034</v>
      </c>
      <c r="CN362">
        <f t="shared" si="31"/>
        <v>0</v>
      </c>
      <c r="CO362" t="str">
        <f>VLOOKUP(A362,Sheet1!$A$2:$B$221,2,0)</f>
        <v>East Zone</v>
      </c>
    </row>
    <row r="363" spans="1:93" x14ac:dyDescent="0.35">
      <c r="A363" t="s">
        <v>5273</v>
      </c>
      <c r="B363">
        <v>145</v>
      </c>
      <c r="C363" t="s">
        <v>9332</v>
      </c>
      <c r="D363" t="s">
        <v>678</v>
      </c>
      <c r="E363" t="s">
        <v>363</v>
      </c>
      <c r="F363" t="s">
        <v>364</v>
      </c>
      <c r="G363" t="s">
        <v>135</v>
      </c>
      <c r="H363" t="s">
        <v>5306</v>
      </c>
      <c r="I363">
        <v>402486</v>
      </c>
      <c r="J363" t="s">
        <v>5295</v>
      </c>
      <c r="K363" t="s">
        <v>5296</v>
      </c>
      <c r="L363" t="s">
        <v>4622</v>
      </c>
      <c r="M363" t="s">
        <v>5307</v>
      </c>
      <c r="N363">
        <v>60000</v>
      </c>
      <c r="O363" t="s">
        <v>1097</v>
      </c>
      <c r="P363" t="s">
        <v>1098</v>
      </c>
      <c r="Q363" t="s">
        <v>5308</v>
      </c>
      <c r="R363">
        <v>5198474813</v>
      </c>
      <c r="S363" s="14">
        <v>46206</v>
      </c>
      <c r="T363" t="s">
        <v>5299</v>
      </c>
      <c r="U363" s="31">
        <v>46206.364131944443</v>
      </c>
      <c r="AK363" s="14">
        <v>46206</v>
      </c>
      <c r="AL363" t="s">
        <v>2398</v>
      </c>
      <c r="AM363" s="31">
        <v>46206.404224537036</v>
      </c>
      <c r="AQ363" s="31">
        <v>46206.404224537036</v>
      </c>
      <c r="AR363" s="14">
        <v>46206</v>
      </c>
      <c r="AS363" t="s">
        <v>2398</v>
      </c>
      <c r="AT363" t="s">
        <v>364</v>
      </c>
      <c r="AU363" t="s">
        <v>678</v>
      </c>
      <c r="AV363" s="14">
        <v>46206</v>
      </c>
      <c r="AW363" t="s">
        <v>5299</v>
      </c>
      <c r="AX363" s="31">
        <v>46206.408125000002</v>
      </c>
      <c r="AY363" s="14">
        <v>46206</v>
      </c>
      <c r="AZ363" t="s">
        <v>933</v>
      </c>
      <c r="BA363" s="31">
        <v>46206.43204861111</v>
      </c>
      <c r="BB363" s="14">
        <v>46206</v>
      </c>
      <c r="BC363" t="s">
        <v>4701</v>
      </c>
      <c r="BD363" s="31">
        <v>46206.462002314816</v>
      </c>
      <c r="BE363" s="14">
        <v>46206</v>
      </c>
      <c r="BF363" t="s">
        <v>1028</v>
      </c>
      <c r="BG363" s="31">
        <v>46206.483888888892</v>
      </c>
      <c r="BH363" s="14">
        <v>46206</v>
      </c>
      <c r="BI363" t="s">
        <v>1028</v>
      </c>
      <c r="BJ363" s="31">
        <v>46206.484895833331</v>
      </c>
      <c r="BW363" s="14">
        <v>46206</v>
      </c>
      <c r="BX363" t="s">
        <v>1028</v>
      </c>
      <c r="BY363" s="31">
        <v>46206.495821759258</v>
      </c>
      <c r="BZ363" s="14">
        <v>46206</v>
      </c>
      <c r="CA363" t="s">
        <v>944</v>
      </c>
      <c r="CB363" s="31">
        <v>46206.514733796299</v>
      </c>
      <c r="CF363" s="14">
        <v>46206</v>
      </c>
      <c r="CG363" t="s">
        <v>5290</v>
      </c>
      <c r="CH363" s="31">
        <v>46206.62122685185</v>
      </c>
      <c r="CM363" s="4">
        <f t="shared" si="30"/>
        <v>46206.364131944443</v>
      </c>
      <c r="CN363">
        <f t="shared" si="31"/>
        <v>0</v>
      </c>
      <c r="CO363" t="str">
        <f>VLOOKUP(A363,Sheet1!$A$2:$B$221,2,0)</f>
        <v>East Zone</v>
      </c>
    </row>
    <row r="364" spans="1:93" x14ac:dyDescent="0.35">
      <c r="A364" t="s">
        <v>5273</v>
      </c>
      <c r="B364">
        <v>145</v>
      </c>
      <c r="C364" t="s">
        <v>9332</v>
      </c>
      <c r="D364" t="s">
        <v>678</v>
      </c>
      <c r="E364" t="s">
        <v>363</v>
      </c>
      <c r="F364" t="s">
        <v>364</v>
      </c>
      <c r="G364" t="s">
        <v>135</v>
      </c>
      <c r="H364" t="s">
        <v>5306</v>
      </c>
      <c r="I364">
        <v>402486</v>
      </c>
      <c r="J364" t="s">
        <v>5295</v>
      </c>
      <c r="K364" t="s">
        <v>5296</v>
      </c>
      <c r="L364" t="s">
        <v>4622</v>
      </c>
      <c r="M364" t="s">
        <v>5309</v>
      </c>
      <c r="N364">
        <v>35000</v>
      </c>
      <c r="O364" t="s">
        <v>5310</v>
      </c>
      <c r="P364" t="s">
        <v>5311</v>
      </c>
      <c r="Q364" t="s">
        <v>5312</v>
      </c>
      <c r="R364">
        <v>4484498500</v>
      </c>
      <c r="S364" s="14">
        <v>46204</v>
      </c>
      <c r="T364" t="s">
        <v>5299</v>
      </c>
      <c r="U364" s="31">
        <v>46204.610162037039</v>
      </c>
      <c r="AK364" s="14">
        <v>46204</v>
      </c>
      <c r="AL364" t="s">
        <v>1042</v>
      </c>
      <c r="AM364" s="31">
        <v>46204.646319444444</v>
      </c>
      <c r="AQ364" s="31">
        <v>46204.646319444444</v>
      </c>
      <c r="AR364" s="14">
        <v>46204</v>
      </c>
      <c r="AS364" t="s">
        <v>1042</v>
      </c>
      <c r="AT364" t="s">
        <v>5280</v>
      </c>
      <c r="AU364" t="s">
        <v>677</v>
      </c>
      <c r="AV364" s="14">
        <v>46204</v>
      </c>
      <c r="AW364" t="s">
        <v>5299</v>
      </c>
      <c r="AX364" s="31">
        <v>46204.657708333332</v>
      </c>
      <c r="AY364" s="14">
        <v>46204</v>
      </c>
      <c r="AZ364" t="s">
        <v>933</v>
      </c>
      <c r="BA364" s="31">
        <v>46204.671249999999</v>
      </c>
      <c r="BB364" s="14">
        <v>46204</v>
      </c>
      <c r="BC364" t="s">
        <v>4716</v>
      </c>
      <c r="BD364" s="31">
        <v>46204.678668981483</v>
      </c>
      <c r="BE364" s="14">
        <v>46204</v>
      </c>
      <c r="BF364" t="s">
        <v>943</v>
      </c>
      <c r="BG364" s="31">
        <v>46204.697974537034</v>
      </c>
      <c r="BH364" s="14">
        <v>46204</v>
      </c>
      <c r="BI364" t="s">
        <v>943</v>
      </c>
      <c r="BJ364" s="31">
        <v>46204.70412037037</v>
      </c>
      <c r="BW364" s="14">
        <v>46204</v>
      </c>
      <c r="BX364" t="s">
        <v>943</v>
      </c>
      <c r="BY364" s="31">
        <v>46204.708773148152</v>
      </c>
      <c r="BZ364" s="14">
        <v>46204</v>
      </c>
      <c r="CA364" t="s">
        <v>944</v>
      </c>
      <c r="CB364" s="31">
        <v>46204.755868055552</v>
      </c>
      <c r="CF364" s="14">
        <v>46205</v>
      </c>
      <c r="CG364" t="s">
        <v>1042</v>
      </c>
      <c r="CH364" s="31">
        <v>46205.430925925924</v>
      </c>
      <c r="CM364" s="4">
        <f t="shared" si="30"/>
        <v>46204.610162037039</v>
      </c>
      <c r="CN364">
        <f t="shared" si="31"/>
        <v>0</v>
      </c>
      <c r="CO364" t="str">
        <f>VLOOKUP(A364,Sheet1!$A$2:$B$221,2,0)</f>
        <v>East Zone</v>
      </c>
    </row>
    <row r="365" spans="1:93" x14ac:dyDescent="0.35">
      <c r="A365" t="s">
        <v>5273</v>
      </c>
      <c r="B365">
        <v>145</v>
      </c>
      <c r="C365" t="s">
        <v>9332</v>
      </c>
      <c r="D365" t="s">
        <v>678</v>
      </c>
      <c r="E365" t="s">
        <v>363</v>
      </c>
      <c r="F365" t="s">
        <v>364</v>
      </c>
      <c r="G365" t="s">
        <v>135</v>
      </c>
      <c r="H365" t="s">
        <v>10098</v>
      </c>
      <c r="I365">
        <v>629189</v>
      </c>
      <c r="J365" t="s">
        <v>4501</v>
      </c>
      <c r="K365" t="s">
        <v>10099</v>
      </c>
      <c r="L365" t="s">
        <v>4622</v>
      </c>
      <c r="M365" t="s">
        <v>10100</v>
      </c>
      <c r="N365">
        <v>75000</v>
      </c>
      <c r="O365" t="s">
        <v>9862</v>
      </c>
      <c r="P365" t="s">
        <v>9863</v>
      </c>
      <c r="Q365" t="s">
        <v>10101</v>
      </c>
      <c r="R365">
        <v>3344896718</v>
      </c>
      <c r="S365" s="14">
        <v>46209</v>
      </c>
      <c r="T365" t="s">
        <v>10102</v>
      </c>
      <c r="U365" s="31">
        <v>46209.636122685188</v>
      </c>
      <c r="AK365" s="14">
        <v>46209</v>
      </c>
      <c r="AL365" t="s">
        <v>1042</v>
      </c>
      <c r="AM365" s="31">
        <v>46209.737754629627</v>
      </c>
      <c r="AQ365" s="31">
        <v>46209.737754629627</v>
      </c>
      <c r="AR365" s="14">
        <v>46209</v>
      </c>
      <c r="AS365" t="s">
        <v>1042</v>
      </c>
      <c r="AT365" t="s">
        <v>5280</v>
      </c>
      <c r="AU365" t="s">
        <v>677</v>
      </c>
      <c r="AV365" s="14">
        <v>46209</v>
      </c>
      <c r="AW365" t="s">
        <v>10102</v>
      </c>
      <c r="AX365" s="31">
        <v>46209.744479166664</v>
      </c>
      <c r="AY365" s="14">
        <v>46209</v>
      </c>
      <c r="AZ365" t="s">
        <v>933</v>
      </c>
      <c r="BA365" s="31">
        <v>46209.753217592595</v>
      </c>
      <c r="BB365" s="14">
        <v>46209</v>
      </c>
      <c r="BC365" t="s">
        <v>4669</v>
      </c>
      <c r="BD365" s="31">
        <v>46209.773796296293</v>
      </c>
      <c r="BE365" s="14">
        <v>46209</v>
      </c>
      <c r="BF365" t="s">
        <v>1028</v>
      </c>
      <c r="BG365" s="31">
        <v>46209.774826388886</v>
      </c>
      <c r="BH365" s="14">
        <v>46209</v>
      </c>
      <c r="BI365" t="s">
        <v>1028</v>
      </c>
      <c r="BJ365" s="31">
        <v>46209.775775462964</v>
      </c>
      <c r="BW365" s="14">
        <v>46209</v>
      </c>
      <c r="BX365" t="s">
        <v>1028</v>
      </c>
      <c r="BY365" s="31">
        <v>46209.782962962963</v>
      </c>
      <c r="BZ365" s="14">
        <v>46209</v>
      </c>
      <c r="CA365" t="s">
        <v>944</v>
      </c>
      <c r="CB365" s="31">
        <v>46209.799004629633</v>
      </c>
      <c r="CF365" s="14">
        <v>46209</v>
      </c>
      <c r="CG365" t="s">
        <v>1042</v>
      </c>
      <c r="CH365" s="31">
        <v>46209.88453703704</v>
      </c>
      <c r="CM365" s="4">
        <f t="shared" si="30"/>
        <v>46209.636122685188</v>
      </c>
      <c r="CN365">
        <f t="shared" si="31"/>
        <v>0</v>
      </c>
      <c r="CO365" t="str">
        <f>VLOOKUP(A365,Sheet1!$A$2:$B$221,2,0)</f>
        <v>East Zone</v>
      </c>
    </row>
    <row r="366" spans="1:93" x14ac:dyDescent="0.35">
      <c r="A366" t="s">
        <v>5273</v>
      </c>
      <c r="B366">
        <v>145</v>
      </c>
      <c r="C366" t="s">
        <v>9332</v>
      </c>
      <c r="D366" t="s">
        <v>678</v>
      </c>
      <c r="E366" t="s">
        <v>363</v>
      </c>
      <c r="F366" t="s">
        <v>364</v>
      </c>
      <c r="G366" t="s">
        <v>135</v>
      </c>
      <c r="H366" t="s">
        <v>11990</v>
      </c>
      <c r="I366">
        <v>635771</v>
      </c>
      <c r="J366" t="s">
        <v>5301</v>
      </c>
      <c r="K366" t="s">
        <v>5302</v>
      </c>
      <c r="L366" t="s">
        <v>4622</v>
      </c>
      <c r="M366" t="s">
        <v>11991</v>
      </c>
      <c r="N366">
        <v>40000</v>
      </c>
      <c r="O366" t="s">
        <v>1059</v>
      </c>
      <c r="P366" t="s">
        <v>1060</v>
      </c>
      <c r="Q366" t="s">
        <v>11992</v>
      </c>
      <c r="R366">
        <v>1505080166</v>
      </c>
      <c r="S366" s="14">
        <v>46210</v>
      </c>
      <c r="T366" t="s">
        <v>5305</v>
      </c>
      <c r="U366" s="31">
        <v>46210.516215277778</v>
      </c>
      <c r="AK366" s="14">
        <v>46210</v>
      </c>
      <c r="AL366" t="s">
        <v>1042</v>
      </c>
      <c r="AM366" s="31">
        <v>46210.556597222225</v>
      </c>
      <c r="AN366" s="14">
        <v>46210</v>
      </c>
      <c r="AO366" t="s">
        <v>1042</v>
      </c>
      <c r="AP366" s="31">
        <v>46210.557511574072</v>
      </c>
      <c r="AQ366" s="31">
        <v>46210.557511574072</v>
      </c>
      <c r="AR366" s="14">
        <v>46210</v>
      </c>
      <c r="AS366" t="s">
        <v>1042</v>
      </c>
      <c r="AT366" t="s">
        <v>5280</v>
      </c>
      <c r="AU366" t="s">
        <v>677</v>
      </c>
      <c r="AV366" s="14">
        <v>46210</v>
      </c>
      <c r="AW366" t="s">
        <v>5305</v>
      </c>
      <c r="AX366" s="31">
        <v>46210.576203703706</v>
      </c>
      <c r="AY366" s="14">
        <v>46210</v>
      </c>
      <c r="AZ366" t="s">
        <v>933</v>
      </c>
      <c r="BA366" s="31">
        <v>46210.583738425928</v>
      </c>
      <c r="BB366" s="14">
        <v>46210</v>
      </c>
      <c r="BC366" t="s">
        <v>5233</v>
      </c>
      <c r="BD366" s="31">
        <v>46210.632916666669</v>
      </c>
      <c r="BE366" s="14">
        <v>46210</v>
      </c>
      <c r="BF366" t="s">
        <v>1028</v>
      </c>
      <c r="BG366" s="31">
        <v>46210.697129629632</v>
      </c>
      <c r="BH366" s="14">
        <v>46210</v>
      </c>
      <c r="BI366" t="s">
        <v>1028</v>
      </c>
      <c r="BJ366" s="31">
        <v>46210.701620370368</v>
      </c>
      <c r="BW366" s="14">
        <v>46210</v>
      </c>
      <c r="BX366" t="s">
        <v>1028</v>
      </c>
      <c r="BY366" s="31">
        <v>46210.713634259257</v>
      </c>
      <c r="BZ366" s="14">
        <v>46210</v>
      </c>
      <c r="CA366" t="s">
        <v>944</v>
      </c>
      <c r="CB366" s="31">
        <v>46210.731759259259</v>
      </c>
      <c r="CF366" s="14">
        <v>46210</v>
      </c>
      <c r="CG366" t="s">
        <v>5290</v>
      </c>
      <c r="CH366" s="31">
        <v>46210.826226851852</v>
      </c>
      <c r="CM366" s="4">
        <f t="shared" si="30"/>
        <v>46210.516215277778</v>
      </c>
      <c r="CN366">
        <f t="shared" si="31"/>
        <v>0</v>
      </c>
      <c r="CO366" t="str">
        <f>VLOOKUP(A366,Sheet1!$A$2:$B$221,2,0)</f>
        <v>East Zone</v>
      </c>
    </row>
    <row r="367" spans="1:93" x14ac:dyDescent="0.35">
      <c r="A367" t="s">
        <v>5273</v>
      </c>
      <c r="B367">
        <v>145</v>
      </c>
      <c r="C367" t="s">
        <v>9332</v>
      </c>
      <c r="D367" t="s">
        <v>678</v>
      </c>
      <c r="E367" t="s">
        <v>363</v>
      </c>
      <c r="F367" t="s">
        <v>364</v>
      </c>
      <c r="G367" t="s">
        <v>135</v>
      </c>
      <c r="H367" t="s">
        <v>11990</v>
      </c>
      <c r="I367">
        <v>635771</v>
      </c>
      <c r="J367" t="s">
        <v>5301</v>
      </c>
      <c r="K367" t="s">
        <v>5302</v>
      </c>
      <c r="L367" t="s">
        <v>4622</v>
      </c>
      <c r="M367" t="s">
        <v>11991</v>
      </c>
      <c r="N367">
        <v>50000</v>
      </c>
      <c r="O367" t="s">
        <v>1034</v>
      </c>
      <c r="P367" t="s">
        <v>1035</v>
      </c>
      <c r="Q367" t="s">
        <v>11993</v>
      </c>
      <c r="R367">
        <v>3513687859</v>
      </c>
      <c r="S367" s="14">
        <v>46209</v>
      </c>
      <c r="T367" t="s">
        <v>5305</v>
      </c>
      <c r="U367" s="31">
        <v>46209.441770833335</v>
      </c>
      <c r="AK367" s="14">
        <v>46210</v>
      </c>
      <c r="AL367" t="s">
        <v>1042</v>
      </c>
      <c r="AM367" s="31">
        <v>46210.475624999999</v>
      </c>
      <c r="AN367" s="14">
        <v>46210</v>
      </c>
      <c r="AO367" t="s">
        <v>1042</v>
      </c>
      <c r="AP367" s="31">
        <v>46210.557476851849</v>
      </c>
      <c r="AQ367" s="31">
        <v>46210.557476851849</v>
      </c>
      <c r="AR367" s="14">
        <v>46210</v>
      </c>
      <c r="AS367" t="s">
        <v>1042</v>
      </c>
      <c r="AT367" t="s">
        <v>5280</v>
      </c>
      <c r="AU367" t="s">
        <v>677</v>
      </c>
      <c r="AV367" s="14">
        <v>46210</v>
      </c>
      <c r="AW367" t="s">
        <v>5305</v>
      </c>
      <c r="AX367" s="31">
        <v>46210.576180555552</v>
      </c>
      <c r="AY367" s="14">
        <v>46210</v>
      </c>
      <c r="AZ367" t="s">
        <v>933</v>
      </c>
      <c r="BA367" s="31">
        <v>46210.583738425928</v>
      </c>
      <c r="BB367" s="14">
        <v>46210</v>
      </c>
      <c r="BC367" t="s">
        <v>5233</v>
      </c>
      <c r="BD367" s="31">
        <v>46210.632905092592</v>
      </c>
      <c r="BE367" s="14">
        <v>46210</v>
      </c>
      <c r="BF367" t="s">
        <v>1028</v>
      </c>
      <c r="BG367" s="31">
        <v>46210.697118055556</v>
      </c>
      <c r="BH367" s="14">
        <v>46210</v>
      </c>
      <c r="BI367" t="s">
        <v>1028</v>
      </c>
      <c r="BJ367" s="31">
        <v>46210.701608796298</v>
      </c>
      <c r="BW367" s="14">
        <v>46210</v>
      </c>
      <c r="BX367" t="s">
        <v>1028</v>
      </c>
      <c r="BY367" s="31">
        <v>46210.713622685187</v>
      </c>
      <c r="BZ367" s="14">
        <v>46210</v>
      </c>
      <c r="CA367" t="s">
        <v>944</v>
      </c>
      <c r="CB367" s="31">
        <v>46210.731759259259</v>
      </c>
      <c r="CF367" s="14">
        <v>46210</v>
      </c>
      <c r="CG367" t="s">
        <v>5290</v>
      </c>
      <c r="CH367" s="31">
        <v>46210.826226851852</v>
      </c>
      <c r="CM367" s="4">
        <f t="shared" si="30"/>
        <v>46209.441770833335</v>
      </c>
      <c r="CN367">
        <f t="shared" si="31"/>
        <v>1</v>
      </c>
      <c r="CO367" t="str">
        <f>VLOOKUP(A367,Sheet1!$A$2:$B$221,2,0)</f>
        <v>East Zone</v>
      </c>
    </row>
    <row r="368" spans="1:93" x14ac:dyDescent="0.35">
      <c r="A368" t="s">
        <v>5313</v>
      </c>
      <c r="B368">
        <v>167</v>
      </c>
      <c r="C368" t="s">
        <v>9332</v>
      </c>
      <c r="D368" t="s">
        <v>678</v>
      </c>
      <c r="E368" t="s">
        <v>928</v>
      </c>
      <c r="F368" t="s">
        <v>929</v>
      </c>
      <c r="G368" t="s">
        <v>552</v>
      </c>
      <c r="H368" t="s">
        <v>5314</v>
      </c>
      <c r="I368">
        <v>48337</v>
      </c>
      <c r="J368" t="s">
        <v>5315</v>
      </c>
      <c r="K368" t="s">
        <v>5316</v>
      </c>
      <c r="L368" t="s">
        <v>4622</v>
      </c>
      <c r="M368" t="s">
        <v>5317</v>
      </c>
      <c r="N368">
        <v>70000</v>
      </c>
      <c r="O368" t="s">
        <v>958</v>
      </c>
      <c r="P368" t="s">
        <v>959</v>
      </c>
      <c r="Q368" t="s">
        <v>5318</v>
      </c>
      <c r="R368">
        <v>4717688403</v>
      </c>
      <c r="S368" s="14">
        <v>46205</v>
      </c>
      <c r="T368" t="s">
        <v>5319</v>
      </c>
      <c r="U368" s="31">
        <v>46205.609791666669</v>
      </c>
      <c r="AK368" s="14">
        <v>46205</v>
      </c>
      <c r="AL368" t="s">
        <v>5320</v>
      </c>
      <c r="AM368" s="31">
        <v>46205.718206018515</v>
      </c>
      <c r="AQ368" s="31">
        <v>46205.718206018515</v>
      </c>
      <c r="AR368" s="14">
        <v>46205</v>
      </c>
      <c r="AS368" t="s">
        <v>5320</v>
      </c>
      <c r="AT368" t="s">
        <v>5321</v>
      </c>
      <c r="AU368" t="s">
        <v>677</v>
      </c>
      <c r="AV368" s="14">
        <v>46209</v>
      </c>
      <c r="AW368" t="s">
        <v>5319</v>
      </c>
      <c r="AX368" s="31">
        <v>46209.764837962961</v>
      </c>
      <c r="AY368" s="14">
        <v>46210</v>
      </c>
      <c r="AZ368" t="s">
        <v>933</v>
      </c>
      <c r="BA368" s="31">
        <v>46210.379687499997</v>
      </c>
      <c r="BB368" s="14">
        <v>46210</v>
      </c>
      <c r="BC368" t="s">
        <v>4633</v>
      </c>
      <c r="BD368" s="31">
        <v>46210.46875</v>
      </c>
      <c r="BE368" s="14">
        <v>46210</v>
      </c>
      <c r="BF368" t="s">
        <v>996</v>
      </c>
      <c r="BG368" s="31">
        <v>46210.491979166669</v>
      </c>
      <c r="BK368" s="14">
        <v>46210</v>
      </c>
      <c r="BL368" t="s">
        <v>996</v>
      </c>
      <c r="BM368" s="31">
        <v>46210.494120370371</v>
      </c>
      <c r="CM368" s="4">
        <f t="shared" si="30"/>
        <v>46205.609791666669</v>
      </c>
      <c r="CN368">
        <f t="shared" si="31"/>
        <v>0</v>
      </c>
      <c r="CO368" t="str">
        <f>VLOOKUP(A368,Sheet1!$A$2:$B$221,2,0)</f>
        <v>East Zone</v>
      </c>
    </row>
    <row r="369" spans="1:93" x14ac:dyDescent="0.35">
      <c r="A369" t="s">
        <v>5313</v>
      </c>
      <c r="B369">
        <v>167</v>
      </c>
      <c r="C369" t="s">
        <v>9332</v>
      </c>
      <c r="D369" t="s">
        <v>678</v>
      </c>
      <c r="E369" t="s">
        <v>928</v>
      </c>
      <c r="F369" t="s">
        <v>929</v>
      </c>
      <c r="G369" t="s">
        <v>552</v>
      </c>
      <c r="H369" t="s">
        <v>5322</v>
      </c>
      <c r="I369">
        <v>148978</v>
      </c>
      <c r="J369" t="s">
        <v>5315</v>
      </c>
      <c r="K369" t="s">
        <v>5316</v>
      </c>
      <c r="L369" t="s">
        <v>4622</v>
      </c>
      <c r="M369" t="s">
        <v>5323</v>
      </c>
      <c r="N369">
        <v>90000</v>
      </c>
      <c r="O369" t="s">
        <v>931</v>
      </c>
      <c r="P369" t="s">
        <v>932</v>
      </c>
      <c r="Q369" t="s">
        <v>4044</v>
      </c>
      <c r="R369">
        <v>9602315361</v>
      </c>
      <c r="S369" s="14">
        <v>46206</v>
      </c>
      <c r="T369" t="s">
        <v>5319</v>
      </c>
      <c r="U369" s="31">
        <v>46206.563634259262</v>
      </c>
      <c r="AK369" s="14">
        <v>46206</v>
      </c>
      <c r="AL369" t="s">
        <v>5324</v>
      </c>
      <c r="AM369" s="31">
        <v>46206.61314814815</v>
      </c>
      <c r="AQ369" s="31">
        <v>46206.61314814815</v>
      </c>
      <c r="AR369" s="14">
        <v>46206</v>
      </c>
      <c r="AS369" t="s">
        <v>5324</v>
      </c>
      <c r="AT369" t="s">
        <v>929</v>
      </c>
      <c r="AU369" t="s">
        <v>678</v>
      </c>
      <c r="AV369" s="14">
        <v>46206</v>
      </c>
      <c r="AW369" t="s">
        <v>5319</v>
      </c>
      <c r="AX369" s="31">
        <v>46206.62395833333</v>
      </c>
      <c r="AY369" s="14">
        <v>46206</v>
      </c>
      <c r="AZ369" t="s">
        <v>933</v>
      </c>
      <c r="BA369" s="31">
        <v>46206.631053240744</v>
      </c>
      <c r="BB369" s="14">
        <v>46206</v>
      </c>
      <c r="BC369" t="s">
        <v>4643</v>
      </c>
      <c r="BD369" s="31">
        <v>46206.665972222225</v>
      </c>
      <c r="BE369" s="14">
        <v>46206</v>
      </c>
      <c r="BF369" t="s">
        <v>997</v>
      </c>
      <c r="BG369" s="31">
        <v>46206.722175925926</v>
      </c>
      <c r="BH369" s="14">
        <v>46206</v>
      </c>
      <c r="BI369" t="s">
        <v>997</v>
      </c>
      <c r="BJ369" s="31">
        <v>46206.722314814811</v>
      </c>
      <c r="BW369" s="14">
        <v>46206</v>
      </c>
      <c r="BX369" t="s">
        <v>997</v>
      </c>
      <c r="BY369" s="31">
        <v>46206.729386574072</v>
      </c>
      <c r="BZ369" s="14">
        <v>46206</v>
      </c>
      <c r="CA369" t="s">
        <v>995</v>
      </c>
      <c r="CB369" s="31">
        <v>46206.733773148146</v>
      </c>
      <c r="CF369" s="14">
        <v>46206</v>
      </c>
      <c r="CG369" t="s">
        <v>5320</v>
      </c>
      <c r="CH369" s="31">
        <v>46206.749479166669</v>
      </c>
      <c r="CM369" s="4">
        <f t="shared" si="30"/>
        <v>46206.563634259262</v>
      </c>
      <c r="CN369">
        <f t="shared" si="31"/>
        <v>0</v>
      </c>
      <c r="CO369" t="str">
        <f>VLOOKUP(A369,Sheet1!$A$2:$B$221,2,0)</f>
        <v>East Zone</v>
      </c>
    </row>
    <row r="370" spans="1:93" x14ac:dyDescent="0.35">
      <c r="A370" t="s">
        <v>5313</v>
      </c>
      <c r="B370">
        <v>167</v>
      </c>
      <c r="C370" t="s">
        <v>9332</v>
      </c>
      <c r="D370" t="s">
        <v>678</v>
      </c>
      <c r="E370" t="s">
        <v>928</v>
      </c>
      <c r="F370" t="s">
        <v>929</v>
      </c>
      <c r="G370" t="s">
        <v>552</v>
      </c>
      <c r="H370" t="s">
        <v>5325</v>
      </c>
      <c r="I370">
        <v>152712</v>
      </c>
      <c r="J370" t="s">
        <v>5326</v>
      </c>
      <c r="K370" t="s">
        <v>5327</v>
      </c>
      <c r="L370" t="s">
        <v>4622</v>
      </c>
      <c r="M370" t="s">
        <v>5328</v>
      </c>
      <c r="N370">
        <v>70000</v>
      </c>
      <c r="O370" t="s">
        <v>9479</v>
      </c>
      <c r="P370" t="s">
        <v>9480</v>
      </c>
      <c r="Q370" t="s">
        <v>5329</v>
      </c>
      <c r="R370">
        <v>9244238848</v>
      </c>
      <c r="S370" s="14">
        <v>46205</v>
      </c>
      <c r="T370" t="s">
        <v>5330</v>
      </c>
      <c r="U370" s="31">
        <v>46205.41914351852</v>
      </c>
      <c r="AK370" s="14">
        <v>46205</v>
      </c>
      <c r="AL370" t="s">
        <v>5320</v>
      </c>
      <c r="AM370" s="31">
        <v>46205.543726851851</v>
      </c>
      <c r="AQ370" s="31">
        <v>46205.543726851851</v>
      </c>
      <c r="AR370" s="14">
        <v>46205</v>
      </c>
      <c r="AS370" t="s">
        <v>5320</v>
      </c>
      <c r="AT370" t="s">
        <v>5321</v>
      </c>
      <c r="AU370" t="s">
        <v>677</v>
      </c>
      <c r="AV370" s="14">
        <v>46209</v>
      </c>
      <c r="AW370" t="s">
        <v>5330</v>
      </c>
      <c r="AX370" s="31">
        <v>46209.367326388892</v>
      </c>
      <c r="AY370" s="14">
        <v>46209</v>
      </c>
      <c r="AZ370" t="s">
        <v>933</v>
      </c>
      <c r="BA370" s="31">
        <v>46209.387199074074</v>
      </c>
      <c r="BB370" s="14">
        <v>46209</v>
      </c>
      <c r="BC370" t="s">
        <v>4669</v>
      </c>
      <c r="BD370" s="31">
        <v>46209.644097222219</v>
      </c>
      <c r="BE370" s="14">
        <v>46209</v>
      </c>
      <c r="BF370" t="s">
        <v>996</v>
      </c>
      <c r="BG370" s="31">
        <v>46209.698854166665</v>
      </c>
      <c r="BH370" s="14">
        <v>46209</v>
      </c>
      <c r="BI370" t="s">
        <v>996</v>
      </c>
      <c r="BJ370" s="31">
        <v>46209.699675925927</v>
      </c>
      <c r="BW370" s="14">
        <v>46209</v>
      </c>
      <c r="BX370" t="s">
        <v>996</v>
      </c>
      <c r="BY370" s="31">
        <v>46209.719097222223</v>
      </c>
      <c r="BZ370" s="14">
        <v>46209</v>
      </c>
      <c r="CA370" t="s">
        <v>995</v>
      </c>
      <c r="CB370" s="31">
        <v>46209.721493055556</v>
      </c>
      <c r="CF370" s="14">
        <v>46209</v>
      </c>
      <c r="CG370" t="s">
        <v>1050</v>
      </c>
      <c r="CH370" s="31">
        <v>46209.776319444441</v>
      </c>
      <c r="CM370" s="4">
        <f t="shared" si="30"/>
        <v>46205.41914351852</v>
      </c>
      <c r="CN370">
        <f t="shared" si="31"/>
        <v>0</v>
      </c>
      <c r="CO370" t="str">
        <f>VLOOKUP(A370,Sheet1!$A$2:$B$221,2,0)</f>
        <v>East Zone</v>
      </c>
    </row>
    <row r="371" spans="1:93" x14ac:dyDescent="0.35">
      <c r="A371" t="s">
        <v>5313</v>
      </c>
      <c r="B371">
        <v>167</v>
      </c>
      <c r="C371" t="s">
        <v>9332</v>
      </c>
      <c r="D371" t="s">
        <v>678</v>
      </c>
      <c r="E371" t="s">
        <v>928</v>
      </c>
      <c r="F371" t="s">
        <v>929</v>
      </c>
      <c r="G371" t="s">
        <v>552</v>
      </c>
      <c r="H371" t="s">
        <v>4006</v>
      </c>
      <c r="I371">
        <v>225763</v>
      </c>
      <c r="J371" t="s">
        <v>4008</v>
      </c>
      <c r="K371" t="s">
        <v>4009</v>
      </c>
      <c r="L371" t="s">
        <v>4622</v>
      </c>
      <c r="M371" t="s">
        <v>5331</v>
      </c>
      <c r="N371">
        <v>90000</v>
      </c>
      <c r="O371" t="s">
        <v>931</v>
      </c>
      <c r="P371" t="s">
        <v>932</v>
      </c>
      <c r="Q371" t="s">
        <v>4007</v>
      </c>
      <c r="R371">
        <v>4631447617</v>
      </c>
      <c r="S371" s="14">
        <v>46204</v>
      </c>
      <c r="T371" t="s">
        <v>5332</v>
      </c>
      <c r="U371" s="31">
        <v>46204.556886574072</v>
      </c>
      <c r="AK371" s="14">
        <v>46204</v>
      </c>
      <c r="AL371" t="s">
        <v>5320</v>
      </c>
      <c r="AM371" s="31">
        <v>46204.584155092591</v>
      </c>
      <c r="AQ371" s="31">
        <v>46204.584155092591</v>
      </c>
      <c r="AR371" s="14">
        <v>46204</v>
      </c>
      <c r="AS371" t="s">
        <v>5320</v>
      </c>
      <c r="AT371" t="s">
        <v>5321</v>
      </c>
      <c r="AU371" t="s">
        <v>677</v>
      </c>
      <c r="AV371" s="14">
        <v>46204</v>
      </c>
      <c r="AW371" t="s">
        <v>5332</v>
      </c>
      <c r="AX371" s="31">
        <v>46204.585011574076</v>
      </c>
      <c r="AY371" s="14">
        <v>46204</v>
      </c>
      <c r="AZ371" t="s">
        <v>933</v>
      </c>
      <c r="BA371" s="31">
        <v>46204.587627314817</v>
      </c>
      <c r="BB371" s="14">
        <v>46204</v>
      </c>
      <c r="BC371" t="s">
        <v>4684</v>
      </c>
      <c r="BD371" s="31">
        <v>46204.649988425925</v>
      </c>
      <c r="BE371" s="14">
        <v>46204</v>
      </c>
      <c r="BF371" t="s">
        <v>997</v>
      </c>
      <c r="BG371" s="31">
        <v>46204.673587962963</v>
      </c>
      <c r="BH371" s="14">
        <v>46205</v>
      </c>
      <c r="BI371" t="s">
        <v>1043</v>
      </c>
      <c r="BJ371" s="31">
        <v>46205.472025462965</v>
      </c>
      <c r="BK371" s="14">
        <v>46204</v>
      </c>
      <c r="BL371" t="s">
        <v>997</v>
      </c>
      <c r="BM371" s="31">
        <v>46204.674027777779</v>
      </c>
      <c r="BW371" s="14">
        <v>46205</v>
      </c>
      <c r="BX371" t="s">
        <v>1043</v>
      </c>
      <c r="BY371" s="31">
        <v>46205.477465277778</v>
      </c>
      <c r="BZ371" s="14">
        <v>46205</v>
      </c>
      <c r="CA371" t="s">
        <v>995</v>
      </c>
      <c r="CB371" s="31">
        <v>46205.491388888891</v>
      </c>
      <c r="CF371" s="14">
        <v>46205</v>
      </c>
      <c r="CG371" t="s">
        <v>5320</v>
      </c>
      <c r="CH371" s="31">
        <v>46205.775868055556</v>
      </c>
      <c r="CM371" s="4">
        <f t="shared" si="30"/>
        <v>46204.556886574072</v>
      </c>
      <c r="CN371">
        <f t="shared" si="31"/>
        <v>0</v>
      </c>
      <c r="CO371" t="str">
        <f>VLOOKUP(A371,Sheet1!$A$2:$B$221,2,0)</f>
        <v>East Zone</v>
      </c>
    </row>
    <row r="372" spans="1:93" x14ac:dyDescent="0.35">
      <c r="A372" t="s">
        <v>5313</v>
      </c>
      <c r="B372">
        <v>167</v>
      </c>
      <c r="C372" t="s">
        <v>9332</v>
      </c>
      <c r="D372" t="s">
        <v>678</v>
      </c>
      <c r="E372" t="s">
        <v>928</v>
      </c>
      <c r="F372" t="s">
        <v>929</v>
      </c>
      <c r="G372" t="s">
        <v>552</v>
      </c>
      <c r="H372" t="s">
        <v>11994</v>
      </c>
      <c r="I372">
        <v>285950</v>
      </c>
      <c r="J372" t="s">
        <v>5326</v>
      </c>
      <c r="K372" t="s">
        <v>5327</v>
      </c>
      <c r="L372" t="s">
        <v>4622</v>
      </c>
      <c r="M372" t="s">
        <v>11995</v>
      </c>
      <c r="N372">
        <v>60000</v>
      </c>
      <c r="O372" t="s">
        <v>1118</v>
      </c>
      <c r="P372" t="s">
        <v>1119</v>
      </c>
      <c r="Q372" t="s">
        <v>4007</v>
      </c>
      <c r="R372">
        <v>9943417719</v>
      </c>
      <c r="S372" s="14">
        <v>46210</v>
      </c>
      <c r="T372" t="s">
        <v>9349</v>
      </c>
      <c r="U372" s="31">
        <v>46210.681458333333</v>
      </c>
      <c r="AK372" s="14">
        <v>46210</v>
      </c>
      <c r="AL372" t="s">
        <v>5324</v>
      </c>
      <c r="AM372" s="31">
        <v>46210.70652777778</v>
      </c>
      <c r="AQ372" s="31">
        <v>46210.70652777778</v>
      </c>
      <c r="AR372" s="14">
        <v>46210</v>
      </c>
      <c r="AS372" t="s">
        <v>5324</v>
      </c>
      <c r="AT372" t="s">
        <v>929</v>
      </c>
      <c r="AU372" t="s">
        <v>678</v>
      </c>
      <c r="AV372" s="14">
        <v>46210</v>
      </c>
      <c r="AW372" t="s">
        <v>9349</v>
      </c>
      <c r="AX372" s="31">
        <v>46210.706701388888</v>
      </c>
      <c r="AY372" s="14">
        <v>46210</v>
      </c>
      <c r="AZ372" t="s">
        <v>4684</v>
      </c>
      <c r="BA372" s="31">
        <v>46210.76489583333</v>
      </c>
      <c r="BB372" s="14">
        <v>46210</v>
      </c>
      <c r="BC372" t="s">
        <v>4684</v>
      </c>
      <c r="BD372" s="31">
        <v>46210.769583333335</v>
      </c>
      <c r="BE372" s="14">
        <v>46210</v>
      </c>
      <c r="BF372" t="s">
        <v>996</v>
      </c>
      <c r="BG372" s="31">
        <v>46210.778935185182</v>
      </c>
      <c r="BH372" s="14">
        <v>46210</v>
      </c>
      <c r="BI372" t="s">
        <v>996</v>
      </c>
      <c r="BJ372" s="31">
        <v>46210.781678240739</v>
      </c>
      <c r="BW372" s="14">
        <v>46210</v>
      </c>
      <c r="BX372" t="s">
        <v>996</v>
      </c>
      <c r="BY372" s="31">
        <v>46210.786736111113</v>
      </c>
      <c r="BZ372" s="14">
        <v>46210</v>
      </c>
      <c r="CA372" t="s">
        <v>995</v>
      </c>
      <c r="CB372" s="31">
        <v>46210.790289351855</v>
      </c>
      <c r="CF372" s="14">
        <v>46210</v>
      </c>
      <c r="CG372" t="s">
        <v>5320</v>
      </c>
      <c r="CH372" s="31">
        <v>46210.862627314818</v>
      </c>
      <c r="CM372" s="4">
        <f t="shared" si="30"/>
        <v>46210.681458333333</v>
      </c>
      <c r="CN372">
        <f t="shared" si="31"/>
        <v>0</v>
      </c>
      <c r="CO372" t="str">
        <f>VLOOKUP(A372,Sheet1!$A$2:$B$221,2,0)</f>
        <v>East Zone</v>
      </c>
    </row>
    <row r="373" spans="1:93" x14ac:dyDescent="0.35">
      <c r="A373" t="s">
        <v>5313</v>
      </c>
      <c r="B373">
        <v>167</v>
      </c>
      <c r="C373" t="s">
        <v>9332</v>
      </c>
      <c r="D373" t="s">
        <v>678</v>
      </c>
      <c r="E373" t="s">
        <v>928</v>
      </c>
      <c r="F373" t="s">
        <v>929</v>
      </c>
      <c r="G373" t="s">
        <v>552</v>
      </c>
      <c r="H373" t="s">
        <v>11994</v>
      </c>
      <c r="I373">
        <v>285950</v>
      </c>
      <c r="J373" t="s">
        <v>5326</v>
      </c>
      <c r="K373" t="s">
        <v>5327</v>
      </c>
      <c r="L373" t="s">
        <v>4622</v>
      </c>
      <c r="M373" t="s">
        <v>11995</v>
      </c>
      <c r="N373">
        <v>70000</v>
      </c>
      <c r="O373" t="s">
        <v>958</v>
      </c>
      <c r="P373" t="s">
        <v>959</v>
      </c>
      <c r="Q373" t="s">
        <v>11996</v>
      </c>
      <c r="R373">
        <v>1296114052</v>
      </c>
      <c r="S373" s="14">
        <v>46210</v>
      </c>
      <c r="T373" t="s">
        <v>9349</v>
      </c>
      <c r="U373" s="31">
        <v>46210.619849537034</v>
      </c>
      <c r="AK373" s="14">
        <v>46210</v>
      </c>
      <c r="AL373" t="s">
        <v>5324</v>
      </c>
      <c r="AM373" s="31">
        <v>46210.666493055556</v>
      </c>
      <c r="AQ373" s="31">
        <v>46210.666493055556</v>
      </c>
      <c r="AR373" s="14">
        <v>46210</v>
      </c>
      <c r="AS373" t="s">
        <v>5324</v>
      </c>
      <c r="AT373" t="s">
        <v>929</v>
      </c>
      <c r="AU373" t="s">
        <v>678</v>
      </c>
      <c r="AV373" s="14">
        <v>46210</v>
      </c>
      <c r="AW373" t="s">
        <v>9349</v>
      </c>
      <c r="AX373" s="31">
        <v>46210.669108796297</v>
      </c>
      <c r="AY373" s="14">
        <v>46210</v>
      </c>
      <c r="AZ373" t="s">
        <v>933</v>
      </c>
      <c r="BA373" s="31">
        <v>46210.679768518516</v>
      </c>
      <c r="BB373" s="14">
        <v>46210</v>
      </c>
      <c r="BC373" t="s">
        <v>11997</v>
      </c>
      <c r="BD373" s="31">
        <v>46210.754629629628</v>
      </c>
      <c r="BE373" s="14">
        <v>46210</v>
      </c>
      <c r="BF373" t="s">
        <v>996</v>
      </c>
      <c r="BG373" s="31">
        <v>46210.778912037036</v>
      </c>
      <c r="BH373" s="14">
        <v>46210</v>
      </c>
      <c r="BI373" t="s">
        <v>996</v>
      </c>
      <c r="BJ373" s="31">
        <v>46210.781666666669</v>
      </c>
      <c r="BW373" s="14">
        <v>46210</v>
      </c>
      <c r="BX373" t="s">
        <v>996</v>
      </c>
      <c r="BY373" s="31">
        <v>46210.786724537036</v>
      </c>
      <c r="BZ373" s="14">
        <v>46210</v>
      </c>
      <c r="CA373" t="s">
        <v>995</v>
      </c>
      <c r="CB373" s="31">
        <v>46210.790289351855</v>
      </c>
      <c r="CF373" s="14">
        <v>46210</v>
      </c>
      <c r="CG373" t="s">
        <v>5320</v>
      </c>
      <c r="CH373" s="31">
        <v>46210.862627314818</v>
      </c>
      <c r="CM373" s="4">
        <f t="shared" si="30"/>
        <v>46210.619849537034</v>
      </c>
      <c r="CN373">
        <f t="shared" si="31"/>
        <v>0</v>
      </c>
      <c r="CO373" t="str">
        <f>VLOOKUP(A373,Sheet1!$A$2:$B$221,2,0)</f>
        <v>East Zone</v>
      </c>
    </row>
    <row r="374" spans="1:93" x14ac:dyDescent="0.35">
      <c r="A374" t="s">
        <v>5313</v>
      </c>
      <c r="B374">
        <v>167</v>
      </c>
      <c r="C374" t="s">
        <v>9332</v>
      </c>
      <c r="D374" t="s">
        <v>678</v>
      </c>
      <c r="E374" t="s">
        <v>928</v>
      </c>
      <c r="F374" t="s">
        <v>929</v>
      </c>
      <c r="G374" t="s">
        <v>552</v>
      </c>
      <c r="H374" t="s">
        <v>11998</v>
      </c>
      <c r="I374">
        <v>292113</v>
      </c>
      <c r="J374" t="s">
        <v>5315</v>
      </c>
      <c r="K374" t="s">
        <v>5316</v>
      </c>
      <c r="L374" t="s">
        <v>4622</v>
      </c>
      <c r="M374" t="s">
        <v>11999</v>
      </c>
      <c r="N374">
        <v>60000</v>
      </c>
      <c r="O374" t="s">
        <v>1118</v>
      </c>
      <c r="P374" t="s">
        <v>1119</v>
      </c>
      <c r="Q374" t="s">
        <v>12000</v>
      </c>
      <c r="R374">
        <v>7877184953</v>
      </c>
      <c r="S374" s="14">
        <v>46210</v>
      </c>
      <c r="T374" t="s">
        <v>5319</v>
      </c>
      <c r="U374" s="31">
        <v>46210.397326388891</v>
      </c>
      <c r="AK374" s="14">
        <v>46210</v>
      </c>
      <c r="AL374" t="s">
        <v>5324</v>
      </c>
      <c r="AM374" s="31">
        <v>46210.483634259261</v>
      </c>
      <c r="AQ374" s="31">
        <v>46210.483634259261</v>
      </c>
      <c r="AR374" s="14">
        <v>46210</v>
      </c>
      <c r="AS374" t="s">
        <v>5324</v>
      </c>
      <c r="AT374" t="s">
        <v>929</v>
      </c>
      <c r="AU374" t="s">
        <v>678</v>
      </c>
      <c r="AV374" s="14">
        <v>46210</v>
      </c>
      <c r="AW374" t="s">
        <v>5319</v>
      </c>
      <c r="AX374" s="31">
        <v>46210.508715277778</v>
      </c>
      <c r="AY374" s="14">
        <v>46210</v>
      </c>
      <c r="AZ374" t="s">
        <v>933</v>
      </c>
      <c r="BA374" s="31">
        <v>46210.51835648148</v>
      </c>
      <c r="BB374" s="14">
        <v>46210</v>
      </c>
      <c r="BC374" t="s">
        <v>4701</v>
      </c>
      <c r="BD374" s="31">
        <v>46210.542349537034</v>
      </c>
      <c r="BE374" s="14">
        <v>46210</v>
      </c>
      <c r="BF374" t="s">
        <v>994</v>
      </c>
      <c r="BG374" s="31">
        <v>46210.594328703701</v>
      </c>
      <c r="BH374" s="14">
        <v>46210</v>
      </c>
      <c r="BI374" t="s">
        <v>994</v>
      </c>
      <c r="BJ374" s="31">
        <v>46210.59443287037</v>
      </c>
      <c r="BW374" s="14">
        <v>46210</v>
      </c>
      <c r="BX374" t="s">
        <v>994</v>
      </c>
      <c r="BY374" s="31">
        <v>46210.597256944442</v>
      </c>
      <c r="BZ374" s="14">
        <v>46210</v>
      </c>
      <c r="CA374" t="s">
        <v>995</v>
      </c>
      <c r="CB374" s="31">
        <v>46210.601689814815</v>
      </c>
      <c r="CF374" s="14">
        <v>46210</v>
      </c>
      <c r="CG374" t="s">
        <v>5320</v>
      </c>
      <c r="CH374" s="31">
        <v>46210.675370370373</v>
      </c>
      <c r="CM374" s="4">
        <f t="shared" si="30"/>
        <v>46210.397326388891</v>
      </c>
      <c r="CN374">
        <f t="shared" si="31"/>
        <v>0</v>
      </c>
      <c r="CO374" t="str">
        <f>VLOOKUP(A374,Sheet1!$A$2:$B$221,2,0)</f>
        <v>East Zone</v>
      </c>
    </row>
    <row r="375" spans="1:93" x14ac:dyDescent="0.35">
      <c r="A375" t="s">
        <v>5313</v>
      </c>
      <c r="B375">
        <v>167</v>
      </c>
      <c r="C375" t="s">
        <v>9332</v>
      </c>
      <c r="D375" t="s">
        <v>678</v>
      </c>
      <c r="E375" t="s">
        <v>928</v>
      </c>
      <c r="F375" t="s">
        <v>929</v>
      </c>
      <c r="G375" t="s">
        <v>552</v>
      </c>
      <c r="H375" t="s">
        <v>5333</v>
      </c>
      <c r="I375">
        <v>359377</v>
      </c>
      <c r="J375" t="s">
        <v>5315</v>
      </c>
      <c r="K375" t="s">
        <v>5316</v>
      </c>
      <c r="L375" t="s">
        <v>4622</v>
      </c>
      <c r="M375" t="s">
        <v>5334</v>
      </c>
      <c r="N375">
        <v>60000</v>
      </c>
      <c r="O375" t="s">
        <v>1118</v>
      </c>
      <c r="P375" t="s">
        <v>1119</v>
      </c>
      <c r="Q375" t="s">
        <v>5335</v>
      </c>
      <c r="R375">
        <v>6442721798</v>
      </c>
      <c r="S375" s="14">
        <v>46204</v>
      </c>
      <c r="T375" t="s">
        <v>5319</v>
      </c>
      <c r="U375" s="31">
        <v>46204.728587962964</v>
      </c>
      <c r="AK375" s="14">
        <v>46205</v>
      </c>
      <c r="AL375" t="s">
        <v>5320</v>
      </c>
      <c r="AM375" s="31">
        <v>46205.614270833335</v>
      </c>
      <c r="AQ375" s="31">
        <v>46205.614270833335</v>
      </c>
      <c r="AR375" s="14">
        <v>46205</v>
      </c>
      <c r="AS375" t="s">
        <v>5320</v>
      </c>
      <c r="AT375" t="s">
        <v>5321</v>
      </c>
      <c r="AU375" t="s">
        <v>677</v>
      </c>
      <c r="AV375" s="14">
        <v>46205</v>
      </c>
      <c r="AW375" t="s">
        <v>5319</v>
      </c>
      <c r="AX375" s="31">
        <v>46205.658020833333</v>
      </c>
      <c r="AY375" s="14">
        <v>46205</v>
      </c>
      <c r="AZ375" t="s">
        <v>933</v>
      </c>
      <c r="BA375" s="31">
        <v>46205.668333333335</v>
      </c>
      <c r="BB375" s="14">
        <v>46205</v>
      </c>
      <c r="BC375" t="s">
        <v>4716</v>
      </c>
      <c r="BD375" s="31">
        <v>46205.688275462962</v>
      </c>
      <c r="BE375" s="14">
        <v>46205</v>
      </c>
      <c r="BF375" t="s">
        <v>997</v>
      </c>
      <c r="BG375" s="31">
        <v>46205.722685185188</v>
      </c>
      <c r="BH375" s="14">
        <v>46205</v>
      </c>
      <c r="BI375" t="s">
        <v>997</v>
      </c>
      <c r="BJ375" s="31">
        <v>46205.722812499997</v>
      </c>
      <c r="BW375" s="14">
        <v>46205</v>
      </c>
      <c r="BX375" t="s">
        <v>997</v>
      </c>
      <c r="BY375" s="31">
        <v>46205.729525462964</v>
      </c>
      <c r="BZ375" s="14">
        <v>46205</v>
      </c>
      <c r="CA375" t="s">
        <v>995</v>
      </c>
      <c r="CB375" s="31">
        <v>46205.738912037035</v>
      </c>
      <c r="CF375" s="14">
        <v>46205</v>
      </c>
      <c r="CG375" t="s">
        <v>5320</v>
      </c>
      <c r="CH375" s="31">
        <v>46205.824861111112</v>
      </c>
      <c r="CM375" s="4">
        <f t="shared" si="30"/>
        <v>46204.728587962964</v>
      </c>
      <c r="CN375">
        <f t="shared" si="31"/>
        <v>1</v>
      </c>
      <c r="CO375" t="str">
        <f>VLOOKUP(A375,Sheet1!$A$2:$B$221,2,0)</f>
        <v>East Zone</v>
      </c>
    </row>
    <row r="376" spans="1:93" x14ac:dyDescent="0.35">
      <c r="A376" t="s">
        <v>5313</v>
      </c>
      <c r="B376">
        <v>167</v>
      </c>
      <c r="C376" t="s">
        <v>9332</v>
      </c>
      <c r="D376" t="s">
        <v>678</v>
      </c>
      <c r="E376" t="s">
        <v>928</v>
      </c>
      <c r="F376" t="s">
        <v>929</v>
      </c>
      <c r="G376" t="s">
        <v>552</v>
      </c>
      <c r="H376" t="s">
        <v>10103</v>
      </c>
      <c r="I376">
        <v>445909</v>
      </c>
      <c r="J376" t="s">
        <v>5326</v>
      </c>
      <c r="K376" t="s">
        <v>5327</v>
      </c>
      <c r="L376" t="s">
        <v>4622</v>
      </c>
      <c r="M376" t="s">
        <v>10104</v>
      </c>
      <c r="N376">
        <v>55000</v>
      </c>
      <c r="O376" t="s">
        <v>10026</v>
      </c>
      <c r="P376" t="s">
        <v>10027</v>
      </c>
      <c r="Q376" t="s">
        <v>10105</v>
      </c>
      <c r="R376">
        <v>8788552001</v>
      </c>
      <c r="S376" s="14">
        <v>46209</v>
      </c>
      <c r="T376" t="s">
        <v>5330</v>
      </c>
      <c r="U376" s="31">
        <v>46209.537256944444</v>
      </c>
      <c r="AK376" s="14">
        <v>46209</v>
      </c>
      <c r="AL376" t="s">
        <v>5324</v>
      </c>
      <c r="AM376" s="31">
        <v>46209.598738425928</v>
      </c>
      <c r="AQ376" s="31">
        <v>46209.598738425928</v>
      </c>
      <c r="AR376" s="14">
        <v>46209</v>
      </c>
      <c r="AS376" t="s">
        <v>5324</v>
      </c>
      <c r="AT376" t="s">
        <v>929</v>
      </c>
      <c r="AU376" t="s">
        <v>678</v>
      </c>
      <c r="AV376" s="14">
        <v>46209</v>
      </c>
      <c r="AW376" t="s">
        <v>5330</v>
      </c>
      <c r="AX376" s="31">
        <v>46209.658750000002</v>
      </c>
      <c r="AY376" s="14">
        <v>46209</v>
      </c>
      <c r="AZ376" t="s">
        <v>933</v>
      </c>
      <c r="BA376" s="31">
        <v>46209.672222222223</v>
      </c>
      <c r="BB376" s="14">
        <v>46209</v>
      </c>
      <c r="BC376" t="s">
        <v>4633</v>
      </c>
      <c r="BD376" s="31">
        <v>46209.681863425925</v>
      </c>
      <c r="BE376" s="14">
        <v>46209</v>
      </c>
      <c r="BF376" t="s">
        <v>996</v>
      </c>
      <c r="BG376" s="31">
        <v>46209.748993055553</v>
      </c>
      <c r="BH376" s="14">
        <v>46209</v>
      </c>
      <c r="BI376" t="s">
        <v>996</v>
      </c>
      <c r="BJ376" s="31">
        <v>46209.752291666664</v>
      </c>
      <c r="BW376" s="14">
        <v>46209</v>
      </c>
      <c r="BX376" t="s">
        <v>996</v>
      </c>
      <c r="BY376" s="31">
        <v>46209.767581018517</v>
      </c>
      <c r="BZ376" s="14">
        <v>46209</v>
      </c>
      <c r="CA376" t="s">
        <v>995</v>
      </c>
      <c r="CB376" s="31">
        <v>46209.787523148145</v>
      </c>
      <c r="CF376" s="14">
        <v>46209</v>
      </c>
      <c r="CG376" t="s">
        <v>1050</v>
      </c>
      <c r="CH376" s="31">
        <v>46209.807280092595</v>
      </c>
      <c r="CM376" s="4">
        <f t="shared" si="30"/>
        <v>46209.537256944444</v>
      </c>
      <c r="CN376">
        <f t="shared" si="31"/>
        <v>0</v>
      </c>
      <c r="CO376" t="str">
        <f>VLOOKUP(A376,Sheet1!$A$2:$B$221,2,0)</f>
        <v>East Zone</v>
      </c>
    </row>
    <row r="377" spans="1:93" x14ac:dyDescent="0.35">
      <c r="A377" t="s">
        <v>5313</v>
      </c>
      <c r="B377">
        <v>167</v>
      </c>
      <c r="C377" t="s">
        <v>9332</v>
      </c>
      <c r="D377" t="s">
        <v>678</v>
      </c>
      <c r="E377" t="s">
        <v>928</v>
      </c>
      <c r="F377" t="s">
        <v>929</v>
      </c>
      <c r="G377" t="s">
        <v>552</v>
      </c>
      <c r="H377" t="s">
        <v>5336</v>
      </c>
      <c r="I377">
        <v>454089</v>
      </c>
      <c r="J377" t="s">
        <v>5337</v>
      </c>
      <c r="K377" t="s">
        <v>5338</v>
      </c>
      <c r="L377" t="s">
        <v>4622</v>
      </c>
      <c r="M377" t="s">
        <v>5339</v>
      </c>
      <c r="N377">
        <v>70000</v>
      </c>
      <c r="O377" t="s">
        <v>9479</v>
      </c>
      <c r="P377" t="s">
        <v>9480</v>
      </c>
      <c r="Q377" t="s">
        <v>5340</v>
      </c>
      <c r="R377">
        <v>1981783173</v>
      </c>
      <c r="S377" s="14">
        <v>46206</v>
      </c>
      <c r="T377" t="s">
        <v>5332</v>
      </c>
      <c r="U377" s="31">
        <v>46206.481134259258</v>
      </c>
      <c r="AK377" s="14">
        <v>46206</v>
      </c>
      <c r="AL377" t="s">
        <v>5324</v>
      </c>
      <c r="AM377" s="31">
        <v>46206.545578703706</v>
      </c>
      <c r="AQ377" s="31">
        <v>46206.545578703706</v>
      </c>
      <c r="AR377" s="14">
        <v>46206</v>
      </c>
      <c r="AS377" t="s">
        <v>5324</v>
      </c>
      <c r="AT377" t="s">
        <v>929</v>
      </c>
      <c r="AU377" t="s">
        <v>678</v>
      </c>
      <c r="AV377" s="14">
        <v>46206</v>
      </c>
      <c r="AW377" t="s">
        <v>5332</v>
      </c>
      <c r="AX377" s="31">
        <v>46206.547754629632</v>
      </c>
      <c r="AY377" s="14">
        <v>46206</v>
      </c>
      <c r="AZ377" t="s">
        <v>933</v>
      </c>
      <c r="BA377" s="31">
        <v>46206.566006944442</v>
      </c>
      <c r="BB377" s="14">
        <v>46206</v>
      </c>
      <c r="BC377" t="s">
        <v>4701</v>
      </c>
      <c r="BD377" s="31">
        <v>46206.610798611109</v>
      </c>
      <c r="BE377" s="14">
        <v>46206</v>
      </c>
      <c r="BF377" t="s">
        <v>997</v>
      </c>
      <c r="BG377" s="31">
        <v>46206.635335648149</v>
      </c>
      <c r="BH377" s="14">
        <v>46206</v>
      </c>
      <c r="BI377" t="s">
        <v>997</v>
      </c>
      <c r="BJ377" s="31">
        <v>46206.635474537034</v>
      </c>
      <c r="BW377" s="14">
        <v>46206</v>
      </c>
      <c r="BX377" t="s">
        <v>997</v>
      </c>
      <c r="BY377" s="31">
        <v>46206.637349537035</v>
      </c>
      <c r="BZ377" s="14">
        <v>46209</v>
      </c>
      <c r="CA377" t="s">
        <v>1008</v>
      </c>
      <c r="CB377" s="31">
        <v>46209.638159722221</v>
      </c>
      <c r="CF377" s="14">
        <v>46209</v>
      </c>
      <c r="CG377" t="s">
        <v>1050</v>
      </c>
      <c r="CH377" s="31">
        <v>46209.644282407404</v>
      </c>
      <c r="CM377" s="4">
        <f t="shared" si="30"/>
        <v>46206.481134259258</v>
      </c>
      <c r="CN377">
        <f t="shared" si="31"/>
        <v>0</v>
      </c>
      <c r="CO377" t="str">
        <f>VLOOKUP(A377,Sheet1!$A$2:$B$221,2,0)</f>
        <v>East Zone</v>
      </c>
    </row>
    <row r="378" spans="1:93" x14ac:dyDescent="0.35">
      <c r="A378" t="s">
        <v>5313</v>
      </c>
      <c r="B378">
        <v>167</v>
      </c>
      <c r="C378" t="s">
        <v>9332</v>
      </c>
      <c r="D378" t="s">
        <v>678</v>
      </c>
      <c r="E378" t="s">
        <v>928</v>
      </c>
      <c r="F378" t="s">
        <v>929</v>
      </c>
      <c r="G378" t="s">
        <v>552</v>
      </c>
      <c r="H378" t="s">
        <v>10106</v>
      </c>
      <c r="I378">
        <v>461281</v>
      </c>
      <c r="J378" t="s">
        <v>5337</v>
      </c>
      <c r="K378" t="s">
        <v>5338</v>
      </c>
      <c r="L378" t="s">
        <v>4622</v>
      </c>
      <c r="M378" t="s">
        <v>10107</v>
      </c>
      <c r="N378">
        <v>45000</v>
      </c>
      <c r="O378" t="s">
        <v>4630</v>
      </c>
      <c r="P378" t="s">
        <v>4631</v>
      </c>
      <c r="Q378" t="s">
        <v>2994</v>
      </c>
      <c r="R378">
        <v>9274895860</v>
      </c>
      <c r="S378" s="14">
        <v>46209</v>
      </c>
      <c r="T378" t="s">
        <v>5332</v>
      </c>
      <c r="U378" s="31">
        <v>46209.674675925926</v>
      </c>
      <c r="AK378" s="14">
        <v>46209</v>
      </c>
      <c r="AL378" t="s">
        <v>5324</v>
      </c>
      <c r="AM378" s="31">
        <v>46209.726157407407</v>
      </c>
      <c r="AQ378" s="31">
        <v>46209.726157407407</v>
      </c>
      <c r="AR378" s="14">
        <v>46209</v>
      </c>
      <c r="AS378" t="s">
        <v>5324</v>
      </c>
      <c r="AT378" t="s">
        <v>929</v>
      </c>
      <c r="AU378" t="s">
        <v>678</v>
      </c>
      <c r="AV378" s="14">
        <v>46209</v>
      </c>
      <c r="AW378" t="s">
        <v>5332</v>
      </c>
      <c r="AX378" s="31">
        <v>46209.773530092592</v>
      </c>
      <c r="AY378" s="14">
        <v>46210</v>
      </c>
      <c r="AZ378" t="s">
        <v>933</v>
      </c>
      <c r="BA378" s="31">
        <v>46210.379745370374</v>
      </c>
      <c r="BB378" s="14">
        <v>46210</v>
      </c>
      <c r="BC378" t="s">
        <v>5362</v>
      </c>
      <c r="BD378" s="31">
        <v>46210.422361111108</v>
      </c>
      <c r="BE378" s="14">
        <v>46210</v>
      </c>
      <c r="BF378" t="s">
        <v>996</v>
      </c>
      <c r="BG378" s="31">
        <v>46210.467581018522</v>
      </c>
      <c r="BH378" s="14">
        <v>46210</v>
      </c>
      <c r="BI378" t="s">
        <v>996</v>
      </c>
      <c r="BJ378" s="31">
        <v>46210.469780092593</v>
      </c>
      <c r="BW378" s="14">
        <v>46210</v>
      </c>
      <c r="BX378" t="s">
        <v>996</v>
      </c>
      <c r="BY378" s="31">
        <v>46210.483275462961</v>
      </c>
      <c r="BZ378" s="14">
        <v>46210</v>
      </c>
      <c r="CA378" t="s">
        <v>995</v>
      </c>
      <c r="CB378" s="31">
        <v>46210.493807870371</v>
      </c>
      <c r="CF378" s="14">
        <v>46210</v>
      </c>
      <c r="CG378" t="s">
        <v>5320</v>
      </c>
      <c r="CH378" s="31">
        <v>46210.692523148151</v>
      </c>
      <c r="CM378" s="4">
        <f t="shared" si="30"/>
        <v>46209.674675925926</v>
      </c>
      <c r="CN378">
        <f t="shared" si="31"/>
        <v>0</v>
      </c>
      <c r="CO378" t="str">
        <f>VLOOKUP(A378,Sheet1!$A$2:$B$221,2,0)</f>
        <v>East Zone</v>
      </c>
    </row>
    <row r="379" spans="1:93" x14ac:dyDescent="0.35">
      <c r="A379" t="s">
        <v>5341</v>
      </c>
      <c r="B379">
        <v>168</v>
      </c>
      <c r="C379" t="s">
        <v>9332</v>
      </c>
      <c r="D379" t="s">
        <v>678</v>
      </c>
      <c r="E379" t="s">
        <v>96</v>
      </c>
      <c r="F379" t="s">
        <v>560</v>
      </c>
      <c r="G379" t="s">
        <v>552</v>
      </c>
      <c r="H379" t="s">
        <v>10108</v>
      </c>
      <c r="I379">
        <v>41540</v>
      </c>
      <c r="J379" t="s">
        <v>5343</v>
      </c>
      <c r="K379" t="s">
        <v>5344</v>
      </c>
      <c r="L379" t="s">
        <v>4622</v>
      </c>
      <c r="M379" t="s">
        <v>10109</v>
      </c>
      <c r="N379">
        <v>90000</v>
      </c>
      <c r="O379" t="s">
        <v>9422</v>
      </c>
      <c r="P379" t="s">
        <v>9423</v>
      </c>
      <c r="Q379" t="s">
        <v>10110</v>
      </c>
      <c r="R379">
        <v>1785486494</v>
      </c>
      <c r="S379" s="14">
        <v>46209</v>
      </c>
      <c r="T379" t="s">
        <v>5347</v>
      </c>
      <c r="U379" s="31">
        <v>46209.495474537034</v>
      </c>
      <c r="AK379" s="14">
        <v>46209</v>
      </c>
      <c r="AL379" t="s">
        <v>1045</v>
      </c>
      <c r="AM379" s="31">
        <v>46209.548009259262</v>
      </c>
      <c r="AQ379" s="31">
        <v>46209.548009259262</v>
      </c>
      <c r="AR379" s="14">
        <v>46209</v>
      </c>
      <c r="AS379" t="s">
        <v>1045</v>
      </c>
      <c r="AT379" t="s">
        <v>560</v>
      </c>
      <c r="AU379" t="s">
        <v>678</v>
      </c>
      <c r="AV379" s="14">
        <v>46209</v>
      </c>
      <c r="AW379" t="s">
        <v>1045</v>
      </c>
      <c r="AX379" s="31">
        <v>46209.549814814818</v>
      </c>
      <c r="AY379" s="14">
        <v>46209</v>
      </c>
      <c r="AZ379" t="s">
        <v>933</v>
      </c>
      <c r="BA379" s="31">
        <v>46209.57136574074</v>
      </c>
      <c r="BB379" s="14">
        <v>46209</v>
      </c>
      <c r="BC379" t="s">
        <v>4643</v>
      </c>
      <c r="BD379" s="31">
        <v>46209.59611111111</v>
      </c>
      <c r="BE379" s="14">
        <v>46209</v>
      </c>
      <c r="BF379" t="s">
        <v>994</v>
      </c>
      <c r="BG379" s="31">
        <v>46209.616840277777</v>
      </c>
      <c r="BH379" s="14">
        <v>46209</v>
      </c>
      <c r="BI379" t="s">
        <v>994</v>
      </c>
      <c r="BJ379" s="31">
        <v>46209.6171875</v>
      </c>
      <c r="BW379" s="14">
        <v>46209</v>
      </c>
      <c r="BX379" t="s">
        <v>994</v>
      </c>
      <c r="BY379" s="31">
        <v>46209.620347222219</v>
      </c>
      <c r="BZ379" s="14">
        <v>46209</v>
      </c>
      <c r="CA379" t="s">
        <v>995</v>
      </c>
      <c r="CB379" s="31">
        <v>46209.637696759259</v>
      </c>
      <c r="CF379" s="14">
        <v>46209</v>
      </c>
      <c r="CG379" t="s">
        <v>1044</v>
      </c>
      <c r="CH379" s="31">
        <v>46209.680405092593</v>
      </c>
      <c r="CM379" s="4">
        <f t="shared" si="30"/>
        <v>46209.495474537034</v>
      </c>
      <c r="CN379">
        <f t="shared" si="31"/>
        <v>0</v>
      </c>
      <c r="CO379" t="str">
        <f>VLOOKUP(A379,Sheet1!$A$2:$B$221,2,0)</f>
        <v>East Zone</v>
      </c>
    </row>
    <row r="380" spans="1:93" x14ac:dyDescent="0.35">
      <c r="A380" t="s">
        <v>5341</v>
      </c>
      <c r="B380">
        <v>168</v>
      </c>
      <c r="C380" t="s">
        <v>9332</v>
      </c>
      <c r="D380" t="s">
        <v>678</v>
      </c>
      <c r="E380" t="s">
        <v>96</v>
      </c>
      <c r="F380" t="s">
        <v>560</v>
      </c>
      <c r="G380" t="s">
        <v>552</v>
      </c>
      <c r="H380" t="s">
        <v>5342</v>
      </c>
      <c r="I380">
        <v>43966</v>
      </c>
      <c r="J380" t="s">
        <v>5343</v>
      </c>
      <c r="K380" t="s">
        <v>5344</v>
      </c>
      <c r="L380" t="s">
        <v>4622</v>
      </c>
      <c r="M380" t="s">
        <v>5345</v>
      </c>
      <c r="N380">
        <v>90000</v>
      </c>
      <c r="O380" t="s">
        <v>931</v>
      </c>
      <c r="P380" t="s">
        <v>932</v>
      </c>
      <c r="Q380" t="s">
        <v>5346</v>
      </c>
      <c r="R380">
        <v>6432272540</v>
      </c>
      <c r="S380" s="14">
        <v>46206</v>
      </c>
      <c r="T380" t="s">
        <v>5347</v>
      </c>
      <c r="U380" s="31">
        <v>46206.382569444446</v>
      </c>
      <c r="AK380" s="14">
        <v>46206</v>
      </c>
      <c r="AL380" t="s">
        <v>1045</v>
      </c>
      <c r="AM380" s="31">
        <v>46206.536076388889</v>
      </c>
      <c r="AQ380" s="31">
        <v>46206.536076388889</v>
      </c>
      <c r="AR380" s="14">
        <v>46206</v>
      </c>
      <c r="AS380" t="s">
        <v>1045</v>
      </c>
      <c r="AT380" t="s">
        <v>560</v>
      </c>
      <c r="AU380" t="s">
        <v>678</v>
      </c>
      <c r="AV380" s="14">
        <v>46206</v>
      </c>
      <c r="AW380" t="s">
        <v>1044</v>
      </c>
      <c r="AX380" s="31">
        <v>46206.543622685182</v>
      </c>
      <c r="AY380" s="14">
        <v>46206</v>
      </c>
      <c r="AZ380" t="s">
        <v>933</v>
      </c>
      <c r="BA380" s="31">
        <v>46206.565972222219</v>
      </c>
      <c r="BB380" s="14">
        <v>46206</v>
      </c>
      <c r="BC380" t="s">
        <v>4701</v>
      </c>
      <c r="BD380" s="31">
        <v>46206.613310185188</v>
      </c>
      <c r="BE380" s="14">
        <v>46206</v>
      </c>
      <c r="BF380" t="s">
        <v>997</v>
      </c>
      <c r="BG380" s="31">
        <v>46206.638287037036</v>
      </c>
      <c r="BH380" s="14">
        <v>46206</v>
      </c>
      <c r="BI380" t="s">
        <v>997</v>
      </c>
      <c r="BJ380" s="31">
        <v>46206.638425925928</v>
      </c>
      <c r="BW380" s="14">
        <v>46206</v>
      </c>
      <c r="BX380" t="s">
        <v>997</v>
      </c>
      <c r="BY380" s="31">
        <v>46206.642534722225</v>
      </c>
      <c r="BZ380" s="14">
        <v>46206</v>
      </c>
      <c r="CA380" t="s">
        <v>995</v>
      </c>
      <c r="CB380" s="31">
        <v>46206.665150462963</v>
      </c>
      <c r="CF380" s="14">
        <v>46209</v>
      </c>
      <c r="CG380" t="s">
        <v>1044</v>
      </c>
      <c r="CH380" s="31">
        <v>46209.450324074074</v>
      </c>
      <c r="CM380" s="4">
        <f t="shared" si="30"/>
        <v>46206.382569444446</v>
      </c>
      <c r="CN380">
        <f t="shared" si="31"/>
        <v>0</v>
      </c>
      <c r="CO380" t="str">
        <f>VLOOKUP(A380,Sheet1!$A$2:$B$221,2,0)</f>
        <v>East Zone</v>
      </c>
    </row>
    <row r="381" spans="1:93" x14ac:dyDescent="0.35">
      <c r="A381" t="s">
        <v>5341</v>
      </c>
      <c r="B381">
        <v>168</v>
      </c>
      <c r="C381" t="s">
        <v>9332</v>
      </c>
      <c r="D381" t="s">
        <v>678</v>
      </c>
      <c r="E381" t="s">
        <v>96</v>
      </c>
      <c r="F381" t="s">
        <v>560</v>
      </c>
      <c r="G381" t="s">
        <v>552</v>
      </c>
      <c r="H381" t="s">
        <v>5348</v>
      </c>
      <c r="I381">
        <v>81201</v>
      </c>
      <c r="J381" t="s">
        <v>5349</v>
      </c>
      <c r="K381" t="s">
        <v>5350</v>
      </c>
      <c r="L381" t="s">
        <v>4622</v>
      </c>
      <c r="M381" t="s">
        <v>5351</v>
      </c>
      <c r="N381">
        <v>45000</v>
      </c>
      <c r="O381" t="s">
        <v>4630</v>
      </c>
      <c r="P381" t="s">
        <v>4631</v>
      </c>
      <c r="Q381" t="s">
        <v>5352</v>
      </c>
      <c r="R381">
        <v>4766823521</v>
      </c>
      <c r="S381" s="14">
        <v>46204</v>
      </c>
      <c r="T381" t="s">
        <v>5353</v>
      </c>
      <c r="U381" s="31">
        <v>46204.641504629632</v>
      </c>
      <c r="AK381" s="14">
        <v>46205</v>
      </c>
      <c r="AL381" t="s">
        <v>1044</v>
      </c>
      <c r="AM381" s="31">
        <v>46205.498113425929</v>
      </c>
      <c r="AQ381" s="31">
        <v>46205.498113425929</v>
      </c>
      <c r="AR381" s="14">
        <v>46205</v>
      </c>
      <c r="AS381" t="s">
        <v>1044</v>
      </c>
      <c r="AT381" t="s">
        <v>5354</v>
      </c>
      <c r="AU381" t="s">
        <v>677</v>
      </c>
      <c r="AV381" s="14">
        <v>46205</v>
      </c>
      <c r="AW381" t="s">
        <v>1044</v>
      </c>
      <c r="AX381" s="31">
        <v>46205.499606481484</v>
      </c>
      <c r="AY381" s="14">
        <v>46205</v>
      </c>
      <c r="AZ381" t="s">
        <v>933</v>
      </c>
      <c r="BA381" s="31">
        <v>46205.50267361111</v>
      </c>
      <c r="BB381" s="14">
        <v>46205</v>
      </c>
      <c r="BC381" t="s">
        <v>4643</v>
      </c>
      <c r="BD381" s="31">
        <v>46205.520648148151</v>
      </c>
      <c r="BE381" s="14">
        <v>46205</v>
      </c>
      <c r="BF381" t="s">
        <v>997</v>
      </c>
      <c r="BG381" s="31">
        <v>46205.537604166668</v>
      </c>
      <c r="BH381" s="14">
        <v>46205</v>
      </c>
      <c r="BI381" t="s">
        <v>997</v>
      </c>
      <c r="BJ381" s="31">
        <v>46205.749884259261</v>
      </c>
      <c r="BK381" s="14">
        <v>46205</v>
      </c>
      <c r="BL381" t="s">
        <v>997</v>
      </c>
      <c r="BM381" s="31">
        <v>46205.538900462961</v>
      </c>
      <c r="BW381" s="14">
        <v>46205</v>
      </c>
      <c r="BX381" t="s">
        <v>997</v>
      </c>
      <c r="BY381" s="31">
        <v>46205.752766203703</v>
      </c>
      <c r="BZ381" s="14">
        <v>46205</v>
      </c>
      <c r="CA381" t="s">
        <v>995</v>
      </c>
      <c r="CB381" s="31">
        <v>46205.76635416667</v>
      </c>
      <c r="CF381" s="14">
        <v>46205</v>
      </c>
      <c r="CG381" t="s">
        <v>1044</v>
      </c>
      <c r="CH381" s="31">
        <v>46205.828796296293</v>
      </c>
      <c r="CM381" s="4">
        <f t="shared" si="30"/>
        <v>46204.641504629632</v>
      </c>
      <c r="CN381">
        <f t="shared" si="31"/>
        <v>1</v>
      </c>
      <c r="CO381" t="str">
        <f>VLOOKUP(A381,Sheet1!$A$2:$B$221,2,0)</f>
        <v>East Zone</v>
      </c>
    </row>
    <row r="382" spans="1:93" x14ac:dyDescent="0.35">
      <c r="A382" t="s">
        <v>5341</v>
      </c>
      <c r="B382">
        <v>168</v>
      </c>
      <c r="C382" t="s">
        <v>9332</v>
      </c>
      <c r="D382" t="s">
        <v>678</v>
      </c>
      <c r="E382" t="s">
        <v>96</v>
      </c>
      <c r="F382" t="s">
        <v>560</v>
      </c>
      <c r="G382" t="s">
        <v>552</v>
      </c>
      <c r="H382" t="s">
        <v>10111</v>
      </c>
      <c r="I382">
        <v>85598</v>
      </c>
      <c r="J382" t="s">
        <v>5363</v>
      </c>
      <c r="K382" t="s">
        <v>5364</v>
      </c>
      <c r="L382" t="s">
        <v>4622</v>
      </c>
      <c r="M382" t="s">
        <v>10112</v>
      </c>
      <c r="N382">
        <v>45000</v>
      </c>
      <c r="O382" t="s">
        <v>9889</v>
      </c>
      <c r="P382" t="s">
        <v>9890</v>
      </c>
      <c r="Q382" t="s">
        <v>10113</v>
      </c>
      <c r="R382">
        <v>9539418506</v>
      </c>
      <c r="S382" s="14">
        <v>46209</v>
      </c>
      <c r="T382" t="s">
        <v>5353</v>
      </c>
      <c r="U382" s="31">
        <v>46209.435763888891</v>
      </c>
      <c r="AK382" s="14">
        <v>46209</v>
      </c>
      <c r="AL382" t="s">
        <v>1045</v>
      </c>
      <c r="AM382" s="31">
        <v>46209.469826388886</v>
      </c>
      <c r="AQ382" s="31">
        <v>46209.469826388886</v>
      </c>
      <c r="AR382" s="14">
        <v>46209</v>
      </c>
      <c r="AS382" t="s">
        <v>1045</v>
      </c>
      <c r="AT382" t="s">
        <v>560</v>
      </c>
      <c r="AU382" t="s">
        <v>678</v>
      </c>
      <c r="AV382" s="14">
        <v>46209</v>
      </c>
      <c r="AW382" t="s">
        <v>1045</v>
      </c>
      <c r="AX382" s="31">
        <v>46209.470300925925</v>
      </c>
      <c r="AY382" s="14">
        <v>46209</v>
      </c>
      <c r="AZ382" t="s">
        <v>933</v>
      </c>
      <c r="BA382" s="31">
        <v>46209.47861111111</v>
      </c>
      <c r="BB382" s="14">
        <v>46209</v>
      </c>
      <c r="BC382" t="s">
        <v>4633</v>
      </c>
      <c r="BD382" s="31">
        <v>46209.558958333335</v>
      </c>
      <c r="BE382" s="14">
        <v>46209</v>
      </c>
      <c r="BF382" t="s">
        <v>994</v>
      </c>
      <c r="BG382" s="31">
        <v>46209.597384259258</v>
      </c>
      <c r="BH382" s="14">
        <v>46209</v>
      </c>
      <c r="BI382" t="s">
        <v>994</v>
      </c>
      <c r="BJ382" s="31">
        <v>46209.597488425927</v>
      </c>
      <c r="BW382" s="14">
        <v>46209</v>
      </c>
      <c r="BX382" t="s">
        <v>994</v>
      </c>
      <c r="BY382" s="31">
        <v>46209.600532407407</v>
      </c>
      <c r="BZ382" s="14">
        <v>46209</v>
      </c>
      <c r="CA382" t="s">
        <v>995</v>
      </c>
      <c r="CB382" s="31">
        <v>46209.622812499998</v>
      </c>
      <c r="CF382" s="14">
        <v>46209</v>
      </c>
      <c r="CG382" t="s">
        <v>1044</v>
      </c>
      <c r="CH382" s="31">
        <v>46209.699814814812</v>
      </c>
      <c r="CM382" s="4">
        <f t="shared" si="30"/>
        <v>46209.435763888891</v>
      </c>
      <c r="CN382">
        <f t="shared" si="31"/>
        <v>0</v>
      </c>
      <c r="CO382" t="str">
        <f>VLOOKUP(A382,Sheet1!$A$2:$B$221,2,0)</f>
        <v>East Zone</v>
      </c>
    </row>
    <row r="383" spans="1:93" x14ac:dyDescent="0.35">
      <c r="A383" t="s">
        <v>5341</v>
      </c>
      <c r="B383">
        <v>168</v>
      </c>
      <c r="C383" t="s">
        <v>9332</v>
      </c>
      <c r="D383" t="s">
        <v>678</v>
      </c>
      <c r="E383" t="s">
        <v>96</v>
      </c>
      <c r="F383" t="s">
        <v>560</v>
      </c>
      <c r="G383" t="s">
        <v>552</v>
      </c>
      <c r="H383" t="s">
        <v>5355</v>
      </c>
      <c r="I383">
        <v>111916</v>
      </c>
      <c r="J383" t="s">
        <v>5343</v>
      </c>
      <c r="K383" t="s">
        <v>5344</v>
      </c>
      <c r="L383" t="s">
        <v>4622</v>
      </c>
      <c r="M383" t="s">
        <v>5356</v>
      </c>
      <c r="N383">
        <v>60000</v>
      </c>
      <c r="O383" t="s">
        <v>5357</v>
      </c>
      <c r="P383" t="s">
        <v>5358</v>
      </c>
      <c r="Q383" t="s">
        <v>2994</v>
      </c>
      <c r="R383">
        <v>2004150139</v>
      </c>
      <c r="S383" s="14">
        <v>46204</v>
      </c>
      <c r="T383" t="s">
        <v>5347</v>
      </c>
      <c r="U383" s="31">
        <v>46204.51284722222</v>
      </c>
      <c r="AK383" s="14">
        <v>46204</v>
      </c>
      <c r="AL383" t="s">
        <v>1045</v>
      </c>
      <c r="AM383" s="31">
        <v>46204.603622685187</v>
      </c>
      <c r="AQ383" s="31">
        <v>46204.603622685187</v>
      </c>
      <c r="AR383" s="14">
        <v>46204</v>
      </c>
      <c r="AS383" t="s">
        <v>1045</v>
      </c>
      <c r="AT383" t="s">
        <v>560</v>
      </c>
      <c r="AU383" t="s">
        <v>678</v>
      </c>
      <c r="AV383" s="14">
        <v>46204</v>
      </c>
      <c r="AW383" t="s">
        <v>1045</v>
      </c>
      <c r="AX383" s="31">
        <v>46204.604085648149</v>
      </c>
      <c r="AY383" s="14">
        <v>46204</v>
      </c>
      <c r="AZ383" t="s">
        <v>933</v>
      </c>
      <c r="BA383" s="31">
        <v>46204.614571759259</v>
      </c>
      <c r="BB383" s="14">
        <v>46204</v>
      </c>
      <c r="BC383" t="s">
        <v>4676</v>
      </c>
      <c r="BD383" s="31">
        <v>46204.621192129627</v>
      </c>
      <c r="BE383" s="14">
        <v>46204</v>
      </c>
      <c r="BF383" t="s">
        <v>994</v>
      </c>
      <c r="BG383" s="31">
        <v>46204.647465277776</v>
      </c>
      <c r="BH383" s="14">
        <v>46204</v>
      </c>
      <c r="BI383" t="s">
        <v>994</v>
      </c>
      <c r="BJ383" s="31">
        <v>46204.647557870368</v>
      </c>
      <c r="BW383" s="14">
        <v>46204</v>
      </c>
      <c r="BX383" t="s">
        <v>994</v>
      </c>
      <c r="BY383" s="31">
        <v>46204.652106481481</v>
      </c>
      <c r="BZ383" s="14">
        <v>46204</v>
      </c>
      <c r="CA383" t="s">
        <v>995</v>
      </c>
      <c r="CB383" s="31">
        <v>46204.678587962961</v>
      </c>
      <c r="CF383" s="14">
        <v>46204</v>
      </c>
      <c r="CG383" t="s">
        <v>1044</v>
      </c>
      <c r="CH383" s="31">
        <v>46204.79146990741</v>
      </c>
      <c r="CM383" s="4">
        <f t="shared" si="30"/>
        <v>46204.51284722222</v>
      </c>
      <c r="CN383">
        <f t="shared" si="31"/>
        <v>0</v>
      </c>
      <c r="CO383" t="str">
        <f>VLOOKUP(A383,Sheet1!$A$2:$B$221,2,0)</f>
        <v>East Zone</v>
      </c>
    </row>
    <row r="384" spans="1:93" x14ac:dyDescent="0.35">
      <c r="A384" t="s">
        <v>5341</v>
      </c>
      <c r="B384">
        <v>168</v>
      </c>
      <c r="C384" t="s">
        <v>9332</v>
      </c>
      <c r="D384" t="s">
        <v>678</v>
      </c>
      <c r="E384" t="s">
        <v>96</v>
      </c>
      <c r="F384" t="s">
        <v>560</v>
      </c>
      <c r="G384" t="s">
        <v>552</v>
      </c>
      <c r="H384" t="s">
        <v>12001</v>
      </c>
      <c r="I384">
        <v>123344</v>
      </c>
      <c r="J384" t="s">
        <v>5349</v>
      </c>
      <c r="K384" t="s">
        <v>5350</v>
      </c>
      <c r="L384" t="s">
        <v>4622</v>
      </c>
      <c r="M384" t="s">
        <v>12002</v>
      </c>
      <c r="N384">
        <v>45000</v>
      </c>
      <c r="O384" t="s">
        <v>4630</v>
      </c>
      <c r="P384" t="s">
        <v>4631</v>
      </c>
      <c r="Q384" t="s">
        <v>12003</v>
      </c>
      <c r="R384">
        <v>7322600466</v>
      </c>
      <c r="S384" s="14">
        <v>46210</v>
      </c>
      <c r="T384" t="s">
        <v>1044</v>
      </c>
      <c r="U384" s="31">
        <v>46210.392314814817</v>
      </c>
      <c r="AK384" s="14">
        <v>46210</v>
      </c>
      <c r="AL384" t="s">
        <v>1045</v>
      </c>
      <c r="AM384" s="31">
        <v>46210.522048611114</v>
      </c>
      <c r="AQ384" s="31">
        <v>46210.522048611114</v>
      </c>
      <c r="AR384" s="14">
        <v>46210</v>
      </c>
      <c r="AS384" t="s">
        <v>1045</v>
      </c>
      <c r="AT384" t="s">
        <v>560</v>
      </c>
      <c r="AU384" t="s">
        <v>678</v>
      </c>
      <c r="AV384" s="14">
        <v>46210</v>
      </c>
      <c r="AW384" t="s">
        <v>1045</v>
      </c>
      <c r="AX384" s="31">
        <v>46210.52412037037</v>
      </c>
      <c r="AY384" s="14">
        <v>46210</v>
      </c>
      <c r="AZ384" t="s">
        <v>933</v>
      </c>
      <c r="BA384" s="31">
        <v>46210.526319444441</v>
      </c>
      <c r="BB384" s="14">
        <v>46210</v>
      </c>
      <c r="BC384" t="s">
        <v>4965</v>
      </c>
      <c r="BD384" s="31">
        <v>46210.533101851855</v>
      </c>
      <c r="BE384" s="14">
        <v>46210</v>
      </c>
      <c r="BF384" t="s">
        <v>994</v>
      </c>
      <c r="BG384" s="31">
        <v>46210.585034722222</v>
      </c>
      <c r="BH384" s="14">
        <v>46210</v>
      </c>
      <c r="BI384" t="s">
        <v>994</v>
      </c>
      <c r="BJ384" s="31">
        <v>46210.585138888891</v>
      </c>
      <c r="BW384" s="14">
        <v>46210</v>
      </c>
      <c r="BX384" t="s">
        <v>994</v>
      </c>
      <c r="BY384" s="31">
        <v>46210.596435185187</v>
      </c>
      <c r="BZ384" s="14">
        <v>46210</v>
      </c>
      <c r="CA384" t="s">
        <v>995</v>
      </c>
      <c r="CB384" s="31">
        <v>46210.601909722223</v>
      </c>
      <c r="CF384" s="14">
        <v>46210</v>
      </c>
      <c r="CG384" t="s">
        <v>1050</v>
      </c>
      <c r="CH384" s="31">
        <v>46210.647962962961</v>
      </c>
      <c r="CM384" s="4">
        <f t="shared" si="30"/>
        <v>46210.392314814817</v>
      </c>
      <c r="CN384">
        <f t="shared" si="31"/>
        <v>0</v>
      </c>
      <c r="CO384" t="str">
        <f>VLOOKUP(A384,Sheet1!$A$2:$B$221,2,0)</f>
        <v>East Zone</v>
      </c>
    </row>
    <row r="385" spans="1:93" x14ac:dyDescent="0.35">
      <c r="A385" t="s">
        <v>5341</v>
      </c>
      <c r="B385">
        <v>168</v>
      </c>
      <c r="C385" t="s">
        <v>9332</v>
      </c>
      <c r="D385" t="s">
        <v>678</v>
      </c>
      <c r="E385" t="s">
        <v>96</v>
      </c>
      <c r="F385" t="s">
        <v>560</v>
      </c>
      <c r="G385" t="s">
        <v>552</v>
      </c>
      <c r="H385" t="s">
        <v>5359</v>
      </c>
      <c r="I385">
        <v>256334</v>
      </c>
      <c r="J385" t="s">
        <v>1046</v>
      </c>
      <c r="K385" t="s">
        <v>1047</v>
      </c>
      <c r="L385" t="s">
        <v>4622</v>
      </c>
      <c r="M385" t="s">
        <v>5360</v>
      </c>
      <c r="N385">
        <v>40000</v>
      </c>
      <c r="O385" t="s">
        <v>1048</v>
      </c>
      <c r="P385" t="s">
        <v>1049</v>
      </c>
      <c r="Q385" t="s">
        <v>5361</v>
      </c>
      <c r="R385">
        <v>6829118704</v>
      </c>
      <c r="S385" s="14">
        <v>46204</v>
      </c>
      <c r="T385" t="s">
        <v>1044</v>
      </c>
      <c r="U385" s="31">
        <v>46204.402430555558</v>
      </c>
      <c r="AK385" s="14">
        <v>46204</v>
      </c>
      <c r="AL385" t="s">
        <v>1045</v>
      </c>
      <c r="AM385" s="31">
        <v>46204.443078703705</v>
      </c>
      <c r="AQ385" s="31">
        <v>46204.443078703705</v>
      </c>
      <c r="AR385" s="14">
        <v>46204</v>
      </c>
      <c r="AS385" t="s">
        <v>1045</v>
      </c>
      <c r="AT385" t="s">
        <v>560</v>
      </c>
      <c r="AU385" t="s">
        <v>678</v>
      </c>
      <c r="AV385" s="14">
        <v>46204</v>
      </c>
      <c r="AW385" t="s">
        <v>1045</v>
      </c>
      <c r="AX385" s="31">
        <v>46204.454861111109</v>
      </c>
      <c r="AY385" s="14">
        <v>46204</v>
      </c>
      <c r="AZ385" t="s">
        <v>933</v>
      </c>
      <c r="BA385" s="31">
        <v>46204.468263888892</v>
      </c>
      <c r="BB385" s="14">
        <v>46204</v>
      </c>
      <c r="BC385" t="s">
        <v>5362</v>
      </c>
      <c r="BD385" s="31">
        <v>46204.475231481483</v>
      </c>
      <c r="BE385" s="14">
        <v>46204</v>
      </c>
      <c r="BF385" t="s">
        <v>996</v>
      </c>
      <c r="BG385" s="31">
        <v>46204.501944444448</v>
      </c>
      <c r="BH385" s="14">
        <v>46204</v>
      </c>
      <c r="BI385" t="s">
        <v>996</v>
      </c>
      <c r="BJ385" s="31">
        <v>46204.502754629626</v>
      </c>
      <c r="BW385" s="14">
        <v>46204</v>
      </c>
      <c r="BX385" t="s">
        <v>996</v>
      </c>
      <c r="BY385" s="31">
        <v>46204.516446759262</v>
      </c>
      <c r="BZ385" s="14">
        <v>46204</v>
      </c>
      <c r="CA385" t="s">
        <v>995</v>
      </c>
      <c r="CB385" s="31">
        <v>46204.529502314814</v>
      </c>
      <c r="CF385" s="14">
        <v>46204</v>
      </c>
      <c r="CG385" t="s">
        <v>1050</v>
      </c>
      <c r="CH385" s="31">
        <v>46204.771041666667</v>
      </c>
      <c r="CM385" s="4">
        <f t="shared" si="30"/>
        <v>46204.402430555558</v>
      </c>
      <c r="CN385">
        <f t="shared" si="31"/>
        <v>0</v>
      </c>
      <c r="CO385" t="str">
        <f>VLOOKUP(A385,Sheet1!$A$2:$B$221,2,0)</f>
        <v>East Zone</v>
      </c>
    </row>
    <row r="386" spans="1:93" x14ac:dyDescent="0.35">
      <c r="A386" t="s">
        <v>5341</v>
      </c>
      <c r="B386">
        <v>168</v>
      </c>
      <c r="C386" t="s">
        <v>9332</v>
      </c>
      <c r="D386" t="s">
        <v>678</v>
      </c>
      <c r="E386" t="s">
        <v>96</v>
      </c>
      <c r="F386" t="s">
        <v>560</v>
      </c>
      <c r="G386" t="s">
        <v>552</v>
      </c>
      <c r="H386" t="s">
        <v>12004</v>
      </c>
      <c r="I386">
        <v>310801</v>
      </c>
      <c r="J386" t="s">
        <v>1690</v>
      </c>
      <c r="K386" t="s">
        <v>1691</v>
      </c>
      <c r="L386" t="s">
        <v>4622</v>
      </c>
      <c r="M386" t="s">
        <v>12005</v>
      </c>
      <c r="N386">
        <v>90000</v>
      </c>
      <c r="O386" t="s">
        <v>931</v>
      </c>
      <c r="P386" t="s">
        <v>932</v>
      </c>
      <c r="Q386" t="s">
        <v>12006</v>
      </c>
      <c r="R386">
        <v>4041166289</v>
      </c>
      <c r="S386" s="14">
        <v>46210</v>
      </c>
      <c r="T386" t="s">
        <v>12007</v>
      </c>
      <c r="U386" s="31">
        <v>46210.400000000001</v>
      </c>
      <c r="AK386" s="14">
        <v>46210</v>
      </c>
      <c r="AL386" t="s">
        <v>1045</v>
      </c>
      <c r="AM386" s="31">
        <v>46210.510775462964</v>
      </c>
      <c r="AQ386" s="31">
        <v>46210.510775462964</v>
      </c>
      <c r="AR386" s="14">
        <v>46210</v>
      </c>
      <c r="AS386" t="s">
        <v>1045</v>
      </c>
      <c r="AT386" t="s">
        <v>560</v>
      </c>
      <c r="AU386" t="s">
        <v>678</v>
      </c>
      <c r="AV386" s="14">
        <v>46210</v>
      </c>
      <c r="AW386" t="s">
        <v>1045</v>
      </c>
      <c r="AX386" s="31">
        <v>46210.511273148149</v>
      </c>
      <c r="AY386" s="14">
        <v>46210</v>
      </c>
      <c r="AZ386" t="s">
        <v>933</v>
      </c>
      <c r="BA386" s="31">
        <v>46210.51835648148</v>
      </c>
      <c r="BB386" s="14">
        <v>46210</v>
      </c>
      <c r="BC386" t="s">
        <v>4701</v>
      </c>
      <c r="BD386" s="31">
        <v>46210.545358796298</v>
      </c>
      <c r="BE386" s="14">
        <v>46210</v>
      </c>
      <c r="BF386" t="s">
        <v>994</v>
      </c>
      <c r="BG386" s="31">
        <v>46210.595937500002</v>
      </c>
      <c r="BH386" s="14">
        <v>46210</v>
      </c>
      <c r="BI386" t="s">
        <v>994</v>
      </c>
      <c r="BJ386" s="31">
        <v>46210.596030092594</v>
      </c>
      <c r="BW386" s="14">
        <v>46210</v>
      </c>
      <c r="BX386" t="s">
        <v>994</v>
      </c>
      <c r="BY386" s="31">
        <v>46210.601967592593</v>
      </c>
      <c r="BZ386" s="14">
        <v>46210</v>
      </c>
      <c r="CA386" t="s">
        <v>995</v>
      </c>
      <c r="CB386" s="31">
        <v>46210.621261574073</v>
      </c>
      <c r="CF386" s="14">
        <v>46210</v>
      </c>
      <c r="CG386" t="s">
        <v>1050</v>
      </c>
      <c r="CH386" s="31">
        <v>46210.672708333332</v>
      </c>
      <c r="CM386" s="4">
        <f t="shared" si="30"/>
        <v>46210.400000000001</v>
      </c>
      <c r="CN386">
        <f t="shared" si="31"/>
        <v>0</v>
      </c>
      <c r="CO386" t="str">
        <f>VLOOKUP(A386,Sheet1!$A$2:$B$221,2,0)</f>
        <v>East Zone</v>
      </c>
    </row>
    <row r="387" spans="1:93" x14ac:dyDescent="0.35">
      <c r="A387" t="s">
        <v>5341</v>
      </c>
      <c r="B387">
        <v>168</v>
      </c>
      <c r="C387" t="s">
        <v>9332</v>
      </c>
      <c r="D387" t="s">
        <v>678</v>
      </c>
      <c r="E387" t="s">
        <v>96</v>
      </c>
      <c r="F387" t="s">
        <v>560</v>
      </c>
      <c r="G387" t="s">
        <v>552</v>
      </c>
      <c r="H387" t="s">
        <v>10114</v>
      </c>
      <c r="I387">
        <v>419768</v>
      </c>
      <c r="J387" t="s">
        <v>5349</v>
      </c>
      <c r="K387" t="s">
        <v>5350</v>
      </c>
      <c r="L387" t="s">
        <v>4622</v>
      </c>
      <c r="M387" t="s">
        <v>10115</v>
      </c>
      <c r="N387">
        <v>77000</v>
      </c>
      <c r="O387" t="s">
        <v>9403</v>
      </c>
      <c r="P387" t="s">
        <v>9404</v>
      </c>
      <c r="Q387" t="s">
        <v>10116</v>
      </c>
      <c r="R387">
        <v>4598017645</v>
      </c>
      <c r="S387" s="14">
        <v>46206</v>
      </c>
      <c r="T387" t="s">
        <v>10117</v>
      </c>
      <c r="U387" s="31">
        <v>46206.610810185186</v>
      </c>
      <c r="AK387" s="14">
        <v>46209</v>
      </c>
      <c r="AL387" t="s">
        <v>1045</v>
      </c>
      <c r="AM387" s="31">
        <v>46209.556747685187</v>
      </c>
      <c r="AQ387" s="31">
        <v>46209.556747685187</v>
      </c>
      <c r="AR387" s="14">
        <v>46209</v>
      </c>
      <c r="AS387" t="s">
        <v>1045</v>
      </c>
      <c r="AT387" t="s">
        <v>560</v>
      </c>
      <c r="AU387" t="s">
        <v>678</v>
      </c>
      <c r="AV387" s="14">
        <v>46209</v>
      </c>
      <c r="AW387" t="s">
        <v>1045</v>
      </c>
      <c r="AX387" s="31">
        <v>46209.557256944441</v>
      </c>
      <c r="AY387" s="14">
        <v>46209</v>
      </c>
      <c r="AZ387" t="s">
        <v>933</v>
      </c>
      <c r="BA387" s="31">
        <v>46209.571400462963</v>
      </c>
      <c r="BB387" s="14">
        <v>46209</v>
      </c>
      <c r="BC387" t="s">
        <v>4643</v>
      </c>
      <c r="BD387" s="31">
        <v>46209.602025462962</v>
      </c>
      <c r="BE387" s="14">
        <v>46209</v>
      </c>
      <c r="BF387" t="s">
        <v>994</v>
      </c>
      <c r="BG387" s="31">
        <v>46209.625439814816</v>
      </c>
      <c r="BH387" s="14">
        <v>46209</v>
      </c>
      <c r="BI387" t="s">
        <v>1043</v>
      </c>
      <c r="BJ387" s="31">
        <v>46209.724699074075</v>
      </c>
      <c r="BK387" s="14">
        <v>46209</v>
      </c>
      <c r="BL387" t="s">
        <v>994</v>
      </c>
      <c r="BM387" s="31">
        <v>46209.625775462962</v>
      </c>
      <c r="BW387" s="14">
        <v>46209</v>
      </c>
      <c r="BX387" t="s">
        <v>1043</v>
      </c>
      <c r="BY387" s="31">
        <v>46209.734236111108</v>
      </c>
      <c r="BZ387" s="14">
        <v>46209</v>
      </c>
      <c r="CA387" t="s">
        <v>1008</v>
      </c>
      <c r="CB387" s="31">
        <v>46209.73709490741</v>
      </c>
      <c r="CF387" s="14">
        <v>46209</v>
      </c>
      <c r="CG387" t="s">
        <v>1044</v>
      </c>
      <c r="CH387" s="31">
        <v>46209.819201388891</v>
      </c>
      <c r="CM387" s="4">
        <f t="shared" si="30"/>
        <v>46206.610810185186</v>
      </c>
      <c r="CN387">
        <f t="shared" si="31"/>
        <v>3</v>
      </c>
      <c r="CO387" t="str">
        <f>VLOOKUP(A387,Sheet1!$A$2:$B$221,2,0)</f>
        <v>East Zone</v>
      </c>
    </row>
    <row r="388" spans="1:93" x14ac:dyDescent="0.35">
      <c r="A388" t="s">
        <v>5365</v>
      </c>
      <c r="B388">
        <v>201</v>
      </c>
      <c r="C388" t="s">
        <v>9332</v>
      </c>
      <c r="D388" t="s">
        <v>678</v>
      </c>
      <c r="E388" t="s">
        <v>99</v>
      </c>
      <c r="F388" t="s">
        <v>365</v>
      </c>
      <c r="G388" t="s">
        <v>358</v>
      </c>
      <c r="H388" t="s">
        <v>10118</v>
      </c>
      <c r="I388">
        <v>72341</v>
      </c>
      <c r="J388" t="s">
        <v>10119</v>
      </c>
      <c r="K388" t="s">
        <v>10120</v>
      </c>
      <c r="L388" t="s">
        <v>4622</v>
      </c>
      <c r="M388" t="s">
        <v>10121</v>
      </c>
      <c r="N388">
        <v>90000</v>
      </c>
      <c r="O388" t="s">
        <v>9422</v>
      </c>
      <c r="P388" t="s">
        <v>9423</v>
      </c>
      <c r="Q388" t="s">
        <v>2986</v>
      </c>
      <c r="R388">
        <v>6951015879</v>
      </c>
      <c r="S388" s="14">
        <v>46209</v>
      </c>
      <c r="T388" t="s">
        <v>10122</v>
      </c>
      <c r="U388" s="31">
        <v>46209.580949074072</v>
      </c>
      <c r="AK388" s="14">
        <v>46209</v>
      </c>
      <c r="AL388" t="s">
        <v>1054</v>
      </c>
      <c r="AM388" s="31">
        <v>46209.680127314816</v>
      </c>
      <c r="AQ388" s="31">
        <v>46209.680127314816</v>
      </c>
      <c r="AR388" s="14">
        <v>46209</v>
      </c>
      <c r="AS388" t="s">
        <v>1054</v>
      </c>
      <c r="AT388" t="s">
        <v>10123</v>
      </c>
      <c r="AU388" t="s">
        <v>677</v>
      </c>
      <c r="AV388" s="14">
        <v>46209</v>
      </c>
      <c r="AW388" t="s">
        <v>5367</v>
      </c>
      <c r="AX388" s="31">
        <v>46209.700289351851</v>
      </c>
      <c r="AY388" s="14">
        <v>46209</v>
      </c>
      <c r="AZ388" t="s">
        <v>933</v>
      </c>
      <c r="BA388" s="31">
        <v>46209.714039351849</v>
      </c>
      <c r="BB388" s="14">
        <v>46209</v>
      </c>
      <c r="BC388" t="s">
        <v>4643</v>
      </c>
      <c r="BD388" s="31">
        <v>46209.730138888888</v>
      </c>
      <c r="BE388" s="14">
        <v>46209</v>
      </c>
      <c r="BF388" t="s">
        <v>942</v>
      </c>
      <c r="BG388" s="31">
        <v>46209.760879629626</v>
      </c>
      <c r="BH388" s="14">
        <v>46209</v>
      </c>
      <c r="BI388" t="s">
        <v>942</v>
      </c>
      <c r="BJ388" s="31">
        <v>46209.761689814812</v>
      </c>
      <c r="BW388" s="14">
        <v>46209</v>
      </c>
      <c r="BX388" t="s">
        <v>942</v>
      </c>
      <c r="BY388" s="31">
        <v>46209.770810185182</v>
      </c>
      <c r="BZ388" s="14">
        <v>46209</v>
      </c>
      <c r="CA388" t="s">
        <v>938</v>
      </c>
      <c r="CB388" s="31">
        <v>46209.776608796295</v>
      </c>
      <c r="CF388" s="14">
        <v>46209</v>
      </c>
      <c r="CG388" t="s">
        <v>5367</v>
      </c>
      <c r="CH388" s="31">
        <v>46209.811400462961</v>
      </c>
      <c r="CM388" s="4">
        <f t="shared" si="30"/>
        <v>46209.580949074072</v>
      </c>
      <c r="CN388">
        <f t="shared" si="31"/>
        <v>0</v>
      </c>
      <c r="CO388" t="str">
        <f>VLOOKUP(A388,Sheet1!$A$2:$B$221,2,0)</f>
        <v>East Zone</v>
      </c>
    </row>
    <row r="389" spans="1:93" x14ac:dyDescent="0.35">
      <c r="A389" t="s">
        <v>5365</v>
      </c>
      <c r="B389">
        <v>201</v>
      </c>
      <c r="C389" t="s">
        <v>9332</v>
      </c>
      <c r="D389" t="s">
        <v>678</v>
      </c>
      <c r="E389" t="s">
        <v>99</v>
      </c>
      <c r="F389" t="s">
        <v>365</v>
      </c>
      <c r="G389" t="s">
        <v>358</v>
      </c>
      <c r="H389" t="s">
        <v>10124</v>
      </c>
      <c r="I389">
        <v>178932</v>
      </c>
      <c r="J389" t="s">
        <v>1051</v>
      </c>
      <c r="K389" t="s">
        <v>1052</v>
      </c>
      <c r="L389" t="s">
        <v>4622</v>
      </c>
      <c r="M389" t="s">
        <v>10125</v>
      </c>
      <c r="N389">
        <v>77000</v>
      </c>
      <c r="O389" t="s">
        <v>9403</v>
      </c>
      <c r="P389" t="s">
        <v>9404</v>
      </c>
      <c r="Q389" t="s">
        <v>10126</v>
      </c>
      <c r="R389">
        <v>8621511253</v>
      </c>
      <c r="S389" s="14">
        <v>46209</v>
      </c>
      <c r="T389" t="s">
        <v>5371</v>
      </c>
      <c r="U389" s="31">
        <v>46209.517546296294</v>
      </c>
      <c r="AK389" s="14">
        <v>46209</v>
      </c>
      <c r="AL389" t="s">
        <v>1054</v>
      </c>
      <c r="AM389" s="31">
        <v>46209.568159722221</v>
      </c>
      <c r="AQ389" s="31">
        <v>46209.568159722221</v>
      </c>
      <c r="AR389" s="14">
        <v>46209</v>
      </c>
      <c r="AS389" t="s">
        <v>1054</v>
      </c>
      <c r="AT389" t="s">
        <v>10123</v>
      </c>
      <c r="AU389" t="s">
        <v>677</v>
      </c>
      <c r="AV389" s="14">
        <v>46209</v>
      </c>
      <c r="AW389" t="s">
        <v>5367</v>
      </c>
      <c r="AX389" s="31">
        <v>46209.599247685182</v>
      </c>
      <c r="AY389" s="14">
        <v>46209</v>
      </c>
      <c r="AZ389" t="s">
        <v>933</v>
      </c>
      <c r="BA389" s="31">
        <v>46209.610150462962</v>
      </c>
      <c r="BB389" s="14">
        <v>46209</v>
      </c>
      <c r="BC389" t="s">
        <v>4633</v>
      </c>
      <c r="BD389" s="31">
        <v>46209.668055555558</v>
      </c>
      <c r="BE389" s="14">
        <v>46209</v>
      </c>
      <c r="BF389" t="s">
        <v>973</v>
      </c>
      <c r="BG389" s="31">
        <v>46209.683263888888</v>
      </c>
      <c r="BH389" s="14">
        <v>46209</v>
      </c>
      <c r="BI389" t="s">
        <v>973</v>
      </c>
      <c r="BJ389" s="31">
        <v>46209.684849537036</v>
      </c>
      <c r="BW389" s="14">
        <v>46209</v>
      </c>
      <c r="BX389" t="s">
        <v>973</v>
      </c>
      <c r="BY389" s="31">
        <v>46209.689328703702</v>
      </c>
      <c r="BZ389" s="14">
        <v>46209</v>
      </c>
      <c r="CA389" t="s">
        <v>944</v>
      </c>
      <c r="CB389" s="31">
        <v>46209.704062500001</v>
      </c>
      <c r="CF389" s="14">
        <v>46209</v>
      </c>
      <c r="CG389" t="s">
        <v>5367</v>
      </c>
      <c r="CH389" s="31">
        <v>46209.741608796299</v>
      </c>
      <c r="CM389" s="4">
        <f t="shared" si="30"/>
        <v>46209.517546296294</v>
      </c>
      <c r="CN389">
        <f t="shared" si="31"/>
        <v>0</v>
      </c>
      <c r="CO389" t="str">
        <f>VLOOKUP(A389,Sheet1!$A$2:$B$221,2,0)</f>
        <v>East Zone</v>
      </c>
    </row>
    <row r="390" spans="1:93" x14ac:dyDescent="0.35">
      <c r="A390" t="s">
        <v>5365</v>
      </c>
      <c r="B390">
        <v>201</v>
      </c>
      <c r="C390" t="s">
        <v>9332</v>
      </c>
      <c r="D390" t="s">
        <v>678</v>
      </c>
      <c r="E390" t="s">
        <v>99</v>
      </c>
      <c r="F390" t="s">
        <v>365</v>
      </c>
      <c r="G390" t="s">
        <v>358</v>
      </c>
      <c r="H390" t="s">
        <v>4521</v>
      </c>
      <c r="I390">
        <v>264114</v>
      </c>
      <c r="J390" t="s">
        <v>3816</v>
      </c>
      <c r="K390" t="s">
        <v>4149</v>
      </c>
      <c r="L390" t="s">
        <v>4622</v>
      </c>
      <c r="M390" t="s">
        <v>5366</v>
      </c>
      <c r="N390">
        <v>77000</v>
      </c>
      <c r="O390" t="s">
        <v>939</v>
      </c>
      <c r="P390" t="s">
        <v>940</v>
      </c>
      <c r="Q390" t="s">
        <v>984</v>
      </c>
      <c r="R390">
        <v>8575593385</v>
      </c>
      <c r="S390" s="14">
        <v>46206</v>
      </c>
      <c r="T390" t="s">
        <v>1054</v>
      </c>
      <c r="U390" s="31">
        <v>46206.533946759257</v>
      </c>
      <c r="AK390" s="14">
        <v>46206</v>
      </c>
      <c r="AL390" t="s">
        <v>1053</v>
      </c>
      <c r="AM390" s="31">
        <v>46206.587476851855</v>
      </c>
      <c r="AQ390" s="31">
        <v>46206.587476851855</v>
      </c>
      <c r="AR390" s="14">
        <v>46206</v>
      </c>
      <c r="AS390" t="s">
        <v>1053</v>
      </c>
      <c r="AT390" t="s">
        <v>365</v>
      </c>
      <c r="AU390" t="s">
        <v>678</v>
      </c>
      <c r="AV390" s="14">
        <v>46206</v>
      </c>
      <c r="AW390" t="s">
        <v>5367</v>
      </c>
      <c r="AX390" s="31">
        <v>46206.591956018521</v>
      </c>
      <c r="AY390" s="14">
        <v>46206</v>
      </c>
      <c r="AZ390" t="s">
        <v>933</v>
      </c>
      <c r="BA390" s="31">
        <v>46206.600914351853</v>
      </c>
      <c r="BB390" s="14">
        <v>46206</v>
      </c>
      <c r="BC390" t="s">
        <v>4716</v>
      </c>
      <c r="BD390" s="31">
        <v>46206.619085648148</v>
      </c>
      <c r="BE390" s="14">
        <v>46206</v>
      </c>
      <c r="BF390" t="s">
        <v>972</v>
      </c>
      <c r="BG390" s="31">
        <v>46206.644513888888</v>
      </c>
      <c r="BH390" s="14">
        <v>46206</v>
      </c>
      <c r="BI390" t="s">
        <v>972</v>
      </c>
      <c r="BJ390" s="31">
        <v>46206.645937499998</v>
      </c>
      <c r="BW390" s="14">
        <v>46206</v>
      </c>
      <c r="BX390" t="s">
        <v>972</v>
      </c>
      <c r="BY390" s="31">
        <v>46206.663182870368</v>
      </c>
      <c r="BZ390" s="14">
        <v>46206</v>
      </c>
      <c r="CA390" t="s">
        <v>944</v>
      </c>
      <c r="CB390" s="31">
        <v>46206.669502314813</v>
      </c>
      <c r="CF390" s="14">
        <v>46206</v>
      </c>
      <c r="CG390" t="s">
        <v>1054</v>
      </c>
      <c r="CH390" s="31">
        <v>46206.724583333336</v>
      </c>
      <c r="CM390" s="4">
        <f t="shared" si="30"/>
        <v>46206.533946759257</v>
      </c>
      <c r="CN390">
        <f t="shared" si="31"/>
        <v>0</v>
      </c>
      <c r="CO390" t="str">
        <f>VLOOKUP(A390,Sheet1!$A$2:$B$221,2,0)</f>
        <v>East Zone</v>
      </c>
    </row>
    <row r="391" spans="1:93" x14ac:dyDescent="0.35">
      <c r="A391" t="s">
        <v>5365</v>
      </c>
      <c r="B391">
        <v>201</v>
      </c>
      <c r="C391" t="s">
        <v>9332</v>
      </c>
      <c r="D391" t="s">
        <v>678</v>
      </c>
      <c r="E391" t="s">
        <v>99</v>
      </c>
      <c r="F391" t="s">
        <v>365</v>
      </c>
      <c r="G391" t="s">
        <v>358</v>
      </c>
      <c r="H391" t="s">
        <v>5368</v>
      </c>
      <c r="I391">
        <v>277656</v>
      </c>
      <c r="J391" t="s">
        <v>1051</v>
      </c>
      <c r="K391" t="s">
        <v>1052</v>
      </c>
      <c r="L391" t="s">
        <v>4622</v>
      </c>
      <c r="M391" t="s">
        <v>5369</v>
      </c>
      <c r="N391">
        <v>45000</v>
      </c>
      <c r="O391" t="s">
        <v>4630</v>
      </c>
      <c r="P391" t="s">
        <v>4631</v>
      </c>
      <c r="Q391" t="s">
        <v>5370</v>
      </c>
      <c r="R391">
        <v>2224283710</v>
      </c>
      <c r="S391" s="14">
        <v>46204</v>
      </c>
      <c r="T391" t="s">
        <v>5371</v>
      </c>
      <c r="U391" s="31">
        <v>46204.563923611109</v>
      </c>
      <c r="AK391" s="14">
        <v>46204</v>
      </c>
      <c r="AL391" t="s">
        <v>1053</v>
      </c>
      <c r="AM391" s="31">
        <v>46204.679814814815</v>
      </c>
      <c r="AQ391" s="31">
        <v>46204.679814814815</v>
      </c>
      <c r="AR391" s="14">
        <v>46204</v>
      </c>
      <c r="AS391" t="s">
        <v>1053</v>
      </c>
      <c r="AT391" t="s">
        <v>365</v>
      </c>
      <c r="AU391" t="s">
        <v>678</v>
      </c>
      <c r="AV391" s="14">
        <v>46204</v>
      </c>
      <c r="AW391" t="s">
        <v>5367</v>
      </c>
      <c r="AX391" s="31">
        <v>46204.680555555555</v>
      </c>
      <c r="AY391" s="14">
        <v>46204</v>
      </c>
      <c r="AZ391" t="s">
        <v>933</v>
      </c>
      <c r="BA391" s="31">
        <v>46204.694016203706</v>
      </c>
      <c r="BB391" s="14">
        <v>46204</v>
      </c>
      <c r="BC391" t="s">
        <v>4676</v>
      </c>
      <c r="BD391" s="31">
        <v>46204.708506944444</v>
      </c>
      <c r="BE391" s="14">
        <v>46204</v>
      </c>
      <c r="BF391" t="s">
        <v>972</v>
      </c>
      <c r="BG391" s="31">
        <v>46204.747453703705</v>
      </c>
      <c r="BH391" s="14">
        <v>46204</v>
      </c>
      <c r="BI391" t="s">
        <v>972</v>
      </c>
      <c r="BJ391" s="31">
        <v>46204.748912037037</v>
      </c>
      <c r="BW391" s="14">
        <v>46204</v>
      </c>
      <c r="BX391" t="s">
        <v>972</v>
      </c>
      <c r="BY391" s="31">
        <v>46204.758263888885</v>
      </c>
      <c r="BZ391" s="14">
        <v>46204</v>
      </c>
      <c r="CA391" t="s">
        <v>944</v>
      </c>
      <c r="CB391" s="31">
        <v>46204.771284722221</v>
      </c>
      <c r="CF391" s="14">
        <v>46204</v>
      </c>
      <c r="CG391" t="s">
        <v>1054</v>
      </c>
      <c r="CH391" s="31">
        <v>46204.835046296299</v>
      </c>
      <c r="CM391" s="4">
        <f t="shared" si="30"/>
        <v>46204.563923611109</v>
      </c>
      <c r="CN391">
        <f t="shared" si="31"/>
        <v>0</v>
      </c>
      <c r="CO391" t="str">
        <f>VLOOKUP(A391,Sheet1!$A$2:$B$221,2,0)</f>
        <v>East Zone</v>
      </c>
    </row>
    <row r="392" spans="1:93" x14ac:dyDescent="0.35">
      <c r="A392" t="s">
        <v>5365</v>
      </c>
      <c r="B392">
        <v>201</v>
      </c>
      <c r="C392" t="s">
        <v>9332</v>
      </c>
      <c r="D392" t="s">
        <v>678</v>
      </c>
      <c r="E392" t="s">
        <v>99</v>
      </c>
      <c r="F392" t="s">
        <v>365</v>
      </c>
      <c r="G392" t="s">
        <v>358</v>
      </c>
      <c r="H392" t="s">
        <v>5372</v>
      </c>
      <c r="I392">
        <v>284936</v>
      </c>
      <c r="J392" t="s">
        <v>5373</v>
      </c>
      <c r="K392" t="s">
        <v>5374</v>
      </c>
      <c r="L392" t="s">
        <v>4622</v>
      </c>
      <c r="M392" t="s">
        <v>5375</v>
      </c>
      <c r="N392">
        <v>45000</v>
      </c>
      <c r="O392" t="s">
        <v>4630</v>
      </c>
      <c r="P392" t="s">
        <v>4631</v>
      </c>
      <c r="Q392" t="s">
        <v>968</v>
      </c>
      <c r="R392">
        <v>9435193945</v>
      </c>
      <c r="S392" s="14">
        <v>46205</v>
      </c>
      <c r="T392" t="s">
        <v>5376</v>
      </c>
      <c r="U392" s="31">
        <v>46205.439305555556</v>
      </c>
      <c r="AK392" s="14">
        <v>46205</v>
      </c>
      <c r="AL392" t="s">
        <v>1053</v>
      </c>
      <c r="AM392" s="31">
        <v>46205.58625</v>
      </c>
      <c r="AQ392" s="31">
        <v>46205.58625</v>
      </c>
      <c r="AR392" s="14">
        <v>46205</v>
      </c>
      <c r="AS392" t="s">
        <v>1053</v>
      </c>
      <c r="AT392" t="s">
        <v>365</v>
      </c>
      <c r="AU392" t="s">
        <v>678</v>
      </c>
      <c r="AV392" s="14">
        <v>46205</v>
      </c>
      <c r="AW392" t="s">
        <v>5367</v>
      </c>
      <c r="AX392" s="31">
        <v>46205.587013888886</v>
      </c>
      <c r="AY392" s="14">
        <v>46205</v>
      </c>
      <c r="AZ392" t="s">
        <v>933</v>
      </c>
      <c r="BA392" s="31">
        <v>46205.590358796297</v>
      </c>
      <c r="BB392" s="14">
        <v>46205</v>
      </c>
      <c r="BC392" t="s">
        <v>4643</v>
      </c>
      <c r="BD392" s="31">
        <v>46205.634027777778</v>
      </c>
      <c r="BE392" s="14">
        <v>46205</v>
      </c>
      <c r="BF392" t="s">
        <v>937</v>
      </c>
      <c r="BG392" s="31">
        <v>46205.693912037037</v>
      </c>
      <c r="BH392" s="14">
        <v>46205</v>
      </c>
      <c r="BI392" t="s">
        <v>937</v>
      </c>
      <c r="BJ392" s="31">
        <v>46205.695104166669</v>
      </c>
      <c r="BW392" s="14">
        <v>46205</v>
      </c>
      <c r="BX392" t="s">
        <v>937</v>
      </c>
      <c r="BY392" s="31">
        <v>46205.715115740742</v>
      </c>
      <c r="BZ392" s="14">
        <v>46205</v>
      </c>
      <c r="CA392" t="s">
        <v>957</v>
      </c>
      <c r="CB392" s="31">
        <v>46205.725868055553</v>
      </c>
      <c r="CF392" s="14">
        <v>46205</v>
      </c>
      <c r="CG392" t="s">
        <v>1054</v>
      </c>
      <c r="CH392" s="31">
        <v>46205.753645833334</v>
      </c>
      <c r="CM392" s="4">
        <f t="shared" si="30"/>
        <v>46205.439305555556</v>
      </c>
      <c r="CN392">
        <f t="shared" si="31"/>
        <v>0</v>
      </c>
      <c r="CO392" t="str">
        <f>VLOOKUP(A392,Sheet1!$A$2:$B$221,2,0)</f>
        <v>East Zone</v>
      </c>
    </row>
    <row r="393" spans="1:93" x14ac:dyDescent="0.35">
      <c r="A393" t="s">
        <v>5365</v>
      </c>
      <c r="B393">
        <v>201</v>
      </c>
      <c r="C393" t="s">
        <v>9332</v>
      </c>
      <c r="D393" t="s">
        <v>678</v>
      </c>
      <c r="E393" t="s">
        <v>99</v>
      </c>
      <c r="F393" t="s">
        <v>365</v>
      </c>
      <c r="G393" t="s">
        <v>358</v>
      </c>
      <c r="H393" t="s">
        <v>10127</v>
      </c>
      <c r="I393">
        <v>292490</v>
      </c>
      <c r="J393" t="s">
        <v>3676</v>
      </c>
      <c r="K393" t="s">
        <v>3677</v>
      </c>
      <c r="L393" t="s">
        <v>4622</v>
      </c>
      <c r="M393" t="s">
        <v>10128</v>
      </c>
      <c r="N393">
        <v>45000</v>
      </c>
      <c r="O393" t="s">
        <v>9889</v>
      </c>
      <c r="P393" t="s">
        <v>9890</v>
      </c>
      <c r="Q393" t="s">
        <v>10129</v>
      </c>
      <c r="R393">
        <v>5047368804</v>
      </c>
      <c r="S393" s="14">
        <v>46209</v>
      </c>
      <c r="T393" t="s">
        <v>5382</v>
      </c>
      <c r="U393" s="31">
        <v>46209.585972222223</v>
      </c>
      <c r="AK393" s="14">
        <v>46209</v>
      </c>
      <c r="AL393" t="s">
        <v>1054</v>
      </c>
      <c r="AM393" s="31">
        <v>46209.708506944444</v>
      </c>
      <c r="AQ393" s="31">
        <v>46209.708506944444</v>
      </c>
      <c r="AR393" s="14">
        <v>46209</v>
      </c>
      <c r="AS393" t="s">
        <v>1054</v>
      </c>
      <c r="AT393" t="s">
        <v>10123</v>
      </c>
      <c r="AU393" t="s">
        <v>677</v>
      </c>
      <c r="AV393" s="14">
        <v>46209</v>
      </c>
      <c r="AW393" t="s">
        <v>5367</v>
      </c>
      <c r="AX393" s="31">
        <v>46209.725069444445</v>
      </c>
      <c r="AY393" s="14">
        <v>46209</v>
      </c>
      <c r="AZ393" t="s">
        <v>933</v>
      </c>
      <c r="BA393" s="31">
        <v>46209.731863425928</v>
      </c>
      <c r="BB393" s="14">
        <v>46209</v>
      </c>
      <c r="BC393" t="s">
        <v>4757</v>
      </c>
      <c r="BD393" s="31">
        <v>46209.745219907411</v>
      </c>
      <c r="BE393" s="14">
        <v>46209</v>
      </c>
      <c r="BF393" t="s">
        <v>943</v>
      </c>
      <c r="BG393" s="31">
        <v>46209.774421296293</v>
      </c>
      <c r="BH393" s="14">
        <v>46209</v>
      </c>
      <c r="BI393" t="s">
        <v>973</v>
      </c>
      <c r="BJ393" s="31">
        <v>46209.791712962964</v>
      </c>
      <c r="BK393" s="14">
        <v>46209</v>
      </c>
      <c r="BL393" t="s">
        <v>943</v>
      </c>
      <c r="BM393" s="31">
        <v>46209.790798611109</v>
      </c>
      <c r="BW393" s="14">
        <v>46209</v>
      </c>
      <c r="BX393" t="s">
        <v>973</v>
      </c>
      <c r="BY393" s="31">
        <v>46209.794409722221</v>
      </c>
      <c r="BZ393" s="14">
        <v>46209</v>
      </c>
      <c r="CA393" t="s">
        <v>938</v>
      </c>
      <c r="CB393" s="31">
        <v>46209.809074074074</v>
      </c>
      <c r="CF393" s="14">
        <v>46209</v>
      </c>
      <c r="CG393" t="s">
        <v>5367</v>
      </c>
      <c r="CH393" s="31">
        <v>46209.826678240737</v>
      </c>
      <c r="CM393" s="4">
        <f t="shared" si="30"/>
        <v>46209.585972222223</v>
      </c>
      <c r="CN393">
        <f t="shared" si="31"/>
        <v>0</v>
      </c>
      <c r="CO393" t="str">
        <f>VLOOKUP(A393,Sheet1!$A$2:$B$221,2,0)</f>
        <v>East Zone</v>
      </c>
    </row>
    <row r="394" spans="1:93" x14ac:dyDescent="0.35">
      <c r="A394" t="s">
        <v>5365</v>
      </c>
      <c r="B394">
        <v>201</v>
      </c>
      <c r="C394" t="s">
        <v>9332</v>
      </c>
      <c r="D394" t="s">
        <v>678</v>
      </c>
      <c r="E394" t="s">
        <v>99</v>
      </c>
      <c r="F394" t="s">
        <v>365</v>
      </c>
      <c r="G394" t="s">
        <v>358</v>
      </c>
      <c r="H394" t="s">
        <v>12008</v>
      </c>
      <c r="I394">
        <v>306517</v>
      </c>
      <c r="J394" t="s">
        <v>10119</v>
      </c>
      <c r="K394" t="s">
        <v>10120</v>
      </c>
      <c r="L394" t="s">
        <v>4622</v>
      </c>
      <c r="M394" t="s">
        <v>12009</v>
      </c>
      <c r="N394">
        <v>60000</v>
      </c>
      <c r="O394" t="s">
        <v>1118</v>
      </c>
      <c r="P394" t="s">
        <v>1119</v>
      </c>
      <c r="Q394" t="s">
        <v>3602</v>
      </c>
      <c r="R394">
        <v>2359811083</v>
      </c>
      <c r="S394" s="14">
        <v>46210</v>
      </c>
      <c r="T394" t="s">
        <v>10122</v>
      </c>
      <c r="U394" s="31">
        <v>46210.624062499999</v>
      </c>
      <c r="AK394" s="14">
        <v>46210</v>
      </c>
      <c r="AL394" t="s">
        <v>1053</v>
      </c>
      <c r="AM394" s="31">
        <v>46210.661458333336</v>
      </c>
      <c r="AQ394" s="31">
        <v>46210.661458333336</v>
      </c>
      <c r="AR394" s="14">
        <v>46210</v>
      </c>
      <c r="AS394" t="s">
        <v>1053</v>
      </c>
      <c r="AT394" t="s">
        <v>365</v>
      </c>
      <c r="AU394" t="s">
        <v>678</v>
      </c>
      <c r="AV394" s="14">
        <v>46210</v>
      </c>
      <c r="AW394" t="s">
        <v>5367</v>
      </c>
      <c r="AX394" s="31">
        <v>46210.66207175926</v>
      </c>
      <c r="AY394" s="14">
        <v>46210</v>
      </c>
      <c r="AZ394" t="s">
        <v>933</v>
      </c>
      <c r="BA394" s="31">
        <v>46210.669988425929</v>
      </c>
      <c r="BB394" s="14">
        <v>46210</v>
      </c>
      <c r="BC394" t="s">
        <v>5233</v>
      </c>
      <c r="BD394" s="31">
        <v>46210.722939814812</v>
      </c>
      <c r="BE394" s="14">
        <v>46210</v>
      </c>
      <c r="BF394" t="s">
        <v>943</v>
      </c>
      <c r="BG394" s="31">
        <v>46210.792662037034</v>
      </c>
      <c r="BH394" s="14">
        <v>46210</v>
      </c>
      <c r="BI394" t="s">
        <v>943</v>
      </c>
      <c r="BJ394" s="31">
        <v>46210.835277777776</v>
      </c>
      <c r="BW394" s="14">
        <v>46210</v>
      </c>
      <c r="BX394" t="s">
        <v>943</v>
      </c>
      <c r="BY394" s="31">
        <v>46210.844780092593</v>
      </c>
      <c r="BZ394" s="14">
        <v>46210</v>
      </c>
      <c r="CA394" t="s">
        <v>944</v>
      </c>
      <c r="CB394" s="31">
        <v>46210.863379629627</v>
      </c>
      <c r="CF394" s="14">
        <v>46210</v>
      </c>
      <c r="CG394" t="s">
        <v>1054</v>
      </c>
      <c r="CH394" s="31">
        <v>46210.876458333332</v>
      </c>
      <c r="CM394" s="4">
        <f t="shared" si="30"/>
        <v>46210.624062499999</v>
      </c>
      <c r="CN394">
        <f t="shared" si="31"/>
        <v>0</v>
      </c>
      <c r="CO394" t="str">
        <f>VLOOKUP(A394,Sheet1!$A$2:$B$221,2,0)</f>
        <v>East Zone</v>
      </c>
    </row>
    <row r="395" spans="1:93" x14ac:dyDescent="0.35">
      <c r="A395" t="s">
        <v>5365</v>
      </c>
      <c r="B395">
        <v>201</v>
      </c>
      <c r="C395" t="s">
        <v>9332</v>
      </c>
      <c r="D395" t="s">
        <v>678</v>
      </c>
      <c r="E395" t="s">
        <v>99</v>
      </c>
      <c r="F395" t="s">
        <v>365</v>
      </c>
      <c r="G395" t="s">
        <v>358</v>
      </c>
      <c r="H395" t="s">
        <v>10130</v>
      </c>
      <c r="I395">
        <v>318472</v>
      </c>
      <c r="J395" t="s">
        <v>3676</v>
      </c>
      <c r="K395" t="s">
        <v>3677</v>
      </c>
      <c r="L395" t="s">
        <v>4622</v>
      </c>
      <c r="M395" t="s">
        <v>10131</v>
      </c>
      <c r="N395">
        <v>65000</v>
      </c>
      <c r="O395" t="s">
        <v>4132</v>
      </c>
      <c r="P395" t="s">
        <v>4133</v>
      </c>
      <c r="Q395" t="s">
        <v>12010</v>
      </c>
      <c r="R395">
        <v>6374273836</v>
      </c>
      <c r="S395" s="14">
        <v>46209</v>
      </c>
      <c r="T395" t="s">
        <v>5382</v>
      </c>
      <c r="U395" s="31">
        <v>46209.532870370371</v>
      </c>
      <c r="AK395" s="14">
        <v>46209</v>
      </c>
      <c r="AL395" t="s">
        <v>1054</v>
      </c>
      <c r="AM395" s="31">
        <v>46209.727916666663</v>
      </c>
      <c r="AQ395" s="31">
        <v>46209.727916666663</v>
      </c>
      <c r="AR395" s="14">
        <v>46209</v>
      </c>
      <c r="AS395" t="s">
        <v>1054</v>
      </c>
      <c r="AT395" t="s">
        <v>10123</v>
      </c>
      <c r="AU395" t="s">
        <v>677</v>
      </c>
      <c r="AV395" s="14">
        <v>46209</v>
      </c>
      <c r="AW395" t="s">
        <v>5367</v>
      </c>
      <c r="AX395" s="31">
        <v>46209.756030092591</v>
      </c>
      <c r="AY395" s="14">
        <v>46210</v>
      </c>
      <c r="AZ395" t="s">
        <v>933</v>
      </c>
      <c r="BA395" s="31">
        <v>46210.37972222222</v>
      </c>
      <c r="BB395" s="14">
        <v>46210</v>
      </c>
      <c r="BC395" t="s">
        <v>5362</v>
      </c>
      <c r="BD395" s="31">
        <v>46210.425717592596</v>
      </c>
      <c r="BE395" s="14">
        <v>46210</v>
      </c>
      <c r="BF395" t="s">
        <v>973</v>
      </c>
      <c r="BG395" s="31">
        <v>46210.474444444444</v>
      </c>
      <c r="BH395" s="14">
        <v>46210</v>
      </c>
      <c r="BI395" t="s">
        <v>973</v>
      </c>
      <c r="BJ395" s="31">
        <v>46210.474699074075</v>
      </c>
      <c r="BW395" s="14">
        <v>46210</v>
      </c>
      <c r="BX395" t="s">
        <v>973</v>
      </c>
      <c r="BY395" s="31">
        <v>46210.491793981484</v>
      </c>
      <c r="BZ395" s="14">
        <v>46210</v>
      </c>
      <c r="CA395" t="s">
        <v>944</v>
      </c>
      <c r="CB395" s="31">
        <v>46210.546712962961</v>
      </c>
      <c r="CF395" s="14">
        <v>46210</v>
      </c>
      <c r="CG395" t="s">
        <v>1054</v>
      </c>
      <c r="CH395" s="31">
        <v>46210.763564814813</v>
      </c>
      <c r="CM395" s="4">
        <f t="shared" si="30"/>
        <v>46209.532870370371</v>
      </c>
      <c r="CN395">
        <f t="shared" si="31"/>
        <v>0</v>
      </c>
      <c r="CO395" t="str">
        <f>VLOOKUP(A395,Sheet1!$A$2:$B$221,2,0)</f>
        <v>East Zone</v>
      </c>
    </row>
    <row r="396" spans="1:93" x14ac:dyDescent="0.35">
      <c r="A396" t="s">
        <v>5365</v>
      </c>
      <c r="B396">
        <v>201</v>
      </c>
      <c r="C396" t="s">
        <v>9332</v>
      </c>
      <c r="D396" t="s">
        <v>678</v>
      </c>
      <c r="E396" t="s">
        <v>99</v>
      </c>
      <c r="F396" t="s">
        <v>365</v>
      </c>
      <c r="G396" t="s">
        <v>358</v>
      </c>
      <c r="H396" t="s">
        <v>12011</v>
      </c>
      <c r="I396">
        <v>335702</v>
      </c>
      <c r="J396" t="s">
        <v>1051</v>
      </c>
      <c r="K396" t="s">
        <v>1052</v>
      </c>
      <c r="L396" t="s">
        <v>4622</v>
      </c>
      <c r="M396" t="s">
        <v>12012</v>
      </c>
      <c r="N396">
        <v>45000</v>
      </c>
      <c r="O396" t="s">
        <v>4630</v>
      </c>
      <c r="P396" t="s">
        <v>4631</v>
      </c>
      <c r="Q396" t="s">
        <v>4656</v>
      </c>
      <c r="R396">
        <v>4182365437</v>
      </c>
      <c r="S396" s="14">
        <v>46210</v>
      </c>
      <c r="T396" t="s">
        <v>5371</v>
      </c>
      <c r="U396" s="31">
        <v>46210.369016203702</v>
      </c>
      <c r="AK396" s="14">
        <v>46210</v>
      </c>
      <c r="AL396" t="s">
        <v>1053</v>
      </c>
      <c r="AM396" s="31">
        <v>46210.451203703706</v>
      </c>
      <c r="AQ396" s="31">
        <v>46210.451203703706</v>
      </c>
      <c r="AR396" s="14">
        <v>46210</v>
      </c>
      <c r="AS396" t="s">
        <v>1053</v>
      </c>
      <c r="AT396" t="s">
        <v>365</v>
      </c>
      <c r="AU396" t="s">
        <v>678</v>
      </c>
      <c r="AV396" s="14">
        <v>46210</v>
      </c>
      <c r="AW396" t="s">
        <v>5367</v>
      </c>
      <c r="AX396" s="31">
        <v>46210.505439814813</v>
      </c>
      <c r="AY396" s="14">
        <v>46210</v>
      </c>
      <c r="AZ396" t="s">
        <v>933</v>
      </c>
      <c r="BA396" s="31">
        <v>46210.51834490741</v>
      </c>
      <c r="BB396" s="14">
        <v>46210</v>
      </c>
      <c r="BC396" t="s">
        <v>4701</v>
      </c>
      <c r="BD396" s="31">
        <v>46210.590289351851</v>
      </c>
      <c r="BE396" s="14">
        <v>46210</v>
      </c>
      <c r="BF396" t="s">
        <v>973</v>
      </c>
      <c r="BG396" s="31">
        <v>46210.625763888886</v>
      </c>
      <c r="BH396" s="14">
        <v>46210</v>
      </c>
      <c r="BI396" t="s">
        <v>973</v>
      </c>
      <c r="BJ396" s="31">
        <v>46210.627569444441</v>
      </c>
      <c r="BW396" s="14">
        <v>46210</v>
      </c>
      <c r="BX396" t="s">
        <v>973</v>
      </c>
      <c r="BY396" s="31">
        <v>46210.635520833333</v>
      </c>
      <c r="BZ396" s="14">
        <v>46210</v>
      </c>
      <c r="CA396" t="s">
        <v>2404</v>
      </c>
      <c r="CB396" s="31">
        <v>46210.658703703702</v>
      </c>
      <c r="CF396" s="14">
        <v>46210</v>
      </c>
      <c r="CG396" t="s">
        <v>1054</v>
      </c>
      <c r="CH396" s="31">
        <v>46210.740428240744</v>
      </c>
      <c r="CM396" s="4">
        <f t="shared" si="30"/>
        <v>46210.369016203702</v>
      </c>
      <c r="CN396">
        <f t="shared" si="31"/>
        <v>0</v>
      </c>
      <c r="CO396" t="str">
        <f>VLOOKUP(A396,Sheet1!$A$2:$B$221,2,0)</f>
        <v>East Zone</v>
      </c>
    </row>
    <row r="397" spans="1:93" x14ac:dyDescent="0.35">
      <c r="A397" t="s">
        <v>5365</v>
      </c>
      <c r="B397">
        <v>201</v>
      </c>
      <c r="C397" t="s">
        <v>9332</v>
      </c>
      <c r="D397" t="s">
        <v>678</v>
      </c>
      <c r="E397" t="s">
        <v>99</v>
      </c>
      <c r="F397" t="s">
        <v>365</v>
      </c>
      <c r="G397" t="s">
        <v>358</v>
      </c>
      <c r="H397" t="s">
        <v>5377</v>
      </c>
      <c r="I397">
        <v>352316</v>
      </c>
      <c r="J397" t="s">
        <v>5373</v>
      </c>
      <c r="K397" t="s">
        <v>5374</v>
      </c>
      <c r="L397" t="s">
        <v>4622</v>
      </c>
      <c r="M397" t="s">
        <v>5378</v>
      </c>
      <c r="N397">
        <v>65000</v>
      </c>
      <c r="O397" t="s">
        <v>1006</v>
      </c>
      <c r="P397" t="s">
        <v>1007</v>
      </c>
      <c r="Q397" t="s">
        <v>1784</v>
      </c>
      <c r="R397">
        <v>3304014379</v>
      </c>
      <c r="S397" s="14">
        <v>46205</v>
      </c>
      <c r="T397" t="s">
        <v>5376</v>
      </c>
      <c r="U397" s="31">
        <v>46205.547812500001</v>
      </c>
      <c r="AK397" s="14">
        <v>46206</v>
      </c>
      <c r="AL397" t="s">
        <v>1053</v>
      </c>
      <c r="AM397" s="31">
        <v>46206.674699074072</v>
      </c>
      <c r="AQ397" s="31">
        <v>46206.674699074072</v>
      </c>
      <c r="AR397" s="14">
        <v>46206</v>
      </c>
      <c r="AS397" t="s">
        <v>1053</v>
      </c>
      <c r="AT397" t="s">
        <v>365</v>
      </c>
      <c r="AU397" t="s">
        <v>678</v>
      </c>
      <c r="AV397" s="14">
        <v>46206</v>
      </c>
      <c r="AW397" t="s">
        <v>5367</v>
      </c>
      <c r="AX397" s="31">
        <v>46206.675798611112</v>
      </c>
      <c r="AY397" s="14">
        <v>46206</v>
      </c>
      <c r="AZ397" t="s">
        <v>933</v>
      </c>
      <c r="BA397" s="31">
        <v>46206.683344907404</v>
      </c>
      <c r="BB397" s="14">
        <v>46206</v>
      </c>
      <c r="BC397" t="s">
        <v>4633</v>
      </c>
      <c r="BD397" s="31">
        <v>46206.699965277781</v>
      </c>
      <c r="BE397" s="14">
        <v>46206</v>
      </c>
      <c r="BF397" t="s">
        <v>942</v>
      </c>
      <c r="BG397" s="31">
        <v>46206.759305555555</v>
      </c>
      <c r="BH397" s="14">
        <v>46210</v>
      </c>
      <c r="BI397" t="s">
        <v>973</v>
      </c>
      <c r="BJ397" s="31">
        <v>46210.729629629626</v>
      </c>
      <c r="BK397" s="14">
        <v>46206</v>
      </c>
      <c r="BL397" t="s">
        <v>942</v>
      </c>
      <c r="BM397" s="31">
        <v>46206.760208333333</v>
      </c>
      <c r="BW397" s="14">
        <v>46210</v>
      </c>
      <c r="BX397" t="s">
        <v>973</v>
      </c>
      <c r="BY397" s="31">
        <v>46210.738032407404</v>
      </c>
      <c r="BZ397" s="14">
        <v>46210</v>
      </c>
      <c r="CA397" t="s">
        <v>944</v>
      </c>
      <c r="CB397" s="31">
        <v>46210.745520833334</v>
      </c>
      <c r="CF397" s="14">
        <v>46210</v>
      </c>
      <c r="CG397" t="s">
        <v>1054</v>
      </c>
      <c r="CH397" s="31">
        <v>46210.851712962962</v>
      </c>
      <c r="CM397" s="4">
        <f t="shared" si="30"/>
        <v>46205.547812500001</v>
      </c>
      <c r="CN397">
        <f t="shared" si="31"/>
        <v>1</v>
      </c>
      <c r="CO397" t="str">
        <f>VLOOKUP(A397,Sheet1!$A$2:$B$221,2,0)</f>
        <v>East Zone</v>
      </c>
    </row>
    <row r="398" spans="1:93" x14ac:dyDescent="0.35">
      <c r="A398" t="s">
        <v>5365</v>
      </c>
      <c r="B398">
        <v>201</v>
      </c>
      <c r="C398" t="s">
        <v>9332</v>
      </c>
      <c r="D398" t="s">
        <v>678</v>
      </c>
      <c r="E398" t="s">
        <v>99</v>
      </c>
      <c r="F398" t="s">
        <v>365</v>
      </c>
      <c r="G398" t="s">
        <v>358</v>
      </c>
      <c r="H398" t="s">
        <v>4148</v>
      </c>
      <c r="I398">
        <v>367901</v>
      </c>
      <c r="J398" t="s">
        <v>3816</v>
      </c>
      <c r="K398" t="s">
        <v>4149</v>
      </c>
      <c r="L398" t="s">
        <v>4622</v>
      </c>
      <c r="M398" t="s">
        <v>5379</v>
      </c>
      <c r="N398">
        <v>90000</v>
      </c>
      <c r="O398" t="s">
        <v>931</v>
      </c>
      <c r="P398" t="s">
        <v>932</v>
      </c>
      <c r="Q398" t="s">
        <v>3734</v>
      </c>
      <c r="R398">
        <v>9582256867</v>
      </c>
      <c r="S398" s="14">
        <v>46205</v>
      </c>
      <c r="T398" t="s">
        <v>5380</v>
      </c>
      <c r="U398" s="31">
        <v>46205.441354166665</v>
      </c>
      <c r="AK398" s="14">
        <v>46205</v>
      </c>
      <c r="AL398" t="s">
        <v>1053</v>
      </c>
      <c r="AM398" s="31">
        <v>46205.572928240741</v>
      </c>
      <c r="AQ398" s="31">
        <v>46205.572928240741</v>
      </c>
      <c r="AR398" s="14">
        <v>46205</v>
      </c>
      <c r="AS398" t="s">
        <v>1053</v>
      </c>
      <c r="AT398" t="s">
        <v>365</v>
      </c>
      <c r="AU398" t="s">
        <v>678</v>
      </c>
      <c r="AV398" s="14">
        <v>46205</v>
      </c>
      <c r="AW398" t="s">
        <v>5367</v>
      </c>
      <c r="AX398" s="31">
        <v>46205.578761574077</v>
      </c>
      <c r="AY398" s="14">
        <v>46205</v>
      </c>
      <c r="AZ398" t="s">
        <v>933</v>
      </c>
      <c r="BA398" s="31">
        <v>46205.581747685188</v>
      </c>
      <c r="BB398" s="14">
        <v>46205</v>
      </c>
      <c r="BC398" t="s">
        <v>4886</v>
      </c>
      <c r="BD398" s="31">
        <v>46205.611516203702</v>
      </c>
      <c r="BE398" s="14">
        <v>46205</v>
      </c>
      <c r="BF398" t="s">
        <v>937</v>
      </c>
      <c r="BG398" s="31">
        <v>46205.631180555552</v>
      </c>
      <c r="BH398" s="14">
        <v>46205</v>
      </c>
      <c r="BI398" t="s">
        <v>937</v>
      </c>
      <c r="BJ398" s="31">
        <v>46205.632175925923</v>
      </c>
      <c r="BW398" s="14">
        <v>46205</v>
      </c>
      <c r="BX398" t="s">
        <v>937</v>
      </c>
      <c r="BY398" s="31">
        <v>46205.651180555556</v>
      </c>
      <c r="BZ398" s="14">
        <v>46205</v>
      </c>
      <c r="CA398" t="s">
        <v>944</v>
      </c>
      <c r="CB398" s="31">
        <v>46205.669907407406</v>
      </c>
      <c r="CF398" s="14">
        <v>46205</v>
      </c>
      <c r="CG398" t="s">
        <v>5367</v>
      </c>
      <c r="CH398" s="31">
        <v>46205.852222222224</v>
      </c>
      <c r="CM398" s="4">
        <f t="shared" si="30"/>
        <v>46205.441354166665</v>
      </c>
      <c r="CN398">
        <f t="shared" si="31"/>
        <v>0</v>
      </c>
      <c r="CO398" t="str">
        <f>VLOOKUP(A398,Sheet1!$A$2:$B$221,2,0)</f>
        <v>East Zone</v>
      </c>
    </row>
    <row r="399" spans="1:93" x14ac:dyDescent="0.35">
      <c r="A399" t="s">
        <v>5365</v>
      </c>
      <c r="B399">
        <v>201</v>
      </c>
      <c r="C399" t="s">
        <v>9332</v>
      </c>
      <c r="D399" t="s">
        <v>678</v>
      </c>
      <c r="E399" t="s">
        <v>99</v>
      </c>
      <c r="F399" t="s">
        <v>365</v>
      </c>
      <c r="G399" t="s">
        <v>358</v>
      </c>
      <c r="H399" t="s">
        <v>3674</v>
      </c>
      <c r="I399">
        <v>543378</v>
      </c>
      <c r="J399" t="s">
        <v>3676</v>
      </c>
      <c r="K399" t="s">
        <v>3677</v>
      </c>
      <c r="L399" t="s">
        <v>4622</v>
      </c>
      <c r="M399" t="s">
        <v>5381</v>
      </c>
      <c r="N399">
        <v>90000</v>
      </c>
      <c r="O399" t="s">
        <v>931</v>
      </c>
      <c r="P399" t="s">
        <v>932</v>
      </c>
      <c r="Q399" t="s">
        <v>3675</v>
      </c>
      <c r="R399">
        <v>4869635703</v>
      </c>
      <c r="S399" s="14">
        <v>46204</v>
      </c>
      <c r="T399" t="s">
        <v>5382</v>
      </c>
      <c r="U399" s="31">
        <v>46204.365254629629</v>
      </c>
      <c r="AK399" s="14">
        <v>46204</v>
      </c>
      <c r="AL399" t="s">
        <v>1053</v>
      </c>
      <c r="AM399" s="31">
        <v>46204.427719907406</v>
      </c>
      <c r="AQ399" s="31">
        <v>46204.427719907406</v>
      </c>
      <c r="AR399" s="14">
        <v>46204</v>
      </c>
      <c r="AS399" t="s">
        <v>1053</v>
      </c>
      <c r="AT399" t="s">
        <v>365</v>
      </c>
      <c r="AU399" t="s">
        <v>678</v>
      </c>
      <c r="AV399" s="14">
        <v>46204</v>
      </c>
      <c r="AW399" t="s">
        <v>5367</v>
      </c>
      <c r="AX399" s="31">
        <v>46204.430162037039</v>
      </c>
      <c r="AY399" s="14">
        <v>46204</v>
      </c>
      <c r="AZ399" t="s">
        <v>933</v>
      </c>
      <c r="BA399" s="31">
        <v>46204.434872685182</v>
      </c>
      <c r="BB399" s="14">
        <v>46204</v>
      </c>
      <c r="BC399" t="s">
        <v>4676</v>
      </c>
      <c r="BD399" s="31">
        <v>46204.447523148148</v>
      </c>
      <c r="BE399" s="14">
        <v>46204</v>
      </c>
      <c r="BF399" t="s">
        <v>972</v>
      </c>
      <c r="BG399" s="31">
        <v>46204.594328703701</v>
      </c>
      <c r="BH399" s="14">
        <v>46204</v>
      </c>
      <c r="BI399" t="s">
        <v>937</v>
      </c>
      <c r="BJ399" s="31">
        <v>46204.79928240741</v>
      </c>
      <c r="BK399" s="14">
        <v>46204</v>
      </c>
      <c r="BL399" t="s">
        <v>972</v>
      </c>
      <c r="BM399" s="31">
        <v>46204.596041666664</v>
      </c>
      <c r="BW399" s="14">
        <v>46204</v>
      </c>
      <c r="BX399" t="s">
        <v>937</v>
      </c>
      <c r="BY399" s="31">
        <v>46204.804085648146</v>
      </c>
      <c r="BZ399" s="14">
        <v>46204</v>
      </c>
      <c r="CA399" t="s">
        <v>938</v>
      </c>
      <c r="CB399" s="31">
        <v>46204.810532407406</v>
      </c>
      <c r="CF399" s="14">
        <v>46204</v>
      </c>
      <c r="CG399" t="s">
        <v>1054</v>
      </c>
      <c r="CH399" s="31">
        <v>46204.864907407406</v>
      </c>
      <c r="CM399" s="4">
        <f t="shared" si="30"/>
        <v>46204.365254629629</v>
      </c>
      <c r="CN399">
        <f t="shared" si="31"/>
        <v>0</v>
      </c>
      <c r="CO399" t="str">
        <f>VLOOKUP(A399,Sheet1!$A$2:$B$221,2,0)</f>
        <v>East Zone</v>
      </c>
    </row>
    <row r="400" spans="1:93" x14ac:dyDescent="0.35">
      <c r="A400" t="s">
        <v>5365</v>
      </c>
      <c r="B400">
        <v>201</v>
      </c>
      <c r="C400" t="s">
        <v>9332</v>
      </c>
      <c r="D400" t="s">
        <v>678</v>
      </c>
      <c r="E400" t="s">
        <v>99</v>
      </c>
      <c r="F400" t="s">
        <v>365</v>
      </c>
      <c r="G400" t="s">
        <v>358</v>
      </c>
      <c r="H400" t="s">
        <v>5383</v>
      </c>
      <c r="I400">
        <v>569445</v>
      </c>
      <c r="J400" t="s">
        <v>5373</v>
      </c>
      <c r="K400" t="s">
        <v>5374</v>
      </c>
      <c r="L400" t="s">
        <v>4622</v>
      </c>
      <c r="M400" t="s">
        <v>5384</v>
      </c>
      <c r="N400">
        <v>45000</v>
      </c>
      <c r="O400" t="s">
        <v>4630</v>
      </c>
      <c r="P400" t="s">
        <v>4631</v>
      </c>
      <c r="Q400" t="s">
        <v>5385</v>
      </c>
      <c r="R400">
        <v>1959069292</v>
      </c>
      <c r="S400" s="14">
        <v>46204</v>
      </c>
      <c r="T400" t="s">
        <v>5376</v>
      </c>
      <c r="U400" s="31">
        <v>46204.705613425926</v>
      </c>
      <c r="AK400" s="14">
        <v>46205</v>
      </c>
      <c r="AL400" t="s">
        <v>1053</v>
      </c>
      <c r="AM400" s="31">
        <v>46205.364525462966</v>
      </c>
      <c r="AQ400" s="31">
        <v>46205.364525462966</v>
      </c>
      <c r="AR400" s="14">
        <v>46205</v>
      </c>
      <c r="AS400" t="s">
        <v>1053</v>
      </c>
      <c r="AT400" t="s">
        <v>365</v>
      </c>
      <c r="AU400" t="s">
        <v>678</v>
      </c>
      <c r="AV400" s="14">
        <v>46205</v>
      </c>
      <c r="AW400" t="s">
        <v>1054</v>
      </c>
      <c r="AX400" s="31">
        <v>46205.594050925924</v>
      </c>
      <c r="AY400" s="14">
        <v>46205</v>
      </c>
      <c r="AZ400" t="s">
        <v>933</v>
      </c>
      <c r="BA400" s="31">
        <v>46205.601817129631</v>
      </c>
      <c r="BB400" s="14">
        <v>46205</v>
      </c>
      <c r="BC400" t="s">
        <v>4676</v>
      </c>
      <c r="BD400" s="31">
        <v>46205.649560185186</v>
      </c>
      <c r="BE400" s="14">
        <v>46205</v>
      </c>
      <c r="BF400" t="s">
        <v>972</v>
      </c>
      <c r="BG400" s="31">
        <v>46205.702615740738</v>
      </c>
      <c r="BH400" s="14">
        <v>46205</v>
      </c>
      <c r="BI400" t="s">
        <v>972</v>
      </c>
      <c r="BJ400" s="31">
        <v>46205.703553240739</v>
      </c>
      <c r="BW400" s="14">
        <v>46205</v>
      </c>
      <c r="BX400" t="s">
        <v>972</v>
      </c>
      <c r="BY400" s="31">
        <v>46205.711365740739</v>
      </c>
      <c r="BZ400" s="14">
        <v>46205</v>
      </c>
      <c r="CA400" t="s">
        <v>944</v>
      </c>
      <c r="CB400" s="31">
        <v>46205.718148148146</v>
      </c>
      <c r="CF400" s="14">
        <v>46205</v>
      </c>
      <c r="CG400" t="s">
        <v>1054</v>
      </c>
      <c r="CH400" s="31">
        <v>46205.738946759258</v>
      </c>
      <c r="CM400" s="4">
        <f t="shared" ref="CM400:CM463" si="32">IF(AJ400&lt;&gt;"",AJ400,IF(AG400&lt;&gt;"",AG400,IF(AD400&lt;&gt;"",AD400,IF(AA400&lt;&gt;"",AA400,U400))))</f>
        <v>46204.705613425926</v>
      </c>
      <c r="CN400">
        <f t="shared" ref="CN400:CN463" si="33">AK400-INT(CM400)</f>
        <v>1</v>
      </c>
      <c r="CO400" t="str">
        <f>VLOOKUP(A400,Sheet1!$A$2:$B$221,2,0)</f>
        <v>East Zone</v>
      </c>
    </row>
    <row r="401" spans="1:93" x14ac:dyDescent="0.35">
      <c r="A401" t="s">
        <v>5365</v>
      </c>
      <c r="B401">
        <v>201</v>
      </c>
      <c r="C401" t="s">
        <v>9332</v>
      </c>
      <c r="D401" t="s">
        <v>678</v>
      </c>
      <c r="E401" t="s">
        <v>99</v>
      </c>
      <c r="F401" t="s">
        <v>365</v>
      </c>
      <c r="G401" t="s">
        <v>358</v>
      </c>
      <c r="H401" t="s">
        <v>10132</v>
      </c>
      <c r="I401">
        <v>624061</v>
      </c>
      <c r="J401" t="s">
        <v>1051</v>
      </c>
      <c r="K401" t="s">
        <v>1052</v>
      </c>
      <c r="L401" t="s">
        <v>4622</v>
      </c>
      <c r="M401" t="s">
        <v>10133</v>
      </c>
      <c r="Q401" t="s">
        <v>2477</v>
      </c>
      <c r="R401">
        <v>3286786697</v>
      </c>
      <c r="S401" s="14">
        <v>46209</v>
      </c>
      <c r="T401" t="s">
        <v>5371</v>
      </c>
      <c r="U401" s="31">
        <v>46209.424189814818</v>
      </c>
      <c r="AK401" s="14">
        <v>46209</v>
      </c>
      <c r="AL401" t="s">
        <v>1054</v>
      </c>
      <c r="AM401" s="31">
        <v>46209.521331018521</v>
      </c>
      <c r="AQ401" s="31">
        <v>46209.521331018521</v>
      </c>
      <c r="AR401" s="14">
        <v>46209</v>
      </c>
      <c r="AS401" t="s">
        <v>1054</v>
      </c>
      <c r="AT401" t="s">
        <v>10123</v>
      </c>
      <c r="AU401" t="s">
        <v>677</v>
      </c>
      <c r="CM401" s="4">
        <f t="shared" si="32"/>
        <v>46209.424189814818</v>
      </c>
      <c r="CN401">
        <f t="shared" si="33"/>
        <v>0</v>
      </c>
      <c r="CO401" t="str">
        <f>VLOOKUP(A401,Sheet1!$A$2:$B$221,2,0)</f>
        <v>East Zone</v>
      </c>
    </row>
    <row r="402" spans="1:93" x14ac:dyDescent="0.35">
      <c r="A402" t="s">
        <v>5365</v>
      </c>
      <c r="B402">
        <v>201</v>
      </c>
      <c r="C402" t="s">
        <v>9332</v>
      </c>
      <c r="D402" t="s">
        <v>678</v>
      </c>
      <c r="E402" t="s">
        <v>99</v>
      </c>
      <c r="F402" t="s">
        <v>365</v>
      </c>
      <c r="G402" t="s">
        <v>358</v>
      </c>
      <c r="H402" t="s">
        <v>4488</v>
      </c>
      <c r="I402">
        <v>663569</v>
      </c>
      <c r="J402" t="s">
        <v>1051</v>
      </c>
      <c r="K402" t="s">
        <v>1052</v>
      </c>
      <c r="L402" t="s">
        <v>4622</v>
      </c>
      <c r="M402" t="s">
        <v>5386</v>
      </c>
      <c r="N402">
        <v>90000</v>
      </c>
      <c r="O402" t="s">
        <v>931</v>
      </c>
      <c r="P402" t="s">
        <v>932</v>
      </c>
      <c r="Q402" t="s">
        <v>5387</v>
      </c>
      <c r="R402">
        <v>4106179126</v>
      </c>
      <c r="S402" s="14">
        <v>46206</v>
      </c>
      <c r="T402" t="s">
        <v>1054</v>
      </c>
      <c r="U402" s="31">
        <v>46206.486203703702</v>
      </c>
      <c r="AK402" s="14">
        <v>46206</v>
      </c>
      <c r="AL402" t="s">
        <v>1053</v>
      </c>
      <c r="AM402" s="31">
        <v>46206.5390162037</v>
      </c>
      <c r="AQ402" s="31">
        <v>46206.5390162037</v>
      </c>
      <c r="AR402" s="14">
        <v>46206</v>
      </c>
      <c r="AS402" t="s">
        <v>1053</v>
      </c>
      <c r="AT402" t="s">
        <v>365</v>
      </c>
      <c r="AU402" t="s">
        <v>678</v>
      </c>
      <c r="AV402" s="14">
        <v>46206</v>
      </c>
      <c r="AW402" t="s">
        <v>5367</v>
      </c>
      <c r="AX402" s="31">
        <v>46206.56013888889</v>
      </c>
      <c r="AY402" s="14">
        <v>46206</v>
      </c>
      <c r="AZ402" t="s">
        <v>933</v>
      </c>
      <c r="BA402" s="31">
        <v>46206.565983796296</v>
      </c>
      <c r="BB402" s="14">
        <v>46206</v>
      </c>
      <c r="BC402" t="s">
        <v>4663</v>
      </c>
      <c r="BD402" s="31">
        <v>46206.599953703706</v>
      </c>
      <c r="BE402" s="14">
        <v>46206</v>
      </c>
      <c r="BF402" t="s">
        <v>942</v>
      </c>
      <c r="BG402" s="31">
        <v>46206.670659722222</v>
      </c>
      <c r="BH402" s="14">
        <v>46206</v>
      </c>
      <c r="BI402" t="s">
        <v>942</v>
      </c>
      <c r="BJ402" s="31">
        <v>46206.710405092592</v>
      </c>
      <c r="BW402" s="14">
        <v>46206</v>
      </c>
      <c r="BX402" t="s">
        <v>942</v>
      </c>
      <c r="BY402" s="31">
        <v>46206.719108796293</v>
      </c>
      <c r="BZ402" s="14">
        <v>46206</v>
      </c>
      <c r="CA402" t="s">
        <v>938</v>
      </c>
      <c r="CB402" s="31">
        <v>46206.73537037037</v>
      </c>
      <c r="CF402" s="14">
        <v>46206</v>
      </c>
      <c r="CG402" t="s">
        <v>1054</v>
      </c>
      <c r="CH402" s="31">
        <v>46206.756192129629</v>
      </c>
      <c r="CM402" s="4">
        <f t="shared" si="32"/>
        <v>46206.486203703702</v>
      </c>
      <c r="CN402">
        <f t="shared" si="33"/>
        <v>0</v>
      </c>
      <c r="CO402" t="str">
        <f>VLOOKUP(A402,Sheet1!$A$2:$B$221,2,0)</f>
        <v>East Zone</v>
      </c>
    </row>
    <row r="403" spans="1:93" x14ac:dyDescent="0.35">
      <c r="A403" t="s">
        <v>5365</v>
      </c>
      <c r="B403">
        <v>201</v>
      </c>
      <c r="C403" t="s">
        <v>9332</v>
      </c>
      <c r="D403" t="s">
        <v>678</v>
      </c>
      <c r="E403" t="s">
        <v>99</v>
      </c>
      <c r="F403" t="s">
        <v>365</v>
      </c>
      <c r="G403" t="s">
        <v>358</v>
      </c>
      <c r="H403" t="s">
        <v>4488</v>
      </c>
      <c r="I403">
        <v>663569</v>
      </c>
      <c r="J403" t="s">
        <v>1051</v>
      </c>
      <c r="K403" t="s">
        <v>1052</v>
      </c>
      <c r="L403" t="s">
        <v>4622</v>
      </c>
      <c r="M403" t="s">
        <v>5386</v>
      </c>
      <c r="N403">
        <v>77000</v>
      </c>
      <c r="O403" t="s">
        <v>939</v>
      </c>
      <c r="P403" t="s">
        <v>940</v>
      </c>
      <c r="Q403" t="s">
        <v>4489</v>
      </c>
      <c r="R403">
        <v>6727653126</v>
      </c>
      <c r="S403" s="14">
        <v>46206</v>
      </c>
      <c r="T403" t="s">
        <v>5371</v>
      </c>
      <c r="U403" s="31">
        <v>46206.395428240743</v>
      </c>
      <c r="AK403" s="14">
        <v>46206</v>
      </c>
      <c r="AL403" t="s">
        <v>1053</v>
      </c>
      <c r="AM403" s="31">
        <v>46206.538993055554</v>
      </c>
      <c r="AQ403" s="31">
        <v>46206.538993055554</v>
      </c>
      <c r="AR403" s="14">
        <v>46206</v>
      </c>
      <c r="AS403" t="s">
        <v>1053</v>
      </c>
      <c r="AT403" t="s">
        <v>365</v>
      </c>
      <c r="AU403" t="s">
        <v>678</v>
      </c>
      <c r="AV403" s="14">
        <v>46206</v>
      </c>
      <c r="AW403" t="s">
        <v>5367</v>
      </c>
      <c r="AX403" s="31">
        <v>46206.560104166667</v>
      </c>
      <c r="AY403" s="14">
        <v>46206</v>
      </c>
      <c r="AZ403" t="s">
        <v>933</v>
      </c>
      <c r="BA403" s="31">
        <v>46206.565983796296</v>
      </c>
      <c r="BB403" s="14">
        <v>46206</v>
      </c>
      <c r="BC403" t="s">
        <v>4663</v>
      </c>
      <c r="BD403" s="31">
        <v>46206.599930555552</v>
      </c>
      <c r="BE403" s="14">
        <v>46206</v>
      </c>
      <c r="BF403" t="s">
        <v>942</v>
      </c>
      <c r="BG403" s="31">
        <v>46206.670636574076</v>
      </c>
      <c r="BH403" s="14">
        <v>46206</v>
      </c>
      <c r="BI403" t="s">
        <v>942</v>
      </c>
      <c r="BJ403" s="31">
        <v>46206.710393518515</v>
      </c>
      <c r="BW403" s="14">
        <v>46206</v>
      </c>
      <c r="BX403" t="s">
        <v>942</v>
      </c>
      <c r="BY403" s="31">
        <v>46206.719097222223</v>
      </c>
      <c r="BZ403" s="14">
        <v>46206</v>
      </c>
      <c r="CA403" t="s">
        <v>938</v>
      </c>
      <c r="CB403" s="31">
        <v>46206.73537037037</v>
      </c>
      <c r="CF403" s="14">
        <v>46206</v>
      </c>
      <c r="CG403" t="s">
        <v>1054</v>
      </c>
      <c r="CH403" s="31">
        <v>46206.756192129629</v>
      </c>
      <c r="CM403" s="4">
        <f t="shared" si="32"/>
        <v>46206.395428240743</v>
      </c>
      <c r="CN403">
        <f t="shared" si="33"/>
        <v>0</v>
      </c>
      <c r="CO403" t="str">
        <f>VLOOKUP(A403,Sheet1!$A$2:$B$221,2,0)</f>
        <v>East Zone</v>
      </c>
    </row>
    <row r="404" spans="1:93" x14ac:dyDescent="0.35">
      <c r="A404" t="s">
        <v>5365</v>
      </c>
      <c r="B404">
        <v>201</v>
      </c>
      <c r="C404" t="s">
        <v>9332</v>
      </c>
      <c r="D404" t="s">
        <v>678</v>
      </c>
      <c r="E404" t="s">
        <v>99</v>
      </c>
      <c r="F404" t="s">
        <v>365</v>
      </c>
      <c r="G404" t="s">
        <v>358</v>
      </c>
      <c r="H404" t="s">
        <v>5388</v>
      </c>
      <c r="I404">
        <v>676990</v>
      </c>
      <c r="J404" t="s">
        <v>5373</v>
      </c>
      <c r="K404" t="s">
        <v>5374</v>
      </c>
      <c r="L404" t="s">
        <v>4622</v>
      </c>
      <c r="M404" t="s">
        <v>5389</v>
      </c>
      <c r="N404">
        <v>45000</v>
      </c>
      <c r="O404" t="s">
        <v>4630</v>
      </c>
      <c r="P404" t="s">
        <v>4631</v>
      </c>
      <c r="Q404" t="s">
        <v>4000</v>
      </c>
      <c r="R404">
        <v>6751485286</v>
      </c>
      <c r="S404" s="14">
        <v>46204</v>
      </c>
      <c r="T404" t="s">
        <v>5376</v>
      </c>
      <c r="U404" s="31">
        <v>46204.397187499999</v>
      </c>
      <c r="AK404" s="14">
        <v>46204</v>
      </c>
      <c r="AL404" t="s">
        <v>1053</v>
      </c>
      <c r="AM404" s="31">
        <v>46204.60355324074</v>
      </c>
      <c r="AQ404" s="31">
        <v>46204.60355324074</v>
      </c>
      <c r="AR404" s="14">
        <v>46204</v>
      </c>
      <c r="AS404" t="s">
        <v>1053</v>
      </c>
      <c r="AT404" t="s">
        <v>365</v>
      </c>
      <c r="AU404" t="s">
        <v>678</v>
      </c>
      <c r="AV404" s="14">
        <v>46204</v>
      </c>
      <c r="AW404" t="s">
        <v>5367</v>
      </c>
      <c r="AX404" s="31">
        <v>46204.60596064815</v>
      </c>
      <c r="AY404" s="14">
        <v>46204</v>
      </c>
      <c r="AZ404" t="s">
        <v>933</v>
      </c>
      <c r="BA404" s="31">
        <v>46204.61451388889</v>
      </c>
      <c r="BB404" s="14">
        <v>46204</v>
      </c>
      <c r="BC404" t="s">
        <v>4676</v>
      </c>
      <c r="BD404" s="31">
        <v>46204.628946759258</v>
      </c>
      <c r="BE404" s="14">
        <v>46204</v>
      </c>
      <c r="BF404" t="s">
        <v>937</v>
      </c>
      <c r="BG404" s="31">
        <v>46204.651087962964</v>
      </c>
      <c r="BH404" s="14">
        <v>46204</v>
      </c>
      <c r="BI404" t="s">
        <v>937</v>
      </c>
      <c r="BJ404" s="31">
        <v>46204.652060185188</v>
      </c>
      <c r="BW404" s="14">
        <v>46204</v>
      </c>
      <c r="BX404" t="s">
        <v>937</v>
      </c>
      <c r="BY404" s="31">
        <v>46204.67931712963</v>
      </c>
      <c r="BZ404" s="14">
        <v>46204</v>
      </c>
      <c r="CA404" t="s">
        <v>938</v>
      </c>
      <c r="CB404" s="31">
        <v>46204.689097222225</v>
      </c>
      <c r="CF404" s="14">
        <v>46204</v>
      </c>
      <c r="CG404" t="s">
        <v>1054</v>
      </c>
      <c r="CH404" s="31">
        <v>46204.849085648151</v>
      </c>
      <c r="CM404" s="4">
        <f t="shared" si="32"/>
        <v>46204.397187499999</v>
      </c>
      <c r="CN404">
        <f t="shared" si="33"/>
        <v>0</v>
      </c>
      <c r="CO404" t="str">
        <f>VLOOKUP(A404,Sheet1!$A$2:$B$221,2,0)</f>
        <v>East Zone</v>
      </c>
    </row>
    <row r="405" spans="1:93" x14ac:dyDescent="0.35">
      <c r="A405" t="s">
        <v>5390</v>
      </c>
      <c r="B405">
        <v>213</v>
      </c>
      <c r="C405" t="s">
        <v>9332</v>
      </c>
      <c r="D405" t="s">
        <v>678</v>
      </c>
      <c r="E405" t="s">
        <v>5391</v>
      </c>
      <c r="F405" t="s">
        <v>566</v>
      </c>
      <c r="G405" t="s">
        <v>552</v>
      </c>
      <c r="H405" t="s">
        <v>10134</v>
      </c>
      <c r="I405">
        <v>69548</v>
      </c>
      <c r="J405" t="s">
        <v>4103</v>
      </c>
      <c r="K405" t="s">
        <v>4104</v>
      </c>
      <c r="L405" t="s">
        <v>4622</v>
      </c>
      <c r="M405" t="s">
        <v>10135</v>
      </c>
      <c r="N405">
        <v>55000</v>
      </c>
      <c r="O405" t="s">
        <v>10026</v>
      </c>
      <c r="P405" t="s">
        <v>10027</v>
      </c>
      <c r="Q405" t="s">
        <v>10136</v>
      </c>
      <c r="R405">
        <v>3269284860</v>
      </c>
      <c r="S405" s="14">
        <v>46209</v>
      </c>
      <c r="T405" t="s">
        <v>5411</v>
      </c>
      <c r="U405" s="31">
        <v>46209.656736111108</v>
      </c>
      <c r="AK405" s="14">
        <v>46209</v>
      </c>
      <c r="AL405" t="s">
        <v>5395</v>
      </c>
      <c r="AM405" s="31">
        <v>46209.701701388891</v>
      </c>
      <c r="AQ405" s="31">
        <v>46209.701701388891</v>
      </c>
      <c r="AR405" s="14">
        <v>46209</v>
      </c>
      <c r="AS405" t="s">
        <v>5395</v>
      </c>
      <c r="AT405" t="s">
        <v>566</v>
      </c>
      <c r="AU405" t="s">
        <v>678</v>
      </c>
      <c r="AV405" s="14">
        <v>46209</v>
      </c>
      <c r="AW405" t="s">
        <v>5395</v>
      </c>
      <c r="AX405" s="31">
        <v>46209.70212962963</v>
      </c>
      <c r="AY405" s="14">
        <v>46209</v>
      </c>
      <c r="AZ405" t="s">
        <v>933</v>
      </c>
      <c r="BA405" s="31">
        <v>46209.714039351849</v>
      </c>
      <c r="BB405" s="14">
        <v>46209</v>
      </c>
      <c r="BC405" t="s">
        <v>4643</v>
      </c>
      <c r="BD405" s="31">
        <v>46209.733043981483</v>
      </c>
      <c r="BE405" s="14">
        <v>46209</v>
      </c>
      <c r="BF405" t="s">
        <v>996</v>
      </c>
      <c r="BG405" s="31">
        <v>46209.788622685184</v>
      </c>
      <c r="BH405" s="14">
        <v>46209</v>
      </c>
      <c r="BI405" t="s">
        <v>996</v>
      </c>
      <c r="BJ405" s="31">
        <v>46209.789039351854</v>
      </c>
      <c r="BW405" s="14">
        <v>46209</v>
      </c>
      <c r="BX405" t="s">
        <v>996</v>
      </c>
      <c r="BY405" s="31">
        <v>46209.794618055559</v>
      </c>
      <c r="BZ405" s="14">
        <v>46209</v>
      </c>
      <c r="CA405" t="s">
        <v>1008</v>
      </c>
      <c r="CB405" s="31">
        <v>46209.8047337963</v>
      </c>
      <c r="CF405" s="14">
        <v>46210</v>
      </c>
      <c r="CG405" t="s">
        <v>5396</v>
      </c>
      <c r="CH405" s="31">
        <v>46210.786458333336</v>
      </c>
      <c r="CM405" s="4">
        <f t="shared" si="32"/>
        <v>46209.656736111108</v>
      </c>
      <c r="CN405">
        <f t="shared" si="33"/>
        <v>0</v>
      </c>
      <c r="CO405" t="str">
        <f>VLOOKUP(A405,Sheet1!$A$2:$B$221,2,0)</f>
        <v>East Zone</v>
      </c>
    </row>
    <row r="406" spans="1:93" x14ac:dyDescent="0.35">
      <c r="A406" t="s">
        <v>5390</v>
      </c>
      <c r="B406">
        <v>213</v>
      </c>
      <c r="C406" t="s">
        <v>9332</v>
      </c>
      <c r="D406" t="s">
        <v>678</v>
      </c>
      <c r="E406" t="s">
        <v>5391</v>
      </c>
      <c r="F406" t="s">
        <v>566</v>
      </c>
      <c r="G406" t="s">
        <v>552</v>
      </c>
      <c r="H406" t="s">
        <v>12013</v>
      </c>
      <c r="I406">
        <v>106058</v>
      </c>
      <c r="J406" t="s">
        <v>5400</v>
      </c>
      <c r="K406" t="s">
        <v>5401</v>
      </c>
      <c r="L406" t="s">
        <v>4622</v>
      </c>
      <c r="M406" t="s">
        <v>12014</v>
      </c>
      <c r="N406">
        <v>65000</v>
      </c>
      <c r="O406" t="s">
        <v>1006</v>
      </c>
      <c r="P406" t="s">
        <v>1007</v>
      </c>
      <c r="Q406" t="s">
        <v>10136</v>
      </c>
      <c r="R406">
        <v>1211311534</v>
      </c>
      <c r="S406" s="14">
        <v>46210</v>
      </c>
      <c r="T406" t="s">
        <v>5404</v>
      </c>
      <c r="U406" s="31">
        <v>46210.408182870371</v>
      </c>
      <c r="AK406" s="14">
        <v>46210</v>
      </c>
      <c r="AL406" t="s">
        <v>5396</v>
      </c>
      <c r="AM406" s="31">
        <v>46210.558449074073</v>
      </c>
      <c r="AQ406" s="31">
        <v>46210.558449074073</v>
      </c>
      <c r="AR406" s="14">
        <v>46210</v>
      </c>
      <c r="AS406" t="s">
        <v>5396</v>
      </c>
      <c r="AT406" t="s">
        <v>5398</v>
      </c>
      <c r="AU406" t="s">
        <v>677</v>
      </c>
      <c r="AV406" s="14">
        <v>46210</v>
      </c>
      <c r="AW406" t="s">
        <v>5396</v>
      </c>
      <c r="AX406" s="31">
        <v>46210.559027777781</v>
      </c>
      <c r="AY406" s="14">
        <v>46210</v>
      </c>
      <c r="AZ406" t="s">
        <v>933</v>
      </c>
      <c r="BA406" s="31">
        <v>46210.568657407406</v>
      </c>
      <c r="BB406" s="14">
        <v>46210</v>
      </c>
      <c r="BC406" t="s">
        <v>4757</v>
      </c>
      <c r="BD406" s="31">
        <v>46210.607824074075</v>
      </c>
      <c r="BE406" s="14">
        <v>46210</v>
      </c>
      <c r="BF406" t="s">
        <v>996</v>
      </c>
      <c r="BG406" s="31">
        <v>46210.628888888888</v>
      </c>
      <c r="BH406" s="14">
        <v>46210</v>
      </c>
      <c r="BI406" t="s">
        <v>996</v>
      </c>
      <c r="BJ406" s="31">
        <v>46210.630011574074</v>
      </c>
      <c r="BW406" s="14">
        <v>46210</v>
      </c>
      <c r="BX406" t="s">
        <v>996</v>
      </c>
      <c r="BY406" s="31">
        <v>46210.632662037038</v>
      </c>
      <c r="BZ406" s="14">
        <v>46210</v>
      </c>
      <c r="CA406" t="s">
        <v>995</v>
      </c>
      <c r="CB406" s="31">
        <v>46210.669004629628</v>
      </c>
      <c r="CF406" s="14">
        <v>46210</v>
      </c>
      <c r="CG406" t="s">
        <v>5396</v>
      </c>
      <c r="CH406" s="31">
        <v>46210.802615740744</v>
      </c>
      <c r="CM406" s="4">
        <f t="shared" si="32"/>
        <v>46210.408182870371</v>
      </c>
      <c r="CN406">
        <f t="shared" si="33"/>
        <v>0</v>
      </c>
      <c r="CO406" t="str">
        <f>VLOOKUP(A406,Sheet1!$A$2:$B$221,2,0)</f>
        <v>East Zone</v>
      </c>
    </row>
    <row r="407" spans="1:93" x14ac:dyDescent="0.35">
      <c r="A407" t="s">
        <v>5390</v>
      </c>
      <c r="B407">
        <v>213</v>
      </c>
      <c r="C407" t="s">
        <v>9332</v>
      </c>
      <c r="D407" t="s">
        <v>678</v>
      </c>
      <c r="E407" t="s">
        <v>5391</v>
      </c>
      <c r="F407" t="s">
        <v>566</v>
      </c>
      <c r="G407" t="s">
        <v>552</v>
      </c>
      <c r="H407" t="s">
        <v>4101</v>
      </c>
      <c r="I407">
        <v>392690</v>
      </c>
      <c r="J407" t="s">
        <v>4103</v>
      </c>
      <c r="K407" t="s">
        <v>4104</v>
      </c>
      <c r="L407" t="s">
        <v>4622</v>
      </c>
      <c r="M407" t="s">
        <v>5392</v>
      </c>
      <c r="N407">
        <v>50000</v>
      </c>
      <c r="O407" t="s">
        <v>947</v>
      </c>
      <c r="P407" t="s">
        <v>948</v>
      </c>
      <c r="Q407" t="s">
        <v>5393</v>
      </c>
      <c r="R407">
        <v>4014386859</v>
      </c>
      <c r="S407" s="14">
        <v>46205</v>
      </c>
      <c r="T407" t="s">
        <v>5394</v>
      </c>
      <c r="U407" s="31">
        <v>46205.472175925926</v>
      </c>
      <c r="AK407" s="14">
        <v>46205</v>
      </c>
      <c r="AL407" t="s">
        <v>5395</v>
      </c>
      <c r="AM407" s="31">
        <v>46205.54923611111</v>
      </c>
      <c r="AQ407" s="31">
        <v>46205.54923611111</v>
      </c>
      <c r="AR407" s="14">
        <v>46205</v>
      </c>
      <c r="AS407" t="s">
        <v>5395</v>
      </c>
      <c r="AT407" t="s">
        <v>566</v>
      </c>
      <c r="AU407" t="s">
        <v>678</v>
      </c>
      <c r="AV407" s="14">
        <v>46205</v>
      </c>
      <c r="AW407" t="s">
        <v>5395</v>
      </c>
      <c r="AX407" s="31">
        <v>46205.549710648149</v>
      </c>
      <c r="AY407" s="14">
        <v>46205</v>
      </c>
      <c r="AZ407" t="s">
        <v>933</v>
      </c>
      <c r="BA407" s="31">
        <v>46205.569004629629</v>
      </c>
      <c r="BB407" s="14">
        <v>46205</v>
      </c>
      <c r="BC407" t="s">
        <v>4788</v>
      </c>
      <c r="BD407" s="31">
        <v>46205.577708333331</v>
      </c>
      <c r="BE407" s="14">
        <v>46205</v>
      </c>
      <c r="BF407" t="s">
        <v>997</v>
      </c>
      <c r="BG407" s="31">
        <v>46205.593680555554</v>
      </c>
      <c r="BH407" s="14">
        <v>46205</v>
      </c>
      <c r="BI407" t="s">
        <v>997</v>
      </c>
      <c r="BJ407" s="31">
        <v>46205.595925925925</v>
      </c>
      <c r="BW407" s="14">
        <v>46205</v>
      </c>
      <c r="BX407" t="s">
        <v>997</v>
      </c>
      <c r="BY407" s="31">
        <v>46205.603379629632</v>
      </c>
      <c r="BZ407" s="14">
        <v>46205</v>
      </c>
      <c r="CA407" t="s">
        <v>995</v>
      </c>
      <c r="CB407" s="31">
        <v>46205.614166666666</v>
      </c>
      <c r="CF407" s="14">
        <v>46205</v>
      </c>
      <c r="CG407" t="s">
        <v>5396</v>
      </c>
      <c r="CH407" s="31">
        <v>46205.855636574073</v>
      </c>
      <c r="CM407" s="4">
        <f t="shared" si="32"/>
        <v>46205.472175925926</v>
      </c>
      <c r="CN407">
        <f t="shared" si="33"/>
        <v>0</v>
      </c>
      <c r="CO407" t="str">
        <f>VLOOKUP(A407,Sheet1!$A$2:$B$221,2,0)</f>
        <v>East Zone</v>
      </c>
    </row>
    <row r="408" spans="1:93" x14ac:dyDescent="0.35">
      <c r="A408" t="s">
        <v>5390</v>
      </c>
      <c r="B408">
        <v>213</v>
      </c>
      <c r="C408" t="s">
        <v>9332</v>
      </c>
      <c r="D408" t="s">
        <v>678</v>
      </c>
      <c r="E408" t="s">
        <v>5391</v>
      </c>
      <c r="F408" t="s">
        <v>566</v>
      </c>
      <c r="G408" t="s">
        <v>552</v>
      </c>
      <c r="H408" t="s">
        <v>4101</v>
      </c>
      <c r="I408">
        <v>392690</v>
      </c>
      <c r="J408" t="s">
        <v>4103</v>
      </c>
      <c r="K408" t="s">
        <v>4104</v>
      </c>
      <c r="L408" t="s">
        <v>4622</v>
      </c>
      <c r="M408" t="s">
        <v>5392</v>
      </c>
      <c r="N408">
        <v>90000</v>
      </c>
      <c r="O408" t="s">
        <v>931</v>
      </c>
      <c r="P408" t="s">
        <v>932</v>
      </c>
      <c r="Q408" t="s">
        <v>4102</v>
      </c>
      <c r="R408">
        <v>4422008198</v>
      </c>
      <c r="S408" s="14">
        <v>46205</v>
      </c>
      <c r="T408" t="s">
        <v>5394</v>
      </c>
      <c r="U408" s="31">
        <v>46205.472118055557</v>
      </c>
      <c r="AK408" s="14">
        <v>46205</v>
      </c>
      <c r="AL408" t="s">
        <v>5395</v>
      </c>
      <c r="AM408" s="31">
        <v>46205.549212962964</v>
      </c>
      <c r="AQ408" s="31">
        <v>46205.549212962964</v>
      </c>
      <c r="AR408" s="14">
        <v>46205</v>
      </c>
      <c r="AS408" t="s">
        <v>5395</v>
      </c>
      <c r="AT408" t="s">
        <v>566</v>
      </c>
      <c r="AU408" t="s">
        <v>678</v>
      </c>
      <c r="AV408" s="14">
        <v>46205</v>
      </c>
      <c r="AW408" t="s">
        <v>5395</v>
      </c>
      <c r="AX408" s="31">
        <v>46205.549699074072</v>
      </c>
      <c r="AY408" s="14">
        <v>46205</v>
      </c>
      <c r="AZ408" t="s">
        <v>933</v>
      </c>
      <c r="BA408" s="31">
        <v>46205.569004629629</v>
      </c>
      <c r="BB408" s="14">
        <v>46205</v>
      </c>
      <c r="BC408" t="s">
        <v>4788</v>
      </c>
      <c r="BD408" s="31">
        <v>46205.577696759261</v>
      </c>
      <c r="BE408" s="14">
        <v>46205</v>
      </c>
      <c r="BF408" t="s">
        <v>997</v>
      </c>
      <c r="BG408" s="31">
        <v>46205.593668981484</v>
      </c>
      <c r="BH408" s="14">
        <v>46205</v>
      </c>
      <c r="BI408" t="s">
        <v>1043</v>
      </c>
      <c r="BJ408" s="31">
        <v>46205.688171296293</v>
      </c>
      <c r="BW408" s="14">
        <v>46205</v>
      </c>
      <c r="BX408" t="s">
        <v>995</v>
      </c>
      <c r="BY408" s="31">
        <v>46205.721863425926</v>
      </c>
      <c r="BZ408" s="14">
        <v>46205</v>
      </c>
      <c r="CA408" t="s">
        <v>995</v>
      </c>
      <c r="CB408" s="31">
        <v>46205.722187500003</v>
      </c>
      <c r="CF408" s="14">
        <v>46205</v>
      </c>
      <c r="CG408" t="s">
        <v>5396</v>
      </c>
      <c r="CH408" s="31">
        <v>46205.855636574073</v>
      </c>
      <c r="CM408" s="4">
        <f t="shared" si="32"/>
        <v>46205.472118055557</v>
      </c>
      <c r="CN408">
        <f t="shared" si="33"/>
        <v>0</v>
      </c>
      <c r="CO408" t="str">
        <f>VLOOKUP(A408,Sheet1!$A$2:$B$221,2,0)</f>
        <v>East Zone</v>
      </c>
    </row>
    <row r="409" spans="1:93" x14ac:dyDescent="0.35">
      <c r="A409" t="s">
        <v>5390</v>
      </c>
      <c r="B409">
        <v>213</v>
      </c>
      <c r="C409" t="s">
        <v>9332</v>
      </c>
      <c r="D409" t="s">
        <v>678</v>
      </c>
      <c r="E409" t="s">
        <v>5391</v>
      </c>
      <c r="F409" t="s">
        <v>566</v>
      </c>
      <c r="G409" t="s">
        <v>552</v>
      </c>
      <c r="H409" t="s">
        <v>4101</v>
      </c>
      <c r="I409">
        <v>392690</v>
      </c>
      <c r="J409" t="s">
        <v>4103</v>
      </c>
      <c r="K409" t="s">
        <v>4104</v>
      </c>
      <c r="L409" t="s">
        <v>4622</v>
      </c>
      <c r="M409" t="s">
        <v>5392</v>
      </c>
      <c r="N409">
        <v>75000</v>
      </c>
      <c r="O409" t="s">
        <v>974</v>
      </c>
      <c r="P409" t="s">
        <v>975</v>
      </c>
      <c r="Q409" t="s">
        <v>5397</v>
      </c>
      <c r="R409">
        <v>7306906962</v>
      </c>
      <c r="S409" s="14">
        <v>46205</v>
      </c>
      <c r="T409" t="s">
        <v>5394</v>
      </c>
      <c r="U409" s="31">
        <v>46205.472141203703</v>
      </c>
      <c r="AK409" s="14">
        <v>46205</v>
      </c>
      <c r="AL409" t="s">
        <v>5396</v>
      </c>
      <c r="AM409" s="31">
        <v>46205.677361111113</v>
      </c>
      <c r="AQ409" s="31">
        <v>46205.677361111113</v>
      </c>
      <c r="AR409" s="14">
        <v>46205</v>
      </c>
      <c r="AS409" t="s">
        <v>5396</v>
      </c>
      <c r="AT409" t="s">
        <v>5398</v>
      </c>
      <c r="AU409" t="s">
        <v>677</v>
      </c>
      <c r="AV409" s="14">
        <v>46205</v>
      </c>
      <c r="AW409" t="s">
        <v>5396</v>
      </c>
      <c r="AX409" s="31">
        <v>46205.677557870367</v>
      </c>
      <c r="AY409" s="14">
        <v>46205</v>
      </c>
      <c r="AZ409" t="s">
        <v>5362</v>
      </c>
      <c r="BA409" s="31">
        <v>46205.694432870368</v>
      </c>
      <c r="BB409" s="14">
        <v>46205</v>
      </c>
      <c r="BC409" t="s">
        <v>5362</v>
      </c>
      <c r="BD409" s="31">
        <v>46205.694699074076</v>
      </c>
      <c r="BE409" s="14">
        <v>46205</v>
      </c>
      <c r="BF409" t="s">
        <v>1043</v>
      </c>
      <c r="BG409" s="31">
        <v>46205.752685185187</v>
      </c>
      <c r="BH409" s="14">
        <v>46205</v>
      </c>
      <c r="BI409" t="s">
        <v>1043</v>
      </c>
      <c r="BJ409" s="31">
        <v>46205.752766203703</v>
      </c>
      <c r="BW409" s="14">
        <v>46205</v>
      </c>
      <c r="BX409" t="s">
        <v>995</v>
      </c>
      <c r="BY409" s="31">
        <v>46205.766956018517</v>
      </c>
      <c r="BZ409" s="14">
        <v>46205</v>
      </c>
      <c r="CA409" t="s">
        <v>995</v>
      </c>
      <c r="CB409" s="31">
        <v>46205.767210648148</v>
      </c>
      <c r="CM409" s="4">
        <f t="shared" si="32"/>
        <v>46205.472141203703</v>
      </c>
      <c r="CN409">
        <f t="shared" si="33"/>
        <v>0</v>
      </c>
      <c r="CO409" t="str">
        <f>VLOOKUP(A409,Sheet1!$A$2:$B$221,2,0)</f>
        <v>East Zone</v>
      </c>
    </row>
    <row r="410" spans="1:93" x14ac:dyDescent="0.35">
      <c r="A410" t="s">
        <v>5390</v>
      </c>
      <c r="B410">
        <v>213</v>
      </c>
      <c r="C410" t="s">
        <v>9332</v>
      </c>
      <c r="D410" t="s">
        <v>678</v>
      </c>
      <c r="E410" t="s">
        <v>5391</v>
      </c>
      <c r="F410" t="s">
        <v>566</v>
      </c>
      <c r="G410" t="s">
        <v>552</v>
      </c>
      <c r="H410" t="s">
        <v>12015</v>
      </c>
      <c r="I410">
        <v>402682</v>
      </c>
      <c r="J410" t="s">
        <v>5408</v>
      </c>
      <c r="K410" t="s">
        <v>5409</v>
      </c>
      <c r="L410" t="s">
        <v>4622</v>
      </c>
      <c r="M410" t="s">
        <v>12016</v>
      </c>
      <c r="N410">
        <v>45000</v>
      </c>
      <c r="O410" t="s">
        <v>4630</v>
      </c>
      <c r="P410" t="s">
        <v>4631</v>
      </c>
      <c r="Q410" t="s">
        <v>12017</v>
      </c>
      <c r="R410">
        <v>6579314076</v>
      </c>
      <c r="S410" s="14">
        <v>46210</v>
      </c>
      <c r="T410" t="s">
        <v>5411</v>
      </c>
      <c r="U410" s="31">
        <v>46210.461481481485</v>
      </c>
      <c r="AK410" s="14">
        <v>46210</v>
      </c>
      <c r="AL410" t="s">
        <v>5395</v>
      </c>
      <c r="AM410" s="31">
        <v>46210.547337962962</v>
      </c>
      <c r="AQ410" s="31">
        <v>46210.547337962962</v>
      </c>
      <c r="AR410" s="14">
        <v>46210</v>
      </c>
      <c r="AS410" t="s">
        <v>5395</v>
      </c>
      <c r="AT410" t="s">
        <v>566</v>
      </c>
      <c r="AU410" t="s">
        <v>678</v>
      </c>
      <c r="AV410" s="14">
        <v>46210</v>
      </c>
      <c r="AW410" t="s">
        <v>5395</v>
      </c>
      <c r="AX410" s="31">
        <v>46210.548981481479</v>
      </c>
      <c r="AY410" s="14">
        <v>46210</v>
      </c>
      <c r="AZ410" t="s">
        <v>933</v>
      </c>
      <c r="BA410" s="31">
        <v>46210.568692129629</v>
      </c>
      <c r="BB410" s="14">
        <v>46210</v>
      </c>
      <c r="BC410" t="s">
        <v>4757</v>
      </c>
      <c r="BD410" s="31">
        <v>46210.61105324074</v>
      </c>
      <c r="BE410" s="14">
        <v>46210</v>
      </c>
      <c r="BF410" t="s">
        <v>994</v>
      </c>
      <c r="BG410" s="31">
        <v>46210.627650462964</v>
      </c>
      <c r="BH410" s="14">
        <v>46210</v>
      </c>
      <c r="BI410" t="s">
        <v>994</v>
      </c>
      <c r="BJ410" s="31">
        <v>46210.627847222226</v>
      </c>
      <c r="BW410" s="14">
        <v>46210</v>
      </c>
      <c r="BX410" t="s">
        <v>994</v>
      </c>
      <c r="BY410" s="31">
        <v>46210.639386574076</v>
      </c>
      <c r="BZ410" s="14">
        <v>46210</v>
      </c>
      <c r="CA410" t="s">
        <v>995</v>
      </c>
      <c r="CB410" s="31">
        <v>46210.669189814813</v>
      </c>
      <c r="CF410" s="14">
        <v>46210</v>
      </c>
      <c r="CG410" t="s">
        <v>5396</v>
      </c>
      <c r="CH410" s="31">
        <v>46210.765266203707</v>
      </c>
      <c r="CM410" s="4">
        <f t="shared" si="32"/>
        <v>46210.461481481485</v>
      </c>
      <c r="CN410">
        <f t="shared" si="33"/>
        <v>0</v>
      </c>
      <c r="CO410" t="str">
        <f>VLOOKUP(A410,Sheet1!$A$2:$B$221,2,0)</f>
        <v>East Zone</v>
      </c>
    </row>
    <row r="411" spans="1:93" x14ac:dyDescent="0.35">
      <c r="A411" t="s">
        <v>5390</v>
      </c>
      <c r="B411">
        <v>213</v>
      </c>
      <c r="C411" t="s">
        <v>9332</v>
      </c>
      <c r="D411" t="s">
        <v>678</v>
      </c>
      <c r="E411" t="s">
        <v>5391</v>
      </c>
      <c r="F411" t="s">
        <v>566</v>
      </c>
      <c r="G411" t="s">
        <v>552</v>
      </c>
      <c r="H411" t="s">
        <v>12018</v>
      </c>
      <c r="I411">
        <v>529556</v>
      </c>
      <c r="J411" t="s">
        <v>4103</v>
      </c>
      <c r="K411" t="s">
        <v>4104</v>
      </c>
      <c r="L411" t="s">
        <v>4622</v>
      </c>
      <c r="M411" t="s">
        <v>12019</v>
      </c>
      <c r="N411">
        <v>90000</v>
      </c>
      <c r="O411" t="s">
        <v>931</v>
      </c>
      <c r="P411" t="s">
        <v>932</v>
      </c>
      <c r="Q411" t="s">
        <v>6217</v>
      </c>
      <c r="R411">
        <v>4844942737</v>
      </c>
      <c r="S411" s="14">
        <v>46210</v>
      </c>
      <c r="T411" t="s">
        <v>5394</v>
      </c>
      <c r="U411" s="31">
        <v>46210.451747685183</v>
      </c>
      <c r="AK411" s="14">
        <v>46210</v>
      </c>
      <c r="AL411" t="s">
        <v>5395</v>
      </c>
      <c r="AM411" s="31">
        <v>46210.517916666664</v>
      </c>
      <c r="AQ411" s="31">
        <v>46210.517916666664</v>
      </c>
      <c r="AR411" s="14">
        <v>46210</v>
      </c>
      <c r="AS411" t="s">
        <v>5395</v>
      </c>
      <c r="AT411" t="s">
        <v>566</v>
      </c>
      <c r="AU411" t="s">
        <v>678</v>
      </c>
      <c r="AV411" s="14">
        <v>46210</v>
      </c>
      <c r="AW411" t="s">
        <v>5395</v>
      </c>
      <c r="AX411" s="31">
        <v>46210.518726851849</v>
      </c>
      <c r="AY411" s="14">
        <v>46210</v>
      </c>
      <c r="AZ411" t="s">
        <v>933</v>
      </c>
      <c r="BA411" s="31">
        <v>46210.526354166665</v>
      </c>
      <c r="BB411" s="14">
        <v>46210</v>
      </c>
      <c r="BC411" t="s">
        <v>4965</v>
      </c>
      <c r="BD411" s="31">
        <v>46210.546053240738</v>
      </c>
      <c r="BE411" s="14">
        <v>46210</v>
      </c>
      <c r="BF411" t="s">
        <v>996</v>
      </c>
      <c r="BG411" s="31">
        <v>46210.604456018518</v>
      </c>
      <c r="BH411" s="14">
        <v>46210</v>
      </c>
      <c r="BI411" t="s">
        <v>996</v>
      </c>
      <c r="BJ411" s="31">
        <v>46210.607442129629</v>
      </c>
      <c r="BW411" s="14">
        <v>46210</v>
      </c>
      <c r="BX411" t="s">
        <v>996</v>
      </c>
      <c r="BY411" s="31">
        <v>46210.619085648148</v>
      </c>
      <c r="BZ411" s="14">
        <v>46210</v>
      </c>
      <c r="CA411" t="s">
        <v>995</v>
      </c>
      <c r="CB411" s="31">
        <v>46210.621516203704</v>
      </c>
      <c r="CM411" s="4">
        <f t="shared" si="32"/>
        <v>46210.451747685183</v>
      </c>
      <c r="CN411">
        <f t="shared" si="33"/>
        <v>0</v>
      </c>
      <c r="CO411" t="str">
        <f>VLOOKUP(A411,Sheet1!$A$2:$B$221,2,0)</f>
        <v>East Zone</v>
      </c>
    </row>
    <row r="412" spans="1:93" x14ac:dyDescent="0.35">
      <c r="A412" t="s">
        <v>5390</v>
      </c>
      <c r="B412">
        <v>213</v>
      </c>
      <c r="C412" t="s">
        <v>9332</v>
      </c>
      <c r="D412" t="s">
        <v>678</v>
      </c>
      <c r="E412" t="s">
        <v>5391</v>
      </c>
      <c r="F412" t="s">
        <v>566</v>
      </c>
      <c r="G412" t="s">
        <v>552</v>
      </c>
      <c r="H412" t="s">
        <v>5399</v>
      </c>
      <c r="I412">
        <v>552087</v>
      </c>
      <c r="J412" t="s">
        <v>5400</v>
      </c>
      <c r="K412" t="s">
        <v>5401</v>
      </c>
      <c r="L412" t="s">
        <v>4622</v>
      </c>
      <c r="M412" t="s">
        <v>5402</v>
      </c>
      <c r="N412">
        <v>90000</v>
      </c>
      <c r="O412" t="s">
        <v>931</v>
      </c>
      <c r="P412" t="s">
        <v>932</v>
      </c>
      <c r="Q412" t="s">
        <v>5403</v>
      </c>
      <c r="R412">
        <v>7130522915</v>
      </c>
      <c r="S412" s="14">
        <v>46204</v>
      </c>
      <c r="T412" t="s">
        <v>5404</v>
      </c>
      <c r="U412" s="31">
        <v>46204.642060185186</v>
      </c>
      <c r="AK412" s="14">
        <v>46206</v>
      </c>
      <c r="AL412" t="s">
        <v>5395</v>
      </c>
      <c r="AM412" s="31">
        <v>46206.348993055559</v>
      </c>
      <c r="AQ412" s="31">
        <v>46206.348993055559</v>
      </c>
      <c r="AR412" s="14">
        <v>46206</v>
      </c>
      <c r="AS412" t="s">
        <v>5395</v>
      </c>
      <c r="AT412" t="s">
        <v>566</v>
      </c>
      <c r="AU412" t="s">
        <v>678</v>
      </c>
      <c r="AV412" s="14">
        <v>46206</v>
      </c>
      <c r="AW412" t="s">
        <v>5395</v>
      </c>
      <c r="AX412" s="31">
        <v>46206.349872685183</v>
      </c>
      <c r="AY412" s="14">
        <v>46206</v>
      </c>
      <c r="AZ412" t="s">
        <v>933</v>
      </c>
      <c r="BA412" s="31">
        <v>46206.389131944445</v>
      </c>
      <c r="BB412" s="14">
        <v>46206</v>
      </c>
      <c r="BC412" t="s">
        <v>4663</v>
      </c>
      <c r="BD412" s="31">
        <v>46206.423159722224</v>
      </c>
      <c r="BE412" s="14">
        <v>46206</v>
      </c>
      <c r="BF412" t="s">
        <v>997</v>
      </c>
      <c r="BG412" s="31">
        <v>46206.439120370371</v>
      </c>
      <c r="BH412" s="14">
        <v>46206</v>
      </c>
      <c r="BI412" t="s">
        <v>997</v>
      </c>
      <c r="BJ412" s="31">
        <v>46206.439375000002</v>
      </c>
      <c r="BW412" s="14">
        <v>46206</v>
      </c>
      <c r="BX412" t="s">
        <v>997</v>
      </c>
      <c r="BY412" s="31">
        <v>46206.452002314814</v>
      </c>
      <c r="BZ412" s="14">
        <v>46206</v>
      </c>
      <c r="CA412" t="s">
        <v>995</v>
      </c>
      <c r="CB412" s="31">
        <v>46206.459143518521</v>
      </c>
      <c r="CF412" s="14">
        <v>46206</v>
      </c>
      <c r="CG412" t="s">
        <v>5396</v>
      </c>
      <c r="CH412" s="31">
        <v>46206.622152777774</v>
      </c>
      <c r="CM412" s="4">
        <f t="shared" si="32"/>
        <v>46204.642060185186</v>
      </c>
      <c r="CN412">
        <f t="shared" si="33"/>
        <v>2</v>
      </c>
      <c r="CO412" t="str">
        <f>VLOOKUP(A412,Sheet1!$A$2:$B$221,2,0)</f>
        <v>East Zone</v>
      </c>
    </row>
    <row r="413" spans="1:93" x14ac:dyDescent="0.35">
      <c r="A413" t="s">
        <v>5390</v>
      </c>
      <c r="B413">
        <v>213</v>
      </c>
      <c r="C413" t="s">
        <v>9332</v>
      </c>
      <c r="D413" t="s">
        <v>678</v>
      </c>
      <c r="E413" t="s">
        <v>5391</v>
      </c>
      <c r="F413" t="s">
        <v>566</v>
      </c>
      <c r="G413" t="s">
        <v>552</v>
      </c>
      <c r="H413" t="s">
        <v>3983</v>
      </c>
      <c r="I413">
        <v>572279</v>
      </c>
      <c r="J413" t="s">
        <v>3701</v>
      </c>
      <c r="K413" t="s">
        <v>3985</v>
      </c>
      <c r="L413" t="s">
        <v>4622</v>
      </c>
      <c r="M413" t="s">
        <v>5405</v>
      </c>
      <c r="N413">
        <v>60000</v>
      </c>
      <c r="O413" t="s">
        <v>982</v>
      </c>
      <c r="P413" t="s">
        <v>983</v>
      </c>
      <c r="Q413" t="s">
        <v>3984</v>
      </c>
      <c r="R413">
        <v>4637281619</v>
      </c>
      <c r="S413" s="14">
        <v>46204</v>
      </c>
      <c r="T413" t="s">
        <v>5406</v>
      </c>
      <c r="U413" s="31">
        <v>46204.485497685186</v>
      </c>
      <c r="AK413" s="14">
        <v>46205</v>
      </c>
      <c r="AL413" t="s">
        <v>5395</v>
      </c>
      <c r="AM413" s="31">
        <v>46205.428703703707</v>
      </c>
      <c r="AQ413" s="31">
        <v>46205.428703703707</v>
      </c>
      <c r="AR413" s="14">
        <v>46205</v>
      </c>
      <c r="AS413" t="s">
        <v>5395</v>
      </c>
      <c r="AT413" t="s">
        <v>566</v>
      </c>
      <c r="AU413" t="s">
        <v>678</v>
      </c>
      <c r="AV413" s="14">
        <v>46205</v>
      </c>
      <c r="AW413" t="s">
        <v>5395</v>
      </c>
      <c r="AX413" s="31">
        <v>46205.429398148146</v>
      </c>
      <c r="AY413" s="14">
        <v>46205</v>
      </c>
      <c r="AZ413" t="s">
        <v>933</v>
      </c>
      <c r="BA413" s="31">
        <v>46205.437962962962</v>
      </c>
      <c r="BB413" s="14">
        <v>46205</v>
      </c>
      <c r="BC413" t="s">
        <v>4640</v>
      </c>
      <c r="BD413" s="31">
        <v>46205.449814814812</v>
      </c>
      <c r="BE413" s="14">
        <v>46205</v>
      </c>
      <c r="BF413" t="s">
        <v>996</v>
      </c>
      <c r="BG413" s="31">
        <v>46205.481099537035</v>
      </c>
      <c r="BH413" s="14">
        <v>46205</v>
      </c>
      <c r="BI413" t="s">
        <v>996</v>
      </c>
      <c r="BJ413" s="31">
        <v>46205.482511574075</v>
      </c>
      <c r="BW413" s="14">
        <v>46205</v>
      </c>
      <c r="BX413" t="s">
        <v>996</v>
      </c>
      <c r="BY413" s="31">
        <v>46205.489004629628</v>
      </c>
      <c r="BZ413" s="14">
        <v>46205</v>
      </c>
      <c r="CA413" t="s">
        <v>995</v>
      </c>
      <c r="CB413" s="31">
        <v>46205.515289351853</v>
      </c>
      <c r="CF413" s="14">
        <v>46206</v>
      </c>
      <c r="CG413" t="s">
        <v>5396</v>
      </c>
      <c r="CH413" s="31">
        <v>46206.485532407409</v>
      </c>
      <c r="CM413" s="4">
        <f t="shared" si="32"/>
        <v>46204.485497685186</v>
      </c>
      <c r="CN413">
        <f t="shared" si="33"/>
        <v>1</v>
      </c>
      <c r="CO413" t="str">
        <f>VLOOKUP(A413,Sheet1!$A$2:$B$221,2,0)</f>
        <v>East Zone</v>
      </c>
    </row>
    <row r="414" spans="1:93" x14ac:dyDescent="0.35">
      <c r="A414" t="s">
        <v>5390</v>
      </c>
      <c r="B414">
        <v>213</v>
      </c>
      <c r="C414" t="s">
        <v>9332</v>
      </c>
      <c r="D414" t="s">
        <v>678</v>
      </c>
      <c r="E414" t="s">
        <v>5391</v>
      </c>
      <c r="F414" t="s">
        <v>566</v>
      </c>
      <c r="G414" t="s">
        <v>552</v>
      </c>
      <c r="H414" t="s">
        <v>10137</v>
      </c>
      <c r="I414">
        <v>602887</v>
      </c>
      <c r="J414" t="s">
        <v>5408</v>
      </c>
      <c r="K414" t="s">
        <v>5409</v>
      </c>
      <c r="L414" t="s">
        <v>4622</v>
      </c>
      <c r="M414" t="s">
        <v>10138</v>
      </c>
      <c r="N414">
        <v>70000</v>
      </c>
      <c r="O414" t="s">
        <v>9479</v>
      </c>
      <c r="P414" t="s">
        <v>9480</v>
      </c>
      <c r="Q414" t="s">
        <v>4718</v>
      </c>
      <c r="R414">
        <v>9736317714</v>
      </c>
      <c r="S414" s="14">
        <v>46209</v>
      </c>
      <c r="T414" t="s">
        <v>5411</v>
      </c>
      <c r="U414" s="31">
        <v>46209.588761574072</v>
      </c>
      <c r="AK414" s="14">
        <v>46209</v>
      </c>
      <c r="AL414" t="s">
        <v>5395</v>
      </c>
      <c r="AM414" s="31">
        <v>46209.696793981479</v>
      </c>
      <c r="AQ414" s="31">
        <v>46209.696793981479</v>
      </c>
      <c r="AR414" s="14">
        <v>46209</v>
      </c>
      <c r="AS414" t="s">
        <v>5395</v>
      </c>
      <c r="AT414" t="s">
        <v>566</v>
      </c>
      <c r="AU414" t="s">
        <v>678</v>
      </c>
      <c r="AV414" s="14">
        <v>46209</v>
      </c>
      <c r="AW414" t="s">
        <v>5395</v>
      </c>
      <c r="AX414" s="31">
        <v>46209.697245370371</v>
      </c>
      <c r="AY414" s="14">
        <v>46209</v>
      </c>
      <c r="AZ414" t="s">
        <v>933</v>
      </c>
      <c r="BA414" s="31">
        <v>46209.702743055554</v>
      </c>
      <c r="BB414" s="14">
        <v>46209</v>
      </c>
      <c r="BC414" t="s">
        <v>5362</v>
      </c>
      <c r="BD414" s="31">
        <v>46209.744444444441</v>
      </c>
      <c r="BE414" s="14">
        <v>46209</v>
      </c>
      <c r="BF414" t="s">
        <v>994</v>
      </c>
      <c r="BG414" s="31">
        <v>46209.774641203701</v>
      </c>
      <c r="BH414" s="14">
        <v>46209</v>
      </c>
      <c r="BI414" t="s">
        <v>994</v>
      </c>
      <c r="BJ414" s="31">
        <v>46209.774756944447</v>
      </c>
      <c r="BW414" s="14">
        <v>46209</v>
      </c>
      <c r="BX414" t="s">
        <v>994</v>
      </c>
      <c r="BY414" s="31">
        <v>46209.790335648147</v>
      </c>
      <c r="BZ414" s="14">
        <v>46209</v>
      </c>
      <c r="CA414" t="s">
        <v>995</v>
      </c>
      <c r="CB414" s="31">
        <v>46209.793078703704</v>
      </c>
      <c r="CF414" s="14">
        <v>46209</v>
      </c>
      <c r="CG414" t="s">
        <v>5396</v>
      </c>
      <c r="CH414" s="31">
        <v>46209.842812499999</v>
      </c>
      <c r="CM414" s="4">
        <f t="shared" si="32"/>
        <v>46209.588761574072</v>
      </c>
      <c r="CN414">
        <f t="shared" si="33"/>
        <v>0</v>
      </c>
      <c r="CO414" t="str">
        <f>VLOOKUP(A414,Sheet1!$A$2:$B$221,2,0)</f>
        <v>East Zone</v>
      </c>
    </row>
    <row r="415" spans="1:93" x14ac:dyDescent="0.35">
      <c r="A415" t="s">
        <v>5390</v>
      </c>
      <c r="B415">
        <v>213</v>
      </c>
      <c r="C415" t="s">
        <v>9332</v>
      </c>
      <c r="D415" t="s">
        <v>678</v>
      </c>
      <c r="E415" t="s">
        <v>5391</v>
      </c>
      <c r="F415" t="s">
        <v>566</v>
      </c>
      <c r="G415" t="s">
        <v>552</v>
      </c>
      <c r="H415" t="s">
        <v>5407</v>
      </c>
      <c r="I415">
        <v>627877</v>
      </c>
      <c r="J415" t="s">
        <v>5408</v>
      </c>
      <c r="K415" t="s">
        <v>5409</v>
      </c>
      <c r="L415" t="s">
        <v>4622</v>
      </c>
      <c r="M415" t="s">
        <v>5410</v>
      </c>
      <c r="N415">
        <v>77000</v>
      </c>
      <c r="O415" t="s">
        <v>9403</v>
      </c>
      <c r="P415" t="s">
        <v>9404</v>
      </c>
      <c r="Q415" t="s">
        <v>4812</v>
      </c>
      <c r="R415">
        <v>3123446379</v>
      </c>
      <c r="S415" s="14">
        <v>46206</v>
      </c>
      <c r="T415" t="s">
        <v>5411</v>
      </c>
      <c r="U415" s="31">
        <v>46206.597615740742</v>
      </c>
      <c r="AK415" s="14">
        <v>46206</v>
      </c>
      <c r="AL415" t="s">
        <v>5396</v>
      </c>
      <c r="AM415" s="31">
        <v>46206.720277777778</v>
      </c>
      <c r="AQ415" s="31">
        <v>46206.720277777778</v>
      </c>
      <c r="AR415" s="14">
        <v>46206</v>
      </c>
      <c r="AS415" t="s">
        <v>5396</v>
      </c>
      <c r="AT415" t="s">
        <v>5398</v>
      </c>
      <c r="AU415" t="s">
        <v>677</v>
      </c>
      <c r="AV415" s="14">
        <v>46206</v>
      </c>
      <c r="AW415" t="s">
        <v>5396</v>
      </c>
      <c r="AX415" s="31">
        <v>46206.720995370371</v>
      </c>
      <c r="AY415" s="14">
        <v>46206</v>
      </c>
      <c r="AZ415" t="s">
        <v>933</v>
      </c>
      <c r="BA415" s="31">
        <v>46206.723310185182</v>
      </c>
      <c r="BB415" s="14">
        <v>46206</v>
      </c>
      <c r="BC415" t="s">
        <v>4808</v>
      </c>
      <c r="BD415" s="31">
        <v>46206.735775462963</v>
      </c>
      <c r="BE415" s="14">
        <v>46206</v>
      </c>
      <c r="BF415" t="s">
        <v>997</v>
      </c>
      <c r="BG415" s="31">
        <v>46206.757164351853</v>
      </c>
      <c r="BH415" s="14">
        <v>46209</v>
      </c>
      <c r="BI415" t="s">
        <v>1043</v>
      </c>
      <c r="BJ415" s="31">
        <v>46209.716157407405</v>
      </c>
      <c r="BK415" s="14">
        <v>46206</v>
      </c>
      <c r="BL415" t="s">
        <v>997</v>
      </c>
      <c r="BM415" s="31">
        <v>46206.758680555555</v>
      </c>
      <c r="BW415" s="14">
        <v>46209</v>
      </c>
      <c r="BX415" t="s">
        <v>1043</v>
      </c>
      <c r="BY415" s="31">
        <v>46209.72761574074</v>
      </c>
      <c r="BZ415" s="14">
        <v>46209</v>
      </c>
      <c r="CA415" t="s">
        <v>1008</v>
      </c>
      <c r="CB415" s="31">
        <v>46209.731030092589</v>
      </c>
      <c r="CF415" s="14">
        <v>46210</v>
      </c>
      <c r="CG415" t="s">
        <v>5396</v>
      </c>
      <c r="CH415" s="31">
        <v>46210.71665509259</v>
      </c>
      <c r="CM415" s="4">
        <f t="shared" si="32"/>
        <v>46206.597615740742</v>
      </c>
      <c r="CN415">
        <f t="shared" si="33"/>
        <v>0</v>
      </c>
      <c r="CO415" t="str">
        <f>VLOOKUP(A415,Sheet1!$A$2:$B$221,2,0)</f>
        <v>East Zone</v>
      </c>
    </row>
    <row r="416" spans="1:93" x14ac:dyDescent="0.35">
      <c r="A416" t="s">
        <v>5412</v>
      </c>
      <c r="B416">
        <v>244</v>
      </c>
      <c r="C416" t="s">
        <v>9332</v>
      </c>
      <c r="D416" t="s">
        <v>678</v>
      </c>
      <c r="E416" t="s">
        <v>425</v>
      </c>
      <c r="F416" t="s">
        <v>426</v>
      </c>
      <c r="G416" t="s">
        <v>135</v>
      </c>
      <c r="H416" t="s">
        <v>5413</v>
      </c>
      <c r="I416">
        <v>72851</v>
      </c>
      <c r="J416" t="s">
        <v>4402</v>
      </c>
      <c r="K416" t="s">
        <v>5414</v>
      </c>
      <c r="L416" t="s">
        <v>4622</v>
      </c>
      <c r="M416" t="s">
        <v>5415</v>
      </c>
      <c r="N416">
        <v>50000</v>
      </c>
      <c r="O416" t="s">
        <v>1134</v>
      </c>
      <c r="P416" t="s">
        <v>1135</v>
      </c>
      <c r="Q416" t="s">
        <v>5416</v>
      </c>
      <c r="R416">
        <v>7824024476</v>
      </c>
      <c r="S416" s="14">
        <v>46205</v>
      </c>
      <c r="T416" t="s">
        <v>5417</v>
      </c>
      <c r="U416" s="31">
        <v>46205.305</v>
      </c>
      <c r="AK416" s="14">
        <v>46206</v>
      </c>
      <c r="AL416" t="s">
        <v>1057</v>
      </c>
      <c r="AM416" s="31">
        <v>46206.546053240738</v>
      </c>
      <c r="AQ416" s="31">
        <v>46206.546053240738</v>
      </c>
      <c r="AR416" s="14">
        <v>46206</v>
      </c>
      <c r="AS416" t="s">
        <v>1057</v>
      </c>
      <c r="AT416" t="s">
        <v>426</v>
      </c>
      <c r="AU416" t="s">
        <v>678</v>
      </c>
      <c r="AV416" s="14">
        <v>46206</v>
      </c>
      <c r="AW416" t="s">
        <v>5417</v>
      </c>
      <c r="AX416" s="31">
        <v>46206.549791666665</v>
      </c>
      <c r="AY416" s="14">
        <v>46206</v>
      </c>
      <c r="AZ416" t="s">
        <v>933</v>
      </c>
      <c r="BA416" s="31">
        <v>46206.565949074073</v>
      </c>
      <c r="BB416" s="14">
        <v>46206</v>
      </c>
      <c r="BC416" t="s">
        <v>4663</v>
      </c>
      <c r="BD416" s="31">
        <v>46206.601886574077</v>
      </c>
      <c r="BE416" s="14">
        <v>46206</v>
      </c>
      <c r="BF416" t="s">
        <v>943</v>
      </c>
      <c r="BG416" s="31">
        <v>46206.641412037039</v>
      </c>
      <c r="BH416" s="14">
        <v>46206</v>
      </c>
      <c r="BI416" t="s">
        <v>943</v>
      </c>
      <c r="BJ416" s="31">
        <v>46206.667395833334</v>
      </c>
      <c r="BW416" s="14">
        <v>46206</v>
      </c>
      <c r="BX416" t="s">
        <v>943</v>
      </c>
      <c r="BY416" s="31">
        <v>46206.67119212963</v>
      </c>
      <c r="BZ416" s="14">
        <v>46206</v>
      </c>
      <c r="CA416" t="s">
        <v>944</v>
      </c>
      <c r="CB416" s="31">
        <v>46206.68378472222</v>
      </c>
      <c r="CF416" s="14">
        <v>46206</v>
      </c>
      <c r="CG416" t="s">
        <v>1058</v>
      </c>
      <c r="CH416" s="31">
        <v>46206.794942129629</v>
      </c>
      <c r="CM416" s="4">
        <f t="shared" si="32"/>
        <v>46205.305</v>
      </c>
      <c r="CN416">
        <f t="shared" si="33"/>
        <v>1</v>
      </c>
      <c r="CO416" t="str">
        <f>VLOOKUP(A416,Sheet1!$A$2:$B$221,2,0)</f>
        <v>East Zone</v>
      </c>
    </row>
    <row r="417" spans="1:93" x14ac:dyDescent="0.35">
      <c r="A417" t="s">
        <v>5412</v>
      </c>
      <c r="B417">
        <v>244</v>
      </c>
      <c r="C417" t="s">
        <v>9332</v>
      </c>
      <c r="D417" t="s">
        <v>678</v>
      </c>
      <c r="E417" t="s">
        <v>425</v>
      </c>
      <c r="F417" t="s">
        <v>426</v>
      </c>
      <c r="G417" t="s">
        <v>135</v>
      </c>
      <c r="H417" t="s">
        <v>12020</v>
      </c>
      <c r="I417">
        <v>81601</v>
      </c>
      <c r="J417" t="s">
        <v>2509</v>
      </c>
      <c r="K417" t="s">
        <v>2510</v>
      </c>
      <c r="L417" t="s">
        <v>4622</v>
      </c>
      <c r="M417" t="s">
        <v>12021</v>
      </c>
      <c r="N417">
        <v>60000</v>
      </c>
      <c r="O417" t="s">
        <v>1097</v>
      </c>
      <c r="P417" t="s">
        <v>1098</v>
      </c>
      <c r="Q417" t="s">
        <v>2482</v>
      </c>
      <c r="R417">
        <v>9169260260</v>
      </c>
      <c r="S417" s="14">
        <v>46210</v>
      </c>
      <c r="T417" t="s">
        <v>5420</v>
      </c>
      <c r="U417" s="31">
        <v>46210.712280092594</v>
      </c>
      <c r="AK417" s="14">
        <v>46210</v>
      </c>
      <c r="AL417" t="s">
        <v>1057</v>
      </c>
      <c r="AM417" s="31">
        <v>46210.761006944442</v>
      </c>
      <c r="AQ417" s="31">
        <v>46210.761006944442</v>
      </c>
      <c r="AR417" s="14">
        <v>46210</v>
      </c>
      <c r="AS417" t="s">
        <v>1057</v>
      </c>
      <c r="AT417" t="s">
        <v>426</v>
      </c>
      <c r="AU417" t="s">
        <v>678</v>
      </c>
      <c r="AV417" s="14">
        <v>46210</v>
      </c>
      <c r="AW417" t="s">
        <v>5420</v>
      </c>
      <c r="AX417" s="31">
        <v>46210.772013888891</v>
      </c>
      <c r="CM417" s="4">
        <f t="shared" si="32"/>
        <v>46210.712280092594</v>
      </c>
      <c r="CN417">
        <f t="shared" si="33"/>
        <v>0</v>
      </c>
      <c r="CO417" t="str">
        <f>VLOOKUP(A417,Sheet1!$A$2:$B$221,2,0)</f>
        <v>East Zone</v>
      </c>
    </row>
    <row r="418" spans="1:93" x14ac:dyDescent="0.35">
      <c r="A418" t="s">
        <v>5412</v>
      </c>
      <c r="B418">
        <v>244</v>
      </c>
      <c r="C418" t="s">
        <v>9332</v>
      </c>
      <c r="D418" t="s">
        <v>678</v>
      </c>
      <c r="E418" t="s">
        <v>425</v>
      </c>
      <c r="F418" t="s">
        <v>426</v>
      </c>
      <c r="G418" t="s">
        <v>135</v>
      </c>
      <c r="H418" t="s">
        <v>10139</v>
      </c>
      <c r="I418">
        <v>83302</v>
      </c>
      <c r="J418" t="s">
        <v>5428</v>
      </c>
      <c r="K418" t="s">
        <v>5429</v>
      </c>
      <c r="L418" t="s">
        <v>4622</v>
      </c>
      <c r="M418" t="s">
        <v>10140</v>
      </c>
      <c r="N418">
        <v>50000</v>
      </c>
      <c r="O418" t="s">
        <v>9497</v>
      </c>
      <c r="P418" t="s">
        <v>9498</v>
      </c>
      <c r="Q418" t="s">
        <v>10064</v>
      </c>
      <c r="R418">
        <v>2535131911</v>
      </c>
      <c r="S418" s="14">
        <v>46209</v>
      </c>
      <c r="T418" t="s">
        <v>5432</v>
      </c>
      <c r="U418" s="31">
        <v>46209.435358796298</v>
      </c>
      <c r="AK418" s="14">
        <v>46209</v>
      </c>
      <c r="AL418" t="s">
        <v>1057</v>
      </c>
      <c r="AM418" s="31">
        <v>46209.564398148148</v>
      </c>
      <c r="AQ418" s="31">
        <v>46209.564398148148</v>
      </c>
      <c r="AR418" s="14">
        <v>46209</v>
      </c>
      <c r="AS418" t="s">
        <v>1057</v>
      </c>
      <c r="AT418" t="s">
        <v>426</v>
      </c>
      <c r="AU418" t="s">
        <v>678</v>
      </c>
      <c r="AV418" s="14">
        <v>46209</v>
      </c>
      <c r="AW418" t="s">
        <v>5435</v>
      </c>
      <c r="AX418" s="31">
        <v>46209.616701388892</v>
      </c>
      <c r="AY418" s="14">
        <v>46209</v>
      </c>
      <c r="AZ418" t="s">
        <v>933</v>
      </c>
      <c r="BA418" s="31">
        <v>46209.619710648149</v>
      </c>
      <c r="BB418" s="14">
        <v>46209</v>
      </c>
      <c r="BC418" t="s">
        <v>4701</v>
      </c>
      <c r="BD418" s="31">
        <v>46209.655902777777</v>
      </c>
      <c r="BE418" s="14">
        <v>46209</v>
      </c>
      <c r="BF418" t="s">
        <v>1028</v>
      </c>
      <c r="BG418" s="31">
        <v>46209.687152777777</v>
      </c>
      <c r="BH418" s="14">
        <v>46209</v>
      </c>
      <c r="BI418" t="s">
        <v>1028</v>
      </c>
      <c r="BJ418" s="31">
        <v>46209.688032407408</v>
      </c>
      <c r="BW418" s="14">
        <v>46209</v>
      </c>
      <c r="BX418" t="s">
        <v>1028</v>
      </c>
      <c r="BY418" s="31">
        <v>46209.695775462962</v>
      </c>
      <c r="BZ418" s="14">
        <v>46209</v>
      </c>
      <c r="CA418" t="s">
        <v>944</v>
      </c>
      <c r="CB418" s="31">
        <v>46209.701226851852</v>
      </c>
      <c r="CF418" s="14">
        <v>46209</v>
      </c>
      <c r="CG418" t="s">
        <v>1058</v>
      </c>
      <c r="CH418" s="31">
        <v>46209.82912037037</v>
      </c>
      <c r="CM418" s="4">
        <f t="shared" si="32"/>
        <v>46209.435358796298</v>
      </c>
      <c r="CN418">
        <f t="shared" si="33"/>
        <v>0</v>
      </c>
      <c r="CO418" t="str">
        <f>VLOOKUP(A418,Sheet1!$A$2:$B$221,2,0)</f>
        <v>East Zone</v>
      </c>
    </row>
    <row r="419" spans="1:93" x14ac:dyDescent="0.35">
      <c r="A419" t="s">
        <v>5412</v>
      </c>
      <c r="B419">
        <v>244</v>
      </c>
      <c r="C419" t="s">
        <v>9332</v>
      </c>
      <c r="D419" t="s">
        <v>678</v>
      </c>
      <c r="E419" t="s">
        <v>425</v>
      </c>
      <c r="F419" t="s">
        <v>426</v>
      </c>
      <c r="G419" t="s">
        <v>135</v>
      </c>
      <c r="H419" t="s">
        <v>12022</v>
      </c>
      <c r="I419">
        <v>212922</v>
      </c>
      <c r="J419" t="s">
        <v>2516</v>
      </c>
      <c r="K419" t="s">
        <v>2517</v>
      </c>
      <c r="L419" t="s">
        <v>4622</v>
      </c>
      <c r="M419" t="s">
        <v>12023</v>
      </c>
      <c r="N419">
        <v>45000</v>
      </c>
      <c r="O419" t="s">
        <v>1036</v>
      </c>
      <c r="P419" t="s">
        <v>1037</v>
      </c>
      <c r="Q419" t="s">
        <v>1789</v>
      </c>
      <c r="R419">
        <v>9548344512</v>
      </c>
      <c r="S419" s="14">
        <v>46210</v>
      </c>
      <c r="T419" t="s">
        <v>5452</v>
      </c>
      <c r="U419" s="31">
        <v>46210.655462962961</v>
      </c>
      <c r="AK419" s="14">
        <v>46210</v>
      </c>
      <c r="AL419" t="s">
        <v>1057</v>
      </c>
      <c r="AM419" s="31">
        <v>46210.6952662037</v>
      </c>
      <c r="AQ419" s="31">
        <v>46210.6952662037</v>
      </c>
      <c r="AR419" s="14">
        <v>46210</v>
      </c>
      <c r="AS419" t="s">
        <v>1057</v>
      </c>
      <c r="AT419" t="s">
        <v>426</v>
      </c>
      <c r="AU419" t="s">
        <v>678</v>
      </c>
      <c r="AV419" s="14">
        <v>46210</v>
      </c>
      <c r="AW419" t="s">
        <v>5452</v>
      </c>
      <c r="AX419" s="31">
        <v>46210.697881944441</v>
      </c>
      <c r="AY419" s="14">
        <v>46210</v>
      </c>
      <c r="AZ419" t="s">
        <v>933</v>
      </c>
      <c r="BA419" s="31">
        <v>46210.703935185185</v>
      </c>
      <c r="BB419" s="14">
        <v>46210</v>
      </c>
      <c r="BC419" t="s">
        <v>4788</v>
      </c>
      <c r="BD419" s="31">
        <v>46210.737835648149</v>
      </c>
      <c r="BE419" s="14">
        <v>46210</v>
      </c>
      <c r="BF419" t="s">
        <v>1028</v>
      </c>
      <c r="BG419" s="31">
        <v>46210.807905092595</v>
      </c>
      <c r="BH419" s="14">
        <v>46210</v>
      </c>
      <c r="BI419" t="s">
        <v>1028</v>
      </c>
      <c r="BJ419" s="31">
        <v>46210.80982638889</v>
      </c>
      <c r="BW419" s="14">
        <v>46210</v>
      </c>
      <c r="BX419" t="s">
        <v>1028</v>
      </c>
      <c r="BY419" s="31">
        <v>46210.814305555556</v>
      </c>
      <c r="BZ419" s="14">
        <v>46210</v>
      </c>
      <c r="CA419" t="s">
        <v>944</v>
      </c>
      <c r="CB419" s="31">
        <v>46210.818414351852</v>
      </c>
      <c r="CF419" s="14">
        <v>46210</v>
      </c>
      <c r="CG419" t="s">
        <v>1058</v>
      </c>
      <c r="CH419" s="31">
        <v>46210.834166666667</v>
      </c>
      <c r="CM419" s="4">
        <f t="shared" si="32"/>
        <v>46210.655462962961</v>
      </c>
      <c r="CN419">
        <f t="shared" si="33"/>
        <v>0</v>
      </c>
      <c r="CO419" t="str">
        <f>VLOOKUP(A419,Sheet1!$A$2:$B$221,2,0)</f>
        <v>East Zone</v>
      </c>
    </row>
    <row r="420" spans="1:93" x14ac:dyDescent="0.35">
      <c r="A420" t="s">
        <v>5412</v>
      </c>
      <c r="B420">
        <v>244</v>
      </c>
      <c r="C420" t="s">
        <v>9332</v>
      </c>
      <c r="D420" t="s">
        <v>678</v>
      </c>
      <c r="E420" t="s">
        <v>425</v>
      </c>
      <c r="F420" t="s">
        <v>426</v>
      </c>
      <c r="G420" t="s">
        <v>135</v>
      </c>
      <c r="H420" t="s">
        <v>12024</v>
      </c>
      <c r="I420">
        <v>229021</v>
      </c>
      <c r="J420" t="s">
        <v>5428</v>
      </c>
      <c r="K420" t="s">
        <v>5429</v>
      </c>
      <c r="L420" t="s">
        <v>4622</v>
      </c>
      <c r="M420" t="s">
        <v>12025</v>
      </c>
      <c r="N420">
        <v>45000</v>
      </c>
      <c r="O420" t="s">
        <v>1036</v>
      </c>
      <c r="P420" t="s">
        <v>1037</v>
      </c>
      <c r="Q420" t="s">
        <v>5444</v>
      </c>
      <c r="R420">
        <v>4218668771</v>
      </c>
      <c r="S420" s="14">
        <v>46210</v>
      </c>
      <c r="T420" t="s">
        <v>5432</v>
      </c>
      <c r="U420" s="31">
        <v>46210.664120370369</v>
      </c>
      <c r="AK420" s="14">
        <v>46210</v>
      </c>
      <c r="AL420" t="s">
        <v>1057</v>
      </c>
      <c r="AM420" s="31">
        <v>46210.729189814818</v>
      </c>
      <c r="AQ420" s="31">
        <v>46210.729189814818</v>
      </c>
      <c r="AR420" s="14">
        <v>46210</v>
      </c>
      <c r="AS420" t="s">
        <v>1057</v>
      </c>
      <c r="AT420" t="s">
        <v>426</v>
      </c>
      <c r="AU420" t="s">
        <v>678</v>
      </c>
      <c r="AV420" s="14">
        <v>46210</v>
      </c>
      <c r="AW420" t="s">
        <v>5432</v>
      </c>
      <c r="AX420" s="31">
        <v>46210.735856481479</v>
      </c>
      <c r="AY420" s="14">
        <v>46210</v>
      </c>
      <c r="AZ420" t="s">
        <v>933</v>
      </c>
      <c r="BA420" s="31">
        <v>46210.738981481481</v>
      </c>
      <c r="BB420" s="14">
        <v>46210</v>
      </c>
      <c r="BC420" t="s">
        <v>4663</v>
      </c>
      <c r="BD420" s="31">
        <v>46210.748611111114</v>
      </c>
      <c r="BE420" s="14">
        <v>46210</v>
      </c>
      <c r="BF420" t="s">
        <v>1028</v>
      </c>
      <c r="BG420" s="31">
        <v>46210.810046296298</v>
      </c>
      <c r="BK420" s="14">
        <v>46210</v>
      </c>
      <c r="BL420" t="s">
        <v>1028</v>
      </c>
      <c r="BM420" s="31">
        <v>46210.810729166667</v>
      </c>
      <c r="CM420" s="4">
        <f t="shared" si="32"/>
        <v>46210.664120370369</v>
      </c>
      <c r="CN420">
        <f t="shared" si="33"/>
        <v>0</v>
      </c>
      <c r="CO420" t="str">
        <f>VLOOKUP(A420,Sheet1!$A$2:$B$221,2,0)</f>
        <v>East Zone</v>
      </c>
    </row>
    <row r="421" spans="1:93" x14ac:dyDescent="0.35">
      <c r="A421" t="s">
        <v>5412</v>
      </c>
      <c r="B421">
        <v>244</v>
      </c>
      <c r="C421" t="s">
        <v>9332</v>
      </c>
      <c r="D421" t="s">
        <v>678</v>
      </c>
      <c r="E421" t="s">
        <v>425</v>
      </c>
      <c r="F421" t="s">
        <v>426</v>
      </c>
      <c r="G421" t="s">
        <v>135</v>
      </c>
      <c r="H421" t="s">
        <v>2995</v>
      </c>
      <c r="I421">
        <v>231512</v>
      </c>
      <c r="J421" t="s">
        <v>2509</v>
      </c>
      <c r="K421" t="s">
        <v>2510</v>
      </c>
      <c r="L421" t="s">
        <v>4622</v>
      </c>
      <c r="M421" t="s">
        <v>5418</v>
      </c>
      <c r="N421">
        <v>85000</v>
      </c>
      <c r="O421" t="s">
        <v>1110</v>
      </c>
      <c r="P421" t="s">
        <v>1111</v>
      </c>
      <c r="Q421" t="s">
        <v>5419</v>
      </c>
      <c r="R421">
        <v>2409277409</v>
      </c>
      <c r="S421" s="14">
        <v>46205</v>
      </c>
      <c r="T421" t="s">
        <v>5420</v>
      </c>
      <c r="U421" s="31">
        <v>46205.665405092594</v>
      </c>
      <c r="AK421" s="14">
        <v>46205</v>
      </c>
      <c r="AL421" t="s">
        <v>1057</v>
      </c>
      <c r="AM421" s="31">
        <v>46205.693611111114</v>
      </c>
      <c r="AQ421" s="31">
        <v>46205.693611111114</v>
      </c>
      <c r="AR421" s="14">
        <v>46205</v>
      </c>
      <c r="AS421" t="s">
        <v>1057</v>
      </c>
      <c r="AT421" t="s">
        <v>426</v>
      </c>
      <c r="AU421" t="s">
        <v>678</v>
      </c>
      <c r="AV421" s="14">
        <v>46205</v>
      </c>
      <c r="AW421" t="s">
        <v>5420</v>
      </c>
      <c r="AX421" s="31">
        <v>46205.765844907408</v>
      </c>
      <c r="AY421" s="14">
        <v>46205</v>
      </c>
      <c r="AZ421" t="s">
        <v>4676</v>
      </c>
      <c r="BA421" s="31">
        <v>46205.797858796293</v>
      </c>
      <c r="BB421" s="14">
        <v>46205</v>
      </c>
      <c r="BC421" t="s">
        <v>4676</v>
      </c>
      <c r="BD421" s="31">
        <v>46205.797974537039</v>
      </c>
      <c r="BE421" s="14">
        <v>46205</v>
      </c>
      <c r="BF421" t="s">
        <v>937</v>
      </c>
      <c r="BG421" s="31">
        <v>46205.822534722225</v>
      </c>
      <c r="BH421" s="14">
        <v>46205</v>
      </c>
      <c r="BI421" t="s">
        <v>937</v>
      </c>
      <c r="BJ421" s="31">
        <v>46205.848460648151</v>
      </c>
      <c r="BK421" s="14">
        <v>46205</v>
      </c>
      <c r="BL421" t="s">
        <v>937</v>
      </c>
      <c r="BM421" s="31">
        <v>46205.823460648149</v>
      </c>
      <c r="BW421" s="14">
        <v>46205</v>
      </c>
      <c r="BX421" t="s">
        <v>937</v>
      </c>
      <c r="BY421" s="31">
        <v>46205.861504629633</v>
      </c>
      <c r="BZ421" s="14">
        <v>46205</v>
      </c>
      <c r="CA421" t="s">
        <v>938</v>
      </c>
      <c r="CB421" s="31">
        <v>46205.864641203705</v>
      </c>
      <c r="CF421" s="14">
        <v>46205</v>
      </c>
      <c r="CG421" t="s">
        <v>1058</v>
      </c>
      <c r="CH421" s="31">
        <v>46205.876261574071</v>
      </c>
      <c r="CM421" s="4">
        <f t="shared" si="32"/>
        <v>46205.665405092594</v>
      </c>
      <c r="CN421">
        <f t="shared" si="33"/>
        <v>0</v>
      </c>
      <c r="CO421" t="str">
        <f>VLOOKUP(A421,Sheet1!$A$2:$B$221,2,0)</f>
        <v>East Zone</v>
      </c>
    </row>
    <row r="422" spans="1:93" x14ac:dyDescent="0.35">
      <c r="A422" t="s">
        <v>5412</v>
      </c>
      <c r="B422">
        <v>244</v>
      </c>
      <c r="C422" t="s">
        <v>9332</v>
      </c>
      <c r="D422" t="s">
        <v>678</v>
      </c>
      <c r="E422" t="s">
        <v>425</v>
      </c>
      <c r="F422" t="s">
        <v>426</v>
      </c>
      <c r="G422" t="s">
        <v>135</v>
      </c>
      <c r="H422" t="s">
        <v>10141</v>
      </c>
      <c r="I422">
        <v>256343</v>
      </c>
      <c r="J422" t="s">
        <v>2516</v>
      </c>
      <c r="K422" t="s">
        <v>2517</v>
      </c>
      <c r="L422" t="s">
        <v>4622</v>
      </c>
      <c r="M422" t="s">
        <v>10142</v>
      </c>
      <c r="N422">
        <v>45000</v>
      </c>
      <c r="O422" t="s">
        <v>10081</v>
      </c>
      <c r="P422" t="s">
        <v>10082</v>
      </c>
      <c r="Q422" t="s">
        <v>1216</v>
      </c>
      <c r="R422">
        <v>9834402506</v>
      </c>
      <c r="S422" s="14">
        <v>46209</v>
      </c>
      <c r="T422" t="s">
        <v>5452</v>
      </c>
      <c r="U422" s="31">
        <v>46209.479768518519</v>
      </c>
      <c r="AK422" s="14">
        <v>46209</v>
      </c>
      <c r="AL422" t="s">
        <v>1057</v>
      </c>
      <c r="AM422" s="31">
        <v>46209.614664351851</v>
      </c>
      <c r="AQ422" s="31">
        <v>46209.614664351851</v>
      </c>
      <c r="AR422" s="14">
        <v>46209</v>
      </c>
      <c r="AS422" t="s">
        <v>1057</v>
      </c>
      <c r="AT422" t="s">
        <v>426</v>
      </c>
      <c r="AU422" t="s">
        <v>678</v>
      </c>
      <c r="AV422" s="14">
        <v>46209</v>
      </c>
      <c r="AW422" t="s">
        <v>5452</v>
      </c>
      <c r="AX422" s="31">
        <v>46209.615798611114</v>
      </c>
      <c r="AY422" s="14">
        <v>46209</v>
      </c>
      <c r="AZ422" t="s">
        <v>933</v>
      </c>
      <c r="BA422" s="31">
        <v>46209.619722222225</v>
      </c>
      <c r="BB422" s="14">
        <v>46209</v>
      </c>
      <c r="BC422" t="s">
        <v>4701</v>
      </c>
      <c r="BD422" s="31">
        <v>46209.655057870368</v>
      </c>
      <c r="BE422" s="14">
        <v>46209</v>
      </c>
      <c r="BF422" t="s">
        <v>1028</v>
      </c>
      <c r="BG422" s="31">
        <v>46209.678668981483</v>
      </c>
      <c r="BH422" s="14">
        <v>46209</v>
      </c>
      <c r="BI422" t="s">
        <v>1028</v>
      </c>
      <c r="BJ422" s="31">
        <v>46209.680648148147</v>
      </c>
      <c r="BW422" s="14">
        <v>46209</v>
      </c>
      <c r="BX422" t="s">
        <v>1028</v>
      </c>
      <c r="BY422" s="31">
        <v>46209.692395833335</v>
      </c>
      <c r="BZ422" s="14">
        <v>46209</v>
      </c>
      <c r="CA422" t="s">
        <v>944</v>
      </c>
      <c r="CB422" s="31">
        <v>46209.701354166667</v>
      </c>
      <c r="CF422" s="14">
        <v>46209</v>
      </c>
      <c r="CG422" t="s">
        <v>1058</v>
      </c>
      <c r="CH422" s="31">
        <v>46209.805925925924</v>
      </c>
      <c r="CM422" s="4">
        <f t="shared" si="32"/>
        <v>46209.479768518519</v>
      </c>
      <c r="CN422">
        <f t="shared" si="33"/>
        <v>0</v>
      </c>
      <c r="CO422" t="str">
        <f>VLOOKUP(A422,Sheet1!$A$2:$B$221,2,0)</f>
        <v>East Zone</v>
      </c>
    </row>
    <row r="423" spans="1:93" x14ac:dyDescent="0.35">
      <c r="A423" t="s">
        <v>5412</v>
      </c>
      <c r="B423">
        <v>244</v>
      </c>
      <c r="C423" t="s">
        <v>9332</v>
      </c>
      <c r="D423" t="s">
        <v>678</v>
      </c>
      <c r="E423" t="s">
        <v>425</v>
      </c>
      <c r="F423" t="s">
        <v>426</v>
      </c>
      <c r="G423" t="s">
        <v>135</v>
      </c>
      <c r="H423" t="s">
        <v>10141</v>
      </c>
      <c r="I423">
        <v>256343</v>
      </c>
      <c r="J423" t="s">
        <v>2516</v>
      </c>
      <c r="K423" t="s">
        <v>2517</v>
      </c>
      <c r="L423" t="s">
        <v>4622</v>
      </c>
      <c r="M423" t="s">
        <v>10142</v>
      </c>
      <c r="N423">
        <v>45000</v>
      </c>
      <c r="O423" t="s">
        <v>10081</v>
      </c>
      <c r="P423" t="s">
        <v>10082</v>
      </c>
      <c r="Q423" t="s">
        <v>5078</v>
      </c>
      <c r="R423">
        <v>6289897177</v>
      </c>
      <c r="S423" s="14">
        <v>46209</v>
      </c>
      <c r="T423" t="s">
        <v>5452</v>
      </c>
      <c r="U423" s="31">
        <v>46209.479745370372</v>
      </c>
      <c r="AK423" s="14">
        <v>46209</v>
      </c>
      <c r="AL423" t="s">
        <v>1057</v>
      </c>
      <c r="AM423" s="31">
        <v>46209.614687499998</v>
      </c>
      <c r="AQ423" s="31">
        <v>46209.614687499998</v>
      </c>
      <c r="AR423" s="14">
        <v>46209</v>
      </c>
      <c r="AS423" t="s">
        <v>1057</v>
      </c>
      <c r="AT423" t="s">
        <v>426</v>
      </c>
      <c r="AU423" t="s">
        <v>678</v>
      </c>
      <c r="AV423" s="14">
        <v>46209</v>
      </c>
      <c r="AW423" t="s">
        <v>5452</v>
      </c>
      <c r="AX423" s="31">
        <v>46209.61577546296</v>
      </c>
      <c r="AY423" s="14">
        <v>46209</v>
      </c>
      <c r="AZ423" t="s">
        <v>933</v>
      </c>
      <c r="BA423" s="31">
        <v>46209.619722222225</v>
      </c>
      <c r="BB423" s="14">
        <v>46209</v>
      </c>
      <c r="BC423" t="s">
        <v>4701</v>
      </c>
      <c r="BD423" s="31">
        <v>46209.655069444445</v>
      </c>
      <c r="BE423" s="14">
        <v>46209</v>
      </c>
      <c r="BF423" t="s">
        <v>1028</v>
      </c>
      <c r="BG423" s="31">
        <v>46209.67869212963</v>
      </c>
      <c r="BH423" s="14">
        <v>46209</v>
      </c>
      <c r="BI423" t="s">
        <v>1028</v>
      </c>
      <c r="BJ423" s="31">
        <v>46209.680659722224</v>
      </c>
      <c r="BW423" s="14">
        <v>46209</v>
      </c>
      <c r="BX423" t="s">
        <v>1028</v>
      </c>
      <c r="BY423" s="31">
        <v>46209.692407407405</v>
      </c>
      <c r="BZ423" s="14">
        <v>46209</v>
      </c>
      <c r="CA423" t="s">
        <v>944</v>
      </c>
      <c r="CB423" s="31">
        <v>46209.701354166667</v>
      </c>
      <c r="CF423" s="14">
        <v>46209</v>
      </c>
      <c r="CG423" t="s">
        <v>1058</v>
      </c>
      <c r="CH423" s="31">
        <v>46209.805925925924</v>
      </c>
      <c r="CM423" s="4">
        <f t="shared" si="32"/>
        <v>46209.479745370372</v>
      </c>
      <c r="CN423">
        <f t="shared" si="33"/>
        <v>0</v>
      </c>
      <c r="CO423" t="str">
        <f>VLOOKUP(A423,Sheet1!$A$2:$B$221,2,0)</f>
        <v>East Zone</v>
      </c>
    </row>
    <row r="424" spans="1:93" x14ac:dyDescent="0.35">
      <c r="A424" t="s">
        <v>5412</v>
      </c>
      <c r="B424">
        <v>244</v>
      </c>
      <c r="C424" t="s">
        <v>9332</v>
      </c>
      <c r="D424" t="s">
        <v>678</v>
      </c>
      <c r="E424" t="s">
        <v>425</v>
      </c>
      <c r="F424" t="s">
        <v>426</v>
      </c>
      <c r="G424" t="s">
        <v>135</v>
      </c>
      <c r="H424" t="s">
        <v>12026</v>
      </c>
      <c r="I424">
        <v>261277</v>
      </c>
      <c r="J424" t="s">
        <v>5455</v>
      </c>
      <c r="K424" t="s">
        <v>5456</v>
      </c>
      <c r="L424" t="s">
        <v>4622</v>
      </c>
      <c r="M424" t="s">
        <v>12027</v>
      </c>
      <c r="N424">
        <v>70000</v>
      </c>
      <c r="O424" t="s">
        <v>1362</v>
      </c>
      <c r="P424" t="s">
        <v>1363</v>
      </c>
      <c r="Q424" t="s">
        <v>12028</v>
      </c>
      <c r="R424">
        <v>7723689272</v>
      </c>
      <c r="S424" s="14">
        <v>46210</v>
      </c>
      <c r="T424" t="s">
        <v>5445</v>
      </c>
      <c r="U424" s="31">
        <v>46210.609363425923</v>
      </c>
      <c r="AK424" s="14">
        <v>46210</v>
      </c>
      <c r="AL424" t="s">
        <v>1057</v>
      </c>
      <c r="AM424" s="31">
        <v>46210.643379629626</v>
      </c>
      <c r="AQ424" s="31">
        <v>46210.643379629626</v>
      </c>
      <c r="AR424" s="14">
        <v>46210</v>
      </c>
      <c r="AS424" t="s">
        <v>1057</v>
      </c>
      <c r="AT424" t="s">
        <v>426</v>
      </c>
      <c r="AU424" t="s">
        <v>678</v>
      </c>
      <c r="AV424" s="14">
        <v>46210</v>
      </c>
      <c r="AW424" t="s">
        <v>5445</v>
      </c>
      <c r="AX424" s="31">
        <v>46210.653391203705</v>
      </c>
      <c r="AY424" s="14">
        <v>46210</v>
      </c>
      <c r="AZ424" t="s">
        <v>933</v>
      </c>
      <c r="BA424" s="31">
        <v>46210.662349537037</v>
      </c>
      <c r="BB424" s="14">
        <v>46210</v>
      </c>
      <c r="BC424" t="s">
        <v>4788</v>
      </c>
      <c r="BD424" s="31">
        <v>46210.68241898148</v>
      </c>
      <c r="BE424" s="14">
        <v>46210</v>
      </c>
      <c r="BF424" t="s">
        <v>1028</v>
      </c>
      <c r="BG424" s="31">
        <v>46210.75136574074</v>
      </c>
      <c r="BH424" s="14">
        <v>46210</v>
      </c>
      <c r="BI424" t="s">
        <v>1028</v>
      </c>
      <c r="BJ424" s="31">
        <v>46210.75340277778</v>
      </c>
      <c r="BW424" s="14">
        <v>46210</v>
      </c>
      <c r="BX424" t="s">
        <v>1028</v>
      </c>
      <c r="BY424" s="31">
        <v>46210.766944444447</v>
      </c>
      <c r="BZ424" s="14">
        <v>46210</v>
      </c>
      <c r="CA424" t="s">
        <v>944</v>
      </c>
      <c r="CB424" s="31">
        <v>46210.779085648152</v>
      </c>
      <c r="CF424" s="14">
        <v>46210</v>
      </c>
      <c r="CG424" t="s">
        <v>1058</v>
      </c>
      <c r="CH424" s="31">
        <v>46210.840381944443</v>
      </c>
      <c r="CM424" s="4">
        <f t="shared" si="32"/>
        <v>46210.609363425923</v>
      </c>
      <c r="CN424">
        <f t="shared" si="33"/>
        <v>0</v>
      </c>
      <c r="CO424" t="str">
        <f>VLOOKUP(A424,Sheet1!$A$2:$B$221,2,0)</f>
        <v>East Zone</v>
      </c>
    </row>
    <row r="425" spans="1:93" x14ac:dyDescent="0.35">
      <c r="A425" t="s">
        <v>5412</v>
      </c>
      <c r="B425">
        <v>244</v>
      </c>
      <c r="C425" t="s">
        <v>9332</v>
      </c>
      <c r="D425" t="s">
        <v>678</v>
      </c>
      <c r="E425" t="s">
        <v>425</v>
      </c>
      <c r="F425" t="s">
        <v>426</v>
      </c>
      <c r="G425" t="s">
        <v>135</v>
      </c>
      <c r="H425" t="s">
        <v>5421</v>
      </c>
      <c r="I425">
        <v>264737</v>
      </c>
      <c r="J425" t="s">
        <v>5422</v>
      </c>
      <c r="K425" t="s">
        <v>5423</v>
      </c>
      <c r="L425" t="s">
        <v>4622</v>
      </c>
      <c r="M425" t="s">
        <v>5424</v>
      </c>
      <c r="N425">
        <v>50000</v>
      </c>
      <c r="O425" t="s">
        <v>1034</v>
      </c>
      <c r="P425" t="s">
        <v>1035</v>
      </c>
      <c r="Q425" t="s">
        <v>5425</v>
      </c>
      <c r="R425">
        <v>1432007865</v>
      </c>
      <c r="S425" s="14">
        <v>46206</v>
      </c>
      <c r="T425" t="s">
        <v>5426</v>
      </c>
      <c r="U425" s="31">
        <v>46206.625856481478</v>
      </c>
      <c r="AK425" s="14">
        <v>46206</v>
      </c>
      <c r="AL425" t="s">
        <v>1057</v>
      </c>
      <c r="AM425" s="31">
        <v>46206.66034722222</v>
      </c>
      <c r="AQ425" s="31">
        <v>46206.66034722222</v>
      </c>
      <c r="AR425" s="14">
        <v>46206</v>
      </c>
      <c r="AS425" t="s">
        <v>1057</v>
      </c>
      <c r="AT425" t="s">
        <v>426</v>
      </c>
      <c r="AU425" t="s">
        <v>678</v>
      </c>
      <c r="AV425" s="14">
        <v>46206</v>
      </c>
      <c r="AW425" t="s">
        <v>5426</v>
      </c>
      <c r="AX425" s="31">
        <v>46206.695787037039</v>
      </c>
      <c r="AY425" s="14">
        <v>46206</v>
      </c>
      <c r="AZ425" t="s">
        <v>933</v>
      </c>
      <c r="BA425" s="31">
        <v>46206.707569444443</v>
      </c>
      <c r="BB425" s="14">
        <v>46206</v>
      </c>
      <c r="BC425" t="s">
        <v>4663</v>
      </c>
      <c r="BD425" s="31">
        <v>46206.73332175926</v>
      </c>
      <c r="BE425" s="14">
        <v>46206</v>
      </c>
      <c r="BF425" t="s">
        <v>955</v>
      </c>
      <c r="BG425" s="31">
        <v>46206.743981481479</v>
      </c>
      <c r="BH425" s="14">
        <v>46206</v>
      </c>
      <c r="BI425" t="s">
        <v>955</v>
      </c>
      <c r="BJ425" s="31">
        <v>46206.744826388887</v>
      </c>
      <c r="BW425" s="14">
        <v>46206</v>
      </c>
      <c r="BX425" t="s">
        <v>955</v>
      </c>
      <c r="BY425" s="31">
        <v>46206.754317129627</v>
      </c>
      <c r="BZ425" s="14">
        <v>46206</v>
      </c>
      <c r="CA425" t="s">
        <v>944</v>
      </c>
      <c r="CB425" s="31">
        <v>46206.762442129628</v>
      </c>
      <c r="CF425" s="14">
        <v>46206</v>
      </c>
      <c r="CG425" t="s">
        <v>1058</v>
      </c>
      <c r="CH425" s="31">
        <v>46206.870405092595</v>
      </c>
      <c r="CM425" s="4">
        <f t="shared" si="32"/>
        <v>46206.625856481478</v>
      </c>
      <c r="CN425">
        <f t="shared" si="33"/>
        <v>0</v>
      </c>
      <c r="CO425" t="str">
        <f>VLOOKUP(A425,Sheet1!$A$2:$B$221,2,0)</f>
        <v>East Zone</v>
      </c>
    </row>
    <row r="426" spans="1:93" x14ac:dyDescent="0.35">
      <c r="A426" t="s">
        <v>5412</v>
      </c>
      <c r="B426">
        <v>244</v>
      </c>
      <c r="C426" t="s">
        <v>9332</v>
      </c>
      <c r="D426" t="s">
        <v>678</v>
      </c>
      <c r="E426" t="s">
        <v>425</v>
      </c>
      <c r="F426" t="s">
        <v>426</v>
      </c>
      <c r="G426" t="s">
        <v>135</v>
      </c>
      <c r="H426" t="s">
        <v>5427</v>
      </c>
      <c r="I426">
        <v>265437</v>
      </c>
      <c r="J426" t="s">
        <v>5428</v>
      </c>
      <c r="K426" t="s">
        <v>5429</v>
      </c>
      <c r="L426" t="s">
        <v>4622</v>
      </c>
      <c r="M426" t="s">
        <v>5430</v>
      </c>
      <c r="N426">
        <v>45000</v>
      </c>
      <c r="O426" t="s">
        <v>1036</v>
      </c>
      <c r="P426" t="s">
        <v>1037</v>
      </c>
      <c r="Q426" t="s">
        <v>5431</v>
      </c>
      <c r="R426">
        <v>5138198305</v>
      </c>
      <c r="S426" s="14">
        <v>46205</v>
      </c>
      <c r="T426" t="s">
        <v>5432</v>
      </c>
      <c r="U426" s="31">
        <v>46205.558182870373</v>
      </c>
      <c r="AK426" s="14">
        <v>46205</v>
      </c>
      <c r="AL426" t="s">
        <v>1057</v>
      </c>
      <c r="AM426" s="31">
        <v>46205.654791666668</v>
      </c>
      <c r="AQ426" s="31">
        <v>46205.654791666668</v>
      </c>
      <c r="AR426" s="14">
        <v>46205</v>
      </c>
      <c r="AS426" t="s">
        <v>1057</v>
      </c>
      <c r="AT426" t="s">
        <v>426</v>
      </c>
      <c r="AU426" t="s">
        <v>678</v>
      </c>
      <c r="AV426" s="14">
        <v>46205</v>
      </c>
      <c r="AW426" t="s">
        <v>5426</v>
      </c>
      <c r="AX426" s="31">
        <v>46205.676377314812</v>
      </c>
      <c r="AY426" s="14">
        <v>46205</v>
      </c>
      <c r="AZ426" t="s">
        <v>933</v>
      </c>
      <c r="BA426" s="31">
        <v>46205.683923611112</v>
      </c>
      <c r="BB426" s="14">
        <v>46205</v>
      </c>
      <c r="BC426" t="s">
        <v>4657</v>
      </c>
      <c r="BD426" s="31">
        <v>46205.730231481481</v>
      </c>
      <c r="BE426" s="14">
        <v>46205</v>
      </c>
      <c r="BF426" t="s">
        <v>943</v>
      </c>
      <c r="BG426" s="31">
        <v>46205.737557870372</v>
      </c>
      <c r="BH426" s="14">
        <v>46205</v>
      </c>
      <c r="BI426" t="s">
        <v>943</v>
      </c>
      <c r="BJ426" s="31">
        <v>46205.753877314812</v>
      </c>
      <c r="BW426" s="14">
        <v>46205</v>
      </c>
      <c r="BX426" t="s">
        <v>943</v>
      </c>
      <c r="BY426" s="31">
        <v>46205.758391203701</v>
      </c>
      <c r="BZ426" s="14">
        <v>46205</v>
      </c>
      <c r="CA426" t="s">
        <v>957</v>
      </c>
      <c r="CB426" s="31">
        <v>46205.761979166666</v>
      </c>
      <c r="CF426" s="14">
        <v>46205</v>
      </c>
      <c r="CG426" t="s">
        <v>1058</v>
      </c>
      <c r="CH426" s="31">
        <v>46205.824016203704</v>
      </c>
      <c r="CM426" s="4">
        <f t="shared" si="32"/>
        <v>46205.558182870373</v>
      </c>
      <c r="CN426">
        <f t="shared" si="33"/>
        <v>0</v>
      </c>
      <c r="CO426" t="str">
        <f>VLOOKUP(A426,Sheet1!$A$2:$B$221,2,0)</f>
        <v>East Zone</v>
      </c>
    </row>
    <row r="427" spans="1:93" x14ac:dyDescent="0.35">
      <c r="A427" t="s">
        <v>5412</v>
      </c>
      <c r="B427">
        <v>244</v>
      </c>
      <c r="C427" t="s">
        <v>9332</v>
      </c>
      <c r="D427" t="s">
        <v>678</v>
      </c>
      <c r="E427" t="s">
        <v>425</v>
      </c>
      <c r="F427" t="s">
        <v>426</v>
      </c>
      <c r="G427" t="s">
        <v>135</v>
      </c>
      <c r="H427" t="s">
        <v>5433</v>
      </c>
      <c r="I427">
        <v>278733</v>
      </c>
      <c r="J427" t="s">
        <v>2520</v>
      </c>
      <c r="K427" t="s">
        <v>2521</v>
      </c>
      <c r="L427" t="s">
        <v>4622</v>
      </c>
      <c r="M427" t="s">
        <v>5434</v>
      </c>
      <c r="N427">
        <v>90000</v>
      </c>
      <c r="O427" t="s">
        <v>1378</v>
      </c>
      <c r="P427" t="s">
        <v>1379</v>
      </c>
      <c r="Q427" t="s">
        <v>1672</v>
      </c>
      <c r="R427">
        <v>8121462185</v>
      </c>
      <c r="S427" s="14">
        <v>46205</v>
      </c>
      <c r="T427" t="s">
        <v>5435</v>
      </c>
      <c r="U427" s="31">
        <v>46205.640011574076</v>
      </c>
      <c r="AK427" s="14">
        <v>46205</v>
      </c>
      <c r="AL427" t="s">
        <v>1057</v>
      </c>
      <c r="AM427" s="31">
        <v>46205.669571759259</v>
      </c>
      <c r="AQ427" s="31">
        <v>46205.669571759259</v>
      </c>
      <c r="AR427" s="14">
        <v>46205</v>
      </c>
      <c r="AS427" t="s">
        <v>1057</v>
      </c>
      <c r="AT427" t="s">
        <v>426</v>
      </c>
      <c r="AU427" t="s">
        <v>678</v>
      </c>
      <c r="AV427" s="14">
        <v>46205</v>
      </c>
      <c r="AW427" t="s">
        <v>5426</v>
      </c>
      <c r="AX427" s="31">
        <v>46205.677870370368</v>
      </c>
      <c r="AY427" s="14">
        <v>46205</v>
      </c>
      <c r="AZ427" t="s">
        <v>933</v>
      </c>
      <c r="BA427" s="31">
        <v>46205.683935185189</v>
      </c>
      <c r="BB427" s="14">
        <v>46205</v>
      </c>
      <c r="BC427" t="s">
        <v>4657</v>
      </c>
      <c r="BD427" s="31">
        <v>46205.726886574077</v>
      </c>
      <c r="BE427" s="14">
        <v>46205</v>
      </c>
      <c r="BF427" t="s">
        <v>943</v>
      </c>
      <c r="BG427" s="31">
        <v>46205.737754629627</v>
      </c>
      <c r="BH427" s="14">
        <v>46205</v>
      </c>
      <c r="BI427" t="s">
        <v>943</v>
      </c>
      <c r="BJ427" s="31">
        <v>46205.750972222224</v>
      </c>
      <c r="BW427" s="14">
        <v>46205</v>
      </c>
      <c r="BX427" t="s">
        <v>943</v>
      </c>
      <c r="BY427" s="31">
        <v>46205.755798611113</v>
      </c>
      <c r="BZ427" s="14">
        <v>46205</v>
      </c>
      <c r="CA427" t="s">
        <v>957</v>
      </c>
      <c r="CB427" s="31">
        <v>46205.762395833335</v>
      </c>
      <c r="CF427" s="14">
        <v>46205</v>
      </c>
      <c r="CG427" t="s">
        <v>1058</v>
      </c>
      <c r="CH427" s="31">
        <v>46205.782488425924</v>
      </c>
      <c r="CM427" s="4">
        <f t="shared" si="32"/>
        <v>46205.640011574076</v>
      </c>
      <c r="CN427">
        <f t="shared" si="33"/>
        <v>0</v>
      </c>
      <c r="CO427" t="str">
        <f>VLOOKUP(A427,Sheet1!$A$2:$B$221,2,0)</f>
        <v>East Zone</v>
      </c>
    </row>
    <row r="428" spans="1:93" x14ac:dyDescent="0.35">
      <c r="A428" t="s">
        <v>5412</v>
      </c>
      <c r="B428">
        <v>244</v>
      </c>
      <c r="C428" t="s">
        <v>9332</v>
      </c>
      <c r="D428" t="s">
        <v>678</v>
      </c>
      <c r="E428" t="s">
        <v>425</v>
      </c>
      <c r="F428" t="s">
        <v>426</v>
      </c>
      <c r="G428" t="s">
        <v>135</v>
      </c>
      <c r="H428" t="s">
        <v>5436</v>
      </c>
      <c r="I428">
        <v>286443</v>
      </c>
      <c r="J428" t="s">
        <v>4402</v>
      </c>
      <c r="K428" t="s">
        <v>5414</v>
      </c>
      <c r="L428" t="s">
        <v>4622</v>
      </c>
      <c r="M428" t="s">
        <v>12029</v>
      </c>
      <c r="N428">
        <v>60000</v>
      </c>
      <c r="O428" t="s">
        <v>1038</v>
      </c>
      <c r="P428" t="s">
        <v>1039</v>
      </c>
      <c r="Q428" t="s">
        <v>4469</v>
      </c>
      <c r="R428">
        <v>1206581458</v>
      </c>
      <c r="S428" s="14">
        <v>46210</v>
      </c>
      <c r="T428" t="s">
        <v>5417</v>
      </c>
      <c r="U428" s="31">
        <v>46210.578356481485</v>
      </c>
      <c r="AK428" s="14">
        <v>46210</v>
      </c>
      <c r="AL428" t="s">
        <v>1057</v>
      </c>
      <c r="AM428" s="31">
        <v>46210.630532407406</v>
      </c>
      <c r="AQ428" s="31">
        <v>46210.630532407406</v>
      </c>
      <c r="AR428" s="14">
        <v>46210</v>
      </c>
      <c r="AS428" t="s">
        <v>1057</v>
      </c>
      <c r="AT428" t="s">
        <v>426</v>
      </c>
      <c r="AU428" t="s">
        <v>678</v>
      </c>
      <c r="AV428" s="14">
        <v>46210</v>
      </c>
      <c r="AW428" t="s">
        <v>5417</v>
      </c>
      <c r="AX428" s="31">
        <v>46210.643842592595</v>
      </c>
      <c r="AY428" s="14">
        <v>46210</v>
      </c>
      <c r="AZ428" t="s">
        <v>933</v>
      </c>
      <c r="BA428" s="31">
        <v>46210.653483796297</v>
      </c>
      <c r="BB428" s="14">
        <v>46210</v>
      </c>
      <c r="BC428" t="s">
        <v>4886</v>
      </c>
      <c r="BD428" s="31">
        <v>46210.71371527778</v>
      </c>
      <c r="BE428" s="14">
        <v>46210</v>
      </c>
      <c r="BF428" t="s">
        <v>973</v>
      </c>
      <c r="BG428" s="31">
        <v>46210.738344907404</v>
      </c>
      <c r="BH428" s="14">
        <v>46210</v>
      </c>
      <c r="BI428" t="s">
        <v>973</v>
      </c>
      <c r="BJ428" s="31">
        <v>46210.74009259259</v>
      </c>
      <c r="BW428" s="14">
        <v>46210</v>
      </c>
      <c r="BX428" t="s">
        <v>973</v>
      </c>
      <c r="BY428" s="31">
        <v>46210.746840277781</v>
      </c>
      <c r="BZ428" s="14">
        <v>46210</v>
      </c>
      <c r="CA428" t="s">
        <v>944</v>
      </c>
      <c r="CB428" s="31">
        <v>46210.751608796294</v>
      </c>
      <c r="CF428" s="14">
        <v>46210</v>
      </c>
      <c r="CG428" t="s">
        <v>1058</v>
      </c>
      <c r="CH428" s="31">
        <v>46210.853472222225</v>
      </c>
      <c r="CM428" s="4">
        <f t="shared" si="32"/>
        <v>46210.578356481485</v>
      </c>
      <c r="CN428">
        <f t="shared" si="33"/>
        <v>0</v>
      </c>
      <c r="CO428" t="str">
        <f>VLOOKUP(A428,Sheet1!$A$2:$B$221,2,0)</f>
        <v>East Zone</v>
      </c>
    </row>
    <row r="429" spans="1:93" x14ac:dyDescent="0.35">
      <c r="A429" t="s">
        <v>5412</v>
      </c>
      <c r="B429">
        <v>244</v>
      </c>
      <c r="C429" t="s">
        <v>9332</v>
      </c>
      <c r="D429" t="s">
        <v>678</v>
      </c>
      <c r="E429" t="s">
        <v>425</v>
      </c>
      <c r="F429" t="s">
        <v>426</v>
      </c>
      <c r="G429" t="s">
        <v>135</v>
      </c>
      <c r="H429" t="s">
        <v>5437</v>
      </c>
      <c r="I429">
        <v>304316</v>
      </c>
      <c r="J429" t="s">
        <v>5422</v>
      </c>
      <c r="K429" t="s">
        <v>5423</v>
      </c>
      <c r="L429" t="s">
        <v>4622</v>
      </c>
      <c r="M429" t="s">
        <v>5438</v>
      </c>
      <c r="N429">
        <v>50000</v>
      </c>
      <c r="O429" t="s">
        <v>1034</v>
      </c>
      <c r="P429" t="s">
        <v>1035</v>
      </c>
      <c r="Q429" t="s">
        <v>5439</v>
      </c>
      <c r="R429">
        <v>6473139570</v>
      </c>
      <c r="S429" s="14">
        <v>46205</v>
      </c>
      <c r="T429" t="s">
        <v>5426</v>
      </c>
      <c r="U429" s="31">
        <v>46205.611840277779</v>
      </c>
      <c r="AK429" s="14">
        <v>46205</v>
      </c>
      <c r="AL429" t="s">
        <v>1057</v>
      </c>
      <c r="AM429" s="31">
        <v>46205.667303240742</v>
      </c>
      <c r="AQ429" s="31">
        <v>46205.667303240742</v>
      </c>
      <c r="AR429" s="14">
        <v>46205</v>
      </c>
      <c r="AS429" t="s">
        <v>1057</v>
      </c>
      <c r="AT429" t="s">
        <v>426</v>
      </c>
      <c r="AU429" t="s">
        <v>678</v>
      </c>
      <c r="AV429" s="14">
        <v>46205</v>
      </c>
      <c r="AW429" t="s">
        <v>5426</v>
      </c>
      <c r="AX429" s="31">
        <v>46205.675532407404</v>
      </c>
      <c r="AY429" s="14">
        <v>46205</v>
      </c>
      <c r="AZ429" t="s">
        <v>933</v>
      </c>
      <c r="BA429" s="31">
        <v>46205.683912037035</v>
      </c>
      <c r="BB429" s="14">
        <v>46205</v>
      </c>
      <c r="BC429" t="s">
        <v>4657</v>
      </c>
      <c r="BD429" s="31">
        <v>46205.728483796294</v>
      </c>
      <c r="BE429" s="14">
        <v>46205</v>
      </c>
      <c r="BF429" t="s">
        <v>943</v>
      </c>
      <c r="BG429" s="31">
        <v>46205.737650462965</v>
      </c>
      <c r="BH429" s="14">
        <v>46205</v>
      </c>
      <c r="BI429" t="s">
        <v>943</v>
      </c>
      <c r="BJ429" s="31">
        <v>46205.752685185187</v>
      </c>
      <c r="BW429" s="14">
        <v>46205</v>
      </c>
      <c r="BX429" t="s">
        <v>943</v>
      </c>
      <c r="BY429" s="31">
        <v>46205.758379629631</v>
      </c>
      <c r="BZ429" s="14">
        <v>46205</v>
      </c>
      <c r="CA429" t="s">
        <v>944</v>
      </c>
      <c r="CB429" s="31">
        <v>46205.762129629627</v>
      </c>
      <c r="CF429" s="14">
        <v>46205</v>
      </c>
      <c r="CG429" t="s">
        <v>1058</v>
      </c>
      <c r="CH429" s="31">
        <v>46205.806331018517</v>
      </c>
      <c r="CM429" s="4">
        <f t="shared" si="32"/>
        <v>46205.611840277779</v>
      </c>
      <c r="CN429">
        <f t="shared" si="33"/>
        <v>0</v>
      </c>
      <c r="CO429" t="str">
        <f>VLOOKUP(A429,Sheet1!$A$2:$B$221,2,0)</f>
        <v>East Zone</v>
      </c>
    </row>
    <row r="430" spans="1:93" x14ac:dyDescent="0.35">
      <c r="A430" t="s">
        <v>5412</v>
      </c>
      <c r="B430">
        <v>244</v>
      </c>
      <c r="C430" t="s">
        <v>9332</v>
      </c>
      <c r="D430" t="s">
        <v>678</v>
      </c>
      <c r="E430" t="s">
        <v>425</v>
      </c>
      <c r="F430" t="s">
        <v>426</v>
      </c>
      <c r="G430" t="s">
        <v>135</v>
      </c>
      <c r="H430" t="s">
        <v>10143</v>
      </c>
      <c r="I430">
        <v>305278</v>
      </c>
      <c r="J430" t="s">
        <v>5455</v>
      </c>
      <c r="K430" t="s">
        <v>5456</v>
      </c>
      <c r="L430" t="s">
        <v>4622</v>
      </c>
      <c r="M430" t="s">
        <v>10144</v>
      </c>
      <c r="O430" t="s">
        <v>10145</v>
      </c>
      <c r="P430" t="s">
        <v>10146</v>
      </c>
      <c r="Q430" t="s">
        <v>6567</v>
      </c>
      <c r="R430">
        <v>5241153553</v>
      </c>
      <c r="S430" s="14">
        <v>46209</v>
      </c>
      <c r="T430" t="s">
        <v>5445</v>
      </c>
      <c r="U430" s="31">
        <v>46209.524699074071</v>
      </c>
      <c r="AK430" s="14">
        <v>46209</v>
      </c>
      <c r="AL430" t="s">
        <v>1057</v>
      </c>
      <c r="AM430" s="31">
        <v>46209.581250000003</v>
      </c>
      <c r="AQ430" s="31">
        <v>46209.581250000003</v>
      </c>
      <c r="AR430" s="14">
        <v>46209</v>
      </c>
      <c r="AS430" t="s">
        <v>1057</v>
      </c>
      <c r="AT430" t="s">
        <v>426</v>
      </c>
      <c r="AU430" t="s">
        <v>678</v>
      </c>
      <c r="AV430" s="14">
        <v>46209</v>
      </c>
      <c r="AW430" t="s">
        <v>5445</v>
      </c>
      <c r="AX430" s="31">
        <v>46209.593807870369</v>
      </c>
      <c r="AY430" s="14">
        <v>46209</v>
      </c>
      <c r="AZ430" t="s">
        <v>933</v>
      </c>
      <c r="BA430" s="31">
        <v>46209.599780092591</v>
      </c>
      <c r="BB430" s="14">
        <v>46209</v>
      </c>
      <c r="BC430" t="s">
        <v>4701</v>
      </c>
      <c r="BD430" s="31">
        <v>46209.640104166669</v>
      </c>
      <c r="BE430" s="14">
        <v>46209</v>
      </c>
      <c r="BF430" t="s">
        <v>943</v>
      </c>
      <c r="BG430" s="31">
        <v>46209.648865740739</v>
      </c>
      <c r="BK430" s="14">
        <v>46209</v>
      </c>
      <c r="BL430" t="s">
        <v>943</v>
      </c>
      <c r="BM430" s="31">
        <v>46209.664490740739</v>
      </c>
      <c r="CM430" s="4">
        <f t="shared" si="32"/>
        <v>46209.524699074071</v>
      </c>
      <c r="CN430">
        <f t="shared" si="33"/>
        <v>0</v>
      </c>
      <c r="CO430" t="str">
        <f>VLOOKUP(A430,Sheet1!$A$2:$B$221,2,0)</f>
        <v>East Zone</v>
      </c>
    </row>
    <row r="431" spans="1:93" x14ac:dyDescent="0.35">
      <c r="A431" t="s">
        <v>5412</v>
      </c>
      <c r="B431">
        <v>244</v>
      </c>
      <c r="C431" t="s">
        <v>9332</v>
      </c>
      <c r="D431" t="s">
        <v>678</v>
      </c>
      <c r="E431" t="s">
        <v>425</v>
      </c>
      <c r="F431" t="s">
        <v>426</v>
      </c>
      <c r="G431" t="s">
        <v>135</v>
      </c>
      <c r="H431" t="s">
        <v>5440</v>
      </c>
      <c r="I431">
        <v>311730</v>
      </c>
      <c r="J431" t="s">
        <v>1055</v>
      </c>
      <c r="K431" t="s">
        <v>1056</v>
      </c>
      <c r="L431" t="s">
        <v>4622</v>
      </c>
      <c r="M431" t="s">
        <v>5441</v>
      </c>
      <c r="N431">
        <v>45000</v>
      </c>
      <c r="O431" t="s">
        <v>1036</v>
      </c>
      <c r="P431" t="s">
        <v>1037</v>
      </c>
      <c r="Q431" t="s">
        <v>1150</v>
      </c>
      <c r="R431">
        <v>2968657509</v>
      </c>
      <c r="S431" s="14">
        <v>46205</v>
      </c>
      <c r="T431" t="s">
        <v>5442</v>
      </c>
      <c r="U431" s="31">
        <v>46205.831759259258</v>
      </c>
      <c r="AK431" s="14">
        <v>46206</v>
      </c>
      <c r="AL431" t="s">
        <v>1057</v>
      </c>
      <c r="AM431" s="31">
        <v>46206.468958333331</v>
      </c>
      <c r="AQ431" s="31">
        <v>46206.468958333331</v>
      </c>
      <c r="AR431" s="14">
        <v>46206</v>
      </c>
      <c r="AS431" t="s">
        <v>1057</v>
      </c>
      <c r="AT431" t="s">
        <v>426</v>
      </c>
      <c r="AU431" t="s">
        <v>678</v>
      </c>
      <c r="AV431" s="14">
        <v>46206</v>
      </c>
      <c r="AW431" t="s">
        <v>5442</v>
      </c>
      <c r="AX431" s="31">
        <v>46206.474652777775</v>
      </c>
      <c r="AY431" s="14">
        <v>46206</v>
      </c>
      <c r="AZ431" t="s">
        <v>933</v>
      </c>
      <c r="BA431" s="31">
        <v>46206.477835648147</v>
      </c>
      <c r="BB431" s="14">
        <v>46206</v>
      </c>
      <c r="BC431" t="s">
        <v>4701</v>
      </c>
      <c r="BD431" s="31">
        <v>46206.494675925926</v>
      </c>
      <c r="BE431" s="14">
        <v>46206</v>
      </c>
      <c r="BF431" t="s">
        <v>943</v>
      </c>
      <c r="BG431" s="31">
        <v>46206.519513888888</v>
      </c>
      <c r="BH431" s="14">
        <v>46206</v>
      </c>
      <c r="BI431" t="s">
        <v>943</v>
      </c>
      <c r="BJ431" s="31">
        <v>46206.522199074076</v>
      </c>
      <c r="BW431" s="14">
        <v>46206</v>
      </c>
      <c r="BX431" t="s">
        <v>943</v>
      </c>
      <c r="BY431" s="31">
        <v>46206.528425925928</v>
      </c>
      <c r="BZ431" s="14">
        <v>46206</v>
      </c>
      <c r="CA431" t="s">
        <v>938</v>
      </c>
      <c r="CB431" s="31">
        <v>46206.567199074074</v>
      </c>
      <c r="CF431" s="14">
        <v>46206</v>
      </c>
      <c r="CG431" t="s">
        <v>1058</v>
      </c>
      <c r="CH431" s="31">
        <v>46206.812581018516</v>
      </c>
      <c r="CM431" s="4">
        <f t="shared" si="32"/>
        <v>46205.831759259258</v>
      </c>
      <c r="CN431">
        <f t="shared" si="33"/>
        <v>1</v>
      </c>
      <c r="CO431" t="str">
        <f>VLOOKUP(A431,Sheet1!$A$2:$B$221,2,0)</f>
        <v>East Zone</v>
      </c>
    </row>
    <row r="432" spans="1:93" x14ac:dyDescent="0.35">
      <c r="A432" t="s">
        <v>5412</v>
      </c>
      <c r="B432">
        <v>244</v>
      </c>
      <c r="C432" t="s">
        <v>9332</v>
      </c>
      <c r="D432" t="s">
        <v>678</v>
      </c>
      <c r="E432" t="s">
        <v>425</v>
      </c>
      <c r="F432" t="s">
        <v>426</v>
      </c>
      <c r="G432" t="s">
        <v>135</v>
      </c>
      <c r="H432" t="s">
        <v>5440</v>
      </c>
      <c r="I432">
        <v>311730</v>
      </c>
      <c r="J432" t="s">
        <v>1055</v>
      </c>
      <c r="K432" t="s">
        <v>1056</v>
      </c>
      <c r="L432" t="s">
        <v>4622</v>
      </c>
      <c r="M432" t="s">
        <v>5443</v>
      </c>
      <c r="N432">
        <v>45000</v>
      </c>
      <c r="O432" t="s">
        <v>1036</v>
      </c>
      <c r="P432" t="s">
        <v>1037</v>
      </c>
      <c r="Q432" t="s">
        <v>5444</v>
      </c>
      <c r="R432">
        <v>9035243586</v>
      </c>
      <c r="S432" s="14">
        <v>46204</v>
      </c>
      <c r="T432" t="s">
        <v>5442</v>
      </c>
      <c r="U432" s="31">
        <v>46204.516562500001</v>
      </c>
      <c r="AK432" s="14">
        <v>46204</v>
      </c>
      <c r="AL432" t="s">
        <v>1057</v>
      </c>
      <c r="AM432" s="31">
        <v>46204.590243055558</v>
      </c>
      <c r="AQ432" s="31">
        <v>46204.590243055558</v>
      </c>
      <c r="AR432" s="14">
        <v>46204</v>
      </c>
      <c r="AS432" t="s">
        <v>1057</v>
      </c>
      <c r="AT432" t="s">
        <v>426</v>
      </c>
      <c r="AU432" t="s">
        <v>678</v>
      </c>
      <c r="AV432" s="14">
        <v>46204</v>
      </c>
      <c r="AW432" t="s">
        <v>5445</v>
      </c>
      <c r="AX432" s="31">
        <v>46204.60119212963</v>
      </c>
      <c r="AY432" s="14">
        <v>46204</v>
      </c>
      <c r="AZ432" t="s">
        <v>933</v>
      </c>
      <c r="BA432" s="31">
        <v>46204.606412037036</v>
      </c>
      <c r="BB432" s="14">
        <v>46204</v>
      </c>
      <c r="BC432" t="s">
        <v>5233</v>
      </c>
      <c r="BD432" s="31">
        <v>46204.62431712963</v>
      </c>
      <c r="BE432" s="14">
        <v>46204</v>
      </c>
      <c r="BF432" t="s">
        <v>943</v>
      </c>
      <c r="BG432" s="31">
        <v>46204.654328703706</v>
      </c>
      <c r="BH432" s="14">
        <v>46204</v>
      </c>
      <c r="BI432" t="s">
        <v>943</v>
      </c>
      <c r="BJ432" s="31">
        <v>46204.661493055559</v>
      </c>
      <c r="BW432" s="14">
        <v>46204</v>
      </c>
      <c r="BX432" t="s">
        <v>943</v>
      </c>
      <c r="BY432" s="31">
        <v>46204.670219907406</v>
      </c>
      <c r="BZ432" s="14">
        <v>46204</v>
      </c>
      <c r="CA432" t="s">
        <v>938</v>
      </c>
      <c r="CB432" s="31">
        <v>46204.680937500001</v>
      </c>
      <c r="CF432" s="14">
        <v>46204</v>
      </c>
      <c r="CG432" t="s">
        <v>1058</v>
      </c>
      <c r="CH432" s="31">
        <v>46204.850104166668</v>
      </c>
      <c r="CM432" s="4">
        <f t="shared" si="32"/>
        <v>46204.516562500001</v>
      </c>
      <c r="CN432">
        <f t="shared" si="33"/>
        <v>0</v>
      </c>
      <c r="CO432" t="str">
        <f>VLOOKUP(A432,Sheet1!$A$2:$B$221,2,0)</f>
        <v>East Zone</v>
      </c>
    </row>
    <row r="433" spans="1:93" x14ac:dyDescent="0.35">
      <c r="A433" t="s">
        <v>5412</v>
      </c>
      <c r="B433">
        <v>244</v>
      </c>
      <c r="C433" t="s">
        <v>9332</v>
      </c>
      <c r="D433" t="s">
        <v>678</v>
      </c>
      <c r="E433" t="s">
        <v>425</v>
      </c>
      <c r="F433" t="s">
        <v>426</v>
      </c>
      <c r="G433" t="s">
        <v>135</v>
      </c>
      <c r="H433" t="s">
        <v>5446</v>
      </c>
      <c r="I433">
        <v>313323</v>
      </c>
      <c r="J433" t="s">
        <v>5422</v>
      </c>
      <c r="K433" t="s">
        <v>5423</v>
      </c>
      <c r="L433" t="s">
        <v>4622</v>
      </c>
      <c r="M433" t="s">
        <v>5447</v>
      </c>
      <c r="N433">
        <v>45000</v>
      </c>
      <c r="O433" t="s">
        <v>9741</v>
      </c>
      <c r="P433" t="s">
        <v>9742</v>
      </c>
      <c r="Q433" t="s">
        <v>5448</v>
      </c>
      <c r="R433">
        <v>9431779212</v>
      </c>
      <c r="S433" s="14">
        <v>46206</v>
      </c>
      <c r="T433" t="s">
        <v>5426</v>
      </c>
      <c r="U433" s="31">
        <v>46206.553032407406</v>
      </c>
      <c r="AK433" s="14">
        <v>46206</v>
      </c>
      <c r="AL433" t="s">
        <v>1057</v>
      </c>
      <c r="AM433" s="31">
        <v>46206.652314814812</v>
      </c>
      <c r="AQ433" s="31">
        <v>46206.652314814812</v>
      </c>
      <c r="AR433" s="14">
        <v>46206</v>
      </c>
      <c r="AS433" t="s">
        <v>1057</v>
      </c>
      <c r="AT433" t="s">
        <v>426</v>
      </c>
      <c r="AU433" t="s">
        <v>678</v>
      </c>
      <c r="AV433" s="14">
        <v>46206</v>
      </c>
      <c r="AW433" t="s">
        <v>5426</v>
      </c>
      <c r="AX433" s="31">
        <v>46206.696597222224</v>
      </c>
      <c r="AY433" s="14">
        <v>46206</v>
      </c>
      <c r="AZ433" t="s">
        <v>933</v>
      </c>
      <c r="BA433" s="31">
        <v>46206.707557870373</v>
      </c>
      <c r="BB433" s="14">
        <v>46206</v>
      </c>
      <c r="BC433" t="s">
        <v>4663</v>
      </c>
      <c r="BD433" s="31">
        <v>46206.724814814814</v>
      </c>
      <c r="BE433" s="14">
        <v>46206</v>
      </c>
      <c r="BF433" t="s">
        <v>1028</v>
      </c>
      <c r="BG433" s="31">
        <v>46206.750127314815</v>
      </c>
      <c r="BH433" s="14">
        <v>46206</v>
      </c>
      <c r="BI433" t="s">
        <v>1028</v>
      </c>
      <c r="BJ433" s="31">
        <v>46206.751307870371</v>
      </c>
      <c r="BW433" s="14">
        <v>46206</v>
      </c>
      <c r="BX433" t="s">
        <v>1028</v>
      </c>
      <c r="BY433" s="31">
        <v>46206.754629629628</v>
      </c>
      <c r="BZ433" s="14">
        <v>46209</v>
      </c>
      <c r="CA433" t="s">
        <v>957</v>
      </c>
      <c r="CB433" s="31">
        <v>46209.623113425929</v>
      </c>
      <c r="CF433" s="14">
        <v>46209</v>
      </c>
      <c r="CG433" t="s">
        <v>1058</v>
      </c>
      <c r="CH433" s="31">
        <v>46209.643113425926</v>
      </c>
      <c r="CM433" s="4">
        <f t="shared" si="32"/>
        <v>46206.553032407406</v>
      </c>
      <c r="CN433">
        <f t="shared" si="33"/>
        <v>0</v>
      </c>
      <c r="CO433" t="str">
        <f>VLOOKUP(A433,Sheet1!$A$2:$B$221,2,0)</f>
        <v>East Zone</v>
      </c>
    </row>
    <row r="434" spans="1:93" x14ac:dyDescent="0.35">
      <c r="A434" t="s">
        <v>5412</v>
      </c>
      <c r="B434">
        <v>244</v>
      </c>
      <c r="C434" t="s">
        <v>9332</v>
      </c>
      <c r="D434" t="s">
        <v>678</v>
      </c>
      <c r="E434" t="s">
        <v>425</v>
      </c>
      <c r="F434" t="s">
        <v>426</v>
      </c>
      <c r="G434" t="s">
        <v>135</v>
      </c>
      <c r="H434" t="s">
        <v>5449</v>
      </c>
      <c r="I434">
        <v>336142</v>
      </c>
      <c r="J434" t="s">
        <v>2516</v>
      </c>
      <c r="K434" t="s">
        <v>2517</v>
      </c>
      <c r="L434" t="s">
        <v>4622</v>
      </c>
      <c r="M434" t="s">
        <v>5450</v>
      </c>
      <c r="N434">
        <v>40000</v>
      </c>
      <c r="O434" t="s">
        <v>1105</v>
      </c>
      <c r="P434" t="s">
        <v>1106</v>
      </c>
      <c r="Q434" t="s">
        <v>5451</v>
      </c>
      <c r="R434">
        <v>7558655982</v>
      </c>
      <c r="S434" s="14">
        <v>46205</v>
      </c>
      <c r="T434" t="s">
        <v>5452</v>
      </c>
      <c r="U434" s="31">
        <v>46205.519050925926</v>
      </c>
      <c r="AK434" s="14">
        <v>46205</v>
      </c>
      <c r="AL434" t="s">
        <v>1057</v>
      </c>
      <c r="AM434" s="31">
        <v>46205.586261574077</v>
      </c>
      <c r="AQ434" s="31">
        <v>46205.586261574077</v>
      </c>
      <c r="AR434" s="14">
        <v>46205</v>
      </c>
      <c r="AS434" t="s">
        <v>1057</v>
      </c>
      <c r="AT434" t="s">
        <v>426</v>
      </c>
      <c r="AU434" t="s">
        <v>678</v>
      </c>
      <c r="AV434" s="14">
        <v>46205</v>
      </c>
      <c r="AW434" t="s">
        <v>5452</v>
      </c>
      <c r="AX434" s="31">
        <v>46205.604328703703</v>
      </c>
      <c r="AY434" s="14">
        <v>46205</v>
      </c>
      <c r="AZ434" t="s">
        <v>933</v>
      </c>
      <c r="BA434" s="31">
        <v>46205.613506944443</v>
      </c>
      <c r="BB434" s="14">
        <v>46205</v>
      </c>
      <c r="BC434" t="s">
        <v>4969</v>
      </c>
      <c r="BD434" s="31">
        <v>46205.644618055558</v>
      </c>
      <c r="BE434" s="14">
        <v>46205</v>
      </c>
      <c r="BF434" t="s">
        <v>1028</v>
      </c>
      <c r="BG434" s="31">
        <v>46205.692673611113</v>
      </c>
      <c r="BH434" s="14">
        <v>46205</v>
      </c>
      <c r="BI434" t="s">
        <v>1028</v>
      </c>
      <c r="BJ434" s="31">
        <v>46205.695532407408</v>
      </c>
      <c r="BW434" s="14">
        <v>46205</v>
      </c>
      <c r="BX434" t="s">
        <v>1028</v>
      </c>
      <c r="BY434" s="31">
        <v>46205.703645833331</v>
      </c>
      <c r="BZ434" s="14">
        <v>46205</v>
      </c>
      <c r="CA434" t="s">
        <v>957</v>
      </c>
      <c r="CB434" s="31">
        <v>46205.70585648148</v>
      </c>
      <c r="CF434" s="14">
        <v>46205</v>
      </c>
      <c r="CG434" t="s">
        <v>1058</v>
      </c>
      <c r="CH434" s="31">
        <v>46205.801365740743</v>
      </c>
      <c r="CM434" s="4">
        <f t="shared" si="32"/>
        <v>46205.519050925926</v>
      </c>
      <c r="CN434">
        <f t="shared" si="33"/>
        <v>0</v>
      </c>
      <c r="CO434" t="str">
        <f>VLOOKUP(A434,Sheet1!$A$2:$B$221,2,0)</f>
        <v>East Zone</v>
      </c>
    </row>
    <row r="435" spans="1:93" x14ac:dyDescent="0.35">
      <c r="A435" t="s">
        <v>5412</v>
      </c>
      <c r="B435">
        <v>244</v>
      </c>
      <c r="C435" t="s">
        <v>9332</v>
      </c>
      <c r="D435" t="s">
        <v>678</v>
      </c>
      <c r="E435" t="s">
        <v>425</v>
      </c>
      <c r="F435" t="s">
        <v>426</v>
      </c>
      <c r="G435" t="s">
        <v>135</v>
      </c>
      <c r="H435" t="s">
        <v>5449</v>
      </c>
      <c r="I435">
        <v>336142</v>
      </c>
      <c r="J435" t="s">
        <v>2516</v>
      </c>
      <c r="K435" t="s">
        <v>2517</v>
      </c>
      <c r="L435" t="s">
        <v>4622</v>
      </c>
      <c r="M435" t="s">
        <v>5450</v>
      </c>
      <c r="N435">
        <v>40000</v>
      </c>
      <c r="O435" t="s">
        <v>1059</v>
      </c>
      <c r="P435" t="s">
        <v>1060</v>
      </c>
      <c r="Q435" t="s">
        <v>4480</v>
      </c>
      <c r="R435">
        <v>3271689905</v>
      </c>
      <c r="S435" s="14">
        <v>46205</v>
      </c>
      <c r="T435" t="s">
        <v>5452</v>
      </c>
      <c r="U435" s="31">
        <v>46205.519074074073</v>
      </c>
      <c r="AK435" s="14">
        <v>46205</v>
      </c>
      <c r="AL435" t="s">
        <v>1057</v>
      </c>
      <c r="AM435" s="31">
        <v>46205.586273148147</v>
      </c>
      <c r="AQ435" s="31">
        <v>46205.586273148147</v>
      </c>
      <c r="AR435" s="14">
        <v>46205</v>
      </c>
      <c r="AS435" t="s">
        <v>1057</v>
      </c>
      <c r="AT435" t="s">
        <v>426</v>
      </c>
      <c r="AU435" t="s">
        <v>678</v>
      </c>
      <c r="AV435" s="14">
        <v>46205</v>
      </c>
      <c r="AW435" t="s">
        <v>5452</v>
      </c>
      <c r="AX435" s="31">
        <v>46205.60496527778</v>
      </c>
      <c r="AY435" s="14">
        <v>46205</v>
      </c>
      <c r="AZ435" t="s">
        <v>933</v>
      </c>
      <c r="BA435" s="31">
        <v>46205.613506944443</v>
      </c>
      <c r="BB435" s="14">
        <v>46205</v>
      </c>
      <c r="BC435" t="s">
        <v>4969</v>
      </c>
      <c r="BD435" s="31">
        <v>46205.644629629627</v>
      </c>
      <c r="BE435" s="14">
        <v>46205</v>
      </c>
      <c r="BF435" t="s">
        <v>1028</v>
      </c>
      <c r="BG435" s="31">
        <v>46205.692685185182</v>
      </c>
      <c r="BH435" s="14">
        <v>46205</v>
      </c>
      <c r="BI435" t="s">
        <v>1028</v>
      </c>
      <c r="BJ435" s="31">
        <v>46205.695543981485</v>
      </c>
      <c r="BW435" s="14">
        <v>46205</v>
      </c>
      <c r="BX435" t="s">
        <v>1028</v>
      </c>
      <c r="BY435" s="31">
        <v>46205.703657407408</v>
      </c>
      <c r="BZ435" s="14">
        <v>46205</v>
      </c>
      <c r="CA435" t="s">
        <v>957</v>
      </c>
      <c r="CB435" s="31">
        <v>46205.70585648148</v>
      </c>
      <c r="CF435" s="14">
        <v>46205</v>
      </c>
      <c r="CG435" t="s">
        <v>1058</v>
      </c>
      <c r="CH435" s="31">
        <v>46205.801365740743</v>
      </c>
      <c r="CM435" s="4">
        <f t="shared" si="32"/>
        <v>46205.519074074073</v>
      </c>
      <c r="CN435">
        <f t="shared" si="33"/>
        <v>0</v>
      </c>
      <c r="CO435" t="str">
        <f>VLOOKUP(A435,Sheet1!$A$2:$B$221,2,0)</f>
        <v>East Zone</v>
      </c>
    </row>
    <row r="436" spans="1:93" x14ac:dyDescent="0.35">
      <c r="A436" t="s">
        <v>5412</v>
      </c>
      <c r="B436">
        <v>244</v>
      </c>
      <c r="C436" t="s">
        <v>9332</v>
      </c>
      <c r="D436" t="s">
        <v>678</v>
      </c>
      <c r="E436" t="s">
        <v>425</v>
      </c>
      <c r="F436" t="s">
        <v>426</v>
      </c>
      <c r="G436" t="s">
        <v>135</v>
      </c>
      <c r="H436" t="s">
        <v>4560</v>
      </c>
      <c r="I436">
        <v>351303</v>
      </c>
      <c r="J436" t="s">
        <v>1055</v>
      </c>
      <c r="K436" t="s">
        <v>1056</v>
      </c>
      <c r="L436" t="s">
        <v>4622</v>
      </c>
      <c r="M436" t="s">
        <v>5453</v>
      </c>
      <c r="N436">
        <v>45000</v>
      </c>
      <c r="O436" t="s">
        <v>1148</v>
      </c>
      <c r="P436" t="s">
        <v>1149</v>
      </c>
      <c r="Q436" t="s">
        <v>4561</v>
      </c>
      <c r="R436">
        <v>7075202924</v>
      </c>
      <c r="S436" s="14">
        <v>46206</v>
      </c>
      <c r="T436" t="s">
        <v>5442</v>
      </c>
      <c r="U436" s="31">
        <v>46206.597905092596</v>
      </c>
      <c r="AK436" s="14">
        <v>46206</v>
      </c>
      <c r="AL436" t="s">
        <v>1057</v>
      </c>
      <c r="AM436" s="31">
        <v>46206.633657407408</v>
      </c>
      <c r="AQ436" s="31">
        <v>46206.633657407408</v>
      </c>
      <c r="AR436" s="14">
        <v>46206</v>
      </c>
      <c r="AS436" t="s">
        <v>1057</v>
      </c>
      <c r="AT436" t="s">
        <v>426</v>
      </c>
      <c r="AU436" t="s">
        <v>678</v>
      </c>
      <c r="AV436" s="14">
        <v>46206</v>
      </c>
      <c r="AW436" t="s">
        <v>5442</v>
      </c>
      <c r="AX436" s="31">
        <v>46206.63480324074</v>
      </c>
      <c r="AY436" s="14">
        <v>46206</v>
      </c>
      <c r="AZ436" t="s">
        <v>933</v>
      </c>
      <c r="BA436" s="31">
        <v>46206.637384259258</v>
      </c>
      <c r="BB436" s="14">
        <v>46206</v>
      </c>
      <c r="BC436" t="s">
        <v>4669</v>
      </c>
      <c r="BD436" s="31">
        <v>46206.672569444447</v>
      </c>
      <c r="BE436" s="14">
        <v>46206</v>
      </c>
      <c r="BF436" t="s">
        <v>943</v>
      </c>
      <c r="BG436" s="31">
        <v>46206.692152777781</v>
      </c>
      <c r="BH436" s="14">
        <v>46206</v>
      </c>
      <c r="BI436" t="s">
        <v>943</v>
      </c>
      <c r="BJ436" s="31">
        <v>46206.694050925929</v>
      </c>
      <c r="BW436" s="14">
        <v>46206</v>
      </c>
      <c r="BX436" t="s">
        <v>943</v>
      </c>
      <c r="BY436" s="31">
        <v>46206.702384259261</v>
      </c>
      <c r="BZ436" s="14">
        <v>46206</v>
      </c>
      <c r="CA436" t="s">
        <v>957</v>
      </c>
      <c r="CB436" s="31">
        <v>46206.707662037035</v>
      </c>
      <c r="CF436" s="14">
        <v>46206</v>
      </c>
      <c r="CG436" t="s">
        <v>1058</v>
      </c>
      <c r="CH436" s="31">
        <v>46206.79954861111</v>
      </c>
      <c r="CM436" s="4">
        <f t="shared" si="32"/>
        <v>46206.597905092596</v>
      </c>
      <c r="CN436">
        <f t="shared" si="33"/>
        <v>0</v>
      </c>
      <c r="CO436" t="str">
        <f>VLOOKUP(A436,Sheet1!$A$2:$B$221,2,0)</f>
        <v>East Zone</v>
      </c>
    </row>
    <row r="437" spans="1:93" x14ac:dyDescent="0.35">
      <c r="A437" t="s">
        <v>5412</v>
      </c>
      <c r="B437">
        <v>244</v>
      </c>
      <c r="C437" t="s">
        <v>9332</v>
      </c>
      <c r="D437" t="s">
        <v>678</v>
      </c>
      <c r="E437" t="s">
        <v>425</v>
      </c>
      <c r="F437" t="s">
        <v>426</v>
      </c>
      <c r="G437" t="s">
        <v>135</v>
      </c>
      <c r="H437" t="s">
        <v>10147</v>
      </c>
      <c r="I437">
        <v>399288</v>
      </c>
      <c r="J437" t="s">
        <v>4402</v>
      </c>
      <c r="K437" t="s">
        <v>5414</v>
      </c>
      <c r="L437" t="s">
        <v>4622</v>
      </c>
      <c r="M437" t="s">
        <v>10148</v>
      </c>
      <c r="N437">
        <v>40000</v>
      </c>
      <c r="O437" t="s">
        <v>10149</v>
      </c>
      <c r="P437" t="s">
        <v>10150</v>
      </c>
      <c r="Q437" t="s">
        <v>1789</v>
      </c>
      <c r="R437">
        <v>7108921589</v>
      </c>
      <c r="S437" s="14">
        <v>46207</v>
      </c>
      <c r="T437" t="s">
        <v>5417</v>
      </c>
      <c r="U437" s="31">
        <v>46207.557766203703</v>
      </c>
      <c r="AK437" s="14">
        <v>46209</v>
      </c>
      <c r="AL437" t="s">
        <v>1057</v>
      </c>
      <c r="AM437" s="31">
        <v>46209.523831018516</v>
      </c>
      <c r="AQ437" s="31">
        <v>46209.523831018516</v>
      </c>
      <c r="AR437" s="14">
        <v>46209</v>
      </c>
      <c r="AS437" t="s">
        <v>1057</v>
      </c>
      <c r="AT437" t="s">
        <v>426</v>
      </c>
      <c r="AU437" t="s">
        <v>678</v>
      </c>
      <c r="AV437" s="14">
        <v>46209</v>
      </c>
      <c r="AW437" t="s">
        <v>5417</v>
      </c>
      <c r="AX437" s="31">
        <v>46209.52616898148</v>
      </c>
      <c r="AY437" s="14">
        <v>46209</v>
      </c>
      <c r="AZ437" t="s">
        <v>933</v>
      </c>
      <c r="BA437" s="31">
        <v>46209.534166666665</v>
      </c>
      <c r="BB437" s="14">
        <v>46209</v>
      </c>
      <c r="BC437" t="s">
        <v>5362</v>
      </c>
      <c r="BD437" s="31">
        <v>46209.55195601852</v>
      </c>
      <c r="BE437" s="14">
        <v>46209</v>
      </c>
      <c r="BF437" t="s">
        <v>943</v>
      </c>
      <c r="BG437" s="31">
        <v>46209.573761574073</v>
      </c>
      <c r="BK437" s="14">
        <v>46209</v>
      </c>
      <c r="BL437" t="s">
        <v>943</v>
      </c>
      <c r="BM437" s="31">
        <v>46209.579027777778</v>
      </c>
      <c r="CM437" s="4">
        <f t="shared" si="32"/>
        <v>46207.557766203703</v>
      </c>
      <c r="CN437">
        <f t="shared" si="33"/>
        <v>2</v>
      </c>
      <c r="CO437" t="str">
        <f>VLOOKUP(A437,Sheet1!$A$2:$B$221,2,0)</f>
        <v>East Zone</v>
      </c>
    </row>
    <row r="438" spans="1:93" x14ac:dyDescent="0.35">
      <c r="A438" t="s">
        <v>5412</v>
      </c>
      <c r="B438">
        <v>244</v>
      </c>
      <c r="C438" t="s">
        <v>9332</v>
      </c>
      <c r="D438" t="s">
        <v>678</v>
      </c>
      <c r="E438" t="s">
        <v>425</v>
      </c>
      <c r="F438" t="s">
        <v>426</v>
      </c>
      <c r="G438" t="s">
        <v>135</v>
      </c>
      <c r="H438" t="s">
        <v>5454</v>
      </c>
      <c r="I438">
        <v>499089</v>
      </c>
      <c r="J438" t="s">
        <v>5455</v>
      </c>
      <c r="K438" t="s">
        <v>5456</v>
      </c>
      <c r="L438" t="s">
        <v>4622</v>
      </c>
      <c r="M438" t="s">
        <v>5457</v>
      </c>
      <c r="N438">
        <v>40000</v>
      </c>
      <c r="O438" t="s">
        <v>1105</v>
      </c>
      <c r="P438" t="s">
        <v>1106</v>
      </c>
      <c r="Q438" t="s">
        <v>5458</v>
      </c>
      <c r="R438">
        <v>8590078776</v>
      </c>
      <c r="S438" s="14">
        <v>46205</v>
      </c>
      <c r="T438" t="s">
        <v>5445</v>
      </c>
      <c r="U438" s="31">
        <v>46205.667592592596</v>
      </c>
      <c r="AK438" s="14">
        <v>46205</v>
      </c>
      <c r="AL438" t="s">
        <v>1057</v>
      </c>
      <c r="AM438" s="31">
        <v>46205.714432870373</v>
      </c>
      <c r="AQ438" s="31">
        <v>46205.714432870373</v>
      </c>
      <c r="AR438" s="14">
        <v>46205</v>
      </c>
      <c r="AS438" t="s">
        <v>1057</v>
      </c>
      <c r="AT438" t="s">
        <v>426</v>
      </c>
      <c r="AU438" t="s">
        <v>678</v>
      </c>
      <c r="AV438" s="14">
        <v>46205</v>
      </c>
      <c r="AW438" t="s">
        <v>5445</v>
      </c>
      <c r="AX438" s="31">
        <v>46205.730196759258</v>
      </c>
      <c r="AY438" s="14">
        <v>46205</v>
      </c>
      <c r="AZ438" t="s">
        <v>933</v>
      </c>
      <c r="BA438" s="31">
        <v>46205.736319444448</v>
      </c>
      <c r="BB438" s="14">
        <v>46205</v>
      </c>
      <c r="BC438" t="s">
        <v>4669</v>
      </c>
      <c r="BD438" s="31">
        <v>46205.746932870374</v>
      </c>
      <c r="BE438" s="14">
        <v>46205</v>
      </c>
      <c r="BF438" t="s">
        <v>943</v>
      </c>
      <c r="BG438" s="31">
        <v>46205.780034722222</v>
      </c>
      <c r="BH438" s="14">
        <v>46205</v>
      </c>
      <c r="BI438" t="s">
        <v>943</v>
      </c>
      <c r="BJ438" s="31">
        <v>46205.780914351853</v>
      </c>
      <c r="BW438" s="14">
        <v>46205</v>
      </c>
      <c r="BX438" t="s">
        <v>943</v>
      </c>
      <c r="BY438" s="31">
        <v>46205.786898148152</v>
      </c>
      <c r="BZ438" s="14">
        <v>46205</v>
      </c>
      <c r="CA438" t="s">
        <v>938</v>
      </c>
      <c r="CB438" s="31">
        <v>46205.801840277774</v>
      </c>
      <c r="CF438" s="14">
        <v>46205</v>
      </c>
      <c r="CG438" t="s">
        <v>1058</v>
      </c>
      <c r="CH438" s="31">
        <v>46205.854571759257</v>
      </c>
      <c r="CM438" s="4">
        <f t="shared" si="32"/>
        <v>46205.667592592596</v>
      </c>
      <c r="CN438">
        <f t="shared" si="33"/>
        <v>0</v>
      </c>
      <c r="CO438" t="str">
        <f>VLOOKUP(A438,Sheet1!$A$2:$B$221,2,0)</f>
        <v>East Zone</v>
      </c>
    </row>
    <row r="439" spans="1:93" x14ac:dyDescent="0.35">
      <c r="A439" t="s">
        <v>5412</v>
      </c>
      <c r="B439">
        <v>244</v>
      </c>
      <c r="C439" t="s">
        <v>9332</v>
      </c>
      <c r="D439" t="s">
        <v>678</v>
      </c>
      <c r="E439" t="s">
        <v>425</v>
      </c>
      <c r="F439" t="s">
        <v>426</v>
      </c>
      <c r="G439" t="s">
        <v>135</v>
      </c>
      <c r="H439" t="s">
        <v>5454</v>
      </c>
      <c r="I439">
        <v>499089</v>
      </c>
      <c r="J439" t="s">
        <v>5455</v>
      </c>
      <c r="K439" t="s">
        <v>5456</v>
      </c>
      <c r="L439" t="s">
        <v>4622</v>
      </c>
      <c r="M439" t="s">
        <v>5459</v>
      </c>
      <c r="N439">
        <v>40000</v>
      </c>
      <c r="O439" t="s">
        <v>1059</v>
      </c>
      <c r="P439" t="s">
        <v>1060</v>
      </c>
      <c r="Q439" t="s">
        <v>5460</v>
      </c>
      <c r="R439">
        <v>8086919348</v>
      </c>
      <c r="S439" s="14">
        <v>46204</v>
      </c>
      <c r="T439" t="s">
        <v>5445</v>
      </c>
      <c r="U439" s="31">
        <v>46204.441331018519</v>
      </c>
      <c r="AK439" s="14">
        <v>46204</v>
      </c>
      <c r="AL439" t="s">
        <v>1057</v>
      </c>
      <c r="AM439" s="31">
        <v>46204.561898148146</v>
      </c>
      <c r="AQ439" s="31">
        <v>46204.561898148146</v>
      </c>
      <c r="AR439" s="14">
        <v>46204</v>
      </c>
      <c r="AS439" t="s">
        <v>1057</v>
      </c>
      <c r="AT439" t="s">
        <v>426</v>
      </c>
      <c r="AU439" t="s">
        <v>678</v>
      </c>
      <c r="AV439" s="14">
        <v>46204</v>
      </c>
      <c r="AW439" t="s">
        <v>5445</v>
      </c>
      <c r="AX439" s="31">
        <v>46204.600034722222</v>
      </c>
      <c r="AY439" s="14">
        <v>46204</v>
      </c>
      <c r="AZ439" t="s">
        <v>933</v>
      </c>
      <c r="BA439" s="31">
        <v>46204.606400462966</v>
      </c>
      <c r="BB439" s="14">
        <v>46204</v>
      </c>
      <c r="BC439" t="s">
        <v>5233</v>
      </c>
      <c r="BD439" s="31">
        <v>46204.616747685184</v>
      </c>
      <c r="BE439" s="14">
        <v>46204</v>
      </c>
      <c r="BF439" t="s">
        <v>1028</v>
      </c>
      <c r="BG439" s="31">
        <v>46204.675254629627</v>
      </c>
      <c r="BH439" s="14">
        <v>46204</v>
      </c>
      <c r="BI439" t="s">
        <v>1028</v>
      </c>
      <c r="BJ439" s="31">
        <v>46204.677002314813</v>
      </c>
      <c r="BW439" s="14">
        <v>46204</v>
      </c>
      <c r="BX439" t="s">
        <v>1028</v>
      </c>
      <c r="BY439" s="31">
        <v>46204.681712962964</v>
      </c>
      <c r="BZ439" s="14">
        <v>46204</v>
      </c>
      <c r="CA439" t="s">
        <v>944</v>
      </c>
      <c r="CB439" s="31">
        <v>46204.688321759262</v>
      </c>
      <c r="CF439" s="14">
        <v>46204</v>
      </c>
      <c r="CG439" t="s">
        <v>1058</v>
      </c>
      <c r="CH439" s="31">
        <v>46204.842974537038</v>
      </c>
      <c r="CM439" s="4">
        <f t="shared" si="32"/>
        <v>46204.441331018519</v>
      </c>
      <c r="CN439">
        <f t="shared" si="33"/>
        <v>0</v>
      </c>
      <c r="CO439" t="str">
        <f>VLOOKUP(A439,Sheet1!$A$2:$B$221,2,0)</f>
        <v>East Zone</v>
      </c>
    </row>
    <row r="440" spans="1:93" x14ac:dyDescent="0.35">
      <c r="A440" t="s">
        <v>5412</v>
      </c>
      <c r="B440">
        <v>244</v>
      </c>
      <c r="C440" t="s">
        <v>9332</v>
      </c>
      <c r="D440" t="s">
        <v>678</v>
      </c>
      <c r="E440" t="s">
        <v>425</v>
      </c>
      <c r="F440" t="s">
        <v>426</v>
      </c>
      <c r="G440" t="s">
        <v>135</v>
      </c>
      <c r="H440" t="s">
        <v>5461</v>
      </c>
      <c r="I440">
        <v>566586</v>
      </c>
      <c r="J440" t="s">
        <v>4402</v>
      </c>
      <c r="K440" t="s">
        <v>5414</v>
      </c>
      <c r="L440" t="s">
        <v>4622</v>
      </c>
      <c r="M440" t="s">
        <v>5462</v>
      </c>
      <c r="N440">
        <v>45000</v>
      </c>
      <c r="O440" t="s">
        <v>1036</v>
      </c>
      <c r="P440" t="s">
        <v>1037</v>
      </c>
      <c r="Q440" t="s">
        <v>5463</v>
      </c>
      <c r="R440">
        <v>2943505555</v>
      </c>
      <c r="S440" s="14">
        <v>46203</v>
      </c>
      <c r="T440" t="s">
        <v>5417</v>
      </c>
      <c r="U440" s="31">
        <v>46203.78</v>
      </c>
      <c r="AK440" s="14">
        <v>46204</v>
      </c>
      <c r="AL440" t="s">
        <v>1057</v>
      </c>
      <c r="AM440" s="31">
        <v>46204.608101851853</v>
      </c>
      <c r="AQ440" s="31">
        <v>46204.608101851853</v>
      </c>
      <c r="AR440" s="14">
        <v>46204</v>
      </c>
      <c r="AS440" t="s">
        <v>1057</v>
      </c>
      <c r="AT440" t="s">
        <v>426</v>
      </c>
      <c r="AU440" t="s">
        <v>678</v>
      </c>
      <c r="AV440" s="14">
        <v>46204</v>
      </c>
      <c r="AW440" t="s">
        <v>5417</v>
      </c>
      <c r="AX440" s="31">
        <v>46204.700555555559</v>
      </c>
      <c r="AY440" s="14">
        <v>46204</v>
      </c>
      <c r="AZ440" t="s">
        <v>933</v>
      </c>
      <c r="BA440" s="31">
        <v>46204.710949074077</v>
      </c>
      <c r="BB440" s="14">
        <v>46204</v>
      </c>
      <c r="BC440" t="s">
        <v>4965</v>
      </c>
      <c r="BD440" s="31">
        <v>46204.724340277775</v>
      </c>
      <c r="BE440" s="14">
        <v>46204</v>
      </c>
      <c r="BF440" t="s">
        <v>1028</v>
      </c>
      <c r="BG440" s="31">
        <v>46204.776099537034</v>
      </c>
      <c r="BH440" s="14">
        <v>46204</v>
      </c>
      <c r="BI440" t="s">
        <v>1028</v>
      </c>
      <c r="BJ440" s="31">
        <v>46204.777696759258</v>
      </c>
      <c r="BW440" s="14">
        <v>46204</v>
      </c>
      <c r="BX440" t="s">
        <v>1028</v>
      </c>
      <c r="BY440" s="31">
        <v>46204.786805555559</v>
      </c>
      <c r="BZ440" s="14">
        <v>46204</v>
      </c>
      <c r="CA440" t="s">
        <v>938</v>
      </c>
      <c r="CB440" s="31">
        <v>46204.79215277778</v>
      </c>
      <c r="CF440" s="14">
        <v>46204</v>
      </c>
      <c r="CG440" t="s">
        <v>1058</v>
      </c>
      <c r="CH440" s="31">
        <v>46204.859583333331</v>
      </c>
      <c r="CM440" s="4">
        <f t="shared" si="32"/>
        <v>46203.78</v>
      </c>
      <c r="CN440">
        <f t="shared" si="33"/>
        <v>1</v>
      </c>
      <c r="CO440" t="str">
        <f>VLOOKUP(A440,Sheet1!$A$2:$B$221,2,0)</f>
        <v>East Zone</v>
      </c>
    </row>
    <row r="441" spans="1:93" x14ac:dyDescent="0.35">
      <c r="A441" t="s">
        <v>5412</v>
      </c>
      <c r="B441">
        <v>244</v>
      </c>
      <c r="C441" t="s">
        <v>9332</v>
      </c>
      <c r="D441" t="s">
        <v>678</v>
      </c>
      <c r="E441" t="s">
        <v>425</v>
      </c>
      <c r="F441" t="s">
        <v>426</v>
      </c>
      <c r="G441" t="s">
        <v>135</v>
      </c>
      <c r="H441" t="s">
        <v>5464</v>
      </c>
      <c r="I441">
        <v>635687</v>
      </c>
      <c r="J441" t="s">
        <v>5455</v>
      </c>
      <c r="K441" t="s">
        <v>5456</v>
      </c>
      <c r="L441" t="s">
        <v>4622</v>
      </c>
      <c r="M441" t="s">
        <v>5465</v>
      </c>
      <c r="N441">
        <v>80000</v>
      </c>
      <c r="O441" t="s">
        <v>2992</v>
      </c>
      <c r="P441" t="s">
        <v>2993</v>
      </c>
      <c r="Q441" t="s">
        <v>5466</v>
      </c>
      <c r="R441">
        <v>7447314988</v>
      </c>
      <c r="S441" s="14">
        <v>46204</v>
      </c>
      <c r="T441" t="s">
        <v>5445</v>
      </c>
      <c r="U441" s="31">
        <v>46204.473182870373</v>
      </c>
      <c r="AK441" s="14">
        <v>46204</v>
      </c>
      <c r="AL441" t="s">
        <v>1057</v>
      </c>
      <c r="AM441" s="31">
        <v>46204.575219907405</v>
      </c>
      <c r="AQ441" s="31">
        <v>46204.575219907405</v>
      </c>
      <c r="AR441" s="14">
        <v>46204</v>
      </c>
      <c r="AS441" t="s">
        <v>1057</v>
      </c>
      <c r="AT441" t="s">
        <v>426</v>
      </c>
      <c r="AU441" t="s">
        <v>678</v>
      </c>
      <c r="AV441" s="14">
        <v>46204</v>
      </c>
      <c r="AW441" t="s">
        <v>5445</v>
      </c>
      <c r="AX441" s="31">
        <v>46204.600578703707</v>
      </c>
      <c r="AY441" s="14">
        <v>46204</v>
      </c>
      <c r="AZ441" t="s">
        <v>933</v>
      </c>
      <c r="BA441" s="31">
        <v>46204.606412037036</v>
      </c>
      <c r="BB441" s="14">
        <v>46204</v>
      </c>
      <c r="BC441" t="s">
        <v>5233</v>
      </c>
      <c r="BD441" s="31">
        <v>46204.618900462963</v>
      </c>
      <c r="BE441" s="14">
        <v>46204</v>
      </c>
      <c r="BF441" t="s">
        <v>1028</v>
      </c>
      <c r="BG441" s="31">
        <v>46204.680231481485</v>
      </c>
      <c r="BH441" s="14">
        <v>46204</v>
      </c>
      <c r="BI441" t="s">
        <v>1028</v>
      </c>
      <c r="BJ441" s="31">
        <v>46204.681504629632</v>
      </c>
      <c r="BW441" s="14">
        <v>46204</v>
      </c>
      <c r="BX441" t="s">
        <v>1028</v>
      </c>
      <c r="BY441" s="31">
        <v>46204.685543981483</v>
      </c>
      <c r="BZ441" s="14">
        <v>46204</v>
      </c>
      <c r="CA441" t="s">
        <v>944</v>
      </c>
      <c r="CB441" s="31">
        <v>46204.695405092592</v>
      </c>
      <c r="CF441" s="14">
        <v>46204</v>
      </c>
      <c r="CG441" t="s">
        <v>1058</v>
      </c>
      <c r="CH441" s="31">
        <v>46204.845914351848</v>
      </c>
      <c r="CM441" s="4">
        <f t="shared" si="32"/>
        <v>46204.473182870373</v>
      </c>
      <c r="CN441">
        <f t="shared" si="33"/>
        <v>0</v>
      </c>
      <c r="CO441" t="str">
        <f>VLOOKUP(A441,Sheet1!$A$2:$B$221,2,0)</f>
        <v>East Zone</v>
      </c>
    </row>
    <row r="442" spans="1:93" x14ac:dyDescent="0.35">
      <c r="A442" t="s">
        <v>5467</v>
      </c>
      <c r="B442">
        <v>245</v>
      </c>
      <c r="C442" t="s">
        <v>9332</v>
      </c>
      <c r="D442" t="s">
        <v>678</v>
      </c>
      <c r="E442" t="s">
        <v>367</v>
      </c>
      <c r="F442" t="s">
        <v>368</v>
      </c>
      <c r="G442" t="s">
        <v>352</v>
      </c>
      <c r="H442" t="s">
        <v>5468</v>
      </c>
      <c r="I442">
        <v>103112</v>
      </c>
      <c r="J442" t="s">
        <v>1706</v>
      </c>
      <c r="K442" t="s">
        <v>1707</v>
      </c>
      <c r="L442" t="s">
        <v>4622</v>
      </c>
      <c r="M442" t="s">
        <v>5469</v>
      </c>
      <c r="N442">
        <v>50000</v>
      </c>
      <c r="O442" t="s">
        <v>934</v>
      </c>
      <c r="P442" t="s">
        <v>935</v>
      </c>
      <c r="Q442" t="s">
        <v>2761</v>
      </c>
      <c r="R442">
        <v>7213147647</v>
      </c>
      <c r="S442" s="14">
        <v>46205</v>
      </c>
      <c r="T442" t="s">
        <v>2400</v>
      </c>
      <c r="U442" s="31">
        <v>46205.609224537038</v>
      </c>
      <c r="AK442" s="14">
        <v>46205</v>
      </c>
      <c r="AL442" t="s">
        <v>5470</v>
      </c>
      <c r="AM442" s="31">
        <v>46205.645868055559</v>
      </c>
      <c r="AQ442" s="31">
        <v>46205.645868055559</v>
      </c>
      <c r="AR442" s="14">
        <v>46205</v>
      </c>
      <c r="AS442" t="s">
        <v>5470</v>
      </c>
      <c r="AT442" t="s">
        <v>5471</v>
      </c>
      <c r="AU442" t="s">
        <v>677</v>
      </c>
      <c r="AV442" s="14">
        <v>46205</v>
      </c>
      <c r="AW442" t="s">
        <v>2400</v>
      </c>
      <c r="AX442" s="31">
        <v>46205.650682870371</v>
      </c>
      <c r="AY442" s="14">
        <v>46205</v>
      </c>
      <c r="AZ442" t="s">
        <v>933</v>
      </c>
      <c r="BA442" s="31">
        <v>46205.658472222225</v>
      </c>
      <c r="BB442" s="14">
        <v>46205</v>
      </c>
      <c r="BC442" t="s">
        <v>4633</v>
      </c>
      <c r="BD442" s="31">
        <v>46205.689733796295</v>
      </c>
      <c r="BE442" s="14">
        <v>46205</v>
      </c>
      <c r="BF442" t="s">
        <v>942</v>
      </c>
      <c r="BG442" s="31">
        <v>46205.749872685185</v>
      </c>
      <c r="BH442" s="14">
        <v>46205</v>
      </c>
      <c r="BI442" t="s">
        <v>942</v>
      </c>
      <c r="BJ442" s="31">
        <v>46205.751354166663</v>
      </c>
      <c r="BW442" s="14">
        <v>46205</v>
      </c>
      <c r="BX442" t="s">
        <v>942</v>
      </c>
      <c r="BY442" s="31">
        <v>46205.771863425929</v>
      </c>
      <c r="BZ442" s="14">
        <v>46205</v>
      </c>
      <c r="CA442" t="s">
        <v>944</v>
      </c>
      <c r="CB442" s="31">
        <v>46205.775277777779</v>
      </c>
      <c r="CF442" s="14">
        <v>46205</v>
      </c>
      <c r="CG442" t="s">
        <v>2400</v>
      </c>
      <c r="CH442" s="31">
        <v>46205.8593287037</v>
      </c>
      <c r="CM442" s="4">
        <f t="shared" si="32"/>
        <v>46205.609224537038</v>
      </c>
      <c r="CN442">
        <f t="shared" si="33"/>
        <v>0</v>
      </c>
      <c r="CO442" t="str">
        <f>VLOOKUP(A442,Sheet1!$A$2:$B$221,2,0)</f>
        <v>East Zone</v>
      </c>
    </row>
    <row r="443" spans="1:93" x14ac:dyDescent="0.35">
      <c r="A443" t="s">
        <v>5467</v>
      </c>
      <c r="B443">
        <v>245</v>
      </c>
      <c r="C443" t="s">
        <v>9332</v>
      </c>
      <c r="D443" t="s">
        <v>678</v>
      </c>
      <c r="E443" t="s">
        <v>367</v>
      </c>
      <c r="F443" t="s">
        <v>368</v>
      </c>
      <c r="G443" t="s">
        <v>352</v>
      </c>
      <c r="H443" t="s">
        <v>12030</v>
      </c>
      <c r="I443">
        <v>203575</v>
      </c>
      <c r="J443" t="s">
        <v>1706</v>
      </c>
      <c r="K443" t="s">
        <v>1707</v>
      </c>
      <c r="L443" t="s">
        <v>4622</v>
      </c>
      <c r="M443" t="s">
        <v>12031</v>
      </c>
      <c r="N443">
        <v>45000</v>
      </c>
      <c r="O443" t="s">
        <v>4630</v>
      </c>
      <c r="P443" t="s">
        <v>4631</v>
      </c>
      <c r="Q443" t="s">
        <v>12032</v>
      </c>
      <c r="R443">
        <v>5553973387</v>
      </c>
      <c r="S443" s="14">
        <v>46210</v>
      </c>
      <c r="T443" t="s">
        <v>2400</v>
      </c>
      <c r="U443" s="31">
        <v>46210.591504629629</v>
      </c>
      <c r="AK443" s="14">
        <v>46210</v>
      </c>
      <c r="AL443" t="s">
        <v>2399</v>
      </c>
      <c r="AM443" s="31">
        <v>46210.6408912037</v>
      </c>
      <c r="AQ443" s="31">
        <v>46210.6408912037</v>
      </c>
      <c r="AR443" s="14">
        <v>46210</v>
      </c>
      <c r="AS443" t="s">
        <v>2399</v>
      </c>
      <c r="AT443" t="s">
        <v>368</v>
      </c>
      <c r="AU443" t="s">
        <v>678</v>
      </c>
      <c r="AV443" s="14">
        <v>46210</v>
      </c>
      <c r="AW443" t="s">
        <v>2400</v>
      </c>
      <c r="AX443" s="31">
        <v>46210.647511574076</v>
      </c>
      <c r="AY443" s="14">
        <v>46210</v>
      </c>
      <c r="AZ443" t="s">
        <v>933</v>
      </c>
      <c r="BA443" s="31">
        <v>46210.653495370374</v>
      </c>
      <c r="BB443" s="14">
        <v>46210</v>
      </c>
      <c r="BC443" t="s">
        <v>4657</v>
      </c>
      <c r="BD443" s="31">
        <v>46210.685810185183</v>
      </c>
      <c r="BE443" s="14">
        <v>46210</v>
      </c>
      <c r="BF443" t="s">
        <v>942</v>
      </c>
      <c r="BG443" s="31">
        <v>46210.768923611111</v>
      </c>
      <c r="BH443" s="14">
        <v>46210</v>
      </c>
      <c r="BI443" t="s">
        <v>942</v>
      </c>
      <c r="BJ443" s="31">
        <v>46210.77002314815</v>
      </c>
      <c r="BW443" s="14">
        <v>46210</v>
      </c>
      <c r="BX443" t="s">
        <v>942</v>
      </c>
      <c r="BY443" s="31">
        <v>46210.77412037037</v>
      </c>
      <c r="BZ443" s="14">
        <v>46210</v>
      </c>
      <c r="CA443" t="s">
        <v>944</v>
      </c>
      <c r="CB443" s="31">
        <v>46210.78329861111</v>
      </c>
      <c r="CF443" s="14">
        <v>46210</v>
      </c>
      <c r="CG443" t="s">
        <v>2400</v>
      </c>
      <c r="CH443" s="31">
        <v>46210.881932870368</v>
      </c>
      <c r="CM443" s="4">
        <f t="shared" si="32"/>
        <v>46210.591504629629</v>
      </c>
      <c r="CN443">
        <f t="shared" si="33"/>
        <v>0</v>
      </c>
      <c r="CO443" t="str">
        <f>VLOOKUP(A443,Sheet1!$A$2:$B$221,2,0)</f>
        <v>East Zone</v>
      </c>
    </row>
    <row r="444" spans="1:93" x14ac:dyDescent="0.35">
      <c r="A444" t="s">
        <v>5467</v>
      </c>
      <c r="B444">
        <v>245</v>
      </c>
      <c r="C444" t="s">
        <v>9332</v>
      </c>
      <c r="D444" t="s">
        <v>678</v>
      </c>
      <c r="E444" t="s">
        <v>367</v>
      </c>
      <c r="F444" t="s">
        <v>368</v>
      </c>
      <c r="G444" t="s">
        <v>352</v>
      </c>
      <c r="H444" t="s">
        <v>10151</v>
      </c>
      <c r="I444">
        <v>391949</v>
      </c>
      <c r="J444" t="s">
        <v>1706</v>
      </c>
      <c r="K444" t="s">
        <v>1707</v>
      </c>
      <c r="L444" t="s">
        <v>4622</v>
      </c>
      <c r="M444" t="s">
        <v>10152</v>
      </c>
      <c r="N444">
        <v>90000</v>
      </c>
      <c r="O444" t="s">
        <v>9422</v>
      </c>
      <c r="P444" t="s">
        <v>9423</v>
      </c>
      <c r="Q444" t="s">
        <v>1611</v>
      </c>
      <c r="R444">
        <v>9311010354</v>
      </c>
      <c r="S444" s="14">
        <v>46209</v>
      </c>
      <c r="T444" t="s">
        <v>10153</v>
      </c>
      <c r="U444" s="31">
        <v>46209.515277777777</v>
      </c>
      <c r="AK444" s="14">
        <v>46209</v>
      </c>
      <c r="AL444" t="s">
        <v>2399</v>
      </c>
      <c r="AM444" s="31">
        <v>46209.593587962961</v>
      </c>
      <c r="AQ444" s="31">
        <v>46209.593587962961</v>
      </c>
      <c r="AR444" s="14">
        <v>46209</v>
      </c>
      <c r="AS444" t="s">
        <v>2399</v>
      </c>
      <c r="AT444" t="s">
        <v>368</v>
      </c>
      <c r="AU444" t="s">
        <v>678</v>
      </c>
      <c r="AV444" s="14">
        <v>46209</v>
      </c>
      <c r="AW444" t="s">
        <v>2400</v>
      </c>
      <c r="AX444" s="31">
        <v>46209.623182870368</v>
      </c>
      <c r="AY444" s="14">
        <v>46209</v>
      </c>
      <c r="AZ444" t="s">
        <v>933</v>
      </c>
      <c r="BA444" s="31">
        <v>46209.626712962963</v>
      </c>
      <c r="BB444" s="14">
        <v>46209</v>
      </c>
      <c r="BC444" t="s">
        <v>4716</v>
      </c>
      <c r="BD444" s="31">
        <v>46209.632233796299</v>
      </c>
      <c r="BE444" s="14">
        <v>46209</v>
      </c>
      <c r="BF444" t="s">
        <v>937</v>
      </c>
      <c r="BG444" s="31">
        <v>46209.661516203705</v>
      </c>
      <c r="BK444" s="14">
        <v>46209</v>
      </c>
      <c r="BL444" t="s">
        <v>937</v>
      </c>
      <c r="BM444" s="31">
        <v>46209.662708333337</v>
      </c>
      <c r="CM444" s="4">
        <f t="shared" si="32"/>
        <v>46209.515277777777</v>
      </c>
      <c r="CN444">
        <f t="shared" si="33"/>
        <v>0</v>
      </c>
      <c r="CO444" t="str">
        <f>VLOOKUP(A444,Sheet1!$A$2:$B$221,2,0)</f>
        <v>East Zone</v>
      </c>
    </row>
    <row r="445" spans="1:93" x14ac:dyDescent="0.35">
      <c r="A445" t="s">
        <v>5467</v>
      </c>
      <c r="B445">
        <v>245</v>
      </c>
      <c r="C445" t="s">
        <v>9332</v>
      </c>
      <c r="D445" t="s">
        <v>678</v>
      </c>
      <c r="E445" t="s">
        <v>367</v>
      </c>
      <c r="F445" t="s">
        <v>368</v>
      </c>
      <c r="G445" t="s">
        <v>352</v>
      </c>
      <c r="H445" t="s">
        <v>12033</v>
      </c>
      <c r="I445">
        <v>399021</v>
      </c>
      <c r="J445" t="s">
        <v>1706</v>
      </c>
      <c r="K445" t="s">
        <v>1707</v>
      </c>
      <c r="L445" t="s">
        <v>4622</v>
      </c>
      <c r="M445" t="s">
        <v>12034</v>
      </c>
      <c r="N445">
        <v>50000</v>
      </c>
      <c r="O445" t="s">
        <v>947</v>
      </c>
      <c r="P445" t="s">
        <v>948</v>
      </c>
      <c r="Q445" t="s">
        <v>4732</v>
      </c>
      <c r="R445">
        <v>2712858400</v>
      </c>
      <c r="S445" s="14">
        <v>46209</v>
      </c>
      <c r="T445" t="s">
        <v>2400</v>
      </c>
      <c r="U445" s="31">
        <v>46209.689062500001</v>
      </c>
      <c r="AK445" s="14">
        <v>46210</v>
      </c>
      <c r="AL445" t="s">
        <v>2399</v>
      </c>
      <c r="AM445" s="31">
        <v>46210.650243055556</v>
      </c>
      <c r="AQ445" s="31">
        <v>46210.650243055556</v>
      </c>
      <c r="AR445" s="14">
        <v>46210</v>
      </c>
      <c r="AS445" t="s">
        <v>2399</v>
      </c>
      <c r="AT445" t="s">
        <v>368</v>
      </c>
      <c r="AU445" t="s">
        <v>678</v>
      </c>
      <c r="AV445" s="14">
        <v>46210</v>
      </c>
      <c r="AW445" t="s">
        <v>2400</v>
      </c>
      <c r="AX445" s="31">
        <v>46210.665185185186</v>
      </c>
      <c r="AY445" s="14">
        <v>46210</v>
      </c>
      <c r="AZ445" t="s">
        <v>933</v>
      </c>
      <c r="BA445" s="31">
        <v>46210.679710648146</v>
      </c>
      <c r="BB445" s="14">
        <v>46210</v>
      </c>
      <c r="BC445" t="s">
        <v>4757</v>
      </c>
      <c r="BD445" s="31">
        <v>46210.725439814814</v>
      </c>
      <c r="BE445" s="14">
        <v>46210</v>
      </c>
      <c r="BF445" t="s">
        <v>972</v>
      </c>
      <c r="BG445" s="31">
        <v>46210.808993055558</v>
      </c>
      <c r="BH445" s="14">
        <v>46210</v>
      </c>
      <c r="BI445" t="s">
        <v>972</v>
      </c>
      <c r="BJ445" s="31">
        <v>46210.810115740744</v>
      </c>
      <c r="BW445" s="14">
        <v>46210</v>
      </c>
      <c r="BX445" t="s">
        <v>972</v>
      </c>
      <c r="BY445" s="31">
        <v>46210.820057870369</v>
      </c>
      <c r="BZ445" s="14">
        <v>46210</v>
      </c>
      <c r="CA445" t="s">
        <v>944</v>
      </c>
      <c r="CB445" s="31">
        <v>46210.824976851851</v>
      </c>
      <c r="CF445" s="14">
        <v>46210</v>
      </c>
      <c r="CG445" t="s">
        <v>2400</v>
      </c>
      <c r="CH445" s="31">
        <v>46210.857499999998</v>
      </c>
      <c r="CM445" s="4">
        <f t="shared" si="32"/>
        <v>46209.689062500001</v>
      </c>
      <c r="CN445">
        <f t="shared" si="33"/>
        <v>1</v>
      </c>
      <c r="CO445" t="str">
        <f>VLOOKUP(A445,Sheet1!$A$2:$B$221,2,0)</f>
        <v>East Zone</v>
      </c>
    </row>
    <row r="446" spans="1:93" x14ac:dyDescent="0.35">
      <c r="A446" t="s">
        <v>5472</v>
      </c>
      <c r="B446">
        <v>246</v>
      </c>
      <c r="C446" t="s">
        <v>9332</v>
      </c>
      <c r="D446" t="s">
        <v>678</v>
      </c>
      <c r="E446" t="s">
        <v>369</v>
      </c>
      <c r="F446" t="s">
        <v>370</v>
      </c>
      <c r="G446" t="s">
        <v>352</v>
      </c>
      <c r="H446" t="s">
        <v>5473</v>
      </c>
      <c r="I446">
        <v>70250</v>
      </c>
      <c r="J446" t="s">
        <v>1061</v>
      </c>
      <c r="K446" t="s">
        <v>4210</v>
      </c>
      <c r="L446" t="s">
        <v>4622</v>
      </c>
      <c r="M446" t="s">
        <v>5474</v>
      </c>
      <c r="N446">
        <v>90000</v>
      </c>
      <c r="O446" t="s">
        <v>978</v>
      </c>
      <c r="P446" t="s">
        <v>979</v>
      </c>
      <c r="Q446" t="s">
        <v>4503</v>
      </c>
      <c r="R446">
        <v>7331971845</v>
      </c>
      <c r="S446" s="14">
        <v>46205</v>
      </c>
      <c r="T446" t="s">
        <v>5475</v>
      </c>
      <c r="U446" s="31">
        <v>46205.411249999997</v>
      </c>
      <c r="AK446" s="14">
        <v>46205</v>
      </c>
      <c r="AL446" t="s">
        <v>5475</v>
      </c>
      <c r="AM446" s="31">
        <v>46205.44121527778</v>
      </c>
      <c r="AQ446" s="31">
        <v>46205.44121527778</v>
      </c>
      <c r="AR446" s="14">
        <v>46205</v>
      </c>
      <c r="AS446" t="s">
        <v>5475</v>
      </c>
      <c r="AT446" t="s">
        <v>5476</v>
      </c>
      <c r="AU446" t="s">
        <v>677</v>
      </c>
      <c r="AV446" s="14">
        <v>46205</v>
      </c>
      <c r="AW446" t="s">
        <v>5475</v>
      </c>
      <c r="AX446" s="31">
        <v>46205.44159722222</v>
      </c>
      <c r="AY446" s="14">
        <v>46205</v>
      </c>
      <c r="AZ446" t="s">
        <v>933</v>
      </c>
      <c r="BA446" s="31">
        <v>46205.450462962966</v>
      </c>
      <c r="BB446" s="14">
        <v>46205</v>
      </c>
      <c r="BC446" t="s">
        <v>4628</v>
      </c>
      <c r="BD446" s="31">
        <v>46205.459282407406</v>
      </c>
      <c r="BE446" s="14">
        <v>46205</v>
      </c>
      <c r="BF446" t="s">
        <v>942</v>
      </c>
      <c r="BG446" s="31">
        <v>46205.506307870368</v>
      </c>
      <c r="BH446" s="14">
        <v>46205</v>
      </c>
      <c r="BI446" t="s">
        <v>942</v>
      </c>
      <c r="BJ446" s="31">
        <v>46205.509444444448</v>
      </c>
      <c r="BW446" s="14">
        <v>46205</v>
      </c>
      <c r="BX446" t="s">
        <v>942</v>
      </c>
      <c r="BY446" s="31">
        <v>46205.518564814818</v>
      </c>
      <c r="BZ446" s="14">
        <v>46205</v>
      </c>
      <c r="CA446" t="s">
        <v>944</v>
      </c>
      <c r="CB446" s="31">
        <v>46205.534166666665</v>
      </c>
      <c r="CF446" s="14">
        <v>46205</v>
      </c>
      <c r="CG446" t="s">
        <v>5477</v>
      </c>
      <c r="CH446" s="31">
        <v>46205.643912037034</v>
      </c>
      <c r="CM446" s="4">
        <f t="shared" si="32"/>
        <v>46205.411249999997</v>
      </c>
      <c r="CN446">
        <f t="shared" si="33"/>
        <v>0</v>
      </c>
      <c r="CO446" t="str">
        <f>VLOOKUP(A446,Sheet1!$A$2:$B$221,2,0)</f>
        <v>East Zone</v>
      </c>
    </row>
    <row r="447" spans="1:93" x14ac:dyDescent="0.35">
      <c r="A447" t="s">
        <v>5472</v>
      </c>
      <c r="B447">
        <v>246</v>
      </c>
      <c r="C447" t="s">
        <v>9332</v>
      </c>
      <c r="D447" t="s">
        <v>678</v>
      </c>
      <c r="E447" t="s">
        <v>369</v>
      </c>
      <c r="F447" t="s">
        <v>370</v>
      </c>
      <c r="G447" t="s">
        <v>352</v>
      </c>
      <c r="H447" t="s">
        <v>4208</v>
      </c>
      <c r="I447">
        <v>76343</v>
      </c>
      <c r="J447" t="s">
        <v>1061</v>
      </c>
      <c r="K447" t="s">
        <v>4210</v>
      </c>
      <c r="L447" t="s">
        <v>4622</v>
      </c>
      <c r="M447" t="s">
        <v>5478</v>
      </c>
      <c r="N447">
        <v>77000</v>
      </c>
      <c r="O447" t="s">
        <v>1025</v>
      </c>
      <c r="P447" t="s">
        <v>1026</v>
      </c>
      <c r="Q447" t="s">
        <v>4209</v>
      </c>
      <c r="R447">
        <v>9499569975</v>
      </c>
      <c r="S447" s="14">
        <v>46205</v>
      </c>
      <c r="T447" t="s">
        <v>5479</v>
      </c>
      <c r="U447" s="31">
        <v>46205.586608796293</v>
      </c>
      <c r="AK447" s="14">
        <v>46205</v>
      </c>
      <c r="AL447" t="s">
        <v>5475</v>
      </c>
      <c r="AM447" s="31">
        <v>46205.613622685189</v>
      </c>
      <c r="AQ447" s="31">
        <v>46205.613622685189</v>
      </c>
      <c r="AR447" s="14">
        <v>46205</v>
      </c>
      <c r="AS447" t="s">
        <v>5475</v>
      </c>
      <c r="AT447" t="s">
        <v>5476</v>
      </c>
      <c r="AU447" t="s">
        <v>677</v>
      </c>
      <c r="AV447" s="14">
        <v>46205</v>
      </c>
      <c r="AW447" t="s">
        <v>5475</v>
      </c>
      <c r="AX447" s="31">
        <v>46205.613969907405</v>
      </c>
      <c r="AY447" s="14">
        <v>46205</v>
      </c>
      <c r="AZ447" t="s">
        <v>933</v>
      </c>
      <c r="BA447" s="31">
        <v>46205.626331018517</v>
      </c>
      <c r="BB447" s="14">
        <v>46205</v>
      </c>
      <c r="BC447" t="s">
        <v>4643</v>
      </c>
      <c r="BD447" s="31">
        <v>46205.655347222222</v>
      </c>
      <c r="BE447" s="14">
        <v>46205</v>
      </c>
      <c r="BF447" t="s">
        <v>942</v>
      </c>
      <c r="BG447" s="31">
        <v>46205.67559027778</v>
      </c>
      <c r="BH447" s="14">
        <v>46205</v>
      </c>
      <c r="BI447" t="s">
        <v>942</v>
      </c>
      <c r="BJ447" s="31">
        <v>46205.676585648151</v>
      </c>
      <c r="BW447" s="14">
        <v>46205</v>
      </c>
      <c r="BX447" t="s">
        <v>942</v>
      </c>
      <c r="BY447" s="31">
        <v>46205.697638888887</v>
      </c>
      <c r="BZ447" s="14">
        <v>46205</v>
      </c>
      <c r="CA447" t="s">
        <v>957</v>
      </c>
      <c r="CB447" s="31">
        <v>46205.717974537038</v>
      </c>
      <c r="CF447" s="14">
        <v>46205</v>
      </c>
      <c r="CG447" t="s">
        <v>5477</v>
      </c>
      <c r="CH447" s="31">
        <v>46205.736076388886</v>
      </c>
      <c r="CM447" s="4">
        <f t="shared" si="32"/>
        <v>46205.586608796293</v>
      </c>
      <c r="CN447">
        <f t="shared" si="33"/>
        <v>0</v>
      </c>
      <c r="CO447" t="str">
        <f>VLOOKUP(A447,Sheet1!$A$2:$B$221,2,0)</f>
        <v>East Zone</v>
      </c>
    </row>
    <row r="448" spans="1:93" x14ac:dyDescent="0.35">
      <c r="A448" t="s">
        <v>5472</v>
      </c>
      <c r="B448">
        <v>246</v>
      </c>
      <c r="C448" t="s">
        <v>9332</v>
      </c>
      <c r="D448" t="s">
        <v>678</v>
      </c>
      <c r="E448" t="s">
        <v>369</v>
      </c>
      <c r="F448" t="s">
        <v>370</v>
      </c>
      <c r="G448" t="s">
        <v>352</v>
      </c>
      <c r="H448" t="s">
        <v>12035</v>
      </c>
      <c r="I448">
        <v>77546</v>
      </c>
      <c r="J448" t="s">
        <v>5491</v>
      </c>
      <c r="K448" t="s">
        <v>5492</v>
      </c>
      <c r="L448" t="s">
        <v>4622</v>
      </c>
      <c r="M448" t="s">
        <v>12036</v>
      </c>
      <c r="N448">
        <v>45000</v>
      </c>
      <c r="O448" t="s">
        <v>4598</v>
      </c>
      <c r="P448" t="s">
        <v>4599</v>
      </c>
      <c r="Q448" t="s">
        <v>12037</v>
      </c>
      <c r="R448">
        <v>4878337338</v>
      </c>
      <c r="S448" s="14">
        <v>46210</v>
      </c>
      <c r="T448" t="s">
        <v>5477</v>
      </c>
      <c r="U448" s="31">
        <v>46210.429780092592</v>
      </c>
      <c r="AK448" s="14">
        <v>46210</v>
      </c>
      <c r="AL448" t="s">
        <v>5475</v>
      </c>
      <c r="AM448" s="31">
        <v>46210.461527777778</v>
      </c>
      <c r="AQ448" s="31">
        <v>46210.461527777778</v>
      </c>
      <c r="AR448" s="14">
        <v>46210</v>
      </c>
      <c r="AS448" t="s">
        <v>5475</v>
      </c>
      <c r="AT448" t="s">
        <v>5476</v>
      </c>
      <c r="AU448" t="s">
        <v>677</v>
      </c>
      <c r="AV448" s="14">
        <v>46210</v>
      </c>
      <c r="AW448" t="s">
        <v>5475</v>
      </c>
      <c r="AX448" s="31">
        <v>46210.461944444447</v>
      </c>
      <c r="AY448" s="14">
        <v>46210</v>
      </c>
      <c r="AZ448" t="s">
        <v>933</v>
      </c>
      <c r="BA448" s="31">
        <v>46210.476655092592</v>
      </c>
      <c r="BB448" s="14">
        <v>46210</v>
      </c>
      <c r="BC448" t="s">
        <v>4757</v>
      </c>
      <c r="BD448" s="31">
        <v>46210.513483796298</v>
      </c>
      <c r="BE448" s="14">
        <v>46210</v>
      </c>
      <c r="BF448" t="s">
        <v>942</v>
      </c>
      <c r="BG448" s="31">
        <v>46210.542847222219</v>
      </c>
      <c r="BH448" s="14">
        <v>46210</v>
      </c>
      <c r="BI448" t="s">
        <v>942</v>
      </c>
      <c r="BJ448" s="31">
        <v>46210.54351851852</v>
      </c>
      <c r="BW448" s="14">
        <v>46210</v>
      </c>
      <c r="BX448" t="s">
        <v>942</v>
      </c>
      <c r="BY448" s="31">
        <v>46210.561666666668</v>
      </c>
      <c r="BZ448" s="14">
        <v>46210</v>
      </c>
      <c r="CA448" t="s">
        <v>2404</v>
      </c>
      <c r="CB448" s="31">
        <v>46210.589641203704</v>
      </c>
      <c r="CF448" s="14">
        <v>46210</v>
      </c>
      <c r="CG448" t="s">
        <v>5477</v>
      </c>
      <c r="CH448" s="31">
        <v>46210.729166666664</v>
      </c>
      <c r="CM448" s="4">
        <f t="shared" si="32"/>
        <v>46210.429780092592</v>
      </c>
      <c r="CN448">
        <f t="shared" si="33"/>
        <v>0</v>
      </c>
      <c r="CO448" t="str">
        <f>VLOOKUP(A448,Sheet1!$A$2:$B$221,2,0)</f>
        <v>East Zone</v>
      </c>
    </row>
    <row r="449" spans="1:93" x14ac:dyDescent="0.35">
      <c r="A449" t="s">
        <v>5472</v>
      </c>
      <c r="B449">
        <v>246</v>
      </c>
      <c r="C449" t="s">
        <v>9332</v>
      </c>
      <c r="D449" t="s">
        <v>678</v>
      </c>
      <c r="E449" t="s">
        <v>369</v>
      </c>
      <c r="F449" t="s">
        <v>370</v>
      </c>
      <c r="G449" t="s">
        <v>352</v>
      </c>
      <c r="H449" t="s">
        <v>12038</v>
      </c>
      <c r="I449">
        <v>78806</v>
      </c>
      <c r="J449" t="s">
        <v>5497</v>
      </c>
      <c r="K449" t="s">
        <v>5498</v>
      </c>
      <c r="L449" t="s">
        <v>4622</v>
      </c>
      <c r="M449" t="s">
        <v>12039</v>
      </c>
      <c r="N449">
        <v>77000</v>
      </c>
      <c r="O449" t="s">
        <v>1025</v>
      </c>
      <c r="P449" t="s">
        <v>1026</v>
      </c>
      <c r="Q449" t="s">
        <v>12040</v>
      </c>
      <c r="R449">
        <v>3274061812</v>
      </c>
      <c r="S449" s="14">
        <v>46210</v>
      </c>
      <c r="T449" t="s">
        <v>5475</v>
      </c>
      <c r="U449" s="31">
        <v>46210.635243055556</v>
      </c>
      <c r="AK449" s="14">
        <v>46210</v>
      </c>
      <c r="AL449" t="s">
        <v>5475</v>
      </c>
      <c r="AM449" s="31">
        <v>46210.660173611112</v>
      </c>
      <c r="AQ449" s="31">
        <v>46210.660173611112</v>
      </c>
      <c r="AR449" s="14">
        <v>46210</v>
      </c>
      <c r="AS449" t="s">
        <v>5475</v>
      </c>
      <c r="AT449" t="s">
        <v>5476</v>
      </c>
      <c r="AU449" t="s">
        <v>677</v>
      </c>
      <c r="AV449" s="14">
        <v>46210</v>
      </c>
      <c r="AW449" t="s">
        <v>5475</v>
      </c>
      <c r="AX449" s="31">
        <v>46210.73541666667</v>
      </c>
      <c r="AY449" s="14">
        <v>46210</v>
      </c>
      <c r="AZ449" t="s">
        <v>933</v>
      </c>
      <c r="BA449" s="31">
        <v>46210.738981481481</v>
      </c>
      <c r="BB449" s="14">
        <v>46210</v>
      </c>
      <c r="BC449" t="s">
        <v>4663</v>
      </c>
      <c r="BD449" s="31">
        <v>46210.742361111108</v>
      </c>
      <c r="BE449" s="14">
        <v>46210</v>
      </c>
      <c r="BF449" t="s">
        <v>972</v>
      </c>
      <c r="BG449" s="31">
        <v>46210.812615740739</v>
      </c>
      <c r="BH449" s="14">
        <v>46210</v>
      </c>
      <c r="BI449" t="s">
        <v>943</v>
      </c>
      <c r="BJ449" s="31">
        <v>46210.851180555554</v>
      </c>
      <c r="BK449" s="14">
        <v>46210</v>
      </c>
      <c r="BL449" t="s">
        <v>972</v>
      </c>
      <c r="BM449" s="31">
        <v>46210.814016203702</v>
      </c>
      <c r="BW449" s="14">
        <v>46210</v>
      </c>
      <c r="BX449" t="s">
        <v>943</v>
      </c>
      <c r="BY449" s="31">
        <v>46210.856168981481</v>
      </c>
      <c r="BZ449" s="14">
        <v>46210</v>
      </c>
      <c r="CA449" t="s">
        <v>944</v>
      </c>
      <c r="CB449" s="31">
        <v>46210.862199074072</v>
      </c>
      <c r="CF449" s="14">
        <v>46210</v>
      </c>
      <c r="CG449" t="s">
        <v>5477</v>
      </c>
      <c r="CH449" s="31">
        <v>46210.882951388892</v>
      </c>
      <c r="CM449" s="4">
        <f t="shared" si="32"/>
        <v>46210.635243055556</v>
      </c>
      <c r="CN449">
        <f t="shared" si="33"/>
        <v>0</v>
      </c>
      <c r="CO449" t="str">
        <f>VLOOKUP(A449,Sheet1!$A$2:$B$221,2,0)</f>
        <v>East Zone</v>
      </c>
    </row>
    <row r="450" spans="1:93" x14ac:dyDescent="0.35">
      <c r="A450" t="s">
        <v>5472</v>
      </c>
      <c r="B450">
        <v>246</v>
      </c>
      <c r="C450" t="s">
        <v>9332</v>
      </c>
      <c r="D450" t="s">
        <v>678</v>
      </c>
      <c r="E450" t="s">
        <v>369</v>
      </c>
      <c r="F450" t="s">
        <v>370</v>
      </c>
      <c r="G450" t="s">
        <v>352</v>
      </c>
      <c r="H450" t="s">
        <v>4329</v>
      </c>
      <c r="I450">
        <v>88505</v>
      </c>
      <c r="J450" t="s">
        <v>4330</v>
      </c>
      <c r="K450" t="s">
        <v>4331</v>
      </c>
      <c r="L450" t="s">
        <v>4622</v>
      </c>
      <c r="M450" t="s">
        <v>5480</v>
      </c>
      <c r="N450">
        <v>77000</v>
      </c>
      <c r="O450" t="s">
        <v>1025</v>
      </c>
      <c r="P450" t="s">
        <v>1026</v>
      </c>
      <c r="Q450" t="s">
        <v>1789</v>
      </c>
      <c r="R450">
        <v>6689949938</v>
      </c>
      <c r="S450" s="14">
        <v>46205</v>
      </c>
      <c r="T450" t="s">
        <v>5481</v>
      </c>
      <c r="U450" s="31">
        <v>46205.60597222222</v>
      </c>
      <c r="AK450" s="14">
        <v>46205</v>
      </c>
      <c r="AL450" t="s">
        <v>5475</v>
      </c>
      <c r="AM450" s="31">
        <v>46205.719305555554</v>
      </c>
      <c r="AQ450" s="31">
        <v>46205.719305555554</v>
      </c>
      <c r="AR450" s="14">
        <v>46205</v>
      </c>
      <c r="AS450" t="s">
        <v>5475</v>
      </c>
      <c r="AT450" t="s">
        <v>5476</v>
      </c>
      <c r="AU450" t="s">
        <v>677</v>
      </c>
      <c r="AV450" s="14">
        <v>46205</v>
      </c>
      <c r="AW450" t="s">
        <v>5475</v>
      </c>
      <c r="AX450" s="31">
        <v>46205.746307870373</v>
      </c>
      <c r="AY450" s="14">
        <v>46205</v>
      </c>
      <c r="AZ450" t="s">
        <v>933</v>
      </c>
      <c r="BA450" s="31">
        <v>46205.752476851849</v>
      </c>
      <c r="BB450" s="14">
        <v>46205</v>
      </c>
      <c r="BC450" t="s">
        <v>4643</v>
      </c>
      <c r="BD450" s="31">
        <v>46205.755289351851</v>
      </c>
      <c r="BE450" s="14">
        <v>46205</v>
      </c>
      <c r="BF450" t="s">
        <v>937</v>
      </c>
      <c r="BG450" s="31">
        <v>46205.789305555554</v>
      </c>
      <c r="BH450" s="14">
        <v>46205</v>
      </c>
      <c r="BI450" t="s">
        <v>937</v>
      </c>
      <c r="BJ450" s="31">
        <v>46205.790405092594</v>
      </c>
      <c r="BW450" s="14">
        <v>46205</v>
      </c>
      <c r="BX450" t="s">
        <v>937</v>
      </c>
      <c r="BY450" s="31">
        <v>46205.798032407409</v>
      </c>
      <c r="BZ450" s="14">
        <v>46205</v>
      </c>
      <c r="CA450" t="s">
        <v>938</v>
      </c>
      <c r="CB450" s="31">
        <v>46205.807037037041</v>
      </c>
      <c r="CF450" s="14">
        <v>46206</v>
      </c>
      <c r="CG450" t="s">
        <v>5475</v>
      </c>
      <c r="CH450" s="31">
        <v>46206.618472222224</v>
      </c>
      <c r="CM450" s="4">
        <f t="shared" si="32"/>
        <v>46205.60597222222</v>
      </c>
      <c r="CN450">
        <f t="shared" si="33"/>
        <v>0</v>
      </c>
      <c r="CO450" t="str">
        <f>VLOOKUP(A450,Sheet1!$A$2:$B$221,2,0)</f>
        <v>East Zone</v>
      </c>
    </row>
    <row r="451" spans="1:93" x14ac:dyDescent="0.35">
      <c r="A451" t="s">
        <v>5472</v>
      </c>
      <c r="B451">
        <v>246</v>
      </c>
      <c r="C451" t="s">
        <v>9332</v>
      </c>
      <c r="D451" t="s">
        <v>678</v>
      </c>
      <c r="E451" t="s">
        <v>369</v>
      </c>
      <c r="F451" t="s">
        <v>370</v>
      </c>
      <c r="G451" t="s">
        <v>352</v>
      </c>
      <c r="H451" t="s">
        <v>12041</v>
      </c>
      <c r="I451">
        <v>98828</v>
      </c>
      <c r="J451" t="s">
        <v>4330</v>
      </c>
      <c r="K451" t="s">
        <v>4331</v>
      </c>
      <c r="L451" t="s">
        <v>4622</v>
      </c>
      <c r="M451" t="s">
        <v>12042</v>
      </c>
      <c r="N451">
        <v>70000</v>
      </c>
      <c r="O451" t="s">
        <v>1235</v>
      </c>
      <c r="P451" t="s">
        <v>1236</v>
      </c>
      <c r="Q451" t="s">
        <v>12043</v>
      </c>
      <c r="R451">
        <v>5163563352</v>
      </c>
      <c r="S451" s="14">
        <v>46209</v>
      </c>
      <c r="T451" t="s">
        <v>5481</v>
      </c>
      <c r="U451" s="31">
        <v>46209.612291666665</v>
      </c>
      <c r="AK451" s="14">
        <v>46210</v>
      </c>
      <c r="AL451" t="s">
        <v>5485</v>
      </c>
      <c r="AM451" s="31">
        <v>46210.42328703704</v>
      </c>
      <c r="AQ451" s="31">
        <v>46210.42328703704</v>
      </c>
      <c r="AR451" s="14">
        <v>46210</v>
      </c>
      <c r="AS451" t="s">
        <v>5485</v>
      </c>
      <c r="AT451" t="s">
        <v>370</v>
      </c>
      <c r="AU451" t="s">
        <v>678</v>
      </c>
      <c r="AV451" s="14">
        <v>46210</v>
      </c>
      <c r="AW451" t="s">
        <v>5475</v>
      </c>
      <c r="AX451" s="31">
        <v>46210.424270833333</v>
      </c>
      <c r="AY451" s="14">
        <v>46210</v>
      </c>
      <c r="AZ451" t="s">
        <v>933</v>
      </c>
      <c r="BA451" s="31">
        <v>46210.434537037036</v>
      </c>
      <c r="BB451" s="14">
        <v>46210</v>
      </c>
      <c r="BC451" t="s">
        <v>5362</v>
      </c>
      <c r="BD451" s="31">
        <v>46210.503900462965</v>
      </c>
      <c r="BE451" s="14">
        <v>46210</v>
      </c>
      <c r="BF451" t="s">
        <v>937</v>
      </c>
      <c r="BG451" s="31">
        <v>46210.583703703705</v>
      </c>
      <c r="BH451" s="14">
        <v>46210</v>
      </c>
      <c r="BI451" t="s">
        <v>937</v>
      </c>
      <c r="BJ451" s="31">
        <v>46210.769641203704</v>
      </c>
      <c r="BK451" s="14">
        <v>46210</v>
      </c>
      <c r="BL451" t="s">
        <v>937</v>
      </c>
      <c r="BM451" s="31">
        <v>46210.585266203707</v>
      </c>
      <c r="BW451" s="14">
        <v>46210</v>
      </c>
      <c r="BX451" t="s">
        <v>937</v>
      </c>
      <c r="BY451" s="31">
        <v>46210.780590277776</v>
      </c>
      <c r="BZ451" s="14">
        <v>46210</v>
      </c>
      <c r="CA451" t="s">
        <v>944</v>
      </c>
      <c r="CB451" s="31">
        <v>46210.792384259257</v>
      </c>
      <c r="CF451" s="14">
        <v>46210</v>
      </c>
      <c r="CG451" t="s">
        <v>5477</v>
      </c>
      <c r="CH451" s="31">
        <v>46210.871041666665</v>
      </c>
      <c r="CM451" s="4">
        <f t="shared" si="32"/>
        <v>46209.612291666665</v>
      </c>
      <c r="CN451">
        <f t="shared" si="33"/>
        <v>1</v>
      </c>
      <c r="CO451" t="str">
        <f>VLOOKUP(A451,Sheet1!$A$2:$B$221,2,0)</f>
        <v>East Zone</v>
      </c>
    </row>
    <row r="452" spans="1:93" x14ac:dyDescent="0.35">
      <c r="A452" t="s">
        <v>5472</v>
      </c>
      <c r="B452">
        <v>246</v>
      </c>
      <c r="C452" t="s">
        <v>9332</v>
      </c>
      <c r="D452" t="s">
        <v>678</v>
      </c>
      <c r="E452" t="s">
        <v>369</v>
      </c>
      <c r="F452" t="s">
        <v>370</v>
      </c>
      <c r="G452" t="s">
        <v>352</v>
      </c>
      <c r="H452" t="s">
        <v>5482</v>
      </c>
      <c r="I452">
        <v>123863</v>
      </c>
      <c r="J452" t="s">
        <v>4330</v>
      </c>
      <c r="K452" t="s">
        <v>4331</v>
      </c>
      <c r="L452" t="s">
        <v>4622</v>
      </c>
      <c r="M452" t="s">
        <v>5483</v>
      </c>
      <c r="N452">
        <v>90000</v>
      </c>
      <c r="O452" t="s">
        <v>978</v>
      </c>
      <c r="P452" t="s">
        <v>979</v>
      </c>
      <c r="Q452" t="s">
        <v>5484</v>
      </c>
      <c r="R452">
        <v>4397489463</v>
      </c>
      <c r="S452" s="14">
        <v>46204</v>
      </c>
      <c r="T452" t="s">
        <v>5481</v>
      </c>
      <c r="U452" s="31">
        <v>46204.360243055555</v>
      </c>
      <c r="AK452" s="14">
        <v>46204</v>
      </c>
      <c r="AL452" t="s">
        <v>5485</v>
      </c>
      <c r="AM452" s="31">
        <v>46204.410775462966</v>
      </c>
      <c r="AQ452" s="31">
        <v>46204.410775462966</v>
      </c>
      <c r="AR452" s="14">
        <v>46204</v>
      </c>
      <c r="AS452" t="s">
        <v>5485</v>
      </c>
      <c r="AT452" t="s">
        <v>370</v>
      </c>
      <c r="AU452" t="s">
        <v>678</v>
      </c>
      <c r="AV452" s="14">
        <v>46204</v>
      </c>
      <c r="AW452" t="s">
        <v>5475</v>
      </c>
      <c r="AX452" s="31">
        <v>46204.422118055554</v>
      </c>
      <c r="AY452" s="14">
        <v>46204</v>
      </c>
      <c r="AZ452" t="s">
        <v>933</v>
      </c>
      <c r="BA452" s="31">
        <v>46204.434872685182</v>
      </c>
      <c r="BB452" s="14">
        <v>46204</v>
      </c>
      <c r="BC452" t="s">
        <v>4716</v>
      </c>
      <c r="BD452" s="31">
        <v>46204.439675925925</v>
      </c>
      <c r="BE452" s="14">
        <v>46204</v>
      </c>
      <c r="BF452" t="s">
        <v>972</v>
      </c>
      <c r="BG452" s="31">
        <v>46204.452708333331</v>
      </c>
      <c r="BH452" s="14">
        <v>46204</v>
      </c>
      <c r="BI452" t="s">
        <v>972</v>
      </c>
      <c r="BJ452" s="31">
        <v>46204.453993055555</v>
      </c>
      <c r="BW452" s="14">
        <v>46204</v>
      </c>
      <c r="BX452" t="s">
        <v>972</v>
      </c>
      <c r="BY452" s="31">
        <v>46204.462210648147</v>
      </c>
      <c r="BZ452" s="14">
        <v>46204</v>
      </c>
      <c r="CA452" t="s">
        <v>944</v>
      </c>
      <c r="CB452" s="31">
        <v>46204.48673611111</v>
      </c>
      <c r="CF452" s="14">
        <v>46204</v>
      </c>
      <c r="CG452" t="s">
        <v>5477</v>
      </c>
      <c r="CH452" s="31">
        <v>46204.708738425928</v>
      </c>
      <c r="CM452" s="4">
        <f t="shared" si="32"/>
        <v>46204.360243055555</v>
      </c>
      <c r="CN452">
        <f t="shared" si="33"/>
        <v>0</v>
      </c>
      <c r="CO452" t="str">
        <f>VLOOKUP(A452,Sheet1!$A$2:$B$221,2,0)</f>
        <v>East Zone</v>
      </c>
    </row>
    <row r="453" spans="1:93" x14ac:dyDescent="0.35">
      <c r="A453" t="s">
        <v>5472</v>
      </c>
      <c r="B453">
        <v>246</v>
      </c>
      <c r="C453" t="s">
        <v>9332</v>
      </c>
      <c r="D453" t="s">
        <v>678</v>
      </c>
      <c r="E453" t="s">
        <v>369</v>
      </c>
      <c r="F453" t="s">
        <v>370</v>
      </c>
      <c r="G453" t="s">
        <v>352</v>
      </c>
      <c r="H453" t="s">
        <v>5486</v>
      </c>
      <c r="I453">
        <v>186458</v>
      </c>
      <c r="J453" t="s">
        <v>81</v>
      </c>
      <c r="K453" t="s">
        <v>5487</v>
      </c>
      <c r="L453" t="s">
        <v>4622</v>
      </c>
      <c r="M453" t="s">
        <v>5488</v>
      </c>
      <c r="N453">
        <v>77000</v>
      </c>
      <c r="O453" t="s">
        <v>1025</v>
      </c>
      <c r="P453" t="s">
        <v>1026</v>
      </c>
      <c r="Q453" t="s">
        <v>1131</v>
      </c>
      <c r="R453">
        <v>1796726735</v>
      </c>
      <c r="S453" s="14">
        <v>46206</v>
      </c>
      <c r="T453" t="s">
        <v>5489</v>
      </c>
      <c r="U453" s="31">
        <v>46206.455277777779</v>
      </c>
      <c r="AK453" s="14">
        <v>46206</v>
      </c>
      <c r="AL453" t="s">
        <v>5485</v>
      </c>
      <c r="AM453" s="31">
        <v>46206.516516203701</v>
      </c>
      <c r="AQ453" s="31">
        <v>46206.516516203701</v>
      </c>
      <c r="AR453" s="14">
        <v>46206</v>
      </c>
      <c r="AS453" t="s">
        <v>5485</v>
      </c>
      <c r="AT453" t="s">
        <v>370</v>
      </c>
      <c r="AU453" t="s">
        <v>678</v>
      </c>
      <c r="AV453" s="14">
        <v>46206</v>
      </c>
      <c r="AW453" t="s">
        <v>5475</v>
      </c>
      <c r="AX453" s="31">
        <v>46206.524004629631</v>
      </c>
      <c r="AY453" s="14">
        <v>46206</v>
      </c>
      <c r="AZ453" t="s">
        <v>933</v>
      </c>
      <c r="BA453" s="31">
        <v>46206.53324074074</v>
      </c>
      <c r="BB453" s="14">
        <v>46206</v>
      </c>
      <c r="BC453" t="s">
        <v>4663</v>
      </c>
      <c r="BD453" s="31">
        <v>46206.558854166666</v>
      </c>
      <c r="BE453" s="14">
        <v>46206</v>
      </c>
      <c r="BF453" t="s">
        <v>972</v>
      </c>
      <c r="BG453" s="31">
        <v>46206.619606481479</v>
      </c>
      <c r="BH453" s="14">
        <v>46206</v>
      </c>
      <c r="BI453" t="s">
        <v>972</v>
      </c>
      <c r="BJ453" s="31">
        <v>46206.621527777781</v>
      </c>
      <c r="BW453" s="14">
        <v>46206</v>
      </c>
      <c r="BX453" t="s">
        <v>972</v>
      </c>
      <c r="BY453" s="31">
        <v>46206.628379629627</v>
      </c>
      <c r="BZ453" s="14">
        <v>46206</v>
      </c>
      <c r="CA453" t="s">
        <v>944</v>
      </c>
      <c r="CB453" s="31">
        <v>46206.637719907405</v>
      </c>
      <c r="CF453" s="14">
        <v>46206</v>
      </c>
      <c r="CG453" t="s">
        <v>5475</v>
      </c>
      <c r="CH453" s="31">
        <v>46206.697905092595</v>
      </c>
      <c r="CM453" s="4">
        <f t="shared" si="32"/>
        <v>46206.455277777779</v>
      </c>
      <c r="CN453">
        <f t="shared" si="33"/>
        <v>0</v>
      </c>
      <c r="CO453" t="str">
        <f>VLOOKUP(A453,Sheet1!$A$2:$B$221,2,0)</f>
        <v>East Zone</v>
      </c>
    </row>
    <row r="454" spans="1:93" x14ac:dyDescent="0.35">
      <c r="A454" t="s">
        <v>5472</v>
      </c>
      <c r="B454">
        <v>246</v>
      </c>
      <c r="C454" t="s">
        <v>9332</v>
      </c>
      <c r="D454" t="s">
        <v>678</v>
      </c>
      <c r="E454" t="s">
        <v>369</v>
      </c>
      <c r="F454" t="s">
        <v>370</v>
      </c>
      <c r="G454" t="s">
        <v>352</v>
      </c>
      <c r="H454" t="s">
        <v>5490</v>
      </c>
      <c r="I454">
        <v>292326</v>
      </c>
      <c r="J454" t="s">
        <v>5491</v>
      </c>
      <c r="K454" t="s">
        <v>5492</v>
      </c>
      <c r="L454" t="s">
        <v>4622</v>
      </c>
      <c r="M454" t="s">
        <v>5493</v>
      </c>
      <c r="N454">
        <v>45000</v>
      </c>
      <c r="O454" t="s">
        <v>4598</v>
      </c>
      <c r="P454" t="s">
        <v>4599</v>
      </c>
      <c r="Q454" t="s">
        <v>5494</v>
      </c>
      <c r="R454">
        <v>6193108072</v>
      </c>
      <c r="S454" s="14">
        <v>46205</v>
      </c>
      <c r="T454" t="s">
        <v>5495</v>
      </c>
      <c r="U454" s="31">
        <v>46205.717013888891</v>
      </c>
      <c r="AK454" s="14">
        <v>46206</v>
      </c>
      <c r="AL454" t="s">
        <v>5475</v>
      </c>
      <c r="AM454" s="31">
        <v>46206.433333333334</v>
      </c>
      <c r="AQ454" s="31">
        <v>46206.433333333334</v>
      </c>
      <c r="AR454" s="14">
        <v>46206</v>
      </c>
      <c r="AS454" t="s">
        <v>5475</v>
      </c>
      <c r="AT454" t="s">
        <v>5476</v>
      </c>
      <c r="AU454" t="s">
        <v>677</v>
      </c>
      <c r="AV454" s="14">
        <v>46206</v>
      </c>
      <c r="AW454" t="s">
        <v>5475</v>
      </c>
      <c r="AX454" s="31">
        <v>46206.433703703704</v>
      </c>
      <c r="AY454" s="14">
        <v>46206</v>
      </c>
      <c r="AZ454" t="s">
        <v>933</v>
      </c>
      <c r="BA454" s="31">
        <v>46206.440671296295</v>
      </c>
      <c r="BB454" s="14">
        <v>46206</v>
      </c>
      <c r="BC454" t="s">
        <v>4676</v>
      </c>
      <c r="BD454" s="31">
        <v>46206.458865740744</v>
      </c>
      <c r="BE454" s="14">
        <v>46206</v>
      </c>
      <c r="BF454" t="s">
        <v>942</v>
      </c>
      <c r="BG454" s="31">
        <v>46206.49077546296</v>
      </c>
      <c r="BH454" s="14">
        <v>46206</v>
      </c>
      <c r="BI454" t="s">
        <v>942</v>
      </c>
      <c r="BJ454" s="31">
        <v>46206.491701388892</v>
      </c>
      <c r="BW454" s="14">
        <v>46206</v>
      </c>
      <c r="BX454" t="s">
        <v>942</v>
      </c>
      <c r="BY454" s="31">
        <v>46206.499131944445</v>
      </c>
      <c r="BZ454" s="14">
        <v>46206</v>
      </c>
      <c r="CA454" t="s">
        <v>944</v>
      </c>
      <c r="CB454" s="31">
        <v>46206.517013888886</v>
      </c>
      <c r="CF454" s="14">
        <v>46206</v>
      </c>
      <c r="CG454" t="s">
        <v>5475</v>
      </c>
      <c r="CH454" s="31">
        <v>46206.772928240738</v>
      </c>
      <c r="CM454" s="4">
        <f t="shared" si="32"/>
        <v>46205.717013888891</v>
      </c>
      <c r="CN454">
        <f t="shared" si="33"/>
        <v>1</v>
      </c>
      <c r="CO454" t="str">
        <f>VLOOKUP(A454,Sheet1!$A$2:$B$221,2,0)</f>
        <v>East Zone</v>
      </c>
    </row>
    <row r="455" spans="1:93" x14ac:dyDescent="0.35">
      <c r="A455" t="s">
        <v>5472</v>
      </c>
      <c r="B455">
        <v>246</v>
      </c>
      <c r="C455" t="s">
        <v>9332</v>
      </c>
      <c r="D455" t="s">
        <v>678</v>
      </c>
      <c r="E455" t="s">
        <v>369</v>
      </c>
      <c r="F455" t="s">
        <v>370</v>
      </c>
      <c r="G455" t="s">
        <v>352</v>
      </c>
      <c r="H455" t="s">
        <v>12044</v>
      </c>
      <c r="I455">
        <v>397167</v>
      </c>
      <c r="J455" t="s">
        <v>5497</v>
      </c>
      <c r="K455" t="s">
        <v>5498</v>
      </c>
      <c r="L455" t="s">
        <v>4622</v>
      </c>
      <c r="M455" t="s">
        <v>12045</v>
      </c>
      <c r="N455">
        <v>45000</v>
      </c>
      <c r="O455" t="s">
        <v>4598</v>
      </c>
      <c r="P455" t="s">
        <v>4599</v>
      </c>
      <c r="Q455" t="s">
        <v>6274</v>
      </c>
      <c r="R455">
        <v>2563816163</v>
      </c>
      <c r="S455" s="14">
        <v>46209</v>
      </c>
      <c r="T455" t="s">
        <v>5501</v>
      </c>
      <c r="U455" s="31">
        <v>46209.420046296298</v>
      </c>
      <c r="AK455" s="14">
        <v>46210</v>
      </c>
      <c r="AL455" t="s">
        <v>5475</v>
      </c>
      <c r="AM455" s="31">
        <v>46210.382407407407</v>
      </c>
      <c r="AQ455" s="31">
        <v>46210.382407407407</v>
      </c>
      <c r="AR455" s="14">
        <v>46210</v>
      </c>
      <c r="AS455" t="s">
        <v>5475</v>
      </c>
      <c r="AT455" t="s">
        <v>5476</v>
      </c>
      <c r="AU455" t="s">
        <v>677</v>
      </c>
      <c r="AV455" s="14">
        <v>46210</v>
      </c>
      <c r="AW455" t="s">
        <v>5475</v>
      </c>
      <c r="AX455" s="31">
        <v>46210.391053240739</v>
      </c>
      <c r="AY455" s="14">
        <v>46210</v>
      </c>
      <c r="AZ455" t="s">
        <v>933</v>
      </c>
      <c r="BA455" s="31">
        <v>46210.404618055552</v>
      </c>
      <c r="BB455" s="14">
        <v>46210</v>
      </c>
      <c r="BC455" t="s">
        <v>4643</v>
      </c>
      <c r="BD455" s="31">
        <v>46210.444201388891</v>
      </c>
      <c r="BE455" s="14">
        <v>46210</v>
      </c>
      <c r="BF455" t="s">
        <v>972</v>
      </c>
      <c r="BG455" s="31">
        <v>46210.47452546296</v>
      </c>
      <c r="BH455" s="14">
        <v>46210</v>
      </c>
      <c r="BI455" t="s">
        <v>972</v>
      </c>
      <c r="BJ455" s="31">
        <v>46210.476840277777</v>
      </c>
      <c r="BW455" s="14">
        <v>46210</v>
      </c>
      <c r="BX455" t="s">
        <v>972</v>
      </c>
      <c r="BY455" s="31">
        <v>46210.480324074073</v>
      </c>
      <c r="BZ455" s="14">
        <v>46210</v>
      </c>
      <c r="CA455" t="s">
        <v>957</v>
      </c>
      <c r="CB455" s="31">
        <v>46210.533506944441</v>
      </c>
      <c r="CF455" s="14">
        <v>46210</v>
      </c>
      <c r="CG455" t="s">
        <v>5477</v>
      </c>
      <c r="CH455" s="31">
        <v>46210.681875000002</v>
      </c>
      <c r="CM455" s="4">
        <f t="shared" si="32"/>
        <v>46209.420046296298</v>
      </c>
      <c r="CN455">
        <f t="shared" si="33"/>
        <v>1</v>
      </c>
      <c r="CO455" t="str">
        <f>VLOOKUP(A455,Sheet1!$A$2:$B$221,2,0)</f>
        <v>East Zone</v>
      </c>
    </row>
    <row r="456" spans="1:93" x14ac:dyDescent="0.35">
      <c r="A456" t="s">
        <v>5472</v>
      </c>
      <c r="B456">
        <v>246</v>
      </c>
      <c r="C456" t="s">
        <v>9332</v>
      </c>
      <c r="D456" t="s">
        <v>678</v>
      </c>
      <c r="E456" t="s">
        <v>369</v>
      </c>
      <c r="F456" t="s">
        <v>370</v>
      </c>
      <c r="G456" t="s">
        <v>352</v>
      </c>
      <c r="H456" t="s">
        <v>5496</v>
      </c>
      <c r="I456">
        <v>419555</v>
      </c>
      <c r="J456" t="s">
        <v>5497</v>
      </c>
      <c r="K456" t="s">
        <v>5498</v>
      </c>
      <c r="L456" t="s">
        <v>4622</v>
      </c>
      <c r="M456" t="s">
        <v>5499</v>
      </c>
      <c r="N456">
        <v>77000</v>
      </c>
      <c r="O456" t="s">
        <v>1025</v>
      </c>
      <c r="P456" t="s">
        <v>1026</v>
      </c>
      <c r="Q456" t="s">
        <v>5500</v>
      </c>
      <c r="R456">
        <v>3011160925</v>
      </c>
      <c r="S456" s="14">
        <v>46204</v>
      </c>
      <c r="T456" t="s">
        <v>5501</v>
      </c>
      <c r="U456" s="31">
        <v>46204.549247685187</v>
      </c>
      <c r="AK456" s="14">
        <v>46204</v>
      </c>
      <c r="AL456" t="s">
        <v>5475</v>
      </c>
      <c r="AM456" s="31">
        <v>46204.57576388889</v>
      </c>
      <c r="AQ456" s="31">
        <v>46204.57576388889</v>
      </c>
      <c r="AR456" s="14">
        <v>46204</v>
      </c>
      <c r="AS456" t="s">
        <v>5475</v>
      </c>
      <c r="AT456" t="s">
        <v>5476</v>
      </c>
      <c r="AU456" t="s">
        <v>677</v>
      </c>
      <c r="AV456" s="14">
        <v>46204</v>
      </c>
      <c r="AW456" t="s">
        <v>5475</v>
      </c>
      <c r="AX456" s="31">
        <v>46204.57613425926</v>
      </c>
      <c r="AY456" s="14">
        <v>46204</v>
      </c>
      <c r="AZ456" t="s">
        <v>933</v>
      </c>
      <c r="BA456" s="31">
        <v>46204.578541666669</v>
      </c>
      <c r="BB456" s="14">
        <v>46204</v>
      </c>
      <c r="BC456" t="s">
        <v>4701</v>
      </c>
      <c r="BD456" s="31">
        <v>46204.585023148145</v>
      </c>
      <c r="BE456" s="14">
        <v>46204</v>
      </c>
      <c r="BF456" t="s">
        <v>937</v>
      </c>
      <c r="BG456" s="31">
        <v>46204.628622685188</v>
      </c>
      <c r="BH456" s="14">
        <v>46204</v>
      </c>
      <c r="BI456" t="s">
        <v>937</v>
      </c>
      <c r="BJ456" s="31">
        <v>46204.63003472222</v>
      </c>
      <c r="BW456" s="14">
        <v>46204</v>
      </c>
      <c r="BX456" t="s">
        <v>937</v>
      </c>
      <c r="BY456" s="31">
        <v>46204.64398148148</v>
      </c>
      <c r="BZ456" s="14">
        <v>46204</v>
      </c>
      <c r="CA456" t="s">
        <v>944</v>
      </c>
      <c r="CB456" s="31">
        <v>46204.646631944444</v>
      </c>
      <c r="CF456" s="14">
        <v>46205</v>
      </c>
      <c r="CG456" t="s">
        <v>5477</v>
      </c>
      <c r="CH456" s="31">
        <v>46205.654791666668</v>
      </c>
      <c r="CM456" s="4">
        <f t="shared" si="32"/>
        <v>46204.549247685187</v>
      </c>
      <c r="CN456">
        <f t="shared" si="33"/>
        <v>0</v>
      </c>
      <c r="CO456" t="str">
        <f>VLOOKUP(A456,Sheet1!$A$2:$B$221,2,0)</f>
        <v>East Zone</v>
      </c>
    </row>
    <row r="457" spans="1:93" x14ac:dyDescent="0.35">
      <c r="A457" t="s">
        <v>5472</v>
      </c>
      <c r="B457">
        <v>246</v>
      </c>
      <c r="C457" t="s">
        <v>9332</v>
      </c>
      <c r="D457" t="s">
        <v>678</v>
      </c>
      <c r="E457" t="s">
        <v>369</v>
      </c>
      <c r="F457" t="s">
        <v>370</v>
      </c>
      <c r="G457" t="s">
        <v>352</v>
      </c>
      <c r="H457" t="s">
        <v>12046</v>
      </c>
      <c r="I457">
        <v>586389</v>
      </c>
      <c r="J457" t="s">
        <v>81</v>
      </c>
      <c r="K457" t="s">
        <v>5487</v>
      </c>
      <c r="L457" t="s">
        <v>4622</v>
      </c>
      <c r="M457" t="s">
        <v>12047</v>
      </c>
      <c r="N457">
        <v>77000</v>
      </c>
      <c r="O457" t="s">
        <v>1025</v>
      </c>
      <c r="P457" t="s">
        <v>1026</v>
      </c>
      <c r="Q457" t="s">
        <v>9906</v>
      </c>
      <c r="R457">
        <v>9108580809</v>
      </c>
      <c r="S457" s="14">
        <v>46210</v>
      </c>
      <c r="T457" t="s">
        <v>5477</v>
      </c>
      <c r="U457" s="31">
        <v>46210.582627314812</v>
      </c>
      <c r="AK457" s="14">
        <v>46210</v>
      </c>
      <c r="AL457" t="s">
        <v>5475</v>
      </c>
      <c r="AM457" s="31">
        <v>46210.609594907408</v>
      </c>
      <c r="AQ457" s="31">
        <v>46210.609594907408</v>
      </c>
      <c r="AR457" s="14">
        <v>46210</v>
      </c>
      <c r="AS457" t="s">
        <v>5475</v>
      </c>
      <c r="AT457" t="s">
        <v>5476</v>
      </c>
      <c r="AU457" t="s">
        <v>677</v>
      </c>
      <c r="AV457" s="14">
        <v>46210</v>
      </c>
      <c r="AW457" t="s">
        <v>5475</v>
      </c>
      <c r="AX457" s="31">
        <v>46210.610335648147</v>
      </c>
      <c r="AY457" s="14">
        <v>46210</v>
      </c>
      <c r="AZ457" t="s">
        <v>933</v>
      </c>
      <c r="BA457" s="31">
        <v>46210.61378472222</v>
      </c>
      <c r="BB457" s="14">
        <v>46210</v>
      </c>
      <c r="BC457" t="s">
        <v>4633</v>
      </c>
      <c r="BD457" s="31">
        <v>46210.682233796295</v>
      </c>
      <c r="BE457" s="14">
        <v>46210</v>
      </c>
      <c r="BF457" t="s">
        <v>942</v>
      </c>
      <c r="BG457" s="31">
        <v>46210.750231481485</v>
      </c>
      <c r="BH457" s="14">
        <v>46210</v>
      </c>
      <c r="BI457" t="s">
        <v>942</v>
      </c>
      <c r="BJ457" s="31">
        <v>46210.751215277778</v>
      </c>
      <c r="BW457" s="14">
        <v>46210</v>
      </c>
      <c r="BX457" t="s">
        <v>942</v>
      </c>
      <c r="BY457" s="31">
        <v>46210.772962962961</v>
      </c>
      <c r="BZ457" s="14">
        <v>46210</v>
      </c>
      <c r="CA457" t="s">
        <v>944</v>
      </c>
      <c r="CB457" s="31">
        <v>46210.783842592595</v>
      </c>
      <c r="CM457" s="4">
        <f t="shared" si="32"/>
        <v>46210.582627314812</v>
      </c>
      <c r="CN457">
        <f t="shared" si="33"/>
        <v>0</v>
      </c>
      <c r="CO457" t="str">
        <f>VLOOKUP(A457,Sheet1!$A$2:$B$221,2,0)</f>
        <v>East Zone</v>
      </c>
    </row>
    <row r="458" spans="1:93" x14ac:dyDescent="0.35">
      <c r="A458" t="s">
        <v>5472</v>
      </c>
      <c r="B458">
        <v>246</v>
      </c>
      <c r="C458" t="s">
        <v>9332</v>
      </c>
      <c r="D458" t="s">
        <v>678</v>
      </c>
      <c r="E458" t="s">
        <v>369</v>
      </c>
      <c r="F458" t="s">
        <v>370</v>
      </c>
      <c r="G458" t="s">
        <v>352</v>
      </c>
      <c r="H458" t="s">
        <v>5502</v>
      </c>
      <c r="I458">
        <v>596598</v>
      </c>
      <c r="J458" t="s">
        <v>4330</v>
      </c>
      <c r="K458" t="s">
        <v>4331</v>
      </c>
      <c r="L458" t="s">
        <v>4622</v>
      </c>
      <c r="M458" t="s">
        <v>5503</v>
      </c>
      <c r="N458">
        <v>45000</v>
      </c>
      <c r="O458" t="s">
        <v>4598</v>
      </c>
      <c r="P458" t="s">
        <v>4599</v>
      </c>
      <c r="Q458" t="s">
        <v>2980</v>
      </c>
      <c r="R458">
        <v>3465141778</v>
      </c>
      <c r="S458" s="14">
        <v>46206</v>
      </c>
      <c r="T458" t="s">
        <v>5475</v>
      </c>
      <c r="U458" s="31">
        <v>46206.715601851851</v>
      </c>
      <c r="AK458" s="14">
        <v>46206</v>
      </c>
      <c r="AL458" t="s">
        <v>5475</v>
      </c>
      <c r="AM458" s="31">
        <v>46206.744386574072</v>
      </c>
      <c r="AQ458" s="31">
        <v>46206.744386574072</v>
      </c>
      <c r="AR458" s="14">
        <v>46206</v>
      </c>
      <c r="AS458" t="s">
        <v>5475</v>
      </c>
      <c r="AT458" t="s">
        <v>5476</v>
      </c>
      <c r="AU458" t="s">
        <v>677</v>
      </c>
      <c r="AV458" s="14">
        <v>46206</v>
      </c>
      <c r="AW458" t="s">
        <v>5475</v>
      </c>
      <c r="AX458" s="31">
        <v>46206.744745370372</v>
      </c>
      <c r="AY458" s="14">
        <v>46206</v>
      </c>
      <c r="AZ458" t="s">
        <v>933</v>
      </c>
      <c r="BA458" s="31">
        <v>46206.746504629627</v>
      </c>
      <c r="BB458" s="14">
        <v>46206</v>
      </c>
      <c r="BC458" t="s">
        <v>4643</v>
      </c>
      <c r="BD458" s="31">
        <v>46206.761874999997</v>
      </c>
      <c r="BE458" s="14">
        <v>46206</v>
      </c>
      <c r="BF458" t="s">
        <v>937</v>
      </c>
      <c r="BG458" s="31">
        <v>46206.774363425924</v>
      </c>
      <c r="BH458" s="14">
        <v>46206</v>
      </c>
      <c r="BI458" t="s">
        <v>937</v>
      </c>
      <c r="BJ458" s="31">
        <v>46206.775949074072</v>
      </c>
      <c r="BW458" s="14">
        <v>46206</v>
      </c>
      <c r="BX458" t="s">
        <v>937</v>
      </c>
      <c r="BY458" s="31">
        <v>46206.788217592592</v>
      </c>
      <c r="BZ458" s="14">
        <v>46206</v>
      </c>
      <c r="CA458" t="s">
        <v>938</v>
      </c>
      <c r="CB458" s="31">
        <v>46206.79241898148</v>
      </c>
      <c r="CF458" s="14">
        <v>46206</v>
      </c>
      <c r="CG458" t="s">
        <v>5477</v>
      </c>
      <c r="CH458" s="31">
        <v>46206.855787037035</v>
      </c>
      <c r="CM458" s="4">
        <f t="shared" si="32"/>
        <v>46206.715601851851</v>
      </c>
      <c r="CN458">
        <f t="shared" si="33"/>
        <v>0</v>
      </c>
      <c r="CO458" t="str">
        <f>VLOOKUP(A458,Sheet1!$A$2:$B$221,2,0)</f>
        <v>East Zone</v>
      </c>
    </row>
    <row r="459" spans="1:93" x14ac:dyDescent="0.35">
      <c r="A459" t="s">
        <v>5472</v>
      </c>
      <c r="B459">
        <v>246</v>
      </c>
      <c r="C459" t="s">
        <v>9332</v>
      </c>
      <c r="D459" t="s">
        <v>678</v>
      </c>
      <c r="E459" t="s">
        <v>369</v>
      </c>
      <c r="F459" t="s">
        <v>370</v>
      </c>
      <c r="G459" t="s">
        <v>352</v>
      </c>
      <c r="H459" t="s">
        <v>12048</v>
      </c>
      <c r="I459">
        <v>602097</v>
      </c>
      <c r="J459" t="s">
        <v>81</v>
      </c>
      <c r="K459" t="s">
        <v>5487</v>
      </c>
      <c r="L459" t="s">
        <v>4622</v>
      </c>
      <c r="M459" t="s">
        <v>12049</v>
      </c>
      <c r="N459">
        <v>45000</v>
      </c>
      <c r="O459" t="s">
        <v>4598</v>
      </c>
      <c r="P459" t="s">
        <v>4599</v>
      </c>
      <c r="Q459" t="s">
        <v>6361</v>
      </c>
      <c r="R459">
        <v>4737531603</v>
      </c>
      <c r="S459" s="14">
        <v>46209</v>
      </c>
      <c r="T459" t="s">
        <v>5489</v>
      </c>
      <c r="U459" s="31">
        <v>46209.598599537036</v>
      </c>
      <c r="AK459" s="14">
        <v>46210</v>
      </c>
      <c r="AL459" t="s">
        <v>5485</v>
      </c>
      <c r="AM459" s="31">
        <v>46210.384259259263</v>
      </c>
      <c r="AQ459" s="31">
        <v>46210.384259259263</v>
      </c>
      <c r="AR459" s="14">
        <v>46210</v>
      </c>
      <c r="AS459" t="s">
        <v>5485</v>
      </c>
      <c r="AT459" t="s">
        <v>370</v>
      </c>
      <c r="AU459" t="s">
        <v>678</v>
      </c>
      <c r="AV459" s="14">
        <v>46210</v>
      </c>
      <c r="AW459" t="s">
        <v>5475</v>
      </c>
      <c r="AX459" s="31">
        <v>46210.440486111111</v>
      </c>
      <c r="AY459" s="14">
        <v>46210</v>
      </c>
      <c r="AZ459" t="s">
        <v>933</v>
      </c>
      <c r="BA459" s="31">
        <v>46210.461423611108</v>
      </c>
      <c r="BB459" s="14">
        <v>46210</v>
      </c>
      <c r="BC459" t="s">
        <v>4633</v>
      </c>
      <c r="BD459" s="31">
        <v>46210.493449074071</v>
      </c>
      <c r="BE459" s="14">
        <v>46210</v>
      </c>
      <c r="BF459" t="s">
        <v>973</v>
      </c>
      <c r="BG459" s="31">
        <v>46210.543449074074</v>
      </c>
      <c r="BH459" s="14">
        <v>46210</v>
      </c>
      <c r="BI459" t="s">
        <v>973</v>
      </c>
      <c r="BJ459" s="31">
        <v>46210.544965277775</v>
      </c>
      <c r="BW459" s="14">
        <v>46210</v>
      </c>
      <c r="BX459" t="s">
        <v>973</v>
      </c>
      <c r="BY459" s="31">
        <v>46210.560520833336</v>
      </c>
      <c r="BZ459" s="14">
        <v>46210</v>
      </c>
      <c r="CA459" t="s">
        <v>2404</v>
      </c>
      <c r="CB459" s="31">
        <v>46210.590081018519</v>
      </c>
      <c r="CF459" s="14">
        <v>46210</v>
      </c>
      <c r="CG459" t="s">
        <v>5477</v>
      </c>
      <c r="CH459" s="31">
        <v>46210.708854166667</v>
      </c>
      <c r="CM459" s="4">
        <f t="shared" si="32"/>
        <v>46209.598599537036</v>
      </c>
      <c r="CN459">
        <f t="shared" si="33"/>
        <v>1</v>
      </c>
      <c r="CO459" t="str">
        <f>VLOOKUP(A459,Sheet1!$A$2:$B$221,2,0)</f>
        <v>East Zone</v>
      </c>
    </row>
    <row r="460" spans="1:93" x14ac:dyDescent="0.35">
      <c r="A460" t="s">
        <v>5472</v>
      </c>
      <c r="B460">
        <v>246</v>
      </c>
      <c r="C460" t="s">
        <v>9332</v>
      </c>
      <c r="D460" t="s">
        <v>678</v>
      </c>
      <c r="E460" t="s">
        <v>369</v>
      </c>
      <c r="F460" t="s">
        <v>370</v>
      </c>
      <c r="G460" t="s">
        <v>352</v>
      </c>
      <c r="H460" t="s">
        <v>10154</v>
      </c>
      <c r="I460">
        <v>761021</v>
      </c>
      <c r="J460" t="s">
        <v>5491</v>
      </c>
      <c r="K460" t="s">
        <v>5492</v>
      </c>
      <c r="L460" t="s">
        <v>4622</v>
      </c>
      <c r="M460" t="s">
        <v>10155</v>
      </c>
      <c r="N460">
        <v>90000</v>
      </c>
      <c r="O460" t="s">
        <v>978</v>
      </c>
      <c r="P460" t="s">
        <v>979</v>
      </c>
      <c r="Q460" t="s">
        <v>10156</v>
      </c>
      <c r="R460">
        <v>6528886057</v>
      </c>
      <c r="S460" s="14">
        <v>46209</v>
      </c>
      <c r="T460" t="s">
        <v>5495</v>
      </c>
      <c r="U460" s="31">
        <v>46209.483275462961</v>
      </c>
      <c r="AK460" s="14">
        <v>46209</v>
      </c>
      <c r="AL460" t="s">
        <v>5485</v>
      </c>
      <c r="AM460" s="31">
        <v>46209.545138888891</v>
      </c>
      <c r="AQ460" s="31">
        <v>46209.545138888891</v>
      </c>
      <c r="AR460" s="14">
        <v>46209</v>
      </c>
      <c r="AS460" t="s">
        <v>5485</v>
      </c>
      <c r="AT460" t="s">
        <v>370</v>
      </c>
      <c r="AU460" t="s">
        <v>678</v>
      </c>
      <c r="AV460" s="14">
        <v>46210</v>
      </c>
      <c r="AW460" t="s">
        <v>5475</v>
      </c>
      <c r="AX460" s="31">
        <v>46210.512002314812</v>
      </c>
      <c r="AY460" s="14">
        <v>46210</v>
      </c>
      <c r="AZ460" t="s">
        <v>933</v>
      </c>
      <c r="BA460" s="31">
        <v>46210.518321759257</v>
      </c>
      <c r="BB460" s="14">
        <v>46210</v>
      </c>
      <c r="BC460" t="s">
        <v>4716</v>
      </c>
      <c r="BD460" s="31">
        <v>46210.537511574075</v>
      </c>
      <c r="BE460" s="14">
        <v>46210</v>
      </c>
      <c r="BF460" t="s">
        <v>942</v>
      </c>
      <c r="BG460" s="31">
        <v>46210.62290509259</v>
      </c>
      <c r="BH460" s="14">
        <v>46210</v>
      </c>
      <c r="BI460" t="s">
        <v>942</v>
      </c>
      <c r="BJ460" s="31">
        <v>46210.624166666668</v>
      </c>
      <c r="BW460" s="14">
        <v>46210</v>
      </c>
      <c r="BX460" t="s">
        <v>942</v>
      </c>
      <c r="BY460" s="31">
        <v>46210.644421296296</v>
      </c>
      <c r="BZ460" s="14">
        <v>46210</v>
      </c>
      <c r="CA460" t="s">
        <v>944</v>
      </c>
      <c r="CB460" s="31">
        <v>46210.655706018515</v>
      </c>
      <c r="CF460" s="14">
        <v>46210</v>
      </c>
      <c r="CG460" t="s">
        <v>5477</v>
      </c>
      <c r="CH460" s="31">
        <v>46210.698969907404</v>
      </c>
      <c r="CM460" s="4">
        <f t="shared" si="32"/>
        <v>46209.483275462961</v>
      </c>
      <c r="CN460">
        <f t="shared" si="33"/>
        <v>0</v>
      </c>
      <c r="CO460" t="str">
        <f>VLOOKUP(A460,Sheet1!$A$2:$B$221,2,0)</f>
        <v>East Zone</v>
      </c>
    </row>
    <row r="461" spans="1:93" x14ac:dyDescent="0.35">
      <c r="A461" t="s">
        <v>5504</v>
      </c>
      <c r="B461">
        <v>248</v>
      </c>
      <c r="C461" t="s">
        <v>9332</v>
      </c>
      <c r="D461" t="s">
        <v>678</v>
      </c>
      <c r="E461" t="s">
        <v>574</v>
      </c>
      <c r="F461" t="s">
        <v>575</v>
      </c>
      <c r="G461" t="s">
        <v>552</v>
      </c>
      <c r="H461" t="s">
        <v>5505</v>
      </c>
      <c r="I461">
        <v>79731</v>
      </c>
      <c r="J461" t="s">
        <v>4326</v>
      </c>
      <c r="K461" t="s">
        <v>4382</v>
      </c>
      <c r="L461" t="s">
        <v>4622</v>
      </c>
      <c r="M461" t="s">
        <v>5506</v>
      </c>
      <c r="N461">
        <v>90000</v>
      </c>
      <c r="O461" t="s">
        <v>931</v>
      </c>
      <c r="P461" t="s">
        <v>932</v>
      </c>
      <c r="Q461" t="s">
        <v>5507</v>
      </c>
      <c r="R461">
        <v>5464936981</v>
      </c>
      <c r="S461" s="14">
        <v>46204</v>
      </c>
      <c r="T461" t="s">
        <v>5508</v>
      </c>
      <c r="U461" s="31">
        <v>46204.427719907406</v>
      </c>
      <c r="AK461" s="14">
        <v>46204</v>
      </c>
      <c r="AL461" t="s">
        <v>1062</v>
      </c>
      <c r="AM461" s="31">
        <v>46204.521215277775</v>
      </c>
      <c r="AQ461" s="31">
        <v>46204.521215277775</v>
      </c>
      <c r="AR461" s="14">
        <v>46204</v>
      </c>
      <c r="AS461" t="s">
        <v>1062</v>
      </c>
      <c r="AT461" t="s">
        <v>575</v>
      </c>
      <c r="AU461" t="s">
        <v>678</v>
      </c>
      <c r="AV461" s="14">
        <v>46204</v>
      </c>
      <c r="AW461" t="s">
        <v>1063</v>
      </c>
      <c r="AX461" s="31">
        <v>46204.53020833333</v>
      </c>
      <c r="AY461" s="14">
        <v>46204</v>
      </c>
      <c r="AZ461" t="s">
        <v>933</v>
      </c>
      <c r="BA461" s="31">
        <v>46204.539201388892</v>
      </c>
      <c r="BB461" s="14">
        <v>46204</v>
      </c>
      <c r="BC461" t="s">
        <v>4808</v>
      </c>
      <c r="BD461" s="31">
        <v>46204.552245370367</v>
      </c>
      <c r="BE461" s="14">
        <v>46204</v>
      </c>
      <c r="BF461" t="s">
        <v>996</v>
      </c>
      <c r="BG461" s="31">
        <v>46204.572222222225</v>
      </c>
      <c r="BH461" s="14">
        <v>46204</v>
      </c>
      <c r="BI461" t="s">
        <v>996</v>
      </c>
      <c r="BJ461" s="31">
        <v>46204.572824074072</v>
      </c>
      <c r="BW461" s="14">
        <v>46204</v>
      </c>
      <c r="BX461" t="s">
        <v>996</v>
      </c>
      <c r="BY461" s="31">
        <v>46204.580023148148</v>
      </c>
      <c r="BZ461" s="14">
        <v>46204</v>
      </c>
      <c r="CA461" t="s">
        <v>995</v>
      </c>
      <c r="CB461" s="31">
        <v>46204.590405092589</v>
      </c>
      <c r="CF461" s="14">
        <v>46204</v>
      </c>
      <c r="CG461" t="s">
        <v>1064</v>
      </c>
      <c r="CH461" s="31">
        <v>46204.627615740741</v>
      </c>
      <c r="CM461" s="4">
        <f t="shared" si="32"/>
        <v>46204.427719907406</v>
      </c>
      <c r="CN461">
        <f t="shared" si="33"/>
        <v>0</v>
      </c>
      <c r="CO461" t="str">
        <f>VLOOKUP(A461,Sheet1!$A$2:$B$221,2,0)</f>
        <v>East Zone</v>
      </c>
    </row>
    <row r="462" spans="1:93" x14ac:dyDescent="0.35">
      <c r="A462" t="s">
        <v>5504</v>
      </c>
      <c r="B462">
        <v>248</v>
      </c>
      <c r="C462" t="s">
        <v>9332</v>
      </c>
      <c r="D462" t="s">
        <v>678</v>
      </c>
      <c r="E462" t="s">
        <v>574</v>
      </c>
      <c r="F462" t="s">
        <v>575</v>
      </c>
      <c r="G462" t="s">
        <v>552</v>
      </c>
      <c r="H462" t="s">
        <v>3871</v>
      </c>
      <c r="I462">
        <v>81048</v>
      </c>
      <c r="J462" t="s">
        <v>1065</v>
      </c>
      <c r="K462" t="s">
        <v>1066</v>
      </c>
      <c r="L462" t="s">
        <v>4622</v>
      </c>
      <c r="M462" t="s">
        <v>5509</v>
      </c>
      <c r="N462">
        <v>90000</v>
      </c>
      <c r="O462" t="s">
        <v>931</v>
      </c>
      <c r="P462" t="s">
        <v>932</v>
      </c>
      <c r="Q462" t="s">
        <v>3872</v>
      </c>
      <c r="R462">
        <v>3423633479</v>
      </c>
      <c r="S462" s="14">
        <v>46204</v>
      </c>
      <c r="T462" t="s">
        <v>5510</v>
      </c>
      <c r="U462" s="31">
        <v>46204.565324074072</v>
      </c>
      <c r="AK462" s="14">
        <v>46204</v>
      </c>
      <c r="AL462" t="s">
        <v>1062</v>
      </c>
      <c r="AM462" s="31">
        <v>46204.618564814817</v>
      </c>
      <c r="AQ462" s="31">
        <v>46204.618564814817</v>
      </c>
      <c r="AR462" s="14">
        <v>46204</v>
      </c>
      <c r="AS462" t="s">
        <v>1062</v>
      </c>
      <c r="AT462" t="s">
        <v>575</v>
      </c>
      <c r="AU462" t="s">
        <v>678</v>
      </c>
      <c r="AV462" s="14">
        <v>46204</v>
      </c>
      <c r="AW462" t="s">
        <v>1062</v>
      </c>
      <c r="AX462" s="31">
        <v>46204.677893518521</v>
      </c>
      <c r="AY462" s="14">
        <v>46204</v>
      </c>
      <c r="AZ462" t="s">
        <v>933</v>
      </c>
      <c r="BA462" s="31">
        <v>46204.68310185185</v>
      </c>
      <c r="BB462" s="14">
        <v>46204</v>
      </c>
      <c r="BC462" t="s">
        <v>4643</v>
      </c>
      <c r="BD462" s="31">
        <v>46204.69740740741</v>
      </c>
      <c r="BE462" s="14">
        <v>46204</v>
      </c>
      <c r="BF462" t="s">
        <v>996</v>
      </c>
      <c r="BG462" s="31">
        <v>46204.73101851852</v>
      </c>
      <c r="BH462" s="14">
        <v>46204</v>
      </c>
      <c r="BI462" t="s">
        <v>996</v>
      </c>
      <c r="BJ462" s="31">
        <v>46204.731145833335</v>
      </c>
      <c r="BW462" s="14">
        <v>46204</v>
      </c>
      <c r="BX462" t="s">
        <v>996</v>
      </c>
      <c r="BY462" s="31">
        <v>46204.745810185188</v>
      </c>
      <c r="BZ462" s="14">
        <v>46204</v>
      </c>
      <c r="CA462" t="s">
        <v>995</v>
      </c>
      <c r="CB462" s="31">
        <v>46204.759571759256</v>
      </c>
      <c r="CF462" s="14">
        <v>46205</v>
      </c>
      <c r="CG462" t="s">
        <v>1064</v>
      </c>
      <c r="CH462" s="31">
        <v>46205.501886574071</v>
      </c>
      <c r="CM462" s="4">
        <f t="shared" si="32"/>
        <v>46204.565324074072</v>
      </c>
      <c r="CN462">
        <f t="shared" si="33"/>
        <v>0</v>
      </c>
      <c r="CO462" t="str">
        <f>VLOOKUP(A462,Sheet1!$A$2:$B$221,2,0)</f>
        <v>East Zone</v>
      </c>
    </row>
    <row r="463" spans="1:93" x14ac:dyDescent="0.35">
      <c r="A463" t="s">
        <v>5504</v>
      </c>
      <c r="B463">
        <v>248</v>
      </c>
      <c r="C463" t="s">
        <v>9332</v>
      </c>
      <c r="D463" t="s">
        <v>678</v>
      </c>
      <c r="E463" t="s">
        <v>574</v>
      </c>
      <c r="F463" t="s">
        <v>575</v>
      </c>
      <c r="G463" t="s">
        <v>552</v>
      </c>
      <c r="H463" t="s">
        <v>5511</v>
      </c>
      <c r="I463">
        <v>82394</v>
      </c>
      <c r="J463" t="s">
        <v>4326</v>
      </c>
      <c r="K463" t="s">
        <v>4382</v>
      </c>
      <c r="L463" t="s">
        <v>4622</v>
      </c>
      <c r="M463" t="s">
        <v>5512</v>
      </c>
      <c r="N463">
        <v>50000</v>
      </c>
      <c r="O463" t="s">
        <v>934</v>
      </c>
      <c r="P463" t="s">
        <v>935</v>
      </c>
      <c r="Q463" t="s">
        <v>1162</v>
      </c>
      <c r="R463">
        <v>2422386064</v>
      </c>
      <c r="S463" s="14">
        <v>46205</v>
      </c>
      <c r="T463" t="s">
        <v>1064</v>
      </c>
      <c r="U463" s="31">
        <v>46205.395069444443</v>
      </c>
      <c r="AK463" s="14">
        <v>46205</v>
      </c>
      <c r="AL463" t="s">
        <v>1064</v>
      </c>
      <c r="AM463" s="31">
        <v>46205.887488425928</v>
      </c>
      <c r="AQ463" s="31">
        <v>46205.887488425928</v>
      </c>
      <c r="AR463" s="14">
        <v>46205</v>
      </c>
      <c r="AS463" t="s">
        <v>1064</v>
      </c>
      <c r="AT463" t="s">
        <v>5513</v>
      </c>
      <c r="AU463" t="s">
        <v>677</v>
      </c>
      <c r="AV463" s="14">
        <v>46206</v>
      </c>
      <c r="AW463" t="s">
        <v>1064</v>
      </c>
      <c r="AX463" s="31">
        <v>46206.302858796298</v>
      </c>
      <c r="AY463" s="14">
        <v>46206</v>
      </c>
      <c r="AZ463" t="s">
        <v>933</v>
      </c>
      <c r="BA463" s="31">
        <v>46206.389155092591</v>
      </c>
      <c r="BB463" s="14">
        <v>46206</v>
      </c>
      <c r="BC463" t="s">
        <v>4663</v>
      </c>
      <c r="BD463" s="31">
        <v>46206.426817129628</v>
      </c>
      <c r="BE463" s="14">
        <v>46206</v>
      </c>
      <c r="BF463" t="s">
        <v>997</v>
      </c>
      <c r="BG463" s="31">
        <v>46206.45517361111</v>
      </c>
      <c r="BH463" s="14">
        <v>46206</v>
      </c>
      <c r="BI463" t="s">
        <v>997</v>
      </c>
      <c r="BJ463" s="31">
        <v>46206.455289351848</v>
      </c>
      <c r="BW463" s="14">
        <v>46206</v>
      </c>
      <c r="BX463" t="s">
        <v>997</v>
      </c>
      <c r="BY463" s="31">
        <v>46206.461030092592</v>
      </c>
      <c r="BZ463" s="14">
        <v>46206</v>
      </c>
      <c r="CA463" t="s">
        <v>995</v>
      </c>
      <c r="CB463" s="31">
        <v>46206.48678240741</v>
      </c>
      <c r="CF463" s="14">
        <v>46206</v>
      </c>
      <c r="CG463" t="s">
        <v>1064</v>
      </c>
      <c r="CH463" s="31">
        <v>46206.656747685185</v>
      </c>
      <c r="CM463" s="4">
        <f t="shared" si="32"/>
        <v>46205.395069444443</v>
      </c>
      <c r="CN463">
        <f t="shared" si="33"/>
        <v>0</v>
      </c>
      <c r="CO463" t="str">
        <f>VLOOKUP(A463,Sheet1!$A$2:$B$221,2,0)</f>
        <v>East Zone</v>
      </c>
    </row>
    <row r="464" spans="1:93" x14ac:dyDescent="0.35">
      <c r="A464" t="s">
        <v>5504</v>
      </c>
      <c r="B464">
        <v>248</v>
      </c>
      <c r="C464" t="s">
        <v>9332</v>
      </c>
      <c r="D464" t="s">
        <v>678</v>
      </c>
      <c r="E464" t="s">
        <v>574</v>
      </c>
      <c r="F464" t="s">
        <v>575</v>
      </c>
      <c r="G464" t="s">
        <v>552</v>
      </c>
      <c r="H464" t="s">
        <v>5514</v>
      </c>
      <c r="I464">
        <v>93478</v>
      </c>
      <c r="J464" t="s">
        <v>1055</v>
      </c>
      <c r="K464" t="s">
        <v>5515</v>
      </c>
      <c r="L464" t="s">
        <v>4622</v>
      </c>
      <c r="M464" t="s">
        <v>5516</v>
      </c>
      <c r="N464">
        <v>45000</v>
      </c>
      <c r="O464" t="s">
        <v>4630</v>
      </c>
      <c r="P464" t="s">
        <v>4631</v>
      </c>
      <c r="Q464" t="s">
        <v>1216</v>
      </c>
      <c r="R464">
        <v>6272007727</v>
      </c>
      <c r="S464" s="14">
        <v>46205</v>
      </c>
      <c r="T464" t="s">
        <v>5517</v>
      </c>
      <c r="U464" s="31">
        <v>46205.599849537037</v>
      </c>
      <c r="AK464" s="14">
        <v>46205</v>
      </c>
      <c r="AL464" t="s">
        <v>1062</v>
      </c>
      <c r="AM464" s="31">
        <v>46205.696388888886</v>
      </c>
      <c r="AQ464" s="31">
        <v>46205.696388888886</v>
      </c>
      <c r="AR464" s="14">
        <v>46205</v>
      </c>
      <c r="AS464" t="s">
        <v>1062</v>
      </c>
      <c r="AT464" t="s">
        <v>575</v>
      </c>
      <c r="AU464" t="s">
        <v>678</v>
      </c>
      <c r="AV464" s="14">
        <v>46205</v>
      </c>
      <c r="AW464" t="s">
        <v>1062</v>
      </c>
      <c r="AX464" s="31">
        <v>46205.697199074071</v>
      </c>
      <c r="AY464" s="14">
        <v>46205</v>
      </c>
      <c r="AZ464" t="s">
        <v>933</v>
      </c>
      <c r="BA464" s="31">
        <v>46205.713958333334</v>
      </c>
      <c r="BB464" s="14">
        <v>46205</v>
      </c>
      <c r="BC464" t="s">
        <v>4808</v>
      </c>
      <c r="BD464" s="31">
        <v>46205.721215277779</v>
      </c>
      <c r="BE464" s="14">
        <v>46205</v>
      </c>
      <c r="BF464" t="s">
        <v>996</v>
      </c>
      <c r="BG464" s="31">
        <v>46205.744039351855</v>
      </c>
      <c r="BH464" s="14">
        <v>46205</v>
      </c>
      <c r="BI464" t="s">
        <v>996</v>
      </c>
      <c r="BJ464" s="31">
        <v>46205.744537037041</v>
      </c>
      <c r="BW464" s="14">
        <v>46205</v>
      </c>
      <c r="BX464" t="s">
        <v>996</v>
      </c>
      <c r="BY464" s="31">
        <v>46205.758298611108</v>
      </c>
      <c r="BZ464" s="14">
        <v>46205</v>
      </c>
      <c r="CA464" t="s">
        <v>995</v>
      </c>
      <c r="CB464" s="31">
        <v>46205.767592592594</v>
      </c>
      <c r="CF464" s="14">
        <v>46206</v>
      </c>
      <c r="CG464" t="s">
        <v>1064</v>
      </c>
      <c r="CH464" s="31">
        <v>46206.663032407407</v>
      </c>
      <c r="CM464" s="4">
        <f t="shared" ref="CM464:CM527" si="34">IF(AJ464&lt;&gt;"",AJ464,IF(AG464&lt;&gt;"",AG464,IF(AD464&lt;&gt;"",AD464,IF(AA464&lt;&gt;"",AA464,U464))))</f>
        <v>46205.599849537037</v>
      </c>
      <c r="CN464">
        <f t="shared" ref="CN464:CN527" si="35">AK464-INT(CM464)</f>
        <v>0</v>
      </c>
      <c r="CO464" t="str">
        <f>VLOOKUP(A464,Sheet1!$A$2:$B$221,2,0)</f>
        <v>East Zone</v>
      </c>
    </row>
    <row r="465" spans="1:93" x14ac:dyDescent="0.35">
      <c r="A465" t="s">
        <v>5504</v>
      </c>
      <c r="B465">
        <v>248</v>
      </c>
      <c r="C465" t="s">
        <v>9332</v>
      </c>
      <c r="D465" t="s">
        <v>678</v>
      </c>
      <c r="E465" t="s">
        <v>574</v>
      </c>
      <c r="F465" t="s">
        <v>575</v>
      </c>
      <c r="G465" t="s">
        <v>552</v>
      </c>
      <c r="H465" t="s">
        <v>12050</v>
      </c>
      <c r="I465">
        <v>112458</v>
      </c>
      <c r="J465" t="s">
        <v>1055</v>
      </c>
      <c r="K465" t="s">
        <v>5515</v>
      </c>
      <c r="L465" t="s">
        <v>4622</v>
      </c>
      <c r="M465" t="s">
        <v>12051</v>
      </c>
      <c r="N465">
        <v>40000</v>
      </c>
      <c r="O465" t="s">
        <v>1048</v>
      </c>
      <c r="P465" t="s">
        <v>1049</v>
      </c>
      <c r="Q465" t="s">
        <v>12052</v>
      </c>
      <c r="R465">
        <v>8287378426</v>
      </c>
      <c r="S465" s="14">
        <v>46209</v>
      </c>
      <c r="T465" t="s">
        <v>5517</v>
      </c>
      <c r="U465" s="31">
        <v>46209.625219907408</v>
      </c>
      <c r="AK465" s="14">
        <v>46210</v>
      </c>
      <c r="AL465" t="s">
        <v>1062</v>
      </c>
      <c r="AM465" s="31">
        <v>46210.362141203703</v>
      </c>
      <c r="AQ465" s="31">
        <v>46210.362141203703</v>
      </c>
      <c r="AR465" s="14">
        <v>46210</v>
      </c>
      <c r="AS465" t="s">
        <v>1062</v>
      </c>
      <c r="AT465" t="s">
        <v>575</v>
      </c>
      <c r="AU465" t="s">
        <v>678</v>
      </c>
      <c r="AV465" s="14">
        <v>46210</v>
      </c>
      <c r="AW465" t="s">
        <v>1063</v>
      </c>
      <c r="AX465" s="31">
        <v>46210.403749999998</v>
      </c>
      <c r="AY465" s="14">
        <v>46210</v>
      </c>
      <c r="AZ465" t="s">
        <v>933</v>
      </c>
      <c r="BA465" s="31">
        <v>46210.434537037036</v>
      </c>
      <c r="BB465" s="14">
        <v>46210</v>
      </c>
      <c r="BC465" t="s">
        <v>4663</v>
      </c>
      <c r="BD465" s="31">
        <v>46210.48878472222</v>
      </c>
      <c r="BE465" s="14">
        <v>46210</v>
      </c>
      <c r="BF465" t="s">
        <v>996</v>
      </c>
      <c r="BG465" s="31">
        <v>46210.516226851854</v>
      </c>
      <c r="BH465" s="14">
        <v>46210</v>
      </c>
      <c r="BI465" t="s">
        <v>996</v>
      </c>
      <c r="BJ465" s="31">
        <v>46210.517962962964</v>
      </c>
      <c r="BW465" s="14">
        <v>46210</v>
      </c>
      <c r="BX465" t="s">
        <v>996</v>
      </c>
      <c r="BY465" s="31">
        <v>46210.523055555554</v>
      </c>
      <c r="BZ465" s="14">
        <v>46210</v>
      </c>
      <c r="CA465" t="s">
        <v>1008</v>
      </c>
      <c r="CB465" s="31">
        <v>46210.531400462962</v>
      </c>
      <c r="CF465" s="14">
        <v>46210</v>
      </c>
      <c r="CG465" t="s">
        <v>1063</v>
      </c>
      <c r="CH465" s="31">
        <v>46210.647511574076</v>
      </c>
      <c r="CM465" s="4">
        <f t="shared" si="34"/>
        <v>46209.625219907408</v>
      </c>
      <c r="CN465">
        <f t="shared" si="35"/>
        <v>1</v>
      </c>
      <c r="CO465" t="str">
        <f>VLOOKUP(A465,Sheet1!$A$2:$B$221,2,0)</f>
        <v>East Zone</v>
      </c>
    </row>
    <row r="466" spans="1:93" x14ac:dyDescent="0.35">
      <c r="A466" t="s">
        <v>5504</v>
      </c>
      <c r="B466">
        <v>248</v>
      </c>
      <c r="C466" t="s">
        <v>9332</v>
      </c>
      <c r="D466" t="s">
        <v>678</v>
      </c>
      <c r="E466" t="s">
        <v>574</v>
      </c>
      <c r="F466" t="s">
        <v>575</v>
      </c>
      <c r="G466" t="s">
        <v>552</v>
      </c>
      <c r="H466" t="s">
        <v>12050</v>
      </c>
      <c r="I466">
        <v>112458</v>
      </c>
      <c r="J466" t="s">
        <v>1055</v>
      </c>
      <c r="K466" t="s">
        <v>5515</v>
      </c>
      <c r="L466" t="s">
        <v>4622</v>
      </c>
      <c r="M466" t="s">
        <v>12051</v>
      </c>
      <c r="N466">
        <v>65000</v>
      </c>
      <c r="O466" t="s">
        <v>1006</v>
      </c>
      <c r="P466" t="s">
        <v>1007</v>
      </c>
      <c r="Q466" t="s">
        <v>12053</v>
      </c>
      <c r="R466">
        <v>1577883352</v>
      </c>
      <c r="S466" s="14">
        <v>46209</v>
      </c>
      <c r="T466" t="s">
        <v>5517</v>
      </c>
      <c r="U466" s="31">
        <v>46209.625231481485</v>
      </c>
      <c r="AK466" s="14">
        <v>46210</v>
      </c>
      <c r="AL466" t="s">
        <v>1062</v>
      </c>
      <c r="AM466" s="31">
        <v>46210.362118055556</v>
      </c>
      <c r="AQ466" s="31">
        <v>46210.362118055556</v>
      </c>
      <c r="AR466" s="14">
        <v>46210</v>
      </c>
      <c r="AS466" t="s">
        <v>1062</v>
      </c>
      <c r="AT466" t="s">
        <v>575</v>
      </c>
      <c r="AU466" t="s">
        <v>678</v>
      </c>
      <c r="AV466" s="14">
        <v>46210</v>
      </c>
      <c r="AW466" t="s">
        <v>1063</v>
      </c>
      <c r="AX466" s="31">
        <v>46210.403726851851</v>
      </c>
      <c r="AY466" s="14">
        <v>46210</v>
      </c>
      <c r="AZ466" t="s">
        <v>933</v>
      </c>
      <c r="BA466" s="31">
        <v>46210.434537037036</v>
      </c>
      <c r="BB466" s="14">
        <v>46210</v>
      </c>
      <c r="BC466" t="s">
        <v>4663</v>
      </c>
      <c r="BD466" s="31">
        <v>46210.48877314815</v>
      </c>
      <c r="BE466" s="14">
        <v>46210</v>
      </c>
      <c r="BF466" t="s">
        <v>996</v>
      </c>
      <c r="BG466" s="31">
        <v>46210.516203703701</v>
      </c>
      <c r="BH466" s="14">
        <v>46210</v>
      </c>
      <c r="BI466" t="s">
        <v>996</v>
      </c>
      <c r="BJ466" s="31">
        <v>46210.517939814818</v>
      </c>
      <c r="BW466" s="14">
        <v>46210</v>
      </c>
      <c r="BX466" t="s">
        <v>996</v>
      </c>
      <c r="BY466" s="31">
        <v>46210.523043981484</v>
      </c>
      <c r="BZ466" s="14">
        <v>46210</v>
      </c>
      <c r="CA466" t="s">
        <v>1008</v>
      </c>
      <c r="CB466" s="31">
        <v>46210.531400462962</v>
      </c>
      <c r="CF466" s="14">
        <v>46210</v>
      </c>
      <c r="CG466" t="s">
        <v>1063</v>
      </c>
      <c r="CH466" s="31">
        <v>46210.647511574076</v>
      </c>
      <c r="CM466" s="4">
        <f t="shared" si="34"/>
        <v>46209.625231481485</v>
      </c>
      <c r="CN466">
        <f t="shared" si="35"/>
        <v>1</v>
      </c>
      <c r="CO466" t="str">
        <f>VLOOKUP(A466,Sheet1!$A$2:$B$221,2,0)</f>
        <v>East Zone</v>
      </c>
    </row>
    <row r="467" spans="1:93" x14ac:dyDescent="0.35">
      <c r="A467" t="s">
        <v>5504</v>
      </c>
      <c r="B467">
        <v>248</v>
      </c>
      <c r="C467" t="s">
        <v>9332</v>
      </c>
      <c r="D467" t="s">
        <v>678</v>
      </c>
      <c r="E467" t="s">
        <v>574</v>
      </c>
      <c r="F467" t="s">
        <v>575</v>
      </c>
      <c r="G467" t="s">
        <v>552</v>
      </c>
      <c r="H467" t="s">
        <v>10157</v>
      </c>
      <c r="I467">
        <v>113550</v>
      </c>
      <c r="J467" t="s">
        <v>1065</v>
      </c>
      <c r="K467" t="s">
        <v>1066</v>
      </c>
      <c r="L467" t="s">
        <v>4622</v>
      </c>
      <c r="M467" t="s">
        <v>10158</v>
      </c>
      <c r="N467">
        <v>60000</v>
      </c>
      <c r="O467" t="s">
        <v>9434</v>
      </c>
      <c r="P467" t="s">
        <v>9435</v>
      </c>
      <c r="Q467" t="s">
        <v>10070</v>
      </c>
      <c r="R467">
        <v>2081880434</v>
      </c>
      <c r="S467" s="14">
        <v>46209</v>
      </c>
      <c r="T467" t="s">
        <v>1063</v>
      </c>
      <c r="U467" s="31">
        <v>46209.5155787037</v>
      </c>
      <c r="AK467" s="14">
        <v>46209</v>
      </c>
      <c r="AL467" t="s">
        <v>1062</v>
      </c>
      <c r="AM467" s="31">
        <v>46209.587789351855</v>
      </c>
      <c r="AQ467" s="31">
        <v>46209.587789351855</v>
      </c>
      <c r="AR467" s="14">
        <v>46209</v>
      </c>
      <c r="AS467" t="s">
        <v>1062</v>
      </c>
      <c r="AT467" t="s">
        <v>575</v>
      </c>
      <c r="AU467" t="s">
        <v>678</v>
      </c>
      <c r="AV467" s="14">
        <v>46209</v>
      </c>
      <c r="AW467" t="s">
        <v>1063</v>
      </c>
      <c r="AX467" s="31">
        <v>46209.65452546296</v>
      </c>
      <c r="AY467" s="14">
        <v>46209</v>
      </c>
      <c r="AZ467" t="s">
        <v>933</v>
      </c>
      <c r="BA467" s="31">
        <v>46209.660879629628</v>
      </c>
      <c r="BB467" s="14">
        <v>46209</v>
      </c>
      <c r="BC467" t="s">
        <v>4643</v>
      </c>
      <c r="BD467" s="31">
        <v>46209.707152777781</v>
      </c>
      <c r="BE467" s="14">
        <v>46209</v>
      </c>
      <c r="BF467" t="s">
        <v>994</v>
      </c>
      <c r="BG467" s="31">
        <v>46209.749050925922</v>
      </c>
      <c r="BH467" s="14">
        <v>46209</v>
      </c>
      <c r="BI467" t="s">
        <v>994</v>
      </c>
      <c r="BJ467" s="31">
        <v>46209.749155092592</v>
      </c>
      <c r="BW467" s="14">
        <v>46209</v>
      </c>
      <c r="BX467" t="s">
        <v>994</v>
      </c>
      <c r="BY467" s="31">
        <v>46209.759664351855</v>
      </c>
      <c r="BZ467" s="14">
        <v>46209</v>
      </c>
      <c r="CA467" t="s">
        <v>995</v>
      </c>
      <c r="CB467" s="31">
        <v>46209.765532407408</v>
      </c>
      <c r="CF467" s="14">
        <v>46209</v>
      </c>
      <c r="CG467" t="s">
        <v>1063</v>
      </c>
      <c r="CH467" s="31">
        <v>46209.791701388887</v>
      </c>
      <c r="CM467" s="4">
        <f t="shared" si="34"/>
        <v>46209.5155787037</v>
      </c>
      <c r="CN467">
        <f t="shared" si="35"/>
        <v>0</v>
      </c>
      <c r="CO467" t="str">
        <f>VLOOKUP(A467,Sheet1!$A$2:$B$221,2,0)</f>
        <v>East Zone</v>
      </c>
    </row>
    <row r="468" spans="1:93" x14ac:dyDescent="0.35">
      <c r="A468" t="s">
        <v>5504</v>
      </c>
      <c r="B468">
        <v>248</v>
      </c>
      <c r="C468" t="s">
        <v>9332</v>
      </c>
      <c r="D468" t="s">
        <v>678</v>
      </c>
      <c r="E468" t="s">
        <v>574</v>
      </c>
      <c r="F468" t="s">
        <v>575</v>
      </c>
      <c r="G468" t="s">
        <v>552</v>
      </c>
      <c r="H468" t="s">
        <v>5518</v>
      </c>
      <c r="I468">
        <v>122887</v>
      </c>
      <c r="J468" t="s">
        <v>4326</v>
      </c>
      <c r="K468" t="s">
        <v>4382</v>
      </c>
      <c r="L468" t="s">
        <v>4622</v>
      </c>
      <c r="M468" t="s">
        <v>5519</v>
      </c>
      <c r="N468">
        <v>45000</v>
      </c>
      <c r="O468" t="s">
        <v>1637</v>
      </c>
      <c r="P468" t="s">
        <v>1638</v>
      </c>
      <c r="Q468" t="s">
        <v>5520</v>
      </c>
      <c r="R468">
        <v>6409562348</v>
      </c>
      <c r="S468" s="14">
        <v>46206</v>
      </c>
      <c r="T468" t="s">
        <v>5508</v>
      </c>
      <c r="U468" s="31">
        <v>46206.412418981483</v>
      </c>
      <c r="AK468" s="14">
        <v>46206</v>
      </c>
      <c r="AL468" t="s">
        <v>1062</v>
      </c>
      <c r="AM468" s="31">
        <v>46206.521770833337</v>
      </c>
      <c r="AQ468" s="31">
        <v>46206.521770833337</v>
      </c>
      <c r="AR468" s="14">
        <v>46206</v>
      </c>
      <c r="AS468" t="s">
        <v>1062</v>
      </c>
      <c r="AT468" t="s">
        <v>575</v>
      </c>
      <c r="AU468" t="s">
        <v>678</v>
      </c>
      <c r="AV468" s="14">
        <v>46206</v>
      </c>
      <c r="AW468" t="s">
        <v>1064</v>
      </c>
      <c r="AX468" s="31">
        <v>46206.542673611111</v>
      </c>
      <c r="AY468" s="14">
        <v>46206</v>
      </c>
      <c r="AZ468" t="s">
        <v>933</v>
      </c>
      <c r="BA468" s="31">
        <v>46206.544768518521</v>
      </c>
      <c r="BB468" s="14">
        <v>46206</v>
      </c>
      <c r="BC468" t="s">
        <v>4886</v>
      </c>
      <c r="BD468" s="31">
        <v>46206.570983796293</v>
      </c>
      <c r="BE468" s="14">
        <v>46206</v>
      </c>
      <c r="BF468" t="s">
        <v>997</v>
      </c>
      <c r="BG468" s="31">
        <v>46206.600034722222</v>
      </c>
      <c r="BH468" s="14">
        <v>46206</v>
      </c>
      <c r="BI468" t="s">
        <v>1043</v>
      </c>
      <c r="BJ468" s="31">
        <v>46206.755023148151</v>
      </c>
      <c r="BK468" s="14">
        <v>46206</v>
      </c>
      <c r="BL468" t="s">
        <v>997</v>
      </c>
      <c r="BM468" s="31">
        <v>46206.600648148145</v>
      </c>
      <c r="BW468" s="14">
        <v>46206</v>
      </c>
      <c r="BX468" t="s">
        <v>1043</v>
      </c>
      <c r="BY468" s="31">
        <v>46206.763506944444</v>
      </c>
      <c r="BZ468" s="14">
        <v>46206</v>
      </c>
      <c r="CA468" t="s">
        <v>1008</v>
      </c>
      <c r="CB468" s="31">
        <v>46206.766331018516</v>
      </c>
      <c r="CF468" s="14">
        <v>46209</v>
      </c>
      <c r="CG468" t="s">
        <v>1063</v>
      </c>
      <c r="CH468" s="31">
        <v>46209.756643518522</v>
      </c>
      <c r="CM468" s="4">
        <f t="shared" si="34"/>
        <v>46206.412418981483</v>
      </c>
      <c r="CN468">
        <f t="shared" si="35"/>
        <v>0</v>
      </c>
      <c r="CO468" t="str">
        <f>VLOOKUP(A468,Sheet1!$A$2:$B$221,2,0)</f>
        <v>East Zone</v>
      </c>
    </row>
    <row r="469" spans="1:93" x14ac:dyDescent="0.35">
      <c r="A469" t="s">
        <v>5504</v>
      </c>
      <c r="B469">
        <v>248</v>
      </c>
      <c r="C469" t="s">
        <v>9332</v>
      </c>
      <c r="D469" t="s">
        <v>678</v>
      </c>
      <c r="E469" t="s">
        <v>574</v>
      </c>
      <c r="F469" t="s">
        <v>575</v>
      </c>
      <c r="G469" t="s">
        <v>552</v>
      </c>
      <c r="H469" t="s">
        <v>12054</v>
      </c>
      <c r="I469">
        <v>129090</v>
      </c>
      <c r="J469" t="s">
        <v>1065</v>
      </c>
      <c r="K469" t="s">
        <v>1066</v>
      </c>
      <c r="L469" t="s">
        <v>4622</v>
      </c>
      <c r="M469" t="s">
        <v>12055</v>
      </c>
      <c r="N469">
        <v>70000</v>
      </c>
      <c r="O469" t="s">
        <v>958</v>
      </c>
      <c r="P469" t="s">
        <v>959</v>
      </c>
      <c r="Q469" t="s">
        <v>12056</v>
      </c>
      <c r="R469">
        <v>2232783039</v>
      </c>
      <c r="S469" s="14">
        <v>46210</v>
      </c>
      <c r="T469" t="s">
        <v>5510</v>
      </c>
      <c r="U469" s="31">
        <v>46210.396574074075</v>
      </c>
      <c r="AK469" s="14">
        <v>46210</v>
      </c>
      <c r="AL469" t="s">
        <v>1064</v>
      </c>
      <c r="AM469" s="31">
        <v>46210.473692129628</v>
      </c>
      <c r="AQ469" s="31">
        <v>46210.473692129628</v>
      </c>
      <c r="AR469" s="14">
        <v>46210</v>
      </c>
      <c r="AS469" t="s">
        <v>1064</v>
      </c>
      <c r="AT469" t="s">
        <v>5513</v>
      </c>
      <c r="AU469" t="s">
        <v>677</v>
      </c>
      <c r="AV469" s="14">
        <v>46210</v>
      </c>
      <c r="AW469" t="s">
        <v>1063</v>
      </c>
      <c r="AX469" s="31">
        <v>46210.526342592595</v>
      </c>
      <c r="AY469" s="14">
        <v>46210</v>
      </c>
      <c r="AZ469" t="s">
        <v>933</v>
      </c>
      <c r="BA469" s="31">
        <v>46210.531365740739</v>
      </c>
      <c r="BB469" s="14">
        <v>46210</v>
      </c>
      <c r="BC469" t="s">
        <v>4757</v>
      </c>
      <c r="BD469" s="31">
        <v>46210.551689814813</v>
      </c>
      <c r="BE469" s="14">
        <v>46210</v>
      </c>
      <c r="BF469" t="s">
        <v>996</v>
      </c>
      <c r="BG469" s="31">
        <v>46210.612291666665</v>
      </c>
      <c r="BH469" s="14">
        <v>46210</v>
      </c>
      <c r="BI469" t="s">
        <v>996</v>
      </c>
      <c r="BJ469" s="31">
        <v>46210.612719907411</v>
      </c>
      <c r="BW469" s="14">
        <v>46210</v>
      </c>
      <c r="BX469" t="s">
        <v>996</v>
      </c>
      <c r="BY469" s="31">
        <v>46210.620254629626</v>
      </c>
      <c r="BZ469" s="14">
        <v>46210</v>
      </c>
      <c r="CA469" t="s">
        <v>995</v>
      </c>
      <c r="CB469" s="31">
        <v>46210.637604166666</v>
      </c>
      <c r="CF469" s="14">
        <v>46210</v>
      </c>
      <c r="CG469" t="s">
        <v>1064</v>
      </c>
      <c r="CH469" s="31">
        <v>46210.728206018517</v>
      </c>
      <c r="CM469" s="4">
        <f t="shared" si="34"/>
        <v>46210.396574074075</v>
      </c>
      <c r="CN469">
        <f t="shared" si="35"/>
        <v>0</v>
      </c>
      <c r="CO469" t="str">
        <f>VLOOKUP(A469,Sheet1!$A$2:$B$221,2,0)</f>
        <v>East Zone</v>
      </c>
    </row>
    <row r="470" spans="1:93" x14ac:dyDescent="0.35">
      <c r="A470" t="s">
        <v>5504</v>
      </c>
      <c r="B470">
        <v>248</v>
      </c>
      <c r="C470" t="s">
        <v>9332</v>
      </c>
      <c r="D470" t="s">
        <v>678</v>
      </c>
      <c r="E470" t="s">
        <v>574</v>
      </c>
      <c r="F470" t="s">
        <v>575</v>
      </c>
      <c r="G470" t="s">
        <v>552</v>
      </c>
      <c r="H470" t="s">
        <v>12057</v>
      </c>
      <c r="I470">
        <v>176510</v>
      </c>
      <c r="J470" t="s">
        <v>1065</v>
      </c>
      <c r="K470" t="s">
        <v>1066</v>
      </c>
      <c r="L470" t="s">
        <v>4622</v>
      </c>
      <c r="M470" t="s">
        <v>12058</v>
      </c>
      <c r="N470">
        <v>50000</v>
      </c>
      <c r="O470" t="s">
        <v>934</v>
      </c>
      <c r="P470" t="s">
        <v>935</v>
      </c>
      <c r="Q470" t="s">
        <v>12059</v>
      </c>
      <c r="R470">
        <v>1878555207</v>
      </c>
      <c r="S470" s="14">
        <v>46210</v>
      </c>
      <c r="T470" t="s">
        <v>5510</v>
      </c>
      <c r="U470" s="31">
        <v>46210.612222222226</v>
      </c>
      <c r="AK470" s="14">
        <v>46210</v>
      </c>
      <c r="AL470" t="s">
        <v>1064</v>
      </c>
      <c r="AM470" s="31">
        <v>46210.639444444445</v>
      </c>
      <c r="AQ470" s="31">
        <v>46210.639444444445</v>
      </c>
      <c r="AR470" s="14">
        <v>46210</v>
      </c>
      <c r="AS470" t="s">
        <v>1064</v>
      </c>
      <c r="AT470" t="s">
        <v>5513</v>
      </c>
      <c r="AU470" t="s">
        <v>677</v>
      </c>
      <c r="AV470" s="14">
        <v>46210</v>
      </c>
      <c r="AW470" t="s">
        <v>1064</v>
      </c>
      <c r="AX470" s="31">
        <v>46210.641377314816</v>
      </c>
      <c r="AY470" s="14">
        <v>46210</v>
      </c>
      <c r="AZ470" t="s">
        <v>933</v>
      </c>
      <c r="BA470" s="31">
        <v>46210.653506944444</v>
      </c>
      <c r="BB470" s="14">
        <v>46210</v>
      </c>
      <c r="BC470" t="s">
        <v>4886</v>
      </c>
      <c r="BD470" s="31">
        <v>46210.716307870367</v>
      </c>
      <c r="BE470" s="14">
        <v>46210</v>
      </c>
      <c r="BF470" t="s">
        <v>996</v>
      </c>
      <c r="BG470" s="31">
        <v>46210.750497685185</v>
      </c>
      <c r="BH470" s="14">
        <v>46210</v>
      </c>
      <c r="BI470" t="s">
        <v>996</v>
      </c>
      <c r="BJ470" s="31">
        <v>46210.750983796293</v>
      </c>
      <c r="BW470" s="14">
        <v>46210</v>
      </c>
      <c r="BX470" t="s">
        <v>996</v>
      </c>
      <c r="BY470" s="31">
        <v>46210.757789351854</v>
      </c>
      <c r="BZ470" s="14">
        <v>46210</v>
      </c>
      <c r="CA470" t="s">
        <v>995</v>
      </c>
      <c r="CB470" s="31">
        <v>46210.77071759259</v>
      </c>
      <c r="CM470" s="4">
        <f t="shared" si="34"/>
        <v>46210.612222222226</v>
      </c>
      <c r="CN470">
        <f t="shared" si="35"/>
        <v>0</v>
      </c>
      <c r="CO470" t="str">
        <f>VLOOKUP(A470,Sheet1!$A$2:$B$221,2,0)</f>
        <v>East Zone</v>
      </c>
    </row>
    <row r="471" spans="1:93" x14ac:dyDescent="0.35">
      <c r="A471" t="s">
        <v>5504</v>
      </c>
      <c r="B471">
        <v>248</v>
      </c>
      <c r="C471" t="s">
        <v>9332</v>
      </c>
      <c r="D471" t="s">
        <v>678</v>
      </c>
      <c r="E471" t="s">
        <v>574</v>
      </c>
      <c r="F471" t="s">
        <v>575</v>
      </c>
      <c r="G471" t="s">
        <v>552</v>
      </c>
      <c r="H471" t="s">
        <v>12060</v>
      </c>
      <c r="I471">
        <v>194220</v>
      </c>
      <c r="J471" t="s">
        <v>5522</v>
      </c>
      <c r="K471" t="s">
        <v>5523</v>
      </c>
      <c r="L471" t="s">
        <v>4622</v>
      </c>
      <c r="M471" t="s">
        <v>12061</v>
      </c>
      <c r="N471">
        <v>65000</v>
      </c>
      <c r="O471" t="s">
        <v>1006</v>
      </c>
      <c r="P471" t="s">
        <v>1007</v>
      </c>
      <c r="Q471" t="s">
        <v>12062</v>
      </c>
      <c r="R471">
        <v>4657182352</v>
      </c>
      <c r="S471" s="14">
        <v>46209</v>
      </c>
      <c r="T471" t="s">
        <v>5526</v>
      </c>
      <c r="U471" s="31">
        <v>46209.721273148149</v>
      </c>
      <c r="AK471" s="14">
        <v>46210</v>
      </c>
      <c r="AL471" t="s">
        <v>1064</v>
      </c>
      <c r="AM471" s="31">
        <v>46210.355243055557</v>
      </c>
      <c r="AQ471" s="31">
        <v>46210.355243055557</v>
      </c>
      <c r="AR471" s="14">
        <v>46210</v>
      </c>
      <c r="AS471" t="s">
        <v>1064</v>
      </c>
      <c r="AT471" t="s">
        <v>5513</v>
      </c>
      <c r="AU471" t="s">
        <v>677</v>
      </c>
      <c r="AV471" s="14">
        <v>46210</v>
      </c>
      <c r="AW471" t="s">
        <v>1064</v>
      </c>
      <c r="AX471" s="31">
        <v>46210.396874999999</v>
      </c>
      <c r="AY471" s="14">
        <v>46210</v>
      </c>
      <c r="AZ471" t="s">
        <v>933</v>
      </c>
      <c r="BA471" s="31">
        <v>46210.404641203706</v>
      </c>
      <c r="BB471" s="14">
        <v>46210</v>
      </c>
      <c r="BC471" t="s">
        <v>4757</v>
      </c>
      <c r="BD471" s="31">
        <v>46210.440787037034</v>
      </c>
      <c r="BE471" s="14">
        <v>46210</v>
      </c>
      <c r="BF471" t="s">
        <v>994</v>
      </c>
      <c r="BG471" s="31">
        <v>46210.471377314818</v>
      </c>
      <c r="BH471" s="14">
        <v>46210</v>
      </c>
      <c r="BI471" t="s">
        <v>994</v>
      </c>
      <c r="BJ471" s="31">
        <v>46210.471504629626</v>
      </c>
      <c r="BW471" s="14">
        <v>46210</v>
      </c>
      <c r="BX471" t="s">
        <v>994</v>
      </c>
      <c r="BY471" s="31">
        <v>46210.480856481481</v>
      </c>
      <c r="BZ471" s="14">
        <v>46210</v>
      </c>
      <c r="CA471" t="s">
        <v>995</v>
      </c>
      <c r="CB471" s="31">
        <v>46210.494016203702</v>
      </c>
      <c r="CF471" s="14">
        <v>46210</v>
      </c>
      <c r="CG471" t="s">
        <v>1063</v>
      </c>
      <c r="CH471" s="31">
        <v>46210.642638888887</v>
      </c>
      <c r="CM471" s="4">
        <f t="shared" si="34"/>
        <v>46209.721273148149</v>
      </c>
      <c r="CN471">
        <f t="shared" si="35"/>
        <v>1</v>
      </c>
      <c r="CO471" t="str">
        <f>VLOOKUP(A471,Sheet1!$A$2:$B$221,2,0)</f>
        <v>East Zone</v>
      </c>
    </row>
    <row r="472" spans="1:93" x14ac:dyDescent="0.35">
      <c r="A472" t="s">
        <v>5504</v>
      </c>
      <c r="B472">
        <v>248</v>
      </c>
      <c r="C472" t="s">
        <v>9332</v>
      </c>
      <c r="D472" t="s">
        <v>678</v>
      </c>
      <c r="E472" t="s">
        <v>574</v>
      </c>
      <c r="F472" t="s">
        <v>575</v>
      </c>
      <c r="G472" t="s">
        <v>552</v>
      </c>
      <c r="H472" t="s">
        <v>10159</v>
      </c>
      <c r="I472">
        <v>301434</v>
      </c>
      <c r="J472" t="s">
        <v>1844</v>
      </c>
      <c r="K472" t="s">
        <v>4448</v>
      </c>
      <c r="L472" t="s">
        <v>4622</v>
      </c>
      <c r="M472" t="s">
        <v>10160</v>
      </c>
      <c r="N472">
        <v>50000</v>
      </c>
      <c r="O472" t="s">
        <v>9895</v>
      </c>
      <c r="P472" t="s">
        <v>9896</v>
      </c>
      <c r="Q472" t="s">
        <v>3708</v>
      </c>
      <c r="R472">
        <v>8930614417</v>
      </c>
      <c r="S472" s="14">
        <v>46206</v>
      </c>
      <c r="T472" t="s">
        <v>10161</v>
      </c>
      <c r="U472" s="31">
        <v>46206.474039351851</v>
      </c>
      <c r="AK472" s="14">
        <v>46209</v>
      </c>
      <c r="AL472" t="s">
        <v>1064</v>
      </c>
      <c r="AM472" s="31">
        <v>46209.445810185185</v>
      </c>
      <c r="AQ472" s="31">
        <v>46209.445810185185</v>
      </c>
      <c r="AR472" s="14">
        <v>46209</v>
      </c>
      <c r="AS472" t="s">
        <v>1064</v>
      </c>
      <c r="AT472" t="s">
        <v>5513</v>
      </c>
      <c r="AU472" t="s">
        <v>677</v>
      </c>
      <c r="AV472" s="14">
        <v>46209</v>
      </c>
      <c r="AW472" t="s">
        <v>1063</v>
      </c>
      <c r="AX472" s="31">
        <v>46209.465451388889</v>
      </c>
      <c r="AY472" s="14">
        <v>46209</v>
      </c>
      <c r="AZ472" t="s">
        <v>933</v>
      </c>
      <c r="BA472" s="31">
        <v>46209.467766203707</v>
      </c>
      <c r="BB472" s="14">
        <v>46209</v>
      </c>
      <c r="BC472" t="s">
        <v>4657</v>
      </c>
      <c r="BD472" s="31">
        <v>46209.506018518521</v>
      </c>
      <c r="BE472" s="14">
        <v>46209</v>
      </c>
      <c r="BF472" t="s">
        <v>996</v>
      </c>
      <c r="BG472" s="31">
        <v>46209.540300925924</v>
      </c>
      <c r="BH472" s="14">
        <v>46209</v>
      </c>
      <c r="BI472" t="s">
        <v>996</v>
      </c>
      <c r="BJ472" s="31">
        <v>46209.540706018517</v>
      </c>
      <c r="BW472" s="14">
        <v>46209</v>
      </c>
      <c r="BX472" t="s">
        <v>996</v>
      </c>
      <c r="BY472" s="31">
        <v>46209.543680555558</v>
      </c>
      <c r="BZ472" s="14">
        <v>46209</v>
      </c>
      <c r="CA472" t="s">
        <v>995</v>
      </c>
      <c r="CB472" s="31">
        <v>46209.57603009259</v>
      </c>
      <c r="CF472" s="14">
        <v>46210</v>
      </c>
      <c r="CG472" t="s">
        <v>1064</v>
      </c>
      <c r="CH472" s="31">
        <v>46210.456875000003</v>
      </c>
      <c r="CM472" s="4">
        <f t="shared" si="34"/>
        <v>46206.474039351851</v>
      </c>
      <c r="CN472">
        <f t="shared" si="35"/>
        <v>3</v>
      </c>
      <c r="CO472" t="str">
        <f>VLOOKUP(A472,Sheet1!$A$2:$B$221,2,0)</f>
        <v>East Zone</v>
      </c>
    </row>
    <row r="473" spans="1:93" x14ac:dyDescent="0.35">
      <c r="A473" t="s">
        <v>5504</v>
      </c>
      <c r="B473">
        <v>248</v>
      </c>
      <c r="C473" t="s">
        <v>9332</v>
      </c>
      <c r="D473" t="s">
        <v>678</v>
      </c>
      <c r="E473" t="s">
        <v>574</v>
      </c>
      <c r="F473" t="s">
        <v>575</v>
      </c>
      <c r="G473" t="s">
        <v>552</v>
      </c>
      <c r="H473" t="s">
        <v>12063</v>
      </c>
      <c r="I473">
        <v>322930</v>
      </c>
      <c r="J473" t="s">
        <v>1717</v>
      </c>
      <c r="K473" t="s">
        <v>1718</v>
      </c>
      <c r="L473" t="s">
        <v>4622</v>
      </c>
      <c r="M473" t="s">
        <v>12064</v>
      </c>
      <c r="N473">
        <v>60000</v>
      </c>
      <c r="O473" t="s">
        <v>982</v>
      </c>
      <c r="P473" t="s">
        <v>983</v>
      </c>
      <c r="Q473" t="s">
        <v>4812</v>
      </c>
      <c r="R473">
        <v>8962043939</v>
      </c>
      <c r="S473" s="14">
        <v>46210</v>
      </c>
      <c r="T473" t="s">
        <v>10161</v>
      </c>
      <c r="U473" s="31">
        <v>46210.374699074076</v>
      </c>
      <c r="AK473" s="14">
        <v>46210</v>
      </c>
      <c r="AL473" t="s">
        <v>1064</v>
      </c>
      <c r="AM473" s="31">
        <v>46210.523425925923</v>
      </c>
      <c r="AQ473" s="31">
        <v>46210.523425925923</v>
      </c>
      <c r="AR473" s="14">
        <v>46210</v>
      </c>
      <c r="AS473" t="s">
        <v>1064</v>
      </c>
      <c r="AT473" t="s">
        <v>5513</v>
      </c>
      <c r="AU473" t="s">
        <v>677</v>
      </c>
      <c r="AV473" s="14">
        <v>46210</v>
      </c>
      <c r="AW473" t="s">
        <v>1063</v>
      </c>
      <c r="AX473" s="31">
        <v>46210.530046296299</v>
      </c>
      <c r="AY473" s="14">
        <v>46210</v>
      </c>
      <c r="AZ473" t="s">
        <v>933</v>
      </c>
      <c r="BA473" s="31">
        <v>46210.537824074076</v>
      </c>
      <c r="BB473" s="14">
        <v>46210</v>
      </c>
      <c r="BC473" t="s">
        <v>4684</v>
      </c>
      <c r="BD473" s="31">
        <v>46210.594768518517</v>
      </c>
      <c r="BE473" s="14">
        <v>46210</v>
      </c>
      <c r="BF473" t="s">
        <v>994</v>
      </c>
      <c r="BG473" s="31">
        <v>46210.612013888887</v>
      </c>
      <c r="BH473" s="14">
        <v>46210</v>
      </c>
      <c r="BI473" t="s">
        <v>994</v>
      </c>
      <c r="BJ473" s="31">
        <v>46210.61215277778</v>
      </c>
      <c r="BW473" s="14">
        <v>46210</v>
      </c>
      <c r="BX473" t="s">
        <v>994</v>
      </c>
      <c r="BY473" s="31">
        <v>46210.618854166663</v>
      </c>
      <c r="BZ473" s="14">
        <v>46210</v>
      </c>
      <c r="CA473" t="s">
        <v>995</v>
      </c>
      <c r="CB473" s="31">
        <v>46210.621759259258</v>
      </c>
      <c r="CF473" s="14">
        <v>46210</v>
      </c>
      <c r="CG473" t="s">
        <v>1064</v>
      </c>
      <c r="CH473" s="31">
        <v>46210.759120370371</v>
      </c>
      <c r="CM473" s="4">
        <f t="shared" si="34"/>
        <v>46210.374699074076</v>
      </c>
      <c r="CN473">
        <f t="shared" si="35"/>
        <v>0</v>
      </c>
      <c r="CO473" t="str">
        <f>VLOOKUP(A473,Sheet1!$A$2:$B$221,2,0)</f>
        <v>East Zone</v>
      </c>
    </row>
    <row r="474" spans="1:93" x14ac:dyDescent="0.35">
      <c r="A474" t="s">
        <v>5504</v>
      </c>
      <c r="B474">
        <v>248</v>
      </c>
      <c r="C474" t="s">
        <v>9332</v>
      </c>
      <c r="D474" t="s">
        <v>678</v>
      </c>
      <c r="E474" t="s">
        <v>574</v>
      </c>
      <c r="F474" t="s">
        <v>575</v>
      </c>
      <c r="G474" t="s">
        <v>552</v>
      </c>
      <c r="H474" t="s">
        <v>5521</v>
      </c>
      <c r="I474">
        <v>335725</v>
      </c>
      <c r="J474" t="s">
        <v>5522</v>
      </c>
      <c r="K474" t="s">
        <v>5523</v>
      </c>
      <c r="L474" t="s">
        <v>4622</v>
      </c>
      <c r="M474" t="s">
        <v>5524</v>
      </c>
      <c r="N474">
        <v>50000</v>
      </c>
      <c r="O474" t="s">
        <v>934</v>
      </c>
      <c r="P474" t="s">
        <v>935</v>
      </c>
      <c r="Q474" t="s">
        <v>5525</v>
      </c>
      <c r="R474">
        <v>3795373797</v>
      </c>
      <c r="S474" s="14">
        <v>46204</v>
      </c>
      <c r="T474" t="s">
        <v>5526</v>
      </c>
      <c r="U474" s="31">
        <v>46204.547349537039</v>
      </c>
      <c r="AK474" s="14">
        <v>46205</v>
      </c>
      <c r="AL474" t="s">
        <v>1062</v>
      </c>
      <c r="AM474" s="31">
        <v>46205.448796296296</v>
      </c>
      <c r="AQ474" s="31">
        <v>46205.448796296296</v>
      </c>
      <c r="AR474" s="14">
        <v>46205</v>
      </c>
      <c r="AS474" t="s">
        <v>1062</v>
      </c>
      <c r="AT474" t="s">
        <v>575</v>
      </c>
      <c r="AU474" t="s">
        <v>678</v>
      </c>
      <c r="AV474" s="14">
        <v>46205</v>
      </c>
      <c r="AW474" t="s">
        <v>1062</v>
      </c>
      <c r="AX474" s="31">
        <v>46205.449976851851</v>
      </c>
      <c r="AY474" s="14">
        <v>46205</v>
      </c>
      <c r="AZ474" t="s">
        <v>933</v>
      </c>
      <c r="BA474" s="31">
        <v>46205.462025462963</v>
      </c>
      <c r="BB474" s="14">
        <v>46205</v>
      </c>
      <c r="BC474" t="s">
        <v>4969</v>
      </c>
      <c r="BD474" s="31">
        <v>46205.472337962965</v>
      </c>
      <c r="BE474" s="14">
        <v>46205</v>
      </c>
      <c r="BF474" t="s">
        <v>996</v>
      </c>
      <c r="BG474" s="31">
        <v>46205.490034722221</v>
      </c>
      <c r="BH474" s="14">
        <v>46205</v>
      </c>
      <c r="BI474" t="s">
        <v>996</v>
      </c>
      <c r="BJ474" s="31">
        <v>46205.490671296298</v>
      </c>
      <c r="BW474" s="14">
        <v>46205</v>
      </c>
      <c r="BX474" t="s">
        <v>996</v>
      </c>
      <c r="BY474" s="31">
        <v>46205.513483796298</v>
      </c>
      <c r="BZ474" s="14">
        <v>46205</v>
      </c>
      <c r="CA474" t="s">
        <v>995</v>
      </c>
      <c r="CB474" s="31">
        <v>46205.522650462961</v>
      </c>
      <c r="CF474" s="14">
        <v>46205</v>
      </c>
      <c r="CG474" t="s">
        <v>1063</v>
      </c>
      <c r="CH474" s="31">
        <v>46205.667685185188</v>
      </c>
      <c r="CM474" s="4">
        <f t="shared" si="34"/>
        <v>46204.547349537039</v>
      </c>
      <c r="CN474">
        <f t="shared" si="35"/>
        <v>1</v>
      </c>
      <c r="CO474" t="str">
        <f>VLOOKUP(A474,Sheet1!$A$2:$B$221,2,0)</f>
        <v>East Zone</v>
      </c>
    </row>
    <row r="475" spans="1:93" x14ac:dyDescent="0.35">
      <c r="A475" t="s">
        <v>5504</v>
      </c>
      <c r="B475">
        <v>248</v>
      </c>
      <c r="C475" t="s">
        <v>9332</v>
      </c>
      <c r="D475" t="s">
        <v>678</v>
      </c>
      <c r="E475" t="s">
        <v>574</v>
      </c>
      <c r="F475" t="s">
        <v>575</v>
      </c>
      <c r="G475" t="s">
        <v>552</v>
      </c>
      <c r="H475" t="s">
        <v>12065</v>
      </c>
      <c r="I475">
        <v>338323</v>
      </c>
      <c r="J475" t="s">
        <v>4326</v>
      </c>
      <c r="K475" t="s">
        <v>4382</v>
      </c>
      <c r="L475" t="s">
        <v>4622</v>
      </c>
      <c r="M475" t="s">
        <v>12066</v>
      </c>
      <c r="N475">
        <v>80000</v>
      </c>
      <c r="O475" t="s">
        <v>1067</v>
      </c>
      <c r="P475" t="s">
        <v>1068</v>
      </c>
      <c r="Q475" t="s">
        <v>12067</v>
      </c>
      <c r="R475">
        <v>1220632398</v>
      </c>
      <c r="S475" s="14">
        <v>46210</v>
      </c>
      <c r="T475" t="s">
        <v>5508</v>
      </c>
      <c r="U475" s="31">
        <v>46210.403217592589</v>
      </c>
      <c r="AK475" s="14">
        <v>46210</v>
      </c>
      <c r="AL475" t="s">
        <v>1062</v>
      </c>
      <c r="AM475" s="31">
        <v>46210.62976851852</v>
      </c>
      <c r="AQ475" s="31">
        <v>46210.62976851852</v>
      </c>
      <c r="AR475" s="14">
        <v>46210</v>
      </c>
      <c r="AS475" t="s">
        <v>1062</v>
      </c>
      <c r="AT475" t="s">
        <v>575</v>
      </c>
      <c r="AU475" t="s">
        <v>678</v>
      </c>
      <c r="AV475" s="14">
        <v>46210</v>
      </c>
      <c r="AW475" t="s">
        <v>1062</v>
      </c>
      <c r="AX475" s="31">
        <v>46210.630891203706</v>
      </c>
      <c r="AY475" s="14">
        <v>46210</v>
      </c>
      <c r="AZ475" t="s">
        <v>933</v>
      </c>
      <c r="BA475" s="31">
        <v>46210.636319444442</v>
      </c>
      <c r="BB475" s="14">
        <v>46210</v>
      </c>
      <c r="BC475" t="s">
        <v>4669</v>
      </c>
      <c r="BD475" s="31">
        <v>46210.709722222222</v>
      </c>
      <c r="BE475" s="14">
        <v>46210</v>
      </c>
      <c r="BF475" t="s">
        <v>994</v>
      </c>
      <c r="BG475" s="31">
        <v>46210.729745370372</v>
      </c>
      <c r="BH475" s="14">
        <v>46210</v>
      </c>
      <c r="BI475" t="s">
        <v>994</v>
      </c>
      <c r="BJ475" s="31">
        <v>46210.729849537034</v>
      </c>
      <c r="BW475" s="14">
        <v>46210</v>
      </c>
      <c r="BX475" t="s">
        <v>994</v>
      </c>
      <c r="BY475" s="31">
        <v>46210.73609953704</v>
      </c>
      <c r="BZ475" s="14">
        <v>46210</v>
      </c>
      <c r="CA475" t="s">
        <v>1008</v>
      </c>
      <c r="CB475" s="31">
        <v>46210.743483796294</v>
      </c>
      <c r="CF475" s="14">
        <v>46210</v>
      </c>
      <c r="CG475" t="s">
        <v>1063</v>
      </c>
      <c r="CH475" s="31">
        <v>46210.803113425929</v>
      </c>
      <c r="CM475" s="4">
        <f t="shared" si="34"/>
        <v>46210.403217592589</v>
      </c>
      <c r="CN475">
        <f t="shared" si="35"/>
        <v>0</v>
      </c>
      <c r="CO475" t="str">
        <f>VLOOKUP(A475,Sheet1!$A$2:$B$221,2,0)</f>
        <v>East Zone</v>
      </c>
    </row>
    <row r="476" spans="1:93" x14ac:dyDescent="0.35">
      <c r="A476" t="s">
        <v>5504</v>
      </c>
      <c r="B476">
        <v>248</v>
      </c>
      <c r="C476" t="s">
        <v>9332</v>
      </c>
      <c r="D476" t="s">
        <v>678</v>
      </c>
      <c r="E476" t="s">
        <v>574</v>
      </c>
      <c r="F476" t="s">
        <v>575</v>
      </c>
      <c r="G476" t="s">
        <v>552</v>
      </c>
      <c r="H476" t="s">
        <v>4389</v>
      </c>
      <c r="I476">
        <v>341457</v>
      </c>
      <c r="J476" t="s">
        <v>1717</v>
      </c>
      <c r="K476" t="s">
        <v>1718</v>
      </c>
      <c r="L476" t="s">
        <v>4622</v>
      </c>
      <c r="M476" t="s">
        <v>5527</v>
      </c>
      <c r="N476">
        <v>60000</v>
      </c>
      <c r="O476" t="s">
        <v>982</v>
      </c>
      <c r="P476" t="s">
        <v>983</v>
      </c>
      <c r="Q476" t="s">
        <v>1161</v>
      </c>
      <c r="R476">
        <v>2859125745</v>
      </c>
      <c r="S476" s="14">
        <v>46206</v>
      </c>
      <c r="T476" t="s">
        <v>5528</v>
      </c>
      <c r="U476" s="31">
        <v>46206.370370370372</v>
      </c>
      <c r="AK476" s="14">
        <v>46206</v>
      </c>
      <c r="AL476" t="s">
        <v>1062</v>
      </c>
      <c r="AM476" s="31">
        <v>46206.433888888889</v>
      </c>
      <c r="AQ476" s="31">
        <v>46206.433888888889</v>
      </c>
      <c r="AR476" s="14">
        <v>46206</v>
      </c>
      <c r="AS476" t="s">
        <v>1062</v>
      </c>
      <c r="AT476" t="s">
        <v>575</v>
      </c>
      <c r="AU476" t="s">
        <v>678</v>
      </c>
      <c r="AV476" s="14">
        <v>46206</v>
      </c>
      <c r="AW476" t="s">
        <v>1062</v>
      </c>
      <c r="AX476" s="31">
        <v>46206.435023148151</v>
      </c>
      <c r="AY476" s="14">
        <v>46206</v>
      </c>
      <c r="AZ476" t="s">
        <v>933</v>
      </c>
      <c r="BA476" s="31">
        <v>46206.440694444442</v>
      </c>
      <c r="BB476" s="14">
        <v>46206</v>
      </c>
      <c r="BC476" t="s">
        <v>4969</v>
      </c>
      <c r="BD476" s="31">
        <v>46206.446747685186</v>
      </c>
      <c r="BE476" s="14">
        <v>46206</v>
      </c>
      <c r="BF476" t="s">
        <v>996</v>
      </c>
      <c r="BG476" s="31">
        <v>46206.476585648146</v>
      </c>
      <c r="BH476" s="14">
        <v>46206</v>
      </c>
      <c r="BI476" t="s">
        <v>996</v>
      </c>
      <c r="BJ476" s="31">
        <v>46206.477025462962</v>
      </c>
      <c r="BW476" s="14">
        <v>46206</v>
      </c>
      <c r="BX476" t="s">
        <v>996</v>
      </c>
      <c r="BY476" s="31">
        <v>46206.482928240737</v>
      </c>
      <c r="BZ476" s="14">
        <v>46206</v>
      </c>
      <c r="CA476" t="s">
        <v>1008</v>
      </c>
      <c r="CB476" s="31">
        <v>46206.501134259262</v>
      </c>
      <c r="CF476" s="14">
        <v>46206</v>
      </c>
      <c r="CG476" t="s">
        <v>1064</v>
      </c>
      <c r="CH476" s="31">
        <v>46206.618958333333</v>
      </c>
      <c r="CM476" s="4">
        <f t="shared" si="34"/>
        <v>46206.370370370372</v>
      </c>
      <c r="CN476">
        <f t="shared" si="35"/>
        <v>0</v>
      </c>
      <c r="CO476" t="str">
        <f>VLOOKUP(A476,Sheet1!$A$2:$B$221,2,0)</f>
        <v>East Zone</v>
      </c>
    </row>
    <row r="477" spans="1:93" x14ac:dyDescent="0.35">
      <c r="A477" t="s">
        <v>5504</v>
      </c>
      <c r="B477">
        <v>248</v>
      </c>
      <c r="C477" t="s">
        <v>9332</v>
      </c>
      <c r="D477" t="s">
        <v>678</v>
      </c>
      <c r="E477" t="s">
        <v>574</v>
      </c>
      <c r="F477" t="s">
        <v>575</v>
      </c>
      <c r="G477" t="s">
        <v>552</v>
      </c>
      <c r="H477" t="s">
        <v>4446</v>
      </c>
      <c r="I477">
        <v>500419</v>
      </c>
      <c r="J477" t="s">
        <v>1844</v>
      </c>
      <c r="K477" t="s">
        <v>4448</v>
      </c>
      <c r="L477" t="s">
        <v>4622</v>
      </c>
      <c r="M477" t="s">
        <v>5529</v>
      </c>
      <c r="N477">
        <v>90000</v>
      </c>
      <c r="O477" t="s">
        <v>931</v>
      </c>
      <c r="P477" t="s">
        <v>932</v>
      </c>
      <c r="Q477" t="s">
        <v>4447</v>
      </c>
      <c r="R477">
        <v>8770963193</v>
      </c>
      <c r="S477" s="14">
        <v>46206</v>
      </c>
      <c r="T477" t="s">
        <v>1064</v>
      </c>
      <c r="U477" s="31">
        <v>46206.409490740742</v>
      </c>
      <c r="AK477" s="14">
        <v>46206</v>
      </c>
      <c r="AL477" t="s">
        <v>1064</v>
      </c>
      <c r="AM477" s="31">
        <v>46206.433634259258</v>
      </c>
      <c r="AQ477" s="31">
        <v>46206.433634259258</v>
      </c>
      <c r="AR477" s="14">
        <v>46206</v>
      </c>
      <c r="AS477" t="s">
        <v>1064</v>
      </c>
      <c r="AT477" t="s">
        <v>5513</v>
      </c>
      <c r="AU477" t="s">
        <v>677</v>
      </c>
      <c r="AV477" s="14">
        <v>46206</v>
      </c>
      <c r="AW477" t="s">
        <v>1064</v>
      </c>
      <c r="AX477" s="31">
        <v>46206.433946759258</v>
      </c>
      <c r="AY477" s="14">
        <v>46206</v>
      </c>
      <c r="AZ477" t="s">
        <v>933</v>
      </c>
      <c r="BA477" s="31">
        <v>46206.440706018519</v>
      </c>
      <c r="BB477" s="14">
        <v>46206</v>
      </c>
      <c r="BC477" t="s">
        <v>4969</v>
      </c>
      <c r="BD477" s="31">
        <v>46206.449282407404</v>
      </c>
      <c r="BE477" s="14">
        <v>46206</v>
      </c>
      <c r="BF477" t="s">
        <v>997</v>
      </c>
      <c r="BG477" s="31">
        <v>46206.460821759261</v>
      </c>
      <c r="BH477" s="14">
        <v>46206</v>
      </c>
      <c r="BI477" t="s">
        <v>1043</v>
      </c>
      <c r="BJ477" s="31">
        <v>46206.542511574073</v>
      </c>
      <c r="BK477" s="14">
        <v>46206</v>
      </c>
      <c r="BL477" t="s">
        <v>997</v>
      </c>
      <c r="BM477" s="31">
        <v>46206.461006944446</v>
      </c>
      <c r="BW477" s="14">
        <v>46206</v>
      </c>
      <c r="BX477" t="s">
        <v>1043</v>
      </c>
      <c r="BY477" s="31">
        <v>46206.549224537041</v>
      </c>
      <c r="BZ477" s="14">
        <v>46206</v>
      </c>
      <c r="CA477" t="s">
        <v>1008</v>
      </c>
      <c r="CB477" s="31">
        <v>46206.550706018519</v>
      </c>
      <c r="CF477" s="14">
        <v>46206</v>
      </c>
      <c r="CG477" t="s">
        <v>1064</v>
      </c>
      <c r="CH477" s="31">
        <v>46206.628692129627</v>
      </c>
      <c r="CM477" s="4">
        <f t="shared" si="34"/>
        <v>46206.409490740742</v>
      </c>
      <c r="CN477">
        <f t="shared" si="35"/>
        <v>0</v>
      </c>
      <c r="CO477" t="str">
        <f>VLOOKUP(A477,Sheet1!$A$2:$B$221,2,0)</f>
        <v>East Zone</v>
      </c>
    </row>
    <row r="478" spans="1:93" x14ac:dyDescent="0.35">
      <c r="A478" t="s">
        <v>5504</v>
      </c>
      <c r="B478">
        <v>248</v>
      </c>
      <c r="C478" t="s">
        <v>9332</v>
      </c>
      <c r="D478" t="s">
        <v>678</v>
      </c>
      <c r="E478" t="s">
        <v>574</v>
      </c>
      <c r="F478" t="s">
        <v>575</v>
      </c>
      <c r="G478" t="s">
        <v>552</v>
      </c>
      <c r="H478" t="s">
        <v>10162</v>
      </c>
      <c r="I478">
        <v>530281</v>
      </c>
      <c r="J478" t="s">
        <v>1717</v>
      </c>
      <c r="K478" t="s">
        <v>1718</v>
      </c>
      <c r="L478" t="s">
        <v>4622</v>
      </c>
      <c r="M478" t="s">
        <v>10163</v>
      </c>
      <c r="N478">
        <v>77000</v>
      </c>
      <c r="O478" t="s">
        <v>939</v>
      </c>
      <c r="P478" t="s">
        <v>940</v>
      </c>
      <c r="Q478" t="s">
        <v>4668</v>
      </c>
      <c r="R478">
        <v>4341912910</v>
      </c>
      <c r="S478" s="14">
        <v>46209</v>
      </c>
      <c r="T478" t="s">
        <v>5528</v>
      </c>
      <c r="U478" s="31">
        <v>46209.448275462964</v>
      </c>
      <c r="AK478" s="14">
        <v>46209</v>
      </c>
      <c r="AL478" t="s">
        <v>1064</v>
      </c>
      <c r="AM478" s="31">
        <v>46209.639432870368</v>
      </c>
      <c r="AQ478" s="31">
        <v>46209.639432870368</v>
      </c>
      <c r="AR478" s="14">
        <v>46209</v>
      </c>
      <c r="AS478" t="s">
        <v>1064</v>
      </c>
      <c r="AT478" t="s">
        <v>5513</v>
      </c>
      <c r="AU478" t="s">
        <v>677</v>
      </c>
      <c r="AV478" s="14">
        <v>46209</v>
      </c>
      <c r="AW478" t="s">
        <v>1063</v>
      </c>
      <c r="AX478" s="31">
        <v>46209.663993055554</v>
      </c>
      <c r="AY478" s="14">
        <v>46209</v>
      </c>
      <c r="AZ478" t="s">
        <v>933</v>
      </c>
      <c r="BA478" s="31">
        <v>46209.672210648147</v>
      </c>
      <c r="BB478" s="14">
        <v>46209</v>
      </c>
      <c r="BC478" t="s">
        <v>4633</v>
      </c>
      <c r="BD478" s="31">
        <v>46209.688634259262</v>
      </c>
      <c r="BE478" s="14">
        <v>46209</v>
      </c>
      <c r="BF478" t="s">
        <v>996</v>
      </c>
      <c r="BG478" s="31">
        <v>46209.762037037035</v>
      </c>
      <c r="BH478" s="14">
        <v>46210</v>
      </c>
      <c r="BI478" t="s">
        <v>1043</v>
      </c>
      <c r="BJ478" s="31">
        <v>46210.503055555557</v>
      </c>
      <c r="BK478" s="14">
        <v>46209</v>
      </c>
      <c r="BL478" t="s">
        <v>996</v>
      </c>
      <c r="BM478" s="31">
        <v>46209.76258101852</v>
      </c>
      <c r="BW478" s="14">
        <v>46210</v>
      </c>
      <c r="BX478" t="s">
        <v>1043</v>
      </c>
      <c r="BY478" s="31">
        <v>46210.507349537038</v>
      </c>
      <c r="BZ478" s="14">
        <v>46210</v>
      </c>
      <c r="CA478" t="s">
        <v>1008</v>
      </c>
      <c r="CB478" s="31">
        <v>46210.512314814812</v>
      </c>
      <c r="CF478" s="14">
        <v>46210</v>
      </c>
      <c r="CG478" t="s">
        <v>1063</v>
      </c>
      <c r="CH478" s="31">
        <v>46210.606435185182</v>
      </c>
      <c r="CM478" s="4">
        <f t="shared" si="34"/>
        <v>46209.448275462964</v>
      </c>
      <c r="CN478">
        <f t="shared" si="35"/>
        <v>0</v>
      </c>
      <c r="CO478" t="str">
        <f>VLOOKUP(A478,Sheet1!$A$2:$B$221,2,0)</f>
        <v>East Zone</v>
      </c>
    </row>
    <row r="479" spans="1:93" x14ac:dyDescent="0.35">
      <c r="A479" t="s">
        <v>5504</v>
      </c>
      <c r="B479">
        <v>248</v>
      </c>
      <c r="C479" t="s">
        <v>9332</v>
      </c>
      <c r="D479" t="s">
        <v>678</v>
      </c>
      <c r="E479" t="s">
        <v>574</v>
      </c>
      <c r="F479" t="s">
        <v>575</v>
      </c>
      <c r="G479" t="s">
        <v>552</v>
      </c>
      <c r="H479" t="s">
        <v>4380</v>
      </c>
      <c r="I479">
        <v>566027</v>
      </c>
      <c r="J479" t="s">
        <v>4326</v>
      </c>
      <c r="K479" t="s">
        <v>4382</v>
      </c>
      <c r="L479" t="s">
        <v>4622</v>
      </c>
      <c r="M479" t="s">
        <v>5530</v>
      </c>
      <c r="N479">
        <v>77000</v>
      </c>
      <c r="O479" t="s">
        <v>939</v>
      </c>
      <c r="P479" t="s">
        <v>940</v>
      </c>
      <c r="Q479" t="s">
        <v>4381</v>
      </c>
      <c r="R479">
        <v>4763318964</v>
      </c>
      <c r="S479" s="14">
        <v>46205</v>
      </c>
      <c r="T479" t="s">
        <v>5508</v>
      </c>
      <c r="U479" s="31">
        <v>46205.746817129628</v>
      </c>
      <c r="AK479" s="14">
        <v>46205</v>
      </c>
      <c r="AL479" t="s">
        <v>1064</v>
      </c>
      <c r="AM479" s="31">
        <v>46205.888113425928</v>
      </c>
      <c r="AQ479" s="31">
        <v>46205.888113425928</v>
      </c>
      <c r="AR479" s="14">
        <v>46205</v>
      </c>
      <c r="AS479" t="s">
        <v>1064</v>
      </c>
      <c r="AT479" t="s">
        <v>5513</v>
      </c>
      <c r="AU479" t="s">
        <v>677</v>
      </c>
      <c r="AV479" s="14">
        <v>46206</v>
      </c>
      <c r="AW479" t="s">
        <v>1064</v>
      </c>
      <c r="AX479" s="31">
        <v>46206.299710648149</v>
      </c>
      <c r="AY479" s="14">
        <v>46206</v>
      </c>
      <c r="AZ479" t="s">
        <v>933</v>
      </c>
      <c r="BA479" s="31">
        <v>46206.389270833337</v>
      </c>
      <c r="BB479" s="14">
        <v>46206</v>
      </c>
      <c r="BC479" t="s">
        <v>4663</v>
      </c>
      <c r="BD479" s="31">
        <v>46206.440497685187</v>
      </c>
      <c r="BE479" s="14">
        <v>46206</v>
      </c>
      <c r="BF479" t="s">
        <v>996</v>
      </c>
      <c r="BG479" s="31">
        <v>46206.460023148145</v>
      </c>
      <c r="BH479" s="14">
        <v>46206</v>
      </c>
      <c r="BI479" t="s">
        <v>996</v>
      </c>
      <c r="BJ479" s="31">
        <v>46206.460590277777</v>
      </c>
      <c r="BW479" s="14">
        <v>46206</v>
      </c>
      <c r="BX479" t="s">
        <v>996</v>
      </c>
      <c r="BY479" s="31">
        <v>46206.480497685188</v>
      </c>
      <c r="BZ479" s="14">
        <v>46206</v>
      </c>
      <c r="CA479" t="s">
        <v>995</v>
      </c>
      <c r="CB479" s="31">
        <v>46206.486990740741</v>
      </c>
      <c r="CF479" s="14">
        <v>46206</v>
      </c>
      <c r="CG479" t="s">
        <v>1064</v>
      </c>
      <c r="CH479" s="31">
        <v>46206.635081018518</v>
      </c>
      <c r="CM479" s="4">
        <f t="shared" si="34"/>
        <v>46205.746817129628</v>
      </c>
      <c r="CN479">
        <f t="shared" si="35"/>
        <v>0</v>
      </c>
      <c r="CO479" t="str">
        <f>VLOOKUP(A479,Sheet1!$A$2:$B$221,2,0)</f>
        <v>East Zone</v>
      </c>
    </row>
    <row r="480" spans="1:93" x14ac:dyDescent="0.35">
      <c r="A480" t="s">
        <v>5504</v>
      </c>
      <c r="B480">
        <v>248</v>
      </c>
      <c r="C480" t="s">
        <v>9332</v>
      </c>
      <c r="D480" t="s">
        <v>678</v>
      </c>
      <c r="E480" t="s">
        <v>574</v>
      </c>
      <c r="F480" t="s">
        <v>575</v>
      </c>
      <c r="G480" t="s">
        <v>552</v>
      </c>
      <c r="H480" t="s">
        <v>5531</v>
      </c>
      <c r="I480">
        <v>612623</v>
      </c>
      <c r="J480" t="s">
        <v>1710</v>
      </c>
      <c r="K480" t="s">
        <v>1711</v>
      </c>
      <c r="L480" t="s">
        <v>4622</v>
      </c>
      <c r="M480" t="s">
        <v>5532</v>
      </c>
      <c r="N480">
        <v>77000</v>
      </c>
      <c r="O480" t="s">
        <v>9403</v>
      </c>
      <c r="P480" t="s">
        <v>9404</v>
      </c>
      <c r="Q480" t="s">
        <v>5533</v>
      </c>
      <c r="R480">
        <v>2443468747</v>
      </c>
      <c r="S480" s="14">
        <v>46206</v>
      </c>
      <c r="T480" t="s">
        <v>5534</v>
      </c>
      <c r="U480" s="31">
        <v>46206.430405092593</v>
      </c>
      <c r="AK480" s="14">
        <v>46206</v>
      </c>
      <c r="AL480" t="s">
        <v>1062</v>
      </c>
      <c r="AM480" s="31">
        <v>46206.583541666667</v>
      </c>
      <c r="AQ480" s="31">
        <v>46206.583541666667</v>
      </c>
      <c r="AR480" s="14">
        <v>46206</v>
      </c>
      <c r="AS480" t="s">
        <v>1062</v>
      </c>
      <c r="AT480" t="s">
        <v>575</v>
      </c>
      <c r="AU480" t="s">
        <v>678</v>
      </c>
      <c r="AV480" s="14">
        <v>46209</v>
      </c>
      <c r="AW480" t="s">
        <v>1064</v>
      </c>
      <c r="AX480" s="31">
        <v>46209.454201388886</v>
      </c>
      <c r="AY480" s="14">
        <v>46209</v>
      </c>
      <c r="AZ480" t="s">
        <v>933</v>
      </c>
      <c r="BA480" s="31">
        <v>46209.457592592589</v>
      </c>
      <c r="BB480" s="14">
        <v>46209</v>
      </c>
      <c r="BC480" t="s">
        <v>4657</v>
      </c>
      <c r="BD480" s="31">
        <v>46209.504131944443</v>
      </c>
      <c r="BE480" s="14">
        <v>46209</v>
      </c>
      <c r="BF480" t="s">
        <v>996</v>
      </c>
      <c r="BG480" s="31">
        <v>46209.539618055554</v>
      </c>
      <c r="BH480" s="14">
        <v>46209</v>
      </c>
      <c r="BI480" t="s">
        <v>996</v>
      </c>
      <c r="BJ480" s="31">
        <v>46209.540092592593</v>
      </c>
      <c r="BW480" s="14">
        <v>46209</v>
      </c>
      <c r="BX480" t="s">
        <v>996</v>
      </c>
      <c r="BY480" s="31">
        <v>46209.543368055558</v>
      </c>
      <c r="BZ480" s="14">
        <v>46209</v>
      </c>
      <c r="CA480" t="s">
        <v>995</v>
      </c>
      <c r="CB480" s="31">
        <v>46209.576238425929</v>
      </c>
      <c r="CF480" s="14">
        <v>46210</v>
      </c>
      <c r="CG480" t="s">
        <v>1063</v>
      </c>
      <c r="CH480" s="31">
        <v>46210.657604166663</v>
      </c>
      <c r="CM480" s="4">
        <f t="shared" si="34"/>
        <v>46206.430405092593</v>
      </c>
      <c r="CN480">
        <f t="shared" si="35"/>
        <v>0</v>
      </c>
      <c r="CO480" t="str">
        <f>VLOOKUP(A480,Sheet1!$A$2:$B$221,2,0)</f>
        <v>East Zone</v>
      </c>
    </row>
    <row r="481" spans="1:93" x14ac:dyDescent="0.35">
      <c r="A481" t="s">
        <v>5504</v>
      </c>
      <c r="B481">
        <v>248</v>
      </c>
      <c r="C481" t="s">
        <v>9332</v>
      </c>
      <c r="D481" t="s">
        <v>678</v>
      </c>
      <c r="E481" t="s">
        <v>574</v>
      </c>
      <c r="F481" t="s">
        <v>575</v>
      </c>
      <c r="G481" t="s">
        <v>552</v>
      </c>
      <c r="H481" t="s">
        <v>4466</v>
      </c>
      <c r="I481">
        <v>648947</v>
      </c>
      <c r="J481" t="s">
        <v>1717</v>
      </c>
      <c r="K481" t="s">
        <v>1718</v>
      </c>
      <c r="L481" t="s">
        <v>4622</v>
      </c>
      <c r="M481" t="s">
        <v>5535</v>
      </c>
      <c r="N481">
        <v>90000</v>
      </c>
      <c r="O481" t="s">
        <v>931</v>
      </c>
      <c r="P481" t="s">
        <v>932</v>
      </c>
      <c r="Q481" t="s">
        <v>4467</v>
      </c>
      <c r="R481">
        <v>1170227727</v>
      </c>
      <c r="S481" s="14">
        <v>46206</v>
      </c>
      <c r="T481" t="s">
        <v>5528</v>
      </c>
      <c r="U481" s="31">
        <v>46206.472314814811</v>
      </c>
      <c r="AK481" s="14">
        <v>46206</v>
      </c>
      <c r="AL481" t="s">
        <v>1064</v>
      </c>
      <c r="AM481" s="31">
        <v>46206.506643518522</v>
      </c>
      <c r="AQ481" s="31">
        <v>46206.506643518522</v>
      </c>
      <c r="AR481" s="14">
        <v>46206</v>
      </c>
      <c r="AS481" t="s">
        <v>1064</v>
      </c>
      <c r="AT481" t="s">
        <v>5513</v>
      </c>
      <c r="AU481" t="s">
        <v>677</v>
      </c>
      <c r="AV481" s="14">
        <v>46206</v>
      </c>
      <c r="AW481" t="s">
        <v>1064</v>
      </c>
      <c r="AX481" s="31">
        <v>46206.50986111111</v>
      </c>
      <c r="AY481" s="14">
        <v>46206</v>
      </c>
      <c r="AZ481" t="s">
        <v>933</v>
      </c>
      <c r="BA481" s="31">
        <v>46206.521944444445</v>
      </c>
      <c r="BB481" s="14">
        <v>46206</v>
      </c>
      <c r="BC481" t="s">
        <v>4886</v>
      </c>
      <c r="BD481" s="31">
        <v>46206.534016203703</v>
      </c>
      <c r="BE481" s="14">
        <v>46206</v>
      </c>
      <c r="BF481" t="s">
        <v>996</v>
      </c>
      <c r="BG481" s="31">
        <v>46206.550393518519</v>
      </c>
      <c r="BH481" s="14">
        <v>46206</v>
      </c>
      <c r="BI481" t="s">
        <v>996</v>
      </c>
      <c r="BJ481" s="31">
        <v>46206.550810185188</v>
      </c>
      <c r="BW481" s="14">
        <v>46206</v>
      </c>
      <c r="BX481" t="s">
        <v>996</v>
      </c>
      <c r="BY481" s="31">
        <v>46206.553935185184</v>
      </c>
      <c r="BZ481" s="14">
        <v>46206</v>
      </c>
      <c r="CA481" t="s">
        <v>995</v>
      </c>
      <c r="CB481" s="31">
        <v>46206.563136574077</v>
      </c>
      <c r="CF481" s="14">
        <v>46206</v>
      </c>
      <c r="CG481" t="s">
        <v>1064</v>
      </c>
      <c r="CH481" s="31">
        <v>46206.650347222225</v>
      </c>
      <c r="CM481" s="4">
        <f t="shared" si="34"/>
        <v>46206.472314814811</v>
      </c>
      <c r="CN481">
        <f t="shared" si="35"/>
        <v>0</v>
      </c>
      <c r="CO481" t="str">
        <f>VLOOKUP(A481,Sheet1!$A$2:$B$221,2,0)</f>
        <v>East Zone</v>
      </c>
    </row>
    <row r="482" spans="1:93" x14ac:dyDescent="0.35">
      <c r="A482" t="s">
        <v>5504</v>
      </c>
      <c r="B482">
        <v>248</v>
      </c>
      <c r="C482" t="s">
        <v>9332</v>
      </c>
      <c r="D482" t="s">
        <v>678</v>
      </c>
      <c r="E482" t="s">
        <v>574</v>
      </c>
      <c r="F482" t="s">
        <v>575</v>
      </c>
      <c r="G482" t="s">
        <v>552</v>
      </c>
      <c r="H482" t="s">
        <v>5536</v>
      </c>
      <c r="I482">
        <v>655878</v>
      </c>
      <c r="J482" t="s">
        <v>4326</v>
      </c>
      <c r="K482" t="s">
        <v>4382</v>
      </c>
      <c r="L482" t="s">
        <v>4622</v>
      </c>
      <c r="M482" t="s">
        <v>5537</v>
      </c>
      <c r="N482">
        <v>77000</v>
      </c>
      <c r="O482" t="s">
        <v>939</v>
      </c>
      <c r="P482" t="s">
        <v>940</v>
      </c>
      <c r="Q482" t="s">
        <v>5538</v>
      </c>
      <c r="R482">
        <v>5708646717</v>
      </c>
      <c r="S482" s="14">
        <v>46205</v>
      </c>
      <c r="T482" t="s">
        <v>5508</v>
      </c>
      <c r="U482" s="31">
        <v>46205.715902777774</v>
      </c>
      <c r="AK482" s="14">
        <v>46205</v>
      </c>
      <c r="AL482" t="s">
        <v>1064</v>
      </c>
      <c r="AM482" s="31">
        <v>46205.886724537035</v>
      </c>
      <c r="AQ482" s="31">
        <v>46205.886724537035</v>
      </c>
      <c r="AR482" s="14">
        <v>46205</v>
      </c>
      <c r="AS482" t="s">
        <v>1064</v>
      </c>
      <c r="AT482" t="s">
        <v>5513</v>
      </c>
      <c r="AU482" t="s">
        <v>677</v>
      </c>
      <c r="AV482" s="14">
        <v>46206</v>
      </c>
      <c r="AW482" t="s">
        <v>1064</v>
      </c>
      <c r="AX482" s="31">
        <v>46206.297118055554</v>
      </c>
      <c r="AY482" s="14">
        <v>46206</v>
      </c>
      <c r="AZ482" t="s">
        <v>933</v>
      </c>
      <c r="BA482" s="31">
        <v>46206.38925925926</v>
      </c>
      <c r="BB482" s="14">
        <v>46206</v>
      </c>
      <c r="BC482" t="s">
        <v>4663</v>
      </c>
      <c r="BD482" s="31">
        <v>46206.444131944445</v>
      </c>
      <c r="BE482" s="14">
        <v>46206</v>
      </c>
      <c r="BF482" t="s">
        <v>996</v>
      </c>
      <c r="BG482" s="31">
        <v>46206.465925925928</v>
      </c>
      <c r="BH482" s="14">
        <v>46206</v>
      </c>
      <c r="BI482" t="s">
        <v>1043</v>
      </c>
      <c r="BJ482" s="31">
        <v>46206.655752314815</v>
      </c>
      <c r="BK482" s="14">
        <v>46206</v>
      </c>
      <c r="BL482" t="s">
        <v>996</v>
      </c>
      <c r="BM482" s="31">
        <v>46206.481886574074</v>
      </c>
      <c r="BW482" s="14">
        <v>46206</v>
      </c>
      <c r="BX482" t="s">
        <v>1043</v>
      </c>
      <c r="BY482" s="31">
        <v>46206.668356481481</v>
      </c>
      <c r="BZ482" s="14">
        <v>46206</v>
      </c>
      <c r="CA482" t="s">
        <v>1008</v>
      </c>
      <c r="CB482" s="31">
        <v>46206.670358796298</v>
      </c>
      <c r="CF482" s="14">
        <v>46209</v>
      </c>
      <c r="CG482" t="s">
        <v>1063</v>
      </c>
      <c r="CH482" s="31">
        <v>46209.721493055556</v>
      </c>
      <c r="CM482" s="4">
        <f t="shared" si="34"/>
        <v>46205.715902777774</v>
      </c>
      <c r="CN482">
        <f t="shared" si="35"/>
        <v>0</v>
      </c>
      <c r="CO482" t="str">
        <f>VLOOKUP(A482,Sheet1!$A$2:$B$221,2,0)</f>
        <v>East Zone</v>
      </c>
    </row>
    <row r="483" spans="1:93" x14ac:dyDescent="0.35">
      <c r="A483" t="s">
        <v>5539</v>
      </c>
      <c r="B483">
        <v>249</v>
      </c>
      <c r="C483" t="s">
        <v>9332</v>
      </c>
      <c r="D483" t="s">
        <v>678</v>
      </c>
      <c r="E483" t="s">
        <v>276</v>
      </c>
      <c r="F483" t="s">
        <v>576</v>
      </c>
      <c r="G483" t="s">
        <v>552</v>
      </c>
      <c r="H483" t="s">
        <v>5540</v>
      </c>
      <c r="I483">
        <v>74944</v>
      </c>
      <c r="J483" t="s">
        <v>5541</v>
      </c>
      <c r="K483" t="s">
        <v>5542</v>
      </c>
      <c r="L483" t="s">
        <v>4622</v>
      </c>
      <c r="M483" t="s">
        <v>5543</v>
      </c>
      <c r="N483">
        <v>80000</v>
      </c>
      <c r="O483" t="s">
        <v>1067</v>
      </c>
      <c r="P483" t="s">
        <v>1068</v>
      </c>
      <c r="Q483" t="s">
        <v>5544</v>
      </c>
      <c r="R483">
        <v>7329477260</v>
      </c>
      <c r="S483" s="14">
        <v>46205</v>
      </c>
      <c r="T483" t="s">
        <v>5545</v>
      </c>
      <c r="U483" s="31">
        <v>46205.496423611112</v>
      </c>
      <c r="AK483" s="14">
        <v>46205</v>
      </c>
      <c r="AL483" t="s">
        <v>5546</v>
      </c>
      <c r="AM483" s="31">
        <v>46205.551874999997</v>
      </c>
      <c r="AQ483" s="31">
        <v>46205.551874999997</v>
      </c>
      <c r="AR483" s="14">
        <v>46205</v>
      </c>
      <c r="AS483" t="s">
        <v>5546</v>
      </c>
      <c r="AT483" t="s">
        <v>5547</v>
      </c>
      <c r="AU483" t="s">
        <v>677</v>
      </c>
      <c r="AV483" s="14">
        <v>46205</v>
      </c>
      <c r="AW483" t="s">
        <v>5546</v>
      </c>
      <c r="AX483" s="31">
        <v>46205.552337962959</v>
      </c>
      <c r="AY483" s="14">
        <v>46205</v>
      </c>
      <c r="AZ483" t="s">
        <v>933</v>
      </c>
      <c r="BA483" s="31">
        <v>46205.569027777776</v>
      </c>
      <c r="BB483" s="14">
        <v>46205</v>
      </c>
      <c r="BC483" t="s">
        <v>4788</v>
      </c>
      <c r="BD483" s="31">
        <v>46205.583622685182</v>
      </c>
      <c r="BE483" s="14">
        <v>46205</v>
      </c>
      <c r="BF483" t="s">
        <v>997</v>
      </c>
      <c r="BG483" s="31">
        <v>46205.596539351849</v>
      </c>
      <c r="BH483" s="14">
        <v>46206</v>
      </c>
      <c r="BI483" t="s">
        <v>997</v>
      </c>
      <c r="BJ483" s="31">
        <v>46206.799675925926</v>
      </c>
      <c r="BK483" s="14">
        <v>46205</v>
      </c>
      <c r="BL483" t="s">
        <v>997</v>
      </c>
      <c r="BM483" s="31">
        <v>46205.599479166667</v>
      </c>
      <c r="BW483" s="14">
        <v>46206</v>
      </c>
      <c r="BX483" t="s">
        <v>997</v>
      </c>
      <c r="BY483" s="31">
        <v>46206.804664351854</v>
      </c>
      <c r="BZ483" s="14">
        <v>46206</v>
      </c>
      <c r="CA483" t="s">
        <v>1008</v>
      </c>
      <c r="CB483" s="31">
        <v>46206.805995370371</v>
      </c>
      <c r="CF483" s="14">
        <v>46209</v>
      </c>
      <c r="CG483" t="s">
        <v>5546</v>
      </c>
      <c r="CH483" s="31">
        <v>46209.465405092589</v>
      </c>
      <c r="CM483" s="4">
        <f t="shared" si="34"/>
        <v>46205.496423611112</v>
      </c>
      <c r="CN483">
        <f t="shared" si="35"/>
        <v>0</v>
      </c>
      <c r="CO483" t="str">
        <f>VLOOKUP(A483,Sheet1!$A$2:$B$221,2,0)</f>
        <v>East Zone</v>
      </c>
    </row>
    <row r="484" spans="1:93" x14ac:dyDescent="0.35">
      <c r="A484" t="s">
        <v>5539</v>
      </c>
      <c r="B484">
        <v>249</v>
      </c>
      <c r="C484" t="s">
        <v>9332</v>
      </c>
      <c r="D484" t="s">
        <v>678</v>
      </c>
      <c r="E484" t="s">
        <v>276</v>
      </c>
      <c r="F484" t="s">
        <v>576</v>
      </c>
      <c r="G484" t="s">
        <v>552</v>
      </c>
      <c r="H484" t="s">
        <v>5540</v>
      </c>
      <c r="I484">
        <v>74944</v>
      </c>
      <c r="J484" t="s">
        <v>5541</v>
      </c>
      <c r="K484" t="s">
        <v>5542</v>
      </c>
      <c r="L484" t="s">
        <v>4622</v>
      </c>
      <c r="M484" t="s">
        <v>5543</v>
      </c>
      <c r="N484">
        <v>55000</v>
      </c>
      <c r="O484" t="s">
        <v>945</v>
      </c>
      <c r="P484" t="s">
        <v>946</v>
      </c>
      <c r="Q484" t="s">
        <v>5548</v>
      </c>
      <c r="R484">
        <v>1254817639</v>
      </c>
      <c r="S484" s="14">
        <v>46205</v>
      </c>
      <c r="T484" t="s">
        <v>5545</v>
      </c>
      <c r="U484" s="31">
        <v>46205.496446759258</v>
      </c>
      <c r="AK484" s="14">
        <v>46205</v>
      </c>
      <c r="AL484" t="s">
        <v>5546</v>
      </c>
      <c r="AM484" s="31">
        <v>46205.55190972222</v>
      </c>
      <c r="AQ484" s="31">
        <v>46205.55190972222</v>
      </c>
      <c r="AR484" s="14">
        <v>46205</v>
      </c>
      <c r="AS484" t="s">
        <v>5546</v>
      </c>
      <c r="AT484" t="s">
        <v>5547</v>
      </c>
      <c r="AU484" t="s">
        <v>677</v>
      </c>
      <c r="AV484" s="14">
        <v>46205</v>
      </c>
      <c r="AW484" t="s">
        <v>5546</v>
      </c>
      <c r="AX484" s="31">
        <v>46205.552372685182</v>
      </c>
      <c r="AY484" s="14">
        <v>46205</v>
      </c>
      <c r="AZ484" t="s">
        <v>933</v>
      </c>
      <c r="BA484" s="31">
        <v>46205.569027777776</v>
      </c>
      <c r="BB484" s="14">
        <v>46205</v>
      </c>
      <c r="BC484" t="s">
        <v>4788</v>
      </c>
      <c r="BD484" s="31">
        <v>46205.583634259259</v>
      </c>
      <c r="BE484" s="14">
        <v>46205</v>
      </c>
      <c r="BF484" t="s">
        <v>997</v>
      </c>
      <c r="BG484" s="31">
        <v>46205.596550925926</v>
      </c>
      <c r="BH484" s="14">
        <v>46206</v>
      </c>
      <c r="BI484" t="s">
        <v>997</v>
      </c>
      <c r="BJ484" s="31">
        <v>46206.799699074072</v>
      </c>
      <c r="BK484" s="14">
        <v>46205</v>
      </c>
      <c r="BL484" t="s">
        <v>997</v>
      </c>
      <c r="BM484" s="31">
        <v>46205.599490740744</v>
      </c>
      <c r="BW484" s="14">
        <v>46206</v>
      </c>
      <c r="BX484" t="s">
        <v>997</v>
      </c>
      <c r="BY484" s="31">
        <v>46206.8046875</v>
      </c>
      <c r="BZ484" s="14">
        <v>46206</v>
      </c>
      <c r="CA484" t="s">
        <v>1008</v>
      </c>
      <c r="CB484" s="31">
        <v>46206.805995370371</v>
      </c>
      <c r="CF484" s="14">
        <v>46209</v>
      </c>
      <c r="CG484" t="s">
        <v>5546</v>
      </c>
      <c r="CH484" s="31">
        <v>46209.465405092589</v>
      </c>
      <c r="CM484" s="4">
        <f t="shared" si="34"/>
        <v>46205.496446759258</v>
      </c>
      <c r="CN484">
        <f t="shared" si="35"/>
        <v>0</v>
      </c>
      <c r="CO484" t="str">
        <f>VLOOKUP(A484,Sheet1!$A$2:$B$221,2,0)</f>
        <v>East Zone</v>
      </c>
    </row>
    <row r="485" spans="1:93" x14ac:dyDescent="0.35">
      <c r="A485" t="s">
        <v>5539</v>
      </c>
      <c r="B485">
        <v>249</v>
      </c>
      <c r="C485" t="s">
        <v>9332</v>
      </c>
      <c r="D485" t="s">
        <v>678</v>
      </c>
      <c r="E485" t="s">
        <v>276</v>
      </c>
      <c r="F485" t="s">
        <v>576</v>
      </c>
      <c r="G485" t="s">
        <v>552</v>
      </c>
      <c r="H485" t="s">
        <v>12068</v>
      </c>
      <c r="I485">
        <v>80801</v>
      </c>
      <c r="J485" t="s">
        <v>2996</v>
      </c>
      <c r="K485" t="s">
        <v>5565</v>
      </c>
      <c r="L485" t="s">
        <v>4622</v>
      </c>
      <c r="M485" t="s">
        <v>12069</v>
      </c>
      <c r="N485">
        <v>80000</v>
      </c>
      <c r="O485" t="s">
        <v>1067</v>
      </c>
      <c r="P485" t="s">
        <v>1068</v>
      </c>
      <c r="Q485" t="s">
        <v>12070</v>
      </c>
      <c r="R485">
        <v>7539573800</v>
      </c>
      <c r="S485" s="14">
        <v>46210</v>
      </c>
      <c r="T485" t="s">
        <v>5563</v>
      </c>
      <c r="U485" s="31">
        <v>46210.483020833337</v>
      </c>
      <c r="AK485" s="14">
        <v>46210</v>
      </c>
      <c r="AL485" t="s">
        <v>1069</v>
      </c>
      <c r="AM485" s="31">
        <v>46210.529305555552</v>
      </c>
      <c r="AQ485" s="31">
        <v>46210.529305555552</v>
      </c>
      <c r="AR485" s="14">
        <v>46210</v>
      </c>
      <c r="AS485" t="s">
        <v>1069</v>
      </c>
      <c r="AT485" t="s">
        <v>576</v>
      </c>
      <c r="AU485" t="s">
        <v>678</v>
      </c>
      <c r="AV485" s="14">
        <v>46210</v>
      </c>
      <c r="AW485" t="s">
        <v>1069</v>
      </c>
      <c r="AX485" s="31">
        <v>46210.532997685186</v>
      </c>
      <c r="AY485" s="14">
        <v>46210</v>
      </c>
      <c r="AZ485" t="s">
        <v>933</v>
      </c>
      <c r="BA485" s="31">
        <v>46210.537835648145</v>
      </c>
      <c r="BB485" s="14">
        <v>46210</v>
      </c>
      <c r="BC485" t="s">
        <v>4684</v>
      </c>
      <c r="BD485" s="31">
        <v>46210.641319444447</v>
      </c>
      <c r="BE485" s="14">
        <v>46210</v>
      </c>
      <c r="BF485" t="s">
        <v>994</v>
      </c>
      <c r="BG485" s="31">
        <v>46210.663043981483</v>
      </c>
      <c r="BH485" s="14">
        <v>46210</v>
      </c>
      <c r="BI485" t="s">
        <v>1043</v>
      </c>
      <c r="BJ485" s="31">
        <v>46210.756041666667</v>
      </c>
      <c r="BK485" s="14">
        <v>46210</v>
      </c>
      <c r="BL485" t="s">
        <v>994</v>
      </c>
      <c r="BM485" s="31">
        <v>46210.663368055553</v>
      </c>
      <c r="BW485" s="14">
        <v>46210</v>
      </c>
      <c r="BX485" t="s">
        <v>1043</v>
      </c>
      <c r="BY485" s="31">
        <v>46210.764791666668</v>
      </c>
      <c r="BZ485" s="14">
        <v>46210</v>
      </c>
      <c r="CA485" t="s">
        <v>1008</v>
      </c>
      <c r="CB485" s="31">
        <v>46210.766817129632</v>
      </c>
      <c r="CF485" s="14">
        <v>46210</v>
      </c>
      <c r="CG485" t="s">
        <v>5546</v>
      </c>
      <c r="CH485" s="31">
        <v>46210.782534722224</v>
      </c>
      <c r="CM485" s="4">
        <f t="shared" si="34"/>
        <v>46210.483020833337</v>
      </c>
      <c r="CN485">
        <f t="shared" si="35"/>
        <v>0</v>
      </c>
      <c r="CO485" t="str">
        <f>VLOOKUP(A485,Sheet1!$A$2:$B$221,2,0)</f>
        <v>East Zone</v>
      </c>
    </row>
    <row r="486" spans="1:93" x14ac:dyDescent="0.35">
      <c r="A486" t="s">
        <v>5539</v>
      </c>
      <c r="B486">
        <v>249</v>
      </c>
      <c r="C486" t="s">
        <v>9332</v>
      </c>
      <c r="D486" t="s">
        <v>678</v>
      </c>
      <c r="E486" t="s">
        <v>276</v>
      </c>
      <c r="F486" t="s">
        <v>576</v>
      </c>
      <c r="G486" t="s">
        <v>552</v>
      </c>
      <c r="H486" t="s">
        <v>12071</v>
      </c>
      <c r="I486">
        <v>81421</v>
      </c>
      <c r="J486" t="s">
        <v>5559</v>
      </c>
      <c r="K486" t="s">
        <v>5560</v>
      </c>
      <c r="L486" t="s">
        <v>4622</v>
      </c>
      <c r="M486" t="s">
        <v>12072</v>
      </c>
      <c r="N486">
        <v>40000</v>
      </c>
      <c r="O486" t="s">
        <v>1048</v>
      </c>
      <c r="P486" t="s">
        <v>1049</v>
      </c>
      <c r="Q486" t="s">
        <v>1950</v>
      </c>
      <c r="R486">
        <v>8938384986</v>
      </c>
      <c r="S486" s="14">
        <v>46210</v>
      </c>
      <c r="T486" t="s">
        <v>12073</v>
      </c>
      <c r="U486" s="31">
        <v>46210.554398148146</v>
      </c>
      <c r="AK486" s="14">
        <v>46210</v>
      </c>
      <c r="AL486" t="s">
        <v>1069</v>
      </c>
      <c r="AM486" s="31">
        <v>46210.616423611114</v>
      </c>
      <c r="AQ486" s="31">
        <v>46210.616423611114</v>
      </c>
      <c r="AR486" s="14">
        <v>46210</v>
      </c>
      <c r="AS486" t="s">
        <v>1069</v>
      </c>
      <c r="AT486" t="s">
        <v>576</v>
      </c>
      <c r="AU486" t="s">
        <v>678</v>
      </c>
      <c r="AV486" s="14">
        <v>46210</v>
      </c>
      <c r="AW486" t="s">
        <v>1069</v>
      </c>
      <c r="AX486" s="31">
        <v>46210.6169212963</v>
      </c>
      <c r="AY486" s="14">
        <v>46210</v>
      </c>
      <c r="AZ486" t="s">
        <v>933</v>
      </c>
      <c r="BA486" s="31">
        <v>46210.626446759263</v>
      </c>
      <c r="BB486" s="14">
        <v>46210</v>
      </c>
      <c r="BC486" t="s">
        <v>4757</v>
      </c>
      <c r="BD486" s="31">
        <v>46210.706504629627</v>
      </c>
      <c r="BE486" s="14">
        <v>46210</v>
      </c>
      <c r="BF486" t="s">
        <v>994</v>
      </c>
      <c r="BG486" s="31">
        <v>46210.723935185182</v>
      </c>
      <c r="BH486" s="14">
        <v>46210</v>
      </c>
      <c r="BI486" t="s">
        <v>994</v>
      </c>
      <c r="BJ486" s="31">
        <v>46210.724039351851</v>
      </c>
      <c r="BW486" s="14">
        <v>46210</v>
      </c>
      <c r="BX486" t="s">
        <v>994</v>
      </c>
      <c r="BY486" s="31">
        <v>46210.735081018516</v>
      </c>
      <c r="BZ486" s="14">
        <v>46210</v>
      </c>
      <c r="CA486" t="s">
        <v>1008</v>
      </c>
      <c r="CB486" s="31">
        <v>46210.743680555555</v>
      </c>
      <c r="CF486" s="14">
        <v>46210</v>
      </c>
      <c r="CG486" t="s">
        <v>5546</v>
      </c>
      <c r="CH486" s="31">
        <v>46210.751967592594</v>
      </c>
      <c r="CM486" s="4">
        <f t="shared" si="34"/>
        <v>46210.554398148146</v>
      </c>
      <c r="CN486">
        <f t="shared" si="35"/>
        <v>0</v>
      </c>
      <c r="CO486" t="str">
        <f>VLOOKUP(A486,Sheet1!$A$2:$B$221,2,0)</f>
        <v>East Zone</v>
      </c>
    </row>
    <row r="487" spans="1:93" x14ac:dyDescent="0.35">
      <c r="A487" t="s">
        <v>5539</v>
      </c>
      <c r="B487">
        <v>249</v>
      </c>
      <c r="C487" t="s">
        <v>9332</v>
      </c>
      <c r="D487" t="s">
        <v>678</v>
      </c>
      <c r="E487" t="s">
        <v>276</v>
      </c>
      <c r="F487" t="s">
        <v>576</v>
      </c>
      <c r="G487" t="s">
        <v>552</v>
      </c>
      <c r="H487" t="s">
        <v>12074</v>
      </c>
      <c r="I487">
        <v>92552</v>
      </c>
      <c r="J487" t="s">
        <v>1070</v>
      </c>
      <c r="K487" t="s">
        <v>1071</v>
      </c>
      <c r="L487" t="s">
        <v>4622</v>
      </c>
      <c r="M487" t="s">
        <v>12075</v>
      </c>
      <c r="N487">
        <v>90000</v>
      </c>
      <c r="O487" t="s">
        <v>931</v>
      </c>
      <c r="P487" t="s">
        <v>932</v>
      </c>
      <c r="Q487" t="s">
        <v>12076</v>
      </c>
      <c r="R487">
        <v>5894066623</v>
      </c>
      <c r="S487" s="14">
        <v>46210</v>
      </c>
      <c r="T487" t="s">
        <v>5570</v>
      </c>
      <c r="U487" s="31">
        <v>46210.55572916667</v>
      </c>
      <c r="AK487" s="14">
        <v>46210</v>
      </c>
      <c r="AL487" t="s">
        <v>1069</v>
      </c>
      <c r="AM487" s="31">
        <v>46210.613680555558</v>
      </c>
      <c r="AQ487" s="31">
        <v>46210.613680555558</v>
      </c>
      <c r="AR487" s="14">
        <v>46210</v>
      </c>
      <c r="AS487" t="s">
        <v>1069</v>
      </c>
      <c r="AT487" t="s">
        <v>576</v>
      </c>
      <c r="AU487" t="s">
        <v>678</v>
      </c>
      <c r="AV487" s="14">
        <v>46210</v>
      </c>
      <c r="AW487" t="s">
        <v>1069</v>
      </c>
      <c r="AX487" s="31">
        <v>46210.614120370374</v>
      </c>
      <c r="AY487" s="14">
        <v>46210</v>
      </c>
      <c r="AZ487" t="s">
        <v>933</v>
      </c>
      <c r="BA487" s="31">
        <v>46210.626446759263</v>
      </c>
      <c r="BB487" s="14">
        <v>46210</v>
      </c>
      <c r="BC487" t="s">
        <v>4757</v>
      </c>
      <c r="BD487" s="31">
        <v>46210.684999999998</v>
      </c>
      <c r="BE487" s="14">
        <v>46210</v>
      </c>
      <c r="BF487" t="s">
        <v>996</v>
      </c>
      <c r="BG487" s="31">
        <v>46210.73951388889</v>
      </c>
      <c r="BH487" s="14">
        <v>46210</v>
      </c>
      <c r="BI487" t="s">
        <v>996</v>
      </c>
      <c r="BJ487" s="31">
        <v>46210.74050925926</v>
      </c>
      <c r="BW487" s="14">
        <v>46210</v>
      </c>
      <c r="BX487" t="s">
        <v>996</v>
      </c>
      <c r="BY487" s="31">
        <v>46210.756516203706</v>
      </c>
      <c r="BZ487" s="14">
        <v>46210</v>
      </c>
      <c r="CA487" t="s">
        <v>995</v>
      </c>
      <c r="CB487" s="31">
        <v>46210.770949074074</v>
      </c>
      <c r="CF487" s="14">
        <v>46210</v>
      </c>
      <c r="CG487" t="s">
        <v>5546</v>
      </c>
      <c r="CH487" s="31">
        <v>46210.791215277779</v>
      </c>
      <c r="CM487" s="4">
        <f t="shared" si="34"/>
        <v>46210.55572916667</v>
      </c>
      <c r="CN487">
        <f t="shared" si="35"/>
        <v>0</v>
      </c>
      <c r="CO487" t="str">
        <f>VLOOKUP(A487,Sheet1!$A$2:$B$221,2,0)</f>
        <v>East Zone</v>
      </c>
    </row>
    <row r="488" spans="1:93" x14ac:dyDescent="0.35">
      <c r="A488" t="s">
        <v>5539</v>
      </c>
      <c r="B488">
        <v>249</v>
      </c>
      <c r="C488" t="s">
        <v>9332</v>
      </c>
      <c r="D488" t="s">
        <v>678</v>
      </c>
      <c r="E488" t="s">
        <v>276</v>
      </c>
      <c r="F488" t="s">
        <v>576</v>
      </c>
      <c r="G488" t="s">
        <v>552</v>
      </c>
      <c r="H488" t="s">
        <v>5549</v>
      </c>
      <c r="I488">
        <v>97455</v>
      </c>
      <c r="J488" t="s">
        <v>5550</v>
      </c>
      <c r="K488" t="s">
        <v>5551</v>
      </c>
      <c r="L488" t="s">
        <v>4622</v>
      </c>
      <c r="M488" t="s">
        <v>5552</v>
      </c>
      <c r="N488">
        <v>90000</v>
      </c>
      <c r="O488" t="s">
        <v>931</v>
      </c>
      <c r="P488" t="s">
        <v>932</v>
      </c>
      <c r="Q488" t="s">
        <v>5553</v>
      </c>
      <c r="R488">
        <v>7891482896</v>
      </c>
      <c r="S488" s="14">
        <v>46206</v>
      </c>
      <c r="T488" t="s">
        <v>5554</v>
      </c>
      <c r="U488" s="31">
        <v>46206.50582175926</v>
      </c>
      <c r="AK488" s="14">
        <v>46206</v>
      </c>
      <c r="AL488" t="s">
        <v>1069</v>
      </c>
      <c r="AM488" s="31">
        <v>46206.552511574075</v>
      </c>
      <c r="AQ488" s="31">
        <v>46206.552511574075</v>
      </c>
      <c r="AR488" s="14">
        <v>46206</v>
      </c>
      <c r="AS488" t="s">
        <v>1069</v>
      </c>
      <c r="AT488" t="s">
        <v>576</v>
      </c>
      <c r="AU488" t="s">
        <v>678</v>
      </c>
      <c r="AV488" s="14">
        <v>46206</v>
      </c>
      <c r="AW488" t="s">
        <v>1069</v>
      </c>
      <c r="AX488" s="31">
        <v>46206.552974537037</v>
      </c>
      <c r="AY488" s="14">
        <v>46206</v>
      </c>
      <c r="AZ488" t="s">
        <v>933</v>
      </c>
      <c r="BA488" s="31">
        <v>46206.566018518519</v>
      </c>
      <c r="BB488" s="14">
        <v>46206</v>
      </c>
      <c r="BC488" t="s">
        <v>4663</v>
      </c>
      <c r="BD488" s="31">
        <v>46206.604502314818</v>
      </c>
      <c r="BE488" s="14">
        <v>46206</v>
      </c>
      <c r="BF488" t="s">
        <v>996</v>
      </c>
      <c r="BG488" s="31">
        <v>46206.629826388889</v>
      </c>
      <c r="BH488" s="14">
        <v>46206</v>
      </c>
      <c r="BI488" t="s">
        <v>996</v>
      </c>
      <c r="BJ488" s="31">
        <v>46206.630300925928</v>
      </c>
      <c r="BW488" s="14">
        <v>46206</v>
      </c>
      <c r="BX488" t="s">
        <v>996</v>
      </c>
      <c r="BY488" s="31">
        <v>46206.641284722224</v>
      </c>
      <c r="BZ488" s="14">
        <v>46206</v>
      </c>
      <c r="CA488" t="s">
        <v>995</v>
      </c>
      <c r="CB488" s="31">
        <v>46206.666041666664</v>
      </c>
      <c r="CF488" s="14">
        <v>46206</v>
      </c>
      <c r="CG488" t="s">
        <v>5546</v>
      </c>
      <c r="CH488" s="31">
        <v>46206.687800925924</v>
      </c>
      <c r="CM488" s="4">
        <f t="shared" si="34"/>
        <v>46206.50582175926</v>
      </c>
      <c r="CN488">
        <f t="shared" si="35"/>
        <v>0</v>
      </c>
      <c r="CO488" t="str">
        <f>VLOOKUP(A488,Sheet1!$A$2:$B$221,2,0)</f>
        <v>East Zone</v>
      </c>
    </row>
    <row r="489" spans="1:93" x14ac:dyDescent="0.35">
      <c r="A489" t="s">
        <v>5539</v>
      </c>
      <c r="B489">
        <v>249</v>
      </c>
      <c r="C489" t="s">
        <v>9332</v>
      </c>
      <c r="D489" t="s">
        <v>678</v>
      </c>
      <c r="E489" t="s">
        <v>276</v>
      </c>
      <c r="F489" t="s">
        <v>576</v>
      </c>
      <c r="G489" t="s">
        <v>552</v>
      </c>
      <c r="H489" t="s">
        <v>5555</v>
      </c>
      <c r="I489">
        <v>101029</v>
      </c>
      <c r="J489" t="s">
        <v>5541</v>
      </c>
      <c r="K489" t="s">
        <v>5542</v>
      </c>
      <c r="L489" t="s">
        <v>4622</v>
      </c>
      <c r="M489" t="s">
        <v>10164</v>
      </c>
      <c r="N489">
        <v>90000</v>
      </c>
      <c r="O489" t="s">
        <v>9422</v>
      </c>
      <c r="P489" t="s">
        <v>9423</v>
      </c>
      <c r="Q489" t="s">
        <v>10165</v>
      </c>
      <c r="R489">
        <v>3523132809</v>
      </c>
      <c r="S489" s="14">
        <v>46209</v>
      </c>
      <c r="T489" t="s">
        <v>5545</v>
      </c>
      <c r="U489" s="31">
        <v>46209.519594907404</v>
      </c>
      <c r="AK489" s="14">
        <v>46209</v>
      </c>
      <c r="AL489" t="s">
        <v>1069</v>
      </c>
      <c r="AM489" s="31">
        <v>46209.582870370374</v>
      </c>
      <c r="AQ489" s="31">
        <v>46209.582870370374</v>
      </c>
      <c r="AR489" s="14">
        <v>46209</v>
      </c>
      <c r="AS489" t="s">
        <v>1069</v>
      </c>
      <c r="AT489" t="s">
        <v>576</v>
      </c>
      <c r="AU489" t="s">
        <v>678</v>
      </c>
      <c r="AV489" s="14">
        <v>46209</v>
      </c>
      <c r="AW489" t="s">
        <v>1069</v>
      </c>
      <c r="AX489" s="31">
        <v>46209.599548611113</v>
      </c>
      <c r="AY489" s="14">
        <v>46209</v>
      </c>
      <c r="AZ489" t="s">
        <v>933</v>
      </c>
      <c r="BA489" s="31">
        <v>46209.610150462962</v>
      </c>
      <c r="BB489" s="14">
        <v>46209</v>
      </c>
      <c r="BC489" t="s">
        <v>4633</v>
      </c>
      <c r="BD489" s="31">
        <v>46209.663634259261</v>
      </c>
      <c r="BE489" s="14">
        <v>46209</v>
      </c>
      <c r="BF489" t="s">
        <v>994</v>
      </c>
      <c r="BG489" s="31">
        <v>46209.701111111113</v>
      </c>
      <c r="BH489" s="14">
        <v>46209</v>
      </c>
      <c r="BI489" t="s">
        <v>994</v>
      </c>
      <c r="BJ489" s="31">
        <v>46209.701215277775</v>
      </c>
      <c r="BW489" s="14">
        <v>46209</v>
      </c>
      <c r="BX489" t="s">
        <v>994</v>
      </c>
      <c r="BY489" s="31">
        <v>46209.712743055556</v>
      </c>
      <c r="BZ489" s="14">
        <v>46209</v>
      </c>
      <c r="CA489" t="s">
        <v>995</v>
      </c>
      <c r="CB489" s="31">
        <v>46209.721828703703</v>
      </c>
      <c r="CF489" s="14">
        <v>46209</v>
      </c>
      <c r="CG489" t="s">
        <v>5546</v>
      </c>
      <c r="CH489" s="31">
        <v>46209.7815625</v>
      </c>
      <c r="CM489" s="4">
        <f t="shared" si="34"/>
        <v>46209.519594907404</v>
      </c>
      <c r="CN489">
        <f t="shared" si="35"/>
        <v>0</v>
      </c>
      <c r="CO489" t="str">
        <f>VLOOKUP(A489,Sheet1!$A$2:$B$221,2,0)</f>
        <v>East Zone</v>
      </c>
    </row>
    <row r="490" spans="1:93" x14ac:dyDescent="0.35">
      <c r="A490" t="s">
        <v>5539</v>
      </c>
      <c r="B490">
        <v>249</v>
      </c>
      <c r="C490" t="s">
        <v>9332</v>
      </c>
      <c r="D490" t="s">
        <v>678</v>
      </c>
      <c r="E490" t="s">
        <v>276</v>
      </c>
      <c r="F490" t="s">
        <v>576</v>
      </c>
      <c r="G490" t="s">
        <v>552</v>
      </c>
      <c r="H490" t="s">
        <v>5555</v>
      </c>
      <c r="I490">
        <v>101029</v>
      </c>
      <c r="J490" t="s">
        <v>5541</v>
      </c>
      <c r="K490" t="s">
        <v>5542</v>
      </c>
      <c r="L490" t="s">
        <v>4622</v>
      </c>
      <c r="M490" t="s">
        <v>10164</v>
      </c>
      <c r="N490">
        <v>55000</v>
      </c>
      <c r="O490" t="s">
        <v>10166</v>
      </c>
      <c r="P490" t="s">
        <v>10167</v>
      </c>
      <c r="Q490" t="s">
        <v>10168</v>
      </c>
      <c r="R490">
        <v>8321086995</v>
      </c>
      <c r="S490" s="14">
        <v>46209</v>
      </c>
      <c r="T490" t="s">
        <v>5545</v>
      </c>
      <c r="U490" s="31">
        <v>46209.519583333335</v>
      </c>
      <c r="AK490" s="14">
        <v>46209</v>
      </c>
      <c r="AL490" t="s">
        <v>1069</v>
      </c>
      <c r="AM490" s="31">
        <v>46209.582858796297</v>
      </c>
      <c r="AQ490" s="31">
        <v>46209.582858796297</v>
      </c>
      <c r="AR490" s="14">
        <v>46209</v>
      </c>
      <c r="AS490" t="s">
        <v>1069</v>
      </c>
      <c r="AT490" t="s">
        <v>576</v>
      </c>
      <c r="AU490" t="s">
        <v>678</v>
      </c>
      <c r="AV490" s="14">
        <v>46209</v>
      </c>
      <c r="AW490" t="s">
        <v>1069</v>
      </c>
      <c r="AX490" s="31">
        <v>46209.59952546296</v>
      </c>
      <c r="AY490" s="14">
        <v>46209</v>
      </c>
      <c r="AZ490" t="s">
        <v>933</v>
      </c>
      <c r="BA490" s="31">
        <v>46209.610150462962</v>
      </c>
      <c r="BB490" s="14">
        <v>46209</v>
      </c>
      <c r="BC490" t="s">
        <v>4633</v>
      </c>
      <c r="BD490" s="31">
        <v>46209.663622685184</v>
      </c>
      <c r="BE490" s="14">
        <v>46209</v>
      </c>
      <c r="BF490" t="s">
        <v>994</v>
      </c>
      <c r="BG490" s="31">
        <v>46209.701099537036</v>
      </c>
      <c r="BH490" s="14">
        <v>46209</v>
      </c>
      <c r="BI490" t="s">
        <v>994</v>
      </c>
      <c r="BJ490" s="31">
        <v>46209.701203703706</v>
      </c>
      <c r="BW490" s="14">
        <v>46209</v>
      </c>
      <c r="BX490" t="s">
        <v>994</v>
      </c>
      <c r="BY490" s="31">
        <v>46209.712731481479</v>
      </c>
      <c r="BZ490" s="14">
        <v>46209</v>
      </c>
      <c r="CA490" t="s">
        <v>995</v>
      </c>
      <c r="CB490" s="31">
        <v>46209.721828703703</v>
      </c>
      <c r="CF490" s="14">
        <v>46209</v>
      </c>
      <c r="CG490" t="s">
        <v>5546</v>
      </c>
      <c r="CH490" s="31">
        <v>46209.7815625</v>
      </c>
      <c r="CM490" s="4">
        <f t="shared" si="34"/>
        <v>46209.519583333335</v>
      </c>
      <c r="CN490">
        <f t="shared" si="35"/>
        <v>0</v>
      </c>
      <c r="CO490" t="str">
        <f>VLOOKUP(A490,Sheet1!$A$2:$B$221,2,0)</f>
        <v>East Zone</v>
      </c>
    </row>
    <row r="491" spans="1:93" x14ac:dyDescent="0.35">
      <c r="A491" t="s">
        <v>5539</v>
      </c>
      <c r="B491">
        <v>249</v>
      </c>
      <c r="C491" t="s">
        <v>9332</v>
      </c>
      <c r="D491" t="s">
        <v>678</v>
      </c>
      <c r="E491" t="s">
        <v>276</v>
      </c>
      <c r="F491" t="s">
        <v>576</v>
      </c>
      <c r="G491" t="s">
        <v>552</v>
      </c>
      <c r="H491" t="s">
        <v>5555</v>
      </c>
      <c r="I491">
        <v>101029</v>
      </c>
      <c r="J491" t="s">
        <v>5541</v>
      </c>
      <c r="K491" t="s">
        <v>5542</v>
      </c>
      <c r="L491" t="s">
        <v>4622</v>
      </c>
      <c r="M491" t="s">
        <v>5556</v>
      </c>
      <c r="N491">
        <v>90000</v>
      </c>
      <c r="O491" t="s">
        <v>931</v>
      </c>
      <c r="P491" t="s">
        <v>932</v>
      </c>
      <c r="Q491" t="s">
        <v>5557</v>
      </c>
      <c r="R491">
        <v>7885699433</v>
      </c>
      <c r="S491" s="14">
        <v>46203</v>
      </c>
      <c r="T491" t="s">
        <v>5545</v>
      </c>
      <c r="U491" s="31">
        <v>46203.716134259259</v>
      </c>
      <c r="AK491" s="14">
        <v>46204</v>
      </c>
      <c r="AL491" t="s">
        <v>1069</v>
      </c>
      <c r="AM491" s="31">
        <v>46204.453506944446</v>
      </c>
      <c r="AQ491" s="31">
        <v>46204.453506944446</v>
      </c>
      <c r="AR491" s="14">
        <v>46204</v>
      </c>
      <c r="AS491" t="s">
        <v>1069</v>
      </c>
      <c r="AT491" t="s">
        <v>576</v>
      </c>
      <c r="AU491" t="s">
        <v>678</v>
      </c>
      <c r="AV491" s="14">
        <v>46204</v>
      </c>
      <c r="AW491" t="s">
        <v>1069</v>
      </c>
      <c r="AX491" s="31">
        <v>46204.486388888887</v>
      </c>
      <c r="AY491" s="14">
        <v>46204</v>
      </c>
      <c r="AZ491" t="s">
        <v>933</v>
      </c>
      <c r="BA491" s="31">
        <v>46204.496134259258</v>
      </c>
      <c r="BB491" s="14">
        <v>46204</v>
      </c>
      <c r="BC491" t="s">
        <v>4701</v>
      </c>
      <c r="BD491" s="31">
        <v>46204.501909722225</v>
      </c>
      <c r="BE491" s="14">
        <v>46204</v>
      </c>
      <c r="BF491" t="s">
        <v>996</v>
      </c>
      <c r="BG491" s="31">
        <v>46204.528182870374</v>
      </c>
      <c r="BH491" s="14">
        <v>46205</v>
      </c>
      <c r="BI491" t="s">
        <v>1043</v>
      </c>
      <c r="BJ491" s="31">
        <v>46205.508981481478</v>
      </c>
      <c r="BK491" s="14">
        <v>46204</v>
      </c>
      <c r="BL491" t="s">
        <v>995</v>
      </c>
      <c r="BM491" s="31">
        <v>46204.591608796298</v>
      </c>
      <c r="BW491" s="14">
        <v>46205</v>
      </c>
      <c r="BX491" t="s">
        <v>1043</v>
      </c>
      <c r="BY491" s="31">
        <v>46205.514953703707</v>
      </c>
      <c r="BZ491" s="14">
        <v>46205</v>
      </c>
      <c r="CA491" t="s">
        <v>1008</v>
      </c>
      <c r="CB491" s="31">
        <v>46205.522777777776</v>
      </c>
      <c r="CF491" s="14">
        <v>46205</v>
      </c>
      <c r="CG491" t="s">
        <v>5546</v>
      </c>
      <c r="CH491" s="31">
        <v>46205.74077546296</v>
      </c>
      <c r="CM491" s="4">
        <f t="shared" si="34"/>
        <v>46203.716134259259</v>
      </c>
      <c r="CN491">
        <f t="shared" si="35"/>
        <v>1</v>
      </c>
      <c r="CO491" t="str">
        <f>VLOOKUP(A491,Sheet1!$A$2:$B$221,2,0)</f>
        <v>East Zone</v>
      </c>
    </row>
    <row r="492" spans="1:93" x14ac:dyDescent="0.35">
      <c r="A492" t="s">
        <v>5539</v>
      </c>
      <c r="B492">
        <v>249</v>
      </c>
      <c r="C492" t="s">
        <v>9332</v>
      </c>
      <c r="D492" t="s">
        <v>678</v>
      </c>
      <c r="E492" t="s">
        <v>276</v>
      </c>
      <c r="F492" t="s">
        <v>576</v>
      </c>
      <c r="G492" t="s">
        <v>552</v>
      </c>
      <c r="H492" t="s">
        <v>10169</v>
      </c>
      <c r="I492">
        <v>113924</v>
      </c>
      <c r="J492" t="s">
        <v>5571</v>
      </c>
      <c r="K492" t="s">
        <v>5572</v>
      </c>
      <c r="L492" t="s">
        <v>4622</v>
      </c>
      <c r="M492" t="s">
        <v>12077</v>
      </c>
      <c r="N492">
        <v>80000</v>
      </c>
      <c r="O492" t="s">
        <v>1067</v>
      </c>
      <c r="P492" t="s">
        <v>1068</v>
      </c>
      <c r="Q492" t="s">
        <v>4503</v>
      </c>
      <c r="R492">
        <v>7092221335</v>
      </c>
      <c r="S492" s="14">
        <v>46210</v>
      </c>
      <c r="T492" t="s">
        <v>5573</v>
      </c>
      <c r="U492" s="31">
        <v>46210.487847222219</v>
      </c>
      <c r="AK492" s="14">
        <v>46210</v>
      </c>
      <c r="AL492" t="s">
        <v>1069</v>
      </c>
      <c r="AM492" s="31">
        <v>46210.586643518516</v>
      </c>
      <c r="AQ492" s="31">
        <v>46210.586643518516</v>
      </c>
      <c r="AR492" s="14">
        <v>46210</v>
      </c>
      <c r="AS492" t="s">
        <v>1069</v>
      </c>
      <c r="AT492" t="s">
        <v>576</v>
      </c>
      <c r="AU492" t="s">
        <v>678</v>
      </c>
      <c r="AV492" s="14">
        <v>46210</v>
      </c>
      <c r="AW492" t="s">
        <v>1069</v>
      </c>
      <c r="AX492" s="31">
        <v>46210.590925925928</v>
      </c>
      <c r="AY492" s="14">
        <v>46210</v>
      </c>
      <c r="AZ492" t="s">
        <v>933</v>
      </c>
      <c r="BA492" s="31">
        <v>46210.602708333332</v>
      </c>
      <c r="BB492" s="14">
        <v>46210</v>
      </c>
      <c r="BC492" t="s">
        <v>4663</v>
      </c>
      <c r="BD492" s="31">
        <v>46210.685578703706</v>
      </c>
      <c r="BE492" s="14">
        <v>46210</v>
      </c>
      <c r="BF492" t="s">
        <v>994</v>
      </c>
      <c r="BG492" s="31">
        <v>46210.703506944446</v>
      </c>
      <c r="BH492" s="14">
        <v>46210</v>
      </c>
      <c r="BI492" t="s">
        <v>994</v>
      </c>
      <c r="BJ492" s="31">
        <v>46210.703692129631</v>
      </c>
      <c r="BW492" s="14">
        <v>46210</v>
      </c>
      <c r="BX492" t="s">
        <v>994</v>
      </c>
      <c r="BY492" s="31">
        <v>46210.716111111113</v>
      </c>
      <c r="BZ492" s="14">
        <v>46210</v>
      </c>
      <c r="CA492" t="s">
        <v>995</v>
      </c>
      <c r="CB492" s="31">
        <v>46210.722685185188</v>
      </c>
      <c r="CF492" s="14">
        <v>46210</v>
      </c>
      <c r="CG492" t="s">
        <v>5546</v>
      </c>
      <c r="CH492" s="31">
        <v>46210.742488425924</v>
      </c>
      <c r="CM492" s="4">
        <f t="shared" si="34"/>
        <v>46210.487847222219</v>
      </c>
      <c r="CN492">
        <f t="shared" si="35"/>
        <v>0</v>
      </c>
      <c r="CO492" t="str">
        <f>VLOOKUP(A492,Sheet1!$A$2:$B$221,2,0)</f>
        <v>East Zone</v>
      </c>
    </row>
    <row r="493" spans="1:93" x14ac:dyDescent="0.35">
      <c r="A493" t="s">
        <v>5539</v>
      </c>
      <c r="B493">
        <v>249</v>
      </c>
      <c r="C493" t="s">
        <v>9332</v>
      </c>
      <c r="D493" t="s">
        <v>678</v>
      </c>
      <c r="E493" t="s">
        <v>276</v>
      </c>
      <c r="F493" t="s">
        <v>576</v>
      </c>
      <c r="G493" t="s">
        <v>552</v>
      </c>
      <c r="H493" t="s">
        <v>10169</v>
      </c>
      <c r="I493">
        <v>113924</v>
      </c>
      <c r="J493" t="s">
        <v>5571</v>
      </c>
      <c r="K493" t="s">
        <v>5572</v>
      </c>
      <c r="L493" t="s">
        <v>4622</v>
      </c>
      <c r="M493" t="s">
        <v>10170</v>
      </c>
      <c r="N493">
        <v>40000</v>
      </c>
      <c r="O493" t="s">
        <v>9418</v>
      </c>
      <c r="P493" t="s">
        <v>9419</v>
      </c>
      <c r="Q493" t="s">
        <v>10171</v>
      </c>
      <c r="R493">
        <v>2725337457</v>
      </c>
      <c r="S493" s="14">
        <v>46209</v>
      </c>
      <c r="T493" t="s">
        <v>5573</v>
      </c>
      <c r="U493" s="31">
        <v>46209.471585648149</v>
      </c>
      <c r="AK493" s="14">
        <v>46209</v>
      </c>
      <c r="AL493" t="s">
        <v>1069</v>
      </c>
      <c r="AM493" s="31">
        <v>46209.560729166667</v>
      </c>
      <c r="AQ493" s="31">
        <v>46209.560729166667</v>
      </c>
      <c r="AR493" s="14">
        <v>46209</v>
      </c>
      <c r="AS493" t="s">
        <v>1069</v>
      </c>
      <c r="AT493" t="s">
        <v>576</v>
      </c>
      <c r="AU493" t="s">
        <v>678</v>
      </c>
      <c r="AV493" s="14">
        <v>46209</v>
      </c>
      <c r="AW493" t="s">
        <v>1069</v>
      </c>
      <c r="AX493" s="31">
        <v>46209.561874999999</v>
      </c>
      <c r="AY493" s="14">
        <v>46209</v>
      </c>
      <c r="AZ493" t="s">
        <v>933</v>
      </c>
      <c r="BA493" s="31">
        <v>46209.571423611109</v>
      </c>
      <c r="BB493" s="14">
        <v>46209</v>
      </c>
      <c r="BC493" t="s">
        <v>4643</v>
      </c>
      <c r="BD493" s="31">
        <v>46209.604444444441</v>
      </c>
      <c r="BE493" s="14">
        <v>46209</v>
      </c>
      <c r="BF493" t="s">
        <v>994</v>
      </c>
      <c r="BG493" s="31">
        <v>46209.633726851855</v>
      </c>
      <c r="BH493" s="14">
        <v>46209</v>
      </c>
      <c r="BI493" t="s">
        <v>994</v>
      </c>
      <c r="BJ493" s="31">
        <v>46209.633831018517</v>
      </c>
      <c r="BW493" s="14">
        <v>46209</v>
      </c>
      <c r="BX493" t="s">
        <v>994</v>
      </c>
      <c r="BY493" s="31">
        <v>46209.643206018518</v>
      </c>
      <c r="BZ493" s="14">
        <v>46209</v>
      </c>
      <c r="CA493" t="s">
        <v>995</v>
      </c>
      <c r="CB493" s="31">
        <v>46209.65084490741</v>
      </c>
      <c r="CF493" s="14">
        <v>46209</v>
      </c>
      <c r="CG493" t="s">
        <v>5546</v>
      </c>
      <c r="CH493" s="31">
        <v>46209.710173611114</v>
      </c>
      <c r="CM493" s="4">
        <f t="shared" si="34"/>
        <v>46209.471585648149</v>
      </c>
      <c r="CN493">
        <f t="shared" si="35"/>
        <v>0</v>
      </c>
      <c r="CO493" t="str">
        <f>VLOOKUP(A493,Sheet1!$A$2:$B$221,2,0)</f>
        <v>East Zone</v>
      </c>
    </row>
    <row r="494" spans="1:93" x14ac:dyDescent="0.35">
      <c r="A494" t="s">
        <v>5539</v>
      </c>
      <c r="B494">
        <v>249</v>
      </c>
      <c r="C494" t="s">
        <v>9332</v>
      </c>
      <c r="D494" t="s">
        <v>678</v>
      </c>
      <c r="E494" t="s">
        <v>276</v>
      </c>
      <c r="F494" t="s">
        <v>576</v>
      </c>
      <c r="G494" t="s">
        <v>552</v>
      </c>
      <c r="H494" t="s">
        <v>12078</v>
      </c>
      <c r="I494">
        <v>128782</v>
      </c>
      <c r="J494" t="s">
        <v>5550</v>
      </c>
      <c r="K494" t="s">
        <v>5551</v>
      </c>
      <c r="L494" t="s">
        <v>4622</v>
      </c>
      <c r="M494" t="s">
        <v>12079</v>
      </c>
      <c r="N494">
        <v>50000</v>
      </c>
      <c r="O494" t="s">
        <v>934</v>
      </c>
      <c r="P494" t="s">
        <v>935</v>
      </c>
      <c r="Q494" t="s">
        <v>12080</v>
      </c>
      <c r="R494">
        <v>3720901619</v>
      </c>
      <c r="S494" s="14">
        <v>46210</v>
      </c>
      <c r="T494" t="s">
        <v>5554</v>
      </c>
      <c r="U494" s="31">
        <v>46210.394768518519</v>
      </c>
      <c r="AK494" s="14">
        <v>46210</v>
      </c>
      <c r="AL494" t="s">
        <v>1069</v>
      </c>
      <c r="AM494" s="31">
        <v>46210.466782407406</v>
      </c>
      <c r="AQ494" s="31">
        <v>46210.466782407406</v>
      </c>
      <c r="AR494" s="14">
        <v>46210</v>
      </c>
      <c r="AS494" t="s">
        <v>1069</v>
      </c>
      <c r="AT494" t="s">
        <v>576</v>
      </c>
      <c r="AU494" t="s">
        <v>678</v>
      </c>
      <c r="AV494" s="14">
        <v>46210</v>
      </c>
      <c r="AW494" t="s">
        <v>1069</v>
      </c>
      <c r="AX494" s="31">
        <v>46210.467187499999</v>
      </c>
      <c r="AY494" s="14">
        <v>46210</v>
      </c>
      <c r="AZ494" t="s">
        <v>933</v>
      </c>
      <c r="BA494" s="31">
        <v>46210.476643518516</v>
      </c>
      <c r="BB494" s="14">
        <v>46210</v>
      </c>
      <c r="BC494" t="s">
        <v>4657</v>
      </c>
      <c r="BD494" s="31">
        <v>46210.502685185187</v>
      </c>
      <c r="BE494" s="14">
        <v>46210</v>
      </c>
      <c r="BF494" t="s">
        <v>994</v>
      </c>
      <c r="BG494" s="31">
        <v>46210.518553240741</v>
      </c>
      <c r="BH494" s="14">
        <v>46210</v>
      </c>
      <c r="BI494" t="s">
        <v>994</v>
      </c>
      <c r="BJ494" s="31">
        <v>46210.518657407411</v>
      </c>
      <c r="BW494" s="14">
        <v>46210</v>
      </c>
      <c r="BX494" t="s">
        <v>994</v>
      </c>
      <c r="BY494" s="31">
        <v>46210.522731481484</v>
      </c>
      <c r="BZ494" s="14">
        <v>46210</v>
      </c>
      <c r="CA494" t="s">
        <v>995</v>
      </c>
      <c r="CB494" s="31">
        <v>46210.529236111113</v>
      </c>
      <c r="CF494" s="14">
        <v>46210</v>
      </c>
      <c r="CG494" t="s">
        <v>5546</v>
      </c>
      <c r="CH494" s="31">
        <v>46210.66337962963</v>
      </c>
      <c r="CM494" s="4">
        <f t="shared" si="34"/>
        <v>46210.394768518519</v>
      </c>
      <c r="CN494">
        <f t="shared" si="35"/>
        <v>0</v>
      </c>
      <c r="CO494" t="str">
        <f>VLOOKUP(A494,Sheet1!$A$2:$B$221,2,0)</f>
        <v>East Zone</v>
      </c>
    </row>
    <row r="495" spans="1:93" x14ac:dyDescent="0.35">
      <c r="A495" t="s">
        <v>5539</v>
      </c>
      <c r="B495">
        <v>249</v>
      </c>
      <c r="C495" t="s">
        <v>9332</v>
      </c>
      <c r="D495" t="s">
        <v>678</v>
      </c>
      <c r="E495" t="s">
        <v>276</v>
      </c>
      <c r="F495" t="s">
        <v>576</v>
      </c>
      <c r="G495" t="s">
        <v>552</v>
      </c>
      <c r="H495" t="s">
        <v>5558</v>
      </c>
      <c r="I495">
        <v>148113</v>
      </c>
      <c r="J495" t="s">
        <v>5559</v>
      </c>
      <c r="K495" t="s">
        <v>5560</v>
      </c>
      <c r="L495" t="s">
        <v>4622</v>
      </c>
      <c r="M495" t="s">
        <v>5561</v>
      </c>
      <c r="N495">
        <v>50000</v>
      </c>
      <c r="O495" t="s">
        <v>947</v>
      </c>
      <c r="P495" t="s">
        <v>948</v>
      </c>
      <c r="Q495" t="s">
        <v>5562</v>
      </c>
      <c r="R495">
        <v>2271391791</v>
      </c>
      <c r="S495" s="14">
        <v>46205</v>
      </c>
      <c r="T495" t="s">
        <v>5563</v>
      </c>
      <c r="U495" s="31">
        <v>46205.567164351851</v>
      </c>
      <c r="AK495" s="14">
        <v>46206</v>
      </c>
      <c r="AL495" t="s">
        <v>1069</v>
      </c>
      <c r="AM495" s="31">
        <v>46206.42690972222</v>
      </c>
      <c r="AQ495" s="31">
        <v>46206.42690972222</v>
      </c>
      <c r="AR495" s="14">
        <v>46206</v>
      </c>
      <c r="AS495" t="s">
        <v>1069</v>
      </c>
      <c r="AT495" t="s">
        <v>576</v>
      </c>
      <c r="AU495" t="s">
        <v>678</v>
      </c>
      <c r="AV495" s="14">
        <v>46206</v>
      </c>
      <c r="AW495" t="s">
        <v>1069</v>
      </c>
      <c r="AX495" s="31">
        <v>46206.430821759262</v>
      </c>
      <c r="AY495" s="14">
        <v>46206</v>
      </c>
      <c r="AZ495" t="s">
        <v>933</v>
      </c>
      <c r="BA495" s="31">
        <v>46206.440659722219</v>
      </c>
      <c r="BB495" s="14">
        <v>46206</v>
      </c>
      <c r="BC495" t="s">
        <v>4969</v>
      </c>
      <c r="BD495" s="31">
        <v>46206.452662037038</v>
      </c>
      <c r="BE495" s="14">
        <v>46206</v>
      </c>
      <c r="BF495" t="s">
        <v>997</v>
      </c>
      <c r="BG495" s="31">
        <v>46206.472500000003</v>
      </c>
      <c r="BH495" s="14">
        <v>46206</v>
      </c>
      <c r="BI495" t="s">
        <v>997</v>
      </c>
      <c r="BJ495" s="31">
        <v>46206.472685185188</v>
      </c>
      <c r="BW495" s="14">
        <v>46206</v>
      </c>
      <c r="BX495" t="s">
        <v>997</v>
      </c>
      <c r="BY495" s="31">
        <v>46206.476111111115</v>
      </c>
      <c r="BZ495" s="14">
        <v>46206</v>
      </c>
      <c r="CA495" t="s">
        <v>995</v>
      </c>
      <c r="CB495" s="31">
        <v>46206.487199074072</v>
      </c>
      <c r="CF495" s="14">
        <v>46206</v>
      </c>
      <c r="CG495" t="s">
        <v>5546</v>
      </c>
      <c r="CH495" s="31">
        <v>46206.581956018519</v>
      </c>
      <c r="CM495" s="4">
        <f t="shared" si="34"/>
        <v>46205.567164351851</v>
      </c>
      <c r="CN495">
        <f t="shared" si="35"/>
        <v>1</v>
      </c>
      <c r="CO495" t="str">
        <f>VLOOKUP(A495,Sheet1!$A$2:$B$221,2,0)</f>
        <v>East Zone</v>
      </c>
    </row>
    <row r="496" spans="1:93" x14ac:dyDescent="0.35">
      <c r="A496" t="s">
        <v>5539</v>
      </c>
      <c r="B496">
        <v>249</v>
      </c>
      <c r="C496" t="s">
        <v>9332</v>
      </c>
      <c r="D496" t="s">
        <v>678</v>
      </c>
      <c r="E496" t="s">
        <v>276</v>
      </c>
      <c r="F496" t="s">
        <v>576</v>
      </c>
      <c r="G496" t="s">
        <v>552</v>
      </c>
      <c r="H496" t="s">
        <v>5564</v>
      </c>
      <c r="I496">
        <v>165032</v>
      </c>
      <c r="J496" t="s">
        <v>2996</v>
      </c>
      <c r="K496" t="s">
        <v>5565</v>
      </c>
      <c r="L496" t="s">
        <v>4622</v>
      </c>
      <c r="M496" t="s">
        <v>5566</v>
      </c>
      <c r="N496">
        <v>40000</v>
      </c>
      <c r="O496" t="s">
        <v>1048</v>
      </c>
      <c r="P496" t="s">
        <v>1049</v>
      </c>
      <c r="Q496" t="s">
        <v>5567</v>
      </c>
      <c r="R496">
        <v>1347480605</v>
      </c>
      <c r="S496" s="14">
        <v>46205</v>
      </c>
      <c r="T496" t="s">
        <v>5563</v>
      </c>
      <c r="U496" s="31">
        <v>46205.491493055553</v>
      </c>
      <c r="AB496" s="14">
        <v>46205</v>
      </c>
      <c r="AC496" t="s">
        <v>5563</v>
      </c>
      <c r="AD496" s="31">
        <v>46205.492962962962</v>
      </c>
      <c r="AK496" s="14">
        <v>46205</v>
      </c>
      <c r="AL496" t="s">
        <v>5546</v>
      </c>
      <c r="AM496" s="31">
        <v>46205.565474537034</v>
      </c>
      <c r="AQ496" s="31">
        <v>46205.565474537034</v>
      </c>
      <c r="AR496" s="14">
        <v>46205</v>
      </c>
      <c r="AS496" t="s">
        <v>5546</v>
      </c>
      <c r="AT496" t="s">
        <v>5547</v>
      </c>
      <c r="AU496" t="s">
        <v>677</v>
      </c>
      <c r="AV496" s="14">
        <v>46205</v>
      </c>
      <c r="AW496" t="s">
        <v>5546</v>
      </c>
      <c r="AX496" s="31">
        <v>46205.566469907404</v>
      </c>
      <c r="AY496" s="14">
        <v>46205</v>
      </c>
      <c r="AZ496" t="s">
        <v>933</v>
      </c>
      <c r="BA496" s="31">
        <v>46205.581701388888</v>
      </c>
      <c r="BB496" s="14">
        <v>46205</v>
      </c>
      <c r="BC496" t="s">
        <v>4886</v>
      </c>
      <c r="BD496" s="31">
        <v>46205.631736111114</v>
      </c>
      <c r="BE496" s="14">
        <v>46205</v>
      </c>
      <c r="BF496" t="s">
        <v>996</v>
      </c>
      <c r="BG496" s="31">
        <v>46205.65048611111</v>
      </c>
      <c r="BH496" s="14">
        <v>46205</v>
      </c>
      <c r="BI496" t="s">
        <v>996</v>
      </c>
      <c r="BJ496" s="31">
        <v>46205.651747685188</v>
      </c>
      <c r="BW496" s="14">
        <v>46205</v>
      </c>
      <c r="BX496" t="s">
        <v>996</v>
      </c>
      <c r="BY496" s="31">
        <v>46205.662372685183</v>
      </c>
      <c r="BZ496" s="14">
        <v>46205</v>
      </c>
      <c r="CA496" t="s">
        <v>995</v>
      </c>
      <c r="CB496" s="31">
        <v>46205.670775462961</v>
      </c>
      <c r="CF496" s="14">
        <v>46205</v>
      </c>
      <c r="CG496" t="s">
        <v>5546</v>
      </c>
      <c r="CH496" s="31">
        <v>46205.726886574077</v>
      </c>
      <c r="CM496" s="4">
        <f t="shared" si="34"/>
        <v>46205.492962962962</v>
      </c>
      <c r="CN496">
        <f t="shared" si="35"/>
        <v>0</v>
      </c>
      <c r="CO496" t="str">
        <f>VLOOKUP(A496,Sheet1!$A$2:$B$221,2,0)</f>
        <v>East Zone</v>
      </c>
    </row>
    <row r="497" spans="1:93" x14ac:dyDescent="0.35">
      <c r="A497" t="s">
        <v>5539</v>
      </c>
      <c r="B497">
        <v>249</v>
      </c>
      <c r="C497" t="s">
        <v>9332</v>
      </c>
      <c r="D497" t="s">
        <v>678</v>
      </c>
      <c r="E497" t="s">
        <v>276</v>
      </c>
      <c r="F497" t="s">
        <v>576</v>
      </c>
      <c r="G497" t="s">
        <v>552</v>
      </c>
      <c r="H497" t="s">
        <v>12081</v>
      </c>
      <c r="I497">
        <v>259018</v>
      </c>
      <c r="J497" t="s">
        <v>5571</v>
      </c>
      <c r="K497" t="s">
        <v>5572</v>
      </c>
      <c r="L497" t="s">
        <v>4622</v>
      </c>
      <c r="M497" t="s">
        <v>12082</v>
      </c>
      <c r="N497">
        <v>45000</v>
      </c>
      <c r="O497" t="s">
        <v>4630</v>
      </c>
      <c r="P497" t="s">
        <v>4631</v>
      </c>
      <c r="Q497" t="s">
        <v>5520</v>
      </c>
      <c r="R497">
        <v>4752662522</v>
      </c>
      <c r="S497" s="14">
        <v>46210</v>
      </c>
      <c r="T497" t="s">
        <v>5573</v>
      </c>
      <c r="U497" s="31">
        <v>46210.560185185182</v>
      </c>
      <c r="AK497" s="14">
        <v>46210</v>
      </c>
      <c r="AL497" t="s">
        <v>1069</v>
      </c>
      <c r="AM497" s="31">
        <v>46210.606944444444</v>
      </c>
      <c r="AQ497" s="31">
        <v>46210.606944444444</v>
      </c>
      <c r="AR497" s="14">
        <v>46210</v>
      </c>
      <c r="AS497" t="s">
        <v>1069</v>
      </c>
      <c r="AT497" t="s">
        <v>576</v>
      </c>
      <c r="AU497" t="s">
        <v>678</v>
      </c>
      <c r="AV497" s="14">
        <v>46210</v>
      </c>
      <c r="AW497" t="s">
        <v>1069</v>
      </c>
      <c r="AX497" s="31">
        <v>46210.607361111113</v>
      </c>
      <c r="AY497" s="14">
        <v>46210</v>
      </c>
      <c r="AZ497" t="s">
        <v>933</v>
      </c>
      <c r="BA497" s="31">
        <v>46210.613761574074</v>
      </c>
      <c r="BB497" s="14">
        <v>46210</v>
      </c>
      <c r="BC497" t="s">
        <v>4701</v>
      </c>
      <c r="BD497" s="31">
        <v>46210.655092592591</v>
      </c>
      <c r="BE497" s="14">
        <v>46210</v>
      </c>
      <c r="BF497" t="s">
        <v>994</v>
      </c>
      <c r="BG497" s="31">
        <v>46210.67291666667</v>
      </c>
      <c r="BH497" s="14">
        <v>46210</v>
      </c>
      <c r="BI497" t="s">
        <v>994</v>
      </c>
      <c r="BJ497" s="31">
        <v>46210.673009259262</v>
      </c>
      <c r="BW497" s="14">
        <v>46210</v>
      </c>
      <c r="BX497" t="s">
        <v>994</v>
      </c>
      <c r="BY497" s="31">
        <v>46210.684803240743</v>
      </c>
      <c r="BZ497" s="14">
        <v>46210</v>
      </c>
      <c r="CA497" t="s">
        <v>995</v>
      </c>
      <c r="CB497" s="31">
        <v>46210.696979166663</v>
      </c>
      <c r="CM497" s="4">
        <f t="shared" si="34"/>
        <v>46210.560185185182</v>
      </c>
      <c r="CN497">
        <f t="shared" si="35"/>
        <v>0</v>
      </c>
      <c r="CO497" t="str">
        <f>VLOOKUP(A497,Sheet1!$A$2:$B$221,2,0)</f>
        <v>East Zone</v>
      </c>
    </row>
    <row r="498" spans="1:93" x14ac:dyDescent="0.35">
      <c r="A498" t="s">
        <v>5539</v>
      </c>
      <c r="B498">
        <v>249</v>
      </c>
      <c r="C498" t="s">
        <v>9332</v>
      </c>
      <c r="D498" t="s">
        <v>678</v>
      </c>
      <c r="E498" t="s">
        <v>276</v>
      </c>
      <c r="F498" t="s">
        <v>576</v>
      </c>
      <c r="G498" t="s">
        <v>552</v>
      </c>
      <c r="H498" t="s">
        <v>5568</v>
      </c>
      <c r="I498">
        <v>290026</v>
      </c>
      <c r="J498" t="s">
        <v>1070</v>
      </c>
      <c r="K498" t="s">
        <v>1071</v>
      </c>
      <c r="L498" t="s">
        <v>4622</v>
      </c>
      <c r="M498" t="s">
        <v>5569</v>
      </c>
      <c r="N498">
        <v>90000</v>
      </c>
      <c r="O498" t="s">
        <v>931</v>
      </c>
      <c r="P498" t="s">
        <v>932</v>
      </c>
      <c r="Q498" t="s">
        <v>1072</v>
      </c>
      <c r="R498">
        <v>9542301537</v>
      </c>
      <c r="S498" s="14">
        <v>46204</v>
      </c>
      <c r="T498" t="s">
        <v>5570</v>
      </c>
      <c r="U498" s="31">
        <v>46204.498900462961</v>
      </c>
      <c r="AK498" s="14">
        <v>46204</v>
      </c>
      <c r="AL498" t="s">
        <v>1069</v>
      </c>
      <c r="AM498" s="31">
        <v>46204.521747685183</v>
      </c>
      <c r="AQ498" s="31">
        <v>46204.521747685183</v>
      </c>
      <c r="AR498" s="14">
        <v>46204</v>
      </c>
      <c r="AS498" t="s">
        <v>1069</v>
      </c>
      <c r="AT498" t="s">
        <v>576</v>
      </c>
      <c r="AU498" t="s">
        <v>678</v>
      </c>
      <c r="AV498" s="14">
        <v>46204</v>
      </c>
      <c r="AW498" t="s">
        <v>1069</v>
      </c>
      <c r="AX498" s="31">
        <v>46204.528946759259</v>
      </c>
      <c r="AY498" s="14">
        <v>46204</v>
      </c>
      <c r="AZ498" t="s">
        <v>933</v>
      </c>
      <c r="BA498" s="31">
        <v>46204.539236111108</v>
      </c>
      <c r="BB498" s="14">
        <v>46204</v>
      </c>
      <c r="BC498" t="s">
        <v>4808</v>
      </c>
      <c r="BD498" s="31">
        <v>46204.554224537038</v>
      </c>
      <c r="BE498" s="14">
        <v>46204</v>
      </c>
      <c r="BF498" t="s">
        <v>997</v>
      </c>
      <c r="BG498" s="31">
        <v>46204.588634259257</v>
      </c>
      <c r="BH498" s="14">
        <v>46204</v>
      </c>
      <c r="BI498" t="s">
        <v>997</v>
      </c>
      <c r="BJ498" s="31">
        <v>46204.588888888888</v>
      </c>
      <c r="BW498" s="14">
        <v>46204</v>
      </c>
      <c r="BX498" t="s">
        <v>997</v>
      </c>
      <c r="BY498" s="31">
        <v>46204.590277777781</v>
      </c>
      <c r="BZ498" s="14">
        <v>46204</v>
      </c>
      <c r="CA498" t="s">
        <v>944</v>
      </c>
      <c r="CB498" s="31">
        <v>46204.593368055554</v>
      </c>
      <c r="CF498" s="14">
        <v>46204</v>
      </c>
      <c r="CG498" t="s">
        <v>5546</v>
      </c>
      <c r="CH498" s="31">
        <v>46204.84306712963</v>
      </c>
      <c r="CM498" s="4">
        <f t="shared" si="34"/>
        <v>46204.498900462961</v>
      </c>
      <c r="CN498">
        <f t="shared" si="35"/>
        <v>0</v>
      </c>
      <c r="CO498" t="str">
        <f>VLOOKUP(A498,Sheet1!$A$2:$B$221,2,0)</f>
        <v>East Zone</v>
      </c>
    </row>
    <row r="499" spans="1:93" x14ac:dyDescent="0.35">
      <c r="A499" t="s">
        <v>5539</v>
      </c>
      <c r="B499">
        <v>249</v>
      </c>
      <c r="C499" t="s">
        <v>9332</v>
      </c>
      <c r="D499" t="s">
        <v>678</v>
      </c>
      <c r="E499" t="s">
        <v>276</v>
      </c>
      <c r="F499" t="s">
        <v>576</v>
      </c>
      <c r="G499" t="s">
        <v>552</v>
      </c>
      <c r="H499" t="s">
        <v>4432</v>
      </c>
      <c r="I499">
        <v>554073</v>
      </c>
      <c r="J499" t="s">
        <v>1070</v>
      </c>
      <c r="K499" t="s">
        <v>1071</v>
      </c>
      <c r="L499" t="s">
        <v>4622</v>
      </c>
      <c r="M499" t="s">
        <v>5574</v>
      </c>
      <c r="N499">
        <v>40000</v>
      </c>
      <c r="O499" t="s">
        <v>1048</v>
      </c>
      <c r="P499" t="s">
        <v>1049</v>
      </c>
      <c r="Q499" t="s">
        <v>4433</v>
      </c>
      <c r="R499">
        <v>6270153587</v>
      </c>
      <c r="S499" s="14">
        <v>46206</v>
      </c>
      <c r="T499" t="s">
        <v>5570</v>
      </c>
      <c r="U499" s="31">
        <v>46206.449444444443</v>
      </c>
      <c r="AK499" s="14">
        <v>46206</v>
      </c>
      <c r="AL499" t="s">
        <v>1069</v>
      </c>
      <c r="AM499" s="31">
        <v>46206.473263888889</v>
      </c>
      <c r="AQ499" s="31">
        <v>46206.473263888889</v>
      </c>
      <c r="AR499" s="14">
        <v>46206</v>
      </c>
      <c r="AS499" t="s">
        <v>1069</v>
      </c>
      <c r="AT499" t="s">
        <v>576</v>
      </c>
      <c r="AU499" t="s">
        <v>678</v>
      </c>
      <c r="AV499" s="14">
        <v>46206</v>
      </c>
      <c r="AW499" t="s">
        <v>1069</v>
      </c>
      <c r="AX499" s="31">
        <v>46206.474270833336</v>
      </c>
      <c r="AY499" s="14">
        <v>46206</v>
      </c>
      <c r="AZ499" t="s">
        <v>933</v>
      </c>
      <c r="BA499" s="31">
        <v>46206.477893518517</v>
      </c>
      <c r="BB499" s="14">
        <v>46206</v>
      </c>
      <c r="BC499" t="s">
        <v>4657</v>
      </c>
      <c r="BD499" s="31">
        <v>46206.501122685186</v>
      </c>
      <c r="BE499" s="14">
        <v>46206</v>
      </c>
      <c r="BF499" t="s">
        <v>997</v>
      </c>
      <c r="BG499" s="31">
        <v>46206.525150462963</v>
      </c>
      <c r="BH499" s="14">
        <v>46206</v>
      </c>
      <c r="BI499" t="s">
        <v>997</v>
      </c>
      <c r="BJ499" s="31">
        <v>46206.525381944448</v>
      </c>
      <c r="BW499" s="14">
        <v>46206</v>
      </c>
      <c r="BX499" t="s">
        <v>997</v>
      </c>
      <c r="BY499" s="31">
        <v>46206.527488425927</v>
      </c>
      <c r="BZ499" s="14">
        <v>46206</v>
      </c>
      <c r="CA499" t="s">
        <v>995</v>
      </c>
      <c r="CB499" s="31">
        <v>46206.534004629626</v>
      </c>
      <c r="CF499" s="14">
        <v>46206</v>
      </c>
      <c r="CG499" t="s">
        <v>5546</v>
      </c>
      <c r="CH499" s="31">
        <v>46206.68922453704</v>
      </c>
      <c r="CM499" s="4">
        <f t="shared" si="34"/>
        <v>46206.449444444443</v>
      </c>
      <c r="CN499">
        <f t="shared" si="35"/>
        <v>0</v>
      </c>
      <c r="CO499" t="str">
        <f>VLOOKUP(A499,Sheet1!$A$2:$B$221,2,0)</f>
        <v>East Zone</v>
      </c>
    </row>
    <row r="500" spans="1:93" x14ac:dyDescent="0.35">
      <c r="A500" t="s">
        <v>5539</v>
      </c>
      <c r="B500">
        <v>249</v>
      </c>
      <c r="C500" t="s">
        <v>9332</v>
      </c>
      <c r="D500" t="s">
        <v>678</v>
      </c>
      <c r="E500" t="s">
        <v>276</v>
      </c>
      <c r="F500" t="s">
        <v>576</v>
      </c>
      <c r="G500" t="s">
        <v>552</v>
      </c>
      <c r="H500" t="s">
        <v>4432</v>
      </c>
      <c r="I500">
        <v>554073</v>
      </c>
      <c r="J500" t="s">
        <v>1070</v>
      </c>
      <c r="K500" t="s">
        <v>1071</v>
      </c>
      <c r="L500" t="s">
        <v>4622</v>
      </c>
      <c r="M500" t="s">
        <v>5575</v>
      </c>
      <c r="N500">
        <v>40000</v>
      </c>
      <c r="O500" t="s">
        <v>1048</v>
      </c>
      <c r="P500" t="s">
        <v>1049</v>
      </c>
      <c r="Q500" t="s">
        <v>4433</v>
      </c>
      <c r="R500">
        <v>6270153587</v>
      </c>
      <c r="S500" s="14">
        <v>46205</v>
      </c>
      <c r="T500" t="s">
        <v>5570</v>
      </c>
      <c r="U500" s="31">
        <v>46205.515833333331</v>
      </c>
      <c r="AK500" s="14">
        <v>46205</v>
      </c>
      <c r="AL500" t="s">
        <v>5546</v>
      </c>
      <c r="AM500" s="31">
        <v>46205.575231481482</v>
      </c>
      <c r="AQ500" s="31">
        <v>46205.575231481482</v>
      </c>
      <c r="AR500" s="14">
        <v>46205</v>
      </c>
      <c r="AS500" t="s">
        <v>5546</v>
      </c>
      <c r="AT500" t="s">
        <v>5547</v>
      </c>
      <c r="AU500" t="s">
        <v>677</v>
      </c>
      <c r="AV500" s="14">
        <v>46205</v>
      </c>
      <c r="AW500" t="s">
        <v>5546</v>
      </c>
      <c r="AX500" s="31">
        <v>46205.577604166669</v>
      </c>
      <c r="AY500" s="14">
        <v>46205</v>
      </c>
      <c r="AZ500" t="s">
        <v>933</v>
      </c>
      <c r="BA500" s="31">
        <v>46205.581759259258</v>
      </c>
      <c r="BB500" s="14">
        <v>46205</v>
      </c>
      <c r="BC500" t="s">
        <v>4886</v>
      </c>
      <c r="BD500" s="31">
        <v>46205.625196759262</v>
      </c>
      <c r="BE500" s="14">
        <v>46205</v>
      </c>
      <c r="BF500" t="s">
        <v>997</v>
      </c>
      <c r="BG500" s="31">
        <v>46205.635949074072</v>
      </c>
      <c r="CM500" s="4">
        <f t="shared" si="34"/>
        <v>46205.515833333331</v>
      </c>
      <c r="CN500">
        <f t="shared" si="35"/>
        <v>0</v>
      </c>
      <c r="CO500" t="str">
        <f>VLOOKUP(A500,Sheet1!$A$2:$B$221,2,0)</f>
        <v>East Zone</v>
      </c>
    </row>
    <row r="501" spans="1:93" x14ac:dyDescent="0.35">
      <c r="A501" t="s">
        <v>5539</v>
      </c>
      <c r="B501">
        <v>249</v>
      </c>
      <c r="C501" t="s">
        <v>9332</v>
      </c>
      <c r="D501" t="s">
        <v>678</v>
      </c>
      <c r="E501" t="s">
        <v>276</v>
      </c>
      <c r="F501" t="s">
        <v>576</v>
      </c>
      <c r="G501" t="s">
        <v>552</v>
      </c>
      <c r="H501" t="s">
        <v>4432</v>
      </c>
      <c r="I501">
        <v>554073</v>
      </c>
      <c r="J501" t="s">
        <v>1070</v>
      </c>
      <c r="K501" t="s">
        <v>1071</v>
      </c>
      <c r="L501" t="s">
        <v>4622</v>
      </c>
      <c r="M501" t="s">
        <v>5575</v>
      </c>
      <c r="N501">
        <v>45000</v>
      </c>
      <c r="O501" t="s">
        <v>4630</v>
      </c>
      <c r="P501" t="s">
        <v>4631</v>
      </c>
      <c r="Q501" t="s">
        <v>5576</v>
      </c>
      <c r="R501">
        <v>8827167152</v>
      </c>
      <c r="S501" s="14">
        <v>46205</v>
      </c>
      <c r="T501" t="s">
        <v>5570</v>
      </c>
      <c r="U501" s="31">
        <v>46205.515856481485</v>
      </c>
      <c r="AK501" s="14">
        <v>46205</v>
      </c>
      <c r="AL501" t="s">
        <v>5546</v>
      </c>
      <c r="AM501" s="31">
        <v>46205.575208333335</v>
      </c>
      <c r="AQ501" s="31">
        <v>46205.575208333335</v>
      </c>
      <c r="AR501" s="14">
        <v>46205</v>
      </c>
      <c r="AS501" t="s">
        <v>5546</v>
      </c>
      <c r="AT501" t="s">
        <v>5547</v>
      </c>
      <c r="AU501" t="s">
        <v>677</v>
      </c>
      <c r="AV501" s="14">
        <v>46205</v>
      </c>
      <c r="AW501" t="s">
        <v>5546</v>
      </c>
      <c r="AX501" s="31">
        <v>46205.577581018515</v>
      </c>
      <c r="AY501" s="14">
        <v>46205</v>
      </c>
      <c r="AZ501" t="s">
        <v>933</v>
      </c>
      <c r="BA501" s="31">
        <v>46205.581759259258</v>
      </c>
      <c r="BB501" s="14">
        <v>46205</v>
      </c>
      <c r="BC501" t="s">
        <v>4886</v>
      </c>
      <c r="BD501" s="31">
        <v>46205.625185185185</v>
      </c>
      <c r="BE501" s="14">
        <v>46205</v>
      </c>
      <c r="BF501" t="s">
        <v>997</v>
      </c>
      <c r="BG501" s="31">
        <v>46205.635937500003</v>
      </c>
      <c r="BH501" s="14">
        <v>46205</v>
      </c>
      <c r="BI501" t="s">
        <v>997</v>
      </c>
      <c r="BJ501" s="31">
        <v>46205.637442129628</v>
      </c>
      <c r="BW501" s="14">
        <v>46205</v>
      </c>
      <c r="BX501" t="s">
        <v>997</v>
      </c>
      <c r="BY501" s="31">
        <v>46205.642129629632</v>
      </c>
      <c r="BZ501" s="14">
        <v>46205</v>
      </c>
      <c r="CA501" t="s">
        <v>995</v>
      </c>
      <c r="CB501" s="31">
        <v>46205.659236111111</v>
      </c>
      <c r="CF501" s="14">
        <v>46205</v>
      </c>
      <c r="CG501" t="s">
        <v>5546</v>
      </c>
      <c r="CH501" s="31">
        <v>46205.799479166664</v>
      </c>
      <c r="CM501" s="4">
        <f t="shared" si="34"/>
        <v>46205.515856481485</v>
      </c>
      <c r="CN501">
        <f t="shared" si="35"/>
        <v>0</v>
      </c>
      <c r="CO501" t="str">
        <f>VLOOKUP(A501,Sheet1!$A$2:$B$221,2,0)</f>
        <v>East Zone</v>
      </c>
    </row>
    <row r="502" spans="1:93" x14ac:dyDescent="0.35">
      <c r="A502" t="s">
        <v>5539</v>
      </c>
      <c r="B502">
        <v>249</v>
      </c>
      <c r="C502" t="s">
        <v>9332</v>
      </c>
      <c r="D502" t="s">
        <v>678</v>
      </c>
      <c r="E502" t="s">
        <v>276</v>
      </c>
      <c r="F502" t="s">
        <v>576</v>
      </c>
      <c r="G502" t="s">
        <v>552</v>
      </c>
      <c r="H502" t="s">
        <v>12083</v>
      </c>
      <c r="I502">
        <v>613793</v>
      </c>
      <c r="J502" t="s">
        <v>5559</v>
      </c>
      <c r="K502" t="s">
        <v>5560</v>
      </c>
      <c r="L502" t="s">
        <v>4622</v>
      </c>
      <c r="M502" t="s">
        <v>12084</v>
      </c>
      <c r="N502">
        <v>50000</v>
      </c>
      <c r="O502" t="s">
        <v>947</v>
      </c>
      <c r="P502" t="s">
        <v>948</v>
      </c>
      <c r="Q502" t="s">
        <v>7997</v>
      </c>
      <c r="R502">
        <v>7595249200</v>
      </c>
      <c r="S502" s="14">
        <v>46210</v>
      </c>
      <c r="T502" t="s">
        <v>12073</v>
      </c>
      <c r="U502" s="31">
        <v>46210.466562499998</v>
      </c>
      <c r="AK502" s="14">
        <v>46210</v>
      </c>
      <c r="AL502" t="s">
        <v>1069</v>
      </c>
      <c r="AM502" s="31">
        <v>46210.492372685185</v>
      </c>
      <c r="AQ502" s="31">
        <v>46210.492372685185</v>
      </c>
      <c r="AR502" s="14">
        <v>46210</v>
      </c>
      <c r="AS502" t="s">
        <v>1069</v>
      </c>
      <c r="AT502" t="s">
        <v>576</v>
      </c>
      <c r="AU502" t="s">
        <v>678</v>
      </c>
      <c r="AV502" s="14">
        <v>46210</v>
      </c>
      <c r="AW502" t="s">
        <v>1069</v>
      </c>
      <c r="AX502" s="31">
        <v>46210.495324074072</v>
      </c>
      <c r="AY502" s="14">
        <v>46210</v>
      </c>
      <c r="AZ502" t="s">
        <v>933</v>
      </c>
      <c r="BA502" s="31">
        <v>46210.502847222226</v>
      </c>
      <c r="BB502" s="14">
        <v>46210</v>
      </c>
      <c r="BC502" t="s">
        <v>4669</v>
      </c>
      <c r="BD502" s="31">
        <v>46210.537453703706</v>
      </c>
      <c r="BE502" s="14">
        <v>46210</v>
      </c>
      <c r="BF502" t="s">
        <v>994</v>
      </c>
      <c r="BG502" s="31">
        <v>46210.589409722219</v>
      </c>
      <c r="BH502" s="14">
        <v>46210</v>
      </c>
      <c r="BI502" t="s">
        <v>994</v>
      </c>
      <c r="BJ502" s="31">
        <v>46210.589502314811</v>
      </c>
      <c r="BW502" s="14">
        <v>46210</v>
      </c>
      <c r="BX502" t="s">
        <v>994</v>
      </c>
      <c r="BY502" s="31">
        <v>46210.596863425926</v>
      </c>
      <c r="BZ502" s="14">
        <v>46210</v>
      </c>
      <c r="CA502" t="s">
        <v>995</v>
      </c>
      <c r="CB502" s="31">
        <v>46210.602534722224</v>
      </c>
      <c r="CF502" s="14">
        <v>46210</v>
      </c>
      <c r="CG502" t="s">
        <v>5546</v>
      </c>
      <c r="CH502" s="31">
        <v>46210.651956018519</v>
      </c>
      <c r="CM502" s="4">
        <f t="shared" si="34"/>
        <v>46210.466562499998</v>
      </c>
      <c r="CN502">
        <f t="shared" si="35"/>
        <v>0</v>
      </c>
      <c r="CO502" t="str">
        <f>VLOOKUP(A502,Sheet1!$A$2:$B$221,2,0)</f>
        <v>East Zone</v>
      </c>
    </row>
    <row r="503" spans="1:93" x14ac:dyDescent="0.35">
      <c r="A503" t="s">
        <v>5539</v>
      </c>
      <c r="B503">
        <v>249</v>
      </c>
      <c r="C503" t="s">
        <v>9332</v>
      </c>
      <c r="D503" t="s">
        <v>678</v>
      </c>
      <c r="E503" t="s">
        <v>276</v>
      </c>
      <c r="F503" t="s">
        <v>576</v>
      </c>
      <c r="G503" t="s">
        <v>552</v>
      </c>
      <c r="H503" t="s">
        <v>5577</v>
      </c>
      <c r="I503">
        <v>659009</v>
      </c>
      <c r="J503" t="s">
        <v>5571</v>
      </c>
      <c r="K503" t="s">
        <v>5572</v>
      </c>
      <c r="L503" t="s">
        <v>4622</v>
      </c>
      <c r="M503" t="s">
        <v>5578</v>
      </c>
      <c r="N503">
        <v>40000</v>
      </c>
      <c r="O503" t="s">
        <v>1048</v>
      </c>
      <c r="P503" t="s">
        <v>1049</v>
      </c>
      <c r="Q503" t="s">
        <v>2748</v>
      </c>
      <c r="R503">
        <v>7254011667</v>
      </c>
      <c r="S503" s="14">
        <v>46205</v>
      </c>
      <c r="T503" t="s">
        <v>5573</v>
      </c>
      <c r="U503" s="31">
        <v>46205.500185185185</v>
      </c>
      <c r="AK503" s="14">
        <v>46205</v>
      </c>
      <c r="AL503" t="s">
        <v>5546</v>
      </c>
      <c r="AM503" s="31">
        <v>46205.554583333331</v>
      </c>
      <c r="AQ503" s="31">
        <v>46205.554583333331</v>
      </c>
      <c r="AR503" s="14">
        <v>46205</v>
      </c>
      <c r="AS503" t="s">
        <v>5546</v>
      </c>
      <c r="AT503" t="s">
        <v>5547</v>
      </c>
      <c r="AU503" t="s">
        <v>677</v>
      </c>
      <c r="AV503" s="14">
        <v>46205</v>
      </c>
      <c r="AW503" t="s">
        <v>5546</v>
      </c>
      <c r="AX503" s="31">
        <v>46205.555613425924</v>
      </c>
      <c r="AY503" s="14">
        <v>46205</v>
      </c>
      <c r="AZ503" t="s">
        <v>933</v>
      </c>
      <c r="BA503" s="31">
        <v>46205.569039351853</v>
      </c>
      <c r="BB503" s="14">
        <v>46205</v>
      </c>
      <c r="BC503" t="s">
        <v>4788</v>
      </c>
      <c r="BD503" s="31">
        <v>46205.5858912037</v>
      </c>
      <c r="BE503" s="14">
        <v>46205</v>
      </c>
      <c r="BF503" t="s">
        <v>996</v>
      </c>
      <c r="BG503" s="31">
        <v>46205.604849537034</v>
      </c>
      <c r="BH503" s="14">
        <v>46205</v>
      </c>
      <c r="BI503" t="s">
        <v>996</v>
      </c>
      <c r="BJ503" s="31">
        <v>46205.605532407404</v>
      </c>
      <c r="BW503" s="14">
        <v>46205</v>
      </c>
      <c r="BX503" t="s">
        <v>996</v>
      </c>
      <c r="BY503" s="31">
        <v>46205.611273148148</v>
      </c>
      <c r="BZ503" s="14">
        <v>46205</v>
      </c>
      <c r="CA503" t="s">
        <v>995</v>
      </c>
      <c r="CB503" s="31">
        <v>46205.621215277781</v>
      </c>
      <c r="CF503" s="14">
        <v>46205</v>
      </c>
      <c r="CG503" t="s">
        <v>5546</v>
      </c>
      <c r="CH503" s="31">
        <v>46205.788587962961</v>
      </c>
      <c r="CM503" s="4">
        <f t="shared" si="34"/>
        <v>46205.500185185185</v>
      </c>
      <c r="CN503">
        <f t="shared" si="35"/>
        <v>0</v>
      </c>
      <c r="CO503" t="str">
        <f>VLOOKUP(A503,Sheet1!$A$2:$B$221,2,0)</f>
        <v>East Zone</v>
      </c>
    </row>
    <row r="504" spans="1:93" x14ac:dyDescent="0.35">
      <c r="A504" t="s">
        <v>5539</v>
      </c>
      <c r="B504">
        <v>249</v>
      </c>
      <c r="C504" t="s">
        <v>9332</v>
      </c>
      <c r="D504" t="s">
        <v>678</v>
      </c>
      <c r="E504" t="s">
        <v>276</v>
      </c>
      <c r="F504" t="s">
        <v>576</v>
      </c>
      <c r="G504" t="s">
        <v>552</v>
      </c>
      <c r="H504" t="s">
        <v>5579</v>
      </c>
      <c r="I504">
        <v>659029</v>
      </c>
      <c r="J504" t="s">
        <v>2996</v>
      </c>
      <c r="K504" t="s">
        <v>5565</v>
      </c>
      <c r="L504" t="s">
        <v>4622</v>
      </c>
      <c r="M504" t="s">
        <v>10172</v>
      </c>
      <c r="N504">
        <v>55000</v>
      </c>
      <c r="O504" t="s">
        <v>10166</v>
      </c>
      <c r="P504" t="s">
        <v>10167</v>
      </c>
      <c r="Q504" t="s">
        <v>10173</v>
      </c>
      <c r="R504">
        <v>4656402139</v>
      </c>
      <c r="S504" s="14">
        <v>46209</v>
      </c>
      <c r="T504" t="s">
        <v>5563</v>
      </c>
      <c r="U504" s="31">
        <v>46209.512326388889</v>
      </c>
      <c r="AK504" s="14">
        <v>46209</v>
      </c>
      <c r="AL504" t="s">
        <v>1069</v>
      </c>
      <c r="AM504" s="31">
        <v>46209.570011574076</v>
      </c>
      <c r="AQ504" s="31">
        <v>46209.570011574076</v>
      </c>
      <c r="AR504" s="14">
        <v>46209</v>
      </c>
      <c r="AS504" t="s">
        <v>1069</v>
      </c>
      <c r="AT504" t="s">
        <v>576</v>
      </c>
      <c r="AU504" t="s">
        <v>678</v>
      </c>
      <c r="AV504" s="14">
        <v>46209</v>
      </c>
      <c r="AW504" t="s">
        <v>1069</v>
      </c>
      <c r="AX504" s="31">
        <v>46209.572962962964</v>
      </c>
      <c r="AY504" s="14">
        <v>46209</v>
      </c>
      <c r="AZ504" t="s">
        <v>933</v>
      </c>
      <c r="BA504" s="31">
        <v>46209.582418981481</v>
      </c>
      <c r="BB504" s="14">
        <v>46209</v>
      </c>
      <c r="BC504" t="s">
        <v>4669</v>
      </c>
      <c r="BD504" s="31">
        <v>46209.627060185187</v>
      </c>
      <c r="BE504" s="14">
        <v>46209</v>
      </c>
      <c r="BF504" t="s">
        <v>994</v>
      </c>
      <c r="BG504" s="31">
        <v>46209.661597222221</v>
      </c>
      <c r="BH504" s="14">
        <v>46209</v>
      </c>
      <c r="BI504" t="s">
        <v>994</v>
      </c>
      <c r="BJ504" s="31">
        <v>46209.661793981482</v>
      </c>
      <c r="BW504" s="14">
        <v>46209</v>
      </c>
      <c r="BX504" t="s">
        <v>994</v>
      </c>
      <c r="BY504" s="31">
        <v>46209.676064814812</v>
      </c>
      <c r="BZ504" s="14">
        <v>46209</v>
      </c>
      <c r="CA504" t="s">
        <v>995</v>
      </c>
      <c r="CB504" s="31">
        <v>46209.683518518519</v>
      </c>
      <c r="CF504" s="14">
        <v>46209</v>
      </c>
      <c r="CG504" t="s">
        <v>5546</v>
      </c>
      <c r="CH504" s="31">
        <v>46209.761886574073</v>
      </c>
      <c r="CM504" s="4">
        <f t="shared" si="34"/>
        <v>46209.512326388889</v>
      </c>
      <c r="CN504">
        <f t="shared" si="35"/>
        <v>0</v>
      </c>
      <c r="CO504" t="str">
        <f>VLOOKUP(A504,Sheet1!$A$2:$B$221,2,0)</f>
        <v>East Zone</v>
      </c>
    </row>
    <row r="505" spans="1:93" x14ac:dyDescent="0.35">
      <c r="A505" t="s">
        <v>5539</v>
      </c>
      <c r="B505">
        <v>249</v>
      </c>
      <c r="C505" t="s">
        <v>9332</v>
      </c>
      <c r="D505" t="s">
        <v>678</v>
      </c>
      <c r="E505" t="s">
        <v>276</v>
      </c>
      <c r="F505" t="s">
        <v>576</v>
      </c>
      <c r="G505" t="s">
        <v>552</v>
      </c>
      <c r="H505" t="s">
        <v>5579</v>
      </c>
      <c r="I505">
        <v>659029</v>
      </c>
      <c r="J505" t="s">
        <v>2996</v>
      </c>
      <c r="K505" t="s">
        <v>5565</v>
      </c>
      <c r="L505" t="s">
        <v>4622</v>
      </c>
      <c r="M505" t="s">
        <v>5580</v>
      </c>
      <c r="N505">
        <v>55000</v>
      </c>
      <c r="O505" t="s">
        <v>4041</v>
      </c>
      <c r="P505" t="s">
        <v>4042</v>
      </c>
      <c r="Q505" t="s">
        <v>5581</v>
      </c>
      <c r="R505">
        <v>4463381465</v>
      </c>
      <c r="S505" s="14">
        <v>46204</v>
      </c>
      <c r="T505" t="s">
        <v>5563</v>
      </c>
      <c r="U505" s="31">
        <v>46204.557557870372</v>
      </c>
      <c r="AK505" s="14">
        <v>46204</v>
      </c>
      <c r="AL505" t="s">
        <v>5546</v>
      </c>
      <c r="AM505" s="31">
        <v>46204.619733796295</v>
      </c>
      <c r="AQ505" s="31">
        <v>46204.619733796295</v>
      </c>
      <c r="AR505" s="14">
        <v>46204</v>
      </c>
      <c r="AS505" t="s">
        <v>5546</v>
      </c>
      <c r="AT505" t="s">
        <v>5547</v>
      </c>
      <c r="AU505" t="s">
        <v>677</v>
      </c>
      <c r="AV505" s="14">
        <v>46204</v>
      </c>
      <c r="AW505" t="s">
        <v>5546</v>
      </c>
      <c r="AX505" s="31">
        <v>46204.620821759258</v>
      </c>
      <c r="AY505" s="14">
        <v>46204</v>
      </c>
      <c r="AZ505" t="s">
        <v>933</v>
      </c>
      <c r="BA505" s="31">
        <v>46204.62704861111</v>
      </c>
      <c r="BB505" s="14">
        <v>46204</v>
      </c>
      <c r="BC505" t="s">
        <v>4886</v>
      </c>
      <c r="BD505" s="31">
        <v>46204.651087962964</v>
      </c>
      <c r="BE505" s="14">
        <v>46204</v>
      </c>
      <c r="BF505" t="s">
        <v>997</v>
      </c>
      <c r="BG505" s="31">
        <v>46204.674849537034</v>
      </c>
      <c r="BH505" s="14">
        <v>46205</v>
      </c>
      <c r="BI505" t="s">
        <v>1043</v>
      </c>
      <c r="BJ505" s="31">
        <v>46205.51326388889</v>
      </c>
      <c r="BK505" s="14">
        <v>46204</v>
      </c>
      <c r="BL505" t="s">
        <v>997</v>
      </c>
      <c r="BM505" s="31">
        <v>46204.675034722219</v>
      </c>
      <c r="BW505" s="14">
        <v>46205</v>
      </c>
      <c r="BX505" t="s">
        <v>1043</v>
      </c>
      <c r="BY505" s="31">
        <v>46205.521365740744</v>
      </c>
      <c r="BZ505" s="14">
        <v>46205</v>
      </c>
      <c r="CA505" t="s">
        <v>1008</v>
      </c>
      <c r="CB505" s="31">
        <v>46205.525706018518</v>
      </c>
      <c r="CF505" s="14">
        <v>46206</v>
      </c>
      <c r="CG505" t="s">
        <v>5546</v>
      </c>
      <c r="CH505" s="31">
        <v>46206.396504629629</v>
      </c>
      <c r="CM505" s="4">
        <f t="shared" si="34"/>
        <v>46204.557557870372</v>
      </c>
      <c r="CN505">
        <f t="shared" si="35"/>
        <v>0</v>
      </c>
      <c r="CO505" t="str">
        <f>VLOOKUP(A505,Sheet1!$A$2:$B$221,2,0)</f>
        <v>East Zone</v>
      </c>
    </row>
    <row r="506" spans="1:93" x14ac:dyDescent="0.35">
      <c r="A506" t="s">
        <v>5539</v>
      </c>
      <c r="B506">
        <v>249</v>
      </c>
      <c r="C506" t="s">
        <v>9332</v>
      </c>
      <c r="D506" t="s">
        <v>678</v>
      </c>
      <c r="E506" t="s">
        <v>276</v>
      </c>
      <c r="F506" t="s">
        <v>576</v>
      </c>
      <c r="G506" t="s">
        <v>552</v>
      </c>
      <c r="H506" t="s">
        <v>5582</v>
      </c>
      <c r="I506">
        <v>677098</v>
      </c>
      <c r="J506" t="s">
        <v>5571</v>
      </c>
      <c r="K506" t="s">
        <v>5572</v>
      </c>
      <c r="L506" t="s">
        <v>4622</v>
      </c>
      <c r="M506" t="s">
        <v>5583</v>
      </c>
      <c r="N506">
        <v>45000</v>
      </c>
      <c r="O506" t="s">
        <v>4630</v>
      </c>
      <c r="P506" t="s">
        <v>4631</v>
      </c>
      <c r="Q506" t="s">
        <v>1073</v>
      </c>
      <c r="R506">
        <v>9821480114</v>
      </c>
      <c r="S506" s="14">
        <v>46205</v>
      </c>
      <c r="T506" t="s">
        <v>5584</v>
      </c>
      <c r="U506" s="31">
        <v>46205.403761574074</v>
      </c>
      <c r="AK506" s="14">
        <v>46205</v>
      </c>
      <c r="AL506" t="s">
        <v>5546</v>
      </c>
      <c r="AM506" s="31">
        <v>46205.454050925924</v>
      </c>
      <c r="AQ506" s="31">
        <v>46205.454050925924</v>
      </c>
      <c r="AR506" s="14">
        <v>46205</v>
      </c>
      <c r="AS506" t="s">
        <v>5546</v>
      </c>
      <c r="AT506" t="s">
        <v>5547</v>
      </c>
      <c r="AU506" t="s">
        <v>677</v>
      </c>
      <c r="AV506" s="14">
        <v>46205</v>
      </c>
      <c r="AW506" t="s">
        <v>5546</v>
      </c>
      <c r="AX506" s="31">
        <v>46205.455578703702</v>
      </c>
      <c r="AY506" s="14">
        <v>46205</v>
      </c>
      <c r="AZ506" t="s">
        <v>933</v>
      </c>
      <c r="BA506" s="31">
        <v>46205.462037037039</v>
      </c>
      <c r="BB506" s="14">
        <v>46205</v>
      </c>
      <c r="BC506" t="s">
        <v>5233</v>
      </c>
      <c r="BD506" s="31">
        <v>46205.472754629627</v>
      </c>
      <c r="BE506" s="14">
        <v>46205</v>
      </c>
      <c r="BF506" t="s">
        <v>996</v>
      </c>
      <c r="BG506" s="31">
        <v>46205.501435185186</v>
      </c>
      <c r="BH506" s="14">
        <v>46205</v>
      </c>
      <c r="BI506" t="s">
        <v>996</v>
      </c>
      <c r="BJ506" s="31">
        <v>46205.502754629626</v>
      </c>
      <c r="BW506" s="14">
        <v>46205</v>
      </c>
      <c r="BX506" t="s">
        <v>996</v>
      </c>
      <c r="BY506" s="31">
        <v>46205.513842592591</v>
      </c>
      <c r="BZ506" s="14">
        <v>46205</v>
      </c>
      <c r="CA506" t="s">
        <v>995</v>
      </c>
      <c r="CB506" s="31">
        <v>46205.523078703707</v>
      </c>
      <c r="CF506" s="14">
        <v>46205</v>
      </c>
      <c r="CG506" t="s">
        <v>5546</v>
      </c>
      <c r="CH506" s="31">
        <v>46205.618067129632</v>
      </c>
      <c r="CM506" s="4">
        <f t="shared" si="34"/>
        <v>46205.403761574074</v>
      </c>
      <c r="CN506">
        <f t="shared" si="35"/>
        <v>0</v>
      </c>
      <c r="CO506" t="str">
        <f>VLOOKUP(A506,Sheet1!$A$2:$B$221,2,0)</f>
        <v>East Zone</v>
      </c>
    </row>
    <row r="507" spans="1:93" x14ac:dyDescent="0.35">
      <c r="A507" t="s">
        <v>5585</v>
      </c>
      <c r="B507">
        <v>250</v>
      </c>
      <c r="C507" t="s">
        <v>9332</v>
      </c>
      <c r="D507" t="s">
        <v>678</v>
      </c>
      <c r="E507" t="s">
        <v>577</v>
      </c>
      <c r="F507" t="s">
        <v>578</v>
      </c>
      <c r="G507" t="s">
        <v>552</v>
      </c>
      <c r="H507" t="s">
        <v>10174</v>
      </c>
      <c r="I507">
        <v>580300</v>
      </c>
      <c r="J507" t="s">
        <v>10175</v>
      </c>
      <c r="K507" t="s">
        <v>10176</v>
      </c>
      <c r="L507" t="s">
        <v>4622</v>
      </c>
      <c r="M507" t="s">
        <v>10177</v>
      </c>
      <c r="N507">
        <v>45000</v>
      </c>
      <c r="O507" t="s">
        <v>9889</v>
      </c>
      <c r="P507" t="s">
        <v>9890</v>
      </c>
      <c r="Q507" t="s">
        <v>3602</v>
      </c>
      <c r="R507">
        <v>3106525190</v>
      </c>
      <c r="S507" s="14">
        <v>46209</v>
      </c>
      <c r="T507" t="s">
        <v>10178</v>
      </c>
      <c r="U507" s="31">
        <v>46209.704525462963</v>
      </c>
      <c r="AK507" s="14">
        <v>46209</v>
      </c>
      <c r="AL507" t="s">
        <v>1075</v>
      </c>
      <c r="AM507" s="31">
        <v>46209.742106481484</v>
      </c>
      <c r="AQ507" s="31">
        <v>46209.742106481484</v>
      </c>
      <c r="AR507" s="14">
        <v>46209</v>
      </c>
      <c r="AS507" t="s">
        <v>1075</v>
      </c>
      <c r="AT507" t="s">
        <v>578</v>
      </c>
      <c r="AU507" t="s">
        <v>678</v>
      </c>
      <c r="AV507" s="14">
        <v>46209</v>
      </c>
      <c r="AW507" t="s">
        <v>1075</v>
      </c>
      <c r="AX507" s="31">
        <v>46209.742465277777</v>
      </c>
      <c r="AY507" s="14">
        <v>46209</v>
      </c>
      <c r="AZ507" t="s">
        <v>933</v>
      </c>
      <c r="BA507" s="31">
        <v>46209.745567129627</v>
      </c>
      <c r="BB507" s="14">
        <v>46209</v>
      </c>
      <c r="BC507" t="s">
        <v>4701</v>
      </c>
      <c r="BD507" s="31">
        <v>46209.759502314817</v>
      </c>
      <c r="BE507" s="14">
        <v>46209</v>
      </c>
      <c r="BF507" t="s">
        <v>994</v>
      </c>
      <c r="BG507" s="31">
        <v>46209.784861111111</v>
      </c>
      <c r="BK507" s="14">
        <v>46209</v>
      </c>
      <c r="BL507" t="s">
        <v>994</v>
      </c>
      <c r="BM507" s="31">
        <v>46209.78497685185</v>
      </c>
      <c r="CM507" s="4">
        <f t="shared" si="34"/>
        <v>46209.704525462963</v>
      </c>
      <c r="CN507">
        <f t="shared" si="35"/>
        <v>0</v>
      </c>
      <c r="CO507" t="str">
        <f>VLOOKUP(A507,Sheet1!$A$2:$B$221,2,0)</f>
        <v>East Zone</v>
      </c>
    </row>
    <row r="508" spans="1:93" x14ac:dyDescent="0.35">
      <c r="A508" t="s">
        <v>5585</v>
      </c>
      <c r="B508">
        <v>250</v>
      </c>
      <c r="C508" t="s">
        <v>9332</v>
      </c>
      <c r="D508" t="s">
        <v>678</v>
      </c>
      <c r="E508" t="s">
        <v>577</v>
      </c>
      <c r="F508" t="s">
        <v>578</v>
      </c>
      <c r="G508" t="s">
        <v>552</v>
      </c>
      <c r="H508" t="s">
        <v>5586</v>
      </c>
      <c r="I508">
        <v>621598</v>
      </c>
      <c r="J508" t="s">
        <v>2976</v>
      </c>
      <c r="K508" t="s">
        <v>2997</v>
      </c>
      <c r="L508" t="s">
        <v>4622</v>
      </c>
      <c r="M508" t="s">
        <v>5587</v>
      </c>
      <c r="N508">
        <v>60000</v>
      </c>
      <c r="O508" t="s">
        <v>982</v>
      </c>
      <c r="P508" t="s">
        <v>983</v>
      </c>
      <c r="Q508" t="s">
        <v>5588</v>
      </c>
      <c r="R508">
        <v>1880475635</v>
      </c>
      <c r="S508" s="14">
        <v>46204</v>
      </c>
      <c r="T508" t="s">
        <v>5589</v>
      </c>
      <c r="U508" s="31">
        <v>46204.771122685182</v>
      </c>
      <c r="AK508" s="14">
        <v>46205</v>
      </c>
      <c r="AL508" t="s">
        <v>1075</v>
      </c>
      <c r="AM508" s="31">
        <v>46205.310266203705</v>
      </c>
      <c r="AQ508" s="31">
        <v>46205.310266203705</v>
      </c>
      <c r="AR508" s="14">
        <v>46205</v>
      </c>
      <c r="AS508" t="s">
        <v>1075</v>
      </c>
      <c r="AT508" t="s">
        <v>578</v>
      </c>
      <c r="AU508" t="s">
        <v>678</v>
      </c>
      <c r="AV508" s="14">
        <v>46205</v>
      </c>
      <c r="AW508" t="s">
        <v>1075</v>
      </c>
      <c r="AX508" s="31">
        <v>46205.311782407407</v>
      </c>
      <c r="AY508" s="14">
        <v>46205</v>
      </c>
      <c r="AZ508" t="s">
        <v>933</v>
      </c>
      <c r="BA508" s="31">
        <v>46205.395798611113</v>
      </c>
      <c r="BB508" s="14">
        <v>46205</v>
      </c>
      <c r="BC508" t="s">
        <v>4633</v>
      </c>
      <c r="BD508" s="31">
        <v>46205.433483796296</v>
      </c>
      <c r="BE508" s="14">
        <v>46205</v>
      </c>
      <c r="BF508" t="s">
        <v>997</v>
      </c>
      <c r="BG508" s="31">
        <v>46205.452800925923</v>
      </c>
      <c r="BH508" s="14">
        <v>46205</v>
      </c>
      <c r="BI508" t="s">
        <v>997</v>
      </c>
      <c r="BJ508" s="31">
        <v>46205.452939814815</v>
      </c>
      <c r="BW508" s="14">
        <v>46205</v>
      </c>
      <c r="BX508" t="s">
        <v>997</v>
      </c>
      <c r="BY508" s="31">
        <v>46205.458090277774</v>
      </c>
      <c r="BZ508" s="14">
        <v>46205</v>
      </c>
      <c r="CA508" t="s">
        <v>995</v>
      </c>
      <c r="CB508" s="31">
        <v>46205.465555555558</v>
      </c>
      <c r="CF508" s="14">
        <v>46205</v>
      </c>
      <c r="CG508" t="s">
        <v>5590</v>
      </c>
      <c r="CH508" s="31">
        <v>46205.724965277775</v>
      </c>
      <c r="CM508" s="4">
        <f t="shared" si="34"/>
        <v>46204.771122685182</v>
      </c>
      <c r="CN508">
        <f t="shared" si="35"/>
        <v>1</v>
      </c>
      <c r="CO508" t="str">
        <f>VLOOKUP(A508,Sheet1!$A$2:$B$221,2,0)</f>
        <v>East Zone</v>
      </c>
    </row>
    <row r="509" spans="1:93" x14ac:dyDescent="0.35">
      <c r="A509" t="s">
        <v>5585</v>
      </c>
      <c r="B509">
        <v>250</v>
      </c>
      <c r="C509" t="s">
        <v>9332</v>
      </c>
      <c r="D509" t="s">
        <v>678</v>
      </c>
      <c r="E509" t="s">
        <v>577</v>
      </c>
      <c r="F509" t="s">
        <v>578</v>
      </c>
      <c r="G509" t="s">
        <v>552</v>
      </c>
      <c r="H509" t="s">
        <v>12085</v>
      </c>
      <c r="I509">
        <v>741564</v>
      </c>
      <c r="J509" t="s">
        <v>12086</v>
      </c>
      <c r="K509" t="s">
        <v>12087</v>
      </c>
      <c r="L509" t="s">
        <v>4622</v>
      </c>
      <c r="M509" t="s">
        <v>12088</v>
      </c>
      <c r="N509">
        <v>45000</v>
      </c>
      <c r="O509" t="s">
        <v>4630</v>
      </c>
      <c r="P509" t="s">
        <v>4631</v>
      </c>
      <c r="Q509" t="s">
        <v>12089</v>
      </c>
      <c r="R509">
        <v>3522717830</v>
      </c>
      <c r="S509" s="14">
        <v>46210</v>
      </c>
      <c r="T509" t="s">
        <v>2941</v>
      </c>
      <c r="U509" s="31">
        <v>46210.601504629631</v>
      </c>
      <c r="AK509" s="14">
        <v>46210</v>
      </c>
      <c r="AL509" t="s">
        <v>1075</v>
      </c>
      <c r="AM509" s="31">
        <v>46210.693472222221</v>
      </c>
      <c r="AQ509" s="31">
        <v>46210.693472222221</v>
      </c>
      <c r="AR509" s="14">
        <v>46210</v>
      </c>
      <c r="AS509" t="s">
        <v>1075</v>
      </c>
      <c r="AT509" t="s">
        <v>578</v>
      </c>
      <c r="AU509" t="s">
        <v>678</v>
      </c>
      <c r="AV509" s="14">
        <v>46210</v>
      </c>
      <c r="AW509" t="s">
        <v>1075</v>
      </c>
      <c r="AX509" s="31">
        <v>46210.694664351853</v>
      </c>
      <c r="AY509" s="14">
        <v>46210</v>
      </c>
      <c r="AZ509" t="s">
        <v>933</v>
      </c>
      <c r="BA509" s="31">
        <v>46210.703912037039</v>
      </c>
      <c r="BB509" s="14">
        <v>46210</v>
      </c>
      <c r="BC509" t="s">
        <v>4788</v>
      </c>
      <c r="BD509" s="31">
        <v>46210.741064814814</v>
      </c>
      <c r="BE509" s="14">
        <v>46210</v>
      </c>
      <c r="BF509" t="s">
        <v>996</v>
      </c>
      <c r="BG509" s="31">
        <v>46210.766435185185</v>
      </c>
      <c r="BH509" s="14">
        <v>46210</v>
      </c>
      <c r="BI509" t="s">
        <v>996</v>
      </c>
      <c r="BJ509" s="31">
        <v>46210.766979166663</v>
      </c>
      <c r="BW509" s="14">
        <v>46210</v>
      </c>
      <c r="BX509" t="s">
        <v>996</v>
      </c>
      <c r="BY509" s="31">
        <v>46210.773726851854</v>
      </c>
      <c r="BZ509" s="14">
        <v>46210</v>
      </c>
      <c r="CA509" t="s">
        <v>1008</v>
      </c>
      <c r="CB509" s="31">
        <v>46210.777245370373</v>
      </c>
      <c r="CM509" s="4">
        <f t="shared" si="34"/>
        <v>46210.601504629631</v>
      </c>
      <c r="CN509">
        <f t="shared" si="35"/>
        <v>0</v>
      </c>
      <c r="CO509" t="str">
        <f>VLOOKUP(A509,Sheet1!$A$2:$B$221,2,0)</f>
        <v>East Zone</v>
      </c>
    </row>
    <row r="510" spans="1:93" x14ac:dyDescent="0.35">
      <c r="A510" t="s">
        <v>5591</v>
      </c>
      <c r="B510">
        <v>268</v>
      </c>
      <c r="C510" t="s">
        <v>9332</v>
      </c>
      <c r="D510" t="s">
        <v>678</v>
      </c>
      <c r="E510" t="s">
        <v>579</v>
      </c>
      <c r="F510" t="s">
        <v>580</v>
      </c>
      <c r="G510" t="s">
        <v>552</v>
      </c>
      <c r="H510" t="s">
        <v>4428</v>
      </c>
      <c r="I510">
        <v>85325</v>
      </c>
      <c r="J510" t="s">
        <v>2531</v>
      </c>
      <c r="K510" t="s">
        <v>2532</v>
      </c>
      <c r="L510" t="s">
        <v>4622</v>
      </c>
      <c r="M510" t="s">
        <v>5592</v>
      </c>
      <c r="N510">
        <v>70000</v>
      </c>
      <c r="O510" t="s">
        <v>958</v>
      </c>
      <c r="P510" t="s">
        <v>959</v>
      </c>
      <c r="Q510" t="s">
        <v>4429</v>
      </c>
      <c r="R510">
        <v>7534662922</v>
      </c>
      <c r="S510" s="14">
        <v>46206</v>
      </c>
      <c r="T510" t="s">
        <v>5593</v>
      </c>
      <c r="U510" s="31">
        <v>46206.371481481481</v>
      </c>
      <c r="AK510" s="14">
        <v>46206</v>
      </c>
      <c r="AL510" t="s">
        <v>1078</v>
      </c>
      <c r="AM510" s="31">
        <v>46206.402615740742</v>
      </c>
      <c r="AQ510" s="31">
        <v>46206.402615740742</v>
      </c>
      <c r="AR510" s="14">
        <v>46206</v>
      </c>
      <c r="AS510" t="s">
        <v>1078</v>
      </c>
      <c r="AT510" t="s">
        <v>580</v>
      </c>
      <c r="AU510" t="s">
        <v>678</v>
      </c>
      <c r="AV510" s="14">
        <v>46206</v>
      </c>
      <c r="AW510" t="s">
        <v>1078</v>
      </c>
      <c r="AX510" s="31">
        <v>46206.409166666665</v>
      </c>
      <c r="AY510" s="14">
        <v>46206</v>
      </c>
      <c r="AZ510" t="s">
        <v>933</v>
      </c>
      <c r="BA510" s="31">
        <v>46206.432060185187</v>
      </c>
      <c r="BB510" s="14">
        <v>46206</v>
      </c>
      <c r="BC510" t="s">
        <v>4663</v>
      </c>
      <c r="BD510" s="31">
        <v>46206.485358796293</v>
      </c>
      <c r="BE510" s="14">
        <v>46206</v>
      </c>
      <c r="BF510" t="s">
        <v>996</v>
      </c>
      <c r="BG510" s="31">
        <v>46206.51457175926</v>
      </c>
      <c r="BH510" s="14">
        <v>46206</v>
      </c>
      <c r="BI510" t="s">
        <v>996</v>
      </c>
      <c r="BJ510" s="31">
        <v>46206.51730324074</v>
      </c>
      <c r="BW510" s="14">
        <v>46206</v>
      </c>
      <c r="BX510" t="s">
        <v>996</v>
      </c>
      <c r="BY510" s="31">
        <v>46206.526134259257</v>
      </c>
      <c r="BZ510" s="14">
        <v>46206</v>
      </c>
      <c r="CA510" t="s">
        <v>995</v>
      </c>
      <c r="CB510" s="31">
        <v>46206.534270833334</v>
      </c>
      <c r="CF510" s="14">
        <v>46206</v>
      </c>
      <c r="CG510" t="s">
        <v>1081</v>
      </c>
      <c r="CH510" s="31">
        <v>46206.562071759261</v>
      </c>
      <c r="CM510" s="4">
        <f t="shared" si="34"/>
        <v>46206.371481481481</v>
      </c>
      <c r="CN510">
        <f t="shared" si="35"/>
        <v>0</v>
      </c>
      <c r="CO510" t="str">
        <f>VLOOKUP(A510,Sheet1!$A$2:$B$221,2,0)</f>
        <v>East Zone</v>
      </c>
    </row>
    <row r="511" spans="1:93" x14ac:dyDescent="0.35">
      <c r="A511" t="s">
        <v>5591</v>
      </c>
      <c r="B511">
        <v>268</v>
      </c>
      <c r="C511" t="s">
        <v>9332</v>
      </c>
      <c r="D511" t="s">
        <v>678</v>
      </c>
      <c r="E511" t="s">
        <v>579</v>
      </c>
      <c r="F511" t="s">
        <v>580</v>
      </c>
      <c r="G511" t="s">
        <v>552</v>
      </c>
      <c r="H511" t="s">
        <v>5594</v>
      </c>
      <c r="I511">
        <v>118253</v>
      </c>
      <c r="J511" t="s">
        <v>1076</v>
      </c>
      <c r="K511" t="s">
        <v>1077</v>
      </c>
      <c r="L511" t="s">
        <v>4622</v>
      </c>
      <c r="M511" t="s">
        <v>5595</v>
      </c>
      <c r="N511">
        <v>90000</v>
      </c>
      <c r="O511" t="s">
        <v>931</v>
      </c>
      <c r="P511" t="s">
        <v>932</v>
      </c>
      <c r="Q511" t="s">
        <v>5596</v>
      </c>
      <c r="R511">
        <v>2783225039</v>
      </c>
      <c r="S511" s="14">
        <v>46204</v>
      </c>
      <c r="T511" t="s">
        <v>5597</v>
      </c>
      <c r="U511" s="31">
        <v>46204.432662037034</v>
      </c>
      <c r="AK511" s="14">
        <v>46204</v>
      </c>
      <c r="AL511" t="s">
        <v>1078</v>
      </c>
      <c r="AM511" s="31">
        <v>46204.679282407407</v>
      </c>
      <c r="AQ511" s="31">
        <v>46204.679282407407</v>
      </c>
      <c r="AR511" s="14">
        <v>46204</v>
      </c>
      <c r="AS511" t="s">
        <v>1078</v>
      </c>
      <c r="AT511" t="s">
        <v>580</v>
      </c>
      <c r="AU511" t="s">
        <v>678</v>
      </c>
      <c r="AV511" s="14">
        <v>46204</v>
      </c>
      <c r="AW511" t="s">
        <v>1078</v>
      </c>
      <c r="AX511" s="31">
        <v>46204.680254629631</v>
      </c>
      <c r="AY511" s="14">
        <v>46204</v>
      </c>
      <c r="AZ511" t="s">
        <v>933</v>
      </c>
      <c r="BA511" s="31">
        <v>46204.683078703703</v>
      </c>
      <c r="BB511" s="14">
        <v>46204</v>
      </c>
      <c r="BC511" t="s">
        <v>4643</v>
      </c>
      <c r="BD511" s="31">
        <v>46204.700335648151</v>
      </c>
      <c r="BE511" s="14">
        <v>46204</v>
      </c>
      <c r="BF511" t="s">
        <v>996</v>
      </c>
      <c r="BG511" s="31">
        <v>46204.731377314813</v>
      </c>
      <c r="BH511" s="14">
        <v>46204</v>
      </c>
      <c r="BI511" t="s">
        <v>996</v>
      </c>
      <c r="BJ511" s="31">
        <v>46204.731828703705</v>
      </c>
      <c r="BW511" s="14">
        <v>46204</v>
      </c>
      <c r="BX511" t="s">
        <v>996</v>
      </c>
      <c r="BY511" s="31">
        <v>46204.746006944442</v>
      </c>
      <c r="BZ511" s="14">
        <v>46204</v>
      </c>
      <c r="CA511" t="s">
        <v>995</v>
      </c>
      <c r="CB511" s="31">
        <v>46204.759745370371</v>
      </c>
      <c r="CF511" s="14">
        <v>46206</v>
      </c>
      <c r="CG511" t="s">
        <v>1081</v>
      </c>
      <c r="CH511" s="31">
        <v>46206.595254629632</v>
      </c>
      <c r="CM511" s="4">
        <f t="shared" si="34"/>
        <v>46204.432662037034</v>
      </c>
      <c r="CN511">
        <f t="shared" si="35"/>
        <v>0</v>
      </c>
      <c r="CO511" t="str">
        <f>VLOOKUP(A511,Sheet1!$A$2:$B$221,2,0)</f>
        <v>East Zone</v>
      </c>
    </row>
    <row r="512" spans="1:93" x14ac:dyDescent="0.35">
      <c r="A512" t="s">
        <v>5591</v>
      </c>
      <c r="B512">
        <v>268</v>
      </c>
      <c r="C512" t="s">
        <v>9332</v>
      </c>
      <c r="D512" t="s">
        <v>678</v>
      </c>
      <c r="E512" t="s">
        <v>579</v>
      </c>
      <c r="F512" t="s">
        <v>580</v>
      </c>
      <c r="G512" t="s">
        <v>552</v>
      </c>
      <c r="H512" t="s">
        <v>5598</v>
      </c>
      <c r="I512">
        <v>218399</v>
      </c>
      <c r="J512" t="s">
        <v>5599</v>
      </c>
      <c r="K512" t="s">
        <v>5600</v>
      </c>
      <c r="L512" t="s">
        <v>4622</v>
      </c>
      <c r="M512" t="s">
        <v>5601</v>
      </c>
      <c r="N512">
        <v>90000</v>
      </c>
      <c r="O512" t="s">
        <v>931</v>
      </c>
      <c r="P512" t="s">
        <v>932</v>
      </c>
      <c r="Q512" t="s">
        <v>5602</v>
      </c>
      <c r="R512">
        <v>2603332821</v>
      </c>
      <c r="S512" s="14">
        <v>46206</v>
      </c>
      <c r="T512" t="s">
        <v>1081</v>
      </c>
      <c r="U512" s="31">
        <v>46206.574456018519</v>
      </c>
      <c r="AK512" s="14">
        <v>46206</v>
      </c>
      <c r="AL512" t="s">
        <v>1078</v>
      </c>
      <c r="AM512" s="31">
        <v>46206.603888888887</v>
      </c>
      <c r="AQ512" s="31">
        <v>46206.603888888887</v>
      </c>
      <c r="AR512" s="14">
        <v>46206</v>
      </c>
      <c r="AS512" t="s">
        <v>1078</v>
      </c>
      <c r="AT512" t="s">
        <v>580</v>
      </c>
      <c r="AU512" t="s">
        <v>678</v>
      </c>
      <c r="AV512" s="14">
        <v>46206</v>
      </c>
      <c r="AW512" t="s">
        <v>1078</v>
      </c>
      <c r="AX512" s="31">
        <v>46206.604305555556</v>
      </c>
      <c r="AY512" s="14">
        <v>46206</v>
      </c>
      <c r="AZ512" t="s">
        <v>933</v>
      </c>
      <c r="BA512" s="31">
        <v>46206.615844907406</v>
      </c>
      <c r="BB512" s="14">
        <v>46206</v>
      </c>
      <c r="BC512" t="s">
        <v>4633</v>
      </c>
      <c r="BD512" s="31">
        <v>46206.654351851852</v>
      </c>
      <c r="BE512" s="14">
        <v>46206</v>
      </c>
      <c r="BF512" t="s">
        <v>997</v>
      </c>
      <c r="BG512" s="31">
        <v>46206.696620370371</v>
      </c>
      <c r="BH512" s="14">
        <v>46206</v>
      </c>
      <c r="BI512" t="s">
        <v>997</v>
      </c>
      <c r="BJ512" s="31">
        <v>46206.697083333333</v>
      </c>
      <c r="BW512" s="14">
        <v>46206</v>
      </c>
      <c r="BX512" t="s">
        <v>997</v>
      </c>
      <c r="BY512" s="31">
        <v>46206.698692129627</v>
      </c>
      <c r="BZ512" s="14">
        <v>46206</v>
      </c>
      <c r="CA512" t="s">
        <v>995</v>
      </c>
      <c r="CB512" s="31">
        <v>46206.734618055554</v>
      </c>
      <c r="CF512" s="14">
        <v>46209</v>
      </c>
      <c r="CG512" t="s">
        <v>1081</v>
      </c>
      <c r="CH512" s="31">
        <v>46209.543437499997</v>
      </c>
      <c r="CM512" s="4">
        <f t="shared" si="34"/>
        <v>46206.574456018519</v>
      </c>
      <c r="CN512">
        <f t="shared" si="35"/>
        <v>0</v>
      </c>
      <c r="CO512" t="str">
        <f>VLOOKUP(A512,Sheet1!$A$2:$B$221,2,0)</f>
        <v>East Zone</v>
      </c>
    </row>
    <row r="513" spans="1:93" x14ac:dyDescent="0.35">
      <c r="A513" t="s">
        <v>5591</v>
      </c>
      <c r="B513">
        <v>268</v>
      </c>
      <c r="C513" t="s">
        <v>9332</v>
      </c>
      <c r="D513" t="s">
        <v>678</v>
      </c>
      <c r="E513" t="s">
        <v>579</v>
      </c>
      <c r="F513" t="s">
        <v>580</v>
      </c>
      <c r="G513" t="s">
        <v>552</v>
      </c>
      <c r="H513" t="s">
        <v>5598</v>
      </c>
      <c r="I513">
        <v>218399</v>
      </c>
      <c r="J513" t="s">
        <v>5599</v>
      </c>
      <c r="K513" t="s">
        <v>5600</v>
      </c>
      <c r="L513" t="s">
        <v>4622</v>
      </c>
      <c r="M513" t="s">
        <v>5601</v>
      </c>
      <c r="N513">
        <v>90000</v>
      </c>
      <c r="O513" t="s">
        <v>931</v>
      </c>
      <c r="P513" t="s">
        <v>932</v>
      </c>
      <c r="Q513" t="s">
        <v>1150</v>
      </c>
      <c r="R513">
        <v>8917007890</v>
      </c>
      <c r="S513" s="14">
        <v>46206</v>
      </c>
      <c r="T513" t="s">
        <v>1081</v>
      </c>
      <c r="U513" s="31">
        <v>46206.574490740742</v>
      </c>
      <c r="AK513" s="14">
        <v>46206</v>
      </c>
      <c r="AL513" t="s">
        <v>1078</v>
      </c>
      <c r="AM513" s="31">
        <v>46206.603912037041</v>
      </c>
      <c r="AQ513" s="31">
        <v>46206.603912037041</v>
      </c>
      <c r="AR513" s="14">
        <v>46206</v>
      </c>
      <c r="AS513" t="s">
        <v>1078</v>
      </c>
      <c r="AT513" t="s">
        <v>580</v>
      </c>
      <c r="AU513" t="s">
        <v>678</v>
      </c>
      <c r="AV513" s="14">
        <v>46206</v>
      </c>
      <c r="AW513" t="s">
        <v>1078</v>
      </c>
      <c r="AX513" s="31">
        <v>46206.604328703703</v>
      </c>
      <c r="AY513" s="14">
        <v>46206</v>
      </c>
      <c r="AZ513" t="s">
        <v>933</v>
      </c>
      <c r="BA513" s="31">
        <v>46206.615844907406</v>
      </c>
      <c r="BB513" s="14">
        <v>46206</v>
      </c>
      <c r="BC513" t="s">
        <v>4633</v>
      </c>
      <c r="BD513" s="31">
        <v>46206.654374999998</v>
      </c>
      <c r="BE513" s="14">
        <v>46206</v>
      </c>
      <c r="BF513" t="s">
        <v>997</v>
      </c>
      <c r="BG513" s="31">
        <v>46206.696631944447</v>
      </c>
      <c r="BH513" s="14">
        <v>46206</v>
      </c>
      <c r="BI513" t="s">
        <v>1043</v>
      </c>
      <c r="BJ513" s="31">
        <v>46206.723379629628</v>
      </c>
      <c r="BW513" s="14">
        <v>46206</v>
      </c>
      <c r="BX513" t="s">
        <v>995</v>
      </c>
      <c r="BY513" s="31">
        <v>46206.734513888892</v>
      </c>
      <c r="BZ513" s="14">
        <v>46206</v>
      </c>
      <c r="CA513" t="s">
        <v>995</v>
      </c>
      <c r="CB513" s="31">
        <v>46206.734618055554</v>
      </c>
      <c r="CF513" s="14">
        <v>46209</v>
      </c>
      <c r="CG513" t="s">
        <v>1081</v>
      </c>
      <c r="CH513" s="31">
        <v>46209.543437499997</v>
      </c>
      <c r="CM513" s="4">
        <f t="shared" si="34"/>
        <v>46206.574490740742</v>
      </c>
      <c r="CN513">
        <f t="shared" si="35"/>
        <v>0</v>
      </c>
      <c r="CO513" t="str">
        <f>VLOOKUP(A513,Sheet1!$A$2:$B$221,2,0)</f>
        <v>East Zone</v>
      </c>
    </row>
    <row r="514" spans="1:93" x14ac:dyDescent="0.35">
      <c r="A514" t="s">
        <v>5591</v>
      </c>
      <c r="B514">
        <v>268</v>
      </c>
      <c r="C514" t="s">
        <v>9332</v>
      </c>
      <c r="D514" t="s">
        <v>678</v>
      </c>
      <c r="E514" t="s">
        <v>579</v>
      </c>
      <c r="F514" t="s">
        <v>580</v>
      </c>
      <c r="G514" t="s">
        <v>552</v>
      </c>
      <c r="H514" t="s">
        <v>12090</v>
      </c>
      <c r="I514">
        <v>259738</v>
      </c>
      <c r="J514" t="s">
        <v>5599</v>
      </c>
      <c r="K514" t="s">
        <v>5600</v>
      </c>
      <c r="L514" t="s">
        <v>4622</v>
      </c>
      <c r="M514" t="s">
        <v>12091</v>
      </c>
      <c r="N514">
        <v>90000</v>
      </c>
      <c r="O514" t="s">
        <v>931</v>
      </c>
      <c r="P514" t="s">
        <v>932</v>
      </c>
      <c r="Q514" t="s">
        <v>3996</v>
      </c>
      <c r="R514">
        <v>3992384656</v>
      </c>
      <c r="S514" s="14">
        <v>46210</v>
      </c>
      <c r="T514" t="s">
        <v>5615</v>
      </c>
      <c r="U514" s="31">
        <v>46210.549097222225</v>
      </c>
      <c r="AK514" s="14">
        <v>46210</v>
      </c>
      <c r="AL514" t="s">
        <v>1081</v>
      </c>
      <c r="AM514" s="31">
        <v>46210.613437499997</v>
      </c>
      <c r="AQ514" s="31">
        <v>46210.613437499997</v>
      </c>
      <c r="AR514" s="14">
        <v>46210</v>
      </c>
      <c r="AS514" t="s">
        <v>1081</v>
      </c>
      <c r="AT514" t="s">
        <v>10181</v>
      </c>
      <c r="AU514" t="s">
        <v>677</v>
      </c>
      <c r="AV514" s="14">
        <v>46210</v>
      </c>
      <c r="AW514" t="s">
        <v>1086</v>
      </c>
      <c r="AX514" s="31">
        <v>46210.622349537036</v>
      </c>
      <c r="AY514" s="14">
        <v>46210</v>
      </c>
      <c r="AZ514" t="s">
        <v>933</v>
      </c>
      <c r="BA514" s="31">
        <v>46210.626446759263</v>
      </c>
      <c r="BB514" s="14">
        <v>46210</v>
      </c>
      <c r="BC514" t="s">
        <v>4706</v>
      </c>
      <c r="BD514" s="31">
        <v>46210.675578703704</v>
      </c>
      <c r="BE514" s="14">
        <v>46210</v>
      </c>
      <c r="BF514" t="s">
        <v>996</v>
      </c>
      <c r="BG514" s="31">
        <v>46210.711111111108</v>
      </c>
      <c r="BH514" s="14">
        <v>46210</v>
      </c>
      <c r="BI514" t="s">
        <v>996</v>
      </c>
      <c r="BJ514" s="31">
        <v>46210.711828703701</v>
      </c>
      <c r="BW514" s="14">
        <v>46210</v>
      </c>
      <c r="BX514" t="s">
        <v>996</v>
      </c>
      <c r="BY514" s="31">
        <v>46210.716168981482</v>
      </c>
      <c r="BZ514" s="14">
        <v>46210</v>
      </c>
      <c r="CA514" t="s">
        <v>995</v>
      </c>
      <c r="CB514" s="31">
        <v>46210.722858796296</v>
      </c>
      <c r="CF514" s="14">
        <v>46210</v>
      </c>
      <c r="CG514" t="s">
        <v>1086</v>
      </c>
      <c r="CH514" s="31">
        <v>46210.730636574073</v>
      </c>
      <c r="CM514" s="4">
        <f t="shared" si="34"/>
        <v>46210.549097222225</v>
      </c>
      <c r="CN514">
        <f t="shared" si="35"/>
        <v>0</v>
      </c>
      <c r="CO514" t="str">
        <f>VLOOKUP(A514,Sheet1!$A$2:$B$221,2,0)</f>
        <v>East Zone</v>
      </c>
    </row>
    <row r="515" spans="1:93" x14ac:dyDescent="0.35">
      <c r="A515" t="s">
        <v>5591</v>
      </c>
      <c r="B515">
        <v>268</v>
      </c>
      <c r="C515" t="s">
        <v>9332</v>
      </c>
      <c r="D515" t="s">
        <v>678</v>
      </c>
      <c r="E515" t="s">
        <v>579</v>
      </c>
      <c r="F515" t="s">
        <v>580</v>
      </c>
      <c r="G515" t="s">
        <v>552</v>
      </c>
      <c r="H515" t="s">
        <v>10179</v>
      </c>
      <c r="I515">
        <v>286713</v>
      </c>
      <c r="J515" t="s">
        <v>1084</v>
      </c>
      <c r="K515" t="s">
        <v>1085</v>
      </c>
      <c r="L515" t="s">
        <v>4622</v>
      </c>
      <c r="M515" t="s">
        <v>10180</v>
      </c>
      <c r="N515">
        <v>65000</v>
      </c>
      <c r="O515" t="s">
        <v>9438</v>
      </c>
      <c r="P515" t="s">
        <v>9439</v>
      </c>
      <c r="Q515" t="s">
        <v>4007</v>
      </c>
      <c r="R515">
        <v>7859596732</v>
      </c>
      <c r="S515" s="14">
        <v>46209</v>
      </c>
      <c r="T515" t="s">
        <v>5618</v>
      </c>
      <c r="U515" s="31">
        <v>46209.441319444442</v>
      </c>
      <c r="AK515" s="14">
        <v>46209</v>
      </c>
      <c r="AL515" t="s">
        <v>1081</v>
      </c>
      <c r="AM515" s="31">
        <v>46209.608368055553</v>
      </c>
      <c r="AQ515" s="31">
        <v>46209.608368055553</v>
      </c>
      <c r="AR515" s="14">
        <v>46209</v>
      </c>
      <c r="AS515" t="s">
        <v>1081</v>
      </c>
      <c r="AT515" t="s">
        <v>10181</v>
      </c>
      <c r="AU515" t="s">
        <v>677</v>
      </c>
      <c r="AV515" s="14">
        <v>46209</v>
      </c>
      <c r="AW515" t="s">
        <v>1081</v>
      </c>
      <c r="AX515" s="31">
        <v>46209.608842592592</v>
      </c>
      <c r="AY515" s="14">
        <v>46209</v>
      </c>
      <c r="AZ515" t="s">
        <v>933</v>
      </c>
      <c r="BA515" s="31">
        <v>46209.619722222225</v>
      </c>
      <c r="BB515" s="14">
        <v>46209</v>
      </c>
      <c r="BC515" t="s">
        <v>4701</v>
      </c>
      <c r="BD515" s="31">
        <v>46209.660856481481</v>
      </c>
      <c r="BE515" s="14">
        <v>46209</v>
      </c>
      <c r="BF515" t="s">
        <v>994</v>
      </c>
      <c r="BG515" s="31">
        <v>46209.692233796297</v>
      </c>
      <c r="BH515" s="14">
        <v>46209</v>
      </c>
      <c r="BI515" t="s">
        <v>994</v>
      </c>
      <c r="BJ515" s="31">
        <v>46209.692395833335</v>
      </c>
      <c r="BW515" s="14">
        <v>46209</v>
      </c>
      <c r="BX515" t="s">
        <v>994</v>
      </c>
      <c r="BY515" s="31">
        <v>46209.711782407408</v>
      </c>
      <c r="BZ515" s="14">
        <v>46209</v>
      </c>
      <c r="CA515" t="s">
        <v>995</v>
      </c>
      <c r="CB515" s="31">
        <v>46209.722071759257</v>
      </c>
      <c r="CF515" s="14">
        <v>46210</v>
      </c>
      <c r="CG515" t="s">
        <v>1081</v>
      </c>
      <c r="CH515" s="31">
        <v>46210.502337962964</v>
      </c>
      <c r="CM515" s="4">
        <f t="shared" si="34"/>
        <v>46209.441319444442</v>
      </c>
      <c r="CN515">
        <f t="shared" si="35"/>
        <v>0</v>
      </c>
      <c r="CO515" t="str">
        <f>VLOOKUP(A515,Sheet1!$A$2:$B$221,2,0)</f>
        <v>East Zone</v>
      </c>
    </row>
    <row r="516" spans="1:93" x14ac:dyDescent="0.35">
      <c r="A516" t="s">
        <v>5591</v>
      </c>
      <c r="B516">
        <v>268</v>
      </c>
      <c r="C516" t="s">
        <v>9332</v>
      </c>
      <c r="D516" t="s">
        <v>678</v>
      </c>
      <c r="E516" t="s">
        <v>579</v>
      </c>
      <c r="F516" t="s">
        <v>580</v>
      </c>
      <c r="G516" t="s">
        <v>552</v>
      </c>
      <c r="H516" t="s">
        <v>12092</v>
      </c>
      <c r="I516">
        <v>287759</v>
      </c>
      <c r="J516" t="s">
        <v>1079</v>
      </c>
      <c r="K516" t="s">
        <v>1080</v>
      </c>
      <c r="L516" t="s">
        <v>4622</v>
      </c>
      <c r="M516" t="s">
        <v>12093</v>
      </c>
      <c r="N516">
        <v>45000</v>
      </c>
      <c r="O516" t="s">
        <v>4630</v>
      </c>
      <c r="P516" t="s">
        <v>4631</v>
      </c>
      <c r="Q516" t="s">
        <v>12094</v>
      </c>
      <c r="R516">
        <v>2359609473</v>
      </c>
      <c r="S516" s="14">
        <v>46210</v>
      </c>
      <c r="T516" t="s">
        <v>5606</v>
      </c>
      <c r="U516" s="31">
        <v>46210.499120370368</v>
      </c>
      <c r="AK516" s="14">
        <v>46210</v>
      </c>
      <c r="AL516" t="s">
        <v>1078</v>
      </c>
      <c r="AM516" s="31">
        <v>46210.60564814815</v>
      </c>
      <c r="AQ516" s="31">
        <v>46210.60564814815</v>
      </c>
      <c r="AR516" s="14">
        <v>46210</v>
      </c>
      <c r="AS516" t="s">
        <v>1078</v>
      </c>
      <c r="AT516" t="s">
        <v>580</v>
      </c>
      <c r="AU516" t="s">
        <v>678</v>
      </c>
      <c r="AV516" s="14">
        <v>46210</v>
      </c>
      <c r="AW516" t="s">
        <v>1078</v>
      </c>
      <c r="AX516" s="31">
        <v>46210.606087962966</v>
      </c>
      <c r="AY516" s="14">
        <v>46210</v>
      </c>
      <c r="AZ516" t="s">
        <v>933</v>
      </c>
      <c r="BA516" s="31">
        <v>46210.613738425927</v>
      </c>
      <c r="BB516" s="14">
        <v>46210</v>
      </c>
      <c r="BC516" t="s">
        <v>4701</v>
      </c>
      <c r="BD516" s="31">
        <v>46210.659120370372</v>
      </c>
      <c r="BE516" s="14">
        <v>46210</v>
      </c>
      <c r="BF516" t="s">
        <v>994</v>
      </c>
      <c r="BG516" s="31">
        <v>46210.679722222223</v>
      </c>
      <c r="BH516" s="14">
        <v>46210</v>
      </c>
      <c r="BI516" t="s">
        <v>994</v>
      </c>
      <c r="BJ516" s="31">
        <v>46210.679837962962</v>
      </c>
      <c r="BW516" s="14">
        <v>46210</v>
      </c>
      <c r="BX516" t="s">
        <v>994</v>
      </c>
      <c r="BY516" s="31">
        <v>46210.686192129629</v>
      </c>
      <c r="BZ516" s="14">
        <v>46210</v>
      </c>
      <c r="CA516" t="s">
        <v>995</v>
      </c>
      <c r="CB516" s="31">
        <v>46210.699988425928</v>
      </c>
      <c r="CM516" s="4">
        <f t="shared" si="34"/>
        <v>46210.499120370368</v>
      </c>
      <c r="CN516">
        <f t="shared" si="35"/>
        <v>0</v>
      </c>
      <c r="CO516" t="str">
        <f>VLOOKUP(A516,Sheet1!$A$2:$B$221,2,0)</f>
        <v>East Zone</v>
      </c>
    </row>
    <row r="517" spans="1:93" x14ac:dyDescent="0.35">
      <c r="A517" t="s">
        <v>5591</v>
      </c>
      <c r="B517">
        <v>268</v>
      </c>
      <c r="C517" t="s">
        <v>9332</v>
      </c>
      <c r="D517" t="s">
        <v>678</v>
      </c>
      <c r="E517" t="s">
        <v>579</v>
      </c>
      <c r="F517" t="s">
        <v>580</v>
      </c>
      <c r="G517" t="s">
        <v>552</v>
      </c>
      <c r="H517" t="s">
        <v>5603</v>
      </c>
      <c r="I517">
        <v>338548</v>
      </c>
      <c r="J517" t="s">
        <v>1079</v>
      </c>
      <c r="K517" t="s">
        <v>1080</v>
      </c>
      <c r="L517" t="s">
        <v>4622</v>
      </c>
      <c r="M517" t="s">
        <v>5604</v>
      </c>
      <c r="N517">
        <v>55000</v>
      </c>
      <c r="O517" t="s">
        <v>4041</v>
      </c>
      <c r="P517" t="s">
        <v>4042</v>
      </c>
      <c r="Q517" t="s">
        <v>5605</v>
      </c>
      <c r="R517">
        <v>7883043099</v>
      </c>
      <c r="S517" s="14">
        <v>46203</v>
      </c>
      <c r="T517" t="s">
        <v>5606</v>
      </c>
      <c r="U517" s="31">
        <v>46203.685486111113</v>
      </c>
      <c r="AK517" s="14">
        <v>46204</v>
      </c>
      <c r="AL517" t="s">
        <v>1078</v>
      </c>
      <c r="AM517" s="31">
        <v>46204.461400462962</v>
      </c>
      <c r="AQ517" s="31">
        <v>46204.461400462962</v>
      </c>
      <c r="AR517" s="14">
        <v>46204</v>
      </c>
      <c r="AS517" t="s">
        <v>1078</v>
      </c>
      <c r="AT517" t="s">
        <v>580</v>
      </c>
      <c r="AU517" t="s">
        <v>678</v>
      </c>
      <c r="AV517" s="14">
        <v>46204</v>
      </c>
      <c r="AW517" t="s">
        <v>1078</v>
      </c>
      <c r="AX517" s="31">
        <v>46204.462407407409</v>
      </c>
      <c r="AY517" s="14">
        <v>46204</v>
      </c>
      <c r="AZ517" t="s">
        <v>933</v>
      </c>
      <c r="BA517" s="31">
        <v>46204.468240740738</v>
      </c>
      <c r="BB517" s="14">
        <v>46204</v>
      </c>
      <c r="BC517" t="s">
        <v>5362</v>
      </c>
      <c r="BD517" s="31">
        <v>46204.480034722219</v>
      </c>
      <c r="BE517" s="14">
        <v>46204</v>
      </c>
      <c r="BF517" t="s">
        <v>997</v>
      </c>
      <c r="BG517" s="31">
        <v>46204.503495370373</v>
      </c>
      <c r="BH517" s="14">
        <v>46204</v>
      </c>
      <c r="BI517" t="s">
        <v>997</v>
      </c>
      <c r="BJ517" s="31">
        <v>46204.503622685188</v>
      </c>
      <c r="BW517" s="14">
        <v>46204</v>
      </c>
      <c r="BX517" t="s">
        <v>997</v>
      </c>
      <c r="BY517" s="31">
        <v>46204.510069444441</v>
      </c>
      <c r="BZ517" s="14">
        <v>46204</v>
      </c>
      <c r="CA517" t="s">
        <v>995</v>
      </c>
      <c r="CB517" s="31">
        <v>46204.530069444445</v>
      </c>
      <c r="CF517" s="14">
        <v>46204</v>
      </c>
      <c r="CG517" t="s">
        <v>1081</v>
      </c>
      <c r="CH517" s="31">
        <v>46204.723935185182</v>
      </c>
      <c r="CM517" s="4">
        <f t="shared" si="34"/>
        <v>46203.685486111113</v>
      </c>
      <c r="CN517">
        <f t="shared" si="35"/>
        <v>1</v>
      </c>
      <c r="CO517" t="str">
        <f>VLOOKUP(A517,Sheet1!$A$2:$B$221,2,0)</f>
        <v>East Zone</v>
      </c>
    </row>
    <row r="518" spans="1:93" x14ac:dyDescent="0.35">
      <c r="A518" t="s">
        <v>5591</v>
      </c>
      <c r="B518">
        <v>268</v>
      </c>
      <c r="C518" t="s">
        <v>9332</v>
      </c>
      <c r="D518" t="s">
        <v>678</v>
      </c>
      <c r="E518" t="s">
        <v>579</v>
      </c>
      <c r="F518" t="s">
        <v>580</v>
      </c>
      <c r="G518" t="s">
        <v>552</v>
      </c>
      <c r="H518" t="s">
        <v>3831</v>
      </c>
      <c r="I518">
        <v>436122</v>
      </c>
      <c r="J518" t="s">
        <v>1076</v>
      </c>
      <c r="K518" t="s">
        <v>1077</v>
      </c>
      <c r="L518" t="s">
        <v>4622</v>
      </c>
      <c r="M518" t="s">
        <v>5607</v>
      </c>
      <c r="N518">
        <v>90000</v>
      </c>
      <c r="O518" t="s">
        <v>931</v>
      </c>
      <c r="P518" t="s">
        <v>932</v>
      </c>
      <c r="Q518" t="s">
        <v>1082</v>
      </c>
      <c r="R518">
        <v>1688984779</v>
      </c>
      <c r="S518" s="14">
        <v>46204</v>
      </c>
      <c r="T518" t="s">
        <v>5597</v>
      </c>
      <c r="U518" s="31">
        <v>46204.481388888889</v>
      </c>
      <c r="AK518" s="14">
        <v>46204</v>
      </c>
      <c r="AL518" t="s">
        <v>1078</v>
      </c>
      <c r="AM518" s="31">
        <v>46204.631412037037</v>
      </c>
      <c r="AQ518" s="31">
        <v>46204.631412037037</v>
      </c>
      <c r="AR518" s="14">
        <v>46204</v>
      </c>
      <c r="AS518" t="s">
        <v>1078</v>
      </c>
      <c r="AT518" t="s">
        <v>580</v>
      </c>
      <c r="AU518" t="s">
        <v>678</v>
      </c>
      <c r="AV518" s="14">
        <v>46204</v>
      </c>
      <c r="AW518" t="s">
        <v>1078</v>
      </c>
      <c r="AX518" s="31">
        <v>46204.632002314815</v>
      </c>
      <c r="AY518" s="14">
        <v>46204</v>
      </c>
      <c r="AZ518" t="s">
        <v>933</v>
      </c>
      <c r="BA518" s="31">
        <v>46204.634421296294</v>
      </c>
      <c r="BB518" s="14">
        <v>46204</v>
      </c>
      <c r="BC518" t="s">
        <v>4716</v>
      </c>
      <c r="BD518" s="31">
        <v>46204.647569444445</v>
      </c>
      <c r="BE518" s="14">
        <v>46204</v>
      </c>
      <c r="BF518" t="s">
        <v>997</v>
      </c>
      <c r="BG518" s="31">
        <v>46204.66684027778</v>
      </c>
      <c r="BH518" s="14">
        <v>46204</v>
      </c>
      <c r="BI518" t="s">
        <v>997</v>
      </c>
      <c r="BJ518" s="31">
        <v>46204.667175925926</v>
      </c>
      <c r="BW518" s="14">
        <v>46204</v>
      </c>
      <c r="BX518" t="s">
        <v>997</v>
      </c>
      <c r="BY518" s="31">
        <v>46204.669918981483</v>
      </c>
      <c r="BZ518" s="14">
        <v>46204</v>
      </c>
      <c r="CA518" t="s">
        <v>995</v>
      </c>
      <c r="CB518" s="31">
        <v>46204.67931712963</v>
      </c>
      <c r="CF518" s="14">
        <v>46204</v>
      </c>
      <c r="CG518" t="s">
        <v>1081</v>
      </c>
      <c r="CH518" s="31">
        <v>46204.738738425927</v>
      </c>
      <c r="CM518" s="4">
        <f t="shared" si="34"/>
        <v>46204.481388888889</v>
      </c>
      <c r="CN518">
        <f t="shared" si="35"/>
        <v>0</v>
      </c>
      <c r="CO518" t="str">
        <f>VLOOKUP(A518,Sheet1!$A$2:$B$221,2,0)</f>
        <v>East Zone</v>
      </c>
    </row>
    <row r="519" spans="1:93" x14ac:dyDescent="0.35">
      <c r="A519" t="s">
        <v>5591</v>
      </c>
      <c r="B519">
        <v>268</v>
      </c>
      <c r="C519" t="s">
        <v>9332</v>
      </c>
      <c r="D519" t="s">
        <v>678</v>
      </c>
      <c r="E519" t="s">
        <v>579</v>
      </c>
      <c r="F519" t="s">
        <v>580</v>
      </c>
      <c r="G519" t="s">
        <v>552</v>
      </c>
      <c r="H519" t="s">
        <v>5608</v>
      </c>
      <c r="I519">
        <v>676159</v>
      </c>
      <c r="J519" t="s">
        <v>113</v>
      </c>
      <c r="K519" t="s">
        <v>1083</v>
      </c>
      <c r="L519" t="s">
        <v>4622</v>
      </c>
      <c r="M519" t="s">
        <v>5609</v>
      </c>
      <c r="N519">
        <v>50000</v>
      </c>
      <c r="O519" t="s">
        <v>947</v>
      </c>
      <c r="P519" t="s">
        <v>948</v>
      </c>
      <c r="Q519" t="s">
        <v>5610</v>
      </c>
      <c r="R519">
        <v>9424513582</v>
      </c>
      <c r="S519" s="14">
        <v>46203</v>
      </c>
      <c r="T519" t="s">
        <v>5611</v>
      </c>
      <c r="U519" s="31">
        <v>46203.6875462963</v>
      </c>
      <c r="AK519" s="14">
        <v>46204</v>
      </c>
      <c r="AL519" t="s">
        <v>1078</v>
      </c>
      <c r="AM519" s="31">
        <v>46204.481805555559</v>
      </c>
      <c r="AQ519" s="31">
        <v>46204.481805555559</v>
      </c>
      <c r="AR519" s="14">
        <v>46204</v>
      </c>
      <c r="AS519" t="s">
        <v>1078</v>
      </c>
      <c r="AT519" t="s">
        <v>580</v>
      </c>
      <c r="AU519" t="s">
        <v>678</v>
      </c>
      <c r="AV519" s="14">
        <v>46204</v>
      </c>
      <c r="AW519" t="s">
        <v>1078</v>
      </c>
      <c r="AX519" s="31">
        <v>46204.482499999998</v>
      </c>
      <c r="AY519" s="14">
        <v>46204</v>
      </c>
      <c r="AZ519" t="s">
        <v>933</v>
      </c>
      <c r="BA519" s="31">
        <v>46204.484293981484</v>
      </c>
      <c r="BB519" s="14">
        <v>46204</v>
      </c>
      <c r="BC519" t="s">
        <v>4969</v>
      </c>
      <c r="BD519" s="31">
        <v>46204.494247685187</v>
      </c>
      <c r="BE519" s="14">
        <v>46204</v>
      </c>
      <c r="BF519" t="s">
        <v>994</v>
      </c>
      <c r="BG519" s="31">
        <v>46204.517187500001</v>
      </c>
      <c r="BH519" s="14">
        <v>46204</v>
      </c>
      <c r="BI519" t="s">
        <v>994</v>
      </c>
      <c r="BJ519" s="31">
        <v>46204.517280092594</v>
      </c>
      <c r="BW519" s="14">
        <v>46204</v>
      </c>
      <c r="BX519" t="s">
        <v>994</v>
      </c>
      <c r="BY519" s="31">
        <v>46204.522627314815</v>
      </c>
      <c r="BZ519" s="14">
        <v>46204</v>
      </c>
      <c r="CA519" t="s">
        <v>995</v>
      </c>
      <c r="CB519" s="31">
        <v>46204.529861111114</v>
      </c>
      <c r="CF519" s="14">
        <v>46204</v>
      </c>
      <c r="CG519" t="s">
        <v>1081</v>
      </c>
      <c r="CH519" s="31">
        <v>46204.701562499999</v>
      </c>
      <c r="CM519" s="4">
        <f t="shared" si="34"/>
        <v>46203.6875462963</v>
      </c>
      <c r="CN519">
        <f t="shared" si="35"/>
        <v>1</v>
      </c>
      <c r="CO519" t="str">
        <f>VLOOKUP(A519,Sheet1!$A$2:$B$221,2,0)</f>
        <v>East Zone</v>
      </c>
    </row>
    <row r="520" spans="1:93" x14ac:dyDescent="0.35">
      <c r="A520" t="s">
        <v>5591</v>
      </c>
      <c r="B520">
        <v>268</v>
      </c>
      <c r="C520" t="s">
        <v>9332</v>
      </c>
      <c r="D520" t="s">
        <v>678</v>
      </c>
      <c r="E520" t="s">
        <v>579</v>
      </c>
      <c r="F520" t="s">
        <v>580</v>
      </c>
      <c r="G520" t="s">
        <v>552</v>
      </c>
      <c r="H520" t="s">
        <v>5612</v>
      </c>
      <c r="I520">
        <v>727847</v>
      </c>
      <c r="J520" t="s">
        <v>5599</v>
      </c>
      <c r="K520" t="s">
        <v>5600</v>
      </c>
      <c r="L520" t="s">
        <v>4622</v>
      </c>
      <c r="M520" t="s">
        <v>5613</v>
      </c>
      <c r="N520">
        <v>90000</v>
      </c>
      <c r="O520" t="s">
        <v>931</v>
      </c>
      <c r="P520" t="s">
        <v>932</v>
      </c>
      <c r="Q520" t="s">
        <v>5614</v>
      </c>
      <c r="R520">
        <v>6790997963</v>
      </c>
      <c r="S520" s="14">
        <v>46204</v>
      </c>
      <c r="T520" t="s">
        <v>5615</v>
      </c>
      <c r="U520" s="31">
        <v>46204.605949074074</v>
      </c>
      <c r="AK520" s="14">
        <v>46205</v>
      </c>
      <c r="AL520" t="s">
        <v>1078</v>
      </c>
      <c r="AM520" s="31">
        <v>46205.427662037036</v>
      </c>
      <c r="AQ520" s="31">
        <v>46205.427662037036</v>
      </c>
      <c r="AR520" s="14">
        <v>46205</v>
      </c>
      <c r="AS520" t="s">
        <v>1078</v>
      </c>
      <c r="AT520" t="s">
        <v>580</v>
      </c>
      <c r="AU520" t="s">
        <v>678</v>
      </c>
      <c r="AV520" s="14">
        <v>46205</v>
      </c>
      <c r="AW520" t="s">
        <v>1078</v>
      </c>
      <c r="AX520" s="31">
        <v>46205.432025462964</v>
      </c>
      <c r="AY520" s="14">
        <v>46205</v>
      </c>
      <c r="AZ520" t="s">
        <v>933</v>
      </c>
      <c r="BA520" s="31">
        <v>46205.437974537039</v>
      </c>
      <c r="BB520" s="14">
        <v>46205</v>
      </c>
      <c r="BC520" t="s">
        <v>4640</v>
      </c>
      <c r="BD520" s="31">
        <v>46205.452893518515</v>
      </c>
      <c r="BE520" s="14">
        <v>46205</v>
      </c>
      <c r="BF520" t="s">
        <v>996</v>
      </c>
      <c r="BG520" s="31">
        <v>46205.482754629629</v>
      </c>
      <c r="BH520" s="14">
        <v>46205</v>
      </c>
      <c r="BI520" t="s">
        <v>996</v>
      </c>
      <c r="BJ520" s="31">
        <v>46205.483773148146</v>
      </c>
      <c r="BW520" s="14">
        <v>46205</v>
      </c>
      <c r="BX520" t="s">
        <v>996</v>
      </c>
      <c r="BY520" s="31">
        <v>46205.489155092589</v>
      </c>
      <c r="BZ520" s="14">
        <v>46205</v>
      </c>
      <c r="CA520" t="s">
        <v>995</v>
      </c>
      <c r="CB520" s="31">
        <v>46205.515486111108</v>
      </c>
      <c r="CF520" s="14">
        <v>46205</v>
      </c>
      <c r="CG520" t="s">
        <v>1081</v>
      </c>
      <c r="CH520" s="31">
        <v>46205.558831018519</v>
      </c>
      <c r="CM520" s="4">
        <f t="shared" si="34"/>
        <v>46204.605949074074</v>
      </c>
      <c r="CN520">
        <f t="shared" si="35"/>
        <v>1</v>
      </c>
      <c r="CO520" t="str">
        <f>VLOOKUP(A520,Sheet1!$A$2:$B$221,2,0)</f>
        <v>East Zone</v>
      </c>
    </row>
    <row r="521" spans="1:93" x14ac:dyDescent="0.35">
      <c r="A521" t="s">
        <v>5591</v>
      </c>
      <c r="B521">
        <v>268</v>
      </c>
      <c r="C521" t="s">
        <v>9332</v>
      </c>
      <c r="D521" t="s">
        <v>678</v>
      </c>
      <c r="E521" t="s">
        <v>579</v>
      </c>
      <c r="F521" t="s">
        <v>580</v>
      </c>
      <c r="G521" t="s">
        <v>552</v>
      </c>
      <c r="H521" t="s">
        <v>12095</v>
      </c>
      <c r="I521">
        <v>733341</v>
      </c>
      <c r="J521" t="s">
        <v>2531</v>
      </c>
      <c r="K521" t="s">
        <v>2532</v>
      </c>
      <c r="L521" t="s">
        <v>4622</v>
      </c>
      <c r="M521" t="s">
        <v>12096</v>
      </c>
      <c r="N521">
        <v>65000</v>
      </c>
      <c r="O521" t="s">
        <v>4132</v>
      </c>
      <c r="P521" t="s">
        <v>4133</v>
      </c>
      <c r="Q521" t="s">
        <v>12097</v>
      </c>
      <c r="R521">
        <v>3021202960</v>
      </c>
      <c r="S521" s="14">
        <v>46210</v>
      </c>
      <c r="T521" t="s">
        <v>5593</v>
      </c>
      <c r="U521" s="31">
        <v>46210.586608796293</v>
      </c>
      <c r="AK521" s="14">
        <v>46210</v>
      </c>
      <c r="AL521" t="s">
        <v>1078</v>
      </c>
      <c r="AM521" s="31">
        <v>46210.623333333337</v>
      </c>
      <c r="AQ521" s="31">
        <v>46210.623333333337</v>
      </c>
      <c r="AR521" s="14">
        <v>46210</v>
      </c>
      <c r="AS521" t="s">
        <v>1078</v>
      </c>
      <c r="AT521" t="s">
        <v>580</v>
      </c>
      <c r="AU521" t="s">
        <v>678</v>
      </c>
      <c r="AV521" s="14">
        <v>46210</v>
      </c>
      <c r="AW521" t="s">
        <v>1086</v>
      </c>
      <c r="AX521" s="31">
        <v>46210.623680555553</v>
      </c>
      <c r="AY521" s="14">
        <v>46210</v>
      </c>
      <c r="AZ521" t="s">
        <v>933</v>
      </c>
      <c r="BA521" s="31">
        <v>46210.636388888888</v>
      </c>
      <c r="BB521" s="14">
        <v>46210</v>
      </c>
      <c r="BC521" t="s">
        <v>4669</v>
      </c>
      <c r="BD521" s="31">
        <v>46210.712500000001</v>
      </c>
      <c r="BE521" s="14">
        <v>46210</v>
      </c>
      <c r="BF521" t="s">
        <v>994</v>
      </c>
      <c r="BG521" s="31">
        <v>46210.72142361111</v>
      </c>
      <c r="BH521" s="14">
        <v>46210</v>
      </c>
      <c r="BI521" t="s">
        <v>994</v>
      </c>
      <c r="BJ521" s="31">
        <v>46210.72152777778</v>
      </c>
      <c r="BW521" s="14">
        <v>46210</v>
      </c>
      <c r="BX521" t="s">
        <v>994</v>
      </c>
      <c r="BY521" s="31">
        <v>46210.734618055554</v>
      </c>
      <c r="BZ521" s="14">
        <v>46210</v>
      </c>
      <c r="CA521" t="s">
        <v>1008</v>
      </c>
      <c r="CB521" s="31">
        <v>46210.743900462963</v>
      </c>
      <c r="CF521" s="14">
        <v>46210</v>
      </c>
      <c r="CG521" t="s">
        <v>1086</v>
      </c>
      <c r="CH521" s="31">
        <v>46210.752210648148</v>
      </c>
      <c r="CM521" s="4">
        <f t="shared" si="34"/>
        <v>46210.586608796293</v>
      </c>
      <c r="CN521">
        <f t="shared" si="35"/>
        <v>0</v>
      </c>
      <c r="CO521" t="str">
        <f>VLOOKUP(A521,Sheet1!$A$2:$B$221,2,0)</f>
        <v>East Zone</v>
      </c>
    </row>
    <row r="522" spans="1:93" x14ac:dyDescent="0.35">
      <c r="A522" t="s">
        <v>5591</v>
      </c>
      <c r="B522">
        <v>268</v>
      </c>
      <c r="C522" t="s">
        <v>9332</v>
      </c>
      <c r="D522" t="s">
        <v>678</v>
      </c>
      <c r="E522" t="s">
        <v>579</v>
      </c>
      <c r="F522" t="s">
        <v>580</v>
      </c>
      <c r="G522" t="s">
        <v>552</v>
      </c>
      <c r="H522" t="s">
        <v>5616</v>
      </c>
      <c r="I522">
        <v>783996</v>
      </c>
      <c r="J522" t="s">
        <v>1084</v>
      </c>
      <c r="K522" t="s">
        <v>1085</v>
      </c>
      <c r="L522" t="s">
        <v>4622</v>
      </c>
      <c r="M522" t="s">
        <v>5617</v>
      </c>
      <c r="N522">
        <v>45000</v>
      </c>
      <c r="O522" t="s">
        <v>4630</v>
      </c>
      <c r="P522" t="s">
        <v>4631</v>
      </c>
      <c r="Q522" t="s">
        <v>3841</v>
      </c>
      <c r="R522">
        <v>5289996327</v>
      </c>
      <c r="S522" s="14">
        <v>46204</v>
      </c>
      <c r="T522" t="s">
        <v>5618</v>
      </c>
      <c r="U522" s="31">
        <v>46204.458645833336</v>
      </c>
      <c r="AK522" s="14">
        <v>46204</v>
      </c>
      <c r="AL522" t="s">
        <v>1078</v>
      </c>
      <c r="AM522" s="31">
        <v>46204.58384259259</v>
      </c>
      <c r="AQ522" s="31">
        <v>46204.58384259259</v>
      </c>
      <c r="AR522" s="14">
        <v>46204</v>
      </c>
      <c r="AS522" t="s">
        <v>1078</v>
      </c>
      <c r="AT522" t="s">
        <v>580</v>
      </c>
      <c r="AU522" t="s">
        <v>678</v>
      </c>
      <c r="AV522" s="14">
        <v>46204</v>
      </c>
      <c r="AW522" t="s">
        <v>1081</v>
      </c>
      <c r="AX522" s="31">
        <v>46204.632395833331</v>
      </c>
      <c r="AY522" s="14">
        <v>46204</v>
      </c>
      <c r="AZ522" t="s">
        <v>933</v>
      </c>
      <c r="BA522" s="31">
        <v>46204.634409722225</v>
      </c>
      <c r="BB522" s="14">
        <v>46204</v>
      </c>
      <c r="BC522" t="s">
        <v>4969</v>
      </c>
      <c r="BD522" s="31">
        <v>46204.648090277777</v>
      </c>
      <c r="BE522" s="14">
        <v>46204</v>
      </c>
      <c r="BF522" t="s">
        <v>997</v>
      </c>
      <c r="BG522" s="31">
        <v>46204.66851851852</v>
      </c>
      <c r="BH522" s="14">
        <v>46204</v>
      </c>
      <c r="BI522" t="s">
        <v>997</v>
      </c>
      <c r="BJ522" s="31">
        <v>46204.668657407405</v>
      </c>
      <c r="BW522" s="14">
        <v>46204</v>
      </c>
      <c r="BX522" t="s">
        <v>997</v>
      </c>
      <c r="BY522" s="31">
        <v>46204.675208333334</v>
      </c>
      <c r="BZ522" s="14">
        <v>46204</v>
      </c>
      <c r="CA522" t="s">
        <v>1008</v>
      </c>
      <c r="CB522" s="31">
        <v>46204.684351851851</v>
      </c>
      <c r="CF522" s="14">
        <v>46204</v>
      </c>
      <c r="CG522" t="s">
        <v>1086</v>
      </c>
      <c r="CH522" s="31">
        <v>46204.798125000001</v>
      </c>
      <c r="CM522" s="4">
        <f t="shared" si="34"/>
        <v>46204.458645833336</v>
      </c>
      <c r="CN522">
        <f t="shared" si="35"/>
        <v>0</v>
      </c>
      <c r="CO522" t="str">
        <f>VLOOKUP(A522,Sheet1!$A$2:$B$221,2,0)</f>
        <v>East Zone</v>
      </c>
    </row>
    <row r="523" spans="1:93" x14ac:dyDescent="0.35">
      <c r="A523" t="s">
        <v>5619</v>
      </c>
      <c r="B523">
        <v>275</v>
      </c>
      <c r="C523" t="s">
        <v>9332</v>
      </c>
      <c r="D523" t="s">
        <v>678</v>
      </c>
      <c r="E523" t="s">
        <v>390</v>
      </c>
      <c r="F523" t="s">
        <v>391</v>
      </c>
      <c r="G523" t="s">
        <v>135</v>
      </c>
      <c r="H523" t="s">
        <v>10182</v>
      </c>
      <c r="I523">
        <v>81560</v>
      </c>
      <c r="J523" t="s">
        <v>1734</v>
      </c>
      <c r="K523" t="s">
        <v>1735</v>
      </c>
      <c r="L523" t="s">
        <v>4622</v>
      </c>
      <c r="M523" t="s">
        <v>10183</v>
      </c>
      <c r="N523">
        <v>90000</v>
      </c>
      <c r="O523" t="s">
        <v>9461</v>
      </c>
      <c r="P523" t="s">
        <v>9462</v>
      </c>
      <c r="Q523" t="s">
        <v>10184</v>
      </c>
      <c r="R523">
        <v>5297374896</v>
      </c>
      <c r="S523" s="14">
        <v>46206</v>
      </c>
      <c r="T523" t="s">
        <v>10185</v>
      </c>
      <c r="U523" s="31">
        <v>46206.79483796296</v>
      </c>
      <c r="AK523" s="14">
        <v>46209</v>
      </c>
      <c r="AL523" t="s">
        <v>1087</v>
      </c>
      <c r="AM523" s="31">
        <v>46209.410254629627</v>
      </c>
      <c r="AQ523" s="31">
        <v>46209.410254629627</v>
      </c>
      <c r="AR523" s="14">
        <v>46209</v>
      </c>
      <c r="AS523" t="s">
        <v>1087</v>
      </c>
      <c r="AT523" t="s">
        <v>391</v>
      </c>
      <c r="AU523" t="s">
        <v>678</v>
      </c>
      <c r="AV523" s="14">
        <v>46209</v>
      </c>
      <c r="AW523" t="s">
        <v>1088</v>
      </c>
      <c r="AX523" s="31">
        <v>46209.571863425925</v>
      </c>
      <c r="AY523" s="14">
        <v>46209</v>
      </c>
      <c r="AZ523" t="s">
        <v>933</v>
      </c>
      <c r="BA523" s="31">
        <v>46209.582395833335</v>
      </c>
      <c r="BB523" s="14">
        <v>46209</v>
      </c>
      <c r="BC523" t="s">
        <v>5362</v>
      </c>
      <c r="BD523" s="31">
        <v>46209.625520833331</v>
      </c>
      <c r="BE523" s="14">
        <v>46209</v>
      </c>
      <c r="BF523" t="s">
        <v>1028</v>
      </c>
      <c r="BG523" s="31">
        <v>46209.64912037037</v>
      </c>
      <c r="BH523" s="14">
        <v>46209</v>
      </c>
      <c r="BI523" t="s">
        <v>1028</v>
      </c>
      <c r="BJ523" s="31">
        <v>46209.651516203703</v>
      </c>
      <c r="BW523" s="14">
        <v>46209</v>
      </c>
      <c r="BX523" t="s">
        <v>1028</v>
      </c>
      <c r="BY523" s="31">
        <v>46209.660486111112</v>
      </c>
      <c r="BZ523" s="14">
        <v>46209</v>
      </c>
      <c r="CA523" t="s">
        <v>938</v>
      </c>
      <c r="CB523" s="31">
        <v>46209.67496527778</v>
      </c>
      <c r="CF523" s="14">
        <v>46209</v>
      </c>
      <c r="CG523" t="s">
        <v>1088</v>
      </c>
      <c r="CH523" s="31">
        <v>46209.817233796297</v>
      </c>
      <c r="CM523" s="4">
        <f t="shared" si="34"/>
        <v>46206.79483796296</v>
      </c>
      <c r="CN523">
        <f t="shared" si="35"/>
        <v>3</v>
      </c>
      <c r="CO523" t="str">
        <f>VLOOKUP(A523,Sheet1!$A$2:$B$221,2,0)</f>
        <v>East Zone</v>
      </c>
    </row>
    <row r="524" spans="1:93" x14ac:dyDescent="0.35">
      <c r="A524" t="s">
        <v>5619</v>
      </c>
      <c r="B524">
        <v>275</v>
      </c>
      <c r="C524" t="s">
        <v>9332</v>
      </c>
      <c r="D524" t="s">
        <v>678</v>
      </c>
      <c r="E524" t="s">
        <v>390</v>
      </c>
      <c r="F524" t="s">
        <v>391</v>
      </c>
      <c r="G524" t="s">
        <v>135</v>
      </c>
      <c r="H524" t="s">
        <v>12098</v>
      </c>
      <c r="I524">
        <v>91417</v>
      </c>
      <c r="J524" t="s">
        <v>2548</v>
      </c>
      <c r="K524" t="s">
        <v>2549</v>
      </c>
      <c r="L524" t="s">
        <v>4622</v>
      </c>
      <c r="M524" t="s">
        <v>12099</v>
      </c>
      <c r="N524">
        <v>45000</v>
      </c>
      <c r="O524" t="s">
        <v>1036</v>
      </c>
      <c r="P524" t="s">
        <v>1037</v>
      </c>
      <c r="Q524" t="s">
        <v>12100</v>
      </c>
      <c r="R524">
        <v>1268254890</v>
      </c>
      <c r="S524" s="14">
        <v>46205</v>
      </c>
      <c r="T524" t="s">
        <v>12101</v>
      </c>
      <c r="U524" s="31">
        <v>46205.659189814818</v>
      </c>
      <c r="AK524" s="14">
        <v>46210</v>
      </c>
      <c r="AL524" t="s">
        <v>1088</v>
      </c>
      <c r="AM524" s="31">
        <v>46210.405590277776</v>
      </c>
      <c r="AQ524" s="31">
        <v>46210.405590277776</v>
      </c>
      <c r="AR524" s="14">
        <v>46210</v>
      </c>
      <c r="AS524" t="s">
        <v>1088</v>
      </c>
      <c r="AT524" t="s">
        <v>5637</v>
      </c>
      <c r="AU524" t="s">
        <v>677</v>
      </c>
      <c r="AV524" s="14">
        <v>46210</v>
      </c>
      <c r="AW524" t="s">
        <v>1088</v>
      </c>
      <c r="AX524" s="31">
        <v>46210.409942129627</v>
      </c>
      <c r="AY524" s="14">
        <v>46210</v>
      </c>
      <c r="AZ524" t="s">
        <v>933</v>
      </c>
      <c r="BA524" s="31">
        <v>46210.434502314813</v>
      </c>
      <c r="BB524" s="14">
        <v>46210</v>
      </c>
      <c r="BC524" t="s">
        <v>4663</v>
      </c>
      <c r="BD524" s="31">
        <v>46210.496678240743</v>
      </c>
      <c r="BE524" s="14">
        <v>46210</v>
      </c>
      <c r="BF524" t="s">
        <v>973</v>
      </c>
      <c r="BG524" s="31">
        <v>46210.580706018518</v>
      </c>
      <c r="BH524" s="14">
        <v>46210</v>
      </c>
      <c r="BI524" t="s">
        <v>973</v>
      </c>
      <c r="BJ524" s="31">
        <v>46210.585775462961</v>
      </c>
      <c r="BW524" s="14">
        <v>46210</v>
      </c>
      <c r="BX524" t="s">
        <v>973</v>
      </c>
      <c r="BY524" s="31">
        <v>46210.592777777776</v>
      </c>
      <c r="BZ524" s="14">
        <v>46210</v>
      </c>
      <c r="CA524" t="s">
        <v>2404</v>
      </c>
      <c r="CB524" s="31">
        <v>46210.60292824074</v>
      </c>
      <c r="CF524" s="14">
        <v>46210</v>
      </c>
      <c r="CG524" t="s">
        <v>1088</v>
      </c>
      <c r="CH524" s="31">
        <v>46210.727175925924</v>
      </c>
      <c r="CM524" s="4">
        <f t="shared" si="34"/>
        <v>46205.659189814818</v>
      </c>
      <c r="CN524">
        <f t="shared" si="35"/>
        <v>5</v>
      </c>
      <c r="CO524" t="str">
        <f>VLOOKUP(A524,Sheet1!$A$2:$B$221,2,0)</f>
        <v>East Zone</v>
      </c>
    </row>
    <row r="525" spans="1:93" x14ac:dyDescent="0.35">
      <c r="A525" t="s">
        <v>5619</v>
      </c>
      <c r="B525">
        <v>275</v>
      </c>
      <c r="C525" t="s">
        <v>9332</v>
      </c>
      <c r="D525" t="s">
        <v>678</v>
      </c>
      <c r="E525" t="s">
        <v>390</v>
      </c>
      <c r="F525" t="s">
        <v>391</v>
      </c>
      <c r="G525" t="s">
        <v>135</v>
      </c>
      <c r="H525" t="s">
        <v>5620</v>
      </c>
      <c r="I525">
        <v>98406</v>
      </c>
      <c r="J525" t="s">
        <v>3791</v>
      </c>
      <c r="K525" t="s">
        <v>3792</v>
      </c>
      <c r="L525" t="s">
        <v>4622</v>
      </c>
      <c r="M525" t="s">
        <v>5621</v>
      </c>
      <c r="N525">
        <v>45000</v>
      </c>
      <c r="O525" t="s">
        <v>1036</v>
      </c>
      <c r="P525" t="s">
        <v>1037</v>
      </c>
      <c r="Q525" t="s">
        <v>980</v>
      </c>
      <c r="R525">
        <v>1770667721</v>
      </c>
      <c r="S525" s="14">
        <v>46203</v>
      </c>
      <c r="T525" t="s">
        <v>5622</v>
      </c>
      <c r="U525" s="31">
        <v>46203.835428240738</v>
      </c>
      <c r="AK525" s="14">
        <v>46204</v>
      </c>
      <c r="AL525" t="s">
        <v>1087</v>
      </c>
      <c r="AM525" s="31">
        <v>46204.429861111108</v>
      </c>
      <c r="AQ525" s="31">
        <v>46204.429861111108</v>
      </c>
      <c r="AR525" s="14">
        <v>46204</v>
      </c>
      <c r="AS525" t="s">
        <v>1087</v>
      </c>
      <c r="AT525" t="s">
        <v>391</v>
      </c>
      <c r="AU525" t="s">
        <v>678</v>
      </c>
      <c r="AV525" s="14">
        <v>46204</v>
      </c>
      <c r="AW525" t="s">
        <v>1088</v>
      </c>
      <c r="AX525" s="31">
        <v>46204.480057870373</v>
      </c>
      <c r="AY525" s="14">
        <v>46204</v>
      </c>
      <c r="AZ525" t="s">
        <v>933</v>
      </c>
      <c r="BA525" s="31">
        <v>46204.484293981484</v>
      </c>
      <c r="BB525" s="14">
        <v>46204</v>
      </c>
      <c r="BC525" t="s">
        <v>4969</v>
      </c>
      <c r="BD525" s="31">
        <v>46204.497569444444</v>
      </c>
      <c r="BE525" s="14">
        <v>46204</v>
      </c>
      <c r="BF525" t="s">
        <v>943</v>
      </c>
      <c r="BG525" s="31">
        <v>46204.602025462962</v>
      </c>
      <c r="BH525" s="14">
        <v>46204</v>
      </c>
      <c r="BI525" t="s">
        <v>943</v>
      </c>
      <c r="BJ525" s="31">
        <v>46204.608680555553</v>
      </c>
      <c r="BW525" s="14">
        <v>46204</v>
      </c>
      <c r="BX525" t="s">
        <v>943</v>
      </c>
      <c r="BY525" s="31">
        <v>46204.615416666667</v>
      </c>
      <c r="BZ525" s="14">
        <v>46204</v>
      </c>
      <c r="CA525" t="s">
        <v>938</v>
      </c>
      <c r="CB525" s="31">
        <v>46204.628009259257</v>
      </c>
      <c r="CF525" s="14">
        <v>46204</v>
      </c>
      <c r="CG525" t="s">
        <v>1088</v>
      </c>
      <c r="CH525" s="31">
        <v>46204.87023148148</v>
      </c>
      <c r="CM525" s="4">
        <f t="shared" si="34"/>
        <v>46203.835428240738</v>
      </c>
      <c r="CN525">
        <f t="shared" si="35"/>
        <v>1</v>
      </c>
      <c r="CO525" t="str">
        <f>VLOOKUP(A525,Sheet1!$A$2:$B$221,2,0)</f>
        <v>East Zone</v>
      </c>
    </row>
    <row r="526" spans="1:93" x14ac:dyDescent="0.35">
      <c r="A526" t="s">
        <v>5619</v>
      </c>
      <c r="B526">
        <v>275</v>
      </c>
      <c r="C526" t="s">
        <v>9332</v>
      </c>
      <c r="D526" t="s">
        <v>678</v>
      </c>
      <c r="E526" t="s">
        <v>390</v>
      </c>
      <c r="F526" t="s">
        <v>391</v>
      </c>
      <c r="G526" t="s">
        <v>135</v>
      </c>
      <c r="H526" t="s">
        <v>12102</v>
      </c>
      <c r="I526">
        <v>103392</v>
      </c>
      <c r="J526" t="s">
        <v>3791</v>
      </c>
      <c r="K526" t="s">
        <v>3792</v>
      </c>
      <c r="L526" t="s">
        <v>4622</v>
      </c>
      <c r="M526" t="s">
        <v>12103</v>
      </c>
      <c r="Q526" t="s">
        <v>12104</v>
      </c>
      <c r="R526">
        <v>3922631963</v>
      </c>
      <c r="S526" s="14">
        <v>46210</v>
      </c>
      <c r="T526" t="s">
        <v>5622</v>
      </c>
      <c r="U526" s="31">
        <v>46210.617118055554</v>
      </c>
      <c r="AK526" s="14">
        <v>46210</v>
      </c>
      <c r="AL526" t="s">
        <v>1087</v>
      </c>
      <c r="AM526" s="31">
        <v>46210.714131944442</v>
      </c>
      <c r="AQ526" s="31">
        <v>46210.714131944442</v>
      </c>
      <c r="AR526" s="14">
        <v>46210</v>
      </c>
      <c r="AS526" t="s">
        <v>1087</v>
      </c>
      <c r="AT526" t="s">
        <v>391</v>
      </c>
      <c r="AU526" t="s">
        <v>678</v>
      </c>
      <c r="CM526" s="4">
        <f t="shared" si="34"/>
        <v>46210.617118055554</v>
      </c>
      <c r="CN526">
        <f t="shared" si="35"/>
        <v>0</v>
      </c>
      <c r="CO526" t="str">
        <f>VLOOKUP(A526,Sheet1!$A$2:$B$221,2,0)</f>
        <v>East Zone</v>
      </c>
    </row>
    <row r="527" spans="1:93" x14ac:dyDescent="0.35">
      <c r="A527" t="s">
        <v>5619</v>
      </c>
      <c r="B527">
        <v>275</v>
      </c>
      <c r="C527" t="s">
        <v>9332</v>
      </c>
      <c r="D527" t="s">
        <v>678</v>
      </c>
      <c r="E527" t="s">
        <v>390</v>
      </c>
      <c r="F527" t="s">
        <v>391</v>
      </c>
      <c r="G527" t="s">
        <v>135</v>
      </c>
      <c r="H527" t="s">
        <v>10186</v>
      </c>
      <c r="I527">
        <v>106839</v>
      </c>
      <c r="J527" t="s">
        <v>1734</v>
      </c>
      <c r="K527" t="s">
        <v>1735</v>
      </c>
      <c r="L527" t="s">
        <v>4622</v>
      </c>
      <c r="M527" t="s">
        <v>10187</v>
      </c>
      <c r="N527">
        <v>90000</v>
      </c>
      <c r="O527" t="s">
        <v>1032</v>
      </c>
      <c r="P527" t="s">
        <v>1033</v>
      </c>
      <c r="Q527" t="s">
        <v>10188</v>
      </c>
      <c r="R527">
        <v>2293159623</v>
      </c>
      <c r="S527" s="14">
        <v>46207</v>
      </c>
      <c r="T527" t="s">
        <v>10185</v>
      </c>
      <c r="U527" s="31">
        <v>46207.42869212963</v>
      </c>
      <c r="AK527" s="14">
        <v>46209</v>
      </c>
      <c r="AL527" t="s">
        <v>1087</v>
      </c>
      <c r="AM527" s="31">
        <v>46209.66034722222</v>
      </c>
      <c r="AQ527" s="31">
        <v>46209.66034722222</v>
      </c>
      <c r="AR527" s="14">
        <v>46209</v>
      </c>
      <c r="AS527" t="s">
        <v>1087</v>
      </c>
      <c r="AT527" t="s">
        <v>391</v>
      </c>
      <c r="AU527" t="s">
        <v>678</v>
      </c>
      <c r="AV527" s="14">
        <v>46210</v>
      </c>
      <c r="AW527" t="s">
        <v>1088</v>
      </c>
      <c r="AX527" s="31">
        <v>46210.427662037036</v>
      </c>
      <c r="AY527" s="14">
        <v>46210</v>
      </c>
      <c r="AZ527" t="s">
        <v>933</v>
      </c>
      <c r="BA527" s="31">
        <v>46210.434513888889</v>
      </c>
      <c r="BB527" s="14">
        <v>46210</v>
      </c>
      <c r="BC527" t="s">
        <v>4663</v>
      </c>
      <c r="BD527" s="31">
        <v>46210.492083333331</v>
      </c>
      <c r="BE527" s="14">
        <v>46210</v>
      </c>
      <c r="BF527" t="s">
        <v>972</v>
      </c>
      <c r="BG527" s="31">
        <v>46210.510081018518</v>
      </c>
      <c r="BH527" s="14">
        <v>46210</v>
      </c>
      <c r="BI527" t="s">
        <v>972</v>
      </c>
      <c r="BJ527" s="31">
        <v>46210.513148148151</v>
      </c>
      <c r="BW527" s="14">
        <v>46210</v>
      </c>
      <c r="BX527" t="s">
        <v>972</v>
      </c>
      <c r="BY527" s="31">
        <v>46210.521053240744</v>
      </c>
      <c r="BZ527" s="14">
        <v>46210</v>
      </c>
      <c r="CA527" t="s">
        <v>944</v>
      </c>
      <c r="CB527" s="31">
        <v>46210.529583333337</v>
      </c>
      <c r="CF527" s="14">
        <v>46210</v>
      </c>
      <c r="CG527" t="s">
        <v>1088</v>
      </c>
      <c r="CH527" s="31">
        <v>46210.617789351854</v>
      </c>
      <c r="CM527" s="4">
        <f t="shared" si="34"/>
        <v>46207.42869212963</v>
      </c>
      <c r="CN527">
        <f t="shared" si="35"/>
        <v>2</v>
      </c>
      <c r="CO527" t="str">
        <f>VLOOKUP(A527,Sheet1!$A$2:$B$221,2,0)</f>
        <v>East Zone</v>
      </c>
    </row>
    <row r="528" spans="1:93" x14ac:dyDescent="0.35">
      <c r="A528" t="s">
        <v>5619</v>
      </c>
      <c r="B528">
        <v>275</v>
      </c>
      <c r="C528" t="s">
        <v>9332</v>
      </c>
      <c r="D528" t="s">
        <v>678</v>
      </c>
      <c r="E528" t="s">
        <v>390</v>
      </c>
      <c r="F528" t="s">
        <v>391</v>
      </c>
      <c r="G528" t="s">
        <v>135</v>
      </c>
      <c r="H528" t="s">
        <v>2552</v>
      </c>
      <c r="I528">
        <v>125387</v>
      </c>
      <c r="J528" t="s">
        <v>2538</v>
      </c>
      <c r="K528" t="s">
        <v>2539</v>
      </c>
      <c r="L528" t="s">
        <v>4622</v>
      </c>
      <c r="M528" t="s">
        <v>12105</v>
      </c>
      <c r="N528">
        <v>40000</v>
      </c>
      <c r="O528" t="s">
        <v>1105</v>
      </c>
      <c r="P528" t="s">
        <v>1106</v>
      </c>
      <c r="Q528" t="s">
        <v>12106</v>
      </c>
      <c r="R528">
        <v>1262040848</v>
      </c>
      <c r="S528" s="14">
        <v>46210</v>
      </c>
      <c r="T528" t="s">
        <v>5625</v>
      </c>
      <c r="U528" s="31">
        <v>46210.484143518515</v>
      </c>
      <c r="AK528" s="14">
        <v>46210</v>
      </c>
      <c r="AL528" t="s">
        <v>1087</v>
      </c>
      <c r="AM528" s="31">
        <v>46210.672627314816</v>
      </c>
      <c r="AQ528" s="31">
        <v>46210.672627314816</v>
      </c>
      <c r="AR528" s="14">
        <v>46210</v>
      </c>
      <c r="AS528" t="s">
        <v>1087</v>
      </c>
      <c r="AT528" t="s">
        <v>391</v>
      </c>
      <c r="AU528" t="s">
        <v>678</v>
      </c>
      <c r="AV528" s="14">
        <v>46211</v>
      </c>
      <c r="AW528" t="s">
        <v>1088</v>
      </c>
      <c r="AX528" s="31">
        <v>46211.313344907408</v>
      </c>
      <c r="CM528" s="4">
        <f t="shared" ref="CM528:CM591" si="36">IF(AJ528&lt;&gt;"",AJ528,IF(AG528&lt;&gt;"",AG528,IF(AD528&lt;&gt;"",AD528,IF(AA528&lt;&gt;"",AA528,U528))))</f>
        <v>46210.484143518515</v>
      </c>
      <c r="CN528">
        <f t="shared" ref="CN528:CN591" si="37">AK528-INT(CM528)</f>
        <v>0</v>
      </c>
      <c r="CO528" t="str">
        <f>VLOOKUP(A528,Sheet1!$A$2:$B$221,2,0)</f>
        <v>East Zone</v>
      </c>
    </row>
    <row r="529" spans="1:93" x14ac:dyDescent="0.35">
      <c r="A529" t="s">
        <v>5619</v>
      </c>
      <c r="B529">
        <v>275</v>
      </c>
      <c r="C529" t="s">
        <v>9332</v>
      </c>
      <c r="D529" t="s">
        <v>678</v>
      </c>
      <c r="E529" t="s">
        <v>390</v>
      </c>
      <c r="F529" t="s">
        <v>391</v>
      </c>
      <c r="G529" t="s">
        <v>135</v>
      </c>
      <c r="H529" t="s">
        <v>2552</v>
      </c>
      <c r="I529">
        <v>125387</v>
      </c>
      <c r="J529" t="s">
        <v>2538</v>
      </c>
      <c r="K529" t="s">
        <v>2539</v>
      </c>
      <c r="L529" t="s">
        <v>4622</v>
      </c>
      <c r="M529" t="s">
        <v>12105</v>
      </c>
      <c r="N529">
        <v>40000</v>
      </c>
      <c r="O529" t="s">
        <v>1105</v>
      </c>
      <c r="P529" t="s">
        <v>1106</v>
      </c>
      <c r="Q529" t="s">
        <v>12107</v>
      </c>
      <c r="R529">
        <v>9441501114</v>
      </c>
      <c r="S529" s="14">
        <v>46210</v>
      </c>
      <c r="T529" t="s">
        <v>5625</v>
      </c>
      <c r="U529" s="31">
        <v>46210.484120370369</v>
      </c>
      <c r="AK529" s="14">
        <v>46210</v>
      </c>
      <c r="AL529" t="s">
        <v>1087</v>
      </c>
      <c r="AM529" s="31">
        <v>46210.67260416667</v>
      </c>
      <c r="AQ529" s="31">
        <v>46210.67260416667</v>
      </c>
      <c r="AR529" s="14">
        <v>46210</v>
      </c>
      <c r="AS529" t="s">
        <v>1087</v>
      </c>
      <c r="AT529" t="s">
        <v>391</v>
      </c>
      <c r="AU529" t="s">
        <v>678</v>
      </c>
      <c r="AV529" s="14">
        <v>46211</v>
      </c>
      <c r="AW529" t="s">
        <v>1088</v>
      </c>
      <c r="AX529" s="31">
        <v>46211.313310185185</v>
      </c>
      <c r="CM529" s="4">
        <f t="shared" si="36"/>
        <v>46210.484120370369</v>
      </c>
      <c r="CN529">
        <f t="shared" si="37"/>
        <v>0</v>
      </c>
      <c r="CO529" t="str">
        <f>VLOOKUP(A529,Sheet1!$A$2:$B$221,2,0)</f>
        <v>East Zone</v>
      </c>
    </row>
    <row r="530" spans="1:93" x14ac:dyDescent="0.35">
      <c r="A530" t="s">
        <v>5619</v>
      </c>
      <c r="B530">
        <v>275</v>
      </c>
      <c r="C530" t="s">
        <v>9332</v>
      </c>
      <c r="D530" t="s">
        <v>678</v>
      </c>
      <c r="E530" t="s">
        <v>390</v>
      </c>
      <c r="F530" t="s">
        <v>391</v>
      </c>
      <c r="G530" t="s">
        <v>135</v>
      </c>
      <c r="H530" t="s">
        <v>2552</v>
      </c>
      <c r="I530">
        <v>125387</v>
      </c>
      <c r="J530" t="s">
        <v>2538</v>
      </c>
      <c r="K530" t="s">
        <v>2539</v>
      </c>
      <c r="L530" t="s">
        <v>4622</v>
      </c>
      <c r="M530" t="s">
        <v>5623</v>
      </c>
      <c r="N530">
        <v>45000</v>
      </c>
      <c r="O530" t="s">
        <v>10081</v>
      </c>
      <c r="P530" t="s">
        <v>10082</v>
      </c>
      <c r="Q530" t="s">
        <v>5624</v>
      </c>
      <c r="R530">
        <v>5310376745</v>
      </c>
      <c r="S530" s="14">
        <v>46205</v>
      </c>
      <c r="T530" t="s">
        <v>5625</v>
      </c>
      <c r="U530" s="31">
        <v>46205.688761574071</v>
      </c>
      <c r="AK530" s="14">
        <v>46206</v>
      </c>
      <c r="AL530" t="s">
        <v>1087</v>
      </c>
      <c r="AM530" s="31">
        <v>46206.395312499997</v>
      </c>
      <c r="AQ530" s="31">
        <v>46206.395312499997</v>
      </c>
      <c r="AR530" s="14">
        <v>46206</v>
      </c>
      <c r="AS530" t="s">
        <v>1087</v>
      </c>
      <c r="AT530" t="s">
        <v>391</v>
      </c>
      <c r="AU530" t="s">
        <v>678</v>
      </c>
      <c r="AV530" s="14">
        <v>46206</v>
      </c>
      <c r="AW530" t="s">
        <v>1088</v>
      </c>
      <c r="AX530" s="31">
        <v>46206.641076388885</v>
      </c>
      <c r="AY530" s="14">
        <v>46206</v>
      </c>
      <c r="AZ530" t="s">
        <v>933</v>
      </c>
      <c r="BA530" s="31">
        <v>46206.647013888891</v>
      </c>
      <c r="BB530" s="14">
        <v>46206</v>
      </c>
      <c r="BC530" t="s">
        <v>4657</v>
      </c>
      <c r="BD530" s="31">
        <v>46206.683599537035</v>
      </c>
      <c r="BE530" s="14">
        <v>46206</v>
      </c>
      <c r="BF530" t="s">
        <v>1028</v>
      </c>
      <c r="BG530" s="31">
        <v>46206.743738425925</v>
      </c>
      <c r="BH530" s="14">
        <v>46206</v>
      </c>
      <c r="BI530" t="s">
        <v>1028</v>
      </c>
      <c r="BJ530" s="31">
        <v>46206.744537037041</v>
      </c>
      <c r="BW530" s="14">
        <v>46206</v>
      </c>
      <c r="BX530" t="s">
        <v>1028</v>
      </c>
      <c r="BY530" s="31">
        <v>46206.754513888889</v>
      </c>
      <c r="BZ530" s="14">
        <v>46209</v>
      </c>
      <c r="CA530" t="s">
        <v>944</v>
      </c>
      <c r="CB530" s="31">
        <v>46209.757222222222</v>
      </c>
      <c r="CF530" s="14">
        <v>46209</v>
      </c>
      <c r="CG530" t="s">
        <v>1088</v>
      </c>
      <c r="CH530" s="31">
        <v>46209.771319444444</v>
      </c>
      <c r="CM530" s="4">
        <f t="shared" si="36"/>
        <v>46205.688761574071</v>
      </c>
      <c r="CN530">
        <f t="shared" si="37"/>
        <v>1</v>
      </c>
      <c r="CO530" t="str">
        <f>VLOOKUP(A530,Sheet1!$A$2:$B$221,2,0)</f>
        <v>East Zone</v>
      </c>
    </row>
    <row r="531" spans="1:93" x14ac:dyDescent="0.35">
      <c r="A531" t="s">
        <v>5619</v>
      </c>
      <c r="B531">
        <v>275</v>
      </c>
      <c r="C531" t="s">
        <v>9332</v>
      </c>
      <c r="D531" t="s">
        <v>678</v>
      </c>
      <c r="E531" t="s">
        <v>390</v>
      </c>
      <c r="F531" t="s">
        <v>391</v>
      </c>
      <c r="G531" t="s">
        <v>135</v>
      </c>
      <c r="H531" t="s">
        <v>5626</v>
      </c>
      <c r="I531">
        <v>198680</v>
      </c>
      <c r="J531" t="s">
        <v>1089</v>
      </c>
      <c r="K531" t="s">
        <v>1090</v>
      </c>
      <c r="L531" t="s">
        <v>4622</v>
      </c>
      <c r="M531" t="s">
        <v>5627</v>
      </c>
      <c r="N531">
        <v>50000</v>
      </c>
      <c r="O531" t="s">
        <v>1134</v>
      </c>
      <c r="P531" t="s">
        <v>1135</v>
      </c>
      <c r="Q531" t="s">
        <v>5628</v>
      </c>
      <c r="R531">
        <v>7045211908</v>
      </c>
      <c r="S531" s="14">
        <v>46206</v>
      </c>
      <c r="T531" t="s">
        <v>5629</v>
      </c>
      <c r="U531" s="31">
        <v>46206.436539351853</v>
      </c>
      <c r="AK531" s="14">
        <v>46206</v>
      </c>
      <c r="AL531" t="s">
        <v>1087</v>
      </c>
      <c r="AM531" s="31">
        <v>46206.507349537038</v>
      </c>
      <c r="AQ531" s="31">
        <v>46206.507349537038</v>
      </c>
      <c r="AR531" s="14">
        <v>46206</v>
      </c>
      <c r="AS531" t="s">
        <v>1087</v>
      </c>
      <c r="AT531" t="s">
        <v>391</v>
      </c>
      <c r="AU531" t="s">
        <v>678</v>
      </c>
      <c r="AV531" s="14">
        <v>46206</v>
      </c>
      <c r="AW531" t="s">
        <v>5629</v>
      </c>
      <c r="AX531" s="31">
        <v>46206.524502314816</v>
      </c>
      <c r="AY531" s="14">
        <v>46206</v>
      </c>
      <c r="AZ531" t="s">
        <v>933</v>
      </c>
      <c r="BA531" s="31">
        <v>46206.533229166664</v>
      </c>
      <c r="BB531" s="14">
        <v>46206</v>
      </c>
      <c r="BC531" t="s">
        <v>4633</v>
      </c>
      <c r="BD531" s="31">
        <v>46206.610567129632</v>
      </c>
      <c r="BE531" s="14">
        <v>46206</v>
      </c>
      <c r="BF531" t="s">
        <v>943</v>
      </c>
      <c r="BG531" s="31">
        <v>46206.6403125</v>
      </c>
      <c r="BH531" s="14">
        <v>46210</v>
      </c>
      <c r="BI531" t="s">
        <v>972</v>
      </c>
      <c r="BJ531" s="31">
        <v>46210.7968287037</v>
      </c>
      <c r="BW531" s="14">
        <v>46210</v>
      </c>
      <c r="BX531" t="s">
        <v>972</v>
      </c>
      <c r="BY531" s="31">
        <v>46210.799664351849</v>
      </c>
      <c r="BZ531" s="14">
        <v>46210</v>
      </c>
      <c r="CA531" t="s">
        <v>944</v>
      </c>
      <c r="CB531" s="31">
        <v>46210.799768518518</v>
      </c>
      <c r="CF531" s="14">
        <v>46210</v>
      </c>
      <c r="CG531" t="s">
        <v>1088</v>
      </c>
      <c r="CH531" s="31">
        <v>46210.815046296295</v>
      </c>
      <c r="CM531" s="4">
        <f t="shared" si="36"/>
        <v>46206.436539351853</v>
      </c>
      <c r="CN531">
        <f t="shared" si="37"/>
        <v>0</v>
      </c>
      <c r="CO531" t="str">
        <f>VLOOKUP(A531,Sheet1!$A$2:$B$221,2,0)</f>
        <v>East Zone</v>
      </c>
    </row>
    <row r="532" spans="1:93" x14ac:dyDescent="0.35">
      <c r="A532" t="s">
        <v>5619</v>
      </c>
      <c r="B532">
        <v>275</v>
      </c>
      <c r="C532" t="s">
        <v>9332</v>
      </c>
      <c r="D532" t="s">
        <v>678</v>
      </c>
      <c r="E532" t="s">
        <v>390</v>
      </c>
      <c r="F532" t="s">
        <v>391</v>
      </c>
      <c r="G532" t="s">
        <v>135</v>
      </c>
      <c r="H532" t="s">
        <v>5630</v>
      </c>
      <c r="I532">
        <v>355221</v>
      </c>
      <c r="J532" t="s">
        <v>3791</v>
      </c>
      <c r="K532" t="s">
        <v>3792</v>
      </c>
      <c r="L532" t="s">
        <v>4622</v>
      </c>
      <c r="M532" t="s">
        <v>5631</v>
      </c>
      <c r="N532">
        <v>40000</v>
      </c>
      <c r="O532" t="s">
        <v>1059</v>
      </c>
      <c r="P532" t="s">
        <v>1060</v>
      </c>
      <c r="Q532" t="s">
        <v>5632</v>
      </c>
      <c r="R532">
        <v>7828000947</v>
      </c>
      <c r="S532" s="14">
        <v>46206</v>
      </c>
      <c r="T532" t="s">
        <v>5622</v>
      </c>
      <c r="U532" s="31">
        <v>46206.627881944441</v>
      </c>
      <c r="AK532" s="14">
        <v>46206</v>
      </c>
      <c r="AL532" t="s">
        <v>1087</v>
      </c>
      <c r="AM532" s="31">
        <v>46206.66510416667</v>
      </c>
      <c r="AQ532" s="31">
        <v>46206.66510416667</v>
      </c>
      <c r="AR532" s="14">
        <v>46206</v>
      </c>
      <c r="AS532" t="s">
        <v>1087</v>
      </c>
      <c r="AT532" t="s">
        <v>391</v>
      </c>
      <c r="AU532" t="s">
        <v>678</v>
      </c>
      <c r="AV532" s="14">
        <v>46209</v>
      </c>
      <c r="AW532" t="s">
        <v>1088</v>
      </c>
      <c r="AX532" s="31">
        <v>46209.570833333331</v>
      </c>
      <c r="AY532" s="14">
        <v>46209</v>
      </c>
      <c r="AZ532" t="s">
        <v>933</v>
      </c>
      <c r="BA532" s="31">
        <v>46209.582384259258</v>
      </c>
      <c r="BB532" s="14">
        <v>46209</v>
      </c>
      <c r="BC532" t="s">
        <v>4669</v>
      </c>
      <c r="BD532" s="31">
        <v>46209.633622685185</v>
      </c>
      <c r="BE532" s="14">
        <v>46209</v>
      </c>
      <c r="BF532" t="s">
        <v>943</v>
      </c>
      <c r="BG532" s="31">
        <v>46209.649456018517</v>
      </c>
      <c r="BH532" s="14">
        <v>46209</v>
      </c>
      <c r="BI532" t="s">
        <v>943</v>
      </c>
      <c r="BJ532" s="31">
        <v>46209.658634259256</v>
      </c>
      <c r="BW532" s="14">
        <v>46209</v>
      </c>
      <c r="BX532" t="s">
        <v>943</v>
      </c>
      <c r="BY532" s="31">
        <v>46209.664710648147</v>
      </c>
      <c r="BZ532" s="14">
        <v>46210</v>
      </c>
      <c r="CA532" t="s">
        <v>2404</v>
      </c>
      <c r="CB532" s="31">
        <v>46210.576504629629</v>
      </c>
      <c r="CF532" s="14">
        <v>46210</v>
      </c>
      <c r="CG532" t="s">
        <v>1088</v>
      </c>
      <c r="CH532" s="31">
        <v>46210.586840277778</v>
      </c>
      <c r="CM532" s="4">
        <f t="shared" si="36"/>
        <v>46206.627881944441</v>
      </c>
      <c r="CN532">
        <f t="shared" si="37"/>
        <v>0</v>
      </c>
      <c r="CO532" t="str">
        <f>VLOOKUP(A532,Sheet1!$A$2:$B$221,2,0)</f>
        <v>East Zone</v>
      </c>
    </row>
    <row r="533" spans="1:93" x14ac:dyDescent="0.35">
      <c r="A533" t="s">
        <v>5619</v>
      </c>
      <c r="B533">
        <v>275</v>
      </c>
      <c r="C533" t="s">
        <v>9332</v>
      </c>
      <c r="D533" t="s">
        <v>678</v>
      </c>
      <c r="E533" t="s">
        <v>390</v>
      </c>
      <c r="F533" t="s">
        <v>391</v>
      </c>
      <c r="G533" t="s">
        <v>135</v>
      </c>
      <c r="H533" t="s">
        <v>5633</v>
      </c>
      <c r="I533">
        <v>377177</v>
      </c>
      <c r="J533" t="s">
        <v>1089</v>
      </c>
      <c r="K533" t="s">
        <v>1090</v>
      </c>
      <c r="L533" t="s">
        <v>4622</v>
      </c>
      <c r="M533" t="s">
        <v>5634</v>
      </c>
      <c r="N533">
        <v>45000</v>
      </c>
      <c r="O533" t="s">
        <v>1036</v>
      </c>
      <c r="P533" t="s">
        <v>1037</v>
      </c>
      <c r="Q533" t="s">
        <v>5635</v>
      </c>
      <c r="R533">
        <v>3057381576</v>
      </c>
      <c r="S533" s="14">
        <v>46205</v>
      </c>
      <c r="T533" t="s">
        <v>5636</v>
      </c>
      <c r="U533" s="31">
        <v>46205.648668981485</v>
      </c>
      <c r="AK533" s="14">
        <v>46205</v>
      </c>
      <c r="AL533" t="s">
        <v>1088</v>
      </c>
      <c r="AM533" s="31">
        <v>46205.706377314818</v>
      </c>
      <c r="AQ533" s="31">
        <v>46205.706377314818</v>
      </c>
      <c r="AR533" s="14">
        <v>46205</v>
      </c>
      <c r="AS533" t="s">
        <v>1088</v>
      </c>
      <c r="AT533" t="s">
        <v>5637</v>
      </c>
      <c r="AU533" t="s">
        <v>677</v>
      </c>
      <c r="AV533" s="14">
        <v>46205</v>
      </c>
      <c r="AW533" t="s">
        <v>1088</v>
      </c>
      <c r="AX533" s="31">
        <v>46205.70689814815</v>
      </c>
      <c r="AY533" s="14">
        <v>46205</v>
      </c>
      <c r="AZ533" t="s">
        <v>933</v>
      </c>
      <c r="BA533" s="31">
        <v>46205.713935185187</v>
      </c>
      <c r="BB533" s="14">
        <v>46205</v>
      </c>
      <c r="BC533" t="s">
        <v>4808</v>
      </c>
      <c r="BD533" s="31">
        <v>46205.723900462966</v>
      </c>
      <c r="BE533" s="14">
        <v>46205</v>
      </c>
      <c r="BF533" t="s">
        <v>943</v>
      </c>
      <c r="BG533" s="31">
        <v>46205.737951388888</v>
      </c>
      <c r="BH533" s="14">
        <v>46210</v>
      </c>
      <c r="BI533" t="s">
        <v>1028</v>
      </c>
      <c r="BJ533" s="31">
        <v>46210.592499999999</v>
      </c>
      <c r="BK533" s="14">
        <v>46205</v>
      </c>
      <c r="BL533" t="s">
        <v>943</v>
      </c>
      <c r="BM533" s="31">
        <v>46205.748773148145</v>
      </c>
      <c r="BW533" s="14">
        <v>46210</v>
      </c>
      <c r="BX533" t="s">
        <v>1028</v>
      </c>
      <c r="BY533" s="31">
        <v>46210.595902777779</v>
      </c>
      <c r="BZ533" s="14">
        <v>46210</v>
      </c>
      <c r="CA533" t="s">
        <v>944</v>
      </c>
      <c r="CB533" s="31">
        <v>46210.60224537037</v>
      </c>
      <c r="CF533" s="14">
        <v>46210</v>
      </c>
      <c r="CG533" t="s">
        <v>1088</v>
      </c>
      <c r="CH533" s="31">
        <v>46210.785208333335</v>
      </c>
      <c r="CM533" s="4">
        <f t="shared" si="36"/>
        <v>46205.648668981485</v>
      </c>
      <c r="CN533">
        <f t="shared" si="37"/>
        <v>0</v>
      </c>
      <c r="CO533" t="str">
        <f>VLOOKUP(A533,Sheet1!$A$2:$B$221,2,0)</f>
        <v>East Zone</v>
      </c>
    </row>
    <row r="534" spans="1:93" x14ac:dyDescent="0.35">
      <c r="A534" t="s">
        <v>5619</v>
      </c>
      <c r="B534">
        <v>275</v>
      </c>
      <c r="C534" t="s">
        <v>9332</v>
      </c>
      <c r="D534" t="s">
        <v>678</v>
      </c>
      <c r="E534" t="s">
        <v>390</v>
      </c>
      <c r="F534" t="s">
        <v>391</v>
      </c>
      <c r="G534" t="s">
        <v>135</v>
      </c>
      <c r="H534" t="s">
        <v>5633</v>
      </c>
      <c r="I534">
        <v>377177</v>
      </c>
      <c r="J534" t="s">
        <v>1089</v>
      </c>
      <c r="K534" t="s">
        <v>1090</v>
      </c>
      <c r="L534" t="s">
        <v>4622</v>
      </c>
      <c r="M534" t="s">
        <v>5638</v>
      </c>
      <c r="N534">
        <v>45000</v>
      </c>
      <c r="O534" t="s">
        <v>1036</v>
      </c>
      <c r="P534" t="s">
        <v>1037</v>
      </c>
      <c r="Q534" t="s">
        <v>5635</v>
      </c>
      <c r="R534">
        <v>3057381576</v>
      </c>
      <c r="S534" s="14">
        <v>46202</v>
      </c>
      <c r="T534" t="s">
        <v>5636</v>
      </c>
      <c r="U534" s="31">
        <v>46202.529351851852</v>
      </c>
      <c r="AK534" s="14">
        <v>46204</v>
      </c>
      <c r="AL534" t="s">
        <v>1087</v>
      </c>
      <c r="AM534" s="31">
        <v>46204.471053240741</v>
      </c>
      <c r="AQ534" s="31">
        <v>46204.471053240741</v>
      </c>
      <c r="AR534" s="14">
        <v>46204</v>
      </c>
      <c r="AS534" t="s">
        <v>1087</v>
      </c>
      <c r="AT534" t="s">
        <v>391</v>
      </c>
      <c r="AU534" t="s">
        <v>678</v>
      </c>
      <c r="AV534" s="14">
        <v>46204</v>
      </c>
      <c r="AW534" t="s">
        <v>1088</v>
      </c>
      <c r="AX534" s="31">
        <v>46204.489016203705</v>
      </c>
      <c r="AY534" s="14">
        <v>46204</v>
      </c>
      <c r="AZ534" t="s">
        <v>933</v>
      </c>
      <c r="BA534" s="31">
        <v>46204.496122685188</v>
      </c>
      <c r="BB534" s="14">
        <v>46204</v>
      </c>
      <c r="BC534" t="s">
        <v>4701</v>
      </c>
      <c r="BD534" s="31">
        <v>46204.506342592591</v>
      </c>
      <c r="BE534" s="14">
        <v>46204</v>
      </c>
      <c r="BF534" t="s">
        <v>943</v>
      </c>
      <c r="BG534" s="31">
        <v>46204.601921296293</v>
      </c>
      <c r="BH534" s="14">
        <v>46204</v>
      </c>
      <c r="BI534" t="s">
        <v>937</v>
      </c>
      <c r="BJ534" s="31">
        <v>46204.828946759262</v>
      </c>
      <c r="BK534" s="14">
        <v>46204</v>
      </c>
      <c r="BL534" t="s">
        <v>943</v>
      </c>
      <c r="BM534" s="31">
        <v>46204.610347222224</v>
      </c>
      <c r="BW534" s="14">
        <v>46204</v>
      </c>
      <c r="BX534" t="s">
        <v>937</v>
      </c>
      <c r="BY534" s="31">
        <v>46204.841226851851</v>
      </c>
      <c r="CM534" s="4">
        <f t="shared" si="36"/>
        <v>46202.529351851852</v>
      </c>
      <c r="CN534">
        <f t="shared" si="37"/>
        <v>2</v>
      </c>
      <c r="CO534" t="str">
        <f>VLOOKUP(A534,Sheet1!$A$2:$B$221,2,0)</f>
        <v>East Zone</v>
      </c>
    </row>
    <row r="535" spans="1:93" x14ac:dyDescent="0.35">
      <c r="A535" t="s">
        <v>5619</v>
      </c>
      <c r="B535">
        <v>275</v>
      </c>
      <c r="C535" t="s">
        <v>9332</v>
      </c>
      <c r="D535" t="s">
        <v>678</v>
      </c>
      <c r="E535" t="s">
        <v>390</v>
      </c>
      <c r="F535" t="s">
        <v>391</v>
      </c>
      <c r="G535" t="s">
        <v>135</v>
      </c>
      <c r="H535" t="s">
        <v>5633</v>
      </c>
      <c r="I535">
        <v>377177</v>
      </c>
      <c r="J535" t="s">
        <v>1089</v>
      </c>
      <c r="K535" t="s">
        <v>1090</v>
      </c>
      <c r="L535" t="s">
        <v>4622</v>
      </c>
      <c r="M535" t="s">
        <v>5638</v>
      </c>
      <c r="N535">
        <v>45000</v>
      </c>
      <c r="O535" t="s">
        <v>1036</v>
      </c>
      <c r="P535" t="s">
        <v>1037</v>
      </c>
      <c r="Q535" t="s">
        <v>5639</v>
      </c>
      <c r="R535">
        <v>9584618833</v>
      </c>
      <c r="S535" s="14">
        <v>46202</v>
      </c>
      <c r="T535" t="s">
        <v>5636</v>
      </c>
      <c r="U535" s="31">
        <v>46202.529317129629</v>
      </c>
      <c r="AK535" s="14">
        <v>46204</v>
      </c>
      <c r="AL535" t="s">
        <v>1087</v>
      </c>
      <c r="AM535" s="31">
        <v>46204.471030092594</v>
      </c>
      <c r="AQ535" s="31">
        <v>46204.471030092594</v>
      </c>
      <c r="AR535" s="14">
        <v>46204</v>
      </c>
      <c r="AS535" t="s">
        <v>1087</v>
      </c>
      <c r="AT535" t="s">
        <v>391</v>
      </c>
      <c r="AU535" t="s">
        <v>678</v>
      </c>
      <c r="AV535" s="14">
        <v>46204</v>
      </c>
      <c r="AW535" t="s">
        <v>1088</v>
      </c>
      <c r="AX535" s="31">
        <v>46204.488981481481</v>
      </c>
      <c r="AY535" s="14">
        <v>46204</v>
      </c>
      <c r="AZ535" t="s">
        <v>933</v>
      </c>
      <c r="BA535" s="31">
        <v>46204.496122685188</v>
      </c>
      <c r="BB535" s="14">
        <v>46204</v>
      </c>
      <c r="BC535" t="s">
        <v>4701</v>
      </c>
      <c r="BD535" s="31">
        <v>46204.506331018521</v>
      </c>
      <c r="BE535" s="14">
        <v>46204</v>
      </c>
      <c r="BF535" t="s">
        <v>943</v>
      </c>
      <c r="BG535" s="31">
        <v>46204.601909722223</v>
      </c>
      <c r="BH535" s="14">
        <v>46204</v>
      </c>
      <c r="BI535" t="s">
        <v>943</v>
      </c>
      <c r="BJ535" s="31">
        <v>46204.610486111109</v>
      </c>
      <c r="BK535" s="14">
        <v>46204</v>
      </c>
      <c r="BL535" t="s">
        <v>943</v>
      </c>
      <c r="BM535" s="31">
        <v>46204.610335648147</v>
      </c>
      <c r="BW535" s="14">
        <v>46204</v>
      </c>
      <c r="BX535" t="s">
        <v>943</v>
      </c>
      <c r="BY535" s="31">
        <v>46204.615671296298</v>
      </c>
      <c r="BZ535" s="14">
        <v>46204</v>
      </c>
      <c r="CA535" t="s">
        <v>938</v>
      </c>
      <c r="CB535" s="31">
        <v>46204.628159722219</v>
      </c>
      <c r="CF535" s="14">
        <v>46204</v>
      </c>
      <c r="CG535" t="s">
        <v>1088</v>
      </c>
      <c r="CH535" s="31">
        <v>46204.835694444446</v>
      </c>
      <c r="CM535" s="4">
        <f t="shared" si="36"/>
        <v>46202.529317129629</v>
      </c>
      <c r="CN535">
        <f t="shared" si="37"/>
        <v>2</v>
      </c>
      <c r="CO535" t="str">
        <f>VLOOKUP(A535,Sheet1!$A$2:$B$221,2,0)</f>
        <v>East Zone</v>
      </c>
    </row>
    <row r="536" spans="1:93" x14ac:dyDescent="0.35">
      <c r="A536" t="s">
        <v>5619</v>
      </c>
      <c r="B536">
        <v>275</v>
      </c>
      <c r="C536" t="s">
        <v>9332</v>
      </c>
      <c r="D536" t="s">
        <v>678</v>
      </c>
      <c r="E536" t="s">
        <v>390</v>
      </c>
      <c r="F536" t="s">
        <v>391</v>
      </c>
      <c r="G536" t="s">
        <v>135</v>
      </c>
      <c r="H536" t="s">
        <v>3789</v>
      </c>
      <c r="I536">
        <v>717356</v>
      </c>
      <c r="J536" t="s">
        <v>3791</v>
      </c>
      <c r="K536" t="s">
        <v>3792</v>
      </c>
      <c r="L536" t="s">
        <v>4622</v>
      </c>
      <c r="M536" t="s">
        <v>5640</v>
      </c>
      <c r="N536">
        <v>60000</v>
      </c>
      <c r="O536" t="s">
        <v>1038</v>
      </c>
      <c r="P536" t="s">
        <v>1039</v>
      </c>
      <c r="Q536" t="s">
        <v>3790</v>
      </c>
      <c r="R536">
        <v>3769046910</v>
      </c>
      <c r="S536" s="14">
        <v>46204</v>
      </c>
      <c r="T536" t="s">
        <v>5622</v>
      </c>
      <c r="U536" s="31">
        <v>46204.497245370374</v>
      </c>
      <c r="AK536" s="14">
        <v>46204</v>
      </c>
      <c r="AL536" t="s">
        <v>1087</v>
      </c>
      <c r="AM536" s="31">
        <v>46204.52380787037</v>
      </c>
      <c r="AQ536" s="31">
        <v>46204.52380787037</v>
      </c>
      <c r="AR536" s="14">
        <v>46204</v>
      </c>
      <c r="AS536" t="s">
        <v>1087</v>
      </c>
      <c r="AT536" t="s">
        <v>391</v>
      </c>
      <c r="AU536" t="s">
        <v>678</v>
      </c>
      <c r="AV536" s="14">
        <v>46204</v>
      </c>
      <c r="AW536" t="s">
        <v>1088</v>
      </c>
      <c r="AX536" s="31">
        <v>46204.538182870368</v>
      </c>
      <c r="AY536" s="14">
        <v>46204</v>
      </c>
      <c r="AZ536" t="s">
        <v>933</v>
      </c>
      <c r="BA536" s="31">
        <v>46204.56449074074</v>
      </c>
      <c r="BB536" s="14">
        <v>46204</v>
      </c>
      <c r="BC536" t="s">
        <v>4643</v>
      </c>
      <c r="BD536" s="31">
        <v>46204.613449074073</v>
      </c>
      <c r="BE536" s="14">
        <v>46204</v>
      </c>
      <c r="BF536" t="s">
        <v>1028</v>
      </c>
      <c r="BG536" s="31">
        <v>46204.66746527778</v>
      </c>
      <c r="BH536" s="14">
        <v>46204</v>
      </c>
      <c r="BI536" t="s">
        <v>1028</v>
      </c>
      <c r="BJ536" s="31">
        <v>46204.7344212963</v>
      </c>
      <c r="BK536" s="14">
        <v>46204</v>
      </c>
      <c r="BL536" t="s">
        <v>1028</v>
      </c>
      <c r="BM536" s="31">
        <v>46204.669583333336</v>
      </c>
      <c r="BW536" s="14">
        <v>46204</v>
      </c>
      <c r="BX536" t="s">
        <v>1028</v>
      </c>
      <c r="BY536" s="31">
        <v>46204.741481481484</v>
      </c>
      <c r="BZ536" s="14">
        <v>46204</v>
      </c>
      <c r="CA536" t="s">
        <v>944</v>
      </c>
      <c r="CB536" s="31">
        <v>46204.756307870368</v>
      </c>
      <c r="CF536" s="14">
        <v>46205</v>
      </c>
      <c r="CG536" t="s">
        <v>1088</v>
      </c>
      <c r="CH536" s="31">
        <v>46205.348576388889</v>
      </c>
      <c r="CM536" s="4">
        <f t="shared" si="36"/>
        <v>46204.497245370374</v>
      </c>
      <c r="CN536">
        <f t="shared" si="37"/>
        <v>0</v>
      </c>
      <c r="CO536" t="str">
        <f>VLOOKUP(A536,Sheet1!$A$2:$B$221,2,0)</f>
        <v>East Zone</v>
      </c>
    </row>
    <row r="537" spans="1:93" x14ac:dyDescent="0.35">
      <c r="A537" t="s">
        <v>5641</v>
      </c>
      <c r="B537">
        <v>301</v>
      </c>
      <c r="C537" t="s">
        <v>9332</v>
      </c>
      <c r="D537" t="s">
        <v>678</v>
      </c>
      <c r="E537" t="s">
        <v>373</v>
      </c>
      <c r="F537" t="s">
        <v>374</v>
      </c>
      <c r="G537" t="s">
        <v>358</v>
      </c>
      <c r="H537" t="s">
        <v>5642</v>
      </c>
      <c r="I537">
        <v>208865</v>
      </c>
      <c r="J537" t="s">
        <v>5643</v>
      </c>
      <c r="K537" t="s">
        <v>5644</v>
      </c>
      <c r="L537" t="s">
        <v>4622</v>
      </c>
      <c r="M537" t="s">
        <v>5645</v>
      </c>
      <c r="N537">
        <v>45000</v>
      </c>
      <c r="O537" t="s">
        <v>4630</v>
      </c>
      <c r="P537" t="s">
        <v>4631</v>
      </c>
      <c r="Q537" t="s">
        <v>5646</v>
      </c>
      <c r="R537">
        <v>6288127233</v>
      </c>
      <c r="S537" s="14">
        <v>46205</v>
      </c>
      <c r="T537" t="s">
        <v>5647</v>
      </c>
      <c r="U537" s="31">
        <v>46205.469259259262</v>
      </c>
      <c r="AK537" s="14">
        <v>46205</v>
      </c>
      <c r="AL537" t="s">
        <v>1091</v>
      </c>
      <c r="AM537" s="31">
        <v>46205.50341435185</v>
      </c>
      <c r="AQ537" s="31">
        <v>46205.50341435185</v>
      </c>
      <c r="AR537" s="14">
        <v>46205</v>
      </c>
      <c r="AS537" t="s">
        <v>1091</v>
      </c>
      <c r="AT537" t="s">
        <v>374</v>
      </c>
      <c r="AU537" t="s">
        <v>678</v>
      </c>
      <c r="AV537" s="14">
        <v>46205</v>
      </c>
      <c r="AW537" t="s">
        <v>5647</v>
      </c>
      <c r="AX537" s="31">
        <v>46205.506192129629</v>
      </c>
      <c r="AY537" s="14">
        <v>46205</v>
      </c>
      <c r="AZ537" t="s">
        <v>933</v>
      </c>
      <c r="BA537" s="31">
        <v>46205.510983796295</v>
      </c>
      <c r="BB537" s="14">
        <v>46205</v>
      </c>
      <c r="BC537" t="s">
        <v>4701</v>
      </c>
      <c r="BD537" s="31">
        <v>46205.520196759258</v>
      </c>
      <c r="BE537" s="14">
        <v>46205</v>
      </c>
      <c r="BF537" t="s">
        <v>943</v>
      </c>
      <c r="BG537" s="31">
        <v>46205.591134259259</v>
      </c>
      <c r="BH537" s="14">
        <v>46205</v>
      </c>
      <c r="BI537" t="s">
        <v>943</v>
      </c>
      <c r="BJ537" s="31">
        <v>46205.593356481484</v>
      </c>
      <c r="BW537" s="14">
        <v>46205</v>
      </c>
      <c r="BX537" t="s">
        <v>943</v>
      </c>
      <c r="BY537" s="31">
        <v>46205.600902777776</v>
      </c>
      <c r="BZ537" s="14">
        <v>46205</v>
      </c>
      <c r="CA537" t="s">
        <v>944</v>
      </c>
      <c r="CB537" s="31">
        <v>46205.603912037041</v>
      </c>
      <c r="CF537" s="14">
        <v>46205</v>
      </c>
      <c r="CG537" t="s">
        <v>1093</v>
      </c>
      <c r="CH537" s="31">
        <v>46205.631342592591</v>
      </c>
      <c r="CM537" s="4">
        <f t="shared" si="36"/>
        <v>46205.469259259262</v>
      </c>
      <c r="CN537">
        <f t="shared" si="37"/>
        <v>0</v>
      </c>
      <c r="CO537" t="str">
        <f>VLOOKUP(A537,Sheet1!$A$2:$B$221,2,0)</f>
        <v>East Zone</v>
      </c>
    </row>
    <row r="538" spans="1:93" x14ac:dyDescent="0.35">
      <c r="A538" t="s">
        <v>5641</v>
      </c>
      <c r="B538">
        <v>301</v>
      </c>
      <c r="C538" t="s">
        <v>9332</v>
      </c>
      <c r="D538" t="s">
        <v>678</v>
      </c>
      <c r="E538" t="s">
        <v>373</v>
      </c>
      <c r="F538" t="s">
        <v>374</v>
      </c>
      <c r="G538" t="s">
        <v>358</v>
      </c>
      <c r="H538" t="s">
        <v>5648</v>
      </c>
      <c r="I538">
        <v>223397</v>
      </c>
      <c r="J538" t="s">
        <v>5649</v>
      </c>
      <c r="K538" t="s">
        <v>5650</v>
      </c>
      <c r="L538" t="s">
        <v>4622</v>
      </c>
      <c r="M538" t="s">
        <v>5651</v>
      </c>
      <c r="N538">
        <v>80000</v>
      </c>
      <c r="O538" t="s">
        <v>1067</v>
      </c>
      <c r="P538" t="s">
        <v>1068</v>
      </c>
      <c r="Q538" t="s">
        <v>4280</v>
      </c>
      <c r="R538">
        <v>8907539885</v>
      </c>
      <c r="S538" s="14">
        <v>46204</v>
      </c>
      <c r="T538" t="s">
        <v>5652</v>
      </c>
      <c r="U538" s="31">
        <v>46204.447997685187</v>
      </c>
      <c r="AK538" s="14">
        <v>46206</v>
      </c>
      <c r="AL538" t="s">
        <v>1091</v>
      </c>
      <c r="AM538" s="31">
        <v>46206.400740740741</v>
      </c>
      <c r="AQ538" s="31">
        <v>46206.400740740741</v>
      </c>
      <c r="AR538" s="14">
        <v>46206</v>
      </c>
      <c r="AS538" t="s">
        <v>1091</v>
      </c>
      <c r="AT538" t="s">
        <v>374</v>
      </c>
      <c r="AU538" t="s">
        <v>678</v>
      </c>
      <c r="AV538" s="14">
        <v>46206</v>
      </c>
      <c r="AW538" t="s">
        <v>5652</v>
      </c>
      <c r="AX538" s="31">
        <v>46206.408032407409</v>
      </c>
      <c r="AY538" s="14">
        <v>46206</v>
      </c>
      <c r="AZ538" t="s">
        <v>933</v>
      </c>
      <c r="BA538" s="31">
        <v>46206.431979166664</v>
      </c>
      <c r="BB538" s="14">
        <v>46206</v>
      </c>
      <c r="BC538" t="s">
        <v>4657</v>
      </c>
      <c r="BD538" s="31">
        <v>46206.464328703703</v>
      </c>
      <c r="BE538" s="14">
        <v>46206</v>
      </c>
      <c r="BF538" t="s">
        <v>955</v>
      </c>
      <c r="BG538" s="31">
        <v>46206.474166666667</v>
      </c>
      <c r="BH538" s="14">
        <v>46206</v>
      </c>
      <c r="BI538" t="s">
        <v>955</v>
      </c>
      <c r="BJ538" s="31">
        <v>46206.476736111108</v>
      </c>
      <c r="BW538" s="14">
        <v>46206</v>
      </c>
      <c r="BX538" t="s">
        <v>955</v>
      </c>
      <c r="BY538" s="31">
        <v>46206.486944444441</v>
      </c>
      <c r="BZ538" s="14">
        <v>46206</v>
      </c>
      <c r="CA538" t="s">
        <v>957</v>
      </c>
      <c r="CB538" s="31">
        <v>46206.494699074072</v>
      </c>
      <c r="CF538" s="14">
        <v>46206</v>
      </c>
      <c r="CG538" t="s">
        <v>1093</v>
      </c>
      <c r="CH538" s="31">
        <v>46206.620127314818</v>
      </c>
      <c r="CM538" s="4">
        <f t="shared" si="36"/>
        <v>46204.447997685187</v>
      </c>
      <c r="CN538">
        <f t="shared" si="37"/>
        <v>2</v>
      </c>
      <c r="CO538" t="str">
        <f>VLOOKUP(A538,Sheet1!$A$2:$B$221,2,0)</f>
        <v>East Zone</v>
      </c>
    </row>
    <row r="539" spans="1:93" x14ac:dyDescent="0.35">
      <c r="A539" t="s">
        <v>5641</v>
      </c>
      <c r="B539">
        <v>301</v>
      </c>
      <c r="C539" t="s">
        <v>9332</v>
      </c>
      <c r="D539" t="s">
        <v>678</v>
      </c>
      <c r="E539" t="s">
        <v>373</v>
      </c>
      <c r="F539" t="s">
        <v>374</v>
      </c>
      <c r="G539" t="s">
        <v>358</v>
      </c>
      <c r="H539" t="s">
        <v>12108</v>
      </c>
      <c r="I539">
        <v>231155</v>
      </c>
      <c r="J539" t="s">
        <v>5649</v>
      </c>
      <c r="K539" t="s">
        <v>5650</v>
      </c>
      <c r="L539" t="s">
        <v>4622</v>
      </c>
      <c r="M539" t="s">
        <v>12109</v>
      </c>
      <c r="N539">
        <v>90000</v>
      </c>
      <c r="O539" t="s">
        <v>931</v>
      </c>
      <c r="P539" t="s">
        <v>932</v>
      </c>
      <c r="Q539" t="s">
        <v>12110</v>
      </c>
      <c r="R539">
        <v>9169985315</v>
      </c>
      <c r="S539" s="14">
        <v>46210</v>
      </c>
      <c r="T539" t="s">
        <v>5652</v>
      </c>
      <c r="U539" s="31">
        <v>46210.427916666667</v>
      </c>
      <c r="AK539" s="14">
        <v>46210</v>
      </c>
      <c r="AL539" t="s">
        <v>1093</v>
      </c>
      <c r="AM539" s="31">
        <v>46210.733101851853</v>
      </c>
      <c r="AQ539" s="31">
        <v>46210.733101851853</v>
      </c>
      <c r="AR539" s="14">
        <v>46210</v>
      </c>
      <c r="AS539" t="s">
        <v>1093</v>
      </c>
      <c r="AT539" t="s">
        <v>5669</v>
      </c>
      <c r="AU539" t="s">
        <v>677</v>
      </c>
      <c r="AV539" s="14">
        <v>46210</v>
      </c>
      <c r="AW539" t="s">
        <v>5652</v>
      </c>
      <c r="AX539" s="31">
        <v>46210.740300925929</v>
      </c>
      <c r="AY539" s="14">
        <v>46210</v>
      </c>
      <c r="AZ539" t="s">
        <v>933</v>
      </c>
      <c r="BA539" s="31">
        <v>46210.743703703702</v>
      </c>
      <c r="BB539" s="14">
        <v>46210</v>
      </c>
      <c r="BC539" t="s">
        <v>4669</v>
      </c>
      <c r="BD539" s="31">
        <v>46210.755914351852</v>
      </c>
      <c r="BE539" s="14">
        <v>46210</v>
      </c>
      <c r="BF539" t="s">
        <v>942</v>
      </c>
      <c r="BG539" s="31">
        <v>46210.820798611108</v>
      </c>
      <c r="BH539" s="14">
        <v>46210</v>
      </c>
      <c r="BI539" t="s">
        <v>942</v>
      </c>
      <c r="BJ539" s="31">
        <v>46210.821400462963</v>
      </c>
      <c r="BW539" s="14">
        <v>46210</v>
      </c>
      <c r="BX539" t="s">
        <v>942</v>
      </c>
      <c r="BY539" s="31">
        <v>46210.825069444443</v>
      </c>
      <c r="BZ539" s="14">
        <v>46210</v>
      </c>
      <c r="CA539" t="s">
        <v>944</v>
      </c>
      <c r="CB539" s="31">
        <v>46210.839502314811</v>
      </c>
      <c r="CM539" s="4">
        <f t="shared" si="36"/>
        <v>46210.427916666667</v>
      </c>
      <c r="CN539">
        <f t="shared" si="37"/>
        <v>0</v>
      </c>
      <c r="CO539" t="str">
        <f>VLOOKUP(A539,Sheet1!$A$2:$B$221,2,0)</f>
        <v>East Zone</v>
      </c>
    </row>
    <row r="540" spans="1:93" x14ac:dyDescent="0.35">
      <c r="A540" t="s">
        <v>5641</v>
      </c>
      <c r="B540">
        <v>301</v>
      </c>
      <c r="C540" t="s">
        <v>9332</v>
      </c>
      <c r="D540" t="s">
        <v>678</v>
      </c>
      <c r="E540" t="s">
        <v>373</v>
      </c>
      <c r="F540" t="s">
        <v>374</v>
      </c>
      <c r="G540" t="s">
        <v>358</v>
      </c>
      <c r="H540" t="s">
        <v>4273</v>
      </c>
      <c r="I540">
        <v>431164</v>
      </c>
      <c r="J540" t="s">
        <v>5653</v>
      </c>
      <c r="K540" t="s">
        <v>5654</v>
      </c>
      <c r="L540" t="s">
        <v>4622</v>
      </c>
      <c r="M540" t="s">
        <v>5655</v>
      </c>
      <c r="N540">
        <v>70000</v>
      </c>
      <c r="O540" t="s">
        <v>958</v>
      </c>
      <c r="P540" t="s">
        <v>959</v>
      </c>
      <c r="Q540" t="s">
        <v>4274</v>
      </c>
      <c r="R540">
        <v>2460938184</v>
      </c>
      <c r="S540" s="14">
        <v>46205</v>
      </c>
      <c r="T540" t="s">
        <v>5656</v>
      </c>
      <c r="U540" s="31">
        <v>46205.443009259259</v>
      </c>
      <c r="AK540" s="14">
        <v>46205</v>
      </c>
      <c r="AL540" t="s">
        <v>1091</v>
      </c>
      <c r="AM540" s="31">
        <v>46205.640069444446</v>
      </c>
      <c r="AQ540" s="31">
        <v>46205.640069444446</v>
      </c>
      <c r="AR540" s="14">
        <v>46205</v>
      </c>
      <c r="AS540" t="s">
        <v>1091</v>
      </c>
      <c r="AT540" t="s">
        <v>374</v>
      </c>
      <c r="AU540" t="s">
        <v>678</v>
      </c>
      <c r="AV540" s="14">
        <v>46205</v>
      </c>
      <c r="AW540" t="s">
        <v>5657</v>
      </c>
      <c r="AX540" s="31">
        <v>46205.648078703707</v>
      </c>
      <c r="AY540" s="14">
        <v>46205</v>
      </c>
      <c r="AZ540" t="s">
        <v>933</v>
      </c>
      <c r="BA540" s="31">
        <v>46205.658425925925</v>
      </c>
      <c r="BB540" s="14">
        <v>46205</v>
      </c>
      <c r="BC540" t="s">
        <v>4633</v>
      </c>
      <c r="BD540" s="31">
        <v>46205.708622685182</v>
      </c>
      <c r="BE540" s="14">
        <v>46205</v>
      </c>
      <c r="BF540" t="s">
        <v>955</v>
      </c>
      <c r="BG540" s="31">
        <v>46205.735856481479</v>
      </c>
      <c r="BH540" s="14">
        <v>46205</v>
      </c>
      <c r="BI540" t="s">
        <v>955</v>
      </c>
      <c r="BJ540" s="31">
        <v>46205.772094907406</v>
      </c>
      <c r="BK540" s="14">
        <v>46205</v>
      </c>
      <c r="BL540" t="s">
        <v>955</v>
      </c>
      <c r="BM540" s="31">
        <v>46205.739479166667</v>
      </c>
      <c r="BW540" s="14">
        <v>46205</v>
      </c>
      <c r="BX540" t="s">
        <v>955</v>
      </c>
      <c r="BY540" s="31">
        <v>46205.777696759258</v>
      </c>
      <c r="BZ540" s="14">
        <v>46205</v>
      </c>
      <c r="CA540" t="s">
        <v>938</v>
      </c>
      <c r="CB540" s="31">
        <v>46205.784409722219</v>
      </c>
      <c r="CF540" s="14">
        <v>46205</v>
      </c>
      <c r="CG540" t="s">
        <v>1093</v>
      </c>
      <c r="CH540" s="31">
        <v>46205.803020833337</v>
      </c>
      <c r="CM540" s="4">
        <f t="shared" si="36"/>
        <v>46205.443009259259</v>
      </c>
      <c r="CN540">
        <f t="shared" si="37"/>
        <v>0</v>
      </c>
      <c r="CO540" t="str">
        <f>VLOOKUP(A540,Sheet1!$A$2:$B$221,2,0)</f>
        <v>East Zone</v>
      </c>
    </row>
    <row r="541" spans="1:93" x14ac:dyDescent="0.35">
      <c r="A541" t="s">
        <v>5641</v>
      </c>
      <c r="B541">
        <v>301</v>
      </c>
      <c r="C541" t="s">
        <v>9332</v>
      </c>
      <c r="D541" t="s">
        <v>678</v>
      </c>
      <c r="E541" t="s">
        <v>373</v>
      </c>
      <c r="F541" t="s">
        <v>374</v>
      </c>
      <c r="G541" t="s">
        <v>358</v>
      </c>
      <c r="H541" t="s">
        <v>10189</v>
      </c>
      <c r="I541">
        <v>449661</v>
      </c>
      <c r="J541" t="s">
        <v>5643</v>
      </c>
      <c r="K541" t="s">
        <v>5644</v>
      </c>
      <c r="L541" t="s">
        <v>4622</v>
      </c>
      <c r="M541" t="s">
        <v>10190</v>
      </c>
      <c r="N541">
        <v>77000</v>
      </c>
      <c r="O541" t="s">
        <v>9403</v>
      </c>
      <c r="P541" t="s">
        <v>9404</v>
      </c>
      <c r="Q541" t="s">
        <v>10191</v>
      </c>
      <c r="R541">
        <v>2875558642</v>
      </c>
      <c r="S541" s="14">
        <v>46209</v>
      </c>
      <c r="T541" t="s">
        <v>5647</v>
      </c>
      <c r="U541" s="31">
        <v>46209.474328703705</v>
      </c>
      <c r="AK541" s="14">
        <v>46209</v>
      </c>
      <c r="AL541" t="s">
        <v>1093</v>
      </c>
      <c r="AM541" s="31">
        <v>46209.651956018519</v>
      </c>
      <c r="AQ541" s="31">
        <v>46209.651956018519</v>
      </c>
      <c r="AR541" s="14">
        <v>46209</v>
      </c>
      <c r="AS541" t="s">
        <v>1093</v>
      </c>
      <c r="AT541" t="s">
        <v>5669</v>
      </c>
      <c r="AU541" t="s">
        <v>677</v>
      </c>
      <c r="AV541" s="14">
        <v>46209</v>
      </c>
      <c r="AW541" t="s">
        <v>1093</v>
      </c>
      <c r="AX541" s="31">
        <v>46209.652685185189</v>
      </c>
      <c r="AY541" s="14">
        <v>46209</v>
      </c>
      <c r="AZ541" t="s">
        <v>933</v>
      </c>
      <c r="BA541" s="31">
        <v>46209.660879629628</v>
      </c>
      <c r="BB541" s="14">
        <v>46209</v>
      </c>
      <c r="BC541" t="s">
        <v>4643</v>
      </c>
      <c r="BD541" s="31">
        <v>46209.686365740738</v>
      </c>
      <c r="BE541" s="14">
        <v>46209</v>
      </c>
      <c r="BF541" t="s">
        <v>972</v>
      </c>
      <c r="BG541" s="31">
        <v>46209.714247685188</v>
      </c>
      <c r="BH541" s="14">
        <v>46209</v>
      </c>
      <c r="BI541" t="s">
        <v>972</v>
      </c>
      <c r="BJ541" s="31">
        <v>46209.715474537035</v>
      </c>
      <c r="BW541" s="14">
        <v>46209</v>
      </c>
      <c r="BX541" t="s">
        <v>972</v>
      </c>
      <c r="BY541" s="31">
        <v>46209.727442129632</v>
      </c>
      <c r="BZ541" s="14">
        <v>46209</v>
      </c>
      <c r="CA541" t="s">
        <v>2404</v>
      </c>
      <c r="CB541" s="31">
        <v>46209.738622685189</v>
      </c>
      <c r="CF541" s="14">
        <v>46210</v>
      </c>
      <c r="CG541" t="s">
        <v>1093</v>
      </c>
      <c r="CH541" s="31">
        <v>46210.599768518521</v>
      </c>
      <c r="CM541" s="4">
        <f t="shared" si="36"/>
        <v>46209.474328703705</v>
      </c>
      <c r="CN541">
        <f t="shared" si="37"/>
        <v>0</v>
      </c>
      <c r="CO541" t="str">
        <f>VLOOKUP(A541,Sheet1!$A$2:$B$221,2,0)</f>
        <v>East Zone</v>
      </c>
    </row>
    <row r="542" spans="1:93" x14ac:dyDescent="0.35">
      <c r="A542" t="s">
        <v>5641</v>
      </c>
      <c r="B542">
        <v>301</v>
      </c>
      <c r="C542" t="s">
        <v>9332</v>
      </c>
      <c r="D542" t="s">
        <v>678</v>
      </c>
      <c r="E542" t="s">
        <v>373</v>
      </c>
      <c r="F542" t="s">
        <v>374</v>
      </c>
      <c r="G542" t="s">
        <v>358</v>
      </c>
      <c r="H542" t="s">
        <v>5658</v>
      </c>
      <c r="I542">
        <v>481555</v>
      </c>
      <c r="J542" t="s">
        <v>1061</v>
      </c>
      <c r="K542" t="s">
        <v>1092</v>
      </c>
      <c r="L542" t="s">
        <v>4622</v>
      </c>
      <c r="M542" t="s">
        <v>5659</v>
      </c>
      <c r="N542">
        <v>60000</v>
      </c>
      <c r="O542" t="s">
        <v>982</v>
      </c>
      <c r="P542" t="s">
        <v>983</v>
      </c>
      <c r="Q542" t="s">
        <v>980</v>
      </c>
      <c r="R542">
        <v>8728811671</v>
      </c>
      <c r="S542" s="14">
        <v>46204</v>
      </c>
      <c r="T542" t="s">
        <v>5660</v>
      </c>
      <c r="U542" s="31">
        <v>46204.508402777778</v>
      </c>
      <c r="AK542" s="14">
        <v>46204</v>
      </c>
      <c r="AL542" t="s">
        <v>1091</v>
      </c>
      <c r="AM542" s="31">
        <v>46204.623657407406</v>
      </c>
      <c r="AQ542" s="31">
        <v>46204.623657407406</v>
      </c>
      <c r="AR542" s="14">
        <v>46204</v>
      </c>
      <c r="AS542" t="s">
        <v>1091</v>
      </c>
      <c r="AT542" t="s">
        <v>374</v>
      </c>
      <c r="AU542" t="s">
        <v>678</v>
      </c>
      <c r="AV542" s="14">
        <v>46204</v>
      </c>
      <c r="AW542" t="s">
        <v>5660</v>
      </c>
      <c r="AX542" s="31">
        <v>46204.626736111109</v>
      </c>
      <c r="AY542" s="14">
        <v>46204</v>
      </c>
      <c r="AZ542" t="s">
        <v>933</v>
      </c>
      <c r="BA542" s="31">
        <v>46204.634421296294</v>
      </c>
      <c r="BB542" s="14">
        <v>46204</v>
      </c>
      <c r="BC542" t="s">
        <v>4633</v>
      </c>
      <c r="BD542" s="31">
        <v>46204.662662037037</v>
      </c>
      <c r="BE542" s="14">
        <v>46204</v>
      </c>
      <c r="BF542" t="s">
        <v>955</v>
      </c>
      <c r="BG542" s="31">
        <v>46204.736898148149</v>
      </c>
      <c r="BH542" s="14">
        <v>46204</v>
      </c>
      <c r="BI542" t="s">
        <v>955</v>
      </c>
      <c r="BJ542" s="31">
        <v>46204.737847222219</v>
      </c>
      <c r="BW542" s="14">
        <v>46204</v>
      </c>
      <c r="BX542" t="s">
        <v>955</v>
      </c>
      <c r="BY542" s="31">
        <v>46204.744386574072</v>
      </c>
      <c r="BZ542" s="14">
        <v>46204</v>
      </c>
      <c r="CA542" t="s">
        <v>938</v>
      </c>
      <c r="CB542" s="31">
        <v>46204.757164351853</v>
      </c>
      <c r="CF542" s="14">
        <v>46204</v>
      </c>
      <c r="CG542" t="s">
        <v>1093</v>
      </c>
      <c r="CH542" s="31">
        <v>46204.855671296296</v>
      </c>
      <c r="CM542" s="4">
        <f t="shared" si="36"/>
        <v>46204.508402777778</v>
      </c>
      <c r="CN542">
        <f t="shared" si="37"/>
        <v>0</v>
      </c>
      <c r="CO542" t="str">
        <f>VLOOKUP(A542,Sheet1!$A$2:$B$221,2,0)</f>
        <v>East Zone</v>
      </c>
    </row>
    <row r="543" spans="1:93" x14ac:dyDescent="0.35">
      <c r="A543" t="s">
        <v>5641</v>
      </c>
      <c r="B543">
        <v>301</v>
      </c>
      <c r="C543" t="s">
        <v>9332</v>
      </c>
      <c r="D543" t="s">
        <v>678</v>
      </c>
      <c r="E543" t="s">
        <v>373</v>
      </c>
      <c r="F543" t="s">
        <v>374</v>
      </c>
      <c r="G543" t="s">
        <v>358</v>
      </c>
      <c r="H543" t="s">
        <v>5661</v>
      </c>
      <c r="I543">
        <v>486939</v>
      </c>
      <c r="J543" t="s">
        <v>5662</v>
      </c>
      <c r="K543" t="s">
        <v>5663</v>
      </c>
      <c r="L543" t="s">
        <v>4622</v>
      </c>
      <c r="M543" t="s">
        <v>5664</v>
      </c>
      <c r="N543">
        <v>45000</v>
      </c>
      <c r="O543" t="s">
        <v>4630</v>
      </c>
      <c r="P543" t="s">
        <v>4631</v>
      </c>
      <c r="Q543" t="s">
        <v>5665</v>
      </c>
      <c r="R543">
        <v>8899228456</v>
      </c>
      <c r="S543" s="14">
        <v>46205</v>
      </c>
      <c r="T543" t="s">
        <v>5657</v>
      </c>
      <c r="U543" s="31">
        <v>46205.408125000002</v>
      </c>
      <c r="AK543" s="14">
        <v>46205</v>
      </c>
      <c r="AL543" t="s">
        <v>1091</v>
      </c>
      <c r="AM543" s="31">
        <v>46205.443240740744</v>
      </c>
      <c r="AQ543" s="31">
        <v>46205.443240740744</v>
      </c>
      <c r="AR543" s="14">
        <v>46205</v>
      </c>
      <c r="AS543" t="s">
        <v>1091</v>
      </c>
      <c r="AT543" t="s">
        <v>374</v>
      </c>
      <c r="AU543" t="s">
        <v>678</v>
      </c>
      <c r="AV543" s="14">
        <v>46205</v>
      </c>
      <c r="AW543" t="s">
        <v>5657</v>
      </c>
      <c r="AX543" s="31">
        <v>46205.44494212963</v>
      </c>
      <c r="AY543" s="14">
        <v>46205</v>
      </c>
      <c r="AZ543" t="s">
        <v>933</v>
      </c>
      <c r="BA543" s="31">
        <v>46205.450474537036</v>
      </c>
      <c r="BB543" s="14">
        <v>46205</v>
      </c>
      <c r="BC543" t="s">
        <v>4684</v>
      </c>
      <c r="BD543" s="31">
        <v>46205.473912037036</v>
      </c>
      <c r="BE543" s="14">
        <v>46205</v>
      </c>
      <c r="BF543" t="s">
        <v>955</v>
      </c>
      <c r="BG543" s="31">
        <v>46205.496805555558</v>
      </c>
      <c r="BH543" s="14">
        <v>46205</v>
      </c>
      <c r="BI543" t="s">
        <v>955</v>
      </c>
      <c r="BJ543" s="31">
        <v>46205.497766203705</v>
      </c>
      <c r="BW543" s="14">
        <v>46205</v>
      </c>
      <c r="BX543" t="s">
        <v>955</v>
      </c>
      <c r="BY543" s="31">
        <v>46205.506874999999</v>
      </c>
      <c r="BZ543" s="14">
        <v>46205</v>
      </c>
      <c r="CA543" t="s">
        <v>944</v>
      </c>
      <c r="CB543" s="31">
        <v>46205.520277777781</v>
      </c>
      <c r="CF543" s="14">
        <v>46205</v>
      </c>
      <c r="CG543" t="s">
        <v>1093</v>
      </c>
      <c r="CH543" s="31">
        <v>46205.637199074074</v>
      </c>
      <c r="CM543" s="4">
        <f t="shared" si="36"/>
        <v>46205.408125000002</v>
      </c>
      <c r="CN543">
        <f t="shared" si="37"/>
        <v>0</v>
      </c>
      <c r="CO543" t="str">
        <f>VLOOKUP(A543,Sheet1!$A$2:$B$221,2,0)</f>
        <v>East Zone</v>
      </c>
    </row>
    <row r="544" spans="1:93" x14ac:dyDescent="0.35">
      <c r="A544" t="s">
        <v>5641</v>
      </c>
      <c r="B544">
        <v>301</v>
      </c>
      <c r="C544" t="s">
        <v>9332</v>
      </c>
      <c r="D544" t="s">
        <v>678</v>
      </c>
      <c r="E544" t="s">
        <v>373</v>
      </c>
      <c r="F544" t="s">
        <v>374</v>
      </c>
      <c r="G544" t="s">
        <v>358</v>
      </c>
      <c r="H544" t="s">
        <v>12111</v>
      </c>
      <c r="I544">
        <v>624132</v>
      </c>
      <c r="J544" t="s">
        <v>1745</v>
      </c>
      <c r="K544" t="s">
        <v>1746</v>
      </c>
      <c r="L544" t="s">
        <v>4622</v>
      </c>
      <c r="M544" t="s">
        <v>12112</v>
      </c>
      <c r="N544">
        <v>65000</v>
      </c>
      <c r="O544" t="s">
        <v>1006</v>
      </c>
      <c r="P544" t="s">
        <v>1007</v>
      </c>
      <c r="Q544" t="s">
        <v>12113</v>
      </c>
      <c r="R544">
        <v>9032346561</v>
      </c>
      <c r="S544" s="14">
        <v>46210</v>
      </c>
      <c r="T544" t="s">
        <v>12114</v>
      </c>
      <c r="U544" s="31">
        <v>46210.506701388891</v>
      </c>
      <c r="AK544" s="14">
        <v>46210</v>
      </c>
      <c r="AL544" t="s">
        <v>1091</v>
      </c>
      <c r="AM544" s="31">
        <v>46210.734606481485</v>
      </c>
      <c r="AQ544" s="31">
        <v>46210.734606481485</v>
      </c>
      <c r="AR544" s="14">
        <v>46210</v>
      </c>
      <c r="AS544" t="s">
        <v>1091</v>
      </c>
      <c r="AT544" t="s">
        <v>374</v>
      </c>
      <c r="AU544" t="s">
        <v>678</v>
      </c>
      <c r="AV544" s="14">
        <v>46210</v>
      </c>
      <c r="AW544" t="s">
        <v>5657</v>
      </c>
      <c r="AX544" s="31">
        <v>46210.745740740742</v>
      </c>
      <c r="AY544" s="14">
        <v>46210</v>
      </c>
      <c r="AZ544" t="s">
        <v>933</v>
      </c>
      <c r="BA544" s="31">
        <v>46210.752592592595</v>
      </c>
      <c r="BB544" s="14">
        <v>46210</v>
      </c>
      <c r="BC544" t="s">
        <v>4701</v>
      </c>
      <c r="BD544" s="31">
        <v>46210.759560185186</v>
      </c>
      <c r="BE544" s="14">
        <v>46210</v>
      </c>
      <c r="BF544" t="s">
        <v>942</v>
      </c>
      <c r="BG544" s="31">
        <v>46210.821597222224</v>
      </c>
      <c r="BH544" s="14">
        <v>46210</v>
      </c>
      <c r="BI544" t="s">
        <v>942</v>
      </c>
      <c r="BJ544" s="31">
        <v>46210.822638888887</v>
      </c>
      <c r="BW544" s="14">
        <v>46210</v>
      </c>
      <c r="BX544" t="s">
        <v>942</v>
      </c>
      <c r="BY544" s="31">
        <v>46210.832997685182</v>
      </c>
      <c r="BZ544" s="14">
        <v>46210</v>
      </c>
      <c r="CA544" t="s">
        <v>944</v>
      </c>
      <c r="CB544" s="31">
        <v>46210.850729166668</v>
      </c>
      <c r="CM544" s="4">
        <f t="shared" si="36"/>
        <v>46210.506701388891</v>
      </c>
      <c r="CN544">
        <f t="shared" si="37"/>
        <v>0</v>
      </c>
      <c r="CO544" t="str">
        <f>VLOOKUP(A544,Sheet1!$A$2:$B$221,2,0)</f>
        <v>East Zone</v>
      </c>
    </row>
    <row r="545" spans="1:93" x14ac:dyDescent="0.35">
      <c r="A545" t="s">
        <v>5641</v>
      </c>
      <c r="B545">
        <v>301</v>
      </c>
      <c r="C545" t="s">
        <v>9332</v>
      </c>
      <c r="D545" t="s">
        <v>678</v>
      </c>
      <c r="E545" t="s">
        <v>373</v>
      </c>
      <c r="F545" t="s">
        <v>374</v>
      </c>
      <c r="G545" t="s">
        <v>358</v>
      </c>
      <c r="H545" t="s">
        <v>5666</v>
      </c>
      <c r="I545">
        <v>713746</v>
      </c>
      <c r="J545" t="s">
        <v>1094</v>
      </c>
      <c r="K545" t="s">
        <v>1095</v>
      </c>
      <c r="L545" t="s">
        <v>4622</v>
      </c>
      <c r="M545" t="s">
        <v>10192</v>
      </c>
      <c r="N545">
        <v>65000</v>
      </c>
      <c r="O545" t="s">
        <v>9438</v>
      </c>
      <c r="P545" t="s">
        <v>9439</v>
      </c>
      <c r="Q545" t="s">
        <v>5667</v>
      </c>
      <c r="R545">
        <v>2455103117</v>
      </c>
      <c r="S545" s="14">
        <v>46206</v>
      </c>
      <c r="T545" t="s">
        <v>10193</v>
      </c>
      <c r="U545" s="31">
        <v>46206.568518518521</v>
      </c>
      <c r="AK545" s="14">
        <v>46209</v>
      </c>
      <c r="AL545" t="s">
        <v>1091</v>
      </c>
      <c r="AM545" s="31">
        <v>46209.356238425928</v>
      </c>
      <c r="AQ545" s="31">
        <v>46209.356238425928</v>
      </c>
      <c r="AR545" s="14">
        <v>46209</v>
      </c>
      <c r="AS545" t="s">
        <v>1091</v>
      </c>
      <c r="AT545" t="s">
        <v>374</v>
      </c>
      <c r="AU545" t="s">
        <v>678</v>
      </c>
      <c r="AV545" s="14">
        <v>46209</v>
      </c>
      <c r="AW545" t="s">
        <v>10193</v>
      </c>
      <c r="AX545" s="31">
        <v>46209.394328703704</v>
      </c>
      <c r="AY545" s="14">
        <v>46209</v>
      </c>
      <c r="AZ545" t="s">
        <v>933</v>
      </c>
      <c r="BA545" s="31">
        <v>46209.40519675926</v>
      </c>
      <c r="BB545" s="14">
        <v>46209</v>
      </c>
      <c r="BC545" t="s">
        <v>4643</v>
      </c>
      <c r="BD545" s="31">
        <v>46209.49726851852</v>
      </c>
      <c r="BE545" s="14">
        <v>46209</v>
      </c>
      <c r="BF545" t="s">
        <v>972</v>
      </c>
      <c r="BG545" s="31">
        <v>46209.508564814816</v>
      </c>
      <c r="BH545" s="14">
        <v>46209</v>
      </c>
      <c r="BI545" t="s">
        <v>972</v>
      </c>
      <c r="BJ545" s="31">
        <v>46209.510034722225</v>
      </c>
      <c r="BW545" s="14">
        <v>46209</v>
      </c>
      <c r="BX545" t="s">
        <v>972</v>
      </c>
      <c r="BY545" s="31">
        <v>46209.51835648148</v>
      </c>
      <c r="BZ545" s="14">
        <v>46209</v>
      </c>
      <c r="CA545" t="s">
        <v>938</v>
      </c>
      <c r="CB545" s="31">
        <v>46209.532858796294</v>
      </c>
      <c r="CF545" s="14">
        <v>46209</v>
      </c>
      <c r="CG545" t="s">
        <v>1093</v>
      </c>
      <c r="CH545" s="31">
        <v>46209.678587962961</v>
      </c>
      <c r="CM545" s="4">
        <f t="shared" si="36"/>
        <v>46206.568518518521</v>
      </c>
      <c r="CN545">
        <f t="shared" si="37"/>
        <v>3</v>
      </c>
      <c r="CO545" t="str">
        <f>VLOOKUP(A545,Sheet1!$A$2:$B$221,2,0)</f>
        <v>East Zone</v>
      </c>
    </row>
    <row r="546" spans="1:93" x14ac:dyDescent="0.35">
      <c r="A546" t="s">
        <v>5641</v>
      </c>
      <c r="B546">
        <v>301</v>
      </c>
      <c r="C546" t="s">
        <v>9332</v>
      </c>
      <c r="D546" t="s">
        <v>678</v>
      </c>
      <c r="E546" t="s">
        <v>373</v>
      </c>
      <c r="F546" t="s">
        <v>374</v>
      </c>
      <c r="G546" t="s">
        <v>358</v>
      </c>
      <c r="H546" t="s">
        <v>5666</v>
      </c>
      <c r="I546">
        <v>713746</v>
      </c>
      <c r="J546" t="s">
        <v>1094</v>
      </c>
      <c r="K546" t="s">
        <v>1095</v>
      </c>
      <c r="L546" t="s">
        <v>4622</v>
      </c>
      <c r="M546" t="s">
        <v>5668</v>
      </c>
      <c r="N546">
        <v>45000</v>
      </c>
      <c r="O546" t="s">
        <v>4630</v>
      </c>
      <c r="P546" t="s">
        <v>4631</v>
      </c>
      <c r="Q546" t="s">
        <v>4883</v>
      </c>
      <c r="R546">
        <v>8736611153</v>
      </c>
      <c r="S546" s="14">
        <v>46204</v>
      </c>
      <c r="T546" t="s">
        <v>5647</v>
      </c>
      <c r="U546" s="31">
        <v>46204.706979166665</v>
      </c>
      <c r="AK546" s="14">
        <v>46204</v>
      </c>
      <c r="AL546" t="s">
        <v>1093</v>
      </c>
      <c r="AM546" s="31">
        <v>46204.862581018519</v>
      </c>
      <c r="AQ546" s="31">
        <v>46204.862581018519</v>
      </c>
      <c r="AR546" s="14">
        <v>46204</v>
      </c>
      <c r="AS546" t="s">
        <v>1093</v>
      </c>
      <c r="AT546" t="s">
        <v>5669</v>
      </c>
      <c r="AU546" t="s">
        <v>677</v>
      </c>
      <c r="AV546" s="14">
        <v>46205</v>
      </c>
      <c r="AW546" t="s">
        <v>5657</v>
      </c>
      <c r="AX546" s="31">
        <v>46205.341944444444</v>
      </c>
      <c r="AY546" s="14">
        <v>46205</v>
      </c>
      <c r="AZ546" t="s">
        <v>933</v>
      </c>
      <c r="BA546" s="31">
        <v>46205.39576388889</v>
      </c>
      <c r="BB546" s="14">
        <v>46205</v>
      </c>
      <c r="BC546" t="s">
        <v>4669</v>
      </c>
      <c r="BD546" s="31">
        <v>46205.441261574073</v>
      </c>
      <c r="BE546" s="14">
        <v>46205</v>
      </c>
      <c r="BF546" t="s">
        <v>955</v>
      </c>
      <c r="BG546" s="31">
        <v>46205.475821759261</v>
      </c>
      <c r="BH546" s="14">
        <v>46205</v>
      </c>
      <c r="BI546" t="s">
        <v>955</v>
      </c>
      <c r="BJ546" s="31">
        <v>46205.477673611109</v>
      </c>
      <c r="BW546" s="14">
        <v>46205</v>
      </c>
      <c r="BX546" t="s">
        <v>955</v>
      </c>
      <c r="BY546" s="31">
        <v>46205.481388888889</v>
      </c>
      <c r="BZ546" s="14">
        <v>46205</v>
      </c>
      <c r="CA546" t="s">
        <v>944</v>
      </c>
      <c r="CB546" s="31">
        <v>46205.496261574073</v>
      </c>
      <c r="CF546" s="14">
        <v>46205</v>
      </c>
      <c r="CG546" t="s">
        <v>1093</v>
      </c>
      <c r="CH546" s="31">
        <v>46205.604814814818</v>
      </c>
      <c r="CM546" s="4">
        <f t="shared" si="36"/>
        <v>46204.706979166665</v>
      </c>
      <c r="CN546">
        <f t="shared" si="37"/>
        <v>0</v>
      </c>
      <c r="CO546" t="str">
        <f>VLOOKUP(A546,Sheet1!$A$2:$B$221,2,0)</f>
        <v>East Zone</v>
      </c>
    </row>
    <row r="547" spans="1:93" x14ac:dyDescent="0.35">
      <c r="A547" t="s">
        <v>5641</v>
      </c>
      <c r="B547">
        <v>301</v>
      </c>
      <c r="C547" t="s">
        <v>9332</v>
      </c>
      <c r="D547" t="s">
        <v>678</v>
      </c>
      <c r="E547" t="s">
        <v>373</v>
      </c>
      <c r="F547" t="s">
        <v>374</v>
      </c>
      <c r="G547" t="s">
        <v>358</v>
      </c>
      <c r="H547" t="s">
        <v>5666</v>
      </c>
      <c r="I547">
        <v>713746</v>
      </c>
      <c r="J547" t="s">
        <v>1094</v>
      </c>
      <c r="K547" t="s">
        <v>1095</v>
      </c>
      <c r="L547" t="s">
        <v>4622</v>
      </c>
      <c r="M547" t="s">
        <v>5668</v>
      </c>
      <c r="N547">
        <v>45000</v>
      </c>
      <c r="O547" t="s">
        <v>4630</v>
      </c>
      <c r="P547" t="s">
        <v>4631</v>
      </c>
      <c r="Q547" t="s">
        <v>5670</v>
      </c>
      <c r="R547">
        <v>9368625792</v>
      </c>
      <c r="S547" s="14">
        <v>46204</v>
      </c>
      <c r="T547" t="s">
        <v>5647</v>
      </c>
      <c r="U547" s="31">
        <v>46204.707002314812</v>
      </c>
      <c r="AK547" s="14">
        <v>46204</v>
      </c>
      <c r="AL547" t="s">
        <v>1093</v>
      </c>
      <c r="AM547" s="31">
        <v>46204.862638888888</v>
      </c>
      <c r="AQ547" s="31">
        <v>46204.862638888888</v>
      </c>
      <c r="AR547" s="14">
        <v>46204</v>
      </c>
      <c r="AS547" t="s">
        <v>1093</v>
      </c>
      <c r="AT547" t="s">
        <v>5669</v>
      </c>
      <c r="AU547" t="s">
        <v>677</v>
      </c>
      <c r="AV547" s="14">
        <v>46205</v>
      </c>
      <c r="AW547" t="s">
        <v>5657</v>
      </c>
      <c r="AX547" s="31">
        <v>46205.341921296298</v>
      </c>
      <c r="AY547" s="14">
        <v>46205</v>
      </c>
      <c r="AZ547" t="s">
        <v>933</v>
      </c>
      <c r="BA547" s="31">
        <v>46205.39576388889</v>
      </c>
      <c r="BB547" s="14">
        <v>46205</v>
      </c>
      <c r="BC547" t="s">
        <v>4669</v>
      </c>
      <c r="BD547" s="31">
        <v>46205.441238425927</v>
      </c>
      <c r="BE547" s="14">
        <v>46205</v>
      </c>
      <c r="BF547" t="s">
        <v>955</v>
      </c>
      <c r="BG547" s="31">
        <v>46205.475810185184</v>
      </c>
      <c r="BH547" s="14">
        <v>46205</v>
      </c>
      <c r="BI547" t="s">
        <v>955</v>
      </c>
      <c r="BJ547" s="31">
        <v>46205.477650462963</v>
      </c>
      <c r="BW547" s="14">
        <v>46205</v>
      </c>
      <c r="BX547" t="s">
        <v>955</v>
      </c>
      <c r="BY547" s="31">
        <v>46205.481377314813</v>
      </c>
      <c r="BZ547" s="14">
        <v>46205</v>
      </c>
      <c r="CA547" t="s">
        <v>944</v>
      </c>
      <c r="CB547" s="31">
        <v>46205.496261574073</v>
      </c>
      <c r="CF547" s="14">
        <v>46205</v>
      </c>
      <c r="CG547" t="s">
        <v>1093</v>
      </c>
      <c r="CH547" s="31">
        <v>46205.604814814818</v>
      </c>
      <c r="CM547" s="4">
        <f t="shared" si="36"/>
        <v>46204.707002314812</v>
      </c>
      <c r="CN547">
        <f t="shared" si="37"/>
        <v>0</v>
      </c>
      <c r="CO547" t="str">
        <f>VLOOKUP(A547,Sheet1!$A$2:$B$221,2,0)</f>
        <v>East Zone</v>
      </c>
    </row>
    <row r="548" spans="1:93" x14ac:dyDescent="0.35">
      <c r="A548" t="s">
        <v>5671</v>
      </c>
      <c r="B548">
        <v>323</v>
      </c>
      <c r="C548" t="s">
        <v>9332</v>
      </c>
      <c r="D548" t="s">
        <v>678</v>
      </c>
      <c r="E548" t="s">
        <v>97</v>
      </c>
      <c r="F548" t="s">
        <v>375</v>
      </c>
      <c r="G548" t="s">
        <v>135</v>
      </c>
      <c r="H548" t="s">
        <v>5672</v>
      </c>
      <c r="I548">
        <v>110337</v>
      </c>
      <c r="J548" t="s">
        <v>97</v>
      </c>
      <c r="K548" t="s">
        <v>2998</v>
      </c>
      <c r="L548" t="s">
        <v>4622</v>
      </c>
      <c r="M548" t="s">
        <v>5673</v>
      </c>
      <c r="N548">
        <v>45000</v>
      </c>
      <c r="O548" t="s">
        <v>1036</v>
      </c>
      <c r="P548" t="s">
        <v>1037</v>
      </c>
      <c r="Q548" t="s">
        <v>5674</v>
      </c>
      <c r="R548">
        <v>8872289422</v>
      </c>
      <c r="S548" s="14">
        <v>46205</v>
      </c>
      <c r="T548" t="s">
        <v>5675</v>
      </c>
      <c r="U548" s="31">
        <v>46205.682280092595</v>
      </c>
      <c r="AK548" s="14">
        <v>46205</v>
      </c>
      <c r="AL548" t="s">
        <v>1096</v>
      </c>
      <c r="AM548" s="31">
        <v>46205.737662037034</v>
      </c>
      <c r="AQ548" s="31">
        <v>46205.737662037034</v>
      </c>
      <c r="AR548" s="14">
        <v>46205</v>
      </c>
      <c r="AS548" t="s">
        <v>1096</v>
      </c>
      <c r="AT548" t="s">
        <v>375</v>
      </c>
      <c r="AU548" t="s">
        <v>678</v>
      </c>
      <c r="AV548" s="14">
        <v>46206</v>
      </c>
      <c r="AW548" t="s">
        <v>2999</v>
      </c>
      <c r="AX548" s="31">
        <v>46206.27244212963</v>
      </c>
      <c r="AY548" s="14">
        <v>46206</v>
      </c>
      <c r="AZ548" t="s">
        <v>933</v>
      </c>
      <c r="BA548" s="31">
        <v>46206.389247685183</v>
      </c>
      <c r="BB548" s="14">
        <v>46206</v>
      </c>
      <c r="BC548" t="s">
        <v>4663</v>
      </c>
      <c r="BD548" s="31">
        <v>46206.455416666664</v>
      </c>
      <c r="BE548" s="14">
        <v>46206</v>
      </c>
      <c r="BF548" t="s">
        <v>1028</v>
      </c>
      <c r="BG548" s="31">
        <v>46206.475254629629</v>
      </c>
      <c r="BH548" s="14">
        <v>46206</v>
      </c>
      <c r="BI548" t="s">
        <v>1028</v>
      </c>
      <c r="BJ548" s="31">
        <v>46206.476979166669</v>
      </c>
      <c r="BW548" s="14">
        <v>46206</v>
      </c>
      <c r="BX548" t="s">
        <v>1028</v>
      </c>
      <c r="BY548" s="31">
        <v>46206.489641203705</v>
      </c>
      <c r="BZ548" s="14">
        <v>46206</v>
      </c>
      <c r="CA548" t="s">
        <v>944</v>
      </c>
      <c r="CB548" s="31">
        <v>46206.500706018516</v>
      </c>
      <c r="CF548" s="14">
        <v>46206</v>
      </c>
      <c r="CG548" t="s">
        <v>2999</v>
      </c>
      <c r="CH548" s="31">
        <v>46206.664456018516</v>
      </c>
      <c r="CM548" s="4">
        <f t="shared" si="36"/>
        <v>46205.682280092595</v>
      </c>
      <c r="CN548">
        <f t="shared" si="37"/>
        <v>0</v>
      </c>
      <c r="CO548" t="str">
        <f>VLOOKUP(A548,Sheet1!$A$2:$B$221,2,0)</f>
        <v>East Zone</v>
      </c>
    </row>
    <row r="549" spans="1:93" x14ac:dyDescent="0.35">
      <c r="A549" t="s">
        <v>5671</v>
      </c>
      <c r="B549">
        <v>323</v>
      </c>
      <c r="C549" t="s">
        <v>9332</v>
      </c>
      <c r="D549" t="s">
        <v>678</v>
      </c>
      <c r="E549" t="s">
        <v>97</v>
      </c>
      <c r="F549" t="s">
        <v>375</v>
      </c>
      <c r="G549" t="s">
        <v>135</v>
      </c>
      <c r="H549" t="s">
        <v>10194</v>
      </c>
      <c r="I549">
        <v>124207</v>
      </c>
      <c r="J549" t="s">
        <v>3000</v>
      </c>
      <c r="K549" t="s">
        <v>3001</v>
      </c>
      <c r="L549" t="s">
        <v>4622</v>
      </c>
      <c r="M549" t="s">
        <v>10195</v>
      </c>
      <c r="N549">
        <v>65000</v>
      </c>
      <c r="O549" t="s">
        <v>9467</v>
      </c>
      <c r="P549" t="s">
        <v>9468</v>
      </c>
      <c r="Q549" t="s">
        <v>10196</v>
      </c>
      <c r="R549">
        <v>8658052692</v>
      </c>
      <c r="S549" s="14">
        <v>46206</v>
      </c>
      <c r="T549" t="s">
        <v>5678</v>
      </c>
      <c r="U549" s="31">
        <v>46206.395335648151</v>
      </c>
      <c r="AK549" s="14">
        <v>46209</v>
      </c>
      <c r="AL549" t="s">
        <v>1096</v>
      </c>
      <c r="AM549" s="31">
        <v>46209.42359953704</v>
      </c>
      <c r="AQ549" s="31">
        <v>46209.42359953704</v>
      </c>
      <c r="AR549" s="14">
        <v>46209</v>
      </c>
      <c r="AS549" t="s">
        <v>1096</v>
      </c>
      <c r="AT549" t="s">
        <v>375</v>
      </c>
      <c r="AU549" t="s">
        <v>678</v>
      </c>
      <c r="AV549" s="14">
        <v>46209</v>
      </c>
      <c r="AW549" t="s">
        <v>5678</v>
      </c>
      <c r="AX549" s="31">
        <v>46209.45925925926</v>
      </c>
      <c r="AY549" s="14">
        <v>46209</v>
      </c>
      <c r="AZ549" t="s">
        <v>933</v>
      </c>
      <c r="BA549" s="31">
        <v>46209.46775462963</v>
      </c>
      <c r="BB549" s="14">
        <v>46209</v>
      </c>
      <c r="BC549" t="s">
        <v>4657</v>
      </c>
      <c r="BD549" s="31">
        <v>46209.482708333337</v>
      </c>
      <c r="BE549" s="14">
        <v>46209</v>
      </c>
      <c r="BF549" t="s">
        <v>943</v>
      </c>
      <c r="BG549" s="31">
        <v>46209.50984953704</v>
      </c>
      <c r="BH549" s="14">
        <v>46209</v>
      </c>
      <c r="BI549" t="s">
        <v>943</v>
      </c>
      <c r="BJ549" s="31">
        <v>46209.513078703705</v>
      </c>
      <c r="BW549" s="14">
        <v>46209</v>
      </c>
      <c r="BX549" t="s">
        <v>943</v>
      </c>
      <c r="BY549" s="31">
        <v>46209.518136574072</v>
      </c>
      <c r="BZ549" s="14">
        <v>46209</v>
      </c>
      <c r="CA549" t="s">
        <v>944</v>
      </c>
      <c r="CB549" s="31">
        <v>46209.520243055558</v>
      </c>
      <c r="CF549" s="14">
        <v>46210</v>
      </c>
      <c r="CG549" t="s">
        <v>2999</v>
      </c>
      <c r="CH549" s="31">
        <v>46210.422395833331</v>
      </c>
      <c r="CM549" s="4">
        <f t="shared" si="36"/>
        <v>46206.395335648151</v>
      </c>
      <c r="CN549">
        <f t="shared" si="37"/>
        <v>3</v>
      </c>
      <c r="CO549" t="str">
        <f>VLOOKUP(A549,Sheet1!$A$2:$B$221,2,0)</f>
        <v>East Zone</v>
      </c>
    </row>
    <row r="550" spans="1:93" x14ac:dyDescent="0.35">
      <c r="A550" t="s">
        <v>5671</v>
      </c>
      <c r="B550">
        <v>323</v>
      </c>
      <c r="C550" t="s">
        <v>9332</v>
      </c>
      <c r="D550" t="s">
        <v>678</v>
      </c>
      <c r="E550" t="s">
        <v>97</v>
      </c>
      <c r="F550" t="s">
        <v>375</v>
      </c>
      <c r="G550" t="s">
        <v>135</v>
      </c>
      <c r="H550" t="s">
        <v>5676</v>
      </c>
      <c r="I550">
        <v>150884</v>
      </c>
      <c r="J550" t="s">
        <v>3000</v>
      </c>
      <c r="K550" t="s">
        <v>3001</v>
      </c>
      <c r="L550" t="s">
        <v>4622</v>
      </c>
      <c r="M550" t="s">
        <v>5677</v>
      </c>
      <c r="N550">
        <v>85000</v>
      </c>
      <c r="O550" t="s">
        <v>1110</v>
      </c>
      <c r="P550" t="s">
        <v>1111</v>
      </c>
      <c r="Q550" t="s">
        <v>984</v>
      </c>
      <c r="R550">
        <v>5799788984</v>
      </c>
      <c r="S550" s="14">
        <v>46205</v>
      </c>
      <c r="T550" t="s">
        <v>5678</v>
      </c>
      <c r="U550" s="31">
        <v>46205.359537037039</v>
      </c>
      <c r="AK550" s="14">
        <v>46205</v>
      </c>
      <c r="AL550" t="s">
        <v>1096</v>
      </c>
      <c r="AM550" s="31">
        <v>46205.579895833333</v>
      </c>
      <c r="AQ550" s="31">
        <v>46205.579895833333</v>
      </c>
      <c r="AR550" s="14">
        <v>46205</v>
      </c>
      <c r="AS550" t="s">
        <v>1096</v>
      </c>
      <c r="AT550" t="s">
        <v>375</v>
      </c>
      <c r="AU550" t="s">
        <v>678</v>
      </c>
      <c r="AV550" s="14">
        <v>46205</v>
      </c>
      <c r="AW550" t="s">
        <v>5678</v>
      </c>
      <c r="AX550" s="31">
        <v>46205.591793981483</v>
      </c>
      <c r="AY550" s="14">
        <v>46205</v>
      </c>
      <c r="AZ550" t="s">
        <v>933</v>
      </c>
      <c r="BA550" s="31">
        <v>46205.6018287037</v>
      </c>
      <c r="BB550" s="14">
        <v>46205</v>
      </c>
      <c r="BC550" t="s">
        <v>4663</v>
      </c>
      <c r="BD550" s="31">
        <v>46205.631562499999</v>
      </c>
      <c r="BE550" s="14">
        <v>46205</v>
      </c>
      <c r="BF550" t="s">
        <v>1028</v>
      </c>
      <c r="BG550" s="31">
        <v>46205.68346064815</v>
      </c>
      <c r="BH550" s="14">
        <v>46205</v>
      </c>
      <c r="BI550" t="s">
        <v>1028</v>
      </c>
      <c r="BJ550" s="31">
        <v>46205.685972222222</v>
      </c>
      <c r="BW550" s="14">
        <v>46205</v>
      </c>
      <c r="BX550" t="s">
        <v>1028</v>
      </c>
      <c r="BY550" s="31">
        <v>46205.690613425926</v>
      </c>
      <c r="BZ550" s="14">
        <v>46205</v>
      </c>
      <c r="CA550" t="s">
        <v>938</v>
      </c>
      <c r="CB550" s="31">
        <v>46205.698796296296</v>
      </c>
      <c r="CF550" s="14">
        <v>46205</v>
      </c>
      <c r="CG550" t="s">
        <v>2999</v>
      </c>
      <c r="CH550" s="31">
        <v>46205.763495370367</v>
      </c>
      <c r="CM550" s="4">
        <f t="shared" si="36"/>
        <v>46205.359537037039</v>
      </c>
      <c r="CN550">
        <f t="shared" si="37"/>
        <v>0</v>
      </c>
      <c r="CO550" t="str">
        <f>VLOOKUP(A550,Sheet1!$A$2:$B$221,2,0)</f>
        <v>East Zone</v>
      </c>
    </row>
    <row r="551" spans="1:93" x14ac:dyDescent="0.35">
      <c r="A551" t="s">
        <v>5671</v>
      </c>
      <c r="B551">
        <v>323</v>
      </c>
      <c r="C551" t="s">
        <v>9332</v>
      </c>
      <c r="D551" t="s">
        <v>678</v>
      </c>
      <c r="E551" t="s">
        <v>97</v>
      </c>
      <c r="F551" t="s">
        <v>375</v>
      </c>
      <c r="G551" t="s">
        <v>135</v>
      </c>
      <c r="H551" t="s">
        <v>5679</v>
      </c>
      <c r="I551">
        <v>168503</v>
      </c>
      <c r="J551" t="s">
        <v>97</v>
      </c>
      <c r="K551" t="s">
        <v>2998</v>
      </c>
      <c r="L551" t="s">
        <v>4622</v>
      </c>
      <c r="M551" t="s">
        <v>5680</v>
      </c>
      <c r="N551">
        <v>60000</v>
      </c>
      <c r="O551" t="s">
        <v>1097</v>
      </c>
      <c r="P551" t="s">
        <v>1098</v>
      </c>
      <c r="Q551" t="s">
        <v>5681</v>
      </c>
      <c r="R551">
        <v>6344537002</v>
      </c>
      <c r="S551" s="14">
        <v>46204</v>
      </c>
      <c r="T551" t="s">
        <v>5675</v>
      </c>
      <c r="U551" s="31">
        <v>46204.442233796297</v>
      </c>
      <c r="AK551" s="14">
        <v>46204</v>
      </c>
      <c r="AL551" t="s">
        <v>1096</v>
      </c>
      <c r="AM551" s="31">
        <v>46204.527638888889</v>
      </c>
      <c r="AQ551" s="31">
        <v>46204.527638888889</v>
      </c>
      <c r="AR551" s="14">
        <v>46204</v>
      </c>
      <c r="AS551" t="s">
        <v>1096</v>
      </c>
      <c r="AT551" t="s">
        <v>375</v>
      </c>
      <c r="AU551" t="s">
        <v>678</v>
      </c>
      <c r="AV551" s="14">
        <v>46204</v>
      </c>
      <c r="AW551" t="s">
        <v>2999</v>
      </c>
      <c r="AX551" s="31">
        <v>46204.531504629631</v>
      </c>
      <c r="AY551" s="14">
        <v>46204</v>
      </c>
      <c r="AZ551" t="s">
        <v>933</v>
      </c>
      <c r="BA551" s="31">
        <v>46204.539212962962</v>
      </c>
      <c r="BB551" s="14">
        <v>46204</v>
      </c>
      <c r="BC551" t="s">
        <v>4808</v>
      </c>
      <c r="BD551" s="31">
        <v>46204.561643518522</v>
      </c>
      <c r="BE551" s="14">
        <v>46204</v>
      </c>
      <c r="BF551" t="s">
        <v>943</v>
      </c>
      <c r="BG551" s="31">
        <v>46204.600266203706</v>
      </c>
      <c r="BH551" s="14">
        <v>46204</v>
      </c>
      <c r="BI551" t="s">
        <v>943</v>
      </c>
      <c r="BJ551" s="31">
        <v>46204.632615740738</v>
      </c>
      <c r="BK551" s="14">
        <v>46204</v>
      </c>
      <c r="BL551" t="s">
        <v>943</v>
      </c>
      <c r="BM551" s="31">
        <v>46204.632453703707</v>
      </c>
      <c r="BW551" s="14">
        <v>46204</v>
      </c>
      <c r="BX551" t="s">
        <v>943</v>
      </c>
      <c r="BY551" s="31">
        <v>46204.638449074075</v>
      </c>
      <c r="BZ551" s="14">
        <v>46204</v>
      </c>
      <c r="CA551" t="s">
        <v>938</v>
      </c>
      <c r="CB551" s="31">
        <v>46204.643310185187</v>
      </c>
      <c r="CF551" s="14">
        <v>46205</v>
      </c>
      <c r="CG551" t="s">
        <v>2999</v>
      </c>
      <c r="CH551" s="31">
        <v>46205.569768518515</v>
      </c>
      <c r="CM551" s="4">
        <f t="shared" si="36"/>
        <v>46204.442233796297</v>
      </c>
      <c r="CN551">
        <f t="shared" si="37"/>
        <v>0</v>
      </c>
      <c r="CO551" t="str">
        <f>VLOOKUP(A551,Sheet1!$A$2:$B$221,2,0)</f>
        <v>East Zone</v>
      </c>
    </row>
    <row r="552" spans="1:93" x14ac:dyDescent="0.35">
      <c r="A552" t="s">
        <v>5671</v>
      </c>
      <c r="B552">
        <v>323</v>
      </c>
      <c r="C552" t="s">
        <v>9332</v>
      </c>
      <c r="D552" t="s">
        <v>678</v>
      </c>
      <c r="E552" t="s">
        <v>97</v>
      </c>
      <c r="F552" t="s">
        <v>375</v>
      </c>
      <c r="G552" t="s">
        <v>135</v>
      </c>
      <c r="H552" t="s">
        <v>5679</v>
      </c>
      <c r="I552">
        <v>168503</v>
      </c>
      <c r="J552" t="s">
        <v>97</v>
      </c>
      <c r="K552" t="s">
        <v>2998</v>
      </c>
      <c r="L552" t="s">
        <v>4622</v>
      </c>
      <c r="M552" t="s">
        <v>5680</v>
      </c>
      <c r="N552">
        <v>45000</v>
      </c>
      <c r="O552" t="s">
        <v>1036</v>
      </c>
      <c r="P552" t="s">
        <v>1037</v>
      </c>
      <c r="Q552" t="s">
        <v>5682</v>
      </c>
      <c r="R552">
        <v>4952936301</v>
      </c>
      <c r="S552" s="14">
        <v>46204</v>
      </c>
      <c r="T552" t="s">
        <v>5675</v>
      </c>
      <c r="U552" s="31">
        <v>46204.442256944443</v>
      </c>
      <c r="AK552" s="14">
        <v>46204</v>
      </c>
      <c r="AL552" t="s">
        <v>1096</v>
      </c>
      <c r="AM552" s="31">
        <v>46204.527673611112</v>
      </c>
      <c r="AQ552" s="31">
        <v>46204.527673611112</v>
      </c>
      <c r="AR552" s="14">
        <v>46204</v>
      </c>
      <c r="AS552" t="s">
        <v>1096</v>
      </c>
      <c r="AT552" t="s">
        <v>375</v>
      </c>
      <c r="AU552" t="s">
        <v>678</v>
      </c>
      <c r="AV552" s="14">
        <v>46204</v>
      </c>
      <c r="AW552" t="s">
        <v>2999</v>
      </c>
      <c r="AX552" s="31">
        <v>46204.531527777777</v>
      </c>
      <c r="AY552" s="14">
        <v>46204</v>
      </c>
      <c r="AZ552" t="s">
        <v>933</v>
      </c>
      <c r="BA552" s="31">
        <v>46204.539212962962</v>
      </c>
      <c r="BB552" s="14">
        <v>46204</v>
      </c>
      <c r="BC552" t="s">
        <v>4808</v>
      </c>
      <c r="BD552" s="31">
        <v>46204.561655092592</v>
      </c>
      <c r="BE552" s="14">
        <v>46204</v>
      </c>
      <c r="BF552" t="s">
        <v>943</v>
      </c>
      <c r="BG552" s="31">
        <v>46204.600277777776</v>
      </c>
      <c r="BH552" s="14">
        <v>46205</v>
      </c>
      <c r="BI552" t="s">
        <v>1028</v>
      </c>
      <c r="BJ552" s="31">
        <v>46205.479988425926</v>
      </c>
      <c r="BK552" s="14">
        <v>46204</v>
      </c>
      <c r="BL552" t="s">
        <v>943</v>
      </c>
      <c r="BM552" s="31">
        <v>46204.632465277777</v>
      </c>
      <c r="BW552" s="14">
        <v>46205</v>
      </c>
      <c r="BX552" t="s">
        <v>1028</v>
      </c>
      <c r="BY552" s="31">
        <v>46205.485138888886</v>
      </c>
      <c r="BZ552" s="14">
        <v>46205</v>
      </c>
      <c r="CA552" t="s">
        <v>944</v>
      </c>
      <c r="CB552" s="31">
        <v>46205.490601851852</v>
      </c>
      <c r="CF552" s="14">
        <v>46205</v>
      </c>
      <c r="CG552" t="s">
        <v>2999</v>
      </c>
      <c r="CH552" s="31">
        <v>46205.569768518515</v>
      </c>
      <c r="CM552" s="4">
        <f t="shared" si="36"/>
        <v>46204.442256944443</v>
      </c>
      <c r="CN552">
        <f t="shared" si="37"/>
        <v>0</v>
      </c>
      <c r="CO552" t="str">
        <f>VLOOKUP(A552,Sheet1!$A$2:$B$221,2,0)</f>
        <v>East Zone</v>
      </c>
    </row>
    <row r="553" spans="1:93" x14ac:dyDescent="0.35">
      <c r="A553" t="s">
        <v>5671</v>
      </c>
      <c r="B553">
        <v>323</v>
      </c>
      <c r="C553" t="s">
        <v>9332</v>
      </c>
      <c r="D553" t="s">
        <v>678</v>
      </c>
      <c r="E553" t="s">
        <v>97</v>
      </c>
      <c r="F553" t="s">
        <v>375</v>
      </c>
      <c r="G553" t="s">
        <v>135</v>
      </c>
      <c r="H553" t="s">
        <v>5683</v>
      </c>
      <c r="I553">
        <v>271496</v>
      </c>
      <c r="J553" t="s">
        <v>3000</v>
      </c>
      <c r="K553" t="s">
        <v>3001</v>
      </c>
      <c r="L553" t="s">
        <v>4622</v>
      </c>
      <c r="M553" t="s">
        <v>5684</v>
      </c>
      <c r="N553">
        <v>50000</v>
      </c>
      <c r="O553" t="s">
        <v>1034</v>
      </c>
      <c r="P553" t="s">
        <v>1035</v>
      </c>
      <c r="Q553" t="s">
        <v>5685</v>
      </c>
      <c r="R553">
        <v>4022041053</v>
      </c>
      <c r="S553" s="14">
        <v>46204</v>
      </c>
      <c r="T553" t="s">
        <v>5678</v>
      </c>
      <c r="U553" s="31">
        <v>46204.37127314815</v>
      </c>
      <c r="AK553" s="14">
        <v>46204</v>
      </c>
      <c r="AL553" t="s">
        <v>1096</v>
      </c>
      <c r="AM553" s="31">
        <v>46204.420914351853</v>
      </c>
      <c r="AQ553" s="31">
        <v>46204.420914351853</v>
      </c>
      <c r="AR553" s="14">
        <v>46204</v>
      </c>
      <c r="AS553" t="s">
        <v>1096</v>
      </c>
      <c r="AT553" t="s">
        <v>375</v>
      </c>
      <c r="AU553" t="s">
        <v>678</v>
      </c>
      <c r="AV553" s="14">
        <v>46204</v>
      </c>
      <c r="AW553" t="s">
        <v>1096</v>
      </c>
      <c r="AX553" s="31">
        <v>46204.425370370373</v>
      </c>
      <c r="AY553" s="14">
        <v>46204</v>
      </c>
      <c r="AZ553" t="s">
        <v>933</v>
      </c>
      <c r="BA553" s="31">
        <v>46204.434884259259</v>
      </c>
      <c r="BB553" s="14">
        <v>46204</v>
      </c>
      <c r="BC553" t="s">
        <v>4676</v>
      </c>
      <c r="BD553" s="31">
        <v>46204.453796296293</v>
      </c>
      <c r="BE553" s="14">
        <v>46204</v>
      </c>
      <c r="BF553" t="s">
        <v>1028</v>
      </c>
      <c r="BG553" s="31">
        <v>46204.594143518516</v>
      </c>
      <c r="BH553" s="14">
        <v>46204</v>
      </c>
      <c r="BI553" t="s">
        <v>1028</v>
      </c>
      <c r="BJ553" s="31">
        <v>46204.596562500003</v>
      </c>
      <c r="BW553" s="14">
        <v>46204</v>
      </c>
      <c r="BX553" t="s">
        <v>1028</v>
      </c>
      <c r="BY553" s="31">
        <v>46204.620300925926</v>
      </c>
      <c r="BZ553" s="14">
        <v>46204</v>
      </c>
      <c r="CA553" t="s">
        <v>957</v>
      </c>
      <c r="CB553" s="31">
        <v>46204.640949074077</v>
      </c>
      <c r="CF553" s="14">
        <v>46204</v>
      </c>
      <c r="CG553" t="s">
        <v>2999</v>
      </c>
      <c r="CH553" s="31">
        <v>46204.70108796296</v>
      </c>
      <c r="CM553" s="4">
        <f t="shared" si="36"/>
        <v>46204.37127314815</v>
      </c>
      <c r="CN553">
        <f t="shared" si="37"/>
        <v>0</v>
      </c>
      <c r="CO553" t="str">
        <f>VLOOKUP(A553,Sheet1!$A$2:$B$221,2,0)</f>
        <v>East Zone</v>
      </c>
    </row>
    <row r="554" spans="1:93" x14ac:dyDescent="0.35">
      <c r="A554" t="s">
        <v>5671</v>
      </c>
      <c r="B554">
        <v>323</v>
      </c>
      <c r="C554" t="s">
        <v>9332</v>
      </c>
      <c r="D554" t="s">
        <v>678</v>
      </c>
      <c r="E554" t="s">
        <v>97</v>
      </c>
      <c r="F554" t="s">
        <v>375</v>
      </c>
      <c r="G554" t="s">
        <v>135</v>
      </c>
      <c r="H554" t="s">
        <v>5686</v>
      </c>
      <c r="I554">
        <v>514951</v>
      </c>
      <c r="J554" t="s">
        <v>5687</v>
      </c>
      <c r="K554" t="s">
        <v>5688</v>
      </c>
      <c r="L554" t="s">
        <v>4622</v>
      </c>
      <c r="M554" t="s">
        <v>5689</v>
      </c>
      <c r="N554">
        <v>90000</v>
      </c>
      <c r="O554" t="s">
        <v>1032</v>
      </c>
      <c r="P554" t="s">
        <v>1033</v>
      </c>
      <c r="Q554" t="s">
        <v>5690</v>
      </c>
      <c r="R554">
        <v>2814907832</v>
      </c>
      <c r="S554" s="14">
        <v>46204</v>
      </c>
      <c r="T554" t="s">
        <v>5691</v>
      </c>
      <c r="U554" s="31">
        <v>46204.72896990741</v>
      </c>
      <c r="AK554" s="14">
        <v>46205</v>
      </c>
      <c r="AL554" t="s">
        <v>1096</v>
      </c>
      <c r="AM554" s="31">
        <v>46205.3830787037</v>
      </c>
      <c r="AQ554" s="31">
        <v>46205.3830787037</v>
      </c>
      <c r="AR554" s="14">
        <v>46205</v>
      </c>
      <c r="AS554" t="s">
        <v>1096</v>
      </c>
      <c r="AT554" t="s">
        <v>375</v>
      </c>
      <c r="AU554" t="s">
        <v>678</v>
      </c>
      <c r="AV554" s="14">
        <v>46205</v>
      </c>
      <c r="AW554" t="s">
        <v>2999</v>
      </c>
      <c r="AX554" s="31">
        <v>46205.406053240738</v>
      </c>
      <c r="AY554" s="14">
        <v>46205</v>
      </c>
      <c r="AZ554" t="s">
        <v>933</v>
      </c>
      <c r="BA554" s="31">
        <v>46205.419432870367</v>
      </c>
      <c r="BB554" s="14">
        <v>46205</v>
      </c>
      <c r="BC554" t="s">
        <v>4757</v>
      </c>
      <c r="BD554" s="31">
        <v>46205.468449074076</v>
      </c>
      <c r="BE554" s="14">
        <v>46205</v>
      </c>
      <c r="BF554" t="s">
        <v>1028</v>
      </c>
      <c r="BG554" s="31">
        <v>46205.500277777777</v>
      </c>
      <c r="BH554" s="14">
        <v>46205</v>
      </c>
      <c r="BI554" t="s">
        <v>1028</v>
      </c>
      <c r="BJ554" s="31">
        <v>46205.50141203704</v>
      </c>
      <c r="BW554" s="14">
        <v>46205</v>
      </c>
      <c r="BX554" t="s">
        <v>1028</v>
      </c>
      <c r="BY554" s="31">
        <v>46205.511134259257</v>
      </c>
      <c r="BZ554" s="14">
        <v>46205</v>
      </c>
      <c r="CA554" t="s">
        <v>944</v>
      </c>
      <c r="CB554" s="31">
        <v>46205.518414351849</v>
      </c>
      <c r="CF554" s="14">
        <v>46205</v>
      </c>
      <c r="CG554" t="s">
        <v>2999</v>
      </c>
      <c r="CH554" s="31">
        <v>46205.631585648145</v>
      </c>
      <c r="CM554" s="4">
        <f t="shared" si="36"/>
        <v>46204.72896990741</v>
      </c>
      <c r="CN554">
        <f t="shared" si="37"/>
        <v>1</v>
      </c>
      <c r="CO554" t="str">
        <f>VLOOKUP(A554,Sheet1!$A$2:$B$221,2,0)</f>
        <v>East Zone</v>
      </c>
    </row>
    <row r="555" spans="1:93" x14ac:dyDescent="0.35">
      <c r="A555" t="s">
        <v>5671</v>
      </c>
      <c r="B555">
        <v>323</v>
      </c>
      <c r="C555" t="s">
        <v>9332</v>
      </c>
      <c r="D555" t="s">
        <v>678</v>
      </c>
      <c r="E555" t="s">
        <v>97</v>
      </c>
      <c r="F555" t="s">
        <v>375</v>
      </c>
      <c r="G555" t="s">
        <v>135</v>
      </c>
      <c r="H555" t="s">
        <v>12115</v>
      </c>
      <c r="I555">
        <v>529067</v>
      </c>
      <c r="J555" t="s">
        <v>5687</v>
      </c>
      <c r="K555" t="s">
        <v>5688</v>
      </c>
      <c r="L555" t="s">
        <v>4622</v>
      </c>
      <c r="M555" t="s">
        <v>12116</v>
      </c>
      <c r="N555">
        <v>80000</v>
      </c>
      <c r="O555" t="s">
        <v>10199</v>
      </c>
      <c r="P555" t="s">
        <v>10200</v>
      </c>
      <c r="Q555" t="s">
        <v>12117</v>
      </c>
      <c r="R555">
        <v>6807764175</v>
      </c>
      <c r="S555" s="14">
        <v>46210</v>
      </c>
      <c r="T555" t="s">
        <v>5691</v>
      </c>
      <c r="U555" s="31">
        <v>46210.637060185189</v>
      </c>
      <c r="AK555" s="14">
        <v>46210</v>
      </c>
      <c r="AL555" t="s">
        <v>1096</v>
      </c>
      <c r="AM555" s="31">
        <v>46210.741875</v>
      </c>
      <c r="AQ555" s="31">
        <v>46210.741875</v>
      </c>
      <c r="AR555" s="14">
        <v>46210</v>
      </c>
      <c r="AS555" t="s">
        <v>1096</v>
      </c>
      <c r="AT555" t="s">
        <v>375</v>
      </c>
      <c r="AU555" t="s">
        <v>678</v>
      </c>
      <c r="AV555" s="14">
        <v>46211</v>
      </c>
      <c r="AW555" t="s">
        <v>2999</v>
      </c>
      <c r="AX555" s="31">
        <v>46211.278252314813</v>
      </c>
      <c r="CM555" s="4">
        <f t="shared" si="36"/>
        <v>46210.637060185189</v>
      </c>
      <c r="CN555">
        <f t="shared" si="37"/>
        <v>0</v>
      </c>
      <c r="CO555" t="str">
        <f>VLOOKUP(A555,Sheet1!$A$2:$B$221,2,0)</f>
        <v>East Zone</v>
      </c>
    </row>
    <row r="556" spans="1:93" x14ac:dyDescent="0.35">
      <c r="A556" t="s">
        <v>5671</v>
      </c>
      <c r="B556">
        <v>323</v>
      </c>
      <c r="C556" t="s">
        <v>9332</v>
      </c>
      <c r="D556" t="s">
        <v>678</v>
      </c>
      <c r="E556" t="s">
        <v>97</v>
      </c>
      <c r="F556" t="s">
        <v>375</v>
      </c>
      <c r="G556" t="s">
        <v>135</v>
      </c>
      <c r="H556" t="s">
        <v>11387</v>
      </c>
      <c r="I556">
        <v>538301</v>
      </c>
      <c r="J556" t="s">
        <v>3000</v>
      </c>
      <c r="K556" t="s">
        <v>3001</v>
      </c>
      <c r="L556" t="s">
        <v>4622</v>
      </c>
      <c r="M556" t="s">
        <v>12118</v>
      </c>
      <c r="N556">
        <v>60000</v>
      </c>
      <c r="O556" t="s">
        <v>1038</v>
      </c>
      <c r="P556" t="s">
        <v>1039</v>
      </c>
      <c r="Q556" t="s">
        <v>11389</v>
      </c>
      <c r="R556">
        <v>6647375209</v>
      </c>
      <c r="S556" s="14">
        <v>46209</v>
      </c>
      <c r="T556" t="s">
        <v>5678</v>
      </c>
      <c r="U556" s="31">
        <v>46209.7028125</v>
      </c>
      <c r="AK556" s="14">
        <v>46210</v>
      </c>
      <c r="AL556" t="s">
        <v>1096</v>
      </c>
      <c r="AM556" s="31">
        <v>46210.414837962962</v>
      </c>
      <c r="AQ556" s="31">
        <v>46210.414837962962</v>
      </c>
      <c r="AR556" s="14">
        <v>46210</v>
      </c>
      <c r="AS556" t="s">
        <v>1096</v>
      </c>
      <c r="AT556" t="s">
        <v>375</v>
      </c>
      <c r="AU556" t="s">
        <v>678</v>
      </c>
      <c r="CM556" s="4">
        <f t="shared" si="36"/>
        <v>46209.7028125</v>
      </c>
      <c r="CN556">
        <f t="shared" si="37"/>
        <v>1</v>
      </c>
      <c r="CO556" t="str">
        <f>VLOOKUP(A556,Sheet1!$A$2:$B$221,2,0)</f>
        <v>East Zone</v>
      </c>
    </row>
    <row r="557" spans="1:93" x14ac:dyDescent="0.35">
      <c r="A557" t="s">
        <v>5671</v>
      </c>
      <c r="B557">
        <v>323</v>
      </c>
      <c r="C557" t="s">
        <v>9332</v>
      </c>
      <c r="D557" t="s">
        <v>678</v>
      </c>
      <c r="E557" t="s">
        <v>97</v>
      </c>
      <c r="F557" t="s">
        <v>375</v>
      </c>
      <c r="G557" t="s">
        <v>135</v>
      </c>
      <c r="H557" t="s">
        <v>10197</v>
      </c>
      <c r="I557">
        <v>541005</v>
      </c>
      <c r="J557" t="s">
        <v>5687</v>
      </c>
      <c r="K557" t="s">
        <v>5688</v>
      </c>
      <c r="L557" t="s">
        <v>4622</v>
      </c>
      <c r="M557" t="s">
        <v>10198</v>
      </c>
      <c r="N557">
        <v>80000</v>
      </c>
      <c r="O557" t="s">
        <v>2992</v>
      </c>
      <c r="P557" t="s">
        <v>2993</v>
      </c>
      <c r="Q557" t="s">
        <v>8110</v>
      </c>
      <c r="R557">
        <v>4052146737</v>
      </c>
      <c r="S557" s="14">
        <v>46209</v>
      </c>
      <c r="T557" t="s">
        <v>5691</v>
      </c>
      <c r="U557" s="31">
        <v>46209.583240740743</v>
      </c>
      <c r="AK557" s="14">
        <v>46209</v>
      </c>
      <c r="AL557" t="s">
        <v>1096</v>
      </c>
      <c r="AM557" s="31">
        <v>46209.729085648149</v>
      </c>
      <c r="AQ557" s="31">
        <v>46209.729085648149</v>
      </c>
      <c r="AR557" s="14">
        <v>46209</v>
      </c>
      <c r="AS557" t="s">
        <v>1096</v>
      </c>
      <c r="AT557" t="s">
        <v>375</v>
      </c>
      <c r="AU557" t="s">
        <v>678</v>
      </c>
      <c r="AV557" s="14">
        <v>46210</v>
      </c>
      <c r="AW557" t="s">
        <v>2999</v>
      </c>
      <c r="AX557" s="31">
        <v>46210.396840277775</v>
      </c>
      <c r="AY557" s="14">
        <v>46210</v>
      </c>
      <c r="AZ557" t="s">
        <v>933</v>
      </c>
      <c r="BA557" s="31">
        <v>46210.404629629629</v>
      </c>
      <c r="BB557" s="14">
        <v>46210</v>
      </c>
      <c r="BC557" t="s">
        <v>4757</v>
      </c>
      <c r="BD557" s="31">
        <v>46210.443402777775</v>
      </c>
      <c r="BE557" s="14">
        <v>46210</v>
      </c>
      <c r="BF557" t="s">
        <v>937</v>
      </c>
      <c r="BG557" s="31">
        <v>46210.485520833332</v>
      </c>
      <c r="BH557" s="14">
        <v>46210</v>
      </c>
      <c r="BI557" t="s">
        <v>937</v>
      </c>
      <c r="BJ557" s="31">
        <v>46210.487280092595</v>
      </c>
      <c r="BW557" s="14">
        <v>46210</v>
      </c>
      <c r="BX557" t="s">
        <v>937</v>
      </c>
      <c r="BY557" s="31">
        <v>46210.516365740739</v>
      </c>
      <c r="BZ557" s="14">
        <v>46210</v>
      </c>
      <c r="CA557" t="s">
        <v>944</v>
      </c>
      <c r="CB557" s="31">
        <v>46210.530104166668</v>
      </c>
      <c r="CF557" s="14">
        <v>46210</v>
      </c>
      <c r="CG557" t="s">
        <v>3584</v>
      </c>
      <c r="CH557" s="31">
        <v>46210.699965277781</v>
      </c>
      <c r="CM557" s="4">
        <f t="shared" si="36"/>
        <v>46209.583240740743</v>
      </c>
      <c r="CN557">
        <f t="shared" si="37"/>
        <v>0</v>
      </c>
      <c r="CO557" t="str">
        <f>VLOOKUP(A557,Sheet1!$A$2:$B$221,2,0)</f>
        <v>East Zone</v>
      </c>
    </row>
    <row r="558" spans="1:93" x14ac:dyDescent="0.35">
      <c r="A558" t="s">
        <v>5671</v>
      </c>
      <c r="B558">
        <v>323</v>
      </c>
      <c r="C558" t="s">
        <v>9332</v>
      </c>
      <c r="D558" t="s">
        <v>678</v>
      </c>
      <c r="E558" t="s">
        <v>97</v>
      </c>
      <c r="F558" t="s">
        <v>375</v>
      </c>
      <c r="G558" t="s">
        <v>135</v>
      </c>
      <c r="H558" t="s">
        <v>5692</v>
      </c>
      <c r="I558">
        <v>565884</v>
      </c>
      <c r="J558" t="s">
        <v>97</v>
      </c>
      <c r="K558" t="s">
        <v>2998</v>
      </c>
      <c r="L558" t="s">
        <v>4622</v>
      </c>
      <c r="M558" t="s">
        <v>5693</v>
      </c>
      <c r="N558">
        <v>70000</v>
      </c>
      <c r="O558" t="s">
        <v>9829</v>
      </c>
      <c r="P558" t="s">
        <v>9830</v>
      </c>
      <c r="Q558" t="s">
        <v>5694</v>
      </c>
      <c r="R558">
        <v>1228085226</v>
      </c>
      <c r="S558" s="14">
        <v>46206</v>
      </c>
      <c r="T558" t="s">
        <v>5675</v>
      </c>
      <c r="U558" s="31">
        <v>46206.568368055552</v>
      </c>
      <c r="AK558" s="14">
        <v>46206</v>
      </c>
      <c r="AL558" t="s">
        <v>1096</v>
      </c>
      <c r="AM558" s="31">
        <v>46206.653298611112</v>
      </c>
      <c r="AQ558" s="31">
        <v>46206.653298611112</v>
      </c>
      <c r="AR558" s="14">
        <v>46206</v>
      </c>
      <c r="AS558" t="s">
        <v>1096</v>
      </c>
      <c r="AT558" t="s">
        <v>375</v>
      </c>
      <c r="AU558" t="s">
        <v>678</v>
      </c>
      <c r="AV558" s="14">
        <v>46209</v>
      </c>
      <c r="AW558" t="s">
        <v>2999</v>
      </c>
      <c r="AX558" s="31">
        <v>46209.409409722219</v>
      </c>
      <c r="AY558" s="14">
        <v>46209</v>
      </c>
      <c r="AZ558" t="s">
        <v>933</v>
      </c>
      <c r="BA558" s="31">
        <v>46209.41741898148</v>
      </c>
      <c r="BB558" s="14">
        <v>46209</v>
      </c>
      <c r="BC558" t="s">
        <v>5362</v>
      </c>
      <c r="BD558" s="31">
        <v>46209.468958333331</v>
      </c>
      <c r="BE558" s="14">
        <v>46209</v>
      </c>
      <c r="BF558" t="s">
        <v>1028</v>
      </c>
      <c r="BG558" s="31">
        <v>46209.511111111111</v>
      </c>
      <c r="BH558" s="14">
        <v>46209</v>
      </c>
      <c r="BI558" t="s">
        <v>1028</v>
      </c>
      <c r="BJ558" s="31">
        <v>46209.512025462966</v>
      </c>
      <c r="BW558" s="14">
        <v>46209</v>
      </c>
      <c r="BX558" t="s">
        <v>1028</v>
      </c>
      <c r="BY558" s="31">
        <v>46209.520567129628</v>
      </c>
      <c r="BZ558" s="14">
        <v>46209</v>
      </c>
      <c r="CA558" t="s">
        <v>938</v>
      </c>
      <c r="CB558" s="31">
        <v>46209.539004629631</v>
      </c>
      <c r="CF558" s="14">
        <v>46209</v>
      </c>
      <c r="CG558" t="s">
        <v>2999</v>
      </c>
      <c r="CH558" s="31">
        <v>46209.653379629628</v>
      </c>
      <c r="CM558" s="4">
        <f t="shared" si="36"/>
        <v>46206.568368055552</v>
      </c>
      <c r="CN558">
        <f t="shared" si="37"/>
        <v>0</v>
      </c>
      <c r="CO558" t="str">
        <f>VLOOKUP(A558,Sheet1!$A$2:$B$221,2,0)</f>
        <v>East Zone</v>
      </c>
    </row>
    <row r="559" spans="1:93" x14ac:dyDescent="0.35">
      <c r="A559" t="s">
        <v>5671</v>
      </c>
      <c r="B559">
        <v>323</v>
      </c>
      <c r="C559" t="s">
        <v>9332</v>
      </c>
      <c r="D559" t="s">
        <v>678</v>
      </c>
      <c r="E559" t="s">
        <v>97</v>
      </c>
      <c r="F559" t="s">
        <v>375</v>
      </c>
      <c r="G559" t="s">
        <v>135</v>
      </c>
      <c r="H559" t="s">
        <v>12119</v>
      </c>
      <c r="I559">
        <v>640587</v>
      </c>
      <c r="J559" t="s">
        <v>2557</v>
      </c>
      <c r="K559" t="s">
        <v>2558</v>
      </c>
      <c r="L559" t="s">
        <v>4622</v>
      </c>
      <c r="M559" t="s">
        <v>12120</v>
      </c>
      <c r="N559">
        <v>45000</v>
      </c>
      <c r="O559" t="s">
        <v>1036</v>
      </c>
      <c r="P559" t="s">
        <v>1037</v>
      </c>
      <c r="Q559" t="s">
        <v>5958</v>
      </c>
      <c r="R559">
        <v>7927892035</v>
      </c>
      <c r="S559" s="14">
        <v>46210</v>
      </c>
      <c r="T559" t="s">
        <v>12121</v>
      </c>
      <c r="U559" s="31">
        <v>46210.629236111112</v>
      </c>
      <c r="AK559" s="14">
        <v>46210</v>
      </c>
      <c r="AL559" t="s">
        <v>1096</v>
      </c>
      <c r="AM559" s="31">
        <v>46210.660173611112</v>
      </c>
      <c r="AQ559" s="31">
        <v>46210.660173611112</v>
      </c>
      <c r="AR559" s="14">
        <v>46210</v>
      </c>
      <c r="AS559" t="s">
        <v>1096</v>
      </c>
      <c r="AT559" t="s">
        <v>375</v>
      </c>
      <c r="AU559" t="s">
        <v>678</v>
      </c>
      <c r="AV559" s="14">
        <v>46210</v>
      </c>
      <c r="AW559" t="s">
        <v>12121</v>
      </c>
      <c r="AX559" s="31">
        <v>46210.699953703705</v>
      </c>
      <c r="AY559" s="14">
        <v>46210</v>
      </c>
      <c r="AZ559" t="s">
        <v>933</v>
      </c>
      <c r="BA559" s="31">
        <v>46210.703923611109</v>
      </c>
      <c r="BB559" s="14">
        <v>46210</v>
      </c>
      <c r="BC559" t="s">
        <v>4808</v>
      </c>
      <c r="BD559" s="31">
        <v>46210.721122685187</v>
      </c>
      <c r="BE559" s="14">
        <v>46210</v>
      </c>
      <c r="BF559" t="s">
        <v>1028</v>
      </c>
      <c r="BG559" s="31">
        <v>46210.820405092592</v>
      </c>
      <c r="BH559" s="14">
        <v>46210</v>
      </c>
      <c r="BI559" t="s">
        <v>1028</v>
      </c>
      <c r="BJ559" s="31">
        <v>46210.821481481478</v>
      </c>
      <c r="BW559" s="14">
        <v>46210</v>
      </c>
      <c r="BX559" t="s">
        <v>1028</v>
      </c>
      <c r="BY559" s="31">
        <v>46210.825277777774</v>
      </c>
      <c r="BZ559" s="14">
        <v>46210</v>
      </c>
      <c r="CA559" t="s">
        <v>944</v>
      </c>
      <c r="CB559" s="31">
        <v>46210.836516203701</v>
      </c>
      <c r="CM559" s="4">
        <f t="shared" si="36"/>
        <v>46210.629236111112</v>
      </c>
      <c r="CN559">
        <f t="shared" si="37"/>
        <v>0</v>
      </c>
      <c r="CO559" t="str">
        <f>VLOOKUP(A559,Sheet1!$A$2:$B$221,2,0)</f>
        <v>East Zone</v>
      </c>
    </row>
    <row r="560" spans="1:93" x14ac:dyDescent="0.35">
      <c r="A560" t="s">
        <v>5671</v>
      </c>
      <c r="B560">
        <v>323</v>
      </c>
      <c r="C560" t="s">
        <v>9332</v>
      </c>
      <c r="D560" t="s">
        <v>678</v>
      </c>
      <c r="E560" t="s">
        <v>97</v>
      </c>
      <c r="F560" t="s">
        <v>375</v>
      </c>
      <c r="G560" t="s">
        <v>135</v>
      </c>
      <c r="H560" t="s">
        <v>12122</v>
      </c>
      <c r="I560">
        <v>657248</v>
      </c>
      <c r="J560" t="s">
        <v>97</v>
      </c>
      <c r="K560" t="s">
        <v>2998</v>
      </c>
      <c r="L560" t="s">
        <v>4622</v>
      </c>
      <c r="M560" t="s">
        <v>12123</v>
      </c>
      <c r="N560">
        <v>60000</v>
      </c>
      <c r="O560" t="s">
        <v>1038</v>
      </c>
      <c r="P560" t="s">
        <v>1039</v>
      </c>
      <c r="Q560" t="s">
        <v>12124</v>
      </c>
      <c r="R560">
        <v>9302595854</v>
      </c>
      <c r="S560" s="14">
        <v>46209</v>
      </c>
      <c r="T560" t="s">
        <v>5675</v>
      </c>
      <c r="U560" s="31">
        <v>46209.675775462965</v>
      </c>
      <c r="AK560" s="14">
        <v>46210</v>
      </c>
      <c r="AL560" t="s">
        <v>1096</v>
      </c>
      <c r="AM560" s="31">
        <v>46210.518159722225</v>
      </c>
      <c r="AQ560" s="31">
        <v>46210.518159722225</v>
      </c>
      <c r="AR560" s="14">
        <v>46210</v>
      </c>
      <c r="AS560" t="s">
        <v>1096</v>
      </c>
      <c r="AT560" t="s">
        <v>375</v>
      </c>
      <c r="AU560" t="s">
        <v>678</v>
      </c>
      <c r="AV560" s="14">
        <v>46210</v>
      </c>
      <c r="AW560" t="s">
        <v>1096</v>
      </c>
      <c r="AX560" s="31">
        <v>46210.519016203703</v>
      </c>
      <c r="AY560" s="14">
        <v>46210</v>
      </c>
      <c r="AZ560" t="s">
        <v>933</v>
      </c>
      <c r="BA560" s="31">
        <v>46210.526296296295</v>
      </c>
      <c r="BB560" s="14">
        <v>46210</v>
      </c>
      <c r="BC560" t="s">
        <v>4965</v>
      </c>
      <c r="BD560" s="31">
        <v>46210.538402777776</v>
      </c>
      <c r="BE560" s="14">
        <v>46210</v>
      </c>
      <c r="BF560" t="s">
        <v>1028</v>
      </c>
      <c r="BG560" s="31">
        <v>46210.62395833333</v>
      </c>
      <c r="BH560" s="14">
        <v>46210</v>
      </c>
      <c r="BI560" t="s">
        <v>1028</v>
      </c>
      <c r="BJ560" s="31">
        <v>46210.625069444446</v>
      </c>
      <c r="BW560" s="14">
        <v>46210</v>
      </c>
      <c r="BX560" t="s">
        <v>1028</v>
      </c>
      <c r="BY560" s="31">
        <v>46210.637430555558</v>
      </c>
      <c r="BZ560" s="14">
        <v>46210</v>
      </c>
      <c r="CA560" t="s">
        <v>944</v>
      </c>
      <c r="CB560" s="31">
        <v>46210.650520833333</v>
      </c>
      <c r="CM560" s="4">
        <f t="shared" si="36"/>
        <v>46209.675775462965</v>
      </c>
      <c r="CN560">
        <f t="shared" si="37"/>
        <v>1</v>
      </c>
      <c r="CO560" t="str">
        <f>VLOOKUP(A560,Sheet1!$A$2:$B$221,2,0)</f>
        <v>East Zone</v>
      </c>
    </row>
    <row r="561" spans="1:93" x14ac:dyDescent="0.35">
      <c r="A561" t="s">
        <v>5671</v>
      </c>
      <c r="B561">
        <v>323</v>
      </c>
      <c r="C561" t="s">
        <v>9332</v>
      </c>
      <c r="D561" t="s">
        <v>678</v>
      </c>
      <c r="E561" t="s">
        <v>97</v>
      </c>
      <c r="F561" t="s">
        <v>375</v>
      </c>
      <c r="G561" t="s">
        <v>135</v>
      </c>
      <c r="H561" t="s">
        <v>5695</v>
      </c>
      <c r="I561">
        <v>665678</v>
      </c>
      <c r="J561" t="s">
        <v>1750</v>
      </c>
      <c r="K561" t="s">
        <v>1751</v>
      </c>
      <c r="L561" t="s">
        <v>4622</v>
      </c>
      <c r="M561" t="s">
        <v>5696</v>
      </c>
      <c r="N561">
        <v>60000</v>
      </c>
      <c r="O561" t="s">
        <v>1038</v>
      </c>
      <c r="P561" t="s">
        <v>1039</v>
      </c>
      <c r="Q561" t="s">
        <v>5697</v>
      </c>
      <c r="R561">
        <v>3674583641</v>
      </c>
      <c r="S561" s="14">
        <v>46205</v>
      </c>
      <c r="T561" t="s">
        <v>5698</v>
      </c>
      <c r="U561" s="31">
        <v>46205.597777777781</v>
      </c>
      <c r="AK561" s="14">
        <v>46206</v>
      </c>
      <c r="AL561" t="s">
        <v>1096</v>
      </c>
      <c r="AM561" s="31">
        <v>46206.356377314813</v>
      </c>
      <c r="AQ561" s="31">
        <v>46206.356377314813</v>
      </c>
      <c r="AR561" s="14">
        <v>46206</v>
      </c>
      <c r="AS561" t="s">
        <v>1096</v>
      </c>
      <c r="AT561" t="s">
        <v>375</v>
      </c>
      <c r="AU561" t="s">
        <v>678</v>
      </c>
      <c r="AV561" s="14">
        <v>46206</v>
      </c>
      <c r="AW561" t="s">
        <v>2999</v>
      </c>
      <c r="AX561" s="31">
        <v>46206.36996527778</v>
      </c>
      <c r="AY561" s="14">
        <v>46206</v>
      </c>
      <c r="AZ561" t="s">
        <v>933</v>
      </c>
      <c r="BA561" s="31">
        <v>46206.38921296296</v>
      </c>
      <c r="BB561" s="14">
        <v>46206</v>
      </c>
      <c r="BC561" t="s">
        <v>4663</v>
      </c>
      <c r="BD561" s="31">
        <v>46206.458460648151</v>
      </c>
      <c r="BE561" s="14">
        <v>46206</v>
      </c>
      <c r="BF561" t="s">
        <v>1028</v>
      </c>
      <c r="BG561" s="31">
        <v>46206.479699074072</v>
      </c>
      <c r="BH561" s="14">
        <v>46206</v>
      </c>
      <c r="BI561" t="s">
        <v>1028</v>
      </c>
      <c r="BJ561" s="31">
        <v>46206.480937499997</v>
      </c>
      <c r="BW561" s="14">
        <v>46206</v>
      </c>
      <c r="BX561" t="s">
        <v>1028</v>
      </c>
      <c r="BY561" s="31">
        <v>46206.489687499998</v>
      </c>
      <c r="BZ561" s="14">
        <v>46206</v>
      </c>
      <c r="CA561" t="s">
        <v>944</v>
      </c>
      <c r="CB561" s="31">
        <v>46206.500520833331</v>
      </c>
      <c r="CF561" s="14">
        <v>46206</v>
      </c>
      <c r="CG561" t="s">
        <v>3584</v>
      </c>
      <c r="CH561" s="31">
        <v>46206.609942129631</v>
      </c>
      <c r="CM561" s="4">
        <f t="shared" si="36"/>
        <v>46205.597777777781</v>
      </c>
      <c r="CN561">
        <f t="shared" si="37"/>
        <v>1</v>
      </c>
      <c r="CO561" t="str">
        <f>VLOOKUP(A561,Sheet1!$A$2:$B$221,2,0)</f>
        <v>East Zone</v>
      </c>
    </row>
    <row r="562" spans="1:93" x14ac:dyDescent="0.35">
      <c r="A562" t="s">
        <v>5671</v>
      </c>
      <c r="B562">
        <v>323</v>
      </c>
      <c r="C562" t="s">
        <v>9332</v>
      </c>
      <c r="D562" t="s">
        <v>678</v>
      </c>
      <c r="E562" t="s">
        <v>97</v>
      </c>
      <c r="F562" t="s">
        <v>375</v>
      </c>
      <c r="G562" t="s">
        <v>135</v>
      </c>
      <c r="H562" t="s">
        <v>5699</v>
      </c>
      <c r="I562">
        <v>737023</v>
      </c>
      <c r="J562" t="s">
        <v>5687</v>
      </c>
      <c r="K562" t="s">
        <v>5688</v>
      </c>
      <c r="L562" t="s">
        <v>4622</v>
      </c>
      <c r="M562" t="s">
        <v>5700</v>
      </c>
      <c r="N562">
        <v>65000</v>
      </c>
      <c r="O562" t="s">
        <v>1358</v>
      </c>
      <c r="P562" t="s">
        <v>1359</v>
      </c>
      <c r="Q562" t="s">
        <v>5701</v>
      </c>
      <c r="R562">
        <v>2038962307</v>
      </c>
      <c r="S562" s="14">
        <v>46205</v>
      </c>
      <c r="T562" t="s">
        <v>5691</v>
      </c>
      <c r="U562" s="31">
        <v>46205.762291666666</v>
      </c>
      <c r="AK562" s="14">
        <v>46206</v>
      </c>
      <c r="AL562" t="s">
        <v>1096</v>
      </c>
      <c r="AM562" s="31">
        <v>46206.422442129631</v>
      </c>
      <c r="AQ562" s="31">
        <v>46206.422442129631</v>
      </c>
      <c r="AR562" s="14">
        <v>46206</v>
      </c>
      <c r="AS562" t="s">
        <v>1096</v>
      </c>
      <c r="AT562" t="s">
        <v>375</v>
      </c>
      <c r="AU562" t="s">
        <v>678</v>
      </c>
      <c r="AV562" s="14">
        <v>46206</v>
      </c>
      <c r="AW562" t="s">
        <v>2999</v>
      </c>
      <c r="AX562" s="31">
        <v>46206.453912037039</v>
      </c>
      <c r="AY562" s="14">
        <v>46206</v>
      </c>
      <c r="AZ562" t="s">
        <v>933</v>
      </c>
      <c r="BA562" s="31">
        <v>46206.463946759257</v>
      </c>
      <c r="BB562" s="14">
        <v>46206</v>
      </c>
      <c r="BC562" t="s">
        <v>4757</v>
      </c>
      <c r="BD562" s="31">
        <v>46206.529918981483</v>
      </c>
      <c r="BE562" s="14">
        <v>46206</v>
      </c>
      <c r="BF562" t="s">
        <v>1028</v>
      </c>
      <c r="BG562" s="31">
        <v>46206.600127314814</v>
      </c>
      <c r="BH562" s="14">
        <v>46206</v>
      </c>
      <c r="BI562" t="s">
        <v>1028</v>
      </c>
      <c r="BJ562" s="31">
        <v>46206.601111111115</v>
      </c>
      <c r="BW562" s="14">
        <v>46206</v>
      </c>
      <c r="BX562" t="s">
        <v>1028</v>
      </c>
      <c r="BY562" s="31">
        <v>46206.620208333334</v>
      </c>
      <c r="BZ562" s="14">
        <v>46206</v>
      </c>
      <c r="CA562" t="s">
        <v>944</v>
      </c>
      <c r="CB562" s="31">
        <v>46206.635729166665</v>
      </c>
      <c r="CF562" s="14">
        <v>46206</v>
      </c>
      <c r="CG562" t="s">
        <v>2999</v>
      </c>
      <c r="CH562" s="31">
        <v>46206.675752314812</v>
      </c>
      <c r="CM562" s="4">
        <f t="shared" si="36"/>
        <v>46205.762291666666</v>
      </c>
      <c r="CN562">
        <f t="shared" si="37"/>
        <v>1</v>
      </c>
      <c r="CO562" t="str">
        <f>VLOOKUP(A562,Sheet1!$A$2:$B$221,2,0)</f>
        <v>East Zone</v>
      </c>
    </row>
    <row r="563" spans="1:93" x14ac:dyDescent="0.35">
      <c r="A563" t="s">
        <v>5702</v>
      </c>
      <c r="B563">
        <v>330</v>
      </c>
      <c r="C563" t="s">
        <v>9332</v>
      </c>
      <c r="D563" t="s">
        <v>678</v>
      </c>
      <c r="E563" t="s">
        <v>376</v>
      </c>
      <c r="F563" t="s">
        <v>377</v>
      </c>
      <c r="G563" t="s">
        <v>352</v>
      </c>
      <c r="H563" t="s">
        <v>5703</v>
      </c>
      <c r="I563">
        <v>118978</v>
      </c>
      <c r="J563" t="s">
        <v>3780</v>
      </c>
      <c r="K563" t="s">
        <v>3781</v>
      </c>
      <c r="L563" t="s">
        <v>4622</v>
      </c>
      <c r="M563" t="s">
        <v>5704</v>
      </c>
      <c r="N563">
        <v>77000</v>
      </c>
      <c r="O563" t="s">
        <v>1025</v>
      </c>
      <c r="P563" t="s">
        <v>1026</v>
      </c>
      <c r="Q563" t="s">
        <v>5705</v>
      </c>
      <c r="R563">
        <v>7620828543</v>
      </c>
      <c r="S563" s="14">
        <v>46206</v>
      </c>
      <c r="T563" t="s">
        <v>5706</v>
      </c>
      <c r="U563" s="31">
        <v>46206.488680555558</v>
      </c>
      <c r="AK563" s="14">
        <v>46206</v>
      </c>
      <c r="AL563" t="s">
        <v>2401</v>
      </c>
      <c r="AM563" s="31">
        <v>46206.514236111114</v>
      </c>
      <c r="AQ563" s="31">
        <v>46206.514236111114</v>
      </c>
      <c r="AR563" s="14">
        <v>46206</v>
      </c>
      <c r="AS563" t="s">
        <v>2401</v>
      </c>
      <c r="AT563" t="s">
        <v>377</v>
      </c>
      <c r="AU563" t="s">
        <v>678</v>
      </c>
      <c r="AV563" s="14">
        <v>46206</v>
      </c>
      <c r="AW563" t="s">
        <v>2401</v>
      </c>
      <c r="AX563" s="31">
        <v>46206.514722222222</v>
      </c>
      <c r="AY563" s="14">
        <v>46206</v>
      </c>
      <c r="AZ563" t="s">
        <v>933</v>
      </c>
      <c r="BA563" s="31">
        <v>46206.521944444445</v>
      </c>
      <c r="BB563" s="14">
        <v>46206</v>
      </c>
      <c r="BC563" t="s">
        <v>4757</v>
      </c>
      <c r="BD563" s="31">
        <v>46206.593310185184</v>
      </c>
      <c r="BE563" s="14">
        <v>46206</v>
      </c>
      <c r="BF563" t="s">
        <v>942</v>
      </c>
      <c r="BG563" s="31">
        <v>46206.652962962966</v>
      </c>
      <c r="BH563" s="14">
        <v>46206</v>
      </c>
      <c r="BI563" t="s">
        <v>942</v>
      </c>
      <c r="BJ563" s="31">
        <v>46206.65357638889</v>
      </c>
      <c r="BW563" s="14">
        <v>46206</v>
      </c>
      <c r="BX563" t="s">
        <v>942</v>
      </c>
      <c r="BY563" s="31">
        <v>46206.663252314815</v>
      </c>
      <c r="BZ563" s="14">
        <v>46206</v>
      </c>
      <c r="CA563" t="s">
        <v>944</v>
      </c>
      <c r="CB563" s="31">
        <v>46206.668981481482</v>
      </c>
      <c r="CF563" s="14">
        <v>46206</v>
      </c>
      <c r="CG563" t="s">
        <v>1101</v>
      </c>
      <c r="CH563" s="31">
        <v>46206.776331018518</v>
      </c>
      <c r="CM563" s="4">
        <f t="shared" si="36"/>
        <v>46206.488680555558</v>
      </c>
      <c r="CN563">
        <f t="shared" si="37"/>
        <v>0</v>
      </c>
      <c r="CO563" t="str">
        <f>VLOOKUP(A563,Sheet1!$A$2:$B$221,2,0)</f>
        <v>East Zone</v>
      </c>
    </row>
    <row r="564" spans="1:93" x14ac:dyDescent="0.35">
      <c r="A564" t="s">
        <v>5702</v>
      </c>
      <c r="B564">
        <v>330</v>
      </c>
      <c r="C564" t="s">
        <v>9332</v>
      </c>
      <c r="D564" t="s">
        <v>678</v>
      </c>
      <c r="E564" t="s">
        <v>376</v>
      </c>
      <c r="F564" t="s">
        <v>377</v>
      </c>
      <c r="G564" t="s">
        <v>352</v>
      </c>
      <c r="H564" t="s">
        <v>5707</v>
      </c>
      <c r="I564">
        <v>126971</v>
      </c>
      <c r="J564" t="s">
        <v>1099</v>
      </c>
      <c r="K564" t="s">
        <v>1100</v>
      </c>
      <c r="L564" t="s">
        <v>4622</v>
      </c>
      <c r="M564" t="s">
        <v>5708</v>
      </c>
      <c r="N564">
        <v>90000</v>
      </c>
      <c r="O564" t="s">
        <v>978</v>
      </c>
      <c r="P564" t="s">
        <v>979</v>
      </c>
      <c r="Q564" t="s">
        <v>5709</v>
      </c>
      <c r="R564">
        <v>9122159529</v>
      </c>
      <c r="S564" s="14">
        <v>46205</v>
      </c>
      <c r="T564" t="s">
        <v>5706</v>
      </c>
      <c r="U564" s="31">
        <v>46205.513090277775</v>
      </c>
      <c r="AK564" s="14">
        <v>46205</v>
      </c>
      <c r="AL564" t="s">
        <v>1101</v>
      </c>
      <c r="AM564" s="31">
        <v>46205.545752314814</v>
      </c>
      <c r="AQ564" s="31">
        <v>46205.545752314814</v>
      </c>
      <c r="AR564" s="14">
        <v>46205</v>
      </c>
      <c r="AS564" t="s">
        <v>1101</v>
      </c>
      <c r="AT564" t="s">
        <v>5710</v>
      </c>
      <c r="AU564" t="s">
        <v>677</v>
      </c>
      <c r="AV564" s="14">
        <v>46205</v>
      </c>
      <c r="AW564" t="s">
        <v>5706</v>
      </c>
      <c r="AX564" s="31">
        <v>46205.580543981479</v>
      </c>
      <c r="AY564" s="14">
        <v>46205</v>
      </c>
      <c r="AZ564" t="s">
        <v>933</v>
      </c>
      <c r="BA564" s="31">
        <v>46205.590381944443</v>
      </c>
      <c r="BB564" s="14">
        <v>46205</v>
      </c>
      <c r="BC564" t="s">
        <v>4657</v>
      </c>
      <c r="BD564" s="31">
        <v>46205.626261574071</v>
      </c>
      <c r="BE564" s="14">
        <v>46205</v>
      </c>
      <c r="BF564" t="s">
        <v>937</v>
      </c>
      <c r="BG564" s="31">
        <v>46205.67690972222</v>
      </c>
      <c r="BH564" s="14">
        <v>46205</v>
      </c>
      <c r="BI564" t="s">
        <v>937</v>
      </c>
      <c r="BJ564" s="31">
        <v>46205.678217592591</v>
      </c>
      <c r="BW564" s="14">
        <v>46205</v>
      </c>
      <c r="BX564" t="s">
        <v>937</v>
      </c>
      <c r="BY564" s="31">
        <v>46205.696851851855</v>
      </c>
      <c r="BZ564" s="14">
        <v>46205</v>
      </c>
      <c r="CA564" t="s">
        <v>957</v>
      </c>
      <c r="CB564" s="31">
        <v>46205.717245370368</v>
      </c>
      <c r="CF564" s="14">
        <v>46206</v>
      </c>
      <c r="CG564" t="s">
        <v>1101</v>
      </c>
      <c r="CH564" s="31">
        <v>46206.733888888892</v>
      </c>
      <c r="CM564" s="4">
        <f t="shared" si="36"/>
        <v>46205.513090277775</v>
      </c>
      <c r="CN564">
        <f t="shared" si="37"/>
        <v>0</v>
      </c>
      <c r="CO564" t="str">
        <f>VLOOKUP(A564,Sheet1!$A$2:$B$221,2,0)</f>
        <v>East Zone</v>
      </c>
    </row>
    <row r="565" spans="1:93" x14ac:dyDescent="0.35">
      <c r="A565" t="s">
        <v>5702</v>
      </c>
      <c r="B565">
        <v>330</v>
      </c>
      <c r="C565" t="s">
        <v>9332</v>
      </c>
      <c r="D565" t="s">
        <v>678</v>
      </c>
      <c r="E565" t="s">
        <v>376</v>
      </c>
      <c r="F565" t="s">
        <v>377</v>
      </c>
      <c r="G565" t="s">
        <v>352</v>
      </c>
      <c r="H565" t="s">
        <v>12125</v>
      </c>
      <c r="I565">
        <v>139725</v>
      </c>
      <c r="J565" t="s">
        <v>5721</v>
      </c>
      <c r="K565" t="s">
        <v>5722</v>
      </c>
      <c r="L565" t="s">
        <v>4622</v>
      </c>
      <c r="M565" t="s">
        <v>12126</v>
      </c>
      <c r="N565">
        <v>90000</v>
      </c>
      <c r="O565" t="s">
        <v>978</v>
      </c>
      <c r="P565" t="s">
        <v>979</v>
      </c>
      <c r="Q565" t="s">
        <v>12127</v>
      </c>
      <c r="R565">
        <v>5793552228</v>
      </c>
      <c r="S565" s="14">
        <v>46210</v>
      </c>
      <c r="T565" t="s">
        <v>5706</v>
      </c>
      <c r="U565" s="31">
        <v>46210.549432870372</v>
      </c>
      <c r="AK565" s="14">
        <v>46210</v>
      </c>
      <c r="AL565" t="s">
        <v>1101</v>
      </c>
      <c r="AM565" s="31">
        <v>46210.688333333332</v>
      </c>
      <c r="AQ565" s="31">
        <v>46210.688333333332</v>
      </c>
      <c r="AR565" s="14">
        <v>46210</v>
      </c>
      <c r="AS565" t="s">
        <v>1101</v>
      </c>
      <c r="AT565" t="s">
        <v>5710</v>
      </c>
      <c r="AU565" t="s">
        <v>677</v>
      </c>
      <c r="AV565" s="14">
        <v>46210</v>
      </c>
      <c r="AW565" t="s">
        <v>1101</v>
      </c>
      <c r="AX565" s="31">
        <v>46210.690138888887</v>
      </c>
      <c r="AY565" s="14">
        <v>46210</v>
      </c>
      <c r="AZ565" t="s">
        <v>933</v>
      </c>
      <c r="BA565" s="31">
        <v>46210.703900462962</v>
      </c>
      <c r="BB565" s="14">
        <v>46210</v>
      </c>
      <c r="BC565" t="s">
        <v>4701</v>
      </c>
      <c r="BD565" s="31">
        <v>46210.715219907404</v>
      </c>
      <c r="BE565" s="14">
        <v>46210</v>
      </c>
      <c r="BF565" t="s">
        <v>937</v>
      </c>
      <c r="BG565" s="31">
        <v>46210.772476851853</v>
      </c>
      <c r="BH565" s="14">
        <v>46210</v>
      </c>
      <c r="BI565" t="s">
        <v>937</v>
      </c>
      <c r="BJ565" s="31">
        <v>46210.773657407408</v>
      </c>
      <c r="BW565" s="14">
        <v>46210</v>
      </c>
      <c r="BX565" t="s">
        <v>937</v>
      </c>
      <c r="BY565" s="31">
        <v>46210.780601851853</v>
      </c>
      <c r="BZ565" s="14">
        <v>46210</v>
      </c>
      <c r="CA565" t="s">
        <v>944</v>
      </c>
      <c r="CB565" s="31">
        <v>46210.792210648149</v>
      </c>
      <c r="CM565" s="4">
        <f t="shared" si="36"/>
        <v>46210.549432870372</v>
      </c>
      <c r="CN565">
        <f t="shared" si="37"/>
        <v>0</v>
      </c>
      <c r="CO565" t="str">
        <f>VLOOKUP(A565,Sheet1!$A$2:$B$221,2,0)</f>
        <v>East Zone</v>
      </c>
    </row>
    <row r="566" spans="1:93" x14ac:dyDescent="0.35">
      <c r="A566" t="s">
        <v>5702</v>
      </c>
      <c r="B566">
        <v>330</v>
      </c>
      <c r="C566" t="s">
        <v>9332</v>
      </c>
      <c r="D566" t="s">
        <v>678</v>
      </c>
      <c r="E566" t="s">
        <v>376</v>
      </c>
      <c r="F566" t="s">
        <v>377</v>
      </c>
      <c r="G566" t="s">
        <v>352</v>
      </c>
      <c r="H566" t="s">
        <v>3976</v>
      </c>
      <c r="I566">
        <v>273376</v>
      </c>
      <c r="J566" t="s">
        <v>82</v>
      </c>
      <c r="K566" t="s">
        <v>3978</v>
      </c>
      <c r="L566" t="s">
        <v>4622</v>
      </c>
      <c r="M566" t="s">
        <v>5711</v>
      </c>
      <c r="N566">
        <v>73000</v>
      </c>
      <c r="O566" t="s">
        <v>3979</v>
      </c>
      <c r="P566" t="s">
        <v>3980</v>
      </c>
      <c r="Q566" t="s">
        <v>3977</v>
      </c>
      <c r="R566">
        <v>2743142958</v>
      </c>
      <c r="S566" s="14">
        <v>46204</v>
      </c>
      <c r="T566" t="s">
        <v>5712</v>
      </c>
      <c r="U566" s="31">
        <v>46204.66369212963</v>
      </c>
      <c r="AK566" s="14">
        <v>46204</v>
      </c>
      <c r="AL566" t="s">
        <v>1101</v>
      </c>
      <c r="AM566" s="31">
        <v>46204.737060185187</v>
      </c>
      <c r="AQ566" s="31">
        <v>46204.737060185187</v>
      </c>
      <c r="AR566" s="14">
        <v>46204</v>
      </c>
      <c r="AS566" t="s">
        <v>1101</v>
      </c>
      <c r="AT566" t="s">
        <v>5710</v>
      </c>
      <c r="AU566" t="s">
        <v>677</v>
      </c>
      <c r="AV566" s="14">
        <v>46205</v>
      </c>
      <c r="AW566" t="s">
        <v>1101</v>
      </c>
      <c r="AX566" s="31">
        <v>46205.344074074077</v>
      </c>
      <c r="AY566" s="14">
        <v>46205</v>
      </c>
      <c r="AZ566" t="s">
        <v>933</v>
      </c>
      <c r="BA566" s="31">
        <v>46205.395729166667</v>
      </c>
      <c r="BB566" s="14">
        <v>46205</v>
      </c>
      <c r="BC566" t="s">
        <v>4669</v>
      </c>
      <c r="BD566" s="31">
        <v>46205.444988425923</v>
      </c>
      <c r="BE566" s="14">
        <v>46205</v>
      </c>
      <c r="BF566" t="s">
        <v>972</v>
      </c>
      <c r="BG566" s="31">
        <v>46205.463576388887</v>
      </c>
      <c r="BH566" s="14">
        <v>46205</v>
      </c>
      <c r="BI566" t="s">
        <v>937</v>
      </c>
      <c r="BJ566" s="31">
        <v>46205.698194444441</v>
      </c>
      <c r="BK566" s="14">
        <v>46205</v>
      </c>
      <c r="BL566" t="s">
        <v>972</v>
      </c>
      <c r="BM566" s="31">
        <v>46205.469305555554</v>
      </c>
      <c r="BW566" s="14">
        <v>46205</v>
      </c>
      <c r="BX566" t="s">
        <v>937</v>
      </c>
      <c r="BY566" s="31">
        <v>46205.715277777781</v>
      </c>
      <c r="BZ566" s="14">
        <v>46205</v>
      </c>
      <c r="CA566" t="s">
        <v>957</v>
      </c>
      <c r="CB566" s="31">
        <v>46205.724050925928</v>
      </c>
      <c r="CF566" s="14">
        <v>46205</v>
      </c>
      <c r="CG566" t="s">
        <v>1101</v>
      </c>
      <c r="CH566" s="31">
        <v>46205.779143518521</v>
      </c>
      <c r="CM566" s="4">
        <f t="shared" si="36"/>
        <v>46204.66369212963</v>
      </c>
      <c r="CN566">
        <f t="shared" si="37"/>
        <v>0</v>
      </c>
      <c r="CO566" t="str">
        <f>VLOOKUP(A566,Sheet1!$A$2:$B$221,2,0)</f>
        <v>East Zone</v>
      </c>
    </row>
    <row r="567" spans="1:93" x14ac:dyDescent="0.35">
      <c r="A567" t="s">
        <v>5702</v>
      </c>
      <c r="B567">
        <v>330</v>
      </c>
      <c r="C567" t="s">
        <v>9332</v>
      </c>
      <c r="D567" t="s">
        <v>678</v>
      </c>
      <c r="E567" t="s">
        <v>376</v>
      </c>
      <c r="F567" t="s">
        <v>377</v>
      </c>
      <c r="G567" t="s">
        <v>352</v>
      </c>
      <c r="H567" t="s">
        <v>1754</v>
      </c>
      <c r="I567">
        <v>294736</v>
      </c>
      <c r="J567" t="s">
        <v>1099</v>
      </c>
      <c r="K567" t="s">
        <v>1100</v>
      </c>
      <c r="L567" t="s">
        <v>4622</v>
      </c>
      <c r="M567" t="s">
        <v>5713</v>
      </c>
      <c r="N567">
        <v>77000</v>
      </c>
      <c r="O567" t="s">
        <v>1025</v>
      </c>
      <c r="P567" t="s">
        <v>1026</v>
      </c>
      <c r="Q567" t="s">
        <v>4211</v>
      </c>
      <c r="R567">
        <v>5528494950</v>
      </c>
      <c r="S567" s="14">
        <v>46205</v>
      </c>
      <c r="T567" t="s">
        <v>5706</v>
      </c>
      <c r="U567" s="31">
        <v>46205.578622685185</v>
      </c>
      <c r="AK567" s="14">
        <v>46205</v>
      </c>
      <c r="AL567" t="s">
        <v>1101</v>
      </c>
      <c r="AM567" s="31">
        <v>46205.602766203701</v>
      </c>
      <c r="AQ567" s="31">
        <v>46205.602766203701</v>
      </c>
      <c r="AR567" s="14">
        <v>46205</v>
      </c>
      <c r="AS567" t="s">
        <v>1101</v>
      </c>
      <c r="AT567" t="s">
        <v>5710</v>
      </c>
      <c r="AU567" t="s">
        <v>677</v>
      </c>
      <c r="AV567" s="14">
        <v>46205</v>
      </c>
      <c r="AW567" t="s">
        <v>5706</v>
      </c>
      <c r="AX567" s="31">
        <v>46205.626064814816</v>
      </c>
      <c r="AY567" s="14">
        <v>46205</v>
      </c>
      <c r="AZ567" t="s">
        <v>933</v>
      </c>
      <c r="BA567" s="31">
        <v>46205.644537037035</v>
      </c>
      <c r="BB567" s="14">
        <v>46205</v>
      </c>
      <c r="BC567" t="s">
        <v>4628</v>
      </c>
      <c r="BD567" s="31">
        <v>46205.655925925923</v>
      </c>
      <c r="BE567" s="14">
        <v>46205</v>
      </c>
      <c r="BF567" t="s">
        <v>942</v>
      </c>
      <c r="BG567" s="31">
        <v>46205.676770833335</v>
      </c>
      <c r="BH567" s="14">
        <v>46205</v>
      </c>
      <c r="BI567" t="s">
        <v>942</v>
      </c>
      <c r="BJ567" s="31">
        <v>46205.677534722221</v>
      </c>
      <c r="BW567" s="14">
        <v>46205</v>
      </c>
      <c r="BX567" t="s">
        <v>942</v>
      </c>
      <c r="BY567" s="31">
        <v>46205.698113425926</v>
      </c>
      <c r="BZ567" s="14">
        <v>46205</v>
      </c>
      <c r="CA567" t="s">
        <v>957</v>
      </c>
      <c r="CB567" s="31">
        <v>46205.715729166666</v>
      </c>
      <c r="CF567" s="14">
        <v>46206</v>
      </c>
      <c r="CG567" t="s">
        <v>1101</v>
      </c>
      <c r="CH567" s="31">
        <v>46206.712638888886</v>
      </c>
      <c r="CM567" s="4">
        <f t="shared" si="36"/>
        <v>46205.578622685185</v>
      </c>
      <c r="CN567">
        <f t="shared" si="37"/>
        <v>0</v>
      </c>
      <c r="CO567" t="str">
        <f>VLOOKUP(A567,Sheet1!$A$2:$B$221,2,0)</f>
        <v>East Zone</v>
      </c>
    </row>
    <row r="568" spans="1:93" x14ac:dyDescent="0.35">
      <c r="A568" t="s">
        <v>5702</v>
      </c>
      <c r="B568">
        <v>330</v>
      </c>
      <c r="C568" t="s">
        <v>9332</v>
      </c>
      <c r="D568" t="s">
        <v>678</v>
      </c>
      <c r="E568" t="s">
        <v>376</v>
      </c>
      <c r="F568" t="s">
        <v>377</v>
      </c>
      <c r="G568" t="s">
        <v>352</v>
      </c>
      <c r="H568" t="s">
        <v>10201</v>
      </c>
      <c r="I568">
        <v>343129</v>
      </c>
      <c r="J568" t="s">
        <v>3780</v>
      </c>
      <c r="K568" t="s">
        <v>3781</v>
      </c>
      <c r="L568" t="s">
        <v>4622</v>
      </c>
      <c r="M568" t="s">
        <v>10202</v>
      </c>
      <c r="N568">
        <v>90000</v>
      </c>
      <c r="O568" t="s">
        <v>978</v>
      </c>
      <c r="P568" t="s">
        <v>979</v>
      </c>
      <c r="Q568" t="s">
        <v>5709</v>
      </c>
      <c r="R568">
        <v>2269681715</v>
      </c>
      <c r="S568" s="14">
        <v>46209</v>
      </c>
      <c r="T568" t="s">
        <v>10203</v>
      </c>
      <c r="U568" s="31">
        <v>46209.589525462965</v>
      </c>
      <c r="AK568" s="14">
        <v>46209</v>
      </c>
      <c r="AL568" t="s">
        <v>2401</v>
      </c>
      <c r="AM568" s="31">
        <v>46209.721030092594</v>
      </c>
      <c r="AQ568" s="31">
        <v>46209.721030092594</v>
      </c>
      <c r="AR568" s="14">
        <v>46209</v>
      </c>
      <c r="AS568" t="s">
        <v>2401</v>
      </c>
      <c r="AT568" t="s">
        <v>377</v>
      </c>
      <c r="AU568" t="s">
        <v>678</v>
      </c>
      <c r="AV568" s="14">
        <v>46209</v>
      </c>
      <c r="AW568" t="s">
        <v>2401</v>
      </c>
      <c r="AX568" s="31">
        <v>46209.775902777779</v>
      </c>
      <c r="AY568" s="14">
        <v>46210</v>
      </c>
      <c r="AZ568" t="s">
        <v>933</v>
      </c>
      <c r="BA568" s="31">
        <v>46210.37972222222</v>
      </c>
      <c r="BB568" s="14">
        <v>46210</v>
      </c>
      <c r="BC568" t="s">
        <v>4669</v>
      </c>
      <c r="BD568" s="31">
        <v>46210.440474537034</v>
      </c>
      <c r="BE568" s="14">
        <v>46210</v>
      </c>
      <c r="BF568" t="s">
        <v>937</v>
      </c>
      <c r="BG568" s="31">
        <v>46210.477662037039</v>
      </c>
      <c r="BH568" s="14">
        <v>46210</v>
      </c>
      <c r="BI568" t="s">
        <v>937</v>
      </c>
      <c r="BJ568" s="31">
        <v>46210.479016203702</v>
      </c>
      <c r="BW568" s="14">
        <v>46210</v>
      </c>
      <c r="BX568" t="s">
        <v>937</v>
      </c>
      <c r="BY568" s="31">
        <v>46210.487766203703</v>
      </c>
      <c r="BZ568" s="14">
        <v>46210</v>
      </c>
      <c r="CA568" t="s">
        <v>957</v>
      </c>
      <c r="CB568" s="31">
        <v>46210.535937499997</v>
      </c>
      <c r="CF568" s="14">
        <v>46210</v>
      </c>
      <c r="CG568" t="s">
        <v>1101</v>
      </c>
      <c r="CH568" s="31">
        <v>46210.755219907405</v>
      </c>
      <c r="CM568" s="4">
        <f t="shared" si="36"/>
        <v>46209.589525462965</v>
      </c>
      <c r="CN568">
        <f t="shared" si="37"/>
        <v>0</v>
      </c>
      <c r="CO568" t="str">
        <f>VLOOKUP(A568,Sheet1!$A$2:$B$221,2,0)</f>
        <v>East Zone</v>
      </c>
    </row>
    <row r="569" spans="1:93" x14ac:dyDescent="0.35">
      <c r="A569" t="s">
        <v>5702</v>
      </c>
      <c r="B569">
        <v>330</v>
      </c>
      <c r="C569" t="s">
        <v>9332</v>
      </c>
      <c r="D569" t="s">
        <v>678</v>
      </c>
      <c r="E569" t="s">
        <v>376</v>
      </c>
      <c r="F569" t="s">
        <v>377</v>
      </c>
      <c r="G569" t="s">
        <v>352</v>
      </c>
      <c r="H569" t="s">
        <v>5714</v>
      </c>
      <c r="I569">
        <v>343478</v>
      </c>
      <c r="J569" t="s">
        <v>5715</v>
      </c>
      <c r="K569" t="s">
        <v>5716</v>
      </c>
      <c r="L569" t="s">
        <v>4622</v>
      </c>
      <c r="M569" t="s">
        <v>5717</v>
      </c>
      <c r="N569">
        <v>45000</v>
      </c>
      <c r="O569" t="s">
        <v>4598</v>
      </c>
      <c r="P569" t="s">
        <v>4599</v>
      </c>
      <c r="Q569" t="s">
        <v>5718</v>
      </c>
      <c r="R569">
        <v>7682871143</v>
      </c>
      <c r="S569" s="14">
        <v>46205</v>
      </c>
      <c r="T569" t="s">
        <v>5719</v>
      </c>
      <c r="U569" s="31">
        <v>46205.691967592589</v>
      </c>
      <c r="AK569" s="14">
        <v>46205</v>
      </c>
      <c r="AL569" t="s">
        <v>2401</v>
      </c>
      <c r="AM569" s="31">
        <v>46205.717685185184</v>
      </c>
      <c r="AQ569" s="31">
        <v>46205.717685185184</v>
      </c>
      <c r="AR569" s="14">
        <v>46205</v>
      </c>
      <c r="AS569" t="s">
        <v>2401</v>
      </c>
      <c r="AT569" t="s">
        <v>377</v>
      </c>
      <c r="AU569" t="s">
        <v>678</v>
      </c>
      <c r="AV569" s="14">
        <v>46205</v>
      </c>
      <c r="AW569" t="s">
        <v>2401</v>
      </c>
      <c r="AX569" s="31">
        <v>46205.7184837963</v>
      </c>
      <c r="AY569" s="14">
        <v>46205</v>
      </c>
      <c r="AZ569" t="s">
        <v>933</v>
      </c>
      <c r="BA569" s="31">
        <v>46205.722754629627</v>
      </c>
      <c r="BB569" s="14">
        <v>46205</v>
      </c>
      <c r="BC569" t="s">
        <v>4643</v>
      </c>
      <c r="BD569" s="31">
        <v>46205.733449074076</v>
      </c>
      <c r="BE569" s="14">
        <v>46205</v>
      </c>
      <c r="BF569" t="s">
        <v>955</v>
      </c>
      <c r="BG569" s="31">
        <v>46205.793333333335</v>
      </c>
      <c r="BH569" s="14">
        <v>46205</v>
      </c>
      <c r="BI569" t="s">
        <v>955</v>
      </c>
      <c r="BJ569" s="31">
        <v>46205.79420138889</v>
      </c>
      <c r="BW569" s="14">
        <v>46205</v>
      </c>
      <c r="BX569" t="s">
        <v>955</v>
      </c>
      <c r="BY569" s="31">
        <v>46205.79892361111</v>
      </c>
      <c r="BZ569" s="14">
        <v>46205</v>
      </c>
      <c r="CA569" t="s">
        <v>938</v>
      </c>
      <c r="CB569" s="31">
        <v>46205.807314814818</v>
      </c>
      <c r="CF569" s="14">
        <v>46206</v>
      </c>
      <c r="CG569" t="s">
        <v>1101</v>
      </c>
      <c r="CH569" s="31">
        <v>46206.761446759258</v>
      </c>
      <c r="CM569" s="4">
        <f t="shared" si="36"/>
        <v>46205.691967592589</v>
      </c>
      <c r="CN569">
        <f t="shared" si="37"/>
        <v>0</v>
      </c>
      <c r="CO569" t="str">
        <f>VLOOKUP(A569,Sheet1!$A$2:$B$221,2,0)</f>
        <v>East Zone</v>
      </c>
    </row>
    <row r="570" spans="1:93" x14ac:dyDescent="0.35">
      <c r="A570" t="s">
        <v>5702</v>
      </c>
      <c r="B570">
        <v>330</v>
      </c>
      <c r="C570" t="s">
        <v>9332</v>
      </c>
      <c r="D570" t="s">
        <v>678</v>
      </c>
      <c r="E570" t="s">
        <v>376</v>
      </c>
      <c r="F570" t="s">
        <v>377</v>
      </c>
      <c r="G570" t="s">
        <v>352</v>
      </c>
      <c r="H570" t="s">
        <v>5720</v>
      </c>
      <c r="I570">
        <v>473717</v>
      </c>
      <c r="J570" t="s">
        <v>5721</v>
      </c>
      <c r="K570" t="s">
        <v>5722</v>
      </c>
      <c r="L570" t="s">
        <v>4622</v>
      </c>
      <c r="M570" t="s">
        <v>5723</v>
      </c>
      <c r="N570">
        <v>45000</v>
      </c>
      <c r="O570" t="s">
        <v>4598</v>
      </c>
      <c r="P570" t="s">
        <v>4599</v>
      </c>
      <c r="Q570" t="s">
        <v>1191</v>
      </c>
      <c r="R570">
        <v>2737712448</v>
      </c>
      <c r="S570" s="14">
        <v>46206</v>
      </c>
      <c r="T570" t="s">
        <v>5706</v>
      </c>
      <c r="U570" s="31">
        <v>46206.682384259257</v>
      </c>
      <c r="AK570" s="14">
        <v>46206</v>
      </c>
      <c r="AL570" t="s">
        <v>2401</v>
      </c>
      <c r="AM570" s="31">
        <v>46206.783414351848</v>
      </c>
      <c r="AQ570" s="31">
        <v>46206.783414351848</v>
      </c>
      <c r="AR570" s="14">
        <v>46206</v>
      </c>
      <c r="AS570" t="s">
        <v>2401</v>
      </c>
      <c r="AT570" t="s">
        <v>377</v>
      </c>
      <c r="AU570" t="s">
        <v>678</v>
      </c>
      <c r="AV570" s="14">
        <v>46206</v>
      </c>
      <c r="AW570" t="s">
        <v>5724</v>
      </c>
      <c r="AX570" s="31">
        <v>46206.785740740743</v>
      </c>
      <c r="AY570" s="14">
        <v>46209</v>
      </c>
      <c r="AZ570" t="s">
        <v>933</v>
      </c>
      <c r="BA570" s="31">
        <v>46209.387233796297</v>
      </c>
      <c r="BB570" s="14">
        <v>46209</v>
      </c>
      <c r="BC570" t="s">
        <v>4643</v>
      </c>
      <c r="BD570" s="31">
        <v>46209.630682870367</v>
      </c>
      <c r="BE570" s="14">
        <v>46209</v>
      </c>
      <c r="BF570" t="s">
        <v>937</v>
      </c>
      <c r="BG570" s="31">
        <v>46209.659282407411</v>
      </c>
      <c r="BH570" s="14">
        <v>46210</v>
      </c>
      <c r="BI570" t="s">
        <v>937</v>
      </c>
      <c r="BJ570" s="31">
        <v>46210.837453703702</v>
      </c>
      <c r="BK570" s="14">
        <v>46209</v>
      </c>
      <c r="BL570" t="s">
        <v>937</v>
      </c>
      <c r="BM570" s="31">
        <v>46209.659918981481</v>
      </c>
      <c r="BW570" s="14">
        <v>46210</v>
      </c>
      <c r="BX570" t="s">
        <v>937</v>
      </c>
      <c r="BY570" s="31">
        <v>46210.845636574071</v>
      </c>
      <c r="BZ570" s="14">
        <v>46210</v>
      </c>
      <c r="CA570" t="s">
        <v>944</v>
      </c>
      <c r="CB570" s="31">
        <v>46210.854513888888</v>
      </c>
      <c r="CM570" s="4">
        <f t="shared" si="36"/>
        <v>46206.682384259257</v>
      </c>
      <c r="CN570">
        <f t="shared" si="37"/>
        <v>0</v>
      </c>
      <c r="CO570" t="str">
        <f>VLOOKUP(A570,Sheet1!$A$2:$B$221,2,0)</f>
        <v>East Zone</v>
      </c>
    </row>
    <row r="571" spans="1:93" x14ac:dyDescent="0.35">
      <c r="A571" t="s">
        <v>5702</v>
      </c>
      <c r="B571">
        <v>330</v>
      </c>
      <c r="C571" t="s">
        <v>9332</v>
      </c>
      <c r="D571" t="s">
        <v>678</v>
      </c>
      <c r="E571" t="s">
        <v>376</v>
      </c>
      <c r="F571" t="s">
        <v>377</v>
      </c>
      <c r="G571" t="s">
        <v>352</v>
      </c>
      <c r="H571" t="s">
        <v>3779</v>
      </c>
      <c r="I571">
        <v>539517</v>
      </c>
      <c r="J571" t="s">
        <v>3780</v>
      </c>
      <c r="K571" t="s">
        <v>3781</v>
      </c>
      <c r="L571" t="s">
        <v>4622</v>
      </c>
      <c r="M571" t="s">
        <v>5725</v>
      </c>
      <c r="N571">
        <v>77000</v>
      </c>
      <c r="O571" t="s">
        <v>1025</v>
      </c>
      <c r="P571" t="s">
        <v>1026</v>
      </c>
      <c r="Q571" t="s">
        <v>1102</v>
      </c>
      <c r="R571">
        <v>2091715366</v>
      </c>
      <c r="S571" s="14">
        <v>46204</v>
      </c>
      <c r="T571" t="s">
        <v>5706</v>
      </c>
      <c r="U571" s="31">
        <v>46204.49015046296</v>
      </c>
      <c r="AK571" s="14">
        <v>46204</v>
      </c>
      <c r="AL571" t="s">
        <v>1101</v>
      </c>
      <c r="AM571" s="31">
        <v>46204.583587962959</v>
      </c>
      <c r="AQ571" s="31">
        <v>46204.583587962959</v>
      </c>
      <c r="AR571" s="14">
        <v>46204</v>
      </c>
      <c r="AS571" t="s">
        <v>1101</v>
      </c>
      <c r="AT571" t="s">
        <v>5710</v>
      </c>
      <c r="AU571" t="s">
        <v>677</v>
      </c>
      <c r="AV571" s="14">
        <v>46204</v>
      </c>
      <c r="AW571" t="s">
        <v>1101</v>
      </c>
      <c r="AX571" s="31">
        <v>46204.585185185184</v>
      </c>
      <c r="AY571" s="14">
        <v>46204</v>
      </c>
      <c r="AZ571" t="s">
        <v>933</v>
      </c>
      <c r="BA571" s="31">
        <v>46204.587604166663</v>
      </c>
      <c r="BB571" s="14">
        <v>46204</v>
      </c>
      <c r="BC571" t="s">
        <v>4684</v>
      </c>
      <c r="BD571" s="31">
        <v>46204.610868055555</v>
      </c>
      <c r="BE571" s="14">
        <v>46204</v>
      </c>
      <c r="BF571" t="s">
        <v>942</v>
      </c>
      <c r="BG571" s="31">
        <v>46204.651585648149</v>
      </c>
      <c r="BH571" s="14">
        <v>46204</v>
      </c>
      <c r="BI571" t="s">
        <v>942</v>
      </c>
      <c r="BJ571" s="31">
        <v>46204.659270833334</v>
      </c>
      <c r="BW571" s="14">
        <v>46204</v>
      </c>
      <c r="BX571" t="s">
        <v>942</v>
      </c>
      <c r="BY571" s="31">
        <v>46204.684108796297</v>
      </c>
      <c r="BZ571" s="14">
        <v>46204</v>
      </c>
      <c r="CA571" t="s">
        <v>944</v>
      </c>
      <c r="CB571" s="31">
        <v>46204.698252314818</v>
      </c>
      <c r="CF571" s="14">
        <v>46205</v>
      </c>
      <c r="CG571" t="s">
        <v>1101</v>
      </c>
      <c r="CH571" s="31">
        <v>46205.396493055552</v>
      </c>
      <c r="CM571" s="4">
        <f t="shared" si="36"/>
        <v>46204.49015046296</v>
      </c>
      <c r="CN571">
        <f t="shared" si="37"/>
        <v>0</v>
      </c>
      <c r="CO571" t="str">
        <f>VLOOKUP(A571,Sheet1!$A$2:$B$221,2,0)</f>
        <v>East Zone</v>
      </c>
    </row>
    <row r="572" spans="1:93" x14ac:dyDescent="0.35">
      <c r="A572" t="s">
        <v>5702</v>
      </c>
      <c r="B572">
        <v>330</v>
      </c>
      <c r="C572" t="s">
        <v>9332</v>
      </c>
      <c r="D572" t="s">
        <v>678</v>
      </c>
      <c r="E572" t="s">
        <v>376</v>
      </c>
      <c r="F572" t="s">
        <v>377</v>
      </c>
      <c r="G572" t="s">
        <v>352</v>
      </c>
      <c r="H572" t="s">
        <v>12128</v>
      </c>
      <c r="I572">
        <v>659323</v>
      </c>
      <c r="J572" t="s">
        <v>5715</v>
      </c>
      <c r="K572" t="s">
        <v>5716</v>
      </c>
      <c r="L572" t="s">
        <v>4622</v>
      </c>
      <c r="M572" t="s">
        <v>12129</v>
      </c>
      <c r="N572">
        <v>77000</v>
      </c>
      <c r="O572" t="s">
        <v>1025</v>
      </c>
      <c r="P572" t="s">
        <v>1026</v>
      </c>
      <c r="Q572" t="s">
        <v>12130</v>
      </c>
      <c r="R572">
        <v>9627429923</v>
      </c>
      <c r="S572" s="14">
        <v>46210</v>
      </c>
      <c r="T572" t="s">
        <v>5719</v>
      </c>
      <c r="U572" s="31">
        <v>46210.567094907405</v>
      </c>
      <c r="AK572" s="14">
        <v>46210</v>
      </c>
      <c r="AL572" t="s">
        <v>1101</v>
      </c>
      <c r="AM572" s="31">
        <v>46210.633321759262</v>
      </c>
      <c r="AQ572" s="31">
        <v>46210.633321759262</v>
      </c>
      <c r="AR572" s="14">
        <v>46210</v>
      </c>
      <c r="AS572" t="s">
        <v>1101</v>
      </c>
      <c r="AT572" t="s">
        <v>5710</v>
      </c>
      <c r="AU572" t="s">
        <v>677</v>
      </c>
      <c r="AV572" s="14">
        <v>46210</v>
      </c>
      <c r="AW572" t="s">
        <v>1101</v>
      </c>
      <c r="AX572" s="31">
        <v>46210.633784722224</v>
      </c>
      <c r="AY572" s="14">
        <v>46210</v>
      </c>
      <c r="AZ572" t="s">
        <v>933</v>
      </c>
      <c r="BA572" s="31">
        <v>46210.636365740742</v>
      </c>
      <c r="BB572" s="14">
        <v>46210</v>
      </c>
      <c r="BC572" t="s">
        <v>4684</v>
      </c>
      <c r="BD572" s="31">
        <v>46210.727222222224</v>
      </c>
      <c r="BE572" s="14">
        <v>46210</v>
      </c>
      <c r="BF572" t="s">
        <v>972</v>
      </c>
      <c r="BG572" s="31">
        <v>46210.821215277778</v>
      </c>
      <c r="BH572" s="14">
        <v>46210</v>
      </c>
      <c r="BI572" t="s">
        <v>972</v>
      </c>
      <c r="BJ572" s="31">
        <v>46210.823923611111</v>
      </c>
      <c r="BW572" s="14">
        <v>46210</v>
      </c>
      <c r="BX572" t="s">
        <v>972</v>
      </c>
      <c r="BY572" s="31">
        <v>46210.829756944448</v>
      </c>
      <c r="BZ572" s="14">
        <v>46210</v>
      </c>
      <c r="CA572" t="s">
        <v>944</v>
      </c>
      <c r="CB572" s="31">
        <v>46210.85261574074</v>
      </c>
      <c r="CM572" s="4">
        <f t="shared" si="36"/>
        <v>46210.567094907405</v>
      </c>
      <c r="CN572">
        <f t="shared" si="37"/>
        <v>0</v>
      </c>
      <c r="CO572" t="str">
        <f>VLOOKUP(A572,Sheet1!$A$2:$B$221,2,0)</f>
        <v>East Zone</v>
      </c>
    </row>
    <row r="573" spans="1:93" x14ac:dyDescent="0.35">
      <c r="A573" t="s">
        <v>5702</v>
      </c>
      <c r="B573">
        <v>330</v>
      </c>
      <c r="C573" t="s">
        <v>9332</v>
      </c>
      <c r="D573" t="s">
        <v>678</v>
      </c>
      <c r="E573" t="s">
        <v>376</v>
      </c>
      <c r="F573" t="s">
        <v>377</v>
      </c>
      <c r="G573" t="s">
        <v>352</v>
      </c>
      <c r="H573" t="s">
        <v>10204</v>
      </c>
      <c r="I573">
        <v>739297</v>
      </c>
      <c r="J573" t="s">
        <v>1021</v>
      </c>
      <c r="K573" t="s">
        <v>5727</v>
      </c>
      <c r="L573" t="s">
        <v>4622</v>
      </c>
      <c r="M573" t="s">
        <v>10205</v>
      </c>
      <c r="N573">
        <v>45000</v>
      </c>
      <c r="O573" t="s">
        <v>10076</v>
      </c>
      <c r="P573" t="s">
        <v>10077</v>
      </c>
      <c r="Q573" t="s">
        <v>10012</v>
      </c>
      <c r="R573">
        <v>1096055340</v>
      </c>
      <c r="S573" s="14">
        <v>46209</v>
      </c>
      <c r="T573" t="s">
        <v>1101</v>
      </c>
      <c r="U573" s="31">
        <v>46209.504999999997</v>
      </c>
      <c r="AK573" s="14">
        <v>46209</v>
      </c>
      <c r="AL573" t="s">
        <v>2401</v>
      </c>
      <c r="AM573" s="31">
        <v>46209.587847222225</v>
      </c>
      <c r="AQ573" s="31">
        <v>46209.587847222225</v>
      </c>
      <c r="AR573" s="14">
        <v>46209</v>
      </c>
      <c r="AS573" t="s">
        <v>2401</v>
      </c>
      <c r="AT573" t="s">
        <v>377</v>
      </c>
      <c r="AU573" t="s">
        <v>678</v>
      </c>
      <c r="AV573" s="14">
        <v>46209</v>
      </c>
      <c r="AW573" t="s">
        <v>2401</v>
      </c>
      <c r="AX573" s="31">
        <v>46209.590694444443</v>
      </c>
      <c r="AY573" s="14">
        <v>46209</v>
      </c>
      <c r="AZ573" t="s">
        <v>933</v>
      </c>
      <c r="BA573" s="31">
        <v>46209.599780092591</v>
      </c>
      <c r="BB573" s="14">
        <v>46209</v>
      </c>
      <c r="BC573" t="s">
        <v>4657</v>
      </c>
      <c r="BD573" s="31">
        <v>46209.635706018518</v>
      </c>
      <c r="BE573" s="14">
        <v>46209</v>
      </c>
      <c r="BF573" t="s">
        <v>972</v>
      </c>
      <c r="BG573" s="31">
        <v>46209.649444444447</v>
      </c>
      <c r="BH573" s="14">
        <v>46209</v>
      </c>
      <c r="BI573" t="s">
        <v>937</v>
      </c>
      <c r="BJ573" s="31">
        <v>46209.730023148149</v>
      </c>
      <c r="BK573" s="14">
        <v>46209</v>
      </c>
      <c r="BL573" t="s">
        <v>972</v>
      </c>
      <c r="BM573" s="31">
        <v>46209.649641203701</v>
      </c>
      <c r="BW573" s="14">
        <v>46209</v>
      </c>
      <c r="BX573" t="s">
        <v>937</v>
      </c>
      <c r="BY573" s="31">
        <v>46209.755393518521</v>
      </c>
      <c r="BZ573" s="14">
        <v>46209</v>
      </c>
      <c r="CA573" t="s">
        <v>944</v>
      </c>
      <c r="CB573" s="31">
        <v>46209.765347222223</v>
      </c>
      <c r="CF573" s="14">
        <v>46209</v>
      </c>
      <c r="CG573" t="s">
        <v>1101</v>
      </c>
      <c r="CH573" s="31">
        <v>46209.788437499999</v>
      </c>
      <c r="CM573" s="4">
        <f t="shared" si="36"/>
        <v>46209.504999999997</v>
      </c>
      <c r="CN573">
        <f t="shared" si="37"/>
        <v>0</v>
      </c>
      <c r="CO573" t="str">
        <f>VLOOKUP(A573,Sheet1!$A$2:$B$221,2,0)</f>
        <v>East Zone</v>
      </c>
    </row>
    <row r="574" spans="1:93" x14ac:dyDescent="0.35">
      <c r="A574" t="s">
        <v>5702</v>
      </c>
      <c r="B574">
        <v>330</v>
      </c>
      <c r="C574" t="s">
        <v>9332</v>
      </c>
      <c r="D574" t="s">
        <v>678</v>
      </c>
      <c r="E574" t="s">
        <v>376</v>
      </c>
      <c r="F574" t="s">
        <v>377</v>
      </c>
      <c r="G574" t="s">
        <v>352</v>
      </c>
      <c r="H574" t="s">
        <v>5726</v>
      </c>
      <c r="I574">
        <v>758053</v>
      </c>
      <c r="J574" t="s">
        <v>1021</v>
      </c>
      <c r="K574" t="s">
        <v>5727</v>
      </c>
      <c r="L574" t="s">
        <v>4622</v>
      </c>
      <c r="M574" t="s">
        <v>5728</v>
      </c>
      <c r="N574">
        <v>77000</v>
      </c>
      <c r="O574" t="s">
        <v>1025</v>
      </c>
      <c r="P574" t="s">
        <v>1026</v>
      </c>
      <c r="Q574" t="s">
        <v>5729</v>
      </c>
      <c r="R574">
        <v>8216010950</v>
      </c>
      <c r="S574" s="14">
        <v>46205</v>
      </c>
      <c r="T574" t="s">
        <v>5724</v>
      </c>
      <c r="U574" s="31">
        <v>46205.605462962965</v>
      </c>
      <c r="AK574" s="14">
        <v>46205</v>
      </c>
      <c r="AL574" t="s">
        <v>1101</v>
      </c>
      <c r="AM574" s="31">
        <v>46205.631099537037</v>
      </c>
      <c r="AQ574" s="31">
        <v>46205.631099537037</v>
      </c>
      <c r="AR574" s="14">
        <v>46205</v>
      </c>
      <c r="AS574" t="s">
        <v>1101</v>
      </c>
      <c r="AT574" t="s">
        <v>5710</v>
      </c>
      <c r="AU574" t="s">
        <v>677</v>
      </c>
      <c r="AV574" s="14">
        <v>46205</v>
      </c>
      <c r="AW574" t="s">
        <v>1101</v>
      </c>
      <c r="AX574" s="31">
        <v>46205.632395833331</v>
      </c>
      <c r="AY574" s="14">
        <v>46205</v>
      </c>
      <c r="AZ574" t="s">
        <v>933</v>
      </c>
      <c r="BA574" s="31">
        <v>46205.644571759258</v>
      </c>
      <c r="BB574" s="14">
        <v>46205</v>
      </c>
      <c r="BC574" t="s">
        <v>4757</v>
      </c>
      <c r="BD574" s="31">
        <v>46205.691388888888</v>
      </c>
      <c r="BE574" s="14">
        <v>46205</v>
      </c>
      <c r="BF574" t="s">
        <v>942</v>
      </c>
      <c r="BG574" s="31">
        <v>46205.751527777778</v>
      </c>
      <c r="BK574" s="14">
        <v>46205</v>
      </c>
      <c r="BL574" t="s">
        <v>942</v>
      </c>
      <c r="BM574" s="31">
        <v>46205.752337962964</v>
      </c>
      <c r="CM574" s="4">
        <f t="shared" si="36"/>
        <v>46205.605462962965</v>
      </c>
      <c r="CN574">
        <f t="shared" si="37"/>
        <v>0</v>
      </c>
      <c r="CO574" t="str">
        <f>VLOOKUP(A574,Sheet1!$A$2:$B$221,2,0)</f>
        <v>East Zone</v>
      </c>
    </row>
    <row r="575" spans="1:93" x14ac:dyDescent="0.35">
      <c r="A575" t="s">
        <v>5730</v>
      </c>
      <c r="B575">
        <v>370</v>
      </c>
      <c r="C575" t="s">
        <v>9332</v>
      </c>
      <c r="D575" t="s">
        <v>678</v>
      </c>
      <c r="E575" t="s">
        <v>378</v>
      </c>
      <c r="F575" t="s">
        <v>379</v>
      </c>
      <c r="G575" t="s">
        <v>135</v>
      </c>
      <c r="H575" t="s">
        <v>5731</v>
      </c>
      <c r="I575">
        <v>213474</v>
      </c>
      <c r="J575" t="s">
        <v>1103</v>
      </c>
      <c r="K575" t="s">
        <v>1104</v>
      </c>
      <c r="L575" t="s">
        <v>4622</v>
      </c>
      <c r="M575" t="s">
        <v>5732</v>
      </c>
      <c r="N575">
        <v>40000</v>
      </c>
      <c r="O575" t="s">
        <v>1105</v>
      </c>
      <c r="P575" t="s">
        <v>1106</v>
      </c>
      <c r="Q575" t="s">
        <v>1107</v>
      </c>
      <c r="R575">
        <v>5863674228</v>
      </c>
      <c r="S575" s="14">
        <v>46204</v>
      </c>
      <c r="T575" t="s">
        <v>5733</v>
      </c>
      <c r="U575" s="31">
        <v>46204.502326388887</v>
      </c>
      <c r="AK575" s="14">
        <v>46204</v>
      </c>
      <c r="AL575" t="s">
        <v>1108</v>
      </c>
      <c r="AM575" s="31">
        <v>46204.525034722225</v>
      </c>
      <c r="AQ575" s="31">
        <v>46204.525034722225</v>
      </c>
      <c r="AR575" s="14">
        <v>46204</v>
      </c>
      <c r="AS575" t="s">
        <v>1108</v>
      </c>
      <c r="AT575" t="s">
        <v>379</v>
      </c>
      <c r="AU575" t="s">
        <v>678</v>
      </c>
      <c r="AV575" s="14">
        <v>46204</v>
      </c>
      <c r="AW575" t="s">
        <v>1109</v>
      </c>
      <c r="AX575" s="31">
        <v>46204.542581018519</v>
      </c>
      <c r="AY575" s="14">
        <v>46204</v>
      </c>
      <c r="AZ575" t="s">
        <v>933</v>
      </c>
      <c r="BA575" s="31">
        <v>46204.564467592594</v>
      </c>
      <c r="BB575" s="14">
        <v>46204</v>
      </c>
      <c r="BC575" t="s">
        <v>4643</v>
      </c>
      <c r="BD575" s="31">
        <v>46204.620937500003</v>
      </c>
      <c r="BE575" s="14">
        <v>46204</v>
      </c>
      <c r="BF575" t="s">
        <v>943</v>
      </c>
      <c r="BG575" s="31">
        <v>46204.654699074075</v>
      </c>
      <c r="BH575" s="14">
        <v>46204</v>
      </c>
      <c r="BI575" t="s">
        <v>943</v>
      </c>
      <c r="BJ575" s="31">
        <v>46204.657418981478</v>
      </c>
      <c r="BW575" s="14">
        <v>46204</v>
      </c>
      <c r="BX575" t="s">
        <v>943</v>
      </c>
      <c r="BY575" s="31">
        <v>46204.665046296293</v>
      </c>
      <c r="BZ575" s="14">
        <v>46204</v>
      </c>
      <c r="CA575" t="s">
        <v>938</v>
      </c>
      <c r="CB575" s="31">
        <v>46204.66988425926</v>
      </c>
      <c r="CF575" s="14">
        <v>46204</v>
      </c>
      <c r="CG575" t="s">
        <v>1109</v>
      </c>
      <c r="CH575" s="31">
        <v>46204.680173611108</v>
      </c>
      <c r="CM575" s="4">
        <f t="shared" si="36"/>
        <v>46204.502326388887</v>
      </c>
      <c r="CN575">
        <f t="shared" si="37"/>
        <v>0</v>
      </c>
      <c r="CO575" t="str">
        <f>VLOOKUP(A575,Sheet1!$A$2:$B$221,2,0)</f>
        <v>East Zone</v>
      </c>
    </row>
    <row r="576" spans="1:93" x14ac:dyDescent="0.35">
      <c r="A576" t="s">
        <v>5730</v>
      </c>
      <c r="B576">
        <v>370</v>
      </c>
      <c r="C576" t="s">
        <v>9332</v>
      </c>
      <c r="D576" t="s">
        <v>678</v>
      </c>
      <c r="E576" t="s">
        <v>378</v>
      </c>
      <c r="F576" t="s">
        <v>379</v>
      </c>
      <c r="G576" t="s">
        <v>135</v>
      </c>
      <c r="H576" t="s">
        <v>4376</v>
      </c>
      <c r="I576">
        <v>231334</v>
      </c>
      <c r="J576" t="s">
        <v>4187</v>
      </c>
      <c r="K576" t="s">
        <v>4188</v>
      </c>
      <c r="L576" t="s">
        <v>4622</v>
      </c>
      <c r="M576" t="s">
        <v>5734</v>
      </c>
      <c r="N576">
        <v>77000</v>
      </c>
      <c r="O576" t="s">
        <v>1124</v>
      </c>
      <c r="P576" t="s">
        <v>1125</v>
      </c>
      <c r="Q576" t="s">
        <v>4377</v>
      </c>
      <c r="R576">
        <v>1310885048</v>
      </c>
      <c r="S576" s="14">
        <v>46205</v>
      </c>
      <c r="T576" t="s">
        <v>5735</v>
      </c>
      <c r="U576" s="31">
        <v>46205.779421296298</v>
      </c>
      <c r="AK576" s="14">
        <v>46206</v>
      </c>
      <c r="AL576" t="s">
        <v>1108</v>
      </c>
      <c r="AM576" s="31">
        <v>46206.389282407406</v>
      </c>
      <c r="AQ576" s="31">
        <v>46206.389282407406</v>
      </c>
      <c r="AR576" s="14">
        <v>46206</v>
      </c>
      <c r="AS576" t="s">
        <v>1108</v>
      </c>
      <c r="AT576" t="s">
        <v>379</v>
      </c>
      <c r="AU576" t="s">
        <v>678</v>
      </c>
      <c r="AV576" s="14">
        <v>46206</v>
      </c>
      <c r="AW576" t="s">
        <v>5736</v>
      </c>
      <c r="AX576" s="31">
        <v>46206.393009259256</v>
      </c>
      <c r="AY576" s="14">
        <v>46206</v>
      </c>
      <c r="AZ576" t="s">
        <v>933</v>
      </c>
      <c r="BA576" s="31">
        <v>46206.399259259262</v>
      </c>
      <c r="BB576" s="14">
        <v>46206</v>
      </c>
      <c r="BC576" t="s">
        <v>5233</v>
      </c>
      <c r="BD576" s="31">
        <v>46206.427002314813</v>
      </c>
      <c r="BE576" s="14">
        <v>46206</v>
      </c>
      <c r="BF576" t="s">
        <v>943</v>
      </c>
      <c r="BG576" s="31">
        <v>46206.44871527778</v>
      </c>
      <c r="BH576" s="14">
        <v>46206</v>
      </c>
      <c r="BI576" t="s">
        <v>943</v>
      </c>
      <c r="BJ576" s="31">
        <v>46206.452997685185</v>
      </c>
      <c r="BW576" s="14">
        <v>46206</v>
      </c>
      <c r="BX576" t="s">
        <v>943</v>
      </c>
      <c r="BY576" s="31">
        <v>46206.459305555552</v>
      </c>
      <c r="BZ576" s="14">
        <v>46206</v>
      </c>
      <c r="CA576" t="s">
        <v>944</v>
      </c>
      <c r="CB576" s="31">
        <v>46206.46334490741</v>
      </c>
      <c r="CF576" s="14">
        <v>46206</v>
      </c>
      <c r="CG576" t="s">
        <v>5736</v>
      </c>
      <c r="CH576" s="31">
        <v>46206.56795138889</v>
      </c>
      <c r="CM576" s="4">
        <f t="shared" si="36"/>
        <v>46205.779421296298</v>
      </c>
      <c r="CN576">
        <f t="shared" si="37"/>
        <v>1</v>
      </c>
      <c r="CO576" t="str">
        <f>VLOOKUP(A576,Sheet1!$A$2:$B$221,2,0)</f>
        <v>East Zone</v>
      </c>
    </row>
    <row r="577" spans="1:93" x14ac:dyDescent="0.35">
      <c r="A577" t="s">
        <v>5730</v>
      </c>
      <c r="B577">
        <v>370</v>
      </c>
      <c r="C577" t="s">
        <v>9332</v>
      </c>
      <c r="D577" t="s">
        <v>678</v>
      </c>
      <c r="E577" t="s">
        <v>378</v>
      </c>
      <c r="F577" t="s">
        <v>379</v>
      </c>
      <c r="G577" t="s">
        <v>135</v>
      </c>
      <c r="H577" t="s">
        <v>10206</v>
      </c>
      <c r="I577">
        <v>331590</v>
      </c>
      <c r="J577" t="s">
        <v>1103</v>
      </c>
      <c r="K577" t="s">
        <v>1104</v>
      </c>
      <c r="L577" t="s">
        <v>4622</v>
      </c>
      <c r="M577" t="s">
        <v>10207</v>
      </c>
      <c r="N577">
        <v>90000</v>
      </c>
      <c r="O577" t="s">
        <v>9461</v>
      </c>
      <c r="P577" t="s">
        <v>9462</v>
      </c>
      <c r="Q577" t="s">
        <v>10208</v>
      </c>
      <c r="R577">
        <v>1209395611</v>
      </c>
      <c r="S577" s="14">
        <v>46209</v>
      </c>
      <c r="T577" t="s">
        <v>5733</v>
      </c>
      <c r="U577" s="31">
        <v>46209.635671296295</v>
      </c>
      <c r="AK577" s="14">
        <v>46209</v>
      </c>
      <c r="AL577" t="s">
        <v>1108</v>
      </c>
      <c r="AM577" s="31">
        <v>46209.662962962961</v>
      </c>
      <c r="AQ577" s="31">
        <v>46209.662962962961</v>
      </c>
      <c r="AR577" s="14">
        <v>46209</v>
      </c>
      <c r="AS577" t="s">
        <v>1108</v>
      </c>
      <c r="AT577" t="s">
        <v>379</v>
      </c>
      <c r="AU577" t="s">
        <v>678</v>
      </c>
      <c r="AV577" s="14">
        <v>46209</v>
      </c>
      <c r="AW577" t="s">
        <v>5736</v>
      </c>
      <c r="AX577" s="31">
        <v>46209.664606481485</v>
      </c>
      <c r="AY577" s="14">
        <v>46209</v>
      </c>
      <c r="AZ577" t="s">
        <v>933</v>
      </c>
      <c r="BA577" s="31">
        <v>46209.67224537037</v>
      </c>
      <c r="BB577" s="14">
        <v>46209</v>
      </c>
      <c r="BC577" t="s">
        <v>4633</v>
      </c>
      <c r="BD577" s="31">
        <v>46209.693148148152</v>
      </c>
      <c r="BE577" s="14">
        <v>46209</v>
      </c>
      <c r="BF577" t="s">
        <v>943</v>
      </c>
      <c r="BG577" s="31">
        <v>46209.707696759258</v>
      </c>
      <c r="BH577" s="14">
        <v>46209</v>
      </c>
      <c r="BI577" t="s">
        <v>943</v>
      </c>
      <c r="BJ577" s="31">
        <v>46209.726689814815</v>
      </c>
      <c r="BW577" s="14">
        <v>46209</v>
      </c>
      <c r="BX577" t="s">
        <v>943</v>
      </c>
      <c r="BY577" s="31">
        <v>46209.732199074075</v>
      </c>
      <c r="BZ577" s="14">
        <v>46209</v>
      </c>
      <c r="CA577" t="s">
        <v>944</v>
      </c>
      <c r="CB577" s="31">
        <v>46209.746018518519</v>
      </c>
      <c r="CF577" s="14">
        <v>46210</v>
      </c>
      <c r="CG577" t="s">
        <v>5736</v>
      </c>
      <c r="CH577" s="31">
        <v>46210.603865740741</v>
      </c>
      <c r="CM577" s="4">
        <f t="shared" si="36"/>
        <v>46209.635671296295</v>
      </c>
      <c r="CN577">
        <f t="shared" si="37"/>
        <v>0</v>
      </c>
      <c r="CO577" t="str">
        <f>VLOOKUP(A577,Sheet1!$A$2:$B$221,2,0)</f>
        <v>East Zone</v>
      </c>
    </row>
    <row r="578" spans="1:93" x14ac:dyDescent="0.35">
      <c r="A578" t="s">
        <v>5730</v>
      </c>
      <c r="B578">
        <v>370</v>
      </c>
      <c r="C578" t="s">
        <v>9332</v>
      </c>
      <c r="D578" t="s">
        <v>678</v>
      </c>
      <c r="E578" t="s">
        <v>378</v>
      </c>
      <c r="F578" t="s">
        <v>379</v>
      </c>
      <c r="G578" t="s">
        <v>135</v>
      </c>
      <c r="H578" t="s">
        <v>12131</v>
      </c>
      <c r="I578">
        <v>336012</v>
      </c>
      <c r="J578" t="s">
        <v>2565</v>
      </c>
      <c r="K578" t="s">
        <v>2566</v>
      </c>
      <c r="L578" t="s">
        <v>4622</v>
      </c>
      <c r="M578" t="s">
        <v>12132</v>
      </c>
      <c r="N578">
        <v>45000</v>
      </c>
      <c r="O578" t="s">
        <v>1036</v>
      </c>
      <c r="P578" t="s">
        <v>1037</v>
      </c>
      <c r="Q578" t="s">
        <v>3205</v>
      </c>
      <c r="R578">
        <v>9562520628</v>
      </c>
      <c r="S578" s="14">
        <v>46210</v>
      </c>
      <c r="T578" t="s">
        <v>5755</v>
      </c>
      <c r="U578" s="31">
        <v>46210.369293981479</v>
      </c>
      <c r="AK578" s="14">
        <v>46210</v>
      </c>
      <c r="AL578" t="s">
        <v>1108</v>
      </c>
      <c r="AM578" s="31">
        <v>46210.405092592591</v>
      </c>
      <c r="AQ578" s="31">
        <v>46210.405092592591</v>
      </c>
      <c r="AR578" s="14">
        <v>46210</v>
      </c>
      <c r="AS578" t="s">
        <v>1108</v>
      </c>
      <c r="AT578" t="s">
        <v>379</v>
      </c>
      <c r="AU578" t="s">
        <v>678</v>
      </c>
      <c r="AV578" s="14">
        <v>46210</v>
      </c>
      <c r="AW578" t="s">
        <v>5736</v>
      </c>
      <c r="AX578" s="31">
        <v>46210.449374999997</v>
      </c>
      <c r="AY578" s="14">
        <v>46210</v>
      </c>
      <c r="AZ578" t="s">
        <v>933</v>
      </c>
      <c r="BA578" s="31">
        <v>46210.461469907408</v>
      </c>
      <c r="BB578" s="14">
        <v>46210</v>
      </c>
      <c r="BC578" t="s">
        <v>5362</v>
      </c>
      <c r="BD578" s="31">
        <v>46210.480370370373</v>
      </c>
      <c r="BE578" s="14">
        <v>46210</v>
      </c>
      <c r="BF578" t="s">
        <v>943</v>
      </c>
      <c r="BG578" s="31">
        <v>46210.498182870368</v>
      </c>
      <c r="BH578" s="14">
        <v>46210</v>
      </c>
      <c r="BI578" t="s">
        <v>1028</v>
      </c>
      <c r="BJ578" s="31">
        <v>46210.647974537038</v>
      </c>
      <c r="BK578" s="14">
        <v>46210</v>
      </c>
      <c r="BL578" t="s">
        <v>943</v>
      </c>
      <c r="BM578" s="31">
        <v>46210.511365740742</v>
      </c>
      <c r="BW578" s="14">
        <v>46210</v>
      </c>
      <c r="BX578" t="s">
        <v>1028</v>
      </c>
      <c r="BY578" s="31">
        <v>46210.659201388888</v>
      </c>
      <c r="BZ578" s="14">
        <v>46210</v>
      </c>
      <c r="CA578" t="s">
        <v>944</v>
      </c>
      <c r="CB578" s="31">
        <v>46210.665520833332</v>
      </c>
      <c r="CF578" s="14">
        <v>46210</v>
      </c>
      <c r="CG578" t="s">
        <v>5736</v>
      </c>
      <c r="CH578" s="31">
        <v>46210.720034722224</v>
      </c>
      <c r="CM578" s="4">
        <f t="shared" si="36"/>
        <v>46210.369293981479</v>
      </c>
      <c r="CN578">
        <f t="shared" si="37"/>
        <v>0</v>
      </c>
      <c r="CO578" t="str">
        <f>VLOOKUP(A578,Sheet1!$A$2:$B$221,2,0)</f>
        <v>East Zone</v>
      </c>
    </row>
    <row r="579" spans="1:93" x14ac:dyDescent="0.35">
      <c r="A579" t="s">
        <v>5730</v>
      </c>
      <c r="B579">
        <v>370</v>
      </c>
      <c r="C579" t="s">
        <v>9332</v>
      </c>
      <c r="D579" t="s">
        <v>678</v>
      </c>
      <c r="E579" t="s">
        <v>378</v>
      </c>
      <c r="F579" t="s">
        <v>379</v>
      </c>
      <c r="G579" t="s">
        <v>135</v>
      </c>
      <c r="H579" t="s">
        <v>12133</v>
      </c>
      <c r="I579">
        <v>368880</v>
      </c>
      <c r="J579" t="s">
        <v>3719</v>
      </c>
      <c r="K579" t="s">
        <v>3720</v>
      </c>
      <c r="L579" t="s">
        <v>4622</v>
      </c>
      <c r="M579" t="s">
        <v>12134</v>
      </c>
      <c r="N579">
        <v>45000</v>
      </c>
      <c r="O579" t="s">
        <v>1036</v>
      </c>
      <c r="P579" t="s">
        <v>1037</v>
      </c>
      <c r="Q579" t="s">
        <v>12135</v>
      </c>
      <c r="R579">
        <v>5433797113</v>
      </c>
      <c r="S579" s="14">
        <v>46209</v>
      </c>
      <c r="T579" t="s">
        <v>5745</v>
      </c>
      <c r="U579" s="31">
        <v>46209.628125000003</v>
      </c>
      <c r="AK579" s="14">
        <v>46210</v>
      </c>
      <c r="AL579" t="s">
        <v>1108</v>
      </c>
      <c r="AM579" s="31">
        <v>46210.426550925928</v>
      </c>
      <c r="AQ579" s="31">
        <v>46210.426550925928</v>
      </c>
      <c r="AR579" s="14">
        <v>46210</v>
      </c>
      <c r="AS579" t="s">
        <v>1108</v>
      </c>
      <c r="AT579" t="s">
        <v>379</v>
      </c>
      <c r="AU579" t="s">
        <v>678</v>
      </c>
      <c r="AV579" s="14">
        <v>46210</v>
      </c>
      <c r="AW579" t="s">
        <v>5736</v>
      </c>
      <c r="AX579" s="31">
        <v>46210.476006944446</v>
      </c>
      <c r="AY579" s="14">
        <v>46210</v>
      </c>
      <c r="AZ579" t="s">
        <v>933</v>
      </c>
      <c r="BA579" s="31">
        <v>46210.488749999997</v>
      </c>
      <c r="BB579" s="14">
        <v>46210</v>
      </c>
      <c r="BC579" t="s">
        <v>4684</v>
      </c>
      <c r="BD579" s="31">
        <v>46210.527037037034</v>
      </c>
      <c r="BE579" s="14">
        <v>46210</v>
      </c>
      <c r="BF579" t="s">
        <v>972</v>
      </c>
      <c r="BG579" s="31">
        <v>46210.581053240741</v>
      </c>
      <c r="BH579" s="14">
        <v>46210</v>
      </c>
      <c r="BI579" t="s">
        <v>972</v>
      </c>
      <c r="BJ579" s="31">
        <v>46210.581979166665</v>
      </c>
      <c r="BW579" s="14">
        <v>46210</v>
      </c>
      <c r="BX579" t="s">
        <v>972</v>
      </c>
      <c r="BY579" s="31">
        <v>46210.59233796296</v>
      </c>
      <c r="BZ579" s="14">
        <v>46210</v>
      </c>
      <c r="CA579" t="s">
        <v>2404</v>
      </c>
      <c r="CB579" s="31">
        <v>46210.601226851853</v>
      </c>
      <c r="CF579" s="14">
        <v>46210</v>
      </c>
      <c r="CG579" t="s">
        <v>5736</v>
      </c>
      <c r="CH579" s="31">
        <v>46210.68236111111</v>
      </c>
      <c r="CM579" s="4">
        <f t="shared" si="36"/>
        <v>46209.628125000003</v>
      </c>
      <c r="CN579">
        <f t="shared" si="37"/>
        <v>1</v>
      </c>
      <c r="CO579" t="str">
        <f>VLOOKUP(A579,Sheet1!$A$2:$B$221,2,0)</f>
        <v>East Zone</v>
      </c>
    </row>
    <row r="580" spans="1:93" x14ac:dyDescent="0.35">
      <c r="A580" t="s">
        <v>5730</v>
      </c>
      <c r="B580">
        <v>370</v>
      </c>
      <c r="C580" t="s">
        <v>9332</v>
      </c>
      <c r="D580" t="s">
        <v>678</v>
      </c>
      <c r="E580" t="s">
        <v>378</v>
      </c>
      <c r="F580" t="s">
        <v>379</v>
      </c>
      <c r="G580" t="s">
        <v>135</v>
      </c>
      <c r="H580" t="s">
        <v>5737</v>
      </c>
      <c r="I580">
        <v>388462</v>
      </c>
      <c r="J580" t="s">
        <v>3719</v>
      </c>
      <c r="K580" t="s">
        <v>3720</v>
      </c>
      <c r="L580" t="s">
        <v>4622</v>
      </c>
      <c r="M580" t="s">
        <v>5738</v>
      </c>
      <c r="N580">
        <v>45000</v>
      </c>
      <c r="O580" t="s">
        <v>1036</v>
      </c>
      <c r="P580" t="s">
        <v>1037</v>
      </c>
      <c r="Q580" t="s">
        <v>5739</v>
      </c>
      <c r="R580">
        <v>3627191803</v>
      </c>
      <c r="S580" s="14">
        <v>46204</v>
      </c>
      <c r="T580" t="s">
        <v>1109</v>
      </c>
      <c r="U580" s="31">
        <v>46204.532141203701</v>
      </c>
      <c r="AK580" s="14">
        <v>46204</v>
      </c>
      <c r="AL580" t="s">
        <v>5736</v>
      </c>
      <c r="AM580" s="31">
        <v>46204.705196759256</v>
      </c>
      <c r="AQ580" s="31">
        <v>46204.705196759256</v>
      </c>
      <c r="AR580" s="14">
        <v>46204</v>
      </c>
      <c r="AS580" t="s">
        <v>5736</v>
      </c>
      <c r="AT580" t="s">
        <v>5740</v>
      </c>
      <c r="AU580" t="s">
        <v>677</v>
      </c>
      <c r="AV580" s="14">
        <v>46204</v>
      </c>
      <c r="AW580" t="s">
        <v>1109</v>
      </c>
      <c r="AX580" s="31">
        <v>46204.705555555556</v>
      </c>
      <c r="AY580" s="14">
        <v>46204</v>
      </c>
      <c r="AZ580" t="s">
        <v>933</v>
      </c>
      <c r="BA580" s="31">
        <v>46204.710960648146</v>
      </c>
      <c r="BB580" s="14">
        <v>46204</v>
      </c>
      <c r="BC580" t="s">
        <v>4965</v>
      </c>
      <c r="BD580" s="31">
        <v>46204.727418981478</v>
      </c>
      <c r="BE580" s="14">
        <v>46204</v>
      </c>
      <c r="BF580" t="s">
        <v>1028</v>
      </c>
      <c r="BG580" s="31">
        <v>46204.779062499998</v>
      </c>
      <c r="BH580" s="14">
        <v>46204</v>
      </c>
      <c r="BI580" t="s">
        <v>1028</v>
      </c>
      <c r="BJ580" s="31">
        <v>46204.779895833337</v>
      </c>
      <c r="BW580" s="14">
        <v>46204</v>
      </c>
      <c r="BX580" t="s">
        <v>1028</v>
      </c>
      <c r="BY580" s="31">
        <v>46204.786851851852</v>
      </c>
      <c r="BZ580" s="14">
        <v>46204</v>
      </c>
      <c r="CA580" t="s">
        <v>938</v>
      </c>
      <c r="CB580" s="31">
        <v>46204.792337962965</v>
      </c>
      <c r="CF580" s="14">
        <v>46205</v>
      </c>
      <c r="CG580" t="s">
        <v>1109</v>
      </c>
      <c r="CH580" s="31">
        <v>46205.422615740739</v>
      </c>
      <c r="CM580" s="4">
        <f t="shared" si="36"/>
        <v>46204.532141203701</v>
      </c>
      <c r="CN580">
        <f t="shared" si="37"/>
        <v>0</v>
      </c>
      <c r="CO580" t="str">
        <f>VLOOKUP(A580,Sheet1!$A$2:$B$221,2,0)</f>
        <v>East Zone</v>
      </c>
    </row>
    <row r="581" spans="1:93" x14ac:dyDescent="0.35">
      <c r="A581" t="s">
        <v>5730</v>
      </c>
      <c r="B581">
        <v>370</v>
      </c>
      <c r="C581" t="s">
        <v>9332</v>
      </c>
      <c r="D581" t="s">
        <v>678</v>
      </c>
      <c r="E581" t="s">
        <v>378</v>
      </c>
      <c r="F581" t="s">
        <v>379</v>
      </c>
      <c r="G581" t="s">
        <v>135</v>
      </c>
      <c r="H581" t="s">
        <v>4185</v>
      </c>
      <c r="I581">
        <v>401846</v>
      </c>
      <c r="J581" t="s">
        <v>4187</v>
      </c>
      <c r="K581" t="s">
        <v>4188</v>
      </c>
      <c r="L581" t="s">
        <v>4622</v>
      </c>
      <c r="M581" t="s">
        <v>12136</v>
      </c>
      <c r="N581">
        <v>45000</v>
      </c>
      <c r="O581" t="s">
        <v>1036</v>
      </c>
      <c r="P581" t="s">
        <v>1037</v>
      </c>
      <c r="Q581" t="s">
        <v>12137</v>
      </c>
      <c r="R581">
        <v>8517641359</v>
      </c>
      <c r="S581" s="14">
        <v>46210</v>
      </c>
      <c r="T581" t="s">
        <v>1109</v>
      </c>
      <c r="U581" s="31">
        <v>46210.391400462962</v>
      </c>
      <c r="AK581" s="14">
        <v>46210</v>
      </c>
      <c r="AL581" t="s">
        <v>1108</v>
      </c>
      <c r="AM581" s="31">
        <v>46210.413969907408</v>
      </c>
      <c r="AQ581" s="31">
        <v>46210.413969907408</v>
      </c>
      <c r="AR581" s="14">
        <v>46210</v>
      </c>
      <c r="AS581" t="s">
        <v>1108</v>
      </c>
      <c r="AT581" t="s">
        <v>379</v>
      </c>
      <c r="AU581" t="s">
        <v>678</v>
      </c>
      <c r="AV581" s="14">
        <v>46210</v>
      </c>
      <c r="AW581" t="s">
        <v>5736</v>
      </c>
      <c r="AX581" s="31">
        <v>46210.457754629628</v>
      </c>
      <c r="AY581" s="14">
        <v>46210</v>
      </c>
      <c r="AZ581" t="s">
        <v>933</v>
      </c>
      <c r="BA581" s="31">
        <v>46210.461493055554</v>
      </c>
      <c r="BB581" s="14">
        <v>46210</v>
      </c>
      <c r="BC581" t="s">
        <v>5362</v>
      </c>
      <c r="BD581" s="31">
        <v>46210.483113425929</v>
      </c>
      <c r="BE581" s="14">
        <v>46210</v>
      </c>
      <c r="BF581" t="s">
        <v>943</v>
      </c>
      <c r="BG581" s="31">
        <v>46210.49796296296</v>
      </c>
      <c r="BH581" s="14">
        <v>46210</v>
      </c>
      <c r="BI581" t="s">
        <v>943</v>
      </c>
      <c r="BJ581" s="31">
        <v>46210.514918981484</v>
      </c>
      <c r="BW581" s="14">
        <v>46210</v>
      </c>
      <c r="BX581" t="s">
        <v>943</v>
      </c>
      <c r="BY581" s="31">
        <v>46210.519155092596</v>
      </c>
      <c r="BZ581" s="14">
        <v>46210</v>
      </c>
      <c r="CA581" t="s">
        <v>944</v>
      </c>
      <c r="CB581" s="31">
        <v>46210.530219907407</v>
      </c>
      <c r="CM581" s="4">
        <f t="shared" si="36"/>
        <v>46210.391400462962</v>
      </c>
      <c r="CN581">
        <f t="shared" si="37"/>
        <v>0</v>
      </c>
      <c r="CO581" t="str">
        <f>VLOOKUP(A581,Sheet1!$A$2:$B$221,2,0)</f>
        <v>East Zone</v>
      </c>
    </row>
    <row r="582" spans="1:93" x14ac:dyDescent="0.35">
      <c r="A582" t="s">
        <v>5730</v>
      </c>
      <c r="B582">
        <v>370</v>
      </c>
      <c r="C582" t="s">
        <v>9332</v>
      </c>
      <c r="D582" t="s">
        <v>678</v>
      </c>
      <c r="E582" t="s">
        <v>378</v>
      </c>
      <c r="F582" t="s">
        <v>379</v>
      </c>
      <c r="G582" t="s">
        <v>135</v>
      </c>
      <c r="H582" t="s">
        <v>4185</v>
      </c>
      <c r="I582">
        <v>401846</v>
      </c>
      <c r="J582" t="s">
        <v>4187</v>
      </c>
      <c r="K582" t="s">
        <v>4188</v>
      </c>
      <c r="L582" t="s">
        <v>4622</v>
      </c>
      <c r="M582" t="s">
        <v>5741</v>
      </c>
      <c r="N582">
        <v>80000</v>
      </c>
      <c r="O582" t="s">
        <v>2992</v>
      </c>
      <c r="P582" t="s">
        <v>2993</v>
      </c>
      <c r="Q582" t="s">
        <v>4186</v>
      </c>
      <c r="R582">
        <v>2419985039</v>
      </c>
      <c r="S582" s="14">
        <v>46205</v>
      </c>
      <c r="T582" t="s">
        <v>5735</v>
      </c>
      <c r="U582" s="31">
        <v>46205.519537037035</v>
      </c>
      <c r="AK582" s="14">
        <v>46205</v>
      </c>
      <c r="AL582" t="s">
        <v>1108</v>
      </c>
      <c r="AM582" s="31">
        <v>46205.563194444447</v>
      </c>
      <c r="AQ582" s="31">
        <v>46205.563194444447</v>
      </c>
      <c r="AR582" s="14">
        <v>46205</v>
      </c>
      <c r="AS582" t="s">
        <v>1108</v>
      </c>
      <c r="AT582" t="s">
        <v>379</v>
      </c>
      <c r="AU582" t="s">
        <v>678</v>
      </c>
      <c r="AV582" s="14">
        <v>46205</v>
      </c>
      <c r="AW582" t="s">
        <v>5736</v>
      </c>
      <c r="AX582" s="31">
        <v>46205.566064814811</v>
      </c>
      <c r="AY582" s="14">
        <v>46205</v>
      </c>
      <c r="AZ582" t="s">
        <v>933</v>
      </c>
      <c r="BA582" s="31">
        <v>46205.581782407404</v>
      </c>
      <c r="BB582" s="14">
        <v>46205</v>
      </c>
      <c r="BC582" t="s">
        <v>4886</v>
      </c>
      <c r="BD582" s="31">
        <v>46205.636342592596</v>
      </c>
      <c r="BE582" s="14">
        <v>46205</v>
      </c>
      <c r="BF582" t="s">
        <v>1028</v>
      </c>
      <c r="BG582" s="31">
        <v>46205.688900462963</v>
      </c>
      <c r="BH582" s="14">
        <v>46205</v>
      </c>
      <c r="BI582" t="s">
        <v>1028</v>
      </c>
      <c r="BJ582" s="31">
        <v>46205.700671296298</v>
      </c>
      <c r="BK582" s="14">
        <v>46205</v>
      </c>
      <c r="BL582" t="s">
        <v>1028</v>
      </c>
      <c r="BM582" s="31">
        <v>46205.690428240741</v>
      </c>
      <c r="BW582" s="14">
        <v>46205</v>
      </c>
      <c r="BX582" t="s">
        <v>1028</v>
      </c>
      <c r="BY582" s="31">
        <v>46205.703784722224</v>
      </c>
      <c r="BZ582" s="14">
        <v>46205</v>
      </c>
      <c r="CA582" t="s">
        <v>957</v>
      </c>
      <c r="CB582" s="31">
        <v>46205.709907407407</v>
      </c>
      <c r="CF582" s="14">
        <v>46205</v>
      </c>
      <c r="CG582" t="s">
        <v>1109</v>
      </c>
      <c r="CH582" s="31">
        <v>46205.71947916667</v>
      </c>
      <c r="CM582" s="4">
        <f t="shared" si="36"/>
        <v>46205.519537037035</v>
      </c>
      <c r="CN582">
        <f t="shared" si="37"/>
        <v>0</v>
      </c>
      <c r="CO582" t="str">
        <f>VLOOKUP(A582,Sheet1!$A$2:$B$221,2,0)</f>
        <v>East Zone</v>
      </c>
    </row>
    <row r="583" spans="1:93" x14ac:dyDescent="0.35">
      <c r="A583" t="s">
        <v>5730</v>
      </c>
      <c r="B583">
        <v>370</v>
      </c>
      <c r="C583" t="s">
        <v>9332</v>
      </c>
      <c r="D583" t="s">
        <v>678</v>
      </c>
      <c r="E583" t="s">
        <v>378</v>
      </c>
      <c r="F583" t="s">
        <v>379</v>
      </c>
      <c r="G583" t="s">
        <v>135</v>
      </c>
      <c r="H583" t="s">
        <v>5742</v>
      </c>
      <c r="I583">
        <v>642132</v>
      </c>
      <c r="J583" t="s">
        <v>2565</v>
      </c>
      <c r="K583" t="s">
        <v>2566</v>
      </c>
      <c r="L583" t="s">
        <v>4622</v>
      </c>
      <c r="M583" t="s">
        <v>5743</v>
      </c>
      <c r="N583">
        <v>45000</v>
      </c>
      <c r="O583" t="s">
        <v>1036</v>
      </c>
      <c r="P583" t="s">
        <v>1037</v>
      </c>
      <c r="Q583" t="s">
        <v>5744</v>
      </c>
      <c r="R583">
        <v>3841038335</v>
      </c>
      <c r="S583" s="14">
        <v>46204</v>
      </c>
      <c r="T583" t="s">
        <v>5745</v>
      </c>
      <c r="U583" s="31">
        <v>46204.744155092594</v>
      </c>
      <c r="AK583" s="14">
        <v>46205</v>
      </c>
      <c r="AL583" t="s">
        <v>1108</v>
      </c>
      <c r="AM583" s="31">
        <v>46205.42396990741</v>
      </c>
      <c r="AQ583" s="31">
        <v>46205.42396990741</v>
      </c>
      <c r="AR583" s="14">
        <v>46205</v>
      </c>
      <c r="AS583" t="s">
        <v>1108</v>
      </c>
      <c r="AT583" t="s">
        <v>379</v>
      </c>
      <c r="AU583" t="s">
        <v>678</v>
      </c>
      <c r="AV583" s="14">
        <v>46205</v>
      </c>
      <c r="AW583" t="s">
        <v>1109</v>
      </c>
      <c r="AX583" s="31">
        <v>46205.428773148145</v>
      </c>
      <c r="AY583" s="14">
        <v>46205</v>
      </c>
      <c r="AZ583" t="s">
        <v>933</v>
      </c>
      <c r="BA583" s="31">
        <v>46205.437974537039</v>
      </c>
      <c r="BB583" s="14">
        <v>46205</v>
      </c>
      <c r="BC583" t="s">
        <v>4640</v>
      </c>
      <c r="BD583" s="31">
        <v>46205.467905092592</v>
      </c>
      <c r="BE583" s="14">
        <v>46205</v>
      </c>
      <c r="BF583" t="s">
        <v>1028</v>
      </c>
      <c r="BG583" s="31">
        <v>46205.501539351855</v>
      </c>
      <c r="BH583" s="14">
        <v>46205</v>
      </c>
      <c r="BI583" t="s">
        <v>1028</v>
      </c>
      <c r="BJ583" s="31">
        <v>46205.502511574072</v>
      </c>
      <c r="BW583" s="14">
        <v>46205</v>
      </c>
      <c r="BX583" t="s">
        <v>1028</v>
      </c>
      <c r="BY583" s="31">
        <v>46205.511157407411</v>
      </c>
      <c r="BZ583" s="14">
        <v>46205</v>
      </c>
      <c r="CA583" t="s">
        <v>944</v>
      </c>
      <c r="CB583" s="31">
        <v>46205.518310185187</v>
      </c>
      <c r="CF583" s="14">
        <v>46205</v>
      </c>
      <c r="CG583" t="s">
        <v>1109</v>
      </c>
      <c r="CH583" s="31">
        <v>46205.671481481484</v>
      </c>
      <c r="CM583" s="4">
        <f t="shared" si="36"/>
        <v>46204.744155092594</v>
      </c>
      <c r="CN583">
        <f t="shared" si="37"/>
        <v>1</v>
      </c>
      <c r="CO583" t="str">
        <f>VLOOKUP(A583,Sheet1!$A$2:$B$221,2,0)</f>
        <v>East Zone</v>
      </c>
    </row>
    <row r="584" spans="1:93" x14ac:dyDescent="0.35">
      <c r="A584" t="s">
        <v>5730</v>
      </c>
      <c r="B584">
        <v>370</v>
      </c>
      <c r="C584" t="s">
        <v>9332</v>
      </c>
      <c r="D584" t="s">
        <v>678</v>
      </c>
      <c r="E584" t="s">
        <v>378</v>
      </c>
      <c r="F584" t="s">
        <v>379</v>
      </c>
      <c r="G584" t="s">
        <v>135</v>
      </c>
      <c r="H584" t="s">
        <v>3717</v>
      </c>
      <c r="I584">
        <v>643697</v>
      </c>
      <c r="J584" t="s">
        <v>3719</v>
      </c>
      <c r="K584" t="s">
        <v>3720</v>
      </c>
      <c r="L584" t="s">
        <v>4622</v>
      </c>
      <c r="M584" t="s">
        <v>5746</v>
      </c>
      <c r="N584">
        <v>90000</v>
      </c>
      <c r="O584" t="s">
        <v>1032</v>
      </c>
      <c r="P584" t="s">
        <v>1033</v>
      </c>
      <c r="Q584" t="s">
        <v>3718</v>
      </c>
      <c r="R584">
        <v>2747295914</v>
      </c>
      <c r="S584" s="14">
        <v>46204</v>
      </c>
      <c r="T584" t="s">
        <v>5745</v>
      </c>
      <c r="U584" s="31">
        <v>46204.475810185184</v>
      </c>
      <c r="AK584" s="14">
        <v>46204</v>
      </c>
      <c r="AL584" t="s">
        <v>1108</v>
      </c>
      <c r="AM584" s="31">
        <v>46204.502511574072</v>
      </c>
      <c r="AQ584" s="31">
        <v>46204.502511574072</v>
      </c>
      <c r="AR584" s="14">
        <v>46204</v>
      </c>
      <c r="AS584" t="s">
        <v>1108</v>
      </c>
      <c r="AT584" t="s">
        <v>379</v>
      </c>
      <c r="AU584" t="s">
        <v>678</v>
      </c>
      <c r="AV584" s="14">
        <v>46204</v>
      </c>
      <c r="AW584" t="s">
        <v>5736</v>
      </c>
      <c r="AX584" s="31">
        <v>46204.503576388888</v>
      </c>
      <c r="AY584" s="14">
        <v>46204</v>
      </c>
      <c r="AZ584" t="s">
        <v>933</v>
      </c>
      <c r="BA584" s="31">
        <v>46204.51226851852</v>
      </c>
      <c r="BB584" s="14">
        <v>46204</v>
      </c>
      <c r="BC584" t="s">
        <v>4628</v>
      </c>
      <c r="BD584" s="31">
        <v>46204.514826388891</v>
      </c>
      <c r="BE584" s="14">
        <v>46204</v>
      </c>
      <c r="BF584" t="s">
        <v>943</v>
      </c>
      <c r="BG584" s="31">
        <v>46204.6016087963</v>
      </c>
      <c r="BH584" s="14">
        <v>46204</v>
      </c>
      <c r="BI584" t="s">
        <v>943</v>
      </c>
      <c r="BJ584" s="31">
        <v>46204.613946759258</v>
      </c>
      <c r="BW584" s="14">
        <v>46204</v>
      </c>
      <c r="BX584" t="s">
        <v>943</v>
      </c>
      <c r="BY584" s="31">
        <v>46204.62096064815</v>
      </c>
      <c r="BZ584" s="14">
        <v>46204</v>
      </c>
      <c r="CA584" t="s">
        <v>938</v>
      </c>
      <c r="CB584" s="31">
        <v>46204.643090277779</v>
      </c>
      <c r="CF584" s="14">
        <v>46204</v>
      </c>
      <c r="CG584" t="s">
        <v>1109</v>
      </c>
      <c r="CH584" s="31">
        <v>46204.657083333332</v>
      </c>
      <c r="CM584" s="4">
        <f t="shared" si="36"/>
        <v>46204.475810185184</v>
      </c>
      <c r="CN584">
        <f t="shared" si="37"/>
        <v>0</v>
      </c>
      <c r="CO584" t="str">
        <f>VLOOKUP(A584,Sheet1!$A$2:$B$221,2,0)</f>
        <v>East Zone</v>
      </c>
    </row>
    <row r="585" spans="1:93" x14ac:dyDescent="0.35">
      <c r="A585" t="s">
        <v>5730</v>
      </c>
      <c r="B585">
        <v>370</v>
      </c>
      <c r="C585" t="s">
        <v>9332</v>
      </c>
      <c r="D585" t="s">
        <v>678</v>
      </c>
      <c r="E585" t="s">
        <v>378</v>
      </c>
      <c r="F585" t="s">
        <v>379</v>
      </c>
      <c r="G585" t="s">
        <v>135</v>
      </c>
      <c r="H585" t="s">
        <v>5747</v>
      </c>
      <c r="I585">
        <v>666942</v>
      </c>
      <c r="J585" t="s">
        <v>4187</v>
      </c>
      <c r="K585" t="s">
        <v>4188</v>
      </c>
      <c r="L585" t="s">
        <v>4622</v>
      </c>
      <c r="M585" t="s">
        <v>5748</v>
      </c>
      <c r="N585">
        <v>45000</v>
      </c>
      <c r="O585" t="s">
        <v>1036</v>
      </c>
      <c r="P585" t="s">
        <v>1037</v>
      </c>
      <c r="Q585" t="s">
        <v>5749</v>
      </c>
      <c r="R585">
        <v>3846270331</v>
      </c>
      <c r="S585" s="14">
        <v>46206</v>
      </c>
      <c r="T585" t="s">
        <v>5735</v>
      </c>
      <c r="U585" s="31">
        <v>46206.352175925924</v>
      </c>
      <c r="AK585" s="14">
        <v>46206</v>
      </c>
      <c r="AL585" t="s">
        <v>1108</v>
      </c>
      <c r="AM585" s="31">
        <v>46206.402314814812</v>
      </c>
      <c r="AQ585" s="31">
        <v>46206.402314814812</v>
      </c>
      <c r="AR585" s="14">
        <v>46206</v>
      </c>
      <c r="AS585" t="s">
        <v>1108</v>
      </c>
      <c r="AT585" t="s">
        <v>379</v>
      </c>
      <c r="AU585" t="s">
        <v>678</v>
      </c>
      <c r="AV585" s="14">
        <v>46206</v>
      </c>
      <c r="AW585" t="s">
        <v>5736</v>
      </c>
      <c r="AX585" s="31">
        <v>46206.404687499999</v>
      </c>
      <c r="AY585" s="14">
        <v>46206</v>
      </c>
      <c r="AZ585" t="s">
        <v>933</v>
      </c>
      <c r="BA585" s="31">
        <v>46206.406597222223</v>
      </c>
      <c r="BB585" s="14">
        <v>46206</v>
      </c>
      <c r="BC585" t="s">
        <v>4886</v>
      </c>
      <c r="BD585" s="31">
        <v>46206.423043981478</v>
      </c>
      <c r="BE585" s="14">
        <v>46206</v>
      </c>
      <c r="BF585" t="s">
        <v>1028</v>
      </c>
      <c r="BG585" s="31">
        <v>46206.457476851851</v>
      </c>
      <c r="BH585" s="14">
        <v>46206</v>
      </c>
      <c r="BI585" t="s">
        <v>1028</v>
      </c>
      <c r="BJ585" s="31">
        <v>46206.458993055552</v>
      </c>
      <c r="BW585" s="14">
        <v>46206</v>
      </c>
      <c r="BX585" t="s">
        <v>1028</v>
      </c>
      <c r="BY585" s="31">
        <v>46206.466307870367</v>
      </c>
      <c r="BZ585" s="14">
        <v>46206</v>
      </c>
      <c r="CA585" t="s">
        <v>944</v>
      </c>
      <c r="CB585" s="31">
        <v>46206.475810185184</v>
      </c>
      <c r="CF585" s="14">
        <v>46206</v>
      </c>
      <c r="CG585" t="s">
        <v>5736</v>
      </c>
      <c r="CH585" s="31">
        <v>46206.499432870369</v>
      </c>
      <c r="CM585" s="4">
        <f t="shared" si="36"/>
        <v>46206.352175925924</v>
      </c>
      <c r="CN585">
        <f t="shared" si="37"/>
        <v>0</v>
      </c>
      <c r="CO585" t="str">
        <f>VLOOKUP(A585,Sheet1!$A$2:$B$221,2,0)</f>
        <v>East Zone</v>
      </c>
    </row>
    <row r="586" spans="1:93" x14ac:dyDescent="0.35">
      <c r="A586" t="s">
        <v>5730</v>
      </c>
      <c r="B586">
        <v>370</v>
      </c>
      <c r="C586" t="s">
        <v>9332</v>
      </c>
      <c r="D586" t="s">
        <v>678</v>
      </c>
      <c r="E586" t="s">
        <v>378</v>
      </c>
      <c r="F586" t="s">
        <v>379</v>
      </c>
      <c r="G586" t="s">
        <v>135</v>
      </c>
      <c r="H586" t="s">
        <v>5750</v>
      </c>
      <c r="I586">
        <v>751120</v>
      </c>
      <c r="J586" t="s">
        <v>3719</v>
      </c>
      <c r="K586" t="s">
        <v>3720</v>
      </c>
      <c r="L586" t="s">
        <v>4622</v>
      </c>
      <c r="M586" t="s">
        <v>5751</v>
      </c>
      <c r="N586">
        <v>45000</v>
      </c>
      <c r="O586" t="s">
        <v>1036</v>
      </c>
      <c r="P586" t="s">
        <v>1037</v>
      </c>
      <c r="Q586" t="s">
        <v>1017</v>
      </c>
      <c r="R586">
        <v>5754409314</v>
      </c>
      <c r="S586" s="14">
        <v>46205</v>
      </c>
      <c r="T586" t="s">
        <v>5745</v>
      </c>
      <c r="U586" s="31">
        <v>46205.520115740743</v>
      </c>
      <c r="AK586" s="14">
        <v>46205</v>
      </c>
      <c r="AL586" t="s">
        <v>1108</v>
      </c>
      <c r="AM586" s="31">
        <v>46205.560208333336</v>
      </c>
      <c r="AQ586" s="31">
        <v>46205.560208333336</v>
      </c>
      <c r="AR586" s="14">
        <v>46205</v>
      </c>
      <c r="AS586" t="s">
        <v>1108</v>
      </c>
      <c r="AT586" t="s">
        <v>379</v>
      </c>
      <c r="AU586" t="s">
        <v>678</v>
      </c>
      <c r="AV586" s="14">
        <v>46205</v>
      </c>
      <c r="AW586" t="s">
        <v>5736</v>
      </c>
      <c r="AX586" s="31">
        <v>46205.563136574077</v>
      </c>
      <c r="AY586" s="14">
        <v>46205</v>
      </c>
      <c r="AZ586" t="s">
        <v>933</v>
      </c>
      <c r="BA586" s="31">
        <v>46205.569074074076</v>
      </c>
      <c r="BB586" s="14">
        <v>46205</v>
      </c>
      <c r="BC586" t="s">
        <v>4788</v>
      </c>
      <c r="BD586" s="31">
        <v>46205.591481481482</v>
      </c>
      <c r="BE586" s="14">
        <v>46205</v>
      </c>
      <c r="BF586" t="s">
        <v>1028</v>
      </c>
      <c r="BG586" s="31">
        <v>46205.630520833336</v>
      </c>
      <c r="BH586" s="14">
        <v>46205</v>
      </c>
      <c r="BI586" t="s">
        <v>1028</v>
      </c>
      <c r="BJ586" s="31">
        <v>46205.631273148145</v>
      </c>
      <c r="BW586" s="14">
        <v>46205</v>
      </c>
      <c r="BX586" t="s">
        <v>1028</v>
      </c>
      <c r="BY586" s="31">
        <v>46205.637685185182</v>
      </c>
      <c r="BZ586" s="14">
        <v>46205</v>
      </c>
      <c r="CA586" t="s">
        <v>944</v>
      </c>
      <c r="CB586" s="31">
        <v>46205.639814814815</v>
      </c>
      <c r="CF586" s="14">
        <v>46206</v>
      </c>
      <c r="CG586" t="s">
        <v>5736</v>
      </c>
      <c r="CH586" s="31">
        <v>46206.365023148152</v>
      </c>
      <c r="CM586" s="4">
        <f t="shared" si="36"/>
        <v>46205.520115740743</v>
      </c>
      <c r="CN586">
        <f t="shared" si="37"/>
        <v>0</v>
      </c>
      <c r="CO586" t="str">
        <f>VLOOKUP(A586,Sheet1!$A$2:$B$221,2,0)</f>
        <v>East Zone</v>
      </c>
    </row>
    <row r="587" spans="1:93" x14ac:dyDescent="0.35">
      <c r="A587" t="s">
        <v>5730</v>
      </c>
      <c r="B587">
        <v>370</v>
      </c>
      <c r="C587" t="s">
        <v>9332</v>
      </c>
      <c r="D587" t="s">
        <v>678</v>
      </c>
      <c r="E587" t="s">
        <v>378</v>
      </c>
      <c r="F587" t="s">
        <v>379</v>
      </c>
      <c r="G587" t="s">
        <v>135</v>
      </c>
      <c r="H587" t="s">
        <v>5752</v>
      </c>
      <c r="I587">
        <v>772442</v>
      </c>
      <c r="J587" t="s">
        <v>2565</v>
      </c>
      <c r="K587" t="s">
        <v>2566</v>
      </c>
      <c r="L587" t="s">
        <v>4622</v>
      </c>
      <c r="M587" t="s">
        <v>5753</v>
      </c>
      <c r="N587">
        <v>45000</v>
      </c>
      <c r="O587" t="s">
        <v>1036</v>
      </c>
      <c r="P587" t="s">
        <v>1037</v>
      </c>
      <c r="Q587" t="s">
        <v>5754</v>
      </c>
      <c r="R587">
        <v>4615809001</v>
      </c>
      <c r="S587" s="14">
        <v>46205</v>
      </c>
      <c r="T587" t="s">
        <v>5755</v>
      </c>
      <c r="U587" s="31">
        <v>46205.516296296293</v>
      </c>
      <c r="AK587" s="14">
        <v>46205</v>
      </c>
      <c r="AL587" t="s">
        <v>5736</v>
      </c>
      <c r="AM587" s="31">
        <v>46205.552361111113</v>
      </c>
      <c r="AQ587" s="31">
        <v>46205.552361111113</v>
      </c>
      <c r="AR587" s="14">
        <v>46205</v>
      </c>
      <c r="AS587" t="s">
        <v>5736</v>
      </c>
      <c r="AT587" t="s">
        <v>5740</v>
      </c>
      <c r="AU587" t="s">
        <v>677</v>
      </c>
      <c r="AV587" s="14">
        <v>46205</v>
      </c>
      <c r="AW587" t="s">
        <v>1109</v>
      </c>
      <c r="AX587" s="31">
        <v>46205.552777777775</v>
      </c>
      <c r="AY587" s="14">
        <v>46205</v>
      </c>
      <c r="AZ587" t="s">
        <v>933</v>
      </c>
      <c r="BA587" s="31">
        <v>46205.569062499999</v>
      </c>
      <c r="BB587" s="14">
        <v>46205</v>
      </c>
      <c r="BC587" t="s">
        <v>4788</v>
      </c>
      <c r="BD587" s="31">
        <v>46205.589606481481</v>
      </c>
      <c r="BE587" s="14">
        <v>46205</v>
      </c>
      <c r="BF587" t="s">
        <v>1028</v>
      </c>
      <c r="BG587" s="31">
        <v>46205.628182870372</v>
      </c>
      <c r="BH587" s="14">
        <v>46205</v>
      </c>
      <c r="BI587" t="s">
        <v>1028</v>
      </c>
      <c r="BJ587" s="31">
        <v>46205.628969907404</v>
      </c>
      <c r="BW587" s="14">
        <v>46205</v>
      </c>
      <c r="BX587" t="s">
        <v>1028</v>
      </c>
      <c r="BY587" s="31">
        <v>46205.636446759258</v>
      </c>
      <c r="BZ587" s="14">
        <v>46205</v>
      </c>
      <c r="CA587" t="s">
        <v>944</v>
      </c>
      <c r="CB587" s="31">
        <v>46205.639988425923</v>
      </c>
      <c r="CF587" s="14">
        <v>46205</v>
      </c>
      <c r="CG587" t="s">
        <v>1109</v>
      </c>
      <c r="CH587" s="31">
        <v>46205.709456018521</v>
      </c>
      <c r="CM587" s="4">
        <f t="shared" si="36"/>
        <v>46205.516296296293</v>
      </c>
      <c r="CN587">
        <f t="shared" si="37"/>
        <v>0</v>
      </c>
      <c r="CO587" t="str">
        <f>VLOOKUP(A587,Sheet1!$A$2:$B$221,2,0)</f>
        <v>East Zone</v>
      </c>
    </row>
    <row r="588" spans="1:93" x14ac:dyDescent="0.35">
      <c r="A588" t="s">
        <v>5756</v>
      </c>
      <c r="B588">
        <v>383</v>
      </c>
      <c r="C588" t="s">
        <v>9332</v>
      </c>
      <c r="D588" t="s">
        <v>678</v>
      </c>
      <c r="E588" t="s">
        <v>136</v>
      </c>
      <c r="F588" t="s">
        <v>380</v>
      </c>
      <c r="G588" t="s">
        <v>358</v>
      </c>
      <c r="H588" t="s">
        <v>4550</v>
      </c>
      <c r="I588">
        <v>168534</v>
      </c>
      <c r="J588" t="s">
        <v>4308</v>
      </c>
      <c r="K588" t="s">
        <v>4309</v>
      </c>
      <c r="L588" t="s">
        <v>4622</v>
      </c>
      <c r="M588" t="s">
        <v>5757</v>
      </c>
      <c r="N588">
        <v>60000</v>
      </c>
      <c r="O588" t="s">
        <v>982</v>
      </c>
      <c r="P588" t="s">
        <v>983</v>
      </c>
      <c r="Q588" t="s">
        <v>1102</v>
      </c>
      <c r="R588">
        <v>2295493174</v>
      </c>
      <c r="S588" s="14">
        <v>46206</v>
      </c>
      <c r="T588" t="s">
        <v>5758</v>
      </c>
      <c r="U588" s="31">
        <v>46206.522453703707</v>
      </c>
      <c r="AK588" s="14">
        <v>46206</v>
      </c>
      <c r="AL588" t="s">
        <v>1112</v>
      </c>
      <c r="AM588" s="31">
        <v>46206.57335648148</v>
      </c>
      <c r="AQ588" s="31">
        <v>46206.57335648148</v>
      </c>
      <c r="AR588" s="14">
        <v>46206</v>
      </c>
      <c r="AS588" t="s">
        <v>1112</v>
      </c>
      <c r="AT588" t="s">
        <v>380</v>
      </c>
      <c r="AU588" t="s">
        <v>678</v>
      </c>
      <c r="AV588" s="14">
        <v>46206</v>
      </c>
      <c r="AW588" t="s">
        <v>2942</v>
      </c>
      <c r="AX588" s="31">
        <v>46206.582048611112</v>
      </c>
      <c r="AY588" s="14">
        <v>46206</v>
      </c>
      <c r="AZ588" t="s">
        <v>933</v>
      </c>
      <c r="BA588" s="31">
        <v>46206.586782407408</v>
      </c>
      <c r="BB588" s="14">
        <v>46206</v>
      </c>
      <c r="BC588" t="s">
        <v>4684</v>
      </c>
      <c r="BD588" s="31">
        <v>46206.652233796296</v>
      </c>
      <c r="BE588" s="14">
        <v>46206</v>
      </c>
      <c r="BF588" t="s">
        <v>937</v>
      </c>
      <c r="BG588" s="31">
        <v>46206.688078703701</v>
      </c>
      <c r="BH588" s="14">
        <v>46206</v>
      </c>
      <c r="BI588" t="s">
        <v>937</v>
      </c>
      <c r="BJ588" s="31">
        <v>46206.690092592595</v>
      </c>
      <c r="BW588" s="14">
        <v>46206</v>
      </c>
      <c r="BX588" t="s">
        <v>955</v>
      </c>
      <c r="BY588" s="31">
        <v>46206.716296296298</v>
      </c>
      <c r="BZ588" s="14">
        <v>46206</v>
      </c>
      <c r="CA588" t="s">
        <v>944</v>
      </c>
      <c r="CB588" s="31">
        <v>46206.728217592594</v>
      </c>
      <c r="CF588" s="14">
        <v>46206</v>
      </c>
      <c r="CG588" t="s">
        <v>5759</v>
      </c>
      <c r="CH588" s="31">
        <v>46206.758263888885</v>
      </c>
      <c r="CM588" s="4">
        <f t="shared" si="36"/>
        <v>46206.522453703707</v>
      </c>
      <c r="CN588">
        <f t="shared" si="37"/>
        <v>0</v>
      </c>
      <c r="CO588" t="str">
        <f>VLOOKUP(A588,Sheet1!$A$2:$B$221,2,0)</f>
        <v>East Zone</v>
      </c>
    </row>
    <row r="589" spans="1:93" x14ac:dyDescent="0.35">
      <c r="A589" t="s">
        <v>5756</v>
      </c>
      <c r="B589">
        <v>383</v>
      </c>
      <c r="C589" t="s">
        <v>9332</v>
      </c>
      <c r="D589" t="s">
        <v>678</v>
      </c>
      <c r="E589" t="s">
        <v>136</v>
      </c>
      <c r="F589" t="s">
        <v>380</v>
      </c>
      <c r="G589" t="s">
        <v>358</v>
      </c>
      <c r="H589" t="s">
        <v>11396</v>
      </c>
      <c r="I589">
        <v>245850</v>
      </c>
      <c r="J589" t="s">
        <v>1070</v>
      </c>
      <c r="K589" t="s">
        <v>1772</v>
      </c>
      <c r="L589" t="s">
        <v>4622</v>
      </c>
      <c r="M589" t="s">
        <v>12138</v>
      </c>
      <c r="N589">
        <v>77000</v>
      </c>
      <c r="O589" t="s">
        <v>939</v>
      </c>
      <c r="P589" t="s">
        <v>940</v>
      </c>
      <c r="Q589" t="s">
        <v>6383</v>
      </c>
      <c r="R589">
        <v>6053371998</v>
      </c>
      <c r="S589" s="14">
        <v>46210</v>
      </c>
      <c r="T589" t="s">
        <v>2942</v>
      </c>
      <c r="U589" s="31">
        <v>46210.537951388891</v>
      </c>
      <c r="AK589" s="14">
        <v>46210</v>
      </c>
      <c r="AL589" t="s">
        <v>2942</v>
      </c>
      <c r="AM589" s="31">
        <v>46210.566574074073</v>
      </c>
      <c r="AQ589" s="31">
        <v>46210.566574074073</v>
      </c>
      <c r="AR589" s="14">
        <v>46210</v>
      </c>
      <c r="AS589" t="s">
        <v>2942</v>
      </c>
      <c r="AT589" t="s">
        <v>12139</v>
      </c>
      <c r="AU589" t="s">
        <v>677</v>
      </c>
      <c r="AV589" s="14">
        <v>46210</v>
      </c>
      <c r="AW589" t="s">
        <v>2942</v>
      </c>
      <c r="AX589" s="31">
        <v>46210.566793981481</v>
      </c>
      <c r="CM589" s="4">
        <f t="shared" si="36"/>
        <v>46210.537951388891</v>
      </c>
      <c r="CN589">
        <f t="shared" si="37"/>
        <v>0</v>
      </c>
      <c r="CO589" t="str">
        <f>VLOOKUP(A589,Sheet1!$A$2:$B$221,2,0)</f>
        <v>East Zone</v>
      </c>
    </row>
    <row r="590" spans="1:93" x14ac:dyDescent="0.35">
      <c r="A590" t="s">
        <v>5756</v>
      </c>
      <c r="B590">
        <v>383</v>
      </c>
      <c r="C590" t="s">
        <v>9332</v>
      </c>
      <c r="D590" t="s">
        <v>678</v>
      </c>
      <c r="E590" t="s">
        <v>136</v>
      </c>
      <c r="F590" t="s">
        <v>380</v>
      </c>
      <c r="G590" t="s">
        <v>358</v>
      </c>
      <c r="H590" t="s">
        <v>11396</v>
      </c>
      <c r="I590">
        <v>245850</v>
      </c>
      <c r="J590" t="s">
        <v>1070</v>
      </c>
      <c r="K590" t="s">
        <v>1772</v>
      </c>
      <c r="L590" t="s">
        <v>4622</v>
      </c>
      <c r="M590" t="s">
        <v>12138</v>
      </c>
      <c r="N590">
        <v>90000</v>
      </c>
      <c r="O590" t="s">
        <v>931</v>
      </c>
      <c r="P590" t="s">
        <v>932</v>
      </c>
      <c r="Q590" t="s">
        <v>12140</v>
      </c>
      <c r="R590">
        <v>8657041905</v>
      </c>
      <c r="S590" s="14">
        <v>46209</v>
      </c>
      <c r="T590" t="s">
        <v>12141</v>
      </c>
      <c r="U590" s="31">
        <v>46209.541643518518</v>
      </c>
      <c r="AK590" s="14">
        <v>46210</v>
      </c>
      <c r="AL590" t="s">
        <v>1112</v>
      </c>
      <c r="AM590" s="31">
        <v>46210.421261574076</v>
      </c>
      <c r="AQ590" s="31">
        <v>46210.421261574076</v>
      </c>
      <c r="AR590" s="14">
        <v>46210</v>
      </c>
      <c r="AS590" t="s">
        <v>1112</v>
      </c>
      <c r="AT590" t="s">
        <v>380</v>
      </c>
      <c r="AU590" t="s">
        <v>678</v>
      </c>
      <c r="AV590" s="14">
        <v>46210</v>
      </c>
      <c r="AW590" t="s">
        <v>2942</v>
      </c>
      <c r="AX590" s="31">
        <v>46210.532395833332</v>
      </c>
      <c r="AY590" s="14">
        <v>46210</v>
      </c>
      <c r="AZ590" t="s">
        <v>933</v>
      </c>
      <c r="BA590" s="31">
        <v>46210.537812499999</v>
      </c>
      <c r="BB590" s="14">
        <v>46210</v>
      </c>
      <c r="BC590" t="s">
        <v>4788</v>
      </c>
      <c r="BD590" s="31">
        <v>46210.548101851855</v>
      </c>
      <c r="BE590" s="14">
        <v>46210</v>
      </c>
      <c r="BF590" t="s">
        <v>937</v>
      </c>
      <c r="BG590" s="31">
        <v>46210.616111111114</v>
      </c>
      <c r="BH590" s="14">
        <v>46210</v>
      </c>
      <c r="BI590" t="s">
        <v>937</v>
      </c>
      <c r="BJ590" s="31">
        <v>46210.617708333331</v>
      </c>
      <c r="BW590" s="14">
        <v>46210</v>
      </c>
      <c r="BX590" t="s">
        <v>937</v>
      </c>
      <c r="BY590" s="31">
        <v>46210.630289351851</v>
      </c>
      <c r="BZ590" s="14">
        <v>46210</v>
      </c>
      <c r="CA590" t="s">
        <v>944</v>
      </c>
      <c r="CB590" s="31">
        <v>46210.639756944445</v>
      </c>
      <c r="CF590" s="14">
        <v>46210</v>
      </c>
      <c r="CG590" t="s">
        <v>2942</v>
      </c>
      <c r="CH590" s="31">
        <v>46210.686481481483</v>
      </c>
      <c r="CM590" s="4">
        <f t="shared" si="36"/>
        <v>46209.541643518518</v>
      </c>
      <c r="CN590">
        <f t="shared" si="37"/>
        <v>1</v>
      </c>
      <c r="CO590" t="str">
        <f>VLOOKUP(A590,Sheet1!$A$2:$B$221,2,0)</f>
        <v>East Zone</v>
      </c>
    </row>
    <row r="591" spans="1:93" x14ac:dyDescent="0.35">
      <c r="A591" t="s">
        <v>5756</v>
      </c>
      <c r="B591">
        <v>383</v>
      </c>
      <c r="C591" t="s">
        <v>9332</v>
      </c>
      <c r="D591" t="s">
        <v>678</v>
      </c>
      <c r="E591" t="s">
        <v>136</v>
      </c>
      <c r="F591" t="s">
        <v>380</v>
      </c>
      <c r="G591" t="s">
        <v>358</v>
      </c>
      <c r="H591" t="s">
        <v>12142</v>
      </c>
      <c r="I591">
        <v>301811</v>
      </c>
      <c r="J591" t="s">
        <v>12143</v>
      </c>
      <c r="K591" t="s">
        <v>12144</v>
      </c>
      <c r="L591" t="s">
        <v>4622</v>
      </c>
      <c r="M591" t="s">
        <v>12145</v>
      </c>
      <c r="N591">
        <v>45000</v>
      </c>
      <c r="O591" t="s">
        <v>4630</v>
      </c>
      <c r="P591" t="s">
        <v>4631</v>
      </c>
      <c r="Q591" t="s">
        <v>3977</v>
      </c>
      <c r="R591">
        <v>5850949476</v>
      </c>
      <c r="S591" s="14">
        <v>46210</v>
      </c>
      <c r="T591" t="s">
        <v>5759</v>
      </c>
      <c r="U591" s="31">
        <v>46210.59814814815</v>
      </c>
      <c r="AK591" s="14">
        <v>46210</v>
      </c>
      <c r="AL591" t="s">
        <v>5759</v>
      </c>
      <c r="AM591" s="31">
        <v>46210.621215277781</v>
      </c>
      <c r="AQ591" s="31">
        <v>46210.621215277781</v>
      </c>
      <c r="AR591" s="14">
        <v>46210</v>
      </c>
      <c r="AS591" t="s">
        <v>5759</v>
      </c>
      <c r="AT591" t="s">
        <v>5775</v>
      </c>
      <c r="AU591" t="s">
        <v>677</v>
      </c>
      <c r="AV591" s="14">
        <v>46210</v>
      </c>
      <c r="AW591" t="s">
        <v>2942</v>
      </c>
      <c r="AX591" s="31">
        <v>46210.622719907406</v>
      </c>
      <c r="AY591" s="14">
        <v>46210</v>
      </c>
      <c r="AZ591" t="s">
        <v>933</v>
      </c>
      <c r="BA591" s="31">
        <v>46210.636331018519</v>
      </c>
      <c r="BB591" s="14">
        <v>46210</v>
      </c>
      <c r="BC591" t="s">
        <v>4684</v>
      </c>
      <c r="BD591" s="31">
        <v>46210.73065972222</v>
      </c>
      <c r="BE591" s="14">
        <v>46210</v>
      </c>
      <c r="BF591" t="s">
        <v>942</v>
      </c>
      <c r="BG591" s="31">
        <v>46210.829421296294</v>
      </c>
      <c r="BH591" s="14">
        <v>46210</v>
      </c>
      <c r="BI591" t="s">
        <v>942</v>
      </c>
      <c r="BJ591" s="31">
        <v>46210.830324074072</v>
      </c>
      <c r="BW591" s="14">
        <v>46210</v>
      </c>
      <c r="BX591" t="s">
        <v>942</v>
      </c>
      <c r="BY591" s="31">
        <v>46210.833541666667</v>
      </c>
      <c r="BZ591" s="14">
        <v>46210</v>
      </c>
      <c r="CA591" t="s">
        <v>944</v>
      </c>
      <c r="CB591" s="31">
        <v>46210.854363425926</v>
      </c>
      <c r="CF591" s="14">
        <v>46210</v>
      </c>
      <c r="CG591" t="s">
        <v>2942</v>
      </c>
      <c r="CH591" s="31">
        <v>46210.887881944444</v>
      </c>
      <c r="CM591" s="4">
        <f t="shared" si="36"/>
        <v>46210.59814814815</v>
      </c>
      <c r="CN591">
        <f t="shared" si="37"/>
        <v>0</v>
      </c>
      <c r="CO591" t="str">
        <f>VLOOKUP(A591,Sheet1!$A$2:$B$221,2,0)</f>
        <v>East Zone</v>
      </c>
    </row>
    <row r="592" spans="1:93" x14ac:dyDescent="0.35">
      <c r="A592" t="s">
        <v>5756</v>
      </c>
      <c r="B592">
        <v>383</v>
      </c>
      <c r="C592" t="s">
        <v>9332</v>
      </c>
      <c r="D592" t="s">
        <v>678</v>
      </c>
      <c r="E592" t="s">
        <v>136</v>
      </c>
      <c r="F592" t="s">
        <v>380</v>
      </c>
      <c r="G592" t="s">
        <v>358</v>
      </c>
      <c r="H592" t="s">
        <v>4306</v>
      </c>
      <c r="I592">
        <v>342299</v>
      </c>
      <c r="J592" t="s">
        <v>4308</v>
      </c>
      <c r="K592" t="s">
        <v>4309</v>
      </c>
      <c r="L592" t="s">
        <v>4622</v>
      </c>
      <c r="M592" t="s">
        <v>5760</v>
      </c>
      <c r="N592">
        <v>90000</v>
      </c>
      <c r="O592" t="s">
        <v>931</v>
      </c>
      <c r="P592" t="s">
        <v>932</v>
      </c>
      <c r="Q592" t="s">
        <v>4307</v>
      </c>
      <c r="R592">
        <v>2764898598</v>
      </c>
      <c r="S592" s="14">
        <v>46205</v>
      </c>
      <c r="T592" t="s">
        <v>5758</v>
      </c>
      <c r="U592" s="31">
        <v>46205.419085648151</v>
      </c>
      <c r="AK592" s="14">
        <v>46205</v>
      </c>
      <c r="AL592" t="s">
        <v>1112</v>
      </c>
      <c r="AM592" s="31">
        <v>46205.684710648151</v>
      </c>
      <c r="AQ592" s="31">
        <v>46205.684710648151</v>
      </c>
      <c r="AR592" s="14">
        <v>46205</v>
      </c>
      <c r="AS592" t="s">
        <v>1112</v>
      </c>
      <c r="AT592" t="s">
        <v>380</v>
      </c>
      <c r="AU592" t="s">
        <v>678</v>
      </c>
      <c r="AV592" s="14">
        <v>46205</v>
      </c>
      <c r="AW592" t="s">
        <v>2942</v>
      </c>
      <c r="AX592" s="31">
        <v>46205.704560185186</v>
      </c>
      <c r="AY592" s="14">
        <v>46205</v>
      </c>
      <c r="AZ592" t="s">
        <v>933</v>
      </c>
      <c r="BA592" s="31">
        <v>46205.713912037034</v>
      </c>
      <c r="BB592" s="14">
        <v>46205</v>
      </c>
      <c r="BC592" t="s">
        <v>4788</v>
      </c>
      <c r="BD592" s="31">
        <v>46205.734131944446</v>
      </c>
      <c r="BE592" s="14">
        <v>46205</v>
      </c>
      <c r="BF592" t="s">
        <v>943</v>
      </c>
      <c r="BG592" s="31">
        <v>46205.784039351849</v>
      </c>
      <c r="BH592" s="14">
        <v>46205</v>
      </c>
      <c r="BI592" t="s">
        <v>943</v>
      </c>
      <c r="BJ592" s="31">
        <v>46205.785266203704</v>
      </c>
      <c r="BW592" s="14">
        <v>46205</v>
      </c>
      <c r="BX592" t="s">
        <v>943</v>
      </c>
      <c r="BY592" s="31">
        <v>46205.788171296299</v>
      </c>
      <c r="BZ592" s="14">
        <v>46205</v>
      </c>
      <c r="CA592" t="s">
        <v>938</v>
      </c>
      <c r="CB592" s="31">
        <v>46205.797523148147</v>
      </c>
      <c r="CF592" s="14">
        <v>46205</v>
      </c>
      <c r="CG592" t="s">
        <v>5759</v>
      </c>
      <c r="CH592" s="31">
        <v>46205.850243055553</v>
      </c>
      <c r="CM592" s="4">
        <f t="shared" ref="CM592:CM655" si="38">IF(AJ592&lt;&gt;"",AJ592,IF(AG592&lt;&gt;"",AG592,IF(AD592&lt;&gt;"",AD592,IF(AA592&lt;&gt;"",AA592,U592))))</f>
        <v>46205.419085648151</v>
      </c>
      <c r="CN592">
        <f t="shared" ref="CN592:CN655" si="39">AK592-INT(CM592)</f>
        <v>0</v>
      </c>
      <c r="CO592" t="str">
        <f>VLOOKUP(A592,Sheet1!$A$2:$B$221,2,0)</f>
        <v>East Zone</v>
      </c>
    </row>
    <row r="593" spans="1:93" x14ac:dyDescent="0.35">
      <c r="A593" t="s">
        <v>5756</v>
      </c>
      <c r="B593">
        <v>383</v>
      </c>
      <c r="C593" t="s">
        <v>9332</v>
      </c>
      <c r="D593" t="s">
        <v>678</v>
      </c>
      <c r="E593" t="s">
        <v>136</v>
      </c>
      <c r="F593" t="s">
        <v>380</v>
      </c>
      <c r="G593" t="s">
        <v>358</v>
      </c>
      <c r="H593" t="s">
        <v>9512</v>
      </c>
      <c r="I593">
        <v>347591</v>
      </c>
      <c r="J593" t="s">
        <v>116</v>
      </c>
      <c r="K593" t="s">
        <v>5770</v>
      </c>
      <c r="L593" t="s">
        <v>4622</v>
      </c>
      <c r="M593" t="s">
        <v>10209</v>
      </c>
      <c r="N593">
        <v>40000</v>
      </c>
      <c r="O593" t="s">
        <v>9418</v>
      </c>
      <c r="P593" t="s">
        <v>9419</v>
      </c>
      <c r="Q593" t="s">
        <v>1000</v>
      </c>
      <c r="R593">
        <v>3844207310</v>
      </c>
      <c r="S593" s="14">
        <v>46209</v>
      </c>
      <c r="T593" t="s">
        <v>5772</v>
      </c>
      <c r="U593" s="31">
        <v>46209.538842592592</v>
      </c>
      <c r="AK593" s="14">
        <v>46209</v>
      </c>
      <c r="AL593" t="s">
        <v>1112</v>
      </c>
      <c r="AM593" s="31">
        <v>46209.594710648147</v>
      </c>
      <c r="AQ593" s="31">
        <v>46209.594710648147</v>
      </c>
      <c r="AR593" s="14">
        <v>46209</v>
      </c>
      <c r="AS593" t="s">
        <v>1112</v>
      </c>
      <c r="AT593" t="s">
        <v>380</v>
      </c>
      <c r="AU593" t="s">
        <v>678</v>
      </c>
      <c r="AV593" s="14">
        <v>46209</v>
      </c>
      <c r="AW593" t="s">
        <v>2942</v>
      </c>
      <c r="AX593" s="31">
        <v>46209.713854166665</v>
      </c>
      <c r="AY593" s="14">
        <v>46209</v>
      </c>
      <c r="AZ593" t="s">
        <v>933</v>
      </c>
      <c r="BA593" s="31">
        <v>46209.719675925924</v>
      </c>
      <c r="BB593" s="14">
        <v>46209</v>
      </c>
      <c r="BC593" t="s">
        <v>5233</v>
      </c>
      <c r="BD593" s="31">
        <v>46209.730590277781</v>
      </c>
      <c r="BE593" s="14">
        <v>46209</v>
      </c>
      <c r="BF593" t="s">
        <v>972</v>
      </c>
      <c r="BG593" s="31">
        <v>46209.750740740739</v>
      </c>
      <c r="BH593" s="14">
        <v>46209</v>
      </c>
      <c r="BI593" t="s">
        <v>972</v>
      </c>
      <c r="BJ593" s="31">
        <v>46209.752071759256</v>
      </c>
      <c r="BW593" s="14">
        <v>46209</v>
      </c>
      <c r="BX593" t="s">
        <v>972</v>
      </c>
      <c r="BY593" s="31">
        <v>46209.758611111109</v>
      </c>
      <c r="BZ593" s="14">
        <v>46209</v>
      </c>
      <c r="CA593" t="s">
        <v>944</v>
      </c>
      <c r="CB593" s="31">
        <v>46209.764039351852</v>
      </c>
      <c r="CF593" s="14">
        <v>46209</v>
      </c>
      <c r="CG593" t="s">
        <v>2942</v>
      </c>
      <c r="CH593" s="31">
        <v>46209.821921296294</v>
      </c>
      <c r="CM593" s="4">
        <f t="shared" si="38"/>
        <v>46209.538842592592</v>
      </c>
      <c r="CN593">
        <f t="shared" si="39"/>
        <v>0</v>
      </c>
      <c r="CO593" t="str">
        <f>VLOOKUP(A593,Sheet1!$A$2:$B$221,2,0)</f>
        <v>East Zone</v>
      </c>
    </row>
    <row r="594" spans="1:93" x14ac:dyDescent="0.35">
      <c r="A594" t="s">
        <v>5756</v>
      </c>
      <c r="B594">
        <v>383</v>
      </c>
      <c r="C594" t="s">
        <v>9332</v>
      </c>
      <c r="D594" t="s">
        <v>678</v>
      </c>
      <c r="E594" t="s">
        <v>136</v>
      </c>
      <c r="F594" t="s">
        <v>380</v>
      </c>
      <c r="G594" t="s">
        <v>358</v>
      </c>
      <c r="H594" t="s">
        <v>5761</v>
      </c>
      <c r="I594">
        <v>381101</v>
      </c>
      <c r="J594" t="s">
        <v>1070</v>
      </c>
      <c r="K594" t="s">
        <v>1772</v>
      </c>
      <c r="L594" t="s">
        <v>4622</v>
      </c>
      <c r="M594" t="s">
        <v>5762</v>
      </c>
      <c r="N594">
        <v>90000</v>
      </c>
      <c r="O594" t="s">
        <v>931</v>
      </c>
      <c r="P594" t="s">
        <v>932</v>
      </c>
      <c r="Q594" t="s">
        <v>1000</v>
      </c>
      <c r="R594">
        <v>3911864503</v>
      </c>
      <c r="S594" s="14">
        <v>46206</v>
      </c>
      <c r="T594" t="s">
        <v>5759</v>
      </c>
      <c r="U594" s="31">
        <v>46206.420983796299</v>
      </c>
      <c r="AK594" s="14">
        <v>46206</v>
      </c>
      <c r="AL594" t="s">
        <v>1112</v>
      </c>
      <c r="AM594" s="31">
        <v>46206.450682870367</v>
      </c>
      <c r="AQ594" s="31">
        <v>46206.450682870367</v>
      </c>
      <c r="AR594" s="14">
        <v>46206</v>
      </c>
      <c r="AS594" t="s">
        <v>1112</v>
      </c>
      <c r="AT594" t="s">
        <v>380</v>
      </c>
      <c r="AU594" t="s">
        <v>678</v>
      </c>
      <c r="AV594" s="14">
        <v>46206</v>
      </c>
      <c r="AW594" t="s">
        <v>1112</v>
      </c>
      <c r="AX594" s="31">
        <v>46206.454745370371</v>
      </c>
      <c r="AY594" s="14">
        <v>46206</v>
      </c>
      <c r="AZ594" t="s">
        <v>933</v>
      </c>
      <c r="BA594" s="31">
        <v>46206.46398148148</v>
      </c>
      <c r="BB594" s="14">
        <v>46206</v>
      </c>
      <c r="BC594" t="s">
        <v>4684</v>
      </c>
      <c r="BD594" s="31">
        <v>46206.485497685186</v>
      </c>
      <c r="BE594" s="14">
        <v>46206</v>
      </c>
      <c r="BF594" t="s">
        <v>955</v>
      </c>
      <c r="BG594" s="31">
        <v>46206.509837962964</v>
      </c>
      <c r="BH594" s="14">
        <v>46206</v>
      </c>
      <c r="BI594" t="s">
        <v>955</v>
      </c>
      <c r="BJ594" s="31">
        <v>46206.511400462965</v>
      </c>
      <c r="BW594" s="14">
        <v>46206</v>
      </c>
      <c r="BX594" t="s">
        <v>955</v>
      </c>
      <c r="BY594" s="31">
        <v>46206.517627314817</v>
      </c>
      <c r="BZ594" s="14">
        <v>46206</v>
      </c>
      <c r="CA594" t="s">
        <v>944</v>
      </c>
      <c r="CB594" s="31">
        <v>46206.532280092593</v>
      </c>
      <c r="CF594" s="14">
        <v>46206</v>
      </c>
      <c r="CG594" t="s">
        <v>5759</v>
      </c>
      <c r="CH594" s="31">
        <v>46206.638333333336</v>
      </c>
      <c r="CM594" s="4">
        <f t="shared" si="38"/>
        <v>46206.420983796299</v>
      </c>
      <c r="CN594">
        <f t="shared" si="39"/>
        <v>0</v>
      </c>
      <c r="CO594" t="str">
        <f>VLOOKUP(A594,Sheet1!$A$2:$B$221,2,0)</f>
        <v>East Zone</v>
      </c>
    </row>
    <row r="595" spans="1:93" x14ac:dyDescent="0.35">
      <c r="A595" t="s">
        <v>5756</v>
      </c>
      <c r="B595">
        <v>383</v>
      </c>
      <c r="C595" t="s">
        <v>9332</v>
      </c>
      <c r="D595" t="s">
        <v>678</v>
      </c>
      <c r="E595" t="s">
        <v>136</v>
      </c>
      <c r="F595" t="s">
        <v>380</v>
      </c>
      <c r="G595" t="s">
        <v>358</v>
      </c>
      <c r="H595" t="s">
        <v>5763</v>
      </c>
      <c r="I595">
        <v>411532</v>
      </c>
      <c r="J595" t="s">
        <v>4308</v>
      </c>
      <c r="K595" t="s">
        <v>4309</v>
      </c>
      <c r="L595" t="s">
        <v>4622</v>
      </c>
      <c r="M595" t="s">
        <v>5764</v>
      </c>
      <c r="N595">
        <v>65000</v>
      </c>
      <c r="O595" t="s">
        <v>1006</v>
      </c>
      <c r="P595" t="s">
        <v>1007</v>
      </c>
      <c r="Q595" t="s">
        <v>1017</v>
      </c>
      <c r="R595">
        <v>4977035899</v>
      </c>
      <c r="S595" s="14">
        <v>46204</v>
      </c>
      <c r="T595" t="s">
        <v>5758</v>
      </c>
      <c r="U595" s="31">
        <v>46204.637060185189</v>
      </c>
      <c r="AK595" s="14">
        <v>46204</v>
      </c>
      <c r="AL595" t="s">
        <v>1112</v>
      </c>
      <c r="AM595" s="31">
        <v>46204.707465277781</v>
      </c>
      <c r="AQ595" s="31">
        <v>46204.707465277781</v>
      </c>
      <c r="AR595" s="14">
        <v>46204</v>
      </c>
      <c r="AS595" t="s">
        <v>1112</v>
      </c>
      <c r="AT595" t="s">
        <v>380</v>
      </c>
      <c r="AU595" t="s">
        <v>678</v>
      </c>
      <c r="AV595" s="14">
        <v>46204</v>
      </c>
      <c r="AW595" t="s">
        <v>5759</v>
      </c>
      <c r="AX595" s="31">
        <v>46204.708252314813</v>
      </c>
      <c r="AY595" s="14">
        <v>46204</v>
      </c>
      <c r="AZ595" t="s">
        <v>933</v>
      </c>
      <c r="BA595" s="31">
        <v>46204.710972222223</v>
      </c>
      <c r="BB595" s="14">
        <v>46204</v>
      </c>
      <c r="BC595" t="s">
        <v>4684</v>
      </c>
      <c r="BD595" s="31">
        <v>46204.724085648151</v>
      </c>
      <c r="BE595" s="14">
        <v>46204</v>
      </c>
      <c r="BF595" t="s">
        <v>942</v>
      </c>
      <c r="BG595" s="31">
        <v>46204.779861111114</v>
      </c>
      <c r="BH595" s="14">
        <v>46204</v>
      </c>
      <c r="BI595" t="s">
        <v>942</v>
      </c>
      <c r="BJ595" s="31">
        <v>46204.78052083333</v>
      </c>
      <c r="BW595" s="14">
        <v>46204</v>
      </c>
      <c r="BX595" t="s">
        <v>942</v>
      </c>
      <c r="BY595" s="31">
        <v>46204.789525462962</v>
      </c>
      <c r="BZ595" s="14">
        <v>46204</v>
      </c>
      <c r="CA595" t="s">
        <v>938</v>
      </c>
      <c r="CB595" s="31">
        <v>46204.796631944446</v>
      </c>
      <c r="CF595" s="14">
        <v>46204</v>
      </c>
      <c r="CG595" t="s">
        <v>5759</v>
      </c>
      <c r="CH595" s="31">
        <v>46204.899641203701</v>
      </c>
      <c r="CM595" s="4">
        <f t="shared" si="38"/>
        <v>46204.637060185189</v>
      </c>
      <c r="CN595">
        <f t="shared" si="39"/>
        <v>0</v>
      </c>
      <c r="CO595" t="str">
        <f>VLOOKUP(A595,Sheet1!$A$2:$B$221,2,0)</f>
        <v>East Zone</v>
      </c>
    </row>
    <row r="596" spans="1:93" x14ac:dyDescent="0.35">
      <c r="A596" t="s">
        <v>5756</v>
      </c>
      <c r="B596">
        <v>383</v>
      </c>
      <c r="C596" t="s">
        <v>9332</v>
      </c>
      <c r="D596" t="s">
        <v>678</v>
      </c>
      <c r="E596" t="s">
        <v>136</v>
      </c>
      <c r="F596" t="s">
        <v>380</v>
      </c>
      <c r="G596" t="s">
        <v>358</v>
      </c>
      <c r="H596" t="s">
        <v>12146</v>
      </c>
      <c r="I596">
        <v>525304</v>
      </c>
      <c r="J596" t="s">
        <v>12147</v>
      </c>
      <c r="K596" t="s">
        <v>12148</v>
      </c>
      <c r="L596" t="s">
        <v>4622</v>
      </c>
      <c r="M596" t="s">
        <v>12149</v>
      </c>
      <c r="N596">
        <v>50000</v>
      </c>
      <c r="O596" t="s">
        <v>982</v>
      </c>
      <c r="P596" t="s">
        <v>983</v>
      </c>
      <c r="Q596" t="s">
        <v>12150</v>
      </c>
      <c r="R596">
        <v>8661468489</v>
      </c>
      <c r="S596" s="14">
        <v>46210</v>
      </c>
      <c r="T596" t="s">
        <v>12151</v>
      </c>
      <c r="U596" s="31">
        <v>46210.616805555554</v>
      </c>
      <c r="AK596" s="14">
        <v>46210</v>
      </c>
      <c r="AL596" t="s">
        <v>2942</v>
      </c>
      <c r="AM596" s="31">
        <v>46210.646921296298</v>
      </c>
      <c r="AQ596" s="31">
        <v>46210.646921296298</v>
      </c>
      <c r="AR596" s="14">
        <v>46210</v>
      </c>
      <c r="AS596" t="s">
        <v>2942</v>
      </c>
      <c r="AT596" t="s">
        <v>12139</v>
      </c>
      <c r="AU596" t="s">
        <v>677</v>
      </c>
      <c r="AV596" s="14">
        <v>46210</v>
      </c>
      <c r="AW596" t="s">
        <v>2942</v>
      </c>
      <c r="AX596" s="31">
        <v>46210.651006944441</v>
      </c>
      <c r="AY596" s="14">
        <v>46210</v>
      </c>
      <c r="AZ596" t="s">
        <v>933</v>
      </c>
      <c r="BA596" s="31">
        <v>46210.662361111114</v>
      </c>
      <c r="BB596" s="14">
        <v>46210</v>
      </c>
      <c r="BC596" t="s">
        <v>4663</v>
      </c>
      <c r="BD596" s="31">
        <v>46210.716284722221</v>
      </c>
      <c r="BE596" s="14">
        <v>46210</v>
      </c>
      <c r="BF596" t="s">
        <v>942</v>
      </c>
      <c r="BG596" s="31">
        <v>46210.826689814814</v>
      </c>
      <c r="BK596" s="14">
        <v>46210</v>
      </c>
      <c r="BL596" t="s">
        <v>942</v>
      </c>
      <c r="BM596" s="31">
        <v>46210.828148148146</v>
      </c>
      <c r="CM596" s="4">
        <f t="shared" si="38"/>
        <v>46210.616805555554</v>
      </c>
      <c r="CN596">
        <f t="shared" si="39"/>
        <v>0</v>
      </c>
      <c r="CO596" t="str">
        <f>VLOOKUP(A596,Sheet1!$A$2:$B$221,2,0)</f>
        <v>East Zone</v>
      </c>
    </row>
    <row r="597" spans="1:93" x14ac:dyDescent="0.35">
      <c r="A597" t="s">
        <v>5756</v>
      </c>
      <c r="B597">
        <v>383</v>
      </c>
      <c r="C597" t="s">
        <v>9332</v>
      </c>
      <c r="D597" t="s">
        <v>678</v>
      </c>
      <c r="E597" t="s">
        <v>136</v>
      </c>
      <c r="F597" t="s">
        <v>380</v>
      </c>
      <c r="G597" t="s">
        <v>358</v>
      </c>
      <c r="H597" t="s">
        <v>10210</v>
      </c>
      <c r="I597">
        <v>547833</v>
      </c>
      <c r="J597" t="s">
        <v>4308</v>
      </c>
      <c r="K597" t="s">
        <v>4309</v>
      </c>
      <c r="L597" t="s">
        <v>4622</v>
      </c>
      <c r="M597" t="s">
        <v>10211</v>
      </c>
      <c r="N597">
        <v>35000</v>
      </c>
      <c r="O597" t="s">
        <v>9445</v>
      </c>
      <c r="P597" t="s">
        <v>9446</v>
      </c>
      <c r="Q597" t="s">
        <v>10212</v>
      </c>
      <c r="R597">
        <v>6932556753</v>
      </c>
      <c r="S597" s="14">
        <v>46209</v>
      </c>
      <c r="T597" t="s">
        <v>5758</v>
      </c>
      <c r="U597" s="31">
        <v>46209.638368055559</v>
      </c>
      <c r="AK597" s="14">
        <v>46209</v>
      </c>
      <c r="AL597" t="s">
        <v>1112</v>
      </c>
      <c r="AM597" s="31">
        <v>46209.716979166667</v>
      </c>
      <c r="AQ597" s="31">
        <v>46209.716979166667</v>
      </c>
      <c r="AR597" s="14">
        <v>46209</v>
      </c>
      <c r="AS597" t="s">
        <v>1112</v>
      </c>
      <c r="AT597" t="s">
        <v>380</v>
      </c>
      <c r="AU597" t="s">
        <v>678</v>
      </c>
      <c r="AV597" s="14">
        <v>46209</v>
      </c>
      <c r="AW597" t="s">
        <v>2942</v>
      </c>
      <c r="AX597" s="31">
        <v>46209.725370370368</v>
      </c>
      <c r="AY597" s="14">
        <v>46209</v>
      </c>
      <c r="AZ597" t="s">
        <v>933</v>
      </c>
      <c r="BA597" s="31">
        <v>46209.731886574074</v>
      </c>
      <c r="BB597" s="14">
        <v>46209</v>
      </c>
      <c r="BC597" t="s">
        <v>4669</v>
      </c>
      <c r="BD597" s="31">
        <v>46209.748900462961</v>
      </c>
      <c r="BE597" s="14">
        <v>46209</v>
      </c>
      <c r="BF597" t="s">
        <v>942</v>
      </c>
      <c r="BG597" s="31">
        <v>46209.794965277775</v>
      </c>
      <c r="BH597" s="14">
        <v>46209</v>
      </c>
      <c r="BI597" t="s">
        <v>942</v>
      </c>
      <c r="BJ597" s="31">
        <v>46209.79582175926</v>
      </c>
      <c r="BW597" s="14">
        <v>46209</v>
      </c>
      <c r="BX597" t="s">
        <v>942</v>
      </c>
      <c r="BY597" s="31">
        <v>46209.799398148149</v>
      </c>
      <c r="BZ597" s="14">
        <v>46209</v>
      </c>
      <c r="CA597" t="s">
        <v>938</v>
      </c>
      <c r="CB597" s="31">
        <v>46209.80678240741</v>
      </c>
      <c r="CF597" s="14">
        <v>46209</v>
      </c>
      <c r="CG597" t="s">
        <v>2942</v>
      </c>
      <c r="CH597" s="31">
        <v>46209.854247685187</v>
      </c>
      <c r="CM597" s="4">
        <f t="shared" si="38"/>
        <v>46209.638368055559</v>
      </c>
      <c r="CN597">
        <f t="shared" si="39"/>
        <v>0</v>
      </c>
      <c r="CO597" t="str">
        <f>VLOOKUP(A597,Sheet1!$A$2:$B$221,2,0)</f>
        <v>East Zone</v>
      </c>
    </row>
    <row r="598" spans="1:93" x14ac:dyDescent="0.35">
      <c r="A598" t="s">
        <v>5756</v>
      </c>
      <c r="B598">
        <v>383</v>
      </c>
      <c r="C598" t="s">
        <v>9332</v>
      </c>
      <c r="D598" t="s">
        <v>678</v>
      </c>
      <c r="E598" t="s">
        <v>136</v>
      </c>
      <c r="F598" t="s">
        <v>380</v>
      </c>
      <c r="G598" t="s">
        <v>358</v>
      </c>
      <c r="H598" t="s">
        <v>10213</v>
      </c>
      <c r="I598">
        <v>551784</v>
      </c>
      <c r="J598" t="s">
        <v>4308</v>
      </c>
      <c r="K598" t="s">
        <v>4309</v>
      </c>
      <c r="L598" t="s">
        <v>4622</v>
      </c>
      <c r="M598" t="s">
        <v>10214</v>
      </c>
      <c r="N598">
        <v>50000</v>
      </c>
      <c r="O598" t="s">
        <v>934</v>
      </c>
      <c r="P598" t="s">
        <v>935</v>
      </c>
      <c r="Q598" t="s">
        <v>6274</v>
      </c>
      <c r="R598">
        <v>2929432076</v>
      </c>
      <c r="S598" s="14">
        <v>46209</v>
      </c>
      <c r="T598" t="s">
        <v>5758</v>
      </c>
      <c r="U598" s="31">
        <v>46209.479907407411</v>
      </c>
      <c r="AK598" s="14">
        <v>46209</v>
      </c>
      <c r="AL598" t="s">
        <v>1112</v>
      </c>
      <c r="AM598" s="31">
        <v>46209.552557870367</v>
      </c>
      <c r="AQ598" s="31">
        <v>46209.552557870367</v>
      </c>
      <c r="AR598" s="14">
        <v>46209</v>
      </c>
      <c r="AS598" t="s">
        <v>1112</v>
      </c>
      <c r="AT598" t="s">
        <v>380</v>
      </c>
      <c r="AU598" t="s">
        <v>678</v>
      </c>
      <c r="AV598" s="14">
        <v>46210</v>
      </c>
      <c r="AW598" t="s">
        <v>5759</v>
      </c>
      <c r="AX598" s="31">
        <v>46210.750532407408</v>
      </c>
      <c r="AY598" s="14">
        <v>46210</v>
      </c>
      <c r="AZ598" t="s">
        <v>933</v>
      </c>
      <c r="BA598" s="31">
        <v>46210.752592592595</v>
      </c>
      <c r="BB598" s="14">
        <v>46210</v>
      </c>
      <c r="BC598" t="s">
        <v>4808</v>
      </c>
      <c r="BD598" s="31">
        <v>46210.756527777776</v>
      </c>
      <c r="BE598" s="14">
        <v>46210</v>
      </c>
      <c r="BF598" t="s">
        <v>942</v>
      </c>
      <c r="BG598" s="31">
        <v>46210.828483796293</v>
      </c>
      <c r="BH598" s="14">
        <v>46210</v>
      </c>
      <c r="BI598" t="s">
        <v>942</v>
      </c>
      <c r="BJ598" s="31">
        <v>46210.829236111109</v>
      </c>
      <c r="BW598" s="14">
        <v>46210</v>
      </c>
      <c r="BX598" t="s">
        <v>942</v>
      </c>
      <c r="BY598" s="31">
        <v>46210.833182870374</v>
      </c>
      <c r="BZ598" s="14">
        <v>46210</v>
      </c>
      <c r="CA598" t="s">
        <v>944</v>
      </c>
      <c r="CB598" s="31">
        <v>46210.852708333332</v>
      </c>
      <c r="CM598" s="4">
        <f t="shared" si="38"/>
        <v>46209.479907407411</v>
      </c>
      <c r="CN598">
        <f t="shared" si="39"/>
        <v>0</v>
      </c>
      <c r="CO598" t="str">
        <f>VLOOKUP(A598,Sheet1!$A$2:$B$221,2,0)</f>
        <v>East Zone</v>
      </c>
    </row>
    <row r="599" spans="1:93" x14ac:dyDescent="0.35">
      <c r="A599" t="s">
        <v>5756</v>
      </c>
      <c r="B599">
        <v>383</v>
      </c>
      <c r="C599" t="s">
        <v>9332</v>
      </c>
      <c r="D599" t="s">
        <v>678</v>
      </c>
      <c r="E599" t="s">
        <v>136</v>
      </c>
      <c r="F599" t="s">
        <v>380</v>
      </c>
      <c r="G599" t="s">
        <v>358</v>
      </c>
      <c r="H599" t="s">
        <v>5765</v>
      </c>
      <c r="I599">
        <v>573569</v>
      </c>
      <c r="J599" t="s">
        <v>1113</v>
      </c>
      <c r="K599" t="s">
        <v>1114</v>
      </c>
      <c r="L599" t="s">
        <v>4622</v>
      </c>
      <c r="M599" t="s">
        <v>5766</v>
      </c>
      <c r="N599">
        <v>77000</v>
      </c>
      <c r="O599" t="s">
        <v>939</v>
      </c>
      <c r="P599" t="s">
        <v>940</v>
      </c>
      <c r="Q599" t="s">
        <v>5767</v>
      </c>
      <c r="R599">
        <v>5258264659</v>
      </c>
      <c r="S599" s="14">
        <v>46205</v>
      </c>
      <c r="T599" t="s">
        <v>5768</v>
      </c>
      <c r="U599" s="31">
        <v>46205.475775462961</v>
      </c>
      <c r="AK599" s="14">
        <v>46205</v>
      </c>
      <c r="AL599" t="s">
        <v>1112</v>
      </c>
      <c r="AM599" s="31">
        <v>46205.501099537039</v>
      </c>
      <c r="AQ599" s="31">
        <v>46205.501099537039</v>
      </c>
      <c r="AR599" s="14">
        <v>46205</v>
      </c>
      <c r="AS599" t="s">
        <v>1112</v>
      </c>
      <c r="AT599" t="s">
        <v>380</v>
      </c>
      <c r="AU599" t="s">
        <v>678</v>
      </c>
      <c r="AV599" s="14">
        <v>46205</v>
      </c>
      <c r="AW599" t="s">
        <v>2942</v>
      </c>
      <c r="AX599" s="31">
        <v>46205.547986111109</v>
      </c>
      <c r="AY599" s="14">
        <v>46205</v>
      </c>
      <c r="AZ599" t="s">
        <v>933</v>
      </c>
      <c r="BA599" s="31">
        <v>46205.569004629629</v>
      </c>
      <c r="BB599" s="14">
        <v>46205</v>
      </c>
      <c r="BC599" t="s">
        <v>4643</v>
      </c>
      <c r="BD599" s="31">
        <v>46205.609849537039</v>
      </c>
      <c r="BE599" s="14">
        <v>46205</v>
      </c>
      <c r="BF599" t="s">
        <v>943</v>
      </c>
      <c r="BG599" s="31">
        <v>46205.628113425926</v>
      </c>
      <c r="BH599" s="14">
        <v>46205</v>
      </c>
      <c r="BI599" t="s">
        <v>943</v>
      </c>
      <c r="BJ599" s="31">
        <v>46205.631064814814</v>
      </c>
      <c r="BW599" s="14">
        <v>46205</v>
      </c>
      <c r="BX599" t="s">
        <v>943</v>
      </c>
      <c r="BY599" s="31">
        <v>46205.638136574074</v>
      </c>
      <c r="BZ599" s="14">
        <v>46205</v>
      </c>
      <c r="CA599" t="s">
        <v>938</v>
      </c>
      <c r="CB599" s="31">
        <v>46205.644548611112</v>
      </c>
      <c r="CF599" s="14">
        <v>46205</v>
      </c>
      <c r="CG599" t="s">
        <v>5759</v>
      </c>
      <c r="CH599" s="31">
        <v>46205.658020833333</v>
      </c>
      <c r="CM599" s="4">
        <f t="shared" si="38"/>
        <v>46205.475775462961</v>
      </c>
      <c r="CN599">
        <f t="shared" si="39"/>
        <v>0</v>
      </c>
      <c r="CO599" t="str">
        <f>VLOOKUP(A599,Sheet1!$A$2:$B$221,2,0)</f>
        <v>East Zone</v>
      </c>
    </row>
    <row r="600" spans="1:93" x14ac:dyDescent="0.35">
      <c r="A600" t="s">
        <v>5756</v>
      </c>
      <c r="B600">
        <v>383</v>
      </c>
      <c r="C600" t="s">
        <v>9332</v>
      </c>
      <c r="D600" t="s">
        <v>678</v>
      </c>
      <c r="E600" t="s">
        <v>136</v>
      </c>
      <c r="F600" t="s">
        <v>380</v>
      </c>
      <c r="G600" t="s">
        <v>358</v>
      </c>
      <c r="H600" t="s">
        <v>5769</v>
      </c>
      <c r="I600">
        <v>622567</v>
      </c>
      <c r="J600" t="s">
        <v>116</v>
      </c>
      <c r="K600" t="s">
        <v>5770</v>
      </c>
      <c r="L600" t="s">
        <v>4622</v>
      </c>
      <c r="M600" t="s">
        <v>5771</v>
      </c>
      <c r="N600">
        <v>45000</v>
      </c>
      <c r="O600" t="s">
        <v>4630</v>
      </c>
      <c r="P600" t="s">
        <v>4631</v>
      </c>
      <c r="Q600" t="s">
        <v>1115</v>
      </c>
      <c r="R600">
        <v>2452897654</v>
      </c>
      <c r="S600" s="14">
        <v>46204</v>
      </c>
      <c r="T600" t="s">
        <v>5772</v>
      </c>
      <c r="U600" s="31">
        <v>46204.496550925927</v>
      </c>
      <c r="AK600" s="14">
        <v>46204</v>
      </c>
      <c r="AL600" t="s">
        <v>1112</v>
      </c>
      <c r="AM600" s="31">
        <v>46204.521354166667</v>
      </c>
      <c r="AQ600" s="31">
        <v>46204.521354166667</v>
      </c>
      <c r="AR600" s="14">
        <v>46204</v>
      </c>
      <c r="AS600" t="s">
        <v>1112</v>
      </c>
      <c r="AT600" t="s">
        <v>380</v>
      </c>
      <c r="AU600" t="s">
        <v>678</v>
      </c>
      <c r="AV600" s="14">
        <v>46204</v>
      </c>
      <c r="AW600" t="s">
        <v>5772</v>
      </c>
      <c r="AX600" s="31">
        <v>46204.547731481478</v>
      </c>
      <c r="AY600" s="14">
        <v>46204</v>
      </c>
      <c r="AZ600" t="s">
        <v>933</v>
      </c>
      <c r="BA600" s="31">
        <v>46204.564479166664</v>
      </c>
      <c r="BB600" s="14">
        <v>46204</v>
      </c>
      <c r="BC600" t="s">
        <v>4676</v>
      </c>
      <c r="BD600" s="31">
        <v>46204.6093287037</v>
      </c>
      <c r="BE600" s="14">
        <v>46204</v>
      </c>
      <c r="BF600" t="s">
        <v>955</v>
      </c>
      <c r="BG600" s="31">
        <v>46204.656921296293</v>
      </c>
      <c r="BH600" s="14">
        <v>46204</v>
      </c>
      <c r="BI600" t="s">
        <v>955</v>
      </c>
      <c r="BJ600" s="31">
        <v>46204.657997685186</v>
      </c>
      <c r="BW600" s="14">
        <v>46204</v>
      </c>
      <c r="BX600" t="s">
        <v>955</v>
      </c>
      <c r="BY600" s="31">
        <v>46204.680023148147</v>
      </c>
      <c r="BZ600" s="14">
        <v>46204</v>
      </c>
      <c r="CA600" t="s">
        <v>938</v>
      </c>
      <c r="CB600" s="31">
        <v>46204.687384259261</v>
      </c>
      <c r="CF600" s="14">
        <v>46204</v>
      </c>
      <c r="CG600" t="s">
        <v>5759</v>
      </c>
      <c r="CH600" s="31">
        <v>46204.691805555558</v>
      </c>
      <c r="CM600" s="4">
        <f t="shared" si="38"/>
        <v>46204.496550925927</v>
      </c>
      <c r="CN600">
        <f t="shared" si="39"/>
        <v>0</v>
      </c>
      <c r="CO600" t="str">
        <f>VLOOKUP(A600,Sheet1!$A$2:$B$221,2,0)</f>
        <v>East Zone</v>
      </c>
    </row>
    <row r="601" spans="1:93" x14ac:dyDescent="0.35">
      <c r="A601" t="s">
        <v>5756</v>
      </c>
      <c r="B601">
        <v>383</v>
      </c>
      <c r="C601" t="s">
        <v>9332</v>
      </c>
      <c r="D601" t="s">
        <v>678</v>
      </c>
      <c r="E601" t="s">
        <v>136</v>
      </c>
      <c r="F601" t="s">
        <v>380</v>
      </c>
      <c r="G601" t="s">
        <v>358</v>
      </c>
      <c r="H601" t="s">
        <v>5773</v>
      </c>
      <c r="I601">
        <v>761630</v>
      </c>
      <c r="J601" t="s">
        <v>116</v>
      </c>
      <c r="K601" t="s">
        <v>5770</v>
      </c>
      <c r="L601" t="s">
        <v>4622</v>
      </c>
      <c r="M601" t="s">
        <v>5774</v>
      </c>
      <c r="N601">
        <v>90000</v>
      </c>
      <c r="O601" t="s">
        <v>9422</v>
      </c>
      <c r="P601" t="s">
        <v>9423</v>
      </c>
      <c r="Q601" t="s">
        <v>3776</v>
      </c>
      <c r="R601">
        <v>1236895076</v>
      </c>
      <c r="S601" s="14">
        <v>46206</v>
      </c>
      <c r="T601" t="s">
        <v>5772</v>
      </c>
      <c r="U601" s="31">
        <v>46206.401875000003</v>
      </c>
      <c r="AK601" s="14">
        <v>46206</v>
      </c>
      <c r="AL601" t="s">
        <v>5759</v>
      </c>
      <c r="AM601" s="31">
        <v>46206.599050925928</v>
      </c>
      <c r="AQ601" s="31">
        <v>46206.599050925928</v>
      </c>
      <c r="AR601" s="14">
        <v>46206</v>
      </c>
      <c r="AS601" t="s">
        <v>5759</v>
      </c>
      <c r="AT601" t="s">
        <v>5775</v>
      </c>
      <c r="AU601" t="s">
        <v>677</v>
      </c>
      <c r="AV601" s="14">
        <v>46206</v>
      </c>
      <c r="AW601" t="s">
        <v>2942</v>
      </c>
      <c r="AX601" s="31">
        <v>46206.601909722223</v>
      </c>
      <c r="AY601" s="14">
        <v>46206</v>
      </c>
      <c r="AZ601" t="s">
        <v>933</v>
      </c>
      <c r="BA601" s="31">
        <v>46206.615856481483</v>
      </c>
      <c r="BB601" s="14">
        <v>46206</v>
      </c>
      <c r="BC601" t="s">
        <v>4663</v>
      </c>
      <c r="BD601" s="31">
        <v>46206.663148148145</v>
      </c>
      <c r="BE601" s="14">
        <v>46206</v>
      </c>
      <c r="BF601" t="s">
        <v>937</v>
      </c>
      <c r="BG601" s="31">
        <v>46206.690474537034</v>
      </c>
      <c r="BH601" s="14">
        <v>46206</v>
      </c>
      <c r="BI601" t="s">
        <v>937</v>
      </c>
      <c r="BJ601" s="31">
        <v>46206.692118055558</v>
      </c>
      <c r="BW601" s="14">
        <v>46206</v>
      </c>
      <c r="BX601" t="s">
        <v>955</v>
      </c>
      <c r="BY601" s="31">
        <v>46206.716678240744</v>
      </c>
      <c r="BZ601" s="14">
        <v>46209</v>
      </c>
      <c r="CA601" t="s">
        <v>2404</v>
      </c>
      <c r="CB601" s="31">
        <v>46209.740162037036</v>
      </c>
      <c r="CF601" s="14">
        <v>46209</v>
      </c>
      <c r="CG601" t="s">
        <v>2942</v>
      </c>
      <c r="CH601" s="31">
        <v>46209.80605324074</v>
      </c>
      <c r="CM601" s="4">
        <f t="shared" si="38"/>
        <v>46206.401875000003</v>
      </c>
      <c r="CN601">
        <f t="shared" si="39"/>
        <v>0</v>
      </c>
      <c r="CO601" t="str">
        <f>VLOOKUP(A601,Sheet1!$A$2:$B$221,2,0)</f>
        <v>East Zone</v>
      </c>
    </row>
    <row r="602" spans="1:93" x14ac:dyDescent="0.35">
      <c r="A602" t="s">
        <v>5756</v>
      </c>
      <c r="B602">
        <v>383</v>
      </c>
      <c r="C602" t="s">
        <v>9332</v>
      </c>
      <c r="D602" t="s">
        <v>678</v>
      </c>
      <c r="E602" t="s">
        <v>136</v>
      </c>
      <c r="F602" t="s">
        <v>380</v>
      </c>
      <c r="G602" t="s">
        <v>358</v>
      </c>
      <c r="H602" t="s">
        <v>5776</v>
      </c>
      <c r="I602">
        <v>772745</v>
      </c>
      <c r="J602" t="s">
        <v>116</v>
      </c>
      <c r="K602" t="s">
        <v>5770</v>
      </c>
      <c r="L602" t="s">
        <v>4622</v>
      </c>
      <c r="M602" t="s">
        <v>5777</v>
      </c>
      <c r="N602">
        <v>80000</v>
      </c>
      <c r="O602" t="s">
        <v>1067</v>
      </c>
      <c r="P602" t="s">
        <v>1068</v>
      </c>
      <c r="Q602" t="s">
        <v>3984</v>
      </c>
      <c r="R602">
        <v>9746891829</v>
      </c>
      <c r="S602" s="14">
        <v>46205</v>
      </c>
      <c r="T602" t="s">
        <v>5759</v>
      </c>
      <c r="U602" s="31">
        <v>46205.365752314814</v>
      </c>
      <c r="AK602" s="14">
        <v>46205</v>
      </c>
      <c r="AL602" t="s">
        <v>1112</v>
      </c>
      <c r="AM602" s="31">
        <v>46205.59878472222</v>
      </c>
      <c r="AQ602" s="31">
        <v>46205.59878472222</v>
      </c>
      <c r="AR602" s="14">
        <v>46205</v>
      </c>
      <c r="AS602" t="s">
        <v>1112</v>
      </c>
      <c r="AT602" t="s">
        <v>380</v>
      </c>
      <c r="AU602" t="s">
        <v>678</v>
      </c>
      <c r="AV602" s="14">
        <v>46205</v>
      </c>
      <c r="AW602" t="s">
        <v>2942</v>
      </c>
      <c r="AX602" s="31">
        <v>46205.602002314816</v>
      </c>
      <c r="AY602" s="14">
        <v>46205</v>
      </c>
      <c r="AZ602" t="s">
        <v>933</v>
      </c>
      <c r="BA602" s="31">
        <v>46205.613483796296</v>
      </c>
      <c r="BB602" s="14">
        <v>46205</v>
      </c>
      <c r="BC602" t="s">
        <v>4757</v>
      </c>
      <c r="BD602" s="31">
        <v>46205.658333333333</v>
      </c>
      <c r="BE602" s="14">
        <v>46205</v>
      </c>
      <c r="BF602" t="s">
        <v>943</v>
      </c>
      <c r="BG602" s="31">
        <v>46205.676689814813</v>
      </c>
      <c r="BH602" s="14">
        <v>46205</v>
      </c>
      <c r="BI602" t="s">
        <v>943</v>
      </c>
      <c r="BJ602" s="31">
        <v>46205.681134259263</v>
      </c>
      <c r="BW602" s="14">
        <v>46205</v>
      </c>
      <c r="BX602" t="s">
        <v>943</v>
      </c>
      <c r="BY602" s="31">
        <v>46205.687326388892</v>
      </c>
      <c r="BZ602" s="14">
        <v>46205</v>
      </c>
      <c r="CA602" t="s">
        <v>938</v>
      </c>
      <c r="CB602" s="31">
        <v>46205.70144675926</v>
      </c>
      <c r="CF602" s="14">
        <v>46206</v>
      </c>
      <c r="CG602" t="s">
        <v>5759</v>
      </c>
      <c r="CH602" s="31">
        <v>46206.540358796294</v>
      </c>
      <c r="CM602" s="4">
        <f t="shared" si="38"/>
        <v>46205.365752314814</v>
      </c>
      <c r="CN602">
        <f t="shared" si="39"/>
        <v>0</v>
      </c>
      <c r="CO602" t="str">
        <f>VLOOKUP(A602,Sheet1!$A$2:$B$221,2,0)</f>
        <v>East Zone</v>
      </c>
    </row>
    <row r="603" spans="1:93" x14ac:dyDescent="0.35">
      <c r="A603" t="s">
        <v>5778</v>
      </c>
      <c r="B603">
        <v>447</v>
      </c>
      <c r="C603" t="s">
        <v>9332</v>
      </c>
      <c r="D603" t="s">
        <v>678</v>
      </c>
      <c r="E603" t="s">
        <v>593</v>
      </c>
      <c r="F603" t="s">
        <v>594</v>
      </c>
      <c r="G603" t="s">
        <v>552</v>
      </c>
      <c r="H603" t="s">
        <v>5779</v>
      </c>
      <c r="I603">
        <v>210508</v>
      </c>
      <c r="J603" t="s">
        <v>5780</v>
      </c>
      <c r="K603" t="s">
        <v>5781</v>
      </c>
      <c r="L603" t="s">
        <v>4622</v>
      </c>
      <c r="M603" t="s">
        <v>5782</v>
      </c>
      <c r="N603">
        <v>60000</v>
      </c>
      <c r="O603" t="s">
        <v>982</v>
      </c>
      <c r="P603" t="s">
        <v>983</v>
      </c>
      <c r="Q603" t="s">
        <v>1161</v>
      </c>
      <c r="R603">
        <v>3358364643</v>
      </c>
      <c r="S603" s="14">
        <v>46205</v>
      </c>
      <c r="T603" t="s">
        <v>5783</v>
      </c>
      <c r="U603" s="31">
        <v>46205.759594907409</v>
      </c>
      <c r="AK603" s="14">
        <v>46206</v>
      </c>
      <c r="AL603" t="s">
        <v>3002</v>
      </c>
      <c r="AM603" s="31">
        <v>46206.471412037034</v>
      </c>
      <c r="AQ603" s="31">
        <v>46206.471412037034</v>
      </c>
      <c r="AR603" s="14">
        <v>46206</v>
      </c>
      <c r="AS603" t="s">
        <v>3002</v>
      </c>
      <c r="AT603" t="s">
        <v>594</v>
      </c>
      <c r="AU603" t="s">
        <v>678</v>
      </c>
      <c r="AV603" s="14">
        <v>46206</v>
      </c>
      <c r="AW603" t="s">
        <v>3002</v>
      </c>
      <c r="AX603" s="31">
        <v>46206.471921296295</v>
      </c>
      <c r="AY603" s="14">
        <v>46206</v>
      </c>
      <c r="AZ603" t="s">
        <v>933</v>
      </c>
      <c r="BA603" s="31">
        <v>46206.477835648147</v>
      </c>
      <c r="BB603" s="14">
        <v>46206</v>
      </c>
      <c r="BC603" t="s">
        <v>4640</v>
      </c>
      <c r="BD603" s="31">
        <v>46206.486793981479</v>
      </c>
      <c r="BE603" s="14">
        <v>46206</v>
      </c>
      <c r="BF603" t="s">
        <v>996</v>
      </c>
      <c r="BG603" s="31">
        <v>46206.519548611112</v>
      </c>
      <c r="BH603" s="14">
        <v>46206</v>
      </c>
      <c r="BI603" t="s">
        <v>996</v>
      </c>
      <c r="BJ603" s="31">
        <v>46206.519988425927</v>
      </c>
      <c r="BW603" s="14">
        <v>46206</v>
      </c>
      <c r="BX603" t="s">
        <v>996</v>
      </c>
      <c r="BY603" s="31">
        <v>46206.52679398148</v>
      </c>
      <c r="BZ603" s="14">
        <v>46206</v>
      </c>
      <c r="CA603" t="s">
        <v>995</v>
      </c>
      <c r="CB603" s="31">
        <v>46206.534444444442</v>
      </c>
      <c r="CF603" s="14">
        <v>46206</v>
      </c>
      <c r="CG603" t="s">
        <v>5784</v>
      </c>
      <c r="CH603" s="31">
        <v>46206.698842592596</v>
      </c>
      <c r="CM603" s="4">
        <f t="shared" si="38"/>
        <v>46205.759594907409</v>
      </c>
      <c r="CN603">
        <f t="shared" si="39"/>
        <v>1</v>
      </c>
      <c r="CO603" t="str">
        <f>VLOOKUP(A603,Sheet1!$A$2:$B$221,2,0)</f>
        <v>East Zone</v>
      </c>
    </row>
    <row r="604" spans="1:93" x14ac:dyDescent="0.35">
      <c r="A604" t="s">
        <v>5778</v>
      </c>
      <c r="B604">
        <v>447</v>
      </c>
      <c r="C604" t="s">
        <v>9332</v>
      </c>
      <c r="D604" t="s">
        <v>678</v>
      </c>
      <c r="E604" t="s">
        <v>593</v>
      </c>
      <c r="F604" t="s">
        <v>594</v>
      </c>
      <c r="G604" t="s">
        <v>552</v>
      </c>
      <c r="H604" t="s">
        <v>5785</v>
      </c>
      <c r="I604">
        <v>218017</v>
      </c>
      <c r="J604" t="s">
        <v>5786</v>
      </c>
      <c r="K604" t="s">
        <v>5787</v>
      </c>
      <c r="L604" t="s">
        <v>4622</v>
      </c>
      <c r="M604" t="s">
        <v>5788</v>
      </c>
      <c r="N604">
        <v>55000</v>
      </c>
      <c r="O604" t="s">
        <v>4041</v>
      </c>
      <c r="P604" t="s">
        <v>4042</v>
      </c>
      <c r="Q604" t="s">
        <v>5789</v>
      </c>
      <c r="R604">
        <v>2321229187</v>
      </c>
      <c r="S604" s="14">
        <v>46204</v>
      </c>
      <c r="T604" t="s">
        <v>5790</v>
      </c>
      <c r="U604" s="31">
        <v>46204.64371527778</v>
      </c>
      <c r="AK604" s="14">
        <v>46205</v>
      </c>
      <c r="AL604" t="s">
        <v>3002</v>
      </c>
      <c r="AM604" s="31">
        <v>46205.453020833331</v>
      </c>
      <c r="AQ604" s="31">
        <v>46205.453020833331</v>
      </c>
      <c r="AR604" s="14">
        <v>46205</v>
      </c>
      <c r="AS604" t="s">
        <v>3002</v>
      </c>
      <c r="AT604" t="s">
        <v>594</v>
      </c>
      <c r="AU604" t="s">
        <v>678</v>
      </c>
      <c r="AV604" s="14">
        <v>46205</v>
      </c>
      <c r="AW604" t="s">
        <v>3002</v>
      </c>
      <c r="AX604" s="31">
        <v>46205.453553240739</v>
      </c>
      <c r="AY604" s="14">
        <v>46205</v>
      </c>
      <c r="AZ604" t="s">
        <v>933</v>
      </c>
      <c r="BA604" s="31">
        <v>46205.462037037039</v>
      </c>
      <c r="BB604" s="14">
        <v>46205</v>
      </c>
      <c r="BC604" t="s">
        <v>5233</v>
      </c>
      <c r="BD604" s="31">
        <v>46205.484699074077</v>
      </c>
      <c r="BE604" s="14">
        <v>46205</v>
      </c>
      <c r="BF604" t="s">
        <v>997</v>
      </c>
      <c r="BG604" s="31">
        <v>46205.509328703702</v>
      </c>
      <c r="BH604" s="14">
        <v>46205</v>
      </c>
      <c r="BI604" t="s">
        <v>997</v>
      </c>
      <c r="BJ604" s="31">
        <v>46205.509456018517</v>
      </c>
      <c r="BW604" s="14">
        <v>46205</v>
      </c>
      <c r="BX604" t="s">
        <v>997</v>
      </c>
      <c r="BY604" s="31">
        <v>46205.515185185184</v>
      </c>
      <c r="BZ604" s="14">
        <v>46205</v>
      </c>
      <c r="CA604" t="s">
        <v>995</v>
      </c>
      <c r="CB604" s="31">
        <v>46205.523310185185</v>
      </c>
      <c r="CF604" s="14">
        <v>46206</v>
      </c>
      <c r="CG604" t="s">
        <v>3585</v>
      </c>
      <c r="CH604" s="31">
        <v>46206.726898148147</v>
      </c>
      <c r="CM604" s="4">
        <f t="shared" si="38"/>
        <v>46204.64371527778</v>
      </c>
      <c r="CN604">
        <f t="shared" si="39"/>
        <v>1</v>
      </c>
      <c r="CO604" t="str">
        <f>VLOOKUP(A604,Sheet1!$A$2:$B$221,2,0)</f>
        <v>East Zone</v>
      </c>
    </row>
    <row r="605" spans="1:93" x14ac:dyDescent="0.35">
      <c r="A605" t="s">
        <v>5778</v>
      </c>
      <c r="B605">
        <v>447</v>
      </c>
      <c r="C605" t="s">
        <v>9332</v>
      </c>
      <c r="D605" t="s">
        <v>678</v>
      </c>
      <c r="E605" t="s">
        <v>593</v>
      </c>
      <c r="F605" t="s">
        <v>594</v>
      </c>
      <c r="G605" t="s">
        <v>552</v>
      </c>
      <c r="H605" t="s">
        <v>3972</v>
      </c>
      <c r="I605">
        <v>300909</v>
      </c>
      <c r="J605" t="s">
        <v>3974</v>
      </c>
      <c r="K605" t="s">
        <v>3975</v>
      </c>
      <c r="L605" t="s">
        <v>4622</v>
      </c>
      <c r="M605" t="s">
        <v>5791</v>
      </c>
      <c r="N605">
        <v>77000</v>
      </c>
      <c r="O605" t="s">
        <v>939</v>
      </c>
      <c r="P605" t="s">
        <v>940</v>
      </c>
      <c r="Q605" t="s">
        <v>3973</v>
      </c>
      <c r="R605">
        <v>6707471749</v>
      </c>
      <c r="S605" s="14">
        <v>46204</v>
      </c>
      <c r="T605" t="s">
        <v>5792</v>
      </c>
      <c r="U605" s="31">
        <v>46204.588726851849</v>
      </c>
      <c r="AK605" s="14">
        <v>46204</v>
      </c>
      <c r="AL605" t="s">
        <v>3002</v>
      </c>
      <c r="AM605" s="31">
        <v>46204.752916666665</v>
      </c>
      <c r="AQ605" s="31">
        <v>46204.752916666665</v>
      </c>
      <c r="AR605" s="14">
        <v>46204</v>
      </c>
      <c r="AS605" t="s">
        <v>3002</v>
      </c>
      <c r="AT605" t="s">
        <v>594</v>
      </c>
      <c r="AU605" t="s">
        <v>678</v>
      </c>
      <c r="AV605" s="14">
        <v>46204</v>
      </c>
      <c r="AW605" t="s">
        <v>3002</v>
      </c>
      <c r="AX605" s="31">
        <v>46204.75372685185</v>
      </c>
      <c r="AY605" s="14">
        <v>46205</v>
      </c>
      <c r="AZ605" t="s">
        <v>933</v>
      </c>
      <c r="BA605" s="31">
        <v>46205.39570601852</v>
      </c>
      <c r="BB605" s="14">
        <v>46205</v>
      </c>
      <c r="BC605" t="s">
        <v>4633</v>
      </c>
      <c r="BD605" s="31">
        <v>46205.443935185183</v>
      </c>
      <c r="BE605" s="14">
        <v>46205</v>
      </c>
      <c r="BF605" t="s">
        <v>996</v>
      </c>
      <c r="BG605" s="31">
        <v>46205.476851851854</v>
      </c>
      <c r="BH605" s="14">
        <v>46205</v>
      </c>
      <c r="BI605" t="s">
        <v>996</v>
      </c>
      <c r="BJ605" s="31">
        <v>46205.477858796294</v>
      </c>
      <c r="BW605" s="14">
        <v>46205</v>
      </c>
      <c r="BX605" t="s">
        <v>996</v>
      </c>
      <c r="BY605" s="31">
        <v>46205.488263888888</v>
      </c>
      <c r="BZ605" s="14">
        <v>46205</v>
      </c>
      <c r="CA605" t="s">
        <v>995</v>
      </c>
      <c r="CB605" s="31">
        <v>46205.5158912037</v>
      </c>
      <c r="CF605" s="14">
        <v>46205</v>
      </c>
      <c r="CG605" t="s">
        <v>5784</v>
      </c>
      <c r="CH605" s="31">
        <v>46205.759780092594</v>
      </c>
      <c r="CM605" s="4">
        <f t="shared" si="38"/>
        <v>46204.588726851849</v>
      </c>
      <c r="CN605">
        <f t="shared" si="39"/>
        <v>0</v>
      </c>
      <c r="CO605" t="str">
        <f>VLOOKUP(A605,Sheet1!$A$2:$B$221,2,0)</f>
        <v>East Zone</v>
      </c>
    </row>
    <row r="606" spans="1:93" x14ac:dyDescent="0.35">
      <c r="A606" t="s">
        <v>5778</v>
      </c>
      <c r="B606">
        <v>447</v>
      </c>
      <c r="C606" t="s">
        <v>9332</v>
      </c>
      <c r="D606" t="s">
        <v>678</v>
      </c>
      <c r="E606" t="s">
        <v>593</v>
      </c>
      <c r="F606" t="s">
        <v>594</v>
      </c>
      <c r="G606" t="s">
        <v>552</v>
      </c>
      <c r="H606" t="s">
        <v>5793</v>
      </c>
      <c r="I606">
        <v>366730</v>
      </c>
      <c r="J606" t="s">
        <v>5786</v>
      </c>
      <c r="K606" t="s">
        <v>5787</v>
      </c>
      <c r="L606" t="s">
        <v>4622</v>
      </c>
      <c r="M606" t="s">
        <v>12152</v>
      </c>
      <c r="N606">
        <v>85000</v>
      </c>
      <c r="O606" t="s">
        <v>988</v>
      </c>
      <c r="P606" t="s">
        <v>989</v>
      </c>
      <c r="Q606" t="s">
        <v>12153</v>
      </c>
      <c r="R606">
        <v>7258914565</v>
      </c>
      <c r="S606" s="14">
        <v>46210</v>
      </c>
      <c r="T606" t="s">
        <v>5790</v>
      </c>
      <c r="U606" s="31">
        <v>46210.45140046296</v>
      </c>
      <c r="AK606" s="14">
        <v>46210</v>
      </c>
      <c r="AL606" t="s">
        <v>3585</v>
      </c>
      <c r="AM606" s="31">
        <v>46210.575879629629</v>
      </c>
      <c r="AQ606" s="31">
        <v>46210.575879629629</v>
      </c>
      <c r="AR606" s="14">
        <v>46210</v>
      </c>
      <c r="AS606" t="s">
        <v>3585</v>
      </c>
      <c r="AT606" t="s">
        <v>12154</v>
      </c>
      <c r="AU606" t="s">
        <v>677</v>
      </c>
      <c r="AV606" s="14">
        <v>46210</v>
      </c>
      <c r="AW606" t="s">
        <v>3585</v>
      </c>
      <c r="AX606" s="31">
        <v>46210.57708333333</v>
      </c>
      <c r="AY606" s="14">
        <v>46210</v>
      </c>
      <c r="AZ606" t="s">
        <v>933</v>
      </c>
      <c r="BA606" s="31">
        <v>46210.583761574075</v>
      </c>
      <c r="BB606" s="14">
        <v>46210</v>
      </c>
      <c r="BC606" t="s">
        <v>5233</v>
      </c>
      <c r="BD606" s="31">
        <v>46210.639814814815</v>
      </c>
      <c r="BE606" s="14">
        <v>46210</v>
      </c>
      <c r="BF606" t="s">
        <v>994</v>
      </c>
      <c r="BG606" s="31">
        <v>46210.660555555558</v>
      </c>
      <c r="BK606" s="14">
        <v>46210</v>
      </c>
      <c r="BL606" t="s">
        <v>994</v>
      </c>
      <c r="BM606" s="31">
        <v>46210.661064814813</v>
      </c>
      <c r="CM606" s="4">
        <f t="shared" si="38"/>
        <v>46210.45140046296</v>
      </c>
      <c r="CN606">
        <f t="shared" si="39"/>
        <v>0</v>
      </c>
      <c r="CO606" t="str">
        <f>VLOOKUP(A606,Sheet1!$A$2:$B$221,2,0)</f>
        <v>East Zone</v>
      </c>
    </row>
    <row r="607" spans="1:93" x14ac:dyDescent="0.35">
      <c r="A607" t="s">
        <v>5778</v>
      </c>
      <c r="B607">
        <v>447</v>
      </c>
      <c r="C607" t="s">
        <v>9332</v>
      </c>
      <c r="D607" t="s">
        <v>678</v>
      </c>
      <c r="E607" t="s">
        <v>593</v>
      </c>
      <c r="F607" t="s">
        <v>594</v>
      </c>
      <c r="G607" t="s">
        <v>552</v>
      </c>
      <c r="H607" t="s">
        <v>5793</v>
      </c>
      <c r="I607">
        <v>366730</v>
      </c>
      <c r="J607" t="s">
        <v>5786</v>
      </c>
      <c r="K607" t="s">
        <v>5787</v>
      </c>
      <c r="L607" t="s">
        <v>4622</v>
      </c>
      <c r="M607" t="s">
        <v>5794</v>
      </c>
      <c r="N607">
        <v>90000</v>
      </c>
      <c r="O607" t="s">
        <v>931</v>
      </c>
      <c r="P607" t="s">
        <v>932</v>
      </c>
      <c r="Q607" t="s">
        <v>5795</v>
      </c>
      <c r="R607">
        <v>4993979224</v>
      </c>
      <c r="S607" s="14">
        <v>46204</v>
      </c>
      <c r="T607" t="s">
        <v>5796</v>
      </c>
      <c r="U607" s="31">
        <v>46204.500937500001</v>
      </c>
      <c r="AK607" s="14">
        <v>46206</v>
      </c>
      <c r="AL607" t="s">
        <v>5784</v>
      </c>
      <c r="AM607" s="31">
        <v>46206.570150462961</v>
      </c>
      <c r="AQ607" s="31">
        <v>46206.570150462961</v>
      </c>
      <c r="AR607" s="14">
        <v>46206</v>
      </c>
      <c r="AS607" t="s">
        <v>5784</v>
      </c>
      <c r="AT607" t="s">
        <v>5797</v>
      </c>
      <c r="AU607" t="s">
        <v>677</v>
      </c>
      <c r="AV607" s="14">
        <v>46206</v>
      </c>
      <c r="AW607" t="s">
        <v>3585</v>
      </c>
      <c r="AX607" s="31">
        <v>46206.722916666666</v>
      </c>
      <c r="AY607" s="14">
        <v>46206</v>
      </c>
      <c r="AZ607" t="s">
        <v>933</v>
      </c>
      <c r="BA607" s="31">
        <v>46206.732291666667</v>
      </c>
      <c r="BB607" s="14">
        <v>46206</v>
      </c>
      <c r="BC607" t="s">
        <v>4886</v>
      </c>
      <c r="BD607" s="31">
        <v>46206.740104166667</v>
      </c>
      <c r="BE607" s="14">
        <v>46206</v>
      </c>
      <c r="BF607" t="s">
        <v>997</v>
      </c>
      <c r="BG607" s="31">
        <v>46206.760069444441</v>
      </c>
      <c r="BH607" s="14">
        <v>46206</v>
      </c>
      <c r="BI607" t="s">
        <v>997</v>
      </c>
      <c r="BJ607" s="31">
        <v>46206.760347222225</v>
      </c>
      <c r="BW607" s="14">
        <v>46206</v>
      </c>
      <c r="BX607" t="s">
        <v>997</v>
      </c>
      <c r="BY607" s="31">
        <v>46206.762407407405</v>
      </c>
      <c r="BZ607" s="14">
        <v>46206</v>
      </c>
      <c r="CA607" t="s">
        <v>995</v>
      </c>
      <c r="CB607" s="31">
        <v>46206.786886574075</v>
      </c>
      <c r="CF607" s="14">
        <v>46206</v>
      </c>
      <c r="CG607" t="s">
        <v>3585</v>
      </c>
      <c r="CH607" s="31">
        <v>46206.830289351848</v>
      </c>
      <c r="CM607" s="4">
        <f t="shared" si="38"/>
        <v>46204.500937500001</v>
      </c>
      <c r="CN607">
        <f t="shared" si="39"/>
        <v>2</v>
      </c>
      <c r="CO607" t="str">
        <f>VLOOKUP(A607,Sheet1!$A$2:$B$221,2,0)</f>
        <v>East Zone</v>
      </c>
    </row>
    <row r="608" spans="1:93" x14ac:dyDescent="0.35">
      <c r="A608" t="s">
        <v>5778</v>
      </c>
      <c r="B608">
        <v>447</v>
      </c>
      <c r="C608" t="s">
        <v>9332</v>
      </c>
      <c r="D608" t="s">
        <v>678</v>
      </c>
      <c r="E608" t="s">
        <v>593</v>
      </c>
      <c r="F608" t="s">
        <v>594</v>
      </c>
      <c r="G608" t="s">
        <v>552</v>
      </c>
      <c r="H608" t="s">
        <v>10215</v>
      </c>
      <c r="I608">
        <v>479266</v>
      </c>
      <c r="J608" t="s">
        <v>3974</v>
      </c>
      <c r="K608" t="s">
        <v>3975</v>
      </c>
      <c r="L608" t="s">
        <v>4622</v>
      </c>
      <c r="M608" t="s">
        <v>10216</v>
      </c>
      <c r="N608">
        <v>70000</v>
      </c>
      <c r="O608" t="s">
        <v>9479</v>
      </c>
      <c r="P608" t="s">
        <v>9480</v>
      </c>
      <c r="Q608" t="s">
        <v>10217</v>
      </c>
      <c r="R608">
        <v>6154705155</v>
      </c>
      <c r="S608" s="14">
        <v>46209</v>
      </c>
      <c r="T608" t="s">
        <v>5792</v>
      </c>
      <c r="U608" s="31">
        <v>46209.584120370368</v>
      </c>
      <c r="AK608" s="14">
        <v>46209</v>
      </c>
      <c r="AL608" t="s">
        <v>3002</v>
      </c>
      <c r="AM608" s="31">
        <v>46209.729074074072</v>
      </c>
      <c r="AQ608" s="31">
        <v>46209.729074074072</v>
      </c>
      <c r="AR608" s="14">
        <v>46209</v>
      </c>
      <c r="AS608" t="s">
        <v>3002</v>
      </c>
      <c r="AT608" t="s">
        <v>594</v>
      </c>
      <c r="AU608" t="s">
        <v>678</v>
      </c>
      <c r="AV608" s="14">
        <v>46209</v>
      </c>
      <c r="AW608" t="s">
        <v>5790</v>
      </c>
      <c r="AX608" s="31">
        <v>46209.740567129629</v>
      </c>
      <c r="AY608" s="14">
        <v>46209</v>
      </c>
      <c r="AZ608" t="s">
        <v>933</v>
      </c>
      <c r="BA608" s="31">
        <v>46209.745555555557</v>
      </c>
      <c r="BB608" s="14">
        <v>46209</v>
      </c>
      <c r="BC608" t="s">
        <v>5233</v>
      </c>
      <c r="BD608" s="31">
        <v>46209.750474537039</v>
      </c>
      <c r="BE608" s="14">
        <v>46209</v>
      </c>
      <c r="BF608" t="s">
        <v>994</v>
      </c>
      <c r="BG608" s="31">
        <v>46209.777361111112</v>
      </c>
      <c r="BH608" s="14">
        <v>46209</v>
      </c>
      <c r="BI608" t="s">
        <v>994</v>
      </c>
      <c r="BJ608" s="31">
        <v>46209.777465277781</v>
      </c>
      <c r="BW608" s="14">
        <v>46209</v>
      </c>
      <c r="BX608" t="s">
        <v>994</v>
      </c>
      <c r="BY608" s="31">
        <v>46209.794363425928</v>
      </c>
      <c r="BZ608" s="14">
        <v>46209</v>
      </c>
      <c r="CA608" t="s">
        <v>1008</v>
      </c>
      <c r="CB608" s="31">
        <v>46209.803182870368</v>
      </c>
      <c r="CF608" s="14">
        <v>46210</v>
      </c>
      <c r="CG608" t="s">
        <v>3585</v>
      </c>
      <c r="CH608" s="31">
        <v>46210.753750000003</v>
      </c>
      <c r="CM608" s="4">
        <f t="shared" si="38"/>
        <v>46209.584120370368</v>
      </c>
      <c r="CN608">
        <f t="shared" si="39"/>
        <v>0</v>
      </c>
      <c r="CO608" t="str">
        <f>VLOOKUP(A608,Sheet1!$A$2:$B$221,2,0)</f>
        <v>East Zone</v>
      </c>
    </row>
    <row r="609" spans="1:93" x14ac:dyDescent="0.35">
      <c r="A609" t="s">
        <v>5778</v>
      </c>
      <c r="B609">
        <v>447</v>
      </c>
      <c r="C609" t="s">
        <v>9332</v>
      </c>
      <c r="D609" t="s">
        <v>678</v>
      </c>
      <c r="E609" t="s">
        <v>593</v>
      </c>
      <c r="F609" t="s">
        <v>594</v>
      </c>
      <c r="G609" t="s">
        <v>552</v>
      </c>
      <c r="H609" t="s">
        <v>5798</v>
      </c>
      <c r="I609">
        <v>487387</v>
      </c>
      <c r="J609" t="s">
        <v>5799</v>
      </c>
      <c r="K609" t="s">
        <v>5800</v>
      </c>
      <c r="L609" t="s">
        <v>4622</v>
      </c>
      <c r="M609" t="s">
        <v>5801</v>
      </c>
      <c r="N609">
        <v>45000</v>
      </c>
      <c r="O609" t="s">
        <v>4630</v>
      </c>
      <c r="P609" t="s">
        <v>4631</v>
      </c>
      <c r="Q609" t="s">
        <v>5803</v>
      </c>
      <c r="R609">
        <v>4109649213</v>
      </c>
      <c r="S609" s="14">
        <v>46205</v>
      </c>
      <c r="T609" t="s">
        <v>5802</v>
      </c>
      <c r="U609" s="31">
        <v>46205.688900462963</v>
      </c>
      <c r="AK609" s="14">
        <v>46206</v>
      </c>
      <c r="AL609" t="s">
        <v>3002</v>
      </c>
      <c r="AM609" s="31">
        <v>46206.508067129631</v>
      </c>
      <c r="AQ609" s="31">
        <v>46206.508067129631</v>
      </c>
      <c r="AR609" s="14">
        <v>46206</v>
      </c>
      <c r="AS609" t="s">
        <v>3002</v>
      </c>
      <c r="AT609" t="s">
        <v>594</v>
      </c>
      <c r="AU609" t="s">
        <v>678</v>
      </c>
      <c r="AV609" s="14">
        <v>46206</v>
      </c>
      <c r="AW609" t="s">
        <v>3585</v>
      </c>
      <c r="AX609" s="31">
        <v>46206.595405092594</v>
      </c>
      <c r="AY609" s="14">
        <v>46206</v>
      </c>
      <c r="AZ609" t="s">
        <v>933</v>
      </c>
      <c r="BA609" s="31">
        <v>46206.60087962963</v>
      </c>
      <c r="BB609" s="14">
        <v>46206</v>
      </c>
      <c r="BC609" t="s">
        <v>4640</v>
      </c>
      <c r="BD609" s="31">
        <v>46206.607199074075</v>
      </c>
      <c r="BE609" s="14">
        <v>46206</v>
      </c>
      <c r="BF609" t="s">
        <v>996</v>
      </c>
      <c r="BG609" s="31">
        <v>46206.633796296293</v>
      </c>
      <c r="BH609" s="14">
        <v>46206</v>
      </c>
      <c r="BI609" t="s">
        <v>996</v>
      </c>
      <c r="BJ609" s="31">
        <v>46206.635277777779</v>
      </c>
      <c r="BW609" s="14">
        <v>46206</v>
      </c>
      <c r="BX609" t="s">
        <v>996</v>
      </c>
      <c r="BY609" s="31">
        <v>46206.642766203702</v>
      </c>
      <c r="BZ609" s="14">
        <v>46206</v>
      </c>
      <c r="CA609" t="s">
        <v>995</v>
      </c>
      <c r="CB609" s="31">
        <v>46206.669120370374</v>
      </c>
      <c r="CF609" s="14">
        <v>46209</v>
      </c>
      <c r="CG609" t="s">
        <v>5790</v>
      </c>
      <c r="CH609" s="31">
        <v>46209.579027777778</v>
      </c>
      <c r="CM609" s="4">
        <f t="shared" si="38"/>
        <v>46205.688900462963</v>
      </c>
      <c r="CN609">
        <f t="shared" si="39"/>
        <v>1</v>
      </c>
      <c r="CO609" t="str">
        <f>VLOOKUP(A609,Sheet1!$A$2:$B$221,2,0)</f>
        <v>East Zone</v>
      </c>
    </row>
    <row r="610" spans="1:93" x14ac:dyDescent="0.35">
      <c r="A610" t="s">
        <v>5778</v>
      </c>
      <c r="B610">
        <v>447</v>
      </c>
      <c r="C610" t="s">
        <v>9332</v>
      </c>
      <c r="D610" t="s">
        <v>678</v>
      </c>
      <c r="E610" t="s">
        <v>593</v>
      </c>
      <c r="F610" t="s">
        <v>594</v>
      </c>
      <c r="G610" t="s">
        <v>552</v>
      </c>
      <c r="H610" t="s">
        <v>5798</v>
      </c>
      <c r="I610">
        <v>487387</v>
      </c>
      <c r="J610" t="s">
        <v>5799</v>
      </c>
      <c r="K610" t="s">
        <v>5800</v>
      </c>
      <c r="L610" t="s">
        <v>4622</v>
      </c>
      <c r="M610" t="s">
        <v>5801</v>
      </c>
      <c r="N610">
        <v>45000</v>
      </c>
      <c r="O610" t="s">
        <v>4630</v>
      </c>
      <c r="P610" t="s">
        <v>4631</v>
      </c>
      <c r="Q610" t="s">
        <v>5520</v>
      </c>
      <c r="R610">
        <v>8139730636</v>
      </c>
      <c r="S610" s="14">
        <v>46205</v>
      </c>
      <c r="T610" t="s">
        <v>5802</v>
      </c>
      <c r="U610" s="31">
        <v>46205.688923611109</v>
      </c>
      <c r="AK610" s="14">
        <v>46206</v>
      </c>
      <c r="AL610" t="s">
        <v>3002</v>
      </c>
      <c r="AM610" s="31">
        <v>46206.508090277777</v>
      </c>
      <c r="AQ610" s="31">
        <v>46206.508090277777</v>
      </c>
      <c r="AR610" s="14">
        <v>46206</v>
      </c>
      <c r="AS610" t="s">
        <v>3002</v>
      </c>
      <c r="AT610" t="s">
        <v>594</v>
      </c>
      <c r="AU610" t="s">
        <v>678</v>
      </c>
      <c r="AV610" s="14">
        <v>46206</v>
      </c>
      <c r="AW610" t="s">
        <v>3585</v>
      </c>
      <c r="AX610" s="31">
        <v>46206.59542824074</v>
      </c>
      <c r="AY610" s="14">
        <v>46206</v>
      </c>
      <c r="AZ610" t="s">
        <v>933</v>
      </c>
      <c r="BA610" s="31">
        <v>46206.60087962963</v>
      </c>
      <c r="BB610" s="14">
        <v>46206</v>
      </c>
      <c r="BC610" t="s">
        <v>4640</v>
      </c>
      <c r="BD610" s="31">
        <v>46206.607210648152</v>
      </c>
      <c r="BE610" s="14">
        <v>46206</v>
      </c>
      <c r="BF610" t="s">
        <v>996</v>
      </c>
      <c r="BG610" s="31">
        <v>46206.63380787037</v>
      </c>
      <c r="BH610" s="14">
        <v>46206</v>
      </c>
      <c r="BI610" t="s">
        <v>1043</v>
      </c>
      <c r="BJ610" s="31">
        <v>46206.861990740741</v>
      </c>
      <c r="BW610" s="14">
        <v>46206</v>
      </c>
      <c r="BX610" t="s">
        <v>1043</v>
      </c>
      <c r="BY610" s="31">
        <v>46206.864791666667</v>
      </c>
      <c r="BZ610" s="14">
        <v>46206</v>
      </c>
      <c r="CA610" t="s">
        <v>1008</v>
      </c>
      <c r="CB610" s="31">
        <v>46206.867627314816</v>
      </c>
      <c r="CF610" s="14">
        <v>46209</v>
      </c>
      <c r="CG610" t="s">
        <v>5790</v>
      </c>
      <c r="CH610" s="31">
        <v>46209.579027777778</v>
      </c>
      <c r="CM610" s="4">
        <f t="shared" si="38"/>
        <v>46205.688923611109</v>
      </c>
      <c r="CN610">
        <f t="shared" si="39"/>
        <v>1</v>
      </c>
      <c r="CO610" t="str">
        <f>VLOOKUP(A610,Sheet1!$A$2:$B$221,2,0)</f>
        <v>East Zone</v>
      </c>
    </row>
    <row r="611" spans="1:93" x14ac:dyDescent="0.35">
      <c r="A611" t="s">
        <v>5804</v>
      </c>
      <c r="B611">
        <v>448</v>
      </c>
      <c r="C611" t="s">
        <v>9332</v>
      </c>
      <c r="D611" t="s">
        <v>678</v>
      </c>
      <c r="E611" t="s">
        <v>595</v>
      </c>
      <c r="F611" t="s">
        <v>596</v>
      </c>
      <c r="G611" t="s">
        <v>549</v>
      </c>
      <c r="H611" t="s">
        <v>5805</v>
      </c>
      <c r="I611">
        <v>171175</v>
      </c>
      <c r="J611" t="s">
        <v>1116</v>
      </c>
      <c r="K611" t="s">
        <v>1117</v>
      </c>
      <c r="L611" t="s">
        <v>4622</v>
      </c>
      <c r="M611" t="s">
        <v>5806</v>
      </c>
      <c r="N611">
        <v>60000</v>
      </c>
      <c r="O611" t="s">
        <v>1118</v>
      </c>
      <c r="P611" t="s">
        <v>1119</v>
      </c>
      <c r="Q611" t="s">
        <v>5807</v>
      </c>
      <c r="R611">
        <v>7404819569</v>
      </c>
      <c r="S611" s="14">
        <v>46204</v>
      </c>
      <c r="T611" t="s">
        <v>5808</v>
      </c>
      <c r="U611" s="31">
        <v>46204.517430555556</v>
      </c>
      <c r="AK611" s="14">
        <v>46204</v>
      </c>
      <c r="AL611" t="s">
        <v>1120</v>
      </c>
      <c r="AM611" s="31">
        <v>46204.596574074072</v>
      </c>
      <c r="AQ611" s="31">
        <v>46204.596574074072</v>
      </c>
      <c r="AR611" s="14">
        <v>46204</v>
      </c>
      <c r="AS611" t="s">
        <v>1120</v>
      </c>
      <c r="AT611" t="s">
        <v>596</v>
      </c>
      <c r="AU611" t="s">
        <v>678</v>
      </c>
      <c r="AV611" s="14">
        <v>46204</v>
      </c>
      <c r="AW611" t="s">
        <v>5808</v>
      </c>
      <c r="AX611" s="31">
        <v>46204.671712962961</v>
      </c>
      <c r="AY611" s="14">
        <v>46204</v>
      </c>
      <c r="AZ611" t="s">
        <v>933</v>
      </c>
      <c r="BA611" s="31">
        <v>46204.68309027778</v>
      </c>
      <c r="BB611" s="14">
        <v>46204</v>
      </c>
      <c r="BC611" t="s">
        <v>4808</v>
      </c>
      <c r="BD611" s="31">
        <v>46204.693564814814</v>
      </c>
      <c r="BE611" s="14">
        <v>46204</v>
      </c>
      <c r="BF611" t="s">
        <v>997</v>
      </c>
      <c r="BG611" s="31">
        <v>46204.716747685183</v>
      </c>
      <c r="BH611" s="14">
        <v>46204</v>
      </c>
      <c r="BI611" t="s">
        <v>997</v>
      </c>
      <c r="BJ611" s="31">
        <v>46204.716921296298</v>
      </c>
      <c r="BW611" s="14">
        <v>46204</v>
      </c>
      <c r="BX611" t="s">
        <v>997</v>
      </c>
      <c r="BY611" s="31">
        <v>46204.720706018517</v>
      </c>
      <c r="BZ611" s="14">
        <v>46204</v>
      </c>
      <c r="CA611" t="s">
        <v>995</v>
      </c>
      <c r="CB611" s="31">
        <v>46204.731388888889</v>
      </c>
      <c r="CF611" s="14">
        <v>46205</v>
      </c>
      <c r="CG611" t="s">
        <v>1121</v>
      </c>
      <c r="CH611" s="31">
        <v>46205.464548611111</v>
      </c>
      <c r="CM611" s="4">
        <f t="shared" si="38"/>
        <v>46204.517430555556</v>
      </c>
      <c r="CN611">
        <f t="shared" si="39"/>
        <v>0</v>
      </c>
      <c r="CO611" t="str">
        <f>VLOOKUP(A611,Sheet1!$A$2:$B$221,2,0)</f>
        <v>East Zone</v>
      </c>
    </row>
    <row r="612" spans="1:93" x14ac:dyDescent="0.35">
      <c r="A612" t="s">
        <v>5804</v>
      </c>
      <c r="B612">
        <v>448</v>
      </c>
      <c r="C612" t="s">
        <v>9332</v>
      </c>
      <c r="D612" t="s">
        <v>678</v>
      </c>
      <c r="E612" t="s">
        <v>595</v>
      </c>
      <c r="F612" t="s">
        <v>596</v>
      </c>
      <c r="G612" t="s">
        <v>549</v>
      </c>
      <c r="H612" t="s">
        <v>5809</v>
      </c>
      <c r="I612">
        <v>173541</v>
      </c>
      <c r="J612" t="s">
        <v>1122</v>
      </c>
      <c r="K612" t="s">
        <v>1123</v>
      </c>
      <c r="L612" t="s">
        <v>4622</v>
      </c>
      <c r="M612" t="s">
        <v>5810</v>
      </c>
      <c r="N612">
        <v>50000</v>
      </c>
      <c r="O612" t="s">
        <v>947</v>
      </c>
      <c r="P612" t="s">
        <v>948</v>
      </c>
      <c r="Q612" t="s">
        <v>5811</v>
      </c>
      <c r="R612">
        <v>5874861420</v>
      </c>
      <c r="S612" s="14">
        <v>46204</v>
      </c>
      <c r="T612" t="s">
        <v>5812</v>
      </c>
      <c r="U612" s="31">
        <v>46204.627372685187</v>
      </c>
      <c r="AK612" s="14">
        <v>46204</v>
      </c>
      <c r="AL612" t="s">
        <v>1120</v>
      </c>
      <c r="AM612" s="31">
        <v>46204.650555555556</v>
      </c>
      <c r="AQ612" s="31">
        <v>46204.650555555556</v>
      </c>
      <c r="AR612" s="14">
        <v>46204</v>
      </c>
      <c r="AS612" t="s">
        <v>1120</v>
      </c>
      <c r="AT612" t="s">
        <v>596</v>
      </c>
      <c r="AU612" t="s">
        <v>678</v>
      </c>
      <c r="AV612" s="14">
        <v>46204</v>
      </c>
      <c r="AW612" t="s">
        <v>1120</v>
      </c>
      <c r="AX612" s="31">
        <v>46204.65115740741</v>
      </c>
      <c r="AY612" s="14">
        <v>46204</v>
      </c>
      <c r="AZ612" t="s">
        <v>933</v>
      </c>
      <c r="BA612" s="31">
        <v>46204.658530092594</v>
      </c>
      <c r="BB612" s="14">
        <v>46204</v>
      </c>
      <c r="BC612" t="s">
        <v>4669</v>
      </c>
      <c r="BD612" s="31">
        <v>46204.677951388891</v>
      </c>
      <c r="BE612" s="14">
        <v>46204</v>
      </c>
      <c r="BF612" t="s">
        <v>997</v>
      </c>
      <c r="BG612" s="31">
        <v>46204.694953703707</v>
      </c>
      <c r="BH612" s="14">
        <v>46204</v>
      </c>
      <c r="BI612" t="s">
        <v>997</v>
      </c>
      <c r="BJ612" s="31">
        <v>46204.695115740738</v>
      </c>
      <c r="BW612" s="14">
        <v>46204</v>
      </c>
      <c r="BX612" t="s">
        <v>997</v>
      </c>
      <c r="BY612" s="31">
        <v>46204.699571759258</v>
      </c>
      <c r="BZ612" s="14">
        <v>46204</v>
      </c>
      <c r="CA612" t="s">
        <v>995</v>
      </c>
      <c r="CB612" s="31">
        <v>46204.704305555555</v>
      </c>
      <c r="CF612" s="14">
        <v>46204</v>
      </c>
      <c r="CG612" t="s">
        <v>1121</v>
      </c>
      <c r="CH612" s="31">
        <v>46204.756122685183</v>
      </c>
      <c r="CM612" s="4">
        <f t="shared" si="38"/>
        <v>46204.627372685187</v>
      </c>
      <c r="CN612">
        <f t="shared" si="39"/>
        <v>0</v>
      </c>
      <c r="CO612" t="str">
        <f>VLOOKUP(A612,Sheet1!$A$2:$B$221,2,0)</f>
        <v>East Zone</v>
      </c>
    </row>
    <row r="613" spans="1:93" x14ac:dyDescent="0.35">
      <c r="A613" t="s">
        <v>5804</v>
      </c>
      <c r="B613">
        <v>448</v>
      </c>
      <c r="C613" t="s">
        <v>9332</v>
      </c>
      <c r="D613" t="s">
        <v>678</v>
      </c>
      <c r="E613" t="s">
        <v>595</v>
      </c>
      <c r="F613" t="s">
        <v>596</v>
      </c>
      <c r="G613" t="s">
        <v>549</v>
      </c>
      <c r="H613" t="s">
        <v>5813</v>
      </c>
      <c r="I613">
        <v>183832</v>
      </c>
      <c r="J613" t="s">
        <v>1122</v>
      </c>
      <c r="K613" t="s">
        <v>1123</v>
      </c>
      <c r="L613" t="s">
        <v>4622</v>
      </c>
      <c r="M613" t="s">
        <v>5814</v>
      </c>
      <c r="N613">
        <v>60000</v>
      </c>
      <c r="O613" t="s">
        <v>982</v>
      </c>
      <c r="P613" t="s">
        <v>983</v>
      </c>
      <c r="Q613" t="s">
        <v>5815</v>
      </c>
      <c r="R613">
        <v>5135488863</v>
      </c>
      <c r="S613" s="14">
        <v>46205</v>
      </c>
      <c r="T613" t="s">
        <v>5812</v>
      </c>
      <c r="U613" s="31">
        <v>46205.707129629627</v>
      </c>
      <c r="AK613" s="14">
        <v>46205</v>
      </c>
      <c r="AL613" t="s">
        <v>1120</v>
      </c>
      <c r="AM613" s="31">
        <v>46205.732685185183</v>
      </c>
      <c r="AQ613" s="31">
        <v>46205.732685185183</v>
      </c>
      <c r="AR613" s="14">
        <v>46205</v>
      </c>
      <c r="AS613" t="s">
        <v>1120</v>
      </c>
      <c r="AT613" t="s">
        <v>596</v>
      </c>
      <c r="AU613" t="s">
        <v>678</v>
      </c>
      <c r="AV613" s="14">
        <v>46205</v>
      </c>
      <c r="AW613" t="s">
        <v>1120</v>
      </c>
      <c r="AX613" s="31">
        <v>46205.733263888891</v>
      </c>
      <c r="AY613" s="14">
        <v>46205</v>
      </c>
      <c r="AZ613" t="s">
        <v>933</v>
      </c>
      <c r="BA613" s="31">
        <v>46205.742037037038</v>
      </c>
      <c r="BB613" s="14">
        <v>46205</v>
      </c>
      <c r="BC613" t="s">
        <v>4633</v>
      </c>
      <c r="BD613" s="31">
        <v>46205.757175925923</v>
      </c>
      <c r="BE613" s="14">
        <v>46205</v>
      </c>
      <c r="BF613" t="s">
        <v>997</v>
      </c>
      <c r="BG613" s="31">
        <v>46205.767754629633</v>
      </c>
      <c r="BH613" s="14">
        <v>46205</v>
      </c>
      <c r="BI613" t="s">
        <v>997</v>
      </c>
      <c r="BJ613" s="31">
        <v>46205.767905092594</v>
      </c>
      <c r="BW613" s="14">
        <v>46205</v>
      </c>
      <c r="BX613" t="s">
        <v>997</v>
      </c>
      <c r="BY613" s="31">
        <v>46205.776446759257</v>
      </c>
      <c r="BZ613" s="14">
        <v>46205</v>
      </c>
      <c r="CA613" t="s">
        <v>995</v>
      </c>
      <c r="CB613" s="31">
        <v>46205.781423611108</v>
      </c>
      <c r="CF613" s="14">
        <v>46205</v>
      </c>
      <c r="CG613" t="s">
        <v>1121</v>
      </c>
      <c r="CH613" s="31">
        <v>46205.832604166666</v>
      </c>
      <c r="CM613" s="4">
        <f t="shared" si="38"/>
        <v>46205.707129629627</v>
      </c>
      <c r="CN613">
        <f t="shared" si="39"/>
        <v>0</v>
      </c>
      <c r="CO613" t="str">
        <f>VLOOKUP(A613,Sheet1!$A$2:$B$221,2,0)</f>
        <v>East Zone</v>
      </c>
    </row>
    <row r="614" spans="1:93" x14ac:dyDescent="0.35">
      <c r="A614" t="s">
        <v>5804</v>
      </c>
      <c r="B614">
        <v>448</v>
      </c>
      <c r="C614" t="s">
        <v>9332</v>
      </c>
      <c r="D614" t="s">
        <v>678</v>
      </c>
      <c r="E614" t="s">
        <v>595</v>
      </c>
      <c r="F614" t="s">
        <v>596</v>
      </c>
      <c r="G614" t="s">
        <v>549</v>
      </c>
      <c r="H614" t="s">
        <v>10218</v>
      </c>
      <c r="I614">
        <v>204706</v>
      </c>
      <c r="J614" t="s">
        <v>5824</v>
      </c>
      <c r="K614" t="s">
        <v>5825</v>
      </c>
      <c r="L614" t="s">
        <v>4622</v>
      </c>
      <c r="M614" t="s">
        <v>10219</v>
      </c>
      <c r="N614">
        <v>45000</v>
      </c>
      <c r="O614" t="s">
        <v>9889</v>
      </c>
      <c r="P614" t="s">
        <v>9890</v>
      </c>
      <c r="Q614" t="s">
        <v>10220</v>
      </c>
      <c r="R614">
        <v>4338418566</v>
      </c>
      <c r="S614" s="14">
        <v>46209</v>
      </c>
      <c r="T614" t="s">
        <v>5827</v>
      </c>
      <c r="U614" s="31">
        <v>46209.492893518516</v>
      </c>
      <c r="AK614" s="14">
        <v>46209</v>
      </c>
      <c r="AL614" t="s">
        <v>1120</v>
      </c>
      <c r="AM614" s="31">
        <v>46209.726458333331</v>
      </c>
      <c r="AQ614" s="31">
        <v>46209.726458333331</v>
      </c>
      <c r="AR614" s="14">
        <v>46209</v>
      </c>
      <c r="AS614" t="s">
        <v>1120</v>
      </c>
      <c r="AT614" t="s">
        <v>596</v>
      </c>
      <c r="AU614" t="s">
        <v>678</v>
      </c>
      <c r="AV614" s="14">
        <v>46209</v>
      </c>
      <c r="AW614" t="s">
        <v>1120</v>
      </c>
      <c r="AX614" s="31">
        <v>46209.730370370373</v>
      </c>
      <c r="AY614" s="14">
        <v>46209</v>
      </c>
      <c r="AZ614" t="s">
        <v>933</v>
      </c>
      <c r="BA614" s="31">
        <v>46209.738182870373</v>
      </c>
      <c r="BB614" s="14">
        <v>46209</v>
      </c>
      <c r="BC614" t="s">
        <v>4684</v>
      </c>
      <c r="BD614" s="31">
        <v>46209.771863425929</v>
      </c>
      <c r="BE614" s="14">
        <v>46209</v>
      </c>
      <c r="BF614" t="s">
        <v>994</v>
      </c>
      <c r="BG614" s="31">
        <v>46209.798750000002</v>
      </c>
      <c r="BH614" s="14">
        <v>46209</v>
      </c>
      <c r="BI614" t="s">
        <v>994</v>
      </c>
      <c r="BJ614" s="31">
        <v>46209.798993055556</v>
      </c>
      <c r="BW614" s="14">
        <v>46209</v>
      </c>
      <c r="BX614" t="s">
        <v>994</v>
      </c>
      <c r="BY614" s="31">
        <v>46209.803969907407</v>
      </c>
      <c r="BZ614" s="14">
        <v>46209</v>
      </c>
      <c r="CA614" t="s">
        <v>995</v>
      </c>
      <c r="CB614" s="31">
        <v>46209.80605324074</v>
      </c>
      <c r="CF614" s="14">
        <v>46210</v>
      </c>
      <c r="CG614" t="s">
        <v>1121</v>
      </c>
      <c r="CH614" s="31">
        <v>46210.631736111114</v>
      </c>
      <c r="CM614" s="4">
        <f t="shared" si="38"/>
        <v>46209.492893518516</v>
      </c>
      <c r="CN614">
        <f t="shared" si="39"/>
        <v>0</v>
      </c>
      <c r="CO614" t="str">
        <f>VLOOKUP(A614,Sheet1!$A$2:$B$221,2,0)</f>
        <v>East Zone</v>
      </c>
    </row>
    <row r="615" spans="1:93" x14ac:dyDescent="0.35">
      <c r="A615" t="s">
        <v>5804</v>
      </c>
      <c r="B615">
        <v>448</v>
      </c>
      <c r="C615" t="s">
        <v>9332</v>
      </c>
      <c r="D615" t="s">
        <v>678</v>
      </c>
      <c r="E615" t="s">
        <v>595</v>
      </c>
      <c r="F615" t="s">
        <v>596</v>
      </c>
      <c r="G615" t="s">
        <v>549</v>
      </c>
      <c r="H615" t="s">
        <v>5816</v>
      </c>
      <c r="I615">
        <v>223292</v>
      </c>
      <c r="J615" t="s">
        <v>83</v>
      </c>
      <c r="K615" t="s">
        <v>5817</v>
      </c>
      <c r="L615" t="s">
        <v>4622</v>
      </c>
      <c r="M615" t="s">
        <v>5818</v>
      </c>
      <c r="N615">
        <v>45000</v>
      </c>
      <c r="O615" t="s">
        <v>9889</v>
      </c>
      <c r="P615" t="s">
        <v>9890</v>
      </c>
      <c r="Q615" t="s">
        <v>5819</v>
      </c>
      <c r="R615">
        <v>4149061122</v>
      </c>
      <c r="S615" s="14">
        <v>46205</v>
      </c>
      <c r="T615" t="s">
        <v>5820</v>
      </c>
      <c r="U615" s="31">
        <v>46205.598275462966</v>
      </c>
      <c r="AK615" s="14">
        <v>46206</v>
      </c>
      <c r="AL615" t="s">
        <v>1120</v>
      </c>
      <c r="AM615" s="31">
        <v>46206.476909722223</v>
      </c>
      <c r="AQ615" s="31">
        <v>46206.476909722223</v>
      </c>
      <c r="AR615" s="14">
        <v>46206</v>
      </c>
      <c r="AS615" t="s">
        <v>1120</v>
      </c>
      <c r="AT615" t="s">
        <v>596</v>
      </c>
      <c r="AU615" t="s">
        <v>678</v>
      </c>
      <c r="AV615" s="14">
        <v>46209</v>
      </c>
      <c r="AW615" t="s">
        <v>1120</v>
      </c>
      <c r="AX615" s="31">
        <v>46209.381805555553</v>
      </c>
      <c r="AY615" s="14">
        <v>46209</v>
      </c>
      <c r="AZ615" t="s">
        <v>933</v>
      </c>
      <c r="BA615" s="31">
        <v>46209.393854166665</v>
      </c>
      <c r="BB615" s="14">
        <v>46209</v>
      </c>
      <c r="BC615" t="s">
        <v>4808</v>
      </c>
      <c r="BD615" s="31">
        <v>46209.469733796293</v>
      </c>
      <c r="BE615" s="14">
        <v>46209</v>
      </c>
      <c r="BF615" t="s">
        <v>996</v>
      </c>
      <c r="BG615" s="31">
        <v>46209.577222222222</v>
      </c>
      <c r="BH615" s="14">
        <v>46209</v>
      </c>
      <c r="BI615" t="s">
        <v>1043</v>
      </c>
      <c r="BJ615" s="31">
        <v>46209.617766203701</v>
      </c>
      <c r="BK615" s="14">
        <v>46209</v>
      </c>
      <c r="BL615" t="s">
        <v>996</v>
      </c>
      <c r="BM615" s="31">
        <v>46209.578402777777</v>
      </c>
      <c r="BW615" s="14">
        <v>46209</v>
      </c>
      <c r="BX615" t="s">
        <v>1043</v>
      </c>
      <c r="BY615" s="31">
        <v>46209.621307870373</v>
      </c>
      <c r="BZ615" s="14">
        <v>46209</v>
      </c>
      <c r="CA615" t="s">
        <v>995</v>
      </c>
      <c r="CB615" s="31">
        <v>46209.639155092591</v>
      </c>
      <c r="CF615" s="14">
        <v>46210</v>
      </c>
      <c r="CG615" t="s">
        <v>1121</v>
      </c>
      <c r="CH615" s="31">
        <v>46210.581099537034</v>
      </c>
      <c r="CM615" s="4">
        <f t="shared" si="38"/>
        <v>46205.598275462966</v>
      </c>
      <c r="CN615">
        <f t="shared" si="39"/>
        <v>1</v>
      </c>
      <c r="CO615" t="str">
        <f>VLOOKUP(A615,Sheet1!$A$2:$B$221,2,0)</f>
        <v>East Zone</v>
      </c>
    </row>
    <row r="616" spans="1:93" x14ac:dyDescent="0.35">
      <c r="A616" t="s">
        <v>5804</v>
      </c>
      <c r="B616">
        <v>448</v>
      </c>
      <c r="C616" t="s">
        <v>9332</v>
      </c>
      <c r="D616" t="s">
        <v>678</v>
      </c>
      <c r="E616" t="s">
        <v>595</v>
      </c>
      <c r="F616" t="s">
        <v>596</v>
      </c>
      <c r="G616" t="s">
        <v>549</v>
      </c>
      <c r="H616" t="s">
        <v>5821</v>
      </c>
      <c r="I616">
        <v>232980</v>
      </c>
      <c r="J616" t="s">
        <v>1122</v>
      </c>
      <c r="K616" t="s">
        <v>1123</v>
      </c>
      <c r="L616" t="s">
        <v>4622</v>
      </c>
      <c r="M616" t="s">
        <v>5822</v>
      </c>
      <c r="N616">
        <v>45000</v>
      </c>
      <c r="O616" t="s">
        <v>4630</v>
      </c>
      <c r="P616" t="s">
        <v>4631</v>
      </c>
      <c r="Q616" t="s">
        <v>1625</v>
      </c>
      <c r="R616">
        <v>7082290389</v>
      </c>
      <c r="S616" s="14">
        <v>46206</v>
      </c>
      <c r="T616" t="s">
        <v>5812</v>
      </c>
      <c r="U616" s="31">
        <v>46206.547233796293</v>
      </c>
      <c r="AK616" s="14">
        <v>46206</v>
      </c>
      <c r="AL616" t="s">
        <v>1120</v>
      </c>
      <c r="AM616" s="31">
        <v>46206.579756944448</v>
      </c>
      <c r="AQ616" s="31">
        <v>46206.579756944448</v>
      </c>
      <c r="AR616" s="14">
        <v>46206</v>
      </c>
      <c r="AS616" t="s">
        <v>1120</v>
      </c>
      <c r="AT616" t="s">
        <v>596</v>
      </c>
      <c r="AU616" t="s">
        <v>678</v>
      </c>
      <c r="AV616" s="14">
        <v>46206</v>
      </c>
      <c r="AW616" t="s">
        <v>1120</v>
      </c>
      <c r="AX616" s="31">
        <v>46206.584918981483</v>
      </c>
      <c r="AY616" s="14">
        <v>46206</v>
      </c>
      <c r="AZ616" t="s">
        <v>933</v>
      </c>
      <c r="BA616" s="31">
        <v>46206.600902777776</v>
      </c>
      <c r="BB616" s="14">
        <v>46206</v>
      </c>
      <c r="BC616" t="s">
        <v>4640</v>
      </c>
      <c r="BD616" s="31">
        <v>46206.610763888886</v>
      </c>
      <c r="BE616" s="14">
        <v>46206</v>
      </c>
      <c r="BF616" t="s">
        <v>997</v>
      </c>
      <c r="BG616" s="31">
        <v>46206.633657407408</v>
      </c>
      <c r="BH616" s="14">
        <v>46206</v>
      </c>
      <c r="BI616" t="s">
        <v>997</v>
      </c>
      <c r="BJ616" s="31">
        <v>46206.633796296293</v>
      </c>
      <c r="BW616" s="14">
        <v>46206</v>
      </c>
      <c r="BX616" t="s">
        <v>997</v>
      </c>
      <c r="BY616" s="31">
        <v>46206.63795138889</v>
      </c>
      <c r="BZ616" s="14">
        <v>46206</v>
      </c>
      <c r="CA616" t="s">
        <v>1008</v>
      </c>
      <c r="CB616" s="31">
        <v>46206.642881944441</v>
      </c>
      <c r="CF616" s="14">
        <v>46206</v>
      </c>
      <c r="CG616" t="s">
        <v>1121</v>
      </c>
      <c r="CH616" s="31">
        <v>46206.71603009259</v>
      </c>
      <c r="CM616" s="4">
        <f t="shared" si="38"/>
        <v>46206.547233796293</v>
      </c>
      <c r="CN616">
        <f t="shared" si="39"/>
        <v>0</v>
      </c>
      <c r="CO616" t="str">
        <f>VLOOKUP(A616,Sheet1!$A$2:$B$221,2,0)</f>
        <v>East Zone</v>
      </c>
    </row>
    <row r="617" spans="1:93" x14ac:dyDescent="0.35">
      <c r="A617" t="s">
        <v>5804</v>
      </c>
      <c r="B617">
        <v>448</v>
      </c>
      <c r="C617" t="s">
        <v>9332</v>
      </c>
      <c r="D617" t="s">
        <v>678</v>
      </c>
      <c r="E617" t="s">
        <v>595</v>
      </c>
      <c r="F617" t="s">
        <v>596</v>
      </c>
      <c r="G617" t="s">
        <v>549</v>
      </c>
      <c r="H617" t="s">
        <v>9515</v>
      </c>
      <c r="I617">
        <v>701492</v>
      </c>
      <c r="J617" t="s">
        <v>1122</v>
      </c>
      <c r="K617" t="s">
        <v>1123</v>
      </c>
      <c r="L617" t="s">
        <v>4622</v>
      </c>
      <c r="M617" t="s">
        <v>10221</v>
      </c>
      <c r="N617">
        <v>45000</v>
      </c>
      <c r="O617" t="s">
        <v>9889</v>
      </c>
      <c r="P617" t="s">
        <v>9890</v>
      </c>
      <c r="Q617" t="s">
        <v>5553</v>
      </c>
      <c r="R617">
        <v>5422437782</v>
      </c>
      <c r="S617" s="14">
        <v>46209</v>
      </c>
      <c r="T617" t="s">
        <v>5812</v>
      </c>
      <c r="U617" s="31">
        <v>46209.521377314813</v>
      </c>
      <c r="AK617" s="14">
        <v>46209</v>
      </c>
      <c r="AL617" t="s">
        <v>1120</v>
      </c>
      <c r="AM617" s="31">
        <v>46209.567824074074</v>
      </c>
      <c r="AQ617" s="31">
        <v>46209.567824074074</v>
      </c>
      <c r="AR617" s="14">
        <v>46209</v>
      </c>
      <c r="AS617" t="s">
        <v>1120</v>
      </c>
      <c r="AT617" t="s">
        <v>596</v>
      </c>
      <c r="AU617" t="s">
        <v>678</v>
      </c>
      <c r="AV617" s="14">
        <v>46209</v>
      </c>
      <c r="AW617" t="s">
        <v>1120</v>
      </c>
      <c r="AX617" s="31">
        <v>46209.568425925929</v>
      </c>
      <c r="AY617" s="14">
        <v>46209</v>
      </c>
      <c r="AZ617" t="s">
        <v>933</v>
      </c>
      <c r="BA617" s="31">
        <v>46209.571481481478</v>
      </c>
      <c r="BB617" s="14">
        <v>46209</v>
      </c>
      <c r="BC617" t="s">
        <v>4657</v>
      </c>
      <c r="BD617" s="31">
        <v>46209.595706018517</v>
      </c>
      <c r="BE617" s="14">
        <v>46209</v>
      </c>
      <c r="BF617" t="s">
        <v>996</v>
      </c>
      <c r="BG617" s="31">
        <v>46209.646597222221</v>
      </c>
      <c r="BH617" s="14">
        <v>46209</v>
      </c>
      <c r="BI617" t="s">
        <v>996</v>
      </c>
      <c r="BJ617" s="31">
        <v>46209.647060185183</v>
      </c>
      <c r="BW617" s="14">
        <v>46209</v>
      </c>
      <c r="BX617" t="s">
        <v>996</v>
      </c>
      <c r="BY617" s="31">
        <v>46209.674756944441</v>
      </c>
      <c r="BZ617" s="14">
        <v>46209</v>
      </c>
      <c r="CA617" t="s">
        <v>995</v>
      </c>
      <c r="CB617" s="31">
        <v>46209.677858796298</v>
      </c>
      <c r="CF617" s="14">
        <v>46209</v>
      </c>
      <c r="CG617" t="s">
        <v>1121</v>
      </c>
      <c r="CH617" s="31">
        <v>46209.781678240739</v>
      </c>
      <c r="CM617" s="4">
        <f t="shared" si="38"/>
        <v>46209.521377314813</v>
      </c>
      <c r="CN617">
        <f t="shared" si="39"/>
        <v>0</v>
      </c>
      <c r="CO617" t="str">
        <f>VLOOKUP(A617,Sheet1!$A$2:$B$221,2,0)</f>
        <v>East Zone</v>
      </c>
    </row>
    <row r="618" spans="1:93" x14ac:dyDescent="0.35">
      <c r="A618" t="s">
        <v>5804</v>
      </c>
      <c r="B618">
        <v>448</v>
      </c>
      <c r="C618" t="s">
        <v>9332</v>
      </c>
      <c r="D618" t="s">
        <v>678</v>
      </c>
      <c r="E618" t="s">
        <v>595</v>
      </c>
      <c r="F618" t="s">
        <v>596</v>
      </c>
      <c r="G618" t="s">
        <v>549</v>
      </c>
      <c r="H618" t="s">
        <v>5823</v>
      </c>
      <c r="I618">
        <v>779189</v>
      </c>
      <c r="J618" t="s">
        <v>5824</v>
      </c>
      <c r="K618" t="s">
        <v>5825</v>
      </c>
      <c r="L618" t="s">
        <v>4622</v>
      </c>
      <c r="M618" t="s">
        <v>5826</v>
      </c>
      <c r="N618">
        <v>45000</v>
      </c>
      <c r="O618" t="s">
        <v>4630</v>
      </c>
      <c r="P618" t="s">
        <v>4631</v>
      </c>
      <c r="Q618" t="s">
        <v>4022</v>
      </c>
      <c r="R618">
        <v>2730770108</v>
      </c>
      <c r="S618" s="14">
        <v>46205</v>
      </c>
      <c r="T618" t="s">
        <v>5827</v>
      </c>
      <c r="U618" s="31">
        <v>46205.460324074076</v>
      </c>
      <c r="AK618" s="14">
        <v>46205</v>
      </c>
      <c r="AL618" t="s">
        <v>1120</v>
      </c>
      <c r="AM618" s="31">
        <v>46205.572893518518</v>
      </c>
      <c r="AQ618" s="31">
        <v>46205.572893518518</v>
      </c>
      <c r="AR618" s="14">
        <v>46205</v>
      </c>
      <c r="AS618" t="s">
        <v>1120</v>
      </c>
      <c r="AT618" t="s">
        <v>596</v>
      </c>
      <c r="AU618" t="s">
        <v>678</v>
      </c>
      <c r="AV618" s="14">
        <v>46205</v>
      </c>
      <c r="AW618" t="s">
        <v>5808</v>
      </c>
      <c r="AX618" s="31">
        <v>46205.596064814818</v>
      </c>
      <c r="AY618" s="14">
        <v>46205</v>
      </c>
      <c r="AZ618" t="s">
        <v>933</v>
      </c>
      <c r="BA618" s="31">
        <v>46205.601863425924</v>
      </c>
      <c r="BB618" s="14">
        <v>46205</v>
      </c>
      <c r="BC618" t="s">
        <v>4663</v>
      </c>
      <c r="BD618" s="31">
        <v>46205.643587962964</v>
      </c>
      <c r="BE618" s="14">
        <v>46205</v>
      </c>
      <c r="BF618" t="s">
        <v>996</v>
      </c>
      <c r="BG618" s="31">
        <v>46205.664351851854</v>
      </c>
      <c r="BH618" s="14">
        <v>46205</v>
      </c>
      <c r="BI618" t="s">
        <v>996</v>
      </c>
      <c r="BJ618" s="31">
        <v>46205.664837962962</v>
      </c>
      <c r="BW618" s="14">
        <v>46205</v>
      </c>
      <c r="BX618" t="s">
        <v>996</v>
      </c>
      <c r="BY618" s="31">
        <v>46205.675532407404</v>
      </c>
      <c r="BZ618" s="14">
        <v>46205</v>
      </c>
      <c r="CA618" t="s">
        <v>995</v>
      </c>
      <c r="CB618" s="31">
        <v>46205.680474537039</v>
      </c>
      <c r="CF618" s="14">
        <v>46205</v>
      </c>
      <c r="CG618" t="s">
        <v>1121</v>
      </c>
      <c r="CH618" s="31">
        <v>46205.777962962966</v>
      </c>
      <c r="CM618" s="4">
        <f t="shared" si="38"/>
        <v>46205.460324074076</v>
      </c>
      <c r="CN618">
        <f t="shared" si="39"/>
        <v>0</v>
      </c>
      <c r="CO618" t="str">
        <f>VLOOKUP(A618,Sheet1!$A$2:$B$221,2,0)</f>
        <v>East Zone</v>
      </c>
    </row>
    <row r="619" spans="1:93" x14ac:dyDescent="0.35">
      <c r="A619" t="s">
        <v>5804</v>
      </c>
      <c r="B619">
        <v>448</v>
      </c>
      <c r="C619" t="s">
        <v>9332</v>
      </c>
      <c r="D619" t="s">
        <v>678</v>
      </c>
      <c r="E619" t="s">
        <v>595</v>
      </c>
      <c r="F619" t="s">
        <v>596</v>
      </c>
      <c r="G619" t="s">
        <v>549</v>
      </c>
      <c r="H619" t="s">
        <v>10222</v>
      </c>
      <c r="I619">
        <v>780692</v>
      </c>
      <c r="J619" t="s">
        <v>1122</v>
      </c>
      <c r="K619" t="s">
        <v>1123</v>
      </c>
      <c r="L619" t="s">
        <v>4622</v>
      </c>
      <c r="M619" t="s">
        <v>10223</v>
      </c>
      <c r="N619">
        <v>45000</v>
      </c>
      <c r="O619" t="s">
        <v>9889</v>
      </c>
      <c r="P619" t="s">
        <v>9890</v>
      </c>
      <c r="Q619" t="s">
        <v>10224</v>
      </c>
      <c r="R619">
        <v>1207011672</v>
      </c>
      <c r="S619" s="14">
        <v>46209</v>
      </c>
      <c r="T619" t="s">
        <v>5812</v>
      </c>
      <c r="U619" s="31">
        <v>46209.625567129631</v>
      </c>
      <c r="AK619" s="14">
        <v>46209</v>
      </c>
      <c r="AL619" t="s">
        <v>1120</v>
      </c>
      <c r="AM619" s="31">
        <v>46209.66138888889</v>
      </c>
      <c r="AQ619" s="31">
        <v>46209.66138888889</v>
      </c>
      <c r="AR619" s="14">
        <v>46209</v>
      </c>
      <c r="AS619" t="s">
        <v>1120</v>
      </c>
      <c r="AT619" t="s">
        <v>596</v>
      </c>
      <c r="AU619" t="s">
        <v>678</v>
      </c>
      <c r="AV619" s="14">
        <v>46209</v>
      </c>
      <c r="AW619" t="s">
        <v>1120</v>
      </c>
      <c r="AX619" s="31">
        <v>46209.668321759258</v>
      </c>
      <c r="AY619" s="14">
        <v>46209</v>
      </c>
      <c r="AZ619" t="s">
        <v>933</v>
      </c>
      <c r="BA619" s="31">
        <v>46209.672233796293</v>
      </c>
      <c r="BB619" s="14">
        <v>46209</v>
      </c>
      <c r="BC619" t="s">
        <v>4633</v>
      </c>
      <c r="BD619" s="31">
        <v>46209.698379629626</v>
      </c>
      <c r="BE619" s="14">
        <v>46209</v>
      </c>
      <c r="BF619" t="s">
        <v>994</v>
      </c>
      <c r="BG619" s="31">
        <v>46209.737071759257</v>
      </c>
      <c r="BH619" s="14">
        <v>46209</v>
      </c>
      <c r="BI619" t="s">
        <v>994</v>
      </c>
      <c r="BJ619" s="31">
        <v>46209.73715277778</v>
      </c>
      <c r="BW619" s="14">
        <v>46209</v>
      </c>
      <c r="BX619" t="s">
        <v>994</v>
      </c>
      <c r="BY619" s="31">
        <v>46209.758055555554</v>
      </c>
      <c r="BZ619" s="14">
        <v>46209</v>
      </c>
      <c r="CA619" t="s">
        <v>995</v>
      </c>
      <c r="CB619" s="31">
        <v>46209.765752314815</v>
      </c>
      <c r="CF619" s="14">
        <v>46209</v>
      </c>
      <c r="CG619" t="s">
        <v>1121</v>
      </c>
      <c r="CH619" s="31">
        <v>46209.811898148146</v>
      </c>
      <c r="CM619" s="4">
        <f t="shared" si="38"/>
        <v>46209.625567129631</v>
      </c>
      <c r="CN619">
        <f t="shared" si="39"/>
        <v>0</v>
      </c>
      <c r="CO619" t="str">
        <f>VLOOKUP(A619,Sheet1!$A$2:$B$221,2,0)</f>
        <v>East Zone</v>
      </c>
    </row>
    <row r="620" spans="1:93" x14ac:dyDescent="0.35">
      <c r="A620" t="s">
        <v>5828</v>
      </c>
      <c r="B620">
        <v>442</v>
      </c>
      <c r="C620" t="s">
        <v>9332</v>
      </c>
      <c r="D620" t="s">
        <v>678</v>
      </c>
      <c r="E620" t="s">
        <v>381</v>
      </c>
      <c r="F620" t="s">
        <v>382</v>
      </c>
      <c r="G620" t="s">
        <v>135</v>
      </c>
      <c r="H620" t="s">
        <v>5829</v>
      </c>
      <c r="I620">
        <v>289608</v>
      </c>
      <c r="J620" t="s">
        <v>121</v>
      </c>
      <c r="K620" t="s">
        <v>5830</v>
      </c>
      <c r="L620" t="s">
        <v>4622</v>
      </c>
      <c r="M620" t="s">
        <v>5831</v>
      </c>
      <c r="N620">
        <v>45000</v>
      </c>
      <c r="O620" t="s">
        <v>1036</v>
      </c>
      <c r="P620" t="s">
        <v>1037</v>
      </c>
      <c r="Q620" t="s">
        <v>5832</v>
      </c>
      <c r="R620">
        <v>5666668080</v>
      </c>
      <c r="S620" s="14">
        <v>46206</v>
      </c>
      <c r="T620" t="s">
        <v>5833</v>
      </c>
      <c r="U620" s="31">
        <v>46206.563842592594</v>
      </c>
      <c r="AK620" s="14">
        <v>46206</v>
      </c>
      <c r="AL620" t="s">
        <v>1126</v>
      </c>
      <c r="AM620" s="31">
        <v>46206.619085648148</v>
      </c>
      <c r="AQ620" s="31">
        <v>46206.619085648148</v>
      </c>
      <c r="AR620" s="14">
        <v>46206</v>
      </c>
      <c r="AS620" t="s">
        <v>1126</v>
      </c>
      <c r="AT620" t="s">
        <v>382</v>
      </c>
      <c r="AU620" t="s">
        <v>678</v>
      </c>
      <c r="AV620" s="14">
        <v>46206</v>
      </c>
      <c r="AW620" t="s">
        <v>1126</v>
      </c>
      <c r="AX620" s="31">
        <v>46206.632708333331</v>
      </c>
      <c r="AY620" s="14">
        <v>46206</v>
      </c>
      <c r="AZ620" t="s">
        <v>933</v>
      </c>
      <c r="BA620" s="31">
        <v>46206.637384259258</v>
      </c>
      <c r="BB620" s="14">
        <v>46206</v>
      </c>
      <c r="BC620" t="s">
        <v>4669</v>
      </c>
      <c r="BD620" s="31">
        <v>46206.679907407408</v>
      </c>
      <c r="BE620" s="14">
        <v>46206</v>
      </c>
      <c r="BF620" t="s">
        <v>943</v>
      </c>
      <c r="BG620" s="31">
        <v>46206.691655092596</v>
      </c>
      <c r="BH620" s="14">
        <v>46206</v>
      </c>
      <c r="BI620" t="s">
        <v>943</v>
      </c>
      <c r="BJ620" s="31">
        <v>46206.69903935185</v>
      </c>
      <c r="BW620" s="14">
        <v>46206</v>
      </c>
      <c r="BX620" t="s">
        <v>943</v>
      </c>
      <c r="BY620" s="31">
        <v>46206.708148148151</v>
      </c>
      <c r="BZ620" s="14">
        <v>46206</v>
      </c>
      <c r="CA620" t="s">
        <v>944</v>
      </c>
      <c r="CB620" s="31">
        <v>46206.724224537036</v>
      </c>
      <c r="CF620" s="14">
        <v>46207</v>
      </c>
      <c r="CG620" t="s">
        <v>1127</v>
      </c>
      <c r="CH620" s="31">
        <v>46207.52921296296</v>
      </c>
      <c r="CM620" s="4">
        <f t="shared" si="38"/>
        <v>46206.563842592594</v>
      </c>
      <c r="CN620">
        <f t="shared" si="39"/>
        <v>0</v>
      </c>
      <c r="CO620" t="str">
        <f>VLOOKUP(A620,Sheet1!$A$2:$B$221,2,0)</f>
        <v>East Zone</v>
      </c>
    </row>
    <row r="621" spans="1:93" x14ac:dyDescent="0.35">
      <c r="A621" t="s">
        <v>5828</v>
      </c>
      <c r="B621">
        <v>442</v>
      </c>
      <c r="C621" t="s">
        <v>9332</v>
      </c>
      <c r="D621" t="s">
        <v>678</v>
      </c>
      <c r="E621" t="s">
        <v>381</v>
      </c>
      <c r="F621" t="s">
        <v>382</v>
      </c>
      <c r="G621" t="s">
        <v>135</v>
      </c>
      <c r="H621" t="s">
        <v>5834</v>
      </c>
      <c r="I621">
        <v>291695</v>
      </c>
      <c r="J621" t="s">
        <v>1010</v>
      </c>
      <c r="K621" t="s">
        <v>1128</v>
      </c>
      <c r="L621" t="s">
        <v>4622</v>
      </c>
      <c r="M621" t="s">
        <v>5835</v>
      </c>
      <c r="N621">
        <v>55000</v>
      </c>
      <c r="O621" t="s">
        <v>5836</v>
      </c>
      <c r="P621" t="s">
        <v>5837</v>
      </c>
      <c r="Q621" t="s">
        <v>5838</v>
      </c>
      <c r="R621">
        <v>3583173509</v>
      </c>
      <c r="S621" s="14">
        <v>46206</v>
      </c>
      <c r="T621" t="s">
        <v>1127</v>
      </c>
      <c r="U621" s="31">
        <v>46206.472708333335</v>
      </c>
      <c r="AK621" s="14">
        <v>46206</v>
      </c>
      <c r="AL621" t="s">
        <v>1126</v>
      </c>
      <c r="AM621" s="31">
        <v>46206.49659722222</v>
      </c>
      <c r="AQ621" s="31">
        <v>46206.49659722222</v>
      </c>
      <c r="AR621" s="14">
        <v>46206</v>
      </c>
      <c r="AS621" t="s">
        <v>1126</v>
      </c>
      <c r="AT621" t="s">
        <v>382</v>
      </c>
      <c r="AU621" t="s">
        <v>678</v>
      </c>
      <c r="AV621" s="14">
        <v>46206</v>
      </c>
      <c r="AW621" t="s">
        <v>1126</v>
      </c>
      <c r="AX621" s="31">
        <v>46206.497002314813</v>
      </c>
      <c r="AY621" s="14">
        <v>46206</v>
      </c>
      <c r="AZ621" t="s">
        <v>933</v>
      </c>
      <c r="BA621" s="31">
        <v>46206.505428240744</v>
      </c>
      <c r="BB621" s="14">
        <v>46206</v>
      </c>
      <c r="BC621" t="s">
        <v>4640</v>
      </c>
      <c r="BD621" s="31">
        <v>46206.508900462963</v>
      </c>
      <c r="BE621" s="14">
        <v>46206</v>
      </c>
      <c r="BF621" t="s">
        <v>943</v>
      </c>
      <c r="BG621" s="31">
        <v>46206.518703703703</v>
      </c>
      <c r="BH621" s="14">
        <v>46206</v>
      </c>
      <c r="BI621" t="s">
        <v>943</v>
      </c>
      <c r="BJ621" s="31">
        <v>46206.534745370373</v>
      </c>
      <c r="BW621" s="14">
        <v>46206</v>
      </c>
      <c r="BX621" t="s">
        <v>943</v>
      </c>
      <c r="BY621" s="31">
        <v>46206.538425925923</v>
      </c>
      <c r="BZ621" s="14">
        <v>46206</v>
      </c>
      <c r="CA621" t="s">
        <v>938</v>
      </c>
      <c r="CB621" s="31">
        <v>46206.56726851852</v>
      </c>
      <c r="CF621" s="14">
        <v>46206</v>
      </c>
      <c r="CG621" t="s">
        <v>1127</v>
      </c>
      <c r="CH621" s="31">
        <v>46206.640092592592</v>
      </c>
      <c r="CM621" s="4">
        <f t="shared" si="38"/>
        <v>46206.472708333335</v>
      </c>
      <c r="CN621">
        <f t="shared" si="39"/>
        <v>0</v>
      </c>
      <c r="CO621" t="str">
        <f>VLOOKUP(A621,Sheet1!$A$2:$B$221,2,0)</f>
        <v>East Zone</v>
      </c>
    </row>
    <row r="622" spans="1:93" x14ac:dyDescent="0.35">
      <c r="A622" t="s">
        <v>5828</v>
      </c>
      <c r="B622">
        <v>442</v>
      </c>
      <c r="C622" t="s">
        <v>9332</v>
      </c>
      <c r="D622" t="s">
        <v>678</v>
      </c>
      <c r="E622" t="s">
        <v>381</v>
      </c>
      <c r="F622" t="s">
        <v>382</v>
      </c>
      <c r="G622" t="s">
        <v>135</v>
      </c>
      <c r="H622" t="s">
        <v>12155</v>
      </c>
      <c r="I622">
        <v>395247</v>
      </c>
      <c r="J622" t="s">
        <v>121</v>
      </c>
      <c r="K622" t="s">
        <v>5830</v>
      </c>
      <c r="L622" t="s">
        <v>4622</v>
      </c>
      <c r="M622" t="s">
        <v>12156</v>
      </c>
      <c r="Q622" t="s">
        <v>4792</v>
      </c>
      <c r="R622">
        <v>9529035684</v>
      </c>
      <c r="S622" s="14">
        <v>46206</v>
      </c>
      <c r="T622" t="s">
        <v>5833</v>
      </c>
      <c r="U622" s="31">
        <v>46206.63722222222</v>
      </c>
      <c r="AK622" s="14">
        <v>46210</v>
      </c>
      <c r="AL622" t="s">
        <v>1127</v>
      </c>
      <c r="AM622" s="31">
        <v>46210.653402777774</v>
      </c>
      <c r="AQ622" s="31">
        <v>46210.653402777774</v>
      </c>
      <c r="AR622" s="14">
        <v>46210</v>
      </c>
      <c r="AS622" t="s">
        <v>1127</v>
      </c>
      <c r="AT622" t="s">
        <v>10226</v>
      </c>
      <c r="AU622" t="s">
        <v>677</v>
      </c>
      <c r="AV622" s="14">
        <v>46210</v>
      </c>
      <c r="AW622" t="s">
        <v>1127</v>
      </c>
      <c r="AX622" s="31">
        <v>46210.653831018521</v>
      </c>
      <c r="AY622" s="14">
        <v>46210</v>
      </c>
      <c r="AZ622" t="s">
        <v>933</v>
      </c>
      <c r="BA622" s="31">
        <v>46210.662326388891</v>
      </c>
      <c r="BB622" s="14">
        <v>46210</v>
      </c>
      <c r="BC622" t="s">
        <v>4788</v>
      </c>
      <c r="BD622" s="31">
        <v>46210.689641203702</v>
      </c>
      <c r="BE622" s="14">
        <v>46210</v>
      </c>
      <c r="BF622" t="s">
        <v>1028</v>
      </c>
      <c r="BG622" s="31">
        <v>46210.757222222222</v>
      </c>
      <c r="BK622" s="14">
        <v>46210</v>
      </c>
      <c r="BL622" t="s">
        <v>1028</v>
      </c>
      <c r="BM622" s="31">
        <v>46210.757395833331</v>
      </c>
      <c r="CM622" s="4">
        <f t="shared" si="38"/>
        <v>46206.63722222222</v>
      </c>
      <c r="CN622">
        <f t="shared" si="39"/>
        <v>4</v>
      </c>
      <c r="CO622" t="str">
        <f>VLOOKUP(A622,Sheet1!$A$2:$B$221,2,0)</f>
        <v>East Zone</v>
      </c>
    </row>
    <row r="623" spans="1:93" x14ac:dyDescent="0.35">
      <c r="A623" t="s">
        <v>5828</v>
      </c>
      <c r="B623">
        <v>442</v>
      </c>
      <c r="C623" t="s">
        <v>9332</v>
      </c>
      <c r="D623" t="s">
        <v>678</v>
      </c>
      <c r="E623" t="s">
        <v>381</v>
      </c>
      <c r="F623" t="s">
        <v>382</v>
      </c>
      <c r="G623" t="s">
        <v>135</v>
      </c>
      <c r="H623" t="s">
        <v>3861</v>
      </c>
      <c r="I623">
        <v>395396</v>
      </c>
      <c r="J623" t="s">
        <v>3863</v>
      </c>
      <c r="K623" t="s">
        <v>3864</v>
      </c>
      <c r="L623" t="s">
        <v>4622</v>
      </c>
      <c r="M623" t="s">
        <v>10225</v>
      </c>
      <c r="N623">
        <v>70000</v>
      </c>
      <c r="O623" t="s">
        <v>1029</v>
      </c>
      <c r="P623" t="s">
        <v>1030</v>
      </c>
      <c r="Q623" t="s">
        <v>5841</v>
      </c>
      <c r="R623">
        <v>2854283079</v>
      </c>
      <c r="S623" s="14">
        <v>46209</v>
      </c>
      <c r="T623" t="s">
        <v>5840</v>
      </c>
      <c r="U623" s="31">
        <v>46209.399456018517</v>
      </c>
      <c r="AK623" s="14">
        <v>46209</v>
      </c>
      <c r="AL623" t="s">
        <v>1127</v>
      </c>
      <c r="AM623" s="31">
        <v>46209.428738425922</v>
      </c>
      <c r="AQ623" s="31">
        <v>46209.428738425922</v>
      </c>
      <c r="AR623" s="14">
        <v>46209</v>
      </c>
      <c r="AS623" t="s">
        <v>1127</v>
      </c>
      <c r="AT623" t="s">
        <v>10226</v>
      </c>
      <c r="AU623" t="s">
        <v>677</v>
      </c>
      <c r="AV623" s="14">
        <v>46209</v>
      </c>
      <c r="AW623" t="s">
        <v>1127</v>
      </c>
      <c r="AX623" s="31">
        <v>46209.457060185188</v>
      </c>
      <c r="AY623" s="14">
        <v>46209</v>
      </c>
      <c r="AZ623" t="s">
        <v>933</v>
      </c>
      <c r="BA623" s="31">
        <v>46209.467777777776</v>
      </c>
      <c r="BB623" s="14">
        <v>46209</v>
      </c>
      <c r="BC623" t="s">
        <v>4643</v>
      </c>
      <c r="BD623" s="31">
        <v>46209.638518518521</v>
      </c>
      <c r="BE623" s="14">
        <v>46209</v>
      </c>
      <c r="BF623" t="s">
        <v>943</v>
      </c>
      <c r="BG623" s="31">
        <v>46209.649224537039</v>
      </c>
      <c r="BH623" s="14">
        <v>46209</v>
      </c>
      <c r="BI623" t="s">
        <v>943</v>
      </c>
      <c r="BJ623" s="31">
        <v>46209.660324074073</v>
      </c>
      <c r="BW623" s="14">
        <v>46209</v>
      </c>
      <c r="BX623" t="s">
        <v>943</v>
      </c>
      <c r="BY623" s="31">
        <v>46209.664780092593</v>
      </c>
      <c r="BZ623" s="14">
        <v>46210</v>
      </c>
      <c r="CA623" t="s">
        <v>944</v>
      </c>
      <c r="CB623" s="31">
        <v>46210.709861111114</v>
      </c>
      <c r="CF623" s="14">
        <v>46210</v>
      </c>
      <c r="CG623" t="s">
        <v>1127</v>
      </c>
      <c r="CH623" s="31">
        <v>46210.74077546296</v>
      </c>
      <c r="CM623" s="4">
        <f t="shared" si="38"/>
        <v>46209.399456018517</v>
      </c>
      <c r="CN623">
        <f t="shared" si="39"/>
        <v>0</v>
      </c>
      <c r="CO623" t="str">
        <f>VLOOKUP(A623,Sheet1!$A$2:$B$221,2,0)</f>
        <v>East Zone</v>
      </c>
    </row>
    <row r="624" spans="1:93" x14ac:dyDescent="0.35">
      <c r="A624" t="s">
        <v>5828</v>
      </c>
      <c r="B624">
        <v>442</v>
      </c>
      <c r="C624" t="s">
        <v>9332</v>
      </c>
      <c r="D624" t="s">
        <v>678</v>
      </c>
      <c r="E624" t="s">
        <v>381</v>
      </c>
      <c r="F624" t="s">
        <v>382</v>
      </c>
      <c r="G624" t="s">
        <v>135</v>
      </c>
      <c r="H624" t="s">
        <v>3861</v>
      </c>
      <c r="I624">
        <v>395396</v>
      </c>
      <c r="J624" t="s">
        <v>3863</v>
      </c>
      <c r="K624" t="s">
        <v>3864</v>
      </c>
      <c r="L624" t="s">
        <v>4622</v>
      </c>
      <c r="M624" t="s">
        <v>5839</v>
      </c>
      <c r="N624">
        <v>77000</v>
      </c>
      <c r="O624" t="s">
        <v>1124</v>
      </c>
      <c r="P624" t="s">
        <v>1125</v>
      </c>
      <c r="Q624" t="s">
        <v>3862</v>
      </c>
      <c r="R624">
        <v>7807842461</v>
      </c>
      <c r="S624" s="14">
        <v>46204</v>
      </c>
      <c r="T624" t="s">
        <v>5840</v>
      </c>
      <c r="U624" s="31">
        <v>46204.57439814815</v>
      </c>
      <c r="Y624" s="14">
        <v>46204</v>
      </c>
      <c r="Z624" t="s">
        <v>5840</v>
      </c>
      <c r="AA624" s="31">
        <v>46204.60837962963</v>
      </c>
      <c r="AK624" s="14">
        <v>46204</v>
      </c>
      <c r="AL624" t="s">
        <v>1126</v>
      </c>
      <c r="AM624" s="31">
        <v>46204.645104166666</v>
      </c>
      <c r="AQ624" s="31">
        <v>46204.645104166666</v>
      </c>
      <c r="AR624" s="14">
        <v>46204</v>
      </c>
      <c r="AS624" t="s">
        <v>1126</v>
      </c>
      <c r="AT624" t="s">
        <v>382</v>
      </c>
      <c r="AU624" t="s">
        <v>678</v>
      </c>
      <c r="AV624" s="14">
        <v>46204</v>
      </c>
      <c r="AW624" t="s">
        <v>1126</v>
      </c>
      <c r="AX624" s="31">
        <v>46204.6562962963</v>
      </c>
      <c r="AY624" s="14">
        <v>46204</v>
      </c>
      <c r="AZ624" t="s">
        <v>933</v>
      </c>
      <c r="BA624" s="31">
        <v>46204.671238425923</v>
      </c>
      <c r="BB624" s="14">
        <v>46204</v>
      </c>
      <c r="BC624" t="s">
        <v>4716</v>
      </c>
      <c r="BD624" s="31">
        <v>46204.680798611109</v>
      </c>
      <c r="BE624" s="14">
        <v>46204</v>
      </c>
      <c r="BF624" t="s">
        <v>943</v>
      </c>
      <c r="BG624" s="31">
        <v>46204.697731481479</v>
      </c>
      <c r="BH624" s="14">
        <v>46204</v>
      </c>
      <c r="BI624" t="s">
        <v>943</v>
      </c>
      <c r="BJ624" s="31">
        <v>46204.70853009259</v>
      </c>
      <c r="BW624" s="14">
        <v>46204</v>
      </c>
      <c r="BX624" t="s">
        <v>943</v>
      </c>
      <c r="BY624" s="31">
        <v>46204.712777777779</v>
      </c>
      <c r="BZ624" s="14">
        <v>46204</v>
      </c>
      <c r="CA624" t="s">
        <v>944</v>
      </c>
      <c r="CB624" s="31">
        <v>46204.72556712963</v>
      </c>
      <c r="CF624" s="14">
        <v>46204</v>
      </c>
      <c r="CG624" t="s">
        <v>1127</v>
      </c>
      <c r="CH624" s="31">
        <v>46204.745162037034</v>
      </c>
      <c r="CM624" s="4">
        <f t="shared" si="38"/>
        <v>46204.60837962963</v>
      </c>
      <c r="CN624">
        <f t="shared" si="39"/>
        <v>0</v>
      </c>
      <c r="CO624" t="str">
        <f>VLOOKUP(A624,Sheet1!$A$2:$B$221,2,0)</f>
        <v>East Zone</v>
      </c>
    </row>
    <row r="625" spans="1:93" x14ac:dyDescent="0.35">
      <c r="A625" t="s">
        <v>5828</v>
      </c>
      <c r="B625">
        <v>442</v>
      </c>
      <c r="C625" t="s">
        <v>9332</v>
      </c>
      <c r="D625" t="s">
        <v>678</v>
      </c>
      <c r="E625" t="s">
        <v>381</v>
      </c>
      <c r="F625" t="s">
        <v>382</v>
      </c>
      <c r="G625" t="s">
        <v>135</v>
      </c>
      <c r="H625" t="s">
        <v>3861</v>
      </c>
      <c r="I625">
        <v>395396</v>
      </c>
      <c r="J625" t="s">
        <v>3863</v>
      </c>
      <c r="K625" t="s">
        <v>3864</v>
      </c>
      <c r="L625" t="s">
        <v>4622</v>
      </c>
      <c r="M625" t="s">
        <v>5839</v>
      </c>
      <c r="N625">
        <v>70000</v>
      </c>
      <c r="O625" t="s">
        <v>1029</v>
      </c>
      <c r="P625" t="s">
        <v>1030</v>
      </c>
      <c r="Q625" t="s">
        <v>5841</v>
      </c>
      <c r="R625">
        <v>2854283079</v>
      </c>
      <c r="S625" s="14">
        <v>46204</v>
      </c>
      <c r="T625" t="s">
        <v>5840</v>
      </c>
      <c r="U625" s="31">
        <v>46204.607673611114</v>
      </c>
      <c r="Y625" s="14">
        <v>46204</v>
      </c>
      <c r="Z625" t="s">
        <v>5840</v>
      </c>
      <c r="AA625" s="31">
        <v>46204.608414351853</v>
      </c>
      <c r="AK625" s="14">
        <v>46204</v>
      </c>
      <c r="AL625" t="s">
        <v>1126</v>
      </c>
      <c r="AM625" s="31">
        <v>46204.646539351852</v>
      </c>
      <c r="AQ625" s="31">
        <v>46204.646539351852</v>
      </c>
      <c r="AR625" s="14">
        <v>46204</v>
      </c>
      <c r="AS625" t="s">
        <v>1126</v>
      </c>
      <c r="AT625" t="s">
        <v>382</v>
      </c>
      <c r="AU625" t="s">
        <v>678</v>
      </c>
      <c r="CM625" s="4">
        <f t="shared" si="38"/>
        <v>46204.608414351853</v>
      </c>
      <c r="CN625">
        <f t="shared" si="39"/>
        <v>0</v>
      </c>
      <c r="CO625" t="str">
        <f>VLOOKUP(A625,Sheet1!$A$2:$B$221,2,0)</f>
        <v>East Zone</v>
      </c>
    </row>
    <row r="626" spans="1:93" x14ac:dyDescent="0.35">
      <c r="A626" t="s">
        <v>5828</v>
      </c>
      <c r="B626">
        <v>442</v>
      </c>
      <c r="C626" t="s">
        <v>9332</v>
      </c>
      <c r="D626" t="s">
        <v>678</v>
      </c>
      <c r="E626" t="s">
        <v>381</v>
      </c>
      <c r="F626" t="s">
        <v>382</v>
      </c>
      <c r="G626" t="s">
        <v>135</v>
      </c>
      <c r="H626" t="s">
        <v>5842</v>
      </c>
      <c r="I626">
        <v>551692</v>
      </c>
      <c r="J626" t="s">
        <v>1010</v>
      </c>
      <c r="K626" t="s">
        <v>1128</v>
      </c>
      <c r="L626" t="s">
        <v>4622</v>
      </c>
      <c r="M626" t="s">
        <v>5843</v>
      </c>
      <c r="N626">
        <v>45000</v>
      </c>
      <c r="O626" t="s">
        <v>1036</v>
      </c>
      <c r="P626" t="s">
        <v>1037</v>
      </c>
      <c r="Q626" t="s">
        <v>5844</v>
      </c>
      <c r="R626">
        <v>8810614477</v>
      </c>
      <c r="S626" s="14">
        <v>46204</v>
      </c>
      <c r="T626" t="s">
        <v>1127</v>
      </c>
      <c r="U626" s="31">
        <v>46204.526238425926</v>
      </c>
      <c r="AK626" s="14">
        <v>46204</v>
      </c>
      <c r="AL626" t="s">
        <v>1126</v>
      </c>
      <c r="AM626" s="31">
        <v>46204.554548611108</v>
      </c>
      <c r="AQ626" s="31">
        <v>46204.554548611108</v>
      </c>
      <c r="AR626" s="14">
        <v>46204</v>
      </c>
      <c r="AS626" t="s">
        <v>1126</v>
      </c>
      <c r="AT626" t="s">
        <v>382</v>
      </c>
      <c r="AU626" t="s">
        <v>678</v>
      </c>
      <c r="AV626" s="14">
        <v>46204</v>
      </c>
      <c r="AW626" t="s">
        <v>1126</v>
      </c>
      <c r="AX626" s="31">
        <v>46204.564317129632</v>
      </c>
      <c r="AY626" s="14">
        <v>46204</v>
      </c>
      <c r="AZ626" t="s">
        <v>933</v>
      </c>
      <c r="BA626" s="31">
        <v>46204.570706018516</v>
      </c>
      <c r="BB626" s="14">
        <v>46204</v>
      </c>
      <c r="BC626" t="s">
        <v>4663</v>
      </c>
      <c r="BD626" s="31">
        <v>46204.622083333335</v>
      </c>
      <c r="BE626" s="14">
        <v>46204</v>
      </c>
      <c r="BF626" t="s">
        <v>943</v>
      </c>
      <c r="BG626" s="31">
        <v>46204.654548611114</v>
      </c>
      <c r="BH626" s="14">
        <v>46204</v>
      </c>
      <c r="BI626" t="s">
        <v>943</v>
      </c>
      <c r="BJ626" s="31">
        <v>46204.65861111111</v>
      </c>
      <c r="BW626" s="14">
        <v>46204</v>
      </c>
      <c r="BX626" t="s">
        <v>943</v>
      </c>
      <c r="BY626" s="31">
        <v>46204.66511574074</v>
      </c>
      <c r="BZ626" s="14">
        <v>46204</v>
      </c>
      <c r="CA626" t="s">
        <v>938</v>
      </c>
      <c r="CB626" s="31">
        <v>46204.670023148145</v>
      </c>
      <c r="CF626" s="14">
        <v>46204</v>
      </c>
      <c r="CG626" t="s">
        <v>1127</v>
      </c>
      <c r="CH626" s="31">
        <v>46204.733831018515</v>
      </c>
      <c r="CM626" s="4">
        <f t="shared" si="38"/>
        <v>46204.526238425926</v>
      </c>
      <c r="CN626">
        <f t="shared" si="39"/>
        <v>0</v>
      </c>
      <c r="CO626" t="str">
        <f>VLOOKUP(A626,Sheet1!$A$2:$B$221,2,0)</f>
        <v>East Zone</v>
      </c>
    </row>
    <row r="627" spans="1:93" x14ac:dyDescent="0.35">
      <c r="A627" t="s">
        <v>5845</v>
      </c>
      <c r="B627">
        <v>424</v>
      </c>
      <c r="C627" t="s">
        <v>9332</v>
      </c>
      <c r="D627" t="s">
        <v>678</v>
      </c>
      <c r="E627" t="s">
        <v>383</v>
      </c>
      <c r="F627" t="s">
        <v>384</v>
      </c>
      <c r="G627" t="s">
        <v>352</v>
      </c>
      <c r="H627" t="s">
        <v>4029</v>
      </c>
      <c r="I627">
        <v>171761</v>
      </c>
      <c r="J627" t="s">
        <v>4025</v>
      </c>
      <c r="K627" t="s">
        <v>5846</v>
      </c>
      <c r="L627" t="s">
        <v>4622</v>
      </c>
      <c r="M627" t="s">
        <v>5847</v>
      </c>
      <c r="N627">
        <v>70000</v>
      </c>
      <c r="O627" t="s">
        <v>958</v>
      </c>
      <c r="P627" t="s">
        <v>959</v>
      </c>
      <c r="Q627" t="s">
        <v>4030</v>
      </c>
      <c r="R627">
        <v>1574555955</v>
      </c>
      <c r="S627" s="14">
        <v>46205</v>
      </c>
      <c r="T627" t="s">
        <v>5848</v>
      </c>
      <c r="U627" s="31">
        <v>46205.4455787037</v>
      </c>
      <c r="AK627" s="14">
        <v>46205</v>
      </c>
      <c r="AL627" t="s">
        <v>5849</v>
      </c>
      <c r="AM627" s="31">
        <v>46205.476354166669</v>
      </c>
      <c r="AQ627" s="31">
        <v>46205.476354166669</v>
      </c>
      <c r="AR627" s="14">
        <v>46205</v>
      </c>
      <c r="AS627" t="s">
        <v>5849</v>
      </c>
      <c r="AT627" t="s">
        <v>5850</v>
      </c>
      <c r="AU627" t="s">
        <v>677</v>
      </c>
      <c r="AV627" s="14">
        <v>46205</v>
      </c>
      <c r="AW627" t="s">
        <v>5849</v>
      </c>
      <c r="AX627" s="31">
        <v>46205.476851851854</v>
      </c>
      <c r="AY627" s="14">
        <v>46205</v>
      </c>
      <c r="AZ627" t="s">
        <v>933</v>
      </c>
      <c r="BA627" s="31">
        <v>46205.481249999997</v>
      </c>
      <c r="BB627" s="14">
        <v>46205</v>
      </c>
      <c r="BC627" t="s">
        <v>4628</v>
      </c>
      <c r="BD627" s="31">
        <v>46205.488298611112</v>
      </c>
      <c r="BE627" s="14">
        <v>46205</v>
      </c>
      <c r="BF627" t="s">
        <v>937</v>
      </c>
      <c r="BG627" s="31">
        <v>46205.520567129628</v>
      </c>
      <c r="BH627" s="14">
        <v>46205</v>
      </c>
      <c r="BI627" t="s">
        <v>937</v>
      </c>
      <c r="BJ627" s="31">
        <v>46205.521817129629</v>
      </c>
      <c r="BW627" s="14">
        <v>46205</v>
      </c>
      <c r="BX627" t="s">
        <v>937</v>
      </c>
      <c r="BY627" s="31">
        <v>46205.544340277775</v>
      </c>
      <c r="BZ627" s="14">
        <v>46205</v>
      </c>
      <c r="CA627" t="s">
        <v>938</v>
      </c>
      <c r="CB627" s="31">
        <v>46205.557245370372</v>
      </c>
      <c r="CF627" s="14">
        <v>46206</v>
      </c>
      <c r="CG627" t="s">
        <v>5849</v>
      </c>
      <c r="CH627" s="31">
        <v>46206.557627314818</v>
      </c>
      <c r="CM627" s="4">
        <f t="shared" si="38"/>
        <v>46205.4455787037</v>
      </c>
      <c r="CN627">
        <f t="shared" si="39"/>
        <v>0</v>
      </c>
      <c r="CO627" t="str">
        <f>VLOOKUP(A627,Sheet1!$A$2:$B$221,2,0)</f>
        <v>East Zone</v>
      </c>
    </row>
    <row r="628" spans="1:93" x14ac:dyDescent="0.35">
      <c r="A628" t="s">
        <v>5845</v>
      </c>
      <c r="B628">
        <v>424</v>
      </c>
      <c r="C628" t="s">
        <v>9332</v>
      </c>
      <c r="D628" t="s">
        <v>678</v>
      </c>
      <c r="E628" t="s">
        <v>383</v>
      </c>
      <c r="F628" t="s">
        <v>384</v>
      </c>
      <c r="G628" t="s">
        <v>352</v>
      </c>
      <c r="H628" t="s">
        <v>5851</v>
      </c>
      <c r="I628">
        <v>183740</v>
      </c>
      <c r="J628" t="s">
        <v>5852</v>
      </c>
      <c r="K628" t="s">
        <v>5853</v>
      </c>
      <c r="L628" t="s">
        <v>4622</v>
      </c>
      <c r="M628" t="s">
        <v>5854</v>
      </c>
      <c r="N628">
        <v>45000</v>
      </c>
      <c r="O628" t="s">
        <v>4630</v>
      </c>
      <c r="P628" t="s">
        <v>4631</v>
      </c>
      <c r="Q628" t="s">
        <v>5667</v>
      </c>
      <c r="R628">
        <v>1024124265</v>
      </c>
      <c r="S628" s="14">
        <v>46205</v>
      </c>
      <c r="T628" t="s">
        <v>5855</v>
      </c>
      <c r="U628" s="31">
        <v>46205.422407407408</v>
      </c>
      <c r="AK628" s="14">
        <v>46205</v>
      </c>
      <c r="AL628" t="s">
        <v>5856</v>
      </c>
      <c r="AM628" s="31">
        <v>46205.484085648146</v>
      </c>
      <c r="AQ628" s="31">
        <v>46205.484085648146</v>
      </c>
      <c r="AR628" s="14">
        <v>46205</v>
      </c>
      <c r="AS628" t="s">
        <v>5856</v>
      </c>
      <c r="AT628" t="s">
        <v>384</v>
      </c>
      <c r="AU628" t="s">
        <v>678</v>
      </c>
      <c r="AV628" s="14">
        <v>46205</v>
      </c>
      <c r="AW628" t="s">
        <v>5849</v>
      </c>
      <c r="AX628" s="31">
        <v>46205.548472222225</v>
      </c>
      <c r="AY628" s="14">
        <v>46205</v>
      </c>
      <c r="AZ628" t="s">
        <v>933</v>
      </c>
      <c r="BA628" s="31">
        <v>46205.568969907406</v>
      </c>
      <c r="BB628" s="14">
        <v>46205</v>
      </c>
      <c r="BC628" t="s">
        <v>4663</v>
      </c>
      <c r="BD628" s="31">
        <v>46205.585393518515</v>
      </c>
      <c r="BE628" s="14">
        <v>46205</v>
      </c>
      <c r="BF628" t="s">
        <v>943</v>
      </c>
      <c r="BG628" s="31">
        <v>46205.627592592595</v>
      </c>
      <c r="BH628" s="14">
        <v>46205</v>
      </c>
      <c r="BI628" t="s">
        <v>943</v>
      </c>
      <c r="BJ628" s="31">
        <v>46205.637986111113</v>
      </c>
      <c r="BW628" s="14">
        <v>46205</v>
      </c>
      <c r="BX628" t="s">
        <v>943</v>
      </c>
      <c r="BY628" s="31">
        <v>46205.649016203701</v>
      </c>
      <c r="BZ628" s="14">
        <v>46205</v>
      </c>
      <c r="CA628" t="s">
        <v>944</v>
      </c>
      <c r="CB628" s="31">
        <v>46205.670520833337</v>
      </c>
      <c r="CF628" s="14">
        <v>46205</v>
      </c>
      <c r="CG628" t="s">
        <v>5849</v>
      </c>
      <c r="CH628" s="31">
        <v>46205.720127314817</v>
      </c>
      <c r="CM628" s="4">
        <f t="shared" si="38"/>
        <v>46205.422407407408</v>
      </c>
      <c r="CN628">
        <f t="shared" si="39"/>
        <v>0</v>
      </c>
      <c r="CO628" t="str">
        <f>VLOOKUP(A628,Sheet1!$A$2:$B$221,2,0)</f>
        <v>East Zone</v>
      </c>
    </row>
    <row r="629" spans="1:93" x14ac:dyDescent="0.35">
      <c r="A629" t="s">
        <v>5845</v>
      </c>
      <c r="B629">
        <v>424</v>
      </c>
      <c r="C629" t="s">
        <v>9332</v>
      </c>
      <c r="D629" t="s">
        <v>678</v>
      </c>
      <c r="E629" t="s">
        <v>383</v>
      </c>
      <c r="F629" t="s">
        <v>384</v>
      </c>
      <c r="G629" t="s">
        <v>352</v>
      </c>
      <c r="H629" t="s">
        <v>12157</v>
      </c>
      <c r="I629">
        <v>209956</v>
      </c>
      <c r="J629" t="s">
        <v>1079</v>
      </c>
      <c r="K629" t="s">
        <v>3761</v>
      </c>
      <c r="L629" t="s">
        <v>4622</v>
      </c>
      <c r="M629" t="s">
        <v>12158</v>
      </c>
      <c r="N629">
        <v>90000</v>
      </c>
      <c r="O629" t="s">
        <v>931</v>
      </c>
      <c r="P629" t="s">
        <v>932</v>
      </c>
      <c r="Q629" t="s">
        <v>1072</v>
      </c>
      <c r="R629">
        <v>8793179754</v>
      </c>
      <c r="S629" s="14">
        <v>46210</v>
      </c>
      <c r="T629" t="s">
        <v>5869</v>
      </c>
      <c r="U629" s="31">
        <v>46210.541828703703</v>
      </c>
      <c r="AK629" s="14">
        <v>46210</v>
      </c>
      <c r="AL629" t="s">
        <v>5856</v>
      </c>
      <c r="AM629" s="31">
        <v>46210.566145833334</v>
      </c>
      <c r="AQ629" s="31">
        <v>46210.566145833334</v>
      </c>
      <c r="AR629" s="14">
        <v>46210</v>
      </c>
      <c r="AS629" t="s">
        <v>5856</v>
      </c>
      <c r="AT629" t="s">
        <v>384</v>
      </c>
      <c r="AU629" t="s">
        <v>678</v>
      </c>
      <c r="AV629" s="14">
        <v>46210</v>
      </c>
      <c r="AW629" t="s">
        <v>5856</v>
      </c>
      <c r="AX629" s="31">
        <v>46210.568912037037</v>
      </c>
      <c r="AY629" s="14">
        <v>46210</v>
      </c>
      <c r="AZ629" t="s">
        <v>933</v>
      </c>
      <c r="BA629" s="31">
        <v>46210.583773148152</v>
      </c>
      <c r="BB629" s="14">
        <v>46210</v>
      </c>
      <c r="BC629" t="s">
        <v>4965</v>
      </c>
      <c r="BD629" s="31">
        <v>46210.603310185186</v>
      </c>
      <c r="BE629" s="14">
        <v>46210</v>
      </c>
      <c r="BF629" t="s">
        <v>943</v>
      </c>
      <c r="BG629" s="31">
        <v>46210.67087962963</v>
      </c>
      <c r="BH629" s="14">
        <v>46210</v>
      </c>
      <c r="BI629" t="s">
        <v>937</v>
      </c>
      <c r="BJ629" s="31">
        <v>46210.745370370372</v>
      </c>
      <c r="BK629" s="14">
        <v>46210</v>
      </c>
      <c r="BL629" t="s">
        <v>943</v>
      </c>
      <c r="BM629" s="31">
        <v>46210.706967592596</v>
      </c>
      <c r="BW629" s="14">
        <v>46210</v>
      </c>
      <c r="BX629" t="s">
        <v>937</v>
      </c>
      <c r="BY629" s="31">
        <v>46210.766412037039</v>
      </c>
      <c r="BZ629" s="14">
        <v>46210</v>
      </c>
      <c r="CA629" t="s">
        <v>944</v>
      </c>
      <c r="CB629" s="31">
        <v>46210.786921296298</v>
      </c>
      <c r="CF629" s="14">
        <v>46210</v>
      </c>
      <c r="CG629" t="s">
        <v>5848</v>
      </c>
      <c r="CH629" s="31">
        <v>46210.79760416667</v>
      </c>
      <c r="CM629" s="4">
        <f t="shared" si="38"/>
        <v>46210.541828703703</v>
      </c>
      <c r="CN629">
        <f t="shared" si="39"/>
        <v>0</v>
      </c>
      <c r="CO629" t="str">
        <f>VLOOKUP(A629,Sheet1!$A$2:$B$221,2,0)</f>
        <v>East Zone</v>
      </c>
    </row>
    <row r="630" spans="1:93" x14ac:dyDescent="0.35">
      <c r="A630" t="s">
        <v>5845</v>
      </c>
      <c r="B630">
        <v>424</v>
      </c>
      <c r="C630" t="s">
        <v>9332</v>
      </c>
      <c r="D630" t="s">
        <v>678</v>
      </c>
      <c r="E630" t="s">
        <v>383</v>
      </c>
      <c r="F630" t="s">
        <v>384</v>
      </c>
      <c r="G630" t="s">
        <v>352</v>
      </c>
      <c r="H630" t="s">
        <v>5857</v>
      </c>
      <c r="I630">
        <v>275928</v>
      </c>
      <c r="J630" t="s">
        <v>5858</v>
      </c>
      <c r="K630" t="s">
        <v>5859</v>
      </c>
      <c r="L630" t="s">
        <v>4622</v>
      </c>
      <c r="M630" t="s">
        <v>5860</v>
      </c>
      <c r="N630">
        <v>77000</v>
      </c>
      <c r="O630" t="s">
        <v>939</v>
      </c>
      <c r="P630" t="s">
        <v>940</v>
      </c>
      <c r="Q630" t="s">
        <v>4307</v>
      </c>
      <c r="R630">
        <v>1360439392</v>
      </c>
      <c r="S630" s="14">
        <v>46205</v>
      </c>
      <c r="T630" t="s">
        <v>5861</v>
      </c>
      <c r="U630" s="31">
        <v>46205.385462962964</v>
      </c>
      <c r="AK630" s="14">
        <v>46205</v>
      </c>
      <c r="AL630" t="s">
        <v>5856</v>
      </c>
      <c r="AM630" s="31">
        <v>46205.454930555556</v>
      </c>
      <c r="AQ630" s="31">
        <v>46205.454930555556</v>
      </c>
      <c r="AR630" s="14">
        <v>46205</v>
      </c>
      <c r="AS630" t="s">
        <v>5856</v>
      </c>
      <c r="AT630" t="s">
        <v>384</v>
      </c>
      <c r="AU630" t="s">
        <v>678</v>
      </c>
      <c r="AV630" s="14">
        <v>46205</v>
      </c>
      <c r="AW630" t="s">
        <v>5856</v>
      </c>
      <c r="AX630" s="31">
        <v>46205.455370370371</v>
      </c>
      <c r="AY630" s="14">
        <v>46205</v>
      </c>
      <c r="AZ630" t="s">
        <v>933</v>
      </c>
      <c r="BA630" s="31">
        <v>46205.462037037039</v>
      </c>
      <c r="BB630" s="14">
        <v>46205</v>
      </c>
      <c r="BC630" t="s">
        <v>4965</v>
      </c>
      <c r="BD630" s="31">
        <v>46205.46670138889</v>
      </c>
      <c r="BE630" s="14">
        <v>46205</v>
      </c>
      <c r="BF630" t="s">
        <v>972</v>
      </c>
      <c r="BG630" s="31">
        <v>46205.492604166669</v>
      </c>
      <c r="BH630" s="14">
        <v>46206</v>
      </c>
      <c r="BI630" t="s">
        <v>937</v>
      </c>
      <c r="BJ630" s="31">
        <v>46206.432511574072</v>
      </c>
      <c r="BK630" s="14">
        <v>46205</v>
      </c>
      <c r="BL630" t="s">
        <v>972</v>
      </c>
      <c r="BM630" s="31">
        <v>46205.502581018518</v>
      </c>
      <c r="BW630" s="14">
        <v>46206</v>
      </c>
      <c r="BX630" t="s">
        <v>937</v>
      </c>
      <c r="BY630" s="31">
        <v>46206.464861111112</v>
      </c>
      <c r="BZ630" s="14">
        <v>46206</v>
      </c>
      <c r="CA630" t="s">
        <v>957</v>
      </c>
      <c r="CB630" s="31">
        <v>46206.480104166665</v>
      </c>
      <c r="CF630" s="14">
        <v>46206</v>
      </c>
      <c r="CG630" t="s">
        <v>5849</v>
      </c>
      <c r="CH630" s="31">
        <v>46206.572118055556</v>
      </c>
      <c r="CM630" s="4">
        <f t="shared" si="38"/>
        <v>46205.385462962964</v>
      </c>
      <c r="CN630">
        <f t="shared" si="39"/>
        <v>0</v>
      </c>
      <c r="CO630" t="str">
        <f>VLOOKUP(A630,Sheet1!$A$2:$B$221,2,0)</f>
        <v>East Zone</v>
      </c>
    </row>
    <row r="631" spans="1:93" x14ac:dyDescent="0.35">
      <c r="A631" t="s">
        <v>5845</v>
      </c>
      <c r="B631">
        <v>424</v>
      </c>
      <c r="C631" t="s">
        <v>9332</v>
      </c>
      <c r="D631" t="s">
        <v>678</v>
      </c>
      <c r="E631" t="s">
        <v>383</v>
      </c>
      <c r="F631" t="s">
        <v>384</v>
      </c>
      <c r="G631" t="s">
        <v>352</v>
      </c>
      <c r="H631" t="s">
        <v>5862</v>
      </c>
      <c r="I631">
        <v>279049</v>
      </c>
      <c r="J631" t="s">
        <v>5858</v>
      </c>
      <c r="K631" t="s">
        <v>5859</v>
      </c>
      <c r="L631" t="s">
        <v>4622</v>
      </c>
      <c r="M631" t="s">
        <v>5863</v>
      </c>
      <c r="N631">
        <v>45000</v>
      </c>
      <c r="O631" t="s">
        <v>4630</v>
      </c>
      <c r="P631" t="s">
        <v>4631</v>
      </c>
      <c r="Q631" t="s">
        <v>5864</v>
      </c>
      <c r="R631">
        <v>8844817500</v>
      </c>
      <c r="S631" s="14">
        <v>46206</v>
      </c>
      <c r="T631" t="s">
        <v>5861</v>
      </c>
      <c r="U631" s="31">
        <v>46206.35355324074</v>
      </c>
      <c r="AK631" s="14">
        <v>46206</v>
      </c>
      <c r="AL631" t="s">
        <v>5856</v>
      </c>
      <c r="AM631" s="31">
        <v>46206.386608796296</v>
      </c>
      <c r="AQ631" s="31">
        <v>46206.386608796296</v>
      </c>
      <c r="AR631" s="14">
        <v>46206</v>
      </c>
      <c r="AS631" t="s">
        <v>5856</v>
      </c>
      <c r="AT631" t="s">
        <v>384</v>
      </c>
      <c r="AU631" t="s">
        <v>678</v>
      </c>
      <c r="AV631" s="14">
        <v>46206</v>
      </c>
      <c r="AW631" t="s">
        <v>5849</v>
      </c>
      <c r="AX631" s="31">
        <v>46206.406944444447</v>
      </c>
      <c r="AY631" s="14">
        <v>46206</v>
      </c>
      <c r="AZ631" t="s">
        <v>933</v>
      </c>
      <c r="BA631" s="31">
        <v>46206.432037037041</v>
      </c>
      <c r="BB631" s="14">
        <v>46206</v>
      </c>
      <c r="BC631" t="s">
        <v>4663</v>
      </c>
      <c r="BD631" s="31">
        <v>46206.500208333331</v>
      </c>
      <c r="BE631" s="14">
        <v>46206</v>
      </c>
      <c r="BF631" t="s">
        <v>942</v>
      </c>
      <c r="BG631" s="31">
        <v>46206.535740740743</v>
      </c>
      <c r="BH631" s="14">
        <v>46206</v>
      </c>
      <c r="BI631" t="s">
        <v>942</v>
      </c>
      <c r="BJ631" s="31">
        <v>46206.537708333337</v>
      </c>
      <c r="BW631" s="14">
        <v>46206</v>
      </c>
      <c r="BX631" t="s">
        <v>942</v>
      </c>
      <c r="BY631" s="31">
        <v>46206.578692129631</v>
      </c>
      <c r="BZ631" s="14">
        <v>46206</v>
      </c>
      <c r="CA631" t="s">
        <v>944</v>
      </c>
      <c r="CB631" s="31">
        <v>46206.590729166666</v>
      </c>
      <c r="CF631" s="14">
        <v>46206</v>
      </c>
      <c r="CG631" t="s">
        <v>5849</v>
      </c>
      <c r="CH631" s="31">
        <v>46206.656342592592</v>
      </c>
      <c r="CM631" s="4">
        <f t="shared" si="38"/>
        <v>46206.35355324074</v>
      </c>
      <c r="CN631">
        <f t="shared" si="39"/>
        <v>0</v>
      </c>
      <c r="CO631" t="str">
        <f>VLOOKUP(A631,Sheet1!$A$2:$B$221,2,0)</f>
        <v>East Zone</v>
      </c>
    </row>
    <row r="632" spans="1:93" x14ac:dyDescent="0.35">
      <c r="A632" t="s">
        <v>5845</v>
      </c>
      <c r="B632">
        <v>424</v>
      </c>
      <c r="C632" t="s">
        <v>9332</v>
      </c>
      <c r="D632" t="s">
        <v>678</v>
      </c>
      <c r="E632" t="s">
        <v>383</v>
      </c>
      <c r="F632" t="s">
        <v>384</v>
      </c>
      <c r="G632" t="s">
        <v>352</v>
      </c>
      <c r="H632" t="s">
        <v>5865</v>
      </c>
      <c r="I632">
        <v>299373</v>
      </c>
      <c r="J632" t="s">
        <v>5858</v>
      </c>
      <c r="K632" t="s">
        <v>5859</v>
      </c>
      <c r="L632" t="s">
        <v>4622</v>
      </c>
      <c r="M632" t="s">
        <v>5866</v>
      </c>
      <c r="N632">
        <v>90000</v>
      </c>
      <c r="O632" t="s">
        <v>931</v>
      </c>
      <c r="P632" t="s">
        <v>932</v>
      </c>
      <c r="Q632" t="s">
        <v>5867</v>
      </c>
      <c r="R632">
        <v>5862741083</v>
      </c>
      <c r="S632" s="14">
        <v>46205</v>
      </c>
      <c r="T632" t="s">
        <v>5861</v>
      </c>
      <c r="U632" s="31">
        <v>46205.481354166666</v>
      </c>
      <c r="AK632" s="14">
        <v>46205</v>
      </c>
      <c r="AL632" t="s">
        <v>5856</v>
      </c>
      <c r="AM632" s="31">
        <v>46205.538472222222</v>
      </c>
      <c r="AQ632" s="31">
        <v>46205.538472222222</v>
      </c>
      <c r="AR632" s="14">
        <v>46205</v>
      </c>
      <c r="AS632" t="s">
        <v>5856</v>
      </c>
      <c r="AT632" t="s">
        <v>384</v>
      </c>
      <c r="AU632" t="s">
        <v>678</v>
      </c>
      <c r="AV632" s="14">
        <v>46205</v>
      </c>
      <c r="AW632" t="s">
        <v>5848</v>
      </c>
      <c r="AX632" s="31">
        <v>46205.551215277781</v>
      </c>
      <c r="AY632" s="14">
        <v>46205</v>
      </c>
      <c r="AZ632" t="s">
        <v>933</v>
      </c>
      <c r="BA632" s="31">
        <v>46205.569016203706</v>
      </c>
      <c r="BB632" s="14">
        <v>46205</v>
      </c>
      <c r="BC632" t="s">
        <v>4663</v>
      </c>
      <c r="BD632" s="31">
        <v>46205.582141203704</v>
      </c>
      <c r="BE632" s="14">
        <v>46205</v>
      </c>
      <c r="BF632" t="s">
        <v>937</v>
      </c>
      <c r="BG632" s="31">
        <v>46205.616516203707</v>
      </c>
      <c r="BH632" s="14">
        <v>46205</v>
      </c>
      <c r="BI632" t="s">
        <v>937</v>
      </c>
      <c r="BJ632" s="31">
        <v>46205.617812500001</v>
      </c>
      <c r="BW632" s="14">
        <v>46205</v>
      </c>
      <c r="BX632" t="s">
        <v>937</v>
      </c>
      <c r="BY632" s="31">
        <v>46205.621828703705</v>
      </c>
      <c r="BZ632" s="14">
        <v>46205</v>
      </c>
      <c r="CA632" t="s">
        <v>944</v>
      </c>
      <c r="CB632" s="31">
        <v>46205.641979166663</v>
      </c>
      <c r="CF632" s="14">
        <v>46205</v>
      </c>
      <c r="CG632" t="s">
        <v>5848</v>
      </c>
      <c r="CH632" s="31">
        <v>46205.805659722224</v>
      </c>
      <c r="CM632" s="4">
        <f t="shared" si="38"/>
        <v>46205.481354166666</v>
      </c>
      <c r="CN632">
        <f t="shared" si="39"/>
        <v>0</v>
      </c>
      <c r="CO632" t="str">
        <f>VLOOKUP(A632,Sheet1!$A$2:$B$221,2,0)</f>
        <v>East Zone</v>
      </c>
    </row>
    <row r="633" spans="1:93" x14ac:dyDescent="0.35">
      <c r="A633" t="s">
        <v>5845</v>
      </c>
      <c r="B633">
        <v>424</v>
      </c>
      <c r="C633" t="s">
        <v>9332</v>
      </c>
      <c r="D633" t="s">
        <v>678</v>
      </c>
      <c r="E633" t="s">
        <v>383</v>
      </c>
      <c r="F633" t="s">
        <v>384</v>
      </c>
      <c r="G633" t="s">
        <v>352</v>
      </c>
      <c r="H633" t="s">
        <v>10227</v>
      </c>
      <c r="I633">
        <v>305745</v>
      </c>
      <c r="J633" t="s">
        <v>5871</v>
      </c>
      <c r="K633" t="s">
        <v>5872</v>
      </c>
      <c r="L633" t="s">
        <v>4622</v>
      </c>
      <c r="M633" t="s">
        <v>10228</v>
      </c>
      <c r="N633">
        <v>45000</v>
      </c>
      <c r="O633" t="s">
        <v>9889</v>
      </c>
      <c r="P633" t="s">
        <v>9890</v>
      </c>
      <c r="Q633" t="s">
        <v>10229</v>
      </c>
      <c r="R633">
        <v>4769785472</v>
      </c>
      <c r="S633" s="14">
        <v>46209</v>
      </c>
      <c r="T633" t="s">
        <v>5875</v>
      </c>
      <c r="U633" s="31">
        <v>46209.469409722224</v>
      </c>
      <c r="AK633" s="14">
        <v>46209</v>
      </c>
      <c r="AL633" t="s">
        <v>5856</v>
      </c>
      <c r="AM633" s="31">
        <v>46209.548113425924</v>
      </c>
      <c r="AQ633" s="31">
        <v>46209.548113425924</v>
      </c>
      <c r="AR633" s="14">
        <v>46209</v>
      </c>
      <c r="AS633" t="s">
        <v>5856</v>
      </c>
      <c r="AT633" t="s">
        <v>384</v>
      </c>
      <c r="AU633" t="s">
        <v>678</v>
      </c>
      <c r="AV633" s="14">
        <v>46209</v>
      </c>
      <c r="AW633" t="s">
        <v>5856</v>
      </c>
      <c r="AX633" s="31">
        <v>46209.552106481482</v>
      </c>
      <c r="AY633" s="14">
        <v>46209</v>
      </c>
      <c r="AZ633" t="s">
        <v>933</v>
      </c>
      <c r="BA633" s="31">
        <v>46209.571423611109</v>
      </c>
      <c r="BB633" s="14">
        <v>46209</v>
      </c>
      <c r="BC633" t="s">
        <v>4657</v>
      </c>
      <c r="BD633" s="31">
        <v>46209.597800925927</v>
      </c>
      <c r="BE633" s="14">
        <v>46209</v>
      </c>
      <c r="BF633" t="s">
        <v>942</v>
      </c>
      <c r="BG633" s="31">
        <v>46209.610844907409</v>
      </c>
      <c r="BH633" s="14">
        <v>46209</v>
      </c>
      <c r="BI633" t="s">
        <v>942</v>
      </c>
      <c r="BJ633" s="31">
        <v>46209.611597222225</v>
      </c>
      <c r="BW633" s="14">
        <v>46209</v>
      </c>
      <c r="BX633" t="s">
        <v>942</v>
      </c>
      <c r="BY633" s="31">
        <v>46209.62158564815</v>
      </c>
      <c r="BZ633" s="14">
        <v>46209</v>
      </c>
      <c r="CA633" t="s">
        <v>957</v>
      </c>
      <c r="CB633" s="31">
        <v>46209.622696759259</v>
      </c>
      <c r="CF633" s="14">
        <v>46209</v>
      </c>
      <c r="CG633" t="s">
        <v>5849</v>
      </c>
      <c r="CH633" s="31">
        <v>46209.725601851853</v>
      </c>
      <c r="CM633" s="4">
        <f t="shared" si="38"/>
        <v>46209.469409722224</v>
      </c>
      <c r="CN633">
        <f t="shared" si="39"/>
        <v>0</v>
      </c>
      <c r="CO633" t="str">
        <f>VLOOKUP(A633,Sheet1!$A$2:$B$221,2,0)</f>
        <v>East Zone</v>
      </c>
    </row>
    <row r="634" spans="1:93" x14ac:dyDescent="0.35">
      <c r="A634" t="s">
        <v>5845</v>
      </c>
      <c r="B634">
        <v>424</v>
      </c>
      <c r="C634" t="s">
        <v>9332</v>
      </c>
      <c r="D634" t="s">
        <v>678</v>
      </c>
      <c r="E634" t="s">
        <v>383</v>
      </c>
      <c r="F634" t="s">
        <v>384</v>
      </c>
      <c r="G634" t="s">
        <v>352</v>
      </c>
      <c r="H634" t="s">
        <v>3759</v>
      </c>
      <c r="I634">
        <v>352340</v>
      </c>
      <c r="J634" t="s">
        <v>1079</v>
      </c>
      <c r="K634" t="s">
        <v>3761</v>
      </c>
      <c r="L634" t="s">
        <v>4622</v>
      </c>
      <c r="M634" t="s">
        <v>5868</v>
      </c>
      <c r="N634">
        <v>90000</v>
      </c>
      <c r="O634" t="s">
        <v>952</v>
      </c>
      <c r="P634" t="s">
        <v>953</v>
      </c>
      <c r="Q634" t="s">
        <v>3760</v>
      </c>
      <c r="R634">
        <v>8717644121</v>
      </c>
      <c r="S634" s="14">
        <v>46204</v>
      </c>
      <c r="T634" t="s">
        <v>5869</v>
      </c>
      <c r="U634" s="31">
        <v>46204.559050925927</v>
      </c>
      <c r="AK634" s="14">
        <v>46204</v>
      </c>
      <c r="AL634" t="s">
        <v>5849</v>
      </c>
      <c r="AM634" s="31">
        <v>46204.581828703704</v>
      </c>
      <c r="AQ634" s="31">
        <v>46204.581828703704</v>
      </c>
      <c r="AR634" s="14">
        <v>46204</v>
      </c>
      <c r="AS634" t="s">
        <v>5849</v>
      </c>
      <c r="AT634" t="s">
        <v>5850</v>
      </c>
      <c r="AU634" t="s">
        <v>677</v>
      </c>
      <c r="AV634" s="14">
        <v>46204</v>
      </c>
      <c r="AW634" t="s">
        <v>5849</v>
      </c>
      <c r="AX634" s="31">
        <v>46204.582384259258</v>
      </c>
      <c r="AY634" s="14">
        <v>46204</v>
      </c>
      <c r="AZ634" t="s">
        <v>933</v>
      </c>
      <c r="BA634" s="31">
        <v>46204.587627314817</v>
      </c>
      <c r="BB634" s="14">
        <v>46204</v>
      </c>
      <c r="BC634" t="s">
        <v>4965</v>
      </c>
      <c r="BD634" s="31">
        <v>46204.602071759262</v>
      </c>
      <c r="BE634" s="14">
        <v>46204</v>
      </c>
      <c r="BF634" t="s">
        <v>973</v>
      </c>
      <c r="BG634" s="31">
        <v>46204.687777777777</v>
      </c>
      <c r="BH634" s="14">
        <v>46204</v>
      </c>
      <c r="BI634" t="s">
        <v>973</v>
      </c>
      <c r="BJ634" s="31">
        <v>46204.697187500002</v>
      </c>
      <c r="BW634" s="14">
        <v>46204</v>
      </c>
      <c r="BX634" t="s">
        <v>973</v>
      </c>
      <c r="BY634" s="31">
        <v>46204.700092592589</v>
      </c>
      <c r="BZ634" s="14">
        <v>46204</v>
      </c>
      <c r="CA634" t="s">
        <v>938</v>
      </c>
      <c r="CB634" s="31">
        <v>46204.707187499997</v>
      </c>
      <c r="CF634" s="14">
        <v>46205</v>
      </c>
      <c r="CG634" t="s">
        <v>5849</v>
      </c>
      <c r="CH634" s="31">
        <v>46205.626423611109</v>
      </c>
      <c r="CM634" s="4">
        <f t="shared" si="38"/>
        <v>46204.559050925927</v>
      </c>
      <c r="CN634">
        <f t="shared" si="39"/>
        <v>0</v>
      </c>
      <c r="CO634" t="str">
        <f>VLOOKUP(A634,Sheet1!$A$2:$B$221,2,0)</f>
        <v>East Zone</v>
      </c>
    </row>
    <row r="635" spans="1:93" x14ac:dyDescent="0.35">
      <c r="A635" t="s">
        <v>5845</v>
      </c>
      <c r="B635">
        <v>424</v>
      </c>
      <c r="C635" t="s">
        <v>9332</v>
      </c>
      <c r="D635" t="s">
        <v>678</v>
      </c>
      <c r="E635" t="s">
        <v>383</v>
      </c>
      <c r="F635" t="s">
        <v>384</v>
      </c>
      <c r="G635" t="s">
        <v>352</v>
      </c>
      <c r="H635" t="s">
        <v>5870</v>
      </c>
      <c r="I635">
        <v>367139</v>
      </c>
      <c r="J635" t="s">
        <v>5871</v>
      </c>
      <c r="K635" t="s">
        <v>5872</v>
      </c>
      <c r="L635" t="s">
        <v>4622</v>
      </c>
      <c r="M635" t="s">
        <v>5873</v>
      </c>
      <c r="N635">
        <v>45000</v>
      </c>
      <c r="O635" t="s">
        <v>4630</v>
      </c>
      <c r="P635" t="s">
        <v>4631</v>
      </c>
      <c r="Q635" t="s">
        <v>5874</v>
      </c>
      <c r="R635">
        <v>1014496396</v>
      </c>
      <c r="S635" s="14">
        <v>46205</v>
      </c>
      <c r="T635" t="s">
        <v>5875</v>
      </c>
      <c r="U635" s="31">
        <v>46205.396574074075</v>
      </c>
      <c r="AK635" s="14">
        <v>46205</v>
      </c>
      <c r="AL635" t="s">
        <v>5856</v>
      </c>
      <c r="AM635" s="31">
        <v>46205.418923611112</v>
      </c>
      <c r="AQ635" s="31">
        <v>46205.418923611112</v>
      </c>
      <c r="AR635" s="14">
        <v>46205</v>
      </c>
      <c r="AS635" t="s">
        <v>5856</v>
      </c>
      <c r="AT635" t="s">
        <v>384</v>
      </c>
      <c r="AU635" t="s">
        <v>678</v>
      </c>
      <c r="AV635" s="14">
        <v>46205</v>
      </c>
      <c r="AW635" t="s">
        <v>5849</v>
      </c>
      <c r="AX635" s="31">
        <v>46205.429907407408</v>
      </c>
      <c r="AY635" s="14">
        <v>46205</v>
      </c>
      <c r="AZ635" t="s">
        <v>933</v>
      </c>
      <c r="BA635" s="31">
        <v>46205.437997685185</v>
      </c>
      <c r="BB635" s="14">
        <v>46205</v>
      </c>
      <c r="BC635" t="s">
        <v>4676</v>
      </c>
      <c r="BD635" s="31">
        <v>46205.455636574072</v>
      </c>
      <c r="BE635" s="14">
        <v>46205</v>
      </c>
      <c r="BF635" t="s">
        <v>942</v>
      </c>
      <c r="BG635" s="31">
        <v>46205.494247685187</v>
      </c>
      <c r="BH635" s="14">
        <v>46205</v>
      </c>
      <c r="BI635" t="s">
        <v>942</v>
      </c>
      <c r="BJ635" s="31">
        <v>46205.49527777778</v>
      </c>
      <c r="BW635" s="14">
        <v>46205</v>
      </c>
      <c r="BX635" t="s">
        <v>942</v>
      </c>
      <c r="BY635" s="31">
        <v>46205.517094907409</v>
      </c>
      <c r="BZ635" s="14">
        <v>46205</v>
      </c>
      <c r="CA635" t="s">
        <v>938</v>
      </c>
      <c r="CB635" s="31">
        <v>46205.55091435185</v>
      </c>
      <c r="CF635" s="14">
        <v>46205</v>
      </c>
      <c r="CG635" t="s">
        <v>5849</v>
      </c>
      <c r="CH635" s="31">
        <v>46205.631886574076</v>
      </c>
      <c r="CM635" s="4">
        <f t="shared" si="38"/>
        <v>46205.396574074075</v>
      </c>
      <c r="CN635">
        <f t="shared" si="39"/>
        <v>0</v>
      </c>
      <c r="CO635" t="str">
        <f>VLOOKUP(A635,Sheet1!$A$2:$B$221,2,0)</f>
        <v>East Zone</v>
      </c>
    </row>
    <row r="636" spans="1:93" x14ac:dyDescent="0.35">
      <c r="A636" t="s">
        <v>5845</v>
      </c>
      <c r="B636">
        <v>424</v>
      </c>
      <c r="C636" t="s">
        <v>9332</v>
      </c>
      <c r="D636" t="s">
        <v>678</v>
      </c>
      <c r="E636" t="s">
        <v>383</v>
      </c>
      <c r="F636" t="s">
        <v>384</v>
      </c>
      <c r="G636" t="s">
        <v>352</v>
      </c>
      <c r="H636" t="s">
        <v>5876</v>
      </c>
      <c r="I636">
        <v>381035</v>
      </c>
      <c r="J636" t="s">
        <v>1079</v>
      </c>
      <c r="K636" t="s">
        <v>3761</v>
      </c>
      <c r="L636" t="s">
        <v>4622</v>
      </c>
      <c r="M636" t="s">
        <v>5877</v>
      </c>
      <c r="N636">
        <v>55000</v>
      </c>
      <c r="O636" t="s">
        <v>945</v>
      </c>
      <c r="P636" t="s">
        <v>946</v>
      </c>
      <c r="Q636" t="s">
        <v>5878</v>
      </c>
      <c r="R636">
        <v>3914234524</v>
      </c>
      <c r="S636" s="14">
        <v>46205</v>
      </c>
      <c r="T636" t="s">
        <v>5848</v>
      </c>
      <c r="U636" s="31">
        <v>46205.360763888886</v>
      </c>
      <c r="AK636" s="14">
        <v>46205</v>
      </c>
      <c r="AL636" t="s">
        <v>5849</v>
      </c>
      <c r="AM636" s="31">
        <v>46205.383750000001</v>
      </c>
      <c r="AQ636" s="31">
        <v>46205.383750000001</v>
      </c>
      <c r="AR636" s="14">
        <v>46205</v>
      </c>
      <c r="AS636" t="s">
        <v>5849</v>
      </c>
      <c r="AT636" t="s">
        <v>5850</v>
      </c>
      <c r="AU636" t="s">
        <v>677</v>
      </c>
      <c r="AV636" s="14">
        <v>46205</v>
      </c>
      <c r="AW636" t="s">
        <v>5849</v>
      </c>
      <c r="AX636" s="31">
        <v>46205.38417824074</v>
      </c>
      <c r="AY636" s="14">
        <v>46205</v>
      </c>
      <c r="AZ636" t="s">
        <v>933</v>
      </c>
      <c r="BA636" s="31">
        <v>46205.395833333336</v>
      </c>
      <c r="BB636" s="14">
        <v>46205</v>
      </c>
      <c r="BC636" t="s">
        <v>4676</v>
      </c>
      <c r="BD636" s="31">
        <v>46205.406354166669</v>
      </c>
      <c r="BE636" s="14">
        <v>46205</v>
      </c>
      <c r="BF636" t="s">
        <v>942</v>
      </c>
      <c r="BG636" s="31">
        <v>46205.467731481483</v>
      </c>
      <c r="BH636" s="14">
        <v>46205</v>
      </c>
      <c r="BI636" t="s">
        <v>942</v>
      </c>
      <c r="BJ636" s="31">
        <v>46205.469282407408</v>
      </c>
      <c r="BW636" s="14">
        <v>46205</v>
      </c>
      <c r="BX636" t="s">
        <v>942</v>
      </c>
      <c r="BY636" s="31">
        <v>46205.486446759256</v>
      </c>
      <c r="BZ636" s="14">
        <v>46205</v>
      </c>
      <c r="CA636" t="s">
        <v>944</v>
      </c>
      <c r="CB636" s="31">
        <v>46205.494062500002</v>
      </c>
      <c r="CF636" s="14">
        <v>46205</v>
      </c>
      <c r="CG636" t="s">
        <v>5849</v>
      </c>
      <c r="CH636" s="31">
        <v>46205.594942129632</v>
      </c>
      <c r="CM636" s="4">
        <f t="shared" si="38"/>
        <v>46205.360763888886</v>
      </c>
      <c r="CN636">
        <f t="shared" si="39"/>
        <v>0</v>
      </c>
      <c r="CO636" t="str">
        <f>VLOOKUP(A636,Sheet1!$A$2:$B$221,2,0)</f>
        <v>East Zone</v>
      </c>
    </row>
    <row r="637" spans="1:93" x14ac:dyDescent="0.35">
      <c r="A637" t="s">
        <v>5845</v>
      </c>
      <c r="B637">
        <v>424</v>
      </c>
      <c r="C637" t="s">
        <v>9332</v>
      </c>
      <c r="D637" t="s">
        <v>678</v>
      </c>
      <c r="E637" t="s">
        <v>383</v>
      </c>
      <c r="F637" t="s">
        <v>384</v>
      </c>
      <c r="G637" t="s">
        <v>352</v>
      </c>
      <c r="H637" t="s">
        <v>5879</v>
      </c>
      <c r="I637">
        <v>465379</v>
      </c>
      <c r="J637" t="s">
        <v>5871</v>
      </c>
      <c r="K637" t="s">
        <v>5872</v>
      </c>
      <c r="L637" t="s">
        <v>4622</v>
      </c>
      <c r="M637" t="s">
        <v>5880</v>
      </c>
      <c r="N637">
        <v>50000</v>
      </c>
      <c r="O637" t="s">
        <v>934</v>
      </c>
      <c r="P637" t="s">
        <v>935</v>
      </c>
      <c r="Q637" t="s">
        <v>1129</v>
      </c>
      <c r="R637">
        <v>9100301881</v>
      </c>
      <c r="S637" s="14">
        <v>46204</v>
      </c>
      <c r="T637" t="s">
        <v>5875</v>
      </c>
      <c r="U637" s="31">
        <v>46204.35864583333</v>
      </c>
      <c r="AK637" s="14">
        <v>46204</v>
      </c>
      <c r="AL637" t="s">
        <v>5849</v>
      </c>
      <c r="AM637" s="31">
        <v>46204.382696759261</v>
      </c>
      <c r="AQ637" s="31">
        <v>46204.382696759261</v>
      </c>
      <c r="AR637" s="14">
        <v>46204</v>
      </c>
      <c r="AS637" t="s">
        <v>5849</v>
      </c>
      <c r="AT637" t="s">
        <v>5850</v>
      </c>
      <c r="AU637" t="s">
        <v>677</v>
      </c>
      <c r="AV637" s="14">
        <v>46204</v>
      </c>
      <c r="AW637" t="s">
        <v>5849</v>
      </c>
      <c r="AX637" s="31">
        <v>46204.383206018516</v>
      </c>
      <c r="AY637" s="14">
        <v>46204</v>
      </c>
      <c r="AZ637" t="s">
        <v>933</v>
      </c>
      <c r="BA637" s="31">
        <v>46204.389652777776</v>
      </c>
      <c r="BB637" s="14">
        <v>46204</v>
      </c>
      <c r="BC637" t="s">
        <v>4701</v>
      </c>
      <c r="BD637" s="31">
        <v>46204.413761574076</v>
      </c>
      <c r="BE637" s="14">
        <v>46204</v>
      </c>
      <c r="BF637" t="s">
        <v>942</v>
      </c>
      <c r="BG637" s="31">
        <v>46204.457962962966</v>
      </c>
      <c r="BH637" s="14">
        <v>46204</v>
      </c>
      <c r="BI637" t="s">
        <v>942</v>
      </c>
      <c r="BJ637" s="31">
        <v>46204.45921296296</v>
      </c>
      <c r="BW637" s="14">
        <v>46204</v>
      </c>
      <c r="BX637" t="s">
        <v>942</v>
      </c>
      <c r="BY637" s="31">
        <v>46204.471076388887</v>
      </c>
      <c r="BZ637" s="14">
        <v>46204</v>
      </c>
      <c r="CA637" t="s">
        <v>944</v>
      </c>
      <c r="CB637" s="31">
        <v>46204.477256944447</v>
      </c>
      <c r="CF637" s="14">
        <v>46204</v>
      </c>
      <c r="CG637" t="s">
        <v>5849</v>
      </c>
      <c r="CH637" s="31">
        <v>46204.635312500002</v>
      </c>
      <c r="CM637" s="4">
        <f t="shared" si="38"/>
        <v>46204.35864583333</v>
      </c>
      <c r="CN637">
        <f t="shared" si="39"/>
        <v>0</v>
      </c>
      <c r="CO637" t="str">
        <f>VLOOKUP(A637,Sheet1!$A$2:$B$221,2,0)</f>
        <v>East Zone</v>
      </c>
    </row>
    <row r="638" spans="1:93" x14ac:dyDescent="0.35">
      <c r="A638" t="s">
        <v>5845</v>
      </c>
      <c r="B638">
        <v>424</v>
      </c>
      <c r="C638" t="s">
        <v>9332</v>
      </c>
      <c r="D638" t="s">
        <v>678</v>
      </c>
      <c r="E638" t="s">
        <v>383</v>
      </c>
      <c r="F638" t="s">
        <v>384</v>
      </c>
      <c r="G638" t="s">
        <v>352</v>
      </c>
      <c r="H638" t="s">
        <v>5881</v>
      </c>
      <c r="I638">
        <v>586416</v>
      </c>
      <c r="J638" t="s">
        <v>4025</v>
      </c>
      <c r="K638" t="s">
        <v>5846</v>
      </c>
      <c r="L638" t="s">
        <v>4622</v>
      </c>
      <c r="M638" t="s">
        <v>5882</v>
      </c>
      <c r="N638">
        <v>45000</v>
      </c>
      <c r="O638" t="s">
        <v>4630</v>
      </c>
      <c r="P638" t="s">
        <v>4631</v>
      </c>
      <c r="Q638" t="s">
        <v>5883</v>
      </c>
      <c r="R638">
        <v>3241141971</v>
      </c>
      <c r="S638" s="14">
        <v>46206</v>
      </c>
      <c r="T638" t="s">
        <v>5848</v>
      </c>
      <c r="U638" s="31">
        <v>46206.394108796296</v>
      </c>
      <c r="AK638" s="14">
        <v>46206</v>
      </c>
      <c r="AL638" t="s">
        <v>5856</v>
      </c>
      <c r="AM638" s="31">
        <v>46206.427858796298</v>
      </c>
      <c r="AQ638" s="31">
        <v>46206.427858796298</v>
      </c>
      <c r="AR638" s="14">
        <v>46206</v>
      </c>
      <c r="AS638" t="s">
        <v>5856</v>
      </c>
      <c r="AT638" t="s">
        <v>384</v>
      </c>
      <c r="AU638" t="s">
        <v>678</v>
      </c>
      <c r="AV638" s="14">
        <v>46206</v>
      </c>
      <c r="AW638" t="s">
        <v>5856</v>
      </c>
      <c r="AX638" s="31">
        <v>46206.428564814814</v>
      </c>
      <c r="AY638" s="14">
        <v>46206</v>
      </c>
      <c r="AZ638" t="s">
        <v>933</v>
      </c>
      <c r="BA638" s="31">
        <v>46206.432071759256</v>
      </c>
      <c r="BB638" s="14">
        <v>46206</v>
      </c>
      <c r="BC638" t="s">
        <v>4663</v>
      </c>
      <c r="BD638" s="31">
        <v>46206.46497685185</v>
      </c>
      <c r="BE638" s="14">
        <v>46206</v>
      </c>
      <c r="BF638" t="s">
        <v>972</v>
      </c>
      <c r="BG638" s="31">
        <v>46206.491331018522</v>
      </c>
      <c r="BH638" s="14">
        <v>46206</v>
      </c>
      <c r="BI638" t="s">
        <v>972</v>
      </c>
      <c r="BJ638" s="31">
        <v>46206.493194444447</v>
      </c>
      <c r="BW638" s="14">
        <v>46206</v>
      </c>
      <c r="BX638" t="s">
        <v>972</v>
      </c>
      <c r="BY638" s="31">
        <v>46206.495682870373</v>
      </c>
      <c r="BZ638" s="14">
        <v>46206</v>
      </c>
      <c r="CA638" t="s">
        <v>944</v>
      </c>
      <c r="CB638" s="31">
        <v>46206.518391203703</v>
      </c>
      <c r="CF638" s="14">
        <v>46206</v>
      </c>
      <c r="CG638" t="s">
        <v>5849</v>
      </c>
      <c r="CH638" s="31">
        <v>46206.620347222219</v>
      </c>
      <c r="CM638" s="4">
        <f t="shared" si="38"/>
        <v>46206.394108796296</v>
      </c>
      <c r="CN638">
        <f t="shared" si="39"/>
        <v>0</v>
      </c>
      <c r="CO638" t="str">
        <f>VLOOKUP(A638,Sheet1!$A$2:$B$221,2,0)</f>
        <v>East Zone</v>
      </c>
    </row>
    <row r="639" spans="1:93" x14ac:dyDescent="0.35">
      <c r="A639" t="s">
        <v>5884</v>
      </c>
      <c r="B639">
        <v>444</v>
      </c>
      <c r="C639" t="s">
        <v>9332</v>
      </c>
      <c r="D639" t="s">
        <v>678</v>
      </c>
      <c r="E639" t="s">
        <v>385</v>
      </c>
      <c r="F639" t="s">
        <v>386</v>
      </c>
      <c r="G639" t="s">
        <v>135</v>
      </c>
      <c r="H639" t="s">
        <v>5885</v>
      </c>
      <c r="I639">
        <v>301697</v>
      </c>
      <c r="J639" t="s">
        <v>1781</v>
      </c>
      <c r="K639" t="s">
        <v>1782</v>
      </c>
      <c r="L639" t="s">
        <v>4622</v>
      </c>
      <c r="M639" t="s">
        <v>5886</v>
      </c>
      <c r="N639">
        <v>45000</v>
      </c>
      <c r="O639" t="s">
        <v>1036</v>
      </c>
      <c r="P639" t="s">
        <v>1037</v>
      </c>
      <c r="Q639" t="s">
        <v>5887</v>
      </c>
      <c r="R639">
        <v>1788426626</v>
      </c>
      <c r="S639" s="14">
        <v>46206</v>
      </c>
      <c r="T639" t="s">
        <v>1132</v>
      </c>
      <c r="U639" s="31">
        <v>46206.361134259256</v>
      </c>
      <c r="AK639" s="14">
        <v>46206</v>
      </c>
      <c r="AL639" t="s">
        <v>1130</v>
      </c>
      <c r="AM639" s="31">
        <v>46206.404803240737</v>
      </c>
      <c r="AQ639" s="31">
        <v>46206.404803240737</v>
      </c>
      <c r="AR639" s="14">
        <v>46206</v>
      </c>
      <c r="AS639" t="s">
        <v>1130</v>
      </c>
      <c r="AT639" t="s">
        <v>386</v>
      </c>
      <c r="AU639" t="s">
        <v>678</v>
      </c>
      <c r="AV639" s="14">
        <v>46206</v>
      </c>
      <c r="AW639" t="s">
        <v>1130</v>
      </c>
      <c r="AX639" s="31">
        <v>46206.405185185184</v>
      </c>
      <c r="AY639" s="14">
        <v>46206</v>
      </c>
      <c r="AZ639" t="s">
        <v>933</v>
      </c>
      <c r="BA639" s="31">
        <v>46206.432037037041</v>
      </c>
      <c r="BB639" s="14">
        <v>46206</v>
      </c>
      <c r="BC639" t="s">
        <v>4757</v>
      </c>
      <c r="BD639" s="31">
        <v>46206.501400462963</v>
      </c>
      <c r="BE639" s="14">
        <v>46206</v>
      </c>
      <c r="BF639" t="s">
        <v>943</v>
      </c>
      <c r="BG639" s="31">
        <v>46206.519247685188</v>
      </c>
      <c r="BH639" s="14">
        <v>46206</v>
      </c>
      <c r="BI639" t="s">
        <v>943</v>
      </c>
      <c r="BJ639" s="31">
        <v>46206.523321759261</v>
      </c>
      <c r="BW639" s="14">
        <v>46206</v>
      </c>
      <c r="BX639" t="s">
        <v>943</v>
      </c>
      <c r="BY639" s="31">
        <v>46206.528506944444</v>
      </c>
      <c r="BZ639" s="14">
        <v>46206</v>
      </c>
      <c r="CA639" t="s">
        <v>938</v>
      </c>
      <c r="CB639" s="31">
        <v>46206.567337962966</v>
      </c>
      <c r="CF639" s="14">
        <v>46206</v>
      </c>
      <c r="CG639" t="s">
        <v>1133</v>
      </c>
      <c r="CH639" s="31">
        <v>46206.658912037034</v>
      </c>
      <c r="CM639" s="4">
        <f t="shared" si="38"/>
        <v>46206.361134259256</v>
      </c>
      <c r="CN639">
        <f t="shared" si="39"/>
        <v>0</v>
      </c>
      <c r="CO639" t="str">
        <f>VLOOKUP(A639,Sheet1!$A$2:$B$221,2,0)</f>
        <v>East Zone</v>
      </c>
    </row>
    <row r="640" spans="1:93" x14ac:dyDescent="0.35">
      <c r="A640" t="s">
        <v>5884</v>
      </c>
      <c r="B640">
        <v>444</v>
      </c>
      <c r="C640" t="s">
        <v>9332</v>
      </c>
      <c r="D640" t="s">
        <v>678</v>
      </c>
      <c r="E640" t="s">
        <v>385</v>
      </c>
      <c r="F640" t="s">
        <v>386</v>
      </c>
      <c r="G640" t="s">
        <v>135</v>
      </c>
      <c r="H640" t="s">
        <v>5888</v>
      </c>
      <c r="I640">
        <v>318493</v>
      </c>
      <c r="J640" t="s">
        <v>3856</v>
      </c>
      <c r="K640" t="s">
        <v>3857</v>
      </c>
      <c r="L640" t="s">
        <v>4622</v>
      </c>
      <c r="M640" t="s">
        <v>12159</v>
      </c>
      <c r="N640">
        <v>45000</v>
      </c>
      <c r="O640" t="s">
        <v>1036</v>
      </c>
      <c r="P640" t="s">
        <v>1037</v>
      </c>
      <c r="Q640" t="s">
        <v>12160</v>
      </c>
      <c r="R640">
        <v>1279024881</v>
      </c>
      <c r="S640" s="14">
        <v>46210</v>
      </c>
      <c r="T640" t="s">
        <v>1132</v>
      </c>
      <c r="U640" s="31">
        <v>46210.516192129631</v>
      </c>
      <c r="AK640" s="14">
        <v>46210</v>
      </c>
      <c r="AL640" t="s">
        <v>1130</v>
      </c>
      <c r="AM640" s="31">
        <v>46210.542349537034</v>
      </c>
      <c r="AQ640" s="31">
        <v>46210.542349537034</v>
      </c>
      <c r="AR640" s="14">
        <v>46210</v>
      </c>
      <c r="AS640" t="s">
        <v>1130</v>
      </c>
      <c r="AT640" t="s">
        <v>386</v>
      </c>
      <c r="AU640" t="s">
        <v>678</v>
      </c>
      <c r="AV640" s="14">
        <v>46210</v>
      </c>
      <c r="AW640" t="s">
        <v>1130</v>
      </c>
      <c r="AX640" s="31">
        <v>46210.542847222219</v>
      </c>
      <c r="AY640" s="14">
        <v>46210</v>
      </c>
      <c r="AZ640" t="s">
        <v>933</v>
      </c>
      <c r="BA640" s="31">
        <v>46210.568738425929</v>
      </c>
      <c r="BB640" s="14">
        <v>46210</v>
      </c>
      <c r="BC640" t="s">
        <v>4757</v>
      </c>
      <c r="BD640" s="31">
        <v>46210.629259259258</v>
      </c>
      <c r="BE640" s="14">
        <v>46210</v>
      </c>
      <c r="BF640" t="s">
        <v>1028</v>
      </c>
      <c r="BG640" s="31">
        <v>46210.691516203704</v>
      </c>
      <c r="BH640" s="14">
        <v>46210</v>
      </c>
      <c r="BI640" t="s">
        <v>1028</v>
      </c>
      <c r="BJ640" s="31">
        <v>46210.692187499997</v>
      </c>
      <c r="BW640" s="14">
        <v>46210</v>
      </c>
      <c r="BX640" t="s">
        <v>1028</v>
      </c>
      <c r="BY640" s="31">
        <v>46210.700092592589</v>
      </c>
      <c r="BZ640" s="14">
        <v>46210</v>
      </c>
      <c r="CA640" t="s">
        <v>2404</v>
      </c>
      <c r="CB640" s="31">
        <v>46210.703726851854</v>
      </c>
      <c r="CF640" s="14">
        <v>46210</v>
      </c>
      <c r="CG640" t="s">
        <v>1132</v>
      </c>
      <c r="CH640" s="31">
        <v>46210.728194444448</v>
      </c>
      <c r="CM640" s="4">
        <f t="shared" si="38"/>
        <v>46210.516192129631</v>
      </c>
      <c r="CN640">
        <f t="shared" si="39"/>
        <v>0</v>
      </c>
      <c r="CO640" t="str">
        <f>VLOOKUP(A640,Sheet1!$A$2:$B$221,2,0)</f>
        <v>East Zone</v>
      </c>
    </row>
    <row r="641" spans="1:93" x14ac:dyDescent="0.35">
      <c r="A641" t="s">
        <v>5884</v>
      </c>
      <c r="B641">
        <v>444</v>
      </c>
      <c r="C641" t="s">
        <v>9332</v>
      </c>
      <c r="D641" t="s">
        <v>678</v>
      </c>
      <c r="E641" t="s">
        <v>385</v>
      </c>
      <c r="F641" t="s">
        <v>386</v>
      </c>
      <c r="G641" t="s">
        <v>135</v>
      </c>
      <c r="H641" t="s">
        <v>5888</v>
      </c>
      <c r="I641">
        <v>318493</v>
      </c>
      <c r="J641" t="s">
        <v>3856</v>
      </c>
      <c r="K641" t="s">
        <v>3857</v>
      </c>
      <c r="L641" t="s">
        <v>4622</v>
      </c>
      <c r="M641" t="s">
        <v>5889</v>
      </c>
      <c r="N641">
        <v>45000</v>
      </c>
      <c r="O641" t="s">
        <v>1036</v>
      </c>
      <c r="P641" t="s">
        <v>1037</v>
      </c>
      <c r="Q641" t="s">
        <v>5890</v>
      </c>
      <c r="R641">
        <v>2442081772</v>
      </c>
      <c r="S641" s="14">
        <v>46205</v>
      </c>
      <c r="T641" t="s">
        <v>5891</v>
      </c>
      <c r="U641" s="31">
        <v>46205.55773148148</v>
      </c>
      <c r="AK641" s="14">
        <v>46205</v>
      </c>
      <c r="AL641" t="s">
        <v>1130</v>
      </c>
      <c r="AM641" s="31">
        <v>46205.592638888891</v>
      </c>
      <c r="AQ641" s="31">
        <v>46205.592638888891</v>
      </c>
      <c r="AR641" s="14">
        <v>46205</v>
      </c>
      <c r="AS641" t="s">
        <v>1130</v>
      </c>
      <c r="AT641" t="s">
        <v>386</v>
      </c>
      <c r="AU641" t="s">
        <v>678</v>
      </c>
      <c r="AV641" s="14">
        <v>46205</v>
      </c>
      <c r="AW641" t="s">
        <v>1130</v>
      </c>
      <c r="AX641" s="31">
        <v>46205.593055555553</v>
      </c>
      <c r="AY641" s="14">
        <v>46205</v>
      </c>
      <c r="AZ641" t="s">
        <v>933</v>
      </c>
      <c r="BA641" s="31">
        <v>46205.601909722223</v>
      </c>
      <c r="BB641" s="14">
        <v>46205</v>
      </c>
      <c r="BC641" t="s">
        <v>4663</v>
      </c>
      <c r="BD641" s="31">
        <v>46205.646527777775</v>
      </c>
      <c r="BE641" s="14">
        <v>46205</v>
      </c>
      <c r="BF641" t="s">
        <v>1028</v>
      </c>
      <c r="BG641" s="31">
        <v>46205.666388888887</v>
      </c>
      <c r="BH641" s="14">
        <v>46205</v>
      </c>
      <c r="BI641" t="s">
        <v>1028</v>
      </c>
      <c r="BJ641" s="31">
        <v>46205.667187500003</v>
      </c>
      <c r="BW641" s="14">
        <v>46205</v>
      </c>
      <c r="BX641" t="s">
        <v>1028</v>
      </c>
      <c r="BY641" s="31">
        <v>46205.672453703701</v>
      </c>
      <c r="BZ641" s="14">
        <v>46205</v>
      </c>
      <c r="CA641" t="s">
        <v>944</v>
      </c>
      <c r="CB641" s="31">
        <v>46205.683449074073</v>
      </c>
      <c r="CF641" s="14">
        <v>46205</v>
      </c>
      <c r="CG641" t="s">
        <v>1132</v>
      </c>
      <c r="CH641" s="31">
        <v>46205.692731481482</v>
      </c>
      <c r="CM641" s="4">
        <f t="shared" si="38"/>
        <v>46205.55773148148</v>
      </c>
      <c r="CN641">
        <f t="shared" si="39"/>
        <v>0</v>
      </c>
      <c r="CO641" t="str">
        <f>VLOOKUP(A641,Sheet1!$A$2:$B$221,2,0)</f>
        <v>East Zone</v>
      </c>
    </row>
    <row r="642" spans="1:93" x14ac:dyDescent="0.35">
      <c r="A642" t="s">
        <v>5884</v>
      </c>
      <c r="B642">
        <v>444</v>
      </c>
      <c r="C642" t="s">
        <v>9332</v>
      </c>
      <c r="D642" t="s">
        <v>678</v>
      </c>
      <c r="E642" t="s">
        <v>385</v>
      </c>
      <c r="F642" t="s">
        <v>386</v>
      </c>
      <c r="G642" t="s">
        <v>135</v>
      </c>
      <c r="H642" t="s">
        <v>10230</v>
      </c>
      <c r="I642">
        <v>326744</v>
      </c>
      <c r="J642" t="s">
        <v>5901</v>
      </c>
      <c r="K642" t="s">
        <v>5902</v>
      </c>
      <c r="L642" t="s">
        <v>4622</v>
      </c>
      <c r="M642" t="s">
        <v>10231</v>
      </c>
      <c r="N642">
        <v>45000</v>
      </c>
      <c r="O642" t="s">
        <v>10081</v>
      </c>
      <c r="P642" t="s">
        <v>10082</v>
      </c>
      <c r="Q642" t="s">
        <v>3234</v>
      </c>
      <c r="R642">
        <v>9244438014</v>
      </c>
      <c r="S642" s="14">
        <v>46206</v>
      </c>
      <c r="T642" t="s">
        <v>5904</v>
      </c>
      <c r="U642" s="31">
        <v>46206.508368055554</v>
      </c>
      <c r="AK642" s="14">
        <v>46209</v>
      </c>
      <c r="AL642" t="s">
        <v>1132</v>
      </c>
      <c r="AM642" s="31">
        <v>46209.390069444446</v>
      </c>
      <c r="AQ642" s="31">
        <v>46209.390069444446</v>
      </c>
      <c r="AR642" s="14">
        <v>46209</v>
      </c>
      <c r="AS642" t="s">
        <v>1132</v>
      </c>
      <c r="AT642" t="s">
        <v>5897</v>
      </c>
      <c r="AU642" t="s">
        <v>677</v>
      </c>
      <c r="AV642" s="14">
        <v>46209</v>
      </c>
      <c r="AW642" t="s">
        <v>1132</v>
      </c>
      <c r="AX642" s="31">
        <v>46209.390370370369</v>
      </c>
      <c r="AY642" s="14">
        <v>46209</v>
      </c>
      <c r="AZ642" t="s">
        <v>933</v>
      </c>
      <c r="BA642" s="31">
        <v>46209.393854166665</v>
      </c>
      <c r="BB642" s="14">
        <v>46209</v>
      </c>
      <c r="BC642" t="s">
        <v>4808</v>
      </c>
      <c r="BD642" s="31">
        <v>46209.471504629626</v>
      </c>
      <c r="BE642" s="14">
        <v>46209</v>
      </c>
      <c r="BF642" t="s">
        <v>1028</v>
      </c>
      <c r="BG642" s="31">
        <v>46209.513182870367</v>
      </c>
      <c r="BH642" s="14">
        <v>46209</v>
      </c>
      <c r="BI642" t="s">
        <v>1028</v>
      </c>
      <c r="BJ642" s="31">
        <v>46209.513993055552</v>
      </c>
      <c r="BW642" s="14">
        <v>46209</v>
      </c>
      <c r="BX642" t="s">
        <v>1028</v>
      </c>
      <c r="BY642" s="31">
        <v>46209.520613425928</v>
      </c>
      <c r="BZ642" s="14">
        <v>46209</v>
      </c>
      <c r="CA642" t="s">
        <v>938</v>
      </c>
      <c r="CB642" s="31">
        <v>46209.539143518516</v>
      </c>
      <c r="CF642" s="14">
        <v>46209</v>
      </c>
      <c r="CG642" t="s">
        <v>1132</v>
      </c>
      <c r="CH642" s="31">
        <v>46209.622210648151</v>
      </c>
      <c r="CM642" s="4">
        <f t="shared" si="38"/>
        <v>46206.508368055554</v>
      </c>
      <c r="CN642">
        <f t="shared" si="39"/>
        <v>3</v>
      </c>
      <c r="CO642" t="str">
        <f>VLOOKUP(A642,Sheet1!$A$2:$B$221,2,0)</f>
        <v>East Zone</v>
      </c>
    </row>
    <row r="643" spans="1:93" x14ac:dyDescent="0.35">
      <c r="A643" t="s">
        <v>5884</v>
      </c>
      <c r="B643">
        <v>444</v>
      </c>
      <c r="C643" t="s">
        <v>9332</v>
      </c>
      <c r="D643" t="s">
        <v>678</v>
      </c>
      <c r="E643" t="s">
        <v>385</v>
      </c>
      <c r="F643" t="s">
        <v>386</v>
      </c>
      <c r="G643" t="s">
        <v>135</v>
      </c>
      <c r="H643" t="s">
        <v>5892</v>
      </c>
      <c r="I643">
        <v>326980</v>
      </c>
      <c r="J643" t="s">
        <v>5893</v>
      </c>
      <c r="K643" t="s">
        <v>5894</v>
      </c>
      <c r="L643" t="s">
        <v>4622</v>
      </c>
      <c r="M643" t="s">
        <v>5895</v>
      </c>
      <c r="N643">
        <v>45000</v>
      </c>
      <c r="O643" t="s">
        <v>1036</v>
      </c>
      <c r="P643" t="s">
        <v>1037</v>
      </c>
      <c r="Q643" t="s">
        <v>1102</v>
      </c>
      <c r="R643">
        <v>2349032626</v>
      </c>
      <c r="S643" s="14">
        <v>46205</v>
      </c>
      <c r="T643" t="s">
        <v>5891</v>
      </c>
      <c r="U643" s="31">
        <v>46205.466747685183</v>
      </c>
      <c r="AK643" s="14">
        <v>46205</v>
      </c>
      <c r="AL643" t="s">
        <v>1130</v>
      </c>
      <c r="AM643" s="31">
        <v>46205.493564814817</v>
      </c>
      <c r="AQ643" s="31">
        <v>46205.493564814817</v>
      </c>
      <c r="AR643" s="14">
        <v>46205</v>
      </c>
      <c r="AS643" t="s">
        <v>1130</v>
      </c>
      <c r="AT643" t="s">
        <v>386</v>
      </c>
      <c r="AU643" t="s">
        <v>678</v>
      </c>
      <c r="AV643" s="14">
        <v>46205</v>
      </c>
      <c r="AW643" t="s">
        <v>1130</v>
      </c>
      <c r="AX643" s="31">
        <v>46205.494201388887</v>
      </c>
      <c r="AY643" s="14">
        <v>46205</v>
      </c>
      <c r="AZ643" t="s">
        <v>933</v>
      </c>
      <c r="BA643" s="31">
        <v>46205.502708333333</v>
      </c>
      <c r="BB643" s="14">
        <v>46205</v>
      </c>
      <c r="BC643" t="s">
        <v>5233</v>
      </c>
      <c r="BD643" s="31">
        <v>46205.515555555554</v>
      </c>
      <c r="BE643" s="14">
        <v>46205</v>
      </c>
      <c r="BF643" t="s">
        <v>955</v>
      </c>
      <c r="BG643" s="31">
        <v>46205.524675925924</v>
      </c>
      <c r="BH643" s="14">
        <v>46205</v>
      </c>
      <c r="BI643" t="s">
        <v>955</v>
      </c>
      <c r="BJ643" s="31">
        <v>46205.525752314818</v>
      </c>
      <c r="BW643" s="14">
        <v>46205</v>
      </c>
      <c r="BX643" t="s">
        <v>955</v>
      </c>
      <c r="BY643" s="31">
        <v>46205.536203703705</v>
      </c>
      <c r="BZ643" s="14">
        <v>46205</v>
      </c>
      <c r="CA643" t="s">
        <v>938</v>
      </c>
      <c r="CB643" s="31">
        <v>46205.5546875</v>
      </c>
      <c r="CF643" s="14">
        <v>46205</v>
      </c>
      <c r="CG643" t="s">
        <v>1132</v>
      </c>
      <c r="CH643" s="31">
        <v>46205.657476851855</v>
      </c>
      <c r="CM643" s="4">
        <f t="shared" si="38"/>
        <v>46205.466747685183</v>
      </c>
      <c r="CN643">
        <f t="shared" si="39"/>
        <v>0</v>
      </c>
      <c r="CO643" t="str">
        <f>VLOOKUP(A643,Sheet1!$A$2:$B$221,2,0)</f>
        <v>East Zone</v>
      </c>
    </row>
    <row r="644" spans="1:93" x14ac:dyDescent="0.35">
      <c r="A644" t="s">
        <v>5884</v>
      </c>
      <c r="B644">
        <v>444</v>
      </c>
      <c r="C644" t="s">
        <v>9332</v>
      </c>
      <c r="D644" t="s">
        <v>678</v>
      </c>
      <c r="E644" t="s">
        <v>385</v>
      </c>
      <c r="F644" t="s">
        <v>386</v>
      </c>
      <c r="G644" t="s">
        <v>135</v>
      </c>
      <c r="H644" t="s">
        <v>3671</v>
      </c>
      <c r="I644">
        <v>336835</v>
      </c>
      <c r="J644" t="s">
        <v>3672</v>
      </c>
      <c r="K644" t="s">
        <v>3673</v>
      </c>
      <c r="L644" t="s">
        <v>4622</v>
      </c>
      <c r="M644" t="s">
        <v>5896</v>
      </c>
      <c r="N644">
        <v>77000</v>
      </c>
      <c r="O644" t="s">
        <v>1124</v>
      </c>
      <c r="P644" t="s">
        <v>1125</v>
      </c>
      <c r="Q644" t="s">
        <v>1131</v>
      </c>
      <c r="R644">
        <v>2713989927</v>
      </c>
      <c r="S644" s="14">
        <v>46204</v>
      </c>
      <c r="T644" t="s">
        <v>1132</v>
      </c>
      <c r="U644" s="31">
        <v>46204.404074074075</v>
      </c>
      <c r="AK644" s="14">
        <v>46204</v>
      </c>
      <c r="AL644" t="s">
        <v>1132</v>
      </c>
      <c r="AM644" s="31">
        <v>46204.427291666667</v>
      </c>
      <c r="AQ644" s="31">
        <v>46204.427291666667</v>
      </c>
      <c r="AR644" s="14">
        <v>46204</v>
      </c>
      <c r="AS644" t="s">
        <v>1132</v>
      </c>
      <c r="AT644" t="s">
        <v>5897</v>
      </c>
      <c r="AU644" t="s">
        <v>677</v>
      </c>
      <c r="AV644" s="14">
        <v>46204</v>
      </c>
      <c r="AW644" t="s">
        <v>1132</v>
      </c>
      <c r="AX644" s="31">
        <v>46204.427800925929</v>
      </c>
      <c r="AY644" s="14">
        <v>46204</v>
      </c>
      <c r="AZ644" t="s">
        <v>933</v>
      </c>
      <c r="BA644" s="31">
        <v>46204.434895833336</v>
      </c>
      <c r="BB644" s="14">
        <v>46204</v>
      </c>
      <c r="BC644" t="s">
        <v>4969</v>
      </c>
      <c r="BD644" s="31">
        <v>46204.441840277781</v>
      </c>
      <c r="BE644" s="14">
        <v>46204</v>
      </c>
      <c r="BF644" t="s">
        <v>1028</v>
      </c>
      <c r="BG644" s="31">
        <v>46204.454317129632</v>
      </c>
      <c r="BH644" s="14">
        <v>46204</v>
      </c>
      <c r="BI644" t="s">
        <v>1028</v>
      </c>
      <c r="BJ644" s="31">
        <v>46204.455393518518</v>
      </c>
      <c r="BW644" s="14">
        <v>46204</v>
      </c>
      <c r="BX644" t="s">
        <v>1028</v>
      </c>
      <c r="BY644" s="31">
        <v>46204.460532407407</v>
      </c>
      <c r="BZ644" s="14">
        <v>46204</v>
      </c>
      <c r="CA644" t="s">
        <v>944</v>
      </c>
      <c r="CB644" s="31">
        <v>46204.47383101852</v>
      </c>
      <c r="CF644" s="14">
        <v>46204</v>
      </c>
      <c r="CG644" t="s">
        <v>1133</v>
      </c>
      <c r="CH644" s="31">
        <v>46204.681111111109</v>
      </c>
      <c r="CM644" s="4">
        <f t="shared" si="38"/>
        <v>46204.404074074075</v>
      </c>
      <c r="CN644">
        <f t="shared" si="39"/>
        <v>0</v>
      </c>
      <c r="CO644" t="str">
        <f>VLOOKUP(A644,Sheet1!$A$2:$B$221,2,0)</f>
        <v>East Zone</v>
      </c>
    </row>
    <row r="645" spans="1:93" x14ac:dyDescent="0.35">
      <c r="A645" t="s">
        <v>5884</v>
      </c>
      <c r="B645">
        <v>444</v>
      </c>
      <c r="C645" t="s">
        <v>9332</v>
      </c>
      <c r="D645" t="s">
        <v>678</v>
      </c>
      <c r="E645" t="s">
        <v>385</v>
      </c>
      <c r="F645" t="s">
        <v>386</v>
      </c>
      <c r="G645" t="s">
        <v>135</v>
      </c>
      <c r="H645" t="s">
        <v>3854</v>
      </c>
      <c r="I645">
        <v>342096</v>
      </c>
      <c r="J645" t="s">
        <v>3856</v>
      </c>
      <c r="K645" t="s">
        <v>3857</v>
      </c>
      <c r="L645" t="s">
        <v>4622</v>
      </c>
      <c r="M645" t="s">
        <v>5898</v>
      </c>
      <c r="N645">
        <v>77000</v>
      </c>
      <c r="O645" t="s">
        <v>1124</v>
      </c>
      <c r="P645" t="s">
        <v>1125</v>
      </c>
      <c r="Q645" t="s">
        <v>3855</v>
      </c>
      <c r="R645">
        <v>5321812917</v>
      </c>
      <c r="S645" s="14">
        <v>46204</v>
      </c>
      <c r="T645" t="s">
        <v>5899</v>
      </c>
      <c r="U645" s="31">
        <v>46204.584432870368</v>
      </c>
      <c r="AK645" s="14">
        <v>46204</v>
      </c>
      <c r="AL645" t="s">
        <v>1132</v>
      </c>
      <c r="AM645" s="31">
        <v>46204.608182870368</v>
      </c>
      <c r="AQ645" s="31">
        <v>46204.608182870368</v>
      </c>
      <c r="AR645" s="14">
        <v>46204</v>
      </c>
      <c r="AS645" t="s">
        <v>1132</v>
      </c>
      <c r="AT645" t="s">
        <v>5897</v>
      </c>
      <c r="AU645" t="s">
        <v>677</v>
      </c>
      <c r="AV645" s="14">
        <v>46204</v>
      </c>
      <c r="AW645" t="s">
        <v>1132</v>
      </c>
      <c r="AX645" s="31">
        <v>46204.608807870369</v>
      </c>
      <c r="AY645" s="14">
        <v>46204</v>
      </c>
      <c r="AZ645" t="s">
        <v>933</v>
      </c>
      <c r="BA645" s="31">
        <v>46204.614618055559</v>
      </c>
      <c r="BB645" s="14">
        <v>46204</v>
      </c>
      <c r="BC645" t="s">
        <v>4676</v>
      </c>
      <c r="BD645" s="31">
        <v>46204.639953703707</v>
      </c>
      <c r="BE645" s="14">
        <v>46204</v>
      </c>
      <c r="BF645" t="s">
        <v>943</v>
      </c>
      <c r="BG645" s="31">
        <v>46204.653831018521</v>
      </c>
      <c r="BH645" s="14">
        <v>46204</v>
      </c>
      <c r="BI645" t="s">
        <v>1028</v>
      </c>
      <c r="BJ645" s="31">
        <v>46204.682847222219</v>
      </c>
      <c r="BK645" s="14">
        <v>46204</v>
      </c>
      <c r="BL645" t="s">
        <v>943</v>
      </c>
      <c r="BM645" s="31">
        <v>46204.66715277778</v>
      </c>
      <c r="BW645" s="14">
        <v>46204</v>
      </c>
      <c r="BX645" t="s">
        <v>1028</v>
      </c>
      <c r="BY645" s="31">
        <v>46204.688530092593</v>
      </c>
      <c r="BZ645" s="14">
        <v>46204</v>
      </c>
      <c r="CA645" t="s">
        <v>944</v>
      </c>
      <c r="CB645" s="31">
        <v>46204.694710648146</v>
      </c>
      <c r="CF645" s="14">
        <v>46204</v>
      </c>
      <c r="CG645" t="s">
        <v>1133</v>
      </c>
      <c r="CH645" s="31">
        <v>46204.731527777774</v>
      </c>
      <c r="CM645" s="4">
        <f t="shared" si="38"/>
        <v>46204.584432870368</v>
      </c>
      <c r="CN645">
        <f t="shared" si="39"/>
        <v>0</v>
      </c>
      <c r="CO645" t="str">
        <f>VLOOKUP(A645,Sheet1!$A$2:$B$221,2,0)</f>
        <v>East Zone</v>
      </c>
    </row>
    <row r="646" spans="1:93" x14ac:dyDescent="0.35">
      <c r="A646" t="s">
        <v>5884</v>
      </c>
      <c r="B646">
        <v>444</v>
      </c>
      <c r="C646" t="s">
        <v>9332</v>
      </c>
      <c r="D646" t="s">
        <v>678</v>
      </c>
      <c r="E646" t="s">
        <v>385</v>
      </c>
      <c r="F646" t="s">
        <v>386</v>
      </c>
      <c r="G646" t="s">
        <v>135</v>
      </c>
      <c r="H646" t="s">
        <v>5900</v>
      </c>
      <c r="I646">
        <v>346938</v>
      </c>
      <c r="J646" t="s">
        <v>5901</v>
      </c>
      <c r="K646" t="s">
        <v>5902</v>
      </c>
      <c r="L646" t="s">
        <v>4622</v>
      </c>
      <c r="M646" t="s">
        <v>5903</v>
      </c>
      <c r="N646">
        <v>45000</v>
      </c>
      <c r="O646" t="s">
        <v>1036</v>
      </c>
      <c r="P646" t="s">
        <v>1037</v>
      </c>
      <c r="Q646" t="s">
        <v>5385</v>
      </c>
      <c r="R646">
        <v>5923681719</v>
      </c>
      <c r="S646" s="14">
        <v>46205</v>
      </c>
      <c r="T646" t="s">
        <v>5904</v>
      </c>
      <c r="U646" s="31">
        <v>46205.674189814818</v>
      </c>
      <c r="AK646" s="14">
        <v>46205</v>
      </c>
      <c r="AL646" t="s">
        <v>1130</v>
      </c>
      <c r="AM646" s="31">
        <v>46205.736388888887</v>
      </c>
      <c r="AQ646" s="31">
        <v>46205.736388888887</v>
      </c>
      <c r="AR646" s="14">
        <v>46205</v>
      </c>
      <c r="AS646" t="s">
        <v>1130</v>
      </c>
      <c r="AT646" t="s">
        <v>386</v>
      </c>
      <c r="AU646" t="s">
        <v>678</v>
      </c>
      <c r="AV646" s="14">
        <v>46205</v>
      </c>
      <c r="AW646" t="s">
        <v>1132</v>
      </c>
      <c r="AX646" s="31">
        <v>46205.791168981479</v>
      </c>
      <c r="AY646" s="14">
        <v>46206</v>
      </c>
      <c r="AZ646" t="s">
        <v>933</v>
      </c>
      <c r="BA646" s="31">
        <v>46206.389224537037</v>
      </c>
      <c r="BB646" s="14">
        <v>46206</v>
      </c>
      <c r="BC646" t="s">
        <v>4663</v>
      </c>
      <c r="BD646" s="31">
        <v>46206.412465277775</v>
      </c>
      <c r="BE646" s="14">
        <v>46206</v>
      </c>
      <c r="BF646" t="s">
        <v>1028</v>
      </c>
      <c r="BG646" s="31">
        <v>46206.450324074074</v>
      </c>
      <c r="BH646" s="14">
        <v>46206</v>
      </c>
      <c r="BI646" t="s">
        <v>1028</v>
      </c>
      <c r="BJ646" s="31">
        <v>46206.4528125</v>
      </c>
      <c r="BW646" s="14">
        <v>46206</v>
      </c>
      <c r="BX646" t="s">
        <v>1028</v>
      </c>
      <c r="BY646" s="31">
        <v>46206.459756944445</v>
      </c>
      <c r="BZ646" s="14">
        <v>46206</v>
      </c>
      <c r="CA646" t="s">
        <v>944</v>
      </c>
      <c r="CB646" s="31">
        <v>46206.462696759256</v>
      </c>
      <c r="CF646" s="14">
        <v>46206</v>
      </c>
      <c r="CG646" t="s">
        <v>1132</v>
      </c>
      <c r="CH646" s="31">
        <v>46206.596076388887</v>
      </c>
      <c r="CM646" s="4">
        <f t="shared" si="38"/>
        <v>46205.674189814818</v>
      </c>
      <c r="CN646">
        <f t="shared" si="39"/>
        <v>0</v>
      </c>
      <c r="CO646" t="str">
        <f>VLOOKUP(A646,Sheet1!$A$2:$B$221,2,0)</f>
        <v>East Zone</v>
      </c>
    </row>
    <row r="647" spans="1:93" x14ac:dyDescent="0.35">
      <c r="A647" t="s">
        <v>5884</v>
      </c>
      <c r="B647">
        <v>444</v>
      </c>
      <c r="C647" t="s">
        <v>9332</v>
      </c>
      <c r="D647" t="s">
        <v>678</v>
      </c>
      <c r="E647" t="s">
        <v>385</v>
      </c>
      <c r="F647" t="s">
        <v>386</v>
      </c>
      <c r="G647" t="s">
        <v>135</v>
      </c>
      <c r="H647" t="s">
        <v>5905</v>
      </c>
      <c r="I647">
        <v>423535</v>
      </c>
      <c r="J647" t="s">
        <v>3856</v>
      </c>
      <c r="K647" t="s">
        <v>3857</v>
      </c>
      <c r="L647" t="s">
        <v>4622</v>
      </c>
      <c r="M647" t="s">
        <v>5906</v>
      </c>
      <c r="N647">
        <v>50000</v>
      </c>
      <c r="O647" t="s">
        <v>1134</v>
      </c>
      <c r="P647" t="s">
        <v>1135</v>
      </c>
      <c r="Q647" t="s">
        <v>3692</v>
      </c>
      <c r="R647">
        <v>3843394224</v>
      </c>
      <c r="S647" s="14">
        <v>46204</v>
      </c>
      <c r="T647" t="s">
        <v>5907</v>
      </c>
      <c r="U647" s="31">
        <v>46204.541585648149</v>
      </c>
      <c r="AK647" s="14">
        <v>46204</v>
      </c>
      <c r="AL647" t="s">
        <v>1130</v>
      </c>
      <c r="AM647" s="31">
        <v>46204.661087962966</v>
      </c>
      <c r="AQ647" s="31">
        <v>46204.661087962966</v>
      </c>
      <c r="AR647" s="14">
        <v>46204</v>
      </c>
      <c r="AS647" t="s">
        <v>1130</v>
      </c>
      <c r="AT647" t="s">
        <v>386</v>
      </c>
      <c r="AU647" t="s">
        <v>678</v>
      </c>
      <c r="AV647" s="14">
        <v>46204</v>
      </c>
      <c r="AW647" t="s">
        <v>1133</v>
      </c>
      <c r="AX647" s="31">
        <v>46204.68582175926</v>
      </c>
      <c r="AY647" s="14">
        <v>46204</v>
      </c>
      <c r="AZ647" t="s">
        <v>933</v>
      </c>
      <c r="BA647" s="31">
        <v>46204.694016203706</v>
      </c>
      <c r="BB647" s="14">
        <v>46204</v>
      </c>
      <c r="BC647" t="s">
        <v>5362</v>
      </c>
      <c r="BD647" s="31">
        <v>46204.709305555552</v>
      </c>
      <c r="BE647" s="14">
        <v>46204</v>
      </c>
      <c r="BF647" t="s">
        <v>943</v>
      </c>
      <c r="BG647" s="31">
        <v>46204.727361111109</v>
      </c>
      <c r="BH647" s="14">
        <v>46204</v>
      </c>
      <c r="BI647" t="s">
        <v>943</v>
      </c>
      <c r="BJ647" s="31">
        <v>46204.742928240739</v>
      </c>
      <c r="BW647" s="14">
        <v>46204</v>
      </c>
      <c r="BX647" t="s">
        <v>943</v>
      </c>
      <c r="BY647" s="31">
        <v>46204.745069444441</v>
      </c>
      <c r="BZ647" s="14">
        <v>46204</v>
      </c>
      <c r="CA647" t="s">
        <v>938</v>
      </c>
      <c r="CB647" s="31">
        <v>46204.746608796297</v>
      </c>
      <c r="CF647" s="14">
        <v>46204</v>
      </c>
      <c r="CG647" t="s">
        <v>1133</v>
      </c>
      <c r="CH647" s="31">
        <v>46204.773715277777</v>
      </c>
      <c r="CM647" s="4">
        <f t="shared" si="38"/>
        <v>46204.541585648149</v>
      </c>
      <c r="CN647">
        <f t="shared" si="39"/>
        <v>0</v>
      </c>
      <c r="CO647" t="str">
        <f>VLOOKUP(A647,Sheet1!$A$2:$B$221,2,0)</f>
        <v>East Zone</v>
      </c>
    </row>
    <row r="648" spans="1:93" x14ac:dyDescent="0.35">
      <c r="A648" t="s">
        <v>5884</v>
      </c>
      <c r="B648">
        <v>444</v>
      </c>
      <c r="C648" t="s">
        <v>9332</v>
      </c>
      <c r="D648" t="s">
        <v>678</v>
      </c>
      <c r="E648" t="s">
        <v>385</v>
      </c>
      <c r="F648" t="s">
        <v>386</v>
      </c>
      <c r="G648" t="s">
        <v>135</v>
      </c>
      <c r="H648" t="s">
        <v>10232</v>
      </c>
      <c r="I648">
        <v>458611</v>
      </c>
      <c r="J648" t="s">
        <v>5893</v>
      </c>
      <c r="K648" t="s">
        <v>5894</v>
      </c>
      <c r="L648" t="s">
        <v>4622</v>
      </c>
      <c r="M648" t="s">
        <v>10233</v>
      </c>
      <c r="N648">
        <v>50000</v>
      </c>
      <c r="O648" t="s">
        <v>9497</v>
      </c>
      <c r="P648" t="s">
        <v>9498</v>
      </c>
      <c r="Q648" t="s">
        <v>10234</v>
      </c>
      <c r="R648">
        <v>4028335498</v>
      </c>
      <c r="S648" s="14">
        <v>46209</v>
      </c>
      <c r="T648" t="s">
        <v>1132</v>
      </c>
      <c r="U648" s="31">
        <v>46209.509131944447</v>
      </c>
      <c r="AK648" s="14">
        <v>46209</v>
      </c>
      <c r="AL648" t="s">
        <v>1130</v>
      </c>
      <c r="AM648" s="31">
        <v>46209.56</v>
      </c>
      <c r="AQ648" s="31">
        <v>46209.56</v>
      </c>
      <c r="AR648" s="14">
        <v>46209</v>
      </c>
      <c r="AS648" t="s">
        <v>1130</v>
      </c>
      <c r="AT648" t="s">
        <v>386</v>
      </c>
      <c r="AU648" t="s">
        <v>678</v>
      </c>
      <c r="AV648" s="14">
        <v>46209</v>
      </c>
      <c r="AW648" t="s">
        <v>1132</v>
      </c>
      <c r="AX648" s="31">
        <v>46209.564398148148</v>
      </c>
      <c r="AY648" s="14">
        <v>46209</v>
      </c>
      <c r="AZ648" t="s">
        <v>933</v>
      </c>
      <c r="BA648" s="31">
        <v>46209.571469907409</v>
      </c>
      <c r="BB648" s="14">
        <v>46209</v>
      </c>
      <c r="BC648" t="s">
        <v>4657</v>
      </c>
      <c r="BD648" s="31">
        <v>46209.676064814812</v>
      </c>
      <c r="BE648" s="14">
        <v>46209</v>
      </c>
      <c r="BF648" t="s">
        <v>1028</v>
      </c>
      <c r="BG648" s="31">
        <v>46209.717662037037</v>
      </c>
      <c r="BH648" s="14">
        <v>46209</v>
      </c>
      <c r="BI648" t="s">
        <v>1028</v>
      </c>
      <c r="BJ648" s="31">
        <v>46209.718495370369</v>
      </c>
      <c r="BW648" s="14">
        <v>46209</v>
      </c>
      <c r="BX648" t="s">
        <v>1028</v>
      </c>
      <c r="BY648" s="31">
        <v>46209.725300925929</v>
      </c>
      <c r="BZ648" s="14">
        <v>46209</v>
      </c>
      <c r="CA648" t="s">
        <v>957</v>
      </c>
      <c r="CB648" s="31">
        <v>46209.733587962961</v>
      </c>
      <c r="CF648" s="14">
        <v>46209</v>
      </c>
      <c r="CG648" t="s">
        <v>1133</v>
      </c>
      <c r="CH648" s="31">
        <v>46209.771041666667</v>
      </c>
      <c r="CM648" s="4">
        <f t="shared" si="38"/>
        <v>46209.509131944447</v>
      </c>
      <c r="CN648">
        <f t="shared" si="39"/>
        <v>0</v>
      </c>
      <c r="CO648" t="str">
        <f>VLOOKUP(A648,Sheet1!$A$2:$B$221,2,0)</f>
        <v>East Zone</v>
      </c>
    </row>
    <row r="649" spans="1:93" x14ac:dyDescent="0.35">
      <c r="A649" t="s">
        <v>5884</v>
      </c>
      <c r="B649">
        <v>444</v>
      </c>
      <c r="C649" t="s">
        <v>9332</v>
      </c>
      <c r="D649" t="s">
        <v>678</v>
      </c>
      <c r="E649" t="s">
        <v>385</v>
      </c>
      <c r="F649" t="s">
        <v>386</v>
      </c>
      <c r="G649" t="s">
        <v>135</v>
      </c>
      <c r="H649" t="s">
        <v>10235</v>
      </c>
      <c r="I649">
        <v>507517</v>
      </c>
      <c r="J649" t="s">
        <v>1786</v>
      </c>
      <c r="K649" t="s">
        <v>1787</v>
      </c>
      <c r="L649" t="s">
        <v>4622</v>
      </c>
      <c r="M649" t="s">
        <v>10236</v>
      </c>
      <c r="N649">
        <v>90000</v>
      </c>
      <c r="O649" t="s">
        <v>9461</v>
      </c>
      <c r="P649" t="s">
        <v>9462</v>
      </c>
      <c r="Q649" t="s">
        <v>3245</v>
      </c>
      <c r="R649">
        <v>8415768207</v>
      </c>
      <c r="S649" s="14">
        <v>46205</v>
      </c>
      <c r="T649" t="s">
        <v>10237</v>
      </c>
      <c r="U649" s="31">
        <v>46205.434664351851</v>
      </c>
      <c r="AK649" s="14">
        <v>46205</v>
      </c>
      <c r="AL649" t="s">
        <v>1130</v>
      </c>
      <c r="AM649" s="31">
        <v>46209.345694444448</v>
      </c>
      <c r="AQ649" s="31">
        <v>46209.345694444448</v>
      </c>
      <c r="AR649" s="14">
        <v>46209</v>
      </c>
      <c r="AS649" t="s">
        <v>1130</v>
      </c>
      <c r="AT649" t="s">
        <v>386</v>
      </c>
      <c r="AU649" t="s">
        <v>678</v>
      </c>
      <c r="AV649" s="14">
        <v>46209</v>
      </c>
      <c r="AW649" t="s">
        <v>1132</v>
      </c>
      <c r="AX649" s="31">
        <v>46209.451643518521</v>
      </c>
      <c r="AY649" s="14">
        <v>46209</v>
      </c>
      <c r="AZ649" t="s">
        <v>933</v>
      </c>
      <c r="BA649" s="31">
        <v>46209.457592592589</v>
      </c>
      <c r="BB649" s="14">
        <v>46209</v>
      </c>
      <c r="BC649" t="s">
        <v>4643</v>
      </c>
      <c r="BD649" s="31">
        <v>46209.478414351855</v>
      </c>
      <c r="BE649" s="14">
        <v>46209</v>
      </c>
      <c r="BF649" t="s">
        <v>943</v>
      </c>
      <c r="BG649" s="31">
        <v>46209.509988425925</v>
      </c>
      <c r="BH649" s="14">
        <v>46209</v>
      </c>
      <c r="BI649" t="s">
        <v>943</v>
      </c>
      <c r="BJ649" s="31">
        <v>46209.511701388888</v>
      </c>
      <c r="BW649" s="14">
        <v>46209</v>
      </c>
      <c r="BX649" t="s">
        <v>943</v>
      </c>
      <c r="BY649" s="31">
        <v>46209.517951388887</v>
      </c>
      <c r="BZ649" s="14">
        <v>46209</v>
      </c>
      <c r="CA649" t="s">
        <v>944</v>
      </c>
      <c r="CB649" s="31">
        <v>46209.520439814813</v>
      </c>
      <c r="CF649" s="14">
        <v>46209</v>
      </c>
      <c r="CG649" t="s">
        <v>1132</v>
      </c>
      <c r="CH649" s="31">
        <v>46209.634247685186</v>
      </c>
      <c r="CM649" s="4">
        <f t="shared" si="38"/>
        <v>46205.434664351851</v>
      </c>
      <c r="CN649">
        <f t="shared" si="39"/>
        <v>0</v>
      </c>
      <c r="CO649" t="str">
        <f>VLOOKUP(A649,Sheet1!$A$2:$B$221,2,0)</f>
        <v>East Zone</v>
      </c>
    </row>
    <row r="650" spans="1:93" x14ac:dyDescent="0.35">
      <c r="A650" t="s">
        <v>5884</v>
      </c>
      <c r="B650">
        <v>444</v>
      </c>
      <c r="C650" t="s">
        <v>9332</v>
      </c>
      <c r="D650" t="s">
        <v>678</v>
      </c>
      <c r="E650" t="s">
        <v>385</v>
      </c>
      <c r="F650" t="s">
        <v>386</v>
      </c>
      <c r="G650" t="s">
        <v>135</v>
      </c>
      <c r="H650" t="s">
        <v>4502</v>
      </c>
      <c r="I650">
        <v>516085</v>
      </c>
      <c r="J650" t="s">
        <v>3856</v>
      </c>
      <c r="K650" t="s">
        <v>3857</v>
      </c>
      <c r="L650" t="s">
        <v>4622</v>
      </c>
      <c r="M650" t="s">
        <v>5908</v>
      </c>
      <c r="N650">
        <v>90000</v>
      </c>
      <c r="O650" t="s">
        <v>1032</v>
      </c>
      <c r="P650" t="s">
        <v>1033</v>
      </c>
      <c r="Q650" t="s">
        <v>4503</v>
      </c>
      <c r="R650">
        <v>5061198970</v>
      </c>
      <c r="S650" s="14">
        <v>46206</v>
      </c>
      <c r="T650" t="s">
        <v>5899</v>
      </c>
      <c r="U650" s="31">
        <v>46206.483113425929</v>
      </c>
      <c r="AK650" s="14">
        <v>46206</v>
      </c>
      <c r="AL650" t="s">
        <v>1130</v>
      </c>
      <c r="AM650" s="31">
        <v>46206.539699074077</v>
      </c>
      <c r="AQ650" s="31">
        <v>46206.539699074077</v>
      </c>
      <c r="AR650" s="14">
        <v>46206</v>
      </c>
      <c r="AS650" t="s">
        <v>1130</v>
      </c>
      <c r="AT650" t="s">
        <v>386</v>
      </c>
      <c r="AU650" t="s">
        <v>678</v>
      </c>
      <c r="AV650" s="14">
        <v>46206</v>
      </c>
      <c r="AW650" t="s">
        <v>1132</v>
      </c>
      <c r="AX650" s="31">
        <v>46206.551747685182</v>
      </c>
      <c r="AY650" s="14">
        <v>46206</v>
      </c>
      <c r="AZ650" t="s">
        <v>933</v>
      </c>
      <c r="BA650" s="31">
        <v>46206.566006944442</v>
      </c>
      <c r="BB650" s="14">
        <v>46206</v>
      </c>
      <c r="BC650" t="s">
        <v>4663</v>
      </c>
      <c r="BD650" s="31">
        <v>46206.610625000001</v>
      </c>
      <c r="BE650" s="14">
        <v>46206</v>
      </c>
      <c r="BF650" t="s">
        <v>943</v>
      </c>
      <c r="BG650" s="31">
        <v>46206.640057870369</v>
      </c>
      <c r="BH650" s="14">
        <v>46206</v>
      </c>
      <c r="BI650" t="s">
        <v>943</v>
      </c>
      <c r="BJ650" s="31">
        <v>46206.677476851852</v>
      </c>
      <c r="BW650" s="14">
        <v>46206</v>
      </c>
      <c r="BX650" t="s">
        <v>943</v>
      </c>
      <c r="BY650" s="31">
        <v>46206.679756944446</v>
      </c>
      <c r="BZ650" s="14">
        <v>46206</v>
      </c>
      <c r="CA650" t="s">
        <v>944</v>
      </c>
      <c r="CB650" s="31">
        <v>46206.682754629626</v>
      </c>
      <c r="CF650" s="14">
        <v>46206</v>
      </c>
      <c r="CG650" t="s">
        <v>1133</v>
      </c>
      <c r="CH650" s="31">
        <v>46206.721435185187</v>
      </c>
      <c r="CM650" s="4">
        <f t="shared" si="38"/>
        <v>46206.483113425929</v>
      </c>
      <c r="CN650">
        <f t="shared" si="39"/>
        <v>0</v>
      </c>
      <c r="CO650" t="str">
        <f>VLOOKUP(A650,Sheet1!$A$2:$B$221,2,0)</f>
        <v>East Zone</v>
      </c>
    </row>
    <row r="651" spans="1:93" x14ac:dyDescent="0.35">
      <c r="A651" t="s">
        <v>5884</v>
      </c>
      <c r="B651">
        <v>444</v>
      </c>
      <c r="C651" t="s">
        <v>9332</v>
      </c>
      <c r="D651" t="s">
        <v>678</v>
      </c>
      <c r="E651" t="s">
        <v>385</v>
      </c>
      <c r="F651" t="s">
        <v>386</v>
      </c>
      <c r="G651" t="s">
        <v>135</v>
      </c>
      <c r="H651" t="s">
        <v>5909</v>
      </c>
      <c r="I651">
        <v>516625</v>
      </c>
      <c r="J651" t="s">
        <v>3003</v>
      </c>
      <c r="K651" t="s">
        <v>3004</v>
      </c>
      <c r="L651" t="s">
        <v>4622</v>
      </c>
      <c r="M651" t="s">
        <v>5910</v>
      </c>
      <c r="N651">
        <v>50000</v>
      </c>
      <c r="O651" t="s">
        <v>1134</v>
      </c>
      <c r="P651" t="s">
        <v>1135</v>
      </c>
      <c r="Q651" t="s">
        <v>5911</v>
      </c>
      <c r="R651">
        <v>2942182916</v>
      </c>
      <c r="S651" s="14">
        <v>46204</v>
      </c>
      <c r="T651" t="s">
        <v>5912</v>
      </c>
      <c r="U651" s="31">
        <v>46204.728472222225</v>
      </c>
      <c r="AK651" s="14">
        <v>46205</v>
      </c>
      <c r="AL651" t="s">
        <v>1130</v>
      </c>
      <c r="AM651" s="31">
        <v>46205.336863425924</v>
      </c>
      <c r="AQ651" s="31">
        <v>46205.336863425924</v>
      </c>
      <c r="AR651" s="14">
        <v>46205</v>
      </c>
      <c r="AS651" t="s">
        <v>1130</v>
      </c>
      <c r="AT651" t="s">
        <v>386</v>
      </c>
      <c r="AU651" t="s">
        <v>678</v>
      </c>
      <c r="AV651" s="14">
        <v>46205</v>
      </c>
      <c r="AW651" t="s">
        <v>5912</v>
      </c>
      <c r="AX651" s="31">
        <v>46205.341064814813</v>
      </c>
      <c r="AY651" s="14">
        <v>46205</v>
      </c>
      <c r="AZ651" t="s">
        <v>933</v>
      </c>
      <c r="BA651" s="31">
        <v>46205.395775462966</v>
      </c>
      <c r="BB651" s="14">
        <v>46205</v>
      </c>
      <c r="BC651" t="s">
        <v>4676</v>
      </c>
      <c r="BD651" s="31">
        <v>46205.419293981482</v>
      </c>
      <c r="BE651" s="14">
        <v>46205</v>
      </c>
      <c r="BF651" t="s">
        <v>1028</v>
      </c>
      <c r="BG651" s="31">
        <v>46205.460393518515</v>
      </c>
      <c r="BH651" s="14">
        <v>46205</v>
      </c>
      <c r="BI651" t="s">
        <v>1028</v>
      </c>
      <c r="BJ651" s="31">
        <v>46205.461828703701</v>
      </c>
      <c r="BW651" s="14">
        <v>46205</v>
      </c>
      <c r="BX651" t="s">
        <v>1028</v>
      </c>
      <c r="BY651" s="31">
        <v>46205.469780092593</v>
      </c>
      <c r="BZ651" s="14">
        <v>46205</v>
      </c>
      <c r="CA651" t="s">
        <v>944</v>
      </c>
      <c r="CB651" s="31">
        <v>46205.481168981481</v>
      </c>
      <c r="CF651" s="14">
        <v>46205</v>
      </c>
      <c r="CG651" t="s">
        <v>1133</v>
      </c>
      <c r="CH651" s="31">
        <v>46205.604456018518</v>
      </c>
      <c r="CM651" s="4">
        <f t="shared" si="38"/>
        <v>46204.728472222225</v>
      </c>
      <c r="CN651">
        <f t="shared" si="39"/>
        <v>1</v>
      </c>
      <c r="CO651" t="str">
        <f>VLOOKUP(A651,Sheet1!$A$2:$B$221,2,0)</f>
        <v>East Zone</v>
      </c>
    </row>
    <row r="652" spans="1:93" x14ac:dyDescent="0.35">
      <c r="A652" t="s">
        <v>5884</v>
      </c>
      <c r="B652">
        <v>444</v>
      </c>
      <c r="C652" t="s">
        <v>9332</v>
      </c>
      <c r="D652" t="s">
        <v>678</v>
      </c>
      <c r="E652" t="s">
        <v>385</v>
      </c>
      <c r="F652" t="s">
        <v>386</v>
      </c>
      <c r="G652" t="s">
        <v>135</v>
      </c>
      <c r="H652" t="s">
        <v>5909</v>
      </c>
      <c r="I652">
        <v>516625</v>
      </c>
      <c r="J652" t="s">
        <v>3003</v>
      </c>
      <c r="K652" t="s">
        <v>3004</v>
      </c>
      <c r="L652" t="s">
        <v>4622</v>
      </c>
      <c r="M652" t="s">
        <v>5910</v>
      </c>
      <c r="N652">
        <v>50000</v>
      </c>
      <c r="O652" t="s">
        <v>1134</v>
      </c>
      <c r="P652" t="s">
        <v>1135</v>
      </c>
      <c r="Q652" t="s">
        <v>1136</v>
      </c>
      <c r="R652">
        <v>2277433651</v>
      </c>
      <c r="S652" s="14">
        <v>46204</v>
      </c>
      <c r="T652" t="s">
        <v>5912</v>
      </c>
      <c r="U652" s="31">
        <v>46204.728495370371</v>
      </c>
      <c r="AK652" s="14">
        <v>46205</v>
      </c>
      <c r="AL652" t="s">
        <v>1130</v>
      </c>
      <c r="AM652" s="31">
        <v>46205.336840277778</v>
      </c>
      <c r="AQ652" s="31">
        <v>46205.336840277778</v>
      </c>
      <c r="AR652" s="14">
        <v>46205</v>
      </c>
      <c r="AS652" t="s">
        <v>1130</v>
      </c>
      <c r="AT652" t="s">
        <v>386</v>
      </c>
      <c r="AU652" t="s">
        <v>678</v>
      </c>
      <c r="AV652" s="14">
        <v>46205</v>
      </c>
      <c r="AW652" t="s">
        <v>5912</v>
      </c>
      <c r="AX652" s="31">
        <v>46205.341041666667</v>
      </c>
      <c r="AY652" s="14">
        <v>46205</v>
      </c>
      <c r="AZ652" t="s">
        <v>933</v>
      </c>
      <c r="BA652" s="31">
        <v>46205.395775462966</v>
      </c>
      <c r="BB652" s="14">
        <v>46205</v>
      </c>
      <c r="BC652" t="s">
        <v>4676</v>
      </c>
      <c r="BD652" s="31">
        <v>46205.419270833336</v>
      </c>
      <c r="BE652" s="14">
        <v>46205</v>
      </c>
      <c r="BF652" t="s">
        <v>1028</v>
      </c>
      <c r="BG652" s="31">
        <v>46205.460381944446</v>
      </c>
      <c r="BH652" s="14">
        <v>46205</v>
      </c>
      <c r="BI652" t="s">
        <v>1028</v>
      </c>
      <c r="BJ652" s="31">
        <v>46205.461817129632</v>
      </c>
      <c r="BW652" s="14">
        <v>46205</v>
      </c>
      <c r="BX652" t="s">
        <v>1028</v>
      </c>
      <c r="BY652" s="31">
        <v>46205.469756944447</v>
      </c>
      <c r="BZ652" s="14">
        <v>46205</v>
      </c>
      <c r="CA652" t="s">
        <v>944</v>
      </c>
      <c r="CB652" s="31">
        <v>46205.481168981481</v>
      </c>
      <c r="CF652" s="14">
        <v>46205</v>
      </c>
      <c r="CG652" t="s">
        <v>1133</v>
      </c>
      <c r="CH652" s="31">
        <v>46205.604456018518</v>
      </c>
      <c r="CM652" s="4">
        <f t="shared" si="38"/>
        <v>46204.728495370371</v>
      </c>
      <c r="CN652">
        <f t="shared" si="39"/>
        <v>1</v>
      </c>
      <c r="CO652" t="str">
        <f>VLOOKUP(A652,Sheet1!$A$2:$B$221,2,0)</f>
        <v>East Zone</v>
      </c>
    </row>
    <row r="653" spans="1:93" x14ac:dyDescent="0.35">
      <c r="A653" t="s">
        <v>5884</v>
      </c>
      <c r="B653">
        <v>444</v>
      </c>
      <c r="C653" t="s">
        <v>9332</v>
      </c>
      <c r="D653" t="s">
        <v>678</v>
      </c>
      <c r="E653" t="s">
        <v>385</v>
      </c>
      <c r="F653" t="s">
        <v>386</v>
      </c>
      <c r="G653" t="s">
        <v>135</v>
      </c>
      <c r="H653" t="s">
        <v>5913</v>
      </c>
      <c r="I653">
        <v>549738</v>
      </c>
      <c r="J653" t="s">
        <v>3003</v>
      </c>
      <c r="K653" t="s">
        <v>3004</v>
      </c>
      <c r="L653" t="s">
        <v>4622</v>
      </c>
      <c r="M653" t="s">
        <v>5914</v>
      </c>
      <c r="N653">
        <v>85000</v>
      </c>
      <c r="O653" t="s">
        <v>1110</v>
      </c>
      <c r="P653" t="s">
        <v>1111</v>
      </c>
      <c r="Q653" t="s">
        <v>4668</v>
      </c>
      <c r="R653">
        <v>6371138287</v>
      </c>
      <c r="S653" s="14">
        <v>46203</v>
      </c>
      <c r="T653" t="s">
        <v>5912</v>
      </c>
      <c r="U653" s="31">
        <v>46203.508287037039</v>
      </c>
      <c r="AK653" s="14">
        <v>46205</v>
      </c>
      <c r="AL653" t="s">
        <v>1130</v>
      </c>
      <c r="AM653" s="31">
        <v>46205.441018518519</v>
      </c>
      <c r="AQ653" s="31">
        <v>46205.441018518519</v>
      </c>
      <c r="AR653" s="14">
        <v>46205</v>
      </c>
      <c r="AS653" t="s">
        <v>1130</v>
      </c>
      <c r="AT653" t="s">
        <v>386</v>
      </c>
      <c r="AU653" t="s">
        <v>678</v>
      </c>
      <c r="AV653" s="14">
        <v>46205</v>
      </c>
      <c r="AW653" t="s">
        <v>1130</v>
      </c>
      <c r="AX653" s="31">
        <v>46205.441817129627</v>
      </c>
      <c r="AY653" s="14">
        <v>46205</v>
      </c>
      <c r="AZ653" t="s">
        <v>933</v>
      </c>
      <c r="BA653" s="31">
        <v>46205.45040509259</v>
      </c>
      <c r="BB653" s="14">
        <v>46205</v>
      </c>
      <c r="BC653" t="s">
        <v>4643</v>
      </c>
      <c r="BD653" s="31">
        <v>46205.463888888888</v>
      </c>
      <c r="BE653" s="14">
        <v>46205</v>
      </c>
      <c r="BF653" t="s">
        <v>1028</v>
      </c>
      <c r="BG653" s="31">
        <v>46205.503761574073</v>
      </c>
      <c r="BH653" s="14">
        <v>46205</v>
      </c>
      <c r="BI653" t="s">
        <v>1028</v>
      </c>
      <c r="BJ653" s="31">
        <v>46205.505115740743</v>
      </c>
      <c r="BW653" s="14">
        <v>46205</v>
      </c>
      <c r="BX653" t="s">
        <v>1028</v>
      </c>
      <c r="BY653" s="31">
        <v>46205.511180555557</v>
      </c>
      <c r="BZ653" s="14">
        <v>46205</v>
      </c>
      <c r="CA653" t="s">
        <v>944</v>
      </c>
      <c r="CB653" s="31">
        <v>46205.518171296295</v>
      </c>
      <c r="CF653" s="14">
        <v>46205</v>
      </c>
      <c r="CG653" t="s">
        <v>1132</v>
      </c>
      <c r="CH653" s="31">
        <v>46205.731249999997</v>
      </c>
      <c r="CM653" s="4">
        <f t="shared" si="38"/>
        <v>46203.508287037039</v>
      </c>
      <c r="CN653">
        <f t="shared" si="39"/>
        <v>2</v>
      </c>
      <c r="CO653" t="str">
        <f>VLOOKUP(A653,Sheet1!$A$2:$B$221,2,0)</f>
        <v>East Zone</v>
      </c>
    </row>
    <row r="654" spans="1:93" x14ac:dyDescent="0.35">
      <c r="A654" t="s">
        <v>5884</v>
      </c>
      <c r="B654">
        <v>444</v>
      </c>
      <c r="C654" t="s">
        <v>9332</v>
      </c>
      <c r="D654" t="s">
        <v>678</v>
      </c>
      <c r="E654" t="s">
        <v>385</v>
      </c>
      <c r="F654" t="s">
        <v>386</v>
      </c>
      <c r="G654" t="s">
        <v>135</v>
      </c>
      <c r="H654" t="s">
        <v>12161</v>
      </c>
      <c r="I654">
        <v>779032</v>
      </c>
      <c r="J654" t="s">
        <v>1786</v>
      </c>
      <c r="K654" t="s">
        <v>1787</v>
      </c>
      <c r="L654" t="s">
        <v>4622</v>
      </c>
      <c r="M654" t="s">
        <v>12162</v>
      </c>
      <c r="N654">
        <v>90000</v>
      </c>
      <c r="O654" t="s">
        <v>1032</v>
      </c>
      <c r="P654" t="s">
        <v>1033</v>
      </c>
      <c r="Q654" t="s">
        <v>12163</v>
      </c>
      <c r="R654">
        <v>6272928831</v>
      </c>
      <c r="S654" s="14">
        <v>46210</v>
      </c>
      <c r="T654" t="s">
        <v>1132</v>
      </c>
      <c r="U654" s="31">
        <v>46210.725844907407</v>
      </c>
      <c r="AK654" s="14">
        <v>46210</v>
      </c>
      <c r="AL654" t="s">
        <v>1130</v>
      </c>
      <c r="AM654" s="31">
        <v>46210.749837962961</v>
      </c>
      <c r="AQ654" s="31">
        <v>46210.749837962961</v>
      </c>
      <c r="AR654" s="14">
        <v>46210</v>
      </c>
      <c r="AS654" t="s">
        <v>1130</v>
      </c>
      <c r="AT654" t="s">
        <v>386</v>
      </c>
      <c r="AU654" t="s">
        <v>678</v>
      </c>
      <c r="AV654" s="14">
        <v>46210</v>
      </c>
      <c r="AW654" t="s">
        <v>1130</v>
      </c>
      <c r="AX654" s="31">
        <v>46210.750231481485</v>
      </c>
      <c r="AY654" s="14">
        <v>46210</v>
      </c>
      <c r="AZ654" t="s">
        <v>933</v>
      </c>
      <c r="BA654" s="31">
        <v>46210.752604166664</v>
      </c>
      <c r="BB654" s="14">
        <v>46210</v>
      </c>
      <c r="BC654" t="s">
        <v>4965</v>
      </c>
      <c r="BD654" s="31">
        <v>46210.762037037035</v>
      </c>
      <c r="BE654" s="14">
        <v>46210</v>
      </c>
      <c r="BF654" t="s">
        <v>1028</v>
      </c>
      <c r="BG654" s="31">
        <v>46210.821851851855</v>
      </c>
      <c r="BH654" s="14">
        <v>46210</v>
      </c>
      <c r="BI654" t="s">
        <v>1028</v>
      </c>
      <c r="BJ654" s="31">
        <v>46210.822916666664</v>
      </c>
      <c r="BW654" s="14">
        <v>46210</v>
      </c>
      <c r="BX654" t="s">
        <v>1028</v>
      </c>
      <c r="BY654" s="31">
        <v>46210.828194444446</v>
      </c>
      <c r="BZ654" s="14">
        <v>46210</v>
      </c>
      <c r="CA654" t="s">
        <v>944</v>
      </c>
      <c r="CB654" s="31">
        <v>46210.835694444446</v>
      </c>
      <c r="CM654" s="4">
        <f t="shared" si="38"/>
        <v>46210.725844907407</v>
      </c>
      <c r="CN654">
        <f t="shared" si="39"/>
        <v>0</v>
      </c>
      <c r="CO654" t="str">
        <f>VLOOKUP(A654,Sheet1!$A$2:$B$221,2,0)</f>
        <v>East Zone</v>
      </c>
    </row>
    <row r="655" spans="1:93" x14ac:dyDescent="0.35">
      <c r="A655" t="s">
        <v>5915</v>
      </c>
      <c r="B655">
        <v>462</v>
      </c>
      <c r="C655" t="s">
        <v>9332</v>
      </c>
      <c r="D655" t="s">
        <v>678</v>
      </c>
      <c r="E655" t="s">
        <v>81</v>
      </c>
      <c r="F655" t="s">
        <v>433</v>
      </c>
      <c r="G655" t="s">
        <v>135</v>
      </c>
      <c r="H655" t="s">
        <v>12164</v>
      </c>
      <c r="I655">
        <v>232645</v>
      </c>
      <c r="J655" t="s">
        <v>1011</v>
      </c>
      <c r="K655" t="s">
        <v>1137</v>
      </c>
      <c r="L655" t="s">
        <v>4622</v>
      </c>
      <c r="M655" t="s">
        <v>12165</v>
      </c>
      <c r="N655">
        <v>45000</v>
      </c>
      <c r="O655" t="s">
        <v>1036</v>
      </c>
      <c r="P655" t="s">
        <v>1037</v>
      </c>
      <c r="Q655" t="s">
        <v>4480</v>
      </c>
      <c r="R655">
        <v>8214442260</v>
      </c>
      <c r="S655" s="14">
        <v>46210</v>
      </c>
      <c r="T655" t="s">
        <v>5918</v>
      </c>
      <c r="U655" s="31">
        <v>46210.461921296293</v>
      </c>
      <c r="AK655" s="14">
        <v>46210</v>
      </c>
      <c r="AL655" t="s">
        <v>1138</v>
      </c>
      <c r="AM655" s="31">
        <v>46210.525138888886</v>
      </c>
      <c r="AQ655" s="31">
        <v>46210.525138888886</v>
      </c>
      <c r="AR655" s="14">
        <v>46210</v>
      </c>
      <c r="AS655" t="s">
        <v>1138</v>
      </c>
      <c r="AT655" t="s">
        <v>433</v>
      </c>
      <c r="AU655" t="s">
        <v>678</v>
      </c>
      <c r="AV655" s="14">
        <v>46210</v>
      </c>
      <c r="AW655" t="s">
        <v>1139</v>
      </c>
      <c r="AX655" s="31">
        <v>46210.528553240743</v>
      </c>
      <c r="AY655" s="14">
        <v>46210</v>
      </c>
      <c r="AZ655" t="s">
        <v>933</v>
      </c>
      <c r="BA655" s="31">
        <v>46210.537824074076</v>
      </c>
      <c r="BB655" s="14">
        <v>46210</v>
      </c>
      <c r="BC655" t="s">
        <v>4684</v>
      </c>
      <c r="BD655" s="31">
        <v>46210.608078703706</v>
      </c>
      <c r="BE655" s="14">
        <v>46210</v>
      </c>
      <c r="BF655" t="s">
        <v>1028</v>
      </c>
      <c r="BG655" s="31">
        <v>46210.670011574075</v>
      </c>
      <c r="BH655" s="14">
        <v>46210</v>
      </c>
      <c r="BI655" t="s">
        <v>1028</v>
      </c>
      <c r="BJ655" s="31">
        <v>46210.670729166668</v>
      </c>
      <c r="BW655" s="14">
        <v>46210</v>
      </c>
      <c r="BX655" t="s">
        <v>1028</v>
      </c>
      <c r="BY655" s="31">
        <v>46210.677997685183</v>
      </c>
      <c r="BZ655" s="14">
        <v>46210</v>
      </c>
      <c r="CA655" t="s">
        <v>944</v>
      </c>
      <c r="CB655" s="31">
        <v>46210.680162037039</v>
      </c>
      <c r="CF655" s="14">
        <v>46210</v>
      </c>
      <c r="CG655" t="s">
        <v>1139</v>
      </c>
      <c r="CH655" s="31">
        <v>46210.697141203702</v>
      </c>
      <c r="CM655" s="4">
        <f t="shared" si="38"/>
        <v>46210.461921296293</v>
      </c>
      <c r="CN655">
        <f t="shared" si="39"/>
        <v>0</v>
      </c>
      <c r="CO655" t="str">
        <f>VLOOKUP(A655,Sheet1!$A$2:$B$221,2,0)</f>
        <v>East Zone</v>
      </c>
    </row>
    <row r="656" spans="1:93" x14ac:dyDescent="0.35">
      <c r="A656" t="s">
        <v>5915</v>
      </c>
      <c r="B656">
        <v>462</v>
      </c>
      <c r="C656" t="s">
        <v>9332</v>
      </c>
      <c r="D656" t="s">
        <v>678</v>
      </c>
      <c r="E656" t="s">
        <v>81</v>
      </c>
      <c r="F656" t="s">
        <v>433</v>
      </c>
      <c r="G656" t="s">
        <v>135</v>
      </c>
      <c r="H656" t="s">
        <v>5916</v>
      </c>
      <c r="I656">
        <v>242715</v>
      </c>
      <c r="J656" t="s">
        <v>1011</v>
      </c>
      <c r="K656" t="s">
        <v>1137</v>
      </c>
      <c r="L656" t="s">
        <v>4622</v>
      </c>
      <c r="M656" t="s">
        <v>5917</v>
      </c>
      <c r="N656">
        <v>90000</v>
      </c>
      <c r="O656" t="s">
        <v>1032</v>
      </c>
      <c r="P656" t="s">
        <v>1033</v>
      </c>
      <c r="Q656" t="s">
        <v>985</v>
      </c>
      <c r="R656">
        <v>5499863555</v>
      </c>
      <c r="S656" s="14">
        <v>46205</v>
      </c>
      <c r="T656" t="s">
        <v>5918</v>
      </c>
      <c r="U656" s="31">
        <v>46205.416712962964</v>
      </c>
      <c r="AK656" s="14">
        <v>46205</v>
      </c>
      <c r="AL656" t="s">
        <v>1138</v>
      </c>
      <c r="AM656" s="31">
        <v>46205.450960648152</v>
      </c>
      <c r="AQ656" s="31">
        <v>46205.450960648152</v>
      </c>
      <c r="AR656" s="14">
        <v>46205</v>
      </c>
      <c r="AS656" t="s">
        <v>1138</v>
      </c>
      <c r="AT656" t="s">
        <v>433</v>
      </c>
      <c r="AU656" t="s">
        <v>678</v>
      </c>
      <c r="AV656" s="14">
        <v>46205</v>
      </c>
      <c r="AW656" t="s">
        <v>1139</v>
      </c>
      <c r="AX656" s="31">
        <v>46205.455636574072</v>
      </c>
      <c r="AY656" s="14">
        <v>46205</v>
      </c>
      <c r="AZ656" t="s">
        <v>933</v>
      </c>
      <c r="BA656" s="31">
        <v>46205.462060185186</v>
      </c>
      <c r="BB656" s="14">
        <v>46205</v>
      </c>
      <c r="BC656" t="s">
        <v>4965</v>
      </c>
      <c r="BD656" s="31">
        <v>46205.469166666669</v>
      </c>
      <c r="BE656" s="14">
        <v>46205</v>
      </c>
      <c r="BF656" t="s">
        <v>1028</v>
      </c>
      <c r="BG656" s="31">
        <v>46205.499444444446</v>
      </c>
      <c r="BH656" s="14">
        <v>46205</v>
      </c>
      <c r="BI656" t="s">
        <v>1028</v>
      </c>
      <c r="BJ656" s="31">
        <v>46205.500150462962</v>
      </c>
      <c r="BW656" s="14">
        <v>46205</v>
      </c>
      <c r="BX656" t="s">
        <v>1028</v>
      </c>
      <c r="BY656" s="31">
        <v>46205.511111111111</v>
      </c>
      <c r="BZ656" s="14">
        <v>46205</v>
      </c>
      <c r="CA656" t="s">
        <v>944</v>
      </c>
      <c r="CB656" s="31">
        <v>46205.518495370372</v>
      </c>
      <c r="CF656" s="14">
        <v>46205</v>
      </c>
      <c r="CG656" t="s">
        <v>1139</v>
      </c>
      <c r="CH656" s="31">
        <v>46205.777233796296</v>
      </c>
      <c r="CM656" s="4">
        <f t="shared" ref="CM656:CM718" si="40">IF(AJ656&lt;&gt;"",AJ656,IF(AG656&lt;&gt;"",AG656,IF(AD656&lt;&gt;"",AD656,IF(AA656&lt;&gt;"",AA656,U656))))</f>
        <v>46205.416712962964</v>
      </c>
      <c r="CN656">
        <f t="shared" ref="CN656:CN718" si="41">AK656-INT(CM656)</f>
        <v>0</v>
      </c>
      <c r="CO656" t="str">
        <f>VLOOKUP(A656,Sheet1!$A$2:$B$221,2,0)</f>
        <v>East Zone</v>
      </c>
    </row>
    <row r="657" spans="1:93" x14ac:dyDescent="0.35">
      <c r="A657" t="s">
        <v>5915</v>
      </c>
      <c r="B657">
        <v>462</v>
      </c>
      <c r="C657" t="s">
        <v>9332</v>
      </c>
      <c r="D657" t="s">
        <v>678</v>
      </c>
      <c r="E657" t="s">
        <v>81</v>
      </c>
      <c r="F657" t="s">
        <v>433</v>
      </c>
      <c r="G657" t="s">
        <v>135</v>
      </c>
      <c r="H657" t="s">
        <v>1794</v>
      </c>
      <c r="I657">
        <v>479927</v>
      </c>
      <c r="J657" t="s">
        <v>1011</v>
      </c>
      <c r="K657" t="s">
        <v>1137</v>
      </c>
      <c r="L657" t="s">
        <v>4622</v>
      </c>
      <c r="M657" t="s">
        <v>5919</v>
      </c>
      <c r="N657">
        <v>60000</v>
      </c>
      <c r="O657" t="s">
        <v>1038</v>
      </c>
      <c r="P657" t="s">
        <v>1039</v>
      </c>
      <c r="Q657" t="s">
        <v>4106</v>
      </c>
      <c r="R657">
        <v>3179955322</v>
      </c>
      <c r="S657" s="14">
        <v>46203</v>
      </c>
      <c r="T657" t="s">
        <v>5918</v>
      </c>
      <c r="U657" s="31">
        <v>46203.406782407408</v>
      </c>
      <c r="AK657" s="14">
        <v>46205</v>
      </c>
      <c r="AL657" t="s">
        <v>1138</v>
      </c>
      <c r="AM657" s="31">
        <v>46205.769236111111</v>
      </c>
      <c r="AQ657" s="31">
        <v>46205.769236111111</v>
      </c>
      <c r="AR657" s="14">
        <v>46205</v>
      </c>
      <c r="AS657" t="s">
        <v>1138</v>
      </c>
      <c r="AT657" t="s">
        <v>433</v>
      </c>
      <c r="AU657" t="s">
        <v>678</v>
      </c>
      <c r="AV657" s="14">
        <v>46205</v>
      </c>
      <c r="AW657" t="s">
        <v>5920</v>
      </c>
      <c r="AX657" s="31">
        <v>46205.772280092591</v>
      </c>
      <c r="AY657" s="14">
        <v>46206</v>
      </c>
      <c r="AZ657" t="s">
        <v>933</v>
      </c>
      <c r="BA657" s="31">
        <v>46206.389108796298</v>
      </c>
      <c r="BB657" s="14">
        <v>46206</v>
      </c>
      <c r="BC657" t="s">
        <v>4757</v>
      </c>
      <c r="BD657" s="31">
        <v>46206.448263888888</v>
      </c>
      <c r="BE657" s="14">
        <v>46206</v>
      </c>
      <c r="BF657" t="s">
        <v>1028</v>
      </c>
      <c r="BG657" s="31">
        <v>46206.47142361111</v>
      </c>
      <c r="BH657" s="14">
        <v>46206</v>
      </c>
      <c r="BI657" t="s">
        <v>1028</v>
      </c>
      <c r="BJ657" s="31">
        <v>46206.472430555557</v>
      </c>
      <c r="BW657" s="14">
        <v>46206</v>
      </c>
      <c r="BX657" t="s">
        <v>1028</v>
      </c>
      <c r="BY657" s="31">
        <v>46206.489594907405</v>
      </c>
      <c r="BZ657" s="14">
        <v>46206</v>
      </c>
      <c r="CA657" t="s">
        <v>944</v>
      </c>
      <c r="CB657" s="31">
        <v>46206.500914351855</v>
      </c>
      <c r="CF657" s="14">
        <v>46206</v>
      </c>
      <c r="CG657" t="s">
        <v>1139</v>
      </c>
      <c r="CH657" s="31">
        <v>46206.675717592596</v>
      </c>
      <c r="CM657" s="4">
        <f t="shared" si="40"/>
        <v>46203.406782407408</v>
      </c>
      <c r="CN657">
        <f t="shared" si="41"/>
        <v>2</v>
      </c>
      <c r="CO657" t="str">
        <f>VLOOKUP(A657,Sheet1!$A$2:$B$221,2,0)</f>
        <v>East Zone</v>
      </c>
    </row>
    <row r="658" spans="1:93" x14ac:dyDescent="0.35">
      <c r="A658" t="s">
        <v>5915</v>
      </c>
      <c r="B658">
        <v>462</v>
      </c>
      <c r="C658" t="s">
        <v>9332</v>
      </c>
      <c r="D658" t="s">
        <v>678</v>
      </c>
      <c r="E658" t="s">
        <v>81</v>
      </c>
      <c r="F658" t="s">
        <v>433</v>
      </c>
      <c r="G658" t="s">
        <v>135</v>
      </c>
      <c r="H658" t="s">
        <v>12166</v>
      </c>
      <c r="I658">
        <v>689726</v>
      </c>
      <c r="J658" t="s">
        <v>1089</v>
      </c>
      <c r="K658" t="s">
        <v>11414</v>
      </c>
      <c r="L658" t="s">
        <v>4622</v>
      </c>
      <c r="M658" t="s">
        <v>12167</v>
      </c>
      <c r="N658">
        <v>45000</v>
      </c>
      <c r="O658" t="s">
        <v>1036</v>
      </c>
      <c r="P658" t="s">
        <v>1037</v>
      </c>
      <c r="Q658" t="s">
        <v>3602</v>
      </c>
      <c r="R658">
        <v>9366273172</v>
      </c>
      <c r="S658" s="14">
        <v>46210</v>
      </c>
      <c r="T658" t="s">
        <v>12168</v>
      </c>
      <c r="U658" s="31">
        <v>46210.762152777781</v>
      </c>
      <c r="AK658" s="14">
        <v>46210</v>
      </c>
      <c r="AL658" t="s">
        <v>1138</v>
      </c>
      <c r="AM658" s="31">
        <v>46210.804560185185</v>
      </c>
      <c r="AQ658" s="31">
        <v>46210.804560185185</v>
      </c>
      <c r="AR658" s="14">
        <v>46210</v>
      </c>
      <c r="AS658" t="s">
        <v>1138</v>
      </c>
      <c r="AT658" t="s">
        <v>433</v>
      </c>
      <c r="AU658" t="s">
        <v>678</v>
      </c>
      <c r="AV658" s="14">
        <v>46211</v>
      </c>
      <c r="AW658" t="s">
        <v>1139</v>
      </c>
      <c r="AX658" s="31">
        <v>46211.290358796294</v>
      </c>
      <c r="CM658" s="4">
        <f t="shared" si="40"/>
        <v>46210.762152777781</v>
      </c>
      <c r="CN658">
        <f t="shared" si="41"/>
        <v>0</v>
      </c>
      <c r="CO658" t="str">
        <f>VLOOKUP(A658,Sheet1!$A$2:$B$221,2,0)</f>
        <v>East Zone</v>
      </c>
    </row>
    <row r="659" spans="1:93" x14ac:dyDescent="0.35">
      <c r="A659" t="s">
        <v>5921</v>
      </c>
      <c r="B659">
        <v>443</v>
      </c>
      <c r="C659" t="s">
        <v>9332</v>
      </c>
      <c r="D659" t="s">
        <v>678</v>
      </c>
      <c r="E659" t="s">
        <v>597</v>
      </c>
      <c r="F659" t="s">
        <v>598</v>
      </c>
      <c r="G659" t="s">
        <v>135</v>
      </c>
      <c r="H659" t="s">
        <v>3691</v>
      </c>
      <c r="I659">
        <v>182224</v>
      </c>
      <c r="J659" t="s">
        <v>3693</v>
      </c>
      <c r="K659" t="s">
        <v>3694</v>
      </c>
      <c r="L659" t="s">
        <v>4622</v>
      </c>
      <c r="M659" t="s">
        <v>5922</v>
      </c>
      <c r="N659">
        <v>90000</v>
      </c>
      <c r="O659" t="s">
        <v>1032</v>
      </c>
      <c r="P659" t="s">
        <v>1033</v>
      </c>
      <c r="Q659" t="s">
        <v>3692</v>
      </c>
      <c r="R659">
        <v>7905606310</v>
      </c>
      <c r="S659" s="14">
        <v>46204</v>
      </c>
      <c r="T659" t="s">
        <v>5923</v>
      </c>
      <c r="U659" s="31">
        <v>46204.394375000003</v>
      </c>
      <c r="AK659" s="14">
        <v>46204</v>
      </c>
      <c r="AL659" t="s">
        <v>5924</v>
      </c>
      <c r="AM659" s="31">
        <v>46204.432245370372</v>
      </c>
      <c r="AQ659" s="31">
        <v>46204.432245370372</v>
      </c>
      <c r="AR659" s="14">
        <v>46204</v>
      </c>
      <c r="AS659" t="s">
        <v>5924</v>
      </c>
      <c r="AT659" t="s">
        <v>5925</v>
      </c>
      <c r="AU659" t="s">
        <v>677</v>
      </c>
      <c r="AV659" s="14">
        <v>46204</v>
      </c>
      <c r="AW659" t="s">
        <v>5926</v>
      </c>
      <c r="AX659" s="31">
        <v>46204.437384259261</v>
      </c>
      <c r="AY659" s="14">
        <v>46204</v>
      </c>
      <c r="AZ659" t="s">
        <v>933</v>
      </c>
      <c r="BA659" s="31">
        <v>46204.445486111108</v>
      </c>
      <c r="BB659" s="14">
        <v>46204</v>
      </c>
      <c r="BC659" t="s">
        <v>5362</v>
      </c>
      <c r="BD659" s="31">
        <v>46204.455567129633</v>
      </c>
      <c r="BE659" s="14">
        <v>46204</v>
      </c>
      <c r="BF659" t="s">
        <v>1028</v>
      </c>
      <c r="BG659" s="31">
        <v>46204.595046296294</v>
      </c>
      <c r="BH659" s="14">
        <v>46204</v>
      </c>
      <c r="BI659" t="s">
        <v>1028</v>
      </c>
      <c r="BJ659" s="31">
        <v>46204.619131944448</v>
      </c>
      <c r="BK659" s="14">
        <v>46204</v>
      </c>
      <c r="BL659" t="s">
        <v>1028</v>
      </c>
      <c r="BM659" s="31">
        <v>46204.596342592595</v>
      </c>
      <c r="BW659" s="14">
        <v>46204</v>
      </c>
      <c r="BX659" t="s">
        <v>1028</v>
      </c>
      <c r="BY659" s="31">
        <v>46204.626296296294</v>
      </c>
      <c r="BZ659" s="14">
        <v>46204</v>
      </c>
      <c r="CA659" t="s">
        <v>938</v>
      </c>
      <c r="CB659" s="31">
        <v>46204.643182870372</v>
      </c>
      <c r="CF659" s="14">
        <v>46204</v>
      </c>
      <c r="CG659" t="s">
        <v>5926</v>
      </c>
      <c r="CH659" s="31">
        <v>46204.696597222224</v>
      </c>
      <c r="CM659" s="4">
        <f t="shared" si="40"/>
        <v>46204.394375000003</v>
      </c>
      <c r="CN659">
        <f t="shared" si="41"/>
        <v>0</v>
      </c>
      <c r="CO659" t="str">
        <f>VLOOKUP(A659,Sheet1!$A$2:$B$221,2,0)</f>
        <v>East Zone</v>
      </c>
    </row>
    <row r="660" spans="1:93" x14ac:dyDescent="0.35">
      <c r="A660" t="s">
        <v>5921</v>
      </c>
      <c r="B660">
        <v>443</v>
      </c>
      <c r="C660" t="s">
        <v>9332</v>
      </c>
      <c r="D660" t="s">
        <v>678</v>
      </c>
      <c r="E660" t="s">
        <v>597</v>
      </c>
      <c r="F660" t="s">
        <v>598</v>
      </c>
      <c r="G660" t="s">
        <v>135</v>
      </c>
      <c r="H660" t="s">
        <v>5927</v>
      </c>
      <c r="I660">
        <v>191086</v>
      </c>
      <c r="J660" t="s">
        <v>5928</v>
      </c>
      <c r="K660" t="s">
        <v>5929</v>
      </c>
      <c r="L660" t="s">
        <v>4622</v>
      </c>
      <c r="M660" t="s">
        <v>5930</v>
      </c>
      <c r="N660">
        <v>45000</v>
      </c>
      <c r="O660" t="s">
        <v>1036</v>
      </c>
      <c r="P660" t="s">
        <v>1037</v>
      </c>
      <c r="Q660" t="s">
        <v>1140</v>
      </c>
      <c r="R660">
        <v>3282650232</v>
      </c>
      <c r="S660" s="14">
        <v>46204</v>
      </c>
      <c r="T660" t="s">
        <v>5931</v>
      </c>
      <c r="U660" s="31">
        <v>46204.552719907406</v>
      </c>
      <c r="AK660" s="14">
        <v>46205</v>
      </c>
      <c r="AL660" t="s">
        <v>5924</v>
      </c>
      <c r="AM660" s="31">
        <v>46205.47792824074</v>
      </c>
      <c r="AQ660" s="31">
        <v>46205.47792824074</v>
      </c>
      <c r="AR660" s="14">
        <v>46205</v>
      </c>
      <c r="AS660" t="s">
        <v>5924</v>
      </c>
      <c r="AT660" t="s">
        <v>5925</v>
      </c>
      <c r="AU660" t="s">
        <v>677</v>
      </c>
      <c r="AV660" s="14">
        <v>46205</v>
      </c>
      <c r="AW660" t="s">
        <v>5924</v>
      </c>
      <c r="AX660" s="31">
        <v>46205.478773148148</v>
      </c>
      <c r="AY660" s="14">
        <v>46205</v>
      </c>
      <c r="AZ660" t="s">
        <v>933</v>
      </c>
      <c r="BA660" s="31">
        <v>46205.481226851851</v>
      </c>
      <c r="BB660" s="14">
        <v>46205</v>
      </c>
      <c r="BC660" t="s">
        <v>4628</v>
      </c>
      <c r="BD660" s="31">
        <v>46205.490717592591</v>
      </c>
      <c r="BE660" s="14">
        <v>46205</v>
      </c>
      <c r="BF660" t="s">
        <v>1028</v>
      </c>
      <c r="BG660" s="31">
        <v>46205.533900462964</v>
      </c>
      <c r="BH660" s="14">
        <v>46205</v>
      </c>
      <c r="BI660" t="s">
        <v>1028</v>
      </c>
      <c r="BJ660" s="31">
        <v>46205.534560185188</v>
      </c>
      <c r="BW660" s="14">
        <v>46205</v>
      </c>
      <c r="BX660" t="s">
        <v>1028</v>
      </c>
      <c r="BY660" s="31">
        <v>46205.537662037037</v>
      </c>
      <c r="BZ660" s="14">
        <v>46205</v>
      </c>
      <c r="CA660" t="s">
        <v>957</v>
      </c>
      <c r="CB660" s="31">
        <v>46205.547673611109</v>
      </c>
      <c r="CF660" s="14">
        <v>46205</v>
      </c>
      <c r="CG660" t="s">
        <v>5924</v>
      </c>
      <c r="CH660" s="31">
        <v>46205.670046296298</v>
      </c>
      <c r="CM660" s="4">
        <f t="shared" si="40"/>
        <v>46204.552719907406</v>
      </c>
      <c r="CN660">
        <f t="shared" si="41"/>
        <v>1</v>
      </c>
      <c r="CO660" t="str">
        <f>VLOOKUP(A660,Sheet1!$A$2:$B$221,2,0)</f>
        <v>East Zone</v>
      </c>
    </row>
    <row r="661" spans="1:93" x14ac:dyDescent="0.35">
      <c r="A661" t="s">
        <v>5921</v>
      </c>
      <c r="B661">
        <v>443</v>
      </c>
      <c r="C661" t="s">
        <v>9332</v>
      </c>
      <c r="D661" t="s">
        <v>678</v>
      </c>
      <c r="E661" t="s">
        <v>597</v>
      </c>
      <c r="F661" t="s">
        <v>598</v>
      </c>
      <c r="G661" t="s">
        <v>135</v>
      </c>
      <c r="H661" t="s">
        <v>5932</v>
      </c>
      <c r="I661">
        <v>195010</v>
      </c>
      <c r="J661" t="s">
        <v>5933</v>
      </c>
      <c r="K661" t="s">
        <v>5934</v>
      </c>
      <c r="L661" t="s">
        <v>4622</v>
      </c>
      <c r="M661" t="s">
        <v>5935</v>
      </c>
      <c r="N661">
        <v>45000</v>
      </c>
      <c r="O661" t="s">
        <v>1036</v>
      </c>
      <c r="P661" t="s">
        <v>1037</v>
      </c>
      <c r="Q661" t="s">
        <v>5936</v>
      </c>
      <c r="R661">
        <v>8196186965</v>
      </c>
      <c r="S661" s="14">
        <v>46205</v>
      </c>
      <c r="T661" t="s">
        <v>5926</v>
      </c>
      <c r="U661" s="31">
        <v>46205.727951388886</v>
      </c>
      <c r="AK661" s="14">
        <v>46205</v>
      </c>
      <c r="AL661" t="s">
        <v>2413</v>
      </c>
      <c r="AM661" s="31">
        <v>46205.773113425923</v>
      </c>
      <c r="AQ661" s="31">
        <v>46205.773113425923</v>
      </c>
      <c r="AR661" s="14">
        <v>46205</v>
      </c>
      <c r="AS661" t="s">
        <v>2413</v>
      </c>
      <c r="AT661" t="s">
        <v>598</v>
      </c>
      <c r="AU661" t="s">
        <v>678</v>
      </c>
      <c r="AV661" s="14">
        <v>46205</v>
      </c>
      <c r="AW661" t="s">
        <v>5926</v>
      </c>
      <c r="AX661" s="31">
        <v>46205.791319444441</v>
      </c>
      <c r="AY661" s="14">
        <v>46206</v>
      </c>
      <c r="AZ661" t="s">
        <v>933</v>
      </c>
      <c r="BA661" s="31">
        <v>46206.38925925926</v>
      </c>
      <c r="BB661" s="14">
        <v>46206</v>
      </c>
      <c r="BC661" t="s">
        <v>4757</v>
      </c>
      <c r="BD661" s="31">
        <v>46206.451307870368</v>
      </c>
      <c r="BE661" s="14">
        <v>46206</v>
      </c>
      <c r="BF661" t="s">
        <v>1028</v>
      </c>
      <c r="BG661" s="31">
        <v>46206.472743055558</v>
      </c>
      <c r="BH661" s="14">
        <v>46206</v>
      </c>
      <c r="BI661" t="s">
        <v>1028</v>
      </c>
      <c r="BJ661" s="31">
        <v>46206.473553240743</v>
      </c>
      <c r="BW661" s="14">
        <v>46206</v>
      </c>
      <c r="BX661" t="s">
        <v>1028</v>
      </c>
      <c r="BY661" s="31">
        <v>46206.489629629628</v>
      </c>
      <c r="BZ661" s="14">
        <v>46206</v>
      </c>
      <c r="CA661" t="s">
        <v>944</v>
      </c>
      <c r="CB661" s="31">
        <v>46206.500798611109</v>
      </c>
      <c r="CF661" s="14">
        <v>46206</v>
      </c>
      <c r="CG661" t="s">
        <v>5924</v>
      </c>
      <c r="CH661" s="31">
        <v>46206.516655092593</v>
      </c>
      <c r="CM661" s="4">
        <f t="shared" si="40"/>
        <v>46205.727951388886</v>
      </c>
      <c r="CN661">
        <f t="shared" si="41"/>
        <v>0</v>
      </c>
      <c r="CO661" t="str">
        <f>VLOOKUP(A661,Sheet1!$A$2:$B$221,2,0)</f>
        <v>East Zone</v>
      </c>
    </row>
    <row r="662" spans="1:93" x14ac:dyDescent="0.35">
      <c r="A662" t="s">
        <v>5921</v>
      </c>
      <c r="B662">
        <v>443</v>
      </c>
      <c r="C662" t="s">
        <v>9332</v>
      </c>
      <c r="D662" t="s">
        <v>678</v>
      </c>
      <c r="E662" t="s">
        <v>597</v>
      </c>
      <c r="F662" t="s">
        <v>598</v>
      </c>
      <c r="G662" t="s">
        <v>135</v>
      </c>
      <c r="H662" t="s">
        <v>5937</v>
      </c>
      <c r="I662">
        <v>275631</v>
      </c>
      <c r="J662" t="s">
        <v>5928</v>
      </c>
      <c r="K662" t="s">
        <v>5929</v>
      </c>
      <c r="L662" t="s">
        <v>4622</v>
      </c>
      <c r="M662" t="s">
        <v>5938</v>
      </c>
      <c r="N662">
        <v>60000</v>
      </c>
      <c r="O662" t="s">
        <v>1097</v>
      </c>
      <c r="P662" t="s">
        <v>1098</v>
      </c>
      <c r="Q662" t="s">
        <v>3178</v>
      </c>
      <c r="R662">
        <v>4660281540</v>
      </c>
      <c r="S662" s="14">
        <v>46206</v>
      </c>
      <c r="T662" t="s">
        <v>5926</v>
      </c>
      <c r="U662" s="31">
        <v>46206.485185185185</v>
      </c>
      <c r="AK662" s="14">
        <v>46206</v>
      </c>
      <c r="AL662" t="s">
        <v>2413</v>
      </c>
      <c r="AM662" s="31">
        <v>46206.62908564815</v>
      </c>
      <c r="AQ662" s="31">
        <v>46206.62908564815</v>
      </c>
      <c r="AR662" s="14">
        <v>46206</v>
      </c>
      <c r="AS662" t="s">
        <v>2413</v>
      </c>
      <c r="AT662" t="s">
        <v>598</v>
      </c>
      <c r="AU662" t="s">
        <v>678</v>
      </c>
      <c r="AV662" s="14">
        <v>46206</v>
      </c>
      <c r="AW662" t="s">
        <v>5926</v>
      </c>
      <c r="AX662" s="31">
        <v>46206.644074074073</v>
      </c>
      <c r="AY662" s="14">
        <v>46206</v>
      </c>
      <c r="AZ662" t="s">
        <v>933</v>
      </c>
      <c r="BA662" s="31">
        <v>46206.662199074075</v>
      </c>
      <c r="BB662" s="14">
        <v>46206</v>
      </c>
      <c r="BC662" t="s">
        <v>4965</v>
      </c>
      <c r="BD662" s="31">
        <v>46206.675081018519</v>
      </c>
      <c r="BE662" s="14">
        <v>46206</v>
      </c>
      <c r="BF662" t="s">
        <v>943</v>
      </c>
      <c r="BG662" s="31">
        <v>46206.691990740743</v>
      </c>
      <c r="BH662" s="14">
        <v>46206</v>
      </c>
      <c r="BI662" t="s">
        <v>943</v>
      </c>
      <c r="BJ662" s="31">
        <v>46206.695532407408</v>
      </c>
      <c r="BW662" s="14">
        <v>46206</v>
      </c>
      <c r="BX662" t="s">
        <v>943</v>
      </c>
      <c r="BY662" s="31">
        <v>46206.702453703707</v>
      </c>
      <c r="BZ662" s="14">
        <v>46206</v>
      </c>
      <c r="CA662" t="s">
        <v>957</v>
      </c>
      <c r="CB662" s="31">
        <v>46206.706875000003</v>
      </c>
      <c r="CF662" s="14">
        <v>46207</v>
      </c>
      <c r="CG662" t="s">
        <v>5926</v>
      </c>
      <c r="CH662" s="31">
        <v>46207.489074074074</v>
      </c>
      <c r="CM662" s="4">
        <f t="shared" si="40"/>
        <v>46206.485185185185</v>
      </c>
      <c r="CN662">
        <f t="shared" si="41"/>
        <v>0</v>
      </c>
      <c r="CO662" t="str">
        <f>VLOOKUP(A662,Sheet1!$A$2:$B$221,2,0)</f>
        <v>East Zone</v>
      </c>
    </row>
    <row r="663" spans="1:93" x14ac:dyDescent="0.35">
      <c r="A663" t="s">
        <v>5921</v>
      </c>
      <c r="B663">
        <v>443</v>
      </c>
      <c r="C663" t="s">
        <v>9332</v>
      </c>
      <c r="D663" t="s">
        <v>678</v>
      </c>
      <c r="E663" t="s">
        <v>597</v>
      </c>
      <c r="F663" t="s">
        <v>598</v>
      </c>
      <c r="G663" t="s">
        <v>135</v>
      </c>
      <c r="H663" t="s">
        <v>10238</v>
      </c>
      <c r="I663">
        <v>281843</v>
      </c>
      <c r="J663" t="s">
        <v>10239</v>
      </c>
      <c r="K663" t="s">
        <v>10240</v>
      </c>
      <c r="L663" t="s">
        <v>4622</v>
      </c>
      <c r="M663" t="s">
        <v>10241</v>
      </c>
      <c r="N663">
        <v>60000</v>
      </c>
      <c r="O663" t="s">
        <v>9502</v>
      </c>
      <c r="P663" t="s">
        <v>9503</v>
      </c>
      <c r="Q663" t="s">
        <v>3434</v>
      </c>
      <c r="R663">
        <v>6212737798</v>
      </c>
      <c r="S663" s="14">
        <v>46209</v>
      </c>
      <c r="T663" t="s">
        <v>5926</v>
      </c>
      <c r="U663" s="31">
        <v>46209.445543981485</v>
      </c>
      <c r="AK663" s="14">
        <v>46209</v>
      </c>
      <c r="AL663" t="s">
        <v>2413</v>
      </c>
      <c r="AM663" s="31">
        <v>46209.535162037035</v>
      </c>
      <c r="AQ663" s="31">
        <v>46209.535162037035</v>
      </c>
      <c r="AR663" s="14">
        <v>46209</v>
      </c>
      <c r="AS663" t="s">
        <v>2413</v>
      </c>
      <c r="AT663" t="s">
        <v>598</v>
      </c>
      <c r="AU663" t="s">
        <v>678</v>
      </c>
      <c r="AV663" s="14">
        <v>46209</v>
      </c>
      <c r="AW663" t="s">
        <v>5926</v>
      </c>
      <c r="AX663" s="31">
        <v>46209.535717592589</v>
      </c>
      <c r="AY663" s="14">
        <v>46209</v>
      </c>
      <c r="AZ663" t="s">
        <v>933</v>
      </c>
      <c r="BA663" s="31">
        <v>46209.543402777781</v>
      </c>
      <c r="BB663" s="14">
        <v>46209</v>
      </c>
      <c r="BC663" t="s">
        <v>5233</v>
      </c>
      <c r="BD663" s="31">
        <v>46209.6015162037</v>
      </c>
      <c r="BE663" s="14">
        <v>46209</v>
      </c>
      <c r="BF663" t="s">
        <v>1028</v>
      </c>
      <c r="BG663" s="31">
        <v>46209.623553240737</v>
      </c>
      <c r="BH663" s="14">
        <v>46209</v>
      </c>
      <c r="BI663" t="s">
        <v>1028</v>
      </c>
      <c r="BJ663" s="31">
        <v>46209.624432870369</v>
      </c>
      <c r="BW663" s="14">
        <v>46209</v>
      </c>
      <c r="BX663" t="s">
        <v>1028</v>
      </c>
      <c r="BY663" s="31">
        <v>46209.636157407411</v>
      </c>
      <c r="BZ663" s="14">
        <v>46209</v>
      </c>
      <c r="CA663" t="s">
        <v>944</v>
      </c>
      <c r="CB663" s="31">
        <v>46209.650289351855</v>
      </c>
      <c r="CF663" s="14">
        <v>46209</v>
      </c>
      <c r="CG663" t="s">
        <v>5926</v>
      </c>
      <c r="CH663" s="31">
        <v>46209.738425925927</v>
      </c>
      <c r="CM663" s="4">
        <f t="shared" si="40"/>
        <v>46209.445543981485</v>
      </c>
      <c r="CN663">
        <f t="shared" si="41"/>
        <v>0</v>
      </c>
      <c r="CO663" t="str">
        <f>VLOOKUP(A663,Sheet1!$A$2:$B$221,2,0)</f>
        <v>East Zone</v>
      </c>
    </row>
    <row r="664" spans="1:93" x14ac:dyDescent="0.35">
      <c r="A664" t="s">
        <v>5921</v>
      </c>
      <c r="B664">
        <v>443</v>
      </c>
      <c r="C664" t="s">
        <v>9332</v>
      </c>
      <c r="D664" t="s">
        <v>678</v>
      </c>
      <c r="E664" t="s">
        <v>597</v>
      </c>
      <c r="F664" t="s">
        <v>598</v>
      </c>
      <c r="G664" t="s">
        <v>135</v>
      </c>
      <c r="H664" t="s">
        <v>5939</v>
      </c>
      <c r="I664">
        <v>312344</v>
      </c>
      <c r="J664" t="s">
        <v>5928</v>
      </c>
      <c r="K664" t="s">
        <v>5929</v>
      </c>
      <c r="L664" t="s">
        <v>4622</v>
      </c>
      <c r="M664" t="s">
        <v>5940</v>
      </c>
      <c r="N664">
        <v>45000</v>
      </c>
      <c r="O664" t="s">
        <v>1036</v>
      </c>
      <c r="P664" t="s">
        <v>1037</v>
      </c>
      <c r="Q664" t="s">
        <v>5941</v>
      </c>
      <c r="R664">
        <v>5286591812</v>
      </c>
      <c r="S664" s="14">
        <v>46204</v>
      </c>
      <c r="T664" t="s">
        <v>5931</v>
      </c>
      <c r="U664" s="31">
        <v>46204.622754629629</v>
      </c>
      <c r="AK664" s="14">
        <v>46204</v>
      </c>
      <c r="AL664" t="s">
        <v>5924</v>
      </c>
      <c r="AM664" s="31">
        <v>46204.668043981481</v>
      </c>
      <c r="AQ664" s="31">
        <v>46204.668043981481</v>
      </c>
      <c r="AR664" s="14">
        <v>46204</v>
      </c>
      <c r="AS664" t="s">
        <v>5924</v>
      </c>
      <c r="AT664" t="s">
        <v>5925</v>
      </c>
      <c r="AU664" t="s">
        <v>677</v>
      </c>
      <c r="AV664" s="14">
        <v>46204</v>
      </c>
      <c r="AW664" t="s">
        <v>5926</v>
      </c>
      <c r="AX664" s="31">
        <v>46204.669641203705</v>
      </c>
      <c r="AY664" s="14">
        <v>46204</v>
      </c>
      <c r="AZ664" t="s">
        <v>933</v>
      </c>
      <c r="BA664" s="31">
        <v>46204.683136574073</v>
      </c>
      <c r="BB664" s="14">
        <v>46204</v>
      </c>
      <c r="BC664" t="s">
        <v>5233</v>
      </c>
      <c r="BD664" s="31">
        <v>46204.693981481483</v>
      </c>
      <c r="BE664" s="14">
        <v>46204</v>
      </c>
      <c r="BF664" t="s">
        <v>943</v>
      </c>
      <c r="BG664" s="31">
        <v>46204.727916666663</v>
      </c>
      <c r="BH664" s="14">
        <v>46204</v>
      </c>
      <c r="BI664" t="s">
        <v>943</v>
      </c>
      <c r="BJ664" s="31">
        <v>46204.734849537039</v>
      </c>
      <c r="BW664" s="14">
        <v>46204</v>
      </c>
      <c r="BX664" t="s">
        <v>943</v>
      </c>
      <c r="BY664" s="31">
        <v>46204.740381944444</v>
      </c>
      <c r="BZ664" s="14">
        <v>46204</v>
      </c>
      <c r="CA664" t="s">
        <v>944</v>
      </c>
      <c r="CB664" s="31">
        <v>46204.756793981483</v>
      </c>
      <c r="CF664" s="14">
        <v>46205</v>
      </c>
      <c r="CG664" t="s">
        <v>5924</v>
      </c>
      <c r="CH664" s="31">
        <v>46205.500069444446</v>
      </c>
      <c r="CM664" s="4">
        <f t="shared" si="40"/>
        <v>46204.622754629629</v>
      </c>
      <c r="CN664">
        <f t="shared" si="41"/>
        <v>0</v>
      </c>
      <c r="CO664" t="str">
        <f>VLOOKUP(A664,Sheet1!$A$2:$B$221,2,0)</f>
        <v>East Zone</v>
      </c>
    </row>
    <row r="665" spans="1:93" x14ac:dyDescent="0.35">
      <c r="A665" t="s">
        <v>5921</v>
      </c>
      <c r="B665">
        <v>443</v>
      </c>
      <c r="C665" t="s">
        <v>9332</v>
      </c>
      <c r="D665" t="s">
        <v>678</v>
      </c>
      <c r="E665" t="s">
        <v>597</v>
      </c>
      <c r="F665" t="s">
        <v>598</v>
      </c>
      <c r="G665" t="s">
        <v>135</v>
      </c>
      <c r="H665" t="s">
        <v>5942</v>
      </c>
      <c r="I665">
        <v>351089</v>
      </c>
      <c r="J665" t="s">
        <v>3693</v>
      </c>
      <c r="K665" t="s">
        <v>3694</v>
      </c>
      <c r="L665" t="s">
        <v>4622</v>
      </c>
      <c r="M665" t="s">
        <v>5943</v>
      </c>
      <c r="N665">
        <v>60000</v>
      </c>
      <c r="O665" t="s">
        <v>1038</v>
      </c>
      <c r="P665" t="s">
        <v>1039</v>
      </c>
      <c r="Q665" t="s">
        <v>1141</v>
      </c>
      <c r="R665">
        <v>6483867358</v>
      </c>
      <c r="S665" s="14">
        <v>46204</v>
      </c>
      <c r="T665" t="s">
        <v>5923</v>
      </c>
      <c r="U665" s="31">
        <v>46204.585590277777</v>
      </c>
      <c r="AK665" s="14">
        <v>46204</v>
      </c>
      <c r="AL665" t="s">
        <v>5924</v>
      </c>
      <c r="AM665" s="31">
        <v>46204.676631944443</v>
      </c>
      <c r="AQ665" s="31">
        <v>46204.676631944443</v>
      </c>
      <c r="AR665" s="14">
        <v>46204</v>
      </c>
      <c r="AS665" t="s">
        <v>5924</v>
      </c>
      <c r="AT665" t="s">
        <v>5925</v>
      </c>
      <c r="AU665" t="s">
        <v>677</v>
      </c>
      <c r="AV665" s="14">
        <v>46204</v>
      </c>
      <c r="AW665" t="s">
        <v>5926</v>
      </c>
      <c r="AX665" s="31">
        <v>46204.68986111111</v>
      </c>
      <c r="AY665" s="14">
        <v>46204</v>
      </c>
      <c r="AZ665" t="s">
        <v>933</v>
      </c>
      <c r="BA665" s="31">
        <v>46204.694027777776</v>
      </c>
      <c r="BB665" s="14">
        <v>46204</v>
      </c>
      <c r="BC665" t="s">
        <v>5362</v>
      </c>
      <c r="BD665" s="31">
        <v>46204.713113425925</v>
      </c>
      <c r="BE665" s="14">
        <v>46204</v>
      </c>
      <c r="BF665" t="s">
        <v>1028</v>
      </c>
      <c r="BG665" s="31">
        <v>46204.727233796293</v>
      </c>
      <c r="BH665" s="14">
        <v>46204</v>
      </c>
      <c r="BI665" t="s">
        <v>1028</v>
      </c>
      <c r="BJ665" s="31">
        <v>46204.728148148148</v>
      </c>
      <c r="BW665" s="14">
        <v>46204</v>
      </c>
      <c r="BX665" t="s">
        <v>1028</v>
      </c>
      <c r="BY665" s="31">
        <v>46204.741319444445</v>
      </c>
      <c r="BZ665" s="14">
        <v>46204</v>
      </c>
      <c r="CA665" t="s">
        <v>944</v>
      </c>
      <c r="CB665" s="31">
        <v>46204.756932870368</v>
      </c>
      <c r="CF665" s="14">
        <v>46205</v>
      </c>
      <c r="CG665" t="s">
        <v>5924</v>
      </c>
      <c r="CH665" s="31">
        <v>46205.426435185182</v>
      </c>
      <c r="CM665" s="4">
        <f t="shared" si="40"/>
        <v>46204.585590277777</v>
      </c>
      <c r="CN665">
        <f t="shared" si="41"/>
        <v>0</v>
      </c>
      <c r="CO665" t="str">
        <f>VLOOKUP(A665,Sheet1!$A$2:$B$221,2,0)</f>
        <v>East Zone</v>
      </c>
    </row>
    <row r="666" spans="1:93" x14ac:dyDescent="0.35">
      <c r="A666" t="s">
        <v>5921</v>
      </c>
      <c r="B666">
        <v>443</v>
      </c>
      <c r="C666" t="s">
        <v>9332</v>
      </c>
      <c r="D666" t="s">
        <v>678</v>
      </c>
      <c r="E666" t="s">
        <v>597</v>
      </c>
      <c r="F666" t="s">
        <v>598</v>
      </c>
      <c r="G666" t="s">
        <v>135</v>
      </c>
      <c r="H666" t="s">
        <v>5944</v>
      </c>
      <c r="I666">
        <v>471024</v>
      </c>
      <c r="J666" t="s">
        <v>5928</v>
      </c>
      <c r="K666" t="s">
        <v>5929</v>
      </c>
      <c r="L666" t="s">
        <v>4622</v>
      </c>
      <c r="M666" t="s">
        <v>5945</v>
      </c>
      <c r="N666">
        <v>45000</v>
      </c>
      <c r="O666" t="s">
        <v>1036</v>
      </c>
      <c r="P666" t="s">
        <v>1037</v>
      </c>
      <c r="Q666" t="s">
        <v>5946</v>
      </c>
      <c r="R666">
        <v>9633697701</v>
      </c>
      <c r="S666" s="14">
        <v>46206</v>
      </c>
      <c r="T666" t="s">
        <v>5931</v>
      </c>
      <c r="U666" s="31">
        <v>46206.581412037034</v>
      </c>
      <c r="AK666" s="14">
        <v>46206</v>
      </c>
      <c r="AL666" t="s">
        <v>2413</v>
      </c>
      <c r="AM666" s="31">
        <v>46206.647002314814</v>
      </c>
      <c r="AQ666" s="31">
        <v>46206.647002314814</v>
      </c>
      <c r="AR666" s="14">
        <v>46206</v>
      </c>
      <c r="AS666" t="s">
        <v>2413</v>
      </c>
      <c r="AT666" t="s">
        <v>598</v>
      </c>
      <c r="AU666" t="s">
        <v>678</v>
      </c>
      <c r="AV666" s="14">
        <v>46206</v>
      </c>
      <c r="AW666" t="s">
        <v>5926</v>
      </c>
      <c r="AX666" s="31">
        <v>46206.649097222224</v>
      </c>
      <c r="AY666" s="14">
        <v>46206</v>
      </c>
      <c r="AZ666" t="s">
        <v>933</v>
      </c>
      <c r="BA666" s="31">
        <v>46206.662210648145</v>
      </c>
      <c r="BB666" s="14">
        <v>46206</v>
      </c>
      <c r="BC666" t="s">
        <v>4965</v>
      </c>
      <c r="BD666" s="31">
        <v>46206.677106481482</v>
      </c>
      <c r="BE666" s="14">
        <v>46206</v>
      </c>
      <c r="BF666" t="s">
        <v>943</v>
      </c>
      <c r="BG666" s="31">
        <v>46206.691874999997</v>
      </c>
      <c r="BH666" s="14">
        <v>46206</v>
      </c>
      <c r="BI666" t="s">
        <v>1028</v>
      </c>
      <c r="BJ666" s="31">
        <v>46206.731550925928</v>
      </c>
      <c r="BK666" s="14">
        <v>46206</v>
      </c>
      <c r="BL666" t="s">
        <v>943</v>
      </c>
      <c r="BM666" s="31">
        <v>46206.695856481485</v>
      </c>
      <c r="BW666" s="14">
        <v>46206</v>
      </c>
      <c r="BX666" t="s">
        <v>1028</v>
      </c>
      <c r="BY666" s="31">
        <v>46206.73642361111</v>
      </c>
      <c r="BZ666" s="14">
        <v>46206</v>
      </c>
      <c r="CA666" t="s">
        <v>938</v>
      </c>
      <c r="CB666" s="31">
        <v>46206.754293981481</v>
      </c>
      <c r="CF666" s="14">
        <v>46207</v>
      </c>
      <c r="CG666" t="s">
        <v>5926</v>
      </c>
      <c r="CH666" s="31">
        <v>46207.5233912037</v>
      </c>
      <c r="CM666" s="4">
        <f t="shared" si="40"/>
        <v>46206.581412037034</v>
      </c>
      <c r="CN666">
        <f t="shared" si="41"/>
        <v>0</v>
      </c>
      <c r="CO666" t="str">
        <f>VLOOKUP(A666,Sheet1!$A$2:$B$221,2,0)</f>
        <v>East Zone</v>
      </c>
    </row>
    <row r="667" spans="1:93" x14ac:dyDescent="0.35">
      <c r="A667" t="s">
        <v>5921</v>
      </c>
      <c r="B667">
        <v>443</v>
      </c>
      <c r="C667" t="s">
        <v>9332</v>
      </c>
      <c r="D667" t="s">
        <v>678</v>
      </c>
      <c r="E667" t="s">
        <v>597</v>
      </c>
      <c r="F667" t="s">
        <v>598</v>
      </c>
      <c r="G667" t="s">
        <v>135</v>
      </c>
      <c r="H667" t="s">
        <v>10242</v>
      </c>
      <c r="I667">
        <v>653448</v>
      </c>
      <c r="J667" t="s">
        <v>5928</v>
      </c>
      <c r="K667" t="s">
        <v>5929</v>
      </c>
      <c r="L667" t="s">
        <v>4622</v>
      </c>
      <c r="M667" t="s">
        <v>10243</v>
      </c>
      <c r="N667">
        <v>65000</v>
      </c>
      <c r="O667" t="s">
        <v>8544</v>
      </c>
      <c r="P667" t="s">
        <v>8545</v>
      </c>
      <c r="Q667" t="s">
        <v>10246</v>
      </c>
      <c r="R667">
        <v>8781349477</v>
      </c>
      <c r="S667" s="14">
        <v>46209</v>
      </c>
      <c r="T667" t="s">
        <v>5931</v>
      </c>
      <c r="U667" s="31">
        <v>46209.563472222224</v>
      </c>
      <c r="AK667" s="14">
        <v>46209</v>
      </c>
      <c r="AL667" t="s">
        <v>2413</v>
      </c>
      <c r="AM667" s="31">
        <v>46209.758206018516</v>
      </c>
      <c r="AQ667" s="31">
        <v>46209.758206018516</v>
      </c>
      <c r="AR667" s="14">
        <v>46209</v>
      </c>
      <c r="AS667" t="s">
        <v>2413</v>
      </c>
      <c r="AT667" t="s">
        <v>598</v>
      </c>
      <c r="AU667" t="s">
        <v>678</v>
      </c>
      <c r="AV667" s="14">
        <v>46210</v>
      </c>
      <c r="AW667" t="s">
        <v>5926</v>
      </c>
      <c r="AX667" s="31">
        <v>46210.308252314811</v>
      </c>
      <c r="AY667" s="14">
        <v>46210</v>
      </c>
      <c r="AZ667" t="s">
        <v>933</v>
      </c>
      <c r="BA667" s="31">
        <v>46210.37972222222</v>
      </c>
      <c r="BB667" s="14">
        <v>46210</v>
      </c>
      <c r="BC667" t="s">
        <v>5362</v>
      </c>
      <c r="BD667" s="31">
        <v>46210.428356481483</v>
      </c>
      <c r="BE667" s="14">
        <v>46210</v>
      </c>
      <c r="BF667" t="s">
        <v>942</v>
      </c>
      <c r="BG667" s="31">
        <v>46210.472569444442</v>
      </c>
      <c r="BH667" s="14">
        <v>46210</v>
      </c>
      <c r="BI667" t="s">
        <v>972</v>
      </c>
      <c r="BJ667" s="31">
        <v>46210.524201388886</v>
      </c>
      <c r="BK667" s="14">
        <v>46210</v>
      </c>
      <c r="BL667" t="s">
        <v>942</v>
      </c>
      <c r="BM667" s="31">
        <v>46210.476030092592</v>
      </c>
      <c r="BW667" s="14">
        <v>46210</v>
      </c>
      <c r="BX667" t="s">
        <v>972</v>
      </c>
      <c r="BY667" s="31">
        <v>46210.532013888886</v>
      </c>
      <c r="BZ667" s="14">
        <v>46210</v>
      </c>
      <c r="CA667" t="s">
        <v>957</v>
      </c>
      <c r="CB667" s="31">
        <v>46210.540127314816</v>
      </c>
      <c r="CM667" s="4">
        <f t="shared" si="40"/>
        <v>46209.563472222224</v>
      </c>
      <c r="CN667">
        <f t="shared" si="41"/>
        <v>0</v>
      </c>
      <c r="CO667" t="str">
        <f>VLOOKUP(A667,Sheet1!$A$2:$B$221,2,0)</f>
        <v>East Zone</v>
      </c>
    </row>
    <row r="668" spans="1:93" x14ac:dyDescent="0.35">
      <c r="A668" t="s">
        <v>5947</v>
      </c>
      <c r="B668">
        <v>513</v>
      </c>
      <c r="C668" t="s">
        <v>9332</v>
      </c>
      <c r="D668" t="s">
        <v>678</v>
      </c>
      <c r="E668" t="s">
        <v>388</v>
      </c>
      <c r="F668" t="s">
        <v>389</v>
      </c>
      <c r="G668" t="s">
        <v>352</v>
      </c>
      <c r="H668" t="s">
        <v>5948</v>
      </c>
      <c r="I668">
        <v>216604</v>
      </c>
      <c r="J668" t="s">
        <v>4206</v>
      </c>
      <c r="K668" t="s">
        <v>5949</v>
      </c>
      <c r="L668" t="s">
        <v>4622</v>
      </c>
      <c r="M668" t="s">
        <v>5950</v>
      </c>
      <c r="N668">
        <v>50000</v>
      </c>
      <c r="O668" t="s">
        <v>9895</v>
      </c>
      <c r="P668" t="s">
        <v>9896</v>
      </c>
      <c r="Q668" t="s">
        <v>5951</v>
      </c>
      <c r="R668">
        <v>1556849348</v>
      </c>
      <c r="S668" s="14">
        <v>46206</v>
      </c>
      <c r="T668" t="s">
        <v>5952</v>
      </c>
      <c r="U668" s="31">
        <v>46206.423842592594</v>
      </c>
      <c r="AK668" s="14">
        <v>46206</v>
      </c>
      <c r="AL668" t="s">
        <v>2943</v>
      </c>
      <c r="AM668" s="31">
        <v>46206.447939814818</v>
      </c>
      <c r="AQ668" s="31">
        <v>46206.447939814818</v>
      </c>
      <c r="AR668" s="14">
        <v>46206</v>
      </c>
      <c r="AS668" t="s">
        <v>2943</v>
      </c>
      <c r="AT668" t="s">
        <v>389</v>
      </c>
      <c r="AU668" t="s">
        <v>678</v>
      </c>
      <c r="AV668" s="14">
        <v>46206</v>
      </c>
      <c r="AW668" t="s">
        <v>5953</v>
      </c>
      <c r="AX668" s="31">
        <v>46206.474791666667</v>
      </c>
      <c r="AY668" s="14">
        <v>46206</v>
      </c>
      <c r="AZ668" t="s">
        <v>933</v>
      </c>
      <c r="BA668" s="31">
        <v>46206.477870370371</v>
      </c>
      <c r="BB668" s="14">
        <v>46206</v>
      </c>
      <c r="BC668" t="s">
        <v>4640</v>
      </c>
      <c r="BD668" s="31">
        <v>46206.510196759256</v>
      </c>
      <c r="BE668" s="14">
        <v>46206</v>
      </c>
      <c r="BF668" t="s">
        <v>972</v>
      </c>
      <c r="BG668" s="31">
        <v>46206.522662037038</v>
      </c>
      <c r="BH668" s="14">
        <v>46209</v>
      </c>
      <c r="BI668" t="s">
        <v>937</v>
      </c>
      <c r="BJ668" s="31">
        <v>46209.7033912037</v>
      </c>
      <c r="BK668" s="14">
        <v>46206</v>
      </c>
      <c r="BL668" t="s">
        <v>972</v>
      </c>
      <c r="BM668" s="31">
        <v>46206.522928240738</v>
      </c>
      <c r="BW668" s="14">
        <v>46209</v>
      </c>
      <c r="BX668" t="s">
        <v>937</v>
      </c>
      <c r="BY668" s="31">
        <v>46209.730474537035</v>
      </c>
      <c r="BZ668" s="14">
        <v>46209</v>
      </c>
      <c r="CA668" t="s">
        <v>2404</v>
      </c>
      <c r="CB668" s="31">
        <v>46209.741018518522</v>
      </c>
      <c r="CF668" s="14">
        <v>46209</v>
      </c>
      <c r="CG668" t="s">
        <v>2944</v>
      </c>
      <c r="CH668" s="31">
        <v>46209.768437500003</v>
      </c>
      <c r="CM668" s="4">
        <f t="shared" si="40"/>
        <v>46206.423842592594</v>
      </c>
      <c r="CN668">
        <f t="shared" si="41"/>
        <v>0</v>
      </c>
      <c r="CO668" t="str">
        <f>VLOOKUP(A668,Sheet1!$A$2:$B$221,2,0)</f>
        <v>East Zone</v>
      </c>
    </row>
    <row r="669" spans="1:93" x14ac:dyDescent="0.35">
      <c r="A669" t="s">
        <v>5947</v>
      </c>
      <c r="B669">
        <v>513</v>
      </c>
      <c r="C669" t="s">
        <v>9332</v>
      </c>
      <c r="D669" t="s">
        <v>678</v>
      </c>
      <c r="E669" t="s">
        <v>388</v>
      </c>
      <c r="F669" t="s">
        <v>389</v>
      </c>
      <c r="G669" t="s">
        <v>352</v>
      </c>
      <c r="H669" t="s">
        <v>10247</v>
      </c>
      <c r="I669">
        <v>230953</v>
      </c>
      <c r="J669" t="s">
        <v>10248</v>
      </c>
      <c r="K669" t="s">
        <v>10249</v>
      </c>
      <c r="L669" t="s">
        <v>4622</v>
      </c>
      <c r="M669" t="s">
        <v>10250</v>
      </c>
      <c r="N669">
        <v>50000</v>
      </c>
      <c r="O669" t="s">
        <v>9895</v>
      </c>
      <c r="P669" t="s">
        <v>9896</v>
      </c>
      <c r="Q669" t="s">
        <v>10251</v>
      </c>
      <c r="R669">
        <v>9978936876</v>
      </c>
      <c r="S669" s="14">
        <v>46204</v>
      </c>
      <c r="T669" t="s">
        <v>10252</v>
      </c>
      <c r="U669" s="31">
        <v>46204.459189814814</v>
      </c>
      <c r="AK669" s="14">
        <v>46209</v>
      </c>
      <c r="AL669" t="s">
        <v>5953</v>
      </c>
      <c r="AM669" s="31">
        <v>46209.615578703706</v>
      </c>
      <c r="AQ669" s="31">
        <v>46209.615578703706</v>
      </c>
      <c r="AR669" s="14">
        <v>46209</v>
      </c>
      <c r="AS669" t="s">
        <v>5953</v>
      </c>
      <c r="AT669" t="s">
        <v>5959</v>
      </c>
      <c r="AU669" t="s">
        <v>677</v>
      </c>
      <c r="AV669" s="14">
        <v>46209</v>
      </c>
      <c r="AW669" t="s">
        <v>5953</v>
      </c>
      <c r="AX669" s="31">
        <v>46209.618692129632</v>
      </c>
      <c r="AY669" s="14">
        <v>46209</v>
      </c>
      <c r="AZ669" t="s">
        <v>933</v>
      </c>
      <c r="BA669" s="31">
        <v>46209.626689814817</v>
      </c>
      <c r="BB669" s="14">
        <v>46209</v>
      </c>
      <c r="BC669" t="s">
        <v>4716</v>
      </c>
      <c r="BD669" s="31">
        <v>46209.646018518521</v>
      </c>
      <c r="BE669" s="14">
        <v>46209</v>
      </c>
      <c r="BF669" t="s">
        <v>943</v>
      </c>
      <c r="BG669" s="31">
        <v>46209.673750000002</v>
      </c>
      <c r="BH669" s="14">
        <v>46209</v>
      </c>
      <c r="BI669" t="s">
        <v>943</v>
      </c>
      <c r="BJ669" s="31">
        <v>46209.681921296295</v>
      </c>
      <c r="BW669" s="14">
        <v>46209</v>
      </c>
      <c r="BX669" t="s">
        <v>943</v>
      </c>
      <c r="BY669" s="31">
        <v>46209.68886574074</v>
      </c>
      <c r="BZ669" s="14">
        <v>46209</v>
      </c>
      <c r="CA669" t="s">
        <v>944</v>
      </c>
      <c r="CB669" s="31">
        <v>46209.704930555556</v>
      </c>
      <c r="CF669" s="14">
        <v>46209</v>
      </c>
      <c r="CG669" t="s">
        <v>2944</v>
      </c>
      <c r="CH669" s="31">
        <v>46209.823518518519</v>
      </c>
      <c r="CM669" s="4">
        <f t="shared" si="40"/>
        <v>46204.459189814814</v>
      </c>
      <c r="CN669">
        <f t="shared" si="41"/>
        <v>5</v>
      </c>
      <c r="CO669" t="str">
        <f>VLOOKUP(A669,Sheet1!$A$2:$B$221,2,0)</f>
        <v>East Zone</v>
      </c>
    </row>
    <row r="670" spans="1:93" x14ac:dyDescent="0.35">
      <c r="A670" t="s">
        <v>5947</v>
      </c>
      <c r="B670">
        <v>513</v>
      </c>
      <c r="C670" t="s">
        <v>9332</v>
      </c>
      <c r="D670" t="s">
        <v>678</v>
      </c>
      <c r="E670" t="s">
        <v>388</v>
      </c>
      <c r="F670" t="s">
        <v>389</v>
      </c>
      <c r="G670" t="s">
        <v>352</v>
      </c>
      <c r="H670" t="s">
        <v>5954</v>
      </c>
      <c r="I670">
        <v>264854</v>
      </c>
      <c r="J670" t="s">
        <v>2589</v>
      </c>
      <c r="K670" t="s">
        <v>2590</v>
      </c>
      <c r="L670" t="s">
        <v>4622</v>
      </c>
      <c r="M670" t="s">
        <v>5955</v>
      </c>
      <c r="N670">
        <v>75000</v>
      </c>
      <c r="O670" t="s">
        <v>974</v>
      </c>
      <c r="P670" t="s">
        <v>975</v>
      </c>
      <c r="Q670" t="s">
        <v>4307</v>
      </c>
      <c r="R670">
        <v>3948286324</v>
      </c>
      <c r="S670" s="14">
        <v>46206</v>
      </c>
      <c r="T670" t="s">
        <v>5953</v>
      </c>
      <c r="U670" s="31">
        <v>46206.387430555558</v>
      </c>
      <c r="AK670" s="14">
        <v>46206</v>
      </c>
      <c r="AL670" t="s">
        <v>2943</v>
      </c>
      <c r="AM670" s="31">
        <v>46206.409849537034</v>
      </c>
      <c r="AQ670" s="31">
        <v>46206.409849537034</v>
      </c>
      <c r="AR670" s="14">
        <v>46206</v>
      </c>
      <c r="AS670" t="s">
        <v>2943</v>
      </c>
      <c r="AT670" t="s">
        <v>389</v>
      </c>
      <c r="AU670" t="s">
        <v>678</v>
      </c>
      <c r="AV670" s="14">
        <v>46206</v>
      </c>
      <c r="AW670" t="s">
        <v>5953</v>
      </c>
      <c r="AX670" s="31">
        <v>46206.424884259257</v>
      </c>
      <c r="AY670" s="14">
        <v>46206</v>
      </c>
      <c r="AZ670" t="s">
        <v>933</v>
      </c>
      <c r="BA670" s="31">
        <v>46206.432013888887</v>
      </c>
      <c r="BB670" s="14">
        <v>46206</v>
      </c>
      <c r="BC670" t="s">
        <v>4757</v>
      </c>
      <c r="BD670" s="31">
        <v>46206.51458333333</v>
      </c>
      <c r="BE670" s="14">
        <v>46206</v>
      </c>
      <c r="BF670" t="s">
        <v>943</v>
      </c>
      <c r="BG670" s="31">
        <v>46206.592928240738</v>
      </c>
      <c r="BH670" s="14">
        <v>46206</v>
      </c>
      <c r="BI670" t="s">
        <v>943</v>
      </c>
      <c r="BJ670" s="31">
        <v>46206.596597222226</v>
      </c>
      <c r="BW670" s="14">
        <v>46206</v>
      </c>
      <c r="BX670" t="s">
        <v>943</v>
      </c>
      <c r="BY670" s="31">
        <v>46206.607905092591</v>
      </c>
      <c r="BZ670" s="14">
        <v>46206</v>
      </c>
      <c r="CA670" t="s">
        <v>944</v>
      </c>
      <c r="CB670" s="31">
        <v>46206.618506944447</v>
      </c>
      <c r="CF670" s="14">
        <v>46206</v>
      </c>
      <c r="CG670" t="s">
        <v>2944</v>
      </c>
      <c r="CH670" s="31">
        <v>46206.687534722223</v>
      </c>
      <c r="CM670" s="4">
        <f t="shared" si="40"/>
        <v>46206.387430555558</v>
      </c>
      <c r="CN670">
        <f t="shared" si="41"/>
        <v>0</v>
      </c>
      <c r="CO670" t="str">
        <f>VLOOKUP(A670,Sheet1!$A$2:$B$221,2,0)</f>
        <v>East Zone</v>
      </c>
    </row>
    <row r="671" spans="1:93" x14ac:dyDescent="0.35">
      <c r="A671" t="s">
        <v>5947</v>
      </c>
      <c r="B671">
        <v>513</v>
      </c>
      <c r="C671" t="s">
        <v>9332</v>
      </c>
      <c r="D671" t="s">
        <v>678</v>
      </c>
      <c r="E671" t="s">
        <v>388</v>
      </c>
      <c r="F671" t="s">
        <v>389</v>
      </c>
      <c r="G671" t="s">
        <v>352</v>
      </c>
      <c r="H671" t="s">
        <v>5956</v>
      </c>
      <c r="I671">
        <v>325225</v>
      </c>
      <c r="J671" t="s">
        <v>2589</v>
      </c>
      <c r="K671" t="s">
        <v>2590</v>
      </c>
      <c r="L671" t="s">
        <v>4622</v>
      </c>
      <c r="M671" t="s">
        <v>5957</v>
      </c>
      <c r="N671">
        <v>60000</v>
      </c>
      <c r="O671" t="s">
        <v>1118</v>
      </c>
      <c r="P671" t="s">
        <v>1119</v>
      </c>
      <c r="Q671" t="s">
        <v>5958</v>
      </c>
      <c r="R671">
        <v>7208618594</v>
      </c>
      <c r="S671" s="14">
        <v>46206</v>
      </c>
      <c r="T671" t="s">
        <v>5953</v>
      </c>
      <c r="U671" s="31">
        <v>46206.535208333335</v>
      </c>
      <c r="AK671" s="14">
        <v>46206</v>
      </c>
      <c r="AL671" t="s">
        <v>5953</v>
      </c>
      <c r="AM671" s="31">
        <v>46206.560324074075</v>
      </c>
      <c r="AQ671" s="31">
        <v>46206.560324074075</v>
      </c>
      <c r="AR671" s="14">
        <v>46206</v>
      </c>
      <c r="AS671" t="s">
        <v>5953</v>
      </c>
      <c r="AT671" t="s">
        <v>5959</v>
      </c>
      <c r="AU671" t="s">
        <v>677</v>
      </c>
      <c r="AV671" s="14">
        <v>46206</v>
      </c>
      <c r="AW671" t="s">
        <v>5953</v>
      </c>
      <c r="AX671" s="31">
        <v>46206.560532407406</v>
      </c>
      <c r="AY671" s="14">
        <v>46206</v>
      </c>
      <c r="AZ671" t="s">
        <v>933</v>
      </c>
      <c r="BA671" s="31">
        <v>46206.566041666665</v>
      </c>
      <c r="BB671" s="14">
        <v>46206</v>
      </c>
      <c r="BC671" t="s">
        <v>4663</v>
      </c>
      <c r="BD671" s="31">
        <v>46206.613009259258</v>
      </c>
      <c r="BE671" s="14">
        <v>46206</v>
      </c>
      <c r="BF671" t="s">
        <v>937</v>
      </c>
      <c r="BG671" s="31">
        <v>46206.657916666663</v>
      </c>
      <c r="BK671" s="14">
        <v>46206</v>
      </c>
      <c r="BL671" t="s">
        <v>937</v>
      </c>
      <c r="BM671" s="31">
        <v>46206.717002314814</v>
      </c>
      <c r="CM671" s="4">
        <f t="shared" si="40"/>
        <v>46206.535208333335</v>
      </c>
      <c r="CN671">
        <f t="shared" si="41"/>
        <v>0</v>
      </c>
      <c r="CO671" t="str">
        <f>VLOOKUP(A671,Sheet1!$A$2:$B$221,2,0)</f>
        <v>East Zone</v>
      </c>
    </row>
    <row r="672" spans="1:93" x14ac:dyDescent="0.35">
      <c r="A672" t="s">
        <v>5947</v>
      </c>
      <c r="B672">
        <v>513</v>
      </c>
      <c r="C672" t="s">
        <v>9332</v>
      </c>
      <c r="D672" t="s">
        <v>678</v>
      </c>
      <c r="E672" t="s">
        <v>388</v>
      </c>
      <c r="F672" t="s">
        <v>389</v>
      </c>
      <c r="G672" t="s">
        <v>352</v>
      </c>
      <c r="H672" t="s">
        <v>4616</v>
      </c>
      <c r="I672">
        <v>371957</v>
      </c>
      <c r="J672" t="s">
        <v>4617</v>
      </c>
      <c r="K672" t="s">
        <v>4618</v>
      </c>
      <c r="L672" t="s">
        <v>4622</v>
      </c>
      <c r="M672" t="s">
        <v>5960</v>
      </c>
      <c r="N672">
        <v>90000</v>
      </c>
      <c r="O672" t="s">
        <v>931</v>
      </c>
      <c r="P672" t="s">
        <v>932</v>
      </c>
      <c r="Q672" t="s">
        <v>1784</v>
      </c>
      <c r="R672">
        <v>1715100585</v>
      </c>
      <c r="S672" s="14">
        <v>46206</v>
      </c>
      <c r="T672" t="s">
        <v>2944</v>
      </c>
      <c r="U672" s="31">
        <v>46206.482199074075</v>
      </c>
      <c r="AK672" s="14">
        <v>46206</v>
      </c>
      <c r="AL672" t="s">
        <v>5953</v>
      </c>
      <c r="AM672" s="31">
        <v>46206.511203703703</v>
      </c>
      <c r="AQ672" s="31">
        <v>46206.511203703703</v>
      </c>
      <c r="AR672" s="14">
        <v>46206</v>
      </c>
      <c r="AS672" t="s">
        <v>5953</v>
      </c>
      <c r="AT672" t="s">
        <v>5959</v>
      </c>
      <c r="AU672" t="s">
        <v>677</v>
      </c>
      <c r="AV672" s="14">
        <v>46206</v>
      </c>
      <c r="AW672" t="s">
        <v>5953</v>
      </c>
      <c r="AX672" s="31">
        <v>46206.511550925927</v>
      </c>
      <c r="AY672" s="14">
        <v>46206</v>
      </c>
      <c r="AZ672" t="s">
        <v>933</v>
      </c>
      <c r="BA672" s="31">
        <v>46206.521956018521</v>
      </c>
      <c r="BB672" s="14">
        <v>46206</v>
      </c>
      <c r="BC672" t="s">
        <v>4886</v>
      </c>
      <c r="BD672" s="31">
        <v>46206.546851851854</v>
      </c>
      <c r="BE672" s="14">
        <v>46206</v>
      </c>
      <c r="BF672" t="s">
        <v>972</v>
      </c>
      <c r="BG672" s="31">
        <v>46206.60125</v>
      </c>
      <c r="BH672" s="14">
        <v>46206</v>
      </c>
      <c r="BI672" t="s">
        <v>972</v>
      </c>
      <c r="BJ672" s="31">
        <v>46206.602650462963</v>
      </c>
      <c r="BW672" s="14">
        <v>46206</v>
      </c>
      <c r="BX672" t="s">
        <v>972</v>
      </c>
      <c r="BY672" s="31">
        <v>46206.608263888891</v>
      </c>
      <c r="BZ672" s="14">
        <v>46206</v>
      </c>
      <c r="CA672" t="s">
        <v>944</v>
      </c>
      <c r="CB672" s="31">
        <v>46206.617812500001</v>
      </c>
      <c r="CF672" s="14">
        <v>46206</v>
      </c>
      <c r="CG672" t="s">
        <v>2944</v>
      </c>
      <c r="CH672" s="31">
        <v>46206.7499537037</v>
      </c>
      <c r="CM672" s="4">
        <f t="shared" si="40"/>
        <v>46206.482199074075</v>
      </c>
      <c r="CN672">
        <f t="shared" si="41"/>
        <v>0</v>
      </c>
      <c r="CO672" t="str">
        <f>VLOOKUP(A672,Sheet1!$A$2:$B$221,2,0)</f>
        <v>East Zone</v>
      </c>
    </row>
    <row r="673" spans="1:93" x14ac:dyDescent="0.35">
      <c r="A673" t="s">
        <v>5947</v>
      </c>
      <c r="B673">
        <v>513</v>
      </c>
      <c r="C673" t="s">
        <v>9332</v>
      </c>
      <c r="D673" t="s">
        <v>678</v>
      </c>
      <c r="E673" t="s">
        <v>388</v>
      </c>
      <c r="F673" t="s">
        <v>389</v>
      </c>
      <c r="G673" t="s">
        <v>352</v>
      </c>
      <c r="H673" t="s">
        <v>4589</v>
      </c>
      <c r="I673">
        <v>372861</v>
      </c>
      <c r="J673" t="s">
        <v>2589</v>
      </c>
      <c r="K673" t="s">
        <v>2590</v>
      </c>
      <c r="L673" t="s">
        <v>4622</v>
      </c>
      <c r="M673" t="s">
        <v>5961</v>
      </c>
      <c r="N673">
        <v>77000</v>
      </c>
      <c r="O673" t="s">
        <v>939</v>
      </c>
      <c r="P673" t="s">
        <v>940</v>
      </c>
      <c r="Q673" t="s">
        <v>4590</v>
      </c>
      <c r="R673">
        <v>5911704386</v>
      </c>
      <c r="S673" s="14">
        <v>46204</v>
      </c>
      <c r="T673" t="s">
        <v>5962</v>
      </c>
      <c r="U673" s="31">
        <v>46204.372731481482</v>
      </c>
      <c r="AK673" s="14">
        <v>46204</v>
      </c>
      <c r="AL673" t="s">
        <v>2943</v>
      </c>
      <c r="AM673" s="31">
        <v>46204.39806712963</v>
      </c>
      <c r="AQ673" s="31">
        <v>46204.39806712963</v>
      </c>
      <c r="AR673" s="14">
        <v>46204</v>
      </c>
      <c r="AS673" t="s">
        <v>2943</v>
      </c>
      <c r="AT673" t="s">
        <v>389</v>
      </c>
      <c r="AU673" t="s">
        <v>678</v>
      </c>
      <c r="AV673" s="14">
        <v>46204</v>
      </c>
      <c r="AW673" t="s">
        <v>5953</v>
      </c>
      <c r="AX673" s="31">
        <v>46204.425451388888</v>
      </c>
      <c r="AY673" s="14">
        <v>46204</v>
      </c>
      <c r="AZ673" t="s">
        <v>933</v>
      </c>
      <c r="BA673" s="31">
        <v>46204.434884259259</v>
      </c>
      <c r="BB673" s="14">
        <v>46204</v>
      </c>
      <c r="BC673" t="s">
        <v>4969</v>
      </c>
      <c r="BD673" s="31">
        <v>46204.445636574077</v>
      </c>
      <c r="BE673" s="14">
        <v>46204</v>
      </c>
      <c r="BF673" t="s">
        <v>973</v>
      </c>
      <c r="BG673" s="31">
        <v>46204.451562499999</v>
      </c>
      <c r="BH673" s="14">
        <v>46204</v>
      </c>
      <c r="BI673" t="s">
        <v>973</v>
      </c>
      <c r="BJ673" s="31">
        <v>46204.457256944443</v>
      </c>
      <c r="BW673" s="14">
        <v>46204</v>
      </c>
      <c r="BX673" t="s">
        <v>973</v>
      </c>
      <c r="BY673" s="31">
        <v>46204.463472222225</v>
      </c>
      <c r="BZ673" s="14">
        <v>46204</v>
      </c>
      <c r="CA673" t="s">
        <v>944</v>
      </c>
      <c r="CB673" s="31">
        <v>46204.472939814812</v>
      </c>
      <c r="CF673" s="14">
        <v>46204</v>
      </c>
      <c r="CG673" t="s">
        <v>2944</v>
      </c>
      <c r="CH673" s="31">
        <v>46204.688159722224</v>
      </c>
      <c r="CM673" s="4">
        <f t="shared" si="40"/>
        <v>46204.372731481482</v>
      </c>
      <c r="CN673">
        <f t="shared" si="41"/>
        <v>0</v>
      </c>
      <c r="CO673" t="str">
        <f>VLOOKUP(A673,Sheet1!$A$2:$B$221,2,0)</f>
        <v>East Zone</v>
      </c>
    </row>
    <row r="674" spans="1:93" x14ac:dyDescent="0.35">
      <c r="A674" t="s">
        <v>5947</v>
      </c>
      <c r="B674">
        <v>513</v>
      </c>
      <c r="C674" t="s">
        <v>9332</v>
      </c>
      <c r="D674" t="s">
        <v>678</v>
      </c>
      <c r="E674" t="s">
        <v>388</v>
      </c>
      <c r="F674" t="s">
        <v>389</v>
      </c>
      <c r="G674" t="s">
        <v>352</v>
      </c>
      <c r="H674" t="s">
        <v>5963</v>
      </c>
      <c r="I674">
        <v>380355</v>
      </c>
      <c r="J674" t="s">
        <v>4617</v>
      </c>
      <c r="K674" t="s">
        <v>4618</v>
      </c>
      <c r="L674" t="s">
        <v>4622</v>
      </c>
      <c r="M674" t="s">
        <v>5964</v>
      </c>
      <c r="N674">
        <v>65000</v>
      </c>
      <c r="O674" t="s">
        <v>1006</v>
      </c>
      <c r="P674" t="s">
        <v>1007</v>
      </c>
      <c r="Q674" t="s">
        <v>1191</v>
      </c>
      <c r="R674">
        <v>3684835433</v>
      </c>
      <c r="S674" s="14">
        <v>46205</v>
      </c>
      <c r="T674" t="s">
        <v>5953</v>
      </c>
      <c r="U674" s="31">
        <v>46205.476041666669</v>
      </c>
      <c r="AK674" s="14">
        <v>46205</v>
      </c>
      <c r="AL674" t="s">
        <v>5953</v>
      </c>
      <c r="AM674" s="31">
        <v>46205.500567129631</v>
      </c>
      <c r="AQ674" s="31">
        <v>46205.500567129631</v>
      </c>
      <c r="AR674" s="14">
        <v>46205</v>
      </c>
      <c r="AS674" t="s">
        <v>5953</v>
      </c>
      <c r="AT674" t="s">
        <v>5959</v>
      </c>
      <c r="AU674" t="s">
        <v>677</v>
      </c>
      <c r="AV674" s="14">
        <v>46205</v>
      </c>
      <c r="AW674" t="s">
        <v>5953</v>
      </c>
      <c r="AX674" s="31">
        <v>46205.502280092594</v>
      </c>
      <c r="AY674" s="14">
        <v>46205</v>
      </c>
      <c r="AZ674" t="s">
        <v>933</v>
      </c>
      <c r="BA674" s="31">
        <v>46205.511006944442</v>
      </c>
      <c r="BB674" s="14">
        <v>46205</v>
      </c>
      <c r="BC674" t="s">
        <v>4676</v>
      </c>
      <c r="BD674" s="31">
        <v>46205.528900462959</v>
      </c>
      <c r="BE674" s="14">
        <v>46205</v>
      </c>
      <c r="BF674" t="s">
        <v>942</v>
      </c>
      <c r="BG674" s="31">
        <v>46205.589201388888</v>
      </c>
      <c r="BH674" s="14">
        <v>46205</v>
      </c>
      <c r="BI674" t="s">
        <v>942</v>
      </c>
      <c r="BJ674" s="31">
        <v>46205.592488425929</v>
      </c>
      <c r="BW674" s="14">
        <v>46205</v>
      </c>
      <c r="BX674" t="s">
        <v>942</v>
      </c>
      <c r="BY674" s="31">
        <v>46205.610162037039</v>
      </c>
      <c r="BZ674" s="14">
        <v>46205</v>
      </c>
      <c r="CA674" t="s">
        <v>944</v>
      </c>
      <c r="CB674" s="31">
        <v>46205.617210648146</v>
      </c>
      <c r="CF674" s="14">
        <v>46205</v>
      </c>
      <c r="CG674" t="s">
        <v>2944</v>
      </c>
      <c r="CH674" s="31">
        <v>46205.638252314813</v>
      </c>
      <c r="CM674" s="4">
        <f t="shared" si="40"/>
        <v>46205.476041666669</v>
      </c>
      <c r="CN674">
        <f t="shared" si="41"/>
        <v>0</v>
      </c>
      <c r="CO674" t="str">
        <f>VLOOKUP(A674,Sheet1!$A$2:$B$221,2,0)</f>
        <v>East Zone</v>
      </c>
    </row>
    <row r="675" spans="1:93" x14ac:dyDescent="0.35">
      <c r="A675" t="s">
        <v>5947</v>
      </c>
      <c r="B675">
        <v>513</v>
      </c>
      <c r="C675" t="s">
        <v>9332</v>
      </c>
      <c r="D675" t="s">
        <v>678</v>
      </c>
      <c r="E675" t="s">
        <v>388</v>
      </c>
      <c r="F675" t="s">
        <v>389</v>
      </c>
      <c r="G675" t="s">
        <v>352</v>
      </c>
      <c r="H675" t="s">
        <v>5965</v>
      </c>
      <c r="I675">
        <v>507064</v>
      </c>
      <c r="J675" t="s">
        <v>1020</v>
      </c>
      <c r="K675" t="s">
        <v>2585</v>
      </c>
      <c r="L675" t="s">
        <v>4622</v>
      </c>
      <c r="M675" t="s">
        <v>5966</v>
      </c>
      <c r="N675">
        <v>45000</v>
      </c>
      <c r="O675" t="s">
        <v>4630</v>
      </c>
      <c r="P675" t="s">
        <v>4631</v>
      </c>
      <c r="Q675" t="s">
        <v>5078</v>
      </c>
      <c r="R675">
        <v>8057732057</v>
      </c>
      <c r="S675" s="14">
        <v>46203</v>
      </c>
      <c r="T675" t="s">
        <v>5967</v>
      </c>
      <c r="U675" s="31">
        <v>46203.526087962964</v>
      </c>
      <c r="AK675" s="14">
        <v>46204</v>
      </c>
      <c r="AL675" t="s">
        <v>2943</v>
      </c>
      <c r="AM675" s="31">
        <v>46204.442662037036</v>
      </c>
      <c r="AQ675" s="31">
        <v>46204.442662037036</v>
      </c>
      <c r="AR675" s="14">
        <v>46204</v>
      </c>
      <c r="AS675" t="s">
        <v>2943</v>
      </c>
      <c r="AT675" t="s">
        <v>389</v>
      </c>
      <c r="AU675" t="s">
        <v>678</v>
      </c>
      <c r="AV675" s="14">
        <v>46204</v>
      </c>
      <c r="AW675" t="s">
        <v>5967</v>
      </c>
      <c r="AX675" s="31">
        <v>46204.445543981485</v>
      </c>
      <c r="AY675" s="14">
        <v>46204</v>
      </c>
      <c r="AZ675" t="s">
        <v>933</v>
      </c>
      <c r="BA675" s="31">
        <v>46204.455405092594</v>
      </c>
      <c r="BB675" s="14">
        <v>46204</v>
      </c>
      <c r="BC675" t="s">
        <v>4716</v>
      </c>
      <c r="BD675" s="31">
        <v>46204.465891203705</v>
      </c>
      <c r="BE675" s="14">
        <v>46204</v>
      </c>
      <c r="BF675" t="s">
        <v>972</v>
      </c>
      <c r="BG675" s="31">
        <v>46204.613252314812</v>
      </c>
      <c r="BH675" s="14">
        <v>46204</v>
      </c>
      <c r="BI675" t="s">
        <v>972</v>
      </c>
      <c r="BJ675" s="31">
        <v>46204.614236111112</v>
      </c>
      <c r="BW675" s="14">
        <v>46204</v>
      </c>
      <c r="BX675" t="s">
        <v>972</v>
      </c>
      <c r="BY675" s="31">
        <v>46204.620925925927</v>
      </c>
      <c r="BZ675" s="14">
        <v>46204</v>
      </c>
      <c r="CA675" t="s">
        <v>957</v>
      </c>
      <c r="CB675" s="31">
        <v>46204.643657407411</v>
      </c>
      <c r="CF675" s="14">
        <v>46204</v>
      </c>
      <c r="CG675" t="s">
        <v>2944</v>
      </c>
      <c r="CH675" s="31">
        <v>46204.693668981483</v>
      </c>
      <c r="CM675" s="4">
        <f t="shared" si="40"/>
        <v>46203.526087962964</v>
      </c>
      <c r="CN675">
        <f t="shared" si="41"/>
        <v>1</v>
      </c>
      <c r="CO675" t="str">
        <f>VLOOKUP(A675,Sheet1!$A$2:$B$221,2,0)</f>
        <v>East Zone</v>
      </c>
    </row>
    <row r="676" spans="1:93" x14ac:dyDescent="0.35">
      <c r="A676" t="s">
        <v>5947</v>
      </c>
      <c r="B676">
        <v>513</v>
      </c>
      <c r="C676" t="s">
        <v>9332</v>
      </c>
      <c r="D676" t="s">
        <v>678</v>
      </c>
      <c r="E676" t="s">
        <v>388</v>
      </c>
      <c r="F676" t="s">
        <v>389</v>
      </c>
      <c r="G676" t="s">
        <v>352</v>
      </c>
      <c r="H676" t="s">
        <v>5968</v>
      </c>
      <c r="I676">
        <v>549050</v>
      </c>
      <c r="J676" t="s">
        <v>1020</v>
      </c>
      <c r="K676" t="s">
        <v>2585</v>
      </c>
      <c r="L676" t="s">
        <v>4622</v>
      </c>
      <c r="M676" t="s">
        <v>5969</v>
      </c>
      <c r="N676">
        <v>60000</v>
      </c>
      <c r="O676" t="s">
        <v>982</v>
      </c>
      <c r="P676" t="s">
        <v>983</v>
      </c>
      <c r="Q676" t="s">
        <v>5970</v>
      </c>
      <c r="R676">
        <v>4081727211</v>
      </c>
      <c r="S676" s="14">
        <v>46205</v>
      </c>
      <c r="T676" t="s">
        <v>5967</v>
      </c>
      <c r="U676" s="31">
        <v>46205.580752314818</v>
      </c>
      <c r="AK676" s="14">
        <v>46205</v>
      </c>
      <c r="AL676" t="s">
        <v>2943</v>
      </c>
      <c r="AM676" s="31">
        <v>46205.65421296296</v>
      </c>
      <c r="AQ676" s="31">
        <v>46205.65421296296</v>
      </c>
      <c r="AR676" s="14">
        <v>46205</v>
      </c>
      <c r="AS676" t="s">
        <v>2943</v>
      </c>
      <c r="AT676" t="s">
        <v>389</v>
      </c>
      <c r="AU676" t="s">
        <v>678</v>
      </c>
      <c r="AV676" s="14">
        <v>46205</v>
      </c>
      <c r="AW676" t="s">
        <v>5967</v>
      </c>
      <c r="AX676" s="31">
        <v>46205.659618055557</v>
      </c>
      <c r="AY676" s="14">
        <v>46205</v>
      </c>
      <c r="AZ676" t="s">
        <v>933</v>
      </c>
      <c r="BA676" s="31">
        <v>46205.668414351851</v>
      </c>
      <c r="BB676" s="14">
        <v>46205</v>
      </c>
      <c r="BC676" t="s">
        <v>4676</v>
      </c>
      <c r="BD676" s="31">
        <v>46205.679027777776</v>
      </c>
      <c r="BE676" s="14">
        <v>46205</v>
      </c>
      <c r="BF676" t="s">
        <v>972</v>
      </c>
      <c r="BG676" s="31">
        <v>46205.770613425928</v>
      </c>
      <c r="BH676" s="14">
        <v>46205</v>
      </c>
      <c r="BI676" t="s">
        <v>972</v>
      </c>
      <c r="BJ676" s="31">
        <v>46205.772106481483</v>
      </c>
      <c r="BW676" s="14">
        <v>46205</v>
      </c>
      <c r="BX676" t="s">
        <v>972</v>
      </c>
      <c r="BY676" s="31">
        <v>46205.776655092595</v>
      </c>
      <c r="BZ676" s="14">
        <v>46205</v>
      </c>
      <c r="CA676" t="s">
        <v>957</v>
      </c>
      <c r="CB676" s="31">
        <v>46205.783726851849</v>
      </c>
      <c r="CF676" s="14">
        <v>46205</v>
      </c>
      <c r="CG676" t="s">
        <v>2944</v>
      </c>
      <c r="CH676" s="31">
        <v>46205.79178240741</v>
      </c>
      <c r="CM676" s="4">
        <f t="shared" si="40"/>
        <v>46205.580752314818</v>
      </c>
      <c r="CN676">
        <f t="shared" si="41"/>
        <v>0</v>
      </c>
      <c r="CO676" t="str">
        <f>VLOOKUP(A676,Sheet1!$A$2:$B$221,2,0)</f>
        <v>East Zone</v>
      </c>
    </row>
    <row r="677" spans="1:93" x14ac:dyDescent="0.35">
      <c r="A677" t="s">
        <v>5947</v>
      </c>
      <c r="B677">
        <v>513</v>
      </c>
      <c r="C677" t="s">
        <v>9332</v>
      </c>
      <c r="D677" t="s">
        <v>678</v>
      </c>
      <c r="E677" t="s">
        <v>388</v>
      </c>
      <c r="F677" t="s">
        <v>389</v>
      </c>
      <c r="G677" t="s">
        <v>352</v>
      </c>
      <c r="H677" t="s">
        <v>5971</v>
      </c>
      <c r="I677">
        <v>560526</v>
      </c>
      <c r="J677" t="s">
        <v>4206</v>
      </c>
      <c r="K677" t="s">
        <v>5949</v>
      </c>
      <c r="L677" t="s">
        <v>4622</v>
      </c>
      <c r="M677" t="s">
        <v>5972</v>
      </c>
      <c r="N677">
        <v>45000</v>
      </c>
      <c r="O677" t="s">
        <v>4630</v>
      </c>
      <c r="P677" t="s">
        <v>4631</v>
      </c>
      <c r="Q677" t="s">
        <v>5973</v>
      </c>
      <c r="R677">
        <v>5245818958</v>
      </c>
      <c r="S677" s="14">
        <v>46203</v>
      </c>
      <c r="T677" t="s">
        <v>5952</v>
      </c>
      <c r="U677" s="31">
        <v>46203.48673611111</v>
      </c>
      <c r="AK677" s="14">
        <v>46204</v>
      </c>
      <c r="AL677" t="s">
        <v>2943</v>
      </c>
      <c r="AM677" s="31">
        <v>46204.445243055554</v>
      </c>
      <c r="AQ677" s="31">
        <v>46204.445243055554</v>
      </c>
      <c r="AR677" s="14">
        <v>46204</v>
      </c>
      <c r="AS677" t="s">
        <v>2943</v>
      </c>
      <c r="AT677" t="s">
        <v>389</v>
      </c>
      <c r="AU677" t="s">
        <v>678</v>
      </c>
      <c r="AV677" s="14">
        <v>46204</v>
      </c>
      <c r="AW677" t="s">
        <v>2944</v>
      </c>
      <c r="AX677" s="31">
        <v>46204.461192129631</v>
      </c>
      <c r="AY677" s="14">
        <v>46204</v>
      </c>
      <c r="AZ677" t="s">
        <v>933</v>
      </c>
      <c r="BA677" s="31">
        <v>46204.468229166669</v>
      </c>
      <c r="BB677" s="14">
        <v>46204</v>
      </c>
      <c r="BC677" t="s">
        <v>4886</v>
      </c>
      <c r="BD677" s="31">
        <v>46204.47797453704</v>
      </c>
      <c r="BE677" s="14">
        <v>46204</v>
      </c>
      <c r="BF677" t="s">
        <v>972</v>
      </c>
      <c r="BG677" s="31">
        <v>46204.630856481483</v>
      </c>
      <c r="BH677" s="14">
        <v>46204</v>
      </c>
      <c r="BI677" t="s">
        <v>972</v>
      </c>
      <c r="BJ677" s="31">
        <v>46204.632118055553</v>
      </c>
      <c r="BW677" s="14">
        <v>46204</v>
      </c>
      <c r="BX677" t="s">
        <v>972</v>
      </c>
      <c r="BY677" s="31">
        <v>46204.639398148145</v>
      </c>
      <c r="BZ677" s="14">
        <v>46204</v>
      </c>
      <c r="CA677" t="s">
        <v>938</v>
      </c>
      <c r="CB677" s="31">
        <v>46204.647118055553</v>
      </c>
      <c r="CF677" s="14">
        <v>46206</v>
      </c>
      <c r="CG677" t="s">
        <v>2944</v>
      </c>
      <c r="CH677" s="31">
        <v>46206.640543981484</v>
      </c>
      <c r="CM677" s="4">
        <f t="shared" si="40"/>
        <v>46203.48673611111</v>
      </c>
      <c r="CN677">
        <f t="shared" si="41"/>
        <v>1</v>
      </c>
      <c r="CO677" t="str">
        <f>VLOOKUP(A677,Sheet1!$A$2:$B$221,2,0)</f>
        <v>East Zone</v>
      </c>
    </row>
    <row r="678" spans="1:93" x14ac:dyDescent="0.35">
      <c r="A678" t="s">
        <v>5947</v>
      </c>
      <c r="B678">
        <v>513</v>
      </c>
      <c r="C678" t="s">
        <v>9332</v>
      </c>
      <c r="D678" t="s">
        <v>678</v>
      </c>
      <c r="E678" t="s">
        <v>388</v>
      </c>
      <c r="F678" t="s">
        <v>389</v>
      </c>
      <c r="G678" t="s">
        <v>352</v>
      </c>
      <c r="H678" t="s">
        <v>12169</v>
      </c>
      <c r="I678">
        <v>620816</v>
      </c>
      <c r="J678" t="s">
        <v>1020</v>
      </c>
      <c r="K678" t="s">
        <v>2585</v>
      </c>
      <c r="L678" t="s">
        <v>4622</v>
      </c>
      <c r="M678" t="s">
        <v>12170</v>
      </c>
      <c r="N678">
        <v>45000</v>
      </c>
      <c r="O678" t="s">
        <v>4630</v>
      </c>
      <c r="P678" t="s">
        <v>4631</v>
      </c>
      <c r="Q678" t="s">
        <v>12171</v>
      </c>
      <c r="R678">
        <v>4612130524</v>
      </c>
      <c r="S678" s="14">
        <v>46209</v>
      </c>
      <c r="T678" t="s">
        <v>5967</v>
      </c>
      <c r="U678" s="31">
        <v>46209.635289351849</v>
      </c>
      <c r="AK678" s="14">
        <v>46210</v>
      </c>
      <c r="AL678" t="s">
        <v>2943</v>
      </c>
      <c r="AM678" s="31">
        <v>46210.587962962964</v>
      </c>
      <c r="AQ678" s="31">
        <v>46210.587962962964</v>
      </c>
      <c r="AR678" s="14">
        <v>46210</v>
      </c>
      <c r="AS678" t="s">
        <v>2943</v>
      </c>
      <c r="AT678" t="s">
        <v>389</v>
      </c>
      <c r="AU678" t="s">
        <v>678</v>
      </c>
      <c r="AV678" s="14">
        <v>46210</v>
      </c>
      <c r="AW678" t="s">
        <v>5953</v>
      </c>
      <c r="AX678" s="31">
        <v>46210.588587962964</v>
      </c>
      <c r="AY678" s="14">
        <v>46210</v>
      </c>
      <c r="AZ678" t="s">
        <v>933</v>
      </c>
      <c r="BA678" s="31">
        <v>46210.602673611109</v>
      </c>
      <c r="BB678" s="14">
        <v>46210</v>
      </c>
      <c r="BC678" t="s">
        <v>4788</v>
      </c>
      <c r="BD678" s="31">
        <v>46210.631736111114</v>
      </c>
      <c r="BE678" s="14">
        <v>46210</v>
      </c>
      <c r="BF678" t="s">
        <v>973</v>
      </c>
      <c r="BG678" s="31">
        <v>46210.693680555552</v>
      </c>
      <c r="BH678" s="14">
        <v>46210</v>
      </c>
      <c r="BI678" t="s">
        <v>973</v>
      </c>
      <c r="BJ678" s="31">
        <v>46210.694571759261</v>
      </c>
      <c r="BW678" s="14">
        <v>46210</v>
      </c>
      <c r="BX678" t="s">
        <v>973</v>
      </c>
      <c r="BY678" s="31">
        <v>46210.699479166666</v>
      </c>
      <c r="BZ678" s="14">
        <v>46210</v>
      </c>
      <c r="CA678" t="s">
        <v>944</v>
      </c>
      <c r="CB678" s="31">
        <v>46210.718206018515</v>
      </c>
      <c r="CF678" s="14">
        <v>46210</v>
      </c>
      <c r="CG678" t="s">
        <v>2944</v>
      </c>
      <c r="CH678" s="31">
        <v>46210.771365740744</v>
      </c>
      <c r="CM678" s="4">
        <f t="shared" si="40"/>
        <v>46209.635289351849</v>
      </c>
      <c r="CN678">
        <f t="shared" si="41"/>
        <v>1</v>
      </c>
      <c r="CO678" t="str">
        <f>VLOOKUP(A678,Sheet1!$A$2:$B$221,2,0)</f>
        <v>East Zone</v>
      </c>
    </row>
    <row r="679" spans="1:93" x14ac:dyDescent="0.35">
      <c r="A679" t="s">
        <v>5947</v>
      </c>
      <c r="B679">
        <v>513</v>
      </c>
      <c r="C679" t="s">
        <v>9332</v>
      </c>
      <c r="D679" t="s">
        <v>678</v>
      </c>
      <c r="E679" t="s">
        <v>388</v>
      </c>
      <c r="F679" t="s">
        <v>389</v>
      </c>
      <c r="G679" t="s">
        <v>352</v>
      </c>
      <c r="H679" t="s">
        <v>12169</v>
      </c>
      <c r="I679">
        <v>620816</v>
      </c>
      <c r="J679" t="s">
        <v>1020</v>
      </c>
      <c r="K679" t="s">
        <v>2585</v>
      </c>
      <c r="L679" t="s">
        <v>4622</v>
      </c>
      <c r="M679" t="s">
        <v>12170</v>
      </c>
      <c r="Q679" t="s">
        <v>5444</v>
      </c>
      <c r="R679">
        <v>1846922785</v>
      </c>
      <c r="S679" s="14">
        <v>46209</v>
      </c>
      <c r="T679" t="s">
        <v>5967</v>
      </c>
      <c r="U679" s="31">
        <v>46209.72074074074</v>
      </c>
      <c r="AK679" s="14">
        <v>46210</v>
      </c>
      <c r="AL679" t="s">
        <v>2943</v>
      </c>
      <c r="AM679" s="31">
        <v>46210.58797453704</v>
      </c>
      <c r="AQ679" s="31">
        <v>46210.58797453704</v>
      </c>
      <c r="AR679" s="14">
        <v>46210</v>
      </c>
      <c r="AS679" t="s">
        <v>2943</v>
      </c>
      <c r="AT679" t="s">
        <v>389</v>
      </c>
      <c r="AU679" t="s">
        <v>678</v>
      </c>
      <c r="CM679" s="4">
        <f t="shared" si="40"/>
        <v>46209.72074074074</v>
      </c>
      <c r="CN679">
        <f t="shared" si="41"/>
        <v>1</v>
      </c>
      <c r="CO679" t="str">
        <f>VLOOKUP(A679,Sheet1!$A$2:$B$221,2,0)</f>
        <v>East Zone</v>
      </c>
    </row>
    <row r="680" spans="1:93" x14ac:dyDescent="0.35">
      <c r="A680" t="s">
        <v>5947</v>
      </c>
      <c r="B680">
        <v>513</v>
      </c>
      <c r="C680" t="s">
        <v>9332</v>
      </c>
      <c r="D680" t="s">
        <v>678</v>
      </c>
      <c r="E680" t="s">
        <v>388</v>
      </c>
      <c r="F680" t="s">
        <v>389</v>
      </c>
      <c r="G680" t="s">
        <v>352</v>
      </c>
      <c r="H680" t="s">
        <v>12172</v>
      </c>
      <c r="I680">
        <v>653845</v>
      </c>
      <c r="J680" t="s">
        <v>1070</v>
      </c>
      <c r="K680" t="s">
        <v>4593</v>
      </c>
      <c r="L680" t="s">
        <v>4622</v>
      </c>
      <c r="M680" t="s">
        <v>12173</v>
      </c>
      <c r="N680">
        <v>60000</v>
      </c>
      <c r="O680" t="s">
        <v>1118</v>
      </c>
      <c r="P680" t="s">
        <v>1119</v>
      </c>
      <c r="Q680" t="s">
        <v>12174</v>
      </c>
      <c r="R680">
        <v>7562852985</v>
      </c>
      <c r="S680" s="14">
        <v>46209</v>
      </c>
      <c r="T680" t="s">
        <v>2944</v>
      </c>
      <c r="U680" s="31">
        <v>46209.53087962963</v>
      </c>
      <c r="AK680" s="14">
        <v>46210</v>
      </c>
      <c r="AL680" t="s">
        <v>2943</v>
      </c>
      <c r="AM680" s="31">
        <v>46210.400694444441</v>
      </c>
      <c r="AQ680" s="31">
        <v>46210.400694444441</v>
      </c>
      <c r="AR680" s="14">
        <v>46210</v>
      </c>
      <c r="AS680" t="s">
        <v>2943</v>
      </c>
      <c r="AT680" t="s">
        <v>389</v>
      </c>
      <c r="AU680" t="s">
        <v>678</v>
      </c>
      <c r="AV680" s="14">
        <v>46210</v>
      </c>
      <c r="AW680" t="s">
        <v>2944</v>
      </c>
      <c r="AX680" s="31">
        <v>46210.425555555557</v>
      </c>
      <c r="AY680" s="14">
        <v>46210</v>
      </c>
      <c r="AZ680" t="s">
        <v>933</v>
      </c>
      <c r="BA680" s="31">
        <v>46210.434525462966</v>
      </c>
      <c r="BB680" s="14">
        <v>46210</v>
      </c>
      <c r="BC680" t="s">
        <v>4657</v>
      </c>
      <c r="BD680" s="31">
        <v>46210.445949074077</v>
      </c>
      <c r="BE680" s="14">
        <v>46210</v>
      </c>
      <c r="BF680" t="s">
        <v>943</v>
      </c>
      <c r="BG680" s="31">
        <v>46210.469988425924</v>
      </c>
      <c r="BH680" s="14">
        <v>46210</v>
      </c>
      <c r="BI680" t="s">
        <v>943</v>
      </c>
      <c r="BJ680" s="31">
        <v>46210.472187500003</v>
      </c>
      <c r="BW680" s="14">
        <v>46210</v>
      </c>
      <c r="BX680" t="s">
        <v>943</v>
      </c>
      <c r="BY680" s="31">
        <v>46210.48541666667</v>
      </c>
      <c r="BZ680" s="14">
        <v>46210</v>
      </c>
      <c r="CA680" t="s">
        <v>944</v>
      </c>
      <c r="CB680" s="31">
        <v>46210.550034722219</v>
      </c>
      <c r="CF680" s="14">
        <v>46210</v>
      </c>
      <c r="CG680" t="s">
        <v>5953</v>
      </c>
      <c r="CH680" s="31">
        <v>46210.682997685188</v>
      </c>
      <c r="CM680" s="4">
        <f t="shared" si="40"/>
        <v>46209.53087962963</v>
      </c>
      <c r="CN680">
        <f t="shared" si="41"/>
        <v>1</v>
      </c>
      <c r="CO680" t="str">
        <f>VLOOKUP(A680,Sheet1!$A$2:$B$221,2,0)</f>
        <v>East Zone</v>
      </c>
    </row>
    <row r="681" spans="1:93" x14ac:dyDescent="0.35">
      <c r="A681" t="s">
        <v>5947</v>
      </c>
      <c r="B681">
        <v>513</v>
      </c>
      <c r="C681" t="s">
        <v>9332</v>
      </c>
      <c r="D681" t="s">
        <v>678</v>
      </c>
      <c r="E681" t="s">
        <v>388</v>
      </c>
      <c r="F681" t="s">
        <v>389</v>
      </c>
      <c r="G681" t="s">
        <v>352</v>
      </c>
      <c r="H681" t="s">
        <v>4591</v>
      </c>
      <c r="I681">
        <v>656852</v>
      </c>
      <c r="J681" t="s">
        <v>1070</v>
      </c>
      <c r="K681" t="s">
        <v>4593</v>
      </c>
      <c r="L681" t="s">
        <v>4622</v>
      </c>
      <c r="M681" t="s">
        <v>5974</v>
      </c>
      <c r="N681">
        <v>77000</v>
      </c>
      <c r="O681" t="s">
        <v>939</v>
      </c>
      <c r="P681" t="s">
        <v>940</v>
      </c>
      <c r="Q681" t="s">
        <v>4592</v>
      </c>
      <c r="R681">
        <v>6778036335</v>
      </c>
      <c r="S681" s="14">
        <v>46204</v>
      </c>
      <c r="T681" t="s">
        <v>5953</v>
      </c>
      <c r="U681" s="31">
        <v>46204.377071759256</v>
      </c>
      <c r="AK681" s="14">
        <v>46204</v>
      </c>
      <c r="AL681" t="s">
        <v>5953</v>
      </c>
      <c r="AM681" s="31">
        <v>46204.460405092592</v>
      </c>
      <c r="AQ681" s="31">
        <v>46204.460405092592</v>
      </c>
      <c r="AR681" s="14">
        <v>46204</v>
      </c>
      <c r="AS681" t="s">
        <v>5953</v>
      </c>
      <c r="AT681" t="s">
        <v>5959</v>
      </c>
      <c r="AU681" t="s">
        <v>677</v>
      </c>
      <c r="AV681" s="14">
        <v>46204</v>
      </c>
      <c r="AW681" t="s">
        <v>5953</v>
      </c>
      <c r="AX681" s="31">
        <v>46204.460763888892</v>
      </c>
      <c r="AY681" s="14">
        <v>46204</v>
      </c>
      <c r="AZ681" t="s">
        <v>933</v>
      </c>
      <c r="BA681" s="31">
        <v>46204.468252314815</v>
      </c>
      <c r="BB681" s="14">
        <v>46204</v>
      </c>
      <c r="BC681" t="s">
        <v>5362</v>
      </c>
      <c r="BD681" s="31">
        <v>46204.490671296298</v>
      </c>
      <c r="BE681" s="14">
        <v>46204</v>
      </c>
      <c r="BF681" t="s">
        <v>973</v>
      </c>
      <c r="BG681" s="31">
        <v>46204.611562500002</v>
      </c>
      <c r="BH681" s="14">
        <v>46204</v>
      </c>
      <c r="BI681" t="s">
        <v>973</v>
      </c>
      <c r="BJ681" s="31">
        <v>46204.615856481483</v>
      </c>
      <c r="BW681" s="14">
        <v>46204</v>
      </c>
      <c r="BX681" t="s">
        <v>973</v>
      </c>
      <c r="BY681" s="31">
        <v>46204.621377314812</v>
      </c>
      <c r="BZ681" s="14">
        <v>46204</v>
      </c>
      <c r="CA681" t="s">
        <v>944</v>
      </c>
      <c r="CB681" s="31">
        <v>46204.643784722219</v>
      </c>
      <c r="CF681" s="14">
        <v>46204</v>
      </c>
      <c r="CG681" t="s">
        <v>2944</v>
      </c>
      <c r="CH681" s="31">
        <v>46204.704386574071</v>
      </c>
      <c r="CM681" s="4">
        <f t="shared" si="40"/>
        <v>46204.377071759256</v>
      </c>
      <c r="CN681">
        <f t="shared" si="41"/>
        <v>0</v>
      </c>
      <c r="CO681" t="str">
        <f>VLOOKUP(A681,Sheet1!$A$2:$B$221,2,0)</f>
        <v>East Zone</v>
      </c>
    </row>
    <row r="682" spans="1:93" x14ac:dyDescent="0.35">
      <c r="A682" t="s">
        <v>5947</v>
      </c>
      <c r="B682">
        <v>513</v>
      </c>
      <c r="C682" t="s">
        <v>9332</v>
      </c>
      <c r="D682" t="s">
        <v>678</v>
      </c>
      <c r="E682" t="s">
        <v>388</v>
      </c>
      <c r="F682" t="s">
        <v>389</v>
      </c>
      <c r="G682" t="s">
        <v>352</v>
      </c>
      <c r="H682" t="s">
        <v>10253</v>
      </c>
      <c r="I682">
        <v>741287</v>
      </c>
      <c r="J682" t="s">
        <v>1070</v>
      </c>
      <c r="K682" t="s">
        <v>4593</v>
      </c>
      <c r="L682" t="s">
        <v>4622</v>
      </c>
      <c r="M682" t="s">
        <v>10254</v>
      </c>
      <c r="N682">
        <v>77000</v>
      </c>
      <c r="O682" t="s">
        <v>9403</v>
      </c>
      <c r="P682" t="s">
        <v>9404</v>
      </c>
      <c r="Q682" t="s">
        <v>5385</v>
      </c>
      <c r="R682">
        <v>2880762534</v>
      </c>
      <c r="S682" s="14">
        <v>46209</v>
      </c>
      <c r="T682" t="s">
        <v>10255</v>
      </c>
      <c r="U682" s="31">
        <v>46209.467106481483</v>
      </c>
      <c r="AK682" s="14">
        <v>46209</v>
      </c>
      <c r="AL682" t="s">
        <v>2943</v>
      </c>
      <c r="AM682" s="31">
        <v>46209.620138888888</v>
      </c>
      <c r="AQ682" s="31">
        <v>46209.620138888888</v>
      </c>
      <c r="AR682" s="14">
        <v>46209</v>
      </c>
      <c r="AS682" t="s">
        <v>2943</v>
      </c>
      <c r="AT682" t="s">
        <v>389</v>
      </c>
      <c r="AU682" t="s">
        <v>678</v>
      </c>
      <c r="AV682" s="14">
        <v>46209</v>
      </c>
      <c r="AW682" t="s">
        <v>5953</v>
      </c>
      <c r="AX682" s="31">
        <v>46209.621932870374</v>
      </c>
      <c r="AY682" s="14">
        <v>46209</v>
      </c>
      <c r="AZ682" t="s">
        <v>933</v>
      </c>
      <c r="BA682" s="31">
        <v>46209.626701388886</v>
      </c>
      <c r="BB682" s="14">
        <v>46209</v>
      </c>
      <c r="BC682" t="s">
        <v>4716</v>
      </c>
      <c r="BD682" s="31">
        <v>46209.644629629627</v>
      </c>
      <c r="BE682" s="14">
        <v>46209</v>
      </c>
      <c r="BF682" t="s">
        <v>943</v>
      </c>
      <c r="BG682" s="31">
        <v>46209.673854166664</v>
      </c>
      <c r="BH682" s="14">
        <v>46209</v>
      </c>
      <c r="BI682" t="s">
        <v>943</v>
      </c>
      <c r="BJ682" s="31">
        <v>46209.680081018516</v>
      </c>
      <c r="BW682" s="14">
        <v>46209</v>
      </c>
      <c r="BX682" t="s">
        <v>943</v>
      </c>
      <c r="BY682" s="31">
        <v>46209.688784722224</v>
      </c>
      <c r="BZ682" s="14">
        <v>46209</v>
      </c>
      <c r="CA682" t="s">
        <v>944</v>
      </c>
      <c r="CB682" s="31">
        <v>46209.705104166664</v>
      </c>
      <c r="CF682" s="14">
        <v>46209</v>
      </c>
      <c r="CG682" t="s">
        <v>2944</v>
      </c>
      <c r="CH682" s="31">
        <v>46209.748518518521</v>
      </c>
      <c r="CM682" s="4">
        <f t="shared" si="40"/>
        <v>46209.467106481483</v>
      </c>
      <c r="CN682">
        <f t="shared" si="41"/>
        <v>0</v>
      </c>
      <c r="CO682" t="str">
        <f>VLOOKUP(A682,Sheet1!$A$2:$B$221,2,0)</f>
        <v>East Zone</v>
      </c>
    </row>
    <row r="683" spans="1:93" x14ac:dyDescent="0.35">
      <c r="A683" t="s">
        <v>5947</v>
      </c>
      <c r="B683">
        <v>513</v>
      </c>
      <c r="C683" t="s">
        <v>9332</v>
      </c>
      <c r="D683" t="s">
        <v>678</v>
      </c>
      <c r="E683" t="s">
        <v>388</v>
      </c>
      <c r="F683" t="s">
        <v>389</v>
      </c>
      <c r="G683" t="s">
        <v>352</v>
      </c>
      <c r="H683" t="s">
        <v>5975</v>
      </c>
      <c r="I683">
        <v>746153</v>
      </c>
      <c r="J683" t="s">
        <v>1020</v>
      </c>
      <c r="K683" t="s">
        <v>2585</v>
      </c>
      <c r="L683" t="s">
        <v>4622</v>
      </c>
      <c r="M683" t="s">
        <v>5976</v>
      </c>
      <c r="N683">
        <v>80000</v>
      </c>
      <c r="O683" t="s">
        <v>1067</v>
      </c>
      <c r="P683" t="s">
        <v>1068</v>
      </c>
      <c r="Q683" t="s">
        <v>5977</v>
      </c>
      <c r="R683">
        <v>6076114109</v>
      </c>
      <c r="S683" s="14">
        <v>46205</v>
      </c>
      <c r="T683" t="s">
        <v>2944</v>
      </c>
      <c r="U683" s="31">
        <v>46205.374074074076</v>
      </c>
      <c r="AK683" s="14">
        <v>46205</v>
      </c>
      <c r="AL683" t="s">
        <v>2943</v>
      </c>
      <c r="AM683" s="31">
        <v>46205.442546296297</v>
      </c>
      <c r="AQ683" s="31">
        <v>46205.442546296297</v>
      </c>
      <c r="AR683" s="14">
        <v>46205</v>
      </c>
      <c r="AS683" t="s">
        <v>2943</v>
      </c>
      <c r="AT683" t="s">
        <v>389</v>
      </c>
      <c r="AU683" t="s">
        <v>678</v>
      </c>
      <c r="AV683" s="14">
        <v>46205</v>
      </c>
      <c r="AW683" t="s">
        <v>5953</v>
      </c>
      <c r="AX683" s="31">
        <v>46205.449201388888</v>
      </c>
      <c r="AY683" s="14">
        <v>46205</v>
      </c>
      <c r="AZ683" t="s">
        <v>933</v>
      </c>
      <c r="BA683" s="31">
        <v>46205.462048611109</v>
      </c>
      <c r="BB683" s="14">
        <v>46205</v>
      </c>
      <c r="BC683" t="s">
        <v>4965</v>
      </c>
      <c r="BD683" s="31">
        <v>46205.472233796296</v>
      </c>
      <c r="BE683" s="14">
        <v>46205</v>
      </c>
      <c r="BF683" t="s">
        <v>972</v>
      </c>
      <c r="BG683" s="31">
        <v>46205.517812500002</v>
      </c>
      <c r="BH683" s="14">
        <v>46205</v>
      </c>
      <c r="BI683" t="s">
        <v>972</v>
      </c>
      <c r="BJ683" s="31">
        <v>46205.519386574073</v>
      </c>
      <c r="BW683" s="14">
        <v>46205</v>
      </c>
      <c r="BX683" t="s">
        <v>972</v>
      </c>
      <c r="BY683" s="31">
        <v>46205.5234375</v>
      </c>
      <c r="BZ683" s="14">
        <v>46205</v>
      </c>
      <c r="CA683" t="s">
        <v>944</v>
      </c>
      <c r="CB683" s="31">
        <v>46205.530555555553</v>
      </c>
      <c r="CF683" s="14">
        <v>46205</v>
      </c>
      <c r="CG683" t="s">
        <v>2944</v>
      </c>
      <c r="CH683" s="31">
        <v>46205.677395833336</v>
      </c>
      <c r="CM683" s="4">
        <f t="shared" si="40"/>
        <v>46205.374074074076</v>
      </c>
      <c r="CN683">
        <f t="shared" si="41"/>
        <v>0</v>
      </c>
      <c r="CO683" t="str">
        <f>VLOOKUP(A683,Sheet1!$A$2:$B$221,2,0)</f>
        <v>East Zone</v>
      </c>
    </row>
    <row r="684" spans="1:93" x14ac:dyDescent="0.35">
      <c r="A684" t="s">
        <v>5947</v>
      </c>
      <c r="B684">
        <v>513</v>
      </c>
      <c r="C684" t="s">
        <v>9332</v>
      </c>
      <c r="D684" t="s">
        <v>678</v>
      </c>
      <c r="E684" t="s">
        <v>388</v>
      </c>
      <c r="F684" t="s">
        <v>389</v>
      </c>
      <c r="G684" t="s">
        <v>352</v>
      </c>
      <c r="H684" t="s">
        <v>10256</v>
      </c>
      <c r="I684">
        <v>756192</v>
      </c>
      <c r="J684" t="s">
        <v>10248</v>
      </c>
      <c r="K684" t="s">
        <v>10249</v>
      </c>
      <c r="L684" t="s">
        <v>4622</v>
      </c>
      <c r="M684" t="s">
        <v>10257</v>
      </c>
      <c r="N684">
        <v>55000</v>
      </c>
      <c r="O684" t="s">
        <v>10166</v>
      </c>
      <c r="P684" t="s">
        <v>10167</v>
      </c>
      <c r="Q684" t="s">
        <v>10258</v>
      </c>
      <c r="R684">
        <v>5932486418</v>
      </c>
      <c r="S684" s="14">
        <v>46209</v>
      </c>
      <c r="T684" t="s">
        <v>10252</v>
      </c>
      <c r="U684" s="31">
        <v>46209.40861111111</v>
      </c>
      <c r="AK684" s="14">
        <v>46209</v>
      </c>
      <c r="AL684" t="s">
        <v>2943</v>
      </c>
      <c r="AM684" s="31">
        <v>46209.48541666667</v>
      </c>
      <c r="AQ684" s="31">
        <v>46209.48541666667</v>
      </c>
      <c r="AR684" s="14">
        <v>46209</v>
      </c>
      <c r="AS684" t="s">
        <v>2943</v>
      </c>
      <c r="AT684" t="s">
        <v>389</v>
      </c>
      <c r="AU684" t="s">
        <v>678</v>
      </c>
      <c r="AV684" s="14">
        <v>46209</v>
      </c>
      <c r="AW684" t="s">
        <v>5953</v>
      </c>
      <c r="AX684" s="31">
        <v>46209.491122685184</v>
      </c>
      <c r="AY684" s="14">
        <v>46209</v>
      </c>
      <c r="AZ684" t="s">
        <v>933</v>
      </c>
      <c r="BA684" s="31">
        <v>46209.495925925927</v>
      </c>
      <c r="BB684" s="14">
        <v>46209</v>
      </c>
      <c r="BC684" t="s">
        <v>4701</v>
      </c>
      <c r="BD684" s="31">
        <v>46209.602731481478</v>
      </c>
      <c r="BE684" s="14">
        <v>46209</v>
      </c>
      <c r="BF684" t="s">
        <v>943</v>
      </c>
      <c r="BG684" s="31">
        <v>46209.627754629626</v>
      </c>
      <c r="BH684" s="14">
        <v>46209</v>
      </c>
      <c r="BI684" t="s">
        <v>943</v>
      </c>
      <c r="BJ684" s="31">
        <v>46209.638032407405</v>
      </c>
      <c r="BW684" s="14">
        <v>46209</v>
      </c>
      <c r="BX684" t="s">
        <v>943</v>
      </c>
      <c r="BY684" s="31">
        <v>46209.641793981478</v>
      </c>
      <c r="BZ684" s="14">
        <v>46209</v>
      </c>
      <c r="CA684" t="s">
        <v>944</v>
      </c>
      <c r="CB684" s="31">
        <v>46209.647418981483</v>
      </c>
      <c r="CF684" s="14">
        <v>46209</v>
      </c>
      <c r="CG684" t="s">
        <v>5953</v>
      </c>
      <c r="CH684" s="31">
        <v>46209.70784722222</v>
      </c>
      <c r="CM684" s="4">
        <f t="shared" si="40"/>
        <v>46209.40861111111</v>
      </c>
      <c r="CN684">
        <f t="shared" si="41"/>
        <v>0</v>
      </c>
      <c r="CO684" t="str">
        <f>VLOOKUP(A684,Sheet1!$A$2:$B$221,2,0)</f>
        <v>East Zone</v>
      </c>
    </row>
    <row r="685" spans="1:93" x14ac:dyDescent="0.35">
      <c r="A685" t="s">
        <v>5947</v>
      </c>
      <c r="B685">
        <v>513</v>
      </c>
      <c r="C685" t="s">
        <v>9332</v>
      </c>
      <c r="D685" t="s">
        <v>678</v>
      </c>
      <c r="E685" t="s">
        <v>388</v>
      </c>
      <c r="F685" t="s">
        <v>389</v>
      </c>
      <c r="G685" t="s">
        <v>352</v>
      </c>
      <c r="H685" t="s">
        <v>5978</v>
      </c>
      <c r="I685">
        <v>761274</v>
      </c>
      <c r="J685" t="s">
        <v>1020</v>
      </c>
      <c r="K685" t="s">
        <v>2585</v>
      </c>
      <c r="L685" t="s">
        <v>4622</v>
      </c>
      <c r="M685" t="s">
        <v>5979</v>
      </c>
      <c r="N685">
        <v>45000</v>
      </c>
      <c r="O685" t="s">
        <v>4630</v>
      </c>
      <c r="P685" t="s">
        <v>4631</v>
      </c>
      <c r="Q685" t="s">
        <v>5980</v>
      </c>
      <c r="R685">
        <v>7406985444</v>
      </c>
      <c r="S685" s="14">
        <v>46204</v>
      </c>
      <c r="T685" t="s">
        <v>5967</v>
      </c>
      <c r="U685" s="31">
        <v>46204.516134259262</v>
      </c>
      <c r="AK685" s="14">
        <v>46204</v>
      </c>
      <c r="AL685" t="s">
        <v>2943</v>
      </c>
      <c r="AM685" s="31">
        <v>46204.771643518521</v>
      </c>
      <c r="AQ685" s="31">
        <v>46204.771643518521</v>
      </c>
      <c r="AR685" s="14">
        <v>46204</v>
      </c>
      <c r="AS685" t="s">
        <v>2943</v>
      </c>
      <c r="AT685" t="s">
        <v>389</v>
      </c>
      <c r="AU685" t="s">
        <v>678</v>
      </c>
      <c r="AV685" s="14">
        <v>46204</v>
      </c>
      <c r="AW685" t="s">
        <v>5967</v>
      </c>
      <c r="AX685" s="31">
        <v>46204.773784722223</v>
      </c>
      <c r="AY685" s="14">
        <v>46205</v>
      </c>
      <c r="AZ685" t="s">
        <v>933</v>
      </c>
      <c r="BA685" s="31">
        <v>46205.395671296297</v>
      </c>
      <c r="BB685" s="14">
        <v>46205</v>
      </c>
      <c r="BC685" t="s">
        <v>4676</v>
      </c>
      <c r="BD685" s="31">
        <v>46205.423530092594</v>
      </c>
      <c r="BE685" s="14">
        <v>46205</v>
      </c>
      <c r="BF685" t="s">
        <v>943</v>
      </c>
      <c r="BG685" s="31">
        <v>46205.466168981482</v>
      </c>
      <c r="BH685" s="14">
        <v>46205</v>
      </c>
      <c r="BI685" t="s">
        <v>943</v>
      </c>
      <c r="BJ685" s="31">
        <v>46205.46733796296</v>
      </c>
      <c r="BW685" s="14">
        <v>46205</v>
      </c>
      <c r="BX685" t="s">
        <v>943</v>
      </c>
      <c r="BY685" s="31">
        <v>46205.472557870373</v>
      </c>
      <c r="BZ685" s="14">
        <v>46205</v>
      </c>
      <c r="CA685" t="s">
        <v>944</v>
      </c>
      <c r="CB685" s="31">
        <v>46205.48028935185</v>
      </c>
      <c r="CF685" s="14">
        <v>46205</v>
      </c>
      <c r="CG685" t="s">
        <v>2944</v>
      </c>
      <c r="CH685" s="31">
        <v>46205.633738425924</v>
      </c>
      <c r="CM685" s="4">
        <f t="shared" si="40"/>
        <v>46204.516134259262</v>
      </c>
      <c r="CN685">
        <f t="shared" si="41"/>
        <v>0</v>
      </c>
      <c r="CO685" t="str">
        <f>VLOOKUP(A685,Sheet1!$A$2:$B$221,2,0)</f>
        <v>East Zone</v>
      </c>
    </row>
    <row r="686" spans="1:93" x14ac:dyDescent="0.35">
      <c r="A686" t="s">
        <v>5947</v>
      </c>
      <c r="B686">
        <v>513</v>
      </c>
      <c r="C686" t="s">
        <v>9332</v>
      </c>
      <c r="D686" t="s">
        <v>678</v>
      </c>
      <c r="E686" t="s">
        <v>388</v>
      </c>
      <c r="F686" t="s">
        <v>389</v>
      </c>
      <c r="G686" t="s">
        <v>352</v>
      </c>
      <c r="H686" t="s">
        <v>12175</v>
      </c>
      <c r="I686">
        <v>765514</v>
      </c>
      <c r="J686" t="s">
        <v>10248</v>
      </c>
      <c r="K686" t="s">
        <v>10249</v>
      </c>
      <c r="L686" t="s">
        <v>4622</v>
      </c>
      <c r="M686" t="s">
        <v>12176</v>
      </c>
      <c r="N686">
        <v>45000</v>
      </c>
      <c r="O686" t="s">
        <v>4630</v>
      </c>
      <c r="P686" t="s">
        <v>4631</v>
      </c>
      <c r="Q686" t="s">
        <v>12177</v>
      </c>
      <c r="R686">
        <v>2049987553</v>
      </c>
      <c r="S686" s="14">
        <v>46210</v>
      </c>
      <c r="T686" t="s">
        <v>10252</v>
      </c>
      <c r="U686" s="31">
        <v>46210.416851851849</v>
      </c>
      <c r="AK686" s="14">
        <v>46210</v>
      </c>
      <c r="AL686" t="s">
        <v>2943</v>
      </c>
      <c r="AM686" s="31">
        <v>46210.450115740743</v>
      </c>
      <c r="AQ686" s="31">
        <v>46210.450115740743</v>
      </c>
      <c r="AR686" s="14">
        <v>46210</v>
      </c>
      <c r="AS686" t="s">
        <v>2943</v>
      </c>
      <c r="AT686" t="s">
        <v>389</v>
      </c>
      <c r="AU686" t="s">
        <v>678</v>
      </c>
      <c r="AV686" s="14">
        <v>46210</v>
      </c>
      <c r="AW686" t="s">
        <v>5953</v>
      </c>
      <c r="AX686" s="31">
        <v>46210.46775462963</v>
      </c>
      <c r="AY686" s="14">
        <v>46210</v>
      </c>
      <c r="AZ686" t="s">
        <v>933</v>
      </c>
      <c r="BA686" s="31">
        <v>46210.476655092592</v>
      </c>
      <c r="BB686" s="14">
        <v>46210</v>
      </c>
      <c r="BC686" t="s">
        <v>4808</v>
      </c>
      <c r="BD686" s="31">
        <v>46210.490752314814</v>
      </c>
      <c r="BE686" s="14">
        <v>46210</v>
      </c>
      <c r="BF686" t="s">
        <v>973</v>
      </c>
      <c r="BG686" s="31">
        <v>46210.514004629629</v>
      </c>
      <c r="BH686" s="14">
        <v>46210</v>
      </c>
      <c r="BI686" t="s">
        <v>973</v>
      </c>
      <c r="BJ686" s="31">
        <v>46210.515451388892</v>
      </c>
      <c r="BW686" s="14">
        <v>46210</v>
      </c>
      <c r="BX686" t="s">
        <v>973</v>
      </c>
      <c r="BY686" s="31">
        <v>46210.520254629628</v>
      </c>
      <c r="BZ686" s="14">
        <v>46210</v>
      </c>
      <c r="CA686" t="s">
        <v>957</v>
      </c>
      <c r="CB686" s="31">
        <v>46210.539930555555</v>
      </c>
      <c r="CF686" s="14">
        <v>46210</v>
      </c>
      <c r="CG686" t="s">
        <v>5953</v>
      </c>
      <c r="CH686" s="31">
        <v>46210.702372685184</v>
      </c>
      <c r="CM686" s="4">
        <f t="shared" si="40"/>
        <v>46210.416851851849</v>
      </c>
      <c r="CN686">
        <f t="shared" si="41"/>
        <v>0</v>
      </c>
      <c r="CO686" t="str">
        <f>VLOOKUP(A686,Sheet1!$A$2:$B$221,2,0)</f>
        <v>East Zone</v>
      </c>
    </row>
    <row r="687" spans="1:93" x14ac:dyDescent="0.35">
      <c r="A687" t="s">
        <v>5981</v>
      </c>
      <c r="B687">
        <v>628</v>
      </c>
      <c r="C687" t="s">
        <v>9332</v>
      </c>
      <c r="D687" t="s">
        <v>678</v>
      </c>
      <c r="E687" t="s">
        <v>91</v>
      </c>
      <c r="F687" t="s">
        <v>601</v>
      </c>
      <c r="G687" t="s">
        <v>552</v>
      </c>
      <c r="H687" t="s">
        <v>5982</v>
      </c>
      <c r="I687">
        <v>319756</v>
      </c>
      <c r="J687" t="s">
        <v>5983</v>
      </c>
      <c r="K687" t="s">
        <v>5984</v>
      </c>
      <c r="L687" t="s">
        <v>4622</v>
      </c>
      <c r="M687" t="s">
        <v>5985</v>
      </c>
      <c r="N687">
        <v>60000</v>
      </c>
      <c r="O687" t="s">
        <v>982</v>
      </c>
      <c r="P687" t="s">
        <v>983</v>
      </c>
      <c r="Q687" t="s">
        <v>5986</v>
      </c>
      <c r="R687">
        <v>1585018858</v>
      </c>
      <c r="S687" s="14">
        <v>46204</v>
      </c>
      <c r="T687" t="s">
        <v>5987</v>
      </c>
      <c r="U687" s="31">
        <v>46204.562418981484</v>
      </c>
      <c r="AK687" s="14">
        <v>46204</v>
      </c>
      <c r="AL687" t="s">
        <v>3005</v>
      </c>
      <c r="AM687" s="31">
        <v>46204.628599537034</v>
      </c>
      <c r="AQ687" s="31">
        <v>46204.628599537034</v>
      </c>
      <c r="AR687" s="14">
        <v>46204</v>
      </c>
      <c r="AS687" t="s">
        <v>3005</v>
      </c>
      <c r="AT687" t="s">
        <v>601</v>
      </c>
      <c r="AU687" t="s">
        <v>678</v>
      </c>
      <c r="AV687" s="14">
        <v>46204</v>
      </c>
      <c r="AW687" t="s">
        <v>5988</v>
      </c>
      <c r="AX687" s="31">
        <v>46204.63857638889</v>
      </c>
      <c r="AY687" s="14">
        <v>46204</v>
      </c>
      <c r="AZ687" t="s">
        <v>933</v>
      </c>
      <c r="BA687" s="31">
        <v>46204.646134259259</v>
      </c>
      <c r="BB687" s="14">
        <v>46204</v>
      </c>
      <c r="BC687" t="s">
        <v>4628</v>
      </c>
      <c r="BD687" s="31">
        <v>46204.659212962964</v>
      </c>
      <c r="BE687" s="14">
        <v>46204</v>
      </c>
      <c r="BF687" t="s">
        <v>996</v>
      </c>
      <c r="BG687" s="31">
        <v>46204.686157407406</v>
      </c>
      <c r="BH687" s="14">
        <v>46204</v>
      </c>
      <c r="BI687" t="s">
        <v>996</v>
      </c>
      <c r="BJ687" s="31">
        <v>46204.686643518522</v>
      </c>
      <c r="BW687" s="14">
        <v>46204</v>
      </c>
      <c r="BX687" t="s">
        <v>996</v>
      </c>
      <c r="BY687" s="31">
        <v>46204.692719907405</v>
      </c>
      <c r="BZ687" s="14">
        <v>46204</v>
      </c>
      <c r="CA687" t="s">
        <v>995</v>
      </c>
      <c r="CB687" s="31">
        <v>46204.704525462963</v>
      </c>
      <c r="CF687" s="14">
        <v>46204</v>
      </c>
      <c r="CG687" t="s">
        <v>3006</v>
      </c>
      <c r="CH687" s="31">
        <v>46204.785196759258</v>
      </c>
      <c r="CM687" s="4">
        <f t="shared" si="40"/>
        <v>46204.562418981484</v>
      </c>
      <c r="CN687">
        <f t="shared" si="41"/>
        <v>0</v>
      </c>
      <c r="CO687" t="str">
        <f>VLOOKUP(A687,Sheet1!$A$2:$B$221,2,0)</f>
        <v>East Zone</v>
      </c>
    </row>
    <row r="688" spans="1:93" x14ac:dyDescent="0.35">
      <c r="A688" t="s">
        <v>5981</v>
      </c>
      <c r="B688">
        <v>628</v>
      </c>
      <c r="C688" t="s">
        <v>9332</v>
      </c>
      <c r="D688" t="s">
        <v>678</v>
      </c>
      <c r="E688" t="s">
        <v>91</v>
      </c>
      <c r="F688" t="s">
        <v>601</v>
      </c>
      <c r="G688" t="s">
        <v>552</v>
      </c>
      <c r="H688" t="s">
        <v>5989</v>
      </c>
      <c r="I688">
        <v>328107</v>
      </c>
      <c r="J688" t="s">
        <v>5983</v>
      </c>
      <c r="K688" t="s">
        <v>5984</v>
      </c>
      <c r="L688" t="s">
        <v>4622</v>
      </c>
      <c r="M688" t="s">
        <v>5990</v>
      </c>
      <c r="N688">
        <v>70000</v>
      </c>
      <c r="O688" t="s">
        <v>958</v>
      </c>
      <c r="P688" t="s">
        <v>959</v>
      </c>
      <c r="Q688" t="s">
        <v>5605</v>
      </c>
      <c r="R688">
        <v>1316121059</v>
      </c>
      <c r="S688" s="14">
        <v>46204</v>
      </c>
      <c r="T688" t="s">
        <v>3006</v>
      </c>
      <c r="U688" s="31">
        <v>46204.480706018519</v>
      </c>
      <c r="AK688" s="14">
        <v>46204</v>
      </c>
      <c r="AL688" t="s">
        <v>3005</v>
      </c>
      <c r="AM688" s="31">
        <v>46204.524733796294</v>
      </c>
      <c r="AQ688" s="31">
        <v>46204.524733796294</v>
      </c>
      <c r="AR688" s="14">
        <v>46204</v>
      </c>
      <c r="AS688" t="s">
        <v>3005</v>
      </c>
      <c r="AT688" t="s">
        <v>601</v>
      </c>
      <c r="AU688" t="s">
        <v>678</v>
      </c>
      <c r="AV688" s="14">
        <v>46204</v>
      </c>
      <c r="AW688" t="s">
        <v>3006</v>
      </c>
      <c r="AX688" s="31">
        <v>46204.531747685185</v>
      </c>
      <c r="AY688" s="14">
        <v>46204</v>
      </c>
      <c r="AZ688" t="s">
        <v>933</v>
      </c>
      <c r="BA688" s="31">
        <v>46204.539224537039</v>
      </c>
      <c r="BB688" s="14">
        <v>46204</v>
      </c>
      <c r="BC688" t="s">
        <v>5233</v>
      </c>
      <c r="BD688" s="31">
        <v>46204.552291666667</v>
      </c>
      <c r="BE688" s="14">
        <v>46204</v>
      </c>
      <c r="BF688" t="s">
        <v>997</v>
      </c>
      <c r="BG688" s="31">
        <v>46204.588217592594</v>
      </c>
      <c r="BH688" s="14">
        <v>46204</v>
      </c>
      <c r="BI688" t="s">
        <v>997</v>
      </c>
      <c r="BJ688" s="31">
        <v>46204.606712962966</v>
      </c>
      <c r="BK688" s="14">
        <v>46204</v>
      </c>
      <c r="BL688" t="s">
        <v>997</v>
      </c>
      <c r="BM688" s="31">
        <v>46204.588391203702</v>
      </c>
      <c r="BW688" s="14">
        <v>46204</v>
      </c>
      <c r="BX688" t="s">
        <v>997</v>
      </c>
      <c r="BY688" s="31">
        <v>46204.609953703701</v>
      </c>
      <c r="BZ688" s="14">
        <v>46204</v>
      </c>
      <c r="CA688" t="s">
        <v>944</v>
      </c>
      <c r="CB688" s="31">
        <v>46204.615648148145</v>
      </c>
      <c r="CF688" s="14">
        <v>46204</v>
      </c>
      <c r="CG688" t="s">
        <v>5988</v>
      </c>
      <c r="CH688" s="31">
        <v>46204.675740740742</v>
      </c>
      <c r="CM688" s="4">
        <f t="shared" si="40"/>
        <v>46204.480706018519</v>
      </c>
      <c r="CN688">
        <f t="shared" si="41"/>
        <v>0</v>
      </c>
      <c r="CO688" t="str">
        <f>VLOOKUP(A688,Sheet1!$A$2:$B$221,2,0)</f>
        <v>East Zone</v>
      </c>
    </row>
    <row r="689" spans="1:93" x14ac:dyDescent="0.35">
      <c r="A689" t="s">
        <v>5981</v>
      </c>
      <c r="B689">
        <v>628</v>
      </c>
      <c r="C689" t="s">
        <v>9332</v>
      </c>
      <c r="D689" t="s">
        <v>678</v>
      </c>
      <c r="E689" t="s">
        <v>91</v>
      </c>
      <c r="F689" t="s">
        <v>601</v>
      </c>
      <c r="G689" t="s">
        <v>552</v>
      </c>
      <c r="H689" t="s">
        <v>10259</v>
      </c>
      <c r="I689">
        <v>342623</v>
      </c>
      <c r="J689" t="s">
        <v>253</v>
      </c>
      <c r="K689" t="s">
        <v>5995</v>
      </c>
      <c r="L689" t="s">
        <v>4622</v>
      </c>
      <c r="M689" t="s">
        <v>10260</v>
      </c>
      <c r="N689">
        <v>45000</v>
      </c>
      <c r="O689" t="s">
        <v>9889</v>
      </c>
      <c r="P689" t="s">
        <v>9890</v>
      </c>
      <c r="Q689" t="s">
        <v>10261</v>
      </c>
      <c r="R689">
        <v>5863433802</v>
      </c>
      <c r="S689" s="14">
        <v>46209</v>
      </c>
      <c r="T689" t="s">
        <v>5997</v>
      </c>
      <c r="U689" s="31">
        <v>46209.492939814816</v>
      </c>
      <c r="AK689" s="14">
        <v>46209</v>
      </c>
      <c r="AL689" t="s">
        <v>3005</v>
      </c>
      <c r="AM689" s="31">
        <v>46209.597118055557</v>
      </c>
      <c r="AQ689" s="31">
        <v>46209.597118055557</v>
      </c>
      <c r="AR689" s="14">
        <v>46209</v>
      </c>
      <c r="AS689" t="s">
        <v>3005</v>
      </c>
      <c r="AT689" t="s">
        <v>601</v>
      </c>
      <c r="AU689" t="s">
        <v>678</v>
      </c>
      <c r="AV689" s="14">
        <v>46209</v>
      </c>
      <c r="AW689" t="s">
        <v>5988</v>
      </c>
      <c r="AX689" s="31">
        <v>46209.608020833337</v>
      </c>
      <c r="AY689" s="14">
        <v>46209</v>
      </c>
      <c r="AZ689" t="s">
        <v>933</v>
      </c>
      <c r="BA689" s="31">
        <v>46209.610127314816</v>
      </c>
      <c r="BB689" s="14">
        <v>46209</v>
      </c>
      <c r="BC689" t="s">
        <v>4788</v>
      </c>
      <c r="BD689" s="31">
        <v>46209.657638888886</v>
      </c>
      <c r="BE689" s="14">
        <v>46209</v>
      </c>
      <c r="BF689" t="s">
        <v>994</v>
      </c>
      <c r="BG689" s="31">
        <v>46209.686793981484</v>
      </c>
      <c r="BH689" s="14">
        <v>46209</v>
      </c>
      <c r="BI689" t="s">
        <v>994</v>
      </c>
      <c r="BJ689" s="31">
        <v>46209.686874999999</v>
      </c>
      <c r="BW689" s="14">
        <v>46209</v>
      </c>
      <c r="BX689" t="s">
        <v>994</v>
      </c>
      <c r="BY689" s="31">
        <v>46209.711099537039</v>
      </c>
      <c r="BZ689" s="14">
        <v>46209</v>
      </c>
      <c r="CA689" t="s">
        <v>995</v>
      </c>
      <c r="CB689" s="31">
        <v>46209.722442129627</v>
      </c>
      <c r="CF689" s="14">
        <v>46209</v>
      </c>
      <c r="CG689" t="s">
        <v>3006</v>
      </c>
      <c r="CH689" s="31">
        <v>46209.768182870372</v>
      </c>
      <c r="CM689" s="4">
        <f t="shared" si="40"/>
        <v>46209.492939814816</v>
      </c>
      <c r="CN689">
        <f t="shared" si="41"/>
        <v>0</v>
      </c>
      <c r="CO689" t="str">
        <f>VLOOKUP(A689,Sheet1!$A$2:$B$221,2,0)</f>
        <v>East Zone</v>
      </c>
    </row>
    <row r="690" spans="1:93" x14ac:dyDescent="0.35">
      <c r="A690" t="s">
        <v>5981</v>
      </c>
      <c r="B690">
        <v>628</v>
      </c>
      <c r="C690" t="s">
        <v>9332</v>
      </c>
      <c r="D690" t="s">
        <v>678</v>
      </c>
      <c r="E690" t="s">
        <v>91</v>
      </c>
      <c r="F690" t="s">
        <v>601</v>
      </c>
      <c r="G690" t="s">
        <v>552</v>
      </c>
      <c r="H690" t="s">
        <v>5991</v>
      </c>
      <c r="I690">
        <v>362959</v>
      </c>
      <c r="J690" t="s">
        <v>3007</v>
      </c>
      <c r="K690" t="s">
        <v>3008</v>
      </c>
      <c r="L690" t="s">
        <v>4622</v>
      </c>
      <c r="M690" t="s">
        <v>5992</v>
      </c>
      <c r="N690">
        <v>55000</v>
      </c>
      <c r="O690" t="s">
        <v>4041</v>
      </c>
      <c r="P690" t="s">
        <v>4042</v>
      </c>
      <c r="Q690" t="s">
        <v>1142</v>
      </c>
      <c r="R690">
        <v>7050670987</v>
      </c>
      <c r="S690" s="14">
        <v>46204</v>
      </c>
      <c r="T690" t="s">
        <v>5993</v>
      </c>
      <c r="U690" s="31">
        <v>46204.590185185189</v>
      </c>
      <c r="AK690" s="14">
        <v>46204</v>
      </c>
      <c r="AL690" t="s">
        <v>3005</v>
      </c>
      <c r="AM690" s="31">
        <v>46204.668437499997</v>
      </c>
      <c r="AQ690" s="31">
        <v>46204.668437499997</v>
      </c>
      <c r="AR690" s="14">
        <v>46204</v>
      </c>
      <c r="AS690" t="s">
        <v>3005</v>
      </c>
      <c r="AT690" t="s">
        <v>601</v>
      </c>
      <c r="AU690" t="s">
        <v>678</v>
      </c>
      <c r="AV690" s="14">
        <v>46204</v>
      </c>
      <c r="AW690" t="s">
        <v>5988</v>
      </c>
      <c r="AX690" s="31">
        <v>46204.670057870368</v>
      </c>
      <c r="AY690" s="14">
        <v>46204</v>
      </c>
      <c r="AZ690" t="s">
        <v>933</v>
      </c>
      <c r="BA690" s="31">
        <v>46204.683125000003</v>
      </c>
      <c r="BB690" s="14">
        <v>46204</v>
      </c>
      <c r="BC690" t="s">
        <v>5233</v>
      </c>
      <c r="BD690" s="31">
        <v>46204.703090277777</v>
      </c>
      <c r="BE690" s="14">
        <v>46204</v>
      </c>
      <c r="BF690" t="s">
        <v>996</v>
      </c>
      <c r="BG690" s="31">
        <v>46204.732037037036</v>
      </c>
      <c r="BH690" s="14">
        <v>46204</v>
      </c>
      <c r="BI690" t="s">
        <v>996</v>
      </c>
      <c r="BJ690" s="31">
        <v>46204.732685185183</v>
      </c>
      <c r="BW690" s="14">
        <v>46204</v>
      </c>
      <c r="BX690" t="s">
        <v>996</v>
      </c>
      <c r="BY690" s="31">
        <v>46204.746238425927</v>
      </c>
      <c r="BZ690" s="14">
        <v>46204</v>
      </c>
      <c r="CA690" t="s">
        <v>995</v>
      </c>
      <c r="CB690" s="31">
        <v>46204.760115740741</v>
      </c>
      <c r="CF690" s="14">
        <v>46204</v>
      </c>
      <c r="CG690" t="s">
        <v>3006</v>
      </c>
      <c r="CH690" s="31">
        <v>46204.812731481485</v>
      </c>
      <c r="CM690" s="4">
        <f t="shared" si="40"/>
        <v>46204.590185185189</v>
      </c>
      <c r="CN690">
        <f t="shared" si="41"/>
        <v>0</v>
      </c>
      <c r="CO690" t="str">
        <f>VLOOKUP(A690,Sheet1!$A$2:$B$221,2,0)</f>
        <v>East Zone</v>
      </c>
    </row>
    <row r="691" spans="1:93" x14ac:dyDescent="0.35">
      <c r="A691" t="s">
        <v>5981</v>
      </c>
      <c r="B691">
        <v>628</v>
      </c>
      <c r="C691" t="s">
        <v>9332</v>
      </c>
      <c r="D691" t="s">
        <v>678</v>
      </c>
      <c r="E691" t="s">
        <v>91</v>
      </c>
      <c r="F691" t="s">
        <v>601</v>
      </c>
      <c r="G691" t="s">
        <v>552</v>
      </c>
      <c r="H691" t="s">
        <v>5994</v>
      </c>
      <c r="I691">
        <v>364872</v>
      </c>
      <c r="J691" t="s">
        <v>253</v>
      </c>
      <c r="K691" t="s">
        <v>5995</v>
      </c>
      <c r="L691" t="s">
        <v>4622</v>
      </c>
      <c r="M691" t="s">
        <v>5996</v>
      </c>
      <c r="N691">
        <v>50000</v>
      </c>
      <c r="O691" t="s">
        <v>947</v>
      </c>
      <c r="P691" t="s">
        <v>948</v>
      </c>
      <c r="Q691" t="s">
        <v>2076</v>
      </c>
      <c r="R691">
        <v>3327138533</v>
      </c>
      <c r="S691" s="14">
        <v>46205</v>
      </c>
      <c r="T691" t="s">
        <v>5997</v>
      </c>
      <c r="U691" s="31">
        <v>46205.561331018522</v>
      </c>
      <c r="AK691" s="14">
        <v>46205</v>
      </c>
      <c r="AL691" t="s">
        <v>3005</v>
      </c>
      <c r="AM691" s="31">
        <v>46205.662118055552</v>
      </c>
      <c r="AQ691" s="31">
        <v>46205.662118055552</v>
      </c>
      <c r="AR691" s="14">
        <v>46205</v>
      </c>
      <c r="AS691" t="s">
        <v>3005</v>
      </c>
      <c r="AT691" t="s">
        <v>601</v>
      </c>
      <c r="AU691" t="s">
        <v>678</v>
      </c>
      <c r="AV691" s="14">
        <v>46205</v>
      </c>
      <c r="AW691" t="s">
        <v>3005</v>
      </c>
      <c r="AX691" s="31">
        <v>46205.663043981483</v>
      </c>
      <c r="AY691" s="14">
        <v>46205</v>
      </c>
      <c r="AZ691" t="s">
        <v>933</v>
      </c>
      <c r="BA691" s="31">
        <v>46205.668391203704</v>
      </c>
      <c r="BB691" s="14">
        <v>46205</v>
      </c>
      <c r="BC691" t="s">
        <v>4676</v>
      </c>
      <c r="BD691" s="31">
        <v>46205.688310185185</v>
      </c>
      <c r="BE691" s="14">
        <v>46205</v>
      </c>
      <c r="BF691" t="s">
        <v>996</v>
      </c>
      <c r="BG691" s="31">
        <v>46205.707245370373</v>
      </c>
      <c r="BH691" s="14">
        <v>46205</v>
      </c>
      <c r="BI691" t="s">
        <v>996</v>
      </c>
      <c r="BJ691" s="31">
        <v>46205.707812499997</v>
      </c>
      <c r="BW691" s="14">
        <v>46205</v>
      </c>
      <c r="BX691" t="s">
        <v>996</v>
      </c>
      <c r="BY691" s="31">
        <v>46205.71671296296</v>
      </c>
      <c r="BZ691" s="14">
        <v>46205</v>
      </c>
      <c r="CA691" t="s">
        <v>995</v>
      </c>
      <c r="CB691" s="31">
        <v>46205.724004629628</v>
      </c>
      <c r="CF691" s="14">
        <v>46205</v>
      </c>
      <c r="CG691" t="s">
        <v>5988</v>
      </c>
      <c r="CH691" s="31">
        <v>46205.757557870369</v>
      </c>
      <c r="CM691" s="4">
        <f t="shared" si="40"/>
        <v>46205.561331018522</v>
      </c>
      <c r="CN691">
        <f t="shared" si="41"/>
        <v>0</v>
      </c>
      <c r="CO691" t="str">
        <f>VLOOKUP(A691,Sheet1!$A$2:$B$221,2,0)</f>
        <v>East Zone</v>
      </c>
    </row>
    <row r="692" spans="1:93" x14ac:dyDescent="0.35">
      <c r="A692" t="s">
        <v>5981</v>
      </c>
      <c r="B692">
        <v>628</v>
      </c>
      <c r="C692" t="s">
        <v>9332</v>
      </c>
      <c r="D692" t="s">
        <v>678</v>
      </c>
      <c r="E692" t="s">
        <v>91</v>
      </c>
      <c r="F692" t="s">
        <v>601</v>
      </c>
      <c r="G692" t="s">
        <v>552</v>
      </c>
      <c r="H692" t="s">
        <v>5998</v>
      </c>
      <c r="I692">
        <v>394370</v>
      </c>
      <c r="J692" t="s">
        <v>3007</v>
      </c>
      <c r="K692" t="s">
        <v>3008</v>
      </c>
      <c r="L692" t="s">
        <v>4622</v>
      </c>
      <c r="M692" t="s">
        <v>5999</v>
      </c>
      <c r="N692">
        <v>90000</v>
      </c>
      <c r="O692" t="s">
        <v>9422</v>
      </c>
      <c r="P692" t="s">
        <v>9423</v>
      </c>
      <c r="Q692" t="s">
        <v>6000</v>
      </c>
      <c r="R692">
        <v>6178052464</v>
      </c>
      <c r="S692" s="14">
        <v>46205</v>
      </c>
      <c r="T692" t="s">
        <v>5993</v>
      </c>
      <c r="U692" s="31">
        <v>46205.462569444448</v>
      </c>
      <c r="AK692" s="14">
        <v>46206</v>
      </c>
      <c r="AL692" t="s">
        <v>3005</v>
      </c>
      <c r="AM692" s="31">
        <v>46206.399907407409</v>
      </c>
      <c r="AQ692" s="31">
        <v>46206.399907407409</v>
      </c>
      <c r="AR692" s="14">
        <v>46206</v>
      </c>
      <c r="AS692" t="s">
        <v>3005</v>
      </c>
      <c r="AT692" t="s">
        <v>601</v>
      </c>
      <c r="AU692" t="s">
        <v>678</v>
      </c>
      <c r="AV692" s="14">
        <v>46209</v>
      </c>
      <c r="AW692" t="s">
        <v>5988</v>
      </c>
      <c r="AX692" s="31">
        <v>46209.327789351853</v>
      </c>
      <c r="AY692" s="14">
        <v>46209</v>
      </c>
      <c r="AZ692" t="s">
        <v>933</v>
      </c>
      <c r="BA692" s="31">
        <v>46209.387199074074</v>
      </c>
      <c r="BB692" s="14">
        <v>46209</v>
      </c>
      <c r="BC692" t="s">
        <v>4663</v>
      </c>
      <c r="BD692" s="31">
        <v>46209.403310185182</v>
      </c>
      <c r="BE692" s="14">
        <v>46209</v>
      </c>
      <c r="BF692" t="s">
        <v>996</v>
      </c>
      <c r="BG692" s="31">
        <v>46209.511203703703</v>
      </c>
      <c r="BH692" s="14">
        <v>46209</v>
      </c>
      <c r="BI692" t="s">
        <v>996</v>
      </c>
      <c r="BJ692" s="31">
        <v>46209.511331018519</v>
      </c>
      <c r="BW692" s="14">
        <v>46209</v>
      </c>
      <c r="BX692" t="s">
        <v>996</v>
      </c>
      <c r="BY692" s="31">
        <v>46209.527824074074</v>
      </c>
      <c r="BZ692" s="14">
        <v>46209</v>
      </c>
      <c r="CA692" t="s">
        <v>995</v>
      </c>
      <c r="CB692" s="31">
        <v>46209.577638888892</v>
      </c>
      <c r="CF692" s="14">
        <v>46209</v>
      </c>
      <c r="CG692" t="s">
        <v>3006</v>
      </c>
      <c r="CH692" s="31">
        <v>46209.636342592596</v>
      </c>
      <c r="CM692" s="4">
        <f t="shared" si="40"/>
        <v>46205.462569444448</v>
      </c>
      <c r="CN692">
        <f t="shared" si="41"/>
        <v>1</v>
      </c>
      <c r="CO692" t="str">
        <f>VLOOKUP(A692,Sheet1!$A$2:$B$221,2,0)</f>
        <v>East Zone</v>
      </c>
    </row>
    <row r="693" spans="1:93" x14ac:dyDescent="0.35">
      <c r="A693" t="s">
        <v>5981</v>
      </c>
      <c r="B693">
        <v>628</v>
      </c>
      <c r="C693" t="s">
        <v>9332</v>
      </c>
      <c r="D693" t="s">
        <v>678</v>
      </c>
      <c r="E693" t="s">
        <v>91</v>
      </c>
      <c r="F693" t="s">
        <v>601</v>
      </c>
      <c r="G693" t="s">
        <v>552</v>
      </c>
      <c r="H693" t="s">
        <v>10262</v>
      </c>
      <c r="I693">
        <v>402052</v>
      </c>
      <c r="J693" t="s">
        <v>10263</v>
      </c>
      <c r="K693" t="s">
        <v>10264</v>
      </c>
      <c r="L693" t="s">
        <v>4622</v>
      </c>
      <c r="M693" t="s">
        <v>10265</v>
      </c>
      <c r="N693">
        <v>40000</v>
      </c>
      <c r="O693" t="s">
        <v>10266</v>
      </c>
      <c r="P693" t="s">
        <v>10267</v>
      </c>
      <c r="Q693" t="s">
        <v>10268</v>
      </c>
      <c r="R693">
        <v>1555919057</v>
      </c>
      <c r="S693" s="14">
        <v>46209</v>
      </c>
      <c r="T693" t="s">
        <v>10269</v>
      </c>
      <c r="U693" s="31">
        <v>46209.575879629629</v>
      </c>
      <c r="AK693" s="14">
        <v>46209</v>
      </c>
      <c r="AL693" t="s">
        <v>3005</v>
      </c>
      <c r="AM693" s="31">
        <v>46209.735335648147</v>
      </c>
      <c r="AQ693" s="31">
        <v>46209.735335648147</v>
      </c>
      <c r="AR693" s="14">
        <v>46209</v>
      </c>
      <c r="AS693" t="s">
        <v>3005</v>
      </c>
      <c r="AT693" t="s">
        <v>601</v>
      </c>
      <c r="AU693" t="s">
        <v>678</v>
      </c>
      <c r="AV693" s="14">
        <v>46209</v>
      </c>
      <c r="AW693" t="s">
        <v>5988</v>
      </c>
      <c r="AX693" s="31">
        <v>46209.738229166665</v>
      </c>
      <c r="AY693" s="14">
        <v>46209</v>
      </c>
      <c r="AZ693" t="s">
        <v>933</v>
      </c>
      <c r="BA693" s="31">
        <v>46209.745555555557</v>
      </c>
      <c r="BB693" s="14">
        <v>46209</v>
      </c>
      <c r="BC693" t="s">
        <v>5233</v>
      </c>
      <c r="BD693" s="31">
        <v>46209.754363425927</v>
      </c>
      <c r="BE693" s="14">
        <v>46209</v>
      </c>
      <c r="BF693" t="s">
        <v>994</v>
      </c>
      <c r="BG693" s="31">
        <v>46209.778333333335</v>
      </c>
      <c r="BH693" s="14">
        <v>46209</v>
      </c>
      <c r="BI693" t="s">
        <v>994</v>
      </c>
      <c r="BJ693" s="31">
        <v>46209.778425925928</v>
      </c>
      <c r="BW693" s="14">
        <v>46209</v>
      </c>
      <c r="BX693" t="s">
        <v>994</v>
      </c>
      <c r="BY693" s="31">
        <v>46209.794537037036</v>
      </c>
      <c r="BZ693" s="14">
        <v>46209</v>
      </c>
      <c r="CA693" t="s">
        <v>1008</v>
      </c>
      <c r="CB693" s="31">
        <v>46209.803252314814</v>
      </c>
      <c r="CF693" s="14">
        <v>46210</v>
      </c>
      <c r="CG693" t="s">
        <v>5988</v>
      </c>
      <c r="CH693" s="31">
        <v>46210.538101851853</v>
      </c>
      <c r="CM693" s="4">
        <f t="shared" si="40"/>
        <v>46209.575879629629</v>
      </c>
      <c r="CN693">
        <f t="shared" si="41"/>
        <v>0</v>
      </c>
      <c r="CO693" t="str">
        <f>VLOOKUP(A693,Sheet1!$A$2:$B$221,2,0)</f>
        <v>East Zone</v>
      </c>
    </row>
    <row r="694" spans="1:93" x14ac:dyDescent="0.35">
      <c r="A694" t="s">
        <v>5981</v>
      </c>
      <c r="B694">
        <v>628</v>
      </c>
      <c r="C694" t="s">
        <v>9332</v>
      </c>
      <c r="D694" t="s">
        <v>678</v>
      </c>
      <c r="E694" t="s">
        <v>91</v>
      </c>
      <c r="F694" t="s">
        <v>601</v>
      </c>
      <c r="G694" t="s">
        <v>552</v>
      </c>
      <c r="H694" t="s">
        <v>12178</v>
      </c>
      <c r="I694">
        <v>417671</v>
      </c>
      <c r="J694" t="s">
        <v>3007</v>
      </c>
      <c r="K694" t="s">
        <v>3008</v>
      </c>
      <c r="L694" t="s">
        <v>4622</v>
      </c>
      <c r="M694" t="s">
        <v>12179</v>
      </c>
      <c r="N694">
        <v>45000</v>
      </c>
      <c r="O694" t="s">
        <v>4630</v>
      </c>
      <c r="P694" t="s">
        <v>4631</v>
      </c>
      <c r="Q694" t="s">
        <v>6050</v>
      </c>
      <c r="R694">
        <v>6981947805</v>
      </c>
      <c r="S694" s="14">
        <v>46210</v>
      </c>
      <c r="T694" t="s">
        <v>5993</v>
      </c>
      <c r="U694" s="31">
        <v>46210.726620370369</v>
      </c>
      <c r="AK694" s="14">
        <v>46210</v>
      </c>
      <c r="AL694" t="s">
        <v>5988</v>
      </c>
      <c r="AM694" s="31">
        <v>46210.749965277777</v>
      </c>
      <c r="AQ694" s="31">
        <v>46210.749965277777</v>
      </c>
      <c r="AR694" s="14">
        <v>46210</v>
      </c>
      <c r="AS694" t="s">
        <v>5988</v>
      </c>
      <c r="AT694" t="s">
        <v>12180</v>
      </c>
      <c r="AU694" t="s">
        <v>677</v>
      </c>
      <c r="AV694" s="14">
        <v>46210</v>
      </c>
      <c r="AW694" t="s">
        <v>5993</v>
      </c>
      <c r="AX694" s="31">
        <v>46210.75513888889</v>
      </c>
      <c r="CM694" s="4">
        <f t="shared" si="40"/>
        <v>46210.726620370369</v>
      </c>
      <c r="CN694">
        <f t="shared" si="41"/>
        <v>0</v>
      </c>
      <c r="CO694" t="str">
        <f>VLOOKUP(A694,Sheet1!$A$2:$B$221,2,0)</f>
        <v>East Zone</v>
      </c>
    </row>
    <row r="695" spans="1:93" x14ac:dyDescent="0.35">
      <c r="A695" t="s">
        <v>5981</v>
      </c>
      <c r="B695">
        <v>628</v>
      </c>
      <c r="C695" t="s">
        <v>9332</v>
      </c>
      <c r="D695" t="s">
        <v>678</v>
      </c>
      <c r="E695" t="s">
        <v>91</v>
      </c>
      <c r="F695" t="s">
        <v>601</v>
      </c>
      <c r="G695" t="s">
        <v>552</v>
      </c>
      <c r="H695" t="s">
        <v>12181</v>
      </c>
      <c r="I695">
        <v>492298</v>
      </c>
      <c r="J695" t="s">
        <v>10263</v>
      </c>
      <c r="K695" t="s">
        <v>10264</v>
      </c>
      <c r="L695" t="s">
        <v>4622</v>
      </c>
      <c r="M695" t="s">
        <v>12182</v>
      </c>
      <c r="N695">
        <v>45000</v>
      </c>
      <c r="O695" t="s">
        <v>4630</v>
      </c>
      <c r="P695" t="s">
        <v>4631</v>
      </c>
      <c r="Q695" t="s">
        <v>1142</v>
      </c>
      <c r="R695">
        <v>9089364897</v>
      </c>
      <c r="S695" s="14">
        <v>46210</v>
      </c>
      <c r="T695" t="s">
        <v>10269</v>
      </c>
      <c r="U695" s="31">
        <v>46210.414166666669</v>
      </c>
      <c r="AK695" s="14">
        <v>46210</v>
      </c>
      <c r="AL695" t="s">
        <v>3005</v>
      </c>
      <c r="AM695" s="31">
        <v>46210.545173611114</v>
      </c>
      <c r="AQ695" s="31">
        <v>46210.545173611114</v>
      </c>
      <c r="AR695" s="14">
        <v>46210</v>
      </c>
      <c r="AS695" t="s">
        <v>3005</v>
      </c>
      <c r="AT695" t="s">
        <v>601</v>
      </c>
      <c r="AU695" t="s">
        <v>678</v>
      </c>
      <c r="AV695" s="14">
        <v>46210</v>
      </c>
      <c r="AW695" t="s">
        <v>5988</v>
      </c>
      <c r="AX695" s="31">
        <v>46210.547673611109</v>
      </c>
      <c r="AY695" s="14">
        <v>46210</v>
      </c>
      <c r="AZ695" t="s">
        <v>933</v>
      </c>
      <c r="BA695" s="31">
        <v>46210.568645833337</v>
      </c>
      <c r="BB695" s="14">
        <v>46210</v>
      </c>
      <c r="BC695" t="s">
        <v>4633</v>
      </c>
      <c r="BD695" s="31">
        <v>46210.624490740738</v>
      </c>
      <c r="BE695" s="14">
        <v>46210</v>
      </c>
      <c r="BF695" t="s">
        <v>996</v>
      </c>
      <c r="BG695" s="31">
        <v>46210.643287037034</v>
      </c>
      <c r="BH695" s="14">
        <v>46210</v>
      </c>
      <c r="BI695" t="s">
        <v>996</v>
      </c>
      <c r="BJ695" s="31">
        <v>46210.643807870372</v>
      </c>
      <c r="BW695" s="14">
        <v>46210</v>
      </c>
      <c r="BX695" t="s">
        <v>996</v>
      </c>
      <c r="BY695" s="31">
        <v>46210.650717592594</v>
      </c>
      <c r="BZ695" s="14">
        <v>46210</v>
      </c>
      <c r="CA695" t="s">
        <v>995</v>
      </c>
      <c r="CB695" s="31">
        <v>46210.665393518517</v>
      </c>
      <c r="CF695" s="14">
        <v>46210</v>
      </c>
      <c r="CG695" t="s">
        <v>5988</v>
      </c>
      <c r="CH695" s="31">
        <v>46210.698935185188</v>
      </c>
      <c r="CM695" s="4">
        <f t="shared" si="40"/>
        <v>46210.414166666669</v>
      </c>
      <c r="CN695">
        <f t="shared" si="41"/>
        <v>0</v>
      </c>
      <c r="CO695" t="str">
        <f>VLOOKUP(A695,Sheet1!$A$2:$B$221,2,0)</f>
        <v>East Zone</v>
      </c>
    </row>
    <row r="696" spans="1:93" x14ac:dyDescent="0.35">
      <c r="A696" t="s">
        <v>6001</v>
      </c>
      <c r="B696">
        <v>657</v>
      </c>
      <c r="C696" t="s">
        <v>9332</v>
      </c>
      <c r="D696" t="s">
        <v>678</v>
      </c>
      <c r="E696" t="s">
        <v>344</v>
      </c>
      <c r="F696" t="s">
        <v>345</v>
      </c>
      <c r="G696" t="s">
        <v>552</v>
      </c>
      <c r="H696" t="s">
        <v>4081</v>
      </c>
      <c r="I696">
        <v>346726</v>
      </c>
      <c r="J696" t="s">
        <v>822</v>
      </c>
      <c r="K696" t="s">
        <v>4082</v>
      </c>
      <c r="L696" t="s">
        <v>4622</v>
      </c>
      <c r="M696" t="s">
        <v>6002</v>
      </c>
      <c r="N696">
        <v>60000</v>
      </c>
      <c r="O696" t="s">
        <v>982</v>
      </c>
      <c r="P696" t="s">
        <v>983</v>
      </c>
      <c r="Q696" t="s">
        <v>1143</v>
      </c>
      <c r="R696">
        <v>7437796981</v>
      </c>
      <c r="S696" s="14">
        <v>46204</v>
      </c>
      <c r="T696" t="s">
        <v>6003</v>
      </c>
      <c r="U696" s="31">
        <v>46204.669189814813</v>
      </c>
      <c r="AK696" s="14">
        <v>46204</v>
      </c>
      <c r="AL696" t="s">
        <v>6004</v>
      </c>
      <c r="AM696" s="31">
        <v>46204.716331018521</v>
      </c>
      <c r="AQ696" s="31">
        <v>46204.716331018521</v>
      </c>
      <c r="AR696" s="14">
        <v>46204</v>
      </c>
      <c r="AS696" t="s">
        <v>6004</v>
      </c>
      <c r="AT696" t="s">
        <v>6005</v>
      </c>
      <c r="AU696" t="s">
        <v>677</v>
      </c>
      <c r="AV696" s="14">
        <v>46205</v>
      </c>
      <c r="AW696" t="s">
        <v>6004</v>
      </c>
      <c r="AX696" s="31">
        <v>46205.387349537035</v>
      </c>
      <c r="AY696" s="14">
        <v>46205</v>
      </c>
      <c r="AZ696" t="s">
        <v>933</v>
      </c>
      <c r="BA696" s="31">
        <v>46205.395740740743</v>
      </c>
      <c r="BB696" s="14">
        <v>46205</v>
      </c>
      <c r="BC696" t="s">
        <v>4628</v>
      </c>
      <c r="BD696" s="31">
        <v>46205.401377314818</v>
      </c>
      <c r="BE696" s="14">
        <v>46205</v>
      </c>
      <c r="BF696" t="s">
        <v>996</v>
      </c>
      <c r="BG696" s="31">
        <v>46205.417337962965</v>
      </c>
      <c r="BH696" s="14">
        <v>46205</v>
      </c>
      <c r="BI696" t="s">
        <v>1043</v>
      </c>
      <c r="BJ696" s="31">
        <v>46205.560868055552</v>
      </c>
      <c r="BK696" s="14">
        <v>46205</v>
      </c>
      <c r="BL696" t="s">
        <v>996</v>
      </c>
      <c r="BM696" s="31">
        <v>46205.421689814815</v>
      </c>
      <c r="BW696" s="14">
        <v>46205</v>
      </c>
      <c r="BX696" t="s">
        <v>1043</v>
      </c>
      <c r="BY696" s="31">
        <v>46205.592523148145</v>
      </c>
      <c r="BZ696" s="14">
        <v>46205</v>
      </c>
      <c r="CA696" t="s">
        <v>1008</v>
      </c>
      <c r="CB696" s="31">
        <v>46205.614236111112</v>
      </c>
      <c r="CF696" s="14">
        <v>46205</v>
      </c>
      <c r="CG696" t="s">
        <v>6006</v>
      </c>
      <c r="CH696" s="31">
        <v>46205.740995370368</v>
      </c>
      <c r="CM696" s="4">
        <f t="shared" si="40"/>
        <v>46204.669189814813</v>
      </c>
      <c r="CN696">
        <f t="shared" si="41"/>
        <v>0</v>
      </c>
      <c r="CO696" t="str">
        <f>VLOOKUP(A696,Sheet1!$A$2:$B$221,2,0)</f>
        <v>East Zone</v>
      </c>
    </row>
    <row r="697" spans="1:93" x14ac:dyDescent="0.35">
      <c r="A697" t="s">
        <v>6001</v>
      </c>
      <c r="B697">
        <v>657</v>
      </c>
      <c r="C697" t="s">
        <v>9332</v>
      </c>
      <c r="D697" t="s">
        <v>678</v>
      </c>
      <c r="E697" t="s">
        <v>344</v>
      </c>
      <c r="F697" t="s">
        <v>345</v>
      </c>
      <c r="G697" t="s">
        <v>552</v>
      </c>
      <c r="H697" t="s">
        <v>12183</v>
      </c>
      <c r="I697">
        <v>353414</v>
      </c>
      <c r="J697" t="s">
        <v>4215</v>
      </c>
      <c r="K697" t="s">
        <v>4216</v>
      </c>
      <c r="L697" t="s">
        <v>4622</v>
      </c>
      <c r="M697" t="s">
        <v>12184</v>
      </c>
      <c r="Q697" t="s">
        <v>980</v>
      </c>
      <c r="R697">
        <v>2034026318</v>
      </c>
      <c r="S697" s="14">
        <v>46210</v>
      </c>
      <c r="T697" t="s">
        <v>6008</v>
      </c>
      <c r="U697" s="31">
        <v>46210.70244212963</v>
      </c>
      <c r="AK697" s="14">
        <v>46210</v>
      </c>
      <c r="AL697" t="s">
        <v>6009</v>
      </c>
      <c r="AM697" s="31">
        <v>46210.731956018521</v>
      </c>
      <c r="AQ697" s="31">
        <v>46210.731956018521</v>
      </c>
      <c r="AR697" s="14">
        <v>46210</v>
      </c>
      <c r="AS697" t="s">
        <v>6009</v>
      </c>
      <c r="AT697" t="s">
        <v>345</v>
      </c>
      <c r="AU697" t="s">
        <v>678</v>
      </c>
      <c r="CM697" s="4">
        <f t="shared" si="40"/>
        <v>46210.70244212963</v>
      </c>
      <c r="CN697">
        <f t="shared" si="41"/>
        <v>0</v>
      </c>
      <c r="CO697" t="str">
        <f>VLOOKUP(A697,Sheet1!$A$2:$B$221,2,0)</f>
        <v>East Zone</v>
      </c>
    </row>
    <row r="698" spans="1:93" x14ac:dyDescent="0.35">
      <c r="A698" t="s">
        <v>6001</v>
      </c>
      <c r="B698">
        <v>657</v>
      </c>
      <c r="C698" t="s">
        <v>9332</v>
      </c>
      <c r="D698" t="s">
        <v>678</v>
      </c>
      <c r="E698" t="s">
        <v>344</v>
      </c>
      <c r="F698" t="s">
        <v>345</v>
      </c>
      <c r="G698" t="s">
        <v>552</v>
      </c>
      <c r="H698" t="s">
        <v>4212</v>
      </c>
      <c r="I698">
        <v>383351</v>
      </c>
      <c r="J698" t="s">
        <v>4215</v>
      </c>
      <c r="K698" t="s">
        <v>4216</v>
      </c>
      <c r="L698" t="s">
        <v>4622</v>
      </c>
      <c r="M698" t="s">
        <v>6007</v>
      </c>
      <c r="N698">
        <v>90000</v>
      </c>
      <c r="O698" t="s">
        <v>931</v>
      </c>
      <c r="P698" t="s">
        <v>932</v>
      </c>
      <c r="Q698" t="s">
        <v>4214</v>
      </c>
      <c r="R698">
        <v>3685588489</v>
      </c>
      <c r="S698" s="14">
        <v>46205</v>
      </c>
      <c r="T698" t="s">
        <v>6008</v>
      </c>
      <c r="U698" s="31">
        <v>46205.450740740744</v>
      </c>
      <c r="AK698" s="14">
        <v>46205</v>
      </c>
      <c r="AL698" t="s">
        <v>6009</v>
      </c>
      <c r="AM698" s="31">
        <v>46205.61005787037</v>
      </c>
      <c r="AQ698" s="31">
        <v>46205.61005787037</v>
      </c>
      <c r="AR698" s="14">
        <v>46205</v>
      </c>
      <c r="AS698" t="s">
        <v>6009</v>
      </c>
      <c r="AT698" t="s">
        <v>345</v>
      </c>
      <c r="AU698" t="s">
        <v>678</v>
      </c>
      <c r="AV698" s="14">
        <v>46205</v>
      </c>
      <c r="AW698" t="s">
        <v>6004</v>
      </c>
      <c r="AX698" s="31">
        <v>46205.633657407408</v>
      </c>
      <c r="AY698" s="14">
        <v>46205</v>
      </c>
      <c r="AZ698" t="s">
        <v>933</v>
      </c>
      <c r="BA698" s="31">
        <v>46205.644490740742</v>
      </c>
      <c r="BB698" s="14">
        <v>46205</v>
      </c>
      <c r="BC698" t="s">
        <v>4788</v>
      </c>
      <c r="BD698" s="31">
        <v>46205.661238425928</v>
      </c>
      <c r="BE698" s="14">
        <v>46205</v>
      </c>
      <c r="BF698" t="s">
        <v>996</v>
      </c>
      <c r="BG698" s="31">
        <v>46205.681018518517</v>
      </c>
      <c r="BH698" s="14">
        <v>46205</v>
      </c>
      <c r="BI698" t="s">
        <v>996</v>
      </c>
      <c r="BJ698" s="31">
        <v>46205.683194444442</v>
      </c>
      <c r="BW698" s="14">
        <v>46205</v>
      </c>
      <c r="BX698" t="s">
        <v>996</v>
      </c>
      <c r="BY698" s="31">
        <v>46205.695034722223</v>
      </c>
      <c r="BZ698" s="14">
        <v>46205</v>
      </c>
      <c r="CA698" t="s">
        <v>995</v>
      </c>
      <c r="CB698" s="31">
        <v>46205.709641203706</v>
      </c>
      <c r="CF698" s="14">
        <v>46205</v>
      </c>
      <c r="CG698" t="s">
        <v>6004</v>
      </c>
      <c r="CH698" s="31">
        <v>46205.802581018521</v>
      </c>
      <c r="CM698" s="4">
        <f t="shared" si="40"/>
        <v>46205.450740740744</v>
      </c>
      <c r="CN698">
        <f t="shared" si="41"/>
        <v>0</v>
      </c>
      <c r="CO698" t="str">
        <f>VLOOKUP(A698,Sheet1!$A$2:$B$221,2,0)</f>
        <v>East Zone</v>
      </c>
    </row>
    <row r="699" spans="1:93" x14ac:dyDescent="0.35">
      <c r="A699" t="s">
        <v>6001</v>
      </c>
      <c r="B699">
        <v>657</v>
      </c>
      <c r="C699" t="s">
        <v>9332</v>
      </c>
      <c r="D699" t="s">
        <v>678</v>
      </c>
      <c r="E699" t="s">
        <v>344</v>
      </c>
      <c r="F699" t="s">
        <v>345</v>
      </c>
      <c r="G699" t="s">
        <v>552</v>
      </c>
      <c r="H699" t="s">
        <v>6010</v>
      </c>
      <c r="I699">
        <v>394649</v>
      </c>
      <c r="J699" t="s">
        <v>822</v>
      </c>
      <c r="K699" t="s">
        <v>4082</v>
      </c>
      <c r="L699" t="s">
        <v>4622</v>
      </c>
      <c r="M699" t="s">
        <v>6011</v>
      </c>
      <c r="N699">
        <v>40000</v>
      </c>
      <c r="O699" t="s">
        <v>4648</v>
      </c>
      <c r="P699" t="s">
        <v>4649</v>
      </c>
      <c r="Q699" t="s">
        <v>6012</v>
      </c>
      <c r="R699">
        <v>4780847313</v>
      </c>
      <c r="S699" s="14">
        <v>46204</v>
      </c>
      <c r="T699" t="s">
        <v>6003</v>
      </c>
      <c r="U699" s="31">
        <v>46204.397997685184</v>
      </c>
      <c r="AK699" s="14">
        <v>46204</v>
      </c>
      <c r="AL699" t="s">
        <v>6004</v>
      </c>
      <c r="AM699" s="31">
        <v>46204.533391203702</v>
      </c>
      <c r="AQ699" s="31">
        <v>46204.533391203702</v>
      </c>
      <c r="AR699" s="14">
        <v>46204</v>
      </c>
      <c r="AS699" t="s">
        <v>6004</v>
      </c>
      <c r="AT699" t="s">
        <v>6005</v>
      </c>
      <c r="AU699" t="s">
        <v>677</v>
      </c>
      <c r="AV699" s="14">
        <v>46204</v>
      </c>
      <c r="AW699" t="s">
        <v>6004</v>
      </c>
      <c r="AX699" s="31">
        <v>46204.550324074073</v>
      </c>
      <c r="AY699" s="14">
        <v>46204</v>
      </c>
      <c r="AZ699" t="s">
        <v>933</v>
      </c>
      <c r="BA699" s="31">
        <v>46204.564444444448</v>
      </c>
      <c r="BB699" s="14">
        <v>46204</v>
      </c>
      <c r="BC699" t="s">
        <v>4657</v>
      </c>
      <c r="BD699" s="31">
        <v>46204.590937499997</v>
      </c>
      <c r="BE699" s="14">
        <v>46204</v>
      </c>
      <c r="BF699" t="s">
        <v>996</v>
      </c>
      <c r="BG699" s="31">
        <v>46204.616469907407</v>
      </c>
      <c r="BH699" s="14">
        <v>46204</v>
      </c>
      <c r="BI699" t="s">
        <v>996</v>
      </c>
      <c r="BJ699" s="31">
        <v>46204.617199074077</v>
      </c>
      <c r="BW699" s="14">
        <v>46204</v>
      </c>
      <c r="BX699" t="s">
        <v>996</v>
      </c>
      <c r="BY699" s="31">
        <v>46204.621435185189</v>
      </c>
      <c r="BZ699" s="14">
        <v>46204</v>
      </c>
      <c r="CA699" t="s">
        <v>995</v>
      </c>
      <c r="CB699" s="31">
        <v>46204.634432870371</v>
      </c>
      <c r="CF699" s="14">
        <v>46205</v>
      </c>
      <c r="CG699" t="s">
        <v>6006</v>
      </c>
      <c r="CH699" s="31">
        <v>46205.773275462961</v>
      </c>
      <c r="CM699" s="4">
        <f t="shared" si="40"/>
        <v>46204.397997685184</v>
      </c>
      <c r="CN699">
        <f t="shared" si="41"/>
        <v>0</v>
      </c>
      <c r="CO699" t="str">
        <f>VLOOKUP(A699,Sheet1!$A$2:$B$221,2,0)</f>
        <v>East Zone</v>
      </c>
    </row>
    <row r="700" spans="1:93" x14ac:dyDescent="0.35">
      <c r="A700" t="s">
        <v>6001</v>
      </c>
      <c r="B700">
        <v>657</v>
      </c>
      <c r="C700" t="s">
        <v>9332</v>
      </c>
      <c r="D700" t="s">
        <v>678</v>
      </c>
      <c r="E700" t="s">
        <v>344</v>
      </c>
      <c r="F700" t="s">
        <v>345</v>
      </c>
      <c r="G700" t="s">
        <v>552</v>
      </c>
      <c r="H700" t="s">
        <v>6013</v>
      </c>
      <c r="I700">
        <v>405220</v>
      </c>
      <c r="J700" t="s">
        <v>822</v>
      </c>
      <c r="K700" t="s">
        <v>4082</v>
      </c>
      <c r="L700" t="s">
        <v>4622</v>
      </c>
      <c r="M700" t="s">
        <v>6014</v>
      </c>
      <c r="N700">
        <v>70000</v>
      </c>
      <c r="O700" t="s">
        <v>958</v>
      </c>
      <c r="P700" t="s">
        <v>959</v>
      </c>
      <c r="Q700" t="s">
        <v>6015</v>
      </c>
      <c r="R700">
        <v>3579435118</v>
      </c>
      <c r="S700" s="14">
        <v>46206</v>
      </c>
      <c r="T700" t="s">
        <v>6003</v>
      </c>
      <c r="U700" s="31">
        <v>46206.437222222223</v>
      </c>
      <c r="AK700" s="14">
        <v>46206</v>
      </c>
      <c r="AL700" t="s">
        <v>6009</v>
      </c>
      <c r="AM700" s="31">
        <v>46206.478645833333</v>
      </c>
      <c r="AQ700" s="31">
        <v>46206.478645833333</v>
      </c>
      <c r="AR700" s="14">
        <v>46206</v>
      </c>
      <c r="AS700" t="s">
        <v>6009</v>
      </c>
      <c r="AT700" t="s">
        <v>345</v>
      </c>
      <c r="AU700" t="s">
        <v>678</v>
      </c>
      <c r="AV700" s="14">
        <v>46206</v>
      </c>
      <c r="AW700" t="s">
        <v>6003</v>
      </c>
      <c r="AX700" s="31">
        <v>46206.499282407407</v>
      </c>
      <c r="AY700" s="14">
        <v>46206</v>
      </c>
      <c r="AZ700" t="s">
        <v>933</v>
      </c>
      <c r="BA700" s="31">
        <v>46206.505439814813</v>
      </c>
      <c r="BB700" s="14">
        <v>46206</v>
      </c>
      <c r="BC700" t="s">
        <v>4640</v>
      </c>
      <c r="BD700" s="31">
        <v>46206.51358796296</v>
      </c>
      <c r="BE700" s="14">
        <v>46206</v>
      </c>
      <c r="BF700" t="s">
        <v>996</v>
      </c>
      <c r="BG700" s="31">
        <v>46206.538854166669</v>
      </c>
      <c r="BH700" s="14">
        <v>46206</v>
      </c>
      <c r="BI700" t="s">
        <v>996</v>
      </c>
      <c r="BJ700" s="31">
        <v>46206.539560185185</v>
      </c>
      <c r="BW700" s="14">
        <v>46206</v>
      </c>
      <c r="BX700" t="s">
        <v>996</v>
      </c>
      <c r="BY700" s="31">
        <v>46206.543530092589</v>
      </c>
      <c r="BZ700" s="14">
        <v>46206</v>
      </c>
      <c r="CA700" t="s">
        <v>995</v>
      </c>
      <c r="CB700" s="31">
        <v>46206.546909722223</v>
      </c>
      <c r="CF700" s="14">
        <v>46206</v>
      </c>
      <c r="CG700" t="s">
        <v>6006</v>
      </c>
      <c r="CH700" s="31">
        <v>46206.728032407409</v>
      </c>
      <c r="CM700" s="4">
        <f t="shared" si="40"/>
        <v>46206.437222222223</v>
      </c>
      <c r="CN700">
        <f t="shared" si="41"/>
        <v>0</v>
      </c>
      <c r="CO700" t="str">
        <f>VLOOKUP(A700,Sheet1!$A$2:$B$221,2,0)</f>
        <v>East Zone</v>
      </c>
    </row>
    <row r="701" spans="1:93" x14ac:dyDescent="0.35">
      <c r="A701" t="s">
        <v>6001</v>
      </c>
      <c r="B701">
        <v>657</v>
      </c>
      <c r="C701" t="s">
        <v>9332</v>
      </c>
      <c r="D701" t="s">
        <v>678</v>
      </c>
      <c r="E701" t="s">
        <v>344</v>
      </c>
      <c r="F701" t="s">
        <v>345</v>
      </c>
      <c r="G701" t="s">
        <v>552</v>
      </c>
      <c r="H701" t="s">
        <v>4412</v>
      </c>
      <c r="I701">
        <v>452562</v>
      </c>
      <c r="J701" t="s">
        <v>4413</v>
      </c>
      <c r="K701" t="s">
        <v>4414</v>
      </c>
      <c r="L701" t="s">
        <v>4622</v>
      </c>
      <c r="M701" t="s">
        <v>6016</v>
      </c>
      <c r="N701">
        <v>45000</v>
      </c>
      <c r="O701" t="s">
        <v>4630</v>
      </c>
      <c r="P701" t="s">
        <v>4631</v>
      </c>
      <c r="Q701" t="s">
        <v>6017</v>
      </c>
      <c r="R701">
        <v>1360599201</v>
      </c>
      <c r="S701" s="14">
        <v>46205</v>
      </c>
      <c r="T701" t="s">
        <v>6018</v>
      </c>
      <c r="U701" s="31">
        <v>46205.622719907406</v>
      </c>
      <c r="AK701" s="14">
        <v>46205</v>
      </c>
      <c r="AL701" t="s">
        <v>6004</v>
      </c>
      <c r="AM701" s="31">
        <v>46205.696469907409</v>
      </c>
      <c r="AQ701" s="31">
        <v>46205.696469907409</v>
      </c>
      <c r="AR701" s="14">
        <v>46205</v>
      </c>
      <c r="AS701" t="s">
        <v>6004</v>
      </c>
      <c r="AT701" t="s">
        <v>6005</v>
      </c>
      <c r="AU701" t="s">
        <v>677</v>
      </c>
      <c r="AV701" s="14">
        <v>46205</v>
      </c>
      <c r="AW701" t="s">
        <v>6004</v>
      </c>
      <c r="AX701" s="31">
        <v>46205.753935185188</v>
      </c>
      <c r="AY701" s="14">
        <v>46206</v>
      </c>
      <c r="AZ701" t="s">
        <v>933</v>
      </c>
      <c r="BA701" s="31">
        <v>46206.38921296296</v>
      </c>
      <c r="BB701" s="14">
        <v>46206</v>
      </c>
      <c r="BC701" t="s">
        <v>4757</v>
      </c>
      <c r="BD701" s="31">
        <v>46206.469942129632</v>
      </c>
      <c r="BE701" s="14">
        <v>46206</v>
      </c>
      <c r="BF701" t="s">
        <v>997</v>
      </c>
      <c r="BG701" s="31">
        <v>46206.489247685182</v>
      </c>
      <c r="BH701" s="14">
        <v>46206</v>
      </c>
      <c r="BI701" t="s">
        <v>997</v>
      </c>
      <c r="BJ701" s="31">
        <v>46206.48946759259</v>
      </c>
      <c r="BW701" s="14">
        <v>46206</v>
      </c>
      <c r="BX701" t="s">
        <v>997</v>
      </c>
      <c r="BY701" s="31">
        <v>46206.494895833333</v>
      </c>
      <c r="BZ701" s="14">
        <v>46206</v>
      </c>
      <c r="CA701" t="s">
        <v>1008</v>
      </c>
      <c r="CB701" s="31">
        <v>46206.500902777778</v>
      </c>
      <c r="CF701" s="14">
        <v>46206</v>
      </c>
      <c r="CG701" t="s">
        <v>6006</v>
      </c>
      <c r="CH701" s="31">
        <v>46206.645439814813</v>
      </c>
      <c r="CM701" s="4">
        <f t="shared" si="40"/>
        <v>46205.622719907406</v>
      </c>
      <c r="CN701">
        <f t="shared" si="41"/>
        <v>0</v>
      </c>
      <c r="CO701" t="str">
        <f>VLOOKUP(A701,Sheet1!$A$2:$B$221,2,0)</f>
        <v>East Zone</v>
      </c>
    </row>
    <row r="702" spans="1:93" x14ac:dyDescent="0.35">
      <c r="A702" t="s">
        <v>6001</v>
      </c>
      <c r="B702">
        <v>657</v>
      </c>
      <c r="C702" t="s">
        <v>9332</v>
      </c>
      <c r="D702" t="s">
        <v>678</v>
      </c>
      <c r="E702" t="s">
        <v>344</v>
      </c>
      <c r="F702" t="s">
        <v>345</v>
      </c>
      <c r="G702" t="s">
        <v>552</v>
      </c>
      <c r="H702" t="s">
        <v>4412</v>
      </c>
      <c r="I702">
        <v>452562</v>
      </c>
      <c r="J702" t="s">
        <v>4413</v>
      </c>
      <c r="K702" t="s">
        <v>4414</v>
      </c>
      <c r="L702" t="s">
        <v>4622</v>
      </c>
      <c r="M702" t="s">
        <v>6016</v>
      </c>
      <c r="N702">
        <v>90000</v>
      </c>
      <c r="O702" t="s">
        <v>931</v>
      </c>
      <c r="P702" t="s">
        <v>932</v>
      </c>
      <c r="Q702" t="s">
        <v>3009</v>
      </c>
      <c r="R702">
        <v>9697724205</v>
      </c>
      <c r="S702" s="14">
        <v>46205</v>
      </c>
      <c r="T702" t="s">
        <v>6018</v>
      </c>
      <c r="U702" s="31">
        <v>46205.622743055559</v>
      </c>
      <c r="AK702" s="14">
        <v>46205</v>
      </c>
      <c r="AL702" t="s">
        <v>6004</v>
      </c>
      <c r="AM702" s="31">
        <v>46205.696493055555</v>
      </c>
      <c r="AQ702" s="31">
        <v>46205.696493055555</v>
      </c>
      <c r="AR702" s="14">
        <v>46205</v>
      </c>
      <c r="AS702" t="s">
        <v>6004</v>
      </c>
      <c r="AT702" t="s">
        <v>6005</v>
      </c>
      <c r="AU702" t="s">
        <v>677</v>
      </c>
      <c r="AV702" s="14">
        <v>46205</v>
      </c>
      <c r="AW702" t="s">
        <v>6004</v>
      </c>
      <c r="AX702" s="31">
        <v>46205.753958333335</v>
      </c>
      <c r="AY702" s="14">
        <v>46206</v>
      </c>
      <c r="AZ702" t="s">
        <v>933</v>
      </c>
      <c r="BA702" s="31">
        <v>46206.38921296296</v>
      </c>
      <c r="BB702" s="14">
        <v>46206</v>
      </c>
      <c r="BC702" t="s">
        <v>4757</v>
      </c>
      <c r="BD702" s="31">
        <v>46206.469953703701</v>
      </c>
      <c r="BE702" s="14">
        <v>46206</v>
      </c>
      <c r="BF702" t="s">
        <v>997</v>
      </c>
      <c r="BG702" s="31">
        <v>46206.489259259259</v>
      </c>
      <c r="BH702" s="14">
        <v>46206</v>
      </c>
      <c r="BI702" t="s">
        <v>997</v>
      </c>
      <c r="BJ702" s="31">
        <v>46206.489490740743</v>
      </c>
      <c r="BW702" s="14">
        <v>46206</v>
      </c>
      <c r="BX702" t="s">
        <v>997</v>
      </c>
      <c r="BY702" s="31">
        <v>46206.49491898148</v>
      </c>
      <c r="BZ702" s="14">
        <v>46206</v>
      </c>
      <c r="CA702" t="s">
        <v>1008</v>
      </c>
      <c r="CB702" s="31">
        <v>46206.500902777778</v>
      </c>
      <c r="CF702" s="14">
        <v>46206</v>
      </c>
      <c r="CG702" t="s">
        <v>6006</v>
      </c>
      <c r="CH702" s="31">
        <v>46206.645439814813</v>
      </c>
      <c r="CM702" s="4">
        <f t="shared" si="40"/>
        <v>46205.622743055559</v>
      </c>
      <c r="CN702">
        <f t="shared" si="41"/>
        <v>0</v>
      </c>
      <c r="CO702" t="str">
        <f>VLOOKUP(A702,Sheet1!$A$2:$B$221,2,0)</f>
        <v>East Zone</v>
      </c>
    </row>
    <row r="703" spans="1:93" x14ac:dyDescent="0.35">
      <c r="A703" t="s">
        <v>6001</v>
      </c>
      <c r="B703">
        <v>657</v>
      </c>
      <c r="C703" t="s">
        <v>9332</v>
      </c>
      <c r="D703" t="s">
        <v>678</v>
      </c>
      <c r="E703" t="s">
        <v>344</v>
      </c>
      <c r="F703" t="s">
        <v>345</v>
      </c>
      <c r="G703" t="s">
        <v>552</v>
      </c>
      <c r="H703" t="s">
        <v>10270</v>
      </c>
      <c r="I703">
        <v>568612</v>
      </c>
      <c r="J703" t="s">
        <v>822</v>
      </c>
      <c r="K703" t="s">
        <v>4082</v>
      </c>
      <c r="L703" t="s">
        <v>4622</v>
      </c>
      <c r="M703" t="s">
        <v>10271</v>
      </c>
      <c r="N703">
        <v>55000</v>
      </c>
      <c r="O703" t="s">
        <v>10166</v>
      </c>
      <c r="P703" t="s">
        <v>10167</v>
      </c>
      <c r="Q703" t="s">
        <v>10272</v>
      </c>
      <c r="R703">
        <v>3514716507</v>
      </c>
      <c r="S703" s="14">
        <v>46209</v>
      </c>
      <c r="T703" t="s">
        <v>6003</v>
      </c>
      <c r="U703" s="31">
        <v>46209.521481481483</v>
      </c>
      <c r="AK703" s="14">
        <v>46209</v>
      </c>
      <c r="AL703" t="s">
        <v>6009</v>
      </c>
      <c r="AM703" s="31">
        <v>46209.65253472222</v>
      </c>
      <c r="AQ703" s="31">
        <v>46209.65253472222</v>
      </c>
      <c r="AR703" s="14">
        <v>46209</v>
      </c>
      <c r="AS703" t="s">
        <v>6009</v>
      </c>
      <c r="AT703" t="s">
        <v>345</v>
      </c>
      <c r="AU703" t="s">
        <v>678</v>
      </c>
      <c r="AV703" s="14">
        <v>46209</v>
      </c>
      <c r="AW703" t="s">
        <v>10273</v>
      </c>
      <c r="AX703" s="31">
        <v>46209.661041666666</v>
      </c>
      <c r="AY703" s="14">
        <v>46209</v>
      </c>
      <c r="AZ703" t="s">
        <v>933</v>
      </c>
      <c r="BA703" s="31">
        <v>46209.672210648147</v>
      </c>
      <c r="BB703" s="14">
        <v>46209</v>
      </c>
      <c r="BC703" t="s">
        <v>4684</v>
      </c>
      <c r="BD703" s="31">
        <v>46209.698344907411</v>
      </c>
      <c r="BE703" s="14">
        <v>46209</v>
      </c>
      <c r="BF703" t="s">
        <v>994</v>
      </c>
      <c r="BG703" s="31">
        <v>46209.735810185186</v>
      </c>
      <c r="BH703" s="14">
        <v>46209</v>
      </c>
      <c r="BI703" t="s">
        <v>994</v>
      </c>
      <c r="BJ703" s="31">
        <v>46209.735914351855</v>
      </c>
      <c r="BW703" s="14">
        <v>46209</v>
      </c>
      <c r="BX703" t="s">
        <v>994</v>
      </c>
      <c r="BY703" s="31">
        <v>46209.757870370369</v>
      </c>
      <c r="BZ703" s="14">
        <v>46209</v>
      </c>
      <c r="CA703" t="s">
        <v>995</v>
      </c>
      <c r="CB703" s="31">
        <v>46209.766446759262</v>
      </c>
      <c r="CF703" s="14">
        <v>46209</v>
      </c>
      <c r="CG703" t="s">
        <v>6006</v>
      </c>
      <c r="CH703" s="31">
        <v>46209.809884259259</v>
      </c>
      <c r="CM703" s="4">
        <f t="shared" si="40"/>
        <v>46209.521481481483</v>
      </c>
      <c r="CN703">
        <f t="shared" si="41"/>
        <v>0</v>
      </c>
      <c r="CO703" t="str">
        <f>VLOOKUP(A703,Sheet1!$A$2:$B$221,2,0)</f>
        <v>East Zone</v>
      </c>
    </row>
    <row r="704" spans="1:93" x14ac:dyDescent="0.35">
      <c r="A704" t="s">
        <v>6001</v>
      </c>
      <c r="B704">
        <v>657</v>
      </c>
      <c r="C704" t="s">
        <v>9332</v>
      </c>
      <c r="D704" t="s">
        <v>678</v>
      </c>
      <c r="E704" t="s">
        <v>344</v>
      </c>
      <c r="F704" t="s">
        <v>345</v>
      </c>
      <c r="G704" t="s">
        <v>552</v>
      </c>
      <c r="H704" t="s">
        <v>6019</v>
      </c>
      <c r="I704">
        <v>591490</v>
      </c>
      <c r="J704" t="s">
        <v>6020</v>
      </c>
      <c r="K704" t="s">
        <v>6021</v>
      </c>
      <c r="L704" t="s">
        <v>4622</v>
      </c>
      <c r="M704" t="s">
        <v>6022</v>
      </c>
      <c r="N704">
        <v>45000</v>
      </c>
      <c r="O704" t="s">
        <v>4630</v>
      </c>
      <c r="P704" t="s">
        <v>4631</v>
      </c>
      <c r="Q704" t="s">
        <v>6023</v>
      </c>
      <c r="R704">
        <v>2363261293</v>
      </c>
      <c r="S704" s="14">
        <v>46205</v>
      </c>
      <c r="T704" t="s">
        <v>6024</v>
      </c>
      <c r="U704" s="31">
        <v>46205.630462962959</v>
      </c>
      <c r="AK704" s="14">
        <v>46205</v>
      </c>
      <c r="AL704" t="s">
        <v>6004</v>
      </c>
      <c r="AM704" s="31">
        <v>46205.706319444442</v>
      </c>
      <c r="AQ704" s="31">
        <v>46205.706319444442</v>
      </c>
      <c r="AR704" s="14">
        <v>46205</v>
      </c>
      <c r="AS704" t="s">
        <v>6004</v>
      </c>
      <c r="AT704" t="s">
        <v>6005</v>
      </c>
      <c r="AU704" t="s">
        <v>677</v>
      </c>
      <c r="AV704" s="14">
        <v>46205</v>
      </c>
      <c r="AW704" t="s">
        <v>6004</v>
      </c>
      <c r="AX704" s="31">
        <v>46205.711736111109</v>
      </c>
      <c r="AY704" s="14">
        <v>46205</v>
      </c>
      <c r="AZ704" t="s">
        <v>933</v>
      </c>
      <c r="BA704" s="31">
        <v>46205.713923611111</v>
      </c>
      <c r="BB704" s="14">
        <v>46205</v>
      </c>
      <c r="BC704" t="s">
        <v>4808</v>
      </c>
      <c r="BD704" s="31">
        <v>46205.732268518521</v>
      </c>
      <c r="BE704" s="14">
        <v>46205</v>
      </c>
      <c r="BF704" t="s">
        <v>997</v>
      </c>
      <c r="BG704" s="31">
        <v>46205.747615740744</v>
      </c>
      <c r="BH704" s="14">
        <v>46205</v>
      </c>
      <c r="BI704" t="s">
        <v>997</v>
      </c>
      <c r="BJ704" s="31">
        <v>46205.748043981483</v>
      </c>
      <c r="BW704" s="14">
        <v>46205</v>
      </c>
      <c r="BX704" t="s">
        <v>997</v>
      </c>
      <c r="BY704" s="31">
        <v>46205.752696759257</v>
      </c>
      <c r="BZ704" s="14">
        <v>46205</v>
      </c>
      <c r="CA704" t="s">
        <v>995</v>
      </c>
      <c r="CB704" s="31">
        <v>46205.768020833333</v>
      </c>
      <c r="CF704" s="14">
        <v>46206</v>
      </c>
      <c r="CG704" t="s">
        <v>6006</v>
      </c>
      <c r="CH704" s="31">
        <v>46206.710173611114</v>
      </c>
      <c r="CM704" s="4">
        <f t="shared" si="40"/>
        <v>46205.630462962959</v>
      </c>
      <c r="CN704">
        <f t="shared" si="41"/>
        <v>0</v>
      </c>
      <c r="CO704" t="str">
        <f>VLOOKUP(A704,Sheet1!$A$2:$B$221,2,0)</f>
        <v>East Zone</v>
      </c>
    </row>
    <row r="705" spans="1:93" x14ac:dyDescent="0.35">
      <c r="A705" t="s">
        <v>6001</v>
      </c>
      <c r="B705">
        <v>657</v>
      </c>
      <c r="C705" t="s">
        <v>9332</v>
      </c>
      <c r="D705" t="s">
        <v>678</v>
      </c>
      <c r="E705" t="s">
        <v>344</v>
      </c>
      <c r="F705" t="s">
        <v>345</v>
      </c>
      <c r="G705" t="s">
        <v>552</v>
      </c>
      <c r="H705" t="s">
        <v>6019</v>
      </c>
      <c r="I705">
        <v>591490</v>
      </c>
      <c r="J705" t="s">
        <v>6020</v>
      </c>
      <c r="K705" t="s">
        <v>6021</v>
      </c>
      <c r="L705" t="s">
        <v>4622</v>
      </c>
      <c r="M705" t="s">
        <v>6022</v>
      </c>
      <c r="N705">
        <v>77000</v>
      </c>
      <c r="O705" t="s">
        <v>939</v>
      </c>
      <c r="P705" t="s">
        <v>940</v>
      </c>
      <c r="Q705" t="s">
        <v>5986</v>
      </c>
      <c r="R705">
        <v>3821101010</v>
      </c>
      <c r="S705" s="14">
        <v>46205</v>
      </c>
      <c r="T705" t="s">
        <v>6006</v>
      </c>
      <c r="U705" s="31">
        <v>46205.598611111112</v>
      </c>
      <c r="AK705" s="14">
        <v>46205</v>
      </c>
      <c r="AL705" t="s">
        <v>6004</v>
      </c>
      <c r="AM705" s="31">
        <v>46205.652708333335</v>
      </c>
      <c r="AQ705" s="31">
        <v>46205.652708333335</v>
      </c>
      <c r="AR705" s="14">
        <v>46205</v>
      </c>
      <c r="AS705" t="s">
        <v>6004</v>
      </c>
      <c r="AT705" t="s">
        <v>6005</v>
      </c>
      <c r="AU705" t="s">
        <v>677</v>
      </c>
      <c r="AV705" s="14">
        <v>46205</v>
      </c>
      <c r="AW705" t="s">
        <v>6004</v>
      </c>
      <c r="AX705" s="31">
        <v>46205.711712962962</v>
      </c>
      <c r="AY705" s="14">
        <v>46205</v>
      </c>
      <c r="AZ705" t="s">
        <v>933</v>
      </c>
      <c r="BA705" s="31">
        <v>46205.713923611111</v>
      </c>
      <c r="BB705" s="14">
        <v>46205</v>
      </c>
      <c r="BC705" t="s">
        <v>4808</v>
      </c>
      <c r="BD705" s="31">
        <v>46205.732256944444</v>
      </c>
      <c r="BE705" s="14">
        <v>46205</v>
      </c>
      <c r="BF705" t="s">
        <v>997</v>
      </c>
      <c r="BG705" s="31">
        <v>46205.74759259259</v>
      </c>
      <c r="BH705" s="14">
        <v>46205</v>
      </c>
      <c r="BI705" t="s">
        <v>997</v>
      </c>
      <c r="BJ705" s="31">
        <v>46205.748032407406</v>
      </c>
      <c r="BW705" s="14">
        <v>46206</v>
      </c>
      <c r="BX705" t="s">
        <v>997</v>
      </c>
      <c r="BY705" s="31">
        <v>46206.618576388886</v>
      </c>
      <c r="BZ705" s="14">
        <v>46206</v>
      </c>
      <c r="CA705" t="s">
        <v>995</v>
      </c>
      <c r="CB705" s="31">
        <v>46206.623877314814</v>
      </c>
      <c r="CF705" s="14">
        <v>46206</v>
      </c>
      <c r="CG705" t="s">
        <v>6006</v>
      </c>
      <c r="CH705" s="31">
        <v>46206.710173611114</v>
      </c>
      <c r="CM705" s="4">
        <f t="shared" si="40"/>
        <v>46205.598611111112</v>
      </c>
      <c r="CN705">
        <f t="shared" si="41"/>
        <v>0</v>
      </c>
      <c r="CO705" t="str">
        <f>VLOOKUP(A705,Sheet1!$A$2:$B$221,2,0)</f>
        <v>East Zone</v>
      </c>
    </row>
    <row r="706" spans="1:93" x14ac:dyDescent="0.35">
      <c r="A706" t="s">
        <v>6001</v>
      </c>
      <c r="B706">
        <v>657</v>
      </c>
      <c r="C706" t="s">
        <v>9332</v>
      </c>
      <c r="D706" t="s">
        <v>678</v>
      </c>
      <c r="E706" t="s">
        <v>344</v>
      </c>
      <c r="F706" t="s">
        <v>345</v>
      </c>
      <c r="G706" t="s">
        <v>552</v>
      </c>
      <c r="H706" t="s">
        <v>10274</v>
      </c>
      <c r="I706">
        <v>602472</v>
      </c>
      <c r="J706" t="s">
        <v>10275</v>
      </c>
      <c r="K706" t="s">
        <v>10276</v>
      </c>
      <c r="L706" t="s">
        <v>4622</v>
      </c>
      <c r="M706" t="s">
        <v>10277</v>
      </c>
      <c r="N706">
        <v>45000</v>
      </c>
      <c r="O706" t="s">
        <v>9889</v>
      </c>
      <c r="P706" t="s">
        <v>9890</v>
      </c>
      <c r="Q706" t="s">
        <v>10278</v>
      </c>
      <c r="R706">
        <v>8764388466</v>
      </c>
      <c r="S706" s="14">
        <v>46209</v>
      </c>
      <c r="T706" t="s">
        <v>6006</v>
      </c>
      <c r="U706" s="31">
        <v>46209.643009259256</v>
      </c>
      <c r="AK706" s="14">
        <v>46209</v>
      </c>
      <c r="AL706" t="s">
        <v>6004</v>
      </c>
      <c r="AM706" s="31">
        <v>46209.684513888889</v>
      </c>
      <c r="AQ706" s="31">
        <v>46209.684513888889</v>
      </c>
      <c r="AR706" s="14">
        <v>46209</v>
      </c>
      <c r="AS706" t="s">
        <v>6004</v>
      </c>
      <c r="AT706" t="s">
        <v>6005</v>
      </c>
      <c r="AU706" t="s">
        <v>677</v>
      </c>
      <c r="AV706" s="14">
        <v>46209</v>
      </c>
      <c r="AW706" t="s">
        <v>6004</v>
      </c>
      <c r="AX706" s="31">
        <v>46209.684918981482</v>
      </c>
      <c r="AY706" s="14">
        <v>46209</v>
      </c>
      <c r="AZ706" t="s">
        <v>933</v>
      </c>
      <c r="BA706" s="31">
        <v>46209.690787037034</v>
      </c>
      <c r="BB706" s="14">
        <v>46209</v>
      </c>
      <c r="BC706" t="s">
        <v>4706</v>
      </c>
      <c r="BD706" s="31">
        <v>46209.70449074074</v>
      </c>
      <c r="BE706" s="14">
        <v>46209</v>
      </c>
      <c r="BF706" t="s">
        <v>994</v>
      </c>
      <c r="BG706" s="31">
        <v>46209.747291666667</v>
      </c>
      <c r="BH706" s="14">
        <v>46209</v>
      </c>
      <c r="BI706" t="s">
        <v>994</v>
      </c>
      <c r="BJ706" s="31">
        <v>46209.747395833336</v>
      </c>
      <c r="BW706" s="14">
        <v>46209</v>
      </c>
      <c r="BX706" t="s">
        <v>994</v>
      </c>
      <c r="BY706" s="31">
        <v>46209.75922453704</v>
      </c>
      <c r="BZ706" s="14">
        <v>46209</v>
      </c>
      <c r="CA706" t="s">
        <v>995</v>
      </c>
      <c r="CB706" s="31">
        <v>46209.766006944446</v>
      </c>
      <c r="CF706" s="14">
        <v>46209</v>
      </c>
      <c r="CG706" t="s">
        <v>6004</v>
      </c>
      <c r="CH706" s="31">
        <v>46209.822800925926</v>
      </c>
      <c r="CM706" s="4">
        <f t="shared" si="40"/>
        <v>46209.643009259256</v>
      </c>
      <c r="CN706">
        <f t="shared" si="41"/>
        <v>0</v>
      </c>
      <c r="CO706" t="str">
        <f>VLOOKUP(A706,Sheet1!$A$2:$B$221,2,0)</f>
        <v>East Zone</v>
      </c>
    </row>
    <row r="707" spans="1:93" x14ac:dyDescent="0.35">
      <c r="A707" t="s">
        <v>6001</v>
      </c>
      <c r="B707">
        <v>657</v>
      </c>
      <c r="C707" t="s">
        <v>9332</v>
      </c>
      <c r="D707" t="s">
        <v>678</v>
      </c>
      <c r="E707" t="s">
        <v>344</v>
      </c>
      <c r="F707" t="s">
        <v>345</v>
      </c>
      <c r="G707" t="s">
        <v>552</v>
      </c>
      <c r="H707" t="s">
        <v>10279</v>
      </c>
      <c r="I707">
        <v>615609</v>
      </c>
      <c r="J707" t="s">
        <v>10275</v>
      </c>
      <c r="K707" t="s">
        <v>10276</v>
      </c>
      <c r="L707" t="s">
        <v>4622</v>
      </c>
      <c r="M707" t="s">
        <v>10280</v>
      </c>
      <c r="N707">
        <v>55000</v>
      </c>
      <c r="O707" t="s">
        <v>10026</v>
      </c>
      <c r="P707" t="s">
        <v>10027</v>
      </c>
      <c r="Q707" t="s">
        <v>10281</v>
      </c>
      <c r="R707">
        <v>5577387626</v>
      </c>
      <c r="S707" s="14">
        <v>46209</v>
      </c>
      <c r="T707" t="s">
        <v>6018</v>
      </c>
      <c r="U707" s="31">
        <v>46209.488368055558</v>
      </c>
      <c r="AK707" s="14">
        <v>46209</v>
      </c>
      <c r="AL707" t="s">
        <v>6004</v>
      </c>
      <c r="AM707" s="31">
        <v>46209.656168981484</v>
      </c>
      <c r="AQ707" s="31">
        <v>46209.656168981484</v>
      </c>
      <c r="AR707" s="14">
        <v>46209</v>
      </c>
      <c r="AS707" t="s">
        <v>6004</v>
      </c>
      <c r="AT707" t="s">
        <v>6005</v>
      </c>
      <c r="AU707" t="s">
        <v>677</v>
      </c>
      <c r="AV707" s="14">
        <v>46209</v>
      </c>
      <c r="AW707" t="s">
        <v>6004</v>
      </c>
      <c r="AX707" s="31">
        <v>46209.666261574072</v>
      </c>
      <c r="AY707" s="14">
        <v>46209</v>
      </c>
      <c r="AZ707" t="s">
        <v>933</v>
      </c>
      <c r="BA707" s="31">
        <v>46209.672210648147</v>
      </c>
      <c r="BB707" s="14">
        <v>46209</v>
      </c>
      <c r="BC707" t="s">
        <v>4633</v>
      </c>
      <c r="BD707" s="31">
        <v>46209.701666666668</v>
      </c>
      <c r="BE707" s="14">
        <v>46209</v>
      </c>
      <c r="BF707" t="s">
        <v>994</v>
      </c>
      <c r="BG707" s="31">
        <v>46209.742789351854</v>
      </c>
      <c r="BH707" s="14">
        <v>46209</v>
      </c>
      <c r="BI707" t="s">
        <v>994</v>
      </c>
      <c r="BJ707" s="31">
        <v>46209.752222222225</v>
      </c>
      <c r="BK707" s="14">
        <v>46209</v>
      </c>
      <c r="BL707" t="s">
        <v>994</v>
      </c>
      <c r="BM707" s="31">
        <v>46209.742986111109</v>
      </c>
      <c r="BW707" s="14">
        <v>46209</v>
      </c>
      <c r="BX707" t="s">
        <v>994</v>
      </c>
      <c r="BY707" s="31">
        <v>46209.758877314816</v>
      </c>
      <c r="BZ707" s="14">
        <v>46209</v>
      </c>
      <c r="CA707" t="s">
        <v>995</v>
      </c>
      <c r="CB707" s="31">
        <v>46209.766250000001</v>
      </c>
      <c r="CF707" s="14">
        <v>46210</v>
      </c>
      <c r="CG707" t="s">
        <v>6004</v>
      </c>
      <c r="CH707" s="31">
        <v>46210.627476851849</v>
      </c>
      <c r="CM707" s="4">
        <f t="shared" si="40"/>
        <v>46209.488368055558</v>
      </c>
      <c r="CN707">
        <f t="shared" si="41"/>
        <v>0</v>
      </c>
      <c r="CO707" t="str">
        <f>VLOOKUP(A707,Sheet1!$A$2:$B$221,2,0)</f>
        <v>East Zone</v>
      </c>
    </row>
    <row r="708" spans="1:93" x14ac:dyDescent="0.35">
      <c r="A708" t="s">
        <v>6025</v>
      </c>
      <c r="B708">
        <v>689</v>
      </c>
      <c r="C708" t="s">
        <v>9332</v>
      </c>
      <c r="D708" t="s">
        <v>678</v>
      </c>
      <c r="E708" t="s">
        <v>547</v>
      </c>
      <c r="F708" t="s">
        <v>548</v>
      </c>
      <c r="G708" t="s">
        <v>295</v>
      </c>
      <c r="H708" t="s">
        <v>12185</v>
      </c>
      <c r="I708">
        <v>361151</v>
      </c>
      <c r="J708" t="s">
        <v>4327</v>
      </c>
      <c r="K708" t="s">
        <v>4328</v>
      </c>
      <c r="L708" t="s">
        <v>4622</v>
      </c>
      <c r="M708" t="s">
        <v>12186</v>
      </c>
      <c r="N708">
        <v>77000</v>
      </c>
      <c r="O708" t="s">
        <v>939</v>
      </c>
      <c r="P708" t="s">
        <v>940</v>
      </c>
      <c r="Q708" t="s">
        <v>12187</v>
      </c>
      <c r="R708">
        <v>4456432180</v>
      </c>
      <c r="S708" s="14">
        <v>46210</v>
      </c>
      <c r="T708" t="s">
        <v>6035</v>
      </c>
      <c r="U708" s="31">
        <v>46210.48337962963</v>
      </c>
      <c r="AK708" s="14">
        <v>46210</v>
      </c>
      <c r="AL708" t="s">
        <v>9876</v>
      </c>
      <c r="AM708" s="31">
        <v>46210.585150462961</v>
      </c>
      <c r="AQ708" s="31">
        <v>46210.585150462961</v>
      </c>
      <c r="AR708" s="14">
        <v>46210</v>
      </c>
      <c r="AS708" t="s">
        <v>9876</v>
      </c>
      <c r="AT708" t="s">
        <v>548</v>
      </c>
      <c r="AU708" t="s">
        <v>678</v>
      </c>
      <c r="AV708" s="14">
        <v>46210</v>
      </c>
      <c r="AW708" t="s">
        <v>9876</v>
      </c>
      <c r="AX708" s="31">
        <v>46210.585648148146</v>
      </c>
      <c r="AY708" s="14">
        <v>46210</v>
      </c>
      <c r="AZ708" t="s">
        <v>933</v>
      </c>
      <c r="BA708" s="31">
        <v>46210.588842592595</v>
      </c>
      <c r="BB708" s="14">
        <v>46210</v>
      </c>
      <c r="BC708" t="s">
        <v>4643</v>
      </c>
      <c r="BD708" s="31">
        <v>46210.626597222225</v>
      </c>
      <c r="BE708" s="14">
        <v>46210</v>
      </c>
      <c r="BF708" t="s">
        <v>996</v>
      </c>
      <c r="BG708" s="31">
        <v>46210.644756944443</v>
      </c>
      <c r="BH708" s="14">
        <v>46210</v>
      </c>
      <c r="BI708" t="s">
        <v>996</v>
      </c>
      <c r="BJ708" s="31">
        <v>46210.645451388889</v>
      </c>
      <c r="BW708" s="14">
        <v>46210</v>
      </c>
      <c r="BX708" t="s">
        <v>996</v>
      </c>
      <c r="BY708" s="31">
        <v>46210.651273148149</v>
      </c>
      <c r="BZ708" s="14">
        <v>46210</v>
      </c>
      <c r="CA708" t="s">
        <v>995</v>
      </c>
      <c r="CB708" s="31">
        <v>46210.665613425925</v>
      </c>
      <c r="CF708" s="14">
        <v>46210</v>
      </c>
      <c r="CG708" t="s">
        <v>10292</v>
      </c>
      <c r="CH708" s="31">
        <v>46210.746539351851</v>
      </c>
      <c r="CM708" s="4">
        <f t="shared" si="40"/>
        <v>46210.48337962963</v>
      </c>
      <c r="CN708">
        <f t="shared" si="41"/>
        <v>0</v>
      </c>
      <c r="CO708" t="str">
        <f>VLOOKUP(A708,Sheet1!$A$2:$B$221,2,0)</f>
        <v>East Zone</v>
      </c>
    </row>
    <row r="709" spans="1:93" x14ac:dyDescent="0.35">
      <c r="A709" t="s">
        <v>6025</v>
      </c>
      <c r="B709">
        <v>689</v>
      </c>
      <c r="C709" t="s">
        <v>9332</v>
      </c>
      <c r="D709" t="s">
        <v>678</v>
      </c>
      <c r="E709" t="s">
        <v>547</v>
      </c>
      <c r="F709" t="s">
        <v>548</v>
      </c>
      <c r="G709" t="s">
        <v>295</v>
      </c>
      <c r="H709" t="s">
        <v>12188</v>
      </c>
      <c r="I709">
        <v>361528</v>
      </c>
      <c r="J709" t="s">
        <v>4327</v>
      </c>
      <c r="K709" t="s">
        <v>4328</v>
      </c>
      <c r="L709" t="s">
        <v>4622</v>
      </c>
      <c r="M709" t="s">
        <v>12189</v>
      </c>
      <c r="N709">
        <v>45000</v>
      </c>
      <c r="O709" t="s">
        <v>4630</v>
      </c>
      <c r="P709" t="s">
        <v>4631</v>
      </c>
      <c r="Q709" t="s">
        <v>5602</v>
      </c>
      <c r="R709">
        <v>3123232507</v>
      </c>
      <c r="S709" s="14">
        <v>46210</v>
      </c>
      <c r="T709" t="s">
        <v>6035</v>
      </c>
      <c r="U709" s="31">
        <v>46210.549305555556</v>
      </c>
      <c r="AH709" s="14">
        <v>46210</v>
      </c>
      <c r="AI709" t="s">
        <v>6031</v>
      </c>
      <c r="AJ709" s="31">
        <v>46210.614340277774</v>
      </c>
      <c r="AK709" s="14">
        <v>46210</v>
      </c>
      <c r="AL709" t="s">
        <v>9876</v>
      </c>
      <c r="AM709" s="31">
        <v>46210.668055555558</v>
      </c>
      <c r="AQ709" s="31">
        <v>46210.668055555558</v>
      </c>
      <c r="AR709" s="14">
        <v>46210</v>
      </c>
      <c r="AS709" t="s">
        <v>9876</v>
      </c>
      <c r="AT709" t="s">
        <v>548</v>
      </c>
      <c r="AU709" t="s">
        <v>678</v>
      </c>
      <c r="AV709" s="14">
        <v>46210</v>
      </c>
      <c r="AW709" t="s">
        <v>9876</v>
      </c>
      <c r="AX709" s="31">
        <v>46210.668773148151</v>
      </c>
      <c r="AY709" s="14">
        <v>46210</v>
      </c>
      <c r="AZ709" t="s">
        <v>933</v>
      </c>
      <c r="BA709" s="31">
        <v>46210.6797337963</v>
      </c>
      <c r="BB709" s="14">
        <v>46210</v>
      </c>
      <c r="BC709" t="s">
        <v>4706</v>
      </c>
      <c r="BD709" s="31">
        <v>46210.774236111109</v>
      </c>
      <c r="BE709" s="14">
        <v>46210</v>
      </c>
      <c r="BF709" t="s">
        <v>996</v>
      </c>
      <c r="BG709" s="31">
        <v>46210.790972222225</v>
      </c>
      <c r="BH709" s="14">
        <v>46210</v>
      </c>
      <c r="BI709" t="s">
        <v>996</v>
      </c>
      <c r="BJ709" s="31">
        <v>46210.791388888887</v>
      </c>
      <c r="BW709" s="14">
        <v>46210</v>
      </c>
      <c r="BX709" t="s">
        <v>996</v>
      </c>
      <c r="BY709" s="31">
        <v>46210.794953703706</v>
      </c>
      <c r="BZ709" s="14">
        <v>46210</v>
      </c>
      <c r="CA709" t="s">
        <v>995</v>
      </c>
      <c r="CB709" s="31">
        <v>46210.802777777775</v>
      </c>
      <c r="CM709" s="4">
        <f t="shared" si="40"/>
        <v>46210.614340277774</v>
      </c>
      <c r="CN709">
        <f t="shared" si="41"/>
        <v>0</v>
      </c>
      <c r="CO709" t="str">
        <f>VLOOKUP(A709,Sheet1!$A$2:$B$221,2,0)</f>
        <v>East Zone</v>
      </c>
    </row>
    <row r="710" spans="1:93" x14ac:dyDescent="0.35">
      <c r="A710" t="s">
        <v>6025</v>
      </c>
      <c r="B710">
        <v>689</v>
      </c>
      <c r="C710" t="s">
        <v>9332</v>
      </c>
      <c r="D710" t="s">
        <v>678</v>
      </c>
      <c r="E710" t="s">
        <v>547</v>
      </c>
      <c r="F710" t="s">
        <v>548</v>
      </c>
      <c r="G710" t="s">
        <v>295</v>
      </c>
      <c r="H710" t="s">
        <v>6026</v>
      </c>
      <c r="I710">
        <v>362131</v>
      </c>
      <c r="J710" t="s">
        <v>6027</v>
      </c>
      <c r="K710" t="s">
        <v>6028</v>
      </c>
      <c r="L710" t="s">
        <v>4622</v>
      </c>
      <c r="M710" t="s">
        <v>6029</v>
      </c>
      <c r="N710">
        <v>45000</v>
      </c>
      <c r="O710" t="s">
        <v>4630</v>
      </c>
      <c r="P710" t="s">
        <v>4631</v>
      </c>
      <c r="Q710" t="s">
        <v>6030</v>
      </c>
      <c r="R710">
        <v>4822675248</v>
      </c>
      <c r="S710" s="14">
        <v>46206</v>
      </c>
      <c r="T710" t="s">
        <v>6031</v>
      </c>
      <c r="U710" s="31">
        <v>46206.337187500001</v>
      </c>
      <c r="AK710" s="14">
        <v>46206</v>
      </c>
      <c r="AL710" t="s">
        <v>6032</v>
      </c>
      <c r="AM710" s="31">
        <v>46206.389236111114</v>
      </c>
      <c r="AQ710" s="31">
        <v>46206.389236111114</v>
      </c>
      <c r="AR710" s="14">
        <v>46206</v>
      </c>
      <c r="AS710" t="s">
        <v>6032</v>
      </c>
      <c r="AT710" t="s">
        <v>6033</v>
      </c>
      <c r="AU710" t="s">
        <v>677</v>
      </c>
      <c r="AV710" s="14">
        <v>46206</v>
      </c>
      <c r="AW710" t="s">
        <v>6032</v>
      </c>
      <c r="AX710" s="31">
        <v>46206.389976851853</v>
      </c>
      <c r="AY710" s="14">
        <v>46206</v>
      </c>
      <c r="AZ710" t="s">
        <v>933</v>
      </c>
      <c r="BA710" s="31">
        <v>46206.399270833332</v>
      </c>
      <c r="BB710" s="14">
        <v>46206</v>
      </c>
      <c r="BC710" t="s">
        <v>5233</v>
      </c>
      <c r="BD710" s="31">
        <v>46206.440428240741</v>
      </c>
      <c r="BE710" s="14">
        <v>46206</v>
      </c>
      <c r="BF710" t="s">
        <v>996</v>
      </c>
      <c r="BG710" s="31">
        <v>46206.459374999999</v>
      </c>
      <c r="BH710" s="14">
        <v>46206</v>
      </c>
      <c r="BI710" t="s">
        <v>996</v>
      </c>
      <c r="BJ710" s="31">
        <v>46206.459826388891</v>
      </c>
      <c r="BW710" s="14">
        <v>46206</v>
      </c>
      <c r="BX710" t="s">
        <v>996</v>
      </c>
      <c r="BY710" s="31">
        <v>46206.480312500003</v>
      </c>
      <c r="BZ710" s="14">
        <v>46206</v>
      </c>
      <c r="CA710" t="s">
        <v>995</v>
      </c>
      <c r="CB710" s="31">
        <v>46206.487430555557</v>
      </c>
      <c r="CF710" s="14">
        <v>46206</v>
      </c>
      <c r="CG710" t="s">
        <v>6032</v>
      </c>
      <c r="CH710" s="31">
        <v>46206.563877314817</v>
      </c>
      <c r="CM710" s="4">
        <f t="shared" si="40"/>
        <v>46206.337187500001</v>
      </c>
      <c r="CN710">
        <f t="shared" si="41"/>
        <v>0</v>
      </c>
      <c r="CO710" t="str">
        <f>VLOOKUP(A710,Sheet1!$A$2:$B$221,2,0)</f>
        <v>East Zone</v>
      </c>
    </row>
    <row r="711" spans="1:93" x14ac:dyDescent="0.35">
      <c r="A711" t="s">
        <v>6025</v>
      </c>
      <c r="B711">
        <v>689</v>
      </c>
      <c r="C711" t="s">
        <v>9332</v>
      </c>
      <c r="D711" t="s">
        <v>678</v>
      </c>
      <c r="E711" t="s">
        <v>547</v>
      </c>
      <c r="F711" t="s">
        <v>548</v>
      </c>
      <c r="G711" t="s">
        <v>295</v>
      </c>
      <c r="H711" t="s">
        <v>4324</v>
      </c>
      <c r="I711">
        <v>362581</v>
      </c>
      <c r="J711" t="s">
        <v>4327</v>
      </c>
      <c r="K711" t="s">
        <v>4328</v>
      </c>
      <c r="L711" t="s">
        <v>4622</v>
      </c>
      <c r="M711" t="s">
        <v>6034</v>
      </c>
      <c r="N711">
        <v>55000</v>
      </c>
      <c r="O711" t="s">
        <v>945</v>
      </c>
      <c r="P711" t="s">
        <v>946</v>
      </c>
      <c r="Q711" t="s">
        <v>4325</v>
      </c>
      <c r="R711">
        <v>4111317241</v>
      </c>
      <c r="S711" s="14">
        <v>46205</v>
      </c>
      <c r="T711" t="s">
        <v>6035</v>
      </c>
      <c r="U711" s="31">
        <v>46205.666620370372</v>
      </c>
      <c r="AK711" s="14">
        <v>46205</v>
      </c>
      <c r="AL711" t="s">
        <v>6032</v>
      </c>
      <c r="AM711" s="31">
        <v>46205.723692129628</v>
      </c>
      <c r="AQ711" s="31">
        <v>46205.723692129628</v>
      </c>
      <c r="AR711" s="14">
        <v>46205</v>
      </c>
      <c r="AS711" t="s">
        <v>6032</v>
      </c>
      <c r="AT711" t="s">
        <v>6033</v>
      </c>
      <c r="AU711" t="s">
        <v>677</v>
      </c>
      <c r="AV711" s="14">
        <v>46205</v>
      </c>
      <c r="AW711" t="s">
        <v>6032</v>
      </c>
      <c r="AX711" s="31">
        <v>46205.730208333334</v>
      </c>
      <c r="AY711" s="14">
        <v>46205</v>
      </c>
      <c r="AZ711" t="s">
        <v>933</v>
      </c>
      <c r="BA711" s="31">
        <v>46205.736296296294</v>
      </c>
      <c r="BB711" s="14">
        <v>46205</v>
      </c>
      <c r="BC711" t="s">
        <v>4669</v>
      </c>
      <c r="BD711" s="31">
        <v>46205.755150462966</v>
      </c>
      <c r="BE711" s="14">
        <v>46205</v>
      </c>
      <c r="BF711" t="s">
        <v>997</v>
      </c>
      <c r="BG711" s="31">
        <v>46205.767118055555</v>
      </c>
      <c r="BH711" s="14">
        <v>46206</v>
      </c>
      <c r="BI711" t="s">
        <v>1043</v>
      </c>
      <c r="BJ711" s="31">
        <v>46206.436574074076</v>
      </c>
      <c r="BK711" s="14">
        <v>46205</v>
      </c>
      <c r="BL711" t="s">
        <v>997</v>
      </c>
      <c r="BM711" s="31">
        <v>46205.767500000002</v>
      </c>
      <c r="BW711" s="14">
        <v>46206</v>
      </c>
      <c r="BX711" t="s">
        <v>1043</v>
      </c>
      <c r="BY711" s="31">
        <v>46206.453472222223</v>
      </c>
      <c r="BZ711" s="14">
        <v>46206</v>
      </c>
      <c r="CA711" t="s">
        <v>995</v>
      </c>
      <c r="CB711" s="31">
        <v>46206.459687499999</v>
      </c>
      <c r="CF711" s="14">
        <v>46206</v>
      </c>
      <c r="CG711" t="s">
        <v>6032</v>
      </c>
      <c r="CH711" s="31">
        <v>46206.577685185184</v>
      </c>
      <c r="CM711" s="4">
        <f t="shared" si="40"/>
        <v>46205.666620370372</v>
      </c>
      <c r="CN711">
        <f t="shared" si="41"/>
        <v>0</v>
      </c>
      <c r="CO711" t="str">
        <f>VLOOKUP(A711,Sheet1!$A$2:$B$221,2,0)</f>
        <v>East Zone</v>
      </c>
    </row>
    <row r="712" spans="1:93" x14ac:dyDescent="0.35">
      <c r="A712" t="s">
        <v>6025</v>
      </c>
      <c r="B712">
        <v>689</v>
      </c>
      <c r="C712" t="s">
        <v>9332</v>
      </c>
      <c r="D712" t="s">
        <v>678</v>
      </c>
      <c r="E712" t="s">
        <v>547</v>
      </c>
      <c r="F712" t="s">
        <v>548</v>
      </c>
      <c r="G712" t="s">
        <v>295</v>
      </c>
      <c r="H712" t="s">
        <v>6036</v>
      </c>
      <c r="I712">
        <v>388193</v>
      </c>
      <c r="J712" t="s">
        <v>4327</v>
      </c>
      <c r="K712" t="s">
        <v>4328</v>
      </c>
      <c r="L712" t="s">
        <v>4622</v>
      </c>
      <c r="M712" t="s">
        <v>6037</v>
      </c>
      <c r="N712">
        <v>45000</v>
      </c>
      <c r="O712" t="s">
        <v>4630</v>
      </c>
      <c r="P712" t="s">
        <v>4631</v>
      </c>
      <c r="Q712" t="s">
        <v>6038</v>
      </c>
      <c r="R712">
        <v>6160244939</v>
      </c>
      <c r="S712" s="14">
        <v>46205</v>
      </c>
      <c r="T712" t="s">
        <v>6035</v>
      </c>
      <c r="U712" s="31">
        <v>46205.535277777781</v>
      </c>
      <c r="AK712" s="14">
        <v>46205</v>
      </c>
      <c r="AL712" t="s">
        <v>6032</v>
      </c>
      <c r="AM712" s="31">
        <v>46205.559282407405</v>
      </c>
      <c r="AQ712" s="31">
        <v>46205.559282407405</v>
      </c>
      <c r="AR712" s="14">
        <v>46205</v>
      </c>
      <c r="AS712" t="s">
        <v>6032</v>
      </c>
      <c r="AT712" t="s">
        <v>6033</v>
      </c>
      <c r="AU712" t="s">
        <v>677</v>
      </c>
      <c r="AV712" s="14">
        <v>46205</v>
      </c>
      <c r="AW712" t="s">
        <v>6032</v>
      </c>
      <c r="AX712" s="31">
        <v>46205.647592592592</v>
      </c>
      <c r="AY712" s="14">
        <v>46205</v>
      </c>
      <c r="AZ712" t="s">
        <v>933</v>
      </c>
      <c r="BA712" s="31">
        <v>46205.658449074072</v>
      </c>
      <c r="BB712" s="14">
        <v>46205</v>
      </c>
      <c r="BC712" t="s">
        <v>4886</v>
      </c>
      <c r="BD712" s="31">
        <v>46205.67046296296</v>
      </c>
      <c r="BE712" s="14">
        <v>46205</v>
      </c>
      <c r="BF712" t="s">
        <v>996</v>
      </c>
      <c r="BG712" s="31">
        <v>46205.690266203703</v>
      </c>
      <c r="BH712" s="14">
        <v>46205</v>
      </c>
      <c r="BI712" t="s">
        <v>996</v>
      </c>
      <c r="BJ712" s="31">
        <v>46205.699525462966</v>
      </c>
      <c r="BW712" s="14">
        <v>46205</v>
      </c>
      <c r="BX712" t="s">
        <v>996</v>
      </c>
      <c r="BY712" s="31">
        <v>46205.718668981484</v>
      </c>
      <c r="BZ712" s="14">
        <v>46205</v>
      </c>
      <c r="CA712" t="s">
        <v>995</v>
      </c>
      <c r="CB712" s="31">
        <v>46205.739386574074</v>
      </c>
      <c r="CF712" s="14">
        <v>46206</v>
      </c>
      <c r="CG712" t="s">
        <v>6032</v>
      </c>
      <c r="CH712" s="31">
        <v>46206.478437500002</v>
      </c>
      <c r="CM712" s="4">
        <f t="shared" si="40"/>
        <v>46205.535277777781</v>
      </c>
      <c r="CN712">
        <f t="shared" si="41"/>
        <v>0</v>
      </c>
      <c r="CO712" t="str">
        <f>VLOOKUP(A712,Sheet1!$A$2:$B$221,2,0)</f>
        <v>East Zone</v>
      </c>
    </row>
    <row r="713" spans="1:93" x14ac:dyDescent="0.35">
      <c r="A713" t="s">
        <v>6025</v>
      </c>
      <c r="B713">
        <v>689</v>
      </c>
      <c r="C713" t="s">
        <v>9332</v>
      </c>
      <c r="D713" t="s">
        <v>678</v>
      </c>
      <c r="E713" t="s">
        <v>547</v>
      </c>
      <c r="F713" t="s">
        <v>548</v>
      </c>
      <c r="G713" t="s">
        <v>295</v>
      </c>
      <c r="H713" t="s">
        <v>6036</v>
      </c>
      <c r="I713">
        <v>388193</v>
      </c>
      <c r="J713" t="s">
        <v>4327</v>
      </c>
      <c r="K713" t="s">
        <v>4328</v>
      </c>
      <c r="L713" t="s">
        <v>4622</v>
      </c>
      <c r="M713" t="s">
        <v>6037</v>
      </c>
      <c r="Q713" t="s">
        <v>6039</v>
      </c>
      <c r="R713">
        <v>1437093330</v>
      </c>
      <c r="S713" s="14">
        <v>46205</v>
      </c>
      <c r="T713" t="s">
        <v>6035</v>
      </c>
      <c r="U713" s="31">
        <v>46205.535266203704</v>
      </c>
      <c r="AK713" s="14">
        <v>46205</v>
      </c>
      <c r="AL713" t="s">
        <v>6032</v>
      </c>
      <c r="AM713" s="31">
        <v>46205.585462962961</v>
      </c>
      <c r="AQ713" s="31">
        <v>46205.585462962961</v>
      </c>
      <c r="AR713" s="14">
        <v>46205</v>
      </c>
      <c r="AS713" t="s">
        <v>6032</v>
      </c>
      <c r="AT713" t="s">
        <v>6033</v>
      </c>
      <c r="AU713" t="s">
        <v>677</v>
      </c>
      <c r="CM713" s="4">
        <f t="shared" si="40"/>
        <v>46205.535266203704</v>
      </c>
      <c r="CN713">
        <f t="shared" si="41"/>
        <v>0</v>
      </c>
      <c r="CO713" t="str">
        <f>VLOOKUP(A713,Sheet1!$A$2:$B$221,2,0)</f>
        <v>East Zone</v>
      </c>
    </row>
    <row r="714" spans="1:93" x14ac:dyDescent="0.35">
      <c r="A714" t="s">
        <v>6025</v>
      </c>
      <c r="B714">
        <v>689</v>
      </c>
      <c r="C714" t="s">
        <v>9332</v>
      </c>
      <c r="D714" t="s">
        <v>678</v>
      </c>
      <c r="E714" t="s">
        <v>547</v>
      </c>
      <c r="F714" t="s">
        <v>548</v>
      </c>
      <c r="G714" t="s">
        <v>295</v>
      </c>
      <c r="H714" t="s">
        <v>10282</v>
      </c>
      <c r="I714">
        <v>392196</v>
      </c>
      <c r="J714" t="s">
        <v>4327</v>
      </c>
      <c r="K714" t="s">
        <v>4328</v>
      </c>
      <c r="L714" t="s">
        <v>4622</v>
      </c>
      <c r="M714" t="s">
        <v>10283</v>
      </c>
      <c r="N714">
        <v>77000</v>
      </c>
      <c r="O714" t="s">
        <v>9403</v>
      </c>
      <c r="P714" t="s">
        <v>9404</v>
      </c>
      <c r="Q714" t="s">
        <v>10075</v>
      </c>
      <c r="R714">
        <v>2313256526</v>
      </c>
      <c r="S714" s="14">
        <v>46209</v>
      </c>
      <c r="T714" t="s">
        <v>6035</v>
      </c>
      <c r="U714" s="31">
        <v>46209.694027777776</v>
      </c>
      <c r="AK714" s="14">
        <v>46209</v>
      </c>
      <c r="AL714" t="s">
        <v>9876</v>
      </c>
      <c r="AM714" s="31">
        <v>46209.716631944444</v>
      </c>
      <c r="AQ714" s="31">
        <v>46209.716631944444</v>
      </c>
      <c r="AR714" s="14">
        <v>46209</v>
      </c>
      <c r="AS714" t="s">
        <v>9876</v>
      </c>
      <c r="AT714" t="s">
        <v>548</v>
      </c>
      <c r="AU714" t="s">
        <v>678</v>
      </c>
      <c r="AV714" s="14">
        <v>46209</v>
      </c>
      <c r="AW714" t="s">
        <v>6032</v>
      </c>
      <c r="AX714" s="31">
        <v>46209.744004629632</v>
      </c>
      <c r="AY714" s="14">
        <v>46209</v>
      </c>
      <c r="AZ714" t="s">
        <v>933</v>
      </c>
      <c r="BA714" s="31">
        <v>46209.753217592595</v>
      </c>
      <c r="BB714" s="14">
        <v>46209</v>
      </c>
      <c r="BC714" t="s">
        <v>4788</v>
      </c>
      <c r="BD714" s="31">
        <v>46209.76090277778</v>
      </c>
      <c r="BE714" s="14">
        <v>46209</v>
      </c>
      <c r="BF714" t="s">
        <v>994</v>
      </c>
      <c r="BG714" s="31">
        <v>46209.787928240738</v>
      </c>
      <c r="BH714" s="14">
        <v>46209</v>
      </c>
      <c r="BI714" t="s">
        <v>994</v>
      </c>
      <c r="BJ714" s="31">
        <v>46209.78802083333</v>
      </c>
      <c r="BW714" s="14">
        <v>46209</v>
      </c>
      <c r="BX714" t="s">
        <v>994</v>
      </c>
      <c r="BY714" s="31">
        <v>46209.796354166669</v>
      </c>
      <c r="BZ714" s="14">
        <v>46209</v>
      </c>
      <c r="CA714" t="s">
        <v>1008</v>
      </c>
      <c r="CB714" s="31">
        <v>46209.803333333337</v>
      </c>
      <c r="CF714" s="14">
        <v>46210</v>
      </c>
      <c r="CG714" t="s">
        <v>6032</v>
      </c>
      <c r="CH714" s="31">
        <v>46210.49391203704</v>
      </c>
      <c r="CM714" s="4">
        <f t="shared" si="40"/>
        <v>46209.694027777776</v>
      </c>
      <c r="CN714">
        <f t="shared" si="41"/>
        <v>0</v>
      </c>
      <c r="CO714" t="str">
        <f>VLOOKUP(A714,Sheet1!$A$2:$B$221,2,0)</f>
        <v>East Zone</v>
      </c>
    </row>
    <row r="715" spans="1:93" x14ac:dyDescent="0.35">
      <c r="A715" t="s">
        <v>6025</v>
      </c>
      <c r="B715">
        <v>689</v>
      </c>
      <c r="C715" t="s">
        <v>9332</v>
      </c>
      <c r="D715" t="s">
        <v>678</v>
      </c>
      <c r="E715" t="s">
        <v>547</v>
      </c>
      <c r="F715" t="s">
        <v>548</v>
      </c>
      <c r="G715" t="s">
        <v>295</v>
      </c>
      <c r="H715" t="s">
        <v>6040</v>
      </c>
      <c r="I715">
        <v>399323</v>
      </c>
      <c r="J715" t="s">
        <v>6041</v>
      </c>
      <c r="K715" t="s">
        <v>6042</v>
      </c>
      <c r="L715" t="s">
        <v>4622</v>
      </c>
      <c r="M715" t="s">
        <v>6043</v>
      </c>
      <c r="N715">
        <v>75000</v>
      </c>
      <c r="O715" t="s">
        <v>974</v>
      </c>
      <c r="P715" t="s">
        <v>975</v>
      </c>
      <c r="Q715" t="s">
        <v>2529</v>
      </c>
      <c r="R715">
        <v>8593191245</v>
      </c>
      <c r="S715" s="14">
        <v>46206</v>
      </c>
      <c r="T715" t="s">
        <v>6044</v>
      </c>
      <c r="U715" s="31">
        <v>46206.486111111109</v>
      </c>
      <c r="AK715" s="14">
        <v>46206</v>
      </c>
      <c r="AL715" t="s">
        <v>6032</v>
      </c>
      <c r="AM715" s="31">
        <v>46206.524270833332</v>
      </c>
      <c r="AQ715" s="31">
        <v>46206.524270833332</v>
      </c>
      <c r="AR715" s="14">
        <v>46206</v>
      </c>
      <c r="AS715" t="s">
        <v>6032</v>
      </c>
      <c r="AT715" t="s">
        <v>6033</v>
      </c>
      <c r="AU715" t="s">
        <v>677</v>
      </c>
      <c r="AV715" s="14">
        <v>46206</v>
      </c>
      <c r="AW715" t="s">
        <v>6032</v>
      </c>
      <c r="AX715" s="31">
        <v>46206.553124999999</v>
      </c>
      <c r="AY715" s="14">
        <v>46206</v>
      </c>
      <c r="AZ715" t="s">
        <v>933</v>
      </c>
      <c r="BA715" s="31">
        <v>46206.565972222219</v>
      </c>
      <c r="BB715" s="14">
        <v>46206</v>
      </c>
      <c r="BC715" t="s">
        <v>4663</v>
      </c>
      <c r="BD715" s="31">
        <v>46206.615555555552</v>
      </c>
      <c r="BE715" s="14">
        <v>46206</v>
      </c>
      <c r="BF715" t="s">
        <v>997</v>
      </c>
      <c r="BG715" s="31">
        <v>46206.643935185188</v>
      </c>
      <c r="BH715" s="14">
        <v>46206</v>
      </c>
      <c r="BI715" t="s">
        <v>997</v>
      </c>
      <c r="BJ715" s="31">
        <v>46206.644201388888</v>
      </c>
      <c r="BW715" s="14">
        <v>46206</v>
      </c>
      <c r="BX715" t="s">
        <v>997</v>
      </c>
      <c r="BY715" s="31">
        <v>46206.649687500001</v>
      </c>
      <c r="BZ715" s="14">
        <v>46206</v>
      </c>
      <c r="CA715" t="s">
        <v>995</v>
      </c>
      <c r="CB715" s="31">
        <v>46206.669293981482</v>
      </c>
      <c r="CF715" s="14">
        <v>46210</v>
      </c>
      <c r="CG715" t="s">
        <v>6032</v>
      </c>
      <c r="CH715" s="31">
        <v>46210.833587962959</v>
      </c>
      <c r="CM715" s="4">
        <f t="shared" si="40"/>
        <v>46206.486111111109</v>
      </c>
      <c r="CN715">
        <f t="shared" si="41"/>
        <v>0</v>
      </c>
      <c r="CO715" t="str">
        <f>VLOOKUP(A715,Sheet1!$A$2:$B$221,2,0)</f>
        <v>East Zone</v>
      </c>
    </row>
    <row r="716" spans="1:93" x14ac:dyDescent="0.35">
      <c r="A716" t="s">
        <v>6025</v>
      </c>
      <c r="B716">
        <v>689</v>
      </c>
      <c r="C716" t="s">
        <v>9332</v>
      </c>
      <c r="D716" t="s">
        <v>678</v>
      </c>
      <c r="E716" t="s">
        <v>547</v>
      </c>
      <c r="F716" t="s">
        <v>548</v>
      </c>
      <c r="G716" t="s">
        <v>295</v>
      </c>
      <c r="H716" t="s">
        <v>10284</v>
      </c>
      <c r="I716">
        <v>415783</v>
      </c>
      <c r="J716" t="s">
        <v>3923</v>
      </c>
      <c r="K716" t="s">
        <v>3924</v>
      </c>
      <c r="L716" t="s">
        <v>4622</v>
      </c>
      <c r="M716" t="s">
        <v>10285</v>
      </c>
      <c r="N716">
        <v>50000</v>
      </c>
      <c r="O716" t="s">
        <v>9895</v>
      </c>
      <c r="P716" t="s">
        <v>9896</v>
      </c>
      <c r="Q716" t="s">
        <v>10286</v>
      </c>
      <c r="R716">
        <v>4030750404</v>
      </c>
      <c r="S716" s="14">
        <v>46209</v>
      </c>
      <c r="T716" t="s">
        <v>6046</v>
      </c>
      <c r="U716" s="31">
        <v>46209.532581018517</v>
      </c>
      <c r="AK716" s="14">
        <v>46209</v>
      </c>
      <c r="AL716" t="s">
        <v>6032</v>
      </c>
      <c r="AM716" s="31">
        <v>46209.622673611113</v>
      </c>
      <c r="AQ716" s="31">
        <v>46209.622673611113</v>
      </c>
      <c r="AR716" s="14">
        <v>46209</v>
      </c>
      <c r="AS716" t="s">
        <v>6032</v>
      </c>
      <c r="AT716" t="s">
        <v>6033</v>
      </c>
      <c r="AU716" t="s">
        <v>677</v>
      </c>
      <c r="AV716" s="14">
        <v>46209</v>
      </c>
      <c r="AW716" t="s">
        <v>6032</v>
      </c>
      <c r="AX716" s="31">
        <v>46209.623124999998</v>
      </c>
      <c r="AY716" s="14">
        <v>46209</v>
      </c>
      <c r="AZ716" t="s">
        <v>933</v>
      </c>
      <c r="BA716" s="31">
        <v>46209.626712962963</v>
      </c>
      <c r="BB716" s="14">
        <v>46209</v>
      </c>
      <c r="BC716" t="s">
        <v>4716</v>
      </c>
      <c r="BD716" s="31">
        <v>46209.648333333331</v>
      </c>
      <c r="BE716" s="14">
        <v>46209</v>
      </c>
      <c r="BF716" t="s">
        <v>996</v>
      </c>
      <c r="BG716" s="31">
        <v>46209.706296296295</v>
      </c>
      <c r="BH716" s="14">
        <v>46209</v>
      </c>
      <c r="BI716" t="s">
        <v>996</v>
      </c>
      <c r="BJ716" s="31">
        <v>46209.706793981481</v>
      </c>
      <c r="BW716" s="14">
        <v>46209</v>
      </c>
      <c r="BX716" t="s">
        <v>996</v>
      </c>
      <c r="BY716" s="31">
        <v>46209.720185185186</v>
      </c>
      <c r="BZ716" s="14">
        <v>46209</v>
      </c>
      <c r="CA716" t="s">
        <v>995</v>
      </c>
      <c r="CB716" s="31">
        <v>46209.738599537035</v>
      </c>
      <c r="CF716" s="14">
        <v>46210</v>
      </c>
      <c r="CG716" t="s">
        <v>6032</v>
      </c>
      <c r="CH716" s="31">
        <v>46210.504432870373</v>
      </c>
      <c r="CM716" s="4">
        <f t="shared" si="40"/>
        <v>46209.532581018517</v>
      </c>
      <c r="CN716">
        <f t="shared" si="41"/>
        <v>0</v>
      </c>
      <c r="CO716" t="str">
        <f>VLOOKUP(A716,Sheet1!$A$2:$B$221,2,0)</f>
        <v>East Zone</v>
      </c>
    </row>
    <row r="717" spans="1:93" x14ac:dyDescent="0.35">
      <c r="A717" t="s">
        <v>6025</v>
      </c>
      <c r="B717">
        <v>689</v>
      </c>
      <c r="C717" t="s">
        <v>9332</v>
      </c>
      <c r="D717" t="s">
        <v>678</v>
      </c>
      <c r="E717" t="s">
        <v>547</v>
      </c>
      <c r="F717" t="s">
        <v>548</v>
      </c>
      <c r="G717" t="s">
        <v>295</v>
      </c>
      <c r="H717" t="s">
        <v>10287</v>
      </c>
      <c r="I717">
        <v>433364</v>
      </c>
      <c r="J717" t="s">
        <v>3923</v>
      </c>
      <c r="K717" t="s">
        <v>3924</v>
      </c>
      <c r="L717" t="s">
        <v>4622</v>
      </c>
      <c r="M717" t="s">
        <v>10288</v>
      </c>
      <c r="N717">
        <v>40000</v>
      </c>
      <c r="O717" t="s">
        <v>9418</v>
      </c>
      <c r="P717" t="s">
        <v>9419</v>
      </c>
      <c r="Q717" t="s">
        <v>10289</v>
      </c>
      <c r="R717">
        <v>8513915121</v>
      </c>
      <c r="S717" s="14">
        <v>46209</v>
      </c>
      <c r="T717" t="s">
        <v>6046</v>
      </c>
      <c r="U717" s="31">
        <v>46209.637199074074</v>
      </c>
      <c r="AK717" s="14">
        <v>46209</v>
      </c>
      <c r="AL717" t="s">
        <v>9876</v>
      </c>
      <c r="AM717" s="31">
        <v>46209.662743055553</v>
      </c>
      <c r="AQ717" s="31">
        <v>46209.662743055553</v>
      </c>
      <c r="AR717" s="14">
        <v>46209</v>
      </c>
      <c r="AS717" t="s">
        <v>9876</v>
      </c>
      <c r="AT717" t="s">
        <v>548</v>
      </c>
      <c r="AU717" t="s">
        <v>678</v>
      </c>
      <c r="AV717" s="14">
        <v>46209</v>
      </c>
      <c r="AW717" t="s">
        <v>9876</v>
      </c>
      <c r="AX717" s="31">
        <v>46209.66609953704</v>
      </c>
      <c r="AY717" s="14">
        <v>46209</v>
      </c>
      <c r="AZ717" t="s">
        <v>933</v>
      </c>
      <c r="BA717" s="31">
        <v>46209.67224537037</v>
      </c>
      <c r="BB717" s="14">
        <v>46209</v>
      </c>
      <c r="BC717" t="s">
        <v>4684</v>
      </c>
      <c r="BD717" s="31">
        <v>46209.695034722223</v>
      </c>
      <c r="BE717" s="14">
        <v>46209</v>
      </c>
      <c r="BF717" t="s">
        <v>994</v>
      </c>
      <c r="BG717" s="31">
        <v>46209.729467592595</v>
      </c>
      <c r="BH717" s="14">
        <v>46209</v>
      </c>
      <c r="BI717" t="s">
        <v>994</v>
      </c>
      <c r="BJ717" s="31">
        <v>46209.729895833334</v>
      </c>
      <c r="BW717" s="14">
        <v>46209</v>
      </c>
      <c r="BX717" t="s">
        <v>994</v>
      </c>
      <c r="BY717" s="31">
        <v>46209.757280092592</v>
      </c>
      <c r="BZ717" s="14">
        <v>46209</v>
      </c>
      <c r="CA717" t="s">
        <v>995</v>
      </c>
      <c r="CB717" s="31">
        <v>46209.766643518517</v>
      </c>
      <c r="CF717" s="14">
        <v>46210</v>
      </c>
      <c r="CG717" t="s">
        <v>6032</v>
      </c>
      <c r="CH717" s="31">
        <v>46210.420752314814</v>
      </c>
      <c r="CM717" s="4">
        <f t="shared" si="40"/>
        <v>46209.637199074074</v>
      </c>
      <c r="CN717">
        <f t="shared" si="41"/>
        <v>0</v>
      </c>
      <c r="CO717" t="str">
        <f>VLOOKUP(A717,Sheet1!$A$2:$B$221,2,0)</f>
        <v>East Zone</v>
      </c>
    </row>
    <row r="718" spans="1:93" x14ac:dyDescent="0.35">
      <c r="A718" t="s">
        <v>6025</v>
      </c>
      <c r="B718">
        <v>689</v>
      </c>
      <c r="C718" t="s">
        <v>9332</v>
      </c>
      <c r="D718" t="s">
        <v>678</v>
      </c>
      <c r="E718" t="s">
        <v>547</v>
      </c>
      <c r="F718" t="s">
        <v>548</v>
      </c>
      <c r="G718" t="s">
        <v>295</v>
      </c>
      <c r="H718" t="s">
        <v>3921</v>
      </c>
      <c r="I718">
        <v>473958</v>
      </c>
      <c r="J718" t="s">
        <v>3923</v>
      </c>
      <c r="K718" t="s">
        <v>3924</v>
      </c>
      <c r="L718" t="s">
        <v>4622</v>
      </c>
      <c r="M718" t="s">
        <v>6045</v>
      </c>
      <c r="N718">
        <v>85000</v>
      </c>
      <c r="O718" t="s">
        <v>988</v>
      </c>
      <c r="P718" t="s">
        <v>989</v>
      </c>
      <c r="Q718" t="s">
        <v>3922</v>
      </c>
      <c r="R718">
        <v>3858573167</v>
      </c>
      <c r="S718" s="14">
        <v>46204</v>
      </c>
      <c r="T718" t="s">
        <v>6046</v>
      </c>
      <c r="U718" s="31">
        <v>46204.497430555559</v>
      </c>
      <c r="AK718" s="14">
        <v>46204</v>
      </c>
      <c r="AL718" t="s">
        <v>6032</v>
      </c>
      <c r="AM718" s="31">
        <v>46204.662291666667</v>
      </c>
      <c r="AQ718" s="31">
        <v>46204.662291666667</v>
      </c>
      <c r="AR718" s="14">
        <v>46204</v>
      </c>
      <c r="AS718" t="s">
        <v>6032</v>
      </c>
      <c r="AT718" t="s">
        <v>6033</v>
      </c>
      <c r="AU718" t="s">
        <v>677</v>
      </c>
      <c r="AV718" s="14">
        <v>46204</v>
      </c>
      <c r="AW718" t="s">
        <v>6032</v>
      </c>
      <c r="AX718" s="31">
        <v>46204.662974537037</v>
      </c>
      <c r="AY718" s="14">
        <v>46204</v>
      </c>
      <c r="AZ718" t="s">
        <v>933</v>
      </c>
      <c r="BA718" s="31">
        <v>46204.671215277776</v>
      </c>
      <c r="BB718" s="14">
        <v>46204</v>
      </c>
      <c r="BC718" t="s">
        <v>4965</v>
      </c>
      <c r="BD718" s="31">
        <v>46204.681990740741</v>
      </c>
      <c r="BE718" s="14">
        <v>46204</v>
      </c>
      <c r="BF718" t="s">
        <v>996</v>
      </c>
      <c r="BG718" s="31">
        <v>46204.707187499997</v>
      </c>
      <c r="BH718" s="14">
        <v>46204</v>
      </c>
      <c r="BI718" t="s">
        <v>1043</v>
      </c>
      <c r="BJ718" s="31">
        <v>46204.776574074072</v>
      </c>
      <c r="BK718" s="14">
        <v>46204</v>
      </c>
      <c r="BL718" t="s">
        <v>996</v>
      </c>
      <c r="BM718" s="31">
        <v>46204.708055555559</v>
      </c>
      <c r="BW718" s="14">
        <v>46204</v>
      </c>
      <c r="BX718" t="s">
        <v>1043</v>
      </c>
      <c r="BY718" s="31">
        <v>46204.782268518517</v>
      </c>
      <c r="BZ718" s="14">
        <v>46204</v>
      </c>
      <c r="CA718" t="s">
        <v>995</v>
      </c>
      <c r="CB718" s="31">
        <v>46204.797696759262</v>
      </c>
      <c r="CF718" s="14">
        <v>46204</v>
      </c>
      <c r="CG718" t="s">
        <v>6032</v>
      </c>
      <c r="CH718" s="31">
        <v>46204.82917824074</v>
      </c>
      <c r="CM718" s="4">
        <f t="shared" si="40"/>
        <v>46204.497430555559</v>
      </c>
      <c r="CN718">
        <f t="shared" si="41"/>
        <v>0</v>
      </c>
      <c r="CO718" t="str">
        <f>VLOOKUP(A718,Sheet1!$A$2:$B$221,2,0)</f>
        <v>East Zone</v>
      </c>
    </row>
    <row r="719" spans="1:93" x14ac:dyDescent="0.35">
      <c r="A719" t="s">
        <v>6025</v>
      </c>
      <c r="B719">
        <v>689</v>
      </c>
      <c r="C719" t="s">
        <v>9332</v>
      </c>
      <c r="D719" t="s">
        <v>678</v>
      </c>
      <c r="E719" t="s">
        <v>547</v>
      </c>
      <c r="F719" t="s">
        <v>548</v>
      </c>
      <c r="G719" t="s">
        <v>295</v>
      </c>
      <c r="H719" t="s">
        <v>10290</v>
      </c>
      <c r="I719">
        <v>506174</v>
      </c>
      <c r="J719" t="s">
        <v>6027</v>
      </c>
      <c r="K719" t="s">
        <v>6028</v>
      </c>
      <c r="L719" t="s">
        <v>4622</v>
      </c>
      <c r="M719" t="s">
        <v>10291</v>
      </c>
      <c r="N719">
        <v>40000</v>
      </c>
      <c r="O719" t="s">
        <v>10266</v>
      </c>
      <c r="P719" t="s">
        <v>10267</v>
      </c>
      <c r="Q719" t="s">
        <v>1082</v>
      </c>
      <c r="R719">
        <v>4327780087</v>
      </c>
      <c r="S719" s="14">
        <v>46209</v>
      </c>
      <c r="T719" t="s">
        <v>6031</v>
      </c>
      <c r="U719" s="31">
        <v>46209.423576388886</v>
      </c>
      <c r="AK719" s="14">
        <v>46209</v>
      </c>
      <c r="AL719" t="s">
        <v>9876</v>
      </c>
      <c r="AM719" s="31">
        <v>46209.445902777778</v>
      </c>
      <c r="AQ719" s="31">
        <v>46209.445902777778</v>
      </c>
      <c r="AR719" s="14">
        <v>46209</v>
      </c>
      <c r="AS719" t="s">
        <v>9876</v>
      </c>
      <c r="AT719" t="s">
        <v>548</v>
      </c>
      <c r="AU719" t="s">
        <v>678</v>
      </c>
      <c r="AV719" s="14">
        <v>46209</v>
      </c>
      <c r="AW719" t="s">
        <v>9876</v>
      </c>
      <c r="AX719" s="31">
        <v>46209.446631944447</v>
      </c>
      <c r="AY719" s="14">
        <v>46209</v>
      </c>
      <c r="AZ719" t="s">
        <v>933</v>
      </c>
      <c r="BA719" s="31">
        <v>46209.448229166665</v>
      </c>
      <c r="BB719" s="14">
        <v>46209</v>
      </c>
      <c r="BC719" t="s">
        <v>4808</v>
      </c>
      <c r="BD719" s="31">
        <v>46209.61577546296</v>
      </c>
      <c r="BE719" s="14">
        <v>46209</v>
      </c>
      <c r="BF719" t="s">
        <v>996</v>
      </c>
      <c r="BG719" s="31">
        <v>46209.653055555558</v>
      </c>
      <c r="BH719" s="14">
        <v>46209</v>
      </c>
      <c r="BI719" t="s">
        <v>996</v>
      </c>
      <c r="BJ719" s="31">
        <v>46209.653796296298</v>
      </c>
      <c r="BW719" s="14">
        <v>46209</v>
      </c>
      <c r="BX719" t="s">
        <v>996</v>
      </c>
      <c r="BY719" s="31">
        <v>46209.675358796296</v>
      </c>
      <c r="BZ719" s="14">
        <v>46209</v>
      </c>
      <c r="CA719" t="s">
        <v>995</v>
      </c>
      <c r="CB719" s="31">
        <v>46209.686226851853</v>
      </c>
      <c r="CF719" s="14">
        <v>46209</v>
      </c>
      <c r="CG719" t="s">
        <v>10292</v>
      </c>
      <c r="CH719" s="31">
        <v>46209.778344907405</v>
      </c>
      <c r="CM719" s="4">
        <f t="shared" ref="CM719:CM782" si="42">IF(AJ719&lt;&gt;"",AJ719,IF(AG719&lt;&gt;"",AG719,IF(AD719&lt;&gt;"",AD719,IF(AA719&lt;&gt;"",AA719,U719))))</f>
        <v>46209.423576388886</v>
      </c>
      <c r="CN719">
        <f t="shared" ref="CN719:CN782" si="43">AK719-INT(CM719)</f>
        <v>0</v>
      </c>
      <c r="CO719" t="str">
        <f>VLOOKUP(A719,Sheet1!$A$2:$B$221,2,0)</f>
        <v>East Zone</v>
      </c>
    </row>
    <row r="720" spans="1:93" x14ac:dyDescent="0.35">
      <c r="A720" t="s">
        <v>6025</v>
      </c>
      <c r="B720">
        <v>689</v>
      </c>
      <c r="C720" t="s">
        <v>9332</v>
      </c>
      <c r="D720" t="s">
        <v>678</v>
      </c>
      <c r="E720" t="s">
        <v>547</v>
      </c>
      <c r="F720" t="s">
        <v>548</v>
      </c>
      <c r="G720" t="s">
        <v>295</v>
      </c>
      <c r="H720" t="s">
        <v>6047</v>
      </c>
      <c r="I720">
        <v>513897</v>
      </c>
      <c r="J720" t="s">
        <v>159</v>
      </c>
      <c r="K720" t="s">
        <v>6048</v>
      </c>
      <c r="L720" t="s">
        <v>4622</v>
      </c>
      <c r="M720" t="s">
        <v>6049</v>
      </c>
      <c r="Q720" t="s">
        <v>6050</v>
      </c>
      <c r="R720">
        <v>9006197073</v>
      </c>
      <c r="S720" s="14">
        <v>46206</v>
      </c>
      <c r="T720" t="s">
        <v>6051</v>
      </c>
      <c r="U720" s="31">
        <v>46206.528645833336</v>
      </c>
      <c r="AK720" s="14">
        <v>46206</v>
      </c>
      <c r="AL720" t="s">
        <v>6032</v>
      </c>
      <c r="AM720" s="31">
        <v>46206.562349537038</v>
      </c>
      <c r="AQ720" s="31">
        <v>46206.562349537038</v>
      </c>
      <c r="AR720" s="14">
        <v>46206</v>
      </c>
      <c r="AS720" t="s">
        <v>6032</v>
      </c>
      <c r="AT720" t="s">
        <v>6033</v>
      </c>
      <c r="AU720" t="s">
        <v>677</v>
      </c>
      <c r="CM720" s="4">
        <f t="shared" si="42"/>
        <v>46206.528645833336</v>
      </c>
      <c r="CN720">
        <f t="shared" si="43"/>
        <v>0</v>
      </c>
      <c r="CO720" t="str">
        <f>VLOOKUP(A720,Sheet1!$A$2:$B$221,2,0)</f>
        <v>East Zone</v>
      </c>
    </row>
    <row r="721" spans="1:93" x14ac:dyDescent="0.35">
      <c r="A721" t="s">
        <v>6025</v>
      </c>
      <c r="B721">
        <v>689</v>
      </c>
      <c r="C721" t="s">
        <v>9332</v>
      </c>
      <c r="D721" t="s">
        <v>678</v>
      </c>
      <c r="E721" t="s">
        <v>547</v>
      </c>
      <c r="F721" t="s">
        <v>548</v>
      </c>
      <c r="G721" t="s">
        <v>295</v>
      </c>
      <c r="H721" t="s">
        <v>10293</v>
      </c>
      <c r="I721">
        <v>617739</v>
      </c>
      <c r="J721" t="s">
        <v>6027</v>
      </c>
      <c r="K721" t="s">
        <v>6028</v>
      </c>
      <c r="L721" t="s">
        <v>4622</v>
      </c>
      <c r="M721" t="s">
        <v>10294</v>
      </c>
      <c r="N721">
        <v>45000</v>
      </c>
      <c r="O721" t="s">
        <v>9889</v>
      </c>
      <c r="P721" t="s">
        <v>9890</v>
      </c>
      <c r="Q721" t="s">
        <v>10295</v>
      </c>
      <c r="R721">
        <v>2393670858</v>
      </c>
      <c r="S721" s="14">
        <v>46209</v>
      </c>
      <c r="T721" t="s">
        <v>6031</v>
      </c>
      <c r="U721" s="31">
        <v>46209.398900462962</v>
      </c>
      <c r="AK721" s="14">
        <v>46209</v>
      </c>
      <c r="AL721" t="s">
        <v>9876</v>
      </c>
      <c r="AM721" s="31">
        <v>46209.427997685183</v>
      </c>
      <c r="AQ721" s="31">
        <v>46209.427997685183</v>
      </c>
      <c r="AR721" s="14">
        <v>46209</v>
      </c>
      <c r="AS721" t="s">
        <v>9876</v>
      </c>
      <c r="AT721" t="s">
        <v>548</v>
      </c>
      <c r="AU721" t="s">
        <v>678</v>
      </c>
      <c r="AV721" s="14">
        <v>46209</v>
      </c>
      <c r="AW721" t="s">
        <v>9876</v>
      </c>
      <c r="AX721" s="31">
        <v>46209.428414351853</v>
      </c>
      <c r="AY721" s="14">
        <v>46209</v>
      </c>
      <c r="AZ721" t="s">
        <v>933</v>
      </c>
      <c r="BA721" s="31">
        <v>46209.43476851852</v>
      </c>
      <c r="BB721" s="14">
        <v>46209</v>
      </c>
      <c r="BC721" t="s">
        <v>4684</v>
      </c>
      <c r="BD721" s="31">
        <v>46209.61273148148</v>
      </c>
      <c r="BE721" s="14">
        <v>46209</v>
      </c>
      <c r="BF721" t="s">
        <v>996</v>
      </c>
      <c r="BG721" s="31">
        <v>46209.63140046296</v>
      </c>
      <c r="BH721" s="14">
        <v>46209</v>
      </c>
      <c r="BI721" t="s">
        <v>996</v>
      </c>
      <c r="BJ721" s="31">
        <v>46209.631921296299</v>
      </c>
      <c r="BW721" s="14">
        <v>46209</v>
      </c>
      <c r="BX721" t="s">
        <v>996</v>
      </c>
      <c r="BY721" s="31">
        <v>46209.645729166667</v>
      </c>
      <c r="BZ721" s="14">
        <v>46209</v>
      </c>
      <c r="CA721" t="s">
        <v>995</v>
      </c>
      <c r="CB721" s="31">
        <v>46209.651018518518</v>
      </c>
      <c r="CF721" s="14">
        <v>46209</v>
      </c>
      <c r="CG721" t="s">
        <v>10292</v>
      </c>
      <c r="CH721" s="31">
        <v>46209.76253472222</v>
      </c>
      <c r="CM721" s="4">
        <f t="shared" si="42"/>
        <v>46209.398900462962</v>
      </c>
      <c r="CN721">
        <f t="shared" si="43"/>
        <v>0</v>
      </c>
      <c r="CO721" t="str">
        <f>VLOOKUP(A721,Sheet1!$A$2:$B$221,2,0)</f>
        <v>East Zone</v>
      </c>
    </row>
    <row r="722" spans="1:93" x14ac:dyDescent="0.35">
      <c r="A722" t="s">
        <v>6052</v>
      </c>
      <c r="B722">
        <v>702</v>
      </c>
      <c r="C722" t="s">
        <v>9332</v>
      </c>
      <c r="D722" t="s">
        <v>678</v>
      </c>
      <c r="E722" t="s">
        <v>83</v>
      </c>
      <c r="F722" t="s">
        <v>394</v>
      </c>
      <c r="G722" t="s">
        <v>352</v>
      </c>
      <c r="H722" t="s">
        <v>6053</v>
      </c>
      <c r="I722">
        <v>381972</v>
      </c>
      <c r="J722" t="s">
        <v>6054</v>
      </c>
      <c r="K722" t="s">
        <v>6055</v>
      </c>
      <c r="L722" t="s">
        <v>4622</v>
      </c>
      <c r="M722" t="s">
        <v>6056</v>
      </c>
      <c r="N722">
        <v>50000</v>
      </c>
      <c r="O722" t="s">
        <v>947</v>
      </c>
      <c r="P722" t="s">
        <v>948</v>
      </c>
      <c r="Q722" t="s">
        <v>5081</v>
      </c>
      <c r="R722">
        <v>9476872238</v>
      </c>
      <c r="S722" s="14">
        <v>46205</v>
      </c>
      <c r="T722" t="s">
        <v>6057</v>
      </c>
      <c r="U722" s="31">
        <v>46205.294675925928</v>
      </c>
      <c r="AK722" s="14">
        <v>46205</v>
      </c>
      <c r="AL722" t="s">
        <v>1144</v>
      </c>
      <c r="AM722" s="31">
        <v>46205.343240740738</v>
      </c>
      <c r="AQ722" s="31">
        <v>46205.343240740738</v>
      </c>
      <c r="AR722" s="14">
        <v>46205</v>
      </c>
      <c r="AS722" t="s">
        <v>1144</v>
      </c>
      <c r="AT722" t="s">
        <v>394</v>
      </c>
      <c r="AU722" t="s">
        <v>678</v>
      </c>
      <c r="AV722" s="14">
        <v>46205</v>
      </c>
      <c r="AW722" t="s">
        <v>1145</v>
      </c>
      <c r="AX722" s="31">
        <v>46205.3516087963</v>
      </c>
      <c r="AY722" s="14">
        <v>46205</v>
      </c>
      <c r="AZ722" t="s">
        <v>933</v>
      </c>
      <c r="BA722" s="31">
        <v>46205.395810185182</v>
      </c>
      <c r="BB722" s="14">
        <v>46205</v>
      </c>
      <c r="BC722" t="s">
        <v>4701</v>
      </c>
      <c r="BD722" s="31">
        <v>46205.425844907404</v>
      </c>
      <c r="BE722" s="14">
        <v>46205</v>
      </c>
      <c r="BF722" t="s">
        <v>943</v>
      </c>
      <c r="BG722" s="31">
        <v>46205.468761574077</v>
      </c>
      <c r="BH722" s="14">
        <v>46205</v>
      </c>
      <c r="BI722" t="s">
        <v>943</v>
      </c>
      <c r="BJ722" s="31">
        <v>46205.469652777778</v>
      </c>
      <c r="BW722" s="14">
        <v>46205</v>
      </c>
      <c r="BX722" t="s">
        <v>943</v>
      </c>
      <c r="BY722" s="31">
        <v>46205.478530092594</v>
      </c>
      <c r="BZ722" s="14">
        <v>46205</v>
      </c>
      <c r="CA722" t="s">
        <v>944</v>
      </c>
      <c r="CB722" s="31">
        <v>46205.499178240738</v>
      </c>
      <c r="CF722" s="14">
        <v>46205</v>
      </c>
      <c r="CG722" t="s">
        <v>1145</v>
      </c>
      <c r="CH722" s="31">
        <v>46205.721631944441</v>
      </c>
      <c r="CM722" s="4">
        <f t="shared" si="42"/>
        <v>46205.294675925928</v>
      </c>
      <c r="CN722">
        <f t="shared" si="43"/>
        <v>0</v>
      </c>
      <c r="CO722" t="str">
        <f>VLOOKUP(A722,Sheet1!$A$2:$B$221,2,0)</f>
        <v>East Zone</v>
      </c>
    </row>
    <row r="723" spans="1:93" x14ac:dyDescent="0.35">
      <c r="A723" t="s">
        <v>6052</v>
      </c>
      <c r="B723">
        <v>702</v>
      </c>
      <c r="C723" t="s">
        <v>9332</v>
      </c>
      <c r="D723" t="s">
        <v>678</v>
      </c>
      <c r="E723" t="s">
        <v>83</v>
      </c>
      <c r="F723" t="s">
        <v>394</v>
      </c>
      <c r="G723" t="s">
        <v>352</v>
      </c>
      <c r="H723" t="s">
        <v>12190</v>
      </c>
      <c r="I723">
        <v>387478</v>
      </c>
      <c r="J723" t="s">
        <v>1146</v>
      </c>
      <c r="K723" t="s">
        <v>1147</v>
      </c>
      <c r="L723" t="s">
        <v>4622</v>
      </c>
      <c r="M723" t="s">
        <v>12191</v>
      </c>
      <c r="N723">
        <v>50000</v>
      </c>
      <c r="O723" t="s">
        <v>947</v>
      </c>
      <c r="P723" t="s">
        <v>948</v>
      </c>
      <c r="Q723" t="s">
        <v>12192</v>
      </c>
      <c r="R723">
        <v>4002244930</v>
      </c>
      <c r="S723" s="14">
        <v>46210</v>
      </c>
      <c r="T723" t="s">
        <v>12193</v>
      </c>
      <c r="U723" s="31">
        <v>46210.307326388887</v>
      </c>
      <c r="AK723" s="14">
        <v>46210</v>
      </c>
      <c r="AL723" t="s">
        <v>1144</v>
      </c>
      <c r="AM723" s="31">
        <v>46210.45480324074</v>
      </c>
      <c r="AQ723" s="31">
        <v>46210.45480324074</v>
      </c>
      <c r="AR723" s="14">
        <v>46210</v>
      </c>
      <c r="AS723" t="s">
        <v>1144</v>
      </c>
      <c r="AT723" t="s">
        <v>394</v>
      </c>
      <c r="AU723" t="s">
        <v>678</v>
      </c>
      <c r="AV723" s="14">
        <v>46210</v>
      </c>
      <c r="AW723" t="s">
        <v>6085</v>
      </c>
      <c r="AX723" s="31">
        <v>46210.470243055555</v>
      </c>
      <c r="AY723" s="14">
        <v>46210</v>
      </c>
      <c r="AZ723" t="s">
        <v>933</v>
      </c>
      <c r="BA723" s="31">
        <v>46210.476643518516</v>
      </c>
      <c r="BB723" s="14">
        <v>46210</v>
      </c>
      <c r="BC723" t="s">
        <v>4633</v>
      </c>
      <c r="BD723" s="31">
        <v>46210.52753472222</v>
      </c>
      <c r="BE723" s="14">
        <v>46210</v>
      </c>
      <c r="BF723" t="s">
        <v>972</v>
      </c>
      <c r="BG723" s="31">
        <v>46210.582766203705</v>
      </c>
      <c r="BK723" s="14">
        <v>46210</v>
      </c>
      <c r="BL723" t="s">
        <v>972</v>
      </c>
      <c r="BM723" s="31">
        <v>46210.588541666664</v>
      </c>
      <c r="CM723" s="4">
        <f t="shared" si="42"/>
        <v>46210.307326388887</v>
      </c>
      <c r="CN723">
        <f t="shared" si="43"/>
        <v>0</v>
      </c>
      <c r="CO723" t="str">
        <f>VLOOKUP(A723,Sheet1!$A$2:$B$221,2,0)</f>
        <v>East Zone</v>
      </c>
    </row>
    <row r="724" spans="1:93" x14ac:dyDescent="0.35">
      <c r="A724" t="s">
        <v>6052</v>
      </c>
      <c r="B724">
        <v>702</v>
      </c>
      <c r="C724" t="s">
        <v>9332</v>
      </c>
      <c r="D724" t="s">
        <v>678</v>
      </c>
      <c r="E724" t="s">
        <v>83</v>
      </c>
      <c r="F724" t="s">
        <v>394</v>
      </c>
      <c r="G724" t="s">
        <v>352</v>
      </c>
      <c r="H724" t="s">
        <v>6058</v>
      </c>
      <c r="I724">
        <v>412556</v>
      </c>
      <c r="J724" t="s">
        <v>6064</v>
      </c>
      <c r="K724" t="s">
        <v>6065</v>
      </c>
      <c r="L724" t="s">
        <v>4622</v>
      </c>
      <c r="M724" t="s">
        <v>10296</v>
      </c>
      <c r="N724">
        <v>90000</v>
      </c>
      <c r="O724" t="s">
        <v>9422</v>
      </c>
      <c r="P724" t="s">
        <v>9423</v>
      </c>
      <c r="Q724" t="s">
        <v>4280</v>
      </c>
      <c r="R724">
        <v>9862389019</v>
      </c>
      <c r="S724" s="14">
        <v>46209</v>
      </c>
      <c r="T724" t="s">
        <v>6085</v>
      </c>
      <c r="U724" s="31">
        <v>46209.461631944447</v>
      </c>
      <c r="AK724" s="14">
        <v>46209</v>
      </c>
      <c r="AL724" t="s">
        <v>1144</v>
      </c>
      <c r="AM724" s="31">
        <v>46209.485578703701</v>
      </c>
      <c r="AQ724" s="31">
        <v>46209.485578703701</v>
      </c>
      <c r="AR724" s="14">
        <v>46209</v>
      </c>
      <c r="AS724" t="s">
        <v>1144</v>
      </c>
      <c r="AT724" t="s">
        <v>394</v>
      </c>
      <c r="AU724" t="s">
        <v>678</v>
      </c>
      <c r="AV724" s="14">
        <v>46209</v>
      </c>
      <c r="AW724" t="s">
        <v>6085</v>
      </c>
      <c r="AX724" s="31">
        <v>46209.516759259262</v>
      </c>
      <c r="AY724" s="14">
        <v>46209</v>
      </c>
      <c r="AZ724" t="s">
        <v>933</v>
      </c>
      <c r="BA724" s="31">
        <v>46209.522916666669</v>
      </c>
      <c r="BB724" s="14">
        <v>46209</v>
      </c>
      <c r="BC724" t="s">
        <v>4684</v>
      </c>
      <c r="BD724" s="31">
        <v>46209.543807870374</v>
      </c>
      <c r="BE724" s="14">
        <v>46209</v>
      </c>
      <c r="BF724" t="s">
        <v>972</v>
      </c>
      <c r="BG724" s="31">
        <v>46209.573113425926</v>
      </c>
      <c r="BH724" s="14">
        <v>46209</v>
      </c>
      <c r="BI724" t="s">
        <v>972</v>
      </c>
      <c r="BJ724" s="31">
        <v>46209.576342592591</v>
      </c>
      <c r="BW724" s="14">
        <v>46209</v>
      </c>
      <c r="BX724" t="s">
        <v>972</v>
      </c>
      <c r="BY724" s="31">
        <v>46209.580868055556</v>
      </c>
      <c r="BZ724" s="14">
        <v>46209</v>
      </c>
      <c r="CA724" t="s">
        <v>957</v>
      </c>
      <c r="CB724" s="31">
        <v>46209.603159722225</v>
      </c>
      <c r="CF724" s="14">
        <v>46209</v>
      </c>
      <c r="CG724" t="s">
        <v>6085</v>
      </c>
      <c r="CH724" s="31">
        <v>46209.849409722221</v>
      </c>
      <c r="CM724" s="4">
        <f t="shared" si="42"/>
        <v>46209.461631944447</v>
      </c>
      <c r="CN724">
        <f t="shared" si="43"/>
        <v>0</v>
      </c>
      <c r="CO724" t="str">
        <f>VLOOKUP(A724,Sheet1!$A$2:$B$221,2,0)</f>
        <v>East Zone</v>
      </c>
    </row>
    <row r="725" spans="1:93" x14ac:dyDescent="0.35">
      <c r="A725" t="s">
        <v>6052</v>
      </c>
      <c r="B725">
        <v>702</v>
      </c>
      <c r="C725" t="s">
        <v>9332</v>
      </c>
      <c r="D725" t="s">
        <v>678</v>
      </c>
      <c r="E725" t="s">
        <v>83</v>
      </c>
      <c r="F725" t="s">
        <v>394</v>
      </c>
      <c r="G725" t="s">
        <v>352</v>
      </c>
      <c r="H725" t="s">
        <v>6058</v>
      </c>
      <c r="I725">
        <v>412556</v>
      </c>
      <c r="J725" t="s">
        <v>6059</v>
      </c>
      <c r="K725" t="s">
        <v>6060</v>
      </c>
      <c r="L725" t="s">
        <v>4622</v>
      </c>
      <c r="M725" t="s">
        <v>6061</v>
      </c>
      <c r="N725">
        <v>90000</v>
      </c>
      <c r="O725" t="s">
        <v>931</v>
      </c>
      <c r="P725" t="s">
        <v>932</v>
      </c>
      <c r="Q725" t="s">
        <v>3734</v>
      </c>
      <c r="R725">
        <v>9526039996</v>
      </c>
      <c r="S725" s="14">
        <v>46206</v>
      </c>
      <c r="T725" t="s">
        <v>6062</v>
      </c>
      <c r="U725" s="31">
        <v>46206.393449074072</v>
      </c>
      <c r="AK725" s="14">
        <v>46206</v>
      </c>
      <c r="AL725" t="s">
        <v>1144</v>
      </c>
      <c r="AM725" s="31">
        <v>46206.415879629632</v>
      </c>
      <c r="AQ725" s="31">
        <v>46206.415879629632</v>
      </c>
      <c r="AR725" s="14">
        <v>46206</v>
      </c>
      <c r="AS725" t="s">
        <v>1144</v>
      </c>
      <c r="AT725" t="s">
        <v>394</v>
      </c>
      <c r="AU725" t="s">
        <v>678</v>
      </c>
      <c r="AV725" s="14">
        <v>46206</v>
      </c>
      <c r="AW725" t="s">
        <v>1145</v>
      </c>
      <c r="AX725" s="31">
        <v>46206.420740740738</v>
      </c>
      <c r="AY725" s="14">
        <v>46206</v>
      </c>
      <c r="AZ725" t="s">
        <v>933</v>
      </c>
      <c r="BA725" s="31">
        <v>46206.432060185187</v>
      </c>
      <c r="BB725" s="14">
        <v>46206</v>
      </c>
      <c r="BC725" t="s">
        <v>4643</v>
      </c>
      <c r="BD725" s="31">
        <v>46206.465833333335</v>
      </c>
      <c r="BE725" s="14">
        <v>46206</v>
      </c>
      <c r="BF725" t="s">
        <v>972</v>
      </c>
      <c r="BG725" s="31">
        <v>46206.485486111109</v>
      </c>
      <c r="BH725" s="14">
        <v>46206</v>
      </c>
      <c r="BI725" t="s">
        <v>943</v>
      </c>
      <c r="BJ725" s="31">
        <v>46206.487071759257</v>
      </c>
      <c r="BK725" s="14">
        <v>46206</v>
      </c>
      <c r="BL725" t="s">
        <v>972</v>
      </c>
      <c r="BM725" s="31">
        <v>46206.486817129633</v>
      </c>
      <c r="BW725" s="14">
        <v>46206</v>
      </c>
      <c r="BX725" t="s">
        <v>943</v>
      </c>
      <c r="BY725" s="31">
        <v>46206.490601851852</v>
      </c>
      <c r="BZ725" s="14">
        <v>46206</v>
      </c>
      <c r="CA725" t="s">
        <v>944</v>
      </c>
      <c r="CB725" s="31">
        <v>46206.499398148146</v>
      </c>
      <c r="CF725" s="14">
        <v>46206</v>
      </c>
      <c r="CG725" t="s">
        <v>1145</v>
      </c>
      <c r="CH725" s="31">
        <v>46206.538113425922</v>
      </c>
      <c r="CM725" s="4">
        <f t="shared" si="42"/>
        <v>46206.393449074072</v>
      </c>
      <c r="CN725">
        <f t="shared" si="43"/>
        <v>0</v>
      </c>
      <c r="CO725" t="str">
        <f>VLOOKUP(A725,Sheet1!$A$2:$B$221,2,0)</f>
        <v>East Zone</v>
      </c>
    </row>
    <row r="726" spans="1:93" x14ac:dyDescent="0.35">
      <c r="A726" t="s">
        <v>6052</v>
      </c>
      <c r="B726">
        <v>702</v>
      </c>
      <c r="C726" t="s">
        <v>9332</v>
      </c>
      <c r="D726" t="s">
        <v>678</v>
      </c>
      <c r="E726" t="s">
        <v>83</v>
      </c>
      <c r="F726" t="s">
        <v>394</v>
      </c>
      <c r="G726" t="s">
        <v>352</v>
      </c>
      <c r="H726" t="s">
        <v>6063</v>
      </c>
      <c r="I726">
        <v>414158</v>
      </c>
      <c r="J726" t="s">
        <v>6064</v>
      </c>
      <c r="K726" t="s">
        <v>6065</v>
      </c>
      <c r="L726" t="s">
        <v>4622</v>
      </c>
      <c r="M726" t="s">
        <v>6066</v>
      </c>
      <c r="N726">
        <v>73000</v>
      </c>
      <c r="O726" t="s">
        <v>6067</v>
      </c>
      <c r="P726" t="s">
        <v>6068</v>
      </c>
      <c r="Q726" t="s">
        <v>6069</v>
      </c>
      <c r="R726">
        <v>2356768955</v>
      </c>
      <c r="S726" s="14">
        <v>46205</v>
      </c>
      <c r="T726" t="s">
        <v>6062</v>
      </c>
      <c r="U726" s="31">
        <v>46205.531504629631</v>
      </c>
      <c r="Y726" s="14">
        <v>46205</v>
      </c>
      <c r="Z726" t="s">
        <v>6062</v>
      </c>
      <c r="AA726" s="31">
        <v>46205.573541666665</v>
      </c>
      <c r="AK726" s="14">
        <v>46205</v>
      </c>
      <c r="AL726" t="s">
        <v>1144</v>
      </c>
      <c r="AM726" s="31">
        <v>46205.597268518519</v>
      </c>
      <c r="AQ726" s="31">
        <v>46205.597268518519</v>
      </c>
      <c r="AR726" s="14">
        <v>46205</v>
      </c>
      <c r="AS726" t="s">
        <v>1144</v>
      </c>
      <c r="AT726" t="s">
        <v>394</v>
      </c>
      <c r="AU726" t="s">
        <v>678</v>
      </c>
      <c r="AV726" s="14">
        <v>46205</v>
      </c>
      <c r="AW726" t="s">
        <v>1144</v>
      </c>
      <c r="AX726" s="31">
        <v>46205.597604166665</v>
      </c>
      <c r="AY726" s="14">
        <v>46205</v>
      </c>
      <c r="AZ726" t="s">
        <v>933</v>
      </c>
      <c r="BA726" s="31">
        <v>46205.601886574077</v>
      </c>
      <c r="BB726" s="14">
        <v>46205</v>
      </c>
      <c r="BC726" t="s">
        <v>4716</v>
      </c>
      <c r="BD726" s="31">
        <v>46205.611770833333</v>
      </c>
      <c r="BE726" s="14">
        <v>46205</v>
      </c>
      <c r="BF726" t="s">
        <v>943</v>
      </c>
      <c r="BG726" s="31">
        <v>46205.675613425927</v>
      </c>
      <c r="BH726" s="14">
        <v>46205</v>
      </c>
      <c r="BI726" t="s">
        <v>943</v>
      </c>
      <c r="BJ726" s="31">
        <v>46205.694178240738</v>
      </c>
      <c r="BW726" s="14">
        <v>46205</v>
      </c>
      <c r="BX726" t="s">
        <v>943</v>
      </c>
      <c r="BY726" s="31">
        <v>46205.698923611111</v>
      </c>
      <c r="BZ726" s="14">
        <v>46205</v>
      </c>
      <c r="CA726" t="s">
        <v>957</v>
      </c>
      <c r="CB726" s="31">
        <v>46205.714872685188</v>
      </c>
      <c r="CF726" s="14">
        <v>46205</v>
      </c>
      <c r="CG726" t="s">
        <v>1145</v>
      </c>
      <c r="CH726" s="31">
        <v>46205.748749999999</v>
      </c>
      <c r="CM726" s="4">
        <f t="shared" si="42"/>
        <v>46205.573541666665</v>
      </c>
      <c r="CN726">
        <f t="shared" si="43"/>
        <v>0</v>
      </c>
      <c r="CO726" t="str">
        <f>VLOOKUP(A726,Sheet1!$A$2:$B$221,2,0)</f>
        <v>East Zone</v>
      </c>
    </row>
    <row r="727" spans="1:93" x14ac:dyDescent="0.35">
      <c r="A727" t="s">
        <v>6052</v>
      </c>
      <c r="B727">
        <v>702</v>
      </c>
      <c r="C727" t="s">
        <v>9332</v>
      </c>
      <c r="D727" t="s">
        <v>678</v>
      </c>
      <c r="E727" t="s">
        <v>83</v>
      </c>
      <c r="F727" t="s">
        <v>394</v>
      </c>
      <c r="G727" t="s">
        <v>352</v>
      </c>
      <c r="H727" t="s">
        <v>12194</v>
      </c>
      <c r="I727">
        <v>415401</v>
      </c>
      <c r="J727" t="s">
        <v>6064</v>
      </c>
      <c r="K727" t="s">
        <v>6065</v>
      </c>
      <c r="L727" t="s">
        <v>4622</v>
      </c>
      <c r="M727" t="s">
        <v>12195</v>
      </c>
      <c r="N727">
        <v>45000</v>
      </c>
      <c r="O727" t="s">
        <v>4630</v>
      </c>
      <c r="P727" t="s">
        <v>4631</v>
      </c>
      <c r="Q727" t="s">
        <v>12196</v>
      </c>
      <c r="R727">
        <v>1849268360</v>
      </c>
      <c r="S727" s="14">
        <v>46210</v>
      </c>
      <c r="T727" t="s">
        <v>6062</v>
      </c>
      <c r="U727" s="31">
        <v>46210.44902777778</v>
      </c>
      <c r="AK727" s="14">
        <v>46210</v>
      </c>
      <c r="AL727" t="s">
        <v>1144</v>
      </c>
      <c r="AM727" s="31">
        <v>46210.519745370373</v>
      </c>
      <c r="AQ727" s="31">
        <v>46210.519745370373</v>
      </c>
      <c r="AR727" s="14">
        <v>46210</v>
      </c>
      <c r="AS727" t="s">
        <v>1144</v>
      </c>
      <c r="AT727" t="s">
        <v>394</v>
      </c>
      <c r="AU727" t="s">
        <v>678</v>
      </c>
      <c r="AV727" s="14">
        <v>46210</v>
      </c>
      <c r="AW727" t="s">
        <v>6085</v>
      </c>
      <c r="AX727" s="31">
        <v>46210.535081018519</v>
      </c>
      <c r="AY727" s="14">
        <v>46210</v>
      </c>
      <c r="AZ727" t="s">
        <v>933</v>
      </c>
      <c r="BA727" s="31">
        <v>46210.541238425925</v>
      </c>
      <c r="BB727" s="14">
        <v>46210</v>
      </c>
      <c r="BC727" t="s">
        <v>4669</v>
      </c>
      <c r="BD727" s="31">
        <v>46210.602268518516</v>
      </c>
      <c r="BE727" s="14">
        <v>46210</v>
      </c>
      <c r="BF727" t="s">
        <v>972</v>
      </c>
      <c r="BG727" s="31">
        <v>46210.633692129632</v>
      </c>
      <c r="BH727" s="14">
        <v>46210</v>
      </c>
      <c r="BI727" t="s">
        <v>972</v>
      </c>
      <c r="BJ727" s="31">
        <v>46210.634745370371</v>
      </c>
      <c r="BW727" s="14">
        <v>46210</v>
      </c>
      <c r="BX727" t="s">
        <v>972</v>
      </c>
      <c r="BY727" s="31">
        <v>46210.641145833331</v>
      </c>
      <c r="BZ727" s="14">
        <v>46210</v>
      </c>
      <c r="CA727" t="s">
        <v>944</v>
      </c>
      <c r="CB727" s="31">
        <v>46210.656840277778</v>
      </c>
      <c r="CF727" s="14">
        <v>46210</v>
      </c>
      <c r="CG727" t="s">
        <v>6085</v>
      </c>
      <c r="CH727" s="31">
        <v>46210.747835648152</v>
      </c>
      <c r="CM727" s="4">
        <f t="shared" si="42"/>
        <v>46210.44902777778</v>
      </c>
      <c r="CN727">
        <f t="shared" si="43"/>
        <v>0</v>
      </c>
      <c r="CO727" t="str">
        <f>VLOOKUP(A727,Sheet1!$A$2:$B$221,2,0)</f>
        <v>East Zone</v>
      </c>
    </row>
    <row r="728" spans="1:93" x14ac:dyDescent="0.35">
      <c r="A728" t="s">
        <v>6052</v>
      </c>
      <c r="B728">
        <v>702</v>
      </c>
      <c r="C728" t="s">
        <v>9332</v>
      </c>
      <c r="D728" t="s">
        <v>678</v>
      </c>
      <c r="E728" t="s">
        <v>83</v>
      </c>
      <c r="F728" t="s">
        <v>394</v>
      </c>
      <c r="G728" t="s">
        <v>352</v>
      </c>
      <c r="H728" t="s">
        <v>6070</v>
      </c>
      <c r="I728">
        <v>422898</v>
      </c>
      <c r="J728" t="s">
        <v>6064</v>
      </c>
      <c r="K728" t="s">
        <v>6065</v>
      </c>
      <c r="L728" t="s">
        <v>4622</v>
      </c>
      <c r="M728" t="s">
        <v>6071</v>
      </c>
      <c r="N728">
        <v>60000</v>
      </c>
      <c r="O728" t="s">
        <v>982</v>
      </c>
      <c r="P728" t="s">
        <v>983</v>
      </c>
      <c r="Q728" t="s">
        <v>1107</v>
      </c>
      <c r="R728">
        <v>4876522714</v>
      </c>
      <c r="S728" s="14">
        <v>46206</v>
      </c>
      <c r="T728" t="s">
        <v>6062</v>
      </c>
      <c r="U728" s="31">
        <v>46206.567743055559</v>
      </c>
      <c r="AK728" s="14">
        <v>46206</v>
      </c>
      <c r="AL728" t="s">
        <v>1144</v>
      </c>
      <c r="AM728" s="31">
        <v>46206.597199074073</v>
      </c>
      <c r="AQ728" s="31">
        <v>46206.597199074073</v>
      </c>
      <c r="AR728" s="14">
        <v>46206</v>
      </c>
      <c r="AS728" t="s">
        <v>1144</v>
      </c>
      <c r="AT728" t="s">
        <v>394</v>
      </c>
      <c r="AU728" t="s">
        <v>678</v>
      </c>
      <c r="AV728" s="14">
        <v>46206</v>
      </c>
      <c r="AW728" t="s">
        <v>1145</v>
      </c>
      <c r="AX728" s="31">
        <v>46206.602013888885</v>
      </c>
      <c r="AY728" s="14">
        <v>46206</v>
      </c>
      <c r="AZ728" t="s">
        <v>933</v>
      </c>
      <c r="BA728" s="31">
        <v>46206.615891203706</v>
      </c>
      <c r="BB728" s="14">
        <v>46206</v>
      </c>
      <c r="BC728" t="s">
        <v>4701</v>
      </c>
      <c r="BD728" s="31">
        <v>46206.624236111114</v>
      </c>
      <c r="BE728" s="14">
        <v>46206</v>
      </c>
      <c r="BF728" t="s">
        <v>972</v>
      </c>
      <c r="BG728" s="31">
        <v>46206.664733796293</v>
      </c>
      <c r="BH728" s="14">
        <v>46206</v>
      </c>
      <c r="BI728" t="s">
        <v>972</v>
      </c>
      <c r="BJ728" s="31">
        <v>46206.682372685187</v>
      </c>
      <c r="BW728" s="14">
        <v>46206</v>
      </c>
      <c r="BX728" t="s">
        <v>972</v>
      </c>
      <c r="BY728" s="31">
        <v>46206.683796296296</v>
      </c>
      <c r="BZ728" s="14">
        <v>46206</v>
      </c>
      <c r="CA728" t="s">
        <v>938</v>
      </c>
      <c r="CB728" s="31">
        <v>46206.694884259261</v>
      </c>
      <c r="CF728" s="14">
        <v>46206</v>
      </c>
      <c r="CG728" t="s">
        <v>1145</v>
      </c>
      <c r="CH728" s="31">
        <v>46206.725185185183</v>
      </c>
      <c r="CM728" s="4">
        <f t="shared" si="42"/>
        <v>46206.567743055559</v>
      </c>
      <c r="CN728">
        <f t="shared" si="43"/>
        <v>0</v>
      </c>
      <c r="CO728" t="str">
        <f>VLOOKUP(A728,Sheet1!$A$2:$B$221,2,0)</f>
        <v>East Zone</v>
      </c>
    </row>
    <row r="729" spans="1:93" x14ac:dyDescent="0.35">
      <c r="A729" t="s">
        <v>6052</v>
      </c>
      <c r="B729">
        <v>702</v>
      </c>
      <c r="C729" t="s">
        <v>9332</v>
      </c>
      <c r="D729" t="s">
        <v>678</v>
      </c>
      <c r="E729" t="s">
        <v>83</v>
      </c>
      <c r="F729" t="s">
        <v>394</v>
      </c>
      <c r="G729" t="s">
        <v>352</v>
      </c>
      <c r="H729" t="s">
        <v>12197</v>
      </c>
      <c r="I729">
        <v>430389</v>
      </c>
      <c r="J729" t="s">
        <v>1146</v>
      </c>
      <c r="K729" t="s">
        <v>1147</v>
      </c>
      <c r="L729" t="s">
        <v>4622</v>
      </c>
      <c r="M729" t="s">
        <v>12198</v>
      </c>
      <c r="N729">
        <v>75000</v>
      </c>
      <c r="O729" t="s">
        <v>974</v>
      </c>
      <c r="P729" t="s">
        <v>975</v>
      </c>
      <c r="Q729" t="s">
        <v>12199</v>
      </c>
      <c r="R729">
        <v>5124459175</v>
      </c>
      <c r="S729" s="14">
        <v>46210</v>
      </c>
      <c r="T729" t="s">
        <v>6085</v>
      </c>
      <c r="U729" s="31">
        <v>46210.479826388888</v>
      </c>
      <c r="AK729" s="14">
        <v>46210</v>
      </c>
      <c r="AL729" t="s">
        <v>6085</v>
      </c>
      <c r="AM729" s="31">
        <v>46210.503900462965</v>
      </c>
      <c r="AQ729" s="31">
        <v>46210.503900462965</v>
      </c>
      <c r="AR729" s="14">
        <v>46210</v>
      </c>
      <c r="AS729" t="s">
        <v>6085</v>
      </c>
      <c r="AT729" t="s">
        <v>6086</v>
      </c>
      <c r="AU729" t="s">
        <v>677</v>
      </c>
      <c r="AV729" s="14">
        <v>46210</v>
      </c>
      <c r="AW729" t="s">
        <v>6085</v>
      </c>
      <c r="AX729" s="31">
        <v>46210.506157407406</v>
      </c>
      <c r="AY729" s="14">
        <v>46210</v>
      </c>
      <c r="AZ729" t="s">
        <v>933</v>
      </c>
      <c r="BA729" s="31">
        <v>46210.518379629626</v>
      </c>
      <c r="BB729" s="14">
        <v>46210</v>
      </c>
      <c r="BC729" t="s">
        <v>4643</v>
      </c>
      <c r="BD729" s="31">
        <v>46210.535277777781</v>
      </c>
      <c r="BE729" s="14">
        <v>46210</v>
      </c>
      <c r="BF729" t="s">
        <v>942</v>
      </c>
      <c r="BG729" s="31">
        <v>46210.615439814814</v>
      </c>
      <c r="BK729" s="14">
        <v>46210</v>
      </c>
      <c r="BL729" t="s">
        <v>942</v>
      </c>
      <c r="BM729" s="31">
        <v>46210.616365740738</v>
      </c>
      <c r="CM729" s="4">
        <f t="shared" si="42"/>
        <v>46210.479826388888</v>
      </c>
      <c r="CN729">
        <f t="shared" si="43"/>
        <v>0</v>
      </c>
      <c r="CO729" t="str">
        <f>VLOOKUP(A729,Sheet1!$A$2:$B$221,2,0)</f>
        <v>East Zone</v>
      </c>
    </row>
    <row r="730" spans="1:93" x14ac:dyDescent="0.35">
      <c r="A730" t="s">
        <v>6052</v>
      </c>
      <c r="B730">
        <v>702</v>
      </c>
      <c r="C730" t="s">
        <v>9332</v>
      </c>
      <c r="D730" t="s">
        <v>678</v>
      </c>
      <c r="E730" t="s">
        <v>83</v>
      </c>
      <c r="F730" t="s">
        <v>394</v>
      </c>
      <c r="G730" t="s">
        <v>352</v>
      </c>
      <c r="H730" t="s">
        <v>6072</v>
      </c>
      <c r="I730">
        <v>466404</v>
      </c>
      <c r="J730" t="s">
        <v>6064</v>
      </c>
      <c r="K730" t="s">
        <v>6065</v>
      </c>
      <c r="L730" t="s">
        <v>4622</v>
      </c>
      <c r="M730" t="s">
        <v>6073</v>
      </c>
      <c r="N730">
        <v>65000</v>
      </c>
      <c r="O730" t="s">
        <v>1006</v>
      </c>
      <c r="P730" t="s">
        <v>1007</v>
      </c>
      <c r="Q730" t="s">
        <v>4661</v>
      </c>
      <c r="R730">
        <v>5093421927</v>
      </c>
      <c r="S730" s="14">
        <v>46204</v>
      </c>
      <c r="T730" t="s">
        <v>1145</v>
      </c>
      <c r="U730" s="31">
        <v>46204.523738425924</v>
      </c>
      <c r="AK730" s="14">
        <v>46204</v>
      </c>
      <c r="AL730" t="s">
        <v>1144</v>
      </c>
      <c r="AM730" s="31">
        <v>46204.54886574074</v>
      </c>
      <c r="AQ730" s="31">
        <v>46204.54886574074</v>
      </c>
      <c r="AR730" s="14">
        <v>46204</v>
      </c>
      <c r="AS730" t="s">
        <v>1144</v>
      </c>
      <c r="AT730" t="s">
        <v>394</v>
      </c>
      <c r="AU730" t="s">
        <v>678</v>
      </c>
      <c r="AV730" s="14">
        <v>46204</v>
      </c>
      <c r="AW730" t="s">
        <v>1144</v>
      </c>
      <c r="AX730" s="31">
        <v>46204.549247685187</v>
      </c>
      <c r="AY730" s="14">
        <v>46204</v>
      </c>
      <c r="AZ730" t="s">
        <v>933</v>
      </c>
      <c r="BA730" s="31">
        <v>46204.564398148148</v>
      </c>
      <c r="BB730" s="14">
        <v>46204</v>
      </c>
      <c r="BC730" t="s">
        <v>5362</v>
      </c>
      <c r="BD730" s="31">
        <v>46204.596689814818</v>
      </c>
      <c r="BE730" s="14">
        <v>46204</v>
      </c>
      <c r="BF730" t="s">
        <v>972</v>
      </c>
      <c r="BG730" s="31">
        <v>46204.681932870371</v>
      </c>
      <c r="BH730" s="14">
        <v>46204</v>
      </c>
      <c r="BI730" t="s">
        <v>972</v>
      </c>
      <c r="BJ730" s="31">
        <v>46204.685347222221</v>
      </c>
      <c r="BW730" s="14">
        <v>46204</v>
      </c>
      <c r="BX730" t="s">
        <v>972</v>
      </c>
      <c r="BY730" s="31">
        <v>46204.690069444441</v>
      </c>
      <c r="BZ730" s="14">
        <v>46204</v>
      </c>
      <c r="CA730" t="s">
        <v>944</v>
      </c>
      <c r="CB730" s="31">
        <v>46204.694305555553</v>
      </c>
      <c r="CF730" s="14">
        <v>46204</v>
      </c>
      <c r="CG730" t="s">
        <v>1145</v>
      </c>
      <c r="CH730" s="31">
        <v>46204.725046296298</v>
      </c>
      <c r="CM730" s="4">
        <f t="shared" si="42"/>
        <v>46204.523738425924</v>
      </c>
      <c r="CN730">
        <f t="shared" si="43"/>
        <v>0</v>
      </c>
      <c r="CO730" t="str">
        <f>VLOOKUP(A730,Sheet1!$A$2:$B$221,2,0)</f>
        <v>East Zone</v>
      </c>
    </row>
    <row r="731" spans="1:93" x14ac:dyDescent="0.35">
      <c r="A731" t="s">
        <v>6052</v>
      </c>
      <c r="B731">
        <v>702</v>
      </c>
      <c r="C731" t="s">
        <v>9332</v>
      </c>
      <c r="D731" t="s">
        <v>678</v>
      </c>
      <c r="E731" t="s">
        <v>83</v>
      </c>
      <c r="F731" t="s">
        <v>394</v>
      </c>
      <c r="G731" t="s">
        <v>352</v>
      </c>
      <c r="H731" t="s">
        <v>6074</v>
      </c>
      <c r="I731">
        <v>478954</v>
      </c>
      <c r="J731" t="s">
        <v>6064</v>
      </c>
      <c r="K731" t="s">
        <v>6065</v>
      </c>
      <c r="L731" t="s">
        <v>4622</v>
      </c>
      <c r="M731" t="s">
        <v>6075</v>
      </c>
      <c r="N731">
        <v>45000</v>
      </c>
      <c r="O731" t="s">
        <v>4630</v>
      </c>
      <c r="P731" t="s">
        <v>4631</v>
      </c>
      <c r="Q731" t="s">
        <v>3977</v>
      </c>
      <c r="R731">
        <v>2320243102</v>
      </c>
      <c r="S731" s="14">
        <v>46205</v>
      </c>
      <c r="T731" t="s">
        <v>1145</v>
      </c>
      <c r="U731" s="31">
        <v>46205.434351851851</v>
      </c>
      <c r="AK731" s="14">
        <v>46205</v>
      </c>
      <c r="AL731" t="s">
        <v>1144</v>
      </c>
      <c r="AM731" s="31">
        <v>46205.480509259258</v>
      </c>
      <c r="AQ731" s="31">
        <v>46205.480509259258</v>
      </c>
      <c r="AR731" s="14">
        <v>46205</v>
      </c>
      <c r="AS731" t="s">
        <v>1144</v>
      </c>
      <c r="AT731" t="s">
        <v>394</v>
      </c>
      <c r="AU731" t="s">
        <v>678</v>
      </c>
      <c r="AV731" s="14">
        <v>46205</v>
      </c>
      <c r="AW731" t="s">
        <v>1145</v>
      </c>
      <c r="AX731" s="31">
        <v>46205.485578703701</v>
      </c>
      <c r="AY731" s="14">
        <v>46205</v>
      </c>
      <c r="AZ731" t="s">
        <v>933</v>
      </c>
      <c r="BA731" s="31">
        <v>46205.493009259262</v>
      </c>
      <c r="BB731" s="14">
        <v>46205</v>
      </c>
      <c r="BC731" t="s">
        <v>4701</v>
      </c>
      <c r="BD731" s="31">
        <v>46205.496759259258</v>
      </c>
      <c r="BE731" s="14">
        <v>46205</v>
      </c>
      <c r="BF731" t="s">
        <v>937</v>
      </c>
      <c r="BG731" s="31">
        <v>46205.536134259259</v>
      </c>
      <c r="BH731" s="14">
        <v>46205</v>
      </c>
      <c r="BI731" t="s">
        <v>937</v>
      </c>
      <c r="BJ731" s="31">
        <v>46205.53702546296</v>
      </c>
      <c r="BW731" s="14">
        <v>46205</v>
      </c>
      <c r="BX731" t="s">
        <v>937</v>
      </c>
      <c r="BY731" s="31">
        <v>46205.54446759259</v>
      </c>
      <c r="BZ731" s="14">
        <v>46205</v>
      </c>
      <c r="CA731" t="s">
        <v>938</v>
      </c>
      <c r="CB731" s="31">
        <v>46205.556469907409</v>
      </c>
      <c r="CF731" s="14">
        <v>46205</v>
      </c>
      <c r="CG731" t="s">
        <v>1145</v>
      </c>
      <c r="CH731" s="31">
        <v>46205.705787037034</v>
      </c>
      <c r="CM731" s="4">
        <f t="shared" si="42"/>
        <v>46205.434351851851</v>
      </c>
      <c r="CN731">
        <f t="shared" si="43"/>
        <v>0</v>
      </c>
      <c r="CO731" t="str">
        <f>VLOOKUP(A731,Sheet1!$A$2:$B$221,2,0)</f>
        <v>East Zone</v>
      </c>
    </row>
    <row r="732" spans="1:93" x14ac:dyDescent="0.35">
      <c r="A732" t="s">
        <v>6052</v>
      </c>
      <c r="B732">
        <v>702</v>
      </c>
      <c r="C732" t="s">
        <v>9332</v>
      </c>
      <c r="D732" t="s">
        <v>678</v>
      </c>
      <c r="E732" t="s">
        <v>83</v>
      </c>
      <c r="F732" t="s">
        <v>394</v>
      </c>
      <c r="G732" t="s">
        <v>352</v>
      </c>
      <c r="H732" t="s">
        <v>6076</v>
      </c>
      <c r="I732">
        <v>551183</v>
      </c>
      <c r="J732" t="s">
        <v>1146</v>
      </c>
      <c r="K732" t="s">
        <v>1147</v>
      </c>
      <c r="L732" t="s">
        <v>4622</v>
      </c>
      <c r="M732" t="s">
        <v>6077</v>
      </c>
      <c r="N732">
        <v>60000</v>
      </c>
      <c r="O732" t="s">
        <v>982</v>
      </c>
      <c r="P732" t="s">
        <v>983</v>
      </c>
      <c r="Q732" t="s">
        <v>6078</v>
      </c>
      <c r="R732">
        <v>9576276597</v>
      </c>
      <c r="S732" s="14">
        <v>46204</v>
      </c>
      <c r="T732" t="s">
        <v>1145</v>
      </c>
      <c r="U732" s="31">
        <v>46204.448912037034</v>
      </c>
      <c r="AK732" s="14">
        <v>46204</v>
      </c>
      <c r="AL732" t="s">
        <v>1144</v>
      </c>
      <c r="AM732" s="31">
        <v>46204.471944444442</v>
      </c>
      <c r="AQ732" s="31">
        <v>46204.471944444442</v>
      </c>
      <c r="AR732" s="14">
        <v>46204</v>
      </c>
      <c r="AS732" t="s">
        <v>1144</v>
      </c>
      <c r="AT732" t="s">
        <v>394</v>
      </c>
      <c r="AU732" t="s">
        <v>678</v>
      </c>
      <c r="AV732" s="14">
        <v>46204</v>
      </c>
      <c r="AW732" t="s">
        <v>1144</v>
      </c>
      <c r="AX732" s="31">
        <v>46204.472326388888</v>
      </c>
      <c r="AY732" s="14">
        <v>46204</v>
      </c>
      <c r="AZ732" t="s">
        <v>933</v>
      </c>
      <c r="BA732" s="31">
        <v>46204.475358796299</v>
      </c>
      <c r="BB732" s="14">
        <v>46204</v>
      </c>
      <c r="BC732" t="s">
        <v>4669</v>
      </c>
      <c r="BD732" s="31">
        <v>46204.483437499999</v>
      </c>
      <c r="BE732" s="14">
        <v>46204</v>
      </c>
      <c r="BF732" t="s">
        <v>972</v>
      </c>
      <c r="BG732" s="31">
        <v>46204.637326388889</v>
      </c>
      <c r="BH732" s="14">
        <v>46204</v>
      </c>
      <c r="BI732" t="s">
        <v>972</v>
      </c>
      <c r="BJ732" s="31">
        <v>46204.63921296296</v>
      </c>
      <c r="BW732" s="14">
        <v>46204</v>
      </c>
      <c r="BX732" t="s">
        <v>972</v>
      </c>
      <c r="BY732" s="31">
        <v>46204.644178240742</v>
      </c>
      <c r="BZ732" s="14">
        <v>46204</v>
      </c>
      <c r="CA732" t="s">
        <v>938</v>
      </c>
      <c r="CB732" s="31">
        <v>46204.648113425923</v>
      </c>
      <c r="CF732" s="14">
        <v>46204</v>
      </c>
      <c r="CG732" t="s">
        <v>1145</v>
      </c>
      <c r="CH732" s="31">
        <v>46204.709201388891</v>
      </c>
      <c r="CM732" s="4">
        <f t="shared" si="42"/>
        <v>46204.448912037034</v>
      </c>
      <c r="CN732">
        <f t="shared" si="43"/>
        <v>0</v>
      </c>
      <c r="CO732" t="str">
        <f>VLOOKUP(A732,Sheet1!$A$2:$B$221,2,0)</f>
        <v>East Zone</v>
      </c>
    </row>
    <row r="733" spans="1:93" x14ac:dyDescent="0.35">
      <c r="A733" t="s">
        <v>6052</v>
      </c>
      <c r="B733">
        <v>702</v>
      </c>
      <c r="C733" t="s">
        <v>9332</v>
      </c>
      <c r="D733" t="s">
        <v>678</v>
      </c>
      <c r="E733" t="s">
        <v>83</v>
      </c>
      <c r="F733" t="s">
        <v>394</v>
      </c>
      <c r="G733" t="s">
        <v>352</v>
      </c>
      <c r="H733" t="s">
        <v>6079</v>
      </c>
      <c r="I733">
        <v>562443</v>
      </c>
      <c r="J733" t="s">
        <v>3249</v>
      </c>
      <c r="K733" t="s">
        <v>3250</v>
      </c>
      <c r="L733" t="s">
        <v>4622</v>
      </c>
      <c r="M733" t="s">
        <v>6080</v>
      </c>
      <c r="N733">
        <v>50000</v>
      </c>
      <c r="O733" t="s">
        <v>947</v>
      </c>
      <c r="P733" t="s">
        <v>948</v>
      </c>
      <c r="Q733" t="s">
        <v>1789</v>
      </c>
      <c r="R733">
        <v>4332068822</v>
      </c>
      <c r="S733" s="14">
        <v>46206</v>
      </c>
      <c r="T733" t="s">
        <v>6081</v>
      </c>
      <c r="U733" s="31">
        <v>46206.453958333332</v>
      </c>
      <c r="AK733" s="14">
        <v>46206</v>
      </c>
      <c r="AL733" t="s">
        <v>1144</v>
      </c>
      <c r="AM733" s="31">
        <v>46206.478391203702</v>
      </c>
      <c r="AQ733" s="31">
        <v>46206.478391203702</v>
      </c>
      <c r="AR733" s="14">
        <v>46206</v>
      </c>
      <c r="AS733" t="s">
        <v>1144</v>
      </c>
      <c r="AT733" t="s">
        <v>394</v>
      </c>
      <c r="AU733" t="s">
        <v>678</v>
      </c>
      <c r="AV733" s="14">
        <v>46206</v>
      </c>
      <c r="AW733" t="s">
        <v>1145</v>
      </c>
      <c r="AX733" s="31">
        <v>46206.484814814816</v>
      </c>
      <c r="AY733" s="14">
        <v>46206</v>
      </c>
      <c r="AZ733" t="s">
        <v>933</v>
      </c>
      <c r="BA733" s="31">
        <v>46206.499120370368</v>
      </c>
      <c r="BB733" s="14">
        <v>46206</v>
      </c>
      <c r="BC733" t="s">
        <v>4669</v>
      </c>
      <c r="BD733" s="31">
        <v>46206.519444444442</v>
      </c>
      <c r="BE733" s="14">
        <v>46206</v>
      </c>
      <c r="BF733" t="s">
        <v>943</v>
      </c>
      <c r="BG733" s="31">
        <v>46206.59175925926</v>
      </c>
      <c r="BH733" s="14">
        <v>46206</v>
      </c>
      <c r="BI733" t="s">
        <v>943</v>
      </c>
      <c r="BJ733" s="31">
        <v>46206.610381944447</v>
      </c>
      <c r="BW733" s="14">
        <v>46206</v>
      </c>
      <c r="BX733" t="s">
        <v>943</v>
      </c>
      <c r="BY733" s="31">
        <v>46206.617847222224</v>
      </c>
      <c r="BZ733" s="14">
        <v>46206</v>
      </c>
      <c r="CA733" t="s">
        <v>938</v>
      </c>
      <c r="CB733" s="31">
        <v>46206.634664351855</v>
      </c>
      <c r="CF733" s="14">
        <v>46206</v>
      </c>
      <c r="CG733" t="s">
        <v>1145</v>
      </c>
      <c r="CH733" s="31">
        <v>46206.779548611114</v>
      </c>
      <c r="CM733" s="4">
        <f t="shared" si="42"/>
        <v>46206.453958333332</v>
      </c>
      <c r="CN733">
        <f t="shared" si="43"/>
        <v>0</v>
      </c>
      <c r="CO733" t="str">
        <f>VLOOKUP(A733,Sheet1!$A$2:$B$221,2,0)</f>
        <v>East Zone</v>
      </c>
    </row>
    <row r="734" spans="1:93" x14ac:dyDescent="0.35">
      <c r="A734" t="s">
        <v>6052</v>
      </c>
      <c r="B734">
        <v>702</v>
      </c>
      <c r="C734" t="s">
        <v>9332</v>
      </c>
      <c r="D734" t="s">
        <v>678</v>
      </c>
      <c r="E734" t="s">
        <v>83</v>
      </c>
      <c r="F734" t="s">
        <v>394</v>
      </c>
      <c r="G734" t="s">
        <v>352</v>
      </c>
      <c r="H734" t="s">
        <v>12200</v>
      </c>
      <c r="I734">
        <v>567426</v>
      </c>
      <c r="J734" t="s">
        <v>6059</v>
      </c>
      <c r="K734" t="s">
        <v>6060</v>
      </c>
      <c r="L734" t="s">
        <v>4622</v>
      </c>
      <c r="M734" t="s">
        <v>12201</v>
      </c>
      <c r="N734">
        <v>55000</v>
      </c>
      <c r="O734" t="s">
        <v>4041</v>
      </c>
      <c r="P734" t="s">
        <v>4042</v>
      </c>
      <c r="Q734" t="s">
        <v>12202</v>
      </c>
      <c r="R734">
        <v>4280015380</v>
      </c>
      <c r="S734" s="14">
        <v>46210</v>
      </c>
      <c r="T734" t="s">
        <v>12193</v>
      </c>
      <c r="U734" s="31">
        <v>46210.507384259261</v>
      </c>
      <c r="AK734" s="14">
        <v>46210</v>
      </c>
      <c r="AL734" t="s">
        <v>6085</v>
      </c>
      <c r="AM734" s="31">
        <v>46210.550393518519</v>
      </c>
      <c r="AQ734" s="31">
        <v>46210.550393518519</v>
      </c>
      <c r="AR734" s="14">
        <v>46210</v>
      </c>
      <c r="AS734" t="s">
        <v>6085</v>
      </c>
      <c r="AT734" t="s">
        <v>6086</v>
      </c>
      <c r="AU734" t="s">
        <v>677</v>
      </c>
      <c r="AV734" s="14">
        <v>46210</v>
      </c>
      <c r="AW734" t="s">
        <v>6085</v>
      </c>
      <c r="AX734" s="31">
        <v>46210.550879629627</v>
      </c>
      <c r="AY734" s="14">
        <v>46210</v>
      </c>
      <c r="AZ734" t="s">
        <v>933</v>
      </c>
      <c r="BA734" s="31">
        <v>46210.568749999999</v>
      </c>
      <c r="BB734" s="14">
        <v>46210</v>
      </c>
      <c r="BC734" t="s">
        <v>4643</v>
      </c>
      <c r="BD734" s="31">
        <v>46210.594409722224</v>
      </c>
      <c r="BE734" s="14">
        <v>46210</v>
      </c>
      <c r="BF734" t="s">
        <v>972</v>
      </c>
      <c r="BG734" s="31">
        <v>46210.628912037035</v>
      </c>
      <c r="BH734" s="14">
        <v>46210</v>
      </c>
      <c r="BI734" t="s">
        <v>972</v>
      </c>
      <c r="BJ734" s="31">
        <v>46210.630231481482</v>
      </c>
      <c r="BW734" s="14">
        <v>46210</v>
      </c>
      <c r="BX734" t="s">
        <v>972</v>
      </c>
      <c r="BY734" s="31">
        <v>46210.636481481481</v>
      </c>
      <c r="BZ734" s="14">
        <v>46210</v>
      </c>
      <c r="CA734" t="s">
        <v>944</v>
      </c>
      <c r="CB734" s="31">
        <v>46210.668136574073</v>
      </c>
      <c r="CF734" s="14">
        <v>46210</v>
      </c>
      <c r="CG734" t="s">
        <v>6085</v>
      </c>
      <c r="CH734" s="31">
        <v>46210.722268518519</v>
      </c>
      <c r="CM734" s="4">
        <f t="shared" si="42"/>
        <v>46210.507384259261</v>
      </c>
      <c r="CN734">
        <f t="shared" si="43"/>
        <v>0</v>
      </c>
      <c r="CO734" t="str">
        <f>VLOOKUP(A734,Sheet1!$A$2:$B$221,2,0)</f>
        <v>East Zone</v>
      </c>
    </row>
    <row r="735" spans="1:93" x14ac:dyDescent="0.35">
      <c r="A735" t="s">
        <v>6052</v>
      </c>
      <c r="B735">
        <v>702</v>
      </c>
      <c r="C735" t="s">
        <v>9332</v>
      </c>
      <c r="D735" t="s">
        <v>678</v>
      </c>
      <c r="E735" t="s">
        <v>83</v>
      </c>
      <c r="F735" t="s">
        <v>394</v>
      </c>
      <c r="G735" t="s">
        <v>352</v>
      </c>
      <c r="H735" t="s">
        <v>12203</v>
      </c>
      <c r="I735">
        <v>641450</v>
      </c>
      <c r="J735" t="s">
        <v>6059</v>
      </c>
      <c r="K735" t="s">
        <v>6060</v>
      </c>
      <c r="L735" t="s">
        <v>4622</v>
      </c>
      <c r="M735" t="s">
        <v>12204</v>
      </c>
      <c r="N735">
        <v>90000</v>
      </c>
      <c r="O735" t="s">
        <v>931</v>
      </c>
      <c r="P735" t="s">
        <v>932</v>
      </c>
      <c r="Q735" t="s">
        <v>1813</v>
      </c>
      <c r="R735">
        <v>9755541270</v>
      </c>
      <c r="S735" s="14">
        <v>46209</v>
      </c>
      <c r="T735" t="s">
        <v>6085</v>
      </c>
      <c r="U735" s="31">
        <v>46209.707928240743</v>
      </c>
      <c r="AK735" s="14">
        <v>46210</v>
      </c>
      <c r="AL735" t="s">
        <v>1144</v>
      </c>
      <c r="AM735" s="31">
        <v>46210.402951388889</v>
      </c>
      <c r="AQ735" s="31">
        <v>46210.402951388889</v>
      </c>
      <c r="AR735" s="14">
        <v>46210</v>
      </c>
      <c r="AS735" t="s">
        <v>1144</v>
      </c>
      <c r="AT735" t="s">
        <v>394</v>
      </c>
      <c r="AU735" t="s">
        <v>678</v>
      </c>
      <c r="AV735" s="14">
        <v>46210</v>
      </c>
      <c r="AW735" t="s">
        <v>6085</v>
      </c>
      <c r="AX735" s="31">
        <v>46210.41510416667</v>
      </c>
      <c r="AY735" s="14">
        <v>46210</v>
      </c>
      <c r="AZ735" t="s">
        <v>933</v>
      </c>
      <c r="BA735" s="31">
        <v>46210.434548611112</v>
      </c>
      <c r="BB735" s="14">
        <v>46210</v>
      </c>
      <c r="BC735" t="s">
        <v>4684</v>
      </c>
      <c r="BD735" s="31">
        <v>46210.472916666666</v>
      </c>
      <c r="BE735" s="14">
        <v>46210</v>
      </c>
      <c r="BF735" t="s">
        <v>937</v>
      </c>
      <c r="BG735" s="31">
        <v>46210.510347222225</v>
      </c>
      <c r="BH735" s="14">
        <v>46210</v>
      </c>
      <c r="BI735" t="s">
        <v>937</v>
      </c>
      <c r="BJ735" s="31">
        <v>46210.582060185188</v>
      </c>
      <c r="BK735" s="14">
        <v>46210</v>
      </c>
      <c r="BL735" t="s">
        <v>937</v>
      </c>
      <c r="BM735" s="31">
        <v>46210.512037037035</v>
      </c>
      <c r="BW735" s="14">
        <v>46210</v>
      </c>
      <c r="BX735" t="s">
        <v>937</v>
      </c>
      <c r="BY735" s="31">
        <v>46210.593078703707</v>
      </c>
      <c r="BZ735" s="14">
        <v>46210</v>
      </c>
      <c r="CA735" t="s">
        <v>944</v>
      </c>
      <c r="CB735" s="31">
        <v>46210.602939814817</v>
      </c>
      <c r="CF735" s="14">
        <v>46210</v>
      </c>
      <c r="CG735" t="s">
        <v>6085</v>
      </c>
      <c r="CH735" s="31">
        <v>46210.623888888891</v>
      </c>
      <c r="CM735" s="4">
        <f t="shared" si="42"/>
        <v>46209.707928240743</v>
      </c>
      <c r="CN735">
        <f t="shared" si="43"/>
        <v>1</v>
      </c>
      <c r="CO735" t="str">
        <f>VLOOKUP(A735,Sheet1!$A$2:$B$221,2,0)</f>
        <v>East Zone</v>
      </c>
    </row>
    <row r="736" spans="1:93" x14ac:dyDescent="0.35">
      <c r="A736" t="s">
        <v>6052</v>
      </c>
      <c r="B736">
        <v>702</v>
      </c>
      <c r="C736" t="s">
        <v>9332</v>
      </c>
      <c r="D736" t="s">
        <v>678</v>
      </c>
      <c r="E736" t="s">
        <v>83</v>
      </c>
      <c r="F736" t="s">
        <v>394</v>
      </c>
      <c r="G736" t="s">
        <v>352</v>
      </c>
      <c r="H736" t="s">
        <v>6082</v>
      </c>
      <c r="I736">
        <v>775037</v>
      </c>
      <c r="J736" t="s">
        <v>6054</v>
      </c>
      <c r="K736" t="s">
        <v>6055</v>
      </c>
      <c r="L736" t="s">
        <v>4622</v>
      </c>
      <c r="M736" t="s">
        <v>6083</v>
      </c>
      <c r="N736">
        <v>45000</v>
      </c>
      <c r="O736" t="s">
        <v>4630</v>
      </c>
      <c r="P736" t="s">
        <v>4631</v>
      </c>
      <c r="Q736" t="s">
        <v>6084</v>
      </c>
      <c r="R736">
        <v>2714323611</v>
      </c>
      <c r="S736" s="14">
        <v>46204</v>
      </c>
      <c r="T736" t="s">
        <v>1145</v>
      </c>
      <c r="U736" s="31">
        <v>46204.460497685184</v>
      </c>
      <c r="AK736" s="14">
        <v>46204</v>
      </c>
      <c r="AL736" t="s">
        <v>6085</v>
      </c>
      <c r="AM736" s="31">
        <v>46204.52547453704</v>
      </c>
      <c r="AQ736" s="31">
        <v>46204.52547453704</v>
      </c>
      <c r="AR736" s="14">
        <v>46204</v>
      </c>
      <c r="AS736" t="s">
        <v>6085</v>
      </c>
      <c r="AT736" t="s">
        <v>6086</v>
      </c>
      <c r="AU736" t="s">
        <v>677</v>
      </c>
      <c r="AV736" s="14">
        <v>46204</v>
      </c>
      <c r="AW736" t="s">
        <v>6085</v>
      </c>
      <c r="AX736" s="31">
        <v>46204.526307870372</v>
      </c>
      <c r="AY736" s="14">
        <v>46204</v>
      </c>
      <c r="AZ736" t="s">
        <v>933</v>
      </c>
      <c r="BA736" s="31">
        <v>46204.539212962962</v>
      </c>
      <c r="BB736" s="14">
        <v>46204</v>
      </c>
      <c r="BC736" t="s">
        <v>4965</v>
      </c>
      <c r="BD736" s="31">
        <v>46204.586828703701</v>
      </c>
      <c r="BE736" s="14">
        <v>46204</v>
      </c>
      <c r="BF736" t="s">
        <v>937</v>
      </c>
      <c r="BG736" s="31">
        <v>46204.631793981483</v>
      </c>
      <c r="BH736" s="14">
        <v>46204</v>
      </c>
      <c r="BI736" t="s">
        <v>937</v>
      </c>
      <c r="BJ736" s="31">
        <v>46204.632997685185</v>
      </c>
      <c r="BW736" s="14">
        <v>46204</v>
      </c>
      <c r="BX736" t="s">
        <v>937</v>
      </c>
      <c r="BY736" s="31">
        <v>46204.644004629627</v>
      </c>
      <c r="BZ736" s="14">
        <v>46204</v>
      </c>
      <c r="CA736" t="s">
        <v>938</v>
      </c>
      <c r="CB736" s="31">
        <v>46204.648020833331</v>
      </c>
      <c r="CF736" s="14">
        <v>46204</v>
      </c>
      <c r="CG736" t="s">
        <v>1145</v>
      </c>
      <c r="CH736" s="31">
        <v>46204.739861111113</v>
      </c>
      <c r="CM736" s="4">
        <f t="shared" si="42"/>
        <v>46204.460497685184</v>
      </c>
      <c r="CN736">
        <f t="shared" si="43"/>
        <v>0</v>
      </c>
      <c r="CO736" t="str">
        <f>VLOOKUP(A736,Sheet1!$A$2:$B$221,2,0)</f>
        <v>East Zone</v>
      </c>
    </row>
    <row r="737" spans="1:93" x14ac:dyDescent="0.35">
      <c r="A737" t="s">
        <v>6087</v>
      </c>
      <c r="B737">
        <v>764</v>
      </c>
      <c r="C737" t="s">
        <v>9332</v>
      </c>
      <c r="D737" t="s">
        <v>678</v>
      </c>
      <c r="E737" t="s">
        <v>396</v>
      </c>
      <c r="F737" t="s">
        <v>397</v>
      </c>
      <c r="G737" t="s">
        <v>135</v>
      </c>
      <c r="H737" t="s">
        <v>4056</v>
      </c>
      <c r="I737">
        <v>378197</v>
      </c>
      <c r="J737" t="s">
        <v>4057</v>
      </c>
      <c r="K737" t="s">
        <v>4058</v>
      </c>
      <c r="L737" t="s">
        <v>4622</v>
      </c>
      <c r="M737" t="s">
        <v>6088</v>
      </c>
      <c r="N737">
        <v>77000</v>
      </c>
      <c r="O737" t="s">
        <v>1124</v>
      </c>
      <c r="P737" t="s">
        <v>1125</v>
      </c>
      <c r="Q737" t="s">
        <v>936</v>
      </c>
      <c r="R737">
        <v>7877311901</v>
      </c>
      <c r="S737" s="14">
        <v>46205</v>
      </c>
      <c r="T737" t="s">
        <v>6089</v>
      </c>
      <c r="U737" s="31">
        <v>46205.442395833335</v>
      </c>
      <c r="AK737" s="14">
        <v>46205</v>
      </c>
      <c r="AL737" t="s">
        <v>6090</v>
      </c>
      <c r="AM737" s="31">
        <v>46205.482581018521</v>
      </c>
      <c r="AQ737" s="31">
        <v>46205.482581018521</v>
      </c>
      <c r="AR737" s="14">
        <v>46205</v>
      </c>
      <c r="AS737" t="s">
        <v>6090</v>
      </c>
      <c r="AT737" t="s">
        <v>6091</v>
      </c>
      <c r="AU737" t="s">
        <v>677</v>
      </c>
      <c r="AV737" s="14">
        <v>46205</v>
      </c>
      <c r="AW737" t="s">
        <v>6089</v>
      </c>
      <c r="AX737" s="31">
        <v>46205.485590277778</v>
      </c>
      <c r="AY737" s="14">
        <v>46205</v>
      </c>
      <c r="AZ737" t="s">
        <v>933</v>
      </c>
      <c r="BA737" s="31">
        <v>46205.493020833332</v>
      </c>
      <c r="BB737" s="14">
        <v>46205</v>
      </c>
      <c r="BC737" t="s">
        <v>4633</v>
      </c>
      <c r="BD737" s="31">
        <v>46205.503958333335</v>
      </c>
      <c r="BE737" s="14">
        <v>46205</v>
      </c>
      <c r="BF737" t="s">
        <v>955</v>
      </c>
      <c r="BG737" s="31">
        <v>46205.523298611108</v>
      </c>
      <c r="BH737" s="14">
        <v>46205</v>
      </c>
      <c r="BI737" t="s">
        <v>1028</v>
      </c>
      <c r="BJ737" s="31">
        <v>46205.744386574072</v>
      </c>
      <c r="BK737" s="14">
        <v>46205</v>
      </c>
      <c r="BL737" t="s">
        <v>955</v>
      </c>
      <c r="BM737" s="31">
        <v>46205.524398148147</v>
      </c>
      <c r="BW737" s="14">
        <v>46205</v>
      </c>
      <c r="BX737" t="s">
        <v>1028</v>
      </c>
      <c r="BY737" s="31">
        <v>46205.756307870368</v>
      </c>
      <c r="BZ737" s="14">
        <v>46205</v>
      </c>
      <c r="CA737" t="s">
        <v>957</v>
      </c>
      <c r="CB737" s="31">
        <v>46205.761574074073</v>
      </c>
      <c r="CF737" s="14">
        <v>46206</v>
      </c>
      <c r="CG737" t="s">
        <v>6089</v>
      </c>
      <c r="CH737" s="31">
        <v>46206.802557870367</v>
      </c>
      <c r="CM737" s="4">
        <f t="shared" si="42"/>
        <v>46205.442395833335</v>
      </c>
      <c r="CN737">
        <f t="shared" si="43"/>
        <v>0</v>
      </c>
      <c r="CO737" t="str">
        <f>VLOOKUP(A737,Sheet1!$A$2:$B$221,2,0)</f>
        <v>East Zone</v>
      </c>
    </row>
    <row r="738" spans="1:93" x14ac:dyDescent="0.35">
      <c r="A738" t="s">
        <v>6087</v>
      </c>
      <c r="B738">
        <v>764</v>
      </c>
      <c r="C738" t="s">
        <v>9332</v>
      </c>
      <c r="D738" t="s">
        <v>678</v>
      </c>
      <c r="E738" t="s">
        <v>396</v>
      </c>
      <c r="F738" t="s">
        <v>397</v>
      </c>
      <c r="G738" t="s">
        <v>135</v>
      </c>
      <c r="H738" t="s">
        <v>6092</v>
      </c>
      <c r="I738">
        <v>387265</v>
      </c>
      <c r="J738" t="s">
        <v>6093</v>
      </c>
      <c r="K738" t="s">
        <v>6094</v>
      </c>
      <c r="L738" t="s">
        <v>4622</v>
      </c>
      <c r="M738" t="s">
        <v>6095</v>
      </c>
      <c r="N738">
        <v>50000</v>
      </c>
      <c r="O738" t="s">
        <v>1034</v>
      </c>
      <c r="P738" t="s">
        <v>1035</v>
      </c>
      <c r="Q738" t="s">
        <v>6096</v>
      </c>
      <c r="R738">
        <v>8328454148</v>
      </c>
      <c r="S738" s="14">
        <v>46206</v>
      </c>
      <c r="T738" t="s">
        <v>6097</v>
      </c>
      <c r="U738" s="31">
        <v>46206.424814814818</v>
      </c>
      <c r="AK738" s="14">
        <v>46206</v>
      </c>
      <c r="AL738" t="s">
        <v>6098</v>
      </c>
      <c r="AM738" s="31">
        <v>46206.467499999999</v>
      </c>
      <c r="AQ738" s="31">
        <v>46206.467499999999</v>
      </c>
      <c r="AR738" s="14">
        <v>46206</v>
      </c>
      <c r="AS738" t="s">
        <v>6098</v>
      </c>
      <c r="AT738" t="s">
        <v>397</v>
      </c>
      <c r="AU738" t="s">
        <v>678</v>
      </c>
      <c r="AV738" s="14">
        <v>46206</v>
      </c>
      <c r="AW738" t="s">
        <v>6090</v>
      </c>
      <c r="AX738" s="31">
        <v>46206.471898148149</v>
      </c>
      <c r="AY738" s="14">
        <v>46206</v>
      </c>
      <c r="AZ738" t="s">
        <v>933</v>
      </c>
      <c r="BA738" s="31">
        <v>46206.477870370371</v>
      </c>
      <c r="BB738" s="14">
        <v>46206</v>
      </c>
      <c r="BC738" t="s">
        <v>4965</v>
      </c>
      <c r="BD738" s="31">
        <v>46206.486307870371</v>
      </c>
      <c r="BE738" s="14">
        <v>46206</v>
      </c>
      <c r="BF738" t="s">
        <v>943</v>
      </c>
      <c r="BG738" s="31">
        <v>46206.496898148151</v>
      </c>
      <c r="BH738" s="14">
        <v>46206</v>
      </c>
      <c r="BI738" t="s">
        <v>943</v>
      </c>
      <c r="BJ738" s="31">
        <v>46206.499918981484</v>
      </c>
      <c r="BW738" s="14">
        <v>46206</v>
      </c>
      <c r="BX738" t="s">
        <v>943</v>
      </c>
      <c r="BY738" s="31">
        <v>46206.505300925928</v>
      </c>
      <c r="BZ738" s="14">
        <v>46206</v>
      </c>
      <c r="CA738" t="s">
        <v>944</v>
      </c>
      <c r="CB738" s="31">
        <v>46206.51390046296</v>
      </c>
      <c r="CF738" s="14">
        <v>46206</v>
      </c>
      <c r="CG738" t="s">
        <v>6089</v>
      </c>
      <c r="CH738" s="31">
        <v>46206.81753472222</v>
      </c>
      <c r="CM738" s="4">
        <f t="shared" si="42"/>
        <v>46206.424814814818</v>
      </c>
      <c r="CN738">
        <f t="shared" si="43"/>
        <v>0</v>
      </c>
      <c r="CO738" t="str">
        <f>VLOOKUP(A738,Sheet1!$A$2:$B$221,2,0)</f>
        <v>East Zone</v>
      </c>
    </row>
    <row r="739" spans="1:93" x14ac:dyDescent="0.35">
      <c r="A739" t="s">
        <v>6087</v>
      </c>
      <c r="B739">
        <v>764</v>
      </c>
      <c r="C739" t="s">
        <v>9332</v>
      </c>
      <c r="D739" t="s">
        <v>678</v>
      </c>
      <c r="E739" t="s">
        <v>396</v>
      </c>
      <c r="F739" t="s">
        <v>397</v>
      </c>
      <c r="G739" t="s">
        <v>135</v>
      </c>
      <c r="H739" t="s">
        <v>6099</v>
      </c>
      <c r="I739">
        <v>394626</v>
      </c>
      <c r="J739" t="s">
        <v>3719</v>
      </c>
      <c r="K739" t="s">
        <v>6100</v>
      </c>
      <c r="L739" t="s">
        <v>4622</v>
      </c>
      <c r="M739" t="s">
        <v>6101</v>
      </c>
      <c r="N739">
        <v>45000</v>
      </c>
      <c r="O739" t="s">
        <v>1036</v>
      </c>
      <c r="P739" t="s">
        <v>1037</v>
      </c>
      <c r="Q739" t="s">
        <v>6102</v>
      </c>
      <c r="R739">
        <v>3426689177</v>
      </c>
      <c r="S739" s="14">
        <v>46205</v>
      </c>
      <c r="T739" t="s">
        <v>6103</v>
      </c>
      <c r="U739" s="31">
        <v>46205.503333333334</v>
      </c>
      <c r="AK739" s="14">
        <v>46206</v>
      </c>
      <c r="AL739" t="s">
        <v>6098</v>
      </c>
      <c r="AM739" s="31">
        <v>46206.498518518521</v>
      </c>
      <c r="AQ739" s="31">
        <v>46206.498518518521</v>
      </c>
      <c r="AR739" s="14">
        <v>46206</v>
      </c>
      <c r="AS739" t="s">
        <v>6098</v>
      </c>
      <c r="AT739" t="s">
        <v>397</v>
      </c>
      <c r="AU739" t="s">
        <v>678</v>
      </c>
      <c r="AV739" s="14">
        <v>46206</v>
      </c>
      <c r="AW739" t="s">
        <v>6090</v>
      </c>
      <c r="AX739" s="31">
        <v>46206.510162037041</v>
      </c>
      <c r="AY739" s="14">
        <v>46206</v>
      </c>
      <c r="AZ739" t="s">
        <v>933</v>
      </c>
      <c r="BA739" s="31">
        <v>46206.521909722222</v>
      </c>
      <c r="BB739" s="14">
        <v>46206</v>
      </c>
      <c r="BC739" t="s">
        <v>5233</v>
      </c>
      <c r="BD739" s="31">
        <v>46206.538715277777</v>
      </c>
      <c r="BE739" s="14">
        <v>46206</v>
      </c>
      <c r="BF739" t="s">
        <v>1028</v>
      </c>
      <c r="BG739" s="31">
        <v>46206.602812500001</v>
      </c>
      <c r="BH739" s="14">
        <v>46206</v>
      </c>
      <c r="BI739" t="s">
        <v>1028</v>
      </c>
      <c r="BJ739" s="31">
        <v>46206.606562499997</v>
      </c>
      <c r="BW739" s="14">
        <v>46206</v>
      </c>
      <c r="BX739" t="s">
        <v>1028</v>
      </c>
      <c r="BY739" s="31">
        <v>46206.620254629626</v>
      </c>
      <c r="BZ739" s="14">
        <v>46206</v>
      </c>
      <c r="CA739" t="s">
        <v>944</v>
      </c>
      <c r="CB739" s="31">
        <v>46206.635555555556</v>
      </c>
      <c r="CF739" s="14">
        <v>46206</v>
      </c>
      <c r="CG739" t="s">
        <v>6089</v>
      </c>
      <c r="CH739" s="31">
        <v>46206.790289351855</v>
      </c>
      <c r="CM739" s="4">
        <f t="shared" si="42"/>
        <v>46205.503333333334</v>
      </c>
      <c r="CN739">
        <f t="shared" si="43"/>
        <v>1</v>
      </c>
      <c r="CO739" t="str">
        <f>VLOOKUP(A739,Sheet1!$A$2:$B$221,2,0)</f>
        <v>East Zone</v>
      </c>
    </row>
    <row r="740" spans="1:93" x14ac:dyDescent="0.35">
      <c r="A740" t="s">
        <v>6087</v>
      </c>
      <c r="B740">
        <v>764</v>
      </c>
      <c r="C740" t="s">
        <v>9332</v>
      </c>
      <c r="D740" t="s">
        <v>678</v>
      </c>
      <c r="E740" t="s">
        <v>396</v>
      </c>
      <c r="F740" t="s">
        <v>397</v>
      </c>
      <c r="G740" t="s">
        <v>135</v>
      </c>
      <c r="H740" t="s">
        <v>11427</v>
      </c>
      <c r="I740">
        <v>399704</v>
      </c>
      <c r="J740" t="s">
        <v>4387</v>
      </c>
      <c r="K740" t="s">
        <v>4388</v>
      </c>
      <c r="L740" t="s">
        <v>4622</v>
      </c>
      <c r="M740" t="s">
        <v>12205</v>
      </c>
      <c r="N740">
        <v>65000</v>
      </c>
      <c r="O740" t="s">
        <v>1358</v>
      </c>
      <c r="P740" t="s">
        <v>1359</v>
      </c>
      <c r="Q740" t="s">
        <v>11429</v>
      </c>
      <c r="R740">
        <v>9283471029</v>
      </c>
      <c r="S740" s="14">
        <v>46210</v>
      </c>
      <c r="T740" t="s">
        <v>6117</v>
      </c>
      <c r="U740" s="31">
        <v>46210.45521990741</v>
      </c>
      <c r="AK740" s="14">
        <v>46210</v>
      </c>
      <c r="AL740" t="s">
        <v>6098</v>
      </c>
      <c r="AM740" s="31">
        <v>46210.655381944445</v>
      </c>
      <c r="AQ740" s="31">
        <v>46210.655381944445</v>
      </c>
      <c r="AR740" s="14">
        <v>46210</v>
      </c>
      <c r="AS740" t="s">
        <v>6098</v>
      </c>
      <c r="AT740" t="s">
        <v>397</v>
      </c>
      <c r="AU740" t="s">
        <v>678</v>
      </c>
      <c r="AV740" s="14">
        <v>46210</v>
      </c>
      <c r="AW740" t="s">
        <v>6117</v>
      </c>
      <c r="AX740" s="31">
        <v>46210.66133101852</v>
      </c>
      <c r="AY740" s="14">
        <v>46210</v>
      </c>
      <c r="AZ740" t="s">
        <v>933</v>
      </c>
      <c r="BA740" s="31">
        <v>46210.669965277775</v>
      </c>
      <c r="BB740" s="14">
        <v>46210</v>
      </c>
      <c r="BC740" t="s">
        <v>4808</v>
      </c>
      <c r="BD740" s="31">
        <v>46210.675775462965</v>
      </c>
      <c r="BE740" s="14">
        <v>46210</v>
      </c>
      <c r="BF740" t="s">
        <v>1028</v>
      </c>
      <c r="BG740" s="31">
        <v>46210.743379629632</v>
      </c>
      <c r="BK740" s="14">
        <v>46210</v>
      </c>
      <c r="BL740" t="s">
        <v>1028</v>
      </c>
      <c r="BM740" s="31">
        <v>46210.744675925926</v>
      </c>
      <c r="CM740" s="4">
        <f t="shared" si="42"/>
        <v>46210.45521990741</v>
      </c>
      <c r="CN740">
        <f t="shared" si="43"/>
        <v>0</v>
      </c>
      <c r="CO740" t="str">
        <f>VLOOKUP(A740,Sheet1!$A$2:$B$221,2,0)</f>
        <v>East Zone</v>
      </c>
    </row>
    <row r="741" spans="1:93" x14ac:dyDescent="0.35">
      <c r="A741" t="s">
        <v>6087</v>
      </c>
      <c r="B741">
        <v>764</v>
      </c>
      <c r="C741" t="s">
        <v>9332</v>
      </c>
      <c r="D741" t="s">
        <v>678</v>
      </c>
      <c r="E741" t="s">
        <v>396</v>
      </c>
      <c r="F741" t="s">
        <v>397</v>
      </c>
      <c r="G741" t="s">
        <v>135</v>
      </c>
      <c r="H741" t="s">
        <v>6104</v>
      </c>
      <c r="I741">
        <v>416941</v>
      </c>
      <c r="J741" t="s">
        <v>6105</v>
      </c>
      <c r="K741" t="s">
        <v>6106</v>
      </c>
      <c r="L741" t="s">
        <v>4622</v>
      </c>
      <c r="M741" t="s">
        <v>6107</v>
      </c>
      <c r="N741">
        <v>45000</v>
      </c>
      <c r="O741" t="s">
        <v>1036</v>
      </c>
      <c r="P741" t="s">
        <v>1037</v>
      </c>
      <c r="Q741" t="s">
        <v>6108</v>
      </c>
      <c r="R741">
        <v>8558395517</v>
      </c>
      <c r="S741" s="14">
        <v>46206</v>
      </c>
      <c r="T741" t="s">
        <v>6109</v>
      </c>
      <c r="U741" s="31">
        <v>46206.645694444444</v>
      </c>
      <c r="AK741" s="14">
        <v>46206</v>
      </c>
      <c r="AL741" t="s">
        <v>6098</v>
      </c>
      <c r="AM741" s="31">
        <v>46206.684791666667</v>
      </c>
      <c r="AQ741" s="31">
        <v>46206.684791666667</v>
      </c>
      <c r="AR741" s="14">
        <v>46206</v>
      </c>
      <c r="AS741" t="s">
        <v>6098</v>
      </c>
      <c r="AT741" t="s">
        <v>397</v>
      </c>
      <c r="AU741" t="s">
        <v>678</v>
      </c>
      <c r="AV741" s="14">
        <v>46206</v>
      </c>
      <c r="AW741" t="s">
        <v>6110</v>
      </c>
      <c r="AX741" s="31">
        <v>46206.722627314812</v>
      </c>
      <c r="AY741" s="14">
        <v>46206</v>
      </c>
      <c r="AZ741" t="s">
        <v>933</v>
      </c>
      <c r="BA741" s="31">
        <v>46206.732418981483</v>
      </c>
      <c r="BB741" s="14">
        <v>46206</v>
      </c>
      <c r="BC741" t="s">
        <v>4886</v>
      </c>
      <c r="BD741" s="31">
        <v>46206.746099537035</v>
      </c>
      <c r="BE741" s="14">
        <v>46206</v>
      </c>
      <c r="BF741" t="s">
        <v>1028</v>
      </c>
      <c r="BG741" s="31">
        <v>46206.769282407404</v>
      </c>
      <c r="BH741" s="14">
        <v>46206</v>
      </c>
      <c r="BI741" t="s">
        <v>1028</v>
      </c>
      <c r="BJ741" s="31">
        <v>46206.770069444443</v>
      </c>
      <c r="BW741" s="14">
        <v>46206</v>
      </c>
      <c r="BX741" t="s">
        <v>1028</v>
      </c>
      <c r="BY741" s="31">
        <v>46206.774247685185</v>
      </c>
      <c r="BZ741" s="14">
        <v>46206</v>
      </c>
      <c r="CA741" t="s">
        <v>938</v>
      </c>
      <c r="CB741" s="31">
        <v>46206.780173611114</v>
      </c>
      <c r="CF741" s="14">
        <v>46209</v>
      </c>
      <c r="CG741" t="s">
        <v>6089</v>
      </c>
      <c r="CH741" s="31">
        <v>46209.75576388889</v>
      </c>
      <c r="CM741" s="4">
        <f t="shared" si="42"/>
        <v>46206.645694444444</v>
      </c>
      <c r="CN741">
        <f t="shared" si="43"/>
        <v>0</v>
      </c>
      <c r="CO741" t="str">
        <f>VLOOKUP(A741,Sheet1!$A$2:$B$221,2,0)</f>
        <v>East Zone</v>
      </c>
    </row>
    <row r="742" spans="1:93" x14ac:dyDescent="0.35">
      <c r="A742" t="s">
        <v>6087</v>
      </c>
      <c r="B742">
        <v>764</v>
      </c>
      <c r="C742" t="s">
        <v>9332</v>
      </c>
      <c r="D742" t="s">
        <v>678</v>
      </c>
      <c r="E742" t="s">
        <v>396</v>
      </c>
      <c r="F742" t="s">
        <v>397</v>
      </c>
      <c r="G742" t="s">
        <v>135</v>
      </c>
      <c r="H742" t="s">
        <v>6111</v>
      </c>
      <c r="I742">
        <v>430331</v>
      </c>
      <c r="J742" t="s">
        <v>6112</v>
      </c>
      <c r="K742" t="s">
        <v>6113</v>
      </c>
      <c r="L742" t="s">
        <v>4622</v>
      </c>
      <c r="M742" t="s">
        <v>6114</v>
      </c>
      <c r="N742">
        <v>90000</v>
      </c>
      <c r="O742" t="s">
        <v>1032</v>
      </c>
      <c r="P742" t="s">
        <v>1033</v>
      </c>
      <c r="Q742" t="s">
        <v>2761</v>
      </c>
      <c r="R742">
        <v>9006019787</v>
      </c>
      <c r="S742" s="14">
        <v>46206</v>
      </c>
      <c r="T742" t="s">
        <v>6115</v>
      </c>
      <c r="U742" s="31">
        <v>46206.652962962966</v>
      </c>
      <c r="AK742" s="14">
        <v>46206</v>
      </c>
      <c r="AL742" t="s">
        <v>6098</v>
      </c>
      <c r="AM742" s="31">
        <v>46206.701180555552</v>
      </c>
      <c r="AQ742" s="31">
        <v>46206.701180555552</v>
      </c>
      <c r="AR742" s="14">
        <v>46206</v>
      </c>
      <c r="AS742" t="s">
        <v>6098</v>
      </c>
      <c r="AT742" t="s">
        <v>397</v>
      </c>
      <c r="AU742" t="s">
        <v>678</v>
      </c>
      <c r="AV742" s="14">
        <v>46206</v>
      </c>
      <c r="AW742" t="s">
        <v>6115</v>
      </c>
      <c r="AX742" s="31">
        <v>46206.726041666669</v>
      </c>
      <c r="AY742" s="14">
        <v>46206</v>
      </c>
      <c r="AZ742" t="s">
        <v>933</v>
      </c>
      <c r="BA742" s="31">
        <v>46206.732418981483</v>
      </c>
      <c r="BB742" s="14">
        <v>46206</v>
      </c>
      <c r="BC742" t="s">
        <v>4886</v>
      </c>
      <c r="BD742" s="31">
        <v>46206.74287037037</v>
      </c>
      <c r="BE742" s="14">
        <v>46206</v>
      </c>
      <c r="BF742" t="s">
        <v>1028</v>
      </c>
      <c r="BG742" s="31">
        <v>46206.768009259256</v>
      </c>
      <c r="BH742" s="14">
        <v>46206</v>
      </c>
      <c r="BI742" t="s">
        <v>1028</v>
      </c>
      <c r="BJ742" s="31">
        <v>46206.769074074073</v>
      </c>
      <c r="BW742" s="14">
        <v>46206</v>
      </c>
      <c r="BX742" t="s">
        <v>1028</v>
      </c>
      <c r="BY742" s="31">
        <v>46206.774224537039</v>
      </c>
      <c r="BZ742" s="14">
        <v>46206</v>
      </c>
      <c r="CA742" t="s">
        <v>938</v>
      </c>
      <c r="CB742" s="31">
        <v>46206.780069444445</v>
      </c>
      <c r="CF742" s="14">
        <v>46209</v>
      </c>
      <c r="CG742" t="s">
        <v>6089</v>
      </c>
      <c r="CH742" s="31">
        <v>46209.769791666666</v>
      </c>
      <c r="CM742" s="4">
        <f t="shared" si="42"/>
        <v>46206.652962962966</v>
      </c>
      <c r="CN742">
        <f t="shared" si="43"/>
        <v>0</v>
      </c>
      <c r="CO742" t="str">
        <f>VLOOKUP(A742,Sheet1!$A$2:$B$221,2,0)</f>
        <v>East Zone</v>
      </c>
    </row>
    <row r="743" spans="1:93" x14ac:dyDescent="0.35">
      <c r="A743" t="s">
        <v>6087</v>
      </c>
      <c r="B743">
        <v>764</v>
      </c>
      <c r="C743" t="s">
        <v>9332</v>
      </c>
      <c r="D743" t="s">
        <v>678</v>
      </c>
      <c r="E743" t="s">
        <v>396</v>
      </c>
      <c r="F743" t="s">
        <v>397</v>
      </c>
      <c r="G743" t="s">
        <v>135</v>
      </c>
      <c r="H743" t="s">
        <v>4385</v>
      </c>
      <c r="I743">
        <v>546044</v>
      </c>
      <c r="J743" t="s">
        <v>4387</v>
      </c>
      <c r="K743" t="s">
        <v>4388</v>
      </c>
      <c r="L743" t="s">
        <v>4622</v>
      </c>
      <c r="M743" t="s">
        <v>6116</v>
      </c>
      <c r="N743">
        <v>60000</v>
      </c>
      <c r="O743" t="s">
        <v>1038</v>
      </c>
      <c r="P743" t="s">
        <v>1039</v>
      </c>
      <c r="Q743" t="s">
        <v>4386</v>
      </c>
      <c r="R743">
        <v>4424435094</v>
      </c>
      <c r="S743" s="14">
        <v>46205</v>
      </c>
      <c r="T743" t="s">
        <v>6117</v>
      </c>
      <c r="U743" s="31">
        <v>46205.693692129629</v>
      </c>
      <c r="AK743" s="14">
        <v>46206</v>
      </c>
      <c r="AL743" t="s">
        <v>6090</v>
      </c>
      <c r="AM743" s="31">
        <v>46206.380995370368</v>
      </c>
      <c r="AQ743" s="31">
        <v>46206.380995370368</v>
      </c>
      <c r="AR743" s="14">
        <v>46206</v>
      </c>
      <c r="AS743" t="s">
        <v>6090</v>
      </c>
      <c r="AT743" t="s">
        <v>6091</v>
      </c>
      <c r="AU743" t="s">
        <v>677</v>
      </c>
      <c r="AV743" s="14">
        <v>46206</v>
      </c>
      <c r="AW743" t="s">
        <v>6090</v>
      </c>
      <c r="AX743" s="31">
        <v>46206.385844907411</v>
      </c>
      <c r="AY743" s="14">
        <v>46206</v>
      </c>
      <c r="AZ743" t="s">
        <v>933</v>
      </c>
      <c r="BA743" s="31">
        <v>46206.399247685185</v>
      </c>
      <c r="BB743" s="14">
        <v>46206</v>
      </c>
      <c r="BC743" t="s">
        <v>5233</v>
      </c>
      <c r="BD743" s="31">
        <v>46206.444398148145</v>
      </c>
      <c r="BE743" s="14">
        <v>46206</v>
      </c>
      <c r="BF743" t="s">
        <v>1028</v>
      </c>
      <c r="BG743" s="31">
        <v>46206.470150462963</v>
      </c>
      <c r="BH743" s="14">
        <v>46206</v>
      </c>
      <c r="BI743" t="s">
        <v>1028</v>
      </c>
      <c r="BJ743" s="31">
        <v>46206.471203703702</v>
      </c>
      <c r="BW743" s="14">
        <v>46206</v>
      </c>
      <c r="BX743" t="s">
        <v>1028</v>
      </c>
      <c r="BY743" s="31">
        <v>46206.489583333336</v>
      </c>
      <c r="BZ743" s="14">
        <v>46206</v>
      </c>
      <c r="CA743" t="s">
        <v>944</v>
      </c>
      <c r="CB743" s="31">
        <v>46206.501006944447</v>
      </c>
      <c r="CF743" s="14">
        <v>46206</v>
      </c>
      <c r="CG743" t="s">
        <v>6089</v>
      </c>
      <c r="CH743" s="31">
        <v>46206.765196759261</v>
      </c>
      <c r="CM743" s="4">
        <f t="shared" si="42"/>
        <v>46205.693692129629</v>
      </c>
      <c r="CN743">
        <f t="shared" si="43"/>
        <v>1</v>
      </c>
      <c r="CO743" t="str">
        <f>VLOOKUP(A743,Sheet1!$A$2:$B$221,2,0)</f>
        <v>East Zone</v>
      </c>
    </row>
    <row r="744" spans="1:93" x14ac:dyDescent="0.35">
      <c r="A744" t="s">
        <v>6087</v>
      </c>
      <c r="B744">
        <v>764</v>
      </c>
      <c r="C744" t="s">
        <v>9332</v>
      </c>
      <c r="D744" t="s">
        <v>678</v>
      </c>
      <c r="E744" t="s">
        <v>396</v>
      </c>
      <c r="F744" t="s">
        <v>397</v>
      </c>
      <c r="G744" t="s">
        <v>135</v>
      </c>
      <c r="H744" t="s">
        <v>6118</v>
      </c>
      <c r="I744">
        <v>582397</v>
      </c>
      <c r="J744" t="s">
        <v>6119</v>
      </c>
      <c r="K744" t="s">
        <v>6120</v>
      </c>
      <c r="L744" t="s">
        <v>4622</v>
      </c>
      <c r="M744" t="s">
        <v>6121</v>
      </c>
      <c r="N744">
        <v>45000</v>
      </c>
      <c r="O744" t="s">
        <v>1148</v>
      </c>
      <c r="P744" t="s">
        <v>1149</v>
      </c>
      <c r="Q744" t="s">
        <v>6122</v>
      </c>
      <c r="R744">
        <v>8494977384</v>
      </c>
      <c r="S744" s="14">
        <v>46204</v>
      </c>
      <c r="T744" t="s">
        <v>6110</v>
      </c>
      <c r="U744" s="31">
        <v>46204.608182870368</v>
      </c>
      <c r="AK744" s="14">
        <v>46204</v>
      </c>
      <c r="AL744" t="s">
        <v>6098</v>
      </c>
      <c r="AM744" s="31">
        <v>46204.657037037039</v>
      </c>
      <c r="AQ744" s="31">
        <v>46204.657037037039</v>
      </c>
      <c r="AR744" s="14">
        <v>46204</v>
      </c>
      <c r="AS744" t="s">
        <v>6098</v>
      </c>
      <c r="AT744" t="s">
        <v>397</v>
      </c>
      <c r="AU744" t="s">
        <v>678</v>
      </c>
      <c r="AV744" s="14">
        <v>46204</v>
      </c>
      <c r="AW744" t="s">
        <v>6089</v>
      </c>
      <c r="AX744" s="31">
        <v>46204.667719907404</v>
      </c>
      <c r="AY744" s="14">
        <v>46204</v>
      </c>
      <c r="AZ744" t="s">
        <v>933</v>
      </c>
      <c r="BA744" s="31">
        <v>46204.683136574073</v>
      </c>
      <c r="BB744" s="14">
        <v>46204</v>
      </c>
      <c r="BC744" t="s">
        <v>5233</v>
      </c>
      <c r="BD744" s="31">
        <v>46204.710347222222</v>
      </c>
      <c r="BE744" s="14">
        <v>46204</v>
      </c>
      <c r="BF744" t="s">
        <v>943</v>
      </c>
      <c r="BG744" s="31">
        <v>46204.727256944447</v>
      </c>
      <c r="BH744" s="14">
        <v>46204</v>
      </c>
      <c r="BI744" t="s">
        <v>943</v>
      </c>
      <c r="BJ744" s="31">
        <v>46204.744768518518</v>
      </c>
      <c r="BW744" s="14">
        <v>46204</v>
      </c>
      <c r="BX744" t="s">
        <v>943</v>
      </c>
      <c r="BY744" s="31">
        <v>46204.753587962965</v>
      </c>
      <c r="BZ744" s="14">
        <v>46204</v>
      </c>
      <c r="CA744" t="s">
        <v>944</v>
      </c>
      <c r="CB744" s="31">
        <v>46204.757013888891</v>
      </c>
      <c r="CF744" s="14">
        <v>46205</v>
      </c>
      <c r="CG744" t="s">
        <v>6090</v>
      </c>
      <c r="CH744" s="31">
        <v>46205.689293981479</v>
      </c>
      <c r="CM744" s="4">
        <f t="shared" si="42"/>
        <v>46204.608182870368</v>
      </c>
      <c r="CN744">
        <f t="shared" si="43"/>
        <v>0</v>
      </c>
      <c r="CO744" t="str">
        <f>VLOOKUP(A744,Sheet1!$A$2:$B$221,2,0)</f>
        <v>East Zone</v>
      </c>
    </row>
    <row r="745" spans="1:93" x14ac:dyDescent="0.35">
      <c r="A745" t="s">
        <v>6087</v>
      </c>
      <c r="B745">
        <v>764</v>
      </c>
      <c r="C745" t="s">
        <v>9332</v>
      </c>
      <c r="D745" t="s">
        <v>678</v>
      </c>
      <c r="E745" t="s">
        <v>396</v>
      </c>
      <c r="F745" t="s">
        <v>397</v>
      </c>
      <c r="G745" t="s">
        <v>135</v>
      </c>
      <c r="H745" t="s">
        <v>6123</v>
      </c>
      <c r="I745">
        <v>627746</v>
      </c>
      <c r="J745" t="s">
        <v>6112</v>
      </c>
      <c r="K745" t="s">
        <v>6113</v>
      </c>
      <c r="L745" t="s">
        <v>4622</v>
      </c>
      <c r="M745" t="s">
        <v>6124</v>
      </c>
      <c r="N745">
        <v>45000</v>
      </c>
      <c r="O745" t="s">
        <v>1036</v>
      </c>
      <c r="P745" t="s">
        <v>1037</v>
      </c>
      <c r="Q745" t="s">
        <v>6125</v>
      </c>
      <c r="R745">
        <v>9044957780</v>
      </c>
      <c r="S745" s="14">
        <v>46204</v>
      </c>
      <c r="T745" t="s">
        <v>6115</v>
      </c>
      <c r="U745" s="31">
        <v>46204.66684027778</v>
      </c>
      <c r="AK745" s="14">
        <v>46204</v>
      </c>
      <c r="AL745" t="s">
        <v>6098</v>
      </c>
      <c r="AM745" s="31">
        <v>46204.715312499997</v>
      </c>
      <c r="AQ745" s="31">
        <v>46204.715312499997</v>
      </c>
      <c r="AR745" s="14">
        <v>46204</v>
      </c>
      <c r="AS745" t="s">
        <v>6098</v>
      </c>
      <c r="AT745" t="s">
        <v>397</v>
      </c>
      <c r="AU745" t="s">
        <v>678</v>
      </c>
      <c r="AV745" s="14">
        <v>46205</v>
      </c>
      <c r="AW745" t="s">
        <v>6115</v>
      </c>
      <c r="AX745" s="31">
        <v>46205.30672453704</v>
      </c>
      <c r="AY745" s="14">
        <v>46205</v>
      </c>
      <c r="AZ745" t="s">
        <v>933</v>
      </c>
      <c r="BA745" s="31">
        <v>46205.395740740743</v>
      </c>
      <c r="BB745" s="14">
        <v>46205</v>
      </c>
      <c r="BC745" t="s">
        <v>4628</v>
      </c>
      <c r="BD745" s="31">
        <v>46205.406006944446</v>
      </c>
      <c r="BE745" s="14">
        <v>46205</v>
      </c>
      <c r="BF745" t="s">
        <v>1028</v>
      </c>
      <c r="BG745" s="31">
        <v>46205.457627314812</v>
      </c>
      <c r="BH745" s="14">
        <v>46205</v>
      </c>
      <c r="BI745" t="s">
        <v>1028</v>
      </c>
      <c r="BJ745" s="31">
        <v>46205.458437499998</v>
      </c>
      <c r="BW745" s="14">
        <v>46205</v>
      </c>
      <c r="BX745" t="s">
        <v>1028</v>
      </c>
      <c r="BY745" s="31">
        <v>46205.469699074078</v>
      </c>
      <c r="BZ745" s="14">
        <v>46205</v>
      </c>
      <c r="CA745" t="s">
        <v>944</v>
      </c>
      <c r="CB745" s="31">
        <v>46205.481562499997</v>
      </c>
      <c r="CF745" s="14">
        <v>46205</v>
      </c>
      <c r="CG745" t="s">
        <v>6090</v>
      </c>
      <c r="CH745" s="31">
        <v>46205.860763888886</v>
      </c>
      <c r="CM745" s="4">
        <f t="shared" si="42"/>
        <v>46204.66684027778</v>
      </c>
      <c r="CN745">
        <f t="shared" si="43"/>
        <v>0</v>
      </c>
      <c r="CO745" t="str">
        <f>VLOOKUP(A745,Sheet1!$A$2:$B$221,2,0)</f>
        <v>East Zone</v>
      </c>
    </row>
    <row r="746" spans="1:93" x14ac:dyDescent="0.35">
      <c r="A746" t="s">
        <v>6087</v>
      </c>
      <c r="B746">
        <v>764</v>
      </c>
      <c r="C746" t="s">
        <v>9332</v>
      </c>
      <c r="D746" t="s">
        <v>678</v>
      </c>
      <c r="E746" t="s">
        <v>396</v>
      </c>
      <c r="F746" t="s">
        <v>397</v>
      </c>
      <c r="G746" t="s">
        <v>135</v>
      </c>
      <c r="H746" t="s">
        <v>6126</v>
      </c>
      <c r="I746">
        <v>643662</v>
      </c>
      <c r="J746" t="s">
        <v>6119</v>
      </c>
      <c r="K746" t="s">
        <v>6120</v>
      </c>
      <c r="L746" t="s">
        <v>4622</v>
      </c>
      <c r="M746" t="s">
        <v>6127</v>
      </c>
      <c r="N746">
        <v>80000</v>
      </c>
      <c r="O746" t="s">
        <v>2992</v>
      </c>
      <c r="P746" t="s">
        <v>2993</v>
      </c>
      <c r="Q746" t="s">
        <v>6128</v>
      </c>
      <c r="R746">
        <v>8712876331</v>
      </c>
      <c r="S746" s="14">
        <v>46205</v>
      </c>
      <c r="T746" t="s">
        <v>6097</v>
      </c>
      <c r="U746" s="31">
        <v>46205.543379629627</v>
      </c>
      <c r="AK746" s="14">
        <v>46205</v>
      </c>
      <c r="AL746" t="s">
        <v>6090</v>
      </c>
      <c r="AM746" s="31">
        <v>46205.584155092591</v>
      </c>
      <c r="AQ746" s="31">
        <v>46205.584155092591</v>
      </c>
      <c r="AR746" s="14">
        <v>46205</v>
      </c>
      <c r="AS746" t="s">
        <v>6090</v>
      </c>
      <c r="AT746" t="s">
        <v>6091</v>
      </c>
      <c r="AU746" t="s">
        <v>677</v>
      </c>
      <c r="AV746" s="14">
        <v>46205</v>
      </c>
      <c r="AW746" t="s">
        <v>6090</v>
      </c>
      <c r="AX746" s="31">
        <v>46205.585763888892</v>
      </c>
      <c r="AY746" s="14">
        <v>46205</v>
      </c>
      <c r="AZ746" t="s">
        <v>933</v>
      </c>
      <c r="BA746" s="31">
        <v>46205.59039351852</v>
      </c>
      <c r="BB746" s="14">
        <v>46205</v>
      </c>
      <c r="BC746" t="s">
        <v>4643</v>
      </c>
      <c r="BD746" s="31">
        <v>46205.642997685187</v>
      </c>
      <c r="BE746" s="14">
        <v>46205</v>
      </c>
      <c r="BF746" t="s">
        <v>1028</v>
      </c>
      <c r="BG746" s="31">
        <v>46205.691770833335</v>
      </c>
      <c r="CM746" s="4">
        <f t="shared" si="42"/>
        <v>46205.543379629627</v>
      </c>
      <c r="CN746">
        <f t="shared" si="43"/>
        <v>0</v>
      </c>
      <c r="CO746" t="str">
        <f>VLOOKUP(A746,Sheet1!$A$2:$B$221,2,0)</f>
        <v>East Zone</v>
      </c>
    </row>
    <row r="747" spans="1:93" x14ac:dyDescent="0.35">
      <c r="A747" t="s">
        <v>6087</v>
      </c>
      <c r="B747">
        <v>764</v>
      </c>
      <c r="C747" t="s">
        <v>9332</v>
      </c>
      <c r="D747" t="s">
        <v>678</v>
      </c>
      <c r="E747" t="s">
        <v>396</v>
      </c>
      <c r="F747" t="s">
        <v>397</v>
      </c>
      <c r="G747" t="s">
        <v>135</v>
      </c>
      <c r="H747" t="s">
        <v>6126</v>
      </c>
      <c r="I747">
        <v>643662</v>
      </c>
      <c r="J747" t="s">
        <v>6119</v>
      </c>
      <c r="K747" t="s">
        <v>6120</v>
      </c>
      <c r="L747" t="s">
        <v>4622</v>
      </c>
      <c r="M747" t="s">
        <v>6127</v>
      </c>
      <c r="N747">
        <v>50000</v>
      </c>
      <c r="O747" t="s">
        <v>1034</v>
      </c>
      <c r="P747" t="s">
        <v>1035</v>
      </c>
      <c r="Q747" t="s">
        <v>6122</v>
      </c>
      <c r="R747">
        <v>6759199374</v>
      </c>
      <c r="S747" s="14">
        <v>46205</v>
      </c>
      <c r="T747" t="s">
        <v>6097</v>
      </c>
      <c r="U747" s="31">
        <v>46205.543356481481</v>
      </c>
      <c r="AK747" s="14">
        <v>46205</v>
      </c>
      <c r="AL747" t="s">
        <v>6090</v>
      </c>
      <c r="AM747" s="31">
        <v>46205.584131944444</v>
      </c>
      <c r="AQ747" s="31">
        <v>46205.584131944444</v>
      </c>
      <c r="AR747" s="14">
        <v>46205</v>
      </c>
      <c r="AS747" t="s">
        <v>6090</v>
      </c>
      <c r="AT747" t="s">
        <v>6091</v>
      </c>
      <c r="AU747" t="s">
        <v>677</v>
      </c>
      <c r="AV747" s="14">
        <v>46205</v>
      </c>
      <c r="AW747" t="s">
        <v>6090</v>
      </c>
      <c r="AX747" s="31">
        <v>46205.585740740738</v>
      </c>
      <c r="AY747" s="14">
        <v>46205</v>
      </c>
      <c r="AZ747" t="s">
        <v>933</v>
      </c>
      <c r="BA747" s="31">
        <v>46205.59039351852</v>
      </c>
      <c r="BB747" s="14">
        <v>46205</v>
      </c>
      <c r="BC747" t="s">
        <v>4643</v>
      </c>
      <c r="BD747" s="31">
        <v>46205.643009259256</v>
      </c>
      <c r="BE747" s="14">
        <v>46205</v>
      </c>
      <c r="BF747" t="s">
        <v>1028</v>
      </c>
      <c r="BG747" s="31">
        <v>46205.691782407404</v>
      </c>
      <c r="BH747" s="14">
        <v>46205</v>
      </c>
      <c r="BI747" t="s">
        <v>1028</v>
      </c>
      <c r="BJ747" s="31">
        <v>46205.692395833335</v>
      </c>
      <c r="BW747" s="14">
        <v>46205</v>
      </c>
      <c r="BX747" t="s">
        <v>1028</v>
      </c>
      <c r="BY747" s="31">
        <v>46205.703738425924</v>
      </c>
      <c r="BZ747" s="14">
        <v>46205</v>
      </c>
      <c r="CA747" t="s">
        <v>957</v>
      </c>
      <c r="CB747" s="31">
        <v>46205.705555555556</v>
      </c>
      <c r="CF747" s="14">
        <v>46205</v>
      </c>
      <c r="CG747" t="s">
        <v>6090</v>
      </c>
      <c r="CH747" s="31">
        <v>46205.792997685188</v>
      </c>
      <c r="CM747" s="4">
        <f t="shared" si="42"/>
        <v>46205.543356481481</v>
      </c>
      <c r="CN747">
        <f t="shared" si="43"/>
        <v>0</v>
      </c>
      <c r="CO747" t="str">
        <f>VLOOKUP(A747,Sheet1!$A$2:$B$221,2,0)</f>
        <v>East Zone</v>
      </c>
    </row>
    <row r="748" spans="1:93" x14ac:dyDescent="0.35">
      <c r="A748" t="s">
        <v>6087</v>
      </c>
      <c r="B748">
        <v>764</v>
      </c>
      <c r="C748" t="s">
        <v>9332</v>
      </c>
      <c r="D748" t="s">
        <v>678</v>
      </c>
      <c r="E748" t="s">
        <v>396</v>
      </c>
      <c r="F748" t="s">
        <v>397</v>
      </c>
      <c r="G748" t="s">
        <v>135</v>
      </c>
      <c r="H748" t="s">
        <v>10297</v>
      </c>
      <c r="I748">
        <v>646483</v>
      </c>
      <c r="J748" t="s">
        <v>6112</v>
      </c>
      <c r="K748" t="s">
        <v>6113</v>
      </c>
      <c r="L748" t="s">
        <v>4622</v>
      </c>
      <c r="M748" t="s">
        <v>10298</v>
      </c>
      <c r="Q748" t="s">
        <v>5140</v>
      </c>
      <c r="R748">
        <v>2065942304</v>
      </c>
      <c r="S748" s="14">
        <v>46206</v>
      </c>
      <c r="T748" t="s">
        <v>6115</v>
      </c>
      <c r="U748" s="31">
        <v>46206.780231481483</v>
      </c>
      <c r="AK748" s="14">
        <v>46209</v>
      </c>
      <c r="AL748" t="s">
        <v>6098</v>
      </c>
      <c r="AM748" s="31">
        <v>46209.756666666668</v>
      </c>
      <c r="AQ748" s="31">
        <v>46209.756666666668</v>
      </c>
      <c r="AR748" s="14">
        <v>46209</v>
      </c>
      <c r="AS748" t="s">
        <v>6098</v>
      </c>
      <c r="AT748" t="s">
        <v>397</v>
      </c>
      <c r="AU748" t="s">
        <v>678</v>
      </c>
      <c r="CM748" s="4">
        <f t="shared" si="42"/>
        <v>46206.780231481483</v>
      </c>
      <c r="CN748">
        <f t="shared" si="43"/>
        <v>3</v>
      </c>
      <c r="CO748" t="str">
        <f>VLOOKUP(A748,Sheet1!$A$2:$B$221,2,0)</f>
        <v>East Zone</v>
      </c>
    </row>
    <row r="749" spans="1:93" x14ac:dyDescent="0.35">
      <c r="A749" t="s">
        <v>6087</v>
      </c>
      <c r="B749">
        <v>764</v>
      </c>
      <c r="C749" t="s">
        <v>9332</v>
      </c>
      <c r="D749" t="s">
        <v>678</v>
      </c>
      <c r="E749" t="s">
        <v>396</v>
      </c>
      <c r="F749" t="s">
        <v>397</v>
      </c>
      <c r="G749" t="s">
        <v>135</v>
      </c>
      <c r="H749" t="s">
        <v>6129</v>
      </c>
      <c r="I749">
        <v>655909</v>
      </c>
      <c r="J749" t="s">
        <v>6093</v>
      </c>
      <c r="K749" t="s">
        <v>6094</v>
      </c>
      <c r="L749" t="s">
        <v>4622</v>
      </c>
      <c r="M749" t="s">
        <v>6130</v>
      </c>
      <c r="N749">
        <v>45000</v>
      </c>
      <c r="O749" t="s">
        <v>1036</v>
      </c>
      <c r="P749" t="s">
        <v>1037</v>
      </c>
      <c r="Q749" t="s">
        <v>6131</v>
      </c>
      <c r="R749">
        <v>2319203244</v>
      </c>
      <c r="S749" s="14">
        <v>46204</v>
      </c>
      <c r="T749" t="s">
        <v>6097</v>
      </c>
      <c r="U749" s="31">
        <v>46204.406377314815</v>
      </c>
      <c r="AK749" s="14">
        <v>46204</v>
      </c>
      <c r="AL749" t="s">
        <v>6098</v>
      </c>
      <c r="AM749" s="31">
        <v>46204.562731481485</v>
      </c>
      <c r="AQ749" s="31">
        <v>46204.562731481485</v>
      </c>
      <c r="AR749" s="14">
        <v>46204</v>
      </c>
      <c r="AS749" t="s">
        <v>6098</v>
      </c>
      <c r="AT749" t="s">
        <v>397</v>
      </c>
      <c r="AU749" t="s">
        <v>678</v>
      </c>
      <c r="AV749" s="14">
        <v>46204</v>
      </c>
      <c r="AW749" t="s">
        <v>6090</v>
      </c>
      <c r="AX749" s="31">
        <v>46204.589907407404</v>
      </c>
      <c r="AY749" s="14">
        <v>46204</v>
      </c>
      <c r="AZ749" t="s">
        <v>933</v>
      </c>
      <c r="BA749" s="31">
        <v>46204.597407407404</v>
      </c>
      <c r="BB749" s="14">
        <v>46204</v>
      </c>
      <c r="BC749" t="s">
        <v>4706</v>
      </c>
      <c r="BD749" s="31">
        <v>46204.614120370374</v>
      </c>
      <c r="BE749" s="14">
        <v>46204</v>
      </c>
      <c r="BF749" t="s">
        <v>1028</v>
      </c>
      <c r="BG749" s="31">
        <v>46204.667905092596</v>
      </c>
      <c r="BH749" s="14">
        <v>46204</v>
      </c>
      <c r="BI749" t="s">
        <v>1028</v>
      </c>
      <c r="BJ749" s="31">
        <v>46204.670300925929</v>
      </c>
      <c r="BW749" s="14">
        <v>46204</v>
      </c>
      <c r="BX749" t="s">
        <v>1028</v>
      </c>
      <c r="BY749" s="31">
        <v>46204.681655092594</v>
      </c>
      <c r="BZ749" s="14">
        <v>46204</v>
      </c>
      <c r="CA749" t="s">
        <v>944</v>
      </c>
      <c r="CB749" s="31">
        <v>46204.68854166667</v>
      </c>
      <c r="CF749" s="14">
        <v>46204</v>
      </c>
      <c r="CG749" t="s">
        <v>6089</v>
      </c>
      <c r="CH749" s="31">
        <v>46204.811180555553</v>
      </c>
      <c r="CM749" s="4">
        <f t="shared" si="42"/>
        <v>46204.406377314815</v>
      </c>
      <c r="CN749">
        <f t="shared" si="43"/>
        <v>0</v>
      </c>
      <c r="CO749" t="str">
        <f>VLOOKUP(A749,Sheet1!$A$2:$B$221,2,0)</f>
        <v>East Zone</v>
      </c>
    </row>
    <row r="750" spans="1:93" x14ac:dyDescent="0.35">
      <c r="A750" t="s">
        <v>6087</v>
      </c>
      <c r="B750">
        <v>764</v>
      </c>
      <c r="C750" t="s">
        <v>9332</v>
      </c>
      <c r="D750" t="s">
        <v>678</v>
      </c>
      <c r="E750" t="s">
        <v>396</v>
      </c>
      <c r="F750" t="s">
        <v>397</v>
      </c>
      <c r="G750" t="s">
        <v>135</v>
      </c>
      <c r="H750" t="s">
        <v>10299</v>
      </c>
      <c r="I750">
        <v>667135</v>
      </c>
      <c r="J750" t="s">
        <v>6112</v>
      </c>
      <c r="K750" t="s">
        <v>6113</v>
      </c>
      <c r="L750" t="s">
        <v>4622</v>
      </c>
      <c r="M750" t="s">
        <v>10300</v>
      </c>
      <c r="N750">
        <v>60000</v>
      </c>
      <c r="O750" t="s">
        <v>10301</v>
      </c>
      <c r="P750" t="s">
        <v>10302</v>
      </c>
      <c r="Q750" t="s">
        <v>936</v>
      </c>
      <c r="R750">
        <v>3745821624</v>
      </c>
      <c r="S750" s="14">
        <v>46209</v>
      </c>
      <c r="T750" t="s">
        <v>6115</v>
      </c>
      <c r="U750" s="31">
        <v>46209.49622685185</v>
      </c>
      <c r="AK750" s="14">
        <v>46209</v>
      </c>
      <c r="AL750" t="s">
        <v>6098</v>
      </c>
      <c r="AM750" s="31">
        <v>46209.524502314816</v>
      </c>
      <c r="AQ750" s="31">
        <v>46209.524502314816</v>
      </c>
      <c r="AR750" s="14">
        <v>46209</v>
      </c>
      <c r="AS750" t="s">
        <v>6098</v>
      </c>
      <c r="AT750" t="s">
        <v>397</v>
      </c>
      <c r="AU750" t="s">
        <v>678</v>
      </c>
      <c r="AV750" s="14">
        <v>46209</v>
      </c>
      <c r="AW750" t="s">
        <v>6090</v>
      </c>
      <c r="AX750" s="31">
        <v>46209.587002314816</v>
      </c>
      <c r="AY750" s="14">
        <v>46209</v>
      </c>
      <c r="AZ750" t="s">
        <v>933</v>
      </c>
      <c r="BA750" s="31">
        <v>46209.599780092591</v>
      </c>
      <c r="BB750" s="14">
        <v>46209</v>
      </c>
      <c r="BC750" t="s">
        <v>4788</v>
      </c>
      <c r="BD750" s="31">
        <v>46209.672696759262</v>
      </c>
      <c r="BE750" s="14">
        <v>46209</v>
      </c>
      <c r="BF750" t="s">
        <v>1028</v>
      </c>
      <c r="BG750" s="31">
        <v>46209.715138888889</v>
      </c>
      <c r="BH750" s="14">
        <v>46209</v>
      </c>
      <c r="BI750" t="s">
        <v>1028</v>
      </c>
      <c r="BJ750" s="31">
        <v>46209.715844907405</v>
      </c>
      <c r="BW750" s="14">
        <v>46209</v>
      </c>
      <c r="BX750" t="s">
        <v>1028</v>
      </c>
      <c r="BY750" s="31">
        <v>46209.725277777776</v>
      </c>
      <c r="BZ750" s="14">
        <v>46209</v>
      </c>
      <c r="CA750" t="s">
        <v>957</v>
      </c>
      <c r="CB750" s="31">
        <v>46209.732372685183</v>
      </c>
      <c r="CF750" s="14">
        <v>46209</v>
      </c>
      <c r="CG750" t="s">
        <v>6089</v>
      </c>
      <c r="CH750" s="31">
        <v>46209.759016203701</v>
      </c>
      <c r="CM750" s="4">
        <f t="shared" si="42"/>
        <v>46209.49622685185</v>
      </c>
      <c r="CN750">
        <f t="shared" si="43"/>
        <v>0</v>
      </c>
      <c r="CO750" t="str">
        <f>VLOOKUP(A750,Sheet1!$A$2:$B$221,2,0)</f>
        <v>East Zone</v>
      </c>
    </row>
    <row r="751" spans="1:93" x14ac:dyDescent="0.35">
      <c r="A751" t="s">
        <v>6087</v>
      </c>
      <c r="B751">
        <v>764</v>
      </c>
      <c r="C751" t="s">
        <v>9332</v>
      </c>
      <c r="D751" t="s">
        <v>678</v>
      </c>
      <c r="E751" t="s">
        <v>396</v>
      </c>
      <c r="F751" t="s">
        <v>397</v>
      </c>
      <c r="G751" t="s">
        <v>135</v>
      </c>
      <c r="H751" t="s">
        <v>6132</v>
      </c>
      <c r="I751">
        <v>786740</v>
      </c>
      <c r="J751" t="s">
        <v>6093</v>
      </c>
      <c r="K751" t="s">
        <v>6094</v>
      </c>
      <c r="L751" t="s">
        <v>4622</v>
      </c>
      <c r="M751" t="s">
        <v>6133</v>
      </c>
      <c r="N751">
        <v>45000</v>
      </c>
      <c r="O751" t="s">
        <v>1036</v>
      </c>
      <c r="P751" t="s">
        <v>1037</v>
      </c>
      <c r="Q751" t="s">
        <v>6134</v>
      </c>
      <c r="R751">
        <v>1941445754</v>
      </c>
      <c r="S751" s="14">
        <v>46205</v>
      </c>
      <c r="T751" t="s">
        <v>6097</v>
      </c>
      <c r="U751" s="31">
        <v>46205.445370370369</v>
      </c>
      <c r="AK751" s="14">
        <v>46205</v>
      </c>
      <c r="AL751" t="s">
        <v>6090</v>
      </c>
      <c r="AM751" s="31">
        <v>46205.468333333331</v>
      </c>
      <c r="AQ751" s="31">
        <v>46205.468333333331</v>
      </c>
      <c r="AR751" s="14">
        <v>46205</v>
      </c>
      <c r="AS751" t="s">
        <v>6090</v>
      </c>
      <c r="AT751" t="s">
        <v>6091</v>
      </c>
      <c r="AU751" t="s">
        <v>677</v>
      </c>
      <c r="AV751" s="14">
        <v>46205</v>
      </c>
      <c r="AW751" t="s">
        <v>6090</v>
      </c>
      <c r="AX751" s="31">
        <v>46205.468935185185</v>
      </c>
      <c r="AY751" s="14">
        <v>46205</v>
      </c>
      <c r="AZ751" t="s">
        <v>933</v>
      </c>
      <c r="BA751" s="31">
        <v>46205.474108796298</v>
      </c>
      <c r="BB751" s="14">
        <v>46205</v>
      </c>
      <c r="BC751" t="s">
        <v>4640</v>
      </c>
      <c r="BD751" s="31">
        <v>46205.480706018519</v>
      </c>
      <c r="BE751" s="14">
        <v>46205</v>
      </c>
      <c r="BF751" t="s">
        <v>943</v>
      </c>
      <c r="BG751" s="31">
        <v>46205.493877314817</v>
      </c>
      <c r="BH751" s="14">
        <v>46205</v>
      </c>
      <c r="BI751" t="s">
        <v>943</v>
      </c>
      <c r="BJ751" s="31">
        <v>46205.499560185184</v>
      </c>
      <c r="BW751" s="14">
        <v>46205</v>
      </c>
      <c r="BX751" t="s">
        <v>943</v>
      </c>
      <c r="BY751" s="31">
        <v>46205.507187499999</v>
      </c>
      <c r="BZ751" s="14">
        <v>46205</v>
      </c>
      <c r="CA751" t="s">
        <v>944</v>
      </c>
      <c r="CB751" s="31">
        <v>46205.520254629628</v>
      </c>
      <c r="CF751" s="14">
        <v>46205</v>
      </c>
      <c r="CG751" t="s">
        <v>6090</v>
      </c>
      <c r="CH751" s="31">
        <v>46205.725752314815</v>
      </c>
      <c r="CM751" s="4">
        <f t="shared" si="42"/>
        <v>46205.445370370369</v>
      </c>
      <c r="CN751">
        <f t="shared" si="43"/>
        <v>0</v>
      </c>
      <c r="CO751" t="str">
        <f>VLOOKUP(A751,Sheet1!$A$2:$B$221,2,0)</f>
        <v>East Zone</v>
      </c>
    </row>
    <row r="752" spans="1:93" x14ac:dyDescent="0.35">
      <c r="A752" t="s">
        <v>6087</v>
      </c>
      <c r="B752">
        <v>764</v>
      </c>
      <c r="C752" t="s">
        <v>9332</v>
      </c>
      <c r="D752" t="s">
        <v>678</v>
      </c>
      <c r="E752" t="s">
        <v>396</v>
      </c>
      <c r="F752" t="s">
        <v>397</v>
      </c>
      <c r="G752" t="s">
        <v>135</v>
      </c>
      <c r="H752" t="s">
        <v>6132</v>
      </c>
      <c r="I752">
        <v>786740</v>
      </c>
      <c r="J752" t="s">
        <v>6093</v>
      </c>
      <c r="K752" t="s">
        <v>6094</v>
      </c>
      <c r="L752" t="s">
        <v>4622</v>
      </c>
      <c r="M752" t="s">
        <v>6133</v>
      </c>
      <c r="N752">
        <v>50000</v>
      </c>
      <c r="O752" t="s">
        <v>1134</v>
      </c>
      <c r="P752" t="s">
        <v>1135</v>
      </c>
      <c r="Q752" t="s">
        <v>6135</v>
      </c>
      <c r="R752">
        <v>2723735528</v>
      </c>
      <c r="S752" s="14">
        <v>46205</v>
      </c>
      <c r="T752" t="s">
        <v>6097</v>
      </c>
      <c r="U752" s="31">
        <v>46205.445347222223</v>
      </c>
      <c r="AK752" s="14">
        <v>46205</v>
      </c>
      <c r="AL752" t="s">
        <v>6090</v>
      </c>
      <c r="AM752" s="31">
        <v>46205.468310185184</v>
      </c>
      <c r="AQ752" s="31">
        <v>46205.468310185184</v>
      </c>
      <c r="AR752" s="14">
        <v>46205</v>
      </c>
      <c r="AS752" t="s">
        <v>6090</v>
      </c>
      <c r="AT752" t="s">
        <v>6091</v>
      </c>
      <c r="AU752" t="s">
        <v>677</v>
      </c>
      <c r="AV752" s="14">
        <v>46205</v>
      </c>
      <c r="AW752" t="s">
        <v>6090</v>
      </c>
      <c r="AX752" s="31">
        <v>46205.468923611108</v>
      </c>
      <c r="AY752" s="14">
        <v>46205</v>
      </c>
      <c r="AZ752" t="s">
        <v>933</v>
      </c>
      <c r="BA752" s="31">
        <v>46205.474108796298</v>
      </c>
      <c r="BB752" s="14">
        <v>46205</v>
      </c>
      <c r="BC752" t="s">
        <v>4640</v>
      </c>
      <c r="BD752" s="31">
        <v>46205.480682870373</v>
      </c>
      <c r="BE752" s="14">
        <v>46205</v>
      </c>
      <c r="BF752" t="s">
        <v>943</v>
      </c>
      <c r="BG752" s="31">
        <v>46205.493854166663</v>
      </c>
      <c r="BH752" s="14">
        <v>46205</v>
      </c>
      <c r="BI752" t="s">
        <v>943</v>
      </c>
      <c r="BJ752" s="31">
        <v>46205.499548611115</v>
      </c>
      <c r="BW752" s="14">
        <v>46205</v>
      </c>
      <c r="BX752" t="s">
        <v>943</v>
      </c>
      <c r="BY752" s="31">
        <v>46205.507164351853</v>
      </c>
      <c r="BZ752" s="14">
        <v>46205</v>
      </c>
      <c r="CA752" t="s">
        <v>944</v>
      </c>
      <c r="CB752" s="31">
        <v>46205.520254629628</v>
      </c>
      <c r="CF752" s="14">
        <v>46205</v>
      </c>
      <c r="CG752" t="s">
        <v>6090</v>
      </c>
      <c r="CH752" s="31">
        <v>46205.725752314815</v>
      </c>
      <c r="CM752" s="4">
        <f t="shared" si="42"/>
        <v>46205.445347222223</v>
      </c>
      <c r="CN752">
        <f t="shared" si="43"/>
        <v>0</v>
      </c>
      <c r="CO752" t="str">
        <f>VLOOKUP(A752,Sheet1!$A$2:$B$221,2,0)</f>
        <v>East Zone</v>
      </c>
    </row>
    <row r="753" spans="1:93" x14ac:dyDescent="0.35">
      <c r="A753" t="s">
        <v>6087</v>
      </c>
      <c r="B753">
        <v>764</v>
      </c>
      <c r="C753" t="s">
        <v>9332</v>
      </c>
      <c r="D753" t="s">
        <v>678</v>
      </c>
      <c r="E753" t="s">
        <v>396</v>
      </c>
      <c r="F753" t="s">
        <v>397</v>
      </c>
      <c r="G753" t="s">
        <v>135</v>
      </c>
      <c r="H753" t="s">
        <v>6132</v>
      </c>
      <c r="I753">
        <v>786740</v>
      </c>
      <c r="J753" t="s">
        <v>6093</v>
      </c>
      <c r="K753" t="s">
        <v>6094</v>
      </c>
      <c r="L753" t="s">
        <v>4622</v>
      </c>
      <c r="M753" t="s">
        <v>6133</v>
      </c>
      <c r="N753">
        <v>60000</v>
      </c>
      <c r="O753" t="s">
        <v>1038</v>
      </c>
      <c r="P753" t="s">
        <v>1039</v>
      </c>
      <c r="Q753" t="s">
        <v>6136</v>
      </c>
      <c r="R753">
        <v>9958631816</v>
      </c>
      <c r="S753" s="14">
        <v>46205</v>
      </c>
      <c r="T753" t="s">
        <v>6097</v>
      </c>
      <c r="U753" s="31">
        <v>46205.445405092592</v>
      </c>
      <c r="AK753" s="14">
        <v>46205</v>
      </c>
      <c r="AL753" t="s">
        <v>6090</v>
      </c>
      <c r="AM753" s="31">
        <v>46205.468275462961</v>
      </c>
      <c r="AQ753" s="31">
        <v>46205.468275462961</v>
      </c>
      <c r="AR753" s="14">
        <v>46205</v>
      </c>
      <c r="AS753" t="s">
        <v>6090</v>
      </c>
      <c r="AT753" t="s">
        <v>6091</v>
      </c>
      <c r="AU753" t="s">
        <v>677</v>
      </c>
      <c r="AV753" s="14">
        <v>46205</v>
      </c>
      <c r="AW753" t="s">
        <v>6090</v>
      </c>
      <c r="AX753" s="31">
        <v>46205.468888888892</v>
      </c>
      <c r="AY753" s="14">
        <v>46205</v>
      </c>
      <c r="AZ753" t="s">
        <v>933</v>
      </c>
      <c r="BA753" s="31">
        <v>46205.474108796298</v>
      </c>
      <c r="BB753" s="14">
        <v>46205</v>
      </c>
      <c r="BC753" t="s">
        <v>4640</v>
      </c>
      <c r="BD753" s="31">
        <v>46205.480717592596</v>
      </c>
      <c r="BE753" s="14">
        <v>46205</v>
      </c>
      <c r="BF753" t="s">
        <v>943</v>
      </c>
      <c r="BG753" s="31">
        <v>46205.493888888886</v>
      </c>
      <c r="BH753" s="14">
        <v>46205</v>
      </c>
      <c r="BI753" t="s">
        <v>943</v>
      </c>
      <c r="BJ753" s="31">
        <v>46205.499583333331</v>
      </c>
      <c r="BW753" s="14">
        <v>46205</v>
      </c>
      <c r="BX753" t="s">
        <v>943</v>
      </c>
      <c r="BY753" s="31">
        <v>46205.507199074076</v>
      </c>
      <c r="BZ753" s="14">
        <v>46205</v>
      </c>
      <c r="CA753" t="s">
        <v>944</v>
      </c>
      <c r="CB753" s="31">
        <v>46205.520254629628</v>
      </c>
      <c r="CF753" s="14">
        <v>46205</v>
      </c>
      <c r="CG753" t="s">
        <v>6090</v>
      </c>
      <c r="CH753" s="31">
        <v>46205.725752314815</v>
      </c>
      <c r="CM753" s="4">
        <f t="shared" si="42"/>
        <v>46205.445405092592</v>
      </c>
      <c r="CN753">
        <f t="shared" si="43"/>
        <v>0</v>
      </c>
      <c r="CO753" t="str">
        <f>VLOOKUP(A753,Sheet1!$A$2:$B$221,2,0)</f>
        <v>East Zone</v>
      </c>
    </row>
    <row r="754" spans="1:93" x14ac:dyDescent="0.35">
      <c r="A754" t="s">
        <v>6137</v>
      </c>
      <c r="B754">
        <v>796</v>
      </c>
      <c r="C754" t="s">
        <v>9332</v>
      </c>
      <c r="D754" t="s">
        <v>678</v>
      </c>
      <c r="E754" t="s">
        <v>556</v>
      </c>
      <c r="F754" t="s">
        <v>557</v>
      </c>
      <c r="G754" t="s">
        <v>549</v>
      </c>
      <c r="H754" t="s">
        <v>6138</v>
      </c>
      <c r="I754">
        <v>417312</v>
      </c>
      <c r="J754" t="s">
        <v>2044</v>
      </c>
      <c r="K754" t="s">
        <v>6139</v>
      </c>
      <c r="L754" t="s">
        <v>4622</v>
      </c>
      <c r="M754" t="s">
        <v>6140</v>
      </c>
      <c r="Q754" t="s">
        <v>1131</v>
      </c>
      <c r="R754">
        <v>1571021378</v>
      </c>
      <c r="S754" s="14">
        <v>46204</v>
      </c>
      <c r="T754" t="s">
        <v>6141</v>
      </c>
      <c r="U754" s="31">
        <v>46204.47625</v>
      </c>
      <c r="AK754" s="14">
        <v>46206</v>
      </c>
      <c r="AL754" t="s">
        <v>6142</v>
      </c>
      <c r="AM754" s="31">
        <v>46206.592662037037</v>
      </c>
      <c r="AQ754" s="31">
        <v>46206.592662037037</v>
      </c>
      <c r="AR754" s="14">
        <v>46206</v>
      </c>
      <c r="AS754" t="s">
        <v>6142</v>
      </c>
      <c r="AT754" t="s">
        <v>6143</v>
      </c>
      <c r="AU754" t="s">
        <v>677</v>
      </c>
      <c r="AV754" s="14">
        <v>46206</v>
      </c>
      <c r="AW754" t="s">
        <v>6142</v>
      </c>
      <c r="AX754" s="31">
        <v>46206.593287037038</v>
      </c>
      <c r="AY754" s="14">
        <v>46206</v>
      </c>
      <c r="AZ754" t="s">
        <v>933</v>
      </c>
      <c r="BA754" s="31">
        <v>46206.600868055553</v>
      </c>
      <c r="BB754" s="14">
        <v>46206</v>
      </c>
      <c r="BC754" t="s">
        <v>4886</v>
      </c>
      <c r="BD754" s="31">
        <v>46206.634548611109</v>
      </c>
      <c r="BE754" s="14">
        <v>46206</v>
      </c>
      <c r="BF754" t="s">
        <v>997</v>
      </c>
      <c r="BG754" s="31">
        <v>46206.661435185182</v>
      </c>
      <c r="BH754" s="14">
        <v>46206</v>
      </c>
      <c r="BI754" t="s">
        <v>997</v>
      </c>
      <c r="BJ754" s="31">
        <v>46206.661712962959</v>
      </c>
      <c r="BW754" s="14">
        <v>46206</v>
      </c>
      <c r="BX754" t="s">
        <v>997</v>
      </c>
      <c r="BY754" s="31">
        <v>46206.666747685187</v>
      </c>
      <c r="BZ754" s="14">
        <v>46206</v>
      </c>
      <c r="CA754" t="s">
        <v>1008</v>
      </c>
      <c r="CB754" s="31">
        <v>46206.675300925926</v>
      </c>
      <c r="CM754" s="4">
        <f t="shared" si="42"/>
        <v>46204.47625</v>
      </c>
      <c r="CN754">
        <f t="shared" si="43"/>
        <v>2</v>
      </c>
      <c r="CO754" t="str">
        <f>VLOOKUP(A754,Sheet1!$A$2:$B$221,2,0)</f>
        <v>East Zone</v>
      </c>
    </row>
    <row r="755" spans="1:93" x14ac:dyDescent="0.35">
      <c r="A755" t="s">
        <v>6137</v>
      </c>
      <c r="B755">
        <v>796</v>
      </c>
      <c r="C755" t="s">
        <v>9332</v>
      </c>
      <c r="D755" t="s">
        <v>678</v>
      </c>
      <c r="E755" t="s">
        <v>556</v>
      </c>
      <c r="F755" t="s">
        <v>557</v>
      </c>
      <c r="G755" t="s">
        <v>549</v>
      </c>
      <c r="H755" t="s">
        <v>12206</v>
      </c>
      <c r="I755">
        <v>426531</v>
      </c>
      <c r="J755" t="s">
        <v>4581</v>
      </c>
      <c r="K755" t="s">
        <v>6153</v>
      </c>
      <c r="L755" t="s">
        <v>4622</v>
      </c>
      <c r="M755" t="s">
        <v>12207</v>
      </c>
      <c r="N755">
        <v>45000</v>
      </c>
      <c r="O755" t="s">
        <v>4630</v>
      </c>
      <c r="P755" t="s">
        <v>4631</v>
      </c>
      <c r="Q755" t="s">
        <v>12208</v>
      </c>
      <c r="R755">
        <v>5259177670</v>
      </c>
      <c r="S755" s="14">
        <v>46210</v>
      </c>
      <c r="T755" t="s">
        <v>6155</v>
      </c>
      <c r="U755" s="31">
        <v>46210.452777777777</v>
      </c>
      <c r="AK755" s="14">
        <v>46210</v>
      </c>
      <c r="AL755" t="s">
        <v>6142</v>
      </c>
      <c r="AM755" s="31">
        <v>46210.492372685185</v>
      </c>
      <c r="AQ755" s="31">
        <v>46210.492372685185</v>
      </c>
      <c r="AR755" s="14">
        <v>46210</v>
      </c>
      <c r="AS755" t="s">
        <v>6142</v>
      </c>
      <c r="AT755" t="s">
        <v>6143</v>
      </c>
      <c r="AU755" t="s">
        <v>677</v>
      </c>
      <c r="AV755" s="14">
        <v>46210</v>
      </c>
      <c r="AW755" t="s">
        <v>6142</v>
      </c>
      <c r="AX755" s="31">
        <v>46210.556944444441</v>
      </c>
      <c r="AY755" s="14">
        <v>46210</v>
      </c>
      <c r="AZ755" t="s">
        <v>933</v>
      </c>
      <c r="BA755" s="31">
        <v>46210.568680555552</v>
      </c>
      <c r="BB755" s="14">
        <v>46210</v>
      </c>
      <c r="BC755" t="s">
        <v>4716</v>
      </c>
      <c r="BD755" s="31">
        <v>46210.588807870372</v>
      </c>
      <c r="BE755" s="14">
        <v>46210</v>
      </c>
      <c r="BF755" t="s">
        <v>994</v>
      </c>
      <c r="BG755" s="31">
        <v>46210.603159722225</v>
      </c>
      <c r="BH755" s="14">
        <v>46210</v>
      </c>
      <c r="BI755" t="s">
        <v>994</v>
      </c>
      <c r="BJ755" s="31">
        <v>46210.603321759256</v>
      </c>
      <c r="BW755" s="14">
        <v>46210</v>
      </c>
      <c r="BX755" t="s">
        <v>994</v>
      </c>
      <c r="BY755" s="31">
        <v>46210.617766203701</v>
      </c>
      <c r="BZ755" s="14">
        <v>46210</v>
      </c>
      <c r="CA755" t="s">
        <v>995</v>
      </c>
      <c r="CB755" s="31">
        <v>46210.62195601852</v>
      </c>
      <c r="CF755" s="14">
        <v>46210</v>
      </c>
      <c r="CG755" t="s">
        <v>6142</v>
      </c>
      <c r="CH755" s="31">
        <v>46210.686990740738</v>
      </c>
      <c r="CM755" s="4">
        <f t="shared" si="42"/>
        <v>46210.452777777777</v>
      </c>
      <c r="CN755">
        <f t="shared" si="43"/>
        <v>0</v>
      </c>
      <c r="CO755" t="str">
        <f>VLOOKUP(A755,Sheet1!$A$2:$B$221,2,0)</f>
        <v>East Zone</v>
      </c>
    </row>
    <row r="756" spans="1:93" x14ac:dyDescent="0.35">
      <c r="A756" t="s">
        <v>6137</v>
      </c>
      <c r="B756">
        <v>796</v>
      </c>
      <c r="C756" t="s">
        <v>9332</v>
      </c>
      <c r="D756" t="s">
        <v>678</v>
      </c>
      <c r="E756" t="s">
        <v>556</v>
      </c>
      <c r="F756" t="s">
        <v>557</v>
      </c>
      <c r="G756" t="s">
        <v>549</v>
      </c>
      <c r="H756" t="s">
        <v>6144</v>
      </c>
      <c r="I756">
        <v>460358</v>
      </c>
      <c r="J756" t="s">
        <v>6145</v>
      </c>
      <c r="K756" t="s">
        <v>6146</v>
      </c>
      <c r="L756" t="s">
        <v>4622</v>
      </c>
      <c r="M756" t="s">
        <v>6147</v>
      </c>
      <c r="N756">
        <v>45000</v>
      </c>
      <c r="O756" t="s">
        <v>4630</v>
      </c>
      <c r="P756" t="s">
        <v>4631</v>
      </c>
      <c r="Q756" t="s">
        <v>6148</v>
      </c>
      <c r="R756">
        <v>5328881338</v>
      </c>
      <c r="S756" s="14">
        <v>46203</v>
      </c>
      <c r="T756" t="s">
        <v>6149</v>
      </c>
      <c r="U756" s="31">
        <v>46203.561249999999</v>
      </c>
      <c r="AK756" s="14">
        <v>46204</v>
      </c>
      <c r="AL756" t="s">
        <v>6142</v>
      </c>
      <c r="AM756" s="31">
        <v>46204.609675925924</v>
      </c>
      <c r="AQ756" s="31">
        <v>46204.609675925924</v>
      </c>
      <c r="AR756" s="14">
        <v>46204</v>
      </c>
      <c r="AS756" t="s">
        <v>6142</v>
      </c>
      <c r="AT756" t="s">
        <v>6143</v>
      </c>
      <c r="AU756" t="s">
        <v>677</v>
      </c>
      <c r="AV756" s="14">
        <v>46204</v>
      </c>
      <c r="AW756" t="s">
        <v>6142</v>
      </c>
      <c r="AX756" s="31">
        <v>46204.678101851852</v>
      </c>
      <c r="AY756" s="14">
        <v>46204</v>
      </c>
      <c r="AZ756" t="s">
        <v>933</v>
      </c>
      <c r="BA756" s="31">
        <v>46204.683067129627</v>
      </c>
      <c r="BB756" s="14">
        <v>46204</v>
      </c>
      <c r="BC756" t="s">
        <v>4969</v>
      </c>
      <c r="BD756" s="31">
        <v>46204.705706018518</v>
      </c>
      <c r="BE756" s="14">
        <v>46204</v>
      </c>
      <c r="BF756" t="s">
        <v>996</v>
      </c>
      <c r="BG756" s="31">
        <v>46204.737581018519</v>
      </c>
      <c r="BH756" s="14">
        <v>46204</v>
      </c>
      <c r="BI756" t="s">
        <v>996</v>
      </c>
      <c r="BJ756" s="31">
        <v>46204.739328703705</v>
      </c>
      <c r="BW756" s="14">
        <v>46204</v>
      </c>
      <c r="BX756" t="s">
        <v>996</v>
      </c>
      <c r="BY756" s="31">
        <v>46204.747048611112</v>
      </c>
      <c r="BZ756" s="14">
        <v>46204</v>
      </c>
      <c r="CA756" t="s">
        <v>995</v>
      </c>
      <c r="CB756" s="31">
        <v>46204.775219907409</v>
      </c>
      <c r="CF756" s="14">
        <v>46205</v>
      </c>
      <c r="CG756" t="s">
        <v>6142</v>
      </c>
      <c r="CH756" s="31">
        <v>46205.616666666669</v>
      </c>
      <c r="CM756" s="4">
        <f t="shared" si="42"/>
        <v>46203.561249999999</v>
      </c>
      <c r="CN756">
        <f t="shared" si="43"/>
        <v>1</v>
      </c>
      <c r="CO756" t="str">
        <f>VLOOKUP(A756,Sheet1!$A$2:$B$221,2,0)</f>
        <v>East Zone</v>
      </c>
    </row>
    <row r="757" spans="1:93" x14ac:dyDescent="0.35">
      <c r="A757" t="s">
        <v>6137</v>
      </c>
      <c r="B757">
        <v>796</v>
      </c>
      <c r="C757" t="s">
        <v>9332</v>
      </c>
      <c r="D757" t="s">
        <v>678</v>
      </c>
      <c r="E757" t="s">
        <v>556</v>
      </c>
      <c r="F757" t="s">
        <v>557</v>
      </c>
      <c r="G757" t="s">
        <v>549</v>
      </c>
      <c r="H757" t="s">
        <v>6144</v>
      </c>
      <c r="I757">
        <v>460358</v>
      </c>
      <c r="J757" t="s">
        <v>6145</v>
      </c>
      <c r="K757" t="s">
        <v>6146</v>
      </c>
      <c r="L757" t="s">
        <v>4622</v>
      </c>
      <c r="M757" t="s">
        <v>6147</v>
      </c>
      <c r="N757">
        <v>45000</v>
      </c>
      <c r="O757" t="s">
        <v>4630</v>
      </c>
      <c r="P757" t="s">
        <v>4631</v>
      </c>
      <c r="Q757" t="s">
        <v>6150</v>
      </c>
      <c r="R757">
        <v>8489988920</v>
      </c>
      <c r="S757" s="14">
        <v>46203</v>
      </c>
      <c r="T757" t="s">
        <v>6149</v>
      </c>
      <c r="U757" s="31">
        <v>46203.561307870368</v>
      </c>
      <c r="AK757" s="14">
        <v>46204</v>
      </c>
      <c r="AL757" t="s">
        <v>6142</v>
      </c>
      <c r="AM757" s="31">
        <v>46204.609699074077</v>
      </c>
      <c r="AQ757" s="31">
        <v>46204.609699074077</v>
      </c>
      <c r="AR757" s="14">
        <v>46204</v>
      </c>
      <c r="AS757" t="s">
        <v>6142</v>
      </c>
      <c r="AT757" t="s">
        <v>6143</v>
      </c>
      <c r="AU757" t="s">
        <v>677</v>
      </c>
      <c r="AV757" s="14">
        <v>46204</v>
      </c>
      <c r="AW757" t="s">
        <v>6142</v>
      </c>
      <c r="AX757" s="31">
        <v>46204.678124999999</v>
      </c>
      <c r="AY757" s="14">
        <v>46204</v>
      </c>
      <c r="AZ757" t="s">
        <v>933</v>
      </c>
      <c r="BA757" s="31">
        <v>46204.683067129627</v>
      </c>
      <c r="BB757" s="14">
        <v>46204</v>
      </c>
      <c r="BC757" t="s">
        <v>4969</v>
      </c>
      <c r="BD757" s="31">
        <v>46204.705717592595</v>
      </c>
      <c r="BE757" s="14">
        <v>46204</v>
      </c>
      <c r="BF757" t="s">
        <v>996</v>
      </c>
      <c r="BG757" s="31">
        <v>46204.737604166665</v>
      </c>
      <c r="BH757" s="14">
        <v>46204</v>
      </c>
      <c r="BI757" t="s">
        <v>996</v>
      </c>
      <c r="BJ757" s="31">
        <v>46204.739351851851</v>
      </c>
      <c r="BW757" s="14">
        <v>46204</v>
      </c>
      <c r="BX757" t="s">
        <v>996</v>
      </c>
      <c r="BY757" s="31">
        <v>46204.747060185182</v>
      </c>
      <c r="BZ757" s="14">
        <v>46204</v>
      </c>
      <c r="CA757" t="s">
        <v>995</v>
      </c>
      <c r="CB757" s="31">
        <v>46204.775219907409</v>
      </c>
      <c r="CF757" s="14">
        <v>46205</v>
      </c>
      <c r="CG757" t="s">
        <v>6142</v>
      </c>
      <c r="CH757" s="31">
        <v>46205.616666666669</v>
      </c>
      <c r="CM757" s="4">
        <f t="shared" si="42"/>
        <v>46203.561307870368</v>
      </c>
      <c r="CN757">
        <f t="shared" si="43"/>
        <v>1</v>
      </c>
      <c r="CO757" t="str">
        <f>VLOOKUP(A757,Sheet1!$A$2:$B$221,2,0)</f>
        <v>East Zone</v>
      </c>
    </row>
    <row r="758" spans="1:93" x14ac:dyDescent="0.35">
      <c r="A758" t="s">
        <v>6137</v>
      </c>
      <c r="B758">
        <v>796</v>
      </c>
      <c r="C758" t="s">
        <v>9332</v>
      </c>
      <c r="D758" t="s">
        <v>678</v>
      </c>
      <c r="E758" t="s">
        <v>556</v>
      </c>
      <c r="F758" t="s">
        <v>557</v>
      </c>
      <c r="G758" t="s">
        <v>549</v>
      </c>
      <c r="H758" t="s">
        <v>6144</v>
      </c>
      <c r="I758">
        <v>460358</v>
      </c>
      <c r="J758" t="s">
        <v>6145</v>
      </c>
      <c r="K758" t="s">
        <v>6146</v>
      </c>
      <c r="L758" t="s">
        <v>4622</v>
      </c>
      <c r="M758" t="s">
        <v>6147</v>
      </c>
      <c r="N758">
        <v>50000</v>
      </c>
      <c r="O758" t="s">
        <v>947</v>
      </c>
      <c r="P758" t="s">
        <v>948</v>
      </c>
      <c r="Q758" t="s">
        <v>6151</v>
      </c>
      <c r="R758">
        <v>4825027398</v>
      </c>
      <c r="S758" s="14">
        <v>46203</v>
      </c>
      <c r="T758" t="s">
        <v>6149</v>
      </c>
      <c r="U758" s="31">
        <v>46203.561284722222</v>
      </c>
      <c r="AK758" s="14">
        <v>46204</v>
      </c>
      <c r="AL758" t="s">
        <v>6142</v>
      </c>
      <c r="AM758" s="31">
        <v>46204.609722222223</v>
      </c>
      <c r="AQ758" s="31">
        <v>46204.609722222223</v>
      </c>
      <c r="AR758" s="14">
        <v>46204</v>
      </c>
      <c r="AS758" t="s">
        <v>6142</v>
      </c>
      <c r="AT758" t="s">
        <v>6143</v>
      </c>
      <c r="AU758" t="s">
        <v>677</v>
      </c>
      <c r="AV758" s="14">
        <v>46204</v>
      </c>
      <c r="AW758" t="s">
        <v>6142</v>
      </c>
      <c r="AX758" s="31">
        <v>46204.678148148145</v>
      </c>
      <c r="AY758" s="14">
        <v>46204</v>
      </c>
      <c r="AZ758" t="s">
        <v>933</v>
      </c>
      <c r="BA758" s="31">
        <v>46204.683067129627</v>
      </c>
      <c r="BB758" s="14">
        <v>46204</v>
      </c>
      <c r="BC758" t="s">
        <v>4969</v>
      </c>
      <c r="BD758" s="31">
        <v>46204.705729166664</v>
      </c>
      <c r="BE758" s="14">
        <v>46204</v>
      </c>
      <c r="BF758" t="s">
        <v>996</v>
      </c>
      <c r="BG758" s="31">
        <v>46204.737615740742</v>
      </c>
      <c r="BH758" s="14">
        <v>46204</v>
      </c>
      <c r="BI758" t="s">
        <v>996</v>
      </c>
      <c r="BJ758" s="31">
        <v>46204.739363425928</v>
      </c>
      <c r="BW758" s="14">
        <v>46204</v>
      </c>
      <c r="BX758" t="s">
        <v>996</v>
      </c>
      <c r="BY758" s="31">
        <v>46204.747083333335</v>
      </c>
      <c r="BZ758" s="14">
        <v>46204</v>
      </c>
      <c r="CA758" t="s">
        <v>995</v>
      </c>
      <c r="CB758" s="31">
        <v>46204.775219907409</v>
      </c>
      <c r="CF758" s="14">
        <v>46205</v>
      </c>
      <c r="CG758" t="s">
        <v>6142</v>
      </c>
      <c r="CH758" s="31">
        <v>46205.616666666669</v>
      </c>
      <c r="CM758" s="4">
        <f t="shared" si="42"/>
        <v>46203.561284722222</v>
      </c>
      <c r="CN758">
        <f t="shared" si="43"/>
        <v>1</v>
      </c>
      <c r="CO758" t="str">
        <f>VLOOKUP(A758,Sheet1!$A$2:$B$221,2,0)</f>
        <v>East Zone</v>
      </c>
    </row>
    <row r="759" spans="1:93" x14ac:dyDescent="0.35">
      <c r="A759" t="s">
        <v>6137</v>
      </c>
      <c r="B759">
        <v>796</v>
      </c>
      <c r="C759" t="s">
        <v>9332</v>
      </c>
      <c r="D759" t="s">
        <v>678</v>
      </c>
      <c r="E759" t="s">
        <v>556</v>
      </c>
      <c r="F759" t="s">
        <v>557</v>
      </c>
      <c r="G759" t="s">
        <v>549</v>
      </c>
      <c r="H759" t="s">
        <v>10303</v>
      </c>
      <c r="I759">
        <v>466433</v>
      </c>
      <c r="J759" t="s">
        <v>6166</v>
      </c>
      <c r="K759" t="s">
        <v>6167</v>
      </c>
      <c r="L759" t="s">
        <v>4622</v>
      </c>
      <c r="M759" t="s">
        <v>10304</v>
      </c>
      <c r="N759">
        <v>45000</v>
      </c>
      <c r="O759" t="s">
        <v>4630</v>
      </c>
      <c r="P759" t="s">
        <v>4631</v>
      </c>
      <c r="Q759" t="s">
        <v>1950</v>
      </c>
      <c r="R759">
        <v>2644513878</v>
      </c>
      <c r="S759" s="14">
        <v>46209</v>
      </c>
      <c r="T759" t="s">
        <v>6170</v>
      </c>
      <c r="U759" s="31">
        <v>46209.632199074076</v>
      </c>
      <c r="AK759" s="14">
        <v>46209</v>
      </c>
      <c r="AL759" t="s">
        <v>2410</v>
      </c>
      <c r="AM759" s="31">
        <v>46209.658020833333</v>
      </c>
      <c r="AQ759" s="31">
        <v>46209.658020833333</v>
      </c>
      <c r="AR759" s="14">
        <v>46209</v>
      </c>
      <c r="AS759" t="s">
        <v>2410</v>
      </c>
      <c r="AT759" t="s">
        <v>557</v>
      </c>
      <c r="AU759" t="s">
        <v>678</v>
      </c>
      <c r="AV759" s="14">
        <v>46210</v>
      </c>
      <c r="AW759" t="s">
        <v>2410</v>
      </c>
      <c r="AX759" s="31">
        <v>46210.401226851849</v>
      </c>
      <c r="AY759" s="14">
        <v>46210</v>
      </c>
      <c r="AZ759" t="s">
        <v>933</v>
      </c>
      <c r="BA759" s="31">
        <v>46210.404629629629</v>
      </c>
      <c r="BB759" s="14">
        <v>46210</v>
      </c>
      <c r="BC759" t="s">
        <v>4716</v>
      </c>
      <c r="BD759" s="31">
        <v>46210.485856481479</v>
      </c>
      <c r="BE759" s="14">
        <v>46210</v>
      </c>
      <c r="BF759" t="s">
        <v>996</v>
      </c>
      <c r="BG759" s="31">
        <v>46210.513460648152</v>
      </c>
      <c r="BH759" s="14">
        <v>46210</v>
      </c>
      <c r="BI759" t="s">
        <v>996</v>
      </c>
      <c r="BJ759" s="31">
        <v>46210.515949074077</v>
      </c>
      <c r="BW759" s="14">
        <v>46210</v>
      </c>
      <c r="BX759" t="s">
        <v>996</v>
      </c>
      <c r="BY759" s="31">
        <v>46210.522847222222</v>
      </c>
      <c r="BZ759" s="14">
        <v>46210</v>
      </c>
      <c r="CA759" t="s">
        <v>1008</v>
      </c>
      <c r="CB759" s="31">
        <v>46210.529699074075</v>
      </c>
      <c r="CF759" s="14">
        <v>46210</v>
      </c>
      <c r="CG759" t="s">
        <v>6142</v>
      </c>
      <c r="CH759" s="31">
        <v>46210.680717592593</v>
      </c>
      <c r="CM759" s="4">
        <f t="shared" si="42"/>
        <v>46209.632199074076</v>
      </c>
      <c r="CN759">
        <f t="shared" si="43"/>
        <v>0</v>
      </c>
      <c r="CO759" t="str">
        <f>VLOOKUP(A759,Sheet1!$A$2:$B$221,2,0)</f>
        <v>East Zone</v>
      </c>
    </row>
    <row r="760" spans="1:93" x14ac:dyDescent="0.35">
      <c r="A760" t="s">
        <v>6137</v>
      </c>
      <c r="B760">
        <v>796</v>
      </c>
      <c r="C760" t="s">
        <v>9332</v>
      </c>
      <c r="D760" t="s">
        <v>678</v>
      </c>
      <c r="E760" t="s">
        <v>556</v>
      </c>
      <c r="F760" t="s">
        <v>557</v>
      </c>
      <c r="G760" t="s">
        <v>549</v>
      </c>
      <c r="H760" t="s">
        <v>10303</v>
      </c>
      <c r="I760">
        <v>466433</v>
      </c>
      <c r="J760" t="s">
        <v>6166</v>
      </c>
      <c r="K760" t="s">
        <v>6167</v>
      </c>
      <c r="L760" t="s">
        <v>4622</v>
      </c>
      <c r="M760" t="s">
        <v>10304</v>
      </c>
      <c r="Q760" t="s">
        <v>5124</v>
      </c>
      <c r="R760">
        <v>9737400019</v>
      </c>
      <c r="S760" s="14">
        <v>46209</v>
      </c>
      <c r="T760" t="s">
        <v>6170</v>
      </c>
      <c r="U760" s="31">
        <v>46209.632233796299</v>
      </c>
      <c r="AK760" s="14">
        <v>46209</v>
      </c>
      <c r="AL760" t="s">
        <v>2410</v>
      </c>
      <c r="AM760" s="31">
        <v>46209.657997685186</v>
      </c>
      <c r="AQ760" s="31">
        <v>46209.657997685186</v>
      </c>
      <c r="AR760" s="14">
        <v>46209</v>
      </c>
      <c r="AS760" t="s">
        <v>2410</v>
      </c>
      <c r="AT760" t="s">
        <v>557</v>
      </c>
      <c r="AU760" t="s">
        <v>678</v>
      </c>
      <c r="CM760" s="4">
        <f t="shared" si="42"/>
        <v>46209.632233796299</v>
      </c>
      <c r="CN760">
        <f t="shared" si="43"/>
        <v>0</v>
      </c>
      <c r="CO760" t="str">
        <f>VLOOKUP(A760,Sheet1!$A$2:$B$221,2,0)</f>
        <v>East Zone</v>
      </c>
    </row>
    <row r="761" spans="1:93" x14ac:dyDescent="0.35">
      <c r="A761" t="s">
        <v>6137</v>
      </c>
      <c r="B761">
        <v>796</v>
      </c>
      <c r="C761" t="s">
        <v>9332</v>
      </c>
      <c r="D761" t="s">
        <v>678</v>
      </c>
      <c r="E761" t="s">
        <v>556</v>
      </c>
      <c r="F761" t="s">
        <v>557</v>
      </c>
      <c r="G761" t="s">
        <v>549</v>
      </c>
      <c r="H761" t="s">
        <v>6152</v>
      </c>
      <c r="I761">
        <v>508915</v>
      </c>
      <c r="J761" t="s">
        <v>4581</v>
      </c>
      <c r="K761" t="s">
        <v>6153</v>
      </c>
      <c r="L761" t="s">
        <v>4622</v>
      </c>
      <c r="M761" t="s">
        <v>6154</v>
      </c>
      <c r="N761">
        <v>50000</v>
      </c>
      <c r="O761" t="s">
        <v>934</v>
      </c>
      <c r="P761" t="s">
        <v>935</v>
      </c>
      <c r="Q761" t="s">
        <v>4280</v>
      </c>
      <c r="R761">
        <v>2048701643</v>
      </c>
      <c r="S761" s="14">
        <v>46203</v>
      </c>
      <c r="T761" t="s">
        <v>6155</v>
      </c>
      <c r="U761" s="31">
        <v>46203.328344907408</v>
      </c>
      <c r="AK761" s="14">
        <v>46204</v>
      </c>
      <c r="AL761" t="s">
        <v>6142</v>
      </c>
      <c r="AM761" s="31">
        <v>46204.463425925926</v>
      </c>
      <c r="AQ761" s="31">
        <v>46204.463425925926</v>
      </c>
      <c r="AR761" s="14">
        <v>46204</v>
      </c>
      <c r="AS761" t="s">
        <v>6142</v>
      </c>
      <c r="AT761" t="s">
        <v>6143</v>
      </c>
      <c r="AU761" t="s">
        <v>677</v>
      </c>
      <c r="AV761" s="14">
        <v>46204</v>
      </c>
      <c r="AW761" t="s">
        <v>6142</v>
      </c>
      <c r="AX761" s="31">
        <v>46204.463854166665</v>
      </c>
      <c r="AY761" s="14">
        <v>46204</v>
      </c>
      <c r="AZ761" t="s">
        <v>933</v>
      </c>
      <c r="BA761" s="31">
        <v>46204.468217592592</v>
      </c>
      <c r="BB761" s="14">
        <v>46204</v>
      </c>
      <c r="BC761" t="s">
        <v>4965</v>
      </c>
      <c r="BD761" s="31">
        <v>46204.48877314815</v>
      </c>
      <c r="BE761" s="14">
        <v>46204</v>
      </c>
      <c r="BF761" t="s">
        <v>997</v>
      </c>
      <c r="BG761" s="31">
        <v>46204.520173611112</v>
      </c>
      <c r="BH761" s="14">
        <v>46204</v>
      </c>
      <c r="BI761" t="s">
        <v>1043</v>
      </c>
      <c r="BJ761" s="31">
        <v>46204.655706018515</v>
      </c>
      <c r="BK761" s="14">
        <v>46204</v>
      </c>
      <c r="BL761" t="s">
        <v>997</v>
      </c>
      <c r="BM761" s="31">
        <v>46204.52034722222</v>
      </c>
      <c r="BW761" s="14">
        <v>46204</v>
      </c>
      <c r="BX761" t="s">
        <v>1043</v>
      </c>
      <c r="BY761" s="31">
        <v>46204.663310185184</v>
      </c>
      <c r="BZ761" s="14">
        <v>46204</v>
      </c>
      <c r="CA761" t="s">
        <v>995</v>
      </c>
      <c r="CB761" s="31">
        <v>46204.68072916667</v>
      </c>
      <c r="CF761" s="14">
        <v>46204</v>
      </c>
      <c r="CG761" t="s">
        <v>6142</v>
      </c>
      <c r="CH761" s="31">
        <v>46204.732106481482</v>
      </c>
      <c r="CM761" s="4">
        <f t="shared" si="42"/>
        <v>46203.328344907408</v>
      </c>
      <c r="CN761">
        <f t="shared" si="43"/>
        <v>1</v>
      </c>
      <c r="CO761" t="str">
        <f>VLOOKUP(A761,Sheet1!$A$2:$B$221,2,0)</f>
        <v>East Zone</v>
      </c>
    </row>
    <row r="762" spans="1:93" x14ac:dyDescent="0.35">
      <c r="A762" t="s">
        <v>6137</v>
      </c>
      <c r="B762">
        <v>796</v>
      </c>
      <c r="C762" t="s">
        <v>9332</v>
      </c>
      <c r="D762" t="s">
        <v>678</v>
      </c>
      <c r="E762" t="s">
        <v>556</v>
      </c>
      <c r="F762" t="s">
        <v>557</v>
      </c>
      <c r="G762" t="s">
        <v>549</v>
      </c>
      <c r="H762" t="s">
        <v>6156</v>
      </c>
      <c r="I762">
        <v>516947</v>
      </c>
      <c r="J762" t="s">
        <v>4045</v>
      </c>
      <c r="K762" t="s">
        <v>6157</v>
      </c>
      <c r="L762" t="s">
        <v>4622</v>
      </c>
      <c r="M762" t="s">
        <v>6158</v>
      </c>
      <c r="N762">
        <v>77000</v>
      </c>
      <c r="O762" t="s">
        <v>939</v>
      </c>
      <c r="P762" t="s">
        <v>940</v>
      </c>
      <c r="Q762" t="s">
        <v>3714</v>
      </c>
      <c r="R762">
        <v>1648719411</v>
      </c>
      <c r="S762" s="14">
        <v>46204</v>
      </c>
      <c r="T762" t="s">
        <v>6159</v>
      </c>
      <c r="U762" s="31">
        <v>46204.759884259256</v>
      </c>
      <c r="AK762" s="14">
        <v>46206</v>
      </c>
      <c r="AL762" t="s">
        <v>2410</v>
      </c>
      <c r="AM762" s="31">
        <v>46206.436608796299</v>
      </c>
      <c r="AQ762" s="31">
        <v>46206.436608796299</v>
      </c>
      <c r="AR762" s="14">
        <v>46206</v>
      </c>
      <c r="AS762" t="s">
        <v>2410</v>
      </c>
      <c r="AT762" t="s">
        <v>557</v>
      </c>
      <c r="AU762" t="s">
        <v>678</v>
      </c>
      <c r="AV762" s="14">
        <v>46206</v>
      </c>
      <c r="AW762" t="s">
        <v>2410</v>
      </c>
      <c r="AX762" s="31">
        <v>46206.4371875</v>
      </c>
      <c r="AY762" s="14">
        <v>46206</v>
      </c>
      <c r="AZ762" t="s">
        <v>933</v>
      </c>
      <c r="BA762" s="31">
        <v>46206.440659722219</v>
      </c>
      <c r="BB762" s="14">
        <v>46206</v>
      </c>
      <c r="BC762" t="s">
        <v>4886</v>
      </c>
      <c r="BD762" s="31">
        <v>46206.474548611113</v>
      </c>
      <c r="BE762" s="14">
        <v>46206</v>
      </c>
      <c r="BF762" t="s">
        <v>997</v>
      </c>
      <c r="BG762" s="31">
        <v>46206.497453703705</v>
      </c>
      <c r="BH762" s="14">
        <v>46206</v>
      </c>
      <c r="BI762" t="s">
        <v>997</v>
      </c>
      <c r="BJ762" s="31">
        <v>46206.497696759259</v>
      </c>
      <c r="BW762" s="14">
        <v>46206</v>
      </c>
      <c r="BX762" t="s">
        <v>997</v>
      </c>
      <c r="BY762" s="31">
        <v>46206.502743055556</v>
      </c>
      <c r="BZ762" s="14">
        <v>46206</v>
      </c>
      <c r="CA762" t="s">
        <v>995</v>
      </c>
      <c r="CB762" s="31">
        <v>46206.512708333335</v>
      </c>
      <c r="CF762" s="14">
        <v>46206</v>
      </c>
      <c r="CG762" t="s">
        <v>6142</v>
      </c>
      <c r="CH762" s="31">
        <v>46206.583229166667</v>
      </c>
      <c r="CM762" s="4">
        <f t="shared" si="42"/>
        <v>46204.759884259256</v>
      </c>
      <c r="CN762">
        <f t="shared" si="43"/>
        <v>2</v>
      </c>
      <c r="CO762" t="str">
        <f>VLOOKUP(A762,Sheet1!$A$2:$B$221,2,0)</f>
        <v>East Zone</v>
      </c>
    </row>
    <row r="763" spans="1:93" x14ac:dyDescent="0.35">
      <c r="A763" t="s">
        <v>6137</v>
      </c>
      <c r="B763">
        <v>796</v>
      </c>
      <c r="C763" t="s">
        <v>9332</v>
      </c>
      <c r="D763" t="s">
        <v>678</v>
      </c>
      <c r="E763" t="s">
        <v>556</v>
      </c>
      <c r="F763" t="s">
        <v>557</v>
      </c>
      <c r="G763" t="s">
        <v>549</v>
      </c>
      <c r="H763" t="s">
        <v>6156</v>
      </c>
      <c r="I763">
        <v>516947</v>
      </c>
      <c r="J763" t="s">
        <v>4045</v>
      </c>
      <c r="K763" t="s">
        <v>6157</v>
      </c>
      <c r="L763" t="s">
        <v>4622</v>
      </c>
      <c r="M763" t="s">
        <v>6158</v>
      </c>
      <c r="N763">
        <v>45000</v>
      </c>
      <c r="O763" t="s">
        <v>4630</v>
      </c>
      <c r="P763" t="s">
        <v>4631</v>
      </c>
      <c r="Q763" t="s">
        <v>3996</v>
      </c>
      <c r="R763">
        <v>3037912004</v>
      </c>
      <c r="S763" s="14">
        <v>46204</v>
      </c>
      <c r="T763" t="s">
        <v>6159</v>
      </c>
      <c r="U763" s="31">
        <v>46204.75986111111</v>
      </c>
      <c r="AK763" s="14">
        <v>46206</v>
      </c>
      <c r="AL763" t="s">
        <v>2410</v>
      </c>
      <c r="AM763" s="31">
        <v>46206.436585648145</v>
      </c>
      <c r="AQ763" s="31">
        <v>46206.436585648145</v>
      </c>
      <c r="AR763" s="14">
        <v>46206</v>
      </c>
      <c r="AS763" t="s">
        <v>2410</v>
      </c>
      <c r="AT763" t="s">
        <v>557</v>
      </c>
      <c r="AU763" t="s">
        <v>678</v>
      </c>
      <c r="AV763" s="14">
        <v>46206</v>
      </c>
      <c r="AW763" t="s">
        <v>2410</v>
      </c>
      <c r="AX763" s="31">
        <v>46206.437164351853</v>
      </c>
      <c r="AY763" s="14">
        <v>46206</v>
      </c>
      <c r="AZ763" t="s">
        <v>933</v>
      </c>
      <c r="BA763" s="31">
        <v>46206.440659722219</v>
      </c>
      <c r="BB763" s="14">
        <v>46206</v>
      </c>
      <c r="BC763" t="s">
        <v>4886</v>
      </c>
      <c r="BD763" s="31">
        <v>46206.47452546296</v>
      </c>
      <c r="BE763" s="14">
        <v>46206</v>
      </c>
      <c r="BF763" t="s">
        <v>997</v>
      </c>
      <c r="BG763" s="31">
        <v>46206.497442129628</v>
      </c>
      <c r="BH763" s="14">
        <v>46206</v>
      </c>
      <c r="BI763" t="s">
        <v>997</v>
      </c>
      <c r="BJ763" s="31">
        <v>46206.497673611113</v>
      </c>
      <c r="BW763" s="14">
        <v>46206</v>
      </c>
      <c r="BX763" t="s">
        <v>997</v>
      </c>
      <c r="BY763" s="31">
        <v>46206.50273148148</v>
      </c>
      <c r="BZ763" s="14">
        <v>46206</v>
      </c>
      <c r="CA763" t="s">
        <v>995</v>
      </c>
      <c r="CB763" s="31">
        <v>46206.512708333335</v>
      </c>
      <c r="CF763" s="14">
        <v>46206</v>
      </c>
      <c r="CG763" t="s">
        <v>6142</v>
      </c>
      <c r="CH763" s="31">
        <v>46206.583229166667</v>
      </c>
      <c r="CM763" s="4">
        <f t="shared" si="42"/>
        <v>46204.75986111111</v>
      </c>
      <c r="CN763">
        <f t="shared" si="43"/>
        <v>2</v>
      </c>
      <c r="CO763" t="str">
        <f>VLOOKUP(A763,Sheet1!$A$2:$B$221,2,0)</f>
        <v>East Zone</v>
      </c>
    </row>
    <row r="764" spans="1:93" x14ac:dyDescent="0.35">
      <c r="A764" t="s">
        <v>6137</v>
      </c>
      <c r="B764">
        <v>796</v>
      </c>
      <c r="C764" t="s">
        <v>9332</v>
      </c>
      <c r="D764" t="s">
        <v>678</v>
      </c>
      <c r="E764" t="s">
        <v>556</v>
      </c>
      <c r="F764" t="s">
        <v>557</v>
      </c>
      <c r="G764" t="s">
        <v>549</v>
      </c>
      <c r="H764" t="s">
        <v>10305</v>
      </c>
      <c r="I764">
        <v>589975</v>
      </c>
      <c r="J764" t="s">
        <v>6145</v>
      </c>
      <c r="K764" t="s">
        <v>6146</v>
      </c>
      <c r="L764" t="s">
        <v>4622</v>
      </c>
      <c r="M764" t="s">
        <v>10306</v>
      </c>
      <c r="Q764" t="s">
        <v>10307</v>
      </c>
      <c r="R764">
        <v>8206913337</v>
      </c>
      <c r="S764" s="14">
        <v>46206</v>
      </c>
      <c r="T764" t="s">
        <v>6149</v>
      </c>
      <c r="U764" s="31">
        <v>46206.523206018515</v>
      </c>
      <c r="AK764" s="14">
        <v>46209</v>
      </c>
      <c r="AL764" t="s">
        <v>2410</v>
      </c>
      <c r="AM764" s="31">
        <v>46209.461828703701</v>
      </c>
      <c r="AQ764" s="31">
        <v>46209.461828703701</v>
      </c>
      <c r="AR764" s="14">
        <v>46209</v>
      </c>
      <c r="AS764" t="s">
        <v>2410</v>
      </c>
      <c r="AT764" t="s">
        <v>557</v>
      </c>
      <c r="AU764" t="s">
        <v>678</v>
      </c>
      <c r="CM764" s="4">
        <f t="shared" si="42"/>
        <v>46206.523206018515</v>
      </c>
      <c r="CN764">
        <f t="shared" si="43"/>
        <v>3</v>
      </c>
      <c r="CO764" t="str">
        <f>VLOOKUP(A764,Sheet1!$A$2:$B$221,2,0)</f>
        <v>East Zone</v>
      </c>
    </row>
    <row r="765" spans="1:93" x14ac:dyDescent="0.35">
      <c r="A765" t="s">
        <v>6137</v>
      </c>
      <c r="B765">
        <v>796</v>
      </c>
      <c r="C765" t="s">
        <v>9332</v>
      </c>
      <c r="D765" t="s">
        <v>678</v>
      </c>
      <c r="E765" t="s">
        <v>556</v>
      </c>
      <c r="F765" t="s">
        <v>557</v>
      </c>
      <c r="G765" t="s">
        <v>549</v>
      </c>
      <c r="H765" t="s">
        <v>10308</v>
      </c>
      <c r="I765">
        <v>664722</v>
      </c>
      <c r="J765" t="s">
        <v>6145</v>
      </c>
      <c r="K765" t="s">
        <v>6146</v>
      </c>
      <c r="L765" t="s">
        <v>4622</v>
      </c>
      <c r="M765" t="s">
        <v>10309</v>
      </c>
      <c r="N765">
        <v>45000</v>
      </c>
      <c r="O765" t="s">
        <v>4630</v>
      </c>
      <c r="P765" t="s">
        <v>4631</v>
      </c>
      <c r="Q765" t="s">
        <v>1891</v>
      </c>
      <c r="R765">
        <v>1696186984</v>
      </c>
      <c r="S765" s="14">
        <v>46209</v>
      </c>
      <c r="T765" t="s">
        <v>6149</v>
      </c>
      <c r="U765" s="31">
        <v>46209.538530092592</v>
      </c>
      <c r="AK765" s="14">
        <v>46209</v>
      </c>
      <c r="AL765" t="s">
        <v>6142</v>
      </c>
      <c r="AM765" s="31">
        <v>46209.622118055559</v>
      </c>
      <c r="AQ765" s="31">
        <v>46209.622118055559</v>
      </c>
      <c r="AR765" s="14">
        <v>46209</v>
      </c>
      <c r="AS765" t="s">
        <v>6142</v>
      </c>
      <c r="AT765" t="s">
        <v>6143</v>
      </c>
      <c r="AU765" t="s">
        <v>677</v>
      </c>
      <c r="AV765" s="14">
        <v>46209</v>
      </c>
      <c r="AW765" t="s">
        <v>6149</v>
      </c>
      <c r="AX765" s="31">
        <v>46209.655717592592</v>
      </c>
      <c r="AY765" s="14">
        <v>46209</v>
      </c>
      <c r="AZ765" t="s">
        <v>933</v>
      </c>
      <c r="BA765" s="31">
        <v>46209.660879629628</v>
      </c>
      <c r="BB765" s="14">
        <v>46209</v>
      </c>
      <c r="BC765" t="s">
        <v>4757</v>
      </c>
      <c r="BD765" s="31">
        <v>46209.690416666665</v>
      </c>
      <c r="BE765" s="14">
        <v>46209</v>
      </c>
      <c r="BF765" t="s">
        <v>994</v>
      </c>
      <c r="BG765" s="31">
        <v>46209.727743055555</v>
      </c>
      <c r="BH765" s="14">
        <v>46209</v>
      </c>
      <c r="BI765" t="s">
        <v>994</v>
      </c>
      <c r="BJ765" s="31">
        <v>46209.727986111109</v>
      </c>
      <c r="BW765" s="14">
        <v>46209</v>
      </c>
      <c r="BX765" t="s">
        <v>994</v>
      </c>
      <c r="BY765" s="31">
        <v>46209.75708333333</v>
      </c>
      <c r="BZ765" s="14">
        <v>46210</v>
      </c>
      <c r="CA765" t="s">
        <v>1008</v>
      </c>
      <c r="CB765" s="31">
        <v>46210.619687500002</v>
      </c>
      <c r="CF765" s="14">
        <v>46210</v>
      </c>
      <c r="CG765" t="s">
        <v>6142</v>
      </c>
      <c r="CH765" s="31">
        <v>46210.646608796298</v>
      </c>
      <c r="CM765" s="4">
        <f t="shared" si="42"/>
        <v>46209.538530092592</v>
      </c>
      <c r="CN765">
        <f t="shared" si="43"/>
        <v>0</v>
      </c>
      <c r="CO765" t="str">
        <f>VLOOKUP(A765,Sheet1!$A$2:$B$221,2,0)</f>
        <v>East Zone</v>
      </c>
    </row>
    <row r="766" spans="1:93" x14ac:dyDescent="0.35">
      <c r="A766" t="s">
        <v>6137</v>
      </c>
      <c r="B766">
        <v>796</v>
      </c>
      <c r="C766" t="s">
        <v>9332</v>
      </c>
      <c r="D766" t="s">
        <v>678</v>
      </c>
      <c r="E766" t="s">
        <v>556</v>
      </c>
      <c r="F766" t="s">
        <v>557</v>
      </c>
      <c r="G766" t="s">
        <v>549</v>
      </c>
      <c r="H766" t="s">
        <v>10308</v>
      </c>
      <c r="I766">
        <v>664722</v>
      </c>
      <c r="J766" t="s">
        <v>6145</v>
      </c>
      <c r="K766" t="s">
        <v>6146</v>
      </c>
      <c r="L766" t="s">
        <v>4622</v>
      </c>
      <c r="M766" t="s">
        <v>10309</v>
      </c>
      <c r="N766">
        <v>50000</v>
      </c>
      <c r="O766" t="s">
        <v>9895</v>
      </c>
      <c r="P766" t="s">
        <v>9896</v>
      </c>
      <c r="Q766" t="s">
        <v>10310</v>
      </c>
      <c r="R766">
        <v>2502493384</v>
      </c>
      <c r="S766" s="14">
        <v>46209</v>
      </c>
      <c r="T766" t="s">
        <v>6149</v>
      </c>
      <c r="U766" s="31">
        <v>46209.538564814815</v>
      </c>
      <c r="AK766" s="14">
        <v>46209</v>
      </c>
      <c r="AL766" t="s">
        <v>6142</v>
      </c>
      <c r="AM766" s="31">
        <v>46209.622083333335</v>
      </c>
      <c r="AQ766" s="31">
        <v>46209.622083333335</v>
      </c>
      <c r="AR766" s="14">
        <v>46209</v>
      </c>
      <c r="AS766" t="s">
        <v>6142</v>
      </c>
      <c r="AT766" t="s">
        <v>6143</v>
      </c>
      <c r="AU766" t="s">
        <v>677</v>
      </c>
      <c r="AV766" s="14">
        <v>46209</v>
      </c>
      <c r="AW766" t="s">
        <v>6149</v>
      </c>
      <c r="AX766" s="31">
        <v>46209.656446759262</v>
      </c>
      <c r="AY766" s="14">
        <v>46209</v>
      </c>
      <c r="AZ766" t="s">
        <v>933</v>
      </c>
      <c r="BA766" s="31">
        <v>46209.660879629628</v>
      </c>
      <c r="BB766" s="14">
        <v>46209</v>
      </c>
      <c r="BC766" t="s">
        <v>4757</v>
      </c>
      <c r="BD766" s="31">
        <v>46209.690393518518</v>
      </c>
      <c r="BE766" s="14">
        <v>46209</v>
      </c>
      <c r="BF766" t="s">
        <v>994</v>
      </c>
      <c r="BG766" s="31">
        <v>46209.727731481478</v>
      </c>
      <c r="BH766" s="14">
        <v>46209</v>
      </c>
      <c r="BI766" t="s">
        <v>994</v>
      </c>
      <c r="BJ766" s="31">
        <v>46209.72797453704</v>
      </c>
      <c r="BW766" s="14">
        <v>46209</v>
      </c>
      <c r="BX766" t="s">
        <v>994</v>
      </c>
      <c r="BY766" s="31">
        <v>46209.757071759261</v>
      </c>
      <c r="CM766" s="4">
        <f t="shared" si="42"/>
        <v>46209.538564814815</v>
      </c>
      <c r="CN766">
        <f t="shared" si="43"/>
        <v>0</v>
      </c>
      <c r="CO766" t="str">
        <f>VLOOKUP(A766,Sheet1!$A$2:$B$221,2,0)</f>
        <v>East Zone</v>
      </c>
    </row>
    <row r="767" spans="1:93" x14ac:dyDescent="0.35">
      <c r="A767" t="s">
        <v>6137</v>
      </c>
      <c r="B767">
        <v>796</v>
      </c>
      <c r="C767" t="s">
        <v>9332</v>
      </c>
      <c r="D767" t="s">
        <v>678</v>
      </c>
      <c r="E767" t="s">
        <v>556</v>
      </c>
      <c r="F767" t="s">
        <v>557</v>
      </c>
      <c r="G767" t="s">
        <v>549</v>
      </c>
      <c r="H767" t="s">
        <v>6160</v>
      </c>
      <c r="I767">
        <v>684816</v>
      </c>
      <c r="J767" t="s">
        <v>4581</v>
      </c>
      <c r="K767" t="s">
        <v>6153</v>
      </c>
      <c r="L767" t="s">
        <v>4622</v>
      </c>
      <c r="M767" t="s">
        <v>6161</v>
      </c>
      <c r="N767">
        <v>45000</v>
      </c>
      <c r="O767" t="s">
        <v>4630</v>
      </c>
      <c r="P767" t="s">
        <v>4631</v>
      </c>
      <c r="Q767" t="s">
        <v>6162</v>
      </c>
      <c r="R767">
        <v>1836472617</v>
      </c>
      <c r="S767" s="14">
        <v>46205</v>
      </c>
      <c r="T767" t="s">
        <v>6155</v>
      </c>
      <c r="U767" s="31">
        <v>46205.570289351854</v>
      </c>
      <c r="AK767" s="14">
        <v>46205</v>
      </c>
      <c r="AL767" t="s">
        <v>6142</v>
      </c>
      <c r="AM767" s="31">
        <v>46205.608784722222</v>
      </c>
      <c r="AQ767" s="31">
        <v>46205.608784722222</v>
      </c>
      <c r="AR767" s="14">
        <v>46205</v>
      </c>
      <c r="AS767" t="s">
        <v>6142</v>
      </c>
      <c r="AT767" t="s">
        <v>6143</v>
      </c>
      <c r="AU767" t="s">
        <v>677</v>
      </c>
      <c r="AV767" s="14">
        <v>46206</v>
      </c>
      <c r="AW767" t="s">
        <v>6142</v>
      </c>
      <c r="AX767" s="31">
        <v>46206.384710648148</v>
      </c>
      <c r="AY767" s="14">
        <v>46206</v>
      </c>
      <c r="AZ767" t="s">
        <v>933</v>
      </c>
      <c r="BA767" s="31">
        <v>46206.389201388891</v>
      </c>
      <c r="BB767" s="14">
        <v>46206</v>
      </c>
      <c r="BC767" t="s">
        <v>4640</v>
      </c>
      <c r="BD767" s="31">
        <v>46206.405243055553</v>
      </c>
      <c r="BE767" s="14">
        <v>46206</v>
      </c>
      <c r="BF767" t="s">
        <v>996</v>
      </c>
      <c r="BG767" s="31">
        <v>46206.425046296295</v>
      </c>
      <c r="BH767" s="14">
        <v>46206</v>
      </c>
      <c r="BI767" t="s">
        <v>996</v>
      </c>
      <c r="BJ767" s="31">
        <v>46206.425520833334</v>
      </c>
      <c r="BW767" s="14">
        <v>46206</v>
      </c>
      <c r="BX767" t="s">
        <v>996</v>
      </c>
      <c r="BY767" s="31">
        <v>46206.435150462959</v>
      </c>
      <c r="BZ767" s="14">
        <v>46206</v>
      </c>
      <c r="CA767" t="s">
        <v>995</v>
      </c>
      <c r="CB767" s="31">
        <v>46206.460636574076</v>
      </c>
      <c r="CF767" s="14">
        <v>46206</v>
      </c>
      <c r="CG767" t="s">
        <v>6142</v>
      </c>
      <c r="CH767" s="31">
        <v>46206.67596064815</v>
      </c>
      <c r="CM767" s="4">
        <f t="shared" si="42"/>
        <v>46205.570289351854</v>
      </c>
      <c r="CN767">
        <f t="shared" si="43"/>
        <v>0</v>
      </c>
      <c r="CO767" t="str">
        <f>VLOOKUP(A767,Sheet1!$A$2:$B$221,2,0)</f>
        <v>East Zone</v>
      </c>
    </row>
    <row r="768" spans="1:93" x14ac:dyDescent="0.35">
      <c r="A768" t="s">
        <v>6137</v>
      </c>
      <c r="B768">
        <v>796</v>
      </c>
      <c r="C768" t="s">
        <v>9332</v>
      </c>
      <c r="D768" t="s">
        <v>678</v>
      </c>
      <c r="E768" t="s">
        <v>556</v>
      </c>
      <c r="F768" t="s">
        <v>557</v>
      </c>
      <c r="G768" t="s">
        <v>549</v>
      </c>
      <c r="H768" t="s">
        <v>10311</v>
      </c>
      <c r="I768">
        <v>688545</v>
      </c>
      <c r="J768" t="s">
        <v>4581</v>
      </c>
      <c r="K768" t="s">
        <v>6153</v>
      </c>
      <c r="L768" t="s">
        <v>4622</v>
      </c>
      <c r="M768" t="s">
        <v>10312</v>
      </c>
      <c r="N768">
        <v>45000</v>
      </c>
      <c r="O768" t="s">
        <v>4630</v>
      </c>
      <c r="P768" t="s">
        <v>4631</v>
      </c>
      <c r="Q768" t="s">
        <v>10313</v>
      </c>
      <c r="R768">
        <v>7882739820</v>
      </c>
      <c r="S768" s="14">
        <v>46206</v>
      </c>
      <c r="T768" t="s">
        <v>6155</v>
      </c>
      <c r="U768" s="31">
        <v>46206.499884259261</v>
      </c>
      <c r="AK768" s="14">
        <v>46209</v>
      </c>
      <c r="AL768" t="s">
        <v>2410</v>
      </c>
      <c r="AM768" s="31">
        <v>46209.603148148148</v>
      </c>
      <c r="AQ768" s="31">
        <v>46209.603148148148</v>
      </c>
      <c r="AR768" s="14">
        <v>46209</v>
      </c>
      <c r="AS768" t="s">
        <v>2410</v>
      </c>
      <c r="AT768" t="s">
        <v>557</v>
      </c>
      <c r="AU768" t="s">
        <v>678</v>
      </c>
      <c r="AV768" s="14">
        <v>46210</v>
      </c>
      <c r="AW768" t="s">
        <v>6142</v>
      </c>
      <c r="AX768" s="31">
        <v>46210.410509259258</v>
      </c>
      <c r="AY768" s="14">
        <v>46210</v>
      </c>
      <c r="AZ768" t="s">
        <v>933</v>
      </c>
      <c r="BA768" s="31">
        <v>46210.434513888889</v>
      </c>
      <c r="BB768" s="14">
        <v>46210</v>
      </c>
      <c r="BC768" t="s">
        <v>4965</v>
      </c>
      <c r="BD768" s="31">
        <v>46210.466446759259</v>
      </c>
      <c r="BE768" s="14">
        <v>46210</v>
      </c>
      <c r="BF768" t="s">
        <v>996</v>
      </c>
      <c r="BG768" s="31">
        <v>46210.485219907408</v>
      </c>
      <c r="BK768" s="14">
        <v>46210</v>
      </c>
      <c r="BL768" t="s">
        <v>996</v>
      </c>
      <c r="BM768" s="31">
        <v>46210.487129629626</v>
      </c>
      <c r="CM768" s="4">
        <f t="shared" si="42"/>
        <v>46206.499884259261</v>
      </c>
      <c r="CN768">
        <f t="shared" si="43"/>
        <v>3</v>
      </c>
      <c r="CO768" t="str">
        <f>VLOOKUP(A768,Sheet1!$A$2:$B$221,2,0)</f>
        <v>East Zone</v>
      </c>
    </row>
    <row r="769" spans="1:93" x14ac:dyDescent="0.35">
      <c r="A769" t="s">
        <v>6137</v>
      </c>
      <c r="B769">
        <v>796</v>
      </c>
      <c r="C769" t="s">
        <v>9332</v>
      </c>
      <c r="D769" t="s">
        <v>678</v>
      </c>
      <c r="E769" t="s">
        <v>556</v>
      </c>
      <c r="F769" t="s">
        <v>557</v>
      </c>
      <c r="G769" t="s">
        <v>549</v>
      </c>
      <c r="H769" t="s">
        <v>10311</v>
      </c>
      <c r="I769">
        <v>688545</v>
      </c>
      <c r="J769" t="s">
        <v>4581</v>
      </c>
      <c r="K769" t="s">
        <v>6153</v>
      </c>
      <c r="L769" t="s">
        <v>4622</v>
      </c>
      <c r="M769" t="s">
        <v>10312</v>
      </c>
      <c r="Q769" t="s">
        <v>3242</v>
      </c>
      <c r="R769">
        <v>6038945925</v>
      </c>
      <c r="S769" s="14">
        <v>46206</v>
      </c>
      <c r="T769" t="s">
        <v>6155</v>
      </c>
      <c r="U769" s="31">
        <v>46206.499861111108</v>
      </c>
      <c r="AK769" s="14">
        <v>46209</v>
      </c>
      <c r="AL769" t="s">
        <v>2410</v>
      </c>
      <c r="AM769" s="31">
        <v>46209.603125000001</v>
      </c>
      <c r="AQ769" s="31">
        <v>46209.603125000001</v>
      </c>
      <c r="AR769" s="14">
        <v>46209</v>
      </c>
      <c r="AS769" t="s">
        <v>2410</v>
      </c>
      <c r="AT769" t="s">
        <v>557</v>
      </c>
      <c r="AU769" t="s">
        <v>678</v>
      </c>
      <c r="CM769" s="4">
        <f t="shared" si="42"/>
        <v>46206.499861111108</v>
      </c>
      <c r="CN769">
        <f t="shared" si="43"/>
        <v>3</v>
      </c>
      <c r="CO769" t="str">
        <f>VLOOKUP(A769,Sheet1!$A$2:$B$221,2,0)</f>
        <v>East Zone</v>
      </c>
    </row>
    <row r="770" spans="1:93" x14ac:dyDescent="0.35">
      <c r="A770" t="s">
        <v>6137</v>
      </c>
      <c r="B770">
        <v>796</v>
      </c>
      <c r="C770" t="s">
        <v>9332</v>
      </c>
      <c r="D770" t="s">
        <v>678</v>
      </c>
      <c r="E770" t="s">
        <v>556</v>
      </c>
      <c r="F770" t="s">
        <v>557</v>
      </c>
      <c r="G770" t="s">
        <v>549</v>
      </c>
      <c r="H770" t="s">
        <v>6163</v>
      </c>
      <c r="I770">
        <v>729070</v>
      </c>
      <c r="J770" t="s">
        <v>2044</v>
      </c>
      <c r="K770" t="s">
        <v>6139</v>
      </c>
      <c r="L770" t="s">
        <v>4622</v>
      </c>
      <c r="M770" t="s">
        <v>6164</v>
      </c>
      <c r="N770">
        <v>45000</v>
      </c>
      <c r="O770" t="s">
        <v>4630</v>
      </c>
      <c r="P770" t="s">
        <v>4631</v>
      </c>
      <c r="Q770" t="s">
        <v>1629</v>
      </c>
      <c r="R770">
        <v>8596170827</v>
      </c>
      <c r="S770" s="14">
        <v>46204</v>
      </c>
      <c r="T770" t="s">
        <v>6141</v>
      </c>
      <c r="U770" s="31">
        <v>46204.74858796296</v>
      </c>
      <c r="AK770" s="14">
        <v>46206</v>
      </c>
      <c r="AL770" t="s">
        <v>2410</v>
      </c>
      <c r="AM770" s="31">
        <v>46206.648182870369</v>
      </c>
      <c r="AQ770" s="31">
        <v>46206.648182870369</v>
      </c>
      <c r="AR770" s="14">
        <v>46206</v>
      </c>
      <c r="AS770" t="s">
        <v>2410</v>
      </c>
      <c r="AT770" t="s">
        <v>557</v>
      </c>
      <c r="AU770" t="s">
        <v>678</v>
      </c>
      <c r="AV770" s="14">
        <v>46206</v>
      </c>
      <c r="AW770" t="s">
        <v>2410</v>
      </c>
      <c r="AX770" s="31">
        <v>46206.650752314818</v>
      </c>
      <c r="AY770" s="14">
        <v>46206</v>
      </c>
      <c r="AZ770" t="s">
        <v>933</v>
      </c>
      <c r="BA770" s="31">
        <v>46206.662187499998</v>
      </c>
      <c r="BB770" s="14">
        <v>46206</v>
      </c>
      <c r="BC770" t="s">
        <v>4965</v>
      </c>
      <c r="BD770" s="31">
        <v>46206.706377314818</v>
      </c>
      <c r="BE770" s="14">
        <v>46206</v>
      </c>
      <c r="BF770" t="s">
        <v>1043</v>
      </c>
      <c r="BG770" s="31">
        <v>46206.742060185185</v>
      </c>
      <c r="BH770" s="14">
        <v>46206</v>
      </c>
      <c r="BI770" t="s">
        <v>1043</v>
      </c>
      <c r="BJ770" s="31">
        <v>46206.742175925923</v>
      </c>
      <c r="BW770" s="14">
        <v>46206</v>
      </c>
      <c r="BX770" t="s">
        <v>1043</v>
      </c>
      <c r="BY770" s="31">
        <v>46206.750069444446</v>
      </c>
      <c r="BZ770" s="14">
        <v>46206</v>
      </c>
      <c r="CA770" t="s">
        <v>995</v>
      </c>
      <c r="CB770" s="31">
        <v>46206.756493055553</v>
      </c>
      <c r="CF770" s="14">
        <v>46209</v>
      </c>
      <c r="CG770" t="s">
        <v>6142</v>
      </c>
      <c r="CH770" s="31">
        <v>46209.784178240741</v>
      </c>
      <c r="CM770" s="4">
        <f t="shared" si="42"/>
        <v>46204.74858796296</v>
      </c>
      <c r="CN770">
        <f t="shared" si="43"/>
        <v>2</v>
      </c>
      <c r="CO770" t="str">
        <f>VLOOKUP(A770,Sheet1!$A$2:$B$221,2,0)</f>
        <v>East Zone</v>
      </c>
    </row>
    <row r="771" spans="1:93" x14ac:dyDescent="0.35">
      <c r="A771" t="s">
        <v>6137</v>
      </c>
      <c r="B771">
        <v>796</v>
      </c>
      <c r="C771" t="s">
        <v>9332</v>
      </c>
      <c r="D771" t="s">
        <v>678</v>
      </c>
      <c r="E771" t="s">
        <v>556</v>
      </c>
      <c r="F771" t="s">
        <v>557</v>
      </c>
      <c r="G771" t="s">
        <v>549</v>
      </c>
      <c r="H771" t="s">
        <v>6165</v>
      </c>
      <c r="I771">
        <v>780413</v>
      </c>
      <c r="J771" t="s">
        <v>6166</v>
      </c>
      <c r="K771" t="s">
        <v>6167</v>
      </c>
      <c r="L771" t="s">
        <v>4622</v>
      </c>
      <c r="M771" t="s">
        <v>6168</v>
      </c>
      <c r="N771">
        <v>45000</v>
      </c>
      <c r="O771" t="s">
        <v>4630</v>
      </c>
      <c r="P771" t="s">
        <v>4631</v>
      </c>
      <c r="Q771" t="s">
        <v>6169</v>
      </c>
      <c r="R771">
        <v>8124319224</v>
      </c>
      <c r="S771" s="14">
        <v>46204</v>
      </c>
      <c r="T771" t="s">
        <v>6170</v>
      </c>
      <c r="U771" s="31">
        <v>46204.601273148146</v>
      </c>
      <c r="AK771" s="14">
        <v>46204</v>
      </c>
      <c r="AL771" t="s">
        <v>6142</v>
      </c>
      <c r="AM771" s="31">
        <v>46204.665173611109</v>
      </c>
      <c r="AQ771" s="31">
        <v>46204.665173611109</v>
      </c>
      <c r="AR771" s="14">
        <v>46204</v>
      </c>
      <c r="AS771" t="s">
        <v>6142</v>
      </c>
      <c r="AT771" t="s">
        <v>6143</v>
      </c>
      <c r="AU771" t="s">
        <v>677</v>
      </c>
      <c r="AV771" s="14">
        <v>46204</v>
      </c>
      <c r="AW771" t="s">
        <v>6142</v>
      </c>
      <c r="AX771" s="31">
        <v>46204.674849537034</v>
      </c>
      <c r="AY771" s="14">
        <v>46204</v>
      </c>
      <c r="AZ771" t="s">
        <v>933</v>
      </c>
      <c r="BA771" s="31">
        <v>46204.683113425926</v>
      </c>
      <c r="BB771" s="14">
        <v>46204</v>
      </c>
      <c r="BC771" t="s">
        <v>4969</v>
      </c>
      <c r="BD771" s="31">
        <v>46204.709016203706</v>
      </c>
      <c r="BE771" s="14">
        <v>46204</v>
      </c>
      <c r="BF771" t="s">
        <v>997</v>
      </c>
      <c r="BG771" s="31">
        <v>46204.736192129632</v>
      </c>
      <c r="BH771" s="14">
        <v>46204</v>
      </c>
      <c r="BI771" t="s">
        <v>997</v>
      </c>
      <c r="BJ771" s="31">
        <v>46204.736296296294</v>
      </c>
      <c r="BW771" s="14">
        <v>46204</v>
      </c>
      <c r="BX771" t="s">
        <v>997</v>
      </c>
      <c r="BY771" s="31">
        <v>46204.745486111111</v>
      </c>
      <c r="BZ771" s="14">
        <v>46204</v>
      </c>
      <c r="CA771" t="s">
        <v>995</v>
      </c>
      <c r="CB771" s="31">
        <v>46204.761689814812</v>
      </c>
      <c r="CF771" s="14">
        <v>46205</v>
      </c>
      <c r="CG771" t="s">
        <v>6142</v>
      </c>
      <c r="CH771" s="31">
        <v>46205.67355324074</v>
      </c>
      <c r="CM771" s="4">
        <f t="shared" si="42"/>
        <v>46204.601273148146</v>
      </c>
      <c r="CN771">
        <f t="shared" si="43"/>
        <v>0</v>
      </c>
      <c r="CO771" t="str">
        <f>VLOOKUP(A771,Sheet1!$A$2:$B$221,2,0)</f>
        <v>East Zone</v>
      </c>
    </row>
    <row r="772" spans="1:93" x14ac:dyDescent="0.35">
      <c r="A772" t="s">
        <v>6171</v>
      </c>
      <c r="B772">
        <v>836</v>
      </c>
      <c r="C772" t="s">
        <v>9332</v>
      </c>
      <c r="D772" t="s">
        <v>678</v>
      </c>
      <c r="E772" t="s">
        <v>604</v>
      </c>
      <c r="F772" t="s">
        <v>605</v>
      </c>
      <c r="G772" t="s">
        <v>295</v>
      </c>
      <c r="H772" t="s">
        <v>9535</v>
      </c>
      <c r="I772">
        <v>439696</v>
      </c>
      <c r="J772" t="s">
        <v>4231</v>
      </c>
      <c r="K772" t="s">
        <v>4232</v>
      </c>
      <c r="L772" t="s">
        <v>4622</v>
      </c>
      <c r="M772" t="s">
        <v>10314</v>
      </c>
      <c r="N772">
        <v>45000</v>
      </c>
      <c r="O772" t="s">
        <v>9889</v>
      </c>
      <c r="P772" t="s">
        <v>9890</v>
      </c>
      <c r="Q772" t="s">
        <v>5602</v>
      </c>
      <c r="R772">
        <v>4534809529</v>
      </c>
      <c r="S772" s="14">
        <v>46209</v>
      </c>
      <c r="T772" t="s">
        <v>3010</v>
      </c>
      <c r="U772" s="31">
        <v>46209.509340277778</v>
      </c>
      <c r="AK772" s="14">
        <v>46209</v>
      </c>
      <c r="AL772" t="s">
        <v>2945</v>
      </c>
      <c r="AM772" s="31">
        <v>46209.54146990741</v>
      </c>
      <c r="AQ772" s="31">
        <v>46209.54146990741</v>
      </c>
      <c r="AR772" s="14">
        <v>46209</v>
      </c>
      <c r="AS772" t="s">
        <v>2945</v>
      </c>
      <c r="AT772" t="s">
        <v>605</v>
      </c>
      <c r="AU772" t="s">
        <v>678</v>
      </c>
      <c r="AV772" s="14">
        <v>46209</v>
      </c>
      <c r="AW772" t="s">
        <v>2945</v>
      </c>
      <c r="AX772" s="31">
        <v>46209.674004629633</v>
      </c>
      <c r="AY772" s="14">
        <v>46209</v>
      </c>
      <c r="AZ772" t="s">
        <v>933</v>
      </c>
      <c r="BA772" s="31">
        <v>46209.681354166663</v>
      </c>
      <c r="BB772" s="14">
        <v>46209</v>
      </c>
      <c r="BC772" t="s">
        <v>4788</v>
      </c>
      <c r="BD772" s="31">
        <v>46209.726539351854</v>
      </c>
      <c r="BE772" s="14">
        <v>46209</v>
      </c>
      <c r="BF772" t="s">
        <v>996</v>
      </c>
      <c r="BG772" s="31">
        <v>46209.786666666667</v>
      </c>
      <c r="BH772" s="14">
        <v>46209</v>
      </c>
      <c r="BI772" t="s">
        <v>996</v>
      </c>
      <c r="BJ772" s="31">
        <v>46209.787187499998</v>
      </c>
      <c r="BW772" s="14">
        <v>46209</v>
      </c>
      <c r="BX772" t="s">
        <v>996</v>
      </c>
      <c r="BY772" s="31">
        <v>46209.794039351851</v>
      </c>
      <c r="BZ772" s="14">
        <v>46209</v>
      </c>
      <c r="CA772" t="s">
        <v>1008</v>
      </c>
      <c r="CB772" s="31">
        <v>46209.803483796299</v>
      </c>
      <c r="CF772" s="14">
        <v>46210</v>
      </c>
      <c r="CG772" t="s">
        <v>3010</v>
      </c>
      <c r="CH772" s="31">
        <v>46210.431516203702</v>
      </c>
      <c r="CM772" s="4">
        <f t="shared" si="42"/>
        <v>46209.509340277778</v>
      </c>
      <c r="CN772">
        <f t="shared" si="43"/>
        <v>0</v>
      </c>
      <c r="CO772" t="str">
        <f>VLOOKUP(A772,Sheet1!$A$2:$B$221,2,0)</f>
        <v>East Zone</v>
      </c>
    </row>
    <row r="773" spans="1:93" x14ac:dyDescent="0.35">
      <c r="A773" t="s">
        <v>6171</v>
      </c>
      <c r="B773">
        <v>836</v>
      </c>
      <c r="C773" t="s">
        <v>9332</v>
      </c>
      <c r="D773" t="s">
        <v>678</v>
      </c>
      <c r="E773" t="s">
        <v>604</v>
      </c>
      <c r="F773" t="s">
        <v>605</v>
      </c>
      <c r="G773" t="s">
        <v>295</v>
      </c>
      <c r="H773" t="s">
        <v>6172</v>
      </c>
      <c r="I773">
        <v>447968</v>
      </c>
      <c r="J773" t="s">
        <v>4231</v>
      </c>
      <c r="K773" t="s">
        <v>4232</v>
      </c>
      <c r="L773" t="s">
        <v>4622</v>
      </c>
      <c r="M773" t="s">
        <v>6173</v>
      </c>
      <c r="N773">
        <v>50000</v>
      </c>
      <c r="O773" t="s">
        <v>947</v>
      </c>
      <c r="P773" t="s">
        <v>948</v>
      </c>
      <c r="Q773" t="s">
        <v>1150</v>
      </c>
      <c r="R773">
        <v>3390107681</v>
      </c>
      <c r="S773" s="14">
        <v>46205</v>
      </c>
      <c r="T773" t="s">
        <v>6174</v>
      </c>
      <c r="U773" s="31">
        <v>46205.47792824074</v>
      </c>
      <c r="AK773" s="14">
        <v>46205</v>
      </c>
      <c r="AL773" t="s">
        <v>2945</v>
      </c>
      <c r="AM773" s="31">
        <v>46205.52202546296</v>
      </c>
      <c r="AQ773" s="31">
        <v>46205.52202546296</v>
      </c>
      <c r="AR773" s="14">
        <v>46205</v>
      </c>
      <c r="AS773" t="s">
        <v>2945</v>
      </c>
      <c r="AT773" t="s">
        <v>605</v>
      </c>
      <c r="AU773" t="s">
        <v>678</v>
      </c>
      <c r="AV773" s="14">
        <v>46205</v>
      </c>
      <c r="AW773" t="s">
        <v>6175</v>
      </c>
      <c r="AX773" s="31">
        <v>46205.527881944443</v>
      </c>
      <c r="AY773" s="14">
        <v>46205</v>
      </c>
      <c r="AZ773" t="s">
        <v>933</v>
      </c>
      <c r="BA773" s="31">
        <v>46205.544004629628</v>
      </c>
      <c r="BB773" s="14">
        <v>46205</v>
      </c>
      <c r="BC773" t="s">
        <v>4969</v>
      </c>
      <c r="BD773" s="31">
        <v>46205.552777777775</v>
      </c>
      <c r="BE773" s="14">
        <v>46205</v>
      </c>
      <c r="BF773" t="s">
        <v>996</v>
      </c>
      <c r="BG773" s="31">
        <v>46205.589467592596</v>
      </c>
      <c r="BH773" s="14">
        <v>46205</v>
      </c>
      <c r="BI773" t="s">
        <v>996</v>
      </c>
      <c r="BJ773" s="31">
        <v>46205.589930555558</v>
      </c>
      <c r="BW773" s="14">
        <v>46205</v>
      </c>
      <c r="BX773" t="s">
        <v>996</v>
      </c>
      <c r="BY773" s="31">
        <v>46205.598657407405</v>
      </c>
      <c r="BZ773" s="14">
        <v>46205</v>
      </c>
      <c r="CA773" t="s">
        <v>1008</v>
      </c>
      <c r="CB773" s="31">
        <v>46205.611620370371</v>
      </c>
      <c r="CF773" s="14">
        <v>46205</v>
      </c>
      <c r="CG773" t="s">
        <v>3010</v>
      </c>
      <c r="CH773" s="31">
        <v>46205.737407407411</v>
      </c>
      <c r="CM773" s="4">
        <f t="shared" si="42"/>
        <v>46205.47792824074</v>
      </c>
      <c r="CN773">
        <f t="shared" si="43"/>
        <v>0</v>
      </c>
      <c r="CO773" t="str">
        <f>VLOOKUP(A773,Sheet1!$A$2:$B$221,2,0)</f>
        <v>East Zone</v>
      </c>
    </row>
    <row r="774" spans="1:93" x14ac:dyDescent="0.35">
      <c r="A774" t="s">
        <v>6171</v>
      </c>
      <c r="B774">
        <v>836</v>
      </c>
      <c r="C774" t="s">
        <v>9332</v>
      </c>
      <c r="D774" t="s">
        <v>678</v>
      </c>
      <c r="E774" t="s">
        <v>604</v>
      </c>
      <c r="F774" t="s">
        <v>605</v>
      </c>
      <c r="G774" t="s">
        <v>295</v>
      </c>
      <c r="H774" t="s">
        <v>6176</v>
      </c>
      <c r="I774">
        <v>487502</v>
      </c>
      <c r="J774" t="s">
        <v>2593</v>
      </c>
      <c r="K774" t="s">
        <v>2594</v>
      </c>
      <c r="L774" t="s">
        <v>4622</v>
      </c>
      <c r="M774" t="s">
        <v>6177</v>
      </c>
      <c r="N774">
        <v>45000</v>
      </c>
      <c r="O774" t="s">
        <v>9889</v>
      </c>
      <c r="P774" t="s">
        <v>9890</v>
      </c>
      <c r="Q774" t="s">
        <v>2989</v>
      </c>
      <c r="R774">
        <v>1191485034</v>
      </c>
      <c r="S774" s="14">
        <v>46203</v>
      </c>
      <c r="T774" t="s">
        <v>6178</v>
      </c>
      <c r="U774" s="31">
        <v>46203.803287037037</v>
      </c>
      <c r="AK774" s="14">
        <v>46205</v>
      </c>
      <c r="AL774" t="s">
        <v>2945</v>
      </c>
      <c r="AM774" s="31">
        <v>46205.393171296295</v>
      </c>
      <c r="AQ774" s="31">
        <v>46205.393171296295</v>
      </c>
      <c r="AR774" s="14">
        <v>46205</v>
      </c>
      <c r="AS774" t="s">
        <v>2945</v>
      </c>
      <c r="AT774" t="s">
        <v>605</v>
      </c>
      <c r="AU774" t="s">
        <v>678</v>
      </c>
      <c r="AV774" s="14">
        <v>46205</v>
      </c>
      <c r="AW774" t="s">
        <v>6175</v>
      </c>
      <c r="AX774" s="31">
        <v>46205.537268518521</v>
      </c>
      <c r="AY774" s="14">
        <v>46205</v>
      </c>
      <c r="AZ774" t="s">
        <v>933</v>
      </c>
      <c r="BA774" s="31">
        <v>46205.543981481482</v>
      </c>
      <c r="BB774" s="14">
        <v>46205</v>
      </c>
      <c r="BC774" t="s">
        <v>4969</v>
      </c>
      <c r="BD774" s="31">
        <v>46205.556261574071</v>
      </c>
      <c r="BE774" s="14">
        <v>46205</v>
      </c>
      <c r="BF774" t="s">
        <v>996</v>
      </c>
      <c r="BG774" s="31">
        <v>46205.59165509259</v>
      </c>
      <c r="BH774" s="14">
        <v>46205</v>
      </c>
      <c r="BI774" t="s">
        <v>996</v>
      </c>
      <c r="BJ774" s="31">
        <v>46205.592210648145</v>
      </c>
      <c r="BW774" s="14">
        <v>46205</v>
      </c>
      <c r="BX774" t="s">
        <v>996</v>
      </c>
      <c r="BY774" s="31">
        <v>46205.599131944444</v>
      </c>
      <c r="BZ774" s="14">
        <v>46209</v>
      </c>
      <c r="CA774" t="s">
        <v>1008</v>
      </c>
      <c r="CB774" s="31">
        <v>46209.629803240743</v>
      </c>
      <c r="CM774" s="4">
        <f t="shared" si="42"/>
        <v>46203.803287037037</v>
      </c>
      <c r="CN774">
        <f t="shared" si="43"/>
        <v>2</v>
      </c>
      <c r="CO774" t="str">
        <f>VLOOKUP(A774,Sheet1!$A$2:$B$221,2,0)</f>
        <v>East Zone</v>
      </c>
    </row>
    <row r="775" spans="1:93" x14ac:dyDescent="0.35">
      <c r="A775" t="s">
        <v>6171</v>
      </c>
      <c r="B775">
        <v>836</v>
      </c>
      <c r="C775" t="s">
        <v>9332</v>
      </c>
      <c r="D775" t="s">
        <v>678</v>
      </c>
      <c r="E775" t="s">
        <v>604</v>
      </c>
      <c r="F775" t="s">
        <v>605</v>
      </c>
      <c r="G775" t="s">
        <v>295</v>
      </c>
      <c r="H775" t="s">
        <v>4229</v>
      </c>
      <c r="I775">
        <v>535797</v>
      </c>
      <c r="J775" t="s">
        <v>4231</v>
      </c>
      <c r="K775" t="s">
        <v>4232</v>
      </c>
      <c r="L775" t="s">
        <v>4622</v>
      </c>
      <c r="M775" t="s">
        <v>6179</v>
      </c>
      <c r="N775">
        <v>40000</v>
      </c>
      <c r="O775" t="s">
        <v>1048</v>
      </c>
      <c r="P775" t="s">
        <v>1049</v>
      </c>
      <c r="Q775" t="s">
        <v>4230</v>
      </c>
      <c r="R775">
        <v>5246299823</v>
      </c>
      <c r="S775" s="14">
        <v>46205</v>
      </c>
      <c r="T775" t="s">
        <v>6180</v>
      </c>
      <c r="U775" s="31">
        <v>46205.410960648151</v>
      </c>
      <c r="AK775" s="14">
        <v>46205</v>
      </c>
      <c r="AL775" t="s">
        <v>2945</v>
      </c>
      <c r="AM775" s="31">
        <v>46205.581122685187</v>
      </c>
      <c r="AQ775" s="31">
        <v>46205.581122685187</v>
      </c>
      <c r="AR775" s="14">
        <v>46205</v>
      </c>
      <c r="AS775" t="s">
        <v>2945</v>
      </c>
      <c r="AT775" t="s">
        <v>605</v>
      </c>
      <c r="AU775" t="s">
        <v>678</v>
      </c>
      <c r="AV775" s="14">
        <v>46205</v>
      </c>
      <c r="AW775" t="s">
        <v>6180</v>
      </c>
      <c r="AX775" s="31">
        <v>46205.615671296298</v>
      </c>
      <c r="AY775" s="14">
        <v>46205</v>
      </c>
      <c r="AZ775" t="s">
        <v>933</v>
      </c>
      <c r="BA775" s="31">
        <v>46205.626261574071</v>
      </c>
      <c r="BB775" s="14">
        <v>46205</v>
      </c>
      <c r="BC775" t="s">
        <v>5233</v>
      </c>
      <c r="BD775" s="31">
        <v>46205.675659722219</v>
      </c>
      <c r="BE775" s="14">
        <v>46205</v>
      </c>
      <c r="BF775" t="s">
        <v>997</v>
      </c>
      <c r="BG775" s="31">
        <v>46205.680844907409</v>
      </c>
      <c r="BH775" s="14">
        <v>46205</v>
      </c>
      <c r="BI775" t="s">
        <v>997</v>
      </c>
      <c r="BJ775" s="31">
        <v>46205.680972222224</v>
      </c>
      <c r="BW775" s="14">
        <v>46205</v>
      </c>
      <c r="BX775" t="s">
        <v>997</v>
      </c>
      <c r="BY775" s="31">
        <v>46205.688807870371</v>
      </c>
      <c r="BZ775" s="14">
        <v>46205</v>
      </c>
      <c r="CA775" t="s">
        <v>995</v>
      </c>
      <c r="CB775" s="31">
        <v>46205.710486111115</v>
      </c>
      <c r="CF775" s="14">
        <v>46206</v>
      </c>
      <c r="CG775" t="s">
        <v>3010</v>
      </c>
      <c r="CH775" s="31">
        <v>46206.62636574074</v>
      </c>
      <c r="CM775" s="4">
        <f t="shared" si="42"/>
        <v>46205.410960648151</v>
      </c>
      <c r="CN775">
        <f t="shared" si="43"/>
        <v>0</v>
      </c>
      <c r="CO775" t="str">
        <f>VLOOKUP(A775,Sheet1!$A$2:$B$221,2,0)</f>
        <v>East Zone</v>
      </c>
    </row>
    <row r="776" spans="1:93" x14ac:dyDescent="0.35">
      <c r="A776" t="s">
        <v>6171</v>
      </c>
      <c r="B776">
        <v>836</v>
      </c>
      <c r="C776" t="s">
        <v>9332</v>
      </c>
      <c r="D776" t="s">
        <v>678</v>
      </c>
      <c r="E776" t="s">
        <v>604</v>
      </c>
      <c r="F776" t="s">
        <v>605</v>
      </c>
      <c r="G776" t="s">
        <v>295</v>
      </c>
      <c r="H776" t="s">
        <v>6181</v>
      </c>
      <c r="I776">
        <v>572666</v>
      </c>
      <c r="J776" t="s">
        <v>6182</v>
      </c>
      <c r="K776" t="s">
        <v>6183</v>
      </c>
      <c r="L776" t="s">
        <v>4622</v>
      </c>
      <c r="M776" t="s">
        <v>6184</v>
      </c>
      <c r="N776">
        <v>40000</v>
      </c>
      <c r="O776" t="s">
        <v>4648</v>
      </c>
      <c r="P776" t="s">
        <v>4649</v>
      </c>
      <c r="Q776" t="s">
        <v>3011</v>
      </c>
      <c r="R776">
        <v>3019801707</v>
      </c>
      <c r="S776" s="14">
        <v>46203</v>
      </c>
      <c r="T776" t="s">
        <v>6185</v>
      </c>
      <c r="U776" s="31">
        <v>46203.694571759261</v>
      </c>
      <c r="AK776" s="14">
        <v>46204</v>
      </c>
      <c r="AL776" t="s">
        <v>3010</v>
      </c>
      <c r="AM776" s="31">
        <v>46204.463750000003</v>
      </c>
      <c r="AQ776" s="31">
        <v>46204.463750000003</v>
      </c>
      <c r="AR776" s="14">
        <v>46204</v>
      </c>
      <c r="AS776" t="s">
        <v>3010</v>
      </c>
      <c r="AT776" t="s">
        <v>6186</v>
      </c>
      <c r="AU776" t="s">
        <v>677</v>
      </c>
      <c r="AV776" s="14">
        <v>46204</v>
      </c>
      <c r="AW776" t="s">
        <v>3010</v>
      </c>
      <c r="AX776" s="31">
        <v>46204.577928240738</v>
      </c>
      <c r="AY776" s="14">
        <v>46204</v>
      </c>
      <c r="AZ776" t="s">
        <v>933</v>
      </c>
      <c r="BA776" s="31">
        <v>46204.587592592594</v>
      </c>
      <c r="BB776" s="14">
        <v>46204</v>
      </c>
      <c r="BC776" t="s">
        <v>4965</v>
      </c>
      <c r="BD776" s="31">
        <v>46204.620127314818</v>
      </c>
      <c r="BE776" s="14">
        <v>46204</v>
      </c>
      <c r="BF776" t="s">
        <v>994</v>
      </c>
      <c r="BG776" s="31">
        <v>46204.643472222226</v>
      </c>
      <c r="BH776" s="14">
        <v>46204</v>
      </c>
      <c r="BI776" t="s">
        <v>994</v>
      </c>
      <c r="BJ776" s="31">
        <v>46204.643564814818</v>
      </c>
      <c r="BW776" s="14">
        <v>46204</v>
      </c>
      <c r="BX776" t="s">
        <v>994</v>
      </c>
      <c r="BY776" s="31">
        <v>46204.651296296295</v>
      </c>
      <c r="BZ776" s="14">
        <v>46204</v>
      </c>
      <c r="CA776" t="s">
        <v>995</v>
      </c>
      <c r="CB776" s="31">
        <v>46204.656608796293</v>
      </c>
      <c r="CF776" s="14">
        <v>46204</v>
      </c>
      <c r="CG776" t="s">
        <v>3010</v>
      </c>
      <c r="CH776" s="31">
        <v>46204.743067129632</v>
      </c>
      <c r="CM776" s="4">
        <f t="shared" si="42"/>
        <v>46203.694571759261</v>
      </c>
      <c r="CN776">
        <f t="shared" si="43"/>
        <v>1</v>
      </c>
      <c r="CO776" t="str">
        <f>VLOOKUP(A776,Sheet1!$A$2:$B$221,2,0)</f>
        <v>East Zone</v>
      </c>
    </row>
    <row r="777" spans="1:93" x14ac:dyDescent="0.35">
      <c r="A777" t="s">
        <v>6171</v>
      </c>
      <c r="B777">
        <v>836</v>
      </c>
      <c r="C777" t="s">
        <v>9332</v>
      </c>
      <c r="D777" t="s">
        <v>678</v>
      </c>
      <c r="E777" t="s">
        <v>604</v>
      </c>
      <c r="F777" t="s">
        <v>605</v>
      </c>
      <c r="G777" t="s">
        <v>295</v>
      </c>
      <c r="H777" t="s">
        <v>10315</v>
      </c>
      <c r="I777">
        <v>699028</v>
      </c>
      <c r="J777" t="s">
        <v>2593</v>
      </c>
      <c r="K777" t="s">
        <v>2594</v>
      </c>
      <c r="L777" t="s">
        <v>4622</v>
      </c>
      <c r="M777" t="s">
        <v>10316</v>
      </c>
      <c r="N777">
        <v>45000</v>
      </c>
      <c r="O777" t="s">
        <v>9889</v>
      </c>
      <c r="P777" t="s">
        <v>9890</v>
      </c>
      <c r="Q777" t="s">
        <v>10317</v>
      </c>
      <c r="R777">
        <v>4439486490</v>
      </c>
      <c r="S777" s="14">
        <v>46206</v>
      </c>
      <c r="T777" t="s">
        <v>6178</v>
      </c>
      <c r="U777" s="31">
        <v>46206.604525462964</v>
      </c>
      <c r="AK777" s="14">
        <v>46209</v>
      </c>
      <c r="AL777" t="s">
        <v>2945</v>
      </c>
      <c r="AM777" s="31">
        <v>46209.542638888888</v>
      </c>
      <c r="AQ777" s="31">
        <v>46209.542638888888</v>
      </c>
      <c r="AR777" s="14">
        <v>46209</v>
      </c>
      <c r="AS777" t="s">
        <v>2945</v>
      </c>
      <c r="AT777" t="s">
        <v>605</v>
      </c>
      <c r="AU777" t="s">
        <v>678</v>
      </c>
      <c r="AV777" s="14">
        <v>46209</v>
      </c>
      <c r="AW777" t="s">
        <v>2945</v>
      </c>
      <c r="AX777" s="31">
        <v>46209.678530092591</v>
      </c>
      <c r="AY777" s="14">
        <v>46209</v>
      </c>
      <c r="AZ777" t="s">
        <v>933</v>
      </c>
      <c r="BA777" s="31">
        <v>46209.681342592594</v>
      </c>
      <c r="BB777" s="14">
        <v>46209</v>
      </c>
      <c r="BC777" t="s">
        <v>4788</v>
      </c>
      <c r="BD777" s="31">
        <v>46209.731631944444</v>
      </c>
      <c r="BE777" s="14">
        <v>46209</v>
      </c>
      <c r="BF777" t="s">
        <v>996</v>
      </c>
      <c r="BG777" s="31">
        <v>46209.78800925926</v>
      </c>
      <c r="BH777" s="14">
        <v>46209</v>
      </c>
      <c r="BI777" t="s">
        <v>996</v>
      </c>
      <c r="BJ777" s="31">
        <v>46209.788368055553</v>
      </c>
      <c r="BW777" s="14">
        <v>46209</v>
      </c>
      <c r="BX777" t="s">
        <v>996</v>
      </c>
      <c r="BY777" s="31">
        <v>46209.794409722221</v>
      </c>
      <c r="BZ777" s="14">
        <v>46209</v>
      </c>
      <c r="CA777" t="s">
        <v>1008</v>
      </c>
      <c r="CB777" s="31">
        <v>46209.803587962961</v>
      </c>
      <c r="CF777" s="14">
        <v>46209</v>
      </c>
      <c r="CG777" t="s">
        <v>3010</v>
      </c>
      <c r="CH777" s="31">
        <v>46209.849537037036</v>
      </c>
      <c r="CM777" s="4">
        <f t="shared" si="42"/>
        <v>46206.604525462964</v>
      </c>
      <c r="CN777">
        <f t="shared" si="43"/>
        <v>3</v>
      </c>
      <c r="CO777" t="str">
        <f>VLOOKUP(A777,Sheet1!$A$2:$B$221,2,0)</f>
        <v>East Zone</v>
      </c>
    </row>
    <row r="778" spans="1:93" x14ac:dyDescent="0.35">
      <c r="A778" t="s">
        <v>6171</v>
      </c>
      <c r="B778">
        <v>836</v>
      </c>
      <c r="C778" t="s">
        <v>9332</v>
      </c>
      <c r="D778" t="s">
        <v>678</v>
      </c>
      <c r="E778" t="s">
        <v>604</v>
      </c>
      <c r="F778" t="s">
        <v>605</v>
      </c>
      <c r="G778" t="s">
        <v>295</v>
      </c>
      <c r="H778" t="s">
        <v>12209</v>
      </c>
      <c r="I778">
        <v>786425</v>
      </c>
      <c r="J778" t="s">
        <v>12210</v>
      </c>
      <c r="K778" t="s">
        <v>12211</v>
      </c>
      <c r="L778" t="s">
        <v>4622</v>
      </c>
      <c r="M778" t="s">
        <v>12212</v>
      </c>
      <c r="N778">
        <v>45000</v>
      </c>
      <c r="O778" t="s">
        <v>4630</v>
      </c>
      <c r="P778" t="s">
        <v>4631</v>
      </c>
      <c r="Q778" t="s">
        <v>5507</v>
      </c>
      <c r="R778">
        <v>4101155147</v>
      </c>
      <c r="S778" s="14">
        <v>46209</v>
      </c>
      <c r="T778" t="s">
        <v>3010</v>
      </c>
      <c r="U778" s="31">
        <v>46209.589375000003</v>
      </c>
      <c r="Y778" s="14">
        <v>46209</v>
      </c>
      <c r="Z778" t="s">
        <v>3010</v>
      </c>
      <c r="AA778" s="31">
        <v>46209.669120370374</v>
      </c>
      <c r="AK778" s="14">
        <v>46210</v>
      </c>
      <c r="AL778" t="s">
        <v>2945</v>
      </c>
      <c r="AM778" s="31">
        <v>46210.371331018519</v>
      </c>
      <c r="AQ778" s="31">
        <v>46210.371331018519</v>
      </c>
      <c r="AR778" s="14">
        <v>46210</v>
      </c>
      <c r="AS778" t="s">
        <v>2945</v>
      </c>
      <c r="AT778" t="s">
        <v>605</v>
      </c>
      <c r="AU778" t="s">
        <v>678</v>
      </c>
      <c r="AV778" s="14">
        <v>46210</v>
      </c>
      <c r="AW778" t="s">
        <v>2945</v>
      </c>
      <c r="AX778" s="31">
        <v>46210.415636574071</v>
      </c>
      <c r="AY778" s="14">
        <v>46210</v>
      </c>
      <c r="AZ778" t="s">
        <v>933</v>
      </c>
      <c r="BA778" s="31">
        <v>46210.434502314813</v>
      </c>
      <c r="BB778" s="14">
        <v>46210</v>
      </c>
      <c r="BC778" t="s">
        <v>5233</v>
      </c>
      <c r="BD778" s="31">
        <v>46210.483078703706</v>
      </c>
      <c r="BE778" s="14">
        <v>46210</v>
      </c>
      <c r="BF778" t="s">
        <v>996</v>
      </c>
      <c r="BG778" s="31">
        <v>46210.510092592594</v>
      </c>
      <c r="BH778" s="14">
        <v>46210</v>
      </c>
      <c r="BI778" t="s">
        <v>996</v>
      </c>
      <c r="BJ778" s="31">
        <v>46210.511423611111</v>
      </c>
      <c r="BW778" s="14">
        <v>46210</v>
      </c>
      <c r="BX778" t="s">
        <v>996</v>
      </c>
      <c r="BY778" s="31">
        <v>46210.522650462961</v>
      </c>
      <c r="BZ778" s="14">
        <v>46210</v>
      </c>
      <c r="CA778" t="s">
        <v>1008</v>
      </c>
      <c r="CB778" s="31">
        <v>46210.529513888891</v>
      </c>
      <c r="CF778" s="14">
        <v>46210</v>
      </c>
      <c r="CG778" t="s">
        <v>3010</v>
      </c>
      <c r="CH778" s="31">
        <v>46210.691921296297</v>
      </c>
      <c r="CM778" s="4">
        <f t="shared" si="42"/>
        <v>46209.669120370374</v>
      </c>
      <c r="CN778">
        <f t="shared" si="43"/>
        <v>1</v>
      </c>
      <c r="CO778" t="str">
        <f>VLOOKUP(A778,Sheet1!$A$2:$B$221,2,0)</f>
        <v>East Zone</v>
      </c>
    </row>
    <row r="779" spans="1:93" x14ac:dyDescent="0.35">
      <c r="A779" t="s">
        <v>6171</v>
      </c>
      <c r="B779">
        <v>836</v>
      </c>
      <c r="C779" t="s">
        <v>9332</v>
      </c>
      <c r="D779" t="s">
        <v>678</v>
      </c>
      <c r="E779" t="s">
        <v>604</v>
      </c>
      <c r="F779" t="s">
        <v>605</v>
      </c>
      <c r="G779" t="s">
        <v>295</v>
      </c>
      <c r="H779" t="s">
        <v>12209</v>
      </c>
      <c r="I779">
        <v>786425</v>
      </c>
      <c r="J779" t="s">
        <v>12210</v>
      </c>
      <c r="K779" t="s">
        <v>12211</v>
      </c>
      <c r="L779" t="s">
        <v>4622</v>
      </c>
      <c r="M779" t="s">
        <v>12212</v>
      </c>
      <c r="N779">
        <v>45000</v>
      </c>
      <c r="O779" t="s">
        <v>4630</v>
      </c>
      <c r="P779" t="s">
        <v>4631</v>
      </c>
      <c r="Q779" t="s">
        <v>3614</v>
      </c>
      <c r="R779">
        <v>8230518185</v>
      </c>
      <c r="S779" s="14">
        <v>46210</v>
      </c>
      <c r="T779" t="s">
        <v>6180</v>
      </c>
      <c r="U779" s="31">
        <v>46210.370972222219</v>
      </c>
      <c r="AK779" s="14">
        <v>46210</v>
      </c>
      <c r="AL779" t="s">
        <v>2945</v>
      </c>
      <c r="AM779" s="31">
        <v>46210.415034722224</v>
      </c>
      <c r="AQ779" s="31">
        <v>46210.415034722224</v>
      </c>
      <c r="AR779" s="14">
        <v>46210</v>
      </c>
      <c r="AS779" t="s">
        <v>2945</v>
      </c>
      <c r="AT779" t="s">
        <v>605</v>
      </c>
      <c r="AU779" t="s">
        <v>678</v>
      </c>
      <c r="AV779" s="14">
        <v>46210</v>
      </c>
      <c r="AW779" t="s">
        <v>2945</v>
      </c>
      <c r="AX779" s="31">
        <v>46210.415613425925</v>
      </c>
      <c r="AY779" s="14">
        <v>46210</v>
      </c>
      <c r="AZ779" t="s">
        <v>933</v>
      </c>
      <c r="BA779" s="31">
        <v>46210.434502314813</v>
      </c>
      <c r="BB779" s="14">
        <v>46210</v>
      </c>
      <c r="BC779" t="s">
        <v>5233</v>
      </c>
      <c r="BD779" s="31">
        <v>46210.483067129629</v>
      </c>
      <c r="BE779" s="14">
        <v>46210</v>
      </c>
      <c r="BF779" t="s">
        <v>996</v>
      </c>
      <c r="BG779" s="31">
        <v>46210.510081018518</v>
      </c>
      <c r="BH779" s="14">
        <v>46210</v>
      </c>
      <c r="BI779" t="s">
        <v>996</v>
      </c>
      <c r="BJ779" s="31">
        <v>46210.511400462965</v>
      </c>
      <c r="BW779" s="14">
        <v>46210</v>
      </c>
      <c r="BX779" t="s">
        <v>996</v>
      </c>
      <c r="BY779" s="31">
        <v>46210.522638888891</v>
      </c>
      <c r="BZ779" s="14">
        <v>46210</v>
      </c>
      <c r="CA779" t="s">
        <v>1008</v>
      </c>
      <c r="CB779" s="31">
        <v>46210.529513888891</v>
      </c>
      <c r="CF779" s="14">
        <v>46210</v>
      </c>
      <c r="CG779" t="s">
        <v>3010</v>
      </c>
      <c r="CH779" s="31">
        <v>46210.691921296297</v>
      </c>
      <c r="CM779" s="4">
        <f t="shared" si="42"/>
        <v>46210.370972222219</v>
      </c>
      <c r="CN779">
        <f t="shared" si="43"/>
        <v>0</v>
      </c>
      <c r="CO779" t="str">
        <f>VLOOKUP(A779,Sheet1!$A$2:$B$221,2,0)</f>
        <v>East Zone</v>
      </c>
    </row>
    <row r="780" spans="1:93" x14ac:dyDescent="0.35">
      <c r="A780" t="s">
        <v>6171</v>
      </c>
      <c r="B780">
        <v>836</v>
      </c>
      <c r="C780" t="s">
        <v>9332</v>
      </c>
      <c r="D780" t="s">
        <v>678</v>
      </c>
      <c r="E780" t="s">
        <v>604</v>
      </c>
      <c r="F780" t="s">
        <v>605</v>
      </c>
      <c r="G780" t="s">
        <v>295</v>
      </c>
      <c r="H780" t="s">
        <v>12209</v>
      </c>
      <c r="I780">
        <v>786425</v>
      </c>
      <c r="J780" t="s">
        <v>12210</v>
      </c>
      <c r="K780" t="s">
        <v>12211</v>
      </c>
      <c r="L780" t="s">
        <v>4622</v>
      </c>
      <c r="M780" t="s">
        <v>12212</v>
      </c>
      <c r="N780">
        <v>45000</v>
      </c>
      <c r="O780" t="s">
        <v>4630</v>
      </c>
      <c r="P780" t="s">
        <v>4631</v>
      </c>
      <c r="Q780" t="s">
        <v>980</v>
      </c>
      <c r="R780">
        <v>9592818954</v>
      </c>
      <c r="S780" s="14">
        <v>46209</v>
      </c>
      <c r="T780" t="s">
        <v>3010</v>
      </c>
      <c r="U780" s="31">
        <v>46209.58935185185</v>
      </c>
      <c r="Y780" s="14">
        <v>46209</v>
      </c>
      <c r="Z780" t="s">
        <v>3010</v>
      </c>
      <c r="AA780" s="31">
        <v>46209.66909722222</v>
      </c>
      <c r="AK780" s="14">
        <v>46210</v>
      </c>
      <c r="AL780" t="s">
        <v>2945</v>
      </c>
      <c r="AM780" s="31">
        <v>46210.371296296296</v>
      </c>
      <c r="AQ780" s="31">
        <v>46210.371296296296</v>
      </c>
      <c r="AR780" s="14">
        <v>46210</v>
      </c>
      <c r="AS780" t="s">
        <v>2945</v>
      </c>
      <c r="AT780" t="s">
        <v>605</v>
      </c>
      <c r="AU780" t="s">
        <v>678</v>
      </c>
      <c r="AV780" s="14">
        <v>46210</v>
      </c>
      <c r="AW780" t="s">
        <v>2945</v>
      </c>
      <c r="AX780" s="31">
        <v>46210.415590277778</v>
      </c>
      <c r="AY780" s="14">
        <v>46210</v>
      </c>
      <c r="AZ780" t="s">
        <v>933</v>
      </c>
      <c r="BA780" s="31">
        <v>46210.434502314813</v>
      </c>
      <c r="BB780" s="14">
        <v>46210</v>
      </c>
      <c r="BC780" t="s">
        <v>5233</v>
      </c>
      <c r="BD780" s="31">
        <v>46210.483043981483</v>
      </c>
      <c r="BE780" s="14">
        <v>46210</v>
      </c>
      <c r="BF780" t="s">
        <v>996</v>
      </c>
      <c r="BG780" s="31">
        <v>46210.510057870371</v>
      </c>
      <c r="BH780" s="14">
        <v>46210</v>
      </c>
      <c r="BI780" t="s">
        <v>996</v>
      </c>
      <c r="BJ780" s="31">
        <v>46210.511388888888</v>
      </c>
      <c r="BW780" s="14">
        <v>46210</v>
      </c>
      <c r="BX780" t="s">
        <v>996</v>
      </c>
      <c r="BY780" s="31">
        <v>46210.522627314815</v>
      </c>
      <c r="BZ780" s="14">
        <v>46210</v>
      </c>
      <c r="CA780" t="s">
        <v>1008</v>
      </c>
      <c r="CB780" s="31">
        <v>46210.529513888891</v>
      </c>
      <c r="CF780" s="14">
        <v>46210</v>
      </c>
      <c r="CG780" t="s">
        <v>3010</v>
      </c>
      <c r="CH780" s="31">
        <v>46210.691921296297</v>
      </c>
      <c r="CM780" s="4">
        <f t="shared" si="42"/>
        <v>46209.66909722222</v>
      </c>
      <c r="CN780">
        <f t="shared" si="43"/>
        <v>1</v>
      </c>
      <c r="CO780" t="str">
        <f>VLOOKUP(A780,Sheet1!$A$2:$B$221,2,0)</f>
        <v>East Zone</v>
      </c>
    </row>
    <row r="781" spans="1:93" x14ac:dyDescent="0.35">
      <c r="A781" t="s">
        <v>6187</v>
      </c>
      <c r="B781">
        <v>834</v>
      </c>
      <c r="C781" t="s">
        <v>9332</v>
      </c>
      <c r="D781" t="s">
        <v>678</v>
      </c>
      <c r="E781" t="s">
        <v>606</v>
      </c>
      <c r="F781" t="s">
        <v>607</v>
      </c>
      <c r="G781" t="s">
        <v>295</v>
      </c>
      <c r="H781" t="s">
        <v>6188</v>
      </c>
      <c r="I781">
        <v>486883</v>
      </c>
      <c r="J781" t="s">
        <v>1151</v>
      </c>
      <c r="K781" t="s">
        <v>1152</v>
      </c>
      <c r="L781" t="s">
        <v>4622</v>
      </c>
      <c r="M781" t="s">
        <v>6189</v>
      </c>
      <c r="N781">
        <v>45000</v>
      </c>
      <c r="O781" t="s">
        <v>4630</v>
      </c>
      <c r="P781" t="s">
        <v>4631</v>
      </c>
      <c r="Q781" t="s">
        <v>4430</v>
      </c>
      <c r="R781">
        <v>2269750991</v>
      </c>
      <c r="S781" s="14">
        <v>46203</v>
      </c>
      <c r="T781" t="s">
        <v>6190</v>
      </c>
      <c r="U781" s="31">
        <v>46203.78465277778</v>
      </c>
      <c r="AK781" s="14">
        <v>46204</v>
      </c>
      <c r="AL781" t="s">
        <v>1153</v>
      </c>
      <c r="AM781" s="31">
        <v>46204.374143518522</v>
      </c>
      <c r="AQ781" s="31">
        <v>46204.374143518522</v>
      </c>
      <c r="AR781" s="14">
        <v>46204</v>
      </c>
      <c r="AS781" t="s">
        <v>1153</v>
      </c>
      <c r="AT781" t="s">
        <v>607</v>
      </c>
      <c r="AU781" t="s">
        <v>678</v>
      </c>
      <c r="AV781" s="14">
        <v>46204</v>
      </c>
      <c r="AW781" t="s">
        <v>6190</v>
      </c>
      <c r="AX781" s="31">
        <v>46204.384421296294</v>
      </c>
      <c r="AY781" s="14">
        <v>46204</v>
      </c>
      <c r="AZ781" t="s">
        <v>933</v>
      </c>
      <c r="BA781" s="31">
        <v>46204.389652777776</v>
      </c>
      <c r="BB781" s="14">
        <v>46204</v>
      </c>
      <c r="BC781" t="s">
        <v>5362</v>
      </c>
      <c r="BD781" s="31">
        <v>46204.404537037037</v>
      </c>
      <c r="BE781" s="14">
        <v>46204</v>
      </c>
      <c r="BF781" t="s">
        <v>996</v>
      </c>
      <c r="BG781" s="31">
        <v>46204.429826388892</v>
      </c>
      <c r="BH781" s="14">
        <v>46204</v>
      </c>
      <c r="BI781" t="s">
        <v>996</v>
      </c>
      <c r="BJ781" s="31">
        <v>46204.44458333333</v>
      </c>
      <c r="BW781" s="14">
        <v>46204</v>
      </c>
      <c r="BX781" t="s">
        <v>996</v>
      </c>
      <c r="BY781" s="31">
        <v>46204.450949074075</v>
      </c>
      <c r="BZ781" s="14">
        <v>46204</v>
      </c>
      <c r="CA781" t="s">
        <v>1008</v>
      </c>
      <c r="CB781" s="31">
        <v>46204.453657407408</v>
      </c>
      <c r="CF781" s="14">
        <v>46204</v>
      </c>
      <c r="CG781" t="s">
        <v>1154</v>
      </c>
      <c r="CH781" s="31">
        <v>46204.543090277781</v>
      </c>
      <c r="CM781" s="4">
        <f t="shared" si="42"/>
        <v>46203.78465277778</v>
      </c>
      <c r="CN781">
        <f t="shared" si="43"/>
        <v>1</v>
      </c>
      <c r="CO781" t="str">
        <f>VLOOKUP(A781,Sheet1!$A$2:$B$221,2,0)</f>
        <v>East Zone</v>
      </c>
    </row>
    <row r="782" spans="1:93" x14ac:dyDescent="0.35">
      <c r="A782" t="s">
        <v>6187</v>
      </c>
      <c r="B782">
        <v>834</v>
      </c>
      <c r="C782" t="s">
        <v>9332</v>
      </c>
      <c r="D782" t="s">
        <v>678</v>
      </c>
      <c r="E782" t="s">
        <v>606</v>
      </c>
      <c r="F782" t="s">
        <v>607</v>
      </c>
      <c r="G782" t="s">
        <v>295</v>
      </c>
      <c r="H782" t="s">
        <v>6191</v>
      </c>
      <c r="I782">
        <v>498376</v>
      </c>
      <c r="J782" t="s">
        <v>1151</v>
      </c>
      <c r="K782" t="s">
        <v>1152</v>
      </c>
      <c r="L782" t="s">
        <v>4622</v>
      </c>
      <c r="M782" t="s">
        <v>6192</v>
      </c>
      <c r="N782">
        <v>60000</v>
      </c>
      <c r="O782" t="s">
        <v>1118</v>
      </c>
      <c r="P782" t="s">
        <v>1119</v>
      </c>
      <c r="Q782" t="s">
        <v>6193</v>
      </c>
      <c r="R782">
        <v>2719460360</v>
      </c>
      <c r="S782" s="14">
        <v>46203</v>
      </c>
      <c r="T782" t="s">
        <v>6194</v>
      </c>
      <c r="U782" s="31">
        <v>46203.649375000001</v>
      </c>
      <c r="AK782" s="14">
        <v>46204</v>
      </c>
      <c r="AL782" t="s">
        <v>1153</v>
      </c>
      <c r="AM782" s="31">
        <v>46204.645231481481</v>
      </c>
      <c r="AQ782" s="31">
        <v>46204.645231481481</v>
      </c>
      <c r="AR782" s="14">
        <v>46204</v>
      </c>
      <c r="AS782" t="s">
        <v>1153</v>
      </c>
      <c r="AT782" t="s">
        <v>607</v>
      </c>
      <c r="AU782" t="s">
        <v>678</v>
      </c>
      <c r="AV782" s="14">
        <v>46205</v>
      </c>
      <c r="AW782" t="s">
        <v>1153</v>
      </c>
      <c r="AX782" s="31">
        <v>46205.448888888888</v>
      </c>
      <c r="AY782" s="14">
        <v>46205</v>
      </c>
      <c r="AZ782" t="s">
        <v>933</v>
      </c>
      <c r="BA782" s="31">
        <v>46205.462025462963</v>
      </c>
      <c r="BB782" s="14">
        <v>46205</v>
      </c>
      <c r="BC782" t="s">
        <v>4808</v>
      </c>
      <c r="BD782" s="31">
        <v>46205.469305555554</v>
      </c>
      <c r="BE782" s="14">
        <v>46205</v>
      </c>
      <c r="BF782" t="s">
        <v>997</v>
      </c>
      <c r="BG782" s="31">
        <v>46205.497523148151</v>
      </c>
      <c r="BH782" s="14">
        <v>46205</v>
      </c>
      <c r="BI782" t="s">
        <v>997</v>
      </c>
      <c r="BJ782" s="31">
        <v>46205.497650462959</v>
      </c>
      <c r="BW782" s="14">
        <v>46205</v>
      </c>
      <c r="BX782" t="s">
        <v>997</v>
      </c>
      <c r="BY782" s="31">
        <v>46205.501898148148</v>
      </c>
      <c r="BZ782" s="14">
        <v>46205</v>
      </c>
      <c r="CA782" t="s">
        <v>995</v>
      </c>
      <c r="CB782" s="31">
        <v>46205.517280092594</v>
      </c>
      <c r="CF782" s="14">
        <v>46205</v>
      </c>
      <c r="CG782" t="s">
        <v>1154</v>
      </c>
      <c r="CH782" s="31">
        <v>46205.711782407408</v>
      </c>
      <c r="CM782" s="4">
        <f t="shared" si="42"/>
        <v>46203.649375000001</v>
      </c>
      <c r="CN782">
        <f t="shared" si="43"/>
        <v>1</v>
      </c>
      <c r="CO782" t="str">
        <f>VLOOKUP(A782,Sheet1!$A$2:$B$221,2,0)</f>
        <v>East Zone</v>
      </c>
    </row>
    <row r="783" spans="1:93" x14ac:dyDescent="0.35">
      <c r="A783" t="s">
        <v>6187</v>
      </c>
      <c r="B783">
        <v>834</v>
      </c>
      <c r="C783" t="s">
        <v>9332</v>
      </c>
      <c r="D783" t="s">
        <v>678</v>
      </c>
      <c r="E783" t="s">
        <v>606</v>
      </c>
      <c r="F783" t="s">
        <v>607</v>
      </c>
      <c r="G783" t="s">
        <v>295</v>
      </c>
      <c r="H783" t="s">
        <v>10318</v>
      </c>
      <c r="I783">
        <v>501110</v>
      </c>
      <c r="J783" t="s">
        <v>10319</v>
      </c>
      <c r="K783" t="s">
        <v>10320</v>
      </c>
      <c r="L783" t="s">
        <v>4622</v>
      </c>
      <c r="M783" t="s">
        <v>10321</v>
      </c>
      <c r="N783">
        <v>40000</v>
      </c>
      <c r="O783" t="s">
        <v>3083</v>
      </c>
      <c r="P783" t="s">
        <v>3084</v>
      </c>
      <c r="Q783" t="s">
        <v>10322</v>
      </c>
      <c r="R783">
        <v>5629889454</v>
      </c>
      <c r="S783" s="14">
        <v>46209</v>
      </c>
      <c r="T783" t="s">
        <v>10323</v>
      </c>
      <c r="U783" s="31">
        <v>46209.463692129626</v>
      </c>
      <c r="AK783" s="14">
        <v>46209</v>
      </c>
      <c r="AL783" t="s">
        <v>1153</v>
      </c>
      <c r="AM783" s="31">
        <v>46209.633784722224</v>
      </c>
      <c r="AQ783" s="31">
        <v>46209.633784722224</v>
      </c>
      <c r="AR783" s="14">
        <v>46209</v>
      </c>
      <c r="AS783" t="s">
        <v>1153</v>
      </c>
      <c r="AT783" t="s">
        <v>607</v>
      </c>
      <c r="AU783" t="s">
        <v>678</v>
      </c>
      <c r="AV783" s="14">
        <v>46209</v>
      </c>
      <c r="AW783" t="s">
        <v>6190</v>
      </c>
      <c r="AX783" s="31">
        <v>46209.677129629628</v>
      </c>
      <c r="AY783" s="14">
        <v>46209</v>
      </c>
      <c r="AZ783" t="s">
        <v>933</v>
      </c>
      <c r="BA783" s="31">
        <v>46209.681354166663</v>
      </c>
      <c r="BB783" s="14">
        <v>46209</v>
      </c>
      <c r="BC783" t="s">
        <v>4788</v>
      </c>
      <c r="BD783" s="31">
        <v>46209.734444444446</v>
      </c>
      <c r="BE783" s="14">
        <v>46209</v>
      </c>
      <c r="BF783" t="s">
        <v>996</v>
      </c>
      <c r="BG783" s="31">
        <v>46209.789212962962</v>
      </c>
      <c r="BH783" s="14">
        <v>46209</v>
      </c>
      <c r="BI783" t="s">
        <v>996</v>
      </c>
      <c r="BJ783" s="31">
        <v>46209.789826388886</v>
      </c>
      <c r="BW783" s="14">
        <v>46209</v>
      </c>
      <c r="BX783" t="s">
        <v>996</v>
      </c>
      <c r="BY783" s="31">
        <v>46209.79483796296</v>
      </c>
      <c r="BZ783" s="14">
        <v>46210</v>
      </c>
      <c r="CA783" t="s">
        <v>1008</v>
      </c>
      <c r="CB783" s="31">
        <v>46210.542511574073</v>
      </c>
      <c r="CF783" s="14">
        <v>46210</v>
      </c>
      <c r="CG783" t="s">
        <v>1154</v>
      </c>
      <c r="CH783" s="31">
        <v>46210.564155092594</v>
      </c>
      <c r="CM783" s="4">
        <f t="shared" ref="CM783:CM846" si="44">IF(AJ783&lt;&gt;"",AJ783,IF(AG783&lt;&gt;"",AG783,IF(AD783&lt;&gt;"",AD783,IF(AA783&lt;&gt;"",AA783,U783))))</f>
        <v>46209.463692129626</v>
      </c>
      <c r="CN783">
        <f t="shared" ref="CN783:CN846" si="45">AK783-INT(CM783)</f>
        <v>0</v>
      </c>
      <c r="CO783" t="str">
        <f>VLOOKUP(A783,Sheet1!$A$2:$B$221,2,0)</f>
        <v>East Zone</v>
      </c>
    </row>
    <row r="784" spans="1:93" x14ac:dyDescent="0.35">
      <c r="A784" t="s">
        <v>6187</v>
      </c>
      <c r="B784">
        <v>834</v>
      </c>
      <c r="C784" t="s">
        <v>9332</v>
      </c>
      <c r="D784" t="s">
        <v>678</v>
      </c>
      <c r="E784" t="s">
        <v>606</v>
      </c>
      <c r="F784" t="s">
        <v>607</v>
      </c>
      <c r="G784" t="s">
        <v>295</v>
      </c>
      <c r="H784" t="s">
        <v>12213</v>
      </c>
      <c r="I784">
        <v>517709</v>
      </c>
      <c r="J784" t="s">
        <v>10319</v>
      </c>
      <c r="K784" t="s">
        <v>10320</v>
      </c>
      <c r="L784" t="s">
        <v>4622</v>
      </c>
      <c r="M784" t="s">
        <v>12214</v>
      </c>
      <c r="N784">
        <v>40000</v>
      </c>
      <c r="O784" t="s">
        <v>3083</v>
      </c>
      <c r="P784" t="s">
        <v>3084</v>
      </c>
      <c r="Q784" t="s">
        <v>12215</v>
      </c>
      <c r="R784">
        <v>9091344770</v>
      </c>
      <c r="S784" s="14">
        <v>46210</v>
      </c>
      <c r="T784" t="s">
        <v>6190</v>
      </c>
      <c r="U784" s="31">
        <v>46210.581944444442</v>
      </c>
      <c r="AK784" s="14">
        <v>46210</v>
      </c>
      <c r="AL784" t="s">
        <v>1153</v>
      </c>
      <c r="AM784" s="31">
        <v>46210.698125000003</v>
      </c>
      <c r="AQ784" s="31">
        <v>46210.698125000003</v>
      </c>
      <c r="AR784" s="14">
        <v>46210</v>
      </c>
      <c r="AS784" t="s">
        <v>1153</v>
      </c>
      <c r="AT784" t="s">
        <v>607</v>
      </c>
      <c r="AU784" t="s">
        <v>678</v>
      </c>
      <c r="AV784" s="14">
        <v>46210</v>
      </c>
      <c r="AW784" t="s">
        <v>1154</v>
      </c>
      <c r="AX784" s="31">
        <v>46210.704456018517</v>
      </c>
      <c r="AY784" s="14">
        <v>46210</v>
      </c>
      <c r="AZ784" t="s">
        <v>933</v>
      </c>
      <c r="BA784" s="31">
        <v>46210.710902777777</v>
      </c>
      <c r="BB784" s="14">
        <v>46210</v>
      </c>
      <c r="BC784" t="s">
        <v>4684</v>
      </c>
      <c r="BD784" s="31">
        <v>46210.773206018515</v>
      </c>
      <c r="BE784" s="14">
        <v>46210</v>
      </c>
      <c r="BF784" t="s">
        <v>996</v>
      </c>
      <c r="BG784" s="31">
        <v>46210.787569444445</v>
      </c>
      <c r="BH784" s="14">
        <v>46210</v>
      </c>
      <c r="BI784" t="s">
        <v>996</v>
      </c>
      <c r="BJ784" s="31">
        <v>46210.78806712963</v>
      </c>
      <c r="BW784" s="14">
        <v>46210</v>
      </c>
      <c r="BX784" t="s">
        <v>996</v>
      </c>
      <c r="BY784" s="31">
        <v>46210.794490740744</v>
      </c>
      <c r="BZ784" s="14">
        <v>46210</v>
      </c>
      <c r="CA784" t="s">
        <v>995</v>
      </c>
      <c r="CB784" s="31">
        <v>46210.803206018521</v>
      </c>
      <c r="CM784" s="4">
        <f t="shared" si="44"/>
        <v>46210.581944444442</v>
      </c>
      <c r="CN784">
        <f t="shared" si="45"/>
        <v>0</v>
      </c>
      <c r="CO784" t="str">
        <f>VLOOKUP(A784,Sheet1!$A$2:$B$221,2,0)</f>
        <v>East Zone</v>
      </c>
    </row>
    <row r="785" spans="1:93" x14ac:dyDescent="0.35">
      <c r="A785" t="s">
        <v>6187</v>
      </c>
      <c r="B785">
        <v>834</v>
      </c>
      <c r="C785" t="s">
        <v>9332</v>
      </c>
      <c r="D785" t="s">
        <v>678</v>
      </c>
      <c r="E785" t="s">
        <v>606</v>
      </c>
      <c r="F785" t="s">
        <v>607</v>
      </c>
      <c r="G785" t="s">
        <v>295</v>
      </c>
      <c r="H785" t="s">
        <v>12216</v>
      </c>
      <c r="I785">
        <v>653497</v>
      </c>
      <c r="J785" t="s">
        <v>10319</v>
      </c>
      <c r="K785" t="s">
        <v>10320</v>
      </c>
      <c r="L785" t="s">
        <v>4622</v>
      </c>
      <c r="M785" t="s">
        <v>12217</v>
      </c>
      <c r="N785">
        <v>40000</v>
      </c>
      <c r="O785" t="s">
        <v>3083</v>
      </c>
      <c r="P785" t="s">
        <v>3084</v>
      </c>
      <c r="Q785" t="s">
        <v>12218</v>
      </c>
      <c r="R785">
        <v>7147562444</v>
      </c>
      <c r="S785" s="14">
        <v>46210</v>
      </c>
      <c r="T785" t="s">
        <v>10323</v>
      </c>
      <c r="U785" s="31">
        <v>46210.498993055553</v>
      </c>
      <c r="AK785" s="14">
        <v>46210</v>
      </c>
      <c r="AL785" t="s">
        <v>1153</v>
      </c>
      <c r="AM785" s="31">
        <v>46210.642708333333</v>
      </c>
      <c r="AQ785" s="31">
        <v>46210.642708333333</v>
      </c>
      <c r="AR785" s="14">
        <v>46210</v>
      </c>
      <c r="AS785" t="s">
        <v>1153</v>
      </c>
      <c r="AT785" t="s">
        <v>607</v>
      </c>
      <c r="AU785" t="s">
        <v>678</v>
      </c>
      <c r="AV785" s="14">
        <v>46210</v>
      </c>
      <c r="AW785" t="s">
        <v>1154</v>
      </c>
      <c r="AX785" s="31">
        <v>46210.657731481479</v>
      </c>
      <c r="AY785" s="14">
        <v>46210</v>
      </c>
      <c r="AZ785" t="s">
        <v>933</v>
      </c>
      <c r="BA785" s="31">
        <v>46210.66233796296</v>
      </c>
      <c r="BB785" s="14">
        <v>46210</v>
      </c>
      <c r="BC785" t="s">
        <v>4965</v>
      </c>
      <c r="BD785" s="31">
        <v>46210.701736111114</v>
      </c>
      <c r="BE785" s="14">
        <v>46210</v>
      </c>
      <c r="BF785" t="s">
        <v>996</v>
      </c>
      <c r="BG785" s="31">
        <v>46210.729872685188</v>
      </c>
      <c r="BH785" s="14">
        <v>46210</v>
      </c>
      <c r="BI785" t="s">
        <v>996</v>
      </c>
      <c r="BJ785" s="31">
        <v>46210.730312500003</v>
      </c>
      <c r="BW785" s="14">
        <v>46210</v>
      </c>
      <c r="BX785" t="s">
        <v>996</v>
      </c>
      <c r="BY785" s="31">
        <v>46210.735555555555</v>
      </c>
      <c r="BZ785" s="14">
        <v>46210</v>
      </c>
      <c r="CA785" t="s">
        <v>1008</v>
      </c>
      <c r="CB785" s="31">
        <v>46210.744421296295</v>
      </c>
      <c r="CM785" s="4">
        <f t="shared" si="44"/>
        <v>46210.498993055553</v>
      </c>
      <c r="CN785">
        <f t="shared" si="45"/>
        <v>0</v>
      </c>
      <c r="CO785" t="str">
        <f>VLOOKUP(A785,Sheet1!$A$2:$B$221,2,0)</f>
        <v>East Zone</v>
      </c>
    </row>
    <row r="786" spans="1:93" x14ac:dyDescent="0.35">
      <c r="A786" t="s">
        <v>6187</v>
      </c>
      <c r="B786">
        <v>834</v>
      </c>
      <c r="C786" t="s">
        <v>9332</v>
      </c>
      <c r="D786" t="s">
        <v>678</v>
      </c>
      <c r="E786" t="s">
        <v>606</v>
      </c>
      <c r="F786" t="s">
        <v>607</v>
      </c>
      <c r="G786" t="s">
        <v>295</v>
      </c>
      <c r="H786" t="s">
        <v>10324</v>
      </c>
      <c r="I786">
        <v>692347</v>
      </c>
      <c r="J786" t="s">
        <v>1155</v>
      </c>
      <c r="K786" t="s">
        <v>1156</v>
      </c>
      <c r="L786" t="s">
        <v>4622</v>
      </c>
      <c r="M786" t="s">
        <v>10325</v>
      </c>
      <c r="N786">
        <v>45000</v>
      </c>
      <c r="O786" t="s">
        <v>10053</v>
      </c>
      <c r="P786" t="s">
        <v>10054</v>
      </c>
      <c r="Q786" t="s">
        <v>10326</v>
      </c>
      <c r="R786">
        <v>1751018079</v>
      </c>
      <c r="S786" s="14">
        <v>46209</v>
      </c>
      <c r="T786" t="s">
        <v>10327</v>
      </c>
      <c r="U786" s="31">
        <v>46209.526180555556</v>
      </c>
      <c r="AK786" s="14">
        <v>46209</v>
      </c>
      <c r="AL786" t="s">
        <v>1153</v>
      </c>
      <c r="AM786" s="31">
        <v>46209.580138888887</v>
      </c>
      <c r="AQ786" s="31">
        <v>46209.580138888887</v>
      </c>
      <c r="AR786" s="14">
        <v>46209</v>
      </c>
      <c r="AS786" t="s">
        <v>1153</v>
      </c>
      <c r="AT786" t="s">
        <v>607</v>
      </c>
      <c r="AU786" t="s">
        <v>678</v>
      </c>
      <c r="AV786" s="14">
        <v>46209</v>
      </c>
      <c r="AW786" t="s">
        <v>6190</v>
      </c>
      <c r="AX786" s="31">
        <v>46209.630115740743</v>
      </c>
      <c r="AY786" s="14">
        <v>46209</v>
      </c>
      <c r="AZ786" t="s">
        <v>933</v>
      </c>
      <c r="BA786" s="31">
        <v>46209.635000000002</v>
      </c>
      <c r="BB786" s="14">
        <v>46209</v>
      </c>
      <c r="BC786" t="s">
        <v>4706</v>
      </c>
      <c r="BD786" s="31">
        <v>46209.64634259259</v>
      </c>
      <c r="BE786" s="14">
        <v>46209</v>
      </c>
      <c r="BF786" t="s">
        <v>996</v>
      </c>
      <c r="BG786" s="31">
        <v>46209.701423611114</v>
      </c>
      <c r="BH786" s="14">
        <v>46209</v>
      </c>
      <c r="BI786" t="s">
        <v>996</v>
      </c>
      <c r="BJ786" s="31">
        <v>46209.702546296299</v>
      </c>
      <c r="BW786" s="14">
        <v>46209</v>
      </c>
      <c r="BX786" t="s">
        <v>996</v>
      </c>
      <c r="BY786" s="31">
        <v>46209.719629629632</v>
      </c>
      <c r="BZ786" s="14">
        <v>46209</v>
      </c>
      <c r="CA786" t="s">
        <v>995</v>
      </c>
      <c r="CB786" s="31">
        <v>46209.727013888885</v>
      </c>
      <c r="CF786" s="14">
        <v>46209</v>
      </c>
      <c r="CG786" t="s">
        <v>6190</v>
      </c>
      <c r="CH786" s="31">
        <v>46209.80159722222</v>
      </c>
      <c r="CM786" s="4">
        <f t="shared" si="44"/>
        <v>46209.526180555556</v>
      </c>
      <c r="CN786">
        <f t="shared" si="45"/>
        <v>0</v>
      </c>
      <c r="CO786" t="str">
        <f>VLOOKUP(A786,Sheet1!$A$2:$B$221,2,0)</f>
        <v>East Zone</v>
      </c>
    </row>
    <row r="787" spans="1:93" x14ac:dyDescent="0.35">
      <c r="A787" t="s">
        <v>6187</v>
      </c>
      <c r="B787">
        <v>834</v>
      </c>
      <c r="C787" t="s">
        <v>9332</v>
      </c>
      <c r="D787" t="s">
        <v>678</v>
      </c>
      <c r="E787" t="s">
        <v>606</v>
      </c>
      <c r="F787" t="s">
        <v>607</v>
      </c>
      <c r="G787" t="s">
        <v>295</v>
      </c>
      <c r="H787" t="s">
        <v>6195</v>
      </c>
      <c r="I787">
        <v>758149</v>
      </c>
      <c r="J787" t="s">
        <v>1155</v>
      </c>
      <c r="K787" t="s">
        <v>1156</v>
      </c>
      <c r="L787" t="s">
        <v>4622</v>
      </c>
      <c r="M787" t="s">
        <v>6196</v>
      </c>
      <c r="N787">
        <v>50000</v>
      </c>
      <c r="O787" t="s">
        <v>5142</v>
      </c>
      <c r="P787" t="s">
        <v>5143</v>
      </c>
      <c r="Q787" t="s">
        <v>5602</v>
      </c>
      <c r="R787">
        <v>1255175164</v>
      </c>
      <c r="S787" s="14">
        <v>46203</v>
      </c>
      <c r="T787" t="s">
        <v>6197</v>
      </c>
      <c r="U787" s="31">
        <v>46203.427372685182</v>
      </c>
      <c r="AK787" s="14">
        <v>46204</v>
      </c>
      <c r="AL787" t="s">
        <v>1153</v>
      </c>
      <c r="AM787" s="31">
        <v>46204.420810185184</v>
      </c>
      <c r="AQ787" s="31">
        <v>46204.420810185184</v>
      </c>
      <c r="AR787" s="14">
        <v>46204</v>
      </c>
      <c r="AS787" t="s">
        <v>1153</v>
      </c>
      <c r="AT787" t="s">
        <v>607</v>
      </c>
      <c r="AU787" t="s">
        <v>678</v>
      </c>
      <c r="AV787" s="14">
        <v>46204</v>
      </c>
      <c r="AW787" t="s">
        <v>1153</v>
      </c>
      <c r="AX787" s="31">
        <v>46204.498136574075</v>
      </c>
      <c r="AY787" s="14">
        <v>46204</v>
      </c>
      <c r="AZ787" t="s">
        <v>933</v>
      </c>
      <c r="BA787" s="31">
        <v>46204.504837962966</v>
      </c>
      <c r="BB787" s="14">
        <v>46204</v>
      </c>
      <c r="BC787" t="s">
        <v>4684</v>
      </c>
      <c r="BD787" s="31">
        <v>46204.545057870368</v>
      </c>
      <c r="BE787" s="14">
        <v>46204</v>
      </c>
      <c r="BF787" t="s">
        <v>996</v>
      </c>
      <c r="BG787" s="31">
        <v>46204.569965277777</v>
      </c>
      <c r="BH787" s="14">
        <v>46204</v>
      </c>
      <c r="BI787" t="s">
        <v>996</v>
      </c>
      <c r="BJ787" s="31">
        <v>46204.570636574077</v>
      </c>
      <c r="BW787" s="14">
        <v>46204</v>
      </c>
      <c r="BX787" t="s">
        <v>996</v>
      </c>
      <c r="BY787" s="31">
        <v>46204.576874999999</v>
      </c>
      <c r="BZ787" s="14">
        <v>46204</v>
      </c>
      <c r="CA787" t="s">
        <v>944</v>
      </c>
      <c r="CB787" s="31">
        <v>46204.583703703705</v>
      </c>
      <c r="CF787" s="14">
        <v>46204</v>
      </c>
      <c r="CG787" t="s">
        <v>1154</v>
      </c>
      <c r="CH787" s="31">
        <v>46204.659131944441</v>
      </c>
      <c r="CM787" s="4">
        <f t="shared" si="44"/>
        <v>46203.427372685182</v>
      </c>
      <c r="CN787">
        <f t="shared" si="45"/>
        <v>1</v>
      </c>
      <c r="CO787" t="str">
        <f>VLOOKUP(A787,Sheet1!$A$2:$B$221,2,0)</f>
        <v>East Zone</v>
      </c>
    </row>
    <row r="788" spans="1:93" x14ac:dyDescent="0.35">
      <c r="A788" t="s">
        <v>6198</v>
      </c>
      <c r="B788">
        <v>914</v>
      </c>
      <c r="C788" t="s">
        <v>9332</v>
      </c>
      <c r="D788" t="s">
        <v>678</v>
      </c>
      <c r="E788" t="s">
        <v>608</v>
      </c>
      <c r="F788" t="s">
        <v>609</v>
      </c>
      <c r="G788" t="s">
        <v>295</v>
      </c>
      <c r="H788" t="s">
        <v>6199</v>
      </c>
      <c r="I788">
        <v>465962</v>
      </c>
      <c r="J788" t="s">
        <v>6200</v>
      </c>
      <c r="K788" t="s">
        <v>6201</v>
      </c>
      <c r="L788" t="s">
        <v>4622</v>
      </c>
      <c r="M788" t="s">
        <v>6202</v>
      </c>
      <c r="N788">
        <v>45000</v>
      </c>
      <c r="O788" t="s">
        <v>3012</v>
      </c>
      <c r="P788" t="s">
        <v>3013</v>
      </c>
      <c r="Q788" t="s">
        <v>6203</v>
      </c>
      <c r="R788">
        <v>5289042106</v>
      </c>
      <c r="S788" s="14">
        <v>46204</v>
      </c>
      <c r="T788" t="s">
        <v>6204</v>
      </c>
      <c r="U788" s="31">
        <v>46204.643599537034</v>
      </c>
      <c r="AK788" s="14">
        <v>46205</v>
      </c>
      <c r="AL788" t="s">
        <v>1157</v>
      </c>
      <c r="AM788" s="31">
        <v>46205.431770833333</v>
      </c>
      <c r="AQ788" s="31">
        <v>46205.431770833333</v>
      </c>
      <c r="AR788" s="14">
        <v>46205</v>
      </c>
      <c r="AS788" t="s">
        <v>1157</v>
      </c>
      <c r="AT788" t="s">
        <v>609</v>
      </c>
      <c r="AU788" t="s">
        <v>678</v>
      </c>
      <c r="AV788" s="14">
        <v>46205</v>
      </c>
      <c r="AW788" t="s">
        <v>1158</v>
      </c>
      <c r="AX788" s="31">
        <v>46205.461712962962</v>
      </c>
      <c r="AY788" s="14">
        <v>46205</v>
      </c>
      <c r="AZ788" t="s">
        <v>933</v>
      </c>
      <c r="BA788" s="31">
        <v>46205.474050925928</v>
      </c>
      <c r="BB788" s="14">
        <v>46205</v>
      </c>
      <c r="BC788" t="s">
        <v>4965</v>
      </c>
      <c r="BD788" s="31">
        <v>46205.47960648148</v>
      </c>
      <c r="BE788" s="14">
        <v>46205</v>
      </c>
      <c r="BF788" t="s">
        <v>997</v>
      </c>
      <c r="BG788" s="31">
        <v>46205.504745370374</v>
      </c>
      <c r="BH788" s="14">
        <v>46205</v>
      </c>
      <c r="BI788" t="s">
        <v>997</v>
      </c>
      <c r="BJ788" s="31">
        <v>46205.504872685182</v>
      </c>
      <c r="BW788" s="14">
        <v>46205</v>
      </c>
      <c r="BX788" t="s">
        <v>997</v>
      </c>
      <c r="BY788" s="31">
        <v>46205.511157407411</v>
      </c>
      <c r="BZ788" s="14">
        <v>46205</v>
      </c>
      <c r="CA788" t="s">
        <v>995</v>
      </c>
      <c r="CB788" s="31">
        <v>46205.523506944446</v>
      </c>
      <c r="CF788" s="14">
        <v>46205</v>
      </c>
      <c r="CG788" t="s">
        <v>1158</v>
      </c>
      <c r="CH788" s="31">
        <v>46205.874374999999</v>
      </c>
      <c r="CM788" s="4">
        <f t="shared" si="44"/>
        <v>46204.643599537034</v>
      </c>
      <c r="CN788">
        <f t="shared" si="45"/>
        <v>1</v>
      </c>
      <c r="CO788" t="str">
        <f>VLOOKUP(A788,Sheet1!$A$2:$B$221,2,0)</f>
        <v>East Zone</v>
      </c>
    </row>
    <row r="789" spans="1:93" x14ac:dyDescent="0.35">
      <c r="A789" t="s">
        <v>6198</v>
      </c>
      <c r="B789">
        <v>914</v>
      </c>
      <c r="C789" t="s">
        <v>9332</v>
      </c>
      <c r="D789" t="s">
        <v>678</v>
      </c>
      <c r="E789" t="s">
        <v>608</v>
      </c>
      <c r="F789" t="s">
        <v>609</v>
      </c>
      <c r="G789" t="s">
        <v>295</v>
      </c>
      <c r="H789" t="s">
        <v>6205</v>
      </c>
      <c r="I789">
        <v>468479</v>
      </c>
      <c r="J789" t="s">
        <v>6206</v>
      </c>
      <c r="K789" t="s">
        <v>6207</v>
      </c>
      <c r="L789" t="s">
        <v>4622</v>
      </c>
      <c r="M789" t="s">
        <v>6208</v>
      </c>
      <c r="N789">
        <v>45000</v>
      </c>
      <c r="O789" t="s">
        <v>3012</v>
      </c>
      <c r="P789" t="s">
        <v>3013</v>
      </c>
      <c r="Q789" t="s">
        <v>6209</v>
      </c>
      <c r="R789">
        <v>4311307057</v>
      </c>
      <c r="S789" s="14">
        <v>46205</v>
      </c>
      <c r="T789" t="s">
        <v>1158</v>
      </c>
      <c r="U789" s="31">
        <v>46205.531076388892</v>
      </c>
      <c r="AK789" s="14">
        <v>46205</v>
      </c>
      <c r="AL789" t="s">
        <v>1157</v>
      </c>
      <c r="AM789" s="31">
        <v>46205.554363425923</v>
      </c>
      <c r="AQ789" s="31">
        <v>46205.554363425923</v>
      </c>
      <c r="AR789" s="14">
        <v>46205</v>
      </c>
      <c r="AS789" t="s">
        <v>1157</v>
      </c>
      <c r="AT789" t="s">
        <v>609</v>
      </c>
      <c r="AU789" t="s">
        <v>678</v>
      </c>
      <c r="AV789" s="14">
        <v>46205</v>
      </c>
      <c r="AW789" t="s">
        <v>1158</v>
      </c>
      <c r="AX789" s="31">
        <v>46205.569606481484</v>
      </c>
      <c r="AY789" s="14">
        <v>46205</v>
      </c>
      <c r="AZ789" t="s">
        <v>933</v>
      </c>
      <c r="BA789" s="31">
        <v>46205.581793981481</v>
      </c>
      <c r="BB789" s="14">
        <v>46205</v>
      </c>
      <c r="BC789" t="s">
        <v>4808</v>
      </c>
      <c r="BD789" s="31">
        <v>46205.605833333335</v>
      </c>
      <c r="BE789" s="14">
        <v>46205</v>
      </c>
      <c r="BF789" t="s">
        <v>996</v>
      </c>
      <c r="BG789" s="31">
        <v>46205.627303240741</v>
      </c>
      <c r="BH789" s="14">
        <v>46205</v>
      </c>
      <c r="BI789" t="s">
        <v>996</v>
      </c>
      <c r="BJ789" s="31">
        <v>46205.627627314818</v>
      </c>
      <c r="BW789" s="14">
        <v>46205</v>
      </c>
      <c r="BX789" t="s">
        <v>996</v>
      </c>
      <c r="BY789" s="31">
        <v>46205.632581018515</v>
      </c>
      <c r="BZ789" s="14">
        <v>46205</v>
      </c>
      <c r="CA789" t="s">
        <v>995</v>
      </c>
      <c r="CB789" s="31">
        <v>46205.6484375</v>
      </c>
      <c r="CF789" s="14">
        <v>46205</v>
      </c>
      <c r="CG789" t="s">
        <v>1158</v>
      </c>
      <c r="CH789" s="31">
        <v>46205.730150462965</v>
      </c>
      <c r="CM789" s="4">
        <f t="shared" si="44"/>
        <v>46205.531076388892</v>
      </c>
      <c r="CN789">
        <f t="shared" si="45"/>
        <v>0</v>
      </c>
      <c r="CO789" t="str">
        <f>VLOOKUP(A789,Sheet1!$A$2:$B$221,2,0)</f>
        <v>East Zone</v>
      </c>
    </row>
    <row r="790" spans="1:93" x14ac:dyDescent="0.35">
      <c r="A790" t="s">
        <v>6198</v>
      </c>
      <c r="B790">
        <v>914</v>
      </c>
      <c r="C790" t="s">
        <v>9332</v>
      </c>
      <c r="D790" t="s">
        <v>678</v>
      </c>
      <c r="E790" t="s">
        <v>608</v>
      </c>
      <c r="F790" t="s">
        <v>609</v>
      </c>
      <c r="G790" t="s">
        <v>295</v>
      </c>
      <c r="H790" t="s">
        <v>6210</v>
      </c>
      <c r="I790">
        <v>477539</v>
      </c>
      <c r="J790" t="s">
        <v>1159</v>
      </c>
      <c r="K790" t="s">
        <v>1160</v>
      </c>
      <c r="L790" t="s">
        <v>4622</v>
      </c>
      <c r="M790" t="s">
        <v>6211</v>
      </c>
      <c r="N790">
        <v>45000</v>
      </c>
      <c r="O790" t="s">
        <v>3012</v>
      </c>
      <c r="P790" t="s">
        <v>3013</v>
      </c>
      <c r="Q790" t="s">
        <v>984</v>
      </c>
      <c r="R790">
        <v>8750934937</v>
      </c>
      <c r="S790" s="14">
        <v>46204</v>
      </c>
      <c r="T790" t="s">
        <v>6212</v>
      </c>
      <c r="U790" s="31">
        <v>46204.720509259256</v>
      </c>
      <c r="AK790" s="14">
        <v>46204</v>
      </c>
      <c r="AL790" t="s">
        <v>1157</v>
      </c>
      <c r="AM790" s="31">
        <v>46204.749618055554</v>
      </c>
      <c r="AQ790" s="31">
        <v>46204.749618055554</v>
      </c>
      <c r="AR790" s="14">
        <v>46204</v>
      </c>
      <c r="AS790" t="s">
        <v>1157</v>
      </c>
      <c r="AT790" t="s">
        <v>609</v>
      </c>
      <c r="AU790" t="s">
        <v>678</v>
      </c>
      <c r="AV790" s="14">
        <v>46205</v>
      </c>
      <c r="AW790" t="s">
        <v>1158</v>
      </c>
      <c r="AX790" s="31">
        <v>46205.299247685187</v>
      </c>
      <c r="AY790" s="14">
        <v>46205</v>
      </c>
      <c r="AZ790" t="s">
        <v>933</v>
      </c>
      <c r="BA790" s="31">
        <v>46205.39576388889</v>
      </c>
      <c r="BB790" s="14">
        <v>46205</v>
      </c>
      <c r="BC790" t="s">
        <v>4965</v>
      </c>
      <c r="BD790" s="31">
        <v>46205.405995370369</v>
      </c>
      <c r="BE790" s="14">
        <v>46205</v>
      </c>
      <c r="BF790" t="s">
        <v>996</v>
      </c>
      <c r="BG790" s="31">
        <v>46205.425717592596</v>
      </c>
      <c r="BH790" s="14">
        <v>46205</v>
      </c>
      <c r="BI790" t="s">
        <v>996</v>
      </c>
      <c r="BJ790" s="31">
        <v>46205.426747685182</v>
      </c>
      <c r="BW790" s="14">
        <v>46205</v>
      </c>
      <c r="BX790" t="s">
        <v>996</v>
      </c>
      <c r="BY790" s="31">
        <v>46205.440868055557</v>
      </c>
      <c r="BZ790" s="14">
        <v>46205</v>
      </c>
      <c r="CA790" t="s">
        <v>1008</v>
      </c>
      <c r="CB790" s="31">
        <v>46205.455312500002</v>
      </c>
      <c r="CF790" s="14">
        <v>46205</v>
      </c>
      <c r="CG790" t="s">
        <v>1158</v>
      </c>
      <c r="CH790" s="31">
        <v>46205.721944444442</v>
      </c>
      <c r="CM790" s="4">
        <f t="shared" si="44"/>
        <v>46204.720509259256</v>
      </c>
      <c r="CN790">
        <f t="shared" si="45"/>
        <v>0</v>
      </c>
      <c r="CO790" t="str">
        <f>VLOOKUP(A790,Sheet1!$A$2:$B$221,2,0)</f>
        <v>East Zone</v>
      </c>
    </row>
    <row r="791" spans="1:93" x14ac:dyDescent="0.35">
      <c r="A791" t="s">
        <v>6198</v>
      </c>
      <c r="B791">
        <v>914</v>
      </c>
      <c r="C791" t="s">
        <v>9332</v>
      </c>
      <c r="D791" t="s">
        <v>678</v>
      </c>
      <c r="E791" t="s">
        <v>608</v>
      </c>
      <c r="F791" t="s">
        <v>609</v>
      </c>
      <c r="G791" t="s">
        <v>295</v>
      </c>
      <c r="H791" t="s">
        <v>6213</v>
      </c>
      <c r="I791">
        <v>478058</v>
      </c>
      <c r="J791" t="s">
        <v>6206</v>
      </c>
      <c r="K791" t="s">
        <v>6207</v>
      </c>
      <c r="L791" t="s">
        <v>4622</v>
      </c>
      <c r="M791" t="s">
        <v>6214</v>
      </c>
      <c r="N791">
        <v>50000</v>
      </c>
      <c r="O791" t="s">
        <v>1171</v>
      </c>
      <c r="P791" t="s">
        <v>1172</v>
      </c>
      <c r="Q791" t="s">
        <v>6215</v>
      </c>
      <c r="R791">
        <v>7111110347</v>
      </c>
      <c r="S791" s="14">
        <v>46205</v>
      </c>
      <c r="T791" t="s">
        <v>6216</v>
      </c>
      <c r="U791" s="31">
        <v>46205.448831018519</v>
      </c>
      <c r="AK791" s="14">
        <v>46206</v>
      </c>
      <c r="AL791" t="s">
        <v>1157</v>
      </c>
      <c r="AM791" s="31">
        <v>46206.330497685187</v>
      </c>
      <c r="AQ791" s="31">
        <v>46206.330497685187</v>
      </c>
      <c r="AR791" s="14">
        <v>46206</v>
      </c>
      <c r="AS791" t="s">
        <v>1157</v>
      </c>
      <c r="AT791" t="s">
        <v>609</v>
      </c>
      <c r="AU791" t="s">
        <v>678</v>
      </c>
      <c r="AV791" s="14">
        <v>46206</v>
      </c>
      <c r="AW791" t="s">
        <v>1158</v>
      </c>
      <c r="AX791" s="31">
        <v>46206.36613425926</v>
      </c>
      <c r="AY791" s="14">
        <v>46206</v>
      </c>
      <c r="AZ791" t="s">
        <v>933</v>
      </c>
      <c r="BA791" s="31">
        <v>46206.389166666668</v>
      </c>
      <c r="BB791" s="14">
        <v>46206</v>
      </c>
      <c r="BC791" t="s">
        <v>4684</v>
      </c>
      <c r="BD791" s="31">
        <v>46206.41609953704</v>
      </c>
      <c r="BE791" s="14">
        <v>46206</v>
      </c>
      <c r="BF791" t="s">
        <v>996</v>
      </c>
      <c r="BG791" s="31">
        <v>46206.437337962961</v>
      </c>
      <c r="BH791" s="14">
        <v>46206</v>
      </c>
      <c r="BI791" t="s">
        <v>996</v>
      </c>
      <c r="BJ791" s="31">
        <v>46206.438449074078</v>
      </c>
      <c r="BW791" s="14">
        <v>46206</v>
      </c>
      <c r="BX791" t="s">
        <v>996</v>
      </c>
      <c r="BY791" s="31">
        <v>46206.456516203703</v>
      </c>
      <c r="BZ791" s="14">
        <v>46206</v>
      </c>
      <c r="CA791" t="s">
        <v>995</v>
      </c>
      <c r="CB791" s="31">
        <v>46206.489733796298</v>
      </c>
      <c r="CF791" s="14">
        <v>46206</v>
      </c>
      <c r="CG791" t="s">
        <v>1158</v>
      </c>
      <c r="CH791" s="31">
        <v>46206.759629629632</v>
      </c>
      <c r="CM791" s="4">
        <f t="shared" si="44"/>
        <v>46205.448831018519</v>
      </c>
      <c r="CN791">
        <f t="shared" si="45"/>
        <v>1</v>
      </c>
      <c r="CO791" t="str">
        <f>VLOOKUP(A791,Sheet1!$A$2:$B$221,2,0)</f>
        <v>East Zone</v>
      </c>
    </row>
    <row r="792" spans="1:93" x14ac:dyDescent="0.35">
      <c r="A792" t="s">
        <v>6198</v>
      </c>
      <c r="B792">
        <v>914</v>
      </c>
      <c r="C792" t="s">
        <v>9332</v>
      </c>
      <c r="D792" t="s">
        <v>678</v>
      </c>
      <c r="E792" t="s">
        <v>608</v>
      </c>
      <c r="F792" t="s">
        <v>609</v>
      </c>
      <c r="G792" t="s">
        <v>295</v>
      </c>
      <c r="H792" t="s">
        <v>12219</v>
      </c>
      <c r="I792">
        <v>491843</v>
      </c>
      <c r="J792" t="s">
        <v>6200</v>
      </c>
      <c r="K792" t="s">
        <v>6201</v>
      </c>
      <c r="L792" t="s">
        <v>4622</v>
      </c>
      <c r="M792" t="s">
        <v>12220</v>
      </c>
      <c r="N792">
        <v>50000</v>
      </c>
      <c r="O792" t="s">
        <v>1171</v>
      </c>
      <c r="P792" t="s">
        <v>1172</v>
      </c>
      <c r="Q792" t="s">
        <v>12221</v>
      </c>
      <c r="R792">
        <v>5019985097</v>
      </c>
      <c r="S792" s="14">
        <v>46210</v>
      </c>
      <c r="T792" t="s">
        <v>6204</v>
      </c>
      <c r="U792" s="31">
        <v>46210.440335648149</v>
      </c>
      <c r="AK792" s="14">
        <v>46210</v>
      </c>
      <c r="AL792" t="s">
        <v>1158</v>
      </c>
      <c r="AM792" s="31">
        <v>46210.484699074077</v>
      </c>
      <c r="AQ792" s="31">
        <v>46210.484699074077</v>
      </c>
      <c r="AR792" s="14">
        <v>46210</v>
      </c>
      <c r="AS792" t="s">
        <v>1158</v>
      </c>
      <c r="AT792" t="s">
        <v>12222</v>
      </c>
      <c r="AU792" t="s">
        <v>677</v>
      </c>
      <c r="AV792" s="14">
        <v>46210</v>
      </c>
      <c r="AW792" t="s">
        <v>1158</v>
      </c>
      <c r="AX792" s="31">
        <v>46210.48505787037</v>
      </c>
      <c r="AY792" s="14">
        <v>46210</v>
      </c>
      <c r="AZ792" t="s">
        <v>933</v>
      </c>
      <c r="BA792" s="31">
        <v>46210.502800925926</v>
      </c>
      <c r="BB792" s="14">
        <v>46210</v>
      </c>
      <c r="BC792" t="s">
        <v>4788</v>
      </c>
      <c r="BD792" s="31">
        <v>46210.516643518517</v>
      </c>
      <c r="BE792" s="14">
        <v>46210</v>
      </c>
      <c r="BF792" t="s">
        <v>994</v>
      </c>
      <c r="BG792" s="31">
        <v>46210.536770833336</v>
      </c>
      <c r="BH792" s="14">
        <v>46210</v>
      </c>
      <c r="BI792" t="s">
        <v>994</v>
      </c>
      <c r="BJ792" s="31">
        <v>46210.536932870367</v>
      </c>
      <c r="BW792" s="14">
        <v>46210</v>
      </c>
      <c r="BX792" t="s">
        <v>994</v>
      </c>
      <c r="BY792" s="31">
        <v>46210.547523148147</v>
      </c>
      <c r="BZ792" s="14">
        <v>46210</v>
      </c>
      <c r="CA792" t="s">
        <v>1008</v>
      </c>
      <c r="CB792" s="31">
        <v>46210.584745370368</v>
      </c>
      <c r="CF792" s="14">
        <v>46210</v>
      </c>
      <c r="CG792" t="s">
        <v>1158</v>
      </c>
      <c r="CH792" s="31">
        <v>46210.687337962961</v>
      </c>
      <c r="CM792" s="4">
        <f t="shared" si="44"/>
        <v>46210.440335648149</v>
      </c>
      <c r="CN792">
        <f t="shared" si="45"/>
        <v>0</v>
      </c>
      <c r="CO792" t="str">
        <f>VLOOKUP(A792,Sheet1!$A$2:$B$221,2,0)</f>
        <v>East Zone</v>
      </c>
    </row>
    <row r="793" spans="1:93" x14ac:dyDescent="0.35">
      <c r="A793" t="s">
        <v>6198</v>
      </c>
      <c r="B793">
        <v>914</v>
      </c>
      <c r="C793" t="s">
        <v>9332</v>
      </c>
      <c r="D793" t="s">
        <v>678</v>
      </c>
      <c r="E793" t="s">
        <v>608</v>
      </c>
      <c r="F793" t="s">
        <v>609</v>
      </c>
      <c r="G793" t="s">
        <v>295</v>
      </c>
      <c r="H793" t="s">
        <v>12223</v>
      </c>
      <c r="I793">
        <v>492800</v>
      </c>
      <c r="J793" t="s">
        <v>6200</v>
      </c>
      <c r="K793" t="s">
        <v>6201</v>
      </c>
      <c r="L793" t="s">
        <v>4622</v>
      </c>
      <c r="M793" t="s">
        <v>12224</v>
      </c>
      <c r="N793">
        <v>60000</v>
      </c>
      <c r="O793" t="s">
        <v>1328</v>
      </c>
      <c r="P793" t="s">
        <v>1329</v>
      </c>
      <c r="Q793" t="s">
        <v>12225</v>
      </c>
      <c r="R793">
        <v>3728447976</v>
      </c>
      <c r="S793" s="14">
        <v>46209</v>
      </c>
      <c r="T793" t="s">
        <v>6204</v>
      </c>
      <c r="U793" s="31">
        <v>46209.634618055556</v>
      </c>
      <c r="AK793" s="14">
        <v>46210</v>
      </c>
      <c r="AL793" t="s">
        <v>1157</v>
      </c>
      <c r="AM793" s="31">
        <v>46210.729814814818</v>
      </c>
      <c r="AQ793" s="31">
        <v>46210.729814814818</v>
      </c>
      <c r="AR793" s="14">
        <v>46210</v>
      </c>
      <c r="AS793" t="s">
        <v>1157</v>
      </c>
      <c r="AT793" t="s">
        <v>609</v>
      </c>
      <c r="AU793" t="s">
        <v>678</v>
      </c>
      <c r="AV793" s="14">
        <v>46210</v>
      </c>
      <c r="AW793" t="s">
        <v>1158</v>
      </c>
      <c r="AX793" s="31">
        <v>46210.738715277781</v>
      </c>
      <c r="AY793" s="14">
        <v>46210</v>
      </c>
      <c r="AZ793" t="s">
        <v>933</v>
      </c>
      <c r="BA793" s="31">
        <v>46210.743703703702</v>
      </c>
      <c r="BB793" s="14">
        <v>46210</v>
      </c>
      <c r="BC793" t="s">
        <v>5233</v>
      </c>
      <c r="BD793" s="31">
        <v>46210.753391203703</v>
      </c>
      <c r="BE793" s="14">
        <v>46210</v>
      </c>
      <c r="BF793" t="s">
        <v>996</v>
      </c>
      <c r="BG793" s="31">
        <v>46210.777372685188</v>
      </c>
      <c r="BH793" s="14">
        <v>46210</v>
      </c>
      <c r="BI793" t="s">
        <v>996</v>
      </c>
      <c r="BJ793" s="31">
        <v>46210.777638888889</v>
      </c>
      <c r="BW793" s="14">
        <v>46210</v>
      </c>
      <c r="BX793" t="s">
        <v>996</v>
      </c>
      <c r="BY793" s="31">
        <v>46210.785601851851</v>
      </c>
      <c r="BZ793" s="14">
        <v>46210</v>
      </c>
      <c r="CA793" t="s">
        <v>995</v>
      </c>
      <c r="CB793" s="31">
        <v>46210.790706018517</v>
      </c>
      <c r="CM793" s="4">
        <f t="shared" si="44"/>
        <v>46209.634618055556</v>
      </c>
      <c r="CN793">
        <f t="shared" si="45"/>
        <v>1</v>
      </c>
      <c r="CO793" t="str">
        <f>VLOOKUP(A793,Sheet1!$A$2:$B$221,2,0)</f>
        <v>East Zone</v>
      </c>
    </row>
    <row r="794" spans="1:93" x14ac:dyDescent="0.35">
      <c r="A794" t="s">
        <v>6198</v>
      </c>
      <c r="B794">
        <v>914</v>
      </c>
      <c r="C794" t="s">
        <v>9332</v>
      </c>
      <c r="D794" t="s">
        <v>678</v>
      </c>
      <c r="E794" t="s">
        <v>608</v>
      </c>
      <c r="F794" t="s">
        <v>609</v>
      </c>
      <c r="G794" t="s">
        <v>295</v>
      </c>
      <c r="H794" t="s">
        <v>6218</v>
      </c>
      <c r="I794">
        <v>551076</v>
      </c>
      <c r="J794" t="s">
        <v>6219</v>
      </c>
      <c r="K794" t="s">
        <v>6220</v>
      </c>
      <c r="L794" t="s">
        <v>4622</v>
      </c>
      <c r="M794" t="s">
        <v>6221</v>
      </c>
      <c r="N794">
        <v>55000</v>
      </c>
      <c r="O794" t="s">
        <v>3014</v>
      </c>
      <c r="P794" t="s">
        <v>3015</v>
      </c>
      <c r="Q794" t="s">
        <v>1161</v>
      </c>
      <c r="R794">
        <v>8661282210</v>
      </c>
      <c r="S794" s="14">
        <v>46204</v>
      </c>
      <c r="T794" t="s">
        <v>6222</v>
      </c>
      <c r="U794" s="31">
        <v>46204.488622685189</v>
      </c>
      <c r="AK794" s="14">
        <v>46205</v>
      </c>
      <c r="AL794" t="s">
        <v>1157</v>
      </c>
      <c r="AM794" s="31">
        <v>46205.310868055552</v>
      </c>
      <c r="AQ794" s="31">
        <v>46205.310868055552</v>
      </c>
      <c r="AR794" s="14">
        <v>46205</v>
      </c>
      <c r="AS794" t="s">
        <v>1157</v>
      </c>
      <c r="AT794" t="s">
        <v>609</v>
      </c>
      <c r="AU794" t="s">
        <v>678</v>
      </c>
      <c r="AV794" s="14">
        <v>46205</v>
      </c>
      <c r="AW794" t="s">
        <v>1157</v>
      </c>
      <c r="AX794" s="31">
        <v>46205.312962962962</v>
      </c>
      <c r="AY794" s="14">
        <v>46205</v>
      </c>
      <c r="AZ794" t="s">
        <v>933</v>
      </c>
      <c r="BA794" s="31">
        <v>46205.395682870374</v>
      </c>
      <c r="BB794" s="14">
        <v>46205</v>
      </c>
      <c r="BC794" t="s">
        <v>4965</v>
      </c>
      <c r="BD794" s="31">
        <v>46205.402581018519</v>
      </c>
      <c r="BE794" s="14">
        <v>46205</v>
      </c>
      <c r="BF794" t="s">
        <v>996</v>
      </c>
      <c r="BG794" s="31">
        <v>46205.424513888887</v>
      </c>
      <c r="BH794" s="14">
        <v>46205</v>
      </c>
      <c r="BI794" t="s">
        <v>996</v>
      </c>
      <c r="BJ794" s="31">
        <v>46205.425358796296</v>
      </c>
      <c r="BW794" s="14">
        <v>46205</v>
      </c>
      <c r="BX794" t="s">
        <v>996</v>
      </c>
      <c r="BY794" s="31">
        <v>46205.440694444442</v>
      </c>
      <c r="BZ794" s="14">
        <v>46205</v>
      </c>
      <c r="CA794" t="s">
        <v>1008</v>
      </c>
      <c r="CB794" s="31">
        <v>46205.442442129628</v>
      </c>
      <c r="CF794" s="14">
        <v>46209</v>
      </c>
      <c r="CG794" t="s">
        <v>1158</v>
      </c>
      <c r="CH794" s="31">
        <v>46209.48641203704</v>
      </c>
      <c r="CM794" s="4">
        <f t="shared" si="44"/>
        <v>46204.488622685189</v>
      </c>
      <c r="CN794">
        <f t="shared" si="45"/>
        <v>1</v>
      </c>
      <c r="CO794" t="str">
        <f>VLOOKUP(A794,Sheet1!$A$2:$B$221,2,0)</f>
        <v>East Zone</v>
      </c>
    </row>
    <row r="795" spans="1:93" x14ac:dyDescent="0.35">
      <c r="A795" t="s">
        <v>6198</v>
      </c>
      <c r="B795">
        <v>914</v>
      </c>
      <c r="C795" t="s">
        <v>9332</v>
      </c>
      <c r="D795" t="s">
        <v>678</v>
      </c>
      <c r="E795" t="s">
        <v>608</v>
      </c>
      <c r="F795" t="s">
        <v>609</v>
      </c>
      <c r="G795" t="s">
        <v>295</v>
      </c>
      <c r="H795" t="s">
        <v>10328</v>
      </c>
      <c r="I795">
        <v>579980</v>
      </c>
      <c r="J795" t="s">
        <v>6200</v>
      </c>
      <c r="K795" t="s">
        <v>6201</v>
      </c>
      <c r="L795" t="s">
        <v>4622</v>
      </c>
      <c r="M795" t="s">
        <v>10329</v>
      </c>
      <c r="N795">
        <v>45000</v>
      </c>
      <c r="O795" t="s">
        <v>10330</v>
      </c>
      <c r="P795" t="s">
        <v>10331</v>
      </c>
      <c r="Q795" t="s">
        <v>7369</v>
      </c>
      <c r="R795">
        <v>4910416805</v>
      </c>
      <c r="S795" s="14">
        <v>46209</v>
      </c>
      <c r="T795" t="s">
        <v>6204</v>
      </c>
      <c r="U795" s="31">
        <v>46209.409004629626</v>
      </c>
      <c r="AK795" s="14">
        <v>46209</v>
      </c>
      <c r="AL795" t="s">
        <v>1157</v>
      </c>
      <c r="AM795" s="31">
        <v>46209.458090277774</v>
      </c>
      <c r="AQ795" s="31">
        <v>46209.458090277774</v>
      </c>
      <c r="AR795" s="14">
        <v>46209</v>
      </c>
      <c r="AS795" t="s">
        <v>1157</v>
      </c>
      <c r="AT795" t="s">
        <v>609</v>
      </c>
      <c r="AU795" t="s">
        <v>678</v>
      </c>
      <c r="AV795" s="14">
        <v>46209</v>
      </c>
      <c r="AW795" t="s">
        <v>1158</v>
      </c>
      <c r="AX795" s="31">
        <v>46209.480057870373</v>
      </c>
      <c r="AY795" s="14">
        <v>46209</v>
      </c>
      <c r="AZ795" t="s">
        <v>933</v>
      </c>
      <c r="BA795" s="31">
        <v>46209.491944444446</v>
      </c>
      <c r="BB795" s="14">
        <v>46209</v>
      </c>
      <c r="BC795" t="s">
        <v>4706</v>
      </c>
      <c r="BD795" s="31">
        <v>46209.590995370374</v>
      </c>
      <c r="BE795" s="14">
        <v>46209</v>
      </c>
      <c r="BF795" t="s">
        <v>996</v>
      </c>
      <c r="BG795" s="31">
        <v>46209.603310185186</v>
      </c>
      <c r="BH795" s="14">
        <v>46209</v>
      </c>
      <c r="BI795" t="s">
        <v>996</v>
      </c>
      <c r="BJ795" s="31">
        <v>46209.603842592594</v>
      </c>
      <c r="BW795" s="14">
        <v>46209</v>
      </c>
      <c r="BX795" t="s">
        <v>996</v>
      </c>
      <c r="BY795" s="31">
        <v>46209.612025462964</v>
      </c>
      <c r="BZ795" s="14">
        <v>46209</v>
      </c>
      <c r="CA795" t="s">
        <v>995</v>
      </c>
      <c r="CB795" s="31">
        <v>46209.62358796296</v>
      </c>
      <c r="CF795" s="14">
        <v>46209</v>
      </c>
      <c r="CG795" t="s">
        <v>1158</v>
      </c>
      <c r="CH795" s="31">
        <v>46209.684872685182</v>
      </c>
      <c r="CM795" s="4">
        <f t="shared" si="44"/>
        <v>46209.409004629626</v>
      </c>
      <c r="CN795">
        <f t="shared" si="45"/>
        <v>0</v>
      </c>
      <c r="CO795" t="str">
        <f>VLOOKUP(A795,Sheet1!$A$2:$B$221,2,0)</f>
        <v>East Zone</v>
      </c>
    </row>
    <row r="796" spans="1:93" x14ac:dyDescent="0.35">
      <c r="A796" t="s">
        <v>6198</v>
      </c>
      <c r="B796">
        <v>914</v>
      </c>
      <c r="C796" t="s">
        <v>9332</v>
      </c>
      <c r="D796" t="s">
        <v>678</v>
      </c>
      <c r="E796" t="s">
        <v>608</v>
      </c>
      <c r="F796" t="s">
        <v>609</v>
      </c>
      <c r="G796" t="s">
        <v>295</v>
      </c>
      <c r="H796" t="s">
        <v>6223</v>
      </c>
      <c r="I796">
        <v>581534</v>
      </c>
      <c r="J796" t="s">
        <v>6224</v>
      </c>
      <c r="K796" t="s">
        <v>6225</v>
      </c>
      <c r="L796" t="s">
        <v>4622</v>
      </c>
      <c r="M796" t="s">
        <v>6226</v>
      </c>
      <c r="N796">
        <v>35000</v>
      </c>
      <c r="O796" t="s">
        <v>6227</v>
      </c>
      <c r="P796" t="s">
        <v>6228</v>
      </c>
      <c r="Q796" t="s">
        <v>6229</v>
      </c>
      <c r="R796">
        <v>4377594458</v>
      </c>
      <c r="S796" s="14">
        <v>46204</v>
      </c>
      <c r="T796" t="s">
        <v>1158</v>
      </c>
      <c r="U796" s="31">
        <v>46204.519814814812</v>
      </c>
      <c r="AK796" s="14">
        <v>46204</v>
      </c>
      <c r="AL796" t="s">
        <v>1157</v>
      </c>
      <c r="AM796" s="31">
        <v>46204.552800925929</v>
      </c>
      <c r="AQ796" s="31">
        <v>46204.552800925929</v>
      </c>
      <c r="AR796" s="14">
        <v>46204</v>
      </c>
      <c r="AS796" t="s">
        <v>1157</v>
      </c>
      <c r="AT796" t="s">
        <v>609</v>
      </c>
      <c r="AU796" t="s">
        <v>678</v>
      </c>
      <c r="AV796" s="14">
        <v>46204</v>
      </c>
      <c r="AW796" t="s">
        <v>1157</v>
      </c>
      <c r="AX796" s="31">
        <v>46204.55327546296</v>
      </c>
      <c r="AY796" s="14">
        <v>46204</v>
      </c>
      <c r="AZ796" t="s">
        <v>933</v>
      </c>
      <c r="BA796" s="31">
        <v>46204.564525462964</v>
      </c>
      <c r="BB796" s="14">
        <v>46204</v>
      </c>
      <c r="BC796" t="s">
        <v>4657</v>
      </c>
      <c r="BD796" s="31">
        <v>46204.607245370367</v>
      </c>
      <c r="BE796" s="14">
        <v>46204</v>
      </c>
      <c r="BF796" t="s">
        <v>997</v>
      </c>
      <c r="BG796" s="31">
        <v>46204.622731481482</v>
      </c>
      <c r="BH796" s="14">
        <v>46204</v>
      </c>
      <c r="BI796" t="s">
        <v>997</v>
      </c>
      <c r="BJ796" s="31">
        <v>46204.622847222221</v>
      </c>
      <c r="BW796" s="14">
        <v>46204</v>
      </c>
      <c r="BX796" t="s">
        <v>997</v>
      </c>
      <c r="BY796" s="31">
        <v>46204.624398148146</v>
      </c>
      <c r="BZ796" s="14">
        <v>46204</v>
      </c>
      <c r="CA796" t="s">
        <v>995</v>
      </c>
      <c r="CB796" s="31">
        <v>46204.636666666665</v>
      </c>
      <c r="CF796" s="14">
        <v>46205</v>
      </c>
      <c r="CG796" t="s">
        <v>1158</v>
      </c>
      <c r="CH796" s="31">
        <v>46205.684942129628</v>
      </c>
      <c r="CM796" s="4">
        <f t="shared" si="44"/>
        <v>46204.519814814812</v>
      </c>
      <c r="CN796">
        <f t="shared" si="45"/>
        <v>0</v>
      </c>
      <c r="CO796" t="str">
        <f>VLOOKUP(A796,Sheet1!$A$2:$B$221,2,0)</f>
        <v>East Zone</v>
      </c>
    </row>
    <row r="797" spans="1:93" x14ac:dyDescent="0.35">
      <c r="A797" t="s">
        <v>6198</v>
      </c>
      <c r="B797">
        <v>914</v>
      </c>
      <c r="C797" t="s">
        <v>9332</v>
      </c>
      <c r="D797" t="s">
        <v>678</v>
      </c>
      <c r="E797" t="s">
        <v>608</v>
      </c>
      <c r="F797" t="s">
        <v>609</v>
      </c>
      <c r="G797" t="s">
        <v>295</v>
      </c>
      <c r="H797" t="s">
        <v>10332</v>
      </c>
      <c r="I797">
        <v>606366</v>
      </c>
      <c r="J797" t="s">
        <v>1159</v>
      </c>
      <c r="K797" t="s">
        <v>1160</v>
      </c>
      <c r="L797" t="s">
        <v>4622</v>
      </c>
      <c r="M797" t="s">
        <v>10333</v>
      </c>
      <c r="N797">
        <v>77000</v>
      </c>
      <c r="O797" t="s">
        <v>9550</v>
      </c>
      <c r="P797" t="s">
        <v>9551</v>
      </c>
      <c r="Q797" t="s">
        <v>10334</v>
      </c>
      <c r="R797">
        <v>8167155623</v>
      </c>
      <c r="S797" s="14">
        <v>46209</v>
      </c>
      <c r="T797" t="s">
        <v>6212</v>
      </c>
      <c r="U797" s="31">
        <v>46209.614583333336</v>
      </c>
      <c r="AK797" s="14">
        <v>46209</v>
      </c>
      <c r="AL797" t="s">
        <v>1157</v>
      </c>
      <c r="AM797" s="31">
        <v>46209.645613425928</v>
      </c>
      <c r="AQ797" s="31">
        <v>46209.645613425928</v>
      </c>
      <c r="AR797" s="14">
        <v>46209</v>
      </c>
      <c r="AS797" t="s">
        <v>1157</v>
      </c>
      <c r="AT797" t="s">
        <v>609</v>
      </c>
      <c r="AU797" t="s">
        <v>678</v>
      </c>
      <c r="AV797" s="14">
        <v>46209</v>
      </c>
      <c r="AW797" t="s">
        <v>1158</v>
      </c>
      <c r="AX797" s="31">
        <v>46209.699236111112</v>
      </c>
      <c r="AY797" s="14">
        <v>46209</v>
      </c>
      <c r="AZ797" t="s">
        <v>933</v>
      </c>
      <c r="BA797" s="31">
        <v>46209.71402777778</v>
      </c>
      <c r="BB797" s="14">
        <v>46209</v>
      </c>
      <c r="BC797" t="s">
        <v>4643</v>
      </c>
      <c r="BD797" s="31">
        <v>46209.743796296294</v>
      </c>
      <c r="BE797" s="14">
        <v>46209</v>
      </c>
      <c r="BF797" t="s">
        <v>994</v>
      </c>
      <c r="BG797" s="31">
        <v>46209.773159722223</v>
      </c>
      <c r="BH797" s="14">
        <v>46209</v>
      </c>
      <c r="BI797" t="s">
        <v>994</v>
      </c>
      <c r="BJ797" s="31">
        <v>46209.773252314815</v>
      </c>
      <c r="BW797" s="14">
        <v>46209</v>
      </c>
      <c r="BX797" t="s">
        <v>994</v>
      </c>
      <c r="BY797" s="31">
        <v>46209.789618055554</v>
      </c>
      <c r="BZ797" s="14">
        <v>46209</v>
      </c>
      <c r="CA797" t="s">
        <v>995</v>
      </c>
      <c r="CB797" s="31">
        <v>46209.795011574075</v>
      </c>
      <c r="CM797" s="4">
        <f t="shared" si="44"/>
        <v>46209.614583333336</v>
      </c>
      <c r="CN797">
        <f t="shared" si="45"/>
        <v>0</v>
      </c>
      <c r="CO797" t="str">
        <f>VLOOKUP(A797,Sheet1!$A$2:$B$221,2,0)</f>
        <v>East Zone</v>
      </c>
    </row>
    <row r="798" spans="1:93" x14ac:dyDescent="0.35">
      <c r="A798" t="s">
        <v>6198</v>
      </c>
      <c r="B798">
        <v>914</v>
      </c>
      <c r="C798" t="s">
        <v>9332</v>
      </c>
      <c r="D798" t="s">
        <v>678</v>
      </c>
      <c r="E798" t="s">
        <v>608</v>
      </c>
      <c r="F798" t="s">
        <v>609</v>
      </c>
      <c r="G798" t="s">
        <v>295</v>
      </c>
      <c r="H798" t="s">
        <v>6230</v>
      </c>
      <c r="I798">
        <v>611857</v>
      </c>
      <c r="J798" t="s">
        <v>6219</v>
      </c>
      <c r="K798" t="s">
        <v>6220</v>
      </c>
      <c r="L798" t="s">
        <v>4622</v>
      </c>
      <c r="M798" t="s">
        <v>6231</v>
      </c>
      <c r="N798">
        <v>45000</v>
      </c>
      <c r="O798" t="s">
        <v>3012</v>
      </c>
      <c r="P798" t="s">
        <v>3013</v>
      </c>
      <c r="Q798" t="s">
        <v>6232</v>
      </c>
      <c r="R798">
        <v>5862756452</v>
      </c>
      <c r="S798" s="14">
        <v>46205</v>
      </c>
      <c r="T798" t="s">
        <v>6222</v>
      </c>
      <c r="U798" s="31">
        <v>46205.509884259256</v>
      </c>
      <c r="AK798" s="14">
        <v>46205</v>
      </c>
      <c r="AL798" t="s">
        <v>1157</v>
      </c>
      <c r="AM798" s="31">
        <v>46205.59951388889</v>
      </c>
      <c r="AQ798" s="31">
        <v>46205.59951388889</v>
      </c>
      <c r="AR798" s="14">
        <v>46205</v>
      </c>
      <c r="AS798" t="s">
        <v>1157</v>
      </c>
      <c r="AT798" t="s">
        <v>609</v>
      </c>
      <c r="AU798" t="s">
        <v>678</v>
      </c>
      <c r="AV798" s="14">
        <v>46205</v>
      </c>
      <c r="AW798" t="s">
        <v>1158</v>
      </c>
      <c r="AX798" s="31">
        <v>46205.618506944447</v>
      </c>
      <c r="AY798" s="14">
        <v>46205</v>
      </c>
      <c r="AZ798" t="s">
        <v>933</v>
      </c>
      <c r="BA798" s="31">
        <v>46205.626296296294</v>
      </c>
      <c r="BB798" s="14">
        <v>46205</v>
      </c>
      <c r="BC798" t="s">
        <v>4640</v>
      </c>
      <c r="BD798" s="31">
        <v>46205.659618055557</v>
      </c>
      <c r="BE798" s="14">
        <v>46205</v>
      </c>
      <c r="BF798" t="s">
        <v>996</v>
      </c>
      <c r="BG798" s="31">
        <v>46205.677870370368</v>
      </c>
      <c r="BH798" s="14">
        <v>46205</v>
      </c>
      <c r="BI798" t="s">
        <v>996</v>
      </c>
      <c r="BJ798" s="31">
        <v>46205.680694444447</v>
      </c>
      <c r="BW798" s="14">
        <v>46205</v>
      </c>
      <c r="BX798" t="s">
        <v>996</v>
      </c>
      <c r="BY798" s="31">
        <v>46205.694780092592</v>
      </c>
      <c r="BZ798" s="14">
        <v>46205</v>
      </c>
      <c r="CA798" t="s">
        <v>995</v>
      </c>
      <c r="CB798" s="31">
        <v>46205.710682870369</v>
      </c>
      <c r="CF798" s="14">
        <v>46205</v>
      </c>
      <c r="CG798" t="s">
        <v>1158</v>
      </c>
      <c r="CH798" s="31">
        <v>46205.82099537037</v>
      </c>
      <c r="CM798" s="4">
        <f t="shared" si="44"/>
        <v>46205.509884259256</v>
      </c>
      <c r="CN798">
        <f t="shared" si="45"/>
        <v>0</v>
      </c>
      <c r="CO798" t="str">
        <f>VLOOKUP(A798,Sheet1!$A$2:$B$221,2,0)</f>
        <v>East Zone</v>
      </c>
    </row>
    <row r="799" spans="1:93" x14ac:dyDescent="0.35">
      <c r="A799" t="s">
        <v>6198</v>
      </c>
      <c r="B799">
        <v>914</v>
      </c>
      <c r="C799" t="s">
        <v>9332</v>
      </c>
      <c r="D799" t="s">
        <v>678</v>
      </c>
      <c r="E799" t="s">
        <v>608</v>
      </c>
      <c r="F799" t="s">
        <v>609</v>
      </c>
      <c r="G799" t="s">
        <v>295</v>
      </c>
      <c r="H799" t="s">
        <v>12226</v>
      </c>
      <c r="I799">
        <v>656254</v>
      </c>
      <c r="J799" t="s">
        <v>12227</v>
      </c>
      <c r="K799" t="s">
        <v>12228</v>
      </c>
      <c r="L799" t="s">
        <v>4622</v>
      </c>
      <c r="M799" t="s">
        <v>12229</v>
      </c>
      <c r="N799">
        <v>40000</v>
      </c>
      <c r="O799" t="s">
        <v>3054</v>
      </c>
      <c r="P799" t="s">
        <v>3055</v>
      </c>
      <c r="Q799" t="s">
        <v>12230</v>
      </c>
      <c r="R799">
        <v>8680654674</v>
      </c>
      <c r="S799" s="14">
        <v>46210</v>
      </c>
      <c r="T799" t="s">
        <v>12231</v>
      </c>
      <c r="U799" s="31">
        <v>46210.582708333335</v>
      </c>
      <c r="AK799" s="14">
        <v>46210</v>
      </c>
      <c r="AL799" t="s">
        <v>1157</v>
      </c>
      <c r="AM799" s="31">
        <v>46210.616585648146</v>
      </c>
      <c r="AQ799" s="31">
        <v>46210.616585648146</v>
      </c>
      <c r="AR799" s="14">
        <v>46210</v>
      </c>
      <c r="AS799" t="s">
        <v>1157</v>
      </c>
      <c r="AT799" t="s">
        <v>609</v>
      </c>
      <c r="AU799" t="s">
        <v>678</v>
      </c>
      <c r="AV799" s="14">
        <v>46210</v>
      </c>
      <c r="AW799" t="s">
        <v>1158</v>
      </c>
      <c r="AX799" s="31">
        <v>46210.631249999999</v>
      </c>
      <c r="AY799" s="14">
        <v>46210</v>
      </c>
      <c r="AZ799" t="s">
        <v>933</v>
      </c>
      <c r="BA799" s="31">
        <v>46210.636365740742</v>
      </c>
      <c r="BB799" s="14">
        <v>46210</v>
      </c>
      <c r="BC799" t="s">
        <v>4716</v>
      </c>
      <c r="BD799" s="31">
        <v>46210.643958333334</v>
      </c>
      <c r="BE799" s="14">
        <v>46210</v>
      </c>
      <c r="BF799" t="s">
        <v>996</v>
      </c>
      <c r="BG799" s="31">
        <v>46210.672824074078</v>
      </c>
      <c r="BH799" s="14">
        <v>46210</v>
      </c>
      <c r="BI799" t="s">
        <v>996</v>
      </c>
      <c r="BJ799" s="31">
        <v>46210.673310185186</v>
      </c>
      <c r="BW799" s="14">
        <v>46210</v>
      </c>
      <c r="BX799" t="s">
        <v>996</v>
      </c>
      <c r="BY799" s="31">
        <v>46210.689733796295</v>
      </c>
      <c r="BZ799" s="14">
        <v>46210</v>
      </c>
      <c r="CA799" t="s">
        <v>995</v>
      </c>
      <c r="CB799" s="31">
        <v>46210.701388888891</v>
      </c>
      <c r="CF799" s="14">
        <v>46210</v>
      </c>
      <c r="CG799" t="s">
        <v>1158</v>
      </c>
      <c r="CH799" s="31">
        <v>46210.786273148151</v>
      </c>
      <c r="CM799" s="4">
        <f t="shared" si="44"/>
        <v>46210.582708333335</v>
      </c>
      <c r="CN799">
        <f t="shared" si="45"/>
        <v>0</v>
      </c>
      <c r="CO799" t="str">
        <f>VLOOKUP(A799,Sheet1!$A$2:$B$221,2,0)</f>
        <v>East Zone</v>
      </c>
    </row>
    <row r="800" spans="1:93" x14ac:dyDescent="0.35">
      <c r="A800" t="s">
        <v>6233</v>
      </c>
      <c r="B800">
        <v>911</v>
      </c>
      <c r="C800" t="s">
        <v>9332</v>
      </c>
      <c r="D800" t="s">
        <v>678</v>
      </c>
      <c r="E800" t="s">
        <v>612</v>
      </c>
      <c r="F800" t="s">
        <v>613</v>
      </c>
      <c r="G800" t="s">
        <v>552</v>
      </c>
      <c r="H800" t="s">
        <v>6234</v>
      </c>
      <c r="I800">
        <v>473727</v>
      </c>
      <c r="J800" t="s">
        <v>1819</v>
      </c>
      <c r="K800" t="s">
        <v>1820</v>
      </c>
      <c r="L800" t="s">
        <v>4622</v>
      </c>
      <c r="M800" t="s">
        <v>6235</v>
      </c>
      <c r="N800">
        <v>45000</v>
      </c>
      <c r="O800" t="s">
        <v>4630</v>
      </c>
      <c r="P800" t="s">
        <v>4631</v>
      </c>
      <c r="Q800" t="s">
        <v>5553</v>
      </c>
      <c r="R800">
        <v>9693587153</v>
      </c>
      <c r="S800" s="14">
        <v>46205</v>
      </c>
      <c r="T800" t="s">
        <v>6236</v>
      </c>
      <c r="U800" s="31">
        <v>46205.569108796299</v>
      </c>
      <c r="AK800" s="14">
        <v>46205</v>
      </c>
      <c r="AL800" t="s">
        <v>2403</v>
      </c>
      <c r="AM800" s="31">
        <v>46205.617615740739</v>
      </c>
      <c r="AQ800" s="31">
        <v>46205.617615740739</v>
      </c>
      <c r="AR800" s="14">
        <v>46205</v>
      </c>
      <c r="AS800" t="s">
        <v>2403</v>
      </c>
      <c r="AT800" t="s">
        <v>613</v>
      </c>
      <c r="AU800" t="s">
        <v>678</v>
      </c>
      <c r="AV800" s="14">
        <v>46205</v>
      </c>
      <c r="AW800" t="s">
        <v>2403</v>
      </c>
      <c r="AX800" s="31">
        <v>46205.618946759256</v>
      </c>
      <c r="AY800" s="14">
        <v>46205</v>
      </c>
      <c r="AZ800" t="s">
        <v>933</v>
      </c>
      <c r="BA800" s="31">
        <v>46205.626319444447</v>
      </c>
      <c r="BB800" s="14">
        <v>46205</v>
      </c>
      <c r="BC800" t="s">
        <v>4640</v>
      </c>
      <c r="BD800" s="31">
        <v>46205.662638888891</v>
      </c>
      <c r="BE800" s="14">
        <v>46205</v>
      </c>
      <c r="BF800" t="s">
        <v>996</v>
      </c>
      <c r="BG800" s="31">
        <v>46205.688530092593</v>
      </c>
      <c r="BH800" s="14">
        <v>46205</v>
      </c>
      <c r="BI800" t="s">
        <v>996</v>
      </c>
      <c r="BJ800" s="31">
        <v>46205.689039351855</v>
      </c>
      <c r="BW800" s="14">
        <v>46205</v>
      </c>
      <c r="BX800" t="s">
        <v>996</v>
      </c>
      <c r="BY800" s="31">
        <v>46205.699837962966</v>
      </c>
      <c r="BZ800" s="14">
        <v>46205</v>
      </c>
      <c r="CA800" t="s">
        <v>995</v>
      </c>
      <c r="CB800" s="31">
        <v>46205.711099537039</v>
      </c>
      <c r="CF800" s="14">
        <v>46205</v>
      </c>
      <c r="CG800" t="s">
        <v>2946</v>
      </c>
      <c r="CH800" s="31">
        <v>46205.758981481478</v>
      </c>
      <c r="CM800" s="4">
        <f t="shared" si="44"/>
        <v>46205.569108796299</v>
      </c>
      <c r="CN800">
        <f t="shared" si="45"/>
        <v>0</v>
      </c>
      <c r="CO800" t="str">
        <f>VLOOKUP(A800,Sheet1!$A$2:$B$221,2,0)</f>
        <v>East Zone</v>
      </c>
    </row>
    <row r="801" spans="1:93" x14ac:dyDescent="0.35">
      <c r="A801" t="s">
        <v>6233</v>
      </c>
      <c r="B801">
        <v>911</v>
      </c>
      <c r="C801" t="s">
        <v>9332</v>
      </c>
      <c r="D801" t="s">
        <v>678</v>
      </c>
      <c r="E801" t="s">
        <v>612</v>
      </c>
      <c r="F801" t="s">
        <v>613</v>
      </c>
      <c r="G801" t="s">
        <v>552</v>
      </c>
      <c r="H801" t="s">
        <v>6237</v>
      </c>
      <c r="I801">
        <v>481541</v>
      </c>
      <c r="J801" t="s">
        <v>6238</v>
      </c>
      <c r="K801" t="s">
        <v>6239</v>
      </c>
      <c r="L801" t="s">
        <v>4622</v>
      </c>
      <c r="M801" t="s">
        <v>6240</v>
      </c>
      <c r="N801">
        <v>77000</v>
      </c>
      <c r="O801" t="s">
        <v>9403</v>
      </c>
      <c r="P801" t="s">
        <v>9404</v>
      </c>
      <c r="Q801" t="s">
        <v>2989</v>
      </c>
      <c r="R801">
        <v>8349164929</v>
      </c>
      <c r="S801" s="14">
        <v>46205</v>
      </c>
      <c r="T801" t="s">
        <v>6241</v>
      </c>
      <c r="U801" s="31">
        <v>46205.588148148148</v>
      </c>
      <c r="AK801" s="14">
        <v>46206</v>
      </c>
      <c r="AL801" t="s">
        <v>2403</v>
      </c>
      <c r="AM801" s="31">
        <v>46206.753877314812</v>
      </c>
      <c r="AQ801" s="31">
        <v>46206.753877314812</v>
      </c>
      <c r="AR801" s="14">
        <v>46206</v>
      </c>
      <c r="AS801" t="s">
        <v>2403</v>
      </c>
      <c r="AT801" t="s">
        <v>613</v>
      </c>
      <c r="AU801" t="s">
        <v>678</v>
      </c>
      <c r="AV801" s="14">
        <v>46206</v>
      </c>
      <c r="AW801" t="s">
        <v>2403</v>
      </c>
      <c r="AX801" s="31">
        <v>46206.755474537036</v>
      </c>
      <c r="AY801" s="14">
        <v>46209</v>
      </c>
      <c r="AZ801" t="s">
        <v>933</v>
      </c>
      <c r="BA801" s="31">
        <v>46209.38721064815</v>
      </c>
      <c r="BB801" s="14">
        <v>46209</v>
      </c>
      <c r="BC801" t="s">
        <v>4684</v>
      </c>
      <c r="BD801" s="31">
        <v>46209.422627314816</v>
      </c>
      <c r="BE801" s="14">
        <v>46209</v>
      </c>
      <c r="BF801" t="s">
        <v>994</v>
      </c>
      <c r="BG801" s="31">
        <v>46209.470914351848</v>
      </c>
      <c r="BH801" s="14">
        <v>46209</v>
      </c>
      <c r="BI801" t="s">
        <v>994</v>
      </c>
      <c r="BJ801" s="31">
        <v>46209.574456018519</v>
      </c>
      <c r="BK801" s="14">
        <v>46209</v>
      </c>
      <c r="BL801" t="s">
        <v>994</v>
      </c>
      <c r="BM801" s="31">
        <v>46209.471041666664</v>
      </c>
      <c r="BW801" s="14">
        <v>46209</v>
      </c>
      <c r="BX801" t="s">
        <v>994</v>
      </c>
      <c r="BY801" s="31">
        <v>46209.579953703702</v>
      </c>
      <c r="BZ801" s="14">
        <v>46209</v>
      </c>
      <c r="CA801" t="s">
        <v>1008</v>
      </c>
      <c r="CB801" s="31">
        <v>46209.582870370374</v>
      </c>
      <c r="CF801" s="14">
        <v>46209</v>
      </c>
      <c r="CG801" t="s">
        <v>2946</v>
      </c>
      <c r="CH801" s="31">
        <v>46209.71199074074</v>
      </c>
      <c r="CM801" s="4">
        <f t="shared" si="44"/>
        <v>46205.588148148148</v>
      </c>
      <c r="CN801">
        <f t="shared" si="45"/>
        <v>1</v>
      </c>
      <c r="CO801" t="str">
        <f>VLOOKUP(A801,Sheet1!$A$2:$B$221,2,0)</f>
        <v>East Zone</v>
      </c>
    </row>
    <row r="802" spans="1:93" x14ac:dyDescent="0.35">
      <c r="A802" t="s">
        <v>6233</v>
      </c>
      <c r="B802">
        <v>911</v>
      </c>
      <c r="C802" t="s">
        <v>9332</v>
      </c>
      <c r="D802" t="s">
        <v>678</v>
      </c>
      <c r="E802" t="s">
        <v>612</v>
      </c>
      <c r="F802" t="s">
        <v>613</v>
      </c>
      <c r="G802" t="s">
        <v>552</v>
      </c>
      <c r="H802" t="s">
        <v>10335</v>
      </c>
      <c r="I802">
        <v>490103</v>
      </c>
      <c r="J802" t="s">
        <v>6238</v>
      </c>
      <c r="K802" t="s">
        <v>6239</v>
      </c>
      <c r="L802" t="s">
        <v>4622</v>
      </c>
      <c r="M802" t="s">
        <v>10336</v>
      </c>
      <c r="N802">
        <v>45000</v>
      </c>
      <c r="O802" t="s">
        <v>9889</v>
      </c>
      <c r="P802" t="s">
        <v>9890</v>
      </c>
      <c r="Q802" t="s">
        <v>3234</v>
      </c>
      <c r="R802">
        <v>1452376691</v>
      </c>
      <c r="S802" s="14">
        <v>46209</v>
      </c>
      <c r="T802" t="s">
        <v>6241</v>
      </c>
      <c r="U802" s="31">
        <v>46209.42260416667</v>
      </c>
      <c r="AK802" s="14">
        <v>46209</v>
      </c>
      <c r="AL802" t="s">
        <v>2403</v>
      </c>
      <c r="AM802" s="31">
        <v>46209.470219907409</v>
      </c>
      <c r="AQ802" s="31">
        <v>46209.470219907409</v>
      </c>
      <c r="AR802" s="14">
        <v>46209</v>
      </c>
      <c r="AS802" t="s">
        <v>2403</v>
      </c>
      <c r="AT802" t="s">
        <v>613</v>
      </c>
      <c r="AU802" t="s">
        <v>678</v>
      </c>
      <c r="AV802" s="14">
        <v>46209</v>
      </c>
      <c r="AW802" t="s">
        <v>2403</v>
      </c>
      <c r="AX802" s="31">
        <v>46209.470682870371</v>
      </c>
      <c r="AY802" s="14">
        <v>46209</v>
      </c>
      <c r="AZ802" t="s">
        <v>933</v>
      </c>
      <c r="BA802" s="31">
        <v>46209.47861111111</v>
      </c>
      <c r="BB802" s="14">
        <v>46209</v>
      </c>
      <c r="BC802" t="s">
        <v>4633</v>
      </c>
      <c r="BD802" s="31">
        <v>46209.628298611111</v>
      </c>
      <c r="BE802" s="14">
        <v>46209</v>
      </c>
      <c r="BF802" t="s">
        <v>994</v>
      </c>
      <c r="BG802" s="31">
        <v>46209.665486111109</v>
      </c>
      <c r="BH802" s="14">
        <v>46209</v>
      </c>
      <c r="BI802" t="s">
        <v>994</v>
      </c>
      <c r="BJ802" s="31">
        <v>46209.665590277778</v>
      </c>
      <c r="BW802" s="14">
        <v>46209</v>
      </c>
      <c r="BX802" t="s">
        <v>994</v>
      </c>
      <c r="BY802" s="31">
        <v>46209.676655092589</v>
      </c>
      <c r="BZ802" s="14">
        <v>46209</v>
      </c>
      <c r="CA802" t="s">
        <v>995</v>
      </c>
      <c r="CB802" s="31">
        <v>46209.689976851849</v>
      </c>
      <c r="CF802" s="14">
        <v>46209</v>
      </c>
      <c r="CG802" t="s">
        <v>2946</v>
      </c>
      <c r="CH802" s="31">
        <v>46209.809872685182</v>
      </c>
      <c r="CM802" s="4">
        <f t="shared" si="44"/>
        <v>46209.42260416667</v>
      </c>
      <c r="CN802">
        <f t="shared" si="45"/>
        <v>0</v>
      </c>
      <c r="CO802" t="str">
        <f>VLOOKUP(A802,Sheet1!$A$2:$B$221,2,0)</f>
        <v>East Zone</v>
      </c>
    </row>
    <row r="803" spans="1:93" x14ac:dyDescent="0.35">
      <c r="A803" t="s">
        <v>6233</v>
      </c>
      <c r="B803">
        <v>911</v>
      </c>
      <c r="C803" t="s">
        <v>9332</v>
      </c>
      <c r="D803" t="s">
        <v>678</v>
      </c>
      <c r="E803" t="s">
        <v>612</v>
      </c>
      <c r="F803" t="s">
        <v>613</v>
      </c>
      <c r="G803" t="s">
        <v>552</v>
      </c>
      <c r="H803" t="s">
        <v>6242</v>
      </c>
      <c r="I803">
        <v>505189</v>
      </c>
      <c r="J803" t="s">
        <v>1819</v>
      </c>
      <c r="K803" t="s">
        <v>1820</v>
      </c>
      <c r="L803" t="s">
        <v>4622</v>
      </c>
      <c r="M803" t="s">
        <v>6243</v>
      </c>
      <c r="N803">
        <v>45000</v>
      </c>
      <c r="O803" t="s">
        <v>4630</v>
      </c>
      <c r="P803" t="s">
        <v>4631</v>
      </c>
      <c r="Q803" t="s">
        <v>6244</v>
      </c>
      <c r="R803">
        <v>9189372423</v>
      </c>
      <c r="S803" s="14">
        <v>46205</v>
      </c>
      <c r="T803" t="s">
        <v>6236</v>
      </c>
      <c r="U803" s="31">
        <v>46205.684224537035</v>
      </c>
      <c r="AK803" s="14">
        <v>46205</v>
      </c>
      <c r="AL803" t="s">
        <v>2403</v>
      </c>
      <c r="AM803" s="31">
        <v>46205.732673611114</v>
      </c>
      <c r="AQ803" s="31">
        <v>46205.732673611114</v>
      </c>
      <c r="AR803" s="14">
        <v>46205</v>
      </c>
      <c r="AS803" t="s">
        <v>2403</v>
      </c>
      <c r="AT803" t="s">
        <v>613</v>
      </c>
      <c r="AU803" t="s">
        <v>678</v>
      </c>
      <c r="AV803" s="14">
        <v>46205</v>
      </c>
      <c r="AW803" t="s">
        <v>2403</v>
      </c>
      <c r="AX803" s="31">
        <v>46205.737337962964</v>
      </c>
      <c r="AY803" s="14">
        <v>46205</v>
      </c>
      <c r="AZ803" t="s">
        <v>933</v>
      </c>
      <c r="BA803" s="31">
        <v>46205.742013888892</v>
      </c>
      <c r="BB803" s="14">
        <v>46205</v>
      </c>
      <c r="BC803" t="s">
        <v>4716</v>
      </c>
      <c r="BD803" s="31">
        <v>46205.744293981479</v>
      </c>
      <c r="BE803" s="14">
        <v>46205</v>
      </c>
      <c r="BF803" t="s">
        <v>997</v>
      </c>
      <c r="BG803" s="31">
        <v>46205.758842592593</v>
      </c>
      <c r="BH803" s="14">
        <v>46205</v>
      </c>
      <c r="BI803" t="s">
        <v>997</v>
      </c>
      <c r="BJ803" s="31">
        <v>46205.797395833331</v>
      </c>
      <c r="BK803" s="14">
        <v>46205</v>
      </c>
      <c r="BL803" t="s">
        <v>997</v>
      </c>
      <c r="BM803" s="31">
        <v>46205.76059027778</v>
      </c>
      <c r="BW803" s="14">
        <v>46205</v>
      </c>
      <c r="BX803" t="s">
        <v>997</v>
      </c>
      <c r="BY803" s="31">
        <v>46205.800405092596</v>
      </c>
      <c r="BZ803" s="14">
        <v>46205</v>
      </c>
      <c r="CA803" t="s">
        <v>995</v>
      </c>
      <c r="CB803" s="31">
        <v>46205.808125000003</v>
      </c>
      <c r="CF803" s="14">
        <v>46206</v>
      </c>
      <c r="CG803" t="s">
        <v>2946</v>
      </c>
      <c r="CH803" s="31">
        <v>46206.485439814816</v>
      </c>
      <c r="CM803" s="4">
        <f t="shared" si="44"/>
        <v>46205.684224537035</v>
      </c>
      <c r="CN803">
        <f t="shared" si="45"/>
        <v>0</v>
      </c>
      <c r="CO803" t="str">
        <f>VLOOKUP(A803,Sheet1!$A$2:$B$221,2,0)</f>
        <v>East Zone</v>
      </c>
    </row>
    <row r="804" spans="1:93" x14ac:dyDescent="0.35">
      <c r="A804" t="s">
        <v>6233</v>
      </c>
      <c r="B804">
        <v>911</v>
      </c>
      <c r="C804" t="s">
        <v>9332</v>
      </c>
      <c r="D804" t="s">
        <v>678</v>
      </c>
      <c r="E804" t="s">
        <v>612</v>
      </c>
      <c r="F804" t="s">
        <v>613</v>
      </c>
      <c r="G804" t="s">
        <v>552</v>
      </c>
      <c r="H804" t="s">
        <v>6245</v>
      </c>
      <c r="I804">
        <v>665281</v>
      </c>
      <c r="J804" t="s">
        <v>1815</v>
      </c>
      <c r="K804" t="s">
        <v>1816</v>
      </c>
      <c r="L804" t="s">
        <v>4622</v>
      </c>
      <c r="M804" t="s">
        <v>6246</v>
      </c>
      <c r="N804">
        <v>90000</v>
      </c>
      <c r="O804" t="s">
        <v>931</v>
      </c>
      <c r="P804" t="s">
        <v>932</v>
      </c>
      <c r="Q804" t="s">
        <v>4084</v>
      </c>
      <c r="R804">
        <v>8551079952</v>
      </c>
      <c r="S804" s="14">
        <v>46206</v>
      </c>
      <c r="T804" t="s">
        <v>6247</v>
      </c>
      <c r="U804" s="31">
        <v>46206.436550925922</v>
      </c>
      <c r="AK804" s="14">
        <v>46206</v>
      </c>
      <c r="AL804" t="s">
        <v>2403</v>
      </c>
      <c r="AM804" s="31">
        <v>46206.461331018516</v>
      </c>
      <c r="AQ804" s="31">
        <v>46206.461331018516</v>
      </c>
      <c r="AR804" s="14">
        <v>46206</v>
      </c>
      <c r="AS804" t="s">
        <v>2403</v>
      </c>
      <c r="AT804" t="s">
        <v>613</v>
      </c>
      <c r="AU804" t="s">
        <v>678</v>
      </c>
      <c r="AV804" s="14">
        <v>46206</v>
      </c>
      <c r="AW804" t="s">
        <v>6247</v>
      </c>
      <c r="AX804" s="31">
        <v>46206.465520833335</v>
      </c>
      <c r="AY804" s="14">
        <v>46206</v>
      </c>
      <c r="AZ804" t="s">
        <v>933</v>
      </c>
      <c r="BA804" s="31">
        <v>46206.477858796294</v>
      </c>
      <c r="BB804" s="14">
        <v>46206</v>
      </c>
      <c r="BC804" t="s">
        <v>4965</v>
      </c>
      <c r="BD804" s="31">
        <v>46206.499398148146</v>
      </c>
      <c r="BE804" s="14">
        <v>46206</v>
      </c>
      <c r="BF804" t="s">
        <v>997</v>
      </c>
      <c r="BG804" s="31">
        <v>46206.521319444444</v>
      </c>
      <c r="BH804" s="14">
        <v>46206</v>
      </c>
      <c r="BI804" t="s">
        <v>997</v>
      </c>
      <c r="BJ804" s="31">
        <v>46206.521701388891</v>
      </c>
      <c r="BW804" s="14">
        <v>46206</v>
      </c>
      <c r="BX804" t="s">
        <v>997</v>
      </c>
      <c r="BY804" s="31">
        <v>46206.527546296296</v>
      </c>
      <c r="BZ804" s="14">
        <v>46206</v>
      </c>
      <c r="CA804" t="s">
        <v>995</v>
      </c>
      <c r="CB804" s="31">
        <v>46206.535636574074</v>
      </c>
      <c r="CF804" s="14">
        <v>46206</v>
      </c>
      <c r="CG804" t="s">
        <v>2946</v>
      </c>
      <c r="CH804" s="31">
        <v>46206.642789351848</v>
      </c>
      <c r="CM804" s="4">
        <f t="shared" si="44"/>
        <v>46206.436550925922</v>
      </c>
      <c r="CN804">
        <f t="shared" si="45"/>
        <v>0</v>
      </c>
      <c r="CO804" t="str">
        <f>VLOOKUP(A804,Sheet1!$A$2:$B$221,2,0)</f>
        <v>East Zone</v>
      </c>
    </row>
    <row r="805" spans="1:93" x14ac:dyDescent="0.35">
      <c r="A805" t="s">
        <v>6233</v>
      </c>
      <c r="B805">
        <v>911</v>
      </c>
      <c r="C805" t="s">
        <v>9332</v>
      </c>
      <c r="D805" t="s">
        <v>678</v>
      </c>
      <c r="E805" t="s">
        <v>612</v>
      </c>
      <c r="F805" t="s">
        <v>613</v>
      </c>
      <c r="G805" t="s">
        <v>552</v>
      </c>
      <c r="H805" t="s">
        <v>12232</v>
      </c>
      <c r="I805">
        <v>786937</v>
      </c>
      <c r="J805" t="s">
        <v>1815</v>
      </c>
      <c r="K805" t="s">
        <v>1816</v>
      </c>
      <c r="L805" t="s">
        <v>4622</v>
      </c>
      <c r="M805" t="s">
        <v>12233</v>
      </c>
      <c r="N805">
        <v>45000</v>
      </c>
      <c r="O805" t="s">
        <v>4630</v>
      </c>
      <c r="P805" t="s">
        <v>4631</v>
      </c>
      <c r="Q805" t="s">
        <v>1354</v>
      </c>
      <c r="R805">
        <v>7176665095</v>
      </c>
      <c r="S805" s="14">
        <v>46210</v>
      </c>
      <c r="T805" t="s">
        <v>6247</v>
      </c>
      <c r="U805" s="31">
        <v>46210.452928240738</v>
      </c>
      <c r="AK805" s="14">
        <v>46210</v>
      </c>
      <c r="AL805" t="s">
        <v>2403</v>
      </c>
      <c r="AM805" s="31">
        <v>46210.582685185182</v>
      </c>
      <c r="AQ805" s="31">
        <v>46210.582685185182</v>
      </c>
      <c r="AR805" s="14">
        <v>46210</v>
      </c>
      <c r="AS805" t="s">
        <v>2403</v>
      </c>
      <c r="AT805" t="s">
        <v>613</v>
      </c>
      <c r="AU805" t="s">
        <v>678</v>
      </c>
      <c r="AV805" s="14">
        <v>46210</v>
      </c>
      <c r="AW805" t="s">
        <v>2403</v>
      </c>
      <c r="AX805" s="31">
        <v>46210.583078703705</v>
      </c>
      <c r="AY805" s="14">
        <v>46210</v>
      </c>
      <c r="AZ805" t="s">
        <v>933</v>
      </c>
      <c r="BA805" s="31">
        <v>46210.588831018518</v>
      </c>
      <c r="BB805" s="14">
        <v>46210</v>
      </c>
      <c r="BC805" t="s">
        <v>4808</v>
      </c>
      <c r="BD805" s="31">
        <v>46210.610474537039</v>
      </c>
      <c r="BE805" s="14">
        <v>46210</v>
      </c>
      <c r="BF805" t="s">
        <v>994</v>
      </c>
      <c r="BG805" s="31">
        <v>46210.626122685186</v>
      </c>
      <c r="BH805" s="14">
        <v>46210</v>
      </c>
      <c r="BI805" t="s">
        <v>994</v>
      </c>
      <c r="BJ805" s="31">
        <v>46210.626539351855</v>
      </c>
      <c r="BW805" s="14">
        <v>46210</v>
      </c>
      <c r="BX805" t="s">
        <v>994</v>
      </c>
      <c r="BY805" s="31">
        <v>46210.639178240737</v>
      </c>
      <c r="BZ805" s="14">
        <v>46210</v>
      </c>
      <c r="CA805" t="s">
        <v>995</v>
      </c>
      <c r="CB805" s="31">
        <v>46210.653009259258</v>
      </c>
      <c r="CF805" s="14">
        <v>46210</v>
      </c>
      <c r="CG805" t="s">
        <v>2946</v>
      </c>
      <c r="CH805" s="31">
        <v>46210.758101851854</v>
      </c>
      <c r="CM805" s="4">
        <f t="shared" si="44"/>
        <v>46210.452928240738</v>
      </c>
      <c r="CN805">
        <f t="shared" si="45"/>
        <v>0</v>
      </c>
      <c r="CO805" t="str">
        <f>VLOOKUP(A805,Sheet1!$A$2:$B$221,2,0)</f>
        <v>East Zone</v>
      </c>
    </row>
    <row r="806" spans="1:93" x14ac:dyDescent="0.35">
      <c r="A806" t="s">
        <v>6233</v>
      </c>
      <c r="B806">
        <v>911</v>
      </c>
      <c r="C806" t="s">
        <v>9332</v>
      </c>
      <c r="D806" t="s">
        <v>678</v>
      </c>
      <c r="E806" t="s">
        <v>612</v>
      </c>
      <c r="F806" t="s">
        <v>613</v>
      </c>
      <c r="G806" t="s">
        <v>552</v>
      </c>
      <c r="H806" t="s">
        <v>12232</v>
      </c>
      <c r="I806">
        <v>786937</v>
      </c>
      <c r="J806" t="s">
        <v>1815</v>
      </c>
      <c r="K806" t="s">
        <v>1816</v>
      </c>
      <c r="L806" t="s">
        <v>4622</v>
      </c>
      <c r="M806" t="s">
        <v>12233</v>
      </c>
      <c r="N806">
        <v>45000</v>
      </c>
      <c r="O806" t="s">
        <v>4630</v>
      </c>
      <c r="P806" t="s">
        <v>4631</v>
      </c>
      <c r="Q806" t="s">
        <v>12234</v>
      </c>
      <c r="R806">
        <v>5535644416</v>
      </c>
      <c r="S806" s="14">
        <v>46210</v>
      </c>
      <c r="T806" t="s">
        <v>6247</v>
      </c>
      <c r="U806" s="31">
        <v>46210.452893518515</v>
      </c>
      <c r="AK806" s="14">
        <v>46210</v>
      </c>
      <c r="AL806" t="s">
        <v>2403</v>
      </c>
      <c r="AM806" s="31">
        <v>46210.582662037035</v>
      </c>
      <c r="AQ806" s="31">
        <v>46210.582662037035</v>
      </c>
      <c r="AR806" s="14">
        <v>46210</v>
      </c>
      <c r="AS806" t="s">
        <v>2403</v>
      </c>
      <c r="AT806" t="s">
        <v>613</v>
      </c>
      <c r="AU806" t="s">
        <v>678</v>
      </c>
      <c r="AV806" s="14">
        <v>46210</v>
      </c>
      <c r="AW806" t="s">
        <v>2403</v>
      </c>
      <c r="AX806" s="31">
        <v>46210.583067129628</v>
      </c>
      <c r="AY806" s="14">
        <v>46210</v>
      </c>
      <c r="AZ806" t="s">
        <v>933</v>
      </c>
      <c r="BA806" s="31">
        <v>46210.588831018518</v>
      </c>
      <c r="BB806" s="14">
        <v>46210</v>
      </c>
      <c r="BC806" t="s">
        <v>4808</v>
      </c>
      <c r="BD806" s="31">
        <v>46210.610451388886</v>
      </c>
      <c r="BE806" s="14">
        <v>46210</v>
      </c>
      <c r="BF806" t="s">
        <v>994</v>
      </c>
      <c r="BG806" s="31">
        <v>46210.626099537039</v>
      </c>
      <c r="BH806" s="14">
        <v>46210</v>
      </c>
      <c r="BI806" t="s">
        <v>994</v>
      </c>
      <c r="BJ806" s="31">
        <v>46210.626527777778</v>
      </c>
      <c r="BW806" s="14">
        <v>46210</v>
      </c>
      <c r="BX806" t="s">
        <v>994</v>
      </c>
      <c r="BY806" s="31">
        <v>46210.639166666668</v>
      </c>
      <c r="BZ806" s="14">
        <v>46210</v>
      </c>
      <c r="CA806" t="s">
        <v>995</v>
      </c>
      <c r="CB806" s="31">
        <v>46210.653009259258</v>
      </c>
      <c r="CF806" s="14">
        <v>46210</v>
      </c>
      <c r="CG806" t="s">
        <v>2946</v>
      </c>
      <c r="CH806" s="31">
        <v>46210.758101851854</v>
      </c>
      <c r="CM806" s="4">
        <f t="shared" si="44"/>
        <v>46210.452893518515</v>
      </c>
      <c r="CN806">
        <f t="shared" si="45"/>
        <v>0</v>
      </c>
      <c r="CO806" t="str">
        <f>VLOOKUP(A806,Sheet1!$A$2:$B$221,2,0)</f>
        <v>East Zone</v>
      </c>
    </row>
    <row r="807" spans="1:93" x14ac:dyDescent="0.35">
      <c r="A807" t="s">
        <v>6233</v>
      </c>
      <c r="B807">
        <v>911</v>
      </c>
      <c r="C807" t="s">
        <v>9332</v>
      </c>
      <c r="D807" t="s">
        <v>678</v>
      </c>
      <c r="E807" t="s">
        <v>612</v>
      </c>
      <c r="F807" t="s">
        <v>613</v>
      </c>
      <c r="G807" t="s">
        <v>552</v>
      </c>
      <c r="H807" t="s">
        <v>12232</v>
      </c>
      <c r="I807">
        <v>786937</v>
      </c>
      <c r="J807" t="s">
        <v>1815</v>
      </c>
      <c r="K807" t="s">
        <v>1816</v>
      </c>
      <c r="L807" t="s">
        <v>4622</v>
      </c>
      <c r="M807" t="s">
        <v>12233</v>
      </c>
      <c r="N807">
        <v>45000</v>
      </c>
      <c r="O807" t="s">
        <v>4630</v>
      </c>
      <c r="P807" t="s">
        <v>4631</v>
      </c>
      <c r="Q807" t="s">
        <v>9359</v>
      </c>
      <c r="R807">
        <v>4792138034</v>
      </c>
      <c r="S807" s="14">
        <v>46210</v>
      </c>
      <c r="T807" t="s">
        <v>6247</v>
      </c>
      <c r="U807" s="31">
        <v>46210.452916666669</v>
      </c>
      <c r="AK807" s="14">
        <v>46210</v>
      </c>
      <c r="AL807" t="s">
        <v>2403</v>
      </c>
      <c r="AM807" s="31">
        <v>46210.582638888889</v>
      </c>
      <c r="AQ807" s="31">
        <v>46210.582638888889</v>
      </c>
      <c r="AR807" s="14">
        <v>46210</v>
      </c>
      <c r="AS807" t="s">
        <v>2403</v>
      </c>
      <c r="AT807" t="s">
        <v>613</v>
      </c>
      <c r="AU807" t="s">
        <v>678</v>
      </c>
      <c r="AV807" s="14">
        <v>46210</v>
      </c>
      <c r="AW807" t="s">
        <v>2403</v>
      </c>
      <c r="AX807" s="31">
        <v>46210.583043981482</v>
      </c>
      <c r="AY807" s="14">
        <v>46210</v>
      </c>
      <c r="AZ807" t="s">
        <v>933</v>
      </c>
      <c r="BA807" s="31">
        <v>46210.588831018518</v>
      </c>
      <c r="BB807" s="14">
        <v>46210</v>
      </c>
      <c r="BC807" t="s">
        <v>4808</v>
      </c>
      <c r="BD807" s="31">
        <v>46210.610439814816</v>
      </c>
      <c r="BE807" s="14">
        <v>46210</v>
      </c>
      <c r="BF807" t="s">
        <v>994</v>
      </c>
      <c r="BG807" s="31">
        <v>46210.626087962963</v>
      </c>
      <c r="BH807" s="14">
        <v>46210</v>
      </c>
      <c r="BI807" t="s">
        <v>994</v>
      </c>
      <c r="BJ807" s="31">
        <v>46210.626504629632</v>
      </c>
      <c r="BW807" s="14">
        <v>46210</v>
      </c>
      <c r="BX807" t="s">
        <v>994</v>
      </c>
      <c r="BY807" s="31">
        <v>46210.639143518521</v>
      </c>
      <c r="BZ807" s="14">
        <v>46210</v>
      </c>
      <c r="CA807" t="s">
        <v>995</v>
      </c>
      <c r="CB807" s="31">
        <v>46210.653009259258</v>
      </c>
      <c r="CF807" s="14">
        <v>46210</v>
      </c>
      <c r="CG807" t="s">
        <v>2946</v>
      </c>
      <c r="CH807" s="31">
        <v>46210.758101851854</v>
      </c>
      <c r="CM807" s="4">
        <f t="shared" si="44"/>
        <v>46210.452916666669</v>
      </c>
      <c r="CN807">
        <f t="shared" si="45"/>
        <v>0</v>
      </c>
      <c r="CO807" t="str">
        <f>VLOOKUP(A807,Sheet1!$A$2:$B$221,2,0)</f>
        <v>East Zone</v>
      </c>
    </row>
    <row r="808" spans="1:93" x14ac:dyDescent="0.35">
      <c r="A808" t="s">
        <v>6248</v>
      </c>
      <c r="B808">
        <v>968</v>
      </c>
      <c r="C808" t="s">
        <v>9332</v>
      </c>
      <c r="D808" t="s">
        <v>678</v>
      </c>
      <c r="E808" t="s">
        <v>401</v>
      </c>
      <c r="F808" t="s">
        <v>402</v>
      </c>
      <c r="G808" t="s">
        <v>352</v>
      </c>
      <c r="H808" t="s">
        <v>3741</v>
      </c>
      <c r="I808">
        <v>479983</v>
      </c>
      <c r="J808" t="s">
        <v>3742</v>
      </c>
      <c r="K808" t="s">
        <v>3743</v>
      </c>
      <c r="L808" t="s">
        <v>4622</v>
      </c>
      <c r="M808" t="s">
        <v>6249</v>
      </c>
      <c r="N808">
        <v>77000</v>
      </c>
      <c r="O808" t="s">
        <v>939</v>
      </c>
      <c r="P808" t="s">
        <v>940</v>
      </c>
      <c r="Q808" t="s">
        <v>1162</v>
      </c>
      <c r="R808">
        <v>4611395682</v>
      </c>
      <c r="S808" s="14">
        <v>46204</v>
      </c>
      <c r="T808" t="s">
        <v>6250</v>
      </c>
      <c r="U808" s="31">
        <v>46204.454293981478</v>
      </c>
      <c r="AK808" s="14">
        <v>46204</v>
      </c>
      <c r="AL808" t="s">
        <v>1163</v>
      </c>
      <c r="AM808" s="31">
        <v>46204.478182870371</v>
      </c>
      <c r="AQ808" s="31">
        <v>46204.478182870371</v>
      </c>
      <c r="AR808" s="14">
        <v>46204</v>
      </c>
      <c r="AS808" t="s">
        <v>1163</v>
      </c>
      <c r="AT808" t="s">
        <v>402</v>
      </c>
      <c r="AU808" t="s">
        <v>678</v>
      </c>
      <c r="AV808" s="14">
        <v>46204</v>
      </c>
      <c r="AW808" t="s">
        <v>1164</v>
      </c>
      <c r="AX808" s="31">
        <v>46204.530543981484</v>
      </c>
      <c r="AY808" s="14">
        <v>46204</v>
      </c>
      <c r="AZ808" t="s">
        <v>933</v>
      </c>
      <c r="BA808" s="31">
        <v>46204.539212962962</v>
      </c>
      <c r="BB808" s="14">
        <v>46204</v>
      </c>
      <c r="BC808" t="s">
        <v>4886</v>
      </c>
      <c r="BD808" s="31">
        <v>46204.56045138889</v>
      </c>
      <c r="BE808" s="14">
        <v>46204</v>
      </c>
      <c r="BF808" t="s">
        <v>937</v>
      </c>
      <c r="BG808" s="31">
        <v>46204.618043981478</v>
      </c>
      <c r="BH808" s="14">
        <v>46204</v>
      </c>
      <c r="BI808" t="s">
        <v>937</v>
      </c>
      <c r="BJ808" s="31">
        <v>46204.626064814816</v>
      </c>
      <c r="BW808" s="14">
        <v>46204</v>
      </c>
      <c r="BX808" t="s">
        <v>937</v>
      </c>
      <c r="BY808" s="31">
        <v>46204.633275462962</v>
      </c>
      <c r="BZ808" s="14">
        <v>46204</v>
      </c>
      <c r="CA808" t="s">
        <v>944</v>
      </c>
      <c r="CB808" s="31">
        <v>46204.639016203706</v>
      </c>
      <c r="CF808" s="14">
        <v>46204</v>
      </c>
      <c r="CG808" t="s">
        <v>1164</v>
      </c>
      <c r="CH808" s="31">
        <v>46204.721921296295</v>
      </c>
      <c r="CM808" s="4">
        <f t="shared" si="44"/>
        <v>46204.454293981478</v>
      </c>
      <c r="CN808">
        <f t="shared" si="45"/>
        <v>0</v>
      </c>
      <c r="CO808" t="str">
        <f>VLOOKUP(A808,Sheet1!$A$2:$B$221,2,0)</f>
        <v>East Zone</v>
      </c>
    </row>
    <row r="809" spans="1:93" x14ac:dyDescent="0.35">
      <c r="A809" t="s">
        <v>6248</v>
      </c>
      <c r="B809">
        <v>968</v>
      </c>
      <c r="C809" t="s">
        <v>9332</v>
      </c>
      <c r="D809" t="s">
        <v>678</v>
      </c>
      <c r="E809" t="s">
        <v>401</v>
      </c>
      <c r="F809" t="s">
        <v>402</v>
      </c>
      <c r="G809" t="s">
        <v>352</v>
      </c>
      <c r="H809" t="s">
        <v>10337</v>
      </c>
      <c r="I809">
        <v>482384</v>
      </c>
      <c r="J809" t="s">
        <v>1165</v>
      </c>
      <c r="K809" t="s">
        <v>1166</v>
      </c>
      <c r="L809" t="s">
        <v>4622</v>
      </c>
      <c r="M809" t="s">
        <v>10338</v>
      </c>
      <c r="N809">
        <v>45000</v>
      </c>
      <c r="O809" t="s">
        <v>4630</v>
      </c>
      <c r="P809" t="s">
        <v>4631</v>
      </c>
      <c r="Q809" t="s">
        <v>1017</v>
      </c>
      <c r="R809">
        <v>3383608487</v>
      </c>
      <c r="S809" s="14">
        <v>46209</v>
      </c>
      <c r="T809" t="s">
        <v>6254</v>
      </c>
      <c r="U809" s="31">
        <v>46209.58865740741</v>
      </c>
      <c r="AK809" s="14">
        <v>46209</v>
      </c>
      <c r="AL809" t="s">
        <v>1164</v>
      </c>
      <c r="AM809" s="31">
        <v>46209.758067129631</v>
      </c>
      <c r="AQ809" s="31">
        <v>46209.758067129631</v>
      </c>
      <c r="AR809" s="14">
        <v>46209</v>
      </c>
      <c r="AS809" t="s">
        <v>1164</v>
      </c>
      <c r="AT809" t="s">
        <v>3258</v>
      </c>
      <c r="AU809" t="s">
        <v>677</v>
      </c>
      <c r="AV809" s="14">
        <v>46209</v>
      </c>
      <c r="AW809" t="s">
        <v>1164</v>
      </c>
      <c r="AX809" s="31">
        <v>46209.767384259256</v>
      </c>
      <c r="AY809" s="14">
        <v>46210</v>
      </c>
      <c r="AZ809" t="s">
        <v>933</v>
      </c>
      <c r="BA809" s="31">
        <v>46210.379733796297</v>
      </c>
      <c r="BB809" s="14">
        <v>46210</v>
      </c>
      <c r="BC809" t="s">
        <v>5233</v>
      </c>
      <c r="BD809" s="31">
        <v>46210.42597222222</v>
      </c>
      <c r="BE809" s="14">
        <v>46210</v>
      </c>
      <c r="BF809" t="s">
        <v>973</v>
      </c>
      <c r="BG809" s="31">
        <v>46210.476284722223</v>
      </c>
      <c r="BH809" s="14">
        <v>46210</v>
      </c>
      <c r="BI809" t="s">
        <v>973</v>
      </c>
      <c r="BJ809" s="31">
        <v>46210.476412037038</v>
      </c>
      <c r="BW809" s="14">
        <v>46210</v>
      </c>
      <c r="BX809" t="s">
        <v>973</v>
      </c>
      <c r="BY809" s="31">
        <v>46210.491759259261</v>
      </c>
      <c r="BZ809" s="14">
        <v>46210</v>
      </c>
      <c r="CA809" t="s">
        <v>957</v>
      </c>
      <c r="CB809" s="31">
        <v>46210.539293981485</v>
      </c>
      <c r="CF809" s="14">
        <v>46210</v>
      </c>
      <c r="CG809" t="s">
        <v>1164</v>
      </c>
      <c r="CH809" s="31">
        <v>46210.823622685188</v>
      </c>
      <c r="CM809" s="4">
        <f t="shared" si="44"/>
        <v>46209.58865740741</v>
      </c>
      <c r="CN809">
        <f t="shared" si="45"/>
        <v>0</v>
      </c>
      <c r="CO809" t="str">
        <f>VLOOKUP(A809,Sheet1!$A$2:$B$221,2,0)</f>
        <v>East Zone</v>
      </c>
    </row>
    <row r="810" spans="1:93" x14ac:dyDescent="0.35">
      <c r="A810" t="s">
        <v>6248</v>
      </c>
      <c r="B810">
        <v>968</v>
      </c>
      <c r="C810" t="s">
        <v>9332</v>
      </c>
      <c r="D810" t="s">
        <v>678</v>
      </c>
      <c r="E810" t="s">
        <v>401</v>
      </c>
      <c r="F810" t="s">
        <v>402</v>
      </c>
      <c r="G810" t="s">
        <v>352</v>
      </c>
      <c r="H810" t="s">
        <v>6251</v>
      </c>
      <c r="I810">
        <v>484961</v>
      </c>
      <c r="J810" t="s">
        <v>1165</v>
      </c>
      <c r="K810" t="s">
        <v>1166</v>
      </c>
      <c r="L810" t="s">
        <v>4622</v>
      </c>
      <c r="M810" t="s">
        <v>6252</v>
      </c>
      <c r="N810">
        <v>70000</v>
      </c>
      <c r="O810" t="s">
        <v>958</v>
      </c>
      <c r="P810" t="s">
        <v>959</v>
      </c>
      <c r="Q810" t="s">
        <v>6253</v>
      </c>
      <c r="R810">
        <v>5051420868</v>
      </c>
      <c r="S810" s="14">
        <v>46204</v>
      </c>
      <c r="T810" t="s">
        <v>6254</v>
      </c>
      <c r="U810" s="31">
        <v>46204.559293981481</v>
      </c>
      <c r="AK810" s="14">
        <v>46204</v>
      </c>
      <c r="AL810" t="s">
        <v>1163</v>
      </c>
      <c r="AM810" s="31">
        <v>46204.58761574074</v>
      </c>
      <c r="AQ810" s="31">
        <v>46204.58761574074</v>
      </c>
      <c r="AR810" s="14">
        <v>46204</v>
      </c>
      <c r="AS810" t="s">
        <v>1163</v>
      </c>
      <c r="AT810" t="s">
        <v>402</v>
      </c>
      <c r="AU810" t="s">
        <v>678</v>
      </c>
      <c r="AV810" s="14">
        <v>46204</v>
      </c>
      <c r="AW810" t="s">
        <v>1164</v>
      </c>
      <c r="AX810" s="31">
        <v>46204.602916666663</v>
      </c>
      <c r="AY810" s="14">
        <v>46204</v>
      </c>
      <c r="AZ810" t="s">
        <v>933</v>
      </c>
      <c r="BA810" s="31">
        <v>46204.614583333336</v>
      </c>
      <c r="BB810" s="14">
        <v>46204</v>
      </c>
      <c r="BC810" t="s">
        <v>4676</v>
      </c>
      <c r="BD810" s="31">
        <v>46204.642812500002</v>
      </c>
      <c r="BE810" s="14">
        <v>46204</v>
      </c>
      <c r="BF810" t="s">
        <v>937</v>
      </c>
      <c r="BG810" s="31">
        <v>46204.681458333333</v>
      </c>
      <c r="BH810" s="14">
        <v>46204</v>
      </c>
      <c r="BI810" t="s">
        <v>937</v>
      </c>
      <c r="BJ810" s="31">
        <v>46204.682303240741</v>
      </c>
      <c r="BW810" s="14">
        <v>46204</v>
      </c>
      <c r="BX810" t="s">
        <v>937</v>
      </c>
      <c r="BY810" s="31">
        <v>46204.695138888892</v>
      </c>
      <c r="BZ810" s="14">
        <v>46204</v>
      </c>
      <c r="CA810" t="s">
        <v>938</v>
      </c>
      <c r="CB810" s="31">
        <v>46204.707557870373</v>
      </c>
      <c r="CF810" s="14">
        <v>46204</v>
      </c>
      <c r="CG810" t="s">
        <v>1164</v>
      </c>
      <c r="CH810" s="31">
        <v>46204.736388888887</v>
      </c>
      <c r="CM810" s="4">
        <f t="shared" si="44"/>
        <v>46204.559293981481</v>
      </c>
      <c r="CN810">
        <f t="shared" si="45"/>
        <v>0</v>
      </c>
      <c r="CO810" t="str">
        <f>VLOOKUP(A810,Sheet1!$A$2:$B$221,2,0)</f>
        <v>East Zone</v>
      </c>
    </row>
    <row r="811" spans="1:93" x14ac:dyDescent="0.35">
      <c r="A811" t="s">
        <v>6248</v>
      </c>
      <c r="B811">
        <v>968</v>
      </c>
      <c r="C811" t="s">
        <v>9332</v>
      </c>
      <c r="D811" t="s">
        <v>678</v>
      </c>
      <c r="E811" t="s">
        <v>401</v>
      </c>
      <c r="F811" t="s">
        <v>402</v>
      </c>
      <c r="G811" t="s">
        <v>352</v>
      </c>
      <c r="H811" t="s">
        <v>6255</v>
      </c>
      <c r="I811">
        <v>520128</v>
      </c>
      <c r="J811" t="s">
        <v>3742</v>
      </c>
      <c r="K811" t="s">
        <v>3743</v>
      </c>
      <c r="L811" t="s">
        <v>4622</v>
      </c>
      <c r="M811" t="s">
        <v>6256</v>
      </c>
      <c r="N811">
        <v>45000</v>
      </c>
      <c r="O811" t="s">
        <v>4630</v>
      </c>
      <c r="P811" t="s">
        <v>4631</v>
      </c>
      <c r="Q811" t="s">
        <v>6257</v>
      </c>
      <c r="R811">
        <v>6665945718</v>
      </c>
      <c r="S811" s="14">
        <v>46204</v>
      </c>
      <c r="T811" t="s">
        <v>6250</v>
      </c>
      <c r="U811" s="31">
        <v>46204.588726851849</v>
      </c>
      <c r="AK811" s="14">
        <v>46204</v>
      </c>
      <c r="AL811" t="s">
        <v>1163</v>
      </c>
      <c r="AM811" s="31">
        <v>46204.615451388891</v>
      </c>
      <c r="AQ811" s="31">
        <v>46204.615451388891</v>
      </c>
      <c r="AR811" s="14">
        <v>46204</v>
      </c>
      <c r="AS811" t="s">
        <v>1163</v>
      </c>
      <c r="AT811" t="s">
        <v>402</v>
      </c>
      <c r="AU811" t="s">
        <v>678</v>
      </c>
      <c r="AV811" s="14">
        <v>46204</v>
      </c>
      <c r="AW811" t="s">
        <v>1164</v>
      </c>
      <c r="AX811" s="31">
        <v>46204.621932870374</v>
      </c>
      <c r="AY811" s="14">
        <v>46204</v>
      </c>
      <c r="AZ811" t="s">
        <v>933</v>
      </c>
      <c r="BA811" s="31">
        <v>46204.634456018517</v>
      </c>
      <c r="BB811" s="14">
        <v>46204</v>
      </c>
      <c r="BC811" t="s">
        <v>5233</v>
      </c>
      <c r="BD811" s="31">
        <v>46204.643020833333</v>
      </c>
      <c r="BE811" s="14">
        <v>46204</v>
      </c>
      <c r="BF811" t="s">
        <v>937</v>
      </c>
      <c r="BG811" s="31">
        <v>46204.686874999999</v>
      </c>
      <c r="BH811" s="14">
        <v>46204</v>
      </c>
      <c r="BI811" t="s">
        <v>937</v>
      </c>
      <c r="BJ811" s="31">
        <v>46204.691180555557</v>
      </c>
      <c r="BW811" s="14">
        <v>46204</v>
      </c>
      <c r="BX811" t="s">
        <v>937</v>
      </c>
      <c r="BY811" s="31">
        <v>46204.695185185185</v>
      </c>
      <c r="BZ811" s="14">
        <v>46204</v>
      </c>
      <c r="CA811" t="s">
        <v>938</v>
      </c>
      <c r="CB811" s="31">
        <v>46204.707499999997</v>
      </c>
      <c r="CF811" s="14">
        <v>46204</v>
      </c>
      <c r="CG811" t="s">
        <v>1164</v>
      </c>
      <c r="CH811" s="31">
        <v>46204.745856481481</v>
      </c>
      <c r="CM811" s="4">
        <f t="shared" si="44"/>
        <v>46204.588726851849</v>
      </c>
      <c r="CN811">
        <f t="shared" si="45"/>
        <v>0</v>
      </c>
      <c r="CO811" t="str">
        <f>VLOOKUP(A811,Sheet1!$A$2:$B$221,2,0)</f>
        <v>East Zone</v>
      </c>
    </row>
    <row r="812" spans="1:93" x14ac:dyDescent="0.35">
      <c r="A812" t="s">
        <v>6248</v>
      </c>
      <c r="B812">
        <v>968</v>
      </c>
      <c r="C812" t="s">
        <v>9332</v>
      </c>
      <c r="D812" t="s">
        <v>678</v>
      </c>
      <c r="E812" t="s">
        <v>401</v>
      </c>
      <c r="F812" t="s">
        <v>402</v>
      </c>
      <c r="G812" t="s">
        <v>352</v>
      </c>
      <c r="H812" t="s">
        <v>6255</v>
      </c>
      <c r="I812">
        <v>520128</v>
      </c>
      <c r="J812" t="s">
        <v>3742</v>
      </c>
      <c r="K812" t="s">
        <v>3743</v>
      </c>
      <c r="L812" t="s">
        <v>4622</v>
      </c>
      <c r="M812" t="s">
        <v>6256</v>
      </c>
      <c r="N812">
        <v>45000</v>
      </c>
      <c r="O812" t="s">
        <v>4630</v>
      </c>
      <c r="P812" t="s">
        <v>4631</v>
      </c>
      <c r="Q812" t="s">
        <v>6258</v>
      </c>
      <c r="R812">
        <v>9441822656</v>
      </c>
      <c r="S812" s="14">
        <v>46204</v>
      </c>
      <c r="T812" t="s">
        <v>6250</v>
      </c>
      <c r="U812" s="31">
        <v>46204.588750000003</v>
      </c>
      <c r="AK812" s="14">
        <v>46204</v>
      </c>
      <c r="AL812" t="s">
        <v>1163</v>
      </c>
      <c r="AM812" s="31">
        <v>46204.615439814814</v>
      </c>
      <c r="AQ812" s="31">
        <v>46204.615439814814</v>
      </c>
      <c r="AR812" s="14">
        <v>46204</v>
      </c>
      <c r="AS812" t="s">
        <v>1163</v>
      </c>
      <c r="AT812" t="s">
        <v>402</v>
      </c>
      <c r="AU812" t="s">
        <v>678</v>
      </c>
      <c r="AV812" s="14">
        <v>46204</v>
      </c>
      <c r="AW812" t="s">
        <v>1164</v>
      </c>
      <c r="AX812" s="31">
        <v>46204.621898148151</v>
      </c>
      <c r="AY812" s="14">
        <v>46204</v>
      </c>
      <c r="AZ812" t="s">
        <v>933</v>
      </c>
      <c r="BA812" s="31">
        <v>46204.634456018517</v>
      </c>
      <c r="BB812" s="14">
        <v>46204</v>
      </c>
      <c r="BC812" t="s">
        <v>5233</v>
      </c>
      <c r="BD812" s="31">
        <v>46204.643009259256</v>
      </c>
      <c r="BE812" s="14">
        <v>46204</v>
      </c>
      <c r="BF812" t="s">
        <v>937</v>
      </c>
      <c r="BG812" s="31">
        <v>46204.686863425923</v>
      </c>
      <c r="BH812" s="14">
        <v>46204</v>
      </c>
      <c r="BI812" t="s">
        <v>937</v>
      </c>
      <c r="BJ812" s="31">
        <v>46204.691168981481</v>
      </c>
      <c r="BW812" s="14">
        <v>46204</v>
      </c>
      <c r="BX812" t="s">
        <v>937</v>
      </c>
      <c r="BY812" s="31">
        <v>46204.695173611108</v>
      </c>
      <c r="BZ812" s="14">
        <v>46204</v>
      </c>
      <c r="CA812" t="s">
        <v>938</v>
      </c>
      <c r="CB812" s="31">
        <v>46204.707499999997</v>
      </c>
      <c r="CF812" s="14">
        <v>46204</v>
      </c>
      <c r="CG812" t="s">
        <v>1164</v>
      </c>
      <c r="CH812" s="31">
        <v>46204.745856481481</v>
      </c>
      <c r="CM812" s="4">
        <f t="shared" si="44"/>
        <v>46204.588750000003</v>
      </c>
      <c r="CN812">
        <f t="shared" si="45"/>
        <v>0</v>
      </c>
      <c r="CO812" t="str">
        <f>VLOOKUP(A812,Sheet1!$A$2:$B$221,2,0)</f>
        <v>East Zone</v>
      </c>
    </row>
    <row r="813" spans="1:93" x14ac:dyDescent="0.35">
      <c r="A813" t="s">
        <v>6248</v>
      </c>
      <c r="B813">
        <v>968</v>
      </c>
      <c r="C813" t="s">
        <v>9332</v>
      </c>
      <c r="D813" t="s">
        <v>678</v>
      </c>
      <c r="E813" t="s">
        <v>401</v>
      </c>
      <c r="F813" t="s">
        <v>402</v>
      </c>
      <c r="G813" t="s">
        <v>352</v>
      </c>
      <c r="H813" t="s">
        <v>6259</v>
      </c>
      <c r="I813">
        <v>722156</v>
      </c>
      <c r="J813" t="s">
        <v>1165</v>
      </c>
      <c r="K813" t="s">
        <v>1166</v>
      </c>
      <c r="L813" t="s">
        <v>4622</v>
      </c>
      <c r="M813" t="s">
        <v>6260</v>
      </c>
      <c r="N813">
        <v>45000</v>
      </c>
      <c r="O813" t="s">
        <v>4630</v>
      </c>
      <c r="P813" t="s">
        <v>4631</v>
      </c>
      <c r="Q813" t="s">
        <v>6054</v>
      </c>
      <c r="R813">
        <v>2829987467</v>
      </c>
      <c r="S813" s="14">
        <v>46206</v>
      </c>
      <c r="T813" t="s">
        <v>6254</v>
      </c>
      <c r="U813" s="31">
        <v>46206.435671296298</v>
      </c>
      <c r="AK813" s="14">
        <v>46206</v>
      </c>
      <c r="AL813" t="s">
        <v>1164</v>
      </c>
      <c r="AM813" s="31">
        <v>46206.477835648147</v>
      </c>
      <c r="AQ813" s="31">
        <v>46206.477835648147</v>
      </c>
      <c r="AR813" s="14">
        <v>46206</v>
      </c>
      <c r="AS813" t="s">
        <v>1164</v>
      </c>
      <c r="AT813" t="s">
        <v>3258</v>
      </c>
      <c r="AU813" t="s">
        <v>677</v>
      </c>
      <c r="AV813" s="14">
        <v>46206</v>
      </c>
      <c r="AW813" t="s">
        <v>1164</v>
      </c>
      <c r="AX813" s="31">
        <v>46206.484247685185</v>
      </c>
      <c r="AY813" s="14">
        <v>46206</v>
      </c>
      <c r="AZ813" t="s">
        <v>933</v>
      </c>
      <c r="BA813" s="31">
        <v>46206.499155092592</v>
      </c>
      <c r="BB813" s="14">
        <v>46206</v>
      </c>
      <c r="BC813" t="s">
        <v>4633</v>
      </c>
      <c r="BD813" s="31">
        <v>46206.530266203707</v>
      </c>
      <c r="BE813" s="14">
        <v>46206</v>
      </c>
      <c r="BF813" t="s">
        <v>942</v>
      </c>
      <c r="BG813" s="31">
        <v>46206.610231481478</v>
      </c>
      <c r="BH813" s="14">
        <v>46206</v>
      </c>
      <c r="BI813" t="s">
        <v>942</v>
      </c>
      <c r="BJ813" s="31">
        <v>46206.610868055555</v>
      </c>
      <c r="BW813" s="14">
        <v>46206</v>
      </c>
      <c r="BX813" t="s">
        <v>942</v>
      </c>
      <c r="BY813" s="31">
        <v>46206.621041666665</v>
      </c>
      <c r="BZ813" s="14">
        <v>46206</v>
      </c>
      <c r="CA813" t="s">
        <v>938</v>
      </c>
      <c r="CB813" s="31">
        <v>46206.635405092595</v>
      </c>
      <c r="CF813" s="14">
        <v>46206</v>
      </c>
      <c r="CG813" t="s">
        <v>1164</v>
      </c>
      <c r="CH813" s="31">
        <v>46206.806990740741</v>
      </c>
      <c r="CM813" s="4">
        <f t="shared" si="44"/>
        <v>46206.435671296298</v>
      </c>
      <c r="CN813">
        <f t="shared" si="45"/>
        <v>0</v>
      </c>
      <c r="CO813" t="str">
        <f>VLOOKUP(A813,Sheet1!$A$2:$B$221,2,0)</f>
        <v>East Zone</v>
      </c>
    </row>
    <row r="814" spans="1:93" x14ac:dyDescent="0.35">
      <c r="A814" t="s">
        <v>6261</v>
      </c>
      <c r="B814">
        <v>1002</v>
      </c>
      <c r="C814" t="s">
        <v>9332</v>
      </c>
      <c r="D814" t="s">
        <v>678</v>
      </c>
      <c r="E814" t="s">
        <v>120</v>
      </c>
      <c r="F814" t="s">
        <v>403</v>
      </c>
      <c r="G814" t="s">
        <v>352</v>
      </c>
      <c r="H814" t="s">
        <v>6262</v>
      </c>
      <c r="I814">
        <v>197014</v>
      </c>
      <c r="J814" t="s">
        <v>6263</v>
      </c>
      <c r="K814" t="s">
        <v>6264</v>
      </c>
      <c r="L814" t="s">
        <v>4622</v>
      </c>
      <c r="M814" t="s">
        <v>6265</v>
      </c>
      <c r="N814">
        <v>77000</v>
      </c>
      <c r="O814" t="s">
        <v>6266</v>
      </c>
      <c r="P814" t="s">
        <v>6267</v>
      </c>
      <c r="Q814" t="s">
        <v>6268</v>
      </c>
      <c r="R814">
        <v>6007799192</v>
      </c>
      <c r="S814" s="14">
        <v>46205</v>
      </c>
      <c r="T814" t="s">
        <v>6269</v>
      </c>
      <c r="U814" s="31">
        <v>46205.456678240742</v>
      </c>
      <c r="AK814" s="14">
        <v>46205</v>
      </c>
      <c r="AL814" t="s">
        <v>6270</v>
      </c>
      <c r="AM814" s="31">
        <v>46205.479780092595</v>
      </c>
      <c r="AQ814" s="31">
        <v>46205.479780092595</v>
      </c>
      <c r="AR814" s="14">
        <v>46205</v>
      </c>
      <c r="AS814" t="s">
        <v>6270</v>
      </c>
      <c r="AT814" t="s">
        <v>403</v>
      </c>
      <c r="AU814" t="s">
        <v>678</v>
      </c>
      <c r="AV814" s="14">
        <v>46205</v>
      </c>
      <c r="AW814" t="s">
        <v>6271</v>
      </c>
      <c r="AX814" s="31">
        <v>46205.503969907404</v>
      </c>
      <c r="AY814" s="14">
        <v>46205</v>
      </c>
      <c r="AZ814" t="s">
        <v>933</v>
      </c>
      <c r="BA814" s="31">
        <v>46205.510995370372</v>
      </c>
      <c r="BB814" s="14">
        <v>46205</v>
      </c>
      <c r="BC814" t="s">
        <v>4669</v>
      </c>
      <c r="BD814" s="31">
        <v>46205.52449074074</v>
      </c>
      <c r="BE814" s="14">
        <v>46205</v>
      </c>
      <c r="BF814" t="s">
        <v>955</v>
      </c>
      <c r="BG814" s="31">
        <v>46205.604733796295</v>
      </c>
      <c r="BH814" s="14">
        <v>46205</v>
      </c>
      <c r="BI814" t="s">
        <v>955</v>
      </c>
      <c r="BJ814" s="31">
        <v>46205.606215277781</v>
      </c>
      <c r="BW814" s="14">
        <v>46205</v>
      </c>
      <c r="BX814" t="s">
        <v>955</v>
      </c>
      <c r="BY814" s="31">
        <v>46205.610949074071</v>
      </c>
      <c r="BZ814" s="14">
        <v>46205</v>
      </c>
      <c r="CA814" t="s">
        <v>944</v>
      </c>
      <c r="CB814" s="31">
        <v>46205.615682870368</v>
      </c>
      <c r="CF814" s="14">
        <v>46205</v>
      </c>
      <c r="CG814" t="s">
        <v>6271</v>
      </c>
      <c r="CH814" s="31">
        <v>46205.859988425924</v>
      </c>
      <c r="CM814" s="4">
        <f t="shared" si="44"/>
        <v>46205.456678240742</v>
      </c>
      <c r="CN814">
        <f t="shared" si="45"/>
        <v>0</v>
      </c>
      <c r="CO814" t="str">
        <f>VLOOKUP(A814,Sheet1!$A$2:$B$221,2,0)</f>
        <v>East Zone</v>
      </c>
    </row>
    <row r="815" spans="1:93" x14ac:dyDescent="0.35">
      <c r="A815" t="s">
        <v>6261</v>
      </c>
      <c r="B815">
        <v>1002</v>
      </c>
      <c r="C815" t="s">
        <v>9332</v>
      </c>
      <c r="D815" t="s">
        <v>678</v>
      </c>
      <c r="E815" t="s">
        <v>120</v>
      </c>
      <c r="F815" t="s">
        <v>403</v>
      </c>
      <c r="G815" t="s">
        <v>352</v>
      </c>
      <c r="H815" t="s">
        <v>12235</v>
      </c>
      <c r="I815">
        <v>504763</v>
      </c>
      <c r="J815" t="s">
        <v>1572</v>
      </c>
      <c r="K815" t="s">
        <v>6282</v>
      </c>
      <c r="L815" t="s">
        <v>4622</v>
      </c>
      <c r="M815" t="s">
        <v>12236</v>
      </c>
      <c r="N815">
        <v>45000</v>
      </c>
      <c r="O815" t="s">
        <v>4630</v>
      </c>
      <c r="P815" t="s">
        <v>4631</v>
      </c>
      <c r="Q815" t="s">
        <v>4656</v>
      </c>
      <c r="R815">
        <v>6416766644</v>
      </c>
      <c r="S815" s="14">
        <v>46210</v>
      </c>
      <c r="T815" t="s">
        <v>6284</v>
      </c>
      <c r="U815" s="31">
        <v>46210.475393518522</v>
      </c>
      <c r="AK815" s="14">
        <v>46210</v>
      </c>
      <c r="AL815" t="s">
        <v>6271</v>
      </c>
      <c r="AM815" s="31">
        <v>46210.684259259258</v>
      </c>
      <c r="AQ815" s="31">
        <v>46210.684259259258</v>
      </c>
      <c r="AR815" s="14">
        <v>46210</v>
      </c>
      <c r="AS815" t="s">
        <v>6271</v>
      </c>
      <c r="AT815" t="s">
        <v>6275</v>
      </c>
      <c r="AU815" t="s">
        <v>677</v>
      </c>
      <c r="AV815" s="14">
        <v>46210</v>
      </c>
      <c r="AW815" t="s">
        <v>6271</v>
      </c>
      <c r="AX815" s="31">
        <v>46210.685081018521</v>
      </c>
      <c r="AY815" s="14">
        <v>46210</v>
      </c>
      <c r="AZ815" t="s">
        <v>933</v>
      </c>
      <c r="BA815" s="31">
        <v>46210.703877314816</v>
      </c>
      <c r="BB815" s="14">
        <v>46210</v>
      </c>
      <c r="BC815" t="s">
        <v>4701</v>
      </c>
      <c r="BD815" s="31">
        <v>46210.7346875</v>
      </c>
      <c r="BE815" s="14">
        <v>46210</v>
      </c>
      <c r="BF815" t="s">
        <v>972</v>
      </c>
      <c r="BG815" s="31">
        <v>46210.830185185187</v>
      </c>
      <c r="BH815" s="14">
        <v>46210</v>
      </c>
      <c r="BI815" t="s">
        <v>972</v>
      </c>
      <c r="BJ815" s="31">
        <v>46210.831261574072</v>
      </c>
      <c r="BW815" s="14">
        <v>46210</v>
      </c>
      <c r="BX815" t="s">
        <v>972</v>
      </c>
      <c r="BY815" s="31">
        <v>46210.835370370369</v>
      </c>
      <c r="BZ815" s="14">
        <v>46210</v>
      </c>
      <c r="CA815" t="s">
        <v>944</v>
      </c>
      <c r="CB815" s="31">
        <v>46210.858032407406</v>
      </c>
      <c r="CF815" s="14">
        <v>46210</v>
      </c>
      <c r="CG815" t="s">
        <v>6271</v>
      </c>
      <c r="CH815" s="31">
        <v>46210.871064814812</v>
      </c>
      <c r="CM815" s="4">
        <f t="shared" si="44"/>
        <v>46210.475393518522</v>
      </c>
      <c r="CN815">
        <f t="shared" si="45"/>
        <v>0</v>
      </c>
      <c r="CO815" t="str">
        <f>VLOOKUP(A815,Sheet1!$A$2:$B$221,2,0)</f>
        <v>East Zone</v>
      </c>
    </row>
    <row r="816" spans="1:93" x14ac:dyDescent="0.35">
      <c r="A816" t="s">
        <v>6261</v>
      </c>
      <c r="B816">
        <v>1002</v>
      </c>
      <c r="C816" t="s">
        <v>9332</v>
      </c>
      <c r="D816" t="s">
        <v>678</v>
      </c>
      <c r="E816" t="s">
        <v>120</v>
      </c>
      <c r="F816" t="s">
        <v>403</v>
      </c>
      <c r="G816" t="s">
        <v>352</v>
      </c>
      <c r="H816" t="s">
        <v>6272</v>
      </c>
      <c r="I816">
        <v>506596</v>
      </c>
      <c r="J816" t="s">
        <v>6263</v>
      </c>
      <c r="K816" t="s">
        <v>6264</v>
      </c>
      <c r="L816" t="s">
        <v>4622</v>
      </c>
      <c r="M816" t="s">
        <v>6273</v>
      </c>
      <c r="N816">
        <v>45000</v>
      </c>
      <c r="O816" t="s">
        <v>4630</v>
      </c>
      <c r="P816" t="s">
        <v>4631</v>
      </c>
      <c r="Q816" t="s">
        <v>6274</v>
      </c>
      <c r="R816">
        <v>1965081267</v>
      </c>
      <c r="S816" s="14">
        <v>46205</v>
      </c>
      <c r="T816" t="s">
        <v>6269</v>
      </c>
      <c r="U816" s="31">
        <v>46205.695277777777</v>
      </c>
      <c r="AK816" s="14">
        <v>46205</v>
      </c>
      <c r="AL816" t="s">
        <v>6271</v>
      </c>
      <c r="AM816" s="31">
        <v>46205.725266203706</v>
      </c>
      <c r="AQ816" s="31">
        <v>46205.725266203706</v>
      </c>
      <c r="AR816" s="14">
        <v>46205</v>
      </c>
      <c r="AS816" t="s">
        <v>6271</v>
      </c>
      <c r="AT816" t="s">
        <v>6275</v>
      </c>
      <c r="AU816" t="s">
        <v>677</v>
      </c>
      <c r="AV816" s="14">
        <v>46205</v>
      </c>
      <c r="AW816" t="s">
        <v>6271</v>
      </c>
      <c r="AX816" s="31">
        <v>46205.725949074076</v>
      </c>
      <c r="AY816" s="14">
        <v>46205</v>
      </c>
      <c r="AZ816" t="s">
        <v>933</v>
      </c>
      <c r="BA816" s="31">
        <v>46205.729548611111</v>
      </c>
      <c r="BB816" s="14">
        <v>46205</v>
      </c>
      <c r="BC816" t="s">
        <v>4628</v>
      </c>
      <c r="BD816" s="31">
        <v>46205.736851851849</v>
      </c>
      <c r="BE816" s="14">
        <v>46205</v>
      </c>
      <c r="BF816" t="s">
        <v>942</v>
      </c>
      <c r="BG816" s="31">
        <v>46205.791817129626</v>
      </c>
      <c r="BH816" s="14">
        <v>46205</v>
      </c>
      <c r="BI816" t="s">
        <v>942</v>
      </c>
      <c r="BJ816" s="31">
        <v>46205.792430555557</v>
      </c>
      <c r="BW816" s="14">
        <v>46205</v>
      </c>
      <c r="BX816" t="s">
        <v>942</v>
      </c>
      <c r="BY816" s="31">
        <v>46205.796585648146</v>
      </c>
      <c r="BZ816" s="14">
        <v>46205</v>
      </c>
      <c r="CA816" t="s">
        <v>938</v>
      </c>
      <c r="CB816" s="31">
        <v>46205.807685185187</v>
      </c>
      <c r="CF816" s="14">
        <v>46205</v>
      </c>
      <c r="CG816" t="s">
        <v>6271</v>
      </c>
      <c r="CH816" s="31">
        <v>46205.862256944441</v>
      </c>
      <c r="CM816" s="4">
        <f t="shared" si="44"/>
        <v>46205.695277777777</v>
      </c>
      <c r="CN816">
        <f t="shared" si="45"/>
        <v>0</v>
      </c>
      <c r="CO816" t="str">
        <f>VLOOKUP(A816,Sheet1!$A$2:$B$221,2,0)</f>
        <v>East Zone</v>
      </c>
    </row>
    <row r="817" spans="1:93" x14ac:dyDescent="0.35">
      <c r="A817" t="s">
        <v>6261</v>
      </c>
      <c r="B817">
        <v>1002</v>
      </c>
      <c r="C817" t="s">
        <v>9332</v>
      </c>
      <c r="D817" t="s">
        <v>678</v>
      </c>
      <c r="E817" t="s">
        <v>120</v>
      </c>
      <c r="F817" t="s">
        <v>403</v>
      </c>
      <c r="G817" t="s">
        <v>352</v>
      </c>
      <c r="H817" t="s">
        <v>6276</v>
      </c>
      <c r="I817">
        <v>515978</v>
      </c>
      <c r="J817" t="s">
        <v>6277</v>
      </c>
      <c r="K817" t="s">
        <v>6278</v>
      </c>
      <c r="L817" t="s">
        <v>4622</v>
      </c>
      <c r="M817" t="s">
        <v>6279</v>
      </c>
      <c r="N817">
        <v>77000</v>
      </c>
      <c r="O817" t="s">
        <v>9403</v>
      </c>
      <c r="P817" t="s">
        <v>9404</v>
      </c>
      <c r="Q817" t="s">
        <v>2482</v>
      </c>
      <c r="R817">
        <v>7465905684</v>
      </c>
      <c r="S817" s="14">
        <v>46206</v>
      </c>
      <c r="T817" t="s">
        <v>6280</v>
      </c>
      <c r="U817" s="31">
        <v>46206.356180555558</v>
      </c>
      <c r="AK817" s="14">
        <v>46206</v>
      </c>
      <c r="AL817" t="s">
        <v>6270</v>
      </c>
      <c r="AM817" s="31">
        <v>46206.389004629629</v>
      </c>
      <c r="AQ817" s="31">
        <v>46206.389004629629</v>
      </c>
      <c r="AR817" s="14">
        <v>46206</v>
      </c>
      <c r="AS817" t="s">
        <v>6270</v>
      </c>
      <c r="AT817" t="s">
        <v>403</v>
      </c>
      <c r="AU817" t="s">
        <v>678</v>
      </c>
      <c r="AV817" s="14">
        <v>46206</v>
      </c>
      <c r="AW817" t="s">
        <v>6271</v>
      </c>
      <c r="AX817" s="31">
        <v>46206.404236111113</v>
      </c>
      <c r="AY817" s="14">
        <v>46206</v>
      </c>
      <c r="AZ817" t="s">
        <v>933</v>
      </c>
      <c r="BA817" s="31">
        <v>46206.406597222223</v>
      </c>
      <c r="BB817" s="14">
        <v>46206</v>
      </c>
      <c r="BC817" t="s">
        <v>4716</v>
      </c>
      <c r="BD817" s="31">
        <v>46206.448796296296</v>
      </c>
      <c r="BE817" s="14">
        <v>46206</v>
      </c>
      <c r="BF817" t="s">
        <v>937</v>
      </c>
      <c r="BG817" s="31">
        <v>46206.479988425926</v>
      </c>
      <c r="BH817" s="14">
        <v>46209</v>
      </c>
      <c r="BI817" t="s">
        <v>937</v>
      </c>
      <c r="BJ817" s="31">
        <v>46209.73541666667</v>
      </c>
      <c r="BK817" s="14">
        <v>46206</v>
      </c>
      <c r="BL817" t="s">
        <v>937</v>
      </c>
      <c r="BM817" s="31">
        <v>46206.481712962966</v>
      </c>
      <c r="BW817" s="14">
        <v>46209</v>
      </c>
      <c r="BX817" t="s">
        <v>937</v>
      </c>
      <c r="BY817" s="31">
        <v>46209.75540509259</v>
      </c>
      <c r="BZ817" s="14">
        <v>46209</v>
      </c>
      <c r="CA817" t="s">
        <v>944</v>
      </c>
      <c r="CB817" s="31">
        <v>46209.76525462963</v>
      </c>
      <c r="CF817" s="14">
        <v>46209</v>
      </c>
      <c r="CG817" t="s">
        <v>6271</v>
      </c>
      <c r="CH817" s="31">
        <v>46209.879189814812</v>
      </c>
      <c r="CM817" s="4">
        <f t="shared" si="44"/>
        <v>46206.356180555558</v>
      </c>
      <c r="CN817">
        <f t="shared" si="45"/>
        <v>0</v>
      </c>
      <c r="CO817" t="str">
        <f>VLOOKUP(A817,Sheet1!$A$2:$B$221,2,0)</f>
        <v>East Zone</v>
      </c>
    </row>
    <row r="818" spans="1:93" x14ac:dyDescent="0.35">
      <c r="A818" t="s">
        <v>6261</v>
      </c>
      <c r="B818">
        <v>1002</v>
      </c>
      <c r="C818" t="s">
        <v>9332</v>
      </c>
      <c r="D818" t="s">
        <v>678</v>
      </c>
      <c r="E818" t="s">
        <v>120</v>
      </c>
      <c r="F818" t="s">
        <v>403</v>
      </c>
      <c r="G818" t="s">
        <v>352</v>
      </c>
      <c r="H818" t="s">
        <v>6281</v>
      </c>
      <c r="I818">
        <v>516981</v>
      </c>
      <c r="J818" t="s">
        <v>1572</v>
      </c>
      <c r="K818" t="s">
        <v>6282</v>
      </c>
      <c r="L818" t="s">
        <v>4622</v>
      </c>
      <c r="M818" t="s">
        <v>6283</v>
      </c>
      <c r="N818">
        <v>70000</v>
      </c>
      <c r="O818" t="s">
        <v>958</v>
      </c>
      <c r="P818" t="s">
        <v>959</v>
      </c>
      <c r="Q818" t="s">
        <v>1191</v>
      </c>
      <c r="R818">
        <v>5420442256</v>
      </c>
      <c r="S818" s="14">
        <v>46206</v>
      </c>
      <c r="T818" t="s">
        <v>6284</v>
      </c>
      <c r="U818" s="31">
        <v>46206.340671296297</v>
      </c>
      <c r="AK818" s="14">
        <v>46206</v>
      </c>
      <c r="AL818" t="s">
        <v>6270</v>
      </c>
      <c r="AM818" s="31">
        <v>46206.368402777778</v>
      </c>
      <c r="AQ818" s="31">
        <v>46206.368402777778</v>
      </c>
      <c r="AR818" s="14">
        <v>46206</v>
      </c>
      <c r="AS818" t="s">
        <v>6270</v>
      </c>
      <c r="AT818" t="s">
        <v>403</v>
      </c>
      <c r="AU818" t="s">
        <v>678</v>
      </c>
      <c r="AV818" s="14">
        <v>46206</v>
      </c>
      <c r="AW818" t="s">
        <v>6271</v>
      </c>
      <c r="AX818" s="31">
        <v>46206.386712962965</v>
      </c>
      <c r="AY818" s="14">
        <v>46206</v>
      </c>
      <c r="AZ818" t="s">
        <v>933</v>
      </c>
      <c r="BA818" s="31">
        <v>46206.399270833332</v>
      </c>
      <c r="BB818" s="14">
        <v>46206</v>
      </c>
      <c r="BC818" t="s">
        <v>4808</v>
      </c>
      <c r="BD818" s="31">
        <v>46206.408692129633</v>
      </c>
      <c r="BE818" s="14">
        <v>46206</v>
      </c>
      <c r="BF818" t="s">
        <v>972</v>
      </c>
      <c r="BG818" s="31">
        <v>46206.452048611114</v>
      </c>
      <c r="BH818" s="14">
        <v>46206</v>
      </c>
      <c r="BI818" t="s">
        <v>972</v>
      </c>
      <c r="BJ818" s="31">
        <v>46206.453506944446</v>
      </c>
      <c r="BW818" s="14">
        <v>46206</v>
      </c>
      <c r="BX818" t="s">
        <v>972</v>
      </c>
      <c r="BY818" s="31">
        <v>46206.463645833333</v>
      </c>
      <c r="BZ818" s="14">
        <v>46206</v>
      </c>
      <c r="CA818" t="s">
        <v>944</v>
      </c>
      <c r="CB818" s="31">
        <v>46206.466354166667</v>
      </c>
      <c r="CF818" s="14">
        <v>46206</v>
      </c>
      <c r="CG818" t="s">
        <v>6271</v>
      </c>
      <c r="CH818" s="31">
        <v>46206.704641203702</v>
      </c>
      <c r="CM818" s="4">
        <f t="shared" si="44"/>
        <v>46206.340671296297</v>
      </c>
      <c r="CN818">
        <f t="shared" si="45"/>
        <v>0</v>
      </c>
      <c r="CO818" t="str">
        <f>VLOOKUP(A818,Sheet1!$A$2:$B$221,2,0)</f>
        <v>East Zone</v>
      </c>
    </row>
    <row r="819" spans="1:93" x14ac:dyDescent="0.35">
      <c r="A819" t="s">
        <v>6261</v>
      </c>
      <c r="B819">
        <v>1002</v>
      </c>
      <c r="C819" t="s">
        <v>9332</v>
      </c>
      <c r="D819" t="s">
        <v>678</v>
      </c>
      <c r="E819" t="s">
        <v>120</v>
      </c>
      <c r="F819" t="s">
        <v>403</v>
      </c>
      <c r="G819" t="s">
        <v>352</v>
      </c>
      <c r="H819" t="s">
        <v>6285</v>
      </c>
      <c r="I819">
        <v>522551</v>
      </c>
      <c r="J819" t="s">
        <v>6263</v>
      </c>
      <c r="K819" t="s">
        <v>6264</v>
      </c>
      <c r="L819" t="s">
        <v>4622</v>
      </c>
      <c r="M819" t="s">
        <v>12237</v>
      </c>
      <c r="N819">
        <v>45000</v>
      </c>
      <c r="O819" t="s">
        <v>4630</v>
      </c>
      <c r="P819" t="s">
        <v>4631</v>
      </c>
      <c r="Q819" t="s">
        <v>1162</v>
      </c>
      <c r="R819">
        <v>5146293011</v>
      </c>
      <c r="S819" s="14">
        <v>46210</v>
      </c>
      <c r="T819" t="s">
        <v>6269</v>
      </c>
      <c r="U819" s="31">
        <v>46210.696608796294</v>
      </c>
      <c r="AK819" s="14">
        <v>46210</v>
      </c>
      <c r="AL819" t="s">
        <v>6270</v>
      </c>
      <c r="AM819" s="31">
        <v>46210.720601851855</v>
      </c>
      <c r="AQ819" s="31">
        <v>46210.720601851855</v>
      </c>
      <c r="AR819" s="14">
        <v>46210</v>
      </c>
      <c r="AS819" t="s">
        <v>6270</v>
      </c>
      <c r="AT819" t="s">
        <v>403</v>
      </c>
      <c r="AU819" t="s">
        <v>678</v>
      </c>
      <c r="AV819" s="14">
        <v>46210</v>
      </c>
      <c r="AW819" t="s">
        <v>6271</v>
      </c>
      <c r="AX819" s="31">
        <v>46210.724768518521</v>
      </c>
      <c r="AY819" s="14">
        <v>46210</v>
      </c>
      <c r="AZ819" t="s">
        <v>933</v>
      </c>
      <c r="BA819" s="31">
        <v>46210.727442129632</v>
      </c>
      <c r="BB819" s="14">
        <v>46210</v>
      </c>
      <c r="BC819" t="s">
        <v>4716</v>
      </c>
      <c r="BD819" s="31">
        <v>46210.736296296294</v>
      </c>
      <c r="BE819" s="14">
        <v>46210</v>
      </c>
      <c r="BF819" t="s">
        <v>972</v>
      </c>
      <c r="BG819" s="31">
        <v>46210.828136574077</v>
      </c>
      <c r="BH819" s="14">
        <v>46210</v>
      </c>
      <c r="BI819" t="s">
        <v>972</v>
      </c>
      <c r="BJ819" s="31">
        <v>46210.82953703704</v>
      </c>
      <c r="BW819" s="14">
        <v>46210</v>
      </c>
      <c r="BX819" t="s">
        <v>972</v>
      </c>
      <c r="BY819" s="31">
        <v>46210.835347222222</v>
      </c>
      <c r="BZ819" s="14">
        <v>46210</v>
      </c>
      <c r="CA819" t="s">
        <v>944</v>
      </c>
      <c r="CB819" s="31">
        <v>46210.857951388891</v>
      </c>
      <c r="CF819" s="14">
        <v>46210</v>
      </c>
      <c r="CG819" t="s">
        <v>6271</v>
      </c>
      <c r="CH819" s="31">
        <v>46210.879201388889</v>
      </c>
      <c r="CM819" s="4">
        <f t="shared" si="44"/>
        <v>46210.696608796294</v>
      </c>
      <c r="CN819">
        <f t="shared" si="45"/>
        <v>0</v>
      </c>
      <c r="CO819" t="str">
        <f>VLOOKUP(A819,Sheet1!$A$2:$B$221,2,0)</f>
        <v>East Zone</v>
      </c>
    </row>
    <row r="820" spans="1:93" x14ac:dyDescent="0.35">
      <c r="A820" t="s">
        <v>6261</v>
      </c>
      <c r="B820">
        <v>1002</v>
      </c>
      <c r="C820" t="s">
        <v>9332</v>
      </c>
      <c r="D820" t="s">
        <v>678</v>
      </c>
      <c r="E820" t="s">
        <v>120</v>
      </c>
      <c r="F820" t="s">
        <v>403</v>
      </c>
      <c r="G820" t="s">
        <v>352</v>
      </c>
      <c r="H820" t="s">
        <v>6285</v>
      </c>
      <c r="I820">
        <v>522551</v>
      </c>
      <c r="J820" t="s">
        <v>6263</v>
      </c>
      <c r="K820" t="s">
        <v>6264</v>
      </c>
      <c r="L820" t="s">
        <v>4622</v>
      </c>
      <c r="M820" t="s">
        <v>6286</v>
      </c>
      <c r="N820">
        <v>45000</v>
      </c>
      <c r="O820" t="s">
        <v>4630</v>
      </c>
      <c r="P820" t="s">
        <v>4631</v>
      </c>
      <c r="Q820" t="s">
        <v>6287</v>
      </c>
      <c r="R820">
        <v>4730142247</v>
      </c>
      <c r="S820" s="14">
        <v>46206</v>
      </c>
      <c r="T820" t="s">
        <v>6269</v>
      </c>
      <c r="U820" s="31">
        <v>46206.617835648147</v>
      </c>
      <c r="AK820" s="14">
        <v>46206</v>
      </c>
      <c r="AL820" t="s">
        <v>6271</v>
      </c>
      <c r="AM820" s="31">
        <v>46206.664050925923</v>
      </c>
      <c r="AQ820" s="31">
        <v>46206.664050925923</v>
      </c>
      <c r="AR820" s="14">
        <v>46206</v>
      </c>
      <c r="AS820" t="s">
        <v>6271</v>
      </c>
      <c r="AT820" t="s">
        <v>6275</v>
      </c>
      <c r="AU820" t="s">
        <v>677</v>
      </c>
      <c r="AV820" s="14">
        <v>46206</v>
      </c>
      <c r="AW820" t="s">
        <v>6271</v>
      </c>
      <c r="AX820" s="31">
        <v>46206.664733796293</v>
      </c>
      <c r="AY820" s="14">
        <v>46206</v>
      </c>
      <c r="AZ820" t="s">
        <v>933</v>
      </c>
      <c r="BA820" s="31">
        <v>46206.672326388885</v>
      </c>
      <c r="BB820" s="14">
        <v>46206</v>
      </c>
      <c r="BC820" t="s">
        <v>4716</v>
      </c>
      <c r="BD820" s="31">
        <v>46206.676249999997</v>
      </c>
      <c r="BE820" s="14">
        <v>46206</v>
      </c>
      <c r="BF820" t="s">
        <v>972</v>
      </c>
      <c r="BG820" s="31">
        <v>46206.702523148146</v>
      </c>
      <c r="BH820" s="14">
        <v>46206</v>
      </c>
      <c r="BI820" t="s">
        <v>972</v>
      </c>
      <c r="BJ820" s="31">
        <v>46206.705289351848</v>
      </c>
      <c r="BW820" s="14">
        <v>46206</v>
      </c>
      <c r="BX820" t="s">
        <v>972</v>
      </c>
      <c r="BY820" s="31">
        <v>46206.711898148147</v>
      </c>
      <c r="BZ820" s="14">
        <v>46206</v>
      </c>
      <c r="CA820" t="s">
        <v>938</v>
      </c>
      <c r="CB820" s="31">
        <v>46206.731956018521</v>
      </c>
      <c r="CF820" s="14">
        <v>46206</v>
      </c>
      <c r="CG820" t="s">
        <v>6271</v>
      </c>
      <c r="CH820" s="31">
        <v>46206.777175925927</v>
      </c>
      <c r="CM820" s="4">
        <f t="shared" si="44"/>
        <v>46206.617835648147</v>
      </c>
      <c r="CN820">
        <f t="shared" si="45"/>
        <v>0</v>
      </c>
      <c r="CO820" t="str">
        <f>VLOOKUP(A820,Sheet1!$A$2:$B$221,2,0)</f>
        <v>East Zone</v>
      </c>
    </row>
    <row r="821" spans="1:93" x14ac:dyDescent="0.35">
      <c r="A821" t="s">
        <v>6261</v>
      </c>
      <c r="B821">
        <v>1002</v>
      </c>
      <c r="C821" t="s">
        <v>9332</v>
      </c>
      <c r="D821" t="s">
        <v>678</v>
      </c>
      <c r="E821" t="s">
        <v>120</v>
      </c>
      <c r="F821" t="s">
        <v>403</v>
      </c>
      <c r="G821" t="s">
        <v>352</v>
      </c>
      <c r="H821" t="s">
        <v>6288</v>
      </c>
      <c r="I821">
        <v>608115</v>
      </c>
      <c r="J821" t="s">
        <v>6263</v>
      </c>
      <c r="K821" t="s">
        <v>6264</v>
      </c>
      <c r="L821" t="s">
        <v>4622</v>
      </c>
      <c r="M821" t="s">
        <v>6289</v>
      </c>
      <c r="N821">
        <v>50000</v>
      </c>
      <c r="O821" t="s">
        <v>934</v>
      </c>
      <c r="P821" t="s">
        <v>935</v>
      </c>
      <c r="Q821" t="s">
        <v>6290</v>
      </c>
      <c r="R821">
        <v>7569529863</v>
      </c>
      <c r="S821" s="14">
        <v>46204</v>
      </c>
      <c r="T821" t="s">
        <v>6269</v>
      </c>
      <c r="U821" s="31">
        <v>46204.5003125</v>
      </c>
      <c r="AK821" s="14">
        <v>46204</v>
      </c>
      <c r="AL821" t="s">
        <v>6270</v>
      </c>
      <c r="AM821" s="31">
        <v>46204.626250000001</v>
      </c>
      <c r="AQ821" s="31">
        <v>46204.626250000001</v>
      </c>
      <c r="AR821" s="14">
        <v>46204</v>
      </c>
      <c r="AS821" t="s">
        <v>6270</v>
      </c>
      <c r="AT821" t="s">
        <v>403</v>
      </c>
      <c r="AU821" t="s">
        <v>678</v>
      </c>
      <c r="AV821" s="14">
        <v>46204</v>
      </c>
      <c r="AW821" t="s">
        <v>6271</v>
      </c>
      <c r="AX821" s="31">
        <v>46204.630416666667</v>
      </c>
      <c r="AY821" s="14">
        <v>46204</v>
      </c>
      <c r="AZ821" t="s">
        <v>933</v>
      </c>
      <c r="BA821" s="31">
        <v>46204.634409722225</v>
      </c>
      <c r="BB821" s="14">
        <v>46204</v>
      </c>
      <c r="BC821" t="s">
        <v>4643</v>
      </c>
      <c r="BD821" s="31">
        <v>46204.647175925929</v>
      </c>
      <c r="BE821" s="14">
        <v>46204</v>
      </c>
      <c r="BF821" t="s">
        <v>937</v>
      </c>
      <c r="BG821" s="31">
        <v>46204.702939814815</v>
      </c>
      <c r="BH821" s="14">
        <v>46204</v>
      </c>
      <c r="BI821" t="s">
        <v>937</v>
      </c>
      <c r="BJ821" s="31">
        <v>46204.703958333332</v>
      </c>
      <c r="BW821" s="14">
        <v>46204</v>
      </c>
      <c r="BX821" t="s">
        <v>937</v>
      </c>
      <c r="BY821" s="31">
        <v>46204.722280092596</v>
      </c>
      <c r="BZ821" s="14">
        <v>46204</v>
      </c>
      <c r="CA821" t="s">
        <v>938</v>
      </c>
      <c r="CB821" s="31">
        <v>46204.758946759262</v>
      </c>
      <c r="CF821" s="14">
        <v>46204</v>
      </c>
      <c r="CG821" t="s">
        <v>6271</v>
      </c>
      <c r="CH821" s="31">
        <v>46204.862916666665</v>
      </c>
      <c r="CM821" s="4">
        <f t="shared" si="44"/>
        <v>46204.5003125</v>
      </c>
      <c r="CN821">
        <f t="shared" si="45"/>
        <v>0</v>
      </c>
      <c r="CO821" t="str">
        <f>VLOOKUP(A821,Sheet1!$A$2:$B$221,2,0)</f>
        <v>East Zone</v>
      </c>
    </row>
    <row r="822" spans="1:93" x14ac:dyDescent="0.35">
      <c r="A822" t="s">
        <v>6261</v>
      </c>
      <c r="B822">
        <v>1002</v>
      </c>
      <c r="C822" t="s">
        <v>9332</v>
      </c>
      <c r="D822" t="s">
        <v>678</v>
      </c>
      <c r="E822" t="s">
        <v>120</v>
      </c>
      <c r="F822" t="s">
        <v>403</v>
      </c>
      <c r="G822" t="s">
        <v>352</v>
      </c>
      <c r="H822" t="s">
        <v>10339</v>
      </c>
      <c r="I822">
        <v>625374</v>
      </c>
      <c r="J822" t="s">
        <v>6263</v>
      </c>
      <c r="K822" t="s">
        <v>6264</v>
      </c>
      <c r="L822" t="s">
        <v>4622</v>
      </c>
      <c r="M822" t="s">
        <v>10340</v>
      </c>
      <c r="N822">
        <v>65000</v>
      </c>
      <c r="O822" t="s">
        <v>9438</v>
      </c>
      <c r="P822" t="s">
        <v>9439</v>
      </c>
      <c r="Q822" t="s">
        <v>10341</v>
      </c>
      <c r="R822">
        <v>6569949030</v>
      </c>
      <c r="S822" s="14">
        <v>46209</v>
      </c>
      <c r="T822" t="s">
        <v>6269</v>
      </c>
      <c r="U822" s="31">
        <v>46209.597708333335</v>
      </c>
      <c r="AK822" s="14">
        <v>46209</v>
      </c>
      <c r="AL822" t="s">
        <v>6271</v>
      </c>
      <c r="AM822" s="31">
        <v>46209.628877314812</v>
      </c>
      <c r="AQ822" s="31">
        <v>46209.628877314812</v>
      </c>
      <c r="AR822" s="14">
        <v>46209</v>
      </c>
      <c r="AS822" t="s">
        <v>6271</v>
      </c>
      <c r="AT822" t="s">
        <v>6275</v>
      </c>
      <c r="AU822" t="s">
        <v>677</v>
      </c>
      <c r="AV822" s="14">
        <v>46209</v>
      </c>
      <c r="AW822" t="s">
        <v>6271</v>
      </c>
      <c r="AX822" s="31">
        <v>46209.643888888888</v>
      </c>
      <c r="AY822" s="14">
        <v>46209</v>
      </c>
      <c r="AZ822" t="s">
        <v>933</v>
      </c>
      <c r="BA822" s="31">
        <v>46209.651817129627</v>
      </c>
      <c r="BB822" s="14">
        <v>46209</v>
      </c>
      <c r="BC822" t="s">
        <v>5362</v>
      </c>
      <c r="BD822" s="31">
        <v>46209.679699074077</v>
      </c>
      <c r="BE822" s="14">
        <v>46209</v>
      </c>
      <c r="BF822" t="s">
        <v>937</v>
      </c>
      <c r="BG822" s="31">
        <v>46209.710115740738</v>
      </c>
      <c r="BH822" s="14">
        <v>46209</v>
      </c>
      <c r="BI822" t="s">
        <v>937</v>
      </c>
      <c r="BJ822" s="31">
        <v>46209.711469907408</v>
      </c>
      <c r="BW822" s="14">
        <v>46209</v>
      </c>
      <c r="BX822" t="s">
        <v>937</v>
      </c>
      <c r="BY822" s="31">
        <v>46209.730520833335</v>
      </c>
      <c r="BZ822" s="14">
        <v>46209</v>
      </c>
      <c r="CA822" t="s">
        <v>2404</v>
      </c>
      <c r="CB822" s="31">
        <v>46209.748402777775</v>
      </c>
      <c r="CF822" s="14">
        <v>46209</v>
      </c>
      <c r="CG822" t="s">
        <v>6271</v>
      </c>
      <c r="CH822" s="31">
        <v>46209.868668981479</v>
      </c>
      <c r="CM822" s="4">
        <f t="shared" si="44"/>
        <v>46209.597708333335</v>
      </c>
      <c r="CN822">
        <f t="shared" si="45"/>
        <v>0</v>
      </c>
      <c r="CO822" t="str">
        <f>VLOOKUP(A822,Sheet1!$A$2:$B$221,2,0)</f>
        <v>East Zone</v>
      </c>
    </row>
    <row r="823" spans="1:93" x14ac:dyDescent="0.35">
      <c r="A823" t="s">
        <v>6291</v>
      </c>
      <c r="B823">
        <v>1026</v>
      </c>
      <c r="C823" t="s">
        <v>9332</v>
      </c>
      <c r="D823" t="s">
        <v>678</v>
      </c>
      <c r="E823" t="s">
        <v>618</v>
      </c>
      <c r="F823" t="s">
        <v>619</v>
      </c>
      <c r="G823" t="s">
        <v>549</v>
      </c>
      <c r="H823" t="s">
        <v>10342</v>
      </c>
      <c r="I823">
        <v>502899</v>
      </c>
      <c r="J823" t="s">
        <v>806</v>
      </c>
      <c r="K823" t="s">
        <v>1170</v>
      </c>
      <c r="L823" t="s">
        <v>4622</v>
      </c>
      <c r="M823" t="s">
        <v>10343</v>
      </c>
      <c r="N823">
        <v>85000</v>
      </c>
      <c r="O823" t="s">
        <v>10344</v>
      </c>
      <c r="P823" t="s">
        <v>10345</v>
      </c>
      <c r="Q823" t="s">
        <v>1191</v>
      </c>
      <c r="R823">
        <v>9358758213</v>
      </c>
      <c r="S823" s="14">
        <v>46209</v>
      </c>
      <c r="T823" t="s">
        <v>10346</v>
      </c>
      <c r="U823" s="31">
        <v>46209.680219907408</v>
      </c>
      <c r="AK823" s="14">
        <v>46209</v>
      </c>
      <c r="AL823" t="s">
        <v>1167</v>
      </c>
      <c r="AM823" s="31">
        <v>46209.703819444447</v>
      </c>
      <c r="AQ823" s="31">
        <v>46209.703819444447</v>
      </c>
      <c r="AR823" s="14">
        <v>46209</v>
      </c>
      <c r="AS823" t="s">
        <v>1167</v>
      </c>
      <c r="AT823" t="s">
        <v>619</v>
      </c>
      <c r="AU823" t="s">
        <v>678</v>
      </c>
      <c r="AV823" s="14">
        <v>46209</v>
      </c>
      <c r="AW823" t="s">
        <v>1168</v>
      </c>
      <c r="AX823" s="31">
        <v>46209.705393518518</v>
      </c>
      <c r="AY823" s="14">
        <v>46209</v>
      </c>
      <c r="AZ823" t="s">
        <v>933</v>
      </c>
      <c r="BA823" s="31">
        <v>46209.714062500003</v>
      </c>
      <c r="BB823" s="14">
        <v>46209</v>
      </c>
      <c r="BC823" t="s">
        <v>4701</v>
      </c>
      <c r="BD823" s="31">
        <v>46209.722986111112</v>
      </c>
      <c r="BE823" s="14">
        <v>46209</v>
      </c>
      <c r="BF823" t="s">
        <v>996</v>
      </c>
      <c r="BG823" s="31">
        <v>46209.78465277778</v>
      </c>
      <c r="BH823" s="14">
        <v>46209</v>
      </c>
      <c r="BI823" t="s">
        <v>996</v>
      </c>
      <c r="BJ823" s="31">
        <v>46209.785138888888</v>
      </c>
      <c r="BW823" s="14">
        <v>46209</v>
      </c>
      <c r="BX823" t="s">
        <v>996</v>
      </c>
      <c r="BY823" s="31">
        <v>46209.793645833335</v>
      </c>
      <c r="BZ823" s="14">
        <v>46209</v>
      </c>
      <c r="CA823" t="s">
        <v>1008</v>
      </c>
      <c r="CB823" s="31">
        <v>46209.800844907404</v>
      </c>
      <c r="CF823" s="14">
        <v>46210</v>
      </c>
      <c r="CG823" t="s">
        <v>1168</v>
      </c>
      <c r="CH823" s="31">
        <v>46210.401087962964</v>
      </c>
      <c r="CM823" s="4">
        <f t="shared" si="44"/>
        <v>46209.680219907408</v>
      </c>
      <c r="CN823">
        <f t="shared" si="45"/>
        <v>0</v>
      </c>
      <c r="CO823" t="str">
        <f>VLOOKUP(A823,Sheet1!$A$2:$B$221,2,0)</f>
        <v>East Zone</v>
      </c>
    </row>
    <row r="824" spans="1:93" x14ac:dyDescent="0.35">
      <c r="A824" t="s">
        <v>6291</v>
      </c>
      <c r="B824">
        <v>1026</v>
      </c>
      <c r="C824" t="s">
        <v>9332</v>
      </c>
      <c r="D824" t="s">
        <v>678</v>
      </c>
      <c r="E824" t="s">
        <v>618</v>
      </c>
      <c r="F824" t="s">
        <v>619</v>
      </c>
      <c r="G824" t="s">
        <v>549</v>
      </c>
      <c r="H824" t="s">
        <v>6292</v>
      </c>
      <c r="I824">
        <v>545359</v>
      </c>
      <c r="J824" t="s">
        <v>2608</v>
      </c>
      <c r="K824" t="s">
        <v>2609</v>
      </c>
      <c r="L824" t="s">
        <v>4622</v>
      </c>
      <c r="M824" t="s">
        <v>6293</v>
      </c>
      <c r="N824">
        <v>55000</v>
      </c>
      <c r="O824" t="s">
        <v>3014</v>
      </c>
      <c r="P824" t="s">
        <v>3015</v>
      </c>
      <c r="Q824" t="s">
        <v>6294</v>
      </c>
      <c r="R824">
        <v>9852289370</v>
      </c>
      <c r="S824" s="14">
        <v>46202</v>
      </c>
      <c r="T824" t="s">
        <v>6295</v>
      </c>
      <c r="U824" s="31">
        <v>46202.550358796296</v>
      </c>
      <c r="AK824" s="14">
        <v>46205</v>
      </c>
      <c r="AL824" t="s">
        <v>1167</v>
      </c>
      <c r="AM824" s="31">
        <v>46205.498425925929</v>
      </c>
      <c r="AQ824" s="31">
        <v>46205.498425925929</v>
      </c>
      <c r="AR824" s="14">
        <v>46205</v>
      </c>
      <c r="AS824" t="s">
        <v>1167</v>
      </c>
      <c r="AT824" t="s">
        <v>619</v>
      </c>
      <c r="AU824" t="s">
        <v>678</v>
      </c>
      <c r="AV824" s="14">
        <v>46205</v>
      </c>
      <c r="AW824" t="s">
        <v>1168</v>
      </c>
      <c r="AX824" s="31">
        <v>46205.530752314815</v>
      </c>
      <c r="AY824" s="14">
        <v>46205</v>
      </c>
      <c r="AZ824" t="s">
        <v>933</v>
      </c>
      <c r="BA824" s="31">
        <v>46205.543981481482</v>
      </c>
      <c r="BB824" s="14">
        <v>46205</v>
      </c>
      <c r="BC824" t="s">
        <v>4969</v>
      </c>
      <c r="BD824" s="31">
        <v>46205.566562499997</v>
      </c>
      <c r="BE824" s="14">
        <v>46205</v>
      </c>
      <c r="BF824" t="s">
        <v>997</v>
      </c>
      <c r="BG824" s="31">
        <v>46205.588287037041</v>
      </c>
      <c r="BH824" s="14">
        <v>46205</v>
      </c>
      <c r="BI824" t="s">
        <v>1043</v>
      </c>
      <c r="BJ824" s="31">
        <v>46205.654722222222</v>
      </c>
      <c r="BK824" s="14">
        <v>46205</v>
      </c>
      <c r="BL824" t="s">
        <v>997</v>
      </c>
      <c r="BM824" s="31">
        <v>46205.588622685187</v>
      </c>
      <c r="BW824" s="14">
        <v>46205</v>
      </c>
      <c r="BX824" t="s">
        <v>1043</v>
      </c>
      <c r="BY824" s="31">
        <v>46205.663101851853</v>
      </c>
      <c r="BZ824" s="14">
        <v>46205</v>
      </c>
      <c r="CA824" t="s">
        <v>995</v>
      </c>
      <c r="CB824" s="31">
        <v>46205.666319444441</v>
      </c>
      <c r="CF824" s="14">
        <v>46205</v>
      </c>
      <c r="CG824" t="s">
        <v>1168</v>
      </c>
      <c r="CH824" s="31">
        <v>46205.757025462961</v>
      </c>
      <c r="CM824" s="4">
        <f t="shared" si="44"/>
        <v>46202.550358796296</v>
      </c>
      <c r="CN824">
        <f t="shared" si="45"/>
        <v>3</v>
      </c>
      <c r="CO824" t="str">
        <f>VLOOKUP(A824,Sheet1!$A$2:$B$221,2,0)</f>
        <v>East Zone</v>
      </c>
    </row>
    <row r="825" spans="1:93" x14ac:dyDescent="0.35">
      <c r="A825" t="s">
        <v>6291</v>
      </c>
      <c r="B825">
        <v>1026</v>
      </c>
      <c r="C825" t="s">
        <v>9332</v>
      </c>
      <c r="D825" t="s">
        <v>678</v>
      </c>
      <c r="E825" t="s">
        <v>618</v>
      </c>
      <c r="F825" t="s">
        <v>619</v>
      </c>
      <c r="G825" t="s">
        <v>549</v>
      </c>
      <c r="H825" t="s">
        <v>6296</v>
      </c>
      <c r="I825">
        <v>592674</v>
      </c>
      <c r="J825" t="s">
        <v>2608</v>
      </c>
      <c r="K825" t="s">
        <v>2609</v>
      </c>
      <c r="L825" t="s">
        <v>4622</v>
      </c>
      <c r="M825" t="s">
        <v>6297</v>
      </c>
      <c r="N825">
        <v>45000</v>
      </c>
      <c r="O825" t="s">
        <v>3012</v>
      </c>
      <c r="P825" t="s">
        <v>3013</v>
      </c>
      <c r="Q825" t="s">
        <v>3602</v>
      </c>
      <c r="R825">
        <v>2754465115</v>
      </c>
      <c r="S825" s="14">
        <v>46206</v>
      </c>
      <c r="T825" t="s">
        <v>6295</v>
      </c>
      <c r="U825" s="31">
        <v>46206.483726851853</v>
      </c>
      <c r="AK825" s="14">
        <v>46206</v>
      </c>
      <c r="AL825" t="s">
        <v>1167</v>
      </c>
      <c r="AM825" s="31">
        <v>46206.5153125</v>
      </c>
      <c r="AQ825" s="31">
        <v>46206.5153125</v>
      </c>
      <c r="AR825" s="14">
        <v>46206</v>
      </c>
      <c r="AS825" t="s">
        <v>1167</v>
      </c>
      <c r="AT825" t="s">
        <v>619</v>
      </c>
      <c r="AU825" t="s">
        <v>678</v>
      </c>
      <c r="AV825" s="14">
        <v>46206</v>
      </c>
      <c r="AW825" t="s">
        <v>1168</v>
      </c>
      <c r="AX825" s="31">
        <v>46206.534537037034</v>
      </c>
      <c r="AY825" s="14">
        <v>46206</v>
      </c>
      <c r="AZ825" t="s">
        <v>933</v>
      </c>
      <c r="BA825" s="31">
        <v>46206.54478009259</v>
      </c>
      <c r="BB825" s="14">
        <v>46206</v>
      </c>
      <c r="BC825" t="s">
        <v>4969</v>
      </c>
      <c r="BD825" s="31">
        <v>46206.606064814812</v>
      </c>
      <c r="BE825" s="14">
        <v>46206</v>
      </c>
      <c r="BF825" t="s">
        <v>996</v>
      </c>
      <c r="BG825" s="31">
        <v>46206.631273148145</v>
      </c>
      <c r="BH825" s="14">
        <v>46206</v>
      </c>
      <c r="BI825" t="s">
        <v>996</v>
      </c>
      <c r="BJ825" s="31">
        <v>46206.631967592592</v>
      </c>
      <c r="BW825" s="14">
        <v>46206</v>
      </c>
      <c r="BX825" t="s">
        <v>996</v>
      </c>
      <c r="BY825" s="31">
        <v>46206.64167824074</v>
      </c>
      <c r="BZ825" s="14">
        <v>46206</v>
      </c>
      <c r="CA825" t="s">
        <v>995</v>
      </c>
      <c r="CB825" s="31">
        <v>46206.671678240738</v>
      </c>
      <c r="CF825" s="14">
        <v>46206</v>
      </c>
      <c r="CG825" t="s">
        <v>1168</v>
      </c>
      <c r="CH825" s="31">
        <v>46206.7184375</v>
      </c>
      <c r="CM825" s="4">
        <f t="shared" si="44"/>
        <v>46206.483726851853</v>
      </c>
      <c r="CN825">
        <f t="shared" si="45"/>
        <v>0</v>
      </c>
      <c r="CO825" t="str">
        <f>VLOOKUP(A825,Sheet1!$A$2:$B$221,2,0)</f>
        <v>East Zone</v>
      </c>
    </row>
    <row r="826" spans="1:93" x14ac:dyDescent="0.35">
      <c r="A826" t="s">
        <v>6291</v>
      </c>
      <c r="B826">
        <v>1026</v>
      </c>
      <c r="C826" t="s">
        <v>9332</v>
      </c>
      <c r="D826" t="s">
        <v>678</v>
      </c>
      <c r="E826" t="s">
        <v>618</v>
      </c>
      <c r="F826" t="s">
        <v>619</v>
      </c>
      <c r="G826" t="s">
        <v>549</v>
      </c>
      <c r="H826" t="s">
        <v>1169</v>
      </c>
      <c r="I826">
        <v>599055</v>
      </c>
      <c r="J826" t="s">
        <v>806</v>
      </c>
      <c r="K826" t="s">
        <v>1170</v>
      </c>
      <c r="L826" t="s">
        <v>4622</v>
      </c>
      <c r="M826" t="s">
        <v>6298</v>
      </c>
      <c r="N826">
        <v>50000</v>
      </c>
      <c r="O826" t="s">
        <v>1171</v>
      </c>
      <c r="P826" t="s">
        <v>1172</v>
      </c>
      <c r="Q826" t="s">
        <v>6299</v>
      </c>
      <c r="R826">
        <v>2947479696</v>
      </c>
      <c r="S826" s="14">
        <v>46205</v>
      </c>
      <c r="T826" t="s">
        <v>1168</v>
      </c>
      <c r="U826" s="31">
        <v>46205.409282407411</v>
      </c>
      <c r="AK826" s="14">
        <v>46205</v>
      </c>
      <c r="AL826" t="s">
        <v>1167</v>
      </c>
      <c r="AM826" s="31">
        <v>46205.442094907405</v>
      </c>
      <c r="AQ826" s="31">
        <v>46205.442094907405</v>
      </c>
      <c r="AR826" s="14">
        <v>46205</v>
      </c>
      <c r="AS826" t="s">
        <v>1167</v>
      </c>
      <c r="AT826" t="s">
        <v>619</v>
      </c>
      <c r="AU826" t="s">
        <v>678</v>
      </c>
      <c r="AV826" s="14">
        <v>46205</v>
      </c>
      <c r="AW826" t="s">
        <v>1168</v>
      </c>
      <c r="AX826" s="31">
        <v>46205.446319444447</v>
      </c>
      <c r="AY826" s="14">
        <v>46205</v>
      </c>
      <c r="AZ826" t="s">
        <v>933</v>
      </c>
      <c r="BA826" s="31">
        <v>46205.450474537036</v>
      </c>
      <c r="BB826" s="14">
        <v>46205</v>
      </c>
      <c r="BC826" t="s">
        <v>4886</v>
      </c>
      <c r="BD826" s="31">
        <v>46205.455509259256</v>
      </c>
      <c r="BE826" s="14">
        <v>46205</v>
      </c>
      <c r="BF826" t="s">
        <v>996</v>
      </c>
      <c r="BG826" s="31">
        <v>46205.483993055554</v>
      </c>
      <c r="BH826" s="14">
        <v>46205</v>
      </c>
      <c r="BI826" t="s">
        <v>996</v>
      </c>
      <c r="BJ826" s="31">
        <v>46205.484664351854</v>
      </c>
      <c r="BW826" s="14">
        <v>46205</v>
      </c>
      <c r="BX826" t="s">
        <v>996</v>
      </c>
      <c r="BY826" s="31">
        <v>46205.492060185185</v>
      </c>
      <c r="BZ826" s="14">
        <v>46205</v>
      </c>
      <c r="CA826" t="s">
        <v>995</v>
      </c>
      <c r="CB826" s="31">
        <v>46205.518854166665</v>
      </c>
      <c r="CF826" s="14">
        <v>46205</v>
      </c>
      <c r="CG826" t="s">
        <v>1168</v>
      </c>
      <c r="CH826" s="31">
        <v>46205.678101851852</v>
      </c>
      <c r="CM826" s="4">
        <f t="shared" si="44"/>
        <v>46205.409282407411</v>
      </c>
      <c r="CN826">
        <f t="shared" si="45"/>
        <v>0</v>
      </c>
      <c r="CO826" t="str">
        <f>VLOOKUP(A826,Sheet1!$A$2:$B$221,2,0)</f>
        <v>East Zone</v>
      </c>
    </row>
    <row r="827" spans="1:93" x14ac:dyDescent="0.35">
      <c r="A827" t="s">
        <v>6291</v>
      </c>
      <c r="B827">
        <v>1026</v>
      </c>
      <c r="C827" t="s">
        <v>9332</v>
      </c>
      <c r="D827" t="s">
        <v>678</v>
      </c>
      <c r="E827" t="s">
        <v>618</v>
      </c>
      <c r="F827" t="s">
        <v>619</v>
      </c>
      <c r="G827" t="s">
        <v>549</v>
      </c>
      <c r="H827" t="s">
        <v>10347</v>
      </c>
      <c r="I827">
        <v>609392</v>
      </c>
      <c r="J827" t="s">
        <v>806</v>
      </c>
      <c r="K827" t="s">
        <v>1170</v>
      </c>
      <c r="L827" t="s">
        <v>4622</v>
      </c>
      <c r="M827" t="s">
        <v>10348</v>
      </c>
      <c r="N827">
        <v>45000</v>
      </c>
      <c r="O827" t="s">
        <v>10330</v>
      </c>
      <c r="P827" t="s">
        <v>10331</v>
      </c>
      <c r="Q827" t="s">
        <v>3434</v>
      </c>
      <c r="R827">
        <v>3121566662</v>
      </c>
      <c r="S827" s="14">
        <v>46203</v>
      </c>
      <c r="T827" t="s">
        <v>10346</v>
      </c>
      <c r="U827" s="31">
        <v>46203.438287037039</v>
      </c>
      <c r="Y827" s="14">
        <v>46209</v>
      </c>
      <c r="Z827" t="s">
        <v>1168</v>
      </c>
      <c r="AA827" s="31">
        <v>46209.530706018515</v>
      </c>
      <c r="AK827" s="14">
        <v>46209</v>
      </c>
      <c r="AL827" t="s">
        <v>1167</v>
      </c>
      <c r="AM827" s="31">
        <v>46209.557719907411</v>
      </c>
      <c r="AQ827" s="31">
        <v>46209.557719907411</v>
      </c>
      <c r="AR827" s="14">
        <v>46209</v>
      </c>
      <c r="AS827" t="s">
        <v>1167</v>
      </c>
      <c r="AT827" t="s">
        <v>619</v>
      </c>
      <c r="AU827" t="s">
        <v>678</v>
      </c>
      <c r="AV827" s="14">
        <v>46209</v>
      </c>
      <c r="AW827" t="s">
        <v>1168</v>
      </c>
      <c r="AX827" s="31">
        <v>46209.620370370372</v>
      </c>
      <c r="AY827" s="14">
        <v>46209</v>
      </c>
      <c r="AZ827" t="s">
        <v>933</v>
      </c>
      <c r="BA827" s="31">
        <v>46209.626689814817</v>
      </c>
      <c r="BB827" s="14">
        <v>46209</v>
      </c>
      <c r="BC827" t="s">
        <v>4716</v>
      </c>
      <c r="BD827" s="31">
        <v>46209.667638888888</v>
      </c>
      <c r="BE827" s="14">
        <v>46209</v>
      </c>
      <c r="BF827" t="s">
        <v>994</v>
      </c>
      <c r="BG827" s="31">
        <v>46209.710057870368</v>
      </c>
      <c r="BH827" s="14">
        <v>46209</v>
      </c>
      <c r="BI827" t="s">
        <v>994</v>
      </c>
      <c r="BJ827" s="31">
        <v>46209.710150462961</v>
      </c>
      <c r="BW827" s="14">
        <v>46209</v>
      </c>
      <c r="BX827" t="s">
        <v>994</v>
      </c>
      <c r="BY827" s="31">
        <v>46209.719733796293</v>
      </c>
      <c r="BZ827" s="14">
        <v>46209</v>
      </c>
      <c r="CA827" t="s">
        <v>995</v>
      </c>
      <c r="CB827" s="31">
        <v>46209.728321759256</v>
      </c>
      <c r="CF827" s="14">
        <v>46210</v>
      </c>
      <c r="CG827" t="s">
        <v>1168</v>
      </c>
      <c r="CH827" s="31">
        <v>46210.412812499999</v>
      </c>
      <c r="CM827" s="4">
        <f t="shared" si="44"/>
        <v>46209.530706018515</v>
      </c>
      <c r="CN827">
        <f t="shared" si="45"/>
        <v>0</v>
      </c>
      <c r="CO827" t="str">
        <f>VLOOKUP(A827,Sheet1!$A$2:$B$221,2,0)</f>
        <v>East Zone</v>
      </c>
    </row>
    <row r="828" spans="1:93" x14ac:dyDescent="0.35">
      <c r="A828" t="s">
        <v>6291</v>
      </c>
      <c r="B828">
        <v>1026</v>
      </c>
      <c r="C828" t="s">
        <v>9332</v>
      </c>
      <c r="D828" t="s">
        <v>678</v>
      </c>
      <c r="E828" t="s">
        <v>618</v>
      </c>
      <c r="F828" t="s">
        <v>619</v>
      </c>
      <c r="G828" t="s">
        <v>549</v>
      </c>
      <c r="H828" t="s">
        <v>3836</v>
      </c>
      <c r="I828">
        <v>637386</v>
      </c>
      <c r="J828" t="s">
        <v>3837</v>
      </c>
      <c r="K828" t="s">
        <v>3838</v>
      </c>
      <c r="L828" t="s">
        <v>4622</v>
      </c>
      <c r="M828" t="s">
        <v>6300</v>
      </c>
      <c r="N828">
        <v>77000</v>
      </c>
      <c r="O828" t="s">
        <v>1173</v>
      </c>
      <c r="P828" t="s">
        <v>1174</v>
      </c>
      <c r="Q828" t="s">
        <v>1175</v>
      </c>
      <c r="R828">
        <v>9760826370</v>
      </c>
      <c r="S828" s="14">
        <v>46204</v>
      </c>
      <c r="T828" t="s">
        <v>6301</v>
      </c>
      <c r="U828" s="31">
        <v>46204.566134259258</v>
      </c>
      <c r="AK828" s="14">
        <v>46204</v>
      </c>
      <c r="AL828" t="s">
        <v>1167</v>
      </c>
      <c r="AM828" s="31">
        <v>46204.628495370373</v>
      </c>
      <c r="AQ828" s="31">
        <v>46204.628495370373</v>
      </c>
      <c r="AR828" s="14">
        <v>46204</v>
      </c>
      <c r="AS828" t="s">
        <v>1167</v>
      </c>
      <c r="AT828" t="s">
        <v>619</v>
      </c>
      <c r="AU828" t="s">
        <v>678</v>
      </c>
      <c r="AV828" s="14">
        <v>46204</v>
      </c>
      <c r="AW828" t="s">
        <v>1168</v>
      </c>
      <c r="AX828" s="31">
        <v>46204.630185185182</v>
      </c>
      <c r="AY828" s="14">
        <v>46204</v>
      </c>
      <c r="AZ828" t="s">
        <v>933</v>
      </c>
      <c r="BA828" s="31">
        <v>46204.634444444448</v>
      </c>
      <c r="BB828" s="14">
        <v>46204</v>
      </c>
      <c r="BC828" t="s">
        <v>5233</v>
      </c>
      <c r="BD828" s="31">
        <v>46204.649872685186</v>
      </c>
      <c r="BE828" s="14">
        <v>46204</v>
      </c>
      <c r="BF828" t="s">
        <v>997</v>
      </c>
      <c r="BG828" s="31">
        <v>46204.671886574077</v>
      </c>
      <c r="BH828" s="14">
        <v>46204</v>
      </c>
      <c r="BI828" t="s">
        <v>997</v>
      </c>
      <c r="BJ828" s="31">
        <v>46204.672175925924</v>
      </c>
      <c r="BW828" s="14">
        <v>46204</v>
      </c>
      <c r="BX828" t="s">
        <v>997</v>
      </c>
      <c r="BY828" s="31">
        <v>46204.67523148148</v>
      </c>
      <c r="BZ828" s="14">
        <v>46204</v>
      </c>
      <c r="CA828" t="s">
        <v>995</v>
      </c>
      <c r="CB828" s="31">
        <v>46204.688067129631</v>
      </c>
      <c r="CF828" s="14">
        <v>46204</v>
      </c>
      <c r="CG828" t="s">
        <v>1168</v>
      </c>
      <c r="CH828" s="31">
        <v>46204.805868055555</v>
      </c>
      <c r="CM828" s="4">
        <f t="shared" si="44"/>
        <v>46204.566134259258</v>
      </c>
      <c r="CN828">
        <f t="shared" si="45"/>
        <v>0</v>
      </c>
      <c r="CO828" t="str">
        <f>VLOOKUP(A828,Sheet1!$A$2:$B$221,2,0)</f>
        <v>East Zone</v>
      </c>
    </row>
    <row r="829" spans="1:93" x14ac:dyDescent="0.35">
      <c r="A829" t="s">
        <v>6291</v>
      </c>
      <c r="B829">
        <v>1026</v>
      </c>
      <c r="C829" t="s">
        <v>9332</v>
      </c>
      <c r="D829" t="s">
        <v>678</v>
      </c>
      <c r="E829" t="s">
        <v>618</v>
      </c>
      <c r="F829" t="s">
        <v>619</v>
      </c>
      <c r="G829" t="s">
        <v>549</v>
      </c>
      <c r="H829" t="s">
        <v>4400</v>
      </c>
      <c r="I829">
        <v>659008</v>
      </c>
      <c r="J829" t="s">
        <v>1827</v>
      </c>
      <c r="K829" t="s">
        <v>1828</v>
      </c>
      <c r="L829" t="s">
        <v>4622</v>
      </c>
      <c r="M829" t="s">
        <v>6302</v>
      </c>
      <c r="N829">
        <v>77000</v>
      </c>
      <c r="O829" t="s">
        <v>1173</v>
      </c>
      <c r="P829" t="s">
        <v>1174</v>
      </c>
      <c r="Q829" t="s">
        <v>4401</v>
      </c>
      <c r="R829">
        <v>6517509539</v>
      </c>
      <c r="S829" s="14">
        <v>46205</v>
      </c>
      <c r="T829" t="s">
        <v>6303</v>
      </c>
      <c r="U829" s="31">
        <v>46205.62363425926</v>
      </c>
      <c r="AK829" s="14">
        <v>46206</v>
      </c>
      <c r="AL829" t="s">
        <v>1167</v>
      </c>
      <c r="AM829" s="31">
        <v>46206.422071759262</v>
      </c>
      <c r="AQ829" s="31">
        <v>46206.422071759262</v>
      </c>
      <c r="AR829" s="14">
        <v>46206</v>
      </c>
      <c r="AS829" t="s">
        <v>1167</v>
      </c>
      <c r="AT829" t="s">
        <v>619</v>
      </c>
      <c r="AU829" t="s">
        <v>678</v>
      </c>
      <c r="AV829" s="14">
        <v>46206</v>
      </c>
      <c r="AW829" t="s">
        <v>1168</v>
      </c>
      <c r="AX829" s="31">
        <v>46206.428842592592</v>
      </c>
      <c r="AY829" s="14">
        <v>46206</v>
      </c>
      <c r="AZ829" t="s">
        <v>933</v>
      </c>
      <c r="BA829" s="31">
        <v>46206.432002314818</v>
      </c>
      <c r="BB829" s="14">
        <v>46206</v>
      </c>
      <c r="BC829" t="s">
        <v>4965</v>
      </c>
      <c r="BD829" s="31">
        <v>46206.451909722222</v>
      </c>
      <c r="BE829" s="14">
        <v>46206</v>
      </c>
      <c r="BF829" t="s">
        <v>997</v>
      </c>
      <c r="BG829" s="31">
        <v>46206.469074074077</v>
      </c>
      <c r="BH829" s="14">
        <v>46206</v>
      </c>
      <c r="BI829" t="s">
        <v>997</v>
      </c>
      <c r="BJ829" s="31">
        <v>46206.469328703701</v>
      </c>
      <c r="BW829" s="14">
        <v>46206</v>
      </c>
      <c r="BX829" t="s">
        <v>997</v>
      </c>
      <c r="BY829" s="31">
        <v>46206.476203703707</v>
      </c>
      <c r="BZ829" s="14">
        <v>46206</v>
      </c>
      <c r="CA829" t="s">
        <v>995</v>
      </c>
      <c r="CB829" s="31">
        <v>46206.491979166669</v>
      </c>
      <c r="CF829" s="14">
        <v>46206</v>
      </c>
      <c r="CG829" t="s">
        <v>1168</v>
      </c>
      <c r="CH829" s="31">
        <v>46206.587534722225</v>
      </c>
      <c r="CM829" s="4">
        <f t="shared" si="44"/>
        <v>46205.62363425926</v>
      </c>
      <c r="CN829">
        <f t="shared" si="45"/>
        <v>1</v>
      </c>
      <c r="CO829" t="str">
        <f>VLOOKUP(A829,Sheet1!$A$2:$B$221,2,0)</f>
        <v>East Zone</v>
      </c>
    </row>
    <row r="830" spans="1:93" x14ac:dyDescent="0.35">
      <c r="A830" t="s">
        <v>6291</v>
      </c>
      <c r="B830">
        <v>1026</v>
      </c>
      <c r="C830" t="s">
        <v>9332</v>
      </c>
      <c r="D830" t="s">
        <v>678</v>
      </c>
      <c r="E830" t="s">
        <v>618</v>
      </c>
      <c r="F830" t="s">
        <v>619</v>
      </c>
      <c r="G830" t="s">
        <v>549</v>
      </c>
      <c r="H830" t="s">
        <v>6304</v>
      </c>
      <c r="I830">
        <v>673401</v>
      </c>
      <c r="J830" t="s">
        <v>3837</v>
      </c>
      <c r="K830" t="s">
        <v>3838</v>
      </c>
      <c r="L830" t="s">
        <v>4622</v>
      </c>
      <c r="M830" t="s">
        <v>6305</v>
      </c>
      <c r="N830">
        <v>77000</v>
      </c>
      <c r="O830" t="s">
        <v>1173</v>
      </c>
      <c r="P830" t="s">
        <v>1174</v>
      </c>
      <c r="Q830" t="s">
        <v>6306</v>
      </c>
      <c r="R830">
        <v>4483333902</v>
      </c>
      <c r="S830" s="14">
        <v>46204</v>
      </c>
      <c r="T830" t="s">
        <v>6301</v>
      </c>
      <c r="U830" s="31">
        <v>46204.662893518522</v>
      </c>
      <c r="AK830" s="14">
        <v>46204</v>
      </c>
      <c r="AL830" t="s">
        <v>1167</v>
      </c>
      <c r="AM830" s="31">
        <v>46204.695532407408</v>
      </c>
      <c r="AQ830" s="31">
        <v>46204.695532407408</v>
      </c>
      <c r="AR830" s="14">
        <v>46204</v>
      </c>
      <c r="AS830" t="s">
        <v>1167</v>
      </c>
      <c r="AT830" t="s">
        <v>619</v>
      </c>
      <c r="AU830" t="s">
        <v>678</v>
      </c>
      <c r="AV830" s="14">
        <v>46204</v>
      </c>
      <c r="AW830" t="s">
        <v>1168</v>
      </c>
      <c r="AX830" s="31">
        <v>46204.71292824074</v>
      </c>
      <c r="AY830" s="14">
        <v>46204</v>
      </c>
      <c r="AZ830" t="s">
        <v>933</v>
      </c>
      <c r="BA830" s="31">
        <v>46204.720277777778</v>
      </c>
      <c r="BB830" s="14">
        <v>46204</v>
      </c>
      <c r="BC830" t="s">
        <v>4969</v>
      </c>
      <c r="BD830" s="31">
        <v>46204.727951388886</v>
      </c>
      <c r="BE830" s="14">
        <v>46204</v>
      </c>
      <c r="BF830" t="s">
        <v>996</v>
      </c>
      <c r="BG830" s="31">
        <v>46204.753530092596</v>
      </c>
      <c r="BH830" s="14">
        <v>46204</v>
      </c>
      <c r="BI830" t="s">
        <v>996</v>
      </c>
      <c r="BJ830" s="31">
        <v>46204.753969907404</v>
      </c>
      <c r="BW830" s="14">
        <v>46204</v>
      </c>
      <c r="BX830" t="s">
        <v>996</v>
      </c>
      <c r="BY830" s="31">
        <v>46204.757685185185</v>
      </c>
      <c r="BZ830" s="14">
        <v>46204</v>
      </c>
      <c r="CA830" t="s">
        <v>995</v>
      </c>
      <c r="CB830" s="31">
        <v>46204.797071759262</v>
      </c>
      <c r="CF830" s="14">
        <v>46205</v>
      </c>
      <c r="CG830" t="s">
        <v>6307</v>
      </c>
      <c r="CH830" s="31">
        <v>46205.429062499999</v>
      </c>
      <c r="CM830" s="4">
        <f t="shared" si="44"/>
        <v>46204.662893518522</v>
      </c>
      <c r="CN830">
        <f t="shared" si="45"/>
        <v>0</v>
      </c>
      <c r="CO830" t="str">
        <f>VLOOKUP(A830,Sheet1!$A$2:$B$221,2,0)</f>
        <v>East Zone</v>
      </c>
    </row>
    <row r="831" spans="1:93" x14ac:dyDescent="0.35">
      <c r="A831" t="s">
        <v>6291</v>
      </c>
      <c r="B831">
        <v>1026</v>
      </c>
      <c r="C831" t="s">
        <v>9332</v>
      </c>
      <c r="D831" t="s">
        <v>678</v>
      </c>
      <c r="E831" t="s">
        <v>618</v>
      </c>
      <c r="F831" t="s">
        <v>619</v>
      </c>
      <c r="G831" t="s">
        <v>549</v>
      </c>
      <c r="H831" t="s">
        <v>12238</v>
      </c>
      <c r="I831">
        <v>756252</v>
      </c>
      <c r="J831" t="s">
        <v>806</v>
      </c>
      <c r="K831" t="s">
        <v>1170</v>
      </c>
      <c r="L831" t="s">
        <v>4622</v>
      </c>
      <c r="M831" t="s">
        <v>12239</v>
      </c>
      <c r="N831">
        <v>50000</v>
      </c>
      <c r="O831" t="s">
        <v>1171</v>
      </c>
      <c r="P831" t="s">
        <v>1172</v>
      </c>
      <c r="Q831" t="s">
        <v>12240</v>
      </c>
      <c r="R831">
        <v>9910807854</v>
      </c>
      <c r="S831" s="14">
        <v>46210</v>
      </c>
      <c r="T831" t="s">
        <v>10346</v>
      </c>
      <c r="U831" s="31">
        <v>46210.586192129631</v>
      </c>
      <c r="AK831" s="14">
        <v>46210</v>
      </c>
      <c r="AL831" t="s">
        <v>1167</v>
      </c>
      <c r="AM831" s="31">
        <v>46210.662523148145</v>
      </c>
      <c r="AQ831" s="31">
        <v>46210.662523148145</v>
      </c>
      <c r="AR831" s="14">
        <v>46210</v>
      </c>
      <c r="AS831" t="s">
        <v>1167</v>
      </c>
      <c r="AT831" t="s">
        <v>619</v>
      </c>
      <c r="AU831" t="s">
        <v>678</v>
      </c>
      <c r="AV831" s="14">
        <v>46210</v>
      </c>
      <c r="AW831" t="s">
        <v>1168</v>
      </c>
      <c r="AX831" s="31">
        <v>46210.663645833331</v>
      </c>
      <c r="AY831" s="14">
        <v>46210</v>
      </c>
      <c r="AZ831" t="s">
        <v>933</v>
      </c>
      <c r="BA831" s="31">
        <v>46210.669976851852</v>
      </c>
      <c r="BB831" s="14">
        <v>46210</v>
      </c>
      <c r="BC831" t="s">
        <v>4808</v>
      </c>
      <c r="BD831" s="31">
        <v>46210.694120370368</v>
      </c>
      <c r="BE831" s="14">
        <v>46210</v>
      </c>
      <c r="BF831" t="s">
        <v>996</v>
      </c>
      <c r="BG831" s="31">
        <v>46210.797962962963</v>
      </c>
      <c r="BH831" s="14">
        <v>46210</v>
      </c>
      <c r="BI831" t="s">
        <v>996</v>
      </c>
      <c r="BJ831" s="31">
        <v>46210.801319444443</v>
      </c>
      <c r="BW831" s="14">
        <v>46210</v>
      </c>
      <c r="BX831" t="s">
        <v>996</v>
      </c>
      <c r="BY831" s="31">
        <v>46210.808449074073</v>
      </c>
      <c r="BZ831" s="14">
        <v>46210</v>
      </c>
      <c r="CA831" t="s">
        <v>1008</v>
      </c>
      <c r="CB831" s="31">
        <v>46210.811608796299</v>
      </c>
      <c r="CM831" s="4">
        <f t="shared" si="44"/>
        <v>46210.586192129631</v>
      </c>
      <c r="CN831">
        <f t="shared" si="45"/>
        <v>0</v>
      </c>
      <c r="CO831" t="str">
        <f>VLOOKUP(A831,Sheet1!$A$2:$B$221,2,0)</f>
        <v>East Zone</v>
      </c>
    </row>
    <row r="832" spans="1:93" x14ac:dyDescent="0.35">
      <c r="A832" t="s">
        <v>6308</v>
      </c>
      <c r="B832">
        <v>1314</v>
      </c>
      <c r="C832" t="s">
        <v>9332</v>
      </c>
      <c r="D832" t="s">
        <v>678</v>
      </c>
      <c r="E832" t="s">
        <v>111</v>
      </c>
      <c r="F832" t="s">
        <v>406</v>
      </c>
      <c r="G832" t="s">
        <v>352</v>
      </c>
      <c r="H832" t="s">
        <v>6309</v>
      </c>
      <c r="I832">
        <v>91274</v>
      </c>
      <c r="J832" t="s">
        <v>1176</v>
      </c>
      <c r="K832" t="s">
        <v>1177</v>
      </c>
      <c r="L832" t="s">
        <v>4622</v>
      </c>
      <c r="M832" t="s">
        <v>6310</v>
      </c>
      <c r="N832">
        <v>73000</v>
      </c>
      <c r="O832" t="s">
        <v>6067</v>
      </c>
      <c r="P832" t="s">
        <v>6068</v>
      </c>
      <c r="Q832" t="s">
        <v>3601</v>
      </c>
      <c r="R832">
        <v>3991292649</v>
      </c>
      <c r="S832" s="14">
        <v>46204</v>
      </c>
      <c r="T832" t="s">
        <v>6311</v>
      </c>
      <c r="U832" s="31">
        <v>46204.686053240737</v>
      </c>
      <c r="AK832" s="14">
        <v>46205</v>
      </c>
      <c r="AL832" t="s">
        <v>1178</v>
      </c>
      <c r="AM832" s="31">
        <v>46205.568356481483</v>
      </c>
      <c r="AQ832" s="31">
        <v>46205.568356481483</v>
      </c>
      <c r="AR832" s="14">
        <v>46205</v>
      </c>
      <c r="AS832" t="s">
        <v>1178</v>
      </c>
      <c r="AT832" t="s">
        <v>406</v>
      </c>
      <c r="AU832" t="s">
        <v>678</v>
      </c>
      <c r="AV832" s="14">
        <v>46205</v>
      </c>
      <c r="AW832" t="s">
        <v>6311</v>
      </c>
      <c r="AX832" s="31">
        <v>46205.58148148148</v>
      </c>
      <c r="AY832" s="14">
        <v>46205</v>
      </c>
      <c r="AZ832" t="s">
        <v>933</v>
      </c>
      <c r="BA832" s="31">
        <v>46205.59034722222</v>
      </c>
      <c r="BB832" s="14">
        <v>46205</v>
      </c>
      <c r="BC832" t="s">
        <v>4886</v>
      </c>
      <c r="BD832" s="31">
        <v>46205.649768518517</v>
      </c>
      <c r="BE832" s="14">
        <v>46205</v>
      </c>
      <c r="BF832" t="s">
        <v>972</v>
      </c>
      <c r="BG832" s="31">
        <v>46205.728078703702</v>
      </c>
      <c r="BH832" s="14">
        <v>46205</v>
      </c>
      <c r="BI832" t="s">
        <v>972</v>
      </c>
      <c r="BJ832" s="31">
        <v>46205.729421296295</v>
      </c>
      <c r="BW832" s="14">
        <v>46205</v>
      </c>
      <c r="BX832" t="s">
        <v>972</v>
      </c>
      <c r="BY832" s="31">
        <v>46205.737245370372</v>
      </c>
      <c r="BZ832" s="14">
        <v>46205</v>
      </c>
      <c r="CA832" t="s">
        <v>938</v>
      </c>
      <c r="CB832" s="31">
        <v>46205.749467592592</v>
      </c>
      <c r="CM832" s="4">
        <f t="shared" si="44"/>
        <v>46204.686053240737</v>
      </c>
      <c r="CN832">
        <f t="shared" si="45"/>
        <v>1</v>
      </c>
      <c r="CO832" t="str">
        <f>VLOOKUP(A832,Sheet1!$A$2:$B$221,2,0)</f>
        <v>East Zone</v>
      </c>
    </row>
    <row r="833" spans="1:93" x14ac:dyDescent="0.35">
      <c r="A833" t="s">
        <v>6308</v>
      </c>
      <c r="B833">
        <v>1314</v>
      </c>
      <c r="C833" t="s">
        <v>9332</v>
      </c>
      <c r="D833" t="s">
        <v>678</v>
      </c>
      <c r="E833" t="s">
        <v>111</v>
      </c>
      <c r="F833" t="s">
        <v>406</v>
      </c>
      <c r="G833" t="s">
        <v>352</v>
      </c>
      <c r="H833" t="s">
        <v>12241</v>
      </c>
      <c r="I833">
        <v>139081</v>
      </c>
      <c r="J833" t="s">
        <v>12242</v>
      </c>
      <c r="K833" t="s">
        <v>12243</v>
      </c>
      <c r="L833" t="s">
        <v>4622</v>
      </c>
      <c r="M833" t="s">
        <v>12244</v>
      </c>
      <c r="N833">
        <v>90000</v>
      </c>
      <c r="O833" t="s">
        <v>931</v>
      </c>
      <c r="P833" t="s">
        <v>932</v>
      </c>
      <c r="Q833" t="s">
        <v>12245</v>
      </c>
      <c r="R833">
        <v>4467161376</v>
      </c>
      <c r="S833" s="14">
        <v>46210</v>
      </c>
      <c r="T833" t="s">
        <v>12246</v>
      </c>
      <c r="U833" s="31">
        <v>46210.358020833337</v>
      </c>
      <c r="AK833" s="14">
        <v>46210</v>
      </c>
      <c r="AL833" t="s">
        <v>1179</v>
      </c>
      <c r="AM833" s="31">
        <v>46210.38484953704</v>
      </c>
      <c r="AQ833" s="31">
        <v>46210.38484953704</v>
      </c>
      <c r="AR833" s="14">
        <v>46210</v>
      </c>
      <c r="AS833" t="s">
        <v>1179</v>
      </c>
      <c r="AT833" t="s">
        <v>12247</v>
      </c>
      <c r="AU833" t="s">
        <v>677</v>
      </c>
      <c r="AV833" s="14">
        <v>46210</v>
      </c>
      <c r="AW833" t="s">
        <v>1179</v>
      </c>
      <c r="AX833" s="31">
        <v>46210.488969907405</v>
      </c>
      <c r="AY833" s="14">
        <v>46210</v>
      </c>
      <c r="AZ833" t="s">
        <v>933</v>
      </c>
      <c r="BA833" s="31">
        <v>46210.502812500003</v>
      </c>
      <c r="BB833" s="14">
        <v>46210</v>
      </c>
      <c r="BC833" t="s">
        <v>4788</v>
      </c>
      <c r="BD833" s="31">
        <v>46210.522094907406</v>
      </c>
      <c r="BE833" s="14">
        <v>46210</v>
      </c>
      <c r="BF833" t="s">
        <v>942</v>
      </c>
      <c r="BG833" s="31">
        <v>46210.579571759263</v>
      </c>
      <c r="BH833" s="14">
        <v>46210</v>
      </c>
      <c r="BI833" t="s">
        <v>942</v>
      </c>
      <c r="BJ833" s="31">
        <v>46210.580335648148</v>
      </c>
      <c r="BW833" s="14">
        <v>46210</v>
      </c>
      <c r="BX833" t="s">
        <v>942</v>
      </c>
      <c r="BY833" s="31">
        <v>46210.587291666663</v>
      </c>
      <c r="BZ833" s="14">
        <v>46210</v>
      </c>
      <c r="CA833" t="s">
        <v>944</v>
      </c>
      <c r="CB833" s="31">
        <v>46210.594189814816</v>
      </c>
      <c r="CF833" s="14">
        <v>46210</v>
      </c>
      <c r="CG833" t="s">
        <v>1179</v>
      </c>
      <c r="CH833" s="31">
        <v>46210.744108796294</v>
      </c>
      <c r="CM833" s="4">
        <f t="shared" si="44"/>
        <v>46210.358020833337</v>
      </c>
      <c r="CN833">
        <f t="shared" si="45"/>
        <v>0</v>
      </c>
      <c r="CO833" t="str">
        <f>VLOOKUP(A833,Sheet1!$A$2:$B$221,2,0)</f>
        <v>East Zone</v>
      </c>
    </row>
    <row r="834" spans="1:93" x14ac:dyDescent="0.35">
      <c r="A834" t="s">
        <v>6308</v>
      </c>
      <c r="B834">
        <v>1314</v>
      </c>
      <c r="C834" t="s">
        <v>9332</v>
      </c>
      <c r="D834" t="s">
        <v>678</v>
      </c>
      <c r="E834" t="s">
        <v>111</v>
      </c>
      <c r="F834" t="s">
        <v>406</v>
      </c>
      <c r="G834" t="s">
        <v>352</v>
      </c>
      <c r="H834" t="s">
        <v>12248</v>
      </c>
      <c r="I834">
        <v>139835</v>
      </c>
      <c r="J834" t="s">
        <v>12242</v>
      </c>
      <c r="K834" t="s">
        <v>12243</v>
      </c>
      <c r="L834" t="s">
        <v>4622</v>
      </c>
      <c r="M834" t="s">
        <v>12249</v>
      </c>
      <c r="N834">
        <v>55000</v>
      </c>
      <c r="O834" t="s">
        <v>4041</v>
      </c>
      <c r="P834" t="s">
        <v>4042</v>
      </c>
      <c r="Q834" t="s">
        <v>12250</v>
      </c>
      <c r="R834">
        <v>7383021704</v>
      </c>
      <c r="S834" s="14">
        <v>46209</v>
      </c>
      <c r="T834" t="s">
        <v>12246</v>
      </c>
      <c r="U834" s="31">
        <v>46209.762789351851</v>
      </c>
      <c r="AK834" s="14">
        <v>46210</v>
      </c>
      <c r="AL834" t="s">
        <v>1179</v>
      </c>
      <c r="AM834" s="31">
        <v>46210.373402777775</v>
      </c>
      <c r="AQ834" s="31">
        <v>46210.373402777775</v>
      </c>
      <c r="AR834" s="14">
        <v>46210</v>
      </c>
      <c r="AS834" t="s">
        <v>1179</v>
      </c>
      <c r="AT834" t="s">
        <v>12247</v>
      </c>
      <c r="AU834" t="s">
        <v>677</v>
      </c>
      <c r="AV834" s="14">
        <v>46210</v>
      </c>
      <c r="AW834" t="s">
        <v>1179</v>
      </c>
      <c r="AX834" s="31">
        <v>46210.489525462966</v>
      </c>
      <c r="AY834" s="14">
        <v>46210</v>
      </c>
      <c r="AZ834" t="s">
        <v>933</v>
      </c>
      <c r="BA834" s="31">
        <v>46210.502789351849</v>
      </c>
      <c r="BB834" s="14">
        <v>46210</v>
      </c>
      <c r="BC834" t="s">
        <v>4788</v>
      </c>
      <c r="BD834" s="31">
        <v>46210.524791666663</v>
      </c>
      <c r="BE834" s="14">
        <v>46210</v>
      </c>
      <c r="BF834" t="s">
        <v>972</v>
      </c>
      <c r="BG834" s="31">
        <v>46210.568518518521</v>
      </c>
      <c r="BH834" s="14">
        <v>46210</v>
      </c>
      <c r="BI834" t="s">
        <v>972</v>
      </c>
      <c r="BJ834" s="31">
        <v>46210.569907407407</v>
      </c>
      <c r="BW834" s="14">
        <v>46210</v>
      </c>
      <c r="BX834" t="s">
        <v>972</v>
      </c>
      <c r="BY834" s="31">
        <v>46210.577025462961</v>
      </c>
      <c r="BZ834" s="14">
        <v>46210</v>
      </c>
      <c r="CA834" t="s">
        <v>944</v>
      </c>
      <c r="CB834" s="31">
        <v>46210.614745370367</v>
      </c>
      <c r="CF834" s="14">
        <v>46210</v>
      </c>
      <c r="CG834" t="s">
        <v>1179</v>
      </c>
      <c r="CH834" s="31">
        <v>46210.738310185188</v>
      </c>
      <c r="CM834" s="4">
        <f t="shared" si="44"/>
        <v>46209.762789351851</v>
      </c>
      <c r="CN834">
        <f t="shared" si="45"/>
        <v>1</v>
      </c>
      <c r="CO834" t="str">
        <f>VLOOKUP(A834,Sheet1!$A$2:$B$221,2,0)</f>
        <v>East Zone</v>
      </c>
    </row>
    <row r="835" spans="1:93" x14ac:dyDescent="0.35">
      <c r="A835" t="s">
        <v>6308</v>
      </c>
      <c r="B835">
        <v>1314</v>
      </c>
      <c r="C835" t="s">
        <v>9332</v>
      </c>
      <c r="D835" t="s">
        <v>678</v>
      </c>
      <c r="E835" t="s">
        <v>111</v>
      </c>
      <c r="F835" t="s">
        <v>406</v>
      </c>
      <c r="G835" t="s">
        <v>352</v>
      </c>
      <c r="H835" t="s">
        <v>12251</v>
      </c>
      <c r="I835">
        <v>172479</v>
      </c>
      <c r="J835" t="s">
        <v>5175</v>
      </c>
      <c r="K835" t="s">
        <v>6313</v>
      </c>
      <c r="L835" t="s">
        <v>4622</v>
      </c>
      <c r="M835" t="s">
        <v>12252</v>
      </c>
      <c r="N835">
        <v>45000</v>
      </c>
      <c r="O835" t="s">
        <v>4630</v>
      </c>
      <c r="P835" t="s">
        <v>4631</v>
      </c>
      <c r="Q835" t="s">
        <v>2494</v>
      </c>
      <c r="R835">
        <v>9298857584</v>
      </c>
      <c r="S835" s="14">
        <v>46210</v>
      </c>
      <c r="T835" t="s">
        <v>6316</v>
      </c>
      <c r="U835" s="31">
        <v>46210.59716435185</v>
      </c>
      <c r="AK835" s="14">
        <v>46210</v>
      </c>
      <c r="AL835" t="s">
        <v>1179</v>
      </c>
      <c r="AM835" s="31">
        <v>46210.643518518518</v>
      </c>
      <c r="AQ835" s="31">
        <v>46210.643518518518</v>
      </c>
      <c r="AR835" s="14">
        <v>46210</v>
      </c>
      <c r="AS835" t="s">
        <v>1179</v>
      </c>
      <c r="AT835" t="s">
        <v>12247</v>
      </c>
      <c r="AU835" t="s">
        <v>677</v>
      </c>
      <c r="AV835" s="14">
        <v>46210</v>
      </c>
      <c r="AW835" t="s">
        <v>1179</v>
      </c>
      <c r="AX835" s="31">
        <v>46210.645208333335</v>
      </c>
      <c r="AY835" s="14">
        <v>46210</v>
      </c>
      <c r="AZ835" t="s">
        <v>933</v>
      </c>
      <c r="BA835" s="31">
        <v>46210.653483796297</v>
      </c>
      <c r="BB835" s="14">
        <v>46210</v>
      </c>
      <c r="BC835" t="s">
        <v>4633</v>
      </c>
      <c r="BD835" s="31">
        <v>46210.679467592592</v>
      </c>
      <c r="BE835" s="14">
        <v>46210</v>
      </c>
      <c r="BF835" t="s">
        <v>973</v>
      </c>
      <c r="BG835" s="31">
        <v>46210.764247685183</v>
      </c>
      <c r="BH835" s="14">
        <v>46210</v>
      </c>
      <c r="BI835" t="s">
        <v>973</v>
      </c>
      <c r="BJ835" s="31">
        <v>46210.765127314815</v>
      </c>
      <c r="BW835" s="14">
        <v>46210</v>
      </c>
      <c r="BX835" t="s">
        <v>973</v>
      </c>
      <c r="BY835" s="31">
        <v>46210.771180555559</v>
      </c>
      <c r="BZ835" s="14">
        <v>46210</v>
      </c>
      <c r="CA835" t="s">
        <v>944</v>
      </c>
      <c r="CB835" s="31">
        <v>46210.785196759258</v>
      </c>
      <c r="CM835" s="4">
        <f t="shared" si="44"/>
        <v>46210.59716435185</v>
      </c>
      <c r="CN835">
        <f t="shared" si="45"/>
        <v>0</v>
      </c>
      <c r="CO835" t="str">
        <f>VLOOKUP(A835,Sheet1!$A$2:$B$221,2,0)</f>
        <v>East Zone</v>
      </c>
    </row>
    <row r="836" spans="1:93" x14ac:dyDescent="0.35">
      <c r="A836" t="s">
        <v>6308</v>
      </c>
      <c r="B836">
        <v>1314</v>
      </c>
      <c r="C836" t="s">
        <v>9332</v>
      </c>
      <c r="D836" t="s">
        <v>678</v>
      </c>
      <c r="E836" t="s">
        <v>111</v>
      </c>
      <c r="F836" t="s">
        <v>406</v>
      </c>
      <c r="G836" t="s">
        <v>352</v>
      </c>
      <c r="H836" t="s">
        <v>6312</v>
      </c>
      <c r="I836">
        <v>189944</v>
      </c>
      <c r="J836" t="s">
        <v>5175</v>
      </c>
      <c r="K836" t="s">
        <v>6313</v>
      </c>
      <c r="L836" t="s">
        <v>4622</v>
      </c>
      <c r="M836" t="s">
        <v>6314</v>
      </c>
      <c r="N836">
        <v>45000</v>
      </c>
      <c r="O836" t="s">
        <v>4630</v>
      </c>
      <c r="P836" t="s">
        <v>4631</v>
      </c>
      <c r="Q836" t="s">
        <v>6315</v>
      </c>
      <c r="R836">
        <v>5965201049</v>
      </c>
      <c r="S836" s="14">
        <v>46204</v>
      </c>
      <c r="T836" t="s">
        <v>6316</v>
      </c>
      <c r="U836" s="31">
        <v>46204.524548611109</v>
      </c>
      <c r="AK836" s="14">
        <v>46204</v>
      </c>
      <c r="AL836" t="s">
        <v>1178</v>
      </c>
      <c r="AM836" s="31">
        <v>46204.594189814816</v>
      </c>
      <c r="AQ836" s="31">
        <v>46204.594189814816</v>
      </c>
      <c r="AR836" s="14">
        <v>46204</v>
      </c>
      <c r="AS836" t="s">
        <v>1178</v>
      </c>
      <c r="AT836" t="s">
        <v>406</v>
      </c>
      <c r="AU836" t="s">
        <v>678</v>
      </c>
      <c r="AV836" s="14">
        <v>46204</v>
      </c>
      <c r="AW836" t="s">
        <v>6316</v>
      </c>
      <c r="AX836" s="31">
        <v>46204.601539351854</v>
      </c>
      <c r="AY836" s="14">
        <v>46204</v>
      </c>
      <c r="AZ836" t="s">
        <v>933</v>
      </c>
      <c r="BA836" s="31">
        <v>46204.606412037036</v>
      </c>
      <c r="BB836" s="14">
        <v>46204</v>
      </c>
      <c r="BC836" t="s">
        <v>4969</v>
      </c>
      <c r="BD836" s="31">
        <v>46204.625011574077</v>
      </c>
      <c r="BE836" s="14">
        <v>46204</v>
      </c>
      <c r="BF836" t="s">
        <v>942</v>
      </c>
      <c r="BG836" s="31">
        <v>46204.677094907405</v>
      </c>
      <c r="BH836" s="14">
        <v>46204</v>
      </c>
      <c r="BI836" t="s">
        <v>942</v>
      </c>
      <c r="BJ836" s="31">
        <v>46204.702731481484</v>
      </c>
      <c r="BW836" s="14">
        <v>46204</v>
      </c>
      <c r="BX836" t="s">
        <v>942</v>
      </c>
      <c r="BY836" s="31">
        <v>46204.712268518517</v>
      </c>
      <c r="BZ836" s="14">
        <v>46204</v>
      </c>
      <c r="CA836" t="s">
        <v>938</v>
      </c>
      <c r="CB836" s="31">
        <v>46204.724641203706</v>
      </c>
      <c r="CF836" s="14">
        <v>46204</v>
      </c>
      <c r="CG836" t="s">
        <v>1179</v>
      </c>
      <c r="CH836" s="31">
        <v>46204.817650462966</v>
      </c>
      <c r="CM836" s="4">
        <f t="shared" si="44"/>
        <v>46204.524548611109</v>
      </c>
      <c r="CN836">
        <f t="shared" si="45"/>
        <v>0</v>
      </c>
      <c r="CO836" t="str">
        <f>VLOOKUP(A836,Sheet1!$A$2:$B$221,2,0)</f>
        <v>East Zone</v>
      </c>
    </row>
    <row r="837" spans="1:93" x14ac:dyDescent="0.35">
      <c r="A837" t="s">
        <v>6308</v>
      </c>
      <c r="B837">
        <v>1314</v>
      </c>
      <c r="C837" t="s">
        <v>9332</v>
      </c>
      <c r="D837" t="s">
        <v>678</v>
      </c>
      <c r="E837" t="s">
        <v>111</v>
      </c>
      <c r="F837" t="s">
        <v>406</v>
      </c>
      <c r="G837" t="s">
        <v>352</v>
      </c>
      <c r="H837" t="s">
        <v>10349</v>
      </c>
      <c r="I837">
        <v>226231</v>
      </c>
      <c r="J837" t="s">
        <v>1833</v>
      </c>
      <c r="K837" t="s">
        <v>1834</v>
      </c>
      <c r="L837" t="s">
        <v>4622</v>
      </c>
      <c r="M837" t="s">
        <v>10350</v>
      </c>
      <c r="N837">
        <v>45000</v>
      </c>
      <c r="O837" t="s">
        <v>9889</v>
      </c>
      <c r="P837" t="s">
        <v>9890</v>
      </c>
      <c r="Q837" t="s">
        <v>3471</v>
      </c>
      <c r="R837">
        <v>6572960195</v>
      </c>
      <c r="S837" s="14">
        <v>46209</v>
      </c>
      <c r="T837" t="s">
        <v>6318</v>
      </c>
      <c r="U837" s="31">
        <v>46209.463171296295</v>
      </c>
      <c r="AK837" s="14">
        <v>46209</v>
      </c>
      <c r="AL837" t="s">
        <v>1178</v>
      </c>
      <c r="AM837" s="31">
        <v>46209.548194444447</v>
      </c>
      <c r="AQ837" s="31">
        <v>46209.548194444447</v>
      </c>
      <c r="AR837" s="14">
        <v>46209</v>
      </c>
      <c r="AS837" t="s">
        <v>1178</v>
      </c>
      <c r="AT837" t="s">
        <v>406</v>
      </c>
      <c r="AU837" t="s">
        <v>678</v>
      </c>
      <c r="AV837" s="14">
        <v>46209</v>
      </c>
      <c r="AW837" t="s">
        <v>1179</v>
      </c>
      <c r="AX837" s="31">
        <v>46209.599305555559</v>
      </c>
      <c r="AY837" s="14">
        <v>46209</v>
      </c>
      <c r="AZ837" t="s">
        <v>933</v>
      </c>
      <c r="BA837" s="31">
        <v>46209.610127314816</v>
      </c>
      <c r="BB837" s="14">
        <v>46209</v>
      </c>
      <c r="BC837" t="s">
        <v>4808</v>
      </c>
      <c r="BD837" s="31">
        <v>46209.631643518522</v>
      </c>
      <c r="BE837" s="14">
        <v>46209</v>
      </c>
      <c r="BF837" t="s">
        <v>942</v>
      </c>
      <c r="BG837" s="31">
        <v>46209.646990740737</v>
      </c>
      <c r="BK837" s="14">
        <v>46210</v>
      </c>
      <c r="BL837" t="s">
        <v>942</v>
      </c>
      <c r="BM837" s="31">
        <v>46210.460231481484</v>
      </c>
      <c r="CM837" s="4">
        <f t="shared" si="44"/>
        <v>46209.463171296295</v>
      </c>
      <c r="CN837">
        <f t="shared" si="45"/>
        <v>0</v>
      </c>
      <c r="CO837" t="str">
        <f>VLOOKUP(A837,Sheet1!$A$2:$B$221,2,0)</f>
        <v>East Zone</v>
      </c>
    </row>
    <row r="838" spans="1:93" x14ac:dyDescent="0.35">
      <c r="A838" t="s">
        <v>6308</v>
      </c>
      <c r="B838">
        <v>1314</v>
      </c>
      <c r="C838" t="s">
        <v>9332</v>
      </c>
      <c r="D838" t="s">
        <v>678</v>
      </c>
      <c r="E838" t="s">
        <v>111</v>
      </c>
      <c r="F838" t="s">
        <v>406</v>
      </c>
      <c r="G838" t="s">
        <v>352</v>
      </c>
      <c r="H838" t="s">
        <v>4478</v>
      </c>
      <c r="I838">
        <v>382798</v>
      </c>
      <c r="J838" t="s">
        <v>1833</v>
      </c>
      <c r="K838" t="s">
        <v>1834</v>
      </c>
      <c r="L838" t="s">
        <v>4622</v>
      </c>
      <c r="M838" t="s">
        <v>6317</v>
      </c>
      <c r="N838">
        <v>60000</v>
      </c>
      <c r="O838" t="s">
        <v>982</v>
      </c>
      <c r="P838" t="s">
        <v>983</v>
      </c>
      <c r="Q838" t="s">
        <v>4479</v>
      </c>
      <c r="R838">
        <v>3104710278</v>
      </c>
      <c r="S838" s="14">
        <v>46206</v>
      </c>
      <c r="T838" t="s">
        <v>6318</v>
      </c>
      <c r="U838" s="31">
        <v>46206.346828703703</v>
      </c>
      <c r="AK838" s="14">
        <v>46206</v>
      </c>
      <c r="AL838" t="s">
        <v>1178</v>
      </c>
      <c r="AM838" s="31">
        <v>46206.398240740738</v>
      </c>
      <c r="AQ838" s="31">
        <v>46206.398240740738</v>
      </c>
      <c r="AR838" s="14">
        <v>46206</v>
      </c>
      <c r="AS838" t="s">
        <v>1178</v>
      </c>
      <c r="AT838" t="s">
        <v>406</v>
      </c>
      <c r="AU838" t="s">
        <v>678</v>
      </c>
      <c r="AV838" s="14">
        <v>46206</v>
      </c>
      <c r="AW838" t="s">
        <v>1179</v>
      </c>
      <c r="AX838" s="31">
        <v>46206.522141203706</v>
      </c>
      <c r="AY838" s="14">
        <v>46206</v>
      </c>
      <c r="AZ838" t="s">
        <v>933</v>
      </c>
      <c r="BA838" s="31">
        <v>46206.533217592594</v>
      </c>
      <c r="BB838" s="14">
        <v>46206</v>
      </c>
      <c r="BC838" t="s">
        <v>4640</v>
      </c>
      <c r="BD838" s="31">
        <v>46206.547685185185</v>
      </c>
      <c r="BE838" s="14">
        <v>46206</v>
      </c>
      <c r="BF838" t="s">
        <v>972</v>
      </c>
      <c r="BG838" s="31">
        <v>46206.594074074077</v>
      </c>
      <c r="BH838" s="14">
        <v>46206</v>
      </c>
      <c r="BI838" t="s">
        <v>943</v>
      </c>
      <c r="BJ838" s="31">
        <v>46206.731145833335</v>
      </c>
      <c r="BK838" s="14">
        <v>46206</v>
      </c>
      <c r="BL838" t="s">
        <v>972</v>
      </c>
      <c r="BM838" s="31">
        <v>46206.597534722219</v>
      </c>
      <c r="BW838" s="14">
        <v>46206</v>
      </c>
      <c r="BX838" t="s">
        <v>943</v>
      </c>
      <c r="BY838" s="31">
        <v>46206.735578703701</v>
      </c>
      <c r="BZ838" s="14">
        <v>46206</v>
      </c>
      <c r="CA838" t="s">
        <v>944</v>
      </c>
      <c r="CB838" s="31">
        <v>46206.738368055558</v>
      </c>
      <c r="CF838" s="14">
        <v>46206</v>
      </c>
      <c r="CG838" t="s">
        <v>1179</v>
      </c>
      <c r="CH838" s="31">
        <v>46206.782534722224</v>
      </c>
      <c r="CM838" s="4">
        <f t="shared" si="44"/>
        <v>46206.346828703703</v>
      </c>
      <c r="CN838">
        <f t="shared" si="45"/>
        <v>0</v>
      </c>
      <c r="CO838" t="str">
        <f>VLOOKUP(A838,Sheet1!$A$2:$B$221,2,0)</f>
        <v>East Zone</v>
      </c>
    </row>
    <row r="839" spans="1:93" x14ac:dyDescent="0.35">
      <c r="A839" t="s">
        <v>6308</v>
      </c>
      <c r="B839">
        <v>1314</v>
      </c>
      <c r="C839" t="s">
        <v>9332</v>
      </c>
      <c r="D839" t="s">
        <v>678</v>
      </c>
      <c r="E839" t="s">
        <v>111</v>
      </c>
      <c r="F839" t="s">
        <v>406</v>
      </c>
      <c r="G839" t="s">
        <v>352</v>
      </c>
      <c r="H839" t="s">
        <v>12253</v>
      </c>
      <c r="I839">
        <v>396433</v>
      </c>
      <c r="J839" t="s">
        <v>1833</v>
      </c>
      <c r="K839" t="s">
        <v>1834</v>
      </c>
      <c r="L839" t="s">
        <v>4622</v>
      </c>
      <c r="M839" t="s">
        <v>12254</v>
      </c>
      <c r="N839">
        <v>90000</v>
      </c>
      <c r="O839" t="s">
        <v>931</v>
      </c>
      <c r="P839" t="s">
        <v>932</v>
      </c>
      <c r="Q839" t="s">
        <v>12255</v>
      </c>
      <c r="R839">
        <v>4897513741</v>
      </c>
      <c r="S839" s="14">
        <v>46210</v>
      </c>
      <c r="T839" t="s">
        <v>6318</v>
      </c>
      <c r="U839" s="31">
        <v>46210.534351851849</v>
      </c>
      <c r="AK839" s="14">
        <v>46210</v>
      </c>
      <c r="AL839" t="s">
        <v>1179</v>
      </c>
      <c r="AM839" s="31">
        <v>46210.574513888889</v>
      </c>
      <c r="AQ839" s="31">
        <v>46210.574513888889</v>
      </c>
      <c r="AR839" s="14">
        <v>46210</v>
      </c>
      <c r="AS839" t="s">
        <v>1179</v>
      </c>
      <c r="AT839" t="s">
        <v>12247</v>
      </c>
      <c r="AU839" t="s">
        <v>677</v>
      </c>
      <c r="AV839" s="14">
        <v>46210</v>
      </c>
      <c r="AW839" t="s">
        <v>1179</v>
      </c>
      <c r="AX839" s="31">
        <v>46210.577245370368</v>
      </c>
      <c r="AY839" s="14">
        <v>46210</v>
      </c>
      <c r="AZ839" t="s">
        <v>933</v>
      </c>
      <c r="BA839" s="31">
        <v>46210.583807870367</v>
      </c>
      <c r="BB839" s="14">
        <v>46210</v>
      </c>
      <c r="BC839" t="s">
        <v>4886</v>
      </c>
      <c r="BD839" s="31">
        <v>46210.622546296298</v>
      </c>
      <c r="BE839" s="14">
        <v>46210</v>
      </c>
      <c r="BF839" t="s">
        <v>973</v>
      </c>
      <c r="BG839" s="31">
        <v>46210.671990740739</v>
      </c>
      <c r="BH839" s="14">
        <v>46210</v>
      </c>
      <c r="BI839" t="s">
        <v>973</v>
      </c>
      <c r="BJ839" s="31">
        <v>46210.675266203703</v>
      </c>
      <c r="BW839" s="14">
        <v>46210</v>
      </c>
      <c r="BX839" t="s">
        <v>973</v>
      </c>
      <c r="BY839" s="31">
        <v>46210.688032407408</v>
      </c>
      <c r="BZ839" s="14">
        <v>46210</v>
      </c>
      <c r="CA839" t="s">
        <v>944</v>
      </c>
      <c r="CB839" s="31">
        <v>46210.720590277779</v>
      </c>
      <c r="CF839" s="14">
        <v>46210</v>
      </c>
      <c r="CG839" t="s">
        <v>1179</v>
      </c>
      <c r="CH839" s="31">
        <v>46210.77920138889</v>
      </c>
      <c r="CM839" s="4">
        <f t="shared" si="44"/>
        <v>46210.534351851849</v>
      </c>
      <c r="CN839">
        <f t="shared" si="45"/>
        <v>0</v>
      </c>
      <c r="CO839" t="str">
        <f>VLOOKUP(A839,Sheet1!$A$2:$B$221,2,0)</f>
        <v>East Zone</v>
      </c>
    </row>
    <row r="840" spans="1:93" x14ac:dyDescent="0.35">
      <c r="A840" t="s">
        <v>6308</v>
      </c>
      <c r="B840">
        <v>1314</v>
      </c>
      <c r="C840" t="s">
        <v>9332</v>
      </c>
      <c r="D840" t="s">
        <v>678</v>
      </c>
      <c r="E840" t="s">
        <v>111</v>
      </c>
      <c r="F840" t="s">
        <v>406</v>
      </c>
      <c r="G840" t="s">
        <v>352</v>
      </c>
      <c r="H840" t="s">
        <v>12253</v>
      </c>
      <c r="I840">
        <v>396433</v>
      </c>
      <c r="J840" t="s">
        <v>1833</v>
      </c>
      <c r="K840" t="s">
        <v>1834</v>
      </c>
      <c r="L840" t="s">
        <v>4622</v>
      </c>
      <c r="M840" t="s">
        <v>12254</v>
      </c>
      <c r="N840">
        <v>70000</v>
      </c>
      <c r="O840" t="s">
        <v>958</v>
      </c>
      <c r="P840" t="s">
        <v>959</v>
      </c>
      <c r="Q840" t="s">
        <v>12256</v>
      </c>
      <c r="R840">
        <v>7078385419</v>
      </c>
      <c r="S840" s="14">
        <v>46210</v>
      </c>
      <c r="T840" t="s">
        <v>6318</v>
      </c>
      <c r="U840" s="31">
        <v>46210.534375000003</v>
      </c>
      <c r="AK840" s="14">
        <v>46210</v>
      </c>
      <c r="AL840" t="s">
        <v>1179</v>
      </c>
      <c r="AM840" s="31">
        <v>46210.574467592596</v>
      </c>
      <c r="AQ840" s="31">
        <v>46210.574467592596</v>
      </c>
      <c r="AR840" s="14">
        <v>46210</v>
      </c>
      <c r="AS840" t="s">
        <v>1179</v>
      </c>
      <c r="AT840" t="s">
        <v>12247</v>
      </c>
      <c r="AU840" t="s">
        <v>677</v>
      </c>
      <c r="AV840" s="14">
        <v>46210</v>
      </c>
      <c r="AW840" t="s">
        <v>1179</v>
      </c>
      <c r="AX840" s="31">
        <v>46210.577210648145</v>
      </c>
      <c r="AY840" s="14">
        <v>46210</v>
      </c>
      <c r="AZ840" t="s">
        <v>933</v>
      </c>
      <c r="BA840" s="31">
        <v>46210.583807870367</v>
      </c>
      <c r="BB840" s="14">
        <v>46210</v>
      </c>
      <c r="BC840" t="s">
        <v>4886</v>
      </c>
      <c r="BD840" s="31">
        <v>46210.622534722221</v>
      </c>
      <c r="BE840" s="14">
        <v>46210</v>
      </c>
      <c r="BF840" t="s">
        <v>973</v>
      </c>
      <c r="BG840" s="31">
        <v>46210.671979166669</v>
      </c>
      <c r="BH840" s="14">
        <v>46210</v>
      </c>
      <c r="BI840" t="s">
        <v>973</v>
      </c>
      <c r="BJ840" s="31">
        <v>46210.675254629627</v>
      </c>
      <c r="BW840" s="14">
        <v>46210</v>
      </c>
      <c r="BX840" t="s">
        <v>973</v>
      </c>
      <c r="BY840" s="31">
        <v>46210.688009259262</v>
      </c>
      <c r="BZ840" s="14">
        <v>46210</v>
      </c>
      <c r="CA840" t="s">
        <v>944</v>
      </c>
      <c r="CB840" s="31">
        <v>46210.720590277779</v>
      </c>
      <c r="CF840" s="14">
        <v>46210</v>
      </c>
      <c r="CG840" t="s">
        <v>1179</v>
      </c>
      <c r="CH840" s="31">
        <v>46210.77920138889</v>
      </c>
      <c r="CM840" s="4">
        <f t="shared" si="44"/>
        <v>46210.534375000003</v>
      </c>
      <c r="CN840">
        <f t="shared" si="45"/>
        <v>0</v>
      </c>
      <c r="CO840" t="str">
        <f>VLOOKUP(A840,Sheet1!$A$2:$B$221,2,0)</f>
        <v>East Zone</v>
      </c>
    </row>
    <row r="841" spans="1:93" x14ac:dyDescent="0.35">
      <c r="A841" t="s">
        <v>6308</v>
      </c>
      <c r="B841">
        <v>1314</v>
      </c>
      <c r="C841" t="s">
        <v>9332</v>
      </c>
      <c r="D841" t="s">
        <v>678</v>
      </c>
      <c r="E841" t="s">
        <v>111</v>
      </c>
      <c r="F841" t="s">
        <v>406</v>
      </c>
      <c r="G841" t="s">
        <v>352</v>
      </c>
      <c r="H841" t="s">
        <v>10351</v>
      </c>
      <c r="I841">
        <v>451091</v>
      </c>
      <c r="J841" t="s">
        <v>1176</v>
      </c>
      <c r="K841" t="s">
        <v>1177</v>
      </c>
      <c r="L841" t="s">
        <v>4622</v>
      </c>
      <c r="M841" t="s">
        <v>10352</v>
      </c>
      <c r="N841">
        <v>55000</v>
      </c>
      <c r="O841" t="s">
        <v>10166</v>
      </c>
      <c r="P841" t="s">
        <v>10167</v>
      </c>
      <c r="Q841" t="s">
        <v>985</v>
      </c>
      <c r="R841">
        <v>1761479830</v>
      </c>
      <c r="S841" s="14">
        <v>46209</v>
      </c>
      <c r="T841" t="s">
        <v>6311</v>
      </c>
      <c r="U841" s="31">
        <v>46209.57335648148</v>
      </c>
      <c r="AK841" s="14">
        <v>46209</v>
      </c>
      <c r="AL841" t="s">
        <v>1178</v>
      </c>
      <c r="AM841" s="31">
        <v>46209.597881944443</v>
      </c>
      <c r="AQ841" s="31">
        <v>46209.597881944443</v>
      </c>
      <c r="AR841" s="14">
        <v>46209</v>
      </c>
      <c r="AS841" t="s">
        <v>1178</v>
      </c>
      <c r="AT841" t="s">
        <v>406</v>
      </c>
      <c r="AU841" t="s">
        <v>678</v>
      </c>
      <c r="AV841" s="14">
        <v>46209</v>
      </c>
      <c r="AW841" t="s">
        <v>6311</v>
      </c>
      <c r="AX841" s="31">
        <v>46209.604120370372</v>
      </c>
      <c r="AY841" s="14">
        <v>46209</v>
      </c>
      <c r="AZ841" t="s">
        <v>933</v>
      </c>
      <c r="BA841" s="31">
        <v>46209.610185185185</v>
      </c>
      <c r="BB841" s="14">
        <v>46209</v>
      </c>
      <c r="BC841" t="s">
        <v>4808</v>
      </c>
      <c r="BD841" s="31">
        <v>46209.635474537034</v>
      </c>
      <c r="BE841" s="14">
        <v>46209</v>
      </c>
      <c r="BF841" t="s">
        <v>942</v>
      </c>
      <c r="BG841" s="31">
        <v>46209.653912037036</v>
      </c>
      <c r="BH841" s="14">
        <v>46209</v>
      </c>
      <c r="BI841" t="s">
        <v>942</v>
      </c>
      <c r="BJ841" s="31">
        <v>46209.654537037037</v>
      </c>
      <c r="BW841" s="14">
        <v>46209</v>
      </c>
      <c r="BX841" t="s">
        <v>942</v>
      </c>
      <c r="BY841" s="31">
        <v>46209.66064814815</v>
      </c>
      <c r="BZ841" s="14">
        <v>46209</v>
      </c>
      <c r="CA841" t="s">
        <v>938</v>
      </c>
      <c r="CB841" s="31">
        <v>46209.673067129632</v>
      </c>
      <c r="CF841" s="14">
        <v>46209</v>
      </c>
      <c r="CG841" t="s">
        <v>1179</v>
      </c>
      <c r="CH841" s="31">
        <v>46209.852210648147</v>
      </c>
      <c r="CM841" s="4">
        <f t="shared" si="44"/>
        <v>46209.57335648148</v>
      </c>
      <c r="CN841">
        <f t="shared" si="45"/>
        <v>0</v>
      </c>
      <c r="CO841" t="str">
        <f>VLOOKUP(A841,Sheet1!$A$2:$B$221,2,0)</f>
        <v>East Zone</v>
      </c>
    </row>
    <row r="842" spans="1:93" x14ac:dyDescent="0.35">
      <c r="A842" t="s">
        <v>6308</v>
      </c>
      <c r="B842">
        <v>1314</v>
      </c>
      <c r="C842" t="s">
        <v>9332</v>
      </c>
      <c r="D842" t="s">
        <v>678</v>
      </c>
      <c r="E842" t="s">
        <v>111</v>
      </c>
      <c r="F842" t="s">
        <v>406</v>
      </c>
      <c r="G842" t="s">
        <v>352</v>
      </c>
      <c r="H842" t="s">
        <v>6319</v>
      </c>
      <c r="I842">
        <v>454451</v>
      </c>
      <c r="J842" t="s">
        <v>1176</v>
      </c>
      <c r="K842" t="s">
        <v>1177</v>
      </c>
      <c r="L842" t="s">
        <v>4622</v>
      </c>
      <c r="M842" t="s">
        <v>6320</v>
      </c>
      <c r="N842">
        <v>77000</v>
      </c>
      <c r="O842" t="s">
        <v>939</v>
      </c>
      <c r="P842" t="s">
        <v>940</v>
      </c>
      <c r="Q842" t="s">
        <v>985</v>
      </c>
      <c r="R842">
        <v>8720391789</v>
      </c>
      <c r="S842" s="14">
        <v>46203</v>
      </c>
      <c r="T842" t="s">
        <v>6311</v>
      </c>
      <c r="U842" s="31">
        <v>46203.777557870373</v>
      </c>
      <c r="AK842" s="14">
        <v>46204</v>
      </c>
      <c r="AL842" t="s">
        <v>1178</v>
      </c>
      <c r="AM842" s="31">
        <v>46204.406840277778</v>
      </c>
      <c r="AQ842" s="31">
        <v>46204.406840277778</v>
      </c>
      <c r="AR842" s="14">
        <v>46204</v>
      </c>
      <c r="AS842" t="s">
        <v>1178</v>
      </c>
      <c r="AT842" t="s">
        <v>406</v>
      </c>
      <c r="AU842" t="s">
        <v>678</v>
      </c>
      <c r="AV842" s="14">
        <v>46204</v>
      </c>
      <c r="AW842" t="s">
        <v>6311</v>
      </c>
      <c r="AX842" s="31">
        <v>46204.41269675926</v>
      </c>
      <c r="AY842" s="14">
        <v>46204</v>
      </c>
      <c r="AZ842" t="s">
        <v>933</v>
      </c>
      <c r="BA842" s="31">
        <v>46204.423993055556</v>
      </c>
      <c r="BB842" s="14">
        <v>46204</v>
      </c>
      <c r="BC842" t="s">
        <v>4633</v>
      </c>
      <c r="BD842" s="31">
        <v>46204.442662037036</v>
      </c>
      <c r="BE842" s="14">
        <v>46204</v>
      </c>
      <c r="BF842" t="s">
        <v>972</v>
      </c>
      <c r="BG842" s="31">
        <v>46204.457870370374</v>
      </c>
      <c r="BH842" s="14">
        <v>46204</v>
      </c>
      <c r="BI842" t="s">
        <v>972</v>
      </c>
      <c r="BJ842" s="31">
        <v>46204.462175925924</v>
      </c>
      <c r="BW842" s="14">
        <v>46204</v>
      </c>
      <c r="BX842" t="s">
        <v>972</v>
      </c>
      <c r="BY842" s="31">
        <v>46204.469039351854</v>
      </c>
      <c r="BZ842" s="14">
        <v>46204</v>
      </c>
      <c r="CA842" t="s">
        <v>944</v>
      </c>
      <c r="CB842" s="31">
        <v>46204.477361111109</v>
      </c>
      <c r="CF842" s="14">
        <v>46204</v>
      </c>
      <c r="CG842" t="s">
        <v>1179</v>
      </c>
      <c r="CH842" s="31">
        <v>46204.692604166667</v>
      </c>
      <c r="CM842" s="4">
        <f t="shared" si="44"/>
        <v>46203.777557870373</v>
      </c>
      <c r="CN842">
        <f t="shared" si="45"/>
        <v>1</v>
      </c>
      <c r="CO842" t="str">
        <f>VLOOKUP(A842,Sheet1!$A$2:$B$221,2,0)</f>
        <v>East Zone</v>
      </c>
    </row>
    <row r="843" spans="1:93" x14ac:dyDescent="0.35">
      <c r="A843" t="s">
        <v>6308</v>
      </c>
      <c r="B843">
        <v>1314</v>
      </c>
      <c r="C843" t="s">
        <v>9332</v>
      </c>
      <c r="D843" t="s">
        <v>678</v>
      </c>
      <c r="E843" t="s">
        <v>111</v>
      </c>
      <c r="F843" t="s">
        <v>406</v>
      </c>
      <c r="G843" t="s">
        <v>352</v>
      </c>
      <c r="H843" t="s">
        <v>6321</v>
      </c>
      <c r="I843">
        <v>564920</v>
      </c>
      <c r="J843" t="s">
        <v>1176</v>
      </c>
      <c r="K843" t="s">
        <v>1177</v>
      </c>
      <c r="L843" t="s">
        <v>4622</v>
      </c>
      <c r="M843" t="s">
        <v>6322</v>
      </c>
      <c r="N843">
        <v>55000</v>
      </c>
      <c r="O843" t="s">
        <v>4041</v>
      </c>
      <c r="P843" t="s">
        <v>4042</v>
      </c>
      <c r="Q843" t="s">
        <v>6323</v>
      </c>
      <c r="R843">
        <v>8818156346</v>
      </c>
      <c r="S843" s="14">
        <v>46205</v>
      </c>
      <c r="T843" t="s">
        <v>6311</v>
      </c>
      <c r="U843" s="31">
        <v>46205.525694444441</v>
      </c>
      <c r="AK843" s="14">
        <v>46205</v>
      </c>
      <c r="AL843" t="s">
        <v>1178</v>
      </c>
      <c r="AM843" s="31">
        <v>46205.599930555552</v>
      </c>
      <c r="AQ843" s="31">
        <v>46205.599930555552</v>
      </c>
      <c r="AR843" s="14">
        <v>46205</v>
      </c>
      <c r="AS843" t="s">
        <v>1178</v>
      </c>
      <c r="AT843" t="s">
        <v>406</v>
      </c>
      <c r="AU843" t="s">
        <v>678</v>
      </c>
      <c r="AV843" s="14">
        <v>46205</v>
      </c>
      <c r="AW843" t="s">
        <v>6311</v>
      </c>
      <c r="AX843" s="31">
        <v>46205.614722222221</v>
      </c>
      <c r="AY843" s="14">
        <v>46205</v>
      </c>
      <c r="AZ843" t="s">
        <v>933</v>
      </c>
      <c r="BA843" s="31">
        <v>46205.626296296294</v>
      </c>
      <c r="BB843" s="14">
        <v>46205</v>
      </c>
      <c r="BC843" t="s">
        <v>5233</v>
      </c>
      <c r="BD843" s="31">
        <v>46205.659699074073</v>
      </c>
      <c r="BE843" s="14">
        <v>46205</v>
      </c>
      <c r="BF843" t="s">
        <v>942</v>
      </c>
      <c r="BG843" s="31">
        <v>46205.684594907405</v>
      </c>
      <c r="BH843" s="14">
        <v>46205</v>
      </c>
      <c r="BI843" t="s">
        <v>942</v>
      </c>
      <c r="BJ843" s="31">
        <v>46205.685243055559</v>
      </c>
      <c r="BW843" s="14">
        <v>46205</v>
      </c>
      <c r="BX843" t="s">
        <v>942</v>
      </c>
      <c r="BY843" s="31">
        <v>46205.698888888888</v>
      </c>
      <c r="BZ843" s="14">
        <v>46205</v>
      </c>
      <c r="CA843" t="s">
        <v>957</v>
      </c>
      <c r="CB843" s="31">
        <v>46205.712430555555</v>
      </c>
      <c r="CF843" s="14">
        <v>46205</v>
      </c>
      <c r="CG843" t="s">
        <v>1179</v>
      </c>
      <c r="CH843" s="31">
        <v>46205.762384259258</v>
      </c>
      <c r="CM843" s="4">
        <f t="shared" si="44"/>
        <v>46205.525694444441</v>
      </c>
      <c r="CN843">
        <f t="shared" si="45"/>
        <v>0</v>
      </c>
      <c r="CO843" t="str">
        <f>VLOOKUP(A843,Sheet1!$A$2:$B$221,2,0)</f>
        <v>East Zone</v>
      </c>
    </row>
    <row r="844" spans="1:93" x14ac:dyDescent="0.35">
      <c r="A844" t="s">
        <v>6324</v>
      </c>
      <c r="B844">
        <v>1316</v>
      </c>
      <c r="C844" t="s">
        <v>9332</v>
      </c>
      <c r="D844" t="s">
        <v>678</v>
      </c>
      <c r="E844" t="s">
        <v>151</v>
      </c>
      <c r="F844" t="s">
        <v>398</v>
      </c>
      <c r="G844" t="s">
        <v>352</v>
      </c>
      <c r="H844" t="s">
        <v>12257</v>
      </c>
      <c r="I844">
        <v>155588</v>
      </c>
      <c r="J844" t="s">
        <v>4127</v>
      </c>
      <c r="K844" t="s">
        <v>4128</v>
      </c>
      <c r="L844" t="s">
        <v>4622</v>
      </c>
      <c r="M844" t="s">
        <v>12258</v>
      </c>
      <c r="N844">
        <v>90000</v>
      </c>
      <c r="O844" t="s">
        <v>1180</v>
      </c>
      <c r="P844" t="s">
        <v>1181</v>
      </c>
      <c r="Q844" t="s">
        <v>1784</v>
      </c>
      <c r="R844">
        <v>3523760585</v>
      </c>
      <c r="S844" s="14">
        <v>46205</v>
      </c>
      <c r="T844" t="s">
        <v>3016</v>
      </c>
      <c r="U844" s="31">
        <v>46205.592997685184</v>
      </c>
      <c r="AK844" s="14">
        <v>46210</v>
      </c>
      <c r="AL844" t="s">
        <v>3017</v>
      </c>
      <c r="AM844" s="31">
        <v>46210.53402777778</v>
      </c>
      <c r="AQ844" s="31">
        <v>46210.53402777778</v>
      </c>
      <c r="AR844" s="14">
        <v>46210</v>
      </c>
      <c r="AS844" t="s">
        <v>3017</v>
      </c>
      <c r="AT844" t="s">
        <v>398</v>
      </c>
      <c r="AU844" t="s">
        <v>678</v>
      </c>
      <c r="AV844" s="14">
        <v>46210</v>
      </c>
      <c r="AW844" t="s">
        <v>3017</v>
      </c>
      <c r="AX844" s="31">
        <v>46210.542280092595</v>
      </c>
      <c r="AY844" s="14">
        <v>46210</v>
      </c>
      <c r="AZ844" t="s">
        <v>933</v>
      </c>
      <c r="BA844" s="31">
        <v>46210.568599537037</v>
      </c>
      <c r="BB844" s="14">
        <v>46210</v>
      </c>
      <c r="BC844" t="s">
        <v>4716</v>
      </c>
      <c r="BD844" s="31">
        <v>46210.581666666665</v>
      </c>
      <c r="BE844" s="14">
        <v>46210</v>
      </c>
      <c r="BF844" t="s">
        <v>973</v>
      </c>
      <c r="BG844" s="31">
        <v>46210.619155092594</v>
      </c>
      <c r="BK844" s="14">
        <v>46210</v>
      </c>
      <c r="BL844" t="s">
        <v>973</v>
      </c>
      <c r="BM844" s="31">
        <v>46210.619988425926</v>
      </c>
      <c r="CM844" s="4">
        <f t="shared" si="44"/>
        <v>46205.592997685184</v>
      </c>
      <c r="CN844">
        <f t="shared" si="45"/>
        <v>5</v>
      </c>
      <c r="CO844" t="str">
        <f>VLOOKUP(A844,Sheet1!$A$2:$B$221,2,0)</f>
        <v>East Zone</v>
      </c>
    </row>
    <row r="845" spans="1:93" x14ac:dyDescent="0.35">
      <c r="A845" t="s">
        <v>6324</v>
      </c>
      <c r="B845">
        <v>1316</v>
      </c>
      <c r="C845" t="s">
        <v>9332</v>
      </c>
      <c r="D845" t="s">
        <v>678</v>
      </c>
      <c r="E845" t="s">
        <v>151</v>
      </c>
      <c r="F845" t="s">
        <v>398</v>
      </c>
      <c r="G845" t="s">
        <v>352</v>
      </c>
      <c r="H845" t="s">
        <v>6325</v>
      </c>
      <c r="I845">
        <v>285778</v>
      </c>
      <c r="J845" t="s">
        <v>4127</v>
      </c>
      <c r="K845" t="s">
        <v>4128</v>
      </c>
      <c r="L845" t="s">
        <v>4622</v>
      </c>
      <c r="M845" t="s">
        <v>6326</v>
      </c>
      <c r="N845">
        <v>90000</v>
      </c>
      <c r="O845" t="s">
        <v>1180</v>
      </c>
      <c r="P845" t="s">
        <v>1181</v>
      </c>
      <c r="Q845" t="s">
        <v>6327</v>
      </c>
      <c r="R845">
        <v>2416270615</v>
      </c>
      <c r="S845" s="14">
        <v>46204</v>
      </c>
      <c r="T845" t="s">
        <v>3016</v>
      </c>
      <c r="U845" s="31">
        <v>46204.375254629631</v>
      </c>
      <c r="AK845" s="14">
        <v>46204</v>
      </c>
      <c r="AL845" t="s">
        <v>3017</v>
      </c>
      <c r="AM845" s="31">
        <v>46204.403124999997</v>
      </c>
      <c r="AQ845" s="31">
        <v>46204.403124999997</v>
      </c>
      <c r="AR845" s="14">
        <v>46204</v>
      </c>
      <c r="AS845" t="s">
        <v>3017</v>
      </c>
      <c r="AT845" t="s">
        <v>398</v>
      </c>
      <c r="AU845" t="s">
        <v>678</v>
      </c>
      <c r="AV845" s="14">
        <v>46204</v>
      </c>
      <c r="AW845" t="s">
        <v>3016</v>
      </c>
      <c r="AX845" s="31">
        <v>46204.405902777777</v>
      </c>
      <c r="AY845" s="14">
        <v>46204</v>
      </c>
      <c r="AZ845" t="s">
        <v>933</v>
      </c>
      <c r="BA845" s="31">
        <v>46204.412534722222</v>
      </c>
      <c r="BB845" s="14">
        <v>46204</v>
      </c>
      <c r="BC845" t="s">
        <v>4701</v>
      </c>
      <c r="BD845" s="31">
        <v>46204.416145833333</v>
      </c>
      <c r="BE845" s="14">
        <v>46204</v>
      </c>
      <c r="BF845" t="s">
        <v>942</v>
      </c>
      <c r="BG845" s="31">
        <v>46204.460902777777</v>
      </c>
      <c r="BH845" s="14">
        <v>46204</v>
      </c>
      <c r="BI845" t="s">
        <v>942</v>
      </c>
      <c r="BJ845" s="31">
        <v>46204.462233796294</v>
      </c>
      <c r="BW845" s="14">
        <v>46204</v>
      </c>
      <c r="BX845" t="s">
        <v>942</v>
      </c>
      <c r="BY845" s="31">
        <v>46204.471446759257</v>
      </c>
      <c r="BZ845" s="14">
        <v>46204</v>
      </c>
      <c r="CA845" t="s">
        <v>944</v>
      </c>
      <c r="CB845" s="31">
        <v>46204.476689814815</v>
      </c>
      <c r="CF845" s="14">
        <v>46204</v>
      </c>
      <c r="CG845" t="s">
        <v>3016</v>
      </c>
      <c r="CH845" s="31">
        <v>46204.646944444445</v>
      </c>
      <c r="CM845" s="4">
        <f t="shared" si="44"/>
        <v>46204.375254629631</v>
      </c>
      <c r="CN845">
        <f t="shared" si="45"/>
        <v>0</v>
      </c>
      <c r="CO845" t="str">
        <f>VLOOKUP(A845,Sheet1!$A$2:$B$221,2,0)</f>
        <v>East Zone</v>
      </c>
    </row>
    <row r="846" spans="1:93" x14ac:dyDescent="0.35">
      <c r="A846" t="s">
        <v>6324</v>
      </c>
      <c r="B846">
        <v>1316</v>
      </c>
      <c r="C846" t="s">
        <v>9332</v>
      </c>
      <c r="D846" t="s">
        <v>678</v>
      </c>
      <c r="E846" t="s">
        <v>151</v>
      </c>
      <c r="F846" t="s">
        <v>398</v>
      </c>
      <c r="G846" t="s">
        <v>352</v>
      </c>
      <c r="H846" t="s">
        <v>10353</v>
      </c>
      <c r="I846">
        <v>307029</v>
      </c>
      <c r="J846" t="s">
        <v>123</v>
      </c>
      <c r="K846" t="s">
        <v>6331</v>
      </c>
      <c r="L846" t="s">
        <v>4622</v>
      </c>
      <c r="M846" t="s">
        <v>10354</v>
      </c>
      <c r="N846">
        <v>90000</v>
      </c>
      <c r="O846" t="s">
        <v>9733</v>
      </c>
      <c r="P846" t="s">
        <v>9734</v>
      </c>
      <c r="Q846" t="s">
        <v>10355</v>
      </c>
      <c r="R846">
        <v>9377954004</v>
      </c>
      <c r="S846" s="14">
        <v>46209</v>
      </c>
      <c r="T846" t="s">
        <v>6334</v>
      </c>
      <c r="U846" s="31">
        <v>46209.593877314815</v>
      </c>
      <c r="AK846" s="14">
        <v>46209</v>
      </c>
      <c r="AL846" t="s">
        <v>3017</v>
      </c>
      <c r="AM846" s="31">
        <v>46209.650949074072</v>
      </c>
      <c r="AQ846" s="31">
        <v>46209.650949074072</v>
      </c>
      <c r="AR846" s="14">
        <v>46209</v>
      </c>
      <c r="AS846" t="s">
        <v>3017</v>
      </c>
      <c r="AT846" t="s">
        <v>398</v>
      </c>
      <c r="AU846" t="s">
        <v>678</v>
      </c>
      <c r="AV846" s="14">
        <v>46209</v>
      </c>
      <c r="AW846" t="s">
        <v>3016</v>
      </c>
      <c r="AX846" s="31">
        <v>46209.655821759261</v>
      </c>
      <c r="AY846" s="14">
        <v>46209</v>
      </c>
      <c r="AZ846" t="s">
        <v>933</v>
      </c>
      <c r="BA846" s="31">
        <v>46209.660891203705</v>
      </c>
      <c r="BB846" s="14">
        <v>46209</v>
      </c>
      <c r="BC846" t="s">
        <v>4757</v>
      </c>
      <c r="BD846" s="31">
        <v>46209.675069444442</v>
      </c>
      <c r="BE846" s="14">
        <v>46209</v>
      </c>
      <c r="BF846" t="s">
        <v>973</v>
      </c>
      <c r="BG846" s="31">
        <v>46209.718090277776</v>
      </c>
      <c r="BH846" s="14">
        <v>46209</v>
      </c>
      <c r="BI846" t="s">
        <v>973</v>
      </c>
      <c r="BJ846" s="31">
        <v>46209.719189814816</v>
      </c>
      <c r="BW846" s="14">
        <v>46209</v>
      </c>
      <c r="BX846" t="s">
        <v>973</v>
      </c>
      <c r="BY846" s="31">
        <v>46209.729085648149</v>
      </c>
      <c r="BZ846" s="14">
        <v>46209</v>
      </c>
      <c r="CA846" t="s">
        <v>938</v>
      </c>
      <c r="CB846" s="31">
        <v>46209.752175925925</v>
      </c>
      <c r="CF846" s="14">
        <v>46209</v>
      </c>
      <c r="CG846" t="s">
        <v>10356</v>
      </c>
      <c r="CH846" s="31">
        <v>46209.76902777778</v>
      </c>
      <c r="CM846" s="4">
        <f t="shared" si="44"/>
        <v>46209.593877314815</v>
      </c>
      <c r="CN846">
        <f t="shared" si="45"/>
        <v>0</v>
      </c>
      <c r="CO846" t="str">
        <f>VLOOKUP(A846,Sheet1!$A$2:$B$221,2,0)</f>
        <v>East Zone</v>
      </c>
    </row>
    <row r="847" spans="1:93" x14ac:dyDescent="0.35">
      <c r="A847" t="s">
        <v>6324</v>
      </c>
      <c r="B847">
        <v>1316</v>
      </c>
      <c r="C847" t="s">
        <v>9332</v>
      </c>
      <c r="D847" t="s">
        <v>678</v>
      </c>
      <c r="E847" t="s">
        <v>151</v>
      </c>
      <c r="F847" t="s">
        <v>398</v>
      </c>
      <c r="G847" t="s">
        <v>352</v>
      </c>
      <c r="H847" t="s">
        <v>4126</v>
      </c>
      <c r="I847">
        <v>312911</v>
      </c>
      <c r="J847" t="s">
        <v>4127</v>
      </c>
      <c r="K847" t="s">
        <v>4128</v>
      </c>
      <c r="L847" t="s">
        <v>4622</v>
      </c>
      <c r="M847" t="s">
        <v>6328</v>
      </c>
      <c r="N847">
        <v>77000</v>
      </c>
      <c r="O847" t="s">
        <v>1173</v>
      </c>
      <c r="P847" t="s">
        <v>1174</v>
      </c>
      <c r="Q847" t="s">
        <v>1182</v>
      </c>
      <c r="R847">
        <v>9880365728</v>
      </c>
      <c r="S847" s="14">
        <v>46205</v>
      </c>
      <c r="T847" t="s">
        <v>6329</v>
      </c>
      <c r="U847" s="31">
        <v>46205.49628472222</v>
      </c>
      <c r="AK847" s="14">
        <v>46205</v>
      </c>
      <c r="AL847" t="s">
        <v>3017</v>
      </c>
      <c r="AM847" s="31">
        <v>46205.544108796297</v>
      </c>
      <c r="AQ847" s="31">
        <v>46205.544108796297</v>
      </c>
      <c r="AR847" s="14">
        <v>46205</v>
      </c>
      <c r="AS847" t="s">
        <v>3017</v>
      </c>
      <c r="AT847" t="s">
        <v>398</v>
      </c>
      <c r="AU847" t="s">
        <v>678</v>
      </c>
      <c r="AV847" s="14">
        <v>46205</v>
      </c>
      <c r="AW847" t="s">
        <v>3016</v>
      </c>
      <c r="AX847" s="31">
        <v>46205.546111111114</v>
      </c>
      <c r="AY847" s="14">
        <v>46205</v>
      </c>
      <c r="AZ847" t="s">
        <v>933</v>
      </c>
      <c r="BA847" s="31">
        <v>46205.569016203706</v>
      </c>
      <c r="BB847" s="14">
        <v>46205</v>
      </c>
      <c r="BC847" t="s">
        <v>4633</v>
      </c>
      <c r="BD847" s="31">
        <v>46205.594641203701</v>
      </c>
      <c r="BE847" s="14">
        <v>46205</v>
      </c>
      <c r="BF847" t="s">
        <v>942</v>
      </c>
      <c r="BG847" s="31">
        <v>46205.643425925926</v>
      </c>
      <c r="BH847" s="14">
        <v>46205</v>
      </c>
      <c r="BI847" t="s">
        <v>942</v>
      </c>
      <c r="BJ847" s="31">
        <v>46205.644421296296</v>
      </c>
      <c r="BW847" s="14">
        <v>46205</v>
      </c>
      <c r="BX847" t="s">
        <v>942</v>
      </c>
      <c r="BY847" s="31">
        <v>46205.65828703704</v>
      </c>
      <c r="BZ847" s="14">
        <v>46205</v>
      </c>
      <c r="CA847" t="s">
        <v>944</v>
      </c>
      <c r="CB847" s="31">
        <v>46205.664247685185</v>
      </c>
      <c r="CF847" s="14">
        <v>46205</v>
      </c>
      <c r="CG847" t="s">
        <v>3016</v>
      </c>
      <c r="CH847" s="31">
        <v>46205.686921296299</v>
      </c>
      <c r="CM847" s="4">
        <f t="shared" ref="CM847:CM908" si="46">IF(AJ847&lt;&gt;"",AJ847,IF(AG847&lt;&gt;"",AG847,IF(AD847&lt;&gt;"",AD847,IF(AA847&lt;&gt;"",AA847,U847))))</f>
        <v>46205.49628472222</v>
      </c>
      <c r="CN847">
        <f t="shared" ref="CN847:CN908" si="47">AK847-INT(CM847)</f>
        <v>0</v>
      </c>
      <c r="CO847" t="str">
        <f>VLOOKUP(A847,Sheet1!$A$2:$B$221,2,0)</f>
        <v>East Zone</v>
      </c>
    </row>
    <row r="848" spans="1:93" x14ac:dyDescent="0.35">
      <c r="A848" t="s">
        <v>6324</v>
      </c>
      <c r="B848">
        <v>1316</v>
      </c>
      <c r="C848" t="s">
        <v>9332</v>
      </c>
      <c r="D848" t="s">
        <v>678</v>
      </c>
      <c r="E848" t="s">
        <v>151</v>
      </c>
      <c r="F848" t="s">
        <v>398</v>
      </c>
      <c r="G848" t="s">
        <v>352</v>
      </c>
      <c r="H848" t="s">
        <v>6330</v>
      </c>
      <c r="I848">
        <v>450813</v>
      </c>
      <c r="J848" t="s">
        <v>123</v>
      </c>
      <c r="K848" t="s">
        <v>6331</v>
      </c>
      <c r="L848" t="s">
        <v>4622</v>
      </c>
      <c r="M848" t="s">
        <v>6332</v>
      </c>
      <c r="N848">
        <v>77000</v>
      </c>
      <c r="O848" t="s">
        <v>1173</v>
      </c>
      <c r="P848" t="s">
        <v>1174</v>
      </c>
      <c r="Q848" t="s">
        <v>6333</v>
      </c>
      <c r="R848">
        <v>8598500581</v>
      </c>
      <c r="S848" s="14">
        <v>46206</v>
      </c>
      <c r="T848" t="s">
        <v>6334</v>
      </c>
      <c r="U848" s="31">
        <v>46206.433333333334</v>
      </c>
      <c r="AK848" s="14">
        <v>46206</v>
      </c>
      <c r="AL848" t="s">
        <v>3017</v>
      </c>
      <c r="AM848" s="31">
        <v>46206.492962962962</v>
      </c>
      <c r="AQ848" s="31">
        <v>46206.492962962962</v>
      </c>
      <c r="AR848" s="14">
        <v>46206</v>
      </c>
      <c r="AS848" t="s">
        <v>3017</v>
      </c>
      <c r="AT848" t="s">
        <v>398</v>
      </c>
      <c r="AU848" t="s">
        <v>678</v>
      </c>
      <c r="AV848" s="14">
        <v>46206</v>
      </c>
      <c r="AW848" t="s">
        <v>3017</v>
      </c>
      <c r="AX848" s="31">
        <v>46206.498483796298</v>
      </c>
      <c r="AY848" s="14">
        <v>46206</v>
      </c>
      <c r="AZ848" t="s">
        <v>933</v>
      </c>
      <c r="BA848" s="31">
        <v>46206.505439814813</v>
      </c>
      <c r="BB848" s="14">
        <v>46206</v>
      </c>
      <c r="BC848" t="s">
        <v>4969</v>
      </c>
      <c r="BD848" s="31">
        <v>46206.517685185187</v>
      </c>
      <c r="BE848" s="14">
        <v>46206</v>
      </c>
      <c r="BF848" t="s">
        <v>943</v>
      </c>
      <c r="BG848" s="31">
        <v>46206.592349537037</v>
      </c>
      <c r="BH848" s="14">
        <v>46206</v>
      </c>
      <c r="BI848" t="s">
        <v>943</v>
      </c>
      <c r="BJ848" s="31">
        <v>46206.603333333333</v>
      </c>
      <c r="BW848" s="14">
        <v>46206</v>
      </c>
      <c r="BX848" t="s">
        <v>943</v>
      </c>
      <c r="BY848" s="31">
        <v>46206.608414351853</v>
      </c>
      <c r="BZ848" s="14">
        <v>46206</v>
      </c>
      <c r="CA848" t="s">
        <v>944</v>
      </c>
      <c r="CB848" s="31">
        <v>46206.617766203701</v>
      </c>
      <c r="CF848" s="14">
        <v>46206</v>
      </c>
      <c r="CG848" t="s">
        <v>3016</v>
      </c>
      <c r="CH848" s="31">
        <v>46206.741365740738</v>
      </c>
      <c r="CM848" s="4">
        <f t="shared" si="46"/>
        <v>46206.433333333334</v>
      </c>
      <c r="CN848">
        <f t="shared" si="47"/>
        <v>0</v>
      </c>
      <c r="CO848" t="str">
        <f>VLOOKUP(A848,Sheet1!$A$2:$B$221,2,0)</f>
        <v>East Zone</v>
      </c>
    </row>
    <row r="849" spans="1:93" x14ac:dyDescent="0.35">
      <c r="A849" t="s">
        <v>6324</v>
      </c>
      <c r="B849">
        <v>1316</v>
      </c>
      <c r="C849" t="s">
        <v>9332</v>
      </c>
      <c r="D849" t="s">
        <v>678</v>
      </c>
      <c r="E849" t="s">
        <v>151</v>
      </c>
      <c r="F849" t="s">
        <v>398</v>
      </c>
      <c r="G849" t="s">
        <v>352</v>
      </c>
      <c r="H849" t="s">
        <v>6330</v>
      </c>
      <c r="I849">
        <v>450813</v>
      </c>
      <c r="J849" t="s">
        <v>123</v>
      </c>
      <c r="K849" t="s">
        <v>6331</v>
      </c>
      <c r="L849" t="s">
        <v>4622</v>
      </c>
      <c r="M849" t="s">
        <v>6332</v>
      </c>
      <c r="N849">
        <v>50000</v>
      </c>
      <c r="O849" t="s">
        <v>1291</v>
      </c>
      <c r="P849" t="s">
        <v>1292</v>
      </c>
      <c r="Q849" t="s">
        <v>6335</v>
      </c>
      <c r="R849">
        <v>1248807483</v>
      </c>
      <c r="S849" s="14">
        <v>46206</v>
      </c>
      <c r="T849" t="s">
        <v>6334</v>
      </c>
      <c r="U849" s="31">
        <v>46206.433356481481</v>
      </c>
      <c r="AK849" s="14">
        <v>46206</v>
      </c>
      <c r="AL849" t="s">
        <v>3017</v>
      </c>
      <c r="AM849" s="31">
        <v>46206.49291666667</v>
      </c>
      <c r="AQ849" s="31">
        <v>46206.49291666667</v>
      </c>
      <c r="AR849" s="14">
        <v>46206</v>
      </c>
      <c r="AS849" t="s">
        <v>3017</v>
      </c>
      <c r="AT849" t="s">
        <v>398</v>
      </c>
      <c r="AU849" t="s">
        <v>678</v>
      </c>
      <c r="AV849" s="14">
        <v>46206</v>
      </c>
      <c r="AW849" t="s">
        <v>3017</v>
      </c>
      <c r="AX849" s="31">
        <v>46206.498437499999</v>
      </c>
      <c r="AY849" s="14">
        <v>46206</v>
      </c>
      <c r="AZ849" t="s">
        <v>933</v>
      </c>
      <c r="BA849" s="31">
        <v>46206.505439814813</v>
      </c>
      <c r="BB849" s="14">
        <v>46206</v>
      </c>
      <c r="BC849" t="s">
        <v>4969</v>
      </c>
      <c r="BD849" s="31">
        <v>46206.51767361111</v>
      </c>
      <c r="BE849" s="14">
        <v>46206</v>
      </c>
      <c r="BF849" t="s">
        <v>943</v>
      </c>
      <c r="BG849" s="31">
        <v>46206.59233796296</v>
      </c>
      <c r="BH849" s="14">
        <v>46206</v>
      </c>
      <c r="BI849" t="s">
        <v>943</v>
      </c>
      <c r="BJ849" s="31">
        <v>46206.603310185186</v>
      </c>
      <c r="BW849" s="14">
        <v>46206</v>
      </c>
      <c r="BX849" t="s">
        <v>943</v>
      </c>
      <c r="BY849" s="31">
        <v>46206.608402777776</v>
      </c>
      <c r="BZ849" s="14">
        <v>46206</v>
      </c>
      <c r="CA849" t="s">
        <v>944</v>
      </c>
      <c r="CB849" s="31">
        <v>46206.617766203701</v>
      </c>
      <c r="CF849" s="14">
        <v>46206</v>
      </c>
      <c r="CG849" t="s">
        <v>3016</v>
      </c>
      <c r="CH849" s="31">
        <v>46206.741365740738</v>
      </c>
      <c r="CM849" s="4">
        <f t="shared" si="46"/>
        <v>46206.433356481481</v>
      </c>
      <c r="CN849">
        <f t="shared" si="47"/>
        <v>0</v>
      </c>
      <c r="CO849" t="str">
        <f>VLOOKUP(A849,Sheet1!$A$2:$B$221,2,0)</f>
        <v>East Zone</v>
      </c>
    </row>
    <row r="850" spans="1:93" x14ac:dyDescent="0.35">
      <c r="A850" t="s">
        <v>6324</v>
      </c>
      <c r="B850">
        <v>1316</v>
      </c>
      <c r="C850" t="s">
        <v>9332</v>
      </c>
      <c r="D850" t="s">
        <v>678</v>
      </c>
      <c r="E850" t="s">
        <v>151</v>
      </c>
      <c r="F850" t="s">
        <v>398</v>
      </c>
      <c r="G850" t="s">
        <v>352</v>
      </c>
      <c r="H850" t="s">
        <v>12259</v>
      </c>
      <c r="I850">
        <v>563334</v>
      </c>
      <c r="J850" t="s">
        <v>3261</v>
      </c>
      <c r="K850" t="s">
        <v>3262</v>
      </c>
      <c r="L850" t="s">
        <v>4622</v>
      </c>
      <c r="M850" t="s">
        <v>12260</v>
      </c>
      <c r="N850">
        <v>45000</v>
      </c>
      <c r="O850" t="s">
        <v>3012</v>
      </c>
      <c r="P850" t="s">
        <v>3013</v>
      </c>
      <c r="Q850" t="s">
        <v>12261</v>
      </c>
      <c r="R850">
        <v>2351467029</v>
      </c>
      <c r="S850" s="14">
        <v>46210</v>
      </c>
      <c r="T850" t="s">
        <v>10360</v>
      </c>
      <c r="U850" s="31">
        <v>46210.476307870369</v>
      </c>
      <c r="AK850" s="14">
        <v>46210</v>
      </c>
      <c r="AL850" t="s">
        <v>3017</v>
      </c>
      <c r="AM850" s="31">
        <v>46210.612557870372</v>
      </c>
      <c r="AQ850" s="31">
        <v>46210.612557870372</v>
      </c>
      <c r="AR850" s="14">
        <v>46210</v>
      </c>
      <c r="AS850" t="s">
        <v>3017</v>
      </c>
      <c r="AT850" t="s">
        <v>398</v>
      </c>
      <c r="AU850" t="s">
        <v>678</v>
      </c>
      <c r="AV850" s="14">
        <v>46210</v>
      </c>
      <c r="AW850" t="s">
        <v>3016</v>
      </c>
      <c r="AX850" s="31">
        <v>46210.615347222221</v>
      </c>
      <c r="AY850" s="14">
        <v>46210</v>
      </c>
      <c r="AZ850" t="s">
        <v>933</v>
      </c>
      <c r="BA850" s="31">
        <v>46210.626423611109</v>
      </c>
      <c r="BB850" s="14">
        <v>46210</v>
      </c>
      <c r="BC850" t="s">
        <v>4886</v>
      </c>
      <c r="BD850" s="31">
        <v>46210.676990740743</v>
      </c>
      <c r="BE850" s="14">
        <v>46210</v>
      </c>
      <c r="BF850" t="s">
        <v>973</v>
      </c>
      <c r="BG850" s="31">
        <v>46210.763043981482</v>
      </c>
      <c r="BH850" s="14">
        <v>46210</v>
      </c>
      <c r="BI850" t="s">
        <v>973</v>
      </c>
      <c r="BJ850" s="31">
        <v>46210.763958333337</v>
      </c>
      <c r="BW850" s="14">
        <v>46210</v>
      </c>
      <c r="BX850" t="s">
        <v>973</v>
      </c>
      <c r="BY850" s="31">
        <v>46210.771168981482</v>
      </c>
      <c r="BZ850" s="14">
        <v>46210</v>
      </c>
      <c r="CA850" t="s">
        <v>944</v>
      </c>
      <c r="CB850" s="31">
        <v>46210.78534722222</v>
      </c>
      <c r="CF850" s="14">
        <v>46210</v>
      </c>
      <c r="CG850" t="s">
        <v>3016</v>
      </c>
      <c r="CH850" s="31">
        <v>46210.791759259257</v>
      </c>
      <c r="CM850" s="4">
        <f t="shared" si="46"/>
        <v>46210.476307870369</v>
      </c>
      <c r="CN850">
        <f t="shared" si="47"/>
        <v>0</v>
      </c>
      <c r="CO850" t="str">
        <f>VLOOKUP(A850,Sheet1!$A$2:$B$221,2,0)</f>
        <v>East Zone</v>
      </c>
    </row>
    <row r="851" spans="1:93" x14ac:dyDescent="0.35">
      <c r="A851" t="s">
        <v>6324</v>
      </c>
      <c r="B851">
        <v>1316</v>
      </c>
      <c r="C851" t="s">
        <v>9332</v>
      </c>
      <c r="D851" t="s">
        <v>678</v>
      </c>
      <c r="E851" t="s">
        <v>151</v>
      </c>
      <c r="F851" t="s">
        <v>398</v>
      </c>
      <c r="G851" t="s">
        <v>352</v>
      </c>
      <c r="H851" t="s">
        <v>6336</v>
      </c>
      <c r="I851">
        <v>730717</v>
      </c>
      <c r="J851" t="s">
        <v>6337</v>
      </c>
      <c r="K851" t="s">
        <v>6338</v>
      </c>
      <c r="L851" t="s">
        <v>4622</v>
      </c>
      <c r="M851" t="s">
        <v>6339</v>
      </c>
      <c r="N851">
        <v>55000</v>
      </c>
      <c r="O851" t="s">
        <v>3014</v>
      </c>
      <c r="P851" t="s">
        <v>3015</v>
      </c>
      <c r="Q851" t="s">
        <v>980</v>
      </c>
      <c r="R851">
        <v>5195611291</v>
      </c>
      <c r="S851" s="14">
        <v>46206</v>
      </c>
      <c r="T851" t="s">
        <v>6340</v>
      </c>
      <c r="U851" s="31">
        <v>46206.470983796295</v>
      </c>
      <c r="AK851" s="14">
        <v>46206</v>
      </c>
      <c r="AL851" t="s">
        <v>3017</v>
      </c>
      <c r="AM851" s="31">
        <v>46206.590844907405</v>
      </c>
      <c r="AQ851" s="31">
        <v>46206.590844907405</v>
      </c>
      <c r="AR851" s="14">
        <v>46206</v>
      </c>
      <c r="AS851" t="s">
        <v>3017</v>
      </c>
      <c r="AT851" t="s">
        <v>398</v>
      </c>
      <c r="AU851" t="s">
        <v>678</v>
      </c>
      <c r="AV851" s="14">
        <v>46206</v>
      </c>
      <c r="AW851" t="s">
        <v>3016</v>
      </c>
      <c r="AX851" s="31">
        <v>46206.592905092592</v>
      </c>
      <c r="AY851" s="14">
        <v>46206</v>
      </c>
      <c r="AZ851" t="s">
        <v>933</v>
      </c>
      <c r="BA851" s="31">
        <v>46206.600891203707</v>
      </c>
      <c r="BB851" s="14">
        <v>46206</v>
      </c>
      <c r="BC851" t="s">
        <v>4969</v>
      </c>
      <c r="BD851" s="31">
        <v>46206.615231481483</v>
      </c>
      <c r="BE851" s="14">
        <v>46206</v>
      </c>
      <c r="BF851" t="s">
        <v>937</v>
      </c>
      <c r="BG851" s="31">
        <v>46206.704814814817</v>
      </c>
      <c r="BH851" s="14">
        <v>46206</v>
      </c>
      <c r="BI851" t="s">
        <v>937</v>
      </c>
      <c r="BJ851" s="31">
        <v>46206.71466435185</v>
      </c>
      <c r="BW851" s="14">
        <v>46206</v>
      </c>
      <c r="BX851" t="s">
        <v>937</v>
      </c>
      <c r="BY851" s="31">
        <v>46206.730266203704</v>
      </c>
      <c r="BZ851" s="14">
        <v>46206</v>
      </c>
      <c r="CA851" t="s">
        <v>944</v>
      </c>
      <c r="CB851" s="31">
        <v>46206.740335648145</v>
      </c>
      <c r="CF851" s="14">
        <v>46206</v>
      </c>
      <c r="CG851" t="s">
        <v>3016</v>
      </c>
      <c r="CH851" s="31">
        <v>46206.750509259262</v>
      </c>
      <c r="CM851" s="4">
        <f t="shared" si="46"/>
        <v>46206.470983796295</v>
      </c>
      <c r="CN851">
        <f t="shared" si="47"/>
        <v>0</v>
      </c>
      <c r="CO851" t="str">
        <f>VLOOKUP(A851,Sheet1!$A$2:$B$221,2,0)</f>
        <v>East Zone</v>
      </c>
    </row>
    <row r="852" spans="1:93" x14ac:dyDescent="0.35">
      <c r="A852" t="s">
        <v>6324</v>
      </c>
      <c r="B852">
        <v>1316</v>
      </c>
      <c r="C852" t="s">
        <v>9332</v>
      </c>
      <c r="D852" t="s">
        <v>678</v>
      </c>
      <c r="E852" t="s">
        <v>151</v>
      </c>
      <c r="F852" t="s">
        <v>398</v>
      </c>
      <c r="G852" t="s">
        <v>352</v>
      </c>
      <c r="H852" t="s">
        <v>6341</v>
      </c>
      <c r="I852">
        <v>742678</v>
      </c>
      <c r="J852" t="s">
        <v>4127</v>
      </c>
      <c r="K852" t="s">
        <v>4128</v>
      </c>
      <c r="L852" t="s">
        <v>4622</v>
      </c>
      <c r="M852" t="s">
        <v>6342</v>
      </c>
      <c r="N852">
        <v>45000</v>
      </c>
      <c r="O852" t="s">
        <v>3012</v>
      </c>
      <c r="P852" t="s">
        <v>3013</v>
      </c>
      <c r="Q852" t="s">
        <v>5081</v>
      </c>
      <c r="R852">
        <v>4498205204</v>
      </c>
      <c r="S852" s="14">
        <v>46205</v>
      </c>
      <c r="T852" t="s">
        <v>6329</v>
      </c>
      <c r="U852" s="31">
        <v>46205.378032407411</v>
      </c>
      <c r="AK852" s="14">
        <v>46205</v>
      </c>
      <c r="AL852" t="s">
        <v>3017</v>
      </c>
      <c r="AM852" s="31">
        <v>46205.403460648151</v>
      </c>
      <c r="AQ852" s="31">
        <v>46205.403460648151</v>
      </c>
      <c r="AR852" s="14">
        <v>46205</v>
      </c>
      <c r="AS852" t="s">
        <v>3017</v>
      </c>
      <c r="AT852" t="s">
        <v>398</v>
      </c>
      <c r="AU852" t="s">
        <v>678</v>
      </c>
      <c r="AV852" s="14">
        <v>46205</v>
      </c>
      <c r="AW852" t="s">
        <v>3016</v>
      </c>
      <c r="AX852" s="31">
        <v>46205.420115740744</v>
      </c>
      <c r="AY852" s="14">
        <v>46205</v>
      </c>
      <c r="AZ852" t="s">
        <v>933</v>
      </c>
      <c r="BA852" s="31">
        <v>46205.429849537039</v>
      </c>
      <c r="BB852" s="14">
        <v>46205</v>
      </c>
      <c r="BC852" t="s">
        <v>4969</v>
      </c>
      <c r="BD852" s="31">
        <v>46205.448159722226</v>
      </c>
      <c r="BE852" s="14">
        <v>46205</v>
      </c>
      <c r="BF852" t="s">
        <v>972</v>
      </c>
      <c r="BG852" s="31">
        <v>46205.475624999999</v>
      </c>
      <c r="BH852" s="14">
        <v>46205</v>
      </c>
      <c r="BI852" t="s">
        <v>943</v>
      </c>
      <c r="BJ852" s="31">
        <v>46205.619837962964</v>
      </c>
      <c r="BK852" s="14">
        <v>46205</v>
      </c>
      <c r="BL852" t="s">
        <v>972</v>
      </c>
      <c r="BM852" s="31">
        <v>46205.475856481484</v>
      </c>
      <c r="BW852" s="14">
        <v>46205</v>
      </c>
      <c r="BX852" t="s">
        <v>943</v>
      </c>
      <c r="BY852" s="31">
        <v>46205.624780092592</v>
      </c>
      <c r="BZ852" s="14">
        <v>46205</v>
      </c>
      <c r="CA852" t="s">
        <v>944</v>
      </c>
      <c r="CB852" s="31">
        <v>46205.641886574071</v>
      </c>
      <c r="CF852" s="14">
        <v>46205</v>
      </c>
      <c r="CG852" t="s">
        <v>3016</v>
      </c>
      <c r="CH852" s="31">
        <v>46205.710300925923</v>
      </c>
      <c r="CM852" s="4">
        <f t="shared" si="46"/>
        <v>46205.378032407411</v>
      </c>
      <c r="CN852">
        <f t="shared" si="47"/>
        <v>0</v>
      </c>
      <c r="CO852" t="str">
        <f>VLOOKUP(A852,Sheet1!$A$2:$B$221,2,0)</f>
        <v>East Zone</v>
      </c>
    </row>
    <row r="853" spans="1:93" x14ac:dyDescent="0.35">
      <c r="A853" t="s">
        <v>6324</v>
      </c>
      <c r="B853">
        <v>1316</v>
      </c>
      <c r="C853" t="s">
        <v>9332</v>
      </c>
      <c r="D853" t="s">
        <v>678</v>
      </c>
      <c r="E853" t="s">
        <v>151</v>
      </c>
      <c r="F853" t="s">
        <v>398</v>
      </c>
      <c r="G853" t="s">
        <v>352</v>
      </c>
      <c r="H853" t="s">
        <v>10357</v>
      </c>
      <c r="I853">
        <v>756282</v>
      </c>
      <c r="J853" t="s">
        <v>3261</v>
      </c>
      <c r="K853" t="s">
        <v>3262</v>
      </c>
      <c r="L853" t="s">
        <v>4622</v>
      </c>
      <c r="M853" t="s">
        <v>10358</v>
      </c>
      <c r="N853">
        <v>50000</v>
      </c>
      <c r="O853" t="s">
        <v>9747</v>
      </c>
      <c r="P853" t="s">
        <v>9748</v>
      </c>
      <c r="Q853" t="s">
        <v>10359</v>
      </c>
      <c r="R853">
        <v>1866466311</v>
      </c>
      <c r="S853" s="14">
        <v>46209</v>
      </c>
      <c r="T853" t="s">
        <v>10360</v>
      </c>
      <c r="U853" s="31">
        <v>46209.435243055559</v>
      </c>
      <c r="AK853" s="14">
        <v>46209</v>
      </c>
      <c r="AL853" t="s">
        <v>3017</v>
      </c>
      <c r="AM853" s="31">
        <v>46209.479953703703</v>
      </c>
      <c r="AQ853" s="31">
        <v>46209.479953703703</v>
      </c>
      <c r="AR853" s="14">
        <v>46209</v>
      </c>
      <c r="AS853" t="s">
        <v>3017</v>
      </c>
      <c r="AT853" t="s">
        <v>398</v>
      </c>
      <c r="AU853" t="s">
        <v>678</v>
      </c>
      <c r="AV853" s="14">
        <v>46209</v>
      </c>
      <c r="AW853" t="s">
        <v>3016</v>
      </c>
      <c r="AX853" s="31">
        <v>46209.521238425928</v>
      </c>
      <c r="AY853" s="14">
        <v>46209</v>
      </c>
      <c r="AZ853" t="s">
        <v>933</v>
      </c>
      <c r="BA853" s="31">
        <v>46209.534166666665</v>
      </c>
      <c r="BB853" s="14">
        <v>46209</v>
      </c>
      <c r="BC853" t="s">
        <v>4706</v>
      </c>
      <c r="BD853" s="31">
        <v>46209.542303240742</v>
      </c>
      <c r="BE853" s="14">
        <v>46209</v>
      </c>
      <c r="BF853" t="s">
        <v>973</v>
      </c>
      <c r="BG853" s="31">
        <v>46209.578784722224</v>
      </c>
      <c r="BH853" s="14">
        <v>46209</v>
      </c>
      <c r="BI853" t="s">
        <v>973</v>
      </c>
      <c r="BJ853" s="31">
        <v>46209.581064814818</v>
      </c>
      <c r="BW853" s="14">
        <v>46209</v>
      </c>
      <c r="BX853" t="s">
        <v>973</v>
      </c>
      <c r="BY853" s="31">
        <v>46209.584803240738</v>
      </c>
      <c r="BZ853" s="14">
        <v>46209</v>
      </c>
      <c r="CA853" t="s">
        <v>957</v>
      </c>
      <c r="CB853" s="31">
        <v>46209.59275462963</v>
      </c>
      <c r="CF853" s="14">
        <v>46209</v>
      </c>
      <c r="CG853" t="s">
        <v>3016</v>
      </c>
      <c r="CH853" s="31">
        <v>46209.819976851853</v>
      </c>
      <c r="CM853" s="4">
        <f t="shared" si="46"/>
        <v>46209.435243055559</v>
      </c>
      <c r="CN853">
        <f t="shared" si="47"/>
        <v>0</v>
      </c>
      <c r="CO853" t="str">
        <f>VLOOKUP(A853,Sheet1!$A$2:$B$221,2,0)</f>
        <v>East Zone</v>
      </c>
    </row>
    <row r="854" spans="1:93" x14ac:dyDescent="0.35">
      <c r="A854" t="s">
        <v>6343</v>
      </c>
      <c r="B854">
        <v>1535</v>
      </c>
      <c r="C854" t="s">
        <v>9332</v>
      </c>
      <c r="D854" t="s">
        <v>678</v>
      </c>
      <c r="E854" t="s">
        <v>123</v>
      </c>
      <c r="F854" t="s">
        <v>411</v>
      </c>
      <c r="G854" t="s">
        <v>352</v>
      </c>
      <c r="H854" t="s">
        <v>6344</v>
      </c>
      <c r="I854">
        <v>137155</v>
      </c>
      <c r="J854" t="s">
        <v>6345</v>
      </c>
      <c r="K854" t="s">
        <v>6346</v>
      </c>
      <c r="L854" t="s">
        <v>4622</v>
      </c>
      <c r="M854" t="s">
        <v>6347</v>
      </c>
      <c r="N854">
        <v>77000</v>
      </c>
      <c r="O854" t="s">
        <v>1025</v>
      </c>
      <c r="P854" t="s">
        <v>1026</v>
      </c>
      <c r="Q854" t="s">
        <v>4491</v>
      </c>
      <c r="R854">
        <v>7978801510</v>
      </c>
      <c r="S854" s="14">
        <v>46202</v>
      </c>
      <c r="T854" t="s">
        <v>6348</v>
      </c>
      <c r="U854" s="31">
        <v>46202.591840277775</v>
      </c>
      <c r="AK854" s="14">
        <v>46204</v>
      </c>
      <c r="AL854" t="s">
        <v>1183</v>
      </c>
      <c r="AM854" s="31">
        <v>46204.445775462962</v>
      </c>
      <c r="AQ854" s="31">
        <v>46204.445775462962</v>
      </c>
      <c r="AR854" s="14">
        <v>46204</v>
      </c>
      <c r="AS854" t="s">
        <v>1183</v>
      </c>
      <c r="AT854" t="s">
        <v>411</v>
      </c>
      <c r="AU854" t="s">
        <v>678</v>
      </c>
      <c r="AV854" s="14">
        <v>46204</v>
      </c>
      <c r="AW854" t="s">
        <v>1183</v>
      </c>
      <c r="AX854" s="31">
        <v>46204.447199074071</v>
      </c>
      <c r="AY854" s="14">
        <v>46204</v>
      </c>
      <c r="AZ854" t="s">
        <v>933</v>
      </c>
      <c r="BA854" s="31">
        <v>46204.455405092594</v>
      </c>
      <c r="BB854" s="14">
        <v>46204</v>
      </c>
      <c r="BC854" t="s">
        <v>4657</v>
      </c>
      <c r="BD854" s="31">
        <v>46204.489560185182</v>
      </c>
      <c r="BE854" s="14">
        <v>46204</v>
      </c>
      <c r="BF854" t="s">
        <v>973</v>
      </c>
      <c r="BG854" s="31">
        <v>46204.606307870374</v>
      </c>
      <c r="BH854" s="14">
        <v>46204</v>
      </c>
      <c r="BI854" t="s">
        <v>973</v>
      </c>
      <c r="BJ854" s="31">
        <v>46204.608668981484</v>
      </c>
      <c r="BW854" s="14">
        <v>46204</v>
      </c>
      <c r="BX854" t="s">
        <v>973</v>
      </c>
      <c r="BY854" s="31">
        <v>46204.615925925929</v>
      </c>
      <c r="BZ854" s="14">
        <v>46204</v>
      </c>
      <c r="CA854" t="s">
        <v>938</v>
      </c>
      <c r="CB854" s="31">
        <v>46204.623749999999</v>
      </c>
      <c r="CF854" s="14">
        <v>46204</v>
      </c>
      <c r="CG854" t="s">
        <v>1184</v>
      </c>
      <c r="CH854" s="31">
        <v>46204.725601851853</v>
      </c>
      <c r="CM854" s="4">
        <f t="shared" si="46"/>
        <v>46202.591840277775</v>
      </c>
      <c r="CN854">
        <f t="shared" si="47"/>
        <v>2</v>
      </c>
      <c r="CO854" t="str">
        <f>VLOOKUP(A854,Sheet1!$A$2:$B$221,2,0)</f>
        <v>East Zone</v>
      </c>
    </row>
    <row r="855" spans="1:93" x14ac:dyDescent="0.35">
      <c r="A855" t="s">
        <v>6343</v>
      </c>
      <c r="B855">
        <v>1535</v>
      </c>
      <c r="C855" t="s">
        <v>9332</v>
      </c>
      <c r="D855" t="s">
        <v>678</v>
      </c>
      <c r="E855" t="s">
        <v>123</v>
      </c>
      <c r="F855" t="s">
        <v>411</v>
      </c>
      <c r="G855" t="s">
        <v>352</v>
      </c>
      <c r="H855" t="s">
        <v>6349</v>
      </c>
      <c r="I855">
        <v>142222</v>
      </c>
      <c r="J855" t="s">
        <v>6350</v>
      </c>
      <c r="K855" t="s">
        <v>6351</v>
      </c>
      <c r="L855" t="s">
        <v>4622</v>
      </c>
      <c r="M855" t="s">
        <v>6352</v>
      </c>
      <c r="N855">
        <v>85000</v>
      </c>
      <c r="O855" t="s">
        <v>1185</v>
      </c>
      <c r="P855" t="s">
        <v>1186</v>
      </c>
      <c r="Q855" t="s">
        <v>6353</v>
      </c>
      <c r="R855">
        <v>6403786337</v>
      </c>
      <c r="S855" s="14">
        <v>46204</v>
      </c>
      <c r="T855" t="s">
        <v>6348</v>
      </c>
      <c r="U855" s="31">
        <v>46204.730624999997</v>
      </c>
      <c r="AK855" s="14">
        <v>46205</v>
      </c>
      <c r="AL855" t="s">
        <v>1183</v>
      </c>
      <c r="AM855" s="31">
        <v>46205.525937500002</v>
      </c>
      <c r="AQ855" s="31">
        <v>46205.525937500002</v>
      </c>
      <c r="AR855" s="14">
        <v>46205</v>
      </c>
      <c r="AS855" t="s">
        <v>1183</v>
      </c>
      <c r="AT855" t="s">
        <v>411</v>
      </c>
      <c r="AU855" t="s">
        <v>678</v>
      </c>
      <c r="AV855" s="14">
        <v>46205</v>
      </c>
      <c r="AW855" t="s">
        <v>1183</v>
      </c>
      <c r="AX855" s="31">
        <v>46205.526284722226</v>
      </c>
      <c r="AY855" s="14">
        <v>46205</v>
      </c>
      <c r="AZ855" t="s">
        <v>933</v>
      </c>
      <c r="BA855" s="31">
        <v>46205.544004629628</v>
      </c>
      <c r="BB855" s="14">
        <v>46205</v>
      </c>
      <c r="BC855" t="s">
        <v>4965</v>
      </c>
      <c r="BD855" s="31">
        <v>46205.596724537034</v>
      </c>
      <c r="BE855" s="14">
        <v>46205</v>
      </c>
      <c r="BF855" t="s">
        <v>942</v>
      </c>
      <c r="BG855" s="31">
        <v>46205.6483912037</v>
      </c>
      <c r="BH855" s="14">
        <v>46205</v>
      </c>
      <c r="BI855" t="s">
        <v>942</v>
      </c>
      <c r="BJ855" s="31">
        <v>46205.649652777778</v>
      </c>
      <c r="BW855" s="14">
        <v>46205</v>
      </c>
      <c r="BX855" t="s">
        <v>942</v>
      </c>
      <c r="BY855" s="31">
        <v>46205.658472222225</v>
      </c>
      <c r="BZ855" s="14">
        <v>46205</v>
      </c>
      <c r="CA855" t="s">
        <v>944</v>
      </c>
      <c r="CB855" s="31">
        <v>46205.664166666669</v>
      </c>
      <c r="CF855" s="14">
        <v>46205</v>
      </c>
      <c r="CG855" t="s">
        <v>1184</v>
      </c>
      <c r="CH855" s="31">
        <v>46205.832037037035</v>
      </c>
      <c r="CM855" s="4">
        <f t="shared" si="46"/>
        <v>46204.730624999997</v>
      </c>
      <c r="CN855">
        <f t="shared" si="47"/>
        <v>1</v>
      </c>
      <c r="CO855" t="str">
        <f>VLOOKUP(A855,Sheet1!$A$2:$B$221,2,0)</f>
        <v>East Zone</v>
      </c>
    </row>
    <row r="856" spans="1:93" x14ac:dyDescent="0.35">
      <c r="A856" t="s">
        <v>6343</v>
      </c>
      <c r="B856">
        <v>1535</v>
      </c>
      <c r="C856" t="s">
        <v>9332</v>
      </c>
      <c r="D856" t="s">
        <v>678</v>
      </c>
      <c r="E856" t="s">
        <v>123</v>
      </c>
      <c r="F856" t="s">
        <v>411</v>
      </c>
      <c r="G856" t="s">
        <v>352</v>
      </c>
      <c r="H856" t="s">
        <v>6354</v>
      </c>
      <c r="I856">
        <v>189069</v>
      </c>
      <c r="J856" t="s">
        <v>6355</v>
      </c>
      <c r="K856" t="s">
        <v>6356</v>
      </c>
      <c r="L856" t="s">
        <v>4622</v>
      </c>
      <c r="M856" t="s">
        <v>6357</v>
      </c>
      <c r="N856">
        <v>45000</v>
      </c>
      <c r="O856" t="s">
        <v>4598</v>
      </c>
      <c r="P856" t="s">
        <v>4599</v>
      </c>
      <c r="Q856" t="s">
        <v>6290</v>
      </c>
      <c r="R856">
        <v>5963913823</v>
      </c>
      <c r="S856" s="14">
        <v>46203</v>
      </c>
      <c r="T856" t="s">
        <v>6358</v>
      </c>
      <c r="U856" s="31">
        <v>46203.599259259259</v>
      </c>
      <c r="AK856" s="14">
        <v>46204</v>
      </c>
      <c r="AL856" t="s">
        <v>1183</v>
      </c>
      <c r="AM856" s="31">
        <v>46204.60701388889</v>
      </c>
      <c r="AQ856" s="31">
        <v>46204.60701388889</v>
      </c>
      <c r="AR856" s="14">
        <v>46204</v>
      </c>
      <c r="AS856" t="s">
        <v>1183</v>
      </c>
      <c r="AT856" t="s">
        <v>411</v>
      </c>
      <c r="AU856" t="s">
        <v>678</v>
      </c>
      <c r="AV856" s="14">
        <v>46204</v>
      </c>
      <c r="AW856" t="s">
        <v>1184</v>
      </c>
      <c r="AX856" s="31">
        <v>46204.6408912037</v>
      </c>
      <c r="AY856" s="14">
        <v>46204</v>
      </c>
      <c r="AZ856" t="s">
        <v>933</v>
      </c>
      <c r="BA856" s="31">
        <v>46204.646064814813</v>
      </c>
      <c r="BB856" s="14">
        <v>46204</v>
      </c>
      <c r="BC856" t="s">
        <v>4657</v>
      </c>
      <c r="BD856" s="31">
        <v>46204.685717592591</v>
      </c>
      <c r="BE856" s="14">
        <v>46204</v>
      </c>
      <c r="BF856" t="s">
        <v>972</v>
      </c>
      <c r="BG856" s="31">
        <v>46204.714537037034</v>
      </c>
      <c r="BH856" s="14">
        <v>46204</v>
      </c>
      <c r="BI856" t="s">
        <v>972</v>
      </c>
      <c r="BJ856" s="31">
        <v>46204.715578703705</v>
      </c>
      <c r="BW856" s="14">
        <v>46204</v>
      </c>
      <c r="BX856" t="s">
        <v>972</v>
      </c>
      <c r="BY856" s="31">
        <v>46204.727673611109</v>
      </c>
      <c r="BZ856" s="14">
        <v>46204</v>
      </c>
      <c r="CA856" t="s">
        <v>944</v>
      </c>
      <c r="CB856" s="31">
        <v>46204.738067129627</v>
      </c>
      <c r="CF856" s="14">
        <v>46204</v>
      </c>
      <c r="CG856" t="s">
        <v>1184</v>
      </c>
      <c r="CH856" s="31">
        <v>46204.776736111111</v>
      </c>
      <c r="CM856" s="4">
        <f t="shared" si="46"/>
        <v>46203.599259259259</v>
      </c>
      <c r="CN856">
        <f t="shared" si="47"/>
        <v>1</v>
      </c>
      <c r="CO856" t="str">
        <f>VLOOKUP(A856,Sheet1!$A$2:$B$221,2,0)</f>
        <v>East Zone</v>
      </c>
    </row>
    <row r="857" spans="1:93" x14ac:dyDescent="0.35">
      <c r="A857" t="s">
        <v>6343</v>
      </c>
      <c r="B857">
        <v>1535</v>
      </c>
      <c r="C857" t="s">
        <v>9332</v>
      </c>
      <c r="D857" t="s">
        <v>678</v>
      </c>
      <c r="E857" t="s">
        <v>123</v>
      </c>
      <c r="F857" t="s">
        <v>411</v>
      </c>
      <c r="G857" t="s">
        <v>352</v>
      </c>
      <c r="H857" t="s">
        <v>6359</v>
      </c>
      <c r="I857">
        <v>374552</v>
      </c>
      <c r="J857" t="s">
        <v>6350</v>
      </c>
      <c r="K857" t="s">
        <v>6351</v>
      </c>
      <c r="L857" t="s">
        <v>4622</v>
      </c>
      <c r="M857" t="s">
        <v>12262</v>
      </c>
      <c r="N857">
        <v>45000</v>
      </c>
      <c r="O857" t="s">
        <v>4598</v>
      </c>
      <c r="P857" t="s">
        <v>4599</v>
      </c>
      <c r="Q857" t="s">
        <v>1789</v>
      </c>
      <c r="R857">
        <v>3245114209</v>
      </c>
      <c r="S857" s="14">
        <v>46210</v>
      </c>
      <c r="T857" t="s">
        <v>1184</v>
      </c>
      <c r="U857" s="31">
        <v>46210.559224537035</v>
      </c>
      <c r="AK857" s="14">
        <v>46210</v>
      </c>
      <c r="AL857" t="s">
        <v>1183</v>
      </c>
      <c r="AM857" s="31">
        <v>46210.766863425924</v>
      </c>
      <c r="AQ857" s="31">
        <v>46210.766863425924</v>
      </c>
      <c r="AR857" s="14">
        <v>46210</v>
      </c>
      <c r="AS857" t="s">
        <v>1183</v>
      </c>
      <c r="AT857" t="s">
        <v>411</v>
      </c>
      <c r="AU857" t="s">
        <v>678</v>
      </c>
      <c r="AV857" s="14">
        <v>46210</v>
      </c>
      <c r="AW857" t="s">
        <v>1183</v>
      </c>
      <c r="AX857" s="31">
        <v>46210.767442129632</v>
      </c>
      <c r="CM857" s="4">
        <f t="shared" si="46"/>
        <v>46210.559224537035</v>
      </c>
      <c r="CN857">
        <f t="shared" si="47"/>
        <v>0</v>
      </c>
      <c r="CO857" t="str">
        <f>VLOOKUP(A857,Sheet1!$A$2:$B$221,2,0)</f>
        <v>East Zone</v>
      </c>
    </row>
    <row r="858" spans="1:93" x14ac:dyDescent="0.35">
      <c r="A858" t="s">
        <v>6343</v>
      </c>
      <c r="B858">
        <v>1535</v>
      </c>
      <c r="C858" t="s">
        <v>9332</v>
      </c>
      <c r="D858" t="s">
        <v>678</v>
      </c>
      <c r="E858" t="s">
        <v>123</v>
      </c>
      <c r="F858" t="s">
        <v>411</v>
      </c>
      <c r="G858" t="s">
        <v>352</v>
      </c>
      <c r="H858" t="s">
        <v>6359</v>
      </c>
      <c r="I858">
        <v>374552</v>
      </c>
      <c r="J858" t="s">
        <v>6350</v>
      </c>
      <c r="K858" t="s">
        <v>6351</v>
      </c>
      <c r="L858" t="s">
        <v>4622</v>
      </c>
      <c r="M858" t="s">
        <v>6360</v>
      </c>
      <c r="N858">
        <v>45000</v>
      </c>
      <c r="O858" t="s">
        <v>4598</v>
      </c>
      <c r="P858" t="s">
        <v>4599</v>
      </c>
      <c r="Q858" t="s">
        <v>6361</v>
      </c>
      <c r="R858">
        <v>4463487697</v>
      </c>
      <c r="S858" s="14">
        <v>46205</v>
      </c>
      <c r="T858" t="s">
        <v>1184</v>
      </c>
      <c r="U858" s="31">
        <v>46205.427534722221</v>
      </c>
      <c r="AK858" s="14">
        <v>46205</v>
      </c>
      <c r="AL858" t="s">
        <v>1183</v>
      </c>
      <c r="AM858" s="31">
        <v>46205.450138888889</v>
      </c>
      <c r="AQ858" s="31">
        <v>46205.450138888889</v>
      </c>
      <c r="AR858" s="14">
        <v>46205</v>
      </c>
      <c r="AS858" t="s">
        <v>1183</v>
      </c>
      <c r="AT858" t="s">
        <v>411</v>
      </c>
      <c r="AU858" t="s">
        <v>678</v>
      </c>
      <c r="AV858" s="14">
        <v>46205</v>
      </c>
      <c r="AW858" t="s">
        <v>1183</v>
      </c>
      <c r="AX858" s="31">
        <v>46205.450798611113</v>
      </c>
      <c r="AY858" s="14">
        <v>46205</v>
      </c>
      <c r="AZ858" t="s">
        <v>933</v>
      </c>
      <c r="BA858" s="31">
        <v>46205.462060185186</v>
      </c>
      <c r="BB858" s="14">
        <v>46205</v>
      </c>
      <c r="BC858" t="s">
        <v>4757</v>
      </c>
      <c r="BD858" s="31">
        <v>46205.482939814814</v>
      </c>
      <c r="BE858" s="14">
        <v>46205</v>
      </c>
      <c r="BF858" t="s">
        <v>937</v>
      </c>
      <c r="BG858" s="31">
        <v>46205.498437499999</v>
      </c>
      <c r="BH858" s="14">
        <v>46205</v>
      </c>
      <c r="BI858" t="s">
        <v>937</v>
      </c>
      <c r="BJ858" s="31">
        <v>46205.499143518522</v>
      </c>
      <c r="BW858" s="14">
        <v>46205</v>
      </c>
      <c r="BX858" t="s">
        <v>937</v>
      </c>
      <c r="BY858" s="31">
        <v>46205.523344907408</v>
      </c>
      <c r="BZ858" s="14">
        <v>46205</v>
      </c>
      <c r="CA858" t="s">
        <v>944</v>
      </c>
      <c r="CB858" s="31">
        <v>46205.531157407408</v>
      </c>
      <c r="CF858" s="14">
        <v>46205</v>
      </c>
      <c r="CG858" t="s">
        <v>1184</v>
      </c>
      <c r="CH858" s="31">
        <v>46205.825115740743</v>
      </c>
      <c r="CM858" s="4">
        <f t="shared" si="46"/>
        <v>46205.427534722221</v>
      </c>
      <c r="CN858">
        <f t="shared" si="47"/>
        <v>0</v>
      </c>
      <c r="CO858" t="str">
        <f>VLOOKUP(A858,Sheet1!$A$2:$B$221,2,0)</f>
        <v>East Zone</v>
      </c>
    </row>
    <row r="859" spans="1:93" x14ac:dyDescent="0.35">
      <c r="A859" t="s">
        <v>6343</v>
      </c>
      <c r="B859">
        <v>1535</v>
      </c>
      <c r="C859" t="s">
        <v>9332</v>
      </c>
      <c r="D859" t="s">
        <v>678</v>
      </c>
      <c r="E859" t="s">
        <v>123</v>
      </c>
      <c r="F859" t="s">
        <v>411</v>
      </c>
      <c r="G859" t="s">
        <v>352</v>
      </c>
      <c r="H859" t="s">
        <v>6362</v>
      </c>
      <c r="I859">
        <v>766326</v>
      </c>
      <c r="J859" t="s">
        <v>1187</v>
      </c>
      <c r="K859" t="s">
        <v>1188</v>
      </c>
      <c r="L859" t="s">
        <v>4622</v>
      </c>
      <c r="M859" t="s">
        <v>6363</v>
      </c>
      <c r="N859">
        <v>45000</v>
      </c>
      <c r="O859" t="s">
        <v>4598</v>
      </c>
      <c r="P859" t="s">
        <v>4599</v>
      </c>
      <c r="Q859" t="s">
        <v>6364</v>
      </c>
      <c r="R859">
        <v>1877390072</v>
      </c>
      <c r="S859" s="14">
        <v>46204</v>
      </c>
      <c r="T859" t="s">
        <v>6365</v>
      </c>
      <c r="U859" s="31">
        <v>46204.573923611111</v>
      </c>
      <c r="AK859" s="14">
        <v>46204</v>
      </c>
      <c r="AL859" t="s">
        <v>1183</v>
      </c>
      <c r="AM859" s="31">
        <v>46204.659247685187</v>
      </c>
      <c r="AQ859" s="31">
        <v>46204.659247685187</v>
      </c>
      <c r="AR859" s="14">
        <v>46204</v>
      </c>
      <c r="AS859" t="s">
        <v>1183</v>
      </c>
      <c r="AT859" t="s">
        <v>411</v>
      </c>
      <c r="AU859" t="s">
        <v>678</v>
      </c>
      <c r="AV859" s="14">
        <v>46204</v>
      </c>
      <c r="AW859" t="s">
        <v>1184</v>
      </c>
      <c r="AX859" s="31">
        <v>46204.660104166665</v>
      </c>
      <c r="AY859" s="14">
        <v>46204</v>
      </c>
      <c r="AZ859" t="s">
        <v>933</v>
      </c>
      <c r="BA859" s="31">
        <v>46204.671238425923</v>
      </c>
      <c r="BB859" s="14">
        <v>46204</v>
      </c>
      <c r="BC859" t="s">
        <v>4701</v>
      </c>
      <c r="BD859" s="31">
        <v>46204.681863425925</v>
      </c>
      <c r="BE859" s="14">
        <v>46204</v>
      </c>
      <c r="BF859" t="s">
        <v>972</v>
      </c>
      <c r="BG859" s="31">
        <v>46204.711481481485</v>
      </c>
      <c r="BH859" s="14">
        <v>46204</v>
      </c>
      <c r="BI859" t="s">
        <v>972</v>
      </c>
      <c r="BJ859" s="31">
        <v>46204.712581018517</v>
      </c>
      <c r="BW859" s="14">
        <v>46204</v>
      </c>
      <c r="BX859" t="s">
        <v>972</v>
      </c>
      <c r="BY859" s="31">
        <v>46204.717546296299</v>
      </c>
      <c r="BZ859" s="14">
        <v>46204</v>
      </c>
      <c r="CA859" t="s">
        <v>944</v>
      </c>
      <c r="CB859" s="31">
        <v>46204.724016203705</v>
      </c>
      <c r="CF859" s="14">
        <v>46204</v>
      </c>
      <c r="CG859" t="s">
        <v>1184</v>
      </c>
      <c r="CH859" s="31">
        <v>46204.822893518518</v>
      </c>
      <c r="CM859" s="4">
        <f t="shared" si="46"/>
        <v>46204.573923611111</v>
      </c>
      <c r="CN859">
        <f t="shared" si="47"/>
        <v>0</v>
      </c>
      <c r="CO859" t="str">
        <f>VLOOKUP(A859,Sheet1!$A$2:$B$221,2,0)</f>
        <v>East Zone</v>
      </c>
    </row>
    <row r="860" spans="1:93" x14ac:dyDescent="0.35">
      <c r="A860" t="s">
        <v>6366</v>
      </c>
      <c r="B860">
        <v>1532</v>
      </c>
      <c r="C860" t="s">
        <v>9332</v>
      </c>
      <c r="D860" t="s">
        <v>678</v>
      </c>
      <c r="E860" t="s">
        <v>148</v>
      </c>
      <c r="F860" t="s">
        <v>412</v>
      </c>
      <c r="G860" t="s">
        <v>352</v>
      </c>
      <c r="H860" t="s">
        <v>9555</v>
      </c>
      <c r="I860">
        <v>72183</v>
      </c>
      <c r="J860" t="s">
        <v>4138</v>
      </c>
      <c r="K860" t="s">
        <v>4139</v>
      </c>
      <c r="L860" t="s">
        <v>4622</v>
      </c>
      <c r="M860" t="s">
        <v>12263</v>
      </c>
      <c r="N860">
        <v>85000</v>
      </c>
      <c r="O860" t="s">
        <v>1417</v>
      </c>
      <c r="P860" t="s">
        <v>1418</v>
      </c>
      <c r="Q860" t="s">
        <v>9556</v>
      </c>
      <c r="R860">
        <v>4220552952</v>
      </c>
      <c r="S860" s="14">
        <v>46210</v>
      </c>
      <c r="T860" t="s">
        <v>6377</v>
      </c>
      <c r="U860" s="31">
        <v>46210.302824074075</v>
      </c>
      <c r="AK860" s="14">
        <v>46210</v>
      </c>
      <c r="AL860" t="s">
        <v>6371</v>
      </c>
      <c r="AM860" s="31">
        <v>46210.417210648149</v>
      </c>
      <c r="AQ860" s="31">
        <v>46210.417210648149</v>
      </c>
      <c r="AR860" s="14">
        <v>46210</v>
      </c>
      <c r="AS860" t="s">
        <v>6371</v>
      </c>
      <c r="AT860" t="s">
        <v>6372</v>
      </c>
      <c r="AU860" t="s">
        <v>677</v>
      </c>
      <c r="AV860" s="14">
        <v>46210</v>
      </c>
      <c r="AW860" t="s">
        <v>6371</v>
      </c>
      <c r="AX860" s="31">
        <v>46210.417824074073</v>
      </c>
      <c r="AY860" s="14">
        <v>46210</v>
      </c>
      <c r="AZ860" t="s">
        <v>933</v>
      </c>
      <c r="BA860" s="31">
        <v>46210.434560185182</v>
      </c>
      <c r="BB860" s="14">
        <v>46210</v>
      </c>
      <c r="BC860" t="s">
        <v>4808</v>
      </c>
      <c r="BD860" s="31">
        <v>46210.462129629632</v>
      </c>
      <c r="BE860" s="14">
        <v>46210</v>
      </c>
      <c r="BF860" t="s">
        <v>972</v>
      </c>
      <c r="BG860" s="31">
        <v>46210.483310185184</v>
      </c>
      <c r="BH860" s="14">
        <v>46210</v>
      </c>
      <c r="BI860" t="s">
        <v>972</v>
      </c>
      <c r="BJ860" s="31">
        <v>46210.484467592592</v>
      </c>
      <c r="BW860" s="14">
        <v>46210</v>
      </c>
      <c r="BX860" t="s">
        <v>972</v>
      </c>
      <c r="BY860" s="31">
        <v>46210.492372685185</v>
      </c>
      <c r="BZ860" s="14">
        <v>46210</v>
      </c>
      <c r="CA860" t="s">
        <v>957</v>
      </c>
      <c r="CB860" s="31">
        <v>46210.5387962963</v>
      </c>
      <c r="CM860" s="4">
        <f t="shared" si="46"/>
        <v>46210.302824074075</v>
      </c>
      <c r="CN860">
        <f t="shared" si="47"/>
        <v>0</v>
      </c>
      <c r="CO860" t="str">
        <f>VLOOKUP(A860,Sheet1!$A$2:$B$221,2,0)</f>
        <v>East Zone</v>
      </c>
    </row>
    <row r="861" spans="1:93" x14ac:dyDescent="0.35">
      <c r="A861" t="s">
        <v>6366</v>
      </c>
      <c r="B861">
        <v>1532</v>
      </c>
      <c r="C861" t="s">
        <v>9332</v>
      </c>
      <c r="D861" t="s">
        <v>678</v>
      </c>
      <c r="E861" t="s">
        <v>148</v>
      </c>
      <c r="F861" t="s">
        <v>412</v>
      </c>
      <c r="G861" t="s">
        <v>352</v>
      </c>
      <c r="H861" t="s">
        <v>9555</v>
      </c>
      <c r="I861">
        <v>72183</v>
      </c>
      <c r="J861" t="s">
        <v>4138</v>
      </c>
      <c r="K861" t="s">
        <v>4139</v>
      </c>
      <c r="L861" t="s">
        <v>4622</v>
      </c>
      <c r="M861" t="s">
        <v>10361</v>
      </c>
      <c r="N861">
        <v>73000</v>
      </c>
      <c r="O861" t="s">
        <v>9558</v>
      </c>
      <c r="P861" t="s">
        <v>9559</v>
      </c>
      <c r="Q861" t="s">
        <v>10362</v>
      </c>
      <c r="R861">
        <v>1919276953</v>
      </c>
      <c r="S861" s="14">
        <v>46209</v>
      </c>
      <c r="T861" t="s">
        <v>6377</v>
      </c>
      <c r="U861" s="31">
        <v>46209.483553240738</v>
      </c>
      <c r="AK861" s="14">
        <v>46209</v>
      </c>
      <c r="AL861" t="s">
        <v>1192</v>
      </c>
      <c r="AM861" s="31">
        <v>46209.581631944442</v>
      </c>
      <c r="AQ861" s="31">
        <v>46209.581631944442</v>
      </c>
      <c r="AR861" s="14">
        <v>46209</v>
      </c>
      <c r="AS861" t="s">
        <v>1192</v>
      </c>
      <c r="AT861" t="s">
        <v>412</v>
      </c>
      <c r="AU861" t="s">
        <v>678</v>
      </c>
      <c r="AV861" s="14">
        <v>46209</v>
      </c>
      <c r="AW861" t="s">
        <v>1192</v>
      </c>
      <c r="AX861" s="31">
        <v>46209.584143518521</v>
      </c>
      <c r="AY861" s="14">
        <v>46209</v>
      </c>
      <c r="AZ861" t="s">
        <v>933</v>
      </c>
      <c r="BA861" s="31">
        <v>46209.591006944444</v>
      </c>
      <c r="BB861" s="14">
        <v>46209</v>
      </c>
      <c r="BC861" t="s">
        <v>4965</v>
      </c>
      <c r="BD861" s="31">
        <v>46209.609768518516</v>
      </c>
      <c r="BE861" s="14">
        <v>46209</v>
      </c>
      <c r="BF861" t="s">
        <v>972</v>
      </c>
      <c r="BG861" s="31">
        <v>46209.628854166665</v>
      </c>
      <c r="BH861" s="14">
        <v>46209</v>
      </c>
      <c r="BI861" t="s">
        <v>972</v>
      </c>
      <c r="BJ861" s="31">
        <v>46209.630243055559</v>
      </c>
      <c r="BW861" s="14">
        <v>46209</v>
      </c>
      <c r="BX861" t="s">
        <v>972</v>
      </c>
      <c r="BY861" s="31">
        <v>46209.633935185186</v>
      </c>
      <c r="BZ861" s="14">
        <v>46209</v>
      </c>
      <c r="CA861" t="s">
        <v>944</v>
      </c>
      <c r="CB861" s="31">
        <v>46209.658078703702</v>
      </c>
      <c r="CF861" s="14">
        <v>46209</v>
      </c>
      <c r="CG861" t="s">
        <v>6371</v>
      </c>
      <c r="CH861" s="31">
        <v>46209.806516203702</v>
      </c>
      <c r="CM861" s="4">
        <f t="shared" si="46"/>
        <v>46209.483553240738</v>
      </c>
      <c r="CN861">
        <f t="shared" si="47"/>
        <v>0</v>
      </c>
      <c r="CO861" t="str">
        <f>VLOOKUP(A861,Sheet1!$A$2:$B$221,2,0)</f>
        <v>East Zone</v>
      </c>
    </row>
    <row r="862" spans="1:93" x14ac:dyDescent="0.35">
      <c r="A862" t="s">
        <v>6366</v>
      </c>
      <c r="B862">
        <v>1532</v>
      </c>
      <c r="C862" t="s">
        <v>9332</v>
      </c>
      <c r="D862" t="s">
        <v>678</v>
      </c>
      <c r="E862" t="s">
        <v>148</v>
      </c>
      <c r="F862" t="s">
        <v>412</v>
      </c>
      <c r="G862" t="s">
        <v>352</v>
      </c>
      <c r="H862" t="s">
        <v>12264</v>
      </c>
      <c r="I862">
        <v>77401</v>
      </c>
      <c r="J862" t="s">
        <v>1844</v>
      </c>
      <c r="K862" t="s">
        <v>1845</v>
      </c>
      <c r="L862" t="s">
        <v>4622</v>
      </c>
      <c r="M862" t="s">
        <v>12265</v>
      </c>
      <c r="N862">
        <v>73000</v>
      </c>
      <c r="O862" t="s">
        <v>1189</v>
      </c>
      <c r="P862" t="s">
        <v>1190</v>
      </c>
      <c r="Q862" t="s">
        <v>12266</v>
      </c>
      <c r="R862">
        <v>4766008511</v>
      </c>
      <c r="S862" s="14">
        <v>46210</v>
      </c>
      <c r="T862" t="s">
        <v>12267</v>
      </c>
      <c r="U862" s="31">
        <v>46210.658622685187</v>
      </c>
      <c r="AK862" s="14">
        <v>46210</v>
      </c>
      <c r="AL862" t="s">
        <v>6371</v>
      </c>
      <c r="AM862" s="31">
        <v>46210.699594907404</v>
      </c>
      <c r="AQ862" s="31">
        <v>46210.699594907404</v>
      </c>
      <c r="AR862" s="14">
        <v>46210</v>
      </c>
      <c r="AS862" t="s">
        <v>6371</v>
      </c>
      <c r="AT862" t="s">
        <v>6372</v>
      </c>
      <c r="AU862" t="s">
        <v>677</v>
      </c>
      <c r="AV862" s="14">
        <v>46210</v>
      </c>
      <c r="AW862" t="s">
        <v>6371</v>
      </c>
      <c r="AX862" s="31">
        <v>46210.702048611114</v>
      </c>
      <c r="AY862" s="14">
        <v>46210</v>
      </c>
      <c r="AZ862" t="s">
        <v>933</v>
      </c>
      <c r="BA862" s="31">
        <v>46210.710925925923</v>
      </c>
      <c r="BB862" s="14">
        <v>46210</v>
      </c>
      <c r="BC862" t="s">
        <v>4757</v>
      </c>
      <c r="BD862" s="31">
        <v>46210.754895833335</v>
      </c>
      <c r="BE862" s="14">
        <v>46210</v>
      </c>
      <c r="BF862" t="s">
        <v>972</v>
      </c>
      <c r="BG862" s="31">
        <v>46210.834224537037</v>
      </c>
      <c r="BH862" s="14">
        <v>46210</v>
      </c>
      <c r="BI862" t="s">
        <v>972</v>
      </c>
      <c r="BJ862" s="31">
        <v>46210.835833333331</v>
      </c>
      <c r="BW862" s="14">
        <v>46210</v>
      </c>
      <c r="BX862" t="s">
        <v>972</v>
      </c>
      <c r="BY862" s="31">
        <v>46210.840370370373</v>
      </c>
      <c r="BZ862" s="14">
        <v>46210</v>
      </c>
      <c r="CA862" t="s">
        <v>957</v>
      </c>
      <c r="CB862" s="31">
        <v>46210.847881944443</v>
      </c>
      <c r="CM862" s="4">
        <f t="shared" si="46"/>
        <v>46210.658622685187</v>
      </c>
      <c r="CN862">
        <f t="shared" si="47"/>
        <v>0</v>
      </c>
      <c r="CO862" t="str">
        <f>VLOOKUP(A862,Sheet1!$A$2:$B$221,2,0)</f>
        <v>East Zone</v>
      </c>
    </row>
    <row r="863" spans="1:93" x14ac:dyDescent="0.35">
      <c r="A863" t="s">
        <v>6366</v>
      </c>
      <c r="B863">
        <v>1532</v>
      </c>
      <c r="C863" t="s">
        <v>9332</v>
      </c>
      <c r="D863" t="s">
        <v>678</v>
      </c>
      <c r="E863" t="s">
        <v>148</v>
      </c>
      <c r="F863" t="s">
        <v>412</v>
      </c>
      <c r="G863" t="s">
        <v>352</v>
      </c>
      <c r="H863" t="s">
        <v>6367</v>
      </c>
      <c r="I863">
        <v>77579</v>
      </c>
      <c r="J863" t="s">
        <v>1844</v>
      </c>
      <c r="K863" t="s">
        <v>1845</v>
      </c>
      <c r="L863" t="s">
        <v>4622</v>
      </c>
      <c r="M863" t="s">
        <v>6368</v>
      </c>
      <c r="N863">
        <v>60000</v>
      </c>
      <c r="O863" t="s">
        <v>1118</v>
      </c>
      <c r="P863" t="s">
        <v>1119</v>
      </c>
      <c r="Q863" t="s">
        <v>6369</v>
      </c>
      <c r="R863">
        <v>7868908750</v>
      </c>
      <c r="S863" s="14">
        <v>46205</v>
      </c>
      <c r="T863" t="s">
        <v>6370</v>
      </c>
      <c r="U863" s="31">
        <v>46205.653043981481</v>
      </c>
      <c r="AK863" s="14">
        <v>46205</v>
      </c>
      <c r="AL863" t="s">
        <v>6371</v>
      </c>
      <c r="AM863" s="31">
        <v>46205.690289351849</v>
      </c>
      <c r="AQ863" s="31">
        <v>46205.690289351849</v>
      </c>
      <c r="AR863" s="14">
        <v>46205</v>
      </c>
      <c r="AS863" t="s">
        <v>6371</v>
      </c>
      <c r="AT863" t="s">
        <v>6372</v>
      </c>
      <c r="AU863" t="s">
        <v>677</v>
      </c>
      <c r="AV863" s="14">
        <v>46205</v>
      </c>
      <c r="AW863" t="s">
        <v>6370</v>
      </c>
      <c r="AX863" s="31">
        <v>46205.694201388891</v>
      </c>
      <c r="AY863" s="14">
        <v>46205</v>
      </c>
      <c r="AZ863" t="s">
        <v>933</v>
      </c>
      <c r="BA863" s="31">
        <v>46205.698865740742</v>
      </c>
      <c r="BB863" s="14">
        <v>46205</v>
      </c>
      <c r="BC863" t="s">
        <v>4676</v>
      </c>
      <c r="BD863" s="31">
        <v>46205.727835648147</v>
      </c>
      <c r="BE863" s="14">
        <v>46205</v>
      </c>
      <c r="BF863" t="s">
        <v>937</v>
      </c>
      <c r="BG863" s="31">
        <v>46205.768379629626</v>
      </c>
      <c r="BH863" s="14">
        <v>46205</v>
      </c>
      <c r="BI863" t="s">
        <v>937</v>
      </c>
      <c r="BJ863" s="31">
        <v>46205.771608796298</v>
      </c>
      <c r="BW863" s="14">
        <v>46205</v>
      </c>
      <c r="BX863" t="s">
        <v>937</v>
      </c>
      <c r="BY863" s="31">
        <v>46205.797905092593</v>
      </c>
      <c r="BZ863" s="14">
        <v>46205</v>
      </c>
      <c r="CA863" t="s">
        <v>938</v>
      </c>
      <c r="CB863" s="31">
        <v>46205.81113425926</v>
      </c>
      <c r="CM863" s="4">
        <f t="shared" si="46"/>
        <v>46205.653043981481</v>
      </c>
      <c r="CN863">
        <f t="shared" si="47"/>
        <v>0</v>
      </c>
      <c r="CO863" t="str">
        <f>VLOOKUP(A863,Sheet1!$A$2:$B$221,2,0)</f>
        <v>East Zone</v>
      </c>
    </row>
    <row r="864" spans="1:93" x14ac:dyDescent="0.35">
      <c r="A864" t="s">
        <v>6366</v>
      </c>
      <c r="B864">
        <v>1532</v>
      </c>
      <c r="C864" t="s">
        <v>9332</v>
      </c>
      <c r="D864" t="s">
        <v>678</v>
      </c>
      <c r="E864" t="s">
        <v>148</v>
      </c>
      <c r="F864" t="s">
        <v>412</v>
      </c>
      <c r="G864" t="s">
        <v>352</v>
      </c>
      <c r="H864" t="s">
        <v>6373</v>
      </c>
      <c r="I864">
        <v>91258</v>
      </c>
      <c r="J864" t="s">
        <v>1844</v>
      </c>
      <c r="K864" t="s">
        <v>1845</v>
      </c>
      <c r="L864" t="s">
        <v>4622</v>
      </c>
      <c r="M864" t="s">
        <v>6374</v>
      </c>
      <c r="N864">
        <v>45000</v>
      </c>
      <c r="O864" t="s">
        <v>4972</v>
      </c>
      <c r="P864" t="s">
        <v>4973</v>
      </c>
      <c r="Q864" t="s">
        <v>6375</v>
      </c>
      <c r="R864">
        <v>2602636319</v>
      </c>
      <c r="S864" s="14">
        <v>46205</v>
      </c>
      <c r="T864" t="s">
        <v>6370</v>
      </c>
      <c r="U864" s="31">
        <v>46205.554675925923</v>
      </c>
      <c r="AK864" s="14">
        <v>46205</v>
      </c>
      <c r="AL864" t="s">
        <v>6371</v>
      </c>
      <c r="AM864" s="31">
        <v>46205.578692129631</v>
      </c>
      <c r="AQ864" s="31">
        <v>46205.578692129631</v>
      </c>
      <c r="AR864" s="14">
        <v>46205</v>
      </c>
      <c r="AS864" t="s">
        <v>6371</v>
      </c>
      <c r="AT864" t="s">
        <v>6372</v>
      </c>
      <c r="AU864" t="s">
        <v>677</v>
      </c>
      <c r="AV864" s="14">
        <v>46205</v>
      </c>
      <c r="AW864" t="s">
        <v>6370</v>
      </c>
      <c r="AX864" s="31">
        <v>46205.580266203702</v>
      </c>
      <c r="AY864" s="14">
        <v>46205</v>
      </c>
      <c r="AZ864" t="s">
        <v>933</v>
      </c>
      <c r="BA864" s="31">
        <v>46205.59039351852</v>
      </c>
      <c r="BB864" s="14">
        <v>46205</v>
      </c>
      <c r="BC864" t="s">
        <v>4886</v>
      </c>
      <c r="BD864" s="31">
        <v>46205.652627314812</v>
      </c>
      <c r="BE864" s="14">
        <v>46205</v>
      </c>
      <c r="BF864" t="s">
        <v>972</v>
      </c>
      <c r="BG864" s="31">
        <v>46205.723032407404</v>
      </c>
      <c r="BH864" s="14">
        <v>46205</v>
      </c>
      <c r="BI864" t="s">
        <v>972</v>
      </c>
      <c r="BJ864" s="31">
        <v>46205.724016203705</v>
      </c>
      <c r="BW864" s="14">
        <v>46205</v>
      </c>
      <c r="BX864" t="s">
        <v>972</v>
      </c>
      <c r="BY864" s="31">
        <v>46205.725613425922</v>
      </c>
      <c r="BZ864" s="14">
        <v>46205</v>
      </c>
      <c r="CA864" t="s">
        <v>944</v>
      </c>
      <c r="CB864" s="31">
        <v>46205.727523148147</v>
      </c>
      <c r="CF864" s="14">
        <v>46205</v>
      </c>
      <c r="CG864" t="s">
        <v>6370</v>
      </c>
      <c r="CH864" s="31">
        <v>46205.81927083333</v>
      </c>
      <c r="CM864" s="4">
        <f t="shared" si="46"/>
        <v>46205.554675925923</v>
      </c>
      <c r="CN864">
        <f t="shared" si="47"/>
        <v>0</v>
      </c>
      <c r="CO864" t="str">
        <f>VLOOKUP(A864,Sheet1!$A$2:$B$221,2,0)</f>
        <v>East Zone</v>
      </c>
    </row>
    <row r="865" spans="1:93" x14ac:dyDescent="0.35">
      <c r="A865" t="s">
        <v>6366</v>
      </c>
      <c r="B865">
        <v>1532</v>
      </c>
      <c r="C865" t="s">
        <v>9332</v>
      </c>
      <c r="D865" t="s">
        <v>678</v>
      </c>
      <c r="E865" t="s">
        <v>148</v>
      </c>
      <c r="F865" t="s">
        <v>412</v>
      </c>
      <c r="G865" t="s">
        <v>352</v>
      </c>
      <c r="H865" t="s">
        <v>12268</v>
      </c>
      <c r="I865">
        <v>96148</v>
      </c>
      <c r="J865" t="s">
        <v>4138</v>
      </c>
      <c r="K865" t="s">
        <v>4139</v>
      </c>
      <c r="L865" t="s">
        <v>4622</v>
      </c>
      <c r="M865" t="s">
        <v>12269</v>
      </c>
      <c r="N865">
        <v>50000</v>
      </c>
      <c r="O865" t="s">
        <v>947</v>
      </c>
      <c r="P865" t="s">
        <v>948</v>
      </c>
      <c r="Q865" t="s">
        <v>2665</v>
      </c>
      <c r="R865">
        <v>4485300192</v>
      </c>
      <c r="S865" s="14">
        <v>46210</v>
      </c>
      <c r="T865" t="s">
        <v>6377</v>
      </c>
      <c r="U865" s="31">
        <v>46210.359733796293</v>
      </c>
      <c r="AK865" s="14">
        <v>46210</v>
      </c>
      <c r="AL865" t="s">
        <v>1192</v>
      </c>
      <c r="AM865" s="31">
        <v>46210.383402777778</v>
      </c>
      <c r="AQ865" s="31">
        <v>46210.383402777778</v>
      </c>
      <c r="AR865" s="14">
        <v>46210</v>
      </c>
      <c r="AS865" t="s">
        <v>1192</v>
      </c>
      <c r="AT865" t="s">
        <v>412</v>
      </c>
      <c r="AU865" t="s">
        <v>678</v>
      </c>
      <c r="AV865" s="14">
        <v>46210</v>
      </c>
      <c r="AW865" t="s">
        <v>6371</v>
      </c>
      <c r="AX865" s="31">
        <v>46210.406458333331</v>
      </c>
      <c r="AY865" s="14">
        <v>46210</v>
      </c>
      <c r="AZ865" t="s">
        <v>933</v>
      </c>
      <c r="BA865" s="31">
        <v>46210.434571759259</v>
      </c>
      <c r="BB865" s="14">
        <v>46210</v>
      </c>
      <c r="BC865" t="s">
        <v>4706</v>
      </c>
      <c r="BD865" s="31">
        <v>46210.442974537036</v>
      </c>
      <c r="BE865" s="14">
        <v>46210</v>
      </c>
      <c r="BF865" t="s">
        <v>937</v>
      </c>
      <c r="BG865" s="31">
        <v>46210.483587962961</v>
      </c>
      <c r="BH865" s="14">
        <v>46210</v>
      </c>
      <c r="BI865" t="s">
        <v>937</v>
      </c>
      <c r="BJ865" s="31">
        <v>46210.641898148147</v>
      </c>
      <c r="BK865" s="14">
        <v>46210</v>
      </c>
      <c r="BL865" t="s">
        <v>937</v>
      </c>
      <c r="BM865" s="31">
        <v>46210.485208333332</v>
      </c>
      <c r="BW865" s="14">
        <v>46210</v>
      </c>
      <c r="BX865" t="s">
        <v>937</v>
      </c>
      <c r="BY865" s="31">
        <v>46210.654062499998</v>
      </c>
      <c r="BZ865" s="14">
        <v>46210</v>
      </c>
      <c r="CA865" t="s">
        <v>944</v>
      </c>
      <c r="CB865" s="31">
        <v>46210.666875000003</v>
      </c>
      <c r="CF865" s="14">
        <v>46210</v>
      </c>
      <c r="CG865" t="s">
        <v>6371</v>
      </c>
      <c r="CH865" s="31">
        <v>46210.746932870374</v>
      </c>
      <c r="CM865" s="4">
        <f t="shared" si="46"/>
        <v>46210.359733796293</v>
      </c>
      <c r="CN865">
        <f t="shared" si="47"/>
        <v>0</v>
      </c>
      <c r="CO865" t="str">
        <f>VLOOKUP(A865,Sheet1!$A$2:$B$221,2,0)</f>
        <v>East Zone</v>
      </c>
    </row>
    <row r="866" spans="1:93" x14ac:dyDescent="0.35">
      <c r="A866" t="s">
        <v>6366</v>
      </c>
      <c r="B866">
        <v>1532</v>
      </c>
      <c r="C866" t="s">
        <v>9332</v>
      </c>
      <c r="D866" t="s">
        <v>678</v>
      </c>
      <c r="E866" t="s">
        <v>148</v>
      </c>
      <c r="F866" t="s">
        <v>412</v>
      </c>
      <c r="G866" t="s">
        <v>352</v>
      </c>
      <c r="H866" t="s">
        <v>4137</v>
      </c>
      <c r="I866">
        <v>155542</v>
      </c>
      <c r="J866" t="s">
        <v>4138</v>
      </c>
      <c r="K866" t="s">
        <v>4139</v>
      </c>
      <c r="L866" t="s">
        <v>4622</v>
      </c>
      <c r="M866" t="s">
        <v>6376</v>
      </c>
      <c r="N866">
        <v>73000</v>
      </c>
      <c r="O866" t="s">
        <v>1189</v>
      </c>
      <c r="P866" t="s">
        <v>1190</v>
      </c>
      <c r="Q866" t="s">
        <v>1191</v>
      </c>
      <c r="R866">
        <v>3826968883</v>
      </c>
      <c r="S866" s="14">
        <v>46204</v>
      </c>
      <c r="T866" t="s">
        <v>6377</v>
      </c>
      <c r="U866" s="31">
        <v>46204.660752314812</v>
      </c>
      <c r="AK866" s="14">
        <v>46205</v>
      </c>
      <c r="AL866" t="s">
        <v>1192</v>
      </c>
      <c r="AM866" s="31">
        <v>46205.497187499997</v>
      </c>
      <c r="AQ866" s="31">
        <v>46205.497187499997</v>
      </c>
      <c r="AR866" s="14">
        <v>46205</v>
      </c>
      <c r="AS866" t="s">
        <v>1192</v>
      </c>
      <c r="AT866" t="s">
        <v>412</v>
      </c>
      <c r="AU866" t="s">
        <v>678</v>
      </c>
      <c r="AV866" s="14">
        <v>46205</v>
      </c>
      <c r="AW866" t="s">
        <v>6377</v>
      </c>
      <c r="AX866" s="31">
        <v>46205.566238425927</v>
      </c>
      <c r="AY866" s="14">
        <v>46205</v>
      </c>
      <c r="AZ866" t="s">
        <v>933</v>
      </c>
      <c r="BA866" s="31">
        <v>46205.581724537034</v>
      </c>
      <c r="BB866" s="14">
        <v>46205</v>
      </c>
      <c r="BC866" t="s">
        <v>5233</v>
      </c>
      <c r="BD866" s="31">
        <v>46205.606192129628</v>
      </c>
      <c r="BE866" s="14">
        <v>46205</v>
      </c>
      <c r="BF866" t="s">
        <v>972</v>
      </c>
      <c r="BG866" s="31">
        <v>46205.660844907405</v>
      </c>
      <c r="BH866" s="14">
        <v>46205</v>
      </c>
      <c r="BI866" t="s">
        <v>972</v>
      </c>
      <c r="BJ866" s="31">
        <v>46205.661956018521</v>
      </c>
      <c r="BW866" s="14">
        <v>46205</v>
      </c>
      <c r="BX866" t="s">
        <v>972</v>
      </c>
      <c r="BY866" s="31">
        <v>46205.670902777776</v>
      </c>
      <c r="BZ866" s="14">
        <v>46205</v>
      </c>
      <c r="CA866" t="s">
        <v>944</v>
      </c>
      <c r="CB866" s="31">
        <v>46205.683819444443</v>
      </c>
      <c r="CF866" s="14">
        <v>46205</v>
      </c>
      <c r="CG866" t="s">
        <v>6370</v>
      </c>
      <c r="CH866" s="31">
        <v>46205.707372685189</v>
      </c>
      <c r="CM866" s="4">
        <f t="shared" si="46"/>
        <v>46204.660752314812</v>
      </c>
      <c r="CN866">
        <f t="shared" si="47"/>
        <v>1</v>
      </c>
      <c r="CO866" t="str">
        <f>VLOOKUP(A866,Sheet1!$A$2:$B$221,2,0)</f>
        <v>East Zone</v>
      </c>
    </row>
    <row r="867" spans="1:93" x14ac:dyDescent="0.35">
      <c r="A867" t="s">
        <v>6366</v>
      </c>
      <c r="B867">
        <v>1532</v>
      </c>
      <c r="C867" t="s">
        <v>9332</v>
      </c>
      <c r="D867" t="s">
        <v>678</v>
      </c>
      <c r="E867" t="s">
        <v>148</v>
      </c>
      <c r="F867" t="s">
        <v>412</v>
      </c>
      <c r="G867" t="s">
        <v>352</v>
      </c>
      <c r="H867" t="s">
        <v>6378</v>
      </c>
      <c r="I867">
        <v>160561</v>
      </c>
      <c r="J867" t="s">
        <v>6379</v>
      </c>
      <c r="K867" t="s">
        <v>6380</v>
      </c>
      <c r="L867" t="s">
        <v>4622</v>
      </c>
      <c r="M867" t="s">
        <v>6381</v>
      </c>
      <c r="N867">
        <v>70000</v>
      </c>
      <c r="O867" t="s">
        <v>3663</v>
      </c>
      <c r="P867" t="s">
        <v>3664</v>
      </c>
      <c r="Q867" t="s">
        <v>6382</v>
      </c>
      <c r="R867">
        <v>5268036718</v>
      </c>
      <c r="S867" s="14">
        <v>46206</v>
      </c>
      <c r="T867" t="s">
        <v>6370</v>
      </c>
      <c r="U867" s="31">
        <v>46206.563969907409</v>
      </c>
      <c r="AK867" s="14">
        <v>46206</v>
      </c>
      <c r="AL867" t="s">
        <v>6371</v>
      </c>
      <c r="AM867" s="31">
        <v>46206.587500000001</v>
      </c>
      <c r="AQ867" s="31">
        <v>46206.587500000001</v>
      </c>
      <c r="AR867" s="14">
        <v>46206</v>
      </c>
      <c r="AS867" t="s">
        <v>6371</v>
      </c>
      <c r="AT867" t="s">
        <v>6372</v>
      </c>
      <c r="AU867" t="s">
        <v>677</v>
      </c>
      <c r="AV867" s="14">
        <v>46206</v>
      </c>
      <c r="AW867" t="s">
        <v>6370</v>
      </c>
      <c r="AX867" s="31">
        <v>46206.591157407405</v>
      </c>
      <c r="AY867" s="14">
        <v>46206</v>
      </c>
      <c r="AZ867" t="s">
        <v>933</v>
      </c>
      <c r="BA867" s="31">
        <v>46206.60087962963</v>
      </c>
      <c r="BB867" s="14">
        <v>46206</v>
      </c>
      <c r="BC867" t="s">
        <v>4886</v>
      </c>
      <c r="BD867" s="31">
        <v>46206.625497685185</v>
      </c>
      <c r="BE867" s="14">
        <v>46206</v>
      </c>
      <c r="BF867" t="s">
        <v>972</v>
      </c>
      <c r="BG867" s="31">
        <v>46206.658842592595</v>
      </c>
      <c r="BH867" s="14">
        <v>46206</v>
      </c>
      <c r="BI867" t="s">
        <v>972</v>
      </c>
      <c r="BJ867" s="31">
        <v>46206.662951388891</v>
      </c>
      <c r="BK867" s="14">
        <v>46206</v>
      </c>
      <c r="BL867" t="s">
        <v>972</v>
      </c>
      <c r="BM867" s="31">
        <v>46206.662800925929</v>
      </c>
      <c r="BW867" s="14">
        <v>46206</v>
      </c>
      <c r="BX867" t="s">
        <v>972</v>
      </c>
      <c r="BY867" s="31">
        <v>46206.677835648145</v>
      </c>
      <c r="BZ867" s="14">
        <v>46206</v>
      </c>
      <c r="CA867" t="s">
        <v>944</v>
      </c>
      <c r="CB867" s="31">
        <v>46206.687430555554</v>
      </c>
      <c r="CF867" s="14">
        <v>46206</v>
      </c>
      <c r="CG867" t="s">
        <v>6371</v>
      </c>
      <c r="CH867" s="31">
        <v>46206.754016203704</v>
      </c>
      <c r="CM867" s="4">
        <f t="shared" si="46"/>
        <v>46206.563969907409</v>
      </c>
      <c r="CN867">
        <f t="shared" si="47"/>
        <v>0</v>
      </c>
      <c r="CO867" t="str">
        <f>VLOOKUP(A867,Sheet1!$A$2:$B$221,2,0)</f>
        <v>East Zone</v>
      </c>
    </row>
    <row r="868" spans="1:93" x14ac:dyDescent="0.35">
      <c r="A868" t="s">
        <v>6366</v>
      </c>
      <c r="B868">
        <v>1532</v>
      </c>
      <c r="C868" t="s">
        <v>9332</v>
      </c>
      <c r="D868" t="s">
        <v>678</v>
      </c>
      <c r="E868" t="s">
        <v>148</v>
      </c>
      <c r="F868" t="s">
        <v>412</v>
      </c>
      <c r="G868" t="s">
        <v>352</v>
      </c>
      <c r="H868" t="s">
        <v>6378</v>
      </c>
      <c r="I868">
        <v>160561</v>
      </c>
      <c r="J868" t="s">
        <v>6379</v>
      </c>
      <c r="K868" t="s">
        <v>6380</v>
      </c>
      <c r="L868" t="s">
        <v>4622</v>
      </c>
      <c r="M868" t="s">
        <v>6381</v>
      </c>
      <c r="N868">
        <v>50000</v>
      </c>
      <c r="O868" t="s">
        <v>947</v>
      </c>
      <c r="P868" t="s">
        <v>948</v>
      </c>
      <c r="Q868" t="s">
        <v>6383</v>
      </c>
      <c r="R868">
        <v>4588518246</v>
      </c>
      <c r="S868" s="14">
        <v>46206</v>
      </c>
      <c r="T868" t="s">
        <v>6370</v>
      </c>
      <c r="U868" s="31">
        <v>46206.563993055555</v>
      </c>
      <c r="AK868" s="14">
        <v>46206</v>
      </c>
      <c r="AL868" t="s">
        <v>6371</v>
      </c>
      <c r="AM868" s="31">
        <v>46206.587476851855</v>
      </c>
      <c r="AQ868" s="31">
        <v>46206.587476851855</v>
      </c>
      <c r="AR868" s="14">
        <v>46206</v>
      </c>
      <c r="AS868" t="s">
        <v>6371</v>
      </c>
      <c r="AT868" t="s">
        <v>6372</v>
      </c>
      <c r="AU868" t="s">
        <v>677</v>
      </c>
      <c r="AV868" s="14">
        <v>46206</v>
      </c>
      <c r="AW868" t="s">
        <v>6370</v>
      </c>
      <c r="AX868" s="31">
        <v>46206.591157407405</v>
      </c>
      <c r="AY868" s="14">
        <v>46206</v>
      </c>
      <c r="AZ868" t="s">
        <v>933</v>
      </c>
      <c r="BA868" s="31">
        <v>46206.60087962963</v>
      </c>
      <c r="BB868" s="14">
        <v>46206</v>
      </c>
      <c r="BC868" t="s">
        <v>4886</v>
      </c>
      <c r="BD868" s="31">
        <v>46206.625486111108</v>
      </c>
      <c r="BE868" s="14">
        <v>46206</v>
      </c>
      <c r="BF868" t="s">
        <v>972</v>
      </c>
      <c r="BG868" s="31">
        <v>46206.658831018518</v>
      </c>
      <c r="CM868" s="4">
        <f t="shared" si="46"/>
        <v>46206.563993055555</v>
      </c>
      <c r="CN868">
        <f t="shared" si="47"/>
        <v>0</v>
      </c>
      <c r="CO868" t="str">
        <f>VLOOKUP(A868,Sheet1!$A$2:$B$221,2,0)</f>
        <v>East Zone</v>
      </c>
    </row>
    <row r="869" spans="1:93" x14ac:dyDescent="0.35">
      <c r="A869" t="s">
        <v>6366</v>
      </c>
      <c r="B869">
        <v>1532</v>
      </c>
      <c r="C869" t="s">
        <v>9332</v>
      </c>
      <c r="D869" t="s">
        <v>678</v>
      </c>
      <c r="E869" t="s">
        <v>148</v>
      </c>
      <c r="F869" t="s">
        <v>412</v>
      </c>
      <c r="G869" t="s">
        <v>352</v>
      </c>
      <c r="H869" t="s">
        <v>6384</v>
      </c>
      <c r="I869">
        <v>170117</v>
      </c>
      <c r="J869" t="s">
        <v>3928</v>
      </c>
      <c r="K869" t="s">
        <v>6385</v>
      </c>
      <c r="L869" t="s">
        <v>4622</v>
      </c>
      <c r="M869" t="s">
        <v>6386</v>
      </c>
      <c r="N869">
        <v>45000</v>
      </c>
      <c r="O869" t="s">
        <v>4972</v>
      </c>
      <c r="P869" t="s">
        <v>4973</v>
      </c>
      <c r="Q869" t="s">
        <v>6387</v>
      </c>
      <c r="R869">
        <v>3922884040</v>
      </c>
      <c r="S869" s="14">
        <v>46204</v>
      </c>
      <c r="T869" t="s">
        <v>6388</v>
      </c>
      <c r="U869" s="31">
        <v>46204.49554398148</v>
      </c>
      <c r="AK869" s="14">
        <v>46204</v>
      </c>
      <c r="AL869" t="s">
        <v>6371</v>
      </c>
      <c r="AM869" s="31">
        <v>46204.643425925926</v>
      </c>
      <c r="AQ869" s="31">
        <v>46204.643425925926</v>
      </c>
      <c r="AR869" s="14">
        <v>46204</v>
      </c>
      <c r="AS869" t="s">
        <v>6371</v>
      </c>
      <c r="AT869" t="s">
        <v>6372</v>
      </c>
      <c r="AU869" t="s">
        <v>677</v>
      </c>
      <c r="AV869" s="14">
        <v>46204</v>
      </c>
      <c r="AW869" t="s">
        <v>6377</v>
      </c>
      <c r="AX869" s="31">
        <v>46204.646435185183</v>
      </c>
      <c r="AY869" s="14">
        <v>46204</v>
      </c>
      <c r="AZ869" t="s">
        <v>933</v>
      </c>
      <c r="BA869" s="31">
        <v>46204.658495370371</v>
      </c>
      <c r="BB869" s="14">
        <v>46204</v>
      </c>
      <c r="BC869" t="s">
        <v>4788</v>
      </c>
      <c r="BD869" s="31">
        <v>46204.666747685187</v>
      </c>
      <c r="BE869" s="14">
        <v>46204</v>
      </c>
      <c r="BF869" t="s">
        <v>942</v>
      </c>
      <c r="BG869" s="31">
        <v>46204.715879629628</v>
      </c>
      <c r="BH869" s="14">
        <v>46204</v>
      </c>
      <c r="BI869" t="s">
        <v>942</v>
      </c>
      <c r="BJ869" s="31">
        <v>46204.716608796298</v>
      </c>
      <c r="BW869" s="14">
        <v>46204</v>
      </c>
      <c r="BX869" t="s">
        <v>942</v>
      </c>
      <c r="BY869" s="31">
        <v>46204.724895833337</v>
      </c>
      <c r="BZ869" s="14">
        <v>46204</v>
      </c>
      <c r="CA869" t="s">
        <v>944</v>
      </c>
      <c r="CB869" s="31">
        <v>46204.738518518519</v>
      </c>
      <c r="CF869" s="14">
        <v>46204</v>
      </c>
      <c r="CG869" t="s">
        <v>6371</v>
      </c>
      <c r="CH869" s="31">
        <v>46204.850069444445</v>
      </c>
      <c r="CM869" s="4">
        <f t="shared" si="46"/>
        <v>46204.49554398148</v>
      </c>
      <c r="CN869">
        <f t="shared" si="47"/>
        <v>0</v>
      </c>
      <c r="CO869" t="str">
        <f>VLOOKUP(A869,Sheet1!$A$2:$B$221,2,0)</f>
        <v>East Zone</v>
      </c>
    </row>
    <row r="870" spans="1:93" x14ac:dyDescent="0.35">
      <c r="A870" t="s">
        <v>6366</v>
      </c>
      <c r="B870">
        <v>1532</v>
      </c>
      <c r="C870" t="s">
        <v>9332</v>
      </c>
      <c r="D870" t="s">
        <v>678</v>
      </c>
      <c r="E870" t="s">
        <v>148</v>
      </c>
      <c r="F870" t="s">
        <v>412</v>
      </c>
      <c r="G870" t="s">
        <v>352</v>
      </c>
      <c r="H870" t="s">
        <v>12270</v>
      </c>
      <c r="I870">
        <v>315312</v>
      </c>
      <c r="J870" t="s">
        <v>1844</v>
      </c>
      <c r="K870" t="s">
        <v>1845</v>
      </c>
      <c r="L870" t="s">
        <v>4622</v>
      </c>
      <c r="M870" t="s">
        <v>12271</v>
      </c>
      <c r="N870">
        <v>85000</v>
      </c>
      <c r="O870" t="s">
        <v>1417</v>
      </c>
      <c r="P870" t="s">
        <v>1418</v>
      </c>
      <c r="Q870" t="s">
        <v>12272</v>
      </c>
      <c r="R870">
        <v>1305395811</v>
      </c>
      <c r="S870" s="14">
        <v>46210</v>
      </c>
      <c r="T870" t="s">
        <v>12267</v>
      </c>
      <c r="U870" s="31">
        <v>46210.518067129633</v>
      </c>
      <c r="AK870" s="14">
        <v>46210</v>
      </c>
      <c r="AL870" t="s">
        <v>1192</v>
      </c>
      <c r="AM870" s="31">
        <v>46210.696238425924</v>
      </c>
      <c r="AQ870" s="31">
        <v>46210.696238425924</v>
      </c>
      <c r="AR870" s="14">
        <v>46210</v>
      </c>
      <c r="AS870" t="s">
        <v>1192</v>
      </c>
      <c r="AT870" t="s">
        <v>412</v>
      </c>
      <c r="AU870" t="s">
        <v>678</v>
      </c>
      <c r="AV870" s="14">
        <v>46210</v>
      </c>
      <c r="AW870" t="s">
        <v>6371</v>
      </c>
      <c r="AX870" s="31">
        <v>46210.69672453704</v>
      </c>
      <c r="AY870" s="14">
        <v>46210</v>
      </c>
      <c r="AZ870" t="s">
        <v>933</v>
      </c>
      <c r="BA870" s="31">
        <v>46210.703900462962</v>
      </c>
      <c r="BB870" s="14">
        <v>46210</v>
      </c>
      <c r="BC870" t="s">
        <v>5362</v>
      </c>
      <c r="BD870" s="31">
        <v>46210.715729166666</v>
      </c>
      <c r="BE870" s="14">
        <v>46210</v>
      </c>
      <c r="BF870" t="s">
        <v>973</v>
      </c>
      <c r="BG870" s="31">
        <v>46210.836423611108</v>
      </c>
      <c r="BH870" s="14">
        <v>46210</v>
      </c>
      <c r="BI870" t="s">
        <v>973</v>
      </c>
      <c r="BJ870" s="31">
        <v>46210.836574074077</v>
      </c>
      <c r="BW870" s="14">
        <v>46210</v>
      </c>
      <c r="BX870" t="s">
        <v>973</v>
      </c>
      <c r="BY870" s="31">
        <v>46210.841261574074</v>
      </c>
      <c r="BZ870" s="14">
        <v>46210</v>
      </c>
      <c r="CA870" t="s">
        <v>957</v>
      </c>
      <c r="CB870" s="31">
        <v>46210.84752314815</v>
      </c>
      <c r="CF870" s="14">
        <v>46210</v>
      </c>
      <c r="CG870" t="s">
        <v>6371</v>
      </c>
      <c r="CH870" s="31">
        <v>46210.904560185183</v>
      </c>
      <c r="CM870" s="4">
        <f t="shared" si="46"/>
        <v>46210.518067129633</v>
      </c>
      <c r="CN870">
        <f t="shared" si="47"/>
        <v>0</v>
      </c>
      <c r="CO870" t="str">
        <f>VLOOKUP(A870,Sheet1!$A$2:$B$221,2,0)</f>
        <v>East Zone</v>
      </c>
    </row>
    <row r="871" spans="1:93" x14ac:dyDescent="0.35">
      <c r="A871" t="s">
        <v>6366</v>
      </c>
      <c r="B871">
        <v>1532</v>
      </c>
      <c r="C871" t="s">
        <v>9332</v>
      </c>
      <c r="D871" t="s">
        <v>678</v>
      </c>
      <c r="E871" t="s">
        <v>148</v>
      </c>
      <c r="F871" t="s">
        <v>412</v>
      </c>
      <c r="G871" t="s">
        <v>352</v>
      </c>
      <c r="H871" t="s">
        <v>6390</v>
      </c>
      <c r="I871">
        <v>522381</v>
      </c>
      <c r="J871" t="s">
        <v>4138</v>
      </c>
      <c r="K871" t="s">
        <v>4139</v>
      </c>
      <c r="L871" t="s">
        <v>4622</v>
      </c>
      <c r="M871" t="s">
        <v>6391</v>
      </c>
      <c r="N871">
        <v>45000</v>
      </c>
      <c r="O871" t="s">
        <v>4972</v>
      </c>
      <c r="P871" t="s">
        <v>4973</v>
      </c>
      <c r="Q871" t="s">
        <v>6392</v>
      </c>
      <c r="R871">
        <v>8500962742</v>
      </c>
      <c r="S871" s="14">
        <v>46204</v>
      </c>
      <c r="T871" t="s">
        <v>6377</v>
      </c>
      <c r="U871" s="31">
        <v>46204.619409722225</v>
      </c>
      <c r="AK871" s="14">
        <v>46204</v>
      </c>
      <c r="AL871" t="s">
        <v>6371</v>
      </c>
      <c r="AM871" s="31">
        <v>46204.649050925924</v>
      </c>
      <c r="AQ871" s="31">
        <v>46204.649050925924</v>
      </c>
      <c r="AR871" s="14">
        <v>46204</v>
      </c>
      <c r="AS871" t="s">
        <v>6371</v>
      </c>
      <c r="AT871" t="s">
        <v>6372</v>
      </c>
      <c r="AU871" t="s">
        <v>677</v>
      </c>
      <c r="AV871" s="14">
        <v>46204</v>
      </c>
      <c r="AW871" t="s">
        <v>6377</v>
      </c>
      <c r="AX871" s="31">
        <v>46204.649502314816</v>
      </c>
      <c r="AY871" s="14">
        <v>46204</v>
      </c>
      <c r="AZ871" t="s">
        <v>933</v>
      </c>
      <c r="BA871" s="31">
        <v>46204.658530092594</v>
      </c>
      <c r="BB871" s="14">
        <v>46204</v>
      </c>
      <c r="BC871" t="s">
        <v>4788</v>
      </c>
      <c r="BD871" s="31">
        <v>46204.663865740738</v>
      </c>
      <c r="BE871" s="14">
        <v>46204</v>
      </c>
      <c r="BF871" t="s">
        <v>942</v>
      </c>
      <c r="BG871" s="31">
        <v>46204.712511574071</v>
      </c>
      <c r="BH871" s="14">
        <v>46204</v>
      </c>
      <c r="BI871" t="s">
        <v>942</v>
      </c>
      <c r="BJ871" s="31">
        <v>46204.713773148149</v>
      </c>
      <c r="BW871" s="14">
        <v>46204</v>
      </c>
      <c r="BX871" t="s">
        <v>942</v>
      </c>
      <c r="BY871" s="31">
        <v>46204.724444444444</v>
      </c>
      <c r="BZ871" s="14">
        <v>46204</v>
      </c>
      <c r="CA871" t="s">
        <v>944</v>
      </c>
      <c r="CB871" s="31">
        <v>46204.741770833331</v>
      </c>
      <c r="CF871" s="14">
        <v>46204</v>
      </c>
      <c r="CG871" t="s">
        <v>6371</v>
      </c>
      <c r="CH871" s="31">
        <v>46204.83222222222</v>
      </c>
      <c r="CM871" s="4">
        <f t="shared" si="46"/>
        <v>46204.619409722225</v>
      </c>
      <c r="CN871">
        <f t="shared" si="47"/>
        <v>0</v>
      </c>
      <c r="CO871" t="str">
        <f>VLOOKUP(A871,Sheet1!$A$2:$B$221,2,0)</f>
        <v>East Zone</v>
      </c>
    </row>
    <row r="872" spans="1:93" x14ac:dyDescent="0.35">
      <c r="A872" t="s">
        <v>6366</v>
      </c>
      <c r="B872">
        <v>1532</v>
      </c>
      <c r="C872" t="s">
        <v>9332</v>
      </c>
      <c r="D872" t="s">
        <v>678</v>
      </c>
      <c r="E872" t="s">
        <v>148</v>
      </c>
      <c r="F872" t="s">
        <v>412</v>
      </c>
      <c r="G872" t="s">
        <v>352</v>
      </c>
      <c r="H872" t="s">
        <v>6393</v>
      </c>
      <c r="I872">
        <v>590540</v>
      </c>
      <c r="J872" t="s">
        <v>1844</v>
      </c>
      <c r="K872" t="s">
        <v>1845</v>
      </c>
      <c r="L872" t="s">
        <v>4622</v>
      </c>
      <c r="M872" t="s">
        <v>6394</v>
      </c>
      <c r="N872">
        <v>90000</v>
      </c>
      <c r="O872" t="s">
        <v>6395</v>
      </c>
      <c r="P872" t="s">
        <v>6396</v>
      </c>
      <c r="Q872" t="s">
        <v>6397</v>
      </c>
      <c r="R872">
        <v>2383406070</v>
      </c>
      <c r="S872" s="14">
        <v>46206</v>
      </c>
      <c r="T872" t="s">
        <v>6370</v>
      </c>
      <c r="U872" s="31">
        <v>46206.405185185184</v>
      </c>
      <c r="AK872" s="14">
        <v>46206</v>
      </c>
      <c r="AL872" t="s">
        <v>6398</v>
      </c>
      <c r="AM872" s="31">
        <v>46206.427905092591</v>
      </c>
      <c r="AQ872" s="31">
        <v>46206.427905092591</v>
      </c>
      <c r="AR872" s="14">
        <v>46206</v>
      </c>
      <c r="AS872" t="s">
        <v>6398</v>
      </c>
      <c r="AT872" t="s">
        <v>6399</v>
      </c>
      <c r="AU872" t="s">
        <v>677</v>
      </c>
      <c r="AV872" s="14">
        <v>46206</v>
      </c>
      <c r="AW872" t="s">
        <v>6370</v>
      </c>
      <c r="AX872" s="31">
        <v>46206.428506944445</v>
      </c>
      <c r="AY872" s="14">
        <v>46206</v>
      </c>
      <c r="AZ872" t="s">
        <v>933</v>
      </c>
      <c r="BA872" s="31">
        <v>46206.431979166664</v>
      </c>
      <c r="BB872" s="14">
        <v>46206</v>
      </c>
      <c r="BC872" t="s">
        <v>4640</v>
      </c>
      <c r="BD872" s="31">
        <v>46206.44636574074</v>
      </c>
      <c r="BE872" s="14">
        <v>46206</v>
      </c>
      <c r="BF872" t="s">
        <v>955</v>
      </c>
      <c r="BG872" s="31">
        <v>46206.485081018516</v>
      </c>
      <c r="BH872" s="14">
        <v>46206</v>
      </c>
      <c r="BI872" t="s">
        <v>955</v>
      </c>
      <c r="BJ872" s="31">
        <v>46206.486516203702</v>
      </c>
      <c r="BW872" s="14">
        <v>46206</v>
      </c>
      <c r="BX872" t="s">
        <v>955</v>
      </c>
      <c r="BY872" s="31">
        <v>46206.490844907406</v>
      </c>
      <c r="BZ872" s="14">
        <v>46206</v>
      </c>
      <c r="CA872" t="s">
        <v>944</v>
      </c>
      <c r="CB872" s="31">
        <v>46206.499305555553</v>
      </c>
      <c r="CF872" s="14">
        <v>46206</v>
      </c>
      <c r="CG872" t="s">
        <v>6371</v>
      </c>
      <c r="CH872" s="31">
        <v>46206.74832175926</v>
      </c>
      <c r="CM872" s="4">
        <f t="shared" si="46"/>
        <v>46206.405185185184</v>
      </c>
      <c r="CN872">
        <f t="shared" si="47"/>
        <v>0</v>
      </c>
      <c r="CO872" t="str">
        <f>VLOOKUP(A872,Sheet1!$A$2:$B$221,2,0)</f>
        <v>East Zone</v>
      </c>
    </row>
    <row r="873" spans="1:93" x14ac:dyDescent="0.35">
      <c r="A873" t="s">
        <v>6400</v>
      </c>
      <c r="B873">
        <v>8</v>
      </c>
      <c r="C873" t="s">
        <v>9332</v>
      </c>
      <c r="D873" t="s">
        <v>678</v>
      </c>
      <c r="E873" t="s">
        <v>296</v>
      </c>
      <c r="F873" t="s">
        <v>297</v>
      </c>
      <c r="G873" t="s">
        <v>298</v>
      </c>
      <c r="H873" t="s">
        <v>12273</v>
      </c>
      <c r="I873">
        <v>7751</v>
      </c>
      <c r="J873" t="s">
        <v>6406</v>
      </c>
      <c r="K873" t="s">
        <v>6407</v>
      </c>
      <c r="L873" t="s">
        <v>4622</v>
      </c>
      <c r="M873" t="s">
        <v>12274</v>
      </c>
      <c r="N873">
        <v>45000</v>
      </c>
      <c r="O873" t="s">
        <v>4598</v>
      </c>
      <c r="P873" t="s">
        <v>4599</v>
      </c>
      <c r="Q873" t="s">
        <v>12275</v>
      </c>
      <c r="R873">
        <v>5751399109</v>
      </c>
      <c r="S873" s="14">
        <v>46210</v>
      </c>
      <c r="T873" t="s">
        <v>1196</v>
      </c>
      <c r="U873" s="31">
        <v>46210.398090277777</v>
      </c>
      <c r="AK873" s="14">
        <v>46210</v>
      </c>
      <c r="AL873" t="s">
        <v>1193</v>
      </c>
      <c r="AM873" s="31">
        <v>46210.428761574076</v>
      </c>
      <c r="AQ873" s="31">
        <v>46210.428761574076</v>
      </c>
      <c r="AR873" s="14">
        <v>46210</v>
      </c>
      <c r="AS873" t="s">
        <v>1193</v>
      </c>
      <c r="AT873" t="s">
        <v>297</v>
      </c>
      <c r="AU873" t="s">
        <v>678</v>
      </c>
      <c r="AV873" s="14">
        <v>46210</v>
      </c>
      <c r="AW873" t="s">
        <v>1196</v>
      </c>
      <c r="AX873" s="31">
        <v>46210.473240740743</v>
      </c>
      <c r="AY873" s="14">
        <v>46210</v>
      </c>
      <c r="AZ873" t="s">
        <v>3586</v>
      </c>
      <c r="BA873" s="31">
        <v>46210.480381944442</v>
      </c>
      <c r="BB873" s="14">
        <v>46210</v>
      </c>
      <c r="BC873" t="s">
        <v>6431</v>
      </c>
      <c r="BD873" s="31">
        <v>46210.566631944443</v>
      </c>
      <c r="BE873" s="14">
        <v>46210</v>
      </c>
      <c r="BF873" t="s">
        <v>1198</v>
      </c>
      <c r="BG873" s="31">
        <v>46210.589456018519</v>
      </c>
      <c r="BH873" s="14">
        <v>46210</v>
      </c>
      <c r="BI873" t="s">
        <v>1198</v>
      </c>
      <c r="BJ873" s="31">
        <v>46210.614525462966</v>
      </c>
      <c r="BW873" s="14">
        <v>46210</v>
      </c>
      <c r="BX873" t="s">
        <v>1198</v>
      </c>
      <c r="BY873" s="31">
        <v>46210.622499999998</v>
      </c>
      <c r="BZ873" s="14">
        <v>46210</v>
      </c>
      <c r="CA873" t="s">
        <v>1199</v>
      </c>
      <c r="CB873" s="31">
        <v>46210.730682870373</v>
      </c>
      <c r="CF873" s="14">
        <v>46210</v>
      </c>
      <c r="CG873" t="s">
        <v>1196</v>
      </c>
      <c r="CH873" s="31">
        <v>46210.766724537039</v>
      </c>
      <c r="CM873" s="4">
        <f t="shared" si="46"/>
        <v>46210.398090277777</v>
      </c>
      <c r="CN873">
        <f t="shared" si="47"/>
        <v>0</v>
      </c>
      <c r="CO873" t="str">
        <f>VLOOKUP(A873,Sheet1!$A$2:$B$221,2,0)</f>
        <v>South Zone</v>
      </c>
    </row>
    <row r="874" spans="1:93" x14ac:dyDescent="0.35">
      <c r="A874" t="s">
        <v>6400</v>
      </c>
      <c r="B874">
        <v>8</v>
      </c>
      <c r="C874" t="s">
        <v>9332</v>
      </c>
      <c r="D874" t="s">
        <v>678</v>
      </c>
      <c r="E874" t="s">
        <v>296</v>
      </c>
      <c r="F874" t="s">
        <v>297</v>
      </c>
      <c r="G874" t="s">
        <v>298</v>
      </c>
      <c r="H874" t="s">
        <v>12276</v>
      </c>
      <c r="I874">
        <v>104967</v>
      </c>
      <c r="J874" t="s">
        <v>3018</v>
      </c>
      <c r="K874" t="s">
        <v>3019</v>
      </c>
      <c r="L874" t="s">
        <v>4622</v>
      </c>
      <c r="M874" t="s">
        <v>12277</v>
      </c>
      <c r="N874">
        <v>50000</v>
      </c>
      <c r="O874" t="s">
        <v>1228</v>
      </c>
      <c r="P874" t="s">
        <v>1229</v>
      </c>
      <c r="Q874" t="s">
        <v>12278</v>
      </c>
      <c r="R874">
        <v>3530213648</v>
      </c>
      <c r="S874" s="14">
        <v>46210</v>
      </c>
      <c r="T874" t="s">
        <v>6404</v>
      </c>
      <c r="U874" s="31">
        <v>46210.717719907407</v>
      </c>
      <c r="AK874" s="14">
        <v>46210</v>
      </c>
      <c r="AL874" t="s">
        <v>1196</v>
      </c>
      <c r="AM874" s="31">
        <v>46210.809039351851</v>
      </c>
      <c r="AQ874" s="31">
        <v>46210.809039351851</v>
      </c>
      <c r="AR874" s="14">
        <v>46210</v>
      </c>
      <c r="AS874" t="s">
        <v>1196</v>
      </c>
      <c r="AT874" t="s">
        <v>12279</v>
      </c>
      <c r="AU874" t="s">
        <v>677</v>
      </c>
      <c r="AV874" s="14">
        <v>46210</v>
      </c>
      <c r="AW874" t="s">
        <v>1196</v>
      </c>
      <c r="AX874" s="31">
        <v>46210.810266203705</v>
      </c>
      <c r="CM874" s="4">
        <f t="shared" si="46"/>
        <v>46210.717719907407</v>
      </c>
      <c r="CN874">
        <f t="shared" si="47"/>
        <v>0</v>
      </c>
      <c r="CO874" t="str">
        <f>VLOOKUP(A874,Sheet1!$A$2:$B$221,2,0)</f>
        <v>South Zone</v>
      </c>
    </row>
    <row r="875" spans="1:93" x14ac:dyDescent="0.35">
      <c r="A875" t="s">
        <v>6400</v>
      </c>
      <c r="B875">
        <v>8</v>
      </c>
      <c r="C875" t="s">
        <v>9332</v>
      </c>
      <c r="D875" t="s">
        <v>678</v>
      </c>
      <c r="E875" t="s">
        <v>296</v>
      </c>
      <c r="F875" t="s">
        <v>297</v>
      </c>
      <c r="G875" t="s">
        <v>298</v>
      </c>
      <c r="H875" t="s">
        <v>6401</v>
      </c>
      <c r="I875">
        <v>157222</v>
      </c>
      <c r="J875" t="s">
        <v>3018</v>
      </c>
      <c r="K875" t="s">
        <v>3019</v>
      </c>
      <c r="L875" t="s">
        <v>4622</v>
      </c>
      <c r="M875" t="s">
        <v>6402</v>
      </c>
      <c r="N875">
        <v>45000</v>
      </c>
      <c r="O875" t="s">
        <v>4598</v>
      </c>
      <c r="P875" t="s">
        <v>4599</v>
      </c>
      <c r="Q875" t="s">
        <v>6403</v>
      </c>
      <c r="R875">
        <v>8579255887</v>
      </c>
      <c r="S875" s="14">
        <v>46204</v>
      </c>
      <c r="T875" t="s">
        <v>6404</v>
      </c>
      <c r="U875" s="31">
        <v>46204.819409722222</v>
      </c>
      <c r="AK875" s="14">
        <v>46205</v>
      </c>
      <c r="AL875" t="s">
        <v>1193</v>
      </c>
      <c r="AM875" s="31">
        <v>46205.366875</v>
      </c>
      <c r="AQ875" s="31">
        <v>46205.366875</v>
      </c>
      <c r="AR875" s="14">
        <v>46205</v>
      </c>
      <c r="AS875" t="s">
        <v>1193</v>
      </c>
      <c r="AT875" t="s">
        <v>297</v>
      </c>
      <c r="AU875" t="s">
        <v>678</v>
      </c>
      <c r="AV875" s="14">
        <v>46205</v>
      </c>
      <c r="AW875" t="s">
        <v>6404</v>
      </c>
      <c r="AX875" s="31">
        <v>46205.433194444442</v>
      </c>
      <c r="AY875" s="14">
        <v>46205</v>
      </c>
      <c r="AZ875" t="s">
        <v>1194</v>
      </c>
      <c r="BA875" s="31">
        <v>46205.437523148146</v>
      </c>
      <c r="BB875" s="14">
        <v>46205</v>
      </c>
      <c r="BC875" t="s">
        <v>1194</v>
      </c>
      <c r="BD875" s="31">
        <v>46205.447094907409</v>
      </c>
      <c r="BE875" s="14">
        <v>46205</v>
      </c>
      <c r="BF875" t="s">
        <v>1195</v>
      </c>
      <c r="BG875" s="31">
        <v>46205.470856481479</v>
      </c>
      <c r="BH875" s="14">
        <v>46205</v>
      </c>
      <c r="BI875" t="s">
        <v>1195</v>
      </c>
      <c r="BJ875" s="31">
        <v>46205.65283564815</v>
      </c>
      <c r="BK875" s="14">
        <v>46205</v>
      </c>
      <c r="BL875" t="s">
        <v>1195</v>
      </c>
      <c r="BM875" s="31">
        <v>46205.621944444443</v>
      </c>
      <c r="BW875" s="14">
        <v>46205</v>
      </c>
      <c r="BX875" t="s">
        <v>1195</v>
      </c>
      <c r="BY875" s="31">
        <v>46205.672060185185</v>
      </c>
      <c r="BZ875" s="14">
        <v>46205</v>
      </c>
      <c r="CA875" t="s">
        <v>1199</v>
      </c>
      <c r="CB875" s="31">
        <v>46205.696643518517</v>
      </c>
      <c r="CF875" s="14">
        <v>46206</v>
      </c>
      <c r="CG875" t="s">
        <v>1196</v>
      </c>
      <c r="CH875" s="31">
        <v>46206.342812499999</v>
      </c>
      <c r="CM875" s="4">
        <f t="shared" si="46"/>
        <v>46204.819409722222</v>
      </c>
      <c r="CN875">
        <f t="shared" si="47"/>
        <v>1</v>
      </c>
      <c r="CO875" t="str">
        <f>VLOOKUP(A875,Sheet1!$A$2:$B$221,2,0)</f>
        <v>South Zone</v>
      </c>
    </row>
    <row r="876" spans="1:93" x14ac:dyDescent="0.35">
      <c r="A876" t="s">
        <v>6400</v>
      </c>
      <c r="B876">
        <v>8</v>
      </c>
      <c r="C876" t="s">
        <v>9332</v>
      </c>
      <c r="D876" t="s">
        <v>678</v>
      </c>
      <c r="E876" t="s">
        <v>296</v>
      </c>
      <c r="F876" t="s">
        <v>297</v>
      </c>
      <c r="G876" t="s">
        <v>298</v>
      </c>
      <c r="H876" t="s">
        <v>12280</v>
      </c>
      <c r="I876">
        <v>157607</v>
      </c>
      <c r="J876" t="s">
        <v>12281</v>
      </c>
      <c r="K876" t="s">
        <v>12282</v>
      </c>
      <c r="L876" t="s">
        <v>4622</v>
      </c>
      <c r="M876" t="s">
        <v>12283</v>
      </c>
      <c r="N876">
        <v>75000</v>
      </c>
      <c r="O876" t="s">
        <v>1261</v>
      </c>
      <c r="P876" t="s">
        <v>1262</v>
      </c>
      <c r="Q876" t="s">
        <v>12284</v>
      </c>
      <c r="R876">
        <v>5284668894</v>
      </c>
      <c r="S876" s="14">
        <v>46210</v>
      </c>
      <c r="T876" t="s">
        <v>12285</v>
      </c>
      <c r="U876" s="31">
        <v>46210.383796296293</v>
      </c>
      <c r="AK876" s="14">
        <v>46210</v>
      </c>
      <c r="AL876" t="s">
        <v>1196</v>
      </c>
      <c r="AM876" s="31">
        <v>46210.576956018522</v>
      </c>
      <c r="AQ876" s="31">
        <v>46210.576956018522</v>
      </c>
      <c r="AR876" s="14">
        <v>46210</v>
      </c>
      <c r="AS876" t="s">
        <v>1196</v>
      </c>
      <c r="AT876" t="s">
        <v>12279</v>
      </c>
      <c r="AU876" t="s">
        <v>677</v>
      </c>
      <c r="AV876" s="14">
        <v>46210</v>
      </c>
      <c r="AW876" t="s">
        <v>1196</v>
      </c>
      <c r="AX876" s="31">
        <v>46210.578333333331</v>
      </c>
      <c r="AY876" s="14">
        <v>46210</v>
      </c>
      <c r="AZ876" t="s">
        <v>3586</v>
      </c>
      <c r="BA876" s="31">
        <v>46210.593599537038</v>
      </c>
      <c r="BB876" s="14">
        <v>46210</v>
      </c>
      <c r="BC876" t="s">
        <v>2405</v>
      </c>
      <c r="BD876" s="31">
        <v>46210.620752314811</v>
      </c>
      <c r="BE876" s="14">
        <v>46210</v>
      </c>
      <c r="BF876" t="s">
        <v>6410</v>
      </c>
      <c r="BG876" s="31">
        <v>46210.637187499997</v>
      </c>
      <c r="BH876" s="14">
        <v>46210</v>
      </c>
      <c r="BI876" t="s">
        <v>1195</v>
      </c>
      <c r="BJ876" s="31">
        <v>46210.683564814812</v>
      </c>
      <c r="BK876" s="14">
        <v>46210</v>
      </c>
      <c r="BL876" t="s">
        <v>6410</v>
      </c>
      <c r="BM876" s="31">
        <v>46210.672731481478</v>
      </c>
      <c r="BW876" s="14">
        <v>46210</v>
      </c>
      <c r="BX876" t="s">
        <v>1195</v>
      </c>
      <c r="BY876" s="31">
        <v>46210.696562500001</v>
      </c>
      <c r="BZ876" s="14">
        <v>46210</v>
      </c>
      <c r="CA876" t="s">
        <v>1205</v>
      </c>
      <c r="CB876" s="31">
        <v>46210.69798611111</v>
      </c>
      <c r="CF876" s="14">
        <v>46210</v>
      </c>
      <c r="CG876" t="s">
        <v>1196</v>
      </c>
      <c r="CH876" s="31">
        <v>46210.7344212963</v>
      </c>
      <c r="CM876" s="4">
        <f t="shared" si="46"/>
        <v>46210.383796296293</v>
      </c>
      <c r="CN876">
        <f t="shared" si="47"/>
        <v>0</v>
      </c>
      <c r="CO876" t="str">
        <f>VLOOKUP(A876,Sheet1!$A$2:$B$221,2,0)</f>
        <v>South Zone</v>
      </c>
    </row>
    <row r="877" spans="1:93" x14ac:dyDescent="0.35">
      <c r="A877" t="s">
        <v>6400</v>
      </c>
      <c r="B877">
        <v>8</v>
      </c>
      <c r="C877" t="s">
        <v>9332</v>
      </c>
      <c r="D877" t="s">
        <v>678</v>
      </c>
      <c r="E877" t="s">
        <v>296</v>
      </c>
      <c r="F877" t="s">
        <v>297</v>
      </c>
      <c r="G877" t="s">
        <v>298</v>
      </c>
      <c r="H877" t="s">
        <v>1848</v>
      </c>
      <c r="I877">
        <v>226896</v>
      </c>
      <c r="J877" t="s">
        <v>1849</v>
      </c>
      <c r="K877" t="s">
        <v>1850</v>
      </c>
      <c r="L877" t="s">
        <v>4622</v>
      </c>
      <c r="M877" t="s">
        <v>12286</v>
      </c>
      <c r="N877">
        <v>50000</v>
      </c>
      <c r="O877" t="s">
        <v>1228</v>
      </c>
      <c r="P877" t="s">
        <v>1229</v>
      </c>
      <c r="Q877" t="s">
        <v>12287</v>
      </c>
      <c r="R877">
        <v>8317012141</v>
      </c>
      <c r="S877" s="14">
        <v>46210</v>
      </c>
      <c r="T877" t="s">
        <v>12288</v>
      </c>
      <c r="U877" s="31">
        <v>46210.724803240744</v>
      </c>
      <c r="AK877" s="14">
        <v>46210</v>
      </c>
      <c r="AL877" t="s">
        <v>1193</v>
      </c>
      <c r="AM877" s="31">
        <v>46210.747256944444</v>
      </c>
      <c r="AQ877" s="31">
        <v>46210.747256944444</v>
      </c>
      <c r="AR877" s="14">
        <v>46210</v>
      </c>
      <c r="AS877" t="s">
        <v>1193</v>
      </c>
      <c r="AT877" t="s">
        <v>297</v>
      </c>
      <c r="AU877" t="s">
        <v>678</v>
      </c>
      <c r="AV877" s="14">
        <v>46210</v>
      </c>
      <c r="AW877" t="s">
        <v>1196</v>
      </c>
      <c r="AX877" s="31">
        <v>46210.779606481483</v>
      </c>
      <c r="CM877" s="4">
        <f t="shared" si="46"/>
        <v>46210.724803240744</v>
      </c>
      <c r="CN877">
        <f t="shared" si="47"/>
        <v>0</v>
      </c>
      <c r="CO877" t="str">
        <f>VLOOKUP(A877,Sheet1!$A$2:$B$221,2,0)</f>
        <v>South Zone</v>
      </c>
    </row>
    <row r="878" spans="1:93" x14ac:dyDescent="0.35">
      <c r="A878" t="s">
        <v>6400</v>
      </c>
      <c r="B878">
        <v>8</v>
      </c>
      <c r="C878" t="s">
        <v>9332</v>
      </c>
      <c r="D878" t="s">
        <v>678</v>
      </c>
      <c r="E878" t="s">
        <v>296</v>
      </c>
      <c r="F878" t="s">
        <v>297</v>
      </c>
      <c r="G878" t="s">
        <v>298</v>
      </c>
      <c r="H878" t="s">
        <v>6405</v>
      </c>
      <c r="I878">
        <v>231086</v>
      </c>
      <c r="J878" t="s">
        <v>6406</v>
      </c>
      <c r="K878" t="s">
        <v>6407</v>
      </c>
      <c r="L878" t="s">
        <v>4622</v>
      </c>
      <c r="M878" t="s">
        <v>6408</v>
      </c>
      <c r="N878">
        <v>45000</v>
      </c>
      <c r="O878" t="s">
        <v>4244</v>
      </c>
      <c r="P878" t="s">
        <v>4245</v>
      </c>
      <c r="Q878" t="s">
        <v>6409</v>
      </c>
      <c r="R878">
        <v>7795914720</v>
      </c>
      <c r="S878" s="14">
        <v>46204</v>
      </c>
      <c r="T878" t="s">
        <v>1196</v>
      </c>
      <c r="U878" s="31">
        <v>46204.566620370373</v>
      </c>
      <c r="AK878" s="14">
        <v>46204</v>
      </c>
      <c r="AL878" t="s">
        <v>1193</v>
      </c>
      <c r="AM878" s="31">
        <v>46204.641296296293</v>
      </c>
      <c r="AQ878" s="31">
        <v>46204.641296296293</v>
      </c>
      <c r="AR878" s="14">
        <v>46204</v>
      </c>
      <c r="AS878" t="s">
        <v>1193</v>
      </c>
      <c r="AT878" t="s">
        <v>297</v>
      </c>
      <c r="AU878" t="s">
        <v>678</v>
      </c>
      <c r="AV878" s="14">
        <v>46204</v>
      </c>
      <c r="AW878" t="s">
        <v>1196</v>
      </c>
      <c r="AX878" s="31">
        <v>46204.674884259257</v>
      </c>
      <c r="AY878" s="14">
        <v>46204</v>
      </c>
      <c r="AZ878" t="s">
        <v>1194</v>
      </c>
      <c r="BA878" s="31">
        <v>46204.678344907406</v>
      </c>
      <c r="BB878" s="14">
        <v>46204</v>
      </c>
      <c r="BC878" t="s">
        <v>1197</v>
      </c>
      <c r="BD878" s="31">
        <v>46204.707268518519</v>
      </c>
      <c r="BE878" s="14">
        <v>46204</v>
      </c>
      <c r="BF878" t="s">
        <v>6410</v>
      </c>
      <c r="BG878" s="31">
        <v>46204.710601851853</v>
      </c>
      <c r="BH878" s="14">
        <v>46204</v>
      </c>
      <c r="BI878" t="s">
        <v>1198</v>
      </c>
      <c r="BJ878" s="31">
        <v>46204.727233796293</v>
      </c>
      <c r="BK878" s="14">
        <v>46204</v>
      </c>
      <c r="BL878" t="s">
        <v>6410</v>
      </c>
      <c r="BM878" s="31">
        <v>46204.718564814815</v>
      </c>
      <c r="BW878" s="14">
        <v>46204</v>
      </c>
      <c r="BX878" t="s">
        <v>1198</v>
      </c>
      <c r="BY878" s="31">
        <v>46204.738553240742</v>
      </c>
      <c r="BZ878" s="14">
        <v>46204</v>
      </c>
      <c r="CA878" t="s">
        <v>1199</v>
      </c>
      <c r="CB878" s="31">
        <v>46204.755648148152</v>
      </c>
      <c r="CF878" s="14">
        <v>46204</v>
      </c>
      <c r="CG878" t="s">
        <v>1196</v>
      </c>
      <c r="CH878" s="31">
        <v>46204.804143518515</v>
      </c>
      <c r="CM878" s="4">
        <f t="shared" si="46"/>
        <v>46204.566620370373</v>
      </c>
      <c r="CN878">
        <f t="shared" si="47"/>
        <v>0</v>
      </c>
      <c r="CO878" t="str">
        <f>VLOOKUP(A878,Sheet1!$A$2:$B$221,2,0)</f>
        <v>South Zone</v>
      </c>
    </row>
    <row r="879" spans="1:93" x14ac:dyDescent="0.35">
      <c r="A879" t="s">
        <v>6411</v>
      </c>
      <c r="B879">
        <v>9</v>
      </c>
      <c r="C879" t="s">
        <v>9332</v>
      </c>
      <c r="D879" t="s">
        <v>678</v>
      </c>
      <c r="E879" t="s">
        <v>437</v>
      </c>
      <c r="F879" t="s">
        <v>438</v>
      </c>
      <c r="G879" t="s">
        <v>298</v>
      </c>
      <c r="H879" t="s">
        <v>3906</v>
      </c>
      <c r="I879">
        <v>164869</v>
      </c>
      <c r="J879" t="s">
        <v>3631</v>
      </c>
      <c r="K879" t="s">
        <v>3632</v>
      </c>
      <c r="L879" t="s">
        <v>4622</v>
      </c>
      <c r="M879" t="s">
        <v>6412</v>
      </c>
      <c r="N879">
        <v>90000</v>
      </c>
      <c r="O879" t="s">
        <v>1200</v>
      </c>
      <c r="P879" t="s">
        <v>1201</v>
      </c>
      <c r="Q879" t="s">
        <v>3907</v>
      </c>
      <c r="R879">
        <v>3382123897</v>
      </c>
      <c r="S879" s="14">
        <v>46204</v>
      </c>
      <c r="T879" t="s">
        <v>6413</v>
      </c>
      <c r="U879" s="31">
        <v>46204.685069444444</v>
      </c>
      <c r="AK879" s="14">
        <v>46204</v>
      </c>
      <c r="AL879" t="s">
        <v>6413</v>
      </c>
      <c r="AM879" s="31">
        <v>46204.715162037035</v>
      </c>
      <c r="AQ879" s="31">
        <v>46204.715162037035</v>
      </c>
      <c r="AR879" s="14">
        <v>46204</v>
      </c>
      <c r="AS879" t="s">
        <v>6413</v>
      </c>
      <c r="AT879" t="s">
        <v>6414</v>
      </c>
      <c r="AU879" t="s">
        <v>677</v>
      </c>
      <c r="AV879" s="14">
        <v>46204</v>
      </c>
      <c r="AW879" t="s">
        <v>6413</v>
      </c>
      <c r="AX879" s="31">
        <v>46204.715995370374</v>
      </c>
      <c r="AY879" s="14">
        <v>46204</v>
      </c>
      <c r="AZ879" t="s">
        <v>1194</v>
      </c>
      <c r="BA879" s="31">
        <v>46204.726620370369</v>
      </c>
      <c r="BB879" s="14">
        <v>46204</v>
      </c>
      <c r="BC879" t="s">
        <v>1197</v>
      </c>
      <c r="BD879" s="31">
        <v>46204.732939814814</v>
      </c>
      <c r="BE879" s="14">
        <v>46204</v>
      </c>
      <c r="BF879" t="s">
        <v>6410</v>
      </c>
      <c r="BG879" s="31">
        <v>46204.746759259258</v>
      </c>
      <c r="BH879" s="14">
        <v>46204</v>
      </c>
      <c r="BI879" t="s">
        <v>6410</v>
      </c>
      <c r="BJ879" s="31">
        <v>46204.749178240738</v>
      </c>
      <c r="BW879" s="14">
        <v>46204</v>
      </c>
      <c r="BX879" t="s">
        <v>6410</v>
      </c>
      <c r="BY879" s="31">
        <v>46204.760416666664</v>
      </c>
      <c r="BZ879" s="14">
        <v>46204</v>
      </c>
      <c r="CA879" t="s">
        <v>1199</v>
      </c>
      <c r="CB879" s="31">
        <v>46204.761458333334</v>
      </c>
      <c r="CF879" s="14">
        <v>46205</v>
      </c>
      <c r="CG879" t="s">
        <v>6413</v>
      </c>
      <c r="CH879" s="31">
        <v>46205.561921296299</v>
      </c>
      <c r="CM879" s="4">
        <f t="shared" si="46"/>
        <v>46204.685069444444</v>
      </c>
      <c r="CN879">
        <f t="shared" si="47"/>
        <v>0</v>
      </c>
      <c r="CO879" t="str">
        <f>VLOOKUP(A879,Sheet1!$A$2:$B$221,2,0)</f>
        <v>South Zone</v>
      </c>
    </row>
    <row r="880" spans="1:93" x14ac:dyDescent="0.35">
      <c r="A880" t="s">
        <v>6411</v>
      </c>
      <c r="B880">
        <v>9</v>
      </c>
      <c r="C880" t="s">
        <v>9332</v>
      </c>
      <c r="D880" t="s">
        <v>678</v>
      </c>
      <c r="E880" t="s">
        <v>437</v>
      </c>
      <c r="F880" t="s">
        <v>438</v>
      </c>
      <c r="G880" t="s">
        <v>298</v>
      </c>
      <c r="H880" t="s">
        <v>6415</v>
      </c>
      <c r="I880">
        <v>216318</v>
      </c>
      <c r="J880" t="s">
        <v>6416</v>
      </c>
      <c r="K880" t="s">
        <v>6417</v>
      </c>
      <c r="L880" t="s">
        <v>4622</v>
      </c>
      <c r="M880" t="s">
        <v>6418</v>
      </c>
      <c r="N880">
        <v>70000</v>
      </c>
      <c r="O880" t="s">
        <v>1202</v>
      </c>
      <c r="P880" t="s">
        <v>1203</v>
      </c>
      <c r="Q880" t="s">
        <v>6419</v>
      </c>
      <c r="R880">
        <v>9310931732</v>
      </c>
      <c r="S880" s="14">
        <v>46206</v>
      </c>
      <c r="T880" t="s">
        <v>6420</v>
      </c>
      <c r="U880" s="31">
        <v>46206.57471064815</v>
      </c>
      <c r="AK880" s="14">
        <v>46206</v>
      </c>
      <c r="AL880" t="s">
        <v>6421</v>
      </c>
      <c r="AM880" s="31">
        <v>46206.658726851849</v>
      </c>
      <c r="AQ880" s="31">
        <v>46206.658726851849</v>
      </c>
      <c r="AR880" s="14">
        <v>46206</v>
      </c>
      <c r="AS880" t="s">
        <v>6421</v>
      </c>
      <c r="AT880" t="s">
        <v>438</v>
      </c>
      <c r="AU880" t="s">
        <v>678</v>
      </c>
      <c r="AV880" s="14">
        <v>46206</v>
      </c>
      <c r="AW880" t="s">
        <v>6413</v>
      </c>
      <c r="AX880" s="31">
        <v>46206.661099537036</v>
      </c>
      <c r="AY880" s="14">
        <v>46206</v>
      </c>
      <c r="AZ880" t="s">
        <v>1194</v>
      </c>
      <c r="BA880" s="31">
        <v>46206.664236111108</v>
      </c>
      <c r="BB880" s="14">
        <v>46206</v>
      </c>
      <c r="BC880" t="s">
        <v>1220</v>
      </c>
      <c r="BD880" s="31">
        <v>46206.687696759262</v>
      </c>
      <c r="BE880" s="14">
        <v>46206</v>
      </c>
      <c r="BF880" t="s">
        <v>3020</v>
      </c>
      <c r="BG880" s="31">
        <v>46206.705092592594</v>
      </c>
      <c r="BH880" s="14">
        <v>46206</v>
      </c>
      <c r="BI880" t="s">
        <v>3020</v>
      </c>
      <c r="BJ880" s="31">
        <v>46206.705949074072</v>
      </c>
      <c r="BW880" s="14">
        <v>46206</v>
      </c>
      <c r="BX880" t="s">
        <v>3020</v>
      </c>
      <c r="BY880" s="31">
        <v>46206.710405092592</v>
      </c>
      <c r="BZ880" s="14">
        <v>46206</v>
      </c>
      <c r="CA880" t="s">
        <v>1205</v>
      </c>
      <c r="CB880" s="31">
        <v>46206.711956018517</v>
      </c>
      <c r="CF880" s="14">
        <v>46210</v>
      </c>
      <c r="CG880" t="s">
        <v>6413</v>
      </c>
      <c r="CH880" s="31">
        <v>46210.710069444445</v>
      </c>
      <c r="CM880" s="4">
        <f t="shared" si="46"/>
        <v>46206.57471064815</v>
      </c>
      <c r="CN880">
        <f t="shared" si="47"/>
        <v>0</v>
      </c>
      <c r="CO880" t="str">
        <f>VLOOKUP(A880,Sheet1!$A$2:$B$221,2,0)</f>
        <v>South Zone</v>
      </c>
    </row>
    <row r="881" spans="1:93" x14ac:dyDescent="0.35">
      <c r="A881" t="s">
        <v>6411</v>
      </c>
      <c r="B881">
        <v>9</v>
      </c>
      <c r="C881" t="s">
        <v>9332</v>
      </c>
      <c r="D881" t="s">
        <v>678</v>
      </c>
      <c r="E881" t="s">
        <v>437</v>
      </c>
      <c r="F881" t="s">
        <v>438</v>
      </c>
      <c r="G881" t="s">
        <v>298</v>
      </c>
      <c r="H881" t="s">
        <v>3629</v>
      </c>
      <c r="I881">
        <v>475614</v>
      </c>
      <c r="J881" t="s">
        <v>3631</v>
      </c>
      <c r="K881" t="s">
        <v>3632</v>
      </c>
      <c r="L881" t="s">
        <v>4622</v>
      </c>
      <c r="M881" t="s">
        <v>6422</v>
      </c>
      <c r="N881">
        <v>70000</v>
      </c>
      <c r="O881" t="s">
        <v>1202</v>
      </c>
      <c r="P881" t="s">
        <v>1203</v>
      </c>
      <c r="Q881" t="s">
        <v>3613</v>
      </c>
      <c r="R881">
        <v>7790956786</v>
      </c>
      <c r="S881" s="14">
        <v>46203</v>
      </c>
      <c r="T881" t="s">
        <v>6423</v>
      </c>
      <c r="U881" s="31">
        <v>46203.74523148148</v>
      </c>
      <c r="AK881" s="14">
        <v>46204</v>
      </c>
      <c r="AL881" t="s">
        <v>6413</v>
      </c>
      <c r="AM881" s="31">
        <v>46204.379756944443</v>
      </c>
      <c r="AQ881" s="31">
        <v>46204.379756944443</v>
      </c>
      <c r="AR881" s="14">
        <v>46204</v>
      </c>
      <c r="AS881" t="s">
        <v>6413</v>
      </c>
      <c r="AT881" t="s">
        <v>6414</v>
      </c>
      <c r="AU881" t="s">
        <v>677</v>
      </c>
      <c r="AV881" s="14">
        <v>46204</v>
      </c>
      <c r="AW881" t="s">
        <v>6413</v>
      </c>
      <c r="AX881" s="31">
        <v>46204.380370370367</v>
      </c>
      <c r="AY881" s="14">
        <v>46204</v>
      </c>
      <c r="AZ881" t="s">
        <v>1194</v>
      </c>
      <c r="BA881" s="31">
        <v>46204.398043981484</v>
      </c>
      <c r="BB881" s="14">
        <v>46204</v>
      </c>
      <c r="BC881" t="s">
        <v>1197</v>
      </c>
      <c r="BD881" s="31">
        <v>46204.401782407411</v>
      </c>
      <c r="BE881" s="14">
        <v>46204</v>
      </c>
      <c r="BF881" t="s">
        <v>1204</v>
      </c>
      <c r="BG881" s="31">
        <v>46204.405462962961</v>
      </c>
      <c r="BH881" s="14">
        <v>46204</v>
      </c>
      <c r="BI881" t="s">
        <v>1195</v>
      </c>
      <c r="BJ881" s="31">
        <v>46204.436238425929</v>
      </c>
      <c r="BK881" s="14">
        <v>46204</v>
      </c>
      <c r="BL881" t="s">
        <v>1204</v>
      </c>
      <c r="BM881" s="31">
        <v>46204.405868055554</v>
      </c>
      <c r="BW881" s="14">
        <v>46204</v>
      </c>
      <c r="BX881" t="s">
        <v>1195</v>
      </c>
      <c r="BY881" s="31">
        <v>46204.446701388886</v>
      </c>
      <c r="BZ881" s="14">
        <v>46204</v>
      </c>
      <c r="CA881" t="s">
        <v>1205</v>
      </c>
      <c r="CB881" s="31">
        <v>46204.456226851849</v>
      </c>
      <c r="CF881" s="14">
        <v>46204</v>
      </c>
      <c r="CG881" t="s">
        <v>6424</v>
      </c>
      <c r="CH881" s="31">
        <v>46204.607442129629</v>
      </c>
      <c r="CM881" s="4">
        <f t="shared" si="46"/>
        <v>46203.74523148148</v>
      </c>
      <c r="CN881">
        <f t="shared" si="47"/>
        <v>1</v>
      </c>
      <c r="CO881" t="str">
        <f>VLOOKUP(A881,Sheet1!$A$2:$B$221,2,0)</f>
        <v>South Zone</v>
      </c>
    </row>
    <row r="882" spans="1:93" x14ac:dyDescent="0.35">
      <c r="A882" t="s">
        <v>6411</v>
      </c>
      <c r="B882">
        <v>9</v>
      </c>
      <c r="C882" t="s">
        <v>9332</v>
      </c>
      <c r="D882" t="s">
        <v>678</v>
      </c>
      <c r="E882" t="s">
        <v>437</v>
      </c>
      <c r="F882" t="s">
        <v>438</v>
      </c>
      <c r="G882" t="s">
        <v>298</v>
      </c>
      <c r="H882" t="s">
        <v>6425</v>
      </c>
      <c r="I882">
        <v>632054</v>
      </c>
      <c r="J882" t="s">
        <v>6426</v>
      </c>
      <c r="K882" t="s">
        <v>6427</v>
      </c>
      <c r="L882" t="s">
        <v>4622</v>
      </c>
      <c r="M882" t="s">
        <v>6428</v>
      </c>
      <c r="N882">
        <v>65000</v>
      </c>
      <c r="O882" t="s">
        <v>1283</v>
      </c>
      <c r="P882" t="s">
        <v>1284</v>
      </c>
      <c r="Q882" t="s">
        <v>6429</v>
      </c>
      <c r="R882">
        <v>6638050107</v>
      </c>
      <c r="S882" s="14">
        <v>46205</v>
      </c>
      <c r="T882" t="s">
        <v>6430</v>
      </c>
      <c r="U882" s="31">
        <v>46205.499745370369</v>
      </c>
      <c r="AK882" s="14">
        <v>46205</v>
      </c>
      <c r="AL882" t="s">
        <v>6421</v>
      </c>
      <c r="AM882" s="31">
        <v>46205.636493055557</v>
      </c>
      <c r="AQ882" s="31">
        <v>46205.636493055557</v>
      </c>
      <c r="AR882" s="14">
        <v>46205</v>
      </c>
      <c r="AS882" t="s">
        <v>6421</v>
      </c>
      <c r="AT882" t="s">
        <v>438</v>
      </c>
      <c r="AU882" t="s">
        <v>678</v>
      </c>
      <c r="AV882" s="14">
        <v>46205</v>
      </c>
      <c r="AW882" t="s">
        <v>6413</v>
      </c>
      <c r="AX882" s="31">
        <v>46205.651076388887</v>
      </c>
      <c r="AY882" s="14">
        <v>46205</v>
      </c>
      <c r="AZ882" t="s">
        <v>1194</v>
      </c>
      <c r="BA882" s="31">
        <v>46205.6643287037</v>
      </c>
      <c r="BB882" s="14">
        <v>46205</v>
      </c>
      <c r="BC882" t="s">
        <v>6431</v>
      </c>
      <c r="BD882" s="31">
        <v>46205.677546296298</v>
      </c>
      <c r="BE882" s="14">
        <v>46205</v>
      </c>
      <c r="BF882" t="s">
        <v>6432</v>
      </c>
      <c r="BG882" s="31">
        <v>46205.694432870368</v>
      </c>
      <c r="BH882" s="14">
        <v>46205</v>
      </c>
      <c r="BI882" t="s">
        <v>6432</v>
      </c>
      <c r="BJ882" s="31">
        <v>46205.699050925927</v>
      </c>
      <c r="BK882" s="14">
        <v>46205</v>
      </c>
      <c r="BL882" t="s">
        <v>6432</v>
      </c>
      <c r="BM882" s="31">
        <v>46205.714259259257</v>
      </c>
      <c r="BW882" s="14">
        <v>46206</v>
      </c>
      <c r="BX882" t="s">
        <v>1198</v>
      </c>
      <c r="BY882" s="31">
        <v>46206.42460648148</v>
      </c>
      <c r="BZ882" s="14">
        <v>46206</v>
      </c>
      <c r="CA882" t="s">
        <v>1205</v>
      </c>
      <c r="CB882" s="31">
        <v>46206.42564814815</v>
      </c>
      <c r="CF882" s="14">
        <v>46210</v>
      </c>
      <c r="CG882" t="s">
        <v>6413</v>
      </c>
      <c r="CH882" s="31">
        <v>46210.652812499997</v>
      </c>
      <c r="CM882" s="4">
        <f t="shared" si="46"/>
        <v>46205.499745370369</v>
      </c>
      <c r="CN882">
        <f t="shared" si="47"/>
        <v>0</v>
      </c>
      <c r="CO882" t="str">
        <f>VLOOKUP(A882,Sheet1!$A$2:$B$221,2,0)</f>
        <v>South Zone</v>
      </c>
    </row>
    <row r="883" spans="1:93" x14ac:dyDescent="0.35">
      <c r="A883" t="s">
        <v>6411</v>
      </c>
      <c r="B883">
        <v>9</v>
      </c>
      <c r="C883" t="s">
        <v>9332</v>
      </c>
      <c r="D883" t="s">
        <v>678</v>
      </c>
      <c r="E883" t="s">
        <v>437</v>
      </c>
      <c r="F883" t="s">
        <v>438</v>
      </c>
      <c r="G883" t="s">
        <v>298</v>
      </c>
      <c r="H883" t="s">
        <v>6425</v>
      </c>
      <c r="I883">
        <v>632054</v>
      </c>
      <c r="J883" t="s">
        <v>6426</v>
      </c>
      <c r="K883" t="s">
        <v>6427</v>
      </c>
      <c r="L883" t="s">
        <v>4622</v>
      </c>
      <c r="M883" t="s">
        <v>6428</v>
      </c>
      <c r="N883">
        <v>65000</v>
      </c>
      <c r="O883" t="s">
        <v>1283</v>
      </c>
      <c r="P883" t="s">
        <v>1284</v>
      </c>
      <c r="Q883" t="s">
        <v>6433</v>
      </c>
      <c r="R883">
        <v>8664314359</v>
      </c>
      <c r="S883" s="14">
        <v>46205</v>
      </c>
      <c r="T883" t="s">
        <v>6430</v>
      </c>
      <c r="U883" s="31">
        <v>46205.499768518515</v>
      </c>
      <c r="AK883" s="14">
        <v>46205</v>
      </c>
      <c r="AL883" t="s">
        <v>6421</v>
      </c>
      <c r="AM883" s="31">
        <v>46205.636516203704</v>
      </c>
      <c r="AQ883" s="31">
        <v>46205.636516203704</v>
      </c>
      <c r="AR883" s="14">
        <v>46205</v>
      </c>
      <c r="AS883" t="s">
        <v>6421</v>
      </c>
      <c r="AT883" t="s">
        <v>438</v>
      </c>
      <c r="AU883" t="s">
        <v>678</v>
      </c>
      <c r="AV883" s="14">
        <v>46205</v>
      </c>
      <c r="AW883" t="s">
        <v>6413</v>
      </c>
      <c r="AX883" s="31">
        <v>46205.65111111111</v>
      </c>
      <c r="AY883" s="14">
        <v>46205</v>
      </c>
      <c r="AZ883" t="s">
        <v>1194</v>
      </c>
      <c r="BA883" s="31">
        <v>46205.6643287037</v>
      </c>
      <c r="BB883" s="14">
        <v>46205</v>
      </c>
      <c r="BC883" t="s">
        <v>6431</v>
      </c>
      <c r="BD883" s="31">
        <v>46205.677557870367</v>
      </c>
      <c r="BE883" s="14">
        <v>46205</v>
      </c>
      <c r="BF883" t="s">
        <v>6432</v>
      </c>
      <c r="BG883" s="31">
        <v>46205.694444444445</v>
      </c>
      <c r="BH883" s="14">
        <v>46205</v>
      </c>
      <c r="BI883" t="s">
        <v>6432</v>
      </c>
      <c r="BJ883" s="31">
        <v>46205.699062500003</v>
      </c>
      <c r="BK883" s="14">
        <v>46205</v>
      </c>
      <c r="BL883" t="s">
        <v>6432</v>
      </c>
      <c r="BM883" s="31">
        <v>46205.714270833334</v>
      </c>
      <c r="BW883" s="14">
        <v>46206</v>
      </c>
      <c r="BX883" t="s">
        <v>1198</v>
      </c>
      <c r="BY883" s="31">
        <v>46206.424629629626</v>
      </c>
      <c r="BZ883" s="14">
        <v>46206</v>
      </c>
      <c r="CA883" t="s">
        <v>1205</v>
      </c>
      <c r="CB883" s="31">
        <v>46206.42564814815</v>
      </c>
      <c r="CF883" s="14">
        <v>46210</v>
      </c>
      <c r="CG883" t="s">
        <v>6413</v>
      </c>
      <c r="CH883" s="31">
        <v>46210.652812499997</v>
      </c>
      <c r="CM883" s="4">
        <f t="shared" si="46"/>
        <v>46205.499768518515</v>
      </c>
      <c r="CN883">
        <f t="shared" si="47"/>
        <v>0</v>
      </c>
      <c r="CO883" t="str">
        <f>VLOOKUP(A883,Sheet1!$A$2:$B$221,2,0)</f>
        <v>South Zone</v>
      </c>
    </row>
    <row r="884" spans="1:93" x14ac:dyDescent="0.35">
      <c r="A884" t="s">
        <v>6411</v>
      </c>
      <c r="B884">
        <v>9</v>
      </c>
      <c r="C884" t="s">
        <v>9332</v>
      </c>
      <c r="D884" t="s">
        <v>678</v>
      </c>
      <c r="E884" t="s">
        <v>437</v>
      </c>
      <c r="F884" t="s">
        <v>438</v>
      </c>
      <c r="G884" t="s">
        <v>298</v>
      </c>
      <c r="H884" t="s">
        <v>6434</v>
      </c>
      <c r="I884">
        <v>786853</v>
      </c>
      <c r="J884" t="s">
        <v>3631</v>
      </c>
      <c r="K884" t="s">
        <v>3632</v>
      </c>
      <c r="L884" t="s">
        <v>4622</v>
      </c>
      <c r="M884" t="s">
        <v>6435</v>
      </c>
      <c r="N884">
        <v>70000</v>
      </c>
      <c r="O884" t="s">
        <v>9595</v>
      </c>
      <c r="P884" t="s">
        <v>9596</v>
      </c>
      <c r="Q884" t="s">
        <v>6436</v>
      </c>
      <c r="R884">
        <v>3054102199</v>
      </c>
      <c r="S884" s="14">
        <v>46206</v>
      </c>
      <c r="T884" t="s">
        <v>6413</v>
      </c>
      <c r="U884" s="31">
        <v>46206.807349537034</v>
      </c>
      <c r="AK884" s="14">
        <v>46206</v>
      </c>
      <c r="AL884" t="s">
        <v>6413</v>
      </c>
      <c r="AM884" s="31">
        <v>46206.839375000003</v>
      </c>
      <c r="AQ884" s="31">
        <v>46206.839375000003</v>
      </c>
      <c r="AR884" s="14">
        <v>46206</v>
      </c>
      <c r="AS884" t="s">
        <v>6413</v>
      </c>
      <c r="AT884" t="s">
        <v>6414</v>
      </c>
      <c r="AU884" t="s">
        <v>677</v>
      </c>
      <c r="AV884" s="14">
        <v>46209</v>
      </c>
      <c r="AW884" t="s">
        <v>6413</v>
      </c>
      <c r="AX884" s="31">
        <v>46209.407754629632</v>
      </c>
      <c r="AY884" s="14">
        <v>46209</v>
      </c>
      <c r="AZ884" t="s">
        <v>3586</v>
      </c>
      <c r="BA884" s="31">
        <v>46209.41915509259</v>
      </c>
      <c r="BB884" s="14">
        <v>46209</v>
      </c>
      <c r="BC884" t="s">
        <v>2405</v>
      </c>
      <c r="BD884" s="31">
        <v>46209.513518518521</v>
      </c>
      <c r="BE884" s="14">
        <v>46209</v>
      </c>
      <c r="BF884" t="s">
        <v>1204</v>
      </c>
      <c r="BG884" s="31">
        <v>46209.516643518517</v>
      </c>
      <c r="BH884" s="14">
        <v>46209</v>
      </c>
      <c r="BI884" t="s">
        <v>1204</v>
      </c>
      <c r="BJ884" s="31">
        <v>46209.528101851851</v>
      </c>
      <c r="BW884" s="14">
        <v>46209</v>
      </c>
      <c r="BX884" t="s">
        <v>1204</v>
      </c>
      <c r="BY884" s="31">
        <v>46209.532129629632</v>
      </c>
      <c r="BZ884" s="14">
        <v>46209</v>
      </c>
      <c r="CA884" t="s">
        <v>1205</v>
      </c>
      <c r="CB884" s="31">
        <v>46209.53329861111</v>
      </c>
      <c r="CF884" s="14">
        <v>46209</v>
      </c>
      <c r="CG884" t="s">
        <v>6413</v>
      </c>
      <c r="CH884" s="31">
        <v>46209.718310185184</v>
      </c>
      <c r="CM884" s="4">
        <f t="shared" si="46"/>
        <v>46206.807349537034</v>
      </c>
      <c r="CN884">
        <f t="shared" si="47"/>
        <v>0</v>
      </c>
      <c r="CO884" t="str">
        <f>VLOOKUP(A884,Sheet1!$A$2:$B$221,2,0)</f>
        <v>South Zone</v>
      </c>
    </row>
    <row r="885" spans="1:93" x14ac:dyDescent="0.35">
      <c r="A885" t="s">
        <v>6411</v>
      </c>
      <c r="B885">
        <v>9</v>
      </c>
      <c r="C885" t="s">
        <v>9332</v>
      </c>
      <c r="D885" t="s">
        <v>678</v>
      </c>
      <c r="E885" t="s">
        <v>437</v>
      </c>
      <c r="F885" t="s">
        <v>438</v>
      </c>
      <c r="G885" t="s">
        <v>298</v>
      </c>
      <c r="H885" t="s">
        <v>6434</v>
      </c>
      <c r="I885">
        <v>786853</v>
      </c>
      <c r="J885" t="s">
        <v>3631</v>
      </c>
      <c r="K885" t="s">
        <v>3632</v>
      </c>
      <c r="L885" t="s">
        <v>4622</v>
      </c>
      <c r="M885" t="s">
        <v>6435</v>
      </c>
      <c r="N885">
        <v>70000</v>
      </c>
      <c r="O885" t="s">
        <v>9595</v>
      </c>
      <c r="P885" t="s">
        <v>9596</v>
      </c>
      <c r="Q885" t="s">
        <v>6437</v>
      </c>
      <c r="R885">
        <v>2239290736</v>
      </c>
      <c r="S885" s="14">
        <v>46206</v>
      </c>
      <c r="T885" t="s">
        <v>6413</v>
      </c>
      <c r="U885" s="31">
        <v>46206.807314814818</v>
      </c>
      <c r="AK885" s="14">
        <v>46206</v>
      </c>
      <c r="AL885" t="s">
        <v>6413</v>
      </c>
      <c r="AM885" s="31">
        <v>46206.839328703703</v>
      </c>
      <c r="AQ885" s="31">
        <v>46206.839328703703</v>
      </c>
      <c r="AR885" s="14">
        <v>46206</v>
      </c>
      <c r="AS885" t="s">
        <v>6413</v>
      </c>
      <c r="AT885" t="s">
        <v>6414</v>
      </c>
      <c r="AU885" t="s">
        <v>677</v>
      </c>
      <c r="AV885" s="14">
        <v>46209</v>
      </c>
      <c r="AW885" t="s">
        <v>6413</v>
      </c>
      <c r="AX885" s="31">
        <v>46209.407719907409</v>
      </c>
      <c r="AY885" s="14">
        <v>46209</v>
      </c>
      <c r="AZ885" t="s">
        <v>3586</v>
      </c>
      <c r="BA885" s="31">
        <v>46209.41915509259</v>
      </c>
      <c r="BB885" s="14">
        <v>46209</v>
      </c>
      <c r="BC885" t="s">
        <v>2405</v>
      </c>
      <c r="BD885" s="31">
        <v>46209.513495370367</v>
      </c>
      <c r="BE885" s="14">
        <v>46209</v>
      </c>
      <c r="BF885" t="s">
        <v>1204</v>
      </c>
      <c r="BG885" s="31">
        <v>46209.51662037037</v>
      </c>
      <c r="BH885" s="14">
        <v>46209</v>
      </c>
      <c r="BI885" t="s">
        <v>1204</v>
      </c>
      <c r="BJ885" s="31">
        <v>46209.528078703705</v>
      </c>
      <c r="BW885" s="14">
        <v>46209</v>
      </c>
      <c r="BX885" t="s">
        <v>1204</v>
      </c>
      <c r="BY885" s="31">
        <v>46209.532106481478</v>
      </c>
      <c r="BZ885" s="14">
        <v>46209</v>
      </c>
      <c r="CA885" t="s">
        <v>1205</v>
      </c>
      <c r="CB885" s="31">
        <v>46209.53329861111</v>
      </c>
      <c r="CF885" s="14">
        <v>46209</v>
      </c>
      <c r="CG885" t="s">
        <v>6413</v>
      </c>
      <c r="CH885" s="31">
        <v>46209.718310185184</v>
      </c>
      <c r="CM885" s="4">
        <f t="shared" si="46"/>
        <v>46206.807314814818</v>
      </c>
      <c r="CN885">
        <f t="shared" si="47"/>
        <v>0</v>
      </c>
      <c r="CO885" t="str">
        <f>VLOOKUP(A885,Sheet1!$A$2:$B$221,2,0)</f>
        <v>South Zone</v>
      </c>
    </row>
    <row r="886" spans="1:93" x14ac:dyDescent="0.35">
      <c r="A886" t="s">
        <v>6411</v>
      </c>
      <c r="B886">
        <v>9</v>
      </c>
      <c r="C886" t="s">
        <v>9332</v>
      </c>
      <c r="D886" t="s">
        <v>678</v>
      </c>
      <c r="E886" t="s">
        <v>437</v>
      </c>
      <c r="F886" t="s">
        <v>438</v>
      </c>
      <c r="G886" t="s">
        <v>298</v>
      </c>
      <c r="H886" t="s">
        <v>6434</v>
      </c>
      <c r="I886">
        <v>786853</v>
      </c>
      <c r="J886" t="s">
        <v>3631</v>
      </c>
      <c r="K886" t="s">
        <v>3632</v>
      </c>
      <c r="L886" t="s">
        <v>4622</v>
      </c>
      <c r="M886" t="s">
        <v>6435</v>
      </c>
      <c r="N886">
        <v>70000</v>
      </c>
      <c r="O886" t="s">
        <v>9595</v>
      </c>
      <c r="P886" t="s">
        <v>9596</v>
      </c>
      <c r="Q886" t="s">
        <v>6438</v>
      </c>
      <c r="R886">
        <v>8833097788</v>
      </c>
      <c r="S886" s="14">
        <v>46206</v>
      </c>
      <c r="T886" t="s">
        <v>6413</v>
      </c>
      <c r="U886" s="31">
        <v>46206.807268518518</v>
      </c>
      <c r="AK886" s="14">
        <v>46206</v>
      </c>
      <c r="AL886" t="s">
        <v>6413</v>
      </c>
      <c r="AM886" s="31">
        <v>46206.839201388888</v>
      </c>
      <c r="AQ886" s="31">
        <v>46206.839201388888</v>
      </c>
      <c r="AR886" s="14">
        <v>46206</v>
      </c>
      <c r="AS886" t="s">
        <v>6413</v>
      </c>
      <c r="AT886" t="s">
        <v>6414</v>
      </c>
      <c r="AU886" t="s">
        <v>677</v>
      </c>
      <c r="AV886" s="14">
        <v>46209</v>
      </c>
      <c r="AW886" t="s">
        <v>6413</v>
      </c>
      <c r="AX886" s="31">
        <v>46209.407685185186</v>
      </c>
      <c r="AY886" s="14">
        <v>46209</v>
      </c>
      <c r="AZ886" t="s">
        <v>3586</v>
      </c>
      <c r="BA886" s="31">
        <v>46209.41915509259</v>
      </c>
      <c r="BB886" s="14">
        <v>46209</v>
      </c>
      <c r="BC886" t="s">
        <v>2405</v>
      </c>
      <c r="BD886" s="31">
        <v>46209.513483796298</v>
      </c>
      <c r="BE886" s="14">
        <v>46209</v>
      </c>
      <c r="BF886" t="s">
        <v>1204</v>
      </c>
      <c r="BG886" s="31">
        <v>46209.516608796293</v>
      </c>
      <c r="BH886" s="14">
        <v>46209</v>
      </c>
      <c r="BI886" t="s">
        <v>1204</v>
      </c>
      <c r="BJ886" s="31">
        <v>46209.528067129628</v>
      </c>
      <c r="BW886" s="14">
        <v>46209</v>
      </c>
      <c r="BX886" t="s">
        <v>1204</v>
      </c>
      <c r="BY886" s="31">
        <v>46209.532094907408</v>
      </c>
      <c r="BZ886" s="14">
        <v>46209</v>
      </c>
      <c r="CA886" t="s">
        <v>1205</v>
      </c>
      <c r="CB886" s="31">
        <v>46209.53329861111</v>
      </c>
      <c r="CM886" s="4">
        <f t="shared" si="46"/>
        <v>46206.807268518518</v>
      </c>
      <c r="CN886">
        <f t="shared" si="47"/>
        <v>0</v>
      </c>
      <c r="CO886" t="str">
        <f>VLOOKUP(A886,Sheet1!$A$2:$B$221,2,0)</f>
        <v>South Zone</v>
      </c>
    </row>
    <row r="887" spans="1:93" x14ac:dyDescent="0.35">
      <c r="A887" t="s">
        <v>6411</v>
      </c>
      <c r="B887">
        <v>9</v>
      </c>
      <c r="C887" t="s">
        <v>9332</v>
      </c>
      <c r="D887" t="s">
        <v>678</v>
      </c>
      <c r="E887" t="s">
        <v>437</v>
      </c>
      <c r="F887" t="s">
        <v>438</v>
      </c>
      <c r="G887" t="s">
        <v>298</v>
      </c>
      <c r="H887" t="s">
        <v>6434</v>
      </c>
      <c r="I887">
        <v>786853</v>
      </c>
      <c r="J887" t="s">
        <v>3631</v>
      </c>
      <c r="K887" t="s">
        <v>3632</v>
      </c>
      <c r="L887" t="s">
        <v>4622</v>
      </c>
      <c r="M887" t="s">
        <v>6435</v>
      </c>
      <c r="N887">
        <v>60000</v>
      </c>
      <c r="O887" t="s">
        <v>10363</v>
      </c>
      <c r="P887" t="s">
        <v>10364</v>
      </c>
      <c r="Q887" t="s">
        <v>6439</v>
      </c>
      <c r="R887">
        <v>3769436501</v>
      </c>
      <c r="S887" s="14">
        <v>46206</v>
      </c>
      <c r="T887" t="s">
        <v>6413</v>
      </c>
      <c r="U887" s="31">
        <v>46206.807233796295</v>
      </c>
      <c r="AK887" s="14">
        <v>46206</v>
      </c>
      <c r="AL887" t="s">
        <v>6413</v>
      </c>
      <c r="AM887" s="31">
        <v>46206.839120370372</v>
      </c>
      <c r="AQ887" s="31">
        <v>46206.839120370372</v>
      </c>
      <c r="AR887" s="14">
        <v>46206</v>
      </c>
      <c r="AS887" t="s">
        <v>6413</v>
      </c>
      <c r="AT887" t="s">
        <v>6414</v>
      </c>
      <c r="AU887" t="s">
        <v>677</v>
      </c>
      <c r="AV887" s="14">
        <v>46209</v>
      </c>
      <c r="AW887" t="s">
        <v>6413</v>
      </c>
      <c r="AX887" s="31">
        <v>46209.407650462963</v>
      </c>
      <c r="AY887" s="14">
        <v>46209</v>
      </c>
      <c r="AZ887" t="s">
        <v>3586</v>
      </c>
      <c r="BA887" s="31">
        <v>46209.41915509259</v>
      </c>
      <c r="BB887" s="14">
        <v>46209</v>
      </c>
      <c r="BC887" t="s">
        <v>2405</v>
      </c>
      <c r="BD887" s="31">
        <v>46209.513472222221</v>
      </c>
      <c r="BE887" s="14">
        <v>46209</v>
      </c>
      <c r="BF887" t="s">
        <v>1204</v>
      </c>
      <c r="BG887" s="31">
        <v>46209.516585648147</v>
      </c>
      <c r="BH887" s="14">
        <v>46209</v>
      </c>
      <c r="BI887" t="s">
        <v>1204</v>
      </c>
      <c r="BJ887" s="31">
        <v>46209.528043981481</v>
      </c>
      <c r="BW887" s="14">
        <v>46209</v>
      </c>
      <c r="BX887" t="s">
        <v>1204</v>
      </c>
      <c r="BY887" s="31">
        <v>46209.532083333332</v>
      </c>
      <c r="BZ887" s="14">
        <v>46209</v>
      </c>
      <c r="CA887" t="s">
        <v>1205</v>
      </c>
      <c r="CB887" s="31">
        <v>46209.53329861111</v>
      </c>
      <c r="CF887" s="14">
        <v>46209</v>
      </c>
      <c r="CG887" t="s">
        <v>6413</v>
      </c>
      <c r="CH887" s="31">
        <v>46209.718310185184</v>
      </c>
      <c r="CM887" s="4">
        <f t="shared" si="46"/>
        <v>46206.807233796295</v>
      </c>
      <c r="CN887">
        <f t="shared" si="47"/>
        <v>0</v>
      </c>
      <c r="CO887" t="str">
        <f>VLOOKUP(A887,Sheet1!$A$2:$B$221,2,0)</f>
        <v>South Zone</v>
      </c>
    </row>
    <row r="888" spans="1:93" x14ac:dyDescent="0.35">
      <c r="A888" t="s">
        <v>6440</v>
      </c>
      <c r="B888">
        <v>10</v>
      </c>
      <c r="C888" t="s">
        <v>9332</v>
      </c>
      <c r="D888" t="s">
        <v>678</v>
      </c>
      <c r="E888" t="s">
        <v>312</v>
      </c>
      <c r="F888" t="s">
        <v>313</v>
      </c>
      <c r="G888" t="s">
        <v>298</v>
      </c>
      <c r="H888" t="s">
        <v>10365</v>
      </c>
      <c r="I888">
        <v>170321</v>
      </c>
      <c r="J888" t="s">
        <v>6442</v>
      </c>
      <c r="K888" t="s">
        <v>6443</v>
      </c>
      <c r="L888" t="s">
        <v>4622</v>
      </c>
      <c r="M888" t="s">
        <v>10366</v>
      </c>
      <c r="N888">
        <v>60000</v>
      </c>
      <c r="O888" t="s">
        <v>10363</v>
      </c>
      <c r="P888" t="s">
        <v>10364</v>
      </c>
      <c r="Q888" t="s">
        <v>7982</v>
      </c>
      <c r="R888">
        <v>6002202927</v>
      </c>
      <c r="S888" s="14">
        <v>46207</v>
      </c>
      <c r="T888" t="s">
        <v>6446</v>
      </c>
      <c r="U888" s="31">
        <v>46207.553333333337</v>
      </c>
      <c r="Y888" s="14">
        <v>46209</v>
      </c>
      <c r="Z888" t="s">
        <v>6446</v>
      </c>
      <c r="AA888" s="31">
        <v>46209.578483796293</v>
      </c>
      <c r="AK888" s="14">
        <v>46209</v>
      </c>
      <c r="AL888" t="s">
        <v>6447</v>
      </c>
      <c r="AM888" s="31">
        <v>46209.631296296298</v>
      </c>
      <c r="AQ888" s="31">
        <v>46209.631296296298</v>
      </c>
      <c r="AR888" s="14">
        <v>46209</v>
      </c>
      <c r="AS888" t="s">
        <v>6447</v>
      </c>
      <c r="AT888" t="s">
        <v>313</v>
      </c>
      <c r="AU888" t="s">
        <v>678</v>
      </c>
      <c r="AV888" s="14">
        <v>46209</v>
      </c>
      <c r="AW888" t="s">
        <v>6446</v>
      </c>
      <c r="AX888" s="31">
        <v>46209.641331018516</v>
      </c>
      <c r="AY888" s="14">
        <v>46209</v>
      </c>
      <c r="AZ888" t="s">
        <v>3586</v>
      </c>
      <c r="BA888" s="31">
        <v>46209.649895833332</v>
      </c>
      <c r="BB888" s="14">
        <v>46209</v>
      </c>
      <c r="BC888" t="s">
        <v>1220</v>
      </c>
      <c r="BD888" s="31">
        <v>46209.667372685188</v>
      </c>
      <c r="BE888" s="14">
        <v>46209</v>
      </c>
      <c r="BF888" t="s">
        <v>1204</v>
      </c>
      <c r="BG888" s="31">
        <v>46209.668969907405</v>
      </c>
      <c r="BH888" s="14">
        <v>46209</v>
      </c>
      <c r="BI888" t="s">
        <v>1204</v>
      </c>
      <c r="BJ888" s="31">
        <v>46209.676111111112</v>
      </c>
      <c r="BW888" s="14">
        <v>46209</v>
      </c>
      <c r="BX888" t="s">
        <v>1204</v>
      </c>
      <c r="BY888" s="31">
        <v>46209.686030092591</v>
      </c>
      <c r="BZ888" s="14">
        <v>46209</v>
      </c>
      <c r="CA888" t="s">
        <v>1205</v>
      </c>
      <c r="CB888" s="31">
        <v>46209.687511574077</v>
      </c>
      <c r="CF888" s="14">
        <v>46209</v>
      </c>
      <c r="CG888" t="s">
        <v>6454</v>
      </c>
      <c r="CH888" s="31">
        <v>46209.744525462964</v>
      </c>
      <c r="CM888" s="4">
        <f t="shared" si="46"/>
        <v>46209.578483796293</v>
      </c>
      <c r="CN888">
        <f t="shared" si="47"/>
        <v>0</v>
      </c>
      <c r="CO888" t="str">
        <f>VLOOKUP(A888,Sheet1!$A$2:$B$221,2,0)</f>
        <v>South Zone</v>
      </c>
    </row>
    <row r="889" spans="1:93" x14ac:dyDescent="0.35">
      <c r="A889" t="s">
        <v>6440</v>
      </c>
      <c r="B889">
        <v>10</v>
      </c>
      <c r="C889" t="s">
        <v>9332</v>
      </c>
      <c r="D889" t="s">
        <v>678</v>
      </c>
      <c r="E889" t="s">
        <v>312</v>
      </c>
      <c r="F889" t="s">
        <v>313</v>
      </c>
      <c r="G889" t="s">
        <v>298</v>
      </c>
      <c r="H889" t="s">
        <v>12289</v>
      </c>
      <c r="I889">
        <v>201628</v>
      </c>
      <c r="J889" t="s">
        <v>3707</v>
      </c>
      <c r="K889" t="s">
        <v>9368</v>
      </c>
      <c r="L889" t="s">
        <v>4622</v>
      </c>
      <c r="M889" t="s">
        <v>12290</v>
      </c>
      <c r="N889">
        <v>60000</v>
      </c>
      <c r="O889" t="s">
        <v>1206</v>
      </c>
      <c r="P889" t="s">
        <v>1207</v>
      </c>
      <c r="Q889" t="s">
        <v>12291</v>
      </c>
      <c r="R889">
        <v>5506554136</v>
      </c>
      <c r="S889" s="14">
        <v>46210</v>
      </c>
      <c r="T889" t="s">
        <v>9371</v>
      </c>
      <c r="U889" s="31">
        <v>46210.518449074072</v>
      </c>
      <c r="AK889" s="14">
        <v>46210</v>
      </c>
      <c r="AL889" t="s">
        <v>6447</v>
      </c>
      <c r="AM889" s="31">
        <v>46210.607141203705</v>
      </c>
      <c r="AQ889" s="31">
        <v>46210.607141203705</v>
      </c>
      <c r="AR889" s="14">
        <v>46210</v>
      </c>
      <c r="AS889" t="s">
        <v>6447</v>
      </c>
      <c r="AT889" t="s">
        <v>313</v>
      </c>
      <c r="AU889" t="s">
        <v>678</v>
      </c>
      <c r="AV889" s="14">
        <v>46210</v>
      </c>
      <c r="AW889" t="s">
        <v>9371</v>
      </c>
      <c r="AX889" s="31">
        <v>46210.619814814818</v>
      </c>
      <c r="AY889" s="14">
        <v>46210</v>
      </c>
      <c r="AZ889" t="s">
        <v>1194</v>
      </c>
      <c r="BA889" s="31">
        <v>46210.642638888887</v>
      </c>
      <c r="BB889" s="14">
        <v>46210</v>
      </c>
      <c r="BC889" t="s">
        <v>2405</v>
      </c>
      <c r="BD889" s="31">
        <v>46210.652384259258</v>
      </c>
      <c r="BE889" s="14">
        <v>46210</v>
      </c>
      <c r="BF889" t="s">
        <v>1198</v>
      </c>
      <c r="BG889" s="31">
        <v>46210.681898148148</v>
      </c>
      <c r="BH889" s="14">
        <v>46210</v>
      </c>
      <c r="BI889" t="s">
        <v>1198</v>
      </c>
      <c r="BJ889" s="31">
        <v>46210.706886574073</v>
      </c>
      <c r="BW889" s="14">
        <v>46210</v>
      </c>
      <c r="BX889" t="s">
        <v>1198</v>
      </c>
      <c r="BY889" s="31">
        <v>46210.711238425924</v>
      </c>
      <c r="BZ889" s="14">
        <v>46210</v>
      </c>
      <c r="CA889" t="s">
        <v>1199</v>
      </c>
      <c r="CB889" s="31">
        <v>46210.712511574071</v>
      </c>
      <c r="CF889" s="14">
        <v>46210</v>
      </c>
      <c r="CG889" t="s">
        <v>6454</v>
      </c>
      <c r="CH889" s="31">
        <v>46210.799131944441</v>
      </c>
      <c r="CM889" s="4">
        <f t="shared" si="46"/>
        <v>46210.518449074072</v>
      </c>
      <c r="CN889">
        <f t="shared" si="47"/>
        <v>0</v>
      </c>
      <c r="CO889" t="str">
        <f>VLOOKUP(A889,Sheet1!$A$2:$B$221,2,0)</f>
        <v>South Zone</v>
      </c>
    </row>
    <row r="890" spans="1:93" x14ac:dyDescent="0.35">
      <c r="A890" t="s">
        <v>6440</v>
      </c>
      <c r="B890">
        <v>10</v>
      </c>
      <c r="C890" t="s">
        <v>9332</v>
      </c>
      <c r="D890" t="s">
        <v>678</v>
      </c>
      <c r="E890" t="s">
        <v>312</v>
      </c>
      <c r="F890" t="s">
        <v>313</v>
      </c>
      <c r="G890" t="s">
        <v>298</v>
      </c>
      <c r="H890" t="s">
        <v>6441</v>
      </c>
      <c r="I890">
        <v>203540</v>
      </c>
      <c r="J890" t="s">
        <v>6442</v>
      </c>
      <c r="K890" t="s">
        <v>6443</v>
      </c>
      <c r="L890" t="s">
        <v>4622</v>
      </c>
      <c r="M890" t="s">
        <v>6444</v>
      </c>
      <c r="N890">
        <v>60000</v>
      </c>
      <c r="O890" t="s">
        <v>1269</v>
      </c>
      <c r="P890" t="s">
        <v>1270</v>
      </c>
      <c r="Q890" t="s">
        <v>6445</v>
      </c>
      <c r="R890">
        <v>2279107877</v>
      </c>
      <c r="S890" s="14">
        <v>46205</v>
      </c>
      <c r="T890" t="s">
        <v>6446</v>
      </c>
      <c r="U890" s="31">
        <v>46205.686782407407</v>
      </c>
      <c r="AK890" s="14">
        <v>46205</v>
      </c>
      <c r="AL890" t="s">
        <v>6447</v>
      </c>
      <c r="AM890" s="31">
        <v>46205.735567129632</v>
      </c>
      <c r="AQ890" s="31">
        <v>46205.735567129632</v>
      </c>
      <c r="AR890" s="14">
        <v>46205</v>
      </c>
      <c r="AS890" t="s">
        <v>6447</v>
      </c>
      <c r="AT890" t="s">
        <v>313</v>
      </c>
      <c r="AU890" t="s">
        <v>678</v>
      </c>
      <c r="AV890" s="14">
        <v>46205</v>
      </c>
      <c r="AW890" t="s">
        <v>6446</v>
      </c>
      <c r="AX890" s="31">
        <v>46205.74145833333</v>
      </c>
      <c r="AY890" s="14">
        <v>46205</v>
      </c>
      <c r="AZ890" t="s">
        <v>1194</v>
      </c>
      <c r="BA890" s="31">
        <v>46205.751215277778</v>
      </c>
      <c r="BB890" s="14">
        <v>46205</v>
      </c>
      <c r="BC890" t="s">
        <v>6431</v>
      </c>
      <c r="BD890" s="31">
        <v>46205.760196759256</v>
      </c>
      <c r="BE890" s="14">
        <v>46205</v>
      </c>
      <c r="BF890" t="s">
        <v>3020</v>
      </c>
      <c r="BG890" s="31">
        <v>46205.772592592592</v>
      </c>
      <c r="BK890" s="14">
        <v>46205</v>
      </c>
      <c r="BL890" t="s">
        <v>3020</v>
      </c>
      <c r="BM890" s="31">
        <v>46205.774733796294</v>
      </c>
      <c r="CM890" s="4">
        <f t="shared" si="46"/>
        <v>46205.686782407407</v>
      </c>
      <c r="CN890">
        <f t="shared" si="47"/>
        <v>0</v>
      </c>
      <c r="CO890" t="str">
        <f>VLOOKUP(A890,Sheet1!$A$2:$B$221,2,0)</f>
        <v>South Zone</v>
      </c>
    </row>
    <row r="891" spans="1:93" x14ac:dyDescent="0.35">
      <c r="A891" t="s">
        <v>6440</v>
      </c>
      <c r="B891">
        <v>10</v>
      </c>
      <c r="C891" t="s">
        <v>9332</v>
      </c>
      <c r="D891" t="s">
        <v>678</v>
      </c>
      <c r="E891" t="s">
        <v>312</v>
      </c>
      <c r="F891" t="s">
        <v>313</v>
      </c>
      <c r="G891" t="s">
        <v>298</v>
      </c>
      <c r="H891" t="s">
        <v>10367</v>
      </c>
      <c r="I891">
        <v>211520</v>
      </c>
      <c r="J891" t="s">
        <v>3707</v>
      </c>
      <c r="K891" t="s">
        <v>9368</v>
      </c>
      <c r="L891" t="s">
        <v>4622</v>
      </c>
      <c r="M891" t="s">
        <v>10368</v>
      </c>
      <c r="N891">
        <v>45000</v>
      </c>
      <c r="O891" t="s">
        <v>10076</v>
      </c>
      <c r="P891" t="s">
        <v>10077</v>
      </c>
      <c r="Q891" t="s">
        <v>10369</v>
      </c>
      <c r="R891">
        <v>6440833435</v>
      </c>
      <c r="S891" s="14">
        <v>46207</v>
      </c>
      <c r="T891" t="s">
        <v>9371</v>
      </c>
      <c r="U891" s="31">
        <v>46207.454270833332</v>
      </c>
      <c r="AK891" s="14">
        <v>46209</v>
      </c>
      <c r="AL891" t="s">
        <v>6447</v>
      </c>
      <c r="AM891" s="31">
        <v>46209.414409722223</v>
      </c>
      <c r="AQ891" s="31">
        <v>46209.414409722223</v>
      </c>
      <c r="AR891" s="14">
        <v>46209</v>
      </c>
      <c r="AS891" t="s">
        <v>6447</v>
      </c>
      <c r="AT891" t="s">
        <v>313</v>
      </c>
      <c r="AU891" t="s">
        <v>678</v>
      </c>
      <c r="AV891" s="14">
        <v>46209</v>
      </c>
      <c r="AW891" t="s">
        <v>9371</v>
      </c>
      <c r="AX891" s="31">
        <v>46209.506608796299</v>
      </c>
      <c r="AY891" s="14">
        <v>46209</v>
      </c>
      <c r="AZ891" t="s">
        <v>3586</v>
      </c>
      <c r="BA891" s="31">
        <v>46209.518391203703</v>
      </c>
      <c r="BB891" s="14">
        <v>46209</v>
      </c>
      <c r="BC891" t="s">
        <v>1219</v>
      </c>
      <c r="BD891" s="31">
        <v>46209.528773148151</v>
      </c>
      <c r="BE891" s="14">
        <v>46209</v>
      </c>
      <c r="BF891" t="s">
        <v>1204</v>
      </c>
      <c r="BG891" s="31">
        <v>46209.532847222225</v>
      </c>
      <c r="BH891" s="14">
        <v>46209</v>
      </c>
      <c r="BI891" t="s">
        <v>1204</v>
      </c>
      <c r="BJ891" s="31">
        <v>46209.535787037035</v>
      </c>
      <c r="BW891" s="14">
        <v>46209</v>
      </c>
      <c r="BX891" t="s">
        <v>1204</v>
      </c>
      <c r="BY891" s="31">
        <v>46209.541319444441</v>
      </c>
      <c r="BZ891" s="14">
        <v>46209</v>
      </c>
      <c r="CA891" t="s">
        <v>1199</v>
      </c>
      <c r="CB891" s="31">
        <v>46209.595138888886</v>
      </c>
      <c r="CF891" s="14">
        <v>46210</v>
      </c>
      <c r="CG891" t="s">
        <v>6454</v>
      </c>
      <c r="CH891" s="31">
        <v>46210.774652777778</v>
      </c>
      <c r="CM891" s="4">
        <f t="shared" si="46"/>
        <v>46207.454270833332</v>
      </c>
      <c r="CN891">
        <f t="shared" si="47"/>
        <v>2</v>
      </c>
      <c r="CO891" t="str">
        <f>VLOOKUP(A891,Sheet1!$A$2:$B$221,2,0)</f>
        <v>South Zone</v>
      </c>
    </row>
    <row r="892" spans="1:93" x14ac:dyDescent="0.35">
      <c r="A892" t="s">
        <v>6440</v>
      </c>
      <c r="B892">
        <v>10</v>
      </c>
      <c r="C892" t="s">
        <v>9332</v>
      </c>
      <c r="D892" t="s">
        <v>678</v>
      </c>
      <c r="E892" t="s">
        <v>312</v>
      </c>
      <c r="F892" t="s">
        <v>313</v>
      </c>
      <c r="G892" t="s">
        <v>298</v>
      </c>
      <c r="H892" t="s">
        <v>12292</v>
      </c>
      <c r="I892">
        <v>236200</v>
      </c>
      <c r="J892" t="s">
        <v>6442</v>
      </c>
      <c r="K892" t="s">
        <v>6443</v>
      </c>
      <c r="L892" t="s">
        <v>4622</v>
      </c>
      <c r="M892" t="s">
        <v>12293</v>
      </c>
      <c r="N892">
        <v>70000</v>
      </c>
      <c r="O892" t="s">
        <v>1235</v>
      </c>
      <c r="P892" t="s">
        <v>1236</v>
      </c>
      <c r="Q892" t="s">
        <v>1175</v>
      </c>
      <c r="R892">
        <v>5242584084</v>
      </c>
      <c r="S892" s="14">
        <v>46209</v>
      </c>
      <c r="T892" t="s">
        <v>6446</v>
      </c>
      <c r="U892" s="31">
        <v>46209.710810185185</v>
      </c>
      <c r="AK892" s="14">
        <v>46210</v>
      </c>
      <c r="AL892" t="s">
        <v>6447</v>
      </c>
      <c r="AM892" s="31">
        <v>46210.409733796296</v>
      </c>
      <c r="AQ892" s="31">
        <v>46210.409733796296</v>
      </c>
      <c r="AR892" s="14">
        <v>46210</v>
      </c>
      <c r="AS892" t="s">
        <v>6447</v>
      </c>
      <c r="AT892" t="s">
        <v>313</v>
      </c>
      <c r="AU892" t="s">
        <v>678</v>
      </c>
      <c r="AV892" s="14">
        <v>46210</v>
      </c>
      <c r="AW892" t="s">
        <v>6446</v>
      </c>
      <c r="AX892" s="31">
        <v>46210.440821759257</v>
      </c>
      <c r="AY892" s="14">
        <v>46210</v>
      </c>
      <c r="AZ892" t="s">
        <v>3586</v>
      </c>
      <c r="BA892" s="31">
        <v>46210.452418981484</v>
      </c>
      <c r="BB892" s="14">
        <v>46210</v>
      </c>
      <c r="BC892" t="s">
        <v>2405</v>
      </c>
      <c r="BD892" s="31">
        <v>46210.46502314815</v>
      </c>
      <c r="BE892" s="14">
        <v>46210</v>
      </c>
      <c r="BF892" t="s">
        <v>6410</v>
      </c>
      <c r="BG892" s="31">
        <v>46210.476307870369</v>
      </c>
      <c r="BH892" s="14">
        <v>46210</v>
      </c>
      <c r="BI892" t="s">
        <v>6410</v>
      </c>
      <c r="BJ892" s="31">
        <v>46210.496851851851</v>
      </c>
      <c r="BW892" s="14">
        <v>46210</v>
      </c>
      <c r="BX892" t="s">
        <v>6410</v>
      </c>
      <c r="BY892" s="31">
        <v>46210.506793981483</v>
      </c>
      <c r="BZ892" s="14">
        <v>46210</v>
      </c>
      <c r="CA892" t="s">
        <v>1199</v>
      </c>
      <c r="CB892" s="31">
        <v>46210.507974537039</v>
      </c>
      <c r="CF892" s="14">
        <v>46210</v>
      </c>
      <c r="CG892" t="s">
        <v>6454</v>
      </c>
      <c r="CH892" s="31">
        <v>46210.624965277777</v>
      </c>
      <c r="CM892" s="4">
        <f t="shared" si="46"/>
        <v>46209.710810185185</v>
      </c>
      <c r="CN892">
        <f t="shared" si="47"/>
        <v>1</v>
      </c>
      <c r="CO892" t="str">
        <f>VLOOKUP(A892,Sheet1!$A$2:$B$221,2,0)</f>
        <v>South Zone</v>
      </c>
    </row>
    <row r="893" spans="1:93" x14ac:dyDescent="0.35">
      <c r="A893" t="s">
        <v>6440</v>
      </c>
      <c r="B893">
        <v>10</v>
      </c>
      <c r="C893" t="s">
        <v>9332</v>
      </c>
      <c r="D893" t="s">
        <v>678</v>
      </c>
      <c r="E893" t="s">
        <v>312</v>
      </c>
      <c r="F893" t="s">
        <v>313</v>
      </c>
      <c r="G893" t="s">
        <v>298</v>
      </c>
      <c r="H893" t="s">
        <v>6448</v>
      </c>
      <c r="I893">
        <v>406688</v>
      </c>
      <c r="J893" t="s">
        <v>6449</v>
      </c>
      <c r="K893" t="s">
        <v>6450</v>
      </c>
      <c r="L893" t="s">
        <v>4622</v>
      </c>
      <c r="M893" t="s">
        <v>12294</v>
      </c>
      <c r="N893">
        <v>50000</v>
      </c>
      <c r="O893" t="s">
        <v>1223</v>
      </c>
      <c r="P893" t="s">
        <v>1224</v>
      </c>
      <c r="Q893" t="s">
        <v>1227</v>
      </c>
      <c r="R893">
        <v>5088529028</v>
      </c>
      <c r="S893" s="14">
        <v>46209</v>
      </c>
      <c r="T893" t="s">
        <v>6453</v>
      </c>
      <c r="U893" s="31">
        <v>46209.780150462961</v>
      </c>
      <c r="Y893" s="14">
        <v>46210</v>
      </c>
      <c r="Z893" t="s">
        <v>6453</v>
      </c>
      <c r="AA893" s="31">
        <v>46210.357453703706</v>
      </c>
      <c r="AK893" s="14">
        <v>46210</v>
      </c>
      <c r="AL893" t="s">
        <v>6447</v>
      </c>
      <c r="AM893" s="31">
        <v>46210.38077546296</v>
      </c>
      <c r="AQ893" s="31">
        <v>46210.38077546296</v>
      </c>
      <c r="AR893" s="14">
        <v>46210</v>
      </c>
      <c r="AS893" t="s">
        <v>6447</v>
      </c>
      <c r="AT893" t="s">
        <v>313</v>
      </c>
      <c r="AU893" t="s">
        <v>678</v>
      </c>
      <c r="AV893" s="14">
        <v>46210</v>
      </c>
      <c r="AW893" t="s">
        <v>6453</v>
      </c>
      <c r="AX893" s="31">
        <v>46210.390497685185</v>
      </c>
      <c r="AY893" s="14">
        <v>46210</v>
      </c>
      <c r="AZ893" t="s">
        <v>1194</v>
      </c>
      <c r="BA893" s="31">
        <v>46210.396296296298</v>
      </c>
      <c r="BB893" s="14">
        <v>46210</v>
      </c>
      <c r="BC893" t="s">
        <v>1219</v>
      </c>
      <c r="BD893" s="31">
        <v>46210.408148148148</v>
      </c>
      <c r="BE893" s="14">
        <v>46210</v>
      </c>
      <c r="BF893" t="s">
        <v>1204</v>
      </c>
      <c r="BG893" s="31">
        <v>46210.408634259256</v>
      </c>
      <c r="BH893" s="14">
        <v>46210</v>
      </c>
      <c r="BI893" t="s">
        <v>1195</v>
      </c>
      <c r="BJ893" s="31">
        <v>46210.489131944443</v>
      </c>
      <c r="BW893" s="14">
        <v>46210</v>
      </c>
      <c r="BX893" t="s">
        <v>1195</v>
      </c>
      <c r="BY893" s="31">
        <v>46210.494571759256</v>
      </c>
      <c r="BZ893" s="14">
        <v>46210</v>
      </c>
      <c r="CA893" t="s">
        <v>1195</v>
      </c>
      <c r="CB893" s="31">
        <v>46210.494768518518</v>
      </c>
      <c r="CF893" s="14">
        <v>46210</v>
      </c>
      <c r="CG893" t="s">
        <v>6454</v>
      </c>
      <c r="CH893" s="31">
        <v>46210.548194444447</v>
      </c>
      <c r="CM893" s="4">
        <f t="shared" si="46"/>
        <v>46210.357453703706</v>
      </c>
      <c r="CN893">
        <f t="shared" si="47"/>
        <v>0</v>
      </c>
      <c r="CO893" t="str">
        <f>VLOOKUP(A893,Sheet1!$A$2:$B$221,2,0)</f>
        <v>South Zone</v>
      </c>
    </row>
    <row r="894" spans="1:93" x14ac:dyDescent="0.35">
      <c r="A894" t="s">
        <v>6440</v>
      </c>
      <c r="B894">
        <v>10</v>
      </c>
      <c r="C894" t="s">
        <v>9332</v>
      </c>
      <c r="D894" t="s">
        <v>678</v>
      </c>
      <c r="E894" t="s">
        <v>312</v>
      </c>
      <c r="F894" t="s">
        <v>313</v>
      </c>
      <c r="G894" t="s">
        <v>298</v>
      </c>
      <c r="H894" t="s">
        <v>6448</v>
      </c>
      <c r="I894">
        <v>406688</v>
      </c>
      <c r="J894" t="s">
        <v>6449</v>
      </c>
      <c r="K894" t="s">
        <v>6450</v>
      </c>
      <c r="L894" t="s">
        <v>4622</v>
      </c>
      <c r="M894" t="s">
        <v>6451</v>
      </c>
      <c r="N894">
        <v>60000</v>
      </c>
      <c r="O894" t="s">
        <v>1206</v>
      </c>
      <c r="P894" t="s">
        <v>1207</v>
      </c>
      <c r="Q894" t="s">
        <v>6452</v>
      </c>
      <c r="R894">
        <v>6887948026</v>
      </c>
      <c r="S894" s="14">
        <v>46203</v>
      </c>
      <c r="T894" t="s">
        <v>6453</v>
      </c>
      <c r="U894" s="31">
        <v>46203.58797453704</v>
      </c>
      <c r="AK894" s="14">
        <v>46204</v>
      </c>
      <c r="AL894" t="s">
        <v>6447</v>
      </c>
      <c r="AM894" s="31">
        <v>46204.392187500001</v>
      </c>
      <c r="AQ894" s="31">
        <v>46204.392187500001</v>
      </c>
      <c r="AR894" s="14">
        <v>46204</v>
      </c>
      <c r="AS894" t="s">
        <v>6447</v>
      </c>
      <c r="AT894" t="s">
        <v>313</v>
      </c>
      <c r="AU894" t="s">
        <v>678</v>
      </c>
      <c r="AV894" s="14">
        <v>46204</v>
      </c>
      <c r="AW894" t="s">
        <v>6453</v>
      </c>
      <c r="AX894" s="31">
        <v>46204.412997685184</v>
      </c>
      <c r="AY894" s="14">
        <v>46204</v>
      </c>
      <c r="AZ894" t="s">
        <v>1194</v>
      </c>
      <c r="BA894" s="31">
        <v>46204.420717592591</v>
      </c>
      <c r="BB894" s="14">
        <v>46204</v>
      </c>
      <c r="BC894" t="s">
        <v>1197</v>
      </c>
      <c r="BD894" s="31">
        <v>46204.446539351855</v>
      </c>
      <c r="BE894" s="14">
        <v>46204</v>
      </c>
      <c r="BF894" t="s">
        <v>6432</v>
      </c>
      <c r="BG894" s="31">
        <v>46204.447430555556</v>
      </c>
      <c r="BH894" s="14">
        <v>46204</v>
      </c>
      <c r="BI894" t="s">
        <v>6432</v>
      </c>
      <c r="BJ894" s="31">
        <v>46204.459097222221</v>
      </c>
      <c r="BW894" s="14">
        <v>46204</v>
      </c>
      <c r="BX894" t="s">
        <v>6432</v>
      </c>
      <c r="BY894" s="31">
        <v>46204.48028935185</v>
      </c>
      <c r="BZ894" s="14">
        <v>46204</v>
      </c>
      <c r="CA894" t="s">
        <v>1205</v>
      </c>
      <c r="CB894" s="31">
        <v>46204.481979166667</v>
      </c>
      <c r="CF894" s="14">
        <v>46204</v>
      </c>
      <c r="CG894" t="s">
        <v>6454</v>
      </c>
      <c r="CH894" s="31">
        <v>46204.621354166666</v>
      </c>
      <c r="CM894" s="4">
        <f t="shared" si="46"/>
        <v>46203.58797453704</v>
      </c>
      <c r="CN894">
        <f t="shared" si="47"/>
        <v>1</v>
      </c>
      <c r="CO894" t="str">
        <f>VLOOKUP(A894,Sheet1!$A$2:$B$221,2,0)</f>
        <v>South Zone</v>
      </c>
    </row>
    <row r="895" spans="1:93" x14ac:dyDescent="0.35">
      <c r="A895" t="s">
        <v>6440</v>
      </c>
      <c r="B895">
        <v>10</v>
      </c>
      <c r="C895" t="s">
        <v>9332</v>
      </c>
      <c r="D895" t="s">
        <v>678</v>
      </c>
      <c r="E895" t="s">
        <v>312</v>
      </c>
      <c r="F895" t="s">
        <v>313</v>
      </c>
      <c r="G895" t="s">
        <v>298</v>
      </c>
      <c r="H895" t="s">
        <v>6455</v>
      </c>
      <c r="I895">
        <v>478219</v>
      </c>
      <c r="J895" t="s">
        <v>6449</v>
      </c>
      <c r="K895" t="s">
        <v>6450</v>
      </c>
      <c r="L895" t="s">
        <v>4622</v>
      </c>
      <c r="M895" t="s">
        <v>6456</v>
      </c>
      <c r="N895">
        <v>60000</v>
      </c>
      <c r="O895" t="s">
        <v>1206</v>
      </c>
      <c r="P895" t="s">
        <v>1207</v>
      </c>
      <c r="Q895" t="s">
        <v>6457</v>
      </c>
      <c r="R895">
        <v>6144681983</v>
      </c>
      <c r="S895" s="14">
        <v>46204</v>
      </c>
      <c r="T895" t="s">
        <v>6453</v>
      </c>
      <c r="U895" s="31">
        <v>46204.473194444443</v>
      </c>
      <c r="AK895" s="14">
        <v>46204</v>
      </c>
      <c r="AL895" t="s">
        <v>6447</v>
      </c>
      <c r="AM895" s="31">
        <v>46204.52616898148</v>
      </c>
      <c r="AQ895" s="31">
        <v>46204.52616898148</v>
      </c>
      <c r="AR895" s="14">
        <v>46204</v>
      </c>
      <c r="AS895" t="s">
        <v>6447</v>
      </c>
      <c r="AT895" t="s">
        <v>313</v>
      </c>
      <c r="AU895" t="s">
        <v>678</v>
      </c>
      <c r="AV895" s="14">
        <v>46204</v>
      </c>
      <c r="AW895" t="s">
        <v>6453</v>
      </c>
      <c r="AX895" s="31">
        <v>46204.531446759262</v>
      </c>
      <c r="AY895" s="14">
        <v>46204</v>
      </c>
      <c r="AZ895" t="s">
        <v>1194</v>
      </c>
      <c r="BA895" s="31">
        <v>46204.535104166665</v>
      </c>
      <c r="BB895" s="14">
        <v>46204</v>
      </c>
      <c r="BC895" t="s">
        <v>3021</v>
      </c>
      <c r="BD895" s="31">
        <v>46204.542881944442</v>
      </c>
      <c r="BE895" s="14">
        <v>46204</v>
      </c>
      <c r="BF895" t="s">
        <v>3020</v>
      </c>
      <c r="BG895" s="31">
        <v>46204.591770833336</v>
      </c>
      <c r="BH895" s="14">
        <v>46204</v>
      </c>
      <c r="BI895" t="s">
        <v>3020</v>
      </c>
      <c r="BJ895" s="31">
        <v>46204.593101851853</v>
      </c>
      <c r="BW895" s="14">
        <v>46204</v>
      </c>
      <c r="BX895" t="s">
        <v>3020</v>
      </c>
      <c r="BY895" s="31">
        <v>46204.59652777778</v>
      </c>
      <c r="BZ895" s="14">
        <v>46204</v>
      </c>
      <c r="CA895" t="s">
        <v>1205</v>
      </c>
      <c r="CB895" s="31">
        <v>46204.597858796296</v>
      </c>
      <c r="CF895" s="14">
        <v>46204</v>
      </c>
      <c r="CG895" t="s">
        <v>6454</v>
      </c>
      <c r="CH895" s="31">
        <v>46204.670011574075</v>
      </c>
      <c r="CM895" s="4">
        <f t="shared" si="46"/>
        <v>46204.473194444443</v>
      </c>
      <c r="CN895">
        <f t="shared" si="47"/>
        <v>0</v>
      </c>
      <c r="CO895" t="str">
        <f>VLOOKUP(A895,Sheet1!$A$2:$B$221,2,0)</f>
        <v>South Zone</v>
      </c>
    </row>
    <row r="896" spans="1:93" x14ac:dyDescent="0.35">
      <c r="A896" t="s">
        <v>6440</v>
      </c>
      <c r="B896">
        <v>10</v>
      </c>
      <c r="C896" t="s">
        <v>9332</v>
      </c>
      <c r="D896" t="s">
        <v>678</v>
      </c>
      <c r="E896" t="s">
        <v>312</v>
      </c>
      <c r="F896" t="s">
        <v>313</v>
      </c>
      <c r="G896" t="s">
        <v>298</v>
      </c>
      <c r="H896" t="s">
        <v>6458</v>
      </c>
      <c r="I896">
        <v>786784</v>
      </c>
      <c r="J896" t="s">
        <v>6459</v>
      </c>
      <c r="K896" t="s">
        <v>6460</v>
      </c>
      <c r="L896" t="s">
        <v>4622</v>
      </c>
      <c r="M896" t="s">
        <v>6461</v>
      </c>
      <c r="N896">
        <v>45000</v>
      </c>
      <c r="O896" t="s">
        <v>4598</v>
      </c>
      <c r="P896" t="s">
        <v>4599</v>
      </c>
      <c r="Q896" t="s">
        <v>6462</v>
      </c>
      <c r="R896">
        <v>4057816118</v>
      </c>
      <c r="S896" s="14">
        <v>46205</v>
      </c>
      <c r="T896" t="s">
        <v>6463</v>
      </c>
      <c r="U896" s="31">
        <v>46205.783761574072</v>
      </c>
      <c r="AK896" s="14">
        <v>46206</v>
      </c>
      <c r="AL896" t="s">
        <v>6447</v>
      </c>
      <c r="AM896" s="31">
        <v>46206.579560185186</v>
      </c>
      <c r="AQ896" s="31">
        <v>46206.579560185186</v>
      </c>
      <c r="AR896" s="14">
        <v>46206</v>
      </c>
      <c r="AS896" t="s">
        <v>6447</v>
      </c>
      <c r="AT896" t="s">
        <v>313</v>
      </c>
      <c r="AU896" t="s">
        <v>678</v>
      </c>
      <c r="AV896" s="14">
        <v>46206</v>
      </c>
      <c r="AW896" t="s">
        <v>6453</v>
      </c>
      <c r="AX896" s="31">
        <v>46206.615798611114</v>
      </c>
      <c r="AY896" s="14">
        <v>46206</v>
      </c>
      <c r="AZ896" t="s">
        <v>1194</v>
      </c>
      <c r="BA896" s="31">
        <v>46206.619953703703</v>
      </c>
      <c r="BB896" s="14">
        <v>46206</v>
      </c>
      <c r="BC896" t="s">
        <v>1218</v>
      </c>
      <c r="BD896" s="31">
        <v>46206.652118055557</v>
      </c>
      <c r="BE896" s="14">
        <v>46206</v>
      </c>
      <c r="BF896" t="s">
        <v>6410</v>
      </c>
      <c r="BG896" s="31">
        <v>46206.677905092591</v>
      </c>
      <c r="BH896" s="14">
        <v>46206</v>
      </c>
      <c r="BI896" t="s">
        <v>3020</v>
      </c>
      <c r="BJ896" s="31">
        <v>46206.698703703703</v>
      </c>
      <c r="BK896" s="14">
        <v>46206</v>
      </c>
      <c r="BL896" t="s">
        <v>6410</v>
      </c>
      <c r="BM896" s="31">
        <v>46206.678726851853</v>
      </c>
      <c r="BW896" s="14">
        <v>46206</v>
      </c>
      <c r="BX896" t="s">
        <v>3020</v>
      </c>
      <c r="BY896" s="31">
        <v>46206.703321759262</v>
      </c>
      <c r="BZ896" s="14">
        <v>46206</v>
      </c>
      <c r="CA896" t="s">
        <v>1199</v>
      </c>
      <c r="CB896" s="31">
        <v>46206.70484953704</v>
      </c>
      <c r="CF896" s="14">
        <v>46207</v>
      </c>
      <c r="CG896" t="s">
        <v>6454</v>
      </c>
      <c r="CH896" s="31">
        <v>46207.566180555557</v>
      </c>
      <c r="CM896" s="4">
        <f t="shared" si="46"/>
        <v>46205.783761574072</v>
      </c>
      <c r="CN896">
        <f t="shared" si="47"/>
        <v>1</v>
      </c>
      <c r="CO896" t="str">
        <f>VLOOKUP(A896,Sheet1!$A$2:$B$221,2,0)</f>
        <v>South Zone</v>
      </c>
    </row>
    <row r="897" spans="1:93" x14ac:dyDescent="0.35">
      <c r="A897" t="s">
        <v>6440</v>
      </c>
      <c r="B897">
        <v>10</v>
      </c>
      <c r="C897" t="s">
        <v>9332</v>
      </c>
      <c r="D897" t="s">
        <v>678</v>
      </c>
      <c r="E897" t="s">
        <v>312</v>
      </c>
      <c r="F897" t="s">
        <v>313</v>
      </c>
      <c r="G897" t="s">
        <v>298</v>
      </c>
      <c r="H897" t="s">
        <v>6458</v>
      </c>
      <c r="I897">
        <v>786784</v>
      </c>
      <c r="J897" t="s">
        <v>6459</v>
      </c>
      <c r="K897" t="s">
        <v>6460</v>
      </c>
      <c r="L897" t="s">
        <v>4622</v>
      </c>
      <c r="M897" t="s">
        <v>6461</v>
      </c>
      <c r="N897">
        <v>45000</v>
      </c>
      <c r="O897" t="s">
        <v>4598</v>
      </c>
      <c r="P897" t="s">
        <v>4599</v>
      </c>
      <c r="Q897" t="s">
        <v>1175</v>
      </c>
      <c r="R897">
        <v>1171129432</v>
      </c>
      <c r="S897" s="14">
        <v>46206</v>
      </c>
      <c r="T897" t="s">
        <v>6463</v>
      </c>
      <c r="U897" s="31">
        <v>46206.50984953704</v>
      </c>
      <c r="AK897" s="14">
        <v>46206</v>
      </c>
      <c r="AL897" t="s">
        <v>6447</v>
      </c>
      <c r="AM897" s="31">
        <v>46206.579594907409</v>
      </c>
      <c r="AQ897" s="31">
        <v>46206.579594907409</v>
      </c>
      <c r="AR897" s="14">
        <v>46206</v>
      </c>
      <c r="AS897" t="s">
        <v>6447</v>
      </c>
      <c r="AT897" t="s">
        <v>313</v>
      </c>
      <c r="AU897" t="s">
        <v>678</v>
      </c>
      <c r="AV897" s="14">
        <v>46206</v>
      </c>
      <c r="AW897" t="s">
        <v>6453</v>
      </c>
      <c r="AX897" s="31">
        <v>46206.615833333337</v>
      </c>
      <c r="AY897" s="14">
        <v>46206</v>
      </c>
      <c r="AZ897" t="s">
        <v>1194</v>
      </c>
      <c r="BA897" s="31">
        <v>46206.619953703703</v>
      </c>
      <c r="BB897" s="14">
        <v>46206</v>
      </c>
      <c r="BC897" t="s">
        <v>1218</v>
      </c>
      <c r="BD897" s="31">
        <v>46206.652141203704</v>
      </c>
      <c r="BE897" s="14">
        <v>46206</v>
      </c>
      <c r="BF897" t="s">
        <v>6410</v>
      </c>
      <c r="BG897" s="31">
        <v>46206.677939814814</v>
      </c>
      <c r="BH897" s="14">
        <v>46206</v>
      </c>
      <c r="BI897" t="s">
        <v>3020</v>
      </c>
      <c r="BJ897" s="31">
        <v>46206.69872685185</v>
      </c>
      <c r="BK897" s="14">
        <v>46206</v>
      </c>
      <c r="BL897" t="s">
        <v>6410</v>
      </c>
      <c r="BM897" s="31">
        <v>46206.678761574076</v>
      </c>
      <c r="BW897" s="14">
        <v>46206</v>
      </c>
      <c r="BX897" t="s">
        <v>3020</v>
      </c>
      <c r="BY897" s="31">
        <v>46206.703356481485</v>
      </c>
      <c r="BZ897" s="14">
        <v>46206</v>
      </c>
      <c r="CA897" t="s">
        <v>1199</v>
      </c>
      <c r="CB897" s="31">
        <v>46206.70484953704</v>
      </c>
      <c r="CF897" s="14">
        <v>46206</v>
      </c>
      <c r="CG897" t="s">
        <v>6454</v>
      </c>
      <c r="CH897" s="31">
        <v>46206.82403935185</v>
      </c>
      <c r="CM897" s="4">
        <f t="shared" si="46"/>
        <v>46206.50984953704</v>
      </c>
      <c r="CN897">
        <f t="shared" si="47"/>
        <v>0</v>
      </c>
      <c r="CO897" t="str">
        <f>VLOOKUP(A897,Sheet1!$A$2:$B$221,2,0)</f>
        <v>South Zone</v>
      </c>
    </row>
    <row r="898" spans="1:93" x14ac:dyDescent="0.35">
      <c r="A898" t="s">
        <v>6440</v>
      </c>
      <c r="B898">
        <v>10</v>
      </c>
      <c r="C898" t="s">
        <v>9332</v>
      </c>
      <c r="D898" t="s">
        <v>678</v>
      </c>
      <c r="E898" t="s">
        <v>312</v>
      </c>
      <c r="F898" t="s">
        <v>313</v>
      </c>
      <c r="G898" t="s">
        <v>298</v>
      </c>
      <c r="H898" t="s">
        <v>6458</v>
      </c>
      <c r="I898">
        <v>786784</v>
      </c>
      <c r="J898" t="s">
        <v>6459</v>
      </c>
      <c r="K898" t="s">
        <v>6460</v>
      </c>
      <c r="L898" t="s">
        <v>4622</v>
      </c>
      <c r="M898" t="s">
        <v>6461</v>
      </c>
      <c r="N898">
        <v>50000</v>
      </c>
      <c r="O898" t="s">
        <v>1228</v>
      </c>
      <c r="P898" t="s">
        <v>1229</v>
      </c>
      <c r="Q898" t="s">
        <v>6464</v>
      </c>
      <c r="R898">
        <v>102200103</v>
      </c>
      <c r="S898" s="14">
        <v>46205</v>
      </c>
      <c r="T898" t="s">
        <v>6463</v>
      </c>
      <c r="U898" s="31">
        <v>46205.783819444441</v>
      </c>
      <c r="AK898" s="14">
        <v>46206</v>
      </c>
      <c r="AL898" t="s">
        <v>6447</v>
      </c>
      <c r="AM898" s="31">
        <v>46206.579583333332</v>
      </c>
      <c r="AQ898" s="31">
        <v>46206.579583333332</v>
      </c>
      <c r="AR898" s="14">
        <v>46206</v>
      </c>
      <c r="AS898" t="s">
        <v>6447</v>
      </c>
      <c r="AT898" t="s">
        <v>313</v>
      </c>
      <c r="AU898" t="s">
        <v>678</v>
      </c>
      <c r="AV898" s="14">
        <v>46206</v>
      </c>
      <c r="AW898" t="s">
        <v>6453</v>
      </c>
      <c r="AX898" s="31">
        <v>46206.61582175926</v>
      </c>
      <c r="AY898" s="14">
        <v>46206</v>
      </c>
      <c r="AZ898" t="s">
        <v>1194</v>
      </c>
      <c r="BA898" s="31">
        <v>46206.619953703703</v>
      </c>
      <c r="BB898" s="14">
        <v>46206</v>
      </c>
      <c r="BC898" t="s">
        <v>1218</v>
      </c>
      <c r="BD898" s="31">
        <v>46206.652129629627</v>
      </c>
      <c r="BE898" s="14">
        <v>46206</v>
      </c>
      <c r="BF898" t="s">
        <v>6410</v>
      </c>
      <c r="BG898" s="31">
        <v>46206.677916666667</v>
      </c>
      <c r="BH898" s="14">
        <v>46206</v>
      </c>
      <c r="BI898" t="s">
        <v>3020</v>
      </c>
      <c r="BJ898" s="31">
        <v>46206.69871527778</v>
      </c>
      <c r="BK898" s="14">
        <v>46206</v>
      </c>
      <c r="BL898" t="s">
        <v>6410</v>
      </c>
      <c r="BM898" s="31">
        <v>46206.678749999999</v>
      </c>
      <c r="BW898" s="14">
        <v>46206</v>
      </c>
      <c r="BX898" t="s">
        <v>3020</v>
      </c>
      <c r="BY898" s="31">
        <v>46206.703344907408</v>
      </c>
      <c r="BZ898" s="14">
        <v>46206</v>
      </c>
      <c r="CA898" t="s">
        <v>1199</v>
      </c>
      <c r="CB898" s="31">
        <v>46206.70484953704</v>
      </c>
      <c r="CF898" s="14">
        <v>46206</v>
      </c>
      <c r="CG898" t="s">
        <v>6454</v>
      </c>
      <c r="CH898" s="31">
        <v>46206.82403935185</v>
      </c>
      <c r="CM898" s="4">
        <f t="shared" si="46"/>
        <v>46205.783819444441</v>
      </c>
      <c r="CN898">
        <f t="shared" si="47"/>
        <v>1</v>
      </c>
      <c r="CO898" t="str">
        <f>VLOOKUP(A898,Sheet1!$A$2:$B$221,2,0)</f>
        <v>South Zone</v>
      </c>
    </row>
    <row r="899" spans="1:93" x14ac:dyDescent="0.35">
      <c r="A899" t="s">
        <v>6465</v>
      </c>
      <c r="B899">
        <v>12</v>
      </c>
      <c r="C899" t="s">
        <v>9332</v>
      </c>
      <c r="D899" t="s">
        <v>678</v>
      </c>
      <c r="E899" t="s">
        <v>159</v>
      </c>
      <c r="F899" t="s">
        <v>299</v>
      </c>
      <c r="G899" t="s">
        <v>298</v>
      </c>
      <c r="H899" t="s">
        <v>12295</v>
      </c>
      <c r="I899">
        <v>142660</v>
      </c>
      <c r="J899" t="s">
        <v>12296</v>
      </c>
      <c r="K899" t="s">
        <v>12297</v>
      </c>
      <c r="L899" t="s">
        <v>4622</v>
      </c>
      <c r="M899" t="s">
        <v>12298</v>
      </c>
      <c r="N899">
        <v>90000</v>
      </c>
      <c r="O899" t="s">
        <v>1200</v>
      </c>
      <c r="P899" t="s">
        <v>1201</v>
      </c>
      <c r="Q899" t="s">
        <v>12299</v>
      </c>
      <c r="R899">
        <v>3496954579</v>
      </c>
      <c r="S899" s="14">
        <v>46210</v>
      </c>
      <c r="T899" t="s">
        <v>12300</v>
      </c>
      <c r="U899" s="31">
        <v>46210.523148148146</v>
      </c>
      <c r="AK899" s="14">
        <v>46210</v>
      </c>
      <c r="AL899" t="s">
        <v>2406</v>
      </c>
      <c r="AM899" s="31">
        <v>46210.611122685186</v>
      </c>
      <c r="AQ899" s="31">
        <v>46210.611122685186</v>
      </c>
      <c r="AR899" s="14">
        <v>46210</v>
      </c>
      <c r="AS899" t="s">
        <v>2406</v>
      </c>
      <c r="AT899" t="s">
        <v>299</v>
      </c>
      <c r="AU899" t="s">
        <v>678</v>
      </c>
      <c r="AV899" s="14">
        <v>46210</v>
      </c>
      <c r="AW899" t="s">
        <v>10375</v>
      </c>
      <c r="AX899" s="31">
        <v>46210.626967592594</v>
      </c>
      <c r="AY899" s="14">
        <v>46210</v>
      </c>
      <c r="AZ899" t="s">
        <v>1194</v>
      </c>
      <c r="BA899" s="31">
        <v>46210.642627314817</v>
      </c>
      <c r="BB899" s="14">
        <v>46210</v>
      </c>
      <c r="BC899" t="s">
        <v>1247</v>
      </c>
      <c r="BD899" s="31">
        <v>46210.653923611113</v>
      </c>
      <c r="BE899" s="14">
        <v>46210</v>
      </c>
      <c r="BF899" t="s">
        <v>1198</v>
      </c>
      <c r="BG899" s="31">
        <v>46210.682129629633</v>
      </c>
      <c r="BH899" s="14">
        <v>46210</v>
      </c>
      <c r="BI899" t="s">
        <v>1198</v>
      </c>
      <c r="BJ899" s="31">
        <v>46210.7028125</v>
      </c>
      <c r="BW899" s="14">
        <v>46210</v>
      </c>
      <c r="BX899" t="s">
        <v>1198</v>
      </c>
      <c r="BY899" s="31">
        <v>46210.710995370369</v>
      </c>
      <c r="BZ899" s="14">
        <v>46210</v>
      </c>
      <c r="CA899" t="s">
        <v>1199</v>
      </c>
      <c r="CB899" s="31">
        <v>46210.712037037039</v>
      </c>
      <c r="CF899" s="14">
        <v>46210</v>
      </c>
      <c r="CG899" t="s">
        <v>2407</v>
      </c>
      <c r="CH899" s="31">
        <v>46210.758576388886</v>
      </c>
      <c r="CM899" s="4">
        <f t="shared" si="46"/>
        <v>46210.523148148146</v>
      </c>
      <c r="CN899">
        <f t="shared" si="47"/>
        <v>0</v>
      </c>
      <c r="CO899" t="str">
        <f>VLOOKUP(A899,Sheet1!$A$2:$B$221,2,0)</f>
        <v>South Zone</v>
      </c>
    </row>
    <row r="900" spans="1:93" x14ac:dyDescent="0.35">
      <c r="A900" t="s">
        <v>6465</v>
      </c>
      <c r="B900">
        <v>12</v>
      </c>
      <c r="C900" t="s">
        <v>9332</v>
      </c>
      <c r="D900" t="s">
        <v>678</v>
      </c>
      <c r="E900" t="s">
        <v>159</v>
      </c>
      <c r="F900" t="s">
        <v>299</v>
      </c>
      <c r="G900" t="s">
        <v>298</v>
      </c>
      <c r="H900" t="s">
        <v>10370</v>
      </c>
      <c r="I900">
        <v>145139</v>
      </c>
      <c r="J900" t="s">
        <v>1862</v>
      </c>
      <c r="K900" t="s">
        <v>1863</v>
      </c>
      <c r="L900" t="s">
        <v>4622</v>
      </c>
      <c r="M900" t="s">
        <v>10371</v>
      </c>
      <c r="N900">
        <v>90000</v>
      </c>
      <c r="O900" t="s">
        <v>10372</v>
      </c>
      <c r="P900" t="s">
        <v>10373</v>
      </c>
      <c r="Q900" t="s">
        <v>10374</v>
      </c>
      <c r="R900">
        <v>5940333891</v>
      </c>
      <c r="S900" s="14">
        <v>46206</v>
      </c>
      <c r="T900" t="s">
        <v>6469</v>
      </c>
      <c r="U900" s="31">
        <v>46206.519560185188</v>
      </c>
      <c r="AK900" s="14">
        <v>46209</v>
      </c>
      <c r="AL900" t="s">
        <v>10375</v>
      </c>
      <c r="AM900" s="31">
        <v>46209.709930555553</v>
      </c>
      <c r="AQ900" s="31">
        <v>46209.709930555553</v>
      </c>
      <c r="AR900" s="14">
        <v>46209</v>
      </c>
      <c r="AS900" t="s">
        <v>10375</v>
      </c>
      <c r="AT900" t="s">
        <v>10376</v>
      </c>
      <c r="AU900" t="s">
        <v>677</v>
      </c>
      <c r="AV900" s="14">
        <v>46209</v>
      </c>
      <c r="AW900" t="s">
        <v>10375</v>
      </c>
      <c r="AX900" s="31">
        <v>46209.713634259257</v>
      </c>
      <c r="AY900" s="14">
        <v>46209</v>
      </c>
      <c r="AZ900" t="s">
        <v>3586</v>
      </c>
      <c r="BA900" s="31">
        <v>46209.716979166667</v>
      </c>
      <c r="BB900" s="14">
        <v>46209</v>
      </c>
      <c r="BC900" t="s">
        <v>1218</v>
      </c>
      <c r="BD900" s="31">
        <v>46209.759351851855</v>
      </c>
      <c r="BE900" s="14">
        <v>46209</v>
      </c>
      <c r="BF900" t="s">
        <v>3020</v>
      </c>
      <c r="BG900" s="31">
        <v>46209.760312500002</v>
      </c>
      <c r="BH900" s="14">
        <v>46209</v>
      </c>
      <c r="BI900" t="s">
        <v>3020</v>
      </c>
      <c r="BJ900" s="31">
        <v>46209.76185185185</v>
      </c>
      <c r="BK900" s="14">
        <v>46209</v>
      </c>
      <c r="BL900" t="s">
        <v>6410</v>
      </c>
      <c r="BM900" s="31">
        <v>46209.760555555556</v>
      </c>
      <c r="BW900" s="14">
        <v>46209</v>
      </c>
      <c r="BX900" t="s">
        <v>3020</v>
      </c>
      <c r="BY900" s="31">
        <v>46209.767743055556</v>
      </c>
      <c r="BZ900" s="14">
        <v>46209</v>
      </c>
      <c r="CA900" t="s">
        <v>1199</v>
      </c>
      <c r="CB900" s="31">
        <v>46209.769201388888</v>
      </c>
      <c r="CF900" s="14">
        <v>46209</v>
      </c>
      <c r="CG900" t="s">
        <v>2407</v>
      </c>
      <c r="CH900" s="31">
        <v>46209.82675925926</v>
      </c>
      <c r="CM900" s="4">
        <f t="shared" si="46"/>
        <v>46206.519560185188</v>
      </c>
      <c r="CN900">
        <f t="shared" si="47"/>
        <v>3</v>
      </c>
      <c r="CO900" t="str">
        <f>VLOOKUP(A900,Sheet1!$A$2:$B$221,2,0)</f>
        <v>South Zone</v>
      </c>
    </row>
    <row r="901" spans="1:93" x14ac:dyDescent="0.35">
      <c r="A901" t="s">
        <v>6465</v>
      </c>
      <c r="B901">
        <v>12</v>
      </c>
      <c r="C901" t="s">
        <v>9332</v>
      </c>
      <c r="D901" t="s">
        <v>678</v>
      </c>
      <c r="E901" t="s">
        <v>159</v>
      </c>
      <c r="F901" t="s">
        <v>299</v>
      </c>
      <c r="G901" t="s">
        <v>298</v>
      </c>
      <c r="H901" t="s">
        <v>6466</v>
      </c>
      <c r="I901">
        <v>177736</v>
      </c>
      <c r="J901" t="s">
        <v>1862</v>
      </c>
      <c r="K901" t="s">
        <v>1863</v>
      </c>
      <c r="L901" t="s">
        <v>4622</v>
      </c>
      <c r="M901" t="s">
        <v>6467</v>
      </c>
      <c r="N901">
        <v>50000</v>
      </c>
      <c r="O901" t="s">
        <v>1223</v>
      </c>
      <c r="P901" t="s">
        <v>1224</v>
      </c>
      <c r="Q901" t="s">
        <v>6468</v>
      </c>
      <c r="R901">
        <v>9373447109</v>
      </c>
      <c r="S901" s="14">
        <v>46205</v>
      </c>
      <c r="T901" t="s">
        <v>6469</v>
      </c>
      <c r="U901" s="31">
        <v>46205.685393518521</v>
      </c>
      <c r="AK901" s="14">
        <v>46206</v>
      </c>
      <c r="AL901" t="s">
        <v>2406</v>
      </c>
      <c r="AM901" s="31">
        <v>46206.597754629627</v>
      </c>
      <c r="AQ901" s="31">
        <v>46206.597754629627</v>
      </c>
      <c r="AR901" s="14">
        <v>46206</v>
      </c>
      <c r="AS901" t="s">
        <v>2406</v>
      </c>
      <c r="AT901" t="s">
        <v>299</v>
      </c>
      <c r="AU901" t="s">
        <v>678</v>
      </c>
      <c r="AV901" s="14">
        <v>46206</v>
      </c>
      <c r="AW901" t="s">
        <v>2407</v>
      </c>
      <c r="AX901" s="31">
        <v>46206.600439814814</v>
      </c>
      <c r="AY901" s="14">
        <v>46206</v>
      </c>
      <c r="AZ901" t="s">
        <v>1194</v>
      </c>
      <c r="BA901" s="31">
        <v>46206.604861111111</v>
      </c>
      <c r="BB901" s="14">
        <v>46206</v>
      </c>
      <c r="BC901" t="s">
        <v>6432</v>
      </c>
      <c r="BD901" s="31">
        <v>46206.629062499997</v>
      </c>
      <c r="BE901" s="14">
        <v>46206</v>
      </c>
      <c r="BF901" t="s">
        <v>6432</v>
      </c>
      <c r="BG901" s="31">
        <v>46206.629212962966</v>
      </c>
      <c r="BH901" s="14">
        <v>46206</v>
      </c>
      <c r="BI901" t="s">
        <v>6432</v>
      </c>
      <c r="BJ901" s="31">
        <v>46206.633009259262</v>
      </c>
      <c r="BW901" s="14">
        <v>46206</v>
      </c>
      <c r="BX901" t="s">
        <v>6432</v>
      </c>
      <c r="BY901" s="31">
        <v>46206.637002314812</v>
      </c>
      <c r="BZ901" s="14">
        <v>46206</v>
      </c>
      <c r="CA901" t="s">
        <v>1205</v>
      </c>
      <c r="CB901" s="31">
        <v>46206.638159722221</v>
      </c>
      <c r="CF901" s="14">
        <v>46206</v>
      </c>
      <c r="CG901" t="s">
        <v>2407</v>
      </c>
      <c r="CH901" s="31">
        <v>46206.711550925924</v>
      </c>
      <c r="CM901" s="4">
        <f t="shared" si="46"/>
        <v>46205.685393518521</v>
      </c>
      <c r="CN901">
        <f t="shared" si="47"/>
        <v>1</v>
      </c>
      <c r="CO901" t="str">
        <f>VLOOKUP(A901,Sheet1!$A$2:$B$221,2,0)</f>
        <v>South Zone</v>
      </c>
    </row>
    <row r="902" spans="1:93" x14ac:dyDescent="0.35">
      <c r="A902" t="s">
        <v>6465</v>
      </c>
      <c r="B902">
        <v>12</v>
      </c>
      <c r="C902" t="s">
        <v>9332</v>
      </c>
      <c r="D902" t="s">
        <v>678</v>
      </c>
      <c r="E902" t="s">
        <v>159</v>
      </c>
      <c r="F902" t="s">
        <v>299</v>
      </c>
      <c r="G902" t="s">
        <v>298</v>
      </c>
      <c r="H902" t="s">
        <v>6466</v>
      </c>
      <c r="I902">
        <v>177736</v>
      </c>
      <c r="J902" t="s">
        <v>1862</v>
      </c>
      <c r="K902" t="s">
        <v>1863</v>
      </c>
      <c r="L902" t="s">
        <v>4622</v>
      </c>
      <c r="M902" t="s">
        <v>6467</v>
      </c>
      <c r="N902">
        <v>45000</v>
      </c>
      <c r="O902" t="s">
        <v>6470</v>
      </c>
      <c r="P902" t="s">
        <v>6471</v>
      </c>
      <c r="Q902" t="s">
        <v>6472</v>
      </c>
      <c r="R902">
        <v>5124756712</v>
      </c>
      <c r="S902" s="14">
        <v>46206</v>
      </c>
      <c r="T902" t="s">
        <v>2407</v>
      </c>
      <c r="U902" s="31">
        <v>46206.423368055555</v>
      </c>
      <c r="AK902" s="14">
        <v>46206</v>
      </c>
      <c r="AL902" t="s">
        <v>2406</v>
      </c>
      <c r="AM902" s="31">
        <v>46206.545474537037</v>
      </c>
      <c r="AQ902" s="31">
        <v>46206.545474537037</v>
      </c>
      <c r="AR902" s="14">
        <v>46206</v>
      </c>
      <c r="AS902" t="s">
        <v>2406</v>
      </c>
      <c r="AT902" t="s">
        <v>299</v>
      </c>
      <c r="AU902" t="s">
        <v>678</v>
      </c>
      <c r="AV902" s="14">
        <v>46206</v>
      </c>
      <c r="AW902" t="s">
        <v>2407</v>
      </c>
      <c r="AX902" s="31">
        <v>46206.553981481484</v>
      </c>
      <c r="AY902" s="14">
        <v>46206</v>
      </c>
      <c r="AZ902" t="s">
        <v>1194</v>
      </c>
      <c r="BA902" s="31">
        <v>46206.578055555554</v>
      </c>
      <c r="BB902" s="14">
        <v>46206</v>
      </c>
      <c r="BC902" t="s">
        <v>1220</v>
      </c>
      <c r="BD902" s="31">
        <v>46206.589907407404</v>
      </c>
      <c r="BE902" s="14">
        <v>46206</v>
      </c>
      <c r="BF902" t="s">
        <v>6432</v>
      </c>
      <c r="BG902" s="31">
        <v>46206.605185185188</v>
      </c>
      <c r="BH902" s="14">
        <v>46206</v>
      </c>
      <c r="BI902" t="s">
        <v>6432</v>
      </c>
      <c r="BJ902" s="31">
        <v>46206.633032407408</v>
      </c>
      <c r="BW902" s="14">
        <v>46206</v>
      </c>
      <c r="BX902" t="s">
        <v>6432</v>
      </c>
      <c r="BY902" s="31">
        <v>46206.637013888889</v>
      </c>
      <c r="BZ902" s="14">
        <v>46206</v>
      </c>
      <c r="CA902" t="s">
        <v>1205</v>
      </c>
      <c r="CB902" s="31">
        <v>46206.638159722221</v>
      </c>
      <c r="CF902" s="14">
        <v>46206</v>
      </c>
      <c r="CG902" t="s">
        <v>2407</v>
      </c>
      <c r="CH902" s="31">
        <v>46206.711550925924</v>
      </c>
      <c r="CM902" s="4">
        <f t="shared" si="46"/>
        <v>46206.423368055555</v>
      </c>
      <c r="CN902">
        <f t="shared" si="47"/>
        <v>0</v>
      </c>
      <c r="CO902" t="str">
        <f>VLOOKUP(A902,Sheet1!$A$2:$B$221,2,0)</f>
        <v>South Zone</v>
      </c>
    </row>
    <row r="903" spans="1:93" x14ac:dyDescent="0.35">
      <c r="A903" t="s">
        <v>6465</v>
      </c>
      <c r="B903">
        <v>12</v>
      </c>
      <c r="C903" t="s">
        <v>9332</v>
      </c>
      <c r="D903" t="s">
        <v>678</v>
      </c>
      <c r="E903" t="s">
        <v>159</v>
      </c>
      <c r="F903" t="s">
        <v>299</v>
      </c>
      <c r="G903" t="s">
        <v>298</v>
      </c>
      <c r="H903" t="s">
        <v>6473</v>
      </c>
      <c r="I903">
        <v>197936</v>
      </c>
      <c r="J903" t="s">
        <v>1862</v>
      </c>
      <c r="K903" t="s">
        <v>1863</v>
      </c>
      <c r="L903" t="s">
        <v>4622</v>
      </c>
      <c r="M903" t="s">
        <v>6474</v>
      </c>
      <c r="N903">
        <v>60000</v>
      </c>
      <c r="O903" t="s">
        <v>10363</v>
      </c>
      <c r="P903" t="s">
        <v>10364</v>
      </c>
      <c r="Q903" t="s">
        <v>10377</v>
      </c>
      <c r="R903">
        <v>8397152968</v>
      </c>
      <c r="S903" s="14">
        <v>46205</v>
      </c>
      <c r="T903" t="s">
        <v>2407</v>
      </c>
      <c r="U903" s="31">
        <v>46205.845254629632</v>
      </c>
      <c r="AK903" s="14">
        <v>46206</v>
      </c>
      <c r="AL903" t="s">
        <v>2406</v>
      </c>
      <c r="AM903" s="31">
        <v>46206.746782407405</v>
      </c>
      <c r="AQ903" s="31">
        <v>46206.746782407405</v>
      </c>
      <c r="AR903" s="14">
        <v>46206</v>
      </c>
      <c r="AS903" t="s">
        <v>2406</v>
      </c>
      <c r="AT903" t="s">
        <v>299</v>
      </c>
      <c r="AU903" t="s">
        <v>678</v>
      </c>
      <c r="AV903" s="14">
        <v>46206</v>
      </c>
      <c r="AW903" t="s">
        <v>2407</v>
      </c>
      <c r="AX903" s="31">
        <v>46206.784201388888</v>
      </c>
      <c r="AY903" s="14">
        <v>46209</v>
      </c>
      <c r="AZ903" t="s">
        <v>3586</v>
      </c>
      <c r="BA903" s="31">
        <v>46209.396203703705</v>
      </c>
      <c r="BB903" s="14">
        <v>46209</v>
      </c>
      <c r="BC903" t="s">
        <v>1247</v>
      </c>
      <c r="BD903" s="31">
        <v>46209.438831018517</v>
      </c>
      <c r="BE903" s="14">
        <v>46209</v>
      </c>
      <c r="BF903" t="s">
        <v>1204</v>
      </c>
      <c r="BG903" s="31">
        <v>46209.439814814818</v>
      </c>
      <c r="BH903" s="14">
        <v>46209</v>
      </c>
      <c r="BI903" t="s">
        <v>1204</v>
      </c>
      <c r="BJ903" s="31">
        <v>46209.444178240738</v>
      </c>
      <c r="BW903" s="14">
        <v>46209</v>
      </c>
      <c r="BX903" t="s">
        <v>1204</v>
      </c>
      <c r="BY903" s="31">
        <v>46209.4528587963</v>
      </c>
      <c r="BZ903" s="14">
        <v>46209</v>
      </c>
      <c r="CA903" t="s">
        <v>1199</v>
      </c>
      <c r="CB903" s="31">
        <v>46209.454016203701</v>
      </c>
      <c r="CM903" s="4">
        <f t="shared" si="46"/>
        <v>46205.845254629632</v>
      </c>
      <c r="CN903">
        <f t="shared" si="47"/>
        <v>1</v>
      </c>
      <c r="CO903" t="str">
        <f>VLOOKUP(A903,Sheet1!$A$2:$B$221,2,0)</f>
        <v>South Zone</v>
      </c>
    </row>
    <row r="904" spans="1:93" x14ac:dyDescent="0.35">
      <c r="A904" t="s">
        <v>6465</v>
      </c>
      <c r="B904">
        <v>12</v>
      </c>
      <c r="C904" t="s">
        <v>9332</v>
      </c>
      <c r="D904" t="s">
        <v>678</v>
      </c>
      <c r="E904" t="s">
        <v>159</v>
      </c>
      <c r="F904" t="s">
        <v>299</v>
      </c>
      <c r="G904" t="s">
        <v>298</v>
      </c>
      <c r="H904" t="s">
        <v>4614</v>
      </c>
      <c r="I904">
        <v>266374</v>
      </c>
      <c r="J904" t="s">
        <v>2615</v>
      </c>
      <c r="K904" t="s">
        <v>2616</v>
      </c>
      <c r="L904" t="s">
        <v>4622</v>
      </c>
      <c r="M904" t="s">
        <v>6475</v>
      </c>
      <c r="N904">
        <v>60000</v>
      </c>
      <c r="O904" t="s">
        <v>1269</v>
      </c>
      <c r="P904" t="s">
        <v>1270</v>
      </c>
      <c r="Q904" t="s">
        <v>4615</v>
      </c>
      <c r="R904">
        <v>5080218330</v>
      </c>
      <c r="S904" s="14">
        <v>46205</v>
      </c>
      <c r="T904" t="s">
        <v>6476</v>
      </c>
      <c r="U904" s="31">
        <v>46205.726215277777</v>
      </c>
      <c r="AK904" s="14">
        <v>46206</v>
      </c>
      <c r="AL904" t="s">
        <v>2406</v>
      </c>
      <c r="AM904" s="31">
        <v>46206.355057870373</v>
      </c>
      <c r="AQ904" s="31">
        <v>46206.355057870373</v>
      </c>
      <c r="AR904" s="14">
        <v>46206</v>
      </c>
      <c r="AS904" t="s">
        <v>2406</v>
      </c>
      <c r="AT904" t="s">
        <v>299</v>
      </c>
      <c r="AU904" t="s">
        <v>678</v>
      </c>
      <c r="AV904" s="14">
        <v>46206</v>
      </c>
      <c r="AW904" t="s">
        <v>2407</v>
      </c>
      <c r="AX904" s="31">
        <v>46206.533368055556</v>
      </c>
      <c r="AY904" s="14">
        <v>46206</v>
      </c>
      <c r="AZ904" t="s">
        <v>1194</v>
      </c>
      <c r="BA904" s="31">
        <v>46206.542962962965</v>
      </c>
      <c r="BB904" s="14">
        <v>46206</v>
      </c>
      <c r="BC904" t="s">
        <v>1220</v>
      </c>
      <c r="BD904" s="31">
        <v>46206.548958333333</v>
      </c>
      <c r="BE904" s="14">
        <v>46206</v>
      </c>
      <c r="BF904" t="s">
        <v>1204</v>
      </c>
      <c r="BG904" s="31">
        <v>46206.584907407407</v>
      </c>
      <c r="BH904" s="14">
        <v>46206</v>
      </c>
      <c r="BI904" t="s">
        <v>1204</v>
      </c>
      <c r="BJ904" s="31">
        <v>46206.601180555554</v>
      </c>
      <c r="BW904" s="14">
        <v>46206</v>
      </c>
      <c r="BX904" t="s">
        <v>1204</v>
      </c>
      <c r="BY904" s="31">
        <v>46206.617361111108</v>
      </c>
      <c r="BZ904" s="14">
        <v>46206</v>
      </c>
      <c r="CA904" t="s">
        <v>1205</v>
      </c>
      <c r="CB904" s="31">
        <v>46206.630486111113</v>
      </c>
      <c r="CF904" s="14">
        <v>46206</v>
      </c>
      <c r="CG904" t="s">
        <v>2407</v>
      </c>
      <c r="CH904" s="31">
        <v>46206.77888888889</v>
      </c>
      <c r="CM904" s="4">
        <f t="shared" si="46"/>
        <v>46205.726215277777</v>
      </c>
      <c r="CN904">
        <f t="shared" si="47"/>
        <v>1</v>
      </c>
      <c r="CO904" t="str">
        <f>VLOOKUP(A904,Sheet1!$A$2:$B$221,2,0)</f>
        <v>South Zone</v>
      </c>
    </row>
    <row r="905" spans="1:93" x14ac:dyDescent="0.35">
      <c r="A905" t="s">
        <v>6465</v>
      </c>
      <c r="B905">
        <v>12</v>
      </c>
      <c r="C905" t="s">
        <v>9332</v>
      </c>
      <c r="D905" t="s">
        <v>678</v>
      </c>
      <c r="E905" t="s">
        <v>159</v>
      </c>
      <c r="F905" t="s">
        <v>299</v>
      </c>
      <c r="G905" t="s">
        <v>298</v>
      </c>
      <c r="H905" t="s">
        <v>12301</v>
      </c>
      <c r="I905">
        <v>446140</v>
      </c>
      <c r="J905" t="s">
        <v>1862</v>
      </c>
      <c r="K905" t="s">
        <v>1863</v>
      </c>
      <c r="L905" t="s">
        <v>4622</v>
      </c>
      <c r="M905" t="s">
        <v>12302</v>
      </c>
      <c r="N905">
        <v>50000</v>
      </c>
      <c r="O905" t="s">
        <v>1223</v>
      </c>
      <c r="P905" t="s">
        <v>1224</v>
      </c>
      <c r="Q905" t="s">
        <v>12303</v>
      </c>
      <c r="R905">
        <v>8586921125</v>
      </c>
      <c r="S905" s="14">
        <v>46210</v>
      </c>
      <c r="T905" t="s">
        <v>6469</v>
      </c>
      <c r="U905" s="31">
        <v>46210.791759259257</v>
      </c>
      <c r="AK905" s="14">
        <v>46210</v>
      </c>
      <c r="AL905" t="s">
        <v>10375</v>
      </c>
      <c r="AM905" s="31">
        <v>46210.841874999998</v>
      </c>
      <c r="AQ905" s="31">
        <v>46210.841874999998</v>
      </c>
      <c r="AR905" s="14">
        <v>46210</v>
      </c>
      <c r="AS905" t="s">
        <v>10375</v>
      </c>
      <c r="AT905" t="s">
        <v>10376</v>
      </c>
      <c r="AU905" t="s">
        <v>677</v>
      </c>
      <c r="AV905" s="14">
        <v>46210</v>
      </c>
      <c r="AW905" t="s">
        <v>10375</v>
      </c>
      <c r="AX905" s="31">
        <v>46210.852048611108</v>
      </c>
      <c r="CM905" s="4">
        <f t="shared" si="46"/>
        <v>46210.791759259257</v>
      </c>
      <c r="CN905">
        <f t="shared" si="47"/>
        <v>0</v>
      </c>
      <c r="CO905" t="str">
        <f>VLOOKUP(A905,Sheet1!$A$2:$B$221,2,0)</f>
        <v>South Zone</v>
      </c>
    </row>
    <row r="906" spans="1:93" x14ac:dyDescent="0.35">
      <c r="A906" t="s">
        <v>6477</v>
      </c>
      <c r="B906">
        <v>35</v>
      </c>
      <c r="C906" t="s">
        <v>9332</v>
      </c>
      <c r="D906" t="s">
        <v>678</v>
      </c>
      <c r="E906" t="s">
        <v>303</v>
      </c>
      <c r="F906" t="s">
        <v>304</v>
      </c>
      <c r="G906" t="s">
        <v>302</v>
      </c>
      <c r="H906" t="s">
        <v>10378</v>
      </c>
      <c r="I906">
        <v>12189</v>
      </c>
      <c r="J906" t="s">
        <v>4539</v>
      </c>
      <c r="K906" t="s">
        <v>4540</v>
      </c>
      <c r="L906" t="s">
        <v>4622</v>
      </c>
      <c r="M906" t="s">
        <v>10379</v>
      </c>
      <c r="N906">
        <v>45000</v>
      </c>
      <c r="O906" t="s">
        <v>9889</v>
      </c>
      <c r="P906" t="s">
        <v>9890</v>
      </c>
      <c r="Q906" t="s">
        <v>10380</v>
      </c>
      <c r="R906">
        <v>9351967615</v>
      </c>
      <c r="S906" s="14">
        <v>46209</v>
      </c>
      <c r="T906" t="s">
        <v>6507</v>
      </c>
      <c r="U906" s="31">
        <v>46209.511550925927</v>
      </c>
      <c r="AK906" s="14">
        <v>46209</v>
      </c>
      <c r="AL906" t="s">
        <v>1210</v>
      </c>
      <c r="AM906" s="31">
        <v>46209.667569444442</v>
      </c>
      <c r="AQ906" s="31">
        <v>46209.667569444442</v>
      </c>
      <c r="AR906" s="14">
        <v>46209</v>
      </c>
      <c r="AS906" t="s">
        <v>1210</v>
      </c>
      <c r="AT906" t="s">
        <v>304</v>
      </c>
      <c r="AU906" t="s">
        <v>678</v>
      </c>
      <c r="AV906" s="14">
        <v>46209</v>
      </c>
      <c r="AW906" t="s">
        <v>1210</v>
      </c>
      <c r="AX906" s="31">
        <v>46209.672465277778</v>
      </c>
      <c r="AY906" s="14">
        <v>46209</v>
      </c>
      <c r="AZ906" t="s">
        <v>1211</v>
      </c>
      <c r="BA906" s="31">
        <v>46209.697939814818</v>
      </c>
      <c r="BB906" s="14">
        <v>46209</v>
      </c>
      <c r="BC906" t="s">
        <v>6799</v>
      </c>
      <c r="BD906" s="31">
        <v>46209.71434027778</v>
      </c>
      <c r="BE906" s="14">
        <v>46209</v>
      </c>
      <c r="BF906" t="s">
        <v>1240</v>
      </c>
      <c r="BG906" s="31">
        <v>46209.741886574076</v>
      </c>
      <c r="BH906" s="14">
        <v>46209</v>
      </c>
      <c r="BI906" t="s">
        <v>1240</v>
      </c>
      <c r="BJ906" s="31">
        <v>46209.750706018516</v>
      </c>
      <c r="BW906" s="14">
        <v>46209</v>
      </c>
      <c r="BX906" t="s">
        <v>1240</v>
      </c>
      <c r="BY906" s="31">
        <v>46209.752708333333</v>
      </c>
      <c r="BZ906" s="14">
        <v>46209</v>
      </c>
      <c r="CA906" t="s">
        <v>2414</v>
      </c>
      <c r="CB906" s="31">
        <v>46209.775833333333</v>
      </c>
      <c r="CF906" s="14">
        <v>46209</v>
      </c>
      <c r="CG906" t="s">
        <v>1213</v>
      </c>
      <c r="CH906" s="31">
        <v>46209.829756944448</v>
      </c>
      <c r="CM906" s="4">
        <f t="shared" si="46"/>
        <v>46209.511550925927</v>
      </c>
      <c r="CN906">
        <f t="shared" si="47"/>
        <v>0</v>
      </c>
      <c r="CO906" t="str">
        <f>VLOOKUP(A906,Sheet1!$A$2:$B$221,2,0)</f>
        <v>South Zone</v>
      </c>
    </row>
    <row r="907" spans="1:93" x14ac:dyDescent="0.35">
      <c r="A907" t="s">
        <v>6477</v>
      </c>
      <c r="B907">
        <v>35</v>
      </c>
      <c r="C907" t="s">
        <v>9332</v>
      </c>
      <c r="D907" t="s">
        <v>678</v>
      </c>
      <c r="E907" t="s">
        <v>303</v>
      </c>
      <c r="F907" t="s">
        <v>304</v>
      </c>
      <c r="G907" t="s">
        <v>302</v>
      </c>
      <c r="H907" t="s">
        <v>6478</v>
      </c>
      <c r="I907">
        <v>235272</v>
      </c>
      <c r="J907" t="s">
        <v>1208</v>
      </c>
      <c r="K907" t="s">
        <v>1209</v>
      </c>
      <c r="L907" t="s">
        <v>4622</v>
      </c>
      <c r="M907" t="s">
        <v>6479</v>
      </c>
      <c r="N907">
        <v>90000</v>
      </c>
      <c r="O907" t="s">
        <v>931</v>
      </c>
      <c r="P907" t="s">
        <v>932</v>
      </c>
      <c r="Q907" t="s">
        <v>6480</v>
      </c>
      <c r="R907">
        <v>5109447589</v>
      </c>
      <c r="S907" s="14">
        <v>46204</v>
      </c>
      <c r="T907" t="s">
        <v>6481</v>
      </c>
      <c r="U907" s="31">
        <v>46204.706736111111</v>
      </c>
      <c r="AK907" s="14">
        <v>46206</v>
      </c>
      <c r="AL907" t="s">
        <v>1210</v>
      </c>
      <c r="AM907" s="31">
        <v>46206.632986111108</v>
      </c>
      <c r="AQ907" s="31">
        <v>46206.632986111108</v>
      </c>
      <c r="AR907" s="14">
        <v>46206</v>
      </c>
      <c r="AS907" t="s">
        <v>1210</v>
      </c>
      <c r="AT907" t="s">
        <v>304</v>
      </c>
      <c r="AU907" t="s">
        <v>678</v>
      </c>
      <c r="AV907" s="14">
        <v>46206</v>
      </c>
      <c r="AW907" t="s">
        <v>6481</v>
      </c>
      <c r="AX907" s="31">
        <v>46206.634479166663</v>
      </c>
      <c r="AY907" s="14">
        <v>46206</v>
      </c>
      <c r="AZ907" t="s">
        <v>3057</v>
      </c>
      <c r="BA907" s="31">
        <v>46206.648159722223</v>
      </c>
      <c r="BB907" s="14">
        <v>46206</v>
      </c>
      <c r="BC907" t="s">
        <v>6482</v>
      </c>
      <c r="BD907" s="31">
        <v>46206.659733796296</v>
      </c>
      <c r="BE907" s="14">
        <v>46206</v>
      </c>
      <c r="BF907" t="s">
        <v>6483</v>
      </c>
      <c r="BG907" s="31">
        <v>46206.670127314814</v>
      </c>
      <c r="BH907" s="14">
        <v>46206</v>
      </c>
      <c r="BI907" t="s">
        <v>6483</v>
      </c>
      <c r="BJ907" s="31">
        <v>46206.680787037039</v>
      </c>
      <c r="BW907" s="14">
        <v>46206</v>
      </c>
      <c r="BX907" t="s">
        <v>6483</v>
      </c>
      <c r="BY907" s="31">
        <v>46206.716527777775</v>
      </c>
      <c r="BZ907" s="14">
        <v>46206</v>
      </c>
      <c r="CA907" t="s">
        <v>1212</v>
      </c>
      <c r="CB907" s="31">
        <v>46206.718587962961</v>
      </c>
      <c r="CF907" s="14">
        <v>46206</v>
      </c>
      <c r="CG907" t="s">
        <v>1213</v>
      </c>
      <c r="CH907" s="31">
        <v>46206.72792824074</v>
      </c>
      <c r="CM907" s="4">
        <f t="shared" si="46"/>
        <v>46204.706736111111</v>
      </c>
      <c r="CN907">
        <f t="shared" si="47"/>
        <v>2</v>
      </c>
      <c r="CO907" t="str">
        <f>VLOOKUP(A907,Sheet1!$A$2:$B$221,2,0)</f>
        <v>South Zone</v>
      </c>
    </row>
    <row r="908" spans="1:93" x14ac:dyDescent="0.35">
      <c r="A908" t="s">
        <v>6477</v>
      </c>
      <c r="B908">
        <v>35</v>
      </c>
      <c r="C908" t="s">
        <v>9332</v>
      </c>
      <c r="D908" t="s">
        <v>678</v>
      </c>
      <c r="E908" t="s">
        <v>303</v>
      </c>
      <c r="F908" t="s">
        <v>304</v>
      </c>
      <c r="G908" t="s">
        <v>302</v>
      </c>
      <c r="H908" t="s">
        <v>10381</v>
      </c>
      <c r="I908">
        <v>256785</v>
      </c>
      <c r="J908" t="s">
        <v>1214</v>
      </c>
      <c r="K908" t="s">
        <v>1215</v>
      </c>
      <c r="L908" t="s">
        <v>4622</v>
      </c>
      <c r="M908" t="s">
        <v>10382</v>
      </c>
      <c r="N908">
        <v>90000</v>
      </c>
      <c r="O908" t="s">
        <v>9422</v>
      </c>
      <c r="P908" t="s">
        <v>9423</v>
      </c>
      <c r="Q908" t="s">
        <v>10383</v>
      </c>
      <c r="R908">
        <v>5091236689</v>
      </c>
      <c r="S908" s="14">
        <v>46206</v>
      </c>
      <c r="T908" t="s">
        <v>6500</v>
      </c>
      <c r="U908" s="31">
        <v>46206.493217592593</v>
      </c>
      <c r="AK908" s="14">
        <v>46209</v>
      </c>
      <c r="AL908" t="s">
        <v>1210</v>
      </c>
      <c r="AM908" s="31">
        <v>46209.547418981485</v>
      </c>
      <c r="AQ908" s="31">
        <v>46209.547418981485</v>
      </c>
      <c r="AR908" s="14">
        <v>46209</v>
      </c>
      <c r="AS908" t="s">
        <v>1210</v>
      </c>
      <c r="AT908" t="s">
        <v>304</v>
      </c>
      <c r="AU908" t="s">
        <v>678</v>
      </c>
      <c r="AV908" s="14">
        <v>46209</v>
      </c>
      <c r="AW908" t="s">
        <v>1210</v>
      </c>
      <c r="AX908" s="31">
        <v>46209.548425925925</v>
      </c>
      <c r="AY908" s="14">
        <v>46209</v>
      </c>
      <c r="AZ908" t="s">
        <v>1211</v>
      </c>
      <c r="BA908" s="31">
        <v>46209.557268518518</v>
      </c>
      <c r="BB908" s="14">
        <v>46209</v>
      </c>
      <c r="BC908" t="s">
        <v>7509</v>
      </c>
      <c r="BD908" s="31">
        <v>46209.638472222221</v>
      </c>
      <c r="BE908" s="14">
        <v>46209</v>
      </c>
      <c r="BF908" t="s">
        <v>1240</v>
      </c>
      <c r="BG908" s="31">
        <v>46209.693344907406</v>
      </c>
      <c r="BH908" s="14">
        <v>46209</v>
      </c>
      <c r="BI908" t="s">
        <v>1240</v>
      </c>
      <c r="BJ908" s="31">
        <v>46209.701388888891</v>
      </c>
      <c r="BW908" s="14">
        <v>46209</v>
      </c>
      <c r="BX908" t="s">
        <v>1240</v>
      </c>
      <c r="BY908" s="31">
        <v>46209.710520833331</v>
      </c>
      <c r="BZ908" s="14">
        <v>46209</v>
      </c>
      <c r="CA908" t="s">
        <v>2414</v>
      </c>
      <c r="CB908" s="31">
        <v>46209.744988425926</v>
      </c>
      <c r="CF908" s="14">
        <v>46209</v>
      </c>
      <c r="CG908" t="s">
        <v>1213</v>
      </c>
      <c r="CH908" s="31">
        <v>46209.883680555555</v>
      </c>
      <c r="CM908" s="4">
        <f t="shared" si="46"/>
        <v>46206.493217592593</v>
      </c>
      <c r="CN908">
        <f t="shared" si="47"/>
        <v>3</v>
      </c>
      <c r="CO908" t="str">
        <f>VLOOKUP(A908,Sheet1!$A$2:$B$221,2,0)</f>
        <v>South Zone</v>
      </c>
    </row>
    <row r="909" spans="1:93" x14ac:dyDescent="0.35">
      <c r="A909" t="s">
        <v>6477</v>
      </c>
      <c r="B909">
        <v>35</v>
      </c>
      <c r="C909" t="s">
        <v>9332</v>
      </c>
      <c r="D909" t="s">
        <v>678</v>
      </c>
      <c r="E909" t="s">
        <v>303</v>
      </c>
      <c r="F909" t="s">
        <v>304</v>
      </c>
      <c r="G909" t="s">
        <v>302</v>
      </c>
      <c r="H909" t="s">
        <v>10381</v>
      </c>
      <c r="I909">
        <v>256785</v>
      </c>
      <c r="J909" t="s">
        <v>1214</v>
      </c>
      <c r="K909" t="s">
        <v>1215</v>
      </c>
      <c r="L909" t="s">
        <v>4622</v>
      </c>
      <c r="M909" t="s">
        <v>10382</v>
      </c>
      <c r="N909">
        <v>70000</v>
      </c>
      <c r="O909" t="s">
        <v>9479</v>
      </c>
      <c r="P909" t="s">
        <v>9480</v>
      </c>
      <c r="Q909" t="s">
        <v>5258</v>
      </c>
      <c r="R909">
        <v>2086598046</v>
      </c>
      <c r="S909" s="14">
        <v>46206</v>
      </c>
      <c r="T909" t="s">
        <v>6500</v>
      </c>
      <c r="U909" s="31">
        <v>46206.49324074074</v>
      </c>
      <c r="AK909" s="14">
        <v>46209</v>
      </c>
      <c r="AL909" t="s">
        <v>1210</v>
      </c>
      <c r="AM909" s="31">
        <v>46209.547372685185</v>
      </c>
      <c r="AQ909" s="31">
        <v>46209.547372685185</v>
      </c>
      <c r="AR909" s="14">
        <v>46209</v>
      </c>
      <c r="AS909" t="s">
        <v>1210</v>
      </c>
      <c r="AT909" t="s">
        <v>304</v>
      </c>
      <c r="AU909" t="s">
        <v>678</v>
      </c>
      <c r="AV909" s="14">
        <v>46209</v>
      </c>
      <c r="AW909" t="s">
        <v>1210</v>
      </c>
      <c r="AX909" s="31">
        <v>46209.548379629632</v>
      </c>
      <c r="AY909" s="14">
        <v>46209</v>
      </c>
      <c r="AZ909" t="s">
        <v>1211</v>
      </c>
      <c r="BA909" s="31">
        <v>46209.557268518518</v>
      </c>
      <c r="BB909" s="14">
        <v>46209</v>
      </c>
      <c r="BC909" t="s">
        <v>7509</v>
      </c>
      <c r="BD909" s="31">
        <v>46209.638460648152</v>
      </c>
      <c r="BE909" s="14">
        <v>46209</v>
      </c>
      <c r="BF909" t="s">
        <v>1240</v>
      </c>
      <c r="BG909" s="31">
        <v>46209.69332175926</v>
      </c>
      <c r="BH909" s="14">
        <v>46209</v>
      </c>
      <c r="BI909" t="s">
        <v>1240</v>
      </c>
      <c r="BJ909" s="31">
        <v>46209.701365740744</v>
      </c>
      <c r="BW909" s="14">
        <v>46209</v>
      </c>
      <c r="BX909" t="s">
        <v>1240</v>
      </c>
      <c r="BY909" s="31">
        <v>46209.710509259261</v>
      </c>
      <c r="BZ909" s="14">
        <v>46209</v>
      </c>
      <c r="CA909" t="s">
        <v>2414</v>
      </c>
      <c r="CB909" s="31">
        <v>46209.744988425926</v>
      </c>
      <c r="CF909" s="14">
        <v>46209</v>
      </c>
      <c r="CG909" t="s">
        <v>1213</v>
      </c>
      <c r="CH909" s="31">
        <v>46209.883680555555</v>
      </c>
      <c r="CM909" s="4">
        <f t="shared" ref="CM909:CM972" si="48">IF(AJ909&lt;&gt;"",AJ909,IF(AG909&lt;&gt;"",AG909,IF(AD909&lt;&gt;"",AD909,IF(AA909&lt;&gt;"",AA909,U909))))</f>
        <v>46206.49324074074</v>
      </c>
      <c r="CN909">
        <f t="shared" ref="CN909:CN972" si="49">AK909-INT(CM909)</f>
        <v>3</v>
      </c>
      <c r="CO909" t="str">
        <f>VLOOKUP(A909,Sheet1!$A$2:$B$221,2,0)</f>
        <v>South Zone</v>
      </c>
    </row>
    <row r="910" spans="1:93" x14ac:dyDescent="0.35">
      <c r="A910" t="s">
        <v>6477</v>
      </c>
      <c r="B910">
        <v>35</v>
      </c>
      <c r="C910" t="s">
        <v>9332</v>
      </c>
      <c r="D910" t="s">
        <v>678</v>
      </c>
      <c r="E910" t="s">
        <v>303</v>
      </c>
      <c r="F910" t="s">
        <v>304</v>
      </c>
      <c r="G910" t="s">
        <v>302</v>
      </c>
      <c r="H910" t="s">
        <v>10384</v>
      </c>
      <c r="I910">
        <v>272605</v>
      </c>
      <c r="J910" t="s">
        <v>3026</v>
      </c>
      <c r="K910" t="s">
        <v>3027</v>
      </c>
      <c r="L910" t="s">
        <v>4622</v>
      </c>
      <c r="M910" t="s">
        <v>10385</v>
      </c>
      <c r="N910">
        <v>50000</v>
      </c>
      <c r="O910" t="s">
        <v>9465</v>
      </c>
      <c r="P910" t="s">
        <v>9466</v>
      </c>
      <c r="Q910" t="s">
        <v>10386</v>
      </c>
      <c r="R910">
        <v>351200102</v>
      </c>
      <c r="S910" s="14">
        <v>46206</v>
      </c>
      <c r="T910" t="s">
        <v>6496</v>
      </c>
      <c r="U910" s="31">
        <v>46206.485185185185</v>
      </c>
      <c r="AK910" s="14">
        <v>46209</v>
      </c>
      <c r="AL910" t="s">
        <v>1210</v>
      </c>
      <c r="AM910" s="31">
        <v>46209.46365740741</v>
      </c>
      <c r="AQ910" s="31">
        <v>46209.46365740741</v>
      </c>
      <c r="AR910" s="14">
        <v>46209</v>
      </c>
      <c r="AS910" t="s">
        <v>1210</v>
      </c>
      <c r="AT910" t="s">
        <v>304</v>
      </c>
      <c r="AU910" t="s">
        <v>678</v>
      </c>
      <c r="AV910" s="14">
        <v>46209</v>
      </c>
      <c r="AW910" t="s">
        <v>6489</v>
      </c>
      <c r="AX910" s="31">
        <v>46209.521956018521</v>
      </c>
      <c r="AY910" s="14">
        <v>46209</v>
      </c>
      <c r="AZ910" t="s">
        <v>1211</v>
      </c>
      <c r="BA910" s="31">
        <v>46209.526886574073</v>
      </c>
      <c r="BB910" s="14">
        <v>46209</v>
      </c>
      <c r="BC910" t="s">
        <v>6482</v>
      </c>
      <c r="BD910" s="31">
        <v>46209.587766203702</v>
      </c>
      <c r="BE910" s="14">
        <v>46209</v>
      </c>
      <c r="BF910" t="s">
        <v>1239</v>
      </c>
      <c r="BG910" s="31">
        <v>46209.640104166669</v>
      </c>
      <c r="BH910" s="14">
        <v>46209</v>
      </c>
      <c r="BI910" t="s">
        <v>1239</v>
      </c>
      <c r="BJ910" s="31">
        <v>46209.642199074071</v>
      </c>
      <c r="BW910" s="14">
        <v>46209</v>
      </c>
      <c r="BX910" t="s">
        <v>1239</v>
      </c>
      <c r="BY910" s="31">
        <v>46209.657847222225</v>
      </c>
      <c r="BZ910" s="14">
        <v>46209</v>
      </c>
      <c r="CA910" t="s">
        <v>2414</v>
      </c>
      <c r="CB910" s="31">
        <v>46209.680393518516</v>
      </c>
      <c r="CF910" s="14">
        <v>46209</v>
      </c>
      <c r="CG910" t="s">
        <v>1213</v>
      </c>
      <c r="CH910" s="31">
        <v>46209.749571759261</v>
      </c>
      <c r="CM910" s="4">
        <f t="shared" si="48"/>
        <v>46206.485185185185</v>
      </c>
      <c r="CN910">
        <f t="shared" si="49"/>
        <v>3</v>
      </c>
      <c r="CO910" t="str">
        <f>VLOOKUP(A910,Sheet1!$A$2:$B$221,2,0)</f>
        <v>South Zone</v>
      </c>
    </row>
    <row r="911" spans="1:93" x14ac:dyDescent="0.35">
      <c r="A911" t="s">
        <v>6477</v>
      </c>
      <c r="B911">
        <v>35</v>
      </c>
      <c r="C911" t="s">
        <v>9332</v>
      </c>
      <c r="D911" t="s">
        <v>678</v>
      </c>
      <c r="E911" t="s">
        <v>303</v>
      </c>
      <c r="F911" t="s">
        <v>304</v>
      </c>
      <c r="G911" t="s">
        <v>302</v>
      </c>
      <c r="H911" t="s">
        <v>4420</v>
      </c>
      <c r="I911">
        <v>351030</v>
      </c>
      <c r="J911" t="s">
        <v>4422</v>
      </c>
      <c r="K911" t="s">
        <v>4423</v>
      </c>
      <c r="L911" t="s">
        <v>4622</v>
      </c>
      <c r="M911" t="s">
        <v>6484</v>
      </c>
      <c r="N911">
        <v>90000</v>
      </c>
      <c r="O911" t="s">
        <v>931</v>
      </c>
      <c r="P911" t="s">
        <v>932</v>
      </c>
      <c r="Q911" t="s">
        <v>4421</v>
      </c>
      <c r="R911">
        <v>6651471475</v>
      </c>
      <c r="S911" s="14">
        <v>46205</v>
      </c>
      <c r="T911" t="s">
        <v>6485</v>
      </c>
      <c r="U911" s="31">
        <v>46205.69699074074</v>
      </c>
      <c r="AK911" s="14">
        <v>46206</v>
      </c>
      <c r="AL911" t="s">
        <v>1210</v>
      </c>
      <c r="AM911" s="31">
        <v>46206.417430555557</v>
      </c>
      <c r="AQ911" s="31">
        <v>46206.417430555557</v>
      </c>
      <c r="AR911" s="14">
        <v>46206</v>
      </c>
      <c r="AS911" t="s">
        <v>1210</v>
      </c>
      <c r="AT911" t="s">
        <v>304</v>
      </c>
      <c r="AU911" t="s">
        <v>678</v>
      </c>
      <c r="AV911" s="14">
        <v>46206</v>
      </c>
      <c r="AW911" t="s">
        <v>1210</v>
      </c>
      <c r="AX911" s="31">
        <v>46206.417847222219</v>
      </c>
      <c r="AY911" s="14">
        <v>46206</v>
      </c>
      <c r="AZ911" t="s">
        <v>3057</v>
      </c>
      <c r="BA911" s="31">
        <v>46206.430509259262</v>
      </c>
      <c r="BB911" s="14">
        <v>46206</v>
      </c>
      <c r="BC911" t="s">
        <v>6486</v>
      </c>
      <c r="BD911" s="31">
        <v>46206.485347222224</v>
      </c>
      <c r="BE911" s="14">
        <v>46206</v>
      </c>
      <c r="BF911" t="s">
        <v>6483</v>
      </c>
      <c r="BG911" s="31">
        <v>46206.504270833335</v>
      </c>
      <c r="BH911" s="14">
        <v>46206</v>
      </c>
      <c r="BI911" t="s">
        <v>6483</v>
      </c>
      <c r="BJ911" s="31">
        <v>46206.5158912037</v>
      </c>
      <c r="BW911" s="14">
        <v>46206</v>
      </c>
      <c r="BX911" t="s">
        <v>6483</v>
      </c>
      <c r="BY911" s="31">
        <v>46206.528819444444</v>
      </c>
      <c r="BZ911" s="14">
        <v>46206</v>
      </c>
      <c r="CA911" t="s">
        <v>1212</v>
      </c>
      <c r="CB911" s="31">
        <v>46206.536585648151</v>
      </c>
      <c r="CF911" s="14">
        <v>46206</v>
      </c>
      <c r="CG911" t="s">
        <v>1213</v>
      </c>
      <c r="CH911" s="31">
        <v>46206.570729166669</v>
      </c>
      <c r="CM911" s="4">
        <f t="shared" si="48"/>
        <v>46205.69699074074</v>
      </c>
      <c r="CN911">
        <f t="shared" si="49"/>
        <v>1</v>
      </c>
      <c r="CO911" t="str">
        <f>VLOOKUP(A911,Sheet1!$A$2:$B$221,2,0)</f>
        <v>South Zone</v>
      </c>
    </row>
    <row r="912" spans="1:93" x14ac:dyDescent="0.35">
      <c r="A912" t="s">
        <v>6477</v>
      </c>
      <c r="B912">
        <v>35</v>
      </c>
      <c r="C912" t="s">
        <v>9332</v>
      </c>
      <c r="D912" t="s">
        <v>678</v>
      </c>
      <c r="E912" t="s">
        <v>303</v>
      </c>
      <c r="F912" t="s">
        <v>304</v>
      </c>
      <c r="G912" t="s">
        <v>302</v>
      </c>
      <c r="H912" t="s">
        <v>10387</v>
      </c>
      <c r="I912">
        <v>363119</v>
      </c>
      <c r="J912" t="s">
        <v>1870</v>
      </c>
      <c r="K912" t="s">
        <v>1871</v>
      </c>
      <c r="L912" t="s">
        <v>4622</v>
      </c>
      <c r="M912" t="s">
        <v>10388</v>
      </c>
      <c r="N912">
        <v>45000</v>
      </c>
      <c r="O912" t="s">
        <v>9889</v>
      </c>
      <c r="P912" t="s">
        <v>9890</v>
      </c>
      <c r="Q912" t="s">
        <v>1625</v>
      </c>
      <c r="R912">
        <v>9262858215</v>
      </c>
      <c r="S912" s="14">
        <v>46209</v>
      </c>
      <c r="T912" t="s">
        <v>10389</v>
      </c>
      <c r="U912" s="31">
        <v>46209.471990740742</v>
      </c>
      <c r="AK912" s="14">
        <v>46209</v>
      </c>
      <c r="AL912" t="s">
        <v>1210</v>
      </c>
      <c r="AM912" s="31">
        <v>46209.647881944446</v>
      </c>
      <c r="AQ912" s="31">
        <v>46209.647881944446</v>
      </c>
      <c r="AR912" s="14">
        <v>46209</v>
      </c>
      <c r="AS912" t="s">
        <v>1210</v>
      </c>
      <c r="AT912" t="s">
        <v>304</v>
      </c>
      <c r="AU912" t="s">
        <v>678</v>
      </c>
      <c r="AV912" s="14">
        <v>46209</v>
      </c>
      <c r="AW912" t="s">
        <v>1210</v>
      </c>
      <c r="AX912" s="31">
        <v>46209.648530092592</v>
      </c>
      <c r="AY912" s="14">
        <v>46209</v>
      </c>
      <c r="AZ912" t="s">
        <v>1211</v>
      </c>
      <c r="BA912" s="31">
        <v>46209.67359953704</v>
      </c>
      <c r="BB912" s="14">
        <v>46209</v>
      </c>
      <c r="BC912" t="s">
        <v>6814</v>
      </c>
      <c r="BD912" s="31">
        <v>46209.70579861111</v>
      </c>
      <c r="BE912" s="14">
        <v>46209</v>
      </c>
      <c r="BF912" t="s">
        <v>6483</v>
      </c>
      <c r="BG912" s="31">
        <v>46209.757048611114</v>
      </c>
      <c r="BH912" s="14">
        <v>46209</v>
      </c>
      <c r="BI912" t="s">
        <v>6483</v>
      </c>
      <c r="BJ912" s="31">
        <v>46209.759375000001</v>
      </c>
      <c r="BW912" s="14">
        <v>46209</v>
      </c>
      <c r="BX912" t="s">
        <v>6483</v>
      </c>
      <c r="BY912" s="31">
        <v>46209.766076388885</v>
      </c>
      <c r="BZ912" s="14">
        <v>46209</v>
      </c>
      <c r="CA912" t="s">
        <v>2414</v>
      </c>
      <c r="CB912" s="31">
        <v>46209.776018518518</v>
      </c>
      <c r="CF912" s="14">
        <v>46209</v>
      </c>
      <c r="CG912" t="s">
        <v>1213</v>
      </c>
      <c r="CH912" s="31">
        <v>46209.824212962965</v>
      </c>
      <c r="CM912" s="4">
        <f t="shared" si="48"/>
        <v>46209.471990740742</v>
      </c>
      <c r="CN912">
        <f t="shared" si="49"/>
        <v>0</v>
      </c>
      <c r="CO912" t="str">
        <f>VLOOKUP(A912,Sheet1!$A$2:$B$221,2,0)</f>
        <v>South Zone</v>
      </c>
    </row>
    <row r="913" spans="1:93" x14ac:dyDescent="0.35">
      <c r="A913" t="s">
        <v>6477</v>
      </c>
      <c r="B913">
        <v>35</v>
      </c>
      <c r="C913" t="s">
        <v>9332</v>
      </c>
      <c r="D913" t="s">
        <v>678</v>
      </c>
      <c r="E913" t="s">
        <v>303</v>
      </c>
      <c r="F913" t="s">
        <v>304</v>
      </c>
      <c r="G913" t="s">
        <v>302</v>
      </c>
      <c r="H913" t="s">
        <v>6487</v>
      </c>
      <c r="I913">
        <v>427033</v>
      </c>
      <c r="J913" t="s">
        <v>1208</v>
      </c>
      <c r="K913" t="s">
        <v>1209</v>
      </c>
      <c r="L913" t="s">
        <v>4622</v>
      </c>
      <c r="M913" t="s">
        <v>6488</v>
      </c>
      <c r="N913">
        <v>80000</v>
      </c>
      <c r="O913" t="s">
        <v>1067</v>
      </c>
      <c r="P913" t="s">
        <v>1068</v>
      </c>
      <c r="Q913" t="s">
        <v>1150</v>
      </c>
      <c r="R913">
        <v>4943050140</v>
      </c>
      <c r="S913" s="14">
        <v>46205</v>
      </c>
      <c r="T913" t="s">
        <v>6481</v>
      </c>
      <c r="U913" s="31">
        <v>46205.356550925928</v>
      </c>
      <c r="AK913" s="14">
        <v>46205</v>
      </c>
      <c r="AL913" t="s">
        <v>1210</v>
      </c>
      <c r="AM913" s="31">
        <v>46205.562256944446</v>
      </c>
      <c r="AQ913" s="31">
        <v>46205.562256944446</v>
      </c>
      <c r="AR913" s="14">
        <v>46205</v>
      </c>
      <c r="AS913" t="s">
        <v>1210</v>
      </c>
      <c r="AT913" t="s">
        <v>304</v>
      </c>
      <c r="AU913" t="s">
        <v>678</v>
      </c>
      <c r="AV913" s="14">
        <v>46205</v>
      </c>
      <c r="AW913" t="s">
        <v>6489</v>
      </c>
      <c r="AX913" s="31">
        <v>46205.577870370369</v>
      </c>
      <c r="AY913" s="14">
        <v>46205</v>
      </c>
      <c r="AZ913" t="s">
        <v>1211</v>
      </c>
      <c r="BA913" s="31">
        <v>46205.608055555553</v>
      </c>
      <c r="BB913" s="14">
        <v>46205</v>
      </c>
      <c r="BC913" t="s">
        <v>6482</v>
      </c>
      <c r="BD913" s="31">
        <v>46205.637002314812</v>
      </c>
      <c r="BE913" s="14">
        <v>46205</v>
      </c>
      <c r="BF913" t="s">
        <v>1240</v>
      </c>
      <c r="BG913" s="31">
        <v>46205.652604166666</v>
      </c>
      <c r="BK913" s="14">
        <v>46205</v>
      </c>
      <c r="BL913" t="s">
        <v>1240</v>
      </c>
      <c r="BM913" s="31">
        <v>46205.661608796298</v>
      </c>
      <c r="CM913" s="4">
        <f t="shared" si="48"/>
        <v>46205.356550925928</v>
      </c>
      <c r="CN913">
        <f t="shared" si="49"/>
        <v>0</v>
      </c>
      <c r="CO913" t="str">
        <f>VLOOKUP(A913,Sheet1!$A$2:$B$221,2,0)</f>
        <v>South Zone</v>
      </c>
    </row>
    <row r="914" spans="1:93" x14ac:dyDescent="0.35">
      <c r="A914" t="s">
        <v>6477</v>
      </c>
      <c r="B914">
        <v>35</v>
      </c>
      <c r="C914" t="s">
        <v>9332</v>
      </c>
      <c r="D914" t="s">
        <v>678</v>
      </c>
      <c r="E914" t="s">
        <v>303</v>
      </c>
      <c r="F914" t="s">
        <v>304</v>
      </c>
      <c r="G914" t="s">
        <v>302</v>
      </c>
      <c r="H914" t="s">
        <v>6490</v>
      </c>
      <c r="I914">
        <v>504758</v>
      </c>
      <c r="J914" t="s">
        <v>3022</v>
      </c>
      <c r="K914" t="s">
        <v>3023</v>
      </c>
      <c r="L914" t="s">
        <v>4622</v>
      </c>
      <c r="M914" t="s">
        <v>6491</v>
      </c>
      <c r="N914">
        <v>65000</v>
      </c>
      <c r="O914" t="s">
        <v>1006</v>
      </c>
      <c r="P914" t="s">
        <v>1007</v>
      </c>
      <c r="Q914" t="s">
        <v>4339</v>
      </c>
      <c r="R914">
        <v>1957719173</v>
      </c>
      <c r="S914" s="14">
        <v>46203</v>
      </c>
      <c r="T914" t="s">
        <v>6492</v>
      </c>
      <c r="U914" s="31">
        <v>46203.495081018518</v>
      </c>
      <c r="Y914" s="14">
        <v>46204</v>
      </c>
      <c r="Z914" t="s">
        <v>6492</v>
      </c>
      <c r="AA914" s="31">
        <v>46204.511805555558</v>
      </c>
      <c r="AK914" s="14">
        <v>46204</v>
      </c>
      <c r="AL914" t="s">
        <v>1210</v>
      </c>
      <c r="AM914" s="31">
        <v>46204.636145833334</v>
      </c>
      <c r="AQ914" s="31">
        <v>46204.636145833334</v>
      </c>
      <c r="AR914" s="14">
        <v>46204</v>
      </c>
      <c r="AS914" t="s">
        <v>1210</v>
      </c>
      <c r="AT914" t="s">
        <v>304</v>
      </c>
      <c r="AU914" t="s">
        <v>678</v>
      </c>
      <c r="AV914" s="14">
        <v>46204</v>
      </c>
      <c r="AW914" t="s">
        <v>1210</v>
      </c>
      <c r="AX914" s="31">
        <v>46204.636655092596</v>
      </c>
      <c r="AY914" s="14">
        <v>46204</v>
      </c>
      <c r="AZ914" t="s">
        <v>1211</v>
      </c>
      <c r="BA914" s="31">
        <v>46204.660694444443</v>
      </c>
      <c r="BB914" s="14">
        <v>46204</v>
      </c>
      <c r="BC914" t="s">
        <v>3024</v>
      </c>
      <c r="BD914" s="31">
        <v>46204.680810185186</v>
      </c>
      <c r="BE914" s="14">
        <v>46204</v>
      </c>
      <c r="BF914" t="s">
        <v>6493</v>
      </c>
      <c r="BG914" s="31">
        <v>46204.691180555557</v>
      </c>
      <c r="BH914" s="14">
        <v>46204</v>
      </c>
      <c r="BI914" t="s">
        <v>6493</v>
      </c>
      <c r="BJ914" s="31">
        <v>46204.700671296298</v>
      </c>
      <c r="BW914" s="14">
        <v>46204</v>
      </c>
      <c r="BX914" t="s">
        <v>6493</v>
      </c>
      <c r="BY914" s="31">
        <v>46204.703159722223</v>
      </c>
      <c r="BZ914" s="14">
        <v>46204</v>
      </c>
      <c r="CA914" t="s">
        <v>1212</v>
      </c>
      <c r="CB914" s="31">
        <v>46204.71875</v>
      </c>
      <c r="CF914" s="14">
        <v>46205</v>
      </c>
      <c r="CG914" t="s">
        <v>1213</v>
      </c>
      <c r="CH914" s="31">
        <v>46205.53465277778</v>
      </c>
      <c r="CM914" s="4">
        <f t="shared" si="48"/>
        <v>46204.511805555558</v>
      </c>
      <c r="CN914">
        <f t="shared" si="49"/>
        <v>0</v>
      </c>
      <c r="CO914" t="str">
        <f>VLOOKUP(A914,Sheet1!$A$2:$B$221,2,0)</f>
        <v>South Zone</v>
      </c>
    </row>
    <row r="915" spans="1:93" x14ac:dyDescent="0.35">
      <c r="A915" t="s">
        <v>6477</v>
      </c>
      <c r="B915">
        <v>35</v>
      </c>
      <c r="C915" t="s">
        <v>9332</v>
      </c>
      <c r="D915" t="s">
        <v>678</v>
      </c>
      <c r="E915" t="s">
        <v>303</v>
      </c>
      <c r="F915" t="s">
        <v>304</v>
      </c>
      <c r="G915" t="s">
        <v>302</v>
      </c>
      <c r="H915" t="s">
        <v>3025</v>
      </c>
      <c r="I915">
        <v>535223</v>
      </c>
      <c r="J915" t="s">
        <v>3026</v>
      </c>
      <c r="K915" t="s">
        <v>3027</v>
      </c>
      <c r="L915" t="s">
        <v>4622</v>
      </c>
      <c r="M915" t="s">
        <v>12304</v>
      </c>
      <c r="N915">
        <v>45000</v>
      </c>
      <c r="O915" t="s">
        <v>4630</v>
      </c>
      <c r="P915" t="s">
        <v>4631</v>
      </c>
      <c r="Q915" t="s">
        <v>1143</v>
      </c>
      <c r="R915">
        <v>5176011580</v>
      </c>
      <c r="S915" s="14">
        <v>46210</v>
      </c>
      <c r="T915" t="s">
        <v>6496</v>
      </c>
      <c r="U915" s="31">
        <v>46210.534236111111</v>
      </c>
      <c r="AK915" s="14">
        <v>46210</v>
      </c>
      <c r="AL915" t="s">
        <v>1210</v>
      </c>
      <c r="AM915" s="31">
        <v>46210.65483796296</v>
      </c>
      <c r="AQ915" s="31">
        <v>46210.65483796296</v>
      </c>
      <c r="AR915" s="14">
        <v>46210</v>
      </c>
      <c r="AS915" t="s">
        <v>1210</v>
      </c>
      <c r="AT915" t="s">
        <v>304</v>
      </c>
      <c r="AU915" t="s">
        <v>678</v>
      </c>
      <c r="AV915" s="14">
        <v>46210</v>
      </c>
      <c r="AW915" t="s">
        <v>1213</v>
      </c>
      <c r="AX915" s="31">
        <v>46210.66914351852</v>
      </c>
      <c r="AY915" s="14">
        <v>46210</v>
      </c>
      <c r="AZ915" t="s">
        <v>1211</v>
      </c>
      <c r="BA915" s="31">
        <v>46210.67527777778</v>
      </c>
      <c r="BB915" s="14">
        <v>46210</v>
      </c>
      <c r="BC915" t="s">
        <v>7371</v>
      </c>
      <c r="BD915" s="31">
        <v>46210.702141203707</v>
      </c>
      <c r="BE915" s="14">
        <v>46210</v>
      </c>
      <c r="BF915" t="s">
        <v>6508</v>
      </c>
      <c r="BG915" s="31">
        <v>46210.770243055558</v>
      </c>
      <c r="BH915" s="14">
        <v>46210</v>
      </c>
      <c r="BI915" t="s">
        <v>6508</v>
      </c>
      <c r="BJ915" s="31">
        <v>46210.77579861111</v>
      </c>
      <c r="BW915" s="14">
        <v>46210</v>
      </c>
      <c r="BX915" t="s">
        <v>6508</v>
      </c>
      <c r="BY915" s="31">
        <v>46210.788136574076</v>
      </c>
      <c r="BZ915" s="14">
        <v>46210</v>
      </c>
      <c r="CA915" t="s">
        <v>1212</v>
      </c>
      <c r="CB915" s="31">
        <v>46210.799293981479</v>
      </c>
      <c r="CF915" s="14">
        <v>46210</v>
      </c>
      <c r="CG915" t="s">
        <v>1213</v>
      </c>
      <c r="CH915" s="31">
        <v>46210.832337962966</v>
      </c>
      <c r="CM915" s="4">
        <f t="shared" si="48"/>
        <v>46210.534236111111</v>
      </c>
      <c r="CN915">
        <f t="shared" si="49"/>
        <v>0</v>
      </c>
      <c r="CO915" t="str">
        <f>VLOOKUP(A915,Sheet1!$A$2:$B$221,2,0)</f>
        <v>South Zone</v>
      </c>
    </row>
    <row r="916" spans="1:93" x14ac:dyDescent="0.35">
      <c r="A916" t="s">
        <v>6477</v>
      </c>
      <c r="B916">
        <v>35</v>
      </c>
      <c r="C916" t="s">
        <v>9332</v>
      </c>
      <c r="D916" t="s">
        <v>678</v>
      </c>
      <c r="E916" t="s">
        <v>303</v>
      </c>
      <c r="F916" t="s">
        <v>304</v>
      </c>
      <c r="G916" t="s">
        <v>302</v>
      </c>
      <c r="H916" t="s">
        <v>3025</v>
      </c>
      <c r="I916">
        <v>535223</v>
      </c>
      <c r="J916" t="s">
        <v>3026</v>
      </c>
      <c r="K916" t="s">
        <v>3027</v>
      </c>
      <c r="L916" t="s">
        <v>4622</v>
      </c>
      <c r="M916" t="s">
        <v>6494</v>
      </c>
      <c r="N916">
        <v>45000</v>
      </c>
      <c r="O916" t="s">
        <v>4630</v>
      </c>
      <c r="P916" t="s">
        <v>4631</v>
      </c>
      <c r="Q916" t="s">
        <v>6495</v>
      </c>
      <c r="R916">
        <v>1083279882</v>
      </c>
      <c r="S916" s="14">
        <v>46205</v>
      </c>
      <c r="T916" t="s">
        <v>6496</v>
      </c>
      <c r="U916" s="31">
        <v>46205.456782407404</v>
      </c>
      <c r="AK916" s="14">
        <v>46205</v>
      </c>
      <c r="AL916" t="s">
        <v>1210</v>
      </c>
      <c r="AM916" s="31">
        <v>46205.65865740741</v>
      </c>
      <c r="AQ916" s="31">
        <v>46205.65865740741</v>
      </c>
      <c r="AR916" s="14">
        <v>46205</v>
      </c>
      <c r="AS916" t="s">
        <v>1210</v>
      </c>
      <c r="AT916" t="s">
        <v>304</v>
      </c>
      <c r="AU916" t="s">
        <v>678</v>
      </c>
      <c r="AV916" s="14">
        <v>46205</v>
      </c>
      <c r="AW916" t="s">
        <v>6489</v>
      </c>
      <c r="AX916" s="31">
        <v>46205.662094907406</v>
      </c>
      <c r="AY916" s="14">
        <v>46205</v>
      </c>
      <c r="AZ916" t="s">
        <v>1211</v>
      </c>
      <c r="BA916" s="31">
        <v>46205.685381944444</v>
      </c>
      <c r="BB916" s="14">
        <v>46205</v>
      </c>
      <c r="BC916" t="s">
        <v>6497</v>
      </c>
      <c r="BD916" s="31">
        <v>46205.706817129627</v>
      </c>
      <c r="BE916" s="14">
        <v>46205</v>
      </c>
      <c r="BF916" t="s">
        <v>1239</v>
      </c>
      <c r="BG916" s="31">
        <v>46205.723715277774</v>
      </c>
      <c r="BH916" s="14">
        <v>46205</v>
      </c>
      <c r="BI916" t="s">
        <v>1239</v>
      </c>
      <c r="BJ916" s="31">
        <v>46205.724618055552</v>
      </c>
      <c r="BW916" s="14">
        <v>46205</v>
      </c>
      <c r="BX916" t="s">
        <v>1239</v>
      </c>
      <c r="BY916" s="31">
        <v>46205.743217592593</v>
      </c>
      <c r="BZ916" s="14">
        <v>46205</v>
      </c>
      <c r="CA916" t="s">
        <v>1212</v>
      </c>
      <c r="CB916" s="31">
        <v>46205.746712962966</v>
      </c>
      <c r="CF916" s="14">
        <v>46206</v>
      </c>
      <c r="CG916" t="s">
        <v>1213</v>
      </c>
      <c r="CH916" s="31">
        <v>46206.601817129631</v>
      </c>
      <c r="CM916" s="4">
        <f t="shared" si="48"/>
        <v>46205.456782407404</v>
      </c>
      <c r="CN916">
        <f t="shared" si="49"/>
        <v>0</v>
      </c>
      <c r="CO916" t="str">
        <f>VLOOKUP(A916,Sheet1!$A$2:$B$221,2,0)</f>
        <v>South Zone</v>
      </c>
    </row>
    <row r="917" spans="1:93" x14ac:dyDescent="0.35">
      <c r="A917" t="s">
        <v>6477</v>
      </c>
      <c r="B917">
        <v>35</v>
      </c>
      <c r="C917" t="s">
        <v>9332</v>
      </c>
      <c r="D917" t="s">
        <v>678</v>
      </c>
      <c r="E917" t="s">
        <v>303</v>
      </c>
      <c r="F917" t="s">
        <v>304</v>
      </c>
      <c r="G917" t="s">
        <v>302</v>
      </c>
      <c r="H917" t="s">
        <v>6498</v>
      </c>
      <c r="I917">
        <v>599860</v>
      </c>
      <c r="J917" t="s">
        <v>1214</v>
      </c>
      <c r="K917" t="s">
        <v>1215</v>
      </c>
      <c r="L917" t="s">
        <v>4622</v>
      </c>
      <c r="M917" t="s">
        <v>6499</v>
      </c>
      <c r="N917">
        <v>45000</v>
      </c>
      <c r="O917" t="s">
        <v>4630</v>
      </c>
      <c r="P917" t="s">
        <v>4631</v>
      </c>
      <c r="Q917" t="s">
        <v>1216</v>
      </c>
      <c r="R917">
        <v>6166628005</v>
      </c>
      <c r="S917" s="14">
        <v>46203</v>
      </c>
      <c r="T917" t="s">
        <v>6500</v>
      </c>
      <c r="U917" s="31">
        <v>46203.549131944441</v>
      </c>
      <c r="AK917" s="14">
        <v>46204</v>
      </c>
      <c r="AL917" t="s">
        <v>1210</v>
      </c>
      <c r="AM917" s="31">
        <v>46204.40902777778</v>
      </c>
      <c r="AQ917" s="31">
        <v>46204.40902777778</v>
      </c>
      <c r="AR917" s="14">
        <v>46204</v>
      </c>
      <c r="AS917" t="s">
        <v>1210</v>
      </c>
      <c r="AT917" t="s">
        <v>304</v>
      </c>
      <c r="AU917" t="s">
        <v>678</v>
      </c>
      <c r="AV917" s="14">
        <v>46204</v>
      </c>
      <c r="AW917" t="s">
        <v>6489</v>
      </c>
      <c r="AX917" s="31">
        <v>46204.423900462964</v>
      </c>
      <c r="AY917" s="14">
        <v>46204</v>
      </c>
      <c r="AZ917" t="s">
        <v>1211</v>
      </c>
      <c r="BA917" s="31">
        <v>46204.443854166668</v>
      </c>
      <c r="BB917" s="14">
        <v>46204</v>
      </c>
      <c r="BC917" t="s">
        <v>6501</v>
      </c>
      <c r="BD917" s="31">
        <v>46204.472048611111</v>
      </c>
      <c r="BE917" s="14">
        <v>46204</v>
      </c>
      <c r="BF917" t="s">
        <v>6483</v>
      </c>
      <c r="BG917" s="31">
        <v>46204.486342592594</v>
      </c>
      <c r="BH917" s="14">
        <v>46204</v>
      </c>
      <c r="BI917" t="s">
        <v>6483</v>
      </c>
      <c r="BJ917" s="31">
        <v>46204.487141203703</v>
      </c>
      <c r="BW917" s="14">
        <v>46204</v>
      </c>
      <c r="BX917" t="s">
        <v>6483</v>
      </c>
      <c r="BY917" s="31">
        <v>46204.493680555555</v>
      </c>
      <c r="BZ917" s="14">
        <v>46204</v>
      </c>
      <c r="CA917" t="s">
        <v>1212</v>
      </c>
      <c r="CB917" s="31">
        <v>46204.526099537034</v>
      </c>
      <c r="CF917" s="14">
        <v>46204</v>
      </c>
      <c r="CG917" t="s">
        <v>1213</v>
      </c>
      <c r="CH917" s="31">
        <v>46204.586192129631</v>
      </c>
      <c r="CM917" s="4">
        <f t="shared" si="48"/>
        <v>46203.549131944441</v>
      </c>
      <c r="CN917">
        <f t="shared" si="49"/>
        <v>1</v>
      </c>
      <c r="CO917" t="str">
        <f>VLOOKUP(A917,Sheet1!$A$2:$B$221,2,0)</f>
        <v>South Zone</v>
      </c>
    </row>
    <row r="918" spans="1:93" x14ac:dyDescent="0.35">
      <c r="A918" t="s">
        <v>6477</v>
      </c>
      <c r="B918">
        <v>35</v>
      </c>
      <c r="C918" t="s">
        <v>9332</v>
      </c>
      <c r="D918" t="s">
        <v>678</v>
      </c>
      <c r="E918" t="s">
        <v>303</v>
      </c>
      <c r="F918" t="s">
        <v>304</v>
      </c>
      <c r="G918" t="s">
        <v>302</v>
      </c>
      <c r="H918" t="s">
        <v>10390</v>
      </c>
      <c r="I918">
        <v>611699</v>
      </c>
      <c r="J918" t="s">
        <v>6503</v>
      </c>
      <c r="K918" t="s">
        <v>6504</v>
      </c>
      <c r="L918" t="s">
        <v>4622</v>
      </c>
      <c r="M918" t="s">
        <v>10391</v>
      </c>
      <c r="N918">
        <v>40000</v>
      </c>
      <c r="O918" t="s">
        <v>10266</v>
      </c>
      <c r="P918" t="s">
        <v>10267</v>
      </c>
      <c r="Q918" t="s">
        <v>10392</v>
      </c>
      <c r="R918">
        <v>8358977041</v>
      </c>
      <c r="S918" s="14">
        <v>46206</v>
      </c>
      <c r="T918" t="s">
        <v>6507</v>
      </c>
      <c r="U918" s="31">
        <v>46206.507708333331</v>
      </c>
      <c r="AK918" s="14">
        <v>46209</v>
      </c>
      <c r="AL918" t="s">
        <v>1210</v>
      </c>
      <c r="AM918" s="31">
        <v>46209.61986111111</v>
      </c>
      <c r="AQ918" s="31">
        <v>46209.61986111111</v>
      </c>
      <c r="AR918" s="14">
        <v>46209</v>
      </c>
      <c r="AS918" t="s">
        <v>1210</v>
      </c>
      <c r="AT918" t="s">
        <v>304</v>
      </c>
      <c r="AU918" t="s">
        <v>678</v>
      </c>
      <c r="AV918" s="14">
        <v>46209</v>
      </c>
      <c r="AW918" t="s">
        <v>6507</v>
      </c>
      <c r="AX918" s="31">
        <v>46209.655046296299</v>
      </c>
      <c r="AY918" s="14">
        <v>46209</v>
      </c>
      <c r="AZ918" t="s">
        <v>1211</v>
      </c>
      <c r="BA918" s="31">
        <v>46209.673576388886</v>
      </c>
      <c r="BB918" s="14">
        <v>46209</v>
      </c>
      <c r="BC918" t="s">
        <v>6685</v>
      </c>
      <c r="BD918" s="31">
        <v>46209.719768518517</v>
      </c>
      <c r="BE918" s="14">
        <v>46209</v>
      </c>
      <c r="BF918" t="s">
        <v>6508</v>
      </c>
      <c r="BG918" s="31">
        <v>46209.741006944445</v>
      </c>
      <c r="BH918" s="14">
        <v>46209</v>
      </c>
      <c r="BI918" t="s">
        <v>6508</v>
      </c>
      <c r="BJ918" s="31">
        <v>46209.750821759262</v>
      </c>
      <c r="BW918" s="14">
        <v>46209</v>
      </c>
      <c r="BX918" t="s">
        <v>6508</v>
      </c>
      <c r="BY918" s="31">
        <v>46209.755787037036</v>
      </c>
      <c r="BZ918" s="14">
        <v>46209</v>
      </c>
      <c r="CA918" t="s">
        <v>2414</v>
      </c>
      <c r="CB918" s="31">
        <v>46209.776979166665</v>
      </c>
      <c r="CF918" s="14">
        <v>46209</v>
      </c>
      <c r="CG918" t="s">
        <v>1213</v>
      </c>
      <c r="CH918" s="31">
        <v>46209.84138888889</v>
      </c>
      <c r="CM918" s="4">
        <f t="shared" si="48"/>
        <v>46206.507708333331</v>
      </c>
      <c r="CN918">
        <f t="shared" si="49"/>
        <v>3</v>
      </c>
      <c r="CO918" t="str">
        <f>VLOOKUP(A918,Sheet1!$A$2:$B$221,2,0)</f>
        <v>South Zone</v>
      </c>
    </row>
    <row r="919" spans="1:93" x14ac:dyDescent="0.35">
      <c r="A919" t="s">
        <v>6477</v>
      </c>
      <c r="B919">
        <v>35</v>
      </c>
      <c r="C919" t="s">
        <v>9332</v>
      </c>
      <c r="D919" t="s">
        <v>678</v>
      </c>
      <c r="E919" t="s">
        <v>303</v>
      </c>
      <c r="F919" t="s">
        <v>304</v>
      </c>
      <c r="G919" t="s">
        <v>302</v>
      </c>
      <c r="H919" t="s">
        <v>10393</v>
      </c>
      <c r="I919">
        <v>654644</v>
      </c>
      <c r="J919" t="s">
        <v>6503</v>
      </c>
      <c r="K919" t="s">
        <v>6504</v>
      </c>
      <c r="L919" t="s">
        <v>4622</v>
      </c>
      <c r="M919" t="s">
        <v>10394</v>
      </c>
      <c r="N919">
        <v>90000</v>
      </c>
      <c r="O919" t="s">
        <v>9422</v>
      </c>
      <c r="P919" t="s">
        <v>9423</v>
      </c>
      <c r="Q919" t="s">
        <v>10395</v>
      </c>
      <c r="R919">
        <v>7013531424</v>
      </c>
      <c r="S919" s="14">
        <v>46209</v>
      </c>
      <c r="T919" t="s">
        <v>6507</v>
      </c>
      <c r="U919" s="31">
        <v>46209.467881944445</v>
      </c>
      <c r="AK919" s="14">
        <v>46209</v>
      </c>
      <c r="AL919" t="s">
        <v>1210</v>
      </c>
      <c r="AM919" s="31">
        <v>46209.665509259263</v>
      </c>
      <c r="AQ919" s="31">
        <v>46209.665509259263</v>
      </c>
      <c r="AR919" s="14">
        <v>46209</v>
      </c>
      <c r="AS919" t="s">
        <v>1210</v>
      </c>
      <c r="AT919" t="s">
        <v>304</v>
      </c>
      <c r="AU919" t="s">
        <v>678</v>
      </c>
      <c r="AV919" s="14">
        <v>46209</v>
      </c>
      <c r="AW919" t="s">
        <v>1210</v>
      </c>
      <c r="AX919" s="31">
        <v>46209.666018518517</v>
      </c>
      <c r="AY919" s="14">
        <v>46209</v>
      </c>
      <c r="AZ919" t="s">
        <v>1211</v>
      </c>
      <c r="BA919" s="31">
        <v>46209.673576388886</v>
      </c>
      <c r="BB919" s="14">
        <v>46209</v>
      </c>
      <c r="BC919" t="s">
        <v>6685</v>
      </c>
      <c r="BD919" s="31">
        <v>46209.721585648149</v>
      </c>
      <c r="BE919" s="14">
        <v>46209</v>
      </c>
      <c r="BF919" t="s">
        <v>1239</v>
      </c>
      <c r="BG919" s="31">
        <v>46209.738125000003</v>
      </c>
      <c r="BH919" s="14">
        <v>46209</v>
      </c>
      <c r="BI919" t="s">
        <v>1239</v>
      </c>
      <c r="BJ919" s="31">
        <v>46209.739849537036</v>
      </c>
      <c r="BW919" s="14">
        <v>46209</v>
      </c>
      <c r="BX919" t="s">
        <v>1239</v>
      </c>
      <c r="BY919" s="31">
        <v>46209.752118055556</v>
      </c>
      <c r="BZ919" s="14">
        <v>46209</v>
      </c>
      <c r="CA919" t="s">
        <v>2414</v>
      </c>
      <c r="CB919" s="31">
        <v>46209.777199074073</v>
      </c>
      <c r="CF919" s="14">
        <v>46209</v>
      </c>
      <c r="CG919" t="s">
        <v>1213</v>
      </c>
      <c r="CH919" s="31">
        <v>46209.818090277775</v>
      </c>
      <c r="CM919" s="4">
        <f t="shared" si="48"/>
        <v>46209.467881944445</v>
      </c>
      <c r="CN919">
        <f t="shared" si="49"/>
        <v>0</v>
      </c>
      <c r="CO919" t="str">
        <f>VLOOKUP(A919,Sheet1!$A$2:$B$221,2,0)</f>
        <v>South Zone</v>
      </c>
    </row>
    <row r="920" spans="1:93" x14ac:dyDescent="0.35">
      <c r="A920" t="s">
        <v>6477</v>
      </c>
      <c r="B920">
        <v>35</v>
      </c>
      <c r="C920" t="s">
        <v>9332</v>
      </c>
      <c r="D920" t="s">
        <v>678</v>
      </c>
      <c r="E920" t="s">
        <v>303</v>
      </c>
      <c r="F920" t="s">
        <v>304</v>
      </c>
      <c r="G920" t="s">
        <v>302</v>
      </c>
      <c r="H920" t="s">
        <v>6502</v>
      </c>
      <c r="I920">
        <v>656140</v>
      </c>
      <c r="J920" t="s">
        <v>6503</v>
      </c>
      <c r="K920" t="s">
        <v>6504</v>
      </c>
      <c r="L920" t="s">
        <v>4622</v>
      </c>
      <c r="M920" t="s">
        <v>6505</v>
      </c>
      <c r="N920">
        <v>45000</v>
      </c>
      <c r="O920" t="s">
        <v>4630</v>
      </c>
      <c r="P920" t="s">
        <v>4631</v>
      </c>
      <c r="Q920" t="s">
        <v>6506</v>
      </c>
      <c r="R920">
        <v>6755632317</v>
      </c>
      <c r="S920" s="14">
        <v>46205</v>
      </c>
      <c r="T920" t="s">
        <v>6507</v>
      </c>
      <c r="U920" s="31">
        <v>46205.483912037038</v>
      </c>
      <c r="AK920" s="14">
        <v>46205</v>
      </c>
      <c r="AL920" t="s">
        <v>1210</v>
      </c>
      <c r="AM920" s="31">
        <v>46205.592291666668</v>
      </c>
      <c r="AQ920" s="31">
        <v>46205.592291666668</v>
      </c>
      <c r="AR920" s="14">
        <v>46205</v>
      </c>
      <c r="AS920" t="s">
        <v>1210</v>
      </c>
      <c r="AT920" t="s">
        <v>304</v>
      </c>
      <c r="AU920" t="s">
        <v>678</v>
      </c>
      <c r="AV920" s="14">
        <v>46205</v>
      </c>
      <c r="AW920" t="s">
        <v>1210</v>
      </c>
      <c r="AX920" s="31">
        <v>46205.596689814818</v>
      </c>
      <c r="AY920" s="14">
        <v>46205</v>
      </c>
      <c r="AZ920" t="s">
        <v>1211</v>
      </c>
      <c r="BA920" s="31">
        <v>46205.608090277776</v>
      </c>
      <c r="BB920" s="14">
        <v>46205</v>
      </c>
      <c r="BC920" t="s">
        <v>6482</v>
      </c>
      <c r="BD920" s="31">
        <v>46205.638773148145</v>
      </c>
      <c r="BE920" s="14">
        <v>46205</v>
      </c>
      <c r="BF920" t="s">
        <v>6508</v>
      </c>
      <c r="BG920" s="31">
        <v>46205.650069444448</v>
      </c>
      <c r="BH920" s="14">
        <v>46205</v>
      </c>
      <c r="BI920" t="s">
        <v>6508</v>
      </c>
      <c r="BJ920" s="31">
        <v>46205.653749999998</v>
      </c>
      <c r="BW920" s="14">
        <v>46205</v>
      </c>
      <c r="BX920" t="s">
        <v>6508</v>
      </c>
      <c r="BY920" s="31">
        <v>46205.662847222222</v>
      </c>
      <c r="BZ920" s="14">
        <v>46205</v>
      </c>
      <c r="CA920" t="s">
        <v>1212</v>
      </c>
      <c r="CB920" s="31">
        <v>46205.666666666664</v>
      </c>
      <c r="CF920" s="14">
        <v>46205</v>
      </c>
      <c r="CG920" t="s">
        <v>1213</v>
      </c>
      <c r="CH920" s="31">
        <v>46205.730462962965</v>
      </c>
      <c r="CM920" s="4">
        <f t="shared" si="48"/>
        <v>46205.483912037038</v>
      </c>
      <c r="CN920">
        <f t="shared" si="49"/>
        <v>0</v>
      </c>
      <c r="CO920" t="str">
        <f>VLOOKUP(A920,Sheet1!$A$2:$B$221,2,0)</f>
        <v>South Zone</v>
      </c>
    </row>
    <row r="921" spans="1:93" x14ac:dyDescent="0.35">
      <c r="A921" t="s">
        <v>6477</v>
      </c>
      <c r="B921">
        <v>35</v>
      </c>
      <c r="C921" t="s">
        <v>9332</v>
      </c>
      <c r="D921" t="s">
        <v>678</v>
      </c>
      <c r="E921" t="s">
        <v>303</v>
      </c>
      <c r="F921" t="s">
        <v>304</v>
      </c>
      <c r="G921" t="s">
        <v>302</v>
      </c>
      <c r="H921" t="s">
        <v>10396</v>
      </c>
      <c r="I921">
        <v>658790</v>
      </c>
      <c r="J921" t="s">
        <v>4422</v>
      </c>
      <c r="K921" t="s">
        <v>4423</v>
      </c>
      <c r="L921" t="s">
        <v>4622</v>
      </c>
      <c r="M921" t="s">
        <v>10397</v>
      </c>
      <c r="N921">
        <v>60000</v>
      </c>
      <c r="O921" t="s">
        <v>9434</v>
      </c>
      <c r="P921" t="s">
        <v>9435</v>
      </c>
      <c r="Q921" t="s">
        <v>1625</v>
      </c>
      <c r="R921">
        <v>8374104469</v>
      </c>
      <c r="S921" s="14">
        <v>46209</v>
      </c>
      <c r="T921" t="s">
        <v>6485</v>
      </c>
      <c r="U921" s="31">
        <v>46209.421087962961</v>
      </c>
      <c r="AK921" s="14">
        <v>46209</v>
      </c>
      <c r="AL921" t="s">
        <v>1210</v>
      </c>
      <c r="AM921" s="31">
        <v>46209.655787037038</v>
      </c>
      <c r="AQ921" s="31">
        <v>46209.655787037038</v>
      </c>
      <c r="AR921" s="14">
        <v>46209</v>
      </c>
      <c r="AS921" t="s">
        <v>1210</v>
      </c>
      <c r="AT921" t="s">
        <v>304</v>
      </c>
      <c r="AU921" t="s">
        <v>678</v>
      </c>
      <c r="AV921" s="14">
        <v>46209</v>
      </c>
      <c r="AW921" t="s">
        <v>1210</v>
      </c>
      <c r="AX921" s="31">
        <v>46209.656493055554</v>
      </c>
      <c r="AY921" s="14">
        <v>46209</v>
      </c>
      <c r="AZ921" t="s">
        <v>1211</v>
      </c>
      <c r="BA921" s="31">
        <v>46209.67359953704</v>
      </c>
      <c r="BB921" s="14">
        <v>46209</v>
      </c>
      <c r="BC921" t="s">
        <v>6685</v>
      </c>
      <c r="BD921" s="31">
        <v>46209.723101851851</v>
      </c>
      <c r="BE921" s="14">
        <v>46209</v>
      </c>
      <c r="BF921" t="s">
        <v>6508</v>
      </c>
      <c r="BG921" s="31">
        <v>46209.740983796299</v>
      </c>
      <c r="BH921" s="14">
        <v>46209</v>
      </c>
      <c r="BI921" t="s">
        <v>6508</v>
      </c>
      <c r="BJ921" s="31">
        <v>46209.749166666668</v>
      </c>
      <c r="BW921" s="14">
        <v>46209</v>
      </c>
      <c r="BX921" t="s">
        <v>6508</v>
      </c>
      <c r="BY921" s="31">
        <v>46209.755752314813</v>
      </c>
      <c r="BZ921" s="14">
        <v>46209</v>
      </c>
      <c r="CA921" t="s">
        <v>2414</v>
      </c>
      <c r="CB921" s="31">
        <v>46209.776203703703</v>
      </c>
      <c r="CF921" s="14">
        <v>46209</v>
      </c>
      <c r="CG921" t="s">
        <v>1213</v>
      </c>
      <c r="CH921" s="31">
        <v>46209.828217592592</v>
      </c>
      <c r="CM921" s="4">
        <f t="shared" si="48"/>
        <v>46209.421087962961</v>
      </c>
      <c r="CN921">
        <f t="shared" si="49"/>
        <v>0</v>
      </c>
      <c r="CO921" t="str">
        <f>VLOOKUP(A921,Sheet1!$A$2:$B$221,2,0)</f>
        <v>South Zone</v>
      </c>
    </row>
    <row r="922" spans="1:93" x14ac:dyDescent="0.35">
      <c r="A922" t="s">
        <v>805</v>
      </c>
      <c r="B922">
        <v>62</v>
      </c>
      <c r="C922" t="s">
        <v>9332</v>
      </c>
      <c r="D922" t="s">
        <v>678</v>
      </c>
      <c r="E922" t="s">
        <v>308</v>
      </c>
      <c r="F922" t="s">
        <v>309</v>
      </c>
      <c r="G922" t="s">
        <v>298</v>
      </c>
      <c r="H922" t="s">
        <v>12305</v>
      </c>
      <c r="I922">
        <v>226003</v>
      </c>
      <c r="J922" t="s">
        <v>3287</v>
      </c>
      <c r="K922" t="s">
        <v>3288</v>
      </c>
      <c r="L922" t="s">
        <v>4622</v>
      </c>
      <c r="M922" t="s">
        <v>12306</v>
      </c>
      <c r="N922">
        <v>90000</v>
      </c>
      <c r="O922" t="s">
        <v>1200</v>
      </c>
      <c r="P922" t="s">
        <v>1201</v>
      </c>
      <c r="Q922" t="s">
        <v>12307</v>
      </c>
      <c r="R922">
        <v>5950399023</v>
      </c>
      <c r="S922" s="14">
        <v>46210</v>
      </c>
      <c r="T922" t="s">
        <v>2947</v>
      </c>
      <c r="U922" s="31">
        <v>46210.468761574077</v>
      </c>
      <c r="AK922" s="14">
        <v>46210</v>
      </c>
      <c r="AL922" t="s">
        <v>2409</v>
      </c>
      <c r="AM922" s="31">
        <v>46210.500601851854</v>
      </c>
      <c r="AQ922" s="31">
        <v>46210.500601851854</v>
      </c>
      <c r="AR922" s="14">
        <v>46210</v>
      </c>
      <c r="AS922" t="s">
        <v>2409</v>
      </c>
      <c r="AT922" t="s">
        <v>309</v>
      </c>
      <c r="AU922" t="s">
        <v>678</v>
      </c>
      <c r="AV922" s="14">
        <v>46210</v>
      </c>
      <c r="AW922" t="s">
        <v>2947</v>
      </c>
      <c r="AX922" s="31">
        <v>46210.509687500002</v>
      </c>
      <c r="AY922" s="14">
        <v>46210</v>
      </c>
      <c r="AZ922" t="s">
        <v>3586</v>
      </c>
      <c r="BA922" s="31">
        <v>46210.516539351855</v>
      </c>
      <c r="BB922" s="14">
        <v>46210</v>
      </c>
      <c r="BC922" t="s">
        <v>1220</v>
      </c>
      <c r="BD922" s="31">
        <v>46210.540810185186</v>
      </c>
      <c r="BE922" s="14">
        <v>46210</v>
      </c>
      <c r="BF922" t="s">
        <v>6410</v>
      </c>
      <c r="BG922" s="31">
        <v>46210.541516203702</v>
      </c>
      <c r="BK922" s="14">
        <v>46210</v>
      </c>
      <c r="BL922" t="s">
        <v>6410</v>
      </c>
      <c r="BM922" s="31">
        <v>46210.544594907406</v>
      </c>
      <c r="CM922" s="4">
        <f t="shared" si="48"/>
        <v>46210.468761574077</v>
      </c>
      <c r="CN922">
        <f t="shared" si="49"/>
        <v>0</v>
      </c>
      <c r="CO922" t="str">
        <f>VLOOKUP(A922,Sheet1!$A$2:$B$221,2,0)</f>
        <v>South Zone</v>
      </c>
    </row>
    <row r="923" spans="1:93" x14ac:dyDescent="0.35">
      <c r="A923" t="s">
        <v>805</v>
      </c>
      <c r="B923">
        <v>62</v>
      </c>
      <c r="C923" t="s">
        <v>9332</v>
      </c>
      <c r="D923" t="s">
        <v>678</v>
      </c>
      <c r="E923" t="s">
        <v>308</v>
      </c>
      <c r="F923" t="s">
        <v>309</v>
      </c>
      <c r="G923" t="s">
        <v>298</v>
      </c>
      <c r="H923" t="s">
        <v>6509</v>
      </c>
      <c r="I923">
        <v>233971</v>
      </c>
      <c r="J923" t="s">
        <v>1875</v>
      </c>
      <c r="K923" t="s">
        <v>1876</v>
      </c>
      <c r="L923" t="s">
        <v>4622</v>
      </c>
      <c r="M923" t="s">
        <v>6510</v>
      </c>
      <c r="N923">
        <v>60000</v>
      </c>
      <c r="O923" t="s">
        <v>1269</v>
      </c>
      <c r="P923" t="s">
        <v>1270</v>
      </c>
      <c r="Q923" t="s">
        <v>6511</v>
      </c>
      <c r="R923">
        <v>2006416496</v>
      </c>
      <c r="S923" s="14">
        <v>46204</v>
      </c>
      <c r="T923" t="s">
        <v>6512</v>
      </c>
      <c r="U923" s="31">
        <v>46204.545694444445</v>
      </c>
      <c r="AK923" s="14">
        <v>46204</v>
      </c>
      <c r="AL923" t="s">
        <v>2409</v>
      </c>
      <c r="AM923" s="31">
        <v>46204.599085648151</v>
      </c>
      <c r="AQ923" s="31">
        <v>46204.599085648151</v>
      </c>
      <c r="AR923" s="14">
        <v>46204</v>
      </c>
      <c r="AS923" t="s">
        <v>2409</v>
      </c>
      <c r="AT923" t="s">
        <v>309</v>
      </c>
      <c r="AU923" t="s">
        <v>678</v>
      </c>
      <c r="AV923" s="14">
        <v>46204</v>
      </c>
      <c r="AW923" t="s">
        <v>2409</v>
      </c>
      <c r="AX923" s="31">
        <v>46204.605949074074</v>
      </c>
      <c r="AY923" s="14">
        <v>46204</v>
      </c>
      <c r="AZ923" t="s">
        <v>1194</v>
      </c>
      <c r="BA923" s="31">
        <v>46204.618356481478</v>
      </c>
      <c r="BB923" s="14">
        <v>46204</v>
      </c>
      <c r="BC923" t="s">
        <v>6513</v>
      </c>
      <c r="BD923" s="31">
        <v>46204.629467592589</v>
      </c>
      <c r="BE923" s="14">
        <v>46204</v>
      </c>
      <c r="BF923" t="s">
        <v>6410</v>
      </c>
      <c r="BG923" s="31">
        <v>46204.633368055554</v>
      </c>
      <c r="BK923" s="14">
        <v>46204</v>
      </c>
      <c r="BL923" t="s">
        <v>6410</v>
      </c>
      <c r="BM923" s="31">
        <v>46204.647488425922</v>
      </c>
      <c r="CM923" s="4">
        <f t="shared" si="48"/>
        <v>46204.545694444445</v>
      </c>
      <c r="CN923">
        <f t="shared" si="49"/>
        <v>0</v>
      </c>
      <c r="CO923" t="str">
        <f>VLOOKUP(A923,Sheet1!$A$2:$B$221,2,0)</f>
        <v>South Zone</v>
      </c>
    </row>
    <row r="924" spans="1:93" x14ac:dyDescent="0.35">
      <c r="A924" t="s">
        <v>805</v>
      </c>
      <c r="B924">
        <v>62</v>
      </c>
      <c r="C924" t="s">
        <v>9332</v>
      </c>
      <c r="D924" t="s">
        <v>678</v>
      </c>
      <c r="E924" t="s">
        <v>308</v>
      </c>
      <c r="F924" t="s">
        <v>309</v>
      </c>
      <c r="G924" t="s">
        <v>298</v>
      </c>
      <c r="H924" t="s">
        <v>1874</v>
      </c>
      <c r="I924">
        <v>290558</v>
      </c>
      <c r="J924" t="s">
        <v>1875</v>
      </c>
      <c r="K924" t="s">
        <v>1876</v>
      </c>
      <c r="L924" t="s">
        <v>4622</v>
      </c>
      <c r="M924" t="s">
        <v>6514</v>
      </c>
      <c r="N924">
        <v>45000</v>
      </c>
      <c r="O924" t="s">
        <v>4598</v>
      </c>
      <c r="P924" t="s">
        <v>4599</v>
      </c>
      <c r="Q924" t="s">
        <v>4597</v>
      </c>
      <c r="R924">
        <v>2645397138</v>
      </c>
      <c r="S924" s="14">
        <v>46204</v>
      </c>
      <c r="T924" t="s">
        <v>6512</v>
      </c>
      <c r="U924" s="31">
        <v>46204.623611111114</v>
      </c>
      <c r="AK924" s="14">
        <v>46204</v>
      </c>
      <c r="AL924" t="s">
        <v>2409</v>
      </c>
      <c r="AM924" s="31">
        <v>46204.664386574077</v>
      </c>
      <c r="AQ924" s="31">
        <v>46204.664386574077</v>
      </c>
      <c r="AR924" s="14">
        <v>46204</v>
      </c>
      <c r="AS924" t="s">
        <v>2409</v>
      </c>
      <c r="AT924" t="s">
        <v>309</v>
      </c>
      <c r="AU924" t="s">
        <v>678</v>
      </c>
      <c r="AV924" s="14">
        <v>46204</v>
      </c>
      <c r="AW924" t="s">
        <v>2409</v>
      </c>
      <c r="AX924" s="31">
        <v>46204.691331018519</v>
      </c>
      <c r="AY924" s="14">
        <v>46204</v>
      </c>
      <c r="AZ924" t="s">
        <v>1194</v>
      </c>
      <c r="BA924" s="31">
        <v>46204.69835648148</v>
      </c>
      <c r="BB924" s="14">
        <v>46204</v>
      </c>
      <c r="BC924" t="s">
        <v>1220</v>
      </c>
      <c r="BD924" s="31">
        <v>46204.714236111111</v>
      </c>
      <c r="BE924" s="14">
        <v>46204</v>
      </c>
      <c r="BF924" t="s">
        <v>1198</v>
      </c>
      <c r="BG924" s="31">
        <v>46204.714444444442</v>
      </c>
      <c r="BH924" s="14">
        <v>46204</v>
      </c>
      <c r="BI924" t="s">
        <v>1198</v>
      </c>
      <c r="BJ924" s="31">
        <v>46204.768634259257</v>
      </c>
      <c r="BK924" s="14">
        <v>46204</v>
      </c>
      <c r="BL924" t="s">
        <v>1198</v>
      </c>
      <c r="BM924" s="31">
        <v>46204.716273148151</v>
      </c>
      <c r="BW924" s="14">
        <v>46204</v>
      </c>
      <c r="BX924" t="s">
        <v>1198</v>
      </c>
      <c r="BY924" s="31">
        <v>46204.773761574077</v>
      </c>
      <c r="BZ924" s="14">
        <v>46204</v>
      </c>
      <c r="CA924" t="s">
        <v>1199</v>
      </c>
      <c r="CB924" s="31">
        <v>46204.77684027778</v>
      </c>
      <c r="CF924" s="14">
        <v>46204</v>
      </c>
      <c r="CG924" t="s">
        <v>2947</v>
      </c>
      <c r="CH924" s="31">
        <v>46204.863495370373</v>
      </c>
      <c r="CM924" s="4">
        <f t="shared" si="48"/>
        <v>46204.623611111114</v>
      </c>
      <c r="CN924">
        <f t="shared" si="49"/>
        <v>0</v>
      </c>
      <c r="CO924" t="str">
        <f>VLOOKUP(A924,Sheet1!$A$2:$B$221,2,0)</f>
        <v>South Zone</v>
      </c>
    </row>
    <row r="925" spans="1:93" x14ac:dyDescent="0.35">
      <c r="A925" t="s">
        <v>805</v>
      </c>
      <c r="B925">
        <v>62</v>
      </c>
      <c r="C925" t="s">
        <v>9332</v>
      </c>
      <c r="D925" t="s">
        <v>678</v>
      </c>
      <c r="E925" t="s">
        <v>308</v>
      </c>
      <c r="F925" t="s">
        <v>309</v>
      </c>
      <c r="G925" t="s">
        <v>298</v>
      </c>
      <c r="H925" t="s">
        <v>3028</v>
      </c>
      <c r="I925">
        <v>296120</v>
      </c>
      <c r="J925" t="s">
        <v>3029</v>
      </c>
      <c r="K925" t="s">
        <v>3030</v>
      </c>
      <c r="L925" t="s">
        <v>4622</v>
      </c>
      <c r="M925" t="s">
        <v>6515</v>
      </c>
      <c r="N925">
        <v>73000</v>
      </c>
      <c r="O925" t="s">
        <v>1380</v>
      </c>
      <c r="P925" t="s">
        <v>1381</v>
      </c>
      <c r="Q925" t="s">
        <v>4613</v>
      </c>
      <c r="R925">
        <v>5690097079</v>
      </c>
      <c r="S925" s="14">
        <v>46205</v>
      </c>
      <c r="T925" t="s">
        <v>6516</v>
      </c>
      <c r="U925" s="31">
        <v>46205.51771990741</v>
      </c>
      <c r="AK925" s="14">
        <v>46205</v>
      </c>
      <c r="AL925" t="s">
        <v>2409</v>
      </c>
      <c r="AM925" s="31">
        <v>46205.582951388889</v>
      </c>
      <c r="AQ925" s="31">
        <v>46205.582951388889</v>
      </c>
      <c r="AR925" s="14">
        <v>46205</v>
      </c>
      <c r="AS925" t="s">
        <v>2409</v>
      </c>
      <c r="AT925" t="s">
        <v>309</v>
      </c>
      <c r="AU925" t="s">
        <v>678</v>
      </c>
      <c r="AV925" s="14">
        <v>46206</v>
      </c>
      <c r="AW925" t="s">
        <v>2409</v>
      </c>
      <c r="AX925" s="31">
        <v>46206.509976851848</v>
      </c>
      <c r="AY925" s="14">
        <v>46206</v>
      </c>
      <c r="AZ925" t="s">
        <v>1194</v>
      </c>
      <c r="BA925" s="31">
        <v>46206.520856481482</v>
      </c>
      <c r="BB925" s="14">
        <v>46206</v>
      </c>
      <c r="BC925" t="s">
        <v>1218</v>
      </c>
      <c r="BD925" s="31">
        <v>46206.530925925923</v>
      </c>
      <c r="BE925" s="14">
        <v>46206</v>
      </c>
      <c r="BF925" t="s">
        <v>6432</v>
      </c>
      <c r="BG925" s="31">
        <v>46206.584768518522</v>
      </c>
      <c r="BH925" s="14">
        <v>46206</v>
      </c>
      <c r="BI925" t="s">
        <v>6432</v>
      </c>
      <c r="BJ925" s="31">
        <v>46206.601087962961</v>
      </c>
      <c r="BW925" s="14">
        <v>46206</v>
      </c>
      <c r="BX925" t="s">
        <v>6432</v>
      </c>
      <c r="BY925" s="31">
        <v>46206.63490740741</v>
      </c>
      <c r="BZ925" s="14">
        <v>46206</v>
      </c>
      <c r="CA925" t="s">
        <v>1199</v>
      </c>
      <c r="CB925" s="31">
        <v>46206.639768518522</v>
      </c>
      <c r="CF925" s="14">
        <v>46206</v>
      </c>
      <c r="CG925" t="s">
        <v>2948</v>
      </c>
      <c r="CH925" s="31">
        <v>46206.708356481482</v>
      </c>
      <c r="CM925" s="4">
        <f t="shared" si="48"/>
        <v>46205.51771990741</v>
      </c>
      <c r="CN925">
        <f t="shared" si="49"/>
        <v>0</v>
      </c>
      <c r="CO925" t="str">
        <f>VLOOKUP(A925,Sheet1!$A$2:$B$221,2,0)</f>
        <v>South Zone</v>
      </c>
    </row>
    <row r="926" spans="1:93" x14ac:dyDescent="0.35">
      <c r="A926" t="s">
        <v>805</v>
      </c>
      <c r="B926">
        <v>62</v>
      </c>
      <c r="C926" t="s">
        <v>9332</v>
      </c>
      <c r="D926" t="s">
        <v>678</v>
      </c>
      <c r="E926" t="s">
        <v>308</v>
      </c>
      <c r="F926" t="s">
        <v>309</v>
      </c>
      <c r="G926" t="s">
        <v>298</v>
      </c>
      <c r="H926" t="s">
        <v>6517</v>
      </c>
      <c r="I926">
        <v>308411</v>
      </c>
      <c r="J926" t="s">
        <v>6518</v>
      </c>
      <c r="K926" t="s">
        <v>6519</v>
      </c>
      <c r="L926" t="s">
        <v>4622</v>
      </c>
      <c r="M926" t="s">
        <v>6520</v>
      </c>
      <c r="N926">
        <v>40000</v>
      </c>
      <c r="O926" t="s">
        <v>6521</v>
      </c>
      <c r="P926" t="s">
        <v>6522</v>
      </c>
      <c r="Q926" t="s">
        <v>6523</v>
      </c>
      <c r="R926">
        <v>3240952603</v>
      </c>
      <c r="S926" s="14">
        <v>46206</v>
      </c>
      <c r="T926" t="s">
        <v>6524</v>
      </c>
      <c r="U926" s="31">
        <v>46206.541215277779</v>
      </c>
      <c r="AK926" s="14">
        <v>46206</v>
      </c>
      <c r="AL926" t="s">
        <v>2409</v>
      </c>
      <c r="AM926" s="31">
        <v>46206.614791666667</v>
      </c>
      <c r="AQ926" s="31">
        <v>46206.614791666667</v>
      </c>
      <c r="AR926" s="14">
        <v>46206</v>
      </c>
      <c r="AS926" t="s">
        <v>2409</v>
      </c>
      <c r="AT926" t="s">
        <v>309</v>
      </c>
      <c r="AU926" t="s">
        <v>678</v>
      </c>
      <c r="AV926" s="14">
        <v>46206</v>
      </c>
      <c r="AW926" t="s">
        <v>2409</v>
      </c>
      <c r="AX926" s="31">
        <v>46206.638692129629</v>
      </c>
      <c r="AY926" s="14">
        <v>46206</v>
      </c>
      <c r="AZ926" t="s">
        <v>1194</v>
      </c>
      <c r="BA926" s="31">
        <v>46206.649293981478</v>
      </c>
      <c r="BB926" s="14">
        <v>46206</v>
      </c>
      <c r="BC926" t="s">
        <v>3021</v>
      </c>
      <c r="BD926" s="31">
        <v>46206.668657407405</v>
      </c>
      <c r="BE926" s="14">
        <v>46206</v>
      </c>
      <c r="BF926" t="s">
        <v>3020</v>
      </c>
      <c r="BG926" s="31">
        <v>46206.680104166669</v>
      </c>
      <c r="BH926" s="14">
        <v>46206</v>
      </c>
      <c r="BI926" t="s">
        <v>3020</v>
      </c>
      <c r="BJ926" s="31">
        <v>46206.680821759262</v>
      </c>
      <c r="BW926" s="14">
        <v>46206</v>
      </c>
      <c r="BX926" t="s">
        <v>3020</v>
      </c>
      <c r="BY926" s="31">
        <v>46206.690636574072</v>
      </c>
      <c r="BZ926" s="14">
        <v>46206</v>
      </c>
      <c r="CA926" t="s">
        <v>1205</v>
      </c>
      <c r="CB926" s="31">
        <v>46206.691944444443</v>
      </c>
      <c r="CF926" s="14">
        <v>46209</v>
      </c>
      <c r="CG926" t="s">
        <v>2948</v>
      </c>
      <c r="CH926" s="31">
        <v>46209.570497685185</v>
      </c>
      <c r="CM926" s="4">
        <f t="shared" si="48"/>
        <v>46206.541215277779</v>
      </c>
      <c r="CN926">
        <f t="shared" si="49"/>
        <v>0</v>
      </c>
      <c r="CO926" t="str">
        <f>VLOOKUP(A926,Sheet1!$A$2:$B$221,2,0)</f>
        <v>South Zone</v>
      </c>
    </row>
    <row r="927" spans="1:93" x14ac:dyDescent="0.35">
      <c r="A927" t="s">
        <v>805</v>
      </c>
      <c r="B927">
        <v>62</v>
      </c>
      <c r="C927" t="s">
        <v>9332</v>
      </c>
      <c r="D927" t="s">
        <v>678</v>
      </c>
      <c r="E927" t="s">
        <v>308</v>
      </c>
      <c r="F927" t="s">
        <v>309</v>
      </c>
      <c r="G927" t="s">
        <v>298</v>
      </c>
      <c r="H927" t="s">
        <v>10398</v>
      </c>
      <c r="I927">
        <v>526414</v>
      </c>
      <c r="J927" t="s">
        <v>3029</v>
      </c>
      <c r="K927" t="s">
        <v>3030</v>
      </c>
      <c r="L927" t="s">
        <v>4622</v>
      </c>
      <c r="M927" t="s">
        <v>10399</v>
      </c>
      <c r="N927">
        <v>60000</v>
      </c>
      <c r="O927" t="s">
        <v>10363</v>
      </c>
      <c r="P927" t="s">
        <v>10364</v>
      </c>
      <c r="Q927" t="s">
        <v>10400</v>
      </c>
      <c r="R927">
        <v>5396392954</v>
      </c>
      <c r="S927" s="14">
        <v>46207</v>
      </c>
      <c r="T927" t="s">
        <v>2947</v>
      </c>
      <c r="U927" s="31">
        <v>46207.464398148149</v>
      </c>
      <c r="AK927" s="14">
        <v>46209</v>
      </c>
      <c r="AL927" t="s">
        <v>2409</v>
      </c>
      <c r="AM927" s="31">
        <v>46209.417372685188</v>
      </c>
      <c r="AQ927" s="31">
        <v>46209.417372685188</v>
      </c>
      <c r="AR927" s="14">
        <v>46209</v>
      </c>
      <c r="AS927" t="s">
        <v>2409</v>
      </c>
      <c r="AT927" t="s">
        <v>309</v>
      </c>
      <c r="AU927" t="s">
        <v>678</v>
      </c>
      <c r="AV927" s="14">
        <v>46209</v>
      </c>
      <c r="AW927" t="s">
        <v>2409</v>
      </c>
      <c r="AX927" s="31">
        <v>46209.516574074078</v>
      </c>
      <c r="AY927" s="14">
        <v>46209</v>
      </c>
      <c r="AZ927" t="s">
        <v>3586</v>
      </c>
      <c r="BA927" s="31">
        <v>46209.529027777775</v>
      </c>
      <c r="BB927" s="14">
        <v>46209</v>
      </c>
      <c r="BC927" t="s">
        <v>6431</v>
      </c>
      <c r="BD927" s="31">
        <v>46209.536400462966</v>
      </c>
      <c r="BE927" s="14">
        <v>46209</v>
      </c>
      <c r="BF927" t="s">
        <v>3020</v>
      </c>
      <c r="BG927" s="31">
        <v>46209.583182870374</v>
      </c>
      <c r="BH927" s="14">
        <v>46209</v>
      </c>
      <c r="BI927" t="s">
        <v>3020</v>
      </c>
      <c r="BJ927" s="31">
        <v>46209.587997685187</v>
      </c>
      <c r="BW927" s="14">
        <v>46209</v>
      </c>
      <c r="BX927" t="s">
        <v>3020</v>
      </c>
      <c r="BY927" s="31">
        <v>46209.60665509259</v>
      </c>
      <c r="BZ927" s="14">
        <v>46209</v>
      </c>
      <c r="CA927" t="s">
        <v>1199</v>
      </c>
      <c r="CB927" s="31">
        <v>46209.620034722226</v>
      </c>
      <c r="CF927" s="14">
        <v>46209</v>
      </c>
      <c r="CG927" t="s">
        <v>2948</v>
      </c>
      <c r="CH927" s="31">
        <v>46209.662881944445</v>
      </c>
      <c r="CM927" s="4">
        <f t="shared" si="48"/>
        <v>46207.464398148149</v>
      </c>
      <c r="CN927">
        <f t="shared" si="49"/>
        <v>2</v>
      </c>
      <c r="CO927" t="str">
        <f>VLOOKUP(A927,Sheet1!$A$2:$B$221,2,0)</f>
        <v>South Zone</v>
      </c>
    </row>
    <row r="928" spans="1:93" x14ac:dyDescent="0.35">
      <c r="A928" t="s">
        <v>805</v>
      </c>
      <c r="B928">
        <v>62</v>
      </c>
      <c r="C928" t="s">
        <v>9332</v>
      </c>
      <c r="D928" t="s">
        <v>678</v>
      </c>
      <c r="E928" t="s">
        <v>308</v>
      </c>
      <c r="F928" t="s">
        <v>309</v>
      </c>
      <c r="G928" t="s">
        <v>298</v>
      </c>
      <c r="H928" t="s">
        <v>12308</v>
      </c>
      <c r="I928">
        <v>542960</v>
      </c>
      <c r="J928" t="s">
        <v>3029</v>
      </c>
      <c r="K928" t="s">
        <v>3030</v>
      </c>
      <c r="L928" t="s">
        <v>4622</v>
      </c>
      <c r="M928" t="s">
        <v>12309</v>
      </c>
      <c r="N928">
        <v>80000</v>
      </c>
      <c r="O928" t="s">
        <v>3290</v>
      </c>
      <c r="P928" t="s">
        <v>3291</v>
      </c>
      <c r="Q928" t="s">
        <v>12310</v>
      </c>
      <c r="R928">
        <v>7639176039</v>
      </c>
      <c r="S928" s="14">
        <v>46210</v>
      </c>
      <c r="T928" t="s">
        <v>2948</v>
      </c>
      <c r="U928" s="31">
        <v>46210.586168981485</v>
      </c>
      <c r="AK928" s="14">
        <v>46210</v>
      </c>
      <c r="AL928" t="s">
        <v>2947</v>
      </c>
      <c r="AM928" s="31">
        <v>46210.611666666664</v>
      </c>
      <c r="AQ928" s="31">
        <v>46210.611666666664</v>
      </c>
      <c r="AR928" s="14">
        <v>46210</v>
      </c>
      <c r="AS928" t="s">
        <v>2947</v>
      </c>
      <c r="AT928" t="s">
        <v>6519</v>
      </c>
      <c r="AU928" t="s">
        <v>677</v>
      </c>
      <c r="AV928" s="14">
        <v>46210</v>
      </c>
      <c r="AW928" t="s">
        <v>2947</v>
      </c>
      <c r="AX928" s="31">
        <v>46210.612025462964</v>
      </c>
      <c r="AY928" s="14">
        <v>46210</v>
      </c>
      <c r="AZ928" t="s">
        <v>1194</v>
      </c>
      <c r="BA928" s="31">
        <v>46210.619039351855</v>
      </c>
      <c r="BB928" s="14">
        <v>46210</v>
      </c>
      <c r="BC928" t="s">
        <v>1218</v>
      </c>
      <c r="BD928" s="31">
        <v>46210.635428240741</v>
      </c>
      <c r="BE928" s="14">
        <v>46210</v>
      </c>
      <c r="BF928" t="s">
        <v>3020</v>
      </c>
      <c r="BG928" s="31">
        <v>46210.670937499999</v>
      </c>
      <c r="BH928" s="14">
        <v>46210</v>
      </c>
      <c r="BI928" t="s">
        <v>3020</v>
      </c>
      <c r="BJ928" s="31">
        <v>46210.672418981485</v>
      </c>
      <c r="BW928" s="14">
        <v>46210</v>
      </c>
      <c r="BX928" t="s">
        <v>3020</v>
      </c>
      <c r="BY928" s="31">
        <v>46210.67627314815</v>
      </c>
      <c r="BZ928" s="14">
        <v>46210</v>
      </c>
      <c r="CA928" t="s">
        <v>1199</v>
      </c>
      <c r="CB928" s="31">
        <v>46210.679560185185</v>
      </c>
      <c r="CF928" s="14">
        <v>46210</v>
      </c>
      <c r="CG928" t="s">
        <v>2948</v>
      </c>
      <c r="CH928" s="31">
        <v>46210.761805555558</v>
      </c>
      <c r="CM928" s="4">
        <f t="shared" si="48"/>
        <v>46210.586168981485</v>
      </c>
      <c r="CN928">
        <f t="shared" si="49"/>
        <v>0</v>
      </c>
      <c r="CO928" t="str">
        <f>VLOOKUP(A928,Sheet1!$A$2:$B$221,2,0)</f>
        <v>South Zone</v>
      </c>
    </row>
    <row r="929" spans="1:93" x14ac:dyDescent="0.35">
      <c r="A929" t="s">
        <v>805</v>
      </c>
      <c r="B929">
        <v>62</v>
      </c>
      <c r="C929" t="s">
        <v>9332</v>
      </c>
      <c r="D929" t="s">
        <v>678</v>
      </c>
      <c r="E929" t="s">
        <v>308</v>
      </c>
      <c r="F929" t="s">
        <v>309</v>
      </c>
      <c r="G929" t="s">
        <v>298</v>
      </c>
      <c r="H929" t="s">
        <v>6525</v>
      </c>
      <c r="I929">
        <v>781475</v>
      </c>
      <c r="J929" t="s">
        <v>1875</v>
      </c>
      <c r="K929" t="s">
        <v>1876</v>
      </c>
      <c r="L929" t="s">
        <v>4622</v>
      </c>
      <c r="M929" t="s">
        <v>6526</v>
      </c>
      <c r="N929">
        <v>40000</v>
      </c>
      <c r="O929" t="s">
        <v>6521</v>
      </c>
      <c r="P929" t="s">
        <v>6522</v>
      </c>
      <c r="Q929" t="s">
        <v>6527</v>
      </c>
      <c r="R929">
        <v>9840478984</v>
      </c>
      <c r="S929" s="14">
        <v>46205</v>
      </c>
      <c r="T929" t="s">
        <v>6512</v>
      </c>
      <c r="U929" s="31">
        <v>46205.57472222222</v>
      </c>
      <c r="AK929" s="14">
        <v>46205</v>
      </c>
      <c r="AL929" t="s">
        <v>2409</v>
      </c>
      <c r="AM929" s="31">
        <v>46205.636967592596</v>
      </c>
      <c r="AQ929" s="31">
        <v>46205.636967592596</v>
      </c>
      <c r="AR929" s="14">
        <v>46205</v>
      </c>
      <c r="AS929" t="s">
        <v>2409</v>
      </c>
      <c r="AT929" t="s">
        <v>309</v>
      </c>
      <c r="AU929" t="s">
        <v>678</v>
      </c>
      <c r="AV929" s="14">
        <v>46205</v>
      </c>
      <c r="AW929" t="s">
        <v>2947</v>
      </c>
      <c r="AX929" s="31">
        <v>46205.63858796296</v>
      </c>
      <c r="AY929" s="14">
        <v>46205</v>
      </c>
      <c r="AZ929" t="s">
        <v>1194</v>
      </c>
      <c r="BA929" s="31">
        <v>46205.644143518519</v>
      </c>
      <c r="BB929" s="14">
        <v>46205</v>
      </c>
      <c r="BC929" t="s">
        <v>6513</v>
      </c>
      <c r="BD929" s="31">
        <v>46205.672233796293</v>
      </c>
      <c r="BE929" s="14">
        <v>46205</v>
      </c>
      <c r="BF929" t="s">
        <v>6432</v>
      </c>
      <c r="BG929" s="31">
        <v>46205.694398148145</v>
      </c>
      <c r="BK929" s="14">
        <v>46205</v>
      </c>
      <c r="BL929" t="s">
        <v>6432</v>
      </c>
      <c r="BM929" s="31">
        <v>46205.701909722222</v>
      </c>
      <c r="CM929" s="4">
        <f t="shared" si="48"/>
        <v>46205.57472222222</v>
      </c>
      <c r="CN929">
        <f t="shared" si="49"/>
        <v>0</v>
      </c>
      <c r="CO929" t="str">
        <f>VLOOKUP(A929,Sheet1!$A$2:$B$221,2,0)</f>
        <v>South Zone</v>
      </c>
    </row>
    <row r="930" spans="1:93" x14ac:dyDescent="0.35">
      <c r="A930" t="s">
        <v>805</v>
      </c>
      <c r="B930">
        <v>62</v>
      </c>
      <c r="C930" t="s">
        <v>9332</v>
      </c>
      <c r="D930" t="s">
        <v>678</v>
      </c>
      <c r="E930" t="s">
        <v>308</v>
      </c>
      <c r="F930" t="s">
        <v>309</v>
      </c>
      <c r="G930" t="s">
        <v>298</v>
      </c>
      <c r="H930" t="s">
        <v>4607</v>
      </c>
      <c r="I930">
        <v>786768</v>
      </c>
      <c r="J930" t="s">
        <v>3029</v>
      </c>
      <c r="K930" t="s">
        <v>3030</v>
      </c>
      <c r="L930" t="s">
        <v>4622</v>
      </c>
      <c r="M930" t="s">
        <v>6528</v>
      </c>
      <c r="N930">
        <v>45000</v>
      </c>
      <c r="O930" t="s">
        <v>6470</v>
      </c>
      <c r="P930" t="s">
        <v>6471</v>
      </c>
      <c r="Q930" t="s">
        <v>6529</v>
      </c>
      <c r="R930">
        <v>7638269163</v>
      </c>
      <c r="S930" s="14">
        <v>46205</v>
      </c>
      <c r="T930" t="s">
        <v>6516</v>
      </c>
      <c r="U930" s="31">
        <v>46205.61173611111</v>
      </c>
      <c r="AK930" s="14">
        <v>46205</v>
      </c>
      <c r="AL930" t="s">
        <v>2409</v>
      </c>
      <c r="AM930" s="31">
        <v>46205.652951388889</v>
      </c>
      <c r="AQ930" s="31">
        <v>46205.652951388889</v>
      </c>
      <c r="AR930" s="14">
        <v>46205</v>
      </c>
      <c r="AS930" t="s">
        <v>2409</v>
      </c>
      <c r="AT930" t="s">
        <v>309</v>
      </c>
      <c r="AU930" t="s">
        <v>678</v>
      </c>
      <c r="AV930" s="14">
        <v>46205</v>
      </c>
      <c r="AW930" t="s">
        <v>2948</v>
      </c>
      <c r="AX930" s="31">
        <v>46205.790370370371</v>
      </c>
      <c r="AY930" s="14">
        <v>46206</v>
      </c>
      <c r="AZ930" t="s">
        <v>1194</v>
      </c>
      <c r="BA930" s="31">
        <v>46206.394861111112</v>
      </c>
      <c r="BB930" s="14">
        <v>46206</v>
      </c>
      <c r="BC930" t="s">
        <v>1219</v>
      </c>
      <c r="BD930" s="31">
        <v>46206.427615740744</v>
      </c>
      <c r="BE930" s="14">
        <v>46206</v>
      </c>
      <c r="BF930" t="s">
        <v>1204</v>
      </c>
      <c r="BG930" s="31">
        <v>46206.428923611114</v>
      </c>
      <c r="BH930" s="14">
        <v>46206</v>
      </c>
      <c r="BI930" t="s">
        <v>1204</v>
      </c>
      <c r="BJ930" s="31">
        <v>46206.448773148149</v>
      </c>
      <c r="BK930" s="14">
        <v>46206</v>
      </c>
      <c r="BL930" t="s">
        <v>1205</v>
      </c>
      <c r="BM930" s="31">
        <v>46206.480636574073</v>
      </c>
      <c r="BW930" s="14">
        <v>46206</v>
      </c>
      <c r="BX930" t="s">
        <v>1198</v>
      </c>
      <c r="BY930" s="31">
        <v>46206.514421296299</v>
      </c>
      <c r="BZ930" s="14">
        <v>46206</v>
      </c>
      <c r="CA930" t="s">
        <v>1205</v>
      </c>
      <c r="CB930" s="31">
        <v>46206.515231481484</v>
      </c>
      <c r="CF930" s="14">
        <v>46206</v>
      </c>
      <c r="CG930" t="s">
        <v>2948</v>
      </c>
      <c r="CH930" s="31">
        <v>46206.656666666669</v>
      </c>
      <c r="CM930" s="4">
        <f t="shared" si="48"/>
        <v>46205.61173611111</v>
      </c>
      <c r="CN930">
        <f t="shared" si="49"/>
        <v>0</v>
      </c>
      <c r="CO930" t="str">
        <f>VLOOKUP(A930,Sheet1!$A$2:$B$221,2,0)</f>
        <v>South Zone</v>
      </c>
    </row>
    <row r="931" spans="1:93" x14ac:dyDescent="0.35">
      <c r="A931" t="s">
        <v>805</v>
      </c>
      <c r="B931">
        <v>62</v>
      </c>
      <c r="C931" t="s">
        <v>9332</v>
      </c>
      <c r="D931" t="s">
        <v>678</v>
      </c>
      <c r="E931" t="s">
        <v>308</v>
      </c>
      <c r="F931" t="s">
        <v>309</v>
      </c>
      <c r="G931" t="s">
        <v>298</v>
      </c>
      <c r="H931" t="s">
        <v>4607</v>
      </c>
      <c r="I931">
        <v>786768</v>
      </c>
      <c r="J931" t="s">
        <v>3029</v>
      </c>
      <c r="K931" t="s">
        <v>3030</v>
      </c>
      <c r="L931" t="s">
        <v>4622</v>
      </c>
      <c r="M931" t="s">
        <v>6528</v>
      </c>
      <c r="N931">
        <v>45000</v>
      </c>
      <c r="O931" t="s">
        <v>6470</v>
      </c>
      <c r="P931" t="s">
        <v>6471</v>
      </c>
      <c r="Q931" t="s">
        <v>1150</v>
      </c>
      <c r="R931">
        <v>3117679730</v>
      </c>
      <c r="S931" s="14">
        <v>46205</v>
      </c>
      <c r="T931" t="s">
        <v>6516</v>
      </c>
      <c r="U931" s="31">
        <v>46205.61178240741</v>
      </c>
      <c r="AK931" s="14">
        <v>46205</v>
      </c>
      <c r="AL931" t="s">
        <v>2409</v>
      </c>
      <c r="AM931" s="31">
        <v>46205.652928240743</v>
      </c>
      <c r="AQ931" s="31">
        <v>46205.652928240743</v>
      </c>
      <c r="AR931" s="14">
        <v>46205</v>
      </c>
      <c r="AS931" t="s">
        <v>2409</v>
      </c>
      <c r="AT931" t="s">
        <v>309</v>
      </c>
      <c r="AU931" t="s">
        <v>678</v>
      </c>
      <c r="AV931" s="14">
        <v>46205</v>
      </c>
      <c r="AW931" t="s">
        <v>2948</v>
      </c>
      <c r="AX931" s="31">
        <v>46205.790439814817</v>
      </c>
      <c r="AY931" s="14">
        <v>46206</v>
      </c>
      <c r="AZ931" t="s">
        <v>1194</v>
      </c>
      <c r="BA931" s="31">
        <v>46206.394861111112</v>
      </c>
      <c r="BB931" s="14">
        <v>46206</v>
      </c>
      <c r="BC931" t="s">
        <v>1219</v>
      </c>
      <c r="BD931" s="31">
        <v>46206.42759259259</v>
      </c>
      <c r="BE931" s="14">
        <v>46206</v>
      </c>
      <c r="BF931" t="s">
        <v>1204</v>
      </c>
      <c r="BG931" s="31">
        <v>46206.428900462961</v>
      </c>
      <c r="BH931" s="14">
        <v>46206</v>
      </c>
      <c r="BI931" t="s">
        <v>1204</v>
      </c>
      <c r="BJ931" s="31">
        <v>46206.448761574073</v>
      </c>
      <c r="BK931" s="14">
        <v>46206</v>
      </c>
      <c r="BL931" t="s">
        <v>1205</v>
      </c>
      <c r="BM931" s="31">
        <v>46206.480624999997</v>
      </c>
      <c r="BW931" s="14">
        <v>46206</v>
      </c>
      <c r="BX931" t="s">
        <v>1198</v>
      </c>
      <c r="BY931" s="31">
        <v>46206.514409722222</v>
      </c>
      <c r="BZ931" s="14">
        <v>46206</v>
      </c>
      <c r="CA931" t="s">
        <v>1205</v>
      </c>
      <c r="CB931" s="31">
        <v>46206.515231481484</v>
      </c>
      <c r="CF931" s="14">
        <v>46206</v>
      </c>
      <c r="CG931" t="s">
        <v>2948</v>
      </c>
      <c r="CH931" s="31">
        <v>46206.656666666669</v>
      </c>
      <c r="CM931" s="4">
        <f t="shared" si="48"/>
        <v>46205.61178240741</v>
      </c>
      <c r="CN931">
        <f t="shared" si="49"/>
        <v>0</v>
      </c>
      <c r="CO931" t="str">
        <f>VLOOKUP(A931,Sheet1!$A$2:$B$221,2,0)</f>
        <v>South Zone</v>
      </c>
    </row>
    <row r="932" spans="1:93" x14ac:dyDescent="0.35">
      <c r="A932" t="s">
        <v>805</v>
      </c>
      <c r="B932">
        <v>62</v>
      </c>
      <c r="C932" t="s">
        <v>9332</v>
      </c>
      <c r="D932" t="s">
        <v>678</v>
      </c>
      <c r="E932" t="s">
        <v>308</v>
      </c>
      <c r="F932" t="s">
        <v>309</v>
      </c>
      <c r="G932" t="s">
        <v>298</v>
      </c>
      <c r="H932" t="s">
        <v>4607</v>
      </c>
      <c r="I932">
        <v>786768</v>
      </c>
      <c r="J932" t="s">
        <v>3029</v>
      </c>
      <c r="K932" t="s">
        <v>3030</v>
      </c>
      <c r="L932" t="s">
        <v>4622</v>
      </c>
      <c r="M932" t="s">
        <v>6528</v>
      </c>
      <c r="N932">
        <v>73000</v>
      </c>
      <c r="O932" t="s">
        <v>1380</v>
      </c>
      <c r="P932" t="s">
        <v>1381</v>
      </c>
      <c r="Q932" t="s">
        <v>4608</v>
      </c>
      <c r="R932">
        <v>5269988444</v>
      </c>
      <c r="S932" s="14">
        <v>46205</v>
      </c>
      <c r="T932" t="s">
        <v>6516</v>
      </c>
      <c r="U932" s="31">
        <v>46205.611759259256</v>
      </c>
      <c r="AK932" s="14">
        <v>46205</v>
      </c>
      <c r="AL932" t="s">
        <v>2409</v>
      </c>
      <c r="AM932" s="31">
        <v>46205.652905092589</v>
      </c>
      <c r="AQ932" s="31">
        <v>46205.652905092589</v>
      </c>
      <c r="AR932" s="14">
        <v>46205</v>
      </c>
      <c r="AS932" t="s">
        <v>2409</v>
      </c>
      <c r="AT932" t="s">
        <v>309</v>
      </c>
      <c r="AU932" t="s">
        <v>678</v>
      </c>
      <c r="AV932" s="14">
        <v>46205</v>
      </c>
      <c r="AW932" t="s">
        <v>2948</v>
      </c>
      <c r="AX932" s="31">
        <v>46205.790405092594</v>
      </c>
      <c r="AY932" s="14">
        <v>46206</v>
      </c>
      <c r="AZ932" t="s">
        <v>1194</v>
      </c>
      <c r="BA932" s="31">
        <v>46206.394861111112</v>
      </c>
      <c r="BB932" s="14">
        <v>46206</v>
      </c>
      <c r="BC932" t="s">
        <v>1219</v>
      </c>
      <c r="BD932" s="31">
        <v>46206.427581018521</v>
      </c>
      <c r="BE932" s="14">
        <v>46206</v>
      </c>
      <c r="BF932" t="s">
        <v>1204</v>
      </c>
      <c r="BG932" s="31">
        <v>46206.428888888891</v>
      </c>
      <c r="BH932" s="14">
        <v>46206</v>
      </c>
      <c r="BI932" t="s">
        <v>1204</v>
      </c>
      <c r="BJ932" s="31">
        <v>46206.448750000003</v>
      </c>
      <c r="BK932" s="14">
        <v>46206</v>
      </c>
      <c r="BL932" t="s">
        <v>1205</v>
      </c>
      <c r="BM932" s="31">
        <v>46206.48060185185</v>
      </c>
      <c r="BW932" s="14">
        <v>46206</v>
      </c>
      <c r="BX932" t="s">
        <v>1198</v>
      </c>
      <c r="BY932" s="31">
        <v>46206.514398148145</v>
      </c>
      <c r="BZ932" s="14">
        <v>46206</v>
      </c>
      <c r="CA932" t="s">
        <v>1205</v>
      </c>
      <c r="CB932" s="31">
        <v>46206.515231481484</v>
      </c>
      <c r="CF932" s="14">
        <v>46206</v>
      </c>
      <c r="CG932" t="s">
        <v>2948</v>
      </c>
      <c r="CH932" s="31">
        <v>46206.656666666669</v>
      </c>
      <c r="CM932" s="4">
        <f t="shared" si="48"/>
        <v>46205.611759259256</v>
      </c>
      <c r="CN932">
        <f t="shared" si="49"/>
        <v>0</v>
      </c>
      <c r="CO932" t="str">
        <f>VLOOKUP(A932,Sheet1!$A$2:$B$221,2,0)</f>
        <v>South Zone</v>
      </c>
    </row>
    <row r="933" spans="1:93" x14ac:dyDescent="0.35">
      <c r="A933" t="s">
        <v>6530</v>
      </c>
      <c r="B933">
        <v>65</v>
      </c>
      <c r="C933" t="s">
        <v>9332</v>
      </c>
      <c r="D933" t="s">
        <v>678</v>
      </c>
      <c r="E933" t="s">
        <v>310</v>
      </c>
      <c r="F933" t="s">
        <v>311</v>
      </c>
      <c r="G933" t="s">
        <v>298</v>
      </c>
      <c r="H933" t="s">
        <v>3793</v>
      </c>
      <c r="I933">
        <v>174220</v>
      </c>
      <c r="J933" t="s">
        <v>3795</v>
      </c>
      <c r="K933" t="s">
        <v>3796</v>
      </c>
      <c r="L933" t="s">
        <v>4622</v>
      </c>
      <c r="M933" t="s">
        <v>6531</v>
      </c>
      <c r="N933">
        <v>70000</v>
      </c>
      <c r="O933" t="s">
        <v>1202</v>
      </c>
      <c r="P933" t="s">
        <v>1203</v>
      </c>
      <c r="Q933" t="s">
        <v>3794</v>
      </c>
      <c r="R933">
        <v>8270403437</v>
      </c>
      <c r="S933" s="14">
        <v>46203</v>
      </c>
      <c r="T933" t="s">
        <v>6532</v>
      </c>
      <c r="U933" s="31">
        <v>46203.662627314814</v>
      </c>
      <c r="AK933" s="14">
        <v>46204</v>
      </c>
      <c r="AL933" t="s">
        <v>1217</v>
      </c>
      <c r="AM933" s="31">
        <v>46204.556921296295</v>
      </c>
      <c r="AQ933" s="31">
        <v>46204.556921296295</v>
      </c>
      <c r="AR933" s="14">
        <v>46204</v>
      </c>
      <c r="AS933" t="s">
        <v>1217</v>
      </c>
      <c r="AT933" t="s">
        <v>311</v>
      </c>
      <c r="AU933" t="s">
        <v>678</v>
      </c>
      <c r="AV933" s="14">
        <v>46204</v>
      </c>
      <c r="AW933" t="s">
        <v>6532</v>
      </c>
      <c r="AX933" s="31">
        <v>46204.589270833334</v>
      </c>
      <c r="AY933" s="14">
        <v>46204</v>
      </c>
      <c r="AZ933" t="s">
        <v>1194</v>
      </c>
      <c r="BA933" s="31">
        <v>46204.601817129631</v>
      </c>
      <c r="BB933" s="14">
        <v>46204</v>
      </c>
      <c r="BC933" t="s">
        <v>1218</v>
      </c>
      <c r="BD933" s="31">
        <v>46204.615127314813</v>
      </c>
      <c r="BE933" s="14">
        <v>46204</v>
      </c>
      <c r="BF933" t="s">
        <v>1198</v>
      </c>
      <c r="BG933" s="31">
        <v>46204.618506944447</v>
      </c>
      <c r="BH933" s="14">
        <v>46204</v>
      </c>
      <c r="BI933" t="s">
        <v>1198</v>
      </c>
      <c r="BJ933" s="31">
        <v>46204.63790509259</v>
      </c>
      <c r="BW933" s="14">
        <v>46204</v>
      </c>
      <c r="BX933" t="s">
        <v>1198</v>
      </c>
      <c r="BY933" s="31">
        <v>46204.647604166668</v>
      </c>
      <c r="BZ933" s="14">
        <v>46204</v>
      </c>
      <c r="CA933" t="s">
        <v>1205</v>
      </c>
      <c r="CB933" s="31">
        <v>46204.649618055555</v>
      </c>
      <c r="CF933" s="14">
        <v>46204</v>
      </c>
      <c r="CG933" t="s">
        <v>3031</v>
      </c>
      <c r="CH933" s="31">
        <v>46204.714004629626</v>
      </c>
      <c r="CM933" s="4">
        <f t="shared" si="48"/>
        <v>46203.662627314814</v>
      </c>
      <c r="CN933">
        <f t="shared" si="49"/>
        <v>1</v>
      </c>
      <c r="CO933" t="str">
        <f>VLOOKUP(A933,Sheet1!$A$2:$B$221,2,0)</f>
        <v>South Zone</v>
      </c>
    </row>
    <row r="934" spans="1:93" x14ac:dyDescent="0.35">
      <c r="A934" t="s">
        <v>6530</v>
      </c>
      <c r="B934">
        <v>65</v>
      </c>
      <c r="C934" t="s">
        <v>9332</v>
      </c>
      <c r="D934" t="s">
        <v>678</v>
      </c>
      <c r="E934" t="s">
        <v>310</v>
      </c>
      <c r="F934" t="s">
        <v>311</v>
      </c>
      <c r="G934" t="s">
        <v>298</v>
      </c>
      <c r="H934" t="s">
        <v>10401</v>
      </c>
      <c r="I934">
        <v>278674</v>
      </c>
      <c r="J934" t="s">
        <v>3795</v>
      </c>
      <c r="K934" t="s">
        <v>3796</v>
      </c>
      <c r="L934" t="s">
        <v>4622</v>
      </c>
      <c r="M934" t="s">
        <v>10402</v>
      </c>
      <c r="N934">
        <v>40000</v>
      </c>
      <c r="O934" t="s">
        <v>10403</v>
      </c>
      <c r="P934" t="s">
        <v>10404</v>
      </c>
      <c r="Q934" t="s">
        <v>10405</v>
      </c>
      <c r="R934">
        <v>1470907285</v>
      </c>
      <c r="S934" s="14">
        <v>46205</v>
      </c>
      <c r="T934" t="s">
        <v>10406</v>
      </c>
      <c r="U934" s="31">
        <v>46205.47246527778</v>
      </c>
      <c r="AK934" s="14">
        <v>46209</v>
      </c>
      <c r="AL934" t="s">
        <v>1217</v>
      </c>
      <c r="AM934" s="31">
        <v>46209.427754629629</v>
      </c>
      <c r="AQ934" s="31">
        <v>46209.427754629629</v>
      </c>
      <c r="AR934" s="14">
        <v>46209</v>
      </c>
      <c r="AS934" t="s">
        <v>1217</v>
      </c>
      <c r="AT934" t="s">
        <v>311</v>
      </c>
      <c r="AU934" t="s">
        <v>678</v>
      </c>
      <c r="AV934" s="14">
        <v>46209</v>
      </c>
      <c r="AW934" t="s">
        <v>3031</v>
      </c>
      <c r="AX934" s="31">
        <v>46209.447500000002</v>
      </c>
      <c r="AY934" s="14">
        <v>46209</v>
      </c>
      <c r="AZ934" t="s">
        <v>1194</v>
      </c>
      <c r="BA934" s="31">
        <v>46209.506828703707</v>
      </c>
      <c r="BB934" s="14">
        <v>46209</v>
      </c>
      <c r="BC934" t="s">
        <v>1220</v>
      </c>
      <c r="BD934" s="31">
        <v>46209.509120370371</v>
      </c>
      <c r="BE934" s="14">
        <v>46209</v>
      </c>
      <c r="BF934" t="s">
        <v>3020</v>
      </c>
      <c r="BG934" s="31">
        <v>46209.51021990741</v>
      </c>
      <c r="BH934" s="14">
        <v>46209</v>
      </c>
      <c r="BI934" t="s">
        <v>3020</v>
      </c>
      <c r="BJ934" s="31">
        <v>46209.513865740744</v>
      </c>
      <c r="BW934" s="14">
        <v>46209</v>
      </c>
      <c r="BX934" t="s">
        <v>3020</v>
      </c>
      <c r="BY934" s="31">
        <v>46209.520243055558</v>
      </c>
      <c r="BZ934" s="14">
        <v>46209</v>
      </c>
      <c r="CA934" t="s">
        <v>1199</v>
      </c>
      <c r="CB934" s="31">
        <v>46209.524143518516</v>
      </c>
      <c r="CF934" s="14">
        <v>46209</v>
      </c>
      <c r="CG934" t="s">
        <v>3031</v>
      </c>
      <c r="CH934" s="31">
        <v>46209.683449074073</v>
      </c>
      <c r="CM934" s="4">
        <f t="shared" si="48"/>
        <v>46205.47246527778</v>
      </c>
      <c r="CN934">
        <f t="shared" si="49"/>
        <v>4</v>
      </c>
      <c r="CO934" t="str">
        <f>VLOOKUP(A934,Sheet1!$A$2:$B$221,2,0)</f>
        <v>South Zone</v>
      </c>
    </row>
    <row r="935" spans="1:93" x14ac:dyDescent="0.35">
      <c r="A935" t="s">
        <v>6530</v>
      </c>
      <c r="B935">
        <v>65</v>
      </c>
      <c r="C935" t="s">
        <v>9332</v>
      </c>
      <c r="D935" t="s">
        <v>678</v>
      </c>
      <c r="E935" t="s">
        <v>310</v>
      </c>
      <c r="F935" t="s">
        <v>311</v>
      </c>
      <c r="G935" t="s">
        <v>298</v>
      </c>
      <c r="H935" t="s">
        <v>3880</v>
      </c>
      <c r="I935">
        <v>286661</v>
      </c>
      <c r="J935" t="s">
        <v>3882</v>
      </c>
      <c r="K935" t="s">
        <v>3883</v>
      </c>
      <c r="L935" t="s">
        <v>4622</v>
      </c>
      <c r="M935" t="s">
        <v>6533</v>
      </c>
      <c r="N935">
        <v>90000</v>
      </c>
      <c r="O935" t="s">
        <v>1200</v>
      </c>
      <c r="P935" t="s">
        <v>1201</v>
      </c>
      <c r="Q935" t="s">
        <v>3881</v>
      </c>
      <c r="R935">
        <v>8150682237</v>
      </c>
      <c r="S935" s="14">
        <v>46204</v>
      </c>
      <c r="T935" t="s">
        <v>6534</v>
      </c>
      <c r="U935" s="31">
        <v>46204.376261574071</v>
      </c>
      <c r="AK935" s="14">
        <v>46204</v>
      </c>
      <c r="AL935" t="s">
        <v>1217</v>
      </c>
      <c r="AM935" s="31">
        <v>46204.683819444443</v>
      </c>
      <c r="AQ935" s="31">
        <v>46204.683819444443</v>
      </c>
      <c r="AR935" s="14">
        <v>46204</v>
      </c>
      <c r="AS935" t="s">
        <v>1217</v>
      </c>
      <c r="AT935" t="s">
        <v>311</v>
      </c>
      <c r="AU935" t="s">
        <v>678</v>
      </c>
      <c r="AV935" s="14">
        <v>46204</v>
      </c>
      <c r="AW935" t="s">
        <v>3032</v>
      </c>
      <c r="AX935" s="31">
        <v>46204.692013888889</v>
      </c>
      <c r="AY935" s="14">
        <v>46204</v>
      </c>
      <c r="AZ935" t="s">
        <v>1194</v>
      </c>
      <c r="BA935" s="31">
        <v>46204.698344907411</v>
      </c>
      <c r="BB935" s="14">
        <v>46204</v>
      </c>
      <c r="BC935" t="s">
        <v>1219</v>
      </c>
      <c r="BD935" s="31">
        <v>46204.70689814815</v>
      </c>
      <c r="BE935" s="14">
        <v>46204</v>
      </c>
      <c r="BF935" t="s">
        <v>6410</v>
      </c>
      <c r="BG935" s="31">
        <v>46204.710844907408</v>
      </c>
      <c r="BH935" s="14">
        <v>46204</v>
      </c>
      <c r="BI935" t="s">
        <v>6410</v>
      </c>
      <c r="BJ935" s="31">
        <v>46204.718333333331</v>
      </c>
      <c r="BW935" s="14">
        <v>46204</v>
      </c>
      <c r="BX935" t="s">
        <v>6410</v>
      </c>
      <c r="BY935" s="31">
        <v>46204.725416666668</v>
      </c>
      <c r="BZ935" s="14">
        <v>46204</v>
      </c>
      <c r="CA935" t="s">
        <v>1205</v>
      </c>
      <c r="CB935" s="31">
        <v>46204.727488425924</v>
      </c>
      <c r="CF935" s="14">
        <v>46204</v>
      </c>
      <c r="CG935" t="s">
        <v>3031</v>
      </c>
      <c r="CH935" s="31">
        <v>46204.806504629632</v>
      </c>
      <c r="CM935" s="4">
        <f t="shared" si="48"/>
        <v>46204.376261574071</v>
      </c>
      <c r="CN935">
        <f t="shared" si="49"/>
        <v>0</v>
      </c>
      <c r="CO935" t="str">
        <f>VLOOKUP(A935,Sheet1!$A$2:$B$221,2,0)</f>
        <v>South Zone</v>
      </c>
    </row>
    <row r="936" spans="1:93" x14ac:dyDescent="0.35">
      <c r="A936" t="s">
        <v>6530</v>
      </c>
      <c r="B936">
        <v>65</v>
      </c>
      <c r="C936" t="s">
        <v>9332</v>
      </c>
      <c r="D936" t="s">
        <v>678</v>
      </c>
      <c r="E936" t="s">
        <v>310</v>
      </c>
      <c r="F936" t="s">
        <v>311</v>
      </c>
      <c r="G936" t="s">
        <v>298</v>
      </c>
      <c r="H936" t="s">
        <v>10407</v>
      </c>
      <c r="I936">
        <v>317814</v>
      </c>
      <c r="J936" t="s">
        <v>3882</v>
      </c>
      <c r="K936" t="s">
        <v>3883</v>
      </c>
      <c r="L936" t="s">
        <v>4622</v>
      </c>
      <c r="M936" t="s">
        <v>10408</v>
      </c>
      <c r="N936">
        <v>40000</v>
      </c>
      <c r="O936" t="s">
        <v>10403</v>
      </c>
      <c r="P936" t="s">
        <v>10404</v>
      </c>
      <c r="Q936" t="s">
        <v>10409</v>
      </c>
      <c r="R936">
        <v>1692447465</v>
      </c>
      <c r="S936" s="14">
        <v>46206</v>
      </c>
      <c r="T936" t="s">
        <v>6534</v>
      </c>
      <c r="U936" s="31">
        <v>46206.42690972222</v>
      </c>
      <c r="AK936" s="14">
        <v>46209</v>
      </c>
      <c r="AL936" t="s">
        <v>1217</v>
      </c>
      <c r="AM936" s="31">
        <v>46209.705787037034</v>
      </c>
      <c r="AQ936" s="31">
        <v>46209.705787037034</v>
      </c>
      <c r="AR936" s="14">
        <v>46209</v>
      </c>
      <c r="AS936" t="s">
        <v>1217</v>
      </c>
      <c r="AT936" t="s">
        <v>311</v>
      </c>
      <c r="AU936" t="s">
        <v>678</v>
      </c>
      <c r="AV936" s="14">
        <v>46209</v>
      </c>
      <c r="AW936" t="s">
        <v>6532</v>
      </c>
      <c r="AX936" s="31">
        <v>46209.716157407405</v>
      </c>
      <c r="AY936" s="14">
        <v>46209</v>
      </c>
      <c r="AZ936" t="s">
        <v>3586</v>
      </c>
      <c r="BA936" s="31">
        <v>46209.719305555554</v>
      </c>
      <c r="BB936" s="14">
        <v>46209</v>
      </c>
      <c r="BC936" t="s">
        <v>2405</v>
      </c>
      <c r="BD936" s="31">
        <v>46209.727013888885</v>
      </c>
      <c r="BE936" s="14">
        <v>46209</v>
      </c>
      <c r="BF936" t="s">
        <v>1198</v>
      </c>
      <c r="BG936" s="31">
        <v>46209.727534722224</v>
      </c>
      <c r="BH936" s="14">
        <v>46209</v>
      </c>
      <c r="BI936" t="s">
        <v>1198</v>
      </c>
      <c r="BJ936" s="31">
        <v>46209.730486111112</v>
      </c>
      <c r="BW936" s="14">
        <v>46209</v>
      </c>
      <c r="BX936" t="s">
        <v>1198</v>
      </c>
      <c r="BY936" s="31">
        <v>46209.740960648145</v>
      </c>
      <c r="BZ936" s="14">
        <v>46209</v>
      </c>
      <c r="CA936" t="s">
        <v>1205</v>
      </c>
      <c r="CB936" s="31">
        <v>46209.741331018522</v>
      </c>
      <c r="CF936" s="14">
        <v>46210</v>
      </c>
      <c r="CG936" t="s">
        <v>3031</v>
      </c>
      <c r="CH936" s="31">
        <v>46210.581076388888</v>
      </c>
      <c r="CM936" s="4">
        <f t="shared" si="48"/>
        <v>46206.42690972222</v>
      </c>
      <c r="CN936">
        <f t="shared" si="49"/>
        <v>3</v>
      </c>
      <c r="CO936" t="str">
        <f>VLOOKUP(A936,Sheet1!$A$2:$B$221,2,0)</f>
        <v>South Zone</v>
      </c>
    </row>
    <row r="937" spans="1:93" x14ac:dyDescent="0.35">
      <c r="A937" t="s">
        <v>6530</v>
      </c>
      <c r="B937">
        <v>65</v>
      </c>
      <c r="C937" t="s">
        <v>9332</v>
      </c>
      <c r="D937" t="s">
        <v>678</v>
      </c>
      <c r="E937" t="s">
        <v>310</v>
      </c>
      <c r="F937" t="s">
        <v>311</v>
      </c>
      <c r="G937" t="s">
        <v>298</v>
      </c>
      <c r="H937" t="s">
        <v>12311</v>
      </c>
      <c r="I937">
        <v>331666</v>
      </c>
      <c r="J937" t="s">
        <v>3294</v>
      </c>
      <c r="K937" t="s">
        <v>3295</v>
      </c>
      <c r="L937" t="s">
        <v>4622</v>
      </c>
      <c r="M937" t="s">
        <v>12312</v>
      </c>
      <c r="N937">
        <v>70000</v>
      </c>
      <c r="O937" t="s">
        <v>1202</v>
      </c>
      <c r="P937" t="s">
        <v>1203</v>
      </c>
      <c r="Q937" t="s">
        <v>12313</v>
      </c>
      <c r="R937">
        <v>3250388769</v>
      </c>
      <c r="S937" s="14">
        <v>46210</v>
      </c>
      <c r="T937" t="s">
        <v>12314</v>
      </c>
      <c r="U937" s="31">
        <v>46210.47960648148</v>
      </c>
      <c r="AK937" s="14">
        <v>46210</v>
      </c>
      <c r="AL937" t="s">
        <v>1217</v>
      </c>
      <c r="AM937" s="31">
        <v>46210.778761574074</v>
      </c>
      <c r="AQ937" s="31">
        <v>46210.778761574074</v>
      </c>
      <c r="AR937" s="14">
        <v>46210</v>
      </c>
      <c r="AS937" t="s">
        <v>1217</v>
      </c>
      <c r="AT937" t="s">
        <v>311</v>
      </c>
      <c r="AU937" t="s">
        <v>678</v>
      </c>
      <c r="AV937" s="14">
        <v>46211</v>
      </c>
      <c r="AW937" t="s">
        <v>6541</v>
      </c>
      <c r="AX937" s="31">
        <v>46211.366863425923</v>
      </c>
      <c r="CM937" s="4">
        <f t="shared" si="48"/>
        <v>46210.47960648148</v>
      </c>
      <c r="CN937">
        <f t="shared" si="49"/>
        <v>0</v>
      </c>
      <c r="CO937" t="str">
        <f>VLOOKUP(A937,Sheet1!$A$2:$B$221,2,0)</f>
        <v>South Zone</v>
      </c>
    </row>
    <row r="938" spans="1:93" x14ac:dyDescent="0.35">
      <c r="A938" t="s">
        <v>6530</v>
      </c>
      <c r="B938">
        <v>65</v>
      </c>
      <c r="C938" t="s">
        <v>9332</v>
      </c>
      <c r="D938" t="s">
        <v>678</v>
      </c>
      <c r="E938" t="s">
        <v>310</v>
      </c>
      <c r="F938" t="s">
        <v>311</v>
      </c>
      <c r="G938" t="s">
        <v>298</v>
      </c>
      <c r="H938" t="s">
        <v>6535</v>
      </c>
      <c r="I938">
        <v>462787</v>
      </c>
      <c r="J938" t="s">
        <v>3882</v>
      </c>
      <c r="K938" t="s">
        <v>3883</v>
      </c>
      <c r="L938" t="s">
        <v>4622</v>
      </c>
      <c r="M938" t="s">
        <v>6536</v>
      </c>
      <c r="N938">
        <v>60000</v>
      </c>
      <c r="O938" t="s">
        <v>10363</v>
      </c>
      <c r="P938" t="s">
        <v>10364</v>
      </c>
      <c r="Q938" t="s">
        <v>10410</v>
      </c>
      <c r="R938">
        <v>6793176969</v>
      </c>
      <c r="S938" s="14">
        <v>46204</v>
      </c>
      <c r="T938" t="s">
        <v>6532</v>
      </c>
      <c r="U938" s="31">
        <v>46204.476967592593</v>
      </c>
      <c r="AK938" s="14">
        <v>46204</v>
      </c>
      <c r="AL938" t="s">
        <v>1217</v>
      </c>
      <c r="AM938" s="31">
        <v>46204.5078125</v>
      </c>
      <c r="AQ938" s="31">
        <v>46204.5078125</v>
      </c>
      <c r="AR938" s="14">
        <v>46204</v>
      </c>
      <c r="AS938" t="s">
        <v>1217</v>
      </c>
      <c r="AT938" t="s">
        <v>311</v>
      </c>
      <c r="AU938" t="s">
        <v>678</v>
      </c>
      <c r="AV938" s="14">
        <v>46206</v>
      </c>
      <c r="AW938" t="s">
        <v>3031</v>
      </c>
      <c r="AX938" s="31">
        <v>46206.883773148147</v>
      </c>
      <c r="AY938" s="14">
        <v>46209</v>
      </c>
      <c r="AZ938" t="s">
        <v>3586</v>
      </c>
      <c r="BA938" s="31">
        <v>46209.396192129629</v>
      </c>
      <c r="BB938" s="14">
        <v>46209</v>
      </c>
      <c r="BC938" t="s">
        <v>1220</v>
      </c>
      <c r="BD938" s="31">
        <v>46209.439849537041</v>
      </c>
      <c r="BE938" s="14">
        <v>46209</v>
      </c>
      <c r="BF938" t="s">
        <v>6432</v>
      </c>
      <c r="BG938" s="31">
        <v>46209.441331018519</v>
      </c>
      <c r="BH938" s="14">
        <v>46209</v>
      </c>
      <c r="BI938" t="s">
        <v>6432</v>
      </c>
      <c r="BJ938" s="31">
        <v>46209.443518518521</v>
      </c>
      <c r="BW938" s="14">
        <v>46209</v>
      </c>
      <c r="BX938" t="s">
        <v>6432</v>
      </c>
      <c r="BY938" s="31">
        <v>46209.458136574074</v>
      </c>
      <c r="BZ938" s="14">
        <v>46209</v>
      </c>
      <c r="CA938" t="s">
        <v>1199</v>
      </c>
      <c r="CB938" s="31">
        <v>46209.460243055553</v>
      </c>
      <c r="CF938" s="14">
        <v>46209</v>
      </c>
      <c r="CG938" t="s">
        <v>3031</v>
      </c>
      <c r="CH938" s="31">
        <v>46209.628854166665</v>
      </c>
      <c r="CM938" s="4">
        <f t="shared" si="48"/>
        <v>46204.476967592593</v>
      </c>
      <c r="CN938">
        <f t="shared" si="49"/>
        <v>0</v>
      </c>
      <c r="CO938" t="str">
        <f>VLOOKUP(A938,Sheet1!$A$2:$B$221,2,0)</f>
        <v>South Zone</v>
      </c>
    </row>
    <row r="939" spans="1:93" x14ac:dyDescent="0.35">
      <c r="A939" t="s">
        <v>6530</v>
      </c>
      <c r="B939">
        <v>65</v>
      </c>
      <c r="C939" t="s">
        <v>9332</v>
      </c>
      <c r="D939" t="s">
        <v>678</v>
      </c>
      <c r="E939" t="s">
        <v>310</v>
      </c>
      <c r="F939" t="s">
        <v>311</v>
      </c>
      <c r="G939" t="s">
        <v>298</v>
      </c>
      <c r="H939" t="s">
        <v>6537</v>
      </c>
      <c r="I939">
        <v>512022</v>
      </c>
      <c r="J939" t="s">
        <v>6538</v>
      </c>
      <c r="K939" t="s">
        <v>6539</v>
      </c>
      <c r="L939" t="s">
        <v>4622</v>
      </c>
      <c r="M939" t="s">
        <v>6540</v>
      </c>
      <c r="N939">
        <v>40000</v>
      </c>
      <c r="O939" t="s">
        <v>6521</v>
      </c>
      <c r="P939" t="s">
        <v>6522</v>
      </c>
      <c r="Q939" t="s">
        <v>3900</v>
      </c>
      <c r="R939">
        <v>5794638426</v>
      </c>
      <c r="S939" s="14">
        <v>46203</v>
      </c>
      <c r="T939" t="s">
        <v>6541</v>
      </c>
      <c r="U939" s="31">
        <v>46203.713935185187</v>
      </c>
      <c r="AK939" s="14">
        <v>46204</v>
      </c>
      <c r="AL939" t="s">
        <v>1217</v>
      </c>
      <c r="AM939" s="31">
        <v>46204.418877314813</v>
      </c>
      <c r="AQ939" s="31">
        <v>46204.418877314813</v>
      </c>
      <c r="AR939" s="14">
        <v>46204</v>
      </c>
      <c r="AS939" t="s">
        <v>1217</v>
      </c>
      <c r="AT939" t="s">
        <v>311</v>
      </c>
      <c r="AU939" t="s">
        <v>678</v>
      </c>
      <c r="AV939" s="14">
        <v>46204</v>
      </c>
      <c r="AW939" t="s">
        <v>6532</v>
      </c>
      <c r="AX939" s="31">
        <v>46204.4297337963</v>
      </c>
      <c r="AY939" s="14">
        <v>46204</v>
      </c>
      <c r="AZ939" t="s">
        <v>1194</v>
      </c>
      <c r="BA939" s="31">
        <v>46204.434525462966</v>
      </c>
      <c r="BB939" s="14">
        <v>46204</v>
      </c>
      <c r="BC939" t="s">
        <v>1220</v>
      </c>
      <c r="BD939" s="31">
        <v>46204.449282407404</v>
      </c>
      <c r="BE939" s="14">
        <v>46204</v>
      </c>
      <c r="BF939" t="s">
        <v>6410</v>
      </c>
      <c r="BG939" s="31">
        <v>46204.452673611115</v>
      </c>
      <c r="BH939" s="14">
        <v>46204</v>
      </c>
      <c r="BI939" t="s">
        <v>6410</v>
      </c>
      <c r="BJ939" s="31">
        <v>46204.473009259258</v>
      </c>
      <c r="BW939" s="14">
        <v>46204</v>
      </c>
      <c r="BX939" t="s">
        <v>6410</v>
      </c>
      <c r="BY939" s="31">
        <v>46204.476643518516</v>
      </c>
      <c r="BZ939" s="14">
        <v>46204</v>
      </c>
      <c r="CA939" t="s">
        <v>1205</v>
      </c>
      <c r="CB939" s="31">
        <v>46204.479386574072</v>
      </c>
      <c r="CF939" s="14">
        <v>46204</v>
      </c>
      <c r="CG939" t="s">
        <v>3031</v>
      </c>
      <c r="CH939" s="31">
        <v>46204.641909722224</v>
      </c>
      <c r="CM939" s="4">
        <f t="shared" si="48"/>
        <v>46203.713935185187</v>
      </c>
      <c r="CN939">
        <f t="shared" si="49"/>
        <v>1</v>
      </c>
      <c r="CO939" t="str">
        <f>VLOOKUP(A939,Sheet1!$A$2:$B$221,2,0)</f>
        <v>South Zone</v>
      </c>
    </row>
    <row r="940" spans="1:93" x14ac:dyDescent="0.35">
      <c r="A940" t="s">
        <v>6530</v>
      </c>
      <c r="B940">
        <v>65</v>
      </c>
      <c r="C940" t="s">
        <v>9332</v>
      </c>
      <c r="D940" t="s">
        <v>678</v>
      </c>
      <c r="E940" t="s">
        <v>310</v>
      </c>
      <c r="F940" t="s">
        <v>311</v>
      </c>
      <c r="G940" t="s">
        <v>298</v>
      </c>
      <c r="H940" t="s">
        <v>10411</v>
      </c>
      <c r="I940">
        <v>652810</v>
      </c>
      <c r="J940" t="s">
        <v>6538</v>
      </c>
      <c r="K940" t="s">
        <v>6539</v>
      </c>
      <c r="L940" t="s">
        <v>4622</v>
      </c>
      <c r="M940" t="s">
        <v>10412</v>
      </c>
      <c r="N940">
        <v>60000</v>
      </c>
      <c r="O940" t="s">
        <v>10363</v>
      </c>
      <c r="P940" t="s">
        <v>10364</v>
      </c>
      <c r="Q940" t="s">
        <v>10413</v>
      </c>
      <c r="R940">
        <v>3449897158</v>
      </c>
      <c r="S940" s="14">
        <v>46205</v>
      </c>
      <c r="T940" t="s">
        <v>6541</v>
      </c>
      <c r="U940" s="31">
        <v>46205.42114583333</v>
      </c>
      <c r="AK940" s="14">
        <v>46209</v>
      </c>
      <c r="AL940" t="s">
        <v>1217</v>
      </c>
      <c r="AM940" s="31">
        <v>46209.458611111113</v>
      </c>
      <c r="AQ940" s="31">
        <v>46209.458611111113</v>
      </c>
      <c r="AR940" s="14">
        <v>46209</v>
      </c>
      <c r="AS940" t="s">
        <v>1217</v>
      </c>
      <c r="AT940" t="s">
        <v>311</v>
      </c>
      <c r="AU940" t="s">
        <v>678</v>
      </c>
      <c r="AV940" s="14">
        <v>46209</v>
      </c>
      <c r="AW940" t="s">
        <v>10406</v>
      </c>
      <c r="AX940" s="31">
        <v>46209.547199074077</v>
      </c>
      <c r="AY940" s="14">
        <v>46209</v>
      </c>
      <c r="AZ940" t="s">
        <v>3586</v>
      </c>
      <c r="BA940" s="31">
        <v>46209.666608796295</v>
      </c>
      <c r="BB940" s="14">
        <v>46209</v>
      </c>
      <c r="BC940" t="s">
        <v>6513</v>
      </c>
      <c r="BD940" s="31">
        <v>46209.680555555555</v>
      </c>
      <c r="BE940" s="14">
        <v>46209</v>
      </c>
      <c r="BF940" t="s">
        <v>3020</v>
      </c>
      <c r="BG940" s="31">
        <v>46209.682766203703</v>
      </c>
      <c r="BH940" s="14">
        <v>46209</v>
      </c>
      <c r="BI940" t="s">
        <v>3020</v>
      </c>
      <c r="BJ940" s="31">
        <v>46209.68377314815</v>
      </c>
      <c r="BW940" s="14">
        <v>46209</v>
      </c>
      <c r="BX940" t="s">
        <v>3020</v>
      </c>
      <c r="BY940" s="31">
        <v>46209.699918981481</v>
      </c>
      <c r="BZ940" s="14">
        <v>46209</v>
      </c>
      <c r="CA940" t="s">
        <v>1199</v>
      </c>
      <c r="CB940" s="31">
        <v>46209.701770833337</v>
      </c>
      <c r="CF940" s="14">
        <v>46210</v>
      </c>
      <c r="CG940" t="s">
        <v>3031</v>
      </c>
      <c r="CH940" s="31">
        <v>46210.571736111109</v>
      </c>
      <c r="CM940" s="4">
        <f t="shared" si="48"/>
        <v>46205.42114583333</v>
      </c>
      <c r="CN940">
        <f t="shared" si="49"/>
        <v>4</v>
      </c>
      <c r="CO940" t="str">
        <f>VLOOKUP(A940,Sheet1!$A$2:$B$221,2,0)</f>
        <v>South Zone</v>
      </c>
    </row>
    <row r="941" spans="1:93" x14ac:dyDescent="0.35">
      <c r="A941" t="s">
        <v>6530</v>
      </c>
      <c r="B941">
        <v>65</v>
      </c>
      <c r="C941" t="s">
        <v>9332</v>
      </c>
      <c r="D941" t="s">
        <v>678</v>
      </c>
      <c r="E941" t="s">
        <v>310</v>
      </c>
      <c r="F941" t="s">
        <v>311</v>
      </c>
      <c r="G941" t="s">
        <v>298</v>
      </c>
      <c r="H941" t="s">
        <v>6542</v>
      </c>
      <c r="I941">
        <v>656021</v>
      </c>
      <c r="J941" t="s">
        <v>1221</v>
      </c>
      <c r="K941" t="s">
        <v>1222</v>
      </c>
      <c r="L941" t="s">
        <v>4622</v>
      </c>
      <c r="M941" t="s">
        <v>6543</v>
      </c>
      <c r="N941">
        <v>40000</v>
      </c>
      <c r="O941" t="s">
        <v>6521</v>
      </c>
      <c r="P941" t="s">
        <v>6522</v>
      </c>
      <c r="Q941" t="s">
        <v>6544</v>
      </c>
      <c r="R941">
        <v>2153370940</v>
      </c>
      <c r="S941" s="14">
        <v>46204</v>
      </c>
      <c r="T941" t="s">
        <v>6532</v>
      </c>
      <c r="U941" s="31">
        <v>46204.488657407404</v>
      </c>
      <c r="AK941" s="14">
        <v>46204</v>
      </c>
      <c r="AL941" t="s">
        <v>1217</v>
      </c>
      <c r="AM941" s="31">
        <v>46204.511666666665</v>
      </c>
      <c r="AQ941" s="31">
        <v>46204.511666666665</v>
      </c>
      <c r="AR941" s="14">
        <v>46204</v>
      </c>
      <c r="AS941" t="s">
        <v>1217</v>
      </c>
      <c r="AT941" t="s">
        <v>311</v>
      </c>
      <c r="AU941" t="s">
        <v>678</v>
      </c>
      <c r="AV941" s="14">
        <v>46204</v>
      </c>
      <c r="AW941" t="s">
        <v>6532</v>
      </c>
      <c r="AX941" s="31">
        <v>46204.591134259259</v>
      </c>
      <c r="AY941" s="14">
        <v>46204</v>
      </c>
      <c r="AZ941" t="s">
        <v>1194</v>
      </c>
      <c r="BA941" s="31">
        <v>46204.601805555554</v>
      </c>
      <c r="BB941" s="14">
        <v>46204</v>
      </c>
      <c r="BC941" t="s">
        <v>6513</v>
      </c>
      <c r="BD941" s="31">
        <v>46204.614849537036</v>
      </c>
      <c r="BE941" s="14">
        <v>46204</v>
      </c>
      <c r="BF941" t="s">
        <v>1198</v>
      </c>
      <c r="BG941" s="31">
        <v>46204.618807870371</v>
      </c>
      <c r="BH941" s="14">
        <v>46205</v>
      </c>
      <c r="BI941" t="s">
        <v>3020</v>
      </c>
      <c r="BJ941" s="31">
        <v>46205.447569444441</v>
      </c>
      <c r="BK941" s="14">
        <v>46204</v>
      </c>
      <c r="BL941" t="s">
        <v>1198</v>
      </c>
      <c r="BM941" s="31">
        <v>46204.642847222225</v>
      </c>
      <c r="BW941" s="14">
        <v>46205</v>
      </c>
      <c r="BX941" t="s">
        <v>3020</v>
      </c>
      <c r="BY941" s="31">
        <v>46205.454328703701</v>
      </c>
      <c r="BZ941" s="14">
        <v>46205</v>
      </c>
      <c r="CA941" t="s">
        <v>1198</v>
      </c>
      <c r="CB941" s="31">
        <v>46205.660590277781</v>
      </c>
      <c r="CF941" s="14">
        <v>46205</v>
      </c>
      <c r="CG941" t="s">
        <v>3031</v>
      </c>
      <c r="CH941" s="31">
        <v>46205.660810185182</v>
      </c>
      <c r="CM941" s="4">
        <f t="shared" si="48"/>
        <v>46204.488657407404</v>
      </c>
      <c r="CN941">
        <f t="shared" si="49"/>
        <v>0</v>
      </c>
      <c r="CO941" t="str">
        <f>VLOOKUP(A941,Sheet1!$A$2:$B$221,2,0)</f>
        <v>South Zone</v>
      </c>
    </row>
    <row r="942" spans="1:93" x14ac:dyDescent="0.35">
      <c r="A942" t="s">
        <v>6530</v>
      </c>
      <c r="B942">
        <v>65</v>
      </c>
      <c r="C942" t="s">
        <v>9332</v>
      </c>
      <c r="D942" t="s">
        <v>678</v>
      </c>
      <c r="E942" t="s">
        <v>310</v>
      </c>
      <c r="F942" t="s">
        <v>311</v>
      </c>
      <c r="G942" t="s">
        <v>298</v>
      </c>
      <c r="H942" t="s">
        <v>6545</v>
      </c>
      <c r="I942">
        <v>754270</v>
      </c>
      <c r="J942" t="s">
        <v>3882</v>
      </c>
      <c r="K942" t="s">
        <v>3883</v>
      </c>
      <c r="L942" t="s">
        <v>4622</v>
      </c>
      <c r="M942" t="s">
        <v>6546</v>
      </c>
      <c r="N942">
        <v>40000</v>
      </c>
      <c r="O942" t="s">
        <v>3047</v>
      </c>
      <c r="P942" t="s">
        <v>3048</v>
      </c>
      <c r="Q942" t="s">
        <v>6547</v>
      </c>
      <c r="R942">
        <v>3282544247</v>
      </c>
      <c r="S942" s="14">
        <v>46205</v>
      </c>
      <c r="T942" t="s">
        <v>6534</v>
      </c>
      <c r="U942" s="31">
        <v>46205.399259259262</v>
      </c>
      <c r="AK942" s="14">
        <v>46206</v>
      </c>
      <c r="AL942" t="s">
        <v>1217</v>
      </c>
      <c r="AM942" s="31">
        <v>46206.507303240738</v>
      </c>
      <c r="AQ942" s="31">
        <v>46206.507303240738</v>
      </c>
      <c r="AR942" s="14">
        <v>46206</v>
      </c>
      <c r="AS942" t="s">
        <v>1217</v>
      </c>
      <c r="AT942" t="s">
        <v>311</v>
      </c>
      <c r="AU942" t="s">
        <v>678</v>
      </c>
      <c r="AV942" s="14">
        <v>46206</v>
      </c>
      <c r="AW942" t="s">
        <v>3031</v>
      </c>
      <c r="AX942" s="31">
        <v>46206.510937500003</v>
      </c>
      <c r="AY942" s="14">
        <v>46206</v>
      </c>
      <c r="AZ942" t="s">
        <v>1194</v>
      </c>
      <c r="BA942" s="31">
        <v>46206.578032407408</v>
      </c>
      <c r="BB942" s="14">
        <v>46206</v>
      </c>
      <c r="BC942" t="s">
        <v>6513</v>
      </c>
      <c r="BD942" s="31">
        <v>46206.596712962964</v>
      </c>
      <c r="BE942" s="14">
        <v>46206</v>
      </c>
      <c r="BF942" t="s">
        <v>3020</v>
      </c>
      <c r="BG942" s="31">
        <v>46206.622337962966</v>
      </c>
      <c r="BH942" s="14">
        <v>46206</v>
      </c>
      <c r="BI942" t="s">
        <v>3020</v>
      </c>
      <c r="BJ942" s="31">
        <v>46206.623263888891</v>
      </c>
      <c r="BW942" s="14">
        <v>46206</v>
      </c>
      <c r="BX942" t="s">
        <v>3020</v>
      </c>
      <c r="BY942" s="31">
        <v>46206.629791666666</v>
      </c>
      <c r="BZ942" s="14">
        <v>46206</v>
      </c>
      <c r="CA942" t="s">
        <v>1199</v>
      </c>
      <c r="CB942" s="31">
        <v>46206.633993055555</v>
      </c>
      <c r="CF942" s="14">
        <v>46209</v>
      </c>
      <c r="CG942" t="s">
        <v>3031</v>
      </c>
      <c r="CH942" s="31">
        <v>46209.610497685186</v>
      </c>
      <c r="CM942" s="4">
        <f t="shared" si="48"/>
        <v>46205.399259259262</v>
      </c>
      <c r="CN942">
        <f t="shared" si="49"/>
        <v>1</v>
      </c>
      <c r="CO942" t="str">
        <f>VLOOKUP(A942,Sheet1!$A$2:$B$221,2,0)</f>
        <v>South Zone</v>
      </c>
    </row>
    <row r="943" spans="1:93" x14ac:dyDescent="0.35">
      <c r="A943" t="s">
        <v>6530</v>
      </c>
      <c r="B943">
        <v>65</v>
      </c>
      <c r="C943" t="s">
        <v>9332</v>
      </c>
      <c r="D943" t="s">
        <v>678</v>
      </c>
      <c r="E943" t="s">
        <v>310</v>
      </c>
      <c r="F943" t="s">
        <v>311</v>
      </c>
      <c r="G943" t="s">
        <v>298</v>
      </c>
      <c r="H943" t="s">
        <v>6548</v>
      </c>
      <c r="I943">
        <v>785793</v>
      </c>
      <c r="J943" t="s">
        <v>1221</v>
      </c>
      <c r="K943" t="s">
        <v>1222</v>
      </c>
      <c r="L943" t="s">
        <v>4622</v>
      </c>
      <c r="M943" t="s">
        <v>6549</v>
      </c>
      <c r="N943">
        <v>50000</v>
      </c>
      <c r="O943" t="s">
        <v>1223</v>
      </c>
      <c r="P943" t="s">
        <v>1224</v>
      </c>
      <c r="Q943" t="s">
        <v>6550</v>
      </c>
      <c r="R943">
        <v>5081830341</v>
      </c>
      <c r="S943" s="14">
        <v>46204</v>
      </c>
      <c r="T943" t="s">
        <v>6551</v>
      </c>
      <c r="U943" s="31">
        <v>46204.573275462964</v>
      </c>
      <c r="AK943" s="14">
        <v>46205</v>
      </c>
      <c r="AL943" t="s">
        <v>1217</v>
      </c>
      <c r="AM943" s="31">
        <v>46205.40729166667</v>
      </c>
      <c r="AQ943" s="31">
        <v>46205.40729166667</v>
      </c>
      <c r="AR943" s="14">
        <v>46205</v>
      </c>
      <c r="AS943" t="s">
        <v>1217</v>
      </c>
      <c r="AT943" t="s">
        <v>311</v>
      </c>
      <c r="AU943" t="s">
        <v>678</v>
      </c>
      <c r="AV943" s="14">
        <v>46205</v>
      </c>
      <c r="AW943" t="s">
        <v>6551</v>
      </c>
      <c r="AX943" s="31">
        <v>46205.469918981478</v>
      </c>
      <c r="AY943" s="14">
        <v>46205</v>
      </c>
      <c r="AZ943" t="s">
        <v>1194</v>
      </c>
      <c r="BA943" s="31">
        <v>46205.477939814817</v>
      </c>
      <c r="BB943" s="14">
        <v>46205</v>
      </c>
      <c r="BC943" t="s">
        <v>6513</v>
      </c>
      <c r="BD943" s="31">
        <v>46205.485578703701</v>
      </c>
      <c r="BE943" s="14">
        <v>46205</v>
      </c>
      <c r="BF943" t="s">
        <v>1198</v>
      </c>
      <c r="BG943" s="31">
        <v>46205.488599537035</v>
      </c>
      <c r="BH943" s="14">
        <v>46205</v>
      </c>
      <c r="BI943" t="s">
        <v>1198</v>
      </c>
      <c r="BJ943" s="31">
        <v>46205.544942129629</v>
      </c>
      <c r="BW943" s="14">
        <v>46205</v>
      </c>
      <c r="BX943" t="s">
        <v>1198</v>
      </c>
      <c r="BY943" s="31">
        <v>46205.583252314813</v>
      </c>
      <c r="BZ943" s="14">
        <v>46205</v>
      </c>
      <c r="CA943" t="s">
        <v>1205</v>
      </c>
      <c r="CB943" s="31">
        <v>46205.59957175926</v>
      </c>
      <c r="CF943" s="14">
        <v>46206</v>
      </c>
      <c r="CG943" t="s">
        <v>3032</v>
      </c>
      <c r="CH943" s="31">
        <v>46206.501655092594</v>
      </c>
      <c r="CM943" s="4">
        <f t="shared" si="48"/>
        <v>46204.573275462964</v>
      </c>
      <c r="CN943">
        <f t="shared" si="49"/>
        <v>1</v>
      </c>
      <c r="CO943" t="str">
        <f>VLOOKUP(A943,Sheet1!$A$2:$B$221,2,0)</f>
        <v>South Zone</v>
      </c>
    </row>
    <row r="944" spans="1:93" x14ac:dyDescent="0.35">
      <c r="A944" t="s">
        <v>6530</v>
      </c>
      <c r="B944">
        <v>65</v>
      </c>
      <c r="C944" t="s">
        <v>9332</v>
      </c>
      <c r="D944" t="s">
        <v>678</v>
      </c>
      <c r="E944" t="s">
        <v>310</v>
      </c>
      <c r="F944" t="s">
        <v>311</v>
      </c>
      <c r="G944" t="s">
        <v>298</v>
      </c>
      <c r="H944" t="s">
        <v>6548</v>
      </c>
      <c r="I944">
        <v>785793</v>
      </c>
      <c r="J944" t="s">
        <v>1221</v>
      </c>
      <c r="K944" t="s">
        <v>1222</v>
      </c>
      <c r="L944" t="s">
        <v>4622</v>
      </c>
      <c r="M944" t="s">
        <v>6549</v>
      </c>
      <c r="N944">
        <v>50000</v>
      </c>
      <c r="O944" t="s">
        <v>1223</v>
      </c>
      <c r="P944" t="s">
        <v>1224</v>
      </c>
      <c r="Q944" t="s">
        <v>6552</v>
      </c>
      <c r="R944">
        <v>6591352224</v>
      </c>
      <c r="S944" s="14">
        <v>46204</v>
      </c>
      <c r="T944" t="s">
        <v>6551</v>
      </c>
      <c r="U944" s="31">
        <v>46204.573310185187</v>
      </c>
      <c r="AK944" s="14">
        <v>46205</v>
      </c>
      <c r="AL944" t="s">
        <v>1217</v>
      </c>
      <c r="AM944" s="31">
        <v>46205.407314814816</v>
      </c>
      <c r="AQ944" s="31">
        <v>46205.407314814816</v>
      </c>
      <c r="AR944" s="14">
        <v>46205</v>
      </c>
      <c r="AS944" t="s">
        <v>1217</v>
      </c>
      <c r="AT944" t="s">
        <v>311</v>
      </c>
      <c r="AU944" t="s">
        <v>678</v>
      </c>
      <c r="AV944" s="14">
        <v>46205</v>
      </c>
      <c r="AW944" t="s">
        <v>6551</v>
      </c>
      <c r="AX944" s="31">
        <v>46205.469942129632</v>
      </c>
      <c r="AY944" s="14">
        <v>46205</v>
      </c>
      <c r="AZ944" t="s">
        <v>1194</v>
      </c>
      <c r="BA944" s="31">
        <v>46205.477939814817</v>
      </c>
      <c r="BB944" s="14">
        <v>46205</v>
      </c>
      <c r="BC944" t="s">
        <v>6513</v>
      </c>
      <c r="BD944" s="31">
        <v>46205.485590277778</v>
      </c>
      <c r="BE944" s="14">
        <v>46205</v>
      </c>
      <c r="BF944" t="s">
        <v>1198</v>
      </c>
      <c r="BG944" s="31">
        <v>46205.488611111112</v>
      </c>
      <c r="BH944" s="14">
        <v>46205</v>
      </c>
      <c r="BI944" t="s">
        <v>1198</v>
      </c>
      <c r="BJ944" s="31">
        <v>46205.544965277775</v>
      </c>
      <c r="BW944" s="14">
        <v>46205</v>
      </c>
      <c r="BX944" t="s">
        <v>1198</v>
      </c>
      <c r="BY944" s="31">
        <v>46205.58326388889</v>
      </c>
      <c r="BZ944" s="14">
        <v>46205</v>
      </c>
      <c r="CA944" t="s">
        <v>1205</v>
      </c>
      <c r="CB944" s="31">
        <v>46205.59957175926</v>
      </c>
      <c r="CF944" s="14">
        <v>46206</v>
      </c>
      <c r="CG944" t="s">
        <v>3032</v>
      </c>
      <c r="CH944" s="31">
        <v>46206.501655092594</v>
      </c>
      <c r="CM944" s="4">
        <f t="shared" si="48"/>
        <v>46204.573310185187</v>
      </c>
      <c r="CN944">
        <f t="shared" si="49"/>
        <v>1</v>
      </c>
      <c r="CO944" t="str">
        <f>VLOOKUP(A944,Sheet1!$A$2:$B$221,2,0)</f>
        <v>South Zone</v>
      </c>
    </row>
    <row r="945" spans="1:93" x14ac:dyDescent="0.35">
      <c r="A945" t="s">
        <v>6553</v>
      </c>
      <c r="B945">
        <v>91</v>
      </c>
      <c r="C945" t="s">
        <v>9332</v>
      </c>
      <c r="D945" t="s">
        <v>678</v>
      </c>
      <c r="E945" t="s">
        <v>244</v>
      </c>
      <c r="F945" t="s">
        <v>550</v>
      </c>
      <c r="G945" t="s">
        <v>295</v>
      </c>
      <c r="H945" t="s">
        <v>4522</v>
      </c>
      <c r="I945">
        <v>29830</v>
      </c>
      <c r="J945" t="s">
        <v>4514</v>
      </c>
      <c r="K945" t="s">
        <v>4515</v>
      </c>
      <c r="L945" t="s">
        <v>4622</v>
      </c>
      <c r="M945" t="s">
        <v>6554</v>
      </c>
      <c r="N945">
        <v>90000</v>
      </c>
      <c r="O945" t="s">
        <v>931</v>
      </c>
      <c r="P945" t="s">
        <v>932</v>
      </c>
      <c r="Q945" t="s">
        <v>4523</v>
      </c>
      <c r="R945">
        <v>2499950130</v>
      </c>
      <c r="S945" s="14">
        <v>46205</v>
      </c>
      <c r="T945" t="s">
        <v>6555</v>
      </c>
      <c r="U945" s="31">
        <v>46205.43478009259</v>
      </c>
      <c r="AK945" s="14">
        <v>46206</v>
      </c>
      <c r="AL945" t="s">
        <v>6556</v>
      </c>
      <c r="AM945" s="31">
        <v>46206.405173611114</v>
      </c>
      <c r="AQ945" s="31">
        <v>46206.405173611114</v>
      </c>
      <c r="AR945" s="14">
        <v>46206</v>
      </c>
      <c r="AS945" t="s">
        <v>6556</v>
      </c>
      <c r="AT945" t="s">
        <v>550</v>
      </c>
      <c r="AU945" t="s">
        <v>678</v>
      </c>
      <c r="AV945" s="14">
        <v>46206</v>
      </c>
      <c r="AW945" t="s">
        <v>6557</v>
      </c>
      <c r="AX945" s="31">
        <v>46206.552986111114</v>
      </c>
      <c r="AY945" s="14">
        <v>46206</v>
      </c>
      <c r="AZ945" t="s">
        <v>933</v>
      </c>
      <c r="BA945" s="31">
        <v>46206.565949074073</v>
      </c>
      <c r="BB945" s="14">
        <v>46206</v>
      </c>
      <c r="BC945" t="s">
        <v>4633</v>
      </c>
      <c r="BD945" s="31">
        <v>46206.622916666667</v>
      </c>
      <c r="BE945" s="14">
        <v>46206</v>
      </c>
      <c r="BF945" t="s">
        <v>996</v>
      </c>
      <c r="BG945" s="31">
        <v>46206.648078703707</v>
      </c>
      <c r="BH945" s="14">
        <v>46206</v>
      </c>
      <c r="BI945" t="s">
        <v>996</v>
      </c>
      <c r="BJ945" s="31">
        <v>46206.648761574077</v>
      </c>
      <c r="BW945" s="14">
        <v>46206</v>
      </c>
      <c r="BX945" t="s">
        <v>996</v>
      </c>
      <c r="BY945" s="31">
        <v>46206.655150462961</v>
      </c>
      <c r="BZ945" s="14">
        <v>46206</v>
      </c>
      <c r="CA945" t="s">
        <v>995</v>
      </c>
      <c r="CB945" s="31">
        <v>46206.662523148145</v>
      </c>
      <c r="CF945" s="14">
        <v>46206</v>
      </c>
      <c r="CG945" t="s">
        <v>6557</v>
      </c>
      <c r="CH945" s="31">
        <v>46206.688530092593</v>
      </c>
      <c r="CM945" s="4">
        <f t="shared" si="48"/>
        <v>46205.43478009259</v>
      </c>
      <c r="CN945">
        <f t="shared" si="49"/>
        <v>1</v>
      </c>
      <c r="CO945" t="str">
        <f>VLOOKUP(A945,Sheet1!$A$2:$B$221,2,0)</f>
        <v>East Zone</v>
      </c>
    </row>
    <row r="946" spans="1:93" x14ac:dyDescent="0.35">
      <c r="A946" t="s">
        <v>6553</v>
      </c>
      <c r="B946">
        <v>91</v>
      </c>
      <c r="C946" t="s">
        <v>9332</v>
      </c>
      <c r="D946" t="s">
        <v>678</v>
      </c>
      <c r="E946" t="s">
        <v>244</v>
      </c>
      <c r="F946" t="s">
        <v>550</v>
      </c>
      <c r="G946" t="s">
        <v>295</v>
      </c>
      <c r="H946" t="s">
        <v>6558</v>
      </c>
      <c r="I946">
        <v>37234</v>
      </c>
      <c r="J946" t="s">
        <v>6559</v>
      </c>
      <c r="K946" t="s">
        <v>6560</v>
      </c>
      <c r="L946" t="s">
        <v>4622</v>
      </c>
      <c r="M946" t="s">
        <v>6561</v>
      </c>
      <c r="N946">
        <v>77000</v>
      </c>
      <c r="O946" t="s">
        <v>939</v>
      </c>
      <c r="P946" t="s">
        <v>940</v>
      </c>
      <c r="Q946" t="s">
        <v>4732</v>
      </c>
      <c r="R946">
        <v>1690314279</v>
      </c>
      <c r="S946" s="14">
        <v>46203</v>
      </c>
      <c r="T946" t="s">
        <v>6562</v>
      </c>
      <c r="U946" s="31">
        <v>46203.637523148151</v>
      </c>
      <c r="AK946" s="14">
        <v>46204</v>
      </c>
      <c r="AL946" t="s">
        <v>6563</v>
      </c>
      <c r="AM946" s="31">
        <v>46204.463854166665</v>
      </c>
      <c r="AQ946" s="31">
        <v>46204.463854166665</v>
      </c>
      <c r="AR946" s="14">
        <v>46204</v>
      </c>
      <c r="AS946" t="s">
        <v>6563</v>
      </c>
      <c r="AT946" t="s">
        <v>6564</v>
      </c>
      <c r="AU946" t="s">
        <v>677</v>
      </c>
      <c r="AV946" s="14">
        <v>46204</v>
      </c>
      <c r="AW946" t="s">
        <v>6563</v>
      </c>
      <c r="AX946" s="31">
        <v>46204.466180555559</v>
      </c>
      <c r="AY946" s="14">
        <v>46204</v>
      </c>
      <c r="AZ946" t="s">
        <v>933</v>
      </c>
      <c r="BA946" s="31">
        <v>46204.475324074076</v>
      </c>
      <c r="BB946" s="14">
        <v>46204</v>
      </c>
      <c r="BC946" t="s">
        <v>5233</v>
      </c>
      <c r="BD946" s="31">
        <v>46204.480381944442</v>
      </c>
      <c r="BE946" s="14">
        <v>46204</v>
      </c>
      <c r="BF946" t="s">
        <v>997</v>
      </c>
      <c r="BG946" s="31">
        <v>46204.510462962964</v>
      </c>
      <c r="BK946" s="14">
        <v>46204</v>
      </c>
      <c r="BL946" t="s">
        <v>997</v>
      </c>
      <c r="BM946" s="31">
        <v>46204.51158564815</v>
      </c>
      <c r="CM946" s="4">
        <f t="shared" si="48"/>
        <v>46203.637523148151</v>
      </c>
      <c r="CN946">
        <f t="shared" si="49"/>
        <v>1</v>
      </c>
      <c r="CO946" t="str">
        <f>VLOOKUP(A946,Sheet1!$A$2:$B$221,2,0)</f>
        <v>East Zone</v>
      </c>
    </row>
    <row r="947" spans="1:93" x14ac:dyDescent="0.35">
      <c r="A947" t="s">
        <v>6553</v>
      </c>
      <c r="B947">
        <v>91</v>
      </c>
      <c r="C947" t="s">
        <v>9332</v>
      </c>
      <c r="D947" t="s">
        <v>678</v>
      </c>
      <c r="E947" t="s">
        <v>244</v>
      </c>
      <c r="F947" t="s">
        <v>550</v>
      </c>
      <c r="G947" t="s">
        <v>295</v>
      </c>
      <c r="H947" t="s">
        <v>6565</v>
      </c>
      <c r="I947">
        <v>43573</v>
      </c>
      <c r="J947" t="s">
        <v>3680</v>
      </c>
      <c r="K947" t="s">
        <v>3681</v>
      </c>
      <c r="L947" t="s">
        <v>4622</v>
      </c>
      <c r="M947" t="s">
        <v>6566</v>
      </c>
      <c r="N947">
        <v>45000</v>
      </c>
      <c r="O947" t="s">
        <v>4630</v>
      </c>
      <c r="P947" t="s">
        <v>4631</v>
      </c>
      <c r="Q947" t="s">
        <v>6567</v>
      </c>
      <c r="R947">
        <v>1855904354</v>
      </c>
      <c r="S947" s="14">
        <v>46205</v>
      </c>
      <c r="T947" t="s">
        <v>6568</v>
      </c>
      <c r="U947" s="31">
        <v>46205.536516203705</v>
      </c>
      <c r="AK947" s="14">
        <v>46206</v>
      </c>
      <c r="AL947" t="s">
        <v>6556</v>
      </c>
      <c r="AM947" s="31">
        <v>46206.634675925925</v>
      </c>
      <c r="AQ947" s="31">
        <v>46206.634675925925</v>
      </c>
      <c r="AR947" s="14">
        <v>46206</v>
      </c>
      <c r="AS947" t="s">
        <v>6556</v>
      </c>
      <c r="AT947" t="s">
        <v>550</v>
      </c>
      <c r="AU947" t="s">
        <v>678</v>
      </c>
      <c r="AV947" s="14">
        <v>46206</v>
      </c>
      <c r="AW947" t="s">
        <v>6556</v>
      </c>
      <c r="AX947" s="31">
        <v>46206.635879629626</v>
      </c>
      <c r="AY947" s="14">
        <v>46206</v>
      </c>
      <c r="AZ947" t="s">
        <v>933</v>
      </c>
      <c r="BA947" s="31">
        <v>46206.647013888891</v>
      </c>
      <c r="BB947" s="14">
        <v>46206</v>
      </c>
      <c r="BC947" t="s">
        <v>4657</v>
      </c>
      <c r="BD947" s="31">
        <v>46206.690300925926</v>
      </c>
      <c r="BE947" s="14">
        <v>46206</v>
      </c>
      <c r="BF947" t="s">
        <v>997</v>
      </c>
      <c r="BG947" s="31">
        <v>46206.748333333337</v>
      </c>
      <c r="BH947" s="14">
        <v>46206</v>
      </c>
      <c r="BI947" t="s">
        <v>997</v>
      </c>
      <c r="BJ947" s="31">
        <v>46206.748761574076</v>
      </c>
      <c r="BW947" s="14">
        <v>46206</v>
      </c>
      <c r="BX947" t="s">
        <v>997</v>
      </c>
      <c r="BY947" s="31">
        <v>46206.754166666666</v>
      </c>
      <c r="BZ947" s="14">
        <v>46206</v>
      </c>
      <c r="CA947" t="s">
        <v>1008</v>
      </c>
      <c r="CB947" s="31">
        <v>46206.758784722224</v>
      </c>
      <c r="CF947" s="14">
        <v>46206</v>
      </c>
      <c r="CG947" t="s">
        <v>6557</v>
      </c>
      <c r="CH947" s="31">
        <v>46206.799189814818</v>
      </c>
      <c r="CM947" s="4">
        <f t="shared" si="48"/>
        <v>46205.536516203705</v>
      </c>
      <c r="CN947">
        <f t="shared" si="49"/>
        <v>1</v>
      </c>
      <c r="CO947" t="str">
        <f>VLOOKUP(A947,Sheet1!$A$2:$B$221,2,0)</f>
        <v>East Zone</v>
      </c>
    </row>
    <row r="948" spans="1:93" x14ac:dyDescent="0.35">
      <c r="A948" t="s">
        <v>6553</v>
      </c>
      <c r="B948">
        <v>91</v>
      </c>
      <c r="C948" t="s">
        <v>9332</v>
      </c>
      <c r="D948" t="s">
        <v>678</v>
      </c>
      <c r="E948" t="s">
        <v>244</v>
      </c>
      <c r="F948" t="s">
        <v>550</v>
      </c>
      <c r="G948" t="s">
        <v>295</v>
      </c>
      <c r="H948" t="s">
        <v>12315</v>
      </c>
      <c r="I948">
        <v>163449</v>
      </c>
      <c r="J948" t="s">
        <v>3680</v>
      </c>
      <c r="K948" t="s">
        <v>3681</v>
      </c>
      <c r="L948" t="s">
        <v>4622</v>
      </c>
      <c r="M948" t="s">
        <v>12316</v>
      </c>
      <c r="N948">
        <v>45000</v>
      </c>
      <c r="O948" t="s">
        <v>4630</v>
      </c>
      <c r="P948" t="s">
        <v>4631</v>
      </c>
      <c r="Q948" t="s">
        <v>12317</v>
      </c>
      <c r="R948">
        <v>7806147477</v>
      </c>
      <c r="S948" s="14">
        <v>46210</v>
      </c>
      <c r="T948" t="s">
        <v>6568</v>
      </c>
      <c r="U948" s="31">
        <v>46210.575659722221</v>
      </c>
      <c r="AK948" s="14">
        <v>46210</v>
      </c>
      <c r="AL948" t="s">
        <v>6557</v>
      </c>
      <c r="AM948" s="31">
        <v>46210.700833333336</v>
      </c>
      <c r="AQ948" s="31">
        <v>46210.700833333336</v>
      </c>
      <c r="AR948" s="14">
        <v>46210</v>
      </c>
      <c r="AS948" t="s">
        <v>6557</v>
      </c>
      <c r="AT948" t="s">
        <v>6574</v>
      </c>
      <c r="AU948" t="s">
        <v>677</v>
      </c>
      <c r="AV948" s="14">
        <v>46210</v>
      </c>
      <c r="AW948" t="s">
        <v>6557</v>
      </c>
      <c r="AX948" s="31">
        <v>46210.70140046296</v>
      </c>
      <c r="AY948" s="14">
        <v>46210</v>
      </c>
      <c r="AZ948" t="s">
        <v>933</v>
      </c>
      <c r="BA948" s="31">
        <v>46210.710914351854</v>
      </c>
      <c r="BB948" s="14">
        <v>46210</v>
      </c>
      <c r="BC948" t="s">
        <v>4633</v>
      </c>
      <c r="BD948" s="31">
        <v>46210.773726851854</v>
      </c>
      <c r="BE948" s="14">
        <v>46210</v>
      </c>
      <c r="BF948" t="s">
        <v>996</v>
      </c>
      <c r="BG948" s="31">
        <v>46210.788449074076</v>
      </c>
      <c r="BH948" s="14">
        <v>46210</v>
      </c>
      <c r="BI948" t="s">
        <v>996</v>
      </c>
      <c r="BJ948" s="31">
        <v>46210.7890162037</v>
      </c>
      <c r="BW948" s="14">
        <v>46210</v>
      </c>
      <c r="BX948" t="s">
        <v>996</v>
      </c>
      <c r="BY948" s="31">
        <v>46210.794745370367</v>
      </c>
      <c r="BZ948" s="14">
        <v>46210</v>
      </c>
      <c r="CA948" t="s">
        <v>995</v>
      </c>
      <c r="CB948" s="31">
        <v>46210.802256944444</v>
      </c>
      <c r="CF948" s="14">
        <v>46210</v>
      </c>
      <c r="CG948" t="s">
        <v>6557</v>
      </c>
      <c r="CH948" s="31">
        <v>46210.824444444443</v>
      </c>
      <c r="CM948" s="4">
        <f t="shared" si="48"/>
        <v>46210.575659722221</v>
      </c>
      <c r="CN948">
        <f t="shared" si="49"/>
        <v>0</v>
      </c>
      <c r="CO948" t="str">
        <f>VLOOKUP(A948,Sheet1!$A$2:$B$221,2,0)</f>
        <v>East Zone</v>
      </c>
    </row>
    <row r="949" spans="1:93" x14ac:dyDescent="0.35">
      <c r="A949" t="s">
        <v>6553</v>
      </c>
      <c r="B949">
        <v>91</v>
      </c>
      <c r="C949" t="s">
        <v>9332</v>
      </c>
      <c r="D949" t="s">
        <v>678</v>
      </c>
      <c r="E949" t="s">
        <v>244</v>
      </c>
      <c r="F949" t="s">
        <v>550</v>
      </c>
      <c r="G949" t="s">
        <v>295</v>
      </c>
      <c r="H949" t="s">
        <v>3678</v>
      </c>
      <c r="I949">
        <v>169534</v>
      </c>
      <c r="J949" t="s">
        <v>3680</v>
      </c>
      <c r="K949" t="s">
        <v>3681</v>
      </c>
      <c r="L949" t="s">
        <v>4622</v>
      </c>
      <c r="M949" t="s">
        <v>6569</v>
      </c>
      <c r="N949">
        <v>77000</v>
      </c>
      <c r="O949" t="s">
        <v>939</v>
      </c>
      <c r="P949" t="s">
        <v>940</v>
      </c>
      <c r="Q949" t="s">
        <v>3679</v>
      </c>
      <c r="R949">
        <v>6682346592</v>
      </c>
      <c r="S949" s="14">
        <v>46203</v>
      </c>
      <c r="T949" t="s">
        <v>6568</v>
      </c>
      <c r="U949" s="31">
        <v>46203.588229166664</v>
      </c>
      <c r="AK949" s="14">
        <v>46204</v>
      </c>
      <c r="AL949" t="s">
        <v>6563</v>
      </c>
      <c r="AM949" s="31">
        <v>46204.425173611111</v>
      </c>
      <c r="AQ949" s="31">
        <v>46204.425173611111</v>
      </c>
      <c r="AR949" s="14">
        <v>46204</v>
      </c>
      <c r="AS949" t="s">
        <v>6563</v>
      </c>
      <c r="AT949" t="s">
        <v>6564</v>
      </c>
      <c r="AU949" t="s">
        <v>677</v>
      </c>
      <c r="AV949" s="14">
        <v>46204</v>
      </c>
      <c r="AW949" t="s">
        <v>6563</v>
      </c>
      <c r="AX949" s="31">
        <v>46204.427268518521</v>
      </c>
      <c r="AY949" s="14">
        <v>46204</v>
      </c>
      <c r="AZ949" t="s">
        <v>933</v>
      </c>
      <c r="BA949" s="31">
        <v>46204.434861111113</v>
      </c>
      <c r="BB949" s="14">
        <v>46204</v>
      </c>
      <c r="BC949" t="s">
        <v>4965</v>
      </c>
      <c r="BD949" s="31">
        <v>46204.44798611111</v>
      </c>
      <c r="BE949" s="14">
        <v>46204</v>
      </c>
      <c r="BF949" t="s">
        <v>994</v>
      </c>
      <c r="BG949" s="31">
        <v>46204.457129629627</v>
      </c>
      <c r="BH949" s="14">
        <v>46204</v>
      </c>
      <c r="BI949" t="s">
        <v>994</v>
      </c>
      <c r="BJ949" s="31">
        <v>46204.457280092596</v>
      </c>
      <c r="BW949" s="14">
        <v>46204</v>
      </c>
      <c r="BX949" t="s">
        <v>994</v>
      </c>
      <c r="BY949" s="31">
        <v>46204.465821759259</v>
      </c>
      <c r="BZ949" s="14">
        <v>46204</v>
      </c>
      <c r="CA949" t="s">
        <v>944</v>
      </c>
      <c r="CB949" s="31">
        <v>46204.47142361111</v>
      </c>
      <c r="CF949" s="14">
        <v>46205</v>
      </c>
      <c r="CG949" t="s">
        <v>6557</v>
      </c>
      <c r="CH949" s="31">
        <v>46205.562754629631</v>
      </c>
      <c r="CM949" s="4">
        <f t="shared" si="48"/>
        <v>46203.588229166664</v>
      </c>
      <c r="CN949">
        <f t="shared" si="49"/>
        <v>1</v>
      </c>
      <c r="CO949" t="str">
        <f>VLOOKUP(A949,Sheet1!$A$2:$B$221,2,0)</f>
        <v>East Zone</v>
      </c>
    </row>
    <row r="950" spans="1:93" x14ac:dyDescent="0.35">
      <c r="A950" t="s">
        <v>6553</v>
      </c>
      <c r="B950">
        <v>91</v>
      </c>
      <c r="C950" t="s">
        <v>9332</v>
      </c>
      <c r="D950" t="s">
        <v>678</v>
      </c>
      <c r="E950" t="s">
        <v>244</v>
      </c>
      <c r="F950" t="s">
        <v>550</v>
      </c>
      <c r="G950" t="s">
        <v>295</v>
      </c>
      <c r="H950" t="s">
        <v>12318</v>
      </c>
      <c r="I950">
        <v>397557</v>
      </c>
      <c r="J950" t="s">
        <v>1225</v>
      </c>
      <c r="K950" t="s">
        <v>6571</v>
      </c>
      <c r="L950" t="s">
        <v>4622</v>
      </c>
      <c r="M950" t="s">
        <v>12319</v>
      </c>
      <c r="N950">
        <v>45000</v>
      </c>
      <c r="O950" t="s">
        <v>4630</v>
      </c>
      <c r="P950" t="s">
        <v>4631</v>
      </c>
      <c r="Q950" t="s">
        <v>4732</v>
      </c>
      <c r="R950">
        <v>5046588906</v>
      </c>
      <c r="S950" s="14">
        <v>46210</v>
      </c>
      <c r="T950" t="s">
        <v>6573</v>
      </c>
      <c r="U950" s="31">
        <v>46210.739710648151</v>
      </c>
      <c r="AK950" s="14">
        <v>46210</v>
      </c>
      <c r="AL950" t="s">
        <v>6557</v>
      </c>
      <c r="AM950" s="31">
        <v>46210.762291666666</v>
      </c>
      <c r="AQ950" s="31">
        <v>46210.762291666666</v>
      </c>
      <c r="AR950" s="14">
        <v>46210</v>
      </c>
      <c r="AS950" t="s">
        <v>6557</v>
      </c>
      <c r="AT950" t="s">
        <v>6574</v>
      </c>
      <c r="AU950" t="s">
        <v>677</v>
      </c>
      <c r="AV950" s="14">
        <v>46210</v>
      </c>
      <c r="AW950" t="s">
        <v>6557</v>
      </c>
      <c r="AX950" s="31">
        <v>46210.766828703701</v>
      </c>
      <c r="AY950" s="14">
        <v>46210</v>
      </c>
      <c r="AZ950" t="s">
        <v>2391</v>
      </c>
      <c r="BA950" s="31">
        <v>46210.774097222224</v>
      </c>
      <c r="BB950" s="14">
        <v>46210</v>
      </c>
      <c r="BC950" t="s">
        <v>2387</v>
      </c>
      <c r="BD950" s="31">
        <v>46210.777060185188</v>
      </c>
      <c r="BE950" s="14">
        <v>46210</v>
      </c>
      <c r="BF950" t="s">
        <v>994</v>
      </c>
      <c r="BG950" s="31">
        <v>46210.792847222219</v>
      </c>
      <c r="BH950" s="14">
        <v>46210</v>
      </c>
      <c r="BI950" t="s">
        <v>994</v>
      </c>
      <c r="BJ950" s="31">
        <v>46210.793009259258</v>
      </c>
      <c r="BW950" s="14">
        <v>46210</v>
      </c>
      <c r="BX950" t="s">
        <v>994</v>
      </c>
      <c r="BY950" s="31">
        <v>46210.796898148146</v>
      </c>
      <c r="BZ950" s="14">
        <v>46210</v>
      </c>
      <c r="CA950" t="s">
        <v>995</v>
      </c>
      <c r="CB950" s="31">
        <v>46210.802581018521</v>
      </c>
      <c r="CM950" s="4">
        <f t="shared" si="48"/>
        <v>46210.739710648151</v>
      </c>
      <c r="CN950">
        <f t="shared" si="49"/>
        <v>0</v>
      </c>
      <c r="CO950" t="str">
        <f>VLOOKUP(A950,Sheet1!$A$2:$B$221,2,0)</f>
        <v>East Zone</v>
      </c>
    </row>
    <row r="951" spans="1:93" x14ac:dyDescent="0.35">
      <c r="A951" t="s">
        <v>6553</v>
      </c>
      <c r="B951">
        <v>91</v>
      </c>
      <c r="C951" t="s">
        <v>9332</v>
      </c>
      <c r="D951" t="s">
        <v>678</v>
      </c>
      <c r="E951" t="s">
        <v>244</v>
      </c>
      <c r="F951" t="s">
        <v>550</v>
      </c>
      <c r="G951" t="s">
        <v>295</v>
      </c>
      <c r="H951" t="s">
        <v>12318</v>
      </c>
      <c r="I951">
        <v>397557</v>
      </c>
      <c r="J951" t="s">
        <v>1225</v>
      </c>
      <c r="K951" t="s">
        <v>6571</v>
      </c>
      <c r="L951" t="s">
        <v>4622</v>
      </c>
      <c r="M951" t="s">
        <v>12319</v>
      </c>
      <c r="N951">
        <v>45000</v>
      </c>
      <c r="O951" t="s">
        <v>4630</v>
      </c>
      <c r="P951" t="s">
        <v>4631</v>
      </c>
      <c r="Q951" t="s">
        <v>10422</v>
      </c>
      <c r="R951">
        <v>4675914938</v>
      </c>
      <c r="S951" s="14">
        <v>46210</v>
      </c>
      <c r="T951" t="s">
        <v>6573</v>
      </c>
      <c r="U951" s="31">
        <v>46210.739687499998</v>
      </c>
      <c r="AK951" s="14">
        <v>46210</v>
      </c>
      <c r="AL951" t="s">
        <v>6557</v>
      </c>
      <c r="AM951" s="31">
        <v>46210.762245370373</v>
      </c>
      <c r="AQ951" s="31">
        <v>46210.762245370373</v>
      </c>
      <c r="AR951" s="14">
        <v>46210</v>
      </c>
      <c r="AS951" t="s">
        <v>6557</v>
      </c>
      <c r="AT951" t="s">
        <v>6574</v>
      </c>
      <c r="AU951" t="s">
        <v>677</v>
      </c>
      <c r="AV951" s="14">
        <v>46210</v>
      </c>
      <c r="AW951" t="s">
        <v>6557</v>
      </c>
      <c r="AX951" s="31">
        <v>46210.766782407409</v>
      </c>
      <c r="AY951" s="14">
        <v>46210</v>
      </c>
      <c r="AZ951" t="s">
        <v>2391</v>
      </c>
      <c r="BA951" s="31">
        <v>46210.774085648147</v>
      </c>
      <c r="BB951" s="14">
        <v>46210</v>
      </c>
      <c r="BC951" t="s">
        <v>2387</v>
      </c>
      <c r="BD951" s="31">
        <v>46210.777037037034</v>
      </c>
      <c r="BE951" s="14">
        <v>46210</v>
      </c>
      <c r="BF951" t="s">
        <v>994</v>
      </c>
      <c r="BG951" s="31">
        <v>46210.792824074073</v>
      </c>
      <c r="BH951" s="14">
        <v>46210</v>
      </c>
      <c r="BI951" t="s">
        <v>994</v>
      </c>
      <c r="BJ951" s="31">
        <v>46210.792997685188</v>
      </c>
      <c r="BW951" s="14">
        <v>46210</v>
      </c>
      <c r="BX951" t="s">
        <v>994</v>
      </c>
      <c r="BY951" s="31">
        <v>46210.796875</v>
      </c>
      <c r="BZ951" s="14">
        <v>46210</v>
      </c>
      <c r="CA951" t="s">
        <v>995</v>
      </c>
      <c r="CB951" s="31">
        <v>46210.802581018521</v>
      </c>
      <c r="CM951" s="4">
        <f t="shared" si="48"/>
        <v>46210.739687499998</v>
      </c>
      <c r="CN951">
        <f t="shared" si="49"/>
        <v>0</v>
      </c>
      <c r="CO951" t="str">
        <f>VLOOKUP(A951,Sheet1!$A$2:$B$221,2,0)</f>
        <v>East Zone</v>
      </c>
    </row>
    <row r="952" spans="1:93" x14ac:dyDescent="0.35">
      <c r="A952" t="s">
        <v>6553</v>
      </c>
      <c r="B952">
        <v>91</v>
      </c>
      <c r="C952" t="s">
        <v>9332</v>
      </c>
      <c r="D952" t="s">
        <v>678</v>
      </c>
      <c r="E952" t="s">
        <v>244</v>
      </c>
      <c r="F952" t="s">
        <v>550</v>
      </c>
      <c r="G952" t="s">
        <v>295</v>
      </c>
      <c r="H952" t="s">
        <v>12320</v>
      </c>
      <c r="I952">
        <v>419024</v>
      </c>
      <c r="J952" t="s">
        <v>4074</v>
      </c>
      <c r="K952" t="s">
        <v>12321</v>
      </c>
      <c r="L952" t="s">
        <v>4622</v>
      </c>
      <c r="M952" t="s">
        <v>12322</v>
      </c>
      <c r="N952">
        <v>45000</v>
      </c>
      <c r="O952" t="s">
        <v>4630</v>
      </c>
      <c r="P952" t="s">
        <v>4631</v>
      </c>
      <c r="Q952" t="s">
        <v>4402</v>
      </c>
      <c r="R952">
        <v>2358655881</v>
      </c>
      <c r="S952" s="14">
        <v>46210</v>
      </c>
      <c r="T952" t="s">
        <v>6562</v>
      </c>
      <c r="U952" s="31">
        <v>46210.408252314817</v>
      </c>
      <c r="AK952" s="14">
        <v>46210</v>
      </c>
      <c r="AL952" t="s">
        <v>6557</v>
      </c>
      <c r="AM952" s="31">
        <v>46210.436990740738</v>
      </c>
      <c r="AQ952" s="31">
        <v>46210.436990740738</v>
      </c>
      <c r="AR952" s="14">
        <v>46210</v>
      </c>
      <c r="AS952" t="s">
        <v>6557</v>
      </c>
      <c r="AT952" t="s">
        <v>6574</v>
      </c>
      <c r="AU952" t="s">
        <v>677</v>
      </c>
      <c r="AV952" s="14">
        <v>46210</v>
      </c>
      <c r="AW952" t="s">
        <v>6557</v>
      </c>
      <c r="AX952" s="31">
        <v>46210.439016203702</v>
      </c>
      <c r="AY952" s="14">
        <v>46210</v>
      </c>
      <c r="AZ952" t="s">
        <v>933</v>
      </c>
      <c r="BA952" s="31">
        <v>46210.461504629631</v>
      </c>
      <c r="BB952" s="14">
        <v>46210</v>
      </c>
      <c r="BC952" t="s">
        <v>5233</v>
      </c>
      <c r="BD952" s="31">
        <v>46210.502627314818</v>
      </c>
      <c r="BE952" s="14">
        <v>46210</v>
      </c>
      <c r="BF952" t="s">
        <v>994</v>
      </c>
      <c r="BG952" s="31">
        <v>46210.516458333332</v>
      </c>
      <c r="BH952" s="14">
        <v>46210</v>
      </c>
      <c r="BI952" t="s">
        <v>994</v>
      </c>
      <c r="BJ952" s="31">
        <v>46210.516608796293</v>
      </c>
      <c r="BW952" s="14">
        <v>46210</v>
      </c>
      <c r="BX952" t="s">
        <v>994</v>
      </c>
      <c r="BY952" s="31">
        <v>46210.522511574076</v>
      </c>
      <c r="BZ952" s="14">
        <v>46210</v>
      </c>
      <c r="CA952" t="s">
        <v>995</v>
      </c>
      <c r="CB952" s="31">
        <v>46210.52789351852</v>
      </c>
      <c r="CF952" s="14">
        <v>46210</v>
      </c>
      <c r="CG952" t="s">
        <v>6557</v>
      </c>
      <c r="CH952" s="31">
        <v>46210.700011574074</v>
      </c>
      <c r="CM952" s="4">
        <f t="shared" si="48"/>
        <v>46210.408252314817</v>
      </c>
      <c r="CN952">
        <f t="shared" si="49"/>
        <v>0</v>
      </c>
      <c r="CO952" t="str">
        <f>VLOOKUP(A952,Sheet1!$A$2:$B$221,2,0)</f>
        <v>East Zone</v>
      </c>
    </row>
    <row r="953" spans="1:93" x14ac:dyDescent="0.35">
      <c r="A953" t="s">
        <v>6553</v>
      </c>
      <c r="B953">
        <v>91</v>
      </c>
      <c r="C953" t="s">
        <v>9332</v>
      </c>
      <c r="D953" t="s">
        <v>678</v>
      </c>
      <c r="E953" t="s">
        <v>244</v>
      </c>
      <c r="F953" t="s">
        <v>550</v>
      </c>
      <c r="G953" t="s">
        <v>295</v>
      </c>
      <c r="H953" t="s">
        <v>12320</v>
      </c>
      <c r="I953">
        <v>419024</v>
      </c>
      <c r="J953" t="s">
        <v>4074</v>
      </c>
      <c r="K953" t="s">
        <v>12321</v>
      </c>
      <c r="L953" t="s">
        <v>4622</v>
      </c>
      <c r="M953" t="s">
        <v>12322</v>
      </c>
      <c r="N953">
        <v>45000</v>
      </c>
      <c r="O953" t="s">
        <v>4630</v>
      </c>
      <c r="P953" t="s">
        <v>4631</v>
      </c>
      <c r="Q953" t="s">
        <v>10310</v>
      </c>
      <c r="R953">
        <v>2684100497</v>
      </c>
      <c r="S953" s="14">
        <v>46210</v>
      </c>
      <c r="T953" t="s">
        <v>6562</v>
      </c>
      <c r="U953" s="31">
        <v>46210.408229166664</v>
      </c>
      <c r="AK953" s="14">
        <v>46210</v>
      </c>
      <c r="AL953" t="s">
        <v>6557</v>
      </c>
      <c r="AM953" s="31">
        <v>46210.436944444446</v>
      </c>
      <c r="AQ953" s="31">
        <v>46210.436944444446</v>
      </c>
      <c r="AR953" s="14">
        <v>46210</v>
      </c>
      <c r="AS953" t="s">
        <v>6557</v>
      </c>
      <c r="AT953" t="s">
        <v>6574</v>
      </c>
      <c r="AU953" t="s">
        <v>677</v>
      </c>
      <c r="AV953" s="14">
        <v>46210</v>
      </c>
      <c r="AW953" t="s">
        <v>6557</v>
      </c>
      <c r="AX953" s="31">
        <v>46210.438969907409</v>
      </c>
      <c r="AY953" s="14">
        <v>46210</v>
      </c>
      <c r="AZ953" t="s">
        <v>933</v>
      </c>
      <c r="BA953" s="31">
        <v>46210.461504629631</v>
      </c>
      <c r="BB953" s="14">
        <v>46210</v>
      </c>
      <c r="BC953" t="s">
        <v>5233</v>
      </c>
      <c r="BD953" s="31">
        <v>46210.502604166664</v>
      </c>
      <c r="BE953" s="14">
        <v>46210</v>
      </c>
      <c r="BF953" t="s">
        <v>994</v>
      </c>
      <c r="BG953" s="31">
        <v>46210.516435185185</v>
      </c>
      <c r="BH953" s="14">
        <v>46210</v>
      </c>
      <c r="BI953" t="s">
        <v>994</v>
      </c>
      <c r="BJ953" s="31">
        <v>46210.516585648147</v>
      </c>
      <c r="BW953" s="14">
        <v>46210</v>
      </c>
      <c r="BX953" t="s">
        <v>994</v>
      </c>
      <c r="BY953" s="31">
        <v>46210.522488425922</v>
      </c>
      <c r="BZ953" s="14">
        <v>46210</v>
      </c>
      <c r="CA953" t="s">
        <v>995</v>
      </c>
      <c r="CB953" s="31">
        <v>46210.52789351852</v>
      </c>
      <c r="CF953" s="14">
        <v>46210</v>
      </c>
      <c r="CG953" t="s">
        <v>6557</v>
      </c>
      <c r="CH953" s="31">
        <v>46210.700011574074</v>
      </c>
      <c r="CM953" s="4">
        <f t="shared" si="48"/>
        <v>46210.408229166664</v>
      </c>
      <c r="CN953">
        <f t="shared" si="49"/>
        <v>0</v>
      </c>
      <c r="CO953" t="str">
        <f>VLOOKUP(A953,Sheet1!$A$2:$B$221,2,0)</f>
        <v>East Zone</v>
      </c>
    </row>
    <row r="954" spans="1:93" x14ac:dyDescent="0.35">
      <c r="A954" t="s">
        <v>6553</v>
      </c>
      <c r="B954">
        <v>91</v>
      </c>
      <c r="C954" t="s">
        <v>9332</v>
      </c>
      <c r="D954" t="s">
        <v>678</v>
      </c>
      <c r="E954" t="s">
        <v>244</v>
      </c>
      <c r="F954" t="s">
        <v>550</v>
      </c>
      <c r="G954" t="s">
        <v>295</v>
      </c>
      <c r="H954" t="s">
        <v>6570</v>
      </c>
      <c r="I954">
        <v>504559</v>
      </c>
      <c r="J954" t="s">
        <v>1225</v>
      </c>
      <c r="K954" t="s">
        <v>6571</v>
      </c>
      <c r="L954" t="s">
        <v>4622</v>
      </c>
      <c r="M954" t="s">
        <v>6572</v>
      </c>
      <c r="N954">
        <v>45000</v>
      </c>
      <c r="O954" t="s">
        <v>4630</v>
      </c>
      <c r="P954" t="s">
        <v>4631</v>
      </c>
      <c r="Q954" t="s">
        <v>3082</v>
      </c>
      <c r="R954">
        <v>8061737383</v>
      </c>
      <c r="S954" s="14">
        <v>46206</v>
      </c>
      <c r="T954" t="s">
        <v>6573</v>
      </c>
      <c r="U954" s="31">
        <v>46206.533425925925</v>
      </c>
      <c r="AK954" s="14">
        <v>46206</v>
      </c>
      <c r="AL954" t="s">
        <v>6557</v>
      </c>
      <c r="AM954" s="31">
        <v>46206.69971064815</v>
      </c>
      <c r="AQ954" s="31">
        <v>46206.69971064815</v>
      </c>
      <c r="AR954" s="14">
        <v>46206</v>
      </c>
      <c r="AS954" t="s">
        <v>6557</v>
      </c>
      <c r="AT954" t="s">
        <v>6574</v>
      </c>
      <c r="AU954" t="s">
        <v>677</v>
      </c>
      <c r="AV954" s="14">
        <v>46206</v>
      </c>
      <c r="AW954" t="s">
        <v>6557</v>
      </c>
      <c r="AX954" s="31">
        <v>46206.726712962962</v>
      </c>
      <c r="AY954" s="14">
        <v>46206</v>
      </c>
      <c r="AZ954" t="s">
        <v>933</v>
      </c>
      <c r="BA954" s="31">
        <v>46206.732418981483</v>
      </c>
      <c r="BB954" s="14">
        <v>46206</v>
      </c>
      <c r="BC954" t="s">
        <v>4808</v>
      </c>
      <c r="BD954" s="31">
        <v>46206.756516203706</v>
      </c>
      <c r="BE954" s="14">
        <v>46206</v>
      </c>
      <c r="BF954" t="s">
        <v>997</v>
      </c>
      <c r="BG954" s="31">
        <v>46206.786643518521</v>
      </c>
      <c r="BH954" s="14">
        <v>46206</v>
      </c>
      <c r="BI954" t="s">
        <v>997</v>
      </c>
      <c r="BJ954" s="31">
        <v>46206.787395833337</v>
      </c>
      <c r="BW954" s="14">
        <v>46206</v>
      </c>
      <c r="BX954" t="s">
        <v>997</v>
      </c>
      <c r="BY954" s="31">
        <v>46206.795173611114</v>
      </c>
      <c r="BZ954" s="14">
        <v>46206</v>
      </c>
      <c r="CA954" t="s">
        <v>995</v>
      </c>
      <c r="CB954" s="31">
        <v>46206.796388888892</v>
      </c>
      <c r="CF954" s="14">
        <v>46206</v>
      </c>
      <c r="CG954" t="s">
        <v>6557</v>
      </c>
      <c r="CH954" s="31">
        <v>46206.863912037035</v>
      </c>
      <c r="CM954" s="4">
        <f t="shared" si="48"/>
        <v>46206.533425925925</v>
      </c>
      <c r="CN954">
        <f t="shared" si="49"/>
        <v>0</v>
      </c>
      <c r="CO954" t="str">
        <f>VLOOKUP(A954,Sheet1!$A$2:$B$221,2,0)</f>
        <v>East Zone</v>
      </c>
    </row>
    <row r="955" spans="1:93" x14ac:dyDescent="0.35">
      <c r="A955" t="s">
        <v>6553</v>
      </c>
      <c r="B955">
        <v>91</v>
      </c>
      <c r="C955" t="s">
        <v>9332</v>
      </c>
      <c r="D955" t="s">
        <v>678</v>
      </c>
      <c r="E955" t="s">
        <v>244</v>
      </c>
      <c r="F955" t="s">
        <v>550</v>
      </c>
      <c r="G955" t="s">
        <v>295</v>
      </c>
      <c r="H955" t="s">
        <v>6570</v>
      </c>
      <c r="I955">
        <v>504559</v>
      </c>
      <c r="J955" t="s">
        <v>1225</v>
      </c>
      <c r="K955" t="s">
        <v>6571</v>
      </c>
      <c r="L955" t="s">
        <v>4622</v>
      </c>
      <c r="M955" t="s">
        <v>6572</v>
      </c>
      <c r="N955">
        <v>70000</v>
      </c>
      <c r="O955" t="s">
        <v>958</v>
      </c>
      <c r="P955" t="s">
        <v>959</v>
      </c>
      <c r="Q955" t="s">
        <v>6575</v>
      </c>
      <c r="R955">
        <v>4838479607</v>
      </c>
      <c r="S955" s="14">
        <v>46206</v>
      </c>
      <c r="T955" t="s">
        <v>6573</v>
      </c>
      <c r="U955" s="31">
        <v>46206.533402777779</v>
      </c>
      <c r="AK955" s="14">
        <v>46206</v>
      </c>
      <c r="AL955" t="s">
        <v>6557</v>
      </c>
      <c r="AM955" s="31">
        <v>46206.699675925927</v>
      </c>
      <c r="AQ955" s="31">
        <v>46206.699675925927</v>
      </c>
      <c r="AR955" s="14">
        <v>46206</v>
      </c>
      <c r="AS955" t="s">
        <v>6557</v>
      </c>
      <c r="AT955" t="s">
        <v>6574</v>
      </c>
      <c r="AU955" t="s">
        <v>677</v>
      </c>
      <c r="AV955" s="14">
        <v>46206</v>
      </c>
      <c r="AW955" t="s">
        <v>6557</v>
      </c>
      <c r="AX955" s="31">
        <v>46206.726666666669</v>
      </c>
      <c r="AY955" s="14">
        <v>46206</v>
      </c>
      <c r="AZ955" t="s">
        <v>933</v>
      </c>
      <c r="BA955" s="31">
        <v>46206.732418981483</v>
      </c>
      <c r="BB955" s="14">
        <v>46206</v>
      </c>
      <c r="BC955" t="s">
        <v>4808</v>
      </c>
      <c r="BD955" s="31">
        <v>46206.756493055553</v>
      </c>
      <c r="BE955" s="14">
        <v>46206</v>
      </c>
      <c r="BF955" t="s">
        <v>997</v>
      </c>
      <c r="BG955" s="31">
        <v>46206.786631944444</v>
      </c>
      <c r="BH955" s="14">
        <v>46206</v>
      </c>
      <c r="BI955" t="s">
        <v>1043</v>
      </c>
      <c r="BJ955" s="31">
        <v>46206.801226851851</v>
      </c>
      <c r="BW955" s="14">
        <v>46206</v>
      </c>
      <c r="BX955" t="s">
        <v>1043</v>
      </c>
      <c r="BY955" s="31">
        <v>46206.821030092593</v>
      </c>
      <c r="BZ955" s="14">
        <v>46206</v>
      </c>
      <c r="CA955" t="s">
        <v>1008</v>
      </c>
      <c r="CB955" s="31">
        <v>46206.823182870372</v>
      </c>
      <c r="CM955" s="4">
        <f t="shared" si="48"/>
        <v>46206.533402777779</v>
      </c>
      <c r="CN955">
        <f t="shared" si="49"/>
        <v>0</v>
      </c>
      <c r="CO955" t="str">
        <f>VLOOKUP(A955,Sheet1!$A$2:$B$221,2,0)</f>
        <v>East Zone</v>
      </c>
    </row>
    <row r="956" spans="1:93" x14ac:dyDescent="0.35">
      <c r="A956" t="s">
        <v>6553</v>
      </c>
      <c r="B956">
        <v>91</v>
      </c>
      <c r="C956" t="s">
        <v>9332</v>
      </c>
      <c r="D956" t="s">
        <v>678</v>
      </c>
      <c r="E956" t="s">
        <v>244</v>
      </c>
      <c r="F956" t="s">
        <v>550</v>
      </c>
      <c r="G956" t="s">
        <v>295</v>
      </c>
      <c r="H956" t="s">
        <v>10414</v>
      </c>
      <c r="I956">
        <v>526465</v>
      </c>
      <c r="J956" t="s">
        <v>1225</v>
      </c>
      <c r="K956" t="s">
        <v>6571</v>
      </c>
      <c r="L956" t="s">
        <v>4622</v>
      </c>
      <c r="M956" t="s">
        <v>10415</v>
      </c>
      <c r="N956">
        <v>77000</v>
      </c>
      <c r="O956" t="s">
        <v>9403</v>
      </c>
      <c r="P956" t="s">
        <v>9404</v>
      </c>
      <c r="Q956" t="s">
        <v>5602</v>
      </c>
      <c r="R956">
        <v>7668239291</v>
      </c>
      <c r="S956" s="14">
        <v>46209</v>
      </c>
      <c r="T956" t="s">
        <v>6587</v>
      </c>
      <c r="U956" s="31">
        <v>46209.613240740742</v>
      </c>
      <c r="AK956" s="14">
        <v>46209</v>
      </c>
      <c r="AL956" t="s">
        <v>6556</v>
      </c>
      <c r="AM956" s="31">
        <v>46209.737951388888</v>
      </c>
      <c r="AQ956" s="31">
        <v>46209.737951388888</v>
      </c>
      <c r="AR956" s="14">
        <v>46209</v>
      </c>
      <c r="AS956" t="s">
        <v>6556</v>
      </c>
      <c r="AT956" t="s">
        <v>550</v>
      </c>
      <c r="AU956" t="s">
        <v>678</v>
      </c>
      <c r="AV956" s="14">
        <v>46209</v>
      </c>
      <c r="AW956" t="s">
        <v>6556</v>
      </c>
      <c r="AX956" s="31">
        <v>46209.743043981478</v>
      </c>
      <c r="AY956" s="14">
        <v>46209</v>
      </c>
      <c r="AZ956" t="s">
        <v>933</v>
      </c>
      <c r="BA956" s="31">
        <v>46209.745555555557</v>
      </c>
      <c r="BB956" s="14">
        <v>46209</v>
      </c>
      <c r="BC956" t="s">
        <v>5233</v>
      </c>
      <c r="BD956" s="31">
        <v>46209.757025462961</v>
      </c>
      <c r="BE956" s="14">
        <v>46209</v>
      </c>
      <c r="BF956" t="s">
        <v>994</v>
      </c>
      <c r="BG956" s="31">
        <v>46209.780532407407</v>
      </c>
      <c r="BH956" s="14">
        <v>46209</v>
      </c>
      <c r="BI956" t="s">
        <v>994</v>
      </c>
      <c r="BJ956" s="31">
        <v>46209.780682870369</v>
      </c>
      <c r="BW956" s="14">
        <v>46209</v>
      </c>
      <c r="BX956" t="s">
        <v>994</v>
      </c>
      <c r="BY956" s="31">
        <v>46209.794930555552</v>
      </c>
      <c r="BZ956" s="14">
        <v>46209</v>
      </c>
      <c r="CA956" t="s">
        <v>995</v>
      </c>
      <c r="CB956" s="31">
        <v>46209.796238425923</v>
      </c>
      <c r="CF956" s="14">
        <v>46209</v>
      </c>
      <c r="CG956" t="s">
        <v>6557</v>
      </c>
      <c r="CH956" s="31">
        <v>46209.80259259259</v>
      </c>
      <c r="CM956" s="4">
        <f t="shared" si="48"/>
        <v>46209.613240740742</v>
      </c>
      <c r="CN956">
        <f t="shared" si="49"/>
        <v>0</v>
      </c>
      <c r="CO956" t="str">
        <f>VLOOKUP(A956,Sheet1!$A$2:$B$221,2,0)</f>
        <v>East Zone</v>
      </c>
    </row>
    <row r="957" spans="1:93" x14ac:dyDescent="0.35">
      <c r="A957" t="s">
        <v>6553</v>
      </c>
      <c r="B957">
        <v>91</v>
      </c>
      <c r="C957" t="s">
        <v>9332</v>
      </c>
      <c r="D957" t="s">
        <v>678</v>
      </c>
      <c r="E957" t="s">
        <v>244</v>
      </c>
      <c r="F957" t="s">
        <v>550</v>
      </c>
      <c r="G957" t="s">
        <v>295</v>
      </c>
      <c r="H957" t="s">
        <v>6576</v>
      </c>
      <c r="I957">
        <v>540911</v>
      </c>
      <c r="J957" t="s">
        <v>1225</v>
      </c>
      <c r="K957" t="s">
        <v>6571</v>
      </c>
      <c r="L957" t="s">
        <v>4622</v>
      </c>
      <c r="M957" t="s">
        <v>6577</v>
      </c>
      <c r="N957">
        <v>45000</v>
      </c>
      <c r="O957" t="s">
        <v>4630</v>
      </c>
      <c r="P957" t="s">
        <v>4631</v>
      </c>
      <c r="Q957" t="s">
        <v>3798</v>
      </c>
      <c r="R957">
        <v>6395110815</v>
      </c>
      <c r="S957" s="14">
        <v>46205</v>
      </c>
      <c r="T957" t="s">
        <v>6555</v>
      </c>
      <c r="U957" s="31">
        <v>46205.483506944445</v>
      </c>
      <c r="AK957" s="14">
        <v>46205</v>
      </c>
      <c r="AL957" t="s">
        <v>6557</v>
      </c>
      <c r="AM957" s="31">
        <v>46205.514328703706</v>
      </c>
      <c r="AQ957" s="31">
        <v>46205.514328703706</v>
      </c>
      <c r="AR957" s="14">
        <v>46205</v>
      </c>
      <c r="AS957" t="s">
        <v>6557</v>
      </c>
      <c r="AT957" t="s">
        <v>6574</v>
      </c>
      <c r="AU957" t="s">
        <v>677</v>
      </c>
      <c r="AV957" s="14">
        <v>46205</v>
      </c>
      <c r="AW957" t="s">
        <v>6557</v>
      </c>
      <c r="AX957" s="31">
        <v>46205.519513888888</v>
      </c>
      <c r="AY957" s="14">
        <v>46205</v>
      </c>
      <c r="AZ957" t="s">
        <v>933</v>
      </c>
      <c r="BA957" s="31">
        <v>46205.527685185189</v>
      </c>
      <c r="BB957" s="14">
        <v>46205</v>
      </c>
      <c r="BC957" t="s">
        <v>5233</v>
      </c>
      <c r="BD957" s="31">
        <v>46205.552604166667</v>
      </c>
      <c r="BE957" s="14">
        <v>46205</v>
      </c>
      <c r="BF957" t="s">
        <v>996</v>
      </c>
      <c r="BG957" s="31">
        <v>46205.588136574072</v>
      </c>
      <c r="BK957" s="14">
        <v>46205</v>
      </c>
      <c r="BL957" t="s">
        <v>996</v>
      </c>
      <c r="BM957" s="31">
        <v>46205.588379629633</v>
      </c>
      <c r="CM957" s="4">
        <f t="shared" si="48"/>
        <v>46205.483506944445</v>
      </c>
      <c r="CN957">
        <f t="shared" si="49"/>
        <v>0</v>
      </c>
      <c r="CO957" t="str">
        <f>VLOOKUP(A957,Sheet1!$A$2:$B$221,2,0)</f>
        <v>East Zone</v>
      </c>
    </row>
    <row r="958" spans="1:93" x14ac:dyDescent="0.35">
      <c r="A958" t="s">
        <v>6553</v>
      </c>
      <c r="B958">
        <v>91</v>
      </c>
      <c r="C958" t="s">
        <v>9332</v>
      </c>
      <c r="D958" t="s">
        <v>678</v>
      </c>
      <c r="E958" t="s">
        <v>244</v>
      </c>
      <c r="F958" t="s">
        <v>550</v>
      </c>
      <c r="G958" t="s">
        <v>295</v>
      </c>
      <c r="H958" t="s">
        <v>12323</v>
      </c>
      <c r="I958">
        <v>570164</v>
      </c>
      <c r="J958" t="s">
        <v>4074</v>
      </c>
      <c r="K958" t="s">
        <v>12321</v>
      </c>
      <c r="L958" t="s">
        <v>4622</v>
      </c>
      <c r="M958" t="s">
        <v>12324</v>
      </c>
      <c r="N958">
        <v>45000</v>
      </c>
      <c r="O958" t="s">
        <v>4630</v>
      </c>
      <c r="P958" t="s">
        <v>4631</v>
      </c>
      <c r="Q958" t="s">
        <v>12325</v>
      </c>
      <c r="R958">
        <v>9116927022</v>
      </c>
      <c r="S958" s="14">
        <v>46210</v>
      </c>
      <c r="T958" t="s">
        <v>12326</v>
      </c>
      <c r="U958" s="31">
        <v>46210.762719907405</v>
      </c>
      <c r="AK958" s="14">
        <v>46210</v>
      </c>
      <c r="AL958" t="s">
        <v>6557</v>
      </c>
      <c r="AM958" s="31">
        <v>46210.79347222222</v>
      </c>
      <c r="AQ958" s="31">
        <v>46210.79347222222</v>
      </c>
      <c r="AR958" s="14">
        <v>46210</v>
      </c>
      <c r="AS958" t="s">
        <v>6557</v>
      </c>
      <c r="AT958" t="s">
        <v>6574</v>
      </c>
      <c r="AU958" t="s">
        <v>677</v>
      </c>
      <c r="CM958" s="4">
        <f t="shared" si="48"/>
        <v>46210.762719907405</v>
      </c>
      <c r="CN958">
        <f t="shared" si="49"/>
        <v>0</v>
      </c>
      <c r="CO958" t="str">
        <f>VLOOKUP(A958,Sheet1!$A$2:$B$221,2,0)</f>
        <v>East Zone</v>
      </c>
    </row>
    <row r="959" spans="1:93" x14ac:dyDescent="0.35">
      <c r="A959" t="s">
        <v>6553</v>
      </c>
      <c r="B959">
        <v>91</v>
      </c>
      <c r="C959" t="s">
        <v>9332</v>
      </c>
      <c r="D959" t="s">
        <v>678</v>
      </c>
      <c r="E959" t="s">
        <v>244</v>
      </c>
      <c r="F959" t="s">
        <v>550</v>
      </c>
      <c r="G959" t="s">
        <v>295</v>
      </c>
      <c r="H959" t="s">
        <v>6578</v>
      </c>
      <c r="I959">
        <v>612320</v>
      </c>
      <c r="J959" t="s">
        <v>6579</v>
      </c>
      <c r="K959" t="s">
        <v>6580</v>
      </c>
      <c r="L959" t="s">
        <v>4622</v>
      </c>
      <c r="M959" t="s">
        <v>6581</v>
      </c>
      <c r="N959">
        <v>45000</v>
      </c>
      <c r="O959" t="s">
        <v>4630</v>
      </c>
      <c r="P959" t="s">
        <v>4631</v>
      </c>
      <c r="Q959" t="s">
        <v>6582</v>
      </c>
      <c r="R959">
        <v>2943743639</v>
      </c>
      <c r="S959" s="14">
        <v>46204</v>
      </c>
      <c r="T959" t="s">
        <v>6583</v>
      </c>
      <c r="U959" s="31">
        <v>46204.49560185185</v>
      </c>
      <c r="AK959" s="14">
        <v>46205</v>
      </c>
      <c r="AL959" t="s">
        <v>6557</v>
      </c>
      <c r="AM959" s="31">
        <v>46205.628298611111</v>
      </c>
      <c r="AQ959" s="31">
        <v>46205.628298611111</v>
      </c>
      <c r="AR959" s="14">
        <v>46205</v>
      </c>
      <c r="AS959" t="s">
        <v>6557</v>
      </c>
      <c r="AT959" t="s">
        <v>6574</v>
      </c>
      <c r="AU959" t="s">
        <v>677</v>
      </c>
      <c r="AV959" s="14">
        <v>46205</v>
      </c>
      <c r="AW959" t="s">
        <v>6584</v>
      </c>
      <c r="AX959" s="31">
        <v>46205.713043981479</v>
      </c>
      <c r="AY959" s="14">
        <v>46205</v>
      </c>
      <c r="AZ959" t="s">
        <v>933</v>
      </c>
      <c r="BA959" s="31">
        <v>46205.722708333335</v>
      </c>
      <c r="BB959" s="14">
        <v>46205</v>
      </c>
      <c r="BC959" t="s">
        <v>5233</v>
      </c>
      <c r="BD959" s="31">
        <v>46205.747002314813</v>
      </c>
      <c r="BE959" s="14">
        <v>46205</v>
      </c>
      <c r="BF959" t="s">
        <v>997</v>
      </c>
      <c r="BG959" s="31">
        <v>46205.762488425928</v>
      </c>
      <c r="BH959" s="14">
        <v>46205</v>
      </c>
      <c r="BI959" t="s">
        <v>997</v>
      </c>
      <c r="BJ959" s="31">
        <v>46205.762604166666</v>
      </c>
      <c r="BW959" s="14">
        <v>46205</v>
      </c>
      <c r="BX959" t="s">
        <v>997</v>
      </c>
      <c r="BY959" s="31">
        <v>46205.769548611112</v>
      </c>
      <c r="BZ959" s="14">
        <v>46205</v>
      </c>
      <c r="CA959" t="s">
        <v>995</v>
      </c>
      <c r="CB959" s="31">
        <v>46205.78019675926</v>
      </c>
      <c r="CF959" s="14">
        <v>46205</v>
      </c>
      <c r="CG959" t="s">
        <v>6557</v>
      </c>
      <c r="CH959" s="31">
        <v>46205.805023148147</v>
      </c>
      <c r="CM959" s="4">
        <f t="shared" si="48"/>
        <v>46204.49560185185</v>
      </c>
      <c r="CN959">
        <f t="shared" si="49"/>
        <v>1</v>
      </c>
      <c r="CO959" t="str">
        <f>VLOOKUP(A959,Sheet1!$A$2:$B$221,2,0)</f>
        <v>East Zone</v>
      </c>
    </row>
    <row r="960" spans="1:93" x14ac:dyDescent="0.35">
      <c r="A960" t="s">
        <v>6553</v>
      </c>
      <c r="B960">
        <v>91</v>
      </c>
      <c r="C960" t="s">
        <v>9332</v>
      </c>
      <c r="D960" t="s">
        <v>678</v>
      </c>
      <c r="E960" t="s">
        <v>244</v>
      </c>
      <c r="F960" t="s">
        <v>550</v>
      </c>
      <c r="G960" t="s">
        <v>295</v>
      </c>
      <c r="H960" t="s">
        <v>6585</v>
      </c>
      <c r="I960">
        <v>623219</v>
      </c>
      <c r="J960" t="s">
        <v>966</v>
      </c>
      <c r="K960" t="s">
        <v>1226</v>
      </c>
      <c r="L960" t="s">
        <v>4622</v>
      </c>
      <c r="M960" t="s">
        <v>6586</v>
      </c>
      <c r="N960">
        <v>45000</v>
      </c>
      <c r="O960" t="s">
        <v>4630</v>
      </c>
      <c r="P960" t="s">
        <v>4631</v>
      </c>
      <c r="Q960" t="s">
        <v>3148</v>
      </c>
      <c r="R960">
        <v>1698117676</v>
      </c>
      <c r="S960" s="14">
        <v>46205</v>
      </c>
      <c r="T960" t="s">
        <v>6587</v>
      </c>
      <c r="U960" s="31">
        <v>46205.667604166665</v>
      </c>
      <c r="AK960" s="14">
        <v>46206</v>
      </c>
      <c r="AL960" t="s">
        <v>6556</v>
      </c>
      <c r="AM960" s="31">
        <v>46206.571458333332</v>
      </c>
      <c r="AQ960" s="31">
        <v>46206.571458333332</v>
      </c>
      <c r="AR960" s="14">
        <v>46206</v>
      </c>
      <c r="AS960" t="s">
        <v>6556</v>
      </c>
      <c r="AT960" t="s">
        <v>550</v>
      </c>
      <c r="AU960" t="s">
        <v>678</v>
      </c>
      <c r="AV960" s="14">
        <v>46206</v>
      </c>
      <c r="AW960" t="s">
        <v>6556</v>
      </c>
      <c r="AX960" s="31">
        <v>46206.581689814811</v>
      </c>
      <c r="AY960" s="14">
        <v>46206</v>
      </c>
      <c r="AZ960" t="s">
        <v>933</v>
      </c>
      <c r="BA960" s="31">
        <v>46206.586736111109</v>
      </c>
      <c r="BB960" s="14">
        <v>46206</v>
      </c>
      <c r="BC960" t="s">
        <v>5233</v>
      </c>
      <c r="BD960" s="31">
        <v>46206.619398148148</v>
      </c>
      <c r="BE960" s="14">
        <v>46206</v>
      </c>
      <c r="BF960" t="s">
        <v>996</v>
      </c>
      <c r="BG960" s="31">
        <v>46206.644444444442</v>
      </c>
      <c r="BH960" s="14">
        <v>46206</v>
      </c>
      <c r="BI960" t="s">
        <v>996</v>
      </c>
      <c r="BJ960" s="31">
        <v>46206.644965277781</v>
      </c>
      <c r="BW960" s="14">
        <v>46206</v>
      </c>
      <c r="BX960" t="s">
        <v>996</v>
      </c>
      <c r="BY960" s="31">
        <v>46206.654594907406</v>
      </c>
      <c r="BZ960" s="14">
        <v>46206</v>
      </c>
      <c r="CA960" t="s">
        <v>995</v>
      </c>
      <c r="CB960" s="31">
        <v>46206.662974537037</v>
      </c>
      <c r="CF960" s="14">
        <v>46206</v>
      </c>
      <c r="CG960" t="s">
        <v>6557</v>
      </c>
      <c r="CH960" s="31">
        <v>46206.714814814812</v>
      </c>
      <c r="CM960" s="4">
        <f t="shared" si="48"/>
        <v>46205.667604166665</v>
      </c>
      <c r="CN960">
        <f t="shared" si="49"/>
        <v>1</v>
      </c>
      <c r="CO960" t="str">
        <f>VLOOKUP(A960,Sheet1!$A$2:$B$221,2,0)</f>
        <v>East Zone</v>
      </c>
    </row>
    <row r="961" spans="1:93" x14ac:dyDescent="0.35">
      <c r="A961" t="s">
        <v>6553</v>
      </c>
      <c r="B961">
        <v>91</v>
      </c>
      <c r="C961" t="s">
        <v>9332</v>
      </c>
      <c r="D961" t="s">
        <v>678</v>
      </c>
      <c r="E961" t="s">
        <v>244</v>
      </c>
      <c r="F961" t="s">
        <v>550</v>
      </c>
      <c r="G961" t="s">
        <v>295</v>
      </c>
      <c r="H961" t="s">
        <v>4512</v>
      </c>
      <c r="I961">
        <v>639383</v>
      </c>
      <c r="J961" t="s">
        <v>4514</v>
      </c>
      <c r="K961" t="s">
        <v>4515</v>
      </c>
      <c r="L961" t="s">
        <v>4622</v>
      </c>
      <c r="M961" t="s">
        <v>6588</v>
      </c>
      <c r="N961">
        <v>60000</v>
      </c>
      <c r="O961" t="s">
        <v>3252</v>
      </c>
      <c r="P961" t="s">
        <v>3253</v>
      </c>
      <c r="Q961" t="s">
        <v>4516</v>
      </c>
      <c r="R961">
        <v>1473777533</v>
      </c>
      <c r="S961" s="14">
        <v>46204</v>
      </c>
      <c r="T961" t="s">
        <v>6589</v>
      </c>
      <c r="U961" s="31">
        <v>46204.737303240741</v>
      </c>
      <c r="AK961" s="14">
        <v>46205</v>
      </c>
      <c r="AL961" t="s">
        <v>6557</v>
      </c>
      <c r="AM961" s="31">
        <v>46205.726435185185</v>
      </c>
      <c r="AQ961" s="31">
        <v>46205.726435185185</v>
      </c>
      <c r="AR961" s="14">
        <v>46205</v>
      </c>
      <c r="AS961" t="s">
        <v>6557</v>
      </c>
      <c r="AT961" t="s">
        <v>6574</v>
      </c>
      <c r="AU961" t="s">
        <v>677</v>
      </c>
      <c r="AV961" s="14">
        <v>46206</v>
      </c>
      <c r="AW961" t="s">
        <v>6557</v>
      </c>
      <c r="AX961" s="31">
        <v>46206.565844907411</v>
      </c>
      <c r="AY961" s="14">
        <v>46206</v>
      </c>
      <c r="AZ961" t="s">
        <v>933</v>
      </c>
      <c r="BA961" s="31">
        <v>46206.586724537039</v>
      </c>
      <c r="BB961" s="14">
        <v>46206</v>
      </c>
      <c r="BC961" t="s">
        <v>5233</v>
      </c>
      <c r="BD961" s="31">
        <v>46206.614953703705</v>
      </c>
      <c r="BE961" s="14">
        <v>46206</v>
      </c>
      <c r="BF961" t="s">
        <v>997</v>
      </c>
      <c r="BG961" s="31">
        <v>46206.639652777776</v>
      </c>
      <c r="BH961" s="14">
        <v>46206</v>
      </c>
      <c r="BI961" t="s">
        <v>997</v>
      </c>
      <c r="BJ961" s="31">
        <v>46206.640046296299</v>
      </c>
      <c r="BW961" s="14">
        <v>46206</v>
      </c>
      <c r="BX961" t="s">
        <v>997</v>
      </c>
      <c r="BY961" s="31">
        <v>46206.642511574071</v>
      </c>
      <c r="BZ961" s="14">
        <v>46206</v>
      </c>
      <c r="CA961" t="s">
        <v>995</v>
      </c>
      <c r="CB961" s="31">
        <v>46206.662777777776</v>
      </c>
      <c r="CF961" s="14">
        <v>46206</v>
      </c>
      <c r="CG961" t="s">
        <v>6557</v>
      </c>
      <c r="CH961" s="31">
        <v>46206.723935185182</v>
      </c>
      <c r="CM961" s="4">
        <f t="shared" si="48"/>
        <v>46204.737303240741</v>
      </c>
      <c r="CN961">
        <f t="shared" si="49"/>
        <v>1</v>
      </c>
      <c r="CO961" t="str">
        <f>VLOOKUP(A961,Sheet1!$A$2:$B$221,2,0)</f>
        <v>East Zone</v>
      </c>
    </row>
    <row r="962" spans="1:93" x14ac:dyDescent="0.35">
      <c r="A962" t="s">
        <v>6553</v>
      </c>
      <c r="B962">
        <v>91</v>
      </c>
      <c r="C962" t="s">
        <v>9332</v>
      </c>
      <c r="D962" t="s">
        <v>678</v>
      </c>
      <c r="E962" t="s">
        <v>244</v>
      </c>
      <c r="F962" t="s">
        <v>550</v>
      </c>
      <c r="G962" t="s">
        <v>295</v>
      </c>
      <c r="H962" t="s">
        <v>4512</v>
      </c>
      <c r="I962">
        <v>639383</v>
      </c>
      <c r="J962" t="s">
        <v>4514</v>
      </c>
      <c r="K962" t="s">
        <v>4515</v>
      </c>
      <c r="L962" t="s">
        <v>4622</v>
      </c>
      <c r="M962" t="s">
        <v>6588</v>
      </c>
      <c r="N962">
        <v>90000</v>
      </c>
      <c r="O962" t="s">
        <v>931</v>
      </c>
      <c r="P962" t="s">
        <v>932</v>
      </c>
      <c r="Q962" t="s">
        <v>4513</v>
      </c>
      <c r="R962">
        <v>6061803262</v>
      </c>
      <c r="S962" s="14">
        <v>46204</v>
      </c>
      <c r="T962" t="s">
        <v>6555</v>
      </c>
      <c r="U962" s="31">
        <v>46204.692754629628</v>
      </c>
      <c r="AK962" s="14">
        <v>46205</v>
      </c>
      <c r="AL962" t="s">
        <v>6557</v>
      </c>
      <c r="AM962" s="31">
        <v>46205.727638888886</v>
      </c>
      <c r="AQ962" s="31">
        <v>46205.727638888886</v>
      </c>
      <c r="AR962" s="14">
        <v>46205</v>
      </c>
      <c r="AS962" t="s">
        <v>6557</v>
      </c>
      <c r="AT962" t="s">
        <v>6574</v>
      </c>
      <c r="AU962" t="s">
        <v>677</v>
      </c>
      <c r="AV962" s="14">
        <v>46206</v>
      </c>
      <c r="AW962" t="s">
        <v>6557</v>
      </c>
      <c r="AX962" s="31">
        <v>46206.565810185188</v>
      </c>
      <c r="AY962" s="14">
        <v>46206</v>
      </c>
      <c r="AZ962" t="s">
        <v>933</v>
      </c>
      <c r="BA962" s="31">
        <v>46206.586724537039</v>
      </c>
      <c r="BB962" s="14">
        <v>46206</v>
      </c>
      <c r="BC962" t="s">
        <v>5233</v>
      </c>
      <c r="BD962" s="31">
        <v>46206.614942129629</v>
      </c>
      <c r="BE962" s="14">
        <v>46206</v>
      </c>
      <c r="BF962" t="s">
        <v>997</v>
      </c>
      <c r="BG962" s="31">
        <v>46206.639641203707</v>
      </c>
      <c r="BH962" s="14">
        <v>46206</v>
      </c>
      <c r="BI962" t="s">
        <v>997</v>
      </c>
      <c r="BJ962" s="31">
        <v>46206.640034722222</v>
      </c>
      <c r="BW962" s="14">
        <v>46206</v>
      </c>
      <c r="BX962" t="s">
        <v>997</v>
      </c>
      <c r="BY962" s="31">
        <v>46206.642500000002</v>
      </c>
      <c r="BZ962" s="14">
        <v>46206</v>
      </c>
      <c r="CA962" t="s">
        <v>995</v>
      </c>
      <c r="CB962" s="31">
        <v>46206.662777777776</v>
      </c>
      <c r="CF962" s="14">
        <v>46206</v>
      </c>
      <c r="CG962" t="s">
        <v>6557</v>
      </c>
      <c r="CH962" s="31">
        <v>46206.723935185182</v>
      </c>
      <c r="CM962" s="4">
        <f t="shared" si="48"/>
        <v>46204.692754629628</v>
      </c>
      <c r="CN962">
        <f t="shared" si="49"/>
        <v>1</v>
      </c>
      <c r="CO962" t="str">
        <f>VLOOKUP(A962,Sheet1!$A$2:$B$221,2,0)</f>
        <v>East Zone</v>
      </c>
    </row>
    <row r="963" spans="1:93" x14ac:dyDescent="0.35">
      <c r="A963" t="s">
        <v>6553</v>
      </c>
      <c r="B963">
        <v>91</v>
      </c>
      <c r="C963" t="s">
        <v>9332</v>
      </c>
      <c r="D963" t="s">
        <v>678</v>
      </c>
      <c r="E963" t="s">
        <v>244</v>
      </c>
      <c r="F963" t="s">
        <v>550</v>
      </c>
      <c r="G963" t="s">
        <v>295</v>
      </c>
      <c r="H963" t="s">
        <v>6590</v>
      </c>
      <c r="I963">
        <v>708934</v>
      </c>
      <c r="J963" t="s">
        <v>966</v>
      </c>
      <c r="K963" t="s">
        <v>1226</v>
      </c>
      <c r="L963" t="s">
        <v>4622</v>
      </c>
      <c r="M963" t="s">
        <v>6591</v>
      </c>
      <c r="N963">
        <v>45000</v>
      </c>
      <c r="O963" t="s">
        <v>4630</v>
      </c>
      <c r="P963" t="s">
        <v>4631</v>
      </c>
      <c r="Q963" t="s">
        <v>6592</v>
      </c>
      <c r="R963">
        <v>3540968540</v>
      </c>
      <c r="S963" s="14">
        <v>46204</v>
      </c>
      <c r="T963" t="s">
        <v>6587</v>
      </c>
      <c r="U963" s="31">
        <v>46204.67796296296</v>
      </c>
      <c r="Y963" s="14">
        <v>46205</v>
      </c>
      <c r="Z963" t="s">
        <v>6557</v>
      </c>
      <c r="AA963" s="31">
        <v>46205.451111111113</v>
      </c>
      <c r="AK963" s="14">
        <v>46205</v>
      </c>
      <c r="AL963" t="s">
        <v>6593</v>
      </c>
      <c r="AM963" s="31">
        <v>46205.47488425926</v>
      </c>
      <c r="AQ963" s="31">
        <v>46205.47488425926</v>
      </c>
      <c r="AR963" s="14">
        <v>46205</v>
      </c>
      <c r="AS963" t="s">
        <v>6593</v>
      </c>
      <c r="AT963" t="s">
        <v>6594</v>
      </c>
      <c r="AU963" t="s">
        <v>677</v>
      </c>
      <c r="AV963" s="14">
        <v>46205</v>
      </c>
      <c r="AW963" t="s">
        <v>6557</v>
      </c>
      <c r="AX963" s="31">
        <v>46205.478067129632</v>
      </c>
      <c r="AY963" s="14">
        <v>46205</v>
      </c>
      <c r="AZ963" t="s">
        <v>933</v>
      </c>
      <c r="BA963" s="31">
        <v>46205.481226851851</v>
      </c>
      <c r="BB963" s="14">
        <v>46205</v>
      </c>
      <c r="BC963" t="s">
        <v>4676</v>
      </c>
      <c r="BD963" s="31">
        <v>46205.503622685188</v>
      </c>
      <c r="BE963" s="14">
        <v>46205</v>
      </c>
      <c r="BF963" t="s">
        <v>996</v>
      </c>
      <c r="BG963" s="31">
        <v>46205.523310185185</v>
      </c>
      <c r="BH963" s="14">
        <v>46205</v>
      </c>
      <c r="BI963" t="s">
        <v>996</v>
      </c>
      <c r="BJ963" s="31">
        <v>46205.523715277777</v>
      </c>
      <c r="BW963" s="14">
        <v>46205</v>
      </c>
      <c r="BX963" t="s">
        <v>996</v>
      </c>
      <c r="BY963" s="31">
        <v>46205.52752314815</v>
      </c>
      <c r="BZ963" s="14">
        <v>46205</v>
      </c>
      <c r="CA963" t="s">
        <v>995</v>
      </c>
      <c r="CB963" s="31">
        <v>46205.538287037038</v>
      </c>
      <c r="CF963" s="14">
        <v>46205</v>
      </c>
      <c r="CG963" t="s">
        <v>6593</v>
      </c>
      <c r="CH963" s="31">
        <v>46205.677881944444</v>
      </c>
      <c r="CM963" s="4">
        <f t="shared" si="48"/>
        <v>46205.451111111113</v>
      </c>
      <c r="CN963">
        <f t="shared" si="49"/>
        <v>0</v>
      </c>
      <c r="CO963" t="str">
        <f>VLOOKUP(A963,Sheet1!$A$2:$B$221,2,0)</f>
        <v>East Zone</v>
      </c>
    </row>
    <row r="964" spans="1:93" x14ac:dyDescent="0.35">
      <c r="A964" t="s">
        <v>6553</v>
      </c>
      <c r="B964">
        <v>91</v>
      </c>
      <c r="C964" t="s">
        <v>9332</v>
      </c>
      <c r="D964" t="s">
        <v>678</v>
      </c>
      <c r="E964" t="s">
        <v>244</v>
      </c>
      <c r="F964" t="s">
        <v>550</v>
      </c>
      <c r="G964" t="s">
        <v>295</v>
      </c>
      <c r="H964" t="s">
        <v>6595</v>
      </c>
      <c r="I964">
        <v>754686</v>
      </c>
      <c r="J964" t="s">
        <v>6596</v>
      </c>
      <c r="K964" t="s">
        <v>6597</v>
      </c>
      <c r="L964" t="s">
        <v>4622</v>
      </c>
      <c r="M964" t="s">
        <v>6598</v>
      </c>
      <c r="N964">
        <v>77000</v>
      </c>
      <c r="O964" t="s">
        <v>939</v>
      </c>
      <c r="P964" t="s">
        <v>940</v>
      </c>
      <c r="Q964" t="s">
        <v>6599</v>
      </c>
      <c r="R964">
        <v>7754848666</v>
      </c>
      <c r="S964" s="14">
        <v>46205</v>
      </c>
      <c r="T964" t="s">
        <v>6584</v>
      </c>
      <c r="U964" s="31">
        <v>46205.58116898148</v>
      </c>
      <c r="AK964" s="14">
        <v>46205</v>
      </c>
      <c r="AL964" t="s">
        <v>6557</v>
      </c>
      <c r="AM964" s="31">
        <v>46205.640879629631</v>
      </c>
      <c r="AQ964" s="31">
        <v>46205.640879629631</v>
      </c>
      <c r="AR964" s="14">
        <v>46205</v>
      </c>
      <c r="AS964" t="s">
        <v>6557</v>
      </c>
      <c r="AT964" t="s">
        <v>6574</v>
      </c>
      <c r="AU964" t="s">
        <v>677</v>
      </c>
      <c r="AV964" s="14">
        <v>46205</v>
      </c>
      <c r="AW964" t="s">
        <v>6557</v>
      </c>
      <c r="AX964" s="31">
        <v>46205.642280092594</v>
      </c>
      <c r="AY964" s="14">
        <v>46205</v>
      </c>
      <c r="AZ964" t="s">
        <v>933</v>
      </c>
      <c r="BA964" s="31">
        <v>46205.658460648148</v>
      </c>
      <c r="BB964" s="14">
        <v>46205</v>
      </c>
      <c r="BC964" t="s">
        <v>4886</v>
      </c>
      <c r="BD964" s="31">
        <v>46205.702696759261</v>
      </c>
      <c r="BE964" s="14">
        <v>46205</v>
      </c>
      <c r="BF964" t="s">
        <v>996</v>
      </c>
      <c r="BG964" s="31">
        <v>46205.714421296296</v>
      </c>
      <c r="BH964" s="14">
        <v>46205</v>
      </c>
      <c r="BI964" t="s">
        <v>996</v>
      </c>
      <c r="BJ964" s="31">
        <v>46205.714895833335</v>
      </c>
      <c r="BW964" s="14">
        <v>46205</v>
      </c>
      <c r="BX964" t="s">
        <v>996</v>
      </c>
      <c r="BY964" s="31">
        <v>46205.721956018519</v>
      </c>
      <c r="BZ964" s="14">
        <v>46205</v>
      </c>
      <c r="CA964" t="s">
        <v>995</v>
      </c>
      <c r="CB964" s="31">
        <v>46205.738379629627</v>
      </c>
      <c r="CF964" s="14">
        <v>46205</v>
      </c>
      <c r="CG964" t="s">
        <v>6557</v>
      </c>
      <c r="CH964" s="31">
        <v>46205.757523148146</v>
      </c>
      <c r="CM964" s="4">
        <f t="shared" si="48"/>
        <v>46205.58116898148</v>
      </c>
      <c r="CN964">
        <f t="shared" si="49"/>
        <v>0</v>
      </c>
      <c r="CO964" t="str">
        <f>VLOOKUP(A964,Sheet1!$A$2:$B$221,2,0)</f>
        <v>East Zone</v>
      </c>
    </row>
    <row r="965" spans="1:93" x14ac:dyDescent="0.35">
      <c r="A965" t="s">
        <v>6553</v>
      </c>
      <c r="B965">
        <v>91</v>
      </c>
      <c r="C965" t="s">
        <v>9332</v>
      </c>
      <c r="D965" t="s">
        <v>678</v>
      </c>
      <c r="E965" t="s">
        <v>244</v>
      </c>
      <c r="F965" t="s">
        <v>550</v>
      </c>
      <c r="G965" t="s">
        <v>295</v>
      </c>
      <c r="H965" t="s">
        <v>6600</v>
      </c>
      <c r="I965">
        <v>777688</v>
      </c>
      <c r="J965" t="s">
        <v>6559</v>
      </c>
      <c r="K965" t="s">
        <v>6560</v>
      </c>
      <c r="L965" t="s">
        <v>4622</v>
      </c>
      <c r="M965" t="s">
        <v>6601</v>
      </c>
      <c r="N965">
        <v>50000</v>
      </c>
      <c r="O965" t="s">
        <v>934</v>
      </c>
      <c r="P965" t="s">
        <v>935</v>
      </c>
      <c r="Q965" t="s">
        <v>1227</v>
      </c>
      <c r="R965">
        <v>1292593698</v>
      </c>
      <c r="S965" s="14">
        <v>46204</v>
      </c>
      <c r="T965" t="s">
        <v>6562</v>
      </c>
      <c r="U965" s="31">
        <v>46204.69290509259</v>
      </c>
      <c r="AK965" s="14">
        <v>46205</v>
      </c>
      <c r="AL965" t="s">
        <v>6593</v>
      </c>
      <c r="AM965" s="31">
        <v>46205.394247685188</v>
      </c>
      <c r="AQ965" s="31">
        <v>46205.394247685188</v>
      </c>
      <c r="AR965" s="14">
        <v>46205</v>
      </c>
      <c r="AS965" t="s">
        <v>6593</v>
      </c>
      <c r="AT965" t="s">
        <v>6594</v>
      </c>
      <c r="AU965" t="s">
        <v>677</v>
      </c>
      <c r="AV965" s="14">
        <v>46206</v>
      </c>
      <c r="AW965" t="s">
        <v>6557</v>
      </c>
      <c r="AX965" s="31">
        <v>46206.318020833336</v>
      </c>
      <c r="AY965" s="14">
        <v>46206</v>
      </c>
      <c r="AZ965" t="s">
        <v>933</v>
      </c>
      <c r="BA965" s="31">
        <v>46206.389143518521</v>
      </c>
      <c r="BB965" s="14">
        <v>46206</v>
      </c>
      <c r="BC965" t="s">
        <v>4628</v>
      </c>
      <c r="BD965" s="31">
        <v>46206.416828703703</v>
      </c>
      <c r="BE965" s="14">
        <v>46206</v>
      </c>
      <c r="BF965" t="s">
        <v>996</v>
      </c>
      <c r="BG965" s="31">
        <v>46206.438842592594</v>
      </c>
      <c r="BH965" s="14">
        <v>46206</v>
      </c>
      <c r="BI965" t="s">
        <v>996</v>
      </c>
      <c r="BJ965" s="31">
        <v>46206.441863425927</v>
      </c>
      <c r="BW965" s="14">
        <v>46206</v>
      </c>
      <c r="BX965" t="s">
        <v>996</v>
      </c>
      <c r="BY965" s="31">
        <v>46206.456701388888</v>
      </c>
      <c r="BZ965" s="14">
        <v>46206</v>
      </c>
      <c r="CA965" t="s">
        <v>995</v>
      </c>
      <c r="CB965" s="31">
        <v>46206.485243055555</v>
      </c>
      <c r="CF965" s="14">
        <v>46206</v>
      </c>
      <c r="CG965" t="s">
        <v>6557</v>
      </c>
      <c r="CH965" s="31">
        <v>46206.886192129627</v>
      </c>
      <c r="CM965" s="4">
        <f t="shared" si="48"/>
        <v>46204.69290509259</v>
      </c>
      <c r="CN965">
        <f t="shared" si="49"/>
        <v>1</v>
      </c>
      <c r="CO965" t="str">
        <f>VLOOKUP(A965,Sheet1!$A$2:$B$221,2,0)</f>
        <v>East Zone</v>
      </c>
    </row>
    <row r="966" spans="1:93" x14ac:dyDescent="0.35">
      <c r="A966" t="s">
        <v>6553</v>
      </c>
      <c r="B966">
        <v>91</v>
      </c>
      <c r="C966" t="s">
        <v>9332</v>
      </c>
      <c r="D966" t="s">
        <v>678</v>
      </c>
      <c r="E966" t="s">
        <v>244</v>
      </c>
      <c r="F966" t="s">
        <v>550</v>
      </c>
      <c r="G966" t="s">
        <v>295</v>
      </c>
      <c r="H966" t="s">
        <v>6600</v>
      </c>
      <c r="I966">
        <v>777688</v>
      </c>
      <c r="J966" t="s">
        <v>6559</v>
      </c>
      <c r="K966" t="s">
        <v>6560</v>
      </c>
      <c r="L966" t="s">
        <v>4622</v>
      </c>
      <c r="M966" t="s">
        <v>6601</v>
      </c>
      <c r="N966">
        <v>50000</v>
      </c>
      <c r="O966" t="s">
        <v>934</v>
      </c>
      <c r="P966" t="s">
        <v>935</v>
      </c>
      <c r="Q966" t="s">
        <v>6602</v>
      </c>
      <c r="R966">
        <v>9684788724</v>
      </c>
      <c r="S966" s="14">
        <v>46204</v>
      </c>
      <c r="T966" t="s">
        <v>6562</v>
      </c>
      <c r="U966" s="31">
        <v>46204.692858796298</v>
      </c>
      <c r="AK966" s="14">
        <v>46205</v>
      </c>
      <c r="AL966" t="s">
        <v>6593</v>
      </c>
      <c r="AM966" s="31">
        <v>46205.394224537034</v>
      </c>
      <c r="AQ966" s="31">
        <v>46205.394224537034</v>
      </c>
      <c r="AR966" s="14">
        <v>46205</v>
      </c>
      <c r="AS966" t="s">
        <v>6593</v>
      </c>
      <c r="AT966" t="s">
        <v>6594</v>
      </c>
      <c r="AU966" t="s">
        <v>677</v>
      </c>
      <c r="AV966" s="14">
        <v>46206</v>
      </c>
      <c r="AW966" t="s">
        <v>6557</v>
      </c>
      <c r="AX966" s="31">
        <v>46206.317986111113</v>
      </c>
      <c r="AY966" s="14">
        <v>46206</v>
      </c>
      <c r="AZ966" t="s">
        <v>933</v>
      </c>
      <c r="BA966" s="31">
        <v>46206.389143518521</v>
      </c>
      <c r="BB966" s="14">
        <v>46206</v>
      </c>
      <c r="BC966" t="s">
        <v>4628</v>
      </c>
      <c r="BD966" s="31">
        <v>46206.416805555556</v>
      </c>
      <c r="BE966" s="14">
        <v>46206</v>
      </c>
      <c r="BF966" t="s">
        <v>996</v>
      </c>
      <c r="BG966" s="31">
        <v>46206.438819444447</v>
      </c>
      <c r="BH966" s="14">
        <v>46206</v>
      </c>
      <c r="BI966" t="s">
        <v>996</v>
      </c>
      <c r="BJ966" s="31">
        <v>46206.441840277781</v>
      </c>
      <c r="BW966" s="14">
        <v>46206</v>
      </c>
      <c r="BX966" t="s">
        <v>996</v>
      </c>
      <c r="BY966" s="31">
        <v>46206.456689814811</v>
      </c>
      <c r="BZ966" s="14">
        <v>46206</v>
      </c>
      <c r="CA966" t="s">
        <v>995</v>
      </c>
      <c r="CB966" s="31">
        <v>46206.485243055555</v>
      </c>
      <c r="CF966" s="14">
        <v>46206</v>
      </c>
      <c r="CG966" t="s">
        <v>6557</v>
      </c>
      <c r="CH966" s="31">
        <v>46206.886192129627</v>
      </c>
      <c r="CM966" s="4">
        <f t="shared" si="48"/>
        <v>46204.692858796298</v>
      </c>
      <c r="CN966">
        <f t="shared" si="49"/>
        <v>1</v>
      </c>
      <c r="CO966" t="str">
        <f>VLOOKUP(A966,Sheet1!$A$2:$B$221,2,0)</f>
        <v>East Zone</v>
      </c>
    </row>
    <row r="967" spans="1:93" x14ac:dyDescent="0.35">
      <c r="A967" t="s">
        <v>6553</v>
      </c>
      <c r="B967">
        <v>91</v>
      </c>
      <c r="C967" t="s">
        <v>9332</v>
      </c>
      <c r="D967" t="s">
        <v>678</v>
      </c>
      <c r="E967" t="s">
        <v>244</v>
      </c>
      <c r="F967" t="s">
        <v>550</v>
      </c>
      <c r="G967" t="s">
        <v>295</v>
      </c>
      <c r="H967" t="s">
        <v>10416</v>
      </c>
      <c r="I967">
        <v>778556</v>
      </c>
      <c r="J967" t="s">
        <v>3928</v>
      </c>
      <c r="K967" t="s">
        <v>10417</v>
      </c>
      <c r="L967" t="s">
        <v>4622</v>
      </c>
      <c r="M967" t="s">
        <v>10418</v>
      </c>
      <c r="N967">
        <v>90000</v>
      </c>
      <c r="O967" t="s">
        <v>9422</v>
      </c>
      <c r="P967" t="s">
        <v>9423</v>
      </c>
      <c r="Q967" t="s">
        <v>6050</v>
      </c>
      <c r="R967">
        <v>6269894947</v>
      </c>
      <c r="S967" s="14">
        <v>46209</v>
      </c>
      <c r="T967" t="s">
        <v>6589</v>
      </c>
      <c r="U967" s="31">
        <v>46209.616076388891</v>
      </c>
      <c r="AK967" s="14">
        <v>46209</v>
      </c>
      <c r="AL967" t="s">
        <v>6557</v>
      </c>
      <c r="AM967" s="31">
        <v>46209.692418981482</v>
      </c>
      <c r="AQ967" s="31">
        <v>46209.692418981482</v>
      </c>
      <c r="AR967" s="14">
        <v>46209</v>
      </c>
      <c r="AS967" t="s">
        <v>6557</v>
      </c>
      <c r="AT967" t="s">
        <v>6574</v>
      </c>
      <c r="AU967" t="s">
        <v>677</v>
      </c>
      <c r="AV967" s="14">
        <v>46209</v>
      </c>
      <c r="AW967" t="s">
        <v>6557</v>
      </c>
      <c r="AX967" s="31">
        <v>46209.694502314815</v>
      </c>
      <c r="AY967" s="14">
        <v>46209</v>
      </c>
      <c r="AZ967" t="s">
        <v>933</v>
      </c>
      <c r="BA967" s="31">
        <v>46209.70275462963</v>
      </c>
      <c r="BB967" s="14">
        <v>46209</v>
      </c>
      <c r="BC967" t="s">
        <v>4965</v>
      </c>
      <c r="BD967" s="31">
        <v>46209.722060185188</v>
      </c>
      <c r="BE967" s="14">
        <v>46209</v>
      </c>
      <c r="BF967" t="s">
        <v>996</v>
      </c>
      <c r="BG967" s="31">
        <v>46209.78334490741</v>
      </c>
      <c r="BH967" s="14">
        <v>46209</v>
      </c>
      <c r="BI967" t="s">
        <v>996</v>
      </c>
      <c r="BJ967" s="31">
        <v>46209.783900462964</v>
      </c>
      <c r="BW967" s="14">
        <v>46209</v>
      </c>
      <c r="BX967" t="s">
        <v>996</v>
      </c>
      <c r="BY967" s="31">
        <v>46209.793263888889</v>
      </c>
      <c r="BZ967" s="14">
        <v>46209</v>
      </c>
      <c r="CA967" t="s">
        <v>995</v>
      </c>
      <c r="CB967" s="31">
        <v>46209.796469907407</v>
      </c>
      <c r="CF967" s="14">
        <v>46209</v>
      </c>
      <c r="CG967" t="s">
        <v>6557</v>
      </c>
      <c r="CH967" s="31">
        <v>46209.843136574076</v>
      </c>
      <c r="CM967" s="4">
        <f t="shared" si="48"/>
        <v>46209.616076388891</v>
      </c>
      <c r="CN967">
        <f t="shared" si="49"/>
        <v>0</v>
      </c>
      <c r="CO967" t="str">
        <f>VLOOKUP(A967,Sheet1!$A$2:$B$221,2,0)</f>
        <v>East Zone</v>
      </c>
    </row>
    <row r="968" spans="1:93" x14ac:dyDescent="0.35">
      <c r="A968" t="s">
        <v>6553</v>
      </c>
      <c r="B968">
        <v>91</v>
      </c>
      <c r="C968" t="s">
        <v>9332</v>
      </c>
      <c r="D968" t="s">
        <v>678</v>
      </c>
      <c r="E968" t="s">
        <v>244</v>
      </c>
      <c r="F968" t="s">
        <v>550</v>
      </c>
      <c r="G968" t="s">
        <v>295</v>
      </c>
      <c r="H968" t="s">
        <v>10419</v>
      </c>
      <c r="I968">
        <v>780941</v>
      </c>
      <c r="J968" t="s">
        <v>6596</v>
      </c>
      <c r="K968" t="s">
        <v>6597</v>
      </c>
      <c r="L968" t="s">
        <v>4622</v>
      </c>
      <c r="M968" t="s">
        <v>10420</v>
      </c>
      <c r="N968">
        <v>60000</v>
      </c>
      <c r="O968" t="s">
        <v>1118</v>
      </c>
      <c r="P968" t="s">
        <v>1119</v>
      </c>
      <c r="Q968" t="s">
        <v>10421</v>
      </c>
      <c r="R968">
        <v>9479915204</v>
      </c>
      <c r="S968" s="14">
        <v>46209</v>
      </c>
      <c r="T968" t="s">
        <v>6584</v>
      </c>
      <c r="U968" s="31">
        <v>46209.50984953704</v>
      </c>
      <c r="AK968" s="14">
        <v>46209</v>
      </c>
      <c r="AL968" t="s">
        <v>6556</v>
      </c>
      <c r="AM968" s="31">
        <v>46209.786423611113</v>
      </c>
      <c r="AQ968" s="31">
        <v>46209.786423611113</v>
      </c>
      <c r="AR968" s="14">
        <v>46209</v>
      </c>
      <c r="AS968" t="s">
        <v>6556</v>
      </c>
      <c r="AT968" t="s">
        <v>550</v>
      </c>
      <c r="AU968" t="s">
        <v>678</v>
      </c>
      <c r="AV968" s="14">
        <v>46209</v>
      </c>
      <c r="AW968" t="s">
        <v>6556</v>
      </c>
      <c r="AX968" s="31">
        <v>46209.788356481484</v>
      </c>
      <c r="AY968" s="14">
        <v>46210</v>
      </c>
      <c r="AZ968" t="s">
        <v>933</v>
      </c>
      <c r="BA968" s="31">
        <v>46210.379710648151</v>
      </c>
      <c r="BB968" s="14">
        <v>46210</v>
      </c>
      <c r="BC968" t="s">
        <v>4886</v>
      </c>
      <c r="BD968" s="31">
        <v>46210.446192129632</v>
      </c>
      <c r="BE968" s="14">
        <v>46210</v>
      </c>
      <c r="BF968" t="s">
        <v>994</v>
      </c>
      <c r="BG968" s="31">
        <v>46210.47415509259</v>
      </c>
      <c r="BH968" s="14">
        <v>46210</v>
      </c>
      <c r="BI968" t="s">
        <v>994</v>
      </c>
      <c r="BJ968" s="31">
        <v>46210.474305555559</v>
      </c>
      <c r="BW968" s="14">
        <v>46210</v>
      </c>
      <c r="BX968" t="s">
        <v>994</v>
      </c>
      <c r="BY968" s="31">
        <v>46210.481458333335</v>
      </c>
      <c r="BZ968" s="14">
        <v>46210</v>
      </c>
      <c r="CA968" t="s">
        <v>995</v>
      </c>
      <c r="CB968" s="31">
        <v>46210.492511574077</v>
      </c>
      <c r="CF968" s="14">
        <v>46210</v>
      </c>
      <c r="CG968" t="s">
        <v>6557</v>
      </c>
      <c r="CH968" s="31">
        <v>46210.683634259258</v>
      </c>
      <c r="CM968" s="4">
        <f t="shared" si="48"/>
        <v>46209.50984953704</v>
      </c>
      <c r="CN968">
        <f t="shared" si="49"/>
        <v>0</v>
      </c>
      <c r="CO968" t="str">
        <f>VLOOKUP(A968,Sheet1!$A$2:$B$221,2,0)</f>
        <v>East Zone</v>
      </c>
    </row>
    <row r="969" spans="1:93" x14ac:dyDescent="0.35">
      <c r="A969" t="s">
        <v>6603</v>
      </c>
      <c r="B969">
        <v>92</v>
      </c>
      <c r="C969" t="s">
        <v>9332</v>
      </c>
      <c r="D969" t="s">
        <v>678</v>
      </c>
      <c r="E969" t="s">
        <v>558</v>
      </c>
      <c r="F969" t="s">
        <v>559</v>
      </c>
      <c r="G969" t="s">
        <v>295</v>
      </c>
      <c r="H969" t="s">
        <v>6604</v>
      </c>
      <c r="I969">
        <v>37317</v>
      </c>
      <c r="J969" t="s">
        <v>1883</v>
      </c>
      <c r="K969" t="s">
        <v>1884</v>
      </c>
      <c r="L969" t="s">
        <v>4622</v>
      </c>
      <c r="M969" t="s">
        <v>6605</v>
      </c>
      <c r="N969">
        <v>50000</v>
      </c>
      <c r="O969" t="s">
        <v>934</v>
      </c>
      <c r="P969" t="s">
        <v>935</v>
      </c>
      <c r="Q969" t="s">
        <v>6606</v>
      </c>
      <c r="R969">
        <v>6469584985</v>
      </c>
      <c r="S969" s="14">
        <v>46205</v>
      </c>
      <c r="T969" t="s">
        <v>2949</v>
      </c>
      <c r="U969" s="31">
        <v>46205.667500000003</v>
      </c>
      <c r="AK969" s="14">
        <v>46206</v>
      </c>
      <c r="AL969" t="s">
        <v>2411</v>
      </c>
      <c r="AM969" s="31">
        <v>46206.71371527778</v>
      </c>
      <c r="AQ969" s="31">
        <v>46206.71371527778</v>
      </c>
      <c r="AR969" s="14">
        <v>46206</v>
      </c>
      <c r="AS969" t="s">
        <v>2411</v>
      </c>
      <c r="AT969" t="s">
        <v>559</v>
      </c>
      <c r="AU969" t="s">
        <v>678</v>
      </c>
      <c r="AV969" s="14">
        <v>46206</v>
      </c>
      <c r="AW969" t="s">
        <v>2949</v>
      </c>
      <c r="AX969" s="31">
        <v>46206.726215277777</v>
      </c>
      <c r="AY969" s="14">
        <v>46206</v>
      </c>
      <c r="AZ969" t="s">
        <v>933</v>
      </c>
      <c r="BA969" s="31">
        <v>46206.732407407406</v>
      </c>
      <c r="BB969" s="14">
        <v>46206</v>
      </c>
      <c r="BC969" t="s">
        <v>4969</v>
      </c>
      <c r="BD969" s="31">
        <v>46206.753333333334</v>
      </c>
      <c r="BE969" s="14">
        <v>46206</v>
      </c>
      <c r="BF969" t="s">
        <v>997</v>
      </c>
      <c r="BG969" s="31">
        <v>46206.778298611112</v>
      </c>
      <c r="BH969" s="14">
        <v>46206</v>
      </c>
      <c r="BI969" t="s">
        <v>997</v>
      </c>
      <c r="BJ969" s="31">
        <v>46206.778437499997</v>
      </c>
      <c r="BW969" s="14">
        <v>46206</v>
      </c>
      <c r="BX969" t="s">
        <v>997</v>
      </c>
      <c r="BY969" s="31">
        <v>46206.788310185184</v>
      </c>
      <c r="BZ969" s="14">
        <v>46206</v>
      </c>
      <c r="CA969" t="s">
        <v>995</v>
      </c>
      <c r="CB969" s="31">
        <v>46206.793969907405</v>
      </c>
      <c r="CF969" s="14">
        <v>46206</v>
      </c>
      <c r="CG969" t="s">
        <v>2949</v>
      </c>
      <c r="CH969" s="31">
        <v>46206.807372685187</v>
      </c>
      <c r="CM969" s="4">
        <f t="shared" si="48"/>
        <v>46205.667500000003</v>
      </c>
      <c r="CN969">
        <f t="shared" si="49"/>
        <v>1</v>
      </c>
      <c r="CO969" t="str">
        <f>VLOOKUP(A969,Sheet1!$A$2:$B$221,2,0)</f>
        <v>East Zone</v>
      </c>
    </row>
    <row r="970" spans="1:93" x14ac:dyDescent="0.35">
      <c r="A970" t="s">
        <v>6603</v>
      </c>
      <c r="B970">
        <v>92</v>
      </c>
      <c r="C970" t="s">
        <v>9332</v>
      </c>
      <c r="D970" t="s">
        <v>678</v>
      </c>
      <c r="E970" t="s">
        <v>558</v>
      </c>
      <c r="F970" t="s">
        <v>559</v>
      </c>
      <c r="G970" t="s">
        <v>295</v>
      </c>
      <c r="H970" t="s">
        <v>12327</v>
      </c>
      <c r="I970">
        <v>46732</v>
      </c>
      <c r="J970" t="s">
        <v>12328</v>
      </c>
      <c r="K970" t="s">
        <v>12329</v>
      </c>
      <c r="L970" t="s">
        <v>4622</v>
      </c>
      <c r="M970" t="s">
        <v>12330</v>
      </c>
      <c r="N970">
        <v>90000</v>
      </c>
      <c r="O970" t="s">
        <v>931</v>
      </c>
      <c r="P970" t="s">
        <v>932</v>
      </c>
      <c r="Q970" t="s">
        <v>12331</v>
      </c>
      <c r="R970">
        <v>3849687185</v>
      </c>
      <c r="S970" s="14">
        <v>46210</v>
      </c>
      <c r="T970" t="s">
        <v>12332</v>
      </c>
      <c r="U970" s="31">
        <v>46210.571516203701</v>
      </c>
      <c r="AK970" s="14">
        <v>46210</v>
      </c>
      <c r="AL970" t="s">
        <v>2411</v>
      </c>
      <c r="AM970" s="31">
        <v>46210.599224537036</v>
      </c>
      <c r="AQ970" s="31">
        <v>46210.599224537036</v>
      </c>
      <c r="AR970" s="14">
        <v>46210</v>
      </c>
      <c r="AS970" t="s">
        <v>2411</v>
      </c>
      <c r="AT970" t="s">
        <v>559</v>
      </c>
      <c r="AU970" t="s">
        <v>678</v>
      </c>
      <c r="AV970" s="14">
        <v>46210</v>
      </c>
      <c r="AW970" t="s">
        <v>2411</v>
      </c>
      <c r="AX970" s="31">
        <v>46210.651770833334</v>
      </c>
      <c r="AY970" s="14">
        <v>46210</v>
      </c>
      <c r="AZ970" t="s">
        <v>933</v>
      </c>
      <c r="BA970" s="31">
        <v>46210.662349537037</v>
      </c>
      <c r="BB970" s="14">
        <v>46210</v>
      </c>
      <c r="BC970" t="s">
        <v>4965</v>
      </c>
      <c r="BD970" s="31">
        <v>46210.707916666666</v>
      </c>
      <c r="BE970" s="14">
        <v>46210</v>
      </c>
      <c r="BF970" t="s">
        <v>994</v>
      </c>
      <c r="BG970" s="31">
        <v>46210.727511574078</v>
      </c>
      <c r="BH970" s="14">
        <v>46210</v>
      </c>
      <c r="BI970" t="s">
        <v>994</v>
      </c>
      <c r="BJ970" s="31">
        <v>46210.72760416667</v>
      </c>
      <c r="BW970" s="14">
        <v>46210</v>
      </c>
      <c r="BX970" t="s">
        <v>994</v>
      </c>
      <c r="BY970" s="31">
        <v>46210.735486111109</v>
      </c>
      <c r="BZ970" s="14">
        <v>46210</v>
      </c>
      <c r="CA970" t="s">
        <v>1008</v>
      </c>
      <c r="CB970" s="31">
        <v>46210.743067129632</v>
      </c>
      <c r="CF970" s="14">
        <v>46210</v>
      </c>
      <c r="CG970" t="s">
        <v>2949</v>
      </c>
      <c r="CH970" s="31">
        <v>46210.828912037039</v>
      </c>
      <c r="CM970" s="4">
        <f t="shared" si="48"/>
        <v>46210.571516203701</v>
      </c>
      <c r="CN970">
        <f t="shared" si="49"/>
        <v>0</v>
      </c>
      <c r="CO970" t="str">
        <f>VLOOKUP(A970,Sheet1!$A$2:$B$221,2,0)</f>
        <v>East Zone</v>
      </c>
    </row>
    <row r="971" spans="1:93" x14ac:dyDescent="0.35">
      <c r="A971" t="s">
        <v>6603</v>
      </c>
      <c r="B971">
        <v>92</v>
      </c>
      <c r="C971" t="s">
        <v>9332</v>
      </c>
      <c r="D971" t="s">
        <v>678</v>
      </c>
      <c r="E971" t="s">
        <v>558</v>
      </c>
      <c r="F971" t="s">
        <v>559</v>
      </c>
      <c r="G971" t="s">
        <v>295</v>
      </c>
      <c r="H971" t="s">
        <v>6607</v>
      </c>
      <c r="I971">
        <v>47437</v>
      </c>
      <c r="J971" t="s">
        <v>3302</v>
      </c>
      <c r="K971" t="s">
        <v>3303</v>
      </c>
      <c r="L971" t="s">
        <v>4622</v>
      </c>
      <c r="M971" t="s">
        <v>6608</v>
      </c>
      <c r="N971">
        <v>40000</v>
      </c>
      <c r="O971" t="s">
        <v>4648</v>
      </c>
      <c r="P971" t="s">
        <v>4649</v>
      </c>
      <c r="Q971" t="s">
        <v>1142</v>
      </c>
      <c r="R971">
        <v>5983805584</v>
      </c>
      <c r="S971" s="14">
        <v>46206</v>
      </c>
      <c r="T971" t="s">
        <v>6609</v>
      </c>
      <c r="U971" s="31">
        <v>46206.611157407409</v>
      </c>
      <c r="AK971" s="14">
        <v>46206</v>
      </c>
      <c r="AL971" t="s">
        <v>2411</v>
      </c>
      <c r="AM971" s="31">
        <v>46206.636631944442</v>
      </c>
      <c r="AQ971" s="31">
        <v>46206.636631944442</v>
      </c>
      <c r="AR971" s="14">
        <v>46206</v>
      </c>
      <c r="AS971" t="s">
        <v>2411</v>
      </c>
      <c r="AT971" t="s">
        <v>559</v>
      </c>
      <c r="AU971" t="s">
        <v>678</v>
      </c>
      <c r="AV971" s="14">
        <v>46206</v>
      </c>
      <c r="AW971" t="s">
        <v>2411</v>
      </c>
      <c r="AX971" s="31">
        <v>46206.637442129628</v>
      </c>
      <c r="AY971" s="14">
        <v>46206</v>
      </c>
      <c r="AZ971" t="s">
        <v>933</v>
      </c>
      <c r="BA971" s="31">
        <v>46206.64702546296</v>
      </c>
      <c r="BB971" s="14">
        <v>46206</v>
      </c>
      <c r="BC971" t="s">
        <v>4657</v>
      </c>
      <c r="BD971" s="31">
        <v>46206.696701388886</v>
      </c>
      <c r="BE971" s="14">
        <v>46206</v>
      </c>
      <c r="BF971" t="s">
        <v>997</v>
      </c>
      <c r="BG971" s="31">
        <v>46206.743634259263</v>
      </c>
      <c r="BH971" s="14">
        <v>46206</v>
      </c>
      <c r="BI971" t="s">
        <v>997</v>
      </c>
      <c r="BJ971" s="31">
        <v>46206.743738425925</v>
      </c>
      <c r="BW971" s="14">
        <v>46206</v>
      </c>
      <c r="BX971" t="s">
        <v>997</v>
      </c>
      <c r="BY971" s="31">
        <v>46206.744756944441</v>
      </c>
      <c r="BZ971" s="14">
        <v>46206</v>
      </c>
      <c r="CA971" t="s">
        <v>995</v>
      </c>
      <c r="CB971" s="31">
        <v>46206.753506944442</v>
      </c>
      <c r="CF971" s="14">
        <v>46206</v>
      </c>
      <c r="CG971" t="s">
        <v>2949</v>
      </c>
      <c r="CH971" s="31">
        <v>46206.762280092589</v>
      </c>
      <c r="CM971" s="4">
        <f t="shared" si="48"/>
        <v>46206.611157407409</v>
      </c>
      <c r="CN971">
        <f t="shared" si="49"/>
        <v>0</v>
      </c>
      <c r="CO971" t="str">
        <f>VLOOKUP(A971,Sheet1!$A$2:$B$221,2,0)</f>
        <v>East Zone</v>
      </c>
    </row>
    <row r="972" spans="1:93" x14ac:dyDescent="0.35">
      <c r="A972" t="s">
        <v>6603</v>
      </c>
      <c r="B972">
        <v>92</v>
      </c>
      <c r="C972" t="s">
        <v>9332</v>
      </c>
      <c r="D972" t="s">
        <v>678</v>
      </c>
      <c r="E972" t="s">
        <v>558</v>
      </c>
      <c r="F972" t="s">
        <v>559</v>
      </c>
      <c r="G972" t="s">
        <v>295</v>
      </c>
      <c r="H972" t="s">
        <v>6610</v>
      </c>
      <c r="I972">
        <v>83863</v>
      </c>
      <c r="J972" t="s">
        <v>6611</v>
      </c>
      <c r="K972" t="s">
        <v>6612</v>
      </c>
      <c r="L972" t="s">
        <v>4622</v>
      </c>
      <c r="M972" t="s">
        <v>6613</v>
      </c>
      <c r="N972">
        <v>90000</v>
      </c>
      <c r="O972" t="s">
        <v>931</v>
      </c>
      <c r="P972" t="s">
        <v>932</v>
      </c>
      <c r="Q972" t="s">
        <v>6614</v>
      </c>
      <c r="R972">
        <v>3545725869</v>
      </c>
      <c r="S972" s="14">
        <v>46206</v>
      </c>
      <c r="T972" t="s">
        <v>6609</v>
      </c>
      <c r="U972" s="31">
        <v>46206.506886574076</v>
      </c>
      <c r="AK972" s="14">
        <v>46206</v>
      </c>
      <c r="AL972" t="s">
        <v>2411</v>
      </c>
      <c r="AM972" s="31">
        <v>46206.532754629632</v>
      </c>
      <c r="AQ972" s="31">
        <v>46206.532754629632</v>
      </c>
      <c r="AR972" s="14">
        <v>46206</v>
      </c>
      <c r="AS972" t="s">
        <v>2411</v>
      </c>
      <c r="AT972" t="s">
        <v>559</v>
      </c>
      <c r="AU972" t="s">
        <v>678</v>
      </c>
      <c r="AV972" s="14">
        <v>46206</v>
      </c>
      <c r="AW972" t="s">
        <v>6609</v>
      </c>
      <c r="AX972" s="31">
        <v>46206.538888888892</v>
      </c>
      <c r="AY972" s="14">
        <v>46206</v>
      </c>
      <c r="AZ972" t="s">
        <v>933</v>
      </c>
      <c r="BA972" s="31">
        <v>46206.544791666667</v>
      </c>
      <c r="BB972" s="14">
        <v>46206</v>
      </c>
      <c r="BC972" t="s">
        <v>4969</v>
      </c>
      <c r="BD972" s="31">
        <v>46206.559791666667</v>
      </c>
      <c r="BE972" s="14">
        <v>46206</v>
      </c>
      <c r="BF972" t="s">
        <v>996</v>
      </c>
      <c r="BG972" s="31">
        <v>46206.603020833332</v>
      </c>
      <c r="BH972" s="14">
        <v>46206</v>
      </c>
      <c r="BI972" t="s">
        <v>996</v>
      </c>
      <c r="BJ972" s="31">
        <v>46206.603576388887</v>
      </c>
      <c r="BW972" s="14">
        <v>46206</v>
      </c>
      <c r="BX972" t="s">
        <v>996</v>
      </c>
      <c r="BY972" s="31">
        <v>46206.60564814815</v>
      </c>
      <c r="BZ972" s="14">
        <v>46206</v>
      </c>
      <c r="CA972" t="s">
        <v>995</v>
      </c>
      <c r="CB972" s="31">
        <v>46206.621759259258</v>
      </c>
      <c r="CF972" s="14">
        <v>46206</v>
      </c>
      <c r="CG972" t="s">
        <v>2949</v>
      </c>
      <c r="CH972" s="31">
        <v>46206.698842592596</v>
      </c>
      <c r="CM972" s="4">
        <f t="shared" si="48"/>
        <v>46206.506886574076</v>
      </c>
      <c r="CN972">
        <f t="shared" si="49"/>
        <v>0</v>
      </c>
      <c r="CO972" t="str">
        <f>VLOOKUP(A972,Sheet1!$A$2:$B$221,2,0)</f>
        <v>East Zone</v>
      </c>
    </row>
    <row r="973" spans="1:93" x14ac:dyDescent="0.35">
      <c r="A973" t="s">
        <v>6603</v>
      </c>
      <c r="B973">
        <v>92</v>
      </c>
      <c r="C973" t="s">
        <v>9332</v>
      </c>
      <c r="D973" t="s">
        <v>678</v>
      </c>
      <c r="E973" t="s">
        <v>558</v>
      </c>
      <c r="F973" t="s">
        <v>559</v>
      </c>
      <c r="G973" t="s">
        <v>295</v>
      </c>
      <c r="H973" t="s">
        <v>11495</v>
      </c>
      <c r="I973">
        <v>404409</v>
      </c>
      <c r="J973" t="s">
        <v>3302</v>
      </c>
      <c r="K973" t="s">
        <v>3303</v>
      </c>
      <c r="L973" t="s">
        <v>4622</v>
      </c>
      <c r="M973" t="s">
        <v>12333</v>
      </c>
      <c r="N973">
        <v>40000</v>
      </c>
      <c r="O973" t="s">
        <v>4648</v>
      </c>
      <c r="P973" t="s">
        <v>4649</v>
      </c>
      <c r="Q973" t="s">
        <v>1416</v>
      </c>
      <c r="R973">
        <v>7092855799</v>
      </c>
      <c r="S973" s="14">
        <v>46210</v>
      </c>
      <c r="T973" t="s">
        <v>12334</v>
      </c>
      <c r="U973" s="31">
        <v>46210.558958333335</v>
      </c>
      <c r="AK973" s="14">
        <v>46210</v>
      </c>
      <c r="AL973" t="s">
        <v>2411</v>
      </c>
      <c r="AM973" s="31">
        <v>46210.631122685183</v>
      </c>
      <c r="AQ973" s="31">
        <v>46210.631122685183</v>
      </c>
      <c r="AR973" s="14">
        <v>46210</v>
      </c>
      <c r="AS973" t="s">
        <v>2411</v>
      </c>
      <c r="AT973" t="s">
        <v>559</v>
      </c>
      <c r="AU973" t="s">
        <v>678</v>
      </c>
      <c r="AV973" s="14">
        <v>46210</v>
      </c>
      <c r="AW973" t="s">
        <v>2411</v>
      </c>
      <c r="AX973" s="31">
        <v>46210.631631944445</v>
      </c>
      <c r="AY973" s="14">
        <v>46210</v>
      </c>
      <c r="AZ973" t="s">
        <v>933</v>
      </c>
      <c r="BA973" s="31">
        <v>46210.636354166665</v>
      </c>
      <c r="BB973" s="14">
        <v>46210</v>
      </c>
      <c r="BC973" t="s">
        <v>4706</v>
      </c>
      <c r="BD973" s="31">
        <v>46210.720520833333</v>
      </c>
      <c r="BE973" s="14">
        <v>46210</v>
      </c>
      <c r="BF973" t="s">
        <v>996</v>
      </c>
      <c r="BG973" s="31">
        <v>46210.746886574074</v>
      </c>
      <c r="BH973" s="14">
        <v>46210</v>
      </c>
      <c r="BI973" t="s">
        <v>996</v>
      </c>
      <c r="BJ973" s="31">
        <v>46210.747662037036</v>
      </c>
      <c r="BW973" s="14">
        <v>46210</v>
      </c>
      <c r="BX973" t="s">
        <v>996</v>
      </c>
      <c r="BY973" s="31">
        <v>46210.758622685185</v>
      </c>
      <c r="BZ973" s="14">
        <v>46210</v>
      </c>
      <c r="CA973" t="s">
        <v>1008</v>
      </c>
      <c r="CB973" s="31">
        <v>46210.76457175926</v>
      </c>
      <c r="CF973" s="14">
        <v>46210</v>
      </c>
      <c r="CG973" t="s">
        <v>2949</v>
      </c>
      <c r="CH973" s="31">
        <v>46210.807083333333</v>
      </c>
      <c r="CM973" s="4">
        <f t="shared" ref="CM973:CM1036" si="50">IF(AJ973&lt;&gt;"",AJ973,IF(AG973&lt;&gt;"",AG973,IF(AD973&lt;&gt;"",AD973,IF(AA973&lt;&gt;"",AA973,U973))))</f>
        <v>46210.558958333335</v>
      </c>
      <c r="CN973">
        <f t="shared" ref="CN973:CN1036" si="51">AK973-INT(CM973)</f>
        <v>0</v>
      </c>
      <c r="CO973" t="str">
        <f>VLOOKUP(A973,Sheet1!$A$2:$B$221,2,0)</f>
        <v>East Zone</v>
      </c>
    </row>
    <row r="974" spans="1:93" x14ac:dyDescent="0.35">
      <c r="A974" t="s">
        <v>6603</v>
      </c>
      <c r="B974">
        <v>92</v>
      </c>
      <c r="C974" t="s">
        <v>9332</v>
      </c>
      <c r="D974" t="s">
        <v>678</v>
      </c>
      <c r="E974" t="s">
        <v>558</v>
      </c>
      <c r="F974" t="s">
        <v>559</v>
      </c>
      <c r="G974" t="s">
        <v>295</v>
      </c>
      <c r="H974" t="s">
        <v>6615</v>
      </c>
      <c r="I974">
        <v>749698</v>
      </c>
      <c r="J974" t="s">
        <v>1888</v>
      </c>
      <c r="K974" t="s">
        <v>1889</v>
      </c>
      <c r="L974" t="s">
        <v>4622</v>
      </c>
      <c r="M974" t="s">
        <v>6616</v>
      </c>
      <c r="N974">
        <v>55000</v>
      </c>
      <c r="O974" t="s">
        <v>4041</v>
      </c>
      <c r="P974" t="s">
        <v>4042</v>
      </c>
      <c r="Q974" t="s">
        <v>1950</v>
      </c>
      <c r="R974">
        <v>4047444875</v>
      </c>
      <c r="S974" s="14">
        <v>46206</v>
      </c>
      <c r="T974" t="s">
        <v>6617</v>
      </c>
      <c r="U974" s="31">
        <v>46206.567002314812</v>
      </c>
      <c r="AK974" s="14">
        <v>46206</v>
      </c>
      <c r="AL974" t="s">
        <v>2411</v>
      </c>
      <c r="AM974" s="31">
        <v>46206.663541666669</v>
      </c>
      <c r="AQ974" s="31">
        <v>46206.663541666669</v>
      </c>
      <c r="AR974" s="14">
        <v>46206</v>
      </c>
      <c r="AS974" t="s">
        <v>2411</v>
      </c>
      <c r="AT974" t="s">
        <v>559</v>
      </c>
      <c r="AU974" t="s">
        <v>678</v>
      </c>
      <c r="AV974" s="14">
        <v>46206</v>
      </c>
      <c r="AW974" t="s">
        <v>2949</v>
      </c>
      <c r="AX974" s="31">
        <v>46206.670972222222</v>
      </c>
      <c r="AY974" s="14">
        <v>46206</v>
      </c>
      <c r="AZ974" t="s">
        <v>933</v>
      </c>
      <c r="BA974" s="31">
        <v>46206.683356481481</v>
      </c>
      <c r="BB974" s="14">
        <v>46206</v>
      </c>
      <c r="BC974" t="s">
        <v>4684</v>
      </c>
      <c r="BD974" s="31">
        <v>46206.689814814818</v>
      </c>
      <c r="BE974" s="14">
        <v>46206</v>
      </c>
      <c r="BF974" t="s">
        <v>997</v>
      </c>
      <c r="BG974" s="31">
        <v>46206.746527777781</v>
      </c>
      <c r="BH974" s="14">
        <v>46206</v>
      </c>
      <c r="BI974" t="s">
        <v>997</v>
      </c>
      <c r="BJ974" s="31">
        <v>46206.746666666666</v>
      </c>
      <c r="BW974" s="14">
        <v>46206</v>
      </c>
      <c r="BX974" t="s">
        <v>997</v>
      </c>
      <c r="BY974" s="31">
        <v>46206.754143518519</v>
      </c>
      <c r="BZ974" s="14">
        <v>46206</v>
      </c>
      <c r="CA974" t="s">
        <v>1008</v>
      </c>
      <c r="CB974" s="31">
        <v>46206.758472222224</v>
      </c>
      <c r="CF974" s="14">
        <v>46206</v>
      </c>
      <c r="CG974" t="s">
        <v>2949</v>
      </c>
      <c r="CH974" s="31">
        <v>46206.774328703701</v>
      </c>
      <c r="CM974" s="4">
        <f t="shared" si="50"/>
        <v>46206.567002314812</v>
      </c>
      <c r="CN974">
        <f t="shared" si="51"/>
        <v>0</v>
      </c>
      <c r="CO974" t="str">
        <f>VLOOKUP(A974,Sheet1!$A$2:$B$221,2,0)</f>
        <v>East Zone</v>
      </c>
    </row>
    <row r="975" spans="1:93" x14ac:dyDescent="0.35">
      <c r="A975" t="s">
        <v>6618</v>
      </c>
      <c r="B975">
        <v>131</v>
      </c>
      <c r="C975" t="s">
        <v>9332</v>
      </c>
      <c r="D975" t="s">
        <v>678</v>
      </c>
      <c r="E975" t="s">
        <v>314</v>
      </c>
      <c r="F975" t="s">
        <v>315</v>
      </c>
      <c r="G975" t="s">
        <v>302</v>
      </c>
      <c r="H975" t="s">
        <v>12335</v>
      </c>
      <c r="I975">
        <v>77351</v>
      </c>
      <c r="J975" t="s">
        <v>3306</v>
      </c>
      <c r="K975" t="s">
        <v>3307</v>
      </c>
      <c r="L975" t="s">
        <v>4622</v>
      </c>
      <c r="M975" t="s">
        <v>12336</v>
      </c>
      <c r="Q975" t="s">
        <v>9632</v>
      </c>
      <c r="R975">
        <v>9869560265</v>
      </c>
      <c r="S975" s="14">
        <v>46210</v>
      </c>
      <c r="T975" t="s">
        <v>12337</v>
      </c>
      <c r="U975" s="31">
        <v>46210.631805555553</v>
      </c>
      <c r="AK975" s="14">
        <v>46210</v>
      </c>
      <c r="AL975" t="s">
        <v>2950</v>
      </c>
      <c r="AM975" s="31">
        <v>46210.722384259258</v>
      </c>
      <c r="AQ975" s="31">
        <v>46210.722384259258</v>
      </c>
      <c r="AR975" s="14">
        <v>46210</v>
      </c>
      <c r="AS975" t="s">
        <v>2950</v>
      </c>
      <c r="AT975" t="s">
        <v>315</v>
      </c>
      <c r="AU975" t="s">
        <v>678</v>
      </c>
      <c r="CM975" s="4">
        <f t="shared" si="50"/>
        <v>46210.631805555553</v>
      </c>
      <c r="CN975">
        <f t="shared" si="51"/>
        <v>0</v>
      </c>
      <c r="CO975" t="str">
        <f>VLOOKUP(A975,Sheet1!$A$2:$B$221,2,0)</f>
        <v>South Zone</v>
      </c>
    </row>
    <row r="976" spans="1:93" x14ac:dyDescent="0.35">
      <c r="A976" t="s">
        <v>6618</v>
      </c>
      <c r="B976">
        <v>131</v>
      </c>
      <c r="C976" t="s">
        <v>9332</v>
      </c>
      <c r="D976" t="s">
        <v>678</v>
      </c>
      <c r="E976" t="s">
        <v>314</v>
      </c>
      <c r="F976" t="s">
        <v>315</v>
      </c>
      <c r="G976" t="s">
        <v>302</v>
      </c>
      <c r="H976" t="s">
        <v>6619</v>
      </c>
      <c r="I976">
        <v>364104</v>
      </c>
      <c r="J976" t="s">
        <v>991</v>
      </c>
      <c r="K976" t="s">
        <v>6620</v>
      </c>
      <c r="L976" t="s">
        <v>4622</v>
      </c>
      <c r="M976" t="s">
        <v>6621</v>
      </c>
      <c r="N976">
        <v>40000</v>
      </c>
      <c r="O976" t="s">
        <v>969</v>
      </c>
      <c r="P976" t="s">
        <v>970</v>
      </c>
      <c r="Q976" t="s">
        <v>6622</v>
      </c>
      <c r="R976">
        <v>5771078719</v>
      </c>
      <c r="S976" s="14">
        <v>46203</v>
      </c>
      <c r="T976" t="s">
        <v>6623</v>
      </c>
      <c r="U976" s="31">
        <v>46203.593553240738</v>
      </c>
      <c r="AK976" s="14">
        <v>46205</v>
      </c>
      <c r="AL976" t="s">
        <v>2950</v>
      </c>
      <c r="AM976" s="31">
        <v>46205.749803240738</v>
      </c>
      <c r="AQ976" s="31">
        <v>46205.749803240738</v>
      </c>
      <c r="AR976" s="14">
        <v>46205</v>
      </c>
      <c r="AS976" t="s">
        <v>2950</v>
      </c>
      <c r="AT976" t="s">
        <v>315</v>
      </c>
      <c r="AU976" t="s">
        <v>678</v>
      </c>
      <c r="AV976" s="14">
        <v>46205</v>
      </c>
      <c r="AW976" t="s">
        <v>6623</v>
      </c>
      <c r="AX976" s="31">
        <v>46205.893310185187</v>
      </c>
      <c r="AY976" s="14">
        <v>46206</v>
      </c>
      <c r="AZ976" t="s">
        <v>1211</v>
      </c>
      <c r="BA976" s="31">
        <v>46206.34270833333</v>
      </c>
      <c r="BB976" s="14">
        <v>46206</v>
      </c>
      <c r="BC976" t="s">
        <v>6497</v>
      </c>
      <c r="BD976" s="31">
        <v>46206.394212962965</v>
      </c>
      <c r="BE976" s="14">
        <v>46206</v>
      </c>
      <c r="BF976" t="s">
        <v>1239</v>
      </c>
      <c r="BG976" s="31">
        <v>46206.444305555553</v>
      </c>
      <c r="BH976" s="14">
        <v>46206</v>
      </c>
      <c r="BI976" t="s">
        <v>1239</v>
      </c>
      <c r="BJ976" s="31">
        <v>46206.456388888888</v>
      </c>
      <c r="BW976" s="14">
        <v>46206</v>
      </c>
      <c r="BX976" t="s">
        <v>1239</v>
      </c>
      <c r="BY976" s="31">
        <v>46206.476666666669</v>
      </c>
      <c r="BZ976" s="14">
        <v>46206</v>
      </c>
      <c r="CA976" t="s">
        <v>1212</v>
      </c>
      <c r="CB976" s="31">
        <v>46206.492291666669</v>
      </c>
      <c r="CF976" s="14">
        <v>46206</v>
      </c>
      <c r="CG976" t="s">
        <v>2951</v>
      </c>
      <c r="CH976" s="31">
        <v>46206.671550925923</v>
      </c>
      <c r="CM976" s="4">
        <f t="shared" si="50"/>
        <v>46203.593553240738</v>
      </c>
      <c r="CN976">
        <f t="shared" si="51"/>
        <v>2</v>
      </c>
      <c r="CO976" t="str">
        <f>VLOOKUP(A976,Sheet1!$A$2:$B$221,2,0)</f>
        <v>South Zone</v>
      </c>
    </row>
    <row r="977" spans="1:93" x14ac:dyDescent="0.35">
      <c r="A977" t="s">
        <v>6618</v>
      </c>
      <c r="B977">
        <v>131</v>
      </c>
      <c r="C977" t="s">
        <v>9332</v>
      </c>
      <c r="D977" t="s">
        <v>678</v>
      </c>
      <c r="E977" t="s">
        <v>314</v>
      </c>
      <c r="F977" t="s">
        <v>315</v>
      </c>
      <c r="G977" t="s">
        <v>302</v>
      </c>
      <c r="H977" t="s">
        <v>2634</v>
      </c>
      <c r="I977">
        <v>572224</v>
      </c>
      <c r="J977" t="s">
        <v>2635</v>
      </c>
      <c r="K977" t="s">
        <v>2636</v>
      </c>
      <c r="L977" t="s">
        <v>4622</v>
      </c>
      <c r="M977" t="s">
        <v>6624</v>
      </c>
      <c r="N977">
        <v>50000</v>
      </c>
      <c r="O977" t="s">
        <v>1228</v>
      </c>
      <c r="P977" t="s">
        <v>1229</v>
      </c>
      <c r="Q977" t="s">
        <v>6030</v>
      </c>
      <c r="R977">
        <v>9213670449</v>
      </c>
      <c r="S977" s="14">
        <v>46204</v>
      </c>
      <c r="T977" t="s">
        <v>6625</v>
      </c>
      <c r="U977" s="31">
        <v>46204.547673611109</v>
      </c>
      <c r="AK977" s="14">
        <v>46205</v>
      </c>
      <c r="AL977" t="s">
        <v>2950</v>
      </c>
      <c r="AM977" s="31">
        <v>46205.468715277777</v>
      </c>
      <c r="AQ977" s="31">
        <v>46205.468715277777</v>
      </c>
      <c r="AR977" s="14">
        <v>46205</v>
      </c>
      <c r="AS977" t="s">
        <v>2950</v>
      </c>
      <c r="AT977" t="s">
        <v>315</v>
      </c>
      <c r="AU977" t="s">
        <v>678</v>
      </c>
      <c r="AV977" s="14">
        <v>46205</v>
      </c>
      <c r="AW977" t="s">
        <v>2950</v>
      </c>
      <c r="AX977" s="31">
        <v>46205.516793981478</v>
      </c>
      <c r="AY977" s="14">
        <v>46205</v>
      </c>
      <c r="AZ977" t="s">
        <v>1211</v>
      </c>
      <c r="BA977" s="31">
        <v>46205.538541666669</v>
      </c>
      <c r="BB977" s="14">
        <v>46205</v>
      </c>
      <c r="BC977" t="s">
        <v>6626</v>
      </c>
      <c r="BD977" s="31">
        <v>46205.550474537034</v>
      </c>
      <c r="BE977" s="14">
        <v>46205</v>
      </c>
      <c r="BF977" t="s">
        <v>6508</v>
      </c>
      <c r="BG977" s="31">
        <v>46205.576469907406</v>
      </c>
      <c r="BH977" s="14">
        <v>46205</v>
      </c>
      <c r="BI977" t="s">
        <v>6508</v>
      </c>
      <c r="BJ977" s="31">
        <v>46205.584131944444</v>
      </c>
      <c r="BW977" s="14">
        <v>46205</v>
      </c>
      <c r="BX977" t="s">
        <v>6508</v>
      </c>
      <c r="BY977" s="31">
        <v>46205.594467592593</v>
      </c>
      <c r="BZ977" s="14">
        <v>46205</v>
      </c>
      <c r="CA977" t="s">
        <v>1212</v>
      </c>
      <c r="CB977" s="31">
        <v>46205.628182870372</v>
      </c>
      <c r="CF977" s="14">
        <v>46205</v>
      </c>
      <c r="CG977" t="s">
        <v>2951</v>
      </c>
      <c r="CH977" s="31">
        <v>46205.74013888889</v>
      </c>
      <c r="CM977" s="4">
        <f t="shared" si="50"/>
        <v>46204.547673611109</v>
      </c>
      <c r="CN977">
        <f t="shared" si="51"/>
        <v>1</v>
      </c>
      <c r="CO977" t="str">
        <f>VLOOKUP(A977,Sheet1!$A$2:$B$221,2,0)</f>
        <v>South Zone</v>
      </c>
    </row>
    <row r="978" spans="1:93" x14ac:dyDescent="0.35">
      <c r="A978" t="s">
        <v>6618</v>
      </c>
      <c r="B978">
        <v>131</v>
      </c>
      <c r="C978" t="s">
        <v>9332</v>
      </c>
      <c r="D978" t="s">
        <v>678</v>
      </c>
      <c r="E978" t="s">
        <v>314</v>
      </c>
      <c r="F978" t="s">
        <v>315</v>
      </c>
      <c r="G978" t="s">
        <v>302</v>
      </c>
      <c r="H978" t="s">
        <v>6627</v>
      </c>
      <c r="I978">
        <v>747119</v>
      </c>
      <c r="J978" t="s">
        <v>3311</v>
      </c>
      <c r="K978" t="s">
        <v>3312</v>
      </c>
      <c r="L978" t="s">
        <v>4622</v>
      </c>
      <c r="M978" t="s">
        <v>6628</v>
      </c>
      <c r="Q978" t="s">
        <v>6629</v>
      </c>
      <c r="R978">
        <v>3926495362</v>
      </c>
      <c r="S978" s="14">
        <v>46203</v>
      </c>
      <c r="T978" t="s">
        <v>6630</v>
      </c>
      <c r="U978" s="31">
        <v>46203.609872685185</v>
      </c>
      <c r="AK978" s="14">
        <v>46206</v>
      </c>
      <c r="AL978" t="s">
        <v>2950</v>
      </c>
      <c r="AM978" s="31">
        <v>46206.676423611112</v>
      </c>
      <c r="AQ978" s="31">
        <v>46206.676423611112</v>
      </c>
      <c r="AR978" s="14">
        <v>46206</v>
      </c>
      <c r="AS978" t="s">
        <v>2950</v>
      </c>
      <c r="AT978" t="s">
        <v>315</v>
      </c>
      <c r="AU978" t="s">
        <v>678</v>
      </c>
      <c r="CM978" s="4">
        <f t="shared" si="50"/>
        <v>46203.609872685185</v>
      </c>
      <c r="CN978">
        <f t="shared" si="51"/>
        <v>3</v>
      </c>
      <c r="CO978" t="str">
        <f>VLOOKUP(A978,Sheet1!$A$2:$B$221,2,0)</f>
        <v>South Zone</v>
      </c>
    </row>
    <row r="979" spans="1:93" x14ac:dyDescent="0.35">
      <c r="A979" t="s">
        <v>6618</v>
      </c>
      <c r="B979">
        <v>131</v>
      </c>
      <c r="C979" t="s">
        <v>9332</v>
      </c>
      <c r="D979" t="s">
        <v>678</v>
      </c>
      <c r="E979" t="s">
        <v>314</v>
      </c>
      <c r="F979" t="s">
        <v>315</v>
      </c>
      <c r="G979" t="s">
        <v>302</v>
      </c>
      <c r="H979" t="s">
        <v>6631</v>
      </c>
      <c r="I979">
        <v>771695</v>
      </c>
      <c r="J979" t="s">
        <v>6632</v>
      </c>
      <c r="K979" t="s">
        <v>6633</v>
      </c>
      <c r="L979" t="s">
        <v>4622</v>
      </c>
      <c r="M979" t="s">
        <v>6634</v>
      </c>
      <c r="N979">
        <v>45000</v>
      </c>
      <c r="O979" t="s">
        <v>4598</v>
      </c>
      <c r="P979" t="s">
        <v>4599</v>
      </c>
      <c r="Q979" t="s">
        <v>6635</v>
      </c>
      <c r="R979">
        <v>4610640037</v>
      </c>
      <c r="S979" s="14">
        <v>46204</v>
      </c>
      <c r="T979" t="s">
        <v>6625</v>
      </c>
      <c r="U979" s="31">
        <v>46204.729571759257</v>
      </c>
      <c r="AK979" s="14">
        <v>46205</v>
      </c>
      <c r="AL979" t="s">
        <v>2950</v>
      </c>
      <c r="AM979" s="31">
        <v>46205.607534722221</v>
      </c>
      <c r="AQ979" s="31">
        <v>46205.607534722221</v>
      </c>
      <c r="AR979" s="14">
        <v>46205</v>
      </c>
      <c r="AS979" t="s">
        <v>2950</v>
      </c>
      <c r="AT979" t="s">
        <v>315</v>
      </c>
      <c r="AU979" t="s">
        <v>678</v>
      </c>
      <c r="AV979" s="14">
        <v>46205</v>
      </c>
      <c r="AW979" t="s">
        <v>2951</v>
      </c>
      <c r="AX979" s="31">
        <v>46205.611076388886</v>
      </c>
      <c r="AY979" s="14">
        <v>46205</v>
      </c>
      <c r="AZ979" t="s">
        <v>1211</v>
      </c>
      <c r="BA979" s="31">
        <v>46205.637013888889</v>
      </c>
      <c r="BB979" s="14">
        <v>46205</v>
      </c>
      <c r="BC979" t="s">
        <v>6636</v>
      </c>
      <c r="BD979" s="31">
        <v>46205.653668981482</v>
      </c>
      <c r="BE979" s="14">
        <v>46205</v>
      </c>
      <c r="BF979" t="s">
        <v>6508</v>
      </c>
      <c r="BG979" s="31">
        <v>46205.686631944445</v>
      </c>
      <c r="BH979" s="14">
        <v>46205</v>
      </c>
      <c r="BI979" t="s">
        <v>6508</v>
      </c>
      <c r="BJ979" s="31">
        <v>46205.689016203702</v>
      </c>
      <c r="BW979" s="14">
        <v>46205</v>
      </c>
      <c r="BX979" t="s">
        <v>6508</v>
      </c>
      <c r="BY979" s="31">
        <v>46205.693703703706</v>
      </c>
      <c r="BZ979" s="14">
        <v>46205</v>
      </c>
      <c r="CA979" t="s">
        <v>1212</v>
      </c>
      <c r="CB979" s="31">
        <v>46205.711041666669</v>
      </c>
      <c r="CF979" s="14">
        <v>46205</v>
      </c>
      <c r="CG979" t="s">
        <v>2951</v>
      </c>
      <c r="CH979" s="31">
        <v>46205.757824074077</v>
      </c>
      <c r="CM979" s="4">
        <f t="shared" si="50"/>
        <v>46204.729571759257</v>
      </c>
      <c r="CN979">
        <f t="shared" si="51"/>
        <v>1</v>
      </c>
      <c r="CO979" t="str">
        <f>VLOOKUP(A979,Sheet1!$A$2:$B$221,2,0)</f>
        <v>South Zone</v>
      </c>
    </row>
    <row r="980" spans="1:93" x14ac:dyDescent="0.35">
      <c r="A980" t="s">
        <v>6618</v>
      </c>
      <c r="B980">
        <v>131</v>
      </c>
      <c r="C980" t="s">
        <v>9332</v>
      </c>
      <c r="D980" t="s">
        <v>678</v>
      </c>
      <c r="E980" t="s">
        <v>314</v>
      </c>
      <c r="F980" t="s">
        <v>315</v>
      </c>
      <c r="G980" t="s">
        <v>302</v>
      </c>
      <c r="H980" t="s">
        <v>10423</v>
      </c>
      <c r="I980">
        <v>772167</v>
      </c>
      <c r="J980" t="s">
        <v>6632</v>
      </c>
      <c r="K980" t="s">
        <v>6633</v>
      </c>
      <c r="L980" t="s">
        <v>4622</v>
      </c>
      <c r="M980" t="s">
        <v>10424</v>
      </c>
      <c r="Q980" t="s">
        <v>10425</v>
      </c>
      <c r="R980">
        <v>8214080568</v>
      </c>
      <c r="S980" s="14">
        <v>46206</v>
      </c>
      <c r="T980" t="s">
        <v>6625</v>
      </c>
      <c r="U980" s="31">
        <v>46206.672662037039</v>
      </c>
      <c r="AK980" s="14">
        <v>46209</v>
      </c>
      <c r="AL980" t="s">
        <v>2950</v>
      </c>
      <c r="AM980" s="31">
        <v>46209.550428240742</v>
      </c>
      <c r="AQ980" s="31">
        <v>46209.550428240742</v>
      </c>
      <c r="AR980" s="14">
        <v>46209</v>
      </c>
      <c r="AS980" t="s">
        <v>2950</v>
      </c>
      <c r="AT980" t="s">
        <v>315</v>
      </c>
      <c r="AU980" t="s">
        <v>678</v>
      </c>
      <c r="CM980" s="4">
        <f t="shared" si="50"/>
        <v>46206.672662037039</v>
      </c>
      <c r="CN980">
        <f t="shared" si="51"/>
        <v>3</v>
      </c>
      <c r="CO980" t="str">
        <f>VLOOKUP(A980,Sheet1!$A$2:$B$221,2,0)</f>
        <v>South Zone</v>
      </c>
    </row>
    <row r="981" spans="1:93" x14ac:dyDescent="0.35">
      <c r="A981" t="s">
        <v>6618</v>
      </c>
      <c r="B981">
        <v>131</v>
      </c>
      <c r="C981" t="s">
        <v>9332</v>
      </c>
      <c r="D981" t="s">
        <v>678</v>
      </c>
      <c r="E981" t="s">
        <v>314</v>
      </c>
      <c r="F981" t="s">
        <v>315</v>
      </c>
      <c r="G981" t="s">
        <v>302</v>
      </c>
      <c r="H981" t="s">
        <v>10423</v>
      </c>
      <c r="I981">
        <v>772167</v>
      </c>
      <c r="J981" t="s">
        <v>6632</v>
      </c>
      <c r="K981" t="s">
        <v>6633</v>
      </c>
      <c r="L981" t="s">
        <v>4622</v>
      </c>
      <c r="M981" t="s">
        <v>10424</v>
      </c>
      <c r="Q981" t="s">
        <v>10426</v>
      </c>
      <c r="R981">
        <v>2317446506</v>
      </c>
      <c r="S981" s="14">
        <v>46206</v>
      </c>
      <c r="T981" t="s">
        <v>6625</v>
      </c>
      <c r="U981" s="31">
        <v>46206.672638888886</v>
      </c>
      <c r="AK981" s="14">
        <v>46209</v>
      </c>
      <c r="AL981" t="s">
        <v>2950</v>
      </c>
      <c r="AM981" s="31">
        <v>46209.550405092596</v>
      </c>
      <c r="AQ981" s="31">
        <v>46209.550405092596</v>
      </c>
      <c r="AR981" s="14">
        <v>46209</v>
      </c>
      <c r="AS981" t="s">
        <v>2950</v>
      </c>
      <c r="AT981" t="s">
        <v>315</v>
      </c>
      <c r="AU981" t="s">
        <v>678</v>
      </c>
      <c r="CM981" s="4">
        <f t="shared" si="50"/>
        <v>46206.672638888886</v>
      </c>
      <c r="CN981">
        <f t="shared" si="51"/>
        <v>3</v>
      </c>
      <c r="CO981" t="str">
        <f>VLOOKUP(A981,Sheet1!$A$2:$B$221,2,0)</f>
        <v>South Zone</v>
      </c>
    </row>
    <row r="982" spans="1:93" x14ac:dyDescent="0.35">
      <c r="A982" t="s">
        <v>6618</v>
      </c>
      <c r="B982">
        <v>131</v>
      </c>
      <c r="C982" t="s">
        <v>9332</v>
      </c>
      <c r="D982" t="s">
        <v>678</v>
      </c>
      <c r="E982" t="s">
        <v>314</v>
      </c>
      <c r="F982" t="s">
        <v>315</v>
      </c>
      <c r="G982" t="s">
        <v>302</v>
      </c>
      <c r="H982" t="s">
        <v>10427</v>
      </c>
      <c r="I982">
        <v>774800</v>
      </c>
      <c r="J982" t="s">
        <v>6632</v>
      </c>
      <c r="K982" t="s">
        <v>6633</v>
      </c>
      <c r="L982" t="s">
        <v>4622</v>
      </c>
      <c r="M982" t="s">
        <v>10428</v>
      </c>
      <c r="N982">
        <v>40000</v>
      </c>
      <c r="O982" t="s">
        <v>3047</v>
      </c>
      <c r="P982" t="s">
        <v>3048</v>
      </c>
      <c r="Q982" t="s">
        <v>10429</v>
      </c>
      <c r="R982">
        <v>3684505220</v>
      </c>
      <c r="S982" s="14">
        <v>46205</v>
      </c>
      <c r="T982" t="s">
        <v>10430</v>
      </c>
      <c r="U982" s="31">
        <v>46205.742777777778</v>
      </c>
      <c r="AK982" s="14">
        <v>46209</v>
      </c>
      <c r="AL982" t="s">
        <v>2950</v>
      </c>
      <c r="AM982" s="31">
        <v>46209.477256944447</v>
      </c>
      <c r="AQ982" s="31">
        <v>46209.477256944447</v>
      </c>
      <c r="AR982" s="14">
        <v>46209</v>
      </c>
      <c r="AS982" t="s">
        <v>2950</v>
      </c>
      <c r="AT982" t="s">
        <v>315</v>
      </c>
      <c r="AU982" t="s">
        <v>678</v>
      </c>
      <c r="AV982" s="14">
        <v>46210</v>
      </c>
      <c r="AW982" t="s">
        <v>2950</v>
      </c>
      <c r="AX982" s="31">
        <v>46210.46266203704</v>
      </c>
      <c r="AY982" s="14">
        <v>46210</v>
      </c>
      <c r="AZ982" t="s">
        <v>1211</v>
      </c>
      <c r="BA982" s="31">
        <v>46210.47824074074</v>
      </c>
      <c r="BB982" s="14">
        <v>46210</v>
      </c>
      <c r="BC982" t="s">
        <v>3057</v>
      </c>
      <c r="BD982" s="31">
        <v>46210.483530092592</v>
      </c>
      <c r="BE982" s="14">
        <v>46210</v>
      </c>
      <c r="BF982" t="s">
        <v>1239</v>
      </c>
      <c r="BG982" s="31">
        <v>46210.543981481482</v>
      </c>
      <c r="BH982" s="14">
        <v>46210</v>
      </c>
      <c r="BI982" t="s">
        <v>1239</v>
      </c>
      <c r="BJ982" s="31">
        <v>46210.548043981478</v>
      </c>
      <c r="BW982" s="14">
        <v>46210</v>
      </c>
      <c r="BX982" t="s">
        <v>1239</v>
      </c>
      <c r="BY982" s="31">
        <v>46210.557916666665</v>
      </c>
      <c r="BZ982" s="14">
        <v>46210</v>
      </c>
      <c r="CA982" t="s">
        <v>2414</v>
      </c>
      <c r="CB982" s="31">
        <v>46210.619490740741</v>
      </c>
      <c r="CF982" s="14">
        <v>46210</v>
      </c>
      <c r="CG982" t="s">
        <v>2951</v>
      </c>
      <c r="CH982" s="31">
        <v>46210.78633101852</v>
      </c>
      <c r="CM982" s="4">
        <f t="shared" si="50"/>
        <v>46205.742777777778</v>
      </c>
      <c r="CN982">
        <f t="shared" si="51"/>
        <v>4</v>
      </c>
      <c r="CO982" t="str">
        <f>VLOOKUP(A982,Sheet1!$A$2:$B$221,2,0)</f>
        <v>South Zone</v>
      </c>
    </row>
    <row r="983" spans="1:93" x14ac:dyDescent="0.35">
      <c r="A983" t="s">
        <v>6618</v>
      </c>
      <c r="B983">
        <v>131</v>
      </c>
      <c r="C983" t="s">
        <v>9332</v>
      </c>
      <c r="D983" t="s">
        <v>678</v>
      </c>
      <c r="E983" t="s">
        <v>314</v>
      </c>
      <c r="F983" t="s">
        <v>315</v>
      </c>
      <c r="G983" t="s">
        <v>302</v>
      </c>
      <c r="H983" t="s">
        <v>6637</v>
      </c>
      <c r="I983">
        <v>779409</v>
      </c>
      <c r="J983" t="s">
        <v>991</v>
      </c>
      <c r="K983" t="s">
        <v>6620</v>
      </c>
      <c r="L983" t="s">
        <v>4622</v>
      </c>
      <c r="M983" t="s">
        <v>6638</v>
      </c>
      <c r="N983">
        <v>60000</v>
      </c>
      <c r="O983" t="s">
        <v>1206</v>
      </c>
      <c r="P983" t="s">
        <v>1207</v>
      </c>
      <c r="Q983" t="s">
        <v>6639</v>
      </c>
      <c r="R983">
        <v>3683485113</v>
      </c>
      <c r="S983" s="14">
        <v>46204</v>
      </c>
      <c r="T983" t="s">
        <v>6623</v>
      </c>
      <c r="U983" s="31">
        <v>46204.411053240743</v>
      </c>
      <c r="AK983" s="14">
        <v>46205</v>
      </c>
      <c r="AL983" t="s">
        <v>2950</v>
      </c>
      <c r="AM983" s="31">
        <v>46205.792511574073</v>
      </c>
      <c r="AQ983" s="31">
        <v>46205.792511574073</v>
      </c>
      <c r="AR983" s="14">
        <v>46205</v>
      </c>
      <c r="AS983" t="s">
        <v>2950</v>
      </c>
      <c r="AT983" t="s">
        <v>315</v>
      </c>
      <c r="AU983" t="s">
        <v>678</v>
      </c>
      <c r="AV983" s="14">
        <v>46206</v>
      </c>
      <c r="AW983" t="s">
        <v>6623</v>
      </c>
      <c r="AX983" s="31">
        <v>46206.31758101852</v>
      </c>
      <c r="AY983" s="14">
        <v>46206</v>
      </c>
      <c r="AZ983" t="s">
        <v>1211</v>
      </c>
      <c r="BA983" s="31">
        <v>46206.342743055553</v>
      </c>
      <c r="BB983" s="14">
        <v>46206</v>
      </c>
      <c r="BC983" t="s">
        <v>6497</v>
      </c>
      <c r="BD983" s="31">
        <v>46206.397685185184</v>
      </c>
      <c r="BE983" s="14">
        <v>46206</v>
      </c>
      <c r="BF983" t="s">
        <v>1240</v>
      </c>
      <c r="BG983" s="31">
        <v>46206.470497685186</v>
      </c>
      <c r="BH983" s="14">
        <v>46206</v>
      </c>
      <c r="BI983" t="s">
        <v>1240</v>
      </c>
      <c r="BJ983" s="31">
        <v>46206.481168981481</v>
      </c>
      <c r="BW983" s="14">
        <v>46206</v>
      </c>
      <c r="BX983" t="s">
        <v>1240</v>
      </c>
      <c r="BY983" s="31">
        <v>46206.488645833335</v>
      </c>
      <c r="BZ983" s="14">
        <v>46206</v>
      </c>
      <c r="CA983" t="s">
        <v>1212</v>
      </c>
      <c r="CB983" s="31">
        <v>46206.501805555556</v>
      </c>
      <c r="CF983" s="14">
        <v>46206</v>
      </c>
      <c r="CG983" t="s">
        <v>2951</v>
      </c>
      <c r="CH983" s="31">
        <v>46206.648206018515</v>
      </c>
      <c r="CM983" s="4">
        <f t="shared" si="50"/>
        <v>46204.411053240743</v>
      </c>
      <c r="CN983">
        <f t="shared" si="51"/>
        <v>1</v>
      </c>
      <c r="CO983" t="str">
        <f>VLOOKUP(A983,Sheet1!$A$2:$B$221,2,0)</f>
        <v>South Zone</v>
      </c>
    </row>
    <row r="984" spans="1:93" x14ac:dyDescent="0.35">
      <c r="A984" t="s">
        <v>6618</v>
      </c>
      <c r="B984">
        <v>131</v>
      </c>
      <c r="C984" t="s">
        <v>9332</v>
      </c>
      <c r="D984" t="s">
        <v>678</v>
      </c>
      <c r="E984" t="s">
        <v>314</v>
      </c>
      <c r="F984" t="s">
        <v>315</v>
      </c>
      <c r="G984" t="s">
        <v>302</v>
      </c>
      <c r="H984" t="s">
        <v>6637</v>
      </c>
      <c r="I984">
        <v>779409</v>
      </c>
      <c r="J984" t="s">
        <v>991</v>
      </c>
      <c r="K984" t="s">
        <v>6620</v>
      </c>
      <c r="L984" t="s">
        <v>4622</v>
      </c>
      <c r="M984" t="s">
        <v>6638</v>
      </c>
      <c r="N984">
        <v>55000</v>
      </c>
      <c r="O984" t="s">
        <v>2708</v>
      </c>
      <c r="P984" t="s">
        <v>2709</v>
      </c>
      <c r="Q984" t="s">
        <v>6640</v>
      </c>
      <c r="R984">
        <v>5677004856</v>
      </c>
      <c r="S984" s="14">
        <v>46204</v>
      </c>
      <c r="T984" t="s">
        <v>6623</v>
      </c>
      <c r="U984" s="31">
        <v>46204.411087962966</v>
      </c>
      <c r="AK984" s="14">
        <v>46205</v>
      </c>
      <c r="AL984" t="s">
        <v>2950</v>
      </c>
      <c r="AM984" s="31">
        <v>46205.792500000003</v>
      </c>
      <c r="AQ984" s="31">
        <v>46205.792500000003</v>
      </c>
      <c r="AR984" s="14">
        <v>46205</v>
      </c>
      <c r="AS984" t="s">
        <v>2950</v>
      </c>
      <c r="AT984" t="s">
        <v>315</v>
      </c>
      <c r="AU984" t="s">
        <v>678</v>
      </c>
      <c r="AV984" s="14">
        <v>46206</v>
      </c>
      <c r="AW984" t="s">
        <v>6623</v>
      </c>
      <c r="AX984" s="31">
        <v>46206.317557870374</v>
      </c>
      <c r="AY984" s="14">
        <v>46206</v>
      </c>
      <c r="AZ984" t="s">
        <v>1211</v>
      </c>
      <c r="BA984" s="31">
        <v>46206.342743055553</v>
      </c>
      <c r="BB984" s="14">
        <v>46206</v>
      </c>
      <c r="BC984" t="s">
        <v>6497</v>
      </c>
      <c r="BD984" s="31">
        <v>46206.397662037038</v>
      </c>
      <c r="BE984" s="14">
        <v>46206</v>
      </c>
      <c r="BF984" t="s">
        <v>1240</v>
      </c>
      <c r="BG984" s="31">
        <v>46206.47047453704</v>
      </c>
      <c r="BH984" s="14">
        <v>46206</v>
      </c>
      <c r="BI984" t="s">
        <v>1240</v>
      </c>
      <c r="BJ984" s="31">
        <v>46206.481157407405</v>
      </c>
      <c r="BW984" s="14">
        <v>46206</v>
      </c>
      <c r="BX984" t="s">
        <v>1240</v>
      </c>
      <c r="BY984" s="31">
        <v>46206.488622685189</v>
      </c>
      <c r="BZ984" s="14">
        <v>46206</v>
      </c>
      <c r="CA984" t="s">
        <v>1212</v>
      </c>
      <c r="CB984" s="31">
        <v>46206.501805555556</v>
      </c>
      <c r="CF984" s="14">
        <v>46206</v>
      </c>
      <c r="CG984" t="s">
        <v>2951</v>
      </c>
      <c r="CH984" s="31">
        <v>46206.648206018515</v>
      </c>
      <c r="CM984" s="4">
        <f t="shared" si="50"/>
        <v>46204.411087962966</v>
      </c>
      <c r="CN984">
        <f t="shared" si="51"/>
        <v>1</v>
      </c>
      <c r="CO984" t="str">
        <f>VLOOKUP(A984,Sheet1!$A$2:$B$221,2,0)</f>
        <v>South Zone</v>
      </c>
    </row>
    <row r="985" spans="1:93" x14ac:dyDescent="0.35">
      <c r="A985" t="s">
        <v>6618</v>
      </c>
      <c r="B985">
        <v>131</v>
      </c>
      <c r="C985" t="s">
        <v>9332</v>
      </c>
      <c r="D985" t="s">
        <v>678</v>
      </c>
      <c r="E985" t="s">
        <v>314</v>
      </c>
      <c r="F985" t="s">
        <v>315</v>
      </c>
      <c r="G985" t="s">
        <v>302</v>
      </c>
      <c r="H985" t="s">
        <v>12338</v>
      </c>
      <c r="I985">
        <v>786911</v>
      </c>
      <c r="J985" t="s">
        <v>2635</v>
      </c>
      <c r="K985" t="s">
        <v>2636</v>
      </c>
      <c r="L985" t="s">
        <v>4622</v>
      </c>
      <c r="M985" t="s">
        <v>12339</v>
      </c>
      <c r="N985">
        <v>50000</v>
      </c>
      <c r="O985" t="s">
        <v>1223</v>
      </c>
      <c r="P985" t="s">
        <v>1224</v>
      </c>
      <c r="Q985" t="s">
        <v>12340</v>
      </c>
      <c r="R985">
        <v>3188927500</v>
      </c>
      <c r="S985" s="14">
        <v>46209</v>
      </c>
      <c r="T985" t="s">
        <v>10430</v>
      </c>
      <c r="U985" s="31">
        <v>46209.753506944442</v>
      </c>
      <c r="AK985" s="14">
        <v>46210</v>
      </c>
      <c r="AL985" t="s">
        <v>2950</v>
      </c>
      <c r="AM985" s="31">
        <v>46210.540289351855</v>
      </c>
      <c r="AQ985" s="31">
        <v>46210.540289351855</v>
      </c>
      <c r="AR985" s="14">
        <v>46210</v>
      </c>
      <c r="AS985" t="s">
        <v>2950</v>
      </c>
      <c r="AT985" t="s">
        <v>315</v>
      </c>
      <c r="AU985" t="s">
        <v>678</v>
      </c>
      <c r="AV985" s="14">
        <v>46210</v>
      </c>
      <c r="AW985" t="s">
        <v>2950</v>
      </c>
      <c r="AX985" s="31">
        <v>46210.610532407409</v>
      </c>
      <c r="AY985" s="14">
        <v>46210</v>
      </c>
      <c r="AZ985" t="s">
        <v>1211</v>
      </c>
      <c r="BA985" s="31">
        <v>46210.615833333337</v>
      </c>
      <c r="BB985" s="14">
        <v>46210</v>
      </c>
      <c r="BC985" t="s">
        <v>6692</v>
      </c>
      <c r="BD985" s="31">
        <v>46210.753344907411</v>
      </c>
      <c r="BE985" s="14">
        <v>46210</v>
      </c>
      <c r="BF985" t="s">
        <v>6508</v>
      </c>
      <c r="BG985" s="31">
        <v>46210.792824074073</v>
      </c>
      <c r="BH985" s="14">
        <v>46210</v>
      </c>
      <c r="BI985" t="s">
        <v>6508</v>
      </c>
      <c r="BJ985" s="31">
        <v>46210.802071759259</v>
      </c>
      <c r="BW985" s="14">
        <v>46210</v>
      </c>
      <c r="BX985" t="s">
        <v>6508</v>
      </c>
      <c r="BY985" s="31">
        <v>46210.812534722223</v>
      </c>
      <c r="BZ985" s="14">
        <v>46210</v>
      </c>
      <c r="CA985" t="s">
        <v>2414</v>
      </c>
      <c r="CB985" s="31">
        <v>46210.834826388891</v>
      </c>
      <c r="CM985" s="4">
        <f t="shared" si="50"/>
        <v>46209.753506944442</v>
      </c>
      <c r="CN985">
        <f t="shared" si="51"/>
        <v>1</v>
      </c>
      <c r="CO985" t="str">
        <f>VLOOKUP(A985,Sheet1!$A$2:$B$221,2,0)</f>
        <v>South Zone</v>
      </c>
    </row>
    <row r="986" spans="1:93" x14ac:dyDescent="0.35">
      <c r="A986" t="s">
        <v>6618</v>
      </c>
      <c r="B986">
        <v>131</v>
      </c>
      <c r="C986" t="s">
        <v>9332</v>
      </c>
      <c r="D986" t="s">
        <v>678</v>
      </c>
      <c r="E986" t="s">
        <v>314</v>
      </c>
      <c r="F986" t="s">
        <v>315</v>
      </c>
      <c r="G986" t="s">
        <v>302</v>
      </c>
      <c r="H986" t="s">
        <v>12338</v>
      </c>
      <c r="I986">
        <v>786911</v>
      </c>
      <c r="J986" t="s">
        <v>2635</v>
      </c>
      <c r="K986" t="s">
        <v>2636</v>
      </c>
      <c r="L986" t="s">
        <v>4622</v>
      </c>
      <c r="M986" t="s">
        <v>12339</v>
      </c>
      <c r="N986">
        <v>45000</v>
      </c>
      <c r="O986" t="s">
        <v>4598</v>
      </c>
      <c r="P986" t="s">
        <v>4599</v>
      </c>
      <c r="Q986" t="s">
        <v>12341</v>
      </c>
      <c r="R986">
        <v>1937880541</v>
      </c>
      <c r="S986" s="14">
        <v>46209</v>
      </c>
      <c r="T986" t="s">
        <v>10430</v>
      </c>
      <c r="U986" s="31">
        <v>46209.753530092596</v>
      </c>
      <c r="AK986" s="14">
        <v>46210</v>
      </c>
      <c r="AL986" t="s">
        <v>2950</v>
      </c>
      <c r="AM986" s="31">
        <v>46210.540254629632</v>
      </c>
      <c r="AQ986" s="31">
        <v>46210.540254629632</v>
      </c>
      <c r="AR986" s="14">
        <v>46210</v>
      </c>
      <c r="AS986" t="s">
        <v>2950</v>
      </c>
      <c r="AT986" t="s">
        <v>315</v>
      </c>
      <c r="AU986" t="s">
        <v>678</v>
      </c>
      <c r="AV986" s="14">
        <v>46210</v>
      </c>
      <c r="AW986" t="s">
        <v>2950</v>
      </c>
      <c r="AX986" s="31">
        <v>46210.610509259262</v>
      </c>
      <c r="AY986" s="14">
        <v>46210</v>
      </c>
      <c r="AZ986" t="s">
        <v>1211</v>
      </c>
      <c r="BA986" s="31">
        <v>46210.615833333337</v>
      </c>
      <c r="BB986" s="14">
        <v>46210</v>
      </c>
      <c r="BC986" t="s">
        <v>6692</v>
      </c>
      <c r="BD986" s="31">
        <v>46210.753333333334</v>
      </c>
      <c r="BE986" s="14">
        <v>46210</v>
      </c>
      <c r="BF986" t="s">
        <v>6508</v>
      </c>
      <c r="BG986" s="31">
        <v>46210.792800925927</v>
      </c>
      <c r="BH986" s="14">
        <v>46210</v>
      </c>
      <c r="BI986" t="s">
        <v>6508</v>
      </c>
      <c r="BJ986" s="31">
        <v>46210.802060185182</v>
      </c>
      <c r="BW986" s="14">
        <v>46210</v>
      </c>
      <c r="BX986" t="s">
        <v>6508</v>
      </c>
      <c r="BY986" s="31">
        <v>46210.812511574077</v>
      </c>
      <c r="BZ986" s="14">
        <v>46210</v>
      </c>
      <c r="CA986" t="s">
        <v>2414</v>
      </c>
      <c r="CB986" s="31">
        <v>46210.834826388891</v>
      </c>
      <c r="CM986" s="4">
        <f t="shared" si="50"/>
        <v>46209.753530092596</v>
      </c>
      <c r="CN986">
        <f t="shared" si="51"/>
        <v>1</v>
      </c>
      <c r="CO986" t="str">
        <f>VLOOKUP(A986,Sheet1!$A$2:$B$221,2,0)</f>
        <v>South Zone</v>
      </c>
    </row>
    <row r="987" spans="1:93" x14ac:dyDescent="0.35">
      <c r="A987" t="s">
        <v>6618</v>
      </c>
      <c r="B987">
        <v>131</v>
      </c>
      <c r="C987" t="s">
        <v>9332</v>
      </c>
      <c r="D987" t="s">
        <v>678</v>
      </c>
      <c r="E987" t="s">
        <v>314</v>
      </c>
      <c r="F987" t="s">
        <v>315</v>
      </c>
      <c r="G987" t="s">
        <v>302</v>
      </c>
      <c r="H987" t="s">
        <v>12338</v>
      </c>
      <c r="I987">
        <v>786911</v>
      </c>
      <c r="J987" t="s">
        <v>2635</v>
      </c>
      <c r="K987" t="s">
        <v>2636</v>
      </c>
      <c r="L987" t="s">
        <v>4622</v>
      </c>
      <c r="M987" t="s">
        <v>12339</v>
      </c>
      <c r="N987">
        <v>45000</v>
      </c>
      <c r="O987" t="s">
        <v>4598</v>
      </c>
      <c r="P987" t="s">
        <v>4599</v>
      </c>
      <c r="Q987" t="s">
        <v>12342</v>
      </c>
      <c r="R987">
        <v>3910902315</v>
      </c>
      <c r="S987" s="14">
        <v>46209</v>
      </c>
      <c r="T987" t="s">
        <v>10430</v>
      </c>
      <c r="U987" s="31">
        <v>46209.753576388888</v>
      </c>
      <c r="AK987" s="14">
        <v>46210</v>
      </c>
      <c r="AL987" t="s">
        <v>2950</v>
      </c>
      <c r="AM987" s="31">
        <v>46210.540231481478</v>
      </c>
      <c r="AQ987" s="31">
        <v>46210.540231481478</v>
      </c>
      <c r="AR987" s="14">
        <v>46210</v>
      </c>
      <c r="AS987" t="s">
        <v>2950</v>
      </c>
      <c r="AT987" t="s">
        <v>315</v>
      </c>
      <c r="AU987" t="s">
        <v>678</v>
      </c>
      <c r="AV987" s="14">
        <v>46210</v>
      </c>
      <c r="AW987" t="s">
        <v>2950</v>
      </c>
      <c r="AX987" s="31">
        <v>46210.610486111109</v>
      </c>
      <c r="AY987" s="14">
        <v>46210</v>
      </c>
      <c r="AZ987" t="s">
        <v>1211</v>
      </c>
      <c r="BA987" s="31">
        <v>46210.615833333337</v>
      </c>
      <c r="BB987" s="14">
        <v>46210</v>
      </c>
      <c r="BC987" t="s">
        <v>6692</v>
      </c>
      <c r="BD987" s="31">
        <v>46210.753310185188</v>
      </c>
      <c r="BE987" s="14">
        <v>46210</v>
      </c>
      <c r="BF987" t="s">
        <v>6508</v>
      </c>
      <c r="BG987" s="31">
        <v>46210.79278935185</v>
      </c>
      <c r="BH987" s="14">
        <v>46210</v>
      </c>
      <c r="BI987" t="s">
        <v>6508</v>
      </c>
      <c r="BJ987" s="31">
        <v>46210.802037037036</v>
      </c>
      <c r="BW987" s="14">
        <v>46210</v>
      </c>
      <c r="BX987" t="s">
        <v>6508</v>
      </c>
      <c r="BY987" s="31">
        <v>46210.8125</v>
      </c>
      <c r="BZ987" s="14">
        <v>46210</v>
      </c>
      <c r="CA987" t="s">
        <v>2414</v>
      </c>
      <c r="CB987" s="31">
        <v>46210.834826388891</v>
      </c>
      <c r="CM987" s="4">
        <f t="shared" si="50"/>
        <v>46209.753576388888</v>
      </c>
      <c r="CN987">
        <f t="shared" si="51"/>
        <v>1</v>
      </c>
      <c r="CO987" t="str">
        <f>VLOOKUP(A987,Sheet1!$A$2:$B$221,2,0)</f>
        <v>South Zone</v>
      </c>
    </row>
    <row r="988" spans="1:93" x14ac:dyDescent="0.35">
      <c r="A988" t="s">
        <v>6618</v>
      </c>
      <c r="B988">
        <v>131</v>
      </c>
      <c r="C988" t="s">
        <v>9332</v>
      </c>
      <c r="D988" t="s">
        <v>678</v>
      </c>
      <c r="E988" t="s">
        <v>314</v>
      </c>
      <c r="F988" t="s">
        <v>315</v>
      </c>
      <c r="G988" t="s">
        <v>302</v>
      </c>
      <c r="H988" t="s">
        <v>12338</v>
      </c>
      <c r="I988">
        <v>786911</v>
      </c>
      <c r="J988" t="s">
        <v>2635</v>
      </c>
      <c r="K988" t="s">
        <v>2636</v>
      </c>
      <c r="L988" t="s">
        <v>4622</v>
      </c>
      <c r="M988" t="s">
        <v>12339</v>
      </c>
      <c r="N988">
        <v>50000</v>
      </c>
      <c r="O988" t="s">
        <v>1223</v>
      </c>
      <c r="P988" t="s">
        <v>1224</v>
      </c>
      <c r="Q988" t="s">
        <v>1525</v>
      </c>
      <c r="R988">
        <v>9468090258</v>
      </c>
      <c r="S988" s="14">
        <v>46209</v>
      </c>
      <c r="T988" t="s">
        <v>10430</v>
      </c>
      <c r="U988" s="31">
        <v>46209.753553240742</v>
      </c>
      <c r="AK988" s="14">
        <v>46210</v>
      </c>
      <c r="AL988" t="s">
        <v>2950</v>
      </c>
      <c r="AM988" s="31">
        <v>46210.540196759262</v>
      </c>
      <c r="AQ988" s="31">
        <v>46210.540196759262</v>
      </c>
      <c r="AR988" s="14">
        <v>46210</v>
      </c>
      <c r="AS988" t="s">
        <v>2950</v>
      </c>
      <c r="AT988" t="s">
        <v>315</v>
      </c>
      <c r="AU988" t="s">
        <v>678</v>
      </c>
      <c r="AV988" s="14">
        <v>46210</v>
      </c>
      <c r="AW988" t="s">
        <v>2950</v>
      </c>
      <c r="AX988" s="31">
        <v>46210.610462962963</v>
      </c>
      <c r="AY988" s="14">
        <v>46210</v>
      </c>
      <c r="AZ988" t="s">
        <v>1211</v>
      </c>
      <c r="BA988" s="31">
        <v>46210.615833333337</v>
      </c>
      <c r="BB988" s="14">
        <v>46210</v>
      </c>
      <c r="BC988" t="s">
        <v>6692</v>
      </c>
      <c r="BD988" s="31">
        <v>46210.753287037034</v>
      </c>
      <c r="BE988" s="14">
        <v>46210</v>
      </c>
      <c r="BF988" t="s">
        <v>6508</v>
      </c>
      <c r="BG988" s="31">
        <v>46210.79277777778</v>
      </c>
      <c r="BH988" s="14">
        <v>46210</v>
      </c>
      <c r="BI988" t="s">
        <v>6508</v>
      </c>
      <c r="BJ988" s="31">
        <v>46210.802025462966</v>
      </c>
      <c r="BW988" s="14">
        <v>46210</v>
      </c>
      <c r="BX988" t="s">
        <v>6508</v>
      </c>
      <c r="BY988" s="31">
        <v>46210.812488425923</v>
      </c>
      <c r="BZ988" s="14">
        <v>46210</v>
      </c>
      <c r="CA988" t="s">
        <v>2414</v>
      </c>
      <c r="CB988" s="31">
        <v>46210.834826388891</v>
      </c>
      <c r="CM988" s="4">
        <f t="shared" si="50"/>
        <v>46209.753553240742</v>
      </c>
      <c r="CN988">
        <f t="shared" si="51"/>
        <v>1</v>
      </c>
      <c r="CO988" t="str">
        <f>VLOOKUP(A988,Sheet1!$A$2:$B$221,2,0)</f>
        <v>South Zone</v>
      </c>
    </row>
    <row r="989" spans="1:93" x14ac:dyDescent="0.35">
      <c r="A989" t="s">
        <v>6641</v>
      </c>
      <c r="B989">
        <v>132</v>
      </c>
      <c r="C989" t="s">
        <v>9332</v>
      </c>
      <c r="D989" t="s">
        <v>678</v>
      </c>
      <c r="E989" t="s">
        <v>316</v>
      </c>
      <c r="F989" t="s">
        <v>317</v>
      </c>
      <c r="G989" t="s">
        <v>318</v>
      </c>
      <c r="H989" t="s">
        <v>6642</v>
      </c>
      <c r="I989">
        <v>88618</v>
      </c>
      <c r="J989" t="s">
        <v>1230</v>
      </c>
      <c r="K989" t="s">
        <v>1231</v>
      </c>
      <c r="L989" t="s">
        <v>4622</v>
      </c>
      <c r="M989" t="s">
        <v>6643</v>
      </c>
      <c r="N989">
        <v>45000</v>
      </c>
      <c r="O989" t="s">
        <v>6470</v>
      </c>
      <c r="P989" t="s">
        <v>6471</v>
      </c>
      <c r="Q989" t="s">
        <v>6644</v>
      </c>
      <c r="R989">
        <v>7794343955</v>
      </c>
      <c r="S989" s="14">
        <v>46205</v>
      </c>
      <c r="T989" t="s">
        <v>6645</v>
      </c>
      <c r="U989" s="31">
        <v>46205.374768518515</v>
      </c>
      <c r="AK989" s="14">
        <v>46205</v>
      </c>
      <c r="AL989" t="s">
        <v>1232</v>
      </c>
      <c r="AM989" s="31">
        <v>46205.562256944446</v>
      </c>
      <c r="AQ989" s="31">
        <v>46205.562256944446</v>
      </c>
      <c r="AR989" s="14">
        <v>46205</v>
      </c>
      <c r="AS989" t="s">
        <v>1232</v>
      </c>
      <c r="AT989" t="s">
        <v>317</v>
      </c>
      <c r="AU989" t="s">
        <v>678</v>
      </c>
      <c r="AV989" s="14">
        <v>46205</v>
      </c>
      <c r="AW989" t="s">
        <v>1232</v>
      </c>
      <c r="AX989" s="31">
        <v>46205.749374999999</v>
      </c>
      <c r="AY989" s="14">
        <v>46205</v>
      </c>
      <c r="AZ989" t="s">
        <v>1194</v>
      </c>
      <c r="BA989" s="31">
        <v>46205.751203703701</v>
      </c>
      <c r="BB989" s="14">
        <v>46205</v>
      </c>
      <c r="BC989" t="s">
        <v>1197</v>
      </c>
      <c r="BD989" s="31">
        <v>46205.765844907408</v>
      </c>
      <c r="BE989" s="14">
        <v>46205</v>
      </c>
      <c r="BF989" t="s">
        <v>3020</v>
      </c>
      <c r="BG989" s="31">
        <v>46205.766261574077</v>
      </c>
      <c r="BH989" s="14">
        <v>46205</v>
      </c>
      <c r="BI989" t="s">
        <v>3020</v>
      </c>
      <c r="BJ989" s="31">
        <v>46205.767048611109</v>
      </c>
      <c r="BW989" s="14">
        <v>46205</v>
      </c>
      <c r="BX989" t="s">
        <v>3020</v>
      </c>
      <c r="BY989" s="31">
        <v>46205.771932870368</v>
      </c>
      <c r="BZ989" s="14">
        <v>46205</v>
      </c>
      <c r="CA989" t="s">
        <v>1199</v>
      </c>
      <c r="CB989" s="31">
        <v>46205.775000000001</v>
      </c>
      <c r="CF989" s="14">
        <v>46206</v>
      </c>
      <c r="CG989" t="s">
        <v>1234</v>
      </c>
      <c r="CH989" s="31">
        <v>46206.629872685182</v>
      </c>
      <c r="CM989" s="4">
        <f t="shared" si="50"/>
        <v>46205.374768518515</v>
      </c>
      <c r="CN989">
        <f t="shared" si="51"/>
        <v>0</v>
      </c>
      <c r="CO989" t="str">
        <f>VLOOKUP(A989,Sheet1!$A$2:$B$221,2,0)</f>
        <v>South Zone</v>
      </c>
    </row>
    <row r="990" spans="1:93" x14ac:dyDescent="0.35">
      <c r="A990" t="s">
        <v>6641</v>
      </c>
      <c r="B990">
        <v>132</v>
      </c>
      <c r="C990" t="s">
        <v>9332</v>
      </c>
      <c r="D990" t="s">
        <v>678</v>
      </c>
      <c r="E990" t="s">
        <v>316</v>
      </c>
      <c r="F990" t="s">
        <v>317</v>
      </c>
      <c r="G990" t="s">
        <v>318</v>
      </c>
      <c r="H990" t="s">
        <v>12343</v>
      </c>
      <c r="I990">
        <v>111658</v>
      </c>
      <c r="J990" t="s">
        <v>6647</v>
      </c>
      <c r="K990" t="s">
        <v>6648</v>
      </c>
      <c r="L990" t="s">
        <v>4622</v>
      </c>
      <c r="M990" t="s">
        <v>12344</v>
      </c>
      <c r="N990">
        <v>45000</v>
      </c>
      <c r="O990" t="s">
        <v>6470</v>
      </c>
      <c r="P990" t="s">
        <v>6471</v>
      </c>
      <c r="Q990" t="s">
        <v>12345</v>
      </c>
      <c r="R990">
        <v>3118338904</v>
      </c>
      <c r="S990" s="14">
        <v>46209</v>
      </c>
      <c r="T990" t="s">
        <v>6651</v>
      </c>
      <c r="U990" s="31">
        <v>46209.460081018522</v>
      </c>
      <c r="AK990" s="14">
        <v>46210</v>
      </c>
      <c r="AL990" t="s">
        <v>1232</v>
      </c>
      <c r="AM990" s="31">
        <v>46210.487812500003</v>
      </c>
      <c r="AQ990" s="31">
        <v>46210.487812500003</v>
      </c>
      <c r="AR990" s="14">
        <v>46210</v>
      </c>
      <c r="AS990" t="s">
        <v>1232</v>
      </c>
      <c r="AT990" t="s">
        <v>317</v>
      </c>
      <c r="AU990" t="s">
        <v>678</v>
      </c>
      <c r="AV990" s="14">
        <v>46210</v>
      </c>
      <c r="AW990" t="s">
        <v>1234</v>
      </c>
      <c r="AX990" s="31">
        <v>46210.62395833333</v>
      </c>
      <c r="AY990" s="14">
        <v>46210</v>
      </c>
      <c r="AZ990" t="s">
        <v>1194</v>
      </c>
      <c r="BA990" s="31">
        <v>46210.642604166664</v>
      </c>
      <c r="BB990" s="14">
        <v>46210</v>
      </c>
      <c r="BC990" t="s">
        <v>6513</v>
      </c>
      <c r="BD990" s="31">
        <v>46210.670243055552</v>
      </c>
      <c r="BE990" s="14">
        <v>46210</v>
      </c>
      <c r="BF990" t="s">
        <v>1198</v>
      </c>
      <c r="BG990" s="31">
        <v>46210.682685185187</v>
      </c>
      <c r="BH990" s="14">
        <v>46210</v>
      </c>
      <c r="BI990" t="s">
        <v>1198</v>
      </c>
      <c r="BJ990" s="31">
        <v>46210.69085648148</v>
      </c>
      <c r="BW990" s="14">
        <v>46210</v>
      </c>
      <c r="BX990" t="s">
        <v>1198</v>
      </c>
      <c r="BY990" s="31">
        <v>46210.698321759257</v>
      </c>
      <c r="BZ990" s="14">
        <v>46210</v>
      </c>
      <c r="CA990" t="s">
        <v>1199</v>
      </c>
      <c r="CB990" s="31">
        <v>46210.699247685188</v>
      </c>
      <c r="CM990" s="4">
        <f t="shared" si="50"/>
        <v>46209.460081018522</v>
      </c>
      <c r="CN990">
        <f t="shared" si="51"/>
        <v>1</v>
      </c>
      <c r="CO990" t="str">
        <f>VLOOKUP(A990,Sheet1!$A$2:$B$221,2,0)</f>
        <v>South Zone</v>
      </c>
    </row>
    <row r="991" spans="1:93" x14ac:dyDescent="0.35">
      <c r="A991" t="s">
        <v>6641</v>
      </c>
      <c r="B991">
        <v>132</v>
      </c>
      <c r="C991" t="s">
        <v>9332</v>
      </c>
      <c r="D991" t="s">
        <v>678</v>
      </c>
      <c r="E991" t="s">
        <v>316</v>
      </c>
      <c r="F991" t="s">
        <v>317</v>
      </c>
      <c r="G991" t="s">
        <v>318</v>
      </c>
      <c r="H991" t="s">
        <v>12343</v>
      </c>
      <c r="I991">
        <v>111658</v>
      </c>
      <c r="J991" t="s">
        <v>6647</v>
      </c>
      <c r="K991" t="s">
        <v>6648</v>
      </c>
      <c r="L991" t="s">
        <v>4622</v>
      </c>
      <c r="M991" t="s">
        <v>12344</v>
      </c>
      <c r="Q991" t="s">
        <v>12346</v>
      </c>
      <c r="R991">
        <v>4493638056</v>
      </c>
      <c r="S991" s="14">
        <v>46209</v>
      </c>
      <c r="T991" t="s">
        <v>6651</v>
      </c>
      <c r="U991" s="31">
        <v>46209.460057870368</v>
      </c>
      <c r="AK991" s="14">
        <v>46210</v>
      </c>
      <c r="AL991" t="s">
        <v>1232</v>
      </c>
      <c r="AM991" s="31">
        <v>46210.48777777778</v>
      </c>
      <c r="AQ991" s="31">
        <v>46210.48777777778</v>
      </c>
      <c r="AR991" s="14">
        <v>46210</v>
      </c>
      <c r="AS991" t="s">
        <v>1232</v>
      </c>
      <c r="AT991" t="s">
        <v>317</v>
      </c>
      <c r="AU991" t="s">
        <v>678</v>
      </c>
      <c r="CM991" s="4">
        <f t="shared" si="50"/>
        <v>46209.460057870368</v>
      </c>
      <c r="CN991">
        <f t="shared" si="51"/>
        <v>1</v>
      </c>
      <c r="CO991" t="str">
        <f>VLOOKUP(A991,Sheet1!$A$2:$B$221,2,0)</f>
        <v>South Zone</v>
      </c>
    </row>
    <row r="992" spans="1:93" x14ac:dyDescent="0.35">
      <c r="A992" t="s">
        <v>6641</v>
      </c>
      <c r="B992">
        <v>132</v>
      </c>
      <c r="C992" t="s">
        <v>9332</v>
      </c>
      <c r="D992" t="s">
        <v>678</v>
      </c>
      <c r="E992" t="s">
        <v>316</v>
      </c>
      <c r="F992" t="s">
        <v>317</v>
      </c>
      <c r="G992" t="s">
        <v>318</v>
      </c>
      <c r="H992" t="s">
        <v>6646</v>
      </c>
      <c r="I992">
        <v>111891</v>
      </c>
      <c r="J992" t="s">
        <v>6647</v>
      </c>
      <c r="K992" t="s">
        <v>6648</v>
      </c>
      <c r="L992" t="s">
        <v>4622</v>
      </c>
      <c r="M992" t="s">
        <v>6649</v>
      </c>
      <c r="N992">
        <v>70000</v>
      </c>
      <c r="O992" t="s">
        <v>1202</v>
      </c>
      <c r="P992" t="s">
        <v>1203</v>
      </c>
      <c r="Q992" t="s">
        <v>6650</v>
      </c>
      <c r="R992">
        <v>5609720679</v>
      </c>
      <c r="S992" s="14">
        <v>46204</v>
      </c>
      <c r="T992" t="s">
        <v>6651</v>
      </c>
      <c r="U992" s="31">
        <v>46204.479212962964</v>
      </c>
      <c r="AK992" s="14">
        <v>46205</v>
      </c>
      <c r="AL992" t="s">
        <v>1232</v>
      </c>
      <c r="AM992" s="31">
        <v>46205.476701388892</v>
      </c>
      <c r="AQ992" s="31">
        <v>46205.476701388892</v>
      </c>
      <c r="AR992" s="14">
        <v>46205</v>
      </c>
      <c r="AS992" t="s">
        <v>1232</v>
      </c>
      <c r="AT992" t="s">
        <v>317</v>
      </c>
      <c r="AU992" t="s">
        <v>678</v>
      </c>
      <c r="AV992" s="14">
        <v>46206</v>
      </c>
      <c r="AW992" t="s">
        <v>6651</v>
      </c>
      <c r="AX992" s="31">
        <v>46206.330972222226</v>
      </c>
      <c r="AY992" s="14">
        <v>46206</v>
      </c>
      <c r="AZ992" t="s">
        <v>1194</v>
      </c>
      <c r="BA992" s="31">
        <v>46206.394814814812</v>
      </c>
      <c r="BB992" s="14">
        <v>46206</v>
      </c>
      <c r="BC992" t="s">
        <v>1247</v>
      </c>
      <c r="BD992" s="31">
        <v>46206.432013888887</v>
      </c>
      <c r="BE992" s="14">
        <v>46206</v>
      </c>
      <c r="BF992" t="s">
        <v>6432</v>
      </c>
      <c r="BG992" s="31">
        <v>46206.481990740744</v>
      </c>
      <c r="BH992" s="14">
        <v>46206</v>
      </c>
      <c r="BI992" t="s">
        <v>6432</v>
      </c>
      <c r="BJ992" s="31">
        <v>46206.505115740743</v>
      </c>
      <c r="BW992" s="14">
        <v>46206</v>
      </c>
      <c r="BX992" t="s">
        <v>6432</v>
      </c>
      <c r="BY992" s="31">
        <v>46206.5078125</v>
      </c>
      <c r="BZ992" s="14">
        <v>46206</v>
      </c>
      <c r="CA992" t="s">
        <v>1199</v>
      </c>
      <c r="CB992" s="31">
        <v>46206.510659722226</v>
      </c>
      <c r="CF992" s="14">
        <v>46206</v>
      </c>
      <c r="CG992" t="s">
        <v>1234</v>
      </c>
      <c r="CH992" s="31">
        <v>46206.690821759257</v>
      </c>
      <c r="CM992" s="4">
        <f t="shared" si="50"/>
        <v>46204.479212962964</v>
      </c>
      <c r="CN992">
        <f t="shared" si="51"/>
        <v>1</v>
      </c>
      <c r="CO992" t="str">
        <f>VLOOKUP(A992,Sheet1!$A$2:$B$221,2,0)</f>
        <v>South Zone</v>
      </c>
    </row>
    <row r="993" spans="1:93" x14ac:dyDescent="0.35">
      <c r="A993" t="s">
        <v>6641</v>
      </c>
      <c r="B993">
        <v>132</v>
      </c>
      <c r="C993" t="s">
        <v>9332</v>
      </c>
      <c r="D993" t="s">
        <v>678</v>
      </c>
      <c r="E993" t="s">
        <v>316</v>
      </c>
      <c r="F993" t="s">
        <v>317</v>
      </c>
      <c r="G993" t="s">
        <v>318</v>
      </c>
      <c r="H993" t="s">
        <v>1233</v>
      </c>
      <c r="I993">
        <v>112364</v>
      </c>
      <c r="J993" t="s">
        <v>1230</v>
      </c>
      <c r="K993" t="s">
        <v>1231</v>
      </c>
      <c r="L993" t="s">
        <v>4622</v>
      </c>
      <c r="M993" t="s">
        <v>6652</v>
      </c>
      <c r="N993">
        <v>70000</v>
      </c>
      <c r="O993" t="s">
        <v>1202</v>
      </c>
      <c r="P993" t="s">
        <v>1203</v>
      </c>
      <c r="Q993" t="s">
        <v>6653</v>
      </c>
      <c r="R993">
        <v>1777612425</v>
      </c>
      <c r="S993" s="14">
        <v>46203</v>
      </c>
      <c r="T993" t="s">
        <v>6645</v>
      </c>
      <c r="U993" s="31">
        <v>46203.73946759259</v>
      </c>
      <c r="AK993" s="14">
        <v>46204</v>
      </c>
      <c r="AL993" t="s">
        <v>1232</v>
      </c>
      <c r="AM993" s="31">
        <v>46204.463182870371</v>
      </c>
      <c r="AQ993" s="31">
        <v>46204.463182870371</v>
      </c>
      <c r="AR993" s="14">
        <v>46204</v>
      </c>
      <c r="AS993" t="s">
        <v>1232</v>
      </c>
      <c r="AT993" t="s">
        <v>317</v>
      </c>
      <c r="AU993" t="s">
        <v>678</v>
      </c>
      <c r="AV993" s="14">
        <v>46205</v>
      </c>
      <c r="AW993" t="s">
        <v>6651</v>
      </c>
      <c r="AX993" s="31">
        <v>46205.515208333331</v>
      </c>
      <c r="AY993" s="14">
        <v>46205</v>
      </c>
      <c r="AZ993" t="s">
        <v>1194</v>
      </c>
      <c r="BA993" s="31">
        <v>46205.520682870374</v>
      </c>
      <c r="BB993" s="14">
        <v>46205</v>
      </c>
      <c r="BC993" t="s">
        <v>6513</v>
      </c>
      <c r="BD993" s="31">
        <v>46205.526076388887</v>
      </c>
      <c r="BE993" s="14">
        <v>46205</v>
      </c>
      <c r="BF993" t="s">
        <v>1198</v>
      </c>
      <c r="BG993" s="31">
        <v>46205.587453703702</v>
      </c>
      <c r="BH993" s="14">
        <v>46205</v>
      </c>
      <c r="BI993" t="s">
        <v>1198</v>
      </c>
      <c r="BJ993" s="31">
        <v>46205.60738425926</v>
      </c>
      <c r="BW993" s="14">
        <v>46205</v>
      </c>
      <c r="BX993" t="s">
        <v>1198</v>
      </c>
      <c r="BY993" s="31">
        <v>46205.64329861111</v>
      </c>
      <c r="BZ993" s="14">
        <v>46205</v>
      </c>
      <c r="CA993" t="s">
        <v>1205</v>
      </c>
      <c r="CB993" s="31">
        <v>46205.645196759258</v>
      </c>
      <c r="CF993" s="14">
        <v>46205</v>
      </c>
      <c r="CG993" t="s">
        <v>1234</v>
      </c>
      <c r="CH993" s="31">
        <v>46205.708877314813</v>
      </c>
      <c r="CM993" s="4">
        <f t="shared" si="50"/>
        <v>46203.73946759259</v>
      </c>
      <c r="CN993">
        <f t="shared" si="51"/>
        <v>1</v>
      </c>
      <c r="CO993" t="str">
        <f>VLOOKUP(A993,Sheet1!$A$2:$B$221,2,0)</f>
        <v>South Zone</v>
      </c>
    </row>
    <row r="994" spans="1:93" x14ac:dyDescent="0.35">
      <c r="A994" t="s">
        <v>6641</v>
      </c>
      <c r="B994">
        <v>132</v>
      </c>
      <c r="C994" t="s">
        <v>9332</v>
      </c>
      <c r="D994" t="s">
        <v>678</v>
      </c>
      <c r="E994" t="s">
        <v>316</v>
      </c>
      <c r="F994" t="s">
        <v>317</v>
      </c>
      <c r="G994" t="s">
        <v>318</v>
      </c>
      <c r="H994" t="s">
        <v>6654</v>
      </c>
      <c r="I994">
        <v>156661</v>
      </c>
      <c r="J994" t="s">
        <v>1230</v>
      </c>
      <c r="K994" t="s">
        <v>1231</v>
      </c>
      <c r="L994" t="s">
        <v>4622</v>
      </c>
      <c r="M994" t="s">
        <v>6655</v>
      </c>
      <c r="N994">
        <v>50000</v>
      </c>
      <c r="O994" t="s">
        <v>1223</v>
      </c>
      <c r="P994" t="s">
        <v>1224</v>
      </c>
      <c r="Q994" t="s">
        <v>6656</v>
      </c>
      <c r="R994">
        <v>2059341120</v>
      </c>
      <c r="S994" s="14">
        <v>46204</v>
      </c>
      <c r="T994" t="s">
        <v>6645</v>
      </c>
      <c r="U994" s="31">
        <v>46204.424583333333</v>
      </c>
      <c r="AK994" s="14">
        <v>46206</v>
      </c>
      <c r="AL994" t="s">
        <v>1232</v>
      </c>
      <c r="AM994" s="31">
        <v>46206.385277777779</v>
      </c>
      <c r="AQ994" s="31">
        <v>46206.385277777779</v>
      </c>
      <c r="AR994" s="14">
        <v>46206</v>
      </c>
      <c r="AS994" t="s">
        <v>1232</v>
      </c>
      <c r="AT994" t="s">
        <v>317</v>
      </c>
      <c r="AU994" t="s">
        <v>678</v>
      </c>
      <c r="AV994" s="14">
        <v>46206</v>
      </c>
      <c r="AW994" t="s">
        <v>6651</v>
      </c>
      <c r="AX994" s="31">
        <v>46206.496851851851</v>
      </c>
      <c r="AY994" s="14">
        <v>46206</v>
      </c>
      <c r="AZ994" t="s">
        <v>1194</v>
      </c>
      <c r="BA994" s="31">
        <v>46206.499085648145</v>
      </c>
      <c r="BB994" s="14">
        <v>46206</v>
      </c>
      <c r="BC994" t="s">
        <v>1219</v>
      </c>
      <c r="BD994" s="31">
        <v>46206.531192129631</v>
      </c>
      <c r="BE994" s="14">
        <v>46206</v>
      </c>
      <c r="BF994" t="s">
        <v>6410</v>
      </c>
      <c r="BG994" s="31">
        <v>46206.585879629631</v>
      </c>
      <c r="BH994" s="14">
        <v>46206</v>
      </c>
      <c r="BI994" t="s">
        <v>6410</v>
      </c>
      <c r="BJ994" s="31">
        <v>46206.590219907404</v>
      </c>
      <c r="BW994" s="14">
        <v>46206</v>
      </c>
      <c r="BX994" t="s">
        <v>6410</v>
      </c>
      <c r="BY994" s="31">
        <v>46206.605393518519</v>
      </c>
      <c r="BZ994" s="14">
        <v>46206</v>
      </c>
      <c r="CA994" t="s">
        <v>1205</v>
      </c>
      <c r="CB994" s="31">
        <v>46206.614502314813</v>
      </c>
      <c r="CF994" s="14">
        <v>46206</v>
      </c>
      <c r="CG994" t="s">
        <v>1234</v>
      </c>
      <c r="CH994" s="31">
        <v>46206.67355324074</v>
      </c>
      <c r="CM994" s="4">
        <f t="shared" si="50"/>
        <v>46204.424583333333</v>
      </c>
      <c r="CN994">
        <f t="shared" si="51"/>
        <v>2</v>
      </c>
      <c r="CO994" t="str">
        <f>VLOOKUP(A994,Sheet1!$A$2:$B$221,2,0)</f>
        <v>South Zone</v>
      </c>
    </row>
    <row r="995" spans="1:93" x14ac:dyDescent="0.35">
      <c r="A995" t="s">
        <v>6641</v>
      </c>
      <c r="B995">
        <v>132</v>
      </c>
      <c r="C995" t="s">
        <v>9332</v>
      </c>
      <c r="D995" t="s">
        <v>678</v>
      </c>
      <c r="E995" t="s">
        <v>316</v>
      </c>
      <c r="F995" t="s">
        <v>317</v>
      </c>
      <c r="G995" t="s">
        <v>318</v>
      </c>
      <c r="H995" t="s">
        <v>10431</v>
      </c>
      <c r="I995">
        <v>183842</v>
      </c>
      <c r="J995" t="s">
        <v>10432</v>
      </c>
      <c r="K995" t="s">
        <v>10433</v>
      </c>
      <c r="L995" t="s">
        <v>4622</v>
      </c>
      <c r="M995" t="s">
        <v>10434</v>
      </c>
      <c r="N995">
        <v>55000</v>
      </c>
      <c r="O995" t="s">
        <v>12347</v>
      </c>
      <c r="P995" t="s">
        <v>12348</v>
      </c>
      <c r="Q995" t="s">
        <v>10435</v>
      </c>
      <c r="R995">
        <v>1148470742</v>
      </c>
      <c r="S995" s="14">
        <v>46205</v>
      </c>
      <c r="T995" t="s">
        <v>10436</v>
      </c>
      <c r="U995" s="31">
        <v>46205.547152777777</v>
      </c>
      <c r="AK995" s="14">
        <v>46209</v>
      </c>
      <c r="AL995" t="s">
        <v>1232</v>
      </c>
      <c r="AM995" s="31">
        <v>46209.469050925924</v>
      </c>
      <c r="AQ995" s="31">
        <v>46209.469050925924</v>
      </c>
      <c r="AR995" s="14">
        <v>46209</v>
      </c>
      <c r="AS995" t="s">
        <v>1232</v>
      </c>
      <c r="AT995" t="s">
        <v>317</v>
      </c>
      <c r="AU995" t="s">
        <v>678</v>
      </c>
      <c r="AV995" s="14">
        <v>46209</v>
      </c>
      <c r="AW995" t="s">
        <v>1234</v>
      </c>
      <c r="AX995" s="31">
        <v>46209.501921296294</v>
      </c>
      <c r="AY995" s="14">
        <v>46209</v>
      </c>
      <c r="AZ995" t="s">
        <v>1194</v>
      </c>
      <c r="BA995" s="31">
        <v>46209.506909722222</v>
      </c>
      <c r="BB995" s="14">
        <v>46209</v>
      </c>
      <c r="BC995" t="s">
        <v>1219</v>
      </c>
      <c r="BD995" s="31">
        <v>46209.513749999998</v>
      </c>
      <c r="BE995" s="14">
        <v>46209</v>
      </c>
      <c r="BF995" t="s">
        <v>6410</v>
      </c>
      <c r="BG995" s="31">
        <v>46209.514155092591</v>
      </c>
      <c r="BH995" s="14">
        <v>46210</v>
      </c>
      <c r="BI995" t="s">
        <v>1195</v>
      </c>
      <c r="BJ995" s="31">
        <v>46210.441608796296</v>
      </c>
      <c r="BK995" s="14">
        <v>46209</v>
      </c>
      <c r="BL995" t="s">
        <v>6410</v>
      </c>
      <c r="BM995" s="31">
        <v>46209.521863425929</v>
      </c>
      <c r="BW995" s="14">
        <v>46210</v>
      </c>
      <c r="BX995" t="s">
        <v>1195</v>
      </c>
      <c r="BY995" s="31">
        <v>46210.444247685184</v>
      </c>
      <c r="BZ995" s="14">
        <v>46210</v>
      </c>
      <c r="CA995" t="s">
        <v>1195</v>
      </c>
      <c r="CB995" s="31">
        <v>46210.510960648149</v>
      </c>
      <c r="CM995" s="4">
        <f t="shared" si="50"/>
        <v>46205.547152777777</v>
      </c>
      <c r="CN995">
        <f t="shared" si="51"/>
        <v>4</v>
      </c>
      <c r="CO995" t="str">
        <f>VLOOKUP(A995,Sheet1!$A$2:$B$221,2,0)</f>
        <v>South Zone</v>
      </c>
    </row>
    <row r="996" spans="1:93" x14ac:dyDescent="0.35">
      <c r="A996" t="s">
        <v>6641</v>
      </c>
      <c r="B996">
        <v>132</v>
      </c>
      <c r="C996" t="s">
        <v>9332</v>
      </c>
      <c r="D996" t="s">
        <v>678</v>
      </c>
      <c r="E996" t="s">
        <v>316</v>
      </c>
      <c r="F996" t="s">
        <v>317</v>
      </c>
      <c r="G996" t="s">
        <v>318</v>
      </c>
      <c r="H996" t="s">
        <v>4493</v>
      </c>
      <c r="I996">
        <v>395235</v>
      </c>
      <c r="J996" t="s">
        <v>4495</v>
      </c>
      <c r="K996" t="s">
        <v>4496</v>
      </c>
      <c r="L996" t="s">
        <v>4622</v>
      </c>
      <c r="M996" t="s">
        <v>6657</v>
      </c>
      <c r="N996">
        <v>50000</v>
      </c>
      <c r="O996" t="s">
        <v>1223</v>
      </c>
      <c r="P996" t="s">
        <v>1224</v>
      </c>
      <c r="Q996" t="s">
        <v>4494</v>
      </c>
      <c r="R996">
        <v>1593758413</v>
      </c>
      <c r="S996" s="14">
        <v>46205</v>
      </c>
      <c r="T996" t="s">
        <v>6658</v>
      </c>
      <c r="U996" s="31">
        <v>46205.461724537039</v>
      </c>
      <c r="AK996" s="14">
        <v>46206</v>
      </c>
      <c r="AL996" t="s">
        <v>1232</v>
      </c>
      <c r="AM996" s="31">
        <v>46206.479490740741</v>
      </c>
      <c r="AQ996" s="31">
        <v>46206.479490740741</v>
      </c>
      <c r="AR996" s="14">
        <v>46206</v>
      </c>
      <c r="AS996" t="s">
        <v>1232</v>
      </c>
      <c r="AT996" t="s">
        <v>317</v>
      </c>
      <c r="AU996" t="s">
        <v>678</v>
      </c>
      <c r="AV996" s="14">
        <v>46206</v>
      </c>
      <c r="AW996" t="s">
        <v>1232</v>
      </c>
      <c r="AX996" s="31">
        <v>46206.568194444444</v>
      </c>
      <c r="AY996" s="14">
        <v>46206</v>
      </c>
      <c r="AZ996" t="s">
        <v>1194</v>
      </c>
      <c r="BA996" s="31">
        <v>46206.578043981484</v>
      </c>
      <c r="BB996" s="14">
        <v>46206</v>
      </c>
      <c r="BC996" t="s">
        <v>3021</v>
      </c>
      <c r="BD996" s="31">
        <v>46206.607974537037</v>
      </c>
      <c r="BE996" s="14">
        <v>46206</v>
      </c>
      <c r="BF996" t="s">
        <v>1204</v>
      </c>
      <c r="BG996" s="31">
        <v>46206.632256944446</v>
      </c>
      <c r="BH996" s="14">
        <v>46206</v>
      </c>
      <c r="BI996" t="s">
        <v>1204</v>
      </c>
      <c r="BJ996" s="31">
        <v>46206.651099537034</v>
      </c>
      <c r="BW996" s="14">
        <v>46206</v>
      </c>
      <c r="BX996" t="s">
        <v>1204</v>
      </c>
      <c r="BY996" s="31">
        <v>46206.6719212963</v>
      </c>
      <c r="BZ996" s="14">
        <v>46206</v>
      </c>
      <c r="CA996" t="s">
        <v>1199</v>
      </c>
      <c r="CB996" s="31">
        <v>46206.675127314818</v>
      </c>
      <c r="CF996" s="14">
        <v>46206</v>
      </c>
      <c r="CG996" t="s">
        <v>1234</v>
      </c>
      <c r="CH996" s="31">
        <v>46206.751493055555</v>
      </c>
      <c r="CM996" s="4">
        <f t="shared" si="50"/>
        <v>46205.461724537039</v>
      </c>
      <c r="CN996">
        <f t="shared" si="51"/>
        <v>1</v>
      </c>
      <c r="CO996" t="str">
        <f>VLOOKUP(A996,Sheet1!$A$2:$B$221,2,0)</f>
        <v>South Zone</v>
      </c>
    </row>
    <row r="997" spans="1:93" x14ac:dyDescent="0.35">
      <c r="A997" t="s">
        <v>6641</v>
      </c>
      <c r="B997">
        <v>132</v>
      </c>
      <c r="C997" t="s">
        <v>9332</v>
      </c>
      <c r="D997" t="s">
        <v>678</v>
      </c>
      <c r="E997" t="s">
        <v>316</v>
      </c>
      <c r="F997" t="s">
        <v>317</v>
      </c>
      <c r="G997" t="s">
        <v>318</v>
      </c>
      <c r="H997" t="s">
        <v>10437</v>
      </c>
      <c r="I997">
        <v>435061</v>
      </c>
      <c r="J997" t="s">
        <v>10432</v>
      </c>
      <c r="K997" t="s">
        <v>10433</v>
      </c>
      <c r="L997" t="s">
        <v>4622</v>
      </c>
      <c r="M997" t="s">
        <v>10438</v>
      </c>
      <c r="N997">
        <v>40000</v>
      </c>
      <c r="O997" t="s">
        <v>10403</v>
      </c>
      <c r="P997" t="s">
        <v>10404</v>
      </c>
      <c r="Q997" t="s">
        <v>10439</v>
      </c>
      <c r="R997">
        <v>3325518969</v>
      </c>
      <c r="S997" s="14">
        <v>46206</v>
      </c>
      <c r="T997" t="s">
        <v>10436</v>
      </c>
      <c r="U997" s="31">
        <v>46206.405092592591</v>
      </c>
      <c r="AK997" s="14">
        <v>46209</v>
      </c>
      <c r="AL997" t="s">
        <v>1232</v>
      </c>
      <c r="AM997" s="31">
        <v>46209.551087962966</v>
      </c>
      <c r="AQ997" s="31">
        <v>46209.551087962966</v>
      </c>
      <c r="AR997" s="14">
        <v>46209</v>
      </c>
      <c r="AS997" t="s">
        <v>1232</v>
      </c>
      <c r="AT997" t="s">
        <v>317</v>
      </c>
      <c r="AU997" t="s">
        <v>678</v>
      </c>
      <c r="AV997" s="14">
        <v>46209</v>
      </c>
      <c r="AW997" t="s">
        <v>1234</v>
      </c>
      <c r="AX997" s="31">
        <v>46209.552673611113</v>
      </c>
      <c r="AY997" s="14">
        <v>46209</v>
      </c>
      <c r="AZ997" t="s">
        <v>3586</v>
      </c>
      <c r="BA997" s="31">
        <v>46209.590682870374</v>
      </c>
      <c r="BB997" s="14">
        <v>46209</v>
      </c>
      <c r="BC997" t="s">
        <v>1247</v>
      </c>
      <c r="BD997" s="31">
        <v>46209.609027777777</v>
      </c>
      <c r="BE997" s="14">
        <v>46209</v>
      </c>
      <c r="BF997" t="s">
        <v>6432</v>
      </c>
      <c r="BG997" s="31">
        <v>46209.609479166669</v>
      </c>
      <c r="BH997" s="14">
        <v>46209</v>
      </c>
      <c r="BI997" t="s">
        <v>6432</v>
      </c>
      <c r="BJ997" s="31">
        <v>46209.611458333333</v>
      </c>
      <c r="BW997" s="14">
        <v>46209</v>
      </c>
      <c r="BX997" t="s">
        <v>6432</v>
      </c>
      <c r="BY997" s="31">
        <v>46209.623715277776</v>
      </c>
      <c r="BZ997" s="14">
        <v>46209</v>
      </c>
      <c r="CA997" t="s">
        <v>1205</v>
      </c>
      <c r="CB997" s="31">
        <v>46209.624884259261</v>
      </c>
      <c r="CF997" s="14">
        <v>46209</v>
      </c>
      <c r="CG997" t="s">
        <v>1234</v>
      </c>
      <c r="CH997" s="31">
        <v>46209.742928240739</v>
      </c>
      <c r="CM997" s="4">
        <f t="shared" si="50"/>
        <v>46206.405092592591</v>
      </c>
      <c r="CN997">
        <f t="shared" si="51"/>
        <v>3</v>
      </c>
      <c r="CO997" t="str">
        <f>VLOOKUP(A997,Sheet1!$A$2:$B$221,2,0)</f>
        <v>South Zone</v>
      </c>
    </row>
    <row r="998" spans="1:93" x14ac:dyDescent="0.35">
      <c r="A998" t="s">
        <v>6641</v>
      </c>
      <c r="B998">
        <v>132</v>
      </c>
      <c r="C998" t="s">
        <v>9332</v>
      </c>
      <c r="D998" t="s">
        <v>678</v>
      </c>
      <c r="E998" t="s">
        <v>316</v>
      </c>
      <c r="F998" t="s">
        <v>317</v>
      </c>
      <c r="G998" t="s">
        <v>318</v>
      </c>
      <c r="H998" t="s">
        <v>12349</v>
      </c>
      <c r="I998">
        <v>453623</v>
      </c>
      <c r="J998" t="s">
        <v>10432</v>
      </c>
      <c r="K998" t="s">
        <v>10433</v>
      </c>
      <c r="L998" t="s">
        <v>4622</v>
      </c>
      <c r="M998" t="s">
        <v>12350</v>
      </c>
      <c r="N998">
        <v>70000</v>
      </c>
      <c r="O998" t="s">
        <v>12351</v>
      </c>
      <c r="P998" t="s">
        <v>12352</v>
      </c>
      <c r="Q998" t="s">
        <v>12353</v>
      </c>
      <c r="R998">
        <v>9273253602</v>
      </c>
      <c r="S998" s="14">
        <v>46210</v>
      </c>
      <c r="T998" t="s">
        <v>10436</v>
      </c>
      <c r="U998" s="31">
        <v>46210.540925925925</v>
      </c>
      <c r="AK998" s="14">
        <v>46210</v>
      </c>
      <c r="AL998" t="s">
        <v>1232</v>
      </c>
      <c r="AM998" s="31">
        <v>46210.700694444444</v>
      </c>
      <c r="AQ998" s="31">
        <v>46210.700694444444</v>
      </c>
      <c r="AR998" s="14">
        <v>46210</v>
      </c>
      <c r="AS998" t="s">
        <v>1232</v>
      </c>
      <c r="AT998" t="s">
        <v>317</v>
      </c>
      <c r="AU998" t="s">
        <v>678</v>
      </c>
      <c r="AV998" s="14">
        <v>46210</v>
      </c>
      <c r="AW998" t="s">
        <v>1234</v>
      </c>
      <c r="AX998" s="31">
        <v>46210.725486111114</v>
      </c>
      <c r="AY998" s="14">
        <v>46210</v>
      </c>
      <c r="AZ998" t="s">
        <v>1194</v>
      </c>
      <c r="BA998" s="31">
        <v>46210.737951388888</v>
      </c>
      <c r="BB998" s="14">
        <v>46210</v>
      </c>
      <c r="BC998" t="s">
        <v>6431</v>
      </c>
      <c r="BD998" s="31">
        <v>46210.743171296293</v>
      </c>
      <c r="BE998" s="14">
        <v>46210</v>
      </c>
      <c r="BF998" t="s">
        <v>3020</v>
      </c>
      <c r="BG998" s="31">
        <v>46210.768784722219</v>
      </c>
      <c r="BK998" s="14">
        <v>46210</v>
      </c>
      <c r="BL998" t="s">
        <v>3020</v>
      </c>
      <c r="BM998" s="31">
        <v>46210.770671296297</v>
      </c>
      <c r="CM998" s="4">
        <f t="shared" si="50"/>
        <v>46210.540925925925</v>
      </c>
      <c r="CN998">
        <f t="shared" si="51"/>
        <v>0</v>
      </c>
      <c r="CO998" t="str">
        <f>VLOOKUP(A998,Sheet1!$A$2:$B$221,2,0)</f>
        <v>South Zone</v>
      </c>
    </row>
    <row r="999" spans="1:93" x14ac:dyDescent="0.35">
      <c r="A999" t="s">
        <v>6641</v>
      </c>
      <c r="B999">
        <v>132</v>
      </c>
      <c r="C999" t="s">
        <v>9332</v>
      </c>
      <c r="D999" t="s">
        <v>678</v>
      </c>
      <c r="E999" t="s">
        <v>316</v>
      </c>
      <c r="F999" t="s">
        <v>317</v>
      </c>
      <c r="G999" t="s">
        <v>318</v>
      </c>
      <c r="H999" t="s">
        <v>6659</v>
      </c>
      <c r="I999">
        <v>473235</v>
      </c>
      <c r="J999" t="s">
        <v>6660</v>
      </c>
      <c r="K999" t="s">
        <v>6661</v>
      </c>
      <c r="L999" t="s">
        <v>4622</v>
      </c>
      <c r="M999" t="s">
        <v>6662</v>
      </c>
      <c r="N999">
        <v>40000</v>
      </c>
      <c r="O999" t="s">
        <v>6521</v>
      </c>
      <c r="P999" t="s">
        <v>6522</v>
      </c>
      <c r="Q999" t="s">
        <v>6663</v>
      </c>
      <c r="R999">
        <v>1632191400</v>
      </c>
      <c r="S999" s="14">
        <v>46203</v>
      </c>
      <c r="T999" t="s">
        <v>6664</v>
      </c>
      <c r="U999" s="31">
        <v>46203.457870370374</v>
      </c>
      <c r="AK999" s="14">
        <v>46204</v>
      </c>
      <c r="AL999" t="s">
        <v>1232</v>
      </c>
      <c r="AM999" s="31">
        <v>46204.618738425925</v>
      </c>
      <c r="AQ999" s="31">
        <v>46204.618738425925</v>
      </c>
      <c r="AR999" s="14">
        <v>46204</v>
      </c>
      <c r="AS999" t="s">
        <v>1232</v>
      </c>
      <c r="AT999" t="s">
        <v>317</v>
      </c>
      <c r="AU999" t="s">
        <v>678</v>
      </c>
      <c r="AV999" s="14">
        <v>46204</v>
      </c>
      <c r="AW999" t="s">
        <v>1234</v>
      </c>
      <c r="AX999" s="31">
        <v>46204.651655092595</v>
      </c>
      <c r="AY999" s="14">
        <v>46204</v>
      </c>
      <c r="AZ999" t="s">
        <v>1194</v>
      </c>
      <c r="BA999" s="31">
        <v>46204.662129629629</v>
      </c>
      <c r="BB999" s="14">
        <v>46204</v>
      </c>
      <c r="BC999" t="s">
        <v>1197</v>
      </c>
      <c r="BD999" s="31">
        <v>46204.689687500002</v>
      </c>
      <c r="BE999" s="14">
        <v>46204</v>
      </c>
      <c r="BF999" t="s">
        <v>1198</v>
      </c>
      <c r="BG999" s="31">
        <v>46204.69122685185</v>
      </c>
      <c r="BH999" s="14">
        <v>46204</v>
      </c>
      <c r="BI999" t="s">
        <v>1198</v>
      </c>
      <c r="BJ999" s="31">
        <v>46204.692013888889</v>
      </c>
      <c r="BW999" s="14">
        <v>46204</v>
      </c>
      <c r="BX999" t="s">
        <v>1198</v>
      </c>
      <c r="BY999" s="31">
        <v>46204.704699074071</v>
      </c>
      <c r="BZ999" s="14">
        <v>46204</v>
      </c>
      <c r="CA999" t="s">
        <v>1199</v>
      </c>
      <c r="CB999" s="31">
        <v>46204.708680555559</v>
      </c>
      <c r="CF999" s="14">
        <v>46205</v>
      </c>
      <c r="CG999" t="s">
        <v>1234</v>
      </c>
      <c r="CH999" s="31">
        <v>46205.724583333336</v>
      </c>
      <c r="CM999" s="4">
        <f t="shared" si="50"/>
        <v>46203.457870370374</v>
      </c>
      <c r="CN999">
        <f t="shared" si="51"/>
        <v>1</v>
      </c>
      <c r="CO999" t="str">
        <f>VLOOKUP(A999,Sheet1!$A$2:$B$221,2,0)</f>
        <v>South Zone</v>
      </c>
    </row>
    <row r="1000" spans="1:93" x14ac:dyDescent="0.35">
      <c r="A1000" t="s">
        <v>10440</v>
      </c>
      <c r="B1000">
        <v>133</v>
      </c>
      <c r="C1000" t="s">
        <v>9332</v>
      </c>
      <c r="D1000" t="s">
        <v>678</v>
      </c>
      <c r="E1000" t="s">
        <v>319</v>
      </c>
      <c r="F1000" t="s">
        <v>320</v>
      </c>
      <c r="G1000" t="s">
        <v>318</v>
      </c>
      <c r="H1000" t="s">
        <v>10441</v>
      </c>
      <c r="I1000">
        <v>99843</v>
      </c>
      <c r="J1000" t="s">
        <v>9599</v>
      </c>
      <c r="K1000" t="s">
        <v>9600</v>
      </c>
      <c r="L1000" t="s">
        <v>4622</v>
      </c>
      <c r="M1000" t="s">
        <v>10442</v>
      </c>
      <c r="Q1000" t="s">
        <v>10443</v>
      </c>
      <c r="R1000">
        <v>1835255112</v>
      </c>
      <c r="S1000" s="14">
        <v>46205</v>
      </c>
      <c r="T1000" t="s">
        <v>10444</v>
      </c>
      <c r="U1000" s="31">
        <v>46205.642534722225</v>
      </c>
      <c r="AK1000" s="14">
        <v>46209</v>
      </c>
      <c r="AL1000" t="s">
        <v>2952</v>
      </c>
      <c r="AM1000" s="31">
        <v>46209.695798611108</v>
      </c>
      <c r="AQ1000" s="31">
        <v>46209.695798611108</v>
      </c>
      <c r="AR1000" s="14">
        <v>46209</v>
      </c>
      <c r="AS1000" t="s">
        <v>2952</v>
      </c>
      <c r="AT1000" t="s">
        <v>10445</v>
      </c>
      <c r="AU1000" t="s">
        <v>677</v>
      </c>
      <c r="AV1000" s="14">
        <v>46209</v>
      </c>
      <c r="AW1000" t="s">
        <v>10446</v>
      </c>
      <c r="AX1000" s="31">
        <v>46209.727083333331</v>
      </c>
      <c r="AY1000" s="14">
        <v>46209</v>
      </c>
      <c r="AZ1000" t="s">
        <v>3586</v>
      </c>
      <c r="BA1000" s="31">
        <v>46209.730127314811</v>
      </c>
      <c r="BB1000" s="14">
        <v>46209</v>
      </c>
      <c r="BC1000" t="s">
        <v>6513</v>
      </c>
      <c r="BD1000" s="31">
        <v>46209.758310185185</v>
      </c>
      <c r="BE1000" s="14">
        <v>46209</v>
      </c>
      <c r="BF1000" t="s">
        <v>6432</v>
      </c>
      <c r="BG1000" s="31">
        <v>46209.759664351855</v>
      </c>
      <c r="BH1000" s="14">
        <v>46209</v>
      </c>
      <c r="BI1000" t="s">
        <v>6432</v>
      </c>
      <c r="BJ1000" s="31">
        <v>46209.759745370371</v>
      </c>
      <c r="BW1000" s="14">
        <v>46209</v>
      </c>
      <c r="BX1000" t="s">
        <v>6432</v>
      </c>
      <c r="BY1000" s="31">
        <v>46209.76871527778</v>
      </c>
      <c r="BZ1000" s="14">
        <v>46209</v>
      </c>
      <c r="CA1000" t="s">
        <v>1205</v>
      </c>
      <c r="CB1000" s="31">
        <v>46209.769108796296</v>
      </c>
      <c r="CF1000" s="14">
        <v>46210</v>
      </c>
      <c r="CG1000" t="s">
        <v>2952</v>
      </c>
      <c r="CH1000" s="31">
        <v>46210.611585648148</v>
      </c>
      <c r="CM1000" s="4">
        <f t="shared" si="50"/>
        <v>46205.642534722225</v>
      </c>
      <c r="CN1000">
        <f t="shared" si="51"/>
        <v>4</v>
      </c>
      <c r="CO1000" t="str">
        <f>VLOOKUP(A1000,Sheet1!$A$2:$B$221,2,0)</f>
        <v>South Zone</v>
      </c>
    </row>
    <row r="1001" spans="1:93" x14ac:dyDescent="0.35">
      <c r="A1001" t="s">
        <v>10440</v>
      </c>
      <c r="B1001">
        <v>133</v>
      </c>
      <c r="C1001" t="s">
        <v>9332</v>
      </c>
      <c r="D1001" t="s">
        <v>678</v>
      </c>
      <c r="E1001" t="s">
        <v>319</v>
      </c>
      <c r="F1001" t="s">
        <v>320</v>
      </c>
      <c r="G1001" t="s">
        <v>318</v>
      </c>
      <c r="H1001" t="s">
        <v>10447</v>
      </c>
      <c r="I1001">
        <v>120237</v>
      </c>
      <c r="J1001" t="s">
        <v>10448</v>
      </c>
      <c r="K1001" t="s">
        <v>10449</v>
      </c>
      <c r="L1001" t="s">
        <v>4622</v>
      </c>
      <c r="M1001" t="s">
        <v>10450</v>
      </c>
      <c r="N1001">
        <v>40000</v>
      </c>
      <c r="O1001" t="s">
        <v>969</v>
      </c>
      <c r="P1001" t="s">
        <v>970</v>
      </c>
      <c r="Q1001" t="s">
        <v>12354</v>
      </c>
      <c r="R1001">
        <v>5640378131</v>
      </c>
      <c r="S1001" s="14">
        <v>46209</v>
      </c>
      <c r="T1001" t="s">
        <v>10452</v>
      </c>
      <c r="U1001" s="31">
        <v>46209.777557870373</v>
      </c>
      <c r="AK1001" s="14">
        <v>46210</v>
      </c>
      <c r="AL1001" t="s">
        <v>2952</v>
      </c>
      <c r="AM1001" s="31">
        <v>46210.527326388888</v>
      </c>
      <c r="AQ1001" s="31">
        <v>46210.527326388888</v>
      </c>
      <c r="AR1001" s="14">
        <v>46210</v>
      </c>
      <c r="AS1001" t="s">
        <v>2952</v>
      </c>
      <c r="AT1001" t="s">
        <v>10445</v>
      </c>
      <c r="AU1001" t="s">
        <v>677</v>
      </c>
      <c r="AV1001" s="14">
        <v>46210</v>
      </c>
      <c r="AW1001" t="s">
        <v>10446</v>
      </c>
      <c r="AX1001" s="31">
        <v>46210.588703703703</v>
      </c>
      <c r="AY1001" s="14">
        <v>46210</v>
      </c>
      <c r="AZ1001" t="s">
        <v>1194</v>
      </c>
      <c r="BA1001" s="31">
        <v>46210.601111111115</v>
      </c>
      <c r="BB1001" s="14">
        <v>46210</v>
      </c>
      <c r="BC1001" t="s">
        <v>3020</v>
      </c>
      <c r="BD1001" s="31">
        <v>46210.660185185188</v>
      </c>
      <c r="BE1001" s="14">
        <v>46210</v>
      </c>
      <c r="BF1001" t="s">
        <v>3020</v>
      </c>
      <c r="BG1001" s="31">
        <v>46210.66028935185</v>
      </c>
      <c r="BH1001" s="14">
        <v>46210</v>
      </c>
      <c r="BI1001" t="s">
        <v>3020</v>
      </c>
      <c r="BJ1001" s="31">
        <v>46210.663101851853</v>
      </c>
      <c r="BW1001" s="14">
        <v>46210</v>
      </c>
      <c r="BX1001" t="s">
        <v>3020</v>
      </c>
      <c r="BY1001" s="31">
        <v>46210.669108796297</v>
      </c>
      <c r="BZ1001" s="14">
        <v>46210</v>
      </c>
      <c r="CA1001" t="s">
        <v>1199</v>
      </c>
      <c r="CB1001" s="31">
        <v>46210.674386574072</v>
      </c>
      <c r="CF1001" s="14">
        <v>46210</v>
      </c>
      <c r="CG1001" t="s">
        <v>2952</v>
      </c>
      <c r="CH1001" s="31">
        <v>46210.807523148149</v>
      </c>
      <c r="CM1001" s="4">
        <f t="shared" si="50"/>
        <v>46209.777557870373</v>
      </c>
      <c r="CN1001">
        <f t="shared" si="51"/>
        <v>1</v>
      </c>
      <c r="CO1001" t="str">
        <f>VLOOKUP(A1001,Sheet1!$A$2:$B$221,2,0)</f>
        <v>South Zone</v>
      </c>
    </row>
    <row r="1002" spans="1:93" x14ac:dyDescent="0.35">
      <c r="A1002" t="s">
        <v>10440</v>
      </c>
      <c r="B1002">
        <v>133</v>
      </c>
      <c r="C1002" t="s">
        <v>9332</v>
      </c>
      <c r="D1002" t="s">
        <v>678</v>
      </c>
      <c r="E1002" t="s">
        <v>319</v>
      </c>
      <c r="F1002" t="s">
        <v>320</v>
      </c>
      <c r="G1002" t="s">
        <v>318</v>
      </c>
      <c r="H1002" t="s">
        <v>10447</v>
      </c>
      <c r="I1002">
        <v>120237</v>
      </c>
      <c r="J1002" t="s">
        <v>10448</v>
      </c>
      <c r="K1002" t="s">
        <v>10449</v>
      </c>
      <c r="L1002" t="s">
        <v>4622</v>
      </c>
      <c r="M1002" t="s">
        <v>10450</v>
      </c>
      <c r="N1002">
        <v>65000</v>
      </c>
      <c r="O1002" t="s">
        <v>1498</v>
      </c>
      <c r="P1002" t="s">
        <v>1499</v>
      </c>
      <c r="Q1002" t="s">
        <v>12355</v>
      </c>
      <c r="R1002">
        <v>4890548103</v>
      </c>
      <c r="S1002" s="14">
        <v>46209</v>
      </c>
      <c r="T1002" t="s">
        <v>10452</v>
      </c>
      <c r="U1002" s="31">
        <v>46209.776956018519</v>
      </c>
      <c r="AK1002" s="14">
        <v>46210</v>
      </c>
      <c r="AL1002" t="s">
        <v>2952</v>
      </c>
      <c r="AM1002" s="31">
        <v>46210.526712962965</v>
      </c>
      <c r="AQ1002" s="31">
        <v>46210.526712962965</v>
      </c>
      <c r="AR1002" s="14">
        <v>46210</v>
      </c>
      <c r="AS1002" t="s">
        <v>2952</v>
      </c>
      <c r="AT1002" t="s">
        <v>10445</v>
      </c>
      <c r="AU1002" t="s">
        <v>677</v>
      </c>
      <c r="AV1002" s="14">
        <v>46210</v>
      </c>
      <c r="AW1002" t="s">
        <v>10446</v>
      </c>
      <c r="AX1002" s="31">
        <v>46210.588900462964</v>
      </c>
      <c r="AY1002" s="14">
        <v>46210</v>
      </c>
      <c r="AZ1002" t="s">
        <v>1194</v>
      </c>
      <c r="BA1002" s="31">
        <v>46210.600995370369</v>
      </c>
      <c r="BB1002" s="14">
        <v>46210</v>
      </c>
      <c r="BC1002" t="s">
        <v>3020</v>
      </c>
      <c r="BD1002" s="31">
        <v>46210.660138888888</v>
      </c>
      <c r="BE1002" s="14">
        <v>46210</v>
      </c>
      <c r="BF1002" t="s">
        <v>3020</v>
      </c>
      <c r="BG1002" s="31">
        <v>46210.660243055558</v>
      </c>
      <c r="BH1002" s="14">
        <v>46210</v>
      </c>
      <c r="BI1002" t="s">
        <v>3020</v>
      </c>
      <c r="BJ1002" s="31">
        <v>46210.663136574076</v>
      </c>
      <c r="BW1002" s="14">
        <v>46210</v>
      </c>
      <c r="BX1002" t="s">
        <v>3020</v>
      </c>
      <c r="BY1002" s="31">
        <v>46210.669131944444</v>
      </c>
      <c r="BZ1002" s="14">
        <v>46210</v>
      </c>
      <c r="CA1002" t="s">
        <v>1199</v>
      </c>
      <c r="CB1002" s="31">
        <v>46210.674386574072</v>
      </c>
      <c r="CF1002" s="14">
        <v>46210</v>
      </c>
      <c r="CG1002" t="s">
        <v>2952</v>
      </c>
      <c r="CH1002" s="31">
        <v>46210.807523148149</v>
      </c>
      <c r="CM1002" s="4">
        <f t="shared" si="50"/>
        <v>46209.776956018519</v>
      </c>
      <c r="CN1002">
        <f t="shared" si="51"/>
        <v>1</v>
      </c>
      <c r="CO1002" t="str">
        <f>VLOOKUP(A1002,Sheet1!$A$2:$B$221,2,0)</f>
        <v>South Zone</v>
      </c>
    </row>
    <row r="1003" spans="1:93" x14ac:dyDescent="0.35">
      <c r="A1003" t="s">
        <v>10440</v>
      </c>
      <c r="B1003">
        <v>133</v>
      </c>
      <c r="C1003" t="s">
        <v>9332</v>
      </c>
      <c r="D1003" t="s">
        <v>678</v>
      </c>
      <c r="E1003" t="s">
        <v>319</v>
      </c>
      <c r="F1003" t="s">
        <v>320</v>
      </c>
      <c r="G1003" t="s">
        <v>318</v>
      </c>
      <c r="H1003" t="s">
        <v>10447</v>
      </c>
      <c r="I1003">
        <v>120237</v>
      </c>
      <c r="J1003" t="s">
        <v>10448</v>
      </c>
      <c r="K1003" t="s">
        <v>10449</v>
      </c>
      <c r="L1003" t="s">
        <v>4622</v>
      </c>
      <c r="M1003" t="s">
        <v>10450</v>
      </c>
      <c r="N1003">
        <v>60000</v>
      </c>
      <c r="O1003" t="s">
        <v>1206</v>
      </c>
      <c r="P1003" t="s">
        <v>1207</v>
      </c>
      <c r="Q1003" t="s">
        <v>10451</v>
      </c>
      <c r="R1003">
        <v>4849864004</v>
      </c>
      <c r="S1003" s="14">
        <v>46207</v>
      </c>
      <c r="T1003" t="s">
        <v>10452</v>
      </c>
      <c r="U1003" s="31">
        <v>46207.416585648149</v>
      </c>
      <c r="AK1003" s="14">
        <v>46209</v>
      </c>
      <c r="AL1003" t="s">
        <v>2952</v>
      </c>
      <c r="AM1003" s="31">
        <v>46209.693159722221</v>
      </c>
      <c r="AQ1003" s="31">
        <v>46209.693159722221</v>
      </c>
      <c r="AR1003" s="14">
        <v>46209</v>
      </c>
      <c r="AS1003" t="s">
        <v>2952</v>
      </c>
      <c r="AT1003" t="s">
        <v>10445</v>
      </c>
      <c r="AU1003" t="s">
        <v>677</v>
      </c>
      <c r="AV1003" s="14">
        <v>46209</v>
      </c>
      <c r="AW1003" t="s">
        <v>10446</v>
      </c>
      <c r="AX1003" s="31">
        <v>46209.723958333336</v>
      </c>
      <c r="AY1003" s="14">
        <v>46209</v>
      </c>
      <c r="AZ1003" t="s">
        <v>3586</v>
      </c>
      <c r="BA1003" s="31">
        <v>46209.730115740742</v>
      </c>
      <c r="BB1003" s="14">
        <v>46209</v>
      </c>
      <c r="BC1003" t="s">
        <v>1218</v>
      </c>
      <c r="BD1003" s="31">
        <v>46209.757534722223</v>
      </c>
      <c r="BE1003" s="14">
        <v>46209</v>
      </c>
      <c r="BF1003" t="s">
        <v>6410</v>
      </c>
      <c r="BG1003" s="31">
        <v>46209.758356481485</v>
      </c>
      <c r="BH1003" s="14">
        <v>46210</v>
      </c>
      <c r="BI1003" t="s">
        <v>3020</v>
      </c>
      <c r="BJ1003" s="31">
        <v>46210.606215277781</v>
      </c>
      <c r="BK1003" s="14">
        <v>46209</v>
      </c>
      <c r="BL1003" t="s">
        <v>6410</v>
      </c>
      <c r="BM1003" s="31">
        <v>46209.758726851855</v>
      </c>
      <c r="BW1003" s="14">
        <v>46210</v>
      </c>
      <c r="BX1003" t="s">
        <v>3020</v>
      </c>
      <c r="BY1003" s="31">
        <v>46210.613298611112</v>
      </c>
      <c r="BZ1003" s="14">
        <v>46210</v>
      </c>
      <c r="CA1003" t="s">
        <v>1199</v>
      </c>
      <c r="CB1003" s="31">
        <v>46210.806354166663</v>
      </c>
      <c r="CF1003" s="14">
        <v>46210</v>
      </c>
      <c r="CG1003" t="s">
        <v>2952</v>
      </c>
      <c r="CH1003" s="31">
        <v>46210.807523148149</v>
      </c>
      <c r="CM1003" s="4">
        <f t="shared" si="50"/>
        <v>46207.416585648149</v>
      </c>
      <c r="CN1003">
        <f t="shared" si="51"/>
        <v>2</v>
      </c>
      <c r="CO1003" t="str">
        <f>VLOOKUP(A1003,Sheet1!$A$2:$B$221,2,0)</f>
        <v>South Zone</v>
      </c>
    </row>
    <row r="1004" spans="1:93" x14ac:dyDescent="0.35">
      <c r="A1004" t="s">
        <v>6665</v>
      </c>
      <c r="B1004">
        <v>158</v>
      </c>
      <c r="C1004" t="s">
        <v>9332</v>
      </c>
      <c r="D1004" t="s">
        <v>678</v>
      </c>
      <c r="E1004" t="s">
        <v>305</v>
      </c>
      <c r="F1004" t="s">
        <v>306</v>
      </c>
      <c r="G1004" t="s">
        <v>302</v>
      </c>
      <c r="H1004" t="s">
        <v>6666</v>
      </c>
      <c r="I1004">
        <v>642229</v>
      </c>
      <c r="J1004" t="s">
        <v>6667</v>
      </c>
      <c r="K1004" t="s">
        <v>6668</v>
      </c>
      <c r="L1004" t="s">
        <v>4622</v>
      </c>
      <c r="M1004" t="s">
        <v>6669</v>
      </c>
      <c r="N1004">
        <v>60000</v>
      </c>
      <c r="O1004" t="s">
        <v>1206</v>
      </c>
      <c r="P1004" t="s">
        <v>1207</v>
      </c>
      <c r="Q1004" t="s">
        <v>6670</v>
      </c>
      <c r="R1004">
        <v>5692862018</v>
      </c>
      <c r="S1004" s="14">
        <v>46205</v>
      </c>
      <c r="T1004" t="s">
        <v>6671</v>
      </c>
      <c r="U1004" s="31">
        <v>46205.620648148149</v>
      </c>
      <c r="AK1004" s="14">
        <v>46205</v>
      </c>
      <c r="AL1004" t="s">
        <v>1238</v>
      </c>
      <c r="AM1004" s="31">
        <v>46205.733564814815</v>
      </c>
      <c r="AQ1004" s="31">
        <v>46205.733564814815</v>
      </c>
      <c r="AR1004" s="14">
        <v>46205</v>
      </c>
      <c r="AS1004" t="s">
        <v>1238</v>
      </c>
      <c r="AT1004" t="s">
        <v>306</v>
      </c>
      <c r="AU1004" t="s">
        <v>678</v>
      </c>
      <c r="AV1004" s="14">
        <v>46205</v>
      </c>
      <c r="AW1004" t="s">
        <v>6672</v>
      </c>
      <c r="AX1004" s="31">
        <v>46205.734629629631</v>
      </c>
      <c r="AY1004" s="14">
        <v>46205</v>
      </c>
      <c r="AZ1004" t="s">
        <v>1211</v>
      </c>
      <c r="BA1004" s="31">
        <v>46205.73710648148</v>
      </c>
      <c r="BB1004" s="14">
        <v>46205</v>
      </c>
      <c r="BC1004" t="s">
        <v>6673</v>
      </c>
      <c r="BD1004" s="31">
        <v>46205.744537037041</v>
      </c>
      <c r="BE1004" s="14">
        <v>46205</v>
      </c>
      <c r="BF1004" t="s">
        <v>6508</v>
      </c>
      <c r="BG1004" s="31">
        <v>46205.761423611111</v>
      </c>
      <c r="BH1004" s="14">
        <v>46205</v>
      </c>
      <c r="BI1004" t="s">
        <v>6508</v>
      </c>
      <c r="BJ1004" s="31">
        <v>46205.781377314815</v>
      </c>
      <c r="BW1004" s="14">
        <v>46205</v>
      </c>
      <c r="BX1004" t="s">
        <v>1212</v>
      </c>
      <c r="BY1004" s="31">
        <v>46205.791238425925</v>
      </c>
      <c r="BZ1004" s="14">
        <v>46205</v>
      </c>
      <c r="CA1004" t="s">
        <v>1212</v>
      </c>
      <c r="CB1004" s="31">
        <v>46205.791435185187</v>
      </c>
      <c r="CF1004" s="14">
        <v>46206</v>
      </c>
      <c r="CG1004" t="s">
        <v>2953</v>
      </c>
      <c r="CH1004" s="31">
        <v>46206.536238425928</v>
      </c>
      <c r="CM1004" s="4">
        <f t="shared" si="50"/>
        <v>46205.620648148149</v>
      </c>
      <c r="CN1004">
        <f t="shared" si="51"/>
        <v>0</v>
      </c>
      <c r="CO1004" t="str">
        <f>VLOOKUP(A1004,Sheet1!$A$2:$B$221,2,0)</f>
        <v>South Zone</v>
      </c>
    </row>
    <row r="1005" spans="1:93" x14ac:dyDescent="0.35">
      <c r="A1005" t="s">
        <v>6665</v>
      </c>
      <c r="B1005">
        <v>158</v>
      </c>
      <c r="C1005" t="s">
        <v>9332</v>
      </c>
      <c r="D1005" t="s">
        <v>678</v>
      </c>
      <c r="E1005" t="s">
        <v>305</v>
      </c>
      <c r="F1005" t="s">
        <v>306</v>
      </c>
      <c r="G1005" t="s">
        <v>302</v>
      </c>
      <c r="H1005" t="s">
        <v>6674</v>
      </c>
      <c r="I1005">
        <v>643121</v>
      </c>
      <c r="J1005" t="s">
        <v>2643</v>
      </c>
      <c r="K1005" t="s">
        <v>2644</v>
      </c>
      <c r="L1005" t="s">
        <v>4622</v>
      </c>
      <c r="M1005" t="s">
        <v>6675</v>
      </c>
      <c r="N1005">
        <v>45000</v>
      </c>
      <c r="O1005" t="s">
        <v>4598</v>
      </c>
      <c r="P1005" t="s">
        <v>4599</v>
      </c>
      <c r="Q1005" t="s">
        <v>6676</v>
      </c>
      <c r="R1005">
        <v>9493677061</v>
      </c>
      <c r="S1005" s="14">
        <v>46203</v>
      </c>
      <c r="T1005" t="s">
        <v>6671</v>
      </c>
      <c r="U1005" s="31">
        <v>46203.551712962966</v>
      </c>
      <c r="AK1005" s="14">
        <v>46205</v>
      </c>
      <c r="AL1005" t="s">
        <v>1238</v>
      </c>
      <c r="AM1005" s="31">
        <v>46205.705381944441</v>
      </c>
      <c r="AQ1005" s="31">
        <v>46205.705381944441</v>
      </c>
      <c r="AR1005" s="14">
        <v>46205</v>
      </c>
      <c r="AS1005" t="s">
        <v>1238</v>
      </c>
      <c r="AT1005" t="s">
        <v>306</v>
      </c>
      <c r="AU1005" t="s">
        <v>678</v>
      </c>
      <c r="AV1005" s="14">
        <v>46205</v>
      </c>
      <c r="AW1005" t="s">
        <v>1238</v>
      </c>
      <c r="AX1005" s="31">
        <v>46205.706238425926</v>
      </c>
      <c r="AY1005" s="14">
        <v>46205</v>
      </c>
      <c r="AZ1005" t="s">
        <v>1211</v>
      </c>
      <c r="BA1005" s="31">
        <v>46205.713645833333</v>
      </c>
      <c r="BB1005" s="14">
        <v>46205</v>
      </c>
      <c r="BC1005" t="s">
        <v>6636</v>
      </c>
      <c r="BD1005" s="31">
        <v>46205.734178240738</v>
      </c>
      <c r="BE1005" s="14">
        <v>46205</v>
      </c>
      <c r="BF1005" t="s">
        <v>6677</v>
      </c>
      <c r="BG1005" s="31">
        <v>46205.742488425924</v>
      </c>
      <c r="BH1005" s="14">
        <v>46205</v>
      </c>
      <c r="BI1005" t="s">
        <v>6677</v>
      </c>
      <c r="BJ1005" s="31">
        <v>46205.744953703703</v>
      </c>
      <c r="BW1005" s="14">
        <v>46205</v>
      </c>
      <c r="BX1005" t="s">
        <v>6677</v>
      </c>
      <c r="BY1005" s="31">
        <v>46205.749803240738</v>
      </c>
      <c r="BZ1005" s="14">
        <v>46205</v>
      </c>
      <c r="CA1005" t="s">
        <v>1212</v>
      </c>
      <c r="CB1005" s="31">
        <v>46205.766793981478</v>
      </c>
      <c r="CF1005" s="14">
        <v>46206</v>
      </c>
      <c r="CG1005" t="s">
        <v>2953</v>
      </c>
      <c r="CH1005" s="31">
        <v>46206.572592592594</v>
      </c>
      <c r="CM1005" s="4">
        <f t="shared" si="50"/>
        <v>46203.551712962966</v>
      </c>
      <c r="CN1005">
        <f t="shared" si="51"/>
        <v>2</v>
      </c>
      <c r="CO1005" t="str">
        <f>VLOOKUP(A1005,Sheet1!$A$2:$B$221,2,0)</f>
        <v>South Zone</v>
      </c>
    </row>
    <row r="1006" spans="1:93" x14ac:dyDescent="0.35">
      <c r="A1006" t="s">
        <v>6665</v>
      </c>
      <c r="B1006">
        <v>158</v>
      </c>
      <c r="C1006" t="s">
        <v>9332</v>
      </c>
      <c r="D1006" t="s">
        <v>678</v>
      </c>
      <c r="E1006" t="s">
        <v>305</v>
      </c>
      <c r="F1006" t="s">
        <v>306</v>
      </c>
      <c r="G1006" t="s">
        <v>302</v>
      </c>
      <c r="H1006" t="s">
        <v>6678</v>
      </c>
      <c r="I1006">
        <v>652334</v>
      </c>
      <c r="J1006" t="s">
        <v>6679</v>
      </c>
      <c r="K1006" t="s">
        <v>6680</v>
      </c>
      <c r="L1006" t="s">
        <v>4622</v>
      </c>
      <c r="M1006" t="s">
        <v>6681</v>
      </c>
      <c r="N1006">
        <v>70000</v>
      </c>
      <c r="O1006" t="s">
        <v>1235</v>
      </c>
      <c r="P1006" t="s">
        <v>1236</v>
      </c>
      <c r="Q1006" t="s">
        <v>1237</v>
      </c>
      <c r="R1006">
        <v>1850262579</v>
      </c>
      <c r="S1006" s="14">
        <v>46203</v>
      </c>
      <c r="T1006" t="s">
        <v>6682</v>
      </c>
      <c r="U1006" s="31">
        <v>46203.756469907406</v>
      </c>
      <c r="AK1006" s="14">
        <v>46204</v>
      </c>
      <c r="AL1006" t="s">
        <v>1238</v>
      </c>
      <c r="AM1006" s="31">
        <v>46204.804699074077</v>
      </c>
      <c r="AQ1006" s="31">
        <v>46204.804699074077</v>
      </c>
      <c r="AR1006" s="14">
        <v>46204</v>
      </c>
      <c r="AS1006" t="s">
        <v>1238</v>
      </c>
      <c r="AT1006" t="s">
        <v>306</v>
      </c>
      <c r="AU1006" t="s">
        <v>678</v>
      </c>
      <c r="AV1006" s="14">
        <v>46204</v>
      </c>
      <c r="AW1006" t="s">
        <v>6682</v>
      </c>
      <c r="AX1006" s="31">
        <v>46204.805532407408</v>
      </c>
      <c r="AY1006" s="14">
        <v>46205</v>
      </c>
      <c r="AZ1006" t="s">
        <v>1211</v>
      </c>
      <c r="BA1006" s="31">
        <v>46205.356076388889</v>
      </c>
      <c r="BB1006" s="14">
        <v>46205</v>
      </c>
      <c r="BC1006" t="s">
        <v>6497</v>
      </c>
      <c r="BD1006" s="31">
        <v>46205.389699074076</v>
      </c>
      <c r="BE1006" s="14">
        <v>46205</v>
      </c>
      <c r="BF1006" t="s">
        <v>1239</v>
      </c>
      <c r="BG1006" s="31">
        <v>46205.445648148147</v>
      </c>
      <c r="BH1006" s="14">
        <v>46205</v>
      </c>
      <c r="BI1006" t="s">
        <v>1239</v>
      </c>
      <c r="BJ1006" s="31">
        <v>46205.448078703703</v>
      </c>
      <c r="BW1006" s="14">
        <v>46205</v>
      </c>
      <c r="BX1006" t="s">
        <v>1239</v>
      </c>
      <c r="BY1006" s="31">
        <v>46205.474722222221</v>
      </c>
      <c r="BZ1006" s="14">
        <v>46205</v>
      </c>
      <c r="CA1006" t="s">
        <v>1212</v>
      </c>
      <c r="CB1006" s="31">
        <v>46205.486608796295</v>
      </c>
      <c r="CF1006" s="14">
        <v>46205</v>
      </c>
      <c r="CG1006" t="s">
        <v>2953</v>
      </c>
      <c r="CH1006" s="31">
        <v>46205.608703703707</v>
      </c>
      <c r="CM1006" s="4">
        <f t="shared" si="50"/>
        <v>46203.756469907406</v>
      </c>
      <c r="CN1006">
        <f t="shared" si="51"/>
        <v>1</v>
      </c>
      <c r="CO1006" t="str">
        <f>VLOOKUP(A1006,Sheet1!$A$2:$B$221,2,0)</f>
        <v>South Zone</v>
      </c>
    </row>
    <row r="1007" spans="1:93" x14ac:dyDescent="0.35">
      <c r="A1007" t="s">
        <v>6665</v>
      </c>
      <c r="B1007">
        <v>158</v>
      </c>
      <c r="C1007" t="s">
        <v>9332</v>
      </c>
      <c r="D1007" t="s">
        <v>678</v>
      </c>
      <c r="E1007" t="s">
        <v>305</v>
      </c>
      <c r="F1007" t="s">
        <v>306</v>
      </c>
      <c r="G1007" t="s">
        <v>302</v>
      </c>
      <c r="H1007" t="s">
        <v>4257</v>
      </c>
      <c r="I1007">
        <v>660837</v>
      </c>
      <c r="J1007" t="s">
        <v>4259</v>
      </c>
      <c r="K1007" t="s">
        <v>4260</v>
      </c>
      <c r="L1007" t="s">
        <v>4622</v>
      </c>
      <c r="M1007" t="s">
        <v>6683</v>
      </c>
      <c r="N1007">
        <v>60000</v>
      </c>
      <c r="O1007" t="s">
        <v>1206</v>
      </c>
      <c r="P1007" t="s">
        <v>1207</v>
      </c>
      <c r="Q1007" t="s">
        <v>4261</v>
      </c>
      <c r="R1007">
        <v>8537922224</v>
      </c>
      <c r="S1007" s="14">
        <v>46204</v>
      </c>
      <c r="T1007" t="s">
        <v>6684</v>
      </c>
      <c r="U1007" s="31">
        <v>46204.665902777779</v>
      </c>
      <c r="AK1007" s="14">
        <v>46205</v>
      </c>
      <c r="AL1007" t="s">
        <v>1238</v>
      </c>
      <c r="AM1007" s="31">
        <v>46205.677453703705</v>
      </c>
      <c r="AQ1007" s="31">
        <v>46205.677453703705</v>
      </c>
      <c r="AR1007" s="14">
        <v>46205</v>
      </c>
      <c r="AS1007" t="s">
        <v>1238</v>
      </c>
      <c r="AT1007" t="s">
        <v>306</v>
      </c>
      <c r="AU1007" t="s">
        <v>678</v>
      </c>
      <c r="AV1007" s="14">
        <v>46205</v>
      </c>
      <c r="AW1007" t="s">
        <v>1238</v>
      </c>
      <c r="AX1007" s="31">
        <v>46205.679050925923</v>
      </c>
      <c r="AY1007" s="14">
        <v>46205</v>
      </c>
      <c r="AZ1007" t="s">
        <v>1211</v>
      </c>
      <c r="BA1007" s="31">
        <v>46205.685335648152</v>
      </c>
      <c r="BB1007" s="14">
        <v>46205</v>
      </c>
      <c r="BC1007" t="s">
        <v>6685</v>
      </c>
      <c r="BD1007" s="31">
        <v>46205.702222222222</v>
      </c>
      <c r="BE1007" s="14">
        <v>46205</v>
      </c>
      <c r="BF1007" t="s">
        <v>6483</v>
      </c>
      <c r="BG1007" s="31">
        <v>46205.723912037036</v>
      </c>
      <c r="BH1007" s="14">
        <v>46205</v>
      </c>
      <c r="BI1007" t="s">
        <v>6483</v>
      </c>
      <c r="BJ1007" s="31">
        <v>46205.728796296295</v>
      </c>
      <c r="BW1007" s="14">
        <v>46205</v>
      </c>
      <c r="BX1007" t="s">
        <v>6483</v>
      </c>
      <c r="BY1007" s="31">
        <v>46205.737337962964</v>
      </c>
      <c r="BZ1007" s="14">
        <v>46205</v>
      </c>
      <c r="CA1007" t="s">
        <v>1212</v>
      </c>
      <c r="CB1007" s="31">
        <v>46205.744930555556</v>
      </c>
      <c r="CF1007" s="14">
        <v>46205</v>
      </c>
      <c r="CG1007" t="s">
        <v>2953</v>
      </c>
      <c r="CH1007" s="31">
        <v>46205.873622685183</v>
      </c>
      <c r="CM1007" s="4">
        <f t="shared" si="50"/>
        <v>46204.665902777779</v>
      </c>
      <c r="CN1007">
        <f t="shared" si="51"/>
        <v>1</v>
      </c>
      <c r="CO1007" t="str">
        <f>VLOOKUP(A1007,Sheet1!$A$2:$B$221,2,0)</f>
        <v>South Zone</v>
      </c>
    </row>
    <row r="1008" spans="1:93" x14ac:dyDescent="0.35">
      <c r="A1008" t="s">
        <v>6665</v>
      </c>
      <c r="B1008">
        <v>158</v>
      </c>
      <c r="C1008" t="s">
        <v>9332</v>
      </c>
      <c r="D1008" t="s">
        <v>678</v>
      </c>
      <c r="E1008" t="s">
        <v>305</v>
      </c>
      <c r="F1008" t="s">
        <v>306</v>
      </c>
      <c r="G1008" t="s">
        <v>302</v>
      </c>
      <c r="H1008" t="s">
        <v>4257</v>
      </c>
      <c r="I1008">
        <v>660837</v>
      </c>
      <c r="J1008" t="s">
        <v>4259</v>
      </c>
      <c r="K1008" t="s">
        <v>4260</v>
      </c>
      <c r="L1008" t="s">
        <v>4622</v>
      </c>
      <c r="M1008" t="s">
        <v>6683</v>
      </c>
      <c r="N1008">
        <v>60000</v>
      </c>
      <c r="O1008" t="s">
        <v>1206</v>
      </c>
      <c r="P1008" t="s">
        <v>1207</v>
      </c>
      <c r="Q1008" t="s">
        <v>6686</v>
      </c>
      <c r="R1008">
        <v>9249598484</v>
      </c>
      <c r="S1008" s="14">
        <v>46204</v>
      </c>
      <c r="T1008" t="s">
        <v>6684</v>
      </c>
      <c r="U1008" s="31">
        <v>46204.665925925925</v>
      </c>
      <c r="AK1008" s="14">
        <v>46205</v>
      </c>
      <c r="AL1008" t="s">
        <v>1238</v>
      </c>
      <c r="AM1008" s="31">
        <v>46205.677430555559</v>
      </c>
      <c r="AQ1008" s="31">
        <v>46205.677430555559</v>
      </c>
      <c r="AR1008" s="14">
        <v>46205</v>
      </c>
      <c r="AS1008" t="s">
        <v>1238</v>
      </c>
      <c r="AT1008" t="s">
        <v>306</v>
      </c>
      <c r="AU1008" t="s">
        <v>678</v>
      </c>
      <c r="AV1008" s="14">
        <v>46205</v>
      </c>
      <c r="AW1008" t="s">
        <v>1238</v>
      </c>
      <c r="AX1008" s="31">
        <v>46205.67900462963</v>
      </c>
      <c r="AY1008" s="14">
        <v>46205</v>
      </c>
      <c r="AZ1008" t="s">
        <v>1211</v>
      </c>
      <c r="BA1008" s="31">
        <v>46205.685335648152</v>
      </c>
      <c r="BB1008" s="14">
        <v>46205</v>
      </c>
      <c r="BC1008" t="s">
        <v>6685</v>
      </c>
      <c r="BD1008" s="31">
        <v>46205.702210648145</v>
      </c>
      <c r="BE1008" s="14">
        <v>46205</v>
      </c>
      <c r="BF1008" t="s">
        <v>6483</v>
      </c>
      <c r="BG1008" s="31">
        <v>46205.72388888889</v>
      </c>
      <c r="BH1008" s="14">
        <v>46205</v>
      </c>
      <c r="BI1008" t="s">
        <v>6483</v>
      </c>
      <c r="BJ1008" s="31">
        <v>46205.728784722225</v>
      </c>
      <c r="BW1008" s="14">
        <v>46205</v>
      </c>
      <c r="BX1008" t="s">
        <v>6483</v>
      </c>
      <c r="BY1008" s="31">
        <v>46205.737314814818</v>
      </c>
      <c r="BZ1008" s="14">
        <v>46205</v>
      </c>
      <c r="CA1008" t="s">
        <v>1212</v>
      </c>
      <c r="CB1008" s="31">
        <v>46205.744930555556</v>
      </c>
      <c r="CF1008" s="14">
        <v>46205</v>
      </c>
      <c r="CG1008" t="s">
        <v>2953</v>
      </c>
      <c r="CH1008" s="31">
        <v>46205.873622685183</v>
      </c>
      <c r="CM1008" s="4">
        <f t="shared" si="50"/>
        <v>46204.665925925925</v>
      </c>
      <c r="CN1008">
        <f t="shared" si="51"/>
        <v>1</v>
      </c>
      <c r="CO1008" t="str">
        <f>VLOOKUP(A1008,Sheet1!$A$2:$B$221,2,0)</f>
        <v>South Zone</v>
      </c>
    </row>
    <row r="1009" spans="1:93" x14ac:dyDescent="0.35">
      <c r="A1009" t="s">
        <v>6665</v>
      </c>
      <c r="B1009">
        <v>158</v>
      </c>
      <c r="C1009" t="s">
        <v>9332</v>
      </c>
      <c r="D1009" t="s">
        <v>678</v>
      </c>
      <c r="E1009" t="s">
        <v>305</v>
      </c>
      <c r="F1009" t="s">
        <v>306</v>
      </c>
      <c r="G1009" t="s">
        <v>302</v>
      </c>
      <c r="H1009" t="s">
        <v>4257</v>
      </c>
      <c r="I1009">
        <v>660837</v>
      </c>
      <c r="J1009" t="s">
        <v>4259</v>
      </c>
      <c r="K1009" t="s">
        <v>4260</v>
      </c>
      <c r="L1009" t="s">
        <v>4622</v>
      </c>
      <c r="M1009" t="s">
        <v>6683</v>
      </c>
      <c r="N1009">
        <v>60000</v>
      </c>
      <c r="O1009" t="s">
        <v>1206</v>
      </c>
      <c r="P1009" t="s">
        <v>1207</v>
      </c>
      <c r="Q1009" t="s">
        <v>3033</v>
      </c>
      <c r="R1009">
        <v>4619354194</v>
      </c>
      <c r="S1009" s="14">
        <v>46204</v>
      </c>
      <c r="T1009" t="s">
        <v>6684</v>
      </c>
      <c r="U1009" s="31">
        <v>46204.665949074071</v>
      </c>
      <c r="AK1009" s="14">
        <v>46205</v>
      </c>
      <c r="AL1009" t="s">
        <v>1238</v>
      </c>
      <c r="AM1009" s="31">
        <v>46205.677407407406</v>
      </c>
      <c r="AQ1009" s="31">
        <v>46205.677407407406</v>
      </c>
      <c r="AR1009" s="14">
        <v>46205</v>
      </c>
      <c r="AS1009" t="s">
        <v>1238</v>
      </c>
      <c r="AT1009" t="s">
        <v>306</v>
      </c>
      <c r="AU1009" t="s">
        <v>678</v>
      </c>
      <c r="AV1009" s="14">
        <v>46205</v>
      </c>
      <c r="AW1009" t="s">
        <v>1238</v>
      </c>
      <c r="AX1009" s="31">
        <v>46205.678969907407</v>
      </c>
      <c r="AY1009" s="14">
        <v>46205</v>
      </c>
      <c r="AZ1009" t="s">
        <v>1211</v>
      </c>
      <c r="BA1009" s="31">
        <v>46205.685335648152</v>
      </c>
      <c r="BB1009" s="14">
        <v>46205</v>
      </c>
      <c r="BC1009" t="s">
        <v>6685</v>
      </c>
      <c r="BD1009" s="31">
        <v>46205.702187499999</v>
      </c>
      <c r="BE1009" s="14">
        <v>46205</v>
      </c>
      <c r="BF1009" t="s">
        <v>6483</v>
      </c>
      <c r="BG1009" s="31">
        <v>46205.723877314813</v>
      </c>
      <c r="BH1009" s="14">
        <v>46205</v>
      </c>
      <c r="BI1009" t="s">
        <v>6483</v>
      </c>
      <c r="BJ1009" s="31">
        <v>46205.728773148148</v>
      </c>
      <c r="BW1009" s="14">
        <v>46205</v>
      </c>
      <c r="BX1009" t="s">
        <v>6483</v>
      </c>
      <c r="BY1009" s="31">
        <v>46205.737303240741</v>
      </c>
      <c r="BZ1009" s="14">
        <v>46205</v>
      </c>
      <c r="CA1009" t="s">
        <v>1212</v>
      </c>
      <c r="CB1009" s="31">
        <v>46205.744930555556</v>
      </c>
      <c r="CF1009" s="14">
        <v>46205</v>
      </c>
      <c r="CG1009" t="s">
        <v>2953</v>
      </c>
      <c r="CH1009" s="31">
        <v>46205.873622685183</v>
      </c>
      <c r="CM1009" s="4">
        <f t="shared" si="50"/>
        <v>46204.665949074071</v>
      </c>
      <c r="CN1009">
        <f t="shared" si="51"/>
        <v>1</v>
      </c>
      <c r="CO1009" t="str">
        <f>VLOOKUP(A1009,Sheet1!$A$2:$B$221,2,0)</f>
        <v>South Zone</v>
      </c>
    </row>
    <row r="1010" spans="1:93" x14ac:dyDescent="0.35">
      <c r="A1010" t="s">
        <v>6665</v>
      </c>
      <c r="B1010">
        <v>158</v>
      </c>
      <c r="C1010" t="s">
        <v>9332</v>
      </c>
      <c r="D1010" t="s">
        <v>678</v>
      </c>
      <c r="E1010" t="s">
        <v>305</v>
      </c>
      <c r="F1010" t="s">
        <v>306</v>
      </c>
      <c r="G1010" t="s">
        <v>302</v>
      </c>
      <c r="H1010" t="s">
        <v>4257</v>
      </c>
      <c r="I1010">
        <v>660837</v>
      </c>
      <c r="J1010" t="s">
        <v>4259</v>
      </c>
      <c r="K1010" t="s">
        <v>4260</v>
      </c>
      <c r="L1010" t="s">
        <v>4622</v>
      </c>
      <c r="M1010" t="s">
        <v>6683</v>
      </c>
      <c r="N1010">
        <v>70000</v>
      </c>
      <c r="O1010" t="s">
        <v>1235</v>
      </c>
      <c r="P1010" t="s">
        <v>1236</v>
      </c>
      <c r="Q1010" t="s">
        <v>4258</v>
      </c>
      <c r="R1010">
        <v>8845373228</v>
      </c>
      <c r="S1010" s="14">
        <v>46204</v>
      </c>
      <c r="T1010" t="s">
        <v>6684</v>
      </c>
      <c r="U1010" s="31">
        <v>46204.665879629632</v>
      </c>
      <c r="AK1010" s="14">
        <v>46205</v>
      </c>
      <c r="AL1010" t="s">
        <v>1238</v>
      </c>
      <c r="AM1010" s="31">
        <v>46205.677384259259</v>
      </c>
      <c r="AQ1010" s="31">
        <v>46205.677384259259</v>
      </c>
      <c r="AR1010" s="14">
        <v>46205</v>
      </c>
      <c r="AS1010" t="s">
        <v>1238</v>
      </c>
      <c r="AT1010" t="s">
        <v>306</v>
      </c>
      <c r="AU1010" t="s">
        <v>678</v>
      </c>
      <c r="AV1010" s="14">
        <v>46205</v>
      </c>
      <c r="AW1010" t="s">
        <v>1238</v>
      </c>
      <c r="AX1010" s="31">
        <v>46205.678935185184</v>
      </c>
      <c r="AY1010" s="14">
        <v>46205</v>
      </c>
      <c r="AZ1010" t="s">
        <v>1211</v>
      </c>
      <c r="BA1010" s="31">
        <v>46205.685335648152</v>
      </c>
      <c r="BB1010" s="14">
        <v>46205</v>
      </c>
      <c r="BC1010" t="s">
        <v>6685</v>
      </c>
      <c r="BD1010" s="31">
        <v>46205.702175925922</v>
      </c>
      <c r="BE1010" s="14">
        <v>46205</v>
      </c>
      <c r="BF1010" t="s">
        <v>6483</v>
      </c>
      <c r="BG1010" s="31">
        <v>46205.723854166667</v>
      </c>
      <c r="BH1010" s="14">
        <v>46205</v>
      </c>
      <c r="BI1010" t="s">
        <v>6483</v>
      </c>
      <c r="BJ1010" s="31">
        <v>46205.728750000002</v>
      </c>
      <c r="BW1010" s="14">
        <v>46205</v>
      </c>
      <c r="BX1010" t="s">
        <v>6483</v>
      </c>
      <c r="BY1010" s="31">
        <v>46205.737291666665</v>
      </c>
      <c r="BZ1010" s="14">
        <v>46205</v>
      </c>
      <c r="CA1010" t="s">
        <v>1212</v>
      </c>
      <c r="CB1010" s="31">
        <v>46205.744930555556</v>
      </c>
      <c r="CF1010" s="14">
        <v>46205</v>
      </c>
      <c r="CG1010" t="s">
        <v>2953</v>
      </c>
      <c r="CH1010" s="31">
        <v>46205.873622685183</v>
      </c>
      <c r="CM1010" s="4">
        <f t="shared" si="50"/>
        <v>46204.665879629632</v>
      </c>
      <c r="CN1010">
        <f t="shared" si="51"/>
        <v>1</v>
      </c>
      <c r="CO1010" t="str">
        <f>VLOOKUP(A1010,Sheet1!$A$2:$B$221,2,0)</f>
        <v>South Zone</v>
      </c>
    </row>
    <row r="1011" spans="1:93" x14ac:dyDescent="0.35">
      <c r="A1011" t="s">
        <v>6665</v>
      </c>
      <c r="B1011">
        <v>158</v>
      </c>
      <c r="C1011" t="s">
        <v>9332</v>
      </c>
      <c r="D1011" t="s">
        <v>678</v>
      </c>
      <c r="E1011" t="s">
        <v>305</v>
      </c>
      <c r="F1011" t="s">
        <v>306</v>
      </c>
      <c r="G1011" t="s">
        <v>302</v>
      </c>
      <c r="H1011" t="s">
        <v>6687</v>
      </c>
      <c r="I1011">
        <v>744342</v>
      </c>
      <c r="J1011" t="s">
        <v>2643</v>
      </c>
      <c r="K1011" t="s">
        <v>2644</v>
      </c>
      <c r="L1011" t="s">
        <v>4622</v>
      </c>
      <c r="M1011" t="s">
        <v>6688</v>
      </c>
      <c r="N1011">
        <v>60000</v>
      </c>
      <c r="O1011" t="s">
        <v>1206</v>
      </c>
      <c r="P1011" t="s">
        <v>1207</v>
      </c>
      <c r="Q1011" t="s">
        <v>1082</v>
      </c>
      <c r="R1011">
        <v>7762046278</v>
      </c>
      <c r="S1011" s="14">
        <v>46205</v>
      </c>
      <c r="T1011" t="s">
        <v>6671</v>
      </c>
      <c r="U1011" s="31">
        <v>46205.604560185187</v>
      </c>
      <c r="AK1011" s="14">
        <v>46205</v>
      </c>
      <c r="AL1011" t="s">
        <v>1238</v>
      </c>
      <c r="AM1011" s="31">
        <v>46205.726076388892</v>
      </c>
      <c r="AQ1011" s="31">
        <v>46205.726076388892</v>
      </c>
      <c r="AR1011" s="14">
        <v>46205</v>
      </c>
      <c r="AS1011" t="s">
        <v>1238</v>
      </c>
      <c r="AT1011" t="s">
        <v>306</v>
      </c>
      <c r="AU1011" t="s">
        <v>678</v>
      </c>
      <c r="AV1011" s="14">
        <v>46205</v>
      </c>
      <c r="AW1011" t="s">
        <v>6672</v>
      </c>
      <c r="AX1011" s="31">
        <v>46205.728229166663</v>
      </c>
      <c r="AY1011" s="14">
        <v>46205</v>
      </c>
      <c r="AZ1011" t="s">
        <v>1211</v>
      </c>
      <c r="BA1011" s="31">
        <v>46205.73710648148</v>
      </c>
      <c r="BB1011" s="14">
        <v>46205</v>
      </c>
      <c r="BC1011" t="s">
        <v>6673</v>
      </c>
      <c r="BD1011" s="31">
        <v>46205.742372685185</v>
      </c>
      <c r="BE1011" s="14">
        <v>46205</v>
      </c>
      <c r="BF1011" t="s">
        <v>6508</v>
      </c>
      <c r="BG1011" s="31">
        <v>46205.761446759258</v>
      </c>
      <c r="BH1011" s="14">
        <v>46205</v>
      </c>
      <c r="BI1011" t="s">
        <v>6508</v>
      </c>
      <c r="BJ1011" s="31">
        <v>46205.78193287037</v>
      </c>
      <c r="BW1011" s="14">
        <v>46205</v>
      </c>
      <c r="BX1011" t="s">
        <v>1212</v>
      </c>
      <c r="BY1011" s="31">
        <v>46205.790844907409</v>
      </c>
      <c r="BZ1011" s="14">
        <v>46205</v>
      </c>
      <c r="CA1011" t="s">
        <v>1212</v>
      </c>
      <c r="CB1011" s="31">
        <v>46205.790983796294</v>
      </c>
      <c r="CF1011" s="14">
        <v>46206</v>
      </c>
      <c r="CG1011" t="s">
        <v>2953</v>
      </c>
      <c r="CH1011" s="31">
        <v>46206.507268518515</v>
      </c>
      <c r="CM1011" s="4">
        <f t="shared" si="50"/>
        <v>46205.604560185187</v>
      </c>
      <c r="CN1011">
        <f t="shared" si="51"/>
        <v>0</v>
      </c>
      <c r="CO1011" t="str">
        <f>VLOOKUP(A1011,Sheet1!$A$2:$B$221,2,0)</f>
        <v>South Zone</v>
      </c>
    </row>
    <row r="1012" spans="1:93" x14ac:dyDescent="0.35">
      <c r="A1012" t="s">
        <v>6665</v>
      </c>
      <c r="B1012">
        <v>158</v>
      </c>
      <c r="C1012" t="s">
        <v>9332</v>
      </c>
      <c r="D1012" t="s">
        <v>678</v>
      </c>
      <c r="E1012" t="s">
        <v>305</v>
      </c>
      <c r="F1012" t="s">
        <v>306</v>
      </c>
      <c r="G1012" t="s">
        <v>302</v>
      </c>
      <c r="H1012" t="s">
        <v>6689</v>
      </c>
      <c r="I1012">
        <v>786623</v>
      </c>
      <c r="J1012" t="s">
        <v>6667</v>
      </c>
      <c r="K1012" t="s">
        <v>6668</v>
      </c>
      <c r="L1012" t="s">
        <v>4622</v>
      </c>
      <c r="M1012" t="s">
        <v>6690</v>
      </c>
      <c r="N1012">
        <v>45000</v>
      </c>
      <c r="O1012" t="s">
        <v>4598</v>
      </c>
      <c r="P1012" t="s">
        <v>4599</v>
      </c>
      <c r="Q1012" t="s">
        <v>6691</v>
      </c>
      <c r="R1012">
        <v>3827542385</v>
      </c>
      <c r="S1012" s="14">
        <v>46204</v>
      </c>
      <c r="T1012" t="s">
        <v>6672</v>
      </c>
      <c r="U1012" s="31">
        <v>46204.612037037034</v>
      </c>
      <c r="AK1012" s="14">
        <v>46204</v>
      </c>
      <c r="AL1012" t="s">
        <v>1238</v>
      </c>
      <c r="AM1012" s="31">
        <v>46204.677453703705</v>
      </c>
      <c r="AQ1012" s="31">
        <v>46204.677453703705</v>
      </c>
      <c r="AR1012" s="14">
        <v>46204</v>
      </c>
      <c r="AS1012" t="s">
        <v>1238</v>
      </c>
      <c r="AT1012" t="s">
        <v>306</v>
      </c>
      <c r="AU1012" t="s">
        <v>678</v>
      </c>
      <c r="AV1012" s="14">
        <v>46204</v>
      </c>
      <c r="AW1012" t="s">
        <v>6672</v>
      </c>
      <c r="AX1012" s="31">
        <v>46204.68304398148</v>
      </c>
      <c r="AY1012" s="14">
        <v>46204</v>
      </c>
      <c r="AZ1012" t="s">
        <v>1211</v>
      </c>
      <c r="BA1012" s="31">
        <v>46204.708020833335</v>
      </c>
      <c r="BB1012" s="14">
        <v>46204</v>
      </c>
      <c r="BC1012" t="s">
        <v>6692</v>
      </c>
      <c r="BD1012" s="31">
        <v>46204.726678240739</v>
      </c>
      <c r="BE1012" s="14">
        <v>46204</v>
      </c>
      <c r="BF1012" t="s">
        <v>1240</v>
      </c>
      <c r="BG1012" s="31">
        <v>46204.732083333336</v>
      </c>
      <c r="BH1012" s="14">
        <v>46204</v>
      </c>
      <c r="BI1012" t="s">
        <v>1241</v>
      </c>
      <c r="BJ1012" s="31">
        <v>46204.750347222223</v>
      </c>
      <c r="BK1012" s="14">
        <v>46204</v>
      </c>
      <c r="BL1012" t="s">
        <v>1240</v>
      </c>
      <c r="BM1012" s="31">
        <v>46204.73541666667</v>
      </c>
      <c r="BW1012" s="14">
        <v>46204</v>
      </c>
      <c r="BX1012" t="s">
        <v>1241</v>
      </c>
      <c r="BY1012" s="31">
        <v>46204.760405092595</v>
      </c>
      <c r="BZ1012" s="14">
        <v>46204</v>
      </c>
      <c r="CA1012" t="s">
        <v>1212</v>
      </c>
      <c r="CB1012" s="31">
        <v>46204.783680555556</v>
      </c>
      <c r="CF1012" s="14">
        <v>46205</v>
      </c>
      <c r="CG1012" t="s">
        <v>2953</v>
      </c>
      <c r="CH1012" s="31">
        <v>46205.583981481483</v>
      </c>
      <c r="CM1012" s="4">
        <f t="shared" si="50"/>
        <v>46204.612037037034</v>
      </c>
      <c r="CN1012">
        <f t="shared" si="51"/>
        <v>0</v>
      </c>
      <c r="CO1012" t="str">
        <f>VLOOKUP(A1012,Sheet1!$A$2:$B$221,2,0)</f>
        <v>South Zone</v>
      </c>
    </row>
    <row r="1013" spans="1:93" x14ac:dyDescent="0.35">
      <c r="A1013" t="s">
        <v>6665</v>
      </c>
      <c r="B1013">
        <v>158</v>
      </c>
      <c r="C1013" t="s">
        <v>9332</v>
      </c>
      <c r="D1013" t="s">
        <v>678</v>
      </c>
      <c r="E1013" t="s">
        <v>305</v>
      </c>
      <c r="F1013" t="s">
        <v>306</v>
      </c>
      <c r="G1013" t="s">
        <v>302</v>
      </c>
      <c r="H1013" t="s">
        <v>6689</v>
      </c>
      <c r="I1013">
        <v>786623</v>
      </c>
      <c r="J1013" t="s">
        <v>6667</v>
      </c>
      <c r="K1013" t="s">
        <v>6668</v>
      </c>
      <c r="L1013" t="s">
        <v>4622</v>
      </c>
      <c r="M1013" t="s">
        <v>6690</v>
      </c>
      <c r="N1013">
        <v>45000</v>
      </c>
      <c r="O1013" t="s">
        <v>4598</v>
      </c>
      <c r="P1013" t="s">
        <v>4599</v>
      </c>
      <c r="Q1013" t="s">
        <v>6693</v>
      </c>
      <c r="R1013">
        <v>2355258268</v>
      </c>
      <c r="S1013" s="14">
        <v>46204</v>
      </c>
      <c r="T1013" t="s">
        <v>6672</v>
      </c>
      <c r="U1013" s="31">
        <v>46204.61210648148</v>
      </c>
      <c r="AK1013" s="14">
        <v>46204</v>
      </c>
      <c r="AL1013" t="s">
        <v>1238</v>
      </c>
      <c r="AM1013" s="31">
        <v>46204.677534722221</v>
      </c>
      <c r="AQ1013" s="31">
        <v>46204.677534722221</v>
      </c>
      <c r="AR1013" s="14">
        <v>46204</v>
      </c>
      <c r="AS1013" t="s">
        <v>1238</v>
      </c>
      <c r="AT1013" t="s">
        <v>306</v>
      </c>
      <c r="AU1013" t="s">
        <v>678</v>
      </c>
      <c r="AV1013" s="14">
        <v>46204</v>
      </c>
      <c r="AW1013" t="s">
        <v>6672</v>
      </c>
      <c r="AX1013" s="31">
        <v>46204.68309027778</v>
      </c>
      <c r="AY1013" s="14">
        <v>46204</v>
      </c>
      <c r="AZ1013" t="s">
        <v>1211</v>
      </c>
      <c r="BA1013" s="31">
        <v>46204.708020833335</v>
      </c>
      <c r="BB1013" s="14">
        <v>46204</v>
      </c>
      <c r="BC1013" t="s">
        <v>6692</v>
      </c>
      <c r="BD1013" s="31">
        <v>46204.726689814815</v>
      </c>
      <c r="BE1013" s="14">
        <v>46204</v>
      </c>
      <c r="BF1013" t="s">
        <v>1240</v>
      </c>
      <c r="BG1013" s="31">
        <v>46204.732094907406</v>
      </c>
      <c r="BH1013" s="14">
        <v>46204</v>
      </c>
      <c r="BI1013" t="s">
        <v>1241</v>
      </c>
      <c r="BJ1013" s="31">
        <v>46204.750358796293</v>
      </c>
      <c r="BK1013" s="14">
        <v>46204</v>
      </c>
      <c r="BL1013" t="s">
        <v>1240</v>
      </c>
      <c r="BM1013" s="31">
        <v>46204.73542824074</v>
      </c>
      <c r="BW1013" s="14">
        <v>46204</v>
      </c>
      <c r="BX1013" t="s">
        <v>1241</v>
      </c>
      <c r="BY1013" s="31">
        <v>46204.760416666664</v>
      </c>
      <c r="BZ1013" s="14">
        <v>46204</v>
      </c>
      <c r="CA1013" t="s">
        <v>1212</v>
      </c>
      <c r="CB1013" s="31">
        <v>46204.783680555556</v>
      </c>
      <c r="CF1013" s="14">
        <v>46205</v>
      </c>
      <c r="CG1013" t="s">
        <v>2953</v>
      </c>
      <c r="CH1013" s="31">
        <v>46205.583981481483</v>
      </c>
      <c r="CM1013" s="4">
        <f t="shared" si="50"/>
        <v>46204.61210648148</v>
      </c>
      <c r="CN1013">
        <f t="shared" si="51"/>
        <v>0</v>
      </c>
      <c r="CO1013" t="str">
        <f>VLOOKUP(A1013,Sheet1!$A$2:$B$221,2,0)</f>
        <v>South Zone</v>
      </c>
    </row>
    <row r="1014" spans="1:93" x14ac:dyDescent="0.35">
      <c r="A1014" t="s">
        <v>6665</v>
      </c>
      <c r="B1014">
        <v>158</v>
      </c>
      <c r="C1014" t="s">
        <v>9332</v>
      </c>
      <c r="D1014" t="s">
        <v>678</v>
      </c>
      <c r="E1014" t="s">
        <v>305</v>
      </c>
      <c r="F1014" t="s">
        <v>306</v>
      </c>
      <c r="G1014" t="s">
        <v>302</v>
      </c>
      <c r="H1014" t="s">
        <v>6689</v>
      </c>
      <c r="I1014">
        <v>786623</v>
      </c>
      <c r="J1014" t="s">
        <v>6667</v>
      </c>
      <c r="K1014" t="s">
        <v>6668</v>
      </c>
      <c r="L1014" t="s">
        <v>4622</v>
      </c>
      <c r="M1014" t="s">
        <v>6690</v>
      </c>
      <c r="N1014">
        <v>45000</v>
      </c>
      <c r="O1014" t="s">
        <v>4598</v>
      </c>
      <c r="P1014" t="s">
        <v>4599</v>
      </c>
      <c r="Q1014" t="s">
        <v>6694</v>
      </c>
      <c r="R1014">
        <v>5143439702</v>
      </c>
      <c r="S1014" s="14">
        <v>46204</v>
      </c>
      <c r="T1014" t="s">
        <v>6672</v>
      </c>
      <c r="U1014" s="31">
        <v>46204.612060185187</v>
      </c>
      <c r="AK1014" s="14">
        <v>46204</v>
      </c>
      <c r="AL1014" t="s">
        <v>1238</v>
      </c>
      <c r="AM1014" s="31">
        <v>46204.677476851852</v>
      </c>
      <c r="AQ1014" s="31">
        <v>46204.677476851852</v>
      </c>
      <c r="AR1014" s="14">
        <v>46204</v>
      </c>
      <c r="AS1014" t="s">
        <v>1238</v>
      </c>
      <c r="AT1014" t="s">
        <v>306</v>
      </c>
      <c r="AU1014" t="s">
        <v>678</v>
      </c>
      <c r="AV1014" s="14">
        <v>46204</v>
      </c>
      <c r="AW1014" t="s">
        <v>6672</v>
      </c>
      <c r="AX1014" s="31">
        <v>46204.683067129627</v>
      </c>
      <c r="AY1014" s="14">
        <v>46204</v>
      </c>
      <c r="AZ1014" t="s">
        <v>1211</v>
      </c>
      <c r="BA1014" s="31">
        <v>46204.708020833335</v>
      </c>
      <c r="BB1014" s="14">
        <v>46204</v>
      </c>
      <c r="BC1014" t="s">
        <v>6692</v>
      </c>
      <c r="BD1014" s="31">
        <v>46204.726712962962</v>
      </c>
      <c r="BE1014" s="14">
        <v>46204</v>
      </c>
      <c r="BF1014" t="s">
        <v>1240</v>
      </c>
      <c r="BG1014" s="31">
        <v>46204.732118055559</v>
      </c>
      <c r="BH1014" s="14">
        <v>46204</v>
      </c>
      <c r="BI1014" t="s">
        <v>1241</v>
      </c>
      <c r="BJ1014" s="31">
        <v>46204.75037037037</v>
      </c>
      <c r="BK1014" s="14">
        <v>46204</v>
      </c>
      <c r="BL1014" t="s">
        <v>1240</v>
      </c>
      <c r="BM1014" s="31">
        <v>46204.735451388886</v>
      </c>
      <c r="BW1014" s="14">
        <v>46204</v>
      </c>
      <c r="BX1014" t="s">
        <v>1241</v>
      </c>
      <c r="BY1014" s="31">
        <v>46204.760439814818</v>
      </c>
      <c r="BZ1014" s="14">
        <v>46204</v>
      </c>
      <c r="CA1014" t="s">
        <v>1212</v>
      </c>
      <c r="CB1014" s="31">
        <v>46204.783680555556</v>
      </c>
      <c r="CF1014" s="14">
        <v>46205</v>
      </c>
      <c r="CG1014" t="s">
        <v>2953</v>
      </c>
      <c r="CH1014" s="31">
        <v>46205.583981481483</v>
      </c>
      <c r="CM1014" s="4">
        <f t="shared" si="50"/>
        <v>46204.612060185187</v>
      </c>
      <c r="CN1014">
        <f t="shared" si="51"/>
        <v>0</v>
      </c>
      <c r="CO1014" t="str">
        <f>VLOOKUP(A1014,Sheet1!$A$2:$B$221,2,0)</f>
        <v>South Zone</v>
      </c>
    </row>
    <row r="1015" spans="1:93" x14ac:dyDescent="0.35">
      <c r="A1015" t="s">
        <v>6665</v>
      </c>
      <c r="B1015">
        <v>158</v>
      </c>
      <c r="C1015" t="s">
        <v>9332</v>
      </c>
      <c r="D1015" t="s">
        <v>678</v>
      </c>
      <c r="E1015" t="s">
        <v>305</v>
      </c>
      <c r="F1015" t="s">
        <v>306</v>
      </c>
      <c r="G1015" t="s">
        <v>302</v>
      </c>
      <c r="H1015" t="s">
        <v>6689</v>
      </c>
      <c r="I1015">
        <v>786623</v>
      </c>
      <c r="J1015" t="s">
        <v>6667</v>
      </c>
      <c r="K1015" t="s">
        <v>6668</v>
      </c>
      <c r="L1015" t="s">
        <v>4622</v>
      </c>
      <c r="M1015" t="s">
        <v>6690</v>
      </c>
      <c r="N1015">
        <v>45000</v>
      </c>
      <c r="O1015" t="s">
        <v>4598</v>
      </c>
      <c r="P1015" t="s">
        <v>4599</v>
      </c>
      <c r="Q1015" t="s">
        <v>6695</v>
      </c>
      <c r="R1015">
        <v>3640462036</v>
      </c>
      <c r="S1015" s="14">
        <v>46204</v>
      </c>
      <c r="T1015" t="s">
        <v>6672</v>
      </c>
      <c r="U1015" s="31">
        <v>46204.612129629626</v>
      </c>
      <c r="AK1015" s="14">
        <v>46204</v>
      </c>
      <c r="AL1015" t="s">
        <v>1238</v>
      </c>
      <c r="AM1015" s="31">
        <v>46204.677557870367</v>
      </c>
      <c r="AQ1015" s="31">
        <v>46204.677557870367</v>
      </c>
      <c r="AR1015" s="14">
        <v>46204</v>
      </c>
      <c r="AS1015" t="s">
        <v>1238</v>
      </c>
      <c r="AT1015" t="s">
        <v>306</v>
      </c>
      <c r="AU1015" t="s">
        <v>678</v>
      </c>
      <c r="AV1015" s="14">
        <v>46204</v>
      </c>
      <c r="AW1015" t="s">
        <v>6672</v>
      </c>
      <c r="AX1015" s="31">
        <v>46204.683113425926</v>
      </c>
      <c r="AY1015" s="14">
        <v>46204</v>
      </c>
      <c r="AZ1015" t="s">
        <v>1211</v>
      </c>
      <c r="BA1015" s="31">
        <v>46204.708020833335</v>
      </c>
      <c r="BB1015" s="14">
        <v>46204</v>
      </c>
      <c r="BC1015" t="s">
        <v>6692</v>
      </c>
      <c r="BD1015" s="31">
        <v>46204.726724537039</v>
      </c>
      <c r="BE1015" s="14">
        <v>46204</v>
      </c>
      <c r="BF1015" t="s">
        <v>1240</v>
      </c>
      <c r="BG1015" s="31">
        <v>46204.732129629629</v>
      </c>
      <c r="BH1015" s="14">
        <v>46204</v>
      </c>
      <c r="BI1015" t="s">
        <v>1241</v>
      </c>
      <c r="BJ1015" s="31">
        <v>46204.750381944446</v>
      </c>
      <c r="BK1015" s="14">
        <v>46204</v>
      </c>
      <c r="BL1015" t="s">
        <v>1240</v>
      </c>
      <c r="BM1015" s="31">
        <v>46204.735462962963</v>
      </c>
      <c r="BW1015" s="14">
        <v>46204</v>
      </c>
      <c r="BX1015" t="s">
        <v>1241</v>
      </c>
      <c r="BY1015" s="31">
        <v>46204.760451388887</v>
      </c>
      <c r="BZ1015" s="14">
        <v>46204</v>
      </c>
      <c r="CA1015" t="s">
        <v>1212</v>
      </c>
      <c r="CB1015" s="31">
        <v>46204.783680555556</v>
      </c>
      <c r="CF1015" s="14">
        <v>46205</v>
      </c>
      <c r="CG1015" t="s">
        <v>2953</v>
      </c>
      <c r="CH1015" s="31">
        <v>46205.583981481483</v>
      </c>
      <c r="CM1015" s="4">
        <f t="shared" si="50"/>
        <v>46204.612129629626</v>
      </c>
      <c r="CN1015">
        <f t="shared" si="51"/>
        <v>0</v>
      </c>
      <c r="CO1015" t="str">
        <f>VLOOKUP(A1015,Sheet1!$A$2:$B$221,2,0)</f>
        <v>South Zone</v>
      </c>
    </row>
    <row r="1016" spans="1:93" x14ac:dyDescent="0.35">
      <c r="A1016" t="s">
        <v>6665</v>
      </c>
      <c r="B1016">
        <v>158</v>
      </c>
      <c r="C1016" t="s">
        <v>9332</v>
      </c>
      <c r="D1016" t="s">
        <v>678</v>
      </c>
      <c r="E1016" t="s">
        <v>305</v>
      </c>
      <c r="F1016" t="s">
        <v>306</v>
      </c>
      <c r="G1016" t="s">
        <v>302</v>
      </c>
      <c r="H1016" t="s">
        <v>6689</v>
      </c>
      <c r="I1016">
        <v>786623</v>
      </c>
      <c r="J1016" t="s">
        <v>6667</v>
      </c>
      <c r="K1016" t="s">
        <v>6668</v>
      </c>
      <c r="L1016" t="s">
        <v>4622</v>
      </c>
      <c r="M1016" t="s">
        <v>6690</v>
      </c>
      <c r="Q1016" t="s">
        <v>6696</v>
      </c>
      <c r="R1016">
        <v>2025929060</v>
      </c>
      <c r="S1016" s="14">
        <v>46204</v>
      </c>
      <c r="T1016" t="s">
        <v>6672</v>
      </c>
      <c r="U1016" s="31">
        <v>46204.612083333333</v>
      </c>
      <c r="AK1016" s="14">
        <v>46204</v>
      </c>
      <c r="AL1016" t="s">
        <v>1238</v>
      </c>
      <c r="AM1016" s="31">
        <v>46204.677511574075</v>
      </c>
      <c r="AQ1016" s="31">
        <v>46204.677511574075</v>
      </c>
      <c r="AR1016" s="14">
        <v>46204</v>
      </c>
      <c r="AS1016" t="s">
        <v>1238</v>
      </c>
      <c r="AT1016" t="s">
        <v>306</v>
      </c>
      <c r="AU1016" t="s">
        <v>678</v>
      </c>
      <c r="CM1016" s="4">
        <f t="shared" si="50"/>
        <v>46204.612083333333</v>
      </c>
      <c r="CN1016">
        <f t="shared" si="51"/>
        <v>0</v>
      </c>
      <c r="CO1016" t="str">
        <f>VLOOKUP(A1016,Sheet1!$A$2:$B$221,2,0)</f>
        <v>South Zone</v>
      </c>
    </row>
    <row r="1017" spans="1:93" x14ac:dyDescent="0.35">
      <c r="A1017" t="s">
        <v>6697</v>
      </c>
      <c r="B1017">
        <v>159</v>
      </c>
      <c r="C1017" t="s">
        <v>9332</v>
      </c>
      <c r="D1017" t="s">
        <v>678</v>
      </c>
      <c r="E1017" t="s">
        <v>321</v>
      </c>
      <c r="F1017" t="s">
        <v>322</v>
      </c>
      <c r="G1017" t="s">
        <v>302</v>
      </c>
      <c r="H1017" t="s">
        <v>6698</v>
      </c>
      <c r="I1017">
        <v>41840</v>
      </c>
      <c r="J1017" t="s">
        <v>2648</v>
      </c>
      <c r="K1017" t="s">
        <v>2649</v>
      </c>
      <c r="L1017" t="s">
        <v>4622</v>
      </c>
      <c r="M1017" t="s">
        <v>6699</v>
      </c>
      <c r="N1017">
        <v>45000</v>
      </c>
      <c r="O1017" t="s">
        <v>4598</v>
      </c>
      <c r="P1017" t="s">
        <v>4599</v>
      </c>
      <c r="Q1017" t="s">
        <v>6700</v>
      </c>
      <c r="R1017">
        <v>4822538991</v>
      </c>
      <c r="S1017" s="14">
        <v>46205</v>
      </c>
      <c r="T1017" t="s">
        <v>6701</v>
      </c>
      <c r="U1017" s="31">
        <v>46205.664826388886</v>
      </c>
      <c r="AK1017" s="14">
        <v>46206</v>
      </c>
      <c r="AL1017" t="s">
        <v>1242</v>
      </c>
      <c r="AM1017" s="31">
        <v>46206.595891203702</v>
      </c>
      <c r="AQ1017" s="31">
        <v>46206.595891203702</v>
      </c>
      <c r="AR1017" s="14">
        <v>46206</v>
      </c>
      <c r="AS1017" t="s">
        <v>1242</v>
      </c>
      <c r="AT1017" t="s">
        <v>322</v>
      </c>
      <c r="AU1017" t="s">
        <v>678</v>
      </c>
      <c r="AV1017" s="14">
        <v>46206</v>
      </c>
      <c r="AW1017" t="s">
        <v>2954</v>
      </c>
      <c r="AX1017" s="31">
        <v>46206.606423611112</v>
      </c>
      <c r="AY1017" s="14">
        <v>46206</v>
      </c>
      <c r="AZ1017" t="s">
        <v>1194</v>
      </c>
      <c r="BA1017" s="31">
        <v>46206.612395833334</v>
      </c>
      <c r="BB1017" s="14">
        <v>46206</v>
      </c>
      <c r="BC1017" t="s">
        <v>1220</v>
      </c>
      <c r="BD1017" s="31">
        <v>46206.641064814816</v>
      </c>
      <c r="BE1017" s="14">
        <v>46206</v>
      </c>
      <c r="BF1017" t="s">
        <v>3020</v>
      </c>
      <c r="BG1017" s="31">
        <v>46206.674895833334</v>
      </c>
      <c r="BH1017" s="14">
        <v>46206</v>
      </c>
      <c r="BI1017" t="s">
        <v>3020</v>
      </c>
      <c r="BJ1017" s="31">
        <v>46206.679618055554</v>
      </c>
      <c r="BW1017" s="14">
        <v>46206</v>
      </c>
      <c r="BX1017" t="s">
        <v>3020</v>
      </c>
      <c r="BY1017" s="31">
        <v>46206.690509259257</v>
      </c>
      <c r="BZ1017" s="14">
        <v>46206</v>
      </c>
      <c r="CA1017" t="s">
        <v>1199</v>
      </c>
      <c r="CB1017" s="31">
        <v>46206.692569444444</v>
      </c>
      <c r="CF1017" s="14">
        <v>46206</v>
      </c>
      <c r="CG1017" t="s">
        <v>2954</v>
      </c>
      <c r="CH1017" s="31">
        <v>46206.727870370371</v>
      </c>
      <c r="CM1017" s="4">
        <f t="shared" si="50"/>
        <v>46205.664826388886</v>
      </c>
      <c r="CN1017">
        <f t="shared" si="51"/>
        <v>1</v>
      </c>
      <c r="CO1017" t="str">
        <f>VLOOKUP(A1017,Sheet1!$A$2:$B$221,2,0)</f>
        <v>South Zone</v>
      </c>
    </row>
    <row r="1018" spans="1:93" x14ac:dyDescent="0.35">
      <c r="A1018" t="s">
        <v>6697</v>
      </c>
      <c r="B1018">
        <v>159</v>
      </c>
      <c r="C1018" t="s">
        <v>9332</v>
      </c>
      <c r="D1018" t="s">
        <v>678</v>
      </c>
      <c r="E1018" t="s">
        <v>321</v>
      </c>
      <c r="F1018" t="s">
        <v>322</v>
      </c>
      <c r="G1018" t="s">
        <v>302</v>
      </c>
      <c r="H1018" t="s">
        <v>6702</v>
      </c>
      <c r="I1018">
        <v>46463</v>
      </c>
      <c r="J1018" t="s">
        <v>1901</v>
      </c>
      <c r="K1018" t="s">
        <v>1902</v>
      </c>
      <c r="L1018" t="s">
        <v>4622</v>
      </c>
      <c r="M1018" t="s">
        <v>6703</v>
      </c>
      <c r="N1018">
        <v>40000</v>
      </c>
      <c r="O1018" t="s">
        <v>9612</v>
      </c>
      <c r="P1018" t="s">
        <v>9613</v>
      </c>
      <c r="Q1018" t="s">
        <v>10453</v>
      </c>
      <c r="R1018">
        <v>8117322862</v>
      </c>
      <c r="S1018" s="14">
        <v>46205</v>
      </c>
      <c r="T1018" t="s">
        <v>6704</v>
      </c>
      <c r="U1018" s="31">
        <v>46205.569618055553</v>
      </c>
      <c r="AK1018" s="14">
        <v>46206</v>
      </c>
      <c r="AL1018" t="s">
        <v>1242</v>
      </c>
      <c r="AM1018" s="31">
        <v>46206.598715277774</v>
      </c>
      <c r="AQ1018" s="31">
        <v>46206.598715277774</v>
      </c>
      <c r="AR1018" s="14">
        <v>46206</v>
      </c>
      <c r="AS1018" t="s">
        <v>1242</v>
      </c>
      <c r="AT1018" t="s">
        <v>322</v>
      </c>
      <c r="AU1018" t="s">
        <v>678</v>
      </c>
      <c r="AV1018" s="14">
        <v>46209</v>
      </c>
      <c r="AW1018" t="s">
        <v>2954</v>
      </c>
      <c r="AX1018" s="31">
        <v>46209.468287037038</v>
      </c>
      <c r="AY1018" s="14">
        <v>46209</v>
      </c>
      <c r="AZ1018" t="s">
        <v>3586</v>
      </c>
      <c r="BA1018" s="31">
        <v>46209.471597222226</v>
      </c>
      <c r="BB1018" s="14">
        <v>46209</v>
      </c>
      <c r="BC1018" t="s">
        <v>1247</v>
      </c>
      <c r="BD1018" s="31">
        <v>46209.483587962961</v>
      </c>
      <c r="BE1018" s="14">
        <v>46209</v>
      </c>
      <c r="BF1018" t="s">
        <v>3020</v>
      </c>
      <c r="BG1018" s="31">
        <v>46209.485324074078</v>
      </c>
      <c r="BH1018" s="14">
        <v>46209</v>
      </c>
      <c r="BI1018" t="s">
        <v>3020</v>
      </c>
      <c r="BJ1018" s="31">
        <v>46209.487523148149</v>
      </c>
      <c r="BW1018" s="14">
        <v>46209</v>
      </c>
      <c r="BX1018" t="s">
        <v>3020</v>
      </c>
      <c r="BY1018" s="31">
        <v>46209.491331018522</v>
      </c>
      <c r="BZ1018" s="14">
        <v>46209</v>
      </c>
      <c r="CA1018" t="s">
        <v>1205</v>
      </c>
      <c r="CB1018" s="31">
        <v>46209.492986111109</v>
      </c>
      <c r="CF1018" s="14">
        <v>46209</v>
      </c>
      <c r="CG1018" t="s">
        <v>2954</v>
      </c>
      <c r="CH1018" s="31">
        <v>46209.613240740742</v>
      </c>
      <c r="CM1018" s="4">
        <f t="shared" si="50"/>
        <v>46205.569618055553</v>
      </c>
      <c r="CN1018">
        <f t="shared" si="51"/>
        <v>1</v>
      </c>
      <c r="CO1018" t="str">
        <f>VLOOKUP(A1018,Sheet1!$A$2:$B$221,2,0)</f>
        <v>South Zone</v>
      </c>
    </row>
    <row r="1019" spans="1:93" x14ac:dyDescent="0.35">
      <c r="A1019" t="s">
        <v>6697</v>
      </c>
      <c r="B1019">
        <v>159</v>
      </c>
      <c r="C1019" t="s">
        <v>9332</v>
      </c>
      <c r="D1019" t="s">
        <v>678</v>
      </c>
      <c r="E1019" t="s">
        <v>321</v>
      </c>
      <c r="F1019" t="s">
        <v>322</v>
      </c>
      <c r="G1019" t="s">
        <v>302</v>
      </c>
      <c r="H1019" t="s">
        <v>3320</v>
      </c>
      <c r="I1019">
        <v>64666</v>
      </c>
      <c r="J1019" t="s">
        <v>3034</v>
      </c>
      <c r="K1019" t="s">
        <v>3035</v>
      </c>
      <c r="L1019" t="s">
        <v>4622</v>
      </c>
      <c r="M1019" t="s">
        <v>6705</v>
      </c>
      <c r="N1019">
        <v>40000</v>
      </c>
      <c r="O1019" t="s">
        <v>969</v>
      </c>
      <c r="P1019" t="s">
        <v>970</v>
      </c>
      <c r="Q1019" t="s">
        <v>6706</v>
      </c>
      <c r="R1019">
        <v>7388618695</v>
      </c>
      <c r="S1019" s="14">
        <v>46205</v>
      </c>
      <c r="T1019" t="s">
        <v>6707</v>
      </c>
      <c r="U1019" s="31">
        <v>46205.654374999998</v>
      </c>
      <c r="AK1019" s="14">
        <v>46206</v>
      </c>
      <c r="AL1019" t="s">
        <v>1242</v>
      </c>
      <c r="AM1019" s="31">
        <v>46206.554398148146</v>
      </c>
      <c r="AQ1019" s="31">
        <v>46206.554398148146</v>
      </c>
      <c r="AR1019" s="14">
        <v>46206</v>
      </c>
      <c r="AS1019" t="s">
        <v>1242</v>
      </c>
      <c r="AT1019" t="s">
        <v>322</v>
      </c>
      <c r="AU1019" t="s">
        <v>678</v>
      </c>
      <c r="AV1019" s="14">
        <v>46206</v>
      </c>
      <c r="AW1019" t="s">
        <v>2954</v>
      </c>
      <c r="AX1019" s="31">
        <v>46206.619571759256</v>
      </c>
      <c r="AY1019" s="14">
        <v>46206</v>
      </c>
      <c r="AZ1019" t="s">
        <v>1194</v>
      </c>
      <c r="BA1019" s="31">
        <v>46206.635011574072</v>
      </c>
      <c r="BB1019" s="14">
        <v>46206</v>
      </c>
      <c r="BC1019" t="s">
        <v>1218</v>
      </c>
      <c r="BD1019" s="31">
        <v>46206.667638888888</v>
      </c>
      <c r="BE1019" s="14">
        <v>46206</v>
      </c>
      <c r="BF1019" t="s">
        <v>6410</v>
      </c>
      <c r="BG1019" s="31">
        <v>46206.704953703702</v>
      </c>
      <c r="BH1019" s="14">
        <v>46206</v>
      </c>
      <c r="BI1019" t="s">
        <v>6410</v>
      </c>
      <c r="BJ1019" s="31">
        <v>46206.706678240742</v>
      </c>
      <c r="BW1019" s="14">
        <v>46206</v>
      </c>
      <c r="BX1019" t="s">
        <v>6410</v>
      </c>
      <c r="BY1019" s="31">
        <v>46206.711863425924</v>
      </c>
      <c r="BZ1019" s="14">
        <v>46206</v>
      </c>
      <c r="CA1019" t="s">
        <v>1205</v>
      </c>
      <c r="CB1019" s="31">
        <v>46206.713229166664</v>
      </c>
      <c r="CF1019" s="14">
        <v>46206</v>
      </c>
      <c r="CG1019" t="s">
        <v>2954</v>
      </c>
      <c r="CH1019" s="31">
        <v>46206.852037037039</v>
      </c>
      <c r="CM1019" s="4">
        <f t="shared" si="50"/>
        <v>46205.654374999998</v>
      </c>
      <c r="CN1019">
        <f t="shared" si="51"/>
        <v>1</v>
      </c>
      <c r="CO1019" t="str">
        <f>VLOOKUP(A1019,Sheet1!$A$2:$B$221,2,0)</f>
        <v>South Zone</v>
      </c>
    </row>
    <row r="1020" spans="1:93" x14ac:dyDescent="0.35">
      <c r="A1020" t="s">
        <v>6697</v>
      </c>
      <c r="B1020">
        <v>159</v>
      </c>
      <c r="C1020" t="s">
        <v>9332</v>
      </c>
      <c r="D1020" t="s">
        <v>678</v>
      </c>
      <c r="E1020" t="s">
        <v>321</v>
      </c>
      <c r="F1020" t="s">
        <v>322</v>
      </c>
      <c r="G1020" t="s">
        <v>302</v>
      </c>
      <c r="H1020" t="s">
        <v>6708</v>
      </c>
      <c r="I1020">
        <v>126922</v>
      </c>
      <c r="J1020" t="s">
        <v>3034</v>
      </c>
      <c r="K1020" t="s">
        <v>3035</v>
      </c>
      <c r="L1020" t="s">
        <v>4622</v>
      </c>
      <c r="M1020" t="s">
        <v>6709</v>
      </c>
      <c r="N1020">
        <v>40000</v>
      </c>
      <c r="O1020" t="s">
        <v>969</v>
      </c>
      <c r="P1020" t="s">
        <v>970</v>
      </c>
      <c r="Q1020" t="s">
        <v>6710</v>
      </c>
      <c r="R1020">
        <v>3623512726</v>
      </c>
      <c r="S1020" s="14">
        <v>46204</v>
      </c>
      <c r="T1020" t="s">
        <v>6707</v>
      </c>
      <c r="U1020" s="31">
        <v>46204.740532407406</v>
      </c>
      <c r="AK1020" s="14">
        <v>46205</v>
      </c>
      <c r="AL1020" t="s">
        <v>1242</v>
      </c>
      <c r="AM1020" s="31">
        <v>46205.514791666668</v>
      </c>
      <c r="AQ1020" s="31">
        <v>46205.514791666668</v>
      </c>
      <c r="AR1020" s="14">
        <v>46205</v>
      </c>
      <c r="AS1020" t="s">
        <v>1242</v>
      </c>
      <c r="AT1020" t="s">
        <v>322</v>
      </c>
      <c r="AU1020" t="s">
        <v>678</v>
      </c>
      <c r="AV1020" s="14">
        <v>46205</v>
      </c>
      <c r="AW1020" t="s">
        <v>2954</v>
      </c>
      <c r="AX1020" s="31">
        <v>46205.516030092593</v>
      </c>
      <c r="AY1020" s="14">
        <v>46205</v>
      </c>
      <c r="AZ1020" t="s">
        <v>1194</v>
      </c>
      <c r="BA1020" s="31">
        <v>46205.520694444444</v>
      </c>
      <c r="BB1020" s="14">
        <v>46205</v>
      </c>
      <c r="BC1020" t="s">
        <v>3021</v>
      </c>
      <c r="BD1020" s="31">
        <v>46205.532650462963</v>
      </c>
      <c r="BE1020" s="14">
        <v>46205</v>
      </c>
      <c r="BF1020" t="s">
        <v>1198</v>
      </c>
      <c r="BG1020" s="31">
        <v>46205.587800925925</v>
      </c>
      <c r="BH1020" s="14">
        <v>46205</v>
      </c>
      <c r="BI1020" t="s">
        <v>1198</v>
      </c>
      <c r="BJ1020" s="31">
        <v>46205.59951388889</v>
      </c>
      <c r="BW1020" s="14">
        <v>46205</v>
      </c>
      <c r="BX1020" t="s">
        <v>1198</v>
      </c>
      <c r="BY1020" s="31">
        <v>46205.635879629626</v>
      </c>
      <c r="BZ1020" s="14">
        <v>46205</v>
      </c>
      <c r="CA1020" t="s">
        <v>1205</v>
      </c>
      <c r="CB1020" s="31">
        <v>46205.636365740742</v>
      </c>
      <c r="CF1020" s="14">
        <v>46206</v>
      </c>
      <c r="CG1020" t="s">
        <v>2954</v>
      </c>
      <c r="CH1020" s="31">
        <v>46206.555381944447</v>
      </c>
      <c r="CM1020" s="4">
        <f t="shared" si="50"/>
        <v>46204.740532407406</v>
      </c>
      <c r="CN1020">
        <f t="shared" si="51"/>
        <v>1</v>
      </c>
      <c r="CO1020" t="str">
        <f>VLOOKUP(A1020,Sheet1!$A$2:$B$221,2,0)</f>
        <v>South Zone</v>
      </c>
    </row>
    <row r="1021" spans="1:93" x14ac:dyDescent="0.35">
      <c r="A1021" t="s">
        <v>6697</v>
      </c>
      <c r="B1021">
        <v>159</v>
      </c>
      <c r="C1021" t="s">
        <v>9332</v>
      </c>
      <c r="D1021" t="s">
        <v>678</v>
      </c>
      <c r="E1021" t="s">
        <v>321</v>
      </c>
      <c r="F1021" t="s">
        <v>322</v>
      </c>
      <c r="G1021" t="s">
        <v>302</v>
      </c>
      <c r="H1021" t="s">
        <v>10454</v>
      </c>
      <c r="I1021">
        <v>152423</v>
      </c>
      <c r="J1021" t="s">
        <v>2648</v>
      </c>
      <c r="K1021" t="s">
        <v>2649</v>
      </c>
      <c r="L1021" t="s">
        <v>4622</v>
      </c>
      <c r="M1021" t="s">
        <v>10455</v>
      </c>
      <c r="N1021">
        <v>45000</v>
      </c>
      <c r="O1021" t="s">
        <v>4598</v>
      </c>
      <c r="P1021" t="s">
        <v>4599</v>
      </c>
      <c r="Q1021" t="s">
        <v>10456</v>
      </c>
      <c r="R1021">
        <v>3624943605</v>
      </c>
      <c r="S1021" s="14">
        <v>46206</v>
      </c>
      <c r="T1021" t="s">
        <v>6701</v>
      </c>
      <c r="U1021" s="31">
        <v>46206.543726851851</v>
      </c>
      <c r="AK1021" s="14">
        <v>46209</v>
      </c>
      <c r="AL1021" t="s">
        <v>1242</v>
      </c>
      <c r="AM1021" s="31">
        <v>46209.656770833331</v>
      </c>
      <c r="AQ1021" s="31">
        <v>46209.656770833331</v>
      </c>
      <c r="AR1021" s="14">
        <v>46209</v>
      </c>
      <c r="AS1021" t="s">
        <v>1242</v>
      </c>
      <c r="AT1021" t="s">
        <v>322</v>
      </c>
      <c r="AU1021" t="s">
        <v>678</v>
      </c>
      <c r="AV1021" s="14">
        <v>46209</v>
      </c>
      <c r="AW1021" t="s">
        <v>2954</v>
      </c>
      <c r="AX1021" s="31">
        <v>46209.688506944447</v>
      </c>
      <c r="AY1021" s="14">
        <v>46209</v>
      </c>
      <c r="AZ1021" t="s">
        <v>3586</v>
      </c>
      <c r="BA1021" s="31">
        <v>46209.691377314812</v>
      </c>
      <c r="BB1021" s="14">
        <v>46209</v>
      </c>
      <c r="BC1021" t="s">
        <v>1247</v>
      </c>
      <c r="BD1021" s="31">
        <v>46209.701562499999</v>
      </c>
      <c r="BE1021" s="14">
        <v>46209</v>
      </c>
      <c r="BF1021" t="s">
        <v>1204</v>
      </c>
      <c r="BG1021" s="31">
        <v>46209.702256944445</v>
      </c>
      <c r="BH1021" s="14">
        <v>46210</v>
      </c>
      <c r="BI1021" t="s">
        <v>3020</v>
      </c>
      <c r="BJ1021" s="31">
        <v>46210.747719907406</v>
      </c>
      <c r="BK1021" s="14">
        <v>46209</v>
      </c>
      <c r="BL1021" t="s">
        <v>1204</v>
      </c>
      <c r="BM1021" s="31">
        <v>46209.712997685187</v>
      </c>
      <c r="BW1021" s="14">
        <v>46210</v>
      </c>
      <c r="BX1021" t="s">
        <v>3020</v>
      </c>
      <c r="BY1021" s="31">
        <v>46210.750231481485</v>
      </c>
      <c r="BZ1021" s="14">
        <v>46210</v>
      </c>
      <c r="CA1021" t="s">
        <v>1199</v>
      </c>
      <c r="CB1021" s="31">
        <v>46210.751006944447</v>
      </c>
      <c r="CF1021" s="14">
        <v>46210</v>
      </c>
      <c r="CG1021" t="s">
        <v>2954</v>
      </c>
      <c r="CH1021" s="31">
        <v>46210.811400462961</v>
      </c>
      <c r="CM1021" s="4">
        <f t="shared" si="50"/>
        <v>46206.543726851851</v>
      </c>
      <c r="CN1021">
        <f t="shared" si="51"/>
        <v>3</v>
      </c>
      <c r="CO1021" t="str">
        <f>VLOOKUP(A1021,Sheet1!$A$2:$B$221,2,0)</f>
        <v>South Zone</v>
      </c>
    </row>
    <row r="1022" spans="1:93" x14ac:dyDescent="0.35">
      <c r="A1022" t="s">
        <v>6697</v>
      </c>
      <c r="B1022">
        <v>159</v>
      </c>
      <c r="C1022" t="s">
        <v>9332</v>
      </c>
      <c r="D1022" t="s">
        <v>678</v>
      </c>
      <c r="E1022" t="s">
        <v>321</v>
      </c>
      <c r="F1022" t="s">
        <v>322</v>
      </c>
      <c r="G1022" t="s">
        <v>302</v>
      </c>
      <c r="H1022" t="s">
        <v>4246</v>
      </c>
      <c r="I1022">
        <v>167215</v>
      </c>
      <c r="J1022" t="s">
        <v>1901</v>
      </c>
      <c r="K1022" t="s">
        <v>1902</v>
      </c>
      <c r="L1022" t="s">
        <v>4622</v>
      </c>
      <c r="M1022" t="s">
        <v>6711</v>
      </c>
      <c r="N1022">
        <v>50000</v>
      </c>
      <c r="O1022" t="s">
        <v>1228</v>
      </c>
      <c r="P1022" t="s">
        <v>1229</v>
      </c>
      <c r="Q1022" t="s">
        <v>4247</v>
      </c>
      <c r="R1022">
        <v>9327962447</v>
      </c>
      <c r="S1022" s="14">
        <v>46205</v>
      </c>
      <c r="T1022" t="s">
        <v>9878</v>
      </c>
      <c r="U1022" s="31">
        <v>46205.507847222223</v>
      </c>
      <c r="AK1022" s="14">
        <v>46205</v>
      </c>
      <c r="AL1022" t="s">
        <v>1242</v>
      </c>
      <c r="AM1022" s="31">
        <v>46205.659918981481</v>
      </c>
      <c r="AQ1022" s="31">
        <v>46205.659918981481</v>
      </c>
      <c r="AR1022" s="14">
        <v>46205</v>
      </c>
      <c r="AS1022" t="s">
        <v>1242</v>
      </c>
      <c r="AT1022" t="s">
        <v>322</v>
      </c>
      <c r="AU1022" t="s">
        <v>678</v>
      </c>
      <c r="AV1022" s="14">
        <v>46205</v>
      </c>
      <c r="AW1022" t="s">
        <v>9878</v>
      </c>
      <c r="AX1022" s="31">
        <v>46205.669282407405</v>
      </c>
      <c r="AY1022" s="14">
        <v>46205</v>
      </c>
      <c r="AZ1022" t="s">
        <v>1194</v>
      </c>
      <c r="BA1022" s="31">
        <v>46205.687650462962</v>
      </c>
      <c r="BB1022" s="14">
        <v>46205</v>
      </c>
      <c r="BC1022" t="s">
        <v>1247</v>
      </c>
      <c r="BD1022" s="31">
        <v>46205.687789351854</v>
      </c>
      <c r="BE1022" s="14">
        <v>46205</v>
      </c>
      <c r="BF1022" t="s">
        <v>3020</v>
      </c>
      <c r="BG1022" s="31">
        <v>46205.696481481478</v>
      </c>
      <c r="BH1022" s="14">
        <v>46205</v>
      </c>
      <c r="BI1022" t="s">
        <v>3020</v>
      </c>
      <c r="BJ1022" s="31">
        <v>46205.69730324074</v>
      </c>
      <c r="BW1022" s="14">
        <v>46205</v>
      </c>
      <c r="BX1022" t="s">
        <v>3020</v>
      </c>
      <c r="BY1022" s="31">
        <v>46205.703356481485</v>
      </c>
      <c r="BZ1022" s="14">
        <v>46205</v>
      </c>
      <c r="CA1022" t="s">
        <v>1205</v>
      </c>
      <c r="CB1022" s="31">
        <v>46205.704930555556</v>
      </c>
      <c r="CF1022" s="14">
        <v>46206</v>
      </c>
      <c r="CG1022" t="s">
        <v>2954</v>
      </c>
      <c r="CH1022" s="31">
        <v>46206.537847222222</v>
      </c>
      <c r="CM1022" s="4">
        <f t="shared" si="50"/>
        <v>46205.507847222223</v>
      </c>
      <c r="CN1022">
        <f t="shared" si="51"/>
        <v>0</v>
      </c>
      <c r="CO1022" t="str">
        <f>VLOOKUP(A1022,Sheet1!$A$2:$B$221,2,0)</f>
        <v>South Zone</v>
      </c>
    </row>
    <row r="1023" spans="1:93" x14ac:dyDescent="0.35">
      <c r="A1023" t="s">
        <v>6697</v>
      </c>
      <c r="B1023">
        <v>159</v>
      </c>
      <c r="C1023" t="s">
        <v>9332</v>
      </c>
      <c r="D1023" t="s">
        <v>678</v>
      </c>
      <c r="E1023" t="s">
        <v>321</v>
      </c>
      <c r="F1023" t="s">
        <v>322</v>
      </c>
      <c r="G1023" t="s">
        <v>302</v>
      </c>
      <c r="H1023" t="s">
        <v>11512</v>
      </c>
      <c r="I1023">
        <v>176959</v>
      </c>
      <c r="J1023" t="s">
        <v>1901</v>
      </c>
      <c r="K1023" t="s">
        <v>1902</v>
      </c>
      <c r="L1023" t="s">
        <v>4622</v>
      </c>
      <c r="M1023" t="s">
        <v>12356</v>
      </c>
      <c r="Q1023" t="s">
        <v>12357</v>
      </c>
      <c r="R1023">
        <v>2215084898</v>
      </c>
      <c r="S1023" s="14">
        <v>46209</v>
      </c>
      <c r="T1023" t="s">
        <v>6704</v>
      </c>
      <c r="U1023" s="31">
        <v>46209.733310185184</v>
      </c>
      <c r="AK1023" s="14">
        <v>46210</v>
      </c>
      <c r="AL1023" t="s">
        <v>1242</v>
      </c>
      <c r="AM1023" s="31">
        <v>46210.414930555555</v>
      </c>
      <c r="AQ1023" s="31">
        <v>46210.414930555555</v>
      </c>
      <c r="AR1023" s="14">
        <v>46210</v>
      </c>
      <c r="AS1023" t="s">
        <v>1242</v>
      </c>
      <c r="AT1023" t="s">
        <v>322</v>
      </c>
      <c r="AU1023" t="s">
        <v>678</v>
      </c>
      <c r="CM1023" s="4">
        <f t="shared" si="50"/>
        <v>46209.733310185184</v>
      </c>
      <c r="CN1023">
        <f t="shared" si="51"/>
        <v>1</v>
      </c>
      <c r="CO1023" t="str">
        <f>VLOOKUP(A1023,Sheet1!$A$2:$B$221,2,0)</f>
        <v>South Zone</v>
      </c>
    </row>
    <row r="1024" spans="1:93" x14ac:dyDescent="0.35">
      <c r="A1024" t="s">
        <v>6697</v>
      </c>
      <c r="B1024">
        <v>159</v>
      </c>
      <c r="C1024" t="s">
        <v>9332</v>
      </c>
      <c r="D1024" t="s">
        <v>678</v>
      </c>
      <c r="E1024" t="s">
        <v>321</v>
      </c>
      <c r="F1024" t="s">
        <v>322</v>
      </c>
      <c r="G1024" t="s">
        <v>302</v>
      </c>
      <c r="H1024" t="s">
        <v>11512</v>
      </c>
      <c r="I1024">
        <v>176959</v>
      </c>
      <c r="J1024" t="s">
        <v>1901</v>
      </c>
      <c r="K1024" t="s">
        <v>1902</v>
      </c>
      <c r="L1024" t="s">
        <v>4622</v>
      </c>
      <c r="M1024" t="s">
        <v>12356</v>
      </c>
      <c r="N1024">
        <v>55000</v>
      </c>
      <c r="O1024" t="s">
        <v>2708</v>
      </c>
      <c r="P1024" t="s">
        <v>2709</v>
      </c>
      <c r="Q1024" t="s">
        <v>11514</v>
      </c>
      <c r="R1024">
        <v>8882108096</v>
      </c>
      <c r="S1024" s="14">
        <v>46209</v>
      </c>
      <c r="T1024" t="s">
        <v>6704</v>
      </c>
      <c r="U1024" s="31">
        <v>46209.733287037037</v>
      </c>
      <c r="AK1024" s="14">
        <v>46210</v>
      </c>
      <c r="AL1024" t="s">
        <v>1242</v>
      </c>
      <c r="AM1024" s="31">
        <v>46210.414907407408</v>
      </c>
      <c r="AQ1024" s="31">
        <v>46210.414907407408</v>
      </c>
      <c r="AR1024" s="14">
        <v>46210</v>
      </c>
      <c r="AS1024" t="s">
        <v>1242</v>
      </c>
      <c r="AT1024" t="s">
        <v>322</v>
      </c>
      <c r="AU1024" t="s">
        <v>678</v>
      </c>
      <c r="CM1024" s="4">
        <f t="shared" si="50"/>
        <v>46209.733287037037</v>
      </c>
      <c r="CN1024">
        <f t="shared" si="51"/>
        <v>1</v>
      </c>
      <c r="CO1024" t="str">
        <f>VLOOKUP(A1024,Sheet1!$A$2:$B$221,2,0)</f>
        <v>South Zone</v>
      </c>
    </row>
    <row r="1025" spans="1:93" x14ac:dyDescent="0.35">
      <c r="A1025" t="s">
        <v>6697</v>
      </c>
      <c r="B1025">
        <v>159</v>
      </c>
      <c r="C1025" t="s">
        <v>9332</v>
      </c>
      <c r="D1025" t="s">
        <v>678</v>
      </c>
      <c r="E1025" t="s">
        <v>321</v>
      </c>
      <c r="F1025" t="s">
        <v>322</v>
      </c>
      <c r="G1025" t="s">
        <v>302</v>
      </c>
      <c r="H1025" t="s">
        <v>10457</v>
      </c>
      <c r="I1025">
        <v>259009</v>
      </c>
      <c r="J1025" t="s">
        <v>1901</v>
      </c>
      <c r="K1025" t="s">
        <v>1902</v>
      </c>
      <c r="L1025" t="s">
        <v>4622</v>
      </c>
      <c r="M1025" t="s">
        <v>10458</v>
      </c>
      <c r="N1025">
        <v>40000</v>
      </c>
      <c r="O1025" t="s">
        <v>9612</v>
      </c>
      <c r="P1025" t="s">
        <v>9613</v>
      </c>
      <c r="Q1025" t="s">
        <v>10459</v>
      </c>
      <c r="R1025">
        <v>4948725212</v>
      </c>
      <c r="S1025" s="14">
        <v>46206</v>
      </c>
      <c r="T1025" t="s">
        <v>6704</v>
      </c>
      <c r="U1025" s="31">
        <v>46206.720138888886</v>
      </c>
      <c r="AK1025" s="14">
        <v>46209</v>
      </c>
      <c r="AL1025" t="s">
        <v>1242</v>
      </c>
      <c r="AM1025" s="31">
        <v>46209.566250000003</v>
      </c>
      <c r="AQ1025" s="31">
        <v>46209.566250000003</v>
      </c>
      <c r="AR1025" s="14">
        <v>46209</v>
      </c>
      <c r="AS1025" t="s">
        <v>1242</v>
      </c>
      <c r="AT1025" t="s">
        <v>322</v>
      </c>
      <c r="AU1025" t="s">
        <v>678</v>
      </c>
      <c r="AV1025" s="14">
        <v>46209</v>
      </c>
      <c r="AW1025" t="s">
        <v>2954</v>
      </c>
      <c r="AX1025" s="31">
        <v>46209.572581018518</v>
      </c>
      <c r="AY1025" s="14">
        <v>46209</v>
      </c>
      <c r="AZ1025" t="s">
        <v>3586</v>
      </c>
      <c r="BA1025" s="31">
        <v>46209.590694444443</v>
      </c>
      <c r="BB1025" s="14">
        <v>46209</v>
      </c>
      <c r="BC1025" t="s">
        <v>2405</v>
      </c>
      <c r="BD1025" s="31">
        <v>46209.636203703703</v>
      </c>
      <c r="BE1025" s="14">
        <v>46209</v>
      </c>
      <c r="BF1025" t="s">
        <v>6410</v>
      </c>
      <c r="BG1025" s="31">
        <v>46209.637326388889</v>
      </c>
      <c r="BH1025" s="14">
        <v>46209</v>
      </c>
      <c r="BI1025" t="s">
        <v>6410</v>
      </c>
      <c r="BJ1025" s="31">
        <v>46209.640370370369</v>
      </c>
      <c r="BW1025" s="14">
        <v>46209</v>
      </c>
      <c r="BX1025" t="s">
        <v>6410</v>
      </c>
      <c r="BY1025" s="31">
        <v>46209.652303240742</v>
      </c>
      <c r="BZ1025" s="14">
        <v>46209</v>
      </c>
      <c r="CA1025" t="s">
        <v>1199</v>
      </c>
      <c r="CB1025" s="31">
        <v>46209.653587962966</v>
      </c>
      <c r="CF1025" s="14">
        <v>46209</v>
      </c>
      <c r="CG1025" t="s">
        <v>2954</v>
      </c>
      <c r="CH1025" s="31">
        <v>46209.703819444447</v>
      </c>
      <c r="CM1025" s="4">
        <f t="shared" si="50"/>
        <v>46206.720138888886</v>
      </c>
      <c r="CN1025">
        <f t="shared" si="51"/>
        <v>3</v>
      </c>
      <c r="CO1025" t="str">
        <f>VLOOKUP(A1025,Sheet1!$A$2:$B$221,2,0)</f>
        <v>South Zone</v>
      </c>
    </row>
    <row r="1026" spans="1:93" x14ac:dyDescent="0.35">
      <c r="A1026" t="s">
        <v>6697</v>
      </c>
      <c r="B1026">
        <v>159</v>
      </c>
      <c r="C1026" t="s">
        <v>9332</v>
      </c>
      <c r="D1026" t="s">
        <v>678</v>
      </c>
      <c r="E1026" t="s">
        <v>321</v>
      </c>
      <c r="F1026" t="s">
        <v>322</v>
      </c>
      <c r="G1026" t="s">
        <v>302</v>
      </c>
      <c r="H1026" t="s">
        <v>10460</v>
      </c>
      <c r="I1026">
        <v>259346</v>
      </c>
      <c r="J1026" t="s">
        <v>6713</v>
      </c>
      <c r="K1026" t="s">
        <v>6714</v>
      </c>
      <c r="L1026" t="s">
        <v>4622</v>
      </c>
      <c r="M1026" t="s">
        <v>10461</v>
      </c>
      <c r="N1026">
        <v>40000</v>
      </c>
      <c r="O1026" t="s">
        <v>3047</v>
      </c>
      <c r="P1026" t="s">
        <v>3048</v>
      </c>
      <c r="Q1026" t="s">
        <v>10462</v>
      </c>
      <c r="R1026">
        <v>3335685547</v>
      </c>
      <c r="S1026" s="14">
        <v>46209</v>
      </c>
      <c r="T1026" t="s">
        <v>6717</v>
      </c>
      <c r="U1026" s="31">
        <v>46209.340150462966</v>
      </c>
      <c r="AK1026" s="14">
        <v>46209</v>
      </c>
      <c r="AL1026" t="s">
        <v>1242</v>
      </c>
      <c r="AM1026" s="31">
        <v>46209.543564814812</v>
      </c>
      <c r="AQ1026" s="31">
        <v>46209.543564814812</v>
      </c>
      <c r="AR1026" s="14">
        <v>46209</v>
      </c>
      <c r="AS1026" t="s">
        <v>1242</v>
      </c>
      <c r="AT1026" t="s">
        <v>322</v>
      </c>
      <c r="AU1026" t="s">
        <v>678</v>
      </c>
      <c r="AV1026" s="14">
        <v>46209</v>
      </c>
      <c r="AW1026" t="s">
        <v>2954</v>
      </c>
      <c r="AX1026" s="31">
        <v>46209.561967592592</v>
      </c>
      <c r="AY1026" s="14">
        <v>46209</v>
      </c>
      <c r="AZ1026" t="s">
        <v>3586</v>
      </c>
      <c r="BA1026" s="31">
        <v>46209.590694444443</v>
      </c>
      <c r="BB1026" s="14">
        <v>46209</v>
      </c>
      <c r="BC1026" t="s">
        <v>6431</v>
      </c>
      <c r="BD1026" s="31">
        <v>46209.609386574077</v>
      </c>
      <c r="BE1026" s="14">
        <v>46209</v>
      </c>
      <c r="BF1026" t="s">
        <v>1198</v>
      </c>
      <c r="BG1026" s="31">
        <v>46209.615740740737</v>
      </c>
      <c r="BH1026" s="14">
        <v>46210</v>
      </c>
      <c r="BI1026" t="s">
        <v>3020</v>
      </c>
      <c r="BJ1026" s="31">
        <v>46210.695798611108</v>
      </c>
      <c r="BK1026" s="14">
        <v>46209</v>
      </c>
      <c r="BL1026" t="s">
        <v>1198</v>
      </c>
      <c r="BM1026" s="31">
        <v>46209.619212962964</v>
      </c>
      <c r="BW1026" s="14">
        <v>46210</v>
      </c>
      <c r="BX1026" t="s">
        <v>3020</v>
      </c>
      <c r="BY1026" s="31">
        <v>46210.702210648145</v>
      </c>
      <c r="BZ1026" s="14">
        <v>46210</v>
      </c>
      <c r="CA1026" t="s">
        <v>1199</v>
      </c>
      <c r="CB1026" s="31">
        <v>46210.70416666667</v>
      </c>
      <c r="CF1026" s="14">
        <v>46210</v>
      </c>
      <c r="CG1026" t="s">
        <v>2954</v>
      </c>
      <c r="CH1026" s="31">
        <v>46210.736504629633</v>
      </c>
      <c r="CM1026" s="4">
        <f t="shared" si="50"/>
        <v>46209.340150462966</v>
      </c>
      <c r="CN1026">
        <f t="shared" si="51"/>
        <v>0</v>
      </c>
      <c r="CO1026" t="str">
        <f>VLOOKUP(A1026,Sheet1!$A$2:$B$221,2,0)</f>
        <v>South Zone</v>
      </c>
    </row>
    <row r="1027" spans="1:93" x14ac:dyDescent="0.35">
      <c r="A1027" t="s">
        <v>6697</v>
      </c>
      <c r="B1027">
        <v>159</v>
      </c>
      <c r="C1027" t="s">
        <v>9332</v>
      </c>
      <c r="D1027" t="s">
        <v>678</v>
      </c>
      <c r="E1027" t="s">
        <v>321</v>
      </c>
      <c r="F1027" t="s">
        <v>322</v>
      </c>
      <c r="G1027" t="s">
        <v>302</v>
      </c>
      <c r="H1027" t="s">
        <v>6712</v>
      </c>
      <c r="I1027">
        <v>751928</v>
      </c>
      <c r="J1027" t="s">
        <v>6713</v>
      </c>
      <c r="K1027" t="s">
        <v>6714</v>
      </c>
      <c r="L1027" t="s">
        <v>4622</v>
      </c>
      <c r="M1027" t="s">
        <v>6715</v>
      </c>
      <c r="N1027">
        <v>45000</v>
      </c>
      <c r="O1027" t="s">
        <v>4598</v>
      </c>
      <c r="P1027" t="s">
        <v>4599</v>
      </c>
      <c r="Q1027" t="s">
        <v>6716</v>
      </c>
      <c r="R1027">
        <v>5922575618</v>
      </c>
      <c r="S1027" s="14">
        <v>46206</v>
      </c>
      <c r="T1027" t="s">
        <v>6717</v>
      </c>
      <c r="U1027" s="31">
        <v>46206.426759259259</v>
      </c>
      <c r="AK1027" s="14">
        <v>46206</v>
      </c>
      <c r="AL1027" t="s">
        <v>1242</v>
      </c>
      <c r="AM1027" s="31">
        <v>46206.552708333336</v>
      </c>
      <c r="AQ1027" s="31">
        <v>46206.552708333336</v>
      </c>
      <c r="AR1027" s="14">
        <v>46206</v>
      </c>
      <c r="AS1027" t="s">
        <v>1242</v>
      </c>
      <c r="AT1027" t="s">
        <v>322</v>
      </c>
      <c r="AU1027" t="s">
        <v>678</v>
      </c>
      <c r="AV1027" s="14">
        <v>46206</v>
      </c>
      <c r="AW1027" t="s">
        <v>2954</v>
      </c>
      <c r="AX1027" s="31">
        <v>46206.558622685188</v>
      </c>
      <c r="AY1027" s="14">
        <v>46206</v>
      </c>
      <c r="AZ1027" t="s">
        <v>1194</v>
      </c>
      <c r="BA1027" s="31">
        <v>46206.578055555554</v>
      </c>
      <c r="BB1027" s="14">
        <v>46206</v>
      </c>
      <c r="BC1027" t="s">
        <v>1247</v>
      </c>
      <c r="BD1027" s="31">
        <v>46206.623206018521</v>
      </c>
      <c r="BE1027" s="14">
        <v>46206</v>
      </c>
      <c r="BF1027" t="s">
        <v>6410</v>
      </c>
      <c r="BG1027" s="31">
        <v>46206.65351851852</v>
      </c>
      <c r="BH1027" s="14">
        <v>46206</v>
      </c>
      <c r="BI1027" t="s">
        <v>6410</v>
      </c>
      <c r="BJ1027" s="31">
        <v>46206.657187500001</v>
      </c>
      <c r="BW1027" s="14">
        <v>46206</v>
      </c>
      <c r="BX1027" t="s">
        <v>1198</v>
      </c>
      <c r="BY1027" s="31">
        <v>46206.6875</v>
      </c>
      <c r="BZ1027" s="14">
        <v>46206</v>
      </c>
      <c r="CA1027" t="s">
        <v>1205</v>
      </c>
      <c r="CB1027" s="31">
        <v>46206.688240740739</v>
      </c>
      <c r="CF1027" s="14">
        <v>46209</v>
      </c>
      <c r="CG1027" t="s">
        <v>2954</v>
      </c>
      <c r="CH1027" s="31">
        <v>46209.566620370373</v>
      </c>
      <c r="CM1027" s="4">
        <f t="shared" si="50"/>
        <v>46206.426759259259</v>
      </c>
      <c r="CN1027">
        <f t="shared" si="51"/>
        <v>0</v>
      </c>
      <c r="CO1027" t="str">
        <f>VLOOKUP(A1027,Sheet1!$A$2:$B$221,2,0)</f>
        <v>South Zone</v>
      </c>
    </row>
    <row r="1028" spans="1:93" x14ac:dyDescent="0.35">
      <c r="A1028" t="s">
        <v>6718</v>
      </c>
      <c r="B1028">
        <v>4002</v>
      </c>
      <c r="C1028" t="s">
        <v>9332</v>
      </c>
      <c r="D1028" t="s">
        <v>678</v>
      </c>
      <c r="E1028" t="s">
        <v>431</v>
      </c>
      <c r="F1028" t="s">
        <v>432</v>
      </c>
      <c r="G1028" t="s">
        <v>298</v>
      </c>
      <c r="H1028" t="s">
        <v>6719</v>
      </c>
      <c r="I1028">
        <v>216272</v>
      </c>
      <c r="J1028" t="s">
        <v>1249</v>
      </c>
      <c r="K1028" t="s">
        <v>1250</v>
      </c>
      <c r="L1028" t="s">
        <v>4622</v>
      </c>
      <c r="M1028" t="s">
        <v>6720</v>
      </c>
      <c r="N1028">
        <v>73000</v>
      </c>
      <c r="O1028" t="s">
        <v>1380</v>
      </c>
      <c r="P1028" t="s">
        <v>1381</v>
      </c>
      <c r="Q1028" t="s">
        <v>6721</v>
      </c>
      <c r="R1028">
        <v>1428894265</v>
      </c>
      <c r="S1028" s="14">
        <v>46206</v>
      </c>
      <c r="T1028" t="s">
        <v>6722</v>
      </c>
      <c r="U1028" s="31">
        <v>46206.390960648147</v>
      </c>
      <c r="AK1028" s="14">
        <v>46206</v>
      </c>
      <c r="AL1028" t="s">
        <v>1245</v>
      </c>
      <c r="AM1028" s="31">
        <v>46206.509201388886</v>
      </c>
      <c r="AQ1028" s="31">
        <v>46206.509201388886</v>
      </c>
      <c r="AR1028" s="14">
        <v>46206</v>
      </c>
      <c r="AS1028" t="s">
        <v>1245</v>
      </c>
      <c r="AT1028" t="s">
        <v>432</v>
      </c>
      <c r="AU1028" t="s">
        <v>678</v>
      </c>
      <c r="AV1028" s="14">
        <v>46206</v>
      </c>
      <c r="AW1028" t="s">
        <v>1246</v>
      </c>
      <c r="AX1028" s="31">
        <v>46206.53396990741</v>
      </c>
      <c r="AY1028" s="14">
        <v>46206</v>
      </c>
      <c r="AZ1028" t="s">
        <v>1194</v>
      </c>
      <c r="BA1028" s="31">
        <v>46206.542974537035</v>
      </c>
      <c r="BB1028" s="14">
        <v>46206</v>
      </c>
      <c r="BC1028" t="s">
        <v>1218</v>
      </c>
      <c r="BD1028" s="31">
        <v>46206.588229166664</v>
      </c>
      <c r="BE1028" s="14">
        <v>46206</v>
      </c>
      <c r="BF1028" t="s">
        <v>6432</v>
      </c>
      <c r="BG1028" s="31">
        <v>46206.605231481481</v>
      </c>
      <c r="BH1028" s="14">
        <v>46206</v>
      </c>
      <c r="BI1028" t="s">
        <v>6432</v>
      </c>
      <c r="BJ1028" s="31">
        <v>46206.626712962963</v>
      </c>
      <c r="BW1028" s="14">
        <v>46206</v>
      </c>
      <c r="BX1028" t="s">
        <v>6432</v>
      </c>
      <c r="BY1028" s="31">
        <v>46206.634652777779</v>
      </c>
      <c r="BZ1028" s="14">
        <v>46206</v>
      </c>
      <c r="CA1028" t="s">
        <v>1205</v>
      </c>
      <c r="CB1028" s="31">
        <v>46206.639120370368</v>
      </c>
      <c r="CF1028" s="14">
        <v>46206</v>
      </c>
      <c r="CG1028" t="s">
        <v>1246</v>
      </c>
      <c r="CH1028" s="31">
        <v>46206.678333333337</v>
      </c>
      <c r="CM1028" s="4">
        <f t="shared" si="50"/>
        <v>46206.390960648147</v>
      </c>
      <c r="CN1028">
        <f t="shared" si="51"/>
        <v>0</v>
      </c>
      <c r="CO1028" t="str">
        <f>VLOOKUP(A1028,Sheet1!$A$2:$B$221,2,0)</f>
        <v>South Zone</v>
      </c>
    </row>
    <row r="1029" spans="1:93" x14ac:dyDescent="0.35">
      <c r="A1029" t="s">
        <v>6718</v>
      </c>
      <c r="B1029">
        <v>4002</v>
      </c>
      <c r="C1029" t="s">
        <v>9332</v>
      </c>
      <c r="D1029" t="s">
        <v>678</v>
      </c>
      <c r="E1029" t="s">
        <v>431</v>
      </c>
      <c r="F1029" t="s">
        <v>432</v>
      </c>
      <c r="G1029" t="s">
        <v>298</v>
      </c>
      <c r="H1029" t="s">
        <v>6723</v>
      </c>
      <c r="I1029">
        <v>236714</v>
      </c>
      <c r="J1029" t="s">
        <v>3607</v>
      </c>
      <c r="K1029" t="s">
        <v>3608</v>
      </c>
      <c r="L1029" t="s">
        <v>4622</v>
      </c>
      <c r="M1029" t="s">
        <v>6724</v>
      </c>
      <c r="N1029">
        <v>45000</v>
      </c>
      <c r="O1029" t="s">
        <v>6470</v>
      </c>
      <c r="P1029" t="s">
        <v>6471</v>
      </c>
      <c r="Q1029" t="s">
        <v>2638</v>
      </c>
      <c r="R1029">
        <v>9948752042</v>
      </c>
      <c r="S1029" s="14">
        <v>46206</v>
      </c>
      <c r="T1029" t="s">
        <v>6725</v>
      </c>
      <c r="U1029" s="31">
        <v>46206.467141203706</v>
      </c>
      <c r="AK1029" s="14">
        <v>46206</v>
      </c>
      <c r="AL1029" t="s">
        <v>1246</v>
      </c>
      <c r="AM1029" s="31">
        <v>46206.709814814814</v>
      </c>
      <c r="AQ1029" s="31">
        <v>46206.709814814814</v>
      </c>
      <c r="AR1029" s="14">
        <v>46206</v>
      </c>
      <c r="AS1029" t="s">
        <v>1246</v>
      </c>
      <c r="AT1029" t="s">
        <v>6726</v>
      </c>
      <c r="AU1029" t="s">
        <v>677</v>
      </c>
      <c r="AV1029" s="14">
        <v>46206</v>
      </c>
      <c r="AW1029" t="s">
        <v>1246</v>
      </c>
      <c r="AX1029" s="31">
        <v>46206.715856481482</v>
      </c>
      <c r="AY1029" s="14">
        <v>46206</v>
      </c>
      <c r="AZ1029" t="s">
        <v>1194</v>
      </c>
      <c r="BA1029" s="31">
        <v>46206.721747685187</v>
      </c>
      <c r="BB1029" s="14">
        <v>46206</v>
      </c>
      <c r="BC1029" t="s">
        <v>6513</v>
      </c>
      <c r="BD1029" s="31">
        <v>46206.725671296299</v>
      </c>
      <c r="BE1029" s="14">
        <v>46206</v>
      </c>
      <c r="BF1029" t="s">
        <v>3020</v>
      </c>
      <c r="BG1029" s="31">
        <v>46206.735636574071</v>
      </c>
      <c r="BH1029" s="14">
        <v>46206</v>
      </c>
      <c r="BI1029" t="s">
        <v>3020</v>
      </c>
      <c r="BJ1029" s="31">
        <v>46206.738981481481</v>
      </c>
      <c r="BW1029" s="14">
        <v>46206</v>
      </c>
      <c r="BX1029" t="s">
        <v>3020</v>
      </c>
      <c r="BY1029" s="31">
        <v>46206.749155092592</v>
      </c>
      <c r="BZ1029" s="14">
        <v>46206</v>
      </c>
      <c r="CA1029" t="s">
        <v>1205</v>
      </c>
      <c r="CB1029" s="31">
        <v>46206.754895833335</v>
      </c>
      <c r="CF1029" s="14">
        <v>46206</v>
      </c>
      <c r="CG1029" t="s">
        <v>1246</v>
      </c>
      <c r="CH1029" s="31">
        <v>46206.784444444442</v>
      </c>
      <c r="CM1029" s="4">
        <f t="shared" si="50"/>
        <v>46206.467141203706</v>
      </c>
      <c r="CN1029">
        <f t="shared" si="51"/>
        <v>0</v>
      </c>
      <c r="CO1029" t="str">
        <f>VLOOKUP(A1029,Sheet1!$A$2:$B$221,2,0)</f>
        <v>South Zone</v>
      </c>
    </row>
    <row r="1030" spans="1:93" x14ac:dyDescent="0.35">
      <c r="A1030" t="s">
        <v>6718</v>
      </c>
      <c r="B1030">
        <v>4002</v>
      </c>
      <c r="C1030" t="s">
        <v>9332</v>
      </c>
      <c r="D1030" t="s">
        <v>678</v>
      </c>
      <c r="E1030" t="s">
        <v>431</v>
      </c>
      <c r="F1030" t="s">
        <v>432</v>
      </c>
      <c r="G1030" t="s">
        <v>298</v>
      </c>
      <c r="H1030" t="s">
        <v>6727</v>
      </c>
      <c r="I1030">
        <v>278934</v>
      </c>
      <c r="J1030" t="s">
        <v>1243</v>
      </c>
      <c r="K1030" t="s">
        <v>1244</v>
      </c>
      <c r="L1030" t="s">
        <v>4622</v>
      </c>
      <c r="M1030" t="s">
        <v>6728</v>
      </c>
      <c r="N1030">
        <v>45000</v>
      </c>
      <c r="O1030" t="s">
        <v>10463</v>
      </c>
      <c r="P1030" t="s">
        <v>10464</v>
      </c>
      <c r="Q1030" t="s">
        <v>6729</v>
      </c>
      <c r="R1030">
        <v>9687520022</v>
      </c>
      <c r="S1030" s="14">
        <v>46206</v>
      </c>
      <c r="T1030" t="s">
        <v>6730</v>
      </c>
      <c r="U1030" s="31">
        <v>46206.524131944447</v>
      </c>
      <c r="AK1030" s="14">
        <v>46206</v>
      </c>
      <c r="AL1030" t="s">
        <v>1246</v>
      </c>
      <c r="AM1030" s="31">
        <v>46206.729837962965</v>
      </c>
      <c r="AQ1030" s="31">
        <v>46206.729837962965</v>
      </c>
      <c r="AR1030" s="14">
        <v>46206</v>
      </c>
      <c r="AS1030" t="s">
        <v>1246</v>
      </c>
      <c r="AT1030" t="s">
        <v>6726</v>
      </c>
      <c r="AU1030" t="s">
        <v>677</v>
      </c>
      <c r="AV1030" s="14">
        <v>46206</v>
      </c>
      <c r="AW1030" t="s">
        <v>1246</v>
      </c>
      <c r="AX1030" s="31">
        <v>46206.732557870368</v>
      </c>
      <c r="AY1030" s="14">
        <v>46206</v>
      </c>
      <c r="AZ1030" t="s">
        <v>1194</v>
      </c>
      <c r="BA1030" s="31">
        <v>46206.736157407409</v>
      </c>
      <c r="BB1030" s="14">
        <v>46206</v>
      </c>
      <c r="BC1030" t="s">
        <v>1247</v>
      </c>
      <c r="BD1030" s="31">
        <v>46206.741284722222</v>
      </c>
      <c r="BE1030" s="14">
        <v>46206</v>
      </c>
      <c r="BF1030" t="s">
        <v>6410</v>
      </c>
      <c r="BG1030" s="31">
        <v>46206.747407407405</v>
      </c>
      <c r="BH1030" s="14">
        <v>46209</v>
      </c>
      <c r="BI1030" t="s">
        <v>3020</v>
      </c>
      <c r="BJ1030" s="31">
        <v>46209.729687500003</v>
      </c>
      <c r="BK1030" s="14">
        <v>46206</v>
      </c>
      <c r="BL1030" t="s">
        <v>6410</v>
      </c>
      <c r="BM1030" s="31">
        <v>46206.747604166667</v>
      </c>
      <c r="BW1030" s="14">
        <v>46209</v>
      </c>
      <c r="BX1030" t="s">
        <v>3020</v>
      </c>
      <c r="BY1030" s="31">
        <v>46209.739652777775</v>
      </c>
      <c r="BZ1030" s="14">
        <v>46209</v>
      </c>
      <c r="CA1030" t="s">
        <v>1199</v>
      </c>
      <c r="CB1030" s="31">
        <v>46209.740798611114</v>
      </c>
      <c r="CF1030" s="14">
        <v>46209</v>
      </c>
      <c r="CG1030" t="s">
        <v>1246</v>
      </c>
      <c r="CH1030" s="31">
        <v>46209.833749999998</v>
      </c>
      <c r="CM1030" s="4">
        <f t="shared" si="50"/>
        <v>46206.524131944447</v>
      </c>
      <c r="CN1030">
        <f t="shared" si="51"/>
        <v>0</v>
      </c>
      <c r="CO1030" t="str">
        <f>VLOOKUP(A1030,Sheet1!$A$2:$B$221,2,0)</f>
        <v>South Zone</v>
      </c>
    </row>
    <row r="1031" spans="1:93" x14ac:dyDescent="0.35">
      <c r="A1031" t="s">
        <v>6718</v>
      </c>
      <c r="B1031">
        <v>4002</v>
      </c>
      <c r="C1031" t="s">
        <v>9332</v>
      </c>
      <c r="D1031" t="s">
        <v>678</v>
      </c>
      <c r="E1031" t="s">
        <v>431</v>
      </c>
      <c r="F1031" t="s">
        <v>432</v>
      </c>
      <c r="G1031" t="s">
        <v>298</v>
      </c>
      <c r="H1031" t="s">
        <v>6731</v>
      </c>
      <c r="I1031">
        <v>288585</v>
      </c>
      <c r="J1031" t="s">
        <v>1243</v>
      </c>
      <c r="K1031" t="s">
        <v>1244</v>
      </c>
      <c r="L1031" t="s">
        <v>4622</v>
      </c>
      <c r="M1031" t="s">
        <v>6732</v>
      </c>
      <c r="N1031">
        <v>45000</v>
      </c>
      <c r="O1031" t="s">
        <v>6470</v>
      </c>
      <c r="P1031" t="s">
        <v>6471</v>
      </c>
      <c r="Q1031" t="s">
        <v>6733</v>
      </c>
      <c r="R1031">
        <v>4205531756</v>
      </c>
      <c r="S1031" s="14">
        <v>46205</v>
      </c>
      <c r="T1031" t="s">
        <v>6730</v>
      </c>
      <c r="U1031" s="31">
        <v>46205.436643518522</v>
      </c>
      <c r="AK1031" s="14">
        <v>46205</v>
      </c>
      <c r="AL1031" t="s">
        <v>1245</v>
      </c>
      <c r="AM1031" s="31">
        <v>46205.501168981478</v>
      </c>
      <c r="AQ1031" s="31">
        <v>46205.501168981478</v>
      </c>
      <c r="AR1031" s="14">
        <v>46205</v>
      </c>
      <c r="AS1031" t="s">
        <v>1245</v>
      </c>
      <c r="AT1031" t="s">
        <v>432</v>
      </c>
      <c r="AU1031" t="s">
        <v>678</v>
      </c>
      <c r="AV1031" s="14">
        <v>46205</v>
      </c>
      <c r="AW1031" t="s">
        <v>1246</v>
      </c>
      <c r="AX1031" s="31">
        <v>46205.504432870373</v>
      </c>
      <c r="AY1031" s="14">
        <v>46205</v>
      </c>
      <c r="AZ1031" t="s">
        <v>1194</v>
      </c>
      <c r="BA1031" s="31">
        <v>46205.506840277776</v>
      </c>
      <c r="BB1031" s="14">
        <v>46205</v>
      </c>
      <c r="BC1031" t="s">
        <v>1247</v>
      </c>
      <c r="BD1031" s="31">
        <v>46205.512488425928</v>
      </c>
      <c r="BE1031" s="14">
        <v>46205</v>
      </c>
      <c r="BF1031" t="s">
        <v>1204</v>
      </c>
      <c r="BG1031" s="31">
        <v>46205.520370370374</v>
      </c>
      <c r="BH1031" s="14">
        <v>46205</v>
      </c>
      <c r="BI1031" t="s">
        <v>1204</v>
      </c>
      <c r="BJ1031" s="31">
        <v>46205.523576388892</v>
      </c>
      <c r="BW1031" s="14">
        <v>46205</v>
      </c>
      <c r="BX1031" t="s">
        <v>1204</v>
      </c>
      <c r="BY1031" s="31">
        <v>46205.537210648145</v>
      </c>
      <c r="BZ1031" s="14">
        <v>46205</v>
      </c>
      <c r="CA1031" t="s">
        <v>1205</v>
      </c>
      <c r="CB1031" s="31">
        <v>46205.539444444446</v>
      </c>
      <c r="CF1031" s="14">
        <v>46205</v>
      </c>
      <c r="CG1031" t="s">
        <v>1246</v>
      </c>
      <c r="CH1031" s="31">
        <v>46205.60496527778</v>
      </c>
      <c r="CM1031" s="4">
        <f t="shared" si="50"/>
        <v>46205.436643518522</v>
      </c>
      <c r="CN1031">
        <f t="shared" si="51"/>
        <v>0</v>
      </c>
      <c r="CO1031" t="str">
        <f>VLOOKUP(A1031,Sheet1!$A$2:$B$221,2,0)</f>
        <v>South Zone</v>
      </c>
    </row>
    <row r="1032" spans="1:93" x14ac:dyDescent="0.35">
      <c r="A1032" t="s">
        <v>6718</v>
      </c>
      <c r="B1032">
        <v>4002</v>
      </c>
      <c r="C1032" t="s">
        <v>9332</v>
      </c>
      <c r="D1032" t="s">
        <v>678</v>
      </c>
      <c r="E1032" t="s">
        <v>431</v>
      </c>
      <c r="F1032" t="s">
        <v>432</v>
      </c>
      <c r="G1032" t="s">
        <v>298</v>
      </c>
      <c r="H1032" t="s">
        <v>4248</v>
      </c>
      <c r="I1032">
        <v>290570</v>
      </c>
      <c r="J1032" t="s">
        <v>3607</v>
      </c>
      <c r="K1032" t="s">
        <v>3608</v>
      </c>
      <c r="L1032" t="s">
        <v>4622</v>
      </c>
      <c r="M1032" t="s">
        <v>6734</v>
      </c>
      <c r="N1032">
        <v>85000</v>
      </c>
      <c r="O1032" t="s">
        <v>1251</v>
      </c>
      <c r="P1032" t="s">
        <v>1252</v>
      </c>
      <c r="Q1032" t="s">
        <v>4249</v>
      </c>
      <c r="R1032">
        <v>2736957381</v>
      </c>
      <c r="S1032" s="14">
        <v>46205</v>
      </c>
      <c r="T1032" t="s">
        <v>6725</v>
      </c>
      <c r="U1032" s="31">
        <v>46205.629652777781</v>
      </c>
      <c r="AK1032" s="14">
        <v>46205</v>
      </c>
      <c r="AL1032" t="s">
        <v>1245</v>
      </c>
      <c r="AM1032" s="31">
        <v>46205.66710648148</v>
      </c>
      <c r="AQ1032" s="31">
        <v>46205.66710648148</v>
      </c>
      <c r="AR1032" s="14">
        <v>46205</v>
      </c>
      <c r="AS1032" t="s">
        <v>1245</v>
      </c>
      <c r="AT1032" t="s">
        <v>432</v>
      </c>
      <c r="AU1032" t="s">
        <v>678</v>
      </c>
      <c r="AV1032" s="14">
        <v>46205</v>
      </c>
      <c r="AW1032" t="s">
        <v>1246</v>
      </c>
      <c r="AX1032" s="31">
        <v>46205.671932870369</v>
      </c>
      <c r="AY1032" s="14">
        <v>46205</v>
      </c>
      <c r="AZ1032" t="s">
        <v>1194</v>
      </c>
      <c r="BA1032" s="31">
        <v>46205.687662037039</v>
      </c>
      <c r="BB1032" s="14">
        <v>46205</v>
      </c>
      <c r="BC1032" t="s">
        <v>1220</v>
      </c>
      <c r="BD1032" s="31">
        <v>46205.69431712963</v>
      </c>
      <c r="BE1032" s="14">
        <v>46205</v>
      </c>
      <c r="BF1032" t="s">
        <v>1198</v>
      </c>
      <c r="BG1032" s="31">
        <v>46205.708912037036</v>
      </c>
      <c r="BH1032" s="14">
        <v>46205</v>
      </c>
      <c r="BI1032" t="s">
        <v>1198</v>
      </c>
      <c r="BJ1032" s="31">
        <v>46205.709930555553</v>
      </c>
      <c r="BW1032" s="14">
        <v>46205</v>
      </c>
      <c r="BX1032" t="s">
        <v>1198</v>
      </c>
      <c r="BY1032" s="31">
        <v>46205.718530092592</v>
      </c>
      <c r="BZ1032" s="14">
        <v>46205</v>
      </c>
      <c r="CA1032" t="s">
        <v>1199</v>
      </c>
      <c r="CB1032" s="31">
        <v>46205.718946759262</v>
      </c>
      <c r="CF1032" s="14">
        <v>46205</v>
      </c>
      <c r="CG1032" t="s">
        <v>1246</v>
      </c>
      <c r="CH1032" s="31">
        <v>46205.768900462965</v>
      </c>
      <c r="CM1032" s="4">
        <f t="shared" si="50"/>
        <v>46205.629652777781</v>
      </c>
      <c r="CN1032">
        <f t="shared" si="51"/>
        <v>0</v>
      </c>
      <c r="CO1032" t="str">
        <f>VLOOKUP(A1032,Sheet1!$A$2:$B$221,2,0)</f>
        <v>South Zone</v>
      </c>
    </row>
    <row r="1033" spans="1:93" x14ac:dyDescent="0.35">
      <c r="A1033" t="s">
        <v>6718</v>
      </c>
      <c r="B1033">
        <v>4002</v>
      </c>
      <c r="C1033" t="s">
        <v>9332</v>
      </c>
      <c r="D1033" t="s">
        <v>678</v>
      </c>
      <c r="E1033" t="s">
        <v>431</v>
      </c>
      <c r="F1033" t="s">
        <v>432</v>
      </c>
      <c r="G1033" t="s">
        <v>298</v>
      </c>
      <c r="H1033" t="s">
        <v>10465</v>
      </c>
      <c r="I1033">
        <v>351842</v>
      </c>
      <c r="J1033" t="s">
        <v>10466</v>
      </c>
      <c r="K1033" t="s">
        <v>10467</v>
      </c>
      <c r="L1033" t="s">
        <v>4622</v>
      </c>
      <c r="M1033" t="s">
        <v>10468</v>
      </c>
      <c r="N1033">
        <v>45000</v>
      </c>
      <c r="O1033" t="s">
        <v>10076</v>
      </c>
      <c r="P1033" t="s">
        <v>10077</v>
      </c>
      <c r="Q1033" t="s">
        <v>4048</v>
      </c>
      <c r="R1033">
        <v>1704977392</v>
      </c>
      <c r="S1033" s="14">
        <v>46209</v>
      </c>
      <c r="T1033" t="s">
        <v>10469</v>
      </c>
      <c r="U1033" s="31">
        <v>46209.389143518521</v>
      </c>
      <c r="AK1033" s="14">
        <v>46209</v>
      </c>
      <c r="AL1033" t="s">
        <v>1245</v>
      </c>
      <c r="AM1033" s="31">
        <v>46209.466111111113</v>
      </c>
      <c r="AQ1033" s="31">
        <v>46209.466111111113</v>
      </c>
      <c r="AR1033" s="14">
        <v>46209</v>
      </c>
      <c r="AS1033" t="s">
        <v>1245</v>
      </c>
      <c r="AT1033" t="s">
        <v>432</v>
      </c>
      <c r="AU1033" t="s">
        <v>678</v>
      </c>
      <c r="AV1033" s="14">
        <v>46209</v>
      </c>
      <c r="AW1033" t="s">
        <v>1246</v>
      </c>
      <c r="AX1033" s="31">
        <v>46209.476631944446</v>
      </c>
      <c r="AY1033" s="14">
        <v>46209</v>
      </c>
      <c r="AZ1033" t="s">
        <v>3586</v>
      </c>
      <c r="BA1033" s="31">
        <v>46209.483784722222</v>
      </c>
      <c r="BB1033" s="14">
        <v>46209</v>
      </c>
      <c r="BC1033" t="s">
        <v>6431</v>
      </c>
      <c r="BD1033" s="31">
        <v>46209.489155092589</v>
      </c>
      <c r="BE1033" s="14">
        <v>46209</v>
      </c>
      <c r="BF1033" t="s">
        <v>3020</v>
      </c>
      <c r="BG1033" s="31">
        <v>46209.489699074074</v>
      </c>
      <c r="BH1033" s="14">
        <v>46209</v>
      </c>
      <c r="BI1033" t="s">
        <v>3020</v>
      </c>
      <c r="BJ1033" s="31">
        <v>46209.490960648145</v>
      </c>
      <c r="BW1033" s="14">
        <v>46209</v>
      </c>
      <c r="BX1033" t="s">
        <v>3020</v>
      </c>
      <c r="BY1033" s="31">
        <v>46209.496516203704</v>
      </c>
      <c r="BZ1033" s="14">
        <v>46209</v>
      </c>
      <c r="CA1033" t="s">
        <v>1199</v>
      </c>
      <c r="CB1033" s="31">
        <v>46209.503460648149</v>
      </c>
      <c r="CF1033" s="14">
        <v>46209</v>
      </c>
      <c r="CG1033" t="s">
        <v>1246</v>
      </c>
      <c r="CH1033" s="31">
        <v>46209.615416666667</v>
      </c>
      <c r="CM1033" s="4">
        <f t="shared" si="50"/>
        <v>46209.389143518521</v>
      </c>
      <c r="CN1033">
        <f t="shared" si="51"/>
        <v>0</v>
      </c>
      <c r="CO1033" t="str">
        <f>VLOOKUP(A1033,Sheet1!$A$2:$B$221,2,0)</f>
        <v>South Zone</v>
      </c>
    </row>
    <row r="1034" spans="1:93" x14ac:dyDescent="0.35">
      <c r="A1034" t="s">
        <v>6718</v>
      </c>
      <c r="B1034">
        <v>4002</v>
      </c>
      <c r="C1034" t="s">
        <v>9332</v>
      </c>
      <c r="D1034" t="s">
        <v>678</v>
      </c>
      <c r="E1034" t="s">
        <v>431</v>
      </c>
      <c r="F1034" t="s">
        <v>432</v>
      </c>
      <c r="G1034" t="s">
        <v>298</v>
      </c>
      <c r="H1034" t="s">
        <v>12358</v>
      </c>
      <c r="I1034">
        <v>352869</v>
      </c>
      <c r="J1034" t="s">
        <v>1243</v>
      </c>
      <c r="K1034" t="s">
        <v>1244</v>
      </c>
      <c r="L1034" t="s">
        <v>4622</v>
      </c>
      <c r="M1034" t="s">
        <v>12359</v>
      </c>
      <c r="N1034">
        <v>60000</v>
      </c>
      <c r="O1034" t="s">
        <v>12360</v>
      </c>
      <c r="P1034" t="s">
        <v>12361</v>
      </c>
      <c r="Q1034" t="s">
        <v>12362</v>
      </c>
      <c r="R1034">
        <v>6277902812</v>
      </c>
      <c r="S1034" s="14">
        <v>46209</v>
      </c>
      <c r="T1034" t="s">
        <v>6730</v>
      </c>
      <c r="U1034" s="31">
        <v>46209.483912037038</v>
      </c>
      <c r="AK1034" s="14">
        <v>46210</v>
      </c>
      <c r="AL1034" t="s">
        <v>1245</v>
      </c>
      <c r="AM1034" s="31">
        <v>46210.608425925922</v>
      </c>
      <c r="AQ1034" s="31">
        <v>46210.608425925922</v>
      </c>
      <c r="AR1034" s="14">
        <v>46210</v>
      </c>
      <c r="AS1034" t="s">
        <v>1245</v>
      </c>
      <c r="AT1034" t="s">
        <v>432</v>
      </c>
      <c r="AU1034" t="s">
        <v>678</v>
      </c>
      <c r="AV1034" s="14">
        <v>46210</v>
      </c>
      <c r="AW1034" t="s">
        <v>6730</v>
      </c>
      <c r="AX1034" s="31">
        <v>46210.61886574074</v>
      </c>
      <c r="AY1034" s="14">
        <v>46210</v>
      </c>
      <c r="AZ1034" t="s">
        <v>1194</v>
      </c>
      <c r="BA1034" s="31">
        <v>46210.642604166664</v>
      </c>
      <c r="BB1034" s="14">
        <v>46210</v>
      </c>
      <c r="BC1034" t="s">
        <v>1247</v>
      </c>
      <c r="BD1034" s="31">
        <v>46210.679571759261</v>
      </c>
      <c r="BE1034" s="14">
        <v>46210</v>
      </c>
      <c r="BF1034" t="s">
        <v>6410</v>
      </c>
      <c r="BG1034" s="31">
        <v>46210.697430555556</v>
      </c>
      <c r="BH1034" s="14">
        <v>46210</v>
      </c>
      <c r="BI1034" t="s">
        <v>6410</v>
      </c>
      <c r="BJ1034" s="31">
        <v>46210.710347222222</v>
      </c>
      <c r="BW1034" s="14">
        <v>46210</v>
      </c>
      <c r="BX1034" t="s">
        <v>6410</v>
      </c>
      <c r="BY1034" s="31">
        <v>46210.740671296298</v>
      </c>
      <c r="BZ1034" s="14">
        <v>46210</v>
      </c>
      <c r="CA1034" t="s">
        <v>1199</v>
      </c>
      <c r="CB1034" s="31">
        <v>46210.742523148147</v>
      </c>
      <c r="CM1034" s="4">
        <f t="shared" si="50"/>
        <v>46209.483912037038</v>
      </c>
      <c r="CN1034">
        <f t="shared" si="51"/>
        <v>1</v>
      </c>
      <c r="CO1034" t="str">
        <f>VLOOKUP(A1034,Sheet1!$A$2:$B$221,2,0)</f>
        <v>South Zone</v>
      </c>
    </row>
    <row r="1035" spans="1:93" x14ac:dyDescent="0.35">
      <c r="A1035" t="s">
        <v>6718</v>
      </c>
      <c r="B1035">
        <v>4002</v>
      </c>
      <c r="C1035" t="s">
        <v>9332</v>
      </c>
      <c r="D1035" t="s">
        <v>678</v>
      </c>
      <c r="E1035" t="s">
        <v>431</v>
      </c>
      <c r="F1035" t="s">
        <v>432</v>
      </c>
      <c r="G1035" t="s">
        <v>298</v>
      </c>
      <c r="H1035" t="s">
        <v>10470</v>
      </c>
      <c r="I1035">
        <v>367727</v>
      </c>
      <c r="J1035" t="s">
        <v>1243</v>
      </c>
      <c r="K1035" t="s">
        <v>1244</v>
      </c>
      <c r="L1035" t="s">
        <v>4622</v>
      </c>
      <c r="M1035" t="s">
        <v>10471</v>
      </c>
      <c r="N1035">
        <v>70000</v>
      </c>
      <c r="O1035" t="s">
        <v>9595</v>
      </c>
      <c r="P1035" t="s">
        <v>9596</v>
      </c>
      <c r="Q1035" t="s">
        <v>10472</v>
      </c>
      <c r="R1035">
        <v>5103417283</v>
      </c>
      <c r="S1035" s="14">
        <v>46209</v>
      </c>
      <c r="T1035" t="s">
        <v>6730</v>
      </c>
      <c r="U1035" s="31">
        <v>46209.407893518517</v>
      </c>
      <c r="AK1035" s="14">
        <v>46209</v>
      </c>
      <c r="AL1035" t="s">
        <v>1245</v>
      </c>
      <c r="AM1035" s="31">
        <v>46209.62290509259</v>
      </c>
      <c r="AQ1035" s="31">
        <v>46209.62290509259</v>
      </c>
      <c r="AR1035" s="14">
        <v>46209</v>
      </c>
      <c r="AS1035" t="s">
        <v>1245</v>
      </c>
      <c r="AT1035" t="s">
        <v>432</v>
      </c>
      <c r="AU1035" t="s">
        <v>678</v>
      </c>
      <c r="AV1035" s="14">
        <v>46209</v>
      </c>
      <c r="AW1035" t="s">
        <v>1245</v>
      </c>
      <c r="AX1035" s="31">
        <v>46209.623472222222</v>
      </c>
      <c r="AY1035" s="14">
        <v>46209</v>
      </c>
      <c r="AZ1035" t="s">
        <v>3586</v>
      </c>
      <c r="BA1035" s="31">
        <v>46209.631122685183</v>
      </c>
      <c r="BB1035" s="14">
        <v>46209</v>
      </c>
      <c r="BC1035" t="s">
        <v>6513</v>
      </c>
      <c r="BD1035" s="31">
        <v>46209.652395833335</v>
      </c>
      <c r="BE1035" s="14">
        <v>46209</v>
      </c>
      <c r="BF1035" t="s">
        <v>6432</v>
      </c>
      <c r="BG1035" s="31">
        <v>46209.654178240744</v>
      </c>
      <c r="BK1035" s="14">
        <v>46209</v>
      </c>
      <c r="BL1035" t="s">
        <v>6432</v>
      </c>
      <c r="BM1035" s="31">
        <v>46209.656261574077</v>
      </c>
      <c r="CM1035" s="4">
        <f t="shared" si="50"/>
        <v>46209.407893518517</v>
      </c>
      <c r="CN1035">
        <f t="shared" si="51"/>
        <v>0</v>
      </c>
      <c r="CO1035" t="str">
        <f>VLOOKUP(A1035,Sheet1!$A$2:$B$221,2,0)</f>
        <v>South Zone</v>
      </c>
    </row>
    <row r="1036" spans="1:93" x14ac:dyDescent="0.35">
      <c r="A1036" t="s">
        <v>6718</v>
      </c>
      <c r="B1036">
        <v>4002</v>
      </c>
      <c r="C1036" t="s">
        <v>9332</v>
      </c>
      <c r="D1036" t="s">
        <v>678</v>
      </c>
      <c r="E1036" t="s">
        <v>431</v>
      </c>
      <c r="F1036" t="s">
        <v>432</v>
      </c>
      <c r="G1036" t="s">
        <v>298</v>
      </c>
      <c r="H1036" t="s">
        <v>6735</v>
      </c>
      <c r="I1036">
        <v>559271</v>
      </c>
      <c r="J1036" t="s">
        <v>3036</v>
      </c>
      <c r="K1036" t="s">
        <v>3037</v>
      </c>
      <c r="L1036" t="s">
        <v>4622</v>
      </c>
      <c r="M1036" t="s">
        <v>6736</v>
      </c>
      <c r="N1036">
        <v>45000</v>
      </c>
      <c r="O1036" t="s">
        <v>6470</v>
      </c>
      <c r="P1036" t="s">
        <v>6471</v>
      </c>
      <c r="Q1036" t="s">
        <v>6737</v>
      </c>
      <c r="R1036">
        <v>1193599428</v>
      </c>
      <c r="S1036" s="14">
        <v>46205</v>
      </c>
      <c r="T1036" t="s">
        <v>6738</v>
      </c>
      <c r="U1036" s="31">
        <v>46205.679502314815</v>
      </c>
      <c r="AK1036" s="14">
        <v>46205</v>
      </c>
      <c r="AL1036" t="s">
        <v>1245</v>
      </c>
      <c r="AM1036" s="31">
        <v>46205.728634259256</v>
      </c>
      <c r="AQ1036" s="31">
        <v>46205.728634259256</v>
      </c>
      <c r="AR1036" s="14">
        <v>46205</v>
      </c>
      <c r="AS1036" t="s">
        <v>1245</v>
      </c>
      <c r="AT1036" t="s">
        <v>432</v>
      </c>
      <c r="AU1036" t="s">
        <v>678</v>
      </c>
      <c r="AV1036" s="14">
        <v>46205</v>
      </c>
      <c r="AW1036" t="s">
        <v>1245</v>
      </c>
      <c r="AX1036" s="31">
        <v>46205.731053240743</v>
      </c>
      <c r="AY1036" s="14">
        <v>46205</v>
      </c>
      <c r="AZ1036" t="s">
        <v>1194</v>
      </c>
      <c r="BA1036" s="31">
        <v>46205.733657407407</v>
      </c>
      <c r="BB1036" s="14">
        <v>46205</v>
      </c>
      <c r="BC1036" t="s">
        <v>3021</v>
      </c>
      <c r="BD1036" s="31">
        <v>46205.742719907408</v>
      </c>
      <c r="BE1036" s="14">
        <v>46205</v>
      </c>
      <c r="BF1036" t="s">
        <v>1198</v>
      </c>
      <c r="BG1036" s="31">
        <v>46205.753576388888</v>
      </c>
      <c r="BH1036" s="14">
        <v>46205</v>
      </c>
      <c r="BI1036" t="s">
        <v>1198</v>
      </c>
      <c r="BJ1036" s="31">
        <v>46205.761493055557</v>
      </c>
      <c r="BW1036" s="14">
        <v>46205</v>
      </c>
      <c r="BX1036" t="s">
        <v>1198</v>
      </c>
      <c r="BY1036" s="31">
        <v>46205.774548611109</v>
      </c>
      <c r="BZ1036" s="14">
        <v>46205</v>
      </c>
      <c r="CA1036" t="s">
        <v>1205</v>
      </c>
      <c r="CB1036" s="31">
        <v>46205.774895833332</v>
      </c>
      <c r="CF1036" s="14">
        <v>46206</v>
      </c>
      <c r="CG1036" t="s">
        <v>1246</v>
      </c>
      <c r="CH1036" s="31">
        <v>46206.592824074076</v>
      </c>
      <c r="CM1036" s="4">
        <f t="shared" si="50"/>
        <v>46205.679502314815</v>
      </c>
      <c r="CN1036">
        <f t="shared" si="51"/>
        <v>0</v>
      </c>
      <c r="CO1036" t="str">
        <f>VLOOKUP(A1036,Sheet1!$A$2:$B$221,2,0)</f>
        <v>South Zone</v>
      </c>
    </row>
    <row r="1037" spans="1:93" x14ac:dyDescent="0.35">
      <c r="A1037" t="s">
        <v>6718</v>
      </c>
      <c r="B1037">
        <v>4002</v>
      </c>
      <c r="C1037" t="s">
        <v>9332</v>
      </c>
      <c r="D1037" t="s">
        <v>678</v>
      </c>
      <c r="E1037" t="s">
        <v>431</v>
      </c>
      <c r="F1037" t="s">
        <v>432</v>
      </c>
      <c r="G1037" t="s">
        <v>298</v>
      </c>
      <c r="H1037" t="s">
        <v>1248</v>
      </c>
      <c r="I1037">
        <v>693636</v>
      </c>
      <c r="J1037" t="s">
        <v>1249</v>
      </c>
      <c r="K1037" t="s">
        <v>1250</v>
      </c>
      <c r="L1037" t="s">
        <v>4622</v>
      </c>
      <c r="M1037" t="s">
        <v>6739</v>
      </c>
      <c r="N1037">
        <v>85000</v>
      </c>
      <c r="O1037" t="s">
        <v>1251</v>
      </c>
      <c r="P1037" t="s">
        <v>1252</v>
      </c>
      <c r="Q1037" t="s">
        <v>3884</v>
      </c>
      <c r="R1037">
        <v>3466777113</v>
      </c>
      <c r="S1037" s="14">
        <v>46204</v>
      </c>
      <c r="T1037" t="s">
        <v>6722</v>
      </c>
      <c r="U1037" s="31">
        <v>46204.554525462961</v>
      </c>
      <c r="AK1037" s="14">
        <v>46204</v>
      </c>
      <c r="AL1037" t="s">
        <v>1245</v>
      </c>
      <c r="AM1037" s="31">
        <v>46204.602696759262</v>
      </c>
      <c r="AQ1037" s="31">
        <v>46204.602696759262</v>
      </c>
      <c r="AR1037" s="14">
        <v>46204</v>
      </c>
      <c r="AS1037" t="s">
        <v>1245</v>
      </c>
      <c r="AT1037" t="s">
        <v>432</v>
      </c>
      <c r="AU1037" t="s">
        <v>678</v>
      </c>
      <c r="AV1037" s="14">
        <v>46204</v>
      </c>
      <c r="AW1037" t="s">
        <v>1246</v>
      </c>
      <c r="AX1037" s="31">
        <v>46204.682581018518</v>
      </c>
      <c r="AY1037" s="14">
        <v>46204</v>
      </c>
      <c r="AZ1037" t="s">
        <v>1194</v>
      </c>
      <c r="BA1037" s="31">
        <v>46204.69835648148</v>
      </c>
      <c r="BB1037" s="14">
        <v>46204</v>
      </c>
      <c r="BC1037" t="s">
        <v>3021</v>
      </c>
      <c r="BD1037" s="31">
        <v>46204.711261574077</v>
      </c>
      <c r="BE1037" s="14">
        <v>46204</v>
      </c>
      <c r="BF1037" t="s">
        <v>1198</v>
      </c>
      <c r="BG1037" s="31">
        <v>46204.718518518515</v>
      </c>
      <c r="BH1037" s="14">
        <v>46204</v>
      </c>
      <c r="BI1037" t="s">
        <v>1198</v>
      </c>
      <c r="BJ1037" s="31">
        <v>46204.734571759262</v>
      </c>
      <c r="BW1037" s="14">
        <v>46204</v>
      </c>
      <c r="BX1037" t="s">
        <v>1198</v>
      </c>
      <c r="BY1037" s="31">
        <v>46204.747812499998</v>
      </c>
      <c r="BZ1037" s="14">
        <v>46204</v>
      </c>
      <c r="CA1037" t="s">
        <v>1199</v>
      </c>
      <c r="CB1037" s="31">
        <v>46204.751712962963</v>
      </c>
      <c r="CF1037" s="14">
        <v>46205</v>
      </c>
      <c r="CG1037" t="s">
        <v>1246</v>
      </c>
      <c r="CH1037" s="31">
        <v>46205.481238425928</v>
      </c>
      <c r="CM1037" s="4">
        <f t="shared" ref="CM1037:CM1099" si="52">IF(AJ1037&lt;&gt;"",AJ1037,IF(AG1037&lt;&gt;"",AG1037,IF(AD1037&lt;&gt;"",AD1037,IF(AA1037&lt;&gt;"",AA1037,U1037))))</f>
        <v>46204.554525462961</v>
      </c>
      <c r="CN1037">
        <f t="shared" ref="CN1037:CN1099" si="53">AK1037-INT(CM1037)</f>
        <v>0</v>
      </c>
      <c r="CO1037" t="str">
        <f>VLOOKUP(A1037,Sheet1!$A$2:$B$221,2,0)</f>
        <v>South Zone</v>
      </c>
    </row>
    <row r="1038" spans="1:93" x14ac:dyDescent="0.35">
      <c r="A1038" t="s">
        <v>6718</v>
      </c>
      <c r="B1038">
        <v>4002</v>
      </c>
      <c r="C1038" t="s">
        <v>9332</v>
      </c>
      <c r="D1038" t="s">
        <v>678</v>
      </c>
      <c r="E1038" t="s">
        <v>431</v>
      </c>
      <c r="F1038" t="s">
        <v>432</v>
      </c>
      <c r="G1038" t="s">
        <v>298</v>
      </c>
      <c r="H1038" t="s">
        <v>6740</v>
      </c>
      <c r="I1038">
        <v>723257</v>
      </c>
      <c r="J1038" t="s">
        <v>1243</v>
      </c>
      <c r="K1038" t="s">
        <v>1244</v>
      </c>
      <c r="L1038" t="s">
        <v>4622</v>
      </c>
      <c r="M1038" t="s">
        <v>6741</v>
      </c>
      <c r="N1038">
        <v>50000</v>
      </c>
      <c r="O1038" t="s">
        <v>6742</v>
      </c>
      <c r="P1038" t="s">
        <v>6743</v>
      </c>
      <c r="Q1038" t="s">
        <v>6744</v>
      </c>
      <c r="R1038">
        <v>5976861910</v>
      </c>
      <c r="S1038" s="14">
        <v>46204</v>
      </c>
      <c r="T1038" t="s">
        <v>6730</v>
      </c>
      <c r="U1038" s="31">
        <v>46204.552581018521</v>
      </c>
      <c r="AK1038" s="14">
        <v>46204</v>
      </c>
      <c r="AL1038" t="s">
        <v>1245</v>
      </c>
      <c r="AM1038" s="31">
        <v>46204.686331018522</v>
      </c>
      <c r="AQ1038" s="31">
        <v>46204.686331018522</v>
      </c>
      <c r="AR1038" s="14">
        <v>46204</v>
      </c>
      <c r="AS1038" t="s">
        <v>1245</v>
      </c>
      <c r="AT1038" t="s">
        <v>432</v>
      </c>
      <c r="AU1038" t="s">
        <v>678</v>
      </c>
      <c r="AV1038" s="14">
        <v>46204</v>
      </c>
      <c r="AW1038" t="s">
        <v>1246</v>
      </c>
      <c r="AX1038" s="31">
        <v>46204.687199074076</v>
      </c>
      <c r="AY1038" s="14">
        <v>46204</v>
      </c>
      <c r="AZ1038" t="s">
        <v>1194</v>
      </c>
      <c r="BA1038" s="31">
        <v>46204.698333333334</v>
      </c>
      <c r="BB1038" s="14">
        <v>46204</v>
      </c>
      <c r="BC1038" t="s">
        <v>6513</v>
      </c>
      <c r="BD1038" s="31">
        <v>46204.706921296296</v>
      </c>
      <c r="BE1038" s="14">
        <v>46204</v>
      </c>
      <c r="BF1038" t="s">
        <v>1198</v>
      </c>
      <c r="BG1038" s="31">
        <v>46204.718715277777</v>
      </c>
      <c r="BK1038" s="14">
        <v>46204</v>
      </c>
      <c r="BL1038" t="s">
        <v>1198</v>
      </c>
      <c r="BM1038" s="31">
        <v>46204.730312500003</v>
      </c>
      <c r="CM1038" s="4">
        <f t="shared" si="52"/>
        <v>46204.552581018521</v>
      </c>
      <c r="CN1038">
        <f t="shared" si="53"/>
        <v>0</v>
      </c>
      <c r="CO1038" t="str">
        <f>VLOOKUP(A1038,Sheet1!$A$2:$B$221,2,0)</f>
        <v>South Zone</v>
      </c>
    </row>
    <row r="1039" spans="1:93" x14ac:dyDescent="0.35">
      <c r="A1039" t="s">
        <v>6718</v>
      </c>
      <c r="B1039">
        <v>4002</v>
      </c>
      <c r="C1039" t="s">
        <v>9332</v>
      </c>
      <c r="D1039" t="s">
        <v>678</v>
      </c>
      <c r="E1039" t="s">
        <v>431</v>
      </c>
      <c r="F1039" t="s">
        <v>432</v>
      </c>
      <c r="G1039" t="s">
        <v>298</v>
      </c>
      <c r="H1039" t="s">
        <v>6745</v>
      </c>
      <c r="I1039">
        <v>786812</v>
      </c>
      <c r="J1039" t="s">
        <v>3036</v>
      </c>
      <c r="K1039" t="s">
        <v>3037</v>
      </c>
      <c r="L1039" t="s">
        <v>4622</v>
      </c>
      <c r="M1039" t="s">
        <v>6746</v>
      </c>
      <c r="N1039">
        <v>45000</v>
      </c>
      <c r="O1039" t="s">
        <v>10463</v>
      </c>
      <c r="P1039" t="s">
        <v>10464</v>
      </c>
      <c r="Q1039" t="s">
        <v>6747</v>
      </c>
      <c r="R1039">
        <v>5756290796</v>
      </c>
      <c r="S1039" s="14">
        <v>46206</v>
      </c>
      <c r="T1039" t="s">
        <v>6738</v>
      </c>
      <c r="U1039" s="31">
        <v>46206.409618055557</v>
      </c>
      <c r="AK1039" s="14">
        <v>46206</v>
      </c>
      <c r="AL1039" t="s">
        <v>1245</v>
      </c>
      <c r="AM1039" s="31">
        <v>46206.661377314813</v>
      </c>
      <c r="AQ1039" s="31">
        <v>46206.661377314813</v>
      </c>
      <c r="AR1039" s="14">
        <v>46206</v>
      </c>
      <c r="AS1039" t="s">
        <v>1245</v>
      </c>
      <c r="AT1039" t="s">
        <v>432</v>
      </c>
      <c r="AU1039" t="s">
        <v>678</v>
      </c>
      <c r="AV1039" s="14">
        <v>46206</v>
      </c>
      <c r="AW1039" t="s">
        <v>1246</v>
      </c>
      <c r="AX1039" s="31">
        <v>46206.680127314816</v>
      </c>
      <c r="AY1039" s="14">
        <v>46206</v>
      </c>
      <c r="AZ1039" t="s">
        <v>1194</v>
      </c>
      <c r="BA1039" s="31">
        <v>46206.702222222222</v>
      </c>
      <c r="BB1039" s="14">
        <v>46206</v>
      </c>
      <c r="BC1039" t="s">
        <v>1247</v>
      </c>
      <c r="BD1039" s="31">
        <v>46206.711747685185</v>
      </c>
      <c r="BE1039" s="14">
        <v>46206</v>
      </c>
      <c r="BF1039" t="s">
        <v>6410</v>
      </c>
      <c r="BG1039" s="31">
        <v>46206.713784722226</v>
      </c>
      <c r="BH1039" s="14">
        <v>46209</v>
      </c>
      <c r="BI1039" t="s">
        <v>1195</v>
      </c>
      <c r="BJ1039" s="31">
        <v>46209.43273148148</v>
      </c>
      <c r="BK1039" s="14">
        <v>46206</v>
      </c>
      <c r="BL1039" t="s">
        <v>6410</v>
      </c>
      <c r="BM1039" s="31">
        <v>46206.718888888892</v>
      </c>
      <c r="BW1039" s="14">
        <v>46209</v>
      </c>
      <c r="BX1039" t="s">
        <v>1195</v>
      </c>
      <c r="BY1039" s="31">
        <v>46209.44226851852</v>
      </c>
      <c r="BZ1039" s="14">
        <v>46209</v>
      </c>
      <c r="CA1039" t="s">
        <v>1205</v>
      </c>
      <c r="CB1039" s="31">
        <v>46209.452453703707</v>
      </c>
      <c r="CF1039" s="14">
        <v>46209</v>
      </c>
      <c r="CG1039" t="s">
        <v>1246</v>
      </c>
      <c r="CH1039" s="31">
        <v>46209.791909722226</v>
      </c>
      <c r="CM1039" s="4">
        <f t="shared" si="52"/>
        <v>46206.409618055557</v>
      </c>
      <c r="CN1039">
        <f t="shared" si="53"/>
        <v>0</v>
      </c>
      <c r="CO1039" t="str">
        <f>VLOOKUP(A1039,Sheet1!$A$2:$B$221,2,0)</f>
        <v>South Zone</v>
      </c>
    </row>
    <row r="1040" spans="1:93" x14ac:dyDescent="0.35">
      <c r="A1040" t="s">
        <v>6718</v>
      </c>
      <c r="B1040">
        <v>4002</v>
      </c>
      <c r="C1040" t="s">
        <v>9332</v>
      </c>
      <c r="D1040" t="s">
        <v>678</v>
      </c>
      <c r="E1040" t="s">
        <v>431</v>
      </c>
      <c r="F1040" t="s">
        <v>432</v>
      </c>
      <c r="G1040" t="s">
        <v>298</v>
      </c>
      <c r="H1040" t="s">
        <v>6745</v>
      </c>
      <c r="I1040">
        <v>786812</v>
      </c>
      <c r="J1040" t="s">
        <v>3036</v>
      </c>
      <c r="K1040" t="s">
        <v>3037</v>
      </c>
      <c r="L1040" t="s">
        <v>4622</v>
      </c>
      <c r="M1040" t="s">
        <v>6746</v>
      </c>
      <c r="N1040">
        <v>60000</v>
      </c>
      <c r="O1040" t="s">
        <v>10363</v>
      </c>
      <c r="P1040" t="s">
        <v>10364</v>
      </c>
      <c r="Q1040" t="s">
        <v>1150</v>
      </c>
      <c r="R1040">
        <v>2202470276</v>
      </c>
      <c r="S1040" s="14">
        <v>46206</v>
      </c>
      <c r="T1040" t="s">
        <v>6738</v>
      </c>
      <c r="U1040" s="31">
        <v>46206.409583333334</v>
      </c>
      <c r="AK1040" s="14">
        <v>46206</v>
      </c>
      <c r="AL1040" t="s">
        <v>1245</v>
      </c>
      <c r="AM1040" s="31">
        <v>46206.661446759259</v>
      </c>
      <c r="AQ1040" s="31">
        <v>46206.661446759259</v>
      </c>
      <c r="AR1040" s="14">
        <v>46206</v>
      </c>
      <c r="AS1040" t="s">
        <v>1245</v>
      </c>
      <c r="AT1040" t="s">
        <v>432</v>
      </c>
      <c r="AU1040" t="s">
        <v>678</v>
      </c>
      <c r="AV1040" s="14">
        <v>46206</v>
      </c>
      <c r="AW1040" t="s">
        <v>1246</v>
      </c>
      <c r="AX1040" s="31">
        <v>46206.680104166669</v>
      </c>
      <c r="AY1040" s="14">
        <v>46206</v>
      </c>
      <c r="AZ1040" t="s">
        <v>1194</v>
      </c>
      <c r="BA1040" s="31">
        <v>46206.702222222222</v>
      </c>
      <c r="BB1040" s="14">
        <v>46206</v>
      </c>
      <c r="BC1040" t="s">
        <v>1247</v>
      </c>
      <c r="BD1040" s="31">
        <v>46206.711770833332</v>
      </c>
      <c r="BE1040" s="14">
        <v>46206</v>
      </c>
      <c r="BF1040" t="s">
        <v>6410</v>
      </c>
      <c r="BG1040" s="31">
        <v>46206.713807870372</v>
      </c>
      <c r="BH1040" s="14">
        <v>46209</v>
      </c>
      <c r="BI1040" t="s">
        <v>1195</v>
      </c>
      <c r="BJ1040" s="31">
        <v>46209.432743055557</v>
      </c>
      <c r="BK1040" s="14">
        <v>46206</v>
      </c>
      <c r="BL1040" t="s">
        <v>6410</v>
      </c>
      <c r="BM1040" s="31">
        <v>46206.718912037039</v>
      </c>
      <c r="BW1040" s="14">
        <v>46209</v>
      </c>
      <c r="BX1040" t="s">
        <v>1195</v>
      </c>
      <c r="BY1040" s="31">
        <v>46209.442280092589</v>
      </c>
      <c r="BZ1040" s="14">
        <v>46209</v>
      </c>
      <c r="CA1040" t="s">
        <v>1205</v>
      </c>
      <c r="CB1040" s="31">
        <v>46209.452453703707</v>
      </c>
      <c r="CF1040" s="14">
        <v>46209</v>
      </c>
      <c r="CG1040" t="s">
        <v>1246</v>
      </c>
      <c r="CH1040" s="31">
        <v>46209.791909722226</v>
      </c>
      <c r="CM1040" s="4">
        <f t="shared" si="52"/>
        <v>46206.409583333334</v>
      </c>
      <c r="CN1040">
        <f t="shared" si="53"/>
        <v>0</v>
      </c>
      <c r="CO1040" t="str">
        <f>VLOOKUP(A1040,Sheet1!$A$2:$B$221,2,0)</f>
        <v>South Zone</v>
      </c>
    </row>
    <row r="1041" spans="1:93" x14ac:dyDescent="0.35">
      <c r="A1041" t="s">
        <v>6718</v>
      </c>
      <c r="B1041">
        <v>4002</v>
      </c>
      <c r="C1041" t="s">
        <v>9332</v>
      </c>
      <c r="D1041" t="s">
        <v>678</v>
      </c>
      <c r="E1041" t="s">
        <v>431</v>
      </c>
      <c r="F1041" t="s">
        <v>432</v>
      </c>
      <c r="G1041" t="s">
        <v>298</v>
      </c>
      <c r="H1041" t="s">
        <v>6745</v>
      </c>
      <c r="I1041">
        <v>786812</v>
      </c>
      <c r="J1041" t="s">
        <v>3036</v>
      </c>
      <c r="K1041" t="s">
        <v>3037</v>
      </c>
      <c r="L1041" t="s">
        <v>4622</v>
      </c>
      <c r="M1041" t="s">
        <v>6746</v>
      </c>
      <c r="N1041">
        <v>90000</v>
      </c>
      <c r="O1041" t="s">
        <v>10372</v>
      </c>
      <c r="P1041" t="s">
        <v>10373</v>
      </c>
      <c r="Q1041" t="s">
        <v>6748</v>
      </c>
      <c r="R1041">
        <v>2369697865</v>
      </c>
      <c r="S1041" s="14">
        <v>46206</v>
      </c>
      <c r="T1041" t="s">
        <v>6738</v>
      </c>
      <c r="U1041" s="31">
        <v>46206.409548611111</v>
      </c>
      <c r="AK1041" s="14">
        <v>46206</v>
      </c>
      <c r="AL1041" t="s">
        <v>1245</v>
      </c>
      <c r="AM1041" s="31">
        <v>46206.661469907405</v>
      </c>
      <c r="AQ1041" s="31">
        <v>46206.661469907405</v>
      </c>
      <c r="AR1041" s="14">
        <v>46206</v>
      </c>
      <c r="AS1041" t="s">
        <v>1245</v>
      </c>
      <c r="AT1041" t="s">
        <v>432</v>
      </c>
      <c r="AU1041" t="s">
        <v>678</v>
      </c>
      <c r="AV1041" s="14">
        <v>46206</v>
      </c>
      <c r="AW1041" t="s">
        <v>1246</v>
      </c>
      <c r="AX1041" s="31">
        <v>46206.68005787037</v>
      </c>
      <c r="AY1041" s="14">
        <v>46206</v>
      </c>
      <c r="AZ1041" t="s">
        <v>1194</v>
      </c>
      <c r="BA1041" s="31">
        <v>46206.702222222222</v>
      </c>
      <c r="BB1041" s="14">
        <v>46206</v>
      </c>
      <c r="BC1041" t="s">
        <v>1247</v>
      </c>
      <c r="BD1041" s="31">
        <v>46206.711782407408</v>
      </c>
      <c r="BE1041" s="14">
        <v>46206</v>
      </c>
      <c r="BF1041" t="s">
        <v>6410</v>
      </c>
      <c r="BG1041" s="31">
        <v>46206.713819444441</v>
      </c>
      <c r="BH1041" s="14">
        <v>46209</v>
      </c>
      <c r="BI1041" t="s">
        <v>1195</v>
      </c>
      <c r="BJ1041" s="31">
        <v>46209.432766203703</v>
      </c>
      <c r="BK1041" s="14">
        <v>46206</v>
      </c>
      <c r="BL1041" t="s">
        <v>6410</v>
      </c>
      <c r="BM1041" s="31">
        <v>46206.718923611108</v>
      </c>
      <c r="BW1041" s="14">
        <v>46209</v>
      </c>
      <c r="BX1041" t="s">
        <v>1195</v>
      </c>
      <c r="BY1041" s="31">
        <v>46209.442291666666</v>
      </c>
      <c r="BZ1041" s="14">
        <v>46209</v>
      </c>
      <c r="CA1041" t="s">
        <v>1205</v>
      </c>
      <c r="CB1041" s="31">
        <v>46209.452453703707</v>
      </c>
      <c r="CF1041" s="14">
        <v>46209</v>
      </c>
      <c r="CG1041" t="s">
        <v>1246</v>
      </c>
      <c r="CH1041" s="31">
        <v>46209.791909722226</v>
      </c>
      <c r="CM1041" s="4">
        <f t="shared" si="52"/>
        <v>46206.409548611111</v>
      </c>
      <c r="CN1041">
        <f t="shared" si="53"/>
        <v>0</v>
      </c>
      <c r="CO1041" t="str">
        <f>VLOOKUP(A1041,Sheet1!$A$2:$B$221,2,0)</f>
        <v>South Zone</v>
      </c>
    </row>
    <row r="1042" spans="1:93" x14ac:dyDescent="0.35">
      <c r="A1042" t="s">
        <v>6749</v>
      </c>
      <c r="B1042">
        <v>214</v>
      </c>
      <c r="C1042" t="s">
        <v>9332</v>
      </c>
      <c r="D1042" t="s">
        <v>678</v>
      </c>
      <c r="E1042" t="s">
        <v>423</v>
      </c>
      <c r="F1042" t="s">
        <v>424</v>
      </c>
      <c r="G1042" t="s">
        <v>318</v>
      </c>
      <c r="H1042" t="s">
        <v>10473</v>
      </c>
      <c r="I1042">
        <v>210108</v>
      </c>
      <c r="J1042" t="s">
        <v>9606</v>
      </c>
      <c r="K1042" t="s">
        <v>9607</v>
      </c>
      <c r="L1042" t="s">
        <v>4622</v>
      </c>
      <c r="M1042" t="s">
        <v>10474</v>
      </c>
      <c r="N1042">
        <v>55000</v>
      </c>
      <c r="O1042" t="s">
        <v>2708</v>
      </c>
      <c r="P1042" t="s">
        <v>2709</v>
      </c>
      <c r="Q1042" t="s">
        <v>10475</v>
      </c>
      <c r="R1042">
        <v>5642237560</v>
      </c>
      <c r="S1042" s="14">
        <v>46209</v>
      </c>
      <c r="T1042" t="s">
        <v>10476</v>
      </c>
      <c r="U1042" s="31">
        <v>46209.48201388889</v>
      </c>
      <c r="AK1042" s="14">
        <v>46209</v>
      </c>
      <c r="AL1042" t="s">
        <v>1253</v>
      </c>
      <c r="AM1042" s="31">
        <v>46209.630995370368</v>
      </c>
      <c r="AQ1042" s="31">
        <v>46209.630995370368</v>
      </c>
      <c r="AR1042" s="14">
        <v>46209</v>
      </c>
      <c r="AS1042" t="s">
        <v>1253</v>
      </c>
      <c r="AT1042" t="s">
        <v>424</v>
      </c>
      <c r="AU1042" t="s">
        <v>678</v>
      </c>
      <c r="AV1042" s="14">
        <v>46209</v>
      </c>
      <c r="AW1042" t="s">
        <v>1253</v>
      </c>
      <c r="AX1042" s="31">
        <v>46209.751250000001</v>
      </c>
      <c r="AY1042" s="14">
        <v>46209</v>
      </c>
      <c r="AZ1042" t="s">
        <v>3586</v>
      </c>
      <c r="BA1042" s="31">
        <v>46209.754236111112</v>
      </c>
      <c r="BB1042" s="14">
        <v>46209</v>
      </c>
      <c r="BC1042" t="s">
        <v>1219</v>
      </c>
      <c r="BD1042" s="31">
        <v>46209.765763888892</v>
      </c>
      <c r="BE1042" s="14">
        <v>46209</v>
      </c>
      <c r="BF1042" t="s">
        <v>3020</v>
      </c>
      <c r="BG1042" s="31">
        <v>46209.766585648147</v>
      </c>
      <c r="BH1042" s="14">
        <v>46210</v>
      </c>
      <c r="BI1042" t="s">
        <v>1195</v>
      </c>
      <c r="BJ1042" s="31">
        <v>46210.685891203706</v>
      </c>
      <c r="BW1042" s="14">
        <v>46210</v>
      </c>
      <c r="BX1042" t="s">
        <v>1195</v>
      </c>
      <c r="BY1042" s="31">
        <v>46210.703032407408</v>
      </c>
      <c r="BZ1042" s="14">
        <v>46210</v>
      </c>
      <c r="CA1042" t="s">
        <v>1199</v>
      </c>
      <c r="CB1042" s="31">
        <v>46210.704502314817</v>
      </c>
      <c r="CM1042" s="4">
        <f t="shared" si="52"/>
        <v>46209.48201388889</v>
      </c>
      <c r="CN1042">
        <f t="shared" si="53"/>
        <v>0</v>
      </c>
      <c r="CO1042" t="str">
        <f>VLOOKUP(A1042,Sheet1!$A$2:$B$221,2,0)</f>
        <v>South Zone</v>
      </c>
    </row>
    <row r="1043" spans="1:93" x14ac:dyDescent="0.35">
      <c r="A1043" t="s">
        <v>6749</v>
      </c>
      <c r="B1043">
        <v>214</v>
      </c>
      <c r="C1043" t="s">
        <v>9332</v>
      </c>
      <c r="D1043" t="s">
        <v>678</v>
      </c>
      <c r="E1043" t="s">
        <v>423</v>
      </c>
      <c r="F1043" t="s">
        <v>424</v>
      </c>
      <c r="G1043" t="s">
        <v>318</v>
      </c>
      <c r="H1043" t="s">
        <v>4217</v>
      </c>
      <c r="I1043">
        <v>236392</v>
      </c>
      <c r="J1043" t="s">
        <v>3936</v>
      </c>
      <c r="K1043" t="s">
        <v>3937</v>
      </c>
      <c r="L1043" t="s">
        <v>4622</v>
      </c>
      <c r="M1043" t="s">
        <v>6750</v>
      </c>
      <c r="N1043">
        <v>77000</v>
      </c>
      <c r="O1043" t="s">
        <v>1025</v>
      </c>
      <c r="P1043" t="s">
        <v>1026</v>
      </c>
      <c r="Q1043" t="s">
        <v>4218</v>
      </c>
      <c r="R1043">
        <v>9117435543</v>
      </c>
      <c r="S1043" s="14">
        <v>46205</v>
      </c>
      <c r="T1043" t="s">
        <v>6751</v>
      </c>
      <c r="U1043" s="31">
        <v>46205.521527777775</v>
      </c>
      <c r="AK1043" s="14">
        <v>46205</v>
      </c>
      <c r="AL1043" t="s">
        <v>1253</v>
      </c>
      <c r="AM1043" s="31">
        <v>46205.565995370373</v>
      </c>
      <c r="AQ1043" s="31">
        <v>46205.565995370373</v>
      </c>
      <c r="AR1043" s="14">
        <v>46205</v>
      </c>
      <c r="AS1043" t="s">
        <v>1253</v>
      </c>
      <c r="AT1043" t="s">
        <v>424</v>
      </c>
      <c r="AU1043" t="s">
        <v>678</v>
      </c>
      <c r="AV1043" s="14">
        <v>46205</v>
      </c>
      <c r="AW1043" t="s">
        <v>6751</v>
      </c>
      <c r="AX1043" s="31">
        <v>46205.627210648148</v>
      </c>
      <c r="AY1043" s="14">
        <v>46205</v>
      </c>
      <c r="AZ1043" t="s">
        <v>1194</v>
      </c>
      <c r="BA1043" s="31">
        <v>46205.644143518519</v>
      </c>
      <c r="BB1043" s="14">
        <v>46205</v>
      </c>
      <c r="BC1043" t="s">
        <v>1247</v>
      </c>
      <c r="BD1043" s="31">
        <v>46205.66878472222</v>
      </c>
      <c r="BE1043" s="14">
        <v>46205</v>
      </c>
      <c r="BF1043" t="s">
        <v>1204</v>
      </c>
      <c r="BG1043" s="31">
        <v>46205.685104166667</v>
      </c>
      <c r="BH1043" s="14">
        <v>46205</v>
      </c>
      <c r="BI1043" t="s">
        <v>1204</v>
      </c>
      <c r="BJ1043" s="31">
        <v>46205.715173611112</v>
      </c>
      <c r="BW1043" s="14">
        <v>46205</v>
      </c>
      <c r="BX1043" t="s">
        <v>1204</v>
      </c>
      <c r="BY1043" s="31">
        <v>46205.722604166665</v>
      </c>
      <c r="BZ1043" s="14">
        <v>46205</v>
      </c>
      <c r="CA1043" t="s">
        <v>1205</v>
      </c>
      <c r="CB1043" s="31">
        <v>46205.725416666668</v>
      </c>
      <c r="CF1043" s="14">
        <v>46206</v>
      </c>
      <c r="CG1043" t="s">
        <v>3038</v>
      </c>
      <c r="CH1043" s="31">
        <v>46206.495833333334</v>
      </c>
      <c r="CM1043" s="4">
        <f t="shared" si="52"/>
        <v>46205.521527777775</v>
      </c>
      <c r="CN1043">
        <f t="shared" si="53"/>
        <v>0</v>
      </c>
      <c r="CO1043" t="str">
        <f>VLOOKUP(A1043,Sheet1!$A$2:$B$221,2,0)</f>
        <v>South Zone</v>
      </c>
    </row>
    <row r="1044" spans="1:93" x14ac:dyDescent="0.35">
      <c r="A1044" t="s">
        <v>6749</v>
      </c>
      <c r="B1044">
        <v>214</v>
      </c>
      <c r="C1044" t="s">
        <v>9332</v>
      </c>
      <c r="D1044" t="s">
        <v>678</v>
      </c>
      <c r="E1044" t="s">
        <v>423</v>
      </c>
      <c r="F1044" t="s">
        <v>424</v>
      </c>
      <c r="G1044" t="s">
        <v>318</v>
      </c>
      <c r="H1044" t="s">
        <v>4172</v>
      </c>
      <c r="I1044">
        <v>284978</v>
      </c>
      <c r="J1044" t="s">
        <v>4174</v>
      </c>
      <c r="K1044" t="s">
        <v>4175</v>
      </c>
      <c r="L1044" t="s">
        <v>4622</v>
      </c>
      <c r="M1044" t="s">
        <v>6752</v>
      </c>
      <c r="N1044">
        <v>90000</v>
      </c>
      <c r="O1044" t="s">
        <v>1254</v>
      </c>
      <c r="P1044" t="s">
        <v>1255</v>
      </c>
      <c r="Q1044" t="s">
        <v>4173</v>
      </c>
      <c r="R1044">
        <v>5689965517</v>
      </c>
      <c r="S1044" s="14">
        <v>46204</v>
      </c>
      <c r="T1044" t="s">
        <v>6753</v>
      </c>
      <c r="U1044" s="31">
        <v>46204.820405092592</v>
      </c>
      <c r="AK1044" s="14">
        <v>46205</v>
      </c>
      <c r="AL1044" t="s">
        <v>1253</v>
      </c>
      <c r="AM1044" s="31">
        <v>46205.368414351855</v>
      </c>
      <c r="AQ1044" s="31">
        <v>46205.368414351855</v>
      </c>
      <c r="AR1044" s="14">
        <v>46205</v>
      </c>
      <c r="AS1044" t="s">
        <v>1253</v>
      </c>
      <c r="AT1044" t="s">
        <v>424</v>
      </c>
      <c r="AU1044" t="s">
        <v>678</v>
      </c>
      <c r="AV1044" s="14">
        <v>46205</v>
      </c>
      <c r="AW1044" t="s">
        <v>6753</v>
      </c>
      <c r="AX1044" s="31">
        <v>46205.370520833334</v>
      </c>
      <c r="AY1044" s="14">
        <v>46205</v>
      </c>
      <c r="AZ1044" t="s">
        <v>1194</v>
      </c>
      <c r="BA1044" s="31">
        <v>46205.397766203707</v>
      </c>
      <c r="BB1044" s="14">
        <v>46205</v>
      </c>
      <c r="BC1044" t="s">
        <v>1194</v>
      </c>
      <c r="BD1044" s="31">
        <v>46205.417905092596</v>
      </c>
      <c r="BE1044" s="14">
        <v>46205</v>
      </c>
      <c r="BF1044" t="s">
        <v>1198</v>
      </c>
      <c r="BG1044" s="31">
        <v>46205.425567129627</v>
      </c>
      <c r="BH1044" s="14">
        <v>46205</v>
      </c>
      <c r="BI1044" t="s">
        <v>3020</v>
      </c>
      <c r="BJ1044" s="31">
        <v>46205.630856481483</v>
      </c>
      <c r="BK1044" s="14">
        <v>46205</v>
      </c>
      <c r="BL1044" t="s">
        <v>1198</v>
      </c>
      <c r="BM1044" s="31">
        <v>46205.44158564815</v>
      </c>
      <c r="BW1044" s="14">
        <v>46205</v>
      </c>
      <c r="BX1044" t="s">
        <v>3020</v>
      </c>
      <c r="BY1044" s="31">
        <v>46205.634259259263</v>
      </c>
      <c r="BZ1044" s="14">
        <v>46205</v>
      </c>
      <c r="CA1044" t="s">
        <v>1205</v>
      </c>
      <c r="CB1044" s="31">
        <v>46205.636759259258</v>
      </c>
      <c r="CF1044" s="14">
        <v>46206</v>
      </c>
      <c r="CG1044" t="s">
        <v>3038</v>
      </c>
      <c r="CH1044" s="31">
        <v>46206.608622685184</v>
      </c>
      <c r="CM1044" s="4">
        <f t="shared" si="52"/>
        <v>46204.820405092592</v>
      </c>
      <c r="CN1044">
        <f t="shared" si="53"/>
        <v>1</v>
      </c>
      <c r="CO1044" t="str">
        <f>VLOOKUP(A1044,Sheet1!$A$2:$B$221,2,0)</f>
        <v>South Zone</v>
      </c>
    </row>
    <row r="1045" spans="1:93" x14ac:dyDescent="0.35">
      <c r="A1045" t="s">
        <v>6749</v>
      </c>
      <c r="B1045">
        <v>214</v>
      </c>
      <c r="C1045" t="s">
        <v>9332</v>
      </c>
      <c r="D1045" t="s">
        <v>678</v>
      </c>
      <c r="E1045" t="s">
        <v>423</v>
      </c>
      <c r="F1045" t="s">
        <v>424</v>
      </c>
      <c r="G1045" t="s">
        <v>318</v>
      </c>
      <c r="H1045" t="s">
        <v>10477</v>
      </c>
      <c r="I1045">
        <v>328417</v>
      </c>
      <c r="J1045" t="s">
        <v>4174</v>
      </c>
      <c r="K1045" t="s">
        <v>4175</v>
      </c>
      <c r="L1045" t="s">
        <v>4622</v>
      </c>
      <c r="M1045" t="s">
        <v>10478</v>
      </c>
      <c r="Q1045" t="s">
        <v>10479</v>
      </c>
      <c r="R1045">
        <v>2396810614</v>
      </c>
      <c r="S1045" s="14">
        <v>46206</v>
      </c>
      <c r="T1045" t="s">
        <v>6753</v>
      </c>
      <c r="U1045" s="31">
        <v>46206.38590277778</v>
      </c>
      <c r="AK1045" s="14">
        <v>46209</v>
      </c>
      <c r="AL1045" t="s">
        <v>1253</v>
      </c>
      <c r="AM1045" s="31">
        <v>46209.408807870372</v>
      </c>
      <c r="AQ1045" s="31">
        <v>46209.408807870372</v>
      </c>
      <c r="AR1045" s="14">
        <v>46209</v>
      </c>
      <c r="AS1045" t="s">
        <v>1253</v>
      </c>
      <c r="AT1045" t="s">
        <v>424</v>
      </c>
      <c r="AU1045" t="s">
        <v>678</v>
      </c>
      <c r="AV1045" s="14">
        <v>46209</v>
      </c>
      <c r="AW1045" t="s">
        <v>3038</v>
      </c>
      <c r="AX1045" s="31">
        <v>46209.522280092591</v>
      </c>
      <c r="AY1045" s="14">
        <v>46209</v>
      </c>
      <c r="AZ1045" t="s">
        <v>3586</v>
      </c>
      <c r="BA1045" s="31">
        <v>46209.529027777775</v>
      </c>
      <c r="BB1045" s="14">
        <v>46209</v>
      </c>
      <c r="BC1045" t="s">
        <v>1247</v>
      </c>
      <c r="BD1045" s="31">
        <v>46209.545914351853</v>
      </c>
      <c r="BE1045" s="14">
        <v>46209</v>
      </c>
      <c r="BF1045" t="s">
        <v>6432</v>
      </c>
      <c r="BG1045" s="31">
        <v>46209.572557870371</v>
      </c>
      <c r="BK1045" s="14">
        <v>46209</v>
      </c>
      <c r="BL1045" t="s">
        <v>6432</v>
      </c>
      <c r="BM1045" s="31">
        <v>46209.573495370372</v>
      </c>
      <c r="CM1045" s="4">
        <f t="shared" si="52"/>
        <v>46206.38590277778</v>
      </c>
      <c r="CN1045">
        <f t="shared" si="53"/>
        <v>3</v>
      </c>
      <c r="CO1045" t="str">
        <f>VLOOKUP(A1045,Sheet1!$A$2:$B$221,2,0)</f>
        <v>South Zone</v>
      </c>
    </row>
    <row r="1046" spans="1:93" x14ac:dyDescent="0.35">
      <c r="A1046" t="s">
        <v>6749</v>
      </c>
      <c r="B1046">
        <v>214</v>
      </c>
      <c r="C1046" t="s">
        <v>9332</v>
      </c>
      <c r="D1046" t="s">
        <v>678</v>
      </c>
      <c r="E1046" t="s">
        <v>423</v>
      </c>
      <c r="F1046" t="s">
        <v>424</v>
      </c>
      <c r="G1046" t="s">
        <v>318</v>
      </c>
      <c r="H1046" t="s">
        <v>3934</v>
      </c>
      <c r="I1046">
        <v>638564</v>
      </c>
      <c r="J1046" t="s">
        <v>3936</v>
      </c>
      <c r="K1046" t="s">
        <v>3937</v>
      </c>
      <c r="L1046" t="s">
        <v>4622</v>
      </c>
      <c r="M1046" t="s">
        <v>6754</v>
      </c>
      <c r="N1046">
        <v>77000</v>
      </c>
      <c r="O1046" t="s">
        <v>1256</v>
      </c>
      <c r="P1046" t="s">
        <v>1257</v>
      </c>
      <c r="Q1046" t="s">
        <v>3935</v>
      </c>
      <c r="R1046">
        <v>2438987291</v>
      </c>
      <c r="S1046" s="14">
        <v>46204</v>
      </c>
      <c r="T1046" t="s">
        <v>6751</v>
      </c>
      <c r="U1046" s="31">
        <v>46204.578622685185</v>
      </c>
      <c r="AK1046" s="14">
        <v>46204</v>
      </c>
      <c r="AL1046" t="s">
        <v>1253</v>
      </c>
      <c r="AM1046" s="31">
        <v>46204.640451388892</v>
      </c>
      <c r="AQ1046" s="31">
        <v>46204.640451388892</v>
      </c>
      <c r="AR1046" s="14">
        <v>46204</v>
      </c>
      <c r="AS1046" t="s">
        <v>1253</v>
      </c>
      <c r="AT1046" t="s">
        <v>424</v>
      </c>
      <c r="AU1046" t="s">
        <v>678</v>
      </c>
      <c r="AV1046" s="14">
        <v>46205</v>
      </c>
      <c r="AW1046" t="s">
        <v>6751</v>
      </c>
      <c r="AX1046" s="31">
        <v>46205.333460648151</v>
      </c>
      <c r="AY1046" s="14">
        <v>46205</v>
      </c>
      <c r="AZ1046" t="s">
        <v>1194</v>
      </c>
      <c r="BA1046" s="31">
        <v>46205.397696759261</v>
      </c>
      <c r="BB1046" s="14">
        <v>46205</v>
      </c>
      <c r="BC1046" t="s">
        <v>6513</v>
      </c>
      <c r="BD1046" s="31">
        <v>46205.408067129632</v>
      </c>
      <c r="BE1046" s="14">
        <v>46205</v>
      </c>
      <c r="BF1046" t="s">
        <v>6432</v>
      </c>
      <c r="BG1046" s="31">
        <v>46205.41064814815</v>
      </c>
      <c r="BH1046" s="14">
        <v>46205</v>
      </c>
      <c r="BI1046" t="s">
        <v>6432</v>
      </c>
      <c r="BJ1046" s="31">
        <v>46205.413923611108</v>
      </c>
      <c r="BW1046" s="14">
        <v>46205</v>
      </c>
      <c r="BX1046" t="s">
        <v>6432</v>
      </c>
      <c r="BY1046" s="31">
        <v>46205.430312500001</v>
      </c>
      <c r="BZ1046" s="14">
        <v>46205</v>
      </c>
      <c r="CA1046" t="s">
        <v>1205</v>
      </c>
      <c r="CB1046" s="31">
        <v>46205.431481481479</v>
      </c>
      <c r="CF1046" s="14">
        <v>46205</v>
      </c>
      <c r="CG1046" t="s">
        <v>3038</v>
      </c>
      <c r="CH1046" s="31">
        <v>46205.628784722219</v>
      </c>
      <c r="CM1046" s="4">
        <f t="shared" si="52"/>
        <v>46204.578622685185</v>
      </c>
      <c r="CN1046">
        <f t="shared" si="53"/>
        <v>0</v>
      </c>
      <c r="CO1046" t="str">
        <f>VLOOKUP(A1046,Sheet1!$A$2:$B$221,2,0)</f>
        <v>South Zone</v>
      </c>
    </row>
    <row r="1047" spans="1:93" x14ac:dyDescent="0.35">
      <c r="A1047" t="s">
        <v>6749</v>
      </c>
      <c r="B1047">
        <v>214</v>
      </c>
      <c r="C1047" t="s">
        <v>9332</v>
      </c>
      <c r="D1047" t="s">
        <v>678</v>
      </c>
      <c r="E1047" t="s">
        <v>423</v>
      </c>
      <c r="F1047" t="s">
        <v>424</v>
      </c>
      <c r="G1047" t="s">
        <v>318</v>
      </c>
      <c r="H1047" t="s">
        <v>6755</v>
      </c>
      <c r="I1047">
        <v>659967</v>
      </c>
      <c r="J1047" t="s">
        <v>1908</v>
      </c>
      <c r="K1047" t="s">
        <v>1909</v>
      </c>
      <c r="L1047" t="s">
        <v>4622</v>
      </c>
      <c r="M1047" t="s">
        <v>6756</v>
      </c>
      <c r="N1047">
        <v>50000</v>
      </c>
      <c r="O1047" t="s">
        <v>1223</v>
      </c>
      <c r="P1047" t="s">
        <v>1224</v>
      </c>
      <c r="Q1047" t="s">
        <v>6757</v>
      </c>
      <c r="R1047">
        <v>7198493243</v>
      </c>
      <c r="S1047" s="14">
        <v>46206</v>
      </c>
      <c r="T1047" t="s">
        <v>6758</v>
      </c>
      <c r="U1047" s="31">
        <v>46206.544618055559</v>
      </c>
      <c r="AK1047" s="14">
        <v>46206</v>
      </c>
      <c r="AL1047" t="s">
        <v>1253</v>
      </c>
      <c r="AM1047" s="31">
        <v>46206.581793981481</v>
      </c>
      <c r="AQ1047" s="31">
        <v>46206.581793981481</v>
      </c>
      <c r="AR1047" s="14">
        <v>46206</v>
      </c>
      <c r="AS1047" t="s">
        <v>1253</v>
      </c>
      <c r="AT1047" t="s">
        <v>424</v>
      </c>
      <c r="AU1047" t="s">
        <v>678</v>
      </c>
      <c r="AV1047" s="14">
        <v>46206</v>
      </c>
      <c r="AW1047" t="s">
        <v>6753</v>
      </c>
      <c r="AX1047" s="31">
        <v>46206.613680555558</v>
      </c>
      <c r="AY1047" s="14">
        <v>46206</v>
      </c>
      <c r="AZ1047" t="s">
        <v>1194</v>
      </c>
      <c r="BA1047" s="31">
        <v>46206.61996527778</v>
      </c>
      <c r="BB1047" s="14">
        <v>46206</v>
      </c>
      <c r="BC1047" t="s">
        <v>6513</v>
      </c>
      <c r="BD1047" s="31">
        <v>46206.636250000003</v>
      </c>
      <c r="BE1047" s="14">
        <v>46206</v>
      </c>
      <c r="BF1047" t="s">
        <v>1204</v>
      </c>
      <c r="BG1047" s="31">
        <v>46206.676400462966</v>
      </c>
      <c r="BH1047" s="14">
        <v>46206</v>
      </c>
      <c r="BI1047" t="s">
        <v>1204</v>
      </c>
      <c r="BJ1047" s="31">
        <v>46206.6950462963</v>
      </c>
      <c r="BW1047" s="14">
        <v>46206</v>
      </c>
      <c r="BX1047" t="s">
        <v>1204</v>
      </c>
      <c r="BY1047" s="31">
        <v>46206.717048611114</v>
      </c>
      <c r="BZ1047" s="14">
        <v>46206</v>
      </c>
      <c r="CA1047" t="s">
        <v>1205</v>
      </c>
      <c r="CB1047" s="31">
        <v>46206.721215277779</v>
      </c>
      <c r="CF1047" s="14">
        <v>46209</v>
      </c>
      <c r="CG1047" t="s">
        <v>3038</v>
      </c>
      <c r="CH1047" s="31">
        <v>46209.602361111109</v>
      </c>
      <c r="CM1047" s="4">
        <f t="shared" si="52"/>
        <v>46206.544618055559</v>
      </c>
      <c r="CN1047">
        <f t="shared" si="53"/>
        <v>0</v>
      </c>
      <c r="CO1047" t="str">
        <f>VLOOKUP(A1047,Sheet1!$A$2:$B$221,2,0)</f>
        <v>South Zone</v>
      </c>
    </row>
    <row r="1048" spans="1:93" x14ac:dyDescent="0.35">
      <c r="A1048" t="s">
        <v>6759</v>
      </c>
      <c r="B1048">
        <v>298</v>
      </c>
      <c r="C1048" t="s">
        <v>9332</v>
      </c>
      <c r="D1048" t="s">
        <v>678</v>
      </c>
      <c r="E1048" t="s">
        <v>434</v>
      </c>
      <c r="F1048" t="s">
        <v>435</v>
      </c>
      <c r="G1048" t="s">
        <v>298</v>
      </c>
      <c r="H1048" t="s">
        <v>6760</v>
      </c>
      <c r="I1048">
        <v>206763</v>
      </c>
      <c r="J1048" t="s">
        <v>6761</v>
      </c>
      <c r="K1048" t="s">
        <v>6762</v>
      </c>
      <c r="L1048" t="s">
        <v>4622</v>
      </c>
      <c r="M1048" t="s">
        <v>6763</v>
      </c>
      <c r="N1048">
        <v>35000</v>
      </c>
      <c r="O1048" t="s">
        <v>3039</v>
      </c>
      <c r="P1048" t="s">
        <v>3040</v>
      </c>
      <c r="Q1048" t="s">
        <v>6764</v>
      </c>
      <c r="R1048">
        <v>6661039690</v>
      </c>
      <c r="S1048" s="14">
        <v>46204</v>
      </c>
      <c r="T1048" t="s">
        <v>6765</v>
      </c>
      <c r="U1048" s="31">
        <v>46204.72415509259</v>
      </c>
      <c r="AK1048" s="14">
        <v>46204</v>
      </c>
      <c r="AL1048" t="s">
        <v>6766</v>
      </c>
      <c r="AM1048" s="31">
        <v>46204.794594907406</v>
      </c>
      <c r="AQ1048" s="31">
        <v>46204.794594907406</v>
      </c>
      <c r="AR1048" s="14">
        <v>46204</v>
      </c>
      <c r="AS1048" t="s">
        <v>6766</v>
      </c>
      <c r="AT1048" t="s">
        <v>6767</v>
      </c>
      <c r="AU1048" t="s">
        <v>677</v>
      </c>
      <c r="AV1048" s="14">
        <v>46204</v>
      </c>
      <c r="AW1048" t="s">
        <v>6765</v>
      </c>
      <c r="AX1048" s="31">
        <v>46204.795057870368</v>
      </c>
      <c r="AY1048" s="14">
        <v>46205</v>
      </c>
      <c r="AZ1048" t="s">
        <v>1194</v>
      </c>
      <c r="BA1048" s="31">
        <v>46205.397743055553</v>
      </c>
      <c r="BB1048" s="14">
        <v>46205</v>
      </c>
      <c r="BC1048" t="s">
        <v>1218</v>
      </c>
      <c r="BD1048" s="31">
        <v>46205.422094907408</v>
      </c>
      <c r="BE1048" s="14">
        <v>46205</v>
      </c>
      <c r="BF1048" t="s">
        <v>1198</v>
      </c>
      <c r="BG1048" s="31">
        <v>46205.426064814812</v>
      </c>
      <c r="BH1048" s="14">
        <v>46205</v>
      </c>
      <c r="BI1048" t="s">
        <v>1198</v>
      </c>
      <c r="BJ1048" s="31">
        <v>46205.438379629632</v>
      </c>
      <c r="BW1048" s="14">
        <v>46205</v>
      </c>
      <c r="BX1048" t="s">
        <v>1198</v>
      </c>
      <c r="BY1048" s="31">
        <v>46205.508067129631</v>
      </c>
      <c r="BZ1048" s="14">
        <v>46205</v>
      </c>
      <c r="CA1048" t="s">
        <v>1205</v>
      </c>
      <c r="CB1048" s="31">
        <v>46205.510254629633</v>
      </c>
      <c r="CF1048" s="14">
        <v>46206</v>
      </c>
      <c r="CG1048" t="s">
        <v>6766</v>
      </c>
      <c r="CH1048" s="31">
        <v>46206.52511574074</v>
      </c>
      <c r="CM1048" s="4">
        <f t="shared" si="52"/>
        <v>46204.72415509259</v>
      </c>
      <c r="CN1048">
        <f t="shared" si="53"/>
        <v>0</v>
      </c>
      <c r="CO1048" t="str">
        <f>VLOOKUP(A1048,Sheet1!$A$2:$B$221,2,0)</f>
        <v>South Zone</v>
      </c>
    </row>
    <row r="1049" spans="1:93" x14ac:dyDescent="0.35">
      <c r="A1049" t="s">
        <v>6759</v>
      </c>
      <c r="B1049">
        <v>298</v>
      </c>
      <c r="C1049" t="s">
        <v>9332</v>
      </c>
      <c r="D1049" t="s">
        <v>678</v>
      </c>
      <c r="E1049" t="s">
        <v>434</v>
      </c>
      <c r="F1049" t="s">
        <v>435</v>
      </c>
      <c r="G1049" t="s">
        <v>298</v>
      </c>
      <c r="H1049" t="s">
        <v>3876</v>
      </c>
      <c r="I1049">
        <v>217158</v>
      </c>
      <c r="J1049" t="s">
        <v>3878</v>
      </c>
      <c r="K1049" t="s">
        <v>3879</v>
      </c>
      <c r="L1049" t="s">
        <v>4622</v>
      </c>
      <c r="M1049" t="s">
        <v>6768</v>
      </c>
      <c r="N1049">
        <v>70000</v>
      </c>
      <c r="O1049" t="s">
        <v>1202</v>
      </c>
      <c r="P1049" t="s">
        <v>1203</v>
      </c>
      <c r="Q1049" t="s">
        <v>3877</v>
      </c>
      <c r="R1049">
        <v>1368844768</v>
      </c>
      <c r="S1049" s="14">
        <v>46203</v>
      </c>
      <c r="T1049" t="s">
        <v>6769</v>
      </c>
      <c r="U1049" s="31">
        <v>46203.734664351854</v>
      </c>
      <c r="AK1049" s="14">
        <v>46204</v>
      </c>
      <c r="AL1049" t="s">
        <v>6770</v>
      </c>
      <c r="AM1049" s="31">
        <v>46204.668055555558</v>
      </c>
      <c r="AQ1049" s="31">
        <v>46204.668055555558</v>
      </c>
      <c r="AR1049" s="14">
        <v>46204</v>
      </c>
      <c r="AS1049" t="s">
        <v>6770</v>
      </c>
      <c r="AT1049" t="s">
        <v>435</v>
      </c>
      <c r="AU1049" t="s">
        <v>678</v>
      </c>
      <c r="AV1049" s="14">
        <v>46204</v>
      </c>
      <c r="AW1049" t="s">
        <v>6771</v>
      </c>
      <c r="AX1049" s="31">
        <v>46204.678298611114</v>
      </c>
      <c r="AY1049" s="14">
        <v>46204</v>
      </c>
      <c r="AZ1049" t="s">
        <v>1194</v>
      </c>
      <c r="BA1049" s="31">
        <v>46204.698333333334</v>
      </c>
      <c r="BB1049" s="14">
        <v>46204</v>
      </c>
      <c r="BC1049" t="s">
        <v>1247</v>
      </c>
      <c r="BD1049" s="31">
        <v>46204.704895833333</v>
      </c>
      <c r="BE1049" s="14">
        <v>46204</v>
      </c>
      <c r="BF1049" t="s">
        <v>6410</v>
      </c>
      <c r="BG1049" s="31">
        <v>46204.706643518519</v>
      </c>
      <c r="BH1049" s="14">
        <v>46204</v>
      </c>
      <c r="BI1049" t="s">
        <v>6410</v>
      </c>
      <c r="BJ1049" s="31">
        <v>46204.710162037038</v>
      </c>
      <c r="BW1049" s="14">
        <v>46204</v>
      </c>
      <c r="BX1049" t="s">
        <v>6410</v>
      </c>
      <c r="BY1049" s="31">
        <v>46204.725347222222</v>
      </c>
      <c r="BZ1049" s="14">
        <v>46204</v>
      </c>
      <c r="CA1049" t="s">
        <v>1199</v>
      </c>
      <c r="CB1049" s="31">
        <v>46204.727268518516</v>
      </c>
      <c r="CF1049" s="14">
        <v>46204</v>
      </c>
      <c r="CG1049" t="s">
        <v>6766</v>
      </c>
      <c r="CH1049" s="31">
        <v>46204.830659722225</v>
      </c>
      <c r="CM1049" s="4">
        <f t="shared" si="52"/>
        <v>46203.734664351854</v>
      </c>
      <c r="CN1049">
        <f t="shared" si="53"/>
        <v>1</v>
      </c>
      <c r="CO1049" t="str">
        <f>VLOOKUP(A1049,Sheet1!$A$2:$B$221,2,0)</f>
        <v>South Zone</v>
      </c>
    </row>
    <row r="1050" spans="1:93" x14ac:dyDescent="0.35">
      <c r="A1050" t="s">
        <v>6759</v>
      </c>
      <c r="B1050">
        <v>298</v>
      </c>
      <c r="C1050" t="s">
        <v>9332</v>
      </c>
      <c r="D1050" t="s">
        <v>678</v>
      </c>
      <c r="E1050" t="s">
        <v>434</v>
      </c>
      <c r="F1050" t="s">
        <v>435</v>
      </c>
      <c r="G1050" t="s">
        <v>298</v>
      </c>
      <c r="H1050" t="s">
        <v>10480</v>
      </c>
      <c r="I1050">
        <v>256668</v>
      </c>
      <c r="J1050" t="s">
        <v>4117</v>
      </c>
      <c r="K1050" t="s">
        <v>4118</v>
      </c>
      <c r="L1050" t="s">
        <v>4622</v>
      </c>
      <c r="M1050" t="s">
        <v>10481</v>
      </c>
      <c r="Q1050" t="s">
        <v>10482</v>
      </c>
      <c r="R1050">
        <v>2889580992</v>
      </c>
      <c r="S1050" s="14">
        <v>46206</v>
      </c>
      <c r="T1050" t="s">
        <v>6769</v>
      </c>
      <c r="U1050" s="31">
        <v>46206.778634259259</v>
      </c>
      <c r="AK1050" s="14">
        <v>46209</v>
      </c>
      <c r="AL1050" t="s">
        <v>6770</v>
      </c>
      <c r="AM1050" s="31">
        <v>46209.410636574074</v>
      </c>
      <c r="AQ1050" s="31">
        <v>46209.410636574074</v>
      </c>
      <c r="AR1050" s="14">
        <v>46209</v>
      </c>
      <c r="AS1050" t="s">
        <v>6770</v>
      </c>
      <c r="AT1050" t="s">
        <v>435</v>
      </c>
      <c r="AU1050" t="s">
        <v>678</v>
      </c>
      <c r="CM1050" s="4">
        <f t="shared" si="52"/>
        <v>46206.778634259259</v>
      </c>
      <c r="CN1050">
        <f t="shared" si="53"/>
        <v>3</v>
      </c>
      <c r="CO1050" t="str">
        <f>VLOOKUP(A1050,Sheet1!$A$2:$B$221,2,0)</f>
        <v>South Zone</v>
      </c>
    </row>
    <row r="1051" spans="1:93" x14ac:dyDescent="0.35">
      <c r="A1051" t="s">
        <v>6759</v>
      </c>
      <c r="B1051">
        <v>298</v>
      </c>
      <c r="C1051" t="s">
        <v>9332</v>
      </c>
      <c r="D1051" t="s">
        <v>678</v>
      </c>
      <c r="E1051" t="s">
        <v>434</v>
      </c>
      <c r="F1051" t="s">
        <v>435</v>
      </c>
      <c r="G1051" t="s">
        <v>298</v>
      </c>
      <c r="H1051" t="s">
        <v>4115</v>
      </c>
      <c r="I1051">
        <v>491498</v>
      </c>
      <c r="J1051" t="s">
        <v>4117</v>
      </c>
      <c r="K1051" t="s">
        <v>4118</v>
      </c>
      <c r="L1051" t="s">
        <v>4622</v>
      </c>
      <c r="M1051" t="s">
        <v>6772</v>
      </c>
      <c r="N1051">
        <v>70000</v>
      </c>
      <c r="O1051" t="s">
        <v>1202</v>
      </c>
      <c r="P1051" t="s">
        <v>1203</v>
      </c>
      <c r="Q1051" t="s">
        <v>4116</v>
      </c>
      <c r="R1051">
        <v>5472697689</v>
      </c>
      <c r="S1051" s="14">
        <v>46204</v>
      </c>
      <c r="T1051" t="s">
        <v>6769</v>
      </c>
      <c r="U1051" s="31">
        <v>46204.558761574073</v>
      </c>
      <c r="Y1051" s="14">
        <v>46204</v>
      </c>
      <c r="Z1051" t="s">
        <v>6769</v>
      </c>
      <c r="AA1051" s="31">
        <v>46204.602962962963</v>
      </c>
      <c r="AK1051" s="14">
        <v>46205</v>
      </c>
      <c r="AL1051" t="s">
        <v>6766</v>
      </c>
      <c r="AM1051" s="31">
        <v>46205.519884259258</v>
      </c>
      <c r="AQ1051" s="31">
        <v>46205.519884259258</v>
      </c>
      <c r="AR1051" s="14">
        <v>46205</v>
      </c>
      <c r="AS1051" t="s">
        <v>6766</v>
      </c>
      <c r="AT1051" t="s">
        <v>6767</v>
      </c>
      <c r="AU1051" t="s">
        <v>677</v>
      </c>
      <c r="AV1051" s="14">
        <v>46205</v>
      </c>
      <c r="AW1051" t="s">
        <v>6771</v>
      </c>
      <c r="AX1051" s="31">
        <v>46205.52747685185</v>
      </c>
      <c r="AY1051" s="14">
        <v>46205</v>
      </c>
      <c r="AZ1051" t="s">
        <v>1194</v>
      </c>
      <c r="BA1051" s="31">
        <v>46205.541620370372</v>
      </c>
      <c r="BB1051" s="14">
        <v>46205</v>
      </c>
      <c r="BC1051" t="s">
        <v>6431</v>
      </c>
      <c r="BD1051" s="31">
        <v>46205.586770833332</v>
      </c>
      <c r="BE1051" s="14">
        <v>46205</v>
      </c>
      <c r="BF1051" t="s">
        <v>3020</v>
      </c>
      <c r="BG1051" s="31">
        <v>46205.631932870368</v>
      </c>
      <c r="BH1051" s="14">
        <v>46205</v>
      </c>
      <c r="BI1051" t="s">
        <v>3020</v>
      </c>
      <c r="BJ1051" s="31">
        <v>46205.632962962962</v>
      </c>
      <c r="BW1051" s="14">
        <v>46205</v>
      </c>
      <c r="BX1051" t="s">
        <v>3020</v>
      </c>
      <c r="BY1051" s="31">
        <v>46205.6405787037</v>
      </c>
      <c r="BZ1051" s="14">
        <v>46205</v>
      </c>
      <c r="CA1051" t="s">
        <v>1205</v>
      </c>
      <c r="CB1051" s="31">
        <v>46205.644259259258</v>
      </c>
      <c r="CF1051" s="14">
        <v>46205</v>
      </c>
      <c r="CG1051" t="s">
        <v>6771</v>
      </c>
      <c r="CH1051" s="31">
        <v>46205.70590277778</v>
      </c>
      <c r="CM1051" s="4">
        <f t="shared" si="52"/>
        <v>46204.602962962963</v>
      </c>
      <c r="CN1051">
        <f t="shared" si="53"/>
        <v>1</v>
      </c>
      <c r="CO1051" t="str">
        <f>VLOOKUP(A1051,Sheet1!$A$2:$B$221,2,0)</f>
        <v>South Zone</v>
      </c>
    </row>
    <row r="1052" spans="1:93" x14ac:dyDescent="0.35">
      <c r="A1052" t="s">
        <v>6759</v>
      </c>
      <c r="B1052">
        <v>298</v>
      </c>
      <c r="C1052" t="s">
        <v>9332</v>
      </c>
      <c r="D1052" t="s">
        <v>678</v>
      </c>
      <c r="E1052" t="s">
        <v>434</v>
      </c>
      <c r="F1052" t="s">
        <v>435</v>
      </c>
      <c r="G1052" t="s">
        <v>298</v>
      </c>
      <c r="H1052" t="s">
        <v>6773</v>
      </c>
      <c r="I1052">
        <v>779528</v>
      </c>
      <c r="J1052" t="s">
        <v>659</v>
      </c>
      <c r="K1052" t="s">
        <v>6774</v>
      </c>
      <c r="L1052" t="s">
        <v>4622</v>
      </c>
      <c r="M1052" t="s">
        <v>6775</v>
      </c>
      <c r="N1052">
        <v>45000</v>
      </c>
      <c r="O1052" t="s">
        <v>6470</v>
      </c>
      <c r="P1052" t="s">
        <v>6471</v>
      </c>
      <c r="Q1052" t="s">
        <v>6777</v>
      </c>
      <c r="R1052">
        <v>7397089438</v>
      </c>
      <c r="S1052" s="14">
        <v>46205</v>
      </c>
      <c r="T1052" t="s">
        <v>6766</v>
      </c>
      <c r="U1052" s="31">
        <v>46205.671446759261</v>
      </c>
      <c r="AK1052" s="14">
        <v>46205</v>
      </c>
      <c r="AL1052" t="s">
        <v>6766</v>
      </c>
      <c r="AM1052" s="31">
        <v>46205.695740740739</v>
      </c>
      <c r="AQ1052" s="31">
        <v>46205.695740740739</v>
      </c>
      <c r="AR1052" s="14">
        <v>46205</v>
      </c>
      <c r="AS1052" t="s">
        <v>6766</v>
      </c>
      <c r="AT1052" t="s">
        <v>6767</v>
      </c>
      <c r="AU1052" t="s">
        <v>677</v>
      </c>
      <c r="AV1052" s="14">
        <v>46205</v>
      </c>
      <c r="AW1052" t="s">
        <v>6766</v>
      </c>
      <c r="AX1052" s="31">
        <v>46205.723749999997</v>
      </c>
      <c r="AY1052" s="14">
        <v>46205</v>
      </c>
      <c r="AZ1052" t="s">
        <v>1194</v>
      </c>
      <c r="BA1052" s="31">
        <v>46205.725752314815</v>
      </c>
      <c r="BB1052" s="14">
        <v>46205</v>
      </c>
      <c r="BC1052" t="s">
        <v>6431</v>
      </c>
      <c r="BD1052" s="31">
        <v>46205.736481481479</v>
      </c>
      <c r="BE1052" s="14">
        <v>46205</v>
      </c>
      <c r="BF1052" t="s">
        <v>1198</v>
      </c>
      <c r="BG1052" s="31">
        <v>46205.743564814817</v>
      </c>
      <c r="BH1052" s="14">
        <v>46205</v>
      </c>
      <c r="BI1052" t="s">
        <v>1198</v>
      </c>
      <c r="BJ1052" s="31">
        <v>46205.751504629632</v>
      </c>
      <c r="BW1052" s="14">
        <v>46205</v>
      </c>
      <c r="BX1052" t="s">
        <v>1198</v>
      </c>
      <c r="BY1052" s="31">
        <v>46205.773402777777</v>
      </c>
      <c r="BZ1052" s="14">
        <v>46205</v>
      </c>
      <c r="CA1052" t="s">
        <v>1205</v>
      </c>
      <c r="CB1052" s="31">
        <v>46205.781782407408</v>
      </c>
      <c r="CF1052" s="14">
        <v>46209</v>
      </c>
      <c r="CG1052" t="s">
        <v>6766</v>
      </c>
      <c r="CH1052" s="31">
        <v>46209.531712962962</v>
      </c>
      <c r="CM1052" s="4">
        <f t="shared" si="52"/>
        <v>46205.671446759261</v>
      </c>
      <c r="CN1052">
        <f t="shared" si="53"/>
        <v>0</v>
      </c>
      <c r="CO1052" t="str">
        <f>VLOOKUP(A1052,Sheet1!$A$2:$B$221,2,0)</f>
        <v>South Zone</v>
      </c>
    </row>
    <row r="1053" spans="1:93" x14ac:dyDescent="0.35">
      <c r="A1053" t="s">
        <v>6759</v>
      </c>
      <c r="B1053">
        <v>298</v>
      </c>
      <c r="C1053" t="s">
        <v>9332</v>
      </c>
      <c r="D1053" t="s">
        <v>678</v>
      </c>
      <c r="E1053" t="s">
        <v>434</v>
      </c>
      <c r="F1053" t="s">
        <v>435</v>
      </c>
      <c r="G1053" t="s">
        <v>298</v>
      </c>
      <c r="H1053" t="s">
        <v>6773</v>
      </c>
      <c r="I1053">
        <v>779528</v>
      </c>
      <c r="J1053" t="s">
        <v>659</v>
      </c>
      <c r="K1053" t="s">
        <v>6774</v>
      </c>
      <c r="L1053" t="s">
        <v>4622</v>
      </c>
      <c r="M1053" t="s">
        <v>6775</v>
      </c>
      <c r="N1053">
        <v>45000</v>
      </c>
      <c r="O1053" t="s">
        <v>6470</v>
      </c>
      <c r="P1053" t="s">
        <v>6471</v>
      </c>
      <c r="Q1053" t="s">
        <v>6776</v>
      </c>
      <c r="R1053">
        <v>2301438034</v>
      </c>
      <c r="S1053" s="14">
        <v>46205</v>
      </c>
      <c r="T1053" t="s">
        <v>6766</v>
      </c>
      <c r="U1053" s="31">
        <v>46205.671469907407</v>
      </c>
      <c r="AK1053" s="14">
        <v>46205</v>
      </c>
      <c r="AL1053" t="s">
        <v>6766</v>
      </c>
      <c r="AM1053" s="31">
        <v>46205.695763888885</v>
      </c>
      <c r="AQ1053" s="31">
        <v>46205.695763888885</v>
      </c>
      <c r="AR1053" s="14">
        <v>46205</v>
      </c>
      <c r="AS1053" t="s">
        <v>6766</v>
      </c>
      <c r="AT1053" t="s">
        <v>6767</v>
      </c>
      <c r="AU1053" t="s">
        <v>677</v>
      </c>
      <c r="AV1053" s="14">
        <v>46206</v>
      </c>
      <c r="AW1053" t="s">
        <v>6771</v>
      </c>
      <c r="AX1053" s="31">
        <v>46206.691087962965</v>
      </c>
      <c r="AY1053" s="14">
        <v>46206</v>
      </c>
      <c r="AZ1053" t="s">
        <v>1220</v>
      </c>
      <c r="BA1053" s="31">
        <v>46206.730740740742</v>
      </c>
      <c r="BB1053" s="14">
        <v>46206</v>
      </c>
      <c r="BC1053" t="s">
        <v>1220</v>
      </c>
      <c r="BD1053" s="31">
        <v>46206.735034722224</v>
      </c>
      <c r="BE1053" s="14">
        <v>46206</v>
      </c>
      <c r="BF1053" t="s">
        <v>3020</v>
      </c>
      <c r="BG1053" s="31">
        <v>46206.738032407404</v>
      </c>
      <c r="BH1053" s="14">
        <v>46206</v>
      </c>
      <c r="BI1053" t="s">
        <v>3020</v>
      </c>
      <c r="BJ1053" s="31">
        <v>46206.738136574073</v>
      </c>
      <c r="BW1053" s="14">
        <v>46206</v>
      </c>
      <c r="BX1053" t="s">
        <v>3020</v>
      </c>
      <c r="BY1053" s="31">
        <v>46206.740405092591</v>
      </c>
      <c r="BZ1053" s="14">
        <v>46206</v>
      </c>
      <c r="CA1053" t="s">
        <v>1205</v>
      </c>
      <c r="CB1053" s="31">
        <v>46206.745069444441</v>
      </c>
      <c r="CF1053" s="14">
        <v>46209</v>
      </c>
      <c r="CG1053" t="s">
        <v>6766</v>
      </c>
      <c r="CH1053" s="31">
        <v>46209.531712962962</v>
      </c>
      <c r="CM1053" s="4">
        <f t="shared" si="52"/>
        <v>46205.671469907407</v>
      </c>
      <c r="CN1053">
        <f t="shared" si="53"/>
        <v>0</v>
      </c>
      <c r="CO1053" t="str">
        <f>VLOOKUP(A1053,Sheet1!$A$2:$B$221,2,0)</f>
        <v>South Zone</v>
      </c>
    </row>
    <row r="1054" spans="1:93" x14ac:dyDescent="0.35">
      <c r="A1054" t="s">
        <v>6778</v>
      </c>
      <c r="B1054">
        <v>358</v>
      </c>
      <c r="C1054" t="s">
        <v>9332</v>
      </c>
      <c r="D1054" t="s">
        <v>678</v>
      </c>
      <c r="E1054" t="s">
        <v>326</v>
      </c>
      <c r="F1054" t="s">
        <v>327</v>
      </c>
      <c r="G1054" t="s">
        <v>318</v>
      </c>
      <c r="H1054" t="s">
        <v>6779</v>
      </c>
      <c r="I1054">
        <v>136037</v>
      </c>
      <c r="J1054" t="s">
        <v>1258</v>
      </c>
      <c r="K1054" t="s">
        <v>1259</v>
      </c>
      <c r="L1054" t="s">
        <v>4622</v>
      </c>
      <c r="M1054" t="s">
        <v>6780</v>
      </c>
      <c r="N1054">
        <v>35000</v>
      </c>
      <c r="O1054" t="s">
        <v>6781</v>
      </c>
      <c r="P1054" t="s">
        <v>6782</v>
      </c>
      <c r="Q1054" t="s">
        <v>6783</v>
      </c>
      <c r="R1054">
        <v>9243593906</v>
      </c>
      <c r="S1054" s="14">
        <v>46205</v>
      </c>
      <c r="T1054" t="s">
        <v>6784</v>
      </c>
      <c r="U1054" s="31">
        <v>46205.482604166667</v>
      </c>
      <c r="AK1054" s="14">
        <v>46205</v>
      </c>
      <c r="AL1054" t="s">
        <v>1260</v>
      </c>
      <c r="AM1054" s="31">
        <v>46205.715324074074</v>
      </c>
      <c r="AQ1054" s="31">
        <v>46205.715324074074</v>
      </c>
      <c r="AR1054" s="14">
        <v>46205</v>
      </c>
      <c r="AS1054" t="s">
        <v>1260</v>
      </c>
      <c r="AT1054" t="s">
        <v>327</v>
      </c>
      <c r="AU1054" t="s">
        <v>678</v>
      </c>
      <c r="AV1054" s="14">
        <v>46205</v>
      </c>
      <c r="AW1054" t="s">
        <v>6784</v>
      </c>
      <c r="AX1054" s="31">
        <v>46205.72515046296</v>
      </c>
      <c r="AY1054" s="14">
        <v>46205</v>
      </c>
      <c r="AZ1054" t="s">
        <v>1211</v>
      </c>
      <c r="BA1054" s="31">
        <v>46205.73704861111</v>
      </c>
      <c r="BB1054" s="14">
        <v>46205</v>
      </c>
      <c r="BC1054" t="s">
        <v>6673</v>
      </c>
      <c r="BD1054" s="31">
        <v>46205.747650462959</v>
      </c>
      <c r="BE1054" s="14">
        <v>46205</v>
      </c>
      <c r="BF1054" t="s">
        <v>6508</v>
      </c>
      <c r="BG1054" s="31">
        <v>46205.763356481482</v>
      </c>
      <c r="BH1054" s="14">
        <v>46205</v>
      </c>
      <c r="BI1054" t="s">
        <v>6508</v>
      </c>
      <c r="BJ1054" s="31">
        <v>46205.793854166666</v>
      </c>
      <c r="BW1054" s="14">
        <v>46205</v>
      </c>
      <c r="BX1054" t="s">
        <v>6508</v>
      </c>
      <c r="BY1054" s="31">
        <v>46205.801180555558</v>
      </c>
      <c r="BZ1054" s="14">
        <v>46205</v>
      </c>
      <c r="CA1054" t="s">
        <v>1212</v>
      </c>
      <c r="CB1054" s="31">
        <v>46205.807581018518</v>
      </c>
      <c r="CF1054" s="14">
        <v>46206</v>
      </c>
      <c r="CG1054" t="s">
        <v>1263</v>
      </c>
      <c r="CH1054" s="31">
        <v>46206.569618055553</v>
      </c>
      <c r="CM1054" s="4">
        <f t="shared" si="52"/>
        <v>46205.482604166667</v>
      </c>
      <c r="CN1054">
        <f t="shared" si="53"/>
        <v>0</v>
      </c>
      <c r="CO1054" t="str">
        <f>VLOOKUP(A1054,Sheet1!$A$2:$B$221,2,0)</f>
        <v>South Zone</v>
      </c>
    </row>
    <row r="1055" spans="1:93" x14ac:dyDescent="0.35">
      <c r="A1055" t="s">
        <v>6778</v>
      </c>
      <c r="B1055">
        <v>358</v>
      </c>
      <c r="C1055" t="s">
        <v>9332</v>
      </c>
      <c r="D1055" t="s">
        <v>678</v>
      </c>
      <c r="E1055" t="s">
        <v>326</v>
      </c>
      <c r="F1055" t="s">
        <v>327</v>
      </c>
      <c r="G1055" t="s">
        <v>318</v>
      </c>
      <c r="H1055" t="s">
        <v>12363</v>
      </c>
      <c r="I1055">
        <v>137833</v>
      </c>
      <c r="J1055" t="s">
        <v>6787</v>
      </c>
      <c r="K1055" t="s">
        <v>6788</v>
      </c>
      <c r="L1055" t="s">
        <v>4622</v>
      </c>
      <c r="M1055" t="s">
        <v>12364</v>
      </c>
      <c r="N1055">
        <v>70000</v>
      </c>
      <c r="O1055" t="s">
        <v>1235</v>
      </c>
      <c r="P1055" t="s">
        <v>1236</v>
      </c>
      <c r="Q1055" t="s">
        <v>12365</v>
      </c>
      <c r="R1055">
        <v>1801481286</v>
      </c>
      <c r="S1055" s="14">
        <v>46210</v>
      </c>
      <c r="T1055" t="s">
        <v>6791</v>
      </c>
      <c r="U1055" s="31">
        <v>46210.476585648146</v>
      </c>
      <c r="AK1055" s="14">
        <v>46210</v>
      </c>
      <c r="AL1055" t="s">
        <v>1260</v>
      </c>
      <c r="AM1055" s="31">
        <v>46210.524733796294</v>
      </c>
      <c r="AQ1055" s="31">
        <v>46210.524733796294</v>
      </c>
      <c r="AR1055" s="14">
        <v>46210</v>
      </c>
      <c r="AS1055" t="s">
        <v>1260</v>
      </c>
      <c r="AT1055" t="s">
        <v>327</v>
      </c>
      <c r="AU1055" t="s">
        <v>678</v>
      </c>
      <c r="AV1055" s="14">
        <v>46210</v>
      </c>
      <c r="AW1055" t="s">
        <v>6791</v>
      </c>
      <c r="AX1055" s="31">
        <v>46210.572476851848</v>
      </c>
      <c r="AY1055" s="14">
        <v>46210</v>
      </c>
      <c r="AZ1055" t="s">
        <v>1211</v>
      </c>
      <c r="BA1055" s="31">
        <v>46210.575277777774</v>
      </c>
      <c r="BB1055" s="14">
        <v>46210</v>
      </c>
      <c r="BC1055" t="s">
        <v>12366</v>
      </c>
      <c r="BD1055" s="31">
        <v>46210.631874999999</v>
      </c>
      <c r="BE1055" s="14">
        <v>46210</v>
      </c>
      <c r="BF1055" t="s">
        <v>1240</v>
      </c>
      <c r="BG1055" s="31">
        <v>46210.664027777777</v>
      </c>
      <c r="BH1055" s="14">
        <v>46210</v>
      </c>
      <c r="BI1055" t="s">
        <v>1240</v>
      </c>
      <c r="BJ1055" s="31">
        <v>46210.672418981485</v>
      </c>
      <c r="BW1055" s="14">
        <v>46210</v>
      </c>
      <c r="BX1055" t="s">
        <v>1240</v>
      </c>
      <c r="BY1055" s="31">
        <v>46210.676666666666</v>
      </c>
      <c r="BZ1055" s="14">
        <v>46210</v>
      </c>
      <c r="CA1055" t="s">
        <v>2414</v>
      </c>
      <c r="CB1055" s="31">
        <v>46210.682372685187</v>
      </c>
      <c r="CF1055" s="14">
        <v>46210</v>
      </c>
      <c r="CG1055" t="s">
        <v>1263</v>
      </c>
      <c r="CH1055" s="31">
        <v>46210.786979166667</v>
      </c>
      <c r="CM1055" s="4">
        <f t="shared" si="52"/>
        <v>46210.476585648146</v>
      </c>
      <c r="CN1055">
        <f t="shared" si="53"/>
        <v>0</v>
      </c>
      <c r="CO1055" t="str">
        <f>VLOOKUP(A1055,Sheet1!$A$2:$B$221,2,0)</f>
        <v>South Zone</v>
      </c>
    </row>
    <row r="1056" spans="1:93" x14ac:dyDescent="0.35">
      <c r="A1056" t="s">
        <v>6778</v>
      </c>
      <c r="B1056">
        <v>358</v>
      </c>
      <c r="C1056" t="s">
        <v>9332</v>
      </c>
      <c r="D1056" t="s">
        <v>678</v>
      </c>
      <c r="E1056" t="s">
        <v>326</v>
      </c>
      <c r="F1056" t="s">
        <v>327</v>
      </c>
      <c r="G1056" t="s">
        <v>318</v>
      </c>
      <c r="H1056" t="s">
        <v>3929</v>
      </c>
      <c r="I1056">
        <v>145103</v>
      </c>
      <c r="J1056" t="s">
        <v>1258</v>
      </c>
      <c r="K1056" t="s">
        <v>1259</v>
      </c>
      <c r="L1056" t="s">
        <v>4622</v>
      </c>
      <c r="M1056" t="s">
        <v>6785</v>
      </c>
      <c r="N1056">
        <v>90000</v>
      </c>
      <c r="O1056" t="s">
        <v>978</v>
      </c>
      <c r="P1056" t="s">
        <v>979</v>
      </c>
      <c r="Q1056" t="s">
        <v>3930</v>
      </c>
      <c r="R1056">
        <v>7104241009</v>
      </c>
      <c r="S1056" s="14">
        <v>46204</v>
      </c>
      <c r="T1056" t="s">
        <v>6784</v>
      </c>
      <c r="U1056" s="31">
        <v>46204.599143518521</v>
      </c>
      <c r="AK1056" s="14">
        <v>46204</v>
      </c>
      <c r="AL1056" t="s">
        <v>1260</v>
      </c>
      <c r="AM1056" s="31">
        <v>46204.729942129627</v>
      </c>
      <c r="AQ1056" s="31">
        <v>46204.729942129627</v>
      </c>
      <c r="AR1056" s="14">
        <v>46204</v>
      </c>
      <c r="AS1056" t="s">
        <v>1260</v>
      </c>
      <c r="AT1056" t="s">
        <v>327</v>
      </c>
      <c r="AU1056" t="s">
        <v>678</v>
      </c>
      <c r="AV1056" s="14">
        <v>46204</v>
      </c>
      <c r="AW1056" t="s">
        <v>6784</v>
      </c>
      <c r="AX1056" s="31">
        <v>46204.833449074074</v>
      </c>
      <c r="AY1056" s="14">
        <v>46205</v>
      </c>
      <c r="AZ1056" t="s">
        <v>1211</v>
      </c>
      <c r="BA1056" s="31">
        <v>46205.356111111112</v>
      </c>
      <c r="BB1056" s="14">
        <v>46205</v>
      </c>
      <c r="BC1056" t="s">
        <v>6497</v>
      </c>
      <c r="BD1056" s="31">
        <v>46205.399560185186</v>
      </c>
      <c r="BE1056" s="14">
        <v>46205</v>
      </c>
      <c r="BF1056" t="s">
        <v>6483</v>
      </c>
      <c r="BG1056" s="31">
        <v>46205.453067129631</v>
      </c>
      <c r="BH1056" s="14">
        <v>46205</v>
      </c>
      <c r="BI1056" t="s">
        <v>6483</v>
      </c>
      <c r="BJ1056" s="31">
        <v>46205.457060185188</v>
      </c>
      <c r="BW1056" s="14">
        <v>46205</v>
      </c>
      <c r="BX1056" t="s">
        <v>6483</v>
      </c>
      <c r="BY1056" s="31">
        <v>46205.477986111109</v>
      </c>
      <c r="BZ1056" s="14">
        <v>46205</v>
      </c>
      <c r="CA1056" t="s">
        <v>1212</v>
      </c>
      <c r="CB1056" s="31">
        <v>46205.486712962964</v>
      </c>
      <c r="CF1056" s="14">
        <v>46205</v>
      </c>
      <c r="CG1056" t="s">
        <v>1263</v>
      </c>
      <c r="CH1056" s="31">
        <v>46205.616238425922</v>
      </c>
      <c r="CM1056" s="4">
        <f t="shared" si="52"/>
        <v>46204.599143518521</v>
      </c>
      <c r="CN1056">
        <f t="shared" si="53"/>
        <v>0</v>
      </c>
      <c r="CO1056" t="str">
        <f>VLOOKUP(A1056,Sheet1!$A$2:$B$221,2,0)</f>
        <v>South Zone</v>
      </c>
    </row>
    <row r="1057" spans="1:93" x14ac:dyDescent="0.35">
      <c r="A1057" t="s">
        <v>6778</v>
      </c>
      <c r="B1057">
        <v>358</v>
      </c>
      <c r="C1057" t="s">
        <v>9332</v>
      </c>
      <c r="D1057" t="s">
        <v>678</v>
      </c>
      <c r="E1057" t="s">
        <v>326</v>
      </c>
      <c r="F1057" t="s">
        <v>327</v>
      </c>
      <c r="G1057" t="s">
        <v>318</v>
      </c>
      <c r="H1057" t="s">
        <v>6786</v>
      </c>
      <c r="I1057">
        <v>156949</v>
      </c>
      <c r="J1057" t="s">
        <v>6787</v>
      </c>
      <c r="K1057" t="s">
        <v>6788</v>
      </c>
      <c r="L1057" t="s">
        <v>4622</v>
      </c>
      <c r="M1057" t="s">
        <v>6789</v>
      </c>
      <c r="N1057">
        <v>40000</v>
      </c>
      <c r="O1057" t="s">
        <v>3047</v>
      </c>
      <c r="P1057" t="s">
        <v>3048</v>
      </c>
      <c r="Q1057" t="s">
        <v>6790</v>
      </c>
      <c r="R1057">
        <v>5464420606</v>
      </c>
      <c r="S1057" s="14">
        <v>46205</v>
      </c>
      <c r="T1057" t="s">
        <v>6791</v>
      </c>
      <c r="U1057" s="31">
        <v>46205.556215277778</v>
      </c>
      <c r="AK1057" s="14">
        <v>46206</v>
      </c>
      <c r="AL1057" t="s">
        <v>1260</v>
      </c>
      <c r="AM1057" s="31">
        <v>46206.409432870372</v>
      </c>
      <c r="AQ1057" s="31">
        <v>46206.409432870372</v>
      </c>
      <c r="AR1057" s="14">
        <v>46206</v>
      </c>
      <c r="AS1057" t="s">
        <v>1260</v>
      </c>
      <c r="AT1057" t="s">
        <v>327</v>
      </c>
      <c r="AU1057" t="s">
        <v>678</v>
      </c>
      <c r="AV1057" s="14">
        <v>46206</v>
      </c>
      <c r="AW1057" t="s">
        <v>6791</v>
      </c>
      <c r="AX1057" s="31">
        <v>46206.449120370373</v>
      </c>
      <c r="AY1057" s="14">
        <v>46206</v>
      </c>
      <c r="AZ1057" t="s">
        <v>3057</v>
      </c>
      <c r="BA1057" s="31">
        <v>46206.456354166665</v>
      </c>
      <c r="BB1057" s="14">
        <v>46206</v>
      </c>
      <c r="BC1057" t="s">
        <v>1268</v>
      </c>
      <c r="BD1057" s="31">
        <v>46206.480428240742</v>
      </c>
      <c r="BE1057" s="14">
        <v>46206</v>
      </c>
      <c r="BF1057" t="s">
        <v>1240</v>
      </c>
      <c r="BG1057" s="31">
        <v>46206.504293981481</v>
      </c>
      <c r="BH1057" s="14">
        <v>46206</v>
      </c>
      <c r="BI1057" t="s">
        <v>1240</v>
      </c>
      <c r="BJ1057" s="31">
        <v>46206.52270833333</v>
      </c>
      <c r="BW1057" s="14">
        <v>46206</v>
      </c>
      <c r="BX1057" t="s">
        <v>1240</v>
      </c>
      <c r="BY1057" s="31">
        <v>46206.529328703706</v>
      </c>
      <c r="BZ1057" s="14">
        <v>46206</v>
      </c>
      <c r="CA1057" t="s">
        <v>1212</v>
      </c>
      <c r="CB1057" s="31">
        <v>46206.536666666667</v>
      </c>
      <c r="CF1057" s="14">
        <v>46206</v>
      </c>
      <c r="CG1057" t="s">
        <v>1263</v>
      </c>
      <c r="CH1057" s="31">
        <v>46206.638287037036</v>
      </c>
      <c r="CM1057" s="4">
        <f t="shared" si="52"/>
        <v>46205.556215277778</v>
      </c>
      <c r="CN1057">
        <f t="shared" si="53"/>
        <v>1</v>
      </c>
      <c r="CO1057" t="str">
        <f>VLOOKUP(A1057,Sheet1!$A$2:$B$221,2,0)</f>
        <v>South Zone</v>
      </c>
    </row>
    <row r="1058" spans="1:93" x14ac:dyDescent="0.35">
      <c r="A1058" t="s">
        <v>6778</v>
      </c>
      <c r="B1058">
        <v>358</v>
      </c>
      <c r="C1058" t="s">
        <v>9332</v>
      </c>
      <c r="D1058" t="s">
        <v>678</v>
      </c>
      <c r="E1058" t="s">
        <v>326</v>
      </c>
      <c r="F1058" t="s">
        <v>327</v>
      </c>
      <c r="G1058" t="s">
        <v>318</v>
      </c>
      <c r="H1058" t="s">
        <v>3797</v>
      </c>
      <c r="I1058">
        <v>463459</v>
      </c>
      <c r="J1058" t="s">
        <v>3800</v>
      </c>
      <c r="K1058" t="s">
        <v>3801</v>
      </c>
      <c r="L1058" t="s">
        <v>4622</v>
      </c>
      <c r="M1058" t="s">
        <v>6792</v>
      </c>
      <c r="N1058">
        <v>75000</v>
      </c>
      <c r="O1058" t="s">
        <v>1261</v>
      </c>
      <c r="P1058" t="s">
        <v>1262</v>
      </c>
      <c r="Q1058" t="s">
        <v>3799</v>
      </c>
      <c r="R1058">
        <v>6802483279</v>
      </c>
      <c r="S1058" s="14">
        <v>46203</v>
      </c>
      <c r="T1058" t="s">
        <v>6793</v>
      </c>
      <c r="U1058" s="31">
        <v>46203.667372685188</v>
      </c>
      <c r="AK1058" s="14">
        <v>46204</v>
      </c>
      <c r="AL1058" t="s">
        <v>1260</v>
      </c>
      <c r="AM1058" s="31">
        <v>46204.562592592592</v>
      </c>
      <c r="AQ1058" s="31">
        <v>46204.562592592592</v>
      </c>
      <c r="AR1058" s="14">
        <v>46204</v>
      </c>
      <c r="AS1058" t="s">
        <v>1260</v>
      </c>
      <c r="AT1058" t="s">
        <v>327</v>
      </c>
      <c r="AU1058" t="s">
        <v>678</v>
      </c>
      <c r="AV1058" s="14">
        <v>46204</v>
      </c>
      <c r="AW1058" t="s">
        <v>6794</v>
      </c>
      <c r="AX1058" s="31">
        <v>46204.582476851851</v>
      </c>
      <c r="AY1058" s="14">
        <v>46204</v>
      </c>
      <c r="AZ1058" t="s">
        <v>1211</v>
      </c>
      <c r="BA1058" s="31">
        <v>46204.594976851855</v>
      </c>
      <c r="BB1058" s="14">
        <v>46204</v>
      </c>
      <c r="BC1058" t="s">
        <v>6497</v>
      </c>
      <c r="BD1058" s="31">
        <v>46204.615370370368</v>
      </c>
      <c r="BE1058" s="14">
        <v>46204</v>
      </c>
      <c r="BF1058" t="s">
        <v>1240</v>
      </c>
      <c r="BG1058" s="31">
        <v>46204.647627314815</v>
      </c>
      <c r="BH1058" s="14">
        <v>46204</v>
      </c>
      <c r="BI1058" t="s">
        <v>1240</v>
      </c>
      <c r="BJ1058" s="31">
        <v>46204.656064814815</v>
      </c>
      <c r="BW1058" s="14">
        <v>46204</v>
      </c>
      <c r="BX1058" t="s">
        <v>1240</v>
      </c>
      <c r="BY1058" s="31">
        <v>46204.678136574075</v>
      </c>
      <c r="BZ1058" s="14">
        <v>46204</v>
      </c>
      <c r="CA1058" t="s">
        <v>1212</v>
      </c>
      <c r="CB1058" s="31">
        <v>46204.681759259256</v>
      </c>
      <c r="CF1058" s="14">
        <v>46204</v>
      </c>
      <c r="CG1058" t="s">
        <v>1263</v>
      </c>
      <c r="CH1058" s="31">
        <v>46204.691516203704</v>
      </c>
      <c r="CM1058" s="4">
        <f t="shared" si="52"/>
        <v>46203.667372685188</v>
      </c>
      <c r="CN1058">
        <f t="shared" si="53"/>
        <v>1</v>
      </c>
      <c r="CO1058" t="str">
        <f>VLOOKUP(A1058,Sheet1!$A$2:$B$221,2,0)</f>
        <v>South Zone</v>
      </c>
    </row>
    <row r="1059" spans="1:93" x14ac:dyDescent="0.35">
      <c r="A1059" t="s">
        <v>6778</v>
      </c>
      <c r="B1059">
        <v>358</v>
      </c>
      <c r="C1059" t="s">
        <v>9332</v>
      </c>
      <c r="D1059" t="s">
        <v>678</v>
      </c>
      <c r="E1059" t="s">
        <v>326</v>
      </c>
      <c r="F1059" t="s">
        <v>327</v>
      </c>
      <c r="G1059" t="s">
        <v>318</v>
      </c>
      <c r="H1059" t="s">
        <v>6795</v>
      </c>
      <c r="I1059">
        <v>537437</v>
      </c>
      <c r="J1059" t="s">
        <v>3041</v>
      </c>
      <c r="K1059" t="s">
        <v>3042</v>
      </c>
      <c r="L1059" t="s">
        <v>4622</v>
      </c>
      <c r="M1059" t="s">
        <v>6796</v>
      </c>
      <c r="N1059">
        <v>65000</v>
      </c>
      <c r="O1059" t="s">
        <v>1498</v>
      </c>
      <c r="P1059" t="s">
        <v>1499</v>
      </c>
      <c r="Q1059" t="s">
        <v>6797</v>
      </c>
      <c r="R1059">
        <v>3440467756</v>
      </c>
      <c r="S1059" s="14">
        <v>46204</v>
      </c>
      <c r="T1059" t="s">
        <v>6798</v>
      </c>
      <c r="U1059" s="31">
        <v>46204.563379629632</v>
      </c>
      <c r="AK1059" s="14">
        <v>46205</v>
      </c>
      <c r="AL1059" t="s">
        <v>1260</v>
      </c>
      <c r="AM1059" s="31">
        <v>46205.443969907406</v>
      </c>
      <c r="AQ1059" s="31">
        <v>46205.443969907406</v>
      </c>
      <c r="AR1059" s="14">
        <v>46205</v>
      </c>
      <c r="AS1059" t="s">
        <v>1260</v>
      </c>
      <c r="AT1059" t="s">
        <v>327</v>
      </c>
      <c r="AU1059" t="s">
        <v>678</v>
      </c>
      <c r="AV1059" s="14">
        <v>46205</v>
      </c>
      <c r="AW1059" t="s">
        <v>6798</v>
      </c>
      <c r="AX1059" s="31">
        <v>46205.530474537038</v>
      </c>
      <c r="AY1059" s="14">
        <v>46205</v>
      </c>
      <c r="AZ1059" t="s">
        <v>1211</v>
      </c>
      <c r="BA1059" s="31">
        <v>46205.538541666669</v>
      </c>
      <c r="BB1059" s="14">
        <v>46205</v>
      </c>
      <c r="BC1059" t="s">
        <v>6799</v>
      </c>
      <c r="BD1059" s="31">
        <v>46205.552615740744</v>
      </c>
      <c r="BE1059" s="14">
        <v>46205</v>
      </c>
      <c r="BF1059" t="s">
        <v>1239</v>
      </c>
      <c r="BG1059" s="31">
        <v>46205.620428240742</v>
      </c>
      <c r="BH1059" s="14">
        <v>46205</v>
      </c>
      <c r="BI1059" t="s">
        <v>1239</v>
      </c>
      <c r="BJ1059" s="31">
        <v>46205.623981481483</v>
      </c>
      <c r="BW1059" s="14">
        <v>46205</v>
      </c>
      <c r="BX1059" t="s">
        <v>1239</v>
      </c>
      <c r="BY1059" s="31">
        <v>46205.627430555556</v>
      </c>
      <c r="BZ1059" s="14">
        <v>46206</v>
      </c>
      <c r="CA1059" t="s">
        <v>1212</v>
      </c>
      <c r="CB1059" s="31">
        <v>46206.567499999997</v>
      </c>
      <c r="CF1059" s="14">
        <v>46206</v>
      </c>
      <c r="CG1059" t="s">
        <v>1263</v>
      </c>
      <c r="CH1059" s="31">
        <v>46206.618217592593</v>
      </c>
      <c r="CM1059" s="4">
        <f t="shared" si="52"/>
        <v>46204.563379629632</v>
      </c>
      <c r="CN1059">
        <f t="shared" si="53"/>
        <v>1</v>
      </c>
      <c r="CO1059" t="str">
        <f>VLOOKUP(A1059,Sheet1!$A$2:$B$221,2,0)</f>
        <v>South Zone</v>
      </c>
    </row>
    <row r="1060" spans="1:93" x14ac:dyDescent="0.35">
      <c r="A1060" t="s">
        <v>6778</v>
      </c>
      <c r="B1060">
        <v>358</v>
      </c>
      <c r="C1060" t="s">
        <v>9332</v>
      </c>
      <c r="D1060" t="s">
        <v>678</v>
      </c>
      <c r="E1060" t="s">
        <v>326</v>
      </c>
      <c r="F1060" t="s">
        <v>327</v>
      </c>
      <c r="G1060" t="s">
        <v>318</v>
      </c>
      <c r="H1060" t="s">
        <v>3829</v>
      </c>
      <c r="I1060">
        <v>786548</v>
      </c>
      <c r="J1060" t="s">
        <v>3800</v>
      </c>
      <c r="K1060" t="s">
        <v>3801</v>
      </c>
      <c r="L1060" t="s">
        <v>4622</v>
      </c>
      <c r="M1060" t="s">
        <v>6800</v>
      </c>
      <c r="N1060">
        <v>45000</v>
      </c>
      <c r="O1060" t="s">
        <v>4598</v>
      </c>
      <c r="P1060" t="s">
        <v>4599</v>
      </c>
      <c r="Q1060" t="s">
        <v>6801</v>
      </c>
      <c r="R1060">
        <v>7485612918</v>
      </c>
      <c r="S1060" s="14">
        <v>46202</v>
      </c>
      <c r="T1060" t="s">
        <v>6793</v>
      </c>
      <c r="U1060" s="31">
        <v>46202.497314814813</v>
      </c>
      <c r="AK1060" s="14">
        <v>46204</v>
      </c>
      <c r="AL1060" t="s">
        <v>1260</v>
      </c>
      <c r="AM1060" s="31">
        <v>46204.628252314818</v>
      </c>
      <c r="AQ1060" s="31">
        <v>46204.628252314818</v>
      </c>
      <c r="AR1060" s="14">
        <v>46204</v>
      </c>
      <c r="AS1060" t="s">
        <v>1260</v>
      </c>
      <c r="AT1060" t="s">
        <v>327</v>
      </c>
      <c r="AU1060" t="s">
        <v>678</v>
      </c>
      <c r="AV1060" s="14">
        <v>46204</v>
      </c>
      <c r="AW1060" t="s">
        <v>6793</v>
      </c>
      <c r="AX1060" s="31">
        <v>46204.63484953704</v>
      </c>
      <c r="AY1060" s="14">
        <v>46204</v>
      </c>
      <c r="AZ1060" t="s">
        <v>1211</v>
      </c>
      <c r="BA1060" s="31">
        <v>46204.638518518521</v>
      </c>
      <c r="BB1060" s="14">
        <v>46204</v>
      </c>
      <c r="BC1060" t="s">
        <v>6692</v>
      </c>
      <c r="BD1060" s="31">
        <v>46204.647187499999</v>
      </c>
      <c r="BE1060" s="14">
        <v>46204</v>
      </c>
      <c r="BF1060" t="s">
        <v>6493</v>
      </c>
      <c r="BG1060" s="31">
        <v>46204.679259259261</v>
      </c>
      <c r="BH1060" s="14">
        <v>46206</v>
      </c>
      <c r="BI1060" t="s">
        <v>1241</v>
      </c>
      <c r="BJ1060" s="31">
        <v>46206.438773148147</v>
      </c>
      <c r="BK1060" s="14">
        <v>46204</v>
      </c>
      <c r="BL1060" t="s">
        <v>6493</v>
      </c>
      <c r="BM1060" s="31">
        <v>46204.680844907409</v>
      </c>
      <c r="BW1060" s="14">
        <v>46206</v>
      </c>
      <c r="BX1060" t="s">
        <v>1241</v>
      </c>
      <c r="BY1060" s="31">
        <v>46206.444027777776</v>
      </c>
      <c r="BZ1060" s="14">
        <v>46206</v>
      </c>
      <c r="CA1060" t="s">
        <v>1212</v>
      </c>
      <c r="CB1060" s="31">
        <v>46206.457905092589</v>
      </c>
      <c r="CF1060" s="14">
        <v>46206</v>
      </c>
      <c r="CG1060" t="s">
        <v>1263</v>
      </c>
      <c r="CH1060" s="31">
        <v>46206.654791666668</v>
      </c>
      <c r="CM1060" s="4">
        <f t="shared" si="52"/>
        <v>46202.497314814813</v>
      </c>
      <c r="CN1060">
        <f t="shared" si="53"/>
        <v>2</v>
      </c>
      <c r="CO1060" t="str">
        <f>VLOOKUP(A1060,Sheet1!$A$2:$B$221,2,0)</f>
        <v>South Zone</v>
      </c>
    </row>
    <row r="1061" spans="1:93" x14ac:dyDescent="0.35">
      <c r="A1061" t="s">
        <v>6778</v>
      </c>
      <c r="B1061">
        <v>358</v>
      </c>
      <c r="C1061" t="s">
        <v>9332</v>
      </c>
      <c r="D1061" t="s">
        <v>678</v>
      </c>
      <c r="E1061" t="s">
        <v>326</v>
      </c>
      <c r="F1061" t="s">
        <v>327</v>
      </c>
      <c r="G1061" t="s">
        <v>318</v>
      </c>
      <c r="H1061" t="s">
        <v>3829</v>
      </c>
      <c r="I1061">
        <v>786548</v>
      </c>
      <c r="J1061" t="s">
        <v>3800</v>
      </c>
      <c r="K1061" t="s">
        <v>3801</v>
      </c>
      <c r="L1061" t="s">
        <v>4622</v>
      </c>
      <c r="M1061" t="s">
        <v>6800</v>
      </c>
      <c r="N1061">
        <v>75000</v>
      </c>
      <c r="O1061" t="s">
        <v>1261</v>
      </c>
      <c r="P1061" t="s">
        <v>1262</v>
      </c>
      <c r="Q1061" t="s">
        <v>3830</v>
      </c>
      <c r="R1061">
        <v>5400702375</v>
      </c>
      <c r="S1061" s="14">
        <v>46202</v>
      </c>
      <c r="T1061" t="s">
        <v>6793</v>
      </c>
      <c r="U1061" s="31">
        <v>46202.49728009259</v>
      </c>
      <c r="AK1061" s="14">
        <v>46204</v>
      </c>
      <c r="AL1061" t="s">
        <v>1260</v>
      </c>
      <c r="AM1061" s="31">
        <v>46204.628275462965</v>
      </c>
      <c r="AQ1061" s="31">
        <v>46204.628275462965</v>
      </c>
      <c r="AR1061" s="14">
        <v>46204</v>
      </c>
      <c r="AS1061" t="s">
        <v>1260</v>
      </c>
      <c r="AT1061" t="s">
        <v>327</v>
      </c>
      <c r="AU1061" t="s">
        <v>678</v>
      </c>
      <c r="AV1061" s="14">
        <v>46204</v>
      </c>
      <c r="AW1061" t="s">
        <v>6793</v>
      </c>
      <c r="AX1061" s="31">
        <v>46204.634872685187</v>
      </c>
      <c r="AY1061" s="14">
        <v>46204</v>
      </c>
      <c r="AZ1061" t="s">
        <v>1211</v>
      </c>
      <c r="BA1061" s="31">
        <v>46204.638518518521</v>
      </c>
      <c r="BB1061" s="14">
        <v>46204</v>
      </c>
      <c r="BC1061" t="s">
        <v>6692</v>
      </c>
      <c r="BD1061" s="31">
        <v>46204.647210648145</v>
      </c>
      <c r="BE1061" s="14">
        <v>46204</v>
      </c>
      <c r="BF1061" t="s">
        <v>6493</v>
      </c>
      <c r="BG1061" s="31">
        <v>46204.679270833331</v>
      </c>
      <c r="BH1061" s="14">
        <v>46206</v>
      </c>
      <c r="BI1061" t="s">
        <v>1241</v>
      </c>
      <c r="BJ1061" s="31">
        <v>46206.438796296294</v>
      </c>
      <c r="BK1061" s="14">
        <v>46204</v>
      </c>
      <c r="BL1061" t="s">
        <v>6493</v>
      </c>
      <c r="BM1061" s="31">
        <v>46204.680868055555</v>
      </c>
      <c r="BW1061" s="14">
        <v>46206</v>
      </c>
      <c r="BX1061" t="s">
        <v>1241</v>
      </c>
      <c r="BY1061" s="31">
        <v>46206.444039351853</v>
      </c>
      <c r="BZ1061" s="14">
        <v>46206</v>
      </c>
      <c r="CA1061" t="s">
        <v>1212</v>
      </c>
      <c r="CB1061" s="31">
        <v>46206.457905092589</v>
      </c>
      <c r="CF1061" s="14">
        <v>46206</v>
      </c>
      <c r="CG1061" t="s">
        <v>1263</v>
      </c>
      <c r="CH1061" s="31">
        <v>46206.654791666668</v>
      </c>
      <c r="CM1061" s="4">
        <f t="shared" si="52"/>
        <v>46202.49728009259</v>
      </c>
      <c r="CN1061">
        <f t="shared" si="53"/>
        <v>2</v>
      </c>
      <c r="CO1061" t="str">
        <f>VLOOKUP(A1061,Sheet1!$A$2:$B$221,2,0)</f>
        <v>South Zone</v>
      </c>
    </row>
    <row r="1062" spans="1:93" x14ac:dyDescent="0.35">
      <c r="A1062" t="s">
        <v>6778</v>
      </c>
      <c r="B1062">
        <v>358</v>
      </c>
      <c r="C1062" t="s">
        <v>9332</v>
      </c>
      <c r="D1062" t="s">
        <v>678</v>
      </c>
      <c r="E1062" t="s">
        <v>326</v>
      </c>
      <c r="F1062" t="s">
        <v>327</v>
      </c>
      <c r="G1062" t="s">
        <v>318</v>
      </c>
      <c r="H1062" t="s">
        <v>3829</v>
      </c>
      <c r="I1062">
        <v>786548</v>
      </c>
      <c r="J1062" t="s">
        <v>3800</v>
      </c>
      <c r="K1062" t="s">
        <v>3801</v>
      </c>
      <c r="L1062" t="s">
        <v>4622</v>
      </c>
      <c r="M1062" t="s">
        <v>6800</v>
      </c>
      <c r="N1062">
        <v>90000</v>
      </c>
      <c r="O1062" t="s">
        <v>978</v>
      </c>
      <c r="P1062" t="s">
        <v>979</v>
      </c>
      <c r="Q1062" t="s">
        <v>4184</v>
      </c>
      <c r="R1062">
        <v>2268114869</v>
      </c>
      <c r="S1062" s="14">
        <v>46202</v>
      </c>
      <c r="T1062" t="s">
        <v>6793</v>
      </c>
      <c r="U1062" s="31">
        <v>46202.496770833335</v>
      </c>
      <c r="AK1062" s="14">
        <v>46204</v>
      </c>
      <c r="AL1062" t="s">
        <v>1260</v>
      </c>
      <c r="AM1062" s="31">
        <v>46204.628298611111</v>
      </c>
      <c r="AQ1062" s="31">
        <v>46204.628298611111</v>
      </c>
      <c r="AR1062" s="14">
        <v>46204</v>
      </c>
      <c r="AS1062" t="s">
        <v>1260</v>
      </c>
      <c r="AT1062" t="s">
        <v>327</v>
      </c>
      <c r="AU1062" t="s">
        <v>678</v>
      </c>
      <c r="AV1062" s="14">
        <v>46204</v>
      </c>
      <c r="AW1062" t="s">
        <v>6793</v>
      </c>
      <c r="AX1062" s="31">
        <v>46204.634884259256</v>
      </c>
      <c r="AY1062" s="14">
        <v>46204</v>
      </c>
      <c r="AZ1062" t="s">
        <v>1211</v>
      </c>
      <c r="BA1062" s="31">
        <v>46204.638518518521</v>
      </c>
      <c r="BB1062" s="14">
        <v>46204</v>
      </c>
      <c r="BC1062" t="s">
        <v>6692</v>
      </c>
      <c r="BD1062" s="31">
        <v>46204.647222222222</v>
      </c>
      <c r="BE1062" s="14">
        <v>46204</v>
      </c>
      <c r="BF1062" t="s">
        <v>6493</v>
      </c>
      <c r="BG1062" s="31">
        <v>46204.679282407407</v>
      </c>
      <c r="BH1062" s="14">
        <v>46206</v>
      </c>
      <c r="BI1062" t="s">
        <v>1241</v>
      </c>
      <c r="BJ1062" s="31">
        <v>46206.438807870371</v>
      </c>
      <c r="BK1062" s="14">
        <v>46204</v>
      </c>
      <c r="BL1062" t="s">
        <v>6493</v>
      </c>
      <c r="BM1062" s="31">
        <v>46204.680879629632</v>
      </c>
      <c r="BW1062" s="14">
        <v>46206</v>
      </c>
      <c r="BX1062" t="s">
        <v>1241</v>
      </c>
      <c r="BY1062" s="31">
        <v>46206.444062499999</v>
      </c>
      <c r="BZ1062" s="14">
        <v>46206</v>
      </c>
      <c r="CA1062" t="s">
        <v>1212</v>
      </c>
      <c r="CB1062" s="31">
        <v>46206.457905092589</v>
      </c>
      <c r="CF1062" s="14">
        <v>46206</v>
      </c>
      <c r="CG1062" t="s">
        <v>1263</v>
      </c>
      <c r="CH1062" s="31">
        <v>46206.654791666668</v>
      </c>
      <c r="CM1062" s="4">
        <f t="shared" si="52"/>
        <v>46202.496770833335</v>
      </c>
      <c r="CN1062">
        <f t="shared" si="53"/>
        <v>2</v>
      </c>
      <c r="CO1062" t="str">
        <f>VLOOKUP(A1062,Sheet1!$A$2:$B$221,2,0)</f>
        <v>South Zone</v>
      </c>
    </row>
    <row r="1063" spans="1:93" x14ac:dyDescent="0.35">
      <c r="A1063" t="s">
        <v>6802</v>
      </c>
      <c r="B1063">
        <v>363</v>
      </c>
      <c r="C1063" t="s">
        <v>9332</v>
      </c>
      <c r="D1063" t="s">
        <v>678</v>
      </c>
      <c r="E1063" t="s">
        <v>300</v>
      </c>
      <c r="F1063" t="s">
        <v>301</v>
      </c>
      <c r="G1063" t="s">
        <v>302</v>
      </c>
      <c r="H1063" t="s">
        <v>12367</v>
      </c>
      <c r="I1063">
        <v>129174</v>
      </c>
      <c r="J1063" t="s">
        <v>6832</v>
      </c>
      <c r="K1063" t="s">
        <v>6833</v>
      </c>
      <c r="L1063" t="s">
        <v>4622</v>
      </c>
      <c r="M1063" t="s">
        <v>12368</v>
      </c>
      <c r="N1063">
        <v>60000</v>
      </c>
      <c r="O1063" t="s">
        <v>1206</v>
      </c>
      <c r="P1063" t="s">
        <v>1207</v>
      </c>
      <c r="Q1063" t="s">
        <v>12369</v>
      </c>
      <c r="R1063">
        <v>2254199493</v>
      </c>
      <c r="S1063" s="14">
        <v>46210</v>
      </c>
      <c r="T1063" t="s">
        <v>6836</v>
      </c>
      <c r="U1063" s="31">
        <v>46210.438379629632</v>
      </c>
      <c r="AK1063" s="14">
        <v>46210</v>
      </c>
      <c r="AL1063" t="s">
        <v>3043</v>
      </c>
      <c r="AM1063" s="31">
        <v>46210.471608796295</v>
      </c>
      <c r="AQ1063" s="31">
        <v>46210.471608796295</v>
      </c>
      <c r="AR1063" s="14">
        <v>46210</v>
      </c>
      <c r="AS1063" t="s">
        <v>3043</v>
      </c>
      <c r="AT1063" t="s">
        <v>6810</v>
      </c>
      <c r="AU1063" t="s">
        <v>677</v>
      </c>
      <c r="AV1063" s="14">
        <v>46210</v>
      </c>
      <c r="AW1063" t="s">
        <v>3043</v>
      </c>
      <c r="AX1063" s="31">
        <v>46210.477581018517</v>
      </c>
      <c r="AY1063" s="14">
        <v>46210</v>
      </c>
      <c r="AZ1063" t="s">
        <v>1211</v>
      </c>
      <c r="BA1063" s="31">
        <v>46210.49927083333</v>
      </c>
      <c r="BB1063" s="14">
        <v>46210</v>
      </c>
      <c r="BC1063" t="s">
        <v>6486</v>
      </c>
      <c r="BD1063" s="31">
        <v>46210.662303240744</v>
      </c>
      <c r="BE1063" s="14">
        <v>46210</v>
      </c>
      <c r="BF1063" t="s">
        <v>1240</v>
      </c>
      <c r="BG1063" s="31">
        <v>46210.708784722221</v>
      </c>
      <c r="BH1063" s="14">
        <v>46210</v>
      </c>
      <c r="BI1063" t="s">
        <v>1240</v>
      </c>
      <c r="BJ1063" s="31">
        <v>46210.714594907404</v>
      </c>
      <c r="BW1063" s="14">
        <v>46210</v>
      </c>
      <c r="BX1063" t="s">
        <v>1240</v>
      </c>
      <c r="BY1063" s="31">
        <v>46210.720416666663</v>
      </c>
      <c r="BZ1063" s="14">
        <v>46210</v>
      </c>
      <c r="CA1063" t="s">
        <v>2414</v>
      </c>
      <c r="CB1063" s="31">
        <v>46210.734583333331</v>
      </c>
      <c r="CM1063" s="4">
        <f t="shared" si="52"/>
        <v>46210.438379629632</v>
      </c>
      <c r="CN1063">
        <f t="shared" si="53"/>
        <v>0</v>
      </c>
      <c r="CO1063" t="str">
        <f>VLOOKUP(A1063,Sheet1!$A$2:$B$221,2,0)</f>
        <v>South Zone</v>
      </c>
    </row>
    <row r="1064" spans="1:93" x14ac:dyDescent="0.35">
      <c r="A1064" t="s">
        <v>6802</v>
      </c>
      <c r="B1064">
        <v>363</v>
      </c>
      <c r="C1064" t="s">
        <v>9332</v>
      </c>
      <c r="D1064" t="s">
        <v>678</v>
      </c>
      <c r="E1064" t="s">
        <v>300</v>
      </c>
      <c r="F1064" t="s">
        <v>301</v>
      </c>
      <c r="G1064" t="s">
        <v>302</v>
      </c>
      <c r="H1064" t="s">
        <v>6803</v>
      </c>
      <c r="I1064">
        <v>133746</v>
      </c>
      <c r="J1064" t="s">
        <v>100</v>
      </c>
      <c r="K1064" t="s">
        <v>4312</v>
      </c>
      <c r="L1064" t="s">
        <v>4622</v>
      </c>
      <c r="M1064" t="s">
        <v>6804</v>
      </c>
      <c r="N1064">
        <v>50000</v>
      </c>
      <c r="O1064" t="s">
        <v>1228</v>
      </c>
      <c r="P1064" t="s">
        <v>1229</v>
      </c>
      <c r="Q1064" t="s">
        <v>6805</v>
      </c>
      <c r="R1064">
        <v>5491669653</v>
      </c>
      <c r="S1064" s="14">
        <v>46205</v>
      </c>
      <c r="T1064" t="s">
        <v>6806</v>
      </c>
      <c r="U1064" s="31">
        <v>46205.756562499999</v>
      </c>
      <c r="AK1064" s="14">
        <v>46206</v>
      </c>
      <c r="AL1064" t="s">
        <v>3046</v>
      </c>
      <c r="AM1064" s="31">
        <v>46206.393067129633</v>
      </c>
      <c r="AQ1064" s="31">
        <v>46206.393067129633</v>
      </c>
      <c r="AR1064" s="14">
        <v>46206</v>
      </c>
      <c r="AS1064" t="s">
        <v>3046</v>
      </c>
      <c r="AT1064" t="s">
        <v>301</v>
      </c>
      <c r="AU1064" t="s">
        <v>678</v>
      </c>
      <c r="AV1064" s="14">
        <v>46206</v>
      </c>
      <c r="AW1064" t="s">
        <v>3043</v>
      </c>
      <c r="AX1064" s="31">
        <v>46206.397129629629</v>
      </c>
      <c r="AY1064" s="14">
        <v>46206</v>
      </c>
      <c r="AZ1064" t="s">
        <v>3057</v>
      </c>
      <c r="BA1064" s="31">
        <v>46206.430543981478</v>
      </c>
      <c r="BB1064" s="14">
        <v>46206</v>
      </c>
      <c r="BC1064" t="s">
        <v>6486</v>
      </c>
      <c r="BD1064" s="31">
        <v>46206.495462962965</v>
      </c>
      <c r="BE1064" s="14">
        <v>46206</v>
      </c>
      <c r="BF1064" t="s">
        <v>1239</v>
      </c>
      <c r="BG1064" s="31">
        <v>46206.546331018515</v>
      </c>
      <c r="BH1064" s="14">
        <v>46206</v>
      </c>
      <c r="BI1064" t="s">
        <v>1239</v>
      </c>
      <c r="BJ1064" s="31">
        <v>46206.547013888892</v>
      </c>
      <c r="BW1064" s="14">
        <v>46206</v>
      </c>
      <c r="BX1064" t="s">
        <v>1239</v>
      </c>
      <c r="BY1064" s="31">
        <v>46206.553993055553</v>
      </c>
      <c r="BZ1064" s="14">
        <v>46206</v>
      </c>
      <c r="CA1064" t="s">
        <v>1212</v>
      </c>
      <c r="CB1064" s="31">
        <v>46206.566840277781</v>
      </c>
      <c r="CF1064" s="14">
        <v>46206</v>
      </c>
      <c r="CG1064" t="s">
        <v>3043</v>
      </c>
      <c r="CH1064" s="31">
        <v>46206.680289351854</v>
      </c>
      <c r="CM1064" s="4">
        <f t="shared" si="52"/>
        <v>46205.756562499999</v>
      </c>
      <c r="CN1064">
        <f t="shared" si="53"/>
        <v>1</v>
      </c>
      <c r="CO1064" t="str">
        <f>VLOOKUP(A1064,Sheet1!$A$2:$B$221,2,0)</f>
        <v>South Zone</v>
      </c>
    </row>
    <row r="1065" spans="1:93" x14ac:dyDescent="0.35">
      <c r="A1065" t="s">
        <v>6802</v>
      </c>
      <c r="B1065">
        <v>363</v>
      </c>
      <c r="C1065" t="s">
        <v>9332</v>
      </c>
      <c r="D1065" t="s">
        <v>678</v>
      </c>
      <c r="E1065" t="s">
        <v>300</v>
      </c>
      <c r="F1065" t="s">
        <v>301</v>
      </c>
      <c r="G1065" t="s">
        <v>302</v>
      </c>
      <c r="H1065" t="s">
        <v>6807</v>
      </c>
      <c r="I1065">
        <v>148662</v>
      </c>
      <c r="J1065" t="s">
        <v>100</v>
      </c>
      <c r="K1065" t="s">
        <v>4312</v>
      </c>
      <c r="L1065" t="s">
        <v>4622</v>
      </c>
      <c r="M1065" t="s">
        <v>6808</v>
      </c>
      <c r="N1065">
        <v>40000</v>
      </c>
      <c r="O1065" t="s">
        <v>969</v>
      </c>
      <c r="P1065" t="s">
        <v>970</v>
      </c>
      <c r="Q1065" t="s">
        <v>6809</v>
      </c>
      <c r="R1065">
        <v>1798081615</v>
      </c>
      <c r="S1065" s="14">
        <v>46204</v>
      </c>
      <c r="T1065" t="s">
        <v>6806</v>
      </c>
      <c r="U1065" s="31">
        <v>46204.52412037037</v>
      </c>
      <c r="AK1065" s="14">
        <v>46204</v>
      </c>
      <c r="AL1065" t="s">
        <v>3043</v>
      </c>
      <c r="AM1065" s="31">
        <v>46204.719375000001</v>
      </c>
      <c r="AQ1065" s="31">
        <v>46204.719375000001</v>
      </c>
      <c r="AR1065" s="14">
        <v>46204</v>
      </c>
      <c r="AS1065" t="s">
        <v>3043</v>
      </c>
      <c r="AT1065" t="s">
        <v>6810</v>
      </c>
      <c r="AU1065" t="s">
        <v>677</v>
      </c>
      <c r="AV1065" s="14">
        <v>46204</v>
      </c>
      <c r="AW1065" t="s">
        <v>3043</v>
      </c>
      <c r="AX1065" s="31">
        <v>46204.735347222224</v>
      </c>
      <c r="AY1065" s="14">
        <v>46204</v>
      </c>
      <c r="AZ1065" t="s">
        <v>1211</v>
      </c>
      <c r="BA1065" s="31">
        <v>46204.742858796293</v>
      </c>
      <c r="BB1065" s="14">
        <v>46204</v>
      </c>
      <c r="BC1065" t="s">
        <v>6636</v>
      </c>
      <c r="BD1065" s="31">
        <v>46204.753969907404</v>
      </c>
      <c r="BE1065" s="14">
        <v>46204</v>
      </c>
      <c r="BF1065" t="s">
        <v>6508</v>
      </c>
      <c r="BG1065" s="31">
        <v>46204.761354166665</v>
      </c>
      <c r="BH1065" s="14">
        <v>46204</v>
      </c>
      <c r="BI1065" t="s">
        <v>6508</v>
      </c>
      <c r="BJ1065" s="31">
        <v>46204.768761574072</v>
      </c>
      <c r="BW1065" s="14">
        <v>46204</v>
      </c>
      <c r="BX1065" t="s">
        <v>6508</v>
      </c>
      <c r="BY1065" s="31">
        <v>46204.780497685184</v>
      </c>
      <c r="BZ1065" s="14">
        <v>46204</v>
      </c>
      <c r="CA1065" t="s">
        <v>1212</v>
      </c>
      <c r="CB1065" s="31">
        <v>46204.792013888888</v>
      </c>
      <c r="CF1065" s="14">
        <v>46205</v>
      </c>
      <c r="CG1065" t="s">
        <v>3043</v>
      </c>
      <c r="CH1065" s="31">
        <v>46205.613113425927</v>
      </c>
      <c r="CM1065" s="4">
        <f t="shared" si="52"/>
        <v>46204.52412037037</v>
      </c>
      <c r="CN1065">
        <f t="shared" si="53"/>
        <v>0</v>
      </c>
      <c r="CO1065" t="str">
        <f>VLOOKUP(A1065,Sheet1!$A$2:$B$221,2,0)</f>
        <v>South Zone</v>
      </c>
    </row>
    <row r="1066" spans="1:93" x14ac:dyDescent="0.35">
      <c r="A1066" t="s">
        <v>6802</v>
      </c>
      <c r="B1066">
        <v>363</v>
      </c>
      <c r="C1066" t="s">
        <v>9332</v>
      </c>
      <c r="D1066" t="s">
        <v>678</v>
      </c>
      <c r="E1066" t="s">
        <v>300</v>
      </c>
      <c r="F1066" t="s">
        <v>301</v>
      </c>
      <c r="G1066" t="s">
        <v>302</v>
      </c>
      <c r="H1066" t="s">
        <v>12370</v>
      </c>
      <c r="I1066">
        <v>153310</v>
      </c>
      <c r="J1066" t="s">
        <v>3044</v>
      </c>
      <c r="K1066" t="s">
        <v>3045</v>
      </c>
      <c r="L1066" t="s">
        <v>4622</v>
      </c>
      <c r="M1066" t="s">
        <v>12371</v>
      </c>
      <c r="N1066">
        <v>50000</v>
      </c>
      <c r="O1066" t="s">
        <v>1228</v>
      </c>
      <c r="P1066" t="s">
        <v>1229</v>
      </c>
      <c r="Q1066" t="s">
        <v>12372</v>
      </c>
      <c r="R1066">
        <v>4530381533</v>
      </c>
      <c r="S1066" s="14">
        <v>46210</v>
      </c>
      <c r="T1066" t="s">
        <v>6821</v>
      </c>
      <c r="U1066" s="31">
        <v>46210.666284722225</v>
      </c>
      <c r="AK1066" s="14">
        <v>46210</v>
      </c>
      <c r="AL1066" t="s">
        <v>3046</v>
      </c>
      <c r="AM1066" s="31">
        <v>46210.836157407408</v>
      </c>
      <c r="AQ1066" s="31">
        <v>46210.836157407408</v>
      </c>
      <c r="AR1066" s="14">
        <v>46210</v>
      </c>
      <c r="AS1066" t="s">
        <v>3046</v>
      </c>
      <c r="AT1066" t="s">
        <v>301</v>
      </c>
      <c r="AU1066" t="s">
        <v>678</v>
      </c>
      <c r="AV1066" s="14">
        <v>46211</v>
      </c>
      <c r="AW1066" t="s">
        <v>6821</v>
      </c>
      <c r="AX1066" s="31">
        <v>46211.31585648148</v>
      </c>
      <c r="AY1066" s="14">
        <v>46211</v>
      </c>
      <c r="AZ1066" t="s">
        <v>1211</v>
      </c>
      <c r="BA1066" s="31">
        <v>46211.360659722224</v>
      </c>
      <c r="CM1066" s="4">
        <f t="shared" si="52"/>
        <v>46210.666284722225</v>
      </c>
      <c r="CN1066">
        <f t="shared" si="53"/>
        <v>0</v>
      </c>
      <c r="CO1066" t="str">
        <f>VLOOKUP(A1066,Sheet1!$A$2:$B$221,2,0)</f>
        <v>South Zone</v>
      </c>
    </row>
    <row r="1067" spans="1:93" x14ac:dyDescent="0.35">
      <c r="A1067" t="s">
        <v>6802</v>
      </c>
      <c r="B1067">
        <v>363</v>
      </c>
      <c r="C1067" t="s">
        <v>9332</v>
      </c>
      <c r="D1067" t="s">
        <v>678</v>
      </c>
      <c r="E1067" t="s">
        <v>300</v>
      </c>
      <c r="F1067" t="s">
        <v>301</v>
      </c>
      <c r="G1067" t="s">
        <v>302</v>
      </c>
      <c r="H1067" t="s">
        <v>6811</v>
      </c>
      <c r="I1067">
        <v>171463</v>
      </c>
      <c r="J1067" t="s">
        <v>100</v>
      </c>
      <c r="K1067" t="s">
        <v>4312</v>
      </c>
      <c r="L1067" t="s">
        <v>4622</v>
      </c>
      <c r="M1067" t="s">
        <v>6812</v>
      </c>
      <c r="N1067">
        <v>50000</v>
      </c>
      <c r="O1067" t="s">
        <v>1223</v>
      </c>
      <c r="P1067" t="s">
        <v>1224</v>
      </c>
      <c r="Q1067" t="s">
        <v>6813</v>
      </c>
      <c r="R1067">
        <v>5054489395</v>
      </c>
      <c r="S1067" s="14">
        <v>46206</v>
      </c>
      <c r="T1067" t="s">
        <v>6806</v>
      </c>
      <c r="U1067" s="31">
        <v>46206.314074074071</v>
      </c>
      <c r="AK1067" s="14">
        <v>46206</v>
      </c>
      <c r="AL1067" t="s">
        <v>3046</v>
      </c>
      <c r="AM1067" s="31">
        <v>46206.693032407406</v>
      </c>
      <c r="AQ1067" s="31">
        <v>46206.693032407406</v>
      </c>
      <c r="AR1067" s="14">
        <v>46206</v>
      </c>
      <c r="AS1067" t="s">
        <v>3046</v>
      </c>
      <c r="AT1067" t="s">
        <v>301</v>
      </c>
      <c r="AU1067" t="s">
        <v>678</v>
      </c>
      <c r="AV1067" s="14">
        <v>46206</v>
      </c>
      <c r="AW1067" t="s">
        <v>6806</v>
      </c>
      <c r="AX1067" s="31">
        <v>46206.736018518517</v>
      </c>
      <c r="AY1067" s="14">
        <v>46206</v>
      </c>
      <c r="AZ1067" t="s">
        <v>3057</v>
      </c>
      <c r="BA1067" s="31">
        <v>46206.738206018519</v>
      </c>
      <c r="BB1067" s="14">
        <v>46206</v>
      </c>
      <c r="BC1067" t="s">
        <v>6814</v>
      </c>
      <c r="BD1067" s="31">
        <v>46206.749918981484</v>
      </c>
      <c r="BE1067" s="14">
        <v>46206</v>
      </c>
      <c r="BF1067" t="s">
        <v>6508</v>
      </c>
      <c r="BG1067" s="31">
        <v>46206.76085648148</v>
      </c>
      <c r="BH1067" s="14">
        <v>46206</v>
      </c>
      <c r="BI1067" t="s">
        <v>6508</v>
      </c>
      <c r="BJ1067" s="31">
        <v>46206.771168981482</v>
      </c>
      <c r="BW1067" s="14">
        <v>46206</v>
      </c>
      <c r="BX1067" t="s">
        <v>6508</v>
      </c>
      <c r="BY1067" s="31">
        <v>46206.776724537034</v>
      </c>
      <c r="BZ1067" s="14">
        <v>46206</v>
      </c>
      <c r="CA1067" t="s">
        <v>1212</v>
      </c>
      <c r="CB1067" s="31">
        <v>46206.782511574071</v>
      </c>
      <c r="CF1067" s="14">
        <v>46209</v>
      </c>
      <c r="CG1067" t="s">
        <v>10483</v>
      </c>
      <c r="CH1067" s="31">
        <v>46209.631458333337</v>
      </c>
      <c r="CM1067" s="4">
        <f t="shared" si="52"/>
        <v>46206.314074074071</v>
      </c>
      <c r="CN1067">
        <f t="shared" si="53"/>
        <v>0</v>
      </c>
      <c r="CO1067" t="str">
        <f>VLOOKUP(A1067,Sheet1!$A$2:$B$221,2,0)</f>
        <v>South Zone</v>
      </c>
    </row>
    <row r="1068" spans="1:93" x14ac:dyDescent="0.35">
      <c r="A1068" t="s">
        <v>6802</v>
      </c>
      <c r="B1068">
        <v>363</v>
      </c>
      <c r="C1068" t="s">
        <v>9332</v>
      </c>
      <c r="D1068" t="s">
        <v>678</v>
      </c>
      <c r="E1068" t="s">
        <v>300</v>
      </c>
      <c r="F1068" t="s">
        <v>301</v>
      </c>
      <c r="G1068" t="s">
        <v>302</v>
      </c>
      <c r="H1068" t="s">
        <v>6815</v>
      </c>
      <c r="I1068">
        <v>177026</v>
      </c>
      <c r="J1068" t="s">
        <v>100</v>
      </c>
      <c r="K1068" t="s">
        <v>4312</v>
      </c>
      <c r="L1068" t="s">
        <v>4622</v>
      </c>
      <c r="M1068" t="s">
        <v>6816</v>
      </c>
      <c r="N1068">
        <v>45000</v>
      </c>
      <c r="O1068" t="s">
        <v>4598</v>
      </c>
      <c r="P1068" t="s">
        <v>4599</v>
      </c>
      <c r="Q1068" t="s">
        <v>6817</v>
      </c>
      <c r="R1068">
        <v>5240264124</v>
      </c>
      <c r="S1068" s="14">
        <v>46202</v>
      </c>
      <c r="T1068" t="s">
        <v>6806</v>
      </c>
      <c r="U1068" s="31">
        <v>46202.542569444442</v>
      </c>
      <c r="AK1068" s="14">
        <v>46204</v>
      </c>
      <c r="AL1068" t="s">
        <v>3043</v>
      </c>
      <c r="AM1068" s="31">
        <v>46204.488171296296</v>
      </c>
      <c r="AQ1068" s="31">
        <v>46204.488171296296</v>
      </c>
      <c r="AR1068" s="14">
        <v>46204</v>
      </c>
      <c r="AS1068" t="s">
        <v>3043</v>
      </c>
      <c r="AT1068" t="s">
        <v>6810</v>
      </c>
      <c r="AU1068" t="s">
        <v>677</v>
      </c>
      <c r="AV1068" s="14">
        <v>46204</v>
      </c>
      <c r="AW1068" t="s">
        <v>3043</v>
      </c>
      <c r="AX1068" s="31">
        <v>46204.518692129626</v>
      </c>
      <c r="AY1068" s="14">
        <v>46204</v>
      </c>
      <c r="AZ1068" t="s">
        <v>1211</v>
      </c>
      <c r="BA1068" s="31">
        <v>46204.532094907408</v>
      </c>
      <c r="BB1068" s="14">
        <v>46204</v>
      </c>
      <c r="BC1068" t="s">
        <v>6673</v>
      </c>
      <c r="BD1068" s="31">
        <v>46204.590231481481</v>
      </c>
      <c r="BE1068" s="14">
        <v>46204</v>
      </c>
      <c r="BF1068" t="s">
        <v>6483</v>
      </c>
      <c r="BG1068" s="31">
        <v>46204.630231481482</v>
      </c>
      <c r="BH1068" s="14">
        <v>46204</v>
      </c>
      <c r="BI1068" t="s">
        <v>6483</v>
      </c>
      <c r="BJ1068" s="31">
        <v>46204.633229166669</v>
      </c>
      <c r="BW1068" s="14">
        <v>46204</v>
      </c>
      <c r="BX1068" t="s">
        <v>6483</v>
      </c>
      <c r="BY1068" s="31">
        <v>46204.641412037039</v>
      </c>
      <c r="BZ1068" s="14">
        <v>46204</v>
      </c>
      <c r="CA1068" t="s">
        <v>1212</v>
      </c>
      <c r="CB1068" s="31">
        <v>46204.652361111112</v>
      </c>
      <c r="CF1068" s="14">
        <v>46204</v>
      </c>
      <c r="CG1068" t="s">
        <v>3043</v>
      </c>
      <c r="CH1068" s="31">
        <v>46204.689872685187</v>
      </c>
      <c r="CM1068" s="4">
        <f t="shared" si="52"/>
        <v>46202.542569444442</v>
      </c>
      <c r="CN1068">
        <f t="shared" si="53"/>
        <v>2</v>
      </c>
      <c r="CO1068" t="str">
        <f>VLOOKUP(A1068,Sheet1!$A$2:$B$221,2,0)</f>
        <v>South Zone</v>
      </c>
    </row>
    <row r="1069" spans="1:93" x14ac:dyDescent="0.35">
      <c r="A1069" t="s">
        <v>6802</v>
      </c>
      <c r="B1069">
        <v>363</v>
      </c>
      <c r="C1069" t="s">
        <v>9332</v>
      </c>
      <c r="D1069" t="s">
        <v>678</v>
      </c>
      <c r="E1069" t="s">
        <v>300</v>
      </c>
      <c r="F1069" t="s">
        <v>301</v>
      </c>
      <c r="G1069" t="s">
        <v>302</v>
      </c>
      <c r="H1069" t="s">
        <v>12373</v>
      </c>
      <c r="I1069">
        <v>198228</v>
      </c>
      <c r="J1069" t="s">
        <v>6832</v>
      </c>
      <c r="K1069" t="s">
        <v>6833</v>
      </c>
      <c r="L1069" t="s">
        <v>4622</v>
      </c>
      <c r="M1069" t="s">
        <v>12374</v>
      </c>
      <c r="N1069">
        <v>50000</v>
      </c>
      <c r="O1069" t="s">
        <v>1223</v>
      </c>
      <c r="P1069" t="s">
        <v>1224</v>
      </c>
      <c r="Q1069" t="s">
        <v>12375</v>
      </c>
      <c r="R1069">
        <v>7348283150</v>
      </c>
      <c r="S1069" s="14">
        <v>46210</v>
      </c>
      <c r="T1069" t="s">
        <v>6836</v>
      </c>
      <c r="U1069" s="31">
        <v>46210.568020833336</v>
      </c>
      <c r="AK1069" s="14">
        <v>46210</v>
      </c>
      <c r="AL1069" t="s">
        <v>3046</v>
      </c>
      <c r="AM1069" s="31">
        <v>46210.740648148145</v>
      </c>
      <c r="AQ1069" s="31">
        <v>46210.740648148145</v>
      </c>
      <c r="AR1069" s="14">
        <v>46210</v>
      </c>
      <c r="AS1069" t="s">
        <v>3046</v>
      </c>
      <c r="AT1069" t="s">
        <v>301</v>
      </c>
      <c r="AU1069" t="s">
        <v>678</v>
      </c>
      <c r="AV1069" s="14">
        <v>46210</v>
      </c>
      <c r="AW1069" t="s">
        <v>6836</v>
      </c>
      <c r="AX1069" s="31">
        <v>46210.857349537036</v>
      </c>
      <c r="AY1069" s="14">
        <v>46211</v>
      </c>
      <c r="AZ1069" t="s">
        <v>1211</v>
      </c>
      <c r="BA1069" s="31">
        <v>46211.360601851855</v>
      </c>
      <c r="CM1069" s="4">
        <f t="shared" si="52"/>
        <v>46210.568020833336</v>
      </c>
      <c r="CN1069">
        <f t="shared" si="53"/>
        <v>0</v>
      </c>
      <c r="CO1069" t="str">
        <f>VLOOKUP(A1069,Sheet1!$A$2:$B$221,2,0)</f>
        <v>South Zone</v>
      </c>
    </row>
    <row r="1070" spans="1:93" x14ac:dyDescent="0.35">
      <c r="A1070" t="s">
        <v>6802</v>
      </c>
      <c r="B1070">
        <v>363</v>
      </c>
      <c r="C1070" t="s">
        <v>9332</v>
      </c>
      <c r="D1070" t="s">
        <v>678</v>
      </c>
      <c r="E1070" t="s">
        <v>300</v>
      </c>
      <c r="F1070" t="s">
        <v>301</v>
      </c>
      <c r="G1070" t="s">
        <v>302</v>
      </c>
      <c r="H1070" t="s">
        <v>6818</v>
      </c>
      <c r="I1070">
        <v>220979</v>
      </c>
      <c r="J1070" t="s">
        <v>3044</v>
      </c>
      <c r="K1070" t="s">
        <v>3045</v>
      </c>
      <c r="L1070" t="s">
        <v>4622</v>
      </c>
      <c r="M1070" t="s">
        <v>6819</v>
      </c>
      <c r="N1070">
        <v>80000</v>
      </c>
      <c r="O1070" t="s">
        <v>1266</v>
      </c>
      <c r="P1070" t="s">
        <v>1267</v>
      </c>
      <c r="Q1070" t="s">
        <v>6820</v>
      </c>
      <c r="R1070">
        <v>5722334591</v>
      </c>
      <c r="S1070" s="14">
        <v>46204</v>
      </c>
      <c r="T1070" t="s">
        <v>6821</v>
      </c>
      <c r="U1070" s="31">
        <v>46204.537118055552</v>
      </c>
      <c r="AK1070" s="14">
        <v>46205</v>
      </c>
      <c r="AL1070" t="s">
        <v>3043</v>
      </c>
      <c r="AM1070" s="31">
        <v>46205.480370370373</v>
      </c>
      <c r="AQ1070" s="31">
        <v>46205.480370370373</v>
      </c>
      <c r="AR1070" s="14">
        <v>46205</v>
      </c>
      <c r="AS1070" t="s">
        <v>3043</v>
      </c>
      <c r="AT1070" t="s">
        <v>6810</v>
      </c>
      <c r="AU1070" t="s">
        <v>677</v>
      </c>
      <c r="AV1070" s="14">
        <v>46205</v>
      </c>
      <c r="AW1070" t="s">
        <v>3043</v>
      </c>
      <c r="AX1070" s="31">
        <v>46205.504884259259</v>
      </c>
      <c r="AY1070" s="14">
        <v>46205</v>
      </c>
      <c r="AZ1070" t="s">
        <v>1211</v>
      </c>
      <c r="BA1070" s="31">
        <v>46205.512777777774</v>
      </c>
      <c r="BB1070" s="14">
        <v>46205</v>
      </c>
      <c r="BC1070" t="s">
        <v>6501</v>
      </c>
      <c r="BD1070" s="31">
        <v>46205.522604166668</v>
      </c>
      <c r="BE1070" s="14">
        <v>46205</v>
      </c>
      <c r="BF1070" t="s">
        <v>1239</v>
      </c>
      <c r="BG1070" s="31">
        <v>46205.542858796296</v>
      </c>
      <c r="BH1070" s="14">
        <v>46205</v>
      </c>
      <c r="BI1070" t="s">
        <v>1239</v>
      </c>
      <c r="BJ1070" s="31">
        <v>46205.550023148149</v>
      </c>
      <c r="BW1070" s="14">
        <v>46205</v>
      </c>
      <c r="BX1070" t="s">
        <v>1239</v>
      </c>
      <c r="BY1070" s="31">
        <v>46205.555023148147</v>
      </c>
      <c r="BZ1070" s="14">
        <v>46205</v>
      </c>
      <c r="CA1070" t="s">
        <v>1212</v>
      </c>
      <c r="CB1070" s="31">
        <v>46205.572546296295</v>
      </c>
      <c r="CF1070" s="14">
        <v>46206</v>
      </c>
      <c r="CG1070" t="s">
        <v>3043</v>
      </c>
      <c r="CH1070" s="31">
        <v>46206.539699074077</v>
      </c>
      <c r="CM1070" s="4">
        <f t="shared" si="52"/>
        <v>46204.537118055552</v>
      </c>
      <c r="CN1070">
        <f t="shared" si="53"/>
        <v>1</v>
      </c>
      <c r="CO1070" t="str">
        <f>VLOOKUP(A1070,Sheet1!$A$2:$B$221,2,0)</f>
        <v>South Zone</v>
      </c>
    </row>
    <row r="1071" spans="1:93" x14ac:dyDescent="0.35">
      <c r="A1071" t="s">
        <v>6802</v>
      </c>
      <c r="B1071">
        <v>363</v>
      </c>
      <c r="C1071" t="s">
        <v>9332</v>
      </c>
      <c r="D1071" t="s">
        <v>678</v>
      </c>
      <c r="E1071" t="s">
        <v>300</v>
      </c>
      <c r="F1071" t="s">
        <v>301</v>
      </c>
      <c r="G1071" t="s">
        <v>302</v>
      </c>
      <c r="H1071" t="s">
        <v>6822</v>
      </c>
      <c r="I1071">
        <v>259276</v>
      </c>
      <c r="J1071" t="s">
        <v>100</v>
      </c>
      <c r="K1071" t="s">
        <v>4312</v>
      </c>
      <c r="L1071" t="s">
        <v>4622</v>
      </c>
      <c r="M1071" t="s">
        <v>6823</v>
      </c>
      <c r="N1071">
        <v>45000</v>
      </c>
      <c r="O1071" t="s">
        <v>4598</v>
      </c>
      <c r="P1071" t="s">
        <v>4599</v>
      </c>
      <c r="Q1071" t="s">
        <v>6824</v>
      </c>
      <c r="R1071">
        <v>4834400583</v>
      </c>
      <c r="S1071" s="14">
        <v>46205</v>
      </c>
      <c r="T1071" t="s">
        <v>6821</v>
      </c>
      <c r="U1071" s="31">
        <v>46205.776562500003</v>
      </c>
      <c r="AK1071" s="14">
        <v>46206</v>
      </c>
      <c r="AL1071" t="s">
        <v>3046</v>
      </c>
      <c r="AM1071" s="31">
        <v>46206.457152777781</v>
      </c>
      <c r="AQ1071" s="31">
        <v>46206.457152777781</v>
      </c>
      <c r="AR1071" s="14">
        <v>46206</v>
      </c>
      <c r="AS1071" t="s">
        <v>3046</v>
      </c>
      <c r="AT1071" t="s">
        <v>301</v>
      </c>
      <c r="AU1071" t="s">
        <v>678</v>
      </c>
      <c r="AV1071" s="14">
        <v>46206</v>
      </c>
      <c r="AW1071" t="s">
        <v>6806</v>
      </c>
      <c r="AX1071" s="31">
        <v>46206.492743055554</v>
      </c>
      <c r="AY1071" s="14">
        <v>46206</v>
      </c>
      <c r="AZ1071" t="s">
        <v>3057</v>
      </c>
      <c r="BA1071" s="31">
        <v>46206.504907407405</v>
      </c>
      <c r="BB1071" s="14">
        <v>46206</v>
      </c>
      <c r="BC1071" t="s">
        <v>6825</v>
      </c>
      <c r="BD1071" s="31">
        <v>46206.525590277779</v>
      </c>
      <c r="BE1071" s="14">
        <v>46206</v>
      </c>
      <c r="BF1071" t="s">
        <v>1239</v>
      </c>
      <c r="BG1071" s="31">
        <v>46206.546354166669</v>
      </c>
      <c r="BH1071" s="14">
        <v>46206</v>
      </c>
      <c r="BI1071" t="s">
        <v>1239</v>
      </c>
      <c r="BJ1071" s="31">
        <v>46206.547442129631</v>
      </c>
      <c r="BW1071" s="14">
        <v>46206</v>
      </c>
      <c r="BX1071" t="s">
        <v>1239</v>
      </c>
      <c r="BY1071" s="31">
        <v>46206.554016203707</v>
      </c>
      <c r="BZ1071" s="14">
        <v>46206</v>
      </c>
      <c r="CA1071" t="s">
        <v>1212</v>
      </c>
      <c r="CB1071" s="31">
        <v>46206.566886574074</v>
      </c>
      <c r="CF1071" s="14">
        <v>46206</v>
      </c>
      <c r="CG1071" t="s">
        <v>3043</v>
      </c>
      <c r="CH1071" s="31">
        <v>46206.64402777778</v>
      </c>
      <c r="CM1071" s="4">
        <f t="shared" si="52"/>
        <v>46205.776562500003</v>
      </c>
      <c r="CN1071">
        <f t="shared" si="53"/>
        <v>1</v>
      </c>
      <c r="CO1071" t="str">
        <f>VLOOKUP(A1071,Sheet1!$A$2:$B$221,2,0)</f>
        <v>South Zone</v>
      </c>
    </row>
    <row r="1072" spans="1:93" x14ac:dyDescent="0.35">
      <c r="A1072" t="s">
        <v>6802</v>
      </c>
      <c r="B1072">
        <v>363</v>
      </c>
      <c r="C1072" t="s">
        <v>9332</v>
      </c>
      <c r="D1072" t="s">
        <v>678</v>
      </c>
      <c r="E1072" t="s">
        <v>300</v>
      </c>
      <c r="F1072" t="s">
        <v>301</v>
      </c>
      <c r="G1072" t="s">
        <v>302</v>
      </c>
      <c r="H1072" t="s">
        <v>4310</v>
      </c>
      <c r="I1072">
        <v>552409</v>
      </c>
      <c r="J1072" t="s">
        <v>100</v>
      </c>
      <c r="K1072" t="s">
        <v>4312</v>
      </c>
      <c r="L1072" t="s">
        <v>4622</v>
      </c>
      <c r="M1072" t="s">
        <v>6826</v>
      </c>
      <c r="N1072">
        <v>77000</v>
      </c>
      <c r="O1072" t="s">
        <v>1025</v>
      </c>
      <c r="P1072" t="s">
        <v>1026</v>
      </c>
      <c r="Q1072" t="s">
        <v>4311</v>
      </c>
      <c r="R1072">
        <v>5389593990</v>
      </c>
      <c r="S1072" s="14">
        <v>46203</v>
      </c>
      <c r="T1072" t="s">
        <v>6806</v>
      </c>
      <c r="U1072" s="31">
        <v>46203.481886574074</v>
      </c>
      <c r="AK1072" s="14">
        <v>46204</v>
      </c>
      <c r="AL1072" t="s">
        <v>3043</v>
      </c>
      <c r="AM1072" s="31">
        <v>46204.429155092592</v>
      </c>
      <c r="AQ1072" s="31">
        <v>46204.429155092592</v>
      </c>
      <c r="AR1072" s="14">
        <v>46204</v>
      </c>
      <c r="AS1072" t="s">
        <v>3043</v>
      </c>
      <c r="AT1072" t="s">
        <v>6810</v>
      </c>
      <c r="AU1072" t="s">
        <v>677</v>
      </c>
      <c r="AV1072" s="14">
        <v>46204</v>
      </c>
      <c r="AW1072" t="s">
        <v>6806</v>
      </c>
      <c r="AX1072" s="31">
        <v>46204.566331018519</v>
      </c>
      <c r="AY1072" s="14">
        <v>46204</v>
      </c>
      <c r="AZ1072" t="s">
        <v>1211</v>
      </c>
      <c r="BA1072" s="31">
        <v>46204.572777777779</v>
      </c>
      <c r="BB1072" s="14">
        <v>46204</v>
      </c>
      <c r="BC1072" t="s">
        <v>1268</v>
      </c>
      <c r="BD1072" s="31">
        <v>46204.668900462966</v>
      </c>
      <c r="BE1072" s="14">
        <v>46204</v>
      </c>
      <c r="BF1072" t="s">
        <v>6483</v>
      </c>
      <c r="BG1072" s="31">
        <v>46204.689895833333</v>
      </c>
      <c r="BH1072" s="14">
        <v>46206</v>
      </c>
      <c r="BI1072" t="s">
        <v>1212</v>
      </c>
      <c r="BJ1072" s="31">
        <v>46206.443819444445</v>
      </c>
      <c r="BK1072" s="14">
        <v>46204</v>
      </c>
      <c r="BL1072" t="s">
        <v>6483</v>
      </c>
      <c r="BM1072" s="31">
        <v>46204.693692129629</v>
      </c>
      <c r="BW1072" s="14">
        <v>46206</v>
      </c>
      <c r="BX1072" t="s">
        <v>1241</v>
      </c>
      <c r="BY1072" s="31">
        <v>46206.449791666666</v>
      </c>
      <c r="BZ1072" s="14">
        <v>46206</v>
      </c>
      <c r="CA1072" t="s">
        <v>1212</v>
      </c>
      <c r="CB1072" s="31">
        <v>46206.449976851851</v>
      </c>
      <c r="CF1072" s="14">
        <v>46206</v>
      </c>
      <c r="CG1072" t="s">
        <v>3043</v>
      </c>
      <c r="CH1072" s="31">
        <v>46206.651979166665</v>
      </c>
      <c r="CM1072" s="4">
        <f t="shared" si="52"/>
        <v>46203.481886574074</v>
      </c>
      <c r="CN1072">
        <f t="shared" si="53"/>
        <v>1</v>
      </c>
      <c r="CO1072" t="str">
        <f>VLOOKUP(A1072,Sheet1!$A$2:$B$221,2,0)</f>
        <v>South Zone</v>
      </c>
    </row>
    <row r="1073" spans="1:93" x14ac:dyDescent="0.35">
      <c r="A1073" t="s">
        <v>6802</v>
      </c>
      <c r="B1073">
        <v>363</v>
      </c>
      <c r="C1073" t="s">
        <v>9332</v>
      </c>
      <c r="D1073" t="s">
        <v>678</v>
      </c>
      <c r="E1073" t="s">
        <v>300</v>
      </c>
      <c r="F1073" t="s">
        <v>301</v>
      </c>
      <c r="G1073" t="s">
        <v>302</v>
      </c>
      <c r="H1073" t="s">
        <v>6827</v>
      </c>
      <c r="I1073">
        <v>567225</v>
      </c>
      <c r="J1073" t="s">
        <v>4264</v>
      </c>
      <c r="K1073" t="s">
        <v>4265</v>
      </c>
      <c r="L1073" t="s">
        <v>4622</v>
      </c>
      <c r="M1073" t="s">
        <v>6828</v>
      </c>
      <c r="N1073">
        <v>77000</v>
      </c>
      <c r="O1073" t="s">
        <v>1025</v>
      </c>
      <c r="P1073" t="s">
        <v>1026</v>
      </c>
      <c r="Q1073" t="s">
        <v>6829</v>
      </c>
      <c r="R1073">
        <v>8089363905</v>
      </c>
      <c r="S1073" s="14">
        <v>46205</v>
      </c>
      <c r="T1073" t="s">
        <v>6830</v>
      </c>
      <c r="U1073" s="31">
        <v>46205.507650462961</v>
      </c>
      <c r="AK1073" s="14">
        <v>46205</v>
      </c>
      <c r="AL1073" t="s">
        <v>3046</v>
      </c>
      <c r="AM1073" s="31">
        <v>46205.601168981484</v>
      </c>
      <c r="AQ1073" s="31">
        <v>46205.601168981484</v>
      </c>
      <c r="AR1073" s="14">
        <v>46205</v>
      </c>
      <c r="AS1073" t="s">
        <v>3046</v>
      </c>
      <c r="AT1073" t="s">
        <v>301</v>
      </c>
      <c r="AU1073" t="s">
        <v>678</v>
      </c>
      <c r="AV1073" s="14">
        <v>46205</v>
      </c>
      <c r="AW1073" t="s">
        <v>6830</v>
      </c>
      <c r="AX1073" s="31">
        <v>46205.606909722221</v>
      </c>
      <c r="AY1073" s="14">
        <v>46205</v>
      </c>
      <c r="AZ1073" t="s">
        <v>1211</v>
      </c>
      <c r="BA1073" s="31">
        <v>46205.637060185189</v>
      </c>
      <c r="BB1073" s="14">
        <v>46205</v>
      </c>
      <c r="BC1073" t="s">
        <v>6636</v>
      </c>
      <c r="BD1073" s="31">
        <v>46205.656041666669</v>
      </c>
      <c r="BE1073" s="14">
        <v>46205</v>
      </c>
      <c r="BF1073" t="s">
        <v>1239</v>
      </c>
      <c r="BG1073" s="31">
        <v>46205.688252314816</v>
      </c>
      <c r="BH1073" s="14">
        <v>46205</v>
      </c>
      <c r="BI1073" t="s">
        <v>1239</v>
      </c>
      <c r="BJ1073" s="31">
        <v>46205.703483796293</v>
      </c>
      <c r="BW1073" s="14">
        <v>46205</v>
      </c>
      <c r="BX1073" t="s">
        <v>1239</v>
      </c>
      <c r="BY1073" s="31">
        <v>46205.720717592594</v>
      </c>
      <c r="BZ1073" s="14">
        <v>46205</v>
      </c>
      <c r="CA1073" t="s">
        <v>1212</v>
      </c>
      <c r="CB1073" s="31">
        <v>46205.725289351853</v>
      </c>
      <c r="CF1073" s="14">
        <v>46209</v>
      </c>
      <c r="CG1073" t="s">
        <v>10483</v>
      </c>
      <c r="CH1073" s="31">
        <v>46209.593298611115</v>
      </c>
      <c r="CM1073" s="4">
        <f t="shared" si="52"/>
        <v>46205.507650462961</v>
      </c>
      <c r="CN1073">
        <f t="shared" si="53"/>
        <v>0</v>
      </c>
      <c r="CO1073" t="str">
        <f>VLOOKUP(A1073,Sheet1!$A$2:$B$221,2,0)</f>
        <v>South Zone</v>
      </c>
    </row>
    <row r="1074" spans="1:93" x14ac:dyDescent="0.35">
      <c r="A1074" t="s">
        <v>6802</v>
      </c>
      <c r="B1074">
        <v>363</v>
      </c>
      <c r="C1074" t="s">
        <v>9332</v>
      </c>
      <c r="D1074" t="s">
        <v>678</v>
      </c>
      <c r="E1074" t="s">
        <v>300</v>
      </c>
      <c r="F1074" t="s">
        <v>301</v>
      </c>
      <c r="G1074" t="s">
        <v>302</v>
      </c>
      <c r="H1074" t="s">
        <v>6831</v>
      </c>
      <c r="I1074">
        <v>635790</v>
      </c>
      <c r="J1074" t="s">
        <v>6832</v>
      </c>
      <c r="K1074" t="s">
        <v>6833</v>
      </c>
      <c r="L1074" t="s">
        <v>4622</v>
      </c>
      <c r="M1074" t="s">
        <v>6834</v>
      </c>
      <c r="N1074">
        <v>60000</v>
      </c>
      <c r="O1074" t="s">
        <v>1269</v>
      </c>
      <c r="P1074" t="s">
        <v>1270</v>
      </c>
      <c r="Q1074" t="s">
        <v>6835</v>
      </c>
      <c r="R1074">
        <v>2428323130</v>
      </c>
      <c r="S1074" s="14">
        <v>46203</v>
      </c>
      <c r="T1074" t="s">
        <v>6836</v>
      </c>
      <c r="U1074" s="31">
        <v>46203.412210648145</v>
      </c>
      <c r="AK1074" s="14">
        <v>46204</v>
      </c>
      <c r="AL1074" t="s">
        <v>3043</v>
      </c>
      <c r="AM1074" s="31">
        <v>46204.563240740739</v>
      </c>
      <c r="AQ1074" s="31">
        <v>46204.563240740739</v>
      </c>
      <c r="AR1074" s="14">
        <v>46204</v>
      </c>
      <c r="AS1074" t="s">
        <v>3043</v>
      </c>
      <c r="AT1074" t="s">
        <v>6810</v>
      </c>
      <c r="AU1074" t="s">
        <v>677</v>
      </c>
      <c r="AV1074" s="14">
        <v>46204</v>
      </c>
      <c r="AW1074" t="s">
        <v>3043</v>
      </c>
      <c r="AX1074" s="31">
        <v>46204.564201388886</v>
      </c>
      <c r="AY1074" s="14">
        <v>46204</v>
      </c>
      <c r="AZ1074" t="s">
        <v>1211</v>
      </c>
      <c r="BA1074" s="31">
        <v>46204.572777777779</v>
      </c>
      <c r="BB1074" s="14">
        <v>46204</v>
      </c>
      <c r="BC1074" t="s">
        <v>6837</v>
      </c>
      <c r="BD1074" s="31">
        <v>46204.604699074072</v>
      </c>
      <c r="BE1074" s="14">
        <v>46204</v>
      </c>
      <c r="BF1074" t="s">
        <v>1239</v>
      </c>
      <c r="BG1074" s="31">
        <v>46204.641192129631</v>
      </c>
      <c r="BH1074" s="14">
        <v>46204</v>
      </c>
      <c r="BI1074" t="s">
        <v>1239</v>
      </c>
      <c r="BJ1074" s="31">
        <v>46204.649247685185</v>
      </c>
      <c r="BW1074" s="14">
        <v>46204</v>
      </c>
      <c r="BX1074" t="s">
        <v>1239</v>
      </c>
      <c r="BY1074" s="31">
        <v>46204.655150462961</v>
      </c>
      <c r="BZ1074" s="14">
        <v>46204</v>
      </c>
      <c r="CA1074" t="s">
        <v>1212</v>
      </c>
      <c r="CB1074" s="31">
        <v>46204.663553240738</v>
      </c>
      <c r="CF1074" s="14">
        <v>46205</v>
      </c>
      <c r="CG1074" t="s">
        <v>3043</v>
      </c>
      <c r="CH1074" s="31">
        <v>46205.595416666663</v>
      </c>
      <c r="CM1074" s="4">
        <f t="shared" si="52"/>
        <v>46203.412210648145</v>
      </c>
      <c r="CN1074">
        <f t="shared" si="53"/>
        <v>1</v>
      </c>
      <c r="CO1074" t="str">
        <f>VLOOKUP(A1074,Sheet1!$A$2:$B$221,2,0)</f>
        <v>South Zone</v>
      </c>
    </row>
    <row r="1075" spans="1:93" x14ac:dyDescent="0.35">
      <c r="A1075" t="s">
        <v>6802</v>
      </c>
      <c r="B1075">
        <v>363</v>
      </c>
      <c r="C1075" t="s">
        <v>9332</v>
      </c>
      <c r="D1075" t="s">
        <v>678</v>
      </c>
      <c r="E1075" t="s">
        <v>300</v>
      </c>
      <c r="F1075" t="s">
        <v>301</v>
      </c>
      <c r="G1075" t="s">
        <v>302</v>
      </c>
      <c r="H1075" t="s">
        <v>4262</v>
      </c>
      <c r="I1075">
        <v>642247</v>
      </c>
      <c r="J1075" t="s">
        <v>4264</v>
      </c>
      <c r="K1075" t="s">
        <v>4265</v>
      </c>
      <c r="L1075" t="s">
        <v>4622</v>
      </c>
      <c r="M1075" t="s">
        <v>6838</v>
      </c>
      <c r="N1075">
        <v>90000</v>
      </c>
      <c r="O1075" t="s">
        <v>978</v>
      </c>
      <c r="P1075" t="s">
        <v>979</v>
      </c>
      <c r="Q1075" t="s">
        <v>4263</v>
      </c>
      <c r="R1075">
        <v>9741170698</v>
      </c>
      <c r="S1075" s="14">
        <v>46204</v>
      </c>
      <c r="T1075" t="s">
        <v>6830</v>
      </c>
      <c r="U1075" s="31">
        <v>46204.530312499999</v>
      </c>
      <c r="AK1075" s="14">
        <v>46205</v>
      </c>
      <c r="AL1075" t="s">
        <v>3046</v>
      </c>
      <c r="AM1075" s="31">
        <v>46205.622002314813</v>
      </c>
      <c r="AQ1075" s="31">
        <v>46205.622002314813</v>
      </c>
      <c r="AR1075" s="14">
        <v>46205</v>
      </c>
      <c r="AS1075" t="s">
        <v>3046</v>
      </c>
      <c r="AT1075" t="s">
        <v>301</v>
      </c>
      <c r="AU1075" t="s">
        <v>678</v>
      </c>
      <c r="AV1075" s="14">
        <v>46205</v>
      </c>
      <c r="AW1075" t="s">
        <v>6830</v>
      </c>
      <c r="AX1075" s="31">
        <v>46205.661608796298</v>
      </c>
      <c r="AY1075" s="14">
        <v>46205</v>
      </c>
      <c r="AZ1075" t="s">
        <v>1211</v>
      </c>
      <c r="BA1075" s="31">
        <v>46205.685335648152</v>
      </c>
      <c r="BB1075" s="14">
        <v>46205</v>
      </c>
      <c r="BC1075" t="s">
        <v>6837</v>
      </c>
      <c r="BD1075" s="31">
        <v>46205.704201388886</v>
      </c>
      <c r="BE1075" s="14">
        <v>46205</v>
      </c>
      <c r="BF1075" t="s">
        <v>6493</v>
      </c>
      <c r="BG1075" s="31">
        <v>46205.722986111112</v>
      </c>
      <c r="BH1075" s="14">
        <v>46205</v>
      </c>
      <c r="BI1075" t="s">
        <v>6493</v>
      </c>
      <c r="BJ1075" s="31">
        <v>46205.732037037036</v>
      </c>
      <c r="BW1075" s="14">
        <v>46205</v>
      </c>
      <c r="BX1075" t="s">
        <v>6493</v>
      </c>
      <c r="BY1075" s="31">
        <v>46205.735405092593</v>
      </c>
      <c r="BZ1075" s="14">
        <v>46205</v>
      </c>
      <c r="CA1075" t="s">
        <v>1212</v>
      </c>
      <c r="CB1075" s="31">
        <v>46205.74496527778</v>
      </c>
      <c r="CF1075" s="14">
        <v>46206</v>
      </c>
      <c r="CG1075" t="s">
        <v>3043</v>
      </c>
      <c r="CH1075" s="31">
        <v>46206.470937500002</v>
      </c>
      <c r="CM1075" s="4">
        <f t="shared" si="52"/>
        <v>46204.530312499999</v>
      </c>
      <c r="CN1075">
        <f t="shared" si="53"/>
        <v>1</v>
      </c>
      <c r="CO1075" t="str">
        <f>VLOOKUP(A1075,Sheet1!$A$2:$B$221,2,0)</f>
        <v>South Zone</v>
      </c>
    </row>
    <row r="1076" spans="1:93" x14ac:dyDescent="0.35">
      <c r="A1076" t="s">
        <v>6802</v>
      </c>
      <c r="B1076">
        <v>363</v>
      </c>
      <c r="C1076" t="s">
        <v>9332</v>
      </c>
      <c r="D1076" t="s">
        <v>678</v>
      </c>
      <c r="E1076" t="s">
        <v>300</v>
      </c>
      <c r="F1076" t="s">
        <v>301</v>
      </c>
      <c r="G1076" t="s">
        <v>302</v>
      </c>
      <c r="H1076" t="s">
        <v>3332</v>
      </c>
      <c r="I1076">
        <v>660636</v>
      </c>
      <c r="J1076" t="s">
        <v>3044</v>
      </c>
      <c r="K1076" t="s">
        <v>3045</v>
      </c>
      <c r="L1076" t="s">
        <v>4622</v>
      </c>
      <c r="M1076" t="s">
        <v>6839</v>
      </c>
      <c r="N1076">
        <v>77000</v>
      </c>
      <c r="O1076" t="s">
        <v>1025</v>
      </c>
      <c r="P1076" t="s">
        <v>1026</v>
      </c>
      <c r="Q1076" t="s">
        <v>3334</v>
      </c>
      <c r="R1076">
        <v>2478625370</v>
      </c>
      <c r="S1076" s="14">
        <v>46205</v>
      </c>
      <c r="T1076" t="s">
        <v>6821</v>
      </c>
      <c r="U1076" s="31">
        <v>46205.697476851848</v>
      </c>
      <c r="AK1076" s="14">
        <v>46206</v>
      </c>
      <c r="AL1076" t="s">
        <v>3046</v>
      </c>
      <c r="AM1076" s="31">
        <v>46206.387337962966</v>
      </c>
      <c r="AQ1076" s="31">
        <v>46206.387337962966</v>
      </c>
      <c r="AR1076" s="14">
        <v>46206</v>
      </c>
      <c r="AS1076" t="s">
        <v>3046</v>
      </c>
      <c r="AT1076" t="s">
        <v>301</v>
      </c>
      <c r="AU1076" t="s">
        <v>678</v>
      </c>
      <c r="CM1076" s="4">
        <f t="shared" si="52"/>
        <v>46205.697476851848</v>
      </c>
      <c r="CN1076">
        <f t="shared" si="53"/>
        <v>1</v>
      </c>
      <c r="CO1076" t="str">
        <f>VLOOKUP(A1076,Sheet1!$A$2:$B$221,2,0)</f>
        <v>South Zone</v>
      </c>
    </row>
    <row r="1077" spans="1:93" x14ac:dyDescent="0.35">
      <c r="A1077" t="s">
        <v>6802</v>
      </c>
      <c r="B1077">
        <v>363</v>
      </c>
      <c r="C1077" t="s">
        <v>9332</v>
      </c>
      <c r="D1077" t="s">
        <v>678</v>
      </c>
      <c r="E1077" t="s">
        <v>300</v>
      </c>
      <c r="F1077" t="s">
        <v>301</v>
      </c>
      <c r="G1077" t="s">
        <v>302</v>
      </c>
      <c r="H1077" t="s">
        <v>4344</v>
      </c>
      <c r="I1077">
        <v>680306</v>
      </c>
      <c r="J1077" t="s">
        <v>100</v>
      </c>
      <c r="K1077" t="s">
        <v>4312</v>
      </c>
      <c r="L1077" t="s">
        <v>4622</v>
      </c>
      <c r="M1077" t="s">
        <v>6840</v>
      </c>
      <c r="N1077">
        <v>77000</v>
      </c>
      <c r="O1077" t="s">
        <v>1025</v>
      </c>
      <c r="P1077" t="s">
        <v>1026</v>
      </c>
      <c r="Q1077" t="s">
        <v>4345</v>
      </c>
      <c r="R1077">
        <v>1791936008</v>
      </c>
      <c r="S1077" s="14">
        <v>46204</v>
      </c>
      <c r="T1077" t="s">
        <v>6806</v>
      </c>
      <c r="U1077" s="31">
        <v>46204.65960648148</v>
      </c>
      <c r="AK1077" s="14">
        <v>46205</v>
      </c>
      <c r="AL1077" t="s">
        <v>3043</v>
      </c>
      <c r="AM1077" s="31">
        <v>46205.79760416667</v>
      </c>
      <c r="AQ1077" s="31">
        <v>46205.79760416667</v>
      </c>
      <c r="AR1077" s="14">
        <v>46205</v>
      </c>
      <c r="AS1077" t="s">
        <v>3043</v>
      </c>
      <c r="AT1077" t="s">
        <v>6810</v>
      </c>
      <c r="AU1077" t="s">
        <v>677</v>
      </c>
      <c r="AV1077" s="14">
        <v>46205</v>
      </c>
      <c r="AW1077" t="s">
        <v>6806</v>
      </c>
      <c r="AX1077" s="31">
        <v>46205.79928240741</v>
      </c>
      <c r="AY1077" s="14">
        <v>46206</v>
      </c>
      <c r="AZ1077" t="s">
        <v>1211</v>
      </c>
      <c r="BA1077" s="31">
        <v>46206.342800925922</v>
      </c>
      <c r="BB1077" s="14">
        <v>46206</v>
      </c>
      <c r="BC1077" t="s">
        <v>6497</v>
      </c>
      <c r="BD1077" s="31">
        <v>46206.40730324074</v>
      </c>
      <c r="BE1077" s="14">
        <v>46206</v>
      </c>
      <c r="BF1077" t="s">
        <v>1239</v>
      </c>
      <c r="BG1077" s="31">
        <v>46206.44431712963</v>
      </c>
      <c r="BH1077" s="14">
        <v>46206</v>
      </c>
      <c r="BI1077" t="s">
        <v>1239</v>
      </c>
      <c r="BJ1077" s="31">
        <v>46206.458101851851</v>
      </c>
      <c r="BW1077" s="14">
        <v>46206</v>
      </c>
      <c r="BX1077" t="s">
        <v>1239</v>
      </c>
      <c r="BY1077" s="31">
        <v>46206.476689814815</v>
      </c>
      <c r="BZ1077" s="14">
        <v>46206</v>
      </c>
      <c r="CA1077" t="s">
        <v>1212</v>
      </c>
      <c r="CB1077" s="31">
        <v>46206.483553240738</v>
      </c>
      <c r="CF1077" s="14">
        <v>46206</v>
      </c>
      <c r="CG1077" t="s">
        <v>3043</v>
      </c>
      <c r="CH1077" s="31">
        <v>46206.567708333336</v>
      </c>
      <c r="CM1077" s="4">
        <f t="shared" si="52"/>
        <v>46204.65960648148</v>
      </c>
      <c r="CN1077">
        <f t="shared" si="53"/>
        <v>1</v>
      </c>
      <c r="CO1077" t="str">
        <f>VLOOKUP(A1077,Sheet1!$A$2:$B$221,2,0)</f>
        <v>South Zone</v>
      </c>
    </row>
    <row r="1078" spans="1:93" x14ac:dyDescent="0.35">
      <c r="A1078" t="s">
        <v>6802</v>
      </c>
      <c r="B1078">
        <v>363</v>
      </c>
      <c r="C1078" t="s">
        <v>9332</v>
      </c>
      <c r="D1078" t="s">
        <v>678</v>
      </c>
      <c r="E1078" t="s">
        <v>300</v>
      </c>
      <c r="F1078" t="s">
        <v>301</v>
      </c>
      <c r="G1078" t="s">
        <v>302</v>
      </c>
      <c r="H1078" t="s">
        <v>10484</v>
      </c>
      <c r="I1078">
        <v>739443</v>
      </c>
      <c r="J1078" t="s">
        <v>3044</v>
      </c>
      <c r="K1078" t="s">
        <v>3045</v>
      </c>
      <c r="L1078" t="s">
        <v>4622</v>
      </c>
      <c r="M1078" t="s">
        <v>10485</v>
      </c>
      <c r="N1078">
        <v>60000</v>
      </c>
      <c r="O1078" t="s">
        <v>1269</v>
      </c>
      <c r="P1078" t="s">
        <v>1270</v>
      </c>
      <c r="Q1078" t="s">
        <v>12376</v>
      </c>
      <c r="R1078">
        <v>7987977360</v>
      </c>
      <c r="S1078" s="14">
        <v>46209</v>
      </c>
      <c r="T1078" t="s">
        <v>6836</v>
      </c>
      <c r="U1078" s="31">
        <v>46209.62804398148</v>
      </c>
      <c r="AK1078" s="14">
        <v>46209</v>
      </c>
      <c r="AL1078" t="s">
        <v>3046</v>
      </c>
      <c r="AM1078" s="31">
        <v>46209.68309027778</v>
      </c>
      <c r="AQ1078" s="31">
        <v>46209.68309027778</v>
      </c>
      <c r="AR1078" s="14">
        <v>46209</v>
      </c>
      <c r="AS1078" t="s">
        <v>3046</v>
      </c>
      <c r="AT1078" t="s">
        <v>301</v>
      </c>
      <c r="AU1078" t="s">
        <v>678</v>
      </c>
      <c r="AV1078" s="14">
        <v>46209</v>
      </c>
      <c r="AW1078" t="s">
        <v>3043</v>
      </c>
      <c r="AX1078" s="31">
        <v>46209.758333333331</v>
      </c>
      <c r="AY1078" s="14">
        <v>46210</v>
      </c>
      <c r="AZ1078" t="s">
        <v>1211</v>
      </c>
      <c r="BA1078" s="31">
        <v>46210.344375000001</v>
      </c>
      <c r="BB1078" s="14">
        <v>46210</v>
      </c>
      <c r="BC1078" t="s">
        <v>1366</v>
      </c>
      <c r="BD1078" s="31">
        <v>46210.456493055557</v>
      </c>
      <c r="BE1078" s="14">
        <v>46210</v>
      </c>
      <c r="BF1078" t="s">
        <v>1240</v>
      </c>
      <c r="BG1078" s="31">
        <v>46210.47859953704</v>
      </c>
      <c r="BH1078" s="14">
        <v>46210</v>
      </c>
      <c r="BI1078" t="s">
        <v>1240</v>
      </c>
      <c r="BJ1078" s="31">
        <v>46210.516377314816</v>
      </c>
      <c r="BW1078" s="14">
        <v>46210</v>
      </c>
      <c r="BX1078" t="s">
        <v>1240</v>
      </c>
      <c r="BY1078" s="31">
        <v>46210.523935185185</v>
      </c>
      <c r="BZ1078" s="14">
        <v>46210</v>
      </c>
      <c r="CA1078" t="s">
        <v>2414</v>
      </c>
      <c r="CB1078" s="31">
        <v>46210.544016203705</v>
      </c>
      <c r="CF1078" s="14">
        <v>46210</v>
      </c>
      <c r="CG1078" t="s">
        <v>3043</v>
      </c>
      <c r="CH1078" s="31">
        <v>46210.597731481481</v>
      </c>
      <c r="CM1078" s="4">
        <f t="shared" si="52"/>
        <v>46209.62804398148</v>
      </c>
      <c r="CN1078">
        <f t="shared" si="53"/>
        <v>0</v>
      </c>
      <c r="CO1078" t="str">
        <f>VLOOKUP(A1078,Sheet1!$A$2:$B$221,2,0)</f>
        <v>South Zone</v>
      </c>
    </row>
    <row r="1079" spans="1:93" x14ac:dyDescent="0.35">
      <c r="A1079" t="s">
        <v>6841</v>
      </c>
      <c r="B1079">
        <v>471</v>
      </c>
      <c r="C1079" t="s">
        <v>9332</v>
      </c>
      <c r="D1079" t="s">
        <v>678</v>
      </c>
      <c r="E1079" t="s">
        <v>113</v>
      </c>
      <c r="F1079" t="s">
        <v>387</v>
      </c>
      <c r="G1079" t="s">
        <v>295</v>
      </c>
      <c r="H1079" t="s">
        <v>10486</v>
      </c>
      <c r="I1079">
        <v>178366</v>
      </c>
      <c r="J1079" t="s">
        <v>1926</v>
      </c>
      <c r="K1079" t="s">
        <v>1927</v>
      </c>
      <c r="L1079" t="s">
        <v>4622</v>
      </c>
      <c r="M1079" t="s">
        <v>10487</v>
      </c>
      <c r="N1079">
        <v>45000</v>
      </c>
      <c r="O1079" t="s">
        <v>4630</v>
      </c>
      <c r="P1079" t="s">
        <v>4631</v>
      </c>
      <c r="Q1079" t="s">
        <v>3011</v>
      </c>
      <c r="R1079">
        <v>5374706498</v>
      </c>
      <c r="S1079" s="14">
        <v>46209</v>
      </c>
      <c r="T1079" t="s">
        <v>6846</v>
      </c>
      <c r="U1079" s="31">
        <v>46209.750509259262</v>
      </c>
      <c r="AK1079" s="14">
        <v>46209</v>
      </c>
      <c r="AL1079" t="s">
        <v>1271</v>
      </c>
      <c r="AM1079" s="31">
        <v>46209.792743055557</v>
      </c>
      <c r="AQ1079" s="31">
        <v>46209.792743055557</v>
      </c>
      <c r="AR1079" s="14">
        <v>46209</v>
      </c>
      <c r="AS1079" t="s">
        <v>1271</v>
      </c>
      <c r="AT1079" t="s">
        <v>387</v>
      </c>
      <c r="AU1079" t="s">
        <v>678</v>
      </c>
      <c r="AV1079" s="14">
        <v>46210</v>
      </c>
      <c r="AW1079" t="s">
        <v>12377</v>
      </c>
      <c r="AX1079" s="31">
        <v>46210.429050925923</v>
      </c>
      <c r="AY1079" s="14">
        <v>46210</v>
      </c>
      <c r="AZ1079" t="s">
        <v>933</v>
      </c>
      <c r="BA1079" s="31">
        <v>46210.434548611112</v>
      </c>
      <c r="BB1079" s="14">
        <v>46210</v>
      </c>
      <c r="BC1079" t="s">
        <v>4965</v>
      </c>
      <c r="BD1079" s="31">
        <v>46210.464756944442</v>
      </c>
      <c r="BE1079" s="14">
        <v>46210</v>
      </c>
      <c r="BF1079" t="s">
        <v>996</v>
      </c>
      <c r="BG1079" s="31">
        <v>46210.484317129631</v>
      </c>
      <c r="BH1079" s="14">
        <v>46210</v>
      </c>
      <c r="BI1079" t="s">
        <v>996</v>
      </c>
      <c r="BJ1079" s="31">
        <v>46210.484872685185</v>
      </c>
      <c r="BW1079" s="14">
        <v>46210</v>
      </c>
      <c r="BX1079" t="s">
        <v>996</v>
      </c>
      <c r="BY1079" s="31">
        <v>46210.502418981479</v>
      </c>
      <c r="BZ1079" s="14">
        <v>46210</v>
      </c>
      <c r="CA1079" t="s">
        <v>995</v>
      </c>
      <c r="CB1079" s="31">
        <v>46210.508645833332</v>
      </c>
      <c r="CF1079" s="14">
        <v>46210</v>
      </c>
      <c r="CG1079" t="s">
        <v>1273</v>
      </c>
      <c r="CH1079" s="31">
        <v>46210.677534722221</v>
      </c>
      <c r="CM1079" s="4">
        <f t="shared" si="52"/>
        <v>46209.750509259262</v>
      </c>
      <c r="CN1079">
        <f t="shared" si="53"/>
        <v>0</v>
      </c>
      <c r="CO1079" t="str">
        <f>VLOOKUP(A1079,Sheet1!$A$2:$B$221,2,0)</f>
        <v>East Zone</v>
      </c>
    </row>
    <row r="1080" spans="1:93" x14ac:dyDescent="0.35">
      <c r="A1080" t="s">
        <v>6841</v>
      </c>
      <c r="B1080">
        <v>471</v>
      </c>
      <c r="C1080" t="s">
        <v>9332</v>
      </c>
      <c r="D1080" t="s">
        <v>678</v>
      </c>
      <c r="E1080" t="s">
        <v>113</v>
      </c>
      <c r="F1080" t="s">
        <v>387</v>
      </c>
      <c r="G1080" t="s">
        <v>295</v>
      </c>
      <c r="H1080" t="s">
        <v>10488</v>
      </c>
      <c r="I1080">
        <v>180923</v>
      </c>
      <c r="J1080" t="s">
        <v>6850</v>
      </c>
      <c r="K1080" t="s">
        <v>6851</v>
      </c>
      <c r="L1080" t="s">
        <v>4622</v>
      </c>
      <c r="M1080" t="s">
        <v>10489</v>
      </c>
      <c r="N1080">
        <v>70000</v>
      </c>
      <c r="O1080" t="s">
        <v>9479</v>
      </c>
      <c r="P1080" t="s">
        <v>9480</v>
      </c>
      <c r="Q1080" t="s">
        <v>10490</v>
      </c>
      <c r="R1080">
        <v>1662656425</v>
      </c>
      <c r="S1080" s="14">
        <v>46206</v>
      </c>
      <c r="T1080" t="s">
        <v>6853</v>
      </c>
      <c r="U1080" s="31">
        <v>46206.520428240743</v>
      </c>
      <c r="AK1080" s="14">
        <v>46209</v>
      </c>
      <c r="AL1080" t="s">
        <v>1271</v>
      </c>
      <c r="AM1080" s="31">
        <v>46209.474097222221</v>
      </c>
      <c r="AQ1080" s="31">
        <v>46209.474097222221</v>
      </c>
      <c r="AR1080" s="14">
        <v>46209</v>
      </c>
      <c r="AS1080" t="s">
        <v>1271</v>
      </c>
      <c r="AT1080" t="s">
        <v>387</v>
      </c>
      <c r="AU1080" t="s">
        <v>678</v>
      </c>
      <c r="AV1080" s="14">
        <v>46209</v>
      </c>
      <c r="AW1080" t="s">
        <v>1273</v>
      </c>
      <c r="AX1080" s="31">
        <v>46209.484085648146</v>
      </c>
      <c r="AY1080" s="14">
        <v>46209</v>
      </c>
      <c r="AZ1080" t="s">
        <v>933</v>
      </c>
      <c r="BA1080" s="31">
        <v>46209.4919212963</v>
      </c>
      <c r="BB1080" s="14">
        <v>46209</v>
      </c>
      <c r="BC1080" t="s">
        <v>4808</v>
      </c>
      <c r="BD1080" s="31">
        <v>46209.616527777776</v>
      </c>
      <c r="BE1080" s="14">
        <v>46209</v>
      </c>
      <c r="BF1080" t="s">
        <v>1043</v>
      </c>
      <c r="BG1080" s="31">
        <v>46209.64949074074</v>
      </c>
      <c r="BH1080" s="14">
        <v>46209</v>
      </c>
      <c r="BI1080" t="s">
        <v>1043</v>
      </c>
      <c r="BJ1080" s="31">
        <v>46209.651805555557</v>
      </c>
      <c r="BW1080" s="14">
        <v>46209</v>
      </c>
      <c r="BX1080" t="s">
        <v>1043</v>
      </c>
      <c r="BY1080" s="31">
        <v>46209.656273148146</v>
      </c>
      <c r="BZ1080" s="14">
        <v>46209</v>
      </c>
      <c r="CA1080" t="s">
        <v>1008</v>
      </c>
      <c r="CB1080" s="31">
        <v>46209.772118055553</v>
      </c>
      <c r="CF1080" s="14">
        <v>46209</v>
      </c>
      <c r="CG1080" t="s">
        <v>1273</v>
      </c>
      <c r="CH1080" s="31">
        <v>46209.774733796294</v>
      </c>
      <c r="CM1080" s="4">
        <f t="shared" si="52"/>
        <v>46206.520428240743</v>
      </c>
      <c r="CN1080">
        <f t="shared" si="53"/>
        <v>3</v>
      </c>
      <c r="CO1080" t="str">
        <f>VLOOKUP(A1080,Sheet1!$A$2:$B$221,2,0)</f>
        <v>East Zone</v>
      </c>
    </row>
    <row r="1081" spans="1:93" x14ac:dyDescent="0.35">
      <c r="A1081" t="s">
        <v>6841</v>
      </c>
      <c r="B1081">
        <v>471</v>
      </c>
      <c r="C1081" t="s">
        <v>9332</v>
      </c>
      <c r="D1081" t="s">
        <v>678</v>
      </c>
      <c r="E1081" t="s">
        <v>113</v>
      </c>
      <c r="F1081" t="s">
        <v>387</v>
      </c>
      <c r="G1081" t="s">
        <v>295</v>
      </c>
      <c r="H1081" t="s">
        <v>10491</v>
      </c>
      <c r="I1081">
        <v>183822</v>
      </c>
      <c r="J1081" t="s">
        <v>6850</v>
      </c>
      <c r="K1081" t="s">
        <v>6851</v>
      </c>
      <c r="L1081" t="s">
        <v>4622</v>
      </c>
      <c r="M1081" t="s">
        <v>10492</v>
      </c>
      <c r="N1081">
        <v>40000</v>
      </c>
      <c r="O1081" t="s">
        <v>9418</v>
      </c>
      <c r="P1081" t="s">
        <v>9419</v>
      </c>
      <c r="Q1081" t="s">
        <v>6333</v>
      </c>
      <c r="R1081">
        <v>6667485951</v>
      </c>
      <c r="S1081" s="14">
        <v>46206</v>
      </c>
      <c r="T1081" t="s">
        <v>6853</v>
      </c>
      <c r="U1081" s="31">
        <v>46206.423726851855</v>
      </c>
      <c r="AK1081" s="14">
        <v>46209</v>
      </c>
      <c r="AL1081" t="s">
        <v>6847</v>
      </c>
      <c r="AM1081" s="31">
        <v>46209.384166666663</v>
      </c>
      <c r="AQ1081" s="31">
        <v>46209.384166666663</v>
      </c>
      <c r="AR1081" s="14">
        <v>46209</v>
      </c>
      <c r="AS1081" t="s">
        <v>6847</v>
      </c>
      <c r="AT1081" t="s">
        <v>6848</v>
      </c>
      <c r="AU1081" t="s">
        <v>677</v>
      </c>
      <c r="AV1081" s="14">
        <v>46209</v>
      </c>
      <c r="AW1081" t="s">
        <v>6847</v>
      </c>
      <c r="AX1081" s="31">
        <v>46209.385208333333</v>
      </c>
      <c r="AY1081" s="14">
        <v>46209</v>
      </c>
      <c r="AZ1081" t="s">
        <v>933</v>
      </c>
      <c r="BA1081" s="31">
        <v>46209.393854166665</v>
      </c>
      <c r="BB1081" s="14">
        <v>46209</v>
      </c>
      <c r="BC1081" t="s">
        <v>5233</v>
      </c>
      <c r="BD1081" s="31">
        <v>46209.640833333331</v>
      </c>
      <c r="BE1081" s="14">
        <v>46209</v>
      </c>
      <c r="BF1081" t="s">
        <v>996</v>
      </c>
      <c r="BG1081" s="31">
        <v>46209.696250000001</v>
      </c>
      <c r="BH1081" s="14">
        <v>46209</v>
      </c>
      <c r="BI1081" t="s">
        <v>996</v>
      </c>
      <c r="BJ1081" s="31">
        <v>46209.697094907409</v>
      </c>
      <c r="BW1081" s="14">
        <v>46209</v>
      </c>
      <c r="BX1081" t="s">
        <v>996</v>
      </c>
      <c r="BY1081" s="31">
        <v>46209.718229166669</v>
      </c>
      <c r="BZ1081" s="14">
        <v>46209</v>
      </c>
      <c r="CA1081" t="s">
        <v>995</v>
      </c>
      <c r="CB1081" s="31">
        <v>46209.722245370373</v>
      </c>
      <c r="CF1081" s="14">
        <v>46209</v>
      </c>
      <c r="CG1081" t="s">
        <v>1273</v>
      </c>
      <c r="CH1081" s="31">
        <v>46209.792685185188</v>
      </c>
      <c r="CM1081" s="4">
        <f t="shared" si="52"/>
        <v>46206.423726851855</v>
      </c>
      <c r="CN1081">
        <f t="shared" si="53"/>
        <v>3</v>
      </c>
      <c r="CO1081" t="str">
        <f>VLOOKUP(A1081,Sheet1!$A$2:$B$221,2,0)</f>
        <v>East Zone</v>
      </c>
    </row>
    <row r="1082" spans="1:93" x14ac:dyDescent="0.35">
      <c r="A1082" t="s">
        <v>6841</v>
      </c>
      <c r="B1082">
        <v>471</v>
      </c>
      <c r="C1082" t="s">
        <v>9332</v>
      </c>
      <c r="D1082" t="s">
        <v>678</v>
      </c>
      <c r="E1082" t="s">
        <v>113</v>
      </c>
      <c r="F1082" t="s">
        <v>387</v>
      </c>
      <c r="G1082" t="s">
        <v>295</v>
      </c>
      <c r="H1082" t="s">
        <v>10493</v>
      </c>
      <c r="I1082">
        <v>188494</v>
      </c>
      <c r="J1082" t="s">
        <v>2662</v>
      </c>
      <c r="K1082" t="s">
        <v>2663</v>
      </c>
      <c r="L1082" t="s">
        <v>4622</v>
      </c>
      <c r="M1082" t="s">
        <v>10494</v>
      </c>
      <c r="N1082">
        <v>50000</v>
      </c>
      <c r="O1082" t="s">
        <v>9465</v>
      </c>
      <c r="P1082" t="s">
        <v>9466</v>
      </c>
      <c r="Q1082" t="s">
        <v>10495</v>
      </c>
      <c r="R1082">
        <v>4042336038</v>
      </c>
      <c r="S1082" s="14">
        <v>46206</v>
      </c>
      <c r="T1082" t="s">
        <v>6860</v>
      </c>
      <c r="U1082" s="31">
        <v>46206.698495370372</v>
      </c>
      <c r="AK1082" s="14">
        <v>46209</v>
      </c>
      <c r="AL1082" t="s">
        <v>1271</v>
      </c>
      <c r="AM1082" s="31">
        <v>46209.403067129628</v>
      </c>
      <c r="AQ1082" s="31">
        <v>46209.403067129628</v>
      </c>
      <c r="AR1082" s="14">
        <v>46209</v>
      </c>
      <c r="AS1082" t="s">
        <v>1271</v>
      </c>
      <c r="AT1082" t="s">
        <v>387</v>
      </c>
      <c r="AU1082" t="s">
        <v>678</v>
      </c>
      <c r="AV1082" s="14">
        <v>46209</v>
      </c>
      <c r="AW1082" t="s">
        <v>1273</v>
      </c>
      <c r="AX1082" s="31">
        <v>46209.408842592595</v>
      </c>
      <c r="AY1082" s="14">
        <v>46209</v>
      </c>
      <c r="AZ1082" t="s">
        <v>933</v>
      </c>
      <c r="BA1082" s="31">
        <v>46209.41741898148</v>
      </c>
      <c r="BB1082" s="14">
        <v>46209</v>
      </c>
      <c r="BC1082" t="s">
        <v>4706</v>
      </c>
      <c r="BD1082" s="31">
        <v>46209.421678240738</v>
      </c>
      <c r="BE1082" s="14">
        <v>46209</v>
      </c>
      <c r="BF1082" t="s">
        <v>994</v>
      </c>
      <c r="BG1082" s="31">
        <v>46209.469780092593</v>
      </c>
      <c r="BH1082" s="14">
        <v>46209</v>
      </c>
      <c r="BI1082" t="s">
        <v>994</v>
      </c>
      <c r="BJ1082" s="31">
        <v>46209.579004629632</v>
      </c>
      <c r="BW1082" s="14">
        <v>46209</v>
      </c>
      <c r="BX1082" t="s">
        <v>994</v>
      </c>
      <c r="BY1082" s="31">
        <v>46209.58258101852</v>
      </c>
      <c r="BZ1082" s="14">
        <v>46209</v>
      </c>
      <c r="CA1082" t="s">
        <v>1008</v>
      </c>
      <c r="CB1082" s="31">
        <v>46209.583854166667</v>
      </c>
      <c r="CF1082" s="14">
        <v>46209</v>
      </c>
      <c r="CG1082" t="s">
        <v>1273</v>
      </c>
      <c r="CH1082" s="31">
        <v>46209.595208333332</v>
      </c>
      <c r="CM1082" s="4">
        <f t="shared" si="52"/>
        <v>46206.698495370372</v>
      </c>
      <c r="CN1082">
        <f t="shared" si="53"/>
        <v>3</v>
      </c>
      <c r="CO1082" t="str">
        <f>VLOOKUP(A1082,Sheet1!$A$2:$B$221,2,0)</f>
        <v>East Zone</v>
      </c>
    </row>
    <row r="1083" spans="1:93" x14ac:dyDescent="0.35">
      <c r="A1083" t="s">
        <v>6841</v>
      </c>
      <c r="B1083">
        <v>471</v>
      </c>
      <c r="C1083" t="s">
        <v>9332</v>
      </c>
      <c r="D1083" t="s">
        <v>678</v>
      </c>
      <c r="E1083" t="s">
        <v>113</v>
      </c>
      <c r="F1083" t="s">
        <v>387</v>
      </c>
      <c r="G1083" t="s">
        <v>295</v>
      </c>
      <c r="H1083" t="s">
        <v>1922</v>
      </c>
      <c r="I1083">
        <v>215333</v>
      </c>
      <c r="J1083" t="s">
        <v>1074</v>
      </c>
      <c r="K1083" t="s">
        <v>1272</v>
      </c>
      <c r="L1083" t="s">
        <v>4622</v>
      </c>
      <c r="M1083" t="s">
        <v>6842</v>
      </c>
      <c r="N1083">
        <v>60000</v>
      </c>
      <c r="O1083" t="s">
        <v>982</v>
      </c>
      <c r="P1083" t="s">
        <v>983</v>
      </c>
      <c r="Q1083" t="s">
        <v>6843</v>
      </c>
      <c r="R1083">
        <v>2236631498</v>
      </c>
      <c r="S1083" s="14">
        <v>46205</v>
      </c>
      <c r="T1083" t="s">
        <v>6844</v>
      </c>
      <c r="U1083" s="31">
        <v>46205.674699074072</v>
      </c>
      <c r="AK1083" s="14">
        <v>46205</v>
      </c>
      <c r="AL1083" t="s">
        <v>1271</v>
      </c>
      <c r="AM1083" s="31">
        <v>46205.754467592589</v>
      </c>
      <c r="AQ1083" s="31">
        <v>46205.754467592589</v>
      </c>
      <c r="AR1083" s="14">
        <v>46205</v>
      </c>
      <c r="AS1083" t="s">
        <v>1271</v>
      </c>
      <c r="AT1083" t="s">
        <v>387</v>
      </c>
      <c r="AU1083" t="s">
        <v>678</v>
      </c>
      <c r="AV1083" s="14">
        <v>46206</v>
      </c>
      <c r="AW1083" t="s">
        <v>1273</v>
      </c>
      <c r="AX1083" s="31">
        <v>46206.323240740741</v>
      </c>
      <c r="AY1083" s="14">
        <v>46206</v>
      </c>
      <c r="AZ1083" t="s">
        <v>933</v>
      </c>
      <c r="BA1083" s="31">
        <v>46206.389236111114</v>
      </c>
      <c r="BB1083" s="14">
        <v>46206</v>
      </c>
      <c r="BC1083" t="s">
        <v>4628</v>
      </c>
      <c r="BD1083" s="31">
        <v>46206.426770833335</v>
      </c>
      <c r="BE1083" s="14">
        <v>46206</v>
      </c>
      <c r="BF1083" t="s">
        <v>997</v>
      </c>
      <c r="BG1083" s="31">
        <v>46206.452349537038</v>
      </c>
      <c r="BK1083" s="14">
        <v>46206</v>
      </c>
      <c r="BL1083" t="s">
        <v>997</v>
      </c>
      <c r="BM1083" s="31">
        <v>46206.454861111109</v>
      </c>
      <c r="CM1083" s="4">
        <f t="shared" si="52"/>
        <v>46205.674699074072</v>
      </c>
      <c r="CN1083">
        <f t="shared" si="53"/>
        <v>0</v>
      </c>
      <c r="CO1083" t="str">
        <f>VLOOKUP(A1083,Sheet1!$A$2:$B$221,2,0)</f>
        <v>East Zone</v>
      </c>
    </row>
    <row r="1084" spans="1:93" x14ac:dyDescent="0.35">
      <c r="A1084" t="s">
        <v>6841</v>
      </c>
      <c r="B1084">
        <v>471</v>
      </c>
      <c r="C1084" t="s">
        <v>9332</v>
      </c>
      <c r="D1084" t="s">
        <v>678</v>
      </c>
      <c r="E1084" t="s">
        <v>113</v>
      </c>
      <c r="F1084" t="s">
        <v>387</v>
      </c>
      <c r="G1084" t="s">
        <v>295</v>
      </c>
      <c r="H1084" t="s">
        <v>4371</v>
      </c>
      <c r="I1084">
        <v>224554</v>
      </c>
      <c r="J1084" t="s">
        <v>1074</v>
      </c>
      <c r="K1084" t="s">
        <v>1274</v>
      </c>
      <c r="L1084" t="s">
        <v>4622</v>
      </c>
      <c r="M1084" t="s">
        <v>6845</v>
      </c>
      <c r="N1084">
        <v>90000</v>
      </c>
      <c r="O1084" t="s">
        <v>931</v>
      </c>
      <c r="P1084" t="s">
        <v>932</v>
      </c>
      <c r="Q1084" t="s">
        <v>4087</v>
      </c>
      <c r="R1084">
        <v>5473145953</v>
      </c>
      <c r="S1084" s="14">
        <v>46205</v>
      </c>
      <c r="T1084" t="s">
        <v>6846</v>
      </c>
      <c r="U1084" s="31">
        <v>46205.481203703705</v>
      </c>
      <c r="AK1084" s="14">
        <v>46206</v>
      </c>
      <c r="AL1084" t="s">
        <v>6847</v>
      </c>
      <c r="AM1084" s="31">
        <v>46206.350798611114</v>
      </c>
      <c r="AQ1084" s="31">
        <v>46206.350798611114</v>
      </c>
      <c r="AR1084" s="14">
        <v>46206</v>
      </c>
      <c r="AS1084" t="s">
        <v>6847</v>
      </c>
      <c r="AT1084" t="s">
        <v>6848</v>
      </c>
      <c r="AU1084" t="s">
        <v>677</v>
      </c>
      <c r="AV1084" s="14">
        <v>46206</v>
      </c>
      <c r="AW1084" t="s">
        <v>6847</v>
      </c>
      <c r="AX1084" s="31">
        <v>46206.369039351855</v>
      </c>
      <c r="AY1084" s="14">
        <v>46206</v>
      </c>
      <c r="AZ1084" t="s">
        <v>933</v>
      </c>
      <c r="BA1084" s="31">
        <v>46206.389178240737</v>
      </c>
      <c r="BB1084" s="14">
        <v>46206</v>
      </c>
      <c r="BC1084" t="s">
        <v>4628</v>
      </c>
      <c r="BD1084" s="31">
        <v>46206.423761574071</v>
      </c>
      <c r="BE1084" s="14">
        <v>46206</v>
      </c>
      <c r="BF1084" t="s">
        <v>997</v>
      </c>
      <c r="BG1084" s="31">
        <v>46206.441365740742</v>
      </c>
      <c r="BH1084" s="14">
        <v>46206</v>
      </c>
      <c r="BI1084" t="s">
        <v>997</v>
      </c>
      <c r="BJ1084" s="31">
        <v>46206.441620370373</v>
      </c>
      <c r="BW1084" s="14">
        <v>46206</v>
      </c>
      <c r="BX1084" t="s">
        <v>997</v>
      </c>
      <c r="BY1084" s="31">
        <v>46206.452013888891</v>
      </c>
      <c r="BZ1084" s="14">
        <v>46206</v>
      </c>
      <c r="CA1084" t="s">
        <v>995</v>
      </c>
      <c r="CB1084" s="31">
        <v>46206.459432870368</v>
      </c>
      <c r="CF1084" s="14">
        <v>46206</v>
      </c>
      <c r="CG1084" t="s">
        <v>1273</v>
      </c>
      <c r="CH1084" s="31">
        <v>46206.550312500003</v>
      </c>
      <c r="CM1084" s="4">
        <f t="shared" si="52"/>
        <v>46205.481203703705</v>
      </c>
      <c r="CN1084">
        <f t="shared" si="53"/>
        <v>1</v>
      </c>
      <c r="CO1084" t="str">
        <f>VLOOKUP(A1084,Sheet1!$A$2:$B$221,2,0)</f>
        <v>East Zone</v>
      </c>
    </row>
    <row r="1085" spans="1:93" x14ac:dyDescent="0.35">
      <c r="A1085" t="s">
        <v>6841</v>
      </c>
      <c r="B1085">
        <v>471</v>
      </c>
      <c r="C1085" t="s">
        <v>9332</v>
      </c>
      <c r="D1085" t="s">
        <v>678</v>
      </c>
      <c r="E1085" t="s">
        <v>113</v>
      </c>
      <c r="F1085" t="s">
        <v>387</v>
      </c>
      <c r="G1085" t="s">
        <v>295</v>
      </c>
      <c r="H1085" t="s">
        <v>10496</v>
      </c>
      <c r="I1085">
        <v>225048</v>
      </c>
      <c r="J1085" t="s">
        <v>1074</v>
      </c>
      <c r="K1085" t="s">
        <v>1274</v>
      </c>
      <c r="L1085" t="s">
        <v>4622</v>
      </c>
      <c r="M1085" t="s">
        <v>10497</v>
      </c>
      <c r="N1085">
        <v>90000</v>
      </c>
      <c r="O1085" t="s">
        <v>9422</v>
      </c>
      <c r="P1085" t="s">
        <v>9423</v>
      </c>
      <c r="Q1085" t="s">
        <v>10498</v>
      </c>
      <c r="R1085">
        <v>7659535447</v>
      </c>
      <c r="S1085" s="14">
        <v>46206</v>
      </c>
      <c r="T1085" t="s">
        <v>6846</v>
      </c>
      <c r="U1085" s="31">
        <v>46206.404398148145</v>
      </c>
      <c r="AK1085" s="14">
        <v>46209</v>
      </c>
      <c r="AL1085" t="s">
        <v>6847</v>
      </c>
      <c r="AM1085" s="31">
        <v>46209.320914351854</v>
      </c>
      <c r="AQ1085" s="31">
        <v>46209.320914351854</v>
      </c>
      <c r="AR1085" s="14">
        <v>46209</v>
      </c>
      <c r="AS1085" t="s">
        <v>6847</v>
      </c>
      <c r="AT1085" t="s">
        <v>6848</v>
      </c>
      <c r="AU1085" t="s">
        <v>677</v>
      </c>
      <c r="AV1085" s="14">
        <v>46209</v>
      </c>
      <c r="AW1085" t="s">
        <v>6847</v>
      </c>
      <c r="AX1085" s="31">
        <v>46209.345486111109</v>
      </c>
      <c r="AY1085" s="14">
        <v>46209</v>
      </c>
      <c r="AZ1085" t="s">
        <v>933</v>
      </c>
      <c r="BA1085" s="31">
        <v>46209.38721064815</v>
      </c>
      <c r="BB1085" s="14">
        <v>46209</v>
      </c>
      <c r="BC1085" t="s">
        <v>4706</v>
      </c>
      <c r="BD1085" s="31">
        <v>46209.402245370373</v>
      </c>
      <c r="BE1085" s="14">
        <v>46209</v>
      </c>
      <c r="BF1085" t="s">
        <v>996</v>
      </c>
      <c r="BG1085" s="31">
        <v>46209.510717592595</v>
      </c>
      <c r="BH1085" s="14">
        <v>46209</v>
      </c>
      <c r="BI1085" t="s">
        <v>996</v>
      </c>
      <c r="BJ1085" s="31">
        <v>46209.511006944442</v>
      </c>
      <c r="BW1085" s="14">
        <v>46209</v>
      </c>
      <c r="BX1085" t="s">
        <v>996</v>
      </c>
      <c r="BY1085" s="31">
        <v>46209.527557870373</v>
      </c>
      <c r="BZ1085" s="14">
        <v>46209</v>
      </c>
      <c r="CA1085" t="s">
        <v>995</v>
      </c>
      <c r="CB1085" s="31">
        <v>46209.576631944445</v>
      </c>
      <c r="CF1085" s="14">
        <v>46209</v>
      </c>
      <c r="CG1085" t="s">
        <v>6847</v>
      </c>
      <c r="CH1085" s="31">
        <v>46209.658495370371</v>
      </c>
      <c r="CM1085" s="4">
        <f t="shared" si="52"/>
        <v>46206.404398148145</v>
      </c>
      <c r="CN1085">
        <f t="shared" si="53"/>
        <v>3</v>
      </c>
      <c r="CO1085" t="str">
        <f>VLOOKUP(A1085,Sheet1!$A$2:$B$221,2,0)</f>
        <v>East Zone</v>
      </c>
    </row>
    <row r="1086" spans="1:93" x14ac:dyDescent="0.35">
      <c r="A1086" t="s">
        <v>6841</v>
      </c>
      <c r="B1086">
        <v>471</v>
      </c>
      <c r="C1086" t="s">
        <v>9332</v>
      </c>
      <c r="D1086" t="s">
        <v>678</v>
      </c>
      <c r="E1086" t="s">
        <v>113</v>
      </c>
      <c r="F1086" t="s">
        <v>387</v>
      </c>
      <c r="G1086" t="s">
        <v>295</v>
      </c>
      <c r="H1086" t="s">
        <v>6849</v>
      </c>
      <c r="I1086">
        <v>247959</v>
      </c>
      <c r="J1086" t="s">
        <v>6850</v>
      </c>
      <c r="K1086" t="s">
        <v>6851</v>
      </c>
      <c r="L1086" t="s">
        <v>4622</v>
      </c>
      <c r="M1086" t="s">
        <v>6852</v>
      </c>
      <c r="N1086">
        <v>90000</v>
      </c>
      <c r="O1086" t="s">
        <v>931</v>
      </c>
      <c r="P1086" t="s">
        <v>932</v>
      </c>
      <c r="Q1086" t="s">
        <v>5164</v>
      </c>
      <c r="R1086">
        <v>2649841517</v>
      </c>
      <c r="S1086" s="14">
        <v>46204</v>
      </c>
      <c r="T1086" t="s">
        <v>6853</v>
      </c>
      <c r="U1086" s="31">
        <v>46204.492743055554</v>
      </c>
      <c r="AK1086" s="14">
        <v>46205</v>
      </c>
      <c r="AL1086" t="s">
        <v>1271</v>
      </c>
      <c r="AM1086" s="31">
        <v>46205.317442129628</v>
      </c>
      <c r="AQ1086" s="31">
        <v>46205.317442129628</v>
      </c>
      <c r="AR1086" s="14">
        <v>46205</v>
      </c>
      <c r="AS1086" t="s">
        <v>1271</v>
      </c>
      <c r="AT1086" t="s">
        <v>387</v>
      </c>
      <c r="AU1086" t="s">
        <v>678</v>
      </c>
      <c r="AV1086" s="14">
        <v>46205</v>
      </c>
      <c r="AW1086" t="s">
        <v>6853</v>
      </c>
      <c r="AX1086" s="31">
        <v>46205.317847222221</v>
      </c>
      <c r="AY1086" s="14">
        <v>46205</v>
      </c>
      <c r="AZ1086" t="s">
        <v>933</v>
      </c>
      <c r="BA1086" s="31">
        <v>46205.395682870374</v>
      </c>
      <c r="BB1086" s="14">
        <v>46205</v>
      </c>
      <c r="BC1086" t="s">
        <v>5233</v>
      </c>
      <c r="BD1086" s="31">
        <v>46205.436840277776</v>
      </c>
      <c r="BE1086" s="14">
        <v>46205</v>
      </c>
      <c r="BF1086" t="s">
        <v>997</v>
      </c>
      <c r="BG1086" s="31">
        <v>46205.461643518516</v>
      </c>
      <c r="BH1086" s="14">
        <v>46205</v>
      </c>
      <c r="BI1086" t="s">
        <v>997</v>
      </c>
      <c r="BJ1086" s="31">
        <v>46205.461793981478</v>
      </c>
      <c r="BW1086" s="14">
        <v>46205</v>
      </c>
      <c r="BX1086" t="s">
        <v>997</v>
      </c>
      <c r="BY1086" s="31">
        <v>46205.466226851851</v>
      </c>
      <c r="BZ1086" s="14">
        <v>46205</v>
      </c>
      <c r="CA1086" t="s">
        <v>995</v>
      </c>
      <c r="CB1086" s="31">
        <v>46205.475497685184</v>
      </c>
      <c r="CM1086" s="4">
        <f t="shared" si="52"/>
        <v>46204.492743055554</v>
      </c>
      <c r="CN1086">
        <f t="shared" si="53"/>
        <v>1</v>
      </c>
      <c r="CO1086" t="str">
        <f>VLOOKUP(A1086,Sheet1!$A$2:$B$221,2,0)</f>
        <v>East Zone</v>
      </c>
    </row>
    <row r="1087" spans="1:93" x14ac:dyDescent="0.35">
      <c r="A1087" t="s">
        <v>6841</v>
      </c>
      <c r="B1087">
        <v>471</v>
      </c>
      <c r="C1087" t="s">
        <v>9332</v>
      </c>
      <c r="D1087" t="s">
        <v>678</v>
      </c>
      <c r="E1087" t="s">
        <v>113</v>
      </c>
      <c r="F1087" t="s">
        <v>387</v>
      </c>
      <c r="G1087" t="s">
        <v>295</v>
      </c>
      <c r="H1087" t="s">
        <v>6854</v>
      </c>
      <c r="I1087">
        <v>250464</v>
      </c>
      <c r="J1087" t="s">
        <v>1367</v>
      </c>
      <c r="K1087" t="s">
        <v>1933</v>
      </c>
      <c r="L1087" t="s">
        <v>4622</v>
      </c>
      <c r="M1087" t="s">
        <v>6855</v>
      </c>
      <c r="N1087">
        <v>45000</v>
      </c>
      <c r="O1087" t="s">
        <v>9889</v>
      </c>
      <c r="P1087" t="s">
        <v>9890</v>
      </c>
      <c r="Q1087" t="s">
        <v>6856</v>
      </c>
      <c r="R1087">
        <v>8578349061</v>
      </c>
      <c r="S1087" s="14">
        <v>46205</v>
      </c>
      <c r="T1087" t="s">
        <v>6857</v>
      </c>
      <c r="U1087" s="31">
        <v>46205.658229166664</v>
      </c>
      <c r="AK1087" s="14">
        <v>46205</v>
      </c>
      <c r="AL1087" t="s">
        <v>1271</v>
      </c>
      <c r="AM1087" s="31">
        <v>46205.792025462964</v>
      </c>
      <c r="AQ1087" s="31">
        <v>46205.792025462964</v>
      </c>
      <c r="AR1087" s="14">
        <v>46205</v>
      </c>
      <c r="AS1087" t="s">
        <v>1271</v>
      </c>
      <c r="AT1087" t="s">
        <v>387</v>
      </c>
      <c r="AU1087" t="s">
        <v>678</v>
      </c>
      <c r="AV1087" s="14">
        <v>46209</v>
      </c>
      <c r="AW1087" t="s">
        <v>1273</v>
      </c>
      <c r="AX1087" s="31">
        <v>46209.360347222224</v>
      </c>
      <c r="AY1087" s="14">
        <v>46209</v>
      </c>
      <c r="AZ1087" t="s">
        <v>933</v>
      </c>
      <c r="BA1087" s="31">
        <v>46209.38721064815</v>
      </c>
      <c r="BB1087" s="14">
        <v>46209</v>
      </c>
      <c r="BC1087" t="s">
        <v>4706</v>
      </c>
      <c r="BD1087" s="31">
        <v>46209.405891203707</v>
      </c>
      <c r="BE1087" s="14">
        <v>46209</v>
      </c>
      <c r="BF1087" t="s">
        <v>996</v>
      </c>
      <c r="BG1087" s="31">
        <v>46209.512037037035</v>
      </c>
      <c r="BH1087" s="14">
        <v>46209</v>
      </c>
      <c r="BI1087" t="s">
        <v>996</v>
      </c>
      <c r="BJ1087" s="31">
        <v>46209.512141203704</v>
      </c>
      <c r="BW1087" s="14">
        <v>46209</v>
      </c>
      <c r="BX1087" t="s">
        <v>996</v>
      </c>
      <c r="BY1087" s="31">
        <v>46209.528240740743</v>
      </c>
      <c r="BZ1087" s="14">
        <v>46209</v>
      </c>
      <c r="CA1087" t="s">
        <v>1008</v>
      </c>
      <c r="CB1087" s="31">
        <v>46209.583437499998</v>
      </c>
      <c r="CF1087" s="14">
        <v>46209</v>
      </c>
      <c r="CG1087" t="s">
        <v>6847</v>
      </c>
      <c r="CH1087" s="31">
        <v>46209.650555555556</v>
      </c>
      <c r="CM1087" s="4">
        <f t="shared" si="52"/>
        <v>46205.658229166664</v>
      </c>
      <c r="CN1087">
        <f t="shared" si="53"/>
        <v>0</v>
      </c>
      <c r="CO1087" t="str">
        <f>VLOOKUP(A1087,Sheet1!$A$2:$B$221,2,0)</f>
        <v>East Zone</v>
      </c>
    </row>
    <row r="1088" spans="1:93" x14ac:dyDescent="0.35">
      <c r="A1088" t="s">
        <v>6841</v>
      </c>
      <c r="B1088">
        <v>471</v>
      </c>
      <c r="C1088" t="s">
        <v>9332</v>
      </c>
      <c r="D1088" t="s">
        <v>678</v>
      </c>
      <c r="E1088" t="s">
        <v>113</v>
      </c>
      <c r="F1088" t="s">
        <v>387</v>
      </c>
      <c r="G1088" t="s">
        <v>295</v>
      </c>
      <c r="H1088" t="s">
        <v>10499</v>
      </c>
      <c r="I1088">
        <v>257326</v>
      </c>
      <c r="J1088" t="s">
        <v>1074</v>
      </c>
      <c r="K1088" t="s">
        <v>1274</v>
      </c>
      <c r="L1088" t="s">
        <v>4622</v>
      </c>
      <c r="M1088" t="s">
        <v>10500</v>
      </c>
      <c r="N1088">
        <v>50000</v>
      </c>
      <c r="O1088" t="s">
        <v>934</v>
      </c>
      <c r="P1088" t="s">
        <v>935</v>
      </c>
      <c r="Q1088" t="s">
        <v>10501</v>
      </c>
      <c r="R1088">
        <v>1238263610</v>
      </c>
      <c r="S1088" s="14">
        <v>46209</v>
      </c>
      <c r="T1088" t="s">
        <v>6846</v>
      </c>
      <c r="U1088" s="31">
        <v>46209.678622685184</v>
      </c>
      <c r="AK1088" s="14">
        <v>46209</v>
      </c>
      <c r="AL1088" t="s">
        <v>1271</v>
      </c>
      <c r="AM1088" s="31">
        <v>46209.779247685183</v>
      </c>
      <c r="AQ1088" s="31">
        <v>46209.779247685183</v>
      </c>
      <c r="AR1088" s="14">
        <v>46209</v>
      </c>
      <c r="AS1088" t="s">
        <v>1271</v>
      </c>
      <c r="AT1088" t="s">
        <v>387</v>
      </c>
      <c r="AU1088" t="s">
        <v>678</v>
      </c>
      <c r="AV1088" s="14">
        <v>46210</v>
      </c>
      <c r="AW1088" t="s">
        <v>1273</v>
      </c>
      <c r="AX1088" s="31">
        <v>46210.416759259257</v>
      </c>
      <c r="AY1088" s="14">
        <v>46210</v>
      </c>
      <c r="AZ1088" t="s">
        <v>933</v>
      </c>
      <c r="BA1088" s="31">
        <v>46210.434548611112</v>
      </c>
      <c r="BB1088" s="14">
        <v>46210</v>
      </c>
      <c r="BC1088" t="s">
        <v>4965</v>
      </c>
      <c r="BD1088" s="31">
        <v>46210.446250000001</v>
      </c>
      <c r="BE1088" s="14">
        <v>46210</v>
      </c>
      <c r="BF1088" t="s">
        <v>996</v>
      </c>
      <c r="BG1088" s="31">
        <v>46210.509363425925</v>
      </c>
      <c r="BH1088" s="14">
        <v>46210</v>
      </c>
      <c r="BI1088" t="s">
        <v>996</v>
      </c>
      <c r="BJ1088" s="31">
        <v>46210.509837962964</v>
      </c>
      <c r="BW1088" s="14">
        <v>46210</v>
      </c>
      <c r="BX1088" t="s">
        <v>996</v>
      </c>
      <c r="BY1088" s="31">
        <v>46210.522407407407</v>
      </c>
      <c r="BZ1088" s="14">
        <v>46210</v>
      </c>
      <c r="CA1088" t="s">
        <v>995</v>
      </c>
      <c r="CB1088" s="31">
        <v>46210.53328703704</v>
      </c>
      <c r="CF1088" s="14">
        <v>46210</v>
      </c>
      <c r="CG1088" t="s">
        <v>1273</v>
      </c>
      <c r="CH1088" s="31">
        <v>46210.658634259256</v>
      </c>
      <c r="CM1088" s="4">
        <f t="shared" si="52"/>
        <v>46209.678622685184</v>
      </c>
      <c r="CN1088">
        <f t="shared" si="53"/>
        <v>0</v>
      </c>
      <c r="CO1088" t="str">
        <f>VLOOKUP(A1088,Sheet1!$A$2:$B$221,2,0)</f>
        <v>East Zone</v>
      </c>
    </row>
    <row r="1089" spans="1:93" x14ac:dyDescent="0.35">
      <c r="A1089" t="s">
        <v>6841</v>
      </c>
      <c r="B1089">
        <v>471</v>
      </c>
      <c r="C1089" t="s">
        <v>9332</v>
      </c>
      <c r="D1089" t="s">
        <v>678</v>
      </c>
      <c r="E1089" t="s">
        <v>113</v>
      </c>
      <c r="F1089" t="s">
        <v>387</v>
      </c>
      <c r="G1089" t="s">
        <v>295</v>
      </c>
      <c r="H1089" t="s">
        <v>6858</v>
      </c>
      <c r="I1089">
        <v>341800</v>
      </c>
      <c r="J1089" t="s">
        <v>2662</v>
      </c>
      <c r="K1089" t="s">
        <v>2663</v>
      </c>
      <c r="L1089" t="s">
        <v>4622</v>
      </c>
      <c r="M1089" t="s">
        <v>6859</v>
      </c>
      <c r="N1089">
        <v>45000</v>
      </c>
      <c r="O1089" t="s">
        <v>4630</v>
      </c>
      <c r="P1089" t="s">
        <v>4631</v>
      </c>
      <c r="Q1089" t="s">
        <v>3783</v>
      </c>
      <c r="R1089">
        <v>2428525435</v>
      </c>
      <c r="S1089" s="14">
        <v>46205</v>
      </c>
      <c r="T1089" t="s">
        <v>6860</v>
      </c>
      <c r="U1089" s="31">
        <v>46205.391458333332</v>
      </c>
      <c r="AK1089" s="14">
        <v>46205</v>
      </c>
      <c r="AL1089" t="s">
        <v>6847</v>
      </c>
      <c r="AM1089" s="31">
        <v>46205.444861111115</v>
      </c>
      <c r="AQ1089" s="31">
        <v>46205.444861111115</v>
      </c>
      <c r="AR1089" s="14">
        <v>46205</v>
      </c>
      <c r="AS1089" t="s">
        <v>6847</v>
      </c>
      <c r="AT1089" t="s">
        <v>6848</v>
      </c>
      <c r="AU1089" t="s">
        <v>677</v>
      </c>
      <c r="AV1089" s="14">
        <v>46205</v>
      </c>
      <c r="AW1089" t="s">
        <v>6847</v>
      </c>
      <c r="AX1089" s="31">
        <v>46205.445590277777</v>
      </c>
      <c r="AY1089" s="14">
        <v>46205</v>
      </c>
      <c r="AZ1089" t="s">
        <v>933</v>
      </c>
      <c r="BA1089" s="31">
        <v>46205.450462962966</v>
      </c>
      <c r="BB1089" s="14">
        <v>46205</v>
      </c>
      <c r="BC1089" t="s">
        <v>4657</v>
      </c>
      <c r="BD1089" s="31">
        <v>46205.458298611113</v>
      </c>
      <c r="BE1089" s="14">
        <v>46205</v>
      </c>
      <c r="BF1089" t="s">
        <v>997</v>
      </c>
      <c r="BG1089" s="31">
        <v>46205.488020833334</v>
      </c>
      <c r="BH1089" s="14">
        <v>46205</v>
      </c>
      <c r="BI1089" t="s">
        <v>997</v>
      </c>
      <c r="BJ1089" s="31">
        <v>46205.488136574073</v>
      </c>
      <c r="BW1089" s="14">
        <v>46205</v>
      </c>
      <c r="BX1089" t="s">
        <v>997</v>
      </c>
      <c r="BY1089" s="31">
        <v>46205.492083333331</v>
      </c>
      <c r="BZ1089" s="14">
        <v>46205</v>
      </c>
      <c r="CA1089" t="s">
        <v>995</v>
      </c>
      <c r="CB1089" s="31">
        <v>46205.516111111108</v>
      </c>
      <c r="CF1089" s="14">
        <v>46205</v>
      </c>
      <c r="CG1089" t="s">
        <v>1273</v>
      </c>
      <c r="CH1089" s="31">
        <v>46205.569409722222</v>
      </c>
      <c r="CM1089" s="4">
        <f t="shared" si="52"/>
        <v>46205.391458333332</v>
      </c>
      <c r="CN1089">
        <f t="shared" si="53"/>
        <v>0</v>
      </c>
      <c r="CO1089" t="str">
        <f>VLOOKUP(A1089,Sheet1!$A$2:$B$221,2,0)</f>
        <v>East Zone</v>
      </c>
    </row>
    <row r="1090" spans="1:93" x14ac:dyDescent="0.35">
      <c r="A1090" t="s">
        <v>6841</v>
      </c>
      <c r="B1090">
        <v>471</v>
      </c>
      <c r="C1090" t="s">
        <v>9332</v>
      </c>
      <c r="D1090" t="s">
        <v>678</v>
      </c>
      <c r="E1090" t="s">
        <v>113</v>
      </c>
      <c r="F1090" t="s">
        <v>387</v>
      </c>
      <c r="G1090" t="s">
        <v>295</v>
      </c>
      <c r="H1090" t="s">
        <v>12378</v>
      </c>
      <c r="I1090">
        <v>351790</v>
      </c>
      <c r="J1090" t="s">
        <v>2662</v>
      </c>
      <c r="K1090" t="s">
        <v>2663</v>
      </c>
      <c r="L1090" t="s">
        <v>4622</v>
      </c>
      <c r="M1090" t="s">
        <v>12379</v>
      </c>
      <c r="N1090">
        <v>45000</v>
      </c>
      <c r="O1090" t="s">
        <v>4630</v>
      </c>
      <c r="P1090" t="s">
        <v>4631</v>
      </c>
      <c r="Q1090" t="s">
        <v>12380</v>
      </c>
      <c r="R1090">
        <v>6574358573</v>
      </c>
      <c r="S1090" s="14">
        <v>46209</v>
      </c>
      <c r="T1090" t="s">
        <v>6860</v>
      </c>
      <c r="U1090" s="31">
        <v>46209.445416666669</v>
      </c>
      <c r="AK1090" s="14">
        <v>46210</v>
      </c>
      <c r="AL1090" t="s">
        <v>1271</v>
      </c>
      <c r="AM1090" s="31">
        <v>46210.602256944447</v>
      </c>
      <c r="AQ1090" s="31">
        <v>46210.602256944447</v>
      </c>
      <c r="AR1090" s="14">
        <v>46210</v>
      </c>
      <c r="AS1090" t="s">
        <v>1271</v>
      </c>
      <c r="AT1090" t="s">
        <v>387</v>
      </c>
      <c r="AU1090" t="s">
        <v>678</v>
      </c>
      <c r="AV1090" s="14">
        <v>46210</v>
      </c>
      <c r="AW1090" t="s">
        <v>1273</v>
      </c>
      <c r="AX1090" s="31">
        <v>46210.610891203702</v>
      </c>
      <c r="AY1090" s="14">
        <v>46210</v>
      </c>
      <c r="AZ1090" t="s">
        <v>933</v>
      </c>
      <c r="BA1090" s="31">
        <v>46210.62641203704</v>
      </c>
      <c r="BB1090" s="14">
        <v>46210</v>
      </c>
      <c r="BC1090" t="s">
        <v>4886</v>
      </c>
      <c r="BD1090" s="31">
        <v>46210.68178240741</v>
      </c>
      <c r="BE1090" s="14">
        <v>46210</v>
      </c>
      <c r="BF1090" t="s">
        <v>994</v>
      </c>
      <c r="BG1090" s="31">
        <v>46210.697569444441</v>
      </c>
      <c r="BK1090" s="14">
        <v>46210</v>
      </c>
      <c r="BL1090" t="s">
        <v>994</v>
      </c>
      <c r="BM1090" s="31">
        <v>46210.697685185187</v>
      </c>
      <c r="CM1090" s="4">
        <f t="shared" si="52"/>
        <v>46209.445416666669</v>
      </c>
      <c r="CN1090">
        <f t="shared" si="53"/>
        <v>1</v>
      </c>
      <c r="CO1090" t="str">
        <f>VLOOKUP(A1090,Sheet1!$A$2:$B$221,2,0)</f>
        <v>East Zone</v>
      </c>
    </row>
    <row r="1091" spans="1:93" x14ac:dyDescent="0.35">
      <c r="A1091" t="s">
        <v>6841</v>
      </c>
      <c r="B1091">
        <v>471</v>
      </c>
      <c r="C1091" t="s">
        <v>9332</v>
      </c>
      <c r="D1091" t="s">
        <v>678</v>
      </c>
      <c r="E1091" t="s">
        <v>113</v>
      </c>
      <c r="F1091" t="s">
        <v>387</v>
      </c>
      <c r="G1091" t="s">
        <v>295</v>
      </c>
      <c r="H1091" t="s">
        <v>4129</v>
      </c>
      <c r="I1091">
        <v>359582</v>
      </c>
      <c r="J1091" t="s">
        <v>1074</v>
      </c>
      <c r="K1091" t="s">
        <v>1272</v>
      </c>
      <c r="L1091" t="s">
        <v>4622</v>
      </c>
      <c r="M1091" t="s">
        <v>6861</v>
      </c>
      <c r="N1091">
        <v>90000</v>
      </c>
      <c r="O1091" t="s">
        <v>931</v>
      </c>
      <c r="P1091" t="s">
        <v>932</v>
      </c>
      <c r="Q1091" t="s">
        <v>3614</v>
      </c>
      <c r="R1091">
        <v>7402638551</v>
      </c>
      <c r="S1091" s="14">
        <v>46205</v>
      </c>
      <c r="T1091" t="s">
        <v>6844</v>
      </c>
      <c r="U1091" s="31">
        <v>46205.467719907407</v>
      </c>
      <c r="AK1091" s="14">
        <v>46205</v>
      </c>
      <c r="AL1091" t="s">
        <v>1271</v>
      </c>
      <c r="AM1091" s="31">
        <v>46205.549421296295</v>
      </c>
      <c r="AQ1091" s="31">
        <v>46205.549421296295</v>
      </c>
      <c r="AR1091" s="14">
        <v>46205</v>
      </c>
      <c r="AS1091" t="s">
        <v>1271</v>
      </c>
      <c r="AT1091" t="s">
        <v>387</v>
      </c>
      <c r="AU1091" t="s">
        <v>678</v>
      </c>
      <c r="AV1091" s="14">
        <v>46205</v>
      </c>
      <c r="AW1091" t="s">
        <v>1273</v>
      </c>
      <c r="AX1091" s="31">
        <v>46205.561666666668</v>
      </c>
      <c r="AY1091" s="14">
        <v>46205</v>
      </c>
      <c r="AZ1091" t="s">
        <v>933</v>
      </c>
      <c r="BA1091" s="31">
        <v>46205.568993055553</v>
      </c>
      <c r="BB1091" s="14">
        <v>46205</v>
      </c>
      <c r="BC1091" t="s">
        <v>4633</v>
      </c>
      <c r="BD1091" s="31">
        <v>46205.596655092595</v>
      </c>
      <c r="BE1091" s="14">
        <v>46205</v>
      </c>
      <c r="BF1091" t="s">
        <v>996</v>
      </c>
      <c r="BG1091" s="31">
        <v>46205.607569444444</v>
      </c>
      <c r="BH1091" s="14">
        <v>46205</v>
      </c>
      <c r="BI1091" t="s">
        <v>996</v>
      </c>
      <c r="BJ1091" s="31">
        <v>46205.608148148145</v>
      </c>
      <c r="BW1091" s="14">
        <v>46205</v>
      </c>
      <c r="BX1091" t="s">
        <v>996</v>
      </c>
      <c r="BY1091" s="31">
        <v>46205.61173611111</v>
      </c>
      <c r="BZ1091" s="14">
        <v>46205</v>
      </c>
      <c r="CA1091" t="s">
        <v>995</v>
      </c>
      <c r="CB1091" s="31">
        <v>46205.621388888889</v>
      </c>
      <c r="CF1091" s="14">
        <v>46206</v>
      </c>
      <c r="CG1091" t="s">
        <v>6847</v>
      </c>
      <c r="CH1091" s="31">
        <v>46206.388935185183</v>
      </c>
      <c r="CM1091" s="4">
        <f t="shared" si="52"/>
        <v>46205.467719907407</v>
      </c>
      <c r="CN1091">
        <f t="shared" si="53"/>
        <v>0</v>
      </c>
      <c r="CO1091" t="str">
        <f>VLOOKUP(A1091,Sheet1!$A$2:$B$221,2,0)</f>
        <v>East Zone</v>
      </c>
    </row>
    <row r="1092" spans="1:93" x14ac:dyDescent="0.35">
      <c r="A1092" t="s">
        <v>6841</v>
      </c>
      <c r="B1092">
        <v>471</v>
      </c>
      <c r="C1092" t="s">
        <v>9332</v>
      </c>
      <c r="D1092" t="s">
        <v>678</v>
      </c>
      <c r="E1092" t="s">
        <v>113</v>
      </c>
      <c r="F1092" t="s">
        <v>387</v>
      </c>
      <c r="G1092" t="s">
        <v>295</v>
      </c>
      <c r="H1092" t="s">
        <v>12381</v>
      </c>
      <c r="I1092">
        <v>418562</v>
      </c>
      <c r="J1092" t="s">
        <v>1074</v>
      </c>
      <c r="K1092" t="s">
        <v>1274</v>
      </c>
      <c r="L1092" t="s">
        <v>4622</v>
      </c>
      <c r="M1092" t="s">
        <v>12382</v>
      </c>
      <c r="N1092">
        <v>50000</v>
      </c>
      <c r="O1092" t="s">
        <v>934</v>
      </c>
      <c r="P1092" t="s">
        <v>935</v>
      </c>
      <c r="Q1092" t="s">
        <v>12383</v>
      </c>
      <c r="R1092">
        <v>6404082322</v>
      </c>
      <c r="S1092" s="14">
        <v>46210</v>
      </c>
      <c r="T1092" t="s">
        <v>6846</v>
      </c>
      <c r="U1092" s="31">
        <v>46210.612893518519</v>
      </c>
      <c r="AK1092" s="14">
        <v>46210</v>
      </c>
      <c r="AL1092" t="s">
        <v>1271</v>
      </c>
      <c r="AM1092" s="31">
        <v>46210.694780092592</v>
      </c>
      <c r="AQ1092" s="31">
        <v>46210.694780092592</v>
      </c>
      <c r="AR1092" s="14">
        <v>46210</v>
      </c>
      <c r="AS1092" t="s">
        <v>1271</v>
      </c>
      <c r="AT1092" t="s">
        <v>387</v>
      </c>
      <c r="AU1092" t="s">
        <v>678</v>
      </c>
      <c r="AV1092" s="14">
        <v>46210</v>
      </c>
      <c r="AW1092" t="s">
        <v>1273</v>
      </c>
      <c r="AX1092" s="31">
        <v>46210.734548611108</v>
      </c>
      <c r="AY1092" s="14">
        <v>46210</v>
      </c>
      <c r="AZ1092" t="s">
        <v>933</v>
      </c>
      <c r="BA1092" s="31">
        <v>46210.738981481481</v>
      </c>
      <c r="BB1092" s="14">
        <v>46210</v>
      </c>
      <c r="BC1092" t="s">
        <v>4663</v>
      </c>
      <c r="BD1092" s="31">
        <v>46210.753495370373</v>
      </c>
      <c r="BE1092" s="14">
        <v>46210</v>
      </c>
      <c r="BF1092" t="s">
        <v>996</v>
      </c>
      <c r="BG1092" s="31">
        <v>46210.77783564815</v>
      </c>
      <c r="BH1092" s="14">
        <v>46210</v>
      </c>
      <c r="BI1092" t="s">
        <v>996</v>
      </c>
      <c r="BJ1092" s="31">
        <v>46210.778483796297</v>
      </c>
      <c r="BW1092" s="14">
        <v>46210</v>
      </c>
      <c r="BX1092" t="s">
        <v>996</v>
      </c>
      <c r="BY1092" s="31">
        <v>46210.785787037035</v>
      </c>
      <c r="BZ1092" s="14">
        <v>46210</v>
      </c>
      <c r="CA1092" t="s">
        <v>995</v>
      </c>
      <c r="CB1092" s="31">
        <v>46210.790497685186</v>
      </c>
      <c r="CM1092" s="4">
        <f t="shared" si="52"/>
        <v>46210.612893518519</v>
      </c>
      <c r="CN1092">
        <f t="shared" si="53"/>
        <v>0</v>
      </c>
      <c r="CO1092" t="str">
        <f>VLOOKUP(A1092,Sheet1!$A$2:$B$221,2,0)</f>
        <v>East Zone</v>
      </c>
    </row>
    <row r="1093" spans="1:93" x14ac:dyDescent="0.35">
      <c r="A1093" t="s">
        <v>6841</v>
      </c>
      <c r="B1093">
        <v>471</v>
      </c>
      <c r="C1093" t="s">
        <v>9332</v>
      </c>
      <c r="D1093" t="s">
        <v>678</v>
      </c>
      <c r="E1093" t="s">
        <v>113</v>
      </c>
      <c r="F1093" t="s">
        <v>387</v>
      </c>
      <c r="G1093" t="s">
        <v>295</v>
      </c>
      <c r="H1093" t="s">
        <v>12384</v>
      </c>
      <c r="I1093">
        <v>549099</v>
      </c>
      <c r="J1093" t="s">
        <v>1074</v>
      </c>
      <c r="K1093" t="s">
        <v>1274</v>
      </c>
      <c r="L1093" t="s">
        <v>4622</v>
      </c>
      <c r="M1093" t="s">
        <v>12385</v>
      </c>
      <c r="N1093">
        <v>40000</v>
      </c>
      <c r="O1093" t="s">
        <v>4648</v>
      </c>
      <c r="P1093" t="s">
        <v>4649</v>
      </c>
      <c r="Q1093" t="s">
        <v>12386</v>
      </c>
      <c r="R1093">
        <v>9424947819</v>
      </c>
      <c r="S1093" s="14">
        <v>46206</v>
      </c>
      <c r="T1093" t="s">
        <v>6844</v>
      </c>
      <c r="U1093" s="31">
        <v>46206.718148148146</v>
      </c>
      <c r="AK1093" s="14">
        <v>46210</v>
      </c>
      <c r="AL1093" t="s">
        <v>1271</v>
      </c>
      <c r="AM1093" s="31">
        <v>46210.597685185188</v>
      </c>
      <c r="AQ1093" s="31">
        <v>46210.597685185188</v>
      </c>
      <c r="AR1093" s="14">
        <v>46210</v>
      </c>
      <c r="AS1093" t="s">
        <v>1271</v>
      </c>
      <c r="AT1093" t="s">
        <v>387</v>
      </c>
      <c r="AU1093" t="s">
        <v>678</v>
      </c>
      <c r="AV1093" s="14">
        <v>46210</v>
      </c>
      <c r="AW1093" t="s">
        <v>1273</v>
      </c>
      <c r="AX1093" s="31">
        <v>46210.602592592593</v>
      </c>
      <c r="AY1093" s="14">
        <v>46210</v>
      </c>
      <c r="AZ1093" t="s">
        <v>933</v>
      </c>
      <c r="BA1093" s="31">
        <v>46210.613692129627</v>
      </c>
      <c r="BB1093" s="14">
        <v>46210</v>
      </c>
      <c r="BC1093" t="s">
        <v>5233</v>
      </c>
      <c r="BD1093" s="31">
        <v>46210.661562499998</v>
      </c>
      <c r="BE1093" s="14">
        <v>46210</v>
      </c>
      <c r="BF1093" t="s">
        <v>994</v>
      </c>
      <c r="BG1093" s="31">
        <v>46210.683738425927</v>
      </c>
      <c r="BK1093" s="14">
        <v>46210</v>
      </c>
      <c r="BL1093" t="s">
        <v>994</v>
      </c>
      <c r="BM1093" s="31">
        <v>46210.683865740742</v>
      </c>
      <c r="CM1093" s="4">
        <f t="shared" si="52"/>
        <v>46206.718148148146</v>
      </c>
      <c r="CN1093">
        <f t="shared" si="53"/>
        <v>4</v>
      </c>
      <c r="CO1093" t="str">
        <f>VLOOKUP(A1093,Sheet1!$A$2:$B$221,2,0)</f>
        <v>East Zone</v>
      </c>
    </row>
    <row r="1094" spans="1:93" x14ac:dyDescent="0.35">
      <c r="A1094" t="s">
        <v>6841</v>
      </c>
      <c r="B1094">
        <v>471</v>
      </c>
      <c r="C1094" t="s">
        <v>9332</v>
      </c>
      <c r="D1094" t="s">
        <v>678</v>
      </c>
      <c r="E1094" t="s">
        <v>113</v>
      </c>
      <c r="F1094" t="s">
        <v>387</v>
      </c>
      <c r="G1094" t="s">
        <v>295</v>
      </c>
      <c r="H1094" t="s">
        <v>3842</v>
      </c>
      <c r="I1094">
        <v>570657</v>
      </c>
      <c r="J1094" t="s">
        <v>1074</v>
      </c>
      <c r="K1094" t="s">
        <v>1274</v>
      </c>
      <c r="L1094" t="s">
        <v>4622</v>
      </c>
      <c r="M1094" t="s">
        <v>6862</v>
      </c>
      <c r="N1094">
        <v>77000</v>
      </c>
      <c r="O1094" t="s">
        <v>939</v>
      </c>
      <c r="P1094" t="s">
        <v>940</v>
      </c>
      <c r="Q1094" t="s">
        <v>1150</v>
      </c>
      <c r="R1094">
        <v>5390140410</v>
      </c>
      <c r="S1094" s="14">
        <v>46204</v>
      </c>
      <c r="T1094" t="s">
        <v>6846</v>
      </c>
      <c r="U1094" s="31">
        <v>46204.49181712963</v>
      </c>
      <c r="AK1094" s="14">
        <v>46204</v>
      </c>
      <c r="AL1094" t="s">
        <v>1271</v>
      </c>
      <c r="AM1094" s="31">
        <v>46204.606053240743</v>
      </c>
      <c r="AQ1094" s="31">
        <v>46204.606053240743</v>
      </c>
      <c r="AR1094" s="14">
        <v>46204</v>
      </c>
      <c r="AS1094" t="s">
        <v>1271</v>
      </c>
      <c r="AT1094" t="s">
        <v>387</v>
      </c>
      <c r="AU1094" t="s">
        <v>678</v>
      </c>
      <c r="AV1094" s="14">
        <v>46204</v>
      </c>
      <c r="AW1094" t="s">
        <v>1273</v>
      </c>
      <c r="AX1094" s="31">
        <v>46204.619560185187</v>
      </c>
      <c r="AY1094" s="14">
        <v>46204</v>
      </c>
      <c r="AZ1094" t="s">
        <v>933</v>
      </c>
      <c r="BA1094" s="31">
        <v>46204.627025462964</v>
      </c>
      <c r="BB1094" s="14">
        <v>46204</v>
      </c>
      <c r="BC1094" t="s">
        <v>4808</v>
      </c>
      <c r="BD1094" s="31">
        <v>46204.659618055557</v>
      </c>
      <c r="BE1094" s="14">
        <v>46204</v>
      </c>
      <c r="BF1094" t="s">
        <v>996</v>
      </c>
      <c r="BG1094" s="31">
        <v>46204.686863425923</v>
      </c>
      <c r="BH1094" s="14">
        <v>46204</v>
      </c>
      <c r="BI1094" t="s">
        <v>996</v>
      </c>
      <c r="BJ1094" s="31">
        <v>46204.687835648147</v>
      </c>
      <c r="BW1094" s="14">
        <v>46204</v>
      </c>
      <c r="BX1094" t="s">
        <v>996</v>
      </c>
      <c r="BY1094" s="31">
        <v>46204.704444444447</v>
      </c>
      <c r="BZ1094" s="14">
        <v>46204</v>
      </c>
      <c r="CA1094" t="s">
        <v>995</v>
      </c>
      <c r="CB1094" s="31">
        <v>46204.71502314815</v>
      </c>
      <c r="CF1094" s="14">
        <v>46205</v>
      </c>
      <c r="CG1094" t="s">
        <v>6847</v>
      </c>
      <c r="CH1094" s="31">
        <v>46205.459143518521</v>
      </c>
      <c r="CM1094" s="4">
        <f t="shared" si="52"/>
        <v>46204.49181712963</v>
      </c>
      <c r="CN1094">
        <f t="shared" si="53"/>
        <v>0</v>
      </c>
      <c r="CO1094" t="str">
        <f>VLOOKUP(A1094,Sheet1!$A$2:$B$221,2,0)</f>
        <v>East Zone</v>
      </c>
    </row>
    <row r="1095" spans="1:93" x14ac:dyDescent="0.35">
      <c r="A1095" t="s">
        <v>6841</v>
      </c>
      <c r="B1095">
        <v>471</v>
      </c>
      <c r="C1095" t="s">
        <v>9332</v>
      </c>
      <c r="D1095" t="s">
        <v>678</v>
      </c>
      <c r="E1095" t="s">
        <v>113</v>
      </c>
      <c r="F1095" t="s">
        <v>387</v>
      </c>
      <c r="G1095" t="s">
        <v>295</v>
      </c>
      <c r="H1095" t="s">
        <v>6863</v>
      </c>
      <c r="I1095">
        <v>584155</v>
      </c>
      <c r="J1095" t="s">
        <v>2662</v>
      </c>
      <c r="K1095" t="s">
        <v>2663</v>
      </c>
      <c r="L1095" t="s">
        <v>4622</v>
      </c>
      <c r="M1095" t="s">
        <v>6864</v>
      </c>
      <c r="N1095">
        <v>70000</v>
      </c>
      <c r="O1095" t="s">
        <v>958</v>
      </c>
      <c r="P1095" t="s">
        <v>959</v>
      </c>
      <c r="Q1095" t="s">
        <v>6865</v>
      </c>
      <c r="R1095">
        <v>8948703025</v>
      </c>
      <c r="S1095" s="14">
        <v>46204</v>
      </c>
      <c r="T1095" t="s">
        <v>6857</v>
      </c>
      <c r="U1095" s="31">
        <v>46204.787870370368</v>
      </c>
      <c r="AK1095" s="14">
        <v>46205</v>
      </c>
      <c r="AL1095" t="s">
        <v>1271</v>
      </c>
      <c r="AM1095" s="31">
        <v>46205.472939814812</v>
      </c>
      <c r="AQ1095" s="31">
        <v>46205.472939814812</v>
      </c>
      <c r="AR1095" s="14">
        <v>46205</v>
      </c>
      <c r="AS1095" t="s">
        <v>1271</v>
      </c>
      <c r="AT1095" t="s">
        <v>387</v>
      </c>
      <c r="AU1095" t="s">
        <v>678</v>
      </c>
      <c r="AV1095" s="14">
        <v>46205</v>
      </c>
      <c r="AW1095" t="s">
        <v>1273</v>
      </c>
      <c r="AX1095" s="31">
        <v>46205.481099537035</v>
      </c>
      <c r="AY1095" s="14">
        <v>46205</v>
      </c>
      <c r="AZ1095" t="s">
        <v>933</v>
      </c>
      <c r="BA1095" s="31">
        <v>46205.493009259262</v>
      </c>
      <c r="BB1095" s="14">
        <v>46205</v>
      </c>
      <c r="BC1095" t="s">
        <v>4808</v>
      </c>
      <c r="BD1095" s="31">
        <v>46205.508391203701</v>
      </c>
      <c r="BE1095" s="14">
        <v>46205</v>
      </c>
      <c r="BF1095" t="s">
        <v>996</v>
      </c>
      <c r="BG1095" s="31">
        <v>46205.528692129628</v>
      </c>
      <c r="BH1095" s="14">
        <v>46205</v>
      </c>
      <c r="BI1095" t="s">
        <v>996</v>
      </c>
      <c r="BJ1095" s="31">
        <v>46205.529224537036</v>
      </c>
      <c r="BW1095" s="14">
        <v>46205</v>
      </c>
      <c r="BX1095" t="s">
        <v>996</v>
      </c>
      <c r="BY1095" s="31">
        <v>46205.532881944448</v>
      </c>
      <c r="BZ1095" s="14">
        <v>46205</v>
      </c>
      <c r="CA1095" t="s">
        <v>995</v>
      </c>
      <c r="CB1095" s="31">
        <v>46205.539849537039</v>
      </c>
      <c r="CF1095" s="14">
        <v>46205</v>
      </c>
      <c r="CG1095" t="s">
        <v>1273</v>
      </c>
      <c r="CH1095" s="31">
        <v>46205.64571759259</v>
      </c>
      <c r="CM1095" s="4">
        <f t="shared" si="52"/>
        <v>46204.787870370368</v>
      </c>
      <c r="CN1095">
        <f t="shared" si="53"/>
        <v>1</v>
      </c>
      <c r="CO1095" t="str">
        <f>VLOOKUP(A1095,Sheet1!$A$2:$B$221,2,0)</f>
        <v>East Zone</v>
      </c>
    </row>
    <row r="1096" spans="1:93" x14ac:dyDescent="0.35">
      <c r="A1096" t="s">
        <v>6866</v>
      </c>
      <c r="B1096">
        <v>492</v>
      </c>
      <c r="C1096" t="s">
        <v>9332</v>
      </c>
      <c r="D1096" t="s">
        <v>678</v>
      </c>
      <c r="E1096" t="s">
        <v>332</v>
      </c>
      <c r="F1096" t="s">
        <v>333</v>
      </c>
      <c r="G1096" t="s">
        <v>302</v>
      </c>
      <c r="H1096" t="s">
        <v>6867</v>
      </c>
      <c r="I1096">
        <v>298604</v>
      </c>
      <c r="J1096" t="s">
        <v>1947</v>
      </c>
      <c r="K1096" t="s">
        <v>1948</v>
      </c>
      <c r="L1096" t="s">
        <v>4622</v>
      </c>
      <c r="M1096" t="s">
        <v>6868</v>
      </c>
      <c r="N1096">
        <v>45000</v>
      </c>
      <c r="O1096" t="s">
        <v>4598</v>
      </c>
      <c r="P1096" t="s">
        <v>4599</v>
      </c>
      <c r="Q1096" t="s">
        <v>6869</v>
      </c>
      <c r="R1096">
        <v>3495007379</v>
      </c>
      <c r="S1096" s="14">
        <v>46204</v>
      </c>
      <c r="T1096" t="s">
        <v>6870</v>
      </c>
      <c r="U1096" s="31">
        <v>46204.486967592595</v>
      </c>
      <c r="AK1096" s="14">
        <v>46205</v>
      </c>
      <c r="AL1096" t="s">
        <v>1277</v>
      </c>
      <c r="AM1096" s="31">
        <v>46205.783101851855</v>
      </c>
      <c r="AQ1096" s="31">
        <v>46205.783101851855</v>
      </c>
      <c r="AR1096" s="14">
        <v>46205</v>
      </c>
      <c r="AS1096" t="s">
        <v>1277</v>
      </c>
      <c r="AT1096" t="s">
        <v>333</v>
      </c>
      <c r="AU1096" t="s">
        <v>678</v>
      </c>
      <c r="AV1096" s="14">
        <v>46206</v>
      </c>
      <c r="AW1096" t="s">
        <v>2415</v>
      </c>
      <c r="AX1096" s="31">
        <v>46206.595266203702</v>
      </c>
      <c r="AY1096" s="14">
        <v>46206</v>
      </c>
      <c r="AZ1096" t="s">
        <v>3057</v>
      </c>
      <c r="BA1096" s="31">
        <v>46206.605682870373</v>
      </c>
      <c r="BB1096" s="14">
        <v>46206</v>
      </c>
      <c r="BC1096" t="s">
        <v>6636</v>
      </c>
      <c r="BD1096" s="31">
        <v>46206.627893518518</v>
      </c>
      <c r="BE1096" s="14">
        <v>46206</v>
      </c>
      <c r="BF1096" t="s">
        <v>6483</v>
      </c>
      <c r="BG1096" s="31">
        <v>46206.670138888891</v>
      </c>
      <c r="BH1096" s="14">
        <v>46206</v>
      </c>
      <c r="BI1096" t="s">
        <v>6483</v>
      </c>
      <c r="BJ1096" s="31">
        <v>46206.681585648148</v>
      </c>
      <c r="BW1096" s="14">
        <v>46206</v>
      </c>
      <c r="BX1096" t="s">
        <v>6483</v>
      </c>
      <c r="BY1096" s="31">
        <v>46206.695069444446</v>
      </c>
      <c r="BZ1096" s="14">
        <v>46206</v>
      </c>
      <c r="CA1096" t="s">
        <v>1212</v>
      </c>
      <c r="CB1096" s="31">
        <v>46206.712210648147</v>
      </c>
      <c r="CF1096" s="14">
        <v>46209</v>
      </c>
      <c r="CG1096" t="s">
        <v>6880</v>
      </c>
      <c r="CH1096" s="31">
        <v>46209.719976851855</v>
      </c>
      <c r="CM1096" s="4">
        <f t="shared" si="52"/>
        <v>46204.486967592595</v>
      </c>
      <c r="CN1096">
        <f t="shared" si="53"/>
        <v>1</v>
      </c>
      <c r="CO1096" t="str">
        <f>VLOOKUP(A1096,Sheet1!$A$2:$B$221,2,0)</f>
        <v>South Zone</v>
      </c>
    </row>
    <row r="1097" spans="1:93" x14ac:dyDescent="0.35">
      <c r="A1097" t="s">
        <v>6866</v>
      </c>
      <c r="B1097">
        <v>492</v>
      </c>
      <c r="C1097" t="s">
        <v>9332</v>
      </c>
      <c r="D1097" t="s">
        <v>678</v>
      </c>
      <c r="E1097" t="s">
        <v>332</v>
      </c>
      <c r="F1097" t="s">
        <v>333</v>
      </c>
      <c r="G1097" t="s">
        <v>302</v>
      </c>
      <c r="H1097" t="s">
        <v>4219</v>
      </c>
      <c r="I1097">
        <v>539742</v>
      </c>
      <c r="J1097" t="s">
        <v>1279</v>
      </c>
      <c r="K1097" t="s">
        <v>1280</v>
      </c>
      <c r="L1097" t="s">
        <v>4622</v>
      </c>
      <c r="M1097" t="s">
        <v>6871</v>
      </c>
      <c r="N1097">
        <v>40000</v>
      </c>
      <c r="O1097" t="s">
        <v>3047</v>
      </c>
      <c r="P1097" t="s">
        <v>3048</v>
      </c>
      <c r="Q1097" t="s">
        <v>6872</v>
      </c>
      <c r="R1097">
        <v>4847984664</v>
      </c>
      <c r="S1097" s="14">
        <v>46204</v>
      </c>
      <c r="T1097" t="s">
        <v>6873</v>
      </c>
      <c r="U1097" s="31">
        <v>46204.518113425926</v>
      </c>
      <c r="AK1097" s="14">
        <v>46205</v>
      </c>
      <c r="AL1097" t="s">
        <v>1277</v>
      </c>
      <c r="AM1097" s="31">
        <v>46205.597025462965</v>
      </c>
      <c r="AQ1097" s="31">
        <v>46205.597025462965</v>
      </c>
      <c r="AR1097" s="14">
        <v>46205</v>
      </c>
      <c r="AS1097" t="s">
        <v>1277</v>
      </c>
      <c r="AT1097" t="s">
        <v>333</v>
      </c>
      <c r="AU1097" t="s">
        <v>678</v>
      </c>
      <c r="AV1097" s="14">
        <v>46205</v>
      </c>
      <c r="AW1097" t="s">
        <v>6873</v>
      </c>
      <c r="AX1097" s="31">
        <v>46205.619016203702</v>
      </c>
      <c r="AY1097" s="14">
        <v>46205</v>
      </c>
      <c r="AZ1097" t="s">
        <v>1211</v>
      </c>
      <c r="BA1097" s="31">
        <v>46205.636990740742</v>
      </c>
      <c r="BB1097" s="14">
        <v>46205</v>
      </c>
      <c r="BC1097" t="s">
        <v>6874</v>
      </c>
      <c r="BD1097" s="31">
        <v>46205.668946759259</v>
      </c>
      <c r="BE1097" s="14">
        <v>46205</v>
      </c>
      <c r="BF1097" t="s">
        <v>6483</v>
      </c>
      <c r="BG1097" s="31">
        <v>46205.686354166668</v>
      </c>
      <c r="BH1097" s="14">
        <v>46205</v>
      </c>
      <c r="BI1097" t="s">
        <v>6483</v>
      </c>
      <c r="BJ1097" s="31">
        <v>46205.702523148146</v>
      </c>
      <c r="BW1097" s="14">
        <v>46205</v>
      </c>
      <c r="BX1097" t="s">
        <v>6483</v>
      </c>
      <c r="BY1097" s="31">
        <v>46205.712847222225</v>
      </c>
      <c r="BZ1097" s="14">
        <v>46205</v>
      </c>
      <c r="CA1097" t="s">
        <v>1212</v>
      </c>
      <c r="CB1097" s="31">
        <v>46205.725266203706</v>
      </c>
      <c r="CF1097" s="14">
        <v>46206</v>
      </c>
      <c r="CG1097" t="s">
        <v>2415</v>
      </c>
      <c r="CH1097" s="31">
        <v>46206.592789351853</v>
      </c>
      <c r="CM1097" s="4">
        <f t="shared" si="52"/>
        <v>46204.518113425926</v>
      </c>
      <c r="CN1097">
        <f t="shared" si="53"/>
        <v>1</v>
      </c>
      <c r="CO1097" t="str">
        <f>VLOOKUP(A1097,Sheet1!$A$2:$B$221,2,0)</f>
        <v>South Zone</v>
      </c>
    </row>
    <row r="1098" spans="1:93" x14ac:dyDescent="0.35">
      <c r="A1098" t="s">
        <v>6866</v>
      </c>
      <c r="B1098">
        <v>492</v>
      </c>
      <c r="C1098" t="s">
        <v>9332</v>
      </c>
      <c r="D1098" t="s">
        <v>678</v>
      </c>
      <c r="E1098" t="s">
        <v>332</v>
      </c>
      <c r="F1098" t="s">
        <v>333</v>
      </c>
      <c r="G1098" t="s">
        <v>302</v>
      </c>
      <c r="H1098" t="s">
        <v>4219</v>
      </c>
      <c r="I1098">
        <v>539742</v>
      </c>
      <c r="J1098" t="s">
        <v>1279</v>
      </c>
      <c r="K1098" t="s">
        <v>1280</v>
      </c>
      <c r="L1098" t="s">
        <v>4622</v>
      </c>
      <c r="M1098" t="s">
        <v>6871</v>
      </c>
      <c r="N1098">
        <v>40000</v>
      </c>
      <c r="O1098" t="s">
        <v>969</v>
      </c>
      <c r="P1098" t="s">
        <v>970</v>
      </c>
      <c r="Q1098" t="s">
        <v>6875</v>
      </c>
      <c r="R1098">
        <v>6871414303</v>
      </c>
      <c r="S1098" s="14">
        <v>46204</v>
      </c>
      <c r="T1098" t="s">
        <v>6873</v>
      </c>
      <c r="U1098" s="31">
        <v>46204.518090277779</v>
      </c>
      <c r="AK1098" s="14">
        <v>46205</v>
      </c>
      <c r="AL1098" t="s">
        <v>1277</v>
      </c>
      <c r="AM1098" s="31">
        <v>46205.596979166665</v>
      </c>
      <c r="AQ1098" s="31">
        <v>46205.596979166665</v>
      </c>
      <c r="AR1098" s="14">
        <v>46205</v>
      </c>
      <c r="AS1098" t="s">
        <v>1277</v>
      </c>
      <c r="AT1098" t="s">
        <v>333</v>
      </c>
      <c r="AU1098" t="s">
        <v>678</v>
      </c>
      <c r="AV1098" s="14">
        <v>46205</v>
      </c>
      <c r="AW1098" t="s">
        <v>6873</v>
      </c>
      <c r="AX1098" s="31">
        <v>46205.618969907409</v>
      </c>
      <c r="AY1098" s="14">
        <v>46205</v>
      </c>
      <c r="AZ1098" t="s">
        <v>1211</v>
      </c>
      <c r="BA1098" s="31">
        <v>46205.636990740742</v>
      </c>
      <c r="BB1098" s="14">
        <v>46205</v>
      </c>
      <c r="BC1098" t="s">
        <v>6874</v>
      </c>
      <c r="BD1098" s="31">
        <v>46205.668912037036</v>
      </c>
      <c r="BE1098" s="14">
        <v>46205</v>
      </c>
      <c r="BF1098" t="s">
        <v>6483</v>
      </c>
      <c r="BG1098" s="31">
        <v>46205.686319444445</v>
      </c>
      <c r="BH1098" s="14">
        <v>46205</v>
      </c>
      <c r="BI1098" t="s">
        <v>6483</v>
      </c>
      <c r="BJ1098" s="31">
        <v>46205.702488425923</v>
      </c>
      <c r="BW1098" s="14">
        <v>46205</v>
      </c>
      <c r="BX1098" t="s">
        <v>6483</v>
      </c>
      <c r="BY1098" s="31">
        <v>46205.712812500002</v>
      </c>
      <c r="BZ1098" s="14">
        <v>46205</v>
      </c>
      <c r="CA1098" t="s">
        <v>1212</v>
      </c>
      <c r="CB1098" s="31">
        <v>46205.725266203706</v>
      </c>
      <c r="CF1098" s="14">
        <v>46206</v>
      </c>
      <c r="CG1098" t="s">
        <v>2415</v>
      </c>
      <c r="CH1098" s="31">
        <v>46206.592789351853</v>
      </c>
      <c r="CM1098" s="4">
        <f t="shared" si="52"/>
        <v>46204.518090277779</v>
      </c>
      <c r="CN1098">
        <f t="shared" si="53"/>
        <v>1</v>
      </c>
      <c r="CO1098" t="str">
        <f>VLOOKUP(A1098,Sheet1!$A$2:$B$221,2,0)</f>
        <v>South Zone</v>
      </c>
    </row>
    <row r="1099" spans="1:93" x14ac:dyDescent="0.35">
      <c r="A1099" t="s">
        <v>6866</v>
      </c>
      <c r="B1099">
        <v>492</v>
      </c>
      <c r="C1099" t="s">
        <v>9332</v>
      </c>
      <c r="D1099" t="s">
        <v>678</v>
      </c>
      <c r="E1099" t="s">
        <v>332</v>
      </c>
      <c r="F1099" t="s">
        <v>333</v>
      </c>
      <c r="G1099" t="s">
        <v>302</v>
      </c>
      <c r="H1099" t="s">
        <v>4219</v>
      </c>
      <c r="I1099">
        <v>539742</v>
      </c>
      <c r="J1099" t="s">
        <v>1279</v>
      </c>
      <c r="K1099" t="s">
        <v>1280</v>
      </c>
      <c r="L1099" t="s">
        <v>4622</v>
      </c>
      <c r="M1099" t="s">
        <v>6871</v>
      </c>
      <c r="N1099">
        <v>60000</v>
      </c>
      <c r="O1099" t="s">
        <v>1206</v>
      </c>
      <c r="P1099" t="s">
        <v>1207</v>
      </c>
      <c r="Q1099" t="s">
        <v>4220</v>
      </c>
      <c r="R1099">
        <v>1856262253</v>
      </c>
      <c r="S1099" s="14">
        <v>46204</v>
      </c>
      <c r="T1099" t="s">
        <v>6873</v>
      </c>
      <c r="U1099" s="31">
        <v>46204.518055555556</v>
      </c>
      <c r="AK1099" s="14">
        <v>46205</v>
      </c>
      <c r="AL1099" t="s">
        <v>1277</v>
      </c>
      <c r="AM1099" s="31">
        <v>46205.597002314818</v>
      </c>
      <c r="AQ1099" s="31">
        <v>46205.597002314818</v>
      </c>
      <c r="AR1099" s="14">
        <v>46205</v>
      </c>
      <c r="AS1099" t="s">
        <v>1277</v>
      </c>
      <c r="AT1099" t="s">
        <v>333</v>
      </c>
      <c r="AU1099" t="s">
        <v>678</v>
      </c>
      <c r="AV1099" s="14">
        <v>46205</v>
      </c>
      <c r="AW1099" t="s">
        <v>6873</v>
      </c>
      <c r="AX1099" s="31">
        <v>46205.618993055556</v>
      </c>
      <c r="AY1099" s="14">
        <v>46205</v>
      </c>
      <c r="AZ1099" t="s">
        <v>1211</v>
      </c>
      <c r="BA1099" s="31">
        <v>46205.636990740742</v>
      </c>
      <c r="BB1099" s="14">
        <v>46205</v>
      </c>
      <c r="BC1099" t="s">
        <v>6874</v>
      </c>
      <c r="BD1099" s="31">
        <v>46205.668923611112</v>
      </c>
      <c r="BE1099" s="14">
        <v>46205</v>
      </c>
      <c r="BF1099" t="s">
        <v>6483</v>
      </c>
      <c r="BG1099" s="31">
        <v>46205.686342592591</v>
      </c>
      <c r="BH1099" s="14">
        <v>46205</v>
      </c>
      <c r="BI1099" t="s">
        <v>6483</v>
      </c>
      <c r="BJ1099" s="31">
        <v>46205.702499999999</v>
      </c>
      <c r="BW1099" s="14">
        <v>46205</v>
      </c>
      <c r="BX1099" t="s">
        <v>6483</v>
      </c>
      <c r="BY1099" s="31">
        <v>46205.712835648148</v>
      </c>
      <c r="BZ1099" s="14">
        <v>46205</v>
      </c>
      <c r="CA1099" t="s">
        <v>1212</v>
      </c>
      <c r="CB1099" s="31">
        <v>46205.725266203706</v>
      </c>
      <c r="CF1099" s="14">
        <v>46206</v>
      </c>
      <c r="CG1099" t="s">
        <v>2415</v>
      </c>
      <c r="CH1099" s="31">
        <v>46206.592789351853</v>
      </c>
      <c r="CM1099" s="4">
        <f t="shared" si="52"/>
        <v>46204.518055555556</v>
      </c>
      <c r="CN1099">
        <f t="shared" si="53"/>
        <v>1</v>
      </c>
      <c r="CO1099" t="str">
        <f>VLOOKUP(A1099,Sheet1!$A$2:$B$221,2,0)</f>
        <v>South Zone</v>
      </c>
    </row>
    <row r="1100" spans="1:93" x14ac:dyDescent="0.35">
      <c r="A1100" t="s">
        <v>6866</v>
      </c>
      <c r="B1100">
        <v>492</v>
      </c>
      <c r="C1100" t="s">
        <v>9332</v>
      </c>
      <c r="D1100" t="s">
        <v>678</v>
      </c>
      <c r="E1100" t="s">
        <v>332</v>
      </c>
      <c r="F1100" t="s">
        <v>333</v>
      </c>
      <c r="G1100" t="s">
        <v>302</v>
      </c>
      <c r="H1100" t="s">
        <v>12387</v>
      </c>
      <c r="I1100">
        <v>632075</v>
      </c>
      <c r="J1100" t="s">
        <v>1939</v>
      </c>
      <c r="K1100" t="s">
        <v>1940</v>
      </c>
      <c r="L1100" t="s">
        <v>4622</v>
      </c>
      <c r="M1100" t="s">
        <v>12388</v>
      </c>
      <c r="N1100">
        <v>40000</v>
      </c>
      <c r="O1100" t="s">
        <v>3047</v>
      </c>
      <c r="P1100" t="s">
        <v>3048</v>
      </c>
      <c r="Q1100" t="s">
        <v>12389</v>
      </c>
      <c r="R1100">
        <v>1710638181</v>
      </c>
      <c r="S1100" s="14">
        <v>46210</v>
      </c>
      <c r="T1100" t="s">
        <v>10505</v>
      </c>
      <c r="U1100" s="31">
        <v>46210.62908564815</v>
      </c>
      <c r="AK1100" s="14">
        <v>46210</v>
      </c>
      <c r="AL1100" t="s">
        <v>1277</v>
      </c>
      <c r="AM1100" s="31">
        <v>46210.87945601852</v>
      </c>
      <c r="AQ1100" s="31">
        <v>46210.87945601852</v>
      </c>
      <c r="AR1100" s="14">
        <v>46210</v>
      </c>
      <c r="AS1100" t="s">
        <v>1277</v>
      </c>
      <c r="AT1100" t="s">
        <v>333</v>
      </c>
      <c r="AU1100" t="s">
        <v>678</v>
      </c>
      <c r="AV1100" s="14">
        <v>46211</v>
      </c>
      <c r="AW1100" t="s">
        <v>10505</v>
      </c>
      <c r="AX1100" s="31">
        <v>46211.305567129632</v>
      </c>
      <c r="AY1100" s="14">
        <v>46211</v>
      </c>
      <c r="AZ1100" t="s">
        <v>1211</v>
      </c>
      <c r="BA1100" s="31">
        <v>46211.360625000001</v>
      </c>
      <c r="CM1100" s="4">
        <f t="shared" ref="CM1100:CM1162" si="54">IF(AJ1100&lt;&gt;"",AJ1100,IF(AG1100&lt;&gt;"",AG1100,IF(AD1100&lt;&gt;"",AD1100,IF(AA1100&lt;&gt;"",AA1100,U1100))))</f>
        <v>46210.62908564815</v>
      </c>
      <c r="CN1100">
        <f t="shared" ref="CN1100:CN1162" si="55">AK1100-INT(CM1100)</f>
        <v>0</v>
      </c>
      <c r="CO1100" t="str">
        <f>VLOOKUP(A1100,Sheet1!$A$2:$B$221,2,0)</f>
        <v>South Zone</v>
      </c>
    </row>
    <row r="1101" spans="1:93" x14ac:dyDescent="0.35">
      <c r="A1101" t="s">
        <v>6866</v>
      </c>
      <c r="B1101">
        <v>492</v>
      </c>
      <c r="C1101" t="s">
        <v>9332</v>
      </c>
      <c r="D1101" t="s">
        <v>678</v>
      </c>
      <c r="E1101" t="s">
        <v>332</v>
      </c>
      <c r="F1101" t="s">
        <v>333</v>
      </c>
      <c r="G1101" t="s">
        <v>302</v>
      </c>
      <c r="H1101" t="s">
        <v>12387</v>
      </c>
      <c r="I1101">
        <v>632075</v>
      </c>
      <c r="J1101" t="s">
        <v>1939</v>
      </c>
      <c r="K1101" t="s">
        <v>1940</v>
      </c>
      <c r="L1101" t="s">
        <v>4622</v>
      </c>
      <c r="M1101" t="s">
        <v>12388</v>
      </c>
      <c r="N1101">
        <v>40000</v>
      </c>
      <c r="O1101" t="s">
        <v>969</v>
      </c>
      <c r="P1101" t="s">
        <v>970</v>
      </c>
      <c r="Q1101" t="s">
        <v>12390</v>
      </c>
      <c r="R1101">
        <v>9736696622</v>
      </c>
      <c r="S1101" s="14">
        <v>46210</v>
      </c>
      <c r="T1101" t="s">
        <v>10505</v>
      </c>
      <c r="U1101" s="31">
        <v>46210.629050925927</v>
      </c>
      <c r="AK1101" s="14">
        <v>46210</v>
      </c>
      <c r="AL1101" t="s">
        <v>1277</v>
      </c>
      <c r="AM1101" s="31">
        <v>46210.879432870373</v>
      </c>
      <c r="AQ1101" s="31">
        <v>46210.879432870373</v>
      </c>
      <c r="AR1101" s="14">
        <v>46210</v>
      </c>
      <c r="AS1101" t="s">
        <v>1277</v>
      </c>
      <c r="AT1101" t="s">
        <v>333</v>
      </c>
      <c r="AU1101" t="s">
        <v>678</v>
      </c>
      <c r="AV1101" s="14">
        <v>46211</v>
      </c>
      <c r="AW1101" t="s">
        <v>10505</v>
      </c>
      <c r="AX1101" s="31">
        <v>46211.305532407408</v>
      </c>
      <c r="AY1101" s="14">
        <v>46211</v>
      </c>
      <c r="AZ1101" t="s">
        <v>1211</v>
      </c>
      <c r="BA1101" s="31">
        <v>46211.360625000001</v>
      </c>
      <c r="CM1101" s="4">
        <f t="shared" si="54"/>
        <v>46210.629050925927</v>
      </c>
      <c r="CN1101">
        <f t="shared" si="55"/>
        <v>0</v>
      </c>
      <c r="CO1101" t="str">
        <f>VLOOKUP(A1101,Sheet1!$A$2:$B$221,2,0)</f>
        <v>South Zone</v>
      </c>
    </row>
    <row r="1102" spans="1:93" x14ac:dyDescent="0.35">
      <c r="A1102" t="s">
        <v>6866</v>
      </c>
      <c r="B1102">
        <v>492</v>
      </c>
      <c r="C1102" t="s">
        <v>9332</v>
      </c>
      <c r="D1102" t="s">
        <v>678</v>
      </c>
      <c r="E1102" t="s">
        <v>332</v>
      </c>
      <c r="F1102" t="s">
        <v>333</v>
      </c>
      <c r="G1102" t="s">
        <v>302</v>
      </c>
      <c r="H1102" t="s">
        <v>6876</v>
      </c>
      <c r="I1102">
        <v>778138</v>
      </c>
      <c r="J1102" t="s">
        <v>1275</v>
      </c>
      <c r="K1102" t="s">
        <v>1276</v>
      </c>
      <c r="L1102" t="s">
        <v>4622</v>
      </c>
      <c r="M1102" t="s">
        <v>6877</v>
      </c>
      <c r="N1102">
        <v>45000</v>
      </c>
      <c r="O1102" t="s">
        <v>4598</v>
      </c>
      <c r="P1102" t="s">
        <v>4599</v>
      </c>
      <c r="Q1102" t="s">
        <v>6878</v>
      </c>
      <c r="R1102">
        <v>1252660405</v>
      </c>
      <c r="S1102" s="14">
        <v>46204</v>
      </c>
      <c r="T1102" t="s">
        <v>6879</v>
      </c>
      <c r="U1102" s="31">
        <v>46204.385393518518</v>
      </c>
      <c r="AK1102" s="14">
        <v>46204</v>
      </c>
      <c r="AL1102" t="s">
        <v>1277</v>
      </c>
      <c r="AM1102" s="31">
        <v>46204.45349537037</v>
      </c>
      <c r="AQ1102" s="31">
        <v>46204.45349537037</v>
      </c>
      <c r="AR1102" s="14">
        <v>46204</v>
      </c>
      <c r="AS1102" t="s">
        <v>1277</v>
      </c>
      <c r="AT1102" t="s">
        <v>333</v>
      </c>
      <c r="AU1102" t="s">
        <v>678</v>
      </c>
      <c r="AV1102" s="14">
        <v>46204</v>
      </c>
      <c r="AW1102" t="s">
        <v>6879</v>
      </c>
      <c r="AX1102" s="31">
        <v>46204.514363425929</v>
      </c>
      <c r="AY1102" s="14">
        <v>46204</v>
      </c>
      <c r="AZ1102" t="s">
        <v>1211</v>
      </c>
      <c r="BA1102" s="31">
        <v>46204.532152777778</v>
      </c>
      <c r="BB1102" s="14">
        <v>46204</v>
      </c>
      <c r="BC1102" t="s">
        <v>6814</v>
      </c>
      <c r="BD1102" s="31">
        <v>46204.540451388886</v>
      </c>
      <c r="BE1102" s="14">
        <v>46204</v>
      </c>
      <c r="BF1102" t="s">
        <v>6493</v>
      </c>
      <c r="BG1102" s="31">
        <v>46204.631319444445</v>
      </c>
      <c r="BH1102" s="14">
        <v>46204</v>
      </c>
      <c r="BI1102" t="s">
        <v>6493</v>
      </c>
      <c r="BJ1102" s="31">
        <v>46204.655949074076</v>
      </c>
      <c r="BW1102" s="14">
        <v>46204</v>
      </c>
      <c r="BX1102" t="s">
        <v>6493</v>
      </c>
      <c r="BY1102" s="31">
        <v>46204.665462962963</v>
      </c>
      <c r="BZ1102" s="14">
        <v>46204</v>
      </c>
      <c r="CA1102" t="s">
        <v>1212</v>
      </c>
      <c r="CB1102" s="31">
        <v>46204.672094907408</v>
      </c>
      <c r="CF1102" s="14">
        <v>46204</v>
      </c>
      <c r="CG1102" t="s">
        <v>6880</v>
      </c>
      <c r="CH1102" s="31">
        <v>46204.741574074076</v>
      </c>
      <c r="CM1102" s="4">
        <f t="shared" si="54"/>
        <v>46204.385393518518</v>
      </c>
      <c r="CN1102">
        <f t="shared" si="55"/>
        <v>0</v>
      </c>
      <c r="CO1102" t="str">
        <f>VLOOKUP(A1102,Sheet1!$A$2:$B$221,2,0)</f>
        <v>South Zone</v>
      </c>
    </row>
    <row r="1103" spans="1:93" x14ac:dyDescent="0.35">
      <c r="A1103" t="s">
        <v>6866</v>
      </c>
      <c r="B1103">
        <v>492</v>
      </c>
      <c r="C1103" t="s">
        <v>9332</v>
      </c>
      <c r="D1103" t="s">
        <v>678</v>
      </c>
      <c r="E1103" t="s">
        <v>332</v>
      </c>
      <c r="F1103" t="s">
        <v>333</v>
      </c>
      <c r="G1103" t="s">
        <v>302</v>
      </c>
      <c r="H1103" t="s">
        <v>6876</v>
      </c>
      <c r="I1103">
        <v>778138</v>
      </c>
      <c r="J1103" t="s">
        <v>1275</v>
      </c>
      <c r="K1103" t="s">
        <v>1276</v>
      </c>
      <c r="L1103" t="s">
        <v>4622</v>
      </c>
      <c r="M1103" t="s">
        <v>6877</v>
      </c>
      <c r="N1103">
        <v>45000</v>
      </c>
      <c r="O1103" t="s">
        <v>4598</v>
      </c>
      <c r="P1103" t="s">
        <v>4599</v>
      </c>
      <c r="Q1103" t="s">
        <v>4022</v>
      </c>
      <c r="R1103">
        <v>4373693927</v>
      </c>
      <c r="S1103" s="14">
        <v>46204</v>
      </c>
      <c r="T1103" t="s">
        <v>6879</v>
      </c>
      <c r="U1103" s="31">
        <v>46204.385416666664</v>
      </c>
      <c r="AK1103" s="14">
        <v>46204</v>
      </c>
      <c r="AL1103" t="s">
        <v>1277</v>
      </c>
      <c r="AM1103" s="31">
        <v>46204.453518518516</v>
      </c>
      <c r="AQ1103" s="31">
        <v>46204.453518518516</v>
      </c>
      <c r="AR1103" s="14">
        <v>46204</v>
      </c>
      <c r="AS1103" t="s">
        <v>1277</v>
      </c>
      <c r="AT1103" t="s">
        <v>333</v>
      </c>
      <c r="AU1103" t="s">
        <v>678</v>
      </c>
      <c r="AV1103" s="14">
        <v>46204</v>
      </c>
      <c r="AW1103" t="s">
        <v>6879</v>
      </c>
      <c r="AX1103" s="31">
        <v>46204.514363425929</v>
      </c>
      <c r="AY1103" s="14">
        <v>46204</v>
      </c>
      <c r="AZ1103" t="s">
        <v>1211</v>
      </c>
      <c r="BA1103" s="31">
        <v>46204.532152777778</v>
      </c>
      <c r="BB1103" s="14">
        <v>46204</v>
      </c>
      <c r="BC1103" t="s">
        <v>6814</v>
      </c>
      <c r="BD1103" s="31">
        <v>46204.540462962963</v>
      </c>
      <c r="BE1103" s="14">
        <v>46204</v>
      </c>
      <c r="BF1103" t="s">
        <v>6493</v>
      </c>
      <c r="BG1103" s="31">
        <v>46204.631331018521</v>
      </c>
      <c r="BH1103" s="14">
        <v>46204</v>
      </c>
      <c r="BI1103" t="s">
        <v>6493</v>
      </c>
      <c r="BJ1103" s="31">
        <v>46204.655960648146</v>
      </c>
      <c r="BW1103" s="14">
        <v>46204</v>
      </c>
      <c r="BX1103" t="s">
        <v>6493</v>
      </c>
      <c r="BY1103" s="31">
        <v>46204.66547453704</v>
      </c>
      <c r="BZ1103" s="14">
        <v>46204</v>
      </c>
      <c r="CA1103" t="s">
        <v>1212</v>
      </c>
      <c r="CB1103" s="31">
        <v>46204.672094907408</v>
      </c>
      <c r="CF1103" s="14">
        <v>46204</v>
      </c>
      <c r="CG1103" t="s">
        <v>6880</v>
      </c>
      <c r="CH1103" s="31">
        <v>46204.741574074076</v>
      </c>
      <c r="CM1103" s="4">
        <f t="shared" si="54"/>
        <v>46204.385416666664</v>
      </c>
      <c r="CN1103">
        <f t="shared" si="55"/>
        <v>0</v>
      </c>
      <c r="CO1103" t="str">
        <f>VLOOKUP(A1103,Sheet1!$A$2:$B$221,2,0)</f>
        <v>South Zone</v>
      </c>
    </row>
    <row r="1104" spans="1:93" x14ac:dyDescent="0.35">
      <c r="A1104" t="s">
        <v>6866</v>
      </c>
      <c r="B1104">
        <v>492</v>
      </c>
      <c r="C1104" t="s">
        <v>9332</v>
      </c>
      <c r="D1104" t="s">
        <v>678</v>
      </c>
      <c r="E1104" t="s">
        <v>332</v>
      </c>
      <c r="F1104" t="s">
        <v>333</v>
      </c>
      <c r="G1104" t="s">
        <v>302</v>
      </c>
      <c r="H1104" t="s">
        <v>10502</v>
      </c>
      <c r="I1104">
        <v>781113</v>
      </c>
      <c r="J1104" t="s">
        <v>1939</v>
      </c>
      <c r="K1104" t="s">
        <v>1940</v>
      </c>
      <c r="L1104" t="s">
        <v>4622</v>
      </c>
      <c r="M1104" t="s">
        <v>10503</v>
      </c>
      <c r="N1104">
        <v>50000</v>
      </c>
      <c r="O1104" t="s">
        <v>1228</v>
      </c>
      <c r="P1104" t="s">
        <v>1229</v>
      </c>
      <c r="Q1104" t="s">
        <v>10504</v>
      </c>
      <c r="R1104">
        <v>1699633799</v>
      </c>
      <c r="S1104" s="14">
        <v>46206</v>
      </c>
      <c r="T1104" t="s">
        <v>10505</v>
      </c>
      <c r="U1104" s="31">
        <v>46206.436736111114</v>
      </c>
      <c r="AK1104" s="14">
        <v>46209</v>
      </c>
      <c r="AL1104" t="s">
        <v>1277</v>
      </c>
      <c r="AM1104" s="31">
        <v>46209.828032407408</v>
      </c>
      <c r="AQ1104" s="31">
        <v>46209.828032407408</v>
      </c>
      <c r="AR1104" s="14">
        <v>46209</v>
      </c>
      <c r="AS1104" t="s">
        <v>1277</v>
      </c>
      <c r="AT1104" t="s">
        <v>333</v>
      </c>
      <c r="AU1104" t="s">
        <v>678</v>
      </c>
      <c r="AV1104" s="14">
        <v>46210</v>
      </c>
      <c r="AW1104" t="s">
        <v>10505</v>
      </c>
      <c r="AX1104" s="31">
        <v>46210.509236111109</v>
      </c>
      <c r="AY1104" s="14">
        <v>46210</v>
      </c>
      <c r="AZ1104" t="s">
        <v>1211</v>
      </c>
      <c r="BA1104" s="31">
        <v>46210.523148148146</v>
      </c>
      <c r="BB1104" s="14">
        <v>46210</v>
      </c>
      <c r="BC1104" t="s">
        <v>6837</v>
      </c>
      <c r="BD1104" s="31">
        <v>46210.530381944445</v>
      </c>
      <c r="BE1104" s="14">
        <v>46210</v>
      </c>
      <c r="BF1104" t="s">
        <v>1240</v>
      </c>
      <c r="BG1104" s="31">
        <v>46210.543206018519</v>
      </c>
      <c r="BH1104" s="14">
        <v>46210</v>
      </c>
      <c r="BI1104" t="s">
        <v>1240</v>
      </c>
      <c r="BJ1104" s="31">
        <v>46210.555034722223</v>
      </c>
      <c r="BW1104" s="14">
        <v>46210</v>
      </c>
      <c r="BX1104" t="s">
        <v>1240</v>
      </c>
      <c r="BY1104" s="31">
        <v>46210.560023148151</v>
      </c>
      <c r="BZ1104" s="14">
        <v>46210</v>
      </c>
      <c r="CA1104" t="s">
        <v>2414</v>
      </c>
      <c r="CB1104" s="31">
        <v>46210.62027777778</v>
      </c>
      <c r="CF1104" s="14">
        <v>46210</v>
      </c>
      <c r="CG1104" t="s">
        <v>6880</v>
      </c>
      <c r="CH1104" s="31">
        <v>46210.707175925927</v>
      </c>
      <c r="CM1104" s="4">
        <f t="shared" si="54"/>
        <v>46206.436736111114</v>
      </c>
      <c r="CN1104">
        <f t="shared" si="55"/>
        <v>3</v>
      </c>
      <c r="CO1104" t="str">
        <f>VLOOKUP(A1104,Sheet1!$A$2:$B$221,2,0)</f>
        <v>South Zone</v>
      </c>
    </row>
    <row r="1105" spans="1:93" x14ac:dyDescent="0.35">
      <c r="A1105" t="s">
        <v>6866</v>
      </c>
      <c r="B1105">
        <v>492</v>
      </c>
      <c r="C1105" t="s">
        <v>9332</v>
      </c>
      <c r="D1105" t="s">
        <v>678</v>
      </c>
      <c r="E1105" t="s">
        <v>332</v>
      </c>
      <c r="F1105" t="s">
        <v>333</v>
      </c>
      <c r="G1105" t="s">
        <v>302</v>
      </c>
      <c r="H1105" t="s">
        <v>2672</v>
      </c>
      <c r="I1105">
        <v>783585</v>
      </c>
      <c r="J1105" t="s">
        <v>2673</v>
      </c>
      <c r="K1105" t="s">
        <v>2674</v>
      </c>
      <c r="L1105" t="s">
        <v>4622</v>
      </c>
      <c r="M1105" t="s">
        <v>12391</v>
      </c>
      <c r="N1105">
        <v>90000</v>
      </c>
      <c r="O1105" t="s">
        <v>978</v>
      </c>
      <c r="P1105" t="s">
        <v>979</v>
      </c>
      <c r="Q1105" t="s">
        <v>12392</v>
      </c>
      <c r="R1105">
        <v>9253101005</v>
      </c>
      <c r="S1105" s="14">
        <v>46210</v>
      </c>
      <c r="T1105" t="s">
        <v>12393</v>
      </c>
      <c r="U1105" s="31">
        <v>46210.612905092596</v>
      </c>
      <c r="AK1105" s="14">
        <v>46210</v>
      </c>
      <c r="AL1105" t="s">
        <v>1277</v>
      </c>
      <c r="AM1105" s="31">
        <v>46210.660243055558</v>
      </c>
      <c r="AQ1105" s="31">
        <v>46210.660243055558</v>
      </c>
      <c r="AR1105" s="14">
        <v>46210</v>
      </c>
      <c r="AS1105" t="s">
        <v>1277</v>
      </c>
      <c r="AT1105" t="s">
        <v>333</v>
      </c>
      <c r="AU1105" t="s">
        <v>678</v>
      </c>
      <c r="AV1105" s="14">
        <v>46211</v>
      </c>
      <c r="AW1105" t="s">
        <v>12393</v>
      </c>
      <c r="AX1105" s="31">
        <v>46211.306921296295</v>
      </c>
      <c r="AY1105" s="14">
        <v>46211</v>
      </c>
      <c r="AZ1105" t="s">
        <v>1211</v>
      </c>
      <c r="BA1105" s="31">
        <v>46211.360625000001</v>
      </c>
      <c r="CM1105" s="4">
        <f t="shared" si="54"/>
        <v>46210.612905092596</v>
      </c>
      <c r="CN1105">
        <f t="shared" si="55"/>
        <v>0</v>
      </c>
      <c r="CO1105" t="str">
        <f>VLOOKUP(A1105,Sheet1!$A$2:$B$221,2,0)</f>
        <v>South Zone</v>
      </c>
    </row>
    <row r="1106" spans="1:93" x14ac:dyDescent="0.35">
      <c r="A1106" t="s">
        <v>6866</v>
      </c>
      <c r="B1106">
        <v>492</v>
      </c>
      <c r="C1106" t="s">
        <v>9332</v>
      </c>
      <c r="D1106" t="s">
        <v>678</v>
      </c>
      <c r="E1106" t="s">
        <v>332</v>
      </c>
      <c r="F1106" t="s">
        <v>333</v>
      </c>
      <c r="G1106" t="s">
        <v>302</v>
      </c>
      <c r="H1106" t="s">
        <v>1278</v>
      </c>
      <c r="I1106">
        <v>783787</v>
      </c>
      <c r="J1106" t="s">
        <v>1279</v>
      </c>
      <c r="K1106" t="s">
        <v>1280</v>
      </c>
      <c r="L1106" t="s">
        <v>4622</v>
      </c>
      <c r="M1106" t="s">
        <v>6881</v>
      </c>
      <c r="N1106">
        <v>60000</v>
      </c>
      <c r="O1106" t="s">
        <v>1206</v>
      </c>
      <c r="P1106" t="s">
        <v>1207</v>
      </c>
      <c r="Q1106" t="s">
        <v>4121</v>
      </c>
      <c r="R1106">
        <v>7729833530</v>
      </c>
      <c r="S1106" s="14">
        <v>46204</v>
      </c>
      <c r="T1106" t="s">
        <v>6873</v>
      </c>
      <c r="U1106" s="31">
        <v>46204.56318287037</v>
      </c>
      <c r="AK1106" s="14">
        <v>46205</v>
      </c>
      <c r="AL1106" t="s">
        <v>1277</v>
      </c>
      <c r="AM1106" s="31">
        <v>46205.493009259262</v>
      </c>
      <c r="AQ1106" s="31">
        <v>46205.493009259262</v>
      </c>
      <c r="AR1106" s="14">
        <v>46205</v>
      </c>
      <c r="AS1106" t="s">
        <v>1277</v>
      </c>
      <c r="AT1106" t="s">
        <v>333</v>
      </c>
      <c r="AU1106" t="s">
        <v>678</v>
      </c>
      <c r="AV1106" s="14">
        <v>46205</v>
      </c>
      <c r="AW1106" t="s">
        <v>6873</v>
      </c>
      <c r="AX1106" s="31">
        <v>46205.537824074076</v>
      </c>
      <c r="AY1106" s="14">
        <v>46205</v>
      </c>
      <c r="AZ1106" t="s">
        <v>1211</v>
      </c>
      <c r="BA1106" s="31">
        <v>46205.577291666668</v>
      </c>
      <c r="BB1106" s="14">
        <v>46205</v>
      </c>
      <c r="BC1106" t="s">
        <v>6837</v>
      </c>
      <c r="BD1106" s="31">
        <v>46205.593368055554</v>
      </c>
      <c r="BE1106" s="14">
        <v>46205</v>
      </c>
      <c r="BF1106" t="s">
        <v>1240</v>
      </c>
      <c r="BG1106" s="31">
        <v>46205.622037037036</v>
      </c>
      <c r="BH1106" s="14">
        <v>46205</v>
      </c>
      <c r="BI1106" t="s">
        <v>1240</v>
      </c>
      <c r="BJ1106" s="31">
        <v>46205.633171296293</v>
      </c>
      <c r="BW1106" s="14">
        <v>46205</v>
      </c>
      <c r="BX1106" t="s">
        <v>1240</v>
      </c>
      <c r="BY1106" s="31">
        <v>46205.65116898148</v>
      </c>
      <c r="BZ1106" s="14">
        <v>46205</v>
      </c>
      <c r="CA1106" t="s">
        <v>1212</v>
      </c>
      <c r="CB1106" s="31">
        <v>46205.656388888892</v>
      </c>
      <c r="CF1106" s="14">
        <v>46206</v>
      </c>
      <c r="CG1106" t="s">
        <v>2415</v>
      </c>
      <c r="CH1106" s="31">
        <v>46206.61859953704</v>
      </c>
      <c r="CM1106" s="4">
        <f t="shared" si="54"/>
        <v>46204.56318287037</v>
      </c>
      <c r="CN1106">
        <f t="shared" si="55"/>
        <v>1</v>
      </c>
      <c r="CO1106" t="str">
        <f>VLOOKUP(A1106,Sheet1!$A$2:$B$221,2,0)</f>
        <v>South Zone</v>
      </c>
    </row>
    <row r="1107" spans="1:93" x14ac:dyDescent="0.35">
      <c r="A1107" t="s">
        <v>6866</v>
      </c>
      <c r="B1107">
        <v>492</v>
      </c>
      <c r="C1107" t="s">
        <v>9332</v>
      </c>
      <c r="D1107" t="s">
        <v>678</v>
      </c>
      <c r="E1107" t="s">
        <v>332</v>
      </c>
      <c r="F1107" t="s">
        <v>333</v>
      </c>
      <c r="G1107" t="s">
        <v>302</v>
      </c>
      <c r="H1107" t="s">
        <v>6882</v>
      </c>
      <c r="I1107">
        <v>786597</v>
      </c>
      <c r="J1107" t="s">
        <v>1279</v>
      </c>
      <c r="K1107" t="s">
        <v>1280</v>
      </c>
      <c r="L1107" t="s">
        <v>4622</v>
      </c>
      <c r="M1107" t="s">
        <v>6883</v>
      </c>
      <c r="N1107">
        <v>50000</v>
      </c>
      <c r="O1107" t="s">
        <v>1228</v>
      </c>
      <c r="P1107" t="s">
        <v>1229</v>
      </c>
      <c r="Q1107" t="s">
        <v>6886</v>
      </c>
      <c r="R1107">
        <v>1661048554</v>
      </c>
      <c r="S1107" s="14">
        <v>46202</v>
      </c>
      <c r="T1107" t="s">
        <v>6873</v>
      </c>
      <c r="U1107" s="31">
        <v>46202.804629629631</v>
      </c>
      <c r="AK1107" s="14">
        <v>46206</v>
      </c>
      <c r="AL1107" t="s">
        <v>1277</v>
      </c>
      <c r="AM1107" s="31">
        <v>46206.72415509259</v>
      </c>
      <c r="AQ1107" s="31">
        <v>46206.72415509259</v>
      </c>
      <c r="AR1107" s="14">
        <v>46206</v>
      </c>
      <c r="AS1107" t="s">
        <v>1277</v>
      </c>
      <c r="AT1107" t="s">
        <v>333</v>
      </c>
      <c r="AU1107" t="s">
        <v>678</v>
      </c>
      <c r="AV1107" s="14">
        <v>46206</v>
      </c>
      <c r="AW1107" t="s">
        <v>6873</v>
      </c>
      <c r="AX1107" s="31">
        <v>46206.727141203701</v>
      </c>
      <c r="AY1107" s="14">
        <v>46206</v>
      </c>
      <c r="AZ1107" t="s">
        <v>3057</v>
      </c>
      <c r="BA1107" s="31">
        <v>46206.731145833335</v>
      </c>
      <c r="BB1107" s="14">
        <v>46206</v>
      </c>
      <c r="BC1107" t="s">
        <v>6685</v>
      </c>
      <c r="BD1107" s="31">
        <v>46206.743310185186</v>
      </c>
      <c r="BE1107" s="14">
        <v>46206</v>
      </c>
      <c r="BF1107" t="s">
        <v>6508</v>
      </c>
      <c r="BG1107" s="31">
        <v>46206.760810185187</v>
      </c>
      <c r="BH1107" s="14">
        <v>46206</v>
      </c>
      <c r="BI1107" t="s">
        <v>6508</v>
      </c>
      <c r="BJ1107" s="31">
        <v>46206.768831018519</v>
      </c>
      <c r="BW1107" s="14">
        <v>46206</v>
      </c>
      <c r="BX1107" t="s">
        <v>6508</v>
      </c>
      <c r="BY1107" s="31">
        <v>46206.772233796299</v>
      </c>
      <c r="BZ1107" s="14">
        <v>46206</v>
      </c>
      <c r="CA1107" t="s">
        <v>1212</v>
      </c>
      <c r="CB1107" s="31">
        <v>46206.782511574071</v>
      </c>
      <c r="CF1107" s="14">
        <v>46209</v>
      </c>
      <c r="CG1107" t="s">
        <v>6880</v>
      </c>
      <c r="CH1107" s="31">
        <v>46209.688043981485</v>
      </c>
      <c r="CM1107" s="4">
        <f t="shared" si="54"/>
        <v>46202.804629629631</v>
      </c>
      <c r="CN1107">
        <f t="shared" si="55"/>
        <v>4</v>
      </c>
      <c r="CO1107" t="str">
        <f>VLOOKUP(A1107,Sheet1!$A$2:$B$221,2,0)</f>
        <v>South Zone</v>
      </c>
    </row>
    <row r="1108" spans="1:93" x14ac:dyDescent="0.35">
      <c r="A1108" t="s">
        <v>6866</v>
      </c>
      <c r="B1108">
        <v>492</v>
      </c>
      <c r="C1108" t="s">
        <v>9332</v>
      </c>
      <c r="D1108" t="s">
        <v>678</v>
      </c>
      <c r="E1108" t="s">
        <v>332</v>
      </c>
      <c r="F1108" t="s">
        <v>333</v>
      </c>
      <c r="G1108" t="s">
        <v>302</v>
      </c>
      <c r="H1108" t="s">
        <v>6882</v>
      </c>
      <c r="I1108">
        <v>786597</v>
      </c>
      <c r="J1108" t="s">
        <v>1279</v>
      </c>
      <c r="K1108" t="s">
        <v>1280</v>
      </c>
      <c r="L1108" t="s">
        <v>4622</v>
      </c>
      <c r="M1108" t="s">
        <v>6883</v>
      </c>
      <c r="N1108">
        <v>40000</v>
      </c>
      <c r="O1108" t="s">
        <v>969</v>
      </c>
      <c r="P1108" t="s">
        <v>970</v>
      </c>
      <c r="Q1108" t="s">
        <v>6885</v>
      </c>
      <c r="R1108">
        <v>5167042797</v>
      </c>
      <c r="S1108" s="14">
        <v>46202</v>
      </c>
      <c r="T1108" t="s">
        <v>6873</v>
      </c>
      <c r="U1108" s="31">
        <v>46202.804664351854</v>
      </c>
      <c r="AK1108" s="14">
        <v>46206</v>
      </c>
      <c r="AL1108" t="s">
        <v>1277</v>
      </c>
      <c r="AM1108" s="31">
        <v>46206.724178240744</v>
      </c>
      <c r="AQ1108" s="31">
        <v>46206.724178240744</v>
      </c>
      <c r="AR1108" s="14">
        <v>46206</v>
      </c>
      <c r="AS1108" t="s">
        <v>1277</v>
      </c>
      <c r="AT1108" t="s">
        <v>333</v>
      </c>
      <c r="AU1108" t="s">
        <v>678</v>
      </c>
      <c r="AV1108" s="14">
        <v>46206</v>
      </c>
      <c r="AW1108" t="s">
        <v>6873</v>
      </c>
      <c r="AX1108" s="31">
        <v>46206.727164351854</v>
      </c>
      <c r="AY1108" s="14">
        <v>46206</v>
      </c>
      <c r="AZ1108" t="s">
        <v>3057</v>
      </c>
      <c r="BA1108" s="31">
        <v>46206.731145833335</v>
      </c>
      <c r="BB1108" s="14">
        <v>46206</v>
      </c>
      <c r="BC1108" t="s">
        <v>6685</v>
      </c>
      <c r="BD1108" s="31">
        <v>46206.743321759262</v>
      </c>
      <c r="BE1108" s="14">
        <v>46206</v>
      </c>
      <c r="BF1108" t="s">
        <v>6508</v>
      </c>
      <c r="BG1108" s="31">
        <v>46206.760833333334</v>
      </c>
      <c r="BH1108" s="14">
        <v>46206</v>
      </c>
      <c r="BI1108" t="s">
        <v>6508</v>
      </c>
      <c r="BJ1108" s="31">
        <v>46206.768854166665</v>
      </c>
      <c r="BW1108" s="14">
        <v>46206</v>
      </c>
      <c r="BX1108" t="s">
        <v>6508</v>
      </c>
      <c r="BY1108" s="31">
        <v>46206.772245370368</v>
      </c>
      <c r="BZ1108" s="14">
        <v>46206</v>
      </c>
      <c r="CA1108" t="s">
        <v>1212</v>
      </c>
      <c r="CB1108" s="31">
        <v>46206.782511574071</v>
      </c>
      <c r="CF1108" s="14">
        <v>46209</v>
      </c>
      <c r="CG1108" t="s">
        <v>6880</v>
      </c>
      <c r="CH1108" s="31">
        <v>46209.688043981485</v>
      </c>
      <c r="CM1108" s="4">
        <f t="shared" si="54"/>
        <v>46202.804664351854</v>
      </c>
      <c r="CN1108">
        <f t="shared" si="55"/>
        <v>4</v>
      </c>
      <c r="CO1108" t="str">
        <f>VLOOKUP(A1108,Sheet1!$A$2:$B$221,2,0)</f>
        <v>South Zone</v>
      </c>
    </row>
    <row r="1109" spans="1:93" x14ac:dyDescent="0.35">
      <c r="A1109" t="s">
        <v>6866</v>
      </c>
      <c r="B1109">
        <v>492</v>
      </c>
      <c r="C1109" t="s">
        <v>9332</v>
      </c>
      <c r="D1109" t="s">
        <v>678</v>
      </c>
      <c r="E1109" t="s">
        <v>332</v>
      </c>
      <c r="F1109" t="s">
        <v>333</v>
      </c>
      <c r="G1109" t="s">
        <v>302</v>
      </c>
      <c r="H1109" t="s">
        <v>6882</v>
      </c>
      <c r="I1109">
        <v>786597</v>
      </c>
      <c r="J1109" t="s">
        <v>1279</v>
      </c>
      <c r="K1109" t="s">
        <v>1280</v>
      </c>
      <c r="L1109" t="s">
        <v>4622</v>
      </c>
      <c r="M1109" t="s">
        <v>6883</v>
      </c>
      <c r="N1109">
        <v>40000</v>
      </c>
      <c r="O1109" t="s">
        <v>3047</v>
      </c>
      <c r="P1109" t="s">
        <v>3048</v>
      </c>
      <c r="Q1109" t="s">
        <v>6884</v>
      </c>
      <c r="R1109">
        <v>7826302618</v>
      </c>
      <c r="S1109" s="14">
        <v>46202</v>
      </c>
      <c r="T1109" t="s">
        <v>6873</v>
      </c>
      <c r="U1109" s="31">
        <v>46202.804710648146</v>
      </c>
      <c r="AK1109" s="14">
        <v>46206</v>
      </c>
      <c r="AL1109" t="s">
        <v>1277</v>
      </c>
      <c r="AM1109" s="31">
        <v>46206.72420138889</v>
      </c>
      <c r="AQ1109" s="31">
        <v>46206.72420138889</v>
      </c>
      <c r="AR1109" s="14">
        <v>46206</v>
      </c>
      <c r="AS1109" t="s">
        <v>1277</v>
      </c>
      <c r="AT1109" t="s">
        <v>333</v>
      </c>
      <c r="AU1109" t="s">
        <v>678</v>
      </c>
      <c r="AV1109" s="14">
        <v>46206</v>
      </c>
      <c r="AW1109" t="s">
        <v>6873</v>
      </c>
      <c r="AX1109" s="31">
        <v>46206.727199074077</v>
      </c>
      <c r="AY1109" s="14">
        <v>46206</v>
      </c>
      <c r="AZ1109" t="s">
        <v>3057</v>
      </c>
      <c r="BA1109" s="31">
        <v>46206.731145833335</v>
      </c>
      <c r="BB1109" s="14">
        <v>46206</v>
      </c>
      <c r="BC1109" t="s">
        <v>6685</v>
      </c>
      <c r="BD1109" s="31">
        <v>46206.743333333332</v>
      </c>
      <c r="BE1109" s="14">
        <v>46206</v>
      </c>
      <c r="BF1109" t="s">
        <v>6508</v>
      </c>
      <c r="BG1109" s="31">
        <v>46206.760844907411</v>
      </c>
      <c r="BH1109" s="14">
        <v>46206</v>
      </c>
      <c r="BI1109" t="s">
        <v>6508</v>
      </c>
      <c r="BJ1109" s="31">
        <v>46206.768865740742</v>
      </c>
      <c r="BW1109" s="14">
        <v>46206</v>
      </c>
      <c r="BX1109" t="s">
        <v>6508</v>
      </c>
      <c r="BY1109" s="31">
        <v>46206.772268518522</v>
      </c>
      <c r="BZ1109" s="14">
        <v>46206</v>
      </c>
      <c r="CA1109" t="s">
        <v>1212</v>
      </c>
      <c r="CB1109" s="31">
        <v>46206.782511574071</v>
      </c>
      <c r="CF1109" s="14">
        <v>46209</v>
      </c>
      <c r="CG1109" t="s">
        <v>6880</v>
      </c>
      <c r="CH1109" s="31">
        <v>46209.688043981485</v>
      </c>
      <c r="CM1109" s="4">
        <f t="shared" si="54"/>
        <v>46202.804710648146</v>
      </c>
      <c r="CN1109">
        <f t="shared" si="55"/>
        <v>4</v>
      </c>
      <c r="CO1109" t="str">
        <f>VLOOKUP(A1109,Sheet1!$A$2:$B$221,2,0)</f>
        <v>South Zone</v>
      </c>
    </row>
    <row r="1110" spans="1:93" x14ac:dyDescent="0.35">
      <c r="A1110" t="s">
        <v>6866</v>
      </c>
      <c r="B1110">
        <v>492</v>
      </c>
      <c r="C1110" t="s">
        <v>9332</v>
      </c>
      <c r="D1110" t="s">
        <v>678</v>
      </c>
      <c r="E1110" t="s">
        <v>332</v>
      </c>
      <c r="F1110" t="s">
        <v>333</v>
      </c>
      <c r="G1110" t="s">
        <v>302</v>
      </c>
      <c r="H1110" t="s">
        <v>6882</v>
      </c>
      <c r="I1110">
        <v>786597</v>
      </c>
      <c r="J1110" t="s">
        <v>1279</v>
      </c>
      <c r="K1110" t="s">
        <v>1280</v>
      </c>
      <c r="L1110" t="s">
        <v>4622</v>
      </c>
      <c r="M1110" t="s">
        <v>6883</v>
      </c>
      <c r="N1110">
        <v>40000</v>
      </c>
      <c r="O1110" t="s">
        <v>3047</v>
      </c>
      <c r="P1110" t="s">
        <v>3048</v>
      </c>
      <c r="Q1110" t="s">
        <v>6887</v>
      </c>
      <c r="R1110">
        <v>3715110876</v>
      </c>
      <c r="S1110" s="14">
        <v>46202</v>
      </c>
      <c r="T1110" t="s">
        <v>6873</v>
      </c>
      <c r="U1110" s="31">
        <v>46202.8046875</v>
      </c>
      <c r="AK1110" s="14">
        <v>46206</v>
      </c>
      <c r="AL1110" t="s">
        <v>1277</v>
      </c>
      <c r="AM1110" s="31">
        <v>46206.724131944444</v>
      </c>
      <c r="AQ1110" s="31">
        <v>46206.724131944444</v>
      </c>
      <c r="AR1110" s="14">
        <v>46206</v>
      </c>
      <c r="AS1110" t="s">
        <v>1277</v>
      </c>
      <c r="AT1110" t="s">
        <v>333</v>
      </c>
      <c r="AU1110" t="s">
        <v>678</v>
      </c>
      <c r="AV1110" s="14">
        <v>46206</v>
      </c>
      <c r="AW1110" t="s">
        <v>6873</v>
      </c>
      <c r="AX1110" s="31">
        <v>46206.727118055554</v>
      </c>
      <c r="AY1110" s="14">
        <v>46206</v>
      </c>
      <c r="AZ1110" t="s">
        <v>3057</v>
      </c>
      <c r="BA1110" s="31">
        <v>46206.731145833335</v>
      </c>
      <c r="BB1110" s="14">
        <v>46206</v>
      </c>
      <c r="BC1110" t="s">
        <v>6685</v>
      </c>
      <c r="BD1110" s="31">
        <v>46206.743287037039</v>
      </c>
      <c r="BE1110" s="14">
        <v>46206</v>
      </c>
      <c r="BF1110" t="s">
        <v>6508</v>
      </c>
      <c r="BG1110" s="31">
        <v>46206.760798611111</v>
      </c>
      <c r="BH1110" s="14">
        <v>46206</v>
      </c>
      <c r="BI1110" t="s">
        <v>6508</v>
      </c>
      <c r="BJ1110" s="31">
        <v>46206.768819444442</v>
      </c>
      <c r="BW1110" s="14">
        <v>46206</v>
      </c>
      <c r="BX1110" t="s">
        <v>6508</v>
      </c>
      <c r="BY1110" s="31">
        <v>46206.772222222222</v>
      </c>
      <c r="BZ1110" s="14">
        <v>46206</v>
      </c>
      <c r="CA1110" t="s">
        <v>1212</v>
      </c>
      <c r="CB1110" s="31">
        <v>46206.782511574071</v>
      </c>
      <c r="CM1110" s="4">
        <f t="shared" si="54"/>
        <v>46202.8046875</v>
      </c>
      <c r="CN1110">
        <f t="shared" si="55"/>
        <v>4</v>
      </c>
      <c r="CO1110" t="str">
        <f>VLOOKUP(A1110,Sheet1!$A$2:$B$221,2,0)</f>
        <v>South Zone</v>
      </c>
    </row>
    <row r="1111" spans="1:93" x14ac:dyDescent="0.35">
      <c r="A1111" t="s">
        <v>6866</v>
      </c>
      <c r="B1111">
        <v>492</v>
      </c>
      <c r="C1111" t="s">
        <v>9332</v>
      </c>
      <c r="D1111" t="s">
        <v>678</v>
      </c>
      <c r="E1111" t="s">
        <v>332</v>
      </c>
      <c r="F1111" t="s">
        <v>333</v>
      </c>
      <c r="G1111" t="s">
        <v>302</v>
      </c>
      <c r="H1111" t="s">
        <v>12394</v>
      </c>
      <c r="I1111">
        <v>786900</v>
      </c>
      <c r="J1111" t="s">
        <v>1275</v>
      </c>
      <c r="K1111" t="s">
        <v>1276</v>
      </c>
      <c r="L1111" t="s">
        <v>4622</v>
      </c>
      <c r="M1111" t="s">
        <v>12395</v>
      </c>
      <c r="N1111">
        <v>45000</v>
      </c>
      <c r="O1111" t="s">
        <v>4598</v>
      </c>
      <c r="P1111" t="s">
        <v>4599</v>
      </c>
      <c r="Q1111" t="s">
        <v>12396</v>
      </c>
      <c r="R1111">
        <v>5141917565</v>
      </c>
      <c r="S1111" s="14">
        <v>46210</v>
      </c>
      <c r="T1111" t="s">
        <v>6879</v>
      </c>
      <c r="U1111" s="31">
        <v>46210.590266203704</v>
      </c>
      <c r="AK1111" s="14">
        <v>46210</v>
      </c>
      <c r="AL1111" t="s">
        <v>1277</v>
      </c>
      <c r="AM1111" s="31">
        <v>46210.639398148145</v>
      </c>
      <c r="AQ1111" s="31">
        <v>46210.639398148145</v>
      </c>
      <c r="AR1111" s="14">
        <v>46210</v>
      </c>
      <c r="AS1111" t="s">
        <v>1277</v>
      </c>
      <c r="AT1111" t="s">
        <v>333</v>
      </c>
      <c r="AU1111" t="s">
        <v>678</v>
      </c>
      <c r="AV1111" s="14">
        <v>46210</v>
      </c>
      <c r="AW1111" t="s">
        <v>6879</v>
      </c>
      <c r="AX1111" s="31">
        <v>46210.670752314814</v>
      </c>
      <c r="AY1111" s="14">
        <v>46210</v>
      </c>
      <c r="AZ1111" t="s">
        <v>1211</v>
      </c>
      <c r="BA1111" s="31">
        <v>46210.73709490741</v>
      </c>
      <c r="BB1111" s="14">
        <v>46210</v>
      </c>
      <c r="BC1111" t="s">
        <v>7791</v>
      </c>
      <c r="BD1111" s="31">
        <v>46210.761736111112</v>
      </c>
      <c r="BE1111" s="14">
        <v>46210</v>
      </c>
      <c r="BF1111" t="s">
        <v>6508</v>
      </c>
      <c r="BG1111" s="31">
        <v>46210.792870370373</v>
      </c>
      <c r="BH1111" s="14">
        <v>46210</v>
      </c>
      <c r="BI1111" t="s">
        <v>6508</v>
      </c>
      <c r="BJ1111" s="31">
        <v>46210.804560185185</v>
      </c>
      <c r="BW1111" s="14">
        <v>46210</v>
      </c>
      <c r="BX1111" t="s">
        <v>6508</v>
      </c>
      <c r="BY1111" s="31">
        <v>46210.812835648147</v>
      </c>
      <c r="BZ1111" s="14">
        <v>46210</v>
      </c>
      <c r="CA1111" t="s">
        <v>2414</v>
      </c>
      <c r="CB1111" s="31">
        <v>46210.835659722223</v>
      </c>
      <c r="CF1111" s="14">
        <v>46210</v>
      </c>
      <c r="CG1111" t="s">
        <v>6880</v>
      </c>
      <c r="CH1111" s="31">
        <v>46210.882210648146</v>
      </c>
      <c r="CM1111" s="4">
        <f t="shared" si="54"/>
        <v>46210.590266203704</v>
      </c>
      <c r="CN1111">
        <f t="shared" si="55"/>
        <v>0</v>
      </c>
      <c r="CO1111" t="str">
        <f>VLOOKUP(A1111,Sheet1!$A$2:$B$221,2,0)</f>
        <v>South Zone</v>
      </c>
    </row>
    <row r="1112" spans="1:93" x14ac:dyDescent="0.35">
      <c r="A1112" t="s">
        <v>6866</v>
      </c>
      <c r="B1112">
        <v>492</v>
      </c>
      <c r="C1112" t="s">
        <v>9332</v>
      </c>
      <c r="D1112" t="s">
        <v>678</v>
      </c>
      <c r="E1112" t="s">
        <v>332</v>
      </c>
      <c r="F1112" t="s">
        <v>333</v>
      </c>
      <c r="G1112" t="s">
        <v>302</v>
      </c>
      <c r="H1112" t="s">
        <v>12394</v>
      </c>
      <c r="I1112">
        <v>786900</v>
      </c>
      <c r="J1112" t="s">
        <v>1275</v>
      </c>
      <c r="K1112" t="s">
        <v>1276</v>
      </c>
      <c r="L1112" t="s">
        <v>4622</v>
      </c>
      <c r="M1112" t="s">
        <v>12395</v>
      </c>
      <c r="N1112">
        <v>45000</v>
      </c>
      <c r="O1112" t="s">
        <v>4598</v>
      </c>
      <c r="P1112" t="s">
        <v>4599</v>
      </c>
      <c r="Q1112" t="s">
        <v>12397</v>
      </c>
      <c r="R1112">
        <v>1048174556</v>
      </c>
      <c r="S1112" s="14">
        <v>46209</v>
      </c>
      <c r="T1112" t="s">
        <v>6879</v>
      </c>
      <c r="U1112" s="31">
        <v>46209.725775462961</v>
      </c>
      <c r="AK1112" s="14">
        <v>46210</v>
      </c>
      <c r="AL1112" t="s">
        <v>1277</v>
      </c>
      <c r="AM1112" s="31">
        <v>46210.639374999999</v>
      </c>
      <c r="AQ1112" s="31">
        <v>46210.639374999999</v>
      </c>
      <c r="AR1112" s="14">
        <v>46210</v>
      </c>
      <c r="AS1112" t="s">
        <v>1277</v>
      </c>
      <c r="AT1112" t="s">
        <v>333</v>
      </c>
      <c r="AU1112" t="s">
        <v>678</v>
      </c>
      <c r="AV1112" s="14">
        <v>46210</v>
      </c>
      <c r="AW1112" t="s">
        <v>6879</v>
      </c>
      <c r="AX1112" s="31">
        <v>46210.670729166668</v>
      </c>
      <c r="AY1112" s="14">
        <v>46210</v>
      </c>
      <c r="AZ1112" t="s">
        <v>1211</v>
      </c>
      <c r="BA1112" s="31">
        <v>46210.73709490741</v>
      </c>
      <c r="BB1112" s="14">
        <v>46210</v>
      </c>
      <c r="BC1112" t="s">
        <v>7791</v>
      </c>
      <c r="BD1112" s="31">
        <v>46210.761724537035</v>
      </c>
      <c r="BE1112" s="14">
        <v>46210</v>
      </c>
      <c r="BF1112" t="s">
        <v>6508</v>
      </c>
      <c r="BG1112" s="31">
        <v>46210.792858796296</v>
      </c>
      <c r="BH1112" s="14">
        <v>46210</v>
      </c>
      <c r="BI1112" t="s">
        <v>6508</v>
      </c>
      <c r="BJ1112" s="31">
        <v>46210.804548611108</v>
      </c>
      <c r="BW1112" s="14">
        <v>46210</v>
      </c>
      <c r="BX1112" t="s">
        <v>6508</v>
      </c>
      <c r="BY1112" s="31">
        <v>46210.812824074077</v>
      </c>
      <c r="BZ1112" s="14">
        <v>46210</v>
      </c>
      <c r="CA1112" t="s">
        <v>2414</v>
      </c>
      <c r="CB1112" s="31">
        <v>46210.835659722223</v>
      </c>
      <c r="CF1112" s="14">
        <v>46210</v>
      </c>
      <c r="CG1112" t="s">
        <v>6880</v>
      </c>
      <c r="CH1112" s="31">
        <v>46210.882210648146</v>
      </c>
      <c r="CM1112" s="4">
        <f t="shared" si="54"/>
        <v>46209.725775462961</v>
      </c>
      <c r="CN1112">
        <f t="shared" si="55"/>
        <v>1</v>
      </c>
      <c r="CO1112" t="str">
        <f>VLOOKUP(A1112,Sheet1!$A$2:$B$221,2,0)</f>
        <v>South Zone</v>
      </c>
    </row>
    <row r="1113" spans="1:93" x14ac:dyDescent="0.35">
      <c r="A1113" t="s">
        <v>6866</v>
      </c>
      <c r="B1113">
        <v>492</v>
      </c>
      <c r="C1113" t="s">
        <v>9332</v>
      </c>
      <c r="D1113" t="s">
        <v>678</v>
      </c>
      <c r="E1113" t="s">
        <v>332</v>
      </c>
      <c r="F1113" t="s">
        <v>333</v>
      </c>
      <c r="G1113" t="s">
        <v>302</v>
      </c>
      <c r="H1113" t="s">
        <v>12394</v>
      </c>
      <c r="I1113">
        <v>786900</v>
      </c>
      <c r="J1113" t="s">
        <v>1275</v>
      </c>
      <c r="K1113" t="s">
        <v>1276</v>
      </c>
      <c r="L1113" t="s">
        <v>4622</v>
      </c>
      <c r="M1113" t="s">
        <v>12395</v>
      </c>
      <c r="N1113">
        <v>50000</v>
      </c>
      <c r="O1113" t="s">
        <v>1228</v>
      </c>
      <c r="P1113" t="s">
        <v>1229</v>
      </c>
      <c r="Q1113" t="s">
        <v>12398</v>
      </c>
      <c r="R1113">
        <v>4011864815</v>
      </c>
      <c r="S1113" s="14">
        <v>46209</v>
      </c>
      <c r="T1113" t="s">
        <v>6879</v>
      </c>
      <c r="U1113" s="31">
        <v>46209.725798611114</v>
      </c>
      <c r="AK1113" s="14">
        <v>46210</v>
      </c>
      <c r="AL1113" t="s">
        <v>1277</v>
      </c>
      <c r="AM1113" s="31">
        <v>46210.639351851853</v>
      </c>
      <c r="AQ1113" s="31">
        <v>46210.639351851853</v>
      </c>
      <c r="AR1113" s="14">
        <v>46210</v>
      </c>
      <c r="AS1113" t="s">
        <v>1277</v>
      </c>
      <c r="AT1113" t="s">
        <v>333</v>
      </c>
      <c r="AU1113" t="s">
        <v>678</v>
      </c>
      <c r="AV1113" s="14">
        <v>46210</v>
      </c>
      <c r="AW1113" t="s">
        <v>6879</v>
      </c>
      <c r="AX1113" s="31">
        <v>46210.669756944444</v>
      </c>
      <c r="AY1113" s="14">
        <v>46210</v>
      </c>
      <c r="AZ1113" t="s">
        <v>1211</v>
      </c>
      <c r="BA1113" s="31">
        <v>46210.73709490741</v>
      </c>
      <c r="BB1113" s="14">
        <v>46210</v>
      </c>
      <c r="BC1113" t="s">
        <v>7791</v>
      </c>
      <c r="BD1113" s="31">
        <v>46210.761712962965</v>
      </c>
      <c r="BE1113" s="14">
        <v>46210</v>
      </c>
      <c r="BF1113" t="s">
        <v>6508</v>
      </c>
      <c r="BG1113" s="31">
        <v>46210.792847222219</v>
      </c>
      <c r="BH1113" s="14">
        <v>46210</v>
      </c>
      <c r="BI1113" t="s">
        <v>6508</v>
      </c>
      <c r="BJ1113" s="31">
        <v>46210.804537037038</v>
      </c>
      <c r="BW1113" s="14">
        <v>46210</v>
      </c>
      <c r="BX1113" t="s">
        <v>6508</v>
      </c>
      <c r="BY1113" s="31">
        <v>46210.8128125</v>
      </c>
      <c r="BZ1113" s="14">
        <v>46210</v>
      </c>
      <c r="CA1113" t="s">
        <v>2414</v>
      </c>
      <c r="CB1113" s="31">
        <v>46210.835659722223</v>
      </c>
      <c r="CF1113" s="14">
        <v>46210</v>
      </c>
      <c r="CG1113" t="s">
        <v>6880</v>
      </c>
      <c r="CH1113" s="31">
        <v>46210.882210648146</v>
      </c>
      <c r="CM1113" s="4">
        <f t="shared" si="54"/>
        <v>46209.725798611114</v>
      </c>
      <c r="CN1113">
        <f t="shared" si="55"/>
        <v>1</v>
      </c>
      <c r="CO1113" t="str">
        <f>VLOOKUP(A1113,Sheet1!$A$2:$B$221,2,0)</f>
        <v>South Zone</v>
      </c>
    </row>
    <row r="1114" spans="1:93" x14ac:dyDescent="0.35">
      <c r="A1114" t="s">
        <v>6888</v>
      </c>
      <c r="B1114">
        <v>496</v>
      </c>
      <c r="C1114" t="s">
        <v>9332</v>
      </c>
      <c r="D1114" t="s">
        <v>678</v>
      </c>
      <c r="E1114" t="s">
        <v>222</v>
      </c>
      <c r="F1114" t="s">
        <v>436</v>
      </c>
      <c r="G1114" t="s">
        <v>298</v>
      </c>
      <c r="H1114" t="s">
        <v>12399</v>
      </c>
      <c r="I1114">
        <v>196393</v>
      </c>
      <c r="J1114" t="s">
        <v>6890</v>
      </c>
      <c r="K1114" t="s">
        <v>6891</v>
      </c>
      <c r="L1114" t="s">
        <v>4622</v>
      </c>
      <c r="M1114" t="s">
        <v>12400</v>
      </c>
      <c r="N1114">
        <v>85000</v>
      </c>
      <c r="O1114" t="s">
        <v>1185</v>
      </c>
      <c r="P1114" t="s">
        <v>1186</v>
      </c>
      <c r="Q1114" t="s">
        <v>12401</v>
      </c>
      <c r="R1114">
        <v>2908790449</v>
      </c>
      <c r="S1114" s="14">
        <v>46210</v>
      </c>
      <c r="T1114" t="s">
        <v>6894</v>
      </c>
      <c r="U1114" s="31">
        <v>46210.439108796294</v>
      </c>
      <c r="AK1114" s="14">
        <v>46210</v>
      </c>
      <c r="AL1114" t="s">
        <v>6895</v>
      </c>
      <c r="AM1114" s="31">
        <v>46210.534189814818</v>
      </c>
      <c r="AQ1114" s="31">
        <v>46210.534189814818</v>
      </c>
      <c r="AR1114" s="14">
        <v>46210</v>
      </c>
      <c r="AS1114" t="s">
        <v>6895</v>
      </c>
      <c r="AT1114" t="s">
        <v>436</v>
      </c>
      <c r="AU1114" t="s">
        <v>678</v>
      </c>
      <c r="AV1114" s="14">
        <v>46210</v>
      </c>
      <c r="AW1114" t="s">
        <v>6894</v>
      </c>
      <c r="AX1114" s="31">
        <v>46210.537245370368</v>
      </c>
      <c r="AY1114" s="14">
        <v>46210</v>
      </c>
      <c r="AZ1114" t="s">
        <v>3586</v>
      </c>
      <c r="BA1114" s="31">
        <v>46210.570219907408</v>
      </c>
      <c r="BB1114" s="14">
        <v>46210</v>
      </c>
      <c r="BC1114" t="s">
        <v>6513</v>
      </c>
      <c r="BD1114" s="31">
        <v>46210.622199074074</v>
      </c>
      <c r="BE1114" s="14">
        <v>46210</v>
      </c>
      <c r="BF1114" t="s">
        <v>6432</v>
      </c>
      <c r="BG1114" s="31">
        <v>46210.638912037037</v>
      </c>
      <c r="BK1114" s="14">
        <v>46210</v>
      </c>
      <c r="BL1114" t="s">
        <v>6432</v>
      </c>
      <c r="BM1114" s="31">
        <v>46210.649976851855</v>
      </c>
      <c r="CM1114" s="4">
        <f t="shared" si="54"/>
        <v>46210.439108796294</v>
      </c>
      <c r="CN1114">
        <f t="shared" si="55"/>
        <v>0</v>
      </c>
      <c r="CO1114" t="str">
        <f>VLOOKUP(A1114,Sheet1!$A$2:$B$221,2,0)</f>
        <v>South Zone</v>
      </c>
    </row>
    <row r="1115" spans="1:93" x14ac:dyDescent="0.35">
      <c r="A1115" t="s">
        <v>6888</v>
      </c>
      <c r="B1115">
        <v>496</v>
      </c>
      <c r="C1115" t="s">
        <v>9332</v>
      </c>
      <c r="D1115" t="s">
        <v>678</v>
      </c>
      <c r="E1115" t="s">
        <v>222</v>
      </c>
      <c r="F1115" t="s">
        <v>436</v>
      </c>
      <c r="G1115" t="s">
        <v>298</v>
      </c>
      <c r="H1115" t="s">
        <v>10506</v>
      </c>
      <c r="I1115">
        <v>216354</v>
      </c>
      <c r="J1115" t="s">
        <v>83</v>
      </c>
      <c r="K1115" t="s">
        <v>9624</v>
      </c>
      <c r="L1115" t="s">
        <v>4622</v>
      </c>
      <c r="M1115" t="s">
        <v>10507</v>
      </c>
      <c r="N1115">
        <v>45000</v>
      </c>
      <c r="O1115" t="s">
        <v>10076</v>
      </c>
      <c r="P1115" t="s">
        <v>10077</v>
      </c>
      <c r="Q1115" t="s">
        <v>10508</v>
      </c>
      <c r="R1115">
        <v>9720622441</v>
      </c>
      <c r="S1115" s="14">
        <v>46209</v>
      </c>
      <c r="T1115" t="s">
        <v>10509</v>
      </c>
      <c r="U1115" s="31">
        <v>46209.578182870369</v>
      </c>
      <c r="AK1115" s="14">
        <v>46209</v>
      </c>
      <c r="AL1115" t="s">
        <v>6895</v>
      </c>
      <c r="AM1115" s="31">
        <v>46209.721875000003</v>
      </c>
      <c r="AQ1115" s="31">
        <v>46209.721875000003</v>
      </c>
      <c r="AR1115" s="14">
        <v>46209</v>
      </c>
      <c r="AS1115" t="s">
        <v>6895</v>
      </c>
      <c r="AT1115" t="s">
        <v>436</v>
      </c>
      <c r="AU1115" t="s">
        <v>678</v>
      </c>
      <c r="AV1115" s="14">
        <v>46209</v>
      </c>
      <c r="AW1115" t="s">
        <v>10509</v>
      </c>
      <c r="AX1115" s="31">
        <v>46209.726747685185</v>
      </c>
      <c r="AY1115" s="14">
        <v>46209</v>
      </c>
      <c r="AZ1115" t="s">
        <v>3586</v>
      </c>
      <c r="BA1115" s="31">
        <v>46209.730127314811</v>
      </c>
      <c r="BB1115" s="14">
        <v>46209</v>
      </c>
      <c r="BC1115" t="s">
        <v>1219</v>
      </c>
      <c r="BD1115" s="31">
        <v>46209.742129629631</v>
      </c>
      <c r="BE1115" s="14">
        <v>46209</v>
      </c>
      <c r="BF1115" t="s">
        <v>6432</v>
      </c>
      <c r="BG1115" s="31">
        <v>46209.742604166669</v>
      </c>
      <c r="BH1115" s="14">
        <v>46209</v>
      </c>
      <c r="BI1115" t="s">
        <v>6432</v>
      </c>
      <c r="BJ1115" s="31">
        <v>46209.74622685185</v>
      </c>
      <c r="BW1115" s="14">
        <v>46209</v>
      </c>
      <c r="BX1115" t="s">
        <v>6432</v>
      </c>
      <c r="BY1115" s="31">
        <v>46209.755868055552</v>
      </c>
      <c r="BZ1115" s="14">
        <v>46209</v>
      </c>
      <c r="CA1115" t="s">
        <v>1199</v>
      </c>
      <c r="CB1115" s="31">
        <v>46209.760925925926</v>
      </c>
      <c r="CF1115" s="14">
        <v>46209</v>
      </c>
      <c r="CG1115" t="s">
        <v>6896</v>
      </c>
      <c r="CH1115" s="31">
        <v>46209.809548611112</v>
      </c>
      <c r="CM1115" s="4">
        <f t="shared" si="54"/>
        <v>46209.578182870369</v>
      </c>
      <c r="CN1115">
        <f t="shared" si="55"/>
        <v>0</v>
      </c>
      <c r="CO1115" t="str">
        <f>VLOOKUP(A1115,Sheet1!$A$2:$B$221,2,0)</f>
        <v>South Zone</v>
      </c>
    </row>
    <row r="1116" spans="1:93" x14ac:dyDescent="0.35">
      <c r="A1116" t="s">
        <v>6888</v>
      </c>
      <c r="B1116">
        <v>496</v>
      </c>
      <c r="C1116" t="s">
        <v>9332</v>
      </c>
      <c r="D1116" t="s">
        <v>678</v>
      </c>
      <c r="E1116" t="s">
        <v>222</v>
      </c>
      <c r="F1116" t="s">
        <v>436</v>
      </c>
      <c r="G1116" t="s">
        <v>298</v>
      </c>
      <c r="H1116" t="s">
        <v>6889</v>
      </c>
      <c r="I1116">
        <v>287136</v>
      </c>
      <c r="J1116" t="s">
        <v>6890</v>
      </c>
      <c r="K1116" t="s">
        <v>6891</v>
      </c>
      <c r="L1116" t="s">
        <v>4622</v>
      </c>
      <c r="M1116" t="s">
        <v>6892</v>
      </c>
      <c r="N1116">
        <v>70000</v>
      </c>
      <c r="O1116" t="s">
        <v>1235</v>
      </c>
      <c r="P1116" t="s">
        <v>1236</v>
      </c>
      <c r="Q1116" t="s">
        <v>6893</v>
      </c>
      <c r="R1116">
        <v>1488071306</v>
      </c>
      <c r="S1116" s="14">
        <v>46205</v>
      </c>
      <c r="T1116" t="s">
        <v>6894</v>
      </c>
      <c r="U1116" s="31">
        <v>46205.593611111108</v>
      </c>
      <c r="AK1116" s="14">
        <v>46205</v>
      </c>
      <c r="AL1116" t="s">
        <v>6895</v>
      </c>
      <c r="AM1116" s="31">
        <v>46205.623703703706</v>
      </c>
      <c r="AQ1116" s="31">
        <v>46205.623703703706</v>
      </c>
      <c r="AR1116" s="14">
        <v>46205</v>
      </c>
      <c r="AS1116" t="s">
        <v>6895</v>
      </c>
      <c r="AT1116" t="s">
        <v>436</v>
      </c>
      <c r="AU1116" t="s">
        <v>678</v>
      </c>
      <c r="AV1116" s="14">
        <v>46205</v>
      </c>
      <c r="AW1116" t="s">
        <v>6896</v>
      </c>
      <c r="AX1116" s="31">
        <v>46205.633425925924</v>
      </c>
      <c r="AY1116" s="14">
        <v>46205</v>
      </c>
      <c r="AZ1116" t="s">
        <v>1194</v>
      </c>
      <c r="BA1116" s="31">
        <v>46205.644155092596</v>
      </c>
      <c r="BB1116" s="14">
        <v>46205</v>
      </c>
      <c r="BC1116" t="s">
        <v>1218</v>
      </c>
      <c r="BD1116" s="31">
        <v>46205.688634259262</v>
      </c>
      <c r="BE1116" s="14">
        <v>46205</v>
      </c>
      <c r="BF1116" t="s">
        <v>3020</v>
      </c>
      <c r="BG1116" s="31">
        <v>46205.695393518516</v>
      </c>
      <c r="BH1116" s="14">
        <v>46205</v>
      </c>
      <c r="BI1116" t="s">
        <v>3020</v>
      </c>
      <c r="BJ1116" s="31">
        <v>46205.696250000001</v>
      </c>
      <c r="BW1116" s="14">
        <v>46205</v>
      </c>
      <c r="BX1116" t="s">
        <v>3020</v>
      </c>
      <c r="BY1116" s="31">
        <v>46205.699953703705</v>
      </c>
      <c r="BZ1116" s="14">
        <v>46205</v>
      </c>
      <c r="CA1116" t="s">
        <v>1199</v>
      </c>
      <c r="CB1116" s="31">
        <v>46205.704386574071</v>
      </c>
      <c r="CF1116" s="14">
        <v>46206</v>
      </c>
      <c r="CG1116" t="s">
        <v>6896</v>
      </c>
      <c r="CH1116" s="31">
        <v>46206.572592592594</v>
      </c>
      <c r="CM1116" s="4">
        <f t="shared" si="54"/>
        <v>46205.593611111108</v>
      </c>
      <c r="CN1116">
        <f t="shared" si="55"/>
        <v>0</v>
      </c>
      <c r="CO1116" t="str">
        <f>VLOOKUP(A1116,Sheet1!$A$2:$B$221,2,0)</f>
        <v>South Zone</v>
      </c>
    </row>
    <row r="1117" spans="1:93" x14ac:dyDescent="0.35">
      <c r="A1117" t="s">
        <v>6888</v>
      </c>
      <c r="B1117">
        <v>496</v>
      </c>
      <c r="C1117" t="s">
        <v>9332</v>
      </c>
      <c r="D1117" t="s">
        <v>678</v>
      </c>
      <c r="E1117" t="s">
        <v>222</v>
      </c>
      <c r="F1117" t="s">
        <v>436</v>
      </c>
      <c r="G1117" t="s">
        <v>298</v>
      </c>
      <c r="H1117" t="s">
        <v>12402</v>
      </c>
      <c r="I1117">
        <v>291881</v>
      </c>
      <c r="J1117" t="s">
        <v>10511</v>
      </c>
      <c r="K1117" t="s">
        <v>10512</v>
      </c>
      <c r="L1117" t="s">
        <v>4622</v>
      </c>
      <c r="M1117" t="s">
        <v>12403</v>
      </c>
      <c r="N1117">
        <v>77000</v>
      </c>
      <c r="O1117" t="s">
        <v>1025</v>
      </c>
      <c r="P1117" t="s">
        <v>1026</v>
      </c>
      <c r="Q1117" t="s">
        <v>12404</v>
      </c>
      <c r="R1117">
        <v>1298303786</v>
      </c>
      <c r="S1117" s="14">
        <v>46210</v>
      </c>
      <c r="T1117" t="s">
        <v>10514</v>
      </c>
      <c r="U1117" s="31">
        <v>46210.520254629628</v>
      </c>
      <c r="AK1117" s="14">
        <v>46210</v>
      </c>
      <c r="AL1117" t="s">
        <v>6895</v>
      </c>
      <c r="AM1117" s="31">
        <v>46210.558634259258</v>
      </c>
      <c r="AQ1117" s="31">
        <v>46210.558634259258</v>
      </c>
      <c r="AR1117" s="14">
        <v>46210</v>
      </c>
      <c r="AS1117" t="s">
        <v>6895</v>
      </c>
      <c r="AT1117" t="s">
        <v>436</v>
      </c>
      <c r="AU1117" t="s">
        <v>678</v>
      </c>
      <c r="AV1117" s="14">
        <v>46210</v>
      </c>
      <c r="AW1117" t="s">
        <v>10514</v>
      </c>
      <c r="AX1117" s="31">
        <v>46210.567129629628</v>
      </c>
      <c r="AY1117" s="14">
        <v>46210</v>
      </c>
      <c r="AZ1117" t="s">
        <v>3586</v>
      </c>
      <c r="BA1117" s="31">
        <v>46210.570231481484</v>
      </c>
      <c r="BB1117" s="14">
        <v>46210</v>
      </c>
      <c r="BC1117" t="s">
        <v>1218</v>
      </c>
      <c r="BD1117" s="31">
        <v>46210.617534722223</v>
      </c>
      <c r="BE1117" s="14">
        <v>46210</v>
      </c>
      <c r="BF1117" t="s">
        <v>6432</v>
      </c>
      <c r="BG1117" s="31">
        <v>46210.638761574075</v>
      </c>
      <c r="BH1117" s="14">
        <v>46210</v>
      </c>
      <c r="BI1117" t="s">
        <v>6432</v>
      </c>
      <c r="BJ1117" s="31">
        <v>46210.646192129629</v>
      </c>
      <c r="BW1117" s="14">
        <v>46210</v>
      </c>
      <c r="BX1117" t="s">
        <v>6432</v>
      </c>
      <c r="BY1117" s="31">
        <v>46210.653749999998</v>
      </c>
      <c r="BZ1117" s="14">
        <v>46210</v>
      </c>
      <c r="CA1117" t="s">
        <v>1205</v>
      </c>
      <c r="CB1117" s="31">
        <v>46210.655486111114</v>
      </c>
      <c r="CF1117" s="14">
        <v>46210</v>
      </c>
      <c r="CG1117" t="s">
        <v>6896</v>
      </c>
      <c r="CH1117" s="31">
        <v>46210.7971875</v>
      </c>
      <c r="CM1117" s="4">
        <f t="shared" si="54"/>
        <v>46210.520254629628</v>
      </c>
      <c r="CN1117">
        <f t="shared" si="55"/>
        <v>0</v>
      </c>
      <c r="CO1117" t="str">
        <f>VLOOKUP(A1117,Sheet1!$A$2:$B$221,2,0)</f>
        <v>South Zone</v>
      </c>
    </row>
    <row r="1118" spans="1:93" x14ac:dyDescent="0.35">
      <c r="A1118" t="s">
        <v>6888</v>
      </c>
      <c r="B1118">
        <v>496</v>
      </c>
      <c r="C1118" t="s">
        <v>9332</v>
      </c>
      <c r="D1118" t="s">
        <v>678</v>
      </c>
      <c r="E1118" t="s">
        <v>222</v>
      </c>
      <c r="F1118" t="s">
        <v>436</v>
      </c>
      <c r="G1118" t="s">
        <v>298</v>
      </c>
      <c r="H1118" t="s">
        <v>6897</v>
      </c>
      <c r="I1118">
        <v>335251</v>
      </c>
      <c r="J1118" t="s">
        <v>6890</v>
      </c>
      <c r="K1118" t="s">
        <v>6891</v>
      </c>
      <c r="L1118" t="s">
        <v>4622</v>
      </c>
      <c r="M1118" t="s">
        <v>6898</v>
      </c>
      <c r="N1118">
        <v>45000</v>
      </c>
      <c r="O1118" t="s">
        <v>4598</v>
      </c>
      <c r="P1118" t="s">
        <v>4599</v>
      </c>
      <c r="Q1118" t="s">
        <v>6899</v>
      </c>
      <c r="R1118">
        <v>7858777912</v>
      </c>
      <c r="S1118" s="14">
        <v>46206</v>
      </c>
      <c r="T1118" t="s">
        <v>6894</v>
      </c>
      <c r="U1118" s="31">
        <v>46206.481064814812</v>
      </c>
      <c r="AK1118" s="14">
        <v>46206</v>
      </c>
      <c r="AL1118" t="s">
        <v>6896</v>
      </c>
      <c r="AM1118" s="31">
        <v>46206.526377314818</v>
      </c>
      <c r="AQ1118" s="31">
        <v>46206.526377314818</v>
      </c>
      <c r="AR1118" s="14">
        <v>46206</v>
      </c>
      <c r="AS1118" t="s">
        <v>6896</v>
      </c>
      <c r="AT1118" t="s">
        <v>6900</v>
      </c>
      <c r="AU1118" t="s">
        <v>677</v>
      </c>
      <c r="AV1118" s="14">
        <v>46206</v>
      </c>
      <c r="AW1118" t="s">
        <v>6896</v>
      </c>
      <c r="AX1118" s="31">
        <v>46206.526759259257</v>
      </c>
      <c r="AY1118" s="14">
        <v>46206</v>
      </c>
      <c r="AZ1118" t="s">
        <v>1194</v>
      </c>
      <c r="BA1118" s="31">
        <v>46206.53056712963</v>
      </c>
      <c r="BB1118" s="14">
        <v>46206</v>
      </c>
      <c r="BC1118" t="s">
        <v>3021</v>
      </c>
      <c r="BD1118" s="31">
        <v>46206.595949074072</v>
      </c>
      <c r="BE1118" s="14">
        <v>46206</v>
      </c>
      <c r="BF1118" t="s">
        <v>6410</v>
      </c>
      <c r="BG1118" s="31">
        <v>46206.622939814813</v>
      </c>
      <c r="BH1118" s="14">
        <v>46206</v>
      </c>
      <c r="BI1118" t="s">
        <v>6410</v>
      </c>
      <c r="BJ1118" s="31">
        <v>46206.643229166664</v>
      </c>
      <c r="BW1118" s="14">
        <v>46206</v>
      </c>
      <c r="BX1118" t="s">
        <v>6410</v>
      </c>
      <c r="BY1118" s="31">
        <v>46206.649155092593</v>
      </c>
      <c r="BZ1118" s="14">
        <v>46206</v>
      </c>
      <c r="CA1118" t="s">
        <v>1205</v>
      </c>
      <c r="CB1118" s="31">
        <v>46206.65215277778</v>
      </c>
      <c r="CF1118" s="14">
        <v>46206</v>
      </c>
      <c r="CG1118" t="s">
        <v>6896</v>
      </c>
      <c r="CH1118" s="31">
        <v>46206.724826388891</v>
      </c>
      <c r="CM1118" s="4">
        <f t="shared" si="54"/>
        <v>46206.481064814812</v>
      </c>
      <c r="CN1118">
        <f t="shared" si="55"/>
        <v>0</v>
      </c>
      <c r="CO1118" t="str">
        <f>VLOOKUP(A1118,Sheet1!$A$2:$B$221,2,0)</f>
        <v>South Zone</v>
      </c>
    </row>
    <row r="1119" spans="1:93" x14ac:dyDescent="0.35">
      <c r="A1119" t="s">
        <v>6888</v>
      </c>
      <c r="B1119">
        <v>496</v>
      </c>
      <c r="C1119" t="s">
        <v>9332</v>
      </c>
      <c r="D1119" t="s">
        <v>678</v>
      </c>
      <c r="E1119" t="s">
        <v>222</v>
      </c>
      <c r="F1119" t="s">
        <v>436</v>
      </c>
      <c r="G1119" t="s">
        <v>298</v>
      </c>
      <c r="H1119" t="s">
        <v>10510</v>
      </c>
      <c r="I1119">
        <v>347430</v>
      </c>
      <c r="J1119" t="s">
        <v>10511</v>
      </c>
      <c r="K1119" t="s">
        <v>10512</v>
      </c>
      <c r="L1119" t="s">
        <v>4622</v>
      </c>
      <c r="M1119" t="s">
        <v>10513</v>
      </c>
      <c r="N1119">
        <v>60000</v>
      </c>
      <c r="O1119" t="s">
        <v>9590</v>
      </c>
      <c r="P1119" t="s">
        <v>9591</v>
      </c>
      <c r="Q1119" t="s">
        <v>1150</v>
      </c>
      <c r="R1119">
        <v>2205221720</v>
      </c>
      <c r="S1119" s="14">
        <v>46209</v>
      </c>
      <c r="T1119" t="s">
        <v>10514</v>
      </c>
      <c r="U1119" s="31">
        <v>46209.388935185183</v>
      </c>
      <c r="AK1119" s="14">
        <v>46209</v>
      </c>
      <c r="AL1119" t="s">
        <v>6895</v>
      </c>
      <c r="AM1119" s="31">
        <v>46209.440127314818</v>
      </c>
      <c r="AQ1119" s="31">
        <v>46209.440127314818</v>
      </c>
      <c r="AR1119" s="14">
        <v>46209</v>
      </c>
      <c r="AS1119" t="s">
        <v>6895</v>
      </c>
      <c r="AT1119" t="s">
        <v>436</v>
      </c>
      <c r="AU1119" t="s">
        <v>678</v>
      </c>
      <c r="AV1119" s="14">
        <v>46209</v>
      </c>
      <c r="AW1119" t="s">
        <v>6896</v>
      </c>
      <c r="AX1119" s="31">
        <v>46209.492546296293</v>
      </c>
      <c r="AY1119" s="14">
        <v>46209</v>
      </c>
      <c r="AZ1119" t="s">
        <v>1194</v>
      </c>
      <c r="BA1119" s="31">
        <v>46209.507118055553</v>
      </c>
      <c r="BB1119" s="14">
        <v>46209</v>
      </c>
      <c r="BC1119" t="s">
        <v>1220</v>
      </c>
      <c r="BD1119" s="31">
        <v>46209.515069444446</v>
      </c>
      <c r="BE1119" s="14">
        <v>46209</v>
      </c>
      <c r="BF1119" t="s">
        <v>3020</v>
      </c>
      <c r="BG1119" s="31">
        <v>46209.517418981479</v>
      </c>
      <c r="BH1119" s="14">
        <v>46209</v>
      </c>
      <c r="BI1119" t="s">
        <v>1198</v>
      </c>
      <c r="BJ1119" s="31">
        <v>46209.61482638889</v>
      </c>
      <c r="BK1119" s="14">
        <v>46209</v>
      </c>
      <c r="BL1119" t="s">
        <v>3020</v>
      </c>
      <c r="BM1119" s="31">
        <v>46209.520092592589</v>
      </c>
      <c r="BW1119" s="14">
        <v>46209</v>
      </c>
      <c r="BX1119" t="s">
        <v>1198</v>
      </c>
      <c r="BY1119" s="31">
        <v>46209.632743055554</v>
      </c>
      <c r="BZ1119" s="14">
        <v>46209</v>
      </c>
      <c r="CA1119" t="s">
        <v>1205</v>
      </c>
      <c r="CB1119" s="31">
        <v>46209.70784722222</v>
      </c>
      <c r="CF1119" s="14">
        <v>46209</v>
      </c>
      <c r="CG1119" t="s">
        <v>6896</v>
      </c>
      <c r="CH1119" s="31">
        <v>46209.821400462963</v>
      </c>
      <c r="CM1119" s="4">
        <f t="shared" si="54"/>
        <v>46209.388935185183</v>
      </c>
      <c r="CN1119">
        <f t="shared" si="55"/>
        <v>0</v>
      </c>
      <c r="CO1119" t="str">
        <f>VLOOKUP(A1119,Sheet1!$A$2:$B$221,2,0)</f>
        <v>South Zone</v>
      </c>
    </row>
    <row r="1120" spans="1:93" x14ac:dyDescent="0.35">
      <c r="A1120" t="s">
        <v>6901</v>
      </c>
      <c r="B1120">
        <v>638</v>
      </c>
      <c r="C1120" t="s">
        <v>9332</v>
      </c>
      <c r="D1120" t="s">
        <v>678</v>
      </c>
      <c r="E1120" t="s">
        <v>449</v>
      </c>
      <c r="F1120" t="s">
        <v>450</v>
      </c>
      <c r="G1120" t="s">
        <v>298</v>
      </c>
      <c r="H1120" t="s">
        <v>11538</v>
      </c>
      <c r="I1120">
        <v>347241</v>
      </c>
      <c r="J1120" t="s">
        <v>9627</v>
      </c>
      <c r="K1120" t="s">
        <v>9628</v>
      </c>
      <c r="L1120" t="s">
        <v>4622</v>
      </c>
      <c r="M1120" t="s">
        <v>12405</v>
      </c>
      <c r="N1120">
        <v>45000</v>
      </c>
      <c r="O1120" t="s">
        <v>6470</v>
      </c>
      <c r="P1120" t="s">
        <v>6471</v>
      </c>
      <c r="Q1120" t="s">
        <v>12406</v>
      </c>
      <c r="R1120">
        <v>7026604624</v>
      </c>
      <c r="S1120" s="14">
        <v>46210</v>
      </c>
      <c r="T1120" t="s">
        <v>12407</v>
      </c>
      <c r="U1120" s="31">
        <v>46210.460439814815</v>
      </c>
      <c r="AK1120" s="14">
        <v>46210</v>
      </c>
      <c r="AL1120" t="s">
        <v>1285</v>
      </c>
      <c r="AM1120" s="31">
        <v>46210.587048611109</v>
      </c>
      <c r="AQ1120" s="31">
        <v>46210.587048611109</v>
      </c>
      <c r="AR1120" s="14">
        <v>46210</v>
      </c>
      <c r="AS1120" t="s">
        <v>1285</v>
      </c>
      <c r="AT1120" t="s">
        <v>450</v>
      </c>
      <c r="AU1120" t="s">
        <v>678</v>
      </c>
      <c r="AV1120" s="14">
        <v>46210</v>
      </c>
      <c r="AW1120" t="s">
        <v>12407</v>
      </c>
      <c r="AX1120" s="31">
        <v>46210.599687499998</v>
      </c>
      <c r="AY1120" s="14">
        <v>46210</v>
      </c>
      <c r="AZ1120" t="s">
        <v>1194</v>
      </c>
      <c r="BA1120" s="31">
        <v>46210.619016203702</v>
      </c>
      <c r="BB1120" s="14">
        <v>46210</v>
      </c>
      <c r="BC1120" t="s">
        <v>1218</v>
      </c>
      <c r="BD1120" s="31">
        <v>46210.653194444443</v>
      </c>
      <c r="BE1120" s="14">
        <v>46210</v>
      </c>
      <c r="BF1120" t="s">
        <v>3020</v>
      </c>
      <c r="BG1120" s="31">
        <v>46210.674629629626</v>
      </c>
      <c r="BH1120" s="14">
        <v>46210</v>
      </c>
      <c r="BI1120" t="s">
        <v>3020</v>
      </c>
      <c r="BJ1120" s="31">
        <v>46210.695532407408</v>
      </c>
      <c r="BW1120" s="14">
        <v>46210</v>
      </c>
      <c r="BX1120" t="s">
        <v>3020</v>
      </c>
      <c r="BY1120" s="31">
        <v>46210.702199074076</v>
      </c>
      <c r="BZ1120" s="14">
        <v>46210</v>
      </c>
      <c r="CA1120" t="s">
        <v>1199</v>
      </c>
      <c r="CB1120" s="31">
        <v>46210.703888888886</v>
      </c>
      <c r="CF1120" s="14">
        <v>46210</v>
      </c>
      <c r="CG1120" t="s">
        <v>11764</v>
      </c>
      <c r="CH1120" s="31">
        <v>46210.819768518515</v>
      </c>
      <c r="CM1120" s="4">
        <f t="shared" si="54"/>
        <v>46210.460439814815</v>
      </c>
      <c r="CN1120">
        <f t="shared" si="55"/>
        <v>0</v>
      </c>
      <c r="CO1120" t="str">
        <f>VLOOKUP(A1120,Sheet1!$A$2:$B$221,2,0)</f>
        <v>South Zone</v>
      </c>
    </row>
    <row r="1121" spans="1:93" x14ac:dyDescent="0.35">
      <c r="A1121" t="s">
        <v>6901</v>
      </c>
      <c r="B1121">
        <v>638</v>
      </c>
      <c r="C1121" t="s">
        <v>9332</v>
      </c>
      <c r="D1121" t="s">
        <v>678</v>
      </c>
      <c r="E1121" t="s">
        <v>449</v>
      </c>
      <c r="F1121" t="s">
        <v>450</v>
      </c>
      <c r="G1121" t="s">
        <v>298</v>
      </c>
      <c r="H1121" t="s">
        <v>3989</v>
      </c>
      <c r="I1121">
        <v>354849</v>
      </c>
      <c r="J1121" t="s">
        <v>1281</v>
      </c>
      <c r="K1121" t="s">
        <v>1282</v>
      </c>
      <c r="L1121" t="s">
        <v>4622</v>
      </c>
      <c r="M1121" t="s">
        <v>6902</v>
      </c>
      <c r="N1121">
        <v>65000</v>
      </c>
      <c r="O1121" t="s">
        <v>1283</v>
      </c>
      <c r="P1121" t="s">
        <v>1284</v>
      </c>
      <c r="Q1121" t="s">
        <v>3990</v>
      </c>
      <c r="R1121">
        <v>6845262191</v>
      </c>
      <c r="S1121" s="14">
        <v>46205</v>
      </c>
      <c r="T1121" t="s">
        <v>9879</v>
      </c>
      <c r="U1121" s="31">
        <v>46205.366608796299</v>
      </c>
      <c r="AK1121" s="14">
        <v>46205</v>
      </c>
      <c r="AL1121" t="s">
        <v>1285</v>
      </c>
      <c r="AM1121" s="31">
        <v>46205.403680555559</v>
      </c>
      <c r="AQ1121" s="31">
        <v>46205.403680555559</v>
      </c>
      <c r="AR1121" s="14">
        <v>46205</v>
      </c>
      <c r="AS1121" t="s">
        <v>1285</v>
      </c>
      <c r="AT1121" t="s">
        <v>450</v>
      </c>
      <c r="AU1121" t="s">
        <v>678</v>
      </c>
      <c r="AV1121" s="14">
        <v>46205</v>
      </c>
      <c r="AW1121" t="s">
        <v>1286</v>
      </c>
      <c r="AX1121" s="31">
        <v>46205.409594907411</v>
      </c>
      <c r="AY1121" s="14">
        <v>46205</v>
      </c>
      <c r="AZ1121" t="s">
        <v>1194</v>
      </c>
      <c r="BA1121" s="31">
        <v>46205.419965277775</v>
      </c>
      <c r="BB1121" s="14">
        <v>46205</v>
      </c>
      <c r="BC1121" t="s">
        <v>6513</v>
      </c>
      <c r="BD1121" s="31">
        <v>46205.453252314815</v>
      </c>
      <c r="BE1121" s="14">
        <v>46205</v>
      </c>
      <c r="BF1121" t="s">
        <v>3020</v>
      </c>
      <c r="BG1121" s="31">
        <v>46205.495567129627</v>
      </c>
      <c r="BH1121" s="14">
        <v>46205</v>
      </c>
      <c r="BI1121" t="s">
        <v>3020</v>
      </c>
      <c r="BJ1121" s="31">
        <v>46205.497048611112</v>
      </c>
      <c r="BW1121" s="14">
        <v>46205</v>
      </c>
      <c r="BX1121" t="s">
        <v>3020</v>
      </c>
      <c r="BY1121" s="31">
        <v>46205.500092592592</v>
      </c>
      <c r="BZ1121" s="14">
        <v>46205</v>
      </c>
      <c r="CA1121" t="s">
        <v>1205</v>
      </c>
      <c r="CB1121" s="31">
        <v>46205.501516203702</v>
      </c>
      <c r="CF1121" s="14">
        <v>46205</v>
      </c>
      <c r="CG1121" t="s">
        <v>9879</v>
      </c>
      <c r="CH1121" s="31">
        <v>46205.548530092594</v>
      </c>
      <c r="CM1121" s="4">
        <f t="shared" si="54"/>
        <v>46205.366608796299</v>
      </c>
      <c r="CN1121">
        <f t="shared" si="55"/>
        <v>0</v>
      </c>
      <c r="CO1121" t="str">
        <f>VLOOKUP(A1121,Sheet1!$A$2:$B$221,2,0)</f>
        <v>South Zone</v>
      </c>
    </row>
    <row r="1122" spans="1:93" x14ac:dyDescent="0.35">
      <c r="A1122" t="s">
        <v>6901</v>
      </c>
      <c r="B1122">
        <v>638</v>
      </c>
      <c r="C1122" t="s">
        <v>9332</v>
      </c>
      <c r="D1122" t="s">
        <v>678</v>
      </c>
      <c r="E1122" t="s">
        <v>449</v>
      </c>
      <c r="F1122" t="s">
        <v>450</v>
      </c>
      <c r="G1122" t="s">
        <v>298</v>
      </c>
      <c r="H1122" t="s">
        <v>12408</v>
      </c>
      <c r="I1122">
        <v>359540</v>
      </c>
      <c r="J1122" t="s">
        <v>12409</v>
      </c>
      <c r="K1122" t="s">
        <v>12410</v>
      </c>
      <c r="L1122" t="s">
        <v>4622</v>
      </c>
      <c r="M1122" t="s">
        <v>12411</v>
      </c>
      <c r="N1122">
        <v>70000</v>
      </c>
      <c r="O1122" t="s">
        <v>1202</v>
      </c>
      <c r="P1122" t="s">
        <v>1203</v>
      </c>
      <c r="Q1122" t="s">
        <v>12412</v>
      </c>
      <c r="R1122">
        <v>9572286363</v>
      </c>
      <c r="S1122" s="14">
        <v>46210</v>
      </c>
      <c r="T1122" t="s">
        <v>12407</v>
      </c>
      <c r="U1122" s="31">
        <v>46210.676006944443</v>
      </c>
      <c r="AK1122" s="14">
        <v>46210</v>
      </c>
      <c r="AL1122" t="s">
        <v>11764</v>
      </c>
      <c r="AM1122" s="31">
        <v>46210.701319444444</v>
      </c>
      <c r="AQ1122" s="31">
        <v>46210.701319444444</v>
      </c>
      <c r="AR1122" s="14">
        <v>46210</v>
      </c>
      <c r="AS1122" t="s">
        <v>11764</v>
      </c>
      <c r="AT1122" t="s">
        <v>12413</v>
      </c>
      <c r="AU1122" t="s">
        <v>677</v>
      </c>
      <c r="AV1122" s="14">
        <v>46210</v>
      </c>
      <c r="AW1122" t="s">
        <v>11764</v>
      </c>
      <c r="AX1122" s="31">
        <v>46210.701747685183</v>
      </c>
      <c r="AY1122" s="14">
        <v>46210</v>
      </c>
      <c r="AZ1122" t="s">
        <v>1194</v>
      </c>
      <c r="BA1122" s="31">
        <v>46210.717905092592</v>
      </c>
      <c r="BB1122" s="14">
        <v>46210</v>
      </c>
      <c r="BC1122" t="s">
        <v>2405</v>
      </c>
      <c r="BD1122" s="31">
        <v>46210.736585648148</v>
      </c>
      <c r="BE1122" s="14">
        <v>46210</v>
      </c>
      <c r="BF1122" t="s">
        <v>1198</v>
      </c>
      <c r="BG1122" s="31">
        <v>46210.76734953704</v>
      </c>
      <c r="BH1122" s="14">
        <v>46210</v>
      </c>
      <c r="BI1122" t="s">
        <v>1198</v>
      </c>
      <c r="BJ1122" s="31">
        <v>46210.769826388889</v>
      </c>
      <c r="BW1122" s="14">
        <v>46210</v>
      </c>
      <c r="BX1122" t="s">
        <v>1198</v>
      </c>
      <c r="BY1122" s="31">
        <v>46210.782118055555</v>
      </c>
      <c r="BZ1122" s="14">
        <v>46210</v>
      </c>
      <c r="CA1122" t="s">
        <v>1205</v>
      </c>
      <c r="CB1122" s="31">
        <v>46210.784618055557</v>
      </c>
      <c r="CF1122" s="14">
        <v>46210</v>
      </c>
      <c r="CG1122" t="s">
        <v>11764</v>
      </c>
      <c r="CH1122" s="31">
        <v>46210.809571759259</v>
      </c>
      <c r="CM1122" s="4">
        <f t="shared" si="54"/>
        <v>46210.676006944443</v>
      </c>
      <c r="CN1122">
        <f t="shared" si="55"/>
        <v>0</v>
      </c>
      <c r="CO1122" t="str">
        <f>VLOOKUP(A1122,Sheet1!$A$2:$B$221,2,0)</f>
        <v>South Zone</v>
      </c>
    </row>
    <row r="1123" spans="1:93" x14ac:dyDescent="0.35">
      <c r="A1123" t="s">
        <v>6901</v>
      </c>
      <c r="B1123">
        <v>638</v>
      </c>
      <c r="C1123" t="s">
        <v>9332</v>
      </c>
      <c r="D1123" t="s">
        <v>678</v>
      </c>
      <c r="E1123" t="s">
        <v>449</v>
      </c>
      <c r="F1123" t="s">
        <v>450</v>
      </c>
      <c r="G1123" t="s">
        <v>298</v>
      </c>
      <c r="H1123" t="s">
        <v>6903</v>
      </c>
      <c r="I1123">
        <v>413248</v>
      </c>
      <c r="J1123" t="s">
        <v>2678</v>
      </c>
      <c r="K1123" t="s">
        <v>2679</v>
      </c>
      <c r="L1123" t="s">
        <v>4622</v>
      </c>
      <c r="M1123" t="s">
        <v>6904</v>
      </c>
      <c r="N1123">
        <v>45000</v>
      </c>
      <c r="O1123" t="s">
        <v>6470</v>
      </c>
      <c r="P1123" t="s">
        <v>6471</v>
      </c>
      <c r="Q1123" t="s">
        <v>6905</v>
      </c>
      <c r="R1123">
        <v>4508019365</v>
      </c>
      <c r="S1123" s="14">
        <v>46205</v>
      </c>
      <c r="T1123" t="s">
        <v>9879</v>
      </c>
      <c r="U1123" s="31">
        <v>46205.732604166667</v>
      </c>
      <c r="AK1123" s="14">
        <v>46205</v>
      </c>
      <c r="AL1123" t="s">
        <v>1286</v>
      </c>
      <c r="AM1123" s="31">
        <v>46205.75675925926</v>
      </c>
      <c r="AQ1123" s="31">
        <v>46205.75675925926</v>
      </c>
      <c r="AR1123" s="14">
        <v>46205</v>
      </c>
      <c r="AS1123" t="s">
        <v>1286</v>
      </c>
      <c r="AT1123" t="s">
        <v>6906</v>
      </c>
      <c r="AU1123" t="s">
        <v>677</v>
      </c>
      <c r="AV1123" s="14">
        <v>46205</v>
      </c>
      <c r="AW1123" t="s">
        <v>1286</v>
      </c>
      <c r="AX1123" s="31">
        <v>46205.757118055553</v>
      </c>
      <c r="AY1123" s="14">
        <v>46206</v>
      </c>
      <c r="AZ1123" t="s">
        <v>1194</v>
      </c>
      <c r="BA1123" s="31">
        <v>46206.394872685189</v>
      </c>
      <c r="BB1123" s="14">
        <v>46206</v>
      </c>
      <c r="BC1123" t="s">
        <v>1220</v>
      </c>
      <c r="BD1123" s="31">
        <v>46206.409733796296</v>
      </c>
      <c r="BE1123" s="14">
        <v>46206</v>
      </c>
      <c r="BF1123" t="s">
        <v>1204</v>
      </c>
      <c r="BG1123" s="31">
        <v>46206.414305555554</v>
      </c>
      <c r="BH1123" s="14">
        <v>46206</v>
      </c>
      <c r="BI1123" t="s">
        <v>3020</v>
      </c>
      <c r="BJ1123" s="31">
        <v>46206.469490740739</v>
      </c>
      <c r="BK1123" s="14">
        <v>46206</v>
      </c>
      <c r="BL1123" t="s">
        <v>1204</v>
      </c>
      <c r="BM1123" s="31">
        <v>46206.417800925927</v>
      </c>
      <c r="BW1123" s="14">
        <v>46206</v>
      </c>
      <c r="BX1123" t="s">
        <v>3020</v>
      </c>
      <c r="BY1123" s="31">
        <v>46206.483749999999</v>
      </c>
      <c r="BZ1123" s="14">
        <v>46206</v>
      </c>
      <c r="CA1123" t="s">
        <v>1205</v>
      </c>
      <c r="CB1123" s="31">
        <v>46206.505127314813</v>
      </c>
      <c r="CF1123" s="14">
        <v>46206</v>
      </c>
      <c r="CG1123" t="s">
        <v>1286</v>
      </c>
      <c r="CH1123" s="31">
        <v>46206.702199074076</v>
      </c>
      <c r="CM1123" s="4">
        <f t="shared" si="54"/>
        <v>46205.732604166667</v>
      </c>
      <c r="CN1123">
        <f t="shared" si="55"/>
        <v>0</v>
      </c>
      <c r="CO1123" t="str">
        <f>VLOOKUP(A1123,Sheet1!$A$2:$B$221,2,0)</f>
        <v>South Zone</v>
      </c>
    </row>
    <row r="1124" spans="1:93" x14ac:dyDescent="0.35">
      <c r="A1124" t="s">
        <v>6901</v>
      </c>
      <c r="B1124">
        <v>638</v>
      </c>
      <c r="C1124" t="s">
        <v>9332</v>
      </c>
      <c r="D1124" t="s">
        <v>678</v>
      </c>
      <c r="E1124" t="s">
        <v>449</v>
      </c>
      <c r="F1124" t="s">
        <v>450</v>
      </c>
      <c r="G1124" t="s">
        <v>298</v>
      </c>
      <c r="H1124" t="s">
        <v>12414</v>
      </c>
      <c r="I1124">
        <v>772867</v>
      </c>
      <c r="J1124" t="s">
        <v>2678</v>
      </c>
      <c r="K1124" t="s">
        <v>2679</v>
      </c>
      <c r="L1124" t="s">
        <v>4622</v>
      </c>
      <c r="M1124" t="s">
        <v>12415</v>
      </c>
      <c r="N1124">
        <v>45000</v>
      </c>
      <c r="O1124" t="s">
        <v>6470</v>
      </c>
      <c r="P1124" t="s">
        <v>6471</v>
      </c>
      <c r="Q1124" t="s">
        <v>12416</v>
      </c>
      <c r="R1124">
        <v>8942084046</v>
      </c>
      <c r="S1124" s="14">
        <v>46210</v>
      </c>
      <c r="T1124" t="s">
        <v>11764</v>
      </c>
      <c r="U1124" s="31">
        <v>46210.557268518518</v>
      </c>
      <c r="AK1124" s="14">
        <v>46210</v>
      </c>
      <c r="AL1124" t="s">
        <v>11764</v>
      </c>
      <c r="AM1124" s="31">
        <v>46210.615312499998</v>
      </c>
      <c r="AQ1124" s="31">
        <v>46210.615312499998</v>
      </c>
      <c r="AR1124" s="14">
        <v>46210</v>
      </c>
      <c r="AS1124" t="s">
        <v>11764</v>
      </c>
      <c r="AT1124" t="s">
        <v>12413</v>
      </c>
      <c r="AU1124" t="s">
        <v>677</v>
      </c>
      <c r="AV1124" s="14">
        <v>46210</v>
      </c>
      <c r="AW1124" t="s">
        <v>11764</v>
      </c>
      <c r="AX1124" s="31">
        <v>46210.615752314814</v>
      </c>
      <c r="AY1124" s="14">
        <v>46210</v>
      </c>
      <c r="AZ1124" t="s">
        <v>1194</v>
      </c>
      <c r="BA1124" s="31">
        <v>46210.642627314817</v>
      </c>
      <c r="BB1124" s="14">
        <v>46210</v>
      </c>
      <c r="BC1124" t="s">
        <v>1220</v>
      </c>
      <c r="BD1124" s="31">
        <v>46210.684490740743</v>
      </c>
      <c r="BE1124" s="14">
        <v>46210</v>
      </c>
      <c r="BF1124" t="s">
        <v>6410</v>
      </c>
      <c r="BG1124" s="31">
        <v>46210.698275462964</v>
      </c>
      <c r="BH1124" s="14">
        <v>46210</v>
      </c>
      <c r="BI1124" t="s">
        <v>6410</v>
      </c>
      <c r="BJ1124" s="31">
        <v>46210.701793981483</v>
      </c>
      <c r="BW1124" s="14">
        <v>46210</v>
      </c>
      <c r="BX1124" t="s">
        <v>6410</v>
      </c>
      <c r="BY1124" s="31">
        <v>46210.740590277775</v>
      </c>
      <c r="BZ1124" s="14">
        <v>46210</v>
      </c>
      <c r="CA1124" t="s">
        <v>1199</v>
      </c>
      <c r="CB1124" s="31">
        <v>46210.742962962962</v>
      </c>
      <c r="CF1124" s="14">
        <v>46210</v>
      </c>
      <c r="CG1124" t="s">
        <v>11764</v>
      </c>
      <c r="CH1124" s="31">
        <v>46210.765173611115</v>
      </c>
      <c r="CM1124" s="4">
        <f t="shared" si="54"/>
        <v>46210.557268518518</v>
      </c>
      <c r="CN1124">
        <f t="shared" si="55"/>
        <v>0</v>
      </c>
      <c r="CO1124" t="str">
        <f>VLOOKUP(A1124,Sheet1!$A$2:$B$221,2,0)</f>
        <v>South Zone</v>
      </c>
    </row>
    <row r="1125" spans="1:93" x14ac:dyDescent="0.35">
      <c r="A1125" t="s">
        <v>6907</v>
      </c>
      <c r="B1125">
        <v>659</v>
      </c>
      <c r="C1125" t="s">
        <v>9332</v>
      </c>
      <c r="D1125" t="s">
        <v>678</v>
      </c>
      <c r="E1125" t="s">
        <v>338</v>
      </c>
      <c r="F1125" t="s">
        <v>339</v>
      </c>
      <c r="G1125" t="s">
        <v>302</v>
      </c>
      <c r="H1125" t="s">
        <v>6908</v>
      </c>
      <c r="I1125">
        <v>351808</v>
      </c>
      <c r="J1125" t="s">
        <v>6909</v>
      </c>
      <c r="K1125" t="s">
        <v>6910</v>
      </c>
      <c r="L1125" t="s">
        <v>4622</v>
      </c>
      <c r="M1125" t="s">
        <v>6911</v>
      </c>
      <c r="N1125">
        <v>50000</v>
      </c>
      <c r="O1125" t="s">
        <v>1223</v>
      </c>
      <c r="P1125" t="s">
        <v>1224</v>
      </c>
      <c r="Q1125" t="s">
        <v>6912</v>
      </c>
      <c r="R1125">
        <v>5786326336</v>
      </c>
      <c r="S1125" s="14">
        <v>46206</v>
      </c>
      <c r="T1125" t="s">
        <v>6913</v>
      </c>
      <c r="U1125" s="31">
        <v>46206.367615740739</v>
      </c>
      <c r="AK1125" s="14">
        <v>46206</v>
      </c>
      <c r="AL1125" t="s">
        <v>6914</v>
      </c>
      <c r="AM1125" s="31">
        <v>46206.477453703701</v>
      </c>
      <c r="AQ1125" s="31">
        <v>46206.477453703701</v>
      </c>
      <c r="AR1125" s="14">
        <v>46206</v>
      </c>
      <c r="AS1125" t="s">
        <v>6914</v>
      </c>
      <c r="AT1125" t="s">
        <v>339</v>
      </c>
      <c r="AU1125" t="s">
        <v>678</v>
      </c>
      <c r="AV1125" s="14">
        <v>46206</v>
      </c>
      <c r="AW1125" t="s">
        <v>6914</v>
      </c>
      <c r="AX1125" s="31">
        <v>46206.477905092594</v>
      </c>
      <c r="AY1125" s="14">
        <v>46206</v>
      </c>
      <c r="AZ1125" t="s">
        <v>1194</v>
      </c>
      <c r="BA1125" s="31">
        <v>46206.480428240742</v>
      </c>
      <c r="BB1125" s="14">
        <v>46206</v>
      </c>
      <c r="BC1125" t="s">
        <v>6513</v>
      </c>
      <c r="BD1125" s="31">
        <v>46206.506643518522</v>
      </c>
      <c r="BE1125" s="14">
        <v>46206</v>
      </c>
      <c r="BF1125" t="s">
        <v>1204</v>
      </c>
      <c r="BG1125" s="31">
        <v>46206.531238425923</v>
      </c>
      <c r="BH1125" s="14">
        <v>46206</v>
      </c>
      <c r="BI1125" t="s">
        <v>1204</v>
      </c>
      <c r="BJ1125" s="31">
        <v>46206.538194444445</v>
      </c>
      <c r="BW1125" s="14">
        <v>46206</v>
      </c>
      <c r="BX1125" t="s">
        <v>1204</v>
      </c>
      <c r="BY1125" s="31">
        <v>46206.541296296295</v>
      </c>
      <c r="BZ1125" s="14">
        <v>46206</v>
      </c>
      <c r="CA1125" t="s">
        <v>1199</v>
      </c>
      <c r="CB1125" s="31">
        <v>46206.541805555556</v>
      </c>
      <c r="CF1125" s="14">
        <v>46206</v>
      </c>
      <c r="CG1125" t="s">
        <v>6913</v>
      </c>
      <c r="CH1125" s="31">
        <v>46206.669305555559</v>
      </c>
      <c r="CM1125" s="4">
        <f t="shared" si="54"/>
        <v>46206.367615740739</v>
      </c>
      <c r="CN1125">
        <f t="shared" si="55"/>
        <v>0</v>
      </c>
      <c r="CO1125" t="str">
        <f>VLOOKUP(A1125,Sheet1!$A$2:$B$221,2,0)</f>
        <v>South Zone</v>
      </c>
    </row>
    <row r="1126" spans="1:93" x14ac:dyDescent="0.35">
      <c r="A1126" t="s">
        <v>6907</v>
      </c>
      <c r="B1126">
        <v>659</v>
      </c>
      <c r="C1126" t="s">
        <v>9332</v>
      </c>
      <c r="D1126" t="s">
        <v>678</v>
      </c>
      <c r="E1126" t="s">
        <v>338</v>
      </c>
      <c r="F1126" t="s">
        <v>339</v>
      </c>
      <c r="G1126" t="s">
        <v>302</v>
      </c>
      <c r="H1126" t="s">
        <v>12417</v>
      </c>
      <c r="I1126">
        <v>356158</v>
      </c>
      <c r="J1126" t="s">
        <v>9634</v>
      </c>
      <c r="K1126" t="s">
        <v>9635</v>
      </c>
      <c r="L1126" t="s">
        <v>4622</v>
      </c>
      <c r="M1126" t="s">
        <v>12418</v>
      </c>
      <c r="N1126">
        <v>75000</v>
      </c>
      <c r="O1126" t="s">
        <v>12419</v>
      </c>
      <c r="P1126" t="s">
        <v>12420</v>
      </c>
      <c r="Q1126" t="s">
        <v>10533</v>
      </c>
      <c r="R1126">
        <v>5573578772</v>
      </c>
      <c r="S1126" s="14">
        <v>46209</v>
      </c>
      <c r="T1126" t="s">
        <v>12421</v>
      </c>
      <c r="U1126" s="31">
        <v>46209.633923611109</v>
      </c>
      <c r="AK1126" s="14">
        <v>46210</v>
      </c>
      <c r="AL1126" t="s">
        <v>6924</v>
      </c>
      <c r="AM1126" s="31">
        <v>46210.399062500001</v>
      </c>
      <c r="AQ1126" s="31">
        <v>46210.399062500001</v>
      </c>
      <c r="AR1126" s="14">
        <v>46210</v>
      </c>
      <c r="AS1126" t="s">
        <v>6924</v>
      </c>
      <c r="AT1126" t="s">
        <v>6910</v>
      </c>
      <c r="AU1126" t="s">
        <v>677</v>
      </c>
      <c r="AV1126" s="14">
        <v>46210</v>
      </c>
      <c r="AW1126" t="s">
        <v>6924</v>
      </c>
      <c r="AX1126" s="31">
        <v>46210.399513888886</v>
      </c>
      <c r="AY1126" s="14">
        <v>46210</v>
      </c>
      <c r="AZ1126" t="s">
        <v>3586</v>
      </c>
      <c r="BA1126" s="31">
        <v>46210.418773148151</v>
      </c>
      <c r="BB1126" s="14">
        <v>46210</v>
      </c>
      <c r="BC1126" t="s">
        <v>6431</v>
      </c>
      <c r="BD1126" s="31">
        <v>46210.458865740744</v>
      </c>
      <c r="BE1126" s="14">
        <v>46210</v>
      </c>
      <c r="BF1126" t="s">
        <v>1198</v>
      </c>
      <c r="BG1126" s="31">
        <v>46210.459583333337</v>
      </c>
      <c r="BH1126" s="14">
        <v>46210</v>
      </c>
      <c r="BI1126" t="s">
        <v>1198</v>
      </c>
      <c r="BJ1126" s="31">
        <v>46210.463750000003</v>
      </c>
      <c r="BW1126" s="14">
        <v>46210</v>
      </c>
      <c r="BX1126" t="s">
        <v>1198</v>
      </c>
      <c r="BY1126" s="31">
        <v>46210.494664351849</v>
      </c>
      <c r="BZ1126" s="14">
        <v>46210</v>
      </c>
      <c r="CA1126" t="s">
        <v>1199</v>
      </c>
      <c r="CB1126" s="31">
        <v>46210.495995370373</v>
      </c>
      <c r="CF1126" s="14">
        <v>46210</v>
      </c>
      <c r="CG1126" t="s">
        <v>6924</v>
      </c>
      <c r="CH1126" s="31">
        <v>46210.673993055556</v>
      </c>
      <c r="CM1126" s="4">
        <f t="shared" si="54"/>
        <v>46209.633923611109</v>
      </c>
      <c r="CN1126">
        <f t="shared" si="55"/>
        <v>1</v>
      </c>
      <c r="CO1126" t="str">
        <f>VLOOKUP(A1126,Sheet1!$A$2:$B$221,2,0)</f>
        <v>South Zone</v>
      </c>
    </row>
    <row r="1127" spans="1:93" x14ac:dyDescent="0.35">
      <c r="A1127" t="s">
        <v>6907</v>
      </c>
      <c r="B1127">
        <v>659</v>
      </c>
      <c r="C1127" t="s">
        <v>9332</v>
      </c>
      <c r="D1127" t="s">
        <v>678</v>
      </c>
      <c r="E1127" t="s">
        <v>338</v>
      </c>
      <c r="F1127" t="s">
        <v>339</v>
      </c>
      <c r="G1127" t="s">
        <v>302</v>
      </c>
      <c r="H1127" t="s">
        <v>12417</v>
      </c>
      <c r="I1127">
        <v>356158</v>
      </c>
      <c r="J1127" t="s">
        <v>9634</v>
      </c>
      <c r="K1127" t="s">
        <v>9635</v>
      </c>
      <c r="L1127" t="s">
        <v>4622</v>
      </c>
      <c r="M1127" t="s">
        <v>12418</v>
      </c>
      <c r="N1127">
        <v>70000</v>
      </c>
      <c r="O1127" t="s">
        <v>1202</v>
      </c>
      <c r="P1127" t="s">
        <v>1203</v>
      </c>
      <c r="Q1127" t="s">
        <v>12422</v>
      </c>
      <c r="R1127">
        <v>1800749738</v>
      </c>
      <c r="S1127" s="14">
        <v>46209</v>
      </c>
      <c r="T1127" t="s">
        <v>12421</v>
      </c>
      <c r="U1127" s="31">
        <v>46209.633946759262</v>
      </c>
      <c r="AK1127" s="14">
        <v>46210</v>
      </c>
      <c r="AL1127" t="s">
        <v>6924</v>
      </c>
      <c r="AM1127" s="31">
        <v>46210.379247685189</v>
      </c>
      <c r="AQ1127" s="31">
        <v>46210.379247685189</v>
      </c>
      <c r="AR1127" s="14">
        <v>46210</v>
      </c>
      <c r="AS1127" t="s">
        <v>6924</v>
      </c>
      <c r="AT1127" t="s">
        <v>6910</v>
      </c>
      <c r="AU1127" t="s">
        <v>677</v>
      </c>
      <c r="AV1127" s="14">
        <v>46210</v>
      </c>
      <c r="AW1127" t="s">
        <v>6924</v>
      </c>
      <c r="AX1127" s="31">
        <v>46210.39947916667</v>
      </c>
      <c r="AY1127" s="14">
        <v>46210</v>
      </c>
      <c r="AZ1127" t="s">
        <v>3586</v>
      </c>
      <c r="BA1127" s="31">
        <v>46210.418773148151</v>
      </c>
      <c r="BB1127" s="14">
        <v>46210</v>
      </c>
      <c r="BC1127" t="s">
        <v>6431</v>
      </c>
      <c r="BD1127" s="31">
        <v>46210.45884259259</v>
      </c>
      <c r="BE1127" s="14">
        <v>46210</v>
      </c>
      <c r="BF1127" t="s">
        <v>1198</v>
      </c>
      <c r="BG1127" s="31">
        <v>46210.459560185183</v>
      </c>
      <c r="BH1127" s="14">
        <v>46210</v>
      </c>
      <c r="BI1127" t="s">
        <v>1198</v>
      </c>
      <c r="BJ1127" s="31">
        <v>46210.463726851849</v>
      </c>
      <c r="BW1127" s="14">
        <v>46210</v>
      </c>
      <c r="BX1127" t="s">
        <v>1198</v>
      </c>
      <c r="BY1127" s="31">
        <v>46210.494652777779</v>
      </c>
      <c r="BZ1127" s="14">
        <v>46210</v>
      </c>
      <c r="CA1127" t="s">
        <v>1199</v>
      </c>
      <c r="CB1127" s="31">
        <v>46210.495995370373</v>
      </c>
      <c r="CF1127" s="14">
        <v>46210</v>
      </c>
      <c r="CG1127" t="s">
        <v>6924</v>
      </c>
      <c r="CH1127" s="31">
        <v>46210.673993055556</v>
      </c>
      <c r="CM1127" s="4">
        <f t="shared" si="54"/>
        <v>46209.633946759262</v>
      </c>
      <c r="CN1127">
        <f t="shared" si="55"/>
        <v>1</v>
      </c>
      <c r="CO1127" t="str">
        <f>VLOOKUP(A1127,Sheet1!$A$2:$B$221,2,0)</f>
        <v>South Zone</v>
      </c>
    </row>
    <row r="1128" spans="1:93" x14ac:dyDescent="0.35">
      <c r="A1128" t="s">
        <v>6907</v>
      </c>
      <c r="B1128">
        <v>659</v>
      </c>
      <c r="C1128" t="s">
        <v>9332</v>
      </c>
      <c r="D1128" t="s">
        <v>678</v>
      </c>
      <c r="E1128" t="s">
        <v>338</v>
      </c>
      <c r="F1128" t="s">
        <v>339</v>
      </c>
      <c r="G1128" t="s">
        <v>302</v>
      </c>
      <c r="H1128" t="s">
        <v>6915</v>
      </c>
      <c r="I1128">
        <v>364637</v>
      </c>
      <c r="J1128" t="s">
        <v>6916</v>
      </c>
      <c r="K1128" t="s">
        <v>6917</v>
      </c>
      <c r="L1128" t="s">
        <v>4622</v>
      </c>
      <c r="M1128" t="s">
        <v>6918</v>
      </c>
      <c r="N1128">
        <v>45000</v>
      </c>
      <c r="O1128" t="s">
        <v>6470</v>
      </c>
      <c r="P1128" t="s">
        <v>6471</v>
      </c>
      <c r="Q1128" t="s">
        <v>6919</v>
      </c>
      <c r="R1128">
        <v>8563316851</v>
      </c>
      <c r="S1128" s="14">
        <v>46204</v>
      </c>
      <c r="T1128" t="s">
        <v>6920</v>
      </c>
      <c r="U1128" s="31">
        <v>46204.749525462961</v>
      </c>
      <c r="AK1128" s="14">
        <v>46205</v>
      </c>
      <c r="AL1128" t="s">
        <v>6914</v>
      </c>
      <c r="AM1128" s="31">
        <v>46205.489259259259</v>
      </c>
      <c r="AQ1128" s="31">
        <v>46205.489259259259</v>
      </c>
      <c r="AR1128" s="14">
        <v>46205</v>
      </c>
      <c r="AS1128" t="s">
        <v>6914</v>
      </c>
      <c r="AT1128" t="s">
        <v>339</v>
      </c>
      <c r="AU1128" t="s">
        <v>678</v>
      </c>
      <c r="AV1128" s="14">
        <v>46205</v>
      </c>
      <c r="AW1128" t="s">
        <v>6914</v>
      </c>
      <c r="AX1128" s="31">
        <v>46205.490740740737</v>
      </c>
      <c r="AY1128" s="14">
        <v>46205</v>
      </c>
      <c r="AZ1128" t="s">
        <v>1194</v>
      </c>
      <c r="BA1128" s="31">
        <v>46205.493587962963</v>
      </c>
      <c r="BB1128" s="14">
        <v>46205</v>
      </c>
      <c r="BC1128" t="s">
        <v>1218</v>
      </c>
      <c r="BD1128" s="31">
        <v>46205.509131944447</v>
      </c>
      <c r="BE1128" s="14">
        <v>46205</v>
      </c>
      <c r="BF1128" t="s">
        <v>6432</v>
      </c>
      <c r="BG1128" s="31">
        <v>46205.573750000003</v>
      </c>
      <c r="BH1128" s="14">
        <v>46205</v>
      </c>
      <c r="BI1128" t="s">
        <v>6432</v>
      </c>
      <c r="BJ1128" s="31">
        <v>46205.610324074078</v>
      </c>
      <c r="BW1128" s="14">
        <v>46205</v>
      </c>
      <c r="BX1128" t="s">
        <v>6432</v>
      </c>
      <c r="BY1128" s="31">
        <v>46205.615856481483</v>
      </c>
      <c r="BZ1128" s="14">
        <v>46205</v>
      </c>
      <c r="CA1128" t="s">
        <v>1205</v>
      </c>
      <c r="CB1128" s="31">
        <v>46205.622499999998</v>
      </c>
      <c r="CF1128" s="14">
        <v>46205</v>
      </c>
      <c r="CG1128" t="s">
        <v>6913</v>
      </c>
      <c r="CH1128" s="31">
        <v>46205.648726851854</v>
      </c>
      <c r="CM1128" s="4">
        <f t="shared" si="54"/>
        <v>46204.749525462961</v>
      </c>
      <c r="CN1128">
        <f t="shared" si="55"/>
        <v>1</v>
      </c>
      <c r="CO1128" t="str">
        <f>VLOOKUP(A1128,Sheet1!$A$2:$B$221,2,0)</f>
        <v>South Zone</v>
      </c>
    </row>
    <row r="1129" spans="1:93" x14ac:dyDescent="0.35">
      <c r="A1129" t="s">
        <v>6907</v>
      </c>
      <c r="B1129">
        <v>659</v>
      </c>
      <c r="C1129" t="s">
        <v>9332</v>
      </c>
      <c r="D1129" t="s">
        <v>678</v>
      </c>
      <c r="E1129" t="s">
        <v>338</v>
      </c>
      <c r="F1129" t="s">
        <v>339</v>
      </c>
      <c r="G1129" t="s">
        <v>302</v>
      </c>
      <c r="H1129" t="s">
        <v>6921</v>
      </c>
      <c r="I1129">
        <v>389781</v>
      </c>
      <c r="J1129" t="s">
        <v>6909</v>
      </c>
      <c r="K1129" t="s">
        <v>6910</v>
      </c>
      <c r="L1129" t="s">
        <v>4622</v>
      </c>
      <c r="M1129" t="s">
        <v>6922</v>
      </c>
      <c r="N1129">
        <v>40000</v>
      </c>
      <c r="O1129" t="s">
        <v>6521</v>
      </c>
      <c r="P1129" t="s">
        <v>6522</v>
      </c>
      <c r="Q1129" t="s">
        <v>6923</v>
      </c>
      <c r="R1129">
        <v>1640759830</v>
      </c>
      <c r="S1129" s="14">
        <v>46205</v>
      </c>
      <c r="T1129" t="s">
        <v>6924</v>
      </c>
      <c r="U1129" s="31">
        <v>46205.573425925926</v>
      </c>
      <c r="AK1129" s="14">
        <v>46205</v>
      </c>
      <c r="AL1129" t="s">
        <v>6914</v>
      </c>
      <c r="AM1129" s="31">
        <v>46205.737037037034</v>
      </c>
      <c r="AQ1129" s="31">
        <v>46205.737037037034</v>
      </c>
      <c r="AR1129" s="14">
        <v>46205</v>
      </c>
      <c r="AS1129" t="s">
        <v>6914</v>
      </c>
      <c r="AT1129" t="s">
        <v>339</v>
      </c>
      <c r="AU1129" t="s">
        <v>678</v>
      </c>
      <c r="AV1129" s="14">
        <v>46205</v>
      </c>
      <c r="AW1129" t="s">
        <v>6924</v>
      </c>
      <c r="AX1129" s="31">
        <v>46205.746180555558</v>
      </c>
      <c r="AY1129" s="14">
        <v>46205</v>
      </c>
      <c r="AZ1129" t="s">
        <v>1194</v>
      </c>
      <c r="BA1129" s="31">
        <v>46205.751203703701</v>
      </c>
      <c r="BB1129" s="14">
        <v>46205</v>
      </c>
      <c r="BC1129" t="s">
        <v>3021</v>
      </c>
      <c r="BD1129" s="31">
        <v>46205.759398148148</v>
      </c>
      <c r="BE1129" s="14">
        <v>46205</v>
      </c>
      <c r="BF1129" t="s">
        <v>3020</v>
      </c>
      <c r="BG1129" s="31">
        <v>46205.761863425927</v>
      </c>
      <c r="BH1129" s="14">
        <v>46205</v>
      </c>
      <c r="BI1129" t="s">
        <v>3020</v>
      </c>
      <c r="BJ1129" s="31">
        <v>46205.762546296297</v>
      </c>
      <c r="BW1129" s="14">
        <v>46205</v>
      </c>
      <c r="BX1129" t="s">
        <v>3020</v>
      </c>
      <c r="BY1129" s="31">
        <v>46205.767210648148</v>
      </c>
      <c r="BZ1129" s="14">
        <v>46205</v>
      </c>
      <c r="CA1129" t="s">
        <v>1205</v>
      </c>
      <c r="CB1129" s="31">
        <v>46205.768819444442</v>
      </c>
      <c r="CF1129" s="14">
        <v>46206</v>
      </c>
      <c r="CG1129" t="s">
        <v>6913</v>
      </c>
      <c r="CH1129" s="31">
        <v>46206.461724537039</v>
      </c>
      <c r="CM1129" s="4">
        <f t="shared" si="54"/>
        <v>46205.573425925926</v>
      </c>
      <c r="CN1129">
        <f t="shared" si="55"/>
        <v>0</v>
      </c>
      <c r="CO1129" t="str">
        <f>VLOOKUP(A1129,Sheet1!$A$2:$B$221,2,0)</f>
        <v>South Zone</v>
      </c>
    </row>
    <row r="1130" spans="1:93" x14ac:dyDescent="0.35">
      <c r="A1130" t="s">
        <v>6907</v>
      </c>
      <c r="B1130">
        <v>659</v>
      </c>
      <c r="C1130" t="s">
        <v>9332</v>
      </c>
      <c r="D1130" t="s">
        <v>678</v>
      </c>
      <c r="E1130" t="s">
        <v>338</v>
      </c>
      <c r="F1130" t="s">
        <v>339</v>
      </c>
      <c r="G1130" t="s">
        <v>302</v>
      </c>
      <c r="H1130" t="s">
        <v>6925</v>
      </c>
      <c r="I1130">
        <v>624651</v>
      </c>
      <c r="J1130" t="s">
        <v>6926</v>
      </c>
      <c r="K1130" t="s">
        <v>6927</v>
      </c>
      <c r="L1130" t="s">
        <v>4622</v>
      </c>
      <c r="M1130" t="s">
        <v>6928</v>
      </c>
      <c r="N1130">
        <v>45000</v>
      </c>
      <c r="O1130" t="s">
        <v>6470</v>
      </c>
      <c r="P1130" t="s">
        <v>6471</v>
      </c>
      <c r="Q1130" t="s">
        <v>6929</v>
      </c>
      <c r="R1130">
        <v>9481202740</v>
      </c>
      <c r="S1130" s="14">
        <v>46204</v>
      </c>
      <c r="T1130" t="s">
        <v>6930</v>
      </c>
      <c r="U1130" s="31">
        <v>46204.405613425923</v>
      </c>
      <c r="AK1130" s="14">
        <v>46204</v>
      </c>
      <c r="AL1130" t="s">
        <v>6914</v>
      </c>
      <c r="AM1130" s="31">
        <v>46204.48400462963</v>
      </c>
      <c r="AQ1130" s="31">
        <v>46204.48400462963</v>
      </c>
      <c r="AR1130" s="14">
        <v>46204</v>
      </c>
      <c r="AS1130" t="s">
        <v>6914</v>
      </c>
      <c r="AT1130" t="s">
        <v>339</v>
      </c>
      <c r="AU1130" t="s">
        <v>678</v>
      </c>
      <c r="AV1130" s="14">
        <v>46204</v>
      </c>
      <c r="AW1130" t="s">
        <v>6930</v>
      </c>
      <c r="AX1130" s="31">
        <v>46204.493368055555</v>
      </c>
      <c r="AY1130" s="14">
        <v>46204</v>
      </c>
      <c r="AZ1130" t="s">
        <v>1194</v>
      </c>
      <c r="BA1130" s="31">
        <v>46204.500983796293</v>
      </c>
      <c r="BB1130" s="14">
        <v>46204</v>
      </c>
      <c r="BC1130" t="s">
        <v>3021</v>
      </c>
      <c r="BD1130" s="31">
        <v>46204.521215277775</v>
      </c>
      <c r="BE1130" s="14">
        <v>46204</v>
      </c>
      <c r="BF1130" t="s">
        <v>6432</v>
      </c>
      <c r="BG1130" s="31">
        <v>46204.570590277777</v>
      </c>
      <c r="BK1130" s="14">
        <v>46204</v>
      </c>
      <c r="BL1130" t="s">
        <v>6432</v>
      </c>
      <c r="BM1130" s="31">
        <v>46204.582673611112</v>
      </c>
      <c r="CM1130" s="4">
        <f t="shared" si="54"/>
        <v>46204.405613425923</v>
      </c>
      <c r="CN1130">
        <f t="shared" si="55"/>
        <v>0</v>
      </c>
      <c r="CO1130" t="str">
        <f>VLOOKUP(A1130,Sheet1!$A$2:$B$221,2,0)</f>
        <v>South Zone</v>
      </c>
    </row>
    <row r="1131" spans="1:93" x14ac:dyDescent="0.35">
      <c r="A1131" t="s">
        <v>6907</v>
      </c>
      <c r="B1131">
        <v>659</v>
      </c>
      <c r="C1131" t="s">
        <v>9332</v>
      </c>
      <c r="D1131" t="s">
        <v>678</v>
      </c>
      <c r="E1131" t="s">
        <v>338</v>
      </c>
      <c r="F1131" t="s">
        <v>339</v>
      </c>
      <c r="G1131" t="s">
        <v>302</v>
      </c>
      <c r="H1131" t="s">
        <v>10515</v>
      </c>
      <c r="I1131">
        <v>688331</v>
      </c>
      <c r="J1131" t="s">
        <v>6926</v>
      </c>
      <c r="K1131" t="s">
        <v>6927</v>
      </c>
      <c r="L1131" t="s">
        <v>4622</v>
      </c>
      <c r="M1131" t="s">
        <v>10516</v>
      </c>
      <c r="N1131">
        <v>90000</v>
      </c>
      <c r="O1131" t="s">
        <v>1200</v>
      </c>
      <c r="P1131" t="s">
        <v>1201</v>
      </c>
      <c r="Q1131" t="s">
        <v>10517</v>
      </c>
      <c r="R1131">
        <v>7974679823</v>
      </c>
      <c r="S1131" s="14">
        <v>46209</v>
      </c>
      <c r="T1131" t="s">
        <v>6924</v>
      </c>
      <c r="U1131" s="31">
        <v>46209.656631944446</v>
      </c>
      <c r="AK1131" s="14">
        <v>46209</v>
      </c>
      <c r="AL1131" t="s">
        <v>6924</v>
      </c>
      <c r="AM1131" s="31">
        <v>46209.724791666667</v>
      </c>
      <c r="AQ1131" s="31">
        <v>46209.724791666667</v>
      </c>
      <c r="AR1131" s="14">
        <v>46209</v>
      </c>
      <c r="AS1131" t="s">
        <v>6924</v>
      </c>
      <c r="AT1131" t="s">
        <v>6910</v>
      </c>
      <c r="AU1131" t="s">
        <v>677</v>
      </c>
      <c r="AV1131" s="14">
        <v>46209</v>
      </c>
      <c r="AW1131" t="s">
        <v>6924</v>
      </c>
      <c r="AX1131" s="31">
        <v>46209.739606481482</v>
      </c>
      <c r="AY1131" s="14">
        <v>46209</v>
      </c>
      <c r="AZ1131" t="s">
        <v>3586</v>
      </c>
      <c r="BA1131" s="31">
        <v>46209.746435185189</v>
      </c>
      <c r="BB1131" s="14">
        <v>46209</v>
      </c>
      <c r="BC1131" t="s">
        <v>2405</v>
      </c>
      <c r="BD1131" s="31">
        <v>46209.750902777778</v>
      </c>
      <c r="BE1131" s="14">
        <v>46209</v>
      </c>
      <c r="BF1131" t="s">
        <v>3020</v>
      </c>
      <c r="BG1131" s="31">
        <v>46209.751458333332</v>
      </c>
      <c r="BH1131" s="14">
        <v>46210</v>
      </c>
      <c r="BI1131" t="s">
        <v>1198</v>
      </c>
      <c r="BJ1131" s="31">
        <v>46210.68986111111</v>
      </c>
      <c r="BW1131" s="14">
        <v>46210</v>
      </c>
      <c r="BX1131" t="s">
        <v>1198</v>
      </c>
      <c r="BY1131" s="31">
        <v>46210.696597222224</v>
      </c>
      <c r="BZ1131" s="14">
        <v>46210</v>
      </c>
      <c r="CA1131" t="s">
        <v>1205</v>
      </c>
      <c r="CB1131" s="31">
        <v>46210.69771990741</v>
      </c>
      <c r="CF1131" s="14">
        <v>46210</v>
      </c>
      <c r="CG1131" t="s">
        <v>6924</v>
      </c>
      <c r="CH1131" s="31">
        <v>46210.721030092594</v>
      </c>
      <c r="CM1131" s="4">
        <f t="shared" si="54"/>
        <v>46209.656631944446</v>
      </c>
      <c r="CN1131">
        <f t="shared" si="55"/>
        <v>0</v>
      </c>
      <c r="CO1131" t="str">
        <f>VLOOKUP(A1131,Sheet1!$A$2:$B$221,2,0)</f>
        <v>South Zone</v>
      </c>
    </row>
    <row r="1132" spans="1:93" x14ac:dyDescent="0.35">
      <c r="A1132" t="s">
        <v>6907</v>
      </c>
      <c r="B1132">
        <v>659</v>
      </c>
      <c r="C1132" t="s">
        <v>9332</v>
      </c>
      <c r="D1132" t="s">
        <v>678</v>
      </c>
      <c r="E1132" t="s">
        <v>338</v>
      </c>
      <c r="F1132" t="s">
        <v>339</v>
      </c>
      <c r="G1132" t="s">
        <v>302</v>
      </c>
      <c r="H1132" t="s">
        <v>12423</v>
      </c>
      <c r="I1132">
        <v>732445</v>
      </c>
      <c r="J1132" t="s">
        <v>12424</v>
      </c>
      <c r="K1132" t="s">
        <v>12425</v>
      </c>
      <c r="L1132" t="s">
        <v>4622</v>
      </c>
      <c r="M1132" t="s">
        <v>12426</v>
      </c>
      <c r="N1132">
        <v>45000</v>
      </c>
      <c r="O1132" t="s">
        <v>6470</v>
      </c>
      <c r="P1132" t="s">
        <v>6471</v>
      </c>
      <c r="Q1132" t="s">
        <v>12427</v>
      </c>
      <c r="R1132">
        <v>2229125344</v>
      </c>
      <c r="S1132" s="14">
        <v>46209</v>
      </c>
      <c r="T1132" t="s">
        <v>12428</v>
      </c>
      <c r="U1132" s="31">
        <v>46209.782083333332</v>
      </c>
      <c r="AK1132" s="14">
        <v>46210</v>
      </c>
      <c r="AL1132" t="s">
        <v>6924</v>
      </c>
      <c r="AM1132" s="31">
        <v>46210.592557870368</v>
      </c>
      <c r="AQ1132" s="31">
        <v>46210.592557870368</v>
      </c>
      <c r="AR1132" s="14">
        <v>46210</v>
      </c>
      <c r="AS1132" t="s">
        <v>6924</v>
      </c>
      <c r="AT1132" t="s">
        <v>6910</v>
      </c>
      <c r="AU1132" t="s">
        <v>677</v>
      </c>
      <c r="AV1132" s="14">
        <v>46210</v>
      </c>
      <c r="AW1132" t="s">
        <v>6924</v>
      </c>
      <c r="AX1132" s="31">
        <v>46210.599189814813</v>
      </c>
      <c r="AY1132" s="14">
        <v>46210</v>
      </c>
      <c r="AZ1132" t="s">
        <v>1194</v>
      </c>
      <c r="BA1132" s="31">
        <v>46210.619004629632</v>
      </c>
      <c r="BB1132" s="14">
        <v>46210</v>
      </c>
      <c r="BC1132" t="s">
        <v>6513</v>
      </c>
      <c r="BD1132" s="31">
        <v>46210.664247685185</v>
      </c>
      <c r="BE1132" s="14">
        <v>46210</v>
      </c>
      <c r="BF1132" t="s">
        <v>1198</v>
      </c>
      <c r="BG1132" s="31">
        <v>46210.681238425925</v>
      </c>
      <c r="BH1132" s="14">
        <v>46210</v>
      </c>
      <c r="BI1132" t="s">
        <v>1198</v>
      </c>
      <c r="BJ1132" s="31">
        <v>46210.71</v>
      </c>
      <c r="BW1132" s="14">
        <v>46210</v>
      </c>
      <c r="BX1132" t="s">
        <v>1198</v>
      </c>
      <c r="BY1132" s="31">
        <v>46210.735868055555</v>
      </c>
      <c r="BZ1132" s="14">
        <v>46210</v>
      </c>
      <c r="CA1132" t="s">
        <v>1205</v>
      </c>
      <c r="CB1132" s="31">
        <v>46210.737118055556</v>
      </c>
      <c r="CF1132" s="14">
        <v>46210</v>
      </c>
      <c r="CG1132" t="s">
        <v>6924</v>
      </c>
      <c r="CH1132" s="31">
        <v>46210.805775462963</v>
      </c>
      <c r="CM1132" s="4">
        <f t="shared" si="54"/>
        <v>46209.782083333332</v>
      </c>
      <c r="CN1132">
        <f t="shared" si="55"/>
        <v>1</v>
      </c>
      <c r="CO1132" t="str">
        <f>VLOOKUP(A1132,Sheet1!$A$2:$B$221,2,0)</f>
        <v>South Zone</v>
      </c>
    </row>
    <row r="1133" spans="1:93" x14ac:dyDescent="0.35">
      <c r="A1133" t="s">
        <v>6907</v>
      </c>
      <c r="B1133">
        <v>659</v>
      </c>
      <c r="C1133" t="s">
        <v>9332</v>
      </c>
      <c r="D1133" t="s">
        <v>678</v>
      </c>
      <c r="E1133" t="s">
        <v>338</v>
      </c>
      <c r="F1133" t="s">
        <v>339</v>
      </c>
      <c r="G1133" t="s">
        <v>302</v>
      </c>
      <c r="H1133" t="s">
        <v>12429</v>
      </c>
      <c r="I1133">
        <v>756054</v>
      </c>
      <c r="J1133" t="s">
        <v>6926</v>
      </c>
      <c r="K1133" t="s">
        <v>6927</v>
      </c>
      <c r="L1133" t="s">
        <v>4622</v>
      </c>
      <c r="M1133" t="s">
        <v>12430</v>
      </c>
      <c r="N1133">
        <v>40000</v>
      </c>
      <c r="O1133" t="s">
        <v>6521</v>
      </c>
      <c r="P1133" t="s">
        <v>6522</v>
      </c>
      <c r="Q1133" t="s">
        <v>12431</v>
      </c>
      <c r="R1133">
        <v>8881907782</v>
      </c>
      <c r="S1133" s="14">
        <v>46210</v>
      </c>
      <c r="T1133" t="s">
        <v>6920</v>
      </c>
      <c r="U1133" s="31">
        <v>46210.498993055553</v>
      </c>
      <c r="AK1133" s="14">
        <v>46210</v>
      </c>
      <c r="AL1133" t="s">
        <v>6924</v>
      </c>
      <c r="AM1133" s="31">
        <v>46210.538206018522</v>
      </c>
      <c r="AQ1133" s="31">
        <v>46210.538206018522</v>
      </c>
      <c r="AR1133" s="14">
        <v>46210</v>
      </c>
      <c r="AS1133" t="s">
        <v>6924</v>
      </c>
      <c r="AT1133" t="s">
        <v>6910</v>
      </c>
      <c r="AU1133" t="s">
        <v>677</v>
      </c>
      <c r="AV1133" s="14">
        <v>46210</v>
      </c>
      <c r="AW1133" t="s">
        <v>6924</v>
      </c>
      <c r="AX1133" s="31">
        <v>46210.55159722222</v>
      </c>
      <c r="AY1133" s="14">
        <v>46210</v>
      </c>
      <c r="AZ1133" t="s">
        <v>3586</v>
      </c>
      <c r="BA1133" s="31">
        <v>46210.570231481484</v>
      </c>
      <c r="BB1133" s="14">
        <v>46210</v>
      </c>
      <c r="BC1133" t="s">
        <v>1247</v>
      </c>
      <c r="BD1133" s="31">
        <v>46210.633923611109</v>
      </c>
      <c r="BE1133" s="14">
        <v>46210</v>
      </c>
      <c r="BF1133" t="s">
        <v>1204</v>
      </c>
      <c r="BG1133" s="31">
        <v>46210.641041666669</v>
      </c>
      <c r="BH1133" s="14">
        <v>46210</v>
      </c>
      <c r="BI1133" t="s">
        <v>1204</v>
      </c>
      <c r="BJ1133" s="31">
        <v>46210.645532407405</v>
      </c>
      <c r="BW1133" s="14">
        <v>46210</v>
      </c>
      <c r="BX1133" t="s">
        <v>1204</v>
      </c>
      <c r="BY1133" s="31">
        <v>46210.662905092591</v>
      </c>
      <c r="BZ1133" s="14">
        <v>46210</v>
      </c>
      <c r="CA1133" t="s">
        <v>1205</v>
      </c>
      <c r="CB1133" s="31">
        <v>46210.66474537037</v>
      </c>
      <c r="CF1133" s="14">
        <v>46210</v>
      </c>
      <c r="CG1133" t="s">
        <v>6924</v>
      </c>
      <c r="CH1133" s="31">
        <v>46210.753368055557</v>
      </c>
      <c r="CM1133" s="4">
        <f t="shared" si="54"/>
        <v>46210.498993055553</v>
      </c>
      <c r="CN1133">
        <f t="shared" si="55"/>
        <v>0</v>
      </c>
      <c r="CO1133" t="str">
        <f>VLOOKUP(A1133,Sheet1!$A$2:$B$221,2,0)</f>
        <v>South Zone</v>
      </c>
    </row>
    <row r="1134" spans="1:93" x14ac:dyDescent="0.35">
      <c r="A1134" t="s">
        <v>6931</v>
      </c>
      <c r="B1134">
        <v>915</v>
      </c>
      <c r="C1134" t="s">
        <v>9332</v>
      </c>
      <c r="D1134" t="s">
        <v>678</v>
      </c>
      <c r="E1134" t="s">
        <v>610</v>
      </c>
      <c r="F1134" t="s">
        <v>611</v>
      </c>
      <c r="G1134" t="s">
        <v>549</v>
      </c>
      <c r="H1134" t="s">
        <v>6932</v>
      </c>
      <c r="I1134">
        <v>450978</v>
      </c>
      <c r="J1134" t="s">
        <v>3049</v>
      </c>
      <c r="K1134" t="s">
        <v>3050</v>
      </c>
      <c r="L1134" t="s">
        <v>4622</v>
      </c>
      <c r="M1134" t="s">
        <v>10518</v>
      </c>
      <c r="N1134">
        <v>65000</v>
      </c>
      <c r="O1134" t="s">
        <v>9438</v>
      </c>
      <c r="P1134" t="s">
        <v>9439</v>
      </c>
      <c r="Q1134" t="s">
        <v>1143</v>
      </c>
      <c r="R1134">
        <v>3839868175</v>
      </c>
      <c r="S1134" s="14">
        <v>46206</v>
      </c>
      <c r="T1134" t="s">
        <v>6934</v>
      </c>
      <c r="U1134" s="31">
        <v>46206.506307870368</v>
      </c>
      <c r="AK1134" s="14">
        <v>46209</v>
      </c>
      <c r="AL1134" t="s">
        <v>3051</v>
      </c>
      <c r="AM1134" s="31">
        <v>46209.68681712963</v>
      </c>
      <c r="AQ1134" s="31">
        <v>46209.68681712963</v>
      </c>
      <c r="AR1134" s="14">
        <v>46209</v>
      </c>
      <c r="AS1134" t="s">
        <v>3051</v>
      </c>
      <c r="AT1134" t="s">
        <v>611</v>
      </c>
      <c r="AU1134" t="s">
        <v>678</v>
      </c>
      <c r="AV1134" s="14">
        <v>46210</v>
      </c>
      <c r="AW1134" t="s">
        <v>3052</v>
      </c>
      <c r="AX1134" s="31">
        <v>46210.270219907405</v>
      </c>
      <c r="AY1134" s="14">
        <v>46210</v>
      </c>
      <c r="AZ1134" t="s">
        <v>933</v>
      </c>
      <c r="BA1134" s="31">
        <v>46210.379699074074</v>
      </c>
      <c r="BB1134" s="14">
        <v>46210</v>
      </c>
      <c r="BC1134" t="s">
        <v>4965</v>
      </c>
      <c r="BD1134" s="31">
        <v>46210.416296296295</v>
      </c>
      <c r="BE1134" s="14">
        <v>46210</v>
      </c>
      <c r="BF1134" t="s">
        <v>994</v>
      </c>
      <c r="BG1134" s="31">
        <v>46210.426944444444</v>
      </c>
      <c r="BK1134" s="14">
        <v>46210</v>
      </c>
      <c r="BL1134" t="s">
        <v>994</v>
      </c>
      <c r="BM1134" s="31">
        <v>46210.427268518521</v>
      </c>
      <c r="CM1134" s="4">
        <f t="shared" si="54"/>
        <v>46206.506307870368</v>
      </c>
      <c r="CN1134">
        <f t="shared" si="55"/>
        <v>3</v>
      </c>
      <c r="CO1134" t="str">
        <f>VLOOKUP(A1134,Sheet1!$A$2:$B$221,2,0)</f>
        <v>East Zone</v>
      </c>
    </row>
    <row r="1135" spans="1:93" x14ac:dyDescent="0.35">
      <c r="A1135" t="s">
        <v>6931</v>
      </c>
      <c r="B1135">
        <v>915</v>
      </c>
      <c r="C1135" t="s">
        <v>9332</v>
      </c>
      <c r="D1135" t="s">
        <v>678</v>
      </c>
      <c r="E1135" t="s">
        <v>610</v>
      </c>
      <c r="F1135" t="s">
        <v>611</v>
      </c>
      <c r="G1135" t="s">
        <v>549</v>
      </c>
      <c r="H1135" t="s">
        <v>6932</v>
      </c>
      <c r="I1135">
        <v>450978</v>
      </c>
      <c r="J1135" t="s">
        <v>3049</v>
      </c>
      <c r="K1135" t="s">
        <v>3050</v>
      </c>
      <c r="L1135" t="s">
        <v>4622</v>
      </c>
      <c r="M1135" t="s">
        <v>6933</v>
      </c>
      <c r="N1135">
        <v>45000</v>
      </c>
      <c r="O1135" t="s">
        <v>4630</v>
      </c>
      <c r="P1135" t="s">
        <v>4631</v>
      </c>
      <c r="Q1135" t="s">
        <v>6606</v>
      </c>
      <c r="R1135">
        <v>9319494487</v>
      </c>
      <c r="S1135" s="14">
        <v>46204</v>
      </c>
      <c r="T1135" t="s">
        <v>6934</v>
      </c>
      <c r="U1135" s="31">
        <v>46204.526979166665</v>
      </c>
      <c r="AK1135" s="14">
        <v>46204</v>
      </c>
      <c r="AL1135" t="s">
        <v>3051</v>
      </c>
      <c r="AM1135" s="31">
        <v>46204.582905092589</v>
      </c>
      <c r="AQ1135" s="31">
        <v>46204.582905092589</v>
      </c>
      <c r="AR1135" s="14">
        <v>46204</v>
      </c>
      <c r="AS1135" t="s">
        <v>3051</v>
      </c>
      <c r="AT1135" t="s">
        <v>611</v>
      </c>
      <c r="AU1135" t="s">
        <v>678</v>
      </c>
      <c r="AV1135" s="14">
        <v>46204</v>
      </c>
      <c r="AW1135" t="s">
        <v>3052</v>
      </c>
      <c r="AX1135" s="31">
        <v>46204.583437499998</v>
      </c>
      <c r="AY1135" s="14">
        <v>46204</v>
      </c>
      <c r="AZ1135" t="s">
        <v>933</v>
      </c>
      <c r="BA1135" s="31">
        <v>46204.58761574074</v>
      </c>
      <c r="BB1135" s="14">
        <v>46204</v>
      </c>
      <c r="BC1135" t="s">
        <v>4965</v>
      </c>
      <c r="BD1135" s="31">
        <v>46204.625671296293</v>
      </c>
      <c r="BE1135" s="14">
        <v>46204</v>
      </c>
      <c r="BF1135" t="s">
        <v>997</v>
      </c>
      <c r="BG1135" s="31">
        <v>46204.651585648149</v>
      </c>
      <c r="BH1135" s="14">
        <v>46204</v>
      </c>
      <c r="BI1135" t="s">
        <v>997</v>
      </c>
      <c r="BJ1135" s="31">
        <v>46204.651736111111</v>
      </c>
      <c r="BW1135" s="14">
        <v>46204</v>
      </c>
      <c r="BX1135" t="s">
        <v>997</v>
      </c>
      <c r="BY1135" s="31">
        <v>46204.659675925926</v>
      </c>
      <c r="BZ1135" s="14">
        <v>46204</v>
      </c>
      <c r="CA1135" t="s">
        <v>995</v>
      </c>
      <c r="CB1135" s="31">
        <v>46204.681076388886</v>
      </c>
      <c r="CF1135" s="14">
        <v>46204</v>
      </c>
      <c r="CG1135" t="s">
        <v>3052</v>
      </c>
      <c r="CH1135" s="31">
        <v>46204.75576388889</v>
      </c>
      <c r="CM1135" s="4">
        <f t="shared" si="54"/>
        <v>46204.526979166665</v>
      </c>
      <c r="CN1135">
        <f t="shared" si="55"/>
        <v>0</v>
      </c>
      <c r="CO1135" t="str">
        <f>VLOOKUP(A1135,Sheet1!$A$2:$B$221,2,0)</f>
        <v>East Zone</v>
      </c>
    </row>
    <row r="1136" spans="1:93" x14ac:dyDescent="0.35">
      <c r="A1136" t="s">
        <v>6931</v>
      </c>
      <c r="B1136">
        <v>915</v>
      </c>
      <c r="C1136" t="s">
        <v>9332</v>
      </c>
      <c r="D1136" t="s">
        <v>678</v>
      </c>
      <c r="E1136" t="s">
        <v>610</v>
      </c>
      <c r="F1136" t="s">
        <v>611</v>
      </c>
      <c r="G1136" t="s">
        <v>549</v>
      </c>
      <c r="H1136" t="s">
        <v>10519</v>
      </c>
      <c r="I1136">
        <v>477482</v>
      </c>
      <c r="J1136" t="s">
        <v>10520</v>
      </c>
      <c r="K1136" t="s">
        <v>10521</v>
      </c>
      <c r="L1136" t="s">
        <v>4622</v>
      </c>
      <c r="M1136" t="s">
        <v>10522</v>
      </c>
      <c r="N1136">
        <v>45000</v>
      </c>
      <c r="O1136" t="s">
        <v>9889</v>
      </c>
      <c r="P1136" t="s">
        <v>9890</v>
      </c>
      <c r="Q1136" t="s">
        <v>7924</v>
      </c>
      <c r="R1136">
        <v>3420586439</v>
      </c>
      <c r="S1136" s="14">
        <v>46209</v>
      </c>
      <c r="T1136" t="s">
        <v>10523</v>
      </c>
      <c r="U1136" s="31">
        <v>46209.511689814812</v>
      </c>
      <c r="AK1136" s="14">
        <v>46209</v>
      </c>
      <c r="AL1136" t="s">
        <v>3051</v>
      </c>
      <c r="AM1136" s="31">
        <v>46209.606400462966</v>
      </c>
      <c r="AQ1136" s="31">
        <v>46209.606400462966</v>
      </c>
      <c r="AR1136" s="14">
        <v>46209</v>
      </c>
      <c r="AS1136" t="s">
        <v>3051</v>
      </c>
      <c r="AT1136" t="s">
        <v>611</v>
      </c>
      <c r="AU1136" t="s">
        <v>678</v>
      </c>
      <c r="AV1136" s="14">
        <v>46209</v>
      </c>
      <c r="AW1136" t="s">
        <v>3051</v>
      </c>
      <c r="AX1136" s="31">
        <v>46209.617048611108</v>
      </c>
      <c r="AY1136" s="14">
        <v>46209</v>
      </c>
      <c r="AZ1136" t="s">
        <v>933</v>
      </c>
      <c r="BA1136" s="31">
        <v>46209.626712962963</v>
      </c>
      <c r="BB1136" s="14">
        <v>46209</v>
      </c>
      <c r="BC1136" t="s">
        <v>4716</v>
      </c>
      <c r="BD1136" s="31">
        <v>46209.666342592594</v>
      </c>
      <c r="BE1136" s="14">
        <v>46209</v>
      </c>
      <c r="BF1136" t="s">
        <v>994</v>
      </c>
      <c r="BG1136" s="31">
        <v>46209.706701388888</v>
      </c>
      <c r="BH1136" s="14">
        <v>46209</v>
      </c>
      <c r="BI1136" t="s">
        <v>994</v>
      </c>
      <c r="BJ1136" s="31">
        <v>46209.706793981481</v>
      </c>
      <c r="BW1136" s="14">
        <v>46209</v>
      </c>
      <c r="BX1136" t="s">
        <v>994</v>
      </c>
      <c r="BY1136" s="31">
        <v>46209.713680555556</v>
      </c>
      <c r="BZ1136" s="14">
        <v>46209</v>
      </c>
      <c r="CA1136" t="s">
        <v>995</v>
      </c>
      <c r="CB1136" s="31">
        <v>46209.727187500001</v>
      </c>
      <c r="CF1136" s="14">
        <v>46209</v>
      </c>
      <c r="CG1136" t="s">
        <v>6945</v>
      </c>
      <c r="CH1136" s="31">
        <v>46209.810335648152</v>
      </c>
      <c r="CM1136" s="4">
        <f t="shared" si="54"/>
        <v>46209.511689814812</v>
      </c>
      <c r="CN1136">
        <f t="shared" si="55"/>
        <v>0</v>
      </c>
      <c r="CO1136" t="str">
        <f>VLOOKUP(A1136,Sheet1!$A$2:$B$221,2,0)</f>
        <v>East Zone</v>
      </c>
    </row>
    <row r="1137" spans="1:93" x14ac:dyDescent="0.35">
      <c r="A1137" t="s">
        <v>6931</v>
      </c>
      <c r="B1137">
        <v>915</v>
      </c>
      <c r="C1137" t="s">
        <v>9332</v>
      </c>
      <c r="D1137" t="s">
        <v>678</v>
      </c>
      <c r="E1137" t="s">
        <v>610</v>
      </c>
      <c r="F1137" t="s">
        <v>611</v>
      </c>
      <c r="G1137" t="s">
        <v>549</v>
      </c>
      <c r="H1137" t="s">
        <v>4346</v>
      </c>
      <c r="I1137">
        <v>483876</v>
      </c>
      <c r="J1137" t="s">
        <v>2116</v>
      </c>
      <c r="K1137" t="s">
        <v>4348</v>
      </c>
      <c r="L1137" t="s">
        <v>4622</v>
      </c>
      <c r="M1137" t="s">
        <v>12432</v>
      </c>
      <c r="N1137">
        <v>65000</v>
      </c>
      <c r="O1137" t="s">
        <v>1006</v>
      </c>
      <c r="P1137" t="s">
        <v>1007</v>
      </c>
      <c r="Q1137" t="s">
        <v>1000</v>
      </c>
      <c r="R1137">
        <v>5595921732</v>
      </c>
      <c r="S1137" s="14">
        <v>46210</v>
      </c>
      <c r="T1137" t="s">
        <v>6936</v>
      </c>
      <c r="U1137" s="31">
        <v>46210.416388888887</v>
      </c>
      <c r="AK1137" s="14">
        <v>46210</v>
      </c>
      <c r="AL1137" t="s">
        <v>3051</v>
      </c>
      <c r="AM1137" s="31">
        <v>46210.675763888888</v>
      </c>
      <c r="AQ1137" s="31">
        <v>46210.675763888888</v>
      </c>
      <c r="AR1137" s="14">
        <v>46210</v>
      </c>
      <c r="AS1137" t="s">
        <v>3051</v>
      </c>
      <c r="AT1137" t="s">
        <v>611</v>
      </c>
      <c r="AU1137" t="s">
        <v>678</v>
      </c>
      <c r="AV1137" s="14">
        <v>46210</v>
      </c>
      <c r="AW1137" t="s">
        <v>3052</v>
      </c>
      <c r="AX1137" s="31">
        <v>46210.682523148149</v>
      </c>
      <c r="AY1137" s="14">
        <v>46210</v>
      </c>
      <c r="AZ1137" t="s">
        <v>933</v>
      </c>
      <c r="BA1137" s="31">
        <v>46210.692210648151</v>
      </c>
      <c r="BB1137" s="14">
        <v>46210</v>
      </c>
      <c r="BC1137" t="s">
        <v>4965</v>
      </c>
      <c r="BD1137" s="31">
        <v>46210.743460648147</v>
      </c>
      <c r="BE1137" s="14">
        <v>46210</v>
      </c>
      <c r="BF1137" t="s">
        <v>994</v>
      </c>
      <c r="BG1137" s="31">
        <v>46210.757696759261</v>
      </c>
      <c r="BH1137" s="14">
        <v>46210</v>
      </c>
      <c r="BI1137" t="s">
        <v>1043</v>
      </c>
      <c r="BJ1137" s="31">
        <v>46210.799525462964</v>
      </c>
      <c r="BK1137" s="14">
        <v>46210</v>
      </c>
      <c r="BL1137" t="s">
        <v>994</v>
      </c>
      <c r="BM1137" s="31">
        <v>46210.758101851854</v>
      </c>
      <c r="BW1137" s="14">
        <v>46210</v>
      </c>
      <c r="BX1137" t="s">
        <v>1043</v>
      </c>
      <c r="BY1137" s="31">
        <v>46210.806550925925</v>
      </c>
      <c r="BZ1137" s="14">
        <v>46210</v>
      </c>
      <c r="CA1137" t="s">
        <v>1008</v>
      </c>
      <c r="CB1137" s="31">
        <v>46210.80846064815</v>
      </c>
      <c r="CM1137" s="4">
        <f t="shared" si="54"/>
        <v>46210.416388888887</v>
      </c>
      <c r="CN1137">
        <f t="shared" si="55"/>
        <v>0</v>
      </c>
      <c r="CO1137" t="str">
        <f>VLOOKUP(A1137,Sheet1!$A$2:$B$221,2,0)</f>
        <v>East Zone</v>
      </c>
    </row>
    <row r="1138" spans="1:93" x14ac:dyDescent="0.35">
      <c r="A1138" t="s">
        <v>6931</v>
      </c>
      <c r="B1138">
        <v>915</v>
      </c>
      <c r="C1138" t="s">
        <v>9332</v>
      </c>
      <c r="D1138" t="s">
        <v>678</v>
      </c>
      <c r="E1138" t="s">
        <v>610</v>
      </c>
      <c r="F1138" t="s">
        <v>611</v>
      </c>
      <c r="G1138" t="s">
        <v>549</v>
      </c>
      <c r="H1138" t="s">
        <v>4346</v>
      </c>
      <c r="I1138">
        <v>483876</v>
      </c>
      <c r="J1138" t="s">
        <v>2116</v>
      </c>
      <c r="K1138" t="s">
        <v>4348</v>
      </c>
      <c r="L1138" t="s">
        <v>4622</v>
      </c>
      <c r="M1138" t="s">
        <v>6935</v>
      </c>
      <c r="N1138">
        <v>77000</v>
      </c>
      <c r="O1138" t="s">
        <v>939</v>
      </c>
      <c r="P1138" t="s">
        <v>940</v>
      </c>
      <c r="Q1138" t="s">
        <v>4347</v>
      </c>
      <c r="R1138">
        <v>5188259896</v>
      </c>
      <c r="S1138" s="14">
        <v>46205</v>
      </c>
      <c r="T1138" t="s">
        <v>3052</v>
      </c>
      <c r="U1138" s="31">
        <v>46205.710844907408</v>
      </c>
      <c r="Y1138" s="14">
        <v>46206</v>
      </c>
      <c r="Z1138" t="s">
        <v>6936</v>
      </c>
      <c r="AA1138" s="31">
        <v>46206.325324074074</v>
      </c>
      <c r="AK1138" s="14">
        <v>46206</v>
      </c>
      <c r="AL1138" t="s">
        <v>3052</v>
      </c>
      <c r="AM1138" s="31">
        <v>46206.356157407405</v>
      </c>
      <c r="AQ1138" s="31">
        <v>46206.356157407405</v>
      </c>
      <c r="AR1138" s="14">
        <v>46206</v>
      </c>
      <c r="AS1138" t="s">
        <v>3052</v>
      </c>
      <c r="AT1138" t="s">
        <v>6937</v>
      </c>
      <c r="AU1138" t="s">
        <v>677</v>
      </c>
      <c r="AV1138" s="14">
        <v>46206</v>
      </c>
      <c r="AW1138" t="s">
        <v>3052</v>
      </c>
      <c r="AX1138" s="31">
        <v>46206.370775462965</v>
      </c>
      <c r="AY1138" s="14">
        <v>46206</v>
      </c>
      <c r="AZ1138" t="s">
        <v>933</v>
      </c>
      <c r="BA1138" s="31">
        <v>46206.38925925926</v>
      </c>
      <c r="BB1138" s="14">
        <v>46206</v>
      </c>
      <c r="BC1138" t="s">
        <v>4640</v>
      </c>
      <c r="BD1138" s="31">
        <v>46206.408333333333</v>
      </c>
      <c r="BE1138" s="14">
        <v>46206</v>
      </c>
      <c r="BF1138" t="s">
        <v>997</v>
      </c>
      <c r="BG1138" s="31">
        <v>46206.431550925925</v>
      </c>
      <c r="BH1138" s="14">
        <v>46206</v>
      </c>
      <c r="BI1138" t="s">
        <v>997</v>
      </c>
      <c r="BJ1138" s="31">
        <v>46206.431793981479</v>
      </c>
      <c r="BW1138" s="14">
        <v>46206</v>
      </c>
      <c r="BX1138" t="s">
        <v>997</v>
      </c>
      <c r="BY1138" s="31">
        <v>46206.435902777775</v>
      </c>
      <c r="BZ1138" s="14">
        <v>46206</v>
      </c>
      <c r="CA1138" t="s">
        <v>995</v>
      </c>
      <c r="CB1138" s="31">
        <v>46206.474548611113</v>
      </c>
      <c r="CF1138" s="14">
        <v>46206</v>
      </c>
      <c r="CG1138" t="s">
        <v>3052</v>
      </c>
      <c r="CH1138" s="31">
        <v>46206.547175925924</v>
      </c>
      <c r="CM1138" s="4">
        <f t="shared" si="54"/>
        <v>46206.325324074074</v>
      </c>
      <c r="CN1138">
        <f t="shared" si="55"/>
        <v>0</v>
      </c>
      <c r="CO1138" t="str">
        <f>VLOOKUP(A1138,Sheet1!$A$2:$B$221,2,0)</f>
        <v>East Zone</v>
      </c>
    </row>
    <row r="1139" spans="1:93" x14ac:dyDescent="0.35">
      <c r="A1139" t="s">
        <v>6931</v>
      </c>
      <c r="B1139">
        <v>915</v>
      </c>
      <c r="C1139" t="s">
        <v>9332</v>
      </c>
      <c r="D1139" t="s">
        <v>678</v>
      </c>
      <c r="E1139" t="s">
        <v>610</v>
      </c>
      <c r="F1139" t="s">
        <v>611</v>
      </c>
      <c r="G1139" t="s">
        <v>549</v>
      </c>
      <c r="H1139" t="s">
        <v>6938</v>
      </c>
      <c r="I1139">
        <v>524394</v>
      </c>
      <c r="J1139" t="s">
        <v>6939</v>
      </c>
      <c r="K1139" t="s">
        <v>6940</v>
      </c>
      <c r="L1139" t="s">
        <v>4622</v>
      </c>
      <c r="M1139" t="s">
        <v>6941</v>
      </c>
      <c r="N1139">
        <v>45000</v>
      </c>
      <c r="O1139" t="s">
        <v>4630</v>
      </c>
      <c r="P1139" t="s">
        <v>4631</v>
      </c>
      <c r="Q1139" t="s">
        <v>6942</v>
      </c>
      <c r="R1139">
        <v>1689601587</v>
      </c>
      <c r="S1139" s="14">
        <v>46205</v>
      </c>
      <c r="T1139" t="s">
        <v>6943</v>
      </c>
      <c r="U1139" s="31">
        <v>46205.64508101852</v>
      </c>
      <c r="AK1139" s="14">
        <v>46206</v>
      </c>
      <c r="AL1139" t="s">
        <v>3051</v>
      </c>
      <c r="AM1139" s="31">
        <v>46206.417719907404</v>
      </c>
      <c r="AQ1139" s="31">
        <v>46206.417719907404</v>
      </c>
      <c r="AR1139" s="14">
        <v>46206</v>
      </c>
      <c r="AS1139" t="s">
        <v>3051</v>
      </c>
      <c r="AT1139" t="s">
        <v>611</v>
      </c>
      <c r="AU1139" t="s">
        <v>678</v>
      </c>
      <c r="AV1139" s="14">
        <v>46206</v>
      </c>
      <c r="AW1139" t="s">
        <v>3051</v>
      </c>
      <c r="AX1139" s="31">
        <v>46206.418275462966</v>
      </c>
      <c r="AY1139" s="14">
        <v>46206</v>
      </c>
      <c r="AZ1139" t="s">
        <v>933</v>
      </c>
      <c r="BA1139" s="31">
        <v>46206.432002314818</v>
      </c>
      <c r="BB1139" s="14">
        <v>46206</v>
      </c>
      <c r="BC1139" t="s">
        <v>4965</v>
      </c>
      <c r="BD1139" s="31">
        <v>46206.440312500003</v>
      </c>
      <c r="BE1139" s="14">
        <v>46206</v>
      </c>
      <c r="BF1139" t="s">
        <v>996</v>
      </c>
      <c r="BG1139" s="31">
        <v>46206.458483796298</v>
      </c>
      <c r="BH1139" s="14">
        <v>46206</v>
      </c>
      <c r="BI1139" t="s">
        <v>996</v>
      </c>
      <c r="BJ1139" s="31">
        <v>46206.459016203706</v>
      </c>
      <c r="BW1139" s="14">
        <v>46206</v>
      </c>
      <c r="BX1139" t="s">
        <v>996</v>
      </c>
      <c r="BY1139" s="31">
        <v>46206.480115740742</v>
      </c>
      <c r="BZ1139" s="14">
        <v>46206</v>
      </c>
      <c r="CA1139" t="s">
        <v>995</v>
      </c>
      <c r="CB1139" s="31">
        <v>46206.489942129629</v>
      </c>
      <c r="CF1139" s="14">
        <v>46206</v>
      </c>
      <c r="CG1139" t="s">
        <v>3052</v>
      </c>
      <c r="CH1139" s="31">
        <v>46206.60052083333</v>
      </c>
      <c r="CM1139" s="4">
        <f t="shared" si="54"/>
        <v>46205.64508101852</v>
      </c>
      <c r="CN1139">
        <f t="shared" si="55"/>
        <v>1</v>
      </c>
      <c r="CO1139" t="str">
        <f>VLOOKUP(A1139,Sheet1!$A$2:$B$221,2,0)</f>
        <v>East Zone</v>
      </c>
    </row>
    <row r="1140" spans="1:93" x14ac:dyDescent="0.35">
      <c r="A1140" t="s">
        <v>6931</v>
      </c>
      <c r="B1140">
        <v>915</v>
      </c>
      <c r="C1140" t="s">
        <v>9332</v>
      </c>
      <c r="D1140" t="s">
        <v>678</v>
      </c>
      <c r="E1140" t="s">
        <v>610</v>
      </c>
      <c r="F1140" t="s">
        <v>611</v>
      </c>
      <c r="G1140" t="s">
        <v>549</v>
      </c>
      <c r="H1140" t="s">
        <v>3805</v>
      </c>
      <c r="I1140">
        <v>572980</v>
      </c>
      <c r="J1140" t="s">
        <v>3049</v>
      </c>
      <c r="K1140" t="s">
        <v>3050</v>
      </c>
      <c r="L1140" t="s">
        <v>4622</v>
      </c>
      <c r="M1140" t="s">
        <v>6944</v>
      </c>
      <c r="N1140">
        <v>80000</v>
      </c>
      <c r="O1140" t="s">
        <v>1067</v>
      </c>
      <c r="P1140" t="s">
        <v>1068</v>
      </c>
      <c r="Q1140" t="s">
        <v>3806</v>
      </c>
      <c r="R1140">
        <v>2539995741</v>
      </c>
      <c r="S1140" s="14">
        <v>46203</v>
      </c>
      <c r="T1140" t="s">
        <v>6945</v>
      </c>
      <c r="U1140" s="31">
        <v>46203.505358796298</v>
      </c>
      <c r="AK1140" s="14">
        <v>46204</v>
      </c>
      <c r="AL1140" t="s">
        <v>3051</v>
      </c>
      <c r="AM1140" s="31">
        <v>46204.60260416667</v>
      </c>
      <c r="AQ1140" s="31">
        <v>46204.60260416667</v>
      </c>
      <c r="AR1140" s="14">
        <v>46204</v>
      </c>
      <c r="AS1140" t="s">
        <v>3051</v>
      </c>
      <c r="AT1140" t="s">
        <v>611</v>
      </c>
      <c r="AU1140" t="s">
        <v>678</v>
      </c>
      <c r="AV1140" s="14">
        <v>46204</v>
      </c>
      <c r="AW1140" t="s">
        <v>3051</v>
      </c>
      <c r="AX1140" s="31">
        <v>46204.60365740741</v>
      </c>
      <c r="AY1140" s="14">
        <v>46204</v>
      </c>
      <c r="AZ1140" t="s">
        <v>933</v>
      </c>
      <c r="BA1140" s="31">
        <v>46204.614502314813</v>
      </c>
      <c r="BB1140" s="14">
        <v>46204</v>
      </c>
      <c r="BC1140" t="s">
        <v>4640</v>
      </c>
      <c r="BD1140" s="31">
        <v>46204.623402777775</v>
      </c>
      <c r="BE1140" s="14">
        <v>46204</v>
      </c>
      <c r="BF1140" t="s">
        <v>994</v>
      </c>
      <c r="BG1140" s="31">
        <v>46204.649918981479</v>
      </c>
      <c r="BH1140" s="14">
        <v>46204</v>
      </c>
      <c r="BI1140" t="s">
        <v>994</v>
      </c>
      <c r="BJ1140" s="31">
        <v>46204.650011574071</v>
      </c>
      <c r="BW1140" s="14">
        <v>46204</v>
      </c>
      <c r="BX1140" t="s">
        <v>994</v>
      </c>
      <c r="BY1140" s="31">
        <v>46204.652627314812</v>
      </c>
      <c r="BZ1140" s="14">
        <v>46204</v>
      </c>
      <c r="CA1140" t="s">
        <v>938</v>
      </c>
      <c r="CB1140" s="31">
        <v>46204.657164351855</v>
      </c>
      <c r="CF1140" s="14">
        <v>46204</v>
      </c>
      <c r="CG1140" t="s">
        <v>3052</v>
      </c>
      <c r="CH1140" s="31">
        <v>46204.68204861111</v>
      </c>
      <c r="CM1140" s="4">
        <f t="shared" si="54"/>
        <v>46203.505358796298</v>
      </c>
      <c r="CN1140">
        <f t="shared" si="55"/>
        <v>1</v>
      </c>
      <c r="CO1140" t="str">
        <f>VLOOKUP(A1140,Sheet1!$A$2:$B$221,2,0)</f>
        <v>East Zone</v>
      </c>
    </row>
    <row r="1141" spans="1:93" x14ac:dyDescent="0.35">
      <c r="A1141" t="s">
        <v>6931</v>
      </c>
      <c r="B1141">
        <v>915</v>
      </c>
      <c r="C1141" t="s">
        <v>9332</v>
      </c>
      <c r="D1141" t="s">
        <v>678</v>
      </c>
      <c r="E1141" t="s">
        <v>610</v>
      </c>
      <c r="F1141" t="s">
        <v>611</v>
      </c>
      <c r="G1141" t="s">
        <v>549</v>
      </c>
      <c r="H1141" t="s">
        <v>12433</v>
      </c>
      <c r="I1141">
        <v>573203</v>
      </c>
      <c r="J1141" t="s">
        <v>3958</v>
      </c>
      <c r="K1141" t="s">
        <v>6949</v>
      </c>
      <c r="L1141" t="s">
        <v>4622</v>
      </c>
      <c r="M1141" t="s">
        <v>12434</v>
      </c>
      <c r="N1141">
        <v>45000</v>
      </c>
      <c r="O1141" t="s">
        <v>4630</v>
      </c>
      <c r="P1141" t="s">
        <v>4631</v>
      </c>
      <c r="Q1141" t="s">
        <v>1338</v>
      </c>
      <c r="R1141">
        <v>4483657225</v>
      </c>
      <c r="S1141" s="14">
        <v>46209</v>
      </c>
      <c r="T1141" t="s">
        <v>3052</v>
      </c>
      <c r="U1141" s="31">
        <v>46209.538761574076</v>
      </c>
      <c r="AK1141" s="14">
        <v>46210</v>
      </c>
      <c r="AL1141" t="s">
        <v>3051</v>
      </c>
      <c r="AM1141" s="31">
        <v>46210.429340277777</v>
      </c>
      <c r="AQ1141" s="31">
        <v>46210.429340277777</v>
      </c>
      <c r="AR1141" s="14">
        <v>46210</v>
      </c>
      <c r="AS1141" t="s">
        <v>3051</v>
      </c>
      <c r="AT1141" t="s">
        <v>611</v>
      </c>
      <c r="AU1141" t="s">
        <v>678</v>
      </c>
      <c r="AV1141" s="14">
        <v>46210</v>
      </c>
      <c r="AW1141" t="s">
        <v>3052</v>
      </c>
      <c r="AX1141" s="31">
        <v>46210.523425925923</v>
      </c>
      <c r="AY1141" s="14">
        <v>46210</v>
      </c>
      <c r="AZ1141" t="s">
        <v>933</v>
      </c>
      <c r="BA1141" s="31">
        <v>46210.526284722226</v>
      </c>
      <c r="BB1141" s="14">
        <v>46210</v>
      </c>
      <c r="BC1141" t="s">
        <v>4706</v>
      </c>
      <c r="BD1141" s="31">
        <v>46210.598182870373</v>
      </c>
      <c r="BE1141" s="14">
        <v>46210</v>
      </c>
      <c r="BF1141" t="s">
        <v>994</v>
      </c>
      <c r="BG1141" s="31">
        <v>46210.617465277777</v>
      </c>
      <c r="BH1141" s="14">
        <v>46210</v>
      </c>
      <c r="BI1141" t="s">
        <v>994</v>
      </c>
      <c r="BJ1141" s="31">
        <v>46210.617546296293</v>
      </c>
      <c r="BW1141" s="14">
        <v>46210</v>
      </c>
      <c r="BX1141" t="s">
        <v>994</v>
      </c>
      <c r="BY1141" s="31">
        <v>46210.620081018518</v>
      </c>
      <c r="BZ1141" s="14">
        <v>46210</v>
      </c>
      <c r="CA1141" t="s">
        <v>995</v>
      </c>
      <c r="CB1141" s="31">
        <v>46210.63890046296</v>
      </c>
      <c r="CF1141" s="14">
        <v>46210</v>
      </c>
      <c r="CG1141" t="s">
        <v>6945</v>
      </c>
      <c r="CH1141" s="31">
        <v>46210.703657407408</v>
      </c>
      <c r="CM1141" s="4">
        <f t="shared" si="54"/>
        <v>46209.538761574076</v>
      </c>
      <c r="CN1141">
        <f t="shared" si="55"/>
        <v>1</v>
      </c>
      <c r="CO1141" t="str">
        <f>VLOOKUP(A1141,Sheet1!$A$2:$B$221,2,0)</f>
        <v>East Zone</v>
      </c>
    </row>
    <row r="1142" spans="1:93" x14ac:dyDescent="0.35">
      <c r="A1142" t="s">
        <v>6931</v>
      </c>
      <c r="B1142">
        <v>915</v>
      </c>
      <c r="C1142" t="s">
        <v>9332</v>
      </c>
      <c r="D1142" t="s">
        <v>678</v>
      </c>
      <c r="E1142" t="s">
        <v>610</v>
      </c>
      <c r="F1142" t="s">
        <v>611</v>
      </c>
      <c r="G1142" t="s">
        <v>549</v>
      </c>
      <c r="H1142" t="s">
        <v>6946</v>
      </c>
      <c r="I1142">
        <v>605031</v>
      </c>
      <c r="J1142" t="s">
        <v>3049</v>
      </c>
      <c r="K1142" t="s">
        <v>3050</v>
      </c>
      <c r="L1142" t="s">
        <v>4622</v>
      </c>
      <c r="M1142" t="s">
        <v>6947</v>
      </c>
      <c r="N1142">
        <v>45000</v>
      </c>
      <c r="O1142" t="s">
        <v>4630</v>
      </c>
      <c r="P1142" t="s">
        <v>4631</v>
      </c>
      <c r="Q1142" t="s">
        <v>4347</v>
      </c>
      <c r="R1142">
        <v>7856962811</v>
      </c>
      <c r="S1142" s="14">
        <v>46205</v>
      </c>
      <c r="T1142" t="s">
        <v>3052</v>
      </c>
      <c r="U1142" s="31">
        <v>46205.454780092594</v>
      </c>
      <c r="AK1142" s="14">
        <v>46205</v>
      </c>
      <c r="AL1142" t="s">
        <v>3051</v>
      </c>
      <c r="AM1142" s="31">
        <v>46205.494166666664</v>
      </c>
      <c r="AQ1142" s="31">
        <v>46205.494166666664</v>
      </c>
      <c r="AR1142" s="14">
        <v>46205</v>
      </c>
      <c r="AS1142" t="s">
        <v>3051</v>
      </c>
      <c r="AT1142" t="s">
        <v>611</v>
      </c>
      <c r="AU1142" t="s">
        <v>678</v>
      </c>
      <c r="AV1142" s="14">
        <v>46205</v>
      </c>
      <c r="AW1142" t="s">
        <v>3052</v>
      </c>
      <c r="AX1142" s="31">
        <v>46205.495162037034</v>
      </c>
      <c r="AY1142" s="14">
        <v>46205</v>
      </c>
      <c r="AZ1142" t="s">
        <v>933</v>
      </c>
      <c r="BA1142" s="31">
        <v>46205.502696759257</v>
      </c>
      <c r="BB1142" s="14">
        <v>46205</v>
      </c>
      <c r="BC1142" t="s">
        <v>4886</v>
      </c>
      <c r="BD1142" s="31">
        <v>46205.527569444443</v>
      </c>
      <c r="BE1142" s="14">
        <v>46205</v>
      </c>
      <c r="BF1142" t="s">
        <v>996</v>
      </c>
      <c r="BG1142" s="31">
        <v>46205.544189814813</v>
      </c>
      <c r="BH1142" s="14">
        <v>46205</v>
      </c>
      <c r="BI1142" t="s">
        <v>996</v>
      </c>
      <c r="BJ1142" s="31">
        <v>46205.544571759259</v>
      </c>
      <c r="BW1142" s="14">
        <v>46205</v>
      </c>
      <c r="BX1142" t="s">
        <v>996</v>
      </c>
      <c r="BY1142" s="31">
        <v>46205.576041666667</v>
      </c>
      <c r="BZ1142" s="14">
        <v>46205</v>
      </c>
      <c r="CA1142" t="s">
        <v>1008</v>
      </c>
      <c r="CB1142" s="31">
        <v>46205.611192129632</v>
      </c>
      <c r="CF1142" s="14">
        <v>46205</v>
      </c>
      <c r="CG1142" t="s">
        <v>3052</v>
      </c>
      <c r="CH1142" s="31">
        <v>46205.805034722223</v>
      </c>
      <c r="CM1142" s="4">
        <f t="shared" si="54"/>
        <v>46205.454780092594</v>
      </c>
      <c r="CN1142">
        <f t="shared" si="55"/>
        <v>0</v>
      </c>
      <c r="CO1142" t="str">
        <f>VLOOKUP(A1142,Sheet1!$A$2:$B$221,2,0)</f>
        <v>East Zone</v>
      </c>
    </row>
    <row r="1143" spans="1:93" x14ac:dyDescent="0.35">
      <c r="A1143" t="s">
        <v>6931</v>
      </c>
      <c r="B1143">
        <v>915</v>
      </c>
      <c r="C1143" t="s">
        <v>9332</v>
      </c>
      <c r="D1143" t="s">
        <v>678</v>
      </c>
      <c r="E1143" t="s">
        <v>610</v>
      </c>
      <c r="F1143" t="s">
        <v>611</v>
      </c>
      <c r="G1143" t="s">
        <v>549</v>
      </c>
      <c r="H1143" t="s">
        <v>6948</v>
      </c>
      <c r="I1143">
        <v>673591</v>
      </c>
      <c r="J1143" t="s">
        <v>3958</v>
      </c>
      <c r="K1143" t="s">
        <v>6949</v>
      </c>
      <c r="L1143" t="s">
        <v>4622</v>
      </c>
      <c r="M1143" t="s">
        <v>6950</v>
      </c>
      <c r="N1143">
        <v>45000</v>
      </c>
      <c r="O1143" t="s">
        <v>4630</v>
      </c>
      <c r="P1143" t="s">
        <v>4631</v>
      </c>
      <c r="Q1143" t="s">
        <v>5164</v>
      </c>
      <c r="R1143">
        <v>5593245223</v>
      </c>
      <c r="S1143" s="14">
        <v>46205</v>
      </c>
      <c r="T1143" t="s">
        <v>6951</v>
      </c>
      <c r="U1143" s="31">
        <v>46205.641944444447</v>
      </c>
      <c r="AK1143" s="14">
        <v>46206</v>
      </c>
      <c r="AL1143" t="s">
        <v>3051</v>
      </c>
      <c r="AM1143" s="31">
        <v>46206.530428240738</v>
      </c>
      <c r="AQ1143" s="31">
        <v>46206.530428240738</v>
      </c>
      <c r="AR1143" s="14">
        <v>46206</v>
      </c>
      <c r="AS1143" t="s">
        <v>3051</v>
      </c>
      <c r="AT1143" t="s">
        <v>611</v>
      </c>
      <c r="AU1143" t="s">
        <v>678</v>
      </c>
      <c r="AV1143" s="14">
        <v>46206</v>
      </c>
      <c r="AW1143" t="s">
        <v>3052</v>
      </c>
      <c r="AX1143" s="31">
        <v>46206.54246527778</v>
      </c>
      <c r="AY1143" s="14">
        <v>46206</v>
      </c>
      <c r="AZ1143" t="s">
        <v>933</v>
      </c>
      <c r="BA1143" s="31">
        <v>46206.544756944444</v>
      </c>
      <c r="BB1143" s="14">
        <v>46206</v>
      </c>
      <c r="BC1143" t="s">
        <v>4969</v>
      </c>
      <c r="BD1143" s="31">
        <v>46206.594085648147</v>
      </c>
      <c r="BE1143" s="14">
        <v>46206</v>
      </c>
      <c r="BF1143" t="s">
        <v>997</v>
      </c>
      <c r="BG1143" s="31">
        <v>46206.604803240742</v>
      </c>
      <c r="BH1143" s="14">
        <v>46206</v>
      </c>
      <c r="BI1143" t="s">
        <v>997</v>
      </c>
      <c r="BJ1143" s="31">
        <v>46206.604942129627</v>
      </c>
      <c r="BW1143" s="14">
        <v>46206</v>
      </c>
      <c r="BX1143" t="s">
        <v>997</v>
      </c>
      <c r="BY1143" s="31">
        <v>46206.614293981482</v>
      </c>
      <c r="BZ1143" s="14">
        <v>46206</v>
      </c>
      <c r="CA1143" t="s">
        <v>995</v>
      </c>
      <c r="CB1143" s="31">
        <v>46206.622731481482</v>
      </c>
      <c r="CF1143" s="14">
        <v>46206</v>
      </c>
      <c r="CG1143" t="s">
        <v>3052</v>
      </c>
      <c r="CH1143" s="31">
        <v>46206.679247685184</v>
      </c>
      <c r="CM1143" s="4">
        <f t="shared" si="54"/>
        <v>46205.641944444447</v>
      </c>
      <c r="CN1143">
        <f t="shared" si="55"/>
        <v>1</v>
      </c>
      <c r="CO1143" t="str">
        <f>VLOOKUP(A1143,Sheet1!$A$2:$B$221,2,0)</f>
        <v>East Zone</v>
      </c>
    </row>
    <row r="1144" spans="1:93" x14ac:dyDescent="0.35">
      <c r="A1144" t="s">
        <v>6952</v>
      </c>
      <c r="B1144">
        <v>1006</v>
      </c>
      <c r="C1144" t="s">
        <v>9332</v>
      </c>
      <c r="D1144" t="s">
        <v>678</v>
      </c>
      <c r="E1144" t="s">
        <v>614</v>
      </c>
      <c r="F1144" t="s">
        <v>615</v>
      </c>
      <c r="G1144" t="s">
        <v>549</v>
      </c>
      <c r="H1144" t="s">
        <v>6953</v>
      </c>
      <c r="I1144">
        <v>509526</v>
      </c>
      <c r="J1144" t="s">
        <v>1287</v>
      </c>
      <c r="K1144" t="s">
        <v>6954</v>
      </c>
      <c r="L1144" t="s">
        <v>4622</v>
      </c>
      <c r="M1144" t="s">
        <v>6955</v>
      </c>
      <c r="N1144">
        <v>45000</v>
      </c>
      <c r="O1144" t="s">
        <v>4630</v>
      </c>
      <c r="P1144" t="s">
        <v>4631</v>
      </c>
      <c r="Q1144" t="s">
        <v>3996</v>
      </c>
      <c r="R1144">
        <v>2074864517</v>
      </c>
      <c r="S1144" s="14">
        <v>46205</v>
      </c>
      <c r="T1144" t="s">
        <v>6956</v>
      </c>
      <c r="U1144" s="31">
        <v>46205.406226851854</v>
      </c>
      <c r="AK1144" s="14">
        <v>46205</v>
      </c>
      <c r="AL1144" t="s">
        <v>1288</v>
      </c>
      <c r="AM1144" s="31">
        <v>46205.451053240744</v>
      </c>
      <c r="AQ1144" s="31">
        <v>46205.451053240744</v>
      </c>
      <c r="AR1144" s="14">
        <v>46205</v>
      </c>
      <c r="AS1144" t="s">
        <v>1288</v>
      </c>
      <c r="AT1144" t="s">
        <v>615</v>
      </c>
      <c r="AU1144" t="s">
        <v>678</v>
      </c>
      <c r="AV1144" s="14">
        <v>46205</v>
      </c>
      <c r="AW1144" t="s">
        <v>6956</v>
      </c>
      <c r="AX1144" s="31">
        <v>46205.539618055554</v>
      </c>
      <c r="AY1144" s="14">
        <v>46205</v>
      </c>
      <c r="AZ1144" t="s">
        <v>933</v>
      </c>
      <c r="BA1144" s="31">
        <v>46205.544016203705</v>
      </c>
      <c r="BB1144" s="14">
        <v>46205</v>
      </c>
      <c r="BC1144" t="s">
        <v>4969</v>
      </c>
      <c r="BD1144" s="31">
        <v>46205.563854166663</v>
      </c>
      <c r="BE1144" s="14">
        <v>46205</v>
      </c>
      <c r="BF1144" t="s">
        <v>996</v>
      </c>
      <c r="BG1144" s="31">
        <v>46205.597245370373</v>
      </c>
      <c r="BH1144" s="14">
        <v>46205</v>
      </c>
      <c r="BI1144" t="s">
        <v>996</v>
      </c>
      <c r="BJ1144" s="31">
        <v>46205.597858796296</v>
      </c>
      <c r="BW1144" s="14">
        <v>46205</v>
      </c>
      <c r="BX1144" t="s">
        <v>996</v>
      </c>
      <c r="BY1144" s="31">
        <v>46205.602708333332</v>
      </c>
      <c r="BZ1144" s="14">
        <v>46205</v>
      </c>
      <c r="CA1144" t="s">
        <v>1008</v>
      </c>
      <c r="CB1144" s="31">
        <v>46205.610474537039</v>
      </c>
      <c r="CF1144" s="14">
        <v>46205</v>
      </c>
      <c r="CG1144" t="s">
        <v>3053</v>
      </c>
      <c r="CH1144" s="31">
        <v>46205.779467592591</v>
      </c>
      <c r="CM1144" s="4">
        <f t="shared" si="54"/>
        <v>46205.406226851854</v>
      </c>
      <c r="CN1144">
        <f t="shared" si="55"/>
        <v>0</v>
      </c>
      <c r="CO1144" t="str">
        <f>VLOOKUP(A1144,Sheet1!$A$2:$B$221,2,0)</f>
        <v>East Zone</v>
      </c>
    </row>
    <row r="1145" spans="1:93" x14ac:dyDescent="0.35">
      <c r="A1145" t="s">
        <v>6952</v>
      </c>
      <c r="B1145">
        <v>1006</v>
      </c>
      <c r="C1145" t="s">
        <v>9332</v>
      </c>
      <c r="D1145" t="s">
        <v>678</v>
      </c>
      <c r="E1145" t="s">
        <v>614</v>
      </c>
      <c r="F1145" t="s">
        <v>615</v>
      </c>
      <c r="G1145" t="s">
        <v>549</v>
      </c>
      <c r="H1145" t="s">
        <v>12435</v>
      </c>
      <c r="I1145">
        <v>567030</v>
      </c>
      <c r="J1145" t="s">
        <v>12436</v>
      </c>
      <c r="K1145" t="s">
        <v>12437</v>
      </c>
      <c r="L1145" t="s">
        <v>4622</v>
      </c>
      <c r="M1145" t="s">
        <v>12438</v>
      </c>
      <c r="N1145">
        <v>80000</v>
      </c>
      <c r="O1145" t="s">
        <v>1067</v>
      </c>
      <c r="P1145" t="s">
        <v>1068</v>
      </c>
      <c r="Q1145" t="s">
        <v>1625</v>
      </c>
      <c r="R1145">
        <v>3238764574</v>
      </c>
      <c r="S1145" s="14">
        <v>46210</v>
      </c>
      <c r="T1145" t="s">
        <v>12439</v>
      </c>
      <c r="U1145" s="31">
        <v>46210.704027777778</v>
      </c>
      <c r="AK1145" s="14">
        <v>46210</v>
      </c>
      <c r="AL1145" t="s">
        <v>1288</v>
      </c>
      <c r="AM1145" s="31">
        <v>46210.759699074071</v>
      </c>
      <c r="AQ1145" s="31">
        <v>46210.759699074071</v>
      </c>
      <c r="AR1145" s="14">
        <v>46210</v>
      </c>
      <c r="AS1145" t="s">
        <v>1288</v>
      </c>
      <c r="AT1145" t="s">
        <v>615</v>
      </c>
      <c r="AU1145" t="s">
        <v>678</v>
      </c>
      <c r="AV1145" s="14">
        <v>46210</v>
      </c>
      <c r="AW1145" t="s">
        <v>1288</v>
      </c>
      <c r="AX1145" s="31">
        <v>46210.838587962964</v>
      </c>
      <c r="CM1145" s="4">
        <f t="shared" si="54"/>
        <v>46210.704027777778</v>
      </c>
      <c r="CN1145">
        <f t="shared" si="55"/>
        <v>0</v>
      </c>
      <c r="CO1145" t="str">
        <f>VLOOKUP(A1145,Sheet1!$A$2:$B$221,2,0)</f>
        <v>East Zone</v>
      </c>
    </row>
    <row r="1146" spans="1:93" x14ac:dyDescent="0.35">
      <c r="A1146" t="s">
        <v>6952</v>
      </c>
      <c r="B1146">
        <v>1006</v>
      </c>
      <c r="C1146" t="s">
        <v>9332</v>
      </c>
      <c r="D1146" t="s">
        <v>678</v>
      </c>
      <c r="E1146" t="s">
        <v>614</v>
      </c>
      <c r="F1146" t="s">
        <v>615</v>
      </c>
      <c r="G1146" t="s">
        <v>549</v>
      </c>
      <c r="H1146" t="s">
        <v>12440</v>
      </c>
      <c r="I1146">
        <v>638790</v>
      </c>
      <c r="J1146" t="s">
        <v>10528</v>
      </c>
      <c r="K1146" t="s">
        <v>10529</v>
      </c>
      <c r="L1146" t="s">
        <v>4622</v>
      </c>
      <c r="M1146" t="s">
        <v>12441</v>
      </c>
      <c r="N1146">
        <v>77000</v>
      </c>
      <c r="O1146" t="s">
        <v>939</v>
      </c>
      <c r="P1146" t="s">
        <v>940</v>
      </c>
      <c r="Q1146" t="s">
        <v>12442</v>
      </c>
      <c r="R1146">
        <v>7255633175</v>
      </c>
      <c r="S1146" s="14">
        <v>46210</v>
      </c>
      <c r="T1146" t="s">
        <v>10532</v>
      </c>
      <c r="U1146" s="31">
        <v>46210.386817129627</v>
      </c>
      <c r="AK1146" s="14">
        <v>46210</v>
      </c>
      <c r="AL1146" t="s">
        <v>1288</v>
      </c>
      <c r="AM1146" s="31">
        <v>46210.621608796297</v>
      </c>
      <c r="AQ1146" s="31">
        <v>46210.621608796297</v>
      </c>
      <c r="AR1146" s="14">
        <v>46210</v>
      </c>
      <c r="AS1146" t="s">
        <v>1288</v>
      </c>
      <c r="AT1146" t="s">
        <v>615</v>
      </c>
      <c r="AU1146" t="s">
        <v>678</v>
      </c>
      <c r="AV1146" s="14">
        <v>46211</v>
      </c>
      <c r="AW1146" t="s">
        <v>10532</v>
      </c>
      <c r="AX1146" s="31">
        <v>46211.317708333336</v>
      </c>
      <c r="CM1146" s="4">
        <f t="shared" si="54"/>
        <v>46210.386817129627</v>
      </c>
      <c r="CN1146">
        <f t="shared" si="55"/>
        <v>0</v>
      </c>
      <c r="CO1146" t="str">
        <f>VLOOKUP(A1146,Sheet1!$A$2:$B$221,2,0)</f>
        <v>East Zone</v>
      </c>
    </row>
    <row r="1147" spans="1:93" x14ac:dyDescent="0.35">
      <c r="A1147" t="s">
        <v>6952</v>
      </c>
      <c r="B1147">
        <v>1006</v>
      </c>
      <c r="C1147" t="s">
        <v>9332</v>
      </c>
      <c r="D1147" t="s">
        <v>678</v>
      </c>
      <c r="E1147" t="s">
        <v>614</v>
      </c>
      <c r="F1147" t="s">
        <v>615</v>
      </c>
      <c r="G1147" t="s">
        <v>549</v>
      </c>
      <c r="H1147" t="s">
        <v>12443</v>
      </c>
      <c r="I1147">
        <v>684426</v>
      </c>
      <c r="J1147" t="s">
        <v>12444</v>
      </c>
      <c r="K1147" t="s">
        <v>12445</v>
      </c>
      <c r="L1147" t="s">
        <v>4622</v>
      </c>
      <c r="M1147" t="s">
        <v>12446</v>
      </c>
      <c r="N1147">
        <v>50000</v>
      </c>
      <c r="O1147" t="s">
        <v>947</v>
      </c>
      <c r="P1147" t="s">
        <v>948</v>
      </c>
      <c r="Q1147" t="s">
        <v>12447</v>
      </c>
      <c r="R1147">
        <v>2940252669</v>
      </c>
      <c r="S1147" s="14">
        <v>46209</v>
      </c>
      <c r="T1147" t="s">
        <v>12448</v>
      </c>
      <c r="U1147" s="31">
        <v>46209.777060185188</v>
      </c>
      <c r="AK1147" s="14">
        <v>46210</v>
      </c>
      <c r="AL1147" t="s">
        <v>1288</v>
      </c>
      <c r="AM1147" s="31">
        <v>46210.489120370374</v>
      </c>
      <c r="AQ1147" s="31">
        <v>46210.489120370374</v>
      </c>
      <c r="AR1147" s="14">
        <v>46210</v>
      </c>
      <c r="AS1147" t="s">
        <v>1288</v>
      </c>
      <c r="AT1147" t="s">
        <v>615</v>
      </c>
      <c r="AU1147" t="s">
        <v>678</v>
      </c>
      <c r="AV1147" s="14">
        <v>46210</v>
      </c>
      <c r="AW1147" t="s">
        <v>1288</v>
      </c>
      <c r="AX1147" s="31">
        <v>46210.557280092595</v>
      </c>
      <c r="AY1147" s="14">
        <v>46210</v>
      </c>
      <c r="AZ1147" t="s">
        <v>933</v>
      </c>
      <c r="BA1147" s="31">
        <v>46210.56863425926</v>
      </c>
      <c r="BB1147" s="14">
        <v>46210</v>
      </c>
      <c r="BC1147" t="s">
        <v>4684</v>
      </c>
      <c r="BD1147" s="31">
        <v>46210.655902777777</v>
      </c>
      <c r="BE1147" s="14">
        <v>46210</v>
      </c>
      <c r="BF1147" t="s">
        <v>994</v>
      </c>
      <c r="BG1147" s="31">
        <v>46210.674583333333</v>
      </c>
      <c r="BH1147" s="14">
        <v>46210</v>
      </c>
      <c r="BI1147" t="s">
        <v>994</v>
      </c>
      <c r="BJ1147" s="31">
        <v>46210.674664351849</v>
      </c>
      <c r="BW1147" s="14">
        <v>46210</v>
      </c>
      <c r="BX1147" t="s">
        <v>994</v>
      </c>
      <c r="BY1147" s="31">
        <v>46210.685115740744</v>
      </c>
      <c r="BZ1147" s="14">
        <v>46210</v>
      </c>
      <c r="CA1147" t="s">
        <v>995</v>
      </c>
      <c r="CB1147" s="31">
        <v>46210.702685185184</v>
      </c>
      <c r="CF1147" s="14">
        <v>46210</v>
      </c>
      <c r="CG1147" t="s">
        <v>3053</v>
      </c>
      <c r="CH1147" s="31">
        <v>46210.719733796293</v>
      </c>
      <c r="CM1147" s="4">
        <f t="shared" si="54"/>
        <v>46209.777060185188</v>
      </c>
      <c r="CN1147">
        <f t="shared" si="55"/>
        <v>1</v>
      </c>
      <c r="CO1147" t="str">
        <f>VLOOKUP(A1147,Sheet1!$A$2:$B$221,2,0)</f>
        <v>East Zone</v>
      </c>
    </row>
    <row r="1148" spans="1:93" x14ac:dyDescent="0.35">
      <c r="A1148" t="s">
        <v>6952</v>
      </c>
      <c r="B1148">
        <v>1006</v>
      </c>
      <c r="C1148" t="s">
        <v>9332</v>
      </c>
      <c r="D1148" t="s">
        <v>678</v>
      </c>
      <c r="E1148" t="s">
        <v>614</v>
      </c>
      <c r="F1148" t="s">
        <v>615</v>
      </c>
      <c r="G1148" t="s">
        <v>549</v>
      </c>
      <c r="H1148" t="s">
        <v>10524</v>
      </c>
      <c r="I1148">
        <v>783145</v>
      </c>
      <c r="J1148" t="s">
        <v>1287</v>
      </c>
      <c r="K1148" t="s">
        <v>1959</v>
      </c>
      <c r="L1148" t="s">
        <v>4622</v>
      </c>
      <c r="M1148" t="s">
        <v>10525</v>
      </c>
      <c r="N1148">
        <v>45000</v>
      </c>
      <c r="O1148" t="s">
        <v>4630</v>
      </c>
      <c r="P1148" t="s">
        <v>4631</v>
      </c>
      <c r="Q1148" t="s">
        <v>6602</v>
      </c>
      <c r="R1148">
        <v>2706081811</v>
      </c>
      <c r="S1148" s="14">
        <v>46209</v>
      </c>
      <c r="T1148" t="s">
        <v>10526</v>
      </c>
      <c r="U1148" s="31">
        <v>46209.54074074074</v>
      </c>
      <c r="AK1148" s="14">
        <v>46209</v>
      </c>
      <c r="AL1148" t="s">
        <v>1288</v>
      </c>
      <c r="AM1148" s="31">
        <v>46209.659861111111</v>
      </c>
      <c r="AQ1148" s="31">
        <v>46209.659861111111</v>
      </c>
      <c r="AR1148" s="14">
        <v>46209</v>
      </c>
      <c r="AS1148" t="s">
        <v>1288</v>
      </c>
      <c r="AT1148" t="s">
        <v>615</v>
      </c>
      <c r="AU1148" t="s">
        <v>678</v>
      </c>
      <c r="AV1148" s="14">
        <v>46209</v>
      </c>
      <c r="AW1148" t="s">
        <v>1288</v>
      </c>
      <c r="AX1148" s="31">
        <v>46209.803622685184</v>
      </c>
      <c r="AY1148" s="14">
        <v>46210</v>
      </c>
      <c r="AZ1148" t="s">
        <v>933</v>
      </c>
      <c r="BA1148" s="31">
        <v>46210.37972222222</v>
      </c>
      <c r="BB1148" s="14">
        <v>46210</v>
      </c>
      <c r="BC1148" t="s">
        <v>4706</v>
      </c>
      <c r="BD1148" s="31">
        <v>46210.415046296293</v>
      </c>
      <c r="BE1148" s="14">
        <v>46210</v>
      </c>
      <c r="BF1148" t="s">
        <v>994</v>
      </c>
      <c r="BG1148" s="31">
        <v>46210.433680555558</v>
      </c>
      <c r="BH1148" s="14">
        <v>46210</v>
      </c>
      <c r="BI1148" t="s">
        <v>994</v>
      </c>
      <c r="BJ1148" s="31">
        <v>46210.433981481481</v>
      </c>
      <c r="BW1148" s="14">
        <v>46210</v>
      </c>
      <c r="BX1148" t="s">
        <v>994</v>
      </c>
      <c r="BY1148" s="31">
        <v>46210.442106481481</v>
      </c>
      <c r="BZ1148" s="14">
        <v>46210</v>
      </c>
      <c r="CA1148" t="s">
        <v>1008</v>
      </c>
      <c r="CB1148" s="31">
        <v>46210.47451388889</v>
      </c>
      <c r="CF1148" s="14">
        <v>46210</v>
      </c>
      <c r="CG1148" t="s">
        <v>3053</v>
      </c>
      <c r="CH1148" s="31">
        <v>46210.600428240738</v>
      </c>
      <c r="CM1148" s="4">
        <f t="shared" si="54"/>
        <v>46209.54074074074</v>
      </c>
      <c r="CN1148">
        <f t="shared" si="55"/>
        <v>0</v>
      </c>
      <c r="CO1148" t="str">
        <f>VLOOKUP(A1148,Sheet1!$A$2:$B$221,2,0)</f>
        <v>East Zone</v>
      </c>
    </row>
    <row r="1149" spans="1:93" x14ac:dyDescent="0.35">
      <c r="A1149" t="s">
        <v>6952</v>
      </c>
      <c r="B1149">
        <v>1006</v>
      </c>
      <c r="C1149" t="s">
        <v>9332</v>
      </c>
      <c r="D1149" t="s">
        <v>678</v>
      </c>
      <c r="E1149" t="s">
        <v>614</v>
      </c>
      <c r="F1149" t="s">
        <v>615</v>
      </c>
      <c r="G1149" t="s">
        <v>549</v>
      </c>
      <c r="H1149" t="s">
        <v>10527</v>
      </c>
      <c r="I1149">
        <v>786845</v>
      </c>
      <c r="J1149" t="s">
        <v>10528</v>
      </c>
      <c r="K1149" t="s">
        <v>10529</v>
      </c>
      <c r="L1149" t="s">
        <v>4622</v>
      </c>
      <c r="M1149" t="s">
        <v>10530</v>
      </c>
      <c r="N1149">
        <v>45000</v>
      </c>
      <c r="O1149" t="s">
        <v>4630</v>
      </c>
      <c r="P1149" t="s">
        <v>4631</v>
      </c>
      <c r="Q1149" t="s">
        <v>10534</v>
      </c>
      <c r="R1149">
        <v>8467911201</v>
      </c>
      <c r="S1149" s="14">
        <v>46206</v>
      </c>
      <c r="T1149" t="s">
        <v>10532</v>
      </c>
      <c r="U1149" s="31">
        <v>46206.693738425929</v>
      </c>
      <c r="AK1149" s="14">
        <v>46209</v>
      </c>
      <c r="AL1149" t="s">
        <v>1288</v>
      </c>
      <c r="AM1149" s="31">
        <v>46209.694768518515</v>
      </c>
      <c r="AQ1149" s="31">
        <v>46209.694768518515</v>
      </c>
      <c r="AR1149" s="14">
        <v>46209</v>
      </c>
      <c r="AS1149" t="s">
        <v>1288</v>
      </c>
      <c r="AT1149" t="s">
        <v>615</v>
      </c>
      <c r="AU1149" t="s">
        <v>678</v>
      </c>
      <c r="AV1149" s="14">
        <v>46211</v>
      </c>
      <c r="AW1149" t="s">
        <v>10532</v>
      </c>
      <c r="AX1149" s="31">
        <v>46211.318483796298</v>
      </c>
      <c r="CM1149" s="4">
        <f t="shared" si="54"/>
        <v>46206.693738425929</v>
      </c>
      <c r="CN1149">
        <f t="shared" si="55"/>
        <v>3</v>
      </c>
      <c r="CO1149" t="str">
        <f>VLOOKUP(A1149,Sheet1!$A$2:$B$221,2,0)</f>
        <v>East Zone</v>
      </c>
    </row>
    <row r="1150" spans="1:93" x14ac:dyDescent="0.35">
      <c r="A1150" t="s">
        <v>6952</v>
      </c>
      <c r="B1150">
        <v>1006</v>
      </c>
      <c r="C1150" t="s">
        <v>9332</v>
      </c>
      <c r="D1150" t="s">
        <v>678</v>
      </c>
      <c r="E1150" t="s">
        <v>614</v>
      </c>
      <c r="F1150" t="s">
        <v>615</v>
      </c>
      <c r="G1150" t="s">
        <v>549</v>
      </c>
      <c r="H1150" t="s">
        <v>10527</v>
      </c>
      <c r="I1150">
        <v>786845</v>
      </c>
      <c r="J1150" t="s">
        <v>10528</v>
      </c>
      <c r="K1150" t="s">
        <v>10529</v>
      </c>
      <c r="L1150" t="s">
        <v>4622</v>
      </c>
      <c r="M1150" t="s">
        <v>10530</v>
      </c>
      <c r="N1150">
        <v>45000</v>
      </c>
      <c r="O1150" t="s">
        <v>4630</v>
      </c>
      <c r="P1150" t="s">
        <v>4631</v>
      </c>
      <c r="Q1150" t="s">
        <v>10531</v>
      </c>
      <c r="R1150">
        <v>2572939014</v>
      </c>
      <c r="S1150" s="14">
        <v>46206</v>
      </c>
      <c r="T1150" t="s">
        <v>10532</v>
      </c>
      <c r="U1150" s="31">
        <v>46206.693715277775</v>
      </c>
      <c r="AK1150" s="14">
        <v>46209</v>
      </c>
      <c r="AL1150" t="s">
        <v>1288</v>
      </c>
      <c r="AM1150" s="31">
        <v>46209.694814814815</v>
      </c>
      <c r="AQ1150" s="31">
        <v>46209.694814814815</v>
      </c>
      <c r="AR1150" s="14">
        <v>46209</v>
      </c>
      <c r="AS1150" t="s">
        <v>1288</v>
      </c>
      <c r="AT1150" t="s">
        <v>615</v>
      </c>
      <c r="AU1150" t="s">
        <v>678</v>
      </c>
      <c r="AV1150" s="14">
        <v>46211</v>
      </c>
      <c r="AW1150" t="s">
        <v>10532</v>
      </c>
      <c r="AX1150" s="31">
        <v>46211.318460648145</v>
      </c>
      <c r="CM1150" s="4">
        <f t="shared" si="54"/>
        <v>46206.693715277775</v>
      </c>
      <c r="CN1150">
        <f t="shared" si="55"/>
        <v>3</v>
      </c>
      <c r="CO1150" t="str">
        <f>VLOOKUP(A1150,Sheet1!$A$2:$B$221,2,0)</f>
        <v>East Zone</v>
      </c>
    </row>
    <row r="1151" spans="1:93" x14ac:dyDescent="0.35">
      <c r="A1151" t="s">
        <v>6952</v>
      </c>
      <c r="B1151">
        <v>1006</v>
      </c>
      <c r="C1151" t="s">
        <v>9332</v>
      </c>
      <c r="D1151" t="s">
        <v>678</v>
      </c>
      <c r="E1151" t="s">
        <v>614</v>
      </c>
      <c r="F1151" t="s">
        <v>615</v>
      </c>
      <c r="G1151" t="s">
        <v>549</v>
      </c>
      <c r="H1151" t="s">
        <v>10527</v>
      </c>
      <c r="I1151">
        <v>786845</v>
      </c>
      <c r="J1151" t="s">
        <v>10528</v>
      </c>
      <c r="K1151" t="s">
        <v>10529</v>
      </c>
      <c r="L1151" t="s">
        <v>4622</v>
      </c>
      <c r="M1151" t="s">
        <v>10530</v>
      </c>
      <c r="N1151">
        <v>45000</v>
      </c>
      <c r="O1151" t="s">
        <v>4630</v>
      </c>
      <c r="P1151" t="s">
        <v>4631</v>
      </c>
      <c r="Q1151" t="s">
        <v>10533</v>
      </c>
      <c r="R1151">
        <v>6361692867</v>
      </c>
      <c r="S1151" s="14">
        <v>46206</v>
      </c>
      <c r="T1151" t="s">
        <v>10532</v>
      </c>
      <c r="U1151" s="31">
        <v>46206.693692129629</v>
      </c>
      <c r="AK1151" s="14">
        <v>46209</v>
      </c>
      <c r="AL1151" t="s">
        <v>1288</v>
      </c>
      <c r="AM1151" s="31">
        <v>46209.694803240738</v>
      </c>
      <c r="AQ1151" s="31">
        <v>46209.694803240738</v>
      </c>
      <c r="AR1151" s="14">
        <v>46209</v>
      </c>
      <c r="AS1151" t="s">
        <v>1288</v>
      </c>
      <c r="AT1151" t="s">
        <v>615</v>
      </c>
      <c r="AU1151" t="s">
        <v>678</v>
      </c>
      <c r="AV1151" s="14">
        <v>46211</v>
      </c>
      <c r="AW1151" t="s">
        <v>10532</v>
      </c>
      <c r="AX1151" s="31">
        <v>46211.318437499998</v>
      </c>
      <c r="CM1151" s="4">
        <f t="shared" si="54"/>
        <v>46206.693692129629</v>
      </c>
      <c r="CN1151">
        <f t="shared" si="55"/>
        <v>3</v>
      </c>
      <c r="CO1151" t="str">
        <f>VLOOKUP(A1151,Sheet1!$A$2:$B$221,2,0)</f>
        <v>East Zone</v>
      </c>
    </row>
    <row r="1152" spans="1:93" x14ac:dyDescent="0.35">
      <c r="A1152" t="s">
        <v>6957</v>
      </c>
      <c r="B1152">
        <v>1001</v>
      </c>
      <c r="C1152" t="s">
        <v>9332</v>
      </c>
      <c r="D1152" t="s">
        <v>678</v>
      </c>
      <c r="E1152" t="s">
        <v>616</v>
      </c>
      <c r="F1152" t="s">
        <v>617</v>
      </c>
      <c r="G1152" t="s">
        <v>549</v>
      </c>
      <c r="H1152" t="s">
        <v>2682</v>
      </c>
      <c r="I1152">
        <v>575441</v>
      </c>
      <c r="J1152" t="s">
        <v>2683</v>
      </c>
      <c r="K1152" t="s">
        <v>2684</v>
      </c>
      <c r="L1152" t="s">
        <v>4622</v>
      </c>
      <c r="M1152" t="s">
        <v>6958</v>
      </c>
      <c r="N1152">
        <v>45000</v>
      </c>
      <c r="O1152" t="s">
        <v>10053</v>
      </c>
      <c r="P1152" t="s">
        <v>10054</v>
      </c>
      <c r="Q1152" t="s">
        <v>10535</v>
      </c>
      <c r="R1152">
        <v>8519297590</v>
      </c>
      <c r="S1152" s="14">
        <v>46206</v>
      </c>
      <c r="T1152" t="s">
        <v>6959</v>
      </c>
      <c r="U1152" s="31">
        <v>46206.62190972222</v>
      </c>
      <c r="AK1152" s="14">
        <v>46206</v>
      </c>
      <c r="AL1152" t="s">
        <v>2955</v>
      </c>
      <c r="AM1152" s="31">
        <v>46206.656712962962</v>
      </c>
      <c r="AQ1152" s="31">
        <v>46206.656712962962</v>
      </c>
      <c r="AR1152" s="14">
        <v>46206</v>
      </c>
      <c r="AS1152" t="s">
        <v>2955</v>
      </c>
      <c r="AT1152" t="s">
        <v>617</v>
      </c>
      <c r="AU1152" t="s">
        <v>678</v>
      </c>
      <c r="AV1152" s="14">
        <v>46209</v>
      </c>
      <c r="AW1152" t="s">
        <v>2955</v>
      </c>
      <c r="AX1152" s="31">
        <v>46209.433495370373</v>
      </c>
      <c r="AY1152" s="14">
        <v>46209</v>
      </c>
      <c r="AZ1152" t="s">
        <v>933</v>
      </c>
      <c r="BA1152" s="31">
        <v>46209.448217592595</v>
      </c>
      <c r="BB1152" s="14">
        <v>46209</v>
      </c>
      <c r="BC1152" t="s">
        <v>4706</v>
      </c>
      <c r="BD1152" s="31">
        <v>46209.657766203702</v>
      </c>
      <c r="BE1152" s="14">
        <v>46209</v>
      </c>
      <c r="BF1152" t="s">
        <v>994</v>
      </c>
      <c r="BG1152" s="31">
        <v>46209.690497685187</v>
      </c>
      <c r="BH1152" s="14">
        <v>46209</v>
      </c>
      <c r="BI1152" t="s">
        <v>994</v>
      </c>
      <c r="BJ1152" s="31">
        <v>46209.690601851849</v>
      </c>
      <c r="BW1152" s="14">
        <v>46209</v>
      </c>
      <c r="BX1152" t="s">
        <v>994</v>
      </c>
      <c r="BY1152" s="31">
        <v>46209.711412037039</v>
      </c>
      <c r="BZ1152" s="14">
        <v>46209</v>
      </c>
      <c r="CA1152" t="s">
        <v>995</v>
      </c>
      <c r="CB1152" s="31">
        <v>46209.728171296294</v>
      </c>
      <c r="CF1152" s="14">
        <v>46209</v>
      </c>
      <c r="CG1152" t="s">
        <v>2956</v>
      </c>
      <c r="CH1152" s="31">
        <v>46209.842546296299</v>
      </c>
      <c r="CM1152" s="4">
        <f t="shared" si="54"/>
        <v>46206.62190972222</v>
      </c>
      <c r="CN1152">
        <f t="shared" si="55"/>
        <v>0</v>
      </c>
      <c r="CO1152" t="str">
        <f>VLOOKUP(A1152,Sheet1!$A$2:$B$221,2,0)</f>
        <v>East Zone</v>
      </c>
    </row>
    <row r="1153" spans="1:93" x14ac:dyDescent="0.35">
      <c r="A1153" t="s">
        <v>6957</v>
      </c>
      <c r="B1153">
        <v>1001</v>
      </c>
      <c r="C1153" t="s">
        <v>9332</v>
      </c>
      <c r="D1153" t="s">
        <v>678</v>
      </c>
      <c r="E1153" t="s">
        <v>616</v>
      </c>
      <c r="F1153" t="s">
        <v>617</v>
      </c>
      <c r="G1153" t="s">
        <v>549</v>
      </c>
      <c r="H1153" t="s">
        <v>2682</v>
      </c>
      <c r="I1153">
        <v>575441</v>
      </c>
      <c r="J1153" t="s">
        <v>2683</v>
      </c>
      <c r="K1153" t="s">
        <v>2684</v>
      </c>
      <c r="L1153" t="s">
        <v>4622</v>
      </c>
      <c r="M1153" t="s">
        <v>6958</v>
      </c>
      <c r="N1153">
        <v>45000</v>
      </c>
      <c r="O1153" t="s">
        <v>10053</v>
      </c>
      <c r="P1153" t="s">
        <v>10054</v>
      </c>
      <c r="Q1153" t="s">
        <v>6960</v>
      </c>
      <c r="R1153">
        <v>9407162770</v>
      </c>
      <c r="S1153" s="14">
        <v>46206</v>
      </c>
      <c r="T1153" t="s">
        <v>6959</v>
      </c>
      <c r="U1153" s="31">
        <v>46206.621886574074</v>
      </c>
      <c r="AK1153" s="14">
        <v>46206</v>
      </c>
      <c r="AL1153" t="s">
        <v>2955</v>
      </c>
      <c r="AM1153" s="31">
        <v>46206.656689814816</v>
      </c>
      <c r="AQ1153" s="31">
        <v>46206.656689814816</v>
      </c>
      <c r="AR1153" s="14">
        <v>46206</v>
      </c>
      <c r="AS1153" t="s">
        <v>2955</v>
      </c>
      <c r="AT1153" t="s">
        <v>617</v>
      </c>
      <c r="AU1153" t="s">
        <v>678</v>
      </c>
      <c r="AV1153" s="14">
        <v>46209</v>
      </c>
      <c r="AW1153" t="s">
        <v>2955</v>
      </c>
      <c r="AX1153" s="31">
        <v>46209.433472222219</v>
      </c>
      <c r="AY1153" s="14">
        <v>46209</v>
      </c>
      <c r="AZ1153" t="s">
        <v>933</v>
      </c>
      <c r="BA1153" s="31">
        <v>46209.448217592595</v>
      </c>
      <c r="BB1153" s="14">
        <v>46209</v>
      </c>
      <c r="BC1153" t="s">
        <v>4706</v>
      </c>
      <c r="BD1153" s="31">
        <v>46209.657754629632</v>
      </c>
      <c r="BE1153" s="14">
        <v>46209</v>
      </c>
      <c r="BF1153" t="s">
        <v>994</v>
      </c>
      <c r="BG1153" s="31">
        <v>46209.690474537034</v>
      </c>
      <c r="BH1153" s="14">
        <v>46209</v>
      </c>
      <c r="BI1153" t="s">
        <v>994</v>
      </c>
      <c r="BJ1153" s="31">
        <v>46209.69059027778</v>
      </c>
      <c r="BW1153" s="14">
        <v>46209</v>
      </c>
      <c r="BX1153" t="s">
        <v>994</v>
      </c>
      <c r="BY1153" s="31">
        <v>46209.711400462962</v>
      </c>
      <c r="BZ1153" s="14">
        <v>46209</v>
      </c>
      <c r="CA1153" t="s">
        <v>995</v>
      </c>
      <c r="CB1153" s="31">
        <v>46209.728171296294</v>
      </c>
      <c r="CF1153" s="14">
        <v>46209</v>
      </c>
      <c r="CG1153" t="s">
        <v>2956</v>
      </c>
      <c r="CH1153" s="31">
        <v>46209.842546296299</v>
      </c>
      <c r="CM1153" s="4">
        <f t="shared" si="54"/>
        <v>46206.621886574074</v>
      </c>
      <c r="CN1153">
        <f t="shared" si="55"/>
        <v>0</v>
      </c>
      <c r="CO1153" t="str">
        <f>VLOOKUP(A1153,Sheet1!$A$2:$B$221,2,0)</f>
        <v>East Zone</v>
      </c>
    </row>
    <row r="1154" spans="1:93" x14ac:dyDescent="0.35">
      <c r="A1154" t="s">
        <v>6957</v>
      </c>
      <c r="B1154">
        <v>1001</v>
      </c>
      <c r="C1154" t="s">
        <v>9332</v>
      </c>
      <c r="D1154" t="s">
        <v>678</v>
      </c>
      <c r="E1154" t="s">
        <v>616</v>
      </c>
      <c r="F1154" t="s">
        <v>617</v>
      </c>
      <c r="G1154" t="s">
        <v>549</v>
      </c>
      <c r="H1154" t="s">
        <v>2682</v>
      </c>
      <c r="I1154">
        <v>575441</v>
      </c>
      <c r="J1154" t="s">
        <v>2683</v>
      </c>
      <c r="K1154" t="s">
        <v>2684</v>
      </c>
      <c r="L1154" t="s">
        <v>4622</v>
      </c>
      <c r="M1154" t="s">
        <v>6961</v>
      </c>
      <c r="N1154">
        <v>45000</v>
      </c>
      <c r="O1154" t="s">
        <v>4972</v>
      </c>
      <c r="P1154" t="s">
        <v>4973</v>
      </c>
      <c r="Q1154" t="s">
        <v>2529</v>
      </c>
      <c r="R1154">
        <v>9412362144</v>
      </c>
      <c r="S1154" s="14">
        <v>46205</v>
      </c>
      <c r="T1154" t="s">
        <v>6959</v>
      </c>
      <c r="U1154" s="31">
        <v>46205.54277777778</v>
      </c>
      <c r="AK1154" s="14">
        <v>46205</v>
      </c>
      <c r="AL1154" t="s">
        <v>2955</v>
      </c>
      <c r="AM1154" s="31">
        <v>46205.588472222225</v>
      </c>
      <c r="AQ1154" s="31">
        <v>46205.588472222225</v>
      </c>
      <c r="AR1154" s="14">
        <v>46205</v>
      </c>
      <c r="AS1154" t="s">
        <v>2955</v>
      </c>
      <c r="AT1154" t="s">
        <v>617</v>
      </c>
      <c r="AU1154" t="s">
        <v>678</v>
      </c>
      <c r="AV1154" s="14">
        <v>46205</v>
      </c>
      <c r="AW1154" t="s">
        <v>2955</v>
      </c>
      <c r="AX1154" s="31">
        <v>46205.589074074072</v>
      </c>
      <c r="AY1154" s="14">
        <v>46205</v>
      </c>
      <c r="AZ1154" t="s">
        <v>933</v>
      </c>
      <c r="BA1154" s="31">
        <v>46205.601898148147</v>
      </c>
      <c r="BB1154" s="14">
        <v>46205</v>
      </c>
      <c r="BC1154" t="s">
        <v>4669</v>
      </c>
      <c r="BD1154" s="31">
        <v>46205.631435185183</v>
      </c>
      <c r="BE1154" s="14">
        <v>46205</v>
      </c>
      <c r="BF1154" t="s">
        <v>996</v>
      </c>
      <c r="BG1154" s="31">
        <v>46205.649201388886</v>
      </c>
      <c r="BH1154" s="14">
        <v>46205</v>
      </c>
      <c r="BI1154" t="s">
        <v>996</v>
      </c>
      <c r="BJ1154" s="31">
        <v>46205.650127314817</v>
      </c>
      <c r="BW1154" s="14">
        <v>46205</v>
      </c>
      <c r="BX1154" t="s">
        <v>996</v>
      </c>
      <c r="BY1154" s="31">
        <v>46205.662152777775</v>
      </c>
      <c r="BZ1154" s="14">
        <v>46205</v>
      </c>
      <c r="CA1154" t="s">
        <v>995</v>
      </c>
      <c r="CB1154" s="31">
        <v>46205.666122685187</v>
      </c>
      <c r="CF1154" s="14">
        <v>46205</v>
      </c>
      <c r="CG1154" t="s">
        <v>2956</v>
      </c>
      <c r="CH1154" s="31">
        <v>46205.740300925929</v>
      </c>
      <c r="CM1154" s="4">
        <f t="shared" si="54"/>
        <v>46205.54277777778</v>
      </c>
      <c r="CN1154">
        <f t="shared" si="55"/>
        <v>0</v>
      </c>
      <c r="CO1154" t="str">
        <f>VLOOKUP(A1154,Sheet1!$A$2:$B$221,2,0)</f>
        <v>East Zone</v>
      </c>
    </row>
    <row r="1155" spans="1:93" x14ac:dyDescent="0.35">
      <c r="A1155" t="s">
        <v>6962</v>
      </c>
      <c r="B1155">
        <v>1163</v>
      </c>
      <c r="C1155" t="s">
        <v>9332</v>
      </c>
      <c r="D1155" t="s">
        <v>678</v>
      </c>
      <c r="E1155" t="s">
        <v>462</v>
      </c>
      <c r="F1155" t="s">
        <v>463</v>
      </c>
      <c r="G1155" t="s">
        <v>318</v>
      </c>
      <c r="H1155" t="s">
        <v>6963</v>
      </c>
      <c r="I1155">
        <v>626398</v>
      </c>
      <c r="J1155" t="s">
        <v>1289</v>
      </c>
      <c r="K1155" t="s">
        <v>1290</v>
      </c>
      <c r="L1155" t="s">
        <v>4622</v>
      </c>
      <c r="M1155" t="s">
        <v>6964</v>
      </c>
      <c r="N1155">
        <v>40000</v>
      </c>
      <c r="O1155" t="s">
        <v>3054</v>
      </c>
      <c r="P1155" t="s">
        <v>3055</v>
      </c>
      <c r="Q1155" t="s">
        <v>6965</v>
      </c>
      <c r="R1155">
        <v>1602950553</v>
      </c>
      <c r="S1155" s="14">
        <v>46205</v>
      </c>
      <c r="T1155" t="s">
        <v>6966</v>
      </c>
      <c r="U1155" s="31">
        <v>46205.657002314816</v>
      </c>
      <c r="AK1155" s="14">
        <v>46205</v>
      </c>
      <c r="AL1155" t="s">
        <v>1293</v>
      </c>
      <c r="AM1155" s="31">
        <v>46205.690358796295</v>
      </c>
      <c r="AQ1155" s="31">
        <v>46205.690358796295</v>
      </c>
      <c r="AR1155" s="14">
        <v>46205</v>
      </c>
      <c r="AS1155" t="s">
        <v>1293</v>
      </c>
      <c r="AT1155" t="s">
        <v>463</v>
      </c>
      <c r="AU1155" t="s">
        <v>678</v>
      </c>
      <c r="AV1155" s="14">
        <v>46205</v>
      </c>
      <c r="AW1155" t="s">
        <v>1294</v>
      </c>
      <c r="AX1155" s="31">
        <v>46205.760416666664</v>
      </c>
      <c r="AY1155" s="14">
        <v>46206</v>
      </c>
      <c r="AZ1155" t="s">
        <v>1194</v>
      </c>
      <c r="BA1155" s="31">
        <v>46206.394849537035</v>
      </c>
      <c r="BB1155" s="14">
        <v>46206</v>
      </c>
      <c r="BC1155" t="s">
        <v>1219</v>
      </c>
      <c r="BD1155" s="31">
        <v>46206.431550925925</v>
      </c>
      <c r="BE1155" s="14">
        <v>46206</v>
      </c>
      <c r="BF1155" t="s">
        <v>6432</v>
      </c>
      <c r="BG1155" s="31">
        <v>46206.482025462959</v>
      </c>
      <c r="BH1155" s="14">
        <v>46206</v>
      </c>
      <c r="BI1155" t="s">
        <v>6432</v>
      </c>
      <c r="BJ1155" s="31">
        <v>46206.503298611111</v>
      </c>
      <c r="BW1155" s="14">
        <v>46206</v>
      </c>
      <c r="BX1155" t="s">
        <v>6432</v>
      </c>
      <c r="BY1155" s="31">
        <v>46206.507557870369</v>
      </c>
      <c r="BZ1155" s="14">
        <v>46206</v>
      </c>
      <c r="CA1155" t="s">
        <v>1199</v>
      </c>
      <c r="CB1155" s="31">
        <v>46206.509976851848</v>
      </c>
      <c r="CF1155" s="14">
        <v>46209</v>
      </c>
      <c r="CG1155" t="s">
        <v>1294</v>
      </c>
      <c r="CH1155" s="31">
        <v>46209.689629629633</v>
      </c>
      <c r="CM1155" s="4">
        <f t="shared" si="54"/>
        <v>46205.657002314816</v>
      </c>
      <c r="CN1155">
        <f t="shared" si="55"/>
        <v>0</v>
      </c>
      <c r="CO1155" t="str">
        <f>VLOOKUP(A1155,Sheet1!$A$2:$B$221,2,0)</f>
        <v>South Zone</v>
      </c>
    </row>
    <row r="1156" spans="1:93" x14ac:dyDescent="0.35">
      <c r="A1156" t="s">
        <v>6962</v>
      </c>
      <c r="B1156">
        <v>1163</v>
      </c>
      <c r="C1156" t="s">
        <v>9332</v>
      </c>
      <c r="D1156" t="s">
        <v>678</v>
      </c>
      <c r="E1156" t="s">
        <v>462</v>
      </c>
      <c r="F1156" t="s">
        <v>463</v>
      </c>
      <c r="G1156" t="s">
        <v>318</v>
      </c>
      <c r="H1156" t="s">
        <v>3981</v>
      </c>
      <c r="I1156">
        <v>628722</v>
      </c>
      <c r="J1156" t="s">
        <v>1289</v>
      </c>
      <c r="K1156" t="s">
        <v>1290</v>
      </c>
      <c r="L1156" t="s">
        <v>4622</v>
      </c>
      <c r="M1156" t="s">
        <v>6967</v>
      </c>
      <c r="N1156">
        <v>50000</v>
      </c>
      <c r="O1156" t="s">
        <v>1291</v>
      </c>
      <c r="P1156" t="s">
        <v>1292</v>
      </c>
      <c r="Q1156" t="s">
        <v>3982</v>
      </c>
      <c r="R1156">
        <v>6692478679</v>
      </c>
      <c r="S1156" s="14">
        <v>46204</v>
      </c>
      <c r="T1156" t="s">
        <v>6968</v>
      </c>
      <c r="U1156" s="31">
        <v>46204.463506944441</v>
      </c>
      <c r="AK1156" s="14">
        <v>46204</v>
      </c>
      <c r="AL1156" t="s">
        <v>1293</v>
      </c>
      <c r="AM1156" s="31">
        <v>46204.61377314815</v>
      </c>
      <c r="AQ1156" s="31">
        <v>46204.61377314815</v>
      </c>
      <c r="AR1156" s="14">
        <v>46204</v>
      </c>
      <c r="AS1156" t="s">
        <v>1293</v>
      </c>
      <c r="AT1156" t="s">
        <v>463</v>
      </c>
      <c r="AU1156" t="s">
        <v>678</v>
      </c>
      <c r="AV1156" s="14">
        <v>46205</v>
      </c>
      <c r="AW1156" t="s">
        <v>1293</v>
      </c>
      <c r="AX1156" s="31">
        <v>46205.37909722222</v>
      </c>
      <c r="AY1156" s="14">
        <v>46205</v>
      </c>
      <c r="AZ1156" t="s">
        <v>1194</v>
      </c>
      <c r="BA1156" s="31">
        <v>46205.397673611114</v>
      </c>
      <c r="BB1156" s="14">
        <v>46205</v>
      </c>
      <c r="BC1156" t="s">
        <v>1218</v>
      </c>
      <c r="BD1156" s="31">
        <v>46205.44903935185</v>
      </c>
      <c r="BE1156" s="14">
        <v>46205</v>
      </c>
      <c r="BF1156" t="s">
        <v>1204</v>
      </c>
      <c r="BG1156" s="31">
        <v>46205.476527777777</v>
      </c>
      <c r="BH1156" s="14">
        <v>46205</v>
      </c>
      <c r="BI1156" t="s">
        <v>1204</v>
      </c>
      <c r="BJ1156" s="31">
        <v>46205.493252314816</v>
      </c>
      <c r="BW1156" s="14">
        <v>46205</v>
      </c>
      <c r="BX1156" t="s">
        <v>1204</v>
      </c>
      <c r="BY1156" s="31">
        <v>46205.495740740742</v>
      </c>
      <c r="BZ1156" s="14">
        <v>46205</v>
      </c>
      <c r="CA1156" t="s">
        <v>1205</v>
      </c>
      <c r="CB1156" s="31">
        <v>46205.500173611108</v>
      </c>
      <c r="CF1156" s="14">
        <v>46205</v>
      </c>
      <c r="CG1156" t="s">
        <v>1294</v>
      </c>
      <c r="CH1156" s="31">
        <v>46205.749201388891</v>
      </c>
      <c r="CM1156" s="4">
        <f t="shared" si="54"/>
        <v>46204.463506944441</v>
      </c>
      <c r="CN1156">
        <f t="shared" si="55"/>
        <v>0</v>
      </c>
      <c r="CO1156" t="str">
        <f>VLOOKUP(A1156,Sheet1!$A$2:$B$221,2,0)</f>
        <v>South Zone</v>
      </c>
    </row>
    <row r="1157" spans="1:93" x14ac:dyDescent="0.35">
      <c r="A1157" t="s">
        <v>6962</v>
      </c>
      <c r="B1157">
        <v>1163</v>
      </c>
      <c r="C1157" t="s">
        <v>9332</v>
      </c>
      <c r="D1157" t="s">
        <v>678</v>
      </c>
      <c r="E1157" t="s">
        <v>462</v>
      </c>
      <c r="F1157" t="s">
        <v>463</v>
      </c>
      <c r="G1157" t="s">
        <v>318</v>
      </c>
      <c r="H1157" t="s">
        <v>6969</v>
      </c>
      <c r="I1157">
        <v>642965</v>
      </c>
      <c r="J1157" t="s">
        <v>1289</v>
      </c>
      <c r="K1157" t="s">
        <v>1290</v>
      </c>
      <c r="L1157" t="s">
        <v>4622</v>
      </c>
      <c r="M1157" t="s">
        <v>6970</v>
      </c>
      <c r="N1157">
        <v>77000</v>
      </c>
      <c r="O1157" t="s">
        <v>1173</v>
      </c>
      <c r="P1157" t="s">
        <v>1174</v>
      </c>
      <c r="Q1157" t="s">
        <v>6971</v>
      </c>
      <c r="R1157">
        <v>8004805422</v>
      </c>
      <c r="S1157" s="14">
        <v>46204</v>
      </c>
      <c r="T1157" t="s">
        <v>1294</v>
      </c>
      <c r="U1157" s="31">
        <v>46204.468576388892</v>
      </c>
      <c r="AK1157" s="14">
        <v>46204</v>
      </c>
      <c r="AL1157" t="s">
        <v>1293</v>
      </c>
      <c r="AM1157" s="31">
        <v>46204.578750000001</v>
      </c>
      <c r="AQ1157" s="31">
        <v>46204.578750000001</v>
      </c>
      <c r="AR1157" s="14">
        <v>46204</v>
      </c>
      <c r="AS1157" t="s">
        <v>1293</v>
      </c>
      <c r="AT1157" t="s">
        <v>463</v>
      </c>
      <c r="AU1157" t="s">
        <v>678</v>
      </c>
      <c r="AV1157" s="14">
        <v>46204</v>
      </c>
      <c r="AW1157" t="s">
        <v>1293</v>
      </c>
      <c r="AX1157" s="31">
        <v>46204.579421296294</v>
      </c>
      <c r="AY1157" s="14">
        <v>46204</v>
      </c>
      <c r="AZ1157" t="s">
        <v>1194</v>
      </c>
      <c r="BA1157" s="31">
        <v>46204.601851851854</v>
      </c>
      <c r="BB1157" s="14">
        <v>46204</v>
      </c>
      <c r="BC1157" t="s">
        <v>1197</v>
      </c>
      <c r="BD1157" s="31">
        <v>46204.637002314812</v>
      </c>
      <c r="BE1157" s="14">
        <v>46204</v>
      </c>
      <c r="BF1157" t="s">
        <v>6410</v>
      </c>
      <c r="BG1157" s="31">
        <v>46204.638483796298</v>
      </c>
      <c r="BH1157" s="14">
        <v>46204</v>
      </c>
      <c r="BI1157" t="s">
        <v>6410</v>
      </c>
      <c r="BJ1157" s="31">
        <v>46204.651203703703</v>
      </c>
      <c r="BW1157" s="14">
        <v>46204</v>
      </c>
      <c r="BX1157" t="s">
        <v>6410</v>
      </c>
      <c r="BY1157" s="31">
        <v>46204.656574074077</v>
      </c>
      <c r="BZ1157" s="14">
        <v>46204</v>
      </c>
      <c r="CA1157" t="s">
        <v>1199</v>
      </c>
      <c r="CB1157" s="31">
        <v>46204.65861111111</v>
      </c>
      <c r="CF1157" s="14">
        <v>46205</v>
      </c>
      <c r="CG1157" t="s">
        <v>1294</v>
      </c>
      <c r="CH1157" s="31">
        <v>46205.596435185187</v>
      </c>
      <c r="CM1157" s="4">
        <f t="shared" si="54"/>
        <v>46204.468576388892</v>
      </c>
      <c r="CN1157">
        <f t="shared" si="55"/>
        <v>0</v>
      </c>
      <c r="CO1157" t="str">
        <f>VLOOKUP(A1157,Sheet1!$A$2:$B$221,2,0)</f>
        <v>South Zone</v>
      </c>
    </row>
    <row r="1158" spans="1:93" x14ac:dyDescent="0.35">
      <c r="A1158" t="s">
        <v>6962</v>
      </c>
      <c r="B1158">
        <v>1163</v>
      </c>
      <c r="C1158" t="s">
        <v>9332</v>
      </c>
      <c r="D1158" t="s">
        <v>678</v>
      </c>
      <c r="E1158" t="s">
        <v>462</v>
      </c>
      <c r="F1158" t="s">
        <v>463</v>
      </c>
      <c r="G1158" t="s">
        <v>318</v>
      </c>
      <c r="H1158" t="s">
        <v>10536</v>
      </c>
      <c r="I1158">
        <v>652133</v>
      </c>
      <c r="J1158" t="s">
        <v>1967</v>
      </c>
      <c r="K1158" t="s">
        <v>1968</v>
      </c>
      <c r="L1158" t="s">
        <v>4622</v>
      </c>
      <c r="M1158" t="s">
        <v>10537</v>
      </c>
      <c r="N1158">
        <v>45000</v>
      </c>
      <c r="O1158" t="s">
        <v>3012</v>
      </c>
      <c r="P1158" t="s">
        <v>3013</v>
      </c>
      <c r="Q1158" t="s">
        <v>10538</v>
      </c>
      <c r="R1158">
        <v>4027728078</v>
      </c>
      <c r="S1158" s="14">
        <v>46209</v>
      </c>
      <c r="T1158" t="s">
        <v>6980</v>
      </c>
      <c r="U1158" s="31">
        <v>46209.798182870371</v>
      </c>
      <c r="AK1158" s="14">
        <v>46209</v>
      </c>
      <c r="AL1158" t="s">
        <v>1294</v>
      </c>
      <c r="AM1158" s="31">
        <v>46209.823865740742</v>
      </c>
      <c r="AQ1158" s="31">
        <v>46209.823865740742</v>
      </c>
      <c r="AR1158" s="14">
        <v>46209</v>
      </c>
      <c r="AS1158" t="s">
        <v>1294</v>
      </c>
      <c r="AT1158" t="s">
        <v>10539</v>
      </c>
      <c r="AU1158" t="s">
        <v>677</v>
      </c>
      <c r="AV1158" s="14">
        <v>46210</v>
      </c>
      <c r="AW1158" t="s">
        <v>12449</v>
      </c>
      <c r="AX1158" s="31">
        <v>46210.433067129627</v>
      </c>
      <c r="AY1158" s="14">
        <v>46210</v>
      </c>
      <c r="AZ1158" t="s">
        <v>3586</v>
      </c>
      <c r="BA1158" s="31">
        <v>46210.452430555553</v>
      </c>
      <c r="BB1158" s="14">
        <v>46210</v>
      </c>
      <c r="BC1158" t="s">
        <v>6431</v>
      </c>
      <c r="BD1158" s="31">
        <v>46210.494328703702</v>
      </c>
      <c r="BE1158" s="14">
        <v>46210</v>
      </c>
      <c r="BF1158" t="s">
        <v>1198</v>
      </c>
      <c r="BG1158" s="31">
        <v>46210.501782407409</v>
      </c>
      <c r="BH1158" s="14">
        <v>46210</v>
      </c>
      <c r="BI1158" t="s">
        <v>1195</v>
      </c>
      <c r="BJ1158" s="31">
        <v>46210.689236111109</v>
      </c>
      <c r="BK1158" s="14">
        <v>46210</v>
      </c>
      <c r="BL1158" t="s">
        <v>1198</v>
      </c>
      <c r="BM1158" s="31">
        <v>46210.502696759257</v>
      </c>
      <c r="CM1158" s="4">
        <f t="shared" si="54"/>
        <v>46209.798182870371</v>
      </c>
      <c r="CN1158">
        <f t="shared" si="55"/>
        <v>0</v>
      </c>
      <c r="CO1158" t="str">
        <f>VLOOKUP(A1158,Sheet1!$A$2:$B$221,2,0)</f>
        <v>South Zone</v>
      </c>
    </row>
    <row r="1159" spans="1:93" x14ac:dyDescent="0.35">
      <c r="A1159" t="s">
        <v>6962</v>
      </c>
      <c r="B1159">
        <v>1163</v>
      </c>
      <c r="C1159" t="s">
        <v>9332</v>
      </c>
      <c r="D1159" t="s">
        <v>678</v>
      </c>
      <c r="E1159" t="s">
        <v>462</v>
      </c>
      <c r="F1159" t="s">
        <v>463</v>
      </c>
      <c r="G1159" t="s">
        <v>318</v>
      </c>
      <c r="H1159" t="s">
        <v>3056</v>
      </c>
      <c r="I1159">
        <v>654667</v>
      </c>
      <c r="J1159" t="s">
        <v>6972</v>
      </c>
      <c r="K1159" t="s">
        <v>6973</v>
      </c>
      <c r="L1159" t="s">
        <v>4622</v>
      </c>
      <c r="M1159" t="s">
        <v>6974</v>
      </c>
      <c r="N1159">
        <v>45000</v>
      </c>
      <c r="O1159" t="s">
        <v>3012</v>
      </c>
      <c r="P1159" t="s">
        <v>3013</v>
      </c>
      <c r="Q1159" t="s">
        <v>6975</v>
      </c>
      <c r="R1159">
        <v>5918275441</v>
      </c>
      <c r="S1159" s="14">
        <v>46203</v>
      </c>
      <c r="T1159" t="s">
        <v>6976</v>
      </c>
      <c r="U1159" s="31">
        <v>46203.418229166666</v>
      </c>
      <c r="AK1159" s="14">
        <v>46204</v>
      </c>
      <c r="AL1159" t="s">
        <v>1293</v>
      </c>
      <c r="AM1159" s="31">
        <v>46204.508645833332</v>
      </c>
      <c r="AQ1159" s="31">
        <v>46204.508645833332</v>
      </c>
      <c r="AR1159" s="14">
        <v>46204</v>
      </c>
      <c r="AS1159" t="s">
        <v>1293</v>
      </c>
      <c r="AT1159" t="s">
        <v>463</v>
      </c>
      <c r="AU1159" t="s">
        <v>678</v>
      </c>
      <c r="AV1159" s="14">
        <v>46204</v>
      </c>
      <c r="AW1159" t="s">
        <v>1294</v>
      </c>
      <c r="AX1159" s="31">
        <v>46204.737002314818</v>
      </c>
      <c r="AY1159" s="14">
        <v>46204</v>
      </c>
      <c r="AZ1159" t="s">
        <v>1194</v>
      </c>
      <c r="BA1159" s="31">
        <v>46204.74019675926</v>
      </c>
      <c r="BB1159" s="14">
        <v>46204</v>
      </c>
      <c r="BC1159" t="s">
        <v>1220</v>
      </c>
      <c r="BD1159" s="31">
        <v>46204.751435185186</v>
      </c>
      <c r="BE1159" s="14">
        <v>46204</v>
      </c>
      <c r="BF1159" t="s">
        <v>6410</v>
      </c>
      <c r="BG1159" s="31">
        <v>46204.75199074074</v>
      </c>
      <c r="BH1159" s="14">
        <v>46204</v>
      </c>
      <c r="BI1159" t="s">
        <v>6410</v>
      </c>
      <c r="BJ1159" s="31">
        <v>46204.756099537037</v>
      </c>
      <c r="BW1159" s="14">
        <v>46204</v>
      </c>
      <c r="BX1159" t="s">
        <v>6410</v>
      </c>
      <c r="BY1159" s="31">
        <v>46204.760648148149</v>
      </c>
      <c r="BZ1159" s="14">
        <v>46204</v>
      </c>
      <c r="CA1159" t="s">
        <v>1199</v>
      </c>
      <c r="CB1159" s="31">
        <v>46204.762870370374</v>
      </c>
      <c r="CF1159" s="14">
        <v>46205</v>
      </c>
      <c r="CG1159" t="s">
        <v>1294</v>
      </c>
      <c r="CH1159" s="31">
        <v>46205.646909722222</v>
      </c>
      <c r="CM1159" s="4">
        <f t="shared" si="54"/>
        <v>46203.418229166666</v>
      </c>
      <c r="CN1159">
        <f t="shared" si="55"/>
        <v>1</v>
      </c>
      <c r="CO1159" t="str">
        <f>VLOOKUP(A1159,Sheet1!$A$2:$B$221,2,0)</f>
        <v>South Zone</v>
      </c>
    </row>
    <row r="1160" spans="1:93" x14ac:dyDescent="0.35">
      <c r="A1160" t="s">
        <v>6962</v>
      </c>
      <c r="B1160">
        <v>1163</v>
      </c>
      <c r="C1160" t="s">
        <v>9332</v>
      </c>
      <c r="D1160" t="s">
        <v>678</v>
      </c>
      <c r="E1160" t="s">
        <v>462</v>
      </c>
      <c r="F1160" t="s">
        <v>463</v>
      </c>
      <c r="G1160" t="s">
        <v>318</v>
      </c>
      <c r="H1160" t="s">
        <v>6977</v>
      </c>
      <c r="I1160">
        <v>743877</v>
      </c>
      <c r="J1160" t="s">
        <v>1289</v>
      </c>
      <c r="K1160" t="s">
        <v>1290</v>
      </c>
      <c r="L1160" t="s">
        <v>4622</v>
      </c>
      <c r="M1160" t="s">
        <v>6978</v>
      </c>
      <c r="N1160">
        <v>40000</v>
      </c>
      <c r="O1160" t="s">
        <v>3054</v>
      </c>
      <c r="P1160" t="s">
        <v>3055</v>
      </c>
      <c r="Q1160" t="s">
        <v>6979</v>
      </c>
      <c r="R1160">
        <v>8484814842</v>
      </c>
      <c r="S1160" s="14">
        <v>46204</v>
      </c>
      <c r="T1160" t="s">
        <v>6980</v>
      </c>
      <c r="U1160" s="31">
        <v>46204.756967592592</v>
      </c>
      <c r="AK1160" s="14">
        <v>46205</v>
      </c>
      <c r="AL1160" t="s">
        <v>1293</v>
      </c>
      <c r="AM1160" s="31">
        <v>46205.764282407406</v>
      </c>
      <c r="AQ1160" s="31">
        <v>46205.764282407406</v>
      </c>
      <c r="AR1160" s="14">
        <v>46205</v>
      </c>
      <c r="AS1160" t="s">
        <v>1293</v>
      </c>
      <c r="AT1160" t="s">
        <v>463</v>
      </c>
      <c r="AU1160" t="s">
        <v>678</v>
      </c>
      <c r="AV1160" s="14">
        <v>46205</v>
      </c>
      <c r="AW1160" t="s">
        <v>1293</v>
      </c>
      <c r="AX1160" s="31">
        <v>46205.770243055558</v>
      </c>
      <c r="AY1160" s="14">
        <v>46206</v>
      </c>
      <c r="AZ1160" t="s">
        <v>1194</v>
      </c>
      <c r="BA1160" s="31">
        <v>46206.394826388889</v>
      </c>
      <c r="BB1160" s="14">
        <v>46206</v>
      </c>
      <c r="BC1160" t="s">
        <v>1194</v>
      </c>
      <c r="BD1160" s="31">
        <v>46206.416192129633</v>
      </c>
      <c r="BE1160" s="14">
        <v>46206</v>
      </c>
      <c r="BF1160" t="s">
        <v>6432</v>
      </c>
      <c r="BG1160" s="31">
        <v>46206.426493055558</v>
      </c>
      <c r="BK1160" s="14">
        <v>46206</v>
      </c>
      <c r="BL1160" t="s">
        <v>6432</v>
      </c>
      <c r="BM1160" s="31">
        <v>46206.429629629631</v>
      </c>
      <c r="CM1160" s="4">
        <f t="shared" si="54"/>
        <v>46204.756967592592</v>
      </c>
      <c r="CN1160">
        <f t="shared" si="55"/>
        <v>1</v>
      </c>
      <c r="CO1160" t="str">
        <f>VLOOKUP(A1160,Sheet1!$A$2:$B$221,2,0)</f>
        <v>South Zone</v>
      </c>
    </row>
    <row r="1161" spans="1:93" x14ac:dyDescent="0.35">
      <c r="A1161" t="s">
        <v>6962</v>
      </c>
      <c r="B1161">
        <v>1163</v>
      </c>
      <c r="C1161" t="s">
        <v>9332</v>
      </c>
      <c r="D1161" t="s">
        <v>678</v>
      </c>
      <c r="E1161" t="s">
        <v>462</v>
      </c>
      <c r="F1161" t="s">
        <v>463</v>
      </c>
      <c r="G1161" t="s">
        <v>318</v>
      </c>
      <c r="H1161" t="s">
        <v>10540</v>
      </c>
      <c r="I1161">
        <v>751442</v>
      </c>
      <c r="J1161" t="s">
        <v>10541</v>
      </c>
      <c r="K1161" t="s">
        <v>10542</v>
      </c>
      <c r="L1161" t="s">
        <v>4622</v>
      </c>
      <c r="M1161" t="s">
        <v>10543</v>
      </c>
      <c r="N1161">
        <v>45000</v>
      </c>
      <c r="O1161" t="s">
        <v>3012</v>
      </c>
      <c r="P1161" t="s">
        <v>3013</v>
      </c>
      <c r="Q1161" t="s">
        <v>10544</v>
      </c>
      <c r="R1161">
        <v>3537062749</v>
      </c>
      <c r="S1161" s="14">
        <v>46206</v>
      </c>
      <c r="T1161" t="s">
        <v>6976</v>
      </c>
      <c r="U1161" s="31">
        <v>46206.667662037034</v>
      </c>
      <c r="AK1161" s="14">
        <v>46209</v>
      </c>
      <c r="AL1161" t="s">
        <v>1293</v>
      </c>
      <c r="AM1161" s="31">
        <v>46209.422384259262</v>
      </c>
      <c r="AQ1161" s="31">
        <v>46209.422384259262</v>
      </c>
      <c r="AR1161" s="14">
        <v>46209</v>
      </c>
      <c r="AS1161" t="s">
        <v>1293</v>
      </c>
      <c r="AT1161" t="s">
        <v>463</v>
      </c>
      <c r="AU1161" t="s">
        <v>678</v>
      </c>
      <c r="AV1161" s="14">
        <v>46210</v>
      </c>
      <c r="AW1161" t="s">
        <v>1294</v>
      </c>
      <c r="AX1161" s="31">
        <v>46210.418067129627</v>
      </c>
      <c r="AY1161" s="14">
        <v>46210</v>
      </c>
      <c r="AZ1161" t="s">
        <v>3586</v>
      </c>
      <c r="BA1161" s="31">
        <v>46210.43378472222</v>
      </c>
      <c r="BB1161" s="14">
        <v>46210</v>
      </c>
      <c r="BC1161" t="s">
        <v>1220</v>
      </c>
      <c r="BD1161" s="31">
        <v>46210.470636574071</v>
      </c>
      <c r="BE1161" s="14">
        <v>46210</v>
      </c>
      <c r="BF1161" t="s">
        <v>6410</v>
      </c>
      <c r="BG1161" s="31">
        <v>46210.475474537037</v>
      </c>
      <c r="BH1161" s="14">
        <v>46210</v>
      </c>
      <c r="BI1161" t="s">
        <v>6410</v>
      </c>
      <c r="BJ1161" s="31">
        <v>46210.50540509259</v>
      </c>
      <c r="BW1161" s="14">
        <v>46210</v>
      </c>
      <c r="BX1161" t="s">
        <v>6410</v>
      </c>
      <c r="BY1161" s="31">
        <v>46210.506979166668</v>
      </c>
      <c r="BZ1161" s="14">
        <v>46210</v>
      </c>
      <c r="CA1161" t="s">
        <v>1199</v>
      </c>
      <c r="CB1161" s="31">
        <v>46210.509687500002</v>
      </c>
      <c r="CF1161" s="14">
        <v>46210</v>
      </c>
      <c r="CG1161" t="s">
        <v>1294</v>
      </c>
      <c r="CH1161" s="31">
        <v>46210.714108796295</v>
      </c>
      <c r="CM1161" s="4">
        <f t="shared" si="54"/>
        <v>46206.667662037034</v>
      </c>
      <c r="CN1161">
        <f t="shared" si="55"/>
        <v>3</v>
      </c>
      <c r="CO1161" t="str">
        <f>VLOOKUP(A1161,Sheet1!$A$2:$B$221,2,0)</f>
        <v>South Zone</v>
      </c>
    </row>
    <row r="1162" spans="1:93" x14ac:dyDescent="0.35">
      <c r="A1162" t="s">
        <v>6981</v>
      </c>
      <c r="B1162">
        <v>169</v>
      </c>
      <c r="C1162" t="s">
        <v>9332</v>
      </c>
      <c r="D1162" t="s">
        <v>678</v>
      </c>
      <c r="E1162" t="s">
        <v>100</v>
      </c>
      <c r="F1162" t="s">
        <v>325</v>
      </c>
      <c r="G1162" t="s">
        <v>302</v>
      </c>
      <c r="H1162" t="s">
        <v>6982</v>
      </c>
      <c r="I1162">
        <v>56614</v>
      </c>
      <c r="J1162" t="s">
        <v>6983</v>
      </c>
      <c r="K1162" t="s">
        <v>6984</v>
      </c>
      <c r="L1162" t="s">
        <v>4622</v>
      </c>
      <c r="M1162" t="s">
        <v>6985</v>
      </c>
      <c r="N1162">
        <v>45000</v>
      </c>
      <c r="O1162" t="s">
        <v>4598</v>
      </c>
      <c r="P1162" t="s">
        <v>4599</v>
      </c>
      <c r="Q1162" t="s">
        <v>6986</v>
      </c>
      <c r="R1162">
        <v>1700944913</v>
      </c>
      <c r="S1162" s="14">
        <v>46204</v>
      </c>
      <c r="T1162" t="s">
        <v>6987</v>
      </c>
      <c r="U1162" s="31">
        <v>46204.493738425925</v>
      </c>
      <c r="AK1162" s="14">
        <v>46204</v>
      </c>
      <c r="AL1162" t="s">
        <v>1295</v>
      </c>
      <c r="AM1162" s="31">
        <v>46204.718576388892</v>
      </c>
      <c r="AQ1162" s="31">
        <v>46204.718576388892</v>
      </c>
      <c r="AR1162" s="14">
        <v>46204</v>
      </c>
      <c r="AS1162" t="s">
        <v>1295</v>
      </c>
      <c r="AT1162" t="s">
        <v>325</v>
      </c>
      <c r="AU1162" t="s">
        <v>678</v>
      </c>
      <c r="AV1162" s="14">
        <v>46204</v>
      </c>
      <c r="AW1162" t="s">
        <v>1296</v>
      </c>
      <c r="AX1162" s="31">
        <v>46204.735694444447</v>
      </c>
      <c r="AY1162" s="14">
        <v>46204</v>
      </c>
      <c r="AZ1162" t="s">
        <v>1211</v>
      </c>
      <c r="BA1162" s="31">
        <v>46204.742858796293</v>
      </c>
      <c r="BB1162" s="14">
        <v>46204</v>
      </c>
      <c r="BC1162" t="s">
        <v>6692</v>
      </c>
      <c r="BD1162" s="31">
        <v>46204.750023148146</v>
      </c>
      <c r="BE1162" s="14">
        <v>46204</v>
      </c>
      <c r="BF1162" t="s">
        <v>6508</v>
      </c>
      <c r="BG1162" s="31">
        <v>46204.761388888888</v>
      </c>
      <c r="BH1162" s="14">
        <v>46204</v>
      </c>
      <c r="BI1162" t="s">
        <v>6508</v>
      </c>
      <c r="BJ1162" s="31">
        <v>46204.769062500003</v>
      </c>
      <c r="BW1162" s="14">
        <v>46204</v>
      </c>
      <c r="BX1162" t="s">
        <v>6508</v>
      </c>
      <c r="BY1162" s="31">
        <v>46204.78052083333</v>
      </c>
      <c r="BZ1162" s="14">
        <v>46204</v>
      </c>
      <c r="CA1162" t="s">
        <v>1212</v>
      </c>
      <c r="CB1162" s="31">
        <v>46204.79210648148</v>
      </c>
      <c r="CF1162" s="14">
        <v>46204</v>
      </c>
      <c r="CG1162" t="s">
        <v>1296</v>
      </c>
      <c r="CH1162" s="31">
        <v>46204.812002314815</v>
      </c>
      <c r="CM1162" s="4">
        <f t="shared" si="54"/>
        <v>46204.493738425925</v>
      </c>
      <c r="CN1162">
        <f t="shared" si="55"/>
        <v>0</v>
      </c>
      <c r="CO1162" t="str">
        <f>VLOOKUP(A1162,Sheet1!$A$2:$B$221,2,0)</f>
        <v>South Zone</v>
      </c>
    </row>
    <row r="1163" spans="1:93" x14ac:dyDescent="0.35">
      <c r="A1163" t="s">
        <v>6981</v>
      </c>
      <c r="B1163">
        <v>169</v>
      </c>
      <c r="C1163" t="s">
        <v>9332</v>
      </c>
      <c r="D1163" t="s">
        <v>678</v>
      </c>
      <c r="E1163" t="s">
        <v>100</v>
      </c>
      <c r="F1163" t="s">
        <v>325</v>
      </c>
      <c r="G1163" t="s">
        <v>302</v>
      </c>
      <c r="H1163" t="s">
        <v>10545</v>
      </c>
      <c r="I1163">
        <v>234102</v>
      </c>
      <c r="J1163" t="s">
        <v>6989</v>
      </c>
      <c r="K1163" t="s">
        <v>6990</v>
      </c>
      <c r="L1163" t="s">
        <v>4622</v>
      </c>
      <c r="M1163" t="s">
        <v>10546</v>
      </c>
      <c r="N1163">
        <v>70000</v>
      </c>
      <c r="O1163" t="s">
        <v>9617</v>
      </c>
      <c r="P1163" t="s">
        <v>9618</v>
      </c>
      <c r="Q1163" t="s">
        <v>10547</v>
      </c>
      <c r="R1163">
        <v>4918453369</v>
      </c>
      <c r="S1163" s="14">
        <v>46206</v>
      </c>
      <c r="T1163" t="s">
        <v>6993</v>
      </c>
      <c r="U1163" s="31">
        <v>46206.405648148146</v>
      </c>
      <c r="AK1163" s="14">
        <v>46209</v>
      </c>
      <c r="AL1163" t="s">
        <v>1295</v>
      </c>
      <c r="AM1163" s="31">
        <v>46209.425694444442</v>
      </c>
      <c r="AQ1163" s="31">
        <v>46209.425694444442</v>
      </c>
      <c r="AR1163" s="14">
        <v>46209</v>
      </c>
      <c r="AS1163" t="s">
        <v>1295</v>
      </c>
      <c r="AT1163" t="s">
        <v>325</v>
      </c>
      <c r="AU1163" t="s">
        <v>678</v>
      </c>
      <c r="AV1163" s="14">
        <v>46209</v>
      </c>
      <c r="AW1163" t="s">
        <v>1296</v>
      </c>
      <c r="AX1163" s="31">
        <v>46209.667164351849</v>
      </c>
      <c r="AY1163" s="14">
        <v>46209</v>
      </c>
      <c r="AZ1163" t="s">
        <v>1211</v>
      </c>
      <c r="BA1163" s="31">
        <v>46209.673576388886</v>
      </c>
      <c r="BB1163" s="14">
        <v>46209</v>
      </c>
      <c r="BC1163" t="s">
        <v>6685</v>
      </c>
      <c r="BD1163" s="31">
        <v>46209.698321759257</v>
      </c>
      <c r="BE1163" s="14">
        <v>46209</v>
      </c>
      <c r="BF1163" t="s">
        <v>6493</v>
      </c>
      <c r="BG1163" s="31">
        <v>46209.739363425928</v>
      </c>
      <c r="BH1163" s="14">
        <v>46209</v>
      </c>
      <c r="BI1163" t="s">
        <v>6493</v>
      </c>
      <c r="BJ1163" s="31">
        <v>46209.749652777777</v>
      </c>
      <c r="BW1163" s="14">
        <v>46209</v>
      </c>
      <c r="BX1163" t="s">
        <v>6493</v>
      </c>
      <c r="BY1163" s="31">
        <v>46209.752280092594</v>
      </c>
      <c r="BZ1163" s="14">
        <v>46209</v>
      </c>
      <c r="CA1163" t="s">
        <v>2414</v>
      </c>
      <c r="CB1163" s="31">
        <v>46209.790682870371</v>
      </c>
      <c r="CF1163" s="14">
        <v>46209</v>
      </c>
      <c r="CG1163" t="s">
        <v>1296</v>
      </c>
      <c r="CH1163" s="31">
        <v>46209.863622685189</v>
      </c>
      <c r="CM1163" s="4">
        <f t="shared" ref="CM1163:CM1225" si="56">IF(AJ1163&lt;&gt;"",AJ1163,IF(AG1163&lt;&gt;"",AG1163,IF(AD1163&lt;&gt;"",AD1163,IF(AA1163&lt;&gt;"",AA1163,U1163))))</f>
        <v>46206.405648148146</v>
      </c>
      <c r="CN1163">
        <f t="shared" ref="CN1163:CN1225" si="57">AK1163-INT(CM1163)</f>
        <v>3</v>
      </c>
      <c r="CO1163" t="str">
        <f>VLOOKUP(A1163,Sheet1!$A$2:$B$221,2,0)</f>
        <v>South Zone</v>
      </c>
    </row>
    <row r="1164" spans="1:93" x14ac:dyDescent="0.35">
      <c r="A1164" t="s">
        <v>6981</v>
      </c>
      <c r="B1164">
        <v>169</v>
      </c>
      <c r="C1164" t="s">
        <v>9332</v>
      </c>
      <c r="D1164" t="s">
        <v>678</v>
      </c>
      <c r="E1164" t="s">
        <v>100</v>
      </c>
      <c r="F1164" t="s">
        <v>325</v>
      </c>
      <c r="G1164" t="s">
        <v>302</v>
      </c>
      <c r="H1164" t="s">
        <v>10548</v>
      </c>
      <c r="I1164">
        <v>307522</v>
      </c>
      <c r="J1164" t="s">
        <v>10549</v>
      </c>
      <c r="K1164" t="s">
        <v>10550</v>
      </c>
      <c r="L1164" t="s">
        <v>4622</v>
      </c>
      <c r="M1164" t="s">
        <v>10551</v>
      </c>
      <c r="N1164">
        <v>60000</v>
      </c>
      <c r="O1164" t="s">
        <v>9590</v>
      </c>
      <c r="P1164" t="s">
        <v>9591</v>
      </c>
      <c r="Q1164" t="s">
        <v>1338</v>
      </c>
      <c r="R1164">
        <v>2156205490</v>
      </c>
      <c r="S1164" s="14">
        <v>46209</v>
      </c>
      <c r="T1164" t="s">
        <v>10552</v>
      </c>
      <c r="U1164" s="31">
        <v>46209.457233796296</v>
      </c>
      <c r="AK1164" s="14">
        <v>46209</v>
      </c>
      <c r="AL1164" t="s">
        <v>1295</v>
      </c>
      <c r="AM1164" s="31">
        <v>46209.520879629628</v>
      </c>
      <c r="AQ1164" s="31">
        <v>46209.520879629628</v>
      </c>
      <c r="AR1164" s="14">
        <v>46209</v>
      </c>
      <c r="AS1164" t="s">
        <v>1295</v>
      </c>
      <c r="AT1164" t="s">
        <v>325</v>
      </c>
      <c r="AU1164" t="s">
        <v>678</v>
      </c>
      <c r="AV1164" s="14">
        <v>46209</v>
      </c>
      <c r="AW1164" t="s">
        <v>1296</v>
      </c>
      <c r="AX1164" s="31">
        <v>46209.574143518519</v>
      </c>
      <c r="AY1164" s="14">
        <v>46209</v>
      </c>
      <c r="AZ1164" t="s">
        <v>1211</v>
      </c>
      <c r="BA1164" s="31">
        <v>46209.582106481481</v>
      </c>
      <c r="BB1164" s="14">
        <v>46209</v>
      </c>
      <c r="BC1164" t="s">
        <v>7038</v>
      </c>
      <c r="BD1164" s="31">
        <v>46209.597256944442</v>
      </c>
      <c r="BE1164" s="14">
        <v>46209</v>
      </c>
      <c r="BF1164" t="s">
        <v>1240</v>
      </c>
      <c r="BG1164" s="31">
        <v>46209.648125</v>
      </c>
      <c r="BH1164" s="14">
        <v>46209</v>
      </c>
      <c r="BI1164" t="s">
        <v>1240</v>
      </c>
      <c r="BJ1164" s="31">
        <v>46209.672766203701</v>
      </c>
      <c r="BW1164" s="14">
        <v>46209</v>
      </c>
      <c r="BX1164" t="s">
        <v>1240</v>
      </c>
      <c r="BY1164" s="31">
        <v>46209.67664351852</v>
      </c>
      <c r="BZ1164" s="14">
        <v>46209</v>
      </c>
      <c r="CA1164" t="s">
        <v>2414</v>
      </c>
      <c r="CB1164" s="31">
        <v>46209.68074074074</v>
      </c>
      <c r="CF1164" s="14">
        <v>46209</v>
      </c>
      <c r="CG1164" t="s">
        <v>1296</v>
      </c>
      <c r="CH1164" s="31">
        <v>46209.740902777776</v>
      </c>
      <c r="CM1164" s="4">
        <f t="shared" si="56"/>
        <v>46209.457233796296</v>
      </c>
      <c r="CN1164">
        <f t="shared" si="57"/>
        <v>0</v>
      </c>
      <c r="CO1164" t="str">
        <f>VLOOKUP(A1164,Sheet1!$A$2:$B$221,2,0)</f>
        <v>South Zone</v>
      </c>
    </row>
    <row r="1165" spans="1:93" x14ac:dyDescent="0.35">
      <c r="A1165" t="s">
        <v>6981</v>
      </c>
      <c r="B1165">
        <v>169</v>
      </c>
      <c r="C1165" t="s">
        <v>9332</v>
      </c>
      <c r="D1165" t="s">
        <v>678</v>
      </c>
      <c r="E1165" t="s">
        <v>100</v>
      </c>
      <c r="F1165" t="s">
        <v>325</v>
      </c>
      <c r="G1165" t="s">
        <v>302</v>
      </c>
      <c r="H1165" t="s">
        <v>10553</v>
      </c>
      <c r="I1165">
        <v>341164</v>
      </c>
      <c r="J1165" t="s">
        <v>6989</v>
      </c>
      <c r="K1165" t="s">
        <v>6990</v>
      </c>
      <c r="L1165" t="s">
        <v>4622</v>
      </c>
      <c r="M1165" t="s">
        <v>10554</v>
      </c>
      <c r="N1165">
        <v>45000</v>
      </c>
      <c r="O1165" t="s">
        <v>10076</v>
      </c>
      <c r="P1165" t="s">
        <v>10077</v>
      </c>
      <c r="Q1165" t="s">
        <v>10555</v>
      </c>
      <c r="R1165">
        <v>1020624142</v>
      </c>
      <c r="S1165" s="14">
        <v>46209</v>
      </c>
      <c r="T1165" t="s">
        <v>6993</v>
      </c>
      <c r="U1165" s="31">
        <v>46209.620648148149</v>
      </c>
      <c r="AK1165" s="14">
        <v>46209</v>
      </c>
      <c r="AL1165" t="s">
        <v>1295</v>
      </c>
      <c r="AM1165" s="31">
        <v>46209.706921296296</v>
      </c>
      <c r="AQ1165" s="31">
        <v>46209.706921296296</v>
      </c>
      <c r="AR1165" s="14">
        <v>46209</v>
      </c>
      <c r="AS1165" t="s">
        <v>1295</v>
      </c>
      <c r="AT1165" t="s">
        <v>325</v>
      </c>
      <c r="AU1165" t="s">
        <v>678</v>
      </c>
      <c r="AV1165" s="14">
        <v>46209</v>
      </c>
      <c r="AW1165" t="s">
        <v>6993</v>
      </c>
      <c r="AX1165" s="31">
        <v>46209.714699074073</v>
      </c>
      <c r="AY1165" s="14">
        <v>46209</v>
      </c>
      <c r="AZ1165" t="s">
        <v>1211</v>
      </c>
      <c r="BA1165" s="31">
        <v>46209.717893518522</v>
      </c>
      <c r="BB1165" s="14">
        <v>46209</v>
      </c>
      <c r="BC1165" t="s">
        <v>6837</v>
      </c>
      <c r="BD1165" s="31">
        <v>46209.747337962966</v>
      </c>
      <c r="BE1165" s="14">
        <v>46209</v>
      </c>
      <c r="BF1165" t="s">
        <v>1240</v>
      </c>
      <c r="BG1165" s="31">
        <v>46209.763680555552</v>
      </c>
      <c r="BH1165" s="14">
        <v>46209</v>
      </c>
      <c r="BI1165" t="s">
        <v>1240</v>
      </c>
      <c r="BJ1165" s="31">
        <v>46209.767743055556</v>
      </c>
      <c r="BW1165" s="14">
        <v>46209</v>
      </c>
      <c r="BX1165" t="s">
        <v>1240</v>
      </c>
      <c r="BY1165" s="31">
        <v>46209.772418981483</v>
      </c>
      <c r="BZ1165" s="14">
        <v>46209</v>
      </c>
      <c r="CA1165" t="s">
        <v>2414</v>
      </c>
      <c r="CB1165" s="31">
        <v>46209.790844907409</v>
      </c>
      <c r="CF1165" s="14">
        <v>46210</v>
      </c>
      <c r="CG1165" t="s">
        <v>1296</v>
      </c>
      <c r="CH1165" s="31">
        <v>46210.65724537037</v>
      </c>
      <c r="CM1165" s="4">
        <f t="shared" si="56"/>
        <v>46209.620648148149</v>
      </c>
      <c r="CN1165">
        <f t="shared" si="57"/>
        <v>0</v>
      </c>
      <c r="CO1165" t="str">
        <f>VLOOKUP(A1165,Sheet1!$A$2:$B$221,2,0)</f>
        <v>South Zone</v>
      </c>
    </row>
    <row r="1166" spans="1:93" x14ac:dyDescent="0.35">
      <c r="A1166" t="s">
        <v>6981</v>
      </c>
      <c r="B1166">
        <v>169</v>
      </c>
      <c r="C1166" t="s">
        <v>9332</v>
      </c>
      <c r="D1166" t="s">
        <v>678</v>
      </c>
      <c r="E1166" t="s">
        <v>100</v>
      </c>
      <c r="F1166" t="s">
        <v>325</v>
      </c>
      <c r="G1166" t="s">
        <v>302</v>
      </c>
      <c r="H1166" t="s">
        <v>6988</v>
      </c>
      <c r="I1166">
        <v>366101</v>
      </c>
      <c r="J1166" t="s">
        <v>6989</v>
      </c>
      <c r="K1166" t="s">
        <v>6990</v>
      </c>
      <c r="L1166" t="s">
        <v>4622</v>
      </c>
      <c r="M1166" t="s">
        <v>6991</v>
      </c>
      <c r="N1166">
        <v>45000</v>
      </c>
      <c r="O1166" t="s">
        <v>4598</v>
      </c>
      <c r="P1166" t="s">
        <v>4599</v>
      </c>
      <c r="Q1166" t="s">
        <v>6992</v>
      </c>
      <c r="R1166">
        <v>3100548709</v>
      </c>
      <c r="S1166" s="14">
        <v>46204</v>
      </c>
      <c r="T1166" t="s">
        <v>6993</v>
      </c>
      <c r="U1166" s="31">
        <v>46204.492164351854</v>
      </c>
      <c r="AK1166" s="14">
        <v>46204</v>
      </c>
      <c r="AL1166" t="s">
        <v>1295</v>
      </c>
      <c r="AM1166" s="31">
        <v>46204.599398148152</v>
      </c>
      <c r="AQ1166" s="31">
        <v>46204.599398148152</v>
      </c>
      <c r="AR1166" s="14">
        <v>46204</v>
      </c>
      <c r="AS1166" t="s">
        <v>1295</v>
      </c>
      <c r="AT1166" t="s">
        <v>325</v>
      </c>
      <c r="AU1166" t="s">
        <v>678</v>
      </c>
      <c r="AV1166" s="14">
        <v>46204</v>
      </c>
      <c r="AW1166" t="s">
        <v>6993</v>
      </c>
      <c r="AX1166" s="31">
        <v>46204.906840277778</v>
      </c>
      <c r="AY1166" s="14">
        <v>46205</v>
      </c>
      <c r="AZ1166" t="s">
        <v>1211</v>
      </c>
      <c r="BA1166" s="31">
        <v>46205.356111111112</v>
      </c>
      <c r="BB1166" s="14">
        <v>46205</v>
      </c>
      <c r="BC1166" t="s">
        <v>6497</v>
      </c>
      <c r="BD1166" s="31">
        <v>46205.394849537035</v>
      </c>
      <c r="BE1166" s="14">
        <v>46205</v>
      </c>
      <c r="BF1166" t="s">
        <v>6493</v>
      </c>
      <c r="BG1166" s="31">
        <v>46205.447106481479</v>
      </c>
      <c r="BK1166" s="14">
        <v>46205</v>
      </c>
      <c r="BL1166" t="s">
        <v>6493</v>
      </c>
      <c r="BM1166" s="31">
        <v>46205.464143518519</v>
      </c>
      <c r="CM1166" s="4">
        <f t="shared" si="56"/>
        <v>46204.492164351854</v>
      </c>
      <c r="CN1166">
        <f t="shared" si="57"/>
        <v>0</v>
      </c>
      <c r="CO1166" t="str">
        <f>VLOOKUP(A1166,Sheet1!$A$2:$B$221,2,0)</f>
        <v>South Zone</v>
      </c>
    </row>
    <row r="1167" spans="1:93" x14ac:dyDescent="0.35">
      <c r="A1167" t="s">
        <v>6981</v>
      </c>
      <c r="B1167">
        <v>169</v>
      </c>
      <c r="C1167" t="s">
        <v>9332</v>
      </c>
      <c r="D1167" t="s">
        <v>678</v>
      </c>
      <c r="E1167" t="s">
        <v>100</v>
      </c>
      <c r="F1167" t="s">
        <v>325</v>
      </c>
      <c r="G1167" t="s">
        <v>302</v>
      </c>
      <c r="H1167" t="s">
        <v>6994</v>
      </c>
      <c r="I1167">
        <v>371951</v>
      </c>
      <c r="J1167" t="s">
        <v>6983</v>
      </c>
      <c r="K1167" t="s">
        <v>6984</v>
      </c>
      <c r="L1167" t="s">
        <v>4622</v>
      </c>
      <c r="M1167" t="s">
        <v>6995</v>
      </c>
      <c r="N1167">
        <v>60000</v>
      </c>
      <c r="O1167" t="s">
        <v>1206</v>
      </c>
      <c r="P1167" t="s">
        <v>1207</v>
      </c>
      <c r="Q1167" t="s">
        <v>6996</v>
      </c>
      <c r="R1167">
        <v>5052900337</v>
      </c>
      <c r="S1167" s="14">
        <v>46206</v>
      </c>
      <c r="T1167" t="s">
        <v>6987</v>
      </c>
      <c r="U1167" s="31">
        <v>46206.520682870374</v>
      </c>
      <c r="AK1167" s="14">
        <v>46206</v>
      </c>
      <c r="AL1167" t="s">
        <v>1295</v>
      </c>
      <c r="AM1167" s="31">
        <v>46206.611226851855</v>
      </c>
      <c r="AQ1167" s="31">
        <v>46206.611226851855</v>
      </c>
      <c r="AR1167" s="14">
        <v>46206</v>
      </c>
      <c r="AS1167" t="s">
        <v>1295</v>
      </c>
      <c r="AT1167" t="s">
        <v>325</v>
      </c>
      <c r="AU1167" t="s">
        <v>678</v>
      </c>
      <c r="AV1167" s="14">
        <v>46206</v>
      </c>
      <c r="AW1167" t="s">
        <v>6987</v>
      </c>
      <c r="AX1167" s="31">
        <v>46206.637499999997</v>
      </c>
      <c r="AY1167" s="14">
        <v>46206</v>
      </c>
      <c r="AZ1167" t="s">
        <v>3057</v>
      </c>
      <c r="BA1167" s="31">
        <v>46206.648194444446</v>
      </c>
      <c r="BB1167" s="14">
        <v>46206</v>
      </c>
      <c r="BC1167" t="s">
        <v>6482</v>
      </c>
      <c r="BD1167" s="31">
        <v>46206.660983796297</v>
      </c>
      <c r="BE1167" s="14">
        <v>46206</v>
      </c>
      <c r="BF1167" t="s">
        <v>6493</v>
      </c>
      <c r="BG1167" s="31">
        <v>46206.67560185185</v>
      </c>
      <c r="BH1167" s="14">
        <v>46206</v>
      </c>
      <c r="BI1167" t="s">
        <v>6493</v>
      </c>
      <c r="BJ1167" s="31">
        <v>46206.678194444445</v>
      </c>
      <c r="BW1167" s="14">
        <v>46206</v>
      </c>
      <c r="BX1167" t="s">
        <v>6493</v>
      </c>
      <c r="BY1167" s="31">
        <v>46206.688078703701</v>
      </c>
      <c r="BZ1167" s="14">
        <v>46206</v>
      </c>
      <c r="CA1167" t="s">
        <v>1212</v>
      </c>
      <c r="CB1167" s="31">
        <v>46206.689988425926</v>
      </c>
      <c r="CF1167" s="14">
        <v>46206</v>
      </c>
      <c r="CG1167" t="s">
        <v>1296</v>
      </c>
      <c r="CH1167" s="31">
        <v>46206.810752314814</v>
      </c>
      <c r="CM1167" s="4">
        <f t="shared" si="56"/>
        <v>46206.520682870374</v>
      </c>
      <c r="CN1167">
        <f t="shared" si="57"/>
        <v>0</v>
      </c>
      <c r="CO1167" t="str">
        <f>VLOOKUP(A1167,Sheet1!$A$2:$B$221,2,0)</f>
        <v>South Zone</v>
      </c>
    </row>
    <row r="1168" spans="1:93" x14ac:dyDescent="0.35">
      <c r="A1168" t="s">
        <v>6981</v>
      </c>
      <c r="B1168">
        <v>169</v>
      </c>
      <c r="C1168" t="s">
        <v>9332</v>
      </c>
      <c r="D1168" t="s">
        <v>678</v>
      </c>
      <c r="E1168" t="s">
        <v>100</v>
      </c>
      <c r="F1168" t="s">
        <v>325</v>
      </c>
      <c r="G1168" t="s">
        <v>302</v>
      </c>
      <c r="H1168" t="s">
        <v>6997</v>
      </c>
      <c r="I1168">
        <v>412905</v>
      </c>
      <c r="J1168" t="s">
        <v>6998</v>
      </c>
      <c r="K1168" t="s">
        <v>6999</v>
      </c>
      <c r="L1168" t="s">
        <v>4622</v>
      </c>
      <c r="M1168" t="s">
        <v>7000</v>
      </c>
      <c r="N1168">
        <v>40000</v>
      </c>
      <c r="O1168" t="s">
        <v>3047</v>
      </c>
      <c r="P1168" t="s">
        <v>3048</v>
      </c>
      <c r="Q1168" t="s">
        <v>7001</v>
      </c>
      <c r="R1168">
        <v>8646464891</v>
      </c>
      <c r="S1168" s="14">
        <v>46205</v>
      </c>
      <c r="T1168" t="s">
        <v>7002</v>
      </c>
      <c r="U1168" s="31">
        <v>46205.461805555555</v>
      </c>
      <c r="AK1168" s="14">
        <v>46205</v>
      </c>
      <c r="AL1168" t="s">
        <v>1295</v>
      </c>
      <c r="AM1168" s="31">
        <v>46205.559756944444</v>
      </c>
      <c r="AQ1168" s="31">
        <v>46205.559756944444</v>
      </c>
      <c r="AR1168" s="14">
        <v>46205</v>
      </c>
      <c r="AS1168" t="s">
        <v>1295</v>
      </c>
      <c r="AT1168" t="s">
        <v>325</v>
      </c>
      <c r="AU1168" t="s">
        <v>678</v>
      </c>
      <c r="AV1168" s="14">
        <v>46205</v>
      </c>
      <c r="AW1168" t="s">
        <v>7002</v>
      </c>
      <c r="AX1168" s="31">
        <v>46205.585011574076</v>
      </c>
      <c r="AY1168" s="14">
        <v>46205</v>
      </c>
      <c r="AZ1168" t="s">
        <v>1211</v>
      </c>
      <c r="BA1168" s="31">
        <v>46205.608078703706</v>
      </c>
      <c r="BB1168" s="14">
        <v>46205</v>
      </c>
      <c r="BC1168" t="s">
        <v>7003</v>
      </c>
      <c r="BD1168" s="31">
        <v>46205.635208333333</v>
      </c>
      <c r="BE1168" s="14">
        <v>46205</v>
      </c>
      <c r="BF1168" t="s">
        <v>6483</v>
      </c>
      <c r="BG1168" s="31">
        <v>46205.651006944441</v>
      </c>
      <c r="BH1168" s="14">
        <v>46205</v>
      </c>
      <c r="BI1168" t="s">
        <v>6483</v>
      </c>
      <c r="BJ1168" s="31">
        <v>46205.661759259259</v>
      </c>
      <c r="BW1168" s="14">
        <v>46205</v>
      </c>
      <c r="BX1168" t="s">
        <v>6483</v>
      </c>
      <c r="BY1168" s="31">
        <v>46205.667291666665</v>
      </c>
      <c r="BZ1168" s="14">
        <v>46205</v>
      </c>
      <c r="CA1168" t="s">
        <v>1212</v>
      </c>
      <c r="CB1168" s="31">
        <v>46205.711122685185</v>
      </c>
      <c r="CF1168" s="14">
        <v>46206</v>
      </c>
      <c r="CG1168" t="s">
        <v>1296</v>
      </c>
      <c r="CH1168" s="31">
        <v>46206.506249999999</v>
      </c>
      <c r="CM1168" s="4">
        <f t="shared" si="56"/>
        <v>46205.461805555555</v>
      </c>
      <c r="CN1168">
        <f t="shared" si="57"/>
        <v>0</v>
      </c>
      <c r="CO1168" t="str">
        <f>VLOOKUP(A1168,Sheet1!$A$2:$B$221,2,0)</f>
        <v>South Zone</v>
      </c>
    </row>
    <row r="1169" spans="1:93" x14ac:dyDescent="0.35">
      <c r="A1169" t="s">
        <v>6981</v>
      </c>
      <c r="B1169">
        <v>169</v>
      </c>
      <c r="C1169" t="s">
        <v>9332</v>
      </c>
      <c r="D1169" t="s">
        <v>678</v>
      </c>
      <c r="E1169" t="s">
        <v>100</v>
      </c>
      <c r="F1169" t="s">
        <v>325</v>
      </c>
      <c r="G1169" t="s">
        <v>302</v>
      </c>
      <c r="H1169" t="s">
        <v>7004</v>
      </c>
      <c r="I1169">
        <v>430518</v>
      </c>
      <c r="J1169" t="s">
        <v>1297</v>
      </c>
      <c r="K1169" t="s">
        <v>1298</v>
      </c>
      <c r="L1169" t="s">
        <v>4622</v>
      </c>
      <c r="M1169" t="s">
        <v>7005</v>
      </c>
      <c r="N1169">
        <v>45000</v>
      </c>
      <c r="O1169" t="s">
        <v>4598</v>
      </c>
      <c r="P1169" t="s">
        <v>4599</v>
      </c>
      <c r="Q1169" t="s">
        <v>7006</v>
      </c>
      <c r="R1169">
        <v>9553030805</v>
      </c>
      <c r="S1169" s="14">
        <v>46203</v>
      </c>
      <c r="T1169" t="s">
        <v>7007</v>
      </c>
      <c r="U1169" s="31">
        <v>46203.702662037038</v>
      </c>
      <c r="AK1169" s="14">
        <v>46204</v>
      </c>
      <c r="AL1169" t="s">
        <v>1295</v>
      </c>
      <c r="AM1169" s="31">
        <v>46204.753113425926</v>
      </c>
      <c r="AQ1169" s="31">
        <v>46204.753113425926</v>
      </c>
      <c r="AR1169" s="14">
        <v>46204</v>
      </c>
      <c r="AS1169" t="s">
        <v>1295</v>
      </c>
      <c r="AT1169" t="s">
        <v>325</v>
      </c>
      <c r="AU1169" t="s">
        <v>678</v>
      </c>
      <c r="AV1169" s="14">
        <v>46205</v>
      </c>
      <c r="AW1169" t="s">
        <v>1296</v>
      </c>
      <c r="AX1169" s="31">
        <v>46205.292708333334</v>
      </c>
      <c r="AY1169" s="14">
        <v>46205</v>
      </c>
      <c r="AZ1169" t="s">
        <v>1211</v>
      </c>
      <c r="BA1169" s="31">
        <v>46205.356064814812</v>
      </c>
      <c r="BB1169" s="14">
        <v>46205</v>
      </c>
      <c r="BC1169" t="s">
        <v>6497</v>
      </c>
      <c r="BD1169" s="31">
        <v>46205.397847222222</v>
      </c>
      <c r="BE1169" s="14">
        <v>46205</v>
      </c>
      <c r="BF1169" t="s">
        <v>1240</v>
      </c>
      <c r="BG1169" s="31">
        <v>46205.457997685182</v>
      </c>
      <c r="BH1169" s="14">
        <v>46205</v>
      </c>
      <c r="BI1169" t="s">
        <v>1240</v>
      </c>
      <c r="BJ1169" s="31">
        <v>46205.488009259258</v>
      </c>
      <c r="BK1169" s="14">
        <v>46205</v>
      </c>
      <c r="BL1169" t="s">
        <v>1212</v>
      </c>
      <c r="BM1169" s="31">
        <v>46205.542986111112</v>
      </c>
      <c r="BW1169" s="14">
        <v>46205</v>
      </c>
      <c r="BX1169" t="s">
        <v>1241</v>
      </c>
      <c r="BY1169" s="31">
        <v>46205.560972222222</v>
      </c>
      <c r="BZ1169" s="14">
        <v>46205</v>
      </c>
      <c r="CA1169" t="s">
        <v>1212</v>
      </c>
      <c r="CB1169" s="31">
        <v>46205.561319444445</v>
      </c>
      <c r="CF1169" s="14">
        <v>46206</v>
      </c>
      <c r="CG1169" t="s">
        <v>1296</v>
      </c>
      <c r="CH1169" s="31">
        <v>46206.572858796295</v>
      </c>
      <c r="CM1169" s="4">
        <f t="shared" si="56"/>
        <v>46203.702662037038</v>
      </c>
      <c r="CN1169">
        <f t="shared" si="57"/>
        <v>1</v>
      </c>
      <c r="CO1169" t="str">
        <f>VLOOKUP(A1169,Sheet1!$A$2:$B$221,2,0)</f>
        <v>South Zone</v>
      </c>
    </row>
    <row r="1170" spans="1:93" x14ac:dyDescent="0.35">
      <c r="A1170" t="s">
        <v>6981</v>
      </c>
      <c r="B1170">
        <v>169</v>
      </c>
      <c r="C1170" t="s">
        <v>9332</v>
      </c>
      <c r="D1170" t="s">
        <v>678</v>
      </c>
      <c r="E1170" t="s">
        <v>100</v>
      </c>
      <c r="F1170" t="s">
        <v>325</v>
      </c>
      <c r="G1170" t="s">
        <v>302</v>
      </c>
      <c r="H1170" t="s">
        <v>10556</v>
      </c>
      <c r="I1170">
        <v>657346</v>
      </c>
      <c r="J1170" t="s">
        <v>6989</v>
      </c>
      <c r="K1170" t="s">
        <v>6990</v>
      </c>
      <c r="L1170" t="s">
        <v>4622</v>
      </c>
      <c r="M1170" t="s">
        <v>10557</v>
      </c>
      <c r="N1170">
        <v>50000</v>
      </c>
      <c r="O1170" t="s">
        <v>9807</v>
      </c>
      <c r="P1170" t="s">
        <v>9808</v>
      </c>
      <c r="Q1170" t="s">
        <v>10558</v>
      </c>
      <c r="R1170">
        <v>1834658354</v>
      </c>
      <c r="S1170" s="14">
        <v>46206</v>
      </c>
      <c r="T1170" t="s">
        <v>6993</v>
      </c>
      <c r="U1170" s="31">
        <v>46206.797812500001</v>
      </c>
      <c r="AK1170" s="14">
        <v>46209</v>
      </c>
      <c r="AL1170" t="s">
        <v>1295</v>
      </c>
      <c r="AM1170" s="31">
        <v>46209.42763888889</v>
      </c>
      <c r="AQ1170" s="31">
        <v>46209.42763888889</v>
      </c>
      <c r="AR1170" s="14">
        <v>46209</v>
      </c>
      <c r="AS1170" t="s">
        <v>1295</v>
      </c>
      <c r="AT1170" t="s">
        <v>325</v>
      </c>
      <c r="AU1170" t="s">
        <v>678</v>
      </c>
      <c r="AV1170" s="14">
        <v>46209</v>
      </c>
      <c r="AW1170" t="s">
        <v>1296</v>
      </c>
      <c r="AX1170" s="31">
        <v>46209.660590277781</v>
      </c>
      <c r="AY1170" s="14">
        <v>46209</v>
      </c>
      <c r="AZ1170" t="s">
        <v>1211</v>
      </c>
      <c r="BA1170" s="31">
        <v>46209.673587962963</v>
      </c>
      <c r="BB1170" s="14">
        <v>46209</v>
      </c>
      <c r="BC1170" t="s">
        <v>6685</v>
      </c>
      <c r="BD1170" s="31">
        <v>46209.701550925929</v>
      </c>
      <c r="BE1170" s="14">
        <v>46209</v>
      </c>
      <c r="BF1170" t="s">
        <v>6483</v>
      </c>
      <c r="BG1170" s="31">
        <v>46209.757060185184</v>
      </c>
      <c r="BH1170" s="14">
        <v>46209</v>
      </c>
      <c r="BI1170" t="s">
        <v>6483</v>
      </c>
      <c r="BJ1170" s="31">
        <v>46209.760439814818</v>
      </c>
      <c r="BW1170" s="14">
        <v>46209</v>
      </c>
      <c r="BX1170" t="s">
        <v>6483</v>
      </c>
      <c r="BY1170" s="31">
        <v>46209.769363425927</v>
      </c>
      <c r="BZ1170" s="14">
        <v>46209</v>
      </c>
      <c r="CA1170" t="s">
        <v>2414</v>
      </c>
      <c r="CB1170" s="31">
        <v>46209.79115740741</v>
      </c>
      <c r="CF1170" s="14">
        <v>46209</v>
      </c>
      <c r="CG1170" t="s">
        <v>1296</v>
      </c>
      <c r="CH1170" s="31">
        <v>46209.867210648146</v>
      </c>
      <c r="CM1170" s="4">
        <f t="shared" si="56"/>
        <v>46206.797812500001</v>
      </c>
      <c r="CN1170">
        <f t="shared" si="57"/>
        <v>3</v>
      </c>
      <c r="CO1170" t="str">
        <f>VLOOKUP(A1170,Sheet1!$A$2:$B$221,2,0)</f>
        <v>South Zone</v>
      </c>
    </row>
    <row r="1171" spans="1:93" x14ac:dyDescent="0.35">
      <c r="A1171" t="s">
        <v>7008</v>
      </c>
      <c r="B1171">
        <v>364</v>
      </c>
      <c r="C1171" t="s">
        <v>9332</v>
      </c>
      <c r="D1171" t="s">
        <v>678</v>
      </c>
      <c r="E1171" t="s">
        <v>328</v>
      </c>
      <c r="F1171" t="s">
        <v>329</v>
      </c>
      <c r="G1171" t="s">
        <v>302</v>
      </c>
      <c r="H1171" t="s">
        <v>7009</v>
      </c>
      <c r="I1171">
        <v>138581</v>
      </c>
      <c r="J1171" t="s">
        <v>7010</v>
      </c>
      <c r="K1171" t="s">
        <v>7011</v>
      </c>
      <c r="L1171" t="s">
        <v>4622</v>
      </c>
      <c r="M1171" t="s">
        <v>7012</v>
      </c>
      <c r="N1171">
        <v>45000</v>
      </c>
      <c r="O1171" t="s">
        <v>4598</v>
      </c>
      <c r="P1171" t="s">
        <v>4599</v>
      </c>
      <c r="Q1171" t="s">
        <v>3613</v>
      </c>
      <c r="R1171">
        <v>2242650362</v>
      </c>
      <c r="S1171" s="14">
        <v>46206</v>
      </c>
      <c r="T1171" t="s">
        <v>7013</v>
      </c>
      <c r="U1171" s="31">
        <v>46206.511770833335</v>
      </c>
      <c r="AK1171" s="14">
        <v>46206</v>
      </c>
      <c r="AL1171" t="s">
        <v>1299</v>
      </c>
      <c r="AM1171" s="31">
        <v>46206.612384259257</v>
      </c>
      <c r="AQ1171" s="31">
        <v>46206.612384259257</v>
      </c>
      <c r="AR1171" s="14">
        <v>46206</v>
      </c>
      <c r="AS1171" t="s">
        <v>1299</v>
      </c>
      <c r="AT1171" t="s">
        <v>329</v>
      </c>
      <c r="AU1171" t="s">
        <v>678</v>
      </c>
      <c r="AV1171" s="14">
        <v>46206</v>
      </c>
      <c r="AW1171" t="s">
        <v>1300</v>
      </c>
      <c r="AX1171" s="31">
        <v>46206.645150462966</v>
      </c>
      <c r="AY1171" s="14">
        <v>46206</v>
      </c>
      <c r="AZ1171" t="s">
        <v>3057</v>
      </c>
      <c r="BA1171" s="31">
        <v>46206.648194444446</v>
      </c>
      <c r="BB1171" s="14">
        <v>46206</v>
      </c>
      <c r="BC1171" t="s">
        <v>6482</v>
      </c>
      <c r="BD1171" s="31">
        <v>46206.66265046296</v>
      </c>
      <c r="BE1171" s="14">
        <v>46206</v>
      </c>
      <c r="BF1171" t="s">
        <v>1239</v>
      </c>
      <c r="BG1171" s="31">
        <v>46206.668298611112</v>
      </c>
      <c r="BH1171" s="14">
        <v>46206</v>
      </c>
      <c r="BI1171" t="s">
        <v>1239</v>
      </c>
      <c r="BJ1171" s="31">
        <v>46206.676840277774</v>
      </c>
      <c r="BW1171" s="14">
        <v>46206</v>
      </c>
      <c r="BX1171" t="s">
        <v>1212</v>
      </c>
      <c r="BY1171" s="31">
        <v>46206.690462962964</v>
      </c>
      <c r="BZ1171" s="14">
        <v>46206</v>
      </c>
      <c r="CA1171" t="s">
        <v>1212</v>
      </c>
      <c r="CB1171" s="31">
        <v>46206.690682870372</v>
      </c>
      <c r="CF1171" s="14">
        <v>46209</v>
      </c>
      <c r="CG1171" t="s">
        <v>1300</v>
      </c>
      <c r="CH1171" s="31">
        <v>46209.606435185182</v>
      </c>
      <c r="CM1171" s="4">
        <f t="shared" si="56"/>
        <v>46206.511770833335</v>
      </c>
      <c r="CN1171">
        <f t="shared" si="57"/>
        <v>0</v>
      </c>
      <c r="CO1171" t="str">
        <f>VLOOKUP(A1171,Sheet1!$A$2:$B$221,2,0)</f>
        <v>South Zone</v>
      </c>
    </row>
    <row r="1172" spans="1:93" x14ac:dyDescent="0.35">
      <c r="A1172" t="s">
        <v>7008</v>
      </c>
      <c r="B1172">
        <v>364</v>
      </c>
      <c r="C1172" t="s">
        <v>9332</v>
      </c>
      <c r="D1172" t="s">
        <v>678</v>
      </c>
      <c r="E1172" t="s">
        <v>328</v>
      </c>
      <c r="F1172" t="s">
        <v>329</v>
      </c>
      <c r="G1172" t="s">
        <v>302</v>
      </c>
      <c r="H1172" t="s">
        <v>12450</v>
      </c>
      <c r="I1172">
        <v>190161</v>
      </c>
      <c r="J1172" t="s">
        <v>7010</v>
      </c>
      <c r="K1172" t="s">
        <v>7011</v>
      </c>
      <c r="L1172" t="s">
        <v>4622</v>
      </c>
      <c r="M1172" t="s">
        <v>12451</v>
      </c>
      <c r="N1172">
        <v>50000</v>
      </c>
      <c r="O1172" t="s">
        <v>1223</v>
      </c>
      <c r="P1172" t="s">
        <v>1224</v>
      </c>
      <c r="Q1172" t="s">
        <v>12452</v>
      </c>
      <c r="R1172">
        <v>2290581546</v>
      </c>
      <c r="S1172" s="14">
        <v>46206</v>
      </c>
      <c r="T1172" t="s">
        <v>7013</v>
      </c>
      <c r="U1172" s="31">
        <v>46206.568993055553</v>
      </c>
      <c r="AK1172" s="14">
        <v>46210</v>
      </c>
      <c r="AL1172" t="s">
        <v>1299</v>
      </c>
      <c r="AM1172" s="31">
        <v>46210.462951388887</v>
      </c>
      <c r="AQ1172" s="31">
        <v>46210.462951388887</v>
      </c>
      <c r="AR1172" s="14">
        <v>46210</v>
      </c>
      <c r="AS1172" t="s">
        <v>1299</v>
      </c>
      <c r="AT1172" t="s">
        <v>329</v>
      </c>
      <c r="AU1172" t="s">
        <v>678</v>
      </c>
      <c r="AV1172" s="14">
        <v>46210</v>
      </c>
      <c r="AW1172" t="s">
        <v>1299</v>
      </c>
      <c r="AX1172" s="31">
        <v>46210.507094907407</v>
      </c>
      <c r="AY1172" s="14">
        <v>46210</v>
      </c>
      <c r="AZ1172" t="s">
        <v>1211</v>
      </c>
      <c r="BA1172" s="31">
        <v>46210.523159722223</v>
      </c>
      <c r="BB1172" s="14">
        <v>46210</v>
      </c>
      <c r="BC1172" t="s">
        <v>6685</v>
      </c>
      <c r="BD1172" s="31">
        <v>46210.544618055559</v>
      </c>
      <c r="BE1172" s="14">
        <v>46210</v>
      </c>
      <c r="BF1172" t="s">
        <v>1240</v>
      </c>
      <c r="BG1172" s="31">
        <v>46210.628599537034</v>
      </c>
      <c r="BK1172" s="14">
        <v>46210</v>
      </c>
      <c r="BL1172" t="s">
        <v>1240</v>
      </c>
      <c r="BM1172" s="31">
        <v>46210.653680555559</v>
      </c>
      <c r="CM1172" s="4">
        <f t="shared" si="56"/>
        <v>46206.568993055553</v>
      </c>
      <c r="CN1172">
        <f t="shared" si="57"/>
        <v>4</v>
      </c>
      <c r="CO1172" t="str">
        <f>VLOOKUP(A1172,Sheet1!$A$2:$B$221,2,0)</f>
        <v>South Zone</v>
      </c>
    </row>
    <row r="1173" spans="1:93" x14ac:dyDescent="0.35">
      <c r="A1173" t="s">
        <v>7008</v>
      </c>
      <c r="B1173">
        <v>364</v>
      </c>
      <c r="C1173" t="s">
        <v>9332</v>
      </c>
      <c r="D1173" t="s">
        <v>678</v>
      </c>
      <c r="E1173" t="s">
        <v>328</v>
      </c>
      <c r="F1173" t="s">
        <v>329</v>
      </c>
      <c r="G1173" t="s">
        <v>302</v>
      </c>
      <c r="H1173" t="s">
        <v>7014</v>
      </c>
      <c r="I1173">
        <v>337930</v>
      </c>
      <c r="J1173" t="s">
        <v>4109</v>
      </c>
      <c r="K1173" t="s">
        <v>4110</v>
      </c>
      <c r="L1173" t="s">
        <v>4622</v>
      </c>
      <c r="M1173" t="s">
        <v>7015</v>
      </c>
      <c r="N1173">
        <v>75000</v>
      </c>
      <c r="O1173" t="s">
        <v>1261</v>
      </c>
      <c r="P1173" t="s">
        <v>1262</v>
      </c>
      <c r="Q1173" t="s">
        <v>7016</v>
      </c>
      <c r="R1173">
        <v>8269499093</v>
      </c>
      <c r="S1173" s="14">
        <v>46206</v>
      </c>
      <c r="T1173" t="s">
        <v>7017</v>
      </c>
      <c r="U1173" s="31">
        <v>46206.457476851851</v>
      </c>
      <c r="AK1173" s="14">
        <v>46206</v>
      </c>
      <c r="AL1173" t="s">
        <v>1300</v>
      </c>
      <c r="AM1173" s="31">
        <v>46206.714675925927</v>
      </c>
      <c r="AQ1173" s="31">
        <v>46206.714675925927</v>
      </c>
      <c r="AR1173" s="14">
        <v>46206</v>
      </c>
      <c r="AS1173" t="s">
        <v>1300</v>
      </c>
      <c r="AT1173" t="s">
        <v>7018</v>
      </c>
      <c r="AU1173" t="s">
        <v>677</v>
      </c>
      <c r="AV1173" s="14">
        <v>46206</v>
      </c>
      <c r="AW1173" t="s">
        <v>1300</v>
      </c>
      <c r="AX1173" s="31">
        <v>46206.715844907405</v>
      </c>
      <c r="AY1173" s="14">
        <v>46206</v>
      </c>
      <c r="AZ1173" t="s">
        <v>3057</v>
      </c>
      <c r="BA1173" s="31">
        <v>46206.731157407405</v>
      </c>
      <c r="BB1173" s="14">
        <v>46206</v>
      </c>
      <c r="BC1173" t="s">
        <v>3024</v>
      </c>
      <c r="BD1173" s="31">
        <v>46206.740312499998</v>
      </c>
      <c r="BE1173" s="14">
        <v>46206</v>
      </c>
      <c r="BF1173" t="s">
        <v>6508</v>
      </c>
      <c r="BG1173" s="31">
        <v>46206.74490740741</v>
      </c>
      <c r="BH1173" s="14">
        <v>46206</v>
      </c>
      <c r="BI1173" t="s">
        <v>6508</v>
      </c>
      <c r="BJ1173" s="31">
        <v>46206.74931712963</v>
      </c>
      <c r="BW1173" s="14">
        <v>46206</v>
      </c>
      <c r="BX1173" t="s">
        <v>6508</v>
      </c>
      <c r="BY1173" s="31">
        <v>46206.755925925929</v>
      </c>
      <c r="BZ1173" s="14">
        <v>46206</v>
      </c>
      <c r="CA1173" t="s">
        <v>1212</v>
      </c>
      <c r="CB1173" s="31">
        <v>46206.764108796298</v>
      </c>
      <c r="CF1173" s="14">
        <v>46206</v>
      </c>
      <c r="CG1173" t="s">
        <v>1300</v>
      </c>
      <c r="CH1173" s="31">
        <v>46206.823159722226</v>
      </c>
      <c r="CM1173" s="4">
        <f t="shared" si="56"/>
        <v>46206.457476851851</v>
      </c>
      <c r="CN1173">
        <f t="shared" si="57"/>
        <v>0</v>
      </c>
      <c r="CO1173" t="str">
        <f>VLOOKUP(A1173,Sheet1!$A$2:$B$221,2,0)</f>
        <v>South Zone</v>
      </c>
    </row>
    <row r="1174" spans="1:93" x14ac:dyDescent="0.35">
      <c r="A1174" t="s">
        <v>7008</v>
      </c>
      <c r="B1174">
        <v>364</v>
      </c>
      <c r="C1174" t="s">
        <v>9332</v>
      </c>
      <c r="D1174" t="s">
        <v>678</v>
      </c>
      <c r="E1174" t="s">
        <v>328</v>
      </c>
      <c r="F1174" t="s">
        <v>329</v>
      </c>
      <c r="G1174" t="s">
        <v>302</v>
      </c>
      <c r="H1174" t="s">
        <v>7014</v>
      </c>
      <c r="I1174">
        <v>337930</v>
      </c>
      <c r="J1174" t="s">
        <v>4109</v>
      </c>
      <c r="K1174" t="s">
        <v>4110</v>
      </c>
      <c r="L1174" t="s">
        <v>4622</v>
      </c>
      <c r="M1174" t="s">
        <v>7015</v>
      </c>
      <c r="N1174">
        <v>35000</v>
      </c>
      <c r="O1174" t="s">
        <v>3039</v>
      </c>
      <c r="P1174" t="s">
        <v>3040</v>
      </c>
      <c r="Q1174" t="s">
        <v>2090</v>
      </c>
      <c r="R1174">
        <v>6055389648</v>
      </c>
      <c r="S1174" s="14">
        <v>46206</v>
      </c>
      <c r="T1174" t="s">
        <v>7017</v>
      </c>
      <c r="U1174" s="31">
        <v>46206.457499999997</v>
      </c>
      <c r="AK1174" s="14">
        <v>46206</v>
      </c>
      <c r="AL1174" t="s">
        <v>1300</v>
      </c>
      <c r="AM1174" s="31">
        <v>46206.71471064815</v>
      </c>
      <c r="AQ1174" s="31">
        <v>46206.71471064815</v>
      </c>
      <c r="AR1174" s="14">
        <v>46206</v>
      </c>
      <c r="AS1174" t="s">
        <v>1300</v>
      </c>
      <c r="AT1174" t="s">
        <v>7018</v>
      </c>
      <c r="AU1174" t="s">
        <v>677</v>
      </c>
      <c r="AV1174" s="14">
        <v>46206</v>
      </c>
      <c r="AW1174" t="s">
        <v>1300</v>
      </c>
      <c r="AX1174" s="31">
        <v>46206.715995370374</v>
      </c>
      <c r="AY1174" s="14">
        <v>46206</v>
      </c>
      <c r="AZ1174" t="s">
        <v>3057</v>
      </c>
      <c r="BA1174" s="31">
        <v>46206.731157407405</v>
      </c>
      <c r="BB1174" s="14">
        <v>46206</v>
      </c>
      <c r="BC1174" t="s">
        <v>3024</v>
      </c>
      <c r="BD1174" s="31">
        <v>46206.740324074075</v>
      </c>
      <c r="BE1174" s="14">
        <v>46206</v>
      </c>
      <c r="BF1174" t="s">
        <v>6508</v>
      </c>
      <c r="BG1174" s="31">
        <v>46206.74491898148</v>
      </c>
      <c r="BH1174" s="14">
        <v>46206</v>
      </c>
      <c r="BI1174" t="s">
        <v>6508</v>
      </c>
      <c r="BJ1174" s="31">
        <v>46206.749340277776</v>
      </c>
      <c r="BW1174" s="14">
        <v>46206</v>
      </c>
      <c r="BX1174" t="s">
        <v>6508</v>
      </c>
      <c r="BY1174" s="31">
        <v>46206.755949074075</v>
      </c>
      <c r="BZ1174" s="14">
        <v>46206</v>
      </c>
      <c r="CA1174" t="s">
        <v>1212</v>
      </c>
      <c r="CB1174" s="31">
        <v>46206.764108796298</v>
      </c>
      <c r="CF1174" s="14">
        <v>46206</v>
      </c>
      <c r="CG1174" t="s">
        <v>1300</v>
      </c>
      <c r="CH1174" s="31">
        <v>46206.823159722226</v>
      </c>
      <c r="CM1174" s="4">
        <f t="shared" si="56"/>
        <v>46206.457499999997</v>
      </c>
      <c r="CN1174">
        <f t="shared" si="57"/>
        <v>0</v>
      </c>
      <c r="CO1174" t="str">
        <f>VLOOKUP(A1174,Sheet1!$A$2:$B$221,2,0)</f>
        <v>South Zone</v>
      </c>
    </row>
    <row r="1175" spans="1:93" x14ac:dyDescent="0.35">
      <c r="A1175" t="s">
        <v>7008</v>
      </c>
      <c r="B1175">
        <v>364</v>
      </c>
      <c r="C1175" t="s">
        <v>9332</v>
      </c>
      <c r="D1175" t="s">
        <v>678</v>
      </c>
      <c r="E1175" t="s">
        <v>328</v>
      </c>
      <c r="F1175" t="s">
        <v>329</v>
      </c>
      <c r="G1175" t="s">
        <v>302</v>
      </c>
      <c r="H1175" t="s">
        <v>7019</v>
      </c>
      <c r="I1175">
        <v>341921</v>
      </c>
      <c r="J1175" t="s">
        <v>7020</v>
      </c>
      <c r="K1175" t="s">
        <v>7021</v>
      </c>
      <c r="L1175" t="s">
        <v>4622</v>
      </c>
      <c r="M1175" t="s">
        <v>7022</v>
      </c>
      <c r="N1175">
        <v>45000</v>
      </c>
      <c r="O1175" t="s">
        <v>4598</v>
      </c>
      <c r="P1175" t="s">
        <v>4599</v>
      </c>
      <c r="Q1175" t="s">
        <v>7023</v>
      </c>
      <c r="R1175">
        <v>4158571942</v>
      </c>
      <c r="S1175" s="14">
        <v>46205</v>
      </c>
      <c r="T1175" t="s">
        <v>7024</v>
      </c>
      <c r="U1175" s="31">
        <v>46205.793368055558</v>
      </c>
      <c r="AK1175" s="14">
        <v>46206</v>
      </c>
      <c r="AL1175" t="s">
        <v>1299</v>
      </c>
      <c r="AM1175" s="31">
        <v>46206.38045138889</v>
      </c>
      <c r="AQ1175" s="31">
        <v>46206.38045138889</v>
      </c>
      <c r="AR1175" s="14">
        <v>46206</v>
      </c>
      <c r="AS1175" t="s">
        <v>1299</v>
      </c>
      <c r="AT1175" t="s">
        <v>329</v>
      </c>
      <c r="AU1175" t="s">
        <v>678</v>
      </c>
      <c r="AV1175" s="14">
        <v>46206</v>
      </c>
      <c r="AW1175" t="s">
        <v>1300</v>
      </c>
      <c r="AX1175" s="31">
        <v>46206.467372685183</v>
      </c>
      <c r="AY1175" s="14">
        <v>46206</v>
      </c>
      <c r="AZ1175" t="s">
        <v>3057</v>
      </c>
      <c r="BA1175" s="31">
        <v>46206.482638888891</v>
      </c>
      <c r="BB1175" s="14">
        <v>46206</v>
      </c>
      <c r="BC1175" t="s">
        <v>6497</v>
      </c>
      <c r="BD1175" s="31">
        <v>46206.52853009259</v>
      </c>
      <c r="BE1175" s="14">
        <v>46206</v>
      </c>
      <c r="BF1175" t="s">
        <v>6493</v>
      </c>
      <c r="BG1175" s="31">
        <v>46206.546793981484</v>
      </c>
      <c r="BH1175" s="14">
        <v>46206</v>
      </c>
      <c r="BI1175" t="s">
        <v>6493</v>
      </c>
      <c r="BJ1175" s="31">
        <v>46206.550474537034</v>
      </c>
      <c r="BW1175" s="14">
        <v>46206</v>
      </c>
      <c r="BX1175" t="s">
        <v>6493</v>
      </c>
      <c r="BY1175" s="31">
        <v>46206.555115740739</v>
      </c>
      <c r="BZ1175" s="14">
        <v>46206</v>
      </c>
      <c r="CA1175" t="s">
        <v>1212</v>
      </c>
      <c r="CB1175" s="31">
        <v>46206.568101851852</v>
      </c>
      <c r="CF1175" s="14">
        <v>46206</v>
      </c>
      <c r="CG1175" t="s">
        <v>1300</v>
      </c>
      <c r="CH1175" s="31">
        <v>46206.658321759256</v>
      </c>
      <c r="CM1175" s="4">
        <f t="shared" si="56"/>
        <v>46205.793368055558</v>
      </c>
      <c r="CN1175">
        <f t="shared" si="57"/>
        <v>1</v>
      </c>
      <c r="CO1175" t="str">
        <f>VLOOKUP(A1175,Sheet1!$A$2:$B$221,2,0)</f>
        <v>South Zone</v>
      </c>
    </row>
    <row r="1176" spans="1:93" x14ac:dyDescent="0.35">
      <c r="A1176" t="s">
        <v>7008</v>
      </c>
      <c r="B1176">
        <v>364</v>
      </c>
      <c r="C1176" t="s">
        <v>9332</v>
      </c>
      <c r="D1176" t="s">
        <v>678</v>
      </c>
      <c r="E1176" t="s">
        <v>328</v>
      </c>
      <c r="F1176" t="s">
        <v>329</v>
      </c>
      <c r="G1176" t="s">
        <v>302</v>
      </c>
      <c r="H1176" t="s">
        <v>7019</v>
      </c>
      <c r="I1176">
        <v>341921</v>
      </c>
      <c r="J1176" t="s">
        <v>7020</v>
      </c>
      <c r="K1176" t="s">
        <v>7021</v>
      </c>
      <c r="L1176" t="s">
        <v>4622</v>
      </c>
      <c r="M1176" t="s">
        <v>7022</v>
      </c>
      <c r="N1176">
        <v>45000</v>
      </c>
      <c r="O1176" t="s">
        <v>4598</v>
      </c>
      <c r="P1176" t="s">
        <v>4599</v>
      </c>
      <c r="Q1176" t="s">
        <v>5520</v>
      </c>
      <c r="R1176">
        <v>3274393467</v>
      </c>
      <c r="S1176" s="14">
        <v>46205</v>
      </c>
      <c r="T1176" t="s">
        <v>7024</v>
      </c>
      <c r="U1176" s="31">
        <v>46205.793344907404</v>
      </c>
      <c r="AK1176" s="14">
        <v>46206</v>
      </c>
      <c r="AL1176" t="s">
        <v>1299</v>
      </c>
      <c r="AM1176" s="31">
        <v>46206.382511574076</v>
      </c>
      <c r="AQ1176" s="31">
        <v>46206.382511574076</v>
      </c>
      <c r="AR1176" s="14">
        <v>46206</v>
      </c>
      <c r="AS1176" t="s">
        <v>1299</v>
      </c>
      <c r="AT1176" t="s">
        <v>329</v>
      </c>
      <c r="AU1176" t="s">
        <v>678</v>
      </c>
      <c r="AV1176" s="14">
        <v>46206</v>
      </c>
      <c r="AW1176" t="s">
        <v>1300</v>
      </c>
      <c r="AX1176" s="31">
        <v>46206.467349537037</v>
      </c>
      <c r="AY1176" s="14">
        <v>46206</v>
      </c>
      <c r="AZ1176" t="s">
        <v>3057</v>
      </c>
      <c r="BA1176" s="31">
        <v>46206.482638888891</v>
      </c>
      <c r="BB1176" s="14">
        <v>46206</v>
      </c>
      <c r="BC1176" t="s">
        <v>6497</v>
      </c>
      <c r="BD1176" s="31">
        <v>46206.52851851852</v>
      </c>
      <c r="BE1176" s="14">
        <v>46206</v>
      </c>
      <c r="BF1176" t="s">
        <v>6493</v>
      </c>
      <c r="BG1176" s="31">
        <v>46206.546770833331</v>
      </c>
      <c r="BH1176" s="14">
        <v>46206</v>
      </c>
      <c r="BI1176" t="s">
        <v>6493</v>
      </c>
      <c r="BJ1176" s="31">
        <v>46206.550462962965</v>
      </c>
      <c r="BW1176" s="14">
        <v>46206</v>
      </c>
      <c r="BX1176" t="s">
        <v>6493</v>
      </c>
      <c r="BY1176" s="31">
        <v>46206.555104166669</v>
      </c>
      <c r="BZ1176" s="14">
        <v>46206</v>
      </c>
      <c r="CA1176" t="s">
        <v>1212</v>
      </c>
      <c r="CB1176" s="31">
        <v>46206.568101851852</v>
      </c>
      <c r="CF1176" s="14">
        <v>46206</v>
      </c>
      <c r="CG1176" t="s">
        <v>1300</v>
      </c>
      <c r="CH1176" s="31">
        <v>46206.658321759256</v>
      </c>
      <c r="CM1176" s="4">
        <f t="shared" si="56"/>
        <v>46205.793344907404</v>
      </c>
      <c r="CN1176">
        <f t="shared" si="57"/>
        <v>1</v>
      </c>
      <c r="CO1176" t="str">
        <f>VLOOKUP(A1176,Sheet1!$A$2:$B$221,2,0)</f>
        <v>South Zone</v>
      </c>
    </row>
    <row r="1177" spans="1:93" x14ac:dyDescent="0.35">
      <c r="A1177" t="s">
        <v>7008</v>
      </c>
      <c r="B1177">
        <v>364</v>
      </c>
      <c r="C1177" t="s">
        <v>9332</v>
      </c>
      <c r="D1177" t="s">
        <v>678</v>
      </c>
      <c r="E1177" t="s">
        <v>328</v>
      </c>
      <c r="F1177" t="s">
        <v>329</v>
      </c>
      <c r="G1177" t="s">
        <v>302</v>
      </c>
      <c r="H1177" t="s">
        <v>7025</v>
      </c>
      <c r="I1177">
        <v>381761</v>
      </c>
      <c r="J1177" t="s">
        <v>1972</v>
      </c>
      <c r="K1177" t="s">
        <v>1973</v>
      </c>
      <c r="L1177" t="s">
        <v>4622</v>
      </c>
      <c r="M1177" t="s">
        <v>7026</v>
      </c>
      <c r="N1177">
        <v>90000</v>
      </c>
      <c r="O1177" t="s">
        <v>978</v>
      </c>
      <c r="P1177" t="s">
        <v>979</v>
      </c>
      <c r="Q1177" t="s">
        <v>7027</v>
      </c>
      <c r="R1177">
        <v>8897286483</v>
      </c>
      <c r="S1177" s="14">
        <v>46205</v>
      </c>
      <c r="T1177" t="s">
        <v>7028</v>
      </c>
      <c r="U1177" s="31">
        <v>46205.732372685183</v>
      </c>
      <c r="AK1177" s="14">
        <v>46206</v>
      </c>
      <c r="AL1177" t="s">
        <v>1299</v>
      </c>
      <c r="AM1177" s="31">
        <v>46206.472858796296</v>
      </c>
      <c r="AQ1177" s="31">
        <v>46206.472858796296</v>
      </c>
      <c r="AR1177" s="14">
        <v>46206</v>
      </c>
      <c r="AS1177" t="s">
        <v>1299</v>
      </c>
      <c r="AT1177" t="s">
        <v>329</v>
      </c>
      <c r="AU1177" t="s">
        <v>678</v>
      </c>
      <c r="AV1177" s="14">
        <v>46206</v>
      </c>
      <c r="AW1177" t="s">
        <v>1300</v>
      </c>
      <c r="AX1177" s="31">
        <v>46206.493692129632</v>
      </c>
      <c r="AY1177" s="14">
        <v>46206</v>
      </c>
      <c r="AZ1177" t="s">
        <v>3057</v>
      </c>
      <c r="BA1177" s="31">
        <v>46206.504895833335</v>
      </c>
      <c r="BB1177" s="14">
        <v>46206</v>
      </c>
      <c r="BC1177" t="s">
        <v>3024</v>
      </c>
      <c r="BD1177" s="31">
        <v>46206.509895833333</v>
      </c>
      <c r="BE1177" s="14">
        <v>46206</v>
      </c>
      <c r="BF1177" t="s">
        <v>6483</v>
      </c>
      <c r="BG1177" s="31">
        <v>46206.628182870372</v>
      </c>
      <c r="BH1177" s="14">
        <v>46206</v>
      </c>
      <c r="BI1177" t="s">
        <v>6483</v>
      </c>
      <c r="BJ1177" s="31">
        <v>46206.634479166663</v>
      </c>
      <c r="BW1177" s="14">
        <v>46206</v>
      </c>
      <c r="BX1177" t="s">
        <v>6483</v>
      </c>
      <c r="BY1177" s="31">
        <v>46206.641828703701</v>
      </c>
      <c r="BZ1177" s="14">
        <v>46206</v>
      </c>
      <c r="CA1177" t="s">
        <v>1212</v>
      </c>
      <c r="CB1177" s="31">
        <v>46206.657476851855</v>
      </c>
      <c r="CF1177" s="14">
        <v>46209</v>
      </c>
      <c r="CG1177" t="s">
        <v>1300</v>
      </c>
      <c r="CH1177" s="31">
        <v>46209.634236111109</v>
      </c>
      <c r="CM1177" s="4">
        <f t="shared" si="56"/>
        <v>46205.732372685183</v>
      </c>
      <c r="CN1177">
        <f t="shared" si="57"/>
        <v>1</v>
      </c>
      <c r="CO1177" t="str">
        <f>VLOOKUP(A1177,Sheet1!$A$2:$B$221,2,0)</f>
        <v>South Zone</v>
      </c>
    </row>
    <row r="1178" spans="1:93" x14ac:dyDescent="0.35">
      <c r="A1178" t="s">
        <v>7008</v>
      </c>
      <c r="B1178">
        <v>364</v>
      </c>
      <c r="C1178" t="s">
        <v>9332</v>
      </c>
      <c r="D1178" t="s">
        <v>678</v>
      </c>
      <c r="E1178" t="s">
        <v>328</v>
      </c>
      <c r="F1178" t="s">
        <v>329</v>
      </c>
      <c r="G1178" t="s">
        <v>302</v>
      </c>
      <c r="H1178" t="s">
        <v>7029</v>
      </c>
      <c r="I1178">
        <v>391699</v>
      </c>
      <c r="J1178" t="s">
        <v>7030</v>
      </c>
      <c r="K1178" t="s">
        <v>7031</v>
      </c>
      <c r="L1178" t="s">
        <v>4622</v>
      </c>
      <c r="M1178" t="s">
        <v>7032</v>
      </c>
      <c r="N1178">
        <v>90000</v>
      </c>
      <c r="O1178" t="s">
        <v>978</v>
      </c>
      <c r="P1178" t="s">
        <v>979</v>
      </c>
      <c r="Q1178" t="s">
        <v>7033</v>
      </c>
      <c r="R1178">
        <v>7837702254</v>
      </c>
      <c r="S1178" s="14">
        <v>46205</v>
      </c>
      <c r="T1178" t="s">
        <v>7024</v>
      </c>
      <c r="U1178" s="31">
        <v>46205.504108796296</v>
      </c>
      <c r="AK1178" s="14">
        <v>46205</v>
      </c>
      <c r="AL1178" t="s">
        <v>1299</v>
      </c>
      <c r="AM1178" s="31">
        <v>46205.729050925926</v>
      </c>
      <c r="AQ1178" s="31">
        <v>46205.729050925926</v>
      </c>
      <c r="AR1178" s="14">
        <v>46205</v>
      </c>
      <c r="AS1178" t="s">
        <v>1299</v>
      </c>
      <c r="AT1178" t="s">
        <v>329</v>
      </c>
      <c r="AU1178" t="s">
        <v>678</v>
      </c>
      <c r="AV1178" s="14">
        <v>46205</v>
      </c>
      <c r="AW1178" t="s">
        <v>1300</v>
      </c>
      <c r="AX1178" s="31">
        <v>46205.758217592593</v>
      </c>
      <c r="AY1178" s="14">
        <v>46205</v>
      </c>
      <c r="AZ1178" t="s">
        <v>3057</v>
      </c>
      <c r="BA1178" s="31">
        <v>46205.763379629629</v>
      </c>
      <c r="BB1178" s="14">
        <v>46205</v>
      </c>
      <c r="BC1178" t="s">
        <v>3057</v>
      </c>
      <c r="BD1178" s="31">
        <v>46205.766331018516</v>
      </c>
      <c r="BE1178" s="14">
        <v>46205</v>
      </c>
      <c r="BF1178" t="s">
        <v>6508</v>
      </c>
      <c r="BG1178" s="31">
        <v>46205.796863425923</v>
      </c>
      <c r="BH1178" s="14">
        <v>46205</v>
      </c>
      <c r="BI1178" t="s">
        <v>6508</v>
      </c>
      <c r="BJ1178" s="31">
        <v>46205.797256944446</v>
      </c>
      <c r="BW1178" s="14">
        <v>46205</v>
      </c>
      <c r="BX1178" t="s">
        <v>6508</v>
      </c>
      <c r="BY1178" s="31">
        <v>46205.801111111112</v>
      </c>
      <c r="BZ1178" s="14">
        <v>46205</v>
      </c>
      <c r="CA1178" t="s">
        <v>1212</v>
      </c>
      <c r="CB1178" s="31">
        <v>46205.802395833336</v>
      </c>
      <c r="CF1178" s="14">
        <v>46206</v>
      </c>
      <c r="CG1178" t="s">
        <v>1300</v>
      </c>
      <c r="CH1178" s="31">
        <v>46206.530162037037</v>
      </c>
      <c r="CM1178" s="4">
        <f t="shared" si="56"/>
        <v>46205.504108796296</v>
      </c>
      <c r="CN1178">
        <f t="shared" si="57"/>
        <v>0</v>
      </c>
      <c r="CO1178" t="str">
        <f>VLOOKUP(A1178,Sheet1!$A$2:$B$221,2,0)</f>
        <v>South Zone</v>
      </c>
    </row>
    <row r="1179" spans="1:93" x14ac:dyDescent="0.35">
      <c r="A1179" t="s">
        <v>7008</v>
      </c>
      <c r="B1179">
        <v>364</v>
      </c>
      <c r="C1179" t="s">
        <v>9332</v>
      </c>
      <c r="D1179" t="s">
        <v>678</v>
      </c>
      <c r="E1179" t="s">
        <v>328</v>
      </c>
      <c r="F1179" t="s">
        <v>329</v>
      </c>
      <c r="G1179" t="s">
        <v>302</v>
      </c>
      <c r="H1179" t="s">
        <v>4107</v>
      </c>
      <c r="I1179">
        <v>481447</v>
      </c>
      <c r="J1179" t="s">
        <v>4109</v>
      </c>
      <c r="K1179" t="s">
        <v>4110</v>
      </c>
      <c r="L1179" t="s">
        <v>4622</v>
      </c>
      <c r="M1179" t="s">
        <v>7034</v>
      </c>
      <c r="N1179">
        <v>70000</v>
      </c>
      <c r="O1179" t="s">
        <v>1235</v>
      </c>
      <c r="P1179" t="s">
        <v>1236</v>
      </c>
      <c r="Q1179" t="s">
        <v>4108</v>
      </c>
      <c r="R1179">
        <v>5267483814</v>
      </c>
      <c r="S1179" s="14">
        <v>46205</v>
      </c>
      <c r="T1179" t="s">
        <v>7017</v>
      </c>
      <c r="U1179" s="31">
        <v>46205.379421296297</v>
      </c>
      <c r="AK1179" s="14">
        <v>46205</v>
      </c>
      <c r="AL1179" t="s">
        <v>1299</v>
      </c>
      <c r="AM1179" s="31">
        <v>46205.547430555554</v>
      </c>
      <c r="AQ1179" s="31">
        <v>46205.547430555554</v>
      </c>
      <c r="AR1179" s="14">
        <v>46205</v>
      </c>
      <c r="AS1179" t="s">
        <v>1299</v>
      </c>
      <c r="AT1179" t="s">
        <v>329</v>
      </c>
      <c r="AU1179" t="s">
        <v>678</v>
      </c>
      <c r="AV1179" s="14">
        <v>46205</v>
      </c>
      <c r="AW1179" t="s">
        <v>1300</v>
      </c>
      <c r="AX1179" s="31">
        <v>46205.570011574076</v>
      </c>
      <c r="AY1179" s="14">
        <v>46205</v>
      </c>
      <c r="AZ1179" t="s">
        <v>1211</v>
      </c>
      <c r="BA1179" s="31">
        <v>46205.577326388891</v>
      </c>
      <c r="BB1179" s="14">
        <v>46205</v>
      </c>
      <c r="BC1179" t="s">
        <v>6685</v>
      </c>
      <c r="BD1179" s="31">
        <v>46205.581979166665</v>
      </c>
      <c r="BE1179" s="14">
        <v>46205</v>
      </c>
      <c r="BF1179" t="s">
        <v>6493</v>
      </c>
      <c r="BG1179" s="31">
        <v>46205.619895833333</v>
      </c>
      <c r="BH1179" s="14">
        <v>46205</v>
      </c>
      <c r="BI1179" t="s">
        <v>6493</v>
      </c>
      <c r="BJ1179" s="31">
        <v>46205.625810185185</v>
      </c>
      <c r="BW1179" s="14">
        <v>46205</v>
      </c>
      <c r="BX1179" t="s">
        <v>6493</v>
      </c>
      <c r="BY1179" s="31">
        <v>46205.628680555557</v>
      </c>
      <c r="BZ1179" s="14">
        <v>46205</v>
      </c>
      <c r="CA1179" t="s">
        <v>1212</v>
      </c>
      <c r="CB1179" s="31">
        <v>46205.655995370369</v>
      </c>
      <c r="CF1179" s="14">
        <v>46205</v>
      </c>
      <c r="CG1179" t="s">
        <v>1300</v>
      </c>
      <c r="CH1179" s="31">
        <v>46205.698020833333</v>
      </c>
      <c r="CM1179" s="4">
        <f t="shared" si="56"/>
        <v>46205.379421296297</v>
      </c>
      <c r="CN1179">
        <f t="shared" si="57"/>
        <v>0</v>
      </c>
      <c r="CO1179" t="str">
        <f>VLOOKUP(A1179,Sheet1!$A$2:$B$221,2,0)</f>
        <v>South Zone</v>
      </c>
    </row>
    <row r="1180" spans="1:93" x14ac:dyDescent="0.35">
      <c r="A1180" t="s">
        <v>7008</v>
      </c>
      <c r="B1180">
        <v>364</v>
      </c>
      <c r="C1180" t="s">
        <v>9332</v>
      </c>
      <c r="D1180" t="s">
        <v>678</v>
      </c>
      <c r="E1180" t="s">
        <v>328</v>
      </c>
      <c r="F1180" t="s">
        <v>329</v>
      </c>
      <c r="G1180" t="s">
        <v>302</v>
      </c>
      <c r="H1180" t="s">
        <v>7035</v>
      </c>
      <c r="I1180">
        <v>772271</v>
      </c>
      <c r="J1180" t="s">
        <v>4109</v>
      </c>
      <c r="K1180" t="s">
        <v>4110</v>
      </c>
      <c r="L1180" t="s">
        <v>4622</v>
      </c>
      <c r="M1180" t="s">
        <v>7036</v>
      </c>
      <c r="N1180">
        <v>35000</v>
      </c>
      <c r="O1180" t="s">
        <v>6781</v>
      </c>
      <c r="P1180" t="s">
        <v>6782</v>
      </c>
      <c r="Q1180" t="s">
        <v>7037</v>
      </c>
      <c r="R1180">
        <v>3001864112</v>
      </c>
      <c r="S1180" s="14">
        <v>46204</v>
      </c>
      <c r="T1180" t="s">
        <v>7017</v>
      </c>
      <c r="U1180" s="31">
        <v>46204.777685185189</v>
      </c>
      <c r="AK1180" s="14">
        <v>46205</v>
      </c>
      <c r="AL1180" t="s">
        <v>1299</v>
      </c>
      <c r="AM1180" s="31">
        <v>46205.423900462964</v>
      </c>
      <c r="AQ1180" s="31">
        <v>46205.423900462964</v>
      </c>
      <c r="AR1180" s="14">
        <v>46205</v>
      </c>
      <c r="AS1180" t="s">
        <v>1299</v>
      </c>
      <c r="AT1180" t="s">
        <v>329</v>
      </c>
      <c r="AU1180" t="s">
        <v>678</v>
      </c>
      <c r="AV1180" s="14">
        <v>46205</v>
      </c>
      <c r="AW1180" t="s">
        <v>1300</v>
      </c>
      <c r="AX1180" s="31">
        <v>46205.443090277775</v>
      </c>
      <c r="AY1180" s="14">
        <v>46205</v>
      </c>
      <c r="AZ1180" t="s">
        <v>1211</v>
      </c>
      <c r="BA1180" s="31">
        <v>46205.46056712963</v>
      </c>
      <c r="BB1180" s="14">
        <v>46205</v>
      </c>
      <c r="BC1180" t="s">
        <v>7038</v>
      </c>
      <c r="BD1180" s="31">
        <v>46205.480821759258</v>
      </c>
      <c r="BE1180" s="14">
        <v>46205</v>
      </c>
      <c r="BF1180" t="s">
        <v>1239</v>
      </c>
      <c r="BG1180" s="31">
        <v>46205.502615740741</v>
      </c>
      <c r="BH1180" s="14">
        <v>46205</v>
      </c>
      <c r="BI1180" t="s">
        <v>1239</v>
      </c>
      <c r="BJ1180" s="31">
        <v>46205.51090277778</v>
      </c>
      <c r="BW1180" s="14">
        <v>46205</v>
      </c>
      <c r="BX1180" t="s">
        <v>1239</v>
      </c>
      <c r="BY1180" s="31">
        <v>46205.523379629631</v>
      </c>
      <c r="BZ1180" s="14">
        <v>46205</v>
      </c>
      <c r="CA1180" t="s">
        <v>1212</v>
      </c>
      <c r="CB1180" s="31">
        <v>46205.534513888888</v>
      </c>
      <c r="CF1180" s="14">
        <v>46205</v>
      </c>
      <c r="CG1180" t="s">
        <v>1300</v>
      </c>
      <c r="CH1180" s="31">
        <v>46205.68277777778</v>
      </c>
      <c r="CM1180" s="4">
        <f t="shared" si="56"/>
        <v>46204.777685185189</v>
      </c>
      <c r="CN1180">
        <f t="shared" si="57"/>
        <v>1</v>
      </c>
      <c r="CO1180" t="str">
        <f>VLOOKUP(A1180,Sheet1!$A$2:$B$221,2,0)</f>
        <v>South Zone</v>
      </c>
    </row>
    <row r="1181" spans="1:93" x14ac:dyDescent="0.35">
      <c r="A1181" t="s">
        <v>7039</v>
      </c>
      <c r="B1181">
        <v>416</v>
      </c>
      <c r="C1181" t="s">
        <v>9332</v>
      </c>
      <c r="D1181" t="s">
        <v>678</v>
      </c>
      <c r="E1181" t="s">
        <v>330</v>
      </c>
      <c r="F1181" t="s">
        <v>331</v>
      </c>
      <c r="G1181" t="s">
        <v>302</v>
      </c>
      <c r="H1181" t="s">
        <v>12453</v>
      </c>
      <c r="I1181">
        <v>494452</v>
      </c>
      <c r="J1181" t="s">
        <v>12454</v>
      </c>
      <c r="K1181" t="s">
        <v>12455</v>
      </c>
      <c r="L1181" t="s">
        <v>4622</v>
      </c>
      <c r="M1181" t="s">
        <v>12456</v>
      </c>
      <c r="N1181">
        <v>45000</v>
      </c>
      <c r="O1181" t="s">
        <v>6470</v>
      </c>
      <c r="P1181" t="s">
        <v>6471</v>
      </c>
      <c r="Q1181" t="s">
        <v>12457</v>
      </c>
      <c r="R1181">
        <v>6463206788</v>
      </c>
      <c r="S1181" s="14">
        <v>46206</v>
      </c>
      <c r="T1181" t="s">
        <v>12458</v>
      </c>
      <c r="U1181" s="31">
        <v>46206.413206018522</v>
      </c>
      <c r="AK1181" s="14">
        <v>46210</v>
      </c>
      <c r="AL1181" t="s">
        <v>1301</v>
      </c>
      <c r="AM1181" s="31">
        <v>46210.409525462965</v>
      </c>
      <c r="AQ1181" s="31">
        <v>46210.409525462965</v>
      </c>
      <c r="AR1181" s="14">
        <v>46210</v>
      </c>
      <c r="AS1181" t="s">
        <v>1301</v>
      </c>
      <c r="AT1181" t="s">
        <v>331</v>
      </c>
      <c r="AU1181" t="s">
        <v>678</v>
      </c>
      <c r="AV1181" s="14">
        <v>46210</v>
      </c>
      <c r="AW1181" t="s">
        <v>2957</v>
      </c>
      <c r="AX1181" s="31">
        <v>46210.41128472222</v>
      </c>
      <c r="AY1181" s="14">
        <v>46210</v>
      </c>
      <c r="AZ1181" t="s">
        <v>1211</v>
      </c>
      <c r="BA1181" s="31">
        <v>46210.428402777776</v>
      </c>
      <c r="BB1181" s="14">
        <v>46210</v>
      </c>
      <c r="BC1181" t="s">
        <v>7791</v>
      </c>
      <c r="BD1181" s="31">
        <v>46210.434178240743</v>
      </c>
      <c r="BE1181" s="14">
        <v>46210</v>
      </c>
      <c r="BF1181" t="s">
        <v>1239</v>
      </c>
      <c r="BG1181" s="31">
        <v>46210.47855324074</v>
      </c>
      <c r="BH1181" s="14">
        <v>46210</v>
      </c>
      <c r="BI1181" t="s">
        <v>1239</v>
      </c>
      <c r="BJ1181" s="31">
        <v>46210.508634259262</v>
      </c>
      <c r="BW1181" s="14">
        <v>46210</v>
      </c>
      <c r="BX1181" t="s">
        <v>1239</v>
      </c>
      <c r="BY1181" s="31">
        <v>46210.52134259259</v>
      </c>
      <c r="BZ1181" s="14">
        <v>46210</v>
      </c>
      <c r="CA1181" t="s">
        <v>2414</v>
      </c>
      <c r="CB1181" s="31">
        <v>46210.544212962966</v>
      </c>
      <c r="CF1181" s="14">
        <v>46210</v>
      </c>
      <c r="CG1181" t="s">
        <v>2957</v>
      </c>
      <c r="CH1181" s="31">
        <v>46210.719189814816</v>
      </c>
      <c r="CM1181" s="4">
        <f t="shared" si="56"/>
        <v>46206.413206018522</v>
      </c>
      <c r="CN1181">
        <f t="shared" si="57"/>
        <v>4</v>
      </c>
      <c r="CO1181" t="str">
        <f>VLOOKUP(A1181,Sheet1!$A$2:$B$221,2,0)</f>
        <v>South Zone</v>
      </c>
    </row>
    <row r="1182" spans="1:93" x14ac:dyDescent="0.35">
      <c r="A1182" t="s">
        <v>7039</v>
      </c>
      <c r="B1182">
        <v>416</v>
      </c>
      <c r="C1182" t="s">
        <v>9332</v>
      </c>
      <c r="D1182" t="s">
        <v>678</v>
      </c>
      <c r="E1182" t="s">
        <v>330</v>
      </c>
      <c r="F1182" t="s">
        <v>331</v>
      </c>
      <c r="G1182" t="s">
        <v>302</v>
      </c>
      <c r="H1182" t="s">
        <v>7040</v>
      </c>
      <c r="I1182">
        <v>732276</v>
      </c>
      <c r="J1182" t="s">
        <v>7041</v>
      </c>
      <c r="K1182" t="s">
        <v>7042</v>
      </c>
      <c r="L1182" t="s">
        <v>4622</v>
      </c>
      <c r="M1182" t="s">
        <v>7043</v>
      </c>
      <c r="N1182">
        <v>50000</v>
      </c>
      <c r="O1182" t="s">
        <v>1223</v>
      </c>
      <c r="P1182" t="s">
        <v>1224</v>
      </c>
      <c r="Q1182" t="s">
        <v>7044</v>
      </c>
      <c r="R1182">
        <v>3407841445</v>
      </c>
      <c r="S1182" s="14">
        <v>46205</v>
      </c>
      <c r="T1182" t="s">
        <v>7045</v>
      </c>
      <c r="U1182" s="31">
        <v>46205.515601851854</v>
      </c>
      <c r="AK1182" s="14">
        <v>46205</v>
      </c>
      <c r="AL1182" t="s">
        <v>1301</v>
      </c>
      <c r="AM1182" s="31">
        <v>46205.543553240743</v>
      </c>
      <c r="AQ1182" s="31">
        <v>46205.543553240743</v>
      </c>
      <c r="AR1182" s="14">
        <v>46205</v>
      </c>
      <c r="AS1182" t="s">
        <v>1301</v>
      </c>
      <c r="AT1182" t="s">
        <v>331</v>
      </c>
      <c r="AU1182" t="s">
        <v>678</v>
      </c>
      <c r="AV1182" s="14">
        <v>46205</v>
      </c>
      <c r="AW1182" t="s">
        <v>2957</v>
      </c>
      <c r="AX1182" s="31">
        <v>46205.597592592596</v>
      </c>
      <c r="AY1182" s="14">
        <v>46205</v>
      </c>
      <c r="AZ1182" t="s">
        <v>1211</v>
      </c>
      <c r="BA1182" s="31">
        <v>46205.608113425929</v>
      </c>
      <c r="BB1182" s="14">
        <v>46205</v>
      </c>
      <c r="BC1182" t="s">
        <v>7003</v>
      </c>
      <c r="BD1182" s="31">
        <v>46205.640810185185</v>
      </c>
      <c r="BE1182" s="14">
        <v>46205</v>
      </c>
      <c r="BF1182" t="s">
        <v>6493</v>
      </c>
      <c r="BG1182" s="31">
        <v>46205.680138888885</v>
      </c>
      <c r="BH1182" s="14">
        <v>46205</v>
      </c>
      <c r="BI1182" t="s">
        <v>6493</v>
      </c>
      <c r="BJ1182" s="31">
        <v>46205.680266203701</v>
      </c>
      <c r="BW1182" s="14">
        <v>46205</v>
      </c>
      <c r="BX1182" t="s">
        <v>6493</v>
      </c>
      <c r="BY1182" s="31">
        <v>46205.690995370373</v>
      </c>
      <c r="BZ1182" s="14">
        <v>46205</v>
      </c>
      <c r="CA1182" t="s">
        <v>1212</v>
      </c>
      <c r="CB1182" s="31">
        <v>46205.71130787037</v>
      </c>
      <c r="CF1182" s="14">
        <v>46205</v>
      </c>
      <c r="CG1182" t="s">
        <v>2957</v>
      </c>
      <c r="CH1182" s="31">
        <v>46205.786793981482</v>
      </c>
      <c r="CM1182" s="4">
        <f t="shared" si="56"/>
        <v>46205.515601851854</v>
      </c>
      <c r="CN1182">
        <f t="shared" si="57"/>
        <v>0</v>
      </c>
      <c r="CO1182" t="str">
        <f>VLOOKUP(A1182,Sheet1!$A$2:$B$221,2,0)</f>
        <v>South Zone</v>
      </c>
    </row>
    <row r="1183" spans="1:93" x14ac:dyDescent="0.35">
      <c r="A1183" t="s">
        <v>7046</v>
      </c>
      <c r="B1183">
        <v>423</v>
      </c>
      <c r="C1183" t="s">
        <v>9332</v>
      </c>
      <c r="D1183" t="s">
        <v>678</v>
      </c>
      <c r="E1183" t="s">
        <v>464</v>
      </c>
      <c r="F1183" t="s">
        <v>465</v>
      </c>
      <c r="G1183" t="s">
        <v>688</v>
      </c>
      <c r="H1183" t="s">
        <v>7047</v>
      </c>
      <c r="I1183">
        <v>195316</v>
      </c>
      <c r="J1183" t="s">
        <v>3058</v>
      </c>
      <c r="K1183" t="s">
        <v>3059</v>
      </c>
      <c r="L1183" t="s">
        <v>4622</v>
      </c>
      <c r="M1183" t="s">
        <v>7048</v>
      </c>
      <c r="N1183">
        <v>65000</v>
      </c>
      <c r="O1183" t="s">
        <v>1348</v>
      </c>
      <c r="P1183" t="s">
        <v>1349</v>
      </c>
      <c r="Q1183" t="s">
        <v>7049</v>
      </c>
      <c r="R1183">
        <v>9130895484</v>
      </c>
      <c r="S1183" s="14">
        <v>46205</v>
      </c>
      <c r="T1183" t="s">
        <v>7050</v>
      </c>
      <c r="U1183" s="31">
        <v>46205.656331018516</v>
      </c>
      <c r="AK1183" s="14">
        <v>46205</v>
      </c>
      <c r="AL1183" t="s">
        <v>1304</v>
      </c>
      <c r="AM1183" s="31">
        <v>46205.680104166669</v>
      </c>
      <c r="AQ1183" s="31">
        <v>46205.680104166669</v>
      </c>
      <c r="AR1183" s="14">
        <v>46205</v>
      </c>
      <c r="AS1183" t="s">
        <v>1304</v>
      </c>
      <c r="AT1183" t="s">
        <v>465</v>
      </c>
      <c r="AU1183" t="s">
        <v>678</v>
      </c>
      <c r="AV1183" s="14">
        <v>46205</v>
      </c>
      <c r="AW1183" t="s">
        <v>1304</v>
      </c>
      <c r="AX1183" s="31">
        <v>46205.682303240741</v>
      </c>
      <c r="AY1183" s="14">
        <v>46205</v>
      </c>
      <c r="AZ1183" t="s">
        <v>7051</v>
      </c>
      <c r="BA1183" s="31">
        <v>46205.694861111115</v>
      </c>
      <c r="BB1183" s="14">
        <v>46205</v>
      </c>
      <c r="BC1183" t="s">
        <v>7052</v>
      </c>
      <c r="BD1183" s="31">
        <v>46205.698368055557</v>
      </c>
      <c r="BE1183" s="14">
        <v>46205</v>
      </c>
      <c r="BF1183" t="s">
        <v>7053</v>
      </c>
      <c r="BG1183" s="31">
        <v>46205.700983796298</v>
      </c>
      <c r="BH1183" s="14">
        <v>46205</v>
      </c>
      <c r="BI1183" t="s">
        <v>7053</v>
      </c>
      <c r="BJ1183" s="31">
        <v>46205.701041666667</v>
      </c>
      <c r="BW1183" s="14">
        <v>46205</v>
      </c>
      <c r="BX1183" t="s">
        <v>7053</v>
      </c>
      <c r="BY1183" s="31">
        <v>46205.721030092594</v>
      </c>
      <c r="BZ1183" s="14">
        <v>46205</v>
      </c>
      <c r="CA1183" t="s">
        <v>7054</v>
      </c>
      <c r="CB1183" s="31">
        <v>46205.729247685187</v>
      </c>
      <c r="CF1183" s="14">
        <v>46205</v>
      </c>
      <c r="CG1183" t="s">
        <v>2416</v>
      </c>
      <c r="CH1183" s="31">
        <v>46205.797592592593</v>
      </c>
      <c r="CM1183" s="4">
        <f t="shared" si="56"/>
        <v>46205.656331018516</v>
      </c>
      <c r="CN1183">
        <f t="shared" si="57"/>
        <v>0</v>
      </c>
      <c r="CO1183" t="str">
        <f>VLOOKUP(A1183,Sheet1!$A$2:$B$221,2,0)</f>
        <v>South Zone</v>
      </c>
    </row>
    <row r="1184" spans="1:93" x14ac:dyDescent="0.35">
      <c r="A1184" t="s">
        <v>7046</v>
      </c>
      <c r="B1184">
        <v>423</v>
      </c>
      <c r="C1184" t="s">
        <v>9332</v>
      </c>
      <c r="D1184" t="s">
        <v>678</v>
      </c>
      <c r="E1184" t="s">
        <v>464</v>
      </c>
      <c r="F1184" t="s">
        <v>465</v>
      </c>
      <c r="G1184" t="s">
        <v>688</v>
      </c>
      <c r="H1184" t="s">
        <v>7055</v>
      </c>
      <c r="I1184">
        <v>210760</v>
      </c>
      <c r="J1184" t="s">
        <v>1988</v>
      </c>
      <c r="K1184" t="s">
        <v>1989</v>
      </c>
      <c r="L1184" t="s">
        <v>4622</v>
      </c>
      <c r="M1184" t="s">
        <v>7056</v>
      </c>
      <c r="N1184">
        <v>45000</v>
      </c>
      <c r="O1184" t="s">
        <v>3012</v>
      </c>
      <c r="P1184" t="s">
        <v>3013</v>
      </c>
      <c r="Q1184" t="s">
        <v>7057</v>
      </c>
      <c r="R1184">
        <v>9297888933</v>
      </c>
      <c r="S1184" s="14">
        <v>46205</v>
      </c>
      <c r="T1184" t="s">
        <v>7058</v>
      </c>
      <c r="U1184" s="31">
        <v>46205.79277777778</v>
      </c>
      <c r="AK1184" s="14">
        <v>46206</v>
      </c>
      <c r="AL1184" t="s">
        <v>1304</v>
      </c>
      <c r="AM1184" s="31">
        <v>46206.453935185185</v>
      </c>
      <c r="AQ1184" s="31">
        <v>46206.453935185185</v>
      </c>
      <c r="AR1184" s="14">
        <v>46206</v>
      </c>
      <c r="AS1184" t="s">
        <v>1304</v>
      </c>
      <c r="AT1184" t="s">
        <v>465</v>
      </c>
      <c r="AU1184" t="s">
        <v>678</v>
      </c>
      <c r="AV1184" s="14">
        <v>46206</v>
      </c>
      <c r="AW1184" t="s">
        <v>1304</v>
      </c>
      <c r="AX1184" s="31">
        <v>46206.454363425924</v>
      </c>
      <c r="AY1184" s="14">
        <v>46206</v>
      </c>
      <c r="AZ1184" t="s">
        <v>7051</v>
      </c>
      <c r="BA1184" s="31">
        <v>46206.480219907404</v>
      </c>
      <c r="BB1184" s="14">
        <v>46206</v>
      </c>
      <c r="BC1184" t="s">
        <v>7059</v>
      </c>
      <c r="BD1184" s="31">
        <v>46206.486608796295</v>
      </c>
      <c r="BE1184" s="14">
        <v>46206</v>
      </c>
      <c r="BF1184" t="s">
        <v>7053</v>
      </c>
      <c r="BG1184" s="31">
        <v>46206.496249999997</v>
      </c>
      <c r="BH1184" s="14">
        <v>46206</v>
      </c>
      <c r="BI1184" t="s">
        <v>7053</v>
      </c>
      <c r="BJ1184" s="31">
        <v>46206.496354166666</v>
      </c>
      <c r="BW1184" s="14">
        <v>46206</v>
      </c>
      <c r="BX1184" t="s">
        <v>7060</v>
      </c>
      <c r="BY1184" s="31">
        <v>46206.500416666669</v>
      </c>
      <c r="BZ1184" s="14">
        <v>46206</v>
      </c>
      <c r="CA1184" t="s">
        <v>7054</v>
      </c>
      <c r="CB1184" s="31">
        <v>46206.504918981482</v>
      </c>
      <c r="CF1184" s="14">
        <v>46206</v>
      </c>
      <c r="CG1184" t="s">
        <v>2416</v>
      </c>
      <c r="CH1184" s="31">
        <v>46206.590856481482</v>
      </c>
      <c r="CM1184" s="4">
        <f t="shared" si="56"/>
        <v>46205.79277777778</v>
      </c>
      <c r="CN1184">
        <f t="shared" si="57"/>
        <v>1</v>
      </c>
      <c r="CO1184" t="str">
        <f>VLOOKUP(A1184,Sheet1!$A$2:$B$221,2,0)</f>
        <v>South Zone</v>
      </c>
    </row>
    <row r="1185" spans="1:93" x14ac:dyDescent="0.35">
      <c r="A1185" t="s">
        <v>7046</v>
      </c>
      <c r="B1185">
        <v>423</v>
      </c>
      <c r="C1185" t="s">
        <v>9332</v>
      </c>
      <c r="D1185" t="s">
        <v>678</v>
      </c>
      <c r="E1185" t="s">
        <v>464</v>
      </c>
      <c r="F1185" t="s">
        <v>465</v>
      </c>
      <c r="G1185" t="s">
        <v>688</v>
      </c>
      <c r="H1185" t="s">
        <v>10559</v>
      </c>
      <c r="I1185">
        <v>366777</v>
      </c>
      <c r="J1185" t="s">
        <v>10560</v>
      </c>
      <c r="K1185" t="s">
        <v>10561</v>
      </c>
      <c r="L1185" t="s">
        <v>4622</v>
      </c>
      <c r="M1185" t="s">
        <v>10562</v>
      </c>
      <c r="N1185">
        <v>90000</v>
      </c>
      <c r="O1185" t="s">
        <v>9733</v>
      </c>
      <c r="P1185" t="s">
        <v>9734</v>
      </c>
      <c r="Q1185" t="s">
        <v>10563</v>
      </c>
      <c r="R1185">
        <v>4639619813</v>
      </c>
      <c r="S1185" s="14">
        <v>46209</v>
      </c>
      <c r="T1185" t="s">
        <v>2416</v>
      </c>
      <c r="U1185" s="31">
        <v>46209.418634259258</v>
      </c>
      <c r="AK1185" s="14">
        <v>46209</v>
      </c>
      <c r="AL1185" t="s">
        <v>1304</v>
      </c>
      <c r="AM1185" s="31">
        <v>46209.712719907409</v>
      </c>
      <c r="AQ1185" s="31">
        <v>46209.712719907409</v>
      </c>
      <c r="AR1185" s="14">
        <v>46209</v>
      </c>
      <c r="AS1185" t="s">
        <v>1304</v>
      </c>
      <c r="AT1185" t="s">
        <v>465</v>
      </c>
      <c r="AU1185" t="s">
        <v>678</v>
      </c>
      <c r="AV1185" s="14">
        <v>46209</v>
      </c>
      <c r="AW1185" t="s">
        <v>1304</v>
      </c>
      <c r="AX1185" s="31">
        <v>46209.758217592593</v>
      </c>
      <c r="AY1185" s="14">
        <v>46209</v>
      </c>
      <c r="AZ1185" t="s">
        <v>7051</v>
      </c>
      <c r="BA1185" s="31">
        <v>46209.783206018517</v>
      </c>
      <c r="BB1185" s="14">
        <v>46209</v>
      </c>
      <c r="BC1185" t="s">
        <v>7063</v>
      </c>
      <c r="BD1185" s="31">
        <v>46209.783622685187</v>
      </c>
      <c r="BE1185" s="14">
        <v>46209</v>
      </c>
      <c r="BF1185" t="s">
        <v>7060</v>
      </c>
      <c r="BG1185" s="31">
        <v>46209.790682870371</v>
      </c>
      <c r="BH1185" s="14">
        <v>46209</v>
      </c>
      <c r="BI1185" t="s">
        <v>7060</v>
      </c>
      <c r="BJ1185" s="31">
        <v>46209.790752314817</v>
      </c>
      <c r="BW1185" s="14">
        <v>46209</v>
      </c>
      <c r="BX1185" t="s">
        <v>7060</v>
      </c>
      <c r="BY1185" s="31">
        <v>46209.794421296298</v>
      </c>
      <c r="BZ1185" s="14">
        <v>46209</v>
      </c>
      <c r="CA1185" t="s">
        <v>7054</v>
      </c>
      <c r="CB1185" s="31">
        <v>46209.795358796298</v>
      </c>
      <c r="CF1185" s="14">
        <v>46210</v>
      </c>
      <c r="CG1185" t="s">
        <v>2416</v>
      </c>
      <c r="CH1185" s="31">
        <v>46210.584409722222</v>
      </c>
      <c r="CM1185" s="4">
        <f t="shared" si="56"/>
        <v>46209.418634259258</v>
      </c>
      <c r="CN1185">
        <f t="shared" si="57"/>
        <v>0</v>
      </c>
      <c r="CO1185" t="str">
        <f>VLOOKUP(A1185,Sheet1!$A$2:$B$221,2,0)</f>
        <v>South Zone</v>
      </c>
    </row>
    <row r="1186" spans="1:93" x14ac:dyDescent="0.35">
      <c r="A1186" t="s">
        <v>7046</v>
      </c>
      <c r="B1186">
        <v>423</v>
      </c>
      <c r="C1186" t="s">
        <v>9332</v>
      </c>
      <c r="D1186" t="s">
        <v>678</v>
      </c>
      <c r="E1186" t="s">
        <v>464</v>
      </c>
      <c r="F1186" t="s">
        <v>465</v>
      </c>
      <c r="G1186" t="s">
        <v>688</v>
      </c>
      <c r="H1186" t="s">
        <v>7061</v>
      </c>
      <c r="I1186">
        <v>425522</v>
      </c>
      <c r="J1186" t="s">
        <v>3058</v>
      </c>
      <c r="K1186" t="s">
        <v>3059</v>
      </c>
      <c r="L1186" t="s">
        <v>4622</v>
      </c>
      <c r="M1186" t="s">
        <v>7062</v>
      </c>
      <c r="N1186">
        <v>60000</v>
      </c>
      <c r="O1186" t="s">
        <v>1302</v>
      </c>
      <c r="P1186" t="s">
        <v>1303</v>
      </c>
      <c r="Q1186" t="s">
        <v>3708</v>
      </c>
      <c r="R1186">
        <v>4941818939</v>
      </c>
      <c r="S1186" s="14">
        <v>46204</v>
      </c>
      <c r="T1186" t="s">
        <v>7050</v>
      </c>
      <c r="U1186" s="31">
        <v>46204.662627314814</v>
      </c>
      <c r="AK1186" s="14">
        <v>46204</v>
      </c>
      <c r="AL1186" t="s">
        <v>1304</v>
      </c>
      <c r="AM1186" s="31">
        <v>46204.685983796298</v>
      </c>
      <c r="AQ1186" s="31">
        <v>46204.685983796298</v>
      </c>
      <c r="AR1186" s="14">
        <v>46204</v>
      </c>
      <c r="AS1186" t="s">
        <v>1304</v>
      </c>
      <c r="AT1186" t="s">
        <v>465</v>
      </c>
      <c r="AU1186" t="s">
        <v>678</v>
      </c>
      <c r="AV1186" s="14">
        <v>46204</v>
      </c>
      <c r="AW1186" t="s">
        <v>1304</v>
      </c>
      <c r="AX1186" s="31">
        <v>46204.723726851851</v>
      </c>
      <c r="AY1186" s="14">
        <v>46204</v>
      </c>
      <c r="AZ1186" t="s">
        <v>7051</v>
      </c>
      <c r="BA1186" s="31">
        <v>46204.732835648145</v>
      </c>
      <c r="BB1186" s="14">
        <v>46204</v>
      </c>
      <c r="BC1186" t="s">
        <v>7063</v>
      </c>
      <c r="BD1186" s="31">
        <v>46204.734652777777</v>
      </c>
      <c r="BE1186" s="14">
        <v>46204</v>
      </c>
      <c r="BF1186" t="s">
        <v>7064</v>
      </c>
      <c r="BG1186" s="31">
        <v>46204.737824074073</v>
      </c>
      <c r="BH1186" s="14">
        <v>46205</v>
      </c>
      <c r="BI1186" t="s">
        <v>7064</v>
      </c>
      <c r="BJ1186" s="31">
        <v>46205.542129629626</v>
      </c>
      <c r="BW1186" s="14">
        <v>46205</v>
      </c>
      <c r="BX1186" t="s">
        <v>7064</v>
      </c>
      <c r="BY1186" s="31">
        <v>46205.544178240743</v>
      </c>
      <c r="BZ1186" s="14">
        <v>46205</v>
      </c>
      <c r="CA1186" t="s">
        <v>7054</v>
      </c>
      <c r="CB1186" s="31">
        <v>46205.545092592591</v>
      </c>
      <c r="CF1186" s="14">
        <v>46205</v>
      </c>
      <c r="CG1186" t="s">
        <v>2416</v>
      </c>
      <c r="CH1186" s="31">
        <v>46205.65662037037</v>
      </c>
      <c r="CM1186" s="4">
        <f t="shared" si="56"/>
        <v>46204.662627314814</v>
      </c>
      <c r="CN1186">
        <f t="shared" si="57"/>
        <v>0</v>
      </c>
      <c r="CO1186" t="str">
        <f>VLOOKUP(A1186,Sheet1!$A$2:$B$221,2,0)</f>
        <v>South Zone</v>
      </c>
    </row>
    <row r="1187" spans="1:93" x14ac:dyDescent="0.35">
      <c r="A1187" t="s">
        <v>7065</v>
      </c>
      <c r="B1187">
        <v>532</v>
      </c>
      <c r="C1187" t="s">
        <v>9332</v>
      </c>
      <c r="D1187" t="s">
        <v>678</v>
      </c>
      <c r="E1187" t="s">
        <v>466</v>
      </c>
      <c r="F1187" t="s">
        <v>467</v>
      </c>
      <c r="G1187" t="s">
        <v>688</v>
      </c>
      <c r="H1187" t="s">
        <v>12459</v>
      </c>
      <c r="I1187">
        <v>252512</v>
      </c>
      <c r="J1187" t="s">
        <v>4242</v>
      </c>
      <c r="K1187" t="s">
        <v>4243</v>
      </c>
      <c r="L1187" t="s">
        <v>4622</v>
      </c>
      <c r="M1187" t="s">
        <v>12460</v>
      </c>
      <c r="N1187">
        <v>77000</v>
      </c>
      <c r="O1187" t="s">
        <v>1025</v>
      </c>
      <c r="P1187" t="s">
        <v>1026</v>
      </c>
      <c r="Q1187" t="s">
        <v>12461</v>
      </c>
      <c r="R1187">
        <v>8465641934</v>
      </c>
      <c r="S1187" s="14">
        <v>46210</v>
      </c>
      <c r="T1187" t="s">
        <v>7075</v>
      </c>
      <c r="U1187" s="31">
        <v>46210.367175925923</v>
      </c>
      <c r="AK1187" s="14">
        <v>46210</v>
      </c>
      <c r="AL1187" t="s">
        <v>1305</v>
      </c>
      <c r="AM1187" s="31">
        <v>46210.558796296296</v>
      </c>
      <c r="AQ1187" s="31">
        <v>46210.558796296296</v>
      </c>
      <c r="AR1187" s="14">
        <v>46210</v>
      </c>
      <c r="AS1187" t="s">
        <v>1305</v>
      </c>
      <c r="AT1187" t="s">
        <v>467</v>
      </c>
      <c r="AU1187" t="s">
        <v>678</v>
      </c>
      <c r="AV1187" s="14">
        <v>46210</v>
      </c>
      <c r="AW1187" t="s">
        <v>1305</v>
      </c>
      <c r="AX1187" s="31">
        <v>46210.559236111112</v>
      </c>
      <c r="AY1187" s="14">
        <v>46210</v>
      </c>
      <c r="AZ1187" t="s">
        <v>7051</v>
      </c>
      <c r="BA1187" s="31">
        <v>46210.567199074074</v>
      </c>
      <c r="BB1187" s="14">
        <v>46210</v>
      </c>
      <c r="BC1187" t="s">
        <v>7052</v>
      </c>
      <c r="BD1187" s="31">
        <v>46210.599560185183</v>
      </c>
      <c r="BE1187" s="14">
        <v>46210</v>
      </c>
      <c r="BF1187" t="s">
        <v>7060</v>
      </c>
      <c r="BG1187" s="31">
        <v>46210.618946759256</v>
      </c>
      <c r="BH1187" s="14">
        <v>46210</v>
      </c>
      <c r="BI1187" t="s">
        <v>7060</v>
      </c>
      <c r="BJ1187" s="31">
        <v>46210.618969907409</v>
      </c>
      <c r="BW1187" s="14">
        <v>46210</v>
      </c>
      <c r="BX1187" t="s">
        <v>7064</v>
      </c>
      <c r="BY1187" s="31">
        <v>46210.630532407406</v>
      </c>
      <c r="BZ1187" s="14">
        <v>46210</v>
      </c>
      <c r="CA1187" t="s">
        <v>7054</v>
      </c>
      <c r="CB1187" s="31">
        <v>46210.638252314813</v>
      </c>
      <c r="CF1187" s="14">
        <v>46210</v>
      </c>
      <c r="CG1187" t="s">
        <v>1306</v>
      </c>
      <c r="CH1187" s="31">
        <v>46210.667673611111</v>
      </c>
      <c r="CM1187" s="4">
        <f t="shared" si="56"/>
        <v>46210.367175925923</v>
      </c>
      <c r="CN1187">
        <f t="shared" si="57"/>
        <v>0</v>
      </c>
      <c r="CO1187" t="str">
        <f>VLOOKUP(A1187,Sheet1!$A$2:$B$221,2,0)</f>
        <v>South Zone</v>
      </c>
    </row>
    <row r="1188" spans="1:93" x14ac:dyDescent="0.35">
      <c r="A1188" t="s">
        <v>7065</v>
      </c>
      <c r="B1188">
        <v>532</v>
      </c>
      <c r="C1188" t="s">
        <v>9332</v>
      </c>
      <c r="D1188" t="s">
        <v>678</v>
      </c>
      <c r="E1188" t="s">
        <v>466</v>
      </c>
      <c r="F1188" t="s">
        <v>467</v>
      </c>
      <c r="G1188" t="s">
        <v>688</v>
      </c>
      <c r="H1188" t="s">
        <v>12462</v>
      </c>
      <c r="I1188">
        <v>265441</v>
      </c>
      <c r="J1188" t="s">
        <v>2690</v>
      </c>
      <c r="K1188" t="s">
        <v>2691</v>
      </c>
      <c r="L1188" t="s">
        <v>4622</v>
      </c>
      <c r="M1188" t="s">
        <v>12463</v>
      </c>
      <c r="N1188">
        <v>73000</v>
      </c>
      <c r="O1188" t="s">
        <v>12464</v>
      </c>
      <c r="P1188" t="s">
        <v>12465</v>
      </c>
      <c r="Q1188" t="s">
        <v>12466</v>
      </c>
      <c r="R1188">
        <v>2864286705</v>
      </c>
      <c r="S1188" s="14">
        <v>46210</v>
      </c>
      <c r="T1188" t="s">
        <v>12467</v>
      </c>
      <c r="U1188" s="31">
        <v>46210.399872685186</v>
      </c>
      <c r="AK1188" s="14">
        <v>46210</v>
      </c>
      <c r="AL1188" t="s">
        <v>1305</v>
      </c>
      <c r="AM1188" s="31">
        <v>46210.520740740743</v>
      </c>
      <c r="AQ1188" s="31">
        <v>46210.520740740743</v>
      </c>
      <c r="AR1188" s="14">
        <v>46210</v>
      </c>
      <c r="AS1188" t="s">
        <v>1305</v>
      </c>
      <c r="AT1188" t="s">
        <v>467</v>
      </c>
      <c r="AU1188" t="s">
        <v>678</v>
      </c>
      <c r="AV1188" s="14">
        <v>46210</v>
      </c>
      <c r="AW1188" t="s">
        <v>1305</v>
      </c>
      <c r="AX1188" s="31">
        <v>46210.560856481483</v>
      </c>
      <c r="AY1188" s="14">
        <v>46210</v>
      </c>
      <c r="AZ1188" t="s">
        <v>7051</v>
      </c>
      <c r="BA1188" s="31">
        <v>46210.564467592594</v>
      </c>
      <c r="BB1188" s="14">
        <v>46210</v>
      </c>
      <c r="BC1188" t="s">
        <v>7063</v>
      </c>
      <c r="BD1188" s="31">
        <v>46210.599224537036</v>
      </c>
      <c r="BE1188" s="14">
        <v>46210</v>
      </c>
      <c r="BF1188" t="s">
        <v>7060</v>
      </c>
      <c r="BG1188" s="31">
        <v>46210.615914351853</v>
      </c>
      <c r="BH1188" s="14">
        <v>46210</v>
      </c>
      <c r="BI1188" t="s">
        <v>7060</v>
      </c>
      <c r="BJ1188" s="31">
        <v>46210.615937499999</v>
      </c>
      <c r="BW1188" s="14">
        <v>46210</v>
      </c>
      <c r="BX1188" t="s">
        <v>7064</v>
      </c>
      <c r="BY1188" s="31">
        <v>46210.630219907405</v>
      </c>
      <c r="BZ1188" s="14">
        <v>46210</v>
      </c>
      <c r="CA1188" t="s">
        <v>7054</v>
      </c>
      <c r="CB1188" s="31">
        <v>46210.656168981484</v>
      </c>
      <c r="CF1188" s="14">
        <v>46210</v>
      </c>
      <c r="CG1188" t="s">
        <v>1306</v>
      </c>
      <c r="CH1188" s="31">
        <v>46210.761956018519</v>
      </c>
      <c r="CM1188" s="4">
        <f t="shared" si="56"/>
        <v>46210.399872685186</v>
      </c>
      <c r="CN1188">
        <f t="shared" si="57"/>
        <v>0</v>
      </c>
      <c r="CO1188" t="str">
        <f>VLOOKUP(A1188,Sheet1!$A$2:$B$221,2,0)</f>
        <v>South Zone</v>
      </c>
    </row>
    <row r="1189" spans="1:93" x14ac:dyDescent="0.35">
      <c r="A1189" t="s">
        <v>7065</v>
      </c>
      <c r="B1189">
        <v>532</v>
      </c>
      <c r="C1189" t="s">
        <v>9332</v>
      </c>
      <c r="D1189" t="s">
        <v>678</v>
      </c>
      <c r="E1189" t="s">
        <v>466</v>
      </c>
      <c r="F1189" t="s">
        <v>467</v>
      </c>
      <c r="G1189" t="s">
        <v>688</v>
      </c>
      <c r="H1189" t="s">
        <v>10564</v>
      </c>
      <c r="I1189">
        <v>350826</v>
      </c>
      <c r="J1189" t="s">
        <v>10565</v>
      </c>
      <c r="K1189" t="s">
        <v>10566</v>
      </c>
      <c r="L1189" t="s">
        <v>4622</v>
      </c>
      <c r="M1189" t="s">
        <v>10567</v>
      </c>
      <c r="N1189">
        <v>65000</v>
      </c>
      <c r="O1189" t="s">
        <v>9954</v>
      </c>
      <c r="P1189" t="s">
        <v>9955</v>
      </c>
      <c r="Q1189" t="s">
        <v>10568</v>
      </c>
      <c r="R1189">
        <v>7027228870</v>
      </c>
      <c r="S1189" s="14">
        <v>46209</v>
      </c>
      <c r="T1189" t="s">
        <v>10569</v>
      </c>
      <c r="U1189" s="31">
        <v>46209.489791666667</v>
      </c>
      <c r="AK1189" s="14">
        <v>46209</v>
      </c>
      <c r="AL1189" t="s">
        <v>1306</v>
      </c>
      <c r="AM1189" s="31">
        <v>46209.711319444446</v>
      </c>
      <c r="AQ1189" s="31">
        <v>46209.711319444446</v>
      </c>
      <c r="AR1189" s="14">
        <v>46209</v>
      </c>
      <c r="AS1189" t="s">
        <v>1306</v>
      </c>
      <c r="AT1189" t="s">
        <v>10570</v>
      </c>
      <c r="AU1189" t="s">
        <v>677</v>
      </c>
      <c r="AV1189" s="14">
        <v>46209</v>
      </c>
      <c r="AW1189" t="s">
        <v>1306</v>
      </c>
      <c r="AX1189" s="31">
        <v>46209.712870370371</v>
      </c>
      <c r="AY1189" s="14">
        <v>46209</v>
      </c>
      <c r="AZ1189" t="s">
        <v>7051</v>
      </c>
      <c r="BA1189" s="31">
        <v>46209.720555555556</v>
      </c>
      <c r="BB1189" s="14">
        <v>46209</v>
      </c>
      <c r="BC1189" t="s">
        <v>7116</v>
      </c>
      <c r="BD1189" s="31">
        <v>46209.741284722222</v>
      </c>
      <c r="BE1189" s="14">
        <v>46209</v>
      </c>
      <c r="BF1189" t="s">
        <v>7060</v>
      </c>
      <c r="BG1189" s="31">
        <v>46209.746145833335</v>
      </c>
      <c r="BH1189" s="14">
        <v>46209</v>
      </c>
      <c r="BI1189" t="s">
        <v>7060</v>
      </c>
      <c r="BJ1189" s="31">
        <v>46209.75949074074</v>
      </c>
      <c r="BK1189" s="14">
        <v>46209</v>
      </c>
      <c r="BL1189" t="s">
        <v>7060</v>
      </c>
      <c r="BM1189" s="31">
        <v>46209.746215277781</v>
      </c>
      <c r="BW1189" s="14">
        <v>46209</v>
      </c>
      <c r="BX1189" t="s">
        <v>7053</v>
      </c>
      <c r="BY1189" s="31">
        <v>46209.768206018518</v>
      </c>
      <c r="BZ1189" s="14">
        <v>46209</v>
      </c>
      <c r="CA1189" t="s">
        <v>7054</v>
      </c>
      <c r="CB1189" s="31">
        <v>46209.771643518521</v>
      </c>
      <c r="CF1189" s="14">
        <v>46209</v>
      </c>
      <c r="CG1189" t="s">
        <v>1306</v>
      </c>
      <c r="CH1189" s="31">
        <v>46209.830289351848</v>
      </c>
      <c r="CM1189" s="4">
        <f t="shared" si="56"/>
        <v>46209.489791666667</v>
      </c>
      <c r="CN1189">
        <f t="shared" si="57"/>
        <v>0</v>
      </c>
      <c r="CO1189" t="str">
        <f>VLOOKUP(A1189,Sheet1!$A$2:$B$221,2,0)</f>
        <v>South Zone</v>
      </c>
    </row>
    <row r="1190" spans="1:93" x14ac:dyDescent="0.35">
      <c r="A1190" t="s">
        <v>7065</v>
      </c>
      <c r="B1190">
        <v>532</v>
      </c>
      <c r="C1190" t="s">
        <v>9332</v>
      </c>
      <c r="D1190" t="s">
        <v>678</v>
      </c>
      <c r="E1190" t="s">
        <v>466</v>
      </c>
      <c r="F1190" t="s">
        <v>467</v>
      </c>
      <c r="G1190" t="s">
        <v>688</v>
      </c>
      <c r="H1190" t="s">
        <v>12468</v>
      </c>
      <c r="I1190">
        <v>353782</v>
      </c>
      <c r="J1190" t="s">
        <v>2690</v>
      </c>
      <c r="K1190" t="s">
        <v>2691</v>
      </c>
      <c r="L1190" t="s">
        <v>4622</v>
      </c>
      <c r="M1190" t="s">
        <v>12469</v>
      </c>
      <c r="N1190">
        <v>50000</v>
      </c>
      <c r="O1190" t="s">
        <v>1223</v>
      </c>
      <c r="P1190" t="s">
        <v>1224</v>
      </c>
      <c r="Q1190" t="s">
        <v>12470</v>
      </c>
      <c r="R1190">
        <v>8975090946</v>
      </c>
      <c r="S1190" s="14">
        <v>46210</v>
      </c>
      <c r="T1190" t="s">
        <v>12467</v>
      </c>
      <c r="U1190" s="31">
        <v>46210.694039351853</v>
      </c>
      <c r="AK1190" s="14">
        <v>46210</v>
      </c>
      <c r="AL1190" t="s">
        <v>1305</v>
      </c>
      <c r="AM1190" s="31">
        <v>46210.756550925929</v>
      </c>
      <c r="AQ1190" s="31">
        <v>46210.756550925929</v>
      </c>
      <c r="AR1190" s="14">
        <v>46210</v>
      </c>
      <c r="AS1190" t="s">
        <v>1305</v>
      </c>
      <c r="AT1190" t="s">
        <v>467</v>
      </c>
      <c r="AU1190" t="s">
        <v>678</v>
      </c>
      <c r="AV1190" s="14">
        <v>46210</v>
      </c>
      <c r="AW1190" t="s">
        <v>1305</v>
      </c>
      <c r="AX1190" s="31">
        <v>46210.756909722222</v>
      </c>
      <c r="CM1190" s="4">
        <f t="shared" si="56"/>
        <v>46210.694039351853</v>
      </c>
      <c r="CN1190">
        <f t="shared" si="57"/>
        <v>0</v>
      </c>
      <c r="CO1190" t="str">
        <f>VLOOKUP(A1190,Sheet1!$A$2:$B$221,2,0)</f>
        <v>South Zone</v>
      </c>
    </row>
    <row r="1191" spans="1:93" x14ac:dyDescent="0.35">
      <c r="A1191" t="s">
        <v>7065</v>
      </c>
      <c r="B1191">
        <v>532</v>
      </c>
      <c r="C1191" t="s">
        <v>9332</v>
      </c>
      <c r="D1191" t="s">
        <v>678</v>
      </c>
      <c r="E1191" t="s">
        <v>466</v>
      </c>
      <c r="F1191" t="s">
        <v>467</v>
      </c>
      <c r="G1191" t="s">
        <v>688</v>
      </c>
      <c r="H1191" t="s">
        <v>10571</v>
      </c>
      <c r="I1191">
        <v>418000</v>
      </c>
      <c r="J1191" t="s">
        <v>7067</v>
      </c>
      <c r="K1191" t="s">
        <v>7068</v>
      </c>
      <c r="L1191" t="s">
        <v>4622</v>
      </c>
      <c r="M1191" t="s">
        <v>10572</v>
      </c>
      <c r="N1191">
        <v>60000</v>
      </c>
      <c r="O1191" t="s">
        <v>9590</v>
      </c>
      <c r="P1191" t="s">
        <v>9591</v>
      </c>
      <c r="Q1191" t="s">
        <v>10573</v>
      </c>
      <c r="R1191">
        <v>3981635649</v>
      </c>
      <c r="S1191" s="14">
        <v>46209</v>
      </c>
      <c r="T1191" t="s">
        <v>7071</v>
      </c>
      <c r="U1191" s="31">
        <v>46209.451192129629</v>
      </c>
      <c r="AK1191" s="14">
        <v>46209</v>
      </c>
      <c r="AL1191" t="s">
        <v>1306</v>
      </c>
      <c r="AM1191" s="31">
        <v>46209.522291666668</v>
      </c>
      <c r="AQ1191" s="31">
        <v>46209.522291666668</v>
      </c>
      <c r="AR1191" s="14">
        <v>46209</v>
      </c>
      <c r="AS1191" t="s">
        <v>1306</v>
      </c>
      <c r="AT1191" t="s">
        <v>10570</v>
      </c>
      <c r="AU1191" t="s">
        <v>677</v>
      </c>
      <c r="AV1191" s="14">
        <v>46209</v>
      </c>
      <c r="AW1191" t="s">
        <v>1306</v>
      </c>
      <c r="AX1191" s="31">
        <v>46209.525277777779</v>
      </c>
      <c r="AY1191" s="14">
        <v>46209</v>
      </c>
      <c r="AZ1191" t="s">
        <v>7051</v>
      </c>
      <c r="BA1191" s="31">
        <v>46209.61109953704</v>
      </c>
      <c r="BB1191" s="14">
        <v>46209</v>
      </c>
      <c r="BC1191" t="s">
        <v>7051</v>
      </c>
      <c r="BD1191" s="31">
        <v>46209.623217592591</v>
      </c>
      <c r="BE1191" s="14">
        <v>46209</v>
      </c>
      <c r="BF1191" t="s">
        <v>7060</v>
      </c>
      <c r="BG1191" s="31">
        <v>46209.630486111113</v>
      </c>
      <c r="BH1191" s="14">
        <v>46209</v>
      </c>
      <c r="BI1191" t="s">
        <v>7060</v>
      </c>
      <c r="BJ1191" s="31">
        <v>46209.630509259259</v>
      </c>
      <c r="BW1191" s="14">
        <v>46209</v>
      </c>
      <c r="BX1191" t="s">
        <v>7064</v>
      </c>
      <c r="BY1191" s="31">
        <v>46209.644814814812</v>
      </c>
      <c r="BZ1191" s="14">
        <v>46209</v>
      </c>
      <c r="CA1191" t="s">
        <v>7054</v>
      </c>
      <c r="CB1191" s="31">
        <v>46209.65929398148</v>
      </c>
      <c r="CF1191" s="14">
        <v>46209</v>
      </c>
      <c r="CG1191" t="s">
        <v>1306</v>
      </c>
      <c r="CH1191" s="31">
        <v>46209.818530092591</v>
      </c>
      <c r="CM1191" s="4">
        <f t="shared" si="56"/>
        <v>46209.451192129629</v>
      </c>
      <c r="CN1191">
        <f t="shared" si="57"/>
        <v>0</v>
      </c>
      <c r="CO1191" t="str">
        <f>VLOOKUP(A1191,Sheet1!$A$2:$B$221,2,0)</f>
        <v>South Zone</v>
      </c>
    </row>
    <row r="1192" spans="1:93" x14ac:dyDescent="0.35">
      <c r="A1192" t="s">
        <v>7065</v>
      </c>
      <c r="B1192">
        <v>532</v>
      </c>
      <c r="C1192" t="s">
        <v>9332</v>
      </c>
      <c r="D1192" t="s">
        <v>678</v>
      </c>
      <c r="E1192" t="s">
        <v>466</v>
      </c>
      <c r="F1192" t="s">
        <v>467</v>
      </c>
      <c r="G1192" t="s">
        <v>688</v>
      </c>
      <c r="H1192" t="s">
        <v>7066</v>
      </c>
      <c r="I1192">
        <v>419852</v>
      </c>
      <c r="J1192" t="s">
        <v>7067</v>
      </c>
      <c r="K1192" t="s">
        <v>7068</v>
      </c>
      <c r="L1192" t="s">
        <v>4622</v>
      </c>
      <c r="M1192" t="s">
        <v>7069</v>
      </c>
      <c r="N1192">
        <v>50000</v>
      </c>
      <c r="O1192" t="s">
        <v>1223</v>
      </c>
      <c r="P1192" t="s">
        <v>1224</v>
      </c>
      <c r="Q1192" t="s">
        <v>7070</v>
      </c>
      <c r="R1192">
        <v>6061968683</v>
      </c>
      <c r="S1192" s="14">
        <v>46204</v>
      </c>
      <c r="T1192" t="s">
        <v>7071</v>
      </c>
      <c r="U1192" s="31">
        <v>46204.589062500003</v>
      </c>
      <c r="AK1192" s="14">
        <v>46204</v>
      </c>
      <c r="AL1192" t="s">
        <v>1305</v>
      </c>
      <c r="AM1192" s="31">
        <v>46204.654074074075</v>
      </c>
      <c r="AQ1192" s="31">
        <v>46204.654074074075</v>
      </c>
      <c r="AR1192" s="14">
        <v>46204</v>
      </c>
      <c r="AS1192" t="s">
        <v>1305</v>
      </c>
      <c r="AT1192" t="s">
        <v>467</v>
      </c>
      <c r="AU1192" t="s">
        <v>678</v>
      </c>
      <c r="AV1192" s="14">
        <v>46204</v>
      </c>
      <c r="AW1192" t="s">
        <v>1305</v>
      </c>
      <c r="AX1192" s="31">
        <v>46204.654513888891</v>
      </c>
      <c r="AY1192" s="14">
        <v>46204</v>
      </c>
      <c r="AZ1192" t="s">
        <v>7051</v>
      </c>
      <c r="BA1192" s="31">
        <v>46204.661886574075</v>
      </c>
      <c r="BB1192" s="14">
        <v>46204</v>
      </c>
      <c r="BC1192" t="s">
        <v>7072</v>
      </c>
      <c r="BD1192" s="31">
        <v>46204.670127314814</v>
      </c>
      <c r="BE1192" s="14">
        <v>46204</v>
      </c>
      <c r="BF1192" t="s">
        <v>7060</v>
      </c>
      <c r="BG1192" s="31">
        <v>46204.680844907409</v>
      </c>
      <c r="BH1192" s="14">
        <v>46204</v>
      </c>
      <c r="BI1192" t="s">
        <v>7064</v>
      </c>
      <c r="BJ1192" s="31">
        <v>46204.691666666666</v>
      </c>
      <c r="BK1192" s="14">
        <v>46204</v>
      </c>
      <c r="BL1192" t="s">
        <v>7060</v>
      </c>
      <c r="BM1192" s="31">
        <v>46204.680902777778</v>
      </c>
      <c r="BW1192" s="14">
        <v>46204</v>
      </c>
      <c r="BX1192" t="s">
        <v>7060</v>
      </c>
      <c r="BY1192" s="31">
        <v>46204.69872685185</v>
      </c>
      <c r="BZ1192" s="14">
        <v>46204</v>
      </c>
      <c r="CA1192" t="s">
        <v>7054</v>
      </c>
      <c r="CB1192" s="31">
        <v>46204.701157407406</v>
      </c>
      <c r="CF1192" s="14">
        <v>46204</v>
      </c>
      <c r="CG1192" t="s">
        <v>1306</v>
      </c>
      <c r="CH1192" s="31">
        <v>46204.82236111111</v>
      </c>
      <c r="CM1192" s="4">
        <f t="shared" si="56"/>
        <v>46204.589062500003</v>
      </c>
      <c r="CN1192">
        <f t="shared" si="57"/>
        <v>0</v>
      </c>
      <c r="CO1192" t="str">
        <f>VLOOKUP(A1192,Sheet1!$A$2:$B$221,2,0)</f>
        <v>South Zone</v>
      </c>
    </row>
    <row r="1193" spans="1:93" x14ac:dyDescent="0.35">
      <c r="A1193" t="s">
        <v>7065</v>
      </c>
      <c r="B1193">
        <v>532</v>
      </c>
      <c r="C1193" t="s">
        <v>9332</v>
      </c>
      <c r="D1193" t="s">
        <v>678</v>
      </c>
      <c r="E1193" t="s">
        <v>466</v>
      </c>
      <c r="F1193" t="s">
        <v>467</v>
      </c>
      <c r="G1193" t="s">
        <v>688</v>
      </c>
      <c r="H1193" t="s">
        <v>7066</v>
      </c>
      <c r="I1193">
        <v>419852</v>
      </c>
      <c r="J1193" t="s">
        <v>7067</v>
      </c>
      <c r="K1193" t="s">
        <v>7068</v>
      </c>
      <c r="L1193" t="s">
        <v>4622</v>
      </c>
      <c r="M1193" t="s">
        <v>7069</v>
      </c>
      <c r="N1193">
        <v>50000</v>
      </c>
      <c r="O1193" t="s">
        <v>1223</v>
      </c>
      <c r="P1193" t="s">
        <v>1224</v>
      </c>
      <c r="Q1193" t="s">
        <v>7073</v>
      </c>
      <c r="R1193">
        <v>2952809916</v>
      </c>
      <c r="S1193" s="14">
        <v>46204</v>
      </c>
      <c r="T1193" t="s">
        <v>7071</v>
      </c>
      <c r="U1193" s="31">
        <v>46204.589039351849</v>
      </c>
      <c r="AK1193" s="14">
        <v>46204</v>
      </c>
      <c r="AL1193" t="s">
        <v>1305</v>
      </c>
      <c r="AM1193" s="31">
        <v>46204.654050925928</v>
      </c>
      <c r="AQ1193" s="31">
        <v>46204.654050925928</v>
      </c>
      <c r="AR1193" s="14">
        <v>46204</v>
      </c>
      <c r="AS1193" t="s">
        <v>1305</v>
      </c>
      <c r="AT1193" t="s">
        <v>467</v>
      </c>
      <c r="AU1193" t="s">
        <v>678</v>
      </c>
      <c r="AV1193" s="14">
        <v>46204</v>
      </c>
      <c r="AW1193" t="s">
        <v>1305</v>
      </c>
      <c r="AX1193" s="31">
        <v>46204.654490740744</v>
      </c>
      <c r="AY1193" s="14">
        <v>46204</v>
      </c>
      <c r="AZ1193" t="s">
        <v>7051</v>
      </c>
      <c r="BA1193" s="31">
        <v>46204.661863425928</v>
      </c>
      <c r="BB1193" s="14">
        <v>46204</v>
      </c>
      <c r="BC1193" t="s">
        <v>7072</v>
      </c>
      <c r="BD1193" s="31">
        <v>46204.670115740744</v>
      </c>
      <c r="BE1193" s="14">
        <v>46204</v>
      </c>
      <c r="BF1193" t="s">
        <v>7060</v>
      </c>
      <c r="BG1193" s="31">
        <v>46204.680821759262</v>
      </c>
      <c r="BK1193" s="14">
        <v>46204</v>
      </c>
      <c r="BL1193" t="s">
        <v>7060</v>
      </c>
      <c r="BM1193" s="31">
        <v>46204.680879629632</v>
      </c>
      <c r="CM1193" s="4">
        <f t="shared" si="56"/>
        <v>46204.589039351849</v>
      </c>
      <c r="CN1193">
        <f t="shared" si="57"/>
        <v>0</v>
      </c>
      <c r="CO1193" t="str">
        <f>VLOOKUP(A1193,Sheet1!$A$2:$B$221,2,0)</f>
        <v>South Zone</v>
      </c>
    </row>
    <row r="1194" spans="1:93" x14ac:dyDescent="0.35">
      <c r="A1194" t="s">
        <v>7065</v>
      </c>
      <c r="B1194">
        <v>532</v>
      </c>
      <c r="C1194" t="s">
        <v>9332</v>
      </c>
      <c r="D1194" t="s">
        <v>678</v>
      </c>
      <c r="E1194" t="s">
        <v>466</v>
      </c>
      <c r="F1194" t="s">
        <v>467</v>
      </c>
      <c r="G1194" t="s">
        <v>688</v>
      </c>
      <c r="H1194" t="s">
        <v>10574</v>
      </c>
      <c r="I1194">
        <v>429151</v>
      </c>
      <c r="J1194" t="s">
        <v>10575</v>
      </c>
      <c r="K1194" t="s">
        <v>10576</v>
      </c>
      <c r="L1194" t="s">
        <v>4622</v>
      </c>
      <c r="M1194" t="s">
        <v>10577</v>
      </c>
      <c r="N1194">
        <v>45000</v>
      </c>
      <c r="O1194" t="s">
        <v>10076</v>
      </c>
      <c r="P1194" t="s">
        <v>10077</v>
      </c>
      <c r="Q1194" t="s">
        <v>10578</v>
      </c>
      <c r="R1194">
        <v>1202767130</v>
      </c>
      <c r="S1194" s="14">
        <v>46206</v>
      </c>
      <c r="T1194" t="s">
        <v>10579</v>
      </c>
      <c r="U1194" s="31">
        <v>46206.6250462963</v>
      </c>
      <c r="AK1194" s="14">
        <v>46209</v>
      </c>
      <c r="AL1194" t="s">
        <v>1306</v>
      </c>
      <c r="AM1194" s="31">
        <v>46209.665254629632</v>
      </c>
      <c r="AQ1194" s="31">
        <v>46209.665254629632</v>
      </c>
      <c r="AR1194" s="14">
        <v>46209</v>
      </c>
      <c r="AS1194" t="s">
        <v>1306</v>
      </c>
      <c r="AT1194" t="s">
        <v>10570</v>
      </c>
      <c r="AU1194" t="s">
        <v>677</v>
      </c>
      <c r="AV1194" s="14">
        <v>46209</v>
      </c>
      <c r="AW1194" t="s">
        <v>1306</v>
      </c>
      <c r="AX1194" s="31">
        <v>46209.66679398148</v>
      </c>
      <c r="AY1194" s="14">
        <v>46209</v>
      </c>
      <c r="AZ1194" t="s">
        <v>7051</v>
      </c>
      <c r="BA1194" s="31">
        <v>46209.671111111114</v>
      </c>
      <c r="BB1194" s="14">
        <v>46209</v>
      </c>
      <c r="BC1194" t="s">
        <v>7059</v>
      </c>
      <c r="BD1194" s="31">
        <v>46209.678032407406</v>
      </c>
      <c r="BE1194" s="14">
        <v>46209</v>
      </c>
      <c r="BF1194" t="s">
        <v>7053</v>
      </c>
      <c r="BG1194" s="31">
        <v>46209.68886574074</v>
      </c>
      <c r="BH1194" s="14">
        <v>46209</v>
      </c>
      <c r="BI1194" t="s">
        <v>7053</v>
      </c>
      <c r="BJ1194" s="31">
        <v>46209.688935185186</v>
      </c>
      <c r="BW1194" s="14">
        <v>46209</v>
      </c>
      <c r="BX1194" t="s">
        <v>7053</v>
      </c>
      <c r="BY1194" s="31">
        <v>46209.713206018518</v>
      </c>
      <c r="BZ1194" s="14">
        <v>46209</v>
      </c>
      <c r="CA1194" t="s">
        <v>7054</v>
      </c>
      <c r="CB1194" s="31">
        <v>46209.755324074074</v>
      </c>
      <c r="CF1194" s="14">
        <v>46209</v>
      </c>
      <c r="CG1194" t="s">
        <v>1306</v>
      </c>
      <c r="CH1194" s="31">
        <v>46209.84646990741</v>
      </c>
      <c r="CM1194" s="4">
        <f t="shared" si="56"/>
        <v>46206.6250462963</v>
      </c>
      <c r="CN1194">
        <f t="shared" si="57"/>
        <v>3</v>
      </c>
      <c r="CO1194" t="str">
        <f>VLOOKUP(A1194,Sheet1!$A$2:$B$221,2,0)</f>
        <v>South Zone</v>
      </c>
    </row>
    <row r="1195" spans="1:93" x14ac:dyDescent="0.35">
      <c r="A1195" t="s">
        <v>7065</v>
      </c>
      <c r="B1195">
        <v>532</v>
      </c>
      <c r="C1195" t="s">
        <v>9332</v>
      </c>
      <c r="D1195" t="s">
        <v>678</v>
      </c>
      <c r="E1195" t="s">
        <v>466</v>
      </c>
      <c r="F1195" t="s">
        <v>467</v>
      </c>
      <c r="G1195" t="s">
        <v>688</v>
      </c>
      <c r="H1195" t="s">
        <v>10580</v>
      </c>
      <c r="I1195">
        <v>461562</v>
      </c>
      <c r="J1195" t="s">
        <v>10575</v>
      </c>
      <c r="K1195" t="s">
        <v>10576</v>
      </c>
      <c r="L1195" t="s">
        <v>4622</v>
      </c>
      <c r="M1195" t="s">
        <v>10581</v>
      </c>
      <c r="Q1195" t="s">
        <v>10582</v>
      </c>
      <c r="R1195">
        <v>5026469116</v>
      </c>
      <c r="S1195" s="14">
        <v>46209</v>
      </c>
      <c r="T1195" t="s">
        <v>10579</v>
      </c>
      <c r="U1195" s="31">
        <v>46209.869212962964</v>
      </c>
      <c r="AK1195" s="14">
        <v>46209</v>
      </c>
      <c r="AL1195" t="s">
        <v>1306</v>
      </c>
      <c r="AM1195" s="31">
        <v>46209.899027777778</v>
      </c>
      <c r="AQ1195" s="31">
        <v>46209.899027777778</v>
      </c>
      <c r="AR1195" s="14">
        <v>46209</v>
      </c>
      <c r="AS1195" t="s">
        <v>1306</v>
      </c>
      <c r="AT1195" t="s">
        <v>10570</v>
      </c>
      <c r="AU1195" t="s">
        <v>677</v>
      </c>
      <c r="CM1195" s="4">
        <f t="shared" si="56"/>
        <v>46209.869212962964</v>
      </c>
      <c r="CN1195">
        <f t="shared" si="57"/>
        <v>0</v>
      </c>
      <c r="CO1195" t="str">
        <f>VLOOKUP(A1195,Sheet1!$A$2:$B$221,2,0)</f>
        <v>South Zone</v>
      </c>
    </row>
    <row r="1196" spans="1:93" x14ac:dyDescent="0.35">
      <c r="A1196" t="s">
        <v>7065</v>
      </c>
      <c r="B1196">
        <v>532</v>
      </c>
      <c r="C1196" t="s">
        <v>9332</v>
      </c>
      <c r="D1196" t="s">
        <v>678</v>
      </c>
      <c r="E1196" t="s">
        <v>466</v>
      </c>
      <c r="F1196" t="s">
        <v>467</v>
      </c>
      <c r="G1196" t="s">
        <v>688</v>
      </c>
      <c r="H1196" t="s">
        <v>10583</v>
      </c>
      <c r="I1196">
        <v>490087</v>
      </c>
      <c r="J1196" t="s">
        <v>4242</v>
      </c>
      <c r="K1196" t="s">
        <v>4243</v>
      </c>
      <c r="L1196" t="s">
        <v>4622</v>
      </c>
      <c r="M1196" t="s">
        <v>10584</v>
      </c>
      <c r="N1196">
        <v>85000</v>
      </c>
      <c r="O1196" t="s">
        <v>10585</v>
      </c>
      <c r="P1196" t="s">
        <v>10586</v>
      </c>
      <c r="Q1196" t="s">
        <v>10587</v>
      </c>
      <c r="R1196">
        <v>4731242552</v>
      </c>
      <c r="S1196" s="14">
        <v>46209</v>
      </c>
      <c r="T1196" t="s">
        <v>7075</v>
      </c>
      <c r="U1196" s="31">
        <v>46209.463356481479</v>
      </c>
      <c r="AK1196" s="14">
        <v>46209</v>
      </c>
      <c r="AL1196" t="s">
        <v>1306</v>
      </c>
      <c r="AM1196" s="31">
        <v>46209.49082175926</v>
      </c>
      <c r="AQ1196" s="31">
        <v>46209.49082175926</v>
      </c>
      <c r="AR1196" s="14">
        <v>46209</v>
      </c>
      <c r="AS1196" t="s">
        <v>1306</v>
      </c>
      <c r="AT1196" t="s">
        <v>10570</v>
      </c>
      <c r="AU1196" t="s">
        <v>677</v>
      </c>
      <c r="AV1196" s="14">
        <v>46209</v>
      </c>
      <c r="AW1196" t="s">
        <v>1306</v>
      </c>
      <c r="AX1196" s="31">
        <v>46209.4922337963</v>
      </c>
      <c r="AY1196" s="14">
        <v>46209</v>
      </c>
      <c r="AZ1196" t="s">
        <v>7051</v>
      </c>
      <c r="BA1196" s="31">
        <v>46209.51730324074</v>
      </c>
      <c r="BB1196" s="14">
        <v>46209</v>
      </c>
      <c r="BC1196" t="s">
        <v>7157</v>
      </c>
      <c r="BD1196" s="31">
        <v>46209.521307870367</v>
      </c>
      <c r="BE1196" s="14">
        <v>46209</v>
      </c>
      <c r="BF1196" t="s">
        <v>7060</v>
      </c>
      <c r="BG1196" s="31">
        <v>46209.52416666667</v>
      </c>
      <c r="BH1196" s="14">
        <v>46209</v>
      </c>
      <c r="BI1196" t="s">
        <v>7064</v>
      </c>
      <c r="BJ1196" s="31">
        <v>46209.630937499998</v>
      </c>
      <c r="BK1196" s="14">
        <v>46209</v>
      </c>
      <c r="BL1196" t="s">
        <v>7060</v>
      </c>
      <c r="BM1196" s="31">
        <v>46209.524201388886</v>
      </c>
      <c r="BW1196" s="14">
        <v>46209</v>
      </c>
      <c r="BX1196" t="s">
        <v>7064</v>
      </c>
      <c r="BY1196" s="31">
        <v>46209.643460648149</v>
      </c>
      <c r="BZ1196" s="14">
        <v>46209</v>
      </c>
      <c r="CA1196" t="s">
        <v>7054</v>
      </c>
      <c r="CB1196" s="31">
        <v>46209.653634259259</v>
      </c>
      <c r="CF1196" s="14">
        <v>46209</v>
      </c>
      <c r="CG1196" t="s">
        <v>1306</v>
      </c>
      <c r="CH1196" s="31">
        <v>46209.777002314811</v>
      </c>
      <c r="CM1196" s="4">
        <f t="shared" si="56"/>
        <v>46209.463356481479</v>
      </c>
      <c r="CN1196">
        <f t="shared" si="57"/>
        <v>0</v>
      </c>
      <c r="CO1196" t="str">
        <f>VLOOKUP(A1196,Sheet1!$A$2:$B$221,2,0)</f>
        <v>South Zone</v>
      </c>
    </row>
    <row r="1197" spans="1:93" x14ac:dyDescent="0.35">
      <c r="A1197" t="s">
        <v>7065</v>
      </c>
      <c r="B1197">
        <v>532</v>
      </c>
      <c r="C1197" t="s">
        <v>9332</v>
      </c>
      <c r="D1197" t="s">
        <v>678</v>
      </c>
      <c r="E1197" t="s">
        <v>466</v>
      </c>
      <c r="F1197" t="s">
        <v>467</v>
      </c>
      <c r="G1197" t="s">
        <v>688</v>
      </c>
      <c r="H1197" t="s">
        <v>10588</v>
      </c>
      <c r="I1197">
        <v>490791</v>
      </c>
      <c r="J1197" t="s">
        <v>2690</v>
      </c>
      <c r="K1197" t="s">
        <v>2691</v>
      </c>
      <c r="L1197" t="s">
        <v>4622</v>
      </c>
      <c r="M1197" t="s">
        <v>10589</v>
      </c>
      <c r="N1197">
        <v>50000</v>
      </c>
      <c r="O1197" t="s">
        <v>9569</v>
      </c>
      <c r="P1197" t="s">
        <v>9570</v>
      </c>
      <c r="Q1197" t="s">
        <v>10590</v>
      </c>
      <c r="R1197">
        <v>8845194576</v>
      </c>
      <c r="S1197" s="14">
        <v>46209</v>
      </c>
      <c r="T1197" t="s">
        <v>7071</v>
      </c>
      <c r="U1197" s="31">
        <v>46209.462222222224</v>
      </c>
      <c r="AK1197" s="14">
        <v>46209</v>
      </c>
      <c r="AL1197" t="s">
        <v>1306</v>
      </c>
      <c r="AM1197" s="31">
        <v>46209.508483796293</v>
      </c>
      <c r="AQ1197" s="31">
        <v>46209.508483796293</v>
      </c>
      <c r="AR1197" s="14">
        <v>46209</v>
      </c>
      <c r="AS1197" t="s">
        <v>1306</v>
      </c>
      <c r="AT1197" t="s">
        <v>10570</v>
      </c>
      <c r="AU1197" t="s">
        <v>677</v>
      </c>
      <c r="AV1197" s="14">
        <v>46209</v>
      </c>
      <c r="AW1197" t="s">
        <v>1306</v>
      </c>
      <c r="AX1197" s="31">
        <v>46209.513819444444</v>
      </c>
      <c r="AY1197" s="14">
        <v>46209</v>
      </c>
      <c r="AZ1197" t="s">
        <v>7051</v>
      </c>
      <c r="BA1197" s="31">
        <v>46209.524745370371</v>
      </c>
      <c r="BB1197" s="14">
        <v>46209</v>
      </c>
      <c r="BC1197" t="s">
        <v>7052</v>
      </c>
      <c r="BD1197" s="31">
        <v>46209.531863425924</v>
      </c>
      <c r="BE1197" s="14">
        <v>46209</v>
      </c>
      <c r="BF1197" t="s">
        <v>7060</v>
      </c>
      <c r="BG1197" s="31">
        <v>46209.545069444444</v>
      </c>
      <c r="BH1197" s="14">
        <v>46209</v>
      </c>
      <c r="BI1197" t="s">
        <v>7064</v>
      </c>
      <c r="BJ1197" s="31">
        <v>46209.652361111112</v>
      </c>
      <c r="BK1197" s="14">
        <v>46209</v>
      </c>
      <c r="BL1197" t="s">
        <v>7060</v>
      </c>
      <c r="BM1197" s="31">
        <v>46209.545138888891</v>
      </c>
      <c r="BW1197" s="14">
        <v>46209</v>
      </c>
      <c r="BX1197" t="s">
        <v>7064</v>
      </c>
      <c r="BY1197" s="31">
        <v>46209.693969907406</v>
      </c>
      <c r="BZ1197" s="14">
        <v>46209</v>
      </c>
      <c r="CA1197" t="s">
        <v>7054</v>
      </c>
      <c r="CB1197" s="31">
        <v>46209.698101851849</v>
      </c>
      <c r="CF1197" s="14">
        <v>46209</v>
      </c>
      <c r="CG1197" t="s">
        <v>1306</v>
      </c>
      <c r="CH1197" s="31">
        <v>46209.819479166668</v>
      </c>
      <c r="CM1197" s="4">
        <f t="shared" si="56"/>
        <v>46209.462222222224</v>
      </c>
      <c r="CN1197">
        <f t="shared" si="57"/>
        <v>0</v>
      </c>
      <c r="CO1197" t="str">
        <f>VLOOKUP(A1197,Sheet1!$A$2:$B$221,2,0)</f>
        <v>South Zone</v>
      </c>
    </row>
    <row r="1198" spans="1:93" x14ac:dyDescent="0.35">
      <c r="A1198" t="s">
        <v>7065</v>
      </c>
      <c r="B1198">
        <v>532</v>
      </c>
      <c r="C1198" t="s">
        <v>9332</v>
      </c>
      <c r="D1198" t="s">
        <v>678</v>
      </c>
      <c r="E1198" t="s">
        <v>466</v>
      </c>
      <c r="F1198" t="s">
        <v>467</v>
      </c>
      <c r="G1198" t="s">
        <v>688</v>
      </c>
      <c r="H1198" t="s">
        <v>4240</v>
      </c>
      <c r="I1198">
        <v>491200</v>
      </c>
      <c r="J1198" t="s">
        <v>4242</v>
      </c>
      <c r="K1198" t="s">
        <v>4243</v>
      </c>
      <c r="L1198" t="s">
        <v>4622</v>
      </c>
      <c r="M1198" t="s">
        <v>7074</v>
      </c>
      <c r="N1198">
        <v>45000</v>
      </c>
      <c r="O1198" t="s">
        <v>4244</v>
      </c>
      <c r="P1198" t="s">
        <v>4245</v>
      </c>
      <c r="Q1198" t="s">
        <v>4241</v>
      </c>
      <c r="R1198">
        <v>5608495031</v>
      </c>
      <c r="S1198" s="14">
        <v>46205</v>
      </c>
      <c r="T1198" t="s">
        <v>7075</v>
      </c>
      <c r="U1198" s="31">
        <v>46205.624247685184</v>
      </c>
      <c r="AK1198" s="14">
        <v>46205</v>
      </c>
      <c r="AL1198" t="s">
        <v>1305</v>
      </c>
      <c r="AM1198" s="31">
        <v>46205.670624999999</v>
      </c>
      <c r="AQ1198" s="31">
        <v>46205.670624999999</v>
      </c>
      <c r="AR1198" s="14">
        <v>46205</v>
      </c>
      <c r="AS1198" t="s">
        <v>1305</v>
      </c>
      <c r="AT1198" t="s">
        <v>467</v>
      </c>
      <c r="AU1198" t="s">
        <v>678</v>
      </c>
      <c r="AV1198" s="14">
        <v>46205</v>
      </c>
      <c r="AW1198" t="s">
        <v>1305</v>
      </c>
      <c r="AX1198" s="31">
        <v>46205.670983796299</v>
      </c>
      <c r="AY1198" s="14">
        <v>46205</v>
      </c>
      <c r="AZ1198" t="s">
        <v>7051</v>
      </c>
      <c r="BA1198" s="31">
        <v>46205.673414351855</v>
      </c>
      <c r="BB1198" s="14">
        <v>46205</v>
      </c>
      <c r="BC1198" t="s">
        <v>7052</v>
      </c>
      <c r="BD1198" s="31">
        <v>46205.681516203702</v>
      </c>
      <c r="BE1198" s="14">
        <v>46205</v>
      </c>
      <c r="BF1198" t="s">
        <v>7060</v>
      </c>
      <c r="BG1198" s="31">
        <v>46205.706446759257</v>
      </c>
      <c r="BH1198" s="14">
        <v>46205</v>
      </c>
      <c r="BI1198" t="s">
        <v>7060</v>
      </c>
      <c r="BJ1198" s="31">
        <v>46205.708865740744</v>
      </c>
      <c r="BW1198" s="14">
        <v>46205</v>
      </c>
      <c r="BX1198" t="s">
        <v>7060</v>
      </c>
      <c r="BY1198" s="31">
        <v>46205.717187499999</v>
      </c>
      <c r="BZ1198" s="14">
        <v>46205</v>
      </c>
      <c r="CA1198" t="s">
        <v>7054</v>
      </c>
      <c r="CB1198" s="31">
        <v>46205.726817129631</v>
      </c>
      <c r="CF1198" s="14">
        <v>46205</v>
      </c>
      <c r="CG1198" t="s">
        <v>1306</v>
      </c>
      <c r="CH1198" s="31">
        <v>46205.786944444444</v>
      </c>
      <c r="CM1198" s="4">
        <f t="shared" si="56"/>
        <v>46205.624247685184</v>
      </c>
      <c r="CN1198">
        <f t="shared" si="57"/>
        <v>0</v>
      </c>
      <c r="CO1198" t="str">
        <f>VLOOKUP(A1198,Sheet1!$A$2:$B$221,2,0)</f>
        <v>South Zone</v>
      </c>
    </row>
    <row r="1199" spans="1:93" x14ac:dyDescent="0.35">
      <c r="A1199" t="s">
        <v>7076</v>
      </c>
      <c r="B1199">
        <v>557</v>
      </c>
      <c r="C1199" t="s">
        <v>9332</v>
      </c>
      <c r="D1199" t="s">
        <v>678</v>
      </c>
      <c r="E1199" t="s">
        <v>468</v>
      </c>
      <c r="F1199" t="s">
        <v>469</v>
      </c>
      <c r="G1199" t="s">
        <v>688</v>
      </c>
      <c r="H1199" t="s">
        <v>7077</v>
      </c>
      <c r="I1199">
        <v>343148</v>
      </c>
      <c r="J1199" t="s">
        <v>3358</v>
      </c>
      <c r="K1199" t="s">
        <v>3359</v>
      </c>
      <c r="L1199" t="s">
        <v>4622</v>
      </c>
      <c r="M1199" t="s">
        <v>7078</v>
      </c>
      <c r="N1199">
        <v>45000</v>
      </c>
      <c r="O1199" t="s">
        <v>7079</v>
      </c>
      <c r="P1199" t="s">
        <v>7080</v>
      </c>
      <c r="Q1199" t="s">
        <v>7081</v>
      </c>
      <c r="R1199">
        <v>5097210618</v>
      </c>
      <c r="S1199" s="14">
        <v>46205</v>
      </c>
      <c r="T1199" t="s">
        <v>7082</v>
      </c>
      <c r="U1199" s="31">
        <v>46205.82508101852</v>
      </c>
      <c r="AK1199" s="14">
        <v>46206</v>
      </c>
      <c r="AL1199" t="s">
        <v>3587</v>
      </c>
      <c r="AM1199" s="31">
        <v>46206.412627314814</v>
      </c>
      <c r="AQ1199" s="31">
        <v>46206.412627314814</v>
      </c>
      <c r="AR1199" s="14">
        <v>46206</v>
      </c>
      <c r="AS1199" t="s">
        <v>3587</v>
      </c>
      <c r="AT1199" t="s">
        <v>469</v>
      </c>
      <c r="AU1199" t="s">
        <v>678</v>
      </c>
      <c r="AV1199" s="14">
        <v>46206</v>
      </c>
      <c r="AW1199" t="s">
        <v>3588</v>
      </c>
      <c r="AX1199" s="31">
        <v>46206.448634259257</v>
      </c>
      <c r="AY1199" s="14">
        <v>46206</v>
      </c>
      <c r="AZ1199" t="s">
        <v>7051</v>
      </c>
      <c r="BA1199" s="31">
        <v>46206.449780092589</v>
      </c>
      <c r="BB1199" s="14">
        <v>46206</v>
      </c>
      <c r="BC1199" t="s">
        <v>7052</v>
      </c>
      <c r="BD1199" s="31">
        <v>46206.464953703704</v>
      </c>
      <c r="BE1199" s="14">
        <v>46206</v>
      </c>
      <c r="BF1199" t="s">
        <v>7060</v>
      </c>
      <c r="BG1199" s="31">
        <v>46206.479166666664</v>
      </c>
      <c r="BH1199" s="14">
        <v>46206</v>
      </c>
      <c r="BI1199" t="s">
        <v>7060</v>
      </c>
      <c r="BJ1199" s="31">
        <v>46206.479212962964</v>
      </c>
      <c r="BW1199" s="14">
        <v>46206</v>
      </c>
      <c r="BX1199" t="s">
        <v>7060</v>
      </c>
      <c r="BY1199" s="31">
        <v>46206.498831018522</v>
      </c>
      <c r="BZ1199" s="14">
        <v>46206</v>
      </c>
      <c r="CA1199" t="s">
        <v>7054</v>
      </c>
      <c r="CB1199" s="31">
        <v>46206.503784722219</v>
      </c>
      <c r="CF1199" s="14">
        <v>46206</v>
      </c>
      <c r="CG1199" t="s">
        <v>3588</v>
      </c>
      <c r="CH1199" s="31">
        <v>46206.554120370369</v>
      </c>
      <c r="CM1199" s="4">
        <f t="shared" si="56"/>
        <v>46205.82508101852</v>
      </c>
      <c r="CN1199">
        <f t="shared" si="57"/>
        <v>1</v>
      </c>
      <c r="CO1199" t="str">
        <f>VLOOKUP(A1199,Sheet1!$A$2:$B$221,2,0)</f>
        <v>South Zone</v>
      </c>
    </row>
    <row r="1200" spans="1:93" x14ac:dyDescent="0.35">
      <c r="A1200" t="s">
        <v>7076</v>
      </c>
      <c r="B1200">
        <v>557</v>
      </c>
      <c r="C1200" t="s">
        <v>9332</v>
      </c>
      <c r="D1200" t="s">
        <v>678</v>
      </c>
      <c r="E1200" t="s">
        <v>468</v>
      </c>
      <c r="F1200" t="s">
        <v>469</v>
      </c>
      <c r="G1200" t="s">
        <v>688</v>
      </c>
      <c r="H1200" t="s">
        <v>7083</v>
      </c>
      <c r="I1200">
        <v>398190</v>
      </c>
      <c r="J1200" t="s">
        <v>7084</v>
      </c>
      <c r="K1200" t="s">
        <v>7085</v>
      </c>
      <c r="L1200" t="s">
        <v>4622</v>
      </c>
      <c r="M1200" t="s">
        <v>7086</v>
      </c>
      <c r="N1200">
        <v>45000</v>
      </c>
      <c r="O1200" t="s">
        <v>7079</v>
      </c>
      <c r="P1200" t="s">
        <v>7080</v>
      </c>
      <c r="Q1200" t="s">
        <v>7087</v>
      </c>
      <c r="R1200">
        <v>1802684675</v>
      </c>
      <c r="S1200" s="14">
        <v>46205</v>
      </c>
      <c r="T1200" t="s">
        <v>7088</v>
      </c>
      <c r="U1200" s="31">
        <v>46205.852777777778</v>
      </c>
      <c r="AK1200" s="14">
        <v>46206</v>
      </c>
      <c r="AL1200" t="s">
        <v>3587</v>
      </c>
      <c r="AM1200" s="31">
        <v>46206.41815972222</v>
      </c>
      <c r="AQ1200" s="31">
        <v>46206.41815972222</v>
      </c>
      <c r="AR1200" s="14">
        <v>46206</v>
      </c>
      <c r="AS1200" t="s">
        <v>3587</v>
      </c>
      <c r="AT1200" t="s">
        <v>469</v>
      </c>
      <c r="AU1200" t="s">
        <v>678</v>
      </c>
      <c r="AV1200" s="14">
        <v>46206</v>
      </c>
      <c r="AW1200" t="s">
        <v>3588</v>
      </c>
      <c r="AX1200" s="31">
        <v>46206.441030092596</v>
      </c>
      <c r="AY1200" s="14">
        <v>46206</v>
      </c>
      <c r="AZ1200" t="s">
        <v>7051</v>
      </c>
      <c r="BA1200" s="31">
        <v>46206.442754629628</v>
      </c>
      <c r="BB1200" s="14">
        <v>46206</v>
      </c>
      <c r="BC1200" t="s">
        <v>7059</v>
      </c>
      <c r="BD1200" s="31">
        <v>46206.446157407408</v>
      </c>
      <c r="BE1200" s="14">
        <v>46206</v>
      </c>
      <c r="BF1200" t="s">
        <v>7064</v>
      </c>
      <c r="BG1200" s="31">
        <v>46206.453333333331</v>
      </c>
      <c r="BH1200" s="14">
        <v>46206</v>
      </c>
      <c r="BI1200" t="s">
        <v>7064</v>
      </c>
      <c r="BJ1200" s="31">
        <v>46206.453379629631</v>
      </c>
      <c r="BW1200" s="14">
        <v>46206</v>
      </c>
      <c r="BX1200" t="s">
        <v>7053</v>
      </c>
      <c r="BY1200" s="31">
        <v>46206.501296296294</v>
      </c>
      <c r="BZ1200" s="14">
        <v>46206</v>
      </c>
      <c r="CA1200" t="s">
        <v>7054</v>
      </c>
      <c r="CB1200" s="31">
        <v>46206.50240740741</v>
      </c>
      <c r="CF1200" s="14">
        <v>46206</v>
      </c>
      <c r="CG1200" t="s">
        <v>3588</v>
      </c>
      <c r="CH1200" s="31">
        <v>46206.540798611109</v>
      </c>
      <c r="CM1200" s="4">
        <f t="shared" si="56"/>
        <v>46205.852777777778</v>
      </c>
      <c r="CN1200">
        <f t="shared" si="57"/>
        <v>1</v>
      </c>
      <c r="CO1200" t="str">
        <f>VLOOKUP(A1200,Sheet1!$A$2:$B$221,2,0)</f>
        <v>South Zone</v>
      </c>
    </row>
    <row r="1201" spans="1:93" x14ac:dyDescent="0.35">
      <c r="A1201" t="s">
        <v>7076</v>
      </c>
      <c r="B1201">
        <v>557</v>
      </c>
      <c r="C1201" t="s">
        <v>9332</v>
      </c>
      <c r="D1201" t="s">
        <v>678</v>
      </c>
      <c r="E1201" t="s">
        <v>468</v>
      </c>
      <c r="F1201" t="s">
        <v>469</v>
      </c>
      <c r="G1201" t="s">
        <v>688</v>
      </c>
      <c r="H1201" t="s">
        <v>7089</v>
      </c>
      <c r="I1201">
        <v>638938</v>
      </c>
      <c r="J1201" t="s">
        <v>7090</v>
      </c>
      <c r="K1201" t="s">
        <v>7091</v>
      </c>
      <c r="L1201" t="s">
        <v>4622</v>
      </c>
      <c r="M1201" t="s">
        <v>7092</v>
      </c>
      <c r="N1201">
        <v>73000</v>
      </c>
      <c r="O1201" t="s">
        <v>3086</v>
      </c>
      <c r="P1201" t="s">
        <v>3087</v>
      </c>
      <c r="Q1201" t="s">
        <v>7093</v>
      </c>
      <c r="R1201">
        <v>2168287940</v>
      </c>
      <c r="S1201" s="14">
        <v>46205</v>
      </c>
      <c r="T1201" t="s">
        <v>7094</v>
      </c>
      <c r="U1201" s="31">
        <v>46205.668807870374</v>
      </c>
      <c r="AK1201" s="14">
        <v>46206</v>
      </c>
      <c r="AL1201" t="s">
        <v>3587</v>
      </c>
      <c r="AM1201" s="31">
        <v>46206.487847222219</v>
      </c>
      <c r="AQ1201" s="31">
        <v>46206.487847222219</v>
      </c>
      <c r="AR1201" s="14">
        <v>46206</v>
      </c>
      <c r="AS1201" t="s">
        <v>3587</v>
      </c>
      <c r="AT1201" t="s">
        <v>469</v>
      </c>
      <c r="AU1201" t="s">
        <v>678</v>
      </c>
      <c r="AV1201" s="14">
        <v>46206</v>
      </c>
      <c r="AW1201" t="s">
        <v>3588</v>
      </c>
      <c r="AX1201" s="31">
        <v>46206.4924537037</v>
      </c>
      <c r="AY1201" s="14">
        <v>46206</v>
      </c>
      <c r="AZ1201" t="s">
        <v>7051</v>
      </c>
      <c r="BA1201" s="31">
        <v>46206.493657407409</v>
      </c>
      <c r="BB1201" s="14">
        <v>46206</v>
      </c>
      <c r="BC1201" t="s">
        <v>7072</v>
      </c>
      <c r="BD1201" s="31">
        <v>46206.498807870368</v>
      </c>
      <c r="BE1201" s="14">
        <v>46206</v>
      </c>
      <c r="BF1201" t="s">
        <v>7060</v>
      </c>
      <c r="BG1201" s="31">
        <v>46206.507141203707</v>
      </c>
      <c r="BH1201" s="14">
        <v>46206</v>
      </c>
      <c r="BI1201" t="s">
        <v>7060</v>
      </c>
      <c r="BJ1201" s="31">
        <v>46206.507268518515</v>
      </c>
      <c r="BW1201" s="14">
        <v>46206</v>
      </c>
      <c r="BX1201" t="s">
        <v>7053</v>
      </c>
      <c r="BY1201" s="31">
        <v>46206.524386574078</v>
      </c>
      <c r="BZ1201" s="14">
        <v>46206</v>
      </c>
      <c r="CA1201" t="s">
        <v>7054</v>
      </c>
      <c r="CB1201" s="31">
        <v>46206.529039351852</v>
      </c>
      <c r="CF1201" s="14">
        <v>46206</v>
      </c>
      <c r="CG1201" t="s">
        <v>3588</v>
      </c>
      <c r="CH1201" s="31">
        <v>46206.585833333331</v>
      </c>
      <c r="CM1201" s="4">
        <f t="shared" si="56"/>
        <v>46205.668807870374</v>
      </c>
      <c r="CN1201">
        <f t="shared" si="57"/>
        <v>1</v>
      </c>
      <c r="CO1201" t="str">
        <f>VLOOKUP(A1201,Sheet1!$A$2:$B$221,2,0)</f>
        <v>South Zone</v>
      </c>
    </row>
    <row r="1202" spans="1:93" x14ac:dyDescent="0.35">
      <c r="A1202" t="s">
        <v>7095</v>
      </c>
      <c r="B1202">
        <v>561</v>
      </c>
      <c r="C1202" t="s">
        <v>9332</v>
      </c>
      <c r="D1202" t="s">
        <v>678</v>
      </c>
      <c r="E1202" t="s">
        <v>194</v>
      </c>
      <c r="F1202" t="s">
        <v>531</v>
      </c>
      <c r="G1202" t="s">
        <v>688</v>
      </c>
      <c r="H1202" t="s">
        <v>12471</v>
      </c>
      <c r="I1202">
        <v>358865</v>
      </c>
      <c r="J1202" t="s">
        <v>9645</v>
      </c>
      <c r="K1202" t="s">
        <v>9646</v>
      </c>
      <c r="L1202" t="s">
        <v>4622</v>
      </c>
      <c r="M1202" t="s">
        <v>12472</v>
      </c>
      <c r="N1202">
        <v>65000</v>
      </c>
      <c r="O1202" t="s">
        <v>1264</v>
      </c>
      <c r="P1202" t="s">
        <v>1265</v>
      </c>
      <c r="Q1202" t="s">
        <v>12473</v>
      </c>
      <c r="R1202">
        <v>2629036707</v>
      </c>
      <c r="S1202" s="14">
        <v>46210</v>
      </c>
      <c r="T1202" t="s">
        <v>12474</v>
      </c>
      <c r="U1202" s="31">
        <v>46210.655416666668</v>
      </c>
      <c r="AK1202" s="14">
        <v>46210</v>
      </c>
      <c r="AL1202" t="s">
        <v>7104</v>
      </c>
      <c r="AM1202" s="31">
        <v>46210.702650462961</v>
      </c>
      <c r="AQ1202" s="31">
        <v>46210.702650462961</v>
      </c>
      <c r="AR1202" s="14">
        <v>46210</v>
      </c>
      <c r="AS1202" t="s">
        <v>7104</v>
      </c>
      <c r="AT1202" t="s">
        <v>531</v>
      </c>
      <c r="AU1202" t="s">
        <v>678</v>
      </c>
      <c r="AV1202" s="14">
        <v>46210</v>
      </c>
      <c r="AW1202" t="s">
        <v>7105</v>
      </c>
      <c r="AX1202" s="31">
        <v>46210.703090277777</v>
      </c>
      <c r="AY1202" s="14">
        <v>46210</v>
      </c>
      <c r="AZ1202" t="s">
        <v>7051</v>
      </c>
      <c r="BA1202" s="31">
        <v>46210.70585648148</v>
      </c>
      <c r="BB1202" s="14">
        <v>46210</v>
      </c>
      <c r="BC1202" t="s">
        <v>7072</v>
      </c>
      <c r="BD1202" s="31">
        <v>46210.70994212963</v>
      </c>
      <c r="BE1202" s="14">
        <v>46210</v>
      </c>
      <c r="BF1202" t="s">
        <v>7060</v>
      </c>
      <c r="BG1202" s="31">
        <v>46210.74527777778</v>
      </c>
      <c r="BH1202" s="14">
        <v>46210</v>
      </c>
      <c r="BI1202" t="s">
        <v>7060</v>
      </c>
      <c r="BJ1202" s="31">
        <v>46210.745312500003</v>
      </c>
      <c r="BW1202" s="14">
        <v>46210</v>
      </c>
      <c r="BX1202" t="s">
        <v>7064</v>
      </c>
      <c r="BY1202" s="31">
        <v>46210.757245370369</v>
      </c>
      <c r="BZ1202" s="14">
        <v>46210</v>
      </c>
      <c r="CA1202" t="s">
        <v>7054</v>
      </c>
      <c r="CB1202" s="31">
        <v>46210.776250000003</v>
      </c>
      <c r="CF1202" s="14">
        <v>46210</v>
      </c>
      <c r="CG1202" t="s">
        <v>7105</v>
      </c>
      <c r="CH1202" s="31">
        <v>46210.789097222223</v>
      </c>
      <c r="CM1202" s="4">
        <f t="shared" si="56"/>
        <v>46210.655416666668</v>
      </c>
      <c r="CN1202">
        <f t="shared" si="57"/>
        <v>0</v>
      </c>
      <c r="CO1202" t="str">
        <f>VLOOKUP(A1202,Sheet1!$A$2:$B$221,2,0)</f>
        <v>South Zone</v>
      </c>
    </row>
    <row r="1203" spans="1:93" x14ac:dyDescent="0.35">
      <c r="A1203" t="s">
        <v>7095</v>
      </c>
      <c r="B1203">
        <v>561</v>
      </c>
      <c r="C1203" t="s">
        <v>9332</v>
      </c>
      <c r="D1203" t="s">
        <v>678</v>
      </c>
      <c r="E1203" t="s">
        <v>194</v>
      </c>
      <c r="F1203" t="s">
        <v>531</v>
      </c>
      <c r="G1203" t="s">
        <v>688</v>
      </c>
      <c r="H1203" t="s">
        <v>7096</v>
      </c>
      <c r="I1203">
        <v>490909</v>
      </c>
      <c r="J1203" t="s">
        <v>7097</v>
      </c>
      <c r="K1203" t="s">
        <v>7098</v>
      </c>
      <c r="L1203" t="s">
        <v>4622</v>
      </c>
      <c r="M1203" t="s">
        <v>7099</v>
      </c>
      <c r="N1203">
        <v>55000</v>
      </c>
      <c r="O1203" t="s">
        <v>7100</v>
      </c>
      <c r="P1203" t="s">
        <v>7101</v>
      </c>
      <c r="Q1203" t="s">
        <v>7102</v>
      </c>
      <c r="R1203">
        <v>9762064188</v>
      </c>
      <c r="S1203" s="14">
        <v>46206</v>
      </c>
      <c r="T1203" t="s">
        <v>7103</v>
      </c>
      <c r="U1203" s="31">
        <v>46206.512754629628</v>
      </c>
      <c r="AK1203" s="14">
        <v>46206</v>
      </c>
      <c r="AL1203" t="s">
        <v>7104</v>
      </c>
      <c r="AM1203" s="31">
        <v>46206.657696759263</v>
      </c>
      <c r="AQ1203" s="31">
        <v>46206.657696759263</v>
      </c>
      <c r="AR1203" s="14">
        <v>46206</v>
      </c>
      <c r="AS1203" t="s">
        <v>7104</v>
      </c>
      <c r="AT1203" t="s">
        <v>531</v>
      </c>
      <c r="AU1203" t="s">
        <v>678</v>
      </c>
      <c r="AV1203" s="14">
        <v>46206</v>
      </c>
      <c r="AW1203" t="s">
        <v>7105</v>
      </c>
      <c r="AX1203" s="31">
        <v>46206.658194444448</v>
      </c>
      <c r="AY1203" s="14">
        <v>46206</v>
      </c>
      <c r="AZ1203" t="s">
        <v>7051</v>
      </c>
      <c r="BA1203" s="31">
        <v>46206.659583333334</v>
      </c>
      <c r="BB1203" s="14">
        <v>46206</v>
      </c>
      <c r="BC1203" t="s">
        <v>7063</v>
      </c>
      <c r="BD1203" s="31">
        <v>46206.667129629626</v>
      </c>
      <c r="BE1203" s="14">
        <v>46206</v>
      </c>
      <c r="BF1203" t="s">
        <v>7053</v>
      </c>
      <c r="BG1203" s="31">
        <v>46206.682118055556</v>
      </c>
      <c r="BH1203" s="14">
        <v>46206</v>
      </c>
      <c r="BI1203" t="s">
        <v>7053</v>
      </c>
      <c r="BJ1203" s="31">
        <v>46206.682175925926</v>
      </c>
      <c r="BW1203" s="14">
        <v>46206</v>
      </c>
      <c r="BX1203" t="s">
        <v>7064</v>
      </c>
      <c r="BY1203" s="31">
        <v>46206.687094907407</v>
      </c>
      <c r="BZ1203" s="14">
        <v>46206</v>
      </c>
      <c r="CA1203" t="s">
        <v>7054</v>
      </c>
      <c r="CB1203" s="31">
        <v>46206.687361111108</v>
      </c>
      <c r="CF1203" s="14">
        <v>46206</v>
      </c>
      <c r="CG1203" t="s">
        <v>7105</v>
      </c>
      <c r="CH1203" s="31">
        <v>46206.767465277779</v>
      </c>
      <c r="CM1203" s="4">
        <f t="shared" si="56"/>
        <v>46206.512754629628</v>
      </c>
      <c r="CN1203">
        <f t="shared" si="57"/>
        <v>0</v>
      </c>
      <c r="CO1203" t="str">
        <f>VLOOKUP(A1203,Sheet1!$A$2:$B$221,2,0)</f>
        <v>South Zone</v>
      </c>
    </row>
    <row r="1204" spans="1:93" x14ac:dyDescent="0.35">
      <c r="A1204" t="s">
        <v>7095</v>
      </c>
      <c r="B1204">
        <v>561</v>
      </c>
      <c r="C1204" t="s">
        <v>9332</v>
      </c>
      <c r="D1204" t="s">
        <v>678</v>
      </c>
      <c r="E1204" t="s">
        <v>194</v>
      </c>
      <c r="F1204" t="s">
        <v>531</v>
      </c>
      <c r="G1204" t="s">
        <v>688</v>
      </c>
      <c r="H1204" t="s">
        <v>12475</v>
      </c>
      <c r="I1204">
        <v>670360</v>
      </c>
      <c r="J1204" t="s">
        <v>12476</v>
      </c>
      <c r="K1204" t="s">
        <v>12477</v>
      </c>
      <c r="L1204" t="s">
        <v>4622</v>
      </c>
      <c r="M1204" t="s">
        <v>12478</v>
      </c>
      <c r="N1204">
        <v>77000</v>
      </c>
      <c r="O1204" t="s">
        <v>1025</v>
      </c>
      <c r="P1204" t="s">
        <v>1026</v>
      </c>
      <c r="Q1204" t="s">
        <v>12479</v>
      </c>
      <c r="R1204">
        <v>7491536568</v>
      </c>
      <c r="S1204" s="14">
        <v>46210</v>
      </c>
      <c r="T1204" t="s">
        <v>12480</v>
      </c>
      <c r="U1204" s="31">
        <v>46210.483148148145</v>
      </c>
      <c r="AK1204" s="14">
        <v>46210</v>
      </c>
      <c r="AL1204" t="s">
        <v>7104</v>
      </c>
      <c r="AM1204" s="31">
        <v>46210.529351851852</v>
      </c>
      <c r="AQ1204" s="31">
        <v>46210.529351851852</v>
      </c>
      <c r="AR1204" s="14">
        <v>46210</v>
      </c>
      <c r="AS1204" t="s">
        <v>7104</v>
      </c>
      <c r="AT1204" t="s">
        <v>531</v>
      </c>
      <c r="AU1204" t="s">
        <v>678</v>
      </c>
      <c r="AV1204" s="14">
        <v>46210</v>
      </c>
      <c r="AW1204" t="s">
        <v>7105</v>
      </c>
      <c r="AX1204" s="31">
        <v>46210.534745370373</v>
      </c>
      <c r="AY1204" s="14">
        <v>46210</v>
      </c>
      <c r="AZ1204" t="s">
        <v>7051</v>
      </c>
      <c r="BA1204" s="31">
        <v>46210.536435185182</v>
      </c>
      <c r="BB1204" s="14">
        <v>46210</v>
      </c>
      <c r="BC1204" t="s">
        <v>7157</v>
      </c>
      <c r="BD1204" s="31">
        <v>46210.539814814816</v>
      </c>
      <c r="BE1204" s="14">
        <v>46210</v>
      </c>
      <c r="BF1204" t="s">
        <v>7060</v>
      </c>
      <c r="BG1204" s="31">
        <v>46210.554074074076</v>
      </c>
      <c r="BH1204" s="14">
        <v>46210</v>
      </c>
      <c r="BI1204" t="s">
        <v>7060</v>
      </c>
      <c r="BJ1204" s="31">
        <v>46210.554108796299</v>
      </c>
      <c r="BW1204" s="14">
        <v>46210</v>
      </c>
      <c r="BX1204" t="s">
        <v>7064</v>
      </c>
      <c r="BY1204" s="31">
        <v>46210.62841435185</v>
      </c>
      <c r="BZ1204" s="14">
        <v>46210</v>
      </c>
      <c r="CA1204" t="s">
        <v>7054</v>
      </c>
      <c r="CB1204" s="31">
        <v>46210.654791666668</v>
      </c>
      <c r="CF1204" s="14">
        <v>46210</v>
      </c>
      <c r="CG1204" t="s">
        <v>7105</v>
      </c>
      <c r="CH1204" s="31">
        <v>46210.741296296299</v>
      </c>
      <c r="CM1204" s="4">
        <f t="shared" si="56"/>
        <v>46210.483148148145</v>
      </c>
      <c r="CN1204">
        <f t="shared" si="57"/>
        <v>0</v>
      </c>
      <c r="CO1204" t="str">
        <f>VLOOKUP(A1204,Sheet1!$A$2:$B$221,2,0)</f>
        <v>South Zone</v>
      </c>
    </row>
    <row r="1205" spans="1:93" x14ac:dyDescent="0.35">
      <c r="A1205" t="s">
        <v>7106</v>
      </c>
      <c r="B1205">
        <v>578</v>
      </c>
      <c r="C1205" t="s">
        <v>9332</v>
      </c>
      <c r="D1205" t="s">
        <v>678</v>
      </c>
      <c r="E1205" t="s">
        <v>185</v>
      </c>
      <c r="F1205" t="s">
        <v>534</v>
      </c>
      <c r="G1205" t="s">
        <v>688</v>
      </c>
      <c r="H1205" t="s">
        <v>7107</v>
      </c>
      <c r="I1205">
        <v>363125</v>
      </c>
      <c r="J1205" t="s">
        <v>7108</v>
      </c>
      <c r="K1205" t="s">
        <v>7109</v>
      </c>
      <c r="L1205" t="s">
        <v>4622</v>
      </c>
      <c r="M1205" t="s">
        <v>7110</v>
      </c>
      <c r="N1205">
        <v>85000</v>
      </c>
      <c r="O1205" t="s">
        <v>10344</v>
      </c>
      <c r="P1205" t="s">
        <v>10345</v>
      </c>
      <c r="Q1205" t="s">
        <v>7111</v>
      </c>
      <c r="R1205">
        <v>6067489579</v>
      </c>
      <c r="S1205" s="14">
        <v>46206</v>
      </c>
      <c r="T1205" t="s">
        <v>7112</v>
      </c>
      <c r="U1205" s="31">
        <v>46206.662928240738</v>
      </c>
      <c r="AK1205" s="14">
        <v>46206</v>
      </c>
      <c r="AL1205" t="s">
        <v>1309</v>
      </c>
      <c r="AM1205" s="31">
        <v>46206.688321759262</v>
      </c>
      <c r="AQ1205" s="31">
        <v>46206.688321759262</v>
      </c>
      <c r="AR1205" s="14">
        <v>46206</v>
      </c>
      <c r="AS1205" t="s">
        <v>1309</v>
      </c>
      <c r="AT1205" t="s">
        <v>534</v>
      </c>
      <c r="AU1205" t="s">
        <v>678</v>
      </c>
      <c r="AV1205" s="14">
        <v>46206</v>
      </c>
      <c r="AW1205" t="s">
        <v>1309</v>
      </c>
      <c r="AX1205" s="31">
        <v>46206.688773148147</v>
      </c>
      <c r="AY1205" s="14">
        <v>46206</v>
      </c>
      <c r="AZ1205" t="s">
        <v>7051</v>
      </c>
      <c r="BA1205" s="31">
        <v>46206.692696759259</v>
      </c>
      <c r="BB1205" s="14">
        <v>46206</v>
      </c>
      <c r="BC1205" t="s">
        <v>7059</v>
      </c>
      <c r="BD1205" s="31">
        <v>46206.700856481482</v>
      </c>
      <c r="BE1205" s="14">
        <v>46206</v>
      </c>
      <c r="BF1205" t="s">
        <v>7064</v>
      </c>
      <c r="BG1205" s="31">
        <v>46206.704525462963</v>
      </c>
      <c r="BH1205" s="14">
        <v>46209</v>
      </c>
      <c r="BI1205" t="s">
        <v>7053</v>
      </c>
      <c r="BJ1205" s="31">
        <v>46209.63517361111</v>
      </c>
      <c r="BW1205" s="14">
        <v>46209</v>
      </c>
      <c r="BX1205" t="s">
        <v>7053</v>
      </c>
      <c r="BY1205" s="31">
        <v>46209.652800925927</v>
      </c>
      <c r="BZ1205" s="14">
        <v>46209</v>
      </c>
      <c r="CA1205" t="s">
        <v>7054</v>
      </c>
      <c r="CB1205" s="31">
        <v>46209.660983796297</v>
      </c>
      <c r="CF1205" s="14">
        <v>46209</v>
      </c>
      <c r="CG1205" t="s">
        <v>2417</v>
      </c>
      <c r="CH1205" s="31">
        <v>46209.813379629632</v>
      </c>
      <c r="CM1205" s="4">
        <f t="shared" si="56"/>
        <v>46206.662928240738</v>
      </c>
      <c r="CN1205">
        <f t="shared" si="57"/>
        <v>0</v>
      </c>
      <c r="CO1205" t="str">
        <f>VLOOKUP(A1205,Sheet1!$A$2:$B$221,2,0)</f>
        <v>South Zone</v>
      </c>
    </row>
    <row r="1206" spans="1:93" x14ac:dyDescent="0.35">
      <c r="A1206" t="s">
        <v>7106</v>
      </c>
      <c r="B1206">
        <v>578</v>
      </c>
      <c r="C1206" t="s">
        <v>9332</v>
      </c>
      <c r="D1206" t="s">
        <v>678</v>
      </c>
      <c r="E1206" t="s">
        <v>185</v>
      </c>
      <c r="F1206" t="s">
        <v>534</v>
      </c>
      <c r="G1206" t="s">
        <v>688</v>
      </c>
      <c r="H1206" t="s">
        <v>7113</v>
      </c>
      <c r="I1206">
        <v>634428</v>
      </c>
      <c r="J1206" t="s">
        <v>1307</v>
      </c>
      <c r="K1206" t="s">
        <v>1308</v>
      </c>
      <c r="L1206" t="s">
        <v>4622</v>
      </c>
      <c r="M1206" t="s">
        <v>7114</v>
      </c>
      <c r="N1206">
        <v>45000</v>
      </c>
      <c r="O1206" t="s">
        <v>3012</v>
      </c>
      <c r="P1206" t="s">
        <v>3013</v>
      </c>
      <c r="Q1206" t="s">
        <v>7115</v>
      </c>
      <c r="R1206">
        <v>4713481856</v>
      </c>
      <c r="S1206" s="14">
        <v>46205</v>
      </c>
      <c r="T1206" t="s">
        <v>7112</v>
      </c>
      <c r="U1206" s="31">
        <v>46205.396643518521</v>
      </c>
      <c r="Y1206" s="14">
        <v>46205</v>
      </c>
      <c r="Z1206" t="s">
        <v>7112</v>
      </c>
      <c r="AA1206" s="31">
        <v>46205.402569444443</v>
      </c>
      <c r="AK1206" s="14">
        <v>46205</v>
      </c>
      <c r="AL1206" t="s">
        <v>1309</v>
      </c>
      <c r="AM1206" s="31">
        <v>46205.531840277778</v>
      </c>
      <c r="AQ1206" s="31">
        <v>46205.531840277778</v>
      </c>
      <c r="AR1206" s="14">
        <v>46205</v>
      </c>
      <c r="AS1206" t="s">
        <v>1309</v>
      </c>
      <c r="AT1206" t="s">
        <v>534</v>
      </c>
      <c r="AU1206" t="s">
        <v>678</v>
      </c>
      <c r="AV1206" s="14">
        <v>46205</v>
      </c>
      <c r="AW1206" t="s">
        <v>1309</v>
      </c>
      <c r="AX1206" s="31">
        <v>46205.539652777778</v>
      </c>
      <c r="AY1206" s="14">
        <v>46205</v>
      </c>
      <c r="AZ1206" t="s">
        <v>7051</v>
      </c>
      <c r="BA1206" s="31">
        <v>46205.58666666667</v>
      </c>
      <c r="BB1206" s="14">
        <v>46205</v>
      </c>
      <c r="BC1206" t="s">
        <v>7116</v>
      </c>
      <c r="BD1206" s="31">
        <v>46205.630497685182</v>
      </c>
      <c r="BE1206" s="14">
        <v>46205</v>
      </c>
      <c r="BF1206" t="s">
        <v>7053</v>
      </c>
      <c r="BG1206" s="31">
        <v>46205.644409722219</v>
      </c>
      <c r="BH1206" s="14">
        <v>46205</v>
      </c>
      <c r="BI1206" t="s">
        <v>7053</v>
      </c>
      <c r="BJ1206" s="31">
        <v>46205.644467592596</v>
      </c>
      <c r="BW1206" s="14">
        <v>46205</v>
      </c>
      <c r="BX1206" t="s">
        <v>7053</v>
      </c>
      <c r="BY1206" s="31">
        <v>46205.67396990741</v>
      </c>
      <c r="BZ1206" s="14">
        <v>46205</v>
      </c>
      <c r="CA1206" t="s">
        <v>7054</v>
      </c>
      <c r="CB1206" s="31">
        <v>46205.681018518517</v>
      </c>
      <c r="CF1206" s="14">
        <v>46206</v>
      </c>
      <c r="CG1206" t="s">
        <v>2417</v>
      </c>
      <c r="CH1206" s="31">
        <v>46206.854861111111</v>
      </c>
      <c r="CM1206" s="4">
        <f t="shared" si="56"/>
        <v>46205.402569444443</v>
      </c>
      <c r="CN1206">
        <f t="shared" si="57"/>
        <v>0</v>
      </c>
      <c r="CO1206" t="str">
        <f>VLOOKUP(A1206,Sheet1!$A$2:$B$221,2,0)</f>
        <v>South Zone</v>
      </c>
    </row>
    <row r="1207" spans="1:93" x14ac:dyDescent="0.35">
      <c r="A1207" t="s">
        <v>7117</v>
      </c>
      <c r="B1207">
        <v>606</v>
      </c>
      <c r="C1207" t="s">
        <v>9332</v>
      </c>
      <c r="D1207" t="s">
        <v>678</v>
      </c>
      <c r="E1207" t="s">
        <v>152</v>
      </c>
      <c r="F1207" t="s">
        <v>448</v>
      </c>
      <c r="G1207" t="s">
        <v>298</v>
      </c>
      <c r="H1207" t="s">
        <v>7118</v>
      </c>
      <c r="I1207">
        <v>306857</v>
      </c>
      <c r="J1207" t="s">
        <v>1310</v>
      </c>
      <c r="K1207" t="s">
        <v>1311</v>
      </c>
      <c r="L1207" t="s">
        <v>4622</v>
      </c>
      <c r="M1207" t="s">
        <v>7119</v>
      </c>
      <c r="N1207">
        <v>70000</v>
      </c>
      <c r="O1207" t="s">
        <v>1235</v>
      </c>
      <c r="P1207" t="s">
        <v>1236</v>
      </c>
      <c r="Q1207" t="s">
        <v>1161</v>
      </c>
      <c r="R1207">
        <v>8990757079</v>
      </c>
      <c r="S1207" s="14">
        <v>46205</v>
      </c>
      <c r="T1207" t="s">
        <v>7120</v>
      </c>
      <c r="U1207" s="31">
        <v>46205.436967592592</v>
      </c>
      <c r="Y1207" s="14">
        <v>46205</v>
      </c>
      <c r="Z1207" t="s">
        <v>7120</v>
      </c>
      <c r="AA1207" s="31">
        <v>46205.447002314817</v>
      </c>
      <c r="AK1207" s="14">
        <v>46206</v>
      </c>
      <c r="AL1207" t="s">
        <v>1312</v>
      </c>
      <c r="AM1207" s="31">
        <v>46206.393333333333</v>
      </c>
      <c r="AQ1207" s="31">
        <v>46206.393333333333</v>
      </c>
      <c r="AR1207" s="14">
        <v>46206</v>
      </c>
      <c r="AS1207" t="s">
        <v>1312</v>
      </c>
      <c r="AT1207" t="s">
        <v>448</v>
      </c>
      <c r="AU1207" t="s">
        <v>678</v>
      </c>
      <c r="AV1207" s="14">
        <v>46206</v>
      </c>
      <c r="AW1207" t="s">
        <v>1313</v>
      </c>
      <c r="AX1207" s="31">
        <v>46206.464467592596</v>
      </c>
      <c r="AY1207" s="14">
        <v>46206</v>
      </c>
      <c r="AZ1207" t="s">
        <v>1194</v>
      </c>
      <c r="BA1207" s="31">
        <v>46206.480416666665</v>
      </c>
      <c r="BB1207" s="14">
        <v>46206</v>
      </c>
      <c r="BC1207" t="s">
        <v>1219</v>
      </c>
      <c r="BD1207" s="31">
        <v>46206.520775462966</v>
      </c>
      <c r="BE1207" s="14">
        <v>46206</v>
      </c>
      <c r="BF1207" t="s">
        <v>1198</v>
      </c>
      <c r="BG1207" s="31">
        <v>46206.524606481478</v>
      </c>
      <c r="BH1207" s="14">
        <v>46206</v>
      </c>
      <c r="BI1207" t="s">
        <v>1198</v>
      </c>
      <c r="BJ1207" s="31">
        <v>46206.543229166666</v>
      </c>
      <c r="BW1207" s="14">
        <v>46206</v>
      </c>
      <c r="BX1207" t="s">
        <v>1198</v>
      </c>
      <c r="BY1207" s="31">
        <v>46206.581238425926</v>
      </c>
      <c r="BZ1207" s="14">
        <v>46206</v>
      </c>
      <c r="CA1207" t="s">
        <v>1205</v>
      </c>
      <c r="CB1207" s="31">
        <v>46206.601030092592</v>
      </c>
      <c r="CF1207" s="14">
        <v>46206</v>
      </c>
      <c r="CG1207" t="s">
        <v>1313</v>
      </c>
      <c r="CH1207" s="31">
        <v>46206.629675925928</v>
      </c>
      <c r="CM1207" s="4">
        <f t="shared" si="56"/>
        <v>46205.447002314817</v>
      </c>
      <c r="CN1207">
        <f t="shared" si="57"/>
        <v>1</v>
      </c>
      <c r="CO1207" t="str">
        <f>VLOOKUP(A1207,Sheet1!$A$2:$B$221,2,0)</f>
        <v>South Zone</v>
      </c>
    </row>
    <row r="1208" spans="1:93" x14ac:dyDescent="0.35">
      <c r="A1208" t="s">
        <v>7117</v>
      </c>
      <c r="B1208">
        <v>606</v>
      </c>
      <c r="C1208" t="s">
        <v>9332</v>
      </c>
      <c r="D1208" t="s">
        <v>678</v>
      </c>
      <c r="E1208" t="s">
        <v>152</v>
      </c>
      <c r="F1208" t="s">
        <v>448</v>
      </c>
      <c r="G1208" t="s">
        <v>298</v>
      </c>
      <c r="H1208" t="s">
        <v>7118</v>
      </c>
      <c r="I1208">
        <v>306857</v>
      </c>
      <c r="J1208" t="s">
        <v>1310</v>
      </c>
      <c r="K1208" t="s">
        <v>1311</v>
      </c>
      <c r="L1208" t="s">
        <v>4622</v>
      </c>
      <c r="M1208" t="s">
        <v>7119</v>
      </c>
      <c r="N1208">
        <v>90000</v>
      </c>
      <c r="O1208" t="s">
        <v>978</v>
      </c>
      <c r="P1208" t="s">
        <v>979</v>
      </c>
      <c r="Q1208" t="s">
        <v>7121</v>
      </c>
      <c r="R1208">
        <v>9695728943</v>
      </c>
      <c r="S1208" s="14">
        <v>46205</v>
      </c>
      <c r="T1208" t="s">
        <v>7120</v>
      </c>
      <c r="U1208" s="31">
        <v>46205.408877314818</v>
      </c>
      <c r="Y1208" s="14">
        <v>46205</v>
      </c>
      <c r="Z1208" t="s">
        <v>7120</v>
      </c>
      <c r="AA1208" s="31">
        <v>46205.44703703704</v>
      </c>
      <c r="AK1208" s="14">
        <v>46206</v>
      </c>
      <c r="AL1208" t="s">
        <v>1312</v>
      </c>
      <c r="AM1208" s="31">
        <v>46206.393240740741</v>
      </c>
      <c r="AQ1208" s="31">
        <v>46206.393240740741</v>
      </c>
      <c r="AR1208" s="14">
        <v>46206</v>
      </c>
      <c r="AS1208" t="s">
        <v>1312</v>
      </c>
      <c r="AT1208" t="s">
        <v>448</v>
      </c>
      <c r="AU1208" t="s">
        <v>678</v>
      </c>
      <c r="AV1208" s="14">
        <v>46206</v>
      </c>
      <c r="AW1208" t="s">
        <v>1313</v>
      </c>
      <c r="AX1208" s="31">
        <v>46206.464432870373</v>
      </c>
      <c r="AY1208" s="14">
        <v>46206</v>
      </c>
      <c r="AZ1208" t="s">
        <v>1194</v>
      </c>
      <c r="BA1208" s="31">
        <v>46206.480416666665</v>
      </c>
      <c r="BB1208" s="14">
        <v>46206</v>
      </c>
      <c r="BC1208" t="s">
        <v>1219</v>
      </c>
      <c r="BD1208" s="31">
        <v>46206.520752314813</v>
      </c>
      <c r="BE1208" s="14">
        <v>46206</v>
      </c>
      <c r="BF1208" t="s">
        <v>1198</v>
      </c>
      <c r="BG1208" s="31">
        <v>46206.524594907409</v>
      </c>
      <c r="BH1208" s="14">
        <v>46206</v>
      </c>
      <c r="BI1208" t="s">
        <v>1198</v>
      </c>
      <c r="BJ1208" s="31">
        <v>46206.543217592596</v>
      </c>
      <c r="BW1208" s="14">
        <v>46206</v>
      </c>
      <c r="BX1208" t="s">
        <v>1198</v>
      </c>
      <c r="BY1208" s="31">
        <v>46206.581226851849</v>
      </c>
      <c r="BZ1208" s="14">
        <v>46206</v>
      </c>
      <c r="CA1208" t="s">
        <v>1205</v>
      </c>
      <c r="CB1208" s="31">
        <v>46206.601030092592</v>
      </c>
      <c r="CF1208" s="14">
        <v>46206</v>
      </c>
      <c r="CG1208" t="s">
        <v>1313</v>
      </c>
      <c r="CH1208" s="31">
        <v>46206.629675925928</v>
      </c>
      <c r="CM1208" s="4">
        <f t="shared" si="56"/>
        <v>46205.44703703704</v>
      </c>
      <c r="CN1208">
        <f t="shared" si="57"/>
        <v>1</v>
      </c>
      <c r="CO1208" t="str">
        <f>VLOOKUP(A1208,Sheet1!$A$2:$B$221,2,0)</f>
        <v>South Zone</v>
      </c>
    </row>
    <row r="1209" spans="1:93" x14ac:dyDescent="0.35">
      <c r="A1209" t="s">
        <v>7117</v>
      </c>
      <c r="B1209">
        <v>606</v>
      </c>
      <c r="C1209" t="s">
        <v>9332</v>
      </c>
      <c r="D1209" t="s">
        <v>678</v>
      </c>
      <c r="E1209" t="s">
        <v>152</v>
      </c>
      <c r="F1209" t="s">
        <v>448</v>
      </c>
      <c r="G1209" t="s">
        <v>298</v>
      </c>
      <c r="H1209" t="s">
        <v>4541</v>
      </c>
      <c r="I1209">
        <v>314885</v>
      </c>
      <c r="J1209" t="s">
        <v>2702</v>
      </c>
      <c r="K1209" t="s">
        <v>2703</v>
      </c>
      <c r="L1209" t="s">
        <v>4622</v>
      </c>
      <c r="M1209" t="s">
        <v>7122</v>
      </c>
      <c r="N1209">
        <v>45000</v>
      </c>
      <c r="O1209" t="s">
        <v>4244</v>
      </c>
      <c r="P1209" t="s">
        <v>4245</v>
      </c>
      <c r="Q1209" t="s">
        <v>4542</v>
      </c>
      <c r="R1209">
        <v>7108291069</v>
      </c>
      <c r="S1209" s="14">
        <v>46206</v>
      </c>
      <c r="T1209" t="s">
        <v>7123</v>
      </c>
      <c r="U1209" s="31">
        <v>46206.390046296299</v>
      </c>
      <c r="AK1209" s="14">
        <v>46206</v>
      </c>
      <c r="AL1209" t="s">
        <v>1312</v>
      </c>
      <c r="AM1209" s="31">
        <v>46206.484849537039</v>
      </c>
      <c r="AQ1209" s="31">
        <v>46206.484849537039</v>
      </c>
      <c r="AR1209" s="14">
        <v>46206</v>
      </c>
      <c r="AS1209" t="s">
        <v>1312</v>
      </c>
      <c r="AT1209" t="s">
        <v>448</v>
      </c>
      <c r="AU1209" t="s">
        <v>678</v>
      </c>
      <c r="AV1209" s="14">
        <v>46206</v>
      </c>
      <c r="AW1209" t="s">
        <v>1313</v>
      </c>
      <c r="AX1209" s="31">
        <v>46206.595127314817</v>
      </c>
      <c r="AY1209" s="14">
        <v>46206</v>
      </c>
      <c r="AZ1209" t="s">
        <v>1194</v>
      </c>
      <c r="BA1209" s="31">
        <v>46206.60087962963</v>
      </c>
      <c r="BB1209" s="14">
        <v>46206</v>
      </c>
      <c r="BC1209" t="s">
        <v>3021</v>
      </c>
      <c r="BD1209" s="31">
        <v>46206.639861111114</v>
      </c>
      <c r="BE1209" s="14">
        <v>46206</v>
      </c>
      <c r="BF1209" t="s">
        <v>3020</v>
      </c>
      <c r="BG1209" s="31">
        <v>46206.644942129627</v>
      </c>
      <c r="BH1209" s="14">
        <v>46206</v>
      </c>
      <c r="BI1209" t="s">
        <v>3020</v>
      </c>
      <c r="BJ1209" s="31">
        <v>46206.645972222221</v>
      </c>
      <c r="BW1209" s="14">
        <v>46206</v>
      </c>
      <c r="BX1209" t="s">
        <v>3020</v>
      </c>
      <c r="BY1209" s="31">
        <v>46206.65421296296</v>
      </c>
      <c r="BZ1209" s="14">
        <v>46206</v>
      </c>
      <c r="CA1209" t="s">
        <v>1205</v>
      </c>
      <c r="CB1209" s="31">
        <v>46206.656145833331</v>
      </c>
      <c r="CF1209" s="14">
        <v>46206</v>
      </c>
      <c r="CG1209" t="s">
        <v>1313</v>
      </c>
      <c r="CH1209" s="31">
        <v>46206.759756944448</v>
      </c>
      <c r="CM1209" s="4">
        <f t="shared" si="56"/>
        <v>46206.390046296299</v>
      </c>
      <c r="CN1209">
        <f t="shared" si="57"/>
        <v>0</v>
      </c>
      <c r="CO1209" t="str">
        <f>VLOOKUP(A1209,Sheet1!$A$2:$B$221,2,0)</f>
        <v>South Zone</v>
      </c>
    </row>
    <row r="1210" spans="1:93" x14ac:dyDescent="0.35">
      <c r="A1210" t="s">
        <v>7117</v>
      </c>
      <c r="B1210">
        <v>606</v>
      </c>
      <c r="C1210" t="s">
        <v>9332</v>
      </c>
      <c r="D1210" t="s">
        <v>678</v>
      </c>
      <c r="E1210" t="s">
        <v>152</v>
      </c>
      <c r="F1210" t="s">
        <v>448</v>
      </c>
      <c r="G1210" t="s">
        <v>298</v>
      </c>
      <c r="H1210" t="s">
        <v>7124</v>
      </c>
      <c r="I1210">
        <v>315190</v>
      </c>
      <c r="J1210" t="s">
        <v>2004</v>
      </c>
      <c r="K1210" t="s">
        <v>2005</v>
      </c>
      <c r="L1210" t="s">
        <v>4622</v>
      </c>
      <c r="M1210" t="s">
        <v>7125</v>
      </c>
      <c r="N1210">
        <v>45000</v>
      </c>
      <c r="O1210" t="s">
        <v>4598</v>
      </c>
      <c r="P1210" t="s">
        <v>4599</v>
      </c>
      <c r="Q1210" t="s">
        <v>7126</v>
      </c>
      <c r="R1210">
        <v>3049977959</v>
      </c>
      <c r="S1210" s="14">
        <v>46205</v>
      </c>
      <c r="T1210" t="s">
        <v>7127</v>
      </c>
      <c r="U1210" s="31">
        <v>46205.550995370373</v>
      </c>
      <c r="Y1210" s="14">
        <v>46205</v>
      </c>
      <c r="Z1210" t="s">
        <v>7127</v>
      </c>
      <c r="AA1210" s="31">
        <v>46205.551145833335</v>
      </c>
      <c r="AB1210" s="14">
        <v>46205</v>
      </c>
      <c r="AC1210" t="s">
        <v>7127</v>
      </c>
      <c r="AD1210" s="31">
        <v>46205.555173611108</v>
      </c>
      <c r="AK1210" s="14">
        <v>46205</v>
      </c>
      <c r="AL1210" t="s">
        <v>1312</v>
      </c>
      <c r="AM1210" s="31">
        <v>46205.589155092595</v>
      </c>
      <c r="AQ1210" s="31">
        <v>46205.589155092595</v>
      </c>
      <c r="AR1210" s="14">
        <v>46205</v>
      </c>
      <c r="AS1210" t="s">
        <v>1312</v>
      </c>
      <c r="AT1210" t="s">
        <v>448</v>
      </c>
      <c r="AU1210" t="s">
        <v>678</v>
      </c>
      <c r="AV1210" s="14">
        <v>46205</v>
      </c>
      <c r="AW1210" t="s">
        <v>1313</v>
      </c>
      <c r="AX1210" s="31">
        <v>46205.605208333334</v>
      </c>
      <c r="AY1210" s="14">
        <v>46205</v>
      </c>
      <c r="AZ1210" t="s">
        <v>1194</v>
      </c>
      <c r="BA1210" s="31">
        <v>46205.60837962963</v>
      </c>
      <c r="BB1210" s="14">
        <v>46205</v>
      </c>
      <c r="BC1210" t="s">
        <v>1197</v>
      </c>
      <c r="BD1210" s="31">
        <v>46205.644236111111</v>
      </c>
      <c r="BE1210" s="14">
        <v>46205</v>
      </c>
      <c r="BF1210" t="s">
        <v>3020</v>
      </c>
      <c r="BG1210" s="31">
        <v>46205.65960648148</v>
      </c>
      <c r="BH1210" s="14">
        <v>46205</v>
      </c>
      <c r="BI1210" t="s">
        <v>3020</v>
      </c>
      <c r="BJ1210" s="31">
        <v>46205.661157407405</v>
      </c>
      <c r="BW1210" s="14">
        <v>46205</v>
      </c>
      <c r="BX1210" t="s">
        <v>3020</v>
      </c>
      <c r="BY1210" s="31">
        <v>46205.66746527778</v>
      </c>
      <c r="BZ1210" s="14">
        <v>46205</v>
      </c>
      <c r="CA1210" t="s">
        <v>1199</v>
      </c>
      <c r="CB1210" s="31">
        <v>46205.681793981479</v>
      </c>
      <c r="CF1210" s="14">
        <v>46205</v>
      </c>
      <c r="CG1210" t="s">
        <v>1313</v>
      </c>
      <c r="CH1210" s="31">
        <v>46205.76829861111</v>
      </c>
      <c r="CM1210" s="4">
        <f t="shared" si="56"/>
        <v>46205.555173611108</v>
      </c>
      <c r="CN1210">
        <f t="shared" si="57"/>
        <v>0</v>
      </c>
      <c r="CO1210" t="str">
        <f>VLOOKUP(A1210,Sheet1!$A$2:$B$221,2,0)</f>
        <v>South Zone</v>
      </c>
    </row>
    <row r="1211" spans="1:93" x14ac:dyDescent="0.35">
      <c r="A1211" t="s">
        <v>7117</v>
      </c>
      <c r="B1211">
        <v>606</v>
      </c>
      <c r="C1211" t="s">
        <v>9332</v>
      </c>
      <c r="D1211" t="s">
        <v>678</v>
      </c>
      <c r="E1211" t="s">
        <v>152</v>
      </c>
      <c r="F1211" t="s">
        <v>448</v>
      </c>
      <c r="G1211" t="s">
        <v>298</v>
      </c>
      <c r="H1211" t="s">
        <v>7124</v>
      </c>
      <c r="I1211">
        <v>315190</v>
      </c>
      <c r="J1211" t="s">
        <v>2004</v>
      </c>
      <c r="K1211" t="s">
        <v>2005</v>
      </c>
      <c r="L1211" t="s">
        <v>4622</v>
      </c>
      <c r="M1211" t="s">
        <v>7125</v>
      </c>
      <c r="N1211">
        <v>77000</v>
      </c>
      <c r="O1211" t="s">
        <v>1025</v>
      </c>
      <c r="P1211" t="s">
        <v>1026</v>
      </c>
      <c r="Q1211" t="s">
        <v>7128</v>
      </c>
      <c r="R1211">
        <v>8719954673</v>
      </c>
      <c r="S1211" s="14">
        <v>46205</v>
      </c>
      <c r="T1211" t="s">
        <v>7127</v>
      </c>
      <c r="U1211" s="31">
        <v>46205.55059027778</v>
      </c>
      <c r="Y1211" s="14">
        <v>46205</v>
      </c>
      <c r="Z1211" t="s">
        <v>7127</v>
      </c>
      <c r="AA1211" s="31">
        <v>46205.551678240743</v>
      </c>
      <c r="AB1211" s="14">
        <v>46205</v>
      </c>
      <c r="AC1211" t="s">
        <v>7127</v>
      </c>
      <c r="AD1211" s="31">
        <v>46205.555150462962</v>
      </c>
      <c r="AK1211" s="14">
        <v>46205</v>
      </c>
      <c r="AL1211" t="s">
        <v>1312</v>
      </c>
      <c r="AM1211" s="31">
        <v>46205.589131944442</v>
      </c>
      <c r="AQ1211" s="31">
        <v>46205.589131944442</v>
      </c>
      <c r="AR1211" s="14">
        <v>46205</v>
      </c>
      <c r="AS1211" t="s">
        <v>1312</v>
      </c>
      <c r="AT1211" t="s">
        <v>448</v>
      </c>
      <c r="AU1211" t="s">
        <v>678</v>
      </c>
      <c r="AV1211" s="14">
        <v>46205</v>
      </c>
      <c r="AW1211" t="s">
        <v>1313</v>
      </c>
      <c r="AX1211" s="31">
        <v>46205.605173611111</v>
      </c>
      <c r="AY1211" s="14">
        <v>46205</v>
      </c>
      <c r="AZ1211" t="s">
        <v>1194</v>
      </c>
      <c r="BA1211" s="31">
        <v>46205.608368055553</v>
      </c>
      <c r="BB1211" s="14">
        <v>46205</v>
      </c>
      <c r="BC1211" t="s">
        <v>1197</v>
      </c>
      <c r="BD1211" s="31">
        <v>46205.644224537034</v>
      </c>
      <c r="BE1211" s="14">
        <v>46205</v>
      </c>
      <c r="BF1211" t="s">
        <v>3020</v>
      </c>
      <c r="BG1211" s="31">
        <v>46205.659594907411</v>
      </c>
      <c r="BH1211" s="14">
        <v>46205</v>
      </c>
      <c r="BI1211" t="s">
        <v>3020</v>
      </c>
      <c r="BJ1211" s="31">
        <v>46205.661145833335</v>
      </c>
      <c r="BW1211" s="14">
        <v>46205</v>
      </c>
      <c r="BX1211" t="s">
        <v>3020</v>
      </c>
      <c r="BY1211" s="31">
        <v>46205.667453703703</v>
      </c>
      <c r="BZ1211" s="14">
        <v>46205</v>
      </c>
      <c r="CA1211" t="s">
        <v>1199</v>
      </c>
      <c r="CB1211" s="31">
        <v>46205.681793981479</v>
      </c>
      <c r="CF1211" s="14">
        <v>46205</v>
      </c>
      <c r="CG1211" t="s">
        <v>1313</v>
      </c>
      <c r="CH1211" s="31">
        <v>46205.76829861111</v>
      </c>
      <c r="CM1211" s="4">
        <f t="shared" si="56"/>
        <v>46205.555150462962</v>
      </c>
      <c r="CN1211">
        <f t="shared" si="57"/>
        <v>0</v>
      </c>
      <c r="CO1211" t="str">
        <f>VLOOKUP(A1211,Sheet1!$A$2:$B$221,2,0)</f>
        <v>South Zone</v>
      </c>
    </row>
    <row r="1212" spans="1:93" x14ac:dyDescent="0.35">
      <c r="A1212" t="s">
        <v>7117</v>
      </c>
      <c r="B1212">
        <v>606</v>
      </c>
      <c r="C1212" t="s">
        <v>9332</v>
      </c>
      <c r="D1212" t="s">
        <v>678</v>
      </c>
      <c r="E1212" t="s">
        <v>152</v>
      </c>
      <c r="F1212" t="s">
        <v>448</v>
      </c>
      <c r="G1212" t="s">
        <v>298</v>
      </c>
      <c r="H1212" t="s">
        <v>2001</v>
      </c>
      <c r="I1212">
        <v>339661</v>
      </c>
      <c r="J1212" t="s">
        <v>1314</v>
      </c>
      <c r="K1212" t="s">
        <v>1315</v>
      </c>
      <c r="L1212" t="s">
        <v>4622</v>
      </c>
      <c r="M1212" t="s">
        <v>10591</v>
      </c>
      <c r="N1212">
        <v>77000</v>
      </c>
      <c r="O1212" t="s">
        <v>9471</v>
      </c>
      <c r="P1212" t="s">
        <v>9472</v>
      </c>
      <c r="Q1212" t="s">
        <v>10592</v>
      </c>
      <c r="R1212">
        <v>5259168186</v>
      </c>
      <c r="S1212" s="14">
        <v>46209</v>
      </c>
      <c r="T1212" t="s">
        <v>7127</v>
      </c>
      <c r="U1212" s="31">
        <v>46209.552928240744</v>
      </c>
      <c r="Y1212" s="14">
        <v>46209</v>
      </c>
      <c r="Z1212" t="s">
        <v>7127</v>
      </c>
      <c r="AA1212" s="31">
        <v>46209.554155092592</v>
      </c>
      <c r="AK1212" s="14">
        <v>46209</v>
      </c>
      <c r="AL1212" t="s">
        <v>1312</v>
      </c>
      <c r="AM1212" s="31">
        <v>46209.576331018521</v>
      </c>
      <c r="AQ1212" s="31">
        <v>46209.576331018521</v>
      </c>
      <c r="AR1212" s="14">
        <v>46209</v>
      </c>
      <c r="AS1212" t="s">
        <v>1312</v>
      </c>
      <c r="AT1212" t="s">
        <v>448</v>
      </c>
      <c r="AU1212" t="s">
        <v>678</v>
      </c>
      <c r="AV1212" s="14">
        <v>46209</v>
      </c>
      <c r="AW1212" t="s">
        <v>1313</v>
      </c>
      <c r="AX1212" s="31">
        <v>46209.595219907409</v>
      </c>
      <c r="AY1212" s="14">
        <v>46209</v>
      </c>
      <c r="AZ1212" t="s">
        <v>3586</v>
      </c>
      <c r="BA1212" s="31">
        <v>46209.598692129628</v>
      </c>
      <c r="BB1212" s="14">
        <v>46209</v>
      </c>
      <c r="BC1212" t="s">
        <v>1220</v>
      </c>
      <c r="BD1212" s="31">
        <v>46209.636006944442</v>
      </c>
      <c r="BE1212" s="14">
        <v>46209</v>
      </c>
      <c r="BF1212" t="s">
        <v>1204</v>
      </c>
      <c r="BG1212" s="31">
        <v>46209.636574074073</v>
      </c>
      <c r="BH1212" s="14">
        <v>46209</v>
      </c>
      <c r="BI1212" t="s">
        <v>1204</v>
      </c>
      <c r="BJ1212" s="31">
        <v>46209.639803240738</v>
      </c>
      <c r="BW1212" s="14">
        <v>46209</v>
      </c>
      <c r="BX1212" t="s">
        <v>1204</v>
      </c>
      <c r="BY1212" s="31">
        <v>46209.643541666665</v>
      </c>
      <c r="BZ1212" s="14">
        <v>46209</v>
      </c>
      <c r="CA1212" t="s">
        <v>1199</v>
      </c>
      <c r="CB1212" s="31">
        <v>46209.648368055554</v>
      </c>
      <c r="CF1212" s="14">
        <v>46210</v>
      </c>
      <c r="CG1212" t="s">
        <v>1313</v>
      </c>
      <c r="CH1212" s="31">
        <v>46210.463252314818</v>
      </c>
      <c r="CM1212" s="4">
        <f t="shared" si="56"/>
        <v>46209.554155092592</v>
      </c>
      <c r="CN1212">
        <f t="shared" si="57"/>
        <v>0</v>
      </c>
      <c r="CO1212" t="str">
        <f>VLOOKUP(A1212,Sheet1!$A$2:$B$221,2,0)</f>
        <v>South Zone</v>
      </c>
    </row>
    <row r="1213" spans="1:93" x14ac:dyDescent="0.35">
      <c r="A1213" t="s">
        <v>7117</v>
      </c>
      <c r="B1213">
        <v>606</v>
      </c>
      <c r="C1213" t="s">
        <v>9332</v>
      </c>
      <c r="D1213" t="s">
        <v>678</v>
      </c>
      <c r="E1213" t="s">
        <v>152</v>
      </c>
      <c r="F1213" t="s">
        <v>448</v>
      </c>
      <c r="G1213" t="s">
        <v>298</v>
      </c>
      <c r="H1213" t="s">
        <v>7129</v>
      </c>
      <c r="I1213">
        <v>469060</v>
      </c>
      <c r="J1213" t="s">
        <v>1310</v>
      </c>
      <c r="K1213" t="s">
        <v>1311</v>
      </c>
      <c r="L1213" t="s">
        <v>4622</v>
      </c>
      <c r="M1213" t="s">
        <v>7130</v>
      </c>
      <c r="N1213">
        <v>35000</v>
      </c>
      <c r="O1213" t="s">
        <v>6781</v>
      </c>
      <c r="P1213" t="s">
        <v>6782</v>
      </c>
      <c r="Q1213" t="s">
        <v>7131</v>
      </c>
      <c r="R1213">
        <v>7892713703</v>
      </c>
      <c r="S1213" s="14">
        <v>46205</v>
      </c>
      <c r="T1213" t="s">
        <v>7120</v>
      </c>
      <c r="U1213" s="31">
        <v>46205.34851851852</v>
      </c>
      <c r="AK1213" s="14">
        <v>46205</v>
      </c>
      <c r="AL1213" t="s">
        <v>1312</v>
      </c>
      <c r="AM1213" s="31">
        <v>46205.371018518519</v>
      </c>
      <c r="AQ1213" s="31">
        <v>46205.371018518519</v>
      </c>
      <c r="AR1213" s="14">
        <v>46205</v>
      </c>
      <c r="AS1213" t="s">
        <v>1312</v>
      </c>
      <c r="AT1213" t="s">
        <v>448</v>
      </c>
      <c r="AU1213" t="s">
        <v>678</v>
      </c>
      <c r="AV1213" s="14">
        <v>46205</v>
      </c>
      <c r="AW1213" t="s">
        <v>7120</v>
      </c>
      <c r="AX1213" s="31">
        <v>46205.382361111115</v>
      </c>
      <c r="AY1213" s="14">
        <v>46205</v>
      </c>
      <c r="AZ1213" t="s">
        <v>1194</v>
      </c>
      <c r="BA1213" s="31">
        <v>46205.397777777776</v>
      </c>
      <c r="BB1213" s="14">
        <v>46205</v>
      </c>
      <c r="BC1213" t="s">
        <v>1218</v>
      </c>
      <c r="BD1213" s="31">
        <v>46205.428738425922</v>
      </c>
      <c r="BE1213" s="14">
        <v>46205</v>
      </c>
      <c r="BF1213" t="s">
        <v>3020</v>
      </c>
      <c r="BG1213" s="31">
        <v>46205.462314814817</v>
      </c>
      <c r="BH1213" s="14">
        <v>46205</v>
      </c>
      <c r="BI1213" t="s">
        <v>3020</v>
      </c>
      <c r="BJ1213" s="31">
        <v>46205.464016203703</v>
      </c>
      <c r="BW1213" s="14">
        <v>46205</v>
      </c>
      <c r="BX1213" t="s">
        <v>3020</v>
      </c>
      <c r="BY1213" s="31">
        <v>46205.465949074074</v>
      </c>
      <c r="BZ1213" s="14">
        <v>46205</v>
      </c>
      <c r="CA1213" t="s">
        <v>1205</v>
      </c>
      <c r="CB1213" s="31">
        <v>46205.478877314818</v>
      </c>
      <c r="CF1213" s="14">
        <v>46205</v>
      </c>
      <c r="CG1213" t="s">
        <v>1313</v>
      </c>
      <c r="CH1213" s="31">
        <v>46205.523333333331</v>
      </c>
      <c r="CM1213" s="4">
        <f t="shared" si="56"/>
        <v>46205.34851851852</v>
      </c>
      <c r="CN1213">
        <f t="shared" si="57"/>
        <v>0</v>
      </c>
      <c r="CO1213" t="str">
        <f>VLOOKUP(A1213,Sheet1!$A$2:$B$221,2,0)</f>
        <v>South Zone</v>
      </c>
    </row>
    <row r="1214" spans="1:93" x14ac:dyDescent="0.35">
      <c r="A1214" t="s">
        <v>7117</v>
      </c>
      <c r="B1214">
        <v>606</v>
      </c>
      <c r="C1214" t="s">
        <v>9332</v>
      </c>
      <c r="D1214" t="s">
        <v>678</v>
      </c>
      <c r="E1214" t="s">
        <v>152</v>
      </c>
      <c r="F1214" t="s">
        <v>448</v>
      </c>
      <c r="G1214" t="s">
        <v>298</v>
      </c>
      <c r="H1214" t="s">
        <v>7132</v>
      </c>
      <c r="I1214">
        <v>529128</v>
      </c>
      <c r="J1214" t="s">
        <v>1314</v>
      </c>
      <c r="K1214" t="s">
        <v>1315</v>
      </c>
      <c r="L1214" t="s">
        <v>4622</v>
      </c>
      <c r="M1214" t="s">
        <v>7133</v>
      </c>
      <c r="N1214">
        <v>45000</v>
      </c>
      <c r="O1214" t="s">
        <v>4244</v>
      </c>
      <c r="P1214" t="s">
        <v>4245</v>
      </c>
      <c r="Q1214" t="s">
        <v>7134</v>
      </c>
      <c r="R1214">
        <v>8023553279</v>
      </c>
      <c r="S1214" s="14">
        <v>46205</v>
      </c>
      <c r="T1214" t="s">
        <v>7135</v>
      </c>
      <c r="U1214" s="31">
        <v>46205.43550925926</v>
      </c>
      <c r="AK1214" s="14">
        <v>46205</v>
      </c>
      <c r="AL1214" t="s">
        <v>1313</v>
      </c>
      <c r="AM1214" s="31">
        <v>46205.460104166668</v>
      </c>
      <c r="AQ1214" s="31">
        <v>46205.460104166668</v>
      </c>
      <c r="AR1214" s="14">
        <v>46205</v>
      </c>
      <c r="AS1214" t="s">
        <v>1313</v>
      </c>
      <c r="AT1214" t="s">
        <v>7136</v>
      </c>
      <c r="AU1214" t="s">
        <v>677</v>
      </c>
      <c r="AV1214" s="14">
        <v>46205</v>
      </c>
      <c r="AW1214" t="s">
        <v>1313</v>
      </c>
      <c r="AX1214" s="31">
        <v>46205.563379629632</v>
      </c>
      <c r="AY1214" s="14">
        <v>46205</v>
      </c>
      <c r="AZ1214" t="s">
        <v>1194</v>
      </c>
      <c r="BA1214" s="31">
        <v>46205.582928240743</v>
      </c>
      <c r="BB1214" s="14">
        <v>46205</v>
      </c>
      <c r="BC1214" t="s">
        <v>3021</v>
      </c>
      <c r="BD1214" s="31">
        <v>46205.626979166664</v>
      </c>
      <c r="BE1214" s="14">
        <v>46205</v>
      </c>
      <c r="BF1214" t="s">
        <v>1204</v>
      </c>
      <c r="BG1214" s="31">
        <v>46205.645196759258</v>
      </c>
      <c r="BH1214" s="14">
        <v>46205</v>
      </c>
      <c r="BI1214" t="s">
        <v>1204</v>
      </c>
      <c r="BJ1214" s="31">
        <v>46205.663530092592</v>
      </c>
      <c r="BW1214" s="14">
        <v>46205</v>
      </c>
      <c r="BX1214" t="s">
        <v>1204</v>
      </c>
      <c r="BY1214" s="31">
        <v>46205.673935185187</v>
      </c>
      <c r="BZ1214" s="14">
        <v>46205</v>
      </c>
      <c r="CA1214" t="s">
        <v>1199</v>
      </c>
      <c r="CB1214" s="31">
        <v>46205.683159722219</v>
      </c>
      <c r="CF1214" s="14">
        <v>46205</v>
      </c>
      <c r="CG1214" t="s">
        <v>1313</v>
      </c>
      <c r="CH1214" s="31">
        <v>46205.753761574073</v>
      </c>
      <c r="CM1214" s="4">
        <f t="shared" si="56"/>
        <v>46205.43550925926</v>
      </c>
      <c r="CN1214">
        <f t="shared" si="57"/>
        <v>0</v>
      </c>
      <c r="CO1214" t="str">
        <f>VLOOKUP(A1214,Sheet1!$A$2:$B$221,2,0)</f>
        <v>South Zone</v>
      </c>
    </row>
    <row r="1215" spans="1:93" x14ac:dyDescent="0.35">
      <c r="A1215" t="s">
        <v>7117</v>
      </c>
      <c r="B1215">
        <v>606</v>
      </c>
      <c r="C1215" t="s">
        <v>9332</v>
      </c>
      <c r="D1215" t="s">
        <v>678</v>
      </c>
      <c r="E1215" t="s">
        <v>152</v>
      </c>
      <c r="F1215" t="s">
        <v>448</v>
      </c>
      <c r="G1215" t="s">
        <v>298</v>
      </c>
      <c r="H1215" t="s">
        <v>12481</v>
      </c>
      <c r="I1215">
        <v>622649</v>
      </c>
      <c r="J1215" t="s">
        <v>2702</v>
      </c>
      <c r="K1215" t="s">
        <v>2703</v>
      </c>
      <c r="L1215" t="s">
        <v>4622</v>
      </c>
      <c r="M1215" t="s">
        <v>12482</v>
      </c>
      <c r="Q1215" t="s">
        <v>12483</v>
      </c>
      <c r="R1215">
        <v>8228174806</v>
      </c>
      <c r="S1215" s="14">
        <v>46210</v>
      </c>
      <c r="T1215" t="s">
        <v>7123</v>
      </c>
      <c r="U1215" s="31">
        <v>46210.723912037036</v>
      </c>
      <c r="AK1215" s="14">
        <v>46210</v>
      </c>
      <c r="AL1215" t="s">
        <v>1312</v>
      </c>
      <c r="AM1215" s="31">
        <v>46210.751527777778</v>
      </c>
      <c r="AQ1215" s="31">
        <v>46210.751527777778</v>
      </c>
      <c r="AR1215" s="14">
        <v>46210</v>
      </c>
      <c r="AS1215" t="s">
        <v>1312</v>
      </c>
      <c r="AT1215" t="s">
        <v>448</v>
      </c>
      <c r="AU1215" t="s">
        <v>678</v>
      </c>
      <c r="CM1215" s="4">
        <f t="shared" si="56"/>
        <v>46210.723912037036</v>
      </c>
      <c r="CN1215">
        <f t="shared" si="57"/>
        <v>0</v>
      </c>
      <c r="CO1215" t="str">
        <f>VLOOKUP(A1215,Sheet1!$A$2:$B$221,2,0)</f>
        <v>South Zone</v>
      </c>
    </row>
    <row r="1216" spans="1:93" x14ac:dyDescent="0.35">
      <c r="A1216" t="s">
        <v>7117</v>
      </c>
      <c r="B1216">
        <v>606</v>
      </c>
      <c r="C1216" t="s">
        <v>9332</v>
      </c>
      <c r="D1216" t="s">
        <v>678</v>
      </c>
      <c r="E1216" t="s">
        <v>152</v>
      </c>
      <c r="F1216" t="s">
        <v>448</v>
      </c>
      <c r="G1216" t="s">
        <v>298</v>
      </c>
      <c r="H1216" t="s">
        <v>12484</v>
      </c>
      <c r="I1216">
        <v>755060</v>
      </c>
      <c r="J1216" t="s">
        <v>7138</v>
      </c>
      <c r="K1216" t="s">
        <v>7139</v>
      </c>
      <c r="L1216" t="s">
        <v>4622</v>
      </c>
      <c r="M1216" t="s">
        <v>12485</v>
      </c>
      <c r="N1216">
        <v>45000</v>
      </c>
      <c r="O1216" t="s">
        <v>4598</v>
      </c>
      <c r="P1216" t="s">
        <v>4599</v>
      </c>
      <c r="Q1216" t="s">
        <v>12486</v>
      </c>
      <c r="R1216">
        <v>1560386155</v>
      </c>
      <c r="S1216" s="14">
        <v>46210</v>
      </c>
      <c r="T1216" t="s">
        <v>7141</v>
      </c>
      <c r="U1216" s="31">
        <v>46210.683032407411</v>
      </c>
      <c r="Y1216" s="14">
        <v>46210</v>
      </c>
      <c r="Z1216" t="s">
        <v>7141</v>
      </c>
      <c r="AA1216" s="31">
        <v>46210.684039351851</v>
      </c>
      <c r="AK1216" s="14">
        <v>46210</v>
      </c>
      <c r="AL1216" t="s">
        <v>1313</v>
      </c>
      <c r="AM1216" s="31">
        <v>46210.70721064815</v>
      </c>
      <c r="AQ1216" s="31">
        <v>46210.70721064815</v>
      </c>
      <c r="AR1216" s="14">
        <v>46210</v>
      </c>
      <c r="AS1216" t="s">
        <v>1313</v>
      </c>
      <c r="AT1216" t="s">
        <v>7136</v>
      </c>
      <c r="AU1216" t="s">
        <v>677</v>
      </c>
      <c r="AV1216" s="14">
        <v>46210</v>
      </c>
      <c r="AW1216" t="s">
        <v>1313</v>
      </c>
      <c r="AX1216" s="31">
        <v>46210.707673611112</v>
      </c>
      <c r="AY1216" s="14">
        <v>46210</v>
      </c>
      <c r="AZ1216" t="s">
        <v>1194</v>
      </c>
      <c r="BA1216" s="31">
        <v>46210.717858796299</v>
      </c>
      <c r="BB1216" s="14">
        <v>46210</v>
      </c>
      <c r="BC1216" t="s">
        <v>6513</v>
      </c>
      <c r="BD1216" s="31">
        <v>46210.733958333331</v>
      </c>
      <c r="BE1216" s="14">
        <v>46210</v>
      </c>
      <c r="BF1216" t="s">
        <v>1198</v>
      </c>
      <c r="BG1216" s="31">
        <v>46210.767094907409</v>
      </c>
      <c r="BH1216" s="14">
        <v>46210</v>
      </c>
      <c r="BI1216" t="s">
        <v>1198</v>
      </c>
      <c r="BJ1216" s="31">
        <v>46210.770868055559</v>
      </c>
      <c r="BW1216" s="14">
        <v>46210</v>
      </c>
      <c r="BX1216" t="s">
        <v>1198</v>
      </c>
      <c r="BY1216" s="31">
        <v>46210.782337962963</v>
      </c>
      <c r="BZ1216" s="14">
        <v>46210</v>
      </c>
      <c r="CA1216" t="s">
        <v>1205</v>
      </c>
      <c r="CB1216" s="31">
        <v>46210.784803240742</v>
      </c>
      <c r="CF1216" s="14">
        <v>46211</v>
      </c>
      <c r="CG1216" t="s">
        <v>1313</v>
      </c>
      <c r="CH1216" s="31">
        <v>46211.363032407404</v>
      </c>
      <c r="CM1216" s="4">
        <f t="shared" si="56"/>
        <v>46210.684039351851</v>
      </c>
      <c r="CN1216">
        <f t="shared" si="57"/>
        <v>0</v>
      </c>
      <c r="CO1216" t="str">
        <f>VLOOKUP(A1216,Sheet1!$A$2:$B$221,2,0)</f>
        <v>South Zone</v>
      </c>
    </row>
    <row r="1217" spans="1:93" x14ac:dyDescent="0.35">
      <c r="A1217" t="s">
        <v>7117</v>
      </c>
      <c r="B1217">
        <v>606</v>
      </c>
      <c r="C1217" t="s">
        <v>9332</v>
      </c>
      <c r="D1217" t="s">
        <v>678</v>
      </c>
      <c r="E1217" t="s">
        <v>152</v>
      </c>
      <c r="F1217" t="s">
        <v>448</v>
      </c>
      <c r="G1217" t="s">
        <v>298</v>
      </c>
      <c r="H1217" t="s">
        <v>7137</v>
      </c>
      <c r="I1217">
        <v>784409</v>
      </c>
      <c r="J1217" t="s">
        <v>7138</v>
      </c>
      <c r="K1217" t="s">
        <v>7139</v>
      </c>
      <c r="L1217" t="s">
        <v>4622</v>
      </c>
      <c r="M1217" t="s">
        <v>7140</v>
      </c>
      <c r="N1217">
        <v>90000</v>
      </c>
      <c r="O1217" t="s">
        <v>978</v>
      </c>
      <c r="P1217" t="s">
        <v>979</v>
      </c>
      <c r="Q1217" t="s">
        <v>2071</v>
      </c>
      <c r="R1217">
        <v>8167318153</v>
      </c>
      <c r="S1217" s="14">
        <v>46203</v>
      </c>
      <c r="T1217" t="s">
        <v>7141</v>
      </c>
      <c r="U1217" s="31">
        <v>46203.42763888889</v>
      </c>
      <c r="AK1217" s="14">
        <v>46205</v>
      </c>
      <c r="AL1217" t="s">
        <v>1312</v>
      </c>
      <c r="AM1217" s="31">
        <v>46205.619398148148</v>
      </c>
      <c r="AQ1217" s="31">
        <v>46205.619398148148</v>
      </c>
      <c r="AR1217" s="14">
        <v>46205</v>
      </c>
      <c r="AS1217" t="s">
        <v>1312</v>
      </c>
      <c r="AT1217" t="s">
        <v>448</v>
      </c>
      <c r="AU1217" t="s">
        <v>678</v>
      </c>
      <c r="AV1217" s="14">
        <v>46205</v>
      </c>
      <c r="AW1217" t="s">
        <v>1313</v>
      </c>
      <c r="AX1217" s="31">
        <v>46205.629247685189</v>
      </c>
      <c r="AY1217" s="14">
        <v>46205</v>
      </c>
      <c r="AZ1217" t="s">
        <v>1194</v>
      </c>
      <c r="BA1217" s="31">
        <v>46205.644120370373</v>
      </c>
      <c r="BB1217" s="14">
        <v>46205</v>
      </c>
      <c r="BC1217" t="s">
        <v>6513</v>
      </c>
      <c r="BD1217" s="31">
        <v>46205.663622685184</v>
      </c>
      <c r="BE1217" s="14">
        <v>46205</v>
      </c>
      <c r="BF1217" t="s">
        <v>1204</v>
      </c>
      <c r="BG1217" s="31">
        <v>46205.683854166666</v>
      </c>
      <c r="BH1217" s="14">
        <v>46205</v>
      </c>
      <c r="BI1217" t="s">
        <v>1204</v>
      </c>
      <c r="BJ1217" s="31">
        <v>46205.69730324074</v>
      </c>
      <c r="BW1217" s="14">
        <v>46205</v>
      </c>
      <c r="BX1217" t="s">
        <v>1204</v>
      </c>
      <c r="BY1217" s="31">
        <v>46205.722430555557</v>
      </c>
      <c r="BZ1217" s="14">
        <v>46205</v>
      </c>
      <c r="CA1217" t="s">
        <v>1199</v>
      </c>
      <c r="CB1217" s="31">
        <v>46205.725474537037</v>
      </c>
      <c r="CF1217" s="14">
        <v>46205</v>
      </c>
      <c r="CG1217" t="s">
        <v>1313</v>
      </c>
      <c r="CH1217" s="31">
        <v>46205.744849537034</v>
      </c>
      <c r="CM1217" s="4">
        <f t="shared" si="56"/>
        <v>46203.42763888889</v>
      </c>
      <c r="CN1217">
        <f t="shared" si="57"/>
        <v>2</v>
      </c>
      <c r="CO1217" t="str">
        <f>VLOOKUP(A1217,Sheet1!$A$2:$B$221,2,0)</f>
        <v>South Zone</v>
      </c>
    </row>
    <row r="1218" spans="1:93" x14ac:dyDescent="0.35">
      <c r="A1218" t="s">
        <v>7142</v>
      </c>
      <c r="B1218">
        <v>672</v>
      </c>
      <c r="C1218" t="s">
        <v>9332</v>
      </c>
      <c r="D1218" t="s">
        <v>678</v>
      </c>
      <c r="E1218" t="s">
        <v>470</v>
      </c>
      <c r="F1218" t="s">
        <v>471</v>
      </c>
      <c r="G1218" t="s">
        <v>688</v>
      </c>
      <c r="H1218" t="s">
        <v>7143</v>
      </c>
      <c r="I1218">
        <v>372818</v>
      </c>
      <c r="J1218" t="s">
        <v>7144</v>
      </c>
      <c r="K1218" t="s">
        <v>7145</v>
      </c>
      <c r="L1218" t="s">
        <v>4622</v>
      </c>
      <c r="M1218" t="s">
        <v>7146</v>
      </c>
      <c r="N1218">
        <v>77000</v>
      </c>
      <c r="O1218" t="s">
        <v>1025</v>
      </c>
      <c r="P1218" t="s">
        <v>1026</v>
      </c>
      <c r="Q1218" t="s">
        <v>7147</v>
      </c>
      <c r="R1218">
        <v>9287529689</v>
      </c>
      <c r="S1218" s="14">
        <v>46205</v>
      </c>
      <c r="T1218" t="s">
        <v>7148</v>
      </c>
      <c r="U1218" s="31">
        <v>46205.731296296297</v>
      </c>
      <c r="AK1218" s="14">
        <v>46206</v>
      </c>
      <c r="AL1218" t="s">
        <v>7149</v>
      </c>
      <c r="AM1218" s="31">
        <v>46206.661087962966</v>
      </c>
      <c r="AQ1218" s="31">
        <v>46206.661087962966</v>
      </c>
      <c r="AR1218" s="14">
        <v>46206</v>
      </c>
      <c r="AS1218" t="s">
        <v>7149</v>
      </c>
      <c r="AT1218" t="s">
        <v>471</v>
      </c>
      <c r="AU1218" t="s">
        <v>678</v>
      </c>
      <c r="AV1218" s="14">
        <v>46206</v>
      </c>
      <c r="AW1218" t="s">
        <v>7150</v>
      </c>
      <c r="AX1218" s="31">
        <v>46206.662870370368</v>
      </c>
      <c r="AY1218" s="14">
        <v>46206</v>
      </c>
      <c r="AZ1218" t="s">
        <v>7051</v>
      </c>
      <c r="BA1218" s="31">
        <v>46206.665162037039</v>
      </c>
      <c r="BB1218" s="14">
        <v>46206</v>
      </c>
      <c r="BC1218" t="s">
        <v>7116</v>
      </c>
      <c r="BD1218" s="31">
        <v>46206.672615740739</v>
      </c>
      <c r="BE1218" s="14">
        <v>46206</v>
      </c>
      <c r="BF1218" t="s">
        <v>7053</v>
      </c>
      <c r="BG1218" s="31">
        <v>46206.687592592592</v>
      </c>
      <c r="BH1218" s="14">
        <v>46206</v>
      </c>
      <c r="BI1218" t="s">
        <v>7053</v>
      </c>
      <c r="BJ1218" s="31">
        <v>46206.687673611108</v>
      </c>
      <c r="BW1218" s="14">
        <v>46206</v>
      </c>
      <c r="BX1218" t="s">
        <v>7064</v>
      </c>
      <c r="BY1218" s="31">
        <v>46206.70826388889</v>
      </c>
      <c r="BZ1218" s="14">
        <v>46206</v>
      </c>
      <c r="CA1218" t="s">
        <v>7054</v>
      </c>
      <c r="CB1218" s="31">
        <v>46206.709780092591</v>
      </c>
      <c r="CF1218" s="14">
        <v>46206</v>
      </c>
      <c r="CG1218" t="s">
        <v>7151</v>
      </c>
      <c r="CH1218" s="31">
        <v>46206.744166666664</v>
      </c>
      <c r="CM1218" s="4">
        <f t="shared" si="56"/>
        <v>46205.731296296297</v>
      </c>
      <c r="CN1218">
        <f t="shared" si="57"/>
        <v>1</v>
      </c>
      <c r="CO1218" t="str">
        <f>VLOOKUP(A1218,Sheet1!$A$2:$B$221,2,0)</f>
        <v>South Zone</v>
      </c>
    </row>
    <row r="1219" spans="1:93" x14ac:dyDescent="0.35">
      <c r="A1219" t="s">
        <v>7142</v>
      </c>
      <c r="B1219">
        <v>672</v>
      </c>
      <c r="C1219" t="s">
        <v>9332</v>
      </c>
      <c r="D1219" t="s">
        <v>678</v>
      </c>
      <c r="E1219" t="s">
        <v>470</v>
      </c>
      <c r="F1219" t="s">
        <v>471</v>
      </c>
      <c r="G1219" t="s">
        <v>688</v>
      </c>
      <c r="H1219" t="s">
        <v>7152</v>
      </c>
      <c r="I1219">
        <v>380429</v>
      </c>
      <c r="J1219" t="s">
        <v>7153</v>
      </c>
      <c r="K1219" t="s">
        <v>7154</v>
      </c>
      <c r="L1219" t="s">
        <v>4622</v>
      </c>
      <c r="M1219" t="s">
        <v>7155</v>
      </c>
      <c r="N1219">
        <v>50000</v>
      </c>
      <c r="O1219" t="s">
        <v>1223</v>
      </c>
      <c r="P1219" t="s">
        <v>1224</v>
      </c>
      <c r="Q1219" t="s">
        <v>7156</v>
      </c>
      <c r="R1219">
        <v>3586743542</v>
      </c>
      <c r="S1219" s="14">
        <v>46204</v>
      </c>
      <c r="T1219" t="s">
        <v>7150</v>
      </c>
      <c r="U1219" s="31">
        <v>46204.75577546296</v>
      </c>
      <c r="AK1219" s="14">
        <v>46205</v>
      </c>
      <c r="AL1219" t="s">
        <v>7149</v>
      </c>
      <c r="AM1219" s="31">
        <v>46205.397337962961</v>
      </c>
      <c r="AQ1219" s="31">
        <v>46205.397337962961</v>
      </c>
      <c r="AR1219" s="14">
        <v>46205</v>
      </c>
      <c r="AS1219" t="s">
        <v>7149</v>
      </c>
      <c r="AT1219" t="s">
        <v>471</v>
      </c>
      <c r="AU1219" t="s">
        <v>678</v>
      </c>
      <c r="AV1219" s="14">
        <v>46205</v>
      </c>
      <c r="AW1219" t="s">
        <v>7149</v>
      </c>
      <c r="AX1219" s="31">
        <v>46205.397916666669</v>
      </c>
      <c r="AY1219" s="14">
        <v>46205</v>
      </c>
      <c r="AZ1219" t="s">
        <v>7051</v>
      </c>
      <c r="BA1219" s="31">
        <v>46205.410497685189</v>
      </c>
      <c r="BB1219" s="14">
        <v>46205</v>
      </c>
      <c r="BC1219" t="s">
        <v>7157</v>
      </c>
      <c r="BD1219" s="31">
        <v>46205.428298611114</v>
      </c>
      <c r="BE1219" s="14">
        <v>46205</v>
      </c>
      <c r="BF1219" t="s">
        <v>7064</v>
      </c>
      <c r="BG1219" s="31">
        <v>46205.448263888888</v>
      </c>
      <c r="BH1219" s="14">
        <v>46205</v>
      </c>
      <c r="BI1219" t="s">
        <v>7064</v>
      </c>
      <c r="BJ1219" s="31">
        <v>46205.449548611112</v>
      </c>
      <c r="BW1219" s="14">
        <v>46205</v>
      </c>
      <c r="BX1219" t="s">
        <v>7053</v>
      </c>
      <c r="BY1219" s="31">
        <v>46205.456134259257</v>
      </c>
      <c r="BZ1219" s="14">
        <v>46205</v>
      </c>
      <c r="CA1219" t="s">
        <v>7054</v>
      </c>
      <c r="CB1219" s="31">
        <v>46205.461273148147</v>
      </c>
      <c r="CF1219" s="14">
        <v>46205</v>
      </c>
      <c r="CG1219" t="s">
        <v>7151</v>
      </c>
      <c r="CH1219" s="31">
        <v>46205.591562499998</v>
      </c>
      <c r="CM1219" s="4">
        <f t="shared" si="56"/>
        <v>46204.75577546296</v>
      </c>
      <c r="CN1219">
        <f t="shared" si="57"/>
        <v>1</v>
      </c>
      <c r="CO1219" t="str">
        <f>VLOOKUP(A1219,Sheet1!$A$2:$B$221,2,0)</f>
        <v>South Zone</v>
      </c>
    </row>
    <row r="1220" spans="1:93" x14ac:dyDescent="0.35">
      <c r="A1220" t="s">
        <v>7142</v>
      </c>
      <c r="B1220">
        <v>672</v>
      </c>
      <c r="C1220" t="s">
        <v>9332</v>
      </c>
      <c r="D1220" t="s">
        <v>678</v>
      </c>
      <c r="E1220" t="s">
        <v>470</v>
      </c>
      <c r="F1220" t="s">
        <v>471</v>
      </c>
      <c r="G1220" t="s">
        <v>688</v>
      </c>
      <c r="H1220" t="s">
        <v>7158</v>
      </c>
      <c r="I1220">
        <v>395045</v>
      </c>
      <c r="J1220" t="s">
        <v>7153</v>
      </c>
      <c r="K1220" t="s">
        <v>7154</v>
      </c>
      <c r="L1220" t="s">
        <v>4622</v>
      </c>
      <c r="M1220" t="s">
        <v>7159</v>
      </c>
      <c r="N1220">
        <v>45000</v>
      </c>
      <c r="O1220" t="s">
        <v>4598</v>
      </c>
      <c r="P1220" t="s">
        <v>4599</v>
      </c>
      <c r="Q1220" t="s">
        <v>7160</v>
      </c>
      <c r="R1220">
        <v>5606438645</v>
      </c>
      <c r="S1220" s="14">
        <v>46206</v>
      </c>
      <c r="T1220" t="s">
        <v>7150</v>
      </c>
      <c r="U1220" s="31">
        <v>46206.59270833333</v>
      </c>
      <c r="AK1220" s="14">
        <v>46206</v>
      </c>
      <c r="AL1220" t="s">
        <v>7149</v>
      </c>
      <c r="AM1220" s="31">
        <v>46206.659467592595</v>
      </c>
      <c r="AQ1220" s="31">
        <v>46206.659467592595</v>
      </c>
      <c r="AR1220" s="14">
        <v>46206</v>
      </c>
      <c r="AS1220" t="s">
        <v>7149</v>
      </c>
      <c r="AT1220" t="s">
        <v>471</v>
      </c>
      <c r="AU1220" t="s">
        <v>678</v>
      </c>
      <c r="AV1220" s="14">
        <v>46206</v>
      </c>
      <c r="AW1220" t="s">
        <v>7150</v>
      </c>
      <c r="AX1220" s="31">
        <v>46206.662129629629</v>
      </c>
      <c r="AY1220" s="14">
        <v>46206</v>
      </c>
      <c r="AZ1220" t="s">
        <v>7051</v>
      </c>
      <c r="BA1220" s="31">
        <v>46206.664131944446</v>
      </c>
      <c r="BB1220" s="14">
        <v>46206</v>
      </c>
      <c r="BC1220" t="s">
        <v>7052</v>
      </c>
      <c r="BD1220" s="31">
        <v>46206.688993055555</v>
      </c>
      <c r="BE1220" s="14">
        <v>46206</v>
      </c>
      <c r="BF1220" t="s">
        <v>7053</v>
      </c>
      <c r="BG1220" s="31">
        <v>46206.691006944442</v>
      </c>
      <c r="BH1220" s="14">
        <v>46206</v>
      </c>
      <c r="BI1220" t="s">
        <v>7053</v>
      </c>
      <c r="BJ1220" s="31">
        <v>46206.691087962965</v>
      </c>
      <c r="BW1220" s="14">
        <v>46206</v>
      </c>
      <c r="BX1220" t="s">
        <v>7064</v>
      </c>
      <c r="BY1220" s="31">
        <v>46206.708564814813</v>
      </c>
      <c r="BZ1220" s="14">
        <v>46206</v>
      </c>
      <c r="CA1220" t="s">
        <v>7054</v>
      </c>
      <c r="CB1220" s="31">
        <v>46206.709976851853</v>
      </c>
      <c r="CF1220" s="14">
        <v>46206</v>
      </c>
      <c r="CG1220" t="s">
        <v>7151</v>
      </c>
      <c r="CH1220" s="31">
        <v>46206.771157407406</v>
      </c>
      <c r="CM1220" s="4">
        <f t="shared" si="56"/>
        <v>46206.59270833333</v>
      </c>
      <c r="CN1220">
        <f t="shared" si="57"/>
        <v>0</v>
      </c>
      <c r="CO1220" t="str">
        <f>VLOOKUP(A1220,Sheet1!$A$2:$B$221,2,0)</f>
        <v>South Zone</v>
      </c>
    </row>
    <row r="1221" spans="1:93" x14ac:dyDescent="0.35">
      <c r="A1221" t="s">
        <v>7142</v>
      </c>
      <c r="B1221">
        <v>672</v>
      </c>
      <c r="C1221" t="s">
        <v>9332</v>
      </c>
      <c r="D1221" t="s">
        <v>678</v>
      </c>
      <c r="E1221" t="s">
        <v>470</v>
      </c>
      <c r="F1221" t="s">
        <v>471</v>
      </c>
      <c r="G1221" t="s">
        <v>688</v>
      </c>
      <c r="H1221" t="s">
        <v>12487</v>
      </c>
      <c r="I1221">
        <v>413532</v>
      </c>
      <c r="J1221" t="s">
        <v>7153</v>
      </c>
      <c r="K1221" t="s">
        <v>7154</v>
      </c>
      <c r="L1221" t="s">
        <v>4622</v>
      </c>
      <c r="M1221" t="s">
        <v>12488</v>
      </c>
      <c r="N1221">
        <v>60000</v>
      </c>
      <c r="O1221" t="s">
        <v>1206</v>
      </c>
      <c r="P1221" t="s">
        <v>1207</v>
      </c>
      <c r="Q1221" t="s">
        <v>12489</v>
      </c>
      <c r="R1221">
        <v>4959326819</v>
      </c>
      <c r="S1221" s="14">
        <v>46210</v>
      </c>
      <c r="T1221" t="s">
        <v>7150</v>
      </c>
      <c r="U1221" s="31">
        <v>46210.46502314815</v>
      </c>
      <c r="AK1221" s="14">
        <v>46210</v>
      </c>
      <c r="AL1221" t="s">
        <v>7149</v>
      </c>
      <c r="AM1221" s="31">
        <v>46210.518553240741</v>
      </c>
      <c r="AQ1221" s="31">
        <v>46210.518553240741</v>
      </c>
      <c r="AR1221" s="14">
        <v>46210</v>
      </c>
      <c r="AS1221" t="s">
        <v>7149</v>
      </c>
      <c r="AT1221" t="s">
        <v>471</v>
      </c>
      <c r="AU1221" t="s">
        <v>678</v>
      </c>
      <c r="AV1221" s="14">
        <v>46210</v>
      </c>
      <c r="AW1221" t="s">
        <v>7149</v>
      </c>
      <c r="AX1221" s="31">
        <v>46210.519143518519</v>
      </c>
      <c r="AY1221" s="14">
        <v>46210</v>
      </c>
      <c r="AZ1221" t="s">
        <v>7051</v>
      </c>
      <c r="BA1221" s="31">
        <v>46210.525914351849</v>
      </c>
      <c r="BB1221" s="14">
        <v>46210</v>
      </c>
      <c r="BC1221" t="s">
        <v>7063</v>
      </c>
      <c r="BD1221" s="31">
        <v>46210.533055555556</v>
      </c>
      <c r="BE1221" s="14">
        <v>46210</v>
      </c>
      <c r="BF1221" t="s">
        <v>7060</v>
      </c>
      <c r="BG1221" s="31">
        <v>46210.542164351849</v>
      </c>
      <c r="BH1221" s="14">
        <v>46210</v>
      </c>
      <c r="BI1221" t="s">
        <v>7064</v>
      </c>
      <c r="BJ1221" s="31">
        <v>46210.714120370372</v>
      </c>
      <c r="BK1221" s="14">
        <v>46210</v>
      </c>
      <c r="BL1221" t="s">
        <v>7060</v>
      </c>
      <c r="BM1221" s="31">
        <v>46210.542291666665</v>
      </c>
      <c r="BW1221" s="14">
        <v>46210</v>
      </c>
      <c r="BX1221" t="s">
        <v>7064</v>
      </c>
      <c r="BY1221" s="31">
        <v>46210.748356481483</v>
      </c>
      <c r="BZ1221" s="14">
        <v>46210</v>
      </c>
      <c r="CA1221" t="s">
        <v>7054</v>
      </c>
      <c r="CB1221" s="31">
        <v>46210.766817129632</v>
      </c>
      <c r="CF1221" s="14">
        <v>46210</v>
      </c>
      <c r="CG1221" t="s">
        <v>7151</v>
      </c>
      <c r="CH1221" s="31">
        <v>46210.855300925927</v>
      </c>
      <c r="CM1221" s="4">
        <f t="shared" si="56"/>
        <v>46210.46502314815</v>
      </c>
      <c r="CN1221">
        <f t="shared" si="57"/>
        <v>0</v>
      </c>
      <c r="CO1221" t="str">
        <f>VLOOKUP(A1221,Sheet1!$A$2:$B$221,2,0)</f>
        <v>South Zone</v>
      </c>
    </row>
    <row r="1222" spans="1:93" x14ac:dyDescent="0.35">
      <c r="A1222" t="s">
        <v>7161</v>
      </c>
      <c r="B1222">
        <v>717</v>
      </c>
      <c r="C1222" t="s">
        <v>9332</v>
      </c>
      <c r="D1222" t="s">
        <v>678</v>
      </c>
      <c r="E1222" t="s">
        <v>472</v>
      </c>
      <c r="F1222" t="s">
        <v>473</v>
      </c>
      <c r="G1222" t="s">
        <v>688</v>
      </c>
      <c r="H1222" t="s">
        <v>10593</v>
      </c>
      <c r="I1222">
        <v>376614</v>
      </c>
      <c r="J1222" t="s">
        <v>2015</v>
      </c>
      <c r="K1222" t="s">
        <v>2016</v>
      </c>
      <c r="L1222" t="s">
        <v>4622</v>
      </c>
      <c r="M1222" t="s">
        <v>10594</v>
      </c>
      <c r="N1222">
        <v>45000</v>
      </c>
      <c r="O1222" t="s">
        <v>3012</v>
      </c>
      <c r="P1222" t="s">
        <v>3013</v>
      </c>
      <c r="Q1222" t="s">
        <v>12490</v>
      </c>
      <c r="R1222">
        <v>5160230745</v>
      </c>
      <c r="S1222" s="14">
        <v>46209</v>
      </c>
      <c r="T1222" t="s">
        <v>1317</v>
      </c>
      <c r="U1222" s="31">
        <v>46209.667847222219</v>
      </c>
      <c r="AK1222" s="14">
        <v>46209</v>
      </c>
      <c r="AL1222" t="s">
        <v>1316</v>
      </c>
      <c r="AM1222" s="31">
        <v>46209.752245370371</v>
      </c>
      <c r="AQ1222" s="31">
        <v>46209.752245370371</v>
      </c>
      <c r="AR1222" s="14">
        <v>46209</v>
      </c>
      <c r="AS1222" t="s">
        <v>1316</v>
      </c>
      <c r="AT1222" t="s">
        <v>473</v>
      </c>
      <c r="AU1222" t="s">
        <v>678</v>
      </c>
      <c r="AV1222" s="14">
        <v>46209</v>
      </c>
      <c r="AW1222" t="s">
        <v>1317</v>
      </c>
      <c r="AX1222" s="31">
        <v>46209.755706018521</v>
      </c>
      <c r="AY1222" s="14">
        <v>46210</v>
      </c>
      <c r="AZ1222" t="s">
        <v>7051</v>
      </c>
      <c r="BA1222" s="31">
        <v>46210.391064814816</v>
      </c>
      <c r="BB1222" s="14">
        <v>46210</v>
      </c>
      <c r="BC1222" t="s">
        <v>7168</v>
      </c>
      <c r="BD1222" s="31">
        <v>46210.401770833334</v>
      </c>
      <c r="BE1222" s="14">
        <v>46210</v>
      </c>
      <c r="BF1222" t="s">
        <v>7053</v>
      </c>
      <c r="BG1222" s="31">
        <v>46210.406608796293</v>
      </c>
      <c r="BH1222" s="14">
        <v>46210</v>
      </c>
      <c r="BI1222" t="s">
        <v>7053</v>
      </c>
      <c r="BJ1222" s="31">
        <v>46210.406712962962</v>
      </c>
      <c r="BW1222" s="14">
        <v>46210</v>
      </c>
      <c r="BX1222" t="s">
        <v>7064</v>
      </c>
      <c r="BY1222" s="31">
        <v>46210.434988425928</v>
      </c>
      <c r="BZ1222" s="14">
        <v>46210</v>
      </c>
      <c r="CA1222" t="s">
        <v>7054</v>
      </c>
      <c r="CB1222" s="31">
        <v>46210.649907407409</v>
      </c>
      <c r="CF1222" s="14">
        <v>46210</v>
      </c>
      <c r="CG1222" t="s">
        <v>1317</v>
      </c>
      <c r="CH1222" s="31">
        <v>46210.769305555557</v>
      </c>
      <c r="CM1222" s="4">
        <f t="shared" si="56"/>
        <v>46209.667847222219</v>
      </c>
      <c r="CN1222">
        <f t="shared" si="57"/>
        <v>0</v>
      </c>
      <c r="CO1222" t="str">
        <f>VLOOKUP(A1222,Sheet1!$A$2:$B$221,2,0)</f>
        <v>South Zone</v>
      </c>
    </row>
    <row r="1223" spans="1:93" x14ac:dyDescent="0.35">
      <c r="A1223" t="s">
        <v>7161</v>
      </c>
      <c r="B1223">
        <v>717</v>
      </c>
      <c r="C1223" t="s">
        <v>9332</v>
      </c>
      <c r="D1223" t="s">
        <v>678</v>
      </c>
      <c r="E1223" t="s">
        <v>472</v>
      </c>
      <c r="F1223" t="s">
        <v>473</v>
      </c>
      <c r="G1223" t="s">
        <v>688</v>
      </c>
      <c r="H1223" t="s">
        <v>7162</v>
      </c>
      <c r="I1223">
        <v>473539</v>
      </c>
      <c r="J1223" t="s">
        <v>7163</v>
      </c>
      <c r="K1223" t="s">
        <v>7164</v>
      </c>
      <c r="L1223" t="s">
        <v>4622</v>
      </c>
      <c r="M1223" t="s">
        <v>7165</v>
      </c>
      <c r="N1223">
        <v>77000</v>
      </c>
      <c r="O1223" t="s">
        <v>1173</v>
      </c>
      <c r="P1223" t="s">
        <v>1174</v>
      </c>
      <c r="Q1223" t="s">
        <v>7166</v>
      </c>
      <c r="R1223">
        <v>9514597218</v>
      </c>
      <c r="S1223" s="14">
        <v>46204</v>
      </c>
      <c r="T1223" t="s">
        <v>7167</v>
      </c>
      <c r="U1223" s="31">
        <v>46204.427569444444</v>
      </c>
      <c r="AK1223" s="14">
        <v>46204</v>
      </c>
      <c r="AL1223" t="s">
        <v>1316</v>
      </c>
      <c r="AM1223" s="31">
        <v>46204.487175925926</v>
      </c>
      <c r="AQ1223" s="31">
        <v>46204.487175925926</v>
      </c>
      <c r="AR1223" s="14">
        <v>46204</v>
      </c>
      <c r="AS1223" t="s">
        <v>1316</v>
      </c>
      <c r="AT1223" t="s">
        <v>473</v>
      </c>
      <c r="AU1223" t="s">
        <v>678</v>
      </c>
      <c r="AV1223" s="14">
        <v>46204</v>
      </c>
      <c r="AW1223" t="s">
        <v>1317</v>
      </c>
      <c r="AX1223" s="31">
        <v>46204.505277777775</v>
      </c>
      <c r="AY1223" s="14">
        <v>46204</v>
      </c>
      <c r="AZ1223" t="s">
        <v>7051</v>
      </c>
      <c r="BA1223" s="31">
        <v>46204.507951388892</v>
      </c>
      <c r="BB1223" s="14">
        <v>46204</v>
      </c>
      <c r="BC1223" t="s">
        <v>7168</v>
      </c>
      <c r="BD1223" s="31">
        <v>46204.513495370367</v>
      </c>
      <c r="BE1223" s="14">
        <v>46204</v>
      </c>
      <c r="BF1223" t="s">
        <v>7053</v>
      </c>
      <c r="BG1223" s="31">
        <v>46204.538576388892</v>
      </c>
      <c r="BH1223" s="14">
        <v>46204</v>
      </c>
      <c r="BI1223" t="s">
        <v>7053</v>
      </c>
      <c r="BJ1223" s="31">
        <v>46204.538622685184</v>
      </c>
      <c r="BW1223" s="14">
        <v>46204</v>
      </c>
      <c r="BX1223" t="s">
        <v>7053</v>
      </c>
      <c r="BY1223" s="31">
        <v>46204.544212962966</v>
      </c>
      <c r="BZ1223" s="14">
        <v>46204</v>
      </c>
      <c r="CA1223" t="s">
        <v>7054</v>
      </c>
      <c r="CB1223" s="31">
        <v>46204.555162037039</v>
      </c>
      <c r="CF1223" s="14">
        <v>46204</v>
      </c>
      <c r="CG1223" t="s">
        <v>1317</v>
      </c>
      <c r="CH1223" s="31">
        <v>46204.685810185183</v>
      </c>
      <c r="CM1223" s="4">
        <f t="shared" si="56"/>
        <v>46204.427569444444</v>
      </c>
      <c r="CN1223">
        <f t="shared" si="57"/>
        <v>0</v>
      </c>
      <c r="CO1223" t="str">
        <f>VLOOKUP(A1223,Sheet1!$A$2:$B$221,2,0)</f>
        <v>South Zone</v>
      </c>
    </row>
    <row r="1224" spans="1:93" x14ac:dyDescent="0.35">
      <c r="A1224" t="s">
        <v>7161</v>
      </c>
      <c r="B1224">
        <v>717</v>
      </c>
      <c r="C1224" t="s">
        <v>9332</v>
      </c>
      <c r="D1224" t="s">
        <v>678</v>
      </c>
      <c r="E1224" t="s">
        <v>472</v>
      </c>
      <c r="F1224" t="s">
        <v>473</v>
      </c>
      <c r="G1224" t="s">
        <v>688</v>
      </c>
      <c r="H1224" t="s">
        <v>12491</v>
      </c>
      <c r="I1224">
        <v>494228</v>
      </c>
      <c r="J1224" t="s">
        <v>12492</v>
      </c>
      <c r="K1224" t="s">
        <v>7182</v>
      </c>
      <c r="L1224" t="s">
        <v>4622</v>
      </c>
      <c r="M1224" t="s">
        <v>12493</v>
      </c>
      <c r="N1224">
        <v>45000</v>
      </c>
      <c r="O1224" t="s">
        <v>3012</v>
      </c>
      <c r="P1224" t="s">
        <v>3013</v>
      </c>
      <c r="Q1224" t="s">
        <v>7147</v>
      </c>
      <c r="R1224">
        <v>7897096403</v>
      </c>
      <c r="S1224" s="14">
        <v>46210</v>
      </c>
      <c r="T1224" t="s">
        <v>1317</v>
      </c>
      <c r="U1224" s="31">
        <v>46210.552604166667</v>
      </c>
      <c r="AK1224" s="14">
        <v>46210</v>
      </c>
      <c r="AL1224" t="s">
        <v>1316</v>
      </c>
      <c r="AM1224" s="31">
        <v>46210.607847222222</v>
      </c>
      <c r="AQ1224" s="31">
        <v>46210.607847222222</v>
      </c>
      <c r="AR1224" s="14">
        <v>46210</v>
      </c>
      <c r="AS1224" t="s">
        <v>1316</v>
      </c>
      <c r="AT1224" t="s">
        <v>473</v>
      </c>
      <c r="AU1224" t="s">
        <v>678</v>
      </c>
      <c r="AV1224" s="14">
        <v>46210</v>
      </c>
      <c r="AW1224" t="s">
        <v>1317</v>
      </c>
      <c r="AX1224" s="31">
        <v>46210.641215277778</v>
      </c>
      <c r="AY1224" s="14">
        <v>46210</v>
      </c>
      <c r="AZ1224" t="s">
        <v>7051</v>
      </c>
      <c r="BA1224" s="31">
        <v>46210.643472222226</v>
      </c>
      <c r="BB1224" s="14">
        <v>46210</v>
      </c>
      <c r="BC1224" t="s">
        <v>7116</v>
      </c>
      <c r="BD1224" s="31">
        <v>46210.658784722225</v>
      </c>
      <c r="BE1224" s="14">
        <v>46210</v>
      </c>
      <c r="BF1224" t="s">
        <v>7064</v>
      </c>
      <c r="BG1224" s="31">
        <v>46210.679699074077</v>
      </c>
      <c r="BH1224" s="14">
        <v>46210</v>
      </c>
      <c r="BI1224" t="s">
        <v>7064</v>
      </c>
      <c r="BJ1224" s="31">
        <v>46210.6797337963</v>
      </c>
      <c r="BW1224" s="14">
        <v>46210</v>
      </c>
      <c r="BX1224" t="s">
        <v>7053</v>
      </c>
      <c r="BY1224" s="31">
        <v>46210.700601851851</v>
      </c>
      <c r="BZ1224" s="14">
        <v>46210</v>
      </c>
      <c r="CA1224" t="s">
        <v>7054</v>
      </c>
      <c r="CB1224" s="31">
        <v>46210.707372685189</v>
      </c>
      <c r="CF1224" s="14">
        <v>46210</v>
      </c>
      <c r="CG1224" t="s">
        <v>1317</v>
      </c>
      <c r="CH1224" s="31">
        <v>46210.787951388891</v>
      </c>
      <c r="CM1224" s="4">
        <f t="shared" si="56"/>
        <v>46210.552604166667</v>
      </c>
      <c r="CN1224">
        <f t="shared" si="57"/>
        <v>0</v>
      </c>
      <c r="CO1224" t="str">
        <f>VLOOKUP(A1224,Sheet1!$A$2:$B$221,2,0)</f>
        <v>South Zone</v>
      </c>
    </row>
    <row r="1225" spans="1:93" x14ac:dyDescent="0.35">
      <c r="A1225" t="s">
        <v>7161</v>
      </c>
      <c r="B1225">
        <v>717</v>
      </c>
      <c r="C1225" t="s">
        <v>9332</v>
      </c>
      <c r="D1225" t="s">
        <v>678</v>
      </c>
      <c r="E1225" t="s">
        <v>472</v>
      </c>
      <c r="F1225" t="s">
        <v>473</v>
      </c>
      <c r="G1225" t="s">
        <v>688</v>
      </c>
      <c r="H1225" t="s">
        <v>7169</v>
      </c>
      <c r="I1225">
        <v>721818</v>
      </c>
      <c r="J1225" t="s">
        <v>3060</v>
      </c>
      <c r="K1225" t="s">
        <v>3061</v>
      </c>
      <c r="L1225" t="s">
        <v>4622</v>
      </c>
      <c r="M1225" t="s">
        <v>7170</v>
      </c>
      <c r="N1225">
        <v>45000</v>
      </c>
      <c r="O1225" t="s">
        <v>3012</v>
      </c>
      <c r="P1225" t="s">
        <v>3013</v>
      </c>
      <c r="Q1225" t="s">
        <v>7171</v>
      </c>
      <c r="R1225">
        <v>5282356445</v>
      </c>
      <c r="S1225" s="14">
        <v>46205</v>
      </c>
      <c r="T1225" t="s">
        <v>7172</v>
      </c>
      <c r="U1225" s="31">
        <v>46205.695150462961</v>
      </c>
      <c r="AK1225" s="14">
        <v>46205</v>
      </c>
      <c r="AL1225" t="s">
        <v>1316</v>
      </c>
      <c r="AM1225" s="31">
        <v>46205.743715277778</v>
      </c>
      <c r="AQ1225" s="31">
        <v>46205.743715277778</v>
      </c>
      <c r="AR1225" s="14">
        <v>46205</v>
      </c>
      <c r="AS1225" t="s">
        <v>1316</v>
      </c>
      <c r="AT1225" t="s">
        <v>473</v>
      </c>
      <c r="AU1225" t="s">
        <v>678</v>
      </c>
      <c r="AV1225" s="14">
        <v>46206</v>
      </c>
      <c r="AW1225" t="s">
        <v>1317</v>
      </c>
      <c r="AX1225" s="31">
        <v>46206.36278935185</v>
      </c>
      <c r="AY1225" s="14">
        <v>46206</v>
      </c>
      <c r="AZ1225" t="s">
        <v>7051</v>
      </c>
      <c r="BA1225" s="31">
        <v>46206.403668981482</v>
      </c>
      <c r="BB1225" s="14">
        <v>46206</v>
      </c>
      <c r="BC1225" t="s">
        <v>7072</v>
      </c>
      <c r="BD1225" s="31">
        <v>46206.410069444442</v>
      </c>
      <c r="BE1225" s="14">
        <v>46206</v>
      </c>
      <c r="BF1225" t="s">
        <v>7064</v>
      </c>
      <c r="BG1225" s="31">
        <v>46206.412870370368</v>
      </c>
      <c r="BH1225" s="14">
        <v>46206</v>
      </c>
      <c r="BI1225" t="s">
        <v>7064</v>
      </c>
      <c r="BJ1225" s="31">
        <v>46206.412905092591</v>
      </c>
      <c r="BW1225" s="14">
        <v>46206</v>
      </c>
      <c r="BX1225" t="s">
        <v>7053</v>
      </c>
      <c r="BY1225" s="31">
        <v>46206.441932870373</v>
      </c>
      <c r="BZ1225" s="14">
        <v>46206</v>
      </c>
      <c r="CA1225" t="s">
        <v>7054</v>
      </c>
      <c r="CB1225" s="31">
        <v>46206.443807870368</v>
      </c>
      <c r="CF1225" s="14">
        <v>46206</v>
      </c>
      <c r="CG1225" t="s">
        <v>1317</v>
      </c>
      <c r="CH1225" s="31">
        <v>46206.52103009259</v>
      </c>
      <c r="CM1225" s="4">
        <f t="shared" si="56"/>
        <v>46205.695150462961</v>
      </c>
      <c r="CN1225">
        <f t="shared" si="57"/>
        <v>0</v>
      </c>
      <c r="CO1225" t="str">
        <f>VLOOKUP(A1225,Sheet1!$A$2:$B$221,2,0)</f>
        <v>South Zone</v>
      </c>
    </row>
    <row r="1226" spans="1:93" x14ac:dyDescent="0.35">
      <c r="A1226" t="s">
        <v>7161</v>
      </c>
      <c r="B1226">
        <v>717</v>
      </c>
      <c r="C1226" t="s">
        <v>9332</v>
      </c>
      <c r="D1226" t="s">
        <v>678</v>
      </c>
      <c r="E1226" t="s">
        <v>472</v>
      </c>
      <c r="F1226" t="s">
        <v>473</v>
      </c>
      <c r="G1226" t="s">
        <v>688</v>
      </c>
      <c r="H1226" t="s">
        <v>7169</v>
      </c>
      <c r="I1226">
        <v>721818</v>
      </c>
      <c r="J1226" t="s">
        <v>3060</v>
      </c>
      <c r="K1226" t="s">
        <v>3061</v>
      </c>
      <c r="L1226" t="s">
        <v>4622</v>
      </c>
      <c r="M1226" t="s">
        <v>7173</v>
      </c>
      <c r="N1226">
        <v>45000</v>
      </c>
      <c r="O1226" t="s">
        <v>3012</v>
      </c>
      <c r="P1226" t="s">
        <v>3013</v>
      </c>
      <c r="Q1226" t="s">
        <v>7174</v>
      </c>
      <c r="R1226">
        <v>3676822145</v>
      </c>
      <c r="S1226" s="14">
        <v>46203</v>
      </c>
      <c r="T1226" t="s">
        <v>7175</v>
      </c>
      <c r="U1226" s="31">
        <v>46203.703229166669</v>
      </c>
      <c r="AK1226" s="14">
        <v>46204</v>
      </c>
      <c r="AL1226" t="s">
        <v>1316</v>
      </c>
      <c r="AM1226" s="31">
        <v>46204.60260416667</v>
      </c>
      <c r="AQ1226" s="31">
        <v>46204.60260416667</v>
      </c>
      <c r="AR1226" s="14">
        <v>46204</v>
      </c>
      <c r="AS1226" t="s">
        <v>1316</v>
      </c>
      <c r="AT1226" t="s">
        <v>473</v>
      </c>
      <c r="AU1226" t="s">
        <v>678</v>
      </c>
      <c r="AV1226" s="14">
        <v>46204</v>
      </c>
      <c r="AW1226" t="s">
        <v>1317</v>
      </c>
      <c r="AX1226" s="31">
        <v>46204.617175925923</v>
      </c>
      <c r="AY1226" s="14">
        <v>46204</v>
      </c>
      <c r="AZ1226" t="s">
        <v>7051</v>
      </c>
      <c r="BA1226" s="31">
        <v>46204.619444444441</v>
      </c>
      <c r="BB1226" s="14">
        <v>46204</v>
      </c>
      <c r="BC1226" t="s">
        <v>7157</v>
      </c>
      <c r="BD1226" s="31">
        <v>46204.632708333331</v>
      </c>
      <c r="BE1226" s="14">
        <v>46204</v>
      </c>
      <c r="BF1226" t="s">
        <v>7060</v>
      </c>
      <c r="BG1226" s="31">
        <v>46204.639490740738</v>
      </c>
      <c r="BH1226" s="14">
        <v>46204</v>
      </c>
      <c r="BI1226" t="s">
        <v>7060</v>
      </c>
      <c r="BJ1226" s="31">
        <v>46204.639560185184</v>
      </c>
      <c r="BW1226" s="14">
        <v>46204</v>
      </c>
      <c r="BX1226" t="s">
        <v>7064</v>
      </c>
      <c r="BY1226" s="31">
        <v>46204.665902777779</v>
      </c>
      <c r="BZ1226" s="14">
        <v>46204</v>
      </c>
      <c r="CA1226" t="s">
        <v>7054</v>
      </c>
      <c r="CB1226" s="31">
        <v>46204.666446759256</v>
      </c>
      <c r="CF1226" s="14">
        <v>46204</v>
      </c>
      <c r="CG1226" t="s">
        <v>1317</v>
      </c>
      <c r="CH1226" s="31">
        <v>46204.756562499999</v>
      </c>
      <c r="CM1226" s="4">
        <f t="shared" ref="CM1226:CM1289" si="58">IF(AJ1226&lt;&gt;"",AJ1226,IF(AG1226&lt;&gt;"",AG1226,IF(AD1226&lt;&gt;"",AD1226,IF(AA1226&lt;&gt;"",AA1226,U1226))))</f>
        <v>46203.703229166669</v>
      </c>
      <c r="CN1226">
        <f t="shared" ref="CN1226:CN1289" si="59">AK1226-INT(CM1226)</f>
        <v>1</v>
      </c>
      <c r="CO1226" t="str">
        <f>VLOOKUP(A1226,Sheet1!$A$2:$B$221,2,0)</f>
        <v>South Zone</v>
      </c>
    </row>
    <row r="1227" spans="1:93" x14ac:dyDescent="0.35">
      <c r="A1227" t="s">
        <v>7161</v>
      </c>
      <c r="B1227">
        <v>717</v>
      </c>
      <c r="C1227" t="s">
        <v>9332</v>
      </c>
      <c r="D1227" t="s">
        <v>678</v>
      </c>
      <c r="E1227" t="s">
        <v>472</v>
      </c>
      <c r="F1227" t="s">
        <v>473</v>
      </c>
      <c r="G1227" t="s">
        <v>688</v>
      </c>
      <c r="H1227" t="s">
        <v>7169</v>
      </c>
      <c r="I1227">
        <v>721818</v>
      </c>
      <c r="J1227" t="s">
        <v>3060</v>
      </c>
      <c r="K1227" t="s">
        <v>3061</v>
      </c>
      <c r="L1227" t="s">
        <v>4622</v>
      </c>
      <c r="M1227" t="s">
        <v>7173</v>
      </c>
      <c r="N1227">
        <v>45000</v>
      </c>
      <c r="O1227" t="s">
        <v>3012</v>
      </c>
      <c r="P1227" t="s">
        <v>3013</v>
      </c>
      <c r="Q1227" t="s">
        <v>7176</v>
      </c>
      <c r="R1227">
        <v>9168197950</v>
      </c>
      <c r="S1227" s="14">
        <v>46203</v>
      </c>
      <c r="T1227" t="s">
        <v>7175</v>
      </c>
      <c r="U1227" s="31">
        <v>46203.703206018516</v>
      </c>
      <c r="AK1227" s="14">
        <v>46204</v>
      </c>
      <c r="AL1227" t="s">
        <v>1316</v>
      </c>
      <c r="AM1227" s="31">
        <v>46204.602581018517</v>
      </c>
      <c r="AQ1227" s="31">
        <v>46204.602581018517</v>
      </c>
      <c r="AR1227" s="14">
        <v>46204</v>
      </c>
      <c r="AS1227" t="s">
        <v>1316</v>
      </c>
      <c r="AT1227" t="s">
        <v>473</v>
      </c>
      <c r="AU1227" t="s">
        <v>678</v>
      </c>
      <c r="AV1227" s="14">
        <v>46204</v>
      </c>
      <c r="AW1227" t="s">
        <v>1317</v>
      </c>
      <c r="AX1227" s="31">
        <v>46204.617152777777</v>
      </c>
      <c r="AY1227" s="14">
        <v>46204</v>
      </c>
      <c r="AZ1227" t="s">
        <v>7051</v>
      </c>
      <c r="BA1227" s="31">
        <v>46204.619432870371</v>
      </c>
      <c r="BB1227" s="14">
        <v>46204</v>
      </c>
      <c r="BC1227" t="s">
        <v>7157</v>
      </c>
      <c r="BD1227" s="31">
        <v>46204.632696759261</v>
      </c>
      <c r="BE1227" s="14">
        <v>46204</v>
      </c>
      <c r="BF1227" t="s">
        <v>7060</v>
      </c>
      <c r="BG1227" s="31">
        <v>46204.639479166668</v>
      </c>
      <c r="BH1227" s="14">
        <v>46204</v>
      </c>
      <c r="BI1227" t="s">
        <v>7060</v>
      </c>
      <c r="BJ1227" s="31">
        <v>46204.639548611114</v>
      </c>
      <c r="BW1227" s="14">
        <v>46204</v>
      </c>
      <c r="BX1227" t="s">
        <v>7064</v>
      </c>
      <c r="BY1227" s="31">
        <v>46204.665879629632</v>
      </c>
      <c r="BZ1227" s="14">
        <v>46204</v>
      </c>
      <c r="CA1227" t="s">
        <v>7054</v>
      </c>
      <c r="CB1227" s="31">
        <v>46204.666446759256</v>
      </c>
      <c r="CF1227" s="14">
        <v>46204</v>
      </c>
      <c r="CG1227" t="s">
        <v>1317</v>
      </c>
      <c r="CH1227" s="31">
        <v>46204.756562499999</v>
      </c>
      <c r="CM1227" s="4">
        <f t="shared" si="58"/>
        <v>46203.703206018516</v>
      </c>
      <c r="CN1227">
        <f t="shared" si="59"/>
        <v>1</v>
      </c>
      <c r="CO1227" t="str">
        <f>VLOOKUP(A1227,Sheet1!$A$2:$B$221,2,0)</f>
        <v>South Zone</v>
      </c>
    </row>
    <row r="1228" spans="1:93" x14ac:dyDescent="0.35">
      <c r="A1228" t="s">
        <v>7161</v>
      </c>
      <c r="B1228">
        <v>717</v>
      </c>
      <c r="C1228" t="s">
        <v>9332</v>
      </c>
      <c r="D1228" t="s">
        <v>678</v>
      </c>
      <c r="E1228" t="s">
        <v>472</v>
      </c>
      <c r="F1228" t="s">
        <v>473</v>
      </c>
      <c r="G1228" t="s">
        <v>688</v>
      </c>
      <c r="H1228" t="s">
        <v>7177</v>
      </c>
      <c r="I1228">
        <v>724955</v>
      </c>
      <c r="J1228" t="s">
        <v>7178</v>
      </c>
      <c r="K1228" t="s">
        <v>7179</v>
      </c>
      <c r="L1228" t="s">
        <v>4622</v>
      </c>
      <c r="M1228" t="s">
        <v>7180</v>
      </c>
      <c r="N1228">
        <v>45000</v>
      </c>
      <c r="O1228" t="s">
        <v>3012</v>
      </c>
      <c r="P1228" t="s">
        <v>3013</v>
      </c>
      <c r="Q1228" t="s">
        <v>7181</v>
      </c>
      <c r="R1228">
        <v>4547555805</v>
      </c>
      <c r="S1228" s="14">
        <v>46204</v>
      </c>
      <c r="T1228" t="s">
        <v>7167</v>
      </c>
      <c r="U1228" s="31">
        <v>46204.698703703703</v>
      </c>
      <c r="AK1228" s="14">
        <v>46205</v>
      </c>
      <c r="AL1228" t="s">
        <v>1317</v>
      </c>
      <c r="AM1228" s="31">
        <v>46205.436261574076</v>
      </c>
      <c r="AQ1228" s="31">
        <v>46205.436261574076</v>
      </c>
      <c r="AR1228" s="14">
        <v>46205</v>
      </c>
      <c r="AS1228" t="s">
        <v>1317</v>
      </c>
      <c r="AT1228" t="s">
        <v>7182</v>
      </c>
      <c r="AU1228" t="s">
        <v>677</v>
      </c>
      <c r="AV1228" s="14">
        <v>46205</v>
      </c>
      <c r="AW1228" t="s">
        <v>1317</v>
      </c>
      <c r="AX1228" s="31">
        <v>46205.44222222222</v>
      </c>
      <c r="AY1228" s="14">
        <v>46205</v>
      </c>
      <c r="AZ1228" t="s">
        <v>7051</v>
      </c>
      <c r="BA1228" s="31">
        <v>46205.445289351854</v>
      </c>
      <c r="BB1228" s="14">
        <v>46205</v>
      </c>
      <c r="BC1228" t="s">
        <v>7168</v>
      </c>
      <c r="BD1228" s="31">
        <v>46205.451284722221</v>
      </c>
      <c r="BE1228" s="14">
        <v>46205</v>
      </c>
      <c r="BF1228" t="s">
        <v>7064</v>
      </c>
      <c r="BG1228" s="31">
        <v>46205.480416666665</v>
      </c>
      <c r="BH1228" s="14">
        <v>46205</v>
      </c>
      <c r="BI1228" t="s">
        <v>7064</v>
      </c>
      <c r="BJ1228" s="31">
        <v>46205.518321759257</v>
      </c>
      <c r="BK1228" s="14">
        <v>46205</v>
      </c>
      <c r="BL1228" t="s">
        <v>7064</v>
      </c>
      <c r="BM1228" s="31">
        <v>46205.480474537035</v>
      </c>
      <c r="BW1228" s="14">
        <v>46205</v>
      </c>
      <c r="BX1228" t="s">
        <v>7053</v>
      </c>
      <c r="BY1228" s="31">
        <v>46205.532094907408</v>
      </c>
      <c r="BZ1228" s="14">
        <v>46205</v>
      </c>
      <c r="CA1228" t="s">
        <v>7054</v>
      </c>
      <c r="CB1228" s="31">
        <v>46205.533020833333</v>
      </c>
      <c r="CF1228" s="14">
        <v>46205</v>
      </c>
      <c r="CG1228" t="s">
        <v>1317</v>
      </c>
      <c r="CH1228" s="31">
        <v>46205.653923611113</v>
      </c>
      <c r="CM1228" s="4">
        <f t="shared" si="58"/>
        <v>46204.698703703703</v>
      </c>
      <c r="CN1228">
        <f t="shared" si="59"/>
        <v>1</v>
      </c>
      <c r="CO1228" t="str">
        <f>VLOOKUP(A1228,Sheet1!$A$2:$B$221,2,0)</f>
        <v>South Zone</v>
      </c>
    </row>
    <row r="1229" spans="1:93" x14ac:dyDescent="0.35">
      <c r="A1229" t="s">
        <v>7161</v>
      </c>
      <c r="B1229">
        <v>717</v>
      </c>
      <c r="C1229" t="s">
        <v>9332</v>
      </c>
      <c r="D1229" t="s">
        <v>678</v>
      </c>
      <c r="E1229" t="s">
        <v>472</v>
      </c>
      <c r="F1229" t="s">
        <v>473</v>
      </c>
      <c r="G1229" t="s">
        <v>688</v>
      </c>
      <c r="H1229" t="s">
        <v>10595</v>
      </c>
      <c r="I1229">
        <v>735316</v>
      </c>
      <c r="J1229" t="s">
        <v>3060</v>
      </c>
      <c r="K1229" t="s">
        <v>3061</v>
      </c>
      <c r="L1229" t="s">
        <v>4622</v>
      </c>
      <c r="M1229" t="s">
        <v>10596</v>
      </c>
      <c r="N1229">
        <v>55000</v>
      </c>
      <c r="O1229" t="s">
        <v>10597</v>
      </c>
      <c r="P1229" t="s">
        <v>10598</v>
      </c>
      <c r="Q1229" t="s">
        <v>10599</v>
      </c>
      <c r="R1229">
        <v>8486388867</v>
      </c>
      <c r="S1229" s="14">
        <v>46209</v>
      </c>
      <c r="T1229" t="s">
        <v>1317</v>
      </c>
      <c r="U1229" s="31">
        <v>46209.469560185185</v>
      </c>
      <c r="AK1229" s="14">
        <v>46209</v>
      </c>
      <c r="AL1229" t="s">
        <v>1316</v>
      </c>
      <c r="AM1229" s="31">
        <v>46209.514085648145</v>
      </c>
      <c r="AQ1229" s="31">
        <v>46209.514085648145</v>
      </c>
      <c r="AR1229" s="14">
        <v>46209</v>
      </c>
      <c r="AS1229" t="s">
        <v>1316</v>
      </c>
      <c r="AT1229" t="s">
        <v>473</v>
      </c>
      <c r="AU1229" t="s">
        <v>678</v>
      </c>
      <c r="AV1229" s="14">
        <v>46209</v>
      </c>
      <c r="AW1229" t="s">
        <v>1317</v>
      </c>
      <c r="AX1229" s="31">
        <v>46209.581134259257</v>
      </c>
      <c r="AY1229" s="14">
        <v>46209</v>
      </c>
      <c r="AZ1229" t="s">
        <v>7051</v>
      </c>
      <c r="BA1229" s="31">
        <v>46209.592291666668</v>
      </c>
      <c r="BB1229" s="14">
        <v>46209</v>
      </c>
      <c r="BC1229" t="s">
        <v>7157</v>
      </c>
      <c r="BD1229" s="31">
        <v>46209.594756944447</v>
      </c>
      <c r="BE1229" s="14">
        <v>46209</v>
      </c>
      <c r="BF1229" t="s">
        <v>7053</v>
      </c>
      <c r="BG1229" s="31">
        <v>46209.617083333331</v>
      </c>
      <c r="BH1229" s="14">
        <v>46209</v>
      </c>
      <c r="BI1229" t="s">
        <v>7053</v>
      </c>
      <c r="BJ1229" s="31">
        <v>46209.617175925923</v>
      </c>
      <c r="BW1229" s="14">
        <v>46209</v>
      </c>
      <c r="BX1229" t="s">
        <v>7064</v>
      </c>
      <c r="BY1229" s="31">
        <v>46209.640335648146</v>
      </c>
      <c r="BZ1229" s="14">
        <v>46209</v>
      </c>
      <c r="CA1229" t="s">
        <v>7054</v>
      </c>
      <c r="CB1229" s="31">
        <v>46209.64880787037</v>
      </c>
      <c r="CF1229" s="14">
        <v>46209</v>
      </c>
      <c r="CG1229" t="s">
        <v>1317</v>
      </c>
      <c r="CH1229" s="31">
        <v>46209.796793981484</v>
      </c>
      <c r="CM1229" s="4">
        <f t="shared" si="58"/>
        <v>46209.469560185185</v>
      </c>
      <c r="CN1229">
        <f t="shared" si="59"/>
        <v>0</v>
      </c>
      <c r="CO1229" t="str">
        <f>VLOOKUP(A1229,Sheet1!$A$2:$B$221,2,0)</f>
        <v>South Zone</v>
      </c>
    </row>
    <row r="1230" spans="1:93" x14ac:dyDescent="0.35">
      <c r="A1230" t="s">
        <v>7161</v>
      </c>
      <c r="B1230">
        <v>717</v>
      </c>
      <c r="C1230" t="s">
        <v>9332</v>
      </c>
      <c r="D1230" t="s">
        <v>678</v>
      </c>
      <c r="E1230" t="s">
        <v>472</v>
      </c>
      <c r="F1230" t="s">
        <v>473</v>
      </c>
      <c r="G1230" t="s">
        <v>688</v>
      </c>
      <c r="H1230" t="s">
        <v>10600</v>
      </c>
      <c r="I1230">
        <v>747654</v>
      </c>
      <c r="J1230" t="s">
        <v>3060</v>
      </c>
      <c r="K1230" t="s">
        <v>3061</v>
      </c>
      <c r="L1230" t="s">
        <v>4622</v>
      </c>
      <c r="M1230" t="s">
        <v>10601</v>
      </c>
      <c r="N1230">
        <v>40000</v>
      </c>
      <c r="O1230" t="s">
        <v>3054</v>
      </c>
      <c r="P1230" t="s">
        <v>3055</v>
      </c>
      <c r="Q1230" t="s">
        <v>10602</v>
      </c>
      <c r="R1230">
        <v>3399164185</v>
      </c>
      <c r="S1230" s="14">
        <v>46209</v>
      </c>
      <c r="T1230" t="s">
        <v>1317</v>
      </c>
      <c r="U1230" s="31">
        <v>46209.715497685182</v>
      </c>
      <c r="AK1230" s="14">
        <v>46209</v>
      </c>
      <c r="AL1230" t="s">
        <v>1316</v>
      </c>
      <c r="AM1230" s="31">
        <v>46209.757175925923</v>
      </c>
      <c r="AQ1230" s="31">
        <v>46209.757175925923</v>
      </c>
      <c r="AR1230" s="14">
        <v>46209</v>
      </c>
      <c r="AS1230" t="s">
        <v>1316</v>
      </c>
      <c r="AT1230" t="s">
        <v>473</v>
      </c>
      <c r="AU1230" t="s">
        <v>678</v>
      </c>
      <c r="AV1230" s="14">
        <v>46210</v>
      </c>
      <c r="AW1230" t="s">
        <v>1317</v>
      </c>
      <c r="AX1230" s="31">
        <v>46210.454351851855</v>
      </c>
      <c r="AY1230" s="14">
        <v>46210</v>
      </c>
      <c r="AZ1230" t="s">
        <v>7051</v>
      </c>
      <c r="BA1230" s="31">
        <v>46210.45884259259</v>
      </c>
      <c r="BB1230" s="14">
        <v>46210</v>
      </c>
      <c r="BC1230" t="s">
        <v>7116</v>
      </c>
      <c r="BD1230" s="31">
        <v>46210.469293981485</v>
      </c>
      <c r="BE1230" s="14">
        <v>46210</v>
      </c>
      <c r="BF1230" t="s">
        <v>7064</v>
      </c>
      <c r="BG1230" s="31">
        <v>46210.469606481478</v>
      </c>
      <c r="BH1230" s="14">
        <v>46210</v>
      </c>
      <c r="BI1230" t="s">
        <v>7064</v>
      </c>
      <c r="BJ1230" s="31">
        <v>46210.716226851851</v>
      </c>
      <c r="BK1230" s="14">
        <v>46210</v>
      </c>
      <c r="BL1230" t="s">
        <v>7064</v>
      </c>
      <c r="BM1230" s="31">
        <v>46210.469652777778</v>
      </c>
      <c r="BW1230" s="14">
        <v>46210</v>
      </c>
      <c r="BX1230" t="s">
        <v>7064</v>
      </c>
      <c r="BY1230" s="31">
        <v>46210.748773148145</v>
      </c>
      <c r="BZ1230" s="14">
        <v>46210</v>
      </c>
      <c r="CA1230" t="s">
        <v>7054</v>
      </c>
      <c r="CB1230" s="31">
        <v>46210.767002314817</v>
      </c>
      <c r="CF1230" s="14">
        <v>46210</v>
      </c>
      <c r="CG1230" t="s">
        <v>1317</v>
      </c>
      <c r="CH1230" s="31">
        <v>46210.842858796299</v>
      </c>
      <c r="CM1230" s="4">
        <f t="shared" si="58"/>
        <v>46209.715497685182</v>
      </c>
      <c r="CN1230">
        <f t="shared" si="59"/>
        <v>0</v>
      </c>
      <c r="CO1230" t="str">
        <f>VLOOKUP(A1230,Sheet1!$A$2:$B$221,2,0)</f>
        <v>South Zone</v>
      </c>
    </row>
    <row r="1231" spans="1:93" x14ac:dyDescent="0.35">
      <c r="A1231" t="s">
        <v>7183</v>
      </c>
      <c r="B1231">
        <v>737</v>
      </c>
      <c r="C1231" t="s">
        <v>9332</v>
      </c>
      <c r="D1231" t="s">
        <v>678</v>
      </c>
      <c r="E1231" t="s">
        <v>474</v>
      </c>
      <c r="F1231" t="s">
        <v>475</v>
      </c>
      <c r="G1231" t="s">
        <v>688</v>
      </c>
      <c r="H1231" t="s">
        <v>7184</v>
      </c>
      <c r="I1231">
        <v>383760</v>
      </c>
      <c r="J1231" t="s">
        <v>2020</v>
      </c>
      <c r="K1231" t="s">
        <v>2021</v>
      </c>
      <c r="L1231" t="s">
        <v>4622</v>
      </c>
      <c r="M1231" t="s">
        <v>7185</v>
      </c>
      <c r="N1231">
        <v>50000</v>
      </c>
      <c r="O1231" t="s">
        <v>1223</v>
      </c>
      <c r="P1231" t="s">
        <v>1224</v>
      </c>
      <c r="Q1231" t="s">
        <v>7186</v>
      </c>
      <c r="R1231">
        <v>1913340679</v>
      </c>
      <c r="S1231" s="14">
        <v>46206</v>
      </c>
      <c r="T1231" t="s">
        <v>7187</v>
      </c>
      <c r="U1231" s="31">
        <v>46206.583298611113</v>
      </c>
      <c r="AK1231" s="14">
        <v>46206</v>
      </c>
      <c r="AL1231" t="s">
        <v>3062</v>
      </c>
      <c r="AM1231" s="31">
        <v>46206.605196759258</v>
      </c>
      <c r="AQ1231" s="31">
        <v>46206.605196759258</v>
      </c>
      <c r="AR1231" s="14">
        <v>46206</v>
      </c>
      <c r="AS1231" t="s">
        <v>3062</v>
      </c>
      <c r="AT1231" t="s">
        <v>7188</v>
      </c>
      <c r="AU1231" t="s">
        <v>677</v>
      </c>
      <c r="AV1231" s="14">
        <v>46206</v>
      </c>
      <c r="AW1231" t="s">
        <v>7189</v>
      </c>
      <c r="AX1231" s="31">
        <v>46206.634502314817</v>
      </c>
      <c r="AY1231" s="14">
        <v>46206</v>
      </c>
      <c r="AZ1231" t="s">
        <v>7051</v>
      </c>
      <c r="BA1231" s="31">
        <v>46206.640277777777</v>
      </c>
      <c r="BB1231" s="14">
        <v>46206</v>
      </c>
      <c r="BC1231" t="s">
        <v>7059</v>
      </c>
      <c r="BD1231" s="31">
        <v>46206.645104166666</v>
      </c>
      <c r="BE1231" s="14">
        <v>46206</v>
      </c>
      <c r="BF1231" t="s">
        <v>7064</v>
      </c>
      <c r="BG1231" s="31">
        <v>46206.665092592593</v>
      </c>
      <c r="BH1231" s="14">
        <v>46206</v>
      </c>
      <c r="BI1231" t="s">
        <v>7064</v>
      </c>
      <c r="BJ1231" s="31">
        <v>46206.665150462963</v>
      </c>
      <c r="BW1231" s="14">
        <v>46206</v>
      </c>
      <c r="BX1231" t="s">
        <v>7064</v>
      </c>
      <c r="BY1231" s="31">
        <v>46206.684814814813</v>
      </c>
      <c r="BZ1231" s="14">
        <v>46206</v>
      </c>
      <c r="CA1231" t="s">
        <v>7054</v>
      </c>
      <c r="CB1231" s="31">
        <v>46206.685208333336</v>
      </c>
      <c r="CF1231" s="14">
        <v>46206</v>
      </c>
      <c r="CG1231" t="s">
        <v>1318</v>
      </c>
      <c r="CH1231" s="31">
        <v>46206.717812499999</v>
      </c>
      <c r="CM1231" s="4">
        <f t="shared" si="58"/>
        <v>46206.583298611113</v>
      </c>
      <c r="CN1231">
        <f t="shared" si="59"/>
        <v>0</v>
      </c>
      <c r="CO1231" t="str">
        <f>VLOOKUP(A1231,Sheet1!$A$2:$B$221,2,0)</f>
        <v>South Zone</v>
      </c>
    </row>
    <row r="1232" spans="1:93" x14ac:dyDescent="0.35">
      <c r="A1232" t="s">
        <v>7183</v>
      </c>
      <c r="B1232">
        <v>737</v>
      </c>
      <c r="C1232" t="s">
        <v>9332</v>
      </c>
      <c r="D1232" t="s">
        <v>678</v>
      </c>
      <c r="E1232" t="s">
        <v>474</v>
      </c>
      <c r="F1232" t="s">
        <v>475</v>
      </c>
      <c r="G1232" t="s">
        <v>688</v>
      </c>
      <c r="H1232" t="s">
        <v>7190</v>
      </c>
      <c r="I1232">
        <v>437059</v>
      </c>
      <c r="J1232" t="s">
        <v>7191</v>
      </c>
      <c r="K1232" t="s">
        <v>7192</v>
      </c>
      <c r="L1232" t="s">
        <v>4622</v>
      </c>
      <c r="M1232" t="s">
        <v>10603</v>
      </c>
      <c r="N1232">
        <v>60000</v>
      </c>
      <c r="O1232" t="s">
        <v>10363</v>
      </c>
      <c r="P1232" t="s">
        <v>10364</v>
      </c>
      <c r="Q1232" t="s">
        <v>10604</v>
      </c>
      <c r="R1232">
        <v>6994422512</v>
      </c>
      <c r="S1232" s="14">
        <v>46209</v>
      </c>
      <c r="T1232" t="s">
        <v>7189</v>
      </c>
      <c r="U1232" s="31">
        <v>46209.546944444446</v>
      </c>
      <c r="AK1232" s="14">
        <v>46209</v>
      </c>
      <c r="AL1232" t="s">
        <v>2418</v>
      </c>
      <c r="AM1232" s="31">
        <v>46209.623599537037</v>
      </c>
      <c r="AQ1232" s="31">
        <v>46209.623599537037</v>
      </c>
      <c r="AR1232" s="14">
        <v>46209</v>
      </c>
      <c r="AS1232" t="s">
        <v>2418</v>
      </c>
      <c r="AT1232" t="s">
        <v>475</v>
      </c>
      <c r="AU1232" t="s">
        <v>678</v>
      </c>
      <c r="AV1232" s="14">
        <v>46209</v>
      </c>
      <c r="AW1232" t="s">
        <v>7189</v>
      </c>
      <c r="AX1232" s="31">
        <v>46209.631620370368</v>
      </c>
      <c r="AY1232" s="14">
        <v>46209</v>
      </c>
      <c r="AZ1232" t="s">
        <v>7051</v>
      </c>
      <c r="BA1232" s="31">
        <v>46209.651550925926</v>
      </c>
      <c r="BB1232" s="14">
        <v>46209</v>
      </c>
      <c r="BC1232" t="s">
        <v>7051</v>
      </c>
      <c r="BD1232" s="31">
        <v>46209.651620370372</v>
      </c>
      <c r="BE1232" s="14">
        <v>46209</v>
      </c>
      <c r="BF1232" t="s">
        <v>7060</v>
      </c>
      <c r="BG1232" s="31">
        <v>46209.699247685188</v>
      </c>
      <c r="BH1232" s="14">
        <v>46209</v>
      </c>
      <c r="BI1232" t="s">
        <v>7060</v>
      </c>
      <c r="BJ1232" s="31">
        <v>46209.699282407404</v>
      </c>
      <c r="BW1232" s="14">
        <v>46209</v>
      </c>
      <c r="BX1232" t="s">
        <v>7053</v>
      </c>
      <c r="BY1232" s="31">
        <v>46209.711863425924</v>
      </c>
      <c r="BZ1232" s="14">
        <v>46209</v>
      </c>
      <c r="CA1232" t="s">
        <v>7054</v>
      </c>
      <c r="CB1232" s="31">
        <v>46209.75472222222</v>
      </c>
      <c r="CF1232" s="14">
        <v>46209</v>
      </c>
      <c r="CG1232" t="s">
        <v>1318</v>
      </c>
      <c r="CH1232" s="31">
        <v>46209.8046412037</v>
      </c>
      <c r="CM1232" s="4">
        <f t="shared" si="58"/>
        <v>46209.546944444446</v>
      </c>
      <c r="CN1232">
        <f t="shared" si="59"/>
        <v>0</v>
      </c>
      <c r="CO1232" t="str">
        <f>VLOOKUP(A1232,Sheet1!$A$2:$B$221,2,0)</f>
        <v>South Zone</v>
      </c>
    </row>
    <row r="1233" spans="1:93" x14ac:dyDescent="0.35">
      <c r="A1233" t="s">
        <v>7183</v>
      </c>
      <c r="B1233">
        <v>737</v>
      </c>
      <c r="C1233" t="s">
        <v>9332</v>
      </c>
      <c r="D1233" t="s">
        <v>678</v>
      </c>
      <c r="E1233" t="s">
        <v>474</v>
      </c>
      <c r="F1233" t="s">
        <v>475</v>
      </c>
      <c r="G1233" t="s">
        <v>688</v>
      </c>
      <c r="H1233" t="s">
        <v>7190</v>
      </c>
      <c r="I1233">
        <v>437059</v>
      </c>
      <c r="J1233" t="s">
        <v>7191</v>
      </c>
      <c r="K1233" t="s">
        <v>7192</v>
      </c>
      <c r="L1233" t="s">
        <v>4622</v>
      </c>
      <c r="M1233" t="s">
        <v>7193</v>
      </c>
      <c r="N1233">
        <v>55000</v>
      </c>
      <c r="O1233" t="s">
        <v>7100</v>
      </c>
      <c r="P1233" t="s">
        <v>7101</v>
      </c>
      <c r="Q1233" t="s">
        <v>7194</v>
      </c>
      <c r="R1233">
        <v>9973617783</v>
      </c>
      <c r="S1233" s="14">
        <v>46206</v>
      </c>
      <c r="T1233" t="s">
        <v>7189</v>
      </c>
      <c r="U1233" s="31">
        <v>46206.485011574077</v>
      </c>
      <c r="AK1233" s="14">
        <v>46206</v>
      </c>
      <c r="AL1233" t="s">
        <v>3062</v>
      </c>
      <c r="AM1233" s="31">
        <v>46206.548518518517</v>
      </c>
      <c r="AQ1233" s="31">
        <v>46206.548518518517</v>
      </c>
      <c r="AR1233" s="14">
        <v>46206</v>
      </c>
      <c r="AS1233" t="s">
        <v>3062</v>
      </c>
      <c r="AT1233" t="s">
        <v>7188</v>
      </c>
      <c r="AU1233" t="s">
        <v>677</v>
      </c>
      <c r="AV1233" s="14">
        <v>46206</v>
      </c>
      <c r="AW1233" t="s">
        <v>7189</v>
      </c>
      <c r="AX1233" s="31">
        <v>46206.575231481482</v>
      </c>
      <c r="AY1233" s="14">
        <v>46206</v>
      </c>
      <c r="AZ1233" t="s">
        <v>7051</v>
      </c>
      <c r="BA1233" s="31">
        <v>46206.59847222222</v>
      </c>
      <c r="BB1233" s="14">
        <v>46206</v>
      </c>
      <c r="BC1233" t="s">
        <v>7063</v>
      </c>
      <c r="BD1233" s="31">
        <v>46206.610150462962</v>
      </c>
      <c r="BE1233" s="14">
        <v>46206</v>
      </c>
      <c r="BF1233" t="s">
        <v>7053</v>
      </c>
      <c r="BG1233" s="31">
        <v>46206.636921296296</v>
      </c>
      <c r="BH1233" s="14">
        <v>46206</v>
      </c>
      <c r="BI1233" t="s">
        <v>7053</v>
      </c>
      <c r="BJ1233" s="31">
        <v>46206.637002314812</v>
      </c>
      <c r="BW1233" s="14">
        <v>46206</v>
      </c>
      <c r="BX1233" t="s">
        <v>7064</v>
      </c>
      <c r="BY1233" s="31">
        <v>46206.648958333331</v>
      </c>
      <c r="BZ1233" s="14">
        <v>46206</v>
      </c>
      <c r="CA1233" t="s">
        <v>7054</v>
      </c>
      <c r="CB1233" s="31">
        <v>46206.679907407408</v>
      </c>
      <c r="CF1233" s="14">
        <v>46206</v>
      </c>
      <c r="CG1233" t="s">
        <v>1318</v>
      </c>
      <c r="CH1233" s="31">
        <v>46206.735208333332</v>
      </c>
      <c r="CM1233" s="4">
        <f t="shared" si="58"/>
        <v>46206.485011574077</v>
      </c>
      <c r="CN1233">
        <f t="shared" si="59"/>
        <v>0</v>
      </c>
      <c r="CO1233" t="str">
        <f>VLOOKUP(A1233,Sheet1!$A$2:$B$221,2,0)</f>
        <v>South Zone</v>
      </c>
    </row>
    <row r="1234" spans="1:93" x14ac:dyDescent="0.35">
      <c r="A1234" t="s">
        <v>7183</v>
      </c>
      <c r="B1234">
        <v>737</v>
      </c>
      <c r="C1234" t="s">
        <v>9332</v>
      </c>
      <c r="D1234" t="s">
        <v>678</v>
      </c>
      <c r="E1234" t="s">
        <v>474</v>
      </c>
      <c r="F1234" t="s">
        <v>475</v>
      </c>
      <c r="G1234" t="s">
        <v>688</v>
      </c>
      <c r="H1234" t="s">
        <v>7190</v>
      </c>
      <c r="I1234">
        <v>437059</v>
      </c>
      <c r="J1234" t="s">
        <v>7191</v>
      </c>
      <c r="K1234" t="s">
        <v>7192</v>
      </c>
      <c r="L1234" t="s">
        <v>4622</v>
      </c>
      <c r="M1234" t="s">
        <v>7195</v>
      </c>
      <c r="N1234">
        <v>50000</v>
      </c>
      <c r="O1234" t="s">
        <v>1223</v>
      </c>
      <c r="P1234" t="s">
        <v>1224</v>
      </c>
      <c r="Q1234" t="s">
        <v>7196</v>
      </c>
      <c r="R1234">
        <v>8211445160</v>
      </c>
      <c r="S1234" s="14">
        <v>46205</v>
      </c>
      <c r="T1234" t="s">
        <v>7189</v>
      </c>
      <c r="U1234" s="31">
        <v>46205.660624999997</v>
      </c>
      <c r="AK1234" s="14">
        <v>46205</v>
      </c>
      <c r="AL1234" t="s">
        <v>3062</v>
      </c>
      <c r="AM1234" s="31">
        <v>46205.694988425923</v>
      </c>
      <c r="AQ1234" s="31">
        <v>46205.694988425923</v>
      </c>
      <c r="AR1234" s="14">
        <v>46205</v>
      </c>
      <c r="AS1234" t="s">
        <v>3062</v>
      </c>
      <c r="AT1234" t="s">
        <v>7188</v>
      </c>
      <c r="AU1234" t="s">
        <v>677</v>
      </c>
      <c r="AV1234" s="14">
        <v>46205</v>
      </c>
      <c r="AW1234" t="s">
        <v>3062</v>
      </c>
      <c r="AX1234" s="31">
        <v>46205.70752314815</v>
      </c>
      <c r="AY1234" s="14">
        <v>46205</v>
      </c>
      <c r="AZ1234" t="s">
        <v>7051</v>
      </c>
      <c r="BA1234" s="31">
        <v>46205.711793981478</v>
      </c>
      <c r="BB1234" s="14">
        <v>46205</v>
      </c>
      <c r="BC1234" t="s">
        <v>7168</v>
      </c>
      <c r="BD1234" s="31">
        <v>46205.720902777779</v>
      </c>
      <c r="BE1234" s="14">
        <v>46205</v>
      </c>
      <c r="BF1234" t="s">
        <v>7060</v>
      </c>
      <c r="BG1234" s="31">
        <v>46205.734143518515</v>
      </c>
      <c r="BH1234" s="14">
        <v>46205</v>
      </c>
      <c r="BI1234" t="s">
        <v>7060</v>
      </c>
      <c r="BJ1234" s="31">
        <v>46205.734178240738</v>
      </c>
      <c r="BW1234" s="14">
        <v>46205</v>
      </c>
      <c r="BX1234" t="s">
        <v>7060</v>
      </c>
      <c r="BY1234" s="31">
        <v>46205.756238425929</v>
      </c>
      <c r="BZ1234" s="14">
        <v>46205</v>
      </c>
      <c r="CA1234" t="s">
        <v>7054</v>
      </c>
      <c r="CB1234" s="31">
        <v>46205.766273148147</v>
      </c>
      <c r="CF1234" s="14">
        <v>46205</v>
      </c>
      <c r="CG1234" t="s">
        <v>1318</v>
      </c>
      <c r="CH1234" s="31">
        <v>46205.788877314815</v>
      </c>
      <c r="CM1234" s="4">
        <f t="shared" si="58"/>
        <v>46205.660624999997</v>
      </c>
      <c r="CN1234">
        <f t="shared" si="59"/>
        <v>0</v>
      </c>
      <c r="CO1234" t="str">
        <f>VLOOKUP(A1234,Sheet1!$A$2:$B$221,2,0)</f>
        <v>South Zone</v>
      </c>
    </row>
    <row r="1235" spans="1:93" x14ac:dyDescent="0.35">
      <c r="A1235" t="s">
        <v>7183</v>
      </c>
      <c r="B1235">
        <v>737</v>
      </c>
      <c r="C1235" t="s">
        <v>9332</v>
      </c>
      <c r="D1235" t="s">
        <v>678</v>
      </c>
      <c r="E1235" t="s">
        <v>474</v>
      </c>
      <c r="F1235" t="s">
        <v>475</v>
      </c>
      <c r="G1235" t="s">
        <v>688</v>
      </c>
      <c r="H1235" t="s">
        <v>4077</v>
      </c>
      <c r="I1235">
        <v>507341</v>
      </c>
      <c r="J1235" t="s">
        <v>2715</v>
      </c>
      <c r="K1235" t="s">
        <v>2716</v>
      </c>
      <c r="L1235" t="s">
        <v>4622</v>
      </c>
      <c r="M1235" t="s">
        <v>7197</v>
      </c>
      <c r="N1235">
        <v>60000</v>
      </c>
      <c r="O1235" t="s">
        <v>1269</v>
      </c>
      <c r="P1235" t="s">
        <v>1270</v>
      </c>
      <c r="Q1235" t="s">
        <v>7198</v>
      </c>
      <c r="R1235">
        <v>2121718505</v>
      </c>
      <c r="S1235" s="14">
        <v>46206</v>
      </c>
      <c r="T1235" t="s">
        <v>7199</v>
      </c>
      <c r="U1235" s="31">
        <v>46206.607604166667</v>
      </c>
      <c r="AK1235" s="14">
        <v>46206</v>
      </c>
      <c r="AL1235" t="s">
        <v>3062</v>
      </c>
      <c r="AM1235" s="31">
        <v>46206.68041666667</v>
      </c>
      <c r="AQ1235" s="31">
        <v>46206.68041666667</v>
      </c>
      <c r="AR1235" s="14">
        <v>46206</v>
      </c>
      <c r="AS1235" t="s">
        <v>3062</v>
      </c>
      <c r="AT1235" t="s">
        <v>7188</v>
      </c>
      <c r="AU1235" t="s">
        <v>677</v>
      </c>
      <c r="AV1235" s="14">
        <v>46206</v>
      </c>
      <c r="AW1235" t="s">
        <v>1318</v>
      </c>
      <c r="AX1235" s="31">
        <v>46206.69358796296</v>
      </c>
      <c r="AY1235" s="14">
        <v>46206</v>
      </c>
      <c r="AZ1235" t="s">
        <v>7051</v>
      </c>
      <c r="BA1235" s="31">
        <v>46206.707719907405</v>
      </c>
      <c r="BB1235" s="14">
        <v>46206</v>
      </c>
      <c r="BC1235" t="s">
        <v>7072</v>
      </c>
      <c r="BD1235" s="31">
        <v>46206.718090277776</v>
      </c>
      <c r="BE1235" s="14">
        <v>46206</v>
      </c>
      <c r="BF1235" t="s">
        <v>7053</v>
      </c>
      <c r="BG1235" s="31">
        <v>46206.724212962959</v>
      </c>
      <c r="BH1235" s="14">
        <v>46206</v>
      </c>
      <c r="BI1235" t="s">
        <v>7064</v>
      </c>
      <c r="BJ1235" s="31">
        <v>46206.735879629632</v>
      </c>
      <c r="BK1235" s="14">
        <v>46206</v>
      </c>
      <c r="BL1235" t="s">
        <v>7053</v>
      </c>
      <c r="BM1235" s="31">
        <v>46206.724386574075</v>
      </c>
      <c r="BW1235" s="14">
        <v>46206</v>
      </c>
      <c r="BX1235" t="s">
        <v>7064</v>
      </c>
      <c r="BY1235" s="31">
        <v>46206.748206018521</v>
      </c>
      <c r="BZ1235" s="14">
        <v>46206</v>
      </c>
      <c r="CA1235" t="s">
        <v>7054</v>
      </c>
      <c r="CB1235" s="31">
        <v>46206.751516203702</v>
      </c>
      <c r="CF1235" s="14">
        <v>46206</v>
      </c>
      <c r="CG1235" t="s">
        <v>1318</v>
      </c>
      <c r="CH1235" s="31">
        <v>46206.781921296293</v>
      </c>
      <c r="CM1235" s="4">
        <f t="shared" si="58"/>
        <v>46206.607604166667</v>
      </c>
      <c r="CN1235">
        <f t="shared" si="59"/>
        <v>0</v>
      </c>
      <c r="CO1235" t="str">
        <f>VLOOKUP(A1235,Sheet1!$A$2:$B$221,2,0)</f>
        <v>South Zone</v>
      </c>
    </row>
    <row r="1236" spans="1:93" x14ac:dyDescent="0.35">
      <c r="A1236" t="s">
        <v>7183</v>
      </c>
      <c r="B1236">
        <v>737</v>
      </c>
      <c r="C1236" t="s">
        <v>9332</v>
      </c>
      <c r="D1236" t="s">
        <v>678</v>
      </c>
      <c r="E1236" t="s">
        <v>474</v>
      </c>
      <c r="F1236" t="s">
        <v>475</v>
      </c>
      <c r="G1236" t="s">
        <v>688</v>
      </c>
      <c r="H1236" t="s">
        <v>4077</v>
      </c>
      <c r="I1236">
        <v>507341</v>
      </c>
      <c r="J1236" t="s">
        <v>2715</v>
      </c>
      <c r="K1236" t="s">
        <v>2716</v>
      </c>
      <c r="L1236" t="s">
        <v>4622</v>
      </c>
      <c r="M1236" t="s">
        <v>7200</v>
      </c>
      <c r="N1236">
        <v>77000</v>
      </c>
      <c r="O1236" t="s">
        <v>1256</v>
      </c>
      <c r="P1236" t="s">
        <v>1257</v>
      </c>
      <c r="Q1236" t="s">
        <v>4078</v>
      </c>
      <c r="R1236">
        <v>1177757811</v>
      </c>
      <c r="S1236" s="14">
        <v>46205</v>
      </c>
      <c r="T1236" t="s">
        <v>7199</v>
      </c>
      <c r="U1236" s="31">
        <v>46205.416076388887</v>
      </c>
      <c r="AK1236" s="14">
        <v>46205</v>
      </c>
      <c r="AL1236" t="s">
        <v>1318</v>
      </c>
      <c r="AM1236" s="31">
        <v>46205.468900462962</v>
      </c>
      <c r="AQ1236" s="31">
        <v>46205.468900462962</v>
      </c>
      <c r="AR1236" s="14">
        <v>46205</v>
      </c>
      <c r="AS1236" t="s">
        <v>1318</v>
      </c>
      <c r="AT1236" t="s">
        <v>7201</v>
      </c>
      <c r="AU1236" t="s">
        <v>677</v>
      </c>
      <c r="AV1236" s="14">
        <v>46205</v>
      </c>
      <c r="AW1236" t="s">
        <v>3062</v>
      </c>
      <c r="AX1236" s="31">
        <v>46205.509884259256</v>
      </c>
      <c r="AY1236" s="14">
        <v>46205</v>
      </c>
      <c r="AZ1236" t="s">
        <v>7051</v>
      </c>
      <c r="BA1236" s="31">
        <v>46205.516817129632</v>
      </c>
      <c r="BB1236" s="14">
        <v>46205</v>
      </c>
      <c r="BC1236" t="s">
        <v>7059</v>
      </c>
      <c r="BD1236" s="31">
        <v>46205.523657407408</v>
      </c>
      <c r="BE1236" s="14">
        <v>46205</v>
      </c>
      <c r="BF1236" t="s">
        <v>7060</v>
      </c>
      <c r="BG1236" s="31">
        <v>46205.527442129627</v>
      </c>
      <c r="BH1236" s="14">
        <v>46205</v>
      </c>
      <c r="BI1236" t="s">
        <v>7060</v>
      </c>
      <c r="BJ1236" s="31">
        <v>46205.709953703707</v>
      </c>
      <c r="BK1236" s="14">
        <v>46205</v>
      </c>
      <c r="BL1236" t="s">
        <v>7060</v>
      </c>
      <c r="BM1236" s="31">
        <v>46205.52747685185</v>
      </c>
      <c r="BW1236" s="14">
        <v>46205</v>
      </c>
      <c r="BX1236" t="s">
        <v>7060</v>
      </c>
      <c r="BY1236" s="31">
        <v>46205.715937499997</v>
      </c>
      <c r="BZ1236" s="14">
        <v>46205</v>
      </c>
      <c r="CA1236" t="s">
        <v>7054</v>
      </c>
      <c r="CB1236" s="31">
        <v>46205.725231481483</v>
      </c>
      <c r="CF1236" s="14">
        <v>46205</v>
      </c>
      <c r="CG1236" t="s">
        <v>3062</v>
      </c>
      <c r="CH1236" s="31">
        <v>46205.748067129629</v>
      </c>
      <c r="CM1236" s="4">
        <f t="shared" si="58"/>
        <v>46205.416076388887</v>
      </c>
      <c r="CN1236">
        <f t="shared" si="59"/>
        <v>0</v>
      </c>
      <c r="CO1236" t="str">
        <f>VLOOKUP(A1236,Sheet1!$A$2:$B$221,2,0)</f>
        <v>South Zone</v>
      </c>
    </row>
    <row r="1237" spans="1:93" x14ac:dyDescent="0.35">
      <c r="A1237" t="s">
        <v>7183</v>
      </c>
      <c r="B1237">
        <v>737</v>
      </c>
      <c r="C1237" t="s">
        <v>9332</v>
      </c>
      <c r="D1237" t="s">
        <v>678</v>
      </c>
      <c r="E1237" t="s">
        <v>474</v>
      </c>
      <c r="F1237" t="s">
        <v>475</v>
      </c>
      <c r="G1237" t="s">
        <v>688</v>
      </c>
      <c r="H1237" t="s">
        <v>7202</v>
      </c>
      <c r="I1237">
        <v>545204</v>
      </c>
      <c r="J1237" t="s">
        <v>4558</v>
      </c>
      <c r="K1237" t="s">
        <v>4559</v>
      </c>
      <c r="L1237" t="s">
        <v>4622</v>
      </c>
      <c r="M1237" t="s">
        <v>7203</v>
      </c>
      <c r="N1237">
        <v>50000</v>
      </c>
      <c r="O1237" t="s">
        <v>9569</v>
      </c>
      <c r="P1237" t="s">
        <v>9570</v>
      </c>
      <c r="Q1237" t="s">
        <v>7204</v>
      </c>
      <c r="R1237">
        <v>8672080385</v>
      </c>
      <c r="S1237" s="14">
        <v>46206</v>
      </c>
      <c r="T1237" t="s">
        <v>7205</v>
      </c>
      <c r="U1237" s="31">
        <v>46206.420381944445</v>
      </c>
      <c r="AK1237" s="14">
        <v>46206</v>
      </c>
      <c r="AL1237" t="s">
        <v>3062</v>
      </c>
      <c r="AM1237" s="31">
        <v>46206.508159722223</v>
      </c>
      <c r="AQ1237" s="31">
        <v>46206.508159722223</v>
      </c>
      <c r="AR1237" s="14">
        <v>46206</v>
      </c>
      <c r="AS1237" t="s">
        <v>3062</v>
      </c>
      <c r="AT1237" t="s">
        <v>7188</v>
      </c>
      <c r="AU1237" t="s">
        <v>677</v>
      </c>
      <c r="AV1237" s="14">
        <v>46206</v>
      </c>
      <c r="AW1237" t="s">
        <v>3062</v>
      </c>
      <c r="AX1237" s="31">
        <v>46206.511793981481</v>
      </c>
      <c r="AY1237" s="14">
        <v>46206</v>
      </c>
      <c r="AZ1237" t="s">
        <v>7051</v>
      </c>
      <c r="BA1237" s="31">
        <v>46206.521620370368</v>
      </c>
      <c r="BB1237" s="14">
        <v>46206</v>
      </c>
      <c r="BC1237" t="s">
        <v>7059</v>
      </c>
      <c r="BD1237" s="31">
        <v>46206.527858796297</v>
      </c>
      <c r="BE1237" s="14">
        <v>46206</v>
      </c>
      <c r="BF1237" t="s">
        <v>7064</v>
      </c>
      <c r="BG1237" s="31">
        <v>46206.533090277779</v>
      </c>
      <c r="BH1237" s="14">
        <v>46209</v>
      </c>
      <c r="BI1237" t="s">
        <v>7053</v>
      </c>
      <c r="BJ1237" s="31">
        <v>46209.540416666663</v>
      </c>
      <c r="BK1237" s="14">
        <v>46206</v>
      </c>
      <c r="BL1237" t="s">
        <v>7064</v>
      </c>
      <c r="BM1237" s="31">
        <v>46206.533159722225</v>
      </c>
      <c r="BW1237" s="14">
        <v>46209</v>
      </c>
      <c r="BX1237" t="s">
        <v>7053</v>
      </c>
      <c r="BY1237" s="31">
        <v>46209.555995370371</v>
      </c>
      <c r="BZ1237" s="14">
        <v>46209</v>
      </c>
      <c r="CA1237" t="s">
        <v>7054</v>
      </c>
      <c r="CB1237" s="31">
        <v>46209.55667824074</v>
      </c>
      <c r="CF1237" s="14">
        <v>46209</v>
      </c>
      <c r="CG1237" t="s">
        <v>1318</v>
      </c>
      <c r="CH1237" s="31">
        <v>46209.646805555552</v>
      </c>
      <c r="CM1237" s="4">
        <f t="shared" si="58"/>
        <v>46206.420381944445</v>
      </c>
      <c r="CN1237">
        <f t="shared" si="59"/>
        <v>0</v>
      </c>
      <c r="CO1237" t="str">
        <f>VLOOKUP(A1237,Sheet1!$A$2:$B$221,2,0)</f>
        <v>South Zone</v>
      </c>
    </row>
    <row r="1238" spans="1:93" x14ac:dyDescent="0.35">
      <c r="A1238" t="s">
        <v>7183</v>
      </c>
      <c r="B1238">
        <v>737</v>
      </c>
      <c r="C1238" t="s">
        <v>9332</v>
      </c>
      <c r="D1238" t="s">
        <v>678</v>
      </c>
      <c r="E1238" t="s">
        <v>474</v>
      </c>
      <c r="F1238" t="s">
        <v>475</v>
      </c>
      <c r="G1238" t="s">
        <v>688</v>
      </c>
      <c r="H1238" t="s">
        <v>4556</v>
      </c>
      <c r="I1238">
        <v>569470</v>
      </c>
      <c r="J1238" t="s">
        <v>4558</v>
      </c>
      <c r="K1238" t="s">
        <v>4559</v>
      </c>
      <c r="L1238" t="s">
        <v>4622</v>
      </c>
      <c r="M1238" t="s">
        <v>7206</v>
      </c>
      <c r="N1238">
        <v>77000</v>
      </c>
      <c r="O1238" t="s">
        <v>1025</v>
      </c>
      <c r="P1238" t="s">
        <v>1026</v>
      </c>
      <c r="Q1238" t="s">
        <v>4557</v>
      </c>
      <c r="R1238">
        <v>6954829360</v>
      </c>
      <c r="S1238" s="14">
        <v>46206</v>
      </c>
      <c r="T1238" t="s">
        <v>7205</v>
      </c>
      <c r="U1238" s="31">
        <v>46206.501226851855</v>
      </c>
      <c r="AK1238" s="14">
        <v>46206</v>
      </c>
      <c r="AL1238" t="s">
        <v>1318</v>
      </c>
      <c r="AM1238" s="31">
        <v>46206.649652777778</v>
      </c>
      <c r="AQ1238" s="31">
        <v>46206.649652777778</v>
      </c>
      <c r="AR1238" s="14">
        <v>46206</v>
      </c>
      <c r="AS1238" t="s">
        <v>1318</v>
      </c>
      <c r="AT1238" t="s">
        <v>7201</v>
      </c>
      <c r="AU1238" t="s">
        <v>677</v>
      </c>
      <c r="AV1238" s="14">
        <v>46206</v>
      </c>
      <c r="AW1238" t="s">
        <v>1318</v>
      </c>
      <c r="AX1238" s="31">
        <v>46206.650949074072</v>
      </c>
      <c r="AY1238" s="14">
        <v>46206</v>
      </c>
      <c r="AZ1238" t="s">
        <v>7051</v>
      </c>
      <c r="BA1238" s="31">
        <v>46206.659398148149</v>
      </c>
      <c r="BB1238" s="14">
        <v>46206</v>
      </c>
      <c r="BC1238" t="s">
        <v>7059</v>
      </c>
      <c r="BD1238" s="31">
        <v>46206.662094907406</v>
      </c>
      <c r="BE1238" s="14">
        <v>46206</v>
      </c>
      <c r="BF1238" t="s">
        <v>7053</v>
      </c>
      <c r="BG1238" s="31">
        <v>46206.665613425925</v>
      </c>
      <c r="BH1238" s="14">
        <v>46206</v>
      </c>
      <c r="BI1238" t="s">
        <v>7053</v>
      </c>
      <c r="BJ1238" s="31">
        <v>46206.665717592594</v>
      </c>
      <c r="BW1238" s="14">
        <v>46206</v>
      </c>
      <c r="BX1238" t="s">
        <v>7064</v>
      </c>
      <c r="BY1238" s="31">
        <v>46206.684965277775</v>
      </c>
      <c r="BZ1238" s="14">
        <v>46206</v>
      </c>
      <c r="CA1238" t="s">
        <v>7054</v>
      </c>
      <c r="CB1238" s="31">
        <v>46206.685300925928</v>
      </c>
      <c r="CF1238" s="14">
        <v>46206</v>
      </c>
      <c r="CG1238" t="s">
        <v>1318</v>
      </c>
      <c r="CH1238" s="31">
        <v>46206.761782407404</v>
      </c>
      <c r="CM1238" s="4">
        <f t="shared" si="58"/>
        <v>46206.501226851855</v>
      </c>
      <c r="CN1238">
        <f t="shared" si="59"/>
        <v>0</v>
      </c>
      <c r="CO1238" t="str">
        <f>VLOOKUP(A1238,Sheet1!$A$2:$B$221,2,0)</f>
        <v>South Zone</v>
      </c>
    </row>
    <row r="1239" spans="1:93" x14ac:dyDescent="0.35">
      <c r="A1239" t="s">
        <v>7183</v>
      </c>
      <c r="B1239">
        <v>737</v>
      </c>
      <c r="C1239" t="s">
        <v>9332</v>
      </c>
      <c r="D1239" t="s">
        <v>678</v>
      </c>
      <c r="E1239" t="s">
        <v>474</v>
      </c>
      <c r="F1239" t="s">
        <v>475</v>
      </c>
      <c r="G1239" t="s">
        <v>688</v>
      </c>
      <c r="H1239" t="s">
        <v>12494</v>
      </c>
      <c r="I1239">
        <v>637837</v>
      </c>
      <c r="J1239" t="s">
        <v>2715</v>
      </c>
      <c r="K1239" t="s">
        <v>2716</v>
      </c>
      <c r="L1239" t="s">
        <v>4622</v>
      </c>
      <c r="M1239" t="s">
        <v>12495</v>
      </c>
      <c r="N1239">
        <v>45000</v>
      </c>
      <c r="O1239" t="s">
        <v>4598</v>
      </c>
      <c r="P1239" t="s">
        <v>4599</v>
      </c>
      <c r="Q1239" t="s">
        <v>12496</v>
      </c>
      <c r="R1239">
        <v>7127783512</v>
      </c>
      <c r="S1239" s="14">
        <v>46209</v>
      </c>
      <c r="T1239" t="s">
        <v>7199</v>
      </c>
      <c r="U1239" s="31">
        <v>46209.554456018515</v>
      </c>
      <c r="AK1239" s="14">
        <v>46210</v>
      </c>
      <c r="AL1239" t="s">
        <v>2418</v>
      </c>
      <c r="AM1239" s="31">
        <v>46210.441550925927</v>
      </c>
      <c r="AQ1239" s="31">
        <v>46210.441550925927</v>
      </c>
      <c r="AR1239" s="14">
        <v>46210</v>
      </c>
      <c r="AS1239" t="s">
        <v>2418</v>
      </c>
      <c r="AT1239" t="s">
        <v>475</v>
      </c>
      <c r="AU1239" t="s">
        <v>678</v>
      </c>
      <c r="AV1239" s="14">
        <v>46210</v>
      </c>
      <c r="AW1239" t="s">
        <v>1318</v>
      </c>
      <c r="AX1239" s="31">
        <v>46210.479768518519</v>
      </c>
      <c r="AY1239" s="14">
        <v>46210</v>
      </c>
      <c r="AZ1239" t="s">
        <v>7051</v>
      </c>
      <c r="BA1239" s="31">
        <v>46210.494050925925</v>
      </c>
      <c r="BB1239" s="14">
        <v>46210</v>
      </c>
      <c r="BC1239" t="s">
        <v>7116</v>
      </c>
      <c r="BD1239" s="31">
        <v>46210.500567129631</v>
      </c>
      <c r="BE1239" s="14">
        <v>46210</v>
      </c>
      <c r="BF1239" t="s">
        <v>7060</v>
      </c>
      <c r="BG1239" s="31">
        <v>46210.513425925928</v>
      </c>
      <c r="BH1239" s="14">
        <v>46210</v>
      </c>
      <c r="BI1239" t="s">
        <v>7053</v>
      </c>
      <c r="BJ1239" s="31">
        <v>46210.550682870373</v>
      </c>
      <c r="BK1239" s="14">
        <v>46210</v>
      </c>
      <c r="BL1239" t="s">
        <v>7060</v>
      </c>
      <c r="BM1239" s="31">
        <v>46210.513483796298</v>
      </c>
      <c r="BW1239" s="14">
        <v>46210</v>
      </c>
      <c r="BX1239" t="s">
        <v>7064</v>
      </c>
      <c r="BY1239" s="31">
        <v>46210.626307870371</v>
      </c>
      <c r="BZ1239" s="14">
        <v>46210</v>
      </c>
      <c r="CA1239" t="s">
        <v>7054</v>
      </c>
      <c r="CB1239" s="31">
        <v>46210.637650462966</v>
      </c>
      <c r="CF1239" s="14">
        <v>46210</v>
      </c>
      <c r="CG1239" t="s">
        <v>1318</v>
      </c>
      <c r="CH1239" s="31">
        <v>46210.755428240744</v>
      </c>
      <c r="CM1239" s="4">
        <f t="shared" si="58"/>
        <v>46209.554456018515</v>
      </c>
      <c r="CN1239">
        <f t="shared" si="59"/>
        <v>1</v>
      </c>
      <c r="CO1239" t="str">
        <f>VLOOKUP(A1239,Sheet1!$A$2:$B$221,2,0)</f>
        <v>South Zone</v>
      </c>
    </row>
    <row r="1240" spans="1:93" x14ac:dyDescent="0.35">
      <c r="A1240" t="s">
        <v>7183</v>
      </c>
      <c r="B1240">
        <v>737</v>
      </c>
      <c r="C1240" t="s">
        <v>9332</v>
      </c>
      <c r="D1240" t="s">
        <v>678</v>
      </c>
      <c r="E1240" t="s">
        <v>474</v>
      </c>
      <c r="F1240" t="s">
        <v>475</v>
      </c>
      <c r="G1240" t="s">
        <v>688</v>
      </c>
      <c r="H1240" t="s">
        <v>7207</v>
      </c>
      <c r="I1240">
        <v>749707</v>
      </c>
      <c r="J1240" t="s">
        <v>7191</v>
      </c>
      <c r="K1240" t="s">
        <v>7192</v>
      </c>
      <c r="L1240" t="s">
        <v>4622</v>
      </c>
      <c r="M1240" t="s">
        <v>7208</v>
      </c>
      <c r="N1240">
        <v>55000</v>
      </c>
      <c r="O1240" t="s">
        <v>2708</v>
      </c>
      <c r="P1240" t="s">
        <v>2709</v>
      </c>
      <c r="Q1240" t="s">
        <v>7209</v>
      </c>
      <c r="R1240">
        <v>1316023951</v>
      </c>
      <c r="S1240" s="14">
        <v>46205</v>
      </c>
      <c r="T1240" t="s">
        <v>7189</v>
      </c>
      <c r="U1240" s="31">
        <v>46205.37332175926</v>
      </c>
      <c r="AK1240" s="14">
        <v>46205</v>
      </c>
      <c r="AL1240" t="s">
        <v>3062</v>
      </c>
      <c r="AM1240" s="31">
        <v>46205.462245370371</v>
      </c>
      <c r="AQ1240" s="31">
        <v>46205.462245370371</v>
      </c>
      <c r="AR1240" s="14">
        <v>46205</v>
      </c>
      <c r="AS1240" t="s">
        <v>3062</v>
      </c>
      <c r="AT1240" t="s">
        <v>7188</v>
      </c>
      <c r="AU1240" t="s">
        <v>677</v>
      </c>
      <c r="AV1240" s="14">
        <v>46205</v>
      </c>
      <c r="AW1240" t="s">
        <v>3062</v>
      </c>
      <c r="AX1240" s="31">
        <v>46205.464490740742</v>
      </c>
      <c r="AY1240" s="14">
        <v>46205</v>
      </c>
      <c r="AZ1240" t="s">
        <v>7051</v>
      </c>
      <c r="BA1240" s="31">
        <v>46205.475462962961</v>
      </c>
      <c r="BB1240" s="14">
        <v>46205</v>
      </c>
      <c r="BC1240" t="s">
        <v>7051</v>
      </c>
      <c r="BD1240" s="31">
        <v>46205.485821759263</v>
      </c>
      <c r="BE1240" s="14">
        <v>46205</v>
      </c>
      <c r="BF1240" t="s">
        <v>7053</v>
      </c>
      <c r="BG1240" s="31">
        <v>46205.498993055553</v>
      </c>
      <c r="BH1240" s="14">
        <v>46205</v>
      </c>
      <c r="BI1240" t="s">
        <v>7064</v>
      </c>
      <c r="BJ1240" s="31">
        <v>46205.649351851855</v>
      </c>
      <c r="BK1240" s="14">
        <v>46205</v>
      </c>
      <c r="BL1240" t="s">
        <v>7053</v>
      </c>
      <c r="BM1240" s="31">
        <v>46205.499143518522</v>
      </c>
      <c r="BW1240" s="14">
        <v>46205</v>
      </c>
      <c r="BX1240" t="s">
        <v>7053</v>
      </c>
      <c r="BY1240" s="31">
        <v>46205.670057870368</v>
      </c>
      <c r="BZ1240" s="14">
        <v>46205</v>
      </c>
      <c r="CA1240" t="s">
        <v>7054</v>
      </c>
      <c r="CB1240" s="31">
        <v>46205.676932870374</v>
      </c>
      <c r="CF1240" s="14">
        <v>46205</v>
      </c>
      <c r="CG1240" t="s">
        <v>1318</v>
      </c>
      <c r="CH1240" s="31">
        <v>46205.690648148149</v>
      </c>
      <c r="CM1240" s="4">
        <f t="shared" si="58"/>
        <v>46205.37332175926</v>
      </c>
      <c r="CN1240">
        <f t="shared" si="59"/>
        <v>0</v>
      </c>
      <c r="CO1240" t="str">
        <f>VLOOKUP(A1240,Sheet1!$A$2:$B$221,2,0)</f>
        <v>South Zone</v>
      </c>
    </row>
    <row r="1241" spans="1:93" x14ac:dyDescent="0.35">
      <c r="A1241" t="s">
        <v>7210</v>
      </c>
      <c r="B1241">
        <v>760</v>
      </c>
      <c r="C1241" t="s">
        <v>9332</v>
      </c>
      <c r="D1241" t="s">
        <v>678</v>
      </c>
      <c r="E1241" t="s">
        <v>476</v>
      </c>
      <c r="F1241" t="s">
        <v>477</v>
      </c>
      <c r="G1241" t="s">
        <v>688</v>
      </c>
      <c r="H1241" t="s">
        <v>7211</v>
      </c>
      <c r="I1241">
        <v>373568</v>
      </c>
      <c r="J1241" t="s">
        <v>7212</v>
      </c>
      <c r="K1241" t="s">
        <v>7213</v>
      </c>
      <c r="L1241" t="s">
        <v>4622</v>
      </c>
      <c r="M1241" t="s">
        <v>7214</v>
      </c>
      <c r="N1241">
        <v>65000</v>
      </c>
      <c r="O1241" t="s">
        <v>1264</v>
      </c>
      <c r="P1241" t="s">
        <v>1265</v>
      </c>
      <c r="Q1241" t="s">
        <v>7215</v>
      </c>
      <c r="R1241">
        <v>3910291035</v>
      </c>
      <c r="S1241" s="14">
        <v>46203</v>
      </c>
      <c r="T1241" t="s">
        <v>7216</v>
      </c>
      <c r="U1241" s="31">
        <v>46203.727303240739</v>
      </c>
      <c r="AK1241" s="14">
        <v>46204</v>
      </c>
      <c r="AL1241" t="s">
        <v>7217</v>
      </c>
      <c r="AM1241" s="31">
        <v>46204.431030092594</v>
      </c>
      <c r="AQ1241" s="31">
        <v>46204.431030092594</v>
      </c>
      <c r="AR1241" s="14">
        <v>46204</v>
      </c>
      <c r="AS1241" t="s">
        <v>7217</v>
      </c>
      <c r="AT1241" t="s">
        <v>477</v>
      </c>
      <c r="AU1241" t="s">
        <v>678</v>
      </c>
      <c r="AV1241" s="14">
        <v>46204</v>
      </c>
      <c r="AW1241" t="s">
        <v>7217</v>
      </c>
      <c r="AX1241" s="31">
        <v>46204.431342592594</v>
      </c>
      <c r="AY1241" s="14">
        <v>46204</v>
      </c>
      <c r="AZ1241" t="s">
        <v>7051</v>
      </c>
      <c r="BA1241" s="31">
        <v>46204.432256944441</v>
      </c>
      <c r="BB1241" s="14">
        <v>46204</v>
      </c>
      <c r="BC1241" t="s">
        <v>7059</v>
      </c>
      <c r="BD1241" s="31">
        <v>46204.439375000002</v>
      </c>
      <c r="BE1241" s="14">
        <v>46204</v>
      </c>
      <c r="BF1241" t="s">
        <v>7053</v>
      </c>
      <c r="BG1241" s="31">
        <v>46204.441979166666</v>
      </c>
      <c r="BH1241" s="14">
        <v>46204</v>
      </c>
      <c r="BI1241" t="s">
        <v>7053</v>
      </c>
      <c r="BJ1241" s="31">
        <v>46204.442037037035</v>
      </c>
      <c r="BW1241" s="14">
        <v>46204</v>
      </c>
      <c r="BX1241" t="s">
        <v>7053</v>
      </c>
      <c r="BY1241" s="31">
        <v>46204.501736111109</v>
      </c>
      <c r="BZ1241" s="14">
        <v>46204</v>
      </c>
      <c r="CA1241" t="s">
        <v>7054</v>
      </c>
      <c r="CB1241" s="31">
        <v>46204.513460648152</v>
      </c>
      <c r="CF1241" s="14">
        <v>46204</v>
      </c>
      <c r="CG1241" t="s">
        <v>7218</v>
      </c>
      <c r="CH1241" s="31">
        <v>46204.666400462964</v>
      </c>
      <c r="CM1241" s="4">
        <f t="shared" si="58"/>
        <v>46203.727303240739</v>
      </c>
      <c r="CN1241">
        <f t="shared" si="59"/>
        <v>1</v>
      </c>
      <c r="CO1241" t="str">
        <f>VLOOKUP(A1241,Sheet1!$A$2:$B$221,2,0)</f>
        <v>South Zone</v>
      </c>
    </row>
    <row r="1242" spans="1:93" x14ac:dyDescent="0.35">
      <c r="A1242" t="s">
        <v>7210</v>
      </c>
      <c r="B1242">
        <v>760</v>
      </c>
      <c r="C1242" t="s">
        <v>9332</v>
      </c>
      <c r="D1242" t="s">
        <v>678</v>
      </c>
      <c r="E1242" t="s">
        <v>476</v>
      </c>
      <c r="F1242" t="s">
        <v>477</v>
      </c>
      <c r="G1242" t="s">
        <v>688</v>
      </c>
      <c r="H1242" t="s">
        <v>7219</v>
      </c>
      <c r="I1242">
        <v>376596</v>
      </c>
      <c r="J1242" t="s">
        <v>7220</v>
      </c>
      <c r="K1242" t="s">
        <v>7221</v>
      </c>
      <c r="L1242" t="s">
        <v>4622</v>
      </c>
      <c r="M1242" t="s">
        <v>10605</v>
      </c>
      <c r="N1242">
        <v>45000</v>
      </c>
      <c r="O1242" t="s">
        <v>10076</v>
      </c>
      <c r="P1242" t="s">
        <v>10077</v>
      </c>
      <c r="Q1242" t="s">
        <v>10607</v>
      </c>
      <c r="R1242">
        <v>8023091981</v>
      </c>
      <c r="S1242" s="14">
        <v>46209</v>
      </c>
      <c r="T1242" t="s">
        <v>7224</v>
      </c>
      <c r="U1242" s="31">
        <v>46209.491747685184</v>
      </c>
      <c r="AK1242" s="14">
        <v>46209</v>
      </c>
      <c r="AL1242" t="s">
        <v>7217</v>
      </c>
      <c r="AM1242" s="31">
        <v>46209.701793981483</v>
      </c>
      <c r="AQ1242" s="31">
        <v>46209.701793981483</v>
      </c>
      <c r="AR1242" s="14">
        <v>46209</v>
      </c>
      <c r="AS1242" t="s">
        <v>7217</v>
      </c>
      <c r="AT1242" t="s">
        <v>477</v>
      </c>
      <c r="AU1242" t="s">
        <v>678</v>
      </c>
      <c r="AV1242" s="14">
        <v>46209</v>
      </c>
      <c r="AW1242" t="s">
        <v>7217</v>
      </c>
      <c r="AX1242" s="31">
        <v>46209.702187499999</v>
      </c>
      <c r="AY1242" s="14">
        <v>46209</v>
      </c>
      <c r="AZ1242" t="s">
        <v>7051</v>
      </c>
      <c r="BA1242" s="31">
        <v>46209.705937500003</v>
      </c>
      <c r="BB1242" s="14">
        <v>46209</v>
      </c>
      <c r="BC1242" t="s">
        <v>7157</v>
      </c>
      <c r="BD1242" s="31">
        <v>46209.738333333335</v>
      </c>
      <c r="BE1242" s="14">
        <v>46209</v>
      </c>
      <c r="BF1242" t="s">
        <v>7053</v>
      </c>
      <c r="BG1242" s="31">
        <v>46209.747777777775</v>
      </c>
      <c r="BH1242" s="14">
        <v>46209</v>
      </c>
      <c r="BI1242" t="s">
        <v>7053</v>
      </c>
      <c r="BJ1242" s="31">
        <v>46209.747858796298</v>
      </c>
      <c r="BW1242" s="14">
        <v>46209</v>
      </c>
      <c r="BX1242" t="s">
        <v>7060</v>
      </c>
      <c r="BY1242" s="31">
        <v>46209.766608796293</v>
      </c>
      <c r="BZ1242" s="14">
        <v>46209</v>
      </c>
      <c r="CA1242" t="s">
        <v>7054</v>
      </c>
      <c r="CB1242" s="31">
        <v>46209.769490740742</v>
      </c>
      <c r="CF1242" s="14">
        <v>46210</v>
      </c>
      <c r="CG1242" t="s">
        <v>7218</v>
      </c>
      <c r="CH1242" s="31">
        <v>46210.516886574071</v>
      </c>
      <c r="CM1242" s="4">
        <f t="shared" si="58"/>
        <v>46209.491747685184</v>
      </c>
      <c r="CN1242">
        <f t="shared" si="59"/>
        <v>0</v>
      </c>
      <c r="CO1242" t="str">
        <f>VLOOKUP(A1242,Sheet1!$A$2:$B$221,2,0)</f>
        <v>South Zone</v>
      </c>
    </row>
    <row r="1243" spans="1:93" x14ac:dyDescent="0.35">
      <c r="A1243" t="s">
        <v>7210</v>
      </c>
      <c r="B1243">
        <v>760</v>
      </c>
      <c r="C1243" t="s">
        <v>9332</v>
      </c>
      <c r="D1243" t="s">
        <v>678</v>
      </c>
      <c r="E1243" t="s">
        <v>476</v>
      </c>
      <c r="F1243" t="s">
        <v>477</v>
      </c>
      <c r="G1243" t="s">
        <v>688</v>
      </c>
      <c r="H1243" t="s">
        <v>7219</v>
      </c>
      <c r="I1243">
        <v>376596</v>
      </c>
      <c r="J1243" t="s">
        <v>7220</v>
      </c>
      <c r="K1243" t="s">
        <v>7221</v>
      </c>
      <c r="L1243" t="s">
        <v>4622</v>
      </c>
      <c r="M1243" t="s">
        <v>10605</v>
      </c>
      <c r="N1243">
        <v>45000</v>
      </c>
      <c r="O1243" t="s">
        <v>10076</v>
      </c>
      <c r="P1243" t="s">
        <v>10077</v>
      </c>
      <c r="Q1243" t="s">
        <v>10606</v>
      </c>
      <c r="R1243">
        <v>9202117488</v>
      </c>
      <c r="S1243" s="14">
        <v>46209</v>
      </c>
      <c r="T1243" t="s">
        <v>7224</v>
      </c>
      <c r="U1243" s="31">
        <v>46209.491770833331</v>
      </c>
      <c r="AK1243" s="14">
        <v>46209</v>
      </c>
      <c r="AL1243" t="s">
        <v>7217</v>
      </c>
      <c r="AM1243" s="31">
        <v>46209.701817129629</v>
      </c>
      <c r="AQ1243" s="31">
        <v>46209.701817129629</v>
      </c>
      <c r="AR1243" s="14">
        <v>46209</v>
      </c>
      <c r="AS1243" t="s">
        <v>7217</v>
      </c>
      <c r="AT1243" t="s">
        <v>477</v>
      </c>
      <c r="AU1243" t="s">
        <v>678</v>
      </c>
      <c r="AV1243" s="14">
        <v>46209</v>
      </c>
      <c r="AW1243" t="s">
        <v>7217</v>
      </c>
      <c r="AX1243" s="31">
        <v>46209.702199074076</v>
      </c>
      <c r="AY1243" s="14">
        <v>46209</v>
      </c>
      <c r="AZ1243" t="s">
        <v>7051</v>
      </c>
      <c r="BA1243" s="31">
        <v>46209.705949074072</v>
      </c>
      <c r="BB1243" s="14">
        <v>46209</v>
      </c>
      <c r="BC1243" t="s">
        <v>7157</v>
      </c>
      <c r="BD1243" s="31">
        <v>46209.738356481481</v>
      </c>
      <c r="BE1243" s="14">
        <v>46209</v>
      </c>
      <c r="BF1243" t="s">
        <v>7053</v>
      </c>
      <c r="BG1243" s="31">
        <v>46209.747789351852</v>
      </c>
      <c r="BH1243" s="14">
        <v>46209</v>
      </c>
      <c r="BI1243" t="s">
        <v>7053</v>
      </c>
      <c r="BJ1243" s="31">
        <v>46209.747881944444</v>
      </c>
      <c r="BW1243" s="14">
        <v>46209</v>
      </c>
      <c r="BX1243" t="s">
        <v>7060</v>
      </c>
      <c r="BY1243" s="31">
        <v>46209.76662037037</v>
      </c>
      <c r="BZ1243" s="14">
        <v>46209</v>
      </c>
      <c r="CA1243" t="s">
        <v>7054</v>
      </c>
      <c r="CB1243" s="31">
        <v>46209.769490740742</v>
      </c>
      <c r="CF1243" s="14">
        <v>46210</v>
      </c>
      <c r="CG1243" t="s">
        <v>7218</v>
      </c>
      <c r="CH1243" s="31">
        <v>46210.516886574071</v>
      </c>
      <c r="CM1243" s="4">
        <f t="shared" si="58"/>
        <v>46209.491770833331</v>
      </c>
      <c r="CN1243">
        <f t="shared" si="59"/>
        <v>0</v>
      </c>
      <c r="CO1243" t="str">
        <f>VLOOKUP(A1243,Sheet1!$A$2:$B$221,2,0)</f>
        <v>South Zone</v>
      </c>
    </row>
    <row r="1244" spans="1:93" x14ac:dyDescent="0.35">
      <c r="A1244" t="s">
        <v>7210</v>
      </c>
      <c r="B1244">
        <v>760</v>
      </c>
      <c r="C1244" t="s">
        <v>9332</v>
      </c>
      <c r="D1244" t="s">
        <v>678</v>
      </c>
      <c r="E1244" t="s">
        <v>476</v>
      </c>
      <c r="F1244" t="s">
        <v>477</v>
      </c>
      <c r="G1244" t="s">
        <v>688</v>
      </c>
      <c r="H1244" t="s">
        <v>7219</v>
      </c>
      <c r="I1244">
        <v>376596</v>
      </c>
      <c r="J1244" t="s">
        <v>7220</v>
      </c>
      <c r="K1244" t="s">
        <v>7221</v>
      </c>
      <c r="L1244" t="s">
        <v>4622</v>
      </c>
      <c r="M1244" t="s">
        <v>7222</v>
      </c>
      <c r="N1244">
        <v>45000</v>
      </c>
      <c r="O1244" t="s">
        <v>4598</v>
      </c>
      <c r="P1244" t="s">
        <v>4599</v>
      </c>
      <c r="Q1244" t="s">
        <v>7223</v>
      </c>
      <c r="R1244">
        <v>8087026314</v>
      </c>
      <c r="S1244" s="14">
        <v>46206</v>
      </c>
      <c r="T1244" t="s">
        <v>7224</v>
      </c>
      <c r="U1244" s="31">
        <v>46206.359456018516</v>
      </c>
      <c r="AK1244" s="14">
        <v>46206</v>
      </c>
      <c r="AL1244" t="s">
        <v>7217</v>
      </c>
      <c r="AM1244" s="31">
        <v>46206.395787037036</v>
      </c>
      <c r="AQ1244" s="31">
        <v>46206.395787037036</v>
      </c>
      <c r="AR1244" s="14">
        <v>46206</v>
      </c>
      <c r="AS1244" t="s">
        <v>7217</v>
      </c>
      <c r="AT1244" t="s">
        <v>477</v>
      </c>
      <c r="AU1244" t="s">
        <v>678</v>
      </c>
      <c r="AV1244" s="14">
        <v>46206</v>
      </c>
      <c r="AW1244" t="s">
        <v>7217</v>
      </c>
      <c r="AX1244" s="31">
        <v>46206.396180555559</v>
      </c>
      <c r="AY1244" s="14">
        <v>46206</v>
      </c>
      <c r="AZ1244" t="s">
        <v>7051</v>
      </c>
      <c r="BA1244" s="31">
        <v>46206.407476851855</v>
      </c>
      <c r="BB1244" s="14">
        <v>46206</v>
      </c>
      <c r="BC1244" t="s">
        <v>7072</v>
      </c>
      <c r="BD1244" s="31">
        <v>46206.418171296296</v>
      </c>
      <c r="BE1244" s="14">
        <v>46206</v>
      </c>
      <c r="BF1244" t="s">
        <v>7064</v>
      </c>
      <c r="BG1244" s="31">
        <v>46206.424699074072</v>
      </c>
      <c r="BH1244" s="14">
        <v>46206</v>
      </c>
      <c r="BI1244" t="s">
        <v>7064</v>
      </c>
      <c r="BJ1244" s="31">
        <v>46206.424733796295</v>
      </c>
      <c r="BW1244" s="14">
        <v>46206</v>
      </c>
      <c r="BX1244" t="s">
        <v>7053</v>
      </c>
      <c r="BY1244" s="31">
        <v>46206.459004629629</v>
      </c>
      <c r="BZ1244" s="14">
        <v>46206</v>
      </c>
      <c r="CA1244" t="s">
        <v>7054</v>
      </c>
      <c r="CB1244" s="31">
        <v>46206.467268518521</v>
      </c>
      <c r="CF1244" s="14">
        <v>46206</v>
      </c>
      <c r="CG1244" t="s">
        <v>7218</v>
      </c>
      <c r="CH1244" s="31">
        <v>46206.559687499997</v>
      </c>
      <c r="CM1244" s="4">
        <f t="shared" si="58"/>
        <v>46206.359456018516</v>
      </c>
      <c r="CN1244">
        <f t="shared" si="59"/>
        <v>0</v>
      </c>
      <c r="CO1244" t="str">
        <f>VLOOKUP(A1244,Sheet1!$A$2:$B$221,2,0)</f>
        <v>South Zone</v>
      </c>
    </row>
    <row r="1245" spans="1:93" x14ac:dyDescent="0.35">
      <c r="A1245" t="s">
        <v>7210</v>
      </c>
      <c r="B1245">
        <v>760</v>
      </c>
      <c r="C1245" t="s">
        <v>9332</v>
      </c>
      <c r="D1245" t="s">
        <v>678</v>
      </c>
      <c r="E1245" t="s">
        <v>476</v>
      </c>
      <c r="F1245" t="s">
        <v>477</v>
      </c>
      <c r="G1245" t="s">
        <v>688</v>
      </c>
      <c r="H1245" t="s">
        <v>10608</v>
      </c>
      <c r="I1245">
        <v>514650</v>
      </c>
      <c r="J1245" t="s">
        <v>10609</v>
      </c>
      <c r="K1245" t="s">
        <v>10610</v>
      </c>
      <c r="L1245" t="s">
        <v>4622</v>
      </c>
      <c r="M1245" t="s">
        <v>10611</v>
      </c>
      <c r="N1245">
        <v>65000</v>
      </c>
      <c r="O1245" t="s">
        <v>9954</v>
      </c>
      <c r="P1245" t="s">
        <v>9955</v>
      </c>
      <c r="Q1245" t="s">
        <v>10612</v>
      </c>
      <c r="R1245">
        <v>6027108172</v>
      </c>
      <c r="S1245" s="14">
        <v>46206</v>
      </c>
      <c r="T1245" t="s">
        <v>7224</v>
      </c>
      <c r="U1245" s="31">
        <v>46206.481249999997</v>
      </c>
      <c r="AK1245" s="14">
        <v>46209</v>
      </c>
      <c r="AL1245" t="s">
        <v>7217</v>
      </c>
      <c r="AM1245" s="31">
        <v>46209.406585648147</v>
      </c>
      <c r="AQ1245" s="31">
        <v>46209.406585648147</v>
      </c>
      <c r="AR1245" s="14">
        <v>46209</v>
      </c>
      <c r="AS1245" t="s">
        <v>7217</v>
      </c>
      <c r="AT1245" t="s">
        <v>477</v>
      </c>
      <c r="AU1245" t="s">
        <v>678</v>
      </c>
      <c r="AV1245" s="14">
        <v>46209</v>
      </c>
      <c r="AW1245" t="s">
        <v>7217</v>
      </c>
      <c r="AX1245" s="31">
        <v>46209.406909722224</v>
      </c>
      <c r="AY1245" s="14">
        <v>46209</v>
      </c>
      <c r="AZ1245" t="s">
        <v>7051</v>
      </c>
      <c r="BA1245" s="31">
        <v>46209.416956018518</v>
      </c>
      <c r="BB1245" s="14">
        <v>46209</v>
      </c>
      <c r="BC1245" t="s">
        <v>7116</v>
      </c>
      <c r="BD1245" s="31">
        <v>46209.453923611109</v>
      </c>
      <c r="BE1245" s="14">
        <v>46209</v>
      </c>
      <c r="BF1245" t="s">
        <v>7064</v>
      </c>
      <c r="BG1245" s="31">
        <v>46209.455555555556</v>
      </c>
      <c r="BH1245" s="14">
        <v>46209</v>
      </c>
      <c r="BI1245" t="s">
        <v>7053</v>
      </c>
      <c r="BJ1245" s="31">
        <v>46209.487592592595</v>
      </c>
      <c r="BW1245" s="14">
        <v>46209</v>
      </c>
      <c r="BX1245" t="s">
        <v>7053</v>
      </c>
      <c r="BY1245" s="31">
        <v>46209.509340277778</v>
      </c>
      <c r="BZ1245" s="14">
        <v>46209</v>
      </c>
      <c r="CA1245" t="s">
        <v>7054</v>
      </c>
      <c r="CB1245" s="31">
        <v>46209.514641203707</v>
      </c>
      <c r="CF1245" s="14">
        <v>46209</v>
      </c>
      <c r="CG1245" t="s">
        <v>7218</v>
      </c>
      <c r="CH1245" s="31">
        <v>46209.552754629629</v>
      </c>
      <c r="CM1245" s="4">
        <f t="shared" si="58"/>
        <v>46206.481249999997</v>
      </c>
      <c r="CN1245">
        <f t="shared" si="59"/>
        <v>3</v>
      </c>
      <c r="CO1245" t="str">
        <f>VLOOKUP(A1245,Sheet1!$A$2:$B$221,2,0)</f>
        <v>South Zone</v>
      </c>
    </row>
    <row r="1246" spans="1:93" x14ac:dyDescent="0.35">
      <c r="A1246" t="s">
        <v>7210</v>
      </c>
      <c r="B1246">
        <v>760</v>
      </c>
      <c r="C1246" t="s">
        <v>9332</v>
      </c>
      <c r="D1246" t="s">
        <v>678</v>
      </c>
      <c r="E1246" t="s">
        <v>476</v>
      </c>
      <c r="F1246" t="s">
        <v>477</v>
      </c>
      <c r="G1246" t="s">
        <v>688</v>
      </c>
      <c r="H1246" t="s">
        <v>7225</v>
      </c>
      <c r="I1246">
        <v>524753</v>
      </c>
      <c r="J1246" t="s">
        <v>7220</v>
      </c>
      <c r="K1246" t="s">
        <v>7221</v>
      </c>
      <c r="L1246" t="s">
        <v>4622</v>
      </c>
      <c r="M1246" t="s">
        <v>12497</v>
      </c>
      <c r="N1246">
        <v>45000</v>
      </c>
      <c r="O1246" t="s">
        <v>4598</v>
      </c>
      <c r="P1246" t="s">
        <v>4599</v>
      </c>
      <c r="Q1246" t="s">
        <v>12498</v>
      </c>
      <c r="R1246">
        <v>4894579731</v>
      </c>
      <c r="S1246" s="14">
        <v>46210</v>
      </c>
      <c r="T1246" t="s">
        <v>7224</v>
      </c>
      <c r="U1246" s="31">
        <v>46210.339085648149</v>
      </c>
      <c r="AK1246" s="14">
        <v>46210</v>
      </c>
      <c r="AL1246" t="s">
        <v>7217</v>
      </c>
      <c r="AM1246" s="31">
        <v>46210.561111111114</v>
      </c>
      <c r="AQ1246" s="31">
        <v>46210.561111111114</v>
      </c>
      <c r="AR1246" s="14">
        <v>46210</v>
      </c>
      <c r="AS1246" t="s">
        <v>7217</v>
      </c>
      <c r="AT1246" t="s">
        <v>477</v>
      </c>
      <c r="AU1246" t="s">
        <v>678</v>
      </c>
      <c r="AV1246" s="14">
        <v>46210</v>
      </c>
      <c r="AW1246" t="s">
        <v>7217</v>
      </c>
      <c r="AX1246" s="31">
        <v>46210.561469907407</v>
      </c>
      <c r="AY1246" s="14">
        <v>46210</v>
      </c>
      <c r="AZ1246" t="s">
        <v>7051</v>
      </c>
      <c r="BA1246" s="31">
        <v>46210.57234953704</v>
      </c>
      <c r="BB1246" s="14">
        <v>46210</v>
      </c>
      <c r="BC1246" t="s">
        <v>7116</v>
      </c>
      <c r="BD1246" s="31">
        <v>46210.617210648146</v>
      </c>
      <c r="BE1246" s="14">
        <v>46210</v>
      </c>
      <c r="BF1246" t="s">
        <v>7060</v>
      </c>
      <c r="BG1246" s="31">
        <v>46210.629988425928</v>
      </c>
      <c r="BH1246" s="14">
        <v>46210</v>
      </c>
      <c r="BI1246" t="s">
        <v>7060</v>
      </c>
      <c r="BJ1246" s="31">
        <v>46210.630023148151</v>
      </c>
      <c r="BW1246" s="14">
        <v>46210</v>
      </c>
      <c r="BX1246" t="s">
        <v>7053</v>
      </c>
      <c r="BY1246" s="31">
        <v>46210.672789351855</v>
      </c>
      <c r="BZ1246" s="14">
        <v>46210</v>
      </c>
      <c r="CA1246" t="s">
        <v>7054</v>
      </c>
      <c r="CB1246" s="31">
        <v>46210.674988425926</v>
      </c>
      <c r="CF1246" s="14">
        <v>46210</v>
      </c>
      <c r="CG1246" t="s">
        <v>7218</v>
      </c>
      <c r="CH1246" s="31">
        <v>46210.68645833333</v>
      </c>
      <c r="CM1246" s="4">
        <f t="shared" si="58"/>
        <v>46210.339085648149</v>
      </c>
      <c r="CN1246">
        <f t="shared" si="59"/>
        <v>0</v>
      </c>
      <c r="CO1246" t="str">
        <f>VLOOKUP(A1246,Sheet1!$A$2:$B$221,2,0)</f>
        <v>South Zone</v>
      </c>
    </row>
    <row r="1247" spans="1:93" x14ac:dyDescent="0.35">
      <c r="A1247" t="s">
        <v>7210</v>
      </c>
      <c r="B1247">
        <v>760</v>
      </c>
      <c r="C1247" t="s">
        <v>9332</v>
      </c>
      <c r="D1247" t="s">
        <v>678</v>
      </c>
      <c r="E1247" t="s">
        <v>476</v>
      </c>
      <c r="F1247" t="s">
        <v>477</v>
      </c>
      <c r="G1247" t="s">
        <v>688</v>
      </c>
      <c r="H1247" t="s">
        <v>7225</v>
      </c>
      <c r="I1247">
        <v>524753</v>
      </c>
      <c r="J1247" t="s">
        <v>7220</v>
      </c>
      <c r="K1247" t="s">
        <v>7221</v>
      </c>
      <c r="L1247" t="s">
        <v>4622</v>
      </c>
      <c r="M1247" t="s">
        <v>7226</v>
      </c>
      <c r="N1247">
        <v>45000</v>
      </c>
      <c r="O1247" t="s">
        <v>4598</v>
      </c>
      <c r="P1247" t="s">
        <v>4599</v>
      </c>
      <c r="Q1247" t="s">
        <v>7227</v>
      </c>
      <c r="R1247">
        <v>1917958513</v>
      </c>
      <c r="S1247" s="14">
        <v>46204</v>
      </c>
      <c r="T1247" t="s">
        <v>7224</v>
      </c>
      <c r="U1247" s="31">
        <v>46204.50068287037</v>
      </c>
      <c r="AK1247" s="14">
        <v>46204</v>
      </c>
      <c r="AL1247" t="s">
        <v>7217</v>
      </c>
      <c r="AM1247" s="31">
        <v>46204.637858796297</v>
      </c>
      <c r="AQ1247" s="31">
        <v>46204.637858796297</v>
      </c>
      <c r="AR1247" s="14">
        <v>46204</v>
      </c>
      <c r="AS1247" t="s">
        <v>7217</v>
      </c>
      <c r="AT1247" t="s">
        <v>477</v>
      </c>
      <c r="AU1247" t="s">
        <v>678</v>
      </c>
      <c r="AV1247" s="14">
        <v>46204</v>
      </c>
      <c r="AW1247" t="s">
        <v>7217</v>
      </c>
      <c r="AX1247" s="31">
        <v>46204.638148148151</v>
      </c>
      <c r="AY1247" s="14">
        <v>46204</v>
      </c>
      <c r="AZ1247" t="s">
        <v>7051</v>
      </c>
      <c r="BA1247" s="31">
        <v>46204.642256944448</v>
      </c>
      <c r="BB1247" s="14">
        <v>46204</v>
      </c>
      <c r="BC1247" t="s">
        <v>7059</v>
      </c>
      <c r="BD1247" s="31">
        <v>46204.650011574071</v>
      </c>
      <c r="BE1247" s="14">
        <v>46204</v>
      </c>
      <c r="BF1247" t="s">
        <v>7053</v>
      </c>
      <c r="BG1247" s="31">
        <v>46204.653912037036</v>
      </c>
      <c r="BH1247" s="14">
        <v>46204</v>
      </c>
      <c r="BI1247" t="s">
        <v>7053</v>
      </c>
      <c r="BJ1247" s="31">
        <v>46204.653993055559</v>
      </c>
      <c r="BW1247" s="14">
        <v>46204</v>
      </c>
      <c r="BX1247" t="s">
        <v>7064</v>
      </c>
      <c r="BY1247" s="31">
        <v>46204.667951388888</v>
      </c>
      <c r="BZ1247" s="14">
        <v>46204</v>
      </c>
      <c r="CA1247" t="s">
        <v>7054</v>
      </c>
      <c r="CB1247" s="31">
        <v>46204.668298611112</v>
      </c>
      <c r="CF1247" s="14">
        <v>46204</v>
      </c>
      <c r="CG1247" t="s">
        <v>7218</v>
      </c>
      <c r="CH1247" s="31">
        <v>46204.67864583333</v>
      </c>
      <c r="CM1247" s="4">
        <f t="shared" si="58"/>
        <v>46204.50068287037</v>
      </c>
      <c r="CN1247">
        <f t="shared" si="59"/>
        <v>0</v>
      </c>
      <c r="CO1247" t="str">
        <f>VLOOKUP(A1247,Sheet1!$A$2:$B$221,2,0)</f>
        <v>South Zone</v>
      </c>
    </row>
    <row r="1248" spans="1:93" x14ac:dyDescent="0.35">
      <c r="A1248" t="s">
        <v>7210</v>
      </c>
      <c r="B1248">
        <v>760</v>
      </c>
      <c r="C1248" t="s">
        <v>9332</v>
      </c>
      <c r="D1248" t="s">
        <v>678</v>
      </c>
      <c r="E1248" t="s">
        <v>476</v>
      </c>
      <c r="F1248" t="s">
        <v>477</v>
      </c>
      <c r="G1248" t="s">
        <v>688</v>
      </c>
      <c r="H1248" t="s">
        <v>7228</v>
      </c>
      <c r="I1248">
        <v>561856</v>
      </c>
      <c r="J1248" t="s">
        <v>3063</v>
      </c>
      <c r="K1248" t="s">
        <v>7229</v>
      </c>
      <c r="L1248" t="s">
        <v>4622</v>
      </c>
      <c r="M1248" t="s">
        <v>7230</v>
      </c>
      <c r="N1248">
        <v>35000</v>
      </c>
      <c r="O1248" t="s">
        <v>6781</v>
      </c>
      <c r="P1248" t="s">
        <v>6782</v>
      </c>
      <c r="Q1248" t="s">
        <v>7231</v>
      </c>
      <c r="R1248">
        <v>5625803846</v>
      </c>
      <c r="S1248" s="14">
        <v>46205</v>
      </c>
      <c r="T1248" t="s">
        <v>7232</v>
      </c>
      <c r="U1248" s="31">
        <v>46205.638819444444</v>
      </c>
      <c r="AK1248" s="14">
        <v>46205</v>
      </c>
      <c r="AL1248" t="s">
        <v>7217</v>
      </c>
      <c r="AM1248" s="31">
        <v>46205.675636574073</v>
      </c>
      <c r="AQ1248" s="31">
        <v>46205.675636574073</v>
      </c>
      <c r="AR1248" s="14">
        <v>46205</v>
      </c>
      <c r="AS1248" t="s">
        <v>7217</v>
      </c>
      <c r="AT1248" t="s">
        <v>477</v>
      </c>
      <c r="AU1248" t="s">
        <v>678</v>
      </c>
      <c r="AV1248" s="14">
        <v>46205</v>
      </c>
      <c r="AW1248" t="s">
        <v>7217</v>
      </c>
      <c r="AX1248" s="31">
        <v>46205.675937499997</v>
      </c>
      <c r="AY1248" s="14">
        <v>46205</v>
      </c>
      <c r="AZ1248" t="s">
        <v>7051</v>
      </c>
      <c r="BA1248" s="31">
        <v>46205.677835648145</v>
      </c>
      <c r="BB1248" s="14">
        <v>46205</v>
      </c>
      <c r="BC1248" t="s">
        <v>7168</v>
      </c>
      <c r="BD1248" s="31">
        <v>46205.687372685185</v>
      </c>
      <c r="BE1248" s="14">
        <v>46205</v>
      </c>
      <c r="BF1248" t="s">
        <v>7064</v>
      </c>
      <c r="BG1248" s="31">
        <v>46205.706076388888</v>
      </c>
      <c r="BH1248" s="14">
        <v>46205</v>
      </c>
      <c r="BI1248" t="s">
        <v>7064</v>
      </c>
      <c r="BJ1248" s="31">
        <v>46205.706122685187</v>
      </c>
      <c r="BW1248" s="14">
        <v>46205</v>
      </c>
      <c r="BX1248" t="s">
        <v>7053</v>
      </c>
      <c r="BY1248" s="31">
        <v>46205.718657407408</v>
      </c>
      <c r="BZ1248" s="14">
        <v>46205</v>
      </c>
      <c r="CA1248" t="s">
        <v>7054</v>
      </c>
      <c r="CB1248" s="31">
        <v>46205.726979166669</v>
      </c>
      <c r="CF1248" s="14">
        <v>46206</v>
      </c>
      <c r="CG1248" t="s">
        <v>7218</v>
      </c>
      <c r="CH1248" s="31">
        <v>46206.728900462964</v>
      </c>
      <c r="CM1248" s="4">
        <f t="shared" si="58"/>
        <v>46205.638819444444</v>
      </c>
      <c r="CN1248">
        <f t="shared" si="59"/>
        <v>0</v>
      </c>
      <c r="CO1248" t="str">
        <f>VLOOKUP(A1248,Sheet1!$A$2:$B$221,2,0)</f>
        <v>South Zone</v>
      </c>
    </row>
    <row r="1249" spans="1:93" x14ac:dyDescent="0.35">
      <c r="A1249" t="s">
        <v>7233</v>
      </c>
      <c r="B1249">
        <v>783</v>
      </c>
      <c r="C1249" t="s">
        <v>9332</v>
      </c>
      <c r="D1249" t="s">
        <v>678</v>
      </c>
      <c r="E1249" t="s">
        <v>478</v>
      </c>
      <c r="F1249" t="s">
        <v>479</v>
      </c>
      <c r="G1249" t="s">
        <v>688</v>
      </c>
      <c r="H1249" t="s">
        <v>12499</v>
      </c>
      <c r="I1249">
        <v>393326</v>
      </c>
      <c r="J1249" t="s">
        <v>12500</v>
      </c>
      <c r="K1249" t="s">
        <v>12501</v>
      </c>
      <c r="L1249" t="s">
        <v>4622</v>
      </c>
      <c r="M1249" t="s">
        <v>12502</v>
      </c>
      <c r="N1249">
        <v>85000</v>
      </c>
      <c r="O1249" t="s">
        <v>2698</v>
      </c>
      <c r="P1249" t="s">
        <v>2699</v>
      </c>
      <c r="Q1249" t="s">
        <v>12503</v>
      </c>
      <c r="R1249">
        <v>1780685013</v>
      </c>
      <c r="S1249" s="14">
        <v>46210</v>
      </c>
      <c r="T1249" t="s">
        <v>12504</v>
      </c>
      <c r="U1249" s="31">
        <v>46210.442939814813</v>
      </c>
      <c r="AK1249" s="14">
        <v>46210</v>
      </c>
      <c r="AL1249" t="s">
        <v>2419</v>
      </c>
      <c r="AM1249" s="31">
        <v>46210.569988425923</v>
      </c>
      <c r="AQ1249" s="31">
        <v>46210.569988425923</v>
      </c>
      <c r="AR1249" s="14">
        <v>46210</v>
      </c>
      <c r="AS1249" t="s">
        <v>2419</v>
      </c>
      <c r="AT1249" t="s">
        <v>479</v>
      </c>
      <c r="AU1249" t="s">
        <v>678</v>
      </c>
      <c r="AV1249" s="14">
        <v>46210</v>
      </c>
      <c r="AW1249" t="s">
        <v>2420</v>
      </c>
      <c r="AX1249" s="31">
        <v>46210.573101851849</v>
      </c>
      <c r="AY1249" s="14">
        <v>46210</v>
      </c>
      <c r="AZ1249" t="s">
        <v>7051</v>
      </c>
      <c r="BA1249" s="31">
        <v>46210.583113425928</v>
      </c>
      <c r="BB1249" s="14">
        <v>46210</v>
      </c>
      <c r="BC1249" t="s">
        <v>7072</v>
      </c>
      <c r="BD1249" s="31">
        <v>46210.602743055555</v>
      </c>
      <c r="BE1249" s="14">
        <v>46210</v>
      </c>
      <c r="BF1249" t="s">
        <v>7064</v>
      </c>
      <c r="BG1249" s="31">
        <v>46210.617824074077</v>
      </c>
      <c r="BH1249" s="14">
        <v>46210</v>
      </c>
      <c r="BI1249" t="s">
        <v>7064</v>
      </c>
      <c r="BJ1249" s="31">
        <v>46210.61787037037</v>
      </c>
      <c r="BW1249" s="14">
        <v>46210</v>
      </c>
      <c r="BX1249" t="s">
        <v>7064</v>
      </c>
      <c r="BY1249" s="31">
        <v>46210.631064814814</v>
      </c>
      <c r="BZ1249" s="14">
        <v>46210</v>
      </c>
      <c r="CA1249" t="s">
        <v>7054</v>
      </c>
      <c r="CB1249" s="31">
        <v>46210.656712962962</v>
      </c>
      <c r="CF1249" s="14">
        <v>46210</v>
      </c>
      <c r="CG1249" t="s">
        <v>2420</v>
      </c>
      <c r="CH1249" s="31">
        <v>46210.741319444445</v>
      </c>
      <c r="CM1249" s="4">
        <f t="shared" si="58"/>
        <v>46210.442939814813</v>
      </c>
      <c r="CN1249">
        <f t="shared" si="59"/>
        <v>0</v>
      </c>
      <c r="CO1249" t="str">
        <f>VLOOKUP(A1249,Sheet1!$A$2:$B$221,2,0)</f>
        <v>South Zone</v>
      </c>
    </row>
    <row r="1250" spans="1:93" x14ac:dyDescent="0.35">
      <c r="A1250" t="s">
        <v>7233</v>
      </c>
      <c r="B1250">
        <v>783</v>
      </c>
      <c r="C1250" t="s">
        <v>9332</v>
      </c>
      <c r="D1250" t="s">
        <v>678</v>
      </c>
      <c r="E1250" t="s">
        <v>478</v>
      </c>
      <c r="F1250" t="s">
        <v>479</v>
      </c>
      <c r="G1250" t="s">
        <v>688</v>
      </c>
      <c r="H1250" t="s">
        <v>7234</v>
      </c>
      <c r="I1250">
        <v>414729</v>
      </c>
      <c r="J1250" t="s">
        <v>2025</v>
      </c>
      <c r="K1250" t="s">
        <v>2026</v>
      </c>
      <c r="L1250" t="s">
        <v>4622</v>
      </c>
      <c r="M1250" t="s">
        <v>7235</v>
      </c>
      <c r="N1250">
        <v>40000</v>
      </c>
      <c r="O1250" t="s">
        <v>3064</v>
      </c>
      <c r="P1250" t="s">
        <v>3065</v>
      </c>
      <c r="Q1250" t="s">
        <v>7236</v>
      </c>
      <c r="R1250">
        <v>9264302039</v>
      </c>
      <c r="S1250" s="14">
        <v>46205</v>
      </c>
      <c r="T1250" t="s">
        <v>7237</v>
      </c>
      <c r="U1250" s="31">
        <v>46205.472824074073</v>
      </c>
      <c r="AK1250" s="14">
        <v>46205</v>
      </c>
      <c r="AL1250" t="s">
        <v>2419</v>
      </c>
      <c r="AM1250" s="31">
        <v>46205.593645833331</v>
      </c>
      <c r="AQ1250" s="31">
        <v>46205.593645833331</v>
      </c>
      <c r="AR1250" s="14">
        <v>46205</v>
      </c>
      <c r="AS1250" t="s">
        <v>2419</v>
      </c>
      <c r="AT1250" t="s">
        <v>479</v>
      </c>
      <c r="AU1250" t="s">
        <v>678</v>
      </c>
      <c r="AV1250" s="14">
        <v>46205</v>
      </c>
      <c r="AW1250" t="s">
        <v>2420</v>
      </c>
      <c r="AX1250" s="31">
        <v>46205.600439814814</v>
      </c>
      <c r="AY1250" s="14">
        <v>46205</v>
      </c>
      <c r="AZ1250" t="s">
        <v>7051</v>
      </c>
      <c r="BA1250" s="31">
        <v>46205.602013888885</v>
      </c>
      <c r="BB1250" s="14">
        <v>46205</v>
      </c>
      <c r="BC1250" t="s">
        <v>7168</v>
      </c>
      <c r="BD1250" s="31">
        <v>46205.617418981485</v>
      </c>
      <c r="BE1250" s="14">
        <v>46205</v>
      </c>
      <c r="BF1250" t="s">
        <v>7060</v>
      </c>
      <c r="BG1250" s="31">
        <v>46205.651400462964</v>
      </c>
      <c r="BH1250" s="14">
        <v>46205</v>
      </c>
      <c r="BI1250" t="s">
        <v>7060</v>
      </c>
      <c r="BJ1250" s="31">
        <v>46205.651423611111</v>
      </c>
      <c r="BW1250" s="14">
        <v>46205</v>
      </c>
      <c r="BX1250" t="s">
        <v>7053</v>
      </c>
      <c r="BY1250" s="31">
        <v>46205.673726851855</v>
      </c>
      <c r="BZ1250" s="14">
        <v>46205</v>
      </c>
      <c r="CA1250" t="s">
        <v>7054</v>
      </c>
      <c r="CB1250" s="31">
        <v>46205.680891203701</v>
      </c>
      <c r="CF1250" s="14">
        <v>46205</v>
      </c>
      <c r="CG1250" t="s">
        <v>2420</v>
      </c>
      <c r="CH1250" s="31">
        <v>46205.799513888887</v>
      </c>
      <c r="CM1250" s="4">
        <f t="shared" si="58"/>
        <v>46205.472824074073</v>
      </c>
      <c r="CN1250">
        <f t="shared" si="59"/>
        <v>0</v>
      </c>
      <c r="CO1250" t="str">
        <f>VLOOKUP(A1250,Sheet1!$A$2:$B$221,2,0)</f>
        <v>South Zone</v>
      </c>
    </row>
    <row r="1251" spans="1:93" x14ac:dyDescent="0.35">
      <c r="A1251" t="s">
        <v>7233</v>
      </c>
      <c r="B1251">
        <v>783</v>
      </c>
      <c r="C1251" t="s">
        <v>9332</v>
      </c>
      <c r="D1251" t="s">
        <v>678</v>
      </c>
      <c r="E1251" t="s">
        <v>478</v>
      </c>
      <c r="F1251" t="s">
        <v>479</v>
      </c>
      <c r="G1251" t="s">
        <v>688</v>
      </c>
      <c r="H1251" t="s">
        <v>3365</v>
      </c>
      <c r="I1251">
        <v>419989</v>
      </c>
      <c r="J1251" t="s">
        <v>2030</v>
      </c>
      <c r="K1251" t="s">
        <v>2031</v>
      </c>
      <c r="L1251" t="s">
        <v>4622</v>
      </c>
      <c r="M1251" t="s">
        <v>7238</v>
      </c>
      <c r="N1251">
        <v>65000</v>
      </c>
      <c r="O1251" t="s">
        <v>1348</v>
      </c>
      <c r="P1251" t="s">
        <v>1349</v>
      </c>
      <c r="Q1251" t="s">
        <v>3367</v>
      </c>
      <c r="R1251">
        <v>8810326764</v>
      </c>
      <c r="S1251" s="14">
        <v>46206</v>
      </c>
      <c r="T1251" t="s">
        <v>2420</v>
      </c>
      <c r="U1251" s="31">
        <v>46206.629282407404</v>
      </c>
      <c r="AK1251" s="14">
        <v>46206</v>
      </c>
      <c r="AL1251" t="s">
        <v>2419</v>
      </c>
      <c r="AM1251" s="31">
        <v>46206.658391203702</v>
      </c>
      <c r="AQ1251" s="31">
        <v>46206.658391203702</v>
      </c>
      <c r="AR1251" s="14">
        <v>46206</v>
      </c>
      <c r="AS1251" t="s">
        <v>2419</v>
      </c>
      <c r="AT1251" t="s">
        <v>479</v>
      </c>
      <c r="AU1251" t="s">
        <v>678</v>
      </c>
      <c r="AV1251" s="14">
        <v>46206</v>
      </c>
      <c r="AW1251" t="s">
        <v>2420</v>
      </c>
      <c r="AX1251" s="31">
        <v>46206.661319444444</v>
      </c>
      <c r="AY1251" s="14">
        <v>46206</v>
      </c>
      <c r="AZ1251" t="s">
        <v>7051</v>
      </c>
      <c r="BA1251" s="31">
        <v>46206.667523148149</v>
      </c>
      <c r="BB1251" s="14">
        <v>46206</v>
      </c>
      <c r="BC1251" t="s">
        <v>7168</v>
      </c>
      <c r="BD1251" s="31">
        <v>46206.677881944444</v>
      </c>
      <c r="BE1251" s="14">
        <v>46206</v>
      </c>
      <c r="BF1251" t="s">
        <v>7053</v>
      </c>
      <c r="BG1251" s="31">
        <v>46206.690034722225</v>
      </c>
      <c r="BH1251" s="14">
        <v>46206</v>
      </c>
      <c r="BI1251" t="s">
        <v>7053</v>
      </c>
      <c r="BJ1251" s="31">
        <v>46206.690104166664</v>
      </c>
      <c r="BW1251" s="14">
        <v>46206</v>
      </c>
      <c r="BX1251" t="s">
        <v>7064</v>
      </c>
      <c r="BY1251" s="31">
        <v>46206.708715277775</v>
      </c>
      <c r="BZ1251" s="14">
        <v>46206</v>
      </c>
      <c r="CA1251" t="s">
        <v>7054</v>
      </c>
      <c r="CB1251" s="31">
        <v>46206.710069444445</v>
      </c>
      <c r="CF1251" s="14">
        <v>46206</v>
      </c>
      <c r="CG1251" t="s">
        <v>2420</v>
      </c>
      <c r="CH1251" s="31">
        <v>46206.771377314813</v>
      </c>
      <c r="CM1251" s="4">
        <f t="shared" si="58"/>
        <v>46206.629282407404</v>
      </c>
      <c r="CN1251">
        <f t="shared" si="59"/>
        <v>0</v>
      </c>
      <c r="CO1251" t="str">
        <f>VLOOKUP(A1251,Sheet1!$A$2:$B$221,2,0)</f>
        <v>South Zone</v>
      </c>
    </row>
    <row r="1252" spans="1:93" x14ac:dyDescent="0.35">
      <c r="A1252" t="s">
        <v>7233</v>
      </c>
      <c r="B1252">
        <v>783</v>
      </c>
      <c r="C1252" t="s">
        <v>9332</v>
      </c>
      <c r="D1252" t="s">
        <v>678</v>
      </c>
      <c r="E1252" t="s">
        <v>478</v>
      </c>
      <c r="F1252" t="s">
        <v>479</v>
      </c>
      <c r="G1252" t="s">
        <v>688</v>
      </c>
      <c r="H1252" t="s">
        <v>12505</v>
      </c>
      <c r="I1252">
        <v>429024</v>
      </c>
      <c r="J1252" t="s">
        <v>10614</v>
      </c>
      <c r="K1252" t="s">
        <v>10615</v>
      </c>
      <c r="L1252" t="s">
        <v>4622</v>
      </c>
      <c r="M1252" t="s">
        <v>12506</v>
      </c>
      <c r="N1252">
        <v>60000</v>
      </c>
      <c r="O1252" t="s">
        <v>1328</v>
      </c>
      <c r="P1252" t="s">
        <v>1329</v>
      </c>
      <c r="Q1252" t="s">
        <v>12507</v>
      </c>
      <c r="R1252">
        <v>5059115019</v>
      </c>
      <c r="S1252" s="14">
        <v>46210</v>
      </c>
      <c r="T1252" t="s">
        <v>12508</v>
      </c>
      <c r="U1252" s="31">
        <v>46210.566504629627</v>
      </c>
      <c r="AK1252" s="14">
        <v>46210</v>
      </c>
      <c r="AL1252" t="s">
        <v>2419</v>
      </c>
      <c r="AM1252" s="31">
        <v>46210.588750000003</v>
      </c>
      <c r="AQ1252" s="31">
        <v>46210.588750000003</v>
      </c>
      <c r="AR1252" s="14">
        <v>46210</v>
      </c>
      <c r="AS1252" t="s">
        <v>2419</v>
      </c>
      <c r="AT1252" t="s">
        <v>479</v>
      </c>
      <c r="AU1252" t="s">
        <v>678</v>
      </c>
      <c r="AV1252" s="14">
        <v>46210</v>
      </c>
      <c r="AW1252" t="s">
        <v>2420</v>
      </c>
      <c r="AX1252" s="31">
        <v>46210.603796296295</v>
      </c>
      <c r="AY1252" s="14">
        <v>46210</v>
      </c>
      <c r="AZ1252" t="s">
        <v>7051</v>
      </c>
      <c r="BA1252" s="31">
        <v>46210.60800925926</v>
      </c>
      <c r="BB1252" s="14">
        <v>46210</v>
      </c>
      <c r="BC1252" t="s">
        <v>7063</v>
      </c>
      <c r="BD1252" s="31">
        <v>46210.617766203701</v>
      </c>
      <c r="BE1252" s="14">
        <v>46210</v>
      </c>
      <c r="BF1252" t="s">
        <v>7053</v>
      </c>
      <c r="BG1252" s="31">
        <v>46210.634444444448</v>
      </c>
      <c r="BK1252" s="14">
        <v>46210</v>
      </c>
      <c r="BL1252" t="s">
        <v>7053</v>
      </c>
      <c r="BM1252" s="31">
        <v>46210.634594907409</v>
      </c>
      <c r="CM1252" s="4">
        <f t="shared" si="58"/>
        <v>46210.566504629627</v>
      </c>
      <c r="CN1252">
        <f t="shared" si="59"/>
        <v>0</v>
      </c>
      <c r="CO1252" t="str">
        <f>VLOOKUP(A1252,Sheet1!$A$2:$B$221,2,0)</f>
        <v>South Zone</v>
      </c>
    </row>
    <row r="1253" spans="1:93" x14ac:dyDescent="0.35">
      <c r="A1253" t="s">
        <v>7233</v>
      </c>
      <c r="B1253">
        <v>783</v>
      </c>
      <c r="C1253" t="s">
        <v>9332</v>
      </c>
      <c r="D1253" t="s">
        <v>678</v>
      </c>
      <c r="E1253" t="s">
        <v>478</v>
      </c>
      <c r="F1253" t="s">
        <v>479</v>
      </c>
      <c r="G1253" t="s">
        <v>688</v>
      </c>
      <c r="H1253" t="s">
        <v>10613</v>
      </c>
      <c r="I1253">
        <v>492906</v>
      </c>
      <c r="J1253" t="s">
        <v>10614</v>
      </c>
      <c r="K1253" t="s">
        <v>10615</v>
      </c>
      <c r="L1253" t="s">
        <v>4622</v>
      </c>
      <c r="M1253" t="s">
        <v>10616</v>
      </c>
      <c r="N1253">
        <v>55000</v>
      </c>
      <c r="O1253" t="s">
        <v>10617</v>
      </c>
      <c r="P1253" t="s">
        <v>10618</v>
      </c>
      <c r="Q1253" t="s">
        <v>10619</v>
      </c>
      <c r="R1253">
        <v>7986931747</v>
      </c>
      <c r="S1253" s="14">
        <v>46209</v>
      </c>
      <c r="T1253" t="s">
        <v>2420</v>
      </c>
      <c r="U1253" s="31">
        <v>46209.56354166667</v>
      </c>
      <c r="AK1253" s="14">
        <v>46209</v>
      </c>
      <c r="AL1253" t="s">
        <v>2419</v>
      </c>
      <c r="AM1253" s="31">
        <v>46209.630752314813</v>
      </c>
      <c r="AQ1253" s="31">
        <v>46209.630752314813</v>
      </c>
      <c r="AR1253" s="14">
        <v>46209</v>
      </c>
      <c r="AS1253" t="s">
        <v>2419</v>
      </c>
      <c r="AT1253" t="s">
        <v>479</v>
      </c>
      <c r="AU1253" t="s">
        <v>678</v>
      </c>
      <c r="AV1253" s="14">
        <v>46209</v>
      </c>
      <c r="AW1253" t="s">
        <v>2420</v>
      </c>
      <c r="AX1253" s="31">
        <v>46209.635127314818</v>
      </c>
      <c r="AY1253" s="14">
        <v>46209</v>
      </c>
      <c r="AZ1253" t="s">
        <v>7051</v>
      </c>
      <c r="BA1253" s="31">
        <v>46209.637141203704</v>
      </c>
      <c r="BB1253" s="14">
        <v>46209</v>
      </c>
      <c r="BC1253" t="s">
        <v>7051</v>
      </c>
      <c r="BD1253" s="31">
        <v>46209.637361111112</v>
      </c>
      <c r="BE1253" s="14">
        <v>46209</v>
      </c>
      <c r="BF1253" t="s">
        <v>7053</v>
      </c>
      <c r="BG1253" s="31">
        <v>46209.667488425926</v>
      </c>
      <c r="BH1253" s="14">
        <v>46209</v>
      </c>
      <c r="BI1253" t="s">
        <v>7053</v>
      </c>
      <c r="BJ1253" s="31">
        <v>46209.667569444442</v>
      </c>
      <c r="BW1253" s="14">
        <v>46209</v>
      </c>
      <c r="BX1253" t="s">
        <v>7064</v>
      </c>
      <c r="BY1253" s="31">
        <v>46209.697708333333</v>
      </c>
      <c r="BZ1253" s="14">
        <v>46209</v>
      </c>
      <c r="CA1253" t="s">
        <v>7054</v>
      </c>
      <c r="CB1253" s="31">
        <v>46209.700509259259</v>
      </c>
      <c r="CF1253" s="14">
        <v>46209</v>
      </c>
      <c r="CG1253" t="s">
        <v>2420</v>
      </c>
      <c r="CH1253" s="31">
        <v>46209.748043981483</v>
      </c>
      <c r="CM1253" s="4">
        <f t="shared" si="58"/>
        <v>46209.56354166667</v>
      </c>
      <c r="CN1253">
        <f t="shared" si="59"/>
        <v>0</v>
      </c>
      <c r="CO1253" t="str">
        <f>VLOOKUP(A1253,Sheet1!$A$2:$B$221,2,0)</f>
        <v>South Zone</v>
      </c>
    </row>
    <row r="1254" spans="1:93" x14ac:dyDescent="0.35">
      <c r="A1254" t="s">
        <v>7233</v>
      </c>
      <c r="B1254">
        <v>783</v>
      </c>
      <c r="C1254" t="s">
        <v>9332</v>
      </c>
      <c r="D1254" t="s">
        <v>678</v>
      </c>
      <c r="E1254" t="s">
        <v>478</v>
      </c>
      <c r="F1254" t="s">
        <v>479</v>
      </c>
      <c r="G1254" t="s">
        <v>688</v>
      </c>
      <c r="H1254" t="s">
        <v>12509</v>
      </c>
      <c r="I1254">
        <v>617292</v>
      </c>
      <c r="J1254" t="s">
        <v>12500</v>
      </c>
      <c r="K1254" t="s">
        <v>12501</v>
      </c>
      <c r="L1254" t="s">
        <v>4622</v>
      </c>
      <c r="M1254" t="s">
        <v>12510</v>
      </c>
      <c r="N1254">
        <v>77000</v>
      </c>
      <c r="O1254" t="s">
        <v>1173</v>
      </c>
      <c r="P1254" t="s">
        <v>1174</v>
      </c>
      <c r="Q1254" t="s">
        <v>12511</v>
      </c>
      <c r="R1254">
        <v>1819460573</v>
      </c>
      <c r="S1254" s="14">
        <v>46210</v>
      </c>
      <c r="T1254" t="s">
        <v>12504</v>
      </c>
      <c r="U1254" s="31">
        <v>46210.504131944443</v>
      </c>
      <c r="AK1254" s="14">
        <v>46210</v>
      </c>
      <c r="AL1254" t="s">
        <v>2419</v>
      </c>
      <c r="AM1254" s="31">
        <v>46210.581759259258</v>
      </c>
      <c r="AQ1254" s="31">
        <v>46210.581759259258</v>
      </c>
      <c r="AR1254" s="14">
        <v>46210</v>
      </c>
      <c r="AS1254" t="s">
        <v>2419</v>
      </c>
      <c r="AT1254" t="s">
        <v>479</v>
      </c>
      <c r="AU1254" t="s">
        <v>678</v>
      </c>
      <c r="AV1254" s="14">
        <v>46210</v>
      </c>
      <c r="AW1254" t="s">
        <v>2420</v>
      </c>
      <c r="AX1254" s="31">
        <v>46210.587476851855</v>
      </c>
      <c r="AY1254" s="14">
        <v>46210</v>
      </c>
      <c r="AZ1254" t="s">
        <v>7051</v>
      </c>
      <c r="BA1254" s="31">
        <v>46210.598773148151</v>
      </c>
      <c r="BB1254" s="14">
        <v>46210</v>
      </c>
      <c r="BC1254" t="s">
        <v>7063</v>
      </c>
      <c r="BD1254" s="31">
        <v>46210.614212962966</v>
      </c>
      <c r="BE1254" s="14">
        <v>46210</v>
      </c>
      <c r="BF1254" t="s">
        <v>7053</v>
      </c>
      <c r="BG1254" s="31">
        <v>46210.62054398148</v>
      </c>
      <c r="BH1254" s="14">
        <v>46210</v>
      </c>
      <c r="BI1254" t="s">
        <v>7053</v>
      </c>
      <c r="BJ1254" s="31">
        <v>46210.62060185185</v>
      </c>
      <c r="BW1254" s="14">
        <v>46210</v>
      </c>
      <c r="BX1254" t="s">
        <v>7064</v>
      </c>
      <c r="BY1254" s="31">
        <v>46210.631585648145</v>
      </c>
      <c r="BZ1254" s="14">
        <v>46210</v>
      </c>
      <c r="CA1254" t="s">
        <v>7054</v>
      </c>
      <c r="CB1254" s="31">
        <v>46210.657025462962</v>
      </c>
      <c r="CF1254" s="14">
        <v>46210</v>
      </c>
      <c r="CG1254" t="s">
        <v>2420</v>
      </c>
      <c r="CH1254" s="31">
        <v>46210.729733796295</v>
      </c>
      <c r="CM1254" s="4">
        <f t="shared" si="58"/>
        <v>46210.504131944443</v>
      </c>
      <c r="CN1254">
        <f t="shared" si="59"/>
        <v>0</v>
      </c>
      <c r="CO1254" t="str">
        <f>VLOOKUP(A1254,Sheet1!$A$2:$B$221,2,0)</f>
        <v>South Zone</v>
      </c>
    </row>
    <row r="1255" spans="1:93" x14ac:dyDescent="0.35">
      <c r="A1255" t="s">
        <v>7239</v>
      </c>
      <c r="B1255">
        <v>789</v>
      </c>
      <c r="C1255" t="s">
        <v>9332</v>
      </c>
      <c r="D1255" t="s">
        <v>678</v>
      </c>
      <c r="E1255" t="s">
        <v>535</v>
      </c>
      <c r="F1255" t="s">
        <v>536</v>
      </c>
      <c r="G1255" t="s">
        <v>688</v>
      </c>
      <c r="H1255" t="s">
        <v>12512</v>
      </c>
      <c r="I1255">
        <v>429810</v>
      </c>
      <c r="J1255" t="s">
        <v>7241</v>
      </c>
      <c r="K1255" t="s">
        <v>7242</v>
      </c>
      <c r="L1255" t="s">
        <v>4622</v>
      </c>
      <c r="M1255" t="s">
        <v>12513</v>
      </c>
      <c r="N1255">
        <v>55000</v>
      </c>
      <c r="O1255" t="s">
        <v>7100</v>
      </c>
      <c r="P1255" t="s">
        <v>7101</v>
      </c>
      <c r="Q1255" t="s">
        <v>12514</v>
      </c>
      <c r="R1255">
        <v>8337676990</v>
      </c>
      <c r="S1255" s="14">
        <v>46210</v>
      </c>
      <c r="T1255" t="s">
        <v>7245</v>
      </c>
      <c r="U1255" s="31">
        <v>46210.389872685184</v>
      </c>
      <c r="AK1255" s="14">
        <v>46210</v>
      </c>
      <c r="AL1255" t="s">
        <v>1319</v>
      </c>
      <c r="AM1255" s="31">
        <v>46210.449050925927</v>
      </c>
      <c r="AQ1255" s="31">
        <v>46210.449050925927</v>
      </c>
      <c r="AR1255" s="14">
        <v>46210</v>
      </c>
      <c r="AS1255" t="s">
        <v>1319</v>
      </c>
      <c r="AT1255" t="s">
        <v>536</v>
      </c>
      <c r="AU1255" t="s">
        <v>678</v>
      </c>
      <c r="AV1255" s="14">
        <v>46210</v>
      </c>
      <c r="AW1255" t="s">
        <v>1319</v>
      </c>
      <c r="AX1255" s="31">
        <v>46210.472384259258</v>
      </c>
      <c r="AY1255" s="14">
        <v>46210</v>
      </c>
      <c r="AZ1255" t="s">
        <v>7051</v>
      </c>
      <c r="BA1255" s="31">
        <v>46210.494085648148</v>
      </c>
      <c r="BB1255" s="14">
        <v>46210</v>
      </c>
      <c r="BC1255" t="s">
        <v>7052</v>
      </c>
      <c r="BD1255" s="31">
        <v>46210.502453703702</v>
      </c>
      <c r="BE1255" s="14">
        <v>46210</v>
      </c>
      <c r="BF1255" t="s">
        <v>7060</v>
      </c>
      <c r="BG1255" s="31">
        <v>46210.514699074076</v>
      </c>
      <c r="BH1255" s="14">
        <v>46210</v>
      </c>
      <c r="BI1255" t="s">
        <v>7060</v>
      </c>
      <c r="BJ1255" s="31">
        <v>46210.716203703705</v>
      </c>
      <c r="BK1255" s="14">
        <v>46210</v>
      </c>
      <c r="BL1255" t="s">
        <v>7060</v>
      </c>
      <c r="BM1255" s="31">
        <v>46210.514780092592</v>
      </c>
      <c r="BW1255" s="14">
        <v>46210</v>
      </c>
      <c r="BX1255" t="s">
        <v>7064</v>
      </c>
      <c r="BY1255" s="31">
        <v>46210.750300925924</v>
      </c>
      <c r="BZ1255" s="14">
        <v>46210</v>
      </c>
      <c r="CA1255" t="s">
        <v>7054</v>
      </c>
      <c r="CB1255" s="31">
        <v>46210.768391203703</v>
      </c>
      <c r="CF1255" s="14">
        <v>46210</v>
      </c>
      <c r="CG1255" t="s">
        <v>7246</v>
      </c>
      <c r="CH1255" s="31">
        <v>46210.860543981478</v>
      </c>
      <c r="CM1255" s="4">
        <f t="shared" si="58"/>
        <v>46210.389872685184</v>
      </c>
      <c r="CN1255">
        <f t="shared" si="59"/>
        <v>0</v>
      </c>
      <c r="CO1255" t="str">
        <f>VLOOKUP(A1255,Sheet1!$A$2:$B$221,2,0)</f>
        <v>South Zone</v>
      </c>
    </row>
    <row r="1256" spans="1:93" x14ac:dyDescent="0.35">
      <c r="A1256" t="s">
        <v>7239</v>
      </c>
      <c r="B1256">
        <v>789</v>
      </c>
      <c r="C1256" t="s">
        <v>9332</v>
      </c>
      <c r="D1256" t="s">
        <v>678</v>
      </c>
      <c r="E1256" t="s">
        <v>535</v>
      </c>
      <c r="F1256" t="s">
        <v>536</v>
      </c>
      <c r="G1256" t="s">
        <v>688</v>
      </c>
      <c r="H1256" t="s">
        <v>12515</v>
      </c>
      <c r="I1256">
        <v>436104</v>
      </c>
      <c r="J1256" t="s">
        <v>2034</v>
      </c>
      <c r="K1256" t="s">
        <v>2035</v>
      </c>
      <c r="L1256" t="s">
        <v>4622</v>
      </c>
      <c r="M1256" t="s">
        <v>12516</v>
      </c>
      <c r="N1256">
        <v>50000</v>
      </c>
      <c r="O1256" t="s">
        <v>1223</v>
      </c>
      <c r="P1256" t="s">
        <v>1224</v>
      </c>
      <c r="Q1256" t="s">
        <v>12517</v>
      </c>
      <c r="R1256">
        <v>9686628221</v>
      </c>
      <c r="S1256" s="14">
        <v>46210</v>
      </c>
      <c r="T1256" t="s">
        <v>12518</v>
      </c>
      <c r="U1256" s="31">
        <v>46210.618252314816</v>
      </c>
      <c r="AK1256" s="14">
        <v>46210</v>
      </c>
      <c r="AL1256" t="s">
        <v>1319</v>
      </c>
      <c r="AM1256" s="31">
        <v>46210.651319444441</v>
      </c>
      <c r="AQ1256" s="31">
        <v>46210.651319444441</v>
      </c>
      <c r="AR1256" s="14">
        <v>46210</v>
      </c>
      <c r="AS1256" t="s">
        <v>1319</v>
      </c>
      <c r="AT1256" t="s">
        <v>536</v>
      </c>
      <c r="AU1256" t="s">
        <v>678</v>
      </c>
      <c r="AV1256" s="14">
        <v>46210</v>
      </c>
      <c r="AW1256" t="s">
        <v>1319</v>
      </c>
      <c r="AX1256" s="31">
        <v>46210.651701388888</v>
      </c>
      <c r="AY1256" s="14">
        <v>46210</v>
      </c>
      <c r="AZ1256" t="s">
        <v>7051</v>
      </c>
      <c r="BA1256" s="31">
        <v>46210.660243055558</v>
      </c>
      <c r="BB1256" s="14">
        <v>46210</v>
      </c>
      <c r="BC1256" t="s">
        <v>7157</v>
      </c>
      <c r="BD1256" s="31">
        <v>46210.667986111112</v>
      </c>
      <c r="BE1256" s="14">
        <v>46210</v>
      </c>
      <c r="BF1256" t="s">
        <v>7053</v>
      </c>
      <c r="BG1256" s="31">
        <v>46210.687939814816</v>
      </c>
      <c r="BH1256" s="14">
        <v>46210</v>
      </c>
      <c r="BI1256" t="s">
        <v>7053</v>
      </c>
      <c r="BJ1256" s="31">
        <v>46210.688043981485</v>
      </c>
      <c r="BK1256" s="14">
        <v>46210</v>
      </c>
      <c r="BL1256" t="s">
        <v>7054</v>
      </c>
      <c r="BM1256" s="31">
        <v>46210.719699074078</v>
      </c>
      <c r="CM1256" s="4">
        <f t="shared" si="58"/>
        <v>46210.618252314816</v>
      </c>
      <c r="CN1256">
        <f t="shared" si="59"/>
        <v>0</v>
      </c>
      <c r="CO1256" t="str">
        <f>VLOOKUP(A1256,Sheet1!$A$2:$B$221,2,0)</f>
        <v>South Zone</v>
      </c>
    </row>
    <row r="1257" spans="1:93" x14ac:dyDescent="0.35">
      <c r="A1257" t="s">
        <v>7239</v>
      </c>
      <c r="B1257">
        <v>789</v>
      </c>
      <c r="C1257" t="s">
        <v>9332</v>
      </c>
      <c r="D1257" t="s">
        <v>678</v>
      </c>
      <c r="E1257" t="s">
        <v>535</v>
      </c>
      <c r="F1257" t="s">
        <v>536</v>
      </c>
      <c r="G1257" t="s">
        <v>688</v>
      </c>
      <c r="H1257" t="s">
        <v>12519</v>
      </c>
      <c r="I1257">
        <v>459215</v>
      </c>
      <c r="J1257" t="s">
        <v>9666</v>
      </c>
      <c r="K1257" t="s">
        <v>9667</v>
      </c>
      <c r="L1257" t="s">
        <v>4622</v>
      </c>
      <c r="M1257" t="s">
        <v>12520</v>
      </c>
      <c r="N1257">
        <v>80000</v>
      </c>
      <c r="O1257" t="s">
        <v>1266</v>
      </c>
      <c r="P1257" t="s">
        <v>1267</v>
      </c>
      <c r="Q1257" t="s">
        <v>12521</v>
      </c>
      <c r="R1257">
        <v>3820930702</v>
      </c>
      <c r="S1257" s="14">
        <v>46210</v>
      </c>
      <c r="T1257" t="s">
        <v>7245</v>
      </c>
      <c r="U1257" s="31">
        <v>46210.505914351852</v>
      </c>
      <c r="AK1257" s="14">
        <v>46210</v>
      </c>
      <c r="AL1257" t="s">
        <v>1319</v>
      </c>
      <c r="AM1257" s="31">
        <v>46210.551435185182</v>
      </c>
      <c r="AQ1257" s="31">
        <v>46210.551435185182</v>
      </c>
      <c r="AR1257" s="14">
        <v>46210</v>
      </c>
      <c r="AS1257" t="s">
        <v>1319</v>
      </c>
      <c r="AT1257" t="s">
        <v>536</v>
      </c>
      <c r="AU1257" t="s">
        <v>678</v>
      </c>
      <c r="AV1257" s="14">
        <v>46210</v>
      </c>
      <c r="AW1257" t="s">
        <v>1319</v>
      </c>
      <c r="AX1257" s="31">
        <v>46210.551840277774</v>
      </c>
      <c r="AY1257" s="14">
        <v>46210</v>
      </c>
      <c r="AZ1257" t="s">
        <v>7051</v>
      </c>
      <c r="BA1257" s="31">
        <v>46210.559571759259</v>
      </c>
      <c r="BB1257" s="14">
        <v>46210</v>
      </c>
      <c r="BC1257" t="s">
        <v>7168</v>
      </c>
      <c r="BD1257" s="31">
        <v>46210.568969907406</v>
      </c>
      <c r="BE1257" s="14">
        <v>46210</v>
      </c>
      <c r="BF1257" t="s">
        <v>7053</v>
      </c>
      <c r="BG1257" s="31">
        <v>46210.628599537034</v>
      </c>
      <c r="BH1257" s="14">
        <v>46210</v>
      </c>
      <c r="BI1257" t="s">
        <v>7053</v>
      </c>
      <c r="BJ1257" s="31">
        <v>46210.628657407404</v>
      </c>
      <c r="BW1257" s="14">
        <v>46210</v>
      </c>
      <c r="BX1257" t="s">
        <v>7053</v>
      </c>
      <c r="BY1257" s="31">
        <v>46210.672175925924</v>
      </c>
      <c r="BZ1257" s="14">
        <v>46210</v>
      </c>
      <c r="CA1257" t="s">
        <v>7054</v>
      </c>
      <c r="CB1257" s="31">
        <v>46210.674791666665</v>
      </c>
      <c r="CF1257" s="14">
        <v>46210</v>
      </c>
      <c r="CG1257" t="s">
        <v>7246</v>
      </c>
      <c r="CH1257" s="31">
        <v>46210.736875000002</v>
      </c>
      <c r="CM1257" s="4">
        <f t="shared" si="58"/>
        <v>46210.505914351852</v>
      </c>
      <c r="CN1257">
        <f t="shared" si="59"/>
        <v>0</v>
      </c>
      <c r="CO1257" t="str">
        <f>VLOOKUP(A1257,Sheet1!$A$2:$B$221,2,0)</f>
        <v>South Zone</v>
      </c>
    </row>
    <row r="1258" spans="1:93" x14ac:dyDescent="0.35">
      <c r="A1258" t="s">
        <v>7239</v>
      </c>
      <c r="B1258">
        <v>789</v>
      </c>
      <c r="C1258" t="s">
        <v>9332</v>
      </c>
      <c r="D1258" t="s">
        <v>678</v>
      </c>
      <c r="E1258" t="s">
        <v>535</v>
      </c>
      <c r="F1258" t="s">
        <v>536</v>
      </c>
      <c r="G1258" t="s">
        <v>688</v>
      </c>
      <c r="H1258" t="s">
        <v>7240</v>
      </c>
      <c r="I1258">
        <v>494986</v>
      </c>
      <c r="J1258" t="s">
        <v>7241</v>
      </c>
      <c r="K1258" t="s">
        <v>7242</v>
      </c>
      <c r="L1258" t="s">
        <v>4622</v>
      </c>
      <c r="M1258" t="s">
        <v>7243</v>
      </c>
      <c r="N1258">
        <v>77000</v>
      </c>
      <c r="O1258" t="s">
        <v>1025</v>
      </c>
      <c r="P1258" t="s">
        <v>1026</v>
      </c>
      <c r="Q1258" t="s">
        <v>7244</v>
      </c>
      <c r="R1258">
        <v>5969468502</v>
      </c>
      <c r="S1258" s="14">
        <v>46204</v>
      </c>
      <c r="T1258" t="s">
        <v>7245</v>
      </c>
      <c r="U1258" s="31">
        <v>46204.591122685182</v>
      </c>
      <c r="AK1258" s="14">
        <v>46204</v>
      </c>
      <c r="AL1258" t="s">
        <v>1319</v>
      </c>
      <c r="AM1258" s="31">
        <v>46204.636388888888</v>
      </c>
      <c r="AQ1258" s="31">
        <v>46204.636388888888</v>
      </c>
      <c r="AR1258" s="14">
        <v>46204</v>
      </c>
      <c r="AS1258" t="s">
        <v>1319</v>
      </c>
      <c r="AT1258" t="s">
        <v>536</v>
      </c>
      <c r="AU1258" t="s">
        <v>678</v>
      </c>
      <c r="AV1258" s="14">
        <v>46204</v>
      </c>
      <c r="AW1258" t="s">
        <v>1319</v>
      </c>
      <c r="AX1258" s="31">
        <v>46204.636886574073</v>
      </c>
      <c r="AY1258" s="14">
        <v>46204</v>
      </c>
      <c r="AZ1258" t="s">
        <v>7051</v>
      </c>
      <c r="BA1258" s="31">
        <v>46204.64707175926</v>
      </c>
      <c r="BB1258" s="14">
        <v>46204</v>
      </c>
      <c r="BC1258" t="s">
        <v>7168</v>
      </c>
      <c r="BD1258" s="31">
        <v>46204.666909722226</v>
      </c>
      <c r="BE1258" s="14">
        <v>46204</v>
      </c>
      <c r="BF1258" t="s">
        <v>7060</v>
      </c>
      <c r="BG1258" s="31">
        <v>46204.671956018516</v>
      </c>
      <c r="BH1258" s="14">
        <v>46206</v>
      </c>
      <c r="BI1258" t="s">
        <v>7064</v>
      </c>
      <c r="BJ1258" s="31">
        <v>46206.629201388889</v>
      </c>
      <c r="BW1258" s="14">
        <v>46206</v>
      </c>
      <c r="BX1258" t="s">
        <v>7064</v>
      </c>
      <c r="BY1258" s="31">
        <v>46206.648113425923</v>
      </c>
      <c r="BZ1258" s="14">
        <v>46206</v>
      </c>
      <c r="CA1258" t="s">
        <v>7054</v>
      </c>
      <c r="CB1258" s="31">
        <v>46206.67863425926</v>
      </c>
      <c r="CF1258" s="14">
        <v>46206</v>
      </c>
      <c r="CG1258" t="s">
        <v>7246</v>
      </c>
      <c r="CH1258" s="31">
        <v>46206.751828703702</v>
      </c>
      <c r="CM1258" s="4">
        <f t="shared" si="58"/>
        <v>46204.591122685182</v>
      </c>
      <c r="CN1258">
        <f t="shared" si="59"/>
        <v>0</v>
      </c>
      <c r="CO1258" t="str">
        <f>VLOOKUP(A1258,Sheet1!$A$2:$B$221,2,0)</f>
        <v>South Zone</v>
      </c>
    </row>
    <row r="1259" spans="1:93" x14ac:dyDescent="0.35">
      <c r="A1259" t="s">
        <v>7239</v>
      </c>
      <c r="B1259">
        <v>789</v>
      </c>
      <c r="C1259" t="s">
        <v>9332</v>
      </c>
      <c r="D1259" t="s">
        <v>678</v>
      </c>
      <c r="E1259" t="s">
        <v>535</v>
      </c>
      <c r="F1259" t="s">
        <v>536</v>
      </c>
      <c r="G1259" t="s">
        <v>688</v>
      </c>
      <c r="H1259" t="s">
        <v>10620</v>
      </c>
      <c r="I1259">
        <v>539478</v>
      </c>
      <c r="J1259" t="s">
        <v>10621</v>
      </c>
      <c r="K1259" t="s">
        <v>10622</v>
      </c>
      <c r="L1259" t="s">
        <v>4622</v>
      </c>
      <c r="M1259" t="s">
        <v>10623</v>
      </c>
      <c r="N1259">
        <v>65000</v>
      </c>
      <c r="O1259" t="s">
        <v>10624</v>
      </c>
      <c r="P1259" t="s">
        <v>10625</v>
      </c>
      <c r="Q1259" t="s">
        <v>10626</v>
      </c>
      <c r="R1259">
        <v>3439363989</v>
      </c>
      <c r="S1259" s="14">
        <v>46209</v>
      </c>
      <c r="T1259" t="s">
        <v>10627</v>
      </c>
      <c r="U1259" s="31">
        <v>46209.67596064815</v>
      </c>
      <c r="AK1259" s="14">
        <v>46209</v>
      </c>
      <c r="AL1259" t="s">
        <v>1319</v>
      </c>
      <c r="AM1259" s="31">
        <v>46209.705231481479</v>
      </c>
      <c r="AQ1259" s="31">
        <v>46209.705231481479</v>
      </c>
      <c r="AR1259" s="14">
        <v>46209</v>
      </c>
      <c r="AS1259" t="s">
        <v>1319</v>
      </c>
      <c r="AT1259" t="s">
        <v>536</v>
      </c>
      <c r="AU1259" t="s">
        <v>678</v>
      </c>
      <c r="AV1259" s="14">
        <v>46209</v>
      </c>
      <c r="AW1259" t="s">
        <v>1319</v>
      </c>
      <c r="AX1259" s="31">
        <v>46209.70689814815</v>
      </c>
      <c r="AY1259" s="14">
        <v>46209</v>
      </c>
      <c r="AZ1259" t="s">
        <v>7051</v>
      </c>
      <c r="BA1259" s="31">
        <v>46209.724791666667</v>
      </c>
      <c r="BB1259" s="14">
        <v>46209</v>
      </c>
      <c r="BC1259" t="s">
        <v>7168</v>
      </c>
      <c r="BD1259" s="31">
        <v>46209.731377314813</v>
      </c>
      <c r="BE1259" s="14">
        <v>46209</v>
      </c>
      <c r="BF1259" t="s">
        <v>7060</v>
      </c>
      <c r="BG1259" s="31">
        <v>46209.751562500001</v>
      </c>
      <c r="BH1259" s="14">
        <v>46209</v>
      </c>
      <c r="BI1259" t="s">
        <v>7060</v>
      </c>
      <c r="BJ1259" s="31">
        <v>46209.751608796294</v>
      </c>
      <c r="BW1259" s="14">
        <v>46209</v>
      </c>
      <c r="BX1259" t="s">
        <v>7060</v>
      </c>
      <c r="BY1259" s="31">
        <v>46209.766944444447</v>
      </c>
      <c r="BZ1259" s="14">
        <v>46209</v>
      </c>
      <c r="CA1259" t="s">
        <v>7054</v>
      </c>
      <c r="CB1259" s="31">
        <v>46209.769953703704</v>
      </c>
      <c r="CF1259" s="14">
        <v>46209</v>
      </c>
      <c r="CG1259" t="s">
        <v>7246</v>
      </c>
      <c r="CH1259" s="31">
        <v>46209.817569444444</v>
      </c>
      <c r="CM1259" s="4">
        <f t="shared" si="58"/>
        <v>46209.67596064815</v>
      </c>
      <c r="CN1259">
        <f t="shared" si="59"/>
        <v>0</v>
      </c>
      <c r="CO1259" t="str">
        <f>VLOOKUP(A1259,Sheet1!$A$2:$B$221,2,0)</f>
        <v>South Zone</v>
      </c>
    </row>
    <row r="1260" spans="1:93" x14ac:dyDescent="0.35">
      <c r="A1260" t="s">
        <v>7247</v>
      </c>
      <c r="B1260">
        <v>788</v>
      </c>
      <c r="C1260" t="s">
        <v>9332</v>
      </c>
      <c r="D1260" t="s">
        <v>678</v>
      </c>
      <c r="E1260" t="s">
        <v>116</v>
      </c>
      <c r="F1260" t="s">
        <v>480</v>
      </c>
      <c r="G1260" t="s">
        <v>688</v>
      </c>
      <c r="H1260" t="s">
        <v>7248</v>
      </c>
      <c r="I1260">
        <v>427942</v>
      </c>
      <c r="J1260" t="s">
        <v>7249</v>
      </c>
      <c r="K1260" t="s">
        <v>7250</v>
      </c>
      <c r="L1260" t="s">
        <v>4622</v>
      </c>
      <c r="M1260" t="s">
        <v>7251</v>
      </c>
      <c r="N1260">
        <v>65000</v>
      </c>
      <c r="O1260" t="s">
        <v>7252</v>
      </c>
      <c r="P1260" t="s">
        <v>7253</v>
      </c>
      <c r="Q1260" t="s">
        <v>7254</v>
      </c>
      <c r="R1260">
        <v>4383587486</v>
      </c>
      <c r="S1260" s="14">
        <v>46205</v>
      </c>
      <c r="T1260" t="s">
        <v>7255</v>
      </c>
      <c r="U1260" s="31">
        <v>46205.543877314813</v>
      </c>
      <c r="AK1260" s="14">
        <v>46205</v>
      </c>
      <c r="AL1260" t="s">
        <v>2421</v>
      </c>
      <c r="AM1260" s="31">
        <v>46205.573761574073</v>
      </c>
      <c r="AQ1260" s="31">
        <v>46205.573761574073</v>
      </c>
      <c r="AR1260" s="14">
        <v>46205</v>
      </c>
      <c r="AS1260" t="s">
        <v>2421</v>
      </c>
      <c r="AT1260" t="s">
        <v>480</v>
      </c>
      <c r="AU1260" t="s">
        <v>678</v>
      </c>
      <c r="AV1260" s="14">
        <v>46205</v>
      </c>
      <c r="AW1260" t="s">
        <v>2421</v>
      </c>
      <c r="AX1260" s="31">
        <v>46205.57471064815</v>
      </c>
      <c r="AY1260" s="14">
        <v>46205</v>
      </c>
      <c r="AZ1260" t="s">
        <v>7051</v>
      </c>
      <c r="BA1260" s="31">
        <v>46205.600972222222</v>
      </c>
      <c r="BB1260" s="14">
        <v>46205</v>
      </c>
      <c r="BC1260" t="s">
        <v>7051</v>
      </c>
      <c r="BD1260" s="31">
        <v>46205.61273148148</v>
      </c>
      <c r="BE1260" s="14">
        <v>46205</v>
      </c>
      <c r="BF1260" t="s">
        <v>7060</v>
      </c>
      <c r="BG1260" s="31">
        <v>46205.643680555557</v>
      </c>
      <c r="BH1260" s="14">
        <v>46205</v>
      </c>
      <c r="BI1260" t="s">
        <v>7060</v>
      </c>
      <c r="BJ1260" s="31">
        <v>46205.67114583333</v>
      </c>
      <c r="BW1260" s="14">
        <v>46205</v>
      </c>
      <c r="BX1260" t="s">
        <v>7053</v>
      </c>
      <c r="BY1260" s="31">
        <v>46205.67728009259</v>
      </c>
      <c r="BZ1260" s="14">
        <v>46205</v>
      </c>
      <c r="CA1260" t="s">
        <v>7054</v>
      </c>
      <c r="CB1260" s="31">
        <v>46205.682685185187</v>
      </c>
      <c r="CF1260" s="14">
        <v>46205</v>
      </c>
      <c r="CG1260" t="s">
        <v>2422</v>
      </c>
      <c r="CH1260" s="31">
        <v>46205.82172453704</v>
      </c>
      <c r="CM1260" s="4">
        <f t="shared" si="58"/>
        <v>46205.543877314813</v>
      </c>
      <c r="CN1260">
        <f t="shared" si="59"/>
        <v>0</v>
      </c>
      <c r="CO1260" t="str">
        <f>VLOOKUP(A1260,Sheet1!$A$2:$B$221,2,0)</f>
        <v>South Zone</v>
      </c>
    </row>
    <row r="1261" spans="1:93" x14ac:dyDescent="0.35">
      <c r="A1261" t="s">
        <v>7247</v>
      </c>
      <c r="B1261">
        <v>788</v>
      </c>
      <c r="C1261" t="s">
        <v>9332</v>
      </c>
      <c r="D1261" t="s">
        <v>678</v>
      </c>
      <c r="E1261" t="s">
        <v>116</v>
      </c>
      <c r="F1261" t="s">
        <v>480</v>
      </c>
      <c r="G1261" t="s">
        <v>688</v>
      </c>
      <c r="H1261" t="s">
        <v>7256</v>
      </c>
      <c r="I1261">
        <v>433767</v>
      </c>
      <c r="J1261" t="s">
        <v>2039</v>
      </c>
      <c r="K1261" t="s">
        <v>2040</v>
      </c>
      <c r="L1261" t="s">
        <v>4622</v>
      </c>
      <c r="M1261" t="s">
        <v>7257</v>
      </c>
      <c r="N1261">
        <v>73000</v>
      </c>
      <c r="O1261" t="s">
        <v>1380</v>
      </c>
      <c r="P1261" t="s">
        <v>1381</v>
      </c>
      <c r="Q1261" t="s">
        <v>7258</v>
      </c>
      <c r="R1261">
        <v>6211930650</v>
      </c>
      <c r="S1261" s="14">
        <v>46206</v>
      </c>
      <c r="T1261" t="s">
        <v>7259</v>
      </c>
      <c r="U1261" s="31">
        <v>46206.510289351849</v>
      </c>
      <c r="AK1261" s="14">
        <v>46206</v>
      </c>
      <c r="AL1261" t="s">
        <v>2421</v>
      </c>
      <c r="AM1261" s="31">
        <v>46206.692662037036</v>
      </c>
      <c r="AQ1261" s="31">
        <v>46206.692662037036</v>
      </c>
      <c r="AR1261" s="14">
        <v>46206</v>
      </c>
      <c r="AS1261" t="s">
        <v>2421</v>
      </c>
      <c r="AT1261" t="s">
        <v>480</v>
      </c>
      <c r="AU1261" t="s">
        <v>678</v>
      </c>
      <c r="AV1261" s="14">
        <v>46206</v>
      </c>
      <c r="AW1261" t="s">
        <v>2421</v>
      </c>
      <c r="AX1261" s="31">
        <v>46206.695879629631</v>
      </c>
      <c r="AY1261" s="14">
        <v>46206</v>
      </c>
      <c r="AZ1261" t="s">
        <v>7051</v>
      </c>
      <c r="BA1261" s="31">
        <v>46206.698900462965</v>
      </c>
      <c r="BB1261" s="14">
        <v>46206</v>
      </c>
      <c r="BC1261" t="s">
        <v>7168</v>
      </c>
      <c r="BD1261" s="31">
        <v>46206.706099537034</v>
      </c>
      <c r="BE1261" s="14">
        <v>46206</v>
      </c>
      <c r="BF1261" t="s">
        <v>7060</v>
      </c>
      <c r="BG1261" s="31">
        <v>46206.713217592594</v>
      </c>
      <c r="BH1261" s="14">
        <v>46206</v>
      </c>
      <c r="BI1261" t="s">
        <v>7060</v>
      </c>
      <c r="BJ1261" s="31">
        <v>46206.723067129627</v>
      </c>
      <c r="BW1261" s="14">
        <v>46206</v>
      </c>
      <c r="BX1261" t="s">
        <v>7053</v>
      </c>
      <c r="BY1261" s="31">
        <v>46206.735798611109</v>
      </c>
      <c r="BZ1261" s="14">
        <v>46206</v>
      </c>
      <c r="CA1261" t="s">
        <v>7054</v>
      </c>
      <c r="CB1261" s="31">
        <v>46206.750636574077</v>
      </c>
      <c r="CF1261" s="14">
        <v>46206</v>
      </c>
      <c r="CG1261" t="s">
        <v>2422</v>
      </c>
      <c r="CH1261" s="31">
        <v>46206.81177083333</v>
      </c>
      <c r="CM1261" s="4">
        <f t="shared" si="58"/>
        <v>46206.510289351849</v>
      </c>
      <c r="CN1261">
        <f t="shared" si="59"/>
        <v>0</v>
      </c>
      <c r="CO1261" t="str">
        <f>VLOOKUP(A1261,Sheet1!$A$2:$B$221,2,0)</f>
        <v>South Zone</v>
      </c>
    </row>
    <row r="1262" spans="1:93" x14ac:dyDescent="0.35">
      <c r="A1262" t="s">
        <v>7247</v>
      </c>
      <c r="B1262">
        <v>788</v>
      </c>
      <c r="C1262" t="s">
        <v>9332</v>
      </c>
      <c r="D1262" t="s">
        <v>678</v>
      </c>
      <c r="E1262" t="s">
        <v>116</v>
      </c>
      <c r="F1262" t="s">
        <v>480</v>
      </c>
      <c r="G1262" t="s">
        <v>688</v>
      </c>
      <c r="H1262" t="s">
        <v>7260</v>
      </c>
      <c r="I1262">
        <v>480348</v>
      </c>
      <c r="J1262" t="s">
        <v>7249</v>
      </c>
      <c r="K1262" t="s">
        <v>7250</v>
      </c>
      <c r="L1262" t="s">
        <v>4622</v>
      </c>
      <c r="M1262" t="s">
        <v>10628</v>
      </c>
      <c r="N1262">
        <v>70000</v>
      </c>
      <c r="O1262" t="s">
        <v>9595</v>
      </c>
      <c r="P1262" t="s">
        <v>9596</v>
      </c>
      <c r="Q1262" t="s">
        <v>10629</v>
      </c>
      <c r="R1262">
        <v>2842673846</v>
      </c>
      <c r="S1262" s="14">
        <v>46209</v>
      </c>
      <c r="T1262" t="s">
        <v>7259</v>
      </c>
      <c r="U1262" s="31">
        <v>46209.613310185188</v>
      </c>
      <c r="AK1262" s="14">
        <v>46209</v>
      </c>
      <c r="AL1262" t="s">
        <v>2421</v>
      </c>
      <c r="AM1262" s="31">
        <v>46209.666851851849</v>
      </c>
      <c r="AQ1262" s="31">
        <v>46209.666851851849</v>
      </c>
      <c r="AR1262" s="14">
        <v>46209</v>
      </c>
      <c r="AS1262" t="s">
        <v>2421</v>
      </c>
      <c r="AT1262" t="s">
        <v>480</v>
      </c>
      <c r="AU1262" t="s">
        <v>678</v>
      </c>
      <c r="AV1262" s="14">
        <v>46209</v>
      </c>
      <c r="AW1262" t="s">
        <v>2421</v>
      </c>
      <c r="AX1262" s="31">
        <v>46209.668009259258</v>
      </c>
      <c r="AY1262" s="14">
        <v>46209</v>
      </c>
      <c r="AZ1262" t="s">
        <v>7051</v>
      </c>
      <c r="BA1262" s="31">
        <v>46209.681805555556</v>
      </c>
      <c r="BB1262" s="14">
        <v>46209</v>
      </c>
      <c r="BC1262" t="s">
        <v>7052</v>
      </c>
      <c r="BD1262" s="31">
        <v>46209.693784722222</v>
      </c>
      <c r="BE1262" s="14">
        <v>46209</v>
      </c>
      <c r="BF1262" t="s">
        <v>7064</v>
      </c>
      <c r="BG1262" s="31">
        <v>46209.707812499997</v>
      </c>
      <c r="BH1262" s="14">
        <v>46209</v>
      </c>
      <c r="BI1262" t="s">
        <v>7064</v>
      </c>
      <c r="BJ1262" s="31">
        <v>46209.70784722222</v>
      </c>
      <c r="BW1262" s="14">
        <v>46209</v>
      </c>
      <c r="BX1262" t="s">
        <v>7060</v>
      </c>
      <c r="BY1262" s="31">
        <v>46209.764861111114</v>
      </c>
      <c r="BZ1262" s="14">
        <v>46209</v>
      </c>
      <c r="CA1262" t="s">
        <v>7054</v>
      </c>
      <c r="CB1262" s="31">
        <v>46209.767233796294</v>
      </c>
      <c r="CF1262" s="14">
        <v>46209</v>
      </c>
      <c r="CG1262" t="s">
        <v>2422</v>
      </c>
      <c r="CH1262" s="31">
        <v>46209.8358912037</v>
      </c>
      <c r="CM1262" s="4">
        <f t="shared" si="58"/>
        <v>46209.613310185188</v>
      </c>
      <c r="CN1262">
        <f t="shared" si="59"/>
        <v>0</v>
      </c>
      <c r="CO1262" t="str">
        <f>VLOOKUP(A1262,Sheet1!$A$2:$B$221,2,0)</f>
        <v>South Zone</v>
      </c>
    </row>
    <row r="1263" spans="1:93" x14ac:dyDescent="0.35">
      <c r="A1263" t="s">
        <v>7247</v>
      </c>
      <c r="B1263">
        <v>788</v>
      </c>
      <c r="C1263" t="s">
        <v>9332</v>
      </c>
      <c r="D1263" t="s">
        <v>678</v>
      </c>
      <c r="E1263" t="s">
        <v>116</v>
      </c>
      <c r="F1263" t="s">
        <v>480</v>
      </c>
      <c r="G1263" t="s">
        <v>688</v>
      </c>
      <c r="H1263" t="s">
        <v>7260</v>
      </c>
      <c r="I1263">
        <v>480348</v>
      </c>
      <c r="J1263" t="s">
        <v>7249</v>
      </c>
      <c r="K1263" t="s">
        <v>7250</v>
      </c>
      <c r="L1263" t="s">
        <v>4622</v>
      </c>
      <c r="M1263" t="s">
        <v>7261</v>
      </c>
      <c r="N1263">
        <v>73000</v>
      </c>
      <c r="O1263" t="s">
        <v>1380</v>
      </c>
      <c r="P1263" t="s">
        <v>1381</v>
      </c>
      <c r="Q1263" t="s">
        <v>7262</v>
      </c>
      <c r="R1263">
        <v>4777914363</v>
      </c>
      <c r="S1263" s="14">
        <v>46206</v>
      </c>
      <c r="T1263" t="s">
        <v>7255</v>
      </c>
      <c r="U1263" s="31">
        <v>46206.43072916667</v>
      </c>
      <c r="AK1263" s="14">
        <v>46206</v>
      </c>
      <c r="AL1263" t="s">
        <v>2421</v>
      </c>
      <c r="AM1263" s="31">
        <v>46206.473136574074</v>
      </c>
      <c r="AQ1263" s="31">
        <v>46206.473136574074</v>
      </c>
      <c r="AR1263" s="14">
        <v>46206</v>
      </c>
      <c r="AS1263" t="s">
        <v>2421</v>
      </c>
      <c r="AT1263" t="s">
        <v>480</v>
      </c>
      <c r="AU1263" t="s">
        <v>678</v>
      </c>
      <c r="AV1263" s="14">
        <v>46206</v>
      </c>
      <c r="AW1263" t="s">
        <v>2421</v>
      </c>
      <c r="AX1263" s="31">
        <v>46206.473680555559</v>
      </c>
      <c r="AY1263" s="14">
        <v>46206</v>
      </c>
      <c r="AZ1263" t="s">
        <v>7051</v>
      </c>
      <c r="BA1263" s="31">
        <v>46206.480937499997</v>
      </c>
      <c r="BB1263" s="14">
        <v>46206</v>
      </c>
      <c r="BC1263" t="s">
        <v>7116</v>
      </c>
      <c r="BD1263" s="31">
        <v>46206.491111111114</v>
      </c>
      <c r="BE1263" s="14">
        <v>46206</v>
      </c>
      <c r="BF1263" t="s">
        <v>7064</v>
      </c>
      <c r="BG1263" s="31">
        <v>46206.500011574077</v>
      </c>
      <c r="BH1263" s="14">
        <v>46206</v>
      </c>
      <c r="BI1263" t="s">
        <v>7064</v>
      </c>
      <c r="BJ1263" s="31">
        <v>46206.5000462963</v>
      </c>
      <c r="BW1263" s="14">
        <v>46206</v>
      </c>
      <c r="BX1263" t="s">
        <v>7053</v>
      </c>
      <c r="BY1263" s="31">
        <v>46206.521990740737</v>
      </c>
      <c r="BZ1263" s="14">
        <v>46206</v>
      </c>
      <c r="CA1263" t="s">
        <v>7054</v>
      </c>
      <c r="CB1263" s="31">
        <v>46206.528564814813</v>
      </c>
      <c r="CF1263" s="14">
        <v>46206</v>
      </c>
      <c r="CG1263" t="s">
        <v>2422</v>
      </c>
      <c r="CH1263" s="31">
        <v>46206.704155092593</v>
      </c>
      <c r="CM1263" s="4">
        <f t="shared" si="58"/>
        <v>46206.43072916667</v>
      </c>
      <c r="CN1263">
        <f t="shared" si="59"/>
        <v>0</v>
      </c>
      <c r="CO1263" t="str">
        <f>VLOOKUP(A1263,Sheet1!$A$2:$B$221,2,0)</f>
        <v>South Zone</v>
      </c>
    </row>
    <row r="1264" spans="1:93" x14ac:dyDescent="0.35">
      <c r="A1264" t="s">
        <v>7247</v>
      </c>
      <c r="B1264">
        <v>788</v>
      </c>
      <c r="C1264" t="s">
        <v>9332</v>
      </c>
      <c r="D1264" t="s">
        <v>678</v>
      </c>
      <c r="E1264" t="s">
        <v>116</v>
      </c>
      <c r="F1264" t="s">
        <v>480</v>
      </c>
      <c r="G1264" t="s">
        <v>688</v>
      </c>
      <c r="H1264" t="s">
        <v>4378</v>
      </c>
      <c r="I1264">
        <v>507343</v>
      </c>
      <c r="J1264" t="s">
        <v>2039</v>
      </c>
      <c r="K1264" t="s">
        <v>2040</v>
      </c>
      <c r="L1264" t="s">
        <v>4622</v>
      </c>
      <c r="M1264" t="s">
        <v>7263</v>
      </c>
      <c r="N1264">
        <v>73000</v>
      </c>
      <c r="O1264" t="s">
        <v>1380</v>
      </c>
      <c r="P1264" t="s">
        <v>1381</v>
      </c>
      <c r="Q1264" t="s">
        <v>4379</v>
      </c>
      <c r="R1264">
        <v>7645117991</v>
      </c>
      <c r="S1264" s="14">
        <v>46205</v>
      </c>
      <c r="T1264" t="s">
        <v>7259</v>
      </c>
      <c r="U1264" s="31">
        <v>46205.856932870367</v>
      </c>
      <c r="AK1264" s="14">
        <v>46206</v>
      </c>
      <c r="AL1264" t="s">
        <v>2421</v>
      </c>
      <c r="AM1264" s="31">
        <v>46206.394918981481</v>
      </c>
      <c r="AQ1264" s="31">
        <v>46206.394918981481</v>
      </c>
      <c r="AR1264" s="14">
        <v>46206</v>
      </c>
      <c r="AS1264" t="s">
        <v>2421</v>
      </c>
      <c r="AT1264" t="s">
        <v>480</v>
      </c>
      <c r="AU1264" t="s">
        <v>678</v>
      </c>
      <c r="AV1264" s="14">
        <v>46206</v>
      </c>
      <c r="AW1264" t="s">
        <v>2421</v>
      </c>
      <c r="AX1264" s="31">
        <v>46206.395833333336</v>
      </c>
      <c r="AY1264" s="14">
        <v>46206</v>
      </c>
      <c r="AZ1264" t="s">
        <v>7051</v>
      </c>
      <c r="BA1264" s="31">
        <v>46206.407673611109</v>
      </c>
      <c r="BB1264" s="14">
        <v>46206</v>
      </c>
      <c r="BC1264" t="s">
        <v>7059</v>
      </c>
      <c r="BD1264" s="31">
        <v>46206.43167824074</v>
      </c>
      <c r="BE1264" s="14">
        <v>46206</v>
      </c>
      <c r="BF1264" t="s">
        <v>7060</v>
      </c>
      <c r="BG1264" s="31">
        <v>46206.459224537037</v>
      </c>
      <c r="BH1264" s="14">
        <v>46206</v>
      </c>
      <c r="BI1264" t="s">
        <v>7060</v>
      </c>
      <c r="BJ1264" s="31">
        <v>46206.459270833337</v>
      </c>
      <c r="BW1264" s="14">
        <v>46206</v>
      </c>
      <c r="BX1264" t="s">
        <v>7053</v>
      </c>
      <c r="BY1264" s="31">
        <v>46206.498969907407</v>
      </c>
      <c r="BZ1264" s="14">
        <v>46206</v>
      </c>
      <c r="CA1264" t="s">
        <v>7054</v>
      </c>
      <c r="CB1264" s="31">
        <v>46206.501064814816</v>
      </c>
      <c r="CF1264" s="14">
        <v>46206</v>
      </c>
      <c r="CG1264" t="s">
        <v>2422</v>
      </c>
      <c r="CH1264" s="31">
        <v>46206.751168981478</v>
      </c>
      <c r="CM1264" s="4">
        <f t="shared" si="58"/>
        <v>46205.856932870367</v>
      </c>
      <c r="CN1264">
        <f t="shared" si="59"/>
        <v>1</v>
      </c>
      <c r="CO1264" t="str">
        <f>VLOOKUP(A1264,Sheet1!$A$2:$B$221,2,0)</f>
        <v>South Zone</v>
      </c>
    </row>
    <row r="1265" spans="1:93" x14ac:dyDescent="0.35">
      <c r="A1265" t="s">
        <v>7247</v>
      </c>
      <c r="B1265">
        <v>788</v>
      </c>
      <c r="C1265" t="s">
        <v>9332</v>
      </c>
      <c r="D1265" t="s">
        <v>678</v>
      </c>
      <c r="E1265" t="s">
        <v>116</v>
      </c>
      <c r="F1265" t="s">
        <v>480</v>
      </c>
      <c r="G1265" t="s">
        <v>688</v>
      </c>
      <c r="H1265" t="s">
        <v>7264</v>
      </c>
      <c r="I1265">
        <v>638334</v>
      </c>
      <c r="J1265" t="s">
        <v>2721</v>
      </c>
      <c r="K1265" t="s">
        <v>2722</v>
      </c>
      <c r="L1265" t="s">
        <v>4622</v>
      </c>
      <c r="M1265" t="s">
        <v>7265</v>
      </c>
      <c r="N1265">
        <v>73000</v>
      </c>
      <c r="O1265" t="s">
        <v>9676</v>
      </c>
      <c r="P1265" t="s">
        <v>9677</v>
      </c>
      <c r="Q1265" t="s">
        <v>7266</v>
      </c>
      <c r="R1265">
        <v>1738993531</v>
      </c>
      <c r="S1265" s="14">
        <v>46206</v>
      </c>
      <c r="T1265" t="s">
        <v>7267</v>
      </c>
      <c r="U1265" s="31">
        <v>46206.752349537041</v>
      </c>
      <c r="AK1265" s="14">
        <v>46206</v>
      </c>
      <c r="AL1265" t="s">
        <v>2421</v>
      </c>
      <c r="AM1265" s="31">
        <v>46206.779675925929</v>
      </c>
      <c r="AQ1265" s="31">
        <v>46206.779675925929</v>
      </c>
      <c r="AR1265" s="14">
        <v>46206</v>
      </c>
      <c r="AS1265" t="s">
        <v>2421</v>
      </c>
      <c r="AT1265" t="s">
        <v>480</v>
      </c>
      <c r="AU1265" t="s">
        <v>678</v>
      </c>
      <c r="AV1265" s="14">
        <v>46206</v>
      </c>
      <c r="AW1265" t="s">
        <v>2421</v>
      </c>
      <c r="AX1265" s="31">
        <v>46206.780844907407</v>
      </c>
      <c r="AY1265" s="14">
        <v>46209</v>
      </c>
      <c r="AZ1265" t="s">
        <v>7051</v>
      </c>
      <c r="BA1265" s="31">
        <v>46209.401724537034</v>
      </c>
      <c r="BB1265" s="14">
        <v>46209</v>
      </c>
      <c r="BC1265" t="s">
        <v>7063</v>
      </c>
      <c r="BD1265" s="31">
        <v>46209.403067129628</v>
      </c>
      <c r="BE1265" s="14">
        <v>46209</v>
      </c>
      <c r="BF1265" t="s">
        <v>7053</v>
      </c>
      <c r="BG1265" s="31">
        <v>46209.405138888891</v>
      </c>
      <c r="BH1265" s="14">
        <v>46209</v>
      </c>
      <c r="BI1265" t="s">
        <v>7053</v>
      </c>
      <c r="BJ1265" s="31">
        <v>46209.405185185184</v>
      </c>
      <c r="BW1265" s="14">
        <v>46209</v>
      </c>
      <c r="BX1265" t="s">
        <v>7064</v>
      </c>
      <c r="BY1265" s="31">
        <v>46209.641736111109</v>
      </c>
      <c r="BZ1265" s="14">
        <v>46209</v>
      </c>
      <c r="CA1265" t="s">
        <v>7054</v>
      </c>
      <c r="CB1265" s="31">
        <v>46209.650833333333</v>
      </c>
      <c r="CF1265" s="14">
        <v>46209</v>
      </c>
      <c r="CG1265" t="s">
        <v>2422</v>
      </c>
      <c r="CH1265" s="31">
        <v>46209.822222222225</v>
      </c>
      <c r="CM1265" s="4">
        <f t="shared" si="58"/>
        <v>46206.752349537041</v>
      </c>
      <c r="CN1265">
        <f t="shared" si="59"/>
        <v>0</v>
      </c>
      <c r="CO1265" t="str">
        <f>VLOOKUP(A1265,Sheet1!$A$2:$B$221,2,0)</f>
        <v>South Zone</v>
      </c>
    </row>
    <row r="1266" spans="1:93" x14ac:dyDescent="0.35">
      <c r="A1266" t="s">
        <v>7268</v>
      </c>
      <c r="B1266">
        <v>938</v>
      </c>
      <c r="C1266" t="s">
        <v>9332</v>
      </c>
      <c r="D1266" t="s">
        <v>678</v>
      </c>
      <c r="E1266" t="s">
        <v>481</v>
      </c>
      <c r="F1266" t="s">
        <v>482</v>
      </c>
      <c r="G1266" t="s">
        <v>688</v>
      </c>
      <c r="H1266" t="s">
        <v>10630</v>
      </c>
      <c r="I1266">
        <v>460009</v>
      </c>
      <c r="J1266" t="s">
        <v>10631</v>
      </c>
      <c r="K1266" t="s">
        <v>10632</v>
      </c>
      <c r="L1266" t="s">
        <v>4622</v>
      </c>
      <c r="M1266" t="s">
        <v>10633</v>
      </c>
      <c r="N1266">
        <v>70000</v>
      </c>
      <c r="O1266" t="s">
        <v>10634</v>
      </c>
      <c r="P1266" t="s">
        <v>10635</v>
      </c>
      <c r="Q1266" t="s">
        <v>10636</v>
      </c>
      <c r="R1266">
        <v>2241083101</v>
      </c>
      <c r="S1266" s="14">
        <v>46209</v>
      </c>
      <c r="T1266" t="s">
        <v>10637</v>
      </c>
      <c r="U1266" s="31">
        <v>46209.470023148147</v>
      </c>
      <c r="AK1266" s="14">
        <v>46209</v>
      </c>
      <c r="AL1266" t="s">
        <v>7282</v>
      </c>
      <c r="AM1266" s="31">
        <v>46209.555914351855</v>
      </c>
      <c r="AQ1266" s="31">
        <v>46209.555914351855</v>
      </c>
      <c r="AR1266" s="14">
        <v>46209</v>
      </c>
      <c r="AS1266" t="s">
        <v>7282</v>
      </c>
      <c r="AT1266" t="s">
        <v>482</v>
      </c>
      <c r="AU1266" t="s">
        <v>678</v>
      </c>
      <c r="AV1266" s="14">
        <v>46209</v>
      </c>
      <c r="AW1266" t="s">
        <v>7274</v>
      </c>
      <c r="AX1266" s="31">
        <v>46209.56722222222</v>
      </c>
      <c r="AY1266" s="14">
        <v>46209</v>
      </c>
      <c r="AZ1266" t="s">
        <v>7051</v>
      </c>
      <c r="BA1266" s="31">
        <v>46209.570925925924</v>
      </c>
      <c r="BB1266" s="14">
        <v>46209</v>
      </c>
      <c r="BC1266" t="s">
        <v>7168</v>
      </c>
      <c r="BD1266" s="31">
        <v>46209.587222222224</v>
      </c>
      <c r="BE1266" s="14">
        <v>46209</v>
      </c>
      <c r="BF1266" t="s">
        <v>7064</v>
      </c>
      <c r="BG1266" s="31">
        <v>46209.608518518522</v>
      </c>
      <c r="BH1266" s="14">
        <v>46209</v>
      </c>
      <c r="BI1266" t="s">
        <v>7064</v>
      </c>
      <c r="BJ1266" s="31">
        <v>46209.646331018521</v>
      </c>
      <c r="BW1266" s="14">
        <v>46209</v>
      </c>
      <c r="BX1266" t="s">
        <v>7053</v>
      </c>
      <c r="BY1266" s="31">
        <v>46209.65488425926</v>
      </c>
      <c r="BZ1266" s="14">
        <v>46209</v>
      </c>
      <c r="CA1266" t="s">
        <v>7054</v>
      </c>
      <c r="CB1266" s="31">
        <v>46209.662164351852</v>
      </c>
      <c r="CF1266" s="14">
        <v>46209</v>
      </c>
      <c r="CG1266" t="s">
        <v>7275</v>
      </c>
      <c r="CH1266" s="31">
        <v>46209.706377314818</v>
      </c>
      <c r="CM1266" s="4">
        <f t="shared" si="58"/>
        <v>46209.470023148147</v>
      </c>
      <c r="CN1266">
        <f t="shared" si="59"/>
        <v>0</v>
      </c>
      <c r="CO1266" t="str">
        <f>VLOOKUP(A1266,Sheet1!$A$2:$B$221,2,0)</f>
        <v>South Zone</v>
      </c>
    </row>
    <row r="1267" spans="1:93" x14ac:dyDescent="0.35">
      <c r="A1267" t="s">
        <v>7268</v>
      </c>
      <c r="B1267">
        <v>938</v>
      </c>
      <c r="C1267" t="s">
        <v>9332</v>
      </c>
      <c r="D1267" t="s">
        <v>678</v>
      </c>
      <c r="E1267" t="s">
        <v>481</v>
      </c>
      <c r="F1267" t="s">
        <v>482</v>
      </c>
      <c r="G1267" t="s">
        <v>688</v>
      </c>
      <c r="H1267" t="s">
        <v>7269</v>
      </c>
      <c r="I1267">
        <v>461601</v>
      </c>
      <c r="J1267" t="s">
        <v>7270</v>
      </c>
      <c r="K1267" t="s">
        <v>7271</v>
      </c>
      <c r="L1267" t="s">
        <v>4622</v>
      </c>
      <c r="M1267" t="s">
        <v>7272</v>
      </c>
      <c r="Q1267" t="s">
        <v>7273</v>
      </c>
      <c r="R1267">
        <v>7956692527</v>
      </c>
      <c r="S1267" s="14">
        <v>46206</v>
      </c>
      <c r="T1267" t="s">
        <v>7274</v>
      </c>
      <c r="U1267" s="31">
        <v>46206.791539351849</v>
      </c>
      <c r="AK1267" s="14">
        <v>46206</v>
      </c>
      <c r="AL1267" t="s">
        <v>7275</v>
      </c>
      <c r="AM1267" s="31">
        <v>46206.858599537038</v>
      </c>
      <c r="AQ1267" s="31">
        <v>46206.858599537038</v>
      </c>
      <c r="AR1267" s="14">
        <v>46206</v>
      </c>
      <c r="AS1267" t="s">
        <v>7275</v>
      </c>
      <c r="AT1267" t="s">
        <v>7276</v>
      </c>
      <c r="AU1267" t="s">
        <v>677</v>
      </c>
      <c r="AV1267" s="14">
        <v>46206</v>
      </c>
      <c r="AW1267" t="s">
        <v>7274</v>
      </c>
      <c r="AX1267" s="31">
        <v>46206.892696759256</v>
      </c>
      <c r="AY1267" s="14">
        <v>46209</v>
      </c>
      <c r="AZ1267" t="s">
        <v>7051</v>
      </c>
      <c r="BA1267" s="31">
        <v>46209.406354166669</v>
      </c>
      <c r="BB1267" s="14">
        <v>46209</v>
      </c>
      <c r="BC1267" t="s">
        <v>7059</v>
      </c>
      <c r="BD1267" s="31">
        <v>46209.424629629626</v>
      </c>
      <c r="BE1267" s="14">
        <v>46209</v>
      </c>
      <c r="BF1267" t="s">
        <v>7064</v>
      </c>
      <c r="BG1267" s="31">
        <v>46209.442083333335</v>
      </c>
      <c r="BK1267" s="14">
        <v>46209</v>
      </c>
      <c r="BL1267" t="s">
        <v>7064</v>
      </c>
      <c r="BM1267" s="31">
        <v>46209.442152777781</v>
      </c>
      <c r="CM1267" s="4">
        <f t="shared" si="58"/>
        <v>46206.791539351849</v>
      </c>
      <c r="CN1267">
        <f t="shared" si="59"/>
        <v>0</v>
      </c>
      <c r="CO1267" t="str">
        <f>VLOOKUP(A1267,Sheet1!$A$2:$B$221,2,0)</f>
        <v>South Zone</v>
      </c>
    </row>
    <row r="1268" spans="1:93" x14ac:dyDescent="0.35">
      <c r="A1268" t="s">
        <v>7268</v>
      </c>
      <c r="B1268">
        <v>938</v>
      </c>
      <c r="C1268" t="s">
        <v>9332</v>
      </c>
      <c r="D1268" t="s">
        <v>678</v>
      </c>
      <c r="E1268" t="s">
        <v>481</v>
      </c>
      <c r="F1268" t="s">
        <v>482</v>
      </c>
      <c r="G1268" t="s">
        <v>688</v>
      </c>
      <c r="H1268" t="s">
        <v>7277</v>
      </c>
      <c r="I1268">
        <v>473134</v>
      </c>
      <c r="J1268" t="s">
        <v>7270</v>
      </c>
      <c r="K1268" t="s">
        <v>7271</v>
      </c>
      <c r="L1268" t="s">
        <v>4622</v>
      </c>
      <c r="M1268" t="s">
        <v>7278</v>
      </c>
      <c r="N1268">
        <v>70000</v>
      </c>
      <c r="O1268" t="s">
        <v>7279</v>
      </c>
      <c r="P1268" t="s">
        <v>7280</v>
      </c>
      <c r="Q1268" t="s">
        <v>7281</v>
      </c>
      <c r="R1268">
        <v>5973101751</v>
      </c>
      <c r="S1268" s="14">
        <v>46205</v>
      </c>
      <c r="T1268" t="s">
        <v>7274</v>
      </c>
      <c r="U1268" s="31">
        <v>46205.625532407408</v>
      </c>
      <c r="AK1268" s="14">
        <v>46205</v>
      </c>
      <c r="AL1268" t="s">
        <v>7282</v>
      </c>
      <c r="AM1268" s="31">
        <v>46205.672824074078</v>
      </c>
      <c r="AQ1268" s="31">
        <v>46205.672824074078</v>
      </c>
      <c r="AR1268" s="14">
        <v>46205</v>
      </c>
      <c r="AS1268" t="s">
        <v>7282</v>
      </c>
      <c r="AT1268" t="s">
        <v>482</v>
      </c>
      <c r="AU1268" t="s">
        <v>678</v>
      </c>
      <c r="AV1268" s="14">
        <v>46205</v>
      </c>
      <c r="AW1268" t="s">
        <v>7274</v>
      </c>
      <c r="AX1268" s="31">
        <v>46205.871412037035</v>
      </c>
      <c r="AY1268" s="14">
        <v>46206</v>
      </c>
      <c r="AZ1268" t="s">
        <v>7051</v>
      </c>
      <c r="BA1268" s="31">
        <v>46206.407835648148</v>
      </c>
      <c r="BB1268" s="14">
        <v>46206</v>
      </c>
      <c r="BC1268" t="s">
        <v>7063</v>
      </c>
      <c r="BD1268" s="31">
        <v>46206.44295138889</v>
      </c>
      <c r="BE1268" s="14">
        <v>46206</v>
      </c>
      <c r="BF1268" t="s">
        <v>7060</v>
      </c>
      <c r="BG1268" s="31">
        <v>46206.460543981484</v>
      </c>
      <c r="BH1268" s="14">
        <v>46206</v>
      </c>
      <c r="BI1268" t="s">
        <v>7060</v>
      </c>
      <c r="BJ1268" s="31">
        <v>46206.460578703707</v>
      </c>
      <c r="BW1268" s="14">
        <v>46206</v>
      </c>
      <c r="BX1268" t="s">
        <v>7053</v>
      </c>
      <c r="BY1268" s="31">
        <v>46206.499236111114</v>
      </c>
      <c r="BZ1268" s="14">
        <v>46206</v>
      </c>
      <c r="CA1268" t="s">
        <v>7054</v>
      </c>
      <c r="CB1268" s="31">
        <v>46206.501261574071</v>
      </c>
      <c r="CM1268" s="4">
        <f t="shared" si="58"/>
        <v>46205.625532407408</v>
      </c>
      <c r="CN1268">
        <f t="shared" si="59"/>
        <v>0</v>
      </c>
      <c r="CO1268" t="str">
        <f>VLOOKUP(A1268,Sheet1!$A$2:$B$221,2,0)</f>
        <v>South Zone</v>
      </c>
    </row>
    <row r="1269" spans="1:93" x14ac:dyDescent="0.35">
      <c r="A1269" t="s">
        <v>7283</v>
      </c>
      <c r="B1269">
        <v>952</v>
      </c>
      <c r="C1269" t="s">
        <v>9332</v>
      </c>
      <c r="D1269" t="s">
        <v>678</v>
      </c>
      <c r="E1269" t="s">
        <v>453</v>
      </c>
      <c r="F1269" t="s">
        <v>454</v>
      </c>
      <c r="G1269" t="s">
        <v>298</v>
      </c>
      <c r="H1269" t="s">
        <v>12522</v>
      </c>
      <c r="I1269">
        <v>463377</v>
      </c>
      <c r="J1269" t="s">
        <v>3605</v>
      </c>
      <c r="K1269" t="s">
        <v>3606</v>
      </c>
      <c r="L1269" t="s">
        <v>4622</v>
      </c>
      <c r="M1269" t="s">
        <v>12523</v>
      </c>
      <c r="N1269">
        <v>60000</v>
      </c>
      <c r="O1269" t="s">
        <v>1269</v>
      </c>
      <c r="P1269" t="s">
        <v>1270</v>
      </c>
      <c r="Q1269" t="s">
        <v>12524</v>
      </c>
      <c r="R1269">
        <v>7204967462</v>
      </c>
      <c r="S1269" s="14">
        <v>46210</v>
      </c>
      <c r="T1269" t="s">
        <v>7297</v>
      </c>
      <c r="U1269" s="31">
        <v>46210.558136574073</v>
      </c>
      <c r="AK1269" s="14">
        <v>46210</v>
      </c>
      <c r="AL1269" t="s">
        <v>7286</v>
      </c>
      <c r="AM1269" s="31">
        <v>46210.580937500003</v>
      </c>
      <c r="AQ1269" s="31">
        <v>46210.580937500003</v>
      </c>
      <c r="AR1269" s="14">
        <v>46210</v>
      </c>
      <c r="AS1269" t="s">
        <v>7286</v>
      </c>
      <c r="AT1269" t="s">
        <v>454</v>
      </c>
      <c r="AU1269" t="s">
        <v>678</v>
      </c>
      <c r="AV1269" s="14">
        <v>46210</v>
      </c>
      <c r="AW1269" t="s">
        <v>7288</v>
      </c>
      <c r="AX1269" s="31">
        <v>46210.59103009259</v>
      </c>
      <c r="AY1269" s="14">
        <v>46210</v>
      </c>
      <c r="AZ1269" t="s">
        <v>1194</v>
      </c>
      <c r="BA1269" s="31">
        <v>46210.619027777779</v>
      </c>
      <c r="BB1269" s="14">
        <v>46210</v>
      </c>
      <c r="BC1269" t="s">
        <v>6431</v>
      </c>
      <c r="BD1269" s="31">
        <v>46210.698298611111</v>
      </c>
      <c r="BE1269" s="14">
        <v>46210</v>
      </c>
      <c r="BF1269" t="s">
        <v>1198</v>
      </c>
      <c r="BG1269" s="31">
        <v>46210.72111111111</v>
      </c>
      <c r="BH1269" s="14">
        <v>46210</v>
      </c>
      <c r="BI1269" t="s">
        <v>1198</v>
      </c>
      <c r="BJ1269" s="31">
        <v>46210.732083333336</v>
      </c>
      <c r="BW1269" s="14">
        <v>46210</v>
      </c>
      <c r="BX1269" t="s">
        <v>1198</v>
      </c>
      <c r="BY1269" s="31">
        <v>46210.739027777781</v>
      </c>
      <c r="BZ1269" s="14">
        <v>46210</v>
      </c>
      <c r="CA1269" t="s">
        <v>1205</v>
      </c>
      <c r="CB1269" s="31">
        <v>46210.794849537036</v>
      </c>
      <c r="CM1269" s="4">
        <f t="shared" si="58"/>
        <v>46210.558136574073</v>
      </c>
      <c r="CN1269">
        <f t="shared" si="59"/>
        <v>0</v>
      </c>
      <c r="CO1269" t="str">
        <f>VLOOKUP(A1269,Sheet1!$A$2:$B$221,2,0)</f>
        <v>South Zone</v>
      </c>
    </row>
    <row r="1270" spans="1:93" x14ac:dyDescent="0.35">
      <c r="A1270" t="s">
        <v>7283</v>
      </c>
      <c r="B1270">
        <v>952</v>
      </c>
      <c r="C1270" t="s">
        <v>9332</v>
      </c>
      <c r="D1270" t="s">
        <v>678</v>
      </c>
      <c r="E1270" t="s">
        <v>453</v>
      </c>
      <c r="F1270" t="s">
        <v>454</v>
      </c>
      <c r="G1270" t="s">
        <v>298</v>
      </c>
      <c r="H1270" t="s">
        <v>4424</v>
      </c>
      <c r="I1270">
        <v>472790</v>
      </c>
      <c r="J1270" t="s">
        <v>4426</v>
      </c>
      <c r="K1270" t="s">
        <v>4427</v>
      </c>
      <c r="L1270" t="s">
        <v>4622</v>
      </c>
      <c r="M1270" t="s">
        <v>7284</v>
      </c>
      <c r="N1270">
        <v>77000</v>
      </c>
      <c r="O1270" t="s">
        <v>1025</v>
      </c>
      <c r="P1270" t="s">
        <v>1026</v>
      </c>
      <c r="Q1270" t="s">
        <v>4425</v>
      </c>
      <c r="R1270">
        <v>8644111676</v>
      </c>
      <c r="S1270" s="14">
        <v>46205</v>
      </c>
      <c r="T1270" t="s">
        <v>7285</v>
      </c>
      <c r="U1270" s="31">
        <v>46205.522905092592</v>
      </c>
      <c r="AK1270" s="14">
        <v>46206</v>
      </c>
      <c r="AL1270" t="s">
        <v>7286</v>
      </c>
      <c r="AM1270" s="31">
        <v>46206.471331018518</v>
      </c>
      <c r="AQ1270" s="31">
        <v>46206.471331018518</v>
      </c>
      <c r="AR1270" s="14">
        <v>46206</v>
      </c>
      <c r="AS1270" t="s">
        <v>7286</v>
      </c>
      <c r="AT1270" t="s">
        <v>454</v>
      </c>
      <c r="AU1270" t="s">
        <v>678</v>
      </c>
      <c r="AV1270" s="14">
        <v>46206</v>
      </c>
      <c r="AW1270" t="s">
        <v>7287</v>
      </c>
      <c r="AX1270" s="31">
        <v>46206.475138888891</v>
      </c>
      <c r="AY1270" s="14">
        <v>46206</v>
      </c>
      <c r="AZ1270" t="s">
        <v>1194</v>
      </c>
      <c r="BA1270" s="31">
        <v>46206.480416666665</v>
      </c>
      <c r="BB1270" s="14">
        <v>46206</v>
      </c>
      <c r="BC1270" t="s">
        <v>1247</v>
      </c>
      <c r="BD1270" s="31">
        <v>46206.485208333332</v>
      </c>
      <c r="BE1270" s="14">
        <v>46206</v>
      </c>
      <c r="BF1270" t="s">
        <v>1198</v>
      </c>
      <c r="BG1270" s="31">
        <v>46206.494571759256</v>
      </c>
      <c r="BH1270" s="14">
        <v>46206</v>
      </c>
      <c r="BI1270" t="s">
        <v>1198</v>
      </c>
      <c r="BJ1270" s="31">
        <v>46206.50476851852</v>
      </c>
      <c r="BW1270" s="14">
        <v>46206</v>
      </c>
      <c r="BX1270" t="s">
        <v>1198</v>
      </c>
      <c r="BY1270" s="31">
        <v>46206.522256944445</v>
      </c>
      <c r="BZ1270" s="14">
        <v>46206</v>
      </c>
      <c r="CA1270" t="s">
        <v>1199</v>
      </c>
      <c r="CB1270" s="31">
        <v>46206.523090277777</v>
      </c>
      <c r="CF1270" s="14">
        <v>46206</v>
      </c>
      <c r="CG1270" t="s">
        <v>7288</v>
      </c>
      <c r="CH1270" s="31">
        <v>46206.688032407408</v>
      </c>
      <c r="CM1270" s="4">
        <f t="shared" si="58"/>
        <v>46205.522905092592</v>
      </c>
      <c r="CN1270">
        <f t="shared" si="59"/>
        <v>1</v>
      </c>
      <c r="CO1270" t="str">
        <f>VLOOKUP(A1270,Sheet1!$A$2:$B$221,2,0)</f>
        <v>South Zone</v>
      </c>
    </row>
    <row r="1271" spans="1:93" x14ac:dyDescent="0.35">
      <c r="A1271" t="s">
        <v>7283</v>
      </c>
      <c r="B1271">
        <v>952</v>
      </c>
      <c r="C1271" t="s">
        <v>9332</v>
      </c>
      <c r="D1271" t="s">
        <v>678</v>
      </c>
      <c r="E1271" t="s">
        <v>453</v>
      </c>
      <c r="F1271" t="s">
        <v>454</v>
      </c>
      <c r="G1271" t="s">
        <v>298</v>
      </c>
      <c r="H1271" t="s">
        <v>4054</v>
      </c>
      <c r="I1271">
        <v>474403</v>
      </c>
      <c r="J1271" t="s">
        <v>3605</v>
      </c>
      <c r="K1271" t="s">
        <v>3606</v>
      </c>
      <c r="L1271" t="s">
        <v>4622</v>
      </c>
      <c r="M1271" t="s">
        <v>7289</v>
      </c>
      <c r="N1271">
        <v>90000</v>
      </c>
      <c r="O1271" t="s">
        <v>978</v>
      </c>
      <c r="P1271" t="s">
        <v>979</v>
      </c>
      <c r="Q1271" t="s">
        <v>4055</v>
      </c>
      <c r="R1271">
        <v>7152351147</v>
      </c>
      <c r="S1271" s="14">
        <v>46205</v>
      </c>
      <c r="T1271" t="s">
        <v>7288</v>
      </c>
      <c r="U1271" s="31">
        <v>46205.451898148145</v>
      </c>
      <c r="AK1271" s="14">
        <v>46205</v>
      </c>
      <c r="AL1271" t="s">
        <v>7286</v>
      </c>
      <c r="AM1271" s="31">
        <v>46205.475902777776</v>
      </c>
      <c r="AQ1271" s="31">
        <v>46205.475902777776</v>
      </c>
      <c r="AR1271" s="14">
        <v>46205</v>
      </c>
      <c r="AS1271" t="s">
        <v>7286</v>
      </c>
      <c r="AT1271" t="s">
        <v>454</v>
      </c>
      <c r="AU1271" t="s">
        <v>678</v>
      </c>
      <c r="AV1271" s="14">
        <v>46205</v>
      </c>
      <c r="AW1271" t="s">
        <v>7288</v>
      </c>
      <c r="AX1271" s="31">
        <v>46205.476597222223</v>
      </c>
      <c r="AY1271" s="14">
        <v>46205</v>
      </c>
      <c r="AZ1271" t="s">
        <v>1194</v>
      </c>
      <c r="BA1271" s="31">
        <v>46205.477962962963</v>
      </c>
      <c r="BB1271" s="14">
        <v>46205</v>
      </c>
      <c r="BC1271" t="s">
        <v>1219</v>
      </c>
      <c r="BD1271" s="31">
        <v>46205.500648148147</v>
      </c>
      <c r="BE1271" s="14">
        <v>46205</v>
      </c>
      <c r="BF1271" t="s">
        <v>6432</v>
      </c>
      <c r="BG1271" s="31">
        <v>46205.573912037034</v>
      </c>
      <c r="BH1271" s="14">
        <v>46205</v>
      </c>
      <c r="BI1271" t="s">
        <v>6432</v>
      </c>
      <c r="BJ1271" s="31">
        <v>46205.59270833333</v>
      </c>
      <c r="BW1271" s="14">
        <v>46205</v>
      </c>
      <c r="BX1271" t="s">
        <v>6432</v>
      </c>
      <c r="BY1271" s="31">
        <v>46205.616018518522</v>
      </c>
      <c r="BZ1271" s="14">
        <v>46205</v>
      </c>
      <c r="CA1271" t="s">
        <v>1205</v>
      </c>
      <c r="CB1271" s="31">
        <v>46205.619398148148</v>
      </c>
      <c r="CF1271" s="14">
        <v>46205</v>
      </c>
      <c r="CG1271" t="s">
        <v>7288</v>
      </c>
      <c r="CH1271" s="31">
        <v>46205.73400462963</v>
      </c>
      <c r="CM1271" s="4">
        <f t="shared" si="58"/>
        <v>46205.451898148145</v>
      </c>
      <c r="CN1271">
        <f t="shared" si="59"/>
        <v>0</v>
      </c>
      <c r="CO1271" t="str">
        <f>VLOOKUP(A1271,Sheet1!$A$2:$B$221,2,0)</f>
        <v>South Zone</v>
      </c>
    </row>
    <row r="1272" spans="1:93" x14ac:dyDescent="0.35">
      <c r="A1272" t="s">
        <v>7283</v>
      </c>
      <c r="B1272">
        <v>952</v>
      </c>
      <c r="C1272" t="s">
        <v>9332</v>
      </c>
      <c r="D1272" t="s">
        <v>678</v>
      </c>
      <c r="E1272" t="s">
        <v>453</v>
      </c>
      <c r="F1272" t="s">
        <v>454</v>
      </c>
      <c r="G1272" t="s">
        <v>298</v>
      </c>
      <c r="H1272" t="s">
        <v>10638</v>
      </c>
      <c r="I1272">
        <v>474643</v>
      </c>
      <c r="J1272" t="s">
        <v>3605</v>
      </c>
      <c r="K1272" t="s">
        <v>3606</v>
      </c>
      <c r="L1272" t="s">
        <v>4622</v>
      </c>
      <c r="M1272" t="s">
        <v>10639</v>
      </c>
      <c r="N1272">
        <v>77000</v>
      </c>
      <c r="O1272" t="s">
        <v>9688</v>
      </c>
      <c r="P1272" t="s">
        <v>9689</v>
      </c>
      <c r="Q1272" t="s">
        <v>10640</v>
      </c>
      <c r="R1272">
        <v>5061294209</v>
      </c>
      <c r="S1272" s="14">
        <v>46206</v>
      </c>
      <c r="T1272" t="s">
        <v>10641</v>
      </c>
      <c r="U1272" s="31">
        <v>46206.478715277779</v>
      </c>
      <c r="AK1272" s="14">
        <v>46209</v>
      </c>
      <c r="AL1272" t="s">
        <v>7286</v>
      </c>
      <c r="AM1272" s="31">
        <v>46209.421793981484</v>
      </c>
      <c r="AQ1272" s="31">
        <v>46209.421793981484</v>
      </c>
      <c r="AR1272" s="14">
        <v>46209</v>
      </c>
      <c r="AS1272" t="s">
        <v>7286</v>
      </c>
      <c r="AT1272" t="s">
        <v>454</v>
      </c>
      <c r="AU1272" t="s">
        <v>678</v>
      </c>
      <c r="AV1272" s="14">
        <v>46209</v>
      </c>
      <c r="AW1272" t="s">
        <v>7288</v>
      </c>
      <c r="AX1272" s="31">
        <v>46209.426157407404</v>
      </c>
      <c r="AY1272" s="14">
        <v>46209</v>
      </c>
      <c r="AZ1272" t="s">
        <v>3586</v>
      </c>
      <c r="BA1272" s="31">
        <v>46209.430486111109</v>
      </c>
      <c r="BB1272" s="14">
        <v>46209</v>
      </c>
      <c r="BC1272" t="s">
        <v>1219</v>
      </c>
      <c r="BD1272" s="31">
        <v>46209.452604166669</v>
      </c>
      <c r="BE1272" s="14">
        <v>46209</v>
      </c>
      <c r="BF1272" t="s">
        <v>1204</v>
      </c>
      <c r="BG1272" s="31">
        <v>46209.453680555554</v>
      </c>
      <c r="BH1272" s="14">
        <v>46209</v>
      </c>
      <c r="BI1272" t="s">
        <v>1204</v>
      </c>
      <c r="BJ1272" s="31">
        <v>46209.457870370374</v>
      </c>
      <c r="BW1272" s="14">
        <v>46209</v>
      </c>
      <c r="BX1272" t="s">
        <v>1204</v>
      </c>
      <c r="BY1272" s="31">
        <v>46209.465092592596</v>
      </c>
      <c r="BZ1272" s="14">
        <v>46209</v>
      </c>
      <c r="CA1272" t="s">
        <v>1199</v>
      </c>
      <c r="CB1272" s="31">
        <v>46209.466550925928</v>
      </c>
      <c r="CF1272" s="14">
        <v>46209</v>
      </c>
      <c r="CG1272" t="s">
        <v>7288</v>
      </c>
      <c r="CH1272" s="31">
        <v>46209.691006944442</v>
      </c>
      <c r="CM1272" s="4">
        <f t="shared" si="58"/>
        <v>46206.478715277779</v>
      </c>
      <c r="CN1272">
        <f t="shared" si="59"/>
        <v>3</v>
      </c>
      <c r="CO1272" t="str">
        <f>VLOOKUP(A1272,Sheet1!$A$2:$B$221,2,0)</f>
        <v>South Zone</v>
      </c>
    </row>
    <row r="1273" spans="1:93" x14ac:dyDescent="0.35">
      <c r="A1273" t="s">
        <v>7283</v>
      </c>
      <c r="B1273">
        <v>952</v>
      </c>
      <c r="C1273" t="s">
        <v>9332</v>
      </c>
      <c r="D1273" t="s">
        <v>678</v>
      </c>
      <c r="E1273" t="s">
        <v>453</v>
      </c>
      <c r="F1273" t="s">
        <v>454</v>
      </c>
      <c r="G1273" t="s">
        <v>298</v>
      </c>
      <c r="H1273" t="s">
        <v>3767</v>
      </c>
      <c r="I1273">
        <v>485341</v>
      </c>
      <c r="J1273" t="s">
        <v>3769</v>
      </c>
      <c r="K1273" t="s">
        <v>3770</v>
      </c>
      <c r="L1273" t="s">
        <v>4622</v>
      </c>
      <c r="M1273" t="s">
        <v>7290</v>
      </c>
      <c r="N1273">
        <v>77000</v>
      </c>
      <c r="O1273" t="s">
        <v>1025</v>
      </c>
      <c r="P1273" t="s">
        <v>1026</v>
      </c>
      <c r="Q1273" t="s">
        <v>3768</v>
      </c>
      <c r="R1273">
        <v>9737443366</v>
      </c>
      <c r="S1273" s="14">
        <v>46204</v>
      </c>
      <c r="T1273" t="s">
        <v>7291</v>
      </c>
      <c r="U1273" s="31">
        <v>46204.467615740738</v>
      </c>
      <c r="AK1273" s="14">
        <v>46204</v>
      </c>
      <c r="AL1273" t="s">
        <v>7287</v>
      </c>
      <c r="AM1273" s="31">
        <v>46204.559907407405</v>
      </c>
      <c r="AQ1273" s="31">
        <v>46204.559907407405</v>
      </c>
      <c r="AR1273" s="14">
        <v>46204</v>
      </c>
      <c r="AS1273" t="s">
        <v>7287</v>
      </c>
      <c r="AT1273" t="s">
        <v>7292</v>
      </c>
      <c r="AU1273" t="s">
        <v>677</v>
      </c>
      <c r="AV1273" s="14">
        <v>46204</v>
      </c>
      <c r="AW1273" t="s">
        <v>7287</v>
      </c>
      <c r="AX1273" s="31">
        <v>46204.560289351852</v>
      </c>
      <c r="AY1273" s="14">
        <v>46204</v>
      </c>
      <c r="AZ1273" t="s">
        <v>1194</v>
      </c>
      <c r="BA1273" s="31">
        <v>46204.582245370373</v>
      </c>
      <c r="BB1273" s="14">
        <v>46204</v>
      </c>
      <c r="BC1273" t="s">
        <v>6513</v>
      </c>
      <c r="BD1273" s="31">
        <v>46204.606157407405</v>
      </c>
      <c r="BE1273" s="14">
        <v>46204</v>
      </c>
      <c r="BF1273" t="s">
        <v>6432</v>
      </c>
      <c r="BG1273" s="31">
        <v>46204.608229166668</v>
      </c>
      <c r="BH1273" s="14">
        <v>46204</v>
      </c>
      <c r="BI1273" t="s">
        <v>6432</v>
      </c>
      <c r="BJ1273" s="31">
        <v>46204.610405092593</v>
      </c>
      <c r="BW1273" s="14">
        <v>46204</v>
      </c>
      <c r="BX1273" t="s">
        <v>6432</v>
      </c>
      <c r="BY1273" s="31">
        <v>46204.616377314815</v>
      </c>
      <c r="BZ1273" s="14">
        <v>46204</v>
      </c>
      <c r="CA1273" t="s">
        <v>1205</v>
      </c>
      <c r="CB1273" s="31">
        <v>46204.617835648147</v>
      </c>
      <c r="CF1273" s="14">
        <v>46204</v>
      </c>
      <c r="CG1273" t="s">
        <v>7288</v>
      </c>
      <c r="CH1273" s="31">
        <v>46204.715833333335</v>
      </c>
      <c r="CM1273" s="4">
        <f t="shared" si="58"/>
        <v>46204.467615740738</v>
      </c>
      <c r="CN1273">
        <f t="shared" si="59"/>
        <v>0</v>
      </c>
      <c r="CO1273" t="str">
        <f>VLOOKUP(A1273,Sheet1!$A$2:$B$221,2,0)</f>
        <v>South Zone</v>
      </c>
    </row>
    <row r="1274" spans="1:93" x14ac:dyDescent="0.35">
      <c r="A1274" t="s">
        <v>7283</v>
      </c>
      <c r="B1274">
        <v>952</v>
      </c>
      <c r="C1274" t="s">
        <v>9332</v>
      </c>
      <c r="D1274" t="s">
        <v>678</v>
      </c>
      <c r="E1274" t="s">
        <v>453</v>
      </c>
      <c r="F1274" t="s">
        <v>454</v>
      </c>
      <c r="G1274" t="s">
        <v>298</v>
      </c>
      <c r="H1274" t="s">
        <v>3820</v>
      </c>
      <c r="I1274">
        <v>500049</v>
      </c>
      <c r="J1274" t="s">
        <v>3769</v>
      </c>
      <c r="K1274" t="s">
        <v>3770</v>
      </c>
      <c r="L1274" t="s">
        <v>4622</v>
      </c>
      <c r="M1274" t="s">
        <v>7293</v>
      </c>
      <c r="N1274">
        <v>77000</v>
      </c>
      <c r="O1274" t="s">
        <v>1025</v>
      </c>
      <c r="P1274" t="s">
        <v>1026</v>
      </c>
      <c r="Q1274" t="s">
        <v>3821</v>
      </c>
      <c r="R1274">
        <v>4288336376</v>
      </c>
      <c r="S1274" s="14">
        <v>46204</v>
      </c>
      <c r="T1274" t="s">
        <v>7287</v>
      </c>
      <c r="U1274" s="31">
        <v>46204.384247685186</v>
      </c>
      <c r="AK1274" s="14">
        <v>46204</v>
      </c>
      <c r="AL1274" t="s">
        <v>7287</v>
      </c>
      <c r="AM1274" s="31">
        <v>46204.407384259262</v>
      </c>
      <c r="AQ1274" s="31">
        <v>46204.407384259262</v>
      </c>
      <c r="AR1274" s="14">
        <v>46204</v>
      </c>
      <c r="AS1274" t="s">
        <v>7287</v>
      </c>
      <c r="AT1274" t="s">
        <v>7292</v>
      </c>
      <c r="AU1274" t="s">
        <v>677</v>
      </c>
      <c r="AV1274" s="14">
        <v>46204</v>
      </c>
      <c r="AW1274" t="s">
        <v>7288</v>
      </c>
      <c r="AX1274" s="31">
        <v>46204.600706018522</v>
      </c>
      <c r="AY1274" s="14">
        <v>46204</v>
      </c>
      <c r="AZ1274" t="s">
        <v>1194</v>
      </c>
      <c r="BA1274" s="31">
        <v>46204.618344907409</v>
      </c>
      <c r="BB1274" s="14">
        <v>46204</v>
      </c>
      <c r="BC1274" t="s">
        <v>1219</v>
      </c>
      <c r="BD1274" s="31">
        <v>46204.640717592592</v>
      </c>
      <c r="BE1274" s="14">
        <v>46204</v>
      </c>
      <c r="BF1274" t="s">
        <v>6410</v>
      </c>
      <c r="BG1274" s="31">
        <v>46204.641539351855</v>
      </c>
      <c r="BH1274" s="14">
        <v>46204</v>
      </c>
      <c r="BI1274" t="s">
        <v>6410</v>
      </c>
      <c r="BJ1274" s="31">
        <v>46204.653287037036</v>
      </c>
      <c r="BW1274" s="14">
        <v>46204</v>
      </c>
      <c r="BX1274" t="s">
        <v>6410</v>
      </c>
      <c r="BY1274" s="31">
        <v>46204.657604166663</v>
      </c>
      <c r="BZ1274" s="14">
        <v>46204</v>
      </c>
      <c r="CA1274" t="s">
        <v>1199</v>
      </c>
      <c r="CB1274" s="31">
        <v>46204.659525462965</v>
      </c>
      <c r="CF1274" s="14">
        <v>46204</v>
      </c>
      <c r="CG1274" t="s">
        <v>7288</v>
      </c>
      <c r="CH1274" s="31">
        <v>46204.726157407407</v>
      </c>
      <c r="CM1274" s="4">
        <f t="shared" si="58"/>
        <v>46204.384247685186</v>
      </c>
      <c r="CN1274">
        <f t="shared" si="59"/>
        <v>0</v>
      </c>
      <c r="CO1274" t="str">
        <f>VLOOKUP(A1274,Sheet1!$A$2:$B$221,2,0)</f>
        <v>South Zone</v>
      </c>
    </row>
    <row r="1275" spans="1:93" x14ac:dyDescent="0.35">
      <c r="A1275" t="s">
        <v>7283</v>
      </c>
      <c r="B1275">
        <v>952</v>
      </c>
      <c r="C1275" t="s">
        <v>9332</v>
      </c>
      <c r="D1275" t="s">
        <v>678</v>
      </c>
      <c r="E1275" t="s">
        <v>453</v>
      </c>
      <c r="F1275" t="s">
        <v>454</v>
      </c>
      <c r="G1275" t="s">
        <v>298</v>
      </c>
      <c r="H1275" t="s">
        <v>10642</v>
      </c>
      <c r="I1275">
        <v>502113</v>
      </c>
      <c r="J1275" t="s">
        <v>10643</v>
      </c>
      <c r="K1275" t="s">
        <v>10644</v>
      </c>
      <c r="L1275" t="s">
        <v>4622</v>
      </c>
      <c r="M1275" t="s">
        <v>10645</v>
      </c>
      <c r="N1275">
        <v>90000</v>
      </c>
      <c r="O1275" t="s">
        <v>10646</v>
      </c>
      <c r="P1275" t="s">
        <v>10647</v>
      </c>
      <c r="Q1275" t="s">
        <v>7605</v>
      </c>
      <c r="R1275">
        <v>5053194231</v>
      </c>
      <c r="S1275" s="14">
        <v>46209</v>
      </c>
      <c r="T1275" t="s">
        <v>7288</v>
      </c>
      <c r="U1275" s="31">
        <v>46209.361793981479</v>
      </c>
      <c r="AK1275" s="14">
        <v>46209</v>
      </c>
      <c r="AL1275" t="s">
        <v>7288</v>
      </c>
      <c r="AM1275" s="31">
        <v>46209.384710648148</v>
      </c>
      <c r="AQ1275" s="31">
        <v>46209.384710648148</v>
      </c>
      <c r="AR1275" s="14">
        <v>46209</v>
      </c>
      <c r="AS1275" t="s">
        <v>7288</v>
      </c>
      <c r="AT1275" t="s">
        <v>7295</v>
      </c>
      <c r="AU1275" t="s">
        <v>677</v>
      </c>
      <c r="AV1275" s="14">
        <v>46209</v>
      </c>
      <c r="AW1275" t="s">
        <v>7288</v>
      </c>
      <c r="AX1275" s="31">
        <v>46209.386724537035</v>
      </c>
      <c r="AY1275" s="14">
        <v>46209</v>
      </c>
      <c r="AZ1275" t="s">
        <v>3586</v>
      </c>
      <c r="BA1275" s="31">
        <v>46209.401817129627</v>
      </c>
      <c r="BB1275" s="14">
        <v>46209</v>
      </c>
      <c r="BC1275" t="s">
        <v>1220</v>
      </c>
      <c r="BD1275" s="31">
        <v>46209.430324074077</v>
      </c>
      <c r="BE1275" s="14">
        <v>46209</v>
      </c>
      <c r="BF1275" t="s">
        <v>1198</v>
      </c>
      <c r="BG1275" s="31">
        <v>46209.432175925926</v>
      </c>
      <c r="BH1275" s="14">
        <v>46209</v>
      </c>
      <c r="BI1275" t="s">
        <v>1198</v>
      </c>
      <c r="BJ1275" s="31">
        <v>46209.433356481481</v>
      </c>
      <c r="BW1275" s="14">
        <v>46209</v>
      </c>
      <c r="BX1275" t="s">
        <v>1198</v>
      </c>
      <c r="BY1275" s="31">
        <v>46209.442071759258</v>
      </c>
      <c r="BZ1275" s="14">
        <v>46209</v>
      </c>
      <c r="CA1275" t="s">
        <v>1199</v>
      </c>
      <c r="CB1275" s="31">
        <v>46209.450578703705</v>
      </c>
      <c r="CF1275" s="14">
        <v>46209</v>
      </c>
      <c r="CG1275" t="s">
        <v>7288</v>
      </c>
      <c r="CH1275" s="31">
        <v>46209.64335648148</v>
      </c>
      <c r="CM1275" s="4">
        <f t="shared" si="58"/>
        <v>46209.361793981479</v>
      </c>
      <c r="CN1275">
        <f t="shared" si="59"/>
        <v>0</v>
      </c>
      <c r="CO1275" t="str">
        <f>VLOOKUP(A1275,Sheet1!$A$2:$B$221,2,0)</f>
        <v>South Zone</v>
      </c>
    </row>
    <row r="1276" spans="1:93" x14ac:dyDescent="0.35">
      <c r="A1276" t="s">
        <v>7283</v>
      </c>
      <c r="B1276">
        <v>952</v>
      </c>
      <c r="C1276" t="s">
        <v>9332</v>
      </c>
      <c r="D1276" t="s">
        <v>678</v>
      </c>
      <c r="E1276" t="s">
        <v>453</v>
      </c>
      <c r="F1276" t="s">
        <v>454</v>
      </c>
      <c r="G1276" t="s">
        <v>298</v>
      </c>
      <c r="H1276" t="s">
        <v>4319</v>
      </c>
      <c r="I1276">
        <v>504929</v>
      </c>
      <c r="J1276" t="s">
        <v>3769</v>
      </c>
      <c r="K1276" t="s">
        <v>3770</v>
      </c>
      <c r="L1276" t="s">
        <v>4622</v>
      </c>
      <c r="M1276" t="s">
        <v>7294</v>
      </c>
      <c r="N1276">
        <v>35000</v>
      </c>
      <c r="O1276" t="s">
        <v>3039</v>
      </c>
      <c r="P1276" t="s">
        <v>3040</v>
      </c>
      <c r="Q1276" t="s">
        <v>4320</v>
      </c>
      <c r="R1276">
        <v>7441222291</v>
      </c>
      <c r="S1276" s="14">
        <v>46205</v>
      </c>
      <c r="T1276" t="s">
        <v>7291</v>
      </c>
      <c r="U1276" s="31">
        <v>46205.424085648148</v>
      </c>
      <c r="AK1276" s="14">
        <v>46205</v>
      </c>
      <c r="AL1276" t="s">
        <v>7288</v>
      </c>
      <c r="AM1276" s="31">
        <v>46205.617326388892</v>
      </c>
      <c r="AQ1276" s="31">
        <v>46205.617326388892</v>
      </c>
      <c r="AR1276" s="14">
        <v>46205</v>
      </c>
      <c r="AS1276" t="s">
        <v>7288</v>
      </c>
      <c r="AT1276" t="s">
        <v>7295</v>
      </c>
      <c r="AU1276" t="s">
        <v>677</v>
      </c>
      <c r="AV1276" s="14">
        <v>46205</v>
      </c>
      <c r="AW1276" t="s">
        <v>7288</v>
      </c>
      <c r="AX1276" s="31">
        <v>46205.619710648149</v>
      </c>
      <c r="AY1276" s="14">
        <v>46205</v>
      </c>
      <c r="AZ1276" t="s">
        <v>1194</v>
      </c>
      <c r="BA1276" s="31">
        <v>46205.625833333332</v>
      </c>
      <c r="BB1276" s="14">
        <v>46205</v>
      </c>
      <c r="BC1276" t="s">
        <v>1247</v>
      </c>
      <c r="BD1276" s="31">
        <v>46205.663888888892</v>
      </c>
      <c r="BE1276" s="14">
        <v>46205</v>
      </c>
      <c r="BF1276" t="s">
        <v>1198</v>
      </c>
      <c r="BG1276" s="31">
        <v>46205.666180555556</v>
      </c>
      <c r="BH1276" s="14">
        <v>46206</v>
      </c>
      <c r="BI1276" t="s">
        <v>1198</v>
      </c>
      <c r="BJ1276" s="31">
        <v>46206.447118055556</v>
      </c>
      <c r="BK1276" s="14">
        <v>46205</v>
      </c>
      <c r="BL1276" t="s">
        <v>1198</v>
      </c>
      <c r="BM1276" s="31">
        <v>46205.692847222221</v>
      </c>
      <c r="BW1276" s="14">
        <v>46206</v>
      </c>
      <c r="BX1276" t="s">
        <v>1198</v>
      </c>
      <c r="BY1276" s="31">
        <v>46206.471516203703</v>
      </c>
      <c r="BZ1276" s="14">
        <v>46206</v>
      </c>
      <c r="CA1276" t="s">
        <v>1205</v>
      </c>
      <c r="CB1276" s="31">
        <v>46206.471898148149</v>
      </c>
      <c r="CF1276" s="14">
        <v>46206</v>
      </c>
      <c r="CG1276" t="s">
        <v>7288</v>
      </c>
      <c r="CH1276" s="31">
        <v>46206.596412037034</v>
      </c>
      <c r="CM1276" s="4">
        <f t="shared" si="58"/>
        <v>46205.424085648148</v>
      </c>
      <c r="CN1276">
        <f t="shared" si="59"/>
        <v>0</v>
      </c>
      <c r="CO1276" t="str">
        <f>VLOOKUP(A1276,Sheet1!$A$2:$B$221,2,0)</f>
        <v>South Zone</v>
      </c>
    </row>
    <row r="1277" spans="1:93" x14ac:dyDescent="0.35">
      <c r="A1277" t="s">
        <v>7283</v>
      </c>
      <c r="B1277">
        <v>952</v>
      </c>
      <c r="C1277" t="s">
        <v>9332</v>
      </c>
      <c r="D1277" t="s">
        <v>678</v>
      </c>
      <c r="E1277" t="s">
        <v>453</v>
      </c>
      <c r="F1277" t="s">
        <v>454</v>
      </c>
      <c r="G1277" t="s">
        <v>298</v>
      </c>
      <c r="H1277" t="s">
        <v>9684</v>
      </c>
      <c r="I1277">
        <v>545165</v>
      </c>
      <c r="J1277" t="s">
        <v>9685</v>
      </c>
      <c r="K1277" t="s">
        <v>9686</v>
      </c>
      <c r="L1277" t="s">
        <v>4622</v>
      </c>
      <c r="M1277" t="s">
        <v>12525</v>
      </c>
      <c r="N1277">
        <v>50000</v>
      </c>
      <c r="O1277" t="s">
        <v>1223</v>
      </c>
      <c r="P1277" t="s">
        <v>1224</v>
      </c>
      <c r="Q1277" t="s">
        <v>12526</v>
      </c>
      <c r="R1277">
        <v>3949400010</v>
      </c>
      <c r="S1277" s="14">
        <v>46209</v>
      </c>
      <c r="T1277" t="s">
        <v>7288</v>
      </c>
      <c r="U1277" s="31">
        <v>46209.631296296298</v>
      </c>
      <c r="Y1277" s="14">
        <v>46209</v>
      </c>
      <c r="Z1277" t="s">
        <v>7288</v>
      </c>
      <c r="AA1277" s="31">
        <v>46209.633622685185</v>
      </c>
      <c r="AK1277" s="14">
        <v>46210</v>
      </c>
      <c r="AL1277" t="s">
        <v>7286</v>
      </c>
      <c r="AM1277" s="31">
        <v>46210.457499999997</v>
      </c>
      <c r="AQ1277" s="31">
        <v>46210.457499999997</v>
      </c>
      <c r="AR1277" s="14">
        <v>46210</v>
      </c>
      <c r="AS1277" t="s">
        <v>7286</v>
      </c>
      <c r="AT1277" t="s">
        <v>454</v>
      </c>
      <c r="AU1277" t="s">
        <v>678</v>
      </c>
      <c r="AV1277" s="14">
        <v>46210</v>
      </c>
      <c r="AW1277" t="s">
        <v>7288</v>
      </c>
      <c r="AX1277" s="31">
        <v>46210.462534722225</v>
      </c>
      <c r="AY1277" s="14">
        <v>46210</v>
      </c>
      <c r="AZ1277" t="s">
        <v>3586</v>
      </c>
      <c r="BA1277" s="31">
        <v>46210.480358796296</v>
      </c>
      <c r="BB1277" s="14">
        <v>46210</v>
      </c>
      <c r="BC1277" t="s">
        <v>6431</v>
      </c>
      <c r="BD1277" s="31">
        <v>46210.556307870371</v>
      </c>
      <c r="BE1277" s="14">
        <v>46210</v>
      </c>
      <c r="BF1277" t="s">
        <v>1198</v>
      </c>
      <c r="BG1277" s="31">
        <v>46210.590405092589</v>
      </c>
      <c r="BH1277" s="14">
        <v>46210</v>
      </c>
      <c r="BI1277" t="s">
        <v>1198</v>
      </c>
      <c r="BJ1277" s="31">
        <v>46210.602650462963</v>
      </c>
      <c r="BW1277" s="14">
        <v>46210</v>
      </c>
      <c r="BX1277" t="s">
        <v>1198</v>
      </c>
      <c r="BY1277" s="31">
        <v>46210.620949074073</v>
      </c>
      <c r="BZ1277" s="14">
        <v>46210</v>
      </c>
      <c r="CA1277" t="s">
        <v>1199</v>
      </c>
      <c r="CB1277" s="31">
        <v>46210.622384259259</v>
      </c>
      <c r="CF1277" s="14">
        <v>46210</v>
      </c>
      <c r="CG1277" t="s">
        <v>7288</v>
      </c>
      <c r="CH1277" s="31">
        <v>46210.733275462961</v>
      </c>
      <c r="CM1277" s="4">
        <f t="shared" si="58"/>
        <v>46209.633622685185</v>
      </c>
      <c r="CN1277">
        <f t="shared" si="59"/>
        <v>1</v>
      </c>
      <c r="CO1277" t="str">
        <f>VLOOKUP(A1277,Sheet1!$A$2:$B$221,2,0)</f>
        <v>South Zone</v>
      </c>
    </row>
    <row r="1278" spans="1:93" x14ac:dyDescent="0.35">
      <c r="A1278" t="s">
        <v>7283</v>
      </c>
      <c r="B1278">
        <v>952</v>
      </c>
      <c r="C1278" t="s">
        <v>9332</v>
      </c>
      <c r="D1278" t="s">
        <v>678</v>
      </c>
      <c r="E1278" t="s">
        <v>453</v>
      </c>
      <c r="F1278" t="s">
        <v>454</v>
      </c>
      <c r="G1278" t="s">
        <v>298</v>
      </c>
      <c r="H1278" t="s">
        <v>4415</v>
      </c>
      <c r="I1278">
        <v>549261</v>
      </c>
      <c r="J1278" t="s">
        <v>4195</v>
      </c>
      <c r="K1278" t="s">
        <v>4196</v>
      </c>
      <c r="L1278" t="s">
        <v>4622</v>
      </c>
      <c r="M1278" t="s">
        <v>7296</v>
      </c>
      <c r="N1278">
        <v>90000</v>
      </c>
      <c r="O1278" t="s">
        <v>978</v>
      </c>
      <c r="P1278" t="s">
        <v>979</v>
      </c>
      <c r="Q1278" t="s">
        <v>4416</v>
      </c>
      <c r="R1278">
        <v>2769098015</v>
      </c>
      <c r="S1278" s="14">
        <v>46205</v>
      </c>
      <c r="T1278" t="s">
        <v>7297</v>
      </c>
      <c r="U1278" s="31">
        <v>46205.644768518519</v>
      </c>
      <c r="AK1278" s="14">
        <v>46205</v>
      </c>
      <c r="AL1278" t="s">
        <v>7286</v>
      </c>
      <c r="AM1278" s="31">
        <v>46205.72184027778</v>
      </c>
      <c r="AQ1278" s="31">
        <v>46205.72184027778</v>
      </c>
      <c r="AR1278" s="14">
        <v>46205</v>
      </c>
      <c r="AS1278" t="s">
        <v>7286</v>
      </c>
      <c r="AT1278" t="s">
        <v>454</v>
      </c>
      <c r="AU1278" t="s">
        <v>678</v>
      </c>
      <c r="AV1278" s="14">
        <v>46206</v>
      </c>
      <c r="AW1278" t="s">
        <v>7287</v>
      </c>
      <c r="AX1278" s="31">
        <v>46206.428599537037</v>
      </c>
      <c r="AY1278" s="14">
        <v>46206</v>
      </c>
      <c r="AZ1278" t="s">
        <v>1194</v>
      </c>
      <c r="BA1278" s="31">
        <v>46206.443715277775</v>
      </c>
      <c r="BB1278" s="14">
        <v>46206</v>
      </c>
      <c r="BC1278" t="s">
        <v>1247</v>
      </c>
      <c r="BD1278" s="31">
        <v>46206.470590277779</v>
      </c>
      <c r="BE1278" s="14">
        <v>46206</v>
      </c>
      <c r="BF1278" t="s">
        <v>1204</v>
      </c>
      <c r="BG1278" s="31">
        <v>46206.483287037037</v>
      </c>
      <c r="BH1278" s="14">
        <v>46206</v>
      </c>
      <c r="BI1278" t="s">
        <v>1204</v>
      </c>
      <c r="BJ1278" s="31">
        <v>46206.508275462962</v>
      </c>
      <c r="BW1278" s="14">
        <v>46206</v>
      </c>
      <c r="BX1278" t="s">
        <v>1204</v>
      </c>
      <c r="BY1278" s="31">
        <v>46206.51667824074</v>
      </c>
      <c r="BZ1278" s="14">
        <v>46206</v>
      </c>
      <c r="CA1278" t="s">
        <v>1205</v>
      </c>
      <c r="CB1278" s="31">
        <v>46206.526909722219</v>
      </c>
      <c r="CF1278" s="14">
        <v>46206</v>
      </c>
      <c r="CG1278" t="s">
        <v>7288</v>
      </c>
      <c r="CH1278" s="31">
        <v>46206.645300925928</v>
      </c>
      <c r="CM1278" s="4">
        <f t="shared" si="58"/>
        <v>46205.644768518519</v>
      </c>
      <c r="CN1278">
        <f t="shared" si="59"/>
        <v>0</v>
      </c>
      <c r="CO1278" t="str">
        <f>VLOOKUP(A1278,Sheet1!$A$2:$B$221,2,0)</f>
        <v>South Zone</v>
      </c>
    </row>
    <row r="1279" spans="1:93" x14ac:dyDescent="0.35">
      <c r="A1279" t="s">
        <v>7283</v>
      </c>
      <c r="B1279">
        <v>952</v>
      </c>
      <c r="C1279" t="s">
        <v>9332</v>
      </c>
      <c r="D1279" t="s">
        <v>678</v>
      </c>
      <c r="E1279" t="s">
        <v>453</v>
      </c>
      <c r="F1279" t="s">
        <v>454</v>
      </c>
      <c r="G1279" t="s">
        <v>298</v>
      </c>
      <c r="H1279" t="s">
        <v>12527</v>
      </c>
      <c r="I1279">
        <v>637153</v>
      </c>
      <c r="J1279" t="s">
        <v>4195</v>
      </c>
      <c r="K1279" t="s">
        <v>4196</v>
      </c>
      <c r="L1279" t="s">
        <v>4622</v>
      </c>
      <c r="M1279" t="s">
        <v>12528</v>
      </c>
      <c r="N1279">
        <v>50000</v>
      </c>
      <c r="O1279" t="s">
        <v>1223</v>
      </c>
      <c r="P1279" t="s">
        <v>1224</v>
      </c>
      <c r="Q1279" t="s">
        <v>12529</v>
      </c>
      <c r="R1279">
        <v>6470905805</v>
      </c>
      <c r="S1279" s="14">
        <v>46209</v>
      </c>
      <c r="T1279" t="s">
        <v>7297</v>
      </c>
      <c r="U1279" s="31">
        <v>46209.414930555555</v>
      </c>
      <c r="AK1279" s="14">
        <v>46210</v>
      </c>
      <c r="AL1279" t="s">
        <v>7288</v>
      </c>
      <c r="AM1279" s="31">
        <v>46210.472627314812</v>
      </c>
      <c r="AQ1279" s="31">
        <v>46210.472627314812</v>
      </c>
      <c r="AR1279" s="14">
        <v>46210</v>
      </c>
      <c r="AS1279" t="s">
        <v>7288</v>
      </c>
      <c r="AT1279" t="s">
        <v>7295</v>
      </c>
      <c r="AU1279" t="s">
        <v>677</v>
      </c>
      <c r="AV1279" s="14">
        <v>46210</v>
      </c>
      <c r="AW1279" t="s">
        <v>7288</v>
      </c>
      <c r="AX1279" s="31">
        <v>46210.629861111112</v>
      </c>
      <c r="AY1279" s="14">
        <v>46210</v>
      </c>
      <c r="AZ1279" t="s">
        <v>1194</v>
      </c>
      <c r="BA1279" s="31">
        <v>46210.642604166664</v>
      </c>
      <c r="BB1279" s="14">
        <v>46210</v>
      </c>
      <c r="BC1279" t="s">
        <v>6513</v>
      </c>
      <c r="BD1279" s="31">
        <v>46210.689768518518</v>
      </c>
      <c r="BE1279" s="14">
        <v>46210</v>
      </c>
      <c r="BF1279" t="s">
        <v>6432</v>
      </c>
      <c r="BG1279" s="31">
        <v>46210.702951388892</v>
      </c>
      <c r="BK1279" s="14">
        <v>46210</v>
      </c>
      <c r="BL1279" t="s">
        <v>6432</v>
      </c>
      <c r="BM1279" s="31">
        <v>46210.70449074074</v>
      </c>
      <c r="CM1279" s="4">
        <f t="shared" si="58"/>
        <v>46209.414930555555</v>
      </c>
      <c r="CN1279">
        <f t="shared" si="59"/>
        <v>1</v>
      </c>
      <c r="CO1279" t="str">
        <f>VLOOKUP(A1279,Sheet1!$A$2:$B$221,2,0)</f>
        <v>South Zone</v>
      </c>
    </row>
    <row r="1280" spans="1:93" x14ac:dyDescent="0.35">
      <c r="A1280" t="s">
        <v>7283</v>
      </c>
      <c r="B1280">
        <v>952</v>
      </c>
      <c r="C1280" t="s">
        <v>9332</v>
      </c>
      <c r="D1280" t="s">
        <v>678</v>
      </c>
      <c r="E1280" t="s">
        <v>453</v>
      </c>
      <c r="F1280" t="s">
        <v>454</v>
      </c>
      <c r="G1280" t="s">
        <v>298</v>
      </c>
      <c r="H1280" t="s">
        <v>12530</v>
      </c>
      <c r="I1280">
        <v>683788</v>
      </c>
      <c r="J1280" t="s">
        <v>3605</v>
      </c>
      <c r="K1280" t="s">
        <v>3606</v>
      </c>
      <c r="L1280" t="s">
        <v>4622</v>
      </c>
      <c r="M1280" t="s">
        <v>12531</v>
      </c>
      <c r="N1280">
        <v>50000</v>
      </c>
      <c r="O1280" t="s">
        <v>1223</v>
      </c>
      <c r="P1280" t="s">
        <v>1224</v>
      </c>
      <c r="Q1280" t="s">
        <v>12532</v>
      </c>
      <c r="R1280">
        <v>9963415247</v>
      </c>
      <c r="S1280" s="14">
        <v>46209</v>
      </c>
      <c r="T1280" t="s">
        <v>12533</v>
      </c>
      <c r="U1280" s="31">
        <v>46209.505914351852</v>
      </c>
      <c r="AK1280" s="14">
        <v>46210</v>
      </c>
      <c r="AL1280" t="s">
        <v>7288</v>
      </c>
      <c r="AM1280" s="31">
        <v>46210.393564814818</v>
      </c>
      <c r="AQ1280" s="31">
        <v>46210.393564814818</v>
      </c>
      <c r="AR1280" s="14">
        <v>46210</v>
      </c>
      <c r="AS1280" t="s">
        <v>7288</v>
      </c>
      <c r="AT1280" t="s">
        <v>7295</v>
      </c>
      <c r="AU1280" t="s">
        <v>677</v>
      </c>
      <c r="AV1280" s="14">
        <v>46210</v>
      </c>
      <c r="AW1280" t="s">
        <v>7288</v>
      </c>
      <c r="AX1280" s="31">
        <v>46210.715428240743</v>
      </c>
      <c r="AY1280" s="14">
        <v>46210</v>
      </c>
      <c r="AZ1280" t="s">
        <v>1194</v>
      </c>
      <c r="BA1280" s="31">
        <v>46210.737939814811</v>
      </c>
      <c r="BB1280" s="14">
        <v>46210</v>
      </c>
      <c r="BC1280" t="s">
        <v>6513</v>
      </c>
      <c r="BD1280" s="31">
        <v>46210.749201388891</v>
      </c>
      <c r="BE1280" s="14">
        <v>46210</v>
      </c>
      <c r="BF1280" t="s">
        <v>6432</v>
      </c>
      <c r="BG1280" s="31">
        <v>46210.768634259257</v>
      </c>
      <c r="BH1280" s="14">
        <v>46210</v>
      </c>
      <c r="BI1280" t="s">
        <v>6432</v>
      </c>
      <c r="BJ1280" s="31">
        <v>46210.777777777781</v>
      </c>
      <c r="BW1280" s="14">
        <v>46210</v>
      </c>
      <c r="BX1280" t="s">
        <v>6432</v>
      </c>
      <c r="BY1280" s="31">
        <v>46210.78266203704</v>
      </c>
      <c r="BZ1280" s="14">
        <v>46210</v>
      </c>
      <c r="CA1280" t="s">
        <v>1205</v>
      </c>
      <c r="CB1280" s="31">
        <v>46210.786145833335</v>
      </c>
      <c r="CM1280" s="4">
        <f t="shared" si="58"/>
        <v>46209.505914351852</v>
      </c>
      <c r="CN1280">
        <f t="shared" si="59"/>
        <v>1</v>
      </c>
      <c r="CO1280" t="str">
        <f>VLOOKUP(A1280,Sheet1!$A$2:$B$221,2,0)</f>
        <v>South Zone</v>
      </c>
    </row>
    <row r="1281" spans="1:93" x14ac:dyDescent="0.35">
      <c r="A1281" t="s">
        <v>7283</v>
      </c>
      <c r="B1281">
        <v>952</v>
      </c>
      <c r="C1281" t="s">
        <v>9332</v>
      </c>
      <c r="D1281" t="s">
        <v>678</v>
      </c>
      <c r="E1281" t="s">
        <v>453</v>
      </c>
      <c r="F1281" t="s">
        <v>454</v>
      </c>
      <c r="G1281" t="s">
        <v>298</v>
      </c>
      <c r="H1281" t="s">
        <v>4194</v>
      </c>
      <c r="I1281">
        <v>770200</v>
      </c>
      <c r="J1281" t="s">
        <v>4195</v>
      </c>
      <c r="K1281" t="s">
        <v>4196</v>
      </c>
      <c r="L1281" t="s">
        <v>4622</v>
      </c>
      <c r="M1281" t="s">
        <v>7298</v>
      </c>
      <c r="N1281">
        <v>77000</v>
      </c>
      <c r="O1281" t="s">
        <v>1025</v>
      </c>
      <c r="P1281" t="s">
        <v>1026</v>
      </c>
      <c r="Q1281" t="s">
        <v>1320</v>
      </c>
      <c r="R1281">
        <v>6512774090</v>
      </c>
      <c r="S1281" s="14">
        <v>46204</v>
      </c>
      <c r="T1281" t="s">
        <v>7297</v>
      </c>
      <c r="U1281" s="31">
        <v>46204.400879629633</v>
      </c>
      <c r="AK1281" s="14">
        <v>46204</v>
      </c>
      <c r="AL1281" t="s">
        <v>7288</v>
      </c>
      <c r="AM1281" s="31">
        <v>46204.428344907406</v>
      </c>
      <c r="AQ1281" s="31">
        <v>46204.428344907406</v>
      </c>
      <c r="AR1281" s="14">
        <v>46204</v>
      </c>
      <c r="AS1281" t="s">
        <v>7288</v>
      </c>
      <c r="AT1281" t="s">
        <v>7295</v>
      </c>
      <c r="AU1281" t="s">
        <v>677</v>
      </c>
      <c r="AV1281" s="14">
        <v>46204</v>
      </c>
      <c r="AW1281" t="s">
        <v>7288</v>
      </c>
      <c r="AX1281" s="31">
        <v>46204.463020833333</v>
      </c>
      <c r="AY1281" s="14">
        <v>46204</v>
      </c>
      <c r="AZ1281" t="s">
        <v>1194</v>
      </c>
      <c r="BA1281" s="31">
        <v>46204.478935185187</v>
      </c>
      <c r="BB1281" s="14">
        <v>46204</v>
      </c>
      <c r="BC1281" t="s">
        <v>1218</v>
      </c>
      <c r="BD1281" s="31">
        <v>46204.491550925923</v>
      </c>
      <c r="BE1281" s="14">
        <v>46204</v>
      </c>
      <c r="BF1281" t="s">
        <v>3020</v>
      </c>
      <c r="BG1281" s="31">
        <v>46204.522013888891</v>
      </c>
      <c r="BH1281" s="14">
        <v>46205</v>
      </c>
      <c r="BI1281" t="s">
        <v>1195</v>
      </c>
      <c r="BJ1281" s="31">
        <v>46205.641134259262</v>
      </c>
      <c r="BK1281" s="14">
        <v>46204</v>
      </c>
      <c r="BL1281" t="s">
        <v>3020</v>
      </c>
      <c r="BM1281" s="31">
        <v>46204.524513888886</v>
      </c>
      <c r="BW1281" s="14">
        <v>46205</v>
      </c>
      <c r="BX1281" t="s">
        <v>1195</v>
      </c>
      <c r="BY1281" s="31">
        <v>46205.654062499998</v>
      </c>
      <c r="BZ1281" s="14">
        <v>46205</v>
      </c>
      <c r="CA1281" t="s">
        <v>1199</v>
      </c>
      <c r="CB1281" s="31">
        <v>46205.656446759262</v>
      </c>
      <c r="CF1281" s="14">
        <v>46205</v>
      </c>
      <c r="CG1281" t="s">
        <v>7288</v>
      </c>
      <c r="CH1281" s="31">
        <v>46205.759421296294</v>
      </c>
      <c r="CM1281" s="4">
        <f t="shared" si="58"/>
        <v>46204.400879629633</v>
      </c>
      <c r="CN1281">
        <f t="shared" si="59"/>
        <v>0</v>
      </c>
      <c r="CO1281" t="str">
        <f>VLOOKUP(A1281,Sheet1!$A$2:$B$221,2,0)</f>
        <v>South Zone</v>
      </c>
    </row>
    <row r="1282" spans="1:93" x14ac:dyDescent="0.35">
      <c r="A1282" t="s">
        <v>7299</v>
      </c>
      <c r="B1282">
        <v>1044</v>
      </c>
      <c r="C1282" t="s">
        <v>9332</v>
      </c>
      <c r="D1282" t="s">
        <v>678</v>
      </c>
      <c r="E1282" t="s">
        <v>796</v>
      </c>
      <c r="F1282" t="s">
        <v>799</v>
      </c>
      <c r="G1282" t="s">
        <v>493</v>
      </c>
      <c r="H1282" t="s">
        <v>7300</v>
      </c>
      <c r="I1282">
        <v>535324</v>
      </c>
      <c r="J1282" t="s">
        <v>7301</v>
      </c>
      <c r="K1282" t="s">
        <v>7302</v>
      </c>
      <c r="L1282" t="s">
        <v>4622</v>
      </c>
      <c r="M1282" t="s">
        <v>7303</v>
      </c>
      <c r="N1282">
        <v>60000</v>
      </c>
      <c r="O1282" t="s">
        <v>1038</v>
      </c>
      <c r="P1282" t="s">
        <v>1039</v>
      </c>
      <c r="Q1282" t="s">
        <v>7304</v>
      </c>
      <c r="R1282">
        <v>9750218736</v>
      </c>
      <c r="S1282" s="14">
        <v>46204</v>
      </c>
      <c r="T1282" t="s">
        <v>7305</v>
      </c>
      <c r="U1282" s="31">
        <v>46204.497777777775</v>
      </c>
      <c r="AK1282" s="14">
        <v>46204</v>
      </c>
      <c r="AL1282" t="s">
        <v>3066</v>
      </c>
      <c r="AM1282" s="31">
        <v>46204.57203703704</v>
      </c>
      <c r="AQ1282" s="31">
        <v>46204.57203703704</v>
      </c>
      <c r="AR1282" s="14">
        <v>46204</v>
      </c>
      <c r="AS1282" t="s">
        <v>3066</v>
      </c>
      <c r="AT1282" t="s">
        <v>799</v>
      </c>
      <c r="AU1282" t="s">
        <v>678</v>
      </c>
      <c r="AV1282" s="14">
        <v>46204</v>
      </c>
      <c r="AW1282" t="s">
        <v>3066</v>
      </c>
      <c r="AX1282" s="31">
        <v>46204.572476851848</v>
      </c>
      <c r="AY1282" s="14">
        <v>46204</v>
      </c>
      <c r="AZ1282" t="s">
        <v>7051</v>
      </c>
      <c r="BA1282" s="31">
        <v>46204.594375000001</v>
      </c>
      <c r="BB1282" s="14">
        <v>46204</v>
      </c>
      <c r="BC1282" t="s">
        <v>7157</v>
      </c>
      <c r="BD1282" s="31">
        <v>46204.599942129629</v>
      </c>
      <c r="BE1282" s="14">
        <v>46204</v>
      </c>
      <c r="BF1282" t="s">
        <v>7053</v>
      </c>
      <c r="BG1282" s="31">
        <v>46204.624398148146</v>
      </c>
      <c r="BH1282" s="14">
        <v>46204</v>
      </c>
      <c r="BI1282" t="s">
        <v>7053</v>
      </c>
      <c r="BJ1282" s="31">
        <v>46204.624444444446</v>
      </c>
      <c r="BW1282" s="14">
        <v>46204</v>
      </c>
      <c r="BX1282" t="s">
        <v>7064</v>
      </c>
      <c r="BY1282" s="31">
        <v>46204.646874999999</v>
      </c>
      <c r="BZ1282" s="14">
        <v>46204</v>
      </c>
      <c r="CA1282" t="s">
        <v>7054</v>
      </c>
      <c r="CB1282" s="31">
        <v>46204.65221064815</v>
      </c>
      <c r="CF1282" s="14">
        <v>46204</v>
      </c>
      <c r="CG1282" t="s">
        <v>3067</v>
      </c>
      <c r="CH1282" s="31">
        <v>46204.689895833333</v>
      </c>
      <c r="CM1282" s="4">
        <f t="shared" si="58"/>
        <v>46204.497777777775</v>
      </c>
      <c r="CN1282">
        <f t="shared" si="59"/>
        <v>0</v>
      </c>
      <c r="CO1282" t="str">
        <f>VLOOKUP(A1282,Sheet1!$A$2:$B$221,2,0)</f>
        <v>South Zone</v>
      </c>
    </row>
    <row r="1283" spans="1:93" x14ac:dyDescent="0.35">
      <c r="A1283" t="s">
        <v>7299</v>
      </c>
      <c r="B1283">
        <v>1044</v>
      </c>
      <c r="C1283" t="s">
        <v>9332</v>
      </c>
      <c r="D1283" t="s">
        <v>678</v>
      </c>
      <c r="E1283" t="s">
        <v>796</v>
      </c>
      <c r="F1283" t="s">
        <v>799</v>
      </c>
      <c r="G1283" t="s">
        <v>493</v>
      </c>
      <c r="H1283" t="s">
        <v>12534</v>
      </c>
      <c r="I1283">
        <v>535700</v>
      </c>
      <c r="J1283" t="s">
        <v>3374</v>
      </c>
      <c r="K1283" t="s">
        <v>3375</v>
      </c>
      <c r="L1283" t="s">
        <v>4622</v>
      </c>
      <c r="M1283" t="s">
        <v>12535</v>
      </c>
      <c r="N1283">
        <v>55000</v>
      </c>
      <c r="O1283" t="s">
        <v>5836</v>
      </c>
      <c r="P1283" t="s">
        <v>5837</v>
      </c>
      <c r="Q1283" t="s">
        <v>12536</v>
      </c>
      <c r="R1283">
        <v>3292516835</v>
      </c>
      <c r="S1283" s="14">
        <v>46210</v>
      </c>
      <c r="T1283" t="s">
        <v>12537</v>
      </c>
      <c r="U1283" s="31">
        <v>46210.357847222222</v>
      </c>
      <c r="AK1283" s="14">
        <v>46210</v>
      </c>
      <c r="AL1283" t="s">
        <v>3066</v>
      </c>
      <c r="AM1283" s="31">
        <v>46210.537222222221</v>
      </c>
      <c r="AQ1283" s="31">
        <v>46210.537222222221</v>
      </c>
      <c r="AR1283" s="14">
        <v>46210</v>
      </c>
      <c r="AS1283" t="s">
        <v>3066</v>
      </c>
      <c r="AT1283" t="s">
        <v>799</v>
      </c>
      <c r="AU1283" t="s">
        <v>678</v>
      </c>
      <c r="AV1283" s="14">
        <v>46210</v>
      </c>
      <c r="AW1283" t="s">
        <v>3066</v>
      </c>
      <c r="AX1283" s="31">
        <v>46210.539594907408</v>
      </c>
      <c r="AY1283" s="14">
        <v>46210</v>
      </c>
      <c r="AZ1283" t="s">
        <v>7051</v>
      </c>
      <c r="BA1283" s="31">
        <v>46210.54210648148</v>
      </c>
      <c r="BB1283" s="14">
        <v>46210</v>
      </c>
      <c r="BC1283" t="s">
        <v>7116</v>
      </c>
      <c r="BD1283" s="31">
        <v>46210.547858796293</v>
      </c>
      <c r="BE1283" s="14">
        <v>46210</v>
      </c>
      <c r="BF1283" t="s">
        <v>7064</v>
      </c>
      <c r="BG1283" s="31">
        <v>46210.553032407406</v>
      </c>
      <c r="BH1283" s="14">
        <v>46210</v>
      </c>
      <c r="BI1283" t="s">
        <v>7064</v>
      </c>
      <c r="BJ1283" s="31">
        <v>46210.553067129629</v>
      </c>
      <c r="BW1283" s="14">
        <v>46210</v>
      </c>
      <c r="BX1283" t="s">
        <v>7064</v>
      </c>
      <c r="BY1283" s="31">
        <v>46210.629583333335</v>
      </c>
      <c r="BZ1283" s="14">
        <v>46210</v>
      </c>
      <c r="CA1283" t="s">
        <v>7054</v>
      </c>
      <c r="CB1283" s="31">
        <v>46210.655729166669</v>
      </c>
      <c r="CF1283" s="14">
        <v>46210</v>
      </c>
      <c r="CG1283" t="s">
        <v>3067</v>
      </c>
      <c r="CH1283" s="31">
        <v>46210.748217592591</v>
      </c>
      <c r="CM1283" s="4">
        <f t="shared" si="58"/>
        <v>46210.357847222222</v>
      </c>
      <c r="CN1283">
        <f t="shared" si="59"/>
        <v>0</v>
      </c>
      <c r="CO1283" t="str">
        <f>VLOOKUP(A1283,Sheet1!$A$2:$B$221,2,0)</f>
        <v>South Zone</v>
      </c>
    </row>
    <row r="1284" spans="1:93" x14ac:dyDescent="0.35">
      <c r="A1284" t="s">
        <v>7299</v>
      </c>
      <c r="B1284">
        <v>1044</v>
      </c>
      <c r="C1284" t="s">
        <v>9332</v>
      </c>
      <c r="D1284" t="s">
        <v>678</v>
      </c>
      <c r="E1284" t="s">
        <v>796</v>
      </c>
      <c r="F1284" t="s">
        <v>799</v>
      </c>
      <c r="G1284" t="s">
        <v>493</v>
      </c>
      <c r="H1284" t="s">
        <v>10648</v>
      </c>
      <c r="I1284">
        <v>593523</v>
      </c>
      <c r="J1284" t="s">
        <v>7301</v>
      </c>
      <c r="K1284" t="s">
        <v>7302</v>
      </c>
      <c r="L1284" t="s">
        <v>4622</v>
      </c>
      <c r="M1284" t="s">
        <v>10649</v>
      </c>
      <c r="N1284">
        <v>77000</v>
      </c>
      <c r="O1284" t="s">
        <v>10244</v>
      </c>
      <c r="P1284" t="s">
        <v>10245</v>
      </c>
      <c r="Q1284" t="s">
        <v>10650</v>
      </c>
      <c r="R1284">
        <v>1827134695</v>
      </c>
      <c r="S1284" s="14">
        <v>46209</v>
      </c>
      <c r="T1284" t="s">
        <v>7305</v>
      </c>
      <c r="U1284" s="31">
        <v>46209.536076388889</v>
      </c>
      <c r="AK1284" s="14">
        <v>46209</v>
      </c>
      <c r="AL1284" t="s">
        <v>3066</v>
      </c>
      <c r="AM1284" s="31">
        <v>46209.598865740743</v>
      </c>
      <c r="AQ1284" s="31">
        <v>46209.598865740743</v>
      </c>
      <c r="AR1284" s="14">
        <v>46209</v>
      </c>
      <c r="AS1284" t="s">
        <v>3066</v>
      </c>
      <c r="AT1284" t="s">
        <v>799</v>
      </c>
      <c r="AU1284" t="s">
        <v>678</v>
      </c>
      <c r="AV1284" s="14">
        <v>46209</v>
      </c>
      <c r="AW1284" t="s">
        <v>3066</v>
      </c>
      <c r="AX1284" s="31">
        <v>46209.599386574075</v>
      </c>
      <c r="AY1284" s="14">
        <v>46209</v>
      </c>
      <c r="AZ1284" t="s">
        <v>7051</v>
      </c>
      <c r="BA1284" s="31">
        <v>46209.604062500002</v>
      </c>
      <c r="BB1284" s="14">
        <v>46209</v>
      </c>
      <c r="BC1284" t="s">
        <v>7157</v>
      </c>
      <c r="BD1284" s="31">
        <v>46209.61042824074</v>
      </c>
      <c r="BE1284" s="14">
        <v>46209</v>
      </c>
      <c r="BF1284" t="s">
        <v>7053</v>
      </c>
      <c r="BG1284" s="31">
        <v>46209.648553240739</v>
      </c>
      <c r="BH1284" s="14">
        <v>46209</v>
      </c>
      <c r="BI1284" t="s">
        <v>7060</v>
      </c>
      <c r="BJ1284" s="31">
        <v>46209.680243055554</v>
      </c>
      <c r="BW1284" s="14">
        <v>46209</v>
      </c>
      <c r="BX1284" t="s">
        <v>7064</v>
      </c>
      <c r="BY1284" s="31">
        <v>46209.695428240739</v>
      </c>
      <c r="BZ1284" s="14">
        <v>46209</v>
      </c>
      <c r="CA1284" t="s">
        <v>7054</v>
      </c>
      <c r="CB1284" s="31">
        <v>46209.696944444448</v>
      </c>
      <c r="CF1284" s="14">
        <v>46209</v>
      </c>
      <c r="CG1284" t="s">
        <v>3067</v>
      </c>
      <c r="CH1284" s="31">
        <v>46209.744317129633</v>
      </c>
      <c r="CM1284" s="4">
        <f t="shared" si="58"/>
        <v>46209.536076388889</v>
      </c>
      <c r="CN1284">
        <f t="shared" si="59"/>
        <v>0</v>
      </c>
      <c r="CO1284" t="str">
        <f>VLOOKUP(A1284,Sheet1!$A$2:$B$221,2,0)</f>
        <v>South Zone</v>
      </c>
    </row>
    <row r="1285" spans="1:93" x14ac:dyDescent="0.35">
      <c r="A1285" t="s">
        <v>7299</v>
      </c>
      <c r="B1285">
        <v>1044</v>
      </c>
      <c r="C1285" t="s">
        <v>9332</v>
      </c>
      <c r="D1285" t="s">
        <v>678</v>
      </c>
      <c r="E1285" t="s">
        <v>796</v>
      </c>
      <c r="F1285" t="s">
        <v>799</v>
      </c>
      <c r="G1285" t="s">
        <v>493</v>
      </c>
      <c r="H1285" t="s">
        <v>12538</v>
      </c>
      <c r="I1285">
        <v>652882</v>
      </c>
      <c r="J1285" t="s">
        <v>7307</v>
      </c>
      <c r="K1285" t="s">
        <v>7308</v>
      </c>
      <c r="L1285" t="s">
        <v>4622</v>
      </c>
      <c r="M1285" t="s">
        <v>12539</v>
      </c>
      <c r="N1285">
        <v>45000</v>
      </c>
      <c r="O1285" t="s">
        <v>1036</v>
      </c>
      <c r="P1285" t="s">
        <v>1037</v>
      </c>
      <c r="Q1285" t="s">
        <v>12540</v>
      </c>
      <c r="R1285">
        <v>1935449898</v>
      </c>
      <c r="S1285" s="14">
        <v>46209</v>
      </c>
      <c r="T1285" t="s">
        <v>7311</v>
      </c>
      <c r="U1285" s="31">
        <v>46209.628657407404</v>
      </c>
      <c r="AK1285" s="14">
        <v>46210</v>
      </c>
      <c r="AL1285" t="s">
        <v>3066</v>
      </c>
      <c r="AM1285" s="31">
        <v>46210.434386574074</v>
      </c>
      <c r="AQ1285" s="31">
        <v>46210.434386574074</v>
      </c>
      <c r="AR1285" s="14">
        <v>46210</v>
      </c>
      <c r="AS1285" t="s">
        <v>3066</v>
      </c>
      <c r="AT1285" t="s">
        <v>799</v>
      </c>
      <c r="AU1285" t="s">
        <v>678</v>
      </c>
      <c r="AV1285" s="14">
        <v>46210</v>
      </c>
      <c r="AW1285" t="s">
        <v>3066</v>
      </c>
      <c r="AX1285" s="31">
        <v>46210.434745370374</v>
      </c>
      <c r="AY1285" s="14">
        <v>46210</v>
      </c>
      <c r="AZ1285" t="s">
        <v>7051</v>
      </c>
      <c r="BA1285" s="31">
        <v>46210.45784722222</v>
      </c>
      <c r="BB1285" s="14">
        <v>46210</v>
      </c>
      <c r="BC1285" t="s">
        <v>7116</v>
      </c>
      <c r="BD1285" s="31">
        <v>46210.47991898148</v>
      </c>
      <c r="BE1285" s="14">
        <v>46210</v>
      </c>
      <c r="BF1285" t="s">
        <v>7053</v>
      </c>
      <c r="BG1285" s="31">
        <v>46210.483067129629</v>
      </c>
      <c r="BK1285" s="14">
        <v>46210</v>
      </c>
      <c r="BL1285" t="s">
        <v>7053</v>
      </c>
      <c r="BM1285" s="31">
        <v>46210.483171296299</v>
      </c>
      <c r="CM1285" s="4">
        <f t="shared" si="58"/>
        <v>46209.628657407404</v>
      </c>
      <c r="CN1285">
        <f t="shared" si="59"/>
        <v>1</v>
      </c>
      <c r="CO1285" t="str">
        <f>VLOOKUP(A1285,Sheet1!$A$2:$B$221,2,0)</f>
        <v>South Zone</v>
      </c>
    </row>
    <row r="1286" spans="1:93" x14ac:dyDescent="0.35">
      <c r="A1286" t="s">
        <v>7299</v>
      </c>
      <c r="B1286">
        <v>1044</v>
      </c>
      <c r="C1286" t="s">
        <v>9332</v>
      </c>
      <c r="D1286" t="s">
        <v>678</v>
      </c>
      <c r="E1286" t="s">
        <v>796</v>
      </c>
      <c r="F1286" t="s">
        <v>799</v>
      </c>
      <c r="G1286" t="s">
        <v>493</v>
      </c>
      <c r="H1286" t="s">
        <v>7306</v>
      </c>
      <c r="I1286">
        <v>663149</v>
      </c>
      <c r="J1286" t="s">
        <v>7307</v>
      </c>
      <c r="K1286" t="s">
        <v>7308</v>
      </c>
      <c r="L1286" t="s">
        <v>4622</v>
      </c>
      <c r="M1286" t="s">
        <v>7309</v>
      </c>
      <c r="N1286">
        <v>70000</v>
      </c>
      <c r="O1286" t="s">
        <v>1029</v>
      </c>
      <c r="P1286" t="s">
        <v>1030</v>
      </c>
      <c r="Q1286" t="s">
        <v>7310</v>
      </c>
      <c r="R1286">
        <v>8144585044</v>
      </c>
      <c r="S1286" s="14">
        <v>46204</v>
      </c>
      <c r="T1286" t="s">
        <v>7311</v>
      </c>
      <c r="U1286" s="31">
        <v>46204.622893518521</v>
      </c>
      <c r="AK1286" s="14">
        <v>46204</v>
      </c>
      <c r="AL1286" t="s">
        <v>3066</v>
      </c>
      <c r="AM1286" s="31">
        <v>46204.672164351854</v>
      </c>
      <c r="AQ1286" s="31">
        <v>46204.672164351854</v>
      </c>
      <c r="AR1286" s="14">
        <v>46204</v>
      </c>
      <c r="AS1286" t="s">
        <v>3066</v>
      </c>
      <c r="AT1286" t="s">
        <v>799</v>
      </c>
      <c r="AU1286" t="s">
        <v>678</v>
      </c>
      <c r="AV1286" s="14">
        <v>46204</v>
      </c>
      <c r="AW1286" t="s">
        <v>3066</v>
      </c>
      <c r="AX1286" s="31">
        <v>46204.672592592593</v>
      </c>
      <c r="AY1286" s="14">
        <v>46204</v>
      </c>
      <c r="AZ1286" t="s">
        <v>7051</v>
      </c>
      <c r="BA1286" s="31">
        <v>46204.676585648151</v>
      </c>
      <c r="BB1286" s="14">
        <v>46204</v>
      </c>
      <c r="BC1286" t="s">
        <v>7168</v>
      </c>
      <c r="BD1286" s="31">
        <v>46204.691736111112</v>
      </c>
      <c r="BE1286" s="14">
        <v>46204</v>
      </c>
      <c r="BF1286" t="s">
        <v>7053</v>
      </c>
      <c r="BG1286" s="31">
        <v>46204.715196759258</v>
      </c>
      <c r="BH1286" s="14">
        <v>46205</v>
      </c>
      <c r="BI1286" t="s">
        <v>7064</v>
      </c>
      <c r="BJ1286" s="31">
        <v>46205.637060185189</v>
      </c>
      <c r="BK1286" s="14">
        <v>46204</v>
      </c>
      <c r="BL1286" t="s">
        <v>7053</v>
      </c>
      <c r="BM1286" s="31">
        <v>46204.71533564815</v>
      </c>
      <c r="BW1286" s="14">
        <v>46205</v>
      </c>
      <c r="BX1286" t="s">
        <v>7053</v>
      </c>
      <c r="BY1286" s="31">
        <v>46205.664849537039</v>
      </c>
      <c r="BZ1286" s="14">
        <v>46205</v>
      </c>
      <c r="CA1286" t="s">
        <v>7054</v>
      </c>
      <c r="CB1286" s="31">
        <v>46205.673460648148</v>
      </c>
      <c r="CF1286" s="14">
        <v>46205</v>
      </c>
      <c r="CG1286" t="s">
        <v>3067</v>
      </c>
      <c r="CH1286" s="31">
        <v>46205.75644675926</v>
      </c>
      <c r="CM1286" s="4">
        <f t="shared" si="58"/>
        <v>46204.622893518521</v>
      </c>
      <c r="CN1286">
        <f t="shared" si="59"/>
        <v>0</v>
      </c>
      <c r="CO1286" t="str">
        <f>VLOOKUP(A1286,Sheet1!$A$2:$B$221,2,0)</f>
        <v>South Zone</v>
      </c>
    </row>
    <row r="1287" spans="1:93" x14ac:dyDescent="0.35">
      <c r="A1287" t="s">
        <v>7312</v>
      </c>
      <c r="B1287">
        <v>1156</v>
      </c>
      <c r="C1287" t="s">
        <v>9332</v>
      </c>
      <c r="D1287" t="s">
        <v>678</v>
      </c>
      <c r="E1287" t="s">
        <v>491</v>
      </c>
      <c r="F1287" t="s">
        <v>492</v>
      </c>
      <c r="G1287" t="s">
        <v>493</v>
      </c>
      <c r="H1287" t="s">
        <v>10651</v>
      </c>
      <c r="I1287">
        <v>571863</v>
      </c>
      <c r="J1287" t="s">
        <v>10652</v>
      </c>
      <c r="K1287" t="s">
        <v>10653</v>
      </c>
      <c r="L1287" t="s">
        <v>4622</v>
      </c>
      <c r="M1287" t="s">
        <v>10654</v>
      </c>
      <c r="N1287">
        <v>30000</v>
      </c>
      <c r="O1287" t="s">
        <v>10655</v>
      </c>
      <c r="P1287" t="s">
        <v>10656</v>
      </c>
      <c r="Q1287" t="s">
        <v>10657</v>
      </c>
      <c r="R1287">
        <v>9575363510</v>
      </c>
      <c r="S1287" s="14">
        <v>46209</v>
      </c>
      <c r="T1287" t="s">
        <v>10658</v>
      </c>
      <c r="U1287" s="31">
        <v>46209.562083333331</v>
      </c>
      <c r="AK1287" s="14">
        <v>46209</v>
      </c>
      <c r="AL1287" t="s">
        <v>7319</v>
      </c>
      <c r="AM1287" s="31">
        <v>46209.591493055559</v>
      </c>
      <c r="AQ1287" s="31">
        <v>46209.591493055559</v>
      </c>
      <c r="AR1287" s="14">
        <v>46209</v>
      </c>
      <c r="AS1287" t="s">
        <v>7319</v>
      </c>
      <c r="AT1287" t="s">
        <v>492</v>
      </c>
      <c r="AU1287" t="s">
        <v>678</v>
      </c>
      <c r="AV1287" s="14">
        <v>46209</v>
      </c>
      <c r="AW1287" t="s">
        <v>7319</v>
      </c>
      <c r="AX1287" s="31">
        <v>46209.591898148145</v>
      </c>
      <c r="AY1287" s="14">
        <v>46209</v>
      </c>
      <c r="AZ1287" t="s">
        <v>7051</v>
      </c>
      <c r="BA1287" s="31">
        <v>46209.595821759256</v>
      </c>
      <c r="BB1287" s="14">
        <v>46209</v>
      </c>
      <c r="BC1287" t="s">
        <v>7063</v>
      </c>
      <c r="BD1287" s="31">
        <v>46209.597094907411</v>
      </c>
      <c r="BE1287" s="14">
        <v>46209</v>
      </c>
      <c r="BF1287" t="s">
        <v>7053</v>
      </c>
      <c r="BG1287" s="31">
        <v>46209.629861111112</v>
      </c>
      <c r="BH1287" s="14">
        <v>46209</v>
      </c>
      <c r="BI1287" t="s">
        <v>7053</v>
      </c>
      <c r="BJ1287" s="31">
        <v>46209.629907407405</v>
      </c>
      <c r="BW1287" s="14">
        <v>46209</v>
      </c>
      <c r="BX1287" t="s">
        <v>7064</v>
      </c>
      <c r="BY1287" s="31">
        <v>46209.645428240743</v>
      </c>
      <c r="BZ1287" s="14">
        <v>46209</v>
      </c>
      <c r="CA1287" t="s">
        <v>7054</v>
      </c>
      <c r="CB1287" s="31">
        <v>46209.660173611112</v>
      </c>
      <c r="CF1287" s="14">
        <v>46209</v>
      </c>
      <c r="CG1287" t="s">
        <v>7320</v>
      </c>
      <c r="CH1287" s="31">
        <v>46209.766203703701</v>
      </c>
      <c r="CM1287" s="4">
        <f t="shared" si="58"/>
        <v>46209.562083333331</v>
      </c>
      <c r="CN1287">
        <f t="shared" si="59"/>
        <v>0</v>
      </c>
      <c r="CO1287" t="str">
        <f>VLOOKUP(A1287,Sheet1!$A$2:$B$221,2,0)</f>
        <v>South Zone</v>
      </c>
    </row>
    <row r="1288" spans="1:93" x14ac:dyDescent="0.35">
      <c r="A1288" t="s">
        <v>7312</v>
      </c>
      <c r="B1288">
        <v>1156</v>
      </c>
      <c r="C1288" t="s">
        <v>9332</v>
      </c>
      <c r="D1288" t="s">
        <v>678</v>
      </c>
      <c r="E1288" t="s">
        <v>491</v>
      </c>
      <c r="F1288" t="s">
        <v>492</v>
      </c>
      <c r="G1288" t="s">
        <v>493</v>
      </c>
      <c r="H1288" t="s">
        <v>7313</v>
      </c>
      <c r="I1288">
        <v>572867</v>
      </c>
      <c r="J1288" t="s">
        <v>7314</v>
      </c>
      <c r="K1288" t="s">
        <v>7315</v>
      </c>
      <c r="L1288" t="s">
        <v>4622</v>
      </c>
      <c r="M1288" t="s">
        <v>7316</v>
      </c>
      <c r="N1288">
        <v>50000</v>
      </c>
      <c r="O1288" t="s">
        <v>3068</v>
      </c>
      <c r="P1288" t="s">
        <v>3069</v>
      </c>
      <c r="Q1288" t="s">
        <v>7317</v>
      </c>
      <c r="R1288">
        <v>4148935293</v>
      </c>
      <c r="S1288" s="14">
        <v>46204</v>
      </c>
      <c r="T1288" t="s">
        <v>7318</v>
      </c>
      <c r="U1288" s="31">
        <v>46204.392627314817</v>
      </c>
      <c r="AK1288" s="14">
        <v>46204</v>
      </c>
      <c r="AL1288" t="s">
        <v>7319</v>
      </c>
      <c r="AM1288" s="31">
        <v>46204.677766203706</v>
      </c>
      <c r="AQ1288" s="31">
        <v>46204.677766203706</v>
      </c>
      <c r="AR1288" s="14">
        <v>46204</v>
      </c>
      <c r="AS1288" t="s">
        <v>7319</v>
      </c>
      <c r="AT1288" t="s">
        <v>492</v>
      </c>
      <c r="AU1288" t="s">
        <v>678</v>
      </c>
      <c r="AV1288" s="14">
        <v>46205</v>
      </c>
      <c r="AW1288" t="s">
        <v>7319</v>
      </c>
      <c r="AX1288" s="31">
        <v>46205.383414351854</v>
      </c>
      <c r="AY1288" s="14">
        <v>46205</v>
      </c>
      <c r="AZ1288" t="s">
        <v>7051</v>
      </c>
      <c r="BA1288" s="31">
        <v>46205.409432870372</v>
      </c>
      <c r="BB1288" s="14">
        <v>46205</v>
      </c>
      <c r="BC1288" t="s">
        <v>7051</v>
      </c>
      <c r="BD1288" s="31">
        <v>46205.429814814815</v>
      </c>
      <c r="BE1288" s="14">
        <v>46205</v>
      </c>
      <c r="BF1288" t="s">
        <v>7064</v>
      </c>
      <c r="BG1288" s="31">
        <v>46205.455150462964</v>
      </c>
      <c r="BH1288" s="14">
        <v>46205</v>
      </c>
      <c r="BI1288" t="s">
        <v>7064</v>
      </c>
      <c r="BJ1288" s="31">
        <v>46205.45517361111</v>
      </c>
      <c r="BW1288" s="14">
        <v>46205</v>
      </c>
      <c r="BX1288" t="s">
        <v>7053</v>
      </c>
      <c r="BY1288" s="31">
        <v>46205.458657407406</v>
      </c>
      <c r="BZ1288" s="14">
        <v>46205</v>
      </c>
      <c r="CA1288" t="s">
        <v>7054</v>
      </c>
      <c r="CB1288" s="31">
        <v>46205.473321759258</v>
      </c>
      <c r="CF1288" s="14">
        <v>46205</v>
      </c>
      <c r="CG1288" t="s">
        <v>7320</v>
      </c>
      <c r="CH1288" s="31">
        <v>46205.736111111109</v>
      </c>
      <c r="CM1288" s="4">
        <f t="shared" si="58"/>
        <v>46204.392627314817</v>
      </c>
      <c r="CN1288">
        <f t="shared" si="59"/>
        <v>0</v>
      </c>
      <c r="CO1288" t="str">
        <f>VLOOKUP(A1288,Sheet1!$A$2:$B$221,2,0)</f>
        <v>South Zone</v>
      </c>
    </row>
    <row r="1289" spans="1:93" x14ac:dyDescent="0.35">
      <c r="A1289" t="s">
        <v>7312</v>
      </c>
      <c r="B1289">
        <v>1156</v>
      </c>
      <c r="C1289" t="s">
        <v>9332</v>
      </c>
      <c r="D1289" t="s">
        <v>678</v>
      </c>
      <c r="E1289" t="s">
        <v>491</v>
      </c>
      <c r="F1289" t="s">
        <v>492</v>
      </c>
      <c r="G1289" t="s">
        <v>493</v>
      </c>
      <c r="H1289" t="s">
        <v>7321</v>
      </c>
      <c r="I1289">
        <v>606116</v>
      </c>
      <c r="J1289" t="s">
        <v>7322</v>
      </c>
      <c r="K1289" t="s">
        <v>7323</v>
      </c>
      <c r="L1289" t="s">
        <v>4622</v>
      </c>
      <c r="M1289" t="s">
        <v>7324</v>
      </c>
      <c r="N1289">
        <v>50000</v>
      </c>
      <c r="O1289" t="s">
        <v>3068</v>
      </c>
      <c r="P1289" t="s">
        <v>3069</v>
      </c>
      <c r="Q1289" t="s">
        <v>7325</v>
      </c>
      <c r="R1289">
        <v>6696520508</v>
      </c>
      <c r="S1289" s="14">
        <v>46205</v>
      </c>
      <c r="T1289" t="s">
        <v>7326</v>
      </c>
      <c r="U1289" s="31">
        <v>46205.485081018516</v>
      </c>
      <c r="AK1289" s="14">
        <v>46206</v>
      </c>
      <c r="AL1289" t="s">
        <v>7319</v>
      </c>
      <c r="AM1289" s="31">
        <v>46206.41846064815</v>
      </c>
      <c r="AQ1289" s="31">
        <v>46206.41846064815</v>
      </c>
      <c r="AR1289" s="14">
        <v>46206</v>
      </c>
      <c r="AS1289" t="s">
        <v>7319</v>
      </c>
      <c r="AT1289" t="s">
        <v>492</v>
      </c>
      <c r="AU1289" t="s">
        <v>678</v>
      </c>
      <c r="AV1289" s="14">
        <v>46206</v>
      </c>
      <c r="AW1289" t="s">
        <v>7319</v>
      </c>
      <c r="AX1289" s="31">
        <v>46206.418865740743</v>
      </c>
      <c r="AY1289" s="14">
        <v>46206</v>
      </c>
      <c r="AZ1289" t="s">
        <v>7051</v>
      </c>
      <c r="BA1289" s="31">
        <v>46206.422939814816</v>
      </c>
      <c r="BB1289" s="14">
        <v>46206</v>
      </c>
      <c r="BC1289" t="s">
        <v>7116</v>
      </c>
      <c r="BD1289" s="31">
        <v>46206.446261574078</v>
      </c>
      <c r="BE1289" s="14">
        <v>46206</v>
      </c>
      <c r="BF1289" t="s">
        <v>7060</v>
      </c>
      <c r="BG1289" s="31">
        <v>46206.46434027778</v>
      </c>
      <c r="BH1289" s="14">
        <v>46206</v>
      </c>
      <c r="BI1289" t="s">
        <v>7060</v>
      </c>
      <c r="BJ1289" s="31">
        <v>46206.465902777774</v>
      </c>
      <c r="BW1289" s="14">
        <v>46206</v>
      </c>
      <c r="BX1289" t="s">
        <v>7053</v>
      </c>
      <c r="BY1289" s="31">
        <v>46206.499560185184</v>
      </c>
      <c r="BZ1289" s="14">
        <v>46206</v>
      </c>
      <c r="CA1289" t="s">
        <v>7054</v>
      </c>
      <c r="CB1289" s="31">
        <v>46206.50136574074</v>
      </c>
      <c r="CF1289" s="14">
        <v>46206</v>
      </c>
      <c r="CG1289" t="s">
        <v>7320</v>
      </c>
      <c r="CH1289" s="31">
        <v>46206.593541666669</v>
      </c>
      <c r="CM1289" s="4">
        <f t="shared" si="58"/>
        <v>46205.485081018516</v>
      </c>
      <c r="CN1289">
        <f t="shared" si="59"/>
        <v>1</v>
      </c>
      <c r="CO1289" t="str">
        <f>VLOOKUP(A1289,Sheet1!$A$2:$B$221,2,0)</f>
        <v>South Zone</v>
      </c>
    </row>
    <row r="1290" spans="1:93" x14ac:dyDescent="0.35">
      <c r="A1290" t="s">
        <v>7312</v>
      </c>
      <c r="B1290">
        <v>1156</v>
      </c>
      <c r="C1290" t="s">
        <v>9332</v>
      </c>
      <c r="D1290" t="s">
        <v>678</v>
      </c>
      <c r="E1290" t="s">
        <v>491</v>
      </c>
      <c r="F1290" t="s">
        <v>492</v>
      </c>
      <c r="G1290" t="s">
        <v>493</v>
      </c>
      <c r="H1290" t="s">
        <v>7327</v>
      </c>
      <c r="I1290">
        <v>612793</v>
      </c>
      <c r="J1290" t="s">
        <v>7328</v>
      </c>
      <c r="K1290" t="s">
        <v>7329</v>
      </c>
      <c r="L1290" t="s">
        <v>4622</v>
      </c>
      <c r="M1290" t="s">
        <v>7330</v>
      </c>
      <c r="N1290">
        <v>45000</v>
      </c>
      <c r="O1290" t="s">
        <v>10659</v>
      </c>
      <c r="P1290" t="s">
        <v>10660</v>
      </c>
      <c r="Q1290" t="s">
        <v>7333</v>
      </c>
      <c r="R1290">
        <v>6081834158</v>
      </c>
      <c r="S1290" s="14">
        <v>46207</v>
      </c>
      <c r="T1290" t="s">
        <v>7320</v>
      </c>
      <c r="U1290" s="31">
        <v>46207.523182870369</v>
      </c>
      <c r="AK1290" s="14">
        <v>46207</v>
      </c>
      <c r="AL1290" t="s">
        <v>7320</v>
      </c>
      <c r="AM1290" s="31">
        <v>46207.567754629628</v>
      </c>
      <c r="AQ1290" s="31">
        <v>46207.567754629628</v>
      </c>
      <c r="AR1290" s="14">
        <v>46207</v>
      </c>
      <c r="AS1290" t="s">
        <v>7320</v>
      </c>
      <c r="AT1290" t="s">
        <v>7334</v>
      </c>
      <c r="AU1290" t="s">
        <v>677</v>
      </c>
      <c r="AV1290" s="14">
        <v>46207</v>
      </c>
      <c r="AW1290" t="s">
        <v>7320</v>
      </c>
      <c r="AX1290" s="31">
        <v>46207.572337962964</v>
      </c>
      <c r="AY1290" s="14">
        <v>46209</v>
      </c>
      <c r="AZ1290" t="s">
        <v>7051</v>
      </c>
      <c r="BA1290" s="31">
        <v>46209.403275462966</v>
      </c>
      <c r="BB1290" s="14">
        <v>46209</v>
      </c>
      <c r="BC1290" t="s">
        <v>7116</v>
      </c>
      <c r="BD1290" s="31">
        <v>46209.425833333335</v>
      </c>
      <c r="BE1290" s="14">
        <v>46209</v>
      </c>
      <c r="BF1290" t="s">
        <v>7064</v>
      </c>
      <c r="BG1290" s="31">
        <v>46209.429444444446</v>
      </c>
      <c r="BH1290" s="14">
        <v>46209</v>
      </c>
      <c r="BI1290" t="s">
        <v>7053</v>
      </c>
      <c r="BJ1290" s="31">
        <v>46209.495856481481</v>
      </c>
      <c r="BK1290" s="14">
        <v>46209</v>
      </c>
      <c r="BL1290" t="s">
        <v>7064</v>
      </c>
      <c r="BM1290" s="31">
        <v>46209.429502314815</v>
      </c>
      <c r="BW1290" s="14">
        <v>46209</v>
      </c>
      <c r="BX1290" t="s">
        <v>7053</v>
      </c>
      <c r="BY1290" s="31">
        <v>46209.510810185187</v>
      </c>
      <c r="BZ1290" s="14">
        <v>46209</v>
      </c>
      <c r="CA1290" t="s">
        <v>7054</v>
      </c>
      <c r="CB1290" s="31">
        <v>46209.515324074076</v>
      </c>
      <c r="CF1290" s="14">
        <v>46210</v>
      </c>
      <c r="CG1290" t="s">
        <v>7320</v>
      </c>
      <c r="CH1290" s="31">
        <v>46210.272314814814</v>
      </c>
      <c r="CM1290" s="4">
        <f t="shared" ref="CM1290:CM1348" si="60">IF(AJ1290&lt;&gt;"",AJ1290,IF(AG1290&lt;&gt;"",AG1290,IF(AD1290&lt;&gt;"",AD1290,IF(AA1290&lt;&gt;"",AA1290,U1290))))</f>
        <v>46207.523182870369</v>
      </c>
      <c r="CN1290">
        <f t="shared" ref="CN1290:CN1348" si="61">AK1290-INT(CM1290)</f>
        <v>0</v>
      </c>
      <c r="CO1290" t="str">
        <f>VLOOKUP(A1290,Sheet1!$A$2:$B$221,2,0)</f>
        <v>South Zone</v>
      </c>
    </row>
    <row r="1291" spans="1:93" x14ac:dyDescent="0.35">
      <c r="A1291" t="s">
        <v>7312</v>
      </c>
      <c r="B1291">
        <v>1156</v>
      </c>
      <c r="C1291" t="s">
        <v>9332</v>
      </c>
      <c r="D1291" t="s">
        <v>678</v>
      </c>
      <c r="E1291" t="s">
        <v>491</v>
      </c>
      <c r="F1291" t="s">
        <v>492</v>
      </c>
      <c r="G1291" t="s">
        <v>493</v>
      </c>
      <c r="H1291" t="s">
        <v>7335</v>
      </c>
      <c r="I1291">
        <v>645878</v>
      </c>
      <c r="J1291" t="s">
        <v>7336</v>
      </c>
      <c r="K1291" t="s">
        <v>7337</v>
      </c>
      <c r="L1291" t="s">
        <v>4622</v>
      </c>
      <c r="M1291" t="s">
        <v>7338</v>
      </c>
      <c r="N1291">
        <v>45000</v>
      </c>
      <c r="O1291" t="s">
        <v>7331</v>
      </c>
      <c r="P1291" t="s">
        <v>7332</v>
      </c>
      <c r="Q1291" t="s">
        <v>7339</v>
      </c>
      <c r="R1291">
        <v>5903451899</v>
      </c>
      <c r="S1291" s="14">
        <v>46206</v>
      </c>
      <c r="T1291" t="s">
        <v>7340</v>
      </c>
      <c r="U1291" s="31">
        <v>46206.440960648149</v>
      </c>
      <c r="AK1291" s="14">
        <v>46206</v>
      </c>
      <c r="AL1291" t="s">
        <v>7319</v>
      </c>
      <c r="AM1291" s="31">
        <v>46206.560949074075</v>
      </c>
      <c r="AQ1291" s="31">
        <v>46206.560949074075</v>
      </c>
      <c r="AR1291" s="14">
        <v>46206</v>
      </c>
      <c r="AS1291" t="s">
        <v>7319</v>
      </c>
      <c r="AT1291" t="s">
        <v>492</v>
      </c>
      <c r="AU1291" t="s">
        <v>678</v>
      </c>
      <c r="AV1291" s="14">
        <v>46206</v>
      </c>
      <c r="AW1291" t="s">
        <v>7319</v>
      </c>
      <c r="AX1291" s="31">
        <v>46206.578935185185</v>
      </c>
      <c r="AY1291" s="14">
        <v>46206</v>
      </c>
      <c r="AZ1291" t="s">
        <v>7051</v>
      </c>
      <c r="BA1291" s="31">
        <v>46206.617708333331</v>
      </c>
      <c r="BB1291" s="14">
        <v>46206</v>
      </c>
      <c r="BC1291" t="s">
        <v>7051</v>
      </c>
      <c r="BD1291" s="31">
        <v>46206.617812500001</v>
      </c>
      <c r="BE1291" s="14">
        <v>46206</v>
      </c>
      <c r="BF1291" t="s">
        <v>7064</v>
      </c>
      <c r="BG1291" s="31">
        <v>46206.639710648145</v>
      </c>
      <c r="BH1291" s="14">
        <v>46206</v>
      </c>
      <c r="BI1291" t="s">
        <v>7064</v>
      </c>
      <c r="BJ1291" s="31">
        <v>46206.639745370368</v>
      </c>
      <c r="BW1291" s="14">
        <v>46206</v>
      </c>
      <c r="BX1291" t="s">
        <v>7064</v>
      </c>
      <c r="BY1291" s="31">
        <v>46206.649155092593</v>
      </c>
      <c r="BZ1291" s="14">
        <v>46206</v>
      </c>
      <c r="CA1291" t="s">
        <v>7054</v>
      </c>
      <c r="CB1291" s="31">
        <v>46206.680069444446</v>
      </c>
      <c r="CF1291" s="14">
        <v>46206</v>
      </c>
      <c r="CG1291" t="s">
        <v>7320</v>
      </c>
      <c r="CH1291" s="31">
        <v>46206.788182870368</v>
      </c>
      <c r="CM1291" s="4">
        <f t="shared" si="60"/>
        <v>46206.440960648149</v>
      </c>
      <c r="CN1291">
        <f t="shared" si="61"/>
        <v>0</v>
      </c>
      <c r="CO1291" t="str">
        <f>VLOOKUP(A1291,Sheet1!$A$2:$B$221,2,0)</f>
        <v>South Zone</v>
      </c>
    </row>
    <row r="1292" spans="1:93" x14ac:dyDescent="0.35">
      <c r="A1292" t="s">
        <v>7312</v>
      </c>
      <c r="B1292">
        <v>1156</v>
      </c>
      <c r="C1292" t="s">
        <v>9332</v>
      </c>
      <c r="D1292" t="s">
        <v>678</v>
      </c>
      <c r="E1292" t="s">
        <v>491</v>
      </c>
      <c r="F1292" t="s">
        <v>492</v>
      </c>
      <c r="G1292" t="s">
        <v>493</v>
      </c>
      <c r="H1292" t="s">
        <v>7335</v>
      </c>
      <c r="I1292">
        <v>645878</v>
      </c>
      <c r="J1292" t="s">
        <v>7336</v>
      </c>
      <c r="K1292" t="s">
        <v>7337</v>
      </c>
      <c r="L1292" t="s">
        <v>4622</v>
      </c>
      <c r="M1292" t="s">
        <v>7338</v>
      </c>
      <c r="N1292">
        <v>45000</v>
      </c>
      <c r="O1292" t="s">
        <v>7331</v>
      </c>
      <c r="P1292" t="s">
        <v>7332</v>
      </c>
      <c r="Q1292" t="s">
        <v>7341</v>
      </c>
      <c r="R1292">
        <v>3061245923</v>
      </c>
      <c r="S1292" s="14">
        <v>46205</v>
      </c>
      <c r="T1292" t="s">
        <v>7340</v>
      </c>
      <c r="U1292" s="31">
        <v>46205.547268518516</v>
      </c>
      <c r="AK1292" s="14">
        <v>46206</v>
      </c>
      <c r="AL1292" t="s">
        <v>7319</v>
      </c>
      <c r="AM1292" s="31">
        <v>46206.559988425928</v>
      </c>
      <c r="AQ1292" s="31">
        <v>46206.559988425928</v>
      </c>
      <c r="AR1292" s="14">
        <v>46206</v>
      </c>
      <c r="AS1292" t="s">
        <v>7319</v>
      </c>
      <c r="AT1292" t="s">
        <v>492</v>
      </c>
      <c r="AU1292" t="s">
        <v>678</v>
      </c>
      <c r="AV1292" s="14">
        <v>46206</v>
      </c>
      <c r="AW1292" t="s">
        <v>7319</v>
      </c>
      <c r="AX1292" s="31">
        <v>46206.57912037037</v>
      </c>
      <c r="AY1292" s="14">
        <v>46206</v>
      </c>
      <c r="AZ1292" t="s">
        <v>7051</v>
      </c>
      <c r="BA1292" s="31">
        <v>46206.617662037039</v>
      </c>
      <c r="BB1292" s="14">
        <v>46206</v>
      </c>
      <c r="BC1292" t="s">
        <v>7051</v>
      </c>
      <c r="BD1292" s="31">
        <v>46206.617754629631</v>
      </c>
      <c r="BE1292" s="14">
        <v>46206</v>
      </c>
      <c r="BF1292" t="s">
        <v>7064</v>
      </c>
      <c r="BG1292" s="31">
        <v>46206.639652777776</v>
      </c>
      <c r="BH1292" s="14">
        <v>46206</v>
      </c>
      <c r="BI1292" t="s">
        <v>7064</v>
      </c>
      <c r="BJ1292" s="31">
        <v>46206.639675925922</v>
      </c>
      <c r="BW1292" s="14">
        <v>46206</v>
      </c>
      <c r="BX1292" t="s">
        <v>7064</v>
      </c>
      <c r="BY1292" s="31">
        <v>46206.649131944447</v>
      </c>
      <c r="BZ1292" s="14">
        <v>46206</v>
      </c>
      <c r="CA1292" t="s">
        <v>7054</v>
      </c>
      <c r="CB1292" s="31">
        <v>46206.680069444446</v>
      </c>
      <c r="CF1292" s="14">
        <v>46206</v>
      </c>
      <c r="CG1292" t="s">
        <v>7320</v>
      </c>
      <c r="CH1292" s="31">
        <v>46206.788182870368</v>
      </c>
      <c r="CM1292" s="4">
        <f t="shared" si="60"/>
        <v>46205.547268518516</v>
      </c>
      <c r="CN1292">
        <f t="shared" si="61"/>
        <v>1</v>
      </c>
      <c r="CO1292" t="str">
        <f>VLOOKUP(A1292,Sheet1!$A$2:$B$221,2,0)</f>
        <v>South Zone</v>
      </c>
    </row>
    <row r="1293" spans="1:93" x14ac:dyDescent="0.35">
      <c r="A1293" t="s">
        <v>7312</v>
      </c>
      <c r="B1293">
        <v>1156</v>
      </c>
      <c r="C1293" t="s">
        <v>9332</v>
      </c>
      <c r="D1293" t="s">
        <v>678</v>
      </c>
      <c r="E1293" t="s">
        <v>491</v>
      </c>
      <c r="F1293" t="s">
        <v>492</v>
      </c>
      <c r="G1293" t="s">
        <v>493</v>
      </c>
      <c r="H1293" t="s">
        <v>7342</v>
      </c>
      <c r="I1293">
        <v>648686</v>
      </c>
      <c r="J1293" t="s">
        <v>7322</v>
      </c>
      <c r="K1293" t="s">
        <v>7323</v>
      </c>
      <c r="L1293" t="s">
        <v>4622</v>
      </c>
      <c r="M1293" t="s">
        <v>7343</v>
      </c>
      <c r="N1293">
        <v>45000</v>
      </c>
      <c r="O1293" t="s">
        <v>7331</v>
      </c>
      <c r="P1293" t="s">
        <v>7332</v>
      </c>
      <c r="Q1293" t="s">
        <v>7344</v>
      </c>
      <c r="R1293">
        <v>6245980401</v>
      </c>
      <c r="S1293" s="14">
        <v>46205</v>
      </c>
      <c r="T1293" t="s">
        <v>7326</v>
      </c>
      <c r="U1293" s="31">
        <v>46205.472187500003</v>
      </c>
      <c r="AK1293" s="14">
        <v>46205</v>
      </c>
      <c r="AL1293" t="s">
        <v>7319</v>
      </c>
      <c r="AM1293" s="31">
        <v>46205.502395833333</v>
      </c>
      <c r="AQ1293" s="31">
        <v>46205.502395833333</v>
      </c>
      <c r="AR1293" s="14">
        <v>46205</v>
      </c>
      <c r="AS1293" t="s">
        <v>7319</v>
      </c>
      <c r="AT1293" t="s">
        <v>492</v>
      </c>
      <c r="AU1293" t="s">
        <v>678</v>
      </c>
      <c r="AV1293" s="14">
        <v>46205</v>
      </c>
      <c r="AW1293" t="s">
        <v>7319</v>
      </c>
      <c r="AX1293" s="31">
        <v>46205.503969907404</v>
      </c>
      <c r="AY1293" s="14">
        <v>46205</v>
      </c>
      <c r="AZ1293" t="s">
        <v>7051</v>
      </c>
      <c r="BA1293" s="31">
        <v>46205.506053240744</v>
      </c>
      <c r="BB1293" s="14">
        <v>46205</v>
      </c>
      <c r="BC1293" t="s">
        <v>7116</v>
      </c>
      <c r="BD1293" s="31">
        <v>46205.51295138889</v>
      </c>
      <c r="BE1293" s="14">
        <v>46205</v>
      </c>
      <c r="BF1293" t="s">
        <v>7053</v>
      </c>
      <c r="BG1293" s="31">
        <v>46205.525821759256</v>
      </c>
      <c r="BH1293" s="14">
        <v>46205</v>
      </c>
      <c r="BI1293" t="s">
        <v>7053</v>
      </c>
      <c r="BJ1293" s="31">
        <v>46205.525868055556</v>
      </c>
      <c r="BW1293" s="14">
        <v>46205</v>
      </c>
      <c r="BX1293" t="s">
        <v>7064</v>
      </c>
      <c r="BY1293" s="31">
        <v>46205.543321759258</v>
      </c>
      <c r="BZ1293" s="14">
        <v>46205</v>
      </c>
      <c r="CA1293" t="s">
        <v>7054</v>
      </c>
      <c r="CB1293" s="31">
        <v>46205.544629629629</v>
      </c>
      <c r="CF1293" s="14">
        <v>46205</v>
      </c>
      <c r="CG1293" t="s">
        <v>7320</v>
      </c>
      <c r="CH1293" s="31">
        <v>46205.681932870371</v>
      </c>
      <c r="CM1293" s="4">
        <f t="shared" si="60"/>
        <v>46205.472187500003</v>
      </c>
      <c r="CN1293">
        <f t="shared" si="61"/>
        <v>0</v>
      </c>
      <c r="CO1293" t="str">
        <f>VLOOKUP(A1293,Sheet1!$A$2:$B$221,2,0)</f>
        <v>South Zone</v>
      </c>
    </row>
    <row r="1294" spans="1:93" x14ac:dyDescent="0.35">
      <c r="A1294" t="s">
        <v>7312</v>
      </c>
      <c r="B1294">
        <v>1156</v>
      </c>
      <c r="C1294" t="s">
        <v>9332</v>
      </c>
      <c r="D1294" t="s">
        <v>678</v>
      </c>
      <c r="E1294" t="s">
        <v>491</v>
      </c>
      <c r="F1294" t="s">
        <v>492</v>
      </c>
      <c r="G1294" t="s">
        <v>493</v>
      </c>
      <c r="H1294" t="s">
        <v>10661</v>
      </c>
      <c r="I1294">
        <v>680132</v>
      </c>
      <c r="J1294" t="s">
        <v>7322</v>
      </c>
      <c r="K1294" t="s">
        <v>7323</v>
      </c>
      <c r="L1294" t="s">
        <v>4622</v>
      </c>
      <c r="M1294" t="s">
        <v>10662</v>
      </c>
      <c r="N1294">
        <v>50000</v>
      </c>
      <c r="O1294" t="s">
        <v>3068</v>
      </c>
      <c r="P1294" t="s">
        <v>3069</v>
      </c>
      <c r="Q1294" t="s">
        <v>10663</v>
      </c>
      <c r="R1294">
        <v>1917023348</v>
      </c>
      <c r="S1294" s="14">
        <v>46209</v>
      </c>
      <c r="T1294" t="s">
        <v>7326</v>
      </c>
      <c r="U1294" s="31">
        <v>46209.476493055554</v>
      </c>
      <c r="AK1294" s="14">
        <v>46209</v>
      </c>
      <c r="AL1294" t="s">
        <v>7319</v>
      </c>
      <c r="AM1294" s="31">
        <v>46209.505543981482</v>
      </c>
      <c r="AQ1294" s="31">
        <v>46209.505543981482</v>
      </c>
      <c r="AR1294" s="14">
        <v>46209</v>
      </c>
      <c r="AS1294" t="s">
        <v>7319</v>
      </c>
      <c r="AT1294" t="s">
        <v>492</v>
      </c>
      <c r="AU1294" t="s">
        <v>678</v>
      </c>
      <c r="AV1294" s="14">
        <v>46209</v>
      </c>
      <c r="AW1294" t="s">
        <v>7319</v>
      </c>
      <c r="AX1294" s="31">
        <v>46209.505937499998</v>
      </c>
      <c r="AY1294" s="14">
        <v>46209</v>
      </c>
      <c r="AZ1294" t="s">
        <v>7051</v>
      </c>
      <c r="BA1294" s="31">
        <v>46209.509155092594</v>
      </c>
      <c r="BB1294" s="14">
        <v>46209</v>
      </c>
      <c r="BC1294" t="s">
        <v>7059</v>
      </c>
      <c r="BD1294" s="31">
        <v>46209.515451388892</v>
      </c>
      <c r="BE1294" s="14">
        <v>46209</v>
      </c>
      <c r="BF1294" t="s">
        <v>7053</v>
      </c>
      <c r="BG1294" s="31">
        <v>46209.519479166665</v>
      </c>
      <c r="BH1294" s="14">
        <v>46210</v>
      </c>
      <c r="BI1294" t="s">
        <v>7053</v>
      </c>
      <c r="BJ1294" s="31">
        <v>46210.420254629629</v>
      </c>
      <c r="BK1294" s="14">
        <v>46209</v>
      </c>
      <c r="BL1294" t="s">
        <v>7053</v>
      </c>
      <c r="BM1294" s="31">
        <v>46209.519675925927</v>
      </c>
      <c r="BW1294" s="14">
        <v>46210</v>
      </c>
      <c r="BX1294" t="s">
        <v>7064</v>
      </c>
      <c r="BY1294" s="31">
        <v>46210.435324074075</v>
      </c>
      <c r="BZ1294" s="14">
        <v>46210</v>
      </c>
      <c r="CA1294" t="s">
        <v>7054</v>
      </c>
      <c r="CB1294" s="31">
        <v>46210.634814814817</v>
      </c>
      <c r="CF1294" s="14">
        <v>46210</v>
      </c>
      <c r="CG1294" t="s">
        <v>7320</v>
      </c>
      <c r="CH1294" s="31">
        <v>46210.689618055556</v>
      </c>
      <c r="CM1294" s="4">
        <f t="shared" si="60"/>
        <v>46209.476493055554</v>
      </c>
      <c r="CN1294">
        <f t="shared" si="61"/>
        <v>0</v>
      </c>
      <c r="CO1294" t="str">
        <f>VLOOKUP(A1294,Sheet1!$A$2:$B$221,2,0)</f>
        <v>South Zone</v>
      </c>
    </row>
    <row r="1295" spans="1:93" x14ac:dyDescent="0.35">
      <c r="A1295" t="s">
        <v>7345</v>
      </c>
      <c r="B1295">
        <v>1217</v>
      </c>
      <c r="C1295" t="s">
        <v>9332</v>
      </c>
      <c r="D1295" t="s">
        <v>678</v>
      </c>
      <c r="E1295" t="s">
        <v>103</v>
      </c>
      <c r="F1295" t="s">
        <v>347</v>
      </c>
      <c r="G1295" t="s">
        <v>302</v>
      </c>
      <c r="H1295" t="s">
        <v>10664</v>
      </c>
      <c r="I1295">
        <v>617036</v>
      </c>
      <c r="J1295" t="s">
        <v>4296</v>
      </c>
      <c r="K1295" t="s">
        <v>4297</v>
      </c>
      <c r="L1295" t="s">
        <v>4622</v>
      </c>
      <c r="M1295" t="s">
        <v>10665</v>
      </c>
      <c r="N1295">
        <v>40000</v>
      </c>
      <c r="O1295" t="s">
        <v>9612</v>
      </c>
      <c r="P1295" t="s">
        <v>9613</v>
      </c>
      <c r="Q1295" t="s">
        <v>10666</v>
      </c>
      <c r="R1295">
        <v>2313597858</v>
      </c>
      <c r="S1295" s="14">
        <v>46209</v>
      </c>
      <c r="T1295" t="s">
        <v>7351</v>
      </c>
      <c r="U1295" s="31">
        <v>46209.496435185189</v>
      </c>
      <c r="AK1295" s="14">
        <v>46209</v>
      </c>
      <c r="AL1295" t="s">
        <v>7351</v>
      </c>
      <c r="AM1295" s="31">
        <v>46209.528761574074</v>
      </c>
      <c r="AQ1295" s="31">
        <v>46209.528761574074</v>
      </c>
      <c r="AR1295" s="14">
        <v>46209</v>
      </c>
      <c r="AS1295" t="s">
        <v>7351</v>
      </c>
      <c r="AT1295" t="s">
        <v>7364</v>
      </c>
      <c r="AU1295" t="s">
        <v>677</v>
      </c>
      <c r="AV1295" s="14">
        <v>46209</v>
      </c>
      <c r="AW1295" t="s">
        <v>7351</v>
      </c>
      <c r="AX1295" s="31">
        <v>46209.613275462965</v>
      </c>
      <c r="AY1295" s="14">
        <v>46209</v>
      </c>
      <c r="AZ1295" t="s">
        <v>1211</v>
      </c>
      <c r="BA1295" s="31">
        <v>46209.623101851852</v>
      </c>
      <c r="BB1295" s="14">
        <v>46209</v>
      </c>
      <c r="BC1295" t="s">
        <v>6799</v>
      </c>
      <c r="BD1295" s="31">
        <v>46209.634027777778</v>
      </c>
      <c r="BE1295" s="14">
        <v>46209</v>
      </c>
      <c r="BF1295" t="s">
        <v>6493</v>
      </c>
      <c r="BG1295" s="31">
        <v>46209.707048611112</v>
      </c>
      <c r="BH1295" s="14">
        <v>46209</v>
      </c>
      <c r="BI1295" t="s">
        <v>6493</v>
      </c>
      <c r="BJ1295" s="31">
        <v>46209.714247685188</v>
      </c>
      <c r="BW1295" s="14">
        <v>46209</v>
      </c>
      <c r="BX1295" t="s">
        <v>6493</v>
      </c>
      <c r="BY1295" s="31">
        <v>46209.718414351853</v>
      </c>
      <c r="BZ1295" s="14">
        <v>46209</v>
      </c>
      <c r="CA1295" t="s">
        <v>2414</v>
      </c>
      <c r="CB1295" s="31">
        <v>46209.751701388886</v>
      </c>
      <c r="CF1295" s="14">
        <v>46210</v>
      </c>
      <c r="CG1295" t="s">
        <v>7351</v>
      </c>
      <c r="CH1295" s="31">
        <v>46210.674895833334</v>
      </c>
      <c r="CM1295" s="4">
        <f t="shared" si="60"/>
        <v>46209.496435185189</v>
      </c>
      <c r="CN1295">
        <f t="shared" si="61"/>
        <v>0</v>
      </c>
      <c r="CO1295" t="str">
        <f>VLOOKUP(A1295,Sheet1!$A$2:$B$221,2,0)</f>
        <v>South Zone</v>
      </c>
    </row>
    <row r="1296" spans="1:93" x14ac:dyDescent="0.35">
      <c r="A1296" t="s">
        <v>7345</v>
      </c>
      <c r="B1296">
        <v>1217</v>
      </c>
      <c r="C1296" t="s">
        <v>9332</v>
      </c>
      <c r="D1296" t="s">
        <v>678</v>
      </c>
      <c r="E1296" t="s">
        <v>103</v>
      </c>
      <c r="F1296" t="s">
        <v>347</v>
      </c>
      <c r="G1296" t="s">
        <v>302</v>
      </c>
      <c r="H1296" t="s">
        <v>7346</v>
      </c>
      <c r="I1296">
        <v>635136</v>
      </c>
      <c r="J1296" t="s">
        <v>4440</v>
      </c>
      <c r="K1296" t="s">
        <v>4441</v>
      </c>
      <c r="L1296" t="s">
        <v>4622</v>
      </c>
      <c r="M1296" t="s">
        <v>7347</v>
      </c>
      <c r="N1296">
        <v>40000</v>
      </c>
      <c r="O1296" t="s">
        <v>969</v>
      </c>
      <c r="P1296" t="s">
        <v>970</v>
      </c>
      <c r="Q1296" t="s">
        <v>7348</v>
      </c>
      <c r="R1296">
        <v>8443744020</v>
      </c>
      <c r="S1296" s="14">
        <v>46205</v>
      </c>
      <c r="T1296" t="s">
        <v>7349</v>
      </c>
      <c r="U1296" s="31">
        <v>46205.676724537036</v>
      </c>
      <c r="AK1296" s="14">
        <v>46206</v>
      </c>
      <c r="AL1296" t="s">
        <v>7350</v>
      </c>
      <c r="AM1296" s="31">
        <v>46206.488344907404</v>
      </c>
      <c r="AQ1296" s="31">
        <v>46206.488344907404</v>
      </c>
      <c r="AR1296" s="14">
        <v>46206</v>
      </c>
      <c r="AS1296" t="s">
        <v>7350</v>
      </c>
      <c r="AT1296" t="s">
        <v>347</v>
      </c>
      <c r="AU1296" t="s">
        <v>678</v>
      </c>
      <c r="AV1296" s="14">
        <v>46206</v>
      </c>
      <c r="AW1296" t="s">
        <v>7351</v>
      </c>
      <c r="AX1296" s="31">
        <v>46206.538194444445</v>
      </c>
      <c r="AY1296" s="14">
        <v>46206</v>
      </c>
      <c r="AZ1296" t="s">
        <v>3057</v>
      </c>
      <c r="BA1296" s="31">
        <v>46206.562152777777</v>
      </c>
      <c r="BB1296" s="14">
        <v>46206</v>
      </c>
      <c r="BC1296" t="s">
        <v>6626</v>
      </c>
      <c r="BD1296" s="31">
        <v>46206.642800925925</v>
      </c>
      <c r="BE1296" s="14">
        <v>46206</v>
      </c>
      <c r="BF1296" t="s">
        <v>1240</v>
      </c>
      <c r="BG1296" s="31">
        <v>46206.670034722221</v>
      </c>
      <c r="BH1296" s="14">
        <v>46206</v>
      </c>
      <c r="BI1296" t="s">
        <v>1240</v>
      </c>
      <c r="BJ1296" s="31">
        <v>46206.67769675926</v>
      </c>
      <c r="BW1296" s="14">
        <v>46206</v>
      </c>
      <c r="BX1296" t="s">
        <v>1240</v>
      </c>
      <c r="BY1296" s="31">
        <v>46206.684953703705</v>
      </c>
      <c r="BZ1296" s="14">
        <v>46206</v>
      </c>
      <c r="CA1296" t="s">
        <v>1212</v>
      </c>
      <c r="CB1296" s="31">
        <v>46206.689560185187</v>
      </c>
      <c r="CF1296" s="14">
        <v>46209</v>
      </c>
      <c r="CG1296" t="s">
        <v>7351</v>
      </c>
      <c r="CH1296" s="31">
        <v>46209.665543981479</v>
      </c>
      <c r="CM1296" s="4">
        <f t="shared" si="60"/>
        <v>46205.676724537036</v>
      </c>
      <c r="CN1296">
        <f t="shared" si="61"/>
        <v>1</v>
      </c>
      <c r="CO1296" t="str">
        <f>VLOOKUP(A1296,Sheet1!$A$2:$B$221,2,0)</f>
        <v>South Zone</v>
      </c>
    </row>
    <row r="1297" spans="1:93" x14ac:dyDescent="0.35">
      <c r="A1297" t="s">
        <v>7345</v>
      </c>
      <c r="B1297">
        <v>1217</v>
      </c>
      <c r="C1297" t="s">
        <v>9332</v>
      </c>
      <c r="D1297" t="s">
        <v>678</v>
      </c>
      <c r="E1297" t="s">
        <v>103</v>
      </c>
      <c r="F1297" t="s">
        <v>347</v>
      </c>
      <c r="G1297" t="s">
        <v>302</v>
      </c>
      <c r="H1297" t="s">
        <v>7352</v>
      </c>
      <c r="I1297">
        <v>647231</v>
      </c>
      <c r="J1297" t="s">
        <v>4199</v>
      </c>
      <c r="K1297" t="s">
        <v>4200</v>
      </c>
      <c r="L1297" t="s">
        <v>4622</v>
      </c>
      <c r="M1297" t="s">
        <v>7353</v>
      </c>
      <c r="N1297">
        <v>45000</v>
      </c>
      <c r="O1297" t="s">
        <v>4598</v>
      </c>
      <c r="P1297" t="s">
        <v>4599</v>
      </c>
      <c r="Q1297" t="s">
        <v>3009</v>
      </c>
      <c r="R1297">
        <v>6942162025</v>
      </c>
      <c r="S1297" s="14">
        <v>46205</v>
      </c>
      <c r="T1297" t="s">
        <v>7351</v>
      </c>
      <c r="U1297" s="31">
        <v>46205.76489583333</v>
      </c>
      <c r="Y1297" s="14">
        <v>46205</v>
      </c>
      <c r="Z1297" t="s">
        <v>7354</v>
      </c>
      <c r="AA1297" s="31">
        <v>46205.769745370373</v>
      </c>
      <c r="AK1297" s="14">
        <v>46206</v>
      </c>
      <c r="AL1297" t="s">
        <v>7350</v>
      </c>
      <c r="AM1297" s="31">
        <v>46206.591516203705</v>
      </c>
      <c r="AQ1297" s="31">
        <v>46206.591516203705</v>
      </c>
      <c r="AR1297" s="14">
        <v>46206</v>
      </c>
      <c r="AS1297" t="s">
        <v>7350</v>
      </c>
      <c r="AT1297" t="s">
        <v>347</v>
      </c>
      <c r="AU1297" t="s">
        <v>678</v>
      </c>
      <c r="AV1297" s="14">
        <v>46206</v>
      </c>
      <c r="AW1297" t="s">
        <v>7351</v>
      </c>
      <c r="AX1297" s="31">
        <v>46206.634375000001</v>
      </c>
      <c r="AY1297" s="14">
        <v>46206</v>
      </c>
      <c r="AZ1297" t="s">
        <v>3057</v>
      </c>
      <c r="BA1297" s="31">
        <v>46206.648159722223</v>
      </c>
      <c r="BB1297" s="14">
        <v>46206</v>
      </c>
      <c r="BC1297" t="s">
        <v>6673</v>
      </c>
      <c r="BD1297" s="31">
        <v>46206.712256944447</v>
      </c>
      <c r="BE1297" s="14">
        <v>46206</v>
      </c>
      <c r="BF1297" t="s">
        <v>6508</v>
      </c>
      <c r="BG1297" s="31">
        <v>46206.730949074074</v>
      </c>
      <c r="BH1297" s="14">
        <v>46206</v>
      </c>
      <c r="BI1297" t="s">
        <v>6508</v>
      </c>
      <c r="BJ1297" s="31">
        <v>46206.73159722222</v>
      </c>
      <c r="BW1297" s="14">
        <v>46206</v>
      </c>
      <c r="BX1297" t="s">
        <v>6508</v>
      </c>
      <c r="BY1297" s="31">
        <v>46206.742534722223</v>
      </c>
      <c r="BZ1297" s="14">
        <v>46206</v>
      </c>
      <c r="CA1297" t="s">
        <v>1212</v>
      </c>
      <c r="CB1297" s="31">
        <v>46206.754363425927</v>
      </c>
      <c r="CF1297" s="14">
        <v>46209</v>
      </c>
      <c r="CG1297" t="s">
        <v>7351</v>
      </c>
      <c r="CH1297" s="31">
        <v>46209.706365740742</v>
      </c>
      <c r="CM1297" s="4">
        <f t="shared" si="60"/>
        <v>46205.769745370373</v>
      </c>
      <c r="CN1297">
        <f t="shared" si="61"/>
        <v>1</v>
      </c>
      <c r="CO1297" t="str">
        <f>VLOOKUP(A1297,Sheet1!$A$2:$B$221,2,0)</f>
        <v>South Zone</v>
      </c>
    </row>
    <row r="1298" spans="1:93" x14ac:dyDescent="0.35">
      <c r="A1298" t="s">
        <v>7345</v>
      </c>
      <c r="B1298">
        <v>1217</v>
      </c>
      <c r="C1298" t="s">
        <v>9332</v>
      </c>
      <c r="D1298" t="s">
        <v>678</v>
      </c>
      <c r="E1298" t="s">
        <v>103</v>
      </c>
      <c r="F1298" t="s">
        <v>347</v>
      </c>
      <c r="G1298" t="s">
        <v>302</v>
      </c>
      <c r="H1298" t="s">
        <v>4294</v>
      </c>
      <c r="I1298">
        <v>650365</v>
      </c>
      <c r="J1298" t="s">
        <v>4296</v>
      </c>
      <c r="K1298" t="s">
        <v>4297</v>
      </c>
      <c r="L1298" t="s">
        <v>4622</v>
      </c>
      <c r="M1298" t="s">
        <v>7355</v>
      </c>
      <c r="N1298">
        <v>70000</v>
      </c>
      <c r="O1298" t="s">
        <v>1235</v>
      </c>
      <c r="P1298" t="s">
        <v>1236</v>
      </c>
      <c r="Q1298" t="s">
        <v>4295</v>
      </c>
      <c r="R1298">
        <v>2698174194</v>
      </c>
      <c r="S1298" s="14">
        <v>46204</v>
      </c>
      <c r="T1298" t="s">
        <v>7356</v>
      </c>
      <c r="U1298" s="31">
        <v>46204.841874999998</v>
      </c>
      <c r="AK1298" s="14">
        <v>46205</v>
      </c>
      <c r="AL1298" t="s">
        <v>7350</v>
      </c>
      <c r="AM1298" s="31">
        <v>46205.681018518517</v>
      </c>
      <c r="AQ1298" s="31">
        <v>46205.681018518517</v>
      </c>
      <c r="AR1298" s="14">
        <v>46205</v>
      </c>
      <c r="AS1298" t="s">
        <v>7350</v>
      </c>
      <c r="AT1298" t="s">
        <v>347</v>
      </c>
      <c r="AU1298" t="s">
        <v>678</v>
      </c>
      <c r="AV1298" s="14">
        <v>46205</v>
      </c>
      <c r="AW1298" t="s">
        <v>7351</v>
      </c>
      <c r="AX1298" s="31">
        <v>46205.690312500003</v>
      </c>
      <c r="AY1298" s="14">
        <v>46205</v>
      </c>
      <c r="AZ1298" t="s">
        <v>1211</v>
      </c>
      <c r="BA1298" s="31">
        <v>46205.71366898148</v>
      </c>
      <c r="BB1298" s="14">
        <v>46205</v>
      </c>
      <c r="BC1298" t="s">
        <v>7357</v>
      </c>
      <c r="BD1298" s="31">
        <v>46205.723414351851</v>
      </c>
      <c r="BE1298" s="14">
        <v>46205</v>
      </c>
      <c r="BF1298" t="s">
        <v>6677</v>
      </c>
      <c r="BG1298" s="31">
        <v>46205.742523148147</v>
      </c>
      <c r="BH1298" s="14">
        <v>46205</v>
      </c>
      <c r="BI1298" t="s">
        <v>6677</v>
      </c>
      <c r="BJ1298" s="31">
        <v>46205.744201388887</v>
      </c>
      <c r="BW1298" s="14">
        <v>46205</v>
      </c>
      <c r="BX1298" t="s">
        <v>6677</v>
      </c>
      <c r="BY1298" s="31">
        <v>46205.749768518515</v>
      </c>
      <c r="BZ1298" s="14">
        <v>46205</v>
      </c>
      <c r="CA1298" t="s">
        <v>1212</v>
      </c>
      <c r="CB1298" s="31">
        <v>46205.766423611109</v>
      </c>
      <c r="CF1298" s="14">
        <v>46205</v>
      </c>
      <c r="CG1298" t="s">
        <v>7351</v>
      </c>
      <c r="CH1298" s="31">
        <v>46205.822766203702</v>
      </c>
      <c r="CM1298" s="4">
        <f t="shared" si="60"/>
        <v>46204.841874999998</v>
      </c>
      <c r="CN1298">
        <f t="shared" si="61"/>
        <v>1</v>
      </c>
      <c r="CO1298" t="str">
        <f>VLOOKUP(A1298,Sheet1!$A$2:$B$221,2,0)</f>
        <v>South Zone</v>
      </c>
    </row>
    <row r="1299" spans="1:93" x14ac:dyDescent="0.35">
      <c r="A1299" t="s">
        <v>7345</v>
      </c>
      <c r="B1299">
        <v>1217</v>
      </c>
      <c r="C1299" t="s">
        <v>9332</v>
      </c>
      <c r="D1299" t="s">
        <v>678</v>
      </c>
      <c r="E1299" t="s">
        <v>103</v>
      </c>
      <c r="F1299" t="s">
        <v>347</v>
      </c>
      <c r="G1299" t="s">
        <v>302</v>
      </c>
      <c r="H1299" t="s">
        <v>7358</v>
      </c>
      <c r="I1299">
        <v>673828</v>
      </c>
      <c r="J1299" t="s">
        <v>4296</v>
      </c>
      <c r="K1299" t="s">
        <v>4297</v>
      </c>
      <c r="L1299" t="s">
        <v>4622</v>
      </c>
      <c r="M1299" t="s">
        <v>7359</v>
      </c>
      <c r="N1299">
        <v>40000</v>
      </c>
      <c r="O1299" t="s">
        <v>969</v>
      </c>
      <c r="P1299" t="s">
        <v>970</v>
      </c>
      <c r="Q1299" t="s">
        <v>7360</v>
      </c>
      <c r="R1299">
        <v>6405336632</v>
      </c>
      <c r="S1299" s="14">
        <v>46206</v>
      </c>
      <c r="T1299" t="s">
        <v>7356</v>
      </c>
      <c r="U1299" s="31">
        <v>46206.606111111112</v>
      </c>
      <c r="AK1299" s="14">
        <v>46206</v>
      </c>
      <c r="AL1299" t="s">
        <v>7350</v>
      </c>
      <c r="AM1299" s="31">
        <v>46206.647685185184</v>
      </c>
      <c r="AQ1299" s="31">
        <v>46206.647685185184</v>
      </c>
      <c r="AR1299" s="14">
        <v>46206</v>
      </c>
      <c r="AS1299" t="s">
        <v>7350</v>
      </c>
      <c r="AT1299" t="s">
        <v>347</v>
      </c>
      <c r="AU1299" t="s">
        <v>678</v>
      </c>
      <c r="AV1299" s="14">
        <v>46206</v>
      </c>
      <c r="AW1299" t="s">
        <v>7351</v>
      </c>
      <c r="AX1299" s="31">
        <v>46206.662453703706</v>
      </c>
      <c r="AY1299" s="14">
        <v>46206</v>
      </c>
      <c r="AZ1299" t="s">
        <v>3057</v>
      </c>
      <c r="BA1299" s="31">
        <v>46206.668368055558</v>
      </c>
      <c r="BB1299" s="14">
        <v>46206</v>
      </c>
      <c r="BC1299" t="s">
        <v>7357</v>
      </c>
      <c r="BD1299" s="31">
        <v>46206.699629629627</v>
      </c>
      <c r="BE1299" s="14">
        <v>46206</v>
      </c>
      <c r="BF1299" t="s">
        <v>6677</v>
      </c>
      <c r="BG1299" s="31">
        <v>46206.713148148148</v>
      </c>
      <c r="BH1299" s="14">
        <v>46206</v>
      </c>
      <c r="BI1299" t="s">
        <v>6677</v>
      </c>
      <c r="BJ1299" s="31">
        <v>46206.716608796298</v>
      </c>
      <c r="BW1299" s="14">
        <v>46206</v>
      </c>
      <c r="BX1299" t="s">
        <v>6677</v>
      </c>
      <c r="BY1299" s="31">
        <v>46206.720671296294</v>
      </c>
      <c r="BZ1299" s="14">
        <v>46206</v>
      </c>
      <c r="CA1299" t="s">
        <v>1212</v>
      </c>
      <c r="CB1299" s="31">
        <v>46206.732534722221</v>
      </c>
      <c r="CF1299" s="14">
        <v>46209</v>
      </c>
      <c r="CG1299" t="s">
        <v>7351</v>
      </c>
      <c r="CH1299" s="31">
        <v>46209.635370370372</v>
      </c>
      <c r="CM1299" s="4">
        <f t="shared" si="60"/>
        <v>46206.606111111112</v>
      </c>
      <c r="CN1299">
        <f t="shared" si="61"/>
        <v>0</v>
      </c>
      <c r="CO1299" t="str">
        <f>VLOOKUP(A1299,Sheet1!$A$2:$B$221,2,0)</f>
        <v>South Zone</v>
      </c>
    </row>
    <row r="1300" spans="1:93" x14ac:dyDescent="0.35">
      <c r="A1300" t="s">
        <v>7345</v>
      </c>
      <c r="B1300">
        <v>1217</v>
      </c>
      <c r="C1300" t="s">
        <v>9332</v>
      </c>
      <c r="D1300" t="s">
        <v>678</v>
      </c>
      <c r="E1300" t="s">
        <v>103</v>
      </c>
      <c r="F1300" t="s">
        <v>347</v>
      </c>
      <c r="G1300" t="s">
        <v>302</v>
      </c>
      <c r="H1300" t="s">
        <v>4092</v>
      </c>
      <c r="I1300">
        <v>679525</v>
      </c>
      <c r="J1300" t="s">
        <v>3958</v>
      </c>
      <c r="K1300" t="s">
        <v>3959</v>
      </c>
      <c r="L1300" t="s">
        <v>4622</v>
      </c>
      <c r="M1300" t="s">
        <v>7361</v>
      </c>
      <c r="N1300">
        <v>40000</v>
      </c>
      <c r="O1300" t="s">
        <v>969</v>
      </c>
      <c r="P1300" t="s">
        <v>970</v>
      </c>
      <c r="Q1300" t="s">
        <v>4093</v>
      </c>
      <c r="R1300">
        <v>2262760949</v>
      </c>
      <c r="S1300" s="14">
        <v>46203</v>
      </c>
      <c r="T1300" t="s">
        <v>7362</v>
      </c>
      <c r="U1300" s="31">
        <v>46203.64271990741</v>
      </c>
      <c r="AK1300" s="14">
        <v>46205</v>
      </c>
      <c r="AL1300" t="s">
        <v>7350</v>
      </c>
      <c r="AM1300" s="31">
        <v>46205.514050925929</v>
      </c>
      <c r="AQ1300" s="31">
        <v>46205.514050925929</v>
      </c>
      <c r="AR1300" s="14">
        <v>46205</v>
      </c>
      <c r="AS1300" t="s">
        <v>7350</v>
      </c>
      <c r="AT1300" t="s">
        <v>347</v>
      </c>
      <c r="AU1300" t="s">
        <v>678</v>
      </c>
      <c r="AV1300" s="14">
        <v>46205</v>
      </c>
      <c r="AW1300" t="s">
        <v>7351</v>
      </c>
      <c r="AX1300" s="31">
        <v>46205.51457175926</v>
      </c>
      <c r="AY1300" s="14">
        <v>46205</v>
      </c>
      <c r="AZ1300" t="s">
        <v>1211</v>
      </c>
      <c r="BA1300" s="31">
        <v>46205.538530092592</v>
      </c>
      <c r="BB1300" s="14">
        <v>46205</v>
      </c>
      <c r="BC1300" t="s">
        <v>6692</v>
      </c>
      <c r="BD1300" s="31">
        <v>46205.556921296295</v>
      </c>
      <c r="BE1300" s="14">
        <v>46205</v>
      </c>
      <c r="BF1300" t="s">
        <v>6508</v>
      </c>
      <c r="BG1300" s="31">
        <v>46205.576562499999</v>
      </c>
      <c r="BH1300" s="14">
        <v>46205</v>
      </c>
      <c r="BI1300" t="s">
        <v>6508</v>
      </c>
      <c r="BJ1300" s="31">
        <v>46205.586412037039</v>
      </c>
      <c r="BW1300" s="14">
        <v>46205</v>
      </c>
      <c r="BX1300" t="s">
        <v>6508</v>
      </c>
      <c r="BY1300" s="31">
        <v>46205.596122685187</v>
      </c>
      <c r="BZ1300" s="14">
        <v>46205</v>
      </c>
      <c r="CA1300" t="s">
        <v>1212</v>
      </c>
      <c r="CB1300" s="31">
        <v>46205.627442129633</v>
      </c>
      <c r="CF1300" s="14">
        <v>46205</v>
      </c>
      <c r="CG1300" t="s">
        <v>7351</v>
      </c>
      <c r="CH1300" s="31">
        <v>46205.724224537036</v>
      </c>
      <c r="CM1300" s="4">
        <f t="shared" si="60"/>
        <v>46203.64271990741</v>
      </c>
      <c r="CN1300">
        <f t="shared" si="61"/>
        <v>2</v>
      </c>
      <c r="CO1300" t="str">
        <f>VLOOKUP(A1300,Sheet1!$A$2:$B$221,2,0)</f>
        <v>South Zone</v>
      </c>
    </row>
    <row r="1301" spans="1:93" x14ac:dyDescent="0.35">
      <c r="A1301" t="s">
        <v>7345</v>
      </c>
      <c r="B1301">
        <v>1217</v>
      </c>
      <c r="C1301" t="s">
        <v>9332</v>
      </c>
      <c r="D1301" t="s">
        <v>678</v>
      </c>
      <c r="E1301" t="s">
        <v>103</v>
      </c>
      <c r="F1301" t="s">
        <v>347</v>
      </c>
      <c r="G1301" t="s">
        <v>302</v>
      </c>
      <c r="H1301" t="s">
        <v>3956</v>
      </c>
      <c r="I1301">
        <v>689467</v>
      </c>
      <c r="J1301" t="s">
        <v>3958</v>
      </c>
      <c r="K1301" t="s">
        <v>3959</v>
      </c>
      <c r="L1301" t="s">
        <v>4622</v>
      </c>
      <c r="M1301" t="s">
        <v>7363</v>
      </c>
      <c r="N1301">
        <v>77000</v>
      </c>
      <c r="O1301" t="s">
        <v>1025</v>
      </c>
      <c r="P1301" t="s">
        <v>1026</v>
      </c>
      <c r="Q1301" t="s">
        <v>3957</v>
      </c>
      <c r="R1301">
        <v>6047302700</v>
      </c>
      <c r="S1301" s="14">
        <v>46204</v>
      </c>
      <c r="T1301" t="s">
        <v>7362</v>
      </c>
      <c r="U1301" s="31">
        <v>46204.766064814816</v>
      </c>
      <c r="AK1301" s="14">
        <v>46204</v>
      </c>
      <c r="AL1301" t="s">
        <v>7351</v>
      </c>
      <c r="AM1301" s="31">
        <v>46204.788148148145</v>
      </c>
      <c r="AQ1301" s="31">
        <v>46204.788148148145</v>
      </c>
      <c r="AR1301" s="14">
        <v>46204</v>
      </c>
      <c r="AS1301" t="s">
        <v>7351</v>
      </c>
      <c r="AT1301" t="s">
        <v>7364</v>
      </c>
      <c r="AU1301" t="s">
        <v>677</v>
      </c>
      <c r="AV1301" s="14">
        <v>46205</v>
      </c>
      <c r="AW1301" t="s">
        <v>7351</v>
      </c>
      <c r="AX1301" s="31">
        <v>46205.343333333331</v>
      </c>
      <c r="AY1301" s="14">
        <v>46205</v>
      </c>
      <c r="AZ1301" t="s">
        <v>1211</v>
      </c>
      <c r="BA1301" s="31">
        <v>46205.356307870374</v>
      </c>
      <c r="BB1301" s="14">
        <v>46205</v>
      </c>
      <c r="BC1301" t="s">
        <v>7003</v>
      </c>
      <c r="BD1301" s="31">
        <v>46205.425370370373</v>
      </c>
      <c r="BE1301" s="14">
        <v>46205</v>
      </c>
      <c r="BF1301" t="s">
        <v>6483</v>
      </c>
      <c r="BG1301" s="31">
        <v>46205.453113425923</v>
      </c>
      <c r="BH1301" s="14">
        <v>46205</v>
      </c>
      <c r="BI1301" t="s">
        <v>6483</v>
      </c>
      <c r="BJ1301" s="31">
        <v>46205.4608912037</v>
      </c>
      <c r="BW1301" s="14">
        <v>46205</v>
      </c>
      <c r="BX1301" t="s">
        <v>6483</v>
      </c>
      <c r="BY1301" s="31">
        <v>46205.47896990741</v>
      </c>
      <c r="BZ1301" s="14">
        <v>46205</v>
      </c>
      <c r="CA1301" t="s">
        <v>1212</v>
      </c>
      <c r="CB1301" s="31">
        <v>46205.488819444443</v>
      </c>
      <c r="CF1301" s="14">
        <v>46205</v>
      </c>
      <c r="CG1301" t="s">
        <v>7351</v>
      </c>
      <c r="CH1301" s="31">
        <v>46205.738171296296</v>
      </c>
      <c r="CM1301" s="4">
        <f t="shared" si="60"/>
        <v>46204.766064814816</v>
      </c>
      <c r="CN1301">
        <f t="shared" si="61"/>
        <v>0</v>
      </c>
      <c r="CO1301" t="str">
        <f>VLOOKUP(A1301,Sheet1!$A$2:$B$221,2,0)</f>
        <v>South Zone</v>
      </c>
    </row>
    <row r="1302" spans="1:93" x14ac:dyDescent="0.35">
      <c r="A1302" t="s">
        <v>7345</v>
      </c>
      <c r="B1302">
        <v>1217</v>
      </c>
      <c r="C1302" t="s">
        <v>9332</v>
      </c>
      <c r="D1302" t="s">
        <v>678</v>
      </c>
      <c r="E1302" t="s">
        <v>103</v>
      </c>
      <c r="F1302" t="s">
        <v>347</v>
      </c>
      <c r="G1302" t="s">
        <v>302</v>
      </c>
      <c r="H1302" t="s">
        <v>7365</v>
      </c>
      <c r="I1302">
        <v>703443</v>
      </c>
      <c r="J1302" t="s">
        <v>7366</v>
      </c>
      <c r="K1302" t="s">
        <v>7367</v>
      </c>
      <c r="L1302" t="s">
        <v>4622</v>
      </c>
      <c r="M1302" t="s">
        <v>7368</v>
      </c>
      <c r="N1302">
        <v>40000</v>
      </c>
      <c r="O1302" t="s">
        <v>3047</v>
      </c>
      <c r="P1302" t="s">
        <v>3048</v>
      </c>
      <c r="Q1302" t="s">
        <v>7369</v>
      </c>
      <c r="R1302">
        <v>6576285694</v>
      </c>
      <c r="S1302" s="14">
        <v>46205</v>
      </c>
      <c r="T1302" t="s">
        <v>7370</v>
      </c>
      <c r="U1302" s="31">
        <v>46205.487025462964</v>
      </c>
      <c r="AK1302" s="14">
        <v>46205</v>
      </c>
      <c r="AL1302" t="s">
        <v>7350</v>
      </c>
      <c r="AM1302" s="31">
        <v>46205.811041666668</v>
      </c>
      <c r="AQ1302" s="31">
        <v>46205.811041666668</v>
      </c>
      <c r="AR1302" s="14">
        <v>46205</v>
      </c>
      <c r="AS1302" t="s">
        <v>7350</v>
      </c>
      <c r="AT1302" t="s">
        <v>347</v>
      </c>
      <c r="AU1302" t="s">
        <v>678</v>
      </c>
      <c r="AV1302" s="14">
        <v>46206</v>
      </c>
      <c r="AW1302" t="s">
        <v>7351</v>
      </c>
      <c r="AX1302" s="31">
        <v>46206.387523148151</v>
      </c>
      <c r="AY1302" s="14">
        <v>46206</v>
      </c>
      <c r="AZ1302" t="s">
        <v>3057</v>
      </c>
      <c r="BA1302" s="31">
        <v>46206.430439814816</v>
      </c>
      <c r="BB1302" s="14">
        <v>46206</v>
      </c>
      <c r="BC1302" t="s">
        <v>7371</v>
      </c>
      <c r="BD1302" s="31">
        <v>46206.476134259261</v>
      </c>
      <c r="BE1302" s="14">
        <v>46206</v>
      </c>
      <c r="BF1302" t="s">
        <v>1239</v>
      </c>
      <c r="BG1302" s="31">
        <v>46206.503252314818</v>
      </c>
      <c r="BH1302" s="14">
        <v>46206</v>
      </c>
      <c r="BI1302" t="s">
        <v>1241</v>
      </c>
      <c r="BJ1302" s="31">
        <v>46206.743090277778</v>
      </c>
      <c r="BK1302" s="14">
        <v>46206</v>
      </c>
      <c r="BL1302" t="s">
        <v>1239</v>
      </c>
      <c r="BM1302" s="31">
        <v>46206.509814814817</v>
      </c>
      <c r="BW1302" s="14">
        <v>46206</v>
      </c>
      <c r="BX1302" t="s">
        <v>1241</v>
      </c>
      <c r="BY1302" s="31">
        <v>46206.750960648147</v>
      </c>
      <c r="BZ1302" s="14">
        <v>46206</v>
      </c>
      <c r="CA1302" t="s">
        <v>1212</v>
      </c>
      <c r="CB1302" s="31">
        <v>46206.764780092592</v>
      </c>
      <c r="CF1302" s="14">
        <v>46209</v>
      </c>
      <c r="CG1302" t="s">
        <v>7351</v>
      </c>
      <c r="CH1302" s="31">
        <v>46209.620347222219</v>
      </c>
      <c r="CM1302" s="4">
        <f t="shared" si="60"/>
        <v>46205.487025462964</v>
      </c>
      <c r="CN1302">
        <f t="shared" si="61"/>
        <v>0</v>
      </c>
      <c r="CO1302" t="str">
        <f>VLOOKUP(A1302,Sheet1!$A$2:$B$221,2,0)</f>
        <v>South Zone</v>
      </c>
    </row>
    <row r="1303" spans="1:93" x14ac:dyDescent="0.35">
      <c r="A1303" t="s">
        <v>7345</v>
      </c>
      <c r="B1303">
        <v>1217</v>
      </c>
      <c r="C1303" t="s">
        <v>9332</v>
      </c>
      <c r="D1303" t="s">
        <v>678</v>
      </c>
      <c r="E1303" t="s">
        <v>103</v>
      </c>
      <c r="F1303" t="s">
        <v>347</v>
      </c>
      <c r="G1303" t="s">
        <v>302</v>
      </c>
      <c r="H1303" t="s">
        <v>4438</v>
      </c>
      <c r="I1303">
        <v>713108</v>
      </c>
      <c r="J1303" t="s">
        <v>4440</v>
      </c>
      <c r="K1303" t="s">
        <v>4441</v>
      </c>
      <c r="L1303" t="s">
        <v>4622</v>
      </c>
      <c r="M1303" t="s">
        <v>7372</v>
      </c>
      <c r="N1303">
        <v>73000</v>
      </c>
      <c r="O1303" t="s">
        <v>3979</v>
      </c>
      <c r="P1303" t="s">
        <v>3980</v>
      </c>
      <c r="Q1303" t="s">
        <v>4439</v>
      </c>
      <c r="R1303">
        <v>1850634275</v>
      </c>
      <c r="S1303" s="14">
        <v>46204</v>
      </c>
      <c r="T1303" t="s">
        <v>7349</v>
      </c>
      <c r="U1303" s="31">
        <v>46204.442175925928</v>
      </c>
      <c r="AK1303" s="14">
        <v>46206</v>
      </c>
      <c r="AL1303" t="s">
        <v>7350</v>
      </c>
      <c r="AM1303" s="31">
        <v>46206.416585648149</v>
      </c>
      <c r="AQ1303" s="31">
        <v>46206.416585648149</v>
      </c>
      <c r="AR1303" s="14">
        <v>46206</v>
      </c>
      <c r="AS1303" t="s">
        <v>7350</v>
      </c>
      <c r="AT1303" t="s">
        <v>347</v>
      </c>
      <c r="AU1303" t="s">
        <v>678</v>
      </c>
      <c r="AV1303" s="14">
        <v>46206</v>
      </c>
      <c r="AW1303" t="s">
        <v>7351</v>
      </c>
      <c r="AX1303" s="31">
        <v>46206.465787037036</v>
      </c>
      <c r="AY1303" s="14">
        <v>46206</v>
      </c>
      <c r="AZ1303" t="s">
        <v>3057</v>
      </c>
      <c r="BA1303" s="31">
        <v>46206.482569444444</v>
      </c>
      <c r="BB1303" s="14">
        <v>46206</v>
      </c>
      <c r="BC1303" t="s">
        <v>6626</v>
      </c>
      <c r="BD1303" s="31">
        <v>46206.504756944443</v>
      </c>
      <c r="BE1303" s="14">
        <v>46206</v>
      </c>
      <c r="BF1303" t="s">
        <v>6508</v>
      </c>
      <c r="BG1303" s="31">
        <v>46206.5859375</v>
      </c>
      <c r="BH1303" s="14">
        <v>46206</v>
      </c>
      <c r="BI1303" t="s">
        <v>6508</v>
      </c>
      <c r="BJ1303" s="31">
        <v>46206.638402777775</v>
      </c>
      <c r="BW1303" s="14">
        <v>46206</v>
      </c>
      <c r="BX1303" t="s">
        <v>1212</v>
      </c>
      <c r="BY1303" s="31">
        <v>46206.669386574074</v>
      </c>
      <c r="BZ1303" s="14">
        <v>46206</v>
      </c>
      <c r="CA1303" t="s">
        <v>1212</v>
      </c>
      <c r="CB1303" s="31">
        <v>46206.669548611113</v>
      </c>
      <c r="CF1303" s="14">
        <v>46206</v>
      </c>
      <c r="CG1303" t="s">
        <v>7351</v>
      </c>
      <c r="CH1303" s="31">
        <v>46206.766597222224</v>
      </c>
      <c r="CM1303" s="4">
        <f t="shared" si="60"/>
        <v>46204.442175925928</v>
      </c>
      <c r="CN1303">
        <f t="shared" si="61"/>
        <v>2</v>
      </c>
      <c r="CO1303" t="str">
        <f>VLOOKUP(A1303,Sheet1!$A$2:$B$221,2,0)</f>
        <v>South Zone</v>
      </c>
    </row>
    <row r="1304" spans="1:93" x14ac:dyDescent="0.35">
      <c r="A1304" t="s">
        <v>7345</v>
      </c>
      <c r="B1304">
        <v>1217</v>
      </c>
      <c r="C1304" t="s">
        <v>9332</v>
      </c>
      <c r="D1304" t="s">
        <v>678</v>
      </c>
      <c r="E1304" t="s">
        <v>103</v>
      </c>
      <c r="F1304" t="s">
        <v>347</v>
      </c>
      <c r="G1304" t="s">
        <v>302</v>
      </c>
      <c r="H1304" t="s">
        <v>4197</v>
      </c>
      <c r="I1304">
        <v>725190</v>
      </c>
      <c r="J1304" t="s">
        <v>4199</v>
      </c>
      <c r="K1304" t="s">
        <v>4200</v>
      </c>
      <c r="L1304" t="s">
        <v>4622</v>
      </c>
      <c r="M1304" t="s">
        <v>7373</v>
      </c>
      <c r="N1304">
        <v>65000</v>
      </c>
      <c r="O1304" t="s">
        <v>1264</v>
      </c>
      <c r="P1304" t="s">
        <v>1265</v>
      </c>
      <c r="Q1304" t="s">
        <v>4198</v>
      </c>
      <c r="R1304">
        <v>8985740719</v>
      </c>
      <c r="S1304" s="14">
        <v>46204</v>
      </c>
      <c r="T1304" t="s">
        <v>7354</v>
      </c>
      <c r="U1304" s="31">
        <v>46204.669768518521</v>
      </c>
      <c r="AK1304" s="14">
        <v>46205</v>
      </c>
      <c r="AL1304" t="s">
        <v>7350</v>
      </c>
      <c r="AM1304" s="31">
        <v>46205.572962962964</v>
      </c>
      <c r="AQ1304" s="31">
        <v>46205.572962962964</v>
      </c>
      <c r="AR1304" s="14">
        <v>46205</v>
      </c>
      <c r="AS1304" t="s">
        <v>7350</v>
      </c>
      <c r="AT1304" t="s">
        <v>347</v>
      </c>
      <c r="AU1304" t="s">
        <v>678</v>
      </c>
      <c r="AV1304" s="14">
        <v>46205</v>
      </c>
      <c r="AW1304" t="s">
        <v>7351</v>
      </c>
      <c r="AX1304" s="31">
        <v>46205.58965277778</v>
      </c>
      <c r="AY1304" s="14">
        <v>46205</v>
      </c>
      <c r="AZ1304" t="s">
        <v>1211</v>
      </c>
      <c r="BA1304" s="31">
        <v>46205.608043981483</v>
      </c>
      <c r="BB1304" s="14">
        <v>46205</v>
      </c>
      <c r="BC1304" t="s">
        <v>7357</v>
      </c>
      <c r="BD1304" s="31">
        <v>46205.639525462961</v>
      </c>
      <c r="BE1304" s="14">
        <v>46205</v>
      </c>
      <c r="BF1304" t="s">
        <v>6677</v>
      </c>
      <c r="BG1304" s="31">
        <v>46205.649560185186</v>
      </c>
      <c r="BH1304" s="14">
        <v>46205</v>
      </c>
      <c r="BI1304" t="s">
        <v>6677</v>
      </c>
      <c r="BJ1304" s="31">
        <v>46205.65552083333</v>
      </c>
      <c r="BW1304" s="14">
        <v>46205</v>
      </c>
      <c r="BX1304" t="s">
        <v>1212</v>
      </c>
      <c r="BY1304" s="31">
        <v>46205.669085648151</v>
      </c>
      <c r="BZ1304" s="14">
        <v>46205</v>
      </c>
      <c r="CA1304" t="s">
        <v>1212</v>
      </c>
      <c r="CB1304" s="31">
        <v>46205.669270833336</v>
      </c>
      <c r="CF1304" s="14">
        <v>46206</v>
      </c>
      <c r="CG1304" t="s">
        <v>7351</v>
      </c>
      <c r="CH1304" s="31">
        <v>46206.717141203706</v>
      </c>
      <c r="CM1304" s="4">
        <f t="shared" si="60"/>
        <v>46204.669768518521</v>
      </c>
      <c r="CN1304">
        <f t="shared" si="61"/>
        <v>1</v>
      </c>
      <c r="CO1304" t="str">
        <f>VLOOKUP(A1304,Sheet1!$A$2:$B$221,2,0)</f>
        <v>South Zone</v>
      </c>
    </row>
    <row r="1305" spans="1:93" x14ac:dyDescent="0.35">
      <c r="A1305" t="s">
        <v>7345</v>
      </c>
      <c r="B1305">
        <v>1217</v>
      </c>
      <c r="C1305" t="s">
        <v>9332</v>
      </c>
      <c r="D1305" t="s">
        <v>678</v>
      </c>
      <c r="E1305" t="s">
        <v>103</v>
      </c>
      <c r="F1305" t="s">
        <v>347</v>
      </c>
      <c r="G1305" t="s">
        <v>302</v>
      </c>
      <c r="H1305" t="s">
        <v>7374</v>
      </c>
      <c r="I1305">
        <v>762717</v>
      </c>
      <c r="J1305" t="s">
        <v>4296</v>
      </c>
      <c r="K1305" t="s">
        <v>4297</v>
      </c>
      <c r="L1305" t="s">
        <v>4622</v>
      </c>
      <c r="M1305" t="s">
        <v>7375</v>
      </c>
      <c r="N1305">
        <v>40000</v>
      </c>
      <c r="O1305" t="s">
        <v>3047</v>
      </c>
      <c r="P1305" t="s">
        <v>3048</v>
      </c>
      <c r="Q1305" t="s">
        <v>7376</v>
      </c>
      <c r="R1305">
        <v>2380742980</v>
      </c>
      <c r="S1305" s="14">
        <v>46203</v>
      </c>
      <c r="T1305" t="s">
        <v>7354</v>
      </c>
      <c r="U1305" s="31">
        <v>46203.674155092594</v>
      </c>
      <c r="AK1305" s="14">
        <v>46204</v>
      </c>
      <c r="AL1305" t="s">
        <v>7351</v>
      </c>
      <c r="AM1305" s="31">
        <v>46204.457905092589</v>
      </c>
      <c r="AQ1305" s="31">
        <v>46204.457905092589</v>
      </c>
      <c r="AR1305" s="14">
        <v>46204</v>
      </c>
      <c r="AS1305" t="s">
        <v>7351</v>
      </c>
      <c r="AT1305" t="s">
        <v>7364</v>
      </c>
      <c r="AU1305" t="s">
        <v>677</v>
      </c>
      <c r="AV1305" s="14">
        <v>46204</v>
      </c>
      <c r="AW1305" t="s">
        <v>7351</v>
      </c>
      <c r="AX1305" s="31">
        <v>46204.553900462961</v>
      </c>
      <c r="AY1305" s="14">
        <v>46204</v>
      </c>
      <c r="AZ1305" t="s">
        <v>1211</v>
      </c>
      <c r="BA1305" s="31">
        <v>46204.572766203702</v>
      </c>
      <c r="BB1305" s="14">
        <v>46204</v>
      </c>
      <c r="BC1305" t="s">
        <v>3057</v>
      </c>
      <c r="BD1305" s="31">
        <v>46204.583055555559</v>
      </c>
      <c r="BE1305" s="14">
        <v>46204</v>
      </c>
      <c r="BF1305" t="s">
        <v>6483</v>
      </c>
      <c r="BG1305" s="31">
        <v>46204.628449074073</v>
      </c>
      <c r="BH1305" s="14">
        <v>46204</v>
      </c>
      <c r="BI1305" t="s">
        <v>6493</v>
      </c>
      <c r="BJ1305" s="31">
        <v>46204.682800925926</v>
      </c>
      <c r="BK1305" s="14">
        <v>46204</v>
      </c>
      <c r="BL1305" t="s">
        <v>6483</v>
      </c>
      <c r="BM1305" s="31">
        <v>46204.632592592592</v>
      </c>
      <c r="BW1305" s="14">
        <v>46204</v>
      </c>
      <c r="BX1305" t="s">
        <v>6493</v>
      </c>
      <c r="BY1305" s="31">
        <v>46204.689328703702</v>
      </c>
      <c r="BZ1305" s="14">
        <v>46204</v>
      </c>
      <c r="CA1305" t="s">
        <v>1212</v>
      </c>
      <c r="CB1305" s="31">
        <v>46204.693240740744</v>
      </c>
      <c r="CM1305" s="4">
        <f t="shared" si="60"/>
        <v>46203.674155092594</v>
      </c>
      <c r="CN1305">
        <f t="shared" si="61"/>
        <v>1</v>
      </c>
      <c r="CO1305" t="str">
        <f>VLOOKUP(A1305,Sheet1!$A$2:$B$221,2,0)</f>
        <v>South Zone</v>
      </c>
    </row>
    <row r="1306" spans="1:93" x14ac:dyDescent="0.35">
      <c r="A1306" t="s">
        <v>7377</v>
      </c>
      <c r="B1306">
        <v>1389</v>
      </c>
      <c r="C1306" t="s">
        <v>9332</v>
      </c>
      <c r="D1306" t="s">
        <v>678</v>
      </c>
      <c r="E1306" t="s">
        <v>496</v>
      </c>
      <c r="F1306" t="s">
        <v>497</v>
      </c>
      <c r="G1306" t="s">
        <v>688</v>
      </c>
      <c r="H1306" t="s">
        <v>7378</v>
      </c>
      <c r="I1306">
        <v>648464</v>
      </c>
      <c r="J1306" t="s">
        <v>7379</v>
      </c>
      <c r="K1306" t="s">
        <v>7380</v>
      </c>
      <c r="L1306" t="s">
        <v>4622</v>
      </c>
      <c r="M1306" t="s">
        <v>7381</v>
      </c>
      <c r="N1306">
        <v>50000</v>
      </c>
      <c r="O1306" t="s">
        <v>1171</v>
      </c>
      <c r="P1306" t="s">
        <v>1172</v>
      </c>
      <c r="Q1306" t="s">
        <v>7382</v>
      </c>
      <c r="R1306">
        <v>3161151604</v>
      </c>
      <c r="S1306" s="14">
        <v>46205</v>
      </c>
      <c r="T1306" t="s">
        <v>7383</v>
      </c>
      <c r="U1306" s="31">
        <v>46205.621145833335</v>
      </c>
      <c r="AK1306" s="14">
        <v>46205</v>
      </c>
      <c r="AL1306" t="s">
        <v>7384</v>
      </c>
      <c r="AM1306" s="31">
        <v>46205.643831018519</v>
      </c>
      <c r="AQ1306" s="31">
        <v>46205.643831018519</v>
      </c>
      <c r="AR1306" s="14">
        <v>46205</v>
      </c>
      <c r="AS1306" t="s">
        <v>7384</v>
      </c>
      <c r="AT1306" t="s">
        <v>497</v>
      </c>
      <c r="AU1306" t="s">
        <v>678</v>
      </c>
      <c r="AV1306" s="14">
        <v>46205</v>
      </c>
      <c r="AW1306" t="s">
        <v>7384</v>
      </c>
      <c r="AX1306" s="31">
        <v>46205.644953703704</v>
      </c>
      <c r="AY1306" s="14">
        <v>46205</v>
      </c>
      <c r="AZ1306" t="s">
        <v>7051</v>
      </c>
      <c r="BA1306" s="31">
        <v>46205.648888888885</v>
      </c>
      <c r="BB1306" s="14">
        <v>46205</v>
      </c>
      <c r="BC1306" t="s">
        <v>7072</v>
      </c>
      <c r="BD1306" s="31">
        <v>46205.652905092589</v>
      </c>
      <c r="BE1306" s="14">
        <v>46205</v>
      </c>
      <c r="BF1306" t="s">
        <v>7064</v>
      </c>
      <c r="BG1306" s="31">
        <v>46205.670868055553</v>
      </c>
      <c r="BH1306" s="14">
        <v>46205</v>
      </c>
      <c r="BI1306" t="s">
        <v>7064</v>
      </c>
      <c r="BJ1306" s="31">
        <v>46205.670902777776</v>
      </c>
      <c r="BW1306" s="14">
        <v>46205</v>
      </c>
      <c r="BX1306" t="s">
        <v>7060</v>
      </c>
      <c r="BY1306" s="31">
        <v>46205.712881944448</v>
      </c>
      <c r="BZ1306" s="14">
        <v>46205</v>
      </c>
      <c r="CA1306" t="s">
        <v>7054</v>
      </c>
      <c r="CB1306" s="31">
        <v>46205.719976851855</v>
      </c>
      <c r="CF1306" s="14">
        <v>46205</v>
      </c>
      <c r="CG1306" t="s">
        <v>7385</v>
      </c>
      <c r="CH1306" s="31">
        <v>46205.808715277781</v>
      </c>
      <c r="CM1306" s="4">
        <f t="shared" si="60"/>
        <v>46205.621145833335</v>
      </c>
      <c r="CN1306">
        <f t="shared" si="61"/>
        <v>0</v>
      </c>
      <c r="CO1306" t="str">
        <f>VLOOKUP(A1306,Sheet1!$A$2:$B$221,2,0)</f>
        <v>South Zone</v>
      </c>
    </row>
    <row r="1307" spans="1:93" x14ac:dyDescent="0.35">
      <c r="A1307" t="s">
        <v>7377</v>
      </c>
      <c r="B1307">
        <v>1389</v>
      </c>
      <c r="C1307" t="s">
        <v>9332</v>
      </c>
      <c r="D1307" t="s">
        <v>678</v>
      </c>
      <c r="E1307" t="s">
        <v>496</v>
      </c>
      <c r="F1307" t="s">
        <v>497</v>
      </c>
      <c r="G1307" t="s">
        <v>688</v>
      </c>
      <c r="H1307" t="s">
        <v>7386</v>
      </c>
      <c r="I1307">
        <v>657497</v>
      </c>
      <c r="J1307" t="s">
        <v>7387</v>
      </c>
      <c r="K1307" t="s">
        <v>7388</v>
      </c>
      <c r="L1307" t="s">
        <v>4622</v>
      </c>
      <c r="M1307" t="s">
        <v>7389</v>
      </c>
      <c r="N1307">
        <v>50000</v>
      </c>
      <c r="O1307" t="s">
        <v>9747</v>
      </c>
      <c r="P1307" t="s">
        <v>9748</v>
      </c>
      <c r="Q1307" t="s">
        <v>7390</v>
      </c>
      <c r="R1307">
        <v>2366728098</v>
      </c>
      <c r="S1307" s="14">
        <v>46206</v>
      </c>
      <c r="T1307" t="s">
        <v>7391</v>
      </c>
      <c r="U1307" s="31">
        <v>46206.655821759261</v>
      </c>
      <c r="AK1307" s="14">
        <v>46206</v>
      </c>
      <c r="AL1307" t="s">
        <v>7384</v>
      </c>
      <c r="AM1307" s="31">
        <v>46206.935902777775</v>
      </c>
      <c r="AQ1307" s="31">
        <v>46206.935902777775</v>
      </c>
      <c r="AR1307" s="14">
        <v>46206</v>
      </c>
      <c r="AS1307" t="s">
        <v>7384</v>
      </c>
      <c r="AT1307" t="s">
        <v>497</v>
      </c>
      <c r="AU1307" t="s">
        <v>678</v>
      </c>
      <c r="AV1307" s="14">
        <v>46209</v>
      </c>
      <c r="AW1307" t="s">
        <v>7384</v>
      </c>
      <c r="AX1307" s="31">
        <v>46209.405543981484</v>
      </c>
      <c r="AY1307" s="14">
        <v>46209</v>
      </c>
      <c r="AZ1307" t="s">
        <v>7051</v>
      </c>
      <c r="BA1307" s="31">
        <v>46209.416666666664</v>
      </c>
      <c r="BB1307" s="14">
        <v>46209</v>
      </c>
      <c r="BC1307" t="s">
        <v>7063</v>
      </c>
      <c r="BD1307" s="31">
        <v>46209.424201388887</v>
      </c>
      <c r="BE1307" s="14">
        <v>46209</v>
      </c>
      <c r="BF1307" t="s">
        <v>7064</v>
      </c>
      <c r="BG1307" s="31">
        <v>46209.451574074075</v>
      </c>
      <c r="BH1307" s="14">
        <v>46209</v>
      </c>
      <c r="BI1307" t="s">
        <v>7064</v>
      </c>
      <c r="BJ1307" s="31">
        <v>46209.470960648148</v>
      </c>
      <c r="BW1307" s="14">
        <v>46209</v>
      </c>
      <c r="BX1307" t="s">
        <v>7053</v>
      </c>
      <c r="BY1307" s="31">
        <v>46209.483657407407</v>
      </c>
      <c r="BZ1307" s="14">
        <v>46209</v>
      </c>
      <c r="CA1307" t="s">
        <v>7054</v>
      </c>
      <c r="CB1307" s="31">
        <v>46209.50403935185</v>
      </c>
      <c r="CF1307" s="14">
        <v>46210</v>
      </c>
      <c r="CG1307" t="s">
        <v>7385</v>
      </c>
      <c r="CH1307" s="31">
        <v>46210.560798611114</v>
      </c>
      <c r="CM1307" s="4">
        <f t="shared" si="60"/>
        <v>46206.655821759261</v>
      </c>
      <c r="CN1307">
        <f t="shared" si="61"/>
        <v>0</v>
      </c>
      <c r="CO1307" t="str">
        <f>VLOOKUP(A1307,Sheet1!$A$2:$B$221,2,0)</f>
        <v>South Zone</v>
      </c>
    </row>
    <row r="1308" spans="1:93" x14ac:dyDescent="0.35">
      <c r="A1308" t="s">
        <v>7377</v>
      </c>
      <c r="B1308">
        <v>1389</v>
      </c>
      <c r="C1308" t="s">
        <v>9332</v>
      </c>
      <c r="D1308" t="s">
        <v>678</v>
      </c>
      <c r="E1308" t="s">
        <v>496</v>
      </c>
      <c r="F1308" t="s">
        <v>497</v>
      </c>
      <c r="G1308" t="s">
        <v>688</v>
      </c>
      <c r="H1308" t="s">
        <v>10667</v>
      </c>
      <c r="I1308">
        <v>662878</v>
      </c>
      <c r="J1308" t="s">
        <v>10668</v>
      </c>
      <c r="K1308" t="s">
        <v>10669</v>
      </c>
      <c r="L1308" t="s">
        <v>4622</v>
      </c>
      <c r="M1308" t="s">
        <v>10670</v>
      </c>
      <c r="N1308">
        <v>50000</v>
      </c>
      <c r="O1308" t="s">
        <v>10671</v>
      </c>
      <c r="P1308" t="s">
        <v>10672</v>
      </c>
      <c r="Q1308" t="s">
        <v>10673</v>
      </c>
      <c r="R1308">
        <v>3832151380</v>
      </c>
      <c r="S1308" s="14">
        <v>46209</v>
      </c>
      <c r="T1308" t="s">
        <v>7383</v>
      </c>
      <c r="U1308" s="31">
        <v>46209.473969907405</v>
      </c>
      <c r="AK1308" s="14">
        <v>46209</v>
      </c>
      <c r="AL1308" t="s">
        <v>7384</v>
      </c>
      <c r="AM1308" s="31">
        <v>46209.507569444446</v>
      </c>
      <c r="AQ1308" s="31">
        <v>46209.507569444446</v>
      </c>
      <c r="AR1308" s="14">
        <v>46209</v>
      </c>
      <c r="AS1308" t="s">
        <v>7384</v>
      </c>
      <c r="AT1308" t="s">
        <v>497</v>
      </c>
      <c r="AU1308" t="s">
        <v>678</v>
      </c>
      <c r="AV1308" s="14">
        <v>46209</v>
      </c>
      <c r="AW1308" t="s">
        <v>7385</v>
      </c>
      <c r="AX1308" s="31">
        <v>46209.52134259259</v>
      </c>
      <c r="AY1308" s="14">
        <v>46209</v>
      </c>
      <c r="AZ1308" t="s">
        <v>7051</v>
      </c>
      <c r="BA1308" s="31">
        <v>46209.525127314817</v>
      </c>
      <c r="BB1308" s="14">
        <v>46209</v>
      </c>
      <c r="BC1308" t="s">
        <v>7059</v>
      </c>
      <c r="BD1308" s="31">
        <v>46209.528726851851</v>
      </c>
      <c r="BE1308" s="14">
        <v>46209</v>
      </c>
      <c r="BF1308" t="s">
        <v>7064</v>
      </c>
      <c r="BG1308" s="31">
        <v>46209.543414351851</v>
      </c>
      <c r="BH1308" s="14">
        <v>46209</v>
      </c>
      <c r="BI1308" t="s">
        <v>7064</v>
      </c>
      <c r="BJ1308" s="31">
        <v>46209.543449074074</v>
      </c>
      <c r="BW1308" s="14">
        <v>46209</v>
      </c>
      <c r="BX1308" t="s">
        <v>7053</v>
      </c>
      <c r="BY1308" s="31">
        <v>46209.559548611112</v>
      </c>
      <c r="BZ1308" s="14">
        <v>46209</v>
      </c>
      <c r="CA1308" t="s">
        <v>7054</v>
      </c>
      <c r="CB1308" s="31">
        <v>46209.5622337963</v>
      </c>
      <c r="CF1308" s="14">
        <v>46209</v>
      </c>
      <c r="CG1308" t="s">
        <v>7385</v>
      </c>
      <c r="CH1308" s="31">
        <v>46209.614085648151</v>
      </c>
      <c r="CM1308" s="4">
        <f t="shared" si="60"/>
        <v>46209.473969907405</v>
      </c>
      <c r="CN1308">
        <f t="shared" si="61"/>
        <v>0</v>
      </c>
      <c r="CO1308" t="str">
        <f>VLOOKUP(A1308,Sheet1!$A$2:$B$221,2,0)</f>
        <v>South Zone</v>
      </c>
    </row>
    <row r="1309" spans="1:93" x14ac:dyDescent="0.35">
      <c r="A1309" t="s">
        <v>7392</v>
      </c>
      <c r="B1309">
        <v>1265</v>
      </c>
      <c r="C1309" t="s">
        <v>9332</v>
      </c>
      <c r="D1309" t="s">
        <v>678</v>
      </c>
      <c r="E1309" t="s">
        <v>820</v>
      </c>
      <c r="F1309" t="s">
        <v>817</v>
      </c>
      <c r="G1309" t="s">
        <v>493</v>
      </c>
      <c r="H1309" t="s">
        <v>7393</v>
      </c>
      <c r="I1309">
        <v>689650</v>
      </c>
      <c r="J1309" t="s">
        <v>7394</v>
      </c>
      <c r="K1309" t="s">
        <v>7395</v>
      </c>
      <c r="L1309" t="s">
        <v>4622</v>
      </c>
      <c r="M1309" t="s">
        <v>7396</v>
      </c>
      <c r="N1309">
        <v>77000</v>
      </c>
      <c r="O1309" t="s">
        <v>1124</v>
      </c>
      <c r="P1309" t="s">
        <v>1125</v>
      </c>
      <c r="Q1309" t="s">
        <v>7397</v>
      </c>
      <c r="R1309">
        <v>1996328960</v>
      </c>
      <c r="S1309" s="14">
        <v>46204</v>
      </c>
      <c r="T1309" t="s">
        <v>7398</v>
      </c>
      <c r="U1309" s="31">
        <v>46204.587604166663</v>
      </c>
      <c r="AK1309" s="14">
        <v>46204</v>
      </c>
      <c r="AL1309" t="s">
        <v>7399</v>
      </c>
      <c r="AM1309" s="31">
        <v>46204.636770833335</v>
      </c>
      <c r="AQ1309" s="31">
        <v>46204.636770833335</v>
      </c>
      <c r="AR1309" s="14">
        <v>46204</v>
      </c>
      <c r="AS1309" t="s">
        <v>7399</v>
      </c>
      <c r="AT1309" t="s">
        <v>817</v>
      </c>
      <c r="AU1309" t="s">
        <v>678</v>
      </c>
      <c r="AV1309" s="14">
        <v>46204</v>
      </c>
      <c r="AW1309" t="s">
        <v>7399</v>
      </c>
      <c r="AX1309" s="31">
        <v>46204.639814814815</v>
      </c>
      <c r="AY1309" s="14">
        <v>46204</v>
      </c>
      <c r="AZ1309" t="s">
        <v>7051</v>
      </c>
      <c r="BA1309" s="31">
        <v>46204.641863425924</v>
      </c>
      <c r="BB1309" s="14">
        <v>46204</v>
      </c>
      <c r="BC1309" t="s">
        <v>7051</v>
      </c>
      <c r="BD1309" s="31">
        <v>46204.647222222222</v>
      </c>
      <c r="BE1309" s="14">
        <v>46204</v>
      </c>
      <c r="BF1309" t="s">
        <v>7064</v>
      </c>
      <c r="BG1309" s="31">
        <v>46204.655682870369</v>
      </c>
      <c r="BH1309" s="14">
        <v>46204</v>
      </c>
      <c r="BI1309" t="s">
        <v>7064</v>
      </c>
      <c r="BJ1309" s="31">
        <v>46204.655729166669</v>
      </c>
      <c r="BW1309" s="14">
        <v>46204</v>
      </c>
      <c r="BX1309" t="s">
        <v>7064</v>
      </c>
      <c r="BY1309" s="31">
        <v>46204.667638888888</v>
      </c>
      <c r="BZ1309" s="14">
        <v>46204</v>
      </c>
      <c r="CA1309" t="s">
        <v>7054</v>
      </c>
      <c r="CB1309" s="31">
        <v>46204.667928240742</v>
      </c>
      <c r="CF1309" s="14">
        <v>46205</v>
      </c>
      <c r="CG1309" t="s">
        <v>7400</v>
      </c>
      <c r="CH1309" s="31">
        <v>46205.438854166663</v>
      </c>
      <c r="CM1309" s="4">
        <f t="shared" si="60"/>
        <v>46204.587604166663</v>
      </c>
      <c r="CN1309">
        <f t="shared" si="61"/>
        <v>0</v>
      </c>
      <c r="CO1309" t="str">
        <f>VLOOKUP(A1309,Sheet1!$A$2:$B$221,2,0)</f>
        <v>South Zone</v>
      </c>
    </row>
    <row r="1310" spans="1:93" x14ac:dyDescent="0.35">
      <c r="A1310" t="s">
        <v>7392</v>
      </c>
      <c r="B1310">
        <v>1265</v>
      </c>
      <c r="C1310" t="s">
        <v>9332</v>
      </c>
      <c r="D1310" t="s">
        <v>678</v>
      </c>
      <c r="E1310" t="s">
        <v>820</v>
      </c>
      <c r="F1310" t="s">
        <v>817</v>
      </c>
      <c r="G1310" t="s">
        <v>493</v>
      </c>
      <c r="H1310" t="s">
        <v>10674</v>
      </c>
      <c r="I1310">
        <v>694157</v>
      </c>
      <c r="J1310" t="s">
        <v>7405</v>
      </c>
      <c r="K1310" t="s">
        <v>7406</v>
      </c>
      <c r="L1310" t="s">
        <v>4622</v>
      </c>
      <c r="M1310" t="s">
        <v>10675</v>
      </c>
      <c r="N1310">
        <v>77000</v>
      </c>
      <c r="O1310" t="s">
        <v>10244</v>
      </c>
      <c r="P1310" t="s">
        <v>10245</v>
      </c>
      <c r="Q1310" t="s">
        <v>10676</v>
      </c>
      <c r="R1310">
        <v>1794975973</v>
      </c>
      <c r="S1310" s="14">
        <v>46209</v>
      </c>
      <c r="T1310" t="s">
        <v>7409</v>
      </c>
      <c r="U1310" s="31">
        <v>46209.506284722222</v>
      </c>
      <c r="AK1310" s="14">
        <v>46209</v>
      </c>
      <c r="AL1310" t="s">
        <v>7399</v>
      </c>
      <c r="AM1310" s="31">
        <v>46209.542592592596</v>
      </c>
      <c r="AQ1310" s="31">
        <v>46209.542592592596</v>
      </c>
      <c r="AR1310" s="14">
        <v>46209</v>
      </c>
      <c r="AS1310" t="s">
        <v>7399</v>
      </c>
      <c r="AT1310" t="s">
        <v>817</v>
      </c>
      <c r="AU1310" t="s">
        <v>678</v>
      </c>
      <c r="AV1310" s="14">
        <v>46209</v>
      </c>
      <c r="AW1310" t="s">
        <v>7399</v>
      </c>
      <c r="AX1310" s="31">
        <v>46209.544641203705</v>
      </c>
      <c r="AY1310" s="14">
        <v>46209</v>
      </c>
      <c r="AZ1310" t="s">
        <v>7051</v>
      </c>
      <c r="BA1310" s="31">
        <v>46209.550243055557</v>
      </c>
      <c r="BB1310" s="14">
        <v>46209</v>
      </c>
      <c r="BC1310" t="s">
        <v>7157</v>
      </c>
      <c r="BD1310" s="31">
        <v>46209.568252314813</v>
      </c>
      <c r="BE1310" s="14">
        <v>46209</v>
      </c>
      <c r="BF1310" t="s">
        <v>7060</v>
      </c>
      <c r="BG1310" s="31">
        <v>46209.577245370368</v>
      </c>
      <c r="BH1310" s="14">
        <v>46209</v>
      </c>
      <c r="BI1310" t="s">
        <v>7060</v>
      </c>
      <c r="BJ1310" s="31">
        <v>46209.577604166669</v>
      </c>
      <c r="BW1310" s="14">
        <v>46209</v>
      </c>
      <c r="BX1310" t="s">
        <v>7064</v>
      </c>
      <c r="BY1310" s="31">
        <v>46209.639236111114</v>
      </c>
      <c r="BZ1310" s="14">
        <v>46209</v>
      </c>
      <c r="CA1310" t="s">
        <v>7054</v>
      </c>
      <c r="CB1310" s="31">
        <v>46209.64775462963</v>
      </c>
      <c r="CF1310" s="14">
        <v>46209</v>
      </c>
      <c r="CG1310" t="s">
        <v>7400</v>
      </c>
      <c r="CH1310" s="31">
        <v>46209.664027777777</v>
      </c>
      <c r="CM1310" s="4">
        <f t="shared" si="60"/>
        <v>46209.506284722222</v>
      </c>
      <c r="CN1310">
        <f t="shared" si="61"/>
        <v>0</v>
      </c>
      <c r="CO1310" t="str">
        <f>VLOOKUP(A1310,Sheet1!$A$2:$B$221,2,0)</f>
        <v>South Zone</v>
      </c>
    </row>
    <row r="1311" spans="1:93" x14ac:dyDescent="0.35">
      <c r="A1311" t="s">
        <v>7392</v>
      </c>
      <c r="B1311">
        <v>1265</v>
      </c>
      <c r="C1311" t="s">
        <v>9332</v>
      </c>
      <c r="D1311" t="s">
        <v>678</v>
      </c>
      <c r="E1311" t="s">
        <v>820</v>
      </c>
      <c r="F1311" t="s">
        <v>817</v>
      </c>
      <c r="G1311" t="s">
        <v>493</v>
      </c>
      <c r="H1311" t="s">
        <v>4536</v>
      </c>
      <c r="I1311">
        <v>695326</v>
      </c>
      <c r="J1311" t="s">
        <v>4436</v>
      </c>
      <c r="K1311" t="s">
        <v>4437</v>
      </c>
      <c r="L1311" t="s">
        <v>4622</v>
      </c>
      <c r="M1311" t="s">
        <v>7401</v>
      </c>
      <c r="N1311">
        <v>77000</v>
      </c>
      <c r="O1311" t="s">
        <v>1124</v>
      </c>
      <c r="P1311" t="s">
        <v>1125</v>
      </c>
      <c r="Q1311" t="s">
        <v>4537</v>
      </c>
      <c r="R1311">
        <v>6056916567</v>
      </c>
      <c r="S1311" s="14">
        <v>46206</v>
      </c>
      <c r="T1311" t="s">
        <v>7402</v>
      </c>
      <c r="U1311" s="31">
        <v>46206.599965277775</v>
      </c>
      <c r="AK1311" s="14">
        <v>46206</v>
      </c>
      <c r="AL1311" t="s">
        <v>7399</v>
      </c>
      <c r="AM1311" s="31">
        <v>46206.622928240744</v>
      </c>
      <c r="AQ1311" s="31">
        <v>46206.622928240744</v>
      </c>
      <c r="AR1311" s="14">
        <v>46206</v>
      </c>
      <c r="AS1311" t="s">
        <v>7399</v>
      </c>
      <c r="AT1311" t="s">
        <v>817</v>
      </c>
      <c r="AU1311" t="s">
        <v>678</v>
      </c>
      <c r="AV1311" s="14">
        <v>46206</v>
      </c>
      <c r="AW1311" t="s">
        <v>7399</v>
      </c>
      <c r="AX1311" s="31">
        <v>46206.623495370368</v>
      </c>
      <c r="AY1311" s="14">
        <v>46206</v>
      </c>
      <c r="AZ1311" t="s">
        <v>7051</v>
      </c>
      <c r="BA1311" s="31">
        <v>46206.625902777778</v>
      </c>
      <c r="BB1311" s="14">
        <v>46206</v>
      </c>
      <c r="BC1311" t="s">
        <v>7072</v>
      </c>
      <c r="BD1311" s="31">
        <v>46206.633032407408</v>
      </c>
      <c r="BE1311" s="14">
        <v>46206</v>
      </c>
      <c r="BF1311" t="s">
        <v>7053</v>
      </c>
      <c r="BG1311" s="31">
        <v>46206.656145833331</v>
      </c>
      <c r="BH1311" s="14">
        <v>46206</v>
      </c>
      <c r="BI1311" t="s">
        <v>7053</v>
      </c>
      <c r="BJ1311" s="31">
        <v>46206.6562037037</v>
      </c>
      <c r="BW1311" s="14">
        <v>46206</v>
      </c>
      <c r="BX1311" t="s">
        <v>7064</v>
      </c>
      <c r="BY1311" s="31">
        <v>46206.684050925927</v>
      </c>
      <c r="BZ1311" s="14">
        <v>46206</v>
      </c>
      <c r="CA1311" t="s">
        <v>7054</v>
      </c>
      <c r="CB1311" s="31">
        <v>46206.684710648151</v>
      </c>
      <c r="CF1311" s="14">
        <v>46206</v>
      </c>
      <c r="CG1311" t="s">
        <v>7400</v>
      </c>
      <c r="CH1311" s="31">
        <v>46206.739571759259</v>
      </c>
      <c r="CM1311" s="4">
        <f t="shared" si="60"/>
        <v>46206.599965277775</v>
      </c>
      <c r="CN1311">
        <f t="shared" si="61"/>
        <v>0</v>
      </c>
      <c r="CO1311" t="str">
        <f>VLOOKUP(A1311,Sheet1!$A$2:$B$221,2,0)</f>
        <v>South Zone</v>
      </c>
    </row>
    <row r="1312" spans="1:93" x14ac:dyDescent="0.35">
      <c r="A1312" t="s">
        <v>7392</v>
      </c>
      <c r="B1312">
        <v>1265</v>
      </c>
      <c r="C1312" t="s">
        <v>9332</v>
      </c>
      <c r="D1312" t="s">
        <v>678</v>
      </c>
      <c r="E1312" t="s">
        <v>820</v>
      </c>
      <c r="F1312" t="s">
        <v>817</v>
      </c>
      <c r="G1312" t="s">
        <v>493</v>
      </c>
      <c r="H1312" t="s">
        <v>4434</v>
      </c>
      <c r="I1312">
        <v>701658</v>
      </c>
      <c r="J1312" t="s">
        <v>4436</v>
      </c>
      <c r="K1312" t="s">
        <v>4437</v>
      </c>
      <c r="L1312" t="s">
        <v>4622</v>
      </c>
      <c r="M1312" t="s">
        <v>7403</v>
      </c>
      <c r="N1312">
        <v>60000</v>
      </c>
      <c r="O1312" t="s">
        <v>1038</v>
      </c>
      <c r="P1312" t="s">
        <v>1039</v>
      </c>
      <c r="Q1312" t="s">
        <v>4435</v>
      </c>
      <c r="R1312">
        <v>2686517234</v>
      </c>
      <c r="S1312" s="14">
        <v>46206</v>
      </c>
      <c r="T1312" t="s">
        <v>7402</v>
      </c>
      <c r="U1312" s="31">
        <v>46206.468634259261</v>
      </c>
      <c r="AK1312" s="14">
        <v>46206</v>
      </c>
      <c r="AL1312" t="s">
        <v>7399</v>
      </c>
      <c r="AM1312" s="31">
        <v>46206.49417824074</v>
      </c>
      <c r="AQ1312" s="31">
        <v>46206.49417824074</v>
      </c>
      <c r="AR1312" s="14">
        <v>46206</v>
      </c>
      <c r="AS1312" t="s">
        <v>7399</v>
      </c>
      <c r="AT1312" t="s">
        <v>817</v>
      </c>
      <c r="AU1312" t="s">
        <v>678</v>
      </c>
      <c r="AV1312" s="14">
        <v>46206</v>
      </c>
      <c r="AW1312" t="s">
        <v>7399</v>
      </c>
      <c r="AX1312" s="31">
        <v>46206.495000000003</v>
      </c>
      <c r="AY1312" s="14">
        <v>46206</v>
      </c>
      <c r="AZ1312" t="s">
        <v>7051</v>
      </c>
      <c r="BA1312" s="31">
        <v>46206.496979166666</v>
      </c>
      <c r="BB1312" s="14">
        <v>46206</v>
      </c>
      <c r="BC1312" t="s">
        <v>7116</v>
      </c>
      <c r="BD1312" s="31">
        <v>46206.504016203704</v>
      </c>
      <c r="BE1312" s="14">
        <v>46206</v>
      </c>
      <c r="BF1312" t="s">
        <v>7060</v>
      </c>
      <c r="BG1312" s="31">
        <v>46206.5159375</v>
      </c>
      <c r="BH1312" s="14">
        <v>46206</v>
      </c>
      <c r="BI1312" t="s">
        <v>7060</v>
      </c>
      <c r="BJ1312" s="31">
        <v>46206.515972222223</v>
      </c>
      <c r="BW1312" s="14">
        <v>46206</v>
      </c>
      <c r="BX1312" t="s">
        <v>7053</v>
      </c>
      <c r="BY1312" s="31">
        <v>46206.526331018518</v>
      </c>
      <c r="BZ1312" s="14">
        <v>46206</v>
      </c>
      <c r="CA1312" t="s">
        <v>7054</v>
      </c>
      <c r="CB1312" s="31">
        <v>46206.529699074075</v>
      </c>
      <c r="CF1312" s="14">
        <v>46206</v>
      </c>
      <c r="CG1312" t="s">
        <v>7400</v>
      </c>
      <c r="CH1312" s="31">
        <v>46206.704629629632</v>
      </c>
      <c r="CM1312" s="4">
        <f t="shared" si="60"/>
        <v>46206.468634259261</v>
      </c>
      <c r="CN1312">
        <f t="shared" si="61"/>
        <v>0</v>
      </c>
      <c r="CO1312" t="str">
        <f>VLOOKUP(A1312,Sheet1!$A$2:$B$221,2,0)</f>
        <v>South Zone</v>
      </c>
    </row>
    <row r="1313" spans="1:93" x14ac:dyDescent="0.35">
      <c r="A1313" t="s">
        <v>7392</v>
      </c>
      <c r="B1313">
        <v>1265</v>
      </c>
      <c r="C1313" t="s">
        <v>9332</v>
      </c>
      <c r="D1313" t="s">
        <v>678</v>
      </c>
      <c r="E1313" t="s">
        <v>820</v>
      </c>
      <c r="F1313" t="s">
        <v>817</v>
      </c>
      <c r="G1313" t="s">
        <v>493</v>
      </c>
      <c r="H1313" t="s">
        <v>7404</v>
      </c>
      <c r="I1313">
        <v>704058</v>
      </c>
      <c r="J1313" t="s">
        <v>7405</v>
      </c>
      <c r="K1313" t="s">
        <v>7406</v>
      </c>
      <c r="L1313" t="s">
        <v>4622</v>
      </c>
      <c r="M1313" t="s">
        <v>7407</v>
      </c>
      <c r="N1313">
        <v>55000</v>
      </c>
      <c r="O1313" t="s">
        <v>5836</v>
      </c>
      <c r="P1313" t="s">
        <v>5837</v>
      </c>
      <c r="Q1313" t="s">
        <v>7408</v>
      </c>
      <c r="R1313">
        <v>6248671670</v>
      </c>
      <c r="S1313" s="14">
        <v>46206</v>
      </c>
      <c r="T1313" t="s">
        <v>7409</v>
      </c>
      <c r="U1313" s="31">
        <v>46206.62327546296</v>
      </c>
      <c r="AK1313" s="14">
        <v>46206</v>
      </c>
      <c r="AL1313" t="s">
        <v>7399</v>
      </c>
      <c r="AM1313" s="31">
        <v>46206.666886574072</v>
      </c>
      <c r="AQ1313" s="31">
        <v>46206.666886574072</v>
      </c>
      <c r="AR1313" s="14">
        <v>46206</v>
      </c>
      <c r="AS1313" t="s">
        <v>7399</v>
      </c>
      <c r="AT1313" t="s">
        <v>817</v>
      </c>
      <c r="AU1313" t="s">
        <v>678</v>
      </c>
      <c r="AV1313" s="14">
        <v>46206</v>
      </c>
      <c r="AW1313" t="s">
        <v>7399</v>
      </c>
      <c r="AX1313" s="31">
        <v>46206.667592592596</v>
      </c>
      <c r="AY1313" s="14">
        <v>46206</v>
      </c>
      <c r="AZ1313" t="s">
        <v>7051</v>
      </c>
      <c r="BA1313" s="31">
        <v>46206.669340277775</v>
      </c>
      <c r="BB1313" s="14">
        <v>46206</v>
      </c>
      <c r="BC1313" t="s">
        <v>7072</v>
      </c>
      <c r="BD1313" s="31">
        <v>46206.674398148149</v>
      </c>
      <c r="BE1313" s="14">
        <v>46206</v>
      </c>
      <c r="BF1313" t="s">
        <v>7053</v>
      </c>
      <c r="BG1313" s="31">
        <v>46206.692314814813</v>
      </c>
      <c r="BH1313" s="14">
        <v>46206</v>
      </c>
      <c r="BI1313" t="s">
        <v>7053</v>
      </c>
      <c r="BJ1313" s="31">
        <v>46206.692372685182</v>
      </c>
      <c r="BW1313" s="14">
        <v>46206</v>
      </c>
      <c r="BX1313" t="s">
        <v>7064</v>
      </c>
      <c r="BY1313" s="31">
        <v>46206.708877314813</v>
      </c>
      <c r="BZ1313" s="14">
        <v>46206</v>
      </c>
      <c r="CA1313" t="s">
        <v>7054</v>
      </c>
      <c r="CB1313" s="31">
        <v>46206.710231481484</v>
      </c>
      <c r="CF1313" s="14">
        <v>46209</v>
      </c>
      <c r="CG1313" t="s">
        <v>7400</v>
      </c>
      <c r="CH1313" s="31">
        <v>46209.422905092593</v>
      </c>
      <c r="CM1313" s="4">
        <f t="shared" si="60"/>
        <v>46206.62327546296</v>
      </c>
      <c r="CN1313">
        <f t="shared" si="61"/>
        <v>0</v>
      </c>
      <c r="CO1313" t="str">
        <f>VLOOKUP(A1313,Sheet1!$A$2:$B$221,2,0)</f>
        <v>South Zone</v>
      </c>
    </row>
    <row r="1314" spans="1:93" x14ac:dyDescent="0.35">
      <c r="A1314" t="s">
        <v>7392</v>
      </c>
      <c r="B1314">
        <v>1265</v>
      </c>
      <c r="C1314" t="s">
        <v>9332</v>
      </c>
      <c r="D1314" t="s">
        <v>678</v>
      </c>
      <c r="E1314" t="s">
        <v>820</v>
      </c>
      <c r="F1314" t="s">
        <v>817</v>
      </c>
      <c r="G1314" t="s">
        <v>493</v>
      </c>
      <c r="H1314" t="s">
        <v>7410</v>
      </c>
      <c r="I1314">
        <v>719399</v>
      </c>
      <c r="J1314" t="s">
        <v>7411</v>
      </c>
      <c r="K1314" t="s">
        <v>7412</v>
      </c>
      <c r="L1314" t="s">
        <v>4622</v>
      </c>
      <c r="M1314" t="s">
        <v>7413</v>
      </c>
      <c r="N1314">
        <v>77000</v>
      </c>
      <c r="O1314" t="s">
        <v>1124</v>
      </c>
      <c r="P1314" t="s">
        <v>1125</v>
      </c>
      <c r="Q1314" t="s">
        <v>7414</v>
      </c>
      <c r="R1314">
        <v>5686413346</v>
      </c>
      <c r="S1314" s="14">
        <v>46204</v>
      </c>
      <c r="T1314" t="s">
        <v>7415</v>
      </c>
      <c r="U1314" s="31">
        <v>46204.595706018517</v>
      </c>
      <c r="AK1314" s="14">
        <v>46205</v>
      </c>
      <c r="AL1314" t="s">
        <v>7399</v>
      </c>
      <c r="AM1314" s="31">
        <v>46205.423773148148</v>
      </c>
      <c r="AQ1314" s="31">
        <v>46205.423773148148</v>
      </c>
      <c r="AR1314" s="14">
        <v>46205</v>
      </c>
      <c r="AS1314" t="s">
        <v>7399</v>
      </c>
      <c r="AT1314" t="s">
        <v>817</v>
      </c>
      <c r="AU1314" t="s">
        <v>678</v>
      </c>
      <c r="AV1314" s="14">
        <v>46205</v>
      </c>
      <c r="AW1314" t="s">
        <v>7399</v>
      </c>
      <c r="AX1314" s="31">
        <v>46205.434305555558</v>
      </c>
      <c r="AY1314" s="14">
        <v>46205</v>
      </c>
      <c r="AZ1314" t="s">
        <v>7051</v>
      </c>
      <c r="BA1314" s="31">
        <v>46205.439699074072</v>
      </c>
      <c r="BB1314" s="14">
        <v>46205</v>
      </c>
      <c r="BC1314" t="s">
        <v>7116</v>
      </c>
      <c r="BD1314" s="31">
        <v>46205.455046296294</v>
      </c>
      <c r="BE1314" s="14">
        <v>46205</v>
      </c>
      <c r="BF1314" t="s">
        <v>7064</v>
      </c>
      <c r="BG1314" s="31">
        <v>46205.474386574075</v>
      </c>
      <c r="BH1314" s="14">
        <v>46205</v>
      </c>
      <c r="BI1314" t="s">
        <v>7064</v>
      </c>
      <c r="BJ1314" s="31">
        <v>46205.474490740744</v>
      </c>
      <c r="BW1314" s="14">
        <v>46205</v>
      </c>
      <c r="BX1314" t="s">
        <v>7053</v>
      </c>
      <c r="BY1314" s="31">
        <v>46205.489756944444</v>
      </c>
      <c r="BZ1314" s="14">
        <v>46205</v>
      </c>
      <c r="CA1314" t="s">
        <v>7054</v>
      </c>
      <c r="CB1314" s="31">
        <v>46205.490185185183</v>
      </c>
      <c r="CF1314" s="14">
        <v>46205</v>
      </c>
      <c r="CG1314" t="s">
        <v>7400</v>
      </c>
      <c r="CH1314" s="31">
        <v>46205.579513888886</v>
      </c>
      <c r="CM1314" s="4">
        <f t="shared" si="60"/>
        <v>46204.595706018517</v>
      </c>
      <c r="CN1314">
        <f t="shared" si="61"/>
        <v>1</v>
      </c>
      <c r="CO1314" t="str">
        <f>VLOOKUP(A1314,Sheet1!$A$2:$B$221,2,0)</f>
        <v>South Zone</v>
      </c>
    </row>
    <row r="1315" spans="1:93" x14ac:dyDescent="0.35">
      <c r="A1315" t="s">
        <v>7392</v>
      </c>
      <c r="B1315">
        <v>1265</v>
      </c>
      <c r="C1315" t="s">
        <v>9332</v>
      </c>
      <c r="D1315" t="s">
        <v>678</v>
      </c>
      <c r="E1315" t="s">
        <v>820</v>
      </c>
      <c r="F1315" t="s">
        <v>817</v>
      </c>
      <c r="G1315" t="s">
        <v>493</v>
      </c>
      <c r="H1315" t="s">
        <v>7410</v>
      </c>
      <c r="I1315">
        <v>719399</v>
      </c>
      <c r="J1315" t="s">
        <v>7411</v>
      </c>
      <c r="K1315" t="s">
        <v>7412</v>
      </c>
      <c r="L1315" t="s">
        <v>4622</v>
      </c>
      <c r="M1315" t="s">
        <v>7413</v>
      </c>
      <c r="N1315">
        <v>77000</v>
      </c>
      <c r="O1315" t="s">
        <v>1124</v>
      </c>
      <c r="P1315" t="s">
        <v>1125</v>
      </c>
      <c r="Q1315" t="s">
        <v>7416</v>
      </c>
      <c r="R1315">
        <v>8297640608</v>
      </c>
      <c r="S1315" s="14">
        <v>46204</v>
      </c>
      <c r="T1315" t="s">
        <v>7415</v>
      </c>
      <c r="U1315" s="31">
        <v>46204.595752314817</v>
      </c>
      <c r="AK1315" s="14">
        <v>46205</v>
      </c>
      <c r="AL1315" t="s">
        <v>7399</v>
      </c>
      <c r="AM1315" s="31">
        <v>46205.427800925929</v>
      </c>
      <c r="AQ1315" s="31">
        <v>46205.427800925929</v>
      </c>
      <c r="AR1315" s="14">
        <v>46205</v>
      </c>
      <c r="AS1315" t="s">
        <v>7399</v>
      </c>
      <c r="AT1315" t="s">
        <v>817</v>
      </c>
      <c r="AU1315" t="s">
        <v>678</v>
      </c>
      <c r="AV1315" s="14">
        <v>46205</v>
      </c>
      <c r="AW1315" t="s">
        <v>7399</v>
      </c>
      <c r="AX1315" s="31">
        <v>46205.434270833335</v>
      </c>
      <c r="AY1315" s="14">
        <v>46205</v>
      </c>
      <c r="AZ1315" t="s">
        <v>7051</v>
      </c>
      <c r="BA1315" s="31">
        <v>46205.439687500002</v>
      </c>
      <c r="BB1315" s="14">
        <v>46205</v>
      </c>
      <c r="BC1315" t="s">
        <v>7116</v>
      </c>
      <c r="BD1315" s="31">
        <v>46205.455023148148</v>
      </c>
      <c r="BE1315" s="14">
        <v>46205</v>
      </c>
      <c r="BF1315" t="s">
        <v>7064</v>
      </c>
      <c r="BG1315" s="31">
        <v>46205.474363425928</v>
      </c>
      <c r="BH1315" s="14">
        <v>46205</v>
      </c>
      <c r="BI1315" t="s">
        <v>7064</v>
      </c>
      <c r="BJ1315" s="31">
        <v>46205.47446759259</v>
      </c>
      <c r="BW1315" s="14">
        <v>46205</v>
      </c>
      <c r="BX1315" t="s">
        <v>7053</v>
      </c>
      <c r="BY1315" s="31">
        <v>46205.489745370367</v>
      </c>
      <c r="BZ1315" s="14">
        <v>46205</v>
      </c>
      <c r="CA1315" t="s">
        <v>7054</v>
      </c>
      <c r="CB1315" s="31">
        <v>46205.490185185183</v>
      </c>
      <c r="CF1315" s="14">
        <v>46205</v>
      </c>
      <c r="CG1315" t="s">
        <v>7400</v>
      </c>
      <c r="CH1315" s="31">
        <v>46205.579513888886</v>
      </c>
      <c r="CM1315" s="4">
        <f t="shared" si="60"/>
        <v>46204.595752314817</v>
      </c>
      <c r="CN1315">
        <f t="shared" si="61"/>
        <v>1</v>
      </c>
      <c r="CO1315" t="str">
        <f>VLOOKUP(A1315,Sheet1!$A$2:$B$221,2,0)</f>
        <v>South Zone</v>
      </c>
    </row>
    <row r="1316" spans="1:93" x14ac:dyDescent="0.35">
      <c r="A1316" t="s">
        <v>7392</v>
      </c>
      <c r="B1316">
        <v>1265</v>
      </c>
      <c r="C1316" t="s">
        <v>9332</v>
      </c>
      <c r="D1316" t="s">
        <v>678</v>
      </c>
      <c r="E1316" t="s">
        <v>820</v>
      </c>
      <c r="F1316" t="s">
        <v>817</v>
      </c>
      <c r="G1316" t="s">
        <v>493</v>
      </c>
      <c r="H1316" t="s">
        <v>7410</v>
      </c>
      <c r="I1316">
        <v>719399</v>
      </c>
      <c r="J1316" t="s">
        <v>7411</v>
      </c>
      <c r="K1316" t="s">
        <v>7412</v>
      </c>
      <c r="L1316" t="s">
        <v>4622</v>
      </c>
      <c r="M1316" t="s">
        <v>7413</v>
      </c>
      <c r="N1316">
        <v>77000</v>
      </c>
      <c r="O1316" t="s">
        <v>1124</v>
      </c>
      <c r="P1316" t="s">
        <v>1125</v>
      </c>
      <c r="Q1316" t="s">
        <v>7417</v>
      </c>
      <c r="R1316">
        <v>8170425362</v>
      </c>
      <c r="S1316" s="14">
        <v>46204</v>
      </c>
      <c r="T1316" t="s">
        <v>7415</v>
      </c>
      <c r="U1316" s="31">
        <v>46204.595729166664</v>
      </c>
      <c r="AK1316" s="14">
        <v>46205</v>
      </c>
      <c r="AL1316" t="s">
        <v>7399</v>
      </c>
      <c r="AM1316" s="31">
        <v>46205.423726851855</v>
      </c>
      <c r="AQ1316" s="31">
        <v>46205.423726851855</v>
      </c>
      <c r="AR1316" s="14">
        <v>46205</v>
      </c>
      <c r="AS1316" t="s">
        <v>7399</v>
      </c>
      <c r="AT1316" t="s">
        <v>817</v>
      </c>
      <c r="AU1316" t="s">
        <v>678</v>
      </c>
      <c r="AV1316" s="14">
        <v>46205</v>
      </c>
      <c r="AW1316" t="s">
        <v>7399</v>
      </c>
      <c r="AX1316" s="31">
        <v>46205.435185185182</v>
      </c>
      <c r="AY1316" s="14">
        <v>46205</v>
      </c>
      <c r="AZ1316" t="s">
        <v>7051</v>
      </c>
      <c r="BA1316" s="31">
        <v>46205.439664351848</v>
      </c>
      <c r="BB1316" s="14">
        <v>46205</v>
      </c>
      <c r="BC1316" t="s">
        <v>7116</v>
      </c>
      <c r="BD1316" s="31">
        <v>46205.455011574071</v>
      </c>
      <c r="BE1316" s="14">
        <v>46205</v>
      </c>
      <c r="BF1316" t="s">
        <v>7064</v>
      </c>
      <c r="BG1316" s="31">
        <v>46205.474351851852</v>
      </c>
      <c r="BH1316" s="14">
        <v>46205</v>
      </c>
      <c r="BI1316" t="s">
        <v>7064</v>
      </c>
      <c r="BJ1316" s="31">
        <v>46205.474456018521</v>
      </c>
      <c r="BW1316" s="14">
        <v>46205</v>
      </c>
      <c r="BX1316" t="s">
        <v>7053</v>
      </c>
      <c r="BY1316" s="31">
        <v>46205.489733796298</v>
      </c>
      <c r="BZ1316" s="14">
        <v>46205</v>
      </c>
      <c r="CA1316" t="s">
        <v>7054</v>
      </c>
      <c r="CB1316" s="31">
        <v>46205.490185185183</v>
      </c>
      <c r="CF1316" s="14">
        <v>46205</v>
      </c>
      <c r="CG1316" t="s">
        <v>7400</v>
      </c>
      <c r="CH1316" s="31">
        <v>46205.579513888886</v>
      </c>
      <c r="CM1316" s="4">
        <f t="shared" si="60"/>
        <v>46204.595729166664</v>
      </c>
      <c r="CN1316">
        <f t="shared" si="61"/>
        <v>1</v>
      </c>
      <c r="CO1316" t="str">
        <f>VLOOKUP(A1316,Sheet1!$A$2:$B$221,2,0)</f>
        <v>South Zone</v>
      </c>
    </row>
    <row r="1317" spans="1:93" x14ac:dyDescent="0.35">
      <c r="A1317" t="s">
        <v>7392</v>
      </c>
      <c r="B1317">
        <v>1265</v>
      </c>
      <c r="C1317" t="s">
        <v>9332</v>
      </c>
      <c r="D1317" t="s">
        <v>678</v>
      </c>
      <c r="E1317" t="s">
        <v>820</v>
      </c>
      <c r="F1317" t="s">
        <v>817</v>
      </c>
      <c r="G1317" t="s">
        <v>493</v>
      </c>
      <c r="H1317" t="s">
        <v>7418</v>
      </c>
      <c r="I1317">
        <v>786292</v>
      </c>
      <c r="J1317" t="s">
        <v>4436</v>
      </c>
      <c r="K1317" t="s">
        <v>4437</v>
      </c>
      <c r="L1317" t="s">
        <v>4622</v>
      </c>
      <c r="M1317" t="s">
        <v>7419</v>
      </c>
      <c r="N1317">
        <v>50000</v>
      </c>
      <c r="O1317" t="s">
        <v>1134</v>
      </c>
      <c r="P1317" t="s">
        <v>1135</v>
      </c>
      <c r="Q1317" t="s">
        <v>7420</v>
      </c>
      <c r="R1317">
        <v>4236791360</v>
      </c>
      <c r="S1317" s="14">
        <v>46204</v>
      </c>
      <c r="T1317" t="s">
        <v>7402</v>
      </c>
      <c r="U1317" s="31">
        <v>46204.631458333337</v>
      </c>
      <c r="AK1317" s="14">
        <v>46204</v>
      </c>
      <c r="AL1317" t="s">
        <v>7399</v>
      </c>
      <c r="AM1317" s="31">
        <v>46204.671157407407</v>
      </c>
      <c r="AQ1317" s="31">
        <v>46204.671157407407</v>
      </c>
      <c r="AR1317" s="14">
        <v>46204</v>
      </c>
      <c r="AS1317" t="s">
        <v>7399</v>
      </c>
      <c r="AT1317" t="s">
        <v>817</v>
      </c>
      <c r="AU1317" t="s">
        <v>678</v>
      </c>
      <c r="AV1317" s="14">
        <v>46204</v>
      </c>
      <c r="AW1317" t="s">
        <v>7399</v>
      </c>
      <c r="AX1317" s="31">
        <v>46204.671365740738</v>
      </c>
      <c r="AY1317" s="14">
        <v>46204</v>
      </c>
      <c r="AZ1317" t="s">
        <v>7064</v>
      </c>
      <c r="BA1317" s="31">
        <v>46204.689236111109</v>
      </c>
      <c r="BB1317" s="14">
        <v>46204</v>
      </c>
      <c r="BC1317" t="s">
        <v>7064</v>
      </c>
      <c r="BD1317" s="31">
        <v>46204.689270833333</v>
      </c>
      <c r="BE1317" s="14">
        <v>46204</v>
      </c>
      <c r="BF1317" t="s">
        <v>7064</v>
      </c>
      <c r="BG1317" s="31">
        <v>46204.689305555556</v>
      </c>
      <c r="BH1317" s="14">
        <v>46204</v>
      </c>
      <c r="BI1317" t="s">
        <v>7064</v>
      </c>
      <c r="BJ1317" s="31">
        <v>46204.689351851855</v>
      </c>
      <c r="BW1317" s="14">
        <v>46204</v>
      </c>
      <c r="BX1317" t="s">
        <v>7060</v>
      </c>
      <c r="BY1317" s="31">
        <v>46204.697905092595</v>
      </c>
      <c r="BZ1317" s="14">
        <v>46204</v>
      </c>
      <c r="CA1317" t="s">
        <v>7054</v>
      </c>
      <c r="CB1317" s="31">
        <v>46204.704027777778</v>
      </c>
      <c r="CF1317" s="14">
        <v>46205</v>
      </c>
      <c r="CG1317" t="s">
        <v>7400</v>
      </c>
      <c r="CH1317" s="31">
        <v>46205.411898148152</v>
      </c>
      <c r="CM1317" s="4">
        <f t="shared" si="60"/>
        <v>46204.631458333337</v>
      </c>
      <c r="CN1317">
        <f t="shared" si="61"/>
        <v>0</v>
      </c>
      <c r="CO1317" t="str">
        <f>VLOOKUP(A1317,Sheet1!$A$2:$B$221,2,0)</f>
        <v>South Zone</v>
      </c>
    </row>
    <row r="1318" spans="1:93" x14ac:dyDescent="0.35">
      <c r="A1318" t="s">
        <v>7392</v>
      </c>
      <c r="B1318">
        <v>1265</v>
      </c>
      <c r="C1318" t="s">
        <v>9332</v>
      </c>
      <c r="D1318" t="s">
        <v>678</v>
      </c>
      <c r="E1318" t="s">
        <v>820</v>
      </c>
      <c r="F1318" t="s">
        <v>817</v>
      </c>
      <c r="G1318" t="s">
        <v>493</v>
      </c>
      <c r="H1318" t="s">
        <v>7421</v>
      </c>
      <c r="I1318">
        <v>786660</v>
      </c>
      <c r="J1318" t="s">
        <v>7405</v>
      </c>
      <c r="K1318" t="s">
        <v>7406</v>
      </c>
      <c r="L1318" t="s">
        <v>4622</v>
      </c>
      <c r="M1318" t="s">
        <v>7422</v>
      </c>
      <c r="N1318">
        <v>50000</v>
      </c>
      <c r="O1318" t="s">
        <v>1134</v>
      </c>
      <c r="P1318" t="s">
        <v>1135</v>
      </c>
      <c r="Q1318" t="s">
        <v>7423</v>
      </c>
      <c r="R1318">
        <v>3501429078</v>
      </c>
      <c r="S1318" s="14">
        <v>46203</v>
      </c>
      <c r="T1318" t="s">
        <v>7409</v>
      </c>
      <c r="U1318" s="31">
        <v>46203.875127314815</v>
      </c>
      <c r="AK1318" s="14">
        <v>46204</v>
      </c>
      <c r="AL1318" t="s">
        <v>7399</v>
      </c>
      <c r="AM1318" s="31">
        <v>46204.548645833333</v>
      </c>
      <c r="AQ1318" s="31">
        <v>46204.548645833333</v>
      </c>
      <c r="AR1318" s="14">
        <v>46204</v>
      </c>
      <c r="AS1318" t="s">
        <v>7399</v>
      </c>
      <c r="AT1318" t="s">
        <v>817</v>
      </c>
      <c r="AU1318" t="s">
        <v>678</v>
      </c>
      <c r="AV1318" s="14">
        <v>46204</v>
      </c>
      <c r="AW1318" t="s">
        <v>7399</v>
      </c>
      <c r="AX1318" s="31">
        <v>46204.549224537041</v>
      </c>
      <c r="AY1318" s="14">
        <v>46204</v>
      </c>
      <c r="AZ1318" t="s">
        <v>7051</v>
      </c>
      <c r="BA1318" s="31">
        <v>46204.55263888889</v>
      </c>
      <c r="BB1318" s="14">
        <v>46204</v>
      </c>
      <c r="BC1318" t="s">
        <v>7157</v>
      </c>
      <c r="BD1318" s="31">
        <v>46204.590960648151</v>
      </c>
      <c r="BE1318" s="14">
        <v>46204</v>
      </c>
      <c r="BF1318" t="s">
        <v>7053</v>
      </c>
      <c r="BG1318" s="31">
        <v>46204.612268518518</v>
      </c>
      <c r="BH1318" s="14">
        <v>46204</v>
      </c>
      <c r="BI1318" t="s">
        <v>7053</v>
      </c>
      <c r="BJ1318" s="31">
        <v>46204.612337962964</v>
      </c>
      <c r="BW1318" s="14">
        <v>46204</v>
      </c>
      <c r="BX1318" t="s">
        <v>7064</v>
      </c>
      <c r="BY1318" s="31">
        <v>46204.751817129632</v>
      </c>
      <c r="BZ1318" s="14">
        <v>46204</v>
      </c>
      <c r="CA1318" t="s">
        <v>7054</v>
      </c>
      <c r="CB1318" s="31">
        <v>46204.758622685185</v>
      </c>
      <c r="CF1318" s="14">
        <v>46205</v>
      </c>
      <c r="CG1318" t="s">
        <v>7400</v>
      </c>
      <c r="CH1318" s="31">
        <v>46205.344675925924</v>
      </c>
      <c r="CM1318" s="4">
        <f t="shared" si="60"/>
        <v>46203.875127314815</v>
      </c>
      <c r="CN1318">
        <f t="shared" si="61"/>
        <v>1</v>
      </c>
      <c r="CO1318" t="str">
        <f>VLOOKUP(A1318,Sheet1!$A$2:$B$221,2,0)</f>
        <v>South Zone</v>
      </c>
    </row>
    <row r="1319" spans="1:93" x14ac:dyDescent="0.35">
      <c r="A1319" t="s">
        <v>7392</v>
      </c>
      <c r="B1319">
        <v>1265</v>
      </c>
      <c r="C1319" t="s">
        <v>9332</v>
      </c>
      <c r="D1319" t="s">
        <v>678</v>
      </c>
      <c r="E1319" t="s">
        <v>820</v>
      </c>
      <c r="F1319" t="s">
        <v>817</v>
      </c>
      <c r="G1319" t="s">
        <v>493</v>
      </c>
      <c r="H1319" t="s">
        <v>7421</v>
      </c>
      <c r="I1319">
        <v>786660</v>
      </c>
      <c r="J1319" t="s">
        <v>7405</v>
      </c>
      <c r="K1319" t="s">
        <v>7406</v>
      </c>
      <c r="L1319" t="s">
        <v>4622</v>
      </c>
      <c r="M1319" t="s">
        <v>7422</v>
      </c>
      <c r="N1319">
        <v>50000</v>
      </c>
      <c r="O1319" t="s">
        <v>1134</v>
      </c>
      <c r="P1319" t="s">
        <v>1135</v>
      </c>
      <c r="Q1319" t="s">
        <v>7424</v>
      </c>
      <c r="R1319">
        <v>1067730010</v>
      </c>
      <c r="S1319" s="14">
        <v>46203</v>
      </c>
      <c r="T1319" t="s">
        <v>7409</v>
      </c>
      <c r="U1319" s="31">
        <v>46203.875069444446</v>
      </c>
      <c r="AK1319" s="14">
        <v>46204</v>
      </c>
      <c r="AL1319" t="s">
        <v>7399</v>
      </c>
      <c r="AM1319" s="31">
        <v>46204.548668981479</v>
      </c>
      <c r="AQ1319" s="31">
        <v>46204.548668981479</v>
      </c>
      <c r="AR1319" s="14">
        <v>46204</v>
      </c>
      <c r="AS1319" t="s">
        <v>7399</v>
      </c>
      <c r="AT1319" t="s">
        <v>817</v>
      </c>
      <c r="AU1319" t="s">
        <v>678</v>
      </c>
      <c r="AV1319" s="14">
        <v>46204</v>
      </c>
      <c r="AW1319" t="s">
        <v>7399</v>
      </c>
      <c r="AX1319" s="31">
        <v>46204.54923611111</v>
      </c>
      <c r="AY1319" s="14">
        <v>46204</v>
      </c>
      <c r="AZ1319" t="s">
        <v>7051</v>
      </c>
      <c r="BA1319" s="31">
        <v>46204.55265046296</v>
      </c>
      <c r="BB1319" s="14">
        <v>46204</v>
      </c>
      <c r="BC1319" t="s">
        <v>7157</v>
      </c>
      <c r="BD1319" s="31">
        <v>46204.590983796297</v>
      </c>
      <c r="BE1319" s="14">
        <v>46204</v>
      </c>
      <c r="BF1319" t="s">
        <v>7053</v>
      </c>
      <c r="BG1319" s="31">
        <v>46204.612291666665</v>
      </c>
      <c r="BH1319" s="14">
        <v>46204</v>
      </c>
      <c r="BI1319" t="s">
        <v>7053</v>
      </c>
      <c r="BJ1319" s="31">
        <v>46204.612349537034</v>
      </c>
      <c r="BW1319" s="14">
        <v>46204</v>
      </c>
      <c r="BX1319" t="s">
        <v>7064</v>
      </c>
      <c r="BY1319" s="31">
        <v>46204.751828703702</v>
      </c>
      <c r="BZ1319" s="14">
        <v>46204</v>
      </c>
      <c r="CA1319" t="s">
        <v>7054</v>
      </c>
      <c r="CB1319" s="31">
        <v>46204.758622685185</v>
      </c>
      <c r="CF1319" s="14">
        <v>46205</v>
      </c>
      <c r="CG1319" t="s">
        <v>7400</v>
      </c>
      <c r="CH1319" s="31">
        <v>46205.344675925924</v>
      </c>
      <c r="CM1319" s="4">
        <f t="shared" si="60"/>
        <v>46203.875069444446</v>
      </c>
      <c r="CN1319">
        <f t="shared" si="61"/>
        <v>1</v>
      </c>
      <c r="CO1319" t="str">
        <f>VLOOKUP(A1319,Sheet1!$A$2:$B$221,2,0)</f>
        <v>South Zone</v>
      </c>
    </row>
    <row r="1320" spans="1:93" x14ac:dyDescent="0.35">
      <c r="A1320" t="s">
        <v>7392</v>
      </c>
      <c r="B1320">
        <v>1265</v>
      </c>
      <c r="C1320" t="s">
        <v>9332</v>
      </c>
      <c r="D1320" t="s">
        <v>678</v>
      </c>
      <c r="E1320" t="s">
        <v>820</v>
      </c>
      <c r="F1320" t="s">
        <v>817</v>
      </c>
      <c r="G1320" t="s">
        <v>493</v>
      </c>
      <c r="H1320" t="s">
        <v>7421</v>
      </c>
      <c r="I1320">
        <v>786660</v>
      </c>
      <c r="J1320" t="s">
        <v>7405</v>
      </c>
      <c r="K1320" t="s">
        <v>7406</v>
      </c>
      <c r="L1320" t="s">
        <v>4622</v>
      </c>
      <c r="M1320" t="s">
        <v>7422</v>
      </c>
      <c r="N1320">
        <v>50000</v>
      </c>
      <c r="O1320" t="s">
        <v>1134</v>
      </c>
      <c r="P1320" t="s">
        <v>1135</v>
      </c>
      <c r="Q1320" t="s">
        <v>7425</v>
      </c>
      <c r="R1320">
        <v>7034287363</v>
      </c>
      <c r="S1320" s="14">
        <v>46203</v>
      </c>
      <c r="T1320" t="s">
        <v>7409</v>
      </c>
      <c r="U1320" s="31">
        <v>46203.875092592592</v>
      </c>
      <c r="AK1320" s="14">
        <v>46204</v>
      </c>
      <c r="AL1320" t="s">
        <v>7399</v>
      </c>
      <c r="AM1320" s="31">
        <v>46204.548692129632</v>
      </c>
      <c r="AQ1320" s="31">
        <v>46204.548692129632</v>
      </c>
      <c r="AR1320" s="14">
        <v>46204</v>
      </c>
      <c r="AS1320" t="s">
        <v>7399</v>
      </c>
      <c r="AT1320" t="s">
        <v>817</v>
      </c>
      <c r="AU1320" t="s">
        <v>678</v>
      </c>
      <c r="AV1320" s="14">
        <v>46204</v>
      </c>
      <c r="AW1320" t="s">
        <v>7399</v>
      </c>
      <c r="AX1320" s="31">
        <v>46204.549259259256</v>
      </c>
      <c r="AY1320" s="14">
        <v>46204</v>
      </c>
      <c r="AZ1320" t="s">
        <v>7051</v>
      </c>
      <c r="BA1320" s="31">
        <v>46204.552662037036</v>
      </c>
      <c r="BB1320" s="14">
        <v>46204</v>
      </c>
      <c r="BC1320" t="s">
        <v>7157</v>
      </c>
      <c r="BD1320" s="31">
        <v>46204.590995370374</v>
      </c>
      <c r="BE1320" s="14">
        <v>46204</v>
      </c>
      <c r="BF1320" t="s">
        <v>7053</v>
      </c>
      <c r="BG1320" s="31">
        <v>46204.612303240741</v>
      </c>
      <c r="BH1320" s="14">
        <v>46204</v>
      </c>
      <c r="BI1320" t="s">
        <v>7053</v>
      </c>
      <c r="BJ1320" s="31">
        <v>46204.612361111111</v>
      </c>
      <c r="BW1320" s="14">
        <v>46204</v>
      </c>
      <c r="BX1320" t="s">
        <v>7064</v>
      </c>
      <c r="BY1320" s="31">
        <v>46204.751851851855</v>
      </c>
      <c r="BZ1320" s="14">
        <v>46204</v>
      </c>
      <c r="CA1320" t="s">
        <v>7054</v>
      </c>
      <c r="CB1320" s="31">
        <v>46204.758622685185</v>
      </c>
      <c r="CF1320" s="14">
        <v>46205</v>
      </c>
      <c r="CG1320" t="s">
        <v>7400</v>
      </c>
      <c r="CH1320" s="31">
        <v>46205.344675925924</v>
      </c>
      <c r="CM1320" s="4">
        <f t="shared" si="60"/>
        <v>46203.875092592592</v>
      </c>
      <c r="CN1320">
        <f t="shared" si="61"/>
        <v>1</v>
      </c>
      <c r="CO1320" t="str">
        <f>VLOOKUP(A1320,Sheet1!$A$2:$B$221,2,0)</f>
        <v>South Zone</v>
      </c>
    </row>
    <row r="1321" spans="1:93" x14ac:dyDescent="0.35">
      <c r="A1321" t="s">
        <v>7426</v>
      </c>
      <c r="B1321">
        <v>1233</v>
      </c>
      <c r="C1321" t="s">
        <v>9332</v>
      </c>
      <c r="D1321" t="s">
        <v>678</v>
      </c>
      <c r="E1321" t="s">
        <v>770</v>
      </c>
      <c r="F1321" t="s">
        <v>771</v>
      </c>
      <c r="G1321" t="s">
        <v>493</v>
      </c>
      <c r="H1321" t="s">
        <v>7427</v>
      </c>
      <c r="I1321">
        <v>718219</v>
      </c>
      <c r="J1321" t="s">
        <v>7428</v>
      </c>
      <c r="K1321" t="s">
        <v>7429</v>
      </c>
      <c r="L1321" t="s">
        <v>4622</v>
      </c>
      <c r="M1321" t="s">
        <v>7430</v>
      </c>
      <c r="N1321">
        <v>77000</v>
      </c>
      <c r="O1321" t="s">
        <v>1124</v>
      </c>
      <c r="P1321" t="s">
        <v>1125</v>
      </c>
      <c r="Q1321" t="s">
        <v>7431</v>
      </c>
      <c r="R1321">
        <v>6168789476</v>
      </c>
      <c r="S1321" s="14">
        <v>46204</v>
      </c>
      <c r="T1321" t="s">
        <v>7432</v>
      </c>
      <c r="U1321" s="31">
        <v>46204.527708333335</v>
      </c>
      <c r="AK1321" s="14">
        <v>46204</v>
      </c>
      <c r="AL1321" t="s">
        <v>7433</v>
      </c>
      <c r="AM1321" s="31">
        <v>46204.59170138889</v>
      </c>
      <c r="AQ1321" s="31">
        <v>46204.59170138889</v>
      </c>
      <c r="AR1321" s="14">
        <v>46204</v>
      </c>
      <c r="AS1321" t="s">
        <v>7433</v>
      </c>
      <c r="AT1321" t="s">
        <v>771</v>
      </c>
      <c r="AU1321" t="s">
        <v>678</v>
      </c>
      <c r="AV1321" s="14">
        <v>46204</v>
      </c>
      <c r="AW1321" t="s">
        <v>7433</v>
      </c>
      <c r="AX1321" s="31">
        <v>46204.594895833332</v>
      </c>
      <c r="AY1321" s="14">
        <v>46204</v>
      </c>
      <c r="AZ1321" t="s">
        <v>7051</v>
      </c>
      <c r="BA1321" s="31">
        <v>46204.597337962965</v>
      </c>
      <c r="BB1321" s="14">
        <v>46204</v>
      </c>
      <c r="BC1321" t="s">
        <v>7072</v>
      </c>
      <c r="BD1321" s="31">
        <v>46204.603807870371</v>
      </c>
      <c r="BE1321" s="14">
        <v>46204</v>
      </c>
      <c r="BF1321" t="s">
        <v>7064</v>
      </c>
      <c r="BG1321" s="31">
        <v>46204.630150462966</v>
      </c>
      <c r="BH1321" s="14">
        <v>46204</v>
      </c>
      <c r="BI1321" t="s">
        <v>7064</v>
      </c>
      <c r="BJ1321" s="31">
        <v>46204.630173611113</v>
      </c>
      <c r="BW1321" s="14">
        <v>46204</v>
      </c>
      <c r="BX1321" t="s">
        <v>7064</v>
      </c>
      <c r="BY1321" s="31">
        <v>46204.645636574074</v>
      </c>
      <c r="BZ1321" s="14">
        <v>46204</v>
      </c>
      <c r="CA1321" t="s">
        <v>7054</v>
      </c>
      <c r="CB1321" s="31">
        <v>46204.650810185187</v>
      </c>
      <c r="CM1321" s="4">
        <f t="shared" si="60"/>
        <v>46204.527708333335</v>
      </c>
      <c r="CN1321">
        <f t="shared" si="61"/>
        <v>0</v>
      </c>
      <c r="CO1321" t="str">
        <f>VLOOKUP(A1321,Sheet1!$A$2:$B$221,2,0)</f>
        <v>South Zone</v>
      </c>
    </row>
    <row r="1322" spans="1:93" x14ac:dyDescent="0.35">
      <c r="A1322" t="s">
        <v>7434</v>
      </c>
      <c r="B1322">
        <v>1404</v>
      </c>
      <c r="C1322" t="s">
        <v>9332</v>
      </c>
      <c r="D1322" t="s">
        <v>678</v>
      </c>
      <c r="E1322" t="s">
        <v>819</v>
      </c>
      <c r="F1322" t="s">
        <v>816</v>
      </c>
      <c r="G1322" t="s">
        <v>493</v>
      </c>
      <c r="H1322" t="s">
        <v>10677</v>
      </c>
      <c r="I1322">
        <v>697815</v>
      </c>
      <c r="J1322" t="s">
        <v>7436</v>
      </c>
      <c r="K1322" t="s">
        <v>7437</v>
      </c>
      <c r="L1322" t="s">
        <v>4622</v>
      </c>
      <c r="M1322" t="s">
        <v>10678</v>
      </c>
      <c r="Q1322" t="s">
        <v>10679</v>
      </c>
      <c r="R1322">
        <v>8182137454</v>
      </c>
      <c r="S1322" s="14">
        <v>46209</v>
      </c>
      <c r="T1322" t="s">
        <v>7440</v>
      </c>
      <c r="U1322" s="31">
        <v>46209.607372685183</v>
      </c>
      <c r="AK1322" s="14">
        <v>46209</v>
      </c>
      <c r="AL1322" t="s">
        <v>7441</v>
      </c>
      <c r="AM1322" s="31">
        <v>46209.725034722222</v>
      </c>
      <c r="AQ1322" s="31">
        <v>46209.725034722222</v>
      </c>
      <c r="AR1322" s="14">
        <v>46209</v>
      </c>
      <c r="AS1322" t="s">
        <v>7441</v>
      </c>
      <c r="AT1322" t="s">
        <v>816</v>
      </c>
      <c r="AU1322" t="s">
        <v>678</v>
      </c>
      <c r="AV1322" s="14">
        <v>46209</v>
      </c>
      <c r="AW1322" t="s">
        <v>7441</v>
      </c>
      <c r="AX1322" s="31">
        <v>46209.726284722223</v>
      </c>
      <c r="AY1322" s="14">
        <v>46210</v>
      </c>
      <c r="AZ1322" t="s">
        <v>7051</v>
      </c>
      <c r="BA1322" s="31">
        <v>46210.39166666667</v>
      </c>
      <c r="BB1322" s="14">
        <v>46210</v>
      </c>
      <c r="BC1322" t="s">
        <v>7116</v>
      </c>
      <c r="BD1322" s="31">
        <v>46210.422592592593</v>
      </c>
      <c r="BE1322" s="14">
        <v>46210</v>
      </c>
      <c r="BF1322" t="s">
        <v>7064</v>
      </c>
      <c r="BG1322" s="31">
        <v>46210.42664351852</v>
      </c>
      <c r="BH1322" s="14">
        <v>46210</v>
      </c>
      <c r="BI1322" t="s">
        <v>7064</v>
      </c>
      <c r="BJ1322" s="31">
        <v>46210.426678240743</v>
      </c>
      <c r="BW1322" s="14">
        <v>46210</v>
      </c>
      <c r="BX1322" t="s">
        <v>7053</v>
      </c>
      <c r="BY1322" s="31">
        <v>46210.443668981483</v>
      </c>
      <c r="BZ1322" s="14">
        <v>46210</v>
      </c>
      <c r="CA1322" t="s">
        <v>7054</v>
      </c>
      <c r="CB1322" s="31">
        <v>46210.447569444441</v>
      </c>
      <c r="CF1322" s="14">
        <v>46210</v>
      </c>
      <c r="CG1322" t="s">
        <v>7448</v>
      </c>
      <c r="CH1322" s="31">
        <v>46210.702303240738</v>
      </c>
      <c r="CM1322" s="4">
        <f t="shared" si="60"/>
        <v>46209.607372685183</v>
      </c>
      <c r="CN1322">
        <f t="shared" si="61"/>
        <v>0</v>
      </c>
      <c r="CO1322" t="str">
        <f>VLOOKUP(A1322,Sheet1!$A$2:$B$221,2,0)</f>
        <v>South Zone</v>
      </c>
    </row>
    <row r="1323" spans="1:93" x14ac:dyDescent="0.35">
      <c r="A1323" t="s">
        <v>7434</v>
      </c>
      <c r="B1323">
        <v>1404</v>
      </c>
      <c r="C1323" t="s">
        <v>9332</v>
      </c>
      <c r="D1323" t="s">
        <v>678</v>
      </c>
      <c r="E1323" t="s">
        <v>819</v>
      </c>
      <c r="F1323" t="s">
        <v>816</v>
      </c>
      <c r="G1323" t="s">
        <v>493</v>
      </c>
      <c r="H1323" t="s">
        <v>7435</v>
      </c>
      <c r="I1323">
        <v>698567</v>
      </c>
      <c r="J1323" t="s">
        <v>7436</v>
      </c>
      <c r="K1323" t="s">
        <v>7437</v>
      </c>
      <c r="L1323" t="s">
        <v>4622</v>
      </c>
      <c r="M1323" t="s">
        <v>7438</v>
      </c>
      <c r="N1323">
        <v>45000</v>
      </c>
      <c r="O1323" t="s">
        <v>1036</v>
      </c>
      <c r="P1323" t="s">
        <v>1037</v>
      </c>
      <c r="Q1323" t="s">
        <v>7439</v>
      </c>
      <c r="R1323">
        <v>4923762261</v>
      </c>
      <c r="S1323" s="14">
        <v>46203</v>
      </c>
      <c r="T1323" t="s">
        <v>7440</v>
      </c>
      <c r="U1323" s="31">
        <v>46203.443483796298</v>
      </c>
      <c r="AK1323" s="14">
        <v>46206</v>
      </c>
      <c r="AL1323" t="s">
        <v>7441</v>
      </c>
      <c r="AM1323" s="31">
        <v>46206.421493055554</v>
      </c>
      <c r="AQ1323" s="31">
        <v>46206.421493055554</v>
      </c>
      <c r="AR1323" s="14">
        <v>46206</v>
      </c>
      <c r="AS1323" t="s">
        <v>7441</v>
      </c>
      <c r="AT1323" t="s">
        <v>816</v>
      </c>
      <c r="AU1323" t="s">
        <v>678</v>
      </c>
      <c r="AV1323" s="14">
        <v>46206</v>
      </c>
      <c r="AW1323" t="s">
        <v>7441</v>
      </c>
      <c r="AX1323" s="31">
        <v>46206.428090277775</v>
      </c>
      <c r="AY1323" s="14">
        <v>46206</v>
      </c>
      <c r="AZ1323" t="s">
        <v>7051</v>
      </c>
      <c r="BA1323" s="31">
        <v>46206.459201388891</v>
      </c>
      <c r="BB1323" s="14">
        <v>46206</v>
      </c>
      <c r="BC1323" t="s">
        <v>7052</v>
      </c>
      <c r="BD1323" s="31">
        <v>46206.468784722223</v>
      </c>
      <c r="BE1323" s="14">
        <v>46206</v>
      </c>
      <c r="BF1323" t="s">
        <v>7060</v>
      </c>
      <c r="BG1323" s="31">
        <v>46206.492534722223</v>
      </c>
      <c r="BK1323" s="14">
        <v>46206</v>
      </c>
      <c r="BL1323" t="s">
        <v>7060</v>
      </c>
      <c r="BM1323" s="31">
        <v>46206.492592592593</v>
      </c>
      <c r="CM1323" s="4">
        <f t="shared" si="60"/>
        <v>46203.443483796298</v>
      </c>
      <c r="CN1323">
        <f t="shared" si="61"/>
        <v>3</v>
      </c>
      <c r="CO1323" t="str">
        <f>VLOOKUP(A1323,Sheet1!$A$2:$B$221,2,0)</f>
        <v>South Zone</v>
      </c>
    </row>
    <row r="1324" spans="1:93" x14ac:dyDescent="0.35">
      <c r="A1324" t="s">
        <v>7434</v>
      </c>
      <c r="B1324">
        <v>1404</v>
      </c>
      <c r="C1324" t="s">
        <v>9332</v>
      </c>
      <c r="D1324" t="s">
        <v>678</v>
      </c>
      <c r="E1324" t="s">
        <v>819</v>
      </c>
      <c r="F1324" t="s">
        <v>816</v>
      </c>
      <c r="G1324" t="s">
        <v>493</v>
      </c>
      <c r="H1324" t="s">
        <v>10680</v>
      </c>
      <c r="I1324">
        <v>724769</v>
      </c>
      <c r="J1324" t="s">
        <v>7436</v>
      </c>
      <c r="K1324" t="s">
        <v>7437</v>
      </c>
      <c r="L1324" t="s">
        <v>4622</v>
      </c>
      <c r="M1324" t="s">
        <v>10681</v>
      </c>
      <c r="N1324">
        <v>50000</v>
      </c>
      <c r="O1324" t="s">
        <v>10682</v>
      </c>
      <c r="P1324" t="s">
        <v>10683</v>
      </c>
      <c r="Q1324" t="s">
        <v>10684</v>
      </c>
      <c r="R1324">
        <v>6295466025</v>
      </c>
      <c r="S1324" s="14">
        <v>46209</v>
      </c>
      <c r="T1324" t="s">
        <v>7440</v>
      </c>
      <c r="U1324" s="31">
        <v>46209.348449074074</v>
      </c>
      <c r="AK1324" s="14">
        <v>46209</v>
      </c>
      <c r="AL1324" t="s">
        <v>7441</v>
      </c>
      <c r="AM1324" s="31">
        <v>46209.483425925922</v>
      </c>
      <c r="AQ1324" s="31">
        <v>46209.483425925922</v>
      </c>
      <c r="AR1324" s="14">
        <v>46209</v>
      </c>
      <c r="AS1324" t="s">
        <v>7441</v>
      </c>
      <c r="AT1324" t="s">
        <v>816</v>
      </c>
      <c r="AU1324" t="s">
        <v>678</v>
      </c>
      <c r="AV1324" s="14">
        <v>46209</v>
      </c>
      <c r="AW1324" t="s">
        <v>7441</v>
      </c>
      <c r="AX1324" s="31">
        <v>46209.484490740739</v>
      </c>
      <c r="AY1324" s="14">
        <v>46209</v>
      </c>
      <c r="AZ1324" t="s">
        <v>7051</v>
      </c>
      <c r="BA1324" s="31">
        <v>46209.489571759259</v>
      </c>
      <c r="BB1324" s="14">
        <v>46209</v>
      </c>
      <c r="BC1324" t="s">
        <v>7052</v>
      </c>
      <c r="BD1324" s="31">
        <v>46209.501284722224</v>
      </c>
      <c r="BE1324" s="14">
        <v>46209</v>
      </c>
      <c r="BF1324" t="s">
        <v>7064</v>
      </c>
      <c r="BG1324" s="31">
        <v>46209.505347222221</v>
      </c>
      <c r="BH1324" s="14">
        <v>46209</v>
      </c>
      <c r="BI1324" t="s">
        <v>7064</v>
      </c>
      <c r="BJ1324" s="31">
        <v>46209.651446759257</v>
      </c>
      <c r="BK1324" s="14">
        <v>46209</v>
      </c>
      <c r="BL1324" t="s">
        <v>7064</v>
      </c>
      <c r="BM1324" s="31">
        <v>46209.50540509259</v>
      </c>
      <c r="BW1324" s="14">
        <v>46209</v>
      </c>
      <c r="BX1324" t="s">
        <v>7064</v>
      </c>
      <c r="BY1324" s="31">
        <v>46209.693645833337</v>
      </c>
      <c r="BZ1324" s="14">
        <v>46209</v>
      </c>
      <c r="CA1324" t="s">
        <v>7054</v>
      </c>
      <c r="CB1324" s="31">
        <v>46209.694525462961</v>
      </c>
      <c r="CF1324" s="14">
        <v>46210</v>
      </c>
      <c r="CG1324" t="s">
        <v>7448</v>
      </c>
      <c r="CH1324" s="31">
        <v>46210.58090277778</v>
      </c>
      <c r="CM1324" s="4">
        <f t="shared" si="60"/>
        <v>46209.348449074074</v>
      </c>
      <c r="CN1324">
        <f t="shared" si="61"/>
        <v>0</v>
      </c>
      <c r="CO1324" t="str">
        <f>VLOOKUP(A1324,Sheet1!$A$2:$B$221,2,0)</f>
        <v>South Zone</v>
      </c>
    </row>
    <row r="1325" spans="1:93" x14ac:dyDescent="0.35">
      <c r="A1325" t="s">
        <v>7434</v>
      </c>
      <c r="B1325">
        <v>1404</v>
      </c>
      <c r="C1325" t="s">
        <v>9332</v>
      </c>
      <c r="D1325" t="s">
        <v>678</v>
      </c>
      <c r="E1325" t="s">
        <v>819</v>
      </c>
      <c r="F1325" t="s">
        <v>816</v>
      </c>
      <c r="G1325" t="s">
        <v>493</v>
      </c>
      <c r="H1325" t="s">
        <v>7442</v>
      </c>
      <c r="I1325">
        <v>727021</v>
      </c>
      <c r="J1325" t="s">
        <v>7443</v>
      </c>
      <c r="K1325" t="s">
        <v>7444</v>
      </c>
      <c r="L1325" t="s">
        <v>4622</v>
      </c>
      <c r="M1325" t="s">
        <v>12541</v>
      </c>
      <c r="N1325">
        <v>50000</v>
      </c>
      <c r="O1325" t="s">
        <v>1134</v>
      </c>
      <c r="P1325" t="s">
        <v>1135</v>
      </c>
      <c r="Q1325" t="s">
        <v>12542</v>
      </c>
      <c r="R1325">
        <v>9774269589</v>
      </c>
      <c r="S1325" s="14">
        <v>46210</v>
      </c>
      <c r="T1325" t="s">
        <v>7447</v>
      </c>
      <c r="U1325" s="31">
        <v>46210.647141203706</v>
      </c>
      <c r="AK1325" s="14">
        <v>46210</v>
      </c>
      <c r="AL1325" t="s">
        <v>7441</v>
      </c>
      <c r="AM1325" s="31">
        <v>46210.683645833335</v>
      </c>
      <c r="AQ1325" s="31">
        <v>46210.683645833335</v>
      </c>
      <c r="AR1325" s="14">
        <v>46210</v>
      </c>
      <c r="AS1325" t="s">
        <v>7441</v>
      </c>
      <c r="AT1325" t="s">
        <v>816</v>
      </c>
      <c r="AU1325" t="s">
        <v>678</v>
      </c>
      <c r="AV1325" s="14">
        <v>46210</v>
      </c>
      <c r="AW1325" t="s">
        <v>7441</v>
      </c>
      <c r="AX1325" s="31">
        <v>46210.749016203707</v>
      </c>
      <c r="CM1325" s="4">
        <f t="shared" si="60"/>
        <v>46210.647141203706</v>
      </c>
      <c r="CN1325">
        <f t="shared" si="61"/>
        <v>0</v>
      </c>
      <c r="CO1325" t="str">
        <f>VLOOKUP(A1325,Sheet1!$A$2:$B$221,2,0)</f>
        <v>South Zone</v>
      </c>
    </row>
    <row r="1326" spans="1:93" x14ac:dyDescent="0.35">
      <c r="A1326" t="s">
        <v>7434</v>
      </c>
      <c r="B1326">
        <v>1404</v>
      </c>
      <c r="C1326" t="s">
        <v>9332</v>
      </c>
      <c r="D1326" t="s">
        <v>678</v>
      </c>
      <c r="E1326" t="s">
        <v>819</v>
      </c>
      <c r="F1326" t="s">
        <v>816</v>
      </c>
      <c r="G1326" t="s">
        <v>493</v>
      </c>
      <c r="H1326" t="s">
        <v>7442</v>
      </c>
      <c r="I1326">
        <v>727021</v>
      </c>
      <c r="J1326" t="s">
        <v>7443</v>
      </c>
      <c r="K1326" t="s">
        <v>7444</v>
      </c>
      <c r="L1326" t="s">
        <v>4622</v>
      </c>
      <c r="M1326" t="s">
        <v>7445</v>
      </c>
      <c r="N1326">
        <v>50000</v>
      </c>
      <c r="O1326" t="s">
        <v>1134</v>
      </c>
      <c r="P1326" t="s">
        <v>1135</v>
      </c>
      <c r="Q1326" t="s">
        <v>7446</v>
      </c>
      <c r="R1326">
        <v>5887510181</v>
      </c>
      <c r="S1326" s="14">
        <v>46205</v>
      </c>
      <c r="T1326" t="s">
        <v>7447</v>
      </c>
      <c r="U1326" s="31">
        <v>46205.510254629633</v>
      </c>
      <c r="AK1326" s="14">
        <v>46205</v>
      </c>
      <c r="AL1326" t="s">
        <v>7441</v>
      </c>
      <c r="AM1326" s="31">
        <v>46205.551435185182</v>
      </c>
      <c r="AQ1326" s="31">
        <v>46205.551435185182</v>
      </c>
      <c r="AR1326" s="14">
        <v>46205</v>
      </c>
      <c r="AS1326" t="s">
        <v>7441</v>
      </c>
      <c r="AT1326" t="s">
        <v>816</v>
      </c>
      <c r="AU1326" t="s">
        <v>678</v>
      </c>
      <c r="AV1326" s="14">
        <v>46205</v>
      </c>
      <c r="AW1326" t="s">
        <v>7441</v>
      </c>
      <c r="AX1326" s="31">
        <v>46205.55232638889</v>
      </c>
      <c r="AY1326" s="14">
        <v>46205</v>
      </c>
      <c r="AZ1326" t="s">
        <v>7051</v>
      </c>
      <c r="BA1326" s="31">
        <v>46205.595925925925</v>
      </c>
      <c r="BB1326" s="14">
        <v>46205</v>
      </c>
      <c r="BC1326" t="s">
        <v>7168</v>
      </c>
      <c r="BD1326" s="31">
        <v>46205.61414351852</v>
      </c>
      <c r="BE1326" s="14">
        <v>46205</v>
      </c>
      <c r="BF1326" t="s">
        <v>7053</v>
      </c>
      <c r="BG1326" s="31">
        <v>46205.64916666667</v>
      </c>
      <c r="BH1326" s="14">
        <v>46205</v>
      </c>
      <c r="BI1326" t="s">
        <v>7053</v>
      </c>
      <c r="BJ1326" s="31">
        <v>46205.649247685185</v>
      </c>
      <c r="BW1326" s="14">
        <v>46205</v>
      </c>
      <c r="BX1326" t="s">
        <v>7053</v>
      </c>
      <c r="BY1326" s="31">
        <v>46205.674224537041</v>
      </c>
      <c r="BZ1326" s="14">
        <v>46205</v>
      </c>
      <c r="CA1326" t="s">
        <v>7054</v>
      </c>
      <c r="CB1326" s="31">
        <v>46205.681377314817</v>
      </c>
      <c r="CF1326" s="14">
        <v>46205</v>
      </c>
      <c r="CG1326" t="s">
        <v>7448</v>
      </c>
      <c r="CH1326" s="31">
        <v>46205.78019675926</v>
      </c>
      <c r="CM1326" s="4">
        <f t="shared" si="60"/>
        <v>46205.510254629633</v>
      </c>
      <c r="CN1326">
        <f t="shared" si="61"/>
        <v>0</v>
      </c>
      <c r="CO1326" t="str">
        <f>VLOOKUP(A1326,Sheet1!$A$2:$B$221,2,0)</f>
        <v>South Zone</v>
      </c>
    </row>
    <row r="1327" spans="1:93" x14ac:dyDescent="0.35">
      <c r="A1327" t="s">
        <v>7434</v>
      </c>
      <c r="B1327">
        <v>1404</v>
      </c>
      <c r="C1327" t="s">
        <v>9332</v>
      </c>
      <c r="D1327" t="s">
        <v>678</v>
      </c>
      <c r="E1327" t="s">
        <v>819</v>
      </c>
      <c r="F1327" t="s">
        <v>816</v>
      </c>
      <c r="G1327" t="s">
        <v>493</v>
      </c>
      <c r="H1327" t="s">
        <v>10685</v>
      </c>
      <c r="I1327">
        <v>745426</v>
      </c>
      <c r="J1327" t="s">
        <v>10686</v>
      </c>
      <c r="K1327" t="s">
        <v>10687</v>
      </c>
      <c r="L1327" t="s">
        <v>4622</v>
      </c>
      <c r="M1327" t="s">
        <v>10688</v>
      </c>
      <c r="N1327">
        <v>60000</v>
      </c>
      <c r="O1327" t="s">
        <v>1097</v>
      </c>
      <c r="P1327" t="s">
        <v>1098</v>
      </c>
      <c r="Q1327" t="s">
        <v>10689</v>
      </c>
      <c r="R1327">
        <v>8519708475</v>
      </c>
      <c r="S1327" s="14">
        <v>46207</v>
      </c>
      <c r="T1327" t="s">
        <v>10690</v>
      </c>
      <c r="U1327" s="31">
        <v>46207.457870370374</v>
      </c>
      <c r="AK1327" s="14">
        <v>46209</v>
      </c>
      <c r="AL1327" t="s">
        <v>7441</v>
      </c>
      <c r="AM1327" s="31">
        <v>46209.739386574074</v>
      </c>
      <c r="AQ1327" s="31">
        <v>46209.739386574074</v>
      </c>
      <c r="AR1327" s="14">
        <v>46209</v>
      </c>
      <c r="AS1327" t="s">
        <v>7441</v>
      </c>
      <c r="AT1327" t="s">
        <v>816</v>
      </c>
      <c r="AU1327" t="s">
        <v>678</v>
      </c>
      <c r="AV1327" s="14">
        <v>46210</v>
      </c>
      <c r="AW1327" t="s">
        <v>7441</v>
      </c>
      <c r="AX1327" s="31">
        <v>46210.595625000002</v>
      </c>
      <c r="AY1327" s="14">
        <v>46210</v>
      </c>
      <c r="AZ1327" t="s">
        <v>7051</v>
      </c>
      <c r="BA1327" s="31">
        <v>46210.647256944445</v>
      </c>
      <c r="BB1327" s="14">
        <v>46210</v>
      </c>
      <c r="BC1327" t="s">
        <v>7072</v>
      </c>
      <c r="BD1327" s="31">
        <v>46210.653865740744</v>
      </c>
      <c r="BE1327" s="14">
        <v>46210</v>
      </c>
      <c r="BF1327" t="s">
        <v>7064</v>
      </c>
      <c r="BG1327" s="31">
        <v>46210.68346064815</v>
      </c>
      <c r="BH1327" s="14">
        <v>46210</v>
      </c>
      <c r="BI1327" t="s">
        <v>7064</v>
      </c>
      <c r="BJ1327" s="31">
        <v>46210.683495370373</v>
      </c>
      <c r="BW1327" s="14">
        <v>46210</v>
      </c>
      <c r="BX1327" t="s">
        <v>7053</v>
      </c>
      <c r="BY1327" s="31">
        <v>46210.700289351851</v>
      </c>
      <c r="BZ1327" s="14">
        <v>46210</v>
      </c>
      <c r="CA1327" t="s">
        <v>7054</v>
      </c>
      <c r="CB1327" s="31">
        <v>46210.707256944443</v>
      </c>
      <c r="CM1327" s="4">
        <f t="shared" si="60"/>
        <v>46207.457870370374</v>
      </c>
      <c r="CN1327">
        <f t="shared" si="61"/>
        <v>2</v>
      </c>
      <c r="CO1327" t="str">
        <f>VLOOKUP(A1327,Sheet1!$A$2:$B$221,2,0)</f>
        <v>South Zone</v>
      </c>
    </row>
    <row r="1328" spans="1:93" x14ac:dyDescent="0.35">
      <c r="A1328" t="s">
        <v>7449</v>
      </c>
      <c r="B1328">
        <v>23</v>
      </c>
      <c r="C1328" t="s">
        <v>9332</v>
      </c>
      <c r="D1328" t="s">
        <v>678</v>
      </c>
      <c r="E1328" t="s">
        <v>903</v>
      </c>
      <c r="F1328" t="s">
        <v>904</v>
      </c>
      <c r="G1328" t="s">
        <v>81</v>
      </c>
      <c r="H1328" t="s">
        <v>10691</v>
      </c>
      <c r="I1328">
        <v>10621</v>
      </c>
      <c r="J1328" t="s">
        <v>7470</v>
      </c>
      <c r="K1328" t="s">
        <v>7471</v>
      </c>
      <c r="L1328" t="s">
        <v>4622</v>
      </c>
      <c r="M1328" t="s">
        <v>10692</v>
      </c>
      <c r="Q1328" t="s">
        <v>5385</v>
      </c>
      <c r="R1328">
        <v>7597529602</v>
      </c>
      <c r="S1328" s="14">
        <v>46209</v>
      </c>
      <c r="T1328" t="s">
        <v>7473</v>
      </c>
      <c r="U1328" s="31">
        <v>46209.770567129628</v>
      </c>
      <c r="AK1328" s="14">
        <v>46209</v>
      </c>
      <c r="AL1328" t="s">
        <v>3070</v>
      </c>
      <c r="AM1328" s="31">
        <v>46209.793946759259</v>
      </c>
      <c r="AQ1328" s="31">
        <v>46209.793946759259</v>
      </c>
      <c r="AR1328" s="14">
        <v>46209</v>
      </c>
      <c r="AS1328" t="s">
        <v>3070</v>
      </c>
      <c r="AT1328" t="s">
        <v>7452</v>
      </c>
      <c r="AU1328" t="s">
        <v>677</v>
      </c>
      <c r="AV1328" s="14">
        <v>46209</v>
      </c>
      <c r="AW1328" t="s">
        <v>7473</v>
      </c>
      <c r="AX1328" s="31">
        <v>46209.846180555556</v>
      </c>
      <c r="AY1328" s="14">
        <v>46210</v>
      </c>
      <c r="AZ1328" t="s">
        <v>1211</v>
      </c>
      <c r="BA1328" s="31">
        <v>46210.344444444447</v>
      </c>
      <c r="BB1328" s="14">
        <v>46210</v>
      </c>
      <c r="BC1328" t="s">
        <v>6486</v>
      </c>
      <c r="BD1328" s="31">
        <v>46210.423564814817</v>
      </c>
      <c r="BE1328" s="14">
        <v>46210</v>
      </c>
      <c r="BF1328" t="s">
        <v>7453</v>
      </c>
      <c r="BG1328" s="31">
        <v>46210.627083333333</v>
      </c>
      <c r="BH1328" s="14">
        <v>46210</v>
      </c>
      <c r="BI1328" t="s">
        <v>7453</v>
      </c>
      <c r="BJ1328" s="31">
        <v>46210.634027777778</v>
      </c>
      <c r="BW1328" s="14">
        <v>46210</v>
      </c>
      <c r="BX1328" t="s">
        <v>7453</v>
      </c>
      <c r="BY1328" s="31">
        <v>46210.637152777781</v>
      </c>
      <c r="BZ1328" s="14">
        <v>46210</v>
      </c>
      <c r="CA1328" t="s">
        <v>1364</v>
      </c>
      <c r="CB1328" s="31">
        <v>46210.662094907406</v>
      </c>
      <c r="CF1328" s="14">
        <v>46210</v>
      </c>
      <c r="CG1328" t="s">
        <v>3070</v>
      </c>
      <c r="CH1328" s="31">
        <v>46210.693402777775</v>
      </c>
      <c r="CM1328" s="4">
        <f t="shared" si="60"/>
        <v>46209.770567129628</v>
      </c>
      <c r="CN1328">
        <f t="shared" si="61"/>
        <v>0</v>
      </c>
      <c r="CO1328" t="str">
        <f>VLOOKUP(A1328,Sheet1!$A$2:$B$221,2,0)</f>
        <v>West Zone</v>
      </c>
    </row>
    <row r="1329" spans="1:93" x14ac:dyDescent="0.35">
      <c r="A1329" t="s">
        <v>7449</v>
      </c>
      <c r="B1329">
        <v>23</v>
      </c>
      <c r="C1329" t="s">
        <v>9332</v>
      </c>
      <c r="D1329" t="s">
        <v>678</v>
      </c>
      <c r="E1329" t="s">
        <v>903</v>
      </c>
      <c r="F1329" t="s">
        <v>904</v>
      </c>
      <c r="G1329" t="s">
        <v>81</v>
      </c>
      <c r="H1329" t="s">
        <v>4486</v>
      </c>
      <c r="I1329">
        <v>67168</v>
      </c>
      <c r="J1329" t="s">
        <v>3860</v>
      </c>
      <c r="K1329" t="s">
        <v>4487</v>
      </c>
      <c r="L1329" t="s">
        <v>4622</v>
      </c>
      <c r="M1329" t="s">
        <v>7450</v>
      </c>
      <c r="N1329">
        <v>70000</v>
      </c>
      <c r="O1329" t="s">
        <v>958</v>
      </c>
      <c r="P1329" t="s">
        <v>959</v>
      </c>
      <c r="Q1329" t="s">
        <v>4131</v>
      </c>
      <c r="R1329">
        <v>8243088131</v>
      </c>
      <c r="S1329" s="14">
        <v>46206</v>
      </c>
      <c r="T1329" t="s">
        <v>7451</v>
      </c>
      <c r="U1329" s="31">
        <v>46206.522453703707</v>
      </c>
      <c r="AK1329" s="14">
        <v>46206</v>
      </c>
      <c r="AL1329" t="s">
        <v>3070</v>
      </c>
      <c r="AM1329" s="31">
        <v>46206.552499999998</v>
      </c>
      <c r="AQ1329" s="31">
        <v>46206.552499999998</v>
      </c>
      <c r="AR1329" s="14">
        <v>46206</v>
      </c>
      <c r="AS1329" t="s">
        <v>3070</v>
      </c>
      <c r="AT1329" t="s">
        <v>7452</v>
      </c>
      <c r="AU1329" t="s">
        <v>677</v>
      </c>
      <c r="AV1329" s="14">
        <v>46206</v>
      </c>
      <c r="AW1329" t="s">
        <v>3070</v>
      </c>
      <c r="AX1329" s="31">
        <v>46206.55908564815</v>
      </c>
      <c r="AY1329" s="14">
        <v>46206</v>
      </c>
      <c r="AZ1329" t="s">
        <v>3057</v>
      </c>
      <c r="BA1329" s="31">
        <v>46206.5622337963</v>
      </c>
      <c r="BB1329" s="14">
        <v>46206</v>
      </c>
      <c r="BC1329" t="s">
        <v>6837</v>
      </c>
      <c r="BD1329" s="31">
        <v>46206.597893518519</v>
      </c>
      <c r="BE1329" s="14">
        <v>46206</v>
      </c>
      <c r="BF1329" t="s">
        <v>7453</v>
      </c>
      <c r="BG1329" s="31">
        <v>46206.633645833332</v>
      </c>
      <c r="BH1329" s="14">
        <v>46206</v>
      </c>
      <c r="BI1329" t="s">
        <v>7453</v>
      </c>
      <c r="BJ1329" s="31">
        <v>46206.639143518521</v>
      </c>
      <c r="BW1329" s="14">
        <v>46206</v>
      </c>
      <c r="BX1329" t="s">
        <v>7453</v>
      </c>
      <c r="BY1329" s="31">
        <v>46206.678483796299</v>
      </c>
      <c r="BZ1329" s="14">
        <v>46206</v>
      </c>
      <c r="CA1329" t="s">
        <v>1324</v>
      </c>
      <c r="CB1329" s="31">
        <v>46206.706319444442</v>
      </c>
      <c r="CF1329" s="14">
        <v>46206</v>
      </c>
      <c r="CG1329" t="s">
        <v>7454</v>
      </c>
      <c r="CH1329" s="31">
        <v>46206.752430555556</v>
      </c>
      <c r="CM1329" s="4">
        <f t="shared" si="60"/>
        <v>46206.522453703707</v>
      </c>
      <c r="CN1329">
        <f t="shared" si="61"/>
        <v>0</v>
      </c>
      <c r="CO1329" t="str">
        <f>VLOOKUP(A1329,Sheet1!$A$2:$B$221,2,0)</f>
        <v>West Zone</v>
      </c>
    </row>
    <row r="1330" spans="1:93" x14ac:dyDescent="0.35">
      <c r="A1330" t="s">
        <v>7449</v>
      </c>
      <c r="B1330">
        <v>23</v>
      </c>
      <c r="C1330" t="s">
        <v>9332</v>
      </c>
      <c r="D1330" t="s">
        <v>678</v>
      </c>
      <c r="E1330" t="s">
        <v>903</v>
      </c>
      <c r="F1330" t="s">
        <v>904</v>
      </c>
      <c r="G1330" t="s">
        <v>81</v>
      </c>
      <c r="H1330" t="s">
        <v>3762</v>
      </c>
      <c r="I1330">
        <v>94063</v>
      </c>
      <c r="J1330" t="s">
        <v>3621</v>
      </c>
      <c r="K1330" t="s">
        <v>3622</v>
      </c>
      <c r="L1330" t="s">
        <v>4622</v>
      </c>
      <c r="M1330" t="s">
        <v>7455</v>
      </c>
      <c r="N1330">
        <v>45000</v>
      </c>
      <c r="O1330" t="s">
        <v>1637</v>
      </c>
      <c r="P1330" t="s">
        <v>1638</v>
      </c>
      <c r="Q1330" t="s">
        <v>3765</v>
      </c>
      <c r="R1330">
        <v>2449223631</v>
      </c>
      <c r="S1330" s="14">
        <v>46204</v>
      </c>
      <c r="T1330" t="s">
        <v>7456</v>
      </c>
      <c r="U1330" s="31">
        <v>46204.534155092595</v>
      </c>
      <c r="AK1330" s="14">
        <v>46204</v>
      </c>
      <c r="AL1330" t="s">
        <v>3070</v>
      </c>
      <c r="AM1330" s="31">
        <v>46204.577314814815</v>
      </c>
      <c r="AQ1330" s="31">
        <v>46204.577314814815</v>
      </c>
      <c r="AR1330" s="14">
        <v>46204</v>
      </c>
      <c r="AS1330" t="s">
        <v>3070</v>
      </c>
      <c r="AT1330" t="s">
        <v>7452</v>
      </c>
      <c r="AU1330" t="s">
        <v>677</v>
      </c>
      <c r="AV1330" s="14">
        <v>46204</v>
      </c>
      <c r="AW1330" t="s">
        <v>3070</v>
      </c>
      <c r="AX1330" s="31">
        <v>46204.587048611109</v>
      </c>
      <c r="AY1330" s="14">
        <v>46204</v>
      </c>
      <c r="AZ1330" t="s">
        <v>1211</v>
      </c>
      <c r="BA1330" s="31">
        <v>46204.595034722224</v>
      </c>
      <c r="BB1330" s="14">
        <v>46204</v>
      </c>
      <c r="BC1330" t="s">
        <v>6636</v>
      </c>
      <c r="BD1330" s="31">
        <v>46204.602210648147</v>
      </c>
      <c r="BE1330" s="14">
        <v>46204</v>
      </c>
      <c r="BF1330" t="s">
        <v>7453</v>
      </c>
      <c r="BG1330" s="31">
        <v>46204.611585648148</v>
      </c>
      <c r="BH1330" s="14">
        <v>46204</v>
      </c>
      <c r="BI1330" t="s">
        <v>7453</v>
      </c>
      <c r="BJ1330" s="31">
        <v>46204.632673611108</v>
      </c>
      <c r="BW1330" s="14">
        <v>46204</v>
      </c>
      <c r="BX1330" t="s">
        <v>7453</v>
      </c>
      <c r="BY1330" s="31">
        <v>46204.639120370368</v>
      </c>
      <c r="BZ1330" s="14">
        <v>46204</v>
      </c>
      <c r="CA1330" t="s">
        <v>1324</v>
      </c>
      <c r="CB1330" s="31">
        <v>46204.645162037035</v>
      </c>
      <c r="CF1330" s="14">
        <v>46204</v>
      </c>
      <c r="CG1330" t="s">
        <v>7454</v>
      </c>
      <c r="CH1330" s="31">
        <v>46204.684259259258</v>
      </c>
      <c r="CM1330" s="4">
        <f t="shared" si="60"/>
        <v>46204.534155092595</v>
      </c>
      <c r="CN1330">
        <f t="shared" si="61"/>
        <v>0</v>
      </c>
      <c r="CO1330" t="str">
        <f>VLOOKUP(A1330,Sheet1!$A$2:$B$221,2,0)</f>
        <v>West Zone</v>
      </c>
    </row>
    <row r="1331" spans="1:93" x14ac:dyDescent="0.35">
      <c r="A1331" t="s">
        <v>7449</v>
      </c>
      <c r="B1331">
        <v>23</v>
      </c>
      <c r="C1331" t="s">
        <v>9332</v>
      </c>
      <c r="D1331" t="s">
        <v>678</v>
      </c>
      <c r="E1331" t="s">
        <v>903</v>
      </c>
      <c r="F1331" t="s">
        <v>904</v>
      </c>
      <c r="G1331" t="s">
        <v>81</v>
      </c>
      <c r="H1331" t="s">
        <v>3762</v>
      </c>
      <c r="I1331">
        <v>94063</v>
      </c>
      <c r="J1331" t="s">
        <v>3621</v>
      </c>
      <c r="K1331" t="s">
        <v>3622</v>
      </c>
      <c r="L1331" t="s">
        <v>4622</v>
      </c>
      <c r="M1331" t="s">
        <v>7455</v>
      </c>
      <c r="N1331">
        <v>50000</v>
      </c>
      <c r="O1331" t="s">
        <v>934</v>
      </c>
      <c r="P1331" t="s">
        <v>935</v>
      </c>
      <c r="Q1331" t="s">
        <v>3763</v>
      </c>
      <c r="R1331">
        <v>6179229920</v>
      </c>
      <c r="S1331" s="14">
        <v>46204</v>
      </c>
      <c r="T1331" t="s">
        <v>7456</v>
      </c>
      <c r="U1331" s="31">
        <v>46204.534131944441</v>
      </c>
      <c r="AK1331" s="14">
        <v>46204</v>
      </c>
      <c r="AL1331" t="s">
        <v>3070</v>
      </c>
      <c r="AM1331" s="31">
        <v>46204.577303240738</v>
      </c>
      <c r="AQ1331" s="31">
        <v>46204.577303240738</v>
      </c>
      <c r="AR1331" s="14">
        <v>46204</v>
      </c>
      <c r="AS1331" t="s">
        <v>3070</v>
      </c>
      <c r="AT1331" t="s">
        <v>7452</v>
      </c>
      <c r="AU1331" t="s">
        <v>677</v>
      </c>
      <c r="AV1331" s="14">
        <v>46204</v>
      </c>
      <c r="AW1331" t="s">
        <v>3070</v>
      </c>
      <c r="AX1331" s="31">
        <v>46204.587037037039</v>
      </c>
      <c r="AY1331" s="14">
        <v>46204</v>
      </c>
      <c r="AZ1331" t="s">
        <v>1211</v>
      </c>
      <c r="BA1331" s="31">
        <v>46204.595034722224</v>
      </c>
      <c r="BB1331" s="14">
        <v>46204</v>
      </c>
      <c r="BC1331" t="s">
        <v>6636</v>
      </c>
      <c r="BD1331" s="31">
        <v>46204.602199074077</v>
      </c>
      <c r="BE1331" s="14">
        <v>46204</v>
      </c>
      <c r="BF1331" t="s">
        <v>7453</v>
      </c>
      <c r="BG1331" s="31">
        <v>46204.611562500002</v>
      </c>
      <c r="BH1331" s="14">
        <v>46204</v>
      </c>
      <c r="BI1331" t="s">
        <v>7453</v>
      </c>
      <c r="BJ1331" s="31">
        <v>46204.632662037038</v>
      </c>
      <c r="BW1331" s="14">
        <v>46204</v>
      </c>
      <c r="BX1331" t="s">
        <v>7453</v>
      </c>
      <c r="BY1331" s="31">
        <v>46204.639108796298</v>
      </c>
      <c r="BZ1331" s="14">
        <v>46204</v>
      </c>
      <c r="CA1331" t="s">
        <v>1324</v>
      </c>
      <c r="CB1331" s="31">
        <v>46204.645162037035</v>
      </c>
      <c r="CF1331" s="14">
        <v>46204</v>
      </c>
      <c r="CG1331" t="s">
        <v>7454</v>
      </c>
      <c r="CH1331" s="31">
        <v>46204.684259259258</v>
      </c>
      <c r="CM1331" s="4">
        <f t="shared" si="60"/>
        <v>46204.534131944441</v>
      </c>
      <c r="CN1331">
        <f t="shared" si="61"/>
        <v>0</v>
      </c>
      <c r="CO1331" t="str">
        <f>VLOOKUP(A1331,Sheet1!$A$2:$B$221,2,0)</f>
        <v>West Zone</v>
      </c>
    </row>
    <row r="1332" spans="1:93" x14ac:dyDescent="0.35">
      <c r="A1332" t="s">
        <v>7449</v>
      </c>
      <c r="B1332">
        <v>23</v>
      </c>
      <c r="C1332" t="s">
        <v>9332</v>
      </c>
      <c r="D1332" t="s">
        <v>678</v>
      </c>
      <c r="E1332" t="s">
        <v>903</v>
      </c>
      <c r="F1332" t="s">
        <v>904</v>
      </c>
      <c r="G1332" t="s">
        <v>81</v>
      </c>
      <c r="H1332" t="s">
        <v>12543</v>
      </c>
      <c r="I1332">
        <v>132435</v>
      </c>
      <c r="J1332" t="s">
        <v>7479</v>
      </c>
      <c r="K1332" t="s">
        <v>7480</v>
      </c>
      <c r="L1332" t="s">
        <v>4622</v>
      </c>
      <c r="M1332" t="s">
        <v>12544</v>
      </c>
      <c r="N1332">
        <v>50000</v>
      </c>
      <c r="O1332" t="s">
        <v>947</v>
      </c>
      <c r="P1332" t="s">
        <v>948</v>
      </c>
      <c r="Q1332" t="s">
        <v>1525</v>
      </c>
      <c r="R1332">
        <v>9798417303</v>
      </c>
      <c r="S1332" s="14">
        <v>46210</v>
      </c>
      <c r="T1332" t="s">
        <v>7482</v>
      </c>
      <c r="U1332" s="31">
        <v>46210.43173611111</v>
      </c>
      <c r="AK1332" s="14">
        <v>46210</v>
      </c>
      <c r="AL1332" t="s">
        <v>2958</v>
      </c>
      <c r="AM1332" s="31">
        <v>46210.538055555553</v>
      </c>
      <c r="AQ1332" s="31">
        <v>46210.538055555553</v>
      </c>
      <c r="AR1332" s="14">
        <v>46210</v>
      </c>
      <c r="AS1332" t="s">
        <v>2958</v>
      </c>
      <c r="AT1332" t="s">
        <v>904</v>
      </c>
      <c r="AU1332" t="s">
        <v>678</v>
      </c>
      <c r="AV1332" s="14">
        <v>46210</v>
      </c>
      <c r="AW1332" t="s">
        <v>7482</v>
      </c>
      <c r="AX1332" s="31">
        <v>46210.547349537039</v>
      </c>
      <c r="AY1332" s="14">
        <v>46210</v>
      </c>
      <c r="AZ1332" t="s">
        <v>1211</v>
      </c>
      <c r="BA1332" s="31">
        <v>46210.551261574074</v>
      </c>
      <c r="BB1332" s="14">
        <v>46210</v>
      </c>
      <c r="BC1332" t="s">
        <v>12366</v>
      </c>
      <c r="BD1332" s="31">
        <v>46210.556018518517</v>
      </c>
      <c r="BE1332" s="14">
        <v>46210</v>
      </c>
      <c r="BF1332" t="s">
        <v>7453</v>
      </c>
      <c r="BG1332" s="31">
        <v>46210.626006944447</v>
      </c>
      <c r="BH1332" s="14">
        <v>46210</v>
      </c>
      <c r="BI1332" t="s">
        <v>7453</v>
      </c>
      <c r="BJ1332" s="31">
        <v>46210.634016203701</v>
      </c>
      <c r="BW1332" s="14">
        <v>46210</v>
      </c>
      <c r="BX1332" t="s">
        <v>7453</v>
      </c>
      <c r="BY1332" s="31">
        <v>46210.718553240738</v>
      </c>
      <c r="BZ1332" s="14">
        <v>46210</v>
      </c>
      <c r="CA1332" t="s">
        <v>1324</v>
      </c>
      <c r="CB1332" s="31">
        <v>46210.737881944442</v>
      </c>
      <c r="CF1332" s="14">
        <v>46210</v>
      </c>
      <c r="CG1332" t="s">
        <v>3070</v>
      </c>
      <c r="CH1332" s="31">
        <v>46210.768657407411</v>
      </c>
      <c r="CM1332" s="4">
        <f t="shared" si="60"/>
        <v>46210.43173611111</v>
      </c>
      <c r="CN1332">
        <f t="shared" si="61"/>
        <v>0</v>
      </c>
      <c r="CO1332" t="str">
        <f>VLOOKUP(A1332,Sheet1!$A$2:$B$221,2,0)</f>
        <v>West Zone</v>
      </c>
    </row>
    <row r="1333" spans="1:93" x14ac:dyDescent="0.35">
      <c r="A1333" t="s">
        <v>7449</v>
      </c>
      <c r="B1333">
        <v>23</v>
      </c>
      <c r="C1333" t="s">
        <v>9332</v>
      </c>
      <c r="D1333" t="s">
        <v>678</v>
      </c>
      <c r="E1333" t="s">
        <v>903</v>
      </c>
      <c r="F1333" t="s">
        <v>904</v>
      </c>
      <c r="G1333" t="s">
        <v>81</v>
      </c>
      <c r="H1333" t="s">
        <v>12545</v>
      </c>
      <c r="I1333">
        <v>135489</v>
      </c>
      <c r="J1333" t="s">
        <v>7470</v>
      </c>
      <c r="K1333" t="s">
        <v>7471</v>
      </c>
      <c r="L1333" t="s">
        <v>4622</v>
      </c>
      <c r="M1333" t="s">
        <v>12546</v>
      </c>
      <c r="N1333">
        <v>75000</v>
      </c>
      <c r="O1333" t="s">
        <v>974</v>
      </c>
      <c r="P1333" t="s">
        <v>975</v>
      </c>
      <c r="Q1333" t="s">
        <v>11866</v>
      </c>
      <c r="R1333">
        <v>6890349458</v>
      </c>
      <c r="S1333" s="14">
        <v>46209</v>
      </c>
      <c r="T1333" t="s">
        <v>7473</v>
      </c>
      <c r="U1333" s="31">
        <v>46209.693020833336</v>
      </c>
      <c r="AK1333" s="14">
        <v>46210</v>
      </c>
      <c r="AL1333" t="s">
        <v>2958</v>
      </c>
      <c r="AM1333" s="31">
        <v>46210.598622685182</v>
      </c>
      <c r="AQ1333" s="31">
        <v>46210.598622685182</v>
      </c>
      <c r="AR1333" s="14">
        <v>46210</v>
      </c>
      <c r="AS1333" t="s">
        <v>2958</v>
      </c>
      <c r="AT1333" t="s">
        <v>904</v>
      </c>
      <c r="AU1333" t="s">
        <v>678</v>
      </c>
      <c r="AV1333" s="14">
        <v>46210</v>
      </c>
      <c r="AW1333" t="s">
        <v>7473</v>
      </c>
      <c r="AX1333" s="31">
        <v>46210.599050925928</v>
      </c>
      <c r="AY1333" s="14">
        <v>46210</v>
      </c>
      <c r="AZ1333" t="s">
        <v>1211</v>
      </c>
      <c r="BA1333" s="31">
        <v>46210.61582175926</v>
      </c>
      <c r="BB1333" s="14">
        <v>46210</v>
      </c>
      <c r="BC1333" t="s">
        <v>6685</v>
      </c>
      <c r="BD1333" s="31">
        <v>46210.624641203707</v>
      </c>
      <c r="BE1333" s="14">
        <v>46210</v>
      </c>
      <c r="BF1333" t="s">
        <v>7453</v>
      </c>
      <c r="BG1333" s="31">
        <v>46210.714791666665</v>
      </c>
      <c r="BH1333" s="14">
        <v>46210</v>
      </c>
      <c r="BI1333" t="s">
        <v>7453</v>
      </c>
      <c r="BJ1333" s="31">
        <v>46210.71770833333</v>
      </c>
      <c r="BW1333" s="14">
        <v>46210</v>
      </c>
      <c r="BX1333" t="s">
        <v>7453</v>
      </c>
      <c r="BY1333" s="31">
        <v>46210.737858796296</v>
      </c>
      <c r="BZ1333" s="14">
        <v>46210</v>
      </c>
      <c r="CA1333" t="s">
        <v>1324</v>
      </c>
      <c r="CB1333" s="31">
        <v>46210.760509259257</v>
      </c>
      <c r="CF1333" s="14">
        <v>46210</v>
      </c>
      <c r="CG1333" t="s">
        <v>3070</v>
      </c>
      <c r="CH1333" s="31">
        <v>46210.798750000002</v>
      </c>
      <c r="CM1333" s="4">
        <f t="shared" si="60"/>
        <v>46209.693020833336</v>
      </c>
      <c r="CN1333">
        <f t="shared" si="61"/>
        <v>1</v>
      </c>
      <c r="CO1333" t="str">
        <f>VLOOKUP(A1333,Sheet1!$A$2:$B$221,2,0)</f>
        <v>West Zone</v>
      </c>
    </row>
    <row r="1334" spans="1:93" x14ac:dyDescent="0.35">
      <c r="A1334" t="s">
        <v>7449</v>
      </c>
      <c r="B1334">
        <v>23</v>
      </c>
      <c r="C1334" t="s">
        <v>9332</v>
      </c>
      <c r="D1334" t="s">
        <v>678</v>
      </c>
      <c r="E1334" t="s">
        <v>903</v>
      </c>
      <c r="F1334" t="s">
        <v>904</v>
      </c>
      <c r="G1334" t="s">
        <v>81</v>
      </c>
      <c r="H1334" t="s">
        <v>12547</v>
      </c>
      <c r="I1334">
        <v>151131</v>
      </c>
      <c r="J1334" t="s">
        <v>3621</v>
      </c>
      <c r="K1334" t="s">
        <v>3622</v>
      </c>
      <c r="L1334" t="s">
        <v>4622</v>
      </c>
      <c r="M1334" t="s">
        <v>12548</v>
      </c>
      <c r="N1334">
        <v>45000</v>
      </c>
      <c r="O1334" t="s">
        <v>4630</v>
      </c>
      <c r="P1334" t="s">
        <v>4631</v>
      </c>
      <c r="Q1334" t="s">
        <v>12549</v>
      </c>
      <c r="R1334">
        <v>5198031117</v>
      </c>
      <c r="S1334" s="14">
        <v>46209</v>
      </c>
      <c r="T1334" t="s">
        <v>7456</v>
      </c>
      <c r="U1334" s="31">
        <v>46209.62909722222</v>
      </c>
      <c r="AK1334" s="14">
        <v>46210</v>
      </c>
      <c r="AL1334" t="s">
        <v>2958</v>
      </c>
      <c r="AM1334" s="31">
        <v>46210.437372685185</v>
      </c>
      <c r="AQ1334" s="31">
        <v>46210.437372685185</v>
      </c>
      <c r="AR1334" s="14">
        <v>46210</v>
      </c>
      <c r="AS1334" t="s">
        <v>2958</v>
      </c>
      <c r="AT1334" t="s">
        <v>904</v>
      </c>
      <c r="AU1334" t="s">
        <v>678</v>
      </c>
      <c r="AV1334" s="14">
        <v>46210</v>
      </c>
      <c r="AW1334" t="s">
        <v>7456</v>
      </c>
      <c r="AX1334" s="31">
        <v>46210.460659722223</v>
      </c>
      <c r="AY1334" s="14">
        <v>46210</v>
      </c>
      <c r="AZ1334" t="s">
        <v>1211</v>
      </c>
      <c r="BA1334" s="31">
        <v>46210.478310185186</v>
      </c>
      <c r="BB1334" s="14">
        <v>46210</v>
      </c>
      <c r="BC1334" t="s">
        <v>6636</v>
      </c>
      <c r="BD1334" s="31">
        <v>46210.582986111112</v>
      </c>
      <c r="BE1334" s="14">
        <v>46210</v>
      </c>
      <c r="BF1334" t="s">
        <v>7453</v>
      </c>
      <c r="BG1334" s="31">
        <v>46210.62604166667</v>
      </c>
      <c r="BH1334" s="14">
        <v>46210</v>
      </c>
      <c r="BI1334" t="s">
        <v>7453</v>
      </c>
      <c r="BJ1334" s="31">
        <v>46210.634050925924</v>
      </c>
      <c r="BW1334" s="14">
        <v>46210</v>
      </c>
      <c r="BX1334" t="s">
        <v>7453</v>
      </c>
      <c r="BY1334" s="31">
        <v>46210.638171296298</v>
      </c>
      <c r="BZ1334" s="14">
        <v>46210</v>
      </c>
      <c r="CA1334" t="s">
        <v>1364</v>
      </c>
      <c r="CB1334" s="31">
        <v>46210.66202546296</v>
      </c>
      <c r="CF1334" s="14">
        <v>46210</v>
      </c>
      <c r="CG1334" t="s">
        <v>3070</v>
      </c>
      <c r="CH1334" s="31">
        <v>46210.75712962963</v>
      </c>
      <c r="CM1334" s="4">
        <f t="shared" si="60"/>
        <v>46209.62909722222</v>
      </c>
      <c r="CN1334">
        <f t="shared" si="61"/>
        <v>1</v>
      </c>
      <c r="CO1334" t="str">
        <f>VLOOKUP(A1334,Sheet1!$A$2:$B$221,2,0)</f>
        <v>West Zone</v>
      </c>
    </row>
    <row r="1335" spans="1:93" x14ac:dyDescent="0.35">
      <c r="A1335" t="s">
        <v>7449</v>
      </c>
      <c r="B1335">
        <v>23</v>
      </c>
      <c r="C1335" t="s">
        <v>9332</v>
      </c>
      <c r="D1335" t="s">
        <v>678</v>
      </c>
      <c r="E1335" t="s">
        <v>903</v>
      </c>
      <c r="F1335" t="s">
        <v>904</v>
      </c>
      <c r="G1335" t="s">
        <v>81</v>
      </c>
      <c r="H1335" t="s">
        <v>7457</v>
      </c>
      <c r="I1335">
        <v>270090</v>
      </c>
      <c r="J1335" t="s">
        <v>7458</v>
      </c>
      <c r="K1335" t="s">
        <v>7459</v>
      </c>
      <c r="L1335" t="s">
        <v>4622</v>
      </c>
      <c r="M1335" t="s">
        <v>7460</v>
      </c>
      <c r="N1335">
        <v>45000</v>
      </c>
      <c r="O1335" t="s">
        <v>4630</v>
      </c>
      <c r="P1335" t="s">
        <v>4631</v>
      </c>
      <c r="Q1335" t="s">
        <v>7461</v>
      </c>
      <c r="R1335">
        <v>6420030871</v>
      </c>
      <c r="S1335" s="14">
        <v>46206</v>
      </c>
      <c r="T1335" t="s">
        <v>7462</v>
      </c>
      <c r="U1335" s="31">
        <v>46206.508518518516</v>
      </c>
      <c r="AK1335" s="14">
        <v>46206</v>
      </c>
      <c r="AL1335" t="s">
        <v>2958</v>
      </c>
      <c r="AM1335" s="31">
        <v>46206.65084490741</v>
      </c>
      <c r="AQ1335" s="31">
        <v>46206.65084490741</v>
      </c>
      <c r="AR1335" s="14">
        <v>46206</v>
      </c>
      <c r="AS1335" t="s">
        <v>2958</v>
      </c>
      <c r="AT1335" t="s">
        <v>904</v>
      </c>
      <c r="AU1335" t="s">
        <v>678</v>
      </c>
      <c r="AV1335" s="14">
        <v>46206</v>
      </c>
      <c r="AW1335" t="s">
        <v>7462</v>
      </c>
      <c r="AX1335" s="31">
        <v>46206.663217592592</v>
      </c>
      <c r="AY1335" s="14">
        <v>46206</v>
      </c>
      <c r="AZ1335" t="s">
        <v>3057</v>
      </c>
      <c r="BA1335" s="31">
        <v>46206.668333333335</v>
      </c>
      <c r="BB1335" s="14">
        <v>46206</v>
      </c>
      <c r="BC1335" t="s">
        <v>6814</v>
      </c>
      <c r="BD1335" s="31">
        <v>46206.675092592595</v>
      </c>
      <c r="BE1335" s="14">
        <v>46206</v>
      </c>
      <c r="BF1335" t="s">
        <v>7463</v>
      </c>
      <c r="BG1335" s="31">
        <v>46206.755868055552</v>
      </c>
      <c r="BH1335" s="14">
        <v>46206</v>
      </c>
      <c r="BI1335" t="s">
        <v>7463</v>
      </c>
      <c r="BJ1335" s="31">
        <v>46206.758842592593</v>
      </c>
      <c r="BW1335" s="14">
        <v>46206</v>
      </c>
      <c r="BX1335" t="s">
        <v>7463</v>
      </c>
      <c r="BY1335" s="31">
        <v>46206.764340277776</v>
      </c>
      <c r="BZ1335" s="14">
        <v>46206</v>
      </c>
      <c r="CA1335" t="s">
        <v>1322</v>
      </c>
      <c r="CB1335" s="31">
        <v>46206.769293981481</v>
      </c>
      <c r="CF1335" s="14">
        <v>46209</v>
      </c>
      <c r="CG1335" t="s">
        <v>3070</v>
      </c>
      <c r="CH1335" s="31">
        <v>46209.473703703705</v>
      </c>
      <c r="CM1335" s="4">
        <f t="shared" si="60"/>
        <v>46206.508518518516</v>
      </c>
      <c r="CN1335">
        <f t="shared" si="61"/>
        <v>0</v>
      </c>
      <c r="CO1335" t="str">
        <f>VLOOKUP(A1335,Sheet1!$A$2:$B$221,2,0)</f>
        <v>West Zone</v>
      </c>
    </row>
    <row r="1336" spans="1:93" x14ac:dyDescent="0.35">
      <c r="A1336" t="s">
        <v>7449</v>
      </c>
      <c r="B1336">
        <v>23</v>
      </c>
      <c r="C1336" t="s">
        <v>9332</v>
      </c>
      <c r="D1336" t="s">
        <v>678</v>
      </c>
      <c r="E1336" t="s">
        <v>903</v>
      </c>
      <c r="F1336" t="s">
        <v>904</v>
      </c>
      <c r="G1336" t="s">
        <v>81</v>
      </c>
      <c r="H1336" t="s">
        <v>12550</v>
      </c>
      <c r="I1336">
        <v>283048</v>
      </c>
      <c r="J1336" t="s">
        <v>3071</v>
      </c>
      <c r="K1336" t="s">
        <v>3072</v>
      </c>
      <c r="L1336" t="s">
        <v>4622</v>
      </c>
      <c r="M1336" t="s">
        <v>12551</v>
      </c>
      <c r="N1336">
        <v>70000</v>
      </c>
      <c r="O1336" t="s">
        <v>958</v>
      </c>
      <c r="P1336" t="s">
        <v>959</v>
      </c>
      <c r="Q1336" t="s">
        <v>12552</v>
      </c>
      <c r="R1336">
        <v>1255751152</v>
      </c>
      <c r="S1336" s="14">
        <v>46210</v>
      </c>
      <c r="T1336" t="s">
        <v>7451</v>
      </c>
      <c r="U1336" s="31">
        <v>46210.320335648146</v>
      </c>
      <c r="AK1336" s="14">
        <v>46210</v>
      </c>
      <c r="AL1336" t="s">
        <v>3070</v>
      </c>
      <c r="AM1336" s="31">
        <v>46210.529849537037</v>
      </c>
      <c r="AQ1336" s="31">
        <v>46210.529849537037</v>
      </c>
      <c r="AR1336" s="14">
        <v>46210</v>
      </c>
      <c r="AS1336" t="s">
        <v>3070</v>
      </c>
      <c r="AT1336" t="s">
        <v>7452</v>
      </c>
      <c r="AU1336" t="s">
        <v>677</v>
      </c>
      <c r="AV1336" s="14">
        <v>46210</v>
      </c>
      <c r="AW1336" t="s">
        <v>7451</v>
      </c>
      <c r="AX1336" s="31">
        <v>46210.684131944443</v>
      </c>
      <c r="AY1336" s="14">
        <v>46210</v>
      </c>
      <c r="AZ1336" t="s">
        <v>1211</v>
      </c>
      <c r="BA1336" s="31">
        <v>46210.692025462966</v>
      </c>
      <c r="BB1336" s="14">
        <v>46210</v>
      </c>
      <c r="BC1336" t="s">
        <v>6685</v>
      </c>
      <c r="BD1336" s="31">
        <v>46210.719178240739</v>
      </c>
      <c r="BE1336" s="14">
        <v>46210</v>
      </c>
      <c r="BF1336" t="s">
        <v>7453</v>
      </c>
      <c r="BG1336" s="31">
        <v>46210.776041666664</v>
      </c>
      <c r="BH1336" s="14">
        <v>46210</v>
      </c>
      <c r="BI1336" t="s">
        <v>7453</v>
      </c>
      <c r="BJ1336" s="31">
        <v>46210.778668981482</v>
      </c>
      <c r="BW1336" s="14">
        <v>46210</v>
      </c>
      <c r="BX1336" t="s">
        <v>7453</v>
      </c>
      <c r="BY1336" s="31">
        <v>46210.783900462964</v>
      </c>
      <c r="BZ1336" s="14">
        <v>46210</v>
      </c>
      <c r="CA1336" t="s">
        <v>1322</v>
      </c>
      <c r="CB1336" s="31">
        <v>46210.792939814812</v>
      </c>
      <c r="CF1336" s="14">
        <v>46211</v>
      </c>
      <c r="CG1336" t="s">
        <v>3070</v>
      </c>
      <c r="CH1336" s="31">
        <v>46211.342476851853</v>
      </c>
      <c r="CM1336" s="4">
        <f t="shared" si="60"/>
        <v>46210.320335648146</v>
      </c>
      <c r="CN1336">
        <f t="shared" si="61"/>
        <v>0</v>
      </c>
      <c r="CO1336" t="str">
        <f>VLOOKUP(A1336,Sheet1!$A$2:$B$221,2,0)</f>
        <v>West Zone</v>
      </c>
    </row>
    <row r="1337" spans="1:93" x14ac:dyDescent="0.35">
      <c r="A1337" t="s">
        <v>7449</v>
      </c>
      <c r="B1337">
        <v>23</v>
      </c>
      <c r="C1337" t="s">
        <v>9332</v>
      </c>
      <c r="D1337" t="s">
        <v>678</v>
      </c>
      <c r="E1337" t="s">
        <v>903</v>
      </c>
      <c r="F1337" t="s">
        <v>904</v>
      </c>
      <c r="G1337" t="s">
        <v>81</v>
      </c>
      <c r="H1337" t="s">
        <v>7464</v>
      </c>
      <c r="I1337">
        <v>370163</v>
      </c>
      <c r="J1337" t="s">
        <v>7458</v>
      </c>
      <c r="K1337" t="s">
        <v>7459</v>
      </c>
      <c r="L1337" t="s">
        <v>4622</v>
      </c>
      <c r="M1337" t="s">
        <v>7465</v>
      </c>
      <c r="N1337">
        <v>90000</v>
      </c>
      <c r="O1337" t="s">
        <v>931</v>
      </c>
      <c r="P1337" t="s">
        <v>932</v>
      </c>
      <c r="Q1337" t="s">
        <v>7466</v>
      </c>
      <c r="R1337">
        <v>230140304</v>
      </c>
      <c r="S1337" s="14">
        <v>46203</v>
      </c>
      <c r="T1337" t="s">
        <v>7462</v>
      </c>
      <c r="U1337" s="31">
        <v>46203.686874999999</v>
      </c>
      <c r="AK1337" s="14">
        <v>46206</v>
      </c>
      <c r="AL1337" t="s">
        <v>2958</v>
      </c>
      <c r="AM1337" s="31">
        <v>46206.604942129627</v>
      </c>
      <c r="AQ1337" s="31">
        <v>46206.604942129627</v>
      </c>
      <c r="AR1337" s="14">
        <v>46206</v>
      </c>
      <c r="AS1337" t="s">
        <v>2958</v>
      </c>
      <c r="AT1337" t="s">
        <v>904</v>
      </c>
      <c r="AU1337" t="s">
        <v>678</v>
      </c>
      <c r="AV1337" s="14">
        <v>46206</v>
      </c>
      <c r="AW1337" t="s">
        <v>7462</v>
      </c>
      <c r="AX1337" s="31">
        <v>46206.609490740739</v>
      </c>
      <c r="AY1337" s="14">
        <v>46206</v>
      </c>
      <c r="AZ1337" t="s">
        <v>3057</v>
      </c>
      <c r="BA1337" s="31">
        <v>46206.625937500001</v>
      </c>
      <c r="BB1337" s="14">
        <v>46206</v>
      </c>
      <c r="BC1337" t="s">
        <v>6497</v>
      </c>
      <c r="BD1337" s="31">
        <v>46206.642812500002</v>
      </c>
      <c r="BE1337" s="14">
        <v>46206</v>
      </c>
      <c r="BF1337" t="s">
        <v>7453</v>
      </c>
      <c r="BG1337" s="31">
        <v>46206.756076388891</v>
      </c>
      <c r="BH1337" s="14">
        <v>46206</v>
      </c>
      <c r="BI1337" t="s">
        <v>7453</v>
      </c>
      <c r="BJ1337" s="31">
        <v>46206.763171296298</v>
      </c>
      <c r="BW1337" s="14">
        <v>46206</v>
      </c>
      <c r="BX1337" t="s">
        <v>7453</v>
      </c>
      <c r="BY1337" s="31">
        <v>46206.775497685187</v>
      </c>
      <c r="BZ1337" s="14">
        <v>46206</v>
      </c>
      <c r="CA1337" t="s">
        <v>1322</v>
      </c>
      <c r="CB1337" s="31">
        <v>46206.777557870373</v>
      </c>
      <c r="CF1337" s="14">
        <v>46209</v>
      </c>
      <c r="CG1337" t="s">
        <v>7454</v>
      </c>
      <c r="CH1337" s="31">
        <v>46209.76190972222</v>
      </c>
      <c r="CM1337" s="4">
        <f t="shared" si="60"/>
        <v>46203.686874999999</v>
      </c>
      <c r="CN1337">
        <f t="shared" si="61"/>
        <v>3</v>
      </c>
      <c r="CO1337" t="str">
        <f>VLOOKUP(A1337,Sheet1!$A$2:$B$221,2,0)</f>
        <v>West Zone</v>
      </c>
    </row>
    <row r="1338" spans="1:93" x14ac:dyDescent="0.35">
      <c r="A1338" t="s">
        <v>7449</v>
      </c>
      <c r="B1338">
        <v>23</v>
      </c>
      <c r="C1338" t="s">
        <v>9332</v>
      </c>
      <c r="D1338" t="s">
        <v>678</v>
      </c>
      <c r="E1338" t="s">
        <v>903</v>
      </c>
      <c r="F1338" t="s">
        <v>904</v>
      </c>
      <c r="G1338" t="s">
        <v>81</v>
      </c>
      <c r="H1338" t="s">
        <v>7467</v>
      </c>
      <c r="I1338">
        <v>382745</v>
      </c>
      <c r="J1338" t="s">
        <v>3071</v>
      </c>
      <c r="K1338" t="s">
        <v>3072</v>
      </c>
      <c r="L1338" t="s">
        <v>4622</v>
      </c>
      <c r="M1338" t="s">
        <v>7468</v>
      </c>
      <c r="N1338">
        <v>65000</v>
      </c>
      <c r="O1338" t="s">
        <v>9438</v>
      </c>
      <c r="P1338" t="s">
        <v>9439</v>
      </c>
      <c r="Q1338" t="s">
        <v>5444</v>
      </c>
      <c r="R1338">
        <v>5269117107</v>
      </c>
      <c r="S1338" s="14">
        <v>46204</v>
      </c>
      <c r="T1338" t="s">
        <v>7451</v>
      </c>
      <c r="U1338" s="31">
        <v>46204.509375000001</v>
      </c>
      <c r="AK1338" s="14">
        <v>46205</v>
      </c>
      <c r="AL1338" t="s">
        <v>2958</v>
      </c>
      <c r="AM1338" s="31">
        <v>46205.349178240744</v>
      </c>
      <c r="AQ1338" s="31">
        <v>46205.349178240744</v>
      </c>
      <c r="AR1338" s="14">
        <v>46205</v>
      </c>
      <c r="AS1338" t="s">
        <v>2958</v>
      </c>
      <c r="AT1338" t="s">
        <v>904</v>
      </c>
      <c r="AU1338" t="s">
        <v>678</v>
      </c>
      <c r="AV1338" s="14">
        <v>46205</v>
      </c>
      <c r="AW1338" t="s">
        <v>7454</v>
      </c>
      <c r="AX1338" s="31">
        <v>46205.367060185185</v>
      </c>
      <c r="AY1338" s="14">
        <v>46205</v>
      </c>
      <c r="AZ1338" t="s">
        <v>1211</v>
      </c>
      <c r="BA1338" s="31">
        <v>46205.396458333336</v>
      </c>
      <c r="BB1338" s="14">
        <v>46205</v>
      </c>
      <c r="BC1338" t="s">
        <v>6837</v>
      </c>
      <c r="BD1338" s="31">
        <v>46205.428587962961</v>
      </c>
      <c r="BE1338" s="14">
        <v>46205</v>
      </c>
      <c r="BF1338" t="s">
        <v>7453</v>
      </c>
      <c r="BG1338" s="31">
        <v>46205.454710648148</v>
      </c>
      <c r="BH1338" s="14">
        <v>46209</v>
      </c>
      <c r="BI1338" t="s">
        <v>1323</v>
      </c>
      <c r="BJ1338" s="31">
        <v>46209.808900462966</v>
      </c>
      <c r="BW1338" s="14">
        <v>46209</v>
      </c>
      <c r="BX1338" t="s">
        <v>1323</v>
      </c>
      <c r="BY1338" s="31">
        <v>46209.813611111109</v>
      </c>
      <c r="BZ1338" s="14">
        <v>46209</v>
      </c>
      <c r="CA1338" t="s">
        <v>1322</v>
      </c>
      <c r="CB1338" s="31">
        <v>46209.816932870373</v>
      </c>
      <c r="CF1338" s="14">
        <v>46210</v>
      </c>
      <c r="CG1338" t="s">
        <v>3070</v>
      </c>
      <c r="CH1338" s="31">
        <v>46210.501805555556</v>
      </c>
      <c r="CM1338" s="4">
        <f t="shared" si="60"/>
        <v>46204.509375000001</v>
      </c>
      <c r="CN1338">
        <f t="shared" si="61"/>
        <v>1</v>
      </c>
      <c r="CO1338" t="str">
        <f>VLOOKUP(A1338,Sheet1!$A$2:$B$221,2,0)</f>
        <v>West Zone</v>
      </c>
    </row>
    <row r="1339" spans="1:93" x14ac:dyDescent="0.35">
      <c r="A1339" t="s">
        <v>7449</v>
      </c>
      <c r="B1339">
        <v>23</v>
      </c>
      <c r="C1339" t="s">
        <v>9332</v>
      </c>
      <c r="D1339" t="s">
        <v>678</v>
      </c>
      <c r="E1339" t="s">
        <v>903</v>
      </c>
      <c r="F1339" t="s">
        <v>904</v>
      </c>
      <c r="G1339" t="s">
        <v>81</v>
      </c>
      <c r="H1339" t="s">
        <v>7469</v>
      </c>
      <c r="I1339">
        <v>637986</v>
      </c>
      <c r="J1339" t="s">
        <v>7470</v>
      </c>
      <c r="K1339" t="s">
        <v>7471</v>
      </c>
      <c r="L1339" t="s">
        <v>4622</v>
      </c>
      <c r="M1339" t="s">
        <v>7472</v>
      </c>
      <c r="N1339">
        <v>45000</v>
      </c>
      <c r="O1339" t="s">
        <v>4630</v>
      </c>
      <c r="P1339" t="s">
        <v>4631</v>
      </c>
      <c r="Q1339" t="s">
        <v>3888</v>
      </c>
      <c r="R1339">
        <v>1389349942</v>
      </c>
      <c r="S1339" s="14">
        <v>46204</v>
      </c>
      <c r="T1339" t="s">
        <v>7473</v>
      </c>
      <c r="U1339" s="31">
        <v>46204.532557870371</v>
      </c>
      <c r="AK1339" s="14">
        <v>46204</v>
      </c>
      <c r="AL1339" t="s">
        <v>7454</v>
      </c>
      <c r="AM1339" s="31">
        <v>46204.57608796296</v>
      </c>
      <c r="AQ1339" s="31">
        <v>46204.57608796296</v>
      </c>
      <c r="AR1339" s="14">
        <v>46204</v>
      </c>
      <c r="AS1339" t="s">
        <v>7454</v>
      </c>
      <c r="AT1339" t="s">
        <v>7474</v>
      </c>
      <c r="AU1339" t="s">
        <v>677</v>
      </c>
      <c r="AV1339" s="14">
        <v>46204</v>
      </c>
      <c r="AW1339" t="s">
        <v>7473</v>
      </c>
      <c r="AX1339" s="31">
        <v>46204.579155092593</v>
      </c>
      <c r="AY1339" s="14">
        <v>46204</v>
      </c>
      <c r="AZ1339" t="s">
        <v>1211</v>
      </c>
      <c r="BA1339" s="31">
        <v>46204.595034722224</v>
      </c>
      <c r="BB1339" s="14">
        <v>46204</v>
      </c>
      <c r="BC1339" t="s">
        <v>6501</v>
      </c>
      <c r="BD1339" s="31">
        <v>46204.621076388888</v>
      </c>
      <c r="BE1339" s="14">
        <v>46204</v>
      </c>
      <c r="BF1339" t="s">
        <v>7453</v>
      </c>
      <c r="BG1339" s="31">
        <v>46204.693553240744</v>
      </c>
      <c r="BH1339" s="14">
        <v>46205</v>
      </c>
      <c r="BI1339" t="s">
        <v>1323</v>
      </c>
      <c r="BJ1339" s="31">
        <v>46205.66033564815</v>
      </c>
      <c r="BK1339" s="14">
        <v>46204</v>
      </c>
      <c r="BL1339" t="s">
        <v>7453</v>
      </c>
      <c r="BM1339" s="31">
        <v>46204.699432870373</v>
      </c>
      <c r="BW1339" s="14">
        <v>46205</v>
      </c>
      <c r="BX1339" t="s">
        <v>1323</v>
      </c>
      <c r="BY1339" s="31">
        <v>46205.672719907408</v>
      </c>
      <c r="BZ1339" s="14">
        <v>46205</v>
      </c>
      <c r="CA1339" t="s">
        <v>1324</v>
      </c>
      <c r="CB1339" s="31">
        <v>46205.683217592596</v>
      </c>
      <c r="CF1339" s="14">
        <v>46205</v>
      </c>
      <c r="CG1339" t="s">
        <v>7454</v>
      </c>
      <c r="CH1339" s="31">
        <v>46205.728217592594</v>
      </c>
      <c r="CM1339" s="4">
        <f t="shared" si="60"/>
        <v>46204.532557870371</v>
      </c>
      <c r="CN1339">
        <f t="shared" si="61"/>
        <v>0</v>
      </c>
      <c r="CO1339" t="str">
        <f>VLOOKUP(A1339,Sheet1!$A$2:$B$221,2,0)</f>
        <v>West Zone</v>
      </c>
    </row>
    <row r="1340" spans="1:93" x14ac:dyDescent="0.35">
      <c r="A1340" t="s">
        <v>7449</v>
      </c>
      <c r="B1340">
        <v>23</v>
      </c>
      <c r="C1340" t="s">
        <v>9332</v>
      </c>
      <c r="D1340" t="s">
        <v>678</v>
      </c>
      <c r="E1340" t="s">
        <v>903</v>
      </c>
      <c r="F1340" t="s">
        <v>904</v>
      </c>
      <c r="G1340" t="s">
        <v>81</v>
      </c>
      <c r="H1340" t="s">
        <v>12553</v>
      </c>
      <c r="I1340">
        <v>657130</v>
      </c>
      <c r="J1340" t="s">
        <v>3621</v>
      </c>
      <c r="K1340" t="s">
        <v>3622</v>
      </c>
      <c r="L1340" t="s">
        <v>4622</v>
      </c>
      <c r="M1340" t="s">
        <v>12554</v>
      </c>
      <c r="N1340">
        <v>65000</v>
      </c>
      <c r="O1340" t="s">
        <v>1006</v>
      </c>
      <c r="P1340" t="s">
        <v>1007</v>
      </c>
      <c r="Q1340" t="s">
        <v>12555</v>
      </c>
      <c r="R1340">
        <v>4270694859</v>
      </c>
      <c r="S1340" s="14">
        <v>46209</v>
      </c>
      <c r="T1340" t="s">
        <v>12556</v>
      </c>
      <c r="U1340" s="31">
        <v>46209.821840277778</v>
      </c>
      <c r="AK1340" s="14">
        <v>46210</v>
      </c>
      <c r="AL1340" t="s">
        <v>3070</v>
      </c>
      <c r="AM1340" s="31">
        <v>46210.530590277776</v>
      </c>
      <c r="AQ1340" s="31">
        <v>46210.530590277776</v>
      </c>
      <c r="AR1340" s="14">
        <v>46210</v>
      </c>
      <c r="AS1340" t="s">
        <v>3070</v>
      </c>
      <c r="AT1340" t="s">
        <v>7452</v>
      </c>
      <c r="AU1340" t="s">
        <v>677</v>
      </c>
      <c r="AV1340" s="14">
        <v>46210</v>
      </c>
      <c r="AW1340" t="s">
        <v>12556</v>
      </c>
      <c r="AX1340" s="31">
        <v>46210.531226851854</v>
      </c>
      <c r="AY1340" s="14">
        <v>46210</v>
      </c>
      <c r="AZ1340" t="s">
        <v>1211</v>
      </c>
      <c r="BA1340" s="31">
        <v>46210.551249999997</v>
      </c>
      <c r="BB1340" s="14">
        <v>46210</v>
      </c>
      <c r="BC1340" t="s">
        <v>12366</v>
      </c>
      <c r="BD1340" s="31">
        <v>46210.557592592595</v>
      </c>
      <c r="BE1340" s="14">
        <v>46210</v>
      </c>
      <c r="BF1340" t="s">
        <v>7453</v>
      </c>
      <c r="BG1340" s="31">
        <v>46210.62605324074</v>
      </c>
      <c r="BH1340" s="14">
        <v>46210</v>
      </c>
      <c r="BI1340" t="s">
        <v>7453</v>
      </c>
      <c r="BJ1340" s="31">
        <v>46210.634062500001</v>
      </c>
      <c r="BW1340" s="14">
        <v>46210</v>
      </c>
      <c r="BX1340" t="s">
        <v>7453</v>
      </c>
      <c r="BY1340" s="31">
        <v>46210.702187499999</v>
      </c>
      <c r="BZ1340" s="14">
        <v>46210</v>
      </c>
      <c r="CA1340" t="s">
        <v>1364</v>
      </c>
      <c r="CB1340" s="31">
        <v>46210.7187962963</v>
      </c>
      <c r="CF1340" s="14">
        <v>46211</v>
      </c>
      <c r="CG1340" t="s">
        <v>3070</v>
      </c>
      <c r="CH1340" s="31">
        <v>46211.336805555555</v>
      </c>
      <c r="CM1340" s="4">
        <f t="shared" si="60"/>
        <v>46209.821840277778</v>
      </c>
      <c r="CN1340">
        <f t="shared" si="61"/>
        <v>1</v>
      </c>
      <c r="CO1340" t="str">
        <f>VLOOKUP(A1340,Sheet1!$A$2:$B$221,2,0)</f>
        <v>West Zone</v>
      </c>
    </row>
    <row r="1341" spans="1:93" x14ac:dyDescent="0.35">
      <c r="A1341" t="s">
        <v>7449</v>
      </c>
      <c r="B1341">
        <v>23</v>
      </c>
      <c r="C1341" t="s">
        <v>9332</v>
      </c>
      <c r="D1341" t="s">
        <v>678</v>
      </c>
      <c r="E1341" t="s">
        <v>903</v>
      </c>
      <c r="F1341" t="s">
        <v>904</v>
      </c>
      <c r="G1341" t="s">
        <v>81</v>
      </c>
      <c r="H1341" t="s">
        <v>10693</v>
      </c>
      <c r="I1341">
        <v>663341</v>
      </c>
      <c r="J1341" t="s">
        <v>7470</v>
      </c>
      <c r="K1341" t="s">
        <v>7471</v>
      </c>
      <c r="L1341" t="s">
        <v>4622</v>
      </c>
      <c r="M1341" t="s">
        <v>10694</v>
      </c>
      <c r="N1341">
        <v>80000</v>
      </c>
      <c r="O1341" t="s">
        <v>1067</v>
      </c>
      <c r="P1341" t="s">
        <v>1068</v>
      </c>
      <c r="Q1341" t="s">
        <v>10695</v>
      </c>
      <c r="R1341">
        <v>7457320298</v>
      </c>
      <c r="S1341" s="14">
        <v>46206</v>
      </c>
      <c r="T1341" t="s">
        <v>7473</v>
      </c>
      <c r="U1341" s="31">
        <v>46206.726168981484</v>
      </c>
      <c r="AK1341" s="14">
        <v>46209</v>
      </c>
      <c r="AL1341" t="s">
        <v>2958</v>
      </c>
      <c r="AM1341" s="31">
        <v>46209.386388888888</v>
      </c>
      <c r="AQ1341" s="31">
        <v>46209.386388888888</v>
      </c>
      <c r="AR1341" s="14">
        <v>46209</v>
      </c>
      <c r="AS1341" t="s">
        <v>2958</v>
      </c>
      <c r="AT1341" t="s">
        <v>904</v>
      </c>
      <c r="AU1341" t="s">
        <v>678</v>
      </c>
      <c r="AV1341" s="14">
        <v>46209</v>
      </c>
      <c r="AW1341" t="s">
        <v>7473</v>
      </c>
      <c r="AX1341" s="31">
        <v>46209.38689814815</v>
      </c>
      <c r="AY1341" s="14">
        <v>46209</v>
      </c>
      <c r="AZ1341" t="s">
        <v>1211</v>
      </c>
      <c r="BA1341" s="31">
        <v>46209.406574074077</v>
      </c>
      <c r="BB1341" s="14">
        <v>46209</v>
      </c>
      <c r="BC1341" t="s">
        <v>6497</v>
      </c>
      <c r="BD1341" s="31">
        <v>46209.422303240739</v>
      </c>
      <c r="BE1341" s="14">
        <v>46209</v>
      </c>
      <c r="BF1341" t="s">
        <v>7453</v>
      </c>
      <c r="BG1341" s="31">
        <v>46209.438599537039</v>
      </c>
      <c r="BH1341" s="14">
        <v>46209</v>
      </c>
      <c r="BI1341" t="s">
        <v>1323</v>
      </c>
      <c r="BJ1341" s="31">
        <v>46209.700752314813</v>
      </c>
      <c r="BK1341" s="14">
        <v>46209</v>
      </c>
      <c r="BL1341" t="s">
        <v>7453</v>
      </c>
      <c r="BM1341" s="31">
        <v>46209.463090277779</v>
      </c>
      <c r="BW1341" s="14">
        <v>46209</v>
      </c>
      <c r="BX1341" t="s">
        <v>1323</v>
      </c>
      <c r="BY1341" s="31">
        <v>46209.704259259262</v>
      </c>
      <c r="BZ1341" s="14">
        <v>46210</v>
      </c>
      <c r="CA1341" t="s">
        <v>1324</v>
      </c>
      <c r="CB1341" s="31">
        <v>46210.774085648147</v>
      </c>
      <c r="CM1341" s="4">
        <f t="shared" si="60"/>
        <v>46206.726168981484</v>
      </c>
      <c r="CN1341">
        <f t="shared" si="61"/>
        <v>3</v>
      </c>
      <c r="CO1341" t="str">
        <f>VLOOKUP(A1341,Sheet1!$A$2:$B$221,2,0)</f>
        <v>West Zone</v>
      </c>
    </row>
    <row r="1342" spans="1:93" x14ac:dyDescent="0.35">
      <c r="A1342" t="s">
        <v>7449</v>
      </c>
      <c r="B1342">
        <v>23</v>
      </c>
      <c r="C1342" t="s">
        <v>9332</v>
      </c>
      <c r="D1342" t="s">
        <v>678</v>
      </c>
      <c r="E1342" t="s">
        <v>903</v>
      </c>
      <c r="F1342" t="s">
        <v>904</v>
      </c>
      <c r="G1342" t="s">
        <v>81</v>
      </c>
      <c r="H1342" t="s">
        <v>2725</v>
      </c>
      <c r="I1342">
        <v>679628</v>
      </c>
      <c r="J1342" t="s">
        <v>2444</v>
      </c>
      <c r="K1342" t="s">
        <v>2445</v>
      </c>
      <c r="L1342" t="s">
        <v>4622</v>
      </c>
      <c r="M1342" t="s">
        <v>7475</v>
      </c>
      <c r="N1342">
        <v>70000</v>
      </c>
      <c r="O1342" t="s">
        <v>958</v>
      </c>
      <c r="P1342" t="s">
        <v>959</v>
      </c>
      <c r="Q1342" t="s">
        <v>7476</v>
      </c>
      <c r="R1342">
        <v>3320147627</v>
      </c>
      <c r="S1342" s="14">
        <v>46204</v>
      </c>
      <c r="T1342" t="s">
        <v>7477</v>
      </c>
      <c r="U1342" s="31">
        <v>46204.589259259257</v>
      </c>
      <c r="AK1342" s="14">
        <v>46205</v>
      </c>
      <c r="AL1342" t="s">
        <v>2958</v>
      </c>
      <c r="AM1342" s="31">
        <v>46205.396817129629</v>
      </c>
      <c r="AQ1342" s="31">
        <v>46205.396817129629</v>
      </c>
      <c r="AR1342" s="14">
        <v>46205</v>
      </c>
      <c r="AS1342" t="s">
        <v>2958</v>
      </c>
      <c r="AT1342" t="s">
        <v>904</v>
      </c>
      <c r="AU1342" t="s">
        <v>678</v>
      </c>
      <c r="AV1342" s="14">
        <v>46205</v>
      </c>
      <c r="AW1342" t="s">
        <v>7477</v>
      </c>
      <c r="AX1342" s="31">
        <v>46205.406400462962</v>
      </c>
      <c r="AY1342" s="14">
        <v>46205</v>
      </c>
      <c r="AZ1342" t="s">
        <v>1211</v>
      </c>
      <c r="BA1342" s="31">
        <v>46205.418738425928</v>
      </c>
      <c r="BB1342" s="14">
        <v>46205</v>
      </c>
      <c r="BC1342" t="s">
        <v>7038</v>
      </c>
      <c r="BD1342" s="31">
        <v>46205.423750000002</v>
      </c>
      <c r="BE1342" s="14">
        <v>46205</v>
      </c>
      <c r="BF1342" t="s">
        <v>7453</v>
      </c>
      <c r="BG1342" s="31">
        <v>46205.454699074071</v>
      </c>
      <c r="BH1342" s="14">
        <v>46205</v>
      </c>
      <c r="BI1342" t="s">
        <v>7453</v>
      </c>
      <c r="BJ1342" s="31">
        <v>46205.461828703701</v>
      </c>
      <c r="BW1342" s="14">
        <v>46205</v>
      </c>
      <c r="BX1342" t="s">
        <v>7453</v>
      </c>
      <c r="BY1342" s="31">
        <v>46205.494004629632</v>
      </c>
      <c r="BZ1342" s="14">
        <v>46205</v>
      </c>
      <c r="CA1342" t="s">
        <v>1322</v>
      </c>
      <c r="CB1342" s="31">
        <v>46205.509432870371</v>
      </c>
      <c r="CF1342" s="14">
        <v>46206</v>
      </c>
      <c r="CG1342" t="s">
        <v>3070</v>
      </c>
      <c r="CH1342" s="31">
        <v>46206.602951388886</v>
      </c>
      <c r="CM1342" s="4">
        <f t="shared" si="60"/>
        <v>46204.589259259257</v>
      </c>
      <c r="CN1342">
        <f t="shared" si="61"/>
        <v>1</v>
      </c>
      <c r="CO1342" t="str">
        <f>VLOOKUP(A1342,Sheet1!$A$2:$B$221,2,0)</f>
        <v>West Zone</v>
      </c>
    </row>
    <row r="1343" spans="1:93" x14ac:dyDescent="0.35">
      <c r="A1343" t="s">
        <v>7449</v>
      </c>
      <c r="B1343">
        <v>23</v>
      </c>
      <c r="C1343" t="s">
        <v>9332</v>
      </c>
      <c r="D1343" t="s">
        <v>678</v>
      </c>
      <c r="E1343" t="s">
        <v>903</v>
      </c>
      <c r="F1343" t="s">
        <v>904</v>
      </c>
      <c r="G1343" t="s">
        <v>81</v>
      </c>
      <c r="H1343" t="s">
        <v>7478</v>
      </c>
      <c r="I1343">
        <v>706097</v>
      </c>
      <c r="J1343" t="s">
        <v>7479</v>
      </c>
      <c r="K1343" t="s">
        <v>7480</v>
      </c>
      <c r="L1343" t="s">
        <v>4622</v>
      </c>
      <c r="M1343" t="s">
        <v>7481</v>
      </c>
      <c r="N1343">
        <v>50000</v>
      </c>
      <c r="O1343" t="s">
        <v>947</v>
      </c>
      <c r="P1343" t="s">
        <v>948</v>
      </c>
      <c r="Q1343" t="s">
        <v>2748</v>
      </c>
      <c r="R1343">
        <v>2112431688</v>
      </c>
      <c r="S1343" s="14">
        <v>46204</v>
      </c>
      <c r="T1343" t="s">
        <v>7482</v>
      </c>
      <c r="U1343" s="31">
        <v>46204.518796296295</v>
      </c>
      <c r="AK1343" s="14">
        <v>46205</v>
      </c>
      <c r="AL1343" t="s">
        <v>2958</v>
      </c>
      <c r="AM1343" s="31">
        <v>46205.65221064815</v>
      </c>
      <c r="AQ1343" s="31">
        <v>46205.65221064815</v>
      </c>
      <c r="AR1343" s="14">
        <v>46205</v>
      </c>
      <c r="AS1343" t="s">
        <v>2958</v>
      </c>
      <c r="AT1343" t="s">
        <v>904</v>
      </c>
      <c r="AU1343" t="s">
        <v>678</v>
      </c>
      <c r="AV1343" s="14">
        <v>46205</v>
      </c>
      <c r="AW1343" t="s">
        <v>7482</v>
      </c>
      <c r="AX1343" s="31">
        <v>46205.672303240739</v>
      </c>
      <c r="AY1343" s="14">
        <v>46205</v>
      </c>
      <c r="AZ1343" t="s">
        <v>1211</v>
      </c>
      <c r="BA1343" s="31">
        <v>46205.685335648152</v>
      </c>
      <c r="BB1343" s="14">
        <v>46205</v>
      </c>
      <c r="BC1343" t="s">
        <v>6636</v>
      </c>
      <c r="BD1343" s="31">
        <v>46205.692071759258</v>
      </c>
      <c r="BE1343" s="14">
        <v>46205</v>
      </c>
      <c r="BF1343" t="s">
        <v>7453</v>
      </c>
      <c r="BG1343" s="31">
        <v>46205.712939814817</v>
      </c>
      <c r="BH1343" s="14">
        <v>46205</v>
      </c>
      <c r="BI1343" t="s">
        <v>7453</v>
      </c>
      <c r="BJ1343" s="31">
        <v>46205.747291666667</v>
      </c>
      <c r="BW1343" s="14">
        <v>46205</v>
      </c>
      <c r="BX1343" t="s">
        <v>7453</v>
      </c>
      <c r="BY1343" s="31">
        <v>46205.753101851849</v>
      </c>
      <c r="BZ1343" s="14">
        <v>46205</v>
      </c>
      <c r="CA1343" t="s">
        <v>1322</v>
      </c>
      <c r="CB1343" s="31">
        <v>46205.76630787037</v>
      </c>
      <c r="CF1343" s="14">
        <v>46205</v>
      </c>
      <c r="CG1343" t="s">
        <v>7454</v>
      </c>
      <c r="CH1343" s="31">
        <v>46205.801134259258</v>
      </c>
      <c r="CM1343" s="4">
        <f t="shared" si="60"/>
        <v>46204.518796296295</v>
      </c>
      <c r="CN1343">
        <f t="shared" si="61"/>
        <v>1</v>
      </c>
      <c r="CO1343" t="str">
        <f>VLOOKUP(A1343,Sheet1!$A$2:$B$221,2,0)</f>
        <v>West Zone</v>
      </c>
    </row>
    <row r="1344" spans="1:93" x14ac:dyDescent="0.35">
      <c r="A1344" t="s">
        <v>7449</v>
      </c>
      <c r="B1344">
        <v>23</v>
      </c>
      <c r="C1344" t="s">
        <v>9332</v>
      </c>
      <c r="D1344" t="s">
        <v>678</v>
      </c>
      <c r="E1344" t="s">
        <v>903</v>
      </c>
      <c r="F1344" t="s">
        <v>904</v>
      </c>
      <c r="G1344" t="s">
        <v>81</v>
      </c>
      <c r="H1344" t="s">
        <v>10696</v>
      </c>
      <c r="I1344">
        <v>776613</v>
      </c>
      <c r="J1344" t="s">
        <v>7479</v>
      </c>
      <c r="K1344" t="s">
        <v>7480</v>
      </c>
      <c r="L1344" t="s">
        <v>4622</v>
      </c>
      <c r="M1344" t="s">
        <v>10697</v>
      </c>
      <c r="N1344">
        <v>45000</v>
      </c>
      <c r="O1344" t="s">
        <v>9889</v>
      </c>
      <c r="P1344" t="s">
        <v>9890</v>
      </c>
      <c r="Q1344" t="s">
        <v>10698</v>
      </c>
      <c r="R1344">
        <v>7154682665</v>
      </c>
      <c r="S1344" s="14">
        <v>46206</v>
      </c>
      <c r="T1344" t="s">
        <v>7482</v>
      </c>
      <c r="U1344" s="31">
        <v>46206.653217592589</v>
      </c>
      <c r="AK1344" s="14">
        <v>46209</v>
      </c>
      <c r="AL1344" t="s">
        <v>2958</v>
      </c>
      <c r="AM1344" s="31">
        <v>46209.507951388892</v>
      </c>
      <c r="AQ1344" s="31">
        <v>46209.507951388892</v>
      </c>
      <c r="AR1344" s="14">
        <v>46209</v>
      </c>
      <c r="AS1344" t="s">
        <v>2958</v>
      </c>
      <c r="AT1344" t="s">
        <v>904</v>
      </c>
      <c r="AU1344" t="s">
        <v>678</v>
      </c>
      <c r="AV1344" s="14">
        <v>46209</v>
      </c>
      <c r="AW1344" t="s">
        <v>7482</v>
      </c>
      <c r="AX1344" s="31">
        <v>46209.508611111109</v>
      </c>
      <c r="AY1344" s="14">
        <v>46209</v>
      </c>
      <c r="AZ1344" t="s">
        <v>1211</v>
      </c>
      <c r="BA1344" s="31">
        <v>46209.526898148149</v>
      </c>
      <c r="BB1344" s="14">
        <v>46209</v>
      </c>
      <c r="BC1344" t="s">
        <v>6685</v>
      </c>
      <c r="BD1344" s="31">
        <v>46209.595335648148</v>
      </c>
      <c r="BE1344" s="14">
        <v>46209</v>
      </c>
      <c r="BF1344" t="s">
        <v>7453</v>
      </c>
      <c r="BG1344" s="31">
        <v>46209.625891203701</v>
      </c>
      <c r="BH1344" s="14">
        <v>46209</v>
      </c>
      <c r="BI1344" t="s">
        <v>7453</v>
      </c>
      <c r="BJ1344" s="31">
        <v>46209.635648148149</v>
      </c>
      <c r="BW1344" s="14">
        <v>46209</v>
      </c>
      <c r="BX1344" t="s">
        <v>7453</v>
      </c>
      <c r="BY1344" s="31">
        <v>46209.651678240742</v>
      </c>
      <c r="BZ1344" s="14">
        <v>46209</v>
      </c>
      <c r="CA1344" t="s">
        <v>1364</v>
      </c>
      <c r="CB1344" s="31">
        <v>46209.667604166665</v>
      </c>
      <c r="CF1344" s="14">
        <v>46209</v>
      </c>
      <c r="CG1344" t="s">
        <v>7454</v>
      </c>
      <c r="CH1344" s="31">
        <v>46209.788611111115</v>
      </c>
      <c r="CM1344" s="4">
        <f t="shared" si="60"/>
        <v>46206.653217592589</v>
      </c>
      <c r="CN1344">
        <f t="shared" si="61"/>
        <v>3</v>
      </c>
      <c r="CO1344" t="str">
        <f>VLOOKUP(A1344,Sheet1!$A$2:$B$221,2,0)</f>
        <v>West Zone</v>
      </c>
    </row>
    <row r="1345" spans="1:93" x14ac:dyDescent="0.35">
      <c r="A1345" t="s">
        <v>7483</v>
      </c>
      <c r="B1345">
        <v>57</v>
      </c>
      <c r="C1345" t="s">
        <v>9332</v>
      </c>
      <c r="D1345" t="s">
        <v>678</v>
      </c>
      <c r="E1345" t="s">
        <v>508</v>
      </c>
      <c r="F1345" t="s">
        <v>509</v>
      </c>
      <c r="G1345" t="s">
        <v>109</v>
      </c>
      <c r="H1345" t="s">
        <v>12557</v>
      </c>
      <c r="I1345">
        <v>591984</v>
      </c>
      <c r="J1345" t="s">
        <v>12558</v>
      </c>
      <c r="K1345" t="s">
        <v>12559</v>
      </c>
      <c r="L1345" t="s">
        <v>4622</v>
      </c>
      <c r="M1345" t="s">
        <v>12560</v>
      </c>
      <c r="N1345">
        <v>75000</v>
      </c>
      <c r="O1345" t="s">
        <v>1429</v>
      </c>
      <c r="P1345" t="s">
        <v>1430</v>
      </c>
      <c r="Q1345" t="s">
        <v>3149</v>
      </c>
      <c r="R1345">
        <v>6373753215</v>
      </c>
      <c r="S1345" s="14">
        <v>46209</v>
      </c>
      <c r="T1345" t="s">
        <v>12561</v>
      </c>
      <c r="U1345" s="31">
        <v>46209.729027777779</v>
      </c>
      <c r="AK1345" s="14">
        <v>46210</v>
      </c>
      <c r="AL1345" t="s">
        <v>2959</v>
      </c>
      <c r="AM1345" s="31">
        <v>46210.464016203703</v>
      </c>
      <c r="AQ1345" s="31">
        <v>46210.464016203703</v>
      </c>
      <c r="AR1345" s="14">
        <v>46210</v>
      </c>
      <c r="AS1345" t="s">
        <v>2959</v>
      </c>
      <c r="AT1345" t="s">
        <v>509</v>
      </c>
      <c r="AU1345" t="s">
        <v>678</v>
      </c>
      <c r="AV1345" s="14">
        <v>46210</v>
      </c>
      <c r="AW1345" t="s">
        <v>2959</v>
      </c>
      <c r="AX1345" s="31">
        <v>46210.610324074078</v>
      </c>
      <c r="AY1345" s="14">
        <v>46210</v>
      </c>
      <c r="AZ1345" t="s">
        <v>1211</v>
      </c>
      <c r="BA1345" s="31">
        <v>46210.615833333337</v>
      </c>
      <c r="BB1345" s="14">
        <v>46210</v>
      </c>
      <c r="BC1345" t="s">
        <v>6685</v>
      </c>
      <c r="BD1345" s="31">
        <v>46210.630173611113</v>
      </c>
      <c r="BE1345" s="14">
        <v>46210</v>
      </c>
      <c r="BF1345" t="s">
        <v>7487</v>
      </c>
      <c r="BG1345" s="31">
        <v>46210.654085648152</v>
      </c>
      <c r="BH1345" s="14">
        <v>46210</v>
      </c>
      <c r="BI1345" t="s">
        <v>7487</v>
      </c>
      <c r="BJ1345" s="31">
        <v>46210.668564814812</v>
      </c>
      <c r="BW1345" s="14">
        <v>46210</v>
      </c>
      <c r="BX1345" t="s">
        <v>7487</v>
      </c>
      <c r="BY1345" s="31">
        <v>46210.700300925928</v>
      </c>
      <c r="BZ1345" s="14">
        <v>46210</v>
      </c>
      <c r="CA1345" t="s">
        <v>1364</v>
      </c>
      <c r="CB1345" s="31">
        <v>46210.718530092592</v>
      </c>
      <c r="CM1345" s="4">
        <f t="shared" si="60"/>
        <v>46209.729027777779</v>
      </c>
      <c r="CN1345">
        <f t="shared" si="61"/>
        <v>1</v>
      </c>
      <c r="CO1345" t="str">
        <f>VLOOKUP(A1345,Sheet1!$A$2:$B$221,2,0)</f>
        <v>West Zone</v>
      </c>
    </row>
    <row r="1346" spans="1:93" x14ac:dyDescent="0.35">
      <c r="A1346" t="s">
        <v>7483</v>
      </c>
      <c r="B1346">
        <v>57</v>
      </c>
      <c r="C1346" t="s">
        <v>9332</v>
      </c>
      <c r="D1346" t="s">
        <v>678</v>
      </c>
      <c r="E1346" t="s">
        <v>508</v>
      </c>
      <c r="F1346" t="s">
        <v>509</v>
      </c>
      <c r="G1346" t="s">
        <v>109</v>
      </c>
      <c r="H1346" t="s">
        <v>7484</v>
      </c>
      <c r="I1346">
        <v>592626</v>
      </c>
      <c r="J1346" t="s">
        <v>3074</v>
      </c>
      <c r="K1346" t="s">
        <v>3075</v>
      </c>
      <c r="L1346" t="s">
        <v>4622</v>
      </c>
      <c r="M1346" t="s">
        <v>7485</v>
      </c>
      <c r="N1346">
        <v>73000</v>
      </c>
      <c r="O1346" t="s">
        <v>3113</v>
      </c>
      <c r="P1346" t="s">
        <v>3114</v>
      </c>
      <c r="Q1346" t="s">
        <v>1143</v>
      </c>
      <c r="R1346">
        <v>2263592363</v>
      </c>
      <c r="S1346" s="14">
        <v>46206</v>
      </c>
      <c r="T1346" t="s">
        <v>7486</v>
      </c>
      <c r="U1346" s="31">
        <v>46206.450752314813</v>
      </c>
      <c r="AK1346" s="14">
        <v>46206</v>
      </c>
      <c r="AL1346" t="s">
        <v>2959</v>
      </c>
      <c r="AM1346" s="31">
        <v>46206.503263888888</v>
      </c>
      <c r="AQ1346" s="31">
        <v>46206.503263888888</v>
      </c>
      <c r="AR1346" s="14">
        <v>46206</v>
      </c>
      <c r="AS1346" t="s">
        <v>2959</v>
      </c>
      <c r="AT1346" t="s">
        <v>509</v>
      </c>
      <c r="AU1346" t="s">
        <v>678</v>
      </c>
      <c r="AV1346" s="14">
        <v>46206</v>
      </c>
      <c r="AW1346" t="s">
        <v>7486</v>
      </c>
      <c r="AX1346" s="31">
        <v>46206.556250000001</v>
      </c>
      <c r="AY1346" s="14">
        <v>46206</v>
      </c>
      <c r="AZ1346" t="s">
        <v>3057</v>
      </c>
      <c r="BA1346" s="31">
        <v>46206.562199074076</v>
      </c>
      <c r="BB1346" s="14">
        <v>46206</v>
      </c>
      <c r="BC1346" t="s">
        <v>6837</v>
      </c>
      <c r="BD1346" s="31">
        <v>46206.60659722222</v>
      </c>
      <c r="BE1346" s="14">
        <v>46206</v>
      </c>
      <c r="BF1346" t="s">
        <v>7487</v>
      </c>
      <c r="BG1346" s="31">
        <v>46206.652361111112</v>
      </c>
      <c r="BH1346" s="14">
        <v>46206</v>
      </c>
      <c r="BI1346" t="s">
        <v>7487</v>
      </c>
      <c r="BJ1346" s="31">
        <v>46206.657349537039</v>
      </c>
      <c r="BW1346" s="14">
        <v>46206</v>
      </c>
      <c r="BX1346" t="s">
        <v>7487</v>
      </c>
      <c r="BY1346" s="31">
        <v>46206.702604166669</v>
      </c>
      <c r="BZ1346" s="14">
        <v>46206</v>
      </c>
      <c r="CA1346" t="s">
        <v>1324</v>
      </c>
      <c r="CB1346" s="31">
        <v>46206.706585648149</v>
      </c>
      <c r="CF1346" s="14">
        <v>46209</v>
      </c>
      <c r="CG1346" t="s">
        <v>3589</v>
      </c>
      <c r="CH1346" s="31">
        <v>46209.498483796298</v>
      </c>
      <c r="CM1346" s="4">
        <f t="shared" si="60"/>
        <v>46206.450752314813</v>
      </c>
      <c r="CN1346">
        <f t="shared" si="61"/>
        <v>0</v>
      </c>
      <c r="CO1346" t="str">
        <f>VLOOKUP(A1346,Sheet1!$A$2:$B$221,2,0)</f>
        <v>West Zone</v>
      </c>
    </row>
    <row r="1347" spans="1:93" x14ac:dyDescent="0.35">
      <c r="A1347" t="s">
        <v>7483</v>
      </c>
      <c r="B1347">
        <v>57</v>
      </c>
      <c r="C1347" t="s">
        <v>9332</v>
      </c>
      <c r="D1347" t="s">
        <v>678</v>
      </c>
      <c r="E1347" t="s">
        <v>508</v>
      </c>
      <c r="F1347" t="s">
        <v>509</v>
      </c>
      <c r="G1347" t="s">
        <v>109</v>
      </c>
      <c r="H1347" t="s">
        <v>7488</v>
      </c>
      <c r="I1347">
        <v>604002</v>
      </c>
      <c r="J1347" t="s">
        <v>7489</v>
      </c>
      <c r="K1347" t="s">
        <v>7490</v>
      </c>
      <c r="L1347" t="s">
        <v>4622</v>
      </c>
      <c r="M1347" t="s">
        <v>7491</v>
      </c>
      <c r="N1347">
        <v>50000</v>
      </c>
      <c r="O1347" t="s">
        <v>1171</v>
      </c>
      <c r="P1347" t="s">
        <v>1172</v>
      </c>
      <c r="Q1347" t="s">
        <v>7492</v>
      </c>
      <c r="R1347">
        <v>8142273931</v>
      </c>
      <c r="S1347" s="14">
        <v>46206</v>
      </c>
      <c r="T1347" t="s">
        <v>7493</v>
      </c>
      <c r="U1347" s="31">
        <v>46206.492893518516</v>
      </c>
      <c r="AK1347" s="14">
        <v>46206</v>
      </c>
      <c r="AL1347" t="s">
        <v>2959</v>
      </c>
      <c r="AM1347" s="31">
        <v>46206.681192129632</v>
      </c>
      <c r="AQ1347" s="31">
        <v>46206.681192129632</v>
      </c>
      <c r="AR1347" s="14">
        <v>46206</v>
      </c>
      <c r="AS1347" t="s">
        <v>2959</v>
      </c>
      <c r="AT1347" t="s">
        <v>509</v>
      </c>
      <c r="AU1347" t="s">
        <v>678</v>
      </c>
      <c r="AV1347" s="14">
        <v>46206</v>
      </c>
      <c r="AW1347" t="s">
        <v>2959</v>
      </c>
      <c r="AX1347" s="31">
        <v>46206.684374999997</v>
      </c>
      <c r="AY1347" s="14">
        <v>46206</v>
      </c>
      <c r="AZ1347" t="s">
        <v>3057</v>
      </c>
      <c r="BA1347" s="31">
        <v>46206.689930555556</v>
      </c>
      <c r="BB1347" s="14">
        <v>46206</v>
      </c>
      <c r="BC1347" t="s">
        <v>6636</v>
      </c>
      <c r="BD1347" s="31">
        <v>46206.705590277779</v>
      </c>
      <c r="BE1347" s="14">
        <v>46206</v>
      </c>
      <c r="BF1347" t="s">
        <v>7487</v>
      </c>
      <c r="BG1347" s="31">
        <v>46206.757615740738</v>
      </c>
      <c r="BH1347" s="14">
        <v>46206</v>
      </c>
      <c r="BI1347" t="s">
        <v>7487</v>
      </c>
      <c r="BJ1347" s="31">
        <v>46206.765104166669</v>
      </c>
      <c r="BW1347" s="14">
        <v>46206</v>
      </c>
      <c r="BX1347" t="s">
        <v>7487</v>
      </c>
      <c r="BY1347" s="31">
        <v>46206.787858796299</v>
      </c>
      <c r="BZ1347" s="14">
        <v>46206</v>
      </c>
      <c r="CA1347" t="s">
        <v>1322</v>
      </c>
      <c r="CB1347" s="31">
        <v>46206.792488425926</v>
      </c>
      <c r="CF1347" s="14">
        <v>46209</v>
      </c>
      <c r="CG1347" t="s">
        <v>3589</v>
      </c>
      <c r="CH1347" s="31">
        <v>46209.594942129632</v>
      </c>
      <c r="CM1347" s="4">
        <f t="shared" si="60"/>
        <v>46206.492893518516</v>
      </c>
      <c r="CN1347">
        <f t="shared" si="61"/>
        <v>0</v>
      </c>
      <c r="CO1347" t="str">
        <f>VLOOKUP(A1347,Sheet1!$A$2:$B$221,2,0)</f>
        <v>West Zone</v>
      </c>
    </row>
    <row r="1348" spans="1:93" x14ac:dyDescent="0.35">
      <c r="A1348" t="s">
        <v>7483</v>
      </c>
      <c r="B1348">
        <v>57</v>
      </c>
      <c r="C1348" t="s">
        <v>9332</v>
      </c>
      <c r="D1348" t="s">
        <v>678</v>
      </c>
      <c r="E1348" t="s">
        <v>508</v>
      </c>
      <c r="F1348" t="s">
        <v>509</v>
      </c>
      <c r="G1348" t="s">
        <v>109</v>
      </c>
      <c r="H1348" t="s">
        <v>7494</v>
      </c>
      <c r="I1348">
        <v>616389</v>
      </c>
      <c r="J1348" t="s">
        <v>3074</v>
      </c>
      <c r="K1348" t="s">
        <v>3075</v>
      </c>
      <c r="L1348" t="s">
        <v>4622</v>
      </c>
      <c r="M1348" t="s">
        <v>7495</v>
      </c>
      <c r="N1348">
        <v>45000</v>
      </c>
      <c r="O1348" t="s">
        <v>3012</v>
      </c>
      <c r="P1348" t="s">
        <v>3013</v>
      </c>
      <c r="Q1348" t="s">
        <v>1150</v>
      </c>
      <c r="R1348">
        <v>8380372615</v>
      </c>
      <c r="S1348" s="14">
        <v>46205</v>
      </c>
      <c r="T1348" t="s">
        <v>7486</v>
      </c>
      <c r="U1348" s="31">
        <v>46205.608067129629</v>
      </c>
      <c r="AK1348" s="14">
        <v>46205</v>
      </c>
      <c r="AL1348" t="s">
        <v>2959</v>
      </c>
      <c r="AM1348" s="31">
        <v>46205.686759259261</v>
      </c>
      <c r="AQ1348" s="31">
        <v>46205.686759259261</v>
      </c>
      <c r="AR1348" s="14">
        <v>46205</v>
      </c>
      <c r="AS1348" t="s">
        <v>2959</v>
      </c>
      <c r="AT1348" t="s">
        <v>509</v>
      </c>
      <c r="AU1348" t="s">
        <v>678</v>
      </c>
      <c r="AV1348" s="14">
        <v>46205</v>
      </c>
      <c r="AW1348" t="s">
        <v>7486</v>
      </c>
      <c r="AX1348" s="31">
        <v>46205.873726851853</v>
      </c>
      <c r="AY1348" s="14">
        <v>46206</v>
      </c>
      <c r="AZ1348" t="s">
        <v>1211</v>
      </c>
      <c r="BA1348" s="31">
        <v>46206.342905092592</v>
      </c>
      <c r="BB1348" s="14">
        <v>46206</v>
      </c>
      <c r="BC1348" t="s">
        <v>6486</v>
      </c>
      <c r="BD1348" s="31">
        <v>46206.446203703701</v>
      </c>
      <c r="BE1348" s="14">
        <v>46206</v>
      </c>
      <c r="BF1348" t="s">
        <v>7487</v>
      </c>
      <c r="BG1348" s="31">
        <v>46206.468159722222</v>
      </c>
      <c r="BH1348" s="14">
        <v>46206</v>
      </c>
      <c r="BI1348" t="s">
        <v>7487</v>
      </c>
      <c r="BJ1348" s="31">
        <v>46206.476886574077</v>
      </c>
      <c r="BW1348" s="14">
        <v>46206</v>
      </c>
      <c r="BX1348" t="s">
        <v>7487</v>
      </c>
      <c r="BY1348" s="31">
        <v>46206.491481481484</v>
      </c>
      <c r="BZ1348" s="14">
        <v>46206</v>
      </c>
      <c r="CA1348" t="s">
        <v>1324</v>
      </c>
      <c r="CB1348" s="31">
        <v>46206.502060185187</v>
      </c>
      <c r="CF1348" s="14">
        <v>46206</v>
      </c>
      <c r="CG1348" t="s">
        <v>3589</v>
      </c>
      <c r="CH1348" s="31">
        <v>46206.659629629627</v>
      </c>
      <c r="CM1348" s="4">
        <f t="shared" si="60"/>
        <v>46205.608067129629</v>
      </c>
      <c r="CN1348">
        <f t="shared" si="61"/>
        <v>0</v>
      </c>
      <c r="CO1348" t="str">
        <f>VLOOKUP(A1348,Sheet1!$A$2:$B$221,2,0)</f>
        <v>West Zone</v>
      </c>
    </row>
    <row r="1349" spans="1:93" x14ac:dyDescent="0.35">
      <c r="A1349" t="s">
        <v>7483</v>
      </c>
      <c r="B1349">
        <v>57</v>
      </c>
      <c r="C1349" t="s">
        <v>9332</v>
      </c>
      <c r="D1349" t="s">
        <v>678</v>
      </c>
      <c r="E1349" t="s">
        <v>508</v>
      </c>
      <c r="F1349" t="s">
        <v>509</v>
      </c>
      <c r="G1349" t="s">
        <v>109</v>
      </c>
      <c r="H1349" t="s">
        <v>12562</v>
      </c>
      <c r="I1349">
        <v>694541</v>
      </c>
      <c r="J1349" t="s">
        <v>12558</v>
      </c>
      <c r="K1349" t="s">
        <v>12559</v>
      </c>
      <c r="L1349" t="s">
        <v>4622</v>
      </c>
      <c r="M1349" t="s">
        <v>12563</v>
      </c>
      <c r="N1349">
        <v>45000</v>
      </c>
      <c r="O1349" t="s">
        <v>3012</v>
      </c>
      <c r="P1349" t="s">
        <v>3013</v>
      </c>
      <c r="Q1349" t="s">
        <v>4812</v>
      </c>
      <c r="R1349">
        <v>2605860309</v>
      </c>
      <c r="S1349" s="14">
        <v>46209</v>
      </c>
      <c r="T1349" t="s">
        <v>12561</v>
      </c>
      <c r="U1349" s="31">
        <v>46209.746840277781</v>
      </c>
      <c r="AK1349" s="14">
        <v>46210</v>
      </c>
      <c r="AL1349" t="s">
        <v>2959</v>
      </c>
      <c r="AM1349" s="31">
        <v>46210.447615740741</v>
      </c>
      <c r="AQ1349" s="31">
        <v>46210.447615740741</v>
      </c>
      <c r="AR1349" s="14">
        <v>46210</v>
      </c>
      <c r="AS1349" t="s">
        <v>2959</v>
      </c>
      <c r="AT1349" t="s">
        <v>509</v>
      </c>
      <c r="AU1349" t="s">
        <v>678</v>
      </c>
      <c r="AV1349" s="14">
        <v>46210</v>
      </c>
      <c r="AW1349" t="s">
        <v>2959</v>
      </c>
      <c r="AX1349" s="31">
        <v>46210.610983796294</v>
      </c>
      <c r="AY1349" s="14">
        <v>46210</v>
      </c>
      <c r="AZ1349" t="s">
        <v>1211</v>
      </c>
      <c r="BA1349" s="31">
        <v>46210.615833333337</v>
      </c>
      <c r="BB1349" s="14">
        <v>46210</v>
      </c>
      <c r="BC1349" t="s">
        <v>6837</v>
      </c>
      <c r="BD1349" s="31">
        <v>46210.666643518518</v>
      </c>
      <c r="BE1349" s="14">
        <v>46210</v>
      </c>
      <c r="BF1349" t="s">
        <v>7487</v>
      </c>
      <c r="BG1349" s="31">
        <v>46210.69902777778</v>
      </c>
      <c r="BH1349" s="14">
        <v>46210</v>
      </c>
      <c r="BI1349" t="s">
        <v>7487</v>
      </c>
      <c r="BJ1349" s="31">
        <v>46210.710428240738</v>
      </c>
      <c r="BW1349" s="14">
        <v>46210</v>
      </c>
      <c r="BX1349" t="s">
        <v>7487</v>
      </c>
      <c r="BY1349" s="31">
        <v>46210.742118055554</v>
      </c>
      <c r="BZ1349" s="14">
        <v>46210</v>
      </c>
      <c r="CA1349" t="s">
        <v>1324</v>
      </c>
      <c r="CB1349" s="31">
        <v>46210.760648148149</v>
      </c>
      <c r="CM1349" s="4">
        <f t="shared" ref="CM1349:CM1412" si="62">IF(AJ1349&lt;&gt;"",AJ1349,IF(AG1349&lt;&gt;"",AG1349,IF(AD1349&lt;&gt;"",AD1349,IF(AA1349&lt;&gt;"",AA1349,U1349))))</f>
        <v>46209.746840277781</v>
      </c>
      <c r="CN1349">
        <f t="shared" ref="CN1349:CN1412" si="63">AK1349-INT(CM1349)</f>
        <v>1</v>
      </c>
      <c r="CO1349" t="str">
        <f>VLOOKUP(A1349,Sheet1!$A$2:$B$221,2,0)</f>
        <v>West Zone</v>
      </c>
    </row>
    <row r="1350" spans="1:93" x14ac:dyDescent="0.35">
      <c r="A1350" t="s">
        <v>7483</v>
      </c>
      <c r="B1350">
        <v>57</v>
      </c>
      <c r="C1350" t="s">
        <v>9332</v>
      </c>
      <c r="D1350" t="s">
        <v>678</v>
      </c>
      <c r="E1350" t="s">
        <v>508</v>
      </c>
      <c r="F1350" t="s">
        <v>509</v>
      </c>
      <c r="G1350" t="s">
        <v>109</v>
      </c>
      <c r="H1350" t="s">
        <v>12564</v>
      </c>
      <c r="I1350">
        <v>784782</v>
      </c>
      <c r="J1350" t="s">
        <v>7489</v>
      </c>
      <c r="K1350" t="s">
        <v>7490</v>
      </c>
      <c r="L1350" t="s">
        <v>4622</v>
      </c>
      <c r="M1350" t="s">
        <v>12565</v>
      </c>
      <c r="N1350">
        <v>45000</v>
      </c>
      <c r="O1350" t="s">
        <v>3012</v>
      </c>
      <c r="P1350" t="s">
        <v>3013</v>
      </c>
      <c r="Q1350" t="s">
        <v>12566</v>
      </c>
      <c r="R1350">
        <v>3919808623</v>
      </c>
      <c r="S1350" s="14">
        <v>46209</v>
      </c>
      <c r="T1350" t="s">
        <v>7493</v>
      </c>
      <c r="U1350" s="31">
        <v>46209.766712962963</v>
      </c>
      <c r="AK1350" s="14">
        <v>46210</v>
      </c>
      <c r="AL1350" t="s">
        <v>2959</v>
      </c>
      <c r="AM1350" s="31">
        <v>46210.701689814814</v>
      </c>
      <c r="AQ1350" s="31">
        <v>46210.701689814814</v>
      </c>
      <c r="AR1350" s="14">
        <v>46210</v>
      </c>
      <c r="AS1350" t="s">
        <v>2959</v>
      </c>
      <c r="AT1350" t="s">
        <v>509</v>
      </c>
      <c r="AU1350" t="s">
        <v>678</v>
      </c>
      <c r="AV1350" s="14">
        <v>46210</v>
      </c>
      <c r="AW1350" t="s">
        <v>2959</v>
      </c>
      <c r="AX1350" s="31">
        <v>46210.779085648152</v>
      </c>
      <c r="AY1350" s="14">
        <v>46211</v>
      </c>
      <c r="AZ1350" t="s">
        <v>1211</v>
      </c>
      <c r="BA1350" s="31">
        <v>46211.360486111109</v>
      </c>
      <c r="CM1350" s="4">
        <f t="shared" si="62"/>
        <v>46209.766712962963</v>
      </c>
      <c r="CN1350">
        <f t="shared" si="63"/>
        <v>1</v>
      </c>
      <c r="CO1350" t="str">
        <f>VLOOKUP(A1350,Sheet1!$A$2:$B$221,2,0)</f>
        <v>West Zone</v>
      </c>
    </row>
    <row r="1351" spans="1:93" x14ac:dyDescent="0.35">
      <c r="A1351" t="s">
        <v>7496</v>
      </c>
      <c r="B1351">
        <v>61</v>
      </c>
      <c r="C1351" t="s">
        <v>9332</v>
      </c>
      <c r="D1351" t="s">
        <v>678</v>
      </c>
      <c r="E1351" t="s">
        <v>840</v>
      </c>
      <c r="F1351" t="s">
        <v>897</v>
      </c>
      <c r="G1351" t="s">
        <v>81</v>
      </c>
      <c r="H1351" t="s">
        <v>7497</v>
      </c>
      <c r="I1351">
        <v>19172</v>
      </c>
      <c r="J1351" t="s">
        <v>81</v>
      </c>
      <c r="K1351" t="s">
        <v>7498</v>
      </c>
      <c r="L1351" t="s">
        <v>4622</v>
      </c>
      <c r="M1351" t="s">
        <v>7499</v>
      </c>
      <c r="N1351">
        <v>40000</v>
      </c>
      <c r="O1351" t="s">
        <v>3064</v>
      </c>
      <c r="P1351" t="s">
        <v>3065</v>
      </c>
      <c r="Q1351" t="s">
        <v>1395</v>
      </c>
      <c r="R1351">
        <v>8299662926</v>
      </c>
      <c r="S1351" s="14">
        <v>46206</v>
      </c>
      <c r="T1351" t="s">
        <v>7500</v>
      </c>
      <c r="U1351" s="31">
        <v>46206.56689814815</v>
      </c>
      <c r="AK1351" s="14">
        <v>46206</v>
      </c>
      <c r="AL1351" t="s">
        <v>2424</v>
      </c>
      <c r="AM1351" s="31">
        <v>46206.608807870369</v>
      </c>
      <c r="AQ1351" s="31">
        <v>46206.608807870369</v>
      </c>
      <c r="AR1351" s="14">
        <v>46206</v>
      </c>
      <c r="AS1351" t="s">
        <v>2424</v>
      </c>
      <c r="AT1351" t="s">
        <v>7501</v>
      </c>
      <c r="AU1351" t="s">
        <v>677</v>
      </c>
      <c r="AV1351" s="14">
        <v>46206</v>
      </c>
      <c r="AW1351" t="s">
        <v>2424</v>
      </c>
      <c r="AX1351" s="31">
        <v>46206.609293981484</v>
      </c>
      <c r="AY1351" s="14">
        <v>46206</v>
      </c>
      <c r="AZ1351" t="s">
        <v>3057</v>
      </c>
      <c r="BA1351" s="31">
        <v>46206.625972222224</v>
      </c>
      <c r="BB1351" s="14">
        <v>46206</v>
      </c>
      <c r="BC1351" t="s">
        <v>6673</v>
      </c>
      <c r="BD1351" s="31">
        <v>46206.668252314812</v>
      </c>
      <c r="BE1351" s="14">
        <v>46206</v>
      </c>
      <c r="BF1351" t="s">
        <v>7453</v>
      </c>
      <c r="BG1351" s="31">
        <v>46206.756122685183</v>
      </c>
      <c r="BH1351" s="14">
        <v>46206</v>
      </c>
      <c r="BI1351" t="s">
        <v>7453</v>
      </c>
      <c r="BJ1351" s="31">
        <v>46206.763194444444</v>
      </c>
      <c r="BW1351" s="14">
        <v>46206</v>
      </c>
      <c r="BX1351" t="s">
        <v>7453</v>
      </c>
      <c r="BY1351" s="31">
        <v>46206.778703703705</v>
      </c>
      <c r="BZ1351" s="14">
        <v>46206</v>
      </c>
      <c r="CA1351" t="s">
        <v>1322</v>
      </c>
      <c r="CB1351" s="31">
        <v>46206.787974537037</v>
      </c>
      <c r="CF1351" s="14">
        <v>46210</v>
      </c>
      <c r="CG1351" t="s">
        <v>2424</v>
      </c>
      <c r="CH1351" s="31">
        <v>46210.560162037036</v>
      </c>
      <c r="CM1351" s="4">
        <f t="shared" si="62"/>
        <v>46206.56689814815</v>
      </c>
      <c r="CN1351">
        <f t="shared" si="63"/>
        <v>0</v>
      </c>
      <c r="CO1351" t="str">
        <f>VLOOKUP(A1351,Sheet1!$A$2:$B$221,2,0)</f>
        <v>West Zone</v>
      </c>
    </row>
    <row r="1352" spans="1:93" x14ac:dyDescent="0.35">
      <c r="A1352" t="s">
        <v>7496</v>
      </c>
      <c r="B1352">
        <v>61</v>
      </c>
      <c r="C1352" t="s">
        <v>9332</v>
      </c>
      <c r="D1352" t="s">
        <v>678</v>
      </c>
      <c r="E1352" t="s">
        <v>840</v>
      </c>
      <c r="F1352" t="s">
        <v>897</v>
      </c>
      <c r="G1352" t="s">
        <v>81</v>
      </c>
      <c r="H1352" t="s">
        <v>10699</v>
      </c>
      <c r="I1352">
        <v>24318</v>
      </c>
      <c r="J1352" t="s">
        <v>10700</v>
      </c>
      <c r="K1352" t="s">
        <v>10701</v>
      </c>
      <c r="L1352" t="s">
        <v>4622</v>
      </c>
      <c r="M1352" t="s">
        <v>10702</v>
      </c>
      <c r="N1352">
        <v>90000</v>
      </c>
      <c r="O1352" t="s">
        <v>9733</v>
      </c>
      <c r="P1352" t="s">
        <v>9734</v>
      </c>
      <c r="Q1352" t="s">
        <v>3090</v>
      </c>
      <c r="R1352">
        <v>1050450306</v>
      </c>
      <c r="S1352" s="14">
        <v>46209</v>
      </c>
      <c r="T1352" t="s">
        <v>7500</v>
      </c>
      <c r="U1352" s="31">
        <v>46209.653749999998</v>
      </c>
      <c r="AK1352" s="14">
        <v>46209</v>
      </c>
      <c r="AL1352" t="s">
        <v>2424</v>
      </c>
      <c r="AM1352" s="31">
        <v>46209.684687499997</v>
      </c>
      <c r="AQ1352" s="31">
        <v>46209.684687499997</v>
      </c>
      <c r="AR1352" s="14">
        <v>46209</v>
      </c>
      <c r="AS1352" t="s">
        <v>2424</v>
      </c>
      <c r="AT1352" t="s">
        <v>7501</v>
      </c>
      <c r="AU1352" t="s">
        <v>677</v>
      </c>
      <c r="AV1352" s="14">
        <v>46209</v>
      </c>
      <c r="AW1352" t="s">
        <v>2424</v>
      </c>
      <c r="AX1352" s="31">
        <v>46209.6874537037</v>
      </c>
      <c r="AY1352" s="14">
        <v>46209</v>
      </c>
      <c r="AZ1352" t="s">
        <v>1211</v>
      </c>
      <c r="BA1352" s="31">
        <v>46209.69798611111</v>
      </c>
      <c r="BB1352" s="14">
        <v>46209</v>
      </c>
      <c r="BC1352" t="s">
        <v>7357</v>
      </c>
      <c r="BD1352" s="31">
        <v>46209.735000000001</v>
      </c>
      <c r="BE1352" s="14">
        <v>46209</v>
      </c>
      <c r="BF1352" t="s">
        <v>7453</v>
      </c>
      <c r="BG1352" s="31">
        <v>46209.773611111108</v>
      </c>
      <c r="BH1352" s="14">
        <v>46209</v>
      </c>
      <c r="BI1352" t="s">
        <v>7453</v>
      </c>
      <c r="BJ1352" s="31">
        <v>46209.774687500001</v>
      </c>
      <c r="BW1352" s="14">
        <v>46209</v>
      </c>
      <c r="BX1352" t="s">
        <v>7453</v>
      </c>
      <c r="BY1352" s="31">
        <v>46209.778379629628</v>
      </c>
      <c r="BZ1352" s="14">
        <v>46209</v>
      </c>
      <c r="CA1352" t="s">
        <v>1364</v>
      </c>
      <c r="CB1352" s="31">
        <v>46209.780578703707</v>
      </c>
      <c r="CF1352" s="14">
        <v>46209</v>
      </c>
      <c r="CG1352" t="s">
        <v>10703</v>
      </c>
      <c r="CH1352" s="31">
        <v>46209.820775462962</v>
      </c>
      <c r="CM1352" s="4">
        <f t="shared" si="62"/>
        <v>46209.653749999998</v>
      </c>
      <c r="CN1352">
        <f t="shared" si="63"/>
        <v>0</v>
      </c>
      <c r="CO1352" t="str">
        <f>VLOOKUP(A1352,Sheet1!$A$2:$B$221,2,0)</f>
        <v>West Zone</v>
      </c>
    </row>
    <row r="1353" spans="1:93" x14ac:dyDescent="0.35">
      <c r="A1353" t="s">
        <v>7496</v>
      </c>
      <c r="B1353">
        <v>61</v>
      </c>
      <c r="C1353" t="s">
        <v>9332</v>
      </c>
      <c r="D1353" t="s">
        <v>678</v>
      </c>
      <c r="E1353" t="s">
        <v>840</v>
      </c>
      <c r="F1353" t="s">
        <v>897</v>
      </c>
      <c r="G1353" t="s">
        <v>81</v>
      </c>
      <c r="H1353" t="s">
        <v>12567</v>
      </c>
      <c r="I1353">
        <v>99484</v>
      </c>
      <c r="J1353" t="s">
        <v>2044</v>
      </c>
      <c r="K1353" t="s">
        <v>2045</v>
      </c>
      <c r="L1353" t="s">
        <v>4622</v>
      </c>
      <c r="M1353" t="s">
        <v>12568</v>
      </c>
      <c r="N1353">
        <v>90000</v>
      </c>
      <c r="O1353" t="s">
        <v>1180</v>
      </c>
      <c r="P1353" t="s">
        <v>1181</v>
      </c>
      <c r="Q1353" t="s">
        <v>12569</v>
      </c>
      <c r="R1353">
        <v>1666984760</v>
      </c>
      <c r="S1353" s="14">
        <v>46210</v>
      </c>
      <c r="T1353" t="s">
        <v>7518</v>
      </c>
      <c r="U1353" s="31">
        <v>46210.708715277775</v>
      </c>
      <c r="AK1353" s="14">
        <v>46210</v>
      </c>
      <c r="AL1353" t="s">
        <v>2423</v>
      </c>
      <c r="AM1353" s="31">
        <v>46210.754143518519</v>
      </c>
      <c r="AQ1353" s="31">
        <v>46210.754143518519</v>
      </c>
      <c r="AR1353" s="14">
        <v>46210</v>
      </c>
      <c r="AS1353" t="s">
        <v>2423</v>
      </c>
      <c r="AT1353" t="s">
        <v>897</v>
      </c>
      <c r="AU1353" t="s">
        <v>678</v>
      </c>
      <c r="AV1353" s="14">
        <v>46210</v>
      </c>
      <c r="AW1353" t="s">
        <v>2423</v>
      </c>
      <c r="AX1353" s="31">
        <v>46210.754652777781</v>
      </c>
      <c r="AY1353" s="14">
        <v>46211</v>
      </c>
      <c r="AZ1353" t="s">
        <v>1211</v>
      </c>
      <c r="BA1353" s="31">
        <v>46211.360706018517</v>
      </c>
      <c r="CM1353" s="4">
        <f t="shared" si="62"/>
        <v>46210.708715277775</v>
      </c>
      <c r="CN1353">
        <f t="shared" si="63"/>
        <v>0</v>
      </c>
      <c r="CO1353" t="str">
        <f>VLOOKUP(A1353,Sheet1!$A$2:$B$221,2,0)</f>
        <v>West Zone</v>
      </c>
    </row>
    <row r="1354" spans="1:93" x14ac:dyDescent="0.35">
      <c r="A1354" t="s">
        <v>7496</v>
      </c>
      <c r="B1354">
        <v>61</v>
      </c>
      <c r="C1354" t="s">
        <v>9332</v>
      </c>
      <c r="D1354" t="s">
        <v>678</v>
      </c>
      <c r="E1354" t="s">
        <v>840</v>
      </c>
      <c r="F1354" t="s">
        <v>897</v>
      </c>
      <c r="G1354" t="s">
        <v>81</v>
      </c>
      <c r="H1354" t="s">
        <v>7502</v>
      </c>
      <c r="I1354">
        <v>104982</v>
      </c>
      <c r="J1354" t="s">
        <v>1367</v>
      </c>
      <c r="K1354" t="s">
        <v>7503</v>
      </c>
      <c r="L1354" t="s">
        <v>4622</v>
      </c>
      <c r="M1354" t="s">
        <v>7504</v>
      </c>
      <c r="N1354">
        <v>45000</v>
      </c>
      <c r="O1354" t="s">
        <v>3012</v>
      </c>
      <c r="P1354" t="s">
        <v>3013</v>
      </c>
      <c r="Q1354" t="s">
        <v>7505</v>
      </c>
      <c r="R1354">
        <v>7382797224</v>
      </c>
      <c r="S1354" s="14">
        <v>46205</v>
      </c>
      <c r="T1354" t="s">
        <v>7506</v>
      </c>
      <c r="U1354" s="31">
        <v>46205.625578703701</v>
      </c>
      <c r="AK1354" s="14">
        <v>46205</v>
      </c>
      <c r="AL1354" t="s">
        <v>2423</v>
      </c>
      <c r="AM1354" s="31">
        <v>46205.674675925926</v>
      </c>
      <c r="AQ1354" s="31">
        <v>46205.674675925926</v>
      </c>
      <c r="AR1354" s="14">
        <v>46205</v>
      </c>
      <c r="AS1354" t="s">
        <v>2423</v>
      </c>
      <c r="AT1354" t="s">
        <v>897</v>
      </c>
      <c r="AU1354" t="s">
        <v>678</v>
      </c>
      <c r="AV1354" s="14">
        <v>46205</v>
      </c>
      <c r="AW1354" t="s">
        <v>2423</v>
      </c>
      <c r="AX1354" s="31">
        <v>46205.675034722219</v>
      </c>
      <c r="AY1354" s="14">
        <v>46205</v>
      </c>
      <c r="AZ1354" t="s">
        <v>1211</v>
      </c>
      <c r="BA1354" s="31">
        <v>46205.685312499998</v>
      </c>
      <c r="BB1354" s="14">
        <v>46205</v>
      </c>
      <c r="BC1354" t="s">
        <v>6636</v>
      </c>
      <c r="BD1354" s="31">
        <v>46205.699050925927</v>
      </c>
      <c r="BE1354" s="14">
        <v>46205</v>
      </c>
      <c r="BF1354" t="s">
        <v>7453</v>
      </c>
      <c r="BG1354" s="31">
        <v>46205.713414351849</v>
      </c>
      <c r="BH1354" s="14">
        <v>46205</v>
      </c>
      <c r="BI1354" t="s">
        <v>7453</v>
      </c>
      <c r="BJ1354" s="31">
        <v>46205.74732638889</v>
      </c>
      <c r="BW1354" s="14">
        <v>46205</v>
      </c>
      <c r="BX1354" t="s">
        <v>7453</v>
      </c>
      <c r="BY1354" s="31">
        <v>46205.760162037041</v>
      </c>
      <c r="BZ1354" s="14">
        <v>46205</v>
      </c>
      <c r="CA1354" t="s">
        <v>1322</v>
      </c>
      <c r="CB1354" s="31">
        <v>46205.76525462963</v>
      </c>
      <c r="CF1354" s="14">
        <v>46206</v>
      </c>
      <c r="CG1354" t="s">
        <v>2424</v>
      </c>
      <c r="CH1354" s="31">
        <v>46206.591493055559</v>
      </c>
      <c r="CM1354" s="4">
        <f t="shared" si="62"/>
        <v>46205.625578703701</v>
      </c>
      <c r="CN1354">
        <f t="shared" si="63"/>
        <v>0</v>
      </c>
      <c r="CO1354" t="str">
        <f>VLOOKUP(A1354,Sheet1!$A$2:$B$221,2,0)</f>
        <v>West Zone</v>
      </c>
    </row>
    <row r="1355" spans="1:93" x14ac:dyDescent="0.35">
      <c r="A1355" t="s">
        <v>7496</v>
      </c>
      <c r="B1355">
        <v>61</v>
      </c>
      <c r="C1355" t="s">
        <v>9332</v>
      </c>
      <c r="D1355" t="s">
        <v>678</v>
      </c>
      <c r="E1355" t="s">
        <v>840</v>
      </c>
      <c r="F1355" t="s">
        <v>897</v>
      </c>
      <c r="G1355" t="s">
        <v>81</v>
      </c>
      <c r="H1355" t="s">
        <v>10704</v>
      </c>
      <c r="I1355">
        <v>309229</v>
      </c>
      <c r="J1355" t="s">
        <v>1781</v>
      </c>
      <c r="K1355" t="s">
        <v>2735</v>
      </c>
      <c r="L1355" t="s">
        <v>4622</v>
      </c>
      <c r="M1355" t="s">
        <v>10705</v>
      </c>
      <c r="N1355">
        <v>77000</v>
      </c>
      <c r="O1355" t="s">
        <v>9550</v>
      </c>
      <c r="P1355" t="s">
        <v>9551</v>
      </c>
      <c r="Q1355" t="s">
        <v>10706</v>
      </c>
      <c r="R1355">
        <v>1351482825</v>
      </c>
      <c r="S1355" s="14">
        <v>46209</v>
      </c>
      <c r="T1355" t="s">
        <v>7513</v>
      </c>
      <c r="U1355" s="31">
        <v>46209.659837962965</v>
      </c>
      <c r="AK1355" s="14">
        <v>46209</v>
      </c>
      <c r="AL1355" t="s">
        <v>2424</v>
      </c>
      <c r="AM1355" s="31">
        <v>46209.703587962962</v>
      </c>
      <c r="AQ1355" s="31">
        <v>46209.703587962962</v>
      </c>
      <c r="AR1355" s="14">
        <v>46209</v>
      </c>
      <c r="AS1355" t="s">
        <v>2424</v>
      </c>
      <c r="AT1355" t="s">
        <v>7501</v>
      </c>
      <c r="AU1355" t="s">
        <v>677</v>
      </c>
      <c r="AV1355" s="14">
        <v>46209</v>
      </c>
      <c r="AW1355" t="s">
        <v>7513</v>
      </c>
      <c r="AX1355" s="31">
        <v>46209.707291666666</v>
      </c>
      <c r="AY1355" s="14">
        <v>46209</v>
      </c>
      <c r="AZ1355" t="s">
        <v>1211</v>
      </c>
      <c r="BA1355" s="31">
        <v>46209.717916666668</v>
      </c>
      <c r="BB1355" s="14">
        <v>46209</v>
      </c>
      <c r="BC1355" t="s">
        <v>3024</v>
      </c>
      <c r="BD1355" s="31">
        <v>46209.726712962962</v>
      </c>
      <c r="BE1355" s="14">
        <v>46209</v>
      </c>
      <c r="BF1355" t="s">
        <v>7453</v>
      </c>
      <c r="BG1355" s="31">
        <v>46209.738912037035</v>
      </c>
      <c r="BH1355" s="14">
        <v>46209</v>
      </c>
      <c r="BI1355" t="s">
        <v>7453</v>
      </c>
      <c r="BJ1355" s="31">
        <v>46209.741574074076</v>
      </c>
      <c r="BW1355" s="14">
        <v>46209</v>
      </c>
      <c r="BX1355" t="s">
        <v>7453</v>
      </c>
      <c r="BY1355" s="31">
        <v>46209.748657407406</v>
      </c>
      <c r="BZ1355" s="14">
        <v>46209</v>
      </c>
      <c r="CA1355" t="s">
        <v>1324</v>
      </c>
      <c r="CB1355" s="31">
        <v>46209.751701388886</v>
      </c>
      <c r="CF1355" s="14">
        <v>46209</v>
      </c>
      <c r="CG1355" t="s">
        <v>10703</v>
      </c>
      <c r="CH1355" s="31">
        <v>46209.775034722225</v>
      </c>
      <c r="CM1355" s="4">
        <f t="shared" si="62"/>
        <v>46209.659837962965</v>
      </c>
      <c r="CN1355">
        <f t="shared" si="63"/>
        <v>0</v>
      </c>
      <c r="CO1355" t="str">
        <f>VLOOKUP(A1355,Sheet1!$A$2:$B$221,2,0)</f>
        <v>West Zone</v>
      </c>
    </row>
    <row r="1356" spans="1:93" x14ac:dyDescent="0.35">
      <c r="A1356" t="s">
        <v>7496</v>
      </c>
      <c r="B1356">
        <v>61</v>
      </c>
      <c r="C1356" t="s">
        <v>9332</v>
      </c>
      <c r="D1356" t="s">
        <v>678</v>
      </c>
      <c r="E1356" t="s">
        <v>840</v>
      </c>
      <c r="F1356" t="s">
        <v>897</v>
      </c>
      <c r="G1356" t="s">
        <v>81</v>
      </c>
      <c r="H1356" t="s">
        <v>10707</v>
      </c>
      <c r="I1356">
        <v>333874</v>
      </c>
      <c r="J1356" t="s">
        <v>81</v>
      </c>
      <c r="K1356" t="s">
        <v>7498</v>
      </c>
      <c r="L1356" t="s">
        <v>4622</v>
      </c>
      <c r="M1356" t="s">
        <v>10708</v>
      </c>
      <c r="N1356">
        <v>45000</v>
      </c>
      <c r="O1356" t="s">
        <v>1332</v>
      </c>
      <c r="P1356" t="s">
        <v>1333</v>
      </c>
      <c r="Q1356" t="s">
        <v>3234</v>
      </c>
      <c r="R1356">
        <v>9285813079</v>
      </c>
      <c r="S1356" s="14">
        <v>46204</v>
      </c>
      <c r="T1356" t="s">
        <v>7500</v>
      </c>
      <c r="U1356" s="31">
        <v>46204.570243055554</v>
      </c>
      <c r="Y1356" s="14">
        <v>46209</v>
      </c>
      <c r="Z1356" t="s">
        <v>7500</v>
      </c>
      <c r="AA1356" s="31">
        <v>46209.427037037036</v>
      </c>
      <c r="AK1356" s="14">
        <v>46209</v>
      </c>
      <c r="AL1356" t="s">
        <v>2424</v>
      </c>
      <c r="AM1356" s="31">
        <v>46209.756932870368</v>
      </c>
      <c r="AQ1356" s="31">
        <v>46209.756932870368</v>
      </c>
      <c r="AR1356" s="14">
        <v>46209</v>
      </c>
      <c r="AS1356" t="s">
        <v>2424</v>
      </c>
      <c r="AT1356" t="s">
        <v>7501</v>
      </c>
      <c r="AU1356" t="s">
        <v>677</v>
      </c>
      <c r="AV1356" s="14">
        <v>46209</v>
      </c>
      <c r="AW1356" t="s">
        <v>7500</v>
      </c>
      <c r="AX1356" s="31">
        <v>46209.776574074072</v>
      </c>
      <c r="AY1356" s="14">
        <v>46210</v>
      </c>
      <c r="AZ1356" t="s">
        <v>1211</v>
      </c>
      <c r="BA1356" s="31">
        <v>46210.344259259262</v>
      </c>
      <c r="BB1356" s="14">
        <v>46210</v>
      </c>
      <c r="BC1356" t="s">
        <v>6486</v>
      </c>
      <c r="BD1356" s="31">
        <v>46210.3669212963</v>
      </c>
      <c r="BE1356" s="14">
        <v>46210</v>
      </c>
      <c r="BF1356" t="s">
        <v>7453</v>
      </c>
      <c r="BG1356" s="31">
        <v>46210.422789351855</v>
      </c>
      <c r="BH1356" s="14">
        <v>46210</v>
      </c>
      <c r="BI1356" t="s">
        <v>7453</v>
      </c>
      <c r="BJ1356" s="31">
        <v>46210.440752314818</v>
      </c>
      <c r="BK1356" s="14">
        <v>46210</v>
      </c>
      <c r="BL1356" t="s">
        <v>7453</v>
      </c>
      <c r="BM1356" s="31">
        <v>46210.521122685182</v>
      </c>
      <c r="CM1356" s="4">
        <f t="shared" si="62"/>
        <v>46209.427037037036</v>
      </c>
      <c r="CN1356">
        <f t="shared" si="63"/>
        <v>0</v>
      </c>
      <c r="CO1356" t="str">
        <f>VLOOKUP(A1356,Sheet1!$A$2:$B$221,2,0)</f>
        <v>West Zone</v>
      </c>
    </row>
    <row r="1357" spans="1:93" x14ac:dyDescent="0.35">
      <c r="A1357" t="s">
        <v>7496</v>
      </c>
      <c r="B1357">
        <v>61</v>
      </c>
      <c r="C1357" t="s">
        <v>9332</v>
      </c>
      <c r="D1357" t="s">
        <v>678</v>
      </c>
      <c r="E1357" t="s">
        <v>840</v>
      </c>
      <c r="F1357" t="s">
        <v>897</v>
      </c>
      <c r="G1357" t="s">
        <v>81</v>
      </c>
      <c r="H1357" t="s">
        <v>7507</v>
      </c>
      <c r="I1357">
        <v>395586</v>
      </c>
      <c r="J1357" t="s">
        <v>1367</v>
      </c>
      <c r="K1357" t="s">
        <v>7503</v>
      </c>
      <c r="L1357" t="s">
        <v>4622</v>
      </c>
      <c r="M1357" t="s">
        <v>7508</v>
      </c>
      <c r="N1357">
        <v>45000</v>
      </c>
      <c r="O1357" t="s">
        <v>3012</v>
      </c>
      <c r="P1357" t="s">
        <v>3013</v>
      </c>
      <c r="Q1357" t="s">
        <v>1395</v>
      </c>
      <c r="R1357">
        <v>3295223158</v>
      </c>
      <c r="S1357" s="14">
        <v>46206</v>
      </c>
      <c r="T1357" t="s">
        <v>7506</v>
      </c>
      <c r="U1357" s="31">
        <v>46206.486747685187</v>
      </c>
      <c r="AK1357" s="14">
        <v>46206</v>
      </c>
      <c r="AL1357" t="s">
        <v>2423</v>
      </c>
      <c r="AM1357" s="31">
        <v>46206.600983796299</v>
      </c>
      <c r="AQ1357" s="31">
        <v>46206.600983796299</v>
      </c>
      <c r="AR1357" s="14">
        <v>46206</v>
      </c>
      <c r="AS1357" t="s">
        <v>2423</v>
      </c>
      <c r="AT1357" t="s">
        <v>897</v>
      </c>
      <c r="AU1357" t="s">
        <v>678</v>
      </c>
      <c r="AV1357" s="14">
        <v>46206</v>
      </c>
      <c r="AW1357" t="s">
        <v>2423</v>
      </c>
      <c r="AX1357" s="31">
        <v>46206.601759259262</v>
      </c>
      <c r="AY1357" s="14">
        <v>46206</v>
      </c>
      <c r="AZ1357" t="s">
        <v>3057</v>
      </c>
      <c r="BA1357" s="31">
        <v>46206.605706018519</v>
      </c>
      <c r="BB1357" s="14">
        <v>46206</v>
      </c>
      <c r="BC1357" t="s">
        <v>7509</v>
      </c>
      <c r="BD1357" s="31">
        <v>46206.620659722219</v>
      </c>
      <c r="BE1357" s="14">
        <v>46206</v>
      </c>
      <c r="BF1357" t="s">
        <v>7453</v>
      </c>
      <c r="BG1357" s="31">
        <v>46206.633692129632</v>
      </c>
      <c r="BH1357" s="14">
        <v>46206</v>
      </c>
      <c r="BI1357" t="s">
        <v>7453</v>
      </c>
      <c r="BJ1357" s="31">
        <v>46206.639166666668</v>
      </c>
      <c r="BW1357" s="14">
        <v>46206</v>
      </c>
      <c r="BX1357" t="s">
        <v>7453</v>
      </c>
      <c r="BY1357" s="31">
        <v>46206.684594907405</v>
      </c>
      <c r="BZ1357" s="14">
        <v>46206</v>
      </c>
      <c r="CA1357" t="s">
        <v>1324</v>
      </c>
      <c r="CB1357" s="31">
        <v>46206.706805555557</v>
      </c>
      <c r="CF1357" s="14">
        <v>46209</v>
      </c>
      <c r="CG1357" t="s">
        <v>10703</v>
      </c>
      <c r="CH1357" s="31">
        <v>46209.416585648149</v>
      </c>
      <c r="CM1357" s="4">
        <f t="shared" si="62"/>
        <v>46206.486747685187</v>
      </c>
      <c r="CN1357">
        <f t="shared" si="63"/>
        <v>0</v>
      </c>
      <c r="CO1357" t="str">
        <f>VLOOKUP(A1357,Sheet1!$A$2:$B$221,2,0)</f>
        <v>West Zone</v>
      </c>
    </row>
    <row r="1358" spans="1:93" x14ac:dyDescent="0.35">
      <c r="A1358" t="s">
        <v>7496</v>
      </c>
      <c r="B1358">
        <v>61</v>
      </c>
      <c r="C1358" t="s">
        <v>9332</v>
      </c>
      <c r="D1358" t="s">
        <v>678</v>
      </c>
      <c r="E1358" t="s">
        <v>840</v>
      </c>
      <c r="F1358" t="s">
        <v>897</v>
      </c>
      <c r="G1358" t="s">
        <v>81</v>
      </c>
      <c r="H1358" t="s">
        <v>7510</v>
      </c>
      <c r="I1358">
        <v>414598</v>
      </c>
      <c r="J1358" t="s">
        <v>1781</v>
      </c>
      <c r="K1358" t="s">
        <v>2735</v>
      </c>
      <c r="L1358" t="s">
        <v>4622</v>
      </c>
      <c r="M1358" t="s">
        <v>7511</v>
      </c>
      <c r="N1358">
        <v>45000</v>
      </c>
      <c r="O1358" t="s">
        <v>3012</v>
      </c>
      <c r="P1358" t="s">
        <v>3013</v>
      </c>
      <c r="Q1358" t="s">
        <v>7512</v>
      </c>
      <c r="R1358">
        <v>8153684610</v>
      </c>
      <c r="S1358" s="14">
        <v>46205</v>
      </c>
      <c r="T1358" t="s">
        <v>7513</v>
      </c>
      <c r="U1358" s="31">
        <v>46205.554236111115</v>
      </c>
      <c r="AK1358" s="14">
        <v>46205</v>
      </c>
      <c r="AL1358" t="s">
        <v>2423</v>
      </c>
      <c r="AM1358" s="31">
        <v>46205.752685185187</v>
      </c>
      <c r="AQ1358" s="31">
        <v>46205.752685185187</v>
      </c>
      <c r="AR1358" s="14">
        <v>46205</v>
      </c>
      <c r="AS1358" t="s">
        <v>2423</v>
      </c>
      <c r="AT1358" t="s">
        <v>897</v>
      </c>
      <c r="AU1358" t="s">
        <v>678</v>
      </c>
      <c r="AV1358" s="14">
        <v>46205</v>
      </c>
      <c r="AW1358" t="s">
        <v>2423</v>
      </c>
      <c r="AX1358" s="31">
        <v>46205.753055555557</v>
      </c>
      <c r="AY1358" s="14">
        <v>46206</v>
      </c>
      <c r="AZ1358" t="s">
        <v>1211</v>
      </c>
      <c r="BA1358" s="31">
        <v>46206.342881944445</v>
      </c>
      <c r="BB1358" s="14">
        <v>46206</v>
      </c>
      <c r="BC1358" t="s">
        <v>6486</v>
      </c>
      <c r="BD1358" s="31">
        <v>46206.425451388888</v>
      </c>
      <c r="BE1358" s="14">
        <v>46206</v>
      </c>
      <c r="BF1358" t="s">
        <v>7453</v>
      </c>
      <c r="BG1358" s="31">
        <v>46206.466354166667</v>
      </c>
      <c r="BH1358" s="14">
        <v>46206</v>
      </c>
      <c r="BI1358" t="s">
        <v>7453</v>
      </c>
      <c r="BJ1358" s="31">
        <v>46206.472326388888</v>
      </c>
      <c r="BW1358" s="14">
        <v>46206</v>
      </c>
      <c r="BX1358" t="s">
        <v>7453</v>
      </c>
      <c r="BY1358" s="31">
        <v>46206.491215277776</v>
      </c>
      <c r="BZ1358" s="14">
        <v>46206</v>
      </c>
      <c r="CA1358" t="s">
        <v>1324</v>
      </c>
      <c r="CB1358" s="31">
        <v>46206.502175925925</v>
      </c>
      <c r="CF1358" s="14">
        <v>46209</v>
      </c>
      <c r="CG1358" t="s">
        <v>10703</v>
      </c>
      <c r="CH1358" s="31">
        <v>46209.482858796298</v>
      </c>
      <c r="CM1358" s="4">
        <f t="shared" si="62"/>
        <v>46205.554236111115</v>
      </c>
      <c r="CN1358">
        <f t="shared" si="63"/>
        <v>0</v>
      </c>
      <c r="CO1358" t="str">
        <f>VLOOKUP(A1358,Sheet1!$A$2:$B$221,2,0)</f>
        <v>West Zone</v>
      </c>
    </row>
    <row r="1359" spans="1:93" x14ac:dyDescent="0.35">
      <c r="A1359" t="s">
        <v>7496</v>
      </c>
      <c r="B1359">
        <v>61</v>
      </c>
      <c r="C1359" t="s">
        <v>9332</v>
      </c>
      <c r="D1359" t="s">
        <v>678</v>
      </c>
      <c r="E1359" t="s">
        <v>840</v>
      </c>
      <c r="F1359" t="s">
        <v>897</v>
      </c>
      <c r="G1359" t="s">
        <v>81</v>
      </c>
      <c r="H1359" t="s">
        <v>12570</v>
      </c>
      <c r="I1359">
        <v>417905</v>
      </c>
      <c r="J1359" t="s">
        <v>11575</v>
      </c>
      <c r="K1359" t="s">
        <v>11576</v>
      </c>
      <c r="L1359" t="s">
        <v>4622</v>
      </c>
      <c r="M1359" t="s">
        <v>12571</v>
      </c>
      <c r="N1359">
        <v>77000</v>
      </c>
      <c r="O1359" t="s">
        <v>2849</v>
      </c>
      <c r="P1359" t="s">
        <v>2850</v>
      </c>
      <c r="Q1359" t="s">
        <v>1822</v>
      </c>
      <c r="R1359">
        <v>9996106140</v>
      </c>
      <c r="S1359" s="14">
        <v>46209</v>
      </c>
      <c r="T1359" t="s">
        <v>12572</v>
      </c>
      <c r="U1359" s="31">
        <v>46209.36246527778</v>
      </c>
      <c r="AK1359" s="14">
        <v>46210</v>
      </c>
      <c r="AL1359" t="s">
        <v>2424</v>
      </c>
      <c r="AM1359" s="31">
        <v>46210.349432870367</v>
      </c>
      <c r="AQ1359" s="31">
        <v>46210.349432870367</v>
      </c>
      <c r="AR1359" s="14">
        <v>46210</v>
      </c>
      <c r="AS1359" t="s">
        <v>2424</v>
      </c>
      <c r="AT1359" t="s">
        <v>7501</v>
      </c>
      <c r="AU1359" t="s">
        <v>677</v>
      </c>
      <c r="AV1359" s="14">
        <v>46210</v>
      </c>
      <c r="AW1359" t="s">
        <v>2424</v>
      </c>
      <c r="AX1359" s="31">
        <v>46210.403460648151</v>
      </c>
      <c r="AY1359" s="14">
        <v>46210</v>
      </c>
      <c r="AZ1359" t="s">
        <v>1211</v>
      </c>
      <c r="BA1359" s="31">
        <v>46210.428437499999</v>
      </c>
      <c r="BB1359" s="14">
        <v>46210</v>
      </c>
      <c r="BC1359" t="s">
        <v>1366</v>
      </c>
      <c r="BD1359" s="31">
        <v>46210.444409722222</v>
      </c>
      <c r="BE1359" s="14">
        <v>46210</v>
      </c>
      <c r="BF1359" t="s">
        <v>7453</v>
      </c>
      <c r="BG1359" s="31">
        <v>46210.626087962963</v>
      </c>
      <c r="BH1359" s="14">
        <v>46210</v>
      </c>
      <c r="BI1359" t="s">
        <v>1336</v>
      </c>
      <c r="BJ1359" s="31">
        <v>46210.833518518521</v>
      </c>
      <c r="BW1359" s="14">
        <v>46210</v>
      </c>
      <c r="BX1359" t="s">
        <v>1336</v>
      </c>
      <c r="BY1359" s="31">
        <v>46210.836423611108</v>
      </c>
      <c r="BZ1359" s="14">
        <v>46210</v>
      </c>
      <c r="CA1359" t="s">
        <v>1324</v>
      </c>
      <c r="CB1359" s="31">
        <v>46210.857222222221</v>
      </c>
      <c r="CM1359" s="4">
        <f t="shared" si="62"/>
        <v>46209.36246527778</v>
      </c>
      <c r="CN1359">
        <f t="shared" si="63"/>
        <v>1</v>
      </c>
      <c r="CO1359" t="str">
        <f>VLOOKUP(A1359,Sheet1!$A$2:$B$221,2,0)</f>
        <v>West Zone</v>
      </c>
    </row>
    <row r="1360" spans="1:93" x14ac:dyDescent="0.35">
      <c r="A1360" t="s">
        <v>7496</v>
      </c>
      <c r="B1360">
        <v>61</v>
      </c>
      <c r="C1360" t="s">
        <v>9332</v>
      </c>
      <c r="D1360" t="s">
        <v>678</v>
      </c>
      <c r="E1360" t="s">
        <v>840</v>
      </c>
      <c r="F1360" t="s">
        <v>897</v>
      </c>
      <c r="G1360" t="s">
        <v>81</v>
      </c>
      <c r="H1360" t="s">
        <v>7514</v>
      </c>
      <c r="I1360">
        <v>426862</v>
      </c>
      <c r="J1360" t="s">
        <v>81</v>
      </c>
      <c r="K1360" t="s">
        <v>7498</v>
      </c>
      <c r="L1360" t="s">
        <v>4622</v>
      </c>
      <c r="M1360" t="s">
        <v>7515</v>
      </c>
      <c r="N1360">
        <v>70000</v>
      </c>
      <c r="O1360" t="s">
        <v>1325</v>
      </c>
      <c r="P1360" t="s">
        <v>1326</v>
      </c>
      <c r="Q1360" t="s">
        <v>3683</v>
      </c>
      <c r="R1360">
        <v>5688228786</v>
      </c>
      <c r="S1360" s="14">
        <v>46205</v>
      </c>
      <c r="T1360" t="s">
        <v>7500</v>
      </c>
      <c r="U1360" s="31">
        <v>46205.618460648147</v>
      </c>
      <c r="AK1360" s="14">
        <v>46206</v>
      </c>
      <c r="AL1360" t="s">
        <v>2424</v>
      </c>
      <c r="AM1360" s="31">
        <v>46206.524409722224</v>
      </c>
      <c r="AQ1360" s="31">
        <v>46206.524409722224</v>
      </c>
      <c r="AR1360" s="14">
        <v>46206</v>
      </c>
      <c r="AS1360" t="s">
        <v>2424</v>
      </c>
      <c r="AT1360" t="s">
        <v>7501</v>
      </c>
      <c r="AU1360" t="s">
        <v>677</v>
      </c>
      <c r="AV1360" s="14">
        <v>46206</v>
      </c>
      <c r="AW1360" t="s">
        <v>7500</v>
      </c>
      <c r="AX1360" s="31">
        <v>46206.527499999997</v>
      </c>
      <c r="AY1360" s="14">
        <v>46206</v>
      </c>
      <c r="AZ1360" t="s">
        <v>3057</v>
      </c>
      <c r="BA1360" s="31">
        <v>46206.562141203707</v>
      </c>
      <c r="BB1360" s="14">
        <v>46206</v>
      </c>
      <c r="BC1360" t="s">
        <v>6837</v>
      </c>
      <c r="BD1360" s="31">
        <v>46206.608425925922</v>
      </c>
      <c r="BE1360" s="14">
        <v>46206</v>
      </c>
      <c r="BF1360" t="s">
        <v>7453</v>
      </c>
      <c r="BG1360" s="31">
        <v>46206.633680555555</v>
      </c>
      <c r="BH1360" s="14">
        <v>46206</v>
      </c>
      <c r="BI1360" t="s">
        <v>7453</v>
      </c>
      <c r="BJ1360" s="31">
        <v>46206.639166666668</v>
      </c>
      <c r="BW1360" s="14">
        <v>46206</v>
      </c>
      <c r="BX1360" t="s">
        <v>7453</v>
      </c>
      <c r="BY1360" s="31">
        <v>46206.68236111111</v>
      </c>
      <c r="BZ1360" s="14">
        <v>46206</v>
      </c>
      <c r="CA1360" t="s">
        <v>1324</v>
      </c>
      <c r="CB1360" s="31">
        <v>46206.706701388888</v>
      </c>
      <c r="CF1360" s="14">
        <v>46209</v>
      </c>
      <c r="CG1360" t="s">
        <v>10703</v>
      </c>
      <c r="CH1360" s="31">
        <v>46209.512442129628</v>
      </c>
      <c r="CM1360" s="4">
        <f t="shared" si="62"/>
        <v>46205.618460648147</v>
      </c>
      <c r="CN1360">
        <f t="shared" si="63"/>
        <v>1</v>
      </c>
      <c r="CO1360" t="str">
        <f>VLOOKUP(A1360,Sheet1!$A$2:$B$221,2,0)</f>
        <v>West Zone</v>
      </c>
    </row>
    <row r="1361" spans="1:93" x14ac:dyDescent="0.35">
      <c r="A1361" t="s">
        <v>7496</v>
      </c>
      <c r="B1361">
        <v>61</v>
      </c>
      <c r="C1361" t="s">
        <v>9332</v>
      </c>
      <c r="D1361" t="s">
        <v>678</v>
      </c>
      <c r="E1361" t="s">
        <v>840</v>
      </c>
      <c r="F1361" t="s">
        <v>897</v>
      </c>
      <c r="G1361" t="s">
        <v>81</v>
      </c>
      <c r="H1361" t="s">
        <v>12573</v>
      </c>
      <c r="I1361">
        <v>480838</v>
      </c>
      <c r="J1361" t="s">
        <v>2044</v>
      </c>
      <c r="K1361" t="s">
        <v>2045</v>
      </c>
      <c r="L1361" t="s">
        <v>4622</v>
      </c>
      <c r="M1361" t="s">
        <v>12574</v>
      </c>
      <c r="N1361">
        <v>70000</v>
      </c>
      <c r="O1361" t="s">
        <v>1325</v>
      </c>
      <c r="P1361" t="s">
        <v>1326</v>
      </c>
      <c r="Q1361" t="s">
        <v>10893</v>
      </c>
      <c r="R1361">
        <v>3415462540</v>
      </c>
      <c r="S1361" s="14">
        <v>46209</v>
      </c>
      <c r="T1361" t="s">
        <v>7518</v>
      </c>
      <c r="U1361" s="31">
        <v>46209.580648148149</v>
      </c>
      <c r="AK1361" s="14">
        <v>46210</v>
      </c>
      <c r="AL1361" t="s">
        <v>2424</v>
      </c>
      <c r="AM1361" s="31">
        <v>46210.40865740741</v>
      </c>
      <c r="AQ1361" s="31">
        <v>46210.40865740741</v>
      </c>
      <c r="AR1361" s="14">
        <v>46210</v>
      </c>
      <c r="AS1361" t="s">
        <v>2424</v>
      </c>
      <c r="AT1361" t="s">
        <v>7501</v>
      </c>
      <c r="AU1361" t="s">
        <v>677</v>
      </c>
      <c r="AV1361" s="14">
        <v>46210</v>
      </c>
      <c r="AW1361" t="s">
        <v>2424</v>
      </c>
      <c r="AX1361" s="31">
        <v>46210.435150462959</v>
      </c>
      <c r="AY1361" s="14">
        <v>46210</v>
      </c>
      <c r="AZ1361" t="s">
        <v>1211</v>
      </c>
      <c r="BA1361" s="31">
        <v>46210.453715277778</v>
      </c>
      <c r="BB1361" s="14">
        <v>46210</v>
      </c>
      <c r="BC1361" t="s">
        <v>6837</v>
      </c>
      <c r="BD1361" s="31">
        <v>46210.466921296298</v>
      </c>
      <c r="BE1361" s="14">
        <v>46210</v>
      </c>
      <c r="BF1361" t="s">
        <v>7453</v>
      </c>
      <c r="BG1361" s="31">
        <v>46210.626122685186</v>
      </c>
      <c r="BH1361" s="14">
        <v>46210</v>
      </c>
      <c r="BI1361" t="s">
        <v>7453</v>
      </c>
      <c r="BJ1361" s="31">
        <v>46210.634131944447</v>
      </c>
      <c r="BW1361" s="14">
        <v>46210</v>
      </c>
      <c r="BX1361" t="s">
        <v>7453</v>
      </c>
      <c r="BY1361" s="31">
        <v>46210.723182870373</v>
      </c>
      <c r="BZ1361" s="14">
        <v>46210</v>
      </c>
      <c r="CA1361" t="s">
        <v>1324</v>
      </c>
      <c r="CB1361" s="31">
        <v>46210.738043981481</v>
      </c>
      <c r="CF1361" s="14">
        <v>46210</v>
      </c>
      <c r="CG1361" t="s">
        <v>10703</v>
      </c>
      <c r="CH1361" s="31">
        <v>46210.811238425929</v>
      </c>
      <c r="CM1361" s="4">
        <f t="shared" si="62"/>
        <v>46209.580648148149</v>
      </c>
      <c r="CN1361">
        <f t="shared" si="63"/>
        <v>1</v>
      </c>
      <c r="CO1361" t="str">
        <f>VLOOKUP(A1361,Sheet1!$A$2:$B$221,2,0)</f>
        <v>West Zone</v>
      </c>
    </row>
    <row r="1362" spans="1:93" x14ac:dyDescent="0.35">
      <c r="A1362" t="s">
        <v>7496</v>
      </c>
      <c r="B1362">
        <v>61</v>
      </c>
      <c r="C1362" t="s">
        <v>9332</v>
      </c>
      <c r="D1362" t="s">
        <v>678</v>
      </c>
      <c r="E1362" t="s">
        <v>840</v>
      </c>
      <c r="F1362" t="s">
        <v>897</v>
      </c>
      <c r="G1362" t="s">
        <v>81</v>
      </c>
      <c r="H1362" t="s">
        <v>7516</v>
      </c>
      <c r="I1362">
        <v>598572</v>
      </c>
      <c r="J1362" t="s">
        <v>2044</v>
      </c>
      <c r="K1362" t="s">
        <v>2045</v>
      </c>
      <c r="L1362" t="s">
        <v>4622</v>
      </c>
      <c r="M1362" t="s">
        <v>7517</v>
      </c>
      <c r="N1362">
        <v>45000</v>
      </c>
      <c r="O1362" t="s">
        <v>3012</v>
      </c>
      <c r="P1362" t="s">
        <v>3013</v>
      </c>
      <c r="Q1362" t="s">
        <v>3888</v>
      </c>
      <c r="R1362">
        <v>9938548558</v>
      </c>
      <c r="S1362" s="14">
        <v>46204</v>
      </c>
      <c r="T1362" t="s">
        <v>7518</v>
      </c>
      <c r="U1362" s="31">
        <v>46204.404930555553</v>
      </c>
      <c r="AK1362" s="14">
        <v>46204</v>
      </c>
      <c r="AL1362" t="s">
        <v>2423</v>
      </c>
      <c r="AM1362" s="31">
        <v>46204.556863425925</v>
      </c>
      <c r="AQ1362" s="31">
        <v>46204.556863425925</v>
      </c>
      <c r="AR1362" s="14">
        <v>46204</v>
      </c>
      <c r="AS1362" t="s">
        <v>2423</v>
      </c>
      <c r="AT1362" t="s">
        <v>897</v>
      </c>
      <c r="AU1362" t="s">
        <v>678</v>
      </c>
      <c r="AV1362" s="14">
        <v>46204</v>
      </c>
      <c r="AW1362" t="s">
        <v>2423</v>
      </c>
      <c r="AX1362" s="31">
        <v>46204.557291666664</v>
      </c>
      <c r="AY1362" s="14">
        <v>46204</v>
      </c>
      <c r="AZ1362" t="s">
        <v>1211</v>
      </c>
      <c r="BA1362" s="31">
        <v>46204.572800925926</v>
      </c>
      <c r="BB1362" s="14">
        <v>46204</v>
      </c>
      <c r="BC1362" t="s">
        <v>7371</v>
      </c>
      <c r="BD1362" s="31">
        <v>46204.585486111115</v>
      </c>
      <c r="BE1362" s="14">
        <v>46204</v>
      </c>
      <c r="BF1362" t="s">
        <v>7453</v>
      </c>
      <c r="BG1362" s="31">
        <v>46204.611574074072</v>
      </c>
      <c r="BH1362" s="14">
        <v>46204</v>
      </c>
      <c r="BI1362" t="s">
        <v>7453</v>
      </c>
      <c r="BJ1362" s="31">
        <v>46204.632673611108</v>
      </c>
      <c r="BW1362" s="14">
        <v>46204</v>
      </c>
      <c r="BX1362" t="s">
        <v>7453</v>
      </c>
      <c r="BY1362" s="31">
        <v>46204.641446759262</v>
      </c>
      <c r="BZ1362" s="14">
        <v>46204</v>
      </c>
      <c r="CA1362" t="s">
        <v>1324</v>
      </c>
      <c r="CB1362" s="31">
        <v>46204.644594907404</v>
      </c>
      <c r="CF1362" s="14">
        <v>46205</v>
      </c>
      <c r="CG1362" t="s">
        <v>2424</v>
      </c>
      <c r="CH1362" s="31">
        <v>46205.46434027778</v>
      </c>
      <c r="CM1362" s="4">
        <f t="shared" si="62"/>
        <v>46204.404930555553</v>
      </c>
      <c r="CN1362">
        <f t="shared" si="63"/>
        <v>0</v>
      </c>
      <c r="CO1362" t="str">
        <f>VLOOKUP(A1362,Sheet1!$A$2:$B$221,2,0)</f>
        <v>West Zone</v>
      </c>
    </row>
    <row r="1363" spans="1:93" x14ac:dyDescent="0.35">
      <c r="A1363" t="s">
        <v>7496</v>
      </c>
      <c r="B1363">
        <v>61</v>
      </c>
      <c r="C1363" t="s">
        <v>9332</v>
      </c>
      <c r="D1363" t="s">
        <v>678</v>
      </c>
      <c r="E1363" t="s">
        <v>840</v>
      </c>
      <c r="F1363" t="s">
        <v>897</v>
      </c>
      <c r="G1363" t="s">
        <v>81</v>
      </c>
      <c r="H1363" t="s">
        <v>12575</v>
      </c>
      <c r="I1363">
        <v>681299</v>
      </c>
      <c r="J1363" t="s">
        <v>11575</v>
      </c>
      <c r="K1363" t="s">
        <v>11576</v>
      </c>
      <c r="L1363" t="s">
        <v>4622</v>
      </c>
      <c r="M1363" t="s">
        <v>12576</v>
      </c>
      <c r="N1363">
        <v>90000</v>
      </c>
      <c r="O1363" t="s">
        <v>1180</v>
      </c>
      <c r="P1363" t="s">
        <v>1181</v>
      </c>
      <c r="Q1363" t="s">
        <v>3149</v>
      </c>
      <c r="R1363">
        <v>5317317556</v>
      </c>
      <c r="S1363" s="14">
        <v>46206</v>
      </c>
      <c r="T1363" t="s">
        <v>12572</v>
      </c>
      <c r="U1363" s="31">
        <v>46206.453275462962</v>
      </c>
      <c r="AK1363" s="14">
        <v>46210</v>
      </c>
      <c r="AL1363" t="s">
        <v>2424</v>
      </c>
      <c r="AM1363" s="31">
        <v>46210.384236111109</v>
      </c>
      <c r="AQ1363" s="31">
        <v>46210.384236111109</v>
      </c>
      <c r="AR1363" s="14">
        <v>46210</v>
      </c>
      <c r="AS1363" t="s">
        <v>2424</v>
      </c>
      <c r="AT1363" t="s">
        <v>7501</v>
      </c>
      <c r="AU1363" t="s">
        <v>677</v>
      </c>
      <c r="AV1363" s="14">
        <v>46210</v>
      </c>
      <c r="AW1363" t="s">
        <v>2424</v>
      </c>
      <c r="AX1363" s="31">
        <v>46210.402731481481</v>
      </c>
      <c r="AY1363" s="14">
        <v>46210</v>
      </c>
      <c r="AZ1363" t="s">
        <v>1211</v>
      </c>
      <c r="BA1363" s="31">
        <v>46210.428414351853</v>
      </c>
      <c r="BB1363" s="14">
        <v>46210</v>
      </c>
      <c r="BC1363" t="s">
        <v>6501</v>
      </c>
      <c r="BD1363" s="31">
        <v>46210.44840277778</v>
      </c>
      <c r="BE1363" s="14">
        <v>46210</v>
      </c>
      <c r="BF1363" t="s">
        <v>7453</v>
      </c>
      <c r="BG1363" s="31">
        <v>46210.626099537039</v>
      </c>
      <c r="BH1363" s="14">
        <v>46210</v>
      </c>
      <c r="BI1363" t="s">
        <v>7453</v>
      </c>
      <c r="BJ1363" s="31">
        <v>46210.634097222224</v>
      </c>
      <c r="BW1363" s="14">
        <v>46210</v>
      </c>
      <c r="BX1363" t="s">
        <v>7453</v>
      </c>
      <c r="BY1363" s="31">
        <v>46210.645810185182</v>
      </c>
      <c r="BZ1363" s="14">
        <v>46210</v>
      </c>
      <c r="CA1363" t="s">
        <v>1364</v>
      </c>
      <c r="CB1363" s="31">
        <v>46210.661504629628</v>
      </c>
      <c r="CM1363" s="4">
        <f t="shared" si="62"/>
        <v>46206.453275462962</v>
      </c>
      <c r="CN1363">
        <f t="shared" si="63"/>
        <v>4</v>
      </c>
      <c r="CO1363" t="str">
        <f>VLOOKUP(A1363,Sheet1!$A$2:$B$221,2,0)</f>
        <v>West Zone</v>
      </c>
    </row>
    <row r="1364" spans="1:93" x14ac:dyDescent="0.35">
      <c r="A1364" t="s">
        <v>7496</v>
      </c>
      <c r="B1364">
        <v>61</v>
      </c>
      <c r="C1364" t="s">
        <v>9332</v>
      </c>
      <c r="D1364" t="s">
        <v>678</v>
      </c>
      <c r="E1364" t="s">
        <v>840</v>
      </c>
      <c r="F1364" t="s">
        <v>897</v>
      </c>
      <c r="G1364" t="s">
        <v>81</v>
      </c>
      <c r="H1364" t="s">
        <v>10709</v>
      </c>
      <c r="I1364">
        <v>701429</v>
      </c>
      <c r="J1364" t="s">
        <v>1367</v>
      </c>
      <c r="K1364" t="s">
        <v>7503</v>
      </c>
      <c r="L1364" t="s">
        <v>4622</v>
      </c>
      <c r="M1364" t="s">
        <v>10710</v>
      </c>
      <c r="N1364">
        <v>40000</v>
      </c>
      <c r="O1364" t="s">
        <v>3064</v>
      </c>
      <c r="P1364" t="s">
        <v>3065</v>
      </c>
      <c r="Q1364" t="s">
        <v>3106</v>
      </c>
      <c r="R1364">
        <v>6620324582</v>
      </c>
      <c r="S1364" s="14">
        <v>46209</v>
      </c>
      <c r="T1364" t="s">
        <v>7506</v>
      </c>
      <c r="U1364" s="31">
        <v>46209.637754629628</v>
      </c>
      <c r="AK1364" s="14">
        <v>46209</v>
      </c>
      <c r="AL1364" t="s">
        <v>2424</v>
      </c>
      <c r="AM1364" s="31">
        <v>46209.681481481479</v>
      </c>
      <c r="AN1364" s="14">
        <v>46209</v>
      </c>
      <c r="AO1364" t="s">
        <v>2424</v>
      </c>
      <c r="AP1364" s="31">
        <v>46209.691643518519</v>
      </c>
      <c r="AQ1364" s="31">
        <v>46209.691643518519</v>
      </c>
      <c r="AR1364" s="14">
        <v>46209</v>
      </c>
      <c r="AS1364" t="s">
        <v>2424</v>
      </c>
      <c r="AT1364" t="s">
        <v>7501</v>
      </c>
      <c r="AU1364" t="s">
        <v>677</v>
      </c>
      <c r="AV1364" s="14">
        <v>46209</v>
      </c>
      <c r="AW1364" t="s">
        <v>2424</v>
      </c>
      <c r="AX1364" s="31">
        <v>46209.692546296297</v>
      </c>
      <c r="AY1364" s="14">
        <v>46209</v>
      </c>
      <c r="AZ1364" t="s">
        <v>1211</v>
      </c>
      <c r="BA1364" s="31">
        <v>46209.697974537034</v>
      </c>
      <c r="BB1364" s="14">
        <v>46209</v>
      </c>
      <c r="BC1364" t="s">
        <v>6626</v>
      </c>
      <c r="BD1364" s="31">
        <v>46209.740289351852</v>
      </c>
      <c r="BE1364" s="14">
        <v>46209</v>
      </c>
      <c r="BF1364" t="s">
        <v>7453</v>
      </c>
      <c r="BG1364" s="31">
        <v>46209.773599537039</v>
      </c>
      <c r="BH1364" s="14">
        <v>46209</v>
      </c>
      <c r="BI1364" t="s">
        <v>7453</v>
      </c>
      <c r="BJ1364" s="31">
        <v>46209.774664351855</v>
      </c>
      <c r="BK1364" s="14">
        <v>46209</v>
      </c>
      <c r="BL1364" t="s">
        <v>7453</v>
      </c>
      <c r="BM1364" s="31">
        <v>46209.776886574073</v>
      </c>
      <c r="CM1364" s="4">
        <f t="shared" si="62"/>
        <v>46209.637754629628</v>
      </c>
      <c r="CN1364">
        <f t="shared" si="63"/>
        <v>0</v>
      </c>
      <c r="CO1364" t="str">
        <f>VLOOKUP(A1364,Sheet1!$A$2:$B$221,2,0)</f>
        <v>West Zone</v>
      </c>
    </row>
    <row r="1365" spans="1:93" x14ac:dyDescent="0.35">
      <c r="A1365" t="s">
        <v>7496</v>
      </c>
      <c r="B1365">
        <v>61</v>
      </c>
      <c r="C1365" t="s">
        <v>9332</v>
      </c>
      <c r="D1365" t="s">
        <v>678</v>
      </c>
      <c r="E1365" t="s">
        <v>840</v>
      </c>
      <c r="F1365" t="s">
        <v>897</v>
      </c>
      <c r="G1365" t="s">
        <v>81</v>
      </c>
      <c r="H1365" t="s">
        <v>7522</v>
      </c>
      <c r="I1365">
        <v>746202</v>
      </c>
      <c r="J1365" t="s">
        <v>1781</v>
      </c>
      <c r="K1365" t="s">
        <v>2735</v>
      </c>
      <c r="L1365" t="s">
        <v>4622</v>
      </c>
      <c r="M1365" t="s">
        <v>7523</v>
      </c>
      <c r="N1365">
        <v>70000</v>
      </c>
      <c r="O1365" t="s">
        <v>1325</v>
      </c>
      <c r="P1365" t="s">
        <v>1326</v>
      </c>
      <c r="Q1365" t="s">
        <v>7524</v>
      </c>
      <c r="R1365">
        <v>9483642435</v>
      </c>
      <c r="S1365" s="14">
        <v>46205</v>
      </c>
      <c r="T1365" t="s">
        <v>7500</v>
      </c>
      <c r="U1365" s="31">
        <v>46205.768368055556</v>
      </c>
      <c r="AK1365" s="14">
        <v>46205</v>
      </c>
      <c r="AL1365" t="s">
        <v>2424</v>
      </c>
      <c r="AM1365" s="31">
        <v>46205.792881944442</v>
      </c>
      <c r="AQ1365" s="31">
        <v>46205.792881944442</v>
      </c>
      <c r="AR1365" s="14">
        <v>46205</v>
      </c>
      <c r="AS1365" t="s">
        <v>2424</v>
      </c>
      <c r="AT1365" t="s">
        <v>7501</v>
      </c>
      <c r="AU1365" t="s">
        <v>677</v>
      </c>
      <c r="AV1365" s="14">
        <v>46205</v>
      </c>
      <c r="AW1365" t="s">
        <v>2424</v>
      </c>
      <c r="AX1365" s="31">
        <v>46205.793252314812</v>
      </c>
      <c r="AY1365" s="14">
        <v>46206</v>
      </c>
      <c r="AZ1365" t="s">
        <v>1211</v>
      </c>
      <c r="BA1365" s="31">
        <v>46206.34302083333</v>
      </c>
      <c r="BB1365" s="14">
        <v>46206</v>
      </c>
      <c r="BC1365" t="s">
        <v>6486</v>
      </c>
      <c r="BD1365" s="31">
        <v>46206.434305555558</v>
      </c>
      <c r="BE1365" s="14">
        <v>46206</v>
      </c>
      <c r="BF1365" t="s">
        <v>7453</v>
      </c>
      <c r="BG1365" s="31">
        <v>46206.466365740744</v>
      </c>
      <c r="BH1365" s="14">
        <v>46209</v>
      </c>
      <c r="BI1365" t="s">
        <v>1323</v>
      </c>
      <c r="BJ1365" s="31">
        <v>46209.810034722221</v>
      </c>
      <c r="BW1365" s="14">
        <v>46209</v>
      </c>
      <c r="BX1365" t="s">
        <v>1323</v>
      </c>
      <c r="BY1365" s="31">
        <v>46209.813634259262</v>
      </c>
      <c r="BZ1365" s="14">
        <v>46210</v>
      </c>
      <c r="CA1365" t="s">
        <v>2427</v>
      </c>
      <c r="CB1365" s="31">
        <v>46210.76734953704</v>
      </c>
      <c r="CF1365" s="14">
        <v>46210</v>
      </c>
      <c r="CG1365" t="s">
        <v>10703</v>
      </c>
      <c r="CH1365" s="31">
        <v>46210.776689814818</v>
      </c>
      <c r="CM1365" s="4">
        <f t="shared" si="62"/>
        <v>46205.768368055556</v>
      </c>
      <c r="CN1365">
        <f t="shared" si="63"/>
        <v>0</v>
      </c>
      <c r="CO1365" t="str">
        <f>VLOOKUP(A1365,Sheet1!$A$2:$B$221,2,0)</f>
        <v>West Zone</v>
      </c>
    </row>
    <row r="1366" spans="1:93" x14ac:dyDescent="0.35">
      <c r="A1366" t="s">
        <v>7496</v>
      </c>
      <c r="B1366">
        <v>61</v>
      </c>
      <c r="C1366" t="s">
        <v>9332</v>
      </c>
      <c r="D1366" t="s">
        <v>678</v>
      </c>
      <c r="E1366" t="s">
        <v>840</v>
      </c>
      <c r="F1366" t="s">
        <v>897</v>
      </c>
      <c r="G1366" t="s">
        <v>81</v>
      </c>
      <c r="H1366" t="s">
        <v>12577</v>
      </c>
      <c r="I1366">
        <v>786929</v>
      </c>
      <c r="J1366" t="s">
        <v>7519</v>
      </c>
      <c r="K1366" t="s">
        <v>7520</v>
      </c>
      <c r="L1366" t="s">
        <v>4622</v>
      </c>
      <c r="M1366" t="s">
        <v>12578</v>
      </c>
      <c r="N1366">
        <v>45000</v>
      </c>
      <c r="O1366" t="s">
        <v>10330</v>
      </c>
      <c r="P1366" t="s">
        <v>10331</v>
      </c>
      <c r="Q1366" t="s">
        <v>7521</v>
      </c>
      <c r="R1366">
        <v>6340701996</v>
      </c>
      <c r="S1366" s="14">
        <v>46210</v>
      </c>
      <c r="T1366" t="s">
        <v>10703</v>
      </c>
      <c r="U1366" s="31">
        <v>46210.362222222226</v>
      </c>
      <c r="AK1366" s="14">
        <v>46210</v>
      </c>
      <c r="AL1366" t="s">
        <v>2424</v>
      </c>
      <c r="AM1366" s="31">
        <v>46210.405127314814</v>
      </c>
      <c r="AQ1366" s="31">
        <v>46210.405127314814</v>
      </c>
      <c r="AR1366" s="14">
        <v>46210</v>
      </c>
      <c r="AS1366" t="s">
        <v>2424</v>
      </c>
      <c r="AT1366" t="s">
        <v>7501</v>
      </c>
      <c r="AU1366" t="s">
        <v>677</v>
      </c>
      <c r="AV1366" s="14">
        <v>46210</v>
      </c>
      <c r="AW1366" t="s">
        <v>2424</v>
      </c>
      <c r="AX1366" s="31">
        <v>46210.405601851853</v>
      </c>
      <c r="AY1366" s="14">
        <v>46210</v>
      </c>
      <c r="AZ1366" t="s">
        <v>1211</v>
      </c>
      <c r="BA1366" s="31">
        <v>46210.428530092591</v>
      </c>
      <c r="BB1366" s="14">
        <v>46210</v>
      </c>
      <c r="BC1366" t="s">
        <v>6501</v>
      </c>
      <c r="BD1366" s="31">
        <v>46210.458923611113</v>
      </c>
      <c r="BE1366" s="14">
        <v>46210</v>
      </c>
      <c r="BF1366" t="s">
        <v>7453</v>
      </c>
      <c r="BG1366" s="31">
        <v>46210.626145833332</v>
      </c>
      <c r="BH1366" s="14">
        <v>46210</v>
      </c>
      <c r="BI1366" t="s">
        <v>7453</v>
      </c>
      <c r="BJ1366" s="31">
        <v>46210.634155092594</v>
      </c>
      <c r="BK1366" s="14">
        <v>46210</v>
      </c>
      <c r="BL1366" t="s">
        <v>7453</v>
      </c>
      <c r="BM1366" s="31">
        <v>46210.704247685186</v>
      </c>
      <c r="CM1366" s="4">
        <f t="shared" si="62"/>
        <v>46210.362222222226</v>
      </c>
      <c r="CN1366">
        <f t="shared" si="63"/>
        <v>0</v>
      </c>
      <c r="CO1366" t="str">
        <f>VLOOKUP(A1366,Sheet1!$A$2:$B$221,2,0)</f>
        <v>West Zone</v>
      </c>
    </row>
    <row r="1367" spans="1:93" x14ac:dyDescent="0.35">
      <c r="A1367" t="s">
        <v>7496</v>
      </c>
      <c r="B1367">
        <v>61</v>
      </c>
      <c r="C1367" t="s">
        <v>9332</v>
      </c>
      <c r="D1367" t="s">
        <v>678</v>
      </c>
      <c r="E1367" t="s">
        <v>840</v>
      </c>
      <c r="F1367" t="s">
        <v>897</v>
      </c>
      <c r="G1367" t="s">
        <v>81</v>
      </c>
      <c r="H1367" t="s">
        <v>12577</v>
      </c>
      <c r="I1367">
        <v>786929</v>
      </c>
      <c r="J1367" t="s">
        <v>7519</v>
      </c>
      <c r="K1367" t="s">
        <v>7520</v>
      </c>
      <c r="L1367" t="s">
        <v>4622</v>
      </c>
      <c r="M1367" t="s">
        <v>12578</v>
      </c>
      <c r="N1367">
        <v>45000</v>
      </c>
      <c r="O1367" t="s">
        <v>10330</v>
      </c>
      <c r="P1367" t="s">
        <v>10331</v>
      </c>
      <c r="Q1367" t="s">
        <v>1227</v>
      </c>
      <c r="R1367">
        <v>1473491333</v>
      </c>
      <c r="S1367" s="14">
        <v>46210</v>
      </c>
      <c r="T1367" t="s">
        <v>10703</v>
      </c>
      <c r="U1367" s="31">
        <v>46210.362199074072</v>
      </c>
      <c r="AK1367" s="14">
        <v>46210</v>
      </c>
      <c r="AL1367" t="s">
        <v>2424</v>
      </c>
      <c r="AM1367" s="31">
        <v>46210.405115740738</v>
      </c>
      <c r="AQ1367" s="31">
        <v>46210.405115740738</v>
      </c>
      <c r="AR1367" s="14">
        <v>46210</v>
      </c>
      <c r="AS1367" t="s">
        <v>2424</v>
      </c>
      <c r="AT1367" t="s">
        <v>7501</v>
      </c>
      <c r="AU1367" t="s">
        <v>677</v>
      </c>
      <c r="AV1367" s="14">
        <v>46210</v>
      </c>
      <c r="AW1367" t="s">
        <v>2424</v>
      </c>
      <c r="AX1367" s="31">
        <v>46210.405578703707</v>
      </c>
      <c r="AY1367" s="14">
        <v>46210</v>
      </c>
      <c r="AZ1367" t="s">
        <v>1211</v>
      </c>
      <c r="BA1367" s="31">
        <v>46210.428530092591</v>
      </c>
      <c r="BB1367" s="14">
        <v>46210</v>
      </c>
      <c r="BC1367" t="s">
        <v>6501</v>
      </c>
      <c r="BD1367" s="31">
        <v>46210.458912037036</v>
      </c>
      <c r="BE1367" s="14">
        <v>46210</v>
      </c>
      <c r="BF1367" t="s">
        <v>7453</v>
      </c>
      <c r="BG1367" s="31">
        <v>46210.626134259262</v>
      </c>
      <c r="BH1367" s="14">
        <v>46210</v>
      </c>
      <c r="BI1367" t="s">
        <v>7453</v>
      </c>
      <c r="BJ1367" s="31">
        <v>46210.634131944447</v>
      </c>
      <c r="BK1367" s="14">
        <v>46210</v>
      </c>
      <c r="BL1367" t="s">
        <v>7453</v>
      </c>
      <c r="BM1367" s="31">
        <v>46210.704224537039</v>
      </c>
      <c r="CM1367" s="4">
        <f t="shared" si="62"/>
        <v>46210.362199074072</v>
      </c>
      <c r="CN1367">
        <f t="shared" si="63"/>
        <v>0</v>
      </c>
      <c r="CO1367" t="str">
        <f>VLOOKUP(A1367,Sheet1!$A$2:$B$221,2,0)</f>
        <v>West Zone</v>
      </c>
    </row>
    <row r="1368" spans="1:93" x14ac:dyDescent="0.35">
      <c r="A1368" t="s">
        <v>7496</v>
      </c>
      <c r="B1368">
        <v>61</v>
      </c>
      <c r="C1368" t="s">
        <v>9332</v>
      </c>
      <c r="D1368" t="s">
        <v>678</v>
      </c>
      <c r="E1368" t="s">
        <v>840</v>
      </c>
      <c r="F1368" t="s">
        <v>897</v>
      </c>
      <c r="G1368" t="s">
        <v>81</v>
      </c>
      <c r="H1368" t="s">
        <v>12577</v>
      </c>
      <c r="I1368">
        <v>786929</v>
      </c>
      <c r="J1368" t="s">
        <v>7519</v>
      </c>
      <c r="K1368" t="s">
        <v>7520</v>
      </c>
      <c r="L1368" t="s">
        <v>4622</v>
      </c>
      <c r="M1368" t="s">
        <v>12578</v>
      </c>
      <c r="N1368">
        <v>45000</v>
      </c>
      <c r="O1368" t="s">
        <v>10330</v>
      </c>
      <c r="P1368" t="s">
        <v>10331</v>
      </c>
      <c r="Q1368" t="s">
        <v>12579</v>
      </c>
      <c r="R1368">
        <v>8006398193</v>
      </c>
      <c r="S1368" s="14">
        <v>46210</v>
      </c>
      <c r="T1368" t="s">
        <v>10703</v>
      </c>
      <c r="U1368" s="31">
        <v>46210.362164351849</v>
      </c>
      <c r="AK1368" s="14">
        <v>46210</v>
      </c>
      <c r="AL1368" t="s">
        <v>2424</v>
      </c>
      <c r="AM1368" s="31">
        <v>46210.405092592591</v>
      </c>
      <c r="AQ1368" s="31">
        <v>46210.405092592591</v>
      </c>
      <c r="AR1368" s="14">
        <v>46210</v>
      </c>
      <c r="AS1368" t="s">
        <v>2424</v>
      </c>
      <c r="AT1368" t="s">
        <v>7501</v>
      </c>
      <c r="AU1368" t="s">
        <v>677</v>
      </c>
      <c r="AV1368" s="14">
        <v>46210</v>
      </c>
      <c r="AW1368" t="s">
        <v>2424</v>
      </c>
      <c r="AX1368" s="31">
        <v>46210.40556712963</v>
      </c>
      <c r="AY1368" s="14">
        <v>46210</v>
      </c>
      <c r="AZ1368" t="s">
        <v>1211</v>
      </c>
      <c r="BA1368" s="31">
        <v>46210.428530092591</v>
      </c>
      <c r="BB1368" s="14">
        <v>46210</v>
      </c>
      <c r="BC1368" t="s">
        <v>6501</v>
      </c>
      <c r="BD1368" s="31">
        <v>46210.45888888889</v>
      </c>
      <c r="BE1368" s="14">
        <v>46210</v>
      </c>
      <c r="BF1368" t="s">
        <v>7453</v>
      </c>
      <c r="BG1368" s="31">
        <v>46210.626111111109</v>
      </c>
      <c r="BH1368" s="14">
        <v>46210</v>
      </c>
      <c r="BI1368" t="s">
        <v>7453</v>
      </c>
      <c r="BJ1368" s="31">
        <v>46210.634120370371</v>
      </c>
      <c r="BK1368" s="14">
        <v>46210</v>
      </c>
      <c r="BL1368" t="s">
        <v>7453</v>
      </c>
      <c r="BM1368" s="31">
        <v>46210.704212962963</v>
      </c>
      <c r="CM1368" s="4">
        <f t="shared" si="62"/>
        <v>46210.362164351849</v>
      </c>
      <c r="CN1368">
        <f t="shared" si="63"/>
        <v>0</v>
      </c>
      <c r="CO1368" t="str">
        <f>VLOOKUP(A1368,Sheet1!$A$2:$B$221,2,0)</f>
        <v>West Zone</v>
      </c>
    </row>
    <row r="1369" spans="1:93" x14ac:dyDescent="0.35">
      <c r="A1369" t="s">
        <v>7525</v>
      </c>
      <c r="B1369">
        <v>150</v>
      </c>
      <c r="C1369" t="s">
        <v>9332</v>
      </c>
      <c r="D1369" t="s">
        <v>678</v>
      </c>
      <c r="E1369" t="s">
        <v>834</v>
      </c>
      <c r="F1369" t="s">
        <v>829</v>
      </c>
      <c r="G1369" t="s">
        <v>81</v>
      </c>
      <c r="H1369" t="s">
        <v>7526</v>
      </c>
      <c r="I1369">
        <v>9842</v>
      </c>
      <c r="J1369" t="s">
        <v>82</v>
      </c>
      <c r="K1369" t="s">
        <v>2742</v>
      </c>
      <c r="L1369" t="s">
        <v>4622</v>
      </c>
      <c r="M1369" t="s">
        <v>7527</v>
      </c>
      <c r="N1369">
        <v>50000</v>
      </c>
      <c r="O1369" t="s">
        <v>947</v>
      </c>
      <c r="P1369" t="s">
        <v>948</v>
      </c>
      <c r="Q1369" t="s">
        <v>7528</v>
      </c>
      <c r="R1369">
        <v>3742595413</v>
      </c>
      <c r="S1369" s="14">
        <v>46206</v>
      </c>
      <c r="T1369" t="s">
        <v>7529</v>
      </c>
      <c r="U1369" s="31">
        <v>46206.517048611109</v>
      </c>
      <c r="AK1369" s="14">
        <v>46206</v>
      </c>
      <c r="AL1369" t="s">
        <v>2960</v>
      </c>
      <c r="AM1369" s="31">
        <v>46206.610833333332</v>
      </c>
      <c r="AQ1369" s="31">
        <v>46206.610833333332</v>
      </c>
      <c r="AR1369" s="14">
        <v>46206</v>
      </c>
      <c r="AS1369" t="s">
        <v>2960</v>
      </c>
      <c r="AT1369" t="s">
        <v>829</v>
      </c>
      <c r="AU1369" t="s">
        <v>678</v>
      </c>
      <c r="AV1369" s="14">
        <v>46206</v>
      </c>
      <c r="AW1369" t="s">
        <v>7529</v>
      </c>
      <c r="AX1369" s="31">
        <v>46206.612962962965</v>
      </c>
      <c r="AY1369" s="14">
        <v>46206</v>
      </c>
      <c r="AZ1369" t="s">
        <v>3057</v>
      </c>
      <c r="BA1369" s="31">
        <v>46206.625960648147</v>
      </c>
      <c r="BB1369" s="14">
        <v>46206</v>
      </c>
      <c r="BC1369" t="s">
        <v>6673</v>
      </c>
      <c r="BD1369" s="31">
        <v>46206.672071759262</v>
      </c>
      <c r="BE1369" s="14">
        <v>46206</v>
      </c>
      <c r="BF1369" t="s">
        <v>7453</v>
      </c>
      <c r="BG1369" s="31">
        <v>46206.756145833337</v>
      </c>
      <c r="BH1369" s="14">
        <v>46206</v>
      </c>
      <c r="BI1369" t="s">
        <v>7453</v>
      </c>
      <c r="BJ1369" s="31">
        <v>46206.76321759259</v>
      </c>
      <c r="BW1369" s="14">
        <v>46206</v>
      </c>
      <c r="BX1369" t="s">
        <v>7453</v>
      </c>
      <c r="BY1369" s="31">
        <v>46206.783194444448</v>
      </c>
      <c r="BZ1369" s="14">
        <v>46206</v>
      </c>
      <c r="CA1369" t="s">
        <v>1322</v>
      </c>
      <c r="CB1369" s="31">
        <v>46206.788206018522</v>
      </c>
      <c r="CF1369" s="14">
        <v>46206</v>
      </c>
      <c r="CG1369" t="s">
        <v>3077</v>
      </c>
      <c r="CH1369" s="31">
        <v>46206.824687499997</v>
      </c>
      <c r="CM1369" s="4">
        <f t="shared" si="62"/>
        <v>46206.517048611109</v>
      </c>
      <c r="CN1369">
        <f t="shared" si="63"/>
        <v>0</v>
      </c>
      <c r="CO1369" t="str">
        <f>VLOOKUP(A1369,Sheet1!$A$2:$B$221,2,0)</f>
        <v>West Zone</v>
      </c>
    </row>
    <row r="1370" spans="1:93" x14ac:dyDescent="0.35">
      <c r="A1370" t="s">
        <v>7525</v>
      </c>
      <c r="B1370">
        <v>150</v>
      </c>
      <c r="C1370" t="s">
        <v>9332</v>
      </c>
      <c r="D1370" t="s">
        <v>678</v>
      </c>
      <c r="E1370" t="s">
        <v>834</v>
      </c>
      <c r="F1370" t="s">
        <v>829</v>
      </c>
      <c r="G1370" t="s">
        <v>81</v>
      </c>
      <c r="H1370" t="s">
        <v>12580</v>
      </c>
      <c r="I1370">
        <v>9903</v>
      </c>
      <c r="J1370" t="s">
        <v>12581</v>
      </c>
      <c r="K1370" t="s">
        <v>12582</v>
      </c>
      <c r="L1370" t="s">
        <v>4622</v>
      </c>
      <c r="M1370" t="s">
        <v>12583</v>
      </c>
      <c r="N1370">
        <v>90000</v>
      </c>
      <c r="O1370" t="s">
        <v>931</v>
      </c>
      <c r="P1370" t="s">
        <v>932</v>
      </c>
      <c r="Q1370" t="s">
        <v>12584</v>
      </c>
      <c r="R1370">
        <v>192810102</v>
      </c>
      <c r="S1370" s="14">
        <v>46210</v>
      </c>
      <c r="T1370" t="s">
        <v>12585</v>
      </c>
      <c r="U1370" s="31">
        <v>46210.604687500003</v>
      </c>
      <c r="Y1370" s="14">
        <v>46210</v>
      </c>
      <c r="Z1370" t="s">
        <v>12585</v>
      </c>
      <c r="AA1370" s="31">
        <v>46210.62232638889</v>
      </c>
      <c r="AK1370" s="14">
        <v>46210</v>
      </c>
      <c r="AL1370" t="s">
        <v>2960</v>
      </c>
      <c r="AM1370" s="31">
        <v>46210.725578703707</v>
      </c>
      <c r="AQ1370" s="31">
        <v>46210.725578703707</v>
      </c>
      <c r="AR1370" s="14">
        <v>46210</v>
      </c>
      <c r="AS1370" t="s">
        <v>2960</v>
      </c>
      <c r="AT1370" t="s">
        <v>829</v>
      </c>
      <c r="AU1370" t="s">
        <v>678</v>
      </c>
      <c r="AV1370" s="14">
        <v>46210</v>
      </c>
      <c r="AW1370" t="s">
        <v>2960</v>
      </c>
      <c r="AX1370" s="31">
        <v>46210.734780092593</v>
      </c>
      <c r="AY1370" s="14">
        <v>46210</v>
      </c>
      <c r="AZ1370" t="s">
        <v>1211</v>
      </c>
      <c r="BA1370" s="31">
        <v>46210.737118055556</v>
      </c>
      <c r="BB1370" s="14">
        <v>46210</v>
      </c>
      <c r="BC1370" t="s">
        <v>7371</v>
      </c>
      <c r="BD1370" s="31">
        <v>46210.747037037036</v>
      </c>
      <c r="BE1370" s="14">
        <v>46210</v>
      </c>
      <c r="BF1370" t="s">
        <v>7453</v>
      </c>
      <c r="BG1370" s="31">
        <v>46210.776064814818</v>
      </c>
      <c r="BH1370" s="14">
        <v>46210</v>
      </c>
      <c r="BI1370" t="s">
        <v>7453</v>
      </c>
      <c r="BJ1370" s="31">
        <v>46210.778692129628</v>
      </c>
      <c r="BW1370" s="14">
        <v>46210</v>
      </c>
      <c r="BX1370" t="s">
        <v>7453</v>
      </c>
      <c r="BY1370" s="31">
        <v>46210.785381944443</v>
      </c>
      <c r="BZ1370" s="14">
        <v>46210</v>
      </c>
      <c r="CA1370" t="s">
        <v>1322</v>
      </c>
      <c r="CB1370" s="31">
        <v>46210.792766203704</v>
      </c>
      <c r="CF1370" s="14">
        <v>46210</v>
      </c>
      <c r="CG1370" t="s">
        <v>3076</v>
      </c>
      <c r="CH1370" s="31">
        <v>46210.823993055557</v>
      </c>
      <c r="CM1370" s="4">
        <f t="shared" si="62"/>
        <v>46210.62232638889</v>
      </c>
      <c r="CN1370">
        <f t="shared" si="63"/>
        <v>0</v>
      </c>
      <c r="CO1370" t="str">
        <f>VLOOKUP(A1370,Sheet1!$A$2:$B$221,2,0)</f>
        <v>West Zone</v>
      </c>
    </row>
    <row r="1371" spans="1:93" x14ac:dyDescent="0.35">
      <c r="A1371" t="s">
        <v>7525</v>
      </c>
      <c r="B1371">
        <v>150</v>
      </c>
      <c r="C1371" t="s">
        <v>9332</v>
      </c>
      <c r="D1371" t="s">
        <v>678</v>
      </c>
      <c r="E1371" t="s">
        <v>834</v>
      </c>
      <c r="F1371" t="s">
        <v>829</v>
      </c>
      <c r="G1371" t="s">
        <v>81</v>
      </c>
      <c r="H1371" t="s">
        <v>12586</v>
      </c>
      <c r="I1371">
        <v>9971</v>
      </c>
      <c r="J1371" t="s">
        <v>12587</v>
      </c>
      <c r="K1371" t="s">
        <v>12588</v>
      </c>
      <c r="L1371" t="s">
        <v>4622</v>
      </c>
      <c r="M1371" t="s">
        <v>12589</v>
      </c>
      <c r="N1371">
        <v>50000</v>
      </c>
      <c r="O1371" t="s">
        <v>934</v>
      </c>
      <c r="P1371" t="s">
        <v>935</v>
      </c>
      <c r="Q1371" t="s">
        <v>12590</v>
      </c>
      <c r="R1371">
        <v>4828670911</v>
      </c>
      <c r="S1371" s="14">
        <v>46210</v>
      </c>
      <c r="T1371" t="s">
        <v>7557</v>
      </c>
      <c r="U1371" s="31">
        <v>46210.61482638889</v>
      </c>
      <c r="AK1371" s="14">
        <v>46210</v>
      </c>
      <c r="AL1371" t="s">
        <v>3076</v>
      </c>
      <c r="AM1371" s="31">
        <v>46210.683263888888</v>
      </c>
      <c r="AQ1371" s="31">
        <v>46210.683263888888</v>
      </c>
      <c r="AR1371" s="14">
        <v>46210</v>
      </c>
      <c r="AS1371" t="s">
        <v>3076</v>
      </c>
      <c r="AT1371" t="s">
        <v>7534</v>
      </c>
      <c r="AU1371" t="s">
        <v>677</v>
      </c>
      <c r="AV1371" s="14">
        <v>46210</v>
      </c>
      <c r="AW1371" t="s">
        <v>7557</v>
      </c>
      <c r="AX1371" s="31">
        <v>46210.696666666663</v>
      </c>
      <c r="AY1371" s="14">
        <v>46210</v>
      </c>
      <c r="AZ1371" t="s">
        <v>1211</v>
      </c>
      <c r="BA1371" s="31">
        <v>46210.709444444445</v>
      </c>
      <c r="BB1371" s="14">
        <v>46210</v>
      </c>
      <c r="BC1371" t="s">
        <v>7003</v>
      </c>
      <c r="BD1371" s="31">
        <v>46210.741400462961</v>
      </c>
      <c r="BE1371" s="14">
        <v>46210</v>
      </c>
      <c r="BF1371" t="s">
        <v>7453</v>
      </c>
      <c r="BG1371" s="31">
        <v>46210.776053240741</v>
      </c>
      <c r="BH1371" s="14">
        <v>46210</v>
      </c>
      <c r="BI1371" t="s">
        <v>7453</v>
      </c>
      <c r="BJ1371" s="31">
        <v>46210.778680555559</v>
      </c>
      <c r="BK1371" s="14">
        <v>46210</v>
      </c>
      <c r="BL1371" t="s">
        <v>7453</v>
      </c>
      <c r="BM1371" s="31">
        <v>46210.799780092595</v>
      </c>
      <c r="BW1371" s="14">
        <v>46210</v>
      </c>
      <c r="BX1371" t="s">
        <v>7453</v>
      </c>
      <c r="BY1371" s="31">
        <v>46210.783495370371</v>
      </c>
      <c r="CM1371" s="4">
        <f t="shared" si="62"/>
        <v>46210.61482638889</v>
      </c>
      <c r="CN1371">
        <f t="shared" si="63"/>
        <v>0</v>
      </c>
      <c r="CO1371" t="str">
        <f>VLOOKUP(A1371,Sheet1!$A$2:$B$221,2,0)</f>
        <v>West Zone</v>
      </c>
    </row>
    <row r="1372" spans="1:93" x14ac:dyDescent="0.35">
      <c r="A1372" t="s">
        <v>7525</v>
      </c>
      <c r="B1372">
        <v>150</v>
      </c>
      <c r="C1372" t="s">
        <v>9332</v>
      </c>
      <c r="D1372" t="s">
        <v>678</v>
      </c>
      <c r="E1372" t="s">
        <v>834</v>
      </c>
      <c r="F1372" t="s">
        <v>829</v>
      </c>
      <c r="G1372" t="s">
        <v>81</v>
      </c>
      <c r="H1372" t="s">
        <v>10711</v>
      </c>
      <c r="I1372">
        <v>10744</v>
      </c>
      <c r="J1372" t="s">
        <v>4530</v>
      </c>
      <c r="K1372" t="s">
        <v>4531</v>
      </c>
      <c r="L1372" t="s">
        <v>4622</v>
      </c>
      <c r="M1372" t="s">
        <v>10712</v>
      </c>
      <c r="N1372">
        <v>90000</v>
      </c>
      <c r="O1372" t="s">
        <v>9422</v>
      </c>
      <c r="P1372" t="s">
        <v>9423</v>
      </c>
      <c r="Q1372" t="s">
        <v>6592</v>
      </c>
      <c r="R1372">
        <v>231690401</v>
      </c>
      <c r="S1372" s="14">
        <v>46209</v>
      </c>
      <c r="T1372" t="s">
        <v>7533</v>
      </c>
      <c r="U1372" s="31">
        <v>46209.467164351852</v>
      </c>
      <c r="AK1372" s="14">
        <v>46209</v>
      </c>
      <c r="AL1372" t="s">
        <v>3076</v>
      </c>
      <c r="AM1372" s="31">
        <v>46209.520150462966</v>
      </c>
      <c r="AQ1372" s="31">
        <v>46209.520150462966</v>
      </c>
      <c r="AR1372" s="14">
        <v>46209</v>
      </c>
      <c r="AS1372" t="s">
        <v>3076</v>
      </c>
      <c r="AT1372" t="s">
        <v>7534</v>
      </c>
      <c r="AU1372" t="s">
        <v>677</v>
      </c>
      <c r="AV1372" s="14">
        <v>46209</v>
      </c>
      <c r="AW1372" t="s">
        <v>7533</v>
      </c>
      <c r="AX1372" s="31">
        <v>46209.532199074078</v>
      </c>
      <c r="AY1372" s="14">
        <v>46209</v>
      </c>
      <c r="AZ1372" t="s">
        <v>1211</v>
      </c>
      <c r="BA1372" s="31">
        <v>46209.557337962964</v>
      </c>
      <c r="BB1372" s="14">
        <v>46209</v>
      </c>
      <c r="BC1372" t="s">
        <v>7038</v>
      </c>
      <c r="BD1372" s="31">
        <v>46209.703055555554</v>
      </c>
      <c r="BE1372" s="14">
        <v>46209</v>
      </c>
      <c r="BF1372" t="s">
        <v>7453</v>
      </c>
      <c r="BG1372" s="31">
        <v>46209.738958333335</v>
      </c>
      <c r="BH1372" s="14">
        <v>46209</v>
      </c>
      <c r="BI1372" t="s">
        <v>7463</v>
      </c>
      <c r="BJ1372" s="31">
        <v>46209.807268518518</v>
      </c>
      <c r="BW1372" s="14">
        <v>46209</v>
      </c>
      <c r="BX1372" t="s">
        <v>7463</v>
      </c>
      <c r="BY1372" s="31">
        <v>46209.823541666665</v>
      </c>
      <c r="BZ1372" s="14">
        <v>46209</v>
      </c>
      <c r="CA1372" t="s">
        <v>1324</v>
      </c>
      <c r="CB1372" s="31">
        <v>46209.828263888892</v>
      </c>
      <c r="CF1372" s="14">
        <v>46210</v>
      </c>
      <c r="CG1372" t="s">
        <v>3076</v>
      </c>
      <c r="CH1372" s="31">
        <v>46210.643912037034</v>
      </c>
      <c r="CM1372" s="4">
        <f t="shared" si="62"/>
        <v>46209.467164351852</v>
      </c>
      <c r="CN1372">
        <f t="shared" si="63"/>
        <v>0</v>
      </c>
      <c r="CO1372" t="str">
        <f>VLOOKUP(A1372,Sheet1!$A$2:$B$221,2,0)</f>
        <v>West Zone</v>
      </c>
    </row>
    <row r="1373" spans="1:93" x14ac:dyDescent="0.35">
      <c r="A1373" t="s">
        <v>7525</v>
      </c>
      <c r="B1373">
        <v>150</v>
      </c>
      <c r="C1373" t="s">
        <v>9332</v>
      </c>
      <c r="D1373" t="s">
        <v>678</v>
      </c>
      <c r="E1373" t="s">
        <v>834</v>
      </c>
      <c r="F1373" t="s">
        <v>829</v>
      </c>
      <c r="G1373" t="s">
        <v>81</v>
      </c>
      <c r="H1373" t="s">
        <v>7530</v>
      </c>
      <c r="I1373">
        <v>81851</v>
      </c>
      <c r="J1373" t="s">
        <v>82</v>
      </c>
      <c r="K1373" t="s">
        <v>2742</v>
      </c>
      <c r="L1373" t="s">
        <v>4622</v>
      </c>
      <c r="M1373" t="s">
        <v>7531</v>
      </c>
      <c r="N1373">
        <v>60000</v>
      </c>
      <c r="O1373" t="s">
        <v>9434</v>
      </c>
      <c r="P1373" t="s">
        <v>9435</v>
      </c>
      <c r="Q1373" t="s">
        <v>1107</v>
      </c>
      <c r="R1373">
        <v>3904346497</v>
      </c>
      <c r="S1373" s="14">
        <v>46206</v>
      </c>
      <c r="T1373" t="s">
        <v>7532</v>
      </c>
      <c r="U1373" s="31">
        <v>46206.554918981485</v>
      </c>
      <c r="AK1373" s="14">
        <v>46206</v>
      </c>
      <c r="AL1373" t="s">
        <v>2960</v>
      </c>
      <c r="AM1373" s="31">
        <v>46206.741666666669</v>
      </c>
      <c r="AQ1373" s="31">
        <v>46206.741666666669</v>
      </c>
      <c r="AR1373" s="14">
        <v>46206</v>
      </c>
      <c r="AS1373" t="s">
        <v>2960</v>
      </c>
      <c r="AT1373" t="s">
        <v>829</v>
      </c>
      <c r="AU1373" t="s">
        <v>678</v>
      </c>
      <c r="AV1373" s="14">
        <v>46206</v>
      </c>
      <c r="AW1373" t="s">
        <v>2960</v>
      </c>
      <c r="AX1373" s="31">
        <v>46206.742037037038</v>
      </c>
      <c r="AY1373" s="14">
        <v>46209</v>
      </c>
      <c r="AZ1373" t="s">
        <v>1211</v>
      </c>
      <c r="BA1373" s="31">
        <v>46209.334236111114</v>
      </c>
      <c r="BB1373" s="14">
        <v>46209</v>
      </c>
      <c r="BC1373" t="s">
        <v>6692</v>
      </c>
      <c r="BD1373" s="31">
        <v>46209.355798611112</v>
      </c>
      <c r="BE1373" s="14">
        <v>46209</v>
      </c>
      <c r="BF1373" t="s">
        <v>7453</v>
      </c>
      <c r="BG1373" s="31">
        <v>46209.403240740743</v>
      </c>
      <c r="BH1373" s="14">
        <v>46209</v>
      </c>
      <c r="BI1373" t="s">
        <v>7453</v>
      </c>
      <c r="BJ1373" s="31">
        <v>46209.442893518521</v>
      </c>
      <c r="BW1373" s="14">
        <v>46209</v>
      </c>
      <c r="BX1373" t="s">
        <v>7453</v>
      </c>
      <c r="BY1373" s="31">
        <v>46209.502685185187</v>
      </c>
      <c r="BZ1373" s="14">
        <v>46209</v>
      </c>
      <c r="CA1373" t="s">
        <v>1324</v>
      </c>
      <c r="CB1373" s="31">
        <v>46209.512384259258</v>
      </c>
      <c r="CF1373" s="14">
        <v>46209</v>
      </c>
      <c r="CG1373" t="s">
        <v>3076</v>
      </c>
      <c r="CH1373" s="31">
        <v>46209.646018518521</v>
      </c>
      <c r="CM1373" s="4">
        <f t="shared" si="62"/>
        <v>46206.554918981485</v>
      </c>
      <c r="CN1373">
        <f t="shared" si="63"/>
        <v>0</v>
      </c>
      <c r="CO1373" t="str">
        <f>VLOOKUP(A1373,Sheet1!$A$2:$B$221,2,0)</f>
        <v>West Zone</v>
      </c>
    </row>
    <row r="1374" spans="1:93" x14ac:dyDescent="0.35">
      <c r="A1374" t="s">
        <v>7525</v>
      </c>
      <c r="B1374">
        <v>150</v>
      </c>
      <c r="C1374" t="s">
        <v>9332</v>
      </c>
      <c r="D1374" t="s">
        <v>678</v>
      </c>
      <c r="E1374" t="s">
        <v>834</v>
      </c>
      <c r="F1374" t="s">
        <v>829</v>
      </c>
      <c r="G1374" t="s">
        <v>81</v>
      </c>
      <c r="H1374" t="s">
        <v>12591</v>
      </c>
      <c r="I1374">
        <v>253064</v>
      </c>
      <c r="J1374" t="s">
        <v>12587</v>
      </c>
      <c r="K1374" t="s">
        <v>12588</v>
      </c>
      <c r="L1374" t="s">
        <v>4622</v>
      </c>
      <c r="M1374" t="s">
        <v>12592</v>
      </c>
      <c r="N1374">
        <v>50000</v>
      </c>
      <c r="O1374" t="s">
        <v>934</v>
      </c>
      <c r="P1374" t="s">
        <v>935</v>
      </c>
      <c r="Q1374" t="s">
        <v>2981</v>
      </c>
      <c r="R1374">
        <v>3882987824</v>
      </c>
      <c r="S1374" s="14">
        <v>46209</v>
      </c>
      <c r="T1374" t="s">
        <v>7557</v>
      </c>
      <c r="U1374" s="31">
        <v>46209.664259259262</v>
      </c>
      <c r="AK1374" s="14">
        <v>46210</v>
      </c>
      <c r="AL1374" t="s">
        <v>2960</v>
      </c>
      <c r="AM1374" s="31">
        <v>46210.404930555553</v>
      </c>
      <c r="AQ1374" s="31">
        <v>46210.404930555553</v>
      </c>
      <c r="AR1374" s="14">
        <v>46210</v>
      </c>
      <c r="AS1374" t="s">
        <v>2960</v>
      </c>
      <c r="AT1374" t="s">
        <v>829</v>
      </c>
      <c r="AU1374" t="s">
        <v>678</v>
      </c>
      <c r="AV1374" s="14">
        <v>46210</v>
      </c>
      <c r="AW1374" t="s">
        <v>3076</v>
      </c>
      <c r="AX1374" s="31">
        <v>46210.405370370368</v>
      </c>
      <c r="AY1374" s="14">
        <v>46210</v>
      </c>
      <c r="AZ1374" t="s">
        <v>1211</v>
      </c>
      <c r="BA1374" s="31">
        <v>46210.428483796299</v>
      </c>
      <c r="BB1374" s="14">
        <v>46210</v>
      </c>
      <c r="BC1374" t="s">
        <v>7003</v>
      </c>
      <c r="BD1374" s="31">
        <v>46210.492800925924</v>
      </c>
      <c r="BE1374" s="14">
        <v>46210</v>
      </c>
      <c r="BF1374" t="s">
        <v>7453</v>
      </c>
      <c r="BG1374" s="31">
        <v>46210.626180555555</v>
      </c>
      <c r="BH1374" s="14">
        <v>46210</v>
      </c>
      <c r="BI1374" t="s">
        <v>7453</v>
      </c>
      <c r="BJ1374" s="31">
        <v>46210.634166666663</v>
      </c>
      <c r="BW1374" s="14">
        <v>46210</v>
      </c>
      <c r="BX1374" t="s">
        <v>7453</v>
      </c>
      <c r="BY1374" s="31">
        <v>46210.655949074076</v>
      </c>
      <c r="BZ1374" s="14">
        <v>46210</v>
      </c>
      <c r="CA1374" t="s">
        <v>1364</v>
      </c>
      <c r="CB1374" s="31">
        <v>46210.660937499997</v>
      </c>
      <c r="CF1374" s="14">
        <v>46210</v>
      </c>
      <c r="CG1374" t="s">
        <v>3076</v>
      </c>
      <c r="CH1374" s="31">
        <v>46210.758414351854</v>
      </c>
      <c r="CM1374" s="4">
        <f t="shared" si="62"/>
        <v>46209.664259259262</v>
      </c>
      <c r="CN1374">
        <f t="shared" si="63"/>
        <v>1</v>
      </c>
      <c r="CO1374" t="str">
        <f>VLOOKUP(A1374,Sheet1!$A$2:$B$221,2,0)</f>
        <v>West Zone</v>
      </c>
    </row>
    <row r="1375" spans="1:93" x14ac:dyDescent="0.35">
      <c r="A1375" t="s">
        <v>7525</v>
      </c>
      <c r="B1375">
        <v>150</v>
      </c>
      <c r="C1375" t="s">
        <v>9332</v>
      </c>
      <c r="D1375" t="s">
        <v>678</v>
      </c>
      <c r="E1375" t="s">
        <v>834</v>
      </c>
      <c r="F1375" t="s">
        <v>829</v>
      </c>
      <c r="G1375" t="s">
        <v>81</v>
      </c>
      <c r="H1375" t="s">
        <v>7535</v>
      </c>
      <c r="I1375">
        <v>339934</v>
      </c>
      <c r="J1375" t="s">
        <v>2738</v>
      </c>
      <c r="K1375" t="s">
        <v>2739</v>
      </c>
      <c r="L1375" t="s">
        <v>4622</v>
      </c>
      <c r="M1375" t="s">
        <v>7536</v>
      </c>
      <c r="N1375">
        <v>50000</v>
      </c>
      <c r="O1375" t="s">
        <v>934</v>
      </c>
      <c r="P1375" t="s">
        <v>935</v>
      </c>
      <c r="Q1375" t="s">
        <v>7537</v>
      </c>
      <c r="R1375">
        <v>2570835206</v>
      </c>
      <c r="S1375" s="14">
        <v>46204</v>
      </c>
      <c r="T1375" t="s">
        <v>7538</v>
      </c>
      <c r="U1375" s="31">
        <v>46204.675300925926</v>
      </c>
      <c r="AK1375" s="14">
        <v>46205</v>
      </c>
      <c r="AL1375" t="s">
        <v>2960</v>
      </c>
      <c r="AM1375" s="31">
        <v>46205.450937499998</v>
      </c>
      <c r="AQ1375" s="31">
        <v>46205.450937499998</v>
      </c>
      <c r="AR1375" s="14">
        <v>46205</v>
      </c>
      <c r="AS1375" t="s">
        <v>2960</v>
      </c>
      <c r="AT1375" t="s">
        <v>829</v>
      </c>
      <c r="AU1375" t="s">
        <v>678</v>
      </c>
      <c r="AV1375" s="14">
        <v>46205</v>
      </c>
      <c r="AW1375" t="s">
        <v>3076</v>
      </c>
      <c r="AX1375" s="31">
        <v>46205.516180555554</v>
      </c>
      <c r="AY1375" s="14">
        <v>46205</v>
      </c>
      <c r="AZ1375" t="s">
        <v>1211</v>
      </c>
      <c r="BA1375" s="31">
        <v>46205.538541666669</v>
      </c>
      <c r="BB1375" s="14">
        <v>46205</v>
      </c>
      <c r="BC1375" t="s">
        <v>6874</v>
      </c>
      <c r="BD1375" s="31">
        <v>46205.572557870371</v>
      </c>
      <c r="BE1375" s="14">
        <v>46205</v>
      </c>
      <c r="BF1375" t="s">
        <v>7453</v>
      </c>
      <c r="BG1375" s="31">
        <v>46205.620694444442</v>
      </c>
      <c r="BH1375" s="14">
        <v>46205</v>
      </c>
      <c r="BI1375" t="s">
        <v>7453</v>
      </c>
      <c r="BJ1375" s="31">
        <v>46205.626504629632</v>
      </c>
      <c r="BW1375" s="14">
        <v>46205</v>
      </c>
      <c r="BX1375" t="s">
        <v>7453</v>
      </c>
      <c r="BY1375" s="31">
        <v>46205.669386574074</v>
      </c>
      <c r="BZ1375" s="14">
        <v>46205</v>
      </c>
      <c r="CA1375" t="s">
        <v>1364</v>
      </c>
      <c r="CB1375" s="31">
        <v>46205.670289351852</v>
      </c>
      <c r="CF1375" s="14">
        <v>46205</v>
      </c>
      <c r="CG1375" t="s">
        <v>3077</v>
      </c>
      <c r="CH1375" s="31">
        <v>46205.722615740742</v>
      </c>
      <c r="CM1375" s="4">
        <f t="shared" si="62"/>
        <v>46204.675300925926</v>
      </c>
      <c r="CN1375">
        <f t="shared" si="63"/>
        <v>1</v>
      </c>
      <c r="CO1375" t="str">
        <f>VLOOKUP(A1375,Sheet1!$A$2:$B$221,2,0)</f>
        <v>West Zone</v>
      </c>
    </row>
    <row r="1376" spans="1:93" x14ac:dyDescent="0.35">
      <c r="A1376" t="s">
        <v>7525</v>
      </c>
      <c r="B1376">
        <v>150</v>
      </c>
      <c r="C1376" t="s">
        <v>9332</v>
      </c>
      <c r="D1376" t="s">
        <v>678</v>
      </c>
      <c r="E1376" t="s">
        <v>834</v>
      </c>
      <c r="F1376" t="s">
        <v>829</v>
      </c>
      <c r="G1376" t="s">
        <v>81</v>
      </c>
      <c r="H1376" t="s">
        <v>4528</v>
      </c>
      <c r="I1376">
        <v>351599</v>
      </c>
      <c r="J1376" t="s">
        <v>4530</v>
      </c>
      <c r="K1376" t="s">
        <v>4531</v>
      </c>
      <c r="L1376" t="s">
        <v>4622</v>
      </c>
      <c r="M1376" t="s">
        <v>7539</v>
      </c>
      <c r="N1376">
        <v>90000</v>
      </c>
      <c r="O1376" t="s">
        <v>931</v>
      </c>
      <c r="P1376" t="s">
        <v>932</v>
      </c>
      <c r="Q1376" t="s">
        <v>4529</v>
      </c>
      <c r="R1376">
        <v>5828795302</v>
      </c>
      <c r="S1376" s="14">
        <v>46206</v>
      </c>
      <c r="T1376" t="s">
        <v>7533</v>
      </c>
      <c r="U1376" s="31">
        <v>46206.484548611108</v>
      </c>
      <c r="AK1376" s="14">
        <v>46206</v>
      </c>
      <c r="AL1376" t="s">
        <v>3076</v>
      </c>
      <c r="AM1376" s="31">
        <v>46206.576608796298</v>
      </c>
      <c r="AQ1376" s="31">
        <v>46206.576608796298</v>
      </c>
      <c r="AR1376" s="14">
        <v>46206</v>
      </c>
      <c r="AS1376" t="s">
        <v>3076</v>
      </c>
      <c r="AT1376" t="s">
        <v>7534</v>
      </c>
      <c r="AU1376" t="s">
        <v>677</v>
      </c>
      <c r="AV1376" s="14">
        <v>46206</v>
      </c>
      <c r="AW1376" t="s">
        <v>3076</v>
      </c>
      <c r="AX1376" s="31">
        <v>46206.596215277779</v>
      </c>
      <c r="AY1376" s="14">
        <v>46206</v>
      </c>
      <c r="AZ1376" t="s">
        <v>3057</v>
      </c>
      <c r="BA1376" s="31">
        <v>46206.605717592596</v>
      </c>
      <c r="BB1376" s="14">
        <v>46206</v>
      </c>
      <c r="BC1376" t="s">
        <v>7509</v>
      </c>
      <c r="BD1376" s="31">
        <v>46206.624444444446</v>
      </c>
      <c r="BE1376" s="14">
        <v>46206</v>
      </c>
      <c r="BF1376" t="s">
        <v>7453</v>
      </c>
      <c r="BG1376" s="31">
        <v>46206.633703703701</v>
      </c>
      <c r="BH1376" s="14">
        <v>46206</v>
      </c>
      <c r="BI1376" t="s">
        <v>7453</v>
      </c>
      <c r="BJ1376" s="31">
        <v>46206.639178240737</v>
      </c>
      <c r="BW1376" s="14">
        <v>46206</v>
      </c>
      <c r="BX1376" t="s">
        <v>7453</v>
      </c>
      <c r="BY1376" s="31">
        <v>46206.686527777776</v>
      </c>
      <c r="BZ1376" s="14">
        <v>46206</v>
      </c>
      <c r="CA1376" t="s">
        <v>1324</v>
      </c>
      <c r="CB1376" s="31">
        <v>46206.706944444442</v>
      </c>
      <c r="CF1376" s="14">
        <v>46206</v>
      </c>
      <c r="CG1376" t="s">
        <v>3077</v>
      </c>
      <c r="CH1376" s="31">
        <v>46206.745254629626</v>
      </c>
      <c r="CM1376" s="4">
        <f t="shared" si="62"/>
        <v>46206.484548611108</v>
      </c>
      <c r="CN1376">
        <f t="shared" si="63"/>
        <v>0</v>
      </c>
      <c r="CO1376" t="str">
        <f>VLOOKUP(A1376,Sheet1!$A$2:$B$221,2,0)</f>
        <v>West Zone</v>
      </c>
    </row>
    <row r="1377" spans="1:93" x14ac:dyDescent="0.35">
      <c r="A1377" t="s">
        <v>7525</v>
      </c>
      <c r="B1377">
        <v>150</v>
      </c>
      <c r="C1377" t="s">
        <v>9332</v>
      </c>
      <c r="D1377" t="s">
        <v>678</v>
      </c>
      <c r="E1377" t="s">
        <v>834</v>
      </c>
      <c r="F1377" t="s">
        <v>829</v>
      </c>
      <c r="G1377" t="s">
        <v>81</v>
      </c>
      <c r="H1377" t="s">
        <v>10713</v>
      </c>
      <c r="I1377">
        <v>362468</v>
      </c>
      <c r="J1377" t="s">
        <v>82</v>
      </c>
      <c r="K1377" t="s">
        <v>2742</v>
      </c>
      <c r="L1377" t="s">
        <v>4622</v>
      </c>
      <c r="M1377" t="s">
        <v>10714</v>
      </c>
      <c r="N1377">
        <v>55000</v>
      </c>
      <c r="O1377" t="s">
        <v>10026</v>
      </c>
      <c r="P1377" t="s">
        <v>10027</v>
      </c>
      <c r="Q1377" t="s">
        <v>4030</v>
      </c>
      <c r="R1377">
        <v>6484303485</v>
      </c>
      <c r="S1377" s="14">
        <v>46209</v>
      </c>
      <c r="T1377" t="s">
        <v>7557</v>
      </c>
      <c r="U1377" s="31">
        <v>46209.39640046296</v>
      </c>
      <c r="AK1377" s="14">
        <v>46209</v>
      </c>
      <c r="AL1377" t="s">
        <v>2960</v>
      </c>
      <c r="AM1377" s="31">
        <v>46209.490486111114</v>
      </c>
      <c r="AQ1377" s="31">
        <v>46209.490486111114</v>
      </c>
      <c r="AR1377" s="14">
        <v>46209</v>
      </c>
      <c r="AS1377" t="s">
        <v>2960</v>
      </c>
      <c r="AT1377" t="s">
        <v>829</v>
      </c>
      <c r="AU1377" t="s">
        <v>678</v>
      </c>
      <c r="AV1377" s="14">
        <v>46209</v>
      </c>
      <c r="AW1377" t="s">
        <v>7533</v>
      </c>
      <c r="AX1377" s="31">
        <v>46209.64298611111</v>
      </c>
      <c r="AY1377" s="14">
        <v>46209</v>
      </c>
      <c r="AZ1377" t="s">
        <v>1211</v>
      </c>
      <c r="BA1377" s="31">
        <v>46209.645694444444</v>
      </c>
      <c r="BB1377" s="14">
        <v>46209</v>
      </c>
      <c r="BC1377" t="s">
        <v>6799</v>
      </c>
      <c r="BD1377" s="31">
        <v>46209.650081018517</v>
      </c>
      <c r="BE1377" s="14">
        <v>46209</v>
      </c>
      <c r="BF1377" t="s">
        <v>7453</v>
      </c>
      <c r="BG1377" s="31">
        <v>46209.685578703706</v>
      </c>
      <c r="BH1377" s="14">
        <v>46209</v>
      </c>
      <c r="BI1377" t="s">
        <v>7453</v>
      </c>
      <c r="BJ1377" s="31">
        <v>46209.687858796293</v>
      </c>
      <c r="BW1377" s="14">
        <v>46209</v>
      </c>
      <c r="BX1377" t="s">
        <v>7453</v>
      </c>
      <c r="BY1377" s="31">
        <v>46209.719884259262</v>
      </c>
      <c r="BZ1377" s="14">
        <v>46209</v>
      </c>
      <c r="CA1377" t="s">
        <v>1364</v>
      </c>
      <c r="CB1377" s="31">
        <v>46209.732731481483</v>
      </c>
      <c r="CF1377" s="14">
        <v>46209</v>
      </c>
      <c r="CG1377" t="s">
        <v>3076</v>
      </c>
      <c r="CH1377" s="31">
        <v>46209.78266203704</v>
      </c>
      <c r="CM1377" s="4">
        <f t="shared" si="62"/>
        <v>46209.39640046296</v>
      </c>
      <c r="CN1377">
        <f t="shared" si="63"/>
        <v>0</v>
      </c>
      <c r="CO1377" t="str">
        <f>VLOOKUP(A1377,Sheet1!$A$2:$B$221,2,0)</f>
        <v>West Zone</v>
      </c>
    </row>
    <row r="1378" spans="1:93" x14ac:dyDescent="0.35">
      <c r="A1378" t="s">
        <v>7525</v>
      </c>
      <c r="B1378">
        <v>150</v>
      </c>
      <c r="C1378" t="s">
        <v>9332</v>
      </c>
      <c r="D1378" t="s">
        <v>678</v>
      </c>
      <c r="E1378" t="s">
        <v>834</v>
      </c>
      <c r="F1378" t="s">
        <v>829</v>
      </c>
      <c r="G1378" t="s">
        <v>81</v>
      </c>
      <c r="H1378" t="s">
        <v>7540</v>
      </c>
      <c r="I1378">
        <v>388571</v>
      </c>
      <c r="J1378" t="s">
        <v>3926</v>
      </c>
      <c r="K1378" t="s">
        <v>3927</v>
      </c>
      <c r="L1378" t="s">
        <v>4622</v>
      </c>
      <c r="M1378" t="s">
        <v>7541</v>
      </c>
      <c r="N1378">
        <v>70000</v>
      </c>
      <c r="O1378" t="s">
        <v>9479</v>
      </c>
      <c r="P1378" t="s">
        <v>9480</v>
      </c>
      <c r="Q1378" t="s">
        <v>7542</v>
      </c>
      <c r="R1378">
        <v>3379785832</v>
      </c>
      <c r="S1378" s="14">
        <v>46203</v>
      </c>
      <c r="T1378" t="s">
        <v>7543</v>
      </c>
      <c r="U1378" s="31">
        <v>46203.455138888887</v>
      </c>
      <c r="AK1378" s="14">
        <v>46206</v>
      </c>
      <c r="AL1378" t="s">
        <v>2960</v>
      </c>
      <c r="AM1378" s="31">
        <v>46206.481400462966</v>
      </c>
      <c r="AQ1378" s="31">
        <v>46206.481400462966</v>
      </c>
      <c r="AR1378" s="14">
        <v>46206</v>
      </c>
      <c r="AS1378" t="s">
        <v>2960</v>
      </c>
      <c r="AT1378" t="s">
        <v>829</v>
      </c>
      <c r="AU1378" t="s">
        <v>678</v>
      </c>
      <c r="AV1378" s="14">
        <v>46206</v>
      </c>
      <c r="AW1378" t="s">
        <v>7543</v>
      </c>
      <c r="AX1378" s="31">
        <v>46206.482129629629</v>
      </c>
      <c r="AY1378" s="14">
        <v>46206</v>
      </c>
      <c r="AZ1378" t="s">
        <v>3057</v>
      </c>
      <c r="BA1378" s="31">
        <v>46206.504837962966</v>
      </c>
      <c r="BB1378" s="14">
        <v>46206</v>
      </c>
      <c r="BC1378" t="s">
        <v>6673</v>
      </c>
      <c r="BD1378" s="31">
        <v>46206.559039351851</v>
      </c>
      <c r="BE1378" s="14">
        <v>46206</v>
      </c>
      <c r="BF1378" t="s">
        <v>7453</v>
      </c>
      <c r="BG1378" s="31">
        <v>46206.633715277778</v>
      </c>
      <c r="BH1378" s="14">
        <v>46209</v>
      </c>
      <c r="BI1378" t="s">
        <v>1323</v>
      </c>
      <c r="BJ1378" s="31">
        <v>46209.718807870369</v>
      </c>
      <c r="BK1378" s="14">
        <v>46206</v>
      </c>
      <c r="BL1378" t="s">
        <v>7453</v>
      </c>
      <c r="BM1378" s="31">
        <v>46206.665231481478</v>
      </c>
      <c r="BW1378" s="14">
        <v>46209</v>
      </c>
      <c r="BX1378" t="s">
        <v>1323</v>
      </c>
      <c r="BY1378" s="31">
        <v>46209.724861111114</v>
      </c>
      <c r="BZ1378" s="14">
        <v>46209</v>
      </c>
      <c r="CA1378" t="s">
        <v>1364</v>
      </c>
      <c r="CB1378" s="31">
        <v>46209.732673611114</v>
      </c>
      <c r="CF1378" s="14">
        <v>46209</v>
      </c>
      <c r="CG1378" t="s">
        <v>3076</v>
      </c>
      <c r="CH1378" s="31">
        <v>46209.775393518517</v>
      </c>
      <c r="CM1378" s="4">
        <f t="shared" si="62"/>
        <v>46203.455138888887</v>
      </c>
      <c r="CN1378">
        <f t="shared" si="63"/>
        <v>3</v>
      </c>
      <c r="CO1378" t="str">
        <f>VLOOKUP(A1378,Sheet1!$A$2:$B$221,2,0)</f>
        <v>West Zone</v>
      </c>
    </row>
    <row r="1379" spans="1:93" x14ac:dyDescent="0.35">
      <c r="A1379" t="s">
        <v>7525</v>
      </c>
      <c r="B1379">
        <v>150</v>
      </c>
      <c r="C1379" t="s">
        <v>9332</v>
      </c>
      <c r="D1379" t="s">
        <v>678</v>
      </c>
      <c r="E1379" t="s">
        <v>834</v>
      </c>
      <c r="F1379" t="s">
        <v>829</v>
      </c>
      <c r="G1379" t="s">
        <v>81</v>
      </c>
      <c r="H1379" t="s">
        <v>12593</v>
      </c>
      <c r="I1379">
        <v>509336</v>
      </c>
      <c r="J1379" t="s">
        <v>82</v>
      </c>
      <c r="K1379" t="s">
        <v>2742</v>
      </c>
      <c r="L1379" t="s">
        <v>4622</v>
      </c>
      <c r="M1379" t="s">
        <v>12594</v>
      </c>
      <c r="N1379">
        <v>75000</v>
      </c>
      <c r="O1379" t="s">
        <v>974</v>
      </c>
      <c r="P1379" t="s">
        <v>975</v>
      </c>
      <c r="Q1379" t="s">
        <v>12595</v>
      </c>
      <c r="R1379">
        <v>9750614999</v>
      </c>
      <c r="S1379" s="14">
        <v>46210</v>
      </c>
      <c r="T1379" t="s">
        <v>7557</v>
      </c>
      <c r="U1379" s="31">
        <v>46210.415300925924</v>
      </c>
      <c r="AK1379" s="14">
        <v>46210</v>
      </c>
      <c r="AL1379" t="s">
        <v>3076</v>
      </c>
      <c r="AM1379" s="31">
        <v>46210.668773148151</v>
      </c>
      <c r="AQ1379" s="31">
        <v>46210.668773148151</v>
      </c>
      <c r="AR1379" s="14">
        <v>46210</v>
      </c>
      <c r="AS1379" t="s">
        <v>3076</v>
      </c>
      <c r="AT1379" t="s">
        <v>7534</v>
      </c>
      <c r="AU1379" t="s">
        <v>677</v>
      </c>
      <c r="AV1379" s="14">
        <v>46210</v>
      </c>
      <c r="AW1379" t="s">
        <v>3076</v>
      </c>
      <c r="AX1379" s="31">
        <v>46210.669236111113</v>
      </c>
      <c r="AY1379" s="14">
        <v>46210</v>
      </c>
      <c r="AZ1379" t="s">
        <v>1211</v>
      </c>
      <c r="BA1379" s="31">
        <v>46210.675243055557</v>
      </c>
      <c r="BB1379" s="14">
        <v>46210</v>
      </c>
      <c r="BC1379" t="s">
        <v>6501</v>
      </c>
      <c r="BD1379" s="31">
        <v>46210.693564814814</v>
      </c>
      <c r="BE1379" s="14">
        <v>46210</v>
      </c>
      <c r="BF1379" t="s">
        <v>7453</v>
      </c>
      <c r="BG1379" s="31">
        <v>46210.723611111112</v>
      </c>
      <c r="BH1379" s="14">
        <v>46210</v>
      </c>
      <c r="BI1379" t="s">
        <v>7655</v>
      </c>
      <c r="BJ1379" s="31">
        <v>46210.816678240742</v>
      </c>
      <c r="BK1379" s="14">
        <v>46210</v>
      </c>
      <c r="BL1379" t="s">
        <v>7453</v>
      </c>
      <c r="BM1379" s="31">
        <v>46210.724409722221</v>
      </c>
      <c r="BW1379" s="14">
        <v>46210</v>
      </c>
      <c r="BX1379" t="s">
        <v>7655</v>
      </c>
      <c r="BY1379" s="31">
        <v>46210.826689814814</v>
      </c>
      <c r="BZ1379" s="14">
        <v>46210</v>
      </c>
      <c r="CA1379" t="s">
        <v>1324</v>
      </c>
      <c r="CB1379" s="31">
        <v>46210.857662037037</v>
      </c>
      <c r="CM1379" s="4">
        <f t="shared" si="62"/>
        <v>46210.415300925924</v>
      </c>
      <c r="CN1379">
        <f t="shared" si="63"/>
        <v>0</v>
      </c>
      <c r="CO1379" t="str">
        <f>VLOOKUP(A1379,Sheet1!$A$2:$B$221,2,0)</f>
        <v>West Zone</v>
      </c>
    </row>
    <row r="1380" spans="1:93" x14ac:dyDescent="0.35">
      <c r="A1380" t="s">
        <v>7525</v>
      </c>
      <c r="B1380">
        <v>150</v>
      </c>
      <c r="C1380" t="s">
        <v>9332</v>
      </c>
      <c r="D1380" t="s">
        <v>678</v>
      </c>
      <c r="E1380" t="s">
        <v>834</v>
      </c>
      <c r="F1380" t="s">
        <v>829</v>
      </c>
      <c r="G1380" t="s">
        <v>81</v>
      </c>
      <c r="H1380" t="s">
        <v>10715</v>
      </c>
      <c r="I1380">
        <v>537809</v>
      </c>
      <c r="J1380" t="s">
        <v>10716</v>
      </c>
      <c r="K1380" t="s">
        <v>10717</v>
      </c>
      <c r="L1380" t="s">
        <v>4622</v>
      </c>
      <c r="M1380" t="s">
        <v>10718</v>
      </c>
      <c r="N1380">
        <v>75000</v>
      </c>
      <c r="O1380" t="s">
        <v>974</v>
      </c>
      <c r="P1380" t="s">
        <v>975</v>
      </c>
      <c r="Q1380" t="s">
        <v>4105</v>
      </c>
      <c r="R1380">
        <v>5543213480</v>
      </c>
      <c r="S1380" s="14">
        <v>46209</v>
      </c>
      <c r="T1380" t="s">
        <v>7532</v>
      </c>
      <c r="U1380" s="31">
        <v>46209.678564814814</v>
      </c>
      <c r="AK1380" s="14">
        <v>46209</v>
      </c>
      <c r="AL1380" t="s">
        <v>2960</v>
      </c>
      <c r="AM1380" s="31">
        <v>46209.796331018515</v>
      </c>
      <c r="AQ1380" s="31">
        <v>46209.796331018515</v>
      </c>
      <c r="AR1380" s="14">
        <v>46209</v>
      </c>
      <c r="AS1380" t="s">
        <v>2960</v>
      </c>
      <c r="AT1380" t="s">
        <v>829</v>
      </c>
      <c r="AU1380" t="s">
        <v>678</v>
      </c>
      <c r="AV1380" s="14">
        <v>46210</v>
      </c>
      <c r="AW1380" t="s">
        <v>7532</v>
      </c>
      <c r="AX1380" s="31">
        <v>46210.316469907404</v>
      </c>
      <c r="AY1380" s="14">
        <v>46210</v>
      </c>
      <c r="AZ1380" t="s">
        <v>1211</v>
      </c>
      <c r="BA1380" s="31">
        <v>46210.344398148147</v>
      </c>
      <c r="BB1380" s="14">
        <v>46210</v>
      </c>
      <c r="BC1380" t="s">
        <v>6692</v>
      </c>
      <c r="BD1380" s="31">
        <v>46210.364016203705</v>
      </c>
      <c r="BE1380" s="14">
        <v>46210</v>
      </c>
      <c r="BF1380" t="s">
        <v>7453</v>
      </c>
      <c r="BG1380" s="31">
        <v>46210.425092592595</v>
      </c>
      <c r="BH1380" s="14">
        <v>46210</v>
      </c>
      <c r="BI1380" t="s">
        <v>7453</v>
      </c>
      <c r="BJ1380" s="31">
        <v>46210.440810185188</v>
      </c>
      <c r="BW1380" s="14">
        <v>46210</v>
      </c>
      <c r="BX1380" t="s">
        <v>7453</v>
      </c>
      <c r="BY1380" s="31">
        <v>46210.532511574071</v>
      </c>
      <c r="BZ1380" s="14">
        <v>46210</v>
      </c>
      <c r="CA1380" t="s">
        <v>1364</v>
      </c>
      <c r="CB1380" s="31">
        <v>46210.573310185187</v>
      </c>
      <c r="CF1380" s="14">
        <v>46210</v>
      </c>
      <c r="CG1380" t="s">
        <v>3076</v>
      </c>
      <c r="CH1380" s="31">
        <v>46210.771898148145</v>
      </c>
      <c r="CM1380" s="4">
        <f t="shared" si="62"/>
        <v>46209.678564814814</v>
      </c>
      <c r="CN1380">
        <f t="shared" si="63"/>
        <v>0</v>
      </c>
      <c r="CO1380" t="str">
        <f>VLOOKUP(A1380,Sheet1!$A$2:$B$221,2,0)</f>
        <v>West Zone</v>
      </c>
    </row>
    <row r="1381" spans="1:93" x14ac:dyDescent="0.35">
      <c r="A1381" t="s">
        <v>7525</v>
      </c>
      <c r="B1381">
        <v>150</v>
      </c>
      <c r="C1381" t="s">
        <v>9332</v>
      </c>
      <c r="D1381" t="s">
        <v>678</v>
      </c>
      <c r="E1381" t="s">
        <v>834</v>
      </c>
      <c r="F1381" t="s">
        <v>829</v>
      </c>
      <c r="G1381" t="s">
        <v>81</v>
      </c>
      <c r="H1381" t="s">
        <v>3925</v>
      </c>
      <c r="I1381">
        <v>550356</v>
      </c>
      <c r="J1381" t="s">
        <v>3926</v>
      </c>
      <c r="K1381" t="s">
        <v>3927</v>
      </c>
      <c r="L1381" t="s">
        <v>4622</v>
      </c>
      <c r="M1381" t="s">
        <v>7544</v>
      </c>
      <c r="N1381">
        <v>90000</v>
      </c>
      <c r="O1381" t="s">
        <v>931</v>
      </c>
      <c r="P1381" t="s">
        <v>932</v>
      </c>
      <c r="Q1381" t="s">
        <v>1321</v>
      </c>
      <c r="R1381">
        <v>8750844542</v>
      </c>
      <c r="S1381" s="14">
        <v>46204</v>
      </c>
      <c r="T1381" t="s">
        <v>3077</v>
      </c>
      <c r="U1381" s="31">
        <v>46204.562731481485</v>
      </c>
      <c r="AK1381" s="14">
        <v>46204</v>
      </c>
      <c r="AL1381" t="s">
        <v>3076</v>
      </c>
      <c r="AM1381" s="31">
        <v>46204.775335648148</v>
      </c>
      <c r="AQ1381" s="31">
        <v>46204.775335648148</v>
      </c>
      <c r="AR1381" s="14">
        <v>46204</v>
      </c>
      <c r="AS1381" t="s">
        <v>3076</v>
      </c>
      <c r="AT1381" t="s">
        <v>7534</v>
      </c>
      <c r="AU1381" t="s">
        <v>677</v>
      </c>
      <c r="AV1381" s="14">
        <v>46205</v>
      </c>
      <c r="AW1381" t="s">
        <v>3076</v>
      </c>
      <c r="AX1381" s="31">
        <v>46205.328414351854</v>
      </c>
      <c r="AY1381" s="14">
        <v>46205</v>
      </c>
      <c r="AZ1381" t="s">
        <v>1211</v>
      </c>
      <c r="BA1381" s="31">
        <v>46205.356145833335</v>
      </c>
      <c r="BB1381" s="14">
        <v>46205</v>
      </c>
      <c r="BC1381" t="s">
        <v>6692</v>
      </c>
      <c r="BD1381" s="31">
        <v>46205.380590277775</v>
      </c>
      <c r="BE1381" s="14">
        <v>46205</v>
      </c>
      <c r="BF1381" t="s">
        <v>7453</v>
      </c>
      <c r="BG1381" s="31">
        <v>46205.410555555558</v>
      </c>
      <c r="BH1381" s="14">
        <v>46205</v>
      </c>
      <c r="BI1381" t="s">
        <v>7453</v>
      </c>
      <c r="BJ1381" s="31">
        <v>46205.435231481482</v>
      </c>
      <c r="BW1381" s="14">
        <v>46205</v>
      </c>
      <c r="BX1381" t="s">
        <v>7453</v>
      </c>
      <c r="BY1381" s="31">
        <v>46205.445752314816</v>
      </c>
      <c r="BZ1381" s="14">
        <v>46205</v>
      </c>
      <c r="CA1381" t="s">
        <v>1322</v>
      </c>
      <c r="CB1381" s="31">
        <v>46205.453356481485</v>
      </c>
      <c r="CF1381" s="14">
        <v>46205</v>
      </c>
      <c r="CG1381" t="s">
        <v>3076</v>
      </c>
      <c r="CH1381" s="31">
        <v>46205.586539351854</v>
      </c>
      <c r="CM1381" s="4">
        <f t="shared" si="62"/>
        <v>46204.562731481485</v>
      </c>
      <c r="CN1381">
        <f t="shared" si="63"/>
        <v>0</v>
      </c>
      <c r="CO1381" t="str">
        <f>VLOOKUP(A1381,Sheet1!$A$2:$B$221,2,0)</f>
        <v>West Zone</v>
      </c>
    </row>
    <row r="1382" spans="1:93" x14ac:dyDescent="0.35">
      <c r="A1382" t="s">
        <v>7525</v>
      </c>
      <c r="B1382">
        <v>150</v>
      </c>
      <c r="C1382" t="s">
        <v>9332</v>
      </c>
      <c r="D1382" t="s">
        <v>678</v>
      </c>
      <c r="E1382" t="s">
        <v>834</v>
      </c>
      <c r="F1382" t="s">
        <v>829</v>
      </c>
      <c r="G1382" t="s">
        <v>81</v>
      </c>
      <c r="H1382" t="s">
        <v>7545</v>
      </c>
      <c r="I1382">
        <v>564526</v>
      </c>
      <c r="J1382" t="s">
        <v>2738</v>
      </c>
      <c r="K1382" t="s">
        <v>2739</v>
      </c>
      <c r="L1382" t="s">
        <v>4622</v>
      </c>
      <c r="M1382" t="s">
        <v>7546</v>
      </c>
      <c r="N1382">
        <v>45000</v>
      </c>
      <c r="O1382" t="s">
        <v>4630</v>
      </c>
      <c r="P1382" t="s">
        <v>4631</v>
      </c>
      <c r="Q1382" t="s">
        <v>7547</v>
      </c>
      <c r="R1382">
        <v>2978212699</v>
      </c>
      <c r="S1382" s="14">
        <v>46206</v>
      </c>
      <c r="T1382" t="s">
        <v>7538</v>
      </c>
      <c r="U1382" s="31">
        <v>46206.564918981479</v>
      </c>
      <c r="AK1382" s="14">
        <v>46206</v>
      </c>
      <c r="AL1382" t="s">
        <v>3076</v>
      </c>
      <c r="AM1382" s="31">
        <v>46206.741956018515</v>
      </c>
      <c r="AQ1382" s="31">
        <v>46206.741956018515</v>
      </c>
      <c r="AR1382" s="14">
        <v>46206</v>
      </c>
      <c r="AS1382" t="s">
        <v>3076</v>
      </c>
      <c r="AT1382" t="s">
        <v>7534</v>
      </c>
      <c r="AU1382" t="s">
        <v>677</v>
      </c>
      <c r="AV1382" s="14">
        <v>46209</v>
      </c>
      <c r="AW1382" t="s">
        <v>3076</v>
      </c>
      <c r="AX1382" s="31">
        <v>46209.395138888889</v>
      </c>
      <c r="AY1382" s="14">
        <v>46209</v>
      </c>
      <c r="AZ1382" t="s">
        <v>1211</v>
      </c>
      <c r="BA1382" s="31">
        <v>46209.406539351854</v>
      </c>
      <c r="BB1382" s="14">
        <v>46209</v>
      </c>
      <c r="BC1382" t="s">
        <v>1366</v>
      </c>
      <c r="BD1382" s="31">
        <v>46209.432708333334</v>
      </c>
      <c r="BE1382" s="14">
        <v>46209</v>
      </c>
      <c r="BF1382" t="s">
        <v>7453</v>
      </c>
      <c r="BG1382" s="31">
        <v>46209.488333333335</v>
      </c>
      <c r="BH1382" s="14">
        <v>46210</v>
      </c>
      <c r="BI1382" t="s">
        <v>7655</v>
      </c>
      <c r="BJ1382" s="31">
        <v>46210.778645833336</v>
      </c>
      <c r="BW1382" s="14">
        <v>46210</v>
      </c>
      <c r="BX1382" t="s">
        <v>7655</v>
      </c>
      <c r="BY1382" s="31">
        <v>46210.791597222225</v>
      </c>
      <c r="BZ1382" s="14">
        <v>46210</v>
      </c>
      <c r="CA1382" t="s">
        <v>1364</v>
      </c>
      <c r="CB1382" s="31">
        <v>46210.813888888886</v>
      </c>
      <c r="CM1382" s="4">
        <f t="shared" si="62"/>
        <v>46206.564918981479</v>
      </c>
      <c r="CN1382">
        <f t="shared" si="63"/>
        <v>0</v>
      </c>
      <c r="CO1382" t="str">
        <f>VLOOKUP(A1382,Sheet1!$A$2:$B$221,2,0)</f>
        <v>West Zone</v>
      </c>
    </row>
    <row r="1383" spans="1:93" x14ac:dyDescent="0.35">
      <c r="A1383" t="s">
        <v>7525</v>
      </c>
      <c r="B1383">
        <v>150</v>
      </c>
      <c r="C1383" t="s">
        <v>9332</v>
      </c>
      <c r="D1383" t="s">
        <v>678</v>
      </c>
      <c r="E1383" t="s">
        <v>834</v>
      </c>
      <c r="F1383" t="s">
        <v>829</v>
      </c>
      <c r="G1383" t="s">
        <v>81</v>
      </c>
      <c r="H1383" t="s">
        <v>12596</v>
      </c>
      <c r="I1383">
        <v>570351</v>
      </c>
      <c r="J1383" t="s">
        <v>2738</v>
      </c>
      <c r="K1383" t="s">
        <v>2739</v>
      </c>
      <c r="L1383" t="s">
        <v>4622</v>
      </c>
      <c r="M1383" t="s">
        <v>12597</v>
      </c>
      <c r="Q1383" t="s">
        <v>12598</v>
      </c>
      <c r="R1383">
        <v>4269410831</v>
      </c>
      <c r="S1383" s="14">
        <v>46210</v>
      </c>
      <c r="T1383" t="s">
        <v>7538</v>
      </c>
      <c r="U1383" s="31">
        <v>46210.631296296298</v>
      </c>
      <c r="AK1383" s="14">
        <v>46210</v>
      </c>
      <c r="AL1383" t="s">
        <v>2960</v>
      </c>
      <c r="AM1383" s="31">
        <v>46210.764884259261</v>
      </c>
      <c r="AQ1383" s="31">
        <v>46210.764884259261</v>
      </c>
      <c r="AR1383" s="14">
        <v>46210</v>
      </c>
      <c r="AS1383" t="s">
        <v>2960</v>
      </c>
      <c r="AT1383" t="s">
        <v>829</v>
      </c>
      <c r="AU1383" t="s">
        <v>678</v>
      </c>
      <c r="CM1383" s="4">
        <f t="shared" si="62"/>
        <v>46210.631296296298</v>
      </c>
      <c r="CN1383">
        <f t="shared" si="63"/>
        <v>0</v>
      </c>
      <c r="CO1383" t="str">
        <f>VLOOKUP(A1383,Sheet1!$A$2:$B$221,2,0)</f>
        <v>West Zone</v>
      </c>
    </row>
    <row r="1384" spans="1:93" x14ac:dyDescent="0.35">
      <c r="A1384" t="s">
        <v>7525</v>
      </c>
      <c r="B1384">
        <v>150</v>
      </c>
      <c r="C1384" t="s">
        <v>9332</v>
      </c>
      <c r="D1384" t="s">
        <v>678</v>
      </c>
      <c r="E1384" t="s">
        <v>834</v>
      </c>
      <c r="F1384" t="s">
        <v>829</v>
      </c>
      <c r="G1384" t="s">
        <v>81</v>
      </c>
      <c r="H1384" t="s">
        <v>7548</v>
      </c>
      <c r="I1384">
        <v>594327</v>
      </c>
      <c r="J1384" t="s">
        <v>3926</v>
      </c>
      <c r="K1384" t="s">
        <v>3927</v>
      </c>
      <c r="L1384" t="s">
        <v>4622</v>
      </c>
      <c r="M1384" t="s">
        <v>7549</v>
      </c>
      <c r="N1384">
        <v>45000</v>
      </c>
      <c r="O1384" t="s">
        <v>4630</v>
      </c>
      <c r="P1384" t="s">
        <v>4631</v>
      </c>
      <c r="Q1384" t="s">
        <v>7550</v>
      </c>
      <c r="R1384">
        <v>6321072270</v>
      </c>
      <c r="S1384" s="14">
        <v>46206</v>
      </c>
      <c r="T1384" t="s">
        <v>7543</v>
      </c>
      <c r="U1384" s="31">
        <v>46206.415555555555</v>
      </c>
      <c r="AK1384" s="14">
        <v>46206</v>
      </c>
      <c r="AL1384" t="s">
        <v>2960</v>
      </c>
      <c r="AM1384" s="31">
        <v>46206.66302083333</v>
      </c>
      <c r="AQ1384" s="31">
        <v>46206.66302083333</v>
      </c>
      <c r="AR1384" s="14">
        <v>46206</v>
      </c>
      <c r="AS1384" t="s">
        <v>2960</v>
      </c>
      <c r="AT1384" t="s">
        <v>829</v>
      </c>
      <c r="AU1384" t="s">
        <v>678</v>
      </c>
      <c r="AV1384" s="14">
        <v>46206</v>
      </c>
      <c r="AW1384" t="s">
        <v>2960</v>
      </c>
      <c r="AX1384" s="31">
        <v>46206.663657407407</v>
      </c>
      <c r="AY1384" s="14">
        <v>46206</v>
      </c>
      <c r="AZ1384" t="s">
        <v>3057</v>
      </c>
      <c r="BA1384" s="31">
        <v>46206.668321759258</v>
      </c>
      <c r="BB1384" s="14">
        <v>46206</v>
      </c>
      <c r="BC1384" t="s">
        <v>6685</v>
      </c>
      <c r="BD1384" s="31">
        <v>46206.673379629632</v>
      </c>
      <c r="BE1384" s="14">
        <v>46206</v>
      </c>
      <c r="BF1384" t="s">
        <v>7453</v>
      </c>
      <c r="BG1384" s="31">
        <v>46206.756157407406</v>
      </c>
      <c r="BH1384" s="14">
        <v>46206</v>
      </c>
      <c r="BI1384" t="s">
        <v>7453</v>
      </c>
      <c r="BJ1384" s="31">
        <v>46206.763240740744</v>
      </c>
      <c r="BW1384" s="14">
        <v>46206</v>
      </c>
      <c r="BX1384" t="s">
        <v>7453</v>
      </c>
      <c r="BY1384" s="31">
        <v>46206.78396990741</v>
      </c>
      <c r="BZ1384" s="14">
        <v>46206</v>
      </c>
      <c r="CA1384" t="s">
        <v>1322</v>
      </c>
      <c r="CB1384" s="31">
        <v>46206.788298611114</v>
      </c>
      <c r="CF1384" s="14">
        <v>46209</v>
      </c>
      <c r="CG1384" t="s">
        <v>3076</v>
      </c>
      <c r="CH1384" s="31">
        <v>46209.552442129629</v>
      </c>
      <c r="CM1384" s="4">
        <f t="shared" si="62"/>
        <v>46206.415555555555</v>
      </c>
      <c r="CN1384">
        <f t="shared" si="63"/>
        <v>0</v>
      </c>
      <c r="CO1384" t="str">
        <f>VLOOKUP(A1384,Sheet1!$A$2:$B$221,2,0)</f>
        <v>West Zone</v>
      </c>
    </row>
    <row r="1385" spans="1:93" x14ac:dyDescent="0.35">
      <c r="A1385" t="s">
        <v>7525</v>
      </c>
      <c r="B1385">
        <v>150</v>
      </c>
      <c r="C1385" t="s">
        <v>9332</v>
      </c>
      <c r="D1385" t="s">
        <v>678</v>
      </c>
      <c r="E1385" t="s">
        <v>834</v>
      </c>
      <c r="F1385" t="s">
        <v>829</v>
      </c>
      <c r="G1385" t="s">
        <v>81</v>
      </c>
      <c r="H1385" t="s">
        <v>7551</v>
      </c>
      <c r="I1385">
        <v>603128</v>
      </c>
      <c r="J1385" t="s">
        <v>3926</v>
      </c>
      <c r="K1385" t="s">
        <v>3927</v>
      </c>
      <c r="L1385" t="s">
        <v>4622</v>
      </c>
      <c r="M1385" t="s">
        <v>7552</v>
      </c>
      <c r="N1385">
        <v>45000</v>
      </c>
      <c r="O1385" t="s">
        <v>4630</v>
      </c>
      <c r="P1385" t="s">
        <v>4631</v>
      </c>
      <c r="Q1385" t="s">
        <v>7553</v>
      </c>
      <c r="R1385">
        <v>4926741098</v>
      </c>
      <c r="S1385" s="14">
        <v>46205</v>
      </c>
      <c r="T1385" t="s">
        <v>7543</v>
      </c>
      <c r="U1385" s="31">
        <v>46205.604571759257</v>
      </c>
      <c r="AK1385" s="14">
        <v>46205</v>
      </c>
      <c r="AL1385" t="s">
        <v>2960</v>
      </c>
      <c r="AM1385" s="31">
        <v>46205.734189814815</v>
      </c>
      <c r="AQ1385" s="31">
        <v>46205.734189814815</v>
      </c>
      <c r="AR1385" s="14">
        <v>46205</v>
      </c>
      <c r="AS1385" t="s">
        <v>2960</v>
      </c>
      <c r="AT1385" t="s">
        <v>829</v>
      </c>
      <c r="AU1385" t="s">
        <v>678</v>
      </c>
      <c r="AV1385" s="14">
        <v>46205</v>
      </c>
      <c r="AW1385" t="s">
        <v>2960</v>
      </c>
      <c r="AX1385" s="31">
        <v>46205.735092592593</v>
      </c>
      <c r="AY1385" s="14">
        <v>46205</v>
      </c>
      <c r="AZ1385" t="s">
        <v>1211</v>
      </c>
      <c r="BA1385" s="31">
        <v>46205.73710648148</v>
      </c>
      <c r="BB1385" s="14">
        <v>46205</v>
      </c>
      <c r="BC1385" t="s">
        <v>3057</v>
      </c>
      <c r="BD1385" s="31">
        <v>46205.741631944446</v>
      </c>
      <c r="BE1385" s="14">
        <v>46205</v>
      </c>
      <c r="BF1385" t="s">
        <v>7453</v>
      </c>
      <c r="BG1385" s="31">
        <v>46205.75141203704</v>
      </c>
      <c r="BH1385" s="14">
        <v>46205</v>
      </c>
      <c r="BI1385" t="s">
        <v>7453</v>
      </c>
      <c r="BJ1385" s="31">
        <v>46205.767557870371</v>
      </c>
      <c r="BW1385" s="14">
        <v>46205</v>
      </c>
      <c r="BX1385" t="s">
        <v>7453</v>
      </c>
      <c r="BY1385" s="31">
        <v>46205.775196759256</v>
      </c>
      <c r="BZ1385" s="14">
        <v>46205</v>
      </c>
      <c r="CA1385" t="s">
        <v>1322</v>
      </c>
      <c r="CB1385" s="31">
        <v>46205.779965277776</v>
      </c>
      <c r="CF1385" s="14">
        <v>46205</v>
      </c>
      <c r="CG1385" t="s">
        <v>3077</v>
      </c>
      <c r="CH1385" s="31">
        <v>46205.83252314815</v>
      </c>
      <c r="CM1385" s="4">
        <f t="shared" si="62"/>
        <v>46205.604571759257</v>
      </c>
      <c r="CN1385">
        <f t="shared" si="63"/>
        <v>0</v>
      </c>
      <c r="CO1385" t="str">
        <f>VLOOKUP(A1385,Sheet1!$A$2:$B$221,2,0)</f>
        <v>West Zone</v>
      </c>
    </row>
    <row r="1386" spans="1:93" x14ac:dyDescent="0.35">
      <c r="A1386" t="s">
        <v>7525</v>
      </c>
      <c r="B1386">
        <v>150</v>
      </c>
      <c r="C1386" t="s">
        <v>9332</v>
      </c>
      <c r="D1386" t="s">
        <v>678</v>
      </c>
      <c r="E1386" t="s">
        <v>834</v>
      </c>
      <c r="F1386" t="s">
        <v>829</v>
      </c>
      <c r="G1386" t="s">
        <v>81</v>
      </c>
      <c r="H1386" t="s">
        <v>7554</v>
      </c>
      <c r="I1386">
        <v>650973</v>
      </c>
      <c r="J1386" t="s">
        <v>82</v>
      </c>
      <c r="K1386" t="s">
        <v>2742</v>
      </c>
      <c r="L1386" t="s">
        <v>4622</v>
      </c>
      <c r="M1386" t="s">
        <v>7555</v>
      </c>
      <c r="N1386">
        <v>90000</v>
      </c>
      <c r="O1386" t="s">
        <v>9422</v>
      </c>
      <c r="P1386" t="s">
        <v>9423</v>
      </c>
      <c r="Q1386" t="s">
        <v>7556</v>
      </c>
      <c r="R1386">
        <v>7180031430</v>
      </c>
      <c r="S1386" s="14">
        <v>46206</v>
      </c>
      <c r="T1386" t="s">
        <v>7557</v>
      </c>
      <c r="U1386" s="31">
        <v>46206.649050925924</v>
      </c>
      <c r="AK1386" s="14">
        <v>46206</v>
      </c>
      <c r="AL1386" t="s">
        <v>2960</v>
      </c>
      <c r="AM1386" s="31">
        <v>46206.733703703707</v>
      </c>
      <c r="AQ1386" s="31">
        <v>46206.733703703707</v>
      </c>
      <c r="AR1386" s="14">
        <v>46206</v>
      </c>
      <c r="AS1386" t="s">
        <v>2960</v>
      </c>
      <c r="AT1386" t="s">
        <v>829</v>
      </c>
      <c r="AU1386" t="s">
        <v>678</v>
      </c>
      <c r="AV1386" s="14">
        <v>46206</v>
      </c>
      <c r="AW1386" t="s">
        <v>2960</v>
      </c>
      <c r="AX1386" s="31">
        <v>46206.740856481483</v>
      </c>
      <c r="AY1386" s="14">
        <v>46209</v>
      </c>
      <c r="AZ1386" t="s">
        <v>1211</v>
      </c>
      <c r="BA1386" s="31">
        <v>46209.334282407406</v>
      </c>
      <c r="BB1386" s="14">
        <v>46209</v>
      </c>
      <c r="BC1386" t="s">
        <v>6692</v>
      </c>
      <c r="BD1386" s="31">
        <v>46209.358877314815</v>
      </c>
      <c r="BE1386" s="14">
        <v>46209</v>
      </c>
      <c r="BF1386" t="s">
        <v>7453</v>
      </c>
      <c r="BG1386" s="31">
        <v>46209.403263888889</v>
      </c>
      <c r="BH1386" s="14">
        <v>46209</v>
      </c>
      <c r="BI1386" t="s">
        <v>7453</v>
      </c>
      <c r="BJ1386" s="31">
        <v>46209.44290509259</v>
      </c>
      <c r="BW1386" s="14">
        <v>46209</v>
      </c>
      <c r="BX1386" t="s">
        <v>7453</v>
      </c>
      <c r="BY1386" s="31">
        <v>46209.448692129627</v>
      </c>
      <c r="BZ1386" s="14">
        <v>46209</v>
      </c>
      <c r="CA1386" t="s">
        <v>1364</v>
      </c>
      <c r="CB1386" s="31">
        <v>46209.554537037038</v>
      </c>
      <c r="CF1386" s="14">
        <v>46209</v>
      </c>
      <c r="CG1386" t="s">
        <v>3076</v>
      </c>
      <c r="CH1386" s="31">
        <v>46209.572928240741</v>
      </c>
      <c r="CM1386" s="4">
        <f t="shared" si="62"/>
        <v>46206.649050925924</v>
      </c>
      <c r="CN1386">
        <f t="shared" si="63"/>
        <v>0</v>
      </c>
      <c r="CO1386" t="str">
        <f>VLOOKUP(A1386,Sheet1!$A$2:$B$221,2,0)</f>
        <v>West Zone</v>
      </c>
    </row>
    <row r="1387" spans="1:93" x14ac:dyDescent="0.35">
      <c r="A1387" t="s">
        <v>7525</v>
      </c>
      <c r="B1387">
        <v>150</v>
      </c>
      <c r="C1387" t="s">
        <v>9332</v>
      </c>
      <c r="D1387" t="s">
        <v>678</v>
      </c>
      <c r="E1387" t="s">
        <v>834</v>
      </c>
      <c r="F1387" t="s">
        <v>829</v>
      </c>
      <c r="G1387" t="s">
        <v>81</v>
      </c>
      <c r="H1387" t="s">
        <v>12599</v>
      </c>
      <c r="I1387">
        <v>658940</v>
      </c>
      <c r="J1387" t="s">
        <v>10716</v>
      </c>
      <c r="K1387" t="s">
        <v>10717</v>
      </c>
      <c r="L1387" t="s">
        <v>4622</v>
      </c>
      <c r="M1387" t="s">
        <v>12600</v>
      </c>
      <c r="N1387">
        <v>45000</v>
      </c>
      <c r="O1387" t="s">
        <v>4630</v>
      </c>
      <c r="P1387" t="s">
        <v>4631</v>
      </c>
      <c r="Q1387" t="s">
        <v>12601</v>
      </c>
      <c r="R1387">
        <v>4882508877</v>
      </c>
      <c r="S1387" s="14">
        <v>46209</v>
      </c>
      <c r="T1387" t="s">
        <v>7532</v>
      </c>
      <c r="U1387" s="31">
        <v>46209.66951388889</v>
      </c>
      <c r="AK1387" s="14">
        <v>46210</v>
      </c>
      <c r="AL1387" t="s">
        <v>2960</v>
      </c>
      <c r="AM1387" s="31">
        <v>46210.393414351849</v>
      </c>
      <c r="AQ1387" s="31">
        <v>46210.393414351849</v>
      </c>
      <c r="AR1387" s="14">
        <v>46210</v>
      </c>
      <c r="AS1387" t="s">
        <v>2960</v>
      </c>
      <c r="AT1387" t="s">
        <v>829</v>
      </c>
      <c r="AU1387" t="s">
        <v>678</v>
      </c>
      <c r="AV1387" s="14">
        <v>46210</v>
      </c>
      <c r="AW1387" t="s">
        <v>3076</v>
      </c>
      <c r="AX1387" s="31">
        <v>46210.40216435185</v>
      </c>
      <c r="AY1387" s="14">
        <v>46210</v>
      </c>
      <c r="AZ1387" t="s">
        <v>1211</v>
      </c>
      <c r="BA1387" s="31">
        <v>46210.428495370368</v>
      </c>
      <c r="BB1387" s="14">
        <v>46210</v>
      </c>
      <c r="BC1387" t="s">
        <v>7003</v>
      </c>
      <c r="BD1387" s="31">
        <v>46210.490335648145</v>
      </c>
      <c r="BE1387" s="14">
        <v>46210</v>
      </c>
      <c r="BF1387" t="s">
        <v>7453</v>
      </c>
      <c r="BG1387" s="31">
        <v>46210.626168981478</v>
      </c>
      <c r="BH1387" s="14">
        <v>46210</v>
      </c>
      <c r="BI1387" t="s">
        <v>7655</v>
      </c>
      <c r="BJ1387" s="31">
        <v>46210.815613425926</v>
      </c>
      <c r="BK1387" s="14">
        <v>46210</v>
      </c>
      <c r="BL1387" t="s">
        <v>7453</v>
      </c>
      <c r="BM1387" s="31">
        <v>46210.667824074073</v>
      </c>
      <c r="BW1387" s="14">
        <v>46210</v>
      </c>
      <c r="BX1387" t="s">
        <v>7655</v>
      </c>
      <c r="BY1387" s="31">
        <v>46210.826516203706</v>
      </c>
      <c r="BZ1387" s="14">
        <v>46210</v>
      </c>
      <c r="CA1387" t="s">
        <v>1324</v>
      </c>
      <c r="CB1387" s="31">
        <v>46210.866006944445</v>
      </c>
      <c r="CM1387" s="4">
        <f t="shared" si="62"/>
        <v>46209.66951388889</v>
      </c>
      <c r="CN1387">
        <f t="shared" si="63"/>
        <v>1</v>
      </c>
      <c r="CO1387" t="str">
        <f>VLOOKUP(A1387,Sheet1!$A$2:$B$221,2,0)</f>
        <v>West Zone</v>
      </c>
    </row>
    <row r="1388" spans="1:93" x14ac:dyDescent="0.35">
      <c r="A1388" t="s">
        <v>7558</v>
      </c>
      <c r="B1388">
        <v>195</v>
      </c>
      <c r="C1388" t="s">
        <v>9332</v>
      </c>
      <c r="D1388" t="s">
        <v>678</v>
      </c>
      <c r="E1388" t="s">
        <v>510</v>
      </c>
      <c r="F1388" t="s">
        <v>511</v>
      </c>
      <c r="G1388" t="s">
        <v>930</v>
      </c>
      <c r="H1388" t="s">
        <v>12602</v>
      </c>
      <c r="I1388">
        <v>82484</v>
      </c>
      <c r="J1388" t="s">
        <v>12603</v>
      </c>
      <c r="K1388" t="s">
        <v>12604</v>
      </c>
      <c r="L1388" t="s">
        <v>4622</v>
      </c>
      <c r="M1388" t="s">
        <v>12605</v>
      </c>
      <c r="N1388">
        <v>40000</v>
      </c>
      <c r="O1388" t="s">
        <v>3064</v>
      </c>
      <c r="P1388" t="s">
        <v>3065</v>
      </c>
      <c r="Q1388" t="s">
        <v>1143</v>
      </c>
      <c r="R1388">
        <v>4381032472</v>
      </c>
      <c r="S1388" s="14">
        <v>46210</v>
      </c>
      <c r="T1388" t="s">
        <v>7562</v>
      </c>
      <c r="U1388" s="31">
        <v>46210.575613425928</v>
      </c>
      <c r="AK1388" s="14">
        <v>46210</v>
      </c>
      <c r="AL1388" t="s">
        <v>3078</v>
      </c>
      <c r="AM1388" s="31">
        <v>46210.687777777777</v>
      </c>
      <c r="AQ1388" s="31">
        <v>46210.687777777777</v>
      </c>
      <c r="AR1388" s="14">
        <v>46210</v>
      </c>
      <c r="AS1388" t="s">
        <v>3078</v>
      </c>
      <c r="AT1388" t="s">
        <v>7561</v>
      </c>
      <c r="AU1388" t="s">
        <v>677</v>
      </c>
      <c r="AV1388" s="14">
        <v>46210</v>
      </c>
      <c r="AW1388" t="s">
        <v>7562</v>
      </c>
      <c r="AX1388" s="31">
        <v>46210.699953703705</v>
      </c>
      <c r="AY1388" s="14">
        <v>46210</v>
      </c>
      <c r="AZ1388" t="s">
        <v>1211</v>
      </c>
      <c r="BA1388" s="31">
        <v>46210.709432870368</v>
      </c>
      <c r="BB1388" s="14">
        <v>46210</v>
      </c>
      <c r="BC1388" t="s">
        <v>7038</v>
      </c>
      <c r="BD1388" s="31">
        <v>46210.717499999999</v>
      </c>
      <c r="BE1388" s="14">
        <v>46210</v>
      </c>
      <c r="BF1388" t="s">
        <v>7453</v>
      </c>
      <c r="BG1388" s="31">
        <v>46210.776076388887</v>
      </c>
      <c r="BH1388" s="14">
        <v>46210</v>
      </c>
      <c r="BI1388" t="s">
        <v>7453</v>
      </c>
      <c r="BJ1388" s="31">
        <v>46210.778703703705</v>
      </c>
      <c r="BW1388" s="14">
        <v>46210</v>
      </c>
      <c r="BX1388" t="s">
        <v>7453</v>
      </c>
      <c r="BY1388" s="31">
        <v>46210.787129629629</v>
      </c>
      <c r="BZ1388" s="14">
        <v>46210</v>
      </c>
      <c r="CA1388" t="s">
        <v>1322</v>
      </c>
      <c r="CB1388" s="31">
        <v>46210.791666666664</v>
      </c>
      <c r="CM1388" s="4">
        <f t="shared" si="62"/>
        <v>46210.575613425928</v>
      </c>
      <c r="CN1388">
        <f t="shared" si="63"/>
        <v>0</v>
      </c>
      <c r="CO1388" t="str">
        <f>VLOOKUP(A1388,Sheet1!$A$2:$B$221,2,0)</f>
        <v>West Zone</v>
      </c>
    </row>
    <row r="1389" spans="1:93" x14ac:dyDescent="0.35">
      <c r="A1389" t="s">
        <v>7558</v>
      </c>
      <c r="B1389">
        <v>195</v>
      </c>
      <c r="C1389" t="s">
        <v>9332</v>
      </c>
      <c r="D1389" t="s">
        <v>678</v>
      </c>
      <c r="E1389" t="s">
        <v>510</v>
      </c>
      <c r="F1389" t="s">
        <v>511</v>
      </c>
      <c r="G1389" t="s">
        <v>930</v>
      </c>
      <c r="H1389" t="s">
        <v>12602</v>
      </c>
      <c r="I1389">
        <v>82484</v>
      </c>
      <c r="J1389" t="s">
        <v>12603</v>
      </c>
      <c r="K1389" t="s">
        <v>12604</v>
      </c>
      <c r="L1389" t="s">
        <v>4622</v>
      </c>
      <c r="M1389" t="s">
        <v>12605</v>
      </c>
      <c r="N1389">
        <v>60000</v>
      </c>
      <c r="O1389" t="s">
        <v>1302</v>
      </c>
      <c r="P1389" t="s">
        <v>1303</v>
      </c>
      <c r="Q1389" t="s">
        <v>1150</v>
      </c>
      <c r="R1389">
        <v>9768033402</v>
      </c>
      <c r="S1389" s="14">
        <v>46210</v>
      </c>
      <c r="T1389" t="s">
        <v>7562</v>
      </c>
      <c r="U1389" s="31">
        <v>46210.575590277775</v>
      </c>
      <c r="AK1389" s="14">
        <v>46210</v>
      </c>
      <c r="AL1389" t="s">
        <v>3078</v>
      </c>
      <c r="AM1389" s="31">
        <v>46210.6878125</v>
      </c>
      <c r="AQ1389" s="31">
        <v>46210.6878125</v>
      </c>
      <c r="AR1389" s="14">
        <v>46210</v>
      </c>
      <c r="AS1389" t="s">
        <v>3078</v>
      </c>
      <c r="AT1389" t="s">
        <v>7561</v>
      </c>
      <c r="AU1389" t="s">
        <v>677</v>
      </c>
      <c r="AV1389" s="14">
        <v>46210</v>
      </c>
      <c r="AW1389" t="s">
        <v>7562</v>
      </c>
      <c r="AX1389" s="31">
        <v>46210.699930555558</v>
      </c>
      <c r="AY1389" s="14">
        <v>46210</v>
      </c>
      <c r="AZ1389" t="s">
        <v>1211</v>
      </c>
      <c r="BA1389" s="31">
        <v>46210.709432870368</v>
      </c>
      <c r="BB1389" s="14">
        <v>46210</v>
      </c>
      <c r="BC1389" t="s">
        <v>7038</v>
      </c>
      <c r="BD1389" s="31">
        <v>46210.717511574076</v>
      </c>
      <c r="BE1389" s="14">
        <v>46210</v>
      </c>
      <c r="BF1389" t="s">
        <v>7453</v>
      </c>
      <c r="BG1389" s="31">
        <v>46210.776099537034</v>
      </c>
      <c r="BH1389" s="14">
        <v>46210</v>
      </c>
      <c r="BI1389" t="s">
        <v>7453</v>
      </c>
      <c r="BJ1389" s="31">
        <v>46210.778715277775</v>
      </c>
      <c r="CM1389" s="4">
        <f t="shared" si="62"/>
        <v>46210.575590277775</v>
      </c>
      <c r="CN1389">
        <f t="shared" si="63"/>
        <v>0</v>
      </c>
      <c r="CO1389" t="str">
        <f>VLOOKUP(A1389,Sheet1!$A$2:$B$221,2,0)</f>
        <v>West Zone</v>
      </c>
    </row>
    <row r="1390" spans="1:93" x14ac:dyDescent="0.35">
      <c r="A1390" t="s">
        <v>7558</v>
      </c>
      <c r="B1390">
        <v>195</v>
      </c>
      <c r="C1390" t="s">
        <v>9332</v>
      </c>
      <c r="D1390" t="s">
        <v>678</v>
      </c>
      <c r="E1390" t="s">
        <v>510</v>
      </c>
      <c r="F1390" t="s">
        <v>511</v>
      </c>
      <c r="G1390" t="s">
        <v>930</v>
      </c>
      <c r="H1390" t="s">
        <v>10719</v>
      </c>
      <c r="I1390">
        <v>123011</v>
      </c>
      <c r="J1390" t="s">
        <v>2745</v>
      </c>
      <c r="K1390" t="s">
        <v>2746</v>
      </c>
      <c r="L1390" t="s">
        <v>4622</v>
      </c>
      <c r="M1390" t="s">
        <v>10720</v>
      </c>
      <c r="N1390">
        <v>90000</v>
      </c>
      <c r="O1390" t="s">
        <v>1180</v>
      </c>
      <c r="P1390" t="s">
        <v>1181</v>
      </c>
      <c r="Q1390" t="s">
        <v>7537</v>
      </c>
      <c r="R1390">
        <v>3320662511</v>
      </c>
      <c r="S1390" s="14">
        <v>46205</v>
      </c>
      <c r="T1390" t="s">
        <v>10721</v>
      </c>
      <c r="U1390" s="31">
        <v>46205.428368055553</v>
      </c>
      <c r="AK1390" s="14">
        <v>46209</v>
      </c>
      <c r="AL1390" t="s">
        <v>3078</v>
      </c>
      <c r="AM1390" s="31">
        <v>46209.578136574077</v>
      </c>
      <c r="AQ1390" s="31">
        <v>46209.578136574077</v>
      </c>
      <c r="AR1390" s="14">
        <v>46209</v>
      </c>
      <c r="AS1390" t="s">
        <v>3078</v>
      </c>
      <c r="AT1390" t="s">
        <v>7561</v>
      </c>
      <c r="AU1390" t="s">
        <v>677</v>
      </c>
      <c r="AV1390" s="14">
        <v>46209</v>
      </c>
      <c r="AW1390" t="s">
        <v>3078</v>
      </c>
      <c r="AX1390" s="31">
        <v>46209.578715277778</v>
      </c>
      <c r="AY1390" s="14">
        <v>46209</v>
      </c>
      <c r="AZ1390" t="s">
        <v>1211</v>
      </c>
      <c r="BA1390" s="31">
        <v>46209.582048611112</v>
      </c>
      <c r="BB1390" s="14">
        <v>46209</v>
      </c>
      <c r="BC1390" t="s">
        <v>7791</v>
      </c>
      <c r="BD1390" s="31">
        <v>46209.589004629626</v>
      </c>
      <c r="BE1390" s="14">
        <v>46209</v>
      </c>
      <c r="BF1390" t="s">
        <v>7453</v>
      </c>
      <c r="BG1390" s="31">
        <v>46209.625949074078</v>
      </c>
      <c r="BK1390" s="14">
        <v>46209</v>
      </c>
      <c r="BL1390" t="s">
        <v>7453</v>
      </c>
      <c r="BM1390" s="31">
        <v>46209.64949074074</v>
      </c>
      <c r="CM1390" s="4">
        <f t="shared" si="62"/>
        <v>46205.428368055553</v>
      </c>
      <c r="CN1390">
        <f t="shared" si="63"/>
        <v>4</v>
      </c>
      <c r="CO1390" t="str">
        <f>VLOOKUP(A1390,Sheet1!$A$2:$B$221,2,0)</f>
        <v>West Zone</v>
      </c>
    </row>
    <row r="1391" spans="1:93" x14ac:dyDescent="0.35">
      <c r="A1391" t="s">
        <v>7558</v>
      </c>
      <c r="B1391">
        <v>195</v>
      </c>
      <c r="C1391" t="s">
        <v>9332</v>
      </c>
      <c r="D1391" t="s">
        <v>678</v>
      </c>
      <c r="E1391" t="s">
        <v>510</v>
      </c>
      <c r="F1391" t="s">
        <v>511</v>
      </c>
      <c r="G1391" t="s">
        <v>930</v>
      </c>
      <c r="H1391" t="s">
        <v>4464</v>
      </c>
      <c r="I1391">
        <v>182585</v>
      </c>
      <c r="J1391" t="s">
        <v>2987</v>
      </c>
      <c r="K1391" t="s">
        <v>4409</v>
      </c>
      <c r="L1391" t="s">
        <v>4622</v>
      </c>
      <c r="M1391" t="s">
        <v>7559</v>
      </c>
      <c r="N1391">
        <v>70000</v>
      </c>
      <c r="O1391" t="s">
        <v>1325</v>
      </c>
      <c r="P1391" t="s">
        <v>1326</v>
      </c>
      <c r="Q1391" t="s">
        <v>4465</v>
      </c>
      <c r="R1391">
        <v>2114013583</v>
      </c>
      <c r="S1391" s="14">
        <v>46205</v>
      </c>
      <c r="T1391" t="s">
        <v>7560</v>
      </c>
      <c r="U1391" s="31">
        <v>46205.736921296295</v>
      </c>
      <c r="AK1391" s="14">
        <v>46206</v>
      </c>
      <c r="AL1391" t="s">
        <v>3078</v>
      </c>
      <c r="AM1391" s="31">
        <v>46206.475277777776</v>
      </c>
      <c r="AQ1391" s="31">
        <v>46206.475277777776</v>
      </c>
      <c r="AR1391" s="14">
        <v>46206</v>
      </c>
      <c r="AS1391" t="s">
        <v>3078</v>
      </c>
      <c r="AT1391" t="s">
        <v>7561</v>
      </c>
      <c r="AU1391" t="s">
        <v>677</v>
      </c>
      <c r="AV1391" s="14">
        <v>46206</v>
      </c>
      <c r="AW1391" t="s">
        <v>7562</v>
      </c>
      <c r="AX1391" s="31">
        <v>46206.520613425928</v>
      </c>
      <c r="AY1391" s="14">
        <v>46206</v>
      </c>
      <c r="AZ1391" t="s">
        <v>3057</v>
      </c>
      <c r="BA1391" s="31">
        <v>46206.523414351854</v>
      </c>
      <c r="BB1391" s="14">
        <v>46206</v>
      </c>
      <c r="BC1391" t="s">
        <v>1366</v>
      </c>
      <c r="BD1391" s="31">
        <v>46206.532951388886</v>
      </c>
      <c r="BE1391" s="14">
        <v>46206</v>
      </c>
      <c r="BF1391" t="s">
        <v>7453</v>
      </c>
      <c r="BG1391" s="31">
        <v>46206.633738425924</v>
      </c>
      <c r="BH1391" s="14">
        <v>46206</v>
      </c>
      <c r="BI1391" t="s">
        <v>7453</v>
      </c>
      <c r="BJ1391" s="31">
        <v>46206.639340277776</v>
      </c>
      <c r="BW1391" s="14">
        <v>46206</v>
      </c>
      <c r="BX1391" t="s">
        <v>7453</v>
      </c>
      <c r="BY1391" s="31">
        <v>46206.692939814813</v>
      </c>
      <c r="BZ1391" s="14">
        <v>46206</v>
      </c>
      <c r="CA1391" t="s">
        <v>1324</v>
      </c>
      <c r="CB1391" s="31">
        <v>46206.707199074073</v>
      </c>
      <c r="CF1391" s="14">
        <v>46206</v>
      </c>
      <c r="CG1391" t="s">
        <v>3078</v>
      </c>
      <c r="CH1391" s="31">
        <v>46206.833854166667</v>
      </c>
      <c r="CM1391" s="4">
        <f t="shared" si="62"/>
        <v>46205.736921296295</v>
      </c>
      <c r="CN1391">
        <f t="shared" si="63"/>
        <v>1</v>
      </c>
      <c r="CO1391" t="str">
        <f>VLOOKUP(A1391,Sheet1!$A$2:$B$221,2,0)</f>
        <v>West Zone</v>
      </c>
    </row>
    <row r="1392" spans="1:93" x14ac:dyDescent="0.35">
      <c r="A1392" t="s">
        <v>7558</v>
      </c>
      <c r="B1392">
        <v>195</v>
      </c>
      <c r="C1392" t="s">
        <v>9332</v>
      </c>
      <c r="D1392" t="s">
        <v>678</v>
      </c>
      <c r="E1392" t="s">
        <v>510</v>
      </c>
      <c r="F1392" t="s">
        <v>511</v>
      </c>
      <c r="G1392" t="s">
        <v>930</v>
      </c>
      <c r="H1392" t="s">
        <v>12606</v>
      </c>
      <c r="I1392">
        <v>351313</v>
      </c>
      <c r="J1392" t="s">
        <v>3711</v>
      </c>
      <c r="K1392" t="s">
        <v>3712</v>
      </c>
      <c r="L1392" t="s">
        <v>4622</v>
      </c>
      <c r="M1392" t="s">
        <v>12607</v>
      </c>
      <c r="N1392">
        <v>70000</v>
      </c>
      <c r="O1392" t="s">
        <v>1325</v>
      </c>
      <c r="P1392" t="s">
        <v>1326</v>
      </c>
      <c r="Q1392" t="s">
        <v>10817</v>
      </c>
      <c r="R1392">
        <v>2154281751</v>
      </c>
      <c r="S1392" s="14">
        <v>46210</v>
      </c>
      <c r="T1392" t="s">
        <v>7562</v>
      </c>
      <c r="U1392" s="31">
        <v>46210.425729166665</v>
      </c>
      <c r="AK1392" s="14">
        <v>46210</v>
      </c>
      <c r="AL1392" t="s">
        <v>3078</v>
      </c>
      <c r="AM1392" s="31">
        <v>46210.777812499997</v>
      </c>
      <c r="AQ1392" s="31">
        <v>46210.777812499997</v>
      </c>
      <c r="AR1392" s="14">
        <v>46210</v>
      </c>
      <c r="AS1392" t="s">
        <v>3078</v>
      </c>
      <c r="AT1392" t="s">
        <v>7561</v>
      </c>
      <c r="AU1392" t="s">
        <v>677</v>
      </c>
      <c r="AV1392" s="14">
        <v>46210</v>
      </c>
      <c r="AW1392" t="s">
        <v>3078</v>
      </c>
      <c r="AX1392" s="31">
        <v>46210.790162037039</v>
      </c>
      <c r="AY1392" s="14">
        <v>46211</v>
      </c>
      <c r="AZ1392" t="s">
        <v>1211</v>
      </c>
      <c r="BA1392" s="31">
        <v>46211.360520833332</v>
      </c>
      <c r="CM1392" s="4">
        <f t="shared" si="62"/>
        <v>46210.425729166665</v>
      </c>
      <c r="CN1392">
        <f t="shared" si="63"/>
        <v>0</v>
      </c>
      <c r="CO1392" t="str">
        <f>VLOOKUP(A1392,Sheet1!$A$2:$B$221,2,0)</f>
        <v>West Zone</v>
      </c>
    </row>
    <row r="1393" spans="1:93" x14ac:dyDescent="0.35">
      <c r="A1393" t="s">
        <v>7558</v>
      </c>
      <c r="B1393">
        <v>195</v>
      </c>
      <c r="C1393" t="s">
        <v>9332</v>
      </c>
      <c r="D1393" t="s">
        <v>678</v>
      </c>
      <c r="E1393" t="s">
        <v>510</v>
      </c>
      <c r="F1393" t="s">
        <v>511</v>
      </c>
      <c r="G1393" t="s">
        <v>930</v>
      </c>
      <c r="H1393" t="s">
        <v>12606</v>
      </c>
      <c r="I1393">
        <v>351313</v>
      </c>
      <c r="J1393" t="s">
        <v>3711</v>
      </c>
      <c r="K1393" t="s">
        <v>3712</v>
      </c>
      <c r="L1393" t="s">
        <v>4622</v>
      </c>
      <c r="M1393" t="s">
        <v>12607</v>
      </c>
      <c r="N1393">
        <v>75000</v>
      </c>
      <c r="O1393" t="s">
        <v>1429</v>
      </c>
      <c r="P1393" t="s">
        <v>1430</v>
      </c>
      <c r="Q1393" t="s">
        <v>12608</v>
      </c>
      <c r="R1393">
        <v>4725395542</v>
      </c>
      <c r="S1393" s="14">
        <v>46210</v>
      </c>
      <c r="T1393" t="s">
        <v>7562</v>
      </c>
      <c r="U1393" s="31">
        <v>46210.425740740742</v>
      </c>
      <c r="AK1393" s="14">
        <v>46210</v>
      </c>
      <c r="AL1393" t="s">
        <v>3078</v>
      </c>
      <c r="AM1393" s="31">
        <v>46210.77783564815</v>
      </c>
      <c r="AQ1393" s="31">
        <v>46210.77783564815</v>
      </c>
      <c r="AR1393" s="14">
        <v>46210</v>
      </c>
      <c r="AS1393" t="s">
        <v>3078</v>
      </c>
      <c r="AT1393" t="s">
        <v>7561</v>
      </c>
      <c r="AU1393" t="s">
        <v>677</v>
      </c>
      <c r="AV1393" s="14">
        <v>46210</v>
      </c>
      <c r="AW1393" t="s">
        <v>3078</v>
      </c>
      <c r="AX1393" s="31">
        <v>46210.790185185186</v>
      </c>
      <c r="AY1393" s="14">
        <v>46211</v>
      </c>
      <c r="AZ1393" t="s">
        <v>1211</v>
      </c>
      <c r="BA1393" s="31">
        <v>46211.360520833332</v>
      </c>
      <c r="CM1393" s="4">
        <f t="shared" si="62"/>
        <v>46210.425740740742</v>
      </c>
      <c r="CN1393">
        <f t="shared" si="63"/>
        <v>0</v>
      </c>
      <c r="CO1393" t="str">
        <f>VLOOKUP(A1393,Sheet1!$A$2:$B$221,2,0)</f>
        <v>West Zone</v>
      </c>
    </row>
    <row r="1394" spans="1:93" x14ac:dyDescent="0.35">
      <c r="A1394" t="s">
        <v>7558</v>
      </c>
      <c r="B1394">
        <v>195</v>
      </c>
      <c r="C1394" t="s">
        <v>9332</v>
      </c>
      <c r="D1394" t="s">
        <v>678</v>
      </c>
      <c r="E1394" t="s">
        <v>510</v>
      </c>
      <c r="F1394" t="s">
        <v>511</v>
      </c>
      <c r="G1394" t="s">
        <v>930</v>
      </c>
      <c r="H1394" t="s">
        <v>12606</v>
      </c>
      <c r="I1394">
        <v>351313</v>
      </c>
      <c r="J1394" t="s">
        <v>3711</v>
      </c>
      <c r="K1394" t="s">
        <v>3712</v>
      </c>
      <c r="L1394" t="s">
        <v>4622</v>
      </c>
      <c r="M1394" t="s">
        <v>12607</v>
      </c>
      <c r="N1394">
        <v>77000</v>
      </c>
      <c r="Q1394" t="s">
        <v>12609</v>
      </c>
      <c r="R1394">
        <v>7125631798</v>
      </c>
      <c r="S1394" s="14">
        <v>46210</v>
      </c>
      <c r="T1394" t="s">
        <v>7562</v>
      </c>
      <c r="U1394" s="31">
        <v>46210.425706018519</v>
      </c>
      <c r="AK1394" s="14">
        <v>46210</v>
      </c>
      <c r="AL1394" t="s">
        <v>3078</v>
      </c>
      <c r="AM1394" s="31">
        <v>46210.777789351851</v>
      </c>
      <c r="AQ1394" s="31">
        <v>46210.777789351851</v>
      </c>
      <c r="AR1394" s="14">
        <v>46210</v>
      </c>
      <c r="AS1394" t="s">
        <v>3078</v>
      </c>
      <c r="AT1394" t="s">
        <v>7561</v>
      </c>
      <c r="AU1394" t="s">
        <v>677</v>
      </c>
      <c r="CM1394" s="4">
        <f t="shared" si="62"/>
        <v>46210.425706018519</v>
      </c>
      <c r="CN1394">
        <f t="shared" si="63"/>
        <v>0</v>
      </c>
      <c r="CO1394" t="str">
        <f>VLOOKUP(A1394,Sheet1!$A$2:$B$221,2,0)</f>
        <v>West Zone</v>
      </c>
    </row>
    <row r="1395" spans="1:93" x14ac:dyDescent="0.35">
      <c r="A1395" t="s">
        <v>7558</v>
      </c>
      <c r="B1395">
        <v>195</v>
      </c>
      <c r="C1395" t="s">
        <v>9332</v>
      </c>
      <c r="D1395" t="s">
        <v>678</v>
      </c>
      <c r="E1395" t="s">
        <v>510</v>
      </c>
      <c r="F1395" t="s">
        <v>511</v>
      </c>
      <c r="G1395" t="s">
        <v>930</v>
      </c>
      <c r="H1395" t="s">
        <v>10722</v>
      </c>
      <c r="I1395">
        <v>367730</v>
      </c>
      <c r="J1395" t="s">
        <v>116</v>
      </c>
      <c r="K1395" t="s">
        <v>3619</v>
      </c>
      <c r="L1395" t="s">
        <v>4622</v>
      </c>
      <c r="M1395" t="s">
        <v>10723</v>
      </c>
      <c r="N1395">
        <v>90000</v>
      </c>
      <c r="O1395" t="s">
        <v>9733</v>
      </c>
      <c r="P1395" t="s">
        <v>9734</v>
      </c>
      <c r="Q1395" t="s">
        <v>10724</v>
      </c>
      <c r="R1395">
        <v>2404179690</v>
      </c>
      <c r="S1395" s="14">
        <v>46209</v>
      </c>
      <c r="T1395" t="s">
        <v>7573</v>
      </c>
      <c r="U1395" s="31">
        <v>46209.465752314813</v>
      </c>
      <c r="AK1395" s="14">
        <v>46209</v>
      </c>
      <c r="AL1395" t="s">
        <v>3078</v>
      </c>
      <c r="AM1395" s="31">
        <v>46209.678460648145</v>
      </c>
      <c r="AQ1395" s="31">
        <v>46209.678460648145</v>
      </c>
      <c r="AR1395" s="14">
        <v>46209</v>
      </c>
      <c r="AS1395" t="s">
        <v>3078</v>
      </c>
      <c r="AT1395" t="s">
        <v>7561</v>
      </c>
      <c r="AU1395" t="s">
        <v>677</v>
      </c>
      <c r="AV1395" s="14">
        <v>46209</v>
      </c>
      <c r="AW1395" t="s">
        <v>3078</v>
      </c>
      <c r="AX1395" s="31">
        <v>46209.679490740738</v>
      </c>
      <c r="AY1395" s="14">
        <v>46209</v>
      </c>
      <c r="AZ1395" t="s">
        <v>1211</v>
      </c>
      <c r="BA1395" s="31">
        <v>46209.697939814818</v>
      </c>
      <c r="BB1395" s="14">
        <v>46209</v>
      </c>
      <c r="BC1395" t="s">
        <v>7357</v>
      </c>
      <c r="BD1395" s="31">
        <v>46209.720763888887</v>
      </c>
      <c r="BE1395" s="14">
        <v>46209</v>
      </c>
      <c r="BF1395" t="s">
        <v>7453</v>
      </c>
      <c r="BG1395" s="31">
        <v>46209.738993055558</v>
      </c>
      <c r="BH1395" s="14">
        <v>46209</v>
      </c>
      <c r="BI1395" t="s">
        <v>7453</v>
      </c>
      <c r="BJ1395" s="31">
        <v>46209.741597222222</v>
      </c>
      <c r="BW1395" s="14">
        <v>46209</v>
      </c>
      <c r="BX1395" t="s">
        <v>7453</v>
      </c>
      <c r="BY1395" s="31">
        <v>46209.755381944444</v>
      </c>
      <c r="BZ1395" s="14">
        <v>46209</v>
      </c>
      <c r="CA1395" t="s">
        <v>1364</v>
      </c>
      <c r="CB1395" s="31">
        <v>46209.780706018515</v>
      </c>
      <c r="CF1395" s="14">
        <v>46209</v>
      </c>
      <c r="CG1395" t="s">
        <v>3078</v>
      </c>
      <c r="CH1395" s="31">
        <v>46209.833611111113</v>
      </c>
      <c r="CM1395" s="4">
        <f t="shared" si="62"/>
        <v>46209.465752314813</v>
      </c>
      <c r="CN1395">
        <f t="shared" si="63"/>
        <v>0</v>
      </c>
      <c r="CO1395" t="str">
        <f>VLOOKUP(A1395,Sheet1!$A$2:$B$221,2,0)</f>
        <v>West Zone</v>
      </c>
    </row>
    <row r="1396" spans="1:93" x14ac:dyDescent="0.35">
      <c r="A1396" t="s">
        <v>7558</v>
      </c>
      <c r="B1396">
        <v>195</v>
      </c>
      <c r="C1396" t="s">
        <v>9332</v>
      </c>
      <c r="D1396" t="s">
        <v>678</v>
      </c>
      <c r="E1396" t="s">
        <v>510</v>
      </c>
      <c r="F1396" t="s">
        <v>511</v>
      </c>
      <c r="G1396" t="s">
        <v>930</v>
      </c>
      <c r="H1396" t="s">
        <v>3917</v>
      </c>
      <c r="I1396">
        <v>409898</v>
      </c>
      <c r="J1396" t="s">
        <v>3919</v>
      </c>
      <c r="K1396" t="s">
        <v>3920</v>
      </c>
      <c r="L1396" t="s">
        <v>4622</v>
      </c>
      <c r="M1396" t="s">
        <v>7563</v>
      </c>
      <c r="N1396">
        <v>90000</v>
      </c>
      <c r="O1396" t="s">
        <v>1180</v>
      </c>
      <c r="P1396" t="s">
        <v>1181</v>
      </c>
      <c r="Q1396" t="s">
        <v>3918</v>
      </c>
      <c r="R1396">
        <v>9670041419</v>
      </c>
      <c r="S1396" s="14">
        <v>46200</v>
      </c>
      <c r="T1396" t="s">
        <v>7564</v>
      </c>
      <c r="U1396" s="31">
        <v>46200.633159722223</v>
      </c>
      <c r="AK1396" s="14">
        <v>46204</v>
      </c>
      <c r="AL1396" t="s">
        <v>3078</v>
      </c>
      <c r="AM1396" s="31">
        <v>46204.719525462962</v>
      </c>
      <c r="AQ1396" s="31">
        <v>46204.719525462962</v>
      </c>
      <c r="AR1396" s="14">
        <v>46204</v>
      </c>
      <c r="AS1396" t="s">
        <v>3078</v>
      </c>
      <c r="AT1396" t="s">
        <v>7561</v>
      </c>
      <c r="AU1396" t="s">
        <v>677</v>
      </c>
      <c r="AV1396" s="14">
        <v>46204</v>
      </c>
      <c r="AW1396" t="s">
        <v>3078</v>
      </c>
      <c r="AX1396" s="31">
        <v>46204.722060185188</v>
      </c>
      <c r="AY1396" s="14">
        <v>46204</v>
      </c>
      <c r="AZ1396" t="s">
        <v>1211</v>
      </c>
      <c r="BA1396" s="31">
        <v>46204.731874999998</v>
      </c>
      <c r="BB1396" s="14">
        <v>46204</v>
      </c>
      <c r="BC1396" t="s">
        <v>6685</v>
      </c>
      <c r="BD1396" s="31">
        <v>46204.738009259258</v>
      </c>
      <c r="BE1396" s="14">
        <v>46204</v>
      </c>
      <c r="BF1396" t="s">
        <v>7453</v>
      </c>
      <c r="BG1396" s="31">
        <v>46204.802303240744</v>
      </c>
      <c r="BH1396" s="14">
        <v>46205</v>
      </c>
      <c r="BI1396" t="s">
        <v>1323</v>
      </c>
      <c r="BJ1396" s="31">
        <v>46205.438923611109</v>
      </c>
      <c r="BK1396" s="14">
        <v>46204</v>
      </c>
      <c r="BL1396" t="s">
        <v>7453</v>
      </c>
      <c r="BM1396" s="31">
        <v>46204.803067129629</v>
      </c>
      <c r="BW1396" s="14">
        <v>46205</v>
      </c>
      <c r="BX1396" t="s">
        <v>1323</v>
      </c>
      <c r="BY1396" s="31">
        <v>46205.446006944447</v>
      </c>
      <c r="BZ1396" s="14">
        <v>46205</v>
      </c>
      <c r="CA1396" t="s">
        <v>1322</v>
      </c>
      <c r="CB1396" s="31">
        <v>46205.453541666669</v>
      </c>
      <c r="CF1396" s="14">
        <v>46205</v>
      </c>
      <c r="CG1396" t="s">
        <v>3078</v>
      </c>
      <c r="CH1396" s="31">
        <v>46205.830057870371</v>
      </c>
      <c r="CM1396" s="4">
        <f t="shared" si="62"/>
        <v>46200.633159722223</v>
      </c>
      <c r="CN1396">
        <f t="shared" si="63"/>
        <v>4</v>
      </c>
      <c r="CO1396" t="str">
        <f>VLOOKUP(A1396,Sheet1!$A$2:$B$221,2,0)</f>
        <v>West Zone</v>
      </c>
    </row>
    <row r="1397" spans="1:93" x14ac:dyDescent="0.35">
      <c r="A1397" t="s">
        <v>7558</v>
      </c>
      <c r="B1397">
        <v>195</v>
      </c>
      <c r="C1397" t="s">
        <v>9332</v>
      </c>
      <c r="D1397" t="s">
        <v>678</v>
      </c>
      <c r="E1397" t="s">
        <v>510</v>
      </c>
      <c r="F1397" t="s">
        <v>511</v>
      </c>
      <c r="G1397" t="s">
        <v>930</v>
      </c>
      <c r="H1397" t="s">
        <v>7565</v>
      </c>
      <c r="I1397">
        <v>421373</v>
      </c>
      <c r="J1397" t="s">
        <v>3919</v>
      </c>
      <c r="K1397" t="s">
        <v>3920</v>
      </c>
      <c r="L1397" t="s">
        <v>4622</v>
      </c>
      <c r="M1397" t="s">
        <v>7566</v>
      </c>
      <c r="N1397">
        <v>50000</v>
      </c>
      <c r="O1397" t="s">
        <v>1291</v>
      </c>
      <c r="P1397" t="s">
        <v>1292</v>
      </c>
      <c r="Q1397" t="s">
        <v>7567</v>
      </c>
      <c r="R1397">
        <v>7917269561</v>
      </c>
      <c r="S1397" s="14">
        <v>46205</v>
      </c>
      <c r="T1397" t="s">
        <v>7564</v>
      </c>
      <c r="U1397" s="31">
        <v>46205.421215277776</v>
      </c>
      <c r="AK1397" s="14">
        <v>46206</v>
      </c>
      <c r="AL1397" t="s">
        <v>2961</v>
      </c>
      <c r="AM1397" s="31">
        <v>46206.486134259256</v>
      </c>
      <c r="AQ1397" s="31">
        <v>46206.486134259256</v>
      </c>
      <c r="AR1397" s="14">
        <v>46206</v>
      </c>
      <c r="AS1397" t="s">
        <v>2961</v>
      </c>
      <c r="AT1397" t="s">
        <v>511</v>
      </c>
      <c r="AU1397" t="s">
        <v>678</v>
      </c>
      <c r="AV1397" s="14">
        <v>46206</v>
      </c>
      <c r="AW1397" t="s">
        <v>2961</v>
      </c>
      <c r="AX1397" s="31">
        <v>46206.486909722225</v>
      </c>
      <c r="AY1397" s="14">
        <v>46206</v>
      </c>
      <c r="AZ1397" t="s">
        <v>3057</v>
      </c>
      <c r="BA1397" s="31">
        <v>46206.504837962966</v>
      </c>
      <c r="BB1397" s="14">
        <v>46206</v>
      </c>
      <c r="BC1397" t="s">
        <v>6673</v>
      </c>
      <c r="BD1397" s="31">
        <v>46206.56113425926</v>
      </c>
      <c r="BE1397" s="14">
        <v>46206</v>
      </c>
      <c r="BF1397" t="s">
        <v>7453</v>
      </c>
      <c r="BG1397" s="31">
        <v>46206.633726851855</v>
      </c>
      <c r="BH1397" s="14">
        <v>46206</v>
      </c>
      <c r="BI1397" t="s">
        <v>7453</v>
      </c>
      <c r="BJ1397" s="31">
        <v>46206.639201388891</v>
      </c>
      <c r="BW1397" s="14">
        <v>46206</v>
      </c>
      <c r="BX1397" t="s">
        <v>7453</v>
      </c>
      <c r="BY1397" s="31">
        <v>46206.689872685187</v>
      </c>
      <c r="BZ1397" s="14">
        <v>46206</v>
      </c>
      <c r="CA1397" t="s">
        <v>1324</v>
      </c>
      <c r="CB1397" s="31">
        <v>46206.707060185188</v>
      </c>
      <c r="CF1397" s="14">
        <v>46206</v>
      </c>
      <c r="CG1397" t="s">
        <v>3078</v>
      </c>
      <c r="CH1397" s="31">
        <v>46206.815081018518</v>
      </c>
      <c r="CM1397" s="4">
        <f t="shared" si="62"/>
        <v>46205.421215277776</v>
      </c>
      <c r="CN1397">
        <f t="shared" si="63"/>
        <v>1</v>
      </c>
      <c r="CO1397" t="str">
        <f>VLOOKUP(A1397,Sheet1!$A$2:$B$221,2,0)</f>
        <v>West Zone</v>
      </c>
    </row>
    <row r="1398" spans="1:93" x14ac:dyDescent="0.35">
      <c r="A1398" t="s">
        <v>7558</v>
      </c>
      <c r="B1398">
        <v>195</v>
      </c>
      <c r="C1398" t="s">
        <v>9332</v>
      </c>
      <c r="D1398" t="s">
        <v>678</v>
      </c>
      <c r="E1398" t="s">
        <v>510</v>
      </c>
      <c r="F1398" t="s">
        <v>511</v>
      </c>
      <c r="G1398" t="s">
        <v>930</v>
      </c>
      <c r="H1398" t="s">
        <v>4408</v>
      </c>
      <c r="I1398">
        <v>427579</v>
      </c>
      <c r="J1398" t="s">
        <v>2987</v>
      </c>
      <c r="K1398" t="s">
        <v>4409</v>
      </c>
      <c r="L1398" t="s">
        <v>4622</v>
      </c>
      <c r="M1398" t="s">
        <v>7568</v>
      </c>
      <c r="N1398">
        <v>75000</v>
      </c>
      <c r="O1398" t="s">
        <v>1429</v>
      </c>
      <c r="P1398" t="s">
        <v>1430</v>
      </c>
      <c r="Q1398" t="s">
        <v>1337</v>
      </c>
      <c r="R1398">
        <v>4284797579</v>
      </c>
      <c r="S1398" s="14">
        <v>46205</v>
      </c>
      <c r="T1398" t="s">
        <v>7560</v>
      </c>
      <c r="U1398" s="31">
        <v>46205.604224537034</v>
      </c>
      <c r="AK1398" s="14">
        <v>46205</v>
      </c>
      <c r="AL1398" t="s">
        <v>2961</v>
      </c>
      <c r="AM1398" s="31">
        <v>46205.705567129633</v>
      </c>
      <c r="AQ1398" s="31">
        <v>46205.705567129633</v>
      </c>
      <c r="AR1398" s="14">
        <v>46205</v>
      </c>
      <c r="AS1398" t="s">
        <v>2961</v>
      </c>
      <c r="AT1398" t="s">
        <v>511</v>
      </c>
      <c r="AU1398" t="s">
        <v>678</v>
      </c>
      <c r="AV1398" s="14">
        <v>46206</v>
      </c>
      <c r="AW1398" t="s">
        <v>3078</v>
      </c>
      <c r="AX1398" s="31">
        <v>46206.427118055559</v>
      </c>
      <c r="AY1398" s="14">
        <v>46206</v>
      </c>
      <c r="AZ1398" t="s">
        <v>3057</v>
      </c>
      <c r="BA1398" s="31">
        <v>46206.430474537039</v>
      </c>
      <c r="BB1398" s="14">
        <v>46206</v>
      </c>
      <c r="BC1398" t="s">
        <v>6814</v>
      </c>
      <c r="BD1398" s="31">
        <v>46206.466215277775</v>
      </c>
      <c r="BE1398" s="14">
        <v>46206</v>
      </c>
      <c r="BF1398" t="s">
        <v>7453</v>
      </c>
      <c r="BG1398" s="31">
        <v>46206.534074074072</v>
      </c>
      <c r="BH1398" s="14">
        <v>46206</v>
      </c>
      <c r="BI1398" t="s">
        <v>7453</v>
      </c>
      <c r="BJ1398" s="31">
        <v>46206.542094907411</v>
      </c>
      <c r="BW1398" s="14">
        <v>46206</v>
      </c>
      <c r="BX1398" t="s">
        <v>7453</v>
      </c>
      <c r="BY1398" s="31">
        <v>46206.600185185183</v>
      </c>
      <c r="BZ1398" s="14">
        <v>46206</v>
      </c>
      <c r="CA1398" t="s">
        <v>1324</v>
      </c>
      <c r="CB1398" s="31">
        <v>46206.603333333333</v>
      </c>
      <c r="CF1398" s="14">
        <v>46206</v>
      </c>
      <c r="CG1398" t="s">
        <v>3078</v>
      </c>
      <c r="CH1398" s="31">
        <v>46206.821666666663</v>
      </c>
      <c r="CM1398" s="4">
        <f t="shared" si="62"/>
        <v>46205.604224537034</v>
      </c>
      <c r="CN1398">
        <f t="shared" si="63"/>
        <v>0</v>
      </c>
      <c r="CO1398" t="str">
        <f>VLOOKUP(A1398,Sheet1!$A$2:$B$221,2,0)</f>
        <v>West Zone</v>
      </c>
    </row>
    <row r="1399" spans="1:93" x14ac:dyDescent="0.35">
      <c r="A1399" t="s">
        <v>7558</v>
      </c>
      <c r="B1399">
        <v>195</v>
      </c>
      <c r="C1399" t="s">
        <v>9332</v>
      </c>
      <c r="D1399" t="s">
        <v>678</v>
      </c>
      <c r="E1399" t="s">
        <v>510</v>
      </c>
      <c r="F1399" t="s">
        <v>511</v>
      </c>
      <c r="G1399" t="s">
        <v>930</v>
      </c>
      <c r="H1399" t="s">
        <v>12610</v>
      </c>
      <c r="I1399">
        <v>456569</v>
      </c>
      <c r="J1399" t="s">
        <v>4095</v>
      </c>
      <c r="K1399" t="s">
        <v>4096</v>
      </c>
      <c r="L1399" t="s">
        <v>4622</v>
      </c>
      <c r="M1399" t="s">
        <v>12611</v>
      </c>
      <c r="Q1399" t="s">
        <v>1082</v>
      </c>
      <c r="R1399">
        <v>5210457087</v>
      </c>
      <c r="S1399" s="14">
        <v>46210</v>
      </c>
      <c r="T1399" t="s">
        <v>7578</v>
      </c>
      <c r="U1399" s="31">
        <v>46210.596041666664</v>
      </c>
      <c r="AK1399" s="14">
        <v>46210</v>
      </c>
      <c r="AL1399" t="s">
        <v>2961</v>
      </c>
      <c r="AM1399" s="31">
        <v>46210.785740740743</v>
      </c>
      <c r="AQ1399" s="31">
        <v>46210.785740740743</v>
      </c>
      <c r="AR1399" s="14">
        <v>46210</v>
      </c>
      <c r="AS1399" t="s">
        <v>2961</v>
      </c>
      <c r="AT1399" t="s">
        <v>511</v>
      </c>
      <c r="AU1399" t="s">
        <v>678</v>
      </c>
      <c r="CM1399" s="4">
        <f t="shared" si="62"/>
        <v>46210.596041666664</v>
      </c>
      <c r="CN1399">
        <f t="shared" si="63"/>
        <v>0</v>
      </c>
      <c r="CO1399" t="str">
        <f>VLOOKUP(A1399,Sheet1!$A$2:$B$221,2,0)</f>
        <v>West Zone</v>
      </c>
    </row>
    <row r="1400" spans="1:93" x14ac:dyDescent="0.35">
      <c r="A1400" t="s">
        <v>7558</v>
      </c>
      <c r="B1400">
        <v>195</v>
      </c>
      <c r="C1400" t="s">
        <v>9332</v>
      </c>
      <c r="D1400" t="s">
        <v>678</v>
      </c>
      <c r="E1400" t="s">
        <v>510</v>
      </c>
      <c r="F1400" t="s">
        <v>511</v>
      </c>
      <c r="G1400" t="s">
        <v>930</v>
      </c>
      <c r="H1400" t="s">
        <v>7569</v>
      </c>
      <c r="I1400">
        <v>631448</v>
      </c>
      <c r="J1400" t="s">
        <v>3919</v>
      </c>
      <c r="K1400" t="s">
        <v>3920</v>
      </c>
      <c r="L1400" t="s">
        <v>4622</v>
      </c>
      <c r="M1400" t="s">
        <v>7570</v>
      </c>
      <c r="N1400">
        <v>75000</v>
      </c>
      <c r="O1400" t="s">
        <v>1429</v>
      </c>
      <c r="P1400" t="s">
        <v>1430</v>
      </c>
      <c r="Q1400" t="s">
        <v>2817</v>
      </c>
      <c r="R1400">
        <v>5073773962</v>
      </c>
      <c r="S1400" s="14">
        <v>46204</v>
      </c>
      <c r="T1400" t="s">
        <v>7564</v>
      </c>
      <c r="U1400" s="31">
        <v>46204.579872685186</v>
      </c>
      <c r="AK1400" s="14">
        <v>46205</v>
      </c>
      <c r="AL1400" t="s">
        <v>3078</v>
      </c>
      <c r="AM1400" s="31">
        <v>46205.709872685184</v>
      </c>
      <c r="AQ1400" s="31">
        <v>46205.709872685184</v>
      </c>
      <c r="AR1400" s="14">
        <v>46205</v>
      </c>
      <c r="AS1400" t="s">
        <v>3078</v>
      </c>
      <c r="AT1400" t="s">
        <v>7561</v>
      </c>
      <c r="AU1400" t="s">
        <v>677</v>
      </c>
      <c r="AV1400" s="14">
        <v>46205</v>
      </c>
      <c r="AW1400" t="s">
        <v>3078</v>
      </c>
      <c r="AX1400" s="31">
        <v>46205.7108912037</v>
      </c>
      <c r="AY1400" s="14">
        <v>46205</v>
      </c>
      <c r="AZ1400" t="s">
        <v>1211</v>
      </c>
      <c r="BA1400" s="31">
        <v>46205.71365740741</v>
      </c>
      <c r="BB1400" s="14">
        <v>46205</v>
      </c>
      <c r="BC1400" t="s">
        <v>6501</v>
      </c>
      <c r="BD1400" s="31">
        <v>46205.731296296297</v>
      </c>
      <c r="BE1400" s="14">
        <v>46205</v>
      </c>
      <c r="BF1400" t="s">
        <v>7453</v>
      </c>
      <c r="BG1400" s="31">
        <v>46205.751423611109</v>
      </c>
      <c r="BH1400" s="14">
        <v>46210</v>
      </c>
      <c r="BI1400" t="s">
        <v>7655</v>
      </c>
      <c r="BJ1400" s="31">
        <v>46210.768912037034</v>
      </c>
      <c r="BK1400" s="14">
        <v>46205</v>
      </c>
      <c r="BL1400" t="s">
        <v>7453</v>
      </c>
      <c r="BM1400" s="31">
        <v>46205.791817129626</v>
      </c>
      <c r="BW1400" s="14">
        <v>46210</v>
      </c>
      <c r="BX1400" t="s">
        <v>7655</v>
      </c>
      <c r="BY1400" s="31">
        <v>46210.778784722221</v>
      </c>
      <c r="BZ1400" s="14">
        <v>46210</v>
      </c>
      <c r="CA1400" t="s">
        <v>1322</v>
      </c>
      <c r="CB1400" s="31">
        <v>46210.796273148146</v>
      </c>
      <c r="CM1400" s="4">
        <f t="shared" si="62"/>
        <v>46204.579872685186</v>
      </c>
      <c r="CN1400">
        <f t="shared" si="63"/>
        <v>1</v>
      </c>
      <c r="CO1400" t="str">
        <f>VLOOKUP(A1400,Sheet1!$A$2:$B$221,2,0)</f>
        <v>West Zone</v>
      </c>
    </row>
    <row r="1401" spans="1:93" x14ac:dyDescent="0.35">
      <c r="A1401" t="s">
        <v>7558</v>
      </c>
      <c r="B1401">
        <v>195</v>
      </c>
      <c r="C1401" t="s">
        <v>9332</v>
      </c>
      <c r="D1401" t="s">
        <v>678</v>
      </c>
      <c r="E1401" t="s">
        <v>510</v>
      </c>
      <c r="F1401" t="s">
        <v>511</v>
      </c>
      <c r="G1401" t="s">
        <v>930</v>
      </c>
      <c r="H1401" t="s">
        <v>7571</v>
      </c>
      <c r="I1401">
        <v>648071</v>
      </c>
      <c r="J1401" t="s">
        <v>116</v>
      </c>
      <c r="K1401" t="s">
        <v>3619</v>
      </c>
      <c r="L1401" t="s">
        <v>4622</v>
      </c>
      <c r="M1401" t="s">
        <v>7572</v>
      </c>
      <c r="N1401">
        <v>45000</v>
      </c>
      <c r="O1401" t="s">
        <v>3012</v>
      </c>
      <c r="P1401" t="s">
        <v>3013</v>
      </c>
      <c r="Q1401" t="s">
        <v>4812</v>
      </c>
      <c r="R1401">
        <v>9178873431</v>
      </c>
      <c r="S1401" s="14">
        <v>46199</v>
      </c>
      <c r="T1401" t="s">
        <v>7573</v>
      </c>
      <c r="U1401" s="31">
        <v>46199.653622685182</v>
      </c>
      <c r="AK1401" s="14">
        <v>46204</v>
      </c>
      <c r="AL1401" t="s">
        <v>3078</v>
      </c>
      <c r="AM1401" s="31">
        <v>46204.522581018522</v>
      </c>
      <c r="AQ1401" s="31">
        <v>46204.522581018522</v>
      </c>
      <c r="AR1401" s="14">
        <v>46204</v>
      </c>
      <c r="AS1401" t="s">
        <v>3078</v>
      </c>
      <c r="AT1401" t="s">
        <v>7561</v>
      </c>
      <c r="AU1401" t="s">
        <v>677</v>
      </c>
      <c r="AV1401" s="14">
        <v>46204</v>
      </c>
      <c r="AW1401" t="s">
        <v>3078</v>
      </c>
      <c r="AX1401" s="31">
        <v>46204.524224537039</v>
      </c>
      <c r="AY1401" s="14">
        <v>46204</v>
      </c>
      <c r="AZ1401" t="s">
        <v>1211</v>
      </c>
      <c r="BA1401" s="31">
        <v>46204.532071759262</v>
      </c>
      <c r="BB1401" s="14">
        <v>46204</v>
      </c>
      <c r="BC1401" t="s">
        <v>6636</v>
      </c>
      <c r="BD1401" s="31">
        <v>46204.552951388891</v>
      </c>
      <c r="BE1401" s="14">
        <v>46204</v>
      </c>
      <c r="BF1401" t="s">
        <v>7453</v>
      </c>
      <c r="BG1401" s="31">
        <v>46204.574074074073</v>
      </c>
      <c r="BH1401" s="14">
        <v>46204</v>
      </c>
      <c r="BI1401" t="s">
        <v>1323</v>
      </c>
      <c r="BJ1401" s="31">
        <v>46204.794374999998</v>
      </c>
      <c r="BK1401" s="14">
        <v>46204</v>
      </c>
      <c r="BL1401" t="s">
        <v>7453</v>
      </c>
      <c r="BM1401" s="31">
        <v>46204.62771990741</v>
      </c>
      <c r="BW1401" s="14">
        <v>46204</v>
      </c>
      <c r="BX1401" t="s">
        <v>1323</v>
      </c>
      <c r="BY1401" s="31">
        <v>46204.805613425924</v>
      </c>
      <c r="BZ1401" s="14">
        <v>46204</v>
      </c>
      <c r="CA1401" t="s">
        <v>1324</v>
      </c>
      <c r="CB1401" s="31">
        <v>46204.816828703704</v>
      </c>
      <c r="CF1401" s="14">
        <v>46205</v>
      </c>
      <c r="CG1401" t="s">
        <v>3078</v>
      </c>
      <c r="CH1401" s="31">
        <v>46205.610497685186</v>
      </c>
      <c r="CM1401" s="4">
        <f t="shared" si="62"/>
        <v>46199.653622685182</v>
      </c>
      <c r="CN1401">
        <f t="shared" si="63"/>
        <v>5</v>
      </c>
      <c r="CO1401" t="str">
        <f>VLOOKUP(A1401,Sheet1!$A$2:$B$221,2,0)</f>
        <v>West Zone</v>
      </c>
    </row>
    <row r="1402" spans="1:93" x14ac:dyDescent="0.35">
      <c r="A1402" t="s">
        <v>7558</v>
      </c>
      <c r="B1402">
        <v>195</v>
      </c>
      <c r="C1402" t="s">
        <v>9332</v>
      </c>
      <c r="D1402" t="s">
        <v>678</v>
      </c>
      <c r="E1402" t="s">
        <v>510</v>
      </c>
      <c r="F1402" t="s">
        <v>511</v>
      </c>
      <c r="G1402" t="s">
        <v>930</v>
      </c>
      <c r="H1402" t="s">
        <v>7574</v>
      </c>
      <c r="I1402">
        <v>650469</v>
      </c>
      <c r="J1402" t="s">
        <v>2987</v>
      </c>
      <c r="K1402" t="s">
        <v>4409</v>
      </c>
      <c r="L1402" t="s">
        <v>4622</v>
      </c>
      <c r="M1402" t="s">
        <v>7575</v>
      </c>
      <c r="N1402">
        <v>90000</v>
      </c>
      <c r="O1402" t="s">
        <v>1180</v>
      </c>
      <c r="P1402" t="s">
        <v>1181</v>
      </c>
      <c r="Q1402" t="s">
        <v>7576</v>
      </c>
      <c r="R1402">
        <v>5580885575</v>
      </c>
      <c r="S1402" s="14">
        <v>46205</v>
      </c>
      <c r="T1402" t="s">
        <v>7560</v>
      </c>
      <c r="U1402" s="31">
        <v>46205.799189814818</v>
      </c>
      <c r="AK1402" s="14">
        <v>46206</v>
      </c>
      <c r="AL1402" t="s">
        <v>3078</v>
      </c>
      <c r="AM1402" s="31">
        <v>46206.44840277778</v>
      </c>
      <c r="AQ1402" s="31">
        <v>46206.44840277778</v>
      </c>
      <c r="AR1402" s="14">
        <v>46206</v>
      </c>
      <c r="AS1402" t="s">
        <v>3078</v>
      </c>
      <c r="AT1402" t="s">
        <v>7561</v>
      </c>
      <c r="AU1402" t="s">
        <v>677</v>
      </c>
      <c r="AV1402" s="14">
        <v>46206</v>
      </c>
      <c r="AW1402" t="s">
        <v>3078</v>
      </c>
      <c r="AX1402" s="31">
        <v>46206.534131944441</v>
      </c>
      <c r="AY1402" s="14">
        <v>46206</v>
      </c>
      <c r="AZ1402" t="s">
        <v>3057</v>
      </c>
      <c r="BA1402" s="31">
        <v>46206.562164351853</v>
      </c>
      <c r="BB1402" s="14">
        <v>46206</v>
      </c>
      <c r="BC1402" t="s">
        <v>1268</v>
      </c>
      <c r="BD1402" s="31">
        <v>46206.582511574074</v>
      </c>
      <c r="BE1402" s="14">
        <v>46206</v>
      </c>
      <c r="BF1402" t="s">
        <v>7453</v>
      </c>
      <c r="BG1402" s="31">
        <v>46206.633761574078</v>
      </c>
      <c r="BH1402" s="14">
        <v>46206</v>
      </c>
      <c r="BI1402" t="s">
        <v>7453</v>
      </c>
      <c r="BJ1402" s="31">
        <v>46206.639351851853</v>
      </c>
      <c r="BW1402" s="14">
        <v>46206</v>
      </c>
      <c r="BX1402" t="s">
        <v>7453</v>
      </c>
      <c r="BY1402" s="31">
        <v>46206.70003472222</v>
      </c>
      <c r="BZ1402" s="14">
        <v>46206</v>
      </c>
      <c r="CA1402" t="s">
        <v>1322</v>
      </c>
      <c r="CB1402" s="31">
        <v>46206.769386574073</v>
      </c>
      <c r="CF1402" s="14">
        <v>46209</v>
      </c>
      <c r="CG1402" t="s">
        <v>3078</v>
      </c>
      <c r="CH1402" s="31">
        <v>46209.325462962966</v>
      </c>
      <c r="CM1402" s="4">
        <f t="shared" si="62"/>
        <v>46205.799189814818</v>
      </c>
      <c r="CN1402">
        <f t="shared" si="63"/>
        <v>1</v>
      </c>
      <c r="CO1402" t="str">
        <f>VLOOKUP(A1402,Sheet1!$A$2:$B$221,2,0)</f>
        <v>West Zone</v>
      </c>
    </row>
    <row r="1403" spans="1:93" x14ac:dyDescent="0.35">
      <c r="A1403" t="s">
        <v>7558</v>
      </c>
      <c r="B1403">
        <v>195</v>
      </c>
      <c r="C1403" t="s">
        <v>9332</v>
      </c>
      <c r="D1403" t="s">
        <v>678</v>
      </c>
      <c r="E1403" t="s">
        <v>510</v>
      </c>
      <c r="F1403" t="s">
        <v>511</v>
      </c>
      <c r="G1403" t="s">
        <v>930</v>
      </c>
      <c r="H1403" t="s">
        <v>7574</v>
      </c>
      <c r="I1403">
        <v>650469</v>
      </c>
      <c r="J1403" t="s">
        <v>2987</v>
      </c>
      <c r="K1403" t="s">
        <v>4409</v>
      </c>
      <c r="L1403" t="s">
        <v>4622</v>
      </c>
      <c r="M1403" t="s">
        <v>7575</v>
      </c>
      <c r="N1403">
        <v>90000</v>
      </c>
      <c r="O1403" t="s">
        <v>1180</v>
      </c>
      <c r="P1403" t="s">
        <v>1181</v>
      </c>
      <c r="Q1403" t="s">
        <v>2748</v>
      </c>
      <c r="R1403">
        <v>2421461209</v>
      </c>
      <c r="S1403" s="14">
        <v>46205</v>
      </c>
      <c r="T1403" t="s">
        <v>7560</v>
      </c>
      <c r="U1403" s="31">
        <v>46205.799212962964</v>
      </c>
      <c r="AK1403" s="14">
        <v>46206</v>
      </c>
      <c r="AL1403" t="s">
        <v>3078</v>
      </c>
      <c r="AM1403" s="31">
        <v>46206.53365740741</v>
      </c>
      <c r="AQ1403" s="31">
        <v>46206.53365740741</v>
      </c>
      <c r="AR1403" s="14">
        <v>46206</v>
      </c>
      <c r="AS1403" t="s">
        <v>3078</v>
      </c>
      <c r="AT1403" t="s">
        <v>7561</v>
      </c>
      <c r="AU1403" t="s">
        <v>677</v>
      </c>
      <c r="AV1403" s="14">
        <v>46206</v>
      </c>
      <c r="AW1403" t="s">
        <v>3078</v>
      </c>
      <c r="AX1403" s="31">
        <v>46206.534155092595</v>
      </c>
      <c r="AY1403" s="14">
        <v>46206</v>
      </c>
      <c r="AZ1403" t="s">
        <v>3057</v>
      </c>
      <c r="BA1403" s="31">
        <v>46206.562164351853</v>
      </c>
      <c r="BB1403" s="14">
        <v>46206</v>
      </c>
      <c r="BC1403" t="s">
        <v>1268</v>
      </c>
      <c r="BD1403" s="31">
        <v>46206.58253472222</v>
      </c>
      <c r="BE1403" s="14">
        <v>46206</v>
      </c>
      <c r="BF1403" t="s">
        <v>7453</v>
      </c>
      <c r="BG1403" s="31">
        <v>46206.633784722224</v>
      </c>
      <c r="BH1403" s="14">
        <v>46206</v>
      </c>
      <c r="BI1403" t="s">
        <v>7453</v>
      </c>
      <c r="BJ1403" s="31">
        <v>46206.639363425929</v>
      </c>
      <c r="BW1403" s="14">
        <v>46206</v>
      </c>
      <c r="BX1403" t="s">
        <v>7453</v>
      </c>
      <c r="BY1403" s="31">
        <v>46206.700046296297</v>
      </c>
      <c r="BZ1403" s="14">
        <v>46206</v>
      </c>
      <c r="CA1403" t="s">
        <v>1324</v>
      </c>
      <c r="CB1403" s="31">
        <v>46206.707395833335</v>
      </c>
      <c r="CF1403" s="14">
        <v>46209</v>
      </c>
      <c r="CG1403" t="s">
        <v>3078</v>
      </c>
      <c r="CH1403" s="31">
        <v>46209.325462962966</v>
      </c>
      <c r="CM1403" s="4">
        <f t="shared" si="62"/>
        <v>46205.799212962964</v>
      </c>
      <c r="CN1403">
        <f t="shared" si="63"/>
        <v>1</v>
      </c>
      <c r="CO1403" t="str">
        <f>VLOOKUP(A1403,Sheet1!$A$2:$B$221,2,0)</f>
        <v>West Zone</v>
      </c>
    </row>
    <row r="1404" spans="1:93" x14ac:dyDescent="0.35">
      <c r="A1404" t="s">
        <v>7558</v>
      </c>
      <c r="B1404">
        <v>195</v>
      </c>
      <c r="C1404" t="s">
        <v>9332</v>
      </c>
      <c r="D1404" t="s">
        <v>678</v>
      </c>
      <c r="E1404" t="s">
        <v>510</v>
      </c>
      <c r="F1404" t="s">
        <v>511</v>
      </c>
      <c r="G1404" t="s">
        <v>930</v>
      </c>
      <c r="H1404" t="s">
        <v>4094</v>
      </c>
      <c r="I1404">
        <v>654583</v>
      </c>
      <c r="J1404" t="s">
        <v>4095</v>
      </c>
      <c r="K1404" t="s">
        <v>4096</v>
      </c>
      <c r="L1404" t="s">
        <v>4622</v>
      </c>
      <c r="M1404" t="s">
        <v>7577</v>
      </c>
      <c r="N1404">
        <v>70000</v>
      </c>
      <c r="O1404" t="s">
        <v>1325</v>
      </c>
      <c r="P1404" t="s">
        <v>1326</v>
      </c>
      <c r="Q1404" t="s">
        <v>1327</v>
      </c>
      <c r="R1404">
        <v>4169312991</v>
      </c>
      <c r="S1404" s="14">
        <v>46204</v>
      </c>
      <c r="T1404" t="s">
        <v>7578</v>
      </c>
      <c r="U1404" s="31">
        <v>46204.737280092595</v>
      </c>
      <c r="AK1404" s="14">
        <v>46205</v>
      </c>
      <c r="AL1404" t="s">
        <v>3078</v>
      </c>
      <c r="AM1404" s="31">
        <v>46205.513194444444</v>
      </c>
      <c r="AQ1404" s="31">
        <v>46205.513194444444</v>
      </c>
      <c r="AR1404" s="14">
        <v>46205</v>
      </c>
      <c r="AS1404" t="s">
        <v>3078</v>
      </c>
      <c r="AT1404" t="s">
        <v>7561</v>
      </c>
      <c r="AU1404" t="s">
        <v>677</v>
      </c>
      <c r="AV1404" s="14">
        <v>46205</v>
      </c>
      <c r="AW1404" t="s">
        <v>3078</v>
      </c>
      <c r="AX1404" s="31">
        <v>46205.514965277776</v>
      </c>
      <c r="AY1404" s="14">
        <v>46205</v>
      </c>
      <c r="AZ1404" t="s">
        <v>1211</v>
      </c>
      <c r="BA1404" s="31">
        <v>46205.538553240738</v>
      </c>
      <c r="BB1404" s="14">
        <v>46205</v>
      </c>
      <c r="BC1404" t="s">
        <v>6874</v>
      </c>
      <c r="BD1404" s="31">
        <v>46205.576585648145</v>
      </c>
      <c r="BE1404" s="14">
        <v>46205</v>
      </c>
      <c r="BF1404" t="s">
        <v>7453</v>
      </c>
      <c r="BG1404" s="31">
        <v>46205.620706018519</v>
      </c>
      <c r="BH1404" s="14">
        <v>46205</v>
      </c>
      <c r="BI1404" t="s">
        <v>7453</v>
      </c>
      <c r="BJ1404" s="31">
        <v>46205.626516203702</v>
      </c>
      <c r="BW1404" s="14">
        <v>46205</v>
      </c>
      <c r="BX1404" t="s">
        <v>7453</v>
      </c>
      <c r="BY1404" s="31">
        <v>46205.671215277776</v>
      </c>
      <c r="BZ1404" s="14">
        <v>46205</v>
      </c>
      <c r="CA1404" t="s">
        <v>1324</v>
      </c>
      <c r="CB1404" s="31">
        <v>46205.683530092596</v>
      </c>
      <c r="CF1404" s="14">
        <v>46205</v>
      </c>
      <c r="CG1404" t="s">
        <v>3078</v>
      </c>
      <c r="CH1404" s="31">
        <v>46205.761030092595</v>
      </c>
      <c r="CM1404" s="4">
        <f t="shared" si="62"/>
        <v>46204.737280092595</v>
      </c>
      <c r="CN1404">
        <f t="shared" si="63"/>
        <v>1</v>
      </c>
      <c r="CO1404" t="str">
        <f>VLOOKUP(A1404,Sheet1!$A$2:$B$221,2,0)</f>
        <v>West Zone</v>
      </c>
    </row>
    <row r="1405" spans="1:93" x14ac:dyDescent="0.35">
      <c r="A1405" t="s">
        <v>7558</v>
      </c>
      <c r="B1405">
        <v>195</v>
      </c>
      <c r="C1405" t="s">
        <v>9332</v>
      </c>
      <c r="D1405" t="s">
        <v>678</v>
      </c>
      <c r="E1405" t="s">
        <v>510</v>
      </c>
      <c r="F1405" t="s">
        <v>511</v>
      </c>
      <c r="G1405" t="s">
        <v>930</v>
      </c>
      <c r="H1405" t="s">
        <v>12612</v>
      </c>
      <c r="I1405">
        <v>680898</v>
      </c>
      <c r="J1405" t="s">
        <v>3919</v>
      </c>
      <c r="K1405" t="s">
        <v>3920</v>
      </c>
      <c r="L1405" t="s">
        <v>4622</v>
      </c>
      <c r="M1405" t="s">
        <v>12613</v>
      </c>
      <c r="N1405">
        <v>75000</v>
      </c>
      <c r="O1405" t="s">
        <v>9693</v>
      </c>
      <c r="P1405" t="s">
        <v>9694</v>
      </c>
      <c r="Q1405" t="s">
        <v>12614</v>
      </c>
      <c r="R1405">
        <v>5188515230</v>
      </c>
      <c r="S1405" s="14">
        <v>46210</v>
      </c>
      <c r="T1405" t="s">
        <v>7564</v>
      </c>
      <c r="U1405" s="31">
        <v>46210.534849537034</v>
      </c>
      <c r="AK1405" s="14">
        <v>46210</v>
      </c>
      <c r="AL1405" t="s">
        <v>3078</v>
      </c>
      <c r="AM1405" s="31">
        <v>46210.726435185185</v>
      </c>
      <c r="AQ1405" s="31">
        <v>46210.726435185185</v>
      </c>
      <c r="AR1405" s="14">
        <v>46210</v>
      </c>
      <c r="AS1405" t="s">
        <v>3078</v>
      </c>
      <c r="AT1405" t="s">
        <v>7561</v>
      </c>
      <c r="AU1405" t="s">
        <v>677</v>
      </c>
      <c r="AV1405" s="14">
        <v>46210</v>
      </c>
      <c r="AW1405" t="s">
        <v>7564</v>
      </c>
      <c r="AX1405" s="31">
        <v>46210.733807870369</v>
      </c>
      <c r="AY1405" s="14">
        <v>46210</v>
      </c>
      <c r="AZ1405" t="s">
        <v>1211</v>
      </c>
      <c r="BA1405" s="31">
        <v>46210.737129629626</v>
      </c>
      <c r="BB1405" s="14">
        <v>46210</v>
      </c>
      <c r="BC1405" t="s">
        <v>7371</v>
      </c>
      <c r="BD1405" s="31">
        <v>46210.751331018517</v>
      </c>
      <c r="BE1405" s="14">
        <v>46210</v>
      </c>
      <c r="BF1405" t="s">
        <v>7453</v>
      </c>
      <c r="BG1405" s="31">
        <v>46210.776087962964</v>
      </c>
      <c r="BK1405" s="14">
        <v>46210</v>
      </c>
      <c r="BL1405" t="s">
        <v>7453</v>
      </c>
      <c r="BM1405" s="31">
        <v>46210.779363425929</v>
      </c>
      <c r="CM1405" s="4">
        <f t="shared" si="62"/>
        <v>46210.534849537034</v>
      </c>
      <c r="CN1405">
        <f t="shared" si="63"/>
        <v>0</v>
      </c>
      <c r="CO1405" t="str">
        <f>VLOOKUP(A1405,Sheet1!$A$2:$B$221,2,0)</f>
        <v>West Zone</v>
      </c>
    </row>
    <row r="1406" spans="1:93" x14ac:dyDescent="0.35">
      <c r="A1406" t="s">
        <v>7558</v>
      </c>
      <c r="B1406">
        <v>195</v>
      </c>
      <c r="C1406" t="s">
        <v>9332</v>
      </c>
      <c r="D1406" t="s">
        <v>678</v>
      </c>
      <c r="E1406" t="s">
        <v>510</v>
      </c>
      <c r="F1406" t="s">
        <v>511</v>
      </c>
      <c r="G1406" t="s">
        <v>930</v>
      </c>
      <c r="H1406" t="s">
        <v>3709</v>
      </c>
      <c r="I1406">
        <v>685526</v>
      </c>
      <c r="J1406" t="s">
        <v>3711</v>
      </c>
      <c r="K1406" t="s">
        <v>3712</v>
      </c>
      <c r="L1406" t="s">
        <v>4622</v>
      </c>
      <c r="M1406" t="s">
        <v>7579</v>
      </c>
      <c r="N1406">
        <v>90000</v>
      </c>
      <c r="O1406" t="s">
        <v>1180</v>
      </c>
      <c r="P1406" t="s">
        <v>1181</v>
      </c>
      <c r="Q1406" t="s">
        <v>3710</v>
      </c>
      <c r="R1406">
        <v>8502083566</v>
      </c>
      <c r="S1406" s="14">
        <v>46203</v>
      </c>
      <c r="T1406" t="s">
        <v>7562</v>
      </c>
      <c r="U1406" s="31">
        <v>46203.572962962964</v>
      </c>
      <c r="AK1406" s="14">
        <v>46204</v>
      </c>
      <c r="AL1406" t="s">
        <v>3078</v>
      </c>
      <c r="AM1406" s="31">
        <v>46204.439884259256</v>
      </c>
      <c r="AQ1406" s="31">
        <v>46204.439884259256</v>
      </c>
      <c r="AR1406" s="14">
        <v>46204</v>
      </c>
      <c r="AS1406" t="s">
        <v>3078</v>
      </c>
      <c r="AT1406" t="s">
        <v>7561</v>
      </c>
      <c r="AU1406" t="s">
        <v>677</v>
      </c>
      <c r="AV1406" s="14">
        <v>46204</v>
      </c>
      <c r="AW1406" t="s">
        <v>7562</v>
      </c>
      <c r="AX1406" s="31">
        <v>46204.481874999998</v>
      </c>
      <c r="AY1406" s="14">
        <v>46204</v>
      </c>
      <c r="AZ1406" t="s">
        <v>1211</v>
      </c>
      <c r="BA1406" s="31">
        <v>46204.483495370368</v>
      </c>
      <c r="BB1406" s="14">
        <v>46204</v>
      </c>
      <c r="BC1406" t="s">
        <v>3057</v>
      </c>
      <c r="BD1406" s="31">
        <v>46204.489039351851</v>
      </c>
      <c r="BE1406" s="14">
        <v>46204</v>
      </c>
      <c r="BF1406" t="s">
        <v>7453</v>
      </c>
      <c r="BG1406" s="31">
        <v>46204.496550925927</v>
      </c>
      <c r="BH1406" s="14">
        <v>46204</v>
      </c>
      <c r="BI1406" t="s">
        <v>7453</v>
      </c>
      <c r="BJ1406" s="31">
        <v>46204.50340277778</v>
      </c>
      <c r="BW1406" s="14">
        <v>46204</v>
      </c>
      <c r="BX1406" t="s">
        <v>7453</v>
      </c>
      <c r="BY1406" s="31">
        <v>46204.510358796295</v>
      </c>
      <c r="BZ1406" s="14">
        <v>46204</v>
      </c>
      <c r="CA1406" t="s">
        <v>1324</v>
      </c>
      <c r="CB1406" s="31">
        <v>46204.513773148145</v>
      </c>
      <c r="CF1406" s="14">
        <v>46204</v>
      </c>
      <c r="CG1406" t="s">
        <v>3078</v>
      </c>
      <c r="CH1406" s="31">
        <v>46204.633958333332</v>
      </c>
      <c r="CM1406" s="4">
        <f t="shared" si="62"/>
        <v>46203.572962962964</v>
      </c>
      <c r="CN1406">
        <f t="shared" si="63"/>
        <v>1</v>
      </c>
      <c r="CO1406" t="str">
        <f>VLOOKUP(A1406,Sheet1!$A$2:$B$221,2,0)</f>
        <v>West Zone</v>
      </c>
    </row>
    <row r="1407" spans="1:93" x14ac:dyDescent="0.35">
      <c r="A1407" t="s">
        <v>7558</v>
      </c>
      <c r="B1407">
        <v>195</v>
      </c>
      <c r="C1407" t="s">
        <v>9332</v>
      </c>
      <c r="D1407" t="s">
        <v>678</v>
      </c>
      <c r="E1407" t="s">
        <v>510</v>
      </c>
      <c r="F1407" t="s">
        <v>511</v>
      </c>
      <c r="G1407" t="s">
        <v>930</v>
      </c>
      <c r="H1407" t="s">
        <v>12615</v>
      </c>
      <c r="I1407">
        <v>701202</v>
      </c>
      <c r="J1407" t="s">
        <v>3711</v>
      </c>
      <c r="K1407" t="s">
        <v>3712</v>
      </c>
      <c r="L1407" t="s">
        <v>4622</v>
      </c>
      <c r="M1407" t="s">
        <v>12616</v>
      </c>
      <c r="N1407">
        <v>73000</v>
      </c>
      <c r="O1407" t="s">
        <v>3113</v>
      </c>
      <c r="P1407" t="s">
        <v>3114</v>
      </c>
      <c r="Q1407" t="s">
        <v>12617</v>
      </c>
      <c r="R1407">
        <v>2604807948</v>
      </c>
      <c r="S1407" s="14">
        <v>46210</v>
      </c>
      <c r="T1407" t="s">
        <v>7562</v>
      </c>
      <c r="U1407" s="31">
        <v>46210.363749999997</v>
      </c>
      <c r="AK1407" s="14">
        <v>46210</v>
      </c>
      <c r="AL1407" t="s">
        <v>2961</v>
      </c>
      <c r="AM1407" s="31">
        <v>46210.587858796294</v>
      </c>
      <c r="AQ1407" s="31">
        <v>46210.587858796294</v>
      </c>
      <c r="AR1407" s="14">
        <v>46210</v>
      </c>
      <c r="AS1407" t="s">
        <v>2961</v>
      </c>
      <c r="AT1407" t="s">
        <v>511</v>
      </c>
      <c r="AU1407" t="s">
        <v>678</v>
      </c>
      <c r="AV1407" s="14">
        <v>46210</v>
      </c>
      <c r="AW1407" t="s">
        <v>2961</v>
      </c>
      <c r="AX1407" s="31">
        <v>46210.630069444444</v>
      </c>
      <c r="AY1407" s="14">
        <v>46210</v>
      </c>
      <c r="AZ1407" t="s">
        <v>1211</v>
      </c>
      <c r="BA1407" s="31">
        <v>46210.6409375</v>
      </c>
      <c r="BB1407" s="14">
        <v>46210</v>
      </c>
      <c r="BC1407" t="s">
        <v>7509</v>
      </c>
      <c r="BD1407" s="31">
        <v>46210.650706018518</v>
      </c>
      <c r="BE1407" s="14">
        <v>46210</v>
      </c>
      <c r="BF1407" t="s">
        <v>7453</v>
      </c>
      <c r="BG1407" s="31">
        <v>46210.714803240742</v>
      </c>
      <c r="BH1407" s="14">
        <v>46210</v>
      </c>
      <c r="BI1407" t="s">
        <v>7453</v>
      </c>
      <c r="BJ1407" s="31">
        <v>46210.717719907407</v>
      </c>
      <c r="BW1407" s="14">
        <v>46210</v>
      </c>
      <c r="BX1407" t="s">
        <v>7453</v>
      </c>
      <c r="BY1407" s="31">
        <v>46210.741493055553</v>
      </c>
      <c r="BZ1407" s="14">
        <v>46210</v>
      </c>
      <c r="CA1407" t="s">
        <v>1324</v>
      </c>
      <c r="CB1407" s="31">
        <v>46210.760937500003</v>
      </c>
      <c r="CM1407" s="4">
        <f t="shared" si="62"/>
        <v>46210.363749999997</v>
      </c>
      <c r="CN1407">
        <f t="shared" si="63"/>
        <v>0</v>
      </c>
      <c r="CO1407" t="str">
        <f>VLOOKUP(A1407,Sheet1!$A$2:$B$221,2,0)</f>
        <v>West Zone</v>
      </c>
    </row>
    <row r="1408" spans="1:93" x14ac:dyDescent="0.35">
      <c r="A1408" t="s">
        <v>7558</v>
      </c>
      <c r="B1408">
        <v>195</v>
      </c>
      <c r="C1408" t="s">
        <v>9332</v>
      </c>
      <c r="D1408" t="s">
        <v>678</v>
      </c>
      <c r="E1408" t="s">
        <v>510</v>
      </c>
      <c r="F1408" t="s">
        <v>511</v>
      </c>
      <c r="G1408" t="s">
        <v>930</v>
      </c>
      <c r="H1408" t="s">
        <v>7580</v>
      </c>
      <c r="I1408">
        <v>704277</v>
      </c>
      <c r="J1408" t="s">
        <v>116</v>
      </c>
      <c r="K1408" t="s">
        <v>3619</v>
      </c>
      <c r="L1408" t="s">
        <v>4622</v>
      </c>
      <c r="M1408" t="s">
        <v>7581</v>
      </c>
      <c r="N1408">
        <v>60000</v>
      </c>
      <c r="O1408" t="s">
        <v>1328</v>
      </c>
      <c r="P1408" t="s">
        <v>1329</v>
      </c>
      <c r="Q1408" t="s">
        <v>7582</v>
      </c>
      <c r="R1408">
        <v>4560228333</v>
      </c>
      <c r="S1408" s="14">
        <v>46203</v>
      </c>
      <c r="T1408" t="s">
        <v>7573</v>
      </c>
      <c r="U1408" s="31">
        <v>46203.496458333335</v>
      </c>
      <c r="AK1408" s="14">
        <v>46204</v>
      </c>
      <c r="AL1408" t="s">
        <v>3078</v>
      </c>
      <c r="AM1408" s="31">
        <v>46204.483900462961</v>
      </c>
      <c r="AQ1408" s="31">
        <v>46204.483900462961</v>
      </c>
      <c r="AR1408" s="14">
        <v>46204</v>
      </c>
      <c r="AS1408" t="s">
        <v>3078</v>
      </c>
      <c r="AT1408" t="s">
        <v>7561</v>
      </c>
      <c r="AU1408" t="s">
        <v>677</v>
      </c>
      <c r="AV1408" s="14">
        <v>46204</v>
      </c>
      <c r="AW1408" t="s">
        <v>7573</v>
      </c>
      <c r="AX1408" s="31">
        <v>46204.486168981479</v>
      </c>
      <c r="AY1408" s="14">
        <v>46204</v>
      </c>
      <c r="AZ1408" t="s">
        <v>1211</v>
      </c>
      <c r="BA1408" s="31">
        <v>46204.51253472222</v>
      </c>
      <c r="BB1408" s="14">
        <v>46204</v>
      </c>
      <c r="BC1408" t="s">
        <v>6874</v>
      </c>
      <c r="BD1408" s="31">
        <v>46204.520254629628</v>
      </c>
      <c r="BE1408" s="14">
        <v>46204</v>
      </c>
      <c r="BF1408" t="s">
        <v>7453</v>
      </c>
      <c r="BG1408" s="31">
        <v>46204.529166666667</v>
      </c>
      <c r="BH1408" s="14">
        <v>46204</v>
      </c>
      <c r="BI1408" t="s">
        <v>7453</v>
      </c>
      <c r="BJ1408" s="31">
        <v>46204.533726851849</v>
      </c>
      <c r="BW1408" s="14">
        <v>46204</v>
      </c>
      <c r="BX1408" t="s">
        <v>7453</v>
      </c>
      <c r="BY1408" s="31">
        <v>46204.54991898148</v>
      </c>
      <c r="BZ1408" s="14">
        <v>46204</v>
      </c>
      <c r="CA1408" t="s">
        <v>1324</v>
      </c>
      <c r="CB1408" s="31">
        <v>46204.56113425926</v>
      </c>
      <c r="CF1408" s="14">
        <v>46204</v>
      </c>
      <c r="CG1408" t="s">
        <v>3078</v>
      </c>
      <c r="CH1408" s="31">
        <v>46204.64707175926</v>
      </c>
      <c r="CM1408" s="4">
        <f t="shared" si="62"/>
        <v>46203.496458333335</v>
      </c>
      <c r="CN1408">
        <f t="shared" si="63"/>
        <v>1</v>
      </c>
      <c r="CO1408" t="str">
        <f>VLOOKUP(A1408,Sheet1!$A$2:$B$221,2,0)</f>
        <v>West Zone</v>
      </c>
    </row>
    <row r="1409" spans="1:93" x14ac:dyDescent="0.35">
      <c r="A1409" t="s">
        <v>7583</v>
      </c>
      <c r="B1409">
        <v>253</v>
      </c>
      <c r="C1409" t="s">
        <v>9332</v>
      </c>
      <c r="D1409" t="s">
        <v>678</v>
      </c>
      <c r="E1409" t="s">
        <v>514</v>
      </c>
      <c r="F1409" t="s">
        <v>515</v>
      </c>
      <c r="G1409" t="s">
        <v>930</v>
      </c>
      <c r="H1409" t="s">
        <v>7584</v>
      </c>
      <c r="I1409">
        <v>132487</v>
      </c>
      <c r="J1409" t="s">
        <v>7585</v>
      </c>
      <c r="K1409" t="s">
        <v>7586</v>
      </c>
      <c r="L1409" t="s">
        <v>4622</v>
      </c>
      <c r="M1409" t="s">
        <v>7587</v>
      </c>
      <c r="N1409">
        <v>60000</v>
      </c>
      <c r="O1409" t="s">
        <v>1328</v>
      </c>
      <c r="P1409" t="s">
        <v>1329</v>
      </c>
      <c r="Q1409" t="s">
        <v>7588</v>
      </c>
      <c r="R1409">
        <v>4594080083</v>
      </c>
      <c r="S1409" s="14">
        <v>46205</v>
      </c>
      <c r="T1409" t="s">
        <v>7589</v>
      </c>
      <c r="U1409" s="31">
        <v>46205.752789351849</v>
      </c>
      <c r="AK1409" s="14">
        <v>46205</v>
      </c>
      <c r="AL1409" t="s">
        <v>2425</v>
      </c>
      <c r="AM1409" s="31">
        <v>46205.787824074076</v>
      </c>
      <c r="AQ1409" s="31">
        <v>46205.787824074076</v>
      </c>
      <c r="AR1409" s="14">
        <v>46205</v>
      </c>
      <c r="AS1409" t="s">
        <v>2425</v>
      </c>
      <c r="AT1409" t="s">
        <v>515</v>
      </c>
      <c r="AU1409" t="s">
        <v>678</v>
      </c>
      <c r="AV1409" s="14">
        <v>46205</v>
      </c>
      <c r="AW1409" t="s">
        <v>2425</v>
      </c>
      <c r="AX1409" s="31">
        <v>46205.788171296299</v>
      </c>
      <c r="AY1409" s="14">
        <v>46206</v>
      </c>
      <c r="AZ1409" t="s">
        <v>1211</v>
      </c>
      <c r="BA1409" s="31">
        <v>46206.343009259261</v>
      </c>
      <c r="BB1409" s="14">
        <v>46206</v>
      </c>
      <c r="BC1409" t="s">
        <v>6636</v>
      </c>
      <c r="BD1409" s="31">
        <v>46206.423449074071</v>
      </c>
      <c r="BE1409" s="14">
        <v>46206</v>
      </c>
      <c r="BF1409" t="s">
        <v>7487</v>
      </c>
      <c r="BG1409" s="31">
        <v>46206.428912037038</v>
      </c>
      <c r="BH1409" s="14">
        <v>46206</v>
      </c>
      <c r="BI1409" t="s">
        <v>7487</v>
      </c>
      <c r="BJ1409" s="31">
        <v>46206.443773148145</v>
      </c>
      <c r="BW1409" s="14">
        <v>46206</v>
      </c>
      <c r="BX1409" t="s">
        <v>7487</v>
      </c>
      <c r="BY1409" s="31">
        <v>46206.469050925924</v>
      </c>
      <c r="BZ1409" s="14">
        <v>46206</v>
      </c>
      <c r="CA1409" t="s">
        <v>1322</v>
      </c>
      <c r="CB1409" s="31">
        <v>46206.471886574072</v>
      </c>
      <c r="CF1409" s="14">
        <v>46206</v>
      </c>
      <c r="CG1409" t="s">
        <v>2426</v>
      </c>
      <c r="CH1409" s="31">
        <v>46206.624293981484</v>
      </c>
      <c r="CM1409" s="4">
        <f t="shared" si="62"/>
        <v>46205.752789351849</v>
      </c>
      <c r="CN1409">
        <f t="shared" si="63"/>
        <v>0</v>
      </c>
      <c r="CO1409" t="str">
        <f>VLOOKUP(A1409,Sheet1!$A$2:$B$221,2,0)</f>
        <v>West Zone</v>
      </c>
    </row>
    <row r="1410" spans="1:93" x14ac:dyDescent="0.35">
      <c r="A1410" t="s">
        <v>7583</v>
      </c>
      <c r="B1410">
        <v>253</v>
      </c>
      <c r="C1410" t="s">
        <v>9332</v>
      </c>
      <c r="D1410" t="s">
        <v>678</v>
      </c>
      <c r="E1410" t="s">
        <v>514</v>
      </c>
      <c r="F1410" t="s">
        <v>515</v>
      </c>
      <c r="G1410" t="s">
        <v>930</v>
      </c>
      <c r="H1410" t="s">
        <v>12618</v>
      </c>
      <c r="I1410">
        <v>397766</v>
      </c>
      <c r="J1410" t="s">
        <v>10730</v>
      </c>
      <c r="K1410" t="s">
        <v>10731</v>
      </c>
      <c r="L1410" t="s">
        <v>4622</v>
      </c>
      <c r="M1410" t="s">
        <v>12619</v>
      </c>
      <c r="N1410">
        <v>65000</v>
      </c>
      <c r="O1410" t="s">
        <v>1348</v>
      </c>
      <c r="P1410" t="s">
        <v>1349</v>
      </c>
      <c r="Q1410" t="s">
        <v>12620</v>
      </c>
      <c r="R1410">
        <v>1799671109</v>
      </c>
      <c r="S1410" s="14">
        <v>46204</v>
      </c>
      <c r="T1410" t="s">
        <v>2426</v>
      </c>
      <c r="U1410" s="31">
        <v>46204.402708333335</v>
      </c>
      <c r="Y1410" s="14">
        <v>46210</v>
      </c>
      <c r="Z1410" t="s">
        <v>2426</v>
      </c>
      <c r="AA1410" s="31">
        <v>46210.428379629629</v>
      </c>
      <c r="AK1410" s="14">
        <v>46210</v>
      </c>
      <c r="AL1410" t="s">
        <v>12621</v>
      </c>
      <c r="AM1410" s="31">
        <v>46210.45412037037</v>
      </c>
      <c r="AQ1410" s="31">
        <v>46210.45412037037</v>
      </c>
      <c r="AR1410" s="14">
        <v>46210</v>
      </c>
      <c r="AS1410" t="s">
        <v>12621</v>
      </c>
      <c r="AT1410" t="s">
        <v>12622</v>
      </c>
      <c r="AU1410" t="s">
        <v>677</v>
      </c>
      <c r="AV1410" s="14">
        <v>46210</v>
      </c>
      <c r="AW1410" t="s">
        <v>12621</v>
      </c>
      <c r="AX1410" s="31">
        <v>46210.454502314817</v>
      </c>
      <c r="AY1410" s="14">
        <v>46210</v>
      </c>
      <c r="AZ1410" t="s">
        <v>1211</v>
      </c>
      <c r="BA1410" s="31">
        <v>46210.47824074074</v>
      </c>
      <c r="BB1410" s="14">
        <v>46210</v>
      </c>
      <c r="BC1410" t="s">
        <v>6636</v>
      </c>
      <c r="BD1410" s="31">
        <v>46210.583807870367</v>
      </c>
      <c r="BE1410" s="14">
        <v>46210</v>
      </c>
      <c r="BF1410" t="s">
        <v>7487</v>
      </c>
      <c r="BG1410" s="31">
        <v>46210.585868055554</v>
      </c>
      <c r="BH1410" s="14">
        <v>46210</v>
      </c>
      <c r="BI1410" t="s">
        <v>7487</v>
      </c>
      <c r="BJ1410" s="31">
        <v>46210.589224537034</v>
      </c>
      <c r="BW1410" s="14">
        <v>46210</v>
      </c>
      <c r="BX1410" t="s">
        <v>7487</v>
      </c>
      <c r="BY1410" s="31">
        <v>46210.601956018516</v>
      </c>
      <c r="BZ1410" s="14">
        <v>46210</v>
      </c>
      <c r="CA1410" t="s">
        <v>1364</v>
      </c>
      <c r="CB1410" s="31">
        <v>46210.621400462966</v>
      </c>
      <c r="CF1410" s="14">
        <v>46210</v>
      </c>
      <c r="CG1410" t="s">
        <v>2426</v>
      </c>
      <c r="CH1410" s="31">
        <v>46210.715717592589</v>
      </c>
      <c r="CM1410" s="4">
        <f t="shared" si="62"/>
        <v>46210.428379629629</v>
      </c>
      <c r="CN1410">
        <f t="shared" si="63"/>
        <v>0</v>
      </c>
      <c r="CO1410" t="str">
        <f>VLOOKUP(A1410,Sheet1!$A$2:$B$221,2,0)</f>
        <v>West Zone</v>
      </c>
    </row>
    <row r="1411" spans="1:93" x14ac:dyDescent="0.35">
      <c r="A1411" t="s">
        <v>7583</v>
      </c>
      <c r="B1411">
        <v>253</v>
      </c>
      <c r="C1411" t="s">
        <v>9332</v>
      </c>
      <c r="D1411" t="s">
        <v>678</v>
      </c>
      <c r="E1411" t="s">
        <v>514</v>
      </c>
      <c r="F1411" t="s">
        <v>515</v>
      </c>
      <c r="G1411" t="s">
        <v>930</v>
      </c>
      <c r="H1411" t="s">
        <v>7590</v>
      </c>
      <c r="I1411">
        <v>540316</v>
      </c>
      <c r="J1411" t="s">
        <v>3079</v>
      </c>
      <c r="K1411" t="s">
        <v>3080</v>
      </c>
      <c r="L1411" t="s">
        <v>4622</v>
      </c>
      <c r="M1411" t="s">
        <v>7591</v>
      </c>
      <c r="N1411">
        <v>60000</v>
      </c>
      <c r="O1411" t="s">
        <v>1328</v>
      </c>
      <c r="P1411" t="s">
        <v>1329</v>
      </c>
      <c r="Q1411" t="s">
        <v>7592</v>
      </c>
      <c r="R1411">
        <v>6736920619</v>
      </c>
      <c r="S1411" s="14">
        <v>46205</v>
      </c>
      <c r="T1411" t="s">
        <v>7593</v>
      </c>
      <c r="U1411" s="31">
        <v>46205.511180555557</v>
      </c>
      <c r="AK1411" s="14">
        <v>46205</v>
      </c>
      <c r="AL1411" t="s">
        <v>2426</v>
      </c>
      <c r="AM1411" s="31">
        <v>46205.682013888887</v>
      </c>
      <c r="AQ1411" s="31">
        <v>46205.682013888887</v>
      </c>
      <c r="AR1411" s="14">
        <v>46205</v>
      </c>
      <c r="AS1411" t="s">
        <v>2426</v>
      </c>
      <c r="AT1411" t="s">
        <v>7594</v>
      </c>
      <c r="AU1411" t="s">
        <v>677</v>
      </c>
      <c r="AV1411" s="14">
        <v>46205</v>
      </c>
      <c r="AW1411" t="s">
        <v>2426</v>
      </c>
      <c r="AX1411" s="31">
        <v>46205.693483796298</v>
      </c>
      <c r="AY1411" s="14">
        <v>46205</v>
      </c>
      <c r="AZ1411" t="s">
        <v>1211</v>
      </c>
      <c r="BA1411" s="31">
        <v>46205.71371527778</v>
      </c>
      <c r="BB1411" s="14">
        <v>46205</v>
      </c>
      <c r="BC1411" t="s">
        <v>6501</v>
      </c>
      <c r="BD1411" s="31">
        <v>46205.733981481484</v>
      </c>
      <c r="BE1411" s="14">
        <v>46205</v>
      </c>
      <c r="BF1411" t="s">
        <v>7487</v>
      </c>
      <c r="BG1411" s="31">
        <v>46205.745081018518</v>
      </c>
      <c r="BH1411" s="14">
        <v>46205</v>
      </c>
      <c r="BI1411" t="s">
        <v>7487</v>
      </c>
      <c r="BJ1411" s="31">
        <v>46205.750196759262</v>
      </c>
      <c r="BW1411" s="14">
        <v>46205</v>
      </c>
      <c r="BX1411" t="s">
        <v>1324</v>
      </c>
      <c r="BY1411" s="31">
        <v>46205.83898148148</v>
      </c>
      <c r="BZ1411" s="14">
        <v>46205</v>
      </c>
      <c r="CA1411" t="s">
        <v>1324</v>
      </c>
      <c r="CB1411" s="31">
        <v>46205.839467592596</v>
      </c>
      <c r="CF1411" s="14">
        <v>46206</v>
      </c>
      <c r="CG1411" t="s">
        <v>2426</v>
      </c>
      <c r="CH1411" s="31">
        <v>46206.281817129631</v>
      </c>
      <c r="CM1411" s="4">
        <f t="shared" si="62"/>
        <v>46205.511180555557</v>
      </c>
      <c r="CN1411">
        <f t="shared" si="63"/>
        <v>0</v>
      </c>
      <c r="CO1411" t="str">
        <f>VLOOKUP(A1411,Sheet1!$A$2:$B$221,2,0)</f>
        <v>West Zone</v>
      </c>
    </row>
    <row r="1412" spans="1:93" x14ac:dyDescent="0.35">
      <c r="A1412" t="s">
        <v>7583</v>
      </c>
      <c r="B1412">
        <v>253</v>
      </c>
      <c r="C1412" t="s">
        <v>9332</v>
      </c>
      <c r="D1412" t="s">
        <v>678</v>
      </c>
      <c r="E1412" t="s">
        <v>514</v>
      </c>
      <c r="F1412" t="s">
        <v>515</v>
      </c>
      <c r="G1412" t="s">
        <v>930</v>
      </c>
      <c r="H1412" t="s">
        <v>10725</v>
      </c>
      <c r="I1412">
        <v>544275</v>
      </c>
      <c r="J1412" t="s">
        <v>2750</v>
      </c>
      <c r="K1412" t="s">
        <v>2751</v>
      </c>
      <c r="L1412" t="s">
        <v>4622</v>
      </c>
      <c r="M1412" t="s">
        <v>10726</v>
      </c>
      <c r="N1412">
        <v>77000</v>
      </c>
      <c r="O1412" t="s">
        <v>9550</v>
      </c>
      <c r="P1412" t="s">
        <v>9551</v>
      </c>
      <c r="Q1412" t="s">
        <v>10727</v>
      </c>
      <c r="R1412">
        <v>9056659914</v>
      </c>
      <c r="S1412" s="14">
        <v>46209</v>
      </c>
      <c r="T1412" t="s">
        <v>10728</v>
      </c>
      <c r="U1412" s="31">
        <v>46209.590370370373</v>
      </c>
      <c r="AK1412" s="14">
        <v>46209</v>
      </c>
      <c r="AL1412" t="s">
        <v>2426</v>
      </c>
      <c r="AM1412" s="31">
        <v>46209.639131944445</v>
      </c>
      <c r="AQ1412" s="31">
        <v>46209.639131944445</v>
      </c>
      <c r="AR1412" s="14">
        <v>46209</v>
      </c>
      <c r="AS1412" t="s">
        <v>2426</v>
      </c>
      <c r="AT1412" t="s">
        <v>7594</v>
      </c>
      <c r="AU1412" t="s">
        <v>677</v>
      </c>
      <c r="AV1412" s="14">
        <v>46209</v>
      </c>
      <c r="AW1412" t="s">
        <v>2426</v>
      </c>
      <c r="AX1412" s="31">
        <v>46209.640324074076</v>
      </c>
      <c r="AY1412" s="14">
        <v>46209</v>
      </c>
      <c r="AZ1412" t="s">
        <v>1211</v>
      </c>
      <c r="BA1412" s="31">
        <v>46209.645752314813</v>
      </c>
      <c r="BB1412" s="14">
        <v>46209</v>
      </c>
      <c r="BC1412" t="s">
        <v>6799</v>
      </c>
      <c r="BD1412" s="31">
        <v>46209.686736111114</v>
      </c>
      <c r="BE1412" s="14">
        <v>46209</v>
      </c>
      <c r="BF1412" t="s">
        <v>7487</v>
      </c>
      <c r="BG1412" s="31">
        <v>46209.689039351855</v>
      </c>
      <c r="BH1412" s="14">
        <v>46209</v>
      </c>
      <c r="BI1412" t="s">
        <v>7487</v>
      </c>
      <c r="BJ1412" s="31">
        <v>46209.693657407406</v>
      </c>
      <c r="BW1412" s="14">
        <v>46209</v>
      </c>
      <c r="BX1412" t="s">
        <v>7487</v>
      </c>
      <c r="BY1412" s="31">
        <v>46209.701990740738</v>
      </c>
      <c r="BZ1412" s="14">
        <v>46209</v>
      </c>
      <c r="CA1412" t="s">
        <v>1364</v>
      </c>
      <c r="CB1412" s="31">
        <v>46209.712465277778</v>
      </c>
      <c r="CF1412" s="14">
        <v>46209</v>
      </c>
      <c r="CG1412" t="s">
        <v>2426</v>
      </c>
      <c r="CH1412" s="31">
        <v>46209.761203703703</v>
      </c>
      <c r="CM1412" s="4">
        <f t="shared" si="62"/>
        <v>46209.590370370373</v>
      </c>
      <c r="CN1412">
        <f t="shared" si="63"/>
        <v>0</v>
      </c>
      <c r="CO1412" t="str">
        <f>VLOOKUP(A1412,Sheet1!$A$2:$B$221,2,0)</f>
        <v>West Zone</v>
      </c>
    </row>
    <row r="1413" spans="1:93" x14ac:dyDescent="0.35">
      <c r="A1413" t="s">
        <v>7583</v>
      </c>
      <c r="B1413">
        <v>253</v>
      </c>
      <c r="C1413" t="s">
        <v>9332</v>
      </c>
      <c r="D1413" t="s">
        <v>678</v>
      </c>
      <c r="E1413" t="s">
        <v>514</v>
      </c>
      <c r="F1413" t="s">
        <v>515</v>
      </c>
      <c r="G1413" t="s">
        <v>930</v>
      </c>
      <c r="H1413" t="s">
        <v>10729</v>
      </c>
      <c r="I1413">
        <v>574246</v>
      </c>
      <c r="J1413" t="s">
        <v>10730</v>
      </c>
      <c r="K1413" t="s">
        <v>10731</v>
      </c>
      <c r="L1413" t="s">
        <v>4622</v>
      </c>
      <c r="M1413" t="s">
        <v>10732</v>
      </c>
      <c r="N1413">
        <v>70000</v>
      </c>
      <c r="O1413" t="s">
        <v>9702</v>
      </c>
      <c r="P1413" t="s">
        <v>9703</v>
      </c>
      <c r="Q1413" t="s">
        <v>10733</v>
      </c>
      <c r="R1413">
        <v>2325462715</v>
      </c>
      <c r="S1413" s="14">
        <v>46209</v>
      </c>
      <c r="T1413" t="s">
        <v>10734</v>
      </c>
      <c r="U1413" s="31">
        <v>46209.436249999999</v>
      </c>
      <c r="AK1413" s="14">
        <v>46209</v>
      </c>
      <c r="AL1413" t="s">
        <v>2426</v>
      </c>
      <c r="AM1413" s="31">
        <v>46209.512800925928</v>
      </c>
      <c r="AQ1413" s="31">
        <v>46209.512800925928</v>
      </c>
      <c r="AR1413" s="14">
        <v>46209</v>
      </c>
      <c r="AS1413" t="s">
        <v>2426</v>
      </c>
      <c r="AT1413" t="s">
        <v>7594</v>
      </c>
      <c r="AU1413" t="s">
        <v>677</v>
      </c>
      <c r="AV1413" s="14">
        <v>46209</v>
      </c>
      <c r="AW1413" t="s">
        <v>2426</v>
      </c>
      <c r="AX1413" s="31">
        <v>46209.685046296298</v>
      </c>
      <c r="AY1413" s="14">
        <v>46209</v>
      </c>
      <c r="AZ1413" t="s">
        <v>1211</v>
      </c>
      <c r="BA1413" s="31">
        <v>46209.697928240741</v>
      </c>
      <c r="BB1413" s="14">
        <v>46209</v>
      </c>
      <c r="BC1413" t="s">
        <v>7357</v>
      </c>
      <c r="BD1413" s="31">
        <v>46209.723287037035</v>
      </c>
      <c r="BE1413" s="14">
        <v>46209</v>
      </c>
      <c r="BF1413" t="s">
        <v>7487</v>
      </c>
      <c r="BG1413" s="31">
        <v>46209.726504629631</v>
      </c>
      <c r="BH1413" s="14">
        <v>46209</v>
      </c>
      <c r="BI1413" t="s">
        <v>7487</v>
      </c>
      <c r="BJ1413" s="31">
        <v>46209.73128472222</v>
      </c>
      <c r="BW1413" s="14">
        <v>46209</v>
      </c>
      <c r="BX1413" t="s">
        <v>7487</v>
      </c>
      <c r="BY1413" s="31">
        <v>46209.735578703701</v>
      </c>
      <c r="BZ1413" s="14">
        <v>46209</v>
      </c>
      <c r="CA1413" t="s">
        <v>1324</v>
      </c>
      <c r="CB1413" s="31">
        <v>46209.752071759256</v>
      </c>
      <c r="CF1413" s="14">
        <v>46209</v>
      </c>
      <c r="CG1413" t="s">
        <v>2426</v>
      </c>
      <c r="CH1413" s="31">
        <v>46209.801145833335</v>
      </c>
      <c r="CM1413" s="4">
        <f t="shared" ref="CM1413:CM1476" si="64">IF(AJ1413&lt;&gt;"",AJ1413,IF(AG1413&lt;&gt;"",AG1413,IF(AD1413&lt;&gt;"",AD1413,IF(AA1413&lt;&gt;"",AA1413,U1413))))</f>
        <v>46209.436249999999</v>
      </c>
      <c r="CN1413">
        <f t="shared" ref="CN1413:CN1476" si="65">AK1413-INT(CM1413)</f>
        <v>0</v>
      </c>
      <c r="CO1413" t="str">
        <f>VLOOKUP(A1413,Sheet1!$A$2:$B$221,2,0)</f>
        <v>West Zone</v>
      </c>
    </row>
    <row r="1414" spans="1:93" x14ac:dyDescent="0.35">
      <c r="A1414" t="s">
        <v>7583</v>
      </c>
      <c r="B1414">
        <v>253</v>
      </c>
      <c r="C1414" t="s">
        <v>9332</v>
      </c>
      <c r="D1414" t="s">
        <v>678</v>
      </c>
      <c r="E1414" t="s">
        <v>514</v>
      </c>
      <c r="F1414" t="s">
        <v>515</v>
      </c>
      <c r="G1414" t="s">
        <v>930</v>
      </c>
      <c r="H1414" t="s">
        <v>7595</v>
      </c>
      <c r="I1414">
        <v>595094</v>
      </c>
      <c r="J1414" t="s">
        <v>7585</v>
      </c>
      <c r="K1414" t="s">
        <v>7586</v>
      </c>
      <c r="L1414" t="s">
        <v>4622</v>
      </c>
      <c r="M1414" t="s">
        <v>7596</v>
      </c>
      <c r="N1414">
        <v>77000</v>
      </c>
      <c r="O1414" t="s">
        <v>1173</v>
      </c>
      <c r="P1414" t="s">
        <v>1174</v>
      </c>
      <c r="Q1414" t="s">
        <v>7597</v>
      </c>
      <c r="R1414">
        <v>7180392674</v>
      </c>
      <c r="S1414" s="14">
        <v>46205</v>
      </c>
      <c r="T1414" t="s">
        <v>7589</v>
      </c>
      <c r="U1414" s="31">
        <v>46205.518379629626</v>
      </c>
      <c r="AK1414" s="14">
        <v>46206</v>
      </c>
      <c r="AL1414" t="s">
        <v>2425</v>
      </c>
      <c r="AM1414" s="31">
        <v>46206.380185185182</v>
      </c>
      <c r="AQ1414" s="31">
        <v>46206.380185185182</v>
      </c>
      <c r="AR1414" s="14">
        <v>46206</v>
      </c>
      <c r="AS1414" t="s">
        <v>2425</v>
      </c>
      <c r="AT1414" t="s">
        <v>515</v>
      </c>
      <c r="AU1414" t="s">
        <v>678</v>
      </c>
      <c r="AV1414" s="14">
        <v>46206</v>
      </c>
      <c r="AW1414" t="s">
        <v>2425</v>
      </c>
      <c r="AX1414" s="31">
        <v>46206.380578703705</v>
      </c>
      <c r="AY1414" s="14">
        <v>46206</v>
      </c>
      <c r="AZ1414" t="s">
        <v>3057</v>
      </c>
      <c r="BA1414" s="31">
        <v>46206.430451388886</v>
      </c>
      <c r="BB1414" s="14">
        <v>46206</v>
      </c>
      <c r="BC1414" t="s">
        <v>6685</v>
      </c>
      <c r="BD1414" s="31">
        <v>46206.453055555554</v>
      </c>
      <c r="BE1414" s="14">
        <v>46206</v>
      </c>
      <c r="BF1414" t="s">
        <v>7487</v>
      </c>
      <c r="BG1414" s="31">
        <v>46206.468287037038</v>
      </c>
      <c r="BH1414" s="14">
        <v>46206</v>
      </c>
      <c r="BI1414" t="s">
        <v>7487</v>
      </c>
      <c r="BJ1414" s="31">
        <v>46206.482407407406</v>
      </c>
      <c r="BW1414" s="14">
        <v>46206</v>
      </c>
      <c r="BX1414" t="s">
        <v>7487</v>
      </c>
      <c r="BY1414" s="31">
        <v>46206.491550925923</v>
      </c>
      <c r="BZ1414" s="14">
        <v>46206</v>
      </c>
      <c r="CA1414" t="s">
        <v>1324</v>
      </c>
      <c r="CB1414" s="31">
        <v>46206.502534722225</v>
      </c>
      <c r="CF1414" s="14">
        <v>46206</v>
      </c>
      <c r="CG1414" t="s">
        <v>2426</v>
      </c>
      <c r="CH1414" s="31">
        <v>46206.594930555555</v>
      </c>
      <c r="CM1414" s="4">
        <f t="shared" si="64"/>
        <v>46205.518379629626</v>
      </c>
      <c r="CN1414">
        <f t="shared" si="65"/>
        <v>1</v>
      </c>
      <c r="CO1414" t="str">
        <f>VLOOKUP(A1414,Sheet1!$A$2:$B$221,2,0)</f>
        <v>West Zone</v>
      </c>
    </row>
    <row r="1415" spans="1:93" x14ac:dyDescent="0.35">
      <c r="A1415" t="s">
        <v>7583</v>
      </c>
      <c r="B1415">
        <v>253</v>
      </c>
      <c r="C1415" t="s">
        <v>9332</v>
      </c>
      <c r="D1415" t="s">
        <v>678</v>
      </c>
      <c r="E1415" t="s">
        <v>514</v>
      </c>
      <c r="F1415" t="s">
        <v>515</v>
      </c>
      <c r="G1415" t="s">
        <v>930</v>
      </c>
      <c r="H1415" t="s">
        <v>12623</v>
      </c>
      <c r="I1415">
        <v>597545</v>
      </c>
      <c r="J1415" t="s">
        <v>99</v>
      </c>
      <c r="K1415" t="s">
        <v>2051</v>
      </c>
      <c r="L1415" t="s">
        <v>4622</v>
      </c>
      <c r="M1415" t="s">
        <v>12624</v>
      </c>
      <c r="N1415">
        <v>45000</v>
      </c>
      <c r="O1415" t="s">
        <v>3012</v>
      </c>
      <c r="P1415" t="s">
        <v>3013</v>
      </c>
      <c r="Q1415" t="s">
        <v>1342</v>
      </c>
      <c r="R1415">
        <v>8906904779</v>
      </c>
      <c r="S1415" s="14">
        <v>46210</v>
      </c>
      <c r="T1415" t="s">
        <v>12625</v>
      </c>
      <c r="U1415" s="31">
        <v>46210.457129629627</v>
      </c>
      <c r="AK1415" s="14">
        <v>46210</v>
      </c>
      <c r="AL1415" t="s">
        <v>2426</v>
      </c>
      <c r="AM1415" s="31">
        <v>46210.522858796299</v>
      </c>
      <c r="AQ1415" s="31">
        <v>46210.522858796299</v>
      </c>
      <c r="AR1415" s="14">
        <v>46210</v>
      </c>
      <c r="AS1415" t="s">
        <v>2426</v>
      </c>
      <c r="AT1415" t="s">
        <v>7594</v>
      </c>
      <c r="AU1415" t="s">
        <v>677</v>
      </c>
      <c r="AV1415" s="14">
        <v>46210</v>
      </c>
      <c r="AW1415" t="s">
        <v>2426</v>
      </c>
      <c r="AX1415" s="31">
        <v>46210.527951388889</v>
      </c>
      <c r="AY1415" s="14">
        <v>46210</v>
      </c>
      <c r="AZ1415" t="s">
        <v>1211</v>
      </c>
      <c r="BA1415" s="31">
        <v>46210.55127314815</v>
      </c>
      <c r="BB1415" s="14">
        <v>46210</v>
      </c>
      <c r="BC1415" t="s">
        <v>1366</v>
      </c>
      <c r="BD1415" s="31">
        <v>46210.562708333331</v>
      </c>
      <c r="BE1415" s="14">
        <v>46210</v>
      </c>
      <c r="BF1415" t="s">
        <v>7487</v>
      </c>
      <c r="BG1415" s="31">
        <v>46210.569918981484</v>
      </c>
      <c r="BH1415" s="14">
        <v>46210</v>
      </c>
      <c r="BI1415" t="s">
        <v>7655</v>
      </c>
      <c r="BJ1415" s="31">
        <v>46210.754004629627</v>
      </c>
      <c r="BW1415" s="14">
        <v>46210</v>
      </c>
      <c r="BX1415" t="s">
        <v>7655</v>
      </c>
      <c r="BY1415" s="31">
        <v>46210.758333333331</v>
      </c>
      <c r="BZ1415" s="14">
        <v>46210</v>
      </c>
      <c r="CA1415" t="s">
        <v>1364</v>
      </c>
      <c r="CB1415" s="31">
        <v>46210.768425925926</v>
      </c>
      <c r="CM1415" s="4">
        <f t="shared" si="64"/>
        <v>46210.457129629627</v>
      </c>
      <c r="CN1415">
        <f t="shared" si="65"/>
        <v>0</v>
      </c>
      <c r="CO1415" t="str">
        <f>VLOOKUP(A1415,Sheet1!$A$2:$B$221,2,0)</f>
        <v>West Zone</v>
      </c>
    </row>
    <row r="1416" spans="1:93" x14ac:dyDescent="0.35">
      <c r="A1416" t="s">
        <v>7583</v>
      </c>
      <c r="B1416">
        <v>253</v>
      </c>
      <c r="C1416" t="s">
        <v>9332</v>
      </c>
      <c r="D1416" t="s">
        <v>678</v>
      </c>
      <c r="E1416" t="s">
        <v>514</v>
      </c>
      <c r="F1416" t="s">
        <v>515</v>
      </c>
      <c r="G1416" t="s">
        <v>930</v>
      </c>
      <c r="H1416" t="s">
        <v>12623</v>
      </c>
      <c r="I1416">
        <v>597545</v>
      </c>
      <c r="J1416" t="s">
        <v>99</v>
      </c>
      <c r="K1416" t="s">
        <v>2051</v>
      </c>
      <c r="L1416" t="s">
        <v>4622</v>
      </c>
      <c r="M1416" t="s">
        <v>12624</v>
      </c>
      <c r="N1416">
        <v>45000</v>
      </c>
      <c r="O1416" t="s">
        <v>3012</v>
      </c>
      <c r="P1416" t="s">
        <v>3013</v>
      </c>
      <c r="Q1416" t="s">
        <v>1073</v>
      </c>
      <c r="R1416">
        <v>9785610333</v>
      </c>
      <c r="S1416" s="14">
        <v>46210</v>
      </c>
      <c r="T1416" t="s">
        <v>12625</v>
      </c>
      <c r="U1416" s="31">
        <v>46210.457118055558</v>
      </c>
      <c r="AK1416" s="14">
        <v>46210</v>
      </c>
      <c r="AL1416" t="s">
        <v>2426</v>
      </c>
      <c r="AM1416" s="31">
        <v>46210.522812499999</v>
      </c>
      <c r="AQ1416" s="31">
        <v>46210.522812499999</v>
      </c>
      <c r="AR1416" s="14">
        <v>46210</v>
      </c>
      <c r="AS1416" t="s">
        <v>2426</v>
      </c>
      <c r="AT1416" t="s">
        <v>7594</v>
      </c>
      <c r="AU1416" t="s">
        <v>677</v>
      </c>
      <c r="AV1416" s="14">
        <v>46210</v>
      </c>
      <c r="AW1416" t="s">
        <v>2426</v>
      </c>
      <c r="AX1416" s="31">
        <v>46210.527916666666</v>
      </c>
      <c r="AY1416" s="14">
        <v>46210</v>
      </c>
      <c r="AZ1416" t="s">
        <v>1211</v>
      </c>
      <c r="BA1416" s="31">
        <v>46210.55127314815</v>
      </c>
      <c r="BB1416" s="14">
        <v>46210</v>
      </c>
      <c r="BC1416" t="s">
        <v>1366</v>
      </c>
      <c r="BD1416" s="31">
        <v>46210.562696759262</v>
      </c>
      <c r="BE1416" s="14">
        <v>46210</v>
      </c>
      <c r="BF1416" t="s">
        <v>7487</v>
      </c>
      <c r="BG1416" s="31">
        <v>46210.569895833331</v>
      </c>
      <c r="BH1416" s="14">
        <v>46210</v>
      </c>
      <c r="BI1416" t="s">
        <v>7487</v>
      </c>
      <c r="BJ1416" s="31">
        <v>46210.577025462961</v>
      </c>
      <c r="BW1416" s="14">
        <v>46210</v>
      </c>
      <c r="BX1416" t="s">
        <v>7487</v>
      </c>
      <c r="BY1416" s="31">
        <v>46210.601759259262</v>
      </c>
      <c r="CM1416" s="4">
        <f t="shared" si="64"/>
        <v>46210.457118055558</v>
      </c>
      <c r="CN1416">
        <f t="shared" si="65"/>
        <v>0</v>
      </c>
      <c r="CO1416" t="str">
        <f>VLOOKUP(A1416,Sheet1!$A$2:$B$221,2,0)</f>
        <v>West Zone</v>
      </c>
    </row>
    <row r="1417" spans="1:93" x14ac:dyDescent="0.35">
      <c r="A1417" t="s">
        <v>7583</v>
      </c>
      <c r="B1417">
        <v>253</v>
      </c>
      <c r="C1417" t="s">
        <v>9332</v>
      </c>
      <c r="D1417" t="s">
        <v>678</v>
      </c>
      <c r="E1417" t="s">
        <v>514</v>
      </c>
      <c r="F1417" t="s">
        <v>515</v>
      </c>
      <c r="G1417" t="s">
        <v>930</v>
      </c>
      <c r="H1417" t="s">
        <v>10735</v>
      </c>
      <c r="I1417">
        <v>613487</v>
      </c>
      <c r="J1417" t="s">
        <v>3079</v>
      </c>
      <c r="K1417" t="s">
        <v>3080</v>
      </c>
      <c r="L1417" t="s">
        <v>4622</v>
      </c>
      <c r="M1417" t="s">
        <v>10736</v>
      </c>
      <c r="N1417">
        <v>45000</v>
      </c>
      <c r="O1417" t="s">
        <v>10330</v>
      </c>
      <c r="P1417" t="s">
        <v>10331</v>
      </c>
      <c r="Q1417" t="s">
        <v>4007</v>
      </c>
      <c r="R1417">
        <v>7692851580</v>
      </c>
      <c r="S1417" s="14">
        <v>46209</v>
      </c>
      <c r="T1417" t="s">
        <v>7593</v>
      </c>
      <c r="U1417" s="31">
        <v>46209.58625</v>
      </c>
      <c r="AK1417" s="14">
        <v>46209</v>
      </c>
      <c r="AL1417" t="s">
        <v>2426</v>
      </c>
      <c r="AM1417" s="31">
        <v>46209.611956018518</v>
      </c>
      <c r="AQ1417" s="31">
        <v>46209.611956018518</v>
      </c>
      <c r="AR1417" s="14">
        <v>46209</v>
      </c>
      <c r="AS1417" t="s">
        <v>2426</v>
      </c>
      <c r="AT1417" t="s">
        <v>7594</v>
      </c>
      <c r="AU1417" t="s">
        <v>677</v>
      </c>
      <c r="AV1417" s="14">
        <v>46209</v>
      </c>
      <c r="AW1417" t="s">
        <v>2426</v>
      </c>
      <c r="AX1417" s="31">
        <v>46209.612337962964</v>
      </c>
      <c r="AY1417" s="14">
        <v>46209</v>
      </c>
      <c r="AZ1417" t="s">
        <v>1211</v>
      </c>
      <c r="BA1417" s="31">
        <v>46209.623113425929</v>
      </c>
      <c r="BB1417" s="14">
        <v>46209</v>
      </c>
      <c r="BC1417" t="s">
        <v>6837</v>
      </c>
      <c r="BD1417" s="31">
        <v>46209.633101851854</v>
      </c>
      <c r="BE1417" s="14">
        <v>46209</v>
      </c>
      <c r="BF1417" t="s">
        <v>7487</v>
      </c>
      <c r="BG1417" s="31">
        <v>46209.656550925924</v>
      </c>
      <c r="BK1417" s="14">
        <v>46209</v>
      </c>
      <c r="BL1417" t="s">
        <v>7487</v>
      </c>
      <c r="BM1417" s="31">
        <v>46209.666087962964</v>
      </c>
      <c r="CM1417" s="4">
        <f t="shared" si="64"/>
        <v>46209.58625</v>
      </c>
      <c r="CN1417">
        <f t="shared" si="65"/>
        <v>0</v>
      </c>
      <c r="CO1417" t="str">
        <f>VLOOKUP(A1417,Sheet1!$A$2:$B$221,2,0)</f>
        <v>West Zone</v>
      </c>
    </row>
    <row r="1418" spans="1:93" x14ac:dyDescent="0.35">
      <c r="A1418" t="s">
        <v>10737</v>
      </c>
      <c r="B1418">
        <v>332</v>
      </c>
      <c r="C1418" t="s">
        <v>9332</v>
      </c>
      <c r="D1418" t="s">
        <v>678</v>
      </c>
      <c r="E1418" t="s">
        <v>657</v>
      </c>
      <c r="F1418" t="s">
        <v>658</v>
      </c>
      <c r="G1418" t="s">
        <v>441</v>
      </c>
      <c r="H1418" t="s">
        <v>12626</v>
      </c>
      <c r="I1418">
        <v>451970</v>
      </c>
      <c r="J1418" t="s">
        <v>12627</v>
      </c>
      <c r="K1418" t="s">
        <v>12628</v>
      </c>
      <c r="L1418" t="s">
        <v>4622</v>
      </c>
      <c r="M1418" t="s">
        <v>12629</v>
      </c>
      <c r="Q1418" t="s">
        <v>12630</v>
      </c>
      <c r="R1418">
        <v>5514890455</v>
      </c>
      <c r="S1418" s="14">
        <v>46205</v>
      </c>
      <c r="T1418" t="s">
        <v>12631</v>
      </c>
      <c r="U1418" s="31">
        <v>46205.700428240743</v>
      </c>
      <c r="AK1418" s="14">
        <v>46210</v>
      </c>
      <c r="AL1418" t="s">
        <v>9880</v>
      </c>
      <c r="AM1418" s="31">
        <v>46210.739363425928</v>
      </c>
      <c r="AQ1418" s="31">
        <v>46210.739363425928</v>
      </c>
      <c r="AR1418" s="14">
        <v>46210</v>
      </c>
      <c r="AS1418" t="s">
        <v>9880</v>
      </c>
      <c r="AT1418" t="s">
        <v>658</v>
      </c>
      <c r="AU1418" t="s">
        <v>678</v>
      </c>
      <c r="CM1418" s="4">
        <f t="shared" si="64"/>
        <v>46205.700428240743</v>
      </c>
      <c r="CN1418">
        <f t="shared" si="65"/>
        <v>5</v>
      </c>
      <c r="CO1418" t="str">
        <f>VLOOKUP(A1418,Sheet1!$A$2:$B$221,2,0)</f>
        <v>West Zone</v>
      </c>
    </row>
    <row r="1419" spans="1:93" x14ac:dyDescent="0.35">
      <c r="A1419" t="s">
        <v>10737</v>
      </c>
      <c r="B1419">
        <v>332</v>
      </c>
      <c r="C1419" t="s">
        <v>9332</v>
      </c>
      <c r="D1419" t="s">
        <v>678</v>
      </c>
      <c r="E1419" t="s">
        <v>657</v>
      </c>
      <c r="F1419" t="s">
        <v>658</v>
      </c>
      <c r="G1419" t="s">
        <v>441</v>
      </c>
      <c r="H1419" t="s">
        <v>12632</v>
      </c>
      <c r="I1419">
        <v>757841</v>
      </c>
      <c r="J1419" t="s">
        <v>12633</v>
      </c>
      <c r="K1419" t="s">
        <v>12634</v>
      </c>
      <c r="L1419" t="s">
        <v>4622</v>
      </c>
      <c r="M1419" t="s">
        <v>12635</v>
      </c>
      <c r="N1419">
        <v>80000</v>
      </c>
      <c r="O1419" t="s">
        <v>1368</v>
      </c>
      <c r="P1419" t="s">
        <v>1369</v>
      </c>
      <c r="Q1419" t="s">
        <v>12636</v>
      </c>
      <c r="R1419">
        <v>6304704157</v>
      </c>
      <c r="S1419" s="14">
        <v>46209</v>
      </c>
      <c r="T1419" t="s">
        <v>10750</v>
      </c>
      <c r="U1419" s="31">
        <v>46209.735115740739</v>
      </c>
      <c r="AK1419" s="14">
        <v>46210</v>
      </c>
      <c r="AL1419" t="s">
        <v>9880</v>
      </c>
      <c r="AM1419" s="31">
        <v>46210.446319444447</v>
      </c>
      <c r="AQ1419" s="31">
        <v>46210.446319444447</v>
      </c>
      <c r="AR1419" s="14">
        <v>46210</v>
      </c>
      <c r="AS1419" t="s">
        <v>9880</v>
      </c>
      <c r="AT1419" t="s">
        <v>658</v>
      </c>
      <c r="AU1419" t="s">
        <v>678</v>
      </c>
      <c r="AV1419" s="14">
        <v>46210</v>
      </c>
      <c r="AW1419" t="s">
        <v>9880</v>
      </c>
      <c r="AX1419" s="31">
        <v>46210.446944444448</v>
      </c>
      <c r="AY1419" s="14">
        <v>46210</v>
      </c>
      <c r="AZ1419" t="s">
        <v>1211</v>
      </c>
      <c r="BA1419" s="31">
        <v>46210.453738425924</v>
      </c>
      <c r="BB1419" s="14">
        <v>46210</v>
      </c>
      <c r="BC1419" t="s">
        <v>6814</v>
      </c>
      <c r="BD1419" s="31">
        <v>46210.458715277775</v>
      </c>
      <c r="BE1419" s="14">
        <v>46210</v>
      </c>
      <c r="BF1419" t="s">
        <v>1239</v>
      </c>
      <c r="BG1419" s="31">
        <v>46210.478541666664</v>
      </c>
      <c r="BH1419" s="14">
        <v>46210</v>
      </c>
      <c r="BI1419" t="s">
        <v>1239</v>
      </c>
      <c r="BJ1419" s="31">
        <v>46210.507627314815</v>
      </c>
      <c r="BW1419" s="14">
        <v>46210</v>
      </c>
      <c r="BX1419" t="s">
        <v>1239</v>
      </c>
      <c r="BY1419" s="31">
        <v>46210.521331018521</v>
      </c>
      <c r="BZ1419" s="14">
        <v>46210</v>
      </c>
      <c r="CA1419" t="s">
        <v>2414</v>
      </c>
      <c r="CB1419" s="31">
        <v>46210.543865740743</v>
      </c>
      <c r="CM1419" s="4">
        <f t="shared" si="64"/>
        <v>46209.735115740739</v>
      </c>
      <c r="CN1419">
        <f t="shared" si="65"/>
        <v>1</v>
      </c>
      <c r="CO1419" t="str">
        <f>VLOOKUP(A1419,Sheet1!$A$2:$B$221,2,0)</f>
        <v>West Zone</v>
      </c>
    </row>
    <row r="1420" spans="1:93" x14ac:dyDescent="0.35">
      <c r="A1420" t="s">
        <v>10737</v>
      </c>
      <c r="B1420">
        <v>332</v>
      </c>
      <c r="C1420" t="s">
        <v>9332</v>
      </c>
      <c r="D1420" t="s">
        <v>678</v>
      </c>
      <c r="E1420" t="s">
        <v>657</v>
      </c>
      <c r="F1420" t="s">
        <v>658</v>
      </c>
      <c r="G1420" t="s">
        <v>441</v>
      </c>
      <c r="H1420" t="s">
        <v>10738</v>
      </c>
      <c r="I1420">
        <v>759084</v>
      </c>
      <c r="J1420" t="s">
        <v>10739</v>
      </c>
      <c r="K1420" t="s">
        <v>10740</v>
      </c>
      <c r="L1420" t="s">
        <v>4622</v>
      </c>
      <c r="M1420" t="s">
        <v>10741</v>
      </c>
      <c r="N1420">
        <v>73000</v>
      </c>
      <c r="O1420" t="s">
        <v>3086</v>
      </c>
      <c r="P1420" t="s">
        <v>3087</v>
      </c>
      <c r="Q1420" t="s">
        <v>10742</v>
      </c>
      <c r="R1420">
        <v>6719657456</v>
      </c>
      <c r="S1420" s="14">
        <v>46209</v>
      </c>
      <c r="T1420" t="s">
        <v>10743</v>
      </c>
      <c r="U1420" s="31">
        <v>46209.516215277778</v>
      </c>
      <c r="AK1420" s="14">
        <v>46209</v>
      </c>
      <c r="AL1420" t="s">
        <v>9880</v>
      </c>
      <c r="AM1420" s="31">
        <v>46209.747499999998</v>
      </c>
      <c r="AQ1420" s="31">
        <v>46209.747499999998</v>
      </c>
      <c r="AR1420" s="14">
        <v>46209</v>
      </c>
      <c r="AS1420" t="s">
        <v>9880</v>
      </c>
      <c r="AT1420" t="s">
        <v>658</v>
      </c>
      <c r="AU1420" t="s">
        <v>678</v>
      </c>
      <c r="AV1420" s="14">
        <v>46210</v>
      </c>
      <c r="AW1420" t="s">
        <v>9880</v>
      </c>
      <c r="AX1420" s="31">
        <v>46210.53465277778</v>
      </c>
      <c r="AY1420" s="14">
        <v>46210</v>
      </c>
      <c r="AZ1420" t="s">
        <v>1211</v>
      </c>
      <c r="BA1420" s="31">
        <v>46210.551215277781</v>
      </c>
      <c r="BB1420" s="14">
        <v>46210</v>
      </c>
      <c r="BC1420" t="s">
        <v>1268</v>
      </c>
      <c r="BD1420" s="31">
        <v>46210.555312500001</v>
      </c>
      <c r="BE1420" s="14">
        <v>46210</v>
      </c>
      <c r="BF1420" t="s">
        <v>1239</v>
      </c>
      <c r="BG1420" s="31">
        <v>46210.621319444443</v>
      </c>
      <c r="BH1420" s="14">
        <v>46210</v>
      </c>
      <c r="BI1420" t="s">
        <v>1239</v>
      </c>
      <c r="BJ1420" s="31">
        <v>46210.629340277781</v>
      </c>
      <c r="BW1420" s="14">
        <v>46210</v>
      </c>
      <c r="BX1420" t="s">
        <v>1239</v>
      </c>
      <c r="BY1420" s="31">
        <v>46210.642835648148</v>
      </c>
      <c r="BZ1420" s="14">
        <v>46210</v>
      </c>
      <c r="CA1420" t="s">
        <v>2414</v>
      </c>
      <c r="CB1420" s="31">
        <v>46210.682233796295</v>
      </c>
      <c r="CM1420" s="4">
        <f t="shared" si="64"/>
        <v>46209.516215277778</v>
      </c>
      <c r="CN1420">
        <f t="shared" si="65"/>
        <v>0</v>
      </c>
      <c r="CO1420" t="str">
        <f>VLOOKUP(A1420,Sheet1!$A$2:$B$221,2,0)</f>
        <v>West Zone</v>
      </c>
    </row>
    <row r="1421" spans="1:93" x14ac:dyDescent="0.35">
      <c r="A1421" t="s">
        <v>10737</v>
      </c>
      <c r="B1421">
        <v>332</v>
      </c>
      <c r="C1421" t="s">
        <v>9332</v>
      </c>
      <c r="D1421" t="s">
        <v>678</v>
      </c>
      <c r="E1421" t="s">
        <v>657</v>
      </c>
      <c r="F1421" t="s">
        <v>658</v>
      </c>
      <c r="G1421" t="s">
        <v>441</v>
      </c>
      <c r="H1421" t="s">
        <v>10744</v>
      </c>
      <c r="I1421">
        <v>764119</v>
      </c>
      <c r="J1421" t="s">
        <v>10745</v>
      </c>
      <c r="K1421" t="s">
        <v>10746</v>
      </c>
      <c r="L1421" t="s">
        <v>4622</v>
      </c>
      <c r="M1421" t="s">
        <v>10747</v>
      </c>
      <c r="N1421">
        <v>85000</v>
      </c>
      <c r="O1421" t="s">
        <v>1406</v>
      </c>
      <c r="P1421" t="s">
        <v>1407</v>
      </c>
      <c r="Q1421" t="s">
        <v>10748</v>
      </c>
      <c r="R1421">
        <v>7749051348</v>
      </c>
      <c r="S1421" s="14">
        <v>46209</v>
      </c>
      <c r="T1421" t="s">
        <v>10749</v>
      </c>
      <c r="U1421" s="31">
        <v>46209.540763888886</v>
      </c>
      <c r="AK1421" s="14">
        <v>46209</v>
      </c>
      <c r="AL1421" t="s">
        <v>9880</v>
      </c>
      <c r="AM1421" s="31">
        <v>46209.663888888892</v>
      </c>
      <c r="AQ1421" s="31">
        <v>46209.663888888892</v>
      </c>
      <c r="AR1421" s="14">
        <v>46209</v>
      </c>
      <c r="AS1421" t="s">
        <v>9880</v>
      </c>
      <c r="AT1421" t="s">
        <v>658</v>
      </c>
      <c r="AU1421" t="s">
        <v>678</v>
      </c>
      <c r="AV1421" s="14">
        <v>46209</v>
      </c>
      <c r="AW1421" t="s">
        <v>10750</v>
      </c>
      <c r="AX1421" s="31">
        <v>46209.686724537038</v>
      </c>
      <c r="AY1421" s="14">
        <v>46209</v>
      </c>
      <c r="AZ1421" t="s">
        <v>3586</v>
      </c>
      <c r="BA1421" s="31">
        <v>46209.691377314812</v>
      </c>
      <c r="BB1421" s="14">
        <v>46209</v>
      </c>
      <c r="BC1421" t="s">
        <v>1219</v>
      </c>
      <c r="BD1421" s="31">
        <v>46209.730138888888</v>
      </c>
      <c r="BE1421" s="14">
        <v>46209</v>
      </c>
      <c r="BF1421" t="s">
        <v>6432</v>
      </c>
      <c r="BG1421" s="31">
        <v>46209.730775462966</v>
      </c>
      <c r="BH1421" s="14">
        <v>46209</v>
      </c>
      <c r="BI1421" t="s">
        <v>6432</v>
      </c>
      <c r="BJ1421" s="31">
        <v>46209.731724537036</v>
      </c>
      <c r="BK1421" s="14">
        <v>46209</v>
      </c>
      <c r="BL1421" t="s">
        <v>1205</v>
      </c>
      <c r="BM1421" s="31">
        <v>46209.771365740744</v>
      </c>
      <c r="BW1421" s="14">
        <v>46210</v>
      </c>
      <c r="BX1421" t="s">
        <v>1241</v>
      </c>
      <c r="BY1421" s="31">
        <v>46210.632291666669</v>
      </c>
      <c r="BZ1421" s="14">
        <v>46210</v>
      </c>
      <c r="CA1421" t="s">
        <v>2414</v>
      </c>
      <c r="CB1421" s="31">
        <v>46210.679444444446</v>
      </c>
      <c r="CM1421" s="4">
        <f t="shared" si="64"/>
        <v>46209.540763888886</v>
      </c>
      <c r="CN1421">
        <f t="shared" si="65"/>
        <v>0</v>
      </c>
      <c r="CO1421" t="str">
        <f>VLOOKUP(A1421,Sheet1!$A$2:$B$221,2,0)</f>
        <v>West Zone</v>
      </c>
    </row>
    <row r="1422" spans="1:93" x14ac:dyDescent="0.35">
      <c r="A1422" t="s">
        <v>7598</v>
      </c>
      <c r="B1422">
        <v>367</v>
      </c>
      <c r="C1422" t="s">
        <v>9332</v>
      </c>
      <c r="D1422" t="s">
        <v>678</v>
      </c>
      <c r="E1422" t="s">
        <v>257</v>
      </c>
      <c r="F1422" t="s">
        <v>648</v>
      </c>
      <c r="G1422" t="s">
        <v>441</v>
      </c>
      <c r="H1422" t="s">
        <v>4269</v>
      </c>
      <c r="I1422">
        <v>239037</v>
      </c>
      <c r="J1422" t="s">
        <v>83</v>
      </c>
      <c r="K1422" t="s">
        <v>3729</v>
      </c>
      <c r="L1422" t="s">
        <v>4622</v>
      </c>
      <c r="M1422" t="s">
        <v>7599</v>
      </c>
      <c r="N1422">
        <v>90000</v>
      </c>
      <c r="O1422" t="s">
        <v>1180</v>
      </c>
      <c r="P1422" t="s">
        <v>1181</v>
      </c>
      <c r="Q1422" t="s">
        <v>4270</v>
      </c>
      <c r="R1422">
        <v>2358652587</v>
      </c>
      <c r="S1422" s="14">
        <v>46205</v>
      </c>
      <c r="T1422" t="s">
        <v>7600</v>
      </c>
      <c r="U1422" s="31">
        <v>46205.559270833335</v>
      </c>
      <c r="AK1422" s="14">
        <v>46205</v>
      </c>
      <c r="AL1422" t="s">
        <v>7601</v>
      </c>
      <c r="AM1422" s="31">
        <v>46205.658043981479</v>
      </c>
      <c r="AQ1422" s="31">
        <v>46205.658043981479</v>
      </c>
      <c r="AR1422" s="14">
        <v>46205</v>
      </c>
      <c r="AS1422" t="s">
        <v>7601</v>
      </c>
      <c r="AT1422" t="s">
        <v>648</v>
      </c>
      <c r="AU1422" t="s">
        <v>678</v>
      </c>
      <c r="AV1422" s="14">
        <v>46205</v>
      </c>
      <c r="AW1422" t="s">
        <v>7601</v>
      </c>
      <c r="AX1422" s="31">
        <v>46205.667175925926</v>
      </c>
      <c r="AY1422" s="14">
        <v>46205</v>
      </c>
      <c r="AZ1422" t="s">
        <v>1211</v>
      </c>
      <c r="BA1422" s="31">
        <v>46205.685428240744</v>
      </c>
      <c r="BB1422" s="14">
        <v>46205</v>
      </c>
      <c r="BC1422" t="s">
        <v>6837</v>
      </c>
      <c r="BD1422" s="31">
        <v>46205.706435185188</v>
      </c>
      <c r="BE1422" s="14">
        <v>46205</v>
      </c>
      <c r="BF1422" t="s">
        <v>1239</v>
      </c>
      <c r="BG1422" s="31">
        <v>46205.723726851851</v>
      </c>
      <c r="BH1422" s="14">
        <v>46205</v>
      </c>
      <c r="BI1422" t="s">
        <v>1239</v>
      </c>
      <c r="BJ1422" s="31">
        <v>46205.725671296299</v>
      </c>
      <c r="BW1422" s="14">
        <v>46205</v>
      </c>
      <c r="BX1422" t="s">
        <v>1239</v>
      </c>
      <c r="BY1422" s="31">
        <v>46205.733159722222</v>
      </c>
      <c r="BZ1422" s="14">
        <v>46205</v>
      </c>
      <c r="CA1422" t="s">
        <v>1212</v>
      </c>
      <c r="CB1422" s="31">
        <v>46205.745069444441</v>
      </c>
      <c r="CF1422" s="14">
        <v>46206</v>
      </c>
      <c r="CG1422" t="s">
        <v>7602</v>
      </c>
      <c r="CH1422" s="31">
        <v>46206.500231481485</v>
      </c>
      <c r="CM1422" s="4">
        <f t="shared" si="64"/>
        <v>46205.559270833335</v>
      </c>
      <c r="CN1422">
        <f t="shared" si="65"/>
        <v>0</v>
      </c>
      <c r="CO1422" t="str">
        <f>VLOOKUP(A1422,Sheet1!$A$2:$B$221,2,0)</f>
        <v>West Zone</v>
      </c>
    </row>
    <row r="1423" spans="1:93" x14ac:dyDescent="0.35">
      <c r="A1423" t="s">
        <v>7598</v>
      </c>
      <c r="B1423">
        <v>367</v>
      </c>
      <c r="C1423" t="s">
        <v>9332</v>
      </c>
      <c r="D1423" t="s">
        <v>678</v>
      </c>
      <c r="E1423" t="s">
        <v>257</v>
      </c>
      <c r="F1423" t="s">
        <v>648</v>
      </c>
      <c r="G1423" t="s">
        <v>441</v>
      </c>
      <c r="H1423" t="s">
        <v>7603</v>
      </c>
      <c r="I1423">
        <v>539528</v>
      </c>
      <c r="J1423" t="s">
        <v>3940</v>
      </c>
      <c r="K1423" t="s">
        <v>3941</v>
      </c>
      <c r="L1423" t="s">
        <v>4622</v>
      </c>
      <c r="M1423" t="s">
        <v>7604</v>
      </c>
      <c r="N1423">
        <v>77000</v>
      </c>
      <c r="O1423" t="s">
        <v>9550</v>
      </c>
      <c r="P1423" t="s">
        <v>9551</v>
      </c>
      <c r="Q1423" t="s">
        <v>7605</v>
      </c>
      <c r="R1423">
        <v>7575684233</v>
      </c>
      <c r="S1423" s="14">
        <v>46205</v>
      </c>
      <c r="T1423" t="s">
        <v>7606</v>
      </c>
      <c r="U1423" s="31">
        <v>46205.776342592595</v>
      </c>
      <c r="AK1423" s="14">
        <v>46206</v>
      </c>
      <c r="AL1423" t="s">
        <v>7601</v>
      </c>
      <c r="AM1423" s="31">
        <v>46206.668067129627</v>
      </c>
      <c r="AQ1423" s="31">
        <v>46206.668067129627</v>
      </c>
      <c r="AR1423" s="14">
        <v>46206</v>
      </c>
      <c r="AS1423" t="s">
        <v>7601</v>
      </c>
      <c r="AT1423" t="s">
        <v>648</v>
      </c>
      <c r="AU1423" t="s">
        <v>678</v>
      </c>
      <c r="AV1423" s="14">
        <v>46209</v>
      </c>
      <c r="AW1423" t="s">
        <v>7602</v>
      </c>
      <c r="AX1423" s="31">
        <v>46209.29928240741</v>
      </c>
      <c r="AY1423" s="14">
        <v>46209</v>
      </c>
      <c r="AZ1423" t="s">
        <v>1211</v>
      </c>
      <c r="BA1423" s="31">
        <v>46209.334224537037</v>
      </c>
      <c r="BB1423" s="14">
        <v>46209</v>
      </c>
      <c r="BC1423" t="s">
        <v>6501</v>
      </c>
      <c r="BD1423" s="31">
        <v>46209.36482638889</v>
      </c>
      <c r="BE1423" s="14">
        <v>46209</v>
      </c>
      <c r="BF1423" t="s">
        <v>1240</v>
      </c>
      <c r="BG1423" s="31">
        <v>46209.458032407405</v>
      </c>
      <c r="BH1423" s="14">
        <v>46209</v>
      </c>
      <c r="BI1423" t="s">
        <v>1240</v>
      </c>
      <c r="BJ1423" s="31">
        <v>46209.491481481484</v>
      </c>
      <c r="BW1423" s="14">
        <v>46209</v>
      </c>
      <c r="BX1423" t="s">
        <v>1240</v>
      </c>
      <c r="BY1423" s="31">
        <v>46209.494409722225</v>
      </c>
      <c r="BZ1423" s="14">
        <v>46209</v>
      </c>
      <c r="CA1423" t="s">
        <v>2414</v>
      </c>
      <c r="CB1423" s="31">
        <v>46209.538263888891</v>
      </c>
      <c r="CM1423" s="4">
        <f t="shared" si="64"/>
        <v>46205.776342592595</v>
      </c>
      <c r="CN1423">
        <f t="shared" si="65"/>
        <v>1</v>
      </c>
      <c r="CO1423" t="str">
        <f>VLOOKUP(A1423,Sheet1!$A$2:$B$221,2,0)</f>
        <v>West Zone</v>
      </c>
    </row>
    <row r="1424" spans="1:93" x14ac:dyDescent="0.35">
      <c r="A1424" t="s">
        <v>7598</v>
      </c>
      <c r="B1424">
        <v>367</v>
      </c>
      <c r="C1424" t="s">
        <v>9332</v>
      </c>
      <c r="D1424" t="s">
        <v>678</v>
      </c>
      <c r="E1424" t="s">
        <v>257</v>
      </c>
      <c r="F1424" t="s">
        <v>648</v>
      </c>
      <c r="G1424" t="s">
        <v>441</v>
      </c>
      <c r="H1424" t="s">
        <v>4193</v>
      </c>
      <c r="I1424">
        <v>550873</v>
      </c>
      <c r="J1424" t="s">
        <v>83</v>
      </c>
      <c r="K1424" t="s">
        <v>3729</v>
      </c>
      <c r="L1424" t="s">
        <v>4622</v>
      </c>
      <c r="M1424" t="s">
        <v>7607</v>
      </c>
      <c r="N1424">
        <v>77000</v>
      </c>
      <c r="O1424" t="s">
        <v>1173</v>
      </c>
      <c r="P1424" t="s">
        <v>1174</v>
      </c>
      <c r="Q1424" t="s">
        <v>3614</v>
      </c>
      <c r="R1424">
        <v>1248923224</v>
      </c>
      <c r="S1424" s="14">
        <v>46204</v>
      </c>
      <c r="T1424" t="s">
        <v>7608</v>
      </c>
      <c r="U1424" s="31">
        <v>46204.577256944445</v>
      </c>
      <c r="AK1424" s="14">
        <v>46205</v>
      </c>
      <c r="AL1424" t="s">
        <v>7601</v>
      </c>
      <c r="AM1424" s="31">
        <v>46205.582326388889</v>
      </c>
      <c r="AQ1424" s="31">
        <v>46205.582326388889</v>
      </c>
      <c r="AR1424" s="14">
        <v>46205</v>
      </c>
      <c r="AS1424" t="s">
        <v>7601</v>
      </c>
      <c r="AT1424" t="s">
        <v>648</v>
      </c>
      <c r="AU1424" t="s">
        <v>678</v>
      </c>
      <c r="AV1424" s="14">
        <v>46205</v>
      </c>
      <c r="AW1424" t="s">
        <v>7601</v>
      </c>
      <c r="AX1424" s="31">
        <v>46205.582974537036</v>
      </c>
      <c r="AY1424" s="14">
        <v>46205</v>
      </c>
      <c r="AZ1424" t="s">
        <v>1211</v>
      </c>
      <c r="BA1424" s="31">
        <v>46205.608043981483</v>
      </c>
      <c r="BB1424" s="14">
        <v>46205</v>
      </c>
      <c r="BC1424" t="s">
        <v>7003</v>
      </c>
      <c r="BD1424" s="31">
        <v>46205.638483796298</v>
      </c>
      <c r="BE1424" s="14">
        <v>46205</v>
      </c>
      <c r="BF1424" t="s">
        <v>6483</v>
      </c>
      <c r="BG1424" s="31">
        <v>46205.650995370372</v>
      </c>
      <c r="BH1424" s="14">
        <v>46205</v>
      </c>
      <c r="BI1424" t="s">
        <v>6483</v>
      </c>
      <c r="BJ1424" s="31">
        <v>46205.661134259259</v>
      </c>
      <c r="BW1424" s="14">
        <v>46205</v>
      </c>
      <c r="BX1424" t="s">
        <v>1212</v>
      </c>
      <c r="BY1424" s="31">
        <v>46205.666921296295</v>
      </c>
      <c r="BZ1424" s="14">
        <v>46205</v>
      </c>
      <c r="CA1424" t="s">
        <v>1212</v>
      </c>
      <c r="CB1424" s="31">
        <v>46205.667071759257</v>
      </c>
      <c r="CF1424" s="14">
        <v>46205</v>
      </c>
      <c r="CG1424" t="s">
        <v>7602</v>
      </c>
      <c r="CH1424" s="31">
        <v>46205.771064814813</v>
      </c>
      <c r="CM1424" s="4">
        <f t="shared" si="64"/>
        <v>46204.577256944445</v>
      </c>
      <c r="CN1424">
        <f t="shared" si="65"/>
        <v>1</v>
      </c>
      <c r="CO1424" t="str">
        <f>VLOOKUP(A1424,Sheet1!$A$2:$B$221,2,0)</f>
        <v>West Zone</v>
      </c>
    </row>
    <row r="1425" spans="1:93" x14ac:dyDescent="0.35">
      <c r="A1425" t="s">
        <v>7598</v>
      </c>
      <c r="B1425">
        <v>367</v>
      </c>
      <c r="C1425" t="s">
        <v>9332</v>
      </c>
      <c r="D1425" t="s">
        <v>678</v>
      </c>
      <c r="E1425" t="s">
        <v>257</v>
      </c>
      <c r="F1425" t="s">
        <v>648</v>
      </c>
      <c r="G1425" t="s">
        <v>441</v>
      </c>
      <c r="H1425" t="s">
        <v>4035</v>
      </c>
      <c r="I1425">
        <v>568380</v>
      </c>
      <c r="J1425" t="s">
        <v>4037</v>
      </c>
      <c r="K1425" t="s">
        <v>4038</v>
      </c>
      <c r="L1425" t="s">
        <v>4622</v>
      </c>
      <c r="M1425" t="s">
        <v>7609</v>
      </c>
      <c r="N1425">
        <v>60000</v>
      </c>
      <c r="O1425" t="s">
        <v>1328</v>
      </c>
      <c r="P1425" t="s">
        <v>1329</v>
      </c>
      <c r="Q1425" t="s">
        <v>7610</v>
      </c>
      <c r="R1425">
        <v>3537558350</v>
      </c>
      <c r="S1425" s="14">
        <v>46203</v>
      </c>
      <c r="T1425" t="s">
        <v>7611</v>
      </c>
      <c r="U1425" s="31">
        <v>46203.431493055556</v>
      </c>
      <c r="AK1425" s="14">
        <v>46205</v>
      </c>
      <c r="AL1425" t="s">
        <v>7601</v>
      </c>
      <c r="AM1425" s="31">
        <v>46205.454560185186</v>
      </c>
      <c r="AQ1425" s="31">
        <v>46205.454560185186</v>
      </c>
      <c r="AR1425" s="14">
        <v>46205</v>
      </c>
      <c r="AS1425" t="s">
        <v>7601</v>
      </c>
      <c r="AT1425" t="s">
        <v>648</v>
      </c>
      <c r="AU1425" t="s">
        <v>678</v>
      </c>
      <c r="AV1425" s="14">
        <v>46205</v>
      </c>
      <c r="AW1425" t="s">
        <v>7601</v>
      </c>
      <c r="AX1425" s="31">
        <v>46205.457037037035</v>
      </c>
      <c r="AY1425" s="14">
        <v>46205</v>
      </c>
      <c r="AZ1425" t="s">
        <v>1211</v>
      </c>
      <c r="BA1425" s="31">
        <v>46205.460520833331</v>
      </c>
      <c r="BB1425" s="14">
        <v>46205</v>
      </c>
      <c r="BC1425" t="s">
        <v>6799</v>
      </c>
      <c r="BD1425" s="31">
        <v>46205.491747685184</v>
      </c>
      <c r="BE1425" s="14">
        <v>46205</v>
      </c>
      <c r="BF1425" t="s">
        <v>1239</v>
      </c>
      <c r="BG1425" s="31">
        <v>46205.542824074073</v>
      </c>
      <c r="BH1425" s="14">
        <v>46205</v>
      </c>
      <c r="BI1425" t="s">
        <v>1239</v>
      </c>
      <c r="BJ1425" s="31">
        <v>46205.546435185184</v>
      </c>
      <c r="BW1425" s="14">
        <v>46205</v>
      </c>
      <c r="BX1425" t="s">
        <v>1239</v>
      </c>
      <c r="BY1425" s="31">
        <v>46205.551828703705</v>
      </c>
      <c r="BZ1425" s="14">
        <v>46205</v>
      </c>
      <c r="CA1425" t="s">
        <v>1212</v>
      </c>
      <c r="CB1425" s="31">
        <v>46205.572476851848</v>
      </c>
      <c r="CF1425" s="14">
        <v>46206</v>
      </c>
      <c r="CG1425" t="s">
        <v>7602</v>
      </c>
      <c r="CH1425" s="31">
        <v>46206.695879629631</v>
      </c>
      <c r="CM1425" s="4">
        <f t="shared" si="64"/>
        <v>46203.431493055556</v>
      </c>
      <c r="CN1425">
        <f t="shared" si="65"/>
        <v>2</v>
      </c>
      <c r="CO1425" t="str">
        <f>VLOOKUP(A1425,Sheet1!$A$2:$B$221,2,0)</f>
        <v>West Zone</v>
      </c>
    </row>
    <row r="1426" spans="1:93" x14ac:dyDescent="0.35">
      <c r="A1426" t="s">
        <v>7598</v>
      </c>
      <c r="B1426">
        <v>367</v>
      </c>
      <c r="C1426" t="s">
        <v>9332</v>
      </c>
      <c r="D1426" t="s">
        <v>678</v>
      </c>
      <c r="E1426" t="s">
        <v>257</v>
      </c>
      <c r="F1426" t="s">
        <v>648</v>
      </c>
      <c r="G1426" t="s">
        <v>441</v>
      </c>
      <c r="H1426" t="s">
        <v>4035</v>
      </c>
      <c r="I1426">
        <v>568380</v>
      </c>
      <c r="J1426" t="s">
        <v>4037</v>
      </c>
      <c r="K1426" t="s">
        <v>4038</v>
      </c>
      <c r="L1426" t="s">
        <v>4622</v>
      </c>
      <c r="M1426" t="s">
        <v>7609</v>
      </c>
      <c r="N1426">
        <v>70000</v>
      </c>
      <c r="O1426" t="s">
        <v>1325</v>
      </c>
      <c r="P1426" t="s">
        <v>1326</v>
      </c>
      <c r="Q1426" t="s">
        <v>4036</v>
      </c>
      <c r="R1426">
        <v>4545555259</v>
      </c>
      <c r="S1426" s="14">
        <v>46203</v>
      </c>
      <c r="T1426" t="s">
        <v>7611</v>
      </c>
      <c r="U1426" s="31">
        <v>46203.431516203702</v>
      </c>
      <c r="AK1426" s="14">
        <v>46205</v>
      </c>
      <c r="AL1426" t="s">
        <v>7601</v>
      </c>
      <c r="AM1426" s="31">
        <v>46205.454606481479</v>
      </c>
      <c r="AQ1426" s="31">
        <v>46205.454606481479</v>
      </c>
      <c r="AR1426" s="14">
        <v>46205</v>
      </c>
      <c r="AS1426" t="s">
        <v>7601</v>
      </c>
      <c r="AT1426" t="s">
        <v>648</v>
      </c>
      <c r="AU1426" t="s">
        <v>678</v>
      </c>
      <c r="AV1426" s="14">
        <v>46205</v>
      </c>
      <c r="AW1426" t="s">
        <v>7601</v>
      </c>
      <c r="AX1426" s="31">
        <v>46205.457060185188</v>
      </c>
      <c r="AY1426" s="14">
        <v>46205</v>
      </c>
      <c r="AZ1426" t="s">
        <v>1211</v>
      </c>
      <c r="BA1426" s="31">
        <v>46205.460520833331</v>
      </c>
      <c r="BB1426" s="14">
        <v>46205</v>
      </c>
      <c r="BC1426" t="s">
        <v>6799</v>
      </c>
      <c r="BD1426" s="31">
        <v>46205.491759259261</v>
      </c>
      <c r="BE1426" s="14">
        <v>46205</v>
      </c>
      <c r="BF1426" t="s">
        <v>1239</v>
      </c>
      <c r="BG1426" s="31">
        <v>46205.542847222219</v>
      </c>
      <c r="BH1426" s="14">
        <v>46205</v>
      </c>
      <c r="BI1426" t="s">
        <v>1239</v>
      </c>
      <c r="BJ1426" s="31">
        <v>46205.546446759261</v>
      </c>
      <c r="BW1426" s="14">
        <v>46205</v>
      </c>
      <c r="BX1426" t="s">
        <v>1239</v>
      </c>
      <c r="BY1426" s="31">
        <v>46205.551840277774</v>
      </c>
      <c r="BZ1426" s="14">
        <v>46205</v>
      </c>
      <c r="CA1426" t="s">
        <v>1212</v>
      </c>
      <c r="CB1426" s="31">
        <v>46205.572476851848</v>
      </c>
      <c r="CF1426" s="14">
        <v>46206</v>
      </c>
      <c r="CG1426" t="s">
        <v>7602</v>
      </c>
      <c r="CH1426" s="31">
        <v>46206.695879629631</v>
      </c>
      <c r="CM1426" s="4">
        <f t="shared" si="64"/>
        <v>46203.431516203702</v>
      </c>
      <c r="CN1426">
        <f t="shared" si="65"/>
        <v>2</v>
      </c>
      <c r="CO1426" t="str">
        <f>VLOOKUP(A1426,Sheet1!$A$2:$B$221,2,0)</f>
        <v>West Zone</v>
      </c>
    </row>
    <row r="1427" spans="1:93" x14ac:dyDescent="0.35">
      <c r="A1427" t="s">
        <v>7598</v>
      </c>
      <c r="B1427">
        <v>367</v>
      </c>
      <c r="C1427" t="s">
        <v>9332</v>
      </c>
      <c r="D1427" t="s">
        <v>678</v>
      </c>
      <c r="E1427" t="s">
        <v>257</v>
      </c>
      <c r="F1427" t="s">
        <v>648</v>
      </c>
      <c r="G1427" t="s">
        <v>441</v>
      </c>
      <c r="H1427" t="s">
        <v>4035</v>
      </c>
      <c r="I1427">
        <v>568380</v>
      </c>
      <c r="J1427" t="s">
        <v>4037</v>
      </c>
      <c r="K1427" t="s">
        <v>4038</v>
      </c>
      <c r="L1427" t="s">
        <v>4622</v>
      </c>
      <c r="M1427" t="s">
        <v>7609</v>
      </c>
      <c r="N1427">
        <v>40000</v>
      </c>
      <c r="O1427" t="s">
        <v>3064</v>
      </c>
      <c r="P1427" t="s">
        <v>3065</v>
      </c>
      <c r="Q1427" t="s">
        <v>7612</v>
      </c>
      <c r="R1427">
        <v>6172632063</v>
      </c>
      <c r="S1427" s="14">
        <v>46203</v>
      </c>
      <c r="T1427" t="s">
        <v>7611</v>
      </c>
      <c r="U1427" s="31">
        <v>46203.431539351855</v>
      </c>
      <c r="AK1427" s="14">
        <v>46205</v>
      </c>
      <c r="AL1427" t="s">
        <v>7601</v>
      </c>
      <c r="AM1427" s="31">
        <v>46205.454664351855</v>
      </c>
      <c r="AQ1427" s="31">
        <v>46205.454664351855</v>
      </c>
      <c r="AR1427" s="14">
        <v>46205</v>
      </c>
      <c r="AS1427" t="s">
        <v>7601</v>
      </c>
      <c r="AT1427" t="s">
        <v>648</v>
      </c>
      <c r="AU1427" t="s">
        <v>678</v>
      </c>
      <c r="AV1427" s="14">
        <v>46205</v>
      </c>
      <c r="AW1427" t="s">
        <v>7601</v>
      </c>
      <c r="AX1427" s="31">
        <v>46205.457094907404</v>
      </c>
      <c r="AY1427" s="14">
        <v>46205</v>
      </c>
      <c r="AZ1427" t="s">
        <v>1211</v>
      </c>
      <c r="BA1427" s="31">
        <v>46205.460520833331</v>
      </c>
      <c r="BB1427" s="14">
        <v>46205</v>
      </c>
      <c r="BC1427" t="s">
        <v>6799</v>
      </c>
      <c r="BD1427" s="31">
        <v>46205.491770833331</v>
      </c>
      <c r="BE1427" s="14">
        <v>46205</v>
      </c>
      <c r="BF1427" t="s">
        <v>1239</v>
      </c>
      <c r="BG1427" s="31">
        <v>46205.542858796296</v>
      </c>
      <c r="BH1427" s="14">
        <v>46205</v>
      </c>
      <c r="BI1427" t="s">
        <v>1239</v>
      </c>
      <c r="BJ1427" s="31">
        <v>46205.546458333331</v>
      </c>
      <c r="BW1427" s="14">
        <v>46205</v>
      </c>
      <c r="BX1427" t="s">
        <v>1239</v>
      </c>
      <c r="BY1427" s="31">
        <v>46205.551851851851</v>
      </c>
      <c r="BZ1427" s="14">
        <v>46205</v>
      </c>
      <c r="CA1427" t="s">
        <v>1212</v>
      </c>
      <c r="CB1427" s="31">
        <v>46205.572476851848</v>
      </c>
      <c r="CF1427" s="14">
        <v>46206</v>
      </c>
      <c r="CG1427" t="s">
        <v>7602</v>
      </c>
      <c r="CH1427" s="31">
        <v>46206.695879629631</v>
      </c>
      <c r="CM1427" s="4">
        <f t="shared" si="64"/>
        <v>46203.431539351855</v>
      </c>
      <c r="CN1427">
        <f t="shared" si="65"/>
        <v>2</v>
      </c>
      <c r="CO1427" t="str">
        <f>VLOOKUP(A1427,Sheet1!$A$2:$B$221,2,0)</f>
        <v>West Zone</v>
      </c>
    </row>
    <row r="1428" spans="1:93" x14ac:dyDescent="0.35">
      <c r="A1428" t="s">
        <v>7598</v>
      </c>
      <c r="B1428">
        <v>367</v>
      </c>
      <c r="C1428" t="s">
        <v>9332</v>
      </c>
      <c r="D1428" t="s">
        <v>678</v>
      </c>
      <c r="E1428" t="s">
        <v>257</v>
      </c>
      <c r="F1428" t="s">
        <v>648</v>
      </c>
      <c r="G1428" t="s">
        <v>441</v>
      </c>
      <c r="H1428" t="s">
        <v>12637</v>
      </c>
      <c r="I1428">
        <v>581260</v>
      </c>
      <c r="J1428" t="s">
        <v>4454</v>
      </c>
      <c r="K1428" t="s">
        <v>4455</v>
      </c>
      <c r="L1428" t="s">
        <v>4622</v>
      </c>
      <c r="M1428" t="s">
        <v>12638</v>
      </c>
      <c r="N1428">
        <v>77000</v>
      </c>
      <c r="O1428" t="s">
        <v>1173</v>
      </c>
      <c r="P1428" t="s">
        <v>1174</v>
      </c>
      <c r="Q1428" t="s">
        <v>4250</v>
      </c>
      <c r="R1428">
        <v>4828287967</v>
      </c>
      <c r="S1428" s="14">
        <v>46210</v>
      </c>
      <c r="T1428" t="s">
        <v>7600</v>
      </c>
      <c r="U1428" s="31">
        <v>46210.678252314814</v>
      </c>
      <c r="AK1428" s="14">
        <v>46210</v>
      </c>
      <c r="AL1428" t="s">
        <v>7601</v>
      </c>
      <c r="AM1428" s="31">
        <v>46210.767824074072</v>
      </c>
      <c r="AQ1428" s="31">
        <v>46210.767824074072</v>
      </c>
      <c r="AR1428" s="14">
        <v>46210</v>
      </c>
      <c r="AS1428" t="s">
        <v>7601</v>
      </c>
      <c r="AT1428" t="s">
        <v>648</v>
      </c>
      <c r="AU1428" t="s">
        <v>678</v>
      </c>
      <c r="AV1428" s="14">
        <v>46210</v>
      </c>
      <c r="AW1428" t="s">
        <v>7600</v>
      </c>
      <c r="AX1428" s="31">
        <v>46210.769270833334</v>
      </c>
      <c r="AY1428" s="14">
        <v>46211</v>
      </c>
      <c r="AZ1428" t="s">
        <v>1211</v>
      </c>
      <c r="BA1428" s="31">
        <v>46211.360671296294</v>
      </c>
      <c r="CM1428" s="4">
        <f t="shared" si="64"/>
        <v>46210.678252314814</v>
      </c>
      <c r="CN1428">
        <f t="shared" si="65"/>
        <v>0</v>
      </c>
      <c r="CO1428" t="str">
        <f>VLOOKUP(A1428,Sheet1!$A$2:$B$221,2,0)</f>
        <v>West Zone</v>
      </c>
    </row>
    <row r="1429" spans="1:93" x14ac:dyDescent="0.35">
      <c r="A1429" t="s">
        <v>7598</v>
      </c>
      <c r="B1429">
        <v>367</v>
      </c>
      <c r="C1429" t="s">
        <v>9332</v>
      </c>
      <c r="D1429" t="s">
        <v>678</v>
      </c>
      <c r="E1429" t="s">
        <v>257</v>
      </c>
      <c r="F1429" t="s">
        <v>648</v>
      </c>
      <c r="G1429" t="s">
        <v>441</v>
      </c>
      <c r="H1429" t="s">
        <v>4452</v>
      </c>
      <c r="I1429">
        <v>626653</v>
      </c>
      <c r="J1429" t="s">
        <v>4454</v>
      </c>
      <c r="K1429" t="s">
        <v>4455</v>
      </c>
      <c r="L1429" t="s">
        <v>4622</v>
      </c>
      <c r="M1429" t="s">
        <v>7613</v>
      </c>
      <c r="N1429">
        <v>50000</v>
      </c>
      <c r="O1429" t="s">
        <v>1291</v>
      </c>
      <c r="P1429" t="s">
        <v>1292</v>
      </c>
      <c r="Q1429" t="s">
        <v>4453</v>
      </c>
      <c r="R1429">
        <v>8898505890</v>
      </c>
      <c r="S1429" s="14">
        <v>46205</v>
      </c>
      <c r="T1429" t="s">
        <v>7600</v>
      </c>
      <c r="U1429" s="31">
        <v>46205.452418981484</v>
      </c>
      <c r="AK1429" s="14">
        <v>46206</v>
      </c>
      <c r="AL1429" t="s">
        <v>7601</v>
      </c>
      <c r="AM1429" s="31">
        <v>46206.4530787037</v>
      </c>
      <c r="AQ1429" s="31">
        <v>46206.4530787037</v>
      </c>
      <c r="AR1429" s="14">
        <v>46206</v>
      </c>
      <c r="AS1429" t="s">
        <v>7601</v>
      </c>
      <c r="AT1429" t="s">
        <v>648</v>
      </c>
      <c r="AU1429" t="s">
        <v>678</v>
      </c>
      <c r="AV1429" s="14">
        <v>46206</v>
      </c>
      <c r="AW1429" t="s">
        <v>7601</v>
      </c>
      <c r="AX1429" s="31">
        <v>46206.458043981482</v>
      </c>
      <c r="AY1429" s="14">
        <v>46206</v>
      </c>
      <c r="AZ1429" t="s">
        <v>3057</v>
      </c>
      <c r="BA1429" s="31">
        <v>46206.482592592591</v>
      </c>
      <c r="BB1429" s="14">
        <v>46206</v>
      </c>
      <c r="BC1429" t="s">
        <v>6497</v>
      </c>
      <c r="BD1429" s="31">
        <v>46206.521331018521</v>
      </c>
      <c r="BE1429" s="14">
        <v>46206</v>
      </c>
      <c r="BF1429" t="s">
        <v>1240</v>
      </c>
      <c r="BG1429" s="31">
        <v>46206.631018518521</v>
      </c>
      <c r="BH1429" s="14">
        <v>46206</v>
      </c>
      <c r="BI1429" t="s">
        <v>1240</v>
      </c>
      <c r="BJ1429" s="31">
        <v>46206.634930555556</v>
      </c>
      <c r="BW1429" s="14">
        <v>46206</v>
      </c>
      <c r="BX1429" t="s">
        <v>1240</v>
      </c>
      <c r="BY1429" s="31">
        <v>46206.64402777778</v>
      </c>
      <c r="BZ1429" s="14">
        <v>46206</v>
      </c>
      <c r="CA1429" t="s">
        <v>1212</v>
      </c>
      <c r="CB1429" s="31">
        <v>46206.657569444447</v>
      </c>
      <c r="CF1429" s="14">
        <v>46206</v>
      </c>
      <c r="CG1429" t="s">
        <v>7602</v>
      </c>
      <c r="CH1429" s="31">
        <v>46206.686307870368</v>
      </c>
      <c r="CM1429" s="4">
        <f t="shared" si="64"/>
        <v>46205.452418981484</v>
      </c>
      <c r="CN1429">
        <f t="shared" si="65"/>
        <v>1</v>
      </c>
      <c r="CO1429" t="str">
        <f>VLOOKUP(A1429,Sheet1!$A$2:$B$221,2,0)</f>
        <v>West Zone</v>
      </c>
    </row>
    <row r="1430" spans="1:93" x14ac:dyDescent="0.35">
      <c r="A1430" t="s">
        <v>7598</v>
      </c>
      <c r="B1430">
        <v>367</v>
      </c>
      <c r="C1430" t="s">
        <v>9332</v>
      </c>
      <c r="D1430" t="s">
        <v>678</v>
      </c>
      <c r="E1430" t="s">
        <v>257</v>
      </c>
      <c r="F1430" t="s">
        <v>648</v>
      </c>
      <c r="G1430" t="s">
        <v>441</v>
      </c>
      <c r="H1430" t="s">
        <v>7614</v>
      </c>
      <c r="I1430">
        <v>629576</v>
      </c>
      <c r="J1430" t="s">
        <v>4454</v>
      </c>
      <c r="K1430" t="s">
        <v>4455</v>
      </c>
      <c r="L1430" t="s">
        <v>4622</v>
      </c>
      <c r="M1430" t="s">
        <v>7615</v>
      </c>
      <c r="N1430">
        <v>60000</v>
      </c>
      <c r="O1430" t="s">
        <v>1302</v>
      </c>
      <c r="P1430" t="s">
        <v>1303</v>
      </c>
      <c r="Q1430" t="s">
        <v>7616</v>
      </c>
      <c r="R1430">
        <v>5318130278</v>
      </c>
      <c r="S1430" s="14">
        <v>46206</v>
      </c>
      <c r="T1430" t="s">
        <v>7600</v>
      </c>
      <c r="U1430" s="31">
        <v>46206.446168981478</v>
      </c>
      <c r="AK1430" s="14">
        <v>46206</v>
      </c>
      <c r="AL1430" t="s">
        <v>7601</v>
      </c>
      <c r="AM1430" s="31">
        <v>46206.533379629633</v>
      </c>
      <c r="AQ1430" s="31">
        <v>46206.533379629633</v>
      </c>
      <c r="AR1430" s="14">
        <v>46206</v>
      </c>
      <c r="AS1430" t="s">
        <v>7601</v>
      </c>
      <c r="AT1430" t="s">
        <v>648</v>
      </c>
      <c r="AU1430" t="s">
        <v>678</v>
      </c>
      <c r="AV1430" s="14">
        <v>46206</v>
      </c>
      <c r="AW1430" t="s">
        <v>7601</v>
      </c>
      <c r="AX1430" s="31">
        <v>46206.534490740742</v>
      </c>
      <c r="AY1430" s="14">
        <v>46206</v>
      </c>
      <c r="AZ1430" t="s">
        <v>3057</v>
      </c>
      <c r="BA1430" s="31">
        <v>46206.5621875</v>
      </c>
      <c r="BB1430" s="14">
        <v>46206</v>
      </c>
      <c r="BC1430" t="s">
        <v>6626</v>
      </c>
      <c r="BD1430" s="31">
        <v>46206.628217592595</v>
      </c>
      <c r="BE1430" s="14">
        <v>46206</v>
      </c>
      <c r="BF1430" t="s">
        <v>6508</v>
      </c>
      <c r="BG1430" s="31">
        <v>46206.673159722224</v>
      </c>
      <c r="BH1430" s="14">
        <v>46206</v>
      </c>
      <c r="BI1430" t="s">
        <v>1241</v>
      </c>
      <c r="BJ1430" s="31">
        <v>46206.746203703704</v>
      </c>
      <c r="BK1430" s="14">
        <v>46206</v>
      </c>
      <c r="BL1430" t="s">
        <v>6508</v>
      </c>
      <c r="BM1430" s="31">
        <v>46206.686018518521</v>
      </c>
      <c r="BW1430" s="14">
        <v>46206</v>
      </c>
      <c r="BX1430" t="s">
        <v>1241</v>
      </c>
      <c r="BY1430" s="31">
        <v>46206.750925925924</v>
      </c>
      <c r="BZ1430" s="14">
        <v>46206</v>
      </c>
      <c r="CA1430" t="s">
        <v>1212</v>
      </c>
      <c r="CB1430" s="31">
        <v>46206.764398148145</v>
      </c>
      <c r="CF1430" s="14">
        <v>46206</v>
      </c>
      <c r="CG1430" t="s">
        <v>7602</v>
      </c>
      <c r="CH1430" s="31">
        <v>46206.807743055557</v>
      </c>
      <c r="CM1430" s="4">
        <f t="shared" si="64"/>
        <v>46206.446168981478</v>
      </c>
      <c r="CN1430">
        <f t="shared" si="65"/>
        <v>0</v>
      </c>
      <c r="CO1430" t="str">
        <f>VLOOKUP(A1430,Sheet1!$A$2:$B$221,2,0)</f>
        <v>West Zone</v>
      </c>
    </row>
    <row r="1431" spans="1:93" x14ac:dyDescent="0.35">
      <c r="A1431" t="s">
        <v>7598</v>
      </c>
      <c r="B1431">
        <v>367</v>
      </c>
      <c r="C1431" t="s">
        <v>9332</v>
      </c>
      <c r="D1431" t="s">
        <v>678</v>
      </c>
      <c r="E1431" t="s">
        <v>257</v>
      </c>
      <c r="F1431" t="s">
        <v>648</v>
      </c>
      <c r="G1431" t="s">
        <v>441</v>
      </c>
      <c r="H1431" t="s">
        <v>7614</v>
      </c>
      <c r="I1431">
        <v>629576</v>
      </c>
      <c r="J1431" t="s">
        <v>4454</v>
      </c>
      <c r="K1431" t="s">
        <v>4455</v>
      </c>
      <c r="L1431" t="s">
        <v>4622</v>
      </c>
      <c r="M1431" t="s">
        <v>7615</v>
      </c>
      <c r="N1431">
        <v>50000</v>
      </c>
      <c r="O1431" t="s">
        <v>1171</v>
      </c>
      <c r="P1431" t="s">
        <v>1172</v>
      </c>
      <c r="Q1431" t="s">
        <v>7617</v>
      </c>
      <c r="R1431">
        <v>9899112567</v>
      </c>
      <c r="S1431" s="14">
        <v>46206</v>
      </c>
      <c r="T1431" t="s">
        <v>7600</v>
      </c>
      <c r="U1431" s="31">
        <v>46206.446145833332</v>
      </c>
      <c r="AK1431" s="14">
        <v>46206</v>
      </c>
      <c r="AL1431" t="s">
        <v>7601</v>
      </c>
      <c r="AM1431" s="31">
        <v>46206.533356481479</v>
      </c>
      <c r="AQ1431" s="31">
        <v>46206.533356481479</v>
      </c>
      <c r="AR1431" s="14">
        <v>46206</v>
      </c>
      <c r="AS1431" t="s">
        <v>7601</v>
      </c>
      <c r="AT1431" t="s">
        <v>648</v>
      </c>
      <c r="AU1431" t="s">
        <v>678</v>
      </c>
      <c r="AV1431" s="14">
        <v>46206</v>
      </c>
      <c r="AW1431" t="s">
        <v>7601</v>
      </c>
      <c r="AX1431" s="31">
        <v>46206.534456018519</v>
      </c>
      <c r="AY1431" s="14">
        <v>46206</v>
      </c>
      <c r="AZ1431" t="s">
        <v>3057</v>
      </c>
      <c r="BA1431" s="31">
        <v>46206.5621875</v>
      </c>
      <c r="BB1431" s="14">
        <v>46206</v>
      </c>
      <c r="BC1431" t="s">
        <v>6626</v>
      </c>
      <c r="BD1431" s="31">
        <v>46206.628206018519</v>
      </c>
      <c r="BE1431" s="14">
        <v>46206</v>
      </c>
      <c r="BF1431" t="s">
        <v>6508</v>
      </c>
      <c r="BG1431" s="31">
        <v>46206.673136574071</v>
      </c>
      <c r="BH1431" s="14">
        <v>46206</v>
      </c>
      <c r="BI1431" t="s">
        <v>1241</v>
      </c>
      <c r="BJ1431" s="31">
        <v>46206.746192129627</v>
      </c>
      <c r="BK1431" s="14">
        <v>46206</v>
      </c>
      <c r="BL1431" t="s">
        <v>6508</v>
      </c>
      <c r="BM1431" s="31">
        <v>46206.686006944445</v>
      </c>
      <c r="BW1431" s="14">
        <v>46206</v>
      </c>
      <c r="BX1431" t="s">
        <v>1241</v>
      </c>
      <c r="BY1431" s="31">
        <v>46206.750914351855</v>
      </c>
      <c r="BZ1431" s="14">
        <v>46206</v>
      </c>
      <c r="CA1431" t="s">
        <v>1212</v>
      </c>
      <c r="CB1431" s="31">
        <v>46206.764398148145</v>
      </c>
      <c r="CF1431" s="14">
        <v>46206</v>
      </c>
      <c r="CG1431" t="s">
        <v>7602</v>
      </c>
      <c r="CH1431" s="31">
        <v>46206.807743055557</v>
      </c>
      <c r="CM1431" s="4">
        <f t="shared" si="64"/>
        <v>46206.446145833332</v>
      </c>
      <c r="CN1431">
        <f t="shared" si="65"/>
        <v>0</v>
      </c>
      <c r="CO1431" t="str">
        <f>VLOOKUP(A1431,Sheet1!$A$2:$B$221,2,0)</f>
        <v>West Zone</v>
      </c>
    </row>
    <row r="1432" spans="1:93" x14ac:dyDescent="0.35">
      <c r="A1432" t="s">
        <v>7598</v>
      </c>
      <c r="B1432">
        <v>367</v>
      </c>
      <c r="C1432" t="s">
        <v>9332</v>
      </c>
      <c r="D1432" t="s">
        <v>678</v>
      </c>
      <c r="E1432" t="s">
        <v>257</v>
      </c>
      <c r="F1432" t="s">
        <v>648</v>
      </c>
      <c r="G1432" t="s">
        <v>441</v>
      </c>
      <c r="H1432" t="s">
        <v>7618</v>
      </c>
      <c r="I1432">
        <v>630086</v>
      </c>
      <c r="J1432" t="s">
        <v>4454</v>
      </c>
      <c r="K1432" t="s">
        <v>4455</v>
      </c>
      <c r="L1432" t="s">
        <v>4622</v>
      </c>
      <c r="M1432" t="s">
        <v>7619</v>
      </c>
      <c r="N1432">
        <v>77000</v>
      </c>
      <c r="O1432" t="s">
        <v>1173</v>
      </c>
      <c r="P1432" t="s">
        <v>1174</v>
      </c>
      <c r="Q1432" t="s">
        <v>7620</v>
      </c>
      <c r="R1432">
        <v>4944127843</v>
      </c>
      <c r="S1432" s="14">
        <v>46205</v>
      </c>
      <c r="T1432" t="s">
        <v>7600</v>
      </c>
      <c r="U1432" s="31">
        <v>46205.640474537038</v>
      </c>
      <c r="AK1432" s="14">
        <v>46205</v>
      </c>
      <c r="AL1432" t="s">
        <v>7601</v>
      </c>
      <c r="AM1432" s="31">
        <v>46205.7106712963</v>
      </c>
      <c r="AQ1432" s="31">
        <v>46205.7106712963</v>
      </c>
      <c r="AR1432" s="14">
        <v>46205</v>
      </c>
      <c r="AS1432" t="s">
        <v>7601</v>
      </c>
      <c r="AT1432" t="s">
        <v>648</v>
      </c>
      <c r="AU1432" t="s">
        <v>678</v>
      </c>
      <c r="AV1432" s="14">
        <v>46206</v>
      </c>
      <c r="AW1432" t="s">
        <v>7602</v>
      </c>
      <c r="AX1432" s="31">
        <v>46206.702499999999</v>
      </c>
      <c r="AY1432" s="14">
        <v>46206</v>
      </c>
      <c r="AZ1432" t="s">
        <v>3057</v>
      </c>
      <c r="BA1432" s="31">
        <v>46206.711030092592</v>
      </c>
      <c r="BB1432" s="14">
        <v>46206</v>
      </c>
      <c r="BC1432" t="s">
        <v>6626</v>
      </c>
      <c r="BD1432" s="31">
        <v>46206.721562500003</v>
      </c>
      <c r="BE1432" s="14">
        <v>46206</v>
      </c>
      <c r="BF1432" t="s">
        <v>6508</v>
      </c>
      <c r="BG1432" s="31">
        <v>46206.73097222222</v>
      </c>
      <c r="BH1432" s="14">
        <v>46206</v>
      </c>
      <c r="BI1432" t="s">
        <v>6508</v>
      </c>
      <c r="BJ1432" s="31">
        <v>46206.731273148151</v>
      </c>
      <c r="BW1432" s="14">
        <v>46206</v>
      </c>
      <c r="BX1432" t="s">
        <v>6508</v>
      </c>
      <c r="BY1432" s="31">
        <v>46206.74255787037</v>
      </c>
      <c r="BZ1432" s="14">
        <v>46206</v>
      </c>
      <c r="CA1432" t="s">
        <v>1212</v>
      </c>
      <c r="CB1432" s="31">
        <v>46206.749722222223</v>
      </c>
      <c r="CF1432" s="14">
        <v>46209</v>
      </c>
      <c r="CG1432" t="s">
        <v>7602</v>
      </c>
      <c r="CH1432" s="31">
        <v>46209.533553240741</v>
      </c>
      <c r="CM1432" s="4">
        <f t="shared" si="64"/>
        <v>46205.640474537038</v>
      </c>
      <c r="CN1432">
        <f t="shared" si="65"/>
        <v>0</v>
      </c>
      <c r="CO1432" t="str">
        <f>VLOOKUP(A1432,Sheet1!$A$2:$B$221,2,0)</f>
        <v>West Zone</v>
      </c>
    </row>
    <row r="1433" spans="1:93" x14ac:dyDescent="0.35">
      <c r="A1433" t="s">
        <v>7598</v>
      </c>
      <c r="B1433">
        <v>367</v>
      </c>
      <c r="C1433" t="s">
        <v>9332</v>
      </c>
      <c r="D1433" t="s">
        <v>678</v>
      </c>
      <c r="E1433" t="s">
        <v>257</v>
      </c>
      <c r="F1433" t="s">
        <v>648</v>
      </c>
      <c r="G1433" t="s">
        <v>441</v>
      </c>
      <c r="H1433" t="s">
        <v>3938</v>
      </c>
      <c r="I1433">
        <v>651529</v>
      </c>
      <c r="J1433" t="s">
        <v>3940</v>
      </c>
      <c r="K1433" t="s">
        <v>3941</v>
      </c>
      <c r="L1433" t="s">
        <v>4622</v>
      </c>
      <c r="M1433" t="s">
        <v>7621</v>
      </c>
      <c r="N1433">
        <v>77000</v>
      </c>
      <c r="O1433" t="s">
        <v>1173</v>
      </c>
      <c r="P1433" t="s">
        <v>1174</v>
      </c>
      <c r="Q1433" t="s">
        <v>3939</v>
      </c>
      <c r="R1433">
        <v>6724785622</v>
      </c>
      <c r="S1433" s="14">
        <v>46204</v>
      </c>
      <c r="T1433" t="s">
        <v>7606</v>
      </c>
      <c r="U1433" s="31">
        <v>46204.81689814815</v>
      </c>
      <c r="AK1433" s="14">
        <v>46204</v>
      </c>
      <c r="AL1433" t="s">
        <v>7602</v>
      </c>
      <c r="AM1433" s="31">
        <v>46204.848877314813</v>
      </c>
      <c r="AQ1433" s="31">
        <v>46204.848877314813</v>
      </c>
      <c r="AR1433" s="14">
        <v>46204</v>
      </c>
      <c r="AS1433" t="s">
        <v>7602</v>
      </c>
      <c r="AT1433" t="s">
        <v>7622</v>
      </c>
      <c r="AU1433" t="s">
        <v>677</v>
      </c>
      <c r="AV1433" s="14">
        <v>46205</v>
      </c>
      <c r="AW1433" t="s">
        <v>7602</v>
      </c>
      <c r="AX1433" s="31">
        <v>46205.390185185184</v>
      </c>
      <c r="AY1433" s="14">
        <v>46205</v>
      </c>
      <c r="AZ1433" t="s">
        <v>1211</v>
      </c>
      <c r="BA1433" s="31">
        <v>46205.396562499998</v>
      </c>
      <c r="BB1433" s="14">
        <v>46205</v>
      </c>
      <c r="BC1433" t="s">
        <v>6814</v>
      </c>
      <c r="BD1433" s="31">
        <v>46205.408425925925</v>
      </c>
      <c r="BE1433" s="14">
        <v>46205</v>
      </c>
      <c r="BF1433" t="s">
        <v>6493</v>
      </c>
      <c r="BG1433" s="31">
        <v>46205.446516203701</v>
      </c>
      <c r="BH1433" s="14">
        <v>46205</v>
      </c>
      <c r="BI1433" t="s">
        <v>6493</v>
      </c>
      <c r="BJ1433" s="31">
        <v>46205.460543981484</v>
      </c>
      <c r="BW1433" s="14">
        <v>46205</v>
      </c>
      <c r="BX1433" t="s">
        <v>6493</v>
      </c>
      <c r="BY1433" s="31">
        <v>46205.477430555555</v>
      </c>
      <c r="BZ1433" s="14">
        <v>46205</v>
      </c>
      <c r="CA1433" t="s">
        <v>1212</v>
      </c>
      <c r="CB1433" s="31">
        <v>46205.486851851849</v>
      </c>
      <c r="CF1433" s="14">
        <v>46206</v>
      </c>
      <c r="CG1433" t="s">
        <v>7602</v>
      </c>
      <c r="CH1433" s="31">
        <v>46206.47550925926</v>
      </c>
      <c r="CM1433" s="4">
        <f t="shared" si="64"/>
        <v>46204.81689814815</v>
      </c>
      <c r="CN1433">
        <f t="shared" si="65"/>
        <v>0</v>
      </c>
      <c r="CO1433" t="str">
        <f>VLOOKUP(A1433,Sheet1!$A$2:$B$221,2,0)</f>
        <v>West Zone</v>
      </c>
    </row>
    <row r="1434" spans="1:93" x14ac:dyDescent="0.35">
      <c r="A1434" t="s">
        <v>7598</v>
      </c>
      <c r="B1434">
        <v>367</v>
      </c>
      <c r="C1434" t="s">
        <v>9332</v>
      </c>
      <c r="D1434" t="s">
        <v>678</v>
      </c>
      <c r="E1434" t="s">
        <v>257</v>
      </c>
      <c r="F1434" t="s">
        <v>648</v>
      </c>
      <c r="G1434" t="s">
        <v>441</v>
      </c>
      <c r="H1434" t="s">
        <v>3938</v>
      </c>
      <c r="I1434">
        <v>651529</v>
      </c>
      <c r="J1434" t="s">
        <v>3940</v>
      </c>
      <c r="K1434" t="s">
        <v>3941</v>
      </c>
      <c r="L1434" t="s">
        <v>4622</v>
      </c>
      <c r="M1434" t="s">
        <v>7621</v>
      </c>
      <c r="N1434">
        <v>77000</v>
      </c>
      <c r="O1434" t="s">
        <v>1173</v>
      </c>
      <c r="P1434" t="s">
        <v>1174</v>
      </c>
      <c r="Q1434" t="s">
        <v>3942</v>
      </c>
      <c r="R1434">
        <v>3493267049</v>
      </c>
      <c r="S1434" s="14">
        <v>46204</v>
      </c>
      <c r="T1434" t="s">
        <v>7606</v>
      </c>
      <c r="U1434" s="31">
        <v>46204.816932870373</v>
      </c>
      <c r="AK1434" s="14">
        <v>46204</v>
      </c>
      <c r="AL1434" t="s">
        <v>7602</v>
      </c>
      <c r="AM1434" s="31">
        <v>46204.84</v>
      </c>
      <c r="AQ1434" s="31">
        <v>46204.84</v>
      </c>
      <c r="AR1434" s="14">
        <v>46204</v>
      </c>
      <c r="AS1434" t="s">
        <v>7602</v>
      </c>
      <c r="AT1434" t="s">
        <v>7622</v>
      </c>
      <c r="AU1434" t="s">
        <v>677</v>
      </c>
      <c r="AV1434" s="14">
        <v>46205</v>
      </c>
      <c r="AW1434" t="s">
        <v>7602</v>
      </c>
      <c r="AX1434" s="31">
        <v>46205.390208333331</v>
      </c>
      <c r="AY1434" s="14">
        <v>46205</v>
      </c>
      <c r="AZ1434" t="s">
        <v>1211</v>
      </c>
      <c r="BA1434" s="31">
        <v>46205.396562499998</v>
      </c>
      <c r="BB1434" s="14">
        <v>46205</v>
      </c>
      <c r="BC1434" t="s">
        <v>6814</v>
      </c>
      <c r="BD1434" s="31">
        <v>46205.408449074072</v>
      </c>
      <c r="BE1434" s="14">
        <v>46205</v>
      </c>
      <c r="BF1434" t="s">
        <v>6493</v>
      </c>
      <c r="BG1434" s="31">
        <v>46205.446539351855</v>
      </c>
      <c r="BH1434" s="14">
        <v>46205</v>
      </c>
      <c r="BI1434" t="s">
        <v>6493</v>
      </c>
      <c r="BJ1434" s="31">
        <v>46205.46056712963</v>
      </c>
      <c r="BW1434" s="14">
        <v>46205</v>
      </c>
      <c r="BX1434" t="s">
        <v>6493</v>
      </c>
      <c r="BY1434" s="31">
        <v>46205.477442129632</v>
      </c>
      <c r="BZ1434" s="14">
        <v>46205</v>
      </c>
      <c r="CA1434" t="s">
        <v>1212</v>
      </c>
      <c r="CB1434" s="31">
        <v>46205.486851851849</v>
      </c>
      <c r="CF1434" s="14">
        <v>46206</v>
      </c>
      <c r="CG1434" t="s">
        <v>7602</v>
      </c>
      <c r="CH1434" s="31">
        <v>46206.47550925926</v>
      </c>
      <c r="CM1434" s="4">
        <f t="shared" si="64"/>
        <v>46204.816932870373</v>
      </c>
      <c r="CN1434">
        <f t="shared" si="65"/>
        <v>0</v>
      </c>
      <c r="CO1434" t="str">
        <f>VLOOKUP(A1434,Sheet1!$A$2:$B$221,2,0)</f>
        <v>West Zone</v>
      </c>
    </row>
    <row r="1435" spans="1:93" x14ac:dyDescent="0.35">
      <c r="A1435" t="s">
        <v>7598</v>
      </c>
      <c r="B1435">
        <v>367</v>
      </c>
      <c r="C1435" t="s">
        <v>9332</v>
      </c>
      <c r="D1435" t="s">
        <v>678</v>
      </c>
      <c r="E1435" t="s">
        <v>257</v>
      </c>
      <c r="F1435" t="s">
        <v>648</v>
      </c>
      <c r="G1435" t="s">
        <v>441</v>
      </c>
      <c r="H1435" t="s">
        <v>3938</v>
      </c>
      <c r="I1435">
        <v>651529</v>
      </c>
      <c r="J1435" t="s">
        <v>3940</v>
      </c>
      <c r="K1435" t="s">
        <v>3941</v>
      </c>
      <c r="L1435" t="s">
        <v>4622</v>
      </c>
      <c r="M1435" t="s">
        <v>7621</v>
      </c>
      <c r="Q1435" t="s">
        <v>7623</v>
      </c>
      <c r="R1435">
        <v>3041434360</v>
      </c>
      <c r="S1435" s="14">
        <v>46204</v>
      </c>
      <c r="T1435" t="s">
        <v>7606</v>
      </c>
      <c r="U1435" s="31">
        <v>46204.81695601852</v>
      </c>
      <c r="AK1435" s="14">
        <v>46204</v>
      </c>
      <c r="AL1435" t="s">
        <v>7602</v>
      </c>
      <c r="AM1435" s="31">
        <v>46204.848877314813</v>
      </c>
      <c r="AQ1435" s="31">
        <v>46204.848877314813</v>
      </c>
      <c r="AR1435" s="14">
        <v>46204</v>
      </c>
      <c r="AS1435" t="s">
        <v>7602</v>
      </c>
      <c r="AT1435" t="s">
        <v>7622</v>
      </c>
      <c r="AU1435" t="s">
        <v>677</v>
      </c>
      <c r="CM1435" s="4">
        <f t="shared" si="64"/>
        <v>46204.81695601852</v>
      </c>
      <c r="CN1435">
        <f t="shared" si="65"/>
        <v>0</v>
      </c>
      <c r="CO1435" t="str">
        <f>VLOOKUP(A1435,Sheet1!$A$2:$B$221,2,0)</f>
        <v>West Zone</v>
      </c>
    </row>
    <row r="1436" spans="1:93" x14ac:dyDescent="0.35">
      <c r="A1436" t="s">
        <v>7598</v>
      </c>
      <c r="B1436">
        <v>367</v>
      </c>
      <c r="C1436" t="s">
        <v>9332</v>
      </c>
      <c r="D1436" t="s">
        <v>678</v>
      </c>
      <c r="E1436" t="s">
        <v>257</v>
      </c>
      <c r="F1436" t="s">
        <v>648</v>
      </c>
      <c r="G1436" t="s">
        <v>441</v>
      </c>
      <c r="H1436" t="s">
        <v>12639</v>
      </c>
      <c r="I1436">
        <v>662733</v>
      </c>
      <c r="J1436" t="s">
        <v>12640</v>
      </c>
      <c r="K1436" t="s">
        <v>12641</v>
      </c>
      <c r="L1436" t="s">
        <v>4622</v>
      </c>
      <c r="M1436" t="s">
        <v>12642</v>
      </c>
      <c r="N1436">
        <v>77000</v>
      </c>
      <c r="O1436" t="s">
        <v>1173</v>
      </c>
      <c r="P1436" t="s">
        <v>1174</v>
      </c>
      <c r="Q1436" t="s">
        <v>4022</v>
      </c>
      <c r="R1436">
        <v>2415917745</v>
      </c>
      <c r="S1436" s="14">
        <v>46210</v>
      </c>
      <c r="T1436" t="s">
        <v>7602</v>
      </c>
      <c r="U1436" s="31">
        <v>46210.508587962962</v>
      </c>
      <c r="AK1436" s="14">
        <v>46210</v>
      </c>
      <c r="AL1436" t="s">
        <v>7601</v>
      </c>
      <c r="AM1436" s="31">
        <v>46210.533888888887</v>
      </c>
      <c r="AQ1436" s="31">
        <v>46210.533888888887</v>
      </c>
      <c r="AR1436" s="14">
        <v>46210</v>
      </c>
      <c r="AS1436" t="s">
        <v>7601</v>
      </c>
      <c r="AT1436" t="s">
        <v>648</v>
      </c>
      <c r="AU1436" t="s">
        <v>678</v>
      </c>
      <c r="AV1436" s="14">
        <v>46210</v>
      </c>
      <c r="AW1436" t="s">
        <v>7602</v>
      </c>
      <c r="AX1436" s="31">
        <v>46210.536435185182</v>
      </c>
      <c r="AY1436" s="14">
        <v>46210</v>
      </c>
      <c r="AZ1436" t="s">
        <v>1211</v>
      </c>
      <c r="BA1436" s="31">
        <v>46210.551319444443</v>
      </c>
      <c r="BB1436" s="14">
        <v>46210</v>
      </c>
      <c r="BC1436" t="s">
        <v>1268</v>
      </c>
      <c r="BD1436" s="31">
        <v>46210.557789351849</v>
      </c>
      <c r="BE1436" s="14">
        <v>46210</v>
      </c>
      <c r="BF1436" t="s">
        <v>6508</v>
      </c>
      <c r="BG1436" s="31">
        <v>46210.591226851851</v>
      </c>
      <c r="BH1436" s="14">
        <v>46210</v>
      </c>
      <c r="BI1436" t="s">
        <v>6508</v>
      </c>
      <c r="BJ1436" s="31">
        <v>46210.603530092594</v>
      </c>
      <c r="BW1436" s="14">
        <v>46210</v>
      </c>
      <c r="BX1436" t="s">
        <v>6508</v>
      </c>
      <c r="BY1436" s="31">
        <v>46210.607395833336</v>
      </c>
      <c r="BZ1436" s="14">
        <v>46210</v>
      </c>
      <c r="CA1436" t="s">
        <v>2414</v>
      </c>
      <c r="CB1436" s="31">
        <v>46210.619652777779</v>
      </c>
      <c r="CF1436" s="14">
        <v>46210</v>
      </c>
      <c r="CG1436" t="s">
        <v>7602</v>
      </c>
      <c r="CH1436" s="31">
        <v>46210.66269675926</v>
      </c>
      <c r="CM1436" s="4">
        <f t="shared" si="64"/>
        <v>46210.508587962962</v>
      </c>
      <c r="CN1436">
        <f t="shared" si="65"/>
        <v>0</v>
      </c>
      <c r="CO1436" t="str">
        <f>VLOOKUP(A1436,Sheet1!$A$2:$B$221,2,0)</f>
        <v>West Zone</v>
      </c>
    </row>
    <row r="1437" spans="1:93" x14ac:dyDescent="0.35">
      <c r="A1437" t="s">
        <v>7598</v>
      </c>
      <c r="B1437">
        <v>367</v>
      </c>
      <c r="C1437" t="s">
        <v>9332</v>
      </c>
      <c r="D1437" t="s">
        <v>678</v>
      </c>
      <c r="E1437" t="s">
        <v>257</v>
      </c>
      <c r="F1437" t="s">
        <v>648</v>
      </c>
      <c r="G1437" t="s">
        <v>441</v>
      </c>
      <c r="H1437" t="s">
        <v>9711</v>
      </c>
      <c r="I1437">
        <v>752187</v>
      </c>
      <c r="J1437" t="s">
        <v>4037</v>
      </c>
      <c r="K1437" t="s">
        <v>4038</v>
      </c>
      <c r="L1437" t="s">
        <v>4622</v>
      </c>
      <c r="M1437" t="s">
        <v>10751</v>
      </c>
      <c r="N1437">
        <v>77000</v>
      </c>
      <c r="O1437" t="s">
        <v>1173</v>
      </c>
      <c r="P1437" t="s">
        <v>1174</v>
      </c>
      <c r="Q1437" t="s">
        <v>2090</v>
      </c>
      <c r="R1437">
        <v>6100013433</v>
      </c>
      <c r="S1437" s="14">
        <v>46209</v>
      </c>
      <c r="T1437" t="s">
        <v>7611</v>
      </c>
      <c r="U1437" s="31">
        <v>46209.4606712963</v>
      </c>
      <c r="AK1437" s="14">
        <v>46209</v>
      </c>
      <c r="AL1437" t="s">
        <v>7601</v>
      </c>
      <c r="AM1437" s="31">
        <v>46209.530347222222</v>
      </c>
      <c r="AQ1437" s="31">
        <v>46209.530347222222</v>
      </c>
      <c r="AR1437" s="14">
        <v>46209</v>
      </c>
      <c r="AS1437" t="s">
        <v>7601</v>
      </c>
      <c r="AT1437" t="s">
        <v>648</v>
      </c>
      <c r="AU1437" t="s">
        <v>678</v>
      </c>
      <c r="AV1437" s="14">
        <v>46209</v>
      </c>
      <c r="AW1437" t="s">
        <v>7601</v>
      </c>
      <c r="AX1437" s="31">
        <v>46209.53087962963</v>
      </c>
      <c r="AY1437" s="14">
        <v>46209</v>
      </c>
      <c r="AZ1437" t="s">
        <v>1211</v>
      </c>
      <c r="BA1437" s="31">
        <v>46209.557337962964</v>
      </c>
      <c r="BB1437" s="14">
        <v>46209</v>
      </c>
      <c r="BC1437" t="s">
        <v>7509</v>
      </c>
      <c r="BD1437" s="31">
        <v>46209.613865740743</v>
      </c>
      <c r="BE1437" s="14">
        <v>46209</v>
      </c>
      <c r="BF1437" t="s">
        <v>6493</v>
      </c>
      <c r="BG1437" s="31">
        <v>46209.642430555556</v>
      </c>
      <c r="BH1437" s="14">
        <v>46209</v>
      </c>
      <c r="BI1437" t="s">
        <v>6493</v>
      </c>
      <c r="BJ1437" s="31">
        <v>46209.657777777778</v>
      </c>
      <c r="BW1437" s="14">
        <v>46209</v>
      </c>
      <c r="BX1437" t="s">
        <v>6493</v>
      </c>
      <c r="BY1437" s="31">
        <v>46209.664814814816</v>
      </c>
      <c r="BZ1437" s="14">
        <v>46210</v>
      </c>
      <c r="CA1437" t="s">
        <v>1212</v>
      </c>
      <c r="CB1437" s="31">
        <v>46210.666493055556</v>
      </c>
      <c r="CF1437" s="14">
        <v>46210</v>
      </c>
      <c r="CG1437" t="s">
        <v>7602</v>
      </c>
      <c r="CH1437" s="31">
        <v>46210.725659722222</v>
      </c>
      <c r="CM1437" s="4">
        <f t="shared" si="64"/>
        <v>46209.4606712963</v>
      </c>
      <c r="CN1437">
        <f t="shared" si="65"/>
        <v>0</v>
      </c>
      <c r="CO1437" t="str">
        <f>VLOOKUP(A1437,Sheet1!$A$2:$B$221,2,0)</f>
        <v>West Zone</v>
      </c>
    </row>
    <row r="1438" spans="1:93" x14ac:dyDescent="0.35">
      <c r="A1438" t="s">
        <v>7598</v>
      </c>
      <c r="B1438">
        <v>367</v>
      </c>
      <c r="C1438" t="s">
        <v>9332</v>
      </c>
      <c r="D1438" t="s">
        <v>678</v>
      </c>
      <c r="E1438" t="s">
        <v>257</v>
      </c>
      <c r="F1438" t="s">
        <v>648</v>
      </c>
      <c r="G1438" t="s">
        <v>441</v>
      </c>
      <c r="H1438" t="s">
        <v>9711</v>
      </c>
      <c r="I1438">
        <v>752187</v>
      </c>
      <c r="J1438" t="s">
        <v>4037</v>
      </c>
      <c r="K1438" t="s">
        <v>4038</v>
      </c>
      <c r="L1438" t="s">
        <v>4622</v>
      </c>
      <c r="M1438" t="s">
        <v>10751</v>
      </c>
      <c r="N1438">
        <v>77000</v>
      </c>
      <c r="O1438" t="s">
        <v>1173</v>
      </c>
      <c r="P1438" t="s">
        <v>1174</v>
      </c>
      <c r="Q1438" t="s">
        <v>10752</v>
      </c>
      <c r="R1438">
        <v>7604805978</v>
      </c>
      <c r="S1438" s="14">
        <v>46209</v>
      </c>
      <c r="T1438" t="s">
        <v>7611</v>
      </c>
      <c r="U1438" s="31">
        <v>46209.460648148146</v>
      </c>
      <c r="AK1438" s="14">
        <v>46209</v>
      </c>
      <c r="AL1438" t="s">
        <v>7601</v>
      </c>
      <c r="AM1438" s="31">
        <v>46209.530381944445</v>
      </c>
      <c r="AQ1438" s="31">
        <v>46209.530381944445</v>
      </c>
      <c r="AR1438" s="14">
        <v>46209</v>
      </c>
      <c r="AS1438" t="s">
        <v>7601</v>
      </c>
      <c r="AT1438" t="s">
        <v>648</v>
      </c>
      <c r="AU1438" t="s">
        <v>678</v>
      </c>
      <c r="AV1438" s="14">
        <v>46209</v>
      </c>
      <c r="AW1438" t="s">
        <v>7601</v>
      </c>
      <c r="AX1438" s="31">
        <v>46209.530914351853</v>
      </c>
      <c r="AY1438" s="14">
        <v>46209</v>
      </c>
      <c r="AZ1438" t="s">
        <v>1211</v>
      </c>
      <c r="BA1438" s="31">
        <v>46209.557337962964</v>
      </c>
      <c r="BB1438" s="14">
        <v>46209</v>
      </c>
      <c r="BC1438" t="s">
        <v>7509</v>
      </c>
      <c r="BD1438" s="31">
        <v>46209.613877314812</v>
      </c>
      <c r="BE1438" s="14">
        <v>46209</v>
      </c>
      <c r="BF1438" t="s">
        <v>6493</v>
      </c>
      <c r="BG1438" s="31">
        <v>46209.642442129632</v>
      </c>
      <c r="BH1438" s="14">
        <v>46209</v>
      </c>
      <c r="BI1438" t="s">
        <v>6493</v>
      </c>
      <c r="BJ1438" s="31">
        <v>46209.657800925925</v>
      </c>
      <c r="BW1438" s="14">
        <v>46209</v>
      </c>
      <c r="BX1438" t="s">
        <v>6493</v>
      </c>
      <c r="BY1438" s="31">
        <v>46209.664826388886</v>
      </c>
      <c r="BZ1438" s="14">
        <v>46210</v>
      </c>
      <c r="CA1438" t="s">
        <v>1212</v>
      </c>
      <c r="CB1438" s="31">
        <v>46210.666493055556</v>
      </c>
      <c r="CF1438" s="14">
        <v>46210</v>
      </c>
      <c r="CG1438" t="s">
        <v>7602</v>
      </c>
      <c r="CH1438" s="31">
        <v>46210.725659722222</v>
      </c>
      <c r="CM1438" s="4">
        <f t="shared" si="64"/>
        <v>46209.460648148146</v>
      </c>
      <c r="CN1438">
        <f t="shared" si="65"/>
        <v>0</v>
      </c>
      <c r="CO1438" t="str">
        <f>VLOOKUP(A1438,Sheet1!$A$2:$B$221,2,0)</f>
        <v>West Zone</v>
      </c>
    </row>
    <row r="1439" spans="1:93" x14ac:dyDescent="0.35">
      <c r="A1439" t="s">
        <v>7624</v>
      </c>
      <c r="B1439">
        <v>388</v>
      </c>
      <c r="C1439" t="s">
        <v>9332</v>
      </c>
      <c r="D1439" t="s">
        <v>678</v>
      </c>
      <c r="E1439" t="s">
        <v>649</v>
      </c>
      <c r="F1439" t="s">
        <v>650</v>
      </c>
      <c r="G1439" t="s">
        <v>441</v>
      </c>
      <c r="H1439" t="s">
        <v>7625</v>
      </c>
      <c r="I1439">
        <v>326154</v>
      </c>
      <c r="J1439" t="s">
        <v>7626</v>
      </c>
      <c r="K1439" t="s">
        <v>7627</v>
      </c>
      <c r="L1439" t="s">
        <v>4622</v>
      </c>
      <c r="M1439" t="s">
        <v>7628</v>
      </c>
      <c r="N1439">
        <v>80000</v>
      </c>
      <c r="O1439" t="s">
        <v>1330</v>
      </c>
      <c r="P1439" t="s">
        <v>1331</v>
      </c>
      <c r="Q1439" t="s">
        <v>7629</v>
      </c>
      <c r="R1439">
        <v>3399058141</v>
      </c>
      <c r="S1439" s="14">
        <v>46204</v>
      </c>
      <c r="T1439" t="s">
        <v>7630</v>
      </c>
      <c r="U1439" s="31">
        <v>46204.539039351854</v>
      </c>
      <c r="AK1439" s="14">
        <v>46205</v>
      </c>
      <c r="AL1439" t="s">
        <v>7631</v>
      </c>
      <c r="AM1439" s="31">
        <v>46205.542916666665</v>
      </c>
      <c r="AQ1439" s="31">
        <v>46205.542916666665</v>
      </c>
      <c r="AR1439" s="14">
        <v>46205</v>
      </c>
      <c r="AS1439" t="s">
        <v>7631</v>
      </c>
      <c r="AT1439" t="s">
        <v>650</v>
      </c>
      <c r="AU1439" t="s">
        <v>678</v>
      </c>
      <c r="AV1439" s="14">
        <v>46205</v>
      </c>
      <c r="AW1439" t="s">
        <v>7631</v>
      </c>
      <c r="AX1439" s="31">
        <v>46205.544583333336</v>
      </c>
      <c r="AY1439" s="14">
        <v>46205</v>
      </c>
      <c r="AZ1439" t="s">
        <v>1211</v>
      </c>
      <c r="BA1439" s="31">
        <v>46205.577256944445</v>
      </c>
      <c r="BB1439" s="14">
        <v>46205</v>
      </c>
      <c r="BC1439" t="s">
        <v>1240</v>
      </c>
      <c r="BD1439" s="31">
        <v>46205.629027777781</v>
      </c>
      <c r="BE1439" s="14">
        <v>46205</v>
      </c>
      <c r="BF1439" t="s">
        <v>1240</v>
      </c>
      <c r="BG1439" s="31">
        <v>46205.629780092589</v>
      </c>
      <c r="BH1439" s="14">
        <v>46210</v>
      </c>
      <c r="BI1439" t="s">
        <v>1241</v>
      </c>
      <c r="BJ1439" s="31">
        <v>46210.676018518519</v>
      </c>
      <c r="BN1439" s="14">
        <v>46205</v>
      </c>
      <c r="BO1439" t="s">
        <v>1240</v>
      </c>
      <c r="BP1439" s="31">
        <v>46205.632303240738</v>
      </c>
      <c r="BW1439" s="14">
        <v>46210</v>
      </c>
      <c r="BX1439" t="s">
        <v>1241</v>
      </c>
      <c r="BY1439" s="31">
        <v>46210.679363425923</v>
      </c>
      <c r="BZ1439" s="14">
        <v>46210</v>
      </c>
      <c r="CA1439" t="s">
        <v>1212</v>
      </c>
      <c r="CB1439" s="31">
        <v>46210.679606481484</v>
      </c>
      <c r="CM1439" s="4">
        <f t="shared" si="64"/>
        <v>46204.539039351854</v>
      </c>
      <c r="CN1439">
        <f t="shared" si="65"/>
        <v>1</v>
      </c>
      <c r="CO1439" t="str">
        <f>VLOOKUP(A1439,Sheet1!$A$2:$B$221,2,0)</f>
        <v>West Zone</v>
      </c>
    </row>
    <row r="1440" spans="1:93" x14ac:dyDescent="0.35">
      <c r="A1440" t="s">
        <v>7624</v>
      </c>
      <c r="B1440">
        <v>388</v>
      </c>
      <c r="C1440" t="s">
        <v>9332</v>
      </c>
      <c r="D1440" t="s">
        <v>678</v>
      </c>
      <c r="E1440" t="s">
        <v>649</v>
      </c>
      <c r="F1440" t="s">
        <v>650</v>
      </c>
      <c r="G1440" t="s">
        <v>441</v>
      </c>
      <c r="H1440" t="s">
        <v>7625</v>
      </c>
      <c r="I1440">
        <v>326154</v>
      </c>
      <c r="J1440" t="s">
        <v>7626</v>
      </c>
      <c r="K1440" t="s">
        <v>7627</v>
      </c>
      <c r="L1440" t="s">
        <v>4622</v>
      </c>
      <c r="M1440" t="s">
        <v>7628</v>
      </c>
      <c r="N1440">
        <v>90000</v>
      </c>
      <c r="O1440" t="s">
        <v>1180</v>
      </c>
      <c r="P1440" t="s">
        <v>1181</v>
      </c>
      <c r="Q1440" t="s">
        <v>7632</v>
      </c>
      <c r="R1440">
        <v>5100568421</v>
      </c>
      <c r="S1440" s="14">
        <v>46204</v>
      </c>
      <c r="T1440" t="s">
        <v>7630</v>
      </c>
      <c r="U1440" s="31">
        <v>46204.539120370369</v>
      </c>
      <c r="AK1440" s="14">
        <v>46205</v>
      </c>
      <c r="AL1440" t="s">
        <v>7631</v>
      </c>
      <c r="AM1440" s="31">
        <v>46205.542881944442</v>
      </c>
      <c r="AQ1440" s="31">
        <v>46205.542881944442</v>
      </c>
      <c r="AR1440" s="14">
        <v>46205</v>
      </c>
      <c r="AS1440" t="s">
        <v>7631</v>
      </c>
      <c r="AT1440" t="s">
        <v>650</v>
      </c>
      <c r="AU1440" t="s">
        <v>678</v>
      </c>
      <c r="AV1440" s="14">
        <v>46205</v>
      </c>
      <c r="AW1440" t="s">
        <v>7631</v>
      </c>
      <c r="AX1440" s="31">
        <v>46205.544560185182</v>
      </c>
      <c r="AY1440" s="14">
        <v>46205</v>
      </c>
      <c r="AZ1440" t="s">
        <v>1211</v>
      </c>
      <c r="BA1440" s="31">
        <v>46205.577256944445</v>
      </c>
      <c r="BB1440" s="14">
        <v>46205</v>
      </c>
      <c r="BC1440" t="s">
        <v>6685</v>
      </c>
      <c r="BD1440" s="31">
        <v>46205.594108796293</v>
      </c>
      <c r="BE1440" s="14">
        <v>46205</v>
      </c>
      <c r="BF1440" t="s">
        <v>1240</v>
      </c>
      <c r="BG1440" s="31">
        <v>46205.629756944443</v>
      </c>
      <c r="BH1440" s="14">
        <v>46205</v>
      </c>
      <c r="BI1440" t="s">
        <v>1240</v>
      </c>
      <c r="BJ1440" s="31">
        <v>46205.632488425923</v>
      </c>
      <c r="BN1440" s="14">
        <v>46205</v>
      </c>
      <c r="BO1440" t="s">
        <v>1240</v>
      </c>
      <c r="BP1440" s="31">
        <v>46205.632291666669</v>
      </c>
      <c r="BW1440" s="14">
        <v>46205</v>
      </c>
      <c r="BX1440" t="s">
        <v>1240</v>
      </c>
      <c r="BY1440" s="31">
        <v>46205.651180555556</v>
      </c>
      <c r="BZ1440" s="14">
        <v>46210</v>
      </c>
      <c r="CA1440" t="s">
        <v>1241</v>
      </c>
      <c r="CB1440" s="31">
        <v>46210.675567129627</v>
      </c>
      <c r="CM1440" s="4">
        <f t="shared" si="64"/>
        <v>46204.539120370369</v>
      </c>
      <c r="CN1440">
        <f t="shared" si="65"/>
        <v>1</v>
      </c>
      <c r="CO1440" t="str">
        <f>VLOOKUP(A1440,Sheet1!$A$2:$B$221,2,0)</f>
        <v>West Zone</v>
      </c>
    </row>
    <row r="1441" spans="1:93" x14ac:dyDescent="0.35">
      <c r="A1441" t="s">
        <v>7624</v>
      </c>
      <c r="B1441">
        <v>388</v>
      </c>
      <c r="C1441" t="s">
        <v>9332</v>
      </c>
      <c r="D1441" t="s">
        <v>678</v>
      </c>
      <c r="E1441" t="s">
        <v>649</v>
      </c>
      <c r="F1441" t="s">
        <v>650</v>
      </c>
      <c r="G1441" t="s">
        <v>441</v>
      </c>
      <c r="H1441" t="s">
        <v>7625</v>
      </c>
      <c r="I1441">
        <v>326154</v>
      </c>
      <c r="J1441" t="s">
        <v>7626</v>
      </c>
      <c r="K1441" t="s">
        <v>7627</v>
      </c>
      <c r="L1441" t="s">
        <v>4622</v>
      </c>
      <c r="M1441" t="s">
        <v>7628</v>
      </c>
      <c r="N1441">
        <v>90000</v>
      </c>
      <c r="O1441" t="s">
        <v>1180</v>
      </c>
      <c r="P1441" t="s">
        <v>1181</v>
      </c>
      <c r="Q1441" t="s">
        <v>7633</v>
      </c>
      <c r="R1441">
        <v>2814176197</v>
      </c>
      <c r="S1441" s="14">
        <v>46204</v>
      </c>
      <c r="T1441" t="s">
        <v>7630</v>
      </c>
      <c r="U1441" s="31">
        <v>46204.5390625</v>
      </c>
      <c r="AK1441" s="14">
        <v>46205</v>
      </c>
      <c r="AL1441" t="s">
        <v>7631</v>
      </c>
      <c r="AM1441" s="31">
        <v>46205.542858796296</v>
      </c>
      <c r="AQ1441" s="31">
        <v>46205.542858796296</v>
      </c>
      <c r="AR1441" s="14">
        <v>46205</v>
      </c>
      <c r="AS1441" t="s">
        <v>7631</v>
      </c>
      <c r="AT1441" t="s">
        <v>650</v>
      </c>
      <c r="AU1441" t="s">
        <v>678</v>
      </c>
      <c r="AV1441" s="14">
        <v>46205</v>
      </c>
      <c r="AW1441" t="s">
        <v>7631</v>
      </c>
      <c r="AX1441" s="31">
        <v>46205.545289351852</v>
      </c>
      <c r="AY1441" s="14">
        <v>46205</v>
      </c>
      <c r="AZ1441" t="s">
        <v>1211</v>
      </c>
      <c r="BA1441" s="31">
        <v>46205.577256944445</v>
      </c>
      <c r="BB1441" s="14">
        <v>46205</v>
      </c>
      <c r="BC1441" t="s">
        <v>6685</v>
      </c>
      <c r="BD1441" s="31">
        <v>46205.594097222223</v>
      </c>
      <c r="BE1441" s="14">
        <v>46205</v>
      </c>
      <c r="BF1441" t="s">
        <v>1240</v>
      </c>
      <c r="BG1441" s="31">
        <v>46205.629745370374</v>
      </c>
      <c r="BH1441" s="14">
        <v>46205</v>
      </c>
      <c r="BI1441" t="s">
        <v>1240</v>
      </c>
      <c r="BJ1441" s="31">
        <v>46205.632476851853</v>
      </c>
      <c r="BN1441" s="14">
        <v>46205</v>
      </c>
      <c r="BO1441" t="s">
        <v>1240</v>
      </c>
      <c r="BP1441" s="31">
        <v>46205.632280092592</v>
      </c>
      <c r="BW1441" s="14">
        <v>46205</v>
      </c>
      <c r="BX1441" t="s">
        <v>1240</v>
      </c>
      <c r="BY1441" s="31">
        <v>46205.65116898148</v>
      </c>
      <c r="BZ1441" s="14">
        <v>46210</v>
      </c>
      <c r="CA1441" t="s">
        <v>1241</v>
      </c>
      <c r="CB1441" s="31">
        <v>46210.675532407404</v>
      </c>
      <c r="CM1441" s="4">
        <f t="shared" si="64"/>
        <v>46204.5390625</v>
      </c>
      <c r="CN1441">
        <f t="shared" si="65"/>
        <v>1</v>
      </c>
      <c r="CO1441" t="str">
        <f>VLOOKUP(A1441,Sheet1!$A$2:$B$221,2,0)</f>
        <v>West Zone</v>
      </c>
    </row>
    <row r="1442" spans="1:93" x14ac:dyDescent="0.35">
      <c r="A1442" t="s">
        <v>7624</v>
      </c>
      <c r="B1442">
        <v>388</v>
      </c>
      <c r="C1442" t="s">
        <v>9332</v>
      </c>
      <c r="D1442" t="s">
        <v>678</v>
      </c>
      <c r="E1442" t="s">
        <v>649</v>
      </c>
      <c r="F1442" t="s">
        <v>650</v>
      </c>
      <c r="G1442" t="s">
        <v>441</v>
      </c>
      <c r="H1442" t="s">
        <v>10753</v>
      </c>
      <c r="I1442">
        <v>340269</v>
      </c>
      <c r="J1442" t="s">
        <v>10754</v>
      </c>
      <c r="K1442" t="s">
        <v>10755</v>
      </c>
      <c r="L1442" t="s">
        <v>4622</v>
      </c>
      <c r="M1442" t="s">
        <v>10756</v>
      </c>
      <c r="N1442">
        <v>77000</v>
      </c>
      <c r="O1442" t="s">
        <v>9550</v>
      </c>
      <c r="P1442" t="s">
        <v>9551</v>
      </c>
      <c r="Q1442" t="s">
        <v>10757</v>
      </c>
      <c r="R1442">
        <v>3229349773</v>
      </c>
      <c r="S1442" s="14">
        <v>46209</v>
      </c>
      <c r="T1442" t="s">
        <v>7640</v>
      </c>
      <c r="U1442" s="31">
        <v>46209.430474537039</v>
      </c>
      <c r="AK1442" s="14">
        <v>46209</v>
      </c>
      <c r="AL1442" t="s">
        <v>7631</v>
      </c>
      <c r="AM1442" s="31">
        <v>46209.56386574074</v>
      </c>
      <c r="AQ1442" s="31">
        <v>46209.56386574074</v>
      </c>
      <c r="AR1442" s="14">
        <v>46209</v>
      </c>
      <c r="AS1442" t="s">
        <v>7631</v>
      </c>
      <c r="AT1442" t="s">
        <v>650</v>
      </c>
      <c r="AU1442" t="s">
        <v>678</v>
      </c>
      <c r="AV1442" s="14">
        <v>46209</v>
      </c>
      <c r="AW1442" t="s">
        <v>7631</v>
      </c>
      <c r="AX1442" s="31">
        <v>46209.564687500002</v>
      </c>
      <c r="AY1442" s="14">
        <v>46209</v>
      </c>
      <c r="AZ1442" t="s">
        <v>1211</v>
      </c>
      <c r="BA1442" s="31">
        <v>46209.582106481481</v>
      </c>
      <c r="BB1442" s="14">
        <v>46209</v>
      </c>
      <c r="BC1442" t="s">
        <v>7038</v>
      </c>
      <c r="BD1442" s="31">
        <v>46209.600046296298</v>
      </c>
      <c r="BE1442" s="14">
        <v>46209</v>
      </c>
      <c r="BF1442" t="s">
        <v>1240</v>
      </c>
      <c r="BG1442" s="31">
        <v>46209.6481712963</v>
      </c>
      <c r="BH1442" s="14">
        <v>46209</v>
      </c>
      <c r="BI1442" t="s">
        <v>1240</v>
      </c>
      <c r="BJ1442" s="31">
        <v>46209.661423611113</v>
      </c>
      <c r="BW1442" s="14">
        <v>46209</v>
      </c>
      <c r="BX1442" t="s">
        <v>1240</v>
      </c>
      <c r="BY1442" s="31">
        <v>46209.6718287037</v>
      </c>
      <c r="BZ1442" s="14">
        <v>46209</v>
      </c>
      <c r="CA1442" t="s">
        <v>2414</v>
      </c>
      <c r="CB1442" s="31">
        <v>46209.681458333333</v>
      </c>
      <c r="CM1442" s="4">
        <f t="shared" si="64"/>
        <v>46209.430474537039</v>
      </c>
      <c r="CN1442">
        <f t="shared" si="65"/>
        <v>0</v>
      </c>
      <c r="CO1442" t="str">
        <f>VLOOKUP(A1442,Sheet1!$A$2:$B$221,2,0)</f>
        <v>West Zone</v>
      </c>
    </row>
    <row r="1443" spans="1:93" x14ac:dyDescent="0.35">
      <c r="A1443" t="s">
        <v>7624</v>
      </c>
      <c r="B1443">
        <v>388</v>
      </c>
      <c r="C1443" t="s">
        <v>9332</v>
      </c>
      <c r="D1443" t="s">
        <v>678</v>
      </c>
      <c r="E1443" t="s">
        <v>649</v>
      </c>
      <c r="F1443" t="s">
        <v>650</v>
      </c>
      <c r="G1443" t="s">
        <v>441</v>
      </c>
      <c r="H1443" t="s">
        <v>7634</v>
      </c>
      <c r="I1443">
        <v>759535</v>
      </c>
      <c r="J1443" t="s">
        <v>7635</v>
      </c>
      <c r="K1443" t="s">
        <v>7636</v>
      </c>
      <c r="L1443" t="s">
        <v>4622</v>
      </c>
      <c r="M1443" t="s">
        <v>7637</v>
      </c>
      <c r="N1443">
        <v>45000</v>
      </c>
      <c r="O1443" t="s">
        <v>1332</v>
      </c>
      <c r="P1443" t="s">
        <v>1333</v>
      </c>
      <c r="Q1443" t="s">
        <v>7638</v>
      </c>
      <c r="R1443">
        <v>4287262927</v>
      </c>
      <c r="S1443" s="14">
        <v>46204</v>
      </c>
      <c r="T1443" t="s">
        <v>7639</v>
      </c>
      <c r="U1443" s="31">
        <v>46204.442835648151</v>
      </c>
      <c r="AK1443" s="14">
        <v>46204</v>
      </c>
      <c r="AL1443" t="s">
        <v>7631</v>
      </c>
      <c r="AM1443" s="31">
        <v>46204.719884259262</v>
      </c>
      <c r="AQ1443" s="31">
        <v>46204.719884259262</v>
      </c>
      <c r="AR1443" s="14">
        <v>46204</v>
      </c>
      <c r="AS1443" t="s">
        <v>7631</v>
      </c>
      <c r="AT1443" t="s">
        <v>650</v>
      </c>
      <c r="AU1443" t="s">
        <v>678</v>
      </c>
      <c r="AV1443" s="14">
        <v>46204</v>
      </c>
      <c r="AW1443" t="s">
        <v>7631</v>
      </c>
      <c r="AX1443" s="31">
        <v>46204.72079861111</v>
      </c>
      <c r="AY1443" s="14">
        <v>46204</v>
      </c>
      <c r="AZ1443" t="s">
        <v>1211</v>
      </c>
      <c r="BA1443" s="31">
        <v>46204.731898148151</v>
      </c>
      <c r="BB1443" s="14">
        <v>46204</v>
      </c>
      <c r="BC1443" t="s">
        <v>7509</v>
      </c>
      <c r="BD1443" s="31">
        <v>46204.746331018519</v>
      </c>
      <c r="BE1443" s="14">
        <v>46204</v>
      </c>
      <c r="BF1443" t="s">
        <v>1240</v>
      </c>
      <c r="BG1443" s="31">
        <v>46204.751111111109</v>
      </c>
      <c r="BH1443" s="14">
        <v>46204</v>
      </c>
      <c r="BI1443" t="s">
        <v>1240</v>
      </c>
      <c r="BJ1443" s="31">
        <v>46204.754560185182</v>
      </c>
      <c r="BW1443" s="14">
        <v>46204</v>
      </c>
      <c r="BX1443" t="s">
        <v>1240</v>
      </c>
      <c r="BY1443" s="31">
        <v>46204.759340277778</v>
      </c>
      <c r="BZ1443" s="14">
        <v>46204</v>
      </c>
      <c r="CA1443" t="s">
        <v>1212</v>
      </c>
      <c r="CB1443" s="31">
        <v>46204.783460648148</v>
      </c>
      <c r="CF1443" s="14">
        <v>46205</v>
      </c>
      <c r="CG1443" t="s">
        <v>7640</v>
      </c>
      <c r="CH1443" s="31">
        <v>46205.426574074074</v>
      </c>
      <c r="CM1443" s="4">
        <f t="shared" si="64"/>
        <v>46204.442835648151</v>
      </c>
      <c r="CN1443">
        <f t="shared" si="65"/>
        <v>0</v>
      </c>
      <c r="CO1443" t="str">
        <f>VLOOKUP(A1443,Sheet1!$A$2:$B$221,2,0)</f>
        <v>West Zone</v>
      </c>
    </row>
    <row r="1444" spans="1:93" x14ac:dyDescent="0.35">
      <c r="A1444" t="s">
        <v>7641</v>
      </c>
      <c r="B1444">
        <v>479</v>
      </c>
      <c r="C1444" t="s">
        <v>9332</v>
      </c>
      <c r="D1444" t="s">
        <v>678</v>
      </c>
      <c r="E1444" t="s">
        <v>653</v>
      </c>
      <c r="F1444" t="s">
        <v>654</v>
      </c>
      <c r="G1444" t="s">
        <v>441</v>
      </c>
      <c r="H1444" t="s">
        <v>7643</v>
      </c>
      <c r="I1444">
        <v>444333</v>
      </c>
      <c r="J1444" t="s">
        <v>7644</v>
      </c>
      <c r="K1444" t="s">
        <v>7645</v>
      </c>
      <c r="L1444" t="s">
        <v>4622</v>
      </c>
      <c r="M1444" t="s">
        <v>7646</v>
      </c>
      <c r="N1444">
        <v>73000</v>
      </c>
      <c r="O1444" t="s">
        <v>1380</v>
      </c>
      <c r="P1444" t="s">
        <v>1381</v>
      </c>
      <c r="Q1444" t="s">
        <v>7647</v>
      </c>
      <c r="R1444">
        <v>5788778466</v>
      </c>
      <c r="S1444" s="14">
        <v>46206</v>
      </c>
      <c r="T1444" t="s">
        <v>7648</v>
      </c>
      <c r="U1444" s="31">
        <v>46206.676493055558</v>
      </c>
      <c r="AK1444" s="14">
        <v>46206</v>
      </c>
      <c r="AL1444" t="s">
        <v>7642</v>
      </c>
      <c r="AM1444" s="31">
        <v>46206.700289351851</v>
      </c>
      <c r="AQ1444" s="31">
        <v>46206.700289351851</v>
      </c>
      <c r="AR1444" s="14">
        <v>46206</v>
      </c>
      <c r="AS1444" t="s">
        <v>7642</v>
      </c>
      <c r="AT1444" t="s">
        <v>654</v>
      </c>
      <c r="AU1444" t="s">
        <v>678</v>
      </c>
      <c r="AV1444" s="14">
        <v>46206</v>
      </c>
      <c r="AW1444" t="s">
        <v>7649</v>
      </c>
      <c r="AX1444" s="31">
        <v>46206.702372685184</v>
      </c>
      <c r="AY1444" s="14">
        <v>46206</v>
      </c>
      <c r="AZ1444" t="s">
        <v>1268</v>
      </c>
      <c r="BA1444" s="31">
        <v>46206.708773148152</v>
      </c>
      <c r="BB1444" s="14">
        <v>46206</v>
      </c>
      <c r="BC1444" t="s">
        <v>1268</v>
      </c>
      <c r="BD1444" s="31">
        <v>46206.712569444448</v>
      </c>
      <c r="BE1444" s="14">
        <v>46206</v>
      </c>
      <c r="BF1444" t="s">
        <v>7487</v>
      </c>
      <c r="BG1444" s="31">
        <v>46206.720173611109</v>
      </c>
      <c r="BH1444" s="14">
        <v>46206</v>
      </c>
      <c r="BI1444" t="s">
        <v>7487</v>
      </c>
      <c r="BJ1444" s="31">
        <v>46206.795706018522</v>
      </c>
      <c r="BK1444" s="14">
        <v>46206</v>
      </c>
      <c r="BL1444" t="s">
        <v>7487</v>
      </c>
      <c r="BM1444" s="31">
        <v>46206.720335648148</v>
      </c>
      <c r="BW1444" s="14">
        <v>46206</v>
      </c>
      <c r="BX1444" t="s">
        <v>7487</v>
      </c>
      <c r="BY1444" s="31">
        <v>46206.806770833333</v>
      </c>
      <c r="BZ1444" s="14">
        <v>46206</v>
      </c>
      <c r="CA1444" t="s">
        <v>2427</v>
      </c>
      <c r="CB1444" s="31">
        <v>46206.80704861111</v>
      </c>
      <c r="CF1444" s="14">
        <v>46206</v>
      </c>
      <c r="CG1444" t="s">
        <v>7649</v>
      </c>
      <c r="CH1444" s="31">
        <v>46206.812476851854</v>
      </c>
      <c r="CM1444" s="4">
        <f t="shared" si="64"/>
        <v>46206.676493055558</v>
      </c>
      <c r="CN1444">
        <f t="shared" si="65"/>
        <v>0</v>
      </c>
      <c r="CO1444" t="str">
        <f>VLOOKUP(A1444,Sheet1!$A$2:$B$221,2,0)</f>
        <v>West Zone</v>
      </c>
    </row>
    <row r="1445" spans="1:93" x14ac:dyDescent="0.35">
      <c r="A1445" t="s">
        <v>7641</v>
      </c>
      <c r="B1445">
        <v>479</v>
      </c>
      <c r="C1445" t="s">
        <v>9332</v>
      </c>
      <c r="D1445" t="s">
        <v>678</v>
      </c>
      <c r="E1445" t="s">
        <v>653</v>
      </c>
      <c r="F1445" t="s">
        <v>654</v>
      </c>
      <c r="G1445" t="s">
        <v>441</v>
      </c>
      <c r="H1445" t="s">
        <v>12643</v>
      </c>
      <c r="I1445">
        <v>732132</v>
      </c>
      <c r="J1445" t="s">
        <v>12644</v>
      </c>
      <c r="K1445" t="s">
        <v>12645</v>
      </c>
      <c r="L1445" t="s">
        <v>4622</v>
      </c>
      <c r="M1445" t="s">
        <v>12646</v>
      </c>
      <c r="N1445">
        <v>85000</v>
      </c>
      <c r="O1445" t="s">
        <v>1251</v>
      </c>
      <c r="P1445" t="s">
        <v>1252</v>
      </c>
      <c r="Q1445" t="s">
        <v>12647</v>
      </c>
      <c r="R1445">
        <v>5425807429</v>
      </c>
      <c r="S1445" s="14">
        <v>46210</v>
      </c>
      <c r="T1445" t="s">
        <v>12648</v>
      </c>
      <c r="U1445" s="31">
        <v>46210.457442129627</v>
      </c>
      <c r="AK1445" s="14">
        <v>46210</v>
      </c>
      <c r="AL1445" t="s">
        <v>7642</v>
      </c>
      <c r="AM1445" s="31">
        <v>46210.584490740737</v>
      </c>
      <c r="AQ1445" s="31">
        <v>46210.584490740737</v>
      </c>
      <c r="AR1445" s="14">
        <v>46210</v>
      </c>
      <c r="AS1445" t="s">
        <v>7642</v>
      </c>
      <c r="AT1445" t="s">
        <v>654</v>
      </c>
      <c r="AU1445" t="s">
        <v>678</v>
      </c>
      <c r="AV1445" s="14">
        <v>46210</v>
      </c>
      <c r="AW1445" t="s">
        <v>12648</v>
      </c>
      <c r="AX1445" s="31">
        <v>46210.616064814814</v>
      </c>
      <c r="AY1445" s="14">
        <v>46210</v>
      </c>
      <c r="AZ1445" t="s">
        <v>1211</v>
      </c>
      <c r="BA1445" s="31">
        <v>46210.640949074077</v>
      </c>
      <c r="BB1445" s="14">
        <v>46210</v>
      </c>
      <c r="BC1445" t="s">
        <v>3024</v>
      </c>
      <c r="BD1445" s="31">
        <v>46210.659421296295</v>
      </c>
      <c r="BE1445" s="14">
        <v>46210</v>
      </c>
      <c r="BF1445" t="s">
        <v>7487</v>
      </c>
      <c r="BG1445" s="31">
        <v>46210.699270833335</v>
      </c>
      <c r="BK1445" s="14">
        <v>46210</v>
      </c>
      <c r="BL1445" t="s">
        <v>7487</v>
      </c>
      <c r="BM1445" s="31">
        <v>46210.72152777778</v>
      </c>
      <c r="CM1445" s="4">
        <f t="shared" si="64"/>
        <v>46210.457442129627</v>
      </c>
      <c r="CN1445">
        <f t="shared" si="65"/>
        <v>0</v>
      </c>
      <c r="CO1445" t="str">
        <f>VLOOKUP(A1445,Sheet1!$A$2:$B$221,2,0)</f>
        <v>West Zone</v>
      </c>
    </row>
    <row r="1446" spans="1:93" x14ac:dyDescent="0.35">
      <c r="A1446" t="s">
        <v>7650</v>
      </c>
      <c r="B1446">
        <v>597</v>
      </c>
      <c r="C1446" t="s">
        <v>9332</v>
      </c>
      <c r="D1446" t="s">
        <v>678</v>
      </c>
      <c r="E1446" t="s">
        <v>500</v>
      </c>
      <c r="F1446" t="s">
        <v>501</v>
      </c>
      <c r="G1446" t="s">
        <v>930</v>
      </c>
      <c r="H1446" t="s">
        <v>7651</v>
      </c>
      <c r="I1446">
        <v>92803</v>
      </c>
      <c r="J1446" t="s">
        <v>111</v>
      </c>
      <c r="K1446" t="s">
        <v>3081</v>
      </c>
      <c r="L1446" t="s">
        <v>4622</v>
      </c>
      <c r="M1446" t="s">
        <v>7652</v>
      </c>
      <c r="N1446">
        <v>45000</v>
      </c>
      <c r="O1446" t="s">
        <v>1332</v>
      </c>
      <c r="P1446" t="s">
        <v>1333</v>
      </c>
      <c r="Q1446" t="s">
        <v>7653</v>
      </c>
      <c r="R1446">
        <v>1454585138</v>
      </c>
      <c r="S1446" s="14">
        <v>46206</v>
      </c>
      <c r="T1446" t="s">
        <v>7654</v>
      </c>
      <c r="U1446" s="31">
        <v>46206.442569444444</v>
      </c>
      <c r="AK1446" s="14">
        <v>46206</v>
      </c>
      <c r="AL1446" t="s">
        <v>1335</v>
      </c>
      <c r="AM1446" s="31">
        <v>46206.46665509259</v>
      </c>
      <c r="AQ1446" s="31">
        <v>46206.46665509259</v>
      </c>
      <c r="AR1446" s="14">
        <v>46206</v>
      </c>
      <c r="AS1446" t="s">
        <v>1335</v>
      </c>
      <c r="AT1446" t="s">
        <v>501</v>
      </c>
      <c r="AU1446" t="s">
        <v>678</v>
      </c>
      <c r="AV1446" s="14">
        <v>46206</v>
      </c>
      <c r="AW1446" t="s">
        <v>1335</v>
      </c>
      <c r="AX1446" s="31">
        <v>46206.467997685184</v>
      </c>
      <c r="AY1446" s="14">
        <v>46206</v>
      </c>
      <c r="AZ1446" t="s">
        <v>3057</v>
      </c>
      <c r="BA1446" s="31">
        <v>46206.482685185183</v>
      </c>
      <c r="BB1446" s="14">
        <v>46206</v>
      </c>
      <c r="BC1446" t="s">
        <v>6626</v>
      </c>
      <c r="BD1446" s="31">
        <v>46206.510787037034</v>
      </c>
      <c r="BE1446" s="14">
        <v>46206</v>
      </c>
      <c r="BF1446" t="s">
        <v>7655</v>
      </c>
      <c r="BG1446" s="31">
        <v>46206.568495370368</v>
      </c>
      <c r="BH1446" s="14">
        <v>46206</v>
      </c>
      <c r="BI1446" t="s">
        <v>7655</v>
      </c>
      <c r="BJ1446" s="31">
        <v>46206.572627314818</v>
      </c>
      <c r="BW1446" s="14">
        <v>46206</v>
      </c>
      <c r="BX1446" t="s">
        <v>7655</v>
      </c>
      <c r="BY1446" s="31">
        <v>46206.615358796298</v>
      </c>
      <c r="BZ1446" s="14">
        <v>46206</v>
      </c>
      <c r="CA1446" t="s">
        <v>1324</v>
      </c>
      <c r="CB1446" s="31">
        <v>46206.629340277781</v>
      </c>
      <c r="CF1446" s="14">
        <v>46206</v>
      </c>
      <c r="CG1446" t="s">
        <v>1339</v>
      </c>
      <c r="CH1446" s="31">
        <v>46206.712430555555</v>
      </c>
      <c r="CM1446" s="4">
        <f t="shared" si="64"/>
        <v>46206.442569444444</v>
      </c>
      <c r="CN1446">
        <f t="shared" si="65"/>
        <v>0</v>
      </c>
      <c r="CO1446" t="str">
        <f>VLOOKUP(A1446,Sheet1!$A$2:$B$221,2,0)</f>
        <v>West Zone</v>
      </c>
    </row>
    <row r="1447" spans="1:93" x14ac:dyDescent="0.35">
      <c r="A1447" t="s">
        <v>7650</v>
      </c>
      <c r="B1447">
        <v>597</v>
      </c>
      <c r="C1447" t="s">
        <v>9332</v>
      </c>
      <c r="D1447" t="s">
        <v>678</v>
      </c>
      <c r="E1447" t="s">
        <v>500</v>
      </c>
      <c r="F1447" t="s">
        <v>501</v>
      </c>
      <c r="G1447" t="s">
        <v>930</v>
      </c>
      <c r="H1447" t="s">
        <v>7656</v>
      </c>
      <c r="I1447">
        <v>161553</v>
      </c>
      <c r="J1447" t="s">
        <v>1079</v>
      </c>
      <c r="K1447" t="s">
        <v>1334</v>
      </c>
      <c r="L1447" t="s">
        <v>4622</v>
      </c>
      <c r="M1447" t="s">
        <v>7657</v>
      </c>
      <c r="N1447">
        <v>45000</v>
      </c>
      <c r="O1447" t="s">
        <v>3012</v>
      </c>
      <c r="P1447" t="s">
        <v>3013</v>
      </c>
      <c r="Q1447" t="s">
        <v>7658</v>
      </c>
      <c r="R1447">
        <v>1273107043</v>
      </c>
      <c r="S1447" s="14">
        <v>46204</v>
      </c>
      <c r="T1447" t="s">
        <v>7659</v>
      </c>
      <c r="U1447" s="31">
        <v>46204.612071759257</v>
      </c>
      <c r="AK1447" s="14">
        <v>46204</v>
      </c>
      <c r="AL1447" t="s">
        <v>1335</v>
      </c>
      <c r="AM1447" s="31">
        <v>46204.701377314814</v>
      </c>
      <c r="AQ1447" s="31">
        <v>46204.701377314814</v>
      </c>
      <c r="AR1447" s="14">
        <v>46204</v>
      </c>
      <c r="AS1447" t="s">
        <v>1335</v>
      </c>
      <c r="AT1447" t="s">
        <v>501</v>
      </c>
      <c r="AU1447" t="s">
        <v>678</v>
      </c>
      <c r="AV1447" s="14">
        <v>46204</v>
      </c>
      <c r="AW1447" t="s">
        <v>1335</v>
      </c>
      <c r="AX1447" s="31">
        <v>46204.701770833337</v>
      </c>
      <c r="AY1447" s="14">
        <v>46204</v>
      </c>
      <c r="AZ1447" t="s">
        <v>1211</v>
      </c>
      <c r="BA1447" s="31">
        <v>46204.708136574074</v>
      </c>
      <c r="BB1447" s="14">
        <v>46204</v>
      </c>
      <c r="BC1447" t="s">
        <v>6685</v>
      </c>
      <c r="BD1447" s="31">
        <v>46204.730937499997</v>
      </c>
      <c r="BE1447" s="14">
        <v>46204</v>
      </c>
      <c r="BF1447" t="s">
        <v>1336</v>
      </c>
      <c r="BG1447" s="31">
        <v>46204.738055555557</v>
      </c>
      <c r="BH1447" s="14">
        <v>46204</v>
      </c>
      <c r="BI1447" t="s">
        <v>1336</v>
      </c>
      <c r="BJ1447" s="31">
        <v>46204.745555555557</v>
      </c>
      <c r="BW1447" s="14">
        <v>46204</v>
      </c>
      <c r="BX1447" t="s">
        <v>1336</v>
      </c>
      <c r="BY1447" s="31">
        <v>46204.755520833336</v>
      </c>
      <c r="BZ1447" s="14">
        <v>46204</v>
      </c>
      <c r="CA1447" t="s">
        <v>1324</v>
      </c>
      <c r="CB1447" s="31">
        <v>46204.764953703707</v>
      </c>
      <c r="CF1447" s="14">
        <v>46205</v>
      </c>
      <c r="CG1447" t="s">
        <v>1339</v>
      </c>
      <c r="CH1447" s="31">
        <v>46205.650509259256</v>
      </c>
      <c r="CM1447" s="4">
        <f t="shared" si="64"/>
        <v>46204.612071759257</v>
      </c>
      <c r="CN1447">
        <f t="shared" si="65"/>
        <v>0</v>
      </c>
      <c r="CO1447" t="str">
        <f>VLOOKUP(A1447,Sheet1!$A$2:$B$221,2,0)</f>
        <v>West Zone</v>
      </c>
    </row>
    <row r="1448" spans="1:93" x14ac:dyDescent="0.35">
      <c r="A1448" t="s">
        <v>7650</v>
      </c>
      <c r="B1448">
        <v>597</v>
      </c>
      <c r="C1448" t="s">
        <v>9332</v>
      </c>
      <c r="D1448" t="s">
        <v>678</v>
      </c>
      <c r="E1448" t="s">
        <v>500</v>
      </c>
      <c r="F1448" t="s">
        <v>501</v>
      </c>
      <c r="G1448" t="s">
        <v>930</v>
      </c>
      <c r="H1448" t="s">
        <v>7660</v>
      </c>
      <c r="I1448">
        <v>403336</v>
      </c>
      <c r="J1448" t="s">
        <v>1079</v>
      </c>
      <c r="K1448" t="s">
        <v>1334</v>
      </c>
      <c r="L1448" t="s">
        <v>4622</v>
      </c>
      <c r="M1448" t="s">
        <v>7661</v>
      </c>
      <c r="N1448">
        <v>90000</v>
      </c>
      <c r="O1448" t="s">
        <v>1180</v>
      </c>
      <c r="P1448" t="s">
        <v>1181</v>
      </c>
      <c r="Q1448" t="s">
        <v>7662</v>
      </c>
      <c r="R1448">
        <v>8634453603</v>
      </c>
      <c r="S1448" s="14">
        <v>46206</v>
      </c>
      <c r="T1448" t="s">
        <v>7659</v>
      </c>
      <c r="U1448" s="31">
        <v>46206.470023148147</v>
      </c>
      <c r="AK1448" s="14">
        <v>46206</v>
      </c>
      <c r="AL1448" t="s">
        <v>1335</v>
      </c>
      <c r="AM1448" s="31">
        <v>46206.50513888889</v>
      </c>
      <c r="AQ1448" s="31">
        <v>46206.50513888889</v>
      </c>
      <c r="AR1448" s="14">
        <v>46206</v>
      </c>
      <c r="AS1448" t="s">
        <v>1335</v>
      </c>
      <c r="AT1448" t="s">
        <v>501</v>
      </c>
      <c r="AU1448" t="s">
        <v>678</v>
      </c>
      <c r="AV1448" s="14">
        <v>46206</v>
      </c>
      <c r="AW1448" t="s">
        <v>1335</v>
      </c>
      <c r="AX1448" s="31">
        <v>46206.505671296298</v>
      </c>
      <c r="AY1448" s="14">
        <v>46206</v>
      </c>
      <c r="AZ1448" t="s">
        <v>3057</v>
      </c>
      <c r="BA1448" s="31">
        <v>46206.523449074077</v>
      </c>
      <c r="BB1448" s="14">
        <v>46206</v>
      </c>
      <c r="BC1448" t="s">
        <v>1366</v>
      </c>
      <c r="BD1448" s="31">
        <v>46206.537291666667</v>
      </c>
      <c r="BE1448" s="14">
        <v>46206</v>
      </c>
      <c r="BF1448" t="s">
        <v>7655</v>
      </c>
      <c r="BG1448" s="31">
        <v>46206.568541666667</v>
      </c>
      <c r="BH1448" s="14">
        <v>46206</v>
      </c>
      <c r="BI1448" t="s">
        <v>7655</v>
      </c>
      <c r="BJ1448" s="31">
        <v>46206.572766203702</v>
      </c>
      <c r="BW1448" s="14">
        <v>46206</v>
      </c>
      <c r="BX1448" t="s">
        <v>7655</v>
      </c>
      <c r="BY1448" s="31">
        <v>46206.616412037038</v>
      </c>
      <c r="BZ1448" s="14">
        <v>46206</v>
      </c>
      <c r="CA1448" t="s">
        <v>1324</v>
      </c>
      <c r="CB1448" s="31">
        <v>46206.629479166666</v>
      </c>
      <c r="CF1448" s="14">
        <v>46206</v>
      </c>
      <c r="CG1448" t="s">
        <v>1339</v>
      </c>
      <c r="CH1448" s="31">
        <v>46206.753819444442</v>
      </c>
      <c r="CM1448" s="4">
        <f t="shared" si="64"/>
        <v>46206.470023148147</v>
      </c>
      <c r="CN1448">
        <f t="shared" si="65"/>
        <v>0</v>
      </c>
      <c r="CO1448" t="str">
        <f>VLOOKUP(A1448,Sheet1!$A$2:$B$221,2,0)</f>
        <v>West Zone</v>
      </c>
    </row>
    <row r="1449" spans="1:93" x14ac:dyDescent="0.35">
      <c r="A1449" t="s">
        <v>7650</v>
      </c>
      <c r="B1449">
        <v>597</v>
      </c>
      <c r="C1449" t="s">
        <v>9332</v>
      </c>
      <c r="D1449" t="s">
        <v>678</v>
      </c>
      <c r="E1449" t="s">
        <v>500</v>
      </c>
      <c r="F1449" t="s">
        <v>501</v>
      </c>
      <c r="G1449" t="s">
        <v>930</v>
      </c>
      <c r="H1449" t="s">
        <v>12649</v>
      </c>
      <c r="I1449">
        <v>609490</v>
      </c>
      <c r="J1449" t="s">
        <v>3634</v>
      </c>
      <c r="K1449" t="s">
        <v>3635</v>
      </c>
      <c r="L1449" t="s">
        <v>4622</v>
      </c>
      <c r="M1449" t="s">
        <v>12650</v>
      </c>
      <c r="N1449">
        <v>45000</v>
      </c>
      <c r="O1449" t="s">
        <v>3012</v>
      </c>
      <c r="P1449" t="s">
        <v>3013</v>
      </c>
      <c r="Q1449" t="s">
        <v>3234</v>
      </c>
      <c r="R1449">
        <v>5900621062</v>
      </c>
      <c r="S1449" s="14">
        <v>46210</v>
      </c>
      <c r="T1449" t="s">
        <v>7665</v>
      </c>
      <c r="U1449" s="31">
        <v>46210.64230324074</v>
      </c>
      <c r="AK1449" s="14">
        <v>46210</v>
      </c>
      <c r="AL1449" t="s">
        <v>1335</v>
      </c>
      <c r="AM1449" s="31">
        <v>46210.69326388889</v>
      </c>
      <c r="AQ1449" s="31">
        <v>46210.69326388889</v>
      </c>
      <c r="AR1449" s="14">
        <v>46210</v>
      </c>
      <c r="AS1449" t="s">
        <v>1335</v>
      </c>
      <c r="AT1449" t="s">
        <v>501</v>
      </c>
      <c r="AU1449" t="s">
        <v>678</v>
      </c>
      <c r="AV1449" s="14">
        <v>46210</v>
      </c>
      <c r="AW1449" t="s">
        <v>1335</v>
      </c>
      <c r="AX1449" s="31">
        <v>46210.807604166665</v>
      </c>
      <c r="AY1449" s="14">
        <v>46211</v>
      </c>
      <c r="AZ1449" t="s">
        <v>1211</v>
      </c>
      <c r="BA1449" s="31">
        <v>46211.360636574071</v>
      </c>
      <c r="CM1449" s="4">
        <f t="shared" si="64"/>
        <v>46210.64230324074</v>
      </c>
      <c r="CN1449">
        <f t="shared" si="65"/>
        <v>0</v>
      </c>
      <c r="CO1449" t="str">
        <f>VLOOKUP(A1449,Sheet1!$A$2:$B$221,2,0)</f>
        <v>West Zone</v>
      </c>
    </row>
    <row r="1450" spans="1:93" x14ac:dyDescent="0.35">
      <c r="A1450" t="s">
        <v>7650</v>
      </c>
      <c r="B1450">
        <v>597</v>
      </c>
      <c r="C1450" t="s">
        <v>9332</v>
      </c>
      <c r="D1450" t="s">
        <v>678</v>
      </c>
      <c r="E1450" t="s">
        <v>500</v>
      </c>
      <c r="F1450" t="s">
        <v>501</v>
      </c>
      <c r="G1450" t="s">
        <v>930</v>
      </c>
      <c r="H1450" t="s">
        <v>7663</v>
      </c>
      <c r="I1450">
        <v>630763</v>
      </c>
      <c r="J1450" t="s">
        <v>3634</v>
      </c>
      <c r="K1450" t="s">
        <v>3635</v>
      </c>
      <c r="L1450" t="s">
        <v>4622</v>
      </c>
      <c r="M1450" t="s">
        <v>7664</v>
      </c>
      <c r="N1450">
        <v>45000</v>
      </c>
      <c r="O1450" t="s">
        <v>3012</v>
      </c>
      <c r="P1450" t="s">
        <v>3013</v>
      </c>
      <c r="Q1450" t="s">
        <v>984</v>
      </c>
      <c r="R1450">
        <v>6838495652</v>
      </c>
      <c r="S1450" s="14">
        <v>46206</v>
      </c>
      <c r="T1450" t="s">
        <v>7665</v>
      </c>
      <c r="U1450" s="31">
        <v>46206.554293981484</v>
      </c>
      <c r="AK1450" s="14">
        <v>46206</v>
      </c>
      <c r="AL1450" t="s">
        <v>1339</v>
      </c>
      <c r="AM1450" s="31">
        <v>46206.609247685185</v>
      </c>
      <c r="AQ1450" s="31">
        <v>46206.609247685185</v>
      </c>
      <c r="AR1450" s="14">
        <v>46206</v>
      </c>
      <c r="AS1450" t="s">
        <v>1339</v>
      </c>
      <c r="AT1450" t="s">
        <v>7666</v>
      </c>
      <c r="AU1450" t="s">
        <v>677</v>
      </c>
      <c r="AV1450" s="14">
        <v>46206</v>
      </c>
      <c r="AW1450" t="s">
        <v>1339</v>
      </c>
      <c r="AX1450" s="31">
        <v>46206.6096412037</v>
      </c>
      <c r="AY1450" s="14">
        <v>46206</v>
      </c>
      <c r="AZ1450" t="s">
        <v>3057</v>
      </c>
      <c r="BA1450" s="31">
        <v>46206.625972222224</v>
      </c>
      <c r="BB1450" s="14">
        <v>46206</v>
      </c>
      <c r="BC1450" t="s">
        <v>6673</v>
      </c>
      <c r="BD1450" s="31">
        <v>46206.68545138889</v>
      </c>
      <c r="BE1450" s="14">
        <v>46206</v>
      </c>
      <c r="BF1450" t="s">
        <v>7655</v>
      </c>
      <c r="BG1450" s="31">
        <v>46206.737928240742</v>
      </c>
      <c r="BH1450" s="14">
        <v>46206</v>
      </c>
      <c r="BI1450" t="s">
        <v>7655</v>
      </c>
      <c r="BJ1450" s="31">
        <v>46206.739305555559</v>
      </c>
      <c r="BW1450" s="14">
        <v>46206</v>
      </c>
      <c r="BX1450" t="s">
        <v>7655</v>
      </c>
      <c r="BY1450" s="31">
        <v>46206.744768518518</v>
      </c>
      <c r="BZ1450" s="14">
        <v>46206</v>
      </c>
      <c r="CA1450" t="s">
        <v>1322</v>
      </c>
      <c r="CB1450" s="31">
        <v>46206.762372685182</v>
      </c>
      <c r="CF1450" s="14">
        <v>46206</v>
      </c>
      <c r="CG1450" t="s">
        <v>1339</v>
      </c>
      <c r="CH1450" s="31">
        <v>46206.805023148147</v>
      </c>
      <c r="CM1450" s="4">
        <f t="shared" si="64"/>
        <v>46206.554293981484</v>
      </c>
      <c r="CN1450">
        <f t="shared" si="65"/>
        <v>0</v>
      </c>
      <c r="CO1450" t="str">
        <f>VLOOKUP(A1450,Sheet1!$A$2:$B$221,2,0)</f>
        <v>West Zone</v>
      </c>
    </row>
    <row r="1451" spans="1:93" x14ac:dyDescent="0.35">
      <c r="A1451" t="s">
        <v>7650</v>
      </c>
      <c r="B1451">
        <v>597</v>
      </c>
      <c r="C1451" t="s">
        <v>9332</v>
      </c>
      <c r="D1451" t="s">
        <v>678</v>
      </c>
      <c r="E1451" t="s">
        <v>500</v>
      </c>
      <c r="F1451" t="s">
        <v>501</v>
      </c>
      <c r="G1451" t="s">
        <v>930</v>
      </c>
      <c r="H1451" t="s">
        <v>7667</v>
      </c>
      <c r="I1451">
        <v>641473</v>
      </c>
      <c r="J1451" t="s">
        <v>4579</v>
      </c>
      <c r="K1451" t="s">
        <v>4580</v>
      </c>
      <c r="L1451" t="s">
        <v>4622</v>
      </c>
      <c r="M1451" t="s">
        <v>7668</v>
      </c>
      <c r="N1451">
        <v>55000</v>
      </c>
      <c r="O1451" t="s">
        <v>7669</v>
      </c>
      <c r="P1451" t="s">
        <v>7670</v>
      </c>
      <c r="Q1451" t="s">
        <v>2980</v>
      </c>
      <c r="R1451">
        <v>8269613300</v>
      </c>
      <c r="S1451" s="14">
        <v>46206</v>
      </c>
      <c r="T1451" t="s">
        <v>7671</v>
      </c>
      <c r="U1451" s="31">
        <v>46206.56077546296</v>
      </c>
      <c r="AK1451" s="14">
        <v>46206</v>
      </c>
      <c r="AL1451" t="s">
        <v>1339</v>
      </c>
      <c r="AM1451" s="31">
        <v>46206.723402777781</v>
      </c>
      <c r="AQ1451" s="31">
        <v>46206.723402777781</v>
      </c>
      <c r="AR1451" s="14">
        <v>46206</v>
      </c>
      <c r="AS1451" t="s">
        <v>1339</v>
      </c>
      <c r="AT1451" t="s">
        <v>7666</v>
      </c>
      <c r="AU1451" t="s">
        <v>677</v>
      </c>
      <c r="AV1451" s="14">
        <v>46206</v>
      </c>
      <c r="AW1451" t="s">
        <v>7671</v>
      </c>
      <c r="AX1451" s="31">
        <v>46206.72452546296</v>
      </c>
      <c r="AY1451" s="14">
        <v>46206</v>
      </c>
      <c r="AZ1451" t="s">
        <v>3057</v>
      </c>
      <c r="BA1451" s="31">
        <v>46206.731168981481</v>
      </c>
      <c r="BB1451" s="14">
        <v>46206</v>
      </c>
      <c r="BC1451" t="s">
        <v>7357</v>
      </c>
      <c r="BD1451" s="31">
        <v>46206.739583333336</v>
      </c>
      <c r="BE1451" s="14">
        <v>46206</v>
      </c>
      <c r="BF1451" t="s">
        <v>7655</v>
      </c>
      <c r="BG1451" s="31">
        <v>46206.765787037039</v>
      </c>
      <c r="BH1451" s="14">
        <v>46206</v>
      </c>
      <c r="BI1451" t="s">
        <v>7655</v>
      </c>
      <c r="BJ1451" s="31">
        <v>46206.765925925924</v>
      </c>
      <c r="BW1451" s="14">
        <v>46206</v>
      </c>
      <c r="BX1451" t="s">
        <v>7655</v>
      </c>
      <c r="BY1451" s="31">
        <v>46206.768680555557</v>
      </c>
      <c r="BZ1451" s="14">
        <v>46206</v>
      </c>
      <c r="CA1451" t="s">
        <v>1322</v>
      </c>
      <c r="CB1451" s="31">
        <v>46206.777638888889</v>
      </c>
      <c r="CF1451" s="14">
        <v>46210</v>
      </c>
      <c r="CG1451" t="s">
        <v>1339</v>
      </c>
      <c r="CH1451" s="31">
        <v>46210.576874999999</v>
      </c>
      <c r="CM1451" s="4">
        <f t="shared" si="64"/>
        <v>46206.56077546296</v>
      </c>
      <c r="CN1451">
        <f t="shared" si="65"/>
        <v>0</v>
      </c>
      <c r="CO1451" t="str">
        <f>VLOOKUP(A1451,Sheet1!$A$2:$B$221,2,0)</f>
        <v>West Zone</v>
      </c>
    </row>
    <row r="1452" spans="1:93" x14ac:dyDescent="0.35">
      <c r="A1452" t="s">
        <v>7650</v>
      </c>
      <c r="B1452">
        <v>597</v>
      </c>
      <c r="C1452" t="s">
        <v>9332</v>
      </c>
      <c r="D1452" t="s">
        <v>678</v>
      </c>
      <c r="E1452" t="s">
        <v>500</v>
      </c>
      <c r="F1452" t="s">
        <v>501</v>
      </c>
      <c r="G1452" t="s">
        <v>930</v>
      </c>
      <c r="H1452" t="s">
        <v>10758</v>
      </c>
      <c r="I1452">
        <v>655382</v>
      </c>
      <c r="J1452" t="s">
        <v>2758</v>
      </c>
      <c r="K1452" t="s">
        <v>2759</v>
      </c>
      <c r="L1452" t="s">
        <v>4622</v>
      </c>
      <c r="M1452" t="s">
        <v>10759</v>
      </c>
      <c r="N1452">
        <v>90000</v>
      </c>
      <c r="O1452" t="s">
        <v>1180</v>
      </c>
      <c r="P1452" t="s">
        <v>1181</v>
      </c>
      <c r="Q1452" t="s">
        <v>1929</v>
      </c>
      <c r="R1452">
        <v>4833575414</v>
      </c>
      <c r="S1452" s="14">
        <v>46206</v>
      </c>
      <c r="T1452" t="s">
        <v>10760</v>
      </c>
      <c r="U1452" s="31">
        <v>46206.698449074072</v>
      </c>
      <c r="AK1452" s="14">
        <v>46209</v>
      </c>
      <c r="AL1452" t="s">
        <v>1339</v>
      </c>
      <c r="AM1452" s="31">
        <v>46209.796550925923</v>
      </c>
      <c r="AQ1452" s="31">
        <v>46209.796550925923</v>
      </c>
      <c r="AR1452" s="14">
        <v>46209</v>
      </c>
      <c r="AS1452" t="s">
        <v>1339</v>
      </c>
      <c r="AT1452" t="s">
        <v>7666</v>
      </c>
      <c r="AU1452" t="s">
        <v>677</v>
      </c>
      <c r="AV1452" s="14">
        <v>46210</v>
      </c>
      <c r="AW1452" t="s">
        <v>1339</v>
      </c>
      <c r="AX1452" s="31">
        <v>46210.528113425928</v>
      </c>
      <c r="AY1452" s="14">
        <v>46210</v>
      </c>
      <c r="AZ1452" t="s">
        <v>1211</v>
      </c>
      <c r="BA1452" s="31">
        <v>46210.551203703704</v>
      </c>
      <c r="BB1452" s="14">
        <v>46210</v>
      </c>
      <c r="BC1452" t="s">
        <v>6501</v>
      </c>
      <c r="BD1452" s="31">
        <v>46210.576620370368</v>
      </c>
      <c r="BE1452" s="14">
        <v>46210</v>
      </c>
      <c r="BF1452" t="s">
        <v>1336</v>
      </c>
      <c r="BG1452" s="31">
        <v>46210.596388888887</v>
      </c>
      <c r="BK1452" s="14">
        <v>46210</v>
      </c>
      <c r="BL1452" t="s">
        <v>1336</v>
      </c>
      <c r="BM1452" s="31">
        <v>46210.6018287037</v>
      </c>
      <c r="CM1452" s="4">
        <f t="shared" si="64"/>
        <v>46206.698449074072</v>
      </c>
      <c r="CN1452">
        <f t="shared" si="65"/>
        <v>3</v>
      </c>
      <c r="CO1452" t="str">
        <f>VLOOKUP(A1452,Sheet1!$A$2:$B$221,2,0)</f>
        <v>West Zone</v>
      </c>
    </row>
    <row r="1453" spans="1:93" x14ac:dyDescent="0.35">
      <c r="A1453" t="s">
        <v>7650</v>
      </c>
      <c r="B1453">
        <v>597</v>
      </c>
      <c r="C1453" t="s">
        <v>9332</v>
      </c>
      <c r="D1453" t="s">
        <v>678</v>
      </c>
      <c r="E1453" t="s">
        <v>500</v>
      </c>
      <c r="F1453" t="s">
        <v>501</v>
      </c>
      <c r="G1453" t="s">
        <v>930</v>
      </c>
      <c r="H1453" t="s">
        <v>12651</v>
      </c>
      <c r="I1453">
        <v>669796</v>
      </c>
      <c r="J1453" t="s">
        <v>7674</v>
      </c>
      <c r="K1453" t="s">
        <v>7675</v>
      </c>
      <c r="L1453" t="s">
        <v>4622</v>
      </c>
      <c r="M1453" t="s">
        <v>12652</v>
      </c>
      <c r="N1453">
        <v>45000</v>
      </c>
      <c r="O1453" t="s">
        <v>3012</v>
      </c>
      <c r="P1453" t="s">
        <v>3013</v>
      </c>
      <c r="Q1453" t="s">
        <v>12653</v>
      </c>
      <c r="R1453">
        <v>8349889830</v>
      </c>
      <c r="S1453" s="14">
        <v>46210</v>
      </c>
      <c r="T1453" t="s">
        <v>7678</v>
      </c>
      <c r="U1453" s="31">
        <v>46210.675682870373</v>
      </c>
      <c r="AK1453" s="14">
        <v>46210</v>
      </c>
      <c r="AL1453" t="s">
        <v>1335</v>
      </c>
      <c r="AM1453" s="31">
        <v>46210.765462962961</v>
      </c>
      <c r="AQ1453" s="31">
        <v>46210.765462962961</v>
      </c>
      <c r="AR1453" s="14">
        <v>46210</v>
      </c>
      <c r="AS1453" t="s">
        <v>1335</v>
      </c>
      <c r="AT1453" t="s">
        <v>501</v>
      </c>
      <c r="AU1453" t="s">
        <v>678</v>
      </c>
      <c r="AV1453" s="14">
        <v>46210</v>
      </c>
      <c r="AW1453" t="s">
        <v>7678</v>
      </c>
      <c r="AX1453" s="31">
        <v>46210.766145833331</v>
      </c>
      <c r="AY1453" s="14">
        <v>46211</v>
      </c>
      <c r="AZ1453" t="s">
        <v>1211</v>
      </c>
      <c r="BA1453" s="31">
        <v>46211.360671296294</v>
      </c>
      <c r="CM1453" s="4">
        <f t="shared" si="64"/>
        <v>46210.675682870373</v>
      </c>
      <c r="CN1453">
        <f t="shared" si="65"/>
        <v>0</v>
      </c>
      <c r="CO1453" t="str">
        <f>VLOOKUP(A1453,Sheet1!$A$2:$B$221,2,0)</f>
        <v>West Zone</v>
      </c>
    </row>
    <row r="1454" spans="1:93" x14ac:dyDescent="0.35">
      <c r="A1454" t="s">
        <v>7650</v>
      </c>
      <c r="B1454">
        <v>597</v>
      </c>
      <c r="C1454" t="s">
        <v>9332</v>
      </c>
      <c r="D1454" t="s">
        <v>678</v>
      </c>
      <c r="E1454" t="s">
        <v>500</v>
      </c>
      <c r="F1454" t="s">
        <v>501</v>
      </c>
      <c r="G1454" t="s">
        <v>930</v>
      </c>
      <c r="H1454" t="s">
        <v>3633</v>
      </c>
      <c r="I1454">
        <v>689406</v>
      </c>
      <c r="J1454" t="s">
        <v>3634</v>
      </c>
      <c r="K1454" t="s">
        <v>3635</v>
      </c>
      <c r="L1454" t="s">
        <v>4622</v>
      </c>
      <c r="M1454" t="s">
        <v>7672</v>
      </c>
      <c r="N1454">
        <v>90000</v>
      </c>
      <c r="O1454" t="s">
        <v>1180</v>
      </c>
      <c r="P1454" t="s">
        <v>1181</v>
      </c>
      <c r="Q1454" t="s">
        <v>1338</v>
      </c>
      <c r="R1454">
        <v>8264028979</v>
      </c>
      <c r="S1454" s="14">
        <v>46203</v>
      </c>
      <c r="T1454" t="s">
        <v>7665</v>
      </c>
      <c r="U1454" s="31">
        <v>46203.459282407406</v>
      </c>
      <c r="AK1454" s="14">
        <v>46204</v>
      </c>
      <c r="AL1454" t="s">
        <v>1335</v>
      </c>
      <c r="AM1454" s="31">
        <v>46204.387858796297</v>
      </c>
      <c r="AQ1454" s="31">
        <v>46204.387858796297</v>
      </c>
      <c r="AR1454" s="14">
        <v>46204</v>
      </c>
      <c r="AS1454" t="s">
        <v>1335</v>
      </c>
      <c r="AT1454" t="s">
        <v>501</v>
      </c>
      <c r="AU1454" t="s">
        <v>678</v>
      </c>
      <c r="AV1454" s="14">
        <v>46204</v>
      </c>
      <c r="AW1454" t="s">
        <v>1335</v>
      </c>
      <c r="AX1454" s="31">
        <v>46204.389861111114</v>
      </c>
      <c r="AY1454" s="14">
        <v>46204</v>
      </c>
      <c r="AZ1454" t="s">
        <v>1211</v>
      </c>
      <c r="BA1454" s="31">
        <v>46204.395104166666</v>
      </c>
      <c r="BB1454" s="14">
        <v>46204</v>
      </c>
      <c r="BC1454" t="s">
        <v>3024</v>
      </c>
      <c r="BD1454" s="31">
        <v>46204.404050925928</v>
      </c>
      <c r="BE1454" s="14">
        <v>46204</v>
      </c>
      <c r="BF1454" t="s">
        <v>1336</v>
      </c>
      <c r="BG1454" s="31">
        <v>46204.426666666666</v>
      </c>
      <c r="BH1454" s="14">
        <v>46204</v>
      </c>
      <c r="BI1454" t="s">
        <v>1336</v>
      </c>
      <c r="BJ1454" s="31">
        <v>46204.429270833331</v>
      </c>
      <c r="BW1454" s="14">
        <v>46204</v>
      </c>
      <c r="BX1454" t="s">
        <v>1336</v>
      </c>
      <c r="BY1454" s="31">
        <v>46204.445104166669</v>
      </c>
      <c r="BZ1454" s="14">
        <v>46204</v>
      </c>
      <c r="CA1454" t="s">
        <v>1322</v>
      </c>
      <c r="CB1454" s="31">
        <v>46204.450486111113</v>
      </c>
      <c r="CF1454" s="14">
        <v>46204</v>
      </c>
      <c r="CG1454" t="s">
        <v>1339</v>
      </c>
      <c r="CH1454" s="31">
        <v>46204.729768518519</v>
      </c>
      <c r="CM1454" s="4">
        <f t="shared" si="64"/>
        <v>46203.459282407406</v>
      </c>
      <c r="CN1454">
        <f t="shared" si="65"/>
        <v>1</v>
      </c>
      <c r="CO1454" t="str">
        <f>VLOOKUP(A1454,Sheet1!$A$2:$B$221,2,0)</f>
        <v>West Zone</v>
      </c>
    </row>
    <row r="1455" spans="1:93" x14ac:dyDescent="0.35">
      <c r="A1455" t="s">
        <v>7650</v>
      </c>
      <c r="B1455">
        <v>597</v>
      </c>
      <c r="C1455" t="s">
        <v>9332</v>
      </c>
      <c r="D1455" t="s">
        <v>678</v>
      </c>
      <c r="E1455" t="s">
        <v>500</v>
      </c>
      <c r="F1455" t="s">
        <v>501</v>
      </c>
      <c r="G1455" t="s">
        <v>930</v>
      </c>
      <c r="H1455" t="s">
        <v>10761</v>
      </c>
      <c r="I1455">
        <v>702939</v>
      </c>
      <c r="J1455" t="s">
        <v>7674</v>
      </c>
      <c r="K1455" t="s">
        <v>7675</v>
      </c>
      <c r="L1455" t="s">
        <v>4622</v>
      </c>
      <c r="M1455" t="s">
        <v>10762</v>
      </c>
      <c r="N1455">
        <v>45000</v>
      </c>
      <c r="O1455" t="s">
        <v>10330</v>
      </c>
      <c r="P1455" t="s">
        <v>10331</v>
      </c>
      <c r="Q1455" t="s">
        <v>10763</v>
      </c>
      <c r="R1455">
        <v>3921866745</v>
      </c>
      <c r="S1455" s="14">
        <v>46209</v>
      </c>
      <c r="T1455" t="s">
        <v>7678</v>
      </c>
      <c r="U1455" s="31">
        <v>46209.669293981482</v>
      </c>
      <c r="AK1455" s="14">
        <v>46209</v>
      </c>
      <c r="AL1455" t="s">
        <v>1339</v>
      </c>
      <c r="AM1455" s="31">
        <v>46209.713692129626</v>
      </c>
      <c r="AQ1455" s="31">
        <v>46209.713692129626</v>
      </c>
      <c r="AR1455" s="14">
        <v>46209</v>
      </c>
      <c r="AS1455" t="s">
        <v>1339</v>
      </c>
      <c r="AT1455" t="s">
        <v>7666</v>
      </c>
      <c r="AU1455" t="s">
        <v>677</v>
      </c>
      <c r="AV1455" s="14">
        <v>46209</v>
      </c>
      <c r="AW1455" t="s">
        <v>1339</v>
      </c>
      <c r="AX1455" s="31">
        <v>46209.714687500003</v>
      </c>
      <c r="AY1455" s="14">
        <v>46209</v>
      </c>
      <c r="AZ1455" t="s">
        <v>1211</v>
      </c>
      <c r="BA1455" s="31">
        <v>46209.717905092592</v>
      </c>
      <c r="BB1455" s="14">
        <v>46209</v>
      </c>
      <c r="BC1455" t="s">
        <v>3024</v>
      </c>
      <c r="BD1455" s="31">
        <v>46209.794814814813</v>
      </c>
      <c r="BE1455" s="14">
        <v>46209</v>
      </c>
      <c r="BF1455" t="s">
        <v>1336</v>
      </c>
      <c r="BG1455" s="31">
        <v>46209.794953703706</v>
      </c>
      <c r="BH1455" s="14">
        <v>46209</v>
      </c>
      <c r="BI1455" t="s">
        <v>1336</v>
      </c>
      <c r="BJ1455" s="31">
        <v>46209.795104166667</v>
      </c>
      <c r="BW1455" s="14">
        <v>46209</v>
      </c>
      <c r="BX1455" t="s">
        <v>1336</v>
      </c>
      <c r="BY1455" s="31">
        <v>46209.798472222225</v>
      </c>
      <c r="BZ1455" s="14">
        <v>46209</v>
      </c>
      <c r="CA1455" t="s">
        <v>1324</v>
      </c>
      <c r="CB1455" s="31">
        <v>46209.803310185183</v>
      </c>
      <c r="CF1455" s="14">
        <v>46210</v>
      </c>
      <c r="CG1455" t="s">
        <v>1339</v>
      </c>
      <c r="CH1455" s="31">
        <v>46210.581724537034</v>
      </c>
      <c r="CM1455" s="4">
        <f t="shared" si="64"/>
        <v>46209.669293981482</v>
      </c>
      <c r="CN1455">
        <f t="shared" si="65"/>
        <v>0</v>
      </c>
      <c r="CO1455" t="str">
        <f>VLOOKUP(A1455,Sheet1!$A$2:$B$221,2,0)</f>
        <v>West Zone</v>
      </c>
    </row>
    <row r="1456" spans="1:93" x14ac:dyDescent="0.35">
      <c r="A1456" t="s">
        <v>7650</v>
      </c>
      <c r="B1456">
        <v>597</v>
      </c>
      <c r="C1456" t="s">
        <v>9332</v>
      </c>
      <c r="D1456" t="s">
        <v>678</v>
      </c>
      <c r="E1456" t="s">
        <v>500</v>
      </c>
      <c r="F1456" t="s">
        <v>501</v>
      </c>
      <c r="G1456" t="s">
        <v>930</v>
      </c>
      <c r="H1456" t="s">
        <v>7673</v>
      </c>
      <c r="I1456">
        <v>715846</v>
      </c>
      <c r="J1456" t="s">
        <v>7674</v>
      </c>
      <c r="K1456" t="s">
        <v>7675</v>
      </c>
      <c r="L1456" t="s">
        <v>4622</v>
      </c>
      <c r="M1456" t="s">
        <v>7676</v>
      </c>
      <c r="N1456">
        <v>45000</v>
      </c>
      <c r="O1456" t="s">
        <v>3012</v>
      </c>
      <c r="P1456" t="s">
        <v>3013</v>
      </c>
      <c r="Q1456" t="s">
        <v>7677</v>
      </c>
      <c r="R1456">
        <v>2236713598</v>
      </c>
      <c r="S1456" s="14">
        <v>46205</v>
      </c>
      <c r="T1456" t="s">
        <v>7678</v>
      </c>
      <c r="U1456" s="31">
        <v>46205.665266203701</v>
      </c>
      <c r="AK1456" s="14">
        <v>46205</v>
      </c>
      <c r="AL1456" t="s">
        <v>1339</v>
      </c>
      <c r="AM1456" s="31">
        <v>46205.713055555556</v>
      </c>
      <c r="AQ1456" s="31">
        <v>46205.713055555556</v>
      </c>
      <c r="AR1456" s="14">
        <v>46205</v>
      </c>
      <c r="AS1456" t="s">
        <v>1339</v>
      </c>
      <c r="AT1456" t="s">
        <v>7666</v>
      </c>
      <c r="AU1456" t="s">
        <v>677</v>
      </c>
      <c r="AV1456" s="14">
        <v>46205</v>
      </c>
      <c r="AW1456" t="s">
        <v>1339</v>
      </c>
      <c r="AX1456" s="31">
        <v>46205.71366898148</v>
      </c>
      <c r="AY1456" s="14">
        <v>46205</v>
      </c>
      <c r="AZ1456" t="s">
        <v>1211</v>
      </c>
      <c r="BA1456" s="31">
        <v>46205.737141203703</v>
      </c>
      <c r="BB1456" s="14">
        <v>46205</v>
      </c>
      <c r="BC1456" t="s">
        <v>3057</v>
      </c>
      <c r="BD1456" s="31">
        <v>46205.752650462964</v>
      </c>
      <c r="BE1456" s="14">
        <v>46205</v>
      </c>
      <c r="BF1456" t="s">
        <v>1336</v>
      </c>
      <c r="BG1456" s="31">
        <v>46205.774351851855</v>
      </c>
      <c r="BH1456" s="14">
        <v>46206</v>
      </c>
      <c r="BI1456" t="s">
        <v>1323</v>
      </c>
      <c r="BJ1456" s="31">
        <v>46206.812430555554</v>
      </c>
      <c r="BK1456" s="14">
        <v>46205</v>
      </c>
      <c r="BL1456" t="s">
        <v>1336</v>
      </c>
      <c r="BM1456" s="31">
        <v>46205.779386574075</v>
      </c>
      <c r="BW1456" s="14">
        <v>46206</v>
      </c>
      <c r="BX1456" t="s">
        <v>1323</v>
      </c>
      <c r="BY1456" s="31">
        <v>46206.822743055556</v>
      </c>
      <c r="BZ1456" s="14">
        <v>46206</v>
      </c>
      <c r="CA1456" t="s">
        <v>2427</v>
      </c>
      <c r="CB1456" s="31">
        <v>46206.827789351853</v>
      </c>
      <c r="CF1456" s="14">
        <v>46209</v>
      </c>
      <c r="CG1456" t="s">
        <v>1339</v>
      </c>
      <c r="CH1456" s="31">
        <v>46209.677175925928</v>
      </c>
      <c r="CM1456" s="4">
        <f t="shared" si="64"/>
        <v>46205.665266203701</v>
      </c>
      <c r="CN1456">
        <f t="shared" si="65"/>
        <v>0</v>
      </c>
      <c r="CO1456" t="str">
        <f>VLOOKUP(A1456,Sheet1!$A$2:$B$221,2,0)</f>
        <v>West Zone</v>
      </c>
    </row>
    <row r="1457" spans="1:93" x14ac:dyDescent="0.35">
      <c r="A1457" t="s">
        <v>7650</v>
      </c>
      <c r="B1457">
        <v>597</v>
      </c>
      <c r="C1457" t="s">
        <v>9332</v>
      </c>
      <c r="D1457" t="s">
        <v>678</v>
      </c>
      <c r="E1457" t="s">
        <v>500</v>
      </c>
      <c r="F1457" t="s">
        <v>501</v>
      </c>
      <c r="G1457" t="s">
        <v>930</v>
      </c>
      <c r="H1457" t="s">
        <v>4577</v>
      </c>
      <c r="I1457">
        <v>718735</v>
      </c>
      <c r="J1457" t="s">
        <v>4579</v>
      </c>
      <c r="K1457" t="s">
        <v>4580</v>
      </c>
      <c r="L1457" t="s">
        <v>4622</v>
      </c>
      <c r="M1457" t="s">
        <v>7679</v>
      </c>
      <c r="N1457">
        <v>85000</v>
      </c>
      <c r="O1457" t="s">
        <v>2698</v>
      </c>
      <c r="P1457" t="s">
        <v>2699</v>
      </c>
      <c r="Q1457" t="s">
        <v>4578</v>
      </c>
      <c r="R1457">
        <v>7200093004</v>
      </c>
      <c r="S1457" s="14">
        <v>46206</v>
      </c>
      <c r="T1457" t="s">
        <v>7671</v>
      </c>
      <c r="U1457" s="31">
        <v>46206.631006944444</v>
      </c>
      <c r="AK1457" s="14">
        <v>46206</v>
      </c>
      <c r="AL1457" t="s">
        <v>1339</v>
      </c>
      <c r="AM1457" s="31">
        <v>46206.690138888887</v>
      </c>
      <c r="AQ1457" s="31">
        <v>46206.690138888887</v>
      </c>
      <c r="AR1457" s="14">
        <v>46206</v>
      </c>
      <c r="AS1457" t="s">
        <v>1339</v>
      </c>
      <c r="AT1457" t="s">
        <v>7666</v>
      </c>
      <c r="AU1457" t="s">
        <v>677</v>
      </c>
      <c r="AV1457" s="14">
        <v>46206</v>
      </c>
      <c r="AW1457" t="s">
        <v>7671</v>
      </c>
      <c r="AX1457" s="31">
        <v>46206.691469907404</v>
      </c>
      <c r="AY1457" s="14">
        <v>46206</v>
      </c>
      <c r="AZ1457" t="s">
        <v>3057</v>
      </c>
      <c r="BA1457" s="31">
        <v>46206.711168981485</v>
      </c>
      <c r="BB1457" s="14">
        <v>46206</v>
      </c>
      <c r="BC1457" t="s">
        <v>6497</v>
      </c>
      <c r="BD1457" s="31">
        <v>46206.714421296296</v>
      </c>
      <c r="BE1457" s="14">
        <v>46206</v>
      </c>
      <c r="BF1457" t="s">
        <v>7655</v>
      </c>
      <c r="BG1457" s="31">
        <v>46206.73777777778</v>
      </c>
      <c r="BH1457" s="14">
        <v>46206</v>
      </c>
      <c r="BI1457" t="s">
        <v>7655</v>
      </c>
      <c r="BJ1457" s="31">
        <v>46206.738692129627</v>
      </c>
      <c r="BW1457" s="14">
        <v>46206</v>
      </c>
      <c r="BX1457" t="s">
        <v>7655</v>
      </c>
      <c r="BY1457" s="31">
        <v>46206.746516203704</v>
      </c>
      <c r="BZ1457" s="14">
        <v>46206</v>
      </c>
      <c r="CA1457" t="s">
        <v>1322</v>
      </c>
      <c r="CB1457" s="31">
        <v>46206.76221064815</v>
      </c>
      <c r="CF1457" s="14">
        <v>46206</v>
      </c>
      <c r="CG1457" t="s">
        <v>1339</v>
      </c>
      <c r="CH1457" s="31">
        <v>46206.819814814815</v>
      </c>
      <c r="CM1457" s="4">
        <f t="shared" si="64"/>
        <v>46206.631006944444</v>
      </c>
      <c r="CN1457">
        <f t="shared" si="65"/>
        <v>0</v>
      </c>
      <c r="CO1457" t="str">
        <f>VLOOKUP(A1457,Sheet1!$A$2:$B$221,2,0)</f>
        <v>West Zone</v>
      </c>
    </row>
    <row r="1458" spans="1:93" x14ac:dyDescent="0.35">
      <c r="A1458" t="s">
        <v>7650</v>
      </c>
      <c r="B1458">
        <v>597</v>
      </c>
      <c r="C1458" t="s">
        <v>9332</v>
      </c>
      <c r="D1458" t="s">
        <v>678</v>
      </c>
      <c r="E1458" t="s">
        <v>500</v>
      </c>
      <c r="F1458" t="s">
        <v>501</v>
      </c>
      <c r="G1458" t="s">
        <v>930</v>
      </c>
      <c r="H1458" t="s">
        <v>7680</v>
      </c>
      <c r="I1458">
        <v>728206</v>
      </c>
      <c r="J1458" t="s">
        <v>7674</v>
      </c>
      <c r="K1458" t="s">
        <v>7675</v>
      </c>
      <c r="L1458" t="s">
        <v>4622</v>
      </c>
      <c r="M1458" t="s">
        <v>7681</v>
      </c>
      <c r="N1458">
        <v>77000</v>
      </c>
      <c r="O1458" t="s">
        <v>1173</v>
      </c>
      <c r="P1458" t="s">
        <v>1174</v>
      </c>
      <c r="Q1458" t="s">
        <v>7492</v>
      </c>
      <c r="R1458">
        <v>9224286121</v>
      </c>
      <c r="S1458" s="14">
        <v>46204</v>
      </c>
      <c r="T1458" t="s">
        <v>7678</v>
      </c>
      <c r="U1458" s="31">
        <v>46204.577430555553</v>
      </c>
      <c r="AK1458" s="14">
        <v>46204</v>
      </c>
      <c r="AL1458" t="s">
        <v>1335</v>
      </c>
      <c r="AM1458" s="31">
        <v>46204.762662037036</v>
      </c>
      <c r="AQ1458" s="31">
        <v>46204.762662037036</v>
      </c>
      <c r="AR1458" s="14">
        <v>46204</v>
      </c>
      <c r="AS1458" t="s">
        <v>1335</v>
      </c>
      <c r="AT1458" t="s">
        <v>501</v>
      </c>
      <c r="AU1458" t="s">
        <v>678</v>
      </c>
      <c r="AV1458" s="14">
        <v>46204</v>
      </c>
      <c r="AW1458" t="s">
        <v>1335</v>
      </c>
      <c r="AX1458" s="31">
        <v>46204.763460648152</v>
      </c>
      <c r="AY1458" s="14">
        <v>46205</v>
      </c>
      <c r="AZ1458" t="s">
        <v>1211</v>
      </c>
      <c r="BA1458" s="31">
        <v>46205.356168981481</v>
      </c>
      <c r="BB1458" s="14">
        <v>46205</v>
      </c>
      <c r="BC1458" t="s">
        <v>6636</v>
      </c>
      <c r="BD1458" s="31">
        <v>46205.403252314813</v>
      </c>
      <c r="BE1458" s="14">
        <v>46205</v>
      </c>
      <c r="BF1458" t="s">
        <v>1336</v>
      </c>
      <c r="BG1458" s="31">
        <v>46205.410694444443</v>
      </c>
      <c r="BH1458" s="14">
        <v>46205</v>
      </c>
      <c r="BI1458" t="s">
        <v>1336</v>
      </c>
      <c r="BJ1458" s="31">
        <v>46205.415405092594</v>
      </c>
      <c r="BW1458" s="14">
        <v>46205</v>
      </c>
      <c r="BX1458" t="s">
        <v>1336</v>
      </c>
      <c r="BY1458" s="31">
        <v>46205.433923611112</v>
      </c>
      <c r="BZ1458" s="14">
        <v>46205</v>
      </c>
      <c r="CA1458" t="s">
        <v>1322</v>
      </c>
      <c r="CB1458" s="31">
        <v>46205.454351851855</v>
      </c>
      <c r="CF1458" s="14">
        <v>46205</v>
      </c>
      <c r="CG1458" t="s">
        <v>1339</v>
      </c>
      <c r="CH1458" s="31">
        <v>46205.752592592595</v>
      </c>
      <c r="CM1458" s="4">
        <f t="shared" si="64"/>
        <v>46204.577430555553</v>
      </c>
      <c r="CN1458">
        <f t="shared" si="65"/>
        <v>0</v>
      </c>
      <c r="CO1458" t="str">
        <f>VLOOKUP(A1458,Sheet1!$A$2:$B$221,2,0)</f>
        <v>West Zone</v>
      </c>
    </row>
    <row r="1459" spans="1:93" x14ac:dyDescent="0.35">
      <c r="A1459" t="s">
        <v>7650</v>
      </c>
      <c r="B1459">
        <v>597</v>
      </c>
      <c r="C1459" t="s">
        <v>9332</v>
      </c>
      <c r="D1459" t="s">
        <v>678</v>
      </c>
      <c r="E1459" t="s">
        <v>500</v>
      </c>
      <c r="F1459" t="s">
        <v>501</v>
      </c>
      <c r="G1459" t="s">
        <v>930</v>
      </c>
      <c r="H1459" t="s">
        <v>10764</v>
      </c>
      <c r="I1459">
        <v>728805</v>
      </c>
      <c r="J1459" t="s">
        <v>7674</v>
      </c>
      <c r="K1459" t="s">
        <v>7675</v>
      </c>
      <c r="L1459" t="s">
        <v>4622</v>
      </c>
      <c r="M1459" t="s">
        <v>10765</v>
      </c>
      <c r="N1459">
        <v>45000</v>
      </c>
      <c r="O1459" t="s">
        <v>3012</v>
      </c>
      <c r="P1459" t="s">
        <v>3013</v>
      </c>
      <c r="Q1459" t="s">
        <v>10766</v>
      </c>
      <c r="R1459">
        <v>6832796402</v>
      </c>
      <c r="S1459" s="14">
        <v>46209</v>
      </c>
      <c r="T1459" t="s">
        <v>7678</v>
      </c>
      <c r="U1459" s="31">
        <v>46209.695393518516</v>
      </c>
      <c r="AK1459" s="14">
        <v>46209</v>
      </c>
      <c r="AL1459" t="s">
        <v>1339</v>
      </c>
      <c r="AM1459" s="31">
        <v>46209.728298611109</v>
      </c>
      <c r="AQ1459" s="31">
        <v>46209.728298611109</v>
      </c>
      <c r="AR1459" s="14">
        <v>46209</v>
      </c>
      <c r="AS1459" t="s">
        <v>1339</v>
      </c>
      <c r="AT1459" t="s">
        <v>7666</v>
      </c>
      <c r="AU1459" t="s">
        <v>677</v>
      </c>
      <c r="AV1459" s="14">
        <v>46209</v>
      </c>
      <c r="AW1459" t="s">
        <v>1339</v>
      </c>
      <c r="AX1459" s="31">
        <v>46209.728703703702</v>
      </c>
      <c r="AY1459" s="14">
        <v>46209</v>
      </c>
      <c r="AZ1459" t="s">
        <v>1211</v>
      </c>
      <c r="BA1459" s="31">
        <v>46209.738067129627</v>
      </c>
      <c r="BB1459" s="14">
        <v>46209</v>
      </c>
      <c r="BC1459" t="s">
        <v>6501</v>
      </c>
      <c r="BD1459" s="31">
        <v>46209.750011574077</v>
      </c>
      <c r="BE1459" s="14">
        <v>46209</v>
      </c>
      <c r="BF1459" t="s">
        <v>1336</v>
      </c>
      <c r="BG1459" s="31">
        <v>46209.75240740741</v>
      </c>
      <c r="BH1459" s="14">
        <v>46210</v>
      </c>
      <c r="BI1459" t="s">
        <v>7655</v>
      </c>
      <c r="BJ1459" s="31">
        <v>46210.454004629632</v>
      </c>
      <c r="BK1459" s="14">
        <v>46209</v>
      </c>
      <c r="BL1459" t="s">
        <v>1336</v>
      </c>
      <c r="BM1459" s="31">
        <v>46209.754814814813</v>
      </c>
      <c r="BW1459" s="14">
        <v>46210</v>
      </c>
      <c r="BX1459" t="s">
        <v>7655</v>
      </c>
      <c r="BY1459" s="31">
        <v>46210.466203703705</v>
      </c>
      <c r="BZ1459" s="14">
        <v>46210</v>
      </c>
      <c r="CA1459" t="s">
        <v>1364</v>
      </c>
      <c r="CB1459" s="31">
        <v>46210.548182870371</v>
      </c>
      <c r="CF1459" s="14">
        <v>46210</v>
      </c>
      <c r="CG1459" t="s">
        <v>1339</v>
      </c>
      <c r="CH1459" s="31">
        <v>46210.609907407408</v>
      </c>
      <c r="CM1459" s="4">
        <f t="shared" si="64"/>
        <v>46209.695393518516</v>
      </c>
      <c r="CN1459">
        <f t="shared" si="65"/>
        <v>0</v>
      </c>
      <c r="CO1459" t="str">
        <f>VLOOKUP(A1459,Sheet1!$A$2:$B$221,2,0)</f>
        <v>West Zone</v>
      </c>
    </row>
    <row r="1460" spans="1:93" x14ac:dyDescent="0.35">
      <c r="A1460" t="s">
        <v>7682</v>
      </c>
      <c r="B1460">
        <v>635</v>
      </c>
      <c r="C1460" t="s">
        <v>9332</v>
      </c>
      <c r="D1460" t="s">
        <v>678</v>
      </c>
      <c r="E1460" t="s">
        <v>661</v>
      </c>
      <c r="F1460" t="s">
        <v>662</v>
      </c>
      <c r="G1460" t="s">
        <v>441</v>
      </c>
      <c r="H1460" t="s">
        <v>7683</v>
      </c>
      <c r="I1460">
        <v>331582</v>
      </c>
      <c r="J1460" t="s">
        <v>5550</v>
      </c>
      <c r="K1460" t="s">
        <v>7684</v>
      </c>
      <c r="L1460" t="s">
        <v>4622</v>
      </c>
      <c r="M1460" t="s">
        <v>7685</v>
      </c>
      <c r="N1460">
        <v>60000</v>
      </c>
      <c r="O1460" t="s">
        <v>7686</v>
      </c>
      <c r="P1460" t="s">
        <v>7687</v>
      </c>
      <c r="Q1460" t="s">
        <v>7688</v>
      </c>
      <c r="R1460">
        <v>1289172231</v>
      </c>
      <c r="S1460" s="14">
        <v>46204</v>
      </c>
      <c r="T1460" t="s">
        <v>7689</v>
      </c>
      <c r="U1460" s="31">
        <v>46204.729687500003</v>
      </c>
      <c r="AK1460" s="14">
        <v>46204</v>
      </c>
      <c r="AL1460" t="s">
        <v>1340</v>
      </c>
      <c r="AM1460" s="31">
        <v>46204.752280092594</v>
      </c>
      <c r="AQ1460" s="31">
        <v>46204.752280092594</v>
      </c>
      <c r="AR1460" s="14">
        <v>46204</v>
      </c>
      <c r="AS1460" t="s">
        <v>1340</v>
      </c>
      <c r="AT1460" t="s">
        <v>662</v>
      </c>
      <c r="AU1460" t="s">
        <v>678</v>
      </c>
      <c r="AV1460" s="14">
        <v>46204</v>
      </c>
      <c r="AW1460" t="s">
        <v>7689</v>
      </c>
      <c r="AX1460" s="31">
        <v>46204.9</v>
      </c>
      <c r="AY1460" s="14">
        <v>46205</v>
      </c>
      <c r="AZ1460" t="s">
        <v>1194</v>
      </c>
      <c r="BA1460" s="31">
        <v>46205.397743055553</v>
      </c>
      <c r="BB1460" s="14">
        <v>46205</v>
      </c>
      <c r="BC1460" t="s">
        <v>6513</v>
      </c>
      <c r="BD1460" s="31">
        <v>46205.424699074072</v>
      </c>
      <c r="BE1460" s="14">
        <v>46205</v>
      </c>
      <c r="BF1460" t="s">
        <v>3020</v>
      </c>
      <c r="BG1460" s="31">
        <v>46205.464305555557</v>
      </c>
      <c r="BH1460" s="14">
        <v>46205</v>
      </c>
      <c r="BI1460" t="s">
        <v>3020</v>
      </c>
      <c r="BJ1460" s="31">
        <v>46205.465532407405</v>
      </c>
      <c r="BW1460" s="14">
        <v>46205</v>
      </c>
      <c r="BX1460" t="s">
        <v>3020</v>
      </c>
      <c r="BY1460" s="31">
        <v>46205.477731481478</v>
      </c>
      <c r="BZ1460" s="14">
        <v>46205</v>
      </c>
      <c r="CA1460" t="s">
        <v>1205</v>
      </c>
      <c r="CB1460" s="31">
        <v>46205.479571759257</v>
      </c>
      <c r="CF1460" s="14">
        <v>46206</v>
      </c>
      <c r="CG1460" t="s">
        <v>3590</v>
      </c>
      <c r="CH1460" s="31">
        <v>46206.682349537034</v>
      </c>
      <c r="CM1460" s="4">
        <f t="shared" si="64"/>
        <v>46204.729687500003</v>
      </c>
      <c r="CN1460">
        <f t="shared" si="65"/>
        <v>0</v>
      </c>
      <c r="CO1460" t="str">
        <f>VLOOKUP(A1460,Sheet1!$A$2:$B$221,2,0)</f>
        <v>West Zone</v>
      </c>
    </row>
    <row r="1461" spans="1:93" x14ac:dyDescent="0.35">
      <c r="A1461" t="s">
        <v>7682</v>
      </c>
      <c r="B1461">
        <v>635</v>
      </c>
      <c r="C1461" t="s">
        <v>9332</v>
      </c>
      <c r="D1461" t="s">
        <v>678</v>
      </c>
      <c r="E1461" t="s">
        <v>661</v>
      </c>
      <c r="F1461" t="s">
        <v>662</v>
      </c>
      <c r="G1461" t="s">
        <v>441</v>
      </c>
      <c r="H1461" t="s">
        <v>7690</v>
      </c>
      <c r="I1461">
        <v>398530</v>
      </c>
      <c r="J1461" t="s">
        <v>7691</v>
      </c>
      <c r="K1461" t="s">
        <v>7692</v>
      </c>
      <c r="L1461" t="s">
        <v>4622</v>
      </c>
      <c r="M1461" t="s">
        <v>7693</v>
      </c>
      <c r="N1461">
        <v>40000</v>
      </c>
      <c r="O1461" t="s">
        <v>7694</v>
      </c>
      <c r="P1461" t="s">
        <v>7695</v>
      </c>
      <c r="Q1461" t="s">
        <v>7696</v>
      </c>
      <c r="R1461">
        <v>3173927074</v>
      </c>
      <c r="S1461" s="14">
        <v>46206</v>
      </c>
      <c r="T1461" t="s">
        <v>7689</v>
      </c>
      <c r="U1461" s="31">
        <v>46206.57534722222</v>
      </c>
      <c r="AK1461" s="14">
        <v>46206</v>
      </c>
      <c r="AL1461" t="s">
        <v>1340</v>
      </c>
      <c r="AM1461" s="31">
        <v>46206.631111111114</v>
      </c>
      <c r="AQ1461" s="31">
        <v>46206.631111111114</v>
      </c>
      <c r="AR1461" s="14">
        <v>46206</v>
      </c>
      <c r="AS1461" t="s">
        <v>1340</v>
      </c>
      <c r="AT1461" t="s">
        <v>662</v>
      </c>
      <c r="AU1461" t="s">
        <v>678</v>
      </c>
      <c r="AV1461" s="14">
        <v>46206</v>
      </c>
      <c r="AW1461" t="s">
        <v>7689</v>
      </c>
      <c r="AX1461" s="31">
        <v>46206.670567129629</v>
      </c>
      <c r="AY1461" s="14">
        <v>46206</v>
      </c>
      <c r="AZ1461" t="s">
        <v>1194</v>
      </c>
      <c r="BA1461" s="31">
        <v>46206.674502314818</v>
      </c>
      <c r="BB1461" s="14">
        <v>46206</v>
      </c>
      <c r="BC1461" t="s">
        <v>6513</v>
      </c>
      <c r="BD1461" s="31">
        <v>46206.686666666668</v>
      </c>
      <c r="BE1461" s="14">
        <v>46206</v>
      </c>
      <c r="BF1461" t="s">
        <v>6432</v>
      </c>
      <c r="BG1461" s="31">
        <v>46206.706979166665</v>
      </c>
      <c r="BH1461" s="14">
        <v>46206</v>
      </c>
      <c r="BI1461" t="s">
        <v>6432</v>
      </c>
      <c r="BJ1461" s="31">
        <v>46206.71702546296</v>
      </c>
      <c r="BW1461" s="14">
        <v>46206</v>
      </c>
      <c r="BX1461" t="s">
        <v>6432</v>
      </c>
      <c r="BY1461" s="31">
        <v>46206.734259259261</v>
      </c>
      <c r="BZ1461" s="14">
        <v>46206</v>
      </c>
      <c r="CA1461" t="s">
        <v>1205</v>
      </c>
      <c r="CB1461" s="31">
        <v>46206.737870370373</v>
      </c>
      <c r="CF1461" s="14">
        <v>46206</v>
      </c>
      <c r="CG1461" t="s">
        <v>3590</v>
      </c>
      <c r="CH1461" s="31">
        <v>46206.77988425926</v>
      </c>
      <c r="CM1461" s="4">
        <f t="shared" si="64"/>
        <v>46206.57534722222</v>
      </c>
      <c r="CN1461">
        <f t="shared" si="65"/>
        <v>0</v>
      </c>
      <c r="CO1461" t="str">
        <f>VLOOKUP(A1461,Sheet1!$A$2:$B$221,2,0)</f>
        <v>West Zone</v>
      </c>
    </row>
    <row r="1462" spans="1:93" x14ac:dyDescent="0.35">
      <c r="A1462" t="s">
        <v>7682</v>
      </c>
      <c r="B1462">
        <v>635</v>
      </c>
      <c r="C1462" t="s">
        <v>9332</v>
      </c>
      <c r="D1462" t="s">
        <v>678</v>
      </c>
      <c r="E1462" t="s">
        <v>661</v>
      </c>
      <c r="F1462" t="s">
        <v>662</v>
      </c>
      <c r="G1462" t="s">
        <v>441</v>
      </c>
      <c r="H1462" t="s">
        <v>7690</v>
      </c>
      <c r="I1462">
        <v>398530</v>
      </c>
      <c r="J1462" t="s">
        <v>7691</v>
      </c>
      <c r="K1462" t="s">
        <v>7692</v>
      </c>
      <c r="L1462" t="s">
        <v>4622</v>
      </c>
      <c r="M1462" t="s">
        <v>7693</v>
      </c>
      <c r="N1462">
        <v>40000</v>
      </c>
      <c r="O1462" t="s">
        <v>7694</v>
      </c>
      <c r="P1462" t="s">
        <v>7695</v>
      </c>
      <c r="Q1462" t="s">
        <v>7697</v>
      </c>
      <c r="R1462">
        <v>1392237206</v>
      </c>
      <c r="S1462" s="14">
        <v>46206</v>
      </c>
      <c r="T1462" t="s">
        <v>7689</v>
      </c>
      <c r="U1462" s="31">
        <v>46206.575324074074</v>
      </c>
      <c r="AK1462" s="14">
        <v>46206</v>
      </c>
      <c r="AL1462" t="s">
        <v>1340</v>
      </c>
      <c r="AM1462" s="31">
        <v>46206.631076388891</v>
      </c>
      <c r="AQ1462" s="31">
        <v>46206.631076388891</v>
      </c>
      <c r="AR1462" s="14">
        <v>46206</v>
      </c>
      <c r="AS1462" t="s">
        <v>1340</v>
      </c>
      <c r="AT1462" t="s">
        <v>662</v>
      </c>
      <c r="AU1462" t="s">
        <v>678</v>
      </c>
      <c r="AV1462" s="14">
        <v>46206</v>
      </c>
      <c r="AW1462" t="s">
        <v>7689</v>
      </c>
      <c r="AX1462" s="31">
        <v>46206.670543981483</v>
      </c>
      <c r="AY1462" s="14">
        <v>46206</v>
      </c>
      <c r="AZ1462" t="s">
        <v>1194</v>
      </c>
      <c r="BA1462" s="31">
        <v>46206.674502314818</v>
      </c>
      <c r="BB1462" s="14">
        <v>46206</v>
      </c>
      <c r="BC1462" t="s">
        <v>6513</v>
      </c>
      <c r="BD1462" s="31">
        <v>46206.686655092592</v>
      </c>
      <c r="BE1462" s="14">
        <v>46206</v>
      </c>
      <c r="BF1462" t="s">
        <v>6432</v>
      </c>
      <c r="BG1462" s="31">
        <v>46206.706967592596</v>
      </c>
      <c r="BH1462" s="14">
        <v>46206</v>
      </c>
      <c r="BI1462" t="s">
        <v>6432</v>
      </c>
      <c r="BJ1462" s="31">
        <v>46206.717013888891</v>
      </c>
      <c r="BW1462" s="14">
        <v>46206</v>
      </c>
      <c r="BX1462" t="s">
        <v>6432</v>
      </c>
      <c r="BY1462" s="31">
        <v>46206.734247685185</v>
      </c>
      <c r="BZ1462" s="14">
        <v>46206</v>
      </c>
      <c r="CA1462" t="s">
        <v>1205</v>
      </c>
      <c r="CB1462" s="31">
        <v>46206.737870370373</v>
      </c>
      <c r="CF1462" s="14">
        <v>46206</v>
      </c>
      <c r="CG1462" t="s">
        <v>3590</v>
      </c>
      <c r="CH1462" s="31">
        <v>46206.77988425926</v>
      </c>
      <c r="CM1462" s="4">
        <f t="shared" si="64"/>
        <v>46206.575324074074</v>
      </c>
      <c r="CN1462">
        <f t="shared" si="65"/>
        <v>0</v>
      </c>
      <c r="CO1462" t="str">
        <f>VLOOKUP(A1462,Sheet1!$A$2:$B$221,2,0)</f>
        <v>West Zone</v>
      </c>
    </row>
    <row r="1463" spans="1:93" x14ac:dyDescent="0.35">
      <c r="A1463" t="s">
        <v>7682</v>
      </c>
      <c r="B1463">
        <v>635</v>
      </c>
      <c r="C1463" t="s">
        <v>9332</v>
      </c>
      <c r="D1463" t="s">
        <v>678</v>
      </c>
      <c r="E1463" t="s">
        <v>661</v>
      </c>
      <c r="F1463" t="s">
        <v>662</v>
      </c>
      <c r="G1463" t="s">
        <v>441</v>
      </c>
      <c r="H1463" t="s">
        <v>10767</v>
      </c>
      <c r="I1463">
        <v>428194</v>
      </c>
      <c r="J1463" t="s">
        <v>10768</v>
      </c>
      <c r="K1463" t="s">
        <v>10769</v>
      </c>
      <c r="L1463" t="s">
        <v>4622</v>
      </c>
      <c r="M1463" t="s">
        <v>10770</v>
      </c>
      <c r="N1463">
        <v>40000</v>
      </c>
      <c r="O1463" t="s">
        <v>7694</v>
      </c>
      <c r="P1463" t="s">
        <v>7695</v>
      </c>
      <c r="Q1463" t="s">
        <v>10771</v>
      </c>
      <c r="R1463">
        <v>9464541159</v>
      </c>
      <c r="S1463" s="14">
        <v>46209</v>
      </c>
      <c r="T1463" t="s">
        <v>10772</v>
      </c>
      <c r="U1463" s="31">
        <v>46209.454861111109</v>
      </c>
      <c r="AK1463" s="14">
        <v>46209</v>
      </c>
      <c r="AL1463" t="s">
        <v>1340</v>
      </c>
      <c r="AM1463" s="31">
        <v>46209.762511574074</v>
      </c>
      <c r="AQ1463" s="31">
        <v>46209.762511574074</v>
      </c>
      <c r="AR1463" s="14">
        <v>46209</v>
      </c>
      <c r="AS1463" t="s">
        <v>1340</v>
      </c>
      <c r="AT1463" t="s">
        <v>662</v>
      </c>
      <c r="AU1463" t="s">
        <v>678</v>
      </c>
      <c r="AV1463" s="14">
        <v>46210</v>
      </c>
      <c r="AW1463" t="s">
        <v>7689</v>
      </c>
      <c r="AX1463" s="31">
        <v>46210.311249999999</v>
      </c>
      <c r="AY1463" s="14">
        <v>46210</v>
      </c>
      <c r="AZ1463" t="s">
        <v>1194</v>
      </c>
      <c r="BA1463" s="31">
        <v>46210.396261574075</v>
      </c>
      <c r="BB1463" s="14">
        <v>46210</v>
      </c>
      <c r="BC1463" t="s">
        <v>1247</v>
      </c>
      <c r="BD1463" s="31">
        <v>46210.441064814811</v>
      </c>
      <c r="BE1463" s="14">
        <v>46210</v>
      </c>
      <c r="BF1463" t="s">
        <v>3020</v>
      </c>
      <c r="BG1463" s="31">
        <v>46210.442407407405</v>
      </c>
      <c r="BH1463" s="14">
        <v>46210</v>
      </c>
      <c r="BI1463" t="s">
        <v>1198</v>
      </c>
      <c r="BJ1463" s="31">
        <v>46210.477847222224</v>
      </c>
      <c r="BK1463" s="14">
        <v>46210</v>
      </c>
      <c r="BL1463" t="s">
        <v>3020</v>
      </c>
      <c r="BM1463" s="31">
        <v>46210.444733796299</v>
      </c>
      <c r="BW1463" s="14">
        <v>46210</v>
      </c>
      <c r="BX1463" t="s">
        <v>1198</v>
      </c>
      <c r="BY1463" s="31">
        <v>46210.498969907407</v>
      </c>
      <c r="BZ1463" s="14">
        <v>46210</v>
      </c>
      <c r="CA1463" t="s">
        <v>1205</v>
      </c>
      <c r="CB1463" s="31">
        <v>46210.501064814816</v>
      </c>
      <c r="CF1463" s="14">
        <v>46210</v>
      </c>
      <c r="CG1463" t="s">
        <v>3590</v>
      </c>
      <c r="CH1463" s="31">
        <v>46210.605023148149</v>
      </c>
      <c r="CM1463" s="4">
        <f t="shared" si="64"/>
        <v>46209.454861111109</v>
      </c>
      <c r="CN1463">
        <f t="shared" si="65"/>
        <v>0</v>
      </c>
      <c r="CO1463" t="str">
        <f>VLOOKUP(A1463,Sheet1!$A$2:$B$221,2,0)</f>
        <v>West Zone</v>
      </c>
    </row>
    <row r="1464" spans="1:93" x14ac:dyDescent="0.35">
      <c r="A1464" t="s">
        <v>7682</v>
      </c>
      <c r="B1464">
        <v>635</v>
      </c>
      <c r="C1464" t="s">
        <v>9332</v>
      </c>
      <c r="D1464" t="s">
        <v>678</v>
      </c>
      <c r="E1464" t="s">
        <v>661</v>
      </c>
      <c r="F1464" t="s">
        <v>662</v>
      </c>
      <c r="G1464" t="s">
        <v>441</v>
      </c>
      <c r="H1464" t="s">
        <v>10767</v>
      </c>
      <c r="I1464">
        <v>428194</v>
      </c>
      <c r="J1464" t="s">
        <v>10768</v>
      </c>
      <c r="K1464" t="s">
        <v>10769</v>
      </c>
      <c r="L1464" t="s">
        <v>4622</v>
      </c>
      <c r="M1464" t="s">
        <v>10770</v>
      </c>
      <c r="N1464">
        <v>40000</v>
      </c>
      <c r="O1464" t="s">
        <v>7694</v>
      </c>
      <c r="P1464" t="s">
        <v>7695</v>
      </c>
      <c r="Q1464" t="s">
        <v>10773</v>
      </c>
      <c r="R1464">
        <v>6199469400</v>
      </c>
      <c r="S1464" s="14">
        <v>46209</v>
      </c>
      <c r="T1464" t="s">
        <v>10772</v>
      </c>
      <c r="U1464" s="31">
        <v>46209.454895833333</v>
      </c>
      <c r="AK1464" s="14">
        <v>46209</v>
      </c>
      <c r="AL1464" t="s">
        <v>1340</v>
      </c>
      <c r="AM1464" s="31">
        <v>46209.764178240737</v>
      </c>
      <c r="AQ1464" s="31">
        <v>46209.764178240737</v>
      </c>
      <c r="AR1464" s="14">
        <v>46209</v>
      </c>
      <c r="AS1464" t="s">
        <v>1340</v>
      </c>
      <c r="AT1464" t="s">
        <v>662</v>
      </c>
      <c r="AU1464" t="s">
        <v>678</v>
      </c>
      <c r="AV1464" s="14">
        <v>46210</v>
      </c>
      <c r="AW1464" t="s">
        <v>7689</v>
      </c>
      <c r="AX1464" s="31">
        <v>46210.311238425929</v>
      </c>
      <c r="AY1464" s="14">
        <v>46210</v>
      </c>
      <c r="AZ1464" t="s">
        <v>1194</v>
      </c>
      <c r="BA1464" s="31">
        <v>46210.396261574075</v>
      </c>
      <c r="BB1464" s="14">
        <v>46210</v>
      </c>
      <c r="BC1464" t="s">
        <v>1247</v>
      </c>
      <c r="BD1464" s="31">
        <v>46210.441041666665</v>
      </c>
      <c r="BE1464" s="14">
        <v>46210</v>
      </c>
      <c r="BF1464" t="s">
        <v>3020</v>
      </c>
      <c r="BG1464" s="31">
        <v>46210.442395833335</v>
      </c>
      <c r="BH1464" s="14">
        <v>46210</v>
      </c>
      <c r="BI1464" t="s">
        <v>1198</v>
      </c>
      <c r="BJ1464" s="31">
        <v>46210.477835648147</v>
      </c>
      <c r="BK1464" s="14">
        <v>46210</v>
      </c>
      <c r="BL1464" t="s">
        <v>3020</v>
      </c>
      <c r="BM1464" s="31">
        <v>46210.444722222222</v>
      </c>
      <c r="BW1464" s="14">
        <v>46210</v>
      </c>
      <c r="BX1464" t="s">
        <v>1198</v>
      </c>
      <c r="BY1464" s="31">
        <v>46210.49894675926</v>
      </c>
      <c r="BZ1464" s="14">
        <v>46210</v>
      </c>
      <c r="CA1464" t="s">
        <v>1205</v>
      </c>
      <c r="CB1464" s="31">
        <v>46210.501064814816</v>
      </c>
      <c r="CF1464" s="14">
        <v>46210</v>
      </c>
      <c r="CG1464" t="s">
        <v>3590</v>
      </c>
      <c r="CH1464" s="31">
        <v>46210.605023148149</v>
      </c>
      <c r="CM1464" s="4">
        <f t="shared" si="64"/>
        <v>46209.454895833333</v>
      </c>
      <c r="CN1464">
        <f t="shared" si="65"/>
        <v>0</v>
      </c>
      <c r="CO1464" t="str">
        <f>VLOOKUP(A1464,Sheet1!$A$2:$B$221,2,0)</f>
        <v>West Zone</v>
      </c>
    </row>
    <row r="1465" spans="1:93" x14ac:dyDescent="0.35">
      <c r="A1465" t="s">
        <v>7682</v>
      </c>
      <c r="B1465">
        <v>635</v>
      </c>
      <c r="C1465" t="s">
        <v>9332</v>
      </c>
      <c r="D1465" t="s">
        <v>678</v>
      </c>
      <c r="E1465" t="s">
        <v>661</v>
      </c>
      <c r="F1465" t="s">
        <v>662</v>
      </c>
      <c r="G1465" t="s">
        <v>441</v>
      </c>
      <c r="H1465" t="s">
        <v>10767</v>
      </c>
      <c r="I1465">
        <v>428194</v>
      </c>
      <c r="J1465" t="s">
        <v>10768</v>
      </c>
      <c r="K1465" t="s">
        <v>10769</v>
      </c>
      <c r="L1465" t="s">
        <v>4622</v>
      </c>
      <c r="M1465" t="s">
        <v>10770</v>
      </c>
      <c r="N1465">
        <v>40000</v>
      </c>
      <c r="O1465" t="s">
        <v>7694</v>
      </c>
      <c r="P1465" t="s">
        <v>7695</v>
      </c>
      <c r="Q1465" t="s">
        <v>10774</v>
      </c>
      <c r="R1465">
        <v>2672446013</v>
      </c>
      <c r="S1465" s="14">
        <v>46209</v>
      </c>
      <c r="T1465" t="s">
        <v>10772</v>
      </c>
      <c r="U1465" s="31">
        <v>46209.454884259256</v>
      </c>
      <c r="AK1465" s="14">
        <v>46209</v>
      </c>
      <c r="AL1465" t="s">
        <v>1340</v>
      </c>
      <c r="AM1465" s="31">
        <v>46209.762546296297</v>
      </c>
      <c r="AQ1465" s="31">
        <v>46209.762546296297</v>
      </c>
      <c r="AR1465" s="14">
        <v>46209</v>
      </c>
      <c r="AS1465" t="s">
        <v>1340</v>
      </c>
      <c r="AT1465" t="s">
        <v>662</v>
      </c>
      <c r="AU1465" t="s">
        <v>678</v>
      </c>
      <c r="AV1465" s="14">
        <v>46210</v>
      </c>
      <c r="AW1465" t="s">
        <v>7689</v>
      </c>
      <c r="AX1465" s="31">
        <v>46210.311215277776</v>
      </c>
      <c r="AY1465" s="14">
        <v>46210</v>
      </c>
      <c r="AZ1465" t="s">
        <v>1194</v>
      </c>
      <c r="BA1465" s="31">
        <v>46210.396261574075</v>
      </c>
      <c r="BB1465" s="14">
        <v>46210</v>
      </c>
      <c r="BC1465" t="s">
        <v>1247</v>
      </c>
      <c r="BD1465" s="31">
        <v>46210.441030092596</v>
      </c>
      <c r="BE1465" s="14">
        <v>46210</v>
      </c>
      <c r="BF1465" t="s">
        <v>3020</v>
      </c>
      <c r="BG1465" s="31">
        <v>46210.442372685182</v>
      </c>
      <c r="BH1465" s="14">
        <v>46210</v>
      </c>
      <c r="BI1465" t="s">
        <v>1198</v>
      </c>
      <c r="BJ1465" s="31">
        <v>46210.477812500001</v>
      </c>
      <c r="BK1465" s="14">
        <v>46210</v>
      </c>
      <c r="BL1465" t="s">
        <v>3020</v>
      </c>
      <c r="BM1465" s="31">
        <v>46210.444699074076</v>
      </c>
      <c r="BW1465" s="14">
        <v>46210</v>
      </c>
      <c r="BX1465" t="s">
        <v>1198</v>
      </c>
      <c r="BY1465" s="31">
        <v>46210.498935185184</v>
      </c>
      <c r="BZ1465" s="14">
        <v>46210</v>
      </c>
      <c r="CA1465" t="s">
        <v>1205</v>
      </c>
      <c r="CB1465" s="31">
        <v>46210.501064814816</v>
      </c>
      <c r="CF1465" s="14">
        <v>46210</v>
      </c>
      <c r="CG1465" t="s">
        <v>3590</v>
      </c>
      <c r="CH1465" s="31">
        <v>46210.605023148149</v>
      </c>
      <c r="CM1465" s="4">
        <f t="shared" si="64"/>
        <v>46209.454884259256</v>
      </c>
      <c r="CN1465">
        <f t="shared" si="65"/>
        <v>0</v>
      </c>
      <c r="CO1465" t="str">
        <f>VLOOKUP(A1465,Sheet1!$A$2:$B$221,2,0)</f>
        <v>West Zone</v>
      </c>
    </row>
    <row r="1466" spans="1:93" x14ac:dyDescent="0.35">
      <c r="A1466" t="s">
        <v>7682</v>
      </c>
      <c r="B1466">
        <v>635</v>
      </c>
      <c r="C1466" t="s">
        <v>9332</v>
      </c>
      <c r="D1466" t="s">
        <v>678</v>
      </c>
      <c r="E1466" t="s">
        <v>661</v>
      </c>
      <c r="F1466" t="s">
        <v>662</v>
      </c>
      <c r="G1466" t="s">
        <v>441</v>
      </c>
      <c r="H1466" t="s">
        <v>7698</v>
      </c>
      <c r="I1466">
        <v>616332</v>
      </c>
      <c r="J1466" t="s">
        <v>5550</v>
      </c>
      <c r="K1466" t="s">
        <v>7684</v>
      </c>
      <c r="L1466" t="s">
        <v>4622</v>
      </c>
      <c r="M1466" t="s">
        <v>7699</v>
      </c>
      <c r="N1466">
        <v>80000</v>
      </c>
      <c r="O1466" t="s">
        <v>7700</v>
      </c>
      <c r="P1466" t="s">
        <v>7701</v>
      </c>
      <c r="Q1466" t="s">
        <v>7702</v>
      </c>
      <c r="R1466">
        <v>4942450037</v>
      </c>
      <c r="S1466" s="14">
        <v>46203</v>
      </c>
      <c r="T1466" t="s">
        <v>7689</v>
      </c>
      <c r="U1466" s="31">
        <v>46203.473541666666</v>
      </c>
      <c r="AK1466" s="14">
        <v>46206</v>
      </c>
      <c r="AL1466" t="s">
        <v>1340</v>
      </c>
      <c r="AM1466" s="31">
        <v>46206.368900462963</v>
      </c>
      <c r="AQ1466" s="31">
        <v>46206.368900462963</v>
      </c>
      <c r="AR1466" s="14">
        <v>46206</v>
      </c>
      <c r="AS1466" t="s">
        <v>1340</v>
      </c>
      <c r="AT1466" t="s">
        <v>662</v>
      </c>
      <c r="AU1466" t="s">
        <v>678</v>
      </c>
      <c r="AV1466" s="14">
        <v>46206</v>
      </c>
      <c r="AW1466" t="s">
        <v>7689</v>
      </c>
      <c r="AX1466" s="31">
        <v>46206.378865740742</v>
      </c>
      <c r="AY1466" s="14">
        <v>46206</v>
      </c>
      <c r="AZ1466" t="s">
        <v>1194</v>
      </c>
      <c r="BA1466" s="31">
        <v>46206.394803240742</v>
      </c>
      <c r="BB1466" s="14">
        <v>46206</v>
      </c>
      <c r="BC1466" t="s">
        <v>1247</v>
      </c>
      <c r="BD1466" s="31">
        <v>46206.44222222222</v>
      </c>
      <c r="BE1466" s="14">
        <v>46206</v>
      </c>
      <c r="BF1466" t="s">
        <v>6410</v>
      </c>
      <c r="BG1466" s="31">
        <v>46206.444224537037</v>
      </c>
      <c r="BH1466" s="14">
        <v>46206</v>
      </c>
      <c r="BI1466" t="s">
        <v>6410</v>
      </c>
      <c r="BJ1466" s="31">
        <v>46206.479224537034</v>
      </c>
      <c r="BW1466" s="14">
        <v>46206</v>
      </c>
      <c r="BX1466" t="s">
        <v>6410</v>
      </c>
      <c r="BY1466" s="31">
        <v>46206.49391203704</v>
      </c>
      <c r="BZ1466" s="14">
        <v>46206</v>
      </c>
      <c r="CA1466" t="s">
        <v>1199</v>
      </c>
      <c r="CB1466" s="31">
        <v>46206.500752314816</v>
      </c>
      <c r="CM1466" s="4">
        <f t="shared" si="64"/>
        <v>46203.473541666666</v>
      </c>
      <c r="CN1466">
        <f t="shared" si="65"/>
        <v>3</v>
      </c>
      <c r="CO1466" t="str">
        <f>VLOOKUP(A1466,Sheet1!$A$2:$B$221,2,0)</f>
        <v>West Zone</v>
      </c>
    </row>
    <row r="1467" spans="1:93" x14ac:dyDescent="0.35">
      <c r="A1467" t="s">
        <v>7703</v>
      </c>
      <c r="B1467">
        <v>647</v>
      </c>
      <c r="C1467" t="s">
        <v>9332</v>
      </c>
      <c r="D1467" t="s">
        <v>678</v>
      </c>
      <c r="E1467" t="s">
        <v>665</v>
      </c>
      <c r="F1467" t="s">
        <v>666</v>
      </c>
      <c r="G1467" t="s">
        <v>441</v>
      </c>
      <c r="H1467" t="s">
        <v>12654</v>
      </c>
      <c r="I1467">
        <v>395812</v>
      </c>
      <c r="J1467" t="s">
        <v>3809</v>
      </c>
      <c r="K1467" t="s">
        <v>3810</v>
      </c>
      <c r="L1467" t="s">
        <v>4622</v>
      </c>
      <c r="M1467" t="s">
        <v>12655</v>
      </c>
      <c r="N1467">
        <v>55000</v>
      </c>
      <c r="O1467" t="s">
        <v>4041</v>
      </c>
      <c r="P1467" t="s">
        <v>4042</v>
      </c>
      <c r="Q1467" t="s">
        <v>4270</v>
      </c>
      <c r="R1467">
        <v>8102724194</v>
      </c>
      <c r="S1467" s="14">
        <v>46210</v>
      </c>
      <c r="T1467" t="s">
        <v>7710</v>
      </c>
      <c r="U1467" s="31">
        <v>46210.504733796297</v>
      </c>
      <c r="AK1467" s="14">
        <v>46210</v>
      </c>
      <c r="AL1467" t="s">
        <v>7706</v>
      </c>
      <c r="AM1467" s="31">
        <v>46210.570451388892</v>
      </c>
      <c r="AQ1467" s="31">
        <v>46210.570451388892</v>
      </c>
      <c r="AR1467" s="14">
        <v>46210</v>
      </c>
      <c r="AS1467" t="s">
        <v>7706</v>
      </c>
      <c r="AT1467" t="s">
        <v>666</v>
      </c>
      <c r="AU1467" t="s">
        <v>678</v>
      </c>
      <c r="AV1467" s="14">
        <v>46210</v>
      </c>
      <c r="AW1467" t="s">
        <v>7706</v>
      </c>
      <c r="AX1467" s="31">
        <v>46210.570879629631</v>
      </c>
      <c r="AY1467" s="14">
        <v>46210</v>
      </c>
      <c r="AZ1467" t="s">
        <v>1211</v>
      </c>
      <c r="BA1467" s="31">
        <v>46210.575289351851</v>
      </c>
      <c r="BB1467" s="14">
        <v>46210</v>
      </c>
      <c r="BC1467" t="s">
        <v>7003</v>
      </c>
      <c r="BD1467" s="31">
        <v>46210.63962962963</v>
      </c>
      <c r="BE1467" s="14">
        <v>46210</v>
      </c>
      <c r="BF1467" t="s">
        <v>1239</v>
      </c>
      <c r="BG1467" s="31">
        <v>46210.704201388886</v>
      </c>
      <c r="BH1467" s="14">
        <v>46210</v>
      </c>
      <c r="BI1467" t="s">
        <v>1239</v>
      </c>
      <c r="BJ1467" s="31">
        <v>46210.706701388888</v>
      </c>
      <c r="BW1467" s="14">
        <v>46210</v>
      </c>
      <c r="BX1467" t="s">
        <v>1239</v>
      </c>
      <c r="BY1467" s="31">
        <v>46210.723738425928</v>
      </c>
      <c r="BZ1467" s="14">
        <v>46210</v>
      </c>
      <c r="CA1467" t="s">
        <v>2414</v>
      </c>
      <c r="CB1467" s="31">
        <v>46210.73510416667</v>
      </c>
      <c r="CF1467" s="14">
        <v>46210</v>
      </c>
      <c r="CG1467" t="s">
        <v>7710</v>
      </c>
      <c r="CH1467" s="31">
        <v>46210.78361111111</v>
      </c>
      <c r="CM1467" s="4">
        <f t="shared" si="64"/>
        <v>46210.504733796297</v>
      </c>
      <c r="CN1467">
        <f t="shared" si="65"/>
        <v>0</v>
      </c>
      <c r="CO1467" t="str">
        <f>VLOOKUP(A1467,Sheet1!$A$2:$B$221,2,0)</f>
        <v>West Zone</v>
      </c>
    </row>
    <row r="1468" spans="1:93" x14ac:dyDescent="0.35">
      <c r="A1468" t="s">
        <v>7703</v>
      </c>
      <c r="B1468">
        <v>647</v>
      </c>
      <c r="C1468" t="s">
        <v>9332</v>
      </c>
      <c r="D1468" t="s">
        <v>678</v>
      </c>
      <c r="E1468" t="s">
        <v>665</v>
      </c>
      <c r="F1468" t="s">
        <v>666</v>
      </c>
      <c r="G1468" t="s">
        <v>441</v>
      </c>
      <c r="H1468" t="s">
        <v>12654</v>
      </c>
      <c r="I1468">
        <v>395812</v>
      </c>
      <c r="J1468" t="s">
        <v>3809</v>
      </c>
      <c r="K1468" t="s">
        <v>3810</v>
      </c>
      <c r="L1468" t="s">
        <v>4622</v>
      </c>
      <c r="M1468" t="s">
        <v>12655</v>
      </c>
      <c r="N1468">
        <v>55000</v>
      </c>
      <c r="O1468" t="s">
        <v>4041</v>
      </c>
      <c r="P1468" t="s">
        <v>4042</v>
      </c>
      <c r="Q1468" t="s">
        <v>12656</v>
      </c>
      <c r="R1468">
        <v>3190654059</v>
      </c>
      <c r="S1468" s="14">
        <v>46210</v>
      </c>
      <c r="T1468" t="s">
        <v>7710</v>
      </c>
      <c r="U1468" s="31">
        <v>46210.484490740739</v>
      </c>
      <c r="AK1468" s="14">
        <v>46210</v>
      </c>
      <c r="AL1468" t="s">
        <v>7706</v>
      </c>
      <c r="AM1468" s="31">
        <v>46210.570428240739</v>
      </c>
      <c r="AQ1468" s="31">
        <v>46210.570428240739</v>
      </c>
      <c r="AR1468" s="14">
        <v>46210</v>
      </c>
      <c r="AS1468" t="s">
        <v>7706</v>
      </c>
      <c r="AT1468" t="s">
        <v>666</v>
      </c>
      <c r="AU1468" t="s">
        <v>678</v>
      </c>
      <c r="AV1468" s="14">
        <v>46210</v>
      </c>
      <c r="AW1468" t="s">
        <v>7706</v>
      </c>
      <c r="AX1468" s="31">
        <v>46210.570856481485</v>
      </c>
      <c r="AY1468" s="14">
        <v>46210</v>
      </c>
      <c r="AZ1468" t="s">
        <v>1211</v>
      </c>
      <c r="BA1468" s="31">
        <v>46210.575289351851</v>
      </c>
      <c r="BB1468" s="14">
        <v>46210</v>
      </c>
      <c r="BC1468" t="s">
        <v>7003</v>
      </c>
      <c r="BD1468" s="31">
        <v>46210.639606481483</v>
      </c>
      <c r="BE1468" s="14">
        <v>46210</v>
      </c>
      <c r="BF1468" t="s">
        <v>1239</v>
      </c>
      <c r="BG1468" s="31">
        <v>46210.704189814816</v>
      </c>
      <c r="BH1468" s="14">
        <v>46210</v>
      </c>
      <c r="BI1468" t="s">
        <v>1239</v>
      </c>
      <c r="BJ1468" s="31">
        <v>46210.706689814811</v>
      </c>
      <c r="BW1468" s="14">
        <v>46210</v>
      </c>
      <c r="BX1468" t="s">
        <v>1239</v>
      </c>
      <c r="BY1468" s="31">
        <v>46210.723715277774</v>
      </c>
      <c r="BZ1468" s="14">
        <v>46210</v>
      </c>
      <c r="CA1468" t="s">
        <v>2414</v>
      </c>
      <c r="CB1468" s="31">
        <v>46210.73510416667</v>
      </c>
      <c r="CF1468" s="14">
        <v>46210</v>
      </c>
      <c r="CG1468" t="s">
        <v>7710</v>
      </c>
      <c r="CH1468" s="31">
        <v>46210.78361111111</v>
      </c>
      <c r="CM1468" s="4">
        <f t="shared" si="64"/>
        <v>46210.484490740739</v>
      </c>
      <c r="CN1468">
        <f t="shared" si="65"/>
        <v>0</v>
      </c>
      <c r="CO1468" t="str">
        <f>VLOOKUP(A1468,Sheet1!$A$2:$B$221,2,0)</f>
        <v>West Zone</v>
      </c>
    </row>
    <row r="1469" spans="1:93" x14ac:dyDescent="0.35">
      <c r="A1469" t="s">
        <v>7703</v>
      </c>
      <c r="B1469">
        <v>647</v>
      </c>
      <c r="C1469" t="s">
        <v>9332</v>
      </c>
      <c r="D1469" t="s">
        <v>678</v>
      </c>
      <c r="E1469" t="s">
        <v>665</v>
      </c>
      <c r="F1469" t="s">
        <v>666</v>
      </c>
      <c r="G1469" t="s">
        <v>441</v>
      </c>
      <c r="H1469" t="s">
        <v>4365</v>
      </c>
      <c r="I1469">
        <v>479463</v>
      </c>
      <c r="J1469" t="s">
        <v>4367</v>
      </c>
      <c r="K1469" t="s">
        <v>4368</v>
      </c>
      <c r="L1469" t="s">
        <v>4622</v>
      </c>
      <c r="M1469" t="s">
        <v>7704</v>
      </c>
      <c r="N1469">
        <v>90000</v>
      </c>
      <c r="O1469" t="s">
        <v>931</v>
      </c>
      <c r="P1469" t="s">
        <v>932</v>
      </c>
      <c r="Q1469" t="s">
        <v>4366</v>
      </c>
      <c r="R1469">
        <v>6924578133</v>
      </c>
      <c r="S1469" s="14">
        <v>46205</v>
      </c>
      <c r="T1469" t="s">
        <v>7705</v>
      </c>
      <c r="U1469" s="31">
        <v>46205.729513888888</v>
      </c>
      <c r="AK1469" s="14">
        <v>46205</v>
      </c>
      <c r="AL1469" t="s">
        <v>7706</v>
      </c>
      <c r="AM1469" s="31">
        <v>46205.752164351848</v>
      </c>
      <c r="AQ1469" s="31">
        <v>46205.752164351848</v>
      </c>
      <c r="AR1469" s="14">
        <v>46205</v>
      </c>
      <c r="AS1469" t="s">
        <v>7706</v>
      </c>
      <c r="AT1469" t="s">
        <v>666</v>
      </c>
      <c r="AU1469" t="s">
        <v>678</v>
      </c>
      <c r="AV1469" s="14">
        <v>46205</v>
      </c>
      <c r="AW1469" t="s">
        <v>7706</v>
      </c>
      <c r="AX1469" s="31">
        <v>46205.753009259257</v>
      </c>
      <c r="AY1469" s="14">
        <v>46206</v>
      </c>
      <c r="AZ1469" t="s">
        <v>1211</v>
      </c>
      <c r="BA1469" s="31">
        <v>46206.342997685184</v>
      </c>
      <c r="BB1469" s="14">
        <v>46206</v>
      </c>
      <c r="BC1469" t="s">
        <v>6497</v>
      </c>
      <c r="BD1469" s="31">
        <v>46206.422777777778</v>
      </c>
      <c r="BE1469" s="14">
        <v>46206</v>
      </c>
      <c r="BF1469" t="s">
        <v>6493</v>
      </c>
      <c r="BG1469" s="31">
        <v>46206.444224537037</v>
      </c>
      <c r="BH1469" s="14">
        <v>46206</v>
      </c>
      <c r="BI1469" t="s">
        <v>6493</v>
      </c>
      <c r="BJ1469" s="31">
        <v>46206.458194444444</v>
      </c>
      <c r="BW1469" s="14">
        <v>46206</v>
      </c>
      <c r="BX1469" t="s">
        <v>6493</v>
      </c>
      <c r="BY1469" s="31">
        <v>46206.468541666669</v>
      </c>
      <c r="BZ1469" s="14">
        <v>46206</v>
      </c>
      <c r="CA1469" t="s">
        <v>1212</v>
      </c>
      <c r="CB1469" s="31">
        <v>46206.474409722221</v>
      </c>
      <c r="CF1469" s="14">
        <v>46206</v>
      </c>
      <c r="CG1469" t="s">
        <v>7707</v>
      </c>
      <c r="CH1469" s="31">
        <v>46206.54415509259</v>
      </c>
      <c r="CM1469" s="4">
        <f t="shared" si="64"/>
        <v>46205.729513888888</v>
      </c>
      <c r="CN1469">
        <f t="shared" si="65"/>
        <v>0</v>
      </c>
      <c r="CO1469" t="str">
        <f>VLOOKUP(A1469,Sheet1!$A$2:$B$221,2,0)</f>
        <v>West Zone</v>
      </c>
    </row>
    <row r="1470" spans="1:93" x14ac:dyDescent="0.35">
      <c r="A1470" t="s">
        <v>7703</v>
      </c>
      <c r="B1470">
        <v>647</v>
      </c>
      <c r="C1470" t="s">
        <v>9332</v>
      </c>
      <c r="D1470" t="s">
        <v>678</v>
      </c>
      <c r="E1470" t="s">
        <v>665</v>
      </c>
      <c r="F1470" t="s">
        <v>666</v>
      </c>
      <c r="G1470" t="s">
        <v>441</v>
      </c>
      <c r="H1470" t="s">
        <v>4365</v>
      </c>
      <c r="I1470">
        <v>479463</v>
      </c>
      <c r="J1470" t="s">
        <v>4367</v>
      </c>
      <c r="K1470" t="s">
        <v>4368</v>
      </c>
      <c r="L1470" t="s">
        <v>4622</v>
      </c>
      <c r="M1470" t="s">
        <v>7708</v>
      </c>
      <c r="N1470">
        <v>90000</v>
      </c>
      <c r="O1470" t="s">
        <v>931</v>
      </c>
      <c r="P1470" t="s">
        <v>932</v>
      </c>
      <c r="Q1470" t="s">
        <v>7709</v>
      </c>
      <c r="R1470">
        <v>5419373040</v>
      </c>
      <c r="S1470" s="14">
        <v>46204</v>
      </c>
      <c r="T1470" t="s">
        <v>7705</v>
      </c>
      <c r="U1470" s="31">
        <v>46204.625613425924</v>
      </c>
      <c r="AK1470" s="14">
        <v>46204</v>
      </c>
      <c r="AL1470" t="s">
        <v>7710</v>
      </c>
      <c r="AM1470" s="31">
        <v>46204.661157407405</v>
      </c>
      <c r="AQ1470" s="31">
        <v>46204.661157407405</v>
      </c>
      <c r="AR1470" s="14">
        <v>46204</v>
      </c>
      <c r="AS1470" t="s">
        <v>7710</v>
      </c>
      <c r="AT1470" t="s">
        <v>7711</v>
      </c>
      <c r="AU1470" t="s">
        <v>677</v>
      </c>
      <c r="AV1470" s="14">
        <v>46204</v>
      </c>
      <c r="AW1470" t="s">
        <v>7710</v>
      </c>
      <c r="AX1470" s="31">
        <v>46204.699189814812</v>
      </c>
      <c r="AY1470" s="14">
        <v>46204</v>
      </c>
      <c r="AZ1470" t="s">
        <v>1211</v>
      </c>
      <c r="BA1470" s="31">
        <v>46204.708148148151</v>
      </c>
      <c r="BB1470" s="14">
        <v>46204</v>
      </c>
      <c r="BC1470" t="s">
        <v>6874</v>
      </c>
      <c r="BD1470" s="31">
        <v>46204.722384259258</v>
      </c>
      <c r="BE1470" s="14">
        <v>46204</v>
      </c>
      <c r="BF1470" t="s">
        <v>6483</v>
      </c>
      <c r="BG1470" s="31">
        <v>46204.728680555556</v>
      </c>
      <c r="BH1470" s="14">
        <v>46204</v>
      </c>
      <c r="BI1470" t="s">
        <v>6483</v>
      </c>
      <c r="BJ1470" s="31">
        <v>46204.731516203705</v>
      </c>
      <c r="BW1470" s="14">
        <v>46204</v>
      </c>
      <c r="BX1470" t="s">
        <v>6483</v>
      </c>
      <c r="BY1470" s="31">
        <v>46204.739942129629</v>
      </c>
      <c r="BZ1470" s="14">
        <v>46204</v>
      </c>
      <c r="CA1470" t="s">
        <v>1212</v>
      </c>
      <c r="CB1470" s="31">
        <v>46204.746435185189</v>
      </c>
      <c r="CF1470" s="14">
        <v>46204</v>
      </c>
      <c r="CG1470" t="s">
        <v>7710</v>
      </c>
      <c r="CH1470" s="31">
        <v>46204.784282407411</v>
      </c>
      <c r="CM1470" s="4">
        <f t="shared" si="64"/>
        <v>46204.625613425924</v>
      </c>
      <c r="CN1470">
        <f t="shared" si="65"/>
        <v>0</v>
      </c>
      <c r="CO1470" t="str">
        <f>VLOOKUP(A1470,Sheet1!$A$2:$B$221,2,0)</f>
        <v>West Zone</v>
      </c>
    </row>
    <row r="1471" spans="1:93" x14ac:dyDescent="0.35">
      <c r="A1471" t="s">
        <v>7703</v>
      </c>
      <c r="B1471">
        <v>647</v>
      </c>
      <c r="C1471" t="s">
        <v>9332</v>
      </c>
      <c r="D1471" t="s">
        <v>678</v>
      </c>
      <c r="E1471" t="s">
        <v>665</v>
      </c>
      <c r="F1471" t="s">
        <v>666</v>
      </c>
      <c r="G1471" t="s">
        <v>441</v>
      </c>
      <c r="H1471" t="s">
        <v>12657</v>
      </c>
      <c r="I1471">
        <v>496247</v>
      </c>
      <c r="J1471" t="s">
        <v>4367</v>
      </c>
      <c r="K1471" t="s">
        <v>4368</v>
      </c>
      <c r="L1471" t="s">
        <v>4622</v>
      </c>
      <c r="M1471" t="s">
        <v>12658</v>
      </c>
      <c r="N1471">
        <v>90000</v>
      </c>
      <c r="O1471" t="s">
        <v>931</v>
      </c>
      <c r="P1471" t="s">
        <v>932</v>
      </c>
      <c r="Q1471" t="s">
        <v>12659</v>
      </c>
      <c r="R1471">
        <v>9638132373</v>
      </c>
      <c r="S1471" s="14">
        <v>46209</v>
      </c>
      <c r="T1471" t="s">
        <v>7705</v>
      </c>
      <c r="U1471" s="31">
        <v>46209.669988425929</v>
      </c>
      <c r="AK1471" s="14">
        <v>46210</v>
      </c>
      <c r="AL1471" t="s">
        <v>7710</v>
      </c>
      <c r="AM1471" s="31">
        <v>46210.353055555555</v>
      </c>
      <c r="AQ1471" s="31">
        <v>46210.353055555555</v>
      </c>
      <c r="AR1471" s="14">
        <v>46210</v>
      </c>
      <c r="AS1471" t="s">
        <v>7710</v>
      </c>
      <c r="AT1471" t="s">
        <v>7711</v>
      </c>
      <c r="AU1471" t="s">
        <v>677</v>
      </c>
      <c r="AV1471" s="14">
        <v>46210</v>
      </c>
      <c r="AW1471" t="s">
        <v>7710</v>
      </c>
      <c r="AX1471" s="31">
        <v>46210.353472222225</v>
      </c>
      <c r="AY1471" s="14">
        <v>46210</v>
      </c>
      <c r="AZ1471" t="s">
        <v>1211</v>
      </c>
      <c r="BA1471" s="31">
        <v>46210.395567129628</v>
      </c>
      <c r="BB1471" s="14">
        <v>46210</v>
      </c>
      <c r="BC1471" t="s">
        <v>6814</v>
      </c>
      <c r="BD1471" s="31">
        <v>46210.417870370373</v>
      </c>
      <c r="BE1471" s="14">
        <v>46210</v>
      </c>
      <c r="BF1471" t="s">
        <v>1240</v>
      </c>
      <c r="BG1471" s="31">
        <v>46210.478645833333</v>
      </c>
      <c r="BH1471" s="14">
        <v>46210</v>
      </c>
      <c r="BI1471" t="s">
        <v>1240</v>
      </c>
      <c r="BJ1471" s="31">
        <v>46210.506458333337</v>
      </c>
      <c r="BW1471" s="14">
        <v>46210</v>
      </c>
      <c r="BX1471" t="s">
        <v>12660</v>
      </c>
      <c r="BY1471" s="31">
        <v>46210.640138888892</v>
      </c>
      <c r="BZ1471" s="14">
        <v>46210</v>
      </c>
      <c r="CA1471" t="s">
        <v>2414</v>
      </c>
      <c r="CB1471" s="31">
        <v>46210.683761574073</v>
      </c>
      <c r="CF1471" s="14">
        <v>46210</v>
      </c>
      <c r="CG1471" t="s">
        <v>7710</v>
      </c>
      <c r="CH1471" s="31">
        <v>46210.697337962964</v>
      </c>
      <c r="CM1471" s="4">
        <f t="shared" si="64"/>
        <v>46209.669988425929</v>
      </c>
      <c r="CN1471">
        <f t="shared" si="65"/>
        <v>1</v>
      </c>
      <c r="CO1471" t="str">
        <f>VLOOKUP(A1471,Sheet1!$A$2:$B$221,2,0)</f>
        <v>West Zone</v>
      </c>
    </row>
    <row r="1472" spans="1:93" x14ac:dyDescent="0.35">
      <c r="A1472" t="s">
        <v>7703</v>
      </c>
      <c r="B1472">
        <v>647</v>
      </c>
      <c r="C1472" t="s">
        <v>9332</v>
      </c>
      <c r="D1472" t="s">
        <v>678</v>
      </c>
      <c r="E1472" t="s">
        <v>665</v>
      </c>
      <c r="F1472" t="s">
        <v>666</v>
      </c>
      <c r="G1472" t="s">
        <v>441</v>
      </c>
      <c r="H1472" t="s">
        <v>3807</v>
      </c>
      <c r="I1472">
        <v>583718</v>
      </c>
      <c r="J1472" t="s">
        <v>3809</v>
      </c>
      <c r="K1472" t="s">
        <v>3810</v>
      </c>
      <c r="L1472" t="s">
        <v>4622</v>
      </c>
      <c r="M1472" t="s">
        <v>7712</v>
      </c>
      <c r="N1472">
        <v>77000</v>
      </c>
      <c r="O1472" t="s">
        <v>939</v>
      </c>
      <c r="P1472" t="s">
        <v>940</v>
      </c>
      <c r="Q1472" t="s">
        <v>7521</v>
      </c>
      <c r="R1472">
        <v>5295925489</v>
      </c>
      <c r="S1472" s="14">
        <v>46206</v>
      </c>
      <c r="T1472" t="s">
        <v>7710</v>
      </c>
      <c r="U1472" s="31">
        <v>46206.578923611109</v>
      </c>
      <c r="AK1472" s="14">
        <v>46206</v>
      </c>
      <c r="AL1472" t="s">
        <v>7706</v>
      </c>
      <c r="AM1472" s="31">
        <v>46206.628206018519</v>
      </c>
      <c r="AQ1472" s="31">
        <v>46206.628206018519</v>
      </c>
      <c r="AR1472" s="14">
        <v>46206</v>
      </c>
      <c r="AS1472" t="s">
        <v>7706</v>
      </c>
      <c r="AT1472" t="s">
        <v>666</v>
      </c>
      <c r="AU1472" t="s">
        <v>678</v>
      </c>
      <c r="AV1472" s="14">
        <v>46206</v>
      </c>
      <c r="AW1472" t="s">
        <v>7706</v>
      </c>
      <c r="AX1472" s="31">
        <v>46206.629305555558</v>
      </c>
      <c r="AY1472" s="14">
        <v>46206</v>
      </c>
      <c r="AZ1472" t="s">
        <v>3057</v>
      </c>
      <c r="BA1472" s="31">
        <v>46206.648217592592</v>
      </c>
      <c r="BB1472" s="14">
        <v>46206</v>
      </c>
      <c r="BC1472" t="s">
        <v>1366</v>
      </c>
      <c r="BD1472" s="31">
        <v>46206.66333333333</v>
      </c>
      <c r="BE1472" s="14">
        <v>46206</v>
      </c>
      <c r="BF1472" t="s">
        <v>6493</v>
      </c>
      <c r="BG1472" s="31">
        <v>46206.675497685188</v>
      </c>
      <c r="BH1472" s="14">
        <v>46206</v>
      </c>
      <c r="BI1472" t="s">
        <v>6493</v>
      </c>
      <c r="BJ1472" s="31">
        <v>46206.676793981482</v>
      </c>
      <c r="BW1472" s="14">
        <v>46206</v>
      </c>
      <c r="BX1472" t="s">
        <v>6493</v>
      </c>
      <c r="BY1472" s="31">
        <v>46206.688020833331</v>
      </c>
      <c r="BZ1472" s="14">
        <v>46206</v>
      </c>
      <c r="CA1472" t="s">
        <v>1212</v>
      </c>
      <c r="CB1472" s="31">
        <v>46206.689664351848</v>
      </c>
      <c r="CF1472" s="14">
        <v>46206</v>
      </c>
      <c r="CG1472" t="s">
        <v>7710</v>
      </c>
      <c r="CH1472" s="31">
        <v>46206.750289351854</v>
      </c>
      <c r="CM1472" s="4">
        <f t="shared" si="64"/>
        <v>46206.578923611109</v>
      </c>
      <c r="CN1472">
        <f t="shared" si="65"/>
        <v>0</v>
      </c>
      <c r="CO1472" t="str">
        <f>VLOOKUP(A1472,Sheet1!$A$2:$B$221,2,0)</f>
        <v>West Zone</v>
      </c>
    </row>
    <row r="1473" spans="1:93" x14ac:dyDescent="0.35">
      <c r="A1473" t="s">
        <v>7703</v>
      </c>
      <c r="B1473">
        <v>647</v>
      </c>
      <c r="C1473" t="s">
        <v>9332</v>
      </c>
      <c r="D1473" t="s">
        <v>678</v>
      </c>
      <c r="E1473" t="s">
        <v>665</v>
      </c>
      <c r="F1473" t="s">
        <v>666</v>
      </c>
      <c r="G1473" t="s">
        <v>441</v>
      </c>
      <c r="H1473" t="s">
        <v>3807</v>
      </c>
      <c r="I1473">
        <v>583718</v>
      </c>
      <c r="J1473" t="s">
        <v>3809</v>
      </c>
      <c r="K1473" t="s">
        <v>3810</v>
      </c>
      <c r="L1473" t="s">
        <v>4622</v>
      </c>
      <c r="M1473" t="s">
        <v>7713</v>
      </c>
      <c r="N1473">
        <v>90000</v>
      </c>
      <c r="O1473" t="s">
        <v>931</v>
      </c>
      <c r="P1473" t="s">
        <v>932</v>
      </c>
      <c r="Q1473" t="s">
        <v>3808</v>
      </c>
      <c r="R1473">
        <v>5108101267</v>
      </c>
      <c r="S1473" s="14">
        <v>46204</v>
      </c>
      <c r="T1473" t="s">
        <v>7714</v>
      </c>
      <c r="U1473" s="31">
        <v>46204.510462962964</v>
      </c>
      <c r="AK1473" s="14">
        <v>46204</v>
      </c>
      <c r="AL1473" t="s">
        <v>7710</v>
      </c>
      <c r="AM1473" s="31">
        <v>46204.58625</v>
      </c>
      <c r="AQ1473" s="31">
        <v>46204.58625</v>
      </c>
      <c r="AR1473" s="14">
        <v>46204</v>
      </c>
      <c r="AS1473" t="s">
        <v>7710</v>
      </c>
      <c r="AT1473" t="s">
        <v>7711</v>
      </c>
      <c r="AU1473" t="s">
        <v>677</v>
      </c>
      <c r="AV1473" s="14">
        <v>46204</v>
      </c>
      <c r="AW1473" t="s">
        <v>7710</v>
      </c>
      <c r="AX1473" s="31">
        <v>46204.586712962962</v>
      </c>
      <c r="AY1473" s="14">
        <v>46204</v>
      </c>
      <c r="AZ1473" t="s">
        <v>1211</v>
      </c>
      <c r="BA1473" s="31">
        <v>46204.595023148147</v>
      </c>
      <c r="BB1473" s="14">
        <v>46204</v>
      </c>
      <c r="BC1473" t="s">
        <v>6497</v>
      </c>
      <c r="BD1473" s="31">
        <v>46204.626805555556</v>
      </c>
      <c r="BE1473" s="14">
        <v>46204</v>
      </c>
      <c r="BF1473" t="s">
        <v>1241</v>
      </c>
      <c r="BG1473" s="31">
        <v>46204.640659722223</v>
      </c>
      <c r="BH1473" s="14">
        <v>46204</v>
      </c>
      <c r="BI1473" t="s">
        <v>1241</v>
      </c>
      <c r="BJ1473" s="31">
        <v>46204.640868055554</v>
      </c>
      <c r="BW1473" s="14">
        <v>46204</v>
      </c>
      <c r="BX1473" t="s">
        <v>1241</v>
      </c>
      <c r="BY1473" s="31">
        <v>46204.641851851855</v>
      </c>
      <c r="BZ1473" s="14">
        <v>46204</v>
      </c>
      <c r="CA1473" t="s">
        <v>1324</v>
      </c>
      <c r="CB1473" s="31">
        <v>46204.645613425928</v>
      </c>
      <c r="CF1473" s="14">
        <v>46204</v>
      </c>
      <c r="CG1473" t="s">
        <v>7710</v>
      </c>
      <c r="CH1473" s="31">
        <v>46204.712361111109</v>
      </c>
      <c r="CM1473" s="4">
        <f t="shared" si="64"/>
        <v>46204.510462962964</v>
      </c>
      <c r="CN1473">
        <f t="shared" si="65"/>
        <v>0</v>
      </c>
      <c r="CO1473" t="str">
        <f>VLOOKUP(A1473,Sheet1!$A$2:$B$221,2,0)</f>
        <v>West Zone</v>
      </c>
    </row>
    <row r="1474" spans="1:93" x14ac:dyDescent="0.35">
      <c r="A1474" t="s">
        <v>7703</v>
      </c>
      <c r="B1474">
        <v>647</v>
      </c>
      <c r="C1474" t="s">
        <v>9332</v>
      </c>
      <c r="D1474" t="s">
        <v>678</v>
      </c>
      <c r="E1474" t="s">
        <v>665</v>
      </c>
      <c r="F1474" t="s">
        <v>666</v>
      </c>
      <c r="G1474" t="s">
        <v>441</v>
      </c>
      <c r="H1474" t="s">
        <v>7715</v>
      </c>
      <c r="I1474">
        <v>587023</v>
      </c>
      <c r="J1474" t="s">
        <v>3809</v>
      </c>
      <c r="K1474" t="s">
        <v>3810</v>
      </c>
      <c r="L1474" t="s">
        <v>4622</v>
      </c>
      <c r="M1474" t="s">
        <v>7716</v>
      </c>
      <c r="N1474">
        <v>77000</v>
      </c>
      <c r="O1474" t="s">
        <v>939</v>
      </c>
      <c r="P1474" t="s">
        <v>940</v>
      </c>
      <c r="Q1474" t="s">
        <v>7717</v>
      </c>
      <c r="R1474">
        <v>9605302139</v>
      </c>
      <c r="S1474" s="14">
        <v>46204</v>
      </c>
      <c r="T1474" t="s">
        <v>7714</v>
      </c>
      <c r="U1474" s="31">
        <v>46204.537743055553</v>
      </c>
      <c r="AK1474" s="14">
        <v>46206</v>
      </c>
      <c r="AL1474" t="s">
        <v>7706</v>
      </c>
      <c r="AM1474" s="31">
        <v>46206.609317129631</v>
      </c>
      <c r="AQ1474" s="31">
        <v>46206.609317129631</v>
      </c>
      <c r="AR1474" s="14">
        <v>46206</v>
      </c>
      <c r="AS1474" t="s">
        <v>7706</v>
      </c>
      <c r="AT1474" t="s">
        <v>666</v>
      </c>
      <c r="AU1474" t="s">
        <v>678</v>
      </c>
      <c r="AV1474" s="14">
        <v>46206</v>
      </c>
      <c r="AW1474" t="s">
        <v>7706</v>
      </c>
      <c r="AX1474" s="31">
        <v>46206.63003472222</v>
      </c>
      <c r="AY1474" s="14">
        <v>46206</v>
      </c>
      <c r="AZ1474" t="s">
        <v>3057</v>
      </c>
      <c r="BA1474" s="31">
        <v>46206.648148148146</v>
      </c>
      <c r="BB1474" s="14">
        <v>46206</v>
      </c>
      <c r="BC1474" t="s">
        <v>1366</v>
      </c>
      <c r="BD1474" s="31">
        <v>46206.666250000002</v>
      </c>
      <c r="BE1474" s="14">
        <v>46206</v>
      </c>
      <c r="BF1474" t="s">
        <v>6677</v>
      </c>
      <c r="BG1474" s="31">
        <v>46206.713090277779</v>
      </c>
      <c r="BH1474" s="14">
        <v>46206</v>
      </c>
      <c r="BI1474" t="s">
        <v>6677</v>
      </c>
      <c r="BJ1474" s="31">
        <v>46206.717847222222</v>
      </c>
      <c r="BW1474" s="14">
        <v>46206</v>
      </c>
      <c r="BX1474" t="s">
        <v>6677</v>
      </c>
      <c r="BY1474" s="31">
        <v>46206.722824074073</v>
      </c>
      <c r="BZ1474" s="14">
        <v>46206</v>
      </c>
      <c r="CA1474" t="s">
        <v>1212</v>
      </c>
      <c r="CB1474" s="31">
        <v>46206.731550925928</v>
      </c>
      <c r="CF1474" s="14">
        <v>46206</v>
      </c>
      <c r="CG1474" t="s">
        <v>7710</v>
      </c>
      <c r="CH1474" s="31">
        <v>46206.774421296293</v>
      </c>
      <c r="CM1474" s="4">
        <f t="shared" si="64"/>
        <v>46204.537743055553</v>
      </c>
      <c r="CN1474">
        <f t="shared" si="65"/>
        <v>2</v>
      </c>
      <c r="CO1474" t="str">
        <f>VLOOKUP(A1474,Sheet1!$A$2:$B$221,2,0)</f>
        <v>West Zone</v>
      </c>
    </row>
    <row r="1475" spans="1:93" x14ac:dyDescent="0.35">
      <c r="A1475" t="s">
        <v>7703</v>
      </c>
      <c r="B1475">
        <v>647</v>
      </c>
      <c r="C1475" t="s">
        <v>9332</v>
      </c>
      <c r="D1475" t="s">
        <v>678</v>
      </c>
      <c r="E1475" t="s">
        <v>665</v>
      </c>
      <c r="F1475" t="s">
        <v>666</v>
      </c>
      <c r="G1475" t="s">
        <v>441</v>
      </c>
      <c r="H1475" t="s">
        <v>4554</v>
      </c>
      <c r="I1475">
        <v>712281</v>
      </c>
      <c r="J1475" t="s">
        <v>4099</v>
      </c>
      <c r="K1475" t="s">
        <v>4100</v>
      </c>
      <c r="L1475" t="s">
        <v>4622</v>
      </c>
      <c r="M1475" t="s">
        <v>7718</v>
      </c>
      <c r="N1475">
        <v>77000</v>
      </c>
      <c r="O1475" t="s">
        <v>939</v>
      </c>
      <c r="P1475" t="s">
        <v>940</v>
      </c>
      <c r="Q1475" t="s">
        <v>4555</v>
      </c>
      <c r="R1475">
        <v>6278489017</v>
      </c>
      <c r="S1475" s="14">
        <v>46205</v>
      </c>
      <c r="T1475" t="s">
        <v>7719</v>
      </c>
      <c r="U1475" s="31">
        <v>46205.648993055554</v>
      </c>
      <c r="AK1475" s="14">
        <v>46206</v>
      </c>
      <c r="AL1475" t="s">
        <v>7706</v>
      </c>
      <c r="AM1475" s="31">
        <v>46206.559027777781</v>
      </c>
      <c r="AQ1475" s="31">
        <v>46206.559027777781</v>
      </c>
      <c r="AR1475" s="14">
        <v>46206</v>
      </c>
      <c r="AS1475" t="s">
        <v>7706</v>
      </c>
      <c r="AT1475" t="s">
        <v>666</v>
      </c>
      <c r="AU1475" t="s">
        <v>678</v>
      </c>
      <c r="AV1475" s="14">
        <v>46206</v>
      </c>
      <c r="AW1475" t="s">
        <v>7706</v>
      </c>
      <c r="AX1475" s="31">
        <v>46206.559386574074</v>
      </c>
      <c r="AY1475" s="14">
        <v>46206</v>
      </c>
      <c r="AZ1475" t="s">
        <v>3057</v>
      </c>
      <c r="BA1475" s="31">
        <v>46206.562152777777</v>
      </c>
      <c r="BB1475" s="14">
        <v>46206</v>
      </c>
      <c r="BC1475" t="s">
        <v>7357</v>
      </c>
      <c r="BD1475" s="31">
        <v>46206.658182870371</v>
      </c>
      <c r="BE1475" s="14">
        <v>46206</v>
      </c>
      <c r="BF1475" t="s">
        <v>1240</v>
      </c>
      <c r="BG1475" s="31">
        <v>46206.669918981483</v>
      </c>
      <c r="BH1475" s="14">
        <v>46206</v>
      </c>
      <c r="BI1475" t="s">
        <v>1240</v>
      </c>
      <c r="BJ1475" s="31">
        <v>46206.684884259259</v>
      </c>
      <c r="BW1475" s="14">
        <v>46206</v>
      </c>
      <c r="BX1475" t="s">
        <v>1240</v>
      </c>
      <c r="BY1475" s="31">
        <v>46206.721805555557</v>
      </c>
      <c r="BZ1475" s="14">
        <v>46206</v>
      </c>
      <c r="CA1475" t="s">
        <v>1212</v>
      </c>
      <c r="CB1475" s="31">
        <v>46206.731608796297</v>
      </c>
      <c r="CF1475" s="14">
        <v>46206</v>
      </c>
      <c r="CG1475" t="s">
        <v>7710</v>
      </c>
      <c r="CH1475" s="31">
        <v>46206.762476851851</v>
      </c>
      <c r="CM1475" s="4">
        <f t="shared" si="64"/>
        <v>46205.648993055554</v>
      </c>
      <c r="CN1475">
        <f t="shared" si="65"/>
        <v>1</v>
      </c>
      <c r="CO1475" t="str">
        <f>VLOOKUP(A1475,Sheet1!$A$2:$B$221,2,0)</f>
        <v>West Zone</v>
      </c>
    </row>
    <row r="1476" spans="1:93" x14ac:dyDescent="0.35">
      <c r="A1476" t="s">
        <v>7703</v>
      </c>
      <c r="B1476">
        <v>647</v>
      </c>
      <c r="C1476" t="s">
        <v>9332</v>
      </c>
      <c r="D1476" t="s">
        <v>678</v>
      </c>
      <c r="E1476" t="s">
        <v>665</v>
      </c>
      <c r="F1476" t="s">
        <v>666</v>
      </c>
      <c r="G1476" t="s">
        <v>441</v>
      </c>
      <c r="H1476" t="s">
        <v>7720</v>
      </c>
      <c r="I1476">
        <v>746008</v>
      </c>
      <c r="J1476" t="s">
        <v>3809</v>
      </c>
      <c r="K1476" t="s">
        <v>3810</v>
      </c>
      <c r="L1476" t="s">
        <v>4622</v>
      </c>
      <c r="M1476" t="s">
        <v>7721</v>
      </c>
      <c r="N1476">
        <v>65000</v>
      </c>
      <c r="O1476" t="s">
        <v>1006</v>
      </c>
      <c r="P1476" t="s">
        <v>1007</v>
      </c>
      <c r="Q1476" t="s">
        <v>4270</v>
      </c>
      <c r="R1476">
        <v>2160571795</v>
      </c>
      <c r="S1476" s="14">
        <v>46204</v>
      </c>
      <c r="T1476" t="s">
        <v>7714</v>
      </c>
      <c r="U1476" s="31">
        <v>46204.430428240739</v>
      </c>
      <c r="AK1476" s="14">
        <v>46204</v>
      </c>
      <c r="AL1476" t="s">
        <v>7710</v>
      </c>
      <c r="AM1476" s="31">
        <v>46204.620625000003</v>
      </c>
      <c r="AQ1476" s="31">
        <v>46204.620625000003</v>
      </c>
      <c r="AR1476" s="14">
        <v>46204</v>
      </c>
      <c r="AS1476" t="s">
        <v>7710</v>
      </c>
      <c r="AT1476" t="s">
        <v>7711</v>
      </c>
      <c r="AU1476" t="s">
        <v>677</v>
      </c>
      <c r="AV1476" s="14">
        <v>46204</v>
      </c>
      <c r="AW1476" t="s">
        <v>7710</v>
      </c>
      <c r="AX1476" s="31">
        <v>46204.623437499999</v>
      </c>
      <c r="AY1476" s="14">
        <v>46204</v>
      </c>
      <c r="AZ1476" t="s">
        <v>1211</v>
      </c>
      <c r="BA1476" s="31">
        <v>46204.638599537036</v>
      </c>
      <c r="BB1476" s="14">
        <v>46204</v>
      </c>
      <c r="BC1476" t="s">
        <v>6692</v>
      </c>
      <c r="BD1476" s="31">
        <v>46204.69358796296</v>
      </c>
      <c r="BE1476" s="14">
        <v>46204</v>
      </c>
      <c r="BF1476" t="s">
        <v>6508</v>
      </c>
      <c r="BG1476" s="31">
        <v>46204.703831018516</v>
      </c>
      <c r="BH1476" s="14">
        <v>46204</v>
      </c>
      <c r="BI1476" t="s">
        <v>6508</v>
      </c>
      <c r="BJ1476" s="31">
        <v>46204.704606481479</v>
      </c>
      <c r="BW1476" s="14">
        <v>46204</v>
      </c>
      <c r="BX1476" t="s">
        <v>6508</v>
      </c>
      <c r="BY1476" s="31">
        <v>46204.711377314816</v>
      </c>
      <c r="BZ1476" s="14">
        <v>46204</v>
      </c>
      <c r="CA1476" t="s">
        <v>1212</v>
      </c>
      <c r="CB1476" s="31">
        <v>46204.718194444446</v>
      </c>
      <c r="CF1476" s="14">
        <v>46204</v>
      </c>
      <c r="CG1476" t="s">
        <v>7710</v>
      </c>
      <c r="CH1476" s="31">
        <v>46204.772581018522</v>
      </c>
      <c r="CM1476" s="4">
        <f t="shared" si="64"/>
        <v>46204.430428240739</v>
      </c>
      <c r="CN1476">
        <f t="shared" si="65"/>
        <v>0</v>
      </c>
      <c r="CO1476" t="str">
        <f>VLOOKUP(A1476,Sheet1!$A$2:$B$221,2,0)</f>
        <v>West Zone</v>
      </c>
    </row>
    <row r="1477" spans="1:93" x14ac:dyDescent="0.35">
      <c r="A1477" t="s">
        <v>7703</v>
      </c>
      <c r="B1477">
        <v>647</v>
      </c>
      <c r="C1477" t="s">
        <v>9332</v>
      </c>
      <c r="D1477" t="s">
        <v>678</v>
      </c>
      <c r="E1477" t="s">
        <v>665</v>
      </c>
      <c r="F1477" t="s">
        <v>666</v>
      </c>
      <c r="G1477" t="s">
        <v>441</v>
      </c>
      <c r="H1477" t="s">
        <v>4067</v>
      </c>
      <c r="I1477">
        <v>758949</v>
      </c>
      <c r="J1477" t="s">
        <v>4070</v>
      </c>
      <c r="K1477" t="s">
        <v>4071</v>
      </c>
      <c r="L1477" t="s">
        <v>4622</v>
      </c>
      <c r="M1477" t="s">
        <v>7722</v>
      </c>
      <c r="N1477">
        <v>65000</v>
      </c>
      <c r="O1477" t="s">
        <v>1006</v>
      </c>
      <c r="P1477" t="s">
        <v>1007</v>
      </c>
      <c r="Q1477" t="s">
        <v>4068</v>
      </c>
      <c r="R1477">
        <v>6293982835</v>
      </c>
      <c r="S1477" s="14">
        <v>46205</v>
      </c>
      <c r="T1477" t="s">
        <v>7710</v>
      </c>
      <c r="U1477" s="31">
        <v>46205.460312499999</v>
      </c>
      <c r="AK1477" s="14">
        <v>46205</v>
      </c>
      <c r="AL1477" t="s">
        <v>7710</v>
      </c>
      <c r="AM1477" s="31">
        <v>46205.482465277775</v>
      </c>
      <c r="AQ1477" s="31">
        <v>46205.482465277775</v>
      </c>
      <c r="AR1477" s="14">
        <v>46205</v>
      </c>
      <c r="AS1477" t="s">
        <v>7710</v>
      </c>
      <c r="AT1477" t="s">
        <v>7711</v>
      </c>
      <c r="AU1477" t="s">
        <v>677</v>
      </c>
      <c r="AV1477" s="14">
        <v>46205</v>
      </c>
      <c r="AW1477" t="s">
        <v>7710</v>
      </c>
      <c r="AX1477" s="31">
        <v>46205.482858796298</v>
      </c>
      <c r="AY1477" s="14">
        <v>46205</v>
      </c>
      <c r="AZ1477" t="s">
        <v>1211</v>
      </c>
      <c r="BA1477" s="31">
        <v>46205.486342592594</v>
      </c>
      <c r="BB1477" s="14">
        <v>46205</v>
      </c>
      <c r="BC1477" t="s">
        <v>7371</v>
      </c>
      <c r="BD1477" s="31">
        <v>46205.515983796293</v>
      </c>
      <c r="BE1477" s="14">
        <v>46205</v>
      </c>
      <c r="BF1477" t="s">
        <v>6493</v>
      </c>
      <c r="BG1477" s="31">
        <v>46205.548333333332</v>
      </c>
      <c r="BH1477" s="14">
        <v>46205</v>
      </c>
      <c r="BI1477" t="s">
        <v>6493</v>
      </c>
      <c r="BJ1477" s="31">
        <v>46205.550243055557</v>
      </c>
      <c r="BW1477" s="14">
        <v>46205</v>
      </c>
      <c r="BX1477" t="s">
        <v>6493</v>
      </c>
      <c r="BY1477" s="31">
        <v>46205.555347222224</v>
      </c>
      <c r="BZ1477" s="14">
        <v>46205</v>
      </c>
      <c r="CA1477" t="s">
        <v>1212</v>
      </c>
      <c r="CB1477" s="31">
        <v>46205.571712962963</v>
      </c>
      <c r="CF1477" s="14">
        <v>46205</v>
      </c>
      <c r="CG1477" t="s">
        <v>7710</v>
      </c>
      <c r="CH1477" s="31">
        <v>46205.671157407407</v>
      </c>
      <c r="CM1477" s="4">
        <f t="shared" ref="CM1477:CM1539" si="66">IF(AJ1477&lt;&gt;"",AJ1477,IF(AG1477&lt;&gt;"",AG1477,IF(AD1477&lt;&gt;"",AD1477,IF(AA1477&lt;&gt;"",AA1477,U1477))))</f>
        <v>46205.460312499999</v>
      </c>
      <c r="CN1477">
        <f t="shared" ref="CN1477:CN1539" si="67">AK1477-INT(CM1477)</f>
        <v>0</v>
      </c>
      <c r="CO1477" t="str">
        <f>VLOOKUP(A1477,Sheet1!$A$2:$B$221,2,0)</f>
        <v>West Zone</v>
      </c>
    </row>
    <row r="1478" spans="1:93" x14ac:dyDescent="0.35">
      <c r="A1478" t="s">
        <v>7703</v>
      </c>
      <c r="B1478">
        <v>647</v>
      </c>
      <c r="C1478" t="s">
        <v>9332</v>
      </c>
      <c r="D1478" t="s">
        <v>678</v>
      </c>
      <c r="E1478" t="s">
        <v>665</v>
      </c>
      <c r="F1478" t="s">
        <v>666</v>
      </c>
      <c r="G1478" t="s">
        <v>441</v>
      </c>
      <c r="H1478" t="s">
        <v>4097</v>
      </c>
      <c r="I1478">
        <v>775727</v>
      </c>
      <c r="J1478" t="s">
        <v>4099</v>
      </c>
      <c r="K1478" t="s">
        <v>4100</v>
      </c>
      <c r="L1478" t="s">
        <v>4622</v>
      </c>
      <c r="M1478" t="s">
        <v>7723</v>
      </c>
      <c r="N1478">
        <v>70000</v>
      </c>
      <c r="O1478" t="s">
        <v>958</v>
      </c>
      <c r="P1478" t="s">
        <v>959</v>
      </c>
      <c r="Q1478" t="s">
        <v>4098</v>
      </c>
      <c r="R1478">
        <v>2020085130</v>
      </c>
      <c r="S1478" s="14">
        <v>46205</v>
      </c>
      <c r="T1478" t="s">
        <v>7719</v>
      </c>
      <c r="U1478" s="31">
        <v>46205.460706018515</v>
      </c>
      <c r="AK1478" s="14">
        <v>46205</v>
      </c>
      <c r="AL1478" t="s">
        <v>7706</v>
      </c>
      <c r="AM1478" s="31">
        <v>46205.483032407406</v>
      </c>
      <c r="AQ1478" s="31">
        <v>46205.483032407406</v>
      </c>
      <c r="AR1478" s="14">
        <v>46205</v>
      </c>
      <c r="AS1478" t="s">
        <v>7706</v>
      </c>
      <c r="AT1478" t="s">
        <v>666</v>
      </c>
      <c r="AU1478" t="s">
        <v>678</v>
      </c>
      <c r="AV1478" s="14">
        <v>46205</v>
      </c>
      <c r="AW1478" t="s">
        <v>7706</v>
      </c>
      <c r="AX1478" s="31">
        <v>46205.487488425926</v>
      </c>
      <c r="AY1478" s="14">
        <v>46205</v>
      </c>
      <c r="AZ1478" t="s">
        <v>1211</v>
      </c>
      <c r="BA1478" s="31">
        <v>46205.512858796297</v>
      </c>
      <c r="BB1478" s="14">
        <v>46205</v>
      </c>
      <c r="BC1478" t="s">
        <v>6501</v>
      </c>
      <c r="BD1478" s="31">
        <v>46205.532557870371</v>
      </c>
      <c r="BE1478" s="14">
        <v>46205</v>
      </c>
      <c r="BF1478" t="s">
        <v>6483</v>
      </c>
      <c r="BG1478" s="31">
        <v>46205.543182870373</v>
      </c>
      <c r="BH1478" s="14">
        <v>46205</v>
      </c>
      <c r="BI1478" t="s">
        <v>6483</v>
      </c>
      <c r="BJ1478" s="31">
        <v>46205.602743055555</v>
      </c>
      <c r="BK1478" s="14">
        <v>46205</v>
      </c>
      <c r="BL1478" t="s">
        <v>6501</v>
      </c>
      <c r="BM1478" s="31">
        <v>46205.577326388891</v>
      </c>
      <c r="BW1478" s="14">
        <v>46205</v>
      </c>
      <c r="BX1478" t="s">
        <v>6483</v>
      </c>
      <c r="BY1478" s="31">
        <v>46205.608472222222</v>
      </c>
      <c r="BZ1478" s="14">
        <v>46205</v>
      </c>
      <c r="CA1478" t="s">
        <v>1212</v>
      </c>
      <c r="CB1478" s="31">
        <v>46205.764363425929</v>
      </c>
      <c r="CF1478" s="14">
        <v>46206</v>
      </c>
      <c r="CG1478" t="s">
        <v>7707</v>
      </c>
      <c r="CH1478" s="31">
        <v>46206.494618055556</v>
      </c>
      <c r="CM1478" s="4">
        <f t="shared" si="66"/>
        <v>46205.460706018515</v>
      </c>
      <c r="CN1478">
        <f t="shared" si="67"/>
        <v>0</v>
      </c>
      <c r="CO1478" t="str">
        <f>VLOOKUP(A1478,Sheet1!$A$2:$B$221,2,0)</f>
        <v>West Zone</v>
      </c>
    </row>
    <row r="1479" spans="1:93" x14ac:dyDescent="0.35">
      <c r="A1479" t="s">
        <v>7724</v>
      </c>
      <c r="B1479">
        <v>705</v>
      </c>
      <c r="C1479" t="s">
        <v>9332</v>
      </c>
      <c r="D1479" t="s">
        <v>678</v>
      </c>
      <c r="E1479" t="s">
        <v>663</v>
      </c>
      <c r="F1479" t="s">
        <v>664</v>
      </c>
      <c r="G1479" t="s">
        <v>441</v>
      </c>
      <c r="H1479" t="s">
        <v>4143</v>
      </c>
      <c r="I1479">
        <v>368436</v>
      </c>
      <c r="J1479" t="s">
        <v>4144</v>
      </c>
      <c r="K1479" t="s">
        <v>4145</v>
      </c>
      <c r="L1479" t="s">
        <v>4622</v>
      </c>
      <c r="M1479" t="s">
        <v>7725</v>
      </c>
      <c r="N1479">
        <v>80000</v>
      </c>
      <c r="O1479" t="s">
        <v>4146</v>
      </c>
      <c r="P1479" t="s">
        <v>4147</v>
      </c>
      <c r="Q1479" t="s">
        <v>1320</v>
      </c>
      <c r="R1479">
        <v>5266732535</v>
      </c>
      <c r="S1479" s="14">
        <v>46204</v>
      </c>
      <c r="T1479" t="s">
        <v>7726</v>
      </c>
      <c r="U1479" s="31">
        <v>46204.768726851849</v>
      </c>
      <c r="AK1479" s="14">
        <v>46205</v>
      </c>
      <c r="AL1479" t="s">
        <v>1341</v>
      </c>
      <c r="AM1479" s="31">
        <v>46205.487326388888</v>
      </c>
      <c r="AQ1479" s="31">
        <v>46205.487326388888</v>
      </c>
      <c r="AR1479" s="14">
        <v>46205</v>
      </c>
      <c r="AS1479" t="s">
        <v>1341</v>
      </c>
      <c r="AT1479" t="s">
        <v>664</v>
      </c>
      <c r="AU1479" t="s">
        <v>678</v>
      </c>
      <c r="AV1479" s="14">
        <v>46205</v>
      </c>
      <c r="AW1479" t="s">
        <v>7727</v>
      </c>
      <c r="AX1479" s="31">
        <v>46205.543321759258</v>
      </c>
      <c r="AY1479" s="14">
        <v>46205</v>
      </c>
      <c r="AZ1479" t="s">
        <v>1194</v>
      </c>
      <c r="BA1479" s="31">
        <v>46205.58289351852</v>
      </c>
      <c r="BB1479" s="14">
        <v>46205</v>
      </c>
      <c r="BC1479" t="s">
        <v>1220</v>
      </c>
      <c r="BD1479" s="31">
        <v>46205.608402777776</v>
      </c>
      <c r="BE1479" s="14">
        <v>46205</v>
      </c>
      <c r="BF1479" t="s">
        <v>6432</v>
      </c>
      <c r="BG1479" s="31">
        <v>46205.643796296295</v>
      </c>
      <c r="BH1479" s="14">
        <v>46205</v>
      </c>
      <c r="BI1479" t="s">
        <v>6432</v>
      </c>
      <c r="BJ1479" s="31">
        <v>46205.690798611111</v>
      </c>
      <c r="BW1479" s="14">
        <v>46205</v>
      </c>
      <c r="BX1479" t="s">
        <v>6432</v>
      </c>
      <c r="BY1479" s="31">
        <v>46205.70484953704</v>
      </c>
      <c r="BZ1479" s="14">
        <v>46205</v>
      </c>
      <c r="CA1479" t="s">
        <v>1199</v>
      </c>
      <c r="CB1479" s="31">
        <v>46205.705949074072</v>
      </c>
      <c r="CF1479" s="14">
        <v>46205</v>
      </c>
      <c r="CG1479" t="s">
        <v>7727</v>
      </c>
      <c r="CH1479" s="31">
        <v>46205.817256944443</v>
      </c>
      <c r="CM1479" s="4">
        <f t="shared" si="66"/>
        <v>46204.768726851849</v>
      </c>
      <c r="CN1479">
        <f t="shared" si="67"/>
        <v>1</v>
      </c>
      <c r="CO1479" t="str">
        <f>VLOOKUP(A1479,Sheet1!$A$2:$B$221,2,0)</f>
        <v>West Zone</v>
      </c>
    </row>
    <row r="1480" spans="1:93" x14ac:dyDescent="0.35">
      <c r="A1480" t="s">
        <v>7724</v>
      </c>
      <c r="B1480">
        <v>705</v>
      </c>
      <c r="C1480" t="s">
        <v>9332</v>
      </c>
      <c r="D1480" t="s">
        <v>678</v>
      </c>
      <c r="E1480" t="s">
        <v>663</v>
      </c>
      <c r="F1480" t="s">
        <v>664</v>
      </c>
      <c r="G1480" t="s">
        <v>441</v>
      </c>
      <c r="H1480" t="s">
        <v>7730</v>
      </c>
      <c r="I1480">
        <v>371792</v>
      </c>
      <c r="J1480" t="s">
        <v>3902</v>
      </c>
      <c r="K1480" t="s">
        <v>3903</v>
      </c>
      <c r="L1480" t="s">
        <v>4622</v>
      </c>
      <c r="M1480" t="s">
        <v>7731</v>
      </c>
      <c r="N1480">
        <v>40000</v>
      </c>
      <c r="O1480" t="s">
        <v>3083</v>
      </c>
      <c r="P1480" t="s">
        <v>3084</v>
      </c>
      <c r="Q1480" t="s">
        <v>7732</v>
      </c>
      <c r="R1480">
        <v>9286221718</v>
      </c>
      <c r="S1480" s="14">
        <v>46203</v>
      </c>
      <c r="T1480" t="s">
        <v>7733</v>
      </c>
      <c r="U1480" s="31">
        <v>46203.859884259262</v>
      </c>
      <c r="AK1480" s="14">
        <v>46204</v>
      </c>
      <c r="AL1480" t="s">
        <v>1341</v>
      </c>
      <c r="AM1480" s="31">
        <v>46204.677222222221</v>
      </c>
      <c r="AQ1480" s="31">
        <v>46204.677222222221</v>
      </c>
      <c r="AR1480" s="14">
        <v>46204</v>
      </c>
      <c r="AS1480" t="s">
        <v>1341</v>
      </c>
      <c r="AT1480" t="s">
        <v>664</v>
      </c>
      <c r="AU1480" t="s">
        <v>678</v>
      </c>
      <c r="AV1480" s="14">
        <v>46205</v>
      </c>
      <c r="AW1480" t="s">
        <v>7727</v>
      </c>
      <c r="AX1480" s="31">
        <v>46205.59983796296</v>
      </c>
      <c r="AY1480" s="14">
        <v>46205</v>
      </c>
      <c r="AZ1480" t="s">
        <v>1194</v>
      </c>
      <c r="BA1480" s="31">
        <v>46205.60837962963</v>
      </c>
      <c r="BB1480" s="14">
        <v>46205</v>
      </c>
      <c r="BC1480" t="s">
        <v>1247</v>
      </c>
      <c r="BD1480" s="31">
        <v>46205.648425925923</v>
      </c>
      <c r="BE1480" s="14">
        <v>46205</v>
      </c>
      <c r="BF1480" t="s">
        <v>1204</v>
      </c>
      <c r="BG1480" s="31">
        <v>46205.682187500002</v>
      </c>
      <c r="BH1480" s="14">
        <v>46205</v>
      </c>
      <c r="BI1480" t="s">
        <v>1204</v>
      </c>
      <c r="BJ1480" s="31">
        <v>46205.687511574077</v>
      </c>
      <c r="BW1480" s="14">
        <v>46205</v>
      </c>
      <c r="BX1480" t="s">
        <v>1204</v>
      </c>
      <c r="BY1480" s="31">
        <v>46205.722314814811</v>
      </c>
      <c r="BZ1480" s="14">
        <v>46205</v>
      </c>
      <c r="CA1480" t="s">
        <v>1199</v>
      </c>
      <c r="CB1480" s="31">
        <v>46205.724351851852</v>
      </c>
      <c r="CF1480" s="14">
        <v>46205</v>
      </c>
      <c r="CG1480" t="s">
        <v>7727</v>
      </c>
      <c r="CH1480" s="31">
        <v>46205.838900462964</v>
      </c>
      <c r="CM1480" s="4">
        <f t="shared" si="66"/>
        <v>46203.859884259262</v>
      </c>
      <c r="CN1480">
        <f t="shared" si="67"/>
        <v>1</v>
      </c>
      <c r="CO1480" t="str">
        <f>VLOOKUP(A1480,Sheet1!$A$2:$B$221,2,0)</f>
        <v>West Zone</v>
      </c>
    </row>
    <row r="1481" spans="1:93" x14ac:dyDescent="0.35">
      <c r="A1481" t="s">
        <v>7724</v>
      </c>
      <c r="B1481">
        <v>705</v>
      </c>
      <c r="C1481" t="s">
        <v>9332</v>
      </c>
      <c r="D1481" t="s">
        <v>678</v>
      </c>
      <c r="E1481" t="s">
        <v>663</v>
      </c>
      <c r="F1481" t="s">
        <v>664</v>
      </c>
      <c r="G1481" t="s">
        <v>441</v>
      </c>
      <c r="H1481" t="s">
        <v>3899</v>
      </c>
      <c r="I1481">
        <v>372779</v>
      </c>
      <c r="J1481" t="s">
        <v>3902</v>
      </c>
      <c r="K1481" t="s">
        <v>3903</v>
      </c>
      <c r="L1481" t="s">
        <v>4622</v>
      </c>
      <c r="M1481" t="s">
        <v>7734</v>
      </c>
      <c r="N1481">
        <v>90000</v>
      </c>
      <c r="O1481" t="s">
        <v>3904</v>
      </c>
      <c r="P1481" t="s">
        <v>3905</v>
      </c>
      <c r="Q1481" t="s">
        <v>3901</v>
      </c>
      <c r="R1481">
        <v>4216201198</v>
      </c>
      <c r="S1481" s="14">
        <v>46204</v>
      </c>
      <c r="T1481" t="s">
        <v>7729</v>
      </c>
      <c r="U1481" s="31">
        <v>46204.508344907408</v>
      </c>
      <c r="AK1481" s="14">
        <v>46204</v>
      </c>
      <c r="AL1481" t="s">
        <v>1341</v>
      </c>
      <c r="AM1481" s="31">
        <v>46204.681863425925</v>
      </c>
      <c r="AQ1481" s="31">
        <v>46204.681863425925</v>
      </c>
      <c r="AR1481" s="14">
        <v>46204</v>
      </c>
      <c r="AS1481" t="s">
        <v>1341</v>
      </c>
      <c r="AT1481" t="s">
        <v>664</v>
      </c>
      <c r="AU1481" t="s">
        <v>678</v>
      </c>
      <c r="AV1481" s="14">
        <v>46204</v>
      </c>
      <c r="AW1481" t="s">
        <v>7727</v>
      </c>
      <c r="AX1481" s="31">
        <v>46204.701018518521</v>
      </c>
      <c r="AY1481" s="14">
        <v>46204</v>
      </c>
      <c r="AZ1481" t="s">
        <v>1194</v>
      </c>
      <c r="BA1481" s="31">
        <v>46204.710706018515</v>
      </c>
      <c r="BB1481" s="14">
        <v>46204</v>
      </c>
      <c r="BC1481" t="s">
        <v>1220</v>
      </c>
      <c r="BD1481" s="31">
        <v>46204.736689814818</v>
      </c>
      <c r="BE1481" s="14">
        <v>46204</v>
      </c>
      <c r="BF1481" t="s">
        <v>6410</v>
      </c>
      <c r="BG1481" s="31">
        <v>46204.737476851849</v>
      </c>
      <c r="BH1481" s="14">
        <v>46204</v>
      </c>
      <c r="BI1481" t="s">
        <v>6410</v>
      </c>
      <c r="BJ1481" s="31">
        <v>46204.741284722222</v>
      </c>
      <c r="BW1481" s="14">
        <v>46204</v>
      </c>
      <c r="BX1481" t="s">
        <v>6410</v>
      </c>
      <c r="BY1481" s="31">
        <v>46204.749305555553</v>
      </c>
      <c r="BZ1481" s="14">
        <v>46204</v>
      </c>
      <c r="CA1481" t="s">
        <v>1199</v>
      </c>
      <c r="CB1481" s="31">
        <v>46204.750613425924</v>
      </c>
      <c r="CF1481" s="14">
        <v>46204</v>
      </c>
      <c r="CG1481" t="s">
        <v>7727</v>
      </c>
      <c r="CH1481" s="31">
        <v>46204.826458333337</v>
      </c>
      <c r="CM1481" s="4">
        <f t="shared" si="66"/>
        <v>46204.508344907408</v>
      </c>
      <c r="CN1481">
        <f t="shared" si="67"/>
        <v>0</v>
      </c>
      <c r="CO1481" t="str">
        <f>VLOOKUP(A1481,Sheet1!$A$2:$B$221,2,0)</f>
        <v>West Zone</v>
      </c>
    </row>
    <row r="1482" spans="1:93" x14ac:dyDescent="0.35">
      <c r="A1482" t="s">
        <v>7724</v>
      </c>
      <c r="B1482">
        <v>705</v>
      </c>
      <c r="C1482" t="s">
        <v>9332</v>
      </c>
      <c r="D1482" t="s">
        <v>678</v>
      </c>
      <c r="E1482" t="s">
        <v>663</v>
      </c>
      <c r="F1482" t="s">
        <v>664</v>
      </c>
      <c r="G1482" t="s">
        <v>441</v>
      </c>
      <c r="H1482" t="s">
        <v>10775</v>
      </c>
      <c r="I1482">
        <v>434233</v>
      </c>
      <c r="J1482" t="s">
        <v>3902</v>
      </c>
      <c r="K1482" t="s">
        <v>3903</v>
      </c>
      <c r="L1482" t="s">
        <v>4622</v>
      </c>
      <c r="M1482" t="s">
        <v>10776</v>
      </c>
      <c r="N1482">
        <v>60000</v>
      </c>
      <c r="O1482" t="s">
        <v>9721</v>
      </c>
      <c r="P1482" t="s">
        <v>9722</v>
      </c>
      <c r="Q1482" t="s">
        <v>7728</v>
      </c>
      <c r="R1482">
        <v>4419376045</v>
      </c>
      <c r="S1482" s="14">
        <v>46209</v>
      </c>
      <c r="T1482" t="s">
        <v>7726</v>
      </c>
      <c r="U1482" s="31">
        <v>46209.7190162037</v>
      </c>
      <c r="AK1482" s="14">
        <v>46209</v>
      </c>
      <c r="AL1482" t="s">
        <v>1341</v>
      </c>
      <c r="AM1482" s="31">
        <v>46209.742893518516</v>
      </c>
      <c r="AQ1482" s="31">
        <v>46209.742893518516</v>
      </c>
      <c r="AR1482" s="14">
        <v>46209</v>
      </c>
      <c r="AS1482" t="s">
        <v>1341</v>
      </c>
      <c r="AT1482" t="s">
        <v>664</v>
      </c>
      <c r="AU1482" t="s">
        <v>678</v>
      </c>
      <c r="AV1482" s="14">
        <v>46210</v>
      </c>
      <c r="AW1482" t="s">
        <v>7727</v>
      </c>
      <c r="AX1482" s="31">
        <v>46210.297384259262</v>
      </c>
      <c r="AY1482" s="14">
        <v>46210</v>
      </c>
      <c r="AZ1482" t="s">
        <v>1194</v>
      </c>
      <c r="BA1482" s="31">
        <v>46210.396273148152</v>
      </c>
      <c r="BB1482" s="14">
        <v>46210</v>
      </c>
      <c r="BC1482" t="s">
        <v>2405</v>
      </c>
      <c r="BD1482" s="31">
        <v>46210.414606481485</v>
      </c>
      <c r="BE1482" s="14">
        <v>46210</v>
      </c>
      <c r="BF1482" t="s">
        <v>1204</v>
      </c>
      <c r="BG1482" s="31">
        <v>46210.415497685186</v>
      </c>
      <c r="BK1482" s="14">
        <v>46210</v>
      </c>
      <c r="BL1482" t="s">
        <v>1204</v>
      </c>
      <c r="BM1482" s="31">
        <v>46210.42864583333</v>
      </c>
      <c r="CM1482" s="4">
        <f t="shared" si="66"/>
        <v>46209.7190162037</v>
      </c>
      <c r="CN1482">
        <f t="shared" si="67"/>
        <v>0</v>
      </c>
      <c r="CO1482" t="str">
        <f>VLOOKUP(A1482,Sheet1!$A$2:$B$221,2,0)</f>
        <v>West Zone</v>
      </c>
    </row>
    <row r="1483" spans="1:93" x14ac:dyDescent="0.35">
      <c r="A1483" t="s">
        <v>7724</v>
      </c>
      <c r="B1483">
        <v>705</v>
      </c>
      <c r="C1483" t="s">
        <v>9332</v>
      </c>
      <c r="D1483" t="s">
        <v>678</v>
      </c>
      <c r="E1483" t="s">
        <v>663</v>
      </c>
      <c r="F1483" t="s">
        <v>664</v>
      </c>
      <c r="G1483" t="s">
        <v>441</v>
      </c>
      <c r="H1483" t="s">
        <v>4543</v>
      </c>
      <c r="I1483">
        <v>777474</v>
      </c>
      <c r="J1483" t="s">
        <v>4144</v>
      </c>
      <c r="K1483" t="s">
        <v>4145</v>
      </c>
      <c r="L1483" t="s">
        <v>4622</v>
      </c>
      <c r="M1483" t="s">
        <v>7735</v>
      </c>
      <c r="N1483">
        <v>70000</v>
      </c>
      <c r="O1483" t="s">
        <v>3663</v>
      </c>
      <c r="P1483" t="s">
        <v>3664</v>
      </c>
      <c r="Q1483" t="s">
        <v>4544</v>
      </c>
      <c r="R1483">
        <v>7870061086</v>
      </c>
      <c r="S1483" s="14">
        <v>46206</v>
      </c>
      <c r="T1483" t="s">
        <v>7729</v>
      </c>
      <c r="U1483" s="31">
        <v>46206.598229166666</v>
      </c>
      <c r="AK1483" s="14">
        <v>46206</v>
      </c>
      <c r="AL1483" t="s">
        <v>1341</v>
      </c>
      <c r="AM1483" s="31">
        <v>46206.624143518522</v>
      </c>
      <c r="AQ1483" s="31">
        <v>46206.624143518522</v>
      </c>
      <c r="AR1483" s="14">
        <v>46206</v>
      </c>
      <c r="AS1483" t="s">
        <v>1341</v>
      </c>
      <c r="AT1483" t="s">
        <v>664</v>
      </c>
      <c r="AU1483" t="s">
        <v>678</v>
      </c>
      <c r="AV1483" s="14">
        <v>46206</v>
      </c>
      <c r="AW1483" t="s">
        <v>7727</v>
      </c>
      <c r="AX1483" s="31">
        <v>46206.632777777777</v>
      </c>
      <c r="AY1483" s="14">
        <v>46206</v>
      </c>
      <c r="AZ1483" t="s">
        <v>1194</v>
      </c>
      <c r="BA1483" s="31">
        <v>46206.635023148148</v>
      </c>
      <c r="BB1483" s="14">
        <v>46206</v>
      </c>
      <c r="BC1483" t="s">
        <v>1219</v>
      </c>
      <c r="BD1483" s="31">
        <v>46206.643622685187</v>
      </c>
      <c r="BE1483" s="14">
        <v>46206</v>
      </c>
      <c r="BF1483" t="s">
        <v>3020</v>
      </c>
      <c r="BG1483" s="31">
        <v>46206.672858796293</v>
      </c>
      <c r="BH1483" s="14">
        <v>46206</v>
      </c>
      <c r="BI1483" t="s">
        <v>3020</v>
      </c>
      <c r="BJ1483" s="31">
        <v>46206.67392361111</v>
      </c>
      <c r="BK1483" s="14">
        <v>46206</v>
      </c>
      <c r="BL1483" t="s">
        <v>1205</v>
      </c>
      <c r="BM1483" s="31">
        <v>46206.712673611109</v>
      </c>
      <c r="BW1483" s="14">
        <v>46206</v>
      </c>
      <c r="BX1483" t="s">
        <v>1198</v>
      </c>
      <c r="BY1483" s="31">
        <v>46206.743460648147</v>
      </c>
      <c r="BZ1483" s="14">
        <v>46206</v>
      </c>
      <c r="CA1483" t="s">
        <v>1199</v>
      </c>
      <c r="CB1483" s="31">
        <v>46206.759212962963</v>
      </c>
      <c r="CF1483" s="14">
        <v>46206</v>
      </c>
      <c r="CG1483" t="s">
        <v>7727</v>
      </c>
      <c r="CH1483" s="31">
        <v>46206.777129629627</v>
      </c>
      <c r="CM1483" s="4">
        <f t="shared" si="66"/>
        <v>46206.598229166666</v>
      </c>
      <c r="CN1483">
        <f t="shared" si="67"/>
        <v>0</v>
      </c>
      <c r="CO1483" t="str">
        <f>VLOOKUP(A1483,Sheet1!$A$2:$B$221,2,0)</f>
        <v>West Zone</v>
      </c>
    </row>
    <row r="1484" spans="1:93" x14ac:dyDescent="0.35">
      <c r="A1484" t="s">
        <v>7736</v>
      </c>
      <c r="B1484">
        <v>823</v>
      </c>
      <c r="C1484" t="s">
        <v>9332</v>
      </c>
      <c r="D1484" t="s">
        <v>678</v>
      </c>
      <c r="E1484" t="s">
        <v>667</v>
      </c>
      <c r="F1484" t="s">
        <v>668</v>
      </c>
      <c r="G1484" t="s">
        <v>441</v>
      </c>
      <c r="H1484" t="s">
        <v>12661</v>
      </c>
      <c r="I1484">
        <v>422608</v>
      </c>
      <c r="J1484" t="s">
        <v>10778</v>
      </c>
      <c r="K1484" t="s">
        <v>10779</v>
      </c>
      <c r="L1484" t="s">
        <v>4622</v>
      </c>
      <c r="M1484" t="s">
        <v>12662</v>
      </c>
      <c r="N1484">
        <v>65000</v>
      </c>
      <c r="O1484" t="s">
        <v>12663</v>
      </c>
      <c r="P1484" t="s">
        <v>12664</v>
      </c>
      <c r="Q1484" t="s">
        <v>12665</v>
      </c>
      <c r="R1484">
        <v>1300145257</v>
      </c>
      <c r="S1484" s="14">
        <v>46209</v>
      </c>
      <c r="T1484" t="s">
        <v>10782</v>
      </c>
      <c r="U1484" s="31">
        <v>46209.753564814811</v>
      </c>
      <c r="AK1484" s="14">
        <v>46210</v>
      </c>
      <c r="AL1484" t="s">
        <v>7745</v>
      </c>
      <c r="AM1484" s="31">
        <v>46210.688437500001</v>
      </c>
      <c r="AQ1484" s="31">
        <v>46210.688437500001</v>
      </c>
      <c r="AR1484" s="14">
        <v>46210</v>
      </c>
      <c r="AS1484" t="s">
        <v>7745</v>
      </c>
      <c r="AT1484" t="s">
        <v>668</v>
      </c>
      <c r="AU1484" t="s">
        <v>678</v>
      </c>
      <c r="AV1484" s="14">
        <v>46210</v>
      </c>
      <c r="AW1484" t="s">
        <v>10782</v>
      </c>
      <c r="AX1484" s="31">
        <v>46210.707858796297</v>
      </c>
      <c r="AY1484" s="14">
        <v>46210</v>
      </c>
      <c r="AZ1484" t="s">
        <v>1194</v>
      </c>
      <c r="BA1484" s="31">
        <v>46210.717870370368</v>
      </c>
      <c r="BB1484" s="14">
        <v>46210</v>
      </c>
      <c r="BC1484" t="s">
        <v>6513</v>
      </c>
      <c r="BD1484" s="31">
        <v>46210.736319444448</v>
      </c>
      <c r="BE1484" s="14">
        <v>46210</v>
      </c>
      <c r="BF1484" t="s">
        <v>6410</v>
      </c>
      <c r="BG1484" s="31">
        <v>46210.744560185187</v>
      </c>
      <c r="BH1484" s="14">
        <v>46210</v>
      </c>
      <c r="BI1484" t="s">
        <v>6410</v>
      </c>
      <c r="BJ1484" s="31">
        <v>46210.753125000003</v>
      </c>
      <c r="BW1484" s="14">
        <v>46210</v>
      </c>
      <c r="BX1484" t="s">
        <v>6410</v>
      </c>
      <c r="BY1484" s="31">
        <v>46210.763055555559</v>
      </c>
      <c r="BZ1484" s="14">
        <v>46210</v>
      </c>
      <c r="CA1484" t="s">
        <v>1205</v>
      </c>
      <c r="CB1484" s="31">
        <v>46210.76489583333</v>
      </c>
      <c r="CF1484" s="14">
        <v>46210</v>
      </c>
      <c r="CG1484" t="s">
        <v>7746</v>
      </c>
      <c r="CH1484" s="31">
        <v>46210.83321759259</v>
      </c>
      <c r="CM1484" s="4">
        <f t="shared" si="66"/>
        <v>46209.753564814811</v>
      </c>
      <c r="CN1484">
        <f t="shared" si="67"/>
        <v>1</v>
      </c>
      <c r="CO1484" t="str">
        <f>VLOOKUP(A1484,Sheet1!$A$2:$B$221,2,0)</f>
        <v>West Zone</v>
      </c>
    </row>
    <row r="1485" spans="1:93" x14ac:dyDescent="0.35">
      <c r="A1485" t="s">
        <v>7736</v>
      </c>
      <c r="B1485">
        <v>823</v>
      </c>
      <c r="C1485" t="s">
        <v>9332</v>
      </c>
      <c r="D1485" t="s">
        <v>678</v>
      </c>
      <c r="E1485" t="s">
        <v>667</v>
      </c>
      <c r="F1485" t="s">
        <v>668</v>
      </c>
      <c r="G1485" t="s">
        <v>441</v>
      </c>
      <c r="H1485" t="s">
        <v>7737</v>
      </c>
      <c r="I1485">
        <v>430831</v>
      </c>
      <c r="J1485" t="s">
        <v>7738</v>
      </c>
      <c r="K1485" t="s">
        <v>7739</v>
      </c>
      <c r="L1485" t="s">
        <v>4622</v>
      </c>
      <c r="M1485" t="s">
        <v>7740</v>
      </c>
      <c r="N1485">
        <v>40000</v>
      </c>
      <c r="O1485" t="s">
        <v>7741</v>
      </c>
      <c r="P1485" t="s">
        <v>7742</v>
      </c>
      <c r="Q1485" t="s">
        <v>7743</v>
      </c>
      <c r="R1485">
        <v>8756177000</v>
      </c>
      <c r="S1485" s="14">
        <v>46205</v>
      </c>
      <c r="T1485" t="s">
        <v>7744</v>
      </c>
      <c r="U1485" s="31">
        <v>46205.673483796294</v>
      </c>
      <c r="AK1485" s="14">
        <v>46205</v>
      </c>
      <c r="AL1485" t="s">
        <v>7745</v>
      </c>
      <c r="AM1485" s="31">
        <v>46205.697500000002</v>
      </c>
      <c r="AQ1485" s="31">
        <v>46205.697500000002</v>
      </c>
      <c r="AR1485" s="14">
        <v>46205</v>
      </c>
      <c r="AS1485" t="s">
        <v>7745</v>
      </c>
      <c r="AT1485" t="s">
        <v>668</v>
      </c>
      <c r="AU1485" t="s">
        <v>678</v>
      </c>
      <c r="AV1485" s="14">
        <v>46205</v>
      </c>
      <c r="AW1485" t="s">
        <v>7746</v>
      </c>
      <c r="AX1485" s="31">
        <v>46205.721041666664</v>
      </c>
      <c r="AY1485" s="14">
        <v>46205</v>
      </c>
      <c r="AZ1485" t="s">
        <v>1194</v>
      </c>
      <c r="BA1485" s="31">
        <v>46205.725763888891</v>
      </c>
      <c r="BB1485" s="14">
        <v>46205</v>
      </c>
      <c r="BC1485" t="s">
        <v>1218</v>
      </c>
      <c r="BD1485" s="31">
        <v>46205.746805555558</v>
      </c>
      <c r="BE1485" s="14">
        <v>46205</v>
      </c>
      <c r="BF1485" t="s">
        <v>6432</v>
      </c>
      <c r="BG1485" s="31">
        <v>46205.757719907408</v>
      </c>
      <c r="BH1485" s="14">
        <v>46205</v>
      </c>
      <c r="BI1485" t="s">
        <v>6432</v>
      </c>
      <c r="BJ1485" s="31">
        <v>46205.760300925926</v>
      </c>
      <c r="BW1485" s="14">
        <v>46205</v>
      </c>
      <c r="BX1485" t="s">
        <v>6432</v>
      </c>
      <c r="BY1485" s="31">
        <v>46205.762361111112</v>
      </c>
      <c r="BZ1485" s="14">
        <v>46205</v>
      </c>
      <c r="CA1485" t="s">
        <v>1205</v>
      </c>
      <c r="CB1485" s="31">
        <v>46205.763495370367</v>
      </c>
      <c r="CF1485" s="14">
        <v>46206</v>
      </c>
      <c r="CG1485" t="s">
        <v>7746</v>
      </c>
      <c r="CH1485" s="31">
        <v>46206.551921296297</v>
      </c>
      <c r="CM1485" s="4">
        <f t="shared" si="66"/>
        <v>46205.673483796294</v>
      </c>
      <c r="CN1485">
        <f t="shared" si="67"/>
        <v>0</v>
      </c>
      <c r="CO1485" t="str">
        <f>VLOOKUP(A1485,Sheet1!$A$2:$B$221,2,0)</f>
        <v>West Zone</v>
      </c>
    </row>
    <row r="1486" spans="1:93" x14ac:dyDescent="0.35">
      <c r="A1486" t="s">
        <v>7736</v>
      </c>
      <c r="B1486">
        <v>823</v>
      </c>
      <c r="C1486" t="s">
        <v>9332</v>
      </c>
      <c r="D1486" t="s">
        <v>678</v>
      </c>
      <c r="E1486" t="s">
        <v>667</v>
      </c>
      <c r="F1486" t="s">
        <v>668</v>
      </c>
      <c r="G1486" t="s">
        <v>441</v>
      </c>
      <c r="H1486" t="s">
        <v>7747</v>
      </c>
      <c r="I1486">
        <v>456365</v>
      </c>
      <c r="J1486" t="s">
        <v>840</v>
      </c>
      <c r="K1486" t="s">
        <v>7748</v>
      </c>
      <c r="L1486" t="s">
        <v>4622</v>
      </c>
      <c r="M1486" t="s">
        <v>7749</v>
      </c>
      <c r="N1486">
        <v>40000</v>
      </c>
      <c r="O1486" t="s">
        <v>7741</v>
      </c>
      <c r="P1486" t="s">
        <v>7742</v>
      </c>
      <c r="Q1486" t="s">
        <v>7750</v>
      </c>
      <c r="R1486">
        <v>8678776574</v>
      </c>
      <c r="S1486" s="14">
        <v>46205</v>
      </c>
      <c r="T1486" t="s">
        <v>7751</v>
      </c>
      <c r="U1486" s="31">
        <v>46205.777280092596</v>
      </c>
      <c r="AK1486" s="14">
        <v>46206</v>
      </c>
      <c r="AL1486" t="s">
        <v>7745</v>
      </c>
      <c r="AM1486" s="31">
        <v>46206.383842592593</v>
      </c>
      <c r="AQ1486" s="31">
        <v>46206.383842592593</v>
      </c>
      <c r="AR1486" s="14">
        <v>46206</v>
      </c>
      <c r="AS1486" t="s">
        <v>7745</v>
      </c>
      <c r="AT1486" t="s">
        <v>668</v>
      </c>
      <c r="AU1486" t="s">
        <v>678</v>
      </c>
      <c r="AV1486" s="14">
        <v>46206</v>
      </c>
      <c r="AW1486" t="s">
        <v>7745</v>
      </c>
      <c r="AX1486" s="31">
        <v>46206.454386574071</v>
      </c>
      <c r="AY1486" s="14">
        <v>46206</v>
      </c>
      <c r="AZ1486" t="s">
        <v>1194</v>
      </c>
      <c r="BA1486" s="31">
        <v>46206.460266203707</v>
      </c>
      <c r="BB1486" s="14">
        <v>46206</v>
      </c>
      <c r="BC1486" t="s">
        <v>1220</v>
      </c>
      <c r="BD1486" s="31">
        <v>46206.495555555557</v>
      </c>
      <c r="BE1486" s="14">
        <v>46206</v>
      </c>
      <c r="BF1486" t="s">
        <v>6410</v>
      </c>
      <c r="BG1486" s="31">
        <v>46206.520405092589</v>
      </c>
      <c r="BH1486" s="14">
        <v>46206</v>
      </c>
      <c r="BI1486" t="s">
        <v>6410</v>
      </c>
      <c r="BJ1486" s="31">
        <v>46206.52857638889</v>
      </c>
      <c r="BW1486" s="14">
        <v>46206</v>
      </c>
      <c r="BX1486" t="s">
        <v>6410</v>
      </c>
      <c r="BY1486" s="31">
        <v>46206.532743055555</v>
      </c>
      <c r="BZ1486" s="14">
        <v>46206</v>
      </c>
      <c r="CA1486" t="s">
        <v>1199</v>
      </c>
      <c r="CB1486" s="31">
        <v>46206.534513888888</v>
      </c>
      <c r="CF1486" s="14">
        <v>46206</v>
      </c>
      <c r="CG1486" t="s">
        <v>7746</v>
      </c>
      <c r="CH1486" s="31">
        <v>46206.675057870372</v>
      </c>
      <c r="CM1486" s="4">
        <f t="shared" si="66"/>
        <v>46205.777280092596</v>
      </c>
      <c r="CN1486">
        <f t="shared" si="67"/>
        <v>1</v>
      </c>
      <c r="CO1486" t="str">
        <f>VLOOKUP(A1486,Sheet1!$A$2:$B$221,2,0)</f>
        <v>West Zone</v>
      </c>
    </row>
    <row r="1487" spans="1:93" x14ac:dyDescent="0.35">
      <c r="A1487" t="s">
        <v>7736</v>
      </c>
      <c r="B1487">
        <v>823</v>
      </c>
      <c r="C1487" t="s">
        <v>9332</v>
      </c>
      <c r="D1487" t="s">
        <v>678</v>
      </c>
      <c r="E1487" t="s">
        <v>667</v>
      </c>
      <c r="F1487" t="s">
        <v>668</v>
      </c>
      <c r="G1487" t="s">
        <v>441</v>
      </c>
      <c r="H1487" t="s">
        <v>7747</v>
      </c>
      <c r="I1487">
        <v>456365</v>
      </c>
      <c r="J1487" t="s">
        <v>840</v>
      </c>
      <c r="K1487" t="s">
        <v>7748</v>
      </c>
      <c r="L1487" t="s">
        <v>4622</v>
      </c>
      <c r="M1487" t="s">
        <v>7749</v>
      </c>
      <c r="N1487">
        <v>40000</v>
      </c>
      <c r="O1487" t="s">
        <v>7741</v>
      </c>
      <c r="P1487" t="s">
        <v>7742</v>
      </c>
      <c r="Q1487" t="s">
        <v>7752</v>
      </c>
      <c r="R1487">
        <v>1397533374</v>
      </c>
      <c r="S1487" s="14">
        <v>46205</v>
      </c>
      <c r="T1487" t="s">
        <v>7751</v>
      </c>
      <c r="U1487" s="31">
        <v>46205.777303240742</v>
      </c>
      <c r="AK1487" s="14">
        <v>46206</v>
      </c>
      <c r="AL1487" t="s">
        <v>7745</v>
      </c>
      <c r="AM1487" s="31">
        <v>46206.383819444447</v>
      </c>
      <c r="AQ1487" s="31">
        <v>46206.383819444447</v>
      </c>
      <c r="AR1487" s="14">
        <v>46206</v>
      </c>
      <c r="AS1487" t="s">
        <v>7745</v>
      </c>
      <c r="AT1487" t="s">
        <v>668</v>
      </c>
      <c r="AU1487" t="s">
        <v>678</v>
      </c>
      <c r="AV1487" s="14">
        <v>46206</v>
      </c>
      <c r="AW1487" t="s">
        <v>7745</v>
      </c>
      <c r="AX1487" s="31">
        <v>46206.454351851855</v>
      </c>
      <c r="AY1487" s="14">
        <v>46206</v>
      </c>
      <c r="AZ1487" t="s">
        <v>1194</v>
      </c>
      <c r="BA1487" s="31">
        <v>46206.460266203707</v>
      </c>
      <c r="BB1487" s="14">
        <v>46206</v>
      </c>
      <c r="BC1487" t="s">
        <v>1220</v>
      </c>
      <c r="BD1487" s="31">
        <v>46206.49554398148</v>
      </c>
      <c r="BE1487" s="14">
        <v>46206</v>
      </c>
      <c r="BF1487" t="s">
        <v>6410</v>
      </c>
      <c r="BG1487" s="31">
        <v>46206.52039351852</v>
      </c>
      <c r="BH1487" s="14">
        <v>46206</v>
      </c>
      <c r="BI1487" t="s">
        <v>6410</v>
      </c>
      <c r="BJ1487" s="31">
        <v>46206.528564814813</v>
      </c>
      <c r="BW1487" s="14">
        <v>46206</v>
      </c>
      <c r="BX1487" t="s">
        <v>6410</v>
      </c>
      <c r="BY1487" s="31">
        <v>46206.532719907409</v>
      </c>
      <c r="BZ1487" s="14">
        <v>46206</v>
      </c>
      <c r="CA1487" t="s">
        <v>1199</v>
      </c>
      <c r="CB1487" s="31">
        <v>46206.534513888888</v>
      </c>
      <c r="CF1487" s="14">
        <v>46206</v>
      </c>
      <c r="CG1487" t="s">
        <v>7746</v>
      </c>
      <c r="CH1487" s="31">
        <v>46206.675057870372</v>
      </c>
      <c r="CM1487" s="4">
        <f t="shared" si="66"/>
        <v>46205.777303240742</v>
      </c>
      <c r="CN1487">
        <f t="shared" si="67"/>
        <v>1</v>
      </c>
      <c r="CO1487" t="str">
        <f>VLOOKUP(A1487,Sheet1!$A$2:$B$221,2,0)</f>
        <v>West Zone</v>
      </c>
    </row>
    <row r="1488" spans="1:93" x14ac:dyDescent="0.35">
      <c r="A1488" t="s">
        <v>7736</v>
      </c>
      <c r="B1488">
        <v>823</v>
      </c>
      <c r="C1488" t="s">
        <v>9332</v>
      </c>
      <c r="D1488" t="s">
        <v>678</v>
      </c>
      <c r="E1488" t="s">
        <v>667</v>
      </c>
      <c r="F1488" t="s">
        <v>668</v>
      </c>
      <c r="G1488" t="s">
        <v>441</v>
      </c>
      <c r="H1488" t="s">
        <v>7753</v>
      </c>
      <c r="I1488">
        <v>457994</v>
      </c>
      <c r="J1488" t="s">
        <v>7754</v>
      </c>
      <c r="K1488" t="s">
        <v>7755</v>
      </c>
      <c r="L1488" t="s">
        <v>4622</v>
      </c>
      <c r="M1488" t="s">
        <v>7756</v>
      </c>
      <c r="N1488">
        <v>40000</v>
      </c>
      <c r="O1488" t="s">
        <v>7741</v>
      </c>
      <c r="P1488" t="s">
        <v>7742</v>
      </c>
      <c r="Q1488" t="s">
        <v>2989</v>
      </c>
      <c r="R1488">
        <v>6494260733</v>
      </c>
      <c r="S1488" s="14">
        <v>46204</v>
      </c>
      <c r="T1488" t="s">
        <v>7757</v>
      </c>
      <c r="U1488" s="31">
        <v>46204.747754629629</v>
      </c>
      <c r="AK1488" s="14">
        <v>46204</v>
      </c>
      <c r="AL1488" t="s">
        <v>7745</v>
      </c>
      <c r="AM1488" s="31">
        <v>46204.776747685188</v>
      </c>
      <c r="AQ1488" s="31">
        <v>46204.776747685188</v>
      </c>
      <c r="AR1488" s="14">
        <v>46204</v>
      </c>
      <c r="AS1488" t="s">
        <v>7745</v>
      </c>
      <c r="AT1488" t="s">
        <v>668</v>
      </c>
      <c r="AU1488" t="s">
        <v>678</v>
      </c>
      <c r="AV1488" s="14">
        <v>46205</v>
      </c>
      <c r="AW1488" t="s">
        <v>7745</v>
      </c>
      <c r="AX1488" s="31">
        <v>46205.394456018519</v>
      </c>
      <c r="AY1488" s="14">
        <v>46205</v>
      </c>
      <c r="AZ1488" t="s">
        <v>1194</v>
      </c>
      <c r="BA1488" s="31">
        <v>46205.39775462963</v>
      </c>
      <c r="BB1488" s="14">
        <v>46205</v>
      </c>
      <c r="BC1488" t="s">
        <v>1197</v>
      </c>
      <c r="BD1488" s="31">
        <v>46205.46056712963</v>
      </c>
      <c r="BE1488" s="14">
        <v>46205</v>
      </c>
      <c r="BF1488" t="s">
        <v>1204</v>
      </c>
      <c r="BG1488" s="31">
        <v>46205.475023148145</v>
      </c>
      <c r="BH1488" s="14">
        <v>46205</v>
      </c>
      <c r="BI1488" t="s">
        <v>1204</v>
      </c>
      <c r="BJ1488" s="31">
        <v>46205.481435185182</v>
      </c>
      <c r="BW1488" s="14">
        <v>46205</v>
      </c>
      <c r="BX1488" t="s">
        <v>1204</v>
      </c>
      <c r="BY1488" s="31">
        <v>46205.495625000003</v>
      </c>
      <c r="BZ1488" s="14">
        <v>46205</v>
      </c>
      <c r="CA1488" t="s">
        <v>1205</v>
      </c>
      <c r="CB1488" s="31">
        <v>46205.498692129629</v>
      </c>
      <c r="CF1488" s="14">
        <v>46205</v>
      </c>
      <c r="CG1488" t="s">
        <v>7746</v>
      </c>
      <c r="CH1488" s="31">
        <v>46205.728229166663</v>
      </c>
      <c r="CM1488" s="4">
        <f t="shared" si="66"/>
        <v>46204.747754629629</v>
      </c>
      <c r="CN1488">
        <f t="shared" si="67"/>
        <v>0</v>
      </c>
      <c r="CO1488" t="str">
        <f>VLOOKUP(A1488,Sheet1!$A$2:$B$221,2,0)</f>
        <v>West Zone</v>
      </c>
    </row>
    <row r="1489" spans="1:93" x14ac:dyDescent="0.35">
      <c r="A1489" t="s">
        <v>7736</v>
      </c>
      <c r="B1489">
        <v>823</v>
      </c>
      <c r="C1489" t="s">
        <v>9332</v>
      </c>
      <c r="D1489" t="s">
        <v>678</v>
      </c>
      <c r="E1489" t="s">
        <v>667</v>
      </c>
      <c r="F1489" t="s">
        <v>668</v>
      </c>
      <c r="G1489" t="s">
        <v>441</v>
      </c>
      <c r="H1489" t="s">
        <v>10777</v>
      </c>
      <c r="I1489">
        <v>528883</v>
      </c>
      <c r="J1489" t="s">
        <v>10778</v>
      </c>
      <c r="K1489" t="s">
        <v>10779</v>
      </c>
      <c r="L1489" t="s">
        <v>4622</v>
      </c>
      <c r="M1489" t="s">
        <v>10780</v>
      </c>
      <c r="Q1489" t="s">
        <v>10781</v>
      </c>
      <c r="R1489">
        <v>7803030268</v>
      </c>
      <c r="S1489" s="14">
        <v>46206</v>
      </c>
      <c r="T1489" t="s">
        <v>10782</v>
      </c>
      <c r="U1489" s="31">
        <v>46206.408391203702</v>
      </c>
      <c r="AK1489" s="14">
        <v>46209</v>
      </c>
      <c r="AL1489" t="s">
        <v>7745</v>
      </c>
      <c r="AM1489" s="31">
        <v>46209.765972222223</v>
      </c>
      <c r="AQ1489" s="31">
        <v>46209.765972222223</v>
      </c>
      <c r="AR1489" s="14">
        <v>46209</v>
      </c>
      <c r="AS1489" t="s">
        <v>7745</v>
      </c>
      <c r="AT1489" t="s">
        <v>668</v>
      </c>
      <c r="AU1489" t="s">
        <v>678</v>
      </c>
      <c r="CM1489" s="4">
        <f t="shared" si="66"/>
        <v>46206.408391203702</v>
      </c>
      <c r="CN1489">
        <f t="shared" si="67"/>
        <v>3</v>
      </c>
      <c r="CO1489" t="str">
        <f>VLOOKUP(A1489,Sheet1!$A$2:$B$221,2,0)</f>
        <v>West Zone</v>
      </c>
    </row>
    <row r="1490" spans="1:93" x14ac:dyDescent="0.35">
      <c r="A1490" t="s">
        <v>7758</v>
      </c>
      <c r="B1490">
        <v>830</v>
      </c>
      <c r="C1490" t="s">
        <v>9332</v>
      </c>
      <c r="D1490" t="s">
        <v>678</v>
      </c>
      <c r="E1490" t="s">
        <v>146</v>
      </c>
      <c r="F1490" t="s">
        <v>537</v>
      </c>
      <c r="G1490" t="s">
        <v>930</v>
      </c>
      <c r="H1490" t="s">
        <v>7759</v>
      </c>
      <c r="I1490">
        <v>385543</v>
      </c>
      <c r="J1490" t="s">
        <v>3735</v>
      </c>
      <c r="K1490" t="s">
        <v>3736</v>
      </c>
      <c r="L1490" t="s">
        <v>4622</v>
      </c>
      <c r="M1490" t="s">
        <v>7760</v>
      </c>
      <c r="N1490">
        <v>55000</v>
      </c>
      <c r="O1490" t="s">
        <v>945</v>
      </c>
      <c r="P1490" t="s">
        <v>946</v>
      </c>
      <c r="Q1490" t="s">
        <v>7761</v>
      </c>
      <c r="R1490">
        <v>1657405272</v>
      </c>
      <c r="S1490" s="14">
        <v>46204</v>
      </c>
      <c r="T1490" t="s">
        <v>7762</v>
      </c>
      <c r="U1490" s="31">
        <v>46204.677939814814</v>
      </c>
      <c r="AK1490" s="14">
        <v>46204</v>
      </c>
      <c r="AL1490" t="s">
        <v>7762</v>
      </c>
      <c r="AM1490" s="31">
        <v>46204.70753472222</v>
      </c>
      <c r="AQ1490" s="31">
        <v>46204.70753472222</v>
      </c>
      <c r="AR1490" s="14">
        <v>46204</v>
      </c>
      <c r="AS1490" t="s">
        <v>7762</v>
      </c>
      <c r="AT1490" t="s">
        <v>7763</v>
      </c>
      <c r="AU1490" t="s">
        <v>677</v>
      </c>
      <c r="AV1490" s="14">
        <v>46204</v>
      </c>
      <c r="AW1490" t="s">
        <v>7762</v>
      </c>
      <c r="AX1490" s="31">
        <v>46204.708009259259</v>
      </c>
      <c r="AY1490" s="14">
        <v>46204</v>
      </c>
      <c r="AZ1490" t="s">
        <v>1211</v>
      </c>
      <c r="BA1490" s="31">
        <v>46204.731932870367</v>
      </c>
      <c r="BB1490" s="14">
        <v>46204</v>
      </c>
      <c r="BC1490" t="s">
        <v>6837</v>
      </c>
      <c r="BD1490" s="31">
        <v>46204.73909722222</v>
      </c>
      <c r="BE1490" s="14">
        <v>46204</v>
      </c>
      <c r="BF1490" t="s">
        <v>7487</v>
      </c>
      <c r="BG1490" s="31">
        <v>46204.748414351852</v>
      </c>
      <c r="BH1490" s="14">
        <v>46204</v>
      </c>
      <c r="BI1490" t="s">
        <v>7487</v>
      </c>
      <c r="BJ1490" s="31">
        <v>46204.755046296297</v>
      </c>
      <c r="BW1490" s="14">
        <v>46204</v>
      </c>
      <c r="BX1490" t="s">
        <v>7487</v>
      </c>
      <c r="BY1490" s="31">
        <v>46204.770243055558</v>
      </c>
      <c r="BZ1490" s="14">
        <v>46204</v>
      </c>
      <c r="CA1490" t="s">
        <v>1324</v>
      </c>
      <c r="CB1490" s="31">
        <v>46204.774930555555</v>
      </c>
      <c r="CF1490" s="14">
        <v>46205</v>
      </c>
      <c r="CG1490" t="s">
        <v>7764</v>
      </c>
      <c r="CH1490" s="31">
        <v>46205.708472222221</v>
      </c>
      <c r="CM1490" s="4">
        <f t="shared" si="66"/>
        <v>46204.677939814814</v>
      </c>
      <c r="CN1490">
        <f t="shared" si="67"/>
        <v>0</v>
      </c>
      <c r="CO1490" t="str">
        <f>VLOOKUP(A1490,Sheet1!$A$2:$B$221,2,0)</f>
        <v>West Zone</v>
      </c>
    </row>
    <row r="1491" spans="1:93" x14ac:dyDescent="0.35">
      <c r="A1491" t="s">
        <v>7758</v>
      </c>
      <c r="B1491">
        <v>830</v>
      </c>
      <c r="C1491" t="s">
        <v>9332</v>
      </c>
      <c r="D1491" t="s">
        <v>678</v>
      </c>
      <c r="E1491" t="s">
        <v>146</v>
      </c>
      <c r="F1491" t="s">
        <v>537</v>
      </c>
      <c r="G1491" t="s">
        <v>930</v>
      </c>
      <c r="H1491" t="s">
        <v>7759</v>
      </c>
      <c r="I1491">
        <v>385543</v>
      </c>
      <c r="J1491" t="s">
        <v>3735</v>
      </c>
      <c r="K1491" t="s">
        <v>3736</v>
      </c>
      <c r="L1491" t="s">
        <v>4622</v>
      </c>
      <c r="M1491" t="s">
        <v>7760</v>
      </c>
      <c r="N1491">
        <v>90000</v>
      </c>
      <c r="O1491" t="s">
        <v>931</v>
      </c>
      <c r="P1491" t="s">
        <v>932</v>
      </c>
      <c r="Q1491" t="s">
        <v>1342</v>
      </c>
      <c r="R1491">
        <v>9296826221</v>
      </c>
      <c r="S1491" s="14">
        <v>46204</v>
      </c>
      <c r="T1491" t="s">
        <v>7764</v>
      </c>
      <c r="U1491" s="31">
        <v>46204.647604166668</v>
      </c>
      <c r="AK1491" s="14">
        <v>46204</v>
      </c>
      <c r="AL1491" t="s">
        <v>7762</v>
      </c>
      <c r="AM1491" s="31">
        <v>46204.670787037037</v>
      </c>
      <c r="AQ1491" s="31">
        <v>46204.670787037037</v>
      </c>
      <c r="AR1491" s="14">
        <v>46204</v>
      </c>
      <c r="AS1491" t="s">
        <v>7762</v>
      </c>
      <c r="AT1491" t="s">
        <v>7763</v>
      </c>
      <c r="AU1491" t="s">
        <v>677</v>
      </c>
      <c r="AV1491" s="14">
        <v>46204</v>
      </c>
      <c r="AW1491" t="s">
        <v>7762</v>
      </c>
      <c r="AX1491" s="31">
        <v>46204.707986111112</v>
      </c>
      <c r="AY1491" s="14">
        <v>46204</v>
      </c>
      <c r="AZ1491" t="s">
        <v>1211</v>
      </c>
      <c r="BA1491" s="31">
        <v>46204.731932870367</v>
      </c>
      <c r="BB1491" s="14">
        <v>46204</v>
      </c>
      <c r="BC1491" t="s">
        <v>6837</v>
      </c>
      <c r="BD1491" s="31">
        <v>46204.739074074074</v>
      </c>
      <c r="BE1491" s="14">
        <v>46204</v>
      </c>
      <c r="BF1491" t="s">
        <v>7487</v>
      </c>
      <c r="BG1491" s="31">
        <v>46204.748391203706</v>
      </c>
      <c r="BH1491" s="14">
        <v>46204</v>
      </c>
      <c r="BI1491" t="s">
        <v>7487</v>
      </c>
      <c r="BJ1491" s="31">
        <v>46204.75503472222</v>
      </c>
      <c r="BW1491" s="14">
        <v>46204</v>
      </c>
      <c r="BX1491" t="s">
        <v>7487</v>
      </c>
      <c r="BY1491" s="31">
        <v>46204.770231481481</v>
      </c>
      <c r="BZ1491" s="14">
        <v>46204</v>
      </c>
      <c r="CA1491" t="s">
        <v>1324</v>
      </c>
      <c r="CB1491" s="31">
        <v>46204.774930555555</v>
      </c>
      <c r="CF1491" s="14">
        <v>46205</v>
      </c>
      <c r="CG1491" t="s">
        <v>7764</v>
      </c>
      <c r="CH1491" s="31">
        <v>46205.708472222221</v>
      </c>
      <c r="CM1491" s="4">
        <f t="shared" si="66"/>
        <v>46204.647604166668</v>
      </c>
      <c r="CN1491">
        <f t="shared" si="67"/>
        <v>0</v>
      </c>
      <c r="CO1491" t="str">
        <f>VLOOKUP(A1491,Sheet1!$A$2:$B$221,2,0)</f>
        <v>West Zone</v>
      </c>
    </row>
    <row r="1492" spans="1:93" x14ac:dyDescent="0.35">
      <c r="A1492" t="s">
        <v>7758</v>
      </c>
      <c r="B1492">
        <v>830</v>
      </c>
      <c r="C1492" t="s">
        <v>9332</v>
      </c>
      <c r="D1492" t="s">
        <v>678</v>
      </c>
      <c r="E1492" t="s">
        <v>146</v>
      </c>
      <c r="F1492" t="s">
        <v>537</v>
      </c>
      <c r="G1492" t="s">
        <v>930</v>
      </c>
      <c r="H1492" t="s">
        <v>12666</v>
      </c>
      <c r="I1492">
        <v>413966</v>
      </c>
      <c r="J1492" t="s">
        <v>82</v>
      </c>
      <c r="K1492" t="s">
        <v>12667</v>
      </c>
      <c r="L1492" t="s">
        <v>4622</v>
      </c>
      <c r="M1492" t="s">
        <v>12668</v>
      </c>
      <c r="N1492">
        <v>45000</v>
      </c>
      <c r="O1492" t="s">
        <v>4630</v>
      </c>
      <c r="P1492" t="s">
        <v>4631</v>
      </c>
      <c r="Q1492" t="s">
        <v>12669</v>
      </c>
      <c r="R1492">
        <v>3437318554</v>
      </c>
      <c r="S1492" s="14">
        <v>46210</v>
      </c>
      <c r="T1492" t="s">
        <v>7764</v>
      </c>
      <c r="U1492" s="31">
        <v>46210.454479166663</v>
      </c>
      <c r="AK1492" s="14">
        <v>46210</v>
      </c>
      <c r="AL1492" t="s">
        <v>7762</v>
      </c>
      <c r="AM1492" s="31">
        <v>46210.686874999999</v>
      </c>
      <c r="AQ1492" s="31">
        <v>46210.686874999999</v>
      </c>
      <c r="AR1492" s="14">
        <v>46210</v>
      </c>
      <c r="AS1492" t="s">
        <v>7762</v>
      </c>
      <c r="AT1492" t="s">
        <v>7763</v>
      </c>
      <c r="AU1492" t="s">
        <v>677</v>
      </c>
      <c r="AV1492" s="14">
        <v>46210</v>
      </c>
      <c r="AW1492" t="s">
        <v>7762</v>
      </c>
      <c r="AX1492" s="31">
        <v>46210.773946759262</v>
      </c>
      <c r="AY1492" s="14">
        <v>46211</v>
      </c>
      <c r="AZ1492" t="s">
        <v>1211</v>
      </c>
      <c r="BA1492" s="31">
        <v>46211.360497685186</v>
      </c>
      <c r="CM1492" s="4">
        <f t="shared" si="66"/>
        <v>46210.454479166663</v>
      </c>
      <c r="CN1492">
        <f t="shared" si="67"/>
        <v>0</v>
      </c>
      <c r="CO1492" t="str">
        <f>VLOOKUP(A1492,Sheet1!$A$2:$B$221,2,0)</f>
        <v>West Zone</v>
      </c>
    </row>
    <row r="1493" spans="1:93" x14ac:dyDescent="0.35">
      <c r="A1493" t="s">
        <v>7758</v>
      </c>
      <c r="B1493">
        <v>830</v>
      </c>
      <c r="C1493" t="s">
        <v>9332</v>
      </c>
      <c r="D1493" t="s">
        <v>678</v>
      </c>
      <c r="E1493" t="s">
        <v>146</v>
      </c>
      <c r="F1493" t="s">
        <v>537</v>
      </c>
      <c r="G1493" t="s">
        <v>930</v>
      </c>
      <c r="H1493" t="s">
        <v>4361</v>
      </c>
      <c r="I1493">
        <v>461955</v>
      </c>
      <c r="J1493" t="s">
        <v>4363</v>
      </c>
      <c r="K1493" t="s">
        <v>4364</v>
      </c>
      <c r="L1493" t="s">
        <v>4622</v>
      </c>
      <c r="M1493" t="s">
        <v>7765</v>
      </c>
      <c r="N1493">
        <v>77000</v>
      </c>
      <c r="O1493" t="s">
        <v>939</v>
      </c>
      <c r="P1493" t="s">
        <v>940</v>
      </c>
      <c r="Q1493" t="s">
        <v>4362</v>
      </c>
      <c r="R1493">
        <v>3551249790</v>
      </c>
      <c r="S1493" s="14">
        <v>46205</v>
      </c>
      <c r="T1493" t="s">
        <v>7766</v>
      </c>
      <c r="U1493" s="31">
        <v>46205.504965277774</v>
      </c>
      <c r="AK1493" s="14">
        <v>46205</v>
      </c>
      <c r="AL1493" t="s">
        <v>7767</v>
      </c>
      <c r="AM1493" s="31">
        <v>46205.709664351853</v>
      </c>
      <c r="AQ1493" s="31">
        <v>46205.709664351853</v>
      </c>
      <c r="AR1493" s="14">
        <v>46205</v>
      </c>
      <c r="AS1493" t="s">
        <v>7767</v>
      </c>
      <c r="AT1493" t="s">
        <v>537</v>
      </c>
      <c r="AU1493" t="s">
        <v>678</v>
      </c>
      <c r="AV1493" s="14">
        <v>46205</v>
      </c>
      <c r="AW1493" t="s">
        <v>7762</v>
      </c>
      <c r="AX1493" s="31">
        <v>46206.313125000001</v>
      </c>
      <c r="AY1493" s="14">
        <v>46206</v>
      </c>
      <c r="AZ1493" t="s">
        <v>1211</v>
      </c>
      <c r="BA1493" s="31">
        <v>46206.342858796299</v>
      </c>
      <c r="BB1493" s="14">
        <v>46206</v>
      </c>
      <c r="BC1493" t="s">
        <v>6874</v>
      </c>
      <c r="BD1493" s="31">
        <v>46206.41710648148</v>
      </c>
      <c r="BE1493" s="14">
        <v>46206</v>
      </c>
      <c r="BF1493" t="s">
        <v>7487</v>
      </c>
      <c r="BG1493" s="31">
        <v>46206.429467592592</v>
      </c>
      <c r="BH1493" s="14">
        <v>46206</v>
      </c>
      <c r="BI1493" t="s">
        <v>7487</v>
      </c>
      <c r="BJ1493" s="31">
        <v>46206.453113425923</v>
      </c>
      <c r="BW1493" s="14">
        <v>46206</v>
      </c>
      <c r="BX1493" t="s">
        <v>7487</v>
      </c>
      <c r="BY1493" s="31">
        <v>46206.469108796293</v>
      </c>
      <c r="BZ1493" s="14">
        <v>46206</v>
      </c>
      <c r="CA1493" t="s">
        <v>1322</v>
      </c>
      <c r="CB1493" s="31">
        <v>46206.471817129626</v>
      </c>
      <c r="CF1493" s="14">
        <v>46206</v>
      </c>
      <c r="CG1493" t="s">
        <v>7764</v>
      </c>
      <c r="CH1493" s="31">
        <v>46206.63140046296</v>
      </c>
      <c r="CM1493" s="4">
        <f t="shared" si="66"/>
        <v>46205.504965277774</v>
      </c>
      <c r="CN1493">
        <f t="shared" si="67"/>
        <v>0</v>
      </c>
      <c r="CO1493" t="str">
        <f>VLOOKUP(A1493,Sheet1!$A$2:$B$221,2,0)</f>
        <v>West Zone</v>
      </c>
    </row>
    <row r="1494" spans="1:93" x14ac:dyDescent="0.35">
      <c r="A1494" t="s">
        <v>7758</v>
      </c>
      <c r="B1494">
        <v>830</v>
      </c>
      <c r="C1494" t="s">
        <v>9332</v>
      </c>
      <c r="D1494" t="s">
        <v>678</v>
      </c>
      <c r="E1494" t="s">
        <v>146</v>
      </c>
      <c r="F1494" t="s">
        <v>537</v>
      </c>
      <c r="G1494" t="s">
        <v>930</v>
      </c>
      <c r="H1494" t="s">
        <v>3995</v>
      </c>
      <c r="I1494">
        <v>510232</v>
      </c>
      <c r="J1494" t="s">
        <v>3997</v>
      </c>
      <c r="K1494" t="s">
        <v>3998</v>
      </c>
      <c r="L1494" t="s">
        <v>4622</v>
      </c>
      <c r="M1494" t="s">
        <v>7768</v>
      </c>
      <c r="N1494">
        <v>90000</v>
      </c>
      <c r="O1494" t="s">
        <v>931</v>
      </c>
      <c r="P1494" t="s">
        <v>932</v>
      </c>
      <c r="Q1494" t="s">
        <v>3996</v>
      </c>
      <c r="R1494">
        <v>7545823711</v>
      </c>
      <c r="S1494" s="14">
        <v>46204</v>
      </c>
      <c r="T1494" t="s">
        <v>7769</v>
      </c>
      <c r="U1494" s="31">
        <v>46204.67527777778</v>
      </c>
      <c r="AK1494" s="14">
        <v>46204</v>
      </c>
      <c r="AL1494" t="s">
        <v>7764</v>
      </c>
      <c r="AM1494" s="31">
        <v>46204.718182870369</v>
      </c>
      <c r="AQ1494" s="31">
        <v>46204.718182870369</v>
      </c>
      <c r="AR1494" s="14">
        <v>46204</v>
      </c>
      <c r="AS1494" t="s">
        <v>7764</v>
      </c>
      <c r="AT1494" t="s">
        <v>3736</v>
      </c>
      <c r="AU1494" t="s">
        <v>677</v>
      </c>
      <c r="AV1494" s="14">
        <v>46204</v>
      </c>
      <c r="AW1494" t="s">
        <v>7769</v>
      </c>
      <c r="AX1494" s="31">
        <v>46204.724421296298</v>
      </c>
      <c r="AY1494" s="14">
        <v>46204</v>
      </c>
      <c r="AZ1494" t="s">
        <v>1211</v>
      </c>
      <c r="BA1494" s="31">
        <v>46204.731956018521</v>
      </c>
      <c r="BB1494" s="14">
        <v>46204</v>
      </c>
      <c r="BC1494" t="s">
        <v>6837</v>
      </c>
      <c r="BD1494" s="31">
        <v>46204.741261574076</v>
      </c>
      <c r="BE1494" s="14">
        <v>46204</v>
      </c>
      <c r="BF1494" t="s">
        <v>7487</v>
      </c>
      <c r="BG1494" s="31">
        <v>46204.74832175926</v>
      </c>
      <c r="BH1494" s="14">
        <v>46205</v>
      </c>
      <c r="BI1494" t="s">
        <v>1323</v>
      </c>
      <c r="BJ1494" s="31">
        <v>46205.545995370368</v>
      </c>
      <c r="BK1494" s="14">
        <v>46204</v>
      </c>
      <c r="BL1494" t="s">
        <v>7487</v>
      </c>
      <c r="BM1494" s="31">
        <v>46204.758726851855</v>
      </c>
      <c r="BW1494" s="14">
        <v>46205</v>
      </c>
      <c r="BX1494" t="s">
        <v>1323</v>
      </c>
      <c r="BY1494" s="31">
        <v>46205.555173611108</v>
      </c>
      <c r="BZ1494" s="14">
        <v>46205</v>
      </c>
      <c r="CA1494" t="s">
        <v>1322</v>
      </c>
      <c r="CB1494" s="31">
        <v>46205.563449074078</v>
      </c>
      <c r="CF1494" s="14">
        <v>46205</v>
      </c>
      <c r="CG1494" t="s">
        <v>7764</v>
      </c>
      <c r="CH1494" s="31">
        <v>46205.675752314812</v>
      </c>
      <c r="CM1494" s="4">
        <f t="shared" si="66"/>
        <v>46204.67527777778</v>
      </c>
      <c r="CN1494">
        <f t="shared" si="67"/>
        <v>0</v>
      </c>
      <c r="CO1494" t="str">
        <f>VLOOKUP(A1494,Sheet1!$A$2:$B$221,2,0)</f>
        <v>West Zone</v>
      </c>
    </row>
    <row r="1495" spans="1:93" x14ac:dyDescent="0.35">
      <c r="A1495" t="s">
        <v>7758</v>
      </c>
      <c r="B1495">
        <v>830</v>
      </c>
      <c r="C1495" t="s">
        <v>9332</v>
      </c>
      <c r="D1495" t="s">
        <v>678</v>
      </c>
      <c r="E1495" t="s">
        <v>146</v>
      </c>
      <c r="F1495" t="s">
        <v>537</v>
      </c>
      <c r="G1495" t="s">
        <v>930</v>
      </c>
      <c r="H1495" t="s">
        <v>4431</v>
      </c>
      <c r="I1495">
        <v>586838</v>
      </c>
      <c r="J1495" t="s">
        <v>3997</v>
      </c>
      <c r="K1495" t="s">
        <v>3998</v>
      </c>
      <c r="L1495" t="s">
        <v>4622</v>
      </c>
      <c r="M1495" t="s">
        <v>7770</v>
      </c>
      <c r="N1495">
        <v>55000</v>
      </c>
      <c r="O1495" t="s">
        <v>945</v>
      </c>
      <c r="P1495" t="s">
        <v>946</v>
      </c>
      <c r="Q1495" t="s">
        <v>4105</v>
      </c>
      <c r="R1495">
        <v>9210012784</v>
      </c>
      <c r="S1495" s="14">
        <v>46205</v>
      </c>
      <c r="T1495" t="s">
        <v>7769</v>
      </c>
      <c r="U1495" s="31">
        <v>46205.724988425929</v>
      </c>
      <c r="AK1495" s="14">
        <v>46205</v>
      </c>
      <c r="AL1495" t="s">
        <v>7762</v>
      </c>
      <c r="AM1495" s="31">
        <v>46205.855208333334</v>
      </c>
      <c r="AQ1495" s="31">
        <v>46205.855208333334</v>
      </c>
      <c r="AR1495" s="14">
        <v>46205</v>
      </c>
      <c r="AS1495" t="s">
        <v>7762</v>
      </c>
      <c r="AT1495" t="s">
        <v>7763</v>
      </c>
      <c r="AU1495" t="s">
        <v>677</v>
      </c>
      <c r="AV1495" s="14">
        <v>46205</v>
      </c>
      <c r="AW1495" t="s">
        <v>7762</v>
      </c>
      <c r="AX1495" s="31">
        <v>46205.864664351851</v>
      </c>
      <c r="AY1495" s="14">
        <v>46206</v>
      </c>
      <c r="AZ1495" t="s">
        <v>1211</v>
      </c>
      <c r="BA1495" s="31">
        <v>46206.342986111114</v>
      </c>
      <c r="BB1495" s="14">
        <v>46206</v>
      </c>
      <c r="BC1495" t="s">
        <v>6874</v>
      </c>
      <c r="BD1495" s="31">
        <v>46206.420960648145</v>
      </c>
      <c r="BE1495" s="14">
        <v>46206</v>
      </c>
      <c r="BF1495" t="s">
        <v>7487</v>
      </c>
      <c r="BG1495" s="31">
        <v>46206.429537037038</v>
      </c>
      <c r="BH1495" s="14">
        <v>46206</v>
      </c>
      <c r="BI1495" t="s">
        <v>1323</v>
      </c>
      <c r="BJ1495" s="31">
        <v>46206.538877314815</v>
      </c>
      <c r="BK1495" s="14">
        <v>46206</v>
      </c>
      <c r="BL1495" t="s">
        <v>7487</v>
      </c>
      <c r="BM1495" s="31">
        <v>46206.456354166665</v>
      </c>
      <c r="BW1495" s="14">
        <v>46206</v>
      </c>
      <c r="BX1495" t="s">
        <v>1323</v>
      </c>
      <c r="BY1495" s="31">
        <v>46206.542997685188</v>
      </c>
      <c r="BZ1495" s="14">
        <v>46206</v>
      </c>
      <c r="CA1495" t="s">
        <v>1324</v>
      </c>
      <c r="CB1495" s="31">
        <v>46206.554074074076</v>
      </c>
      <c r="CF1495" s="14">
        <v>46206</v>
      </c>
      <c r="CG1495" t="s">
        <v>7764</v>
      </c>
      <c r="CH1495" s="31">
        <v>46206.8124537037</v>
      </c>
      <c r="CM1495" s="4">
        <f t="shared" si="66"/>
        <v>46205.724988425929</v>
      </c>
      <c r="CN1495">
        <f t="shared" si="67"/>
        <v>0</v>
      </c>
      <c r="CO1495" t="str">
        <f>VLOOKUP(A1495,Sheet1!$A$2:$B$221,2,0)</f>
        <v>West Zone</v>
      </c>
    </row>
    <row r="1496" spans="1:93" x14ac:dyDescent="0.35">
      <c r="A1496" t="s">
        <v>7758</v>
      </c>
      <c r="B1496">
        <v>830</v>
      </c>
      <c r="C1496" t="s">
        <v>9332</v>
      </c>
      <c r="D1496" t="s">
        <v>678</v>
      </c>
      <c r="E1496" t="s">
        <v>146</v>
      </c>
      <c r="F1496" t="s">
        <v>537</v>
      </c>
      <c r="G1496" t="s">
        <v>930</v>
      </c>
      <c r="H1496" t="s">
        <v>10783</v>
      </c>
      <c r="I1496">
        <v>589683</v>
      </c>
      <c r="J1496" t="s">
        <v>3997</v>
      </c>
      <c r="K1496" t="s">
        <v>3998</v>
      </c>
      <c r="L1496" t="s">
        <v>4622</v>
      </c>
      <c r="M1496" t="s">
        <v>10784</v>
      </c>
      <c r="N1496">
        <v>90000</v>
      </c>
      <c r="O1496" t="s">
        <v>9422</v>
      </c>
      <c r="P1496" t="s">
        <v>9423</v>
      </c>
      <c r="Q1496" t="s">
        <v>980</v>
      </c>
      <c r="R1496">
        <v>8973009187</v>
      </c>
      <c r="S1496" s="14">
        <v>46209</v>
      </c>
      <c r="T1496" t="s">
        <v>7773</v>
      </c>
      <c r="U1496" s="31">
        <v>46209.570891203701</v>
      </c>
      <c r="AK1496" s="14">
        <v>46209</v>
      </c>
      <c r="AL1496" t="s">
        <v>7767</v>
      </c>
      <c r="AM1496" s="31">
        <v>46209.64261574074</v>
      </c>
      <c r="AQ1496" s="31">
        <v>46209.64261574074</v>
      </c>
      <c r="AR1496" s="14">
        <v>46209</v>
      </c>
      <c r="AS1496" t="s">
        <v>7767</v>
      </c>
      <c r="AT1496" t="s">
        <v>537</v>
      </c>
      <c r="AU1496" t="s">
        <v>678</v>
      </c>
      <c r="AV1496" s="14">
        <v>46209</v>
      </c>
      <c r="AW1496" t="s">
        <v>7762</v>
      </c>
      <c r="AX1496" s="31">
        <v>46209.648576388892</v>
      </c>
      <c r="AY1496" s="14">
        <v>46209</v>
      </c>
      <c r="AZ1496" t="s">
        <v>1211</v>
      </c>
      <c r="BA1496" s="31">
        <v>46209.673622685186</v>
      </c>
      <c r="BB1496" s="14">
        <v>46209</v>
      </c>
      <c r="BC1496" t="s">
        <v>1366</v>
      </c>
      <c r="BD1496" s="31">
        <v>46209.683483796296</v>
      </c>
      <c r="BE1496" s="14">
        <v>46209</v>
      </c>
      <c r="BF1496" t="s">
        <v>7487</v>
      </c>
      <c r="BG1496" s="31">
        <v>46209.689108796294</v>
      </c>
      <c r="BH1496" s="14">
        <v>46209</v>
      </c>
      <c r="BI1496" t="s">
        <v>7487</v>
      </c>
      <c r="BJ1496" s="31">
        <v>46209.697210648148</v>
      </c>
      <c r="BW1496" s="14">
        <v>46209</v>
      </c>
      <c r="BX1496" t="s">
        <v>7487</v>
      </c>
      <c r="BY1496" s="31">
        <v>46209.702604166669</v>
      </c>
      <c r="BZ1496" s="14">
        <v>46209</v>
      </c>
      <c r="CA1496" t="s">
        <v>1364</v>
      </c>
      <c r="CB1496" s="31">
        <v>46209.712650462963</v>
      </c>
      <c r="CF1496" s="14">
        <v>46209</v>
      </c>
      <c r="CG1496" t="s">
        <v>7764</v>
      </c>
      <c r="CH1496" s="31">
        <v>46209.825590277775</v>
      </c>
      <c r="CM1496" s="4">
        <f t="shared" si="66"/>
        <v>46209.570891203701</v>
      </c>
      <c r="CN1496">
        <f t="shared" si="67"/>
        <v>0</v>
      </c>
      <c r="CO1496" t="str">
        <f>VLOOKUP(A1496,Sheet1!$A$2:$B$221,2,0)</f>
        <v>West Zone</v>
      </c>
    </row>
    <row r="1497" spans="1:93" x14ac:dyDescent="0.35">
      <c r="A1497" t="s">
        <v>7758</v>
      </c>
      <c r="B1497">
        <v>830</v>
      </c>
      <c r="C1497" t="s">
        <v>9332</v>
      </c>
      <c r="D1497" t="s">
        <v>678</v>
      </c>
      <c r="E1497" t="s">
        <v>146</v>
      </c>
      <c r="F1497" t="s">
        <v>537</v>
      </c>
      <c r="G1497" t="s">
        <v>930</v>
      </c>
      <c r="H1497" t="s">
        <v>7771</v>
      </c>
      <c r="I1497">
        <v>591514</v>
      </c>
      <c r="J1497" t="s">
        <v>3818</v>
      </c>
      <c r="K1497" t="s">
        <v>3819</v>
      </c>
      <c r="L1497" t="s">
        <v>4622</v>
      </c>
      <c r="M1497" t="s">
        <v>7772</v>
      </c>
      <c r="N1497">
        <v>65000</v>
      </c>
      <c r="O1497" t="s">
        <v>9438</v>
      </c>
      <c r="P1497" t="s">
        <v>9439</v>
      </c>
      <c r="Q1497" t="s">
        <v>1216</v>
      </c>
      <c r="R1497">
        <v>1649971425</v>
      </c>
      <c r="S1497" s="14">
        <v>46206</v>
      </c>
      <c r="T1497" t="s">
        <v>7773</v>
      </c>
      <c r="U1497" s="31">
        <v>46206.546990740739</v>
      </c>
      <c r="AK1497" s="14">
        <v>46206</v>
      </c>
      <c r="AL1497" t="s">
        <v>7767</v>
      </c>
      <c r="AM1497" s="31">
        <v>46206.632604166669</v>
      </c>
      <c r="AQ1497" s="31">
        <v>46206.632604166669</v>
      </c>
      <c r="AR1497" s="14">
        <v>46206</v>
      </c>
      <c r="AS1497" t="s">
        <v>7767</v>
      </c>
      <c r="AT1497" t="s">
        <v>537</v>
      </c>
      <c r="AU1497" t="s">
        <v>678</v>
      </c>
      <c r="AV1497" s="14">
        <v>46209</v>
      </c>
      <c r="AW1497" t="s">
        <v>7762</v>
      </c>
      <c r="AX1497" s="31">
        <v>46209.743472222224</v>
      </c>
      <c r="AY1497" s="14">
        <v>46210</v>
      </c>
      <c r="AZ1497" t="s">
        <v>1211</v>
      </c>
      <c r="BA1497" s="31">
        <v>46210.344282407408</v>
      </c>
      <c r="BB1497" s="14">
        <v>46210</v>
      </c>
      <c r="BC1497" t="s">
        <v>6874</v>
      </c>
      <c r="BD1497" s="31">
        <v>46210.451608796298</v>
      </c>
      <c r="BE1497" s="14">
        <v>46210</v>
      </c>
      <c r="BF1497" t="s">
        <v>7487</v>
      </c>
      <c r="BG1497" s="31">
        <v>46210.47587962963</v>
      </c>
      <c r="BK1497" s="14">
        <v>46210</v>
      </c>
      <c r="BL1497" t="s">
        <v>7487</v>
      </c>
      <c r="BM1497" s="31">
        <v>46210.494745370372</v>
      </c>
      <c r="CM1497" s="4">
        <f t="shared" si="66"/>
        <v>46206.546990740739</v>
      </c>
      <c r="CN1497">
        <f t="shared" si="67"/>
        <v>0</v>
      </c>
      <c r="CO1497" t="str">
        <f>VLOOKUP(A1497,Sheet1!$A$2:$B$221,2,0)</f>
        <v>West Zone</v>
      </c>
    </row>
    <row r="1498" spans="1:93" x14ac:dyDescent="0.35">
      <c r="A1498" t="s">
        <v>7758</v>
      </c>
      <c r="B1498">
        <v>830</v>
      </c>
      <c r="C1498" t="s">
        <v>9332</v>
      </c>
      <c r="D1498" t="s">
        <v>678</v>
      </c>
      <c r="E1498" t="s">
        <v>146</v>
      </c>
      <c r="F1498" t="s">
        <v>537</v>
      </c>
      <c r="G1498" t="s">
        <v>930</v>
      </c>
      <c r="H1498" t="s">
        <v>12670</v>
      </c>
      <c r="I1498">
        <v>621993</v>
      </c>
      <c r="J1498" t="s">
        <v>82</v>
      </c>
      <c r="K1498" t="s">
        <v>12667</v>
      </c>
      <c r="L1498" t="s">
        <v>4622</v>
      </c>
      <c r="M1498" t="s">
        <v>12671</v>
      </c>
      <c r="N1498">
        <v>77000</v>
      </c>
      <c r="O1498" t="s">
        <v>939</v>
      </c>
      <c r="P1498" t="s">
        <v>940</v>
      </c>
      <c r="Q1498" t="s">
        <v>12672</v>
      </c>
      <c r="R1498">
        <v>2428198105</v>
      </c>
      <c r="S1498" s="14">
        <v>46209</v>
      </c>
      <c r="T1498" t="s">
        <v>7766</v>
      </c>
      <c r="U1498" s="31">
        <v>46209.752453703702</v>
      </c>
      <c r="AK1498" s="14">
        <v>46210</v>
      </c>
      <c r="AL1498" t="s">
        <v>7767</v>
      </c>
      <c r="AM1498" s="31">
        <v>46210.645497685182</v>
      </c>
      <c r="AQ1498" s="31">
        <v>46210.645497685182</v>
      </c>
      <c r="AR1498" s="14">
        <v>46210</v>
      </c>
      <c r="AS1498" t="s">
        <v>7767</v>
      </c>
      <c r="AT1498" t="s">
        <v>537</v>
      </c>
      <c r="AU1498" t="s">
        <v>678</v>
      </c>
      <c r="AV1498" s="14">
        <v>46210</v>
      </c>
      <c r="AW1498" t="s">
        <v>7762</v>
      </c>
      <c r="AX1498" s="31">
        <v>46210.659780092596</v>
      </c>
      <c r="AY1498" s="14">
        <v>46210</v>
      </c>
      <c r="AZ1498" t="s">
        <v>1211</v>
      </c>
      <c r="BA1498" s="31">
        <v>46210.675219907411</v>
      </c>
      <c r="BB1498" s="14">
        <v>46210</v>
      </c>
      <c r="BC1498" t="s">
        <v>12366</v>
      </c>
      <c r="BD1498" s="31">
        <v>46210.685104166667</v>
      </c>
      <c r="BE1498" s="14">
        <v>46210</v>
      </c>
      <c r="BF1498" t="s">
        <v>7487</v>
      </c>
      <c r="BG1498" s="31">
        <v>46210.699479166666</v>
      </c>
      <c r="BH1498" s="14">
        <v>46210</v>
      </c>
      <c r="BI1498" t="s">
        <v>7487</v>
      </c>
      <c r="BJ1498" s="31">
        <v>46210.731076388889</v>
      </c>
      <c r="BW1498" s="14">
        <v>46210</v>
      </c>
      <c r="BX1498" t="s">
        <v>7487</v>
      </c>
      <c r="BY1498" s="31">
        <v>46210.7422337963</v>
      </c>
      <c r="BZ1498" s="14">
        <v>46210</v>
      </c>
      <c r="CA1498" t="s">
        <v>1322</v>
      </c>
      <c r="CB1498" s="31">
        <v>46210.802152777775</v>
      </c>
      <c r="CF1498" s="14">
        <v>46210</v>
      </c>
      <c r="CG1498" t="s">
        <v>7764</v>
      </c>
      <c r="CH1498" s="31">
        <v>46210.840810185182</v>
      </c>
      <c r="CM1498" s="4">
        <f t="shared" si="66"/>
        <v>46209.752453703702</v>
      </c>
      <c r="CN1498">
        <f t="shared" si="67"/>
        <v>1</v>
      </c>
      <c r="CO1498" t="str">
        <f>VLOOKUP(A1498,Sheet1!$A$2:$B$221,2,0)</f>
        <v>West Zone</v>
      </c>
    </row>
    <row r="1499" spans="1:93" x14ac:dyDescent="0.35">
      <c r="A1499" t="s">
        <v>7774</v>
      </c>
      <c r="B1499">
        <v>1037</v>
      </c>
      <c r="C1499" t="s">
        <v>9332</v>
      </c>
      <c r="D1499" t="s">
        <v>678</v>
      </c>
      <c r="E1499" t="s">
        <v>722</v>
      </c>
      <c r="F1499" t="s">
        <v>723</v>
      </c>
      <c r="G1499" t="s">
        <v>930</v>
      </c>
      <c r="H1499" t="s">
        <v>10785</v>
      </c>
      <c r="I1499">
        <v>508625</v>
      </c>
      <c r="J1499" t="s">
        <v>7776</v>
      </c>
      <c r="K1499" t="s">
        <v>7777</v>
      </c>
      <c r="L1499" t="s">
        <v>4622</v>
      </c>
      <c r="M1499" t="s">
        <v>10786</v>
      </c>
      <c r="N1499">
        <v>60000</v>
      </c>
      <c r="O1499" t="s">
        <v>1302</v>
      </c>
      <c r="P1499" t="s">
        <v>1303</v>
      </c>
      <c r="Q1499" t="s">
        <v>10788</v>
      </c>
      <c r="R1499">
        <v>3998350266</v>
      </c>
      <c r="S1499" s="14">
        <v>46209</v>
      </c>
      <c r="T1499" t="s">
        <v>7781</v>
      </c>
      <c r="U1499" s="31">
        <v>46209.744768518518</v>
      </c>
      <c r="AK1499" s="14">
        <v>46209</v>
      </c>
      <c r="AL1499" t="s">
        <v>10787</v>
      </c>
      <c r="AM1499" s="31">
        <v>46209.773842592593</v>
      </c>
      <c r="AQ1499" s="31">
        <v>46209.773842592593</v>
      </c>
      <c r="AR1499" s="14">
        <v>46209</v>
      </c>
      <c r="AS1499" t="s">
        <v>10787</v>
      </c>
      <c r="AT1499" t="s">
        <v>723</v>
      </c>
      <c r="AU1499" t="s">
        <v>678</v>
      </c>
      <c r="AV1499" s="14">
        <v>46209</v>
      </c>
      <c r="AW1499" t="s">
        <v>7781</v>
      </c>
      <c r="AX1499" s="31">
        <v>46209.774837962963</v>
      </c>
      <c r="AY1499" s="14">
        <v>46210</v>
      </c>
      <c r="AZ1499" t="s">
        <v>1211</v>
      </c>
      <c r="BA1499" s="31">
        <v>46210.344247685185</v>
      </c>
      <c r="BB1499" s="14">
        <v>46210</v>
      </c>
      <c r="BC1499" t="s">
        <v>6874</v>
      </c>
      <c r="BD1499" s="31">
        <v>46210.397337962961</v>
      </c>
      <c r="BE1499" s="14">
        <v>46210</v>
      </c>
      <c r="BF1499" t="s">
        <v>7453</v>
      </c>
      <c r="BG1499" s="31">
        <v>46210.425312500003</v>
      </c>
      <c r="BH1499" s="14">
        <v>46210</v>
      </c>
      <c r="BI1499" t="s">
        <v>7453</v>
      </c>
      <c r="BJ1499" s="31">
        <v>46210.441006944442</v>
      </c>
      <c r="BW1499" s="14">
        <v>46210</v>
      </c>
      <c r="BX1499" t="s">
        <v>7453</v>
      </c>
      <c r="BY1499" s="31">
        <v>46210.552766203706</v>
      </c>
      <c r="BZ1499" s="14">
        <v>46210</v>
      </c>
      <c r="CA1499" t="s">
        <v>1364</v>
      </c>
      <c r="CB1499" s="31">
        <v>46210.572812500002</v>
      </c>
      <c r="CF1499" s="14">
        <v>46210</v>
      </c>
      <c r="CG1499" t="s">
        <v>7781</v>
      </c>
      <c r="CH1499" s="31">
        <v>46210.642002314817</v>
      </c>
      <c r="CM1499" s="4">
        <f t="shared" si="66"/>
        <v>46209.744768518518</v>
      </c>
      <c r="CN1499">
        <f t="shared" si="67"/>
        <v>0</v>
      </c>
      <c r="CO1499" t="str">
        <f>VLOOKUP(A1499,Sheet1!$A$2:$B$221,2,0)</f>
        <v>West Zone</v>
      </c>
    </row>
    <row r="1500" spans="1:93" x14ac:dyDescent="0.35">
      <c r="A1500" t="s">
        <v>7774</v>
      </c>
      <c r="B1500">
        <v>1037</v>
      </c>
      <c r="C1500" t="s">
        <v>9332</v>
      </c>
      <c r="D1500" t="s">
        <v>678</v>
      </c>
      <c r="E1500" t="s">
        <v>722</v>
      </c>
      <c r="F1500" t="s">
        <v>723</v>
      </c>
      <c r="G1500" t="s">
        <v>930</v>
      </c>
      <c r="H1500" t="s">
        <v>10785</v>
      </c>
      <c r="I1500">
        <v>508625</v>
      </c>
      <c r="J1500" t="s">
        <v>7776</v>
      </c>
      <c r="K1500" t="s">
        <v>7777</v>
      </c>
      <c r="L1500" t="s">
        <v>4622</v>
      </c>
      <c r="M1500" t="s">
        <v>10786</v>
      </c>
      <c r="N1500">
        <v>45000</v>
      </c>
      <c r="O1500" t="s">
        <v>10330</v>
      </c>
      <c r="P1500" t="s">
        <v>10331</v>
      </c>
      <c r="Q1500" t="s">
        <v>4000</v>
      </c>
      <c r="R1500">
        <v>2399998403</v>
      </c>
      <c r="S1500" s="14">
        <v>46209</v>
      </c>
      <c r="T1500" t="s">
        <v>7781</v>
      </c>
      <c r="U1500" s="31">
        <v>46209.744791666664</v>
      </c>
      <c r="AK1500" s="14">
        <v>46209</v>
      </c>
      <c r="AL1500" t="s">
        <v>10787</v>
      </c>
      <c r="AM1500" s="31">
        <v>46209.773831018516</v>
      </c>
      <c r="AQ1500" s="31">
        <v>46209.773831018516</v>
      </c>
      <c r="AR1500" s="14">
        <v>46209</v>
      </c>
      <c r="AS1500" t="s">
        <v>10787</v>
      </c>
      <c r="AT1500" t="s">
        <v>723</v>
      </c>
      <c r="AU1500" t="s">
        <v>678</v>
      </c>
      <c r="AV1500" s="14">
        <v>46209</v>
      </c>
      <c r="AW1500" t="s">
        <v>7781</v>
      </c>
      <c r="AX1500" s="31">
        <v>46209.77484953704</v>
      </c>
      <c r="AY1500" s="14">
        <v>46210</v>
      </c>
      <c r="AZ1500" t="s">
        <v>1211</v>
      </c>
      <c r="BA1500" s="31">
        <v>46210.344247685185</v>
      </c>
      <c r="BB1500" s="14">
        <v>46210</v>
      </c>
      <c r="BC1500" t="s">
        <v>6874</v>
      </c>
      <c r="BD1500" s="31">
        <v>46210.397314814814</v>
      </c>
      <c r="BE1500" s="14">
        <v>46210</v>
      </c>
      <c r="BF1500" t="s">
        <v>7453</v>
      </c>
      <c r="BG1500" s="31">
        <v>46210.425300925926</v>
      </c>
      <c r="BH1500" s="14">
        <v>46210</v>
      </c>
      <c r="BI1500" t="s">
        <v>7453</v>
      </c>
      <c r="BJ1500" s="31">
        <v>46210.440995370373</v>
      </c>
      <c r="CM1500" s="4">
        <f t="shared" si="66"/>
        <v>46209.744791666664</v>
      </c>
      <c r="CN1500">
        <f t="shared" si="67"/>
        <v>0</v>
      </c>
      <c r="CO1500" t="str">
        <f>VLOOKUP(A1500,Sheet1!$A$2:$B$221,2,0)</f>
        <v>West Zone</v>
      </c>
    </row>
    <row r="1501" spans="1:93" x14ac:dyDescent="0.35">
      <c r="A1501" t="s">
        <v>7774</v>
      </c>
      <c r="B1501">
        <v>1037</v>
      </c>
      <c r="C1501" t="s">
        <v>9332</v>
      </c>
      <c r="D1501" t="s">
        <v>678</v>
      </c>
      <c r="E1501" t="s">
        <v>722</v>
      </c>
      <c r="F1501" t="s">
        <v>723</v>
      </c>
      <c r="G1501" t="s">
        <v>930</v>
      </c>
      <c r="H1501" t="s">
        <v>7775</v>
      </c>
      <c r="I1501">
        <v>518533</v>
      </c>
      <c r="J1501" t="s">
        <v>7776</v>
      </c>
      <c r="K1501" t="s">
        <v>7777</v>
      </c>
      <c r="L1501" t="s">
        <v>4622</v>
      </c>
      <c r="M1501" t="s">
        <v>7778</v>
      </c>
      <c r="N1501">
        <v>45000</v>
      </c>
      <c r="O1501" t="s">
        <v>3012</v>
      </c>
      <c r="P1501" t="s">
        <v>3013</v>
      </c>
      <c r="Q1501" t="s">
        <v>7779</v>
      </c>
      <c r="R1501">
        <v>1737053225</v>
      </c>
      <c r="S1501" s="14">
        <v>46205</v>
      </c>
      <c r="T1501" t="s">
        <v>7780</v>
      </c>
      <c r="U1501" s="31">
        <v>46205.462233796294</v>
      </c>
      <c r="AK1501" s="14">
        <v>46205</v>
      </c>
      <c r="AL1501" t="s">
        <v>7781</v>
      </c>
      <c r="AM1501" s="31">
        <v>46205.524108796293</v>
      </c>
      <c r="AQ1501" s="31">
        <v>46205.524108796293</v>
      </c>
      <c r="AR1501" s="14">
        <v>46205</v>
      </c>
      <c r="AS1501" t="s">
        <v>7781</v>
      </c>
      <c r="AT1501" t="s">
        <v>7782</v>
      </c>
      <c r="AU1501" t="s">
        <v>677</v>
      </c>
      <c r="AV1501" s="14">
        <v>46205</v>
      </c>
      <c r="AW1501" t="s">
        <v>7781</v>
      </c>
      <c r="AX1501" s="31">
        <v>46205.524918981479</v>
      </c>
      <c r="AY1501" s="14">
        <v>46205</v>
      </c>
      <c r="AZ1501" t="s">
        <v>1211</v>
      </c>
      <c r="BA1501" s="31">
        <v>46205.538576388892</v>
      </c>
      <c r="BB1501" s="14">
        <v>46205</v>
      </c>
      <c r="BC1501" t="s">
        <v>6825</v>
      </c>
      <c r="BD1501" s="31">
        <v>46205.612835648149</v>
      </c>
      <c r="BE1501" s="14">
        <v>46205</v>
      </c>
      <c r="BF1501" t="s">
        <v>7453</v>
      </c>
      <c r="BG1501" s="31">
        <v>46205.667129629626</v>
      </c>
      <c r="BH1501" s="14">
        <v>46205</v>
      </c>
      <c r="BI1501" t="s">
        <v>7453</v>
      </c>
      <c r="BJ1501" s="31">
        <v>46205.700358796297</v>
      </c>
      <c r="BW1501" s="14">
        <v>46205</v>
      </c>
      <c r="BX1501" t="s">
        <v>7453</v>
      </c>
      <c r="BY1501" s="31">
        <v>46205.74491898148</v>
      </c>
      <c r="BZ1501" s="14">
        <v>46205</v>
      </c>
      <c r="CA1501" t="s">
        <v>1364</v>
      </c>
      <c r="CB1501" s="31">
        <v>46205.759826388887</v>
      </c>
      <c r="CF1501" s="14">
        <v>46205</v>
      </c>
      <c r="CG1501" t="s">
        <v>7781</v>
      </c>
      <c r="CH1501" s="31">
        <v>46205.769756944443</v>
      </c>
      <c r="CM1501" s="4">
        <f t="shared" si="66"/>
        <v>46205.462233796294</v>
      </c>
      <c r="CN1501">
        <f t="shared" si="67"/>
        <v>0</v>
      </c>
      <c r="CO1501" t="str">
        <f>VLOOKUP(A1501,Sheet1!$A$2:$B$221,2,0)</f>
        <v>West Zone</v>
      </c>
    </row>
    <row r="1502" spans="1:93" x14ac:dyDescent="0.35">
      <c r="A1502" t="s">
        <v>7774</v>
      </c>
      <c r="B1502">
        <v>1037</v>
      </c>
      <c r="C1502" t="s">
        <v>9332</v>
      </c>
      <c r="D1502" t="s">
        <v>678</v>
      </c>
      <c r="E1502" t="s">
        <v>722</v>
      </c>
      <c r="F1502" t="s">
        <v>723</v>
      </c>
      <c r="G1502" t="s">
        <v>930</v>
      </c>
      <c r="H1502" t="s">
        <v>7783</v>
      </c>
      <c r="I1502">
        <v>522977</v>
      </c>
      <c r="J1502" t="s">
        <v>7784</v>
      </c>
      <c r="K1502" t="s">
        <v>7785</v>
      </c>
      <c r="L1502" t="s">
        <v>4622</v>
      </c>
      <c r="M1502" t="s">
        <v>7786</v>
      </c>
      <c r="N1502">
        <v>65000</v>
      </c>
      <c r="O1502" t="s">
        <v>7787</v>
      </c>
      <c r="P1502" t="s">
        <v>7788</v>
      </c>
      <c r="Q1502" t="s">
        <v>7789</v>
      </c>
      <c r="R1502">
        <v>3220657781</v>
      </c>
      <c r="S1502" s="14">
        <v>46205</v>
      </c>
      <c r="T1502" t="s">
        <v>7790</v>
      </c>
      <c r="U1502" s="31">
        <v>46205.586238425924</v>
      </c>
      <c r="AK1502" s="14">
        <v>46205</v>
      </c>
      <c r="AL1502" t="s">
        <v>7781</v>
      </c>
      <c r="AM1502" s="31">
        <v>46205.617881944447</v>
      </c>
      <c r="AQ1502" s="31">
        <v>46205.617881944447</v>
      </c>
      <c r="AR1502" s="14">
        <v>46205</v>
      </c>
      <c r="AS1502" t="s">
        <v>7781</v>
      </c>
      <c r="AT1502" t="s">
        <v>7782</v>
      </c>
      <c r="AU1502" t="s">
        <v>677</v>
      </c>
      <c r="AV1502" s="14">
        <v>46205</v>
      </c>
      <c r="AW1502" t="s">
        <v>7781</v>
      </c>
      <c r="AX1502" s="31">
        <v>46205.618310185186</v>
      </c>
      <c r="AY1502" s="14">
        <v>46205</v>
      </c>
      <c r="AZ1502" t="s">
        <v>1211</v>
      </c>
      <c r="BA1502" s="31">
        <v>46205.637141203704</v>
      </c>
      <c r="BB1502" s="14">
        <v>46205</v>
      </c>
      <c r="BC1502" t="s">
        <v>7791</v>
      </c>
      <c r="BD1502" s="31">
        <v>46205.656643518516</v>
      </c>
      <c r="BE1502" s="14">
        <v>46205</v>
      </c>
      <c r="BF1502" t="s">
        <v>7453</v>
      </c>
      <c r="BG1502" s="31">
        <v>46205.667002314818</v>
      </c>
      <c r="BH1502" s="14">
        <v>46205</v>
      </c>
      <c r="BI1502" t="s">
        <v>7453</v>
      </c>
      <c r="BJ1502" s="31">
        <v>46205.699884259258</v>
      </c>
      <c r="BW1502" s="14">
        <v>46205</v>
      </c>
      <c r="BX1502" t="s">
        <v>7453</v>
      </c>
      <c r="BY1502" s="31">
        <v>46205.729062500002</v>
      </c>
      <c r="BZ1502" s="14">
        <v>46205</v>
      </c>
      <c r="CA1502" t="s">
        <v>1364</v>
      </c>
      <c r="CB1502" s="31">
        <v>46205.75980324074</v>
      </c>
      <c r="CF1502" s="14">
        <v>46205</v>
      </c>
      <c r="CG1502" t="s">
        <v>7781</v>
      </c>
      <c r="CH1502" s="31">
        <v>46205.778090277781</v>
      </c>
      <c r="CM1502" s="4">
        <f t="shared" si="66"/>
        <v>46205.586238425924</v>
      </c>
      <c r="CN1502">
        <f t="shared" si="67"/>
        <v>0</v>
      </c>
      <c r="CO1502" t="str">
        <f>VLOOKUP(A1502,Sheet1!$A$2:$B$221,2,0)</f>
        <v>West Zone</v>
      </c>
    </row>
    <row r="1503" spans="1:93" x14ac:dyDescent="0.35">
      <c r="A1503" t="s">
        <v>7774</v>
      </c>
      <c r="B1503">
        <v>1037</v>
      </c>
      <c r="C1503" t="s">
        <v>9332</v>
      </c>
      <c r="D1503" t="s">
        <v>678</v>
      </c>
      <c r="E1503" t="s">
        <v>722</v>
      </c>
      <c r="F1503" t="s">
        <v>723</v>
      </c>
      <c r="G1503" t="s">
        <v>930</v>
      </c>
      <c r="H1503" t="s">
        <v>7783</v>
      </c>
      <c r="I1503">
        <v>522977</v>
      </c>
      <c r="J1503" t="s">
        <v>7784</v>
      </c>
      <c r="K1503" t="s">
        <v>7785</v>
      </c>
      <c r="L1503" t="s">
        <v>4622</v>
      </c>
      <c r="M1503" t="s">
        <v>7786</v>
      </c>
      <c r="N1503">
        <v>90000</v>
      </c>
      <c r="O1503" t="s">
        <v>1180</v>
      </c>
      <c r="P1503" t="s">
        <v>1181</v>
      </c>
      <c r="Q1503" t="s">
        <v>2071</v>
      </c>
      <c r="R1503">
        <v>7839498177</v>
      </c>
      <c r="S1503" s="14">
        <v>46205</v>
      </c>
      <c r="T1503" t="s">
        <v>7790</v>
      </c>
      <c r="U1503" s="31">
        <v>46205.586261574077</v>
      </c>
      <c r="AK1503" s="14">
        <v>46205</v>
      </c>
      <c r="AL1503" t="s">
        <v>7781</v>
      </c>
      <c r="AM1503" s="31">
        <v>46205.617858796293</v>
      </c>
      <c r="AQ1503" s="31">
        <v>46205.617858796293</v>
      </c>
      <c r="AR1503" s="14">
        <v>46205</v>
      </c>
      <c r="AS1503" t="s">
        <v>7781</v>
      </c>
      <c r="AT1503" t="s">
        <v>7782</v>
      </c>
      <c r="AU1503" t="s">
        <v>677</v>
      </c>
      <c r="AV1503" s="14">
        <v>46205</v>
      </c>
      <c r="AW1503" t="s">
        <v>7781</v>
      </c>
      <c r="AX1503" s="31">
        <v>46205.618287037039</v>
      </c>
      <c r="AY1503" s="14">
        <v>46205</v>
      </c>
      <c r="AZ1503" t="s">
        <v>1211</v>
      </c>
      <c r="BA1503" s="31">
        <v>46205.637141203704</v>
      </c>
      <c r="BB1503" s="14">
        <v>46205</v>
      </c>
      <c r="BC1503" t="s">
        <v>7791</v>
      </c>
      <c r="BD1503" s="31">
        <v>46205.656631944446</v>
      </c>
      <c r="BE1503" s="14">
        <v>46205</v>
      </c>
      <c r="BF1503" t="s">
        <v>7453</v>
      </c>
      <c r="BG1503" s="31">
        <v>46205.666990740741</v>
      </c>
      <c r="BH1503" s="14">
        <v>46205</v>
      </c>
      <c r="BI1503" t="s">
        <v>7453</v>
      </c>
      <c r="BJ1503" s="31">
        <v>46205.699872685182</v>
      </c>
      <c r="BW1503" s="14">
        <v>46205</v>
      </c>
      <c r="BX1503" t="s">
        <v>7453</v>
      </c>
      <c r="BY1503" s="31">
        <v>46205.729050925926</v>
      </c>
      <c r="BZ1503" s="14">
        <v>46205</v>
      </c>
      <c r="CA1503" t="s">
        <v>1364</v>
      </c>
      <c r="CB1503" s="31">
        <v>46205.75980324074</v>
      </c>
      <c r="CF1503" s="14">
        <v>46205</v>
      </c>
      <c r="CG1503" t="s">
        <v>7781</v>
      </c>
      <c r="CH1503" s="31">
        <v>46205.778090277781</v>
      </c>
      <c r="CM1503" s="4">
        <f t="shared" si="66"/>
        <v>46205.586261574077</v>
      </c>
      <c r="CN1503">
        <f t="shared" si="67"/>
        <v>0</v>
      </c>
      <c r="CO1503" t="str">
        <f>VLOOKUP(A1503,Sheet1!$A$2:$B$221,2,0)</f>
        <v>West Zone</v>
      </c>
    </row>
    <row r="1504" spans="1:93" x14ac:dyDescent="0.35">
      <c r="A1504" t="s">
        <v>7774</v>
      </c>
      <c r="B1504">
        <v>1037</v>
      </c>
      <c r="C1504" t="s">
        <v>9332</v>
      </c>
      <c r="D1504" t="s">
        <v>678</v>
      </c>
      <c r="E1504" t="s">
        <v>722</v>
      </c>
      <c r="F1504" t="s">
        <v>723</v>
      </c>
      <c r="G1504" t="s">
        <v>930</v>
      </c>
      <c r="H1504" t="s">
        <v>7792</v>
      </c>
      <c r="I1504">
        <v>585190</v>
      </c>
      <c r="J1504" t="s">
        <v>7793</v>
      </c>
      <c r="K1504" t="s">
        <v>7794</v>
      </c>
      <c r="L1504" t="s">
        <v>4622</v>
      </c>
      <c r="M1504" t="s">
        <v>7795</v>
      </c>
      <c r="N1504">
        <v>60000</v>
      </c>
      <c r="O1504" t="s">
        <v>1302</v>
      </c>
      <c r="P1504" t="s">
        <v>1303</v>
      </c>
      <c r="Q1504" t="s">
        <v>1784</v>
      </c>
      <c r="R1504">
        <v>5245559852</v>
      </c>
      <c r="S1504" s="14">
        <v>46205</v>
      </c>
      <c r="T1504" t="s">
        <v>7796</v>
      </c>
      <c r="U1504" s="31">
        <v>46205.706354166665</v>
      </c>
      <c r="Y1504" s="14">
        <v>46205</v>
      </c>
      <c r="Z1504" t="s">
        <v>7796</v>
      </c>
      <c r="AA1504" s="31">
        <v>46205.707280092596</v>
      </c>
      <c r="AK1504" s="14">
        <v>46206</v>
      </c>
      <c r="AL1504" t="s">
        <v>7781</v>
      </c>
      <c r="AM1504" s="31">
        <v>46206.456388888888</v>
      </c>
      <c r="AQ1504" s="31">
        <v>46206.456388888888</v>
      </c>
      <c r="AR1504" s="14">
        <v>46206</v>
      </c>
      <c r="AS1504" t="s">
        <v>7781</v>
      </c>
      <c r="AT1504" t="s">
        <v>7782</v>
      </c>
      <c r="AU1504" t="s">
        <v>677</v>
      </c>
      <c r="AV1504" s="14">
        <v>46206</v>
      </c>
      <c r="AW1504" t="s">
        <v>7781</v>
      </c>
      <c r="AX1504" s="31">
        <v>46206.456921296296</v>
      </c>
      <c r="AY1504" s="14">
        <v>46206</v>
      </c>
      <c r="AZ1504" t="s">
        <v>3057</v>
      </c>
      <c r="BA1504" s="31">
        <v>46206.482615740744</v>
      </c>
      <c r="BB1504" s="14">
        <v>46206</v>
      </c>
      <c r="BC1504" t="s">
        <v>6486</v>
      </c>
      <c r="BD1504" s="31">
        <v>46206.5546412037</v>
      </c>
      <c r="BE1504" s="14">
        <v>46206</v>
      </c>
      <c r="BF1504" t="s">
        <v>7453</v>
      </c>
      <c r="BG1504" s="31">
        <v>46206.633877314816</v>
      </c>
      <c r="BH1504" s="14">
        <v>46209</v>
      </c>
      <c r="BI1504" t="s">
        <v>1323</v>
      </c>
      <c r="BJ1504" s="31">
        <v>46209.793217592596</v>
      </c>
      <c r="BW1504" s="14">
        <v>46209</v>
      </c>
      <c r="BX1504" t="s">
        <v>1323</v>
      </c>
      <c r="BY1504" s="31">
        <v>46209.802766203706</v>
      </c>
      <c r="BZ1504" s="14">
        <v>46210</v>
      </c>
      <c r="CA1504" t="s">
        <v>2427</v>
      </c>
      <c r="CB1504" s="31">
        <v>46210.625081018516</v>
      </c>
      <c r="CF1504" s="14">
        <v>46210</v>
      </c>
      <c r="CG1504" t="s">
        <v>7781</v>
      </c>
      <c r="CH1504" s="31">
        <v>46210.64335648148</v>
      </c>
      <c r="CM1504" s="4">
        <f t="shared" si="66"/>
        <v>46205.707280092596</v>
      </c>
      <c r="CN1504">
        <f t="shared" si="67"/>
        <v>1</v>
      </c>
      <c r="CO1504" t="str">
        <f>VLOOKUP(A1504,Sheet1!$A$2:$B$221,2,0)</f>
        <v>West Zone</v>
      </c>
    </row>
    <row r="1505" spans="1:93" x14ac:dyDescent="0.35">
      <c r="A1505" t="s">
        <v>7774</v>
      </c>
      <c r="B1505">
        <v>1037</v>
      </c>
      <c r="C1505" t="s">
        <v>9332</v>
      </c>
      <c r="D1505" t="s">
        <v>678</v>
      </c>
      <c r="E1505" t="s">
        <v>722</v>
      </c>
      <c r="F1505" t="s">
        <v>723</v>
      </c>
      <c r="G1505" t="s">
        <v>930</v>
      </c>
      <c r="H1505" t="s">
        <v>7792</v>
      </c>
      <c r="I1505">
        <v>585190</v>
      </c>
      <c r="J1505" t="s">
        <v>7793</v>
      </c>
      <c r="K1505" t="s">
        <v>7794</v>
      </c>
      <c r="L1505" t="s">
        <v>4622</v>
      </c>
      <c r="M1505" t="s">
        <v>7795</v>
      </c>
      <c r="N1505">
        <v>77000</v>
      </c>
      <c r="O1505" t="s">
        <v>1173</v>
      </c>
      <c r="P1505" t="s">
        <v>1174</v>
      </c>
      <c r="Q1505" t="s">
        <v>2817</v>
      </c>
      <c r="R1505">
        <v>7098361674</v>
      </c>
      <c r="S1505" s="14">
        <v>46205</v>
      </c>
      <c r="T1505" t="s">
        <v>7796</v>
      </c>
      <c r="U1505" s="31">
        <v>46205.678576388891</v>
      </c>
      <c r="Y1505" s="14">
        <v>46205</v>
      </c>
      <c r="Z1505" t="s">
        <v>7796</v>
      </c>
      <c r="AA1505" s="31">
        <v>46205.707245370373</v>
      </c>
      <c r="AK1505" s="14">
        <v>46206</v>
      </c>
      <c r="AL1505" t="s">
        <v>7781</v>
      </c>
      <c r="AM1505" s="31">
        <v>46206.456365740742</v>
      </c>
      <c r="AQ1505" s="31">
        <v>46206.456365740742</v>
      </c>
      <c r="AR1505" s="14">
        <v>46206</v>
      </c>
      <c r="AS1505" t="s">
        <v>7781</v>
      </c>
      <c r="AT1505" t="s">
        <v>7782</v>
      </c>
      <c r="AU1505" t="s">
        <v>677</v>
      </c>
      <c r="AV1505" s="14">
        <v>46206</v>
      </c>
      <c r="AW1505" t="s">
        <v>7781</v>
      </c>
      <c r="AX1505" s="31">
        <v>46206.45689814815</v>
      </c>
      <c r="AY1505" s="14">
        <v>46206</v>
      </c>
      <c r="AZ1505" t="s">
        <v>3057</v>
      </c>
      <c r="BA1505" s="31">
        <v>46206.482615740744</v>
      </c>
      <c r="BB1505" s="14">
        <v>46206</v>
      </c>
      <c r="BC1505" t="s">
        <v>6486</v>
      </c>
      <c r="BD1505" s="31">
        <v>46206.554629629631</v>
      </c>
      <c r="BE1505" s="14">
        <v>46206</v>
      </c>
      <c r="BF1505" t="s">
        <v>7453</v>
      </c>
      <c r="BG1505" s="31">
        <v>46206.63386574074</v>
      </c>
      <c r="BH1505" s="14">
        <v>46206</v>
      </c>
      <c r="BI1505" t="s">
        <v>7453</v>
      </c>
      <c r="BJ1505" s="31">
        <v>46206.639386574076</v>
      </c>
      <c r="BK1505" s="14">
        <v>46206</v>
      </c>
      <c r="BL1505" t="s">
        <v>7453</v>
      </c>
      <c r="BM1505" s="31">
        <v>46206.719270833331</v>
      </c>
      <c r="BW1505" s="14">
        <v>46206</v>
      </c>
      <c r="BX1505" t="s">
        <v>7453</v>
      </c>
      <c r="BY1505" s="31">
        <v>46206.719988425924</v>
      </c>
      <c r="BZ1505" s="14">
        <v>46210</v>
      </c>
      <c r="CA1505" t="s">
        <v>2427</v>
      </c>
      <c r="CB1505" s="31">
        <v>46210.624884259261</v>
      </c>
      <c r="CF1505" s="14">
        <v>46210</v>
      </c>
      <c r="CG1505" t="s">
        <v>7781</v>
      </c>
      <c r="CH1505" s="31">
        <v>46210.64335648148</v>
      </c>
      <c r="CM1505" s="4">
        <f t="shared" si="66"/>
        <v>46205.707245370373</v>
      </c>
      <c r="CN1505">
        <f t="shared" si="67"/>
        <v>1</v>
      </c>
      <c r="CO1505" t="str">
        <f>VLOOKUP(A1505,Sheet1!$A$2:$B$221,2,0)</f>
        <v>West Zone</v>
      </c>
    </row>
    <row r="1506" spans="1:93" x14ac:dyDescent="0.35">
      <c r="A1506" t="s">
        <v>7774</v>
      </c>
      <c r="B1506">
        <v>1037</v>
      </c>
      <c r="C1506" t="s">
        <v>9332</v>
      </c>
      <c r="D1506" t="s">
        <v>678</v>
      </c>
      <c r="E1506" t="s">
        <v>722</v>
      </c>
      <c r="F1506" t="s">
        <v>723</v>
      </c>
      <c r="G1506" t="s">
        <v>930</v>
      </c>
      <c r="H1506" t="s">
        <v>12673</v>
      </c>
      <c r="I1506">
        <v>598984</v>
      </c>
      <c r="J1506" t="s">
        <v>7784</v>
      </c>
      <c r="K1506" t="s">
        <v>7785</v>
      </c>
      <c r="L1506" t="s">
        <v>4622</v>
      </c>
      <c r="M1506" t="s">
        <v>12674</v>
      </c>
      <c r="N1506">
        <v>60000</v>
      </c>
      <c r="O1506" t="s">
        <v>1302</v>
      </c>
      <c r="P1506" t="s">
        <v>1303</v>
      </c>
      <c r="Q1506" t="s">
        <v>12675</v>
      </c>
      <c r="R1506">
        <v>5453058915</v>
      </c>
      <c r="S1506" s="14">
        <v>46209</v>
      </c>
      <c r="T1506" t="s">
        <v>7790</v>
      </c>
      <c r="U1506" s="31">
        <v>46209.740520833337</v>
      </c>
      <c r="AK1506" s="14">
        <v>46210</v>
      </c>
      <c r="AL1506" t="s">
        <v>10787</v>
      </c>
      <c r="AM1506" s="31">
        <v>46210.495706018519</v>
      </c>
      <c r="AQ1506" s="31">
        <v>46210.495706018519</v>
      </c>
      <c r="AR1506" s="14">
        <v>46210</v>
      </c>
      <c r="AS1506" t="s">
        <v>10787</v>
      </c>
      <c r="AT1506" t="s">
        <v>723</v>
      </c>
      <c r="AU1506" t="s">
        <v>678</v>
      </c>
      <c r="AV1506" s="14">
        <v>46210</v>
      </c>
      <c r="AW1506" t="s">
        <v>7781</v>
      </c>
      <c r="AX1506" s="31">
        <v>46210.503067129626</v>
      </c>
      <c r="AY1506" s="14">
        <v>46210</v>
      </c>
      <c r="AZ1506" t="s">
        <v>1211</v>
      </c>
      <c r="BA1506" s="31">
        <v>46210.523194444446</v>
      </c>
      <c r="BB1506" s="14">
        <v>46210</v>
      </c>
      <c r="BC1506" t="s">
        <v>7509</v>
      </c>
      <c r="BD1506" s="31">
        <v>46210.530995370369</v>
      </c>
      <c r="BE1506" s="14">
        <v>46210</v>
      </c>
      <c r="BF1506" t="s">
        <v>7453</v>
      </c>
      <c r="BG1506" s="31">
        <v>46210.62641203704</v>
      </c>
      <c r="BH1506" s="14">
        <v>46210</v>
      </c>
      <c r="BI1506" t="s">
        <v>7453</v>
      </c>
      <c r="BJ1506" s="31">
        <v>46210.634212962963</v>
      </c>
      <c r="BK1506" s="14">
        <v>46210</v>
      </c>
      <c r="BL1506" t="s">
        <v>7453</v>
      </c>
      <c r="BM1506" s="31">
        <v>46210.666087962964</v>
      </c>
      <c r="CM1506" s="4">
        <f t="shared" si="66"/>
        <v>46209.740520833337</v>
      </c>
      <c r="CN1506">
        <f t="shared" si="67"/>
        <v>1</v>
      </c>
      <c r="CO1506" t="str">
        <f>VLOOKUP(A1506,Sheet1!$A$2:$B$221,2,0)</f>
        <v>West Zone</v>
      </c>
    </row>
    <row r="1507" spans="1:93" x14ac:dyDescent="0.35">
      <c r="A1507" t="s">
        <v>7774</v>
      </c>
      <c r="B1507">
        <v>1037</v>
      </c>
      <c r="C1507" t="s">
        <v>9332</v>
      </c>
      <c r="D1507" t="s">
        <v>678</v>
      </c>
      <c r="E1507" t="s">
        <v>722</v>
      </c>
      <c r="F1507" t="s">
        <v>723</v>
      </c>
      <c r="G1507" t="s">
        <v>930</v>
      </c>
      <c r="H1507" t="s">
        <v>12676</v>
      </c>
      <c r="I1507">
        <v>606899</v>
      </c>
      <c r="J1507" t="s">
        <v>7776</v>
      </c>
      <c r="K1507" t="s">
        <v>7777</v>
      </c>
      <c r="L1507" t="s">
        <v>4622</v>
      </c>
      <c r="M1507" t="s">
        <v>12677</v>
      </c>
      <c r="Q1507" t="s">
        <v>3950</v>
      </c>
      <c r="R1507">
        <v>3535283493</v>
      </c>
      <c r="S1507" s="14">
        <v>46210</v>
      </c>
      <c r="T1507" t="s">
        <v>7780</v>
      </c>
      <c r="U1507" s="31">
        <v>46210.448958333334</v>
      </c>
      <c r="AK1507" s="14">
        <v>46210</v>
      </c>
      <c r="AL1507" t="s">
        <v>10787</v>
      </c>
      <c r="AM1507" s="31">
        <v>46210.686932870369</v>
      </c>
      <c r="AQ1507" s="31">
        <v>46210.686932870369</v>
      </c>
      <c r="AR1507" s="14">
        <v>46210</v>
      </c>
      <c r="AS1507" t="s">
        <v>10787</v>
      </c>
      <c r="AT1507" t="s">
        <v>723</v>
      </c>
      <c r="AU1507" t="s">
        <v>678</v>
      </c>
      <c r="CM1507" s="4">
        <f t="shared" si="66"/>
        <v>46210.448958333334</v>
      </c>
      <c r="CN1507">
        <f t="shared" si="67"/>
        <v>0</v>
      </c>
      <c r="CO1507" t="str">
        <f>VLOOKUP(A1507,Sheet1!$A$2:$B$221,2,0)</f>
        <v>West Zone</v>
      </c>
    </row>
    <row r="1508" spans="1:93" x14ac:dyDescent="0.35">
      <c r="A1508" t="s">
        <v>7774</v>
      </c>
      <c r="B1508">
        <v>1037</v>
      </c>
      <c r="C1508" t="s">
        <v>9332</v>
      </c>
      <c r="D1508" t="s">
        <v>678</v>
      </c>
      <c r="E1508" t="s">
        <v>722</v>
      </c>
      <c r="F1508" t="s">
        <v>723</v>
      </c>
      <c r="G1508" t="s">
        <v>930</v>
      </c>
      <c r="H1508" t="s">
        <v>10789</v>
      </c>
      <c r="I1508">
        <v>635390</v>
      </c>
      <c r="J1508" t="s">
        <v>7784</v>
      </c>
      <c r="K1508" t="s">
        <v>7785</v>
      </c>
      <c r="L1508" t="s">
        <v>4622</v>
      </c>
      <c r="M1508" t="s">
        <v>10790</v>
      </c>
      <c r="N1508">
        <v>45000</v>
      </c>
      <c r="O1508" t="s">
        <v>10330</v>
      </c>
      <c r="P1508" t="s">
        <v>10331</v>
      </c>
      <c r="Q1508" t="s">
        <v>6960</v>
      </c>
      <c r="R1508">
        <v>1772415297</v>
      </c>
      <c r="S1508" s="14">
        <v>46206</v>
      </c>
      <c r="T1508" t="s">
        <v>7790</v>
      </c>
      <c r="U1508" s="31">
        <v>46206.553865740738</v>
      </c>
      <c r="AK1508" s="14">
        <v>46209</v>
      </c>
      <c r="AL1508" t="s">
        <v>10787</v>
      </c>
      <c r="AM1508" s="31">
        <v>46209.465370370373</v>
      </c>
      <c r="AQ1508" s="31">
        <v>46209.465370370373</v>
      </c>
      <c r="AR1508" s="14">
        <v>46209</v>
      </c>
      <c r="AS1508" t="s">
        <v>10787</v>
      </c>
      <c r="AT1508" t="s">
        <v>723</v>
      </c>
      <c r="AU1508" t="s">
        <v>678</v>
      </c>
      <c r="AV1508" s="14">
        <v>46209</v>
      </c>
      <c r="AW1508" t="s">
        <v>7781</v>
      </c>
      <c r="AX1508" s="31">
        <v>46209.4921875</v>
      </c>
      <c r="AY1508" s="14">
        <v>46209</v>
      </c>
      <c r="AZ1508" t="s">
        <v>1211</v>
      </c>
      <c r="BA1508" s="31">
        <v>46209.506631944445</v>
      </c>
      <c r="BB1508" s="14">
        <v>46209</v>
      </c>
      <c r="BC1508" t="s">
        <v>6636</v>
      </c>
      <c r="BD1508" s="31">
        <v>46209.528680555559</v>
      </c>
      <c r="BE1508" s="14">
        <v>46209</v>
      </c>
      <c r="BF1508" t="s">
        <v>7453</v>
      </c>
      <c r="BG1508" s="31">
        <v>46209.531412037039</v>
      </c>
      <c r="BH1508" s="14">
        <v>46209</v>
      </c>
      <c r="BI1508" t="s">
        <v>7453</v>
      </c>
      <c r="BJ1508" s="31">
        <v>46209.533472222225</v>
      </c>
      <c r="BW1508" s="14">
        <v>46209</v>
      </c>
      <c r="BX1508" t="s">
        <v>7453</v>
      </c>
      <c r="BY1508" s="31">
        <v>46209.547997685186</v>
      </c>
      <c r="BZ1508" s="14">
        <v>46209</v>
      </c>
      <c r="CA1508" t="s">
        <v>1364</v>
      </c>
      <c r="CB1508" s="31">
        <v>46209.558298611111</v>
      </c>
      <c r="CM1508" s="4">
        <f t="shared" si="66"/>
        <v>46206.553865740738</v>
      </c>
      <c r="CN1508">
        <f t="shared" si="67"/>
        <v>3</v>
      </c>
      <c r="CO1508" t="str">
        <f>VLOOKUP(A1508,Sheet1!$A$2:$B$221,2,0)</f>
        <v>West Zone</v>
      </c>
    </row>
    <row r="1509" spans="1:93" x14ac:dyDescent="0.35">
      <c r="A1509" t="s">
        <v>7774</v>
      </c>
      <c r="B1509">
        <v>1037</v>
      </c>
      <c r="C1509" t="s">
        <v>9332</v>
      </c>
      <c r="D1509" t="s">
        <v>678</v>
      </c>
      <c r="E1509" t="s">
        <v>722</v>
      </c>
      <c r="F1509" t="s">
        <v>723</v>
      </c>
      <c r="G1509" t="s">
        <v>930</v>
      </c>
      <c r="H1509" t="s">
        <v>7797</v>
      </c>
      <c r="I1509">
        <v>647241</v>
      </c>
      <c r="J1509" t="s">
        <v>7776</v>
      </c>
      <c r="K1509" t="s">
        <v>7777</v>
      </c>
      <c r="L1509" t="s">
        <v>4622</v>
      </c>
      <c r="M1509" t="s">
        <v>7798</v>
      </c>
      <c r="N1509">
        <v>55000</v>
      </c>
      <c r="O1509" t="s">
        <v>7669</v>
      </c>
      <c r="P1509" t="s">
        <v>7670</v>
      </c>
      <c r="Q1509" t="s">
        <v>3602</v>
      </c>
      <c r="R1509">
        <v>4948085593</v>
      </c>
      <c r="S1509" s="14">
        <v>46204</v>
      </c>
      <c r="T1509" t="s">
        <v>7780</v>
      </c>
      <c r="U1509" s="31">
        <v>46204.703715277778</v>
      </c>
      <c r="AK1509" s="14">
        <v>46205</v>
      </c>
      <c r="AL1509" t="s">
        <v>7799</v>
      </c>
      <c r="AM1509" s="31">
        <v>46205.392013888886</v>
      </c>
      <c r="AQ1509" s="31">
        <v>46205.392013888886</v>
      </c>
      <c r="AR1509" s="14">
        <v>46205</v>
      </c>
      <c r="AS1509" t="s">
        <v>7799</v>
      </c>
      <c r="AT1509" t="s">
        <v>7800</v>
      </c>
      <c r="AU1509" t="s">
        <v>677</v>
      </c>
      <c r="AV1509" s="14">
        <v>46205</v>
      </c>
      <c r="AW1509" t="s">
        <v>7799</v>
      </c>
      <c r="AX1509" s="31">
        <v>46205.393460648149</v>
      </c>
      <c r="AY1509" s="14">
        <v>46205</v>
      </c>
      <c r="AZ1509" t="s">
        <v>1211</v>
      </c>
      <c r="BA1509" s="31">
        <v>46205.396527777775</v>
      </c>
      <c r="BB1509" s="14">
        <v>46205</v>
      </c>
      <c r="BC1509" t="s">
        <v>7791</v>
      </c>
      <c r="BD1509" s="31">
        <v>46205.433321759258</v>
      </c>
      <c r="BE1509" s="14">
        <v>46205</v>
      </c>
      <c r="BF1509" t="s">
        <v>7453</v>
      </c>
      <c r="BG1509" s="31">
        <v>46205.454756944448</v>
      </c>
      <c r="BH1509" s="14">
        <v>46205</v>
      </c>
      <c r="BI1509" t="s">
        <v>1323</v>
      </c>
      <c r="BJ1509" s="31">
        <v>46205.763437499998</v>
      </c>
      <c r="BW1509" s="14">
        <v>46205</v>
      </c>
      <c r="BX1509" t="s">
        <v>1323</v>
      </c>
      <c r="BY1509" s="31">
        <v>46205.769594907404</v>
      </c>
      <c r="BZ1509" s="14">
        <v>46205</v>
      </c>
      <c r="CA1509" t="s">
        <v>1322</v>
      </c>
      <c r="CB1509" s="31">
        <v>46205.786585648151</v>
      </c>
      <c r="CF1509" s="14">
        <v>46205</v>
      </c>
      <c r="CG1509" t="s">
        <v>7799</v>
      </c>
      <c r="CH1509" s="31">
        <v>46205.824479166666</v>
      </c>
      <c r="CM1509" s="4">
        <f t="shared" si="66"/>
        <v>46204.703715277778</v>
      </c>
      <c r="CN1509">
        <f t="shared" si="67"/>
        <v>1</v>
      </c>
      <c r="CO1509" t="str">
        <f>VLOOKUP(A1509,Sheet1!$A$2:$B$221,2,0)</f>
        <v>West Zone</v>
      </c>
    </row>
    <row r="1510" spans="1:93" x14ac:dyDescent="0.35">
      <c r="A1510" t="s">
        <v>7774</v>
      </c>
      <c r="B1510">
        <v>1037</v>
      </c>
      <c r="C1510" t="s">
        <v>9332</v>
      </c>
      <c r="D1510" t="s">
        <v>678</v>
      </c>
      <c r="E1510" t="s">
        <v>722</v>
      </c>
      <c r="F1510" t="s">
        <v>723</v>
      </c>
      <c r="G1510" t="s">
        <v>930</v>
      </c>
      <c r="H1510" t="s">
        <v>12678</v>
      </c>
      <c r="I1510">
        <v>672873</v>
      </c>
      <c r="J1510" t="s">
        <v>7784</v>
      </c>
      <c r="K1510" t="s">
        <v>7785</v>
      </c>
      <c r="L1510" t="s">
        <v>4622</v>
      </c>
      <c r="M1510" t="s">
        <v>12679</v>
      </c>
      <c r="N1510">
        <v>90000</v>
      </c>
      <c r="O1510" t="s">
        <v>1180</v>
      </c>
      <c r="P1510" t="s">
        <v>1181</v>
      </c>
      <c r="Q1510" t="s">
        <v>3708</v>
      </c>
      <c r="R1510">
        <v>3494597907</v>
      </c>
      <c r="S1510" s="14">
        <v>46209</v>
      </c>
      <c r="T1510" t="s">
        <v>7790</v>
      </c>
      <c r="U1510" s="31">
        <v>46209.46361111111</v>
      </c>
      <c r="AK1510" s="14">
        <v>46210</v>
      </c>
      <c r="AL1510" t="s">
        <v>10787</v>
      </c>
      <c r="AM1510" s="31">
        <v>46210.386805555558</v>
      </c>
      <c r="AQ1510" s="31">
        <v>46210.386805555558</v>
      </c>
      <c r="AR1510" s="14">
        <v>46210</v>
      </c>
      <c r="AS1510" t="s">
        <v>10787</v>
      </c>
      <c r="AT1510" t="s">
        <v>723</v>
      </c>
      <c r="AU1510" t="s">
        <v>678</v>
      </c>
      <c r="AV1510" s="14">
        <v>46210</v>
      </c>
      <c r="AW1510" t="s">
        <v>7781</v>
      </c>
      <c r="AX1510" s="31">
        <v>46210.559062499997</v>
      </c>
      <c r="AY1510" s="14">
        <v>46210</v>
      </c>
      <c r="AZ1510" t="s">
        <v>1211</v>
      </c>
      <c r="BA1510" s="31">
        <v>46210.575208333335</v>
      </c>
      <c r="BB1510" s="14">
        <v>46210</v>
      </c>
      <c r="BC1510" t="s">
        <v>6837</v>
      </c>
      <c r="BD1510" s="31">
        <v>46210.619479166664</v>
      </c>
      <c r="BE1510" s="14">
        <v>46210</v>
      </c>
      <c r="BF1510" t="s">
        <v>7453</v>
      </c>
      <c r="BG1510" s="31">
        <v>46210.714930555558</v>
      </c>
      <c r="BH1510" s="14">
        <v>46210</v>
      </c>
      <c r="BI1510" t="s">
        <v>7453</v>
      </c>
      <c r="BJ1510" s="31">
        <v>46210.71775462963</v>
      </c>
      <c r="BW1510" s="14">
        <v>46210</v>
      </c>
      <c r="BX1510" t="s">
        <v>7453</v>
      </c>
      <c r="BY1510" s="31">
        <v>46210.746712962966</v>
      </c>
      <c r="BZ1510" s="14">
        <v>46210</v>
      </c>
      <c r="CA1510" t="s">
        <v>1364</v>
      </c>
      <c r="CB1510" s="31">
        <v>46210.770995370367</v>
      </c>
      <c r="CM1510" s="4">
        <f t="shared" si="66"/>
        <v>46209.46361111111</v>
      </c>
      <c r="CN1510">
        <f t="shared" si="67"/>
        <v>1</v>
      </c>
      <c r="CO1510" t="str">
        <f>VLOOKUP(A1510,Sheet1!$A$2:$B$221,2,0)</f>
        <v>West Zone</v>
      </c>
    </row>
    <row r="1511" spans="1:93" x14ac:dyDescent="0.35">
      <c r="A1511" t="s">
        <v>7774</v>
      </c>
      <c r="B1511">
        <v>1037</v>
      </c>
      <c r="C1511" t="s">
        <v>9332</v>
      </c>
      <c r="D1511" t="s">
        <v>678</v>
      </c>
      <c r="E1511" t="s">
        <v>722</v>
      </c>
      <c r="F1511" t="s">
        <v>723</v>
      </c>
      <c r="G1511" t="s">
        <v>930</v>
      </c>
      <c r="H1511" t="s">
        <v>4288</v>
      </c>
      <c r="I1511">
        <v>715081</v>
      </c>
      <c r="J1511" t="s">
        <v>4289</v>
      </c>
      <c r="K1511" t="s">
        <v>4290</v>
      </c>
      <c r="L1511" t="s">
        <v>4622</v>
      </c>
      <c r="M1511" t="s">
        <v>7802</v>
      </c>
      <c r="N1511">
        <v>77000</v>
      </c>
      <c r="O1511" t="s">
        <v>1173</v>
      </c>
      <c r="P1511" t="s">
        <v>1174</v>
      </c>
      <c r="Q1511" t="s">
        <v>3615</v>
      </c>
      <c r="R1511">
        <v>9519972625</v>
      </c>
      <c r="S1511" s="14">
        <v>46205</v>
      </c>
      <c r="T1511" t="s">
        <v>7801</v>
      </c>
      <c r="U1511" s="31">
        <v>46205.54346064815</v>
      </c>
      <c r="AK1511" s="14">
        <v>46205</v>
      </c>
      <c r="AL1511" t="s">
        <v>7799</v>
      </c>
      <c r="AM1511" s="31">
        <v>46205.69971064815</v>
      </c>
      <c r="AQ1511" s="31">
        <v>46205.69971064815</v>
      </c>
      <c r="AR1511" s="14">
        <v>46205</v>
      </c>
      <c r="AS1511" t="s">
        <v>7799</v>
      </c>
      <c r="AT1511" t="s">
        <v>7800</v>
      </c>
      <c r="AU1511" t="s">
        <v>677</v>
      </c>
      <c r="AV1511" s="14">
        <v>46205</v>
      </c>
      <c r="AW1511" t="s">
        <v>7799</v>
      </c>
      <c r="AX1511" s="31">
        <v>46205.700219907405</v>
      </c>
      <c r="AY1511" s="14">
        <v>46205</v>
      </c>
      <c r="AZ1511" t="s">
        <v>1211</v>
      </c>
      <c r="BA1511" s="31">
        <v>46205.713738425926</v>
      </c>
      <c r="BB1511" s="14">
        <v>46205</v>
      </c>
      <c r="BC1511" t="s">
        <v>7038</v>
      </c>
      <c r="BD1511" s="31">
        <v>46205.719398148147</v>
      </c>
      <c r="BE1511" s="14">
        <v>46205</v>
      </c>
      <c r="BF1511" t="s">
        <v>7453</v>
      </c>
      <c r="BG1511" s="31">
        <v>46205.751550925925</v>
      </c>
      <c r="BH1511" s="14">
        <v>46205</v>
      </c>
      <c r="BI1511" t="s">
        <v>7453</v>
      </c>
      <c r="BJ1511" s="31">
        <v>46205.76767361111</v>
      </c>
      <c r="BW1511" s="14">
        <v>46205</v>
      </c>
      <c r="BX1511" t="s">
        <v>7453</v>
      </c>
      <c r="BY1511" s="31">
        <v>46205.784201388888</v>
      </c>
      <c r="BZ1511" s="14">
        <v>46205</v>
      </c>
      <c r="CA1511" t="s">
        <v>1322</v>
      </c>
      <c r="CB1511" s="31">
        <v>46205.787870370368</v>
      </c>
      <c r="CF1511" s="14">
        <v>46206</v>
      </c>
      <c r="CG1511" t="s">
        <v>7781</v>
      </c>
      <c r="CH1511" s="31">
        <v>46206.651828703703</v>
      </c>
      <c r="CM1511" s="4">
        <f t="shared" si="66"/>
        <v>46205.54346064815</v>
      </c>
      <c r="CN1511">
        <f t="shared" si="67"/>
        <v>0</v>
      </c>
      <c r="CO1511" t="str">
        <f>VLOOKUP(A1511,Sheet1!$A$2:$B$221,2,0)</f>
        <v>West Zone</v>
      </c>
    </row>
    <row r="1512" spans="1:93" x14ac:dyDescent="0.35">
      <c r="A1512" t="s">
        <v>7803</v>
      </c>
      <c r="B1512">
        <v>1301</v>
      </c>
      <c r="C1512" t="s">
        <v>9332</v>
      </c>
      <c r="D1512" t="s">
        <v>678</v>
      </c>
      <c r="E1512" t="s">
        <v>669</v>
      </c>
      <c r="F1512" t="s">
        <v>670</v>
      </c>
      <c r="G1512" t="s">
        <v>109</v>
      </c>
      <c r="H1512" t="s">
        <v>3405</v>
      </c>
      <c r="I1512">
        <v>657171</v>
      </c>
      <c r="J1512" t="s">
        <v>2996</v>
      </c>
      <c r="K1512" t="s">
        <v>3406</v>
      </c>
      <c r="L1512" t="s">
        <v>4622</v>
      </c>
      <c r="M1512" t="s">
        <v>7804</v>
      </c>
      <c r="N1512">
        <v>45000</v>
      </c>
      <c r="O1512" t="s">
        <v>7079</v>
      </c>
      <c r="P1512" t="s">
        <v>7080</v>
      </c>
      <c r="Q1512" t="s">
        <v>7805</v>
      </c>
      <c r="R1512">
        <v>8144438591</v>
      </c>
      <c r="S1512" s="14">
        <v>46206</v>
      </c>
      <c r="T1512" t="s">
        <v>7806</v>
      </c>
      <c r="U1512" s="31">
        <v>46206.368611111109</v>
      </c>
      <c r="AK1512" s="14">
        <v>46206</v>
      </c>
      <c r="AL1512" t="s">
        <v>3088</v>
      </c>
      <c r="AM1512" s="31">
        <v>46206.424687500003</v>
      </c>
      <c r="AQ1512" s="31">
        <v>46206.424687500003</v>
      </c>
      <c r="AR1512" s="14">
        <v>46206</v>
      </c>
      <c r="AS1512" t="s">
        <v>3088</v>
      </c>
      <c r="AT1512" t="s">
        <v>670</v>
      </c>
      <c r="AU1512" t="s">
        <v>678</v>
      </c>
      <c r="AV1512" s="14">
        <v>46206</v>
      </c>
      <c r="AW1512" t="s">
        <v>7807</v>
      </c>
      <c r="AX1512" s="31">
        <v>46206.440069444441</v>
      </c>
      <c r="AY1512" s="14">
        <v>46206</v>
      </c>
      <c r="AZ1512" t="s">
        <v>3057</v>
      </c>
      <c r="BA1512" s="31">
        <v>46206.456423611111</v>
      </c>
      <c r="BB1512" s="14">
        <v>46206</v>
      </c>
      <c r="BC1512" t="s">
        <v>6814</v>
      </c>
      <c r="BD1512" s="31">
        <v>46206.495405092595</v>
      </c>
      <c r="BE1512" s="14">
        <v>46206</v>
      </c>
      <c r="BF1512" t="s">
        <v>7808</v>
      </c>
      <c r="BG1512" s="31">
        <v>46206.536469907405</v>
      </c>
      <c r="BH1512" s="14">
        <v>46206</v>
      </c>
      <c r="BI1512" t="s">
        <v>7808</v>
      </c>
      <c r="BJ1512" s="31">
        <v>46206.537268518521</v>
      </c>
      <c r="BW1512" s="14">
        <v>46206</v>
      </c>
      <c r="BX1512" t="s">
        <v>7808</v>
      </c>
      <c r="BY1512" s="31">
        <v>46206.57366898148</v>
      </c>
      <c r="BZ1512" s="14">
        <v>46206</v>
      </c>
      <c r="CA1512" t="s">
        <v>1324</v>
      </c>
      <c r="CB1512" s="31">
        <v>46206.60392361111</v>
      </c>
      <c r="CF1512" s="14">
        <v>46209</v>
      </c>
      <c r="CG1512" t="s">
        <v>3089</v>
      </c>
      <c r="CH1512" s="31">
        <v>46209.713958333334</v>
      </c>
      <c r="CM1512" s="4">
        <f t="shared" si="66"/>
        <v>46206.368611111109</v>
      </c>
      <c r="CN1512">
        <f t="shared" si="67"/>
        <v>0</v>
      </c>
      <c r="CO1512" t="str">
        <f>VLOOKUP(A1512,Sheet1!$A$2:$B$221,2,0)</f>
        <v>West Zone</v>
      </c>
    </row>
    <row r="1513" spans="1:93" x14ac:dyDescent="0.35">
      <c r="A1513" t="s">
        <v>7803</v>
      </c>
      <c r="B1513">
        <v>1301</v>
      </c>
      <c r="C1513" t="s">
        <v>9332</v>
      </c>
      <c r="D1513" t="s">
        <v>678</v>
      </c>
      <c r="E1513" t="s">
        <v>669</v>
      </c>
      <c r="F1513" t="s">
        <v>670</v>
      </c>
      <c r="G1513" t="s">
        <v>109</v>
      </c>
      <c r="H1513" t="s">
        <v>7809</v>
      </c>
      <c r="I1513">
        <v>677568</v>
      </c>
      <c r="J1513" t="s">
        <v>1343</v>
      </c>
      <c r="K1513" t="s">
        <v>3085</v>
      </c>
      <c r="L1513" t="s">
        <v>4622</v>
      </c>
      <c r="M1513" t="s">
        <v>7810</v>
      </c>
      <c r="N1513">
        <v>73000</v>
      </c>
      <c r="O1513" t="s">
        <v>3086</v>
      </c>
      <c r="P1513" t="s">
        <v>3087</v>
      </c>
      <c r="Q1513" t="s">
        <v>7811</v>
      </c>
      <c r="R1513">
        <v>5704204174</v>
      </c>
      <c r="S1513" s="14">
        <v>46204</v>
      </c>
      <c r="T1513" t="s">
        <v>7812</v>
      </c>
      <c r="U1513" s="31">
        <v>46204.675381944442</v>
      </c>
      <c r="AK1513" s="14">
        <v>46204</v>
      </c>
      <c r="AL1513" t="s">
        <v>3088</v>
      </c>
      <c r="AM1513" s="31">
        <v>46204.704409722224</v>
      </c>
      <c r="AQ1513" s="31">
        <v>46204.704409722224</v>
      </c>
      <c r="AR1513" s="14">
        <v>46204</v>
      </c>
      <c r="AS1513" t="s">
        <v>3088</v>
      </c>
      <c r="AT1513" t="s">
        <v>670</v>
      </c>
      <c r="AU1513" t="s">
        <v>678</v>
      </c>
      <c r="AV1513" s="14">
        <v>46204</v>
      </c>
      <c r="AW1513" t="s">
        <v>3088</v>
      </c>
      <c r="AX1513" s="31">
        <v>46204.705520833333</v>
      </c>
      <c r="AY1513" s="14">
        <v>46204</v>
      </c>
      <c r="AZ1513" t="s">
        <v>1211</v>
      </c>
      <c r="BA1513" s="31">
        <v>46204.70820601852</v>
      </c>
      <c r="BB1513" s="14">
        <v>46204</v>
      </c>
      <c r="BC1513" t="s">
        <v>6482</v>
      </c>
      <c r="BD1513" s="31">
        <v>46204.721400462964</v>
      </c>
      <c r="BE1513" s="14">
        <v>46204</v>
      </c>
      <c r="BF1513" t="s">
        <v>7808</v>
      </c>
      <c r="BG1513" s="31">
        <v>46204.757314814815</v>
      </c>
      <c r="BH1513" s="14">
        <v>46204</v>
      </c>
      <c r="BI1513" t="s">
        <v>7808</v>
      </c>
      <c r="BJ1513" s="31">
        <v>46204.775335648148</v>
      </c>
      <c r="BW1513" s="14">
        <v>46204</v>
      </c>
      <c r="BX1513" t="s">
        <v>7808</v>
      </c>
      <c r="BY1513" s="31">
        <v>46204.781863425924</v>
      </c>
      <c r="BZ1513" s="14">
        <v>46204</v>
      </c>
      <c r="CA1513" t="s">
        <v>1324</v>
      </c>
      <c r="CB1513" s="31">
        <v>46204.78665509259</v>
      </c>
      <c r="CF1513" s="14">
        <v>46204</v>
      </c>
      <c r="CG1513" t="s">
        <v>7813</v>
      </c>
      <c r="CH1513" s="31">
        <v>46204.841099537036</v>
      </c>
      <c r="CM1513" s="4">
        <f t="shared" si="66"/>
        <v>46204.675381944442</v>
      </c>
      <c r="CN1513">
        <f t="shared" si="67"/>
        <v>0</v>
      </c>
      <c r="CO1513" t="str">
        <f>VLOOKUP(A1513,Sheet1!$A$2:$B$221,2,0)</f>
        <v>West Zone</v>
      </c>
    </row>
    <row r="1514" spans="1:93" x14ac:dyDescent="0.35">
      <c r="A1514" t="s">
        <v>7803</v>
      </c>
      <c r="B1514">
        <v>1301</v>
      </c>
      <c r="C1514" t="s">
        <v>9332</v>
      </c>
      <c r="D1514" t="s">
        <v>678</v>
      </c>
      <c r="E1514" t="s">
        <v>669</v>
      </c>
      <c r="F1514" t="s">
        <v>670</v>
      </c>
      <c r="G1514" t="s">
        <v>109</v>
      </c>
      <c r="H1514" t="s">
        <v>7814</v>
      </c>
      <c r="I1514">
        <v>681704</v>
      </c>
      <c r="J1514" t="s">
        <v>3412</v>
      </c>
      <c r="K1514" t="s">
        <v>3413</v>
      </c>
      <c r="L1514" t="s">
        <v>4622</v>
      </c>
      <c r="M1514" t="s">
        <v>7815</v>
      </c>
      <c r="N1514">
        <v>45000</v>
      </c>
      <c r="O1514" t="s">
        <v>7079</v>
      </c>
      <c r="P1514" t="s">
        <v>7080</v>
      </c>
      <c r="Q1514" t="s">
        <v>7816</v>
      </c>
      <c r="R1514">
        <v>3880931294</v>
      </c>
      <c r="S1514" s="14">
        <v>46206</v>
      </c>
      <c r="T1514" t="s">
        <v>3089</v>
      </c>
      <c r="U1514" s="31">
        <v>46206.385648148149</v>
      </c>
      <c r="AK1514" s="14">
        <v>46206</v>
      </c>
      <c r="AL1514" t="s">
        <v>3088</v>
      </c>
      <c r="AM1514" s="31">
        <v>46206.482835648145</v>
      </c>
      <c r="AQ1514" s="31">
        <v>46206.482835648145</v>
      </c>
      <c r="AR1514" s="14">
        <v>46206</v>
      </c>
      <c r="AS1514" t="s">
        <v>3088</v>
      </c>
      <c r="AT1514" t="s">
        <v>670</v>
      </c>
      <c r="AU1514" t="s">
        <v>678</v>
      </c>
      <c r="AV1514" s="14">
        <v>46206</v>
      </c>
      <c r="AW1514" t="s">
        <v>3089</v>
      </c>
      <c r="AX1514" s="31">
        <v>46206.488749999997</v>
      </c>
      <c r="AY1514" s="14">
        <v>46206</v>
      </c>
      <c r="AZ1514" t="s">
        <v>3057</v>
      </c>
      <c r="BA1514" s="31">
        <v>46206.504907407405</v>
      </c>
      <c r="BB1514" s="14">
        <v>46206</v>
      </c>
      <c r="BC1514" t="s">
        <v>6482</v>
      </c>
      <c r="BD1514" s="31">
        <v>46206.521689814814</v>
      </c>
      <c r="BE1514" s="14">
        <v>46206</v>
      </c>
      <c r="BF1514" t="s">
        <v>7808</v>
      </c>
      <c r="BG1514" s="31">
        <v>46206.536527777775</v>
      </c>
      <c r="BH1514" s="14">
        <v>46206</v>
      </c>
      <c r="BI1514" t="s">
        <v>7808</v>
      </c>
      <c r="BJ1514" s="31">
        <v>46206.537326388891</v>
      </c>
      <c r="BW1514" s="14">
        <v>46206</v>
      </c>
      <c r="BX1514" t="s">
        <v>7808</v>
      </c>
      <c r="BY1514" s="31">
        <v>46206.557604166665</v>
      </c>
      <c r="BZ1514" s="14">
        <v>46206</v>
      </c>
      <c r="CA1514" t="s">
        <v>1324</v>
      </c>
      <c r="CB1514" s="31">
        <v>46206.568622685183</v>
      </c>
      <c r="CF1514" s="14">
        <v>46206</v>
      </c>
      <c r="CG1514" t="s">
        <v>3089</v>
      </c>
      <c r="CH1514" s="31">
        <v>46206.661840277775</v>
      </c>
      <c r="CM1514" s="4">
        <f t="shared" si="66"/>
        <v>46206.385648148149</v>
      </c>
      <c r="CN1514">
        <f t="shared" si="67"/>
        <v>0</v>
      </c>
      <c r="CO1514" t="str">
        <f>VLOOKUP(A1514,Sheet1!$A$2:$B$221,2,0)</f>
        <v>West Zone</v>
      </c>
    </row>
    <row r="1515" spans="1:93" x14ac:dyDescent="0.35">
      <c r="A1515" t="s">
        <v>7803</v>
      </c>
      <c r="B1515">
        <v>1301</v>
      </c>
      <c r="C1515" t="s">
        <v>9332</v>
      </c>
      <c r="D1515" t="s">
        <v>678</v>
      </c>
      <c r="E1515" t="s">
        <v>669</v>
      </c>
      <c r="F1515" t="s">
        <v>670</v>
      </c>
      <c r="G1515" t="s">
        <v>109</v>
      </c>
      <c r="H1515" t="s">
        <v>7814</v>
      </c>
      <c r="I1515">
        <v>681704</v>
      </c>
      <c r="J1515" t="s">
        <v>3412</v>
      </c>
      <c r="K1515" t="s">
        <v>3413</v>
      </c>
      <c r="L1515" t="s">
        <v>4622</v>
      </c>
      <c r="M1515" t="s">
        <v>7815</v>
      </c>
      <c r="N1515">
        <v>45000</v>
      </c>
      <c r="O1515" t="s">
        <v>7079</v>
      </c>
      <c r="P1515" t="s">
        <v>7080</v>
      </c>
      <c r="Q1515" t="s">
        <v>2817</v>
      </c>
      <c r="R1515">
        <v>4479833439</v>
      </c>
      <c r="S1515" s="14">
        <v>46206</v>
      </c>
      <c r="T1515" t="s">
        <v>3089</v>
      </c>
      <c r="U1515" s="31">
        <v>46206.385625000003</v>
      </c>
      <c r="AK1515" s="14">
        <v>46206</v>
      </c>
      <c r="AL1515" t="s">
        <v>3088</v>
      </c>
      <c r="AM1515" s="31">
        <v>46206.482858796298</v>
      </c>
      <c r="AQ1515" s="31">
        <v>46206.482858796298</v>
      </c>
      <c r="AR1515" s="14">
        <v>46206</v>
      </c>
      <c r="AS1515" t="s">
        <v>3088</v>
      </c>
      <c r="AT1515" t="s">
        <v>670</v>
      </c>
      <c r="AU1515" t="s">
        <v>678</v>
      </c>
      <c r="AV1515" s="14">
        <v>46206</v>
      </c>
      <c r="AW1515" t="s">
        <v>3089</v>
      </c>
      <c r="AX1515" s="31">
        <v>46206.488726851851</v>
      </c>
      <c r="AY1515" s="14">
        <v>46206</v>
      </c>
      <c r="AZ1515" t="s">
        <v>3057</v>
      </c>
      <c r="BA1515" s="31">
        <v>46206.504907407405</v>
      </c>
      <c r="BB1515" s="14">
        <v>46206</v>
      </c>
      <c r="BC1515" t="s">
        <v>6482</v>
      </c>
      <c r="BD1515" s="31">
        <v>46206.521666666667</v>
      </c>
      <c r="BE1515" s="14">
        <v>46206</v>
      </c>
      <c r="BF1515" t="s">
        <v>7808</v>
      </c>
      <c r="BG1515" s="31">
        <v>46206.536504629628</v>
      </c>
      <c r="BH1515" s="14">
        <v>46206</v>
      </c>
      <c r="BI1515" t="s">
        <v>7808</v>
      </c>
      <c r="BJ1515" s="31">
        <v>46206.537314814814</v>
      </c>
      <c r="BW1515" s="14">
        <v>46206</v>
      </c>
      <c r="BX1515" t="s">
        <v>7808</v>
      </c>
      <c r="BY1515" s="31">
        <v>46206.557581018518</v>
      </c>
      <c r="BZ1515" s="14">
        <v>46206</v>
      </c>
      <c r="CA1515" t="s">
        <v>1324</v>
      </c>
      <c r="CB1515" s="31">
        <v>46206.568622685183</v>
      </c>
      <c r="CF1515" s="14">
        <v>46206</v>
      </c>
      <c r="CG1515" t="s">
        <v>3089</v>
      </c>
      <c r="CH1515" s="31">
        <v>46206.661840277775</v>
      </c>
      <c r="CM1515" s="4">
        <f t="shared" si="66"/>
        <v>46206.385625000003</v>
      </c>
      <c r="CN1515">
        <f t="shared" si="67"/>
        <v>0</v>
      </c>
      <c r="CO1515" t="str">
        <f>VLOOKUP(A1515,Sheet1!$A$2:$B$221,2,0)</f>
        <v>West Zone</v>
      </c>
    </row>
    <row r="1516" spans="1:93" x14ac:dyDescent="0.35">
      <c r="A1516" t="s">
        <v>7803</v>
      </c>
      <c r="B1516">
        <v>1301</v>
      </c>
      <c r="C1516" t="s">
        <v>9332</v>
      </c>
      <c r="D1516" t="s">
        <v>678</v>
      </c>
      <c r="E1516" t="s">
        <v>669</v>
      </c>
      <c r="F1516" t="s">
        <v>670</v>
      </c>
      <c r="G1516" t="s">
        <v>109</v>
      </c>
      <c r="H1516" t="s">
        <v>7817</v>
      </c>
      <c r="I1516">
        <v>698738</v>
      </c>
      <c r="J1516" t="s">
        <v>1343</v>
      </c>
      <c r="K1516" t="s">
        <v>3085</v>
      </c>
      <c r="L1516" t="s">
        <v>4622</v>
      </c>
      <c r="M1516" t="s">
        <v>7818</v>
      </c>
      <c r="N1516">
        <v>45000</v>
      </c>
      <c r="O1516" t="s">
        <v>7079</v>
      </c>
      <c r="P1516" t="s">
        <v>7080</v>
      </c>
      <c r="Q1516" t="s">
        <v>7819</v>
      </c>
      <c r="R1516">
        <v>9239603701</v>
      </c>
      <c r="S1516" s="14">
        <v>46206</v>
      </c>
      <c r="T1516" t="s">
        <v>7820</v>
      </c>
      <c r="U1516" s="31">
        <v>46206.540752314817</v>
      </c>
      <c r="AK1516" s="14">
        <v>46206</v>
      </c>
      <c r="AL1516" t="s">
        <v>3088</v>
      </c>
      <c r="AM1516" s="31">
        <v>46206.626111111109</v>
      </c>
      <c r="AQ1516" s="31">
        <v>46206.626111111109</v>
      </c>
      <c r="AR1516" s="14">
        <v>46206</v>
      </c>
      <c r="AS1516" t="s">
        <v>3088</v>
      </c>
      <c r="AT1516" t="s">
        <v>670</v>
      </c>
      <c r="AU1516" t="s">
        <v>678</v>
      </c>
      <c r="AV1516" s="14">
        <v>46206</v>
      </c>
      <c r="AW1516" t="s">
        <v>3088</v>
      </c>
      <c r="AX1516" s="31">
        <v>46206.627013888887</v>
      </c>
      <c r="AY1516" s="14">
        <v>46206</v>
      </c>
      <c r="AZ1516" t="s">
        <v>3057</v>
      </c>
      <c r="BA1516" s="31">
        <v>46206.648194444446</v>
      </c>
      <c r="BB1516" s="14">
        <v>46206</v>
      </c>
      <c r="BC1516" t="s">
        <v>7371</v>
      </c>
      <c r="BD1516" s="31">
        <v>46206.662847222222</v>
      </c>
      <c r="BE1516" s="14">
        <v>46206</v>
      </c>
      <c r="BF1516" t="s">
        <v>7808</v>
      </c>
      <c r="BG1516" s="31">
        <v>46206.684363425928</v>
      </c>
      <c r="BH1516" s="14">
        <v>46206</v>
      </c>
      <c r="BI1516" t="s">
        <v>7808</v>
      </c>
      <c r="BJ1516" s="31">
        <v>46206.685057870367</v>
      </c>
      <c r="BW1516" s="14">
        <v>46206</v>
      </c>
      <c r="BX1516" t="s">
        <v>7808</v>
      </c>
      <c r="BY1516" s="31">
        <v>46206.728645833333</v>
      </c>
      <c r="BZ1516" s="14">
        <v>46206</v>
      </c>
      <c r="CA1516" t="s">
        <v>1324</v>
      </c>
      <c r="CB1516" s="31">
        <v>46206.766585648147</v>
      </c>
      <c r="CF1516" s="14">
        <v>46206</v>
      </c>
      <c r="CG1516" t="s">
        <v>7813</v>
      </c>
      <c r="CH1516" s="31">
        <v>46206.786180555559</v>
      </c>
      <c r="CM1516" s="4">
        <f t="shared" si="66"/>
        <v>46206.540752314817</v>
      </c>
      <c r="CN1516">
        <f t="shared" si="67"/>
        <v>0</v>
      </c>
      <c r="CO1516" t="str">
        <f>VLOOKUP(A1516,Sheet1!$A$2:$B$221,2,0)</f>
        <v>West Zone</v>
      </c>
    </row>
    <row r="1517" spans="1:93" x14ac:dyDescent="0.35">
      <c r="A1517" t="s">
        <v>7803</v>
      </c>
      <c r="B1517">
        <v>1301</v>
      </c>
      <c r="C1517" t="s">
        <v>9332</v>
      </c>
      <c r="D1517" t="s">
        <v>678</v>
      </c>
      <c r="E1517" t="s">
        <v>669</v>
      </c>
      <c r="F1517" t="s">
        <v>670</v>
      </c>
      <c r="G1517" t="s">
        <v>109</v>
      </c>
      <c r="H1517" t="s">
        <v>12680</v>
      </c>
      <c r="I1517">
        <v>720313</v>
      </c>
      <c r="J1517" t="s">
        <v>1343</v>
      </c>
      <c r="K1517" t="s">
        <v>3085</v>
      </c>
      <c r="L1517" t="s">
        <v>4622</v>
      </c>
      <c r="M1517" t="s">
        <v>12681</v>
      </c>
      <c r="N1517">
        <v>73000</v>
      </c>
      <c r="O1517" t="s">
        <v>3086</v>
      </c>
      <c r="P1517" t="s">
        <v>3087</v>
      </c>
      <c r="Q1517" t="s">
        <v>12682</v>
      </c>
      <c r="R1517">
        <v>4989841293</v>
      </c>
      <c r="S1517" s="14">
        <v>46210</v>
      </c>
      <c r="T1517" t="s">
        <v>7820</v>
      </c>
      <c r="U1517" s="31">
        <v>46210.477118055554</v>
      </c>
      <c r="AK1517" s="14">
        <v>46210</v>
      </c>
      <c r="AL1517" t="s">
        <v>3088</v>
      </c>
      <c r="AM1517" s="31">
        <v>46210.643854166665</v>
      </c>
      <c r="AQ1517" s="31">
        <v>46210.643854166665</v>
      </c>
      <c r="AR1517" s="14">
        <v>46210</v>
      </c>
      <c r="AS1517" t="s">
        <v>3088</v>
      </c>
      <c r="AT1517" t="s">
        <v>670</v>
      </c>
      <c r="AU1517" t="s">
        <v>678</v>
      </c>
      <c r="AV1517" s="14">
        <v>46210</v>
      </c>
      <c r="AW1517" t="s">
        <v>7807</v>
      </c>
      <c r="AX1517" s="31">
        <v>46210.652743055558</v>
      </c>
      <c r="AY1517" s="14">
        <v>46210</v>
      </c>
      <c r="AZ1517" t="s">
        <v>1211</v>
      </c>
      <c r="BA1517" s="31">
        <v>46210.675254629627</v>
      </c>
      <c r="BB1517" s="14">
        <v>46210</v>
      </c>
      <c r="BC1517" t="s">
        <v>7038</v>
      </c>
      <c r="BD1517" s="31">
        <v>46210.691574074073</v>
      </c>
      <c r="BE1517" s="14">
        <v>46210</v>
      </c>
      <c r="BF1517" t="s">
        <v>7808</v>
      </c>
      <c r="BG1517" s="31">
        <v>46210.758796296293</v>
      </c>
      <c r="BH1517" s="14">
        <v>46210</v>
      </c>
      <c r="BI1517" t="s">
        <v>1323</v>
      </c>
      <c r="BJ1517" s="31">
        <v>46210.820081018515</v>
      </c>
      <c r="BK1517" s="14">
        <v>46210</v>
      </c>
      <c r="BL1517" t="s">
        <v>7808</v>
      </c>
      <c r="BM1517" s="31">
        <v>46210.787175925929</v>
      </c>
      <c r="BW1517" s="14">
        <v>46210</v>
      </c>
      <c r="BX1517" t="s">
        <v>1323</v>
      </c>
      <c r="BY1517" s="31">
        <v>46210.824166666665</v>
      </c>
      <c r="BZ1517" s="14">
        <v>46210</v>
      </c>
      <c r="CA1517" t="s">
        <v>2427</v>
      </c>
      <c r="CB1517" s="31">
        <v>46210.860046296293</v>
      </c>
      <c r="CF1517" s="14">
        <v>46210</v>
      </c>
      <c r="CG1517" t="s">
        <v>7813</v>
      </c>
      <c r="CH1517" s="31">
        <v>46210.895127314812</v>
      </c>
      <c r="CM1517" s="4">
        <f t="shared" si="66"/>
        <v>46210.477118055554</v>
      </c>
      <c r="CN1517">
        <f t="shared" si="67"/>
        <v>0</v>
      </c>
      <c r="CO1517" t="str">
        <f>VLOOKUP(A1517,Sheet1!$A$2:$B$221,2,0)</f>
        <v>West Zone</v>
      </c>
    </row>
    <row r="1518" spans="1:93" x14ac:dyDescent="0.35">
      <c r="A1518" t="s">
        <v>7803</v>
      </c>
      <c r="B1518">
        <v>1301</v>
      </c>
      <c r="C1518" t="s">
        <v>9332</v>
      </c>
      <c r="D1518" t="s">
        <v>678</v>
      </c>
      <c r="E1518" t="s">
        <v>669</v>
      </c>
      <c r="F1518" t="s">
        <v>670</v>
      </c>
      <c r="G1518" t="s">
        <v>109</v>
      </c>
      <c r="H1518" t="s">
        <v>7821</v>
      </c>
      <c r="I1518">
        <v>751727</v>
      </c>
      <c r="J1518" t="s">
        <v>7822</v>
      </c>
      <c r="K1518" t="s">
        <v>7823</v>
      </c>
      <c r="L1518" t="s">
        <v>4622</v>
      </c>
      <c r="M1518" t="s">
        <v>7824</v>
      </c>
      <c r="N1518">
        <v>45000</v>
      </c>
      <c r="O1518" t="s">
        <v>7079</v>
      </c>
      <c r="P1518" t="s">
        <v>7080</v>
      </c>
      <c r="Q1518" t="s">
        <v>2817</v>
      </c>
      <c r="R1518">
        <v>3604999884</v>
      </c>
      <c r="S1518" s="14">
        <v>46206</v>
      </c>
      <c r="T1518" t="s">
        <v>3089</v>
      </c>
      <c r="U1518" s="31">
        <v>46206.497071759259</v>
      </c>
      <c r="AK1518" s="14">
        <v>46206</v>
      </c>
      <c r="AL1518" t="s">
        <v>3088</v>
      </c>
      <c r="AM1518" s="31">
        <v>46206.629976851851</v>
      </c>
      <c r="AQ1518" s="31">
        <v>46206.629976851851</v>
      </c>
      <c r="AR1518" s="14">
        <v>46206</v>
      </c>
      <c r="AS1518" t="s">
        <v>3088</v>
      </c>
      <c r="AT1518" t="s">
        <v>670</v>
      </c>
      <c r="AU1518" t="s">
        <v>678</v>
      </c>
      <c r="AV1518" s="14">
        <v>46206</v>
      </c>
      <c r="AW1518" t="s">
        <v>7807</v>
      </c>
      <c r="AX1518" s="31">
        <v>46206.644513888888</v>
      </c>
      <c r="AY1518" s="14">
        <v>46206</v>
      </c>
      <c r="AZ1518" t="s">
        <v>3057</v>
      </c>
      <c r="BA1518" s="31">
        <v>46206.648194444446</v>
      </c>
      <c r="BB1518" s="14">
        <v>46206</v>
      </c>
      <c r="BC1518" t="s">
        <v>7371</v>
      </c>
      <c r="BD1518" s="31">
        <v>46206.671134259261</v>
      </c>
      <c r="BE1518" s="14">
        <v>46206</v>
      </c>
      <c r="BF1518" t="s">
        <v>7808</v>
      </c>
      <c r="BG1518" s="31">
        <v>46206.68440972222</v>
      </c>
      <c r="BH1518" s="14">
        <v>46206</v>
      </c>
      <c r="BI1518" t="s">
        <v>7808</v>
      </c>
      <c r="BJ1518" s="31">
        <v>46206.685104166667</v>
      </c>
      <c r="BW1518" s="14">
        <v>46206</v>
      </c>
      <c r="BX1518" t="s">
        <v>7808</v>
      </c>
      <c r="BY1518" s="31">
        <v>46206.729699074072</v>
      </c>
      <c r="BZ1518" s="14">
        <v>46206</v>
      </c>
      <c r="CA1518" t="s">
        <v>1322</v>
      </c>
      <c r="CB1518" s="31">
        <v>46206.766608796293</v>
      </c>
      <c r="CF1518" s="14">
        <v>46206</v>
      </c>
      <c r="CG1518" t="s">
        <v>7813</v>
      </c>
      <c r="CH1518" s="31">
        <v>46206.780289351853</v>
      </c>
      <c r="CM1518" s="4">
        <f t="shared" si="66"/>
        <v>46206.497071759259</v>
      </c>
      <c r="CN1518">
        <f t="shared" si="67"/>
        <v>0</v>
      </c>
      <c r="CO1518" t="str">
        <f>VLOOKUP(A1518,Sheet1!$A$2:$B$221,2,0)</f>
        <v>West Zone</v>
      </c>
    </row>
    <row r="1519" spans="1:93" x14ac:dyDescent="0.35">
      <c r="A1519" t="s">
        <v>7803</v>
      </c>
      <c r="B1519">
        <v>1301</v>
      </c>
      <c r="C1519" t="s">
        <v>9332</v>
      </c>
      <c r="D1519" t="s">
        <v>678</v>
      </c>
      <c r="E1519" t="s">
        <v>669</v>
      </c>
      <c r="F1519" t="s">
        <v>670</v>
      </c>
      <c r="G1519" t="s">
        <v>109</v>
      </c>
      <c r="H1519" t="s">
        <v>10791</v>
      </c>
      <c r="I1519">
        <v>761587</v>
      </c>
      <c r="J1519" t="s">
        <v>10792</v>
      </c>
      <c r="K1519" t="s">
        <v>10793</v>
      </c>
      <c r="L1519" t="s">
        <v>4622</v>
      </c>
      <c r="M1519" t="s">
        <v>10794</v>
      </c>
      <c r="N1519">
        <v>45000</v>
      </c>
      <c r="O1519" t="s">
        <v>7079</v>
      </c>
      <c r="P1519" t="s">
        <v>7080</v>
      </c>
      <c r="Q1519" t="s">
        <v>3620</v>
      </c>
      <c r="R1519">
        <v>1218965862</v>
      </c>
      <c r="S1519" s="14">
        <v>46209</v>
      </c>
      <c r="T1519" t="s">
        <v>7806</v>
      </c>
      <c r="U1519" s="31">
        <v>46209.339895833335</v>
      </c>
      <c r="AK1519" s="14">
        <v>46209</v>
      </c>
      <c r="AL1519" t="s">
        <v>3088</v>
      </c>
      <c r="AM1519" s="31">
        <v>46209.415543981479</v>
      </c>
      <c r="AQ1519" s="31">
        <v>46209.415543981479</v>
      </c>
      <c r="AR1519" s="14">
        <v>46209</v>
      </c>
      <c r="AS1519" t="s">
        <v>3088</v>
      </c>
      <c r="AT1519" t="s">
        <v>670</v>
      </c>
      <c r="AU1519" t="s">
        <v>678</v>
      </c>
      <c r="AV1519" s="14">
        <v>46209</v>
      </c>
      <c r="AW1519" t="s">
        <v>7807</v>
      </c>
      <c r="AX1519" s="31">
        <v>46209.436238425929</v>
      </c>
      <c r="AY1519" s="14">
        <v>46209</v>
      </c>
      <c r="AZ1519" t="s">
        <v>1211</v>
      </c>
      <c r="BA1519" s="31">
        <v>46209.451863425929</v>
      </c>
      <c r="BB1519" s="14">
        <v>46209</v>
      </c>
      <c r="BC1519" t="s">
        <v>6685</v>
      </c>
      <c r="BD1519" s="31">
        <v>46209.6796875</v>
      </c>
      <c r="BE1519" s="14">
        <v>46209</v>
      </c>
      <c r="BF1519" t="s">
        <v>7808</v>
      </c>
      <c r="BG1519" s="31">
        <v>46209.690474537034</v>
      </c>
      <c r="BH1519" s="14">
        <v>46209</v>
      </c>
      <c r="BI1519" t="s">
        <v>7808</v>
      </c>
      <c r="BJ1519" s="31">
        <v>46209.7190162037</v>
      </c>
      <c r="BW1519" s="14">
        <v>46209</v>
      </c>
      <c r="BX1519" t="s">
        <v>7808</v>
      </c>
      <c r="BY1519" s="31">
        <v>46209.721932870372</v>
      </c>
      <c r="BZ1519" s="14">
        <v>46210</v>
      </c>
      <c r="CA1519" t="s">
        <v>2427</v>
      </c>
      <c r="CB1519" s="31">
        <v>46210.501388888886</v>
      </c>
      <c r="CF1519" s="14">
        <v>46210</v>
      </c>
      <c r="CG1519" t="s">
        <v>3089</v>
      </c>
      <c r="CH1519" s="31">
        <v>46210.703229166669</v>
      </c>
      <c r="CM1519" s="4">
        <f t="shared" si="66"/>
        <v>46209.339895833335</v>
      </c>
      <c r="CN1519">
        <f t="shared" si="67"/>
        <v>0</v>
      </c>
      <c r="CO1519" t="str">
        <f>VLOOKUP(A1519,Sheet1!$A$2:$B$221,2,0)</f>
        <v>West Zone</v>
      </c>
    </row>
    <row r="1520" spans="1:93" x14ac:dyDescent="0.35">
      <c r="A1520" t="s">
        <v>7803</v>
      </c>
      <c r="B1520">
        <v>1301</v>
      </c>
      <c r="C1520" t="s">
        <v>9332</v>
      </c>
      <c r="D1520" t="s">
        <v>678</v>
      </c>
      <c r="E1520" t="s">
        <v>669</v>
      </c>
      <c r="F1520" t="s">
        <v>670</v>
      </c>
      <c r="G1520" t="s">
        <v>109</v>
      </c>
      <c r="H1520" t="s">
        <v>12683</v>
      </c>
      <c r="I1520">
        <v>786886</v>
      </c>
      <c r="J1520" t="s">
        <v>10792</v>
      </c>
      <c r="K1520" t="s">
        <v>10793</v>
      </c>
      <c r="L1520" t="s">
        <v>4622</v>
      </c>
      <c r="M1520" t="s">
        <v>12684</v>
      </c>
      <c r="N1520">
        <v>45000</v>
      </c>
      <c r="O1520" t="s">
        <v>7079</v>
      </c>
      <c r="P1520" t="s">
        <v>7080</v>
      </c>
      <c r="Q1520" t="s">
        <v>12685</v>
      </c>
      <c r="R1520">
        <v>2816204416</v>
      </c>
      <c r="S1520" s="14">
        <v>46209</v>
      </c>
      <c r="T1520" t="s">
        <v>7806</v>
      </c>
      <c r="U1520" s="31">
        <v>46209.664236111108</v>
      </c>
      <c r="AK1520" s="14">
        <v>46210</v>
      </c>
      <c r="AL1520" t="s">
        <v>3088</v>
      </c>
      <c r="AM1520" s="31">
        <v>46210.657858796294</v>
      </c>
      <c r="AQ1520" s="31">
        <v>46210.657858796294</v>
      </c>
      <c r="AR1520" s="14">
        <v>46210</v>
      </c>
      <c r="AS1520" t="s">
        <v>3088</v>
      </c>
      <c r="AT1520" t="s">
        <v>670</v>
      </c>
      <c r="AU1520" t="s">
        <v>678</v>
      </c>
      <c r="AV1520" s="14">
        <v>46210</v>
      </c>
      <c r="AW1520" t="s">
        <v>3089</v>
      </c>
      <c r="AX1520" s="31">
        <v>46210.65965277778</v>
      </c>
      <c r="AY1520" s="14">
        <v>46210</v>
      </c>
      <c r="AZ1520" t="s">
        <v>1211</v>
      </c>
      <c r="BA1520" s="31">
        <v>46210.675185185188</v>
      </c>
      <c r="BB1520" s="14">
        <v>46210</v>
      </c>
      <c r="BC1520" t="s">
        <v>6799</v>
      </c>
      <c r="BD1520" s="31">
        <v>46210.69190972222</v>
      </c>
      <c r="BE1520" s="14">
        <v>46210</v>
      </c>
      <c r="BF1520" t="s">
        <v>7808</v>
      </c>
      <c r="BG1520" s="31">
        <v>46210.758888888886</v>
      </c>
      <c r="BH1520" s="14">
        <v>46210</v>
      </c>
      <c r="BI1520" t="s">
        <v>7808</v>
      </c>
      <c r="BJ1520" s="31">
        <v>46210.759664351855</v>
      </c>
      <c r="BK1520" s="14">
        <v>46210</v>
      </c>
      <c r="BL1520" t="s">
        <v>1364</v>
      </c>
      <c r="BM1520" s="31">
        <v>46210.817476851851</v>
      </c>
      <c r="BW1520" s="14">
        <v>46210</v>
      </c>
      <c r="BX1520" t="s">
        <v>2427</v>
      </c>
      <c r="BY1520" s="31">
        <v>46210.84988425926</v>
      </c>
      <c r="BZ1520" s="14">
        <v>46210</v>
      </c>
      <c r="CA1520" t="s">
        <v>2427</v>
      </c>
      <c r="CB1520" s="31">
        <v>46210.853460648148</v>
      </c>
      <c r="CF1520" s="14">
        <v>46210</v>
      </c>
      <c r="CG1520" t="s">
        <v>7813</v>
      </c>
      <c r="CH1520" s="31">
        <v>46210.893495370372</v>
      </c>
      <c r="CM1520" s="4">
        <f t="shared" si="66"/>
        <v>46209.664236111108</v>
      </c>
      <c r="CN1520">
        <f t="shared" si="67"/>
        <v>1</v>
      </c>
      <c r="CO1520" t="str">
        <f>VLOOKUP(A1520,Sheet1!$A$2:$B$221,2,0)</f>
        <v>West Zone</v>
      </c>
    </row>
    <row r="1521" spans="1:93" x14ac:dyDescent="0.35">
      <c r="A1521" t="s">
        <v>7803</v>
      </c>
      <c r="B1521">
        <v>1301</v>
      </c>
      <c r="C1521" t="s">
        <v>9332</v>
      </c>
      <c r="D1521" t="s">
        <v>678</v>
      </c>
      <c r="E1521" t="s">
        <v>669</v>
      </c>
      <c r="F1521" t="s">
        <v>670</v>
      </c>
      <c r="G1521" t="s">
        <v>109</v>
      </c>
      <c r="H1521" t="s">
        <v>12683</v>
      </c>
      <c r="I1521">
        <v>786886</v>
      </c>
      <c r="J1521" t="s">
        <v>10792</v>
      </c>
      <c r="K1521" t="s">
        <v>10793</v>
      </c>
      <c r="L1521" t="s">
        <v>4622</v>
      </c>
      <c r="M1521" t="s">
        <v>12684</v>
      </c>
      <c r="N1521">
        <v>45000</v>
      </c>
      <c r="O1521" t="s">
        <v>7079</v>
      </c>
      <c r="P1521" t="s">
        <v>7080</v>
      </c>
      <c r="Q1521" t="s">
        <v>3888</v>
      </c>
      <c r="R1521">
        <v>5469238000</v>
      </c>
      <c r="S1521" s="14">
        <v>46209</v>
      </c>
      <c r="T1521" t="s">
        <v>7806</v>
      </c>
      <c r="U1521" s="31">
        <v>46209.664259259262</v>
      </c>
      <c r="AK1521" s="14">
        <v>46210</v>
      </c>
      <c r="AL1521" t="s">
        <v>3088</v>
      </c>
      <c r="AM1521" s="31">
        <v>46210.657835648148</v>
      </c>
      <c r="AQ1521" s="31">
        <v>46210.657835648148</v>
      </c>
      <c r="AR1521" s="14">
        <v>46210</v>
      </c>
      <c r="AS1521" t="s">
        <v>3088</v>
      </c>
      <c r="AT1521" t="s">
        <v>670</v>
      </c>
      <c r="AU1521" t="s">
        <v>678</v>
      </c>
      <c r="AV1521" s="14">
        <v>46210</v>
      </c>
      <c r="AW1521" t="s">
        <v>3089</v>
      </c>
      <c r="AX1521" s="31">
        <v>46210.659629629627</v>
      </c>
      <c r="AY1521" s="14">
        <v>46210</v>
      </c>
      <c r="AZ1521" t="s">
        <v>1211</v>
      </c>
      <c r="BA1521" s="31">
        <v>46210.675185185188</v>
      </c>
      <c r="BB1521" s="14">
        <v>46210</v>
      </c>
      <c r="BC1521" t="s">
        <v>6799</v>
      </c>
      <c r="BD1521" s="31">
        <v>46210.69189814815</v>
      </c>
      <c r="BE1521" s="14">
        <v>46210</v>
      </c>
      <c r="BF1521" t="s">
        <v>7808</v>
      </c>
      <c r="BG1521" s="31">
        <v>46210.75886574074</v>
      </c>
      <c r="BH1521" s="14">
        <v>46210</v>
      </c>
      <c r="BI1521" t="s">
        <v>7808</v>
      </c>
      <c r="BJ1521" s="31">
        <v>46210.759652777779</v>
      </c>
      <c r="BK1521" s="14">
        <v>46210</v>
      </c>
      <c r="BL1521" t="s">
        <v>1364</v>
      </c>
      <c r="BM1521" s="31">
        <v>46210.817465277774</v>
      </c>
      <c r="BW1521" s="14">
        <v>46210</v>
      </c>
      <c r="BX1521" t="s">
        <v>2427</v>
      </c>
      <c r="BY1521" s="31">
        <v>46210.849872685183</v>
      </c>
      <c r="BZ1521" s="14">
        <v>46210</v>
      </c>
      <c r="CA1521" t="s">
        <v>2427</v>
      </c>
      <c r="CB1521" s="31">
        <v>46210.853460648148</v>
      </c>
      <c r="CF1521" s="14">
        <v>46210</v>
      </c>
      <c r="CG1521" t="s">
        <v>7813</v>
      </c>
      <c r="CH1521" s="31">
        <v>46210.893495370372</v>
      </c>
      <c r="CM1521" s="4">
        <f t="shared" si="66"/>
        <v>46209.664259259262</v>
      </c>
      <c r="CN1521">
        <f t="shared" si="67"/>
        <v>1</v>
      </c>
      <c r="CO1521" t="str">
        <f>VLOOKUP(A1521,Sheet1!$A$2:$B$221,2,0)</f>
        <v>West Zone</v>
      </c>
    </row>
    <row r="1522" spans="1:93" x14ac:dyDescent="0.35">
      <c r="A1522" t="s">
        <v>7803</v>
      </c>
      <c r="B1522">
        <v>1301</v>
      </c>
      <c r="C1522" t="s">
        <v>9332</v>
      </c>
      <c r="D1522" t="s">
        <v>678</v>
      </c>
      <c r="E1522" t="s">
        <v>669</v>
      </c>
      <c r="F1522" t="s">
        <v>670</v>
      </c>
      <c r="G1522" t="s">
        <v>109</v>
      </c>
      <c r="H1522" t="s">
        <v>12683</v>
      </c>
      <c r="I1522">
        <v>786886</v>
      </c>
      <c r="J1522" t="s">
        <v>10792</v>
      </c>
      <c r="K1522" t="s">
        <v>10793</v>
      </c>
      <c r="L1522" t="s">
        <v>4622</v>
      </c>
      <c r="M1522" t="s">
        <v>12684</v>
      </c>
      <c r="N1522">
        <v>45000</v>
      </c>
      <c r="O1522" t="s">
        <v>7079</v>
      </c>
      <c r="P1522" t="s">
        <v>7080</v>
      </c>
      <c r="Q1522" t="s">
        <v>1161</v>
      </c>
      <c r="R1522">
        <v>5341021569</v>
      </c>
      <c r="S1522" s="14">
        <v>46209</v>
      </c>
      <c r="T1522" t="s">
        <v>7806</v>
      </c>
      <c r="U1522" s="31">
        <v>46209.664212962962</v>
      </c>
      <c r="AK1522" s="14">
        <v>46210</v>
      </c>
      <c r="AL1522" t="s">
        <v>3088</v>
      </c>
      <c r="AM1522" s="31">
        <v>46210.657800925925</v>
      </c>
      <c r="AQ1522" s="31">
        <v>46210.657800925925</v>
      </c>
      <c r="AR1522" s="14">
        <v>46210</v>
      </c>
      <c r="AS1522" t="s">
        <v>3088</v>
      </c>
      <c r="AT1522" t="s">
        <v>670</v>
      </c>
      <c r="AU1522" t="s">
        <v>678</v>
      </c>
      <c r="AV1522" s="14">
        <v>46210</v>
      </c>
      <c r="AW1522" t="s">
        <v>3089</v>
      </c>
      <c r="AX1522" s="31">
        <v>46210.65960648148</v>
      </c>
      <c r="AY1522" s="14">
        <v>46210</v>
      </c>
      <c r="AZ1522" t="s">
        <v>1211</v>
      </c>
      <c r="BA1522" s="31">
        <v>46210.675185185188</v>
      </c>
      <c r="BB1522" s="14">
        <v>46210</v>
      </c>
      <c r="BC1522" t="s">
        <v>6799</v>
      </c>
      <c r="BD1522" s="31">
        <v>46210.691874999997</v>
      </c>
      <c r="BE1522" s="14">
        <v>46210</v>
      </c>
      <c r="BF1522" t="s">
        <v>7808</v>
      </c>
      <c r="BG1522" s="31">
        <v>46210.75885416667</v>
      </c>
      <c r="BH1522" s="14">
        <v>46210</v>
      </c>
      <c r="BI1522" t="s">
        <v>7808</v>
      </c>
      <c r="BJ1522" s="31">
        <v>46210.759641203702</v>
      </c>
      <c r="BK1522" s="14">
        <v>46210</v>
      </c>
      <c r="BL1522" t="s">
        <v>1364</v>
      </c>
      <c r="BM1522" s="31">
        <v>46210.817453703705</v>
      </c>
      <c r="BW1522" s="14">
        <v>46210</v>
      </c>
      <c r="BX1522" t="s">
        <v>2427</v>
      </c>
      <c r="BY1522" s="31">
        <v>46210.849861111114</v>
      </c>
      <c r="BZ1522" s="14">
        <v>46210</v>
      </c>
      <c r="CA1522" t="s">
        <v>2427</v>
      </c>
      <c r="CB1522" s="31">
        <v>46210.853460648148</v>
      </c>
      <c r="CF1522" s="14">
        <v>46210</v>
      </c>
      <c r="CG1522" t="s">
        <v>7813</v>
      </c>
      <c r="CH1522" s="31">
        <v>46210.893495370372</v>
      </c>
      <c r="CM1522" s="4">
        <f t="shared" si="66"/>
        <v>46209.664212962962</v>
      </c>
      <c r="CN1522">
        <f t="shared" si="67"/>
        <v>1</v>
      </c>
      <c r="CO1522" t="str">
        <f>VLOOKUP(A1522,Sheet1!$A$2:$B$221,2,0)</f>
        <v>West Zone</v>
      </c>
    </row>
    <row r="1523" spans="1:93" x14ac:dyDescent="0.35">
      <c r="A1523" t="s">
        <v>7825</v>
      </c>
      <c r="B1523">
        <v>2</v>
      </c>
      <c r="C1523" t="s">
        <v>9332</v>
      </c>
      <c r="D1523" t="s">
        <v>678</v>
      </c>
      <c r="E1523" t="s">
        <v>895</v>
      </c>
      <c r="F1523" t="s">
        <v>896</v>
      </c>
      <c r="G1523" t="s">
        <v>81</v>
      </c>
      <c r="H1523" t="s">
        <v>10795</v>
      </c>
      <c r="I1523">
        <v>169664</v>
      </c>
      <c r="J1523" t="s">
        <v>10796</v>
      </c>
      <c r="K1523" t="s">
        <v>10797</v>
      </c>
      <c r="L1523" t="s">
        <v>4622</v>
      </c>
      <c r="M1523" t="s">
        <v>10798</v>
      </c>
      <c r="N1523">
        <v>45000</v>
      </c>
      <c r="O1523" t="s">
        <v>10330</v>
      </c>
      <c r="P1523" t="s">
        <v>10331</v>
      </c>
      <c r="Q1523" t="s">
        <v>3090</v>
      </c>
      <c r="R1523">
        <v>1220818548</v>
      </c>
      <c r="S1523" s="14">
        <v>46206</v>
      </c>
      <c r="T1523" t="s">
        <v>7853</v>
      </c>
      <c r="U1523" s="31">
        <v>46206.553217592591</v>
      </c>
      <c r="AK1523" s="14">
        <v>46209</v>
      </c>
      <c r="AL1523" t="s">
        <v>1554</v>
      </c>
      <c r="AM1523" s="31">
        <v>46209.518136574072</v>
      </c>
      <c r="AQ1523" s="31">
        <v>46209.518136574072</v>
      </c>
      <c r="AR1523" s="14">
        <v>46209</v>
      </c>
      <c r="AS1523" t="s">
        <v>1554</v>
      </c>
      <c r="AT1523" t="s">
        <v>896</v>
      </c>
      <c r="AU1523" t="s">
        <v>678</v>
      </c>
      <c r="AV1523" s="14">
        <v>46209</v>
      </c>
      <c r="AW1523" t="s">
        <v>1555</v>
      </c>
      <c r="AX1523" s="31">
        <v>46209.521979166668</v>
      </c>
      <c r="AY1523" s="14">
        <v>46209</v>
      </c>
      <c r="AZ1523" t="s">
        <v>1211</v>
      </c>
      <c r="BA1523" s="31">
        <v>46209.526886574073</v>
      </c>
      <c r="BB1523" s="14">
        <v>46209</v>
      </c>
      <c r="BC1523" t="s">
        <v>6497</v>
      </c>
      <c r="BD1523" s="31">
        <v>46209.552777777775</v>
      </c>
      <c r="BE1523" s="14">
        <v>46209</v>
      </c>
      <c r="BF1523" t="s">
        <v>7829</v>
      </c>
      <c r="BG1523" s="31">
        <v>46209.598981481482</v>
      </c>
      <c r="BH1523" s="14">
        <v>46209</v>
      </c>
      <c r="BI1523" t="s">
        <v>7829</v>
      </c>
      <c r="BJ1523" s="31">
        <v>46209.599016203705</v>
      </c>
      <c r="BW1523" s="14">
        <v>46209</v>
      </c>
      <c r="BX1523" t="s">
        <v>7829</v>
      </c>
      <c r="BY1523" s="31">
        <v>46209.640428240738</v>
      </c>
      <c r="BZ1523" s="14">
        <v>46209</v>
      </c>
      <c r="CA1523" t="s">
        <v>1324</v>
      </c>
      <c r="CB1523" s="31">
        <v>46209.649004629631</v>
      </c>
      <c r="CF1523" s="14">
        <v>46209</v>
      </c>
      <c r="CG1523" t="s">
        <v>1555</v>
      </c>
      <c r="CH1523" s="31">
        <v>46209.789398148147</v>
      </c>
      <c r="CM1523" s="4">
        <f t="shared" si="66"/>
        <v>46206.553217592591</v>
      </c>
      <c r="CN1523">
        <f t="shared" si="67"/>
        <v>3</v>
      </c>
      <c r="CO1523" t="str">
        <f>VLOOKUP(A1523,Sheet1!$A$2:$B$221,2,0)</f>
        <v>West Zone</v>
      </c>
    </row>
    <row r="1524" spans="1:93" x14ac:dyDescent="0.35">
      <c r="A1524" t="s">
        <v>7825</v>
      </c>
      <c r="B1524">
        <v>2</v>
      </c>
      <c r="C1524" t="s">
        <v>9332</v>
      </c>
      <c r="D1524" t="s">
        <v>678</v>
      </c>
      <c r="E1524" t="s">
        <v>895</v>
      </c>
      <c r="F1524" t="s">
        <v>896</v>
      </c>
      <c r="G1524" t="s">
        <v>81</v>
      </c>
      <c r="H1524" t="s">
        <v>4043</v>
      </c>
      <c r="I1524">
        <v>172356</v>
      </c>
      <c r="J1524" t="s">
        <v>4045</v>
      </c>
      <c r="K1524" t="s">
        <v>4046</v>
      </c>
      <c r="L1524" t="s">
        <v>4622</v>
      </c>
      <c r="M1524" t="s">
        <v>7826</v>
      </c>
      <c r="N1524">
        <v>90000</v>
      </c>
      <c r="O1524" t="s">
        <v>1180</v>
      </c>
      <c r="P1524" t="s">
        <v>1181</v>
      </c>
      <c r="Q1524" t="s">
        <v>4044</v>
      </c>
      <c r="R1524">
        <v>6217952666</v>
      </c>
      <c r="S1524" s="14">
        <v>46204</v>
      </c>
      <c r="T1524" t="s">
        <v>7827</v>
      </c>
      <c r="U1524" s="31">
        <v>46204.506215277775</v>
      </c>
      <c r="AK1524" s="14">
        <v>46205</v>
      </c>
      <c r="AL1524" t="s">
        <v>1555</v>
      </c>
      <c r="AM1524" s="31">
        <v>46205.424733796295</v>
      </c>
      <c r="AQ1524" s="31">
        <v>46205.424733796295</v>
      </c>
      <c r="AR1524" s="14">
        <v>46205</v>
      </c>
      <c r="AS1524" t="s">
        <v>1555</v>
      </c>
      <c r="AT1524" t="s">
        <v>7828</v>
      </c>
      <c r="AU1524" t="s">
        <v>677</v>
      </c>
      <c r="AV1524" s="14">
        <v>46205</v>
      </c>
      <c r="AW1524" t="s">
        <v>1555</v>
      </c>
      <c r="AX1524" s="31">
        <v>46205.425127314818</v>
      </c>
      <c r="AY1524" s="14">
        <v>46205</v>
      </c>
      <c r="AZ1524" t="s">
        <v>1211</v>
      </c>
      <c r="BA1524" s="31">
        <v>46205.443599537037</v>
      </c>
      <c r="BB1524" s="14">
        <v>46205</v>
      </c>
      <c r="BC1524" t="s">
        <v>6497</v>
      </c>
      <c r="BD1524" s="31">
        <v>46205.493194444447</v>
      </c>
      <c r="BE1524" s="14">
        <v>46205</v>
      </c>
      <c r="BF1524" t="s">
        <v>7829</v>
      </c>
      <c r="BG1524" s="31">
        <v>46205.50105324074</v>
      </c>
      <c r="BH1524" s="14">
        <v>46205</v>
      </c>
      <c r="BI1524" t="s">
        <v>7829</v>
      </c>
      <c r="BJ1524" s="31">
        <v>46205.501076388886</v>
      </c>
      <c r="BW1524" s="14">
        <v>46205</v>
      </c>
      <c r="BX1524" t="s">
        <v>7829</v>
      </c>
      <c r="BY1524" s="31">
        <v>46205.506215277775</v>
      </c>
      <c r="BZ1524" s="14">
        <v>46205</v>
      </c>
      <c r="CA1524" t="s">
        <v>1322</v>
      </c>
      <c r="CB1524" s="31">
        <v>46205.526030092595</v>
      </c>
      <c r="CF1524" s="14">
        <v>46205</v>
      </c>
      <c r="CG1524" t="s">
        <v>1555</v>
      </c>
      <c r="CH1524" s="31">
        <v>46205.65834490741</v>
      </c>
      <c r="CM1524" s="4">
        <f t="shared" si="66"/>
        <v>46204.506215277775</v>
      </c>
      <c r="CN1524">
        <f t="shared" si="67"/>
        <v>1</v>
      </c>
      <c r="CO1524" t="str">
        <f>VLOOKUP(A1524,Sheet1!$A$2:$B$221,2,0)</f>
        <v>West Zone</v>
      </c>
    </row>
    <row r="1525" spans="1:93" x14ac:dyDescent="0.35">
      <c r="A1525" t="s">
        <v>7825</v>
      </c>
      <c r="B1525">
        <v>2</v>
      </c>
      <c r="C1525" t="s">
        <v>9332</v>
      </c>
      <c r="D1525" t="s">
        <v>678</v>
      </c>
      <c r="E1525" t="s">
        <v>895</v>
      </c>
      <c r="F1525" t="s">
        <v>896</v>
      </c>
      <c r="G1525" t="s">
        <v>81</v>
      </c>
      <c r="H1525" t="s">
        <v>12686</v>
      </c>
      <c r="I1525">
        <v>188869</v>
      </c>
      <c r="J1525" t="s">
        <v>10796</v>
      </c>
      <c r="K1525" t="s">
        <v>10797</v>
      </c>
      <c r="L1525" t="s">
        <v>4622</v>
      </c>
      <c r="M1525" t="s">
        <v>12687</v>
      </c>
      <c r="Q1525" t="s">
        <v>3106</v>
      </c>
      <c r="R1525">
        <v>9453438138</v>
      </c>
      <c r="S1525" s="14">
        <v>46210</v>
      </c>
      <c r="T1525" t="s">
        <v>12688</v>
      </c>
      <c r="U1525" s="31">
        <v>46210.445729166669</v>
      </c>
      <c r="AK1525" s="14">
        <v>46210</v>
      </c>
      <c r="AL1525" t="s">
        <v>1555</v>
      </c>
      <c r="AM1525" s="31">
        <v>46210.48710648148</v>
      </c>
      <c r="AQ1525" s="31">
        <v>46210.48710648148</v>
      </c>
      <c r="AR1525" s="14">
        <v>46210</v>
      </c>
      <c r="AS1525" t="s">
        <v>1555</v>
      </c>
      <c r="AT1525" t="s">
        <v>7828</v>
      </c>
      <c r="AU1525" t="s">
        <v>677</v>
      </c>
      <c r="CM1525" s="4">
        <f t="shared" si="66"/>
        <v>46210.445729166669</v>
      </c>
      <c r="CN1525">
        <f t="shared" si="67"/>
        <v>0</v>
      </c>
      <c r="CO1525" t="str">
        <f>VLOOKUP(A1525,Sheet1!$A$2:$B$221,2,0)</f>
        <v>West Zone</v>
      </c>
    </row>
    <row r="1526" spans="1:93" x14ac:dyDescent="0.35">
      <c r="A1526" t="s">
        <v>7825</v>
      </c>
      <c r="B1526">
        <v>2</v>
      </c>
      <c r="C1526" t="s">
        <v>9332</v>
      </c>
      <c r="D1526" t="s">
        <v>678</v>
      </c>
      <c r="E1526" t="s">
        <v>895</v>
      </c>
      <c r="F1526" t="s">
        <v>896</v>
      </c>
      <c r="G1526" t="s">
        <v>81</v>
      </c>
      <c r="H1526" t="s">
        <v>10799</v>
      </c>
      <c r="I1526">
        <v>191347</v>
      </c>
      <c r="J1526" t="s">
        <v>3150</v>
      </c>
      <c r="K1526" t="s">
        <v>3416</v>
      </c>
      <c r="L1526" t="s">
        <v>4622</v>
      </c>
      <c r="M1526" t="s">
        <v>10800</v>
      </c>
      <c r="N1526">
        <v>90000</v>
      </c>
      <c r="O1526" t="s">
        <v>9733</v>
      </c>
      <c r="P1526" t="s">
        <v>9734</v>
      </c>
      <c r="Q1526" t="s">
        <v>10801</v>
      </c>
      <c r="R1526">
        <v>9392120338</v>
      </c>
      <c r="S1526" s="14">
        <v>46209</v>
      </c>
      <c r="T1526" t="s">
        <v>10802</v>
      </c>
      <c r="U1526" s="31">
        <v>46209.411921296298</v>
      </c>
      <c r="AK1526" s="14">
        <v>46209</v>
      </c>
      <c r="AL1526" t="s">
        <v>1555</v>
      </c>
      <c r="AM1526" s="31">
        <v>46209.461782407408</v>
      </c>
      <c r="AQ1526" s="31">
        <v>46209.461782407408</v>
      </c>
      <c r="AR1526" s="14">
        <v>46209</v>
      </c>
      <c r="AS1526" t="s">
        <v>1555</v>
      </c>
      <c r="AT1526" t="s">
        <v>7828</v>
      </c>
      <c r="AU1526" t="s">
        <v>677</v>
      </c>
      <c r="AV1526" s="14">
        <v>46209</v>
      </c>
      <c r="AW1526" t="s">
        <v>1555</v>
      </c>
      <c r="AX1526" s="31">
        <v>46209.464108796295</v>
      </c>
      <c r="AY1526" s="14">
        <v>46209</v>
      </c>
      <c r="AZ1526" t="s">
        <v>1211</v>
      </c>
      <c r="BA1526" s="31">
        <v>46209.473333333335</v>
      </c>
      <c r="BB1526" s="14">
        <v>46209</v>
      </c>
      <c r="BC1526" t="s">
        <v>6501</v>
      </c>
      <c r="BD1526" s="31">
        <v>46209.493483796294</v>
      </c>
      <c r="BE1526" s="14">
        <v>46209</v>
      </c>
      <c r="BF1526" t="s">
        <v>7829</v>
      </c>
      <c r="BG1526" s="31">
        <v>46209.545914351853</v>
      </c>
      <c r="BH1526" s="14">
        <v>46209</v>
      </c>
      <c r="BI1526" t="s">
        <v>7829</v>
      </c>
      <c r="BJ1526" s="31">
        <v>46209.551840277774</v>
      </c>
      <c r="BW1526" s="14">
        <v>46209</v>
      </c>
      <c r="BX1526" t="s">
        <v>7829</v>
      </c>
      <c r="BY1526" s="31">
        <v>46209.567465277774</v>
      </c>
      <c r="BZ1526" s="14">
        <v>46209</v>
      </c>
      <c r="CA1526" t="s">
        <v>1324</v>
      </c>
      <c r="CB1526" s="31">
        <v>46209.568113425928</v>
      </c>
      <c r="CF1526" s="14">
        <v>46209</v>
      </c>
      <c r="CG1526" t="s">
        <v>1555</v>
      </c>
      <c r="CH1526" s="31">
        <v>46209.697141203702</v>
      </c>
      <c r="CM1526" s="4">
        <f t="shared" si="66"/>
        <v>46209.411921296298</v>
      </c>
      <c r="CN1526">
        <f t="shared" si="67"/>
        <v>0</v>
      </c>
      <c r="CO1526" t="str">
        <f>VLOOKUP(A1526,Sheet1!$A$2:$B$221,2,0)</f>
        <v>West Zone</v>
      </c>
    </row>
    <row r="1527" spans="1:93" x14ac:dyDescent="0.35">
      <c r="A1527" t="s">
        <v>7825</v>
      </c>
      <c r="B1527">
        <v>2</v>
      </c>
      <c r="C1527" t="s">
        <v>9332</v>
      </c>
      <c r="D1527" t="s">
        <v>678</v>
      </c>
      <c r="E1527" t="s">
        <v>895</v>
      </c>
      <c r="F1527" t="s">
        <v>896</v>
      </c>
      <c r="G1527" t="s">
        <v>81</v>
      </c>
      <c r="H1527" t="s">
        <v>7831</v>
      </c>
      <c r="I1527">
        <v>198767</v>
      </c>
      <c r="J1527" t="s">
        <v>4045</v>
      </c>
      <c r="K1527" t="s">
        <v>4046</v>
      </c>
      <c r="L1527" t="s">
        <v>4622</v>
      </c>
      <c r="M1527" t="s">
        <v>7832</v>
      </c>
      <c r="N1527">
        <v>60000</v>
      </c>
      <c r="O1527" t="s">
        <v>1328</v>
      </c>
      <c r="P1527" t="s">
        <v>1329</v>
      </c>
      <c r="Q1527" t="s">
        <v>7833</v>
      </c>
      <c r="R1527">
        <v>7618425250</v>
      </c>
      <c r="S1527" s="14">
        <v>46206</v>
      </c>
      <c r="T1527" t="s">
        <v>7827</v>
      </c>
      <c r="U1527" s="31">
        <v>46206.47965277778</v>
      </c>
      <c r="AK1527" s="14">
        <v>46206</v>
      </c>
      <c r="AL1527" t="s">
        <v>1554</v>
      </c>
      <c r="AM1527" s="31">
        <v>46206.506701388891</v>
      </c>
      <c r="AQ1527" s="31">
        <v>46206.506701388891</v>
      </c>
      <c r="AR1527" s="14">
        <v>46206</v>
      </c>
      <c r="AS1527" t="s">
        <v>1554</v>
      </c>
      <c r="AT1527" t="s">
        <v>896</v>
      </c>
      <c r="AU1527" t="s">
        <v>678</v>
      </c>
      <c r="AV1527" s="14">
        <v>46206</v>
      </c>
      <c r="AW1527" t="s">
        <v>1555</v>
      </c>
      <c r="AX1527" s="31">
        <v>46206.508784722224</v>
      </c>
      <c r="AY1527" s="14">
        <v>46206</v>
      </c>
      <c r="AZ1527" t="s">
        <v>3057</v>
      </c>
      <c r="BA1527" s="31">
        <v>46206.523460648146</v>
      </c>
      <c r="BB1527" s="14">
        <v>46206</v>
      </c>
      <c r="BC1527" t="s">
        <v>6486</v>
      </c>
      <c r="BD1527" s="31">
        <v>46206.598009259258</v>
      </c>
      <c r="BE1527" s="14">
        <v>46206</v>
      </c>
      <c r="BF1527" t="s">
        <v>7808</v>
      </c>
      <c r="BG1527" s="31">
        <v>46206.639236111114</v>
      </c>
      <c r="BH1527" s="14">
        <v>46206</v>
      </c>
      <c r="BI1527" t="s">
        <v>7808</v>
      </c>
      <c r="BJ1527" s="31">
        <v>46206.656759259262</v>
      </c>
      <c r="BW1527" s="14">
        <v>46206</v>
      </c>
      <c r="BX1527" t="s">
        <v>7808</v>
      </c>
      <c r="BY1527" s="31">
        <v>46206.669594907406</v>
      </c>
      <c r="BZ1527" s="14">
        <v>46206</v>
      </c>
      <c r="CA1527" t="s">
        <v>1324</v>
      </c>
      <c r="CB1527" s="31">
        <v>46206.67765046296</v>
      </c>
      <c r="CF1527" s="14">
        <v>46206</v>
      </c>
      <c r="CG1527" t="s">
        <v>1555</v>
      </c>
      <c r="CH1527" s="31">
        <v>46206.805763888886</v>
      </c>
      <c r="CM1527" s="4">
        <f t="shared" si="66"/>
        <v>46206.47965277778</v>
      </c>
      <c r="CN1527">
        <f t="shared" si="67"/>
        <v>0</v>
      </c>
      <c r="CO1527" t="str">
        <f>VLOOKUP(A1527,Sheet1!$A$2:$B$221,2,0)</f>
        <v>West Zone</v>
      </c>
    </row>
    <row r="1528" spans="1:93" x14ac:dyDescent="0.35">
      <c r="A1528" t="s">
        <v>7825</v>
      </c>
      <c r="B1528">
        <v>2</v>
      </c>
      <c r="C1528" t="s">
        <v>9332</v>
      </c>
      <c r="D1528" t="s">
        <v>678</v>
      </c>
      <c r="E1528" t="s">
        <v>895</v>
      </c>
      <c r="F1528" t="s">
        <v>896</v>
      </c>
      <c r="G1528" t="s">
        <v>81</v>
      </c>
      <c r="H1528" t="s">
        <v>7834</v>
      </c>
      <c r="I1528">
        <v>225508</v>
      </c>
      <c r="J1528" t="s">
        <v>4398</v>
      </c>
      <c r="K1528" t="s">
        <v>4399</v>
      </c>
      <c r="L1528" t="s">
        <v>4622</v>
      </c>
      <c r="M1528" t="s">
        <v>12689</v>
      </c>
      <c r="N1528">
        <v>77000</v>
      </c>
      <c r="O1528" t="s">
        <v>1173</v>
      </c>
      <c r="P1528" t="s">
        <v>1174</v>
      </c>
      <c r="Q1528" t="s">
        <v>12690</v>
      </c>
      <c r="R1528">
        <v>9343632151</v>
      </c>
      <c r="S1528" s="14">
        <v>46210</v>
      </c>
      <c r="T1528" t="s">
        <v>7837</v>
      </c>
      <c r="U1528" s="31">
        <v>46210.612939814811</v>
      </c>
      <c r="AK1528" s="14">
        <v>46210</v>
      </c>
      <c r="AL1528" t="s">
        <v>1554</v>
      </c>
      <c r="AM1528" s="31">
        <v>46210.782905092594</v>
      </c>
      <c r="AQ1528" s="31">
        <v>46210.782905092594</v>
      </c>
      <c r="AR1528" s="14">
        <v>46210</v>
      </c>
      <c r="AS1528" t="s">
        <v>1554</v>
      </c>
      <c r="AT1528" t="s">
        <v>896</v>
      </c>
      <c r="AU1528" t="s">
        <v>678</v>
      </c>
      <c r="CM1528" s="4">
        <f t="shared" si="66"/>
        <v>46210.612939814811</v>
      </c>
      <c r="CN1528">
        <f t="shared" si="67"/>
        <v>0</v>
      </c>
      <c r="CO1528" t="str">
        <f>VLOOKUP(A1528,Sheet1!$A$2:$B$221,2,0)</f>
        <v>West Zone</v>
      </c>
    </row>
    <row r="1529" spans="1:93" x14ac:dyDescent="0.35">
      <c r="A1529" t="s">
        <v>7825</v>
      </c>
      <c r="B1529">
        <v>2</v>
      </c>
      <c r="C1529" t="s">
        <v>9332</v>
      </c>
      <c r="D1529" t="s">
        <v>678</v>
      </c>
      <c r="E1529" t="s">
        <v>895</v>
      </c>
      <c r="F1529" t="s">
        <v>896</v>
      </c>
      <c r="G1529" t="s">
        <v>81</v>
      </c>
      <c r="H1529" t="s">
        <v>7834</v>
      </c>
      <c r="I1529">
        <v>225508</v>
      </c>
      <c r="J1529" t="s">
        <v>4398</v>
      </c>
      <c r="K1529" t="s">
        <v>4399</v>
      </c>
      <c r="L1529" t="s">
        <v>4622</v>
      </c>
      <c r="M1529" t="s">
        <v>7835</v>
      </c>
      <c r="N1529">
        <v>45000</v>
      </c>
      <c r="O1529" t="s">
        <v>3012</v>
      </c>
      <c r="P1529" t="s">
        <v>3013</v>
      </c>
      <c r="Q1529" t="s">
        <v>7836</v>
      </c>
      <c r="R1529">
        <v>1137071592</v>
      </c>
      <c r="S1529" s="14">
        <v>46206</v>
      </c>
      <c r="T1529" t="s">
        <v>7837</v>
      </c>
      <c r="U1529" s="31">
        <v>46206.418854166666</v>
      </c>
      <c r="AK1529" s="14">
        <v>46206</v>
      </c>
      <c r="AL1529" t="s">
        <v>1554</v>
      </c>
      <c r="AM1529" s="31">
        <v>46206.478460648148</v>
      </c>
      <c r="AQ1529" s="31">
        <v>46206.478460648148</v>
      </c>
      <c r="AR1529" s="14">
        <v>46206</v>
      </c>
      <c r="AS1529" t="s">
        <v>1554</v>
      </c>
      <c r="AT1529" t="s">
        <v>896</v>
      </c>
      <c r="AU1529" t="s">
        <v>678</v>
      </c>
      <c r="AV1529" s="14">
        <v>46206</v>
      </c>
      <c r="AW1529" t="s">
        <v>1555</v>
      </c>
      <c r="AX1529" s="31">
        <v>46206.483368055553</v>
      </c>
      <c r="AY1529" s="14">
        <v>46206</v>
      </c>
      <c r="AZ1529" t="s">
        <v>3057</v>
      </c>
      <c r="BA1529" s="31">
        <v>46206.504918981482</v>
      </c>
      <c r="BB1529" s="14">
        <v>46206</v>
      </c>
      <c r="BC1529" t="s">
        <v>1268</v>
      </c>
      <c r="BD1529" s="31">
        <v>46206.514293981483</v>
      </c>
      <c r="BE1529" s="14">
        <v>46206</v>
      </c>
      <c r="BF1529" t="s">
        <v>7808</v>
      </c>
      <c r="BG1529" s="31">
        <v>46206.536550925928</v>
      </c>
      <c r="BH1529" s="14">
        <v>46206</v>
      </c>
      <c r="BI1529" t="s">
        <v>7808</v>
      </c>
      <c r="BJ1529" s="31">
        <v>46206.537349537037</v>
      </c>
      <c r="BW1529" s="14">
        <v>46206</v>
      </c>
      <c r="BX1529" t="s">
        <v>7808</v>
      </c>
      <c r="BY1529" s="31">
        <v>46206.574594907404</v>
      </c>
      <c r="BZ1529" s="14">
        <v>46206</v>
      </c>
      <c r="CA1529" t="s">
        <v>1324</v>
      </c>
      <c r="CB1529" s="31">
        <v>46206.604050925926</v>
      </c>
      <c r="CF1529" s="14">
        <v>46206</v>
      </c>
      <c r="CG1529" t="s">
        <v>1555</v>
      </c>
      <c r="CH1529" s="31">
        <v>46206.735648148147</v>
      </c>
      <c r="CM1529" s="4">
        <f t="shared" si="66"/>
        <v>46206.418854166666</v>
      </c>
      <c r="CN1529">
        <f t="shared" si="67"/>
        <v>0</v>
      </c>
      <c r="CO1529" t="str">
        <f>VLOOKUP(A1529,Sheet1!$A$2:$B$221,2,0)</f>
        <v>West Zone</v>
      </c>
    </row>
    <row r="1530" spans="1:93" x14ac:dyDescent="0.35">
      <c r="A1530" t="s">
        <v>7825</v>
      </c>
      <c r="B1530">
        <v>2</v>
      </c>
      <c r="C1530" t="s">
        <v>9332</v>
      </c>
      <c r="D1530" t="s">
        <v>678</v>
      </c>
      <c r="E1530" t="s">
        <v>895</v>
      </c>
      <c r="F1530" t="s">
        <v>896</v>
      </c>
      <c r="G1530" t="s">
        <v>81</v>
      </c>
      <c r="H1530" t="s">
        <v>7838</v>
      </c>
      <c r="I1530">
        <v>279324</v>
      </c>
      <c r="J1530" t="s">
        <v>1020</v>
      </c>
      <c r="K1530" t="s">
        <v>2069</v>
      </c>
      <c r="L1530" t="s">
        <v>4622</v>
      </c>
      <c r="M1530" t="s">
        <v>7839</v>
      </c>
      <c r="N1530">
        <v>85000</v>
      </c>
      <c r="O1530" t="s">
        <v>7840</v>
      </c>
      <c r="P1530" t="s">
        <v>7841</v>
      </c>
      <c r="Q1530" t="s">
        <v>7842</v>
      </c>
      <c r="R1530">
        <v>4154197406</v>
      </c>
      <c r="S1530" s="14">
        <v>46205</v>
      </c>
      <c r="T1530" t="s">
        <v>7843</v>
      </c>
      <c r="U1530" s="31">
        <v>46205.452002314814</v>
      </c>
      <c r="AK1530" s="14">
        <v>46205</v>
      </c>
      <c r="AL1530" t="s">
        <v>1555</v>
      </c>
      <c r="AM1530" s="31">
        <v>46205.50849537037</v>
      </c>
      <c r="AQ1530" s="31">
        <v>46205.50849537037</v>
      </c>
      <c r="AR1530" s="14">
        <v>46205</v>
      </c>
      <c r="AS1530" t="s">
        <v>1555</v>
      </c>
      <c r="AT1530" t="s">
        <v>7828</v>
      </c>
      <c r="AU1530" t="s">
        <v>677</v>
      </c>
      <c r="AV1530" s="14">
        <v>46205</v>
      </c>
      <c r="AW1530" t="s">
        <v>1555</v>
      </c>
      <c r="AX1530" s="31">
        <v>46205.682638888888</v>
      </c>
      <c r="AY1530" s="14">
        <v>46205</v>
      </c>
      <c r="AZ1530" t="s">
        <v>1211</v>
      </c>
      <c r="BA1530" s="31">
        <v>46205.685381944444</v>
      </c>
      <c r="BB1530" s="14">
        <v>46205</v>
      </c>
      <c r="BC1530" t="s">
        <v>6825</v>
      </c>
      <c r="BD1530" s="31">
        <v>46205.722870370373</v>
      </c>
      <c r="BE1530" s="14">
        <v>46205</v>
      </c>
      <c r="BF1530" t="s">
        <v>7829</v>
      </c>
      <c r="BG1530" s="31">
        <v>46205.726736111108</v>
      </c>
      <c r="BH1530" s="14">
        <v>46206</v>
      </c>
      <c r="BI1530" t="s">
        <v>1323</v>
      </c>
      <c r="BJ1530" s="31">
        <v>46206.736192129632</v>
      </c>
      <c r="BK1530" s="14">
        <v>46205</v>
      </c>
      <c r="BL1530" t="s">
        <v>7829</v>
      </c>
      <c r="BM1530" s="31">
        <v>46205.726805555554</v>
      </c>
      <c r="BW1530" s="14">
        <v>46206</v>
      </c>
      <c r="BX1530" t="s">
        <v>1323</v>
      </c>
      <c r="BY1530" s="31">
        <v>46206.743194444447</v>
      </c>
      <c r="BZ1530" s="14">
        <v>46206</v>
      </c>
      <c r="CA1530" t="s">
        <v>1322</v>
      </c>
      <c r="CB1530" s="31">
        <v>46206.762696759259</v>
      </c>
      <c r="CM1530" s="4">
        <f t="shared" si="66"/>
        <v>46205.452002314814</v>
      </c>
      <c r="CN1530">
        <f t="shared" si="67"/>
        <v>0</v>
      </c>
      <c r="CO1530" t="str">
        <f>VLOOKUP(A1530,Sheet1!$A$2:$B$221,2,0)</f>
        <v>West Zone</v>
      </c>
    </row>
    <row r="1531" spans="1:93" x14ac:dyDescent="0.35">
      <c r="A1531" t="s">
        <v>7825</v>
      </c>
      <c r="B1531">
        <v>2</v>
      </c>
      <c r="C1531" t="s">
        <v>9332</v>
      </c>
      <c r="D1531" t="s">
        <v>678</v>
      </c>
      <c r="E1531" t="s">
        <v>895</v>
      </c>
      <c r="F1531" t="s">
        <v>896</v>
      </c>
      <c r="G1531" t="s">
        <v>81</v>
      </c>
      <c r="H1531" t="s">
        <v>4225</v>
      </c>
      <c r="I1531">
        <v>310381</v>
      </c>
      <c r="J1531" t="s">
        <v>4227</v>
      </c>
      <c r="K1531" t="s">
        <v>4228</v>
      </c>
      <c r="L1531" t="s">
        <v>4622</v>
      </c>
      <c r="M1531" t="s">
        <v>7844</v>
      </c>
      <c r="N1531">
        <v>77000</v>
      </c>
      <c r="O1531" t="s">
        <v>1173</v>
      </c>
      <c r="P1531" t="s">
        <v>1174</v>
      </c>
      <c r="Q1531" t="s">
        <v>4226</v>
      </c>
      <c r="R1531">
        <v>7573127727</v>
      </c>
      <c r="S1531" s="14">
        <v>46205</v>
      </c>
      <c r="T1531" t="s">
        <v>7845</v>
      </c>
      <c r="U1531" s="31">
        <v>46205.611539351848</v>
      </c>
      <c r="AK1531" s="14">
        <v>46205</v>
      </c>
      <c r="AL1531" t="s">
        <v>1555</v>
      </c>
      <c r="AM1531" s="31">
        <v>46205.635370370372</v>
      </c>
      <c r="AQ1531" s="31">
        <v>46205.635370370372</v>
      </c>
      <c r="AR1531" s="14">
        <v>46205</v>
      </c>
      <c r="AS1531" t="s">
        <v>1555</v>
      </c>
      <c r="AT1531" t="s">
        <v>7828</v>
      </c>
      <c r="AU1531" t="s">
        <v>677</v>
      </c>
      <c r="AV1531" s="14">
        <v>46205</v>
      </c>
      <c r="AW1531" t="s">
        <v>1555</v>
      </c>
      <c r="AX1531" s="31">
        <v>46205.635729166665</v>
      </c>
      <c r="AY1531" s="14">
        <v>46205</v>
      </c>
      <c r="AZ1531" t="s">
        <v>1211</v>
      </c>
      <c r="BA1531" s="31">
        <v>46205.661435185182</v>
      </c>
      <c r="BB1531" s="14">
        <v>46205</v>
      </c>
      <c r="BC1531" t="s">
        <v>7038</v>
      </c>
      <c r="BD1531" s="31">
        <v>46205.67523148148</v>
      </c>
      <c r="BE1531" s="14">
        <v>46205</v>
      </c>
      <c r="BF1531" t="s">
        <v>7829</v>
      </c>
      <c r="BG1531" s="31">
        <v>46205.697083333333</v>
      </c>
      <c r="BH1531" s="14">
        <v>46205</v>
      </c>
      <c r="BI1531" t="s">
        <v>7829</v>
      </c>
      <c r="BJ1531" s="31">
        <v>46205.697106481479</v>
      </c>
      <c r="BW1531" s="14">
        <v>46205</v>
      </c>
      <c r="BX1531" t="s">
        <v>7829</v>
      </c>
      <c r="BY1531" s="31">
        <v>46205.700486111113</v>
      </c>
      <c r="BZ1531" s="14">
        <v>46205</v>
      </c>
      <c r="CA1531" t="s">
        <v>1324</v>
      </c>
      <c r="CB1531" s="31">
        <v>46205.707372685189</v>
      </c>
      <c r="CF1531" s="14">
        <v>46205</v>
      </c>
      <c r="CG1531" t="s">
        <v>1555</v>
      </c>
      <c r="CH1531" s="31">
        <v>46205.771458333336</v>
      </c>
      <c r="CM1531" s="4">
        <f t="shared" si="66"/>
        <v>46205.611539351848</v>
      </c>
      <c r="CN1531">
        <f t="shared" si="67"/>
        <v>0</v>
      </c>
      <c r="CO1531" t="str">
        <f>VLOOKUP(A1531,Sheet1!$A$2:$B$221,2,0)</f>
        <v>West Zone</v>
      </c>
    </row>
    <row r="1532" spans="1:93" x14ac:dyDescent="0.35">
      <c r="A1532" t="s">
        <v>7825</v>
      </c>
      <c r="B1532">
        <v>2</v>
      </c>
      <c r="C1532" t="s">
        <v>9332</v>
      </c>
      <c r="D1532" t="s">
        <v>678</v>
      </c>
      <c r="E1532" t="s">
        <v>895</v>
      </c>
      <c r="F1532" t="s">
        <v>896</v>
      </c>
      <c r="G1532" t="s">
        <v>81</v>
      </c>
      <c r="H1532" t="s">
        <v>12691</v>
      </c>
      <c r="I1532">
        <v>320474</v>
      </c>
      <c r="J1532" t="s">
        <v>3609</v>
      </c>
      <c r="K1532" t="s">
        <v>3610</v>
      </c>
      <c r="L1532" t="s">
        <v>4622</v>
      </c>
      <c r="M1532" t="s">
        <v>12692</v>
      </c>
      <c r="N1532">
        <v>77000</v>
      </c>
      <c r="O1532" t="s">
        <v>1173</v>
      </c>
      <c r="P1532" t="s">
        <v>1174</v>
      </c>
      <c r="Q1532" t="s">
        <v>3082</v>
      </c>
      <c r="R1532">
        <v>7639572507</v>
      </c>
      <c r="S1532" s="14">
        <v>46210</v>
      </c>
      <c r="T1532" t="s">
        <v>7830</v>
      </c>
      <c r="U1532" s="31">
        <v>46210.325775462959</v>
      </c>
      <c r="AK1532" s="14">
        <v>46210</v>
      </c>
      <c r="AL1532" t="s">
        <v>1555</v>
      </c>
      <c r="AM1532" s="31">
        <v>46210.349398148152</v>
      </c>
      <c r="AQ1532" s="31">
        <v>46210.349398148152</v>
      </c>
      <c r="AR1532" s="14">
        <v>46210</v>
      </c>
      <c r="AS1532" t="s">
        <v>1555</v>
      </c>
      <c r="AT1532" t="s">
        <v>7828</v>
      </c>
      <c r="AU1532" t="s">
        <v>677</v>
      </c>
      <c r="AV1532" s="14">
        <v>46210</v>
      </c>
      <c r="AW1532" t="s">
        <v>1555</v>
      </c>
      <c r="AX1532" s="31">
        <v>46210.445462962962</v>
      </c>
      <c r="AY1532" s="14">
        <v>46210</v>
      </c>
      <c r="AZ1532" t="s">
        <v>1211</v>
      </c>
      <c r="BA1532" s="31">
        <v>46210.453761574077</v>
      </c>
      <c r="BB1532" s="14">
        <v>46210</v>
      </c>
      <c r="BC1532" t="s">
        <v>6501</v>
      </c>
      <c r="BD1532" s="31">
        <v>46210.478252314817</v>
      </c>
      <c r="BE1532" s="14">
        <v>46210</v>
      </c>
      <c r="BF1532" t="s">
        <v>7829</v>
      </c>
      <c r="BG1532" s="31">
        <v>46210.58222222222</v>
      </c>
      <c r="BH1532" s="14">
        <v>46210</v>
      </c>
      <c r="BI1532" t="s">
        <v>7829</v>
      </c>
      <c r="BJ1532" s="31">
        <v>46210.582245370373</v>
      </c>
      <c r="BW1532" s="14">
        <v>46210</v>
      </c>
      <c r="BX1532" t="s">
        <v>7829</v>
      </c>
      <c r="BY1532" s="31">
        <v>46210.614988425928</v>
      </c>
      <c r="BZ1532" s="14">
        <v>46210</v>
      </c>
      <c r="CA1532" t="s">
        <v>1364</v>
      </c>
      <c r="CB1532" s="31">
        <v>46210.62300925926</v>
      </c>
      <c r="CF1532" s="14">
        <v>46210</v>
      </c>
      <c r="CG1532" t="s">
        <v>1555</v>
      </c>
      <c r="CH1532" s="31">
        <v>46210.778703703705</v>
      </c>
      <c r="CM1532" s="4">
        <f t="shared" si="66"/>
        <v>46210.325775462959</v>
      </c>
      <c r="CN1532">
        <f t="shared" si="67"/>
        <v>0</v>
      </c>
      <c r="CO1532" t="str">
        <f>VLOOKUP(A1532,Sheet1!$A$2:$B$221,2,0)</f>
        <v>West Zone</v>
      </c>
    </row>
    <row r="1533" spans="1:93" x14ac:dyDescent="0.35">
      <c r="A1533" t="s">
        <v>7825</v>
      </c>
      <c r="B1533">
        <v>2</v>
      </c>
      <c r="C1533" t="s">
        <v>9332</v>
      </c>
      <c r="D1533" t="s">
        <v>678</v>
      </c>
      <c r="E1533" t="s">
        <v>895</v>
      </c>
      <c r="F1533" t="s">
        <v>896</v>
      </c>
      <c r="G1533" t="s">
        <v>81</v>
      </c>
      <c r="H1533" t="s">
        <v>10803</v>
      </c>
      <c r="I1533">
        <v>340671</v>
      </c>
      <c r="J1533" t="s">
        <v>7849</v>
      </c>
      <c r="K1533" t="s">
        <v>7850</v>
      </c>
      <c r="L1533" t="s">
        <v>4622</v>
      </c>
      <c r="M1533" t="s">
        <v>10804</v>
      </c>
      <c r="N1533">
        <v>90000</v>
      </c>
      <c r="O1533" t="s">
        <v>9733</v>
      </c>
      <c r="P1533" t="s">
        <v>9734</v>
      </c>
      <c r="Q1533" t="s">
        <v>4250</v>
      </c>
      <c r="R1533">
        <v>1410445135</v>
      </c>
      <c r="S1533" s="14">
        <v>46206</v>
      </c>
      <c r="T1533" t="s">
        <v>7852</v>
      </c>
      <c r="U1533" s="31">
        <v>46206.614074074074</v>
      </c>
      <c r="AK1533" s="14">
        <v>46209</v>
      </c>
      <c r="AL1533" t="s">
        <v>1554</v>
      </c>
      <c r="AM1533" s="31">
        <v>46209.535914351851</v>
      </c>
      <c r="AQ1533" s="31">
        <v>46209.535914351851</v>
      </c>
      <c r="AR1533" s="14">
        <v>46209</v>
      </c>
      <c r="AS1533" t="s">
        <v>1554</v>
      </c>
      <c r="AT1533" t="s">
        <v>896</v>
      </c>
      <c r="AU1533" t="s">
        <v>678</v>
      </c>
      <c r="AV1533" s="14">
        <v>46209</v>
      </c>
      <c r="AW1533" t="s">
        <v>1555</v>
      </c>
      <c r="AX1533" s="31">
        <v>46209.537002314813</v>
      </c>
      <c r="AY1533" s="14">
        <v>46209</v>
      </c>
      <c r="AZ1533" t="s">
        <v>1211</v>
      </c>
      <c r="BA1533" s="31">
        <v>46209.557280092595</v>
      </c>
      <c r="BB1533" s="14">
        <v>46209</v>
      </c>
      <c r="BC1533" t="s">
        <v>7371</v>
      </c>
      <c r="BD1533" s="31">
        <v>46209.568136574075</v>
      </c>
      <c r="BE1533" s="14">
        <v>46209</v>
      </c>
      <c r="BF1533" t="s">
        <v>7829</v>
      </c>
      <c r="BG1533" s="31">
        <v>46209.60733796296</v>
      </c>
      <c r="BH1533" s="14">
        <v>46209</v>
      </c>
      <c r="BI1533" t="s">
        <v>7829</v>
      </c>
      <c r="BJ1533" s="31">
        <v>46209.607372685183</v>
      </c>
      <c r="BW1533" s="14">
        <v>46209</v>
      </c>
      <c r="BX1533" t="s">
        <v>7829</v>
      </c>
      <c r="BY1533" s="31">
        <v>46209.640451388892</v>
      </c>
      <c r="BZ1533" s="14">
        <v>46209</v>
      </c>
      <c r="CA1533" t="s">
        <v>1324</v>
      </c>
      <c r="CB1533" s="31">
        <v>46209.649178240739</v>
      </c>
      <c r="CF1533" s="14">
        <v>46209</v>
      </c>
      <c r="CG1533" t="s">
        <v>1555</v>
      </c>
      <c r="CH1533" s="31">
        <v>46209.736840277779</v>
      </c>
      <c r="CM1533" s="4">
        <f t="shared" si="66"/>
        <v>46206.614074074074</v>
      </c>
      <c r="CN1533">
        <f t="shared" si="67"/>
        <v>3</v>
      </c>
      <c r="CO1533" t="str">
        <f>VLOOKUP(A1533,Sheet1!$A$2:$B$221,2,0)</f>
        <v>West Zone</v>
      </c>
    </row>
    <row r="1534" spans="1:93" x14ac:dyDescent="0.35">
      <c r="A1534" t="s">
        <v>7825</v>
      </c>
      <c r="B1534">
        <v>2</v>
      </c>
      <c r="C1534" t="s">
        <v>9332</v>
      </c>
      <c r="D1534" t="s">
        <v>678</v>
      </c>
      <c r="E1534" t="s">
        <v>895</v>
      </c>
      <c r="F1534" t="s">
        <v>896</v>
      </c>
      <c r="G1534" t="s">
        <v>81</v>
      </c>
      <c r="H1534" t="s">
        <v>2068</v>
      </c>
      <c r="I1534">
        <v>345136</v>
      </c>
      <c r="J1534" t="s">
        <v>1020</v>
      </c>
      <c r="K1534" t="s">
        <v>2069</v>
      </c>
      <c r="L1534" t="s">
        <v>4622</v>
      </c>
      <c r="M1534" t="s">
        <v>7846</v>
      </c>
      <c r="N1534">
        <v>45000</v>
      </c>
      <c r="O1534" t="s">
        <v>3012</v>
      </c>
      <c r="P1534" t="s">
        <v>3013</v>
      </c>
      <c r="Q1534" t="s">
        <v>7847</v>
      </c>
      <c r="R1534">
        <v>8349928651</v>
      </c>
      <c r="S1534" s="14">
        <v>46204</v>
      </c>
      <c r="T1534" t="s">
        <v>1555</v>
      </c>
      <c r="U1534" s="31">
        <v>46204.426203703704</v>
      </c>
      <c r="AK1534" s="14">
        <v>46204</v>
      </c>
      <c r="AL1534" t="s">
        <v>1554</v>
      </c>
      <c r="AM1534" s="31">
        <v>46204.455497685187</v>
      </c>
      <c r="AQ1534" s="31">
        <v>46204.455497685187</v>
      </c>
      <c r="AR1534" s="14">
        <v>46204</v>
      </c>
      <c r="AS1534" t="s">
        <v>1554</v>
      </c>
      <c r="AT1534" t="s">
        <v>896</v>
      </c>
      <c r="AU1534" t="s">
        <v>678</v>
      </c>
      <c r="AV1534" s="14">
        <v>46204</v>
      </c>
      <c r="AW1534" t="s">
        <v>1555</v>
      </c>
      <c r="AX1534" s="31">
        <v>46204.456296296295</v>
      </c>
      <c r="AY1534" s="14">
        <v>46204</v>
      </c>
      <c r="AZ1534" t="s">
        <v>1211</v>
      </c>
      <c r="BA1534" s="31">
        <v>46204.463831018518</v>
      </c>
      <c r="BB1534" s="14">
        <v>46204</v>
      </c>
      <c r="BC1534" t="s">
        <v>3024</v>
      </c>
      <c r="BD1534" s="31">
        <v>46204.470925925925</v>
      </c>
      <c r="BE1534" s="14">
        <v>46204</v>
      </c>
      <c r="BF1534" t="s">
        <v>7829</v>
      </c>
      <c r="BG1534" s="31">
        <v>46204.50582175926</v>
      </c>
      <c r="BH1534" s="14">
        <v>46204</v>
      </c>
      <c r="BI1534" t="s">
        <v>7829</v>
      </c>
      <c r="BJ1534" s="31">
        <v>46204.507152777776</v>
      </c>
      <c r="BW1534" s="14">
        <v>46204</v>
      </c>
      <c r="BX1534" t="s">
        <v>7829</v>
      </c>
      <c r="BY1534" s="31">
        <v>46204.521909722222</v>
      </c>
      <c r="BZ1534" s="14">
        <v>46204</v>
      </c>
      <c r="CA1534" t="s">
        <v>1324</v>
      </c>
      <c r="CB1534" s="31">
        <v>46204.528796296298</v>
      </c>
      <c r="CF1534" s="14">
        <v>46204</v>
      </c>
      <c r="CG1534" t="s">
        <v>1555</v>
      </c>
      <c r="CH1534" s="31">
        <v>46204.804097222222</v>
      </c>
      <c r="CM1534" s="4">
        <f t="shared" si="66"/>
        <v>46204.426203703704</v>
      </c>
      <c r="CN1534">
        <f t="shared" si="67"/>
        <v>0</v>
      </c>
      <c r="CO1534" t="str">
        <f>VLOOKUP(A1534,Sheet1!$A$2:$B$221,2,0)</f>
        <v>West Zone</v>
      </c>
    </row>
    <row r="1535" spans="1:93" x14ac:dyDescent="0.35">
      <c r="A1535" t="s">
        <v>7825</v>
      </c>
      <c r="B1535">
        <v>2</v>
      </c>
      <c r="C1535" t="s">
        <v>9332</v>
      </c>
      <c r="D1535" t="s">
        <v>678</v>
      </c>
      <c r="E1535" t="s">
        <v>895</v>
      </c>
      <c r="F1535" t="s">
        <v>896</v>
      </c>
      <c r="G1535" t="s">
        <v>81</v>
      </c>
      <c r="H1535" t="s">
        <v>12693</v>
      </c>
      <c r="I1535">
        <v>345341</v>
      </c>
      <c r="J1535" t="s">
        <v>4227</v>
      </c>
      <c r="K1535" t="s">
        <v>4228</v>
      </c>
      <c r="L1535" t="s">
        <v>4622</v>
      </c>
      <c r="M1535" t="s">
        <v>12694</v>
      </c>
      <c r="N1535">
        <v>45000</v>
      </c>
      <c r="O1535" t="s">
        <v>1332</v>
      </c>
      <c r="P1535" t="s">
        <v>1333</v>
      </c>
      <c r="Q1535" t="s">
        <v>7973</v>
      </c>
      <c r="R1535">
        <v>4303732658</v>
      </c>
      <c r="S1535" s="14">
        <v>46210</v>
      </c>
      <c r="T1535" t="s">
        <v>7845</v>
      </c>
      <c r="U1535" s="31">
        <v>46210.697534722225</v>
      </c>
      <c r="AK1535" s="14">
        <v>46210</v>
      </c>
      <c r="AL1535" t="s">
        <v>1554</v>
      </c>
      <c r="AM1535" s="31">
        <v>46210.769108796296</v>
      </c>
      <c r="AQ1535" s="31">
        <v>46210.769108796296</v>
      </c>
      <c r="AR1535" s="14">
        <v>46210</v>
      </c>
      <c r="AS1535" t="s">
        <v>1554</v>
      </c>
      <c r="AT1535" t="s">
        <v>896</v>
      </c>
      <c r="AU1535" t="s">
        <v>678</v>
      </c>
      <c r="AV1535" s="14">
        <v>46210</v>
      </c>
      <c r="AW1535" t="s">
        <v>1555</v>
      </c>
      <c r="AX1535" s="31">
        <v>46210.782222222224</v>
      </c>
      <c r="AY1535" s="14">
        <v>46211</v>
      </c>
      <c r="AZ1535" t="s">
        <v>1211</v>
      </c>
      <c r="BA1535" s="31">
        <v>46211.360694444447</v>
      </c>
      <c r="CM1535" s="4">
        <f t="shared" si="66"/>
        <v>46210.697534722225</v>
      </c>
      <c r="CN1535">
        <f t="shared" si="67"/>
        <v>0</v>
      </c>
      <c r="CO1535" t="str">
        <f>VLOOKUP(A1535,Sheet1!$A$2:$B$221,2,0)</f>
        <v>West Zone</v>
      </c>
    </row>
    <row r="1536" spans="1:93" x14ac:dyDescent="0.35">
      <c r="A1536" t="s">
        <v>7825</v>
      </c>
      <c r="B1536">
        <v>2</v>
      </c>
      <c r="C1536" t="s">
        <v>9332</v>
      </c>
      <c r="D1536" t="s">
        <v>678</v>
      </c>
      <c r="E1536" t="s">
        <v>895</v>
      </c>
      <c r="F1536" t="s">
        <v>896</v>
      </c>
      <c r="G1536" t="s">
        <v>81</v>
      </c>
      <c r="H1536" t="s">
        <v>7848</v>
      </c>
      <c r="I1536">
        <v>553963</v>
      </c>
      <c r="J1536" t="s">
        <v>7849</v>
      </c>
      <c r="K1536" t="s">
        <v>7850</v>
      </c>
      <c r="L1536" t="s">
        <v>4622</v>
      </c>
      <c r="M1536" t="s">
        <v>7851</v>
      </c>
      <c r="N1536">
        <v>90000</v>
      </c>
      <c r="O1536" t="s">
        <v>1180</v>
      </c>
      <c r="P1536" t="s">
        <v>1181</v>
      </c>
      <c r="Q1536" t="s">
        <v>4362</v>
      </c>
      <c r="R1536">
        <v>5621608418</v>
      </c>
      <c r="S1536" s="14">
        <v>46205</v>
      </c>
      <c r="T1536" t="s">
        <v>7852</v>
      </c>
      <c r="U1536" s="31">
        <v>46205.576192129629</v>
      </c>
      <c r="AK1536" s="14">
        <v>46205</v>
      </c>
      <c r="AL1536" t="s">
        <v>1554</v>
      </c>
      <c r="AM1536" s="31">
        <v>46205.728587962964</v>
      </c>
      <c r="AQ1536" s="31">
        <v>46205.728587962964</v>
      </c>
      <c r="AR1536" s="14">
        <v>46205</v>
      </c>
      <c r="AS1536" t="s">
        <v>1554</v>
      </c>
      <c r="AT1536" t="s">
        <v>896</v>
      </c>
      <c r="AU1536" t="s">
        <v>678</v>
      </c>
      <c r="AV1536" s="14">
        <v>46206</v>
      </c>
      <c r="AW1536" t="s">
        <v>7853</v>
      </c>
      <c r="AX1536" s="31">
        <v>46206.323067129626</v>
      </c>
      <c r="AY1536" s="14">
        <v>46206</v>
      </c>
      <c r="AZ1536" t="s">
        <v>1211</v>
      </c>
      <c r="BA1536" s="31">
        <v>46206.342893518522</v>
      </c>
      <c r="BB1536" s="14">
        <v>46206</v>
      </c>
      <c r="BC1536" t="s">
        <v>6825</v>
      </c>
      <c r="BD1536" s="31">
        <v>46206.392905092594</v>
      </c>
      <c r="BE1536" s="14">
        <v>46206</v>
      </c>
      <c r="BF1536" t="s">
        <v>7829</v>
      </c>
      <c r="BG1536" s="31">
        <v>46206.43408564815</v>
      </c>
      <c r="BH1536" s="14">
        <v>46206</v>
      </c>
      <c r="BI1536" t="s">
        <v>7829</v>
      </c>
      <c r="BJ1536" s="31">
        <v>46206.434108796297</v>
      </c>
      <c r="BW1536" s="14">
        <v>46206</v>
      </c>
      <c r="BX1536" t="s">
        <v>7829</v>
      </c>
      <c r="BY1536" s="31">
        <v>46206.457951388889</v>
      </c>
      <c r="BZ1536" s="14">
        <v>46206</v>
      </c>
      <c r="CA1536" t="s">
        <v>1322</v>
      </c>
      <c r="CB1536" s="31">
        <v>46206.474861111114</v>
      </c>
      <c r="CF1536" s="14">
        <v>46206</v>
      </c>
      <c r="CG1536" t="s">
        <v>1555</v>
      </c>
      <c r="CH1536" s="31">
        <v>46206.656701388885</v>
      </c>
      <c r="CM1536" s="4">
        <f t="shared" si="66"/>
        <v>46205.576192129629</v>
      </c>
      <c r="CN1536">
        <f t="shared" si="67"/>
        <v>0</v>
      </c>
      <c r="CO1536" t="str">
        <f>VLOOKUP(A1536,Sheet1!$A$2:$B$221,2,0)</f>
        <v>West Zone</v>
      </c>
    </row>
    <row r="1537" spans="1:93" x14ac:dyDescent="0.35">
      <c r="A1537" t="s">
        <v>7825</v>
      </c>
      <c r="B1537">
        <v>2</v>
      </c>
      <c r="C1537" t="s">
        <v>9332</v>
      </c>
      <c r="D1537" t="s">
        <v>678</v>
      </c>
      <c r="E1537" t="s">
        <v>895</v>
      </c>
      <c r="F1537" t="s">
        <v>896</v>
      </c>
      <c r="G1537" t="s">
        <v>81</v>
      </c>
      <c r="H1537" t="s">
        <v>4396</v>
      </c>
      <c r="I1537">
        <v>559916</v>
      </c>
      <c r="J1537" t="s">
        <v>4398</v>
      </c>
      <c r="K1537" t="s">
        <v>4399</v>
      </c>
      <c r="L1537" t="s">
        <v>4622</v>
      </c>
      <c r="M1537" t="s">
        <v>12695</v>
      </c>
      <c r="N1537">
        <v>45000</v>
      </c>
      <c r="O1537" t="s">
        <v>3012</v>
      </c>
      <c r="P1537" t="s">
        <v>3013</v>
      </c>
      <c r="Q1537" t="s">
        <v>12696</v>
      </c>
      <c r="R1537">
        <v>6632939036</v>
      </c>
      <c r="S1537" s="14">
        <v>46209</v>
      </c>
      <c r="T1537" t="s">
        <v>1555</v>
      </c>
      <c r="U1537" s="31">
        <v>46209.67114583333</v>
      </c>
      <c r="AK1537" s="14">
        <v>46210</v>
      </c>
      <c r="AL1537" t="s">
        <v>1554</v>
      </c>
      <c r="AM1537" s="31">
        <v>46210.373229166667</v>
      </c>
      <c r="AQ1537" s="31">
        <v>46210.373229166667</v>
      </c>
      <c r="AR1537" s="14">
        <v>46210</v>
      </c>
      <c r="AS1537" t="s">
        <v>1554</v>
      </c>
      <c r="AT1537" t="s">
        <v>896</v>
      </c>
      <c r="AU1537" t="s">
        <v>678</v>
      </c>
      <c r="AV1537" s="14">
        <v>46210</v>
      </c>
      <c r="AW1537" t="s">
        <v>1555</v>
      </c>
      <c r="AX1537" s="31">
        <v>46210.449502314812</v>
      </c>
      <c r="AY1537" s="14">
        <v>46210</v>
      </c>
      <c r="AZ1537" t="s">
        <v>1211</v>
      </c>
      <c r="BA1537" s="31">
        <v>46210.453738425924</v>
      </c>
      <c r="BB1537" s="14">
        <v>46210</v>
      </c>
      <c r="BC1537" t="s">
        <v>6501</v>
      </c>
      <c r="BD1537" s="31">
        <v>46210.505428240744</v>
      </c>
      <c r="BE1537" s="14">
        <v>46210</v>
      </c>
      <c r="BF1537" t="s">
        <v>7829</v>
      </c>
      <c r="BG1537" s="31">
        <v>46210.597337962965</v>
      </c>
      <c r="BH1537" s="14">
        <v>46210</v>
      </c>
      <c r="BI1537" t="s">
        <v>7829</v>
      </c>
      <c r="BJ1537" s="31">
        <v>46210.597361111111</v>
      </c>
      <c r="BW1537" s="14">
        <v>46210</v>
      </c>
      <c r="BX1537" t="s">
        <v>7829</v>
      </c>
      <c r="BY1537" s="31">
        <v>46210.615046296298</v>
      </c>
      <c r="BZ1537" s="14">
        <v>46210</v>
      </c>
      <c r="CA1537" t="s">
        <v>1364</v>
      </c>
      <c r="CB1537" s="31">
        <v>46210.622881944444</v>
      </c>
      <c r="CF1537" s="14">
        <v>46210</v>
      </c>
      <c r="CG1537" t="s">
        <v>1555</v>
      </c>
      <c r="CH1537" s="31">
        <v>46210.707430555558</v>
      </c>
      <c r="CM1537" s="4">
        <f t="shared" si="66"/>
        <v>46209.67114583333</v>
      </c>
      <c r="CN1537">
        <f t="shared" si="67"/>
        <v>1</v>
      </c>
      <c r="CO1537" t="str">
        <f>VLOOKUP(A1537,Sheet1!$A$2:$B$221,2,0)</f>
        <v>West Zone</v>
      </c>
    </row>
    <row r="1538" spans="1:93" x14ac:dyDescent="0.35">
      <c r="A1538" t="s">
        <v>7825</v>
      </c>
      <c r="B1538">
        <v>2</v>
      </c>
      <c r="C1538" t="s">
        <v>9332</v>
      </c>
      <c r="D1538" t="s">
        <v>678</v>
      </c>
      <c r="E1538" t="s">
        <v>895</v>
      </c>
      <c r="F1538" t="s">
        <v>896</v>
      </c>
      <c r="G1538" t="s">
        <v>81</v>
      </c>
      <c r="H1538" t="s">
        <v>4396</v>
      </c>
      <c r="I1538">
        <v>559916</v>
      </c>
      <c r="J1538" t="s">
        <v>4398</v>
      </c>
      <c r="K1538" t="s">
        <v>4399</v>
      </c>
      <c r="L1538" t="s">
        <v>4622</v>
      </c>
      <c r="M1538" t="s">
        <v>7854</v>
      </c>
      <c r="N1538">
        <v>77000</v>
      </c>
      <c r="O1538" t="s">
        <v>1173</v>
      </c>
      <c r="P1538" t="s">
        <v>1174</v>
      </c>
      <c r="Q1538" t="s">
        <v>4397</v>
      </c>
      <c r="R1538">
        <v>7249501105</v>
      </c>
      <c r="S1538" s="14">
        <v>46206</v>
      </c>
      <c r="T1538" t="s">
        <v>1555</v>
      </c>
      <c r="U1538" s="31">
        <v>46206.372314814813</v>
      </c>
      <c r="AK1538" s="14">
        <v>46206</v>
      </c>
      <c r="AL1538" t="s">
        <v>1554</v>
      </c>
      <c r="AM1538" s="31">
        <v>46206.40053240741</v>
      </c>
      <c r="AQ1538" s="31">
        <v>46206.40053240741</v>
      </c>
      <c r="AR1538" s="14">
        <v>46206</v>
      </c>
      <c r="AS1538" t="s">
        <v>1554</v>
      </c>
      <c r="AT1538" t="s">
        <v>896</v>
      </c>
      <c r="AU1538" t="s">
        <v>678</v>
      </c>
      <c r="AV1538" s="14">
        <v>46206</v>
      </c>
      <c r="AW1538" t="s">
        <v>1555</v>
      </c>
      <c r="AX1538" s="31">
        <v>46206.407025462962</v>
      </c>
      <c r="AY1538" s="14">
        <v>46206</v>
      </c>
      <c r="AZ1538" t="s">
        <v>3057</v>
      </c>
      <c r="BA1538" s="31">
        <v>46206.430613425924</v>
      </c>
      <c r="BB1538" s="14">
        <v>46206</v>
      </c>
      <c r="BC1538" t="s">
        <v>1268</v>
      </c>
      <c r="BD1538" s="31">
        <v>46206.449930555558</v>
      </c>
      <c r="BE1538" s="14">
        <v>46206</v>
      </c>
      <c r="BF1538" t="s">
        <v>7829</v>
      </c>
      <c r="BG1538" s="31">
        <v>46206.4609837963</v>
      </c>
      <c r="BH1538" s="14">
        <v>46206</v>
      </c>
      <c r="BI1538" t="s">
        <v>7829</v>
      </c>
      <c r="BJ1538" s="31">
        <v>46206.465266203704</v>
      </c>
      <c r="BW1538" s="14">
        <v>46206</v>
      </c>
      <c r="BX1538" t="s">
        <v>7829</v>
      </c>
      <c r="BY1538" s="31">
        <v>46206.478425925925</v>
      </c>
      <c r="BZ1538" s="14">
        <v>46206</v>
      </c>
      <c r="CA1538" t="s">
        <v>1324</v>
      </c>
      <c r="CB1538" s="31">
        <v>46206.489004629628</v>
      </c>
      <c r="CF1538" s="14">
        <v>46206</v>
      </c>
      <c r="CG1538" t="s">
        <v>1555</v>
      </c>
      <c r="CH1538" s="31">
        <v>46206.639004629629</v>
      </c>
      <c r="CM1538" s="4">
        <f t="shared" si="66"/>
        <v>46206.372314814813</v>
      </c>
      <c r="CN1538">
        <f t="shared" si="67"/>
        <v>0</v>
      </c>
      <c r="CO1538" t="str">
        <f>VLOOKUP(A1538,Sheet1!$A$2:$B$221,2,0)</f>
        <v>West Zone</v>
      </c>
    </row>
    <row r="1539" spans="1:93" x14ac:dyDescent="0.35">
      <c r="A1539" t="s">
        <v>7825</v>
      </c>
      <c r="B1539">
        <v>2</v>
      </c>
      <c r="C1539" t="s">
        <v>9332</v>
      </c>
      <c r="D1539" t="s">
        <v>678</v>
      </c>
      <c r="E1539" t="s">
        <v>895</v>
      </c>
      <c r="F1539" t="s">
        <v>896</v>
      </c>
      <c r="G1539" t="s">
        <v>81</v>
      </c>
      <c r="H1539" t="s">
        <v>7855</v>
      </c>
      <c r="I1539">
        <v>577380</v>
      </c>
      <c r="J1539" t="s">
        <v>3609</v>
      </c>
      <c r="K1539" t="s">
        <v>3610</v>
      </c>
      <c r="L1539" t="s">
        <v>4622</v>
      </c>
      <c r="M1539" t="s">
        <v>7856</v>
      </c>
      <c r="N1539">
        <v>90000</v>
      </c>
      <c r="O1539" t="s">
        <v>1180</v>
      </c>
      <c r="P1539" t="s">
        <v>1181</v>
      </c>
      <c r="Q1539" t="s">
        <v>7857</v>
      </c>
      <c r="R1539">
        <v>2067790904</v>
      </c>
      <c r="S1539" s="14">
        <v>46204</v>
      </c>
      <c r="T1539" t="s">
        <v>7830</v>
      </c>
      <c r="U1539" s="31">
        <v>46204.627326388887</v>
      </c>
      <c r="AK1539" s="14">
        <v>46204</v>
      </c>
      <c r="AL1539" t="s">
        <v>1554</v>
      </c>
      <c r="AM1539" s="31">
        <v>46204.673958333333</v>
      </c>
      <c r="AQ1539" s="31">
        <v>46204.673958333333</v>
      </c>
      <c r="AR1539" s="14">
        <v>46204</v>
      </c>
      <c r="AS1539" t="s">
        <v>1554</v>
      </c>
      <c r="AT1539" t="s">
        <v>896</v>
      </c>
      <c r="AU1539" t="s">
        <v>678</v>
      </c>
      <c r="AV1539" s="14">
        <v>46204</v>
      </c>
      <c r="AW1539" t="s">
        <v>1555</v>
      </c>
      <c r="AX1539" s="31">
        <v>46204.678368055553</v>
      </c>
      <c r="AY1539" s="14">
        <v>46204</v>
      </c>
      <c r="AZ1539" t="s">
        <v>1211</v>
      </c>
      <c r="BA1539" s="31">
        <v>46204.680196759262</v>
      </c>
      <c r="BB1539" s="14">
        <v>46204</v>
      </c>
      <c r="BC1539" t="s">
        <v>7791</v>
      </c>
      <c r="BD1539" s="31">
        <v>46204.690127314818</v>
      </c>
      <c r="BE1539" s="14">
        <v>46204</v>
      </c>
      <c r="BF1539" t="s">
        <v>7829</v>
      </c>
      <c r="BG1539" s="31">
        <v>46204.711365740739</v>
      </c>
      <c r="BH1539" s="14">
        <v>46204</v>
      </c>
      <c r="BI1539" t="s">
        <v>7829</v>
      </c>
      <c r="BJ1539" s="31">
        <v>46204.711400462962</v>
      </c>
      <c r="BW1539" s="14">
        <v>46204</v>
      </c>
      <c r="BX1539" t="s">
        <v>7829</v>
      </c>
      <c r="BY1539" s="31">
        <v>46204.749490740738</v>
      </c>
      <c r="BZ1539" s="14">
        <v>46204</v>
      </c>
      <c r="CA1539" t="s">
        <v>1324</v>
      </c>
      <c r="CB1539" s="31">
        <v>46204.758912037039</v>
      </c>
      <c r="CF1539" s="14">
        <v>46204</v>
      </c>
      <c r="CG1539" t="s">
        <v>1555</v>
      </c>
      <c r="CH1539" s="31">
        <v>46204.825682870367</v>
      </c>
      <c r="CM1539" s="4">
        <f t="shared" si="66"/>
        <v>46204.627326388887</v>
      </c>
      <c r="CN1539">
        <f t="shared" si="67"/>
        <v>0</v>
      </c>
      <c r="CO1539" t="str">
        <f>VLOOKUP(A1539,Sheet1!$A$2:$B$221,2,0)</f>
        <v>West Zone</v>
      </c>
    </row>
    <row r="1540" spans="1:93" x14ac:dyDescent="0.35">
      <c r="A1540" t="s">
        <v>7825</v>
      </c>
      <c r="B1540">
        <v>2</v>
      </c>
      <c r="C1540" t="s">
        <v>9332</v>
      </c>
      <c r="D1540" t="s">
        <v>678</v>
      </c>
      <c r="E1540" t="s">
        <v>895</v>
      </c>
      <c r="F1540" t="s">
        <v>896</v>
      </c>
      <c r="G1540" t="s">
        <v>81</v>
      </c>
      <c r="H1540" t="s">
        <v>12697</v>
      </c>
      <c r="I1540">
        <v>583984</v>
      </c>
      <c r="J1540" t="s">
        <v>4045</v>
      </c>
      <c r="K1540" t="s">
        <v>4046</v>
      </c>
      <c r="L1540" t="s">
        <v>4622</v>
      </c>
      <c r="M1540" t="s">
        <v>12698</v>
      </c>
      <c r="N1540">
        <v>55000</v>
      </c>
      <c r="O1540" t="s">
        <v>7669</v>
      </c>
      <c r="P1540" t="s">
        <v>7670</v>
      </c>
      <c r="Q1540" t="s">
        <v>7662</v>
      </c>
      <c r="R1540">
        <v>4707817454</v>
      </c>
      <c r="S1540" s="14">
        <v>46210</v>
      </c>
      <c r="T1540" t="s">
        <v>7827</v>
      </c>
      <c r="U1540" s="31">
        <v>46210.407893518517</v>
      </c>
      <c r="AK1540" s="14">
        <v>46210</v>
      </c>
      <c r="AL1540" t="s">
        <v>1554</v>
      </c>
      <c r="AM1540" s="31">
        <v>46210.463333333333</v>
      </c>
      <c r="AQ1540" s="31">
        <v>46210.463333333333</v>
      </c>
      <c r="AR1540" s="14">
        <v>46210</v>
      </c>
      <c r="AS1540" t="s">
        <v>1554</v>
      </c>
      <c r="AT1540" t="s">
        <v>896</v>
      </c>
      <c r="AU1540" t="s">
        <v>678</v>
      </c>
      <c r="AV1540" s="14">
        <v>46210</v>
      </c>
      <c r="AW1540" t="s">
        <v>1555</v>
      </c>
      <c r="AX1540" s="31">
        <v>46210.530358796299</v>
      </c>
      <c r="AY1540" s="14">
        <v>46210</v>
      </c>
      <c r="AZ1540" t="s">
        <v>1211</v>
      </c>
      <c r="BA1540" s="31">
        <v>46210.551261574074</v>
      </c>
      <c r="BB1540" s="14">
        <v>46210</v>
      </c>
      <c r="BC1540" t="s">
        <v>6486</v>
      </c>
      <c r="BD1540" s="31">
        <v>46210.600300925929</v>
      </c>
      <c r="BE1540" s="14">
        <v>46210</v>
      </c>
      <c r="BF1540" t="s">
        <v>7829</v>
      </c>
      <c r="BG1540" s="31">
        <v>46210.660266203704</v>
      </c>
      <c r="BH1540" s="14">
        <v>46210</v>
      </c>
      <c r="BI1540" t="s">
        <v>7655</v>
      </c>
      <c r="BJ1540" s="31">
        <v>46210.752881944441</v>
      </c>
      <c r="BK1540" s="14">
        <v>46210</v>
      </c>
      <c r="BL1540" t="s">
        <v>1364</v>
      </c>
      <c r="BM1540" s="31">
        <v>46210.773101851853</v>
      </c>
      <c r="CM1540" s="4">
        <f t="shared" ref="CM1540:CM1600" si="68">IF(AJ1540&lt;&gt;"",AJ1540,IF(AG1540&lt;&gt;"",AG1540,IF(AD1540&lt;&gt;"",AD1540,IF(AA1540&lt;&gt;"",AA1540,U1540))))</f>
        <v>46210.407893518517</v>
      </c>
      <c r="CN1540">
        <f t="shared" ref="CN1540:CN1600" si="69">AK1540-INT(CM1540)</f>
        <v>0</v>
      </c>
      <c r="CO1540" t="str">
        <f>VLOOKUP(A1540,Sheet1!$A$2:$B$221,2,0)</f>
        <v>West Zone</v>
      </c>
    </row>
    <row r="1541" spans="1:93" x14ac:dyDescent="0.35">
      <c r="A1541" t="s">
        <v>7825</v>
      </c>
      <c r="B1541">
        <v>2</v>
      </c>
      <c r="C1541" t="s">
        <v>9332</v>
      </c>
      <c r="D1541" t="s">
        <v>678</v>
      </c>
      <c r="E1541" t="s">
        <v>895</v>
      </c>
      <c r="F1541" t="s">
        <v>896</v>
      </c>
      <c r="G1541" t="s">
        <v>81</v>
      </c>
      <c r="H1541" t="s">
        <v>12697</v>
      </c>
      <c r="I1541">
        <v>583984</v>
      </c>
      <c r="J1541" t="s">
        <v>4045</v>
      </c>
      <c r="K1541" t="s">
        <v>4046</v>
      </c>
      <c r="L1541" t="s">
        <v>4622</v>
      </c>
      <c r="M1541" t="s">
        <v>12698</v>
      </c>
      <c r="N1541">
        <v>55000</v>
      </c>
      <c r="O1541" t="s">
        <v>7669</v>
      </c>
      <c r="P1541" t="s">
        <v>7670</v>
      </c>
      <c r="Q1541" t="s">
        <v>12699</v>
      </c>
      <c r="R1541">
        <v>7382594596</v>
      </c>
      <c r="S1541" s="14">
        <v>46210</v>
      </c>
      <c r="T1541" t="s">
        <v>7827</v>
      </c>
      <c r="U1541" s="31">
        <v>46210.407916666663</v>
      </c>
      <c r="AK1541" s="14">
        <v>46210</v>
      </c>
      <c r="AL1541" t="s">
        <v>1554</v>
      </c>
      <c r="AM1541" s="31">
        <v>46210.463321759256</v>
      </c>
      <c r="AQ1541" s="31">
        <v>46210.463321759256</v>
      </c>
      <c r="AR1541" s="14">
        <v>46210</v>
      </c>
      <c r="AS1541" t="s">
        <v>1554</v>
      </c>
      <c r="AT1541" t="s">
        <v>896</v>
      </c>
      <c r="AU1541" t="s">
        <v>678</v>
      </c>
      <c r="AV1541" s="14">
        <v>46210</v>
      </c>
      <c r="AW1541" t="s">
        <v>1555</v>
      </c>
      <c r="AX1541" s="31">
        <v>46210.530335648145</v>
      </c>
      <c r="AY1541" s="14">
        <v>46210</v>
      </c>
      <c r="AZ1541" t="s">
        <v>1211</v>
      </c>
      <c r="BA1541" s="31">
        <v>46210.551261574074</v>
      </c>
      <c r="BB1541" s="14">
        <v>46210</v>
      </c>
      <c r="BC1541" t="s">
        <v>6486</v>
      </c>
      <c r="BD1541" s="31">
        <v>46210.600289351853</v>
      </c>
      <c r="BE1541" s="14">
        <v>46210</v>
      </c>
      <c r="BF1541" t="s">
        <v>7829</v>
      </c>
      <c r="BG1541" s="31">
        <v>46210.660254629627</v>
      </c>
      <c r="BH1541" s="14">
        <v>46210</v>
      </c>
      <c r="BI1541" t="s">
        <v>7829</v>
      </c>
      <c r="BJ1541" s="31">
        <v>46210.66034722222</v>
      </c>
      <c r="BK1541" s="14">
        <v>46210</v>
      </c>
      <c r="BL1541" t="s">
        <v>1364</v>
      </c>
      <c r="BM1541" s="31">
        <v>46210.773090277777</v>
      </c>
      <c r="CM1541" s="4">
        <f t="shared" si="68"/>
        <v>46210.407916666663</v>
      </c>
      <c r="CN1541">
        <f t="shared" si="69"/>
        <v>0</v>
      </c>
      <c r="CO1541" t="str">
        <f>VLOOKUP(A1541,Sheet1!$A$2:$B$221,2,0)</f>
        <v>West Zone</v>
      </c>
    </row>
    <row r="1542" spans="1:93" x14ac:dyDescent="0.35">
      <c r="A1542" t="s">
        <v>7825</v>
      </c>
      <c r="B1542">
        <v>2</v>
      </c>
      <c r="C1542" t="s">
        <v>9332</v>
      </c>
      <c r="D1542" t="s">
        <v>678</v>
      </c>
      <c r="E1542" t="s">
        <v>895</v>
      </c>
      <c r="F1542" t="s">
        <v>896</v>
      </c>
      <c r="G1542" t="s">
        <v>81</v>
      </c>
      <c r="H1542" t="s">
        <v>7858</v>
      </c>
      <c r="I1542">
        <v>684476</v>
      </c>
      <c r="J1542" t="s">
        <v>4045</v>
      </c>
      <c r="K1542" t="s">
        <v>4046</v>
      </c>
      <c r="L1542" t="s">
        <v>4622</v>
      </c>
      <c r="M1542" t="s">
        <v>7859</v>
      </c>
      <c r="N1542">
        <v>90000</v>
      </c>
      <c r="O1542" t="s">
        <v>9733</v>
      </c>
      <c r="P1542" t="s">
        <v>9734</v>
      </c>
      <c r="Q1542" t="s">
        <v>3614</v>
      </c>
      <c r="R1542">
        <v>7949962248</v>
      </c>
      <c r="S1542" s="14">
        <v>46205</v>
      </c>
      <c r="T1542" t="s">
        <v>7827</v>
      </c>
      <c r="U1542" s="31">
        <v>46205.408032407409</v>
      </c>
      <c r="AK1542" s="14">
        <v>46205</v>
      </c>
      <c r="AL1542" t="s">
        <v>1554</v>
      </c>
      <c r="AM1542" s="31">
        <v>46205.433425925927</v>
      </c>
      <c r="AQ1542" s="31">
        <v>46205.433425925927</v>
      </c>
      <c r="AR1542" s="14">
        <v>46205</v>
      </c>
      <c r="AS1542" t="s">
        <v>1554</v>
      </c>
      <c r="AT1542" t="s">
        <v>896</v>
      </c>
      <c r="AU1542" t="s">
        <v>678</v>
      </c>
      <c r="AV1542" s="14">
        <v>46209</v>
      </c>
      <c r="AW1542" t="s">
        <v>1555</v>
      </c>
      <c r="AX1542" s="31">
        <v>46209.52547453704</v>
      </c>
      <c r="AY1542" s="14">
        <v>46209</v>
      </c>
      <c r="AZ1542" t="s">
        <v>1211</v>
      </c>
      <c r="BA1542" s="31">
        <v>46209.557245370372</v>
      </c>
      <c r="BB1542" s="14">
        <v>46209</v>
      </c>
      <c r="BC1542" t="s">
        <v>6692</v>
      </c>
      <c r="BD1542" s="31">
        <v>46209.568252314813</v>
      </c>
      <c r="BE1542" s="14">
        <v>46209</v>
      </c>
      <c r="BF1542" t="s">
        <v>7829</v>
      </c>
      <c r="BG1542" s="31">
        <v>46209.608495370368</v>
      </c>
      <c r="BH1542" s="14">
        <v>46209</v>
      </c>
      <c r="BI1542" t="s">
        <v>7829</v>
      </c>
      <c r="BJ1542" s="31">
        <v>46209.608530092592</v>
      </c>
      <c r="BW1542" s="14">
        <v>46209</v>
      </c>
      <c r="BX1542" t="s">
        <v>7829</v>
      </c>
      <c r="BY1542" s="31">
        <v>46209.640462962961</v>
      </c>
      <c r="BZ1542" s="14">
        <v>46209</v>
      </c>
      <c r="CA1542" t="s">
        <v>1324</v>
      </c>
      <c r="CB1542" s="31">
        <v>46209.64880787037</v>
      </c>
      <c r="CF1542" s="14">
        <v>46209</v>
      </c>
      <c r="CG1542" t="s">
        <v>1555</v>
      </c>
      <c r="CH1542" s="31">
        <v>46209.712731481479</v>
      </c>
      <c r="CM1542" s="4">
        <f t="shared" si="68"/>
        <v>46205.408032407409</v>
      </c>
      <c r="CN1542">
        <f t="shared" si="69"/>
        <v>0</v>
      </c>
      <c r="CO1542" t="str">
        <f>VLOOKUP(A1542,Sheet1!$A$2:$B$221,2,0)</f>
        <v>West Zone</v>
      </c>
    </row>
    <row r="1543" spans="1:93" x14ac:dyDescent="0.35">
      <c r="A1543" t="s">
        <v>7825</v>
      </c>
      <c r="B1543">
        <v>2</v>
      </c>
      <c r="C1543" t="s">
        <v>9332</v>
      </c>
      <c r="D1543" t="s">
        <v>678</v>
      </c>
      <c r="E1543" t="s">
        <v>895</v>
      </c>
      <c r="F1543" t="s">
        <v>896</v>
      </c>
      <c r="G1543" t="s">
        <v>81</v>
      </c>
      <c r="H1543" t="s">
        <v>7860</v>
      </c>
      <c r="I1543">
        <v>685835</v>
      </c>
      <c r="J1543" t="s">
        <v>4398</v>
      </c>
      <c r="K1543" t="s">
        <v>4399</v>
      </c>
      <c r="L1543" t="s">
        <v>4622</v>
      </c>
      <c r="M1543" t="s">
        <v>7861</v>
      </c>
      <c r="N1543">
        <v>45000</v>
      </c>
      <c r="O1543" t="s">
        <v>3012</v>
      </c>
      <c r="P1543" t="s">
        <v>3013</v>
      </c>
      <c r="Q1543" t="s">
        <v>2829</v>
      </c>
      <c r="R1543">
        <v>1886325072</v>
      </c>
      <c r="S1543" s="14">
        <v>46204</v>
      </c>
      <c r="T1543" t="s">
        <v>7837</v>
      </c>
      <c r="U1543" s="31">
        <v>46204.647789351853</v>
      </c>
      <c r="AK1543" s="14">
        <v>46205</v>
      </c>
      <c r="AL1543" t="s">
        <v>1554</v>
      </c>
      <c r="AM1543" s="31">
        <v>46205.372141203705</v>
      </c>
      <c r="AQ1543" s="31">
        <v>46205.372141203705</v>
      </c>
      <c r="AR1543" s="14">
        <v>46205</v>
      </c>
      <c r="AS1543" t="s">
        <v>1554</v>
      </c>
      <c r="AT1543" t="s">
        <v>896</v>
      </c>
      <c r="AU1543" t="s">
        <v>678</v>
      </c>
      <c r="AV1543" s="14">
        <v>46205</v>
      </c>
      <c r="AW1543" t="s">
        <v>1555</v>
      </c>
      <c r="AX1543" s="31">
        <v>46205.496550925927</v>
      </c>
      <c r="AY1543" s="14">
        <v>46205</v>
      </c>
      <c r="AZ1543" t="s">
        <v>1211</v>
      </c>
      <c r="BA1543" s="31">
        <v>46205.512789351851</v>
      </c>
      <c r="BB1543" s="14">
        <v>46205</v>
      </c>
      <c r="BC1543" t="s">
        <v>3057</v>
      </c>
      <c r="BD1543" s="31">
        <v>46205.527245370373</v>
      </c>
      <c r="BE1543" s="14">
        <v>46205</v>
      </c>
      <c r="BF1543" t="s">
        <v>7829</v>
      </c>
      <c r="BG1543" s="31">
        <v>46205.555486111109</v>
      </c>
      <c r="BH1543" s="14">
        <v>46205</v>
      </c>
      <c r="BI1543" t="s">
        <v>7829</v>
      </c>
      <c r="BJ1543" s="31">
        <v>46205.555509259262</v>
      </c>
      <c r="BW1543" s="14">
        <v>46205</v>
      </c>
      <c r="BX1543" t="s">
        <v>7829</v>
      </c>
      <c r="BY1543" s="31">
        <v>46205.565740740742</v>
      </c>
      <c r="BZ1543" s="14">
        <v>46205</v>
      </c>
      <c r="CA1543" t="s">
        <v>1324</v>
      </c>
      <c r="CB1543" s="31">
        <v>46205.604432870372</v>
      </c>
      <c r="CF1543" s="14">
        <v>46205</v>
      </c>
      <c r="CG1543" t="s">
        <v>1555</v>
      </c>
      <c r="CH1543" s="31">
        <v>46205.743194444447</v>
      </c>
      <c r="CM1543" s="4">
        <f t="shared" si="68"/>
        <v>46204.647789351853</v>
      </c>
      <c r="CN1543">
        <f t="shared" si="69"/>
        <v>1</v>
      </c>
      <c r="CO1543" t="str">
        <f>VLOOKUP(A1543,Sheet1!$A$2:$B$221,2,0)</f>
        <v>West Zone</v>
      </c>
    </row>
    <row r="1544" spans="1:93" x14ac:dyDescent="0.35">
      <c r="A1544" t="s">
        <v>7825</v>
      </c>
      <c r="B1544">
        <v>2</v>
      </c>
      <c r="C1544" t="s">
        <v>9332</v>
      </c>
      <c r="D1544" t="s">
        <v>678</v>
      </c>
      <c r="E1544" t="s">
        <v>895</v>
      </c>
      <c r="F1544" t="s">
        <v>896</v>
      </c>
      <c r="G1544" t="s">
        <v>81</v>
      </c>
      <c r="H1544" t="s">
        <v>7860</v>
      </c>
      <c r="I1544">
        <v>685835</v>
      </c>
      <c r="J1544" t="s">
        <v>4398</v>
      </c>
      <c r="K1544" t="s">
        <v>4399</v>
      </c>
      <c r="L1544" t="s">
        <v>4622</v>
      </c>
      <c r="M1544" t="s">
        <v>7861</v>
      </c>
      <c r="N1544">
        <v>50000</v>
      </c>
      <c r="O1544" t="s">
        <v>1291</v>
      </c>
      <c r="P1544" t="s">
        <v>1292</v>
      </c>
      <c r="Q1544" t="s">
        <v>3798</v>
      </c>
      <c r="R1544">
        <v>2002295781</v>
      </c>
      <c r="S1544" s="14">
        <v>46204</v>
      </c>
      <c r="T1544" t="s">
        <v>7837</v>
      </c>
      <c r="U1544" s="31">
        <v>46204.64775462963</v>
      </c>
      <c r="AK1544" s="14">
        <v>46205</v>
      </c>
      <c r="AL1544" t="s">
        <v>1554</v>
      </c>
      <c r="AM1544" s="31">
        <v>46205.372118055559</v>
      </c>
      <c r="AQ1544" s="31">
        <v>46205.372118055559</v>
      </c>
      <c r="AR1544" s="14">
        <v>46205</v>
      </c>
      <c r="AS1544" t="s">
        <v>1554</v>
      </c>
      <c r="AT1544" t="s">
        <v>896</v>
      </c>
      <c r="AU1544" t="s">
        <v>678</v>
      </c>
      <c r="AV1544" s="14">
        <v>46205</v>
      </c>
      <c r="AW1544" t="s">
        <v>1555</v>
      </c>
      <c r="AX1544" s="31">
        <v>46205.559166666666</v>
      </c>
      <c r="AY1544" s="14">
        <v>46205</v>
      </c>
      <c r="AZ1544" t="s">
        <v>7038</v>
      </c>
      <c r="BA1544" s="31">
        <v>46205.62059027778</v>
      </c>
      <c r="BB1544" s="14">
        <v>46205</v>
      </c>
      <c r="BC1544" t="s">
        <v>7038</v>
      </c>
      <c r="BD1544" s="31">
        <v>46205.621099537035</v>
      </c>
      <c r="BE1544" s="14">
        <v>46205</v>
      </c>
      <c r="BF1544" t="s">
        <v>1323</v>
      </c>
      <c r="BG1544" s="31">
        <v>46205.649363425924</v>
      </c>
      <c r="BH1544" s="14">
        <v>46205</v>
      </c>
      <c r="BI1544" t="s">
        <v>1323</v>
      </c>
      <c r="BJ1544" s="31">
        <v>46205.64947916667</v>
      </c>
      <c r="BW1544" s="14">
        <v>46205</v>
      </c>
      <c r="BX1544" t="s">
        <v>1323</v>
      </c>
      <c r="BY1544" s="31">
        <v>46205.672546296293</v>
      </c>
      <c r="BZ1544" s="14">
        <v>46205</v>
      </c>
      <c r="CA1544" t="s">
        <v>1324</v>
      </c>
      <c r="CB1544" s="31">
        <v>46205.685868055552</v>
      </c>
      <c r="CF1544" s="14">
        <v>46205</v>
      </c>
      <c r="CG1544" t="s">
        <v>1555</v>
      </c>
      <c r="CH1544" s="31">
        <v>46205.743194444447</v>
      </c>
      <c r="CM1544" s="4">
        <f t="shared" si="68"/>
        <v>46204.64775462963</v>
      </c>
      <c r="CN1544">
        <f t="shared" si="69"/>
        <v>1</v>
      </c>
      <c r="CO1544" t="str">
        <f>VLOOKUP(A1544,Sheet1!$A$2:$B$221,2,0)</f>
        <v>West Zone</v>
      </c>
    </row>
    <row r="1545" spans="1:93" x14ac:dyDescent="0.35">
      <c r="A1545" t="s">
        <v>7862</v>
      </c>
      <c r="B1545">
        <v>13</v>
      </c>
      <c r="C1545" t="s">
        <v>9332</v>
      </c>
      <c r="D1545" t="s">
        <v>678</v>
      </c>
      <c r="E1545" t="s">
        <v>348</v>
      </c>
      <c r="F1545" t="s">
        <v>349</v>
      </c>
      <c r="G1545" t="s">
        <v>81</v>
      </c>
      <c r="H1545" t="s">
        <v>12701</v>
      </c>
      <c r="I1545">
        <v>225767</v>
      </c>
      <c r="J1545" t="s">
        <v>1136</v>
      </c>
      <c r="K1545" t="s">
        <v>2082</v>
      </c>
      <c r="L1545" t="s">
        <v>4622</v>
      </c>
      <c r="M1545" t="s">
        <v>12702</v>
      </c>
      <c r="N1545">
        <v>50000</v>
      </c>
      <c r="O1545" t="s">
        <v>1171</v>
      </c>
      <c r="P1545" t="s">
        <v>1172</v>
      </c>
      <c r="Q1545" t="s">
        <v>12703</v>
      </c>
      <c r="R1545">
        <v>8284197137</v>
      </c>
      <c r="S1545" s="14">
        <v>46210</v>
      </c>
      <c r="T1545" t="s">
        <v>1345</v>
      </c>
      <c r="U1545" s="31">
        <v>46210.71435185185</v>
      </c>
      <c r="AK1545" s="14">
        <v>46210</v>
      </c>
      <c r="AL1545" t="s">
        <v>1344</v>
      </c>
      <c r="AM1545" s="31">
        <v>46210.741597222222</v>
      </c>
      <c r="AQ1545" s="31">
        <v>46210.741597222222</v>
      </c>
      <c r="AR1545" s="14">
        <v>46210</v>
      </c>
      <c r="AS1545" t="s">
        <v>1344</v>
      </c>
      <c r="AT1545" t="s">
        <v>349</v>
      </c>
      <c r="AU1545" t="s">
        <v>678</v>
      </c>
      <c r="AV1545" s="14">
        <v>46210</v>
      </c>
      <c r="AW1545" t="s">
        <v>1345</v>
      </c>
      <c r="AX1545" s="31">
        <v>46210.75576388889</v>
      </c>
      <c r="AY1545" s="14">
        <v>46211</v>
      </c>
      <c r="AZ1545" t="s">
        <v>1211</v>
      </c>
      <c r="BA1545" s="31">
        <v>46211.360543981478</v>
      </c>
      <c r="CM1545" s="4">
        <f t="shared" si="68"/>
        <v>46210.71435185185</v>
      </c>
      <c r="CN1545">
        <f t="shared" si="69"/>
        <v>0</v>
      </c>
      <c r="CO1545" t="str">
        <f>VLOOKUP(A1545,Sheet1!$A$2:$B$221,2,0)</f>
        <v>West Zone</v>
      </c>
    </row>
    <row r="1546" spans="1:93" x14ac:dyDescent="0.35">
      <c r="A1546" t="s">
        <v>7862</v>
      </c>
      <c r="B1546">
        <v>13</v>
      </c>
      <c r="C1546" t="s">
        <v>9332</v>
      </c>
      <c r="D1546" t="s">
        <v>678</v>
      </c>
      <c r="E1546" t="s">
        <v>348</v>
      </c>
      <c r="F1546" t="s">
        <v>349</v>
      </c>
      <c r="G1546" t="s">
        <v>81</v>
      </c>
      <c r="H1546" t="s">
        <v>12701</v>
      </c>
      <c r="I1546">
        <v>225767</v>
      </c>
      <c r="J1546" t="s">
        <v>1136</v>
      </c>
      <c r="K1546" t="s">
        <v>2082</v>
      </c>
      <c r="L1546" t="s">
        <v>4622</v>
      </c>
      <c r="M1546" t="s">
        <v>12702</v>
      </c>
      <c r="N1546">
        <v>90000</v>
      </c>
      <c r="O1546" t="s">
        <v>1445</v>
      </c>
      <c r="P1546" t="s">
        <v>1446</v>
      </c>
      <c r="Q1546" t="s">
        <v>12704</v>
      </c>
      <c r="R1546">
        <v>7045371051</v>
      </c>
      <c r="S1546" s="14">
        <v>46210</v>
      </c>
      <c r="T1546" t="s">
        <v>7869</v>
      </c>
      <c r="U1546" s="31">
        <v>46210.455763888887</v>
      </c>
      <c r="AK1546" s="14">
        <v>46210</v>
      </c>
      <c r="AL1546" t="s">
        <v>1344</v>
      </c>
      <c r="AM1546" s="31">
        <v>46210.741562499999</v>
      </c>
      <c r="AQ1546" s="31">
        <v>46210.741562499999</v>
      </c>
      <c r="AR1546" s="14">
        <v>46210</v>
      </c>
      <c r="AS1546" t="s">
        <v>1344</v>
      </c>
      <c r="AT1546" t="s">
        <v>349</v>
      </c>
      <c r="AU1546" t="s">
        <v>678</v>
      </c>
      <c r="AV1546" s="14">
        <v>46210</v>
      </c>
      <c r="AW1546" t="s">
        <v>1345</v>
      </c>
      <c r="AX1546" s="31">
        <v>46210.755740740744</v>
      </c>
      <c r="AY1546" s="14">
        <v>46211</v>
      </c>
      <c r="AZ1546" t="s">
        <v>1211</v>
      </c>
      <c r="BA1546" s="31">
        <v>46211.360543981478</v>
      </c>
      <c r="CM1546" s="4">
        <f t="shared" si="68"/>
        <v>46210.455763888887</v>
      </c>
      <c r="CN1546">
        <f t="shared" si="69"/>
        <v>0</v>
      </c>
      <c r="CO1546" t="str">
        <f>VLOOKUP(A1546,Sheet1!$A$2:$B$221,2,0)</f>
        <v>West Zone</v>
      </c>
    </row>
    <row r="1547" spans="1:93" x14ac:dyDescent="0.35">
      <c r="A1547" t="s">
        <v>7862</v>
      </c>
      <c r="B1547">
        <v>13</v>
      </c>
      <c r="C1547" t="s">
        <v>9332</v>
      </c>
      <c r="D1547" t="s">
        <v>678</v>
      </c>
      <c r="E1547" t="s">
        <v>348</v>
      </c>
      <c r="F1547" t="s">
        <v>349</v>
      </c>
      <c r="G1547" t="s">
        <v>81</v>
      </c>
      <c r="H1547" t="s">
        <v>7863</v>
      </c>
      <c r="I1547">
        <v>287115</v>
      </c>
      <c r="J1547" t="s">
        <v>3764</v>
      </c>
      <c r="K1547" t="s">
        <v>7864</v>
      </c>
      <c r="L1547" t="s">
        <v>4622</v>
      </c>
      <c r="M1547" t="s">
        <v>7865</v>
      </c>
      <c r="N1547">
        <v>50000</v>
      </c>
      <c r="O1547" t="s">
        <v>1291</v>
      </c>
      <c r="P1547" t="s">
        <v>1292</v>
      </c>
      <c r="Q1547" t="s">
        <v>7466</v>
      </c>
      <c r="R1547">
        <v>5499390363</v>
      </c>
      <c r="S1547" s="14">
        <v>46204</v>
      </c>
      <c r="T1547" t="s">
        <v>7866</v>
      </c>
      <c r="U1547" s="31">
        <v>46204.578020833331</v>
      </c>
      <c r="AK1547" s="14">
        <v>46204</v>
      </c>
      <c r="AL1547" t="s">
        <v>1344</v>
      </c>
      <c r="AM1547" s="31">
        <v>46204.654328703706</v>
      </c>
      <c r="AQ1547" s="31">
        <v>46204.654328703706</v>
      </c>
      <c r="AR1547" s="14">
        <v>46204</v>
      </c>
      <c r="AS1547" t="s">
        <v>1344</v>
      </c>
      <c r="AT1547" t="s">
        <v>349</v>
      </c>
      <c r="AU1547" t="s">
        <v>678</v>
      </c>
      <c r="AV1547" s="14">
        <v>46204</v>
      </c>
      <c r="AW1547" t="s">
        <v>1345</v>
      </c>
      <c r="AX1547" s="31">
        <v>46204.658402777779</v>
      </c>
      <c r="AY1547" s="14">
        <v>46204</v>
      </c>
      <c r="AZ1547" t="s">
        <v>1211</v>
      </c>
      <c r="BA1547" s="31">
        <v>46204.660810185182</v>
      </c>
      <c r="BB1547" s="14">
        <v>46204</v>
      </c>
      <c r="BC1547" t="s">
        <v>6825</v>
      </c>
      <c r="BD1547" s="31">
        <v>46204.680428240739</v>
      </c>
      <c r="BE1547" s="14">
        <v>46204</v>
      </c>
      <c r="BF1547" t="s">
        <v>7829</v>
      </c>
      <c r="BG1547" s="31">
        <v>46204.687013888892</v>
      </c>
      <c r="BH1547" s="14">
        <v>46204</v>
      </c>
      <c r="BI1547" t="s">
        <v>7829</v>
      </c>
      <c r="BJ1547" s="31">
        <v>46204.698900462965</v>
      </c>
      <c r="BW1547" s="14">
        <v>46204</v>
      </c>
      <c r="BX1547" t="s">
        <v>7829</v>
      </c>
      <c r="BY1547" s="31">
        <v>46204.71402777778</v>
      </c>
      <c r="BZ1547" s="14">
        <v>46204</v>
      </c>
      <c r="CA1547" t="s">
        <v>1324</v>
      </c>
      <c r="CB1547" s="31">
        <v>46204.733437499999</v>
      </c>
      <c r="CF1547" s="14">
        <v>46204</v>
      </c>
      <c r="CG1547" t="s">
        <v>1345</v>
      </c>
      <c r="CH1547" s="31">
        <v>46204.797754629632</v>
      </c>
      <c r="CM1547" s="4">
        <f t="shared" si="68"/>
        <v>46204.578020833331</v>
      </c>
      <c r="CN1547">
        <f t="shared" si="69"/>
        <v>0</v>
      </c>
      <c r="CO1547" t="str">
        <f>VLOOKUP(A1547,Sheet1!$A$2:$B$221,2,0)</f>
        <v>West Zone</v>
      </c>
    </row>
    <row r="1548" spans="1:93" x14ac:dyDescent="0.35">
      <c r="A1548" t="s">
        <v>7862</v>
      </c>
      <c r="B1548">
        <v>13</v>
      </c>
      <c r="C1548" t="s">
        <v>9332</v>
      </c>
      <c r="D1548" t="s">
        <v>678</v>
      </c>
      <c r="E1548" t="s">
        <v>348</v>
      </c>
      <c r="F1548" t="s">
        <v>349</v>
      </c>
      <c r="G1548" t="s">
        <v>81</v>
      </c>
      <c r="H1548" t="s">
        <v>7867</v>
      </c>
      <c r="I1548">
        <v>302108</v>
      </c>
      <c r="J1548" t="s">
        <v>1136</v>
      </c>
      <c r="K1548" t="s">
        <v>2082</v>
      </c>
      <c r="L1548" t="s">
        <v>4622</v>
      </c>
      <c r="M1548" t="s">
        <v>7868</v>
      </c>
      <c r="N1548">
        <v>77000</v>
      </c>
      <c r="O1548" t="s">
        <v>9550</v>
      </c>
      <c r="P1548" t="s">
        <v>9551</v>
      </c>
      <c r="Q1548" t="s">
        <v>3756</v>
      </c>
      <c r="R1548">
        <v>8759491372</v>
      </c>
      <c r="S1548" s="14">
        <v>46206</v>
      </c>
      <c r="T1548" t="s">
        <v>7869</v>
      </c>
      <c r="U1548" s="31">
        <v>46206.570254629631</v>
      </c>
      <c r="AK1548" s="14">
        <v>46206</v>
      </c>
      <c r="AL1548" t="s">
        <v>1344</v>
      </c>
      <c r="AM1548" s="31">
        <v>46206.620034722226</v>
      </c>
      <c r="AQ1548" s="31">
        <v>46206.620034722226</v>
      </c>
      <c r="AR1548" s="14">
        <v>46206</v>
      </c>
      <c r="AS1548" t="s">
        <v>1344</v>
      </c>
      <c r="AT1548" t="s">
        <v>349</v>
      </c>
      <c r="AU1548" t="s">
        <v>678</v>
      </c>
      <c r="AV1548" s="14">
        <v>46206</v>
      </c>
      <c r="AW1548" t="s">
        <v>1345</v>
      </c>
      <c r="AX1548" s="31">
        <v>46206.744432870371</v>
      </c>
      <c r="AY1548" s="14">
        <v>46209</v>
      </c>
      <c r="AZ1548" t="s">
        <v>1211</v>
      </c>
      <c r="BA1548" s="31">
        <v>46209.334270833337</v>
      </c>
      <c r="BB1548" s="14">
        <v>46209</v>
      </c>
      <c r="BC1548" t="s">
        <v>6874</v>
      </c>
      <c r="BD1548" s="31">
        <v>46209.585358796299</v>
      </c>
      <c r="BE1548" s="14">
        <v>46209</v>
      </c>
      <c r="BF1548" t="s">
        <v>7829</v>
      </c>
      <c r="BG1548" s="31">
        <v>46209.622511574074</v>
      </c>
      <c r="BH1548" s="14">
        <v>46209</v>
      </c>
      <c r="BI1548" t="s">
        <v>7829</v>
      </c>
      <c r="BJ1548" s="31">
        <v>46209.622534722221</v>
      </c>
      <c r="BW1548" s="14">
        <v>46209</v>
      </c>
      <c r="BX1548" t="s">
        <v>7829</v>
      </c>
      <c r="BY1548" s="31">
        <v>46209.640532407408</v>
      </c>
      <c r="BZ1548" s="14">
        <v>46209</v>
      </c>
      <c r="CA1548" t="s">
        <v>1364</v>
      </c>
      <c r="CB1548" s="31">
        <v>46209.649293981478</v>
      </c>
      <c r="CF1548" s="14">
        <v>46209</v>
      </c>
      <c r="CG1548" t="s">
        <v>1345</v>
      </c>
      <c r="CH1548" s="31">
        <v>46209.815347222226</v>
      </c>
      <c r="CM1548" s="4">
        <f t="shared" si="68"/>
        <v>46206.570254629631</v>
      </c>
      <c r="CN1548">
        <f t="shared" si="69"/>
        <v>0</v>
      </c>
      <c r="CO1548" t="str">
        <f>VLOOKUP(A1548,Sheet1!$A$2:$B$221,2,0)</f>
        <v>West Zone</v>
      </c>
    </row>
    <row r="1549" spans="1:93" x14ac:dyDescent="0.35">
      <c r="A1549" t="s">
        <v>7862</v>
      </c>
      <c r="B1549">
        <v>13</v>
      </c>
      <c r="C1549" t="s">
        <v>9332</v>
      </c>
      <c r="D1549" t="s">
        <v>678</v>
      </c>
      <c r="E1549" t="s">
        <v>348</v>
      </c>
      <c r="F1549" t="s">
        <v>349</v>
      </c>
      <c r="G1549" t="s">
        <v>81</v>
      </c>
      <c r="H1549" t="s">
        <v>7870</v>
      </c>
      <c r="I1549">
        <v>303875</v>
      </c>
      <c r="J1549" t="s">
        <v>1346</v>
      </c>
      <c r="K1549" t="s">
        <v>1347</v>
      </c>
      <c r="L1549" t="s">
        <v>4622</v>
      </c>
      <c r="M1549" t="s">
        <v>7871</v>
      </c>
      <c r="N1549">
        <v>65000</v>
      </c>
      <c r="O1549" t="s">
        <v>1348</v>
      </c>
      <c r="P1549" t="s">
        <v>1349</v>
      </c>
      <c r="Q1549" t="s">
        <v>7872</v>
      </c>
      <c r="R1549">
        <v>5680051905</v>
      </c>
      <c r="S1549" s="14">
        <v>46204</v>
      </c>
      <c r="T1549" t="s">
        <v>7873</v>
      </c>
      <c r="U1549" s="31">
        <v>46204.7190162037</v>
      </c>
      <c r="AK1549" s="14">
        <v>46204</v>
      </c>
      <c r="AL1549" t="s">
        <v>1344</v>
      </c>
      <c r="AM1549" s="31">
        <v>46204.743425925924</v>
      </c>
      <c r="AQ1549" s="31">
        <v>46204.743425925924</v>
      </c>
      <c r="AR1549" s="14">
        <v>46204</v>
      </c>
      <c r="AS1549" t="s">
        <v>1344</v>
      </c>
      <c r="AT1549" t="s">
        <v>349</v>
      </c>
      <c r="AU1549" t="s">
        <v>678</v>
      </c>
      <c r="AV1549" s="14">
        <v>46204</v>
      </c>
      <c r="AW1549" t="s">
        <v>1345</v>
      </c>
      <c r="AX1549" s="31">
        <v>46204.744340277779</v>
      </c>
      <c r="AY1549" s="14">
        <v>46205</v>
      </c>
      <c r="AZ1549" t="s">
        <v>1211</v>
      </c>
      <c r="BA1549" s="31">
        <v>46205.356273148151</v>
      </c>
      <c r="BB1549" s="14">
        <v>46205</v>
      </c>
      <c r="BC1549" t="s">
        <v>3024</v>
      </c>
      <c r="BD1549" s="31">
        <v>46205.381331018521</v>
      </c>
      <c r="BE1549" s="14">
        <v>46205</v>
      </c>
      <c r="BF1549" t="s">
        <v>7829</v>
      </c>
      <c r="BG1549" s="31">
        <v>46205.427372685182</v>
      </c>
      <c r="BH1549" s="14">
        <v>46205</v>
      </c>
      <c r="BI1549" t="s">
        <v>1323</v>
      </c>
      <c r="BJ1549" s="31">
        <v>46205.692002314812</v>
      </c>
      <c r="BK1549" s="14">
        <v>46205</v>
      </c>
      <c r="BL1549" t="s">
        <v>7829</v>
      </c>
      <c r="BM1549" s="31">
        <v>46205.429363425923</v>
      </c>
      <c r="BW1549" s="14">
        <v>46205</v>
      </c>
      <c r="BX1549" t="s">
        <v>1323</v>
      </c>
      <c r="BY1549" s="31">
        <v>46205.702245370368</v>
      </c>
      <c r="BZ1549" s="14">
        <v>46205</v>
      </c>
      <c r="CA1549" t="s">
        <v>1324</v>
      </c>
      <c r="CB1549" s="31">
        <v>46205.707488425927</v>
      </c>
      <c r="CF1549" s="14">
        <v>46205</v>
      </c>
      <c r="CG1549" t="s">
        <v>1345</v>
      </c>
      <c r="CH1549" s="31">
        <v>46205.761284722219</v>
      </c>
      <c r="CM1549" s="4">
        <f t="shared" si="68"/>
        <v>46204.7190162037</v>
      </c>
      <c r="CN1549">
        <f t="shared" si="69"/>
        <v>0</v>
      </c>
      <c r="CO1549" t="str">
        <f>VLOOKUP(A1549,Sheet1!$A$2:$B$221,2,0)</f>
        <v>West Zone</v>
      </c>
    </row>
    <row r="1550" spans="1:93" x14ac:dyDescent="0.35">
      <c r="A1550" t="s">
        <v>7862</v>
      </c>
      <c r="B1550">
        <v>13</v>
      </c>
      <c r="C1550" t="s">
        <v>9332</v>
      </c>
      <c r="D1550" t="s">
        <v>678</v>
      </c>
      <c r="E1550" t="s">
        <v>348</v>
      </c>
      <c r="F1550" t="s">
        <v>349</v>
      </c>
      <c r="G1550" t="s">
        <v>81</v>
      </c>
      <c r="H1550" t="s">
        <v>12705</v>
      </c>
      <c r="I1550">
        <v>349098</v>
      </c>
      <c r="J1550" t="s">
        <v>1136</v>
      </c>
      <c r="K1550" t="s">
        <v>2082</v>
      </c>
      <c r="L1550" t="s">
        <v>4622</v>
      </c>
      <c r="M1550" t="s">
        <v>12706</v>
      </c>
      <c r="N1550">
        <v>90000</v>
      </c>
      <c r="O1550" t="s">
        <v>1180</v>
      </c>
      <c r="P1550" t="s">
        <v>1181</v>
      </c>
      <c r="Q1550" t="s">
        <v>8388</v>
      </c>
      <c r="R1550">
        <v>8047924027</v>
      </c>
      <c r="S1550" s="14">
        <v>46210</v>
      </c>
      <c r="T1550" t="s">
        <v>7869</v>
      </c>
      <c r="U1550" s="31">
        <v>46210.538622685184</v>
      </c>
      <c r="AK1550" s="14">
        <v>46210</v>
      </c>
      <c r="AL1550" t="s">
        <v>1344</v>
      </c>
      <c r="AM1550" s="31">
        <v>46210.723715277774</v>
      </c>
      <c r="AQ1550" s="31">
        <v>46210.723715277774</v>
      </c>
      <c r="AR1550" s="14">
        <v>46210</v>
      </c>
      <c r="AS1550" t="s">
        <v>1344</v>
      </c>
      <c r="AT1550" t="s">
        <v>349</v>
      </c>
      <c r="AU1550" t="s">
        <v>678</v>
      </c>
      <c r="AV1550" s="14">
        <v>46211</v>
      </c>
      <c r="AW1550" t="s">
        <v>1345</v>
      </c>
      <c r="AX1550" s="31">
        <v>46211.358530092592</v>
      </c>
      <c r="AY1550" s="14">
        <v>46211</v>
      </c>
      <c r="AZ1550" t="s">
        <v>1211</v>
      </c>
      <c r="BA1550" s="31">
        <v>46211.360567129632</v>
      </c>
      <c r="CM1550" s="4">
        <f t="shared" si="68"/>
        <v>46210.538622685184</v>
      </c>
      <c r="CN1550">
        <f t="shared" si="69"/>
        <v>0</v>
      </c>
      <c r="CO1550" t="str">
        <f>VLOOKUP(A1550,Sheet1!$A$2:$B$221,2,0)</f>
        <v>West Zone</v>
      </c>
    </row>
    <row r="1551" spans="1:93" x14ac:dyDescent="0.35">
      <c r="A1551" t="s">
        <v>7862</v>
      </c>
      <c r="B1551">
        <v>13</v>
      </c>
      <c r="C1551" t="s">
        <v>9332</v>
      </c>
      <c r="D1551" t="s">
        <v>678</v>
      </c>
      <c r="E1551" t="s">
        <v>348</v>
      </c>
      <c r="F1551" t="s">
        <v>349</v>
      </c>
      <c r="G1551" t="s">
        <v>81</v>
      </c>
      <c r="H1551" t="s">
        <v>2077</v>
      </c>
      <c r="I1551">
        <v>351307</v>
      </c>
      <c r="J1551" t="s">
        <v>117</v>
      </c>
      <c r="K1551" t="s">
        <v>2078</v>
      </c>
      <c r="L1551" t="s">
        <v>4622</v>
      </c>
      <c r="M1551" t="s">
        <v>12707</v>
      </c>
      <c r="N1551">
        <v>60000</v>
      </c>
      <c r="O1551" t="s">
        <v>1328</v>
      </c>
      <c r="P1551" t="s">
        <v>1329</v>
      </c>
      <c r="Q1551" t="s">
        <v>3106</v>
      </c>
      <c r="R1551">
        <v>1612212359</v>
      </c>
      <c r="S1551" s="14">
        <v>46210</v>
      </c>
      <c r="T1551" t="s">
        <v>12700</v>
      </c>
      <c r="U1551" s="31">
        <v>46210.405798611115</v>
      </c>
      <c r="AK1551" s="14">
        <v>46210</v>
      </c>
      <c r="AL1551" t="s">
        <v>1344</v>
      </c>
      <c r="AM1551" s="31">
        <v>46210.460127314815</v>
      </c>
      <c r="AQ1551" s="31">
        <v>46210.460127314815</v>
      </c>
      <c r="AR1551" s="14">
        <v>46210</v>
      </c>
      <c r="AS1551" t="s">
        <v>1344</v>
      </c>
      <c r="AT1551" t="s">
        <v>349</v>
      </c>
      <c r="AU1551" t="s">
        <v>678</v>
      </c>
      <c r="AV1551" s="14">
        <v>46210</v>
      </c>
      <c r="AW1551" t="s">
        <v>1345</v>
      </c>
      <c r="AX1551" s="31">
        <v>46210.462951388887</v>
      </c>
      <c r="AY1551" s="14">
        <v>46210</v>
      </c>
      <c r="AZ1551" t="s">
        <v>1211</v>
      </c>
      <c r="BA1551" s="31">
        <v>46210.478368055556</v>
      </c>
      <c r="BB1551" s="14">
        <v>46210</v>
      </c>
      <c r="BC1551" t="s">
        <v>7509</v>
      </c>
      <c r="BD1551" s="31">
        <v>46210.503796296296</v>
      </c>
      <c r="BE1551" s="14">
        <v>46210</v>
      </c>
      <c r="BF1551" t="s">
        <v>7829</v>
      </c>
      <c r="BG1551" s="31">
        <v>46210.596215277779</v>
      </c>
      <c r="BK1551" s="14">
        <v>46210</v>
      </c>
      <c r="BL1551" t="s">
        <v>7829</v>
      </c>
      <c r="BM1551" s="31">
        <v>46210.596296296295</v>
      </c>
      <c r="CM1551" s="4">
        <f t="shared" si="68"/>
        <v>46210.405798611115</v>
      </c>
      <c r="CN1551">
        <f t="shared" si="69"/>
        <v>0</v>
      </c>
      <c r="CO1551" t="str">
        <f>VLOOKUP(A1551,Sheet1!$A$2:$B$221,2,0)</f>
        <v>West Zone</v>
      </c>
    </row>
    <row r="1552" spans="1:93" x14ac:dyDescent="0.35">
      <c r="A1552" t="s">
        <v>7862</v>
      </c>
      <c r="B1552">
        <v>13</v>
      </c>
      <c r="C1552" t="s">
        <v>9332</v>
      </c>
      <c r="D1552" t="s">
        <v>678</v>
      </c>
      <c r="E1552" t="s">
        <v>348</v>
      </c>
      <c r="F1552" t="s">
        <v>349</v>
      </c>
      <c r="G1552" t="s">
        <v>81</v>
      </c>
      <c r="H1552" t="s">
        <v>12708</v>
      </c>
      <c r="I1552">
        <v>394255</v>
      </c>
      <c r="J1552" t="s">
        <v>2978</v>
      </c>
      <c r="K1552" t="s">
        <v>12709</v>
      </c>
      <c r="L1552" t="s">
        <v>4622</v>
      </c>
      <c r="M1552" t="s">
        <v>12710</v>
      </c>
      <c r="N1552">
        <v>70000</v>
      </c>
      <c r="O1552" t="s">
        <v>1325</v>
      </c>
      <c r="P1552" t="s">
        <v>1326</v>
      </c>
      <c r="Q1552" t="s">
        <v>12711</v>
      </c>
      <c r="R1552">
        <v>4250721295</v>
      </c>
      <c r="S1552" s="14">
        <v>46210</v>
      </c>
      <c r="T1552" t="s">
        <v>12712</v>
      </c>
      <c r="U1552" s="31">
        <v>46210.60597222222</v>
      </c>
      <c r="AK1552" s="14">
        <v>46210</v>
      </c>
      <c r="AL1552" t="s">
        <v>1345</v>
      </c>
      <c r="AM1552" s="31">
        <v>46210.644108796296</v>
      </c>
      <c r="AQ1552" s="31">
        <v>46210.644108796296</v>
      </c>
      <c r="AR1552" s="14">
        <v>46210</v>
      </c>
      <c r="AS1552" t="s">
        <v>1345</v>
      </c>
      <c r="AT1552" t="s">
        <v>7880</v>
      </c>
      <c r="AU1552" t="s">
        <v>677</v>
      </c>
      <c r="AV1552" s="14">
        <v>46210</v>
      </c>
      <c r="AW1552" t="s">
        <v>1345</v>
      </c>
      <c r="AX1552" s="31">
        <v>46210.644502314812</v>
      </c>
      <c r="AY1552" s="14">
        <v>46210</v>
      </c>
      <c r="AZ1552" t="s">
        <v>1211</v>
      </c>
      <c r="BA1552" s="31">
        <v>46210.675312500003</v>
      </c>
      <c r="BB1552" s="14">
        <v>46210</v>
      </c>
      <c r="BC1552" t="s">
        <v>6692</v>
      </c>
      <c r="BD1552" s="31">
        <v>46210.693530092591</v>
      </c>
      <c r="BE1552" s="14">
        <v>46210</v>
      </c>
      <c r="BF1552" t="s">
        <v>7829</v>
      </c>
      <c r="BG1552" s="31">
        <v>46210.73333333333</v>
      </c>
      <c r="BK1552" s="14">
        <v>46210</v>
      </c>
      <c r="BL1552" t="s">
        <v>7829</v>
      </c>
      <c r="BM1552" s="31">
        <v>46210.73337962963</v>
      </c>
      <c r="CM1552" s="4">
        <f t="shared" si="68"/>
        <v>46210.60597222222</v>
      </c>
      <c r="CN1552">
        <f t="shared" si="69"/>
        <v>0</v>
      </c>
      <c r="CO1552" t="str">
        <f>VLOOKUP(A1552,Sheet1!$A$2:$B$221,2,0)</f>
        <v>West Zone</v>
      </c>
    </row>
    <row r="1553" spans="1:93" x14ac:dyDescent="0.35">
      <c r="A1553" t="s">
        <v>7862</v>
      </c>
      <c r="B1553">
        <v>13</v>
      </c>
      <c r="C1553" t="s">
        <v>9332</v>
      </c>
      <c r="D1553" t="s">
        <v>678</v>
      </c>
      <c r="E1553" t="s">
        <v>348</v>
      </c>
      <c r="F1553" t="s">
        <v>349</v>
      </c>
      <c r="G1553" t="s">
        <v>81</v>
      </c>
      <c r="H1553" t="s">
        <v>10805</v>
      </c>
      <c r="I1553">
        <v>398314</v>
      </c>
      <c r="J1553" t="s">
        <v>7875</v>
      </c>
      <c r="K1553" t="s">
        <v>7876</v>
      </c>
      <c r="L1553" t="s">
        <v>4622</v>
      </c>
      <c r="M1553" t="s">
        <v>10806</v>
      </c>
      <c r="N1553">
        <v>90000</v>
      </c>
      <c r="O1553" t="s">
        <v>1180</v>
      </c>
      <c r="P1553" t="s">
        <v>1181</v>
      </c>
      <c r="Q1553" t="s">
        <v>10807</v>
      </c>
      <c r="R1553">
        <v>8286492354</v>
      </c>
      <c r="S1553" s="14">
        <v>46209</v>
      </c>
      <c r="T1553" t="s">
        <v>7879</v>
      </c>
      <c r="U1553" s="31">
        <v>46209.405555555553</v>
      </c>
      <c r="AK1553" s="14">
        <v>46209</v>
      </c>
      <c r="AL1553" t="s">
        <v>1344</v>
      </c>
      <c r="AM1553" s="31">
        <v>46209.46947916667</v>
      </c>
      <c r="AQ1553" s="31">
        <v>46209.46947916667</v>
      </c>
      <c r="AR1553" s="14">
        <v>46209</v>
      </c>
      <c r="AS1553" t="s">
        <v>1344</v>
      </c>
      <c r="AT1553" t="s">
        <v>349</v>
      </c>
      <c r="AU1553" t="s">
        <v>678</v>
      </c>
      <c r="AV1553" s="14">
        <v>46210</v>
      </c>
      <c r="AW1553" t="s">
        <v>1345</v>
      </c>
      <c r="AX1553" s="31">
        <v>46210.556539351855</v>
      </c>
      <c r="AY1553" s="14">
        <v>46210</v>
      </c>
      <c r="AZ1553" t="s">
        <v>1211</v>
      </c>
      <c r="BA1553" s="31">
        <v>46210.575208333335</v>
      </c>
      <c r="BB1553" s="14">
        <v>46210</v>
      </c>
      <c r="BC1553" t="s">
        <v>1268</v>
      </c>
      <c r="BD1553" s="31">
        <v>46210.58866898148</v>
      </c>
      <c r="BE1553" s="14">
        <v>46210</v>
      </c>
      <c r="BF1553" t="s">
        <v>7829</v>
      </c>
      <c r="BG1553" s="31">
        <v>46210.649664351855</v>
      </c>
      <c r="BH1553" s="14">
        <v>46210</v>
      </c>
      <c r="BI1553" t="s">
        <v>7829</v>
      </c>
      <c r="BJ1553" s="31">
        <v>46210.649699074071</v>
      </c>
      <c r="BW1553" s="14">
        <v>46210</v>
      </c>
      <c r="BX1553" t="s">
        <v>7829</v>
      </c>
      <c r="BY1553" s="31">
        <v>46210.672592592593</v>
      </c>
      <c r="BZ1553" s="14">
        <v>46210</v>
      </c>
      <c r="CA1553" t="s">
        <v>1364</v>
      </c>
      <c r="CB1553" s="31">
        <v>46210.687071759261</v>
      </c>
      <c r="CM1553" s="4">
        <f t="shared" si="68"/>
        <v>46209.405555555553</v>
      </c>
      <c r="CN1553">
        <f t="shared" si="69"/>
        <v>0</v>
      </c>
      <c r="CO1553" t="str">
        <f>VLOOKUP(A1553,Sheet1!$A$2:$B$221,2,0)</f>
        <v>West Zone</v>
      </c>
    </row>
    <row r="1554" spans="1:93" x14ac:dyDescent="0.35">
      <c r="A1554" t="s">
        <v>7862</v>
      </c>
      <c r="B1554">
        <v>13</v>
      </c>
      <c r="C1554" t="s">
        <v>9332</v>
      </c>
      <c r="D1554" t="s">
        <v>678</v>
      </c>
      <c r="E1554" t="s">
        <v>348</v>
      </c>
      <c r="F1554" t="s">
        <v>349</v>
      </c>
      <c r="G1554" t="s">
        <v>81</v>
      </c>
      <c r="H1554" t="s">
        <v>10808</v>
      </c>
      <c r="I1554">
        <v>509869</v>
      </c>
      <c r="J1554" t="s">
        <v>2073</v>
      </c>
      <c r="K1554" t="s">
        <v>2074</v>
      </c>
      <c r="L1554" t="s">
        <v>4622</v>
      </c>
      <c r="M1554" t="s">
        <v>12713</v>
      </c>
      <c r="N1554">
        <v>45000</v>
      </c>
      <c r="O1554" t="s">
        <v>3012</v>
      </c>
      <c r="P1554" t="s">
        <v>3013</v>
      </c>
      <c r="Q1554" t="s">
        <v>10809</v>
      </c>
      <c r="R1554">
        <v>7824506016</v>
      </c>
      <c r="S1554" s="14">
        <v>46210</v>
      </c>
      <c r="T1554" t="s">
        <v>1345</v>
      </c>
      <c r="U1554" s="31">
        <v>46210.762766203705</v>
      </c>
      <c r="AK1554" s="14">
        <v>46210</v>
      </c>
      <c r="AL1554" t="s">
        <v>1344</v>
      </c>
      <c r="AM1554" s="31">
        <v>46210.793969907405</v>
      </c>
      <c r="AQ1554" s="31">
        <v>46210.793969907405</v>
      </c>
      <c r="AR1554" s="14">
        <v>46210</v>
      </c>
      <c r="AS1554" t="s">
        <v>1344</v>
      </c>
      <c r="AT1554" t="s">
        <v>349</v>
      </c>
      <c r="AU1554" t="s">
        <v>678</v>
      </c>
      <c r="AV1554" s="14">
        <v>46211</v>
      </c>
      <c r="AW1554" t="s">
        <v>1345</v>
      </c>
      <c r="AX1554" s="31">
        <v>46211.357222222221</v>
      </c>
      <c r="AY1554" s="14">
        <v>46211</v>
      </c>
      <c r="AZ1554" t="s">
        <v>1211</v>
      </c>
      <c r="BA1554" s="31">
        <v>46211.360752314817</v>
      </c>
      <c r="CM1554" s="4">
        <f t="shared" si="68"/>
        <v>46210.762766203705</v>
      </c>
      <c r="CN1554">
        <f t="shared" si="69"/>
        <v>0</v>
      </c>
      <c r="CO1554" t="str">
        <f>VLOOKUP(A1554,Sheet1!$A$2:$B$221,2,0)</f>
        <v>West Zone</v>
      </c>
    </row>
    <row r="1555" spans="1:93" x14ac:dyDescent="0.35">
      <c r="A1555" t="s">
        <v>7862</v>
      </c>
      <c r="B1555">
        <v>13</v>
      </c>
      <c r="C1555" t="s">
        <v>9332</v>
      </c>
      <c r="D1555" t="s">
        <v>678</v>
      </c>
      <c r="E1555" t="s">
        <v>348</v>
      </c>
      <c r="F1555" t="s">
        <v>349</v>
      </c>
      <c r="G1555" t="s">
        <v>81</v>
      </c>
      <c r="H1555" t="s">
        <v>7874</v>
      </c>
      <c r="I1555">
        <v>560714</v>
      </c>
      <c r="J1555" t="s">
        <v>7875</v>
      </c>
      <c r="K1555" t="s">
        <v>7876</v>
      </c>
      <c r="L1555" t="s">
        <v>4622</v>
      </c>
      <c r="M1555" t="s">
        <v>7877</v>
      </c>
      <c r="N1555">
        <v>90000</v>
      </c>
      <c r="O1555" t="s">
        <v>1180</v>
      </c>
      <c r="P1555" t="s">
        <v>1181</v>
      </c>
      <c r="Q1555" t="s">
        <v>7878</v>
      </c>
      <c r="R1555">
        <v>6361503839</v>
      </c>
      <c r="S1555" s="14">
        <v>46204</v>
      </c>
      <c r="T1555" t="s">
        <v>7879</v>
      </c>
      <c r="U1555" s="31">
        <v>46204.532083333332</v>
      </c>
      <c r="AK1555" s="14">
        <v>46204</v>
      </c>
      <c r="AL1555" t="s">
        <v>1345</v>
      </c>
      <c r="AM1555" s="31">
        <v>46204.594039351854</v>
      </c>
      <c r="AQ1555" s="31">
        <v>46204.594039351854</v>
      </c>
      <c r="AR1555" s="14">
        <v>46204</v>
      </c>
      <c r="AS1555" t="s">
        <v>1345</v>
      </c>
      <c r="AT1555" t="s">
        <v>7880</v>
      </c>
      <c r="AU1555" t="s">
        <v>677</v>
      </c>
      <c r="AV1555" s="14">
        <v>46204</v>
      </c>
      <c r="AW1555" t="s">
        <v>1345</v>
      </c>
      <c r="AX1555" s="31">
        <v>46204.597222222219</v>
      </c>
      <c r="AY1555" s="14">
        <v>46204</v>
      </c>
      <c r="AZ1555" t="s">
        <v>1211</v>
      </c>
      <c r="BA1555" s="31">
        <v>46204.616967592592</v>
      </c>
      <c r="BB1555" s="14">
        <v>46204</v>
      </c>
      <c r="BC1555" t="s">
        <v>6685</v>
      </c>
      <c r="BD1555" s="31">
        <v>46204.636655092596</v>
      </c>
      <c r="BE1555" s="14">
        <v>46204</v>
      </c>
      <c r="BF1555" t="s">
        <v>7829</v>
      </c>
      <c r="BG1555" s="31">
        <v>46204.66097222222</v>
      </c>
      <c r="BH1555" s="14">
        <v>46204</v>
      </c>
      <c r="BI1555" t="s">
        <v>7829</v>
      </c>
      <c r="BJ1555" s="31">
        <v>46204.661030092589</v>
      </c>
      <c r="BW1555" s="14">
        <v>46204</v>
      </c>
      <c r="BX1555" t="s">
        <v>7829</v>
      </c>
      <c r="BY1555" s="31">
        <v>46204.676585648151</v>
      </c>
      <c r="BZ1555" s="14">
        <v>46204</v>
      </c>
      <c r="CA1555" t="s">
        <v>1324</v>
      </c>
      <c r="CB1555" s="31">
        <v>46204.697268518517</v>
      </c>
      <c r="CF1555" s="14">
        <v>46204</v>
      </c>
      <c r="CG1555" t="s">
        <v>1345</v>
      </c>
      <c r="CH1555" s="31">
        <v>46204.757662037038</v>
      </c>
      <c r="CM1555" s="4">
        <f t="shared" si="68"/>
        <v>46204.532083333332</v>
      </c>
      <c r="CN1555">
        <f t="shared" si="69"/>
        <v>0</v>
      </c>
      <c r="CO1555" t="str">
        <f>VLOOKUP(A1555,Sheet1!$A$2:$B$221,2,0)</f>
        <v>West Zone</v>
      </c>
    </row>
    <row r="1556" spans="1:93" x14ac:dyDescent="0.35">
      <c r="A1556" t="s">
        <v>7862</v>
      </c>
      <c r="B1556">
        <v>13</v>
      </c>
      <c r="C1556" t="s">
        <v>9332</v>
      </c>
      <c r="D1556" t="s">
        <v>678</v>
      </c>
      <c r="E1556" t="s">
        <v>348</v>
      </c>
      <c r="F1556" t="s">
        <v>349</v>
      </c>
      <c r="G1556" t="s">
        <v>81</v>
      </c>
      <c r="H1556" t="s">
        <v>7881</v>
      </c>
      <c r="I1556">
        <v>571881</v>
      </c>
      <c r="J1556" t="s">
        <v>3764</v>
      </c>
      <c r="K1556" t="s">
        <v>7864</v>
      </c>
      <c r="L1556" t="s">
        <v>4622</v>
      </c>
      <c r="M1556" t="s">
        <v>7882</v>
      </c>
      <c r="Q1556" t="s">
        <v>7883</v>
      </c>
      <c r="R1556">
        <v>9202871641</v>
      </c>
      <c r="S1556" s="14">
        <v>46206</v>
      </c>
      <c r="T1556" t="s">
        <v>7866</v>
      </c>
      <c r="U1556" s="31">
        <v>46206.536192129628</v>
      </c>
      <c r="AK1556" s="14">
        <v>46206</v>
      </c>
      <c r="AL1556" t="s">
        <v>1344</v>
      </c>
      <c r="AM1556" s="31">
        <v>46206.737604166665</v>
      </c>
      <c r="AQ1556" s="31">
        <v>46206.737604166665</v>
      </c>
      <c r="AR1556" s="14">
        <v>46206</v>
      </c>
      <c r="AS1556" t="s">
        <v>1344</v>
      </c>
      <c r="AT1556" t="s">
        <v>349</v>
      </c>
      <c r="AU1556" t="s">
        <v>678</v>
      </c>
      <c r="CM1556" s="4">
        <f t="shared" si="68"/>
        <v>46206.536192129628</v>
      </c>
      <c r="CN1556">
        <f t="shared" si="69"/>
        <v>0</v>
      </c>
      <c r="CO1556" t="str">
        <f>VLOOKUP(A1556,Sheet1!$A$2:$B$221,2,0)</f>
        <v>West Zone</v>
      </c>
    </row>
    <row r="1557" spans="1:93" x14ac:dyDescent="0.35">
      <c r="A1557" t="s">
        <v>7862</v>
      </c>
      <c r="B1557">
        <v>13</v>
      </c>
      <c r="C1557" t="s">
        <v>9332</v>
      </c>
      <c r="D1557" t="s">
        <v>678</v>
      </c>
      <c r="E1557" t="s">
        <v>348</v>
      </c>
      <c r="F1557" t="s">
        <v>349</v>
      </c>
      <c r="G1557" t="s">
        <v>81</v>
      </c>
      <c r="H1557" t="s">
        <v>7884</v>
      </c>
      <c r="I1557">
        <v>767253</v>
      </c>
      <c r="J1557" t="s">
        <v>3764</v>
      </c>
      <c r="K1557" t="s">
        <v>7864</v>
      </c>
      <c r="L1557" t="s">
        <v>4622</v>
      </c>
      <c r="M1557" t="s">
        <v>7885</v>
      </c>
      <c r="N1557">
        <v>70000</v>
      </c>
      <c r="O1557" t="s">
        <v>7886</v>
      </c>
      <c r="P1557" t="s">
        <v>7887</v>
      </c>
      <c r="Q1557" t="s">
        <v>7888</v>
      </c>
      <c r="R1557">
        <v>2909949092</v>
      </c>
      <c r="S1557" s="14">
        <v>46205</v>
      </c>
      <c r="T1557" t="s">
        <v>7866</v>
      </c>
      <c r="U1557" s="31">
        <v>46205.55741898148</v>
      </c>
      <c r="AK1557" s="14">
        <v>46205</v>
      </c>
      <c r="AL1557" t="s">
        <v>1344</v>
      </c>
      <c r="AM1557" s="31">
        <v>46205.586064814815</v>
      </c>
      <c r="AQ1557" s="31">
        <v>46205.586064814815</v>
      </c>
      <c r="AR1557" s="14">
        <v>46205</v>
      </c>
      <c r="AS1557" t="s">
        <v>1344</v>
      </c>
      <c r="AT1557" t="s">
        <v>349</v>
      </c>
      <c r="AU1557" t="s">
        <v>678</v>
      </c>
      <c r="AV1557" s="14">
        <v>46205</v>
      </c>
      <c r="AW1557" t="s">
        <v>1345</v>
      </c>
      <c r="AX1557" s="31">
        <v>46205.687071759261</v>
      </c>
      <c r="AY1557" s="14">
        <v>46205</v>
      </c>
      <c r="AZ1557" t="s">
        <v>1211</v>
      </c>
      <c r="BA1557" s="31">
        <v>46205.713738425926</v>
      </c>
      <c r="BB1557" s="14">
        <v>46205</v>
      </c>
      <c r="BC1557" t="s">
        <v>7038</v>
      </c>
      <c r="BD1557" s="31">
        <v>46205.741655092592</v>
      </c>
      <c r="BE1557" s="14">
        <v>46205</v>
      </c>
      <c r="BF1557" t="s">
        <v>7829</v>
      </c>
      <c r="BG1557" s="31">
        <v>46205.746168981481</v>
      </c>
      <c r="BH1557" s="14">
        <v>46205</v>
      </c>
      <c r="BI1557" t="s">
        <v>7829</v>
      </c>
      <c r="BJ1557" s="31">
        <v>46205.746215277781</v>
      </c>
      <c r="BW1557" s="14">
        <v>46205</v>
      </c>
      <c r="BX1557" t="s">
        <v>7829</v>
      </c>
      <c r="BY1557" s="31">
        <v>46205.754687499997</v>
      </c>
      <c r="BZ1557" s="14">
        <v>46205</v>
      </c>
      <c r="CA1557" t="s">
        <v>1322</v>
      </c>
      <c r="CB1557" s="31">
        <v>46205.766087962962</v>
      </c>
      <c r="CF1557" s="14">
        <v>46206</v>
      </c>
      <c r="CG1557" t="s">
        <v>1345</v>
      </c>
      <c r="CH1557" s="31">
        <v>46206.409907407404</v>
      </c>
      <c r="CM1557" s="4">
        <f t="shared" si="68"/>
        <v>46205.55741898148</v>
      </c>
      <c r="CN1557">
        <f t="shared" si="69"/>
        <v>0</v>
      </c>
      <c r="CO1557" t="str">
        <f>VLOOKUP(A1557,Sheet1!$A$2:$B$221,2,0)</f>
        <v>West Zone</v>
      </c>
    </row>
    <row r="1558" spans="1:93" x14ac:dyDescent="0.35">
      <c r="A1558" t="s">
        <v>7889</v>
      </c>
      <c r="B1558">
        <v>16</v>
      </c>
      <c r="C1558" t="s">
        <v>9332</v>
      </c>
      <c r="D1558" t="s">
        <v>678</v>
      </c>
      <c r="E1558" t="s">
        <v>538</v>
      </c>
      <c r="F1558" t="s">
        <v>539</v>
      </c>
      <c r="G1558" t="s">
        <v>930</v>
      </c>
      <c r="H1558" t="s">
        <v>12714</v>
      </c>
      <c r="I1558">
        <v>16518</v>
      </c>
      <c r="J1558" t="s">
        <v>12715</v>
      </c>
      <c r="K1558" t="s">
        <v>12716</v>
      </c>
      <c r="L1558" t="s">
        <v>4622</v>
      </c>
      <c r="M1558" t="s">
        <v>12717</v>
      </c>
      <c r="N1558">
        <v>70000</v>
      </c>
      <c r="O1558" t="s">
        <v>1029</v>
      </c>
      <c r="P1558" t="s">
        <v>1030</v>
      </c>
      <c r="Q1558" t="s">
        <v>12718</v>
      </c>
      <c r="R1558">
        <v>4956968633</v>
      </c>
      <c r="S1558" s="14">
        <v>46209</v>
      </c>
      <c r="T1558" t="s">
        <v>12719</v>
      </c>
      <c r="U1558" s="31">
        <v>46209.630914351852</v>
      </c>
      <c r="AK1558" s="14">
        <v>46210</v>
      </c>
      <c r="AL1558" t="s">
        <v>1350</v>
      </c>
      <c r="AM1558" s="31">
        <v>46210.502071759256</v>
      </c>
      <c r="AQ1558" s="31">
        <v>46210.502071759256</v>
      </c>
      <c r="AR1558" s="14">
        <v>46210</v>
      </c>
      <c r="AS1558" t="s">
        <v>1350</v>
      </c>
      <c r="AT1558" t="s">
        <v>539</v>
      </c>
      <c r="AU1558" t="s">
        <v>678</v>
      </c>
      <c r="AV1558" s="14">
        <v>46210</v>
      </c>
      <c r="AW1558" t="s">
        <v>1351</v>
      </c>
      <c r="AX1558" s="31">
        <v>46210.729560185187</v>
      </c>
      <c r="AY1558" s="14">
        <v>46210</v>
      </c>
      <c r="AZ1558" t="s">
        <v>1211</v>
      </c>
      <c r="BA1558" s="31">
        <v>46210.73709490741</v>
      </c>
      <c r="BB1558" s="14">
        <v>46210</v>
      </c>
      <c r="BC1558" t="s">
        <v>6814</v>
      </c>
      <c r="BD1558" s="31">
        <v>46210.752581018518</v>
      </c>
      <c r="BE1558" s="14">
        <v>46210</v>
      </c>
      <c r="BF1558" t="s">
        <v>7487</v>
      </c>
      <c r="BG1558" s="31">
        <v>46210.77747685185</v>
      </c>
      <c r="BH1558" s="14">
        <v>46210</v>
      </c>
      <c r="BI1558" t="s">
        <v>7487</v>
      </c>
      <c r="BJ1558" s="31">
        <v>46210.783784722225</v>
      </c>
      <c r="BW1558" s="14">
        <v>46210</v>
      </c>
      <c r="BX1558" t="s">
        <v>7487</v>
      </c>
      <c r="BY1558" s="31">
        <v>46210.813900462963</v>
      </c>
      <c r="BZ1558" s="14">
        <v>46210</v>
      </c>
      <c r="CA1558" t="s">
        <v>1324</v>
      </c>
      <c r="CB1558" s="31">
        <v>46210.821296296293</v>
      </c>
      <c r="CF1558" s="14">
        <v>46211</v>
      </c>
      <c r="CG1558" t="s">
        <v>1351</v>
      </c>
      <c r="CH1558" s="31">
        <v>46211.361261574071</v>
      </c>
      <c r="CM1558" s="4">
        <f t="shared" si="68"/>
        <v>46209.630914351852</v>
      </c>
      <c r="CN1558">
        <f t="shared" si="69"/>
        <v>1</v>
      </c>
      <c r="CO1558" t="str">
        <f>VLOOKUP(A1558,Sheet1!$A$2:$B$221,2,0)</f>
        <v>West Zone</v>
      </c>
    </row>
    <row r="1559" spans="1:93" x14ac:dyDescent="0.35">
      <c r="A1559" t="s">
        <v>7889</v>
      </c>
      <c r="B1559">
        <v>16</v>
      </c>
      <c r="C1559" t="s">
        <v>9332</v>
      </c>
      <c r="D1559" t="s">
        <v>678</v>
      </c>
      <c r="E1559" t="s">
        <v>538</v>
      </c>
      <c r="F1559" t="s">
        <v>539</v>
      </c>
      <c r="G1559" t="s">
        <v>930</v>
      </c>
      <c r="H1559" t="s">
        <v>7890</v>
      </c>
      <c r="I1559">
        <v>27316</v>
      </c>
      <c r="J1559" t="s">
        <v>7891</v>
      </c>
      <c r="K1559" t="s">
        <v>7892</v>
      </c>
      <c r="L1559" t="s">
        <v>4622</v>
      </c>
      <c r="M1559" t="s">
        <v>7893</v>
      </c>
      <c r="N1559">
        <v>55000</v>
      </c>
      <c r="O1559" t="s">
        <v>12720</v>
      </c>
      <c r="P1559" t="s">
        <v>12721</v>
      </c>
      <c r="Q1559" t="s">
        <v>7894</v>
      </c>
      <c r="R1559">
        <v>3043327266</v>
      </c>
      <c r="S1559" s="14">
        <v>46205</v>
      </c>
      <c r="T1559" t="s">
        <v>7895</v>
      </c>
      <c r="U1559" s="31">
        <v>46205.681562500002</v>
      </c>
      <c r="AK1559" s="14">
        <v>46206</v>
      </c>
      <c r="AL1559" t="s">
        <v>1350</v>
      </c>
      <c r="AM1559" s="31">
        <v>46206.666284722225</v>
      </c>
      <c r="AQ1559" s="31">
        <v>46206.666284722225</v>
      </c>
      <c r="AR1559" s="14">
        <v>46206</v>
      </c>
      <c r="AS1559" t="s">
        <v>1350</v>
      </c>
      <c r="AT1559" t="s">
        <v>539</v>
      </c>
      <c r="AU1559" t="s">
        <v>678</v>
      </c>
      <c r="AV1559" s="14">
        <v>46209</v>
      </c>
      <c r="AW1559" t="s">
        <v>10810</v>
      </c>
      <c r="AX1559" s="31">
        <v>46209.563136574077</v>
      </c>
      <c r="AY1559" s="14">
        <v>46209</v>
      </c>
      <c r="AZ1559" t="s">
        <v>1211</v>
      </c>
      <c r="BA1559" s="31">
        <v>46209.582060185188</v>
      </c>
      <c r="BB1559" s="14">
        <v>46209</v>
      </c>
      <c r="BC1559" t="s">
        <v>6501</v>
      </c>
      <c r="BD1559" s="31">
        <v>46209.640752314815</v>
      </c>
      <c r="BE1559" s="14">
        <v>46209</v>
      </c>
      <c r="BF1559" t="s">
        <v>1336</v>
      </c>
      <c r="BG1559" s="31">
        <v>46209.651469907411</v>
      </c>
      <c r="BH1559" s="14">
        <v>46210</v>
      </c>
      <c r="BI1559" t="s">
        <v>7655</v>
      </c>
      <c r="BJ1559" s="31">
        <v>46210.463773148149</v>
      </c>
      <c r="BK1559" s="14">
        <v>46209</v>
      </c>
      <c r="BL1559" t="s">
        <v>1336</v>
      </c>
      <c r="BM1559" s="31">
        <v>46209.653726851851</v>
      </c>
      <c r="BW1559" s="14">
        <v>46210</v>
      </c>
      <c r="BX1559" t="s">
        <v>7655</v>
      </c>
      <c r="BY1559" s="31">
        <v>46210.467812499999</v>
      </c>
      <c r="BZ1559" s="14">
        <v>46210</v>
      </c>
      <c r="CA1559" t="s">
        <v>1364</v>
      </c>
      <c r="CB1559" s="31">
        <v>46210.549201388887</v>
      </c>
      <c r="CM1559" s="4">
        <f t="shared" si="68"/>
        <v>46205.681562500002</v>
      </c>
      <c r="CN1559">
        <f t="shared" si="69"/>
        <v>1</v>
      </c>
      <c r="CO1559" t="str">
        <f>VLOOKUP(A1559,Sheet1!$A$2:$B$221,2,0)</f>
        <v>West Zone</v>
      </c>
    </row>
    <row r="1560" spans="1:93" x14ac:dyDescent="0.35">
      <c r="A1560" t="s">
        <v>7889</v>
      </c>
      <c r="B1560">
        <v>16</v>
      </c>
      <c r="C1560" t="s">
        <v>9332</v>
      </c>
      <c r="D1560" t="s">
        <v>678</v>
      </c>
      <c r="E1560" t="s">
        <v>538</v>
      </c>
      <c r="F1560" t="s">
        <v>539</v>
      </c>
      <c r="G1560" t="s">
        <v>930</v>
      </c>
      <c r="H1560" t="s">
        <v>7896</v>
      </c>
      <c r="I1560">
        <v>60826</v>
      </c>
      <c r="J1560" t="s">
        <v>7897</v>
      </c>
      <c r="K1560" t="s">
        <v>7898</v>
      </c>
      <c r="L1560" t="s">
        <v>4622</v>
      </c>
      <c r="M1560" t="s">
        <v>7899</v>
      </c>
      <c r="N1560">
        <v>90000</v>
      </c>
      <c r="O1560" t="s">
        <v>1032</v>
      </c>
      <c r="P1560" t="s">
        <v>1033</v>
      </c>
      <c r="Q1560" t="s">
        <v>7900</v>
      </c>
      <c r="R1560">
        <v>8184741502</v>
      </c>
      <c r="S1560" s="14">
        <v>46205</v>
      </c>
      <c r="T1560" t="s">
        <v>7901</v>
      </c>
      <c r="U1560" s="31">
        <v>46205.723495370374</v>
      </c>
      <c r="AK1560" s="14">
        <v>46205</v>
      </c>
      <c r="AL1560" t="s">
        <v>1350</v>
      </c>
      <c r="AM1560" s="31">
        <v>46205.812800925924</v>
      </c>
      <c r="AQ1560" s="31">
        <v>46205.812800925924</v>
      </c>
      <c r="AR1560" s="14">
        <v>46205</v>
      </c>
      <c r="AS1560" t="s">
        <v>1350</v>
      </c>
      <c r="AT1560" t="s">
        <v>539</v>
      </c>
      <c r="AU1560" t="s">
        <v>678</v>
      </c>
      <c r="AV1560" s="14">
        <v>46206</v>
      </c>
      <c r="AW1560" t="s">
        <v>1351</v>
      </c>
      <c r="AX1560" s="31">
        <v>46206.352800925924</v>
      </c>
      <c r="AY1560" s="14">
        <v>46206</v>
      </c>
      <c r="AZ1560" t="s">
        <v>3057</v>
      </c>
      <c r="BA1560" s="31">
        <v>46206.430509259262</v>
      </c>
      <c r="BB1560" s="14">
        <v>46206</v>
      </c>
      <c r="BC1560" t="s">
        <v>1268</v>
      </c>
      <c r="BD1560" s="31">
        <v>46206.461608796293</v>
      </c>
      <c r="BE1560" s="14">
        <v>46206</v>
      </c>
      <c r="BF1560" t="s">
        <v>7655</v>
      </c>
      <c r="BG1560" s="31">
        <v>46206.568090277775</v>
      </c>
      <c r="BH1560" s="14">
        <v>46206</v>
      </c>
      <c r="BI1560" t="s">
        <v>7655</v>
      </c>
      <c r="BJ1560" s="31">
        <v>46206.571215277778</v>
      </c>
      <c r="BW1560" s="14">
        <v>46206</v>
      </c>
      <c r="BX1560" t="s">
        <v>7655</v>
      </c>
      <c r="BY1560" s="31">
        <v>46206.58865740741</v>
      </c>
      <c r="BZ1560" s="14">
        <v>46206</v>
      </c>
      <c r="CA1560" t="s">
        <v>1324</v>
      </c>
      <c r="CB1560" s="31">
        <v>46206.604386574072</v>
      </c>
      <c r="CF1560" s="14">
        <v>46209</v>
      </c>
      <c r="CG1560" t="s">
        <v>1351</v>
      </c>
      <c r="CH1560" s="31">
        <v>46209.621423611112</v>
      </c>
      <c r="CM1560" s="4">
        <f t="shared" si="68"/>
        <v>46205.723495370374</v>
      </c>
      <c r="CN1560">
        <f t="shared" si="69"/>
        <v>0</v>
      </c>
      <c r="CO1560" t="str">
        <f>VLOOKUP(A1560,Sheet1!$A$2:$B$221,2,0)</f>
        <v>West Zone</v>
      </c>
    </row>
    <row r="1561" spans="1:93" x14ac:dyDescent="0.35">
      <c r="A1561" t="s">
        <v>7889</v>
      </c>
      <c r="B1561">
        <v>16</v>
      </c>
      <c r="C1561" t="s">
        <v>9332</v>
      </c>
      <c r="D1561" t="s">
        <v>678</v>
      </c>
      <c r="E1561" t="s">
        <v>538</v>
      </c>
      <c r="F1561" t="s">
        <v>539</v>
      </c>
      <c r="G1561" t="s">
        <v>930</v>
      </c>
      <c r="H1561" t="s">
        <v>10811</v>
      </c>
      <c r="I1561">
        <v>128779</v>
      </c>
      <c r="J1561" t="s">
        <v>7891</v>
      </c>
      <c r="K1561" t="s">
        <v>7892</v>
      </c>
      <c r="L1561" t="s">
        <v>4622</v>
      </c>
      <c r="M1561" t="s">
        <v>10812</v>
      </c>
      <c r="N1561">
        <v>70000</v>
      </c>
      <c r="O1561" t="s">
        <v>1029</v>
      </c>
      <c r="P1561" t="s">
        <v>1030</v>
      </c>
      <c r="Q1561" t="s">
        <v>4402</v>
      </c>
      <c r="R1561">
        <v>8912924214</v>
      </c>
      <c r="S1561" s="14">
        <v>46209</v>
      </c>
      <c r="T1561" t="s">
        <v>7895</v>
      </c>
      <c r="U1561" s="31">
        <v>46209.721250000002</v>
      </c>
      <c r="AK1561" s="14">
        <v>46209</v>
      </c>
      <c r="AL1561" t="s">
        <v>1350</v>
      </c>
      <c r="AM1561" s="31">
        <v>46209.767175925925</v>
      </c>
      <c r="AQ1561" s="31">
        <v>46209.767175925925</v>
      </c>
      <c r="AR1561" s="14">
        <v>46209</v>
      </c>
      <c r="AS1561" t="s">
        <v>1350</v>
      </c>
      <c r="AT1561" t="s">
        <v>539</v>
      </c>
      <c r="AU1561" t="s">
        <v>678</v>
      </c>
      <c r="AV1561" s="14">
        <v>46210</v>
      </c>
      <c r="AW1561" t="s">
        <v>1350</v>
      </c>
      <c r="AX1561" s="31">
        <v>46210.430613425924</v>
      </c>
      <c r="AY1561" s="14">
        <v>46210</v>
      </c>
      <c r="AZ1561" t="s">
        <v>1211</v>
      </c>
      <c r="BA1561" s="31">
        <v>46210.453738425924</v>
      </c>
      <c r="BB1561" s="14">
        <v>46210</v>
      </c>
      <c r="BC1561" t="s">
        <v>6482</v>
      </c>
      <c r="BD1561" s="31">
        <v>46210.481261574074</v>
      </c>
      <c r="BE1561" s="14">
        <v>46210</v>
      </c>
      <c r="BF1561" t="s">
        <v>1336</v>
      </c>
      <c r="BG1561" s="31">
        <v>46210.527997685182</v>
      </c>
      <c r="BH1561" s="14">
        <v>46210</v>
      </c>
      <c r="BI1561" t="s">
        <v>1336</v>
      </c>
      <c r="BJ1561" s="31">
        <v>46210.532847222225</v>
      </c>
      <c r="BW1561" s="14">
        <v>46210</v>
      </c>
      <c r="BX1561" t="s">
        <v>1336</v>
      </c>
      <c r="BY1561" s="31">
        <v>46210.574363425927</v>
      </c>
      <c r="BZ1561" s="14">
        <v>46210</v>
      </c>
      <c r="CA1561" t="s">
        <v>2427</v>
      </c>
      <c r="CB1561" s="31">
        <v>46210.602951388886</v>
      </c>
      <c r="CF1561" s="14">
        <v>46210</v>
      </c>
      <c r="CG1561" t="s">
        <v>1351</v>
      </c>
      <c r="CH1561" s="31">
        <v>46210.752604166664</v>
      </c>
      <c r="CM1561" s="4">
        <f t="shared" si="68"/>
        <v>46209.721250000002</v>
      </c>
      <c r="CN1561">
        <f t="shared" si="69"/>
        <v>0</v>
      </c>
      <c r="CO1561" t="str">
        <f>VLOOKUP(A1561,Sheet1!$A$2:$B$221,2,0)</f>
        <v>West Zone</v>
      </c>
    </row>
    <row r="1562" spans="1:93" x14ac:dyDescent="0.35">
      <c r="A1562" t="s">
        <v>7889</v>
      </c>
      <c r="B1562">
        <v>16</v>
      </c>
      <c r="C1562" t="s">
        <v>9332</v>
      </c>
      <c r="D1562" t="s">
        <v>678</v>
      </c>
      <c r="E1562" t="s">
        <v>538</v>
      </c>
      <c r="F1562" t="s">
        <v>539</v>
      </c>
      <c r="G1562" t="s">
        <v>930</v>
      </c>
      <c r="H1562" t="s">
        <v>10813</v>
      </c>
      <c r="I1562">
        <v>128783</v>
      </c>
      <c r="J1562" t="s">
        <v>7891</v>
      </c>
      <c r="K1562" t="s">
        <v>7892</v>
      </c>
      <c r="L1562" t="s">
        <v>4622</v>
      </c>
      <c r="M1562" t="s">
        <v>10814</v>
      </c>
      <c r="N1562">
        <v>70000</v>
      </c>
      <c r="O1562" t="s">
        <v>1029</v>
      </c>
      <c r="P1562" t="s">
        <v>1030</v>
      </c>
      <c r="Q1562" t="s">
        <v>10815</v>
      </c>
      <c r="R1562">
        <v>6834327307</v>
      </c>
      <c r="S1562" s="14">
        <v>46209</v>
      </c>
      <c r="T1562" t="s">
        <v>7895</v>
      </c>
      <c r="U1562" s="31">
        <v>46209.611701388887</v>
      </c>
      <c r="AK1562" s="14">
        <v>46209</v>
      </c>
      <c r="AL1562" t="s">
        <v>1350</v>
      </c>
      <c r="AM1562" s="31">
        <v>46209.74077546296</v>
      </c>
      <c r="AQ1562" s="31">
        <v>46209.74077546296</v>
      </c>
      <c r="AR1562" s="14">
        <v>46209</v>
      </c>
      <c r="AS1562" t="s">
        <v>1350</v>
      </c>
      <c r="AT1562" t="s">
        <v>539</v>
      </c>
      <c r="AU1562" t="s">
        <v>678</v>
      </c>
      <c r="AV1562" s="14">
        <v>46211</v>
      </c>
      <c r="AW1562" t="s">
        <v>1351</v>
      </c>
      <c r="AX1562" s="31">
        <v>46211.336712962962</v>
      </c>
      <c r="AY1562" s="14">
        <v>46211</v>
      </c>
      <c r="AZ1562" t="s">
        <v>1211</v>
      </c>
      <c r="BA1562" s="31">
        <v>46211.36042824074</v>
      </c>
      <c r="CM1562" s="4">
        <f t="shared" si="68"/>
        <v>46209.611701388887</v>
      </c>
      <c r="CN1562">
        <f t="shared" si="69"/>
        <v>0</v>
      </c>
      <c r="CO1562" t="str">
        <f>VLOOKUP(A1562,Sheet1!$A$2:$B$221,2,0)</f>
        <v>West Zone</v>
      </c>
    </row>
    <row r="1563" spans="1:93" x14ac:dyDescent="0.35">
      <c r="A1563" t="s">
        <v>7889</v>
      </c>
      <c r="B1563">
        <v>16</v>
      </c>
      <c r="C1563" t="s">
        <v>9332</v>
      </c>
      <c r="D1563" t="s">
        <v>678</v>
      </c>
      <c r="E1563" t="s">
        <v>538</v>
      </c>
      <c r="F1563" t="s">
        <v>539</v>
      </c>
      <c r="G1563" t="s">
        <v>930</v>
      </c>
      <c r="H1563" t="s">
        <v>7902</v>
      </c>
      <c r="I1563">
        <v>158335</v>
      </c>
      <c r="J1563" t="s">
        <v>7897</v>
      </c>
      <c r="K1563" t="s">
        <v>7898</v>
      </c>
      <c r="L1563" t="s">
        <v>4622</v>
      </c>
      <c r="M1563" t="s">
        <v>7903</v>
      </c>
      <c r="N1563">
        <v>60000</v>
      </c>
      <c r="O1563" t="s">
        <v>1038</v>
      </c>
      <c r="P1563" t="s">
        <v>1039</v>
      </c>
      <c r="Q1563" t="s">
        <v>7904</v>
      </c>
      <c r="R1563">
        <v>7177263860</v>
      </c>
      <c r="S1563" s="14">
        <v>46204</v>
      </c>
      <c r="T1563" t="s">
        <v>7901</v>
      </c>
      <c r="U1563" s="31">
        <v>46204.462951388887</v>
      </c>
      <c r="AK1563" s="14">
        <v>46204</v>
      </c>
      <c r="AL1563" t="s">
        <v>1350</v>
      </c>
      <c r="AM1563" s="31">
        <v>46204.544212962966</v>
      </c>
      <c r="AQ1563" s="31">
        <v>46204.544212962966</v>
      </c>
      <c r="AR1563" s="14">
        <v>46204</v>
      </c>
      <c r="AS1563" t="s">
        <v>1350</v>
      </c>
      <c r="AT1563" t="s">
        <v>539</v>
      </c>
      <c r="AU1563" t="s">
        <v>678</v>
      </c>
      <c r="AV1563" s="14">
        <v>46204</v>
      </c>
      <c r="AW1563" t="s">
        <v>1351</v>
      </c>
      <c r="AX1563" s="31">
        <v>46204.647581018522</v>
      </c>
      <c r="AY1563" s="14">
        <v>46204</v>
      </c>
      <c r="AZ1563" t="s">
        <v>1211</v>
      </c>
      <c r="BA1563" s="31">
        <v>46204.660787037035</v>
      </c>
      <c r="BB1563" s="14">
        <v>46204</v>
      </c>
      <c r="BC1563" t="s">
        <v>6825</v>
      </c>
      <c r="BD1563" s="31">
        <v>46204.729907407411</v>
      </c>
      <c r="BE1563" s="14">
        <v>46204</v>
      </c>
      <c r="BF1563" t="s">
        <v>1336</v>
      </c>
      <c r="BG1563" s="31">
        <v>46204.737974537034</v>
      </c>
      <c r="BH1563" s="14">
        <v>46205</v>
      </c>
      <c r="BI1563" t="s">
        <v>1323</v>
      </c>
      <c r="BJ1563" s="31">
        <v>46205.837118055555</v>
      </c>
      <c r="BK1563" s="14">
        <v>46204</v>
      </c>
      <c r="BL1563" t="s">
        <v>1336</v>
      </c>
      <c r="BM1563" s="31">
        <v>46204.747384259259</v>
      </c>
      <c r="BW1563" s="14">
        <v>46205</v>
      </c>
      <c r="BX1563" t="s">
        <v>1323</v>
      </c>
      <c r="BY1563" s="31">
        <v>46205.841678240744</v>
      </c>
      <c r="BZ1563" s="14">
        <v>46205</v>
      </c>
      <c r="CA1563" t="s">
        <v>1324</v>
      </c>
      <c r="CB1563" s="31">
        <v>46205.847708333335</v>
      </c>
      <c r="CF1563" s="14">
        <v>46206</v>
      </c>
      <c r="CG1563" t="s">
        <v>1351</v>
      </c>
      <c r="CH1563" s="31">
        <v>46206.499374999999</v>
      </c>
      <c r="CM1563" s="4">
        <f t="shared" si="68"/>
        <v>46204.462951388887</v>
      </c>
      <c r="CN1563">
        <f t="shared" si="69"/>
        <v>0</v>
      </c>
      <c r="CO1563" t="str">
        <f>VLOOKUP(A1563,Sheet1!$A$2:$B$221,2,0)</f>
        <v>West Zone</v>
      </c>
    </row>
    <row r="1564" spans="1:93" x14ac:dyDescent="0.35">
      <c r="A1564" t="s">
        <v>7889</v>
      </c>
      <c r="B1564">
        <v>16</v>
      </c>
      <c r="C1564" t="s">
        <v>9332</v>
      </c>
      <c r="D1564" t="s">
        <v>678</v>
      </c>
      <c r="E1564" t="s">
        <v>538</v>
      </c>
      <c r="F1564" t="s">
        <v>539</v>
      </c>
      <c r="G1564" t="s">
        <v>930</v>
      </c>
      <c r="H1564" t="s">
        <v>7905</v>
      </c>
      <c r="I1564">
        <v>164348</v>
      </c>
      <c r="J1564" t="s">
        <v>7906</v>
      </c>
      <c r="K1564" t="s">
        <v>7907</v>
      </c>
      <c r="L1564" t="s">
        <v>4622</v>
      </c>
      <c r="M1564" t="s">
        <v>7908</v>
      </c>
      <c r="N1564">
        <v>40000</v>
      </c>
      <c r="O1564" t="s">
        <v>1059</v>
      </c>
      <c r="P1564" t="s">
        <v>1060</v>
      </c>
      <c r="Q1564" t="s">
        <v>7909</v>
      </c>
      <c r="R1564">
        <v>1102179322</v>
      </c>
      <c r="S1564" s="14">
        <v>46204</v>
      </c>
      <c r="T1564" t="s">
        <v>7910</v>
      </c>
      <c r="U1564" s="31">
        <v>46204.415949074071</v>
      </c>
      <c r="AK1564" s="14">
        <v>46206</v>
      </c>
      <c r="AL1564" t="s">
        <v>1350</v>
      </c>
      <c r="AM1564" s="31">
        <v>46206.66128472222</v>
      </c>
      <c r="AQ1564" s="31">
        <v>46206.66128472222</v>
      </c>
      <c r="AR1564" s="14">
        <v>46206</v>
      </c>
      <c r="AS1564" t="s">
        <v>1350</v>
      </c>
      <c r="AT1564" t="s">
        <v>539</v>
      </c>
      <c r="AU1564" t="s">
        <v>678</v>
      </c>
      <c r="AV1564" s="14">
        <v>46206</v>
      </c>
      <c r="AW1564" t="s">
        <v>7910</v>
      </c>
      <c r="AX1564" s="31">
        <v>46206.674837962964</v>
      </c>
      <c r="AY1564" s="14">
        <v>46206</v>
      </c>
      <c r="AZ1564" t="s">
        <v>3057</v>
      </c>
      <c r="BA1564" s="31">
        <v>46206.68990740741</v>
      </c>
      <c r="BB1564" s="14">
        <v>46206</v>
      </c>
      <c r="BC1564" t="s">
        <v>7371</v>
      </c>
      <c r="BD1564" s="31">
        <v>46206.704479166663</v>
      </c>
      <c r="BE1564" s="14">
        <v>46206</v>
      </c>
      <c r="BF1564" t="s">
        <v>7655</v>
      </c>
      <c r="BG1564" s="31">
        <v>46206.737673611111</v>
      </c>
      <c r="BH1564" s="14">
        <v>46206</v>
      </c>
      <c r="BI1564" t="s">
        <v>7655</v>
      </c>
      <c r="BJ1564" s="31">
        <v>46206.738587962966</v>
      </c>
      <c r="BW1564" s="14">
        <v>46206</v>
      </c>
      <c r="BX1564" t="s">
        <v>7655</v>
      </c>
      <c r="BY1564" s="31">
        <v>46206.74559027778</v>
      </c>
      <c r="BZ1564" s="14">
        <v>46206</v>
      </c>
      <c r="CA1564" t="s">
        <v>1322</v>
      </c>
      <c r="CB1564" s="31">
        <v>46206.762291666666</v>
      </c>
      <c r="CF1564" s="14">
        <v>46209</v>
      </c>
      <c r="CG1564" t="s">
        <v>1351</v>
      </c>
      <c r="CH1564" s="31">
        <v>46209.634548611109</v>
      </c>
      <c r="CM1564" s="4">
        <f t="shared" si="68"/>
        <v>46204.415949074071</v>
      </c>
      <c r="CN1564">
        <f t="shared" si="69"/>
        <v>2</v>
      </c>
      <c r="CO1564" t="str">
        <f>VLOOKUP(A1564,Sheet1!$A$2:$B$221,2,0)</f>
        <v>West Zone</v>
      </c>
    </row>
    <row r="1565" spans="1:93" x14ac:dyDescent="0.35">
      <c r="A1565" t="s">
        <v>7889</v>
      </c>
      <c r="B1565">
        <v>16</v>
      </c>
      <c r="C1565" t="s">
        <v>9332</v>
      </c>
      <c r="D1565" t="s">
        <v>678</v>
      </c>
      <c r="E1565" t="s">
        <v>538</v>
      </c>
      <c r="F1565" t="s">
        <v>539</v>
      </c>
      <c r="G1565" t="s">
        <v>930</v>
      </c>
      <c r="H1565" t="s">
        <v>7911</v>
      </c>
      <c r="I1565">
        <v>169310</v>
      </c>
      <c r="J1565" t="s">
        <v>1352</v>
      </c>
      <c r="K1565" t="s">
        <v>1353</v>
      </c>
      <c r="L1565" t="s">
        <v>4622</v>
      </c>
      <c r="M1565" t="s">
        <v>12722</v>
      </c>
      <c r="N1565">
        <v>80000</v>
      </c>
      <c r="O1565" t="s">
        <v>2992</v>
      </c>
      <c r="P1565" t="s">
        <v>2993</v>
      </c>
      <c r="Q1565" t="s">
        <v>3033</v>
      </c>
      <c r="R1565">
        <v>9366213082</v>
      </c>
      <c r="S1565" s="14">
        <v>46210</v>
      </c>
      <c r="T1565" t="s">
        <v>7913</v>
      </c>
      <c r="U1565" s="31">
        <v>46210.735902777778</v>
      </c>
      <c r="AK1565" s="14">
        <v>46210</v>
      </c>
      <c r="AL1565" t="s">
        <v>1351</v>
      </c>
      <c r="AM1565" s="31">
        <v>46210.781238425923</v>
      </c>
      <c r="AQ1565" s="31">
        <v>46210.781238425923</v>
      </c>
      <c r="AR1565" s="14">
        <v>46210</v>
      </c>
      <c r="AS1565" t="s">
        <v>1351</v>
      </c>
      <c r="AT1565" t="s">
        <v>7914</v>
      </c>
      <c r="AU1565" t="s">
        <v>677</v>
      </c>
      <c r="AV1565" s="14">
        <v>46210</v>
      </c>
      <c r="AW1565" t="s">
        <v>1351</v>
      </c>
      <c r="AX1565" s="31">
        <v>46210.781770833331</v>
      </c>
      <c r="AY1565" s="14">
        <v>46211</v>
      </c>
      <c r="AZ1565" t="s">
        <v>1211</v>
      </c>
      <c r="BA1565" s="31">
        <v>46211.36074074074</v>
      </c>
      <c r="CM1565" s="4">
        <f t="shared" si="68"/>
        <v>46210.735902777778</v>
      </c>
      <c r="CN1565">
        <f t="shared" si="69"/>
        <v>0</v>
      </c>
      <c r="CO1565" t="str">
        <f>VLOOKUP(A1565,Sheet1!$A$2:$B$221,2,0)</f>
        <v>West Zone</v>
      </c>
    </row>
    <row r="1566" spans="1:93" x14ac:dyDescent="0.35">
      <c r="A1566" t="s">
        <v>7889</v>
      </c>
      <c r="B1566">
        <v>16</v>
      </c>
      <c r="C1566" t="s">
        <v>9332</v>
      </c>
      <c r="D1566" t="s">
        <v>678</v>
      </c>
      <c r="E1566" t="s">
        <v>538</v>
      </c>
      <c r="F1566" t="s">
        <v>539</v>
      </c>
      <c r="G1566" t="s">
        <v>930</v>
      </c>
      <c r="H1566" t="s">
        <v>7911</v>
      </c>
      <c r="I1566">
        <v>169310</v>
      </c>
      <c r="J1566" t="s">
        <v>1352</v>
      </c>
      <c r="K1566" t="s">
        <v>1353</v>
      </c>
      <c r="L1566" t="s">
        <v>4622</v>
      </c>
      <c r="M1566" t="s">
        <v>7912</v>
      </c>
      <c r="N1566">
        <v>60000</v>
      </c>
      <c r="O1566" t="s">
        <v>1038</v>
      </c>
      <c r="P1566" t="s">
        <v>1039</v>
      </c>
      <c r="Q1566" t="s">
        <v>1625</v>
      </c>
      <c r="R1566">
        <v>3709192439</v>
      </c>
      <c r="S1566" s="14">
        <v>46206</v>
      </c>
      <c r="T1566" t="s">
        <v>7913</v>
      </c>
      <c r="U1566" s="31">
        <v>46206.451157407406</v>
      </c>
      <c r="AK1566" s="14">
        <v>46206</v>
      </c>
      <c r="AL1566" t="s">
        <v>1351</v>
      </c>
      <c r="AM1566" s="31">
        <v>46206.555034722223</v>
      </c>
      <c r="AQ1566" s="31">
        <v>46206.555034722223</v>
      </c>
      <c r="AR1566" s="14">
        <v>46206</v>
      </c>
      <c r="AS1566" t="s">
        <v>1351</v>
      </c>
      <c r="AT1566" t="s">
        <v>7914</v>
      </c>
      <c r="AU1566" t="s">
        <v>677</v>
      </c>
      <c r="AV1566" s="14">
        <v>46206</v>
      </c>
      <c r="AW1566" t="s">
        <v>1351</v>
      </c>
      <c r="AX1566" s="31">
        <v>46206.629189814812</v>
      </c>
      <c r="AY1566" s="14">
        <v>46206</v>
      </c>
      <c r="AZ1566" t="s">
        <v>3057</v>
      </c>
      <c r="BA1566" s="31">
        <v>46206.648182870369</v>
      </c>
      <c r="BB1566" s="14">
        <v>46206</v>
      </c>
      <c r="BC1566" t="s">
        <v>7509</v>
      </c>
      <c r="BD1566" s="31">
        <v>46206.661412037036</v>
      </c>
      <c r="BE1566" s="14">
        <v>46206</v>
      </c>
      <c r="BF1566" t="s">
        <v>7655</v>
      </c>
      <c r="BG1566" s="31">
        <v>46206.686122685183</v>
      </c>
      <c r="BH1566" s="14">
        <v>46206</v>
      </c>
      <c r="BI1566" t="s">
        <v>7655</v>
      </c>
      <c r="BJ1566" s="31">
        <v>46206.686261574076</v>
      </c>
      <c r="BW1566" s="14">
        <v>46206</v>
      </c>
      <c r="BX1566" t="s">
        <v>7655</v>
      </c>
      <c r="BY1566" s="31">
        <v>46206.694050925929</v>
      </c>
      <c r="BZ1566" s="14">
        <v>46206</v>
      </c>
      <c r="CA1566" t="s">
        <v>1324</v>
      </c>
      <c r="CB1566" s="31">
        <v>46206.713414351849</v>
      </c>
      <c r="CF1566" s="14">
        <v>46209</v>
      </c>
      <c r="CG1566" t="s">
        <v>1351</v>
      </c>
      <c r="CH1566" s="31">
        <v>46209.703356481485</v>
      </c>
      <c r="CM1566" s="4">
        <f t="shared" si="68"/>
        <v>46206.451157407406</v>
      </c>
      <c r="CN1566">
        <f t="shared" si="69"/>
        <v>0</v>
      </c>
      <c r="CO1566" t="str">
        <f>VLOOKUP(A1566,Sheet1!$A$2:$B$221,2,0)</f>
        <v>West Zone</v>
      </c>
    </row>
    <row r="1567" spans="1:93" x14ac:dyDescent="0.35">
      <c r="A1567" t="s">
        <v>7889</v>
      </c>
      <c r="B1567">
        <v>16</v>
      </c>
      <c r="C1567" t="s">
        <v>9332</v>
      </c>
      <c r="D1567" t="s">
        <v>678</v>
      </c>
      <c r="E1567" t="s">
        <v>538</v>
      </c>
      <c r="F1567" t="s">
        <v>539</v>
      </c>
      <c r="G1567" t="s">
        <v>930</v>
      </c>
      <c r="H1567" t="s">
        <v>7911</v>
      </c>
      <c r="I1567">
        <v>169310</v>
      </c>
      <c r="J1567" t="s">
        <v>1352</v>
      </c>
      <c r="K1567" t="s">
        <v>1353</v>
      </c>
      <c r="L1567" t="s">
        <v>4622</v>
      </c>
      <c r="M1567" t="s">
        <v>7915</v>
      </c>
      <c r="N1567">
        <v>90000</v>
      </c>
      <c r="O1567" t="s">
        <v>1032</v>
      </c>
      <c r="P1567" t="s">
        <v>1033</v>
      </c>
      <c r="Q1567" t="s">
        <v>7916</v>
      </c>
      <c r="R1567">
        <v>161810203</v>
      </c>
      <c r="S1567" s="14">
        <v>46204</v>
      </c>
      <c r="T1567" t="s">
        <v>7913</v>
      </c>
      <c r="U1567" s="31">
        <v>46204.737928240742</v>
      </c>
      <c r="AK1567" s="14">
        <v>46205</v>
      </c>
      <c r="AL1567" t="s">
        <v>1351</v>
      </c>
      <c r="AM1567" s="31">
        <v>46205.342974537038</v>
      </c>
      <c r="AQ1567" s="31">
        <v>46205.342974537038</v>
      </c>
      <c r="AR1567" s="14">
        <v>46205</v>
      </c>
      <c r="AS1567" t="s">
        <v>1351</v>
      </c>
      <c r="AT1567" t="s">
        <v>7914</v>
      </c>
      <c r="AU1567" t="s">
        <v>677</v>
      </c>
      <c r="AV1567" s="14">
        <v>46205</v>
      </c>
      <c r="AW1567" t="s">
        <v>1351</v>
      </c>
      <c r="AX1567" s="31">
        <v>46205.343402777777</v>
      </c>
      <c r="AY1567" s="14">
        <v>46205</v>
      </c>
      <c r="AZ1567" t="s">
        <v>1211</v>
      </c>
      <c r="BA1567" s="31">
        <v>46205.356296296297</v>
      </c>
      <c r="BB1567" s="14">
        <v>46205</v>
      </c>
      <c r="BC1567" t="s">
        <v>3024</v>
      </c>
      <c r="BD1567" s="31">
        <v>46205.440601851849</v>
      </c>
      <c r="BE1567" s="14">
        <v>46205</v>
      </c>
      <c r="BF1567" t="s">
        <v>1336</v>
      </c>
      <c r="BG1567" s="31">
        <v>46205.463796296295</v>
      </c>
      <c r="BH1567" s="14">
        <v>46205</v>
      </c>
      <c r="BI1567" t="s">
        <v>1336</v>
      </c>
      <c r="BJ1567" s="31">
        <v>46205.466574074075</v>
      </c>
      <c r="BW1567" s="14">
        <v>46205</v>
      </c>
      <c r="BX1567" t="s">
        <v>1336</v>
      </c>
      <c r="BY1567" s="31">
        <v>46205.506574074076</v>
      </c>
      <c r="BZ1567" s="14">
        <v>46205</v>
      </c>
      <c r="CA1567" t="s">
        <v>1322</v>
      </c>
      <c r="CB1567" s="31">
        <v>46205.525462962964</v>
      </c>
      <c r="CF1567" s="14">
        <v>46205</v>
      </c>
      <c r="CG1567" t="s">
        <v>1351</v>
      </c>
      <c r="CH1567" s="31">
        <v>46205.737835648149</v>
      </c>
      <c r="CM1567" s="4">
        <f t="shared" si="68"/>
        <v>46204.737928240742</v>
      </c>
      <c r="CN1567">
        <f t="shared" si="69"/>
        <v>1</v>
      </c>
      <c r="CO1567" t="str">
        <f>VLOOKUP(A1567,Sheet1!$A$2:$B$221,2,0)</f>
        <v>West Zone</v>
      </c>
    </row>
    <row r="1568" spans="1:93" x14ac:dyDescent="0.35">
      <c r="A1568" t="s">
        <v>7889</v>
      </c>
      <c r="B1568">
        <v>16</v>
      </c>
      <c r="C1568" t="s">
        <v>9332</v>
      </c>
      <c r="D1568" t="s">
        <v>678</v>
      </c>
      <c r="E1568" t="s">
        <v>538</v>
      </c>
      <c r="F1568" t="s">
        <v>539</v>
      </c>
      <c r="G1568" t="s">
        <v>930</v>
      </c>
      <c r="H1568" t="s">
        <v>12723</v>
      </c>
      <c r="I1568">
        <v>233823</v>
      </c>
      <c r="J1568" t="s">
        <v>7897</v>
      </c>
      <c r="K1568" t="s">
        <v>7898</v>
      </c>
      <c r="L1568" t="s">
        <v>4622</v>
      </c>
      <c r="M1568" t="s">
        <v>12724</v>
      </c>
      <c r="N1568">
        <v>50000</v>
      </c>
      <c r="O1568" t="s">
        <v>1034</v>
      </c>
      <c r="P1568" t="s">
        <v>1035</v>
      </c>
      <c r="Q1568" t="s">
        <v>2761</v>
      </c>
      <c r="R1568">
        <v>6552159480</v>
      </c>
      <c r="S1568" s="14">
        <v>46210</v>
      </c>
      <c r="T1568" t="s">
        <v>7901</v>
      </c>
      <c r="U1568" s="31">
        <v>46210.609050925923</v>
      </c>
      <c r="AK1568" s="14">
        <v>46210</v>
      </c>
      <c r="AL1568" t="s">
        <v>10810</v>
      </c>
      <c r="AM1568" s="31">
        <v>46210.742962962962</v>
      </c>
      <c r="AQ1568" s="31">
        <v>46210.742962962962</v>
      </c>
      <c r="AR1568" s="14">
        <v>46210</v>
      </c>
      <c r="AS1568" t="s">
        <v>10810</v>
      </c>
      <c r="AT1568" t="s">
        <v>12725</v>
      </c>
      <c r="AU1568" t="s">
        <v>677</v>
      </c>
      <c r="AV1568" s="14">
        <v>46210</v>
      </c>
      <c r="AW1568" t="s">
        <v>1351</v>
      </c>
      <c r="AX1568" s="31">
        <v>46210.747789351852</v>
      </c>
      <c r="AY1568" s="14">
        <v>46211</v>
      </c>
      <c r="AZ1568" t="s">
        <v>1211</v>
      </c>
      <c r="BA1568" s="31">
        <v>46211.360613425924</v>
      </c>
      <c r="CM1568" s="4">
        <f t="shared" si="68"/>
        <v>46210.609050925923</v>
      </c>
      <c r="CN1568">
        <f t="shared" si="69"/>
        <v>0</v>
      </c>
      <c r="CO1568" t="str">
        <f>VLOOKUP(A1568,Sheet1!$A$2:$B$221,2,0)</f>
        <v>West Zone</v>
      </c>
    </row>
    <row r="1569" spans="1:93" x14ac:dyDescent="0.35">
      <c r="A1569" t="s">
        <v>7889</v>
      </c>
      <c r="B1569">
        <v>16</v>
      </c>
      <c r="C1569" t="s">
        <v>9332</v>
      </c>
      <c r="D1569" t="s">
        <v>678</v>
      </c>
      <c r="E1569" t="s">
        <v>538</v>
      </c>
      <c r="F1569" t="s">
        <v>539</v>
      </c>
      <c r="G1569" t="s">
        <v>930</v>
      </c>
      <c r="H1569" t="s">
        <v>7917</v>
      </c>
      <c r="I1569">
        <v>308089</v>
      </c>
      <c r="J1569" t="s">
        <v>1352</v>
      </c>
      <c r="K1569" t="s">
        <v>1353</v>
      </c>
      <c r="L1569" t="s">
        <v>4622</v>
      </c>
      <c r="M1569" t="s">
        <v>7918</v>
      </c>
      <c r="N1569">
        <v>50000</v>
      </c>
      <c r="O1569" t="s">
        <v>1134</v>
      </c>
      <c r="P1569" t="s">
        <v>1135</v>
      </c>
      <c r="Q1569" t="s">
        <v>7919</v>
      </c>
      <c r="R1569">
        <v>6173278077</v>
      </c>
      <c r="S1569" s="14">
        <v>46206</v>
      </c>
      <c r="T1569" t="s">
        <v>7913</v>
      </c>
      <c r="U1569" s="31">
        <v>46206.50681712963</v>
      </c>
      <c r="AK1569" s="14">
        <v>46206</v>
      </c>
      <c r="AL1569" t="s">
        <v>1350</v>
      </c>
      <c r="AM1569" s="31">
        <v>46206.785509259258</v>
      </c>
      <c r="AQ1569" s="31">
        <v>46206.785509259258</v>
      </c>
      <c r="AR1569" s="14">
        <v>46206</v>
      </c>
      <c r="AS1569" t="s">
        <v>1350</v>
      </c>
      <c r="AT1569" t="s">
        <v>539</v>
      </c>
      <c r="AU1569" t="s">
        <v>678</v>
      </c>
      <c r="AV1569" s="14">
        <v>46209</v>
      </c>
      <c r="AW1569" t="s">
        <v>1351</v>
      </c>
      <c r="AX1569" s="31">
        <v>46209.381307870368</v>
      </c>
      <c r="AY1569" s="14">
        <v>46209</v>
      </c>
      <c r="AZ1569" t="s">
        <v>1211</v>
      </c>
      <c r="BA1569" s="31">
        <v>46209.406527777777</v>
      </c>
      <c r="BB1569" s="14">
        <v>46209</v>
      </c>
      <c r="BC1569" t="s">
        <v>7003</v>
      </c>
      <c r="BD1569" s="31">
        <v>46209.582557870373</v>
      </c>
      <c r="BE1569" s="14">
        <v>46209</v>
      </c>
      <c r="BF1569" t="s">
        <v>1336</v>
      </c>
      <c r="BG1569" s="31">
        <v>46209.597222222219</v>
      </c>
      <c r="BH1569" s="14">
        <v>46209</v>
      </c>
      <c r="BI1569" t="s">
        <v>1336</v>
      </c>
      <c r="BJ1569" s="31">
        <v>46209.599166666667</v>
      </c>
      <c r="BW1569" s="14">
        <v>46209</v>
      </c>
      <c r="BX1569" t="s">
        <v>1336</v>
      </c>
      <c r="BY1569" s="31">
        <v>46209.606053240743</v>
      </c>
      <c r="BZ1569" s="14">
        <v>46210</v>
      </c>
      <c r="CA1569" t="s">
        <v>1364</v>
      </c>
      <c r="CB1569" s="31">
        <v>46210.662349537037</v>
      </c>
      <c r="CM1569" s="4">
        <f t="shared" si="68"/>
        <v>46206.50681712963</v>
      </c>
      <c r="CN1569">
        <f t="shared" si="69"/>
        <v>0</v>
      </c>
      <c r="CO1569" t="str">
        <f>VLOOKUP(A1569,Sheet1!$A$2:$B$221,2,0)</f>
        <v>West Zone</v>
      </c>
    </row>
    <row r="1570" spans="1:93" x14ac:dyDescent="0.35">
      <c r="A1570" t="s">
        <v>7889</v>
      </c>
      <c r="B1570">
        <v>16</v>
      </c>
      <c r="C1570" t="s">
        <v>9332</v>
      </c>
      <c r="D1570" t="s">
        <v>678</v>
      </c>
      <c r="E1570" t="s">
        <v>538</v>
      </c>
      <c r="F1570" t="s">
        <v>539</v>
      </c>
      <c r="G1570" t="s">
        <v>930</v>
      </c>
      <c r="H1570" t="s">
        <v>7920</v>
      </c>
      <c r="I1570">
        <v>353988</v>
      </c>
      <c r="J1570" t="s">
        <v>7906</v>
      </c>
      <c r="K1570" t="s">
        <v>7907</v>
      </c>
      <c r="L1570" t="s">
        <v>4622</v>
      </c>
      <c r="M1570" t="s">
        <v>7921</v>
      </c>
      <c r="N1570">
        <v>90000</v>
      </c>
      <c r="O1570" t="s">
        <v>1032</v>
      </c>
      <c r="P1570" t="s">
        <v>1033</v>
      </c>
      <c r="Q1570" t="s">
        <v>5444</v>
      </c>
      <c r="R1570">
        <v>4027577581</v>
      </c>
      <c r="S1570" s="14">
        <v>46204</v>
      </c>
      <c r="T1570" t="s">
        <v>7910</v>
      </c>
      <c r="U1570" s="31">
        <v>46204.6408912037</v>
      </c>
      <c r="AK1570" s="14">
        <v>46204</v>
      </c>
      <c r="AL1570" t="s">
        <v>1350</v>
      </c>
      <c r="AM1570" s="31">
        <v>46204.703055555554</v>
      </c>
      <c r="AQ1570" s="31">
        <v>46204.703055555554</v>
      </c>
      <c r="AR1570" s="14">
        <v>46204</v>
      </c>
      <c r="AS1570" t="s">
        <v>1350</v>
      </c>
      <c r="AT1570" t="s">
        <v>539</v>
      </c>
      <c r="AU1570" t="s">
        <v>678</v>
      </c>
      <c r="AV1570" s="14">
        <v>46204</v>
      </c>
      <c r="AW1570" t="s">
        <v>7910</v>
      </c>
      <c r="AX1570" s="31">
        <v>46204.742858796293</v>
      </c>
      <c r="AY1570" s="14">
        <v>46205</v>
      </c>
      <c r="AZ1570" t="s">
        <v>1211</v>
      </c>
      <c r="BA1570" s="31">
        <v>46205.356203703705</v>
      </c>
      <c r="BB1570" s="14">
        <v>46205</v>
      </c>
      <c r="BC1570" t="s">
        <v>3024</v>
      </c>
      <c r="BD1570" s="31">
        <v>46205.441400462965</v>
      </c>
      <c r="BE1570" s="14">
        <v>46205</v>
      </c>
      <c r="BF1570" t="s">
        <v>1336</v>
      </c>
      <c r="BG1570" s="31">
        <v>46205.463842592595</v>
      </c>
      <c r="BH1570" s="14">
        <v>46205</v>
      </c>
      <c r="BI1570" t="s">
        <v>1336</v>
      </c>
      <c r="BJ1570" s="31">
        <v>46205.47016203704</v>
      </c>
      <c r="BW1570" s="14">
        <v>46205</v>
      </c>
      <c r="BX1570" t="s">
        <v>1336</v>
      </c>
      <c r="BY1570" s="31">
        <v>46205.506620370368</v>
      </c>
      <c r="BZ1570" s="14">
        <v>46205</v>
      </c>
      <c r="CA1570" t="s">
        <v>1322</v>
      </c>
      <c r="CB1570" s="31">
        <v>46205.525358796294</v>
      </c>
      <c r="CF1570" s="14">
        <v>46205</v>
      </c>
      <c r="CG1570" t="s">
        <v>1351</v>
      </c>
      <c r="CH1570" s="31">
        <v>46205.6641087963</v>
      </c>
      <c r="CM1570" s="4">
        <f t="shared" si="68"/>
        <v>46204.6408912037</v>
      </c>
      <c r="CN1570">
        <f t="shared" si="69"/>
        <v>0</v>
      </c>
      <c r="CO1570" t="str">
        <f>VLOOKUP(A1570,Sheet1!$A$2:$B$221,2,0)</f>
        <v>West Zone</v>
      </c>
    </row>
    <row r="1571" spans="1:93" x14ac:dyDescent="0.35">
      <c r="A1571" t="s">
        <v>7889</v>
      </c>
      <c r="B1571">
        <v>16</v>
      </c>
      <c r="C1571" t="s">
        <v>9332</v>
      </c>
      <c r="D1571" t="s">
        <v>678</v>
      </c>
      <c r="E1571" t="s">
        <v>538</v>
      </c>
      <c r="F1571" t="s">
        <v>539</v>
      </c>
      <c r="G1571" t="s">
        <v>930</v>
      </c>
      <c r="H1571" t="s">
        <v>12726</v>
      </c>
      <c r="I1571">
        <v>410274</v>
      </c>
      <c r="J1571" t="s">
        <v>7906</v>
      </c>
      <c r="K1571" t="s">
        <v>7907</v>
      </c>
      <c r="L1571" t="s">
        <v>4622</v>
      </c>
      <c r="M1571" t="s">
        <v>12727</v>
      </c>
      <c r="N1571">
        <v>45000</v>
      </c>
      <c r="O1571" t="s">
        <v>1036</v>
      </c>
      <c r="P1571" t="s">
        <v>1037</v>
      </c>
      <c r="Q1571" t="s">
        <v>3439</v>
      </c>
      <c r="R1571">
        <v>8971899662</v>
      </c>
      <c r="S1571" s="14">
        <v>46205</v>
      </c>
      <c r="T1571" t="s">
        <v>7910</v>
      </c>
      <c r="U1571" s="31">
        <v>46205.483622685184</v>
      </c>
      <c r="AK1571" s="14">
        <v>46210</v>
      </c>
      <c r="AL1571" t="s">
        <v>1350</v>
      </c>
      <c r="AM1571" s="31">
        <v>46210.465254629627</v>
      </c>
      <c r="AQ1571" s="31">
        <v>46210.465254629627</v>
      </c>
      <c r="AR1571" s="14">
        <v>46210</v>
      </c>
      <c r="AS1571" t="s">
        <v>1350</v>
      </c>
      <c r="AT1571" t="s">
        <v>539</v>
      </c>
      <c r="AU1571" t="s">
        <v>678</v>
      </c>
      <c r="AV1571" s="14">
        <v>46210</v>
      </c>
      <c r="AW1571" t="s">
        <v>7910</v>
      </c>
      <c r="AX1571" s="31">
        <v>46210.494317129633</v>
      </c>
      <c r="AY1571" s="14">
        <v>46210</v>
      </c>
      <c r="AZ1571" t="s">
        <v>1211</v>
      </c>
      <c r="BA1571" s="31">
        <v>46210.499155092592</v>
      </c>
      <c r="BB1571" s="14">
        <v>46210</v>
      </c>
      <c r="BC1571" t="s">
        <v>1366</v>
      </c>
      <c r="BD1571" s="31">
        <v>46210.613194444442</v>
      </c>
      <c r="BE1571" s="14">
        <v>46210</v>
      </c>
      <c r="BF1571" t="s">
        <v>1336</v>
      </c>
      <c r="BG1571" s="31">
        <v>46210.650694444441</v>
      </c>
      <c r="BH1571" s="14">
        <v>46210</v>
      </c>
      <c r="BI1571" t="s">
        <v>1336</v>
      </c>
      <c r="BJ1571" s="31">
        <v>46210.65384259259</v>
      </c>
      <c r="BW1571" s="14">
        <v>46210</v>
      </c>
      <c r="BX1571" t="s">
        <v>1336</v>
      </c>
      <c r="BY1571" s="31">
        <v>46210.691099537034</v>
      </c>
      <c r="BZ1571" s="14">
        <v>46210</v>
      </c>
      <c r="CA1571" t="s">
        <v>1364</v>
      </c>
      <c r="CB1571" s="31">
        <v>46210.71597222222</v>
      </c>
      <c r="CM1571" s="4">
        <f t="shared" si="68"/>
        <v>46205.483622685184</v>
      </c>
      <c r="CN1571">
        <f t="shared" si="69"/>
        <v>5</v>
      </c>
      <c r="CO1571" t="str">
        <f>VLOOKUP(A1571,Sheet1!$A$2:$B$221,2,0)</f>
        <v>West Zone</v>
      </c>
    </row>
    <row r="1572" spans="1:93" x14ac:dyDescent="0.35">
      <c r="A1572" t="s">
        <v>7889</v>
      </c>
      <c r="B1572">
        <v>16</v>
      </c>
      <c r="C1572" t="s">
        <v>9332</v>
      </c>
      <c r="D1572" t="s">
        <v>678</v>
      </c>
      <c r="E1572" t="s">
        <v>538</v>
      </c>
      <c r="F1572" t="s">
        <v>539</v>
      </c>
      <c r="G1572" t="s">
        <v>930</v>
      </c>
      <c r="H1572" t="s">
        <v>12728</v>
      </c>
      <c r="I1572">
        <v>424503</v>
      </c>
      <c r="J1572" t="s">
        <v>7906</v>
      </c>
      <c r="K1572" t="s">
        <v>7907</v>
      </c>
      <c r="L1572" t="s">
        <v>4622</v>
      </c>
      <c r="M1572" t="s">
        <v>12729</v>
      </c>
      <c r="N1572">
        <v>70000</v>
      </c>
      <c r="O1572" t="s">
        <v>1029</v>
      </c>
      <c r="P1572" t="s">
        <v>1030</v>
      </c>
      <c r="Q1572" t="s">
        <v>12730</v>
      </c>
      <c r="R1572">
        <v>2197586380</v>
      </c>
      <c r="S1572" s="14">
        <v>46210</v>
      </c>
      <c r="T1572" t="s">
        <v>7910</v>
      </c>
      <c r="U1572" s="31">
        <v>46210.528854166667</v>
      </c>
      <c r="AK1572" s="14">
        <v>46210</v>
      </c>
      <c r="AL1572" t="s">
        <v>1350</v>
      </c>
      <c r="AM1572" s="31">
        <v>46210.641851851855</v>
      </c>
      <c r="AQ1572" s="31">
        <v>46210.641851851855</v>
      </c>
      <c r="AR1572" s="14">
        <v>46210</v>
      </c>
      <c r="AS1572" t="s">
        <v>1350</v>
      </c>
      <c r="AT1572" t="s">
        <v>539</v>
      </c>
      <c r="AU1572" t="s">
        <v>678</v>
      </c>
      <c r="AV1572" s="14">
        <v>46210</v>
      </c>
      <c r="AW1572" t="s">
        <v>7910</v>
      </c>
      <c r="AX1572" s="31">
        <v>46210.675069444442</v>
      </c>
      <c r="AY1572" s="14">
        <v>46210</v>
      </c>
      <c r="AZ1572" t="s">
        <v>1211</v>
      </c>
      <c r="BA1572" s="31">
        <v>46210.692037037035</v>
      </c>
      <c r="BB1572" s="14">
        <v>46210</v>
      </c>
      <c r="BC1572" t="s">
        <v>1268</v>
      </c>
      <c r="BD1572" s="31">
        <v>46210.75340277778</v>
      </c>
      <c r="BE1572" s="14">
        <v>46210</v>
      </c>
      <c r="BF1572" t="s">
        <v>7487</v>
      </c>
      <c r="BG1572" s="31">
        <v>46210.777557870373</v>
      </c>
      <c r="BH1572" s="14">
        <v>46210</v>
      </c>
      <c r="BI1572" t="s">
        <v>7487</v>
      </c>
      <c r="BJ1572" s="31">
        <v>46210.786307870374</v>
      </c>
      <c r="BW1572" s="14">
        <v>46210</v>
      </c>
      <c r="BX1572" t="s">
        <v>7487</v>
      </c>
      <c r="BY1572" s="31">
        <v>46210.813958333332</v>
      </c>
      <c r="BZ1572" s="14">
        <v>46210</v>
      </c>
      <c r="CA1572" t="s">
        <v>1324</v>
      </c>
      <c r="CB1572" s="31">
        <v>46210.821446759262</v>
      </c>
      <c r="CM1572" s="4">
        <f t="shared" si="68"/>
        <v>46210.528854166667</v>
      </c>
      <c r="CN1572">
        <f t="shared" si="69"/>
        <v>0</v>
      </c>
      <c r="CO1572" t="str">
        <f>VLOOKUP(A1572,Sheet1!$A$2:$B$221,2,0)</f>
        <v>West Zone</v>
      </c>
    </row>
    <row r="1573" spans="1:93" x14ac:dyDescent="0.35">
      <c r="A1573" t="s">
        <v>7889</v>
      </c>
      <c r="B1573">
        <v>16</v>
      </c>
      <c r="C1573" t="s">
        <v>9332</v>
      </c>
      <c r="D1573" t="s">
        <v>678</v>
      </c>
      <c r="E1573" t="s">
        <v>538</v>
      </c>
      <c r="F1573" t="s">
        <v>539</v>
      </c>
      <c r="G1573" t="s">
        <v>930</v>
      </c>
      <c r="H1573" t="s">
        <v>2087</v>
      </c>
      <c r="I1573">
        <v>454038</v>
      </c>
      <c r="J1573" t="s">
        <v>1367</v>
      </c>
      <c r="K1573" t="s">
        <v>2088</v>
      </c>
      <c r="L1573" t="s">
        <v>4622</v>
      </c>
      <c r="M1573" t="s">
        <v>10816</v>
      </c>
      <c r="N1573">
        <v>40000</v>
      </c>
      <c r="O1573" t="s">
        <v>10149</v>
      </c>
      <c r="P1573" t="s">
        <v>10150</v>
      </c>
      <c r="Q1573" t="s">
        <v>10817</v>
      </c>
      <c r="R1573">
        <v>1414897824</v>
      </c>
      <c r="S1573" s="14">
        <v>46209</v>
      </c>
      <c r="T1573" t="s">
        <v>7925</v>
      </c>
      <c r="U1573" s="31">
        <v>46209.486898148149</v>
      </c>
      <c r="AK1573" s="14">
        <v>46209</v>
      </c>
      <c r="AL1573" t="s">
        <v>1351</v>
      </c>
      <c r="AM1573" s="31">
        <v>46209.63113425926</v>
      </c>
      <c r="AQ1573" s="31">
        <v>46209.63113425926</v>
      </c>
      <c r="AR1573" s="14">
        <v>46209</v>
      </c>
      <c r="AS1573" t="s">
        <v>1351</v>
      </c>
      <c r="AT1573" t="s">
        <v>7914</v>
      </c>
      <c r="AU1573" t="s">
        <v>677</v>
      </c>
      <c r="AV1573" s="14">
        <v>46209</v>
      </c>
      <c r="AW1573" t="s">
        <v>1351</v>
      </c>
      <c r="AX1573" s="31">
        <v>46209.631701388891</v>
      </c>
      <c r="AY1573" s="14">
        <v>46209</v>
      </c>
      <c r="AZ1573" t="s">
        <v>1211</v>
      </c>
      <c r="BA1573" s="31">
        <v>46209.64570601852</v>
      </c>
      <c r="BB1573" s="14">
        <v>46209</v>
      </c>
      <c r="BC1573" t="s">
        <v>6636</v>
      </c>
      <c r="BD1573" s="31">
        <v>46209.688657407409</v>
      </c>
      <c r="BE1573" s="14">
        <v>46209</v>
      </c>
      <c r="BF1573" t="s">
        <v>1336</v>
      </c>
      <c r="BG1573" s="31">
        <v>46209.696284722224</v>
      </c>
      <c r="BH1573" s="14">
        <v>46209</v>
      </c>
      <c r="BI1573" t="s">
        <v>1336</v>
      </c>
      <c r="BJ1573" s="31">
        <v>46209.69736111111</v>
      </c>
      <c r="BW1573" s="14">
        <v>46209</v>
      </c>
      <c r="BX1573" t="s">
        <v>1336</v>
      </c>
      <c r="BY1573" s="31">
        <v>46209.702835648146</v>
      </c>
      <c r="BZ1573" s="14">
        <v>46209</v>
      </c>
      <c r="CA1573" t="s">
        <v>1364</v>
      </c>
      <c r="CB1573" s="31">
        <v>46209.712268518517</v>
      </c>
      <c r="CF1573" s="14">
        <v>46210</v>
      </c>
      <c r="CG1573" t="s">
        <v>1351</v>
      </c>
      <c r="CH1573" s="31">
        <v>46210.459583333337</v>
      </c>
      <c r="CM1573" s="4">
        <f t="shared" si="68"/>
        <v>46209.486898148149</v>
      </c>
      <c r="CN1573">
        <f t="shared" si="69"/>
        <v>0</v>
      </c>
      <c r="CO1573" t="str">
        <f>VLOOKUP(A1573,Sheet1!$A$2:$B$221,2,0)</f>
        <v>West Zone</v>
      </c>
    </row>
    <row r="1574" spans="1:93" x14ac:dyDescent="0.35">
      <c r="A1574" t="s">
        <v>7889</v>
      </c>
      <c r="B1574">
        <v>16</v>
      </c>
      <c r="C1574" t="s">
        <v>9332</v>
      </c>
      <c r="D1574" t="s">
        <v>678</v>
      </c>
      <c r="E1574" t="s">
        <v>538</v>
      </c>
      <c r="F1574" t="s">
        <v>539</v>
      </c>
      <c r="G1574" t="s">
        <v>930</v>
      </c>
      <c r="H1574" t="s">
        <v>7922</v>
      </c>
      <c r="I1574">
        <v>573054</v>
      </c>
      <c r="J1574" t="s">
        <v>1367</v>
      </c>
      <c r="K1574" t="s">
        <v>2088</v>
      </c>
      <c r="L1574" t="s">
        <v>4622</v>
      </c>
      <c r="M1574" t="s">
        <v>7923</v>
      </c>
      <c r="N1574">
        <v>55000</v>
      </c>
      <c r="O1574" t="s">
        <v>2289</v>
      </c>
      <c r="P1574" t="s">
        <v>2290</v>
      </c>
      <c r="Q1574" t="s">
        <v>7924</v>
      </c>
      <c r="R1574">
        <v>5809489704</v>
      </c>
      <c r="S1574" s="14">
        <v>46206</v>
      </c>
      <c r="T1574" t="s">
        <v>7925</v>
      </c>
      <c r="U1574" s="31">
        <v>46206.518703703703</v>
      </c>
      <c r="AK1574" s="14">
        <v>46206</v>
      </c>
      <c r="AL1574" t="s">
        <v>1350</v>
      </c>
      <c r="AM1574" s="31">
        <v>46206.552048611113</v>
      </c>
      <c r="AQ1574" s="31">
        <v>46206.552048611113</v>
      </c>
      <c r="AR1574" s="14">
        <v>46206</v>
      </c>
      <c r="AS1574" t="s">
        <v>1350</v>
      </c>
      <c r="AT1574" t="s">
        <v>539</v>
      </c>
      <c r="AU1574" t="s">
        <v>678</v>
      </c>
      <c r="AV1574" s="14">
        <v>46206</v>
      </c>
      <c r="AW1574" t="s">
        <v>7925</v>
      </c>
      <c r="AX1574" s="31">
        <v>46206.561620370368</v>
      </c>
      <c r="AY1574" s="14">
        <v>46206</v>
      </c>
      <c r="AZ1574" t="s">
        <v>3057</v>
      </c>
      <c r="BA1574" s="31">
        <v>46206.585578703707</v>
      </c>
      <c r="BB1574" s="14">
        <v>46206</v>
      </c>
      <c r="BC1574" t="s">
        <v>6837</v>
      </c>
      <c r="BD1574" s="31">
        <v>46206.616018518522</v>
      </c>
      <c r="BE1574" s="14">
        <v>46206</v>
      </c>
      <c r="BF1574" t="s">
        <v>7655</v>
      </c>
      <c r="BG1574" s="31">
        <v>46206.638379629629</v>
      </c>
      <c r="BH1574" s="14">
        <v>46210</v>
      </c>
      <c r="BI1574" t="s">
        <v>1323</v>
      </c>
      <c r="BJ1574" s="31">
        <v>46210.706793981481</v>
      </c>
      <c r="BW1574" s="14">
        <v>46210</v>
      </c>
      <c r="BX1574" t="s">
        <v>1323</v>
      </c>
      <c r="BY1574" s="31">
        <v>46210.707766203705</v>
      </c>
      <c r="BZ1574" s="14">
        <v>46210</v>
      </c>
      <c r="CA1574" t="s">
        <v>1364</v>
      </c>
      <c r="CB1574" s="31">
        <v>46210.708009259259</v>
      </c>
      <c r="CM1574" s="4">
        <f t="shared" si="68"/>
        <v>46206.518703703703</v>
      </c>
      <c r="CN1574">
        <f t="shared" si="69"/>
        <v>0</v>
      </c>
      <c r="CO1574" t="str">
        <f>VLOOKUP(A1574,Sheet1!$A$2:$B$221,2,0)</f>
        <v>West Zone</v>
      </c>
    </row>
    <row r="1575" spans="1:93" x14ac:dyDescent="0.35">
      <c r="A1575" t="s">
        <v>7926</v>
      </c>
      <c r="B1575">
        <v>17</v>
      </c>
      <c r="C1575" t="s">
        <v>9332</v>
      </c>
      <c r="D1575" t="s">
        <v>678</v>
      </c>
      <c r="E1575" t="s">
        <v>161</v>
      </c>
      <c r="F1575" t="s">
        <v>346</v>
      </c>
      <c r="G1575" t="s">
        <v>930</v>
      </c>
      <c r="H1575" t="s">
        <v>7927</v>
      </c>
      <c r="I1575">
        <v>9326</v>
      </c>
      <c r="J1575" t="s">
        <v>3599</v>
      </c>
      <c r="K1575" t="s">
        <v>3600</v>
      </c>
      <c r="L1575" t="s">
        <v>4622</v>
      </c>
      <c r="M1575" t="s">
        <v>7928</v>
      </c>
      <c r="N1575">
        <v>65000</v>
      </c>
      <c r="O1575" t="s">
        <v>1358</v>
      </c>
      <c r="P1575" t="s">
        <v>1359</v>
      </c>
      <c r="Q1575" t="s">
        <v>7929</v>
      </c>
      <c r="R1575">
        <v>6568233024</v>
      </c>
      <c r="S1575" s="14">
        <v>46205</v>
      </c>
      <c r="T1575" t="s">
        <v>7930</v>
      </c>
      <c r="U1575" s="31">
        <v>46205.737650462965</v>
      </c>
      <c r="AK1575" s="14">
        <v>46205</v>
      </c>
      <c r="AL1575" t="s">
        <v>7931</v>
      </c>
      <c r="AM1575" s="31">
        <v>46205.763333333336</v>
      </c>
      <c r="AQ1575" s="31">
        <v>46205.763333333336</v>
      </c>
      <c r="AR1575" s="14">
        <v>46205</v>
      </c>
      <c r="AS1575" t="s">
        <v>7931</v>
      </c>
      <c r="AT1575" t="s">
        <v>346</v>
      </c>
      <c r="AU1575" t="s">
        <v>678</v>
      </c>
      <c r="AV1575" s="14">
        <v>46205</v>
      </c>
      <c r="AW1575" t="s">
        <v>7930</v>
      </c>
      <c r="AX1575" s="31">
        <v>46205.793969907405</v>
      </c>
      <c r="AY1575" s="14">
        <v>46206</v>
      </c>
      <c r="AZ1575" t="s">
        <v>1211</v>
      </c>
      <c r="BA1575" s="31">
        <v>46206.342986111114</v>
      </c>
      <c r="BB1575" s="14">
        <v>46206</v>
      </c>
      <c r="BC1575" t="s">
        <v>6825</v>
      </c>
      <c r="BD1575" s="31">
        <v>46206.407708333332</v>
      </c>
      <c r="BE1575" s="14">
        <v>46206</v>
      </c>
      <c r="BF1575" t="s">
        <v>7655</v>
      </c>
      <c r="BG1575" s="31">
        <v>46206.441388888888</v>
      </c>
      <c r="BH1575" s="14">
        <v>46206</v>
      </c>
      <c r="BI1575" t="s">
        <v>7655</v>
      </c>
      <c r="BJ1575" s="31">
        <v>46206.441851851851</v>
      </c>
      <c r="BW1575" s="14">
        <v>46206</v>
      </c>
      <c r="BX1575" t="s">
        <v>7655</v>
      </c>
      <c r="BY1575" s="31">
        <v>46206.446250000001</v>
      </c>
      <c r="BZ1575" s="14">
        <v>46206</v>
      </c>
      <c r="CA1575" t="s">
        <v>1322</v>
      </c>
      <c r="CB1575" s="31">
        <v>46206.452407407407</v>
      </c>
      <c r="CF1575" s="14">
        <v>46206</v>
      </c>
      <c r="CG1575" t="s">
        <v>7932</v>
      </c>
      <c r="CH1575" s="31">
        <v>46206.501469907409</v>
      </c>
      <c r="CM1575" s="4">
        <f t="shared" si="68"/>
        <v>46205.737650462965</v>
      </c>
      <c r="CN1575">
        <f t="shared" si="69"/>
        <v>0</v>
      </c>
      <c r="CO1575" t="str">
        <f>VLOOKUP(A1575,Sheet1!$A$2:$B$221,2,0)</f>
        <v>West Zone</v>
      </c>
    </row>
    <row r="1576" spans="1:93" x14ac:dyDescent="0.35">
      <c r="A1576" t="s">
        <v>7926</v>
      </c>
      <c r="B1576">
        <v>17</v>
      </c>
      <c r="C1576" t="s">
        <v>9332</v>
      </c>
      <c r="D1576" t="s">
        <v>678</v>
      </c>
      <c r="E1576" t="s">
        <v>161</v>
      </c>
      <c r="F1576" t="s">
        <v>346</v>
      </c>
      <c r="G1576" t="s">
        <v>930</v>
      </c>
      <c r="H1576" t="s">
        <v>7933</v>
      </c>
      <c r="I1576">
        <v>9423</v>
      </c>
      <c r="J1576" t="s">
        <v>7934</v>
      </c>
      <c r="K1576" t="s">
        <v>7935</v>
      </c>
      <c r="L1576" t="s">
        <v>4622</v>
      </c>
      <c r="M1576" t="s">
        <v>7936</v>
      </c>
      <c r="N1576">
        <v>45000</v>
      </c>
      <c r="O1576" t="s">
        <v>1036</v>
      </c>
      <c r="P1576" t="s">
        <v>1037</v>
      </c>
      <c r="Q1576" t="s">
        <v>7937</v>
      </c>
      <c r="R1576">
        <v>2058193172</v>
      </c>
      <c r="S1576" s="14">
        <v>46205</v>
      </c>
      <c r="T1576" t="s">
        <v>7938</v>
      </c>
      <c r="U1576" s="31">
        <v>46205.624513888892</v>
      </c>
      <c r="AK1576" s="14">
        <v>46205</v>
      </c>
      <c r="AL1576" t="s">
        <v>7932</v>
      </c>
      <c r="AM1576" s="31">
        <v>46205.706238425926</v>
      </c>
      <c r="AQ1576" s="31">
        <v>46205.706238425926</v>
      </c>
      <c r="AR1576" s="14">
        <v>46205</v>
      </c>
      <c r="AS1576" t="s">
        <v>7932</v>
      </c>
      <c r="AT1576" t="s">
        <v>7939</v>
      </c>
      <c r="AU1576" t="s">
        <v>677</v>
      </c>
      <c r="AV1576" s="14">
        <v>46205</v>
      </c>
      <c r="AW1576" t="s">
        <v>7938</v>
      </c>
      <c r="AX1576" s="31">
        <v>46205.706956018519</v>
      </c>
      <c r="AY1576" s="14">
        <v>46205</v>
      </c>
      <c r="AZ1576" t="s">
        <v>1211</v>
      </c>
      <c r="BA1576" s="31">
        <v>46205.713761574072</v>
      </c>
      <c r="BB1576" s="14">
        <v>46205</v>
      </c>
      <c r="BC1576" t="s">
        <v>7038</v>
      </c>
      <c r="BD1576" s="31">
        <v>46205.748645833337</v>
      </c>
      <c r="BE1576" s="14">
        <v>46205</v>
      </c>
      <c r="BF1576" t="s">
        <v>1336</v>
      </c>
      <c r="BG1576" s="31">
        <v>46205.752986111111</v>
      </c>
      <c r="BH1576" s="14">
        <v>46206</v>
      </c>
      <c r="BI1576" t="s">
        <v>1323</v>
      </c>
      <c r="BJ1576" s="31">
        <v>46206.555671296293</v>
      </c>
      <c r="BK1576" s="14">
        <v>46205</v>
      </c>
      <c r="BL1576" t="s">
        <v>1336</v>
      </c>
      <c r="BM1576" s="31">
        <v>46205.755590277775</v>
      </c>
      <c r="BW1576" s="14">
        <v>46206</v>
      </c>
      <c r="BX1576" t="s">
        <v>1323</v>
      </c>
      <c r="BY1576" s="31">
        <v>46206.561215277776</v>
      </c>
      <c r="BZ1576" s="14">
        <v>46206</v>
      </c>
      <c r="CA1576" t="s">
        <v>1324</v>
      </c>
      <c r="CB1576" s="31">
        <v>46206.569016203706</v>
      </c>
      <c r="CF1576" s="14">
        <v>46209</v>
      </c>
      <c r="CG1576" t="s">
        <v>10818</v>
      </c>
      <c r="CH1576" s="31">
        <v>46209.634664351855</v>
      </c>
      <c r="CM1576" s="4">
        <f t="shared" si="68"/>
        <v>46205.624513888892</v>
      </c>
      <c r="CN1576">
        <f t="shared" si="69"/>
        <v>0</v>
      </c>
      <c r="CO1576" t="str">
        <f>VLOOKUP(A1576,Sheet1!$A$2:$B$221,2,0)</f>
        <v>West Zone</v>
      </c>
    </row>
    <row r="1577" spans="1:93" x14ac:dyDescent="0.35">
      <c r="A1577" t="s">
        <v>7926</v>
      </c>
      <c r="B1577">
        <v>17</v>
      </c>
      <c r="C1577" t="s">
        <v>9332</v>
      </c>
      <c r="D1577" t="s">
        <v>678</v>
      </c>
      <c r="E1577" t="s">
        <v>161</v>
      </c>
      <c r="F1577" t="s">
        <v>346</v>
      </c>
      <c r="G1577" t="s">
        <v>930</v>
      </c>
      <c r="H1577" t="s">
        <v>10819</v>
      </c>
      <c r="I1577">
        <v>9523</v>
      </c>
      <c r="J1577" t="s">
        <v>7934</v>
      </c>
      <c r="K1577" t="s">
        <v>7935</v>
      </c>
      <c r="L1577" t="s">
        <v>4622</v>
      </c>
      <c r="M1577" t="s">
        <v>10820</v>
      </c>
      <c r="N1577">
        <v>90000</v>
      </c>
      <c r="O1577" t="s">
        <v>1032</v>
      </c>
      <c r="P1577" t="s">
        <v>1033</v>
      </c>
      <c r="Q1577" t="s">
        <v>10821</v>
      </c>
      <c r="R1577">
        <v>8316572511</v>
      </c>
      <c r="S1577" s="14">
        <v>46209</v>
      </c>
      <c r="T1577" t="s">
        <v>7938</v>
      </c>
      <c r="U1577" s="31">
        <v>46209.389803240738</v>
      </c>
      <c r="AK1577" s="14">
        <v>46209</v>
      </c>
      <c r="AL1577" t="s">
        <v>7931</v>
      </c>
      <c r="AM1577" s="31">
        <v>46209.721898148149</v>
      </c>
      <c r="AQ1577" s="31">
        <v>46209.721898148149</v>
      </c>
      <c r="AR1577" s="14">
        <v>46209</v>
      </c>
      <c r="AS1577" t="s">
        <v>7931</v>
      </c>
      <c r="AT1577" t="s">
        <v>346</v>
      </c>
      <c r="AU1577" t="s">
        <v>678</v>
      </c>
      <c r="AV1577" s="14">
        <v>46210</v>
      </c>
      <c r="AW1577" t="s">
        <v>7932</v>
      </c>
      <c r="AX1577" s="31">
        <v>46210.677789351852</v>
      </c>
      <c r="AY1577" s="14">
        <v>46210</v>
      </c>
      <c r="AZ1577" t="s">
        <v>1211</v>
      </c>
      <c r="BA1577" s="31">
        <v>46210.692002314812</v>
      </c>
      <c r="BB1577" s="14">
        <v>46210</v>
      </c>
      <c r="BC1577" t="s">
        <v>1268</v>
      </c>
      <c r="BD1577" s="31">
        <v>46210.760497685187</v>
      </c>
      <c r="BE1577" s="14">
        <v>46210</v>
      </c>
      <c r="BF1577" t="s">
        <v>7487</v>
      </c>
      <c r="BG1577" s="31">
        <v>46210.777627314812</v>
      </c>
      <c r="BK1577" s="14">
        <v>46210</v>
      </c>
      <c r="BL1577" t="s">
        <v>7487</v>
      </c>
      <c r="BM1577" s="31">
        <v>46210.78974537037</v>
      </c>
      <c r="CM1577" s="4">
        <f t="shared" si="68"/>
        <v>46209.389803240738</v>
      </c>
      <c r="CN1577">
        <f t="shared" si="69"/>
        <v>0</v>
      </c>
      <c r="CO1577" t="str">
        <f>VLOOKUP(A1577,Sheet1!$A$2:$B$221,2,0)</f>
        <v>West Zone</v>
      </c>
    </row>
    <row r="1578" spans="1:93" x14ac:dyDescent="0.35">
      <c r="A1578" t="s">
        <v>7926</v>
      </c>
      <c r="B1578">
        <v>17</v>
      </c>
      <c r="C1578" t="s">
        <v>9332</v>
      </c>
      <c r="D1578" t="s">
        <v>678</v>
      </c>
      <c r="E1578" t="s">
        <v>161</v>
      </c>
      <c r="F1578" t="s">
        <v>346</v>
      </c>
      <c r="G1578" t="s">
        <v>930</v>
      </c>
      <c r="H1578" t="s">
        <v>10822</v>
      </c>
      <c r="I1578">
        <v>31692</v>
      </c>
      <c r="J1578" t="s">
        <v>10823</v>
      </c>
      <c r="K1578" t="s">
        <v>10824</v>
      </c>
      <c r="L1578" t="s">
        <v>4622</v>
      </c>
      <c r="M1578" t="s">
        <v>10825</v>
      </c>
      <c r="N1578">
        <v>60000</v>
      </c>
      <c r="O1578" t="s">
        <v>9502</v>
      </c>
      <c r="P1578" t="s">
        <v>9503</v>
      </c>
      <c r="Q1578" t="s">
        <v>12731</v>
      </c>
      <c r="R1578">
        <v>3499111603</v>
      </c>
      <c r="S1578" s="14">
        <v>46209</v>
      </c>
      <c r="T1578" t="s">
        <v>10826</v>
      </c>
      <c r="U1578" s="31">
        <v>46209.807928240742</v>
      </c>
      <c r="AK1578" s="14">
        <v>46209</v>
      </c>
      <c r="AL1578" t="s">
        <v>7932</v>
      </c>
      <c r="AM1578" s="31">
        <v>46209.843472222223</v>
      </c>
      <c r="AQ1578" s="31">
        <v>46209.843472222223</v>
      </c>
      <c r="AR1578" s="14">
        <v>46209</v>
      </c>
      <c r="AS1578" t="s">
        <v>7932</v>
      </c>
      <c r="AT1578" t="s">
        <v>7939</v>
      </c>
      <c r="AU1578" t="s">
        <v>677</v>
      </c>
      <c r="AV1578" s="14">
        <v>46210</v>
      </c>
      <c r="AW1578" t="s">
        <v>7932</v>
      </c>
      <c r="AX1578" s="31">
        <v>46210.399039351854</v>
      </c>
      <c r="AY1578" s="14">
        <v>46210</v>
      </c>
      <c r="AZ1578" t="s">
        <v>1211</v>
      </c>
      <c r="BA1578" s="31">
        <v>46210.428495370368</v>
      </c>
      <c r="BB1578" s="14">
        <v>46210</v>
      </c>
      <c r="BC1578" t="s">
        <v>6874</v>
      </c>
      <c r="BD1578" s="31">
        <v>46210.442777777775</v>
      </c>
      <c r="BE1578" s="14">
        <v>46210</v>
      </c>
      <c r="BF1578" t="s">
        <v>1336</v>
      </c>
      <c r="BG1578" s="31">
        <v>46210.465289351851</v>
      </c>
      <c r="BK1578" s="14">
        <v>46210</v>
      </c>
      <c r="BL1578" t="s">
        <v>1336</v>
      </c>
      <c r="BM1578" s="31">
        <v>46210.469513888886</v>
      </c>
      <c r="CM1578" s="4">
        <f t="shared" si="68"/>
        <v>46209.807928240742</v>
      </c>
      <c r="CN1578">
        <f t="shared" si="69"/>
        <v>0</v>
      </c>
      <c r="CO1578" t="str">
        <f>VLOOKUP(A1578,Sheet1!$A$2:$B$221,2,0)</f>
        <v>West Zone</v>
      </c>
    </row>
    <row r="1579" spans="1:93" x14ac:dyDescent="0.35">
      <c r="A1579" t="s">
        <v>7926</v>
      </c>
      <c r="B1579">
        <v>17</v>
      </c>
      <c r="C1579" t="s">
        <v>9332</v>
      </c>
      <c r="D1579" t="s">
        <v>678</v>
      </c>
      <c r="E1579" t="s">
        <v>161</v>
      </c>
      <c r="F1579" t="s">
        <v>346</v>
      </c>
      <c r="G1579" t="s">
        <v>930</v>
      </c>
      <c r="H1579" t="s">
        <v>10827</v>
      </c>
      <c r="I1579">
        <v>170813</v>
      </c>
      <c r="J1579" t="s">
        <v>10823</v>
      </c>
      <c r="K1579" t="s">
        <v>10824</v>
      </c>
      <c r="L1579" t="s">
        <v>4622</v>
      </c>
      <c r="M1579" t="s">
        <v>10828</v>
      </c>
      <c r="N1579">
        <v>90000</v>
      </c>
      <c r="O1579" t="s">
        <v>1032</v>
      </c>
      <c r="P1579" t="s">
        <v>1033</v>
      </c>
      <c r="Q1579" t="s">
        <v>10829</v>
      </c>
      <c r="R1579">
        <v>9349235554</v>
      </c>
      <c r="S1579" s="14">
        <v>46206</v>
      </c>
      <c r="T1579" t="s">
        <v>10826</v>
      </c>
      <c r="U1579" s="31">
        <v>46206.815706018519</v>
      </c>
      <c r="AK1579" s="14">
        <v>46209</v>
      </c>
      <c r="AL1579" t="s">
        <v>7931</v>
      </c>
      <c r="AM1579" s="31">
        <v>46209.348344907405</v>
      </c>
      <c r="AQ1579" s="31">
        <v>46209.348344907405</v>
      </c>
      <c r="AR1579" s="14">
        <v>46209</v>
      </c>
      <c r="AS1579" t="s">
        <v>7931</v>
      </c>
      <c r="AT1579" t="s">
        <v>346</v>
      </c>
      <c r="AU1579" t="s">
        <v>678</v>
      </c>
      <c r="AV1579" s="14">
        <v>46210</v>
      </c>
      <c r="AW1579" t="s">
        <v>7932</v>
      </c>
      <c r="AX1579" s="31">
        <v>46210.399826388886</v>
      </c>
      <c r="AY1579" s="14">
        <v>46210</v>
      </c>
      <c r="AZ1579" t="s">
        <v>1211</v>
      </c>
      <c r="BA1579" s="31">
        <v>46210.428414351853</v>
      </c>
      <c r="BB1579" s="14">
        <v>46210</v>
      </c>
      <c r="BC1579" t="s">
        <v>6874</v>
      </c>
      <c r="BD1579" s="31">
        <v>46210.46162037037</v>
      </c>
      <c r="BE1579" s="14">
        <v>46210</v>
      </c>
      <c r="BF1579" t="s">
        <v>1336</v>
      </c>
      <c r="BG1579" s="31">
        <v>46210.465324074074</v>
      </c>
      <c r="BH1579" s="14">
        <v>46210</v>
      </c>
      <c r="BI1579" t="s">
        <v>1336</v>
      </c>
      <c r="BJ1579" s="31">
        <v>46210.471817129626</v>
      </c>
      <c r="BW1579" s="14">
        <v>46210</v>
      </c>
      <c r="BX1579" t="s">
        <v>1336</v>
      </c>
      <c r="BY1579" s="31">
        <v>46210.520254629628</v>
      </c>
      <c r="BZ1579" s="14">
        <v>46210</v>
      </c>
      <c r="CA1579" t="s">
        <v>1364</v>
      </c>
      <c r="CB1579" s="31">
        <v>46210.535162037035</v>
      </c>
      <c r="CF1579" s="14">
        <v>46210</v>
      </c>
      <c r="CG1579" t="s">
        <v>7932</v>
      </c>
      <c r="CH1579" s="31">
        <v>46210.830648148149</v>
      </c>
      <c r="CM1579" s="4">
        <f t="shared" si="68"/>
        <v>46206.815706018519</v>
      </c>
      <c r="CN1579">
        <f t="shared" si="69"/>
        <v>3</v>
      </c>
      <c r="CO1579" t="str">
        <f>VLOOKUP(A1579,Sheet1!$A$2:$B$221,2,0)</f>
        <v>West Zone</v>
      </c>
    </row>
    <row r="1580" spans="1:93" x14ac:dyDescent="0.35">
      <c r="A1580" t="s">
        <v>7926</v>
      </c>
      <c r="B1580">
        <v>17</v>
      </c>
      <c r="C1580" t="s">
        <v>9332</v>
      </c>
      <c r="D1580" t="s">
        <v>678</v>
      </c>
      <c r="E1580" t="s">
        <v>161</v>
      </c>
      <c r="F1580" t="s">
        <v>346</v>
      </c>
      <c r="G1580" t="s">
        <v>930</v>
      </c>
      <c r="H1580" t="s">
        <v>7940</v>
      </c>
      <c r="I1580">
        <v>280204</v>
      </c>
      <c r="J1580" t="s">
        <v>7941</v>
      </c>
      <c r="K1580" t="s">
        <v>7942</v>
      </c>
      <c r="L1580" t="s">
        <v>4622</v>
      </c>
      <c r="M1580" t="s">
        <v>12732</v>
      </c>
      <c r="N1580">
        <v>90000</v>
      </c>
      <c r="O1580" t="s">
        <v>1032</v>
      </c>
      <c r="P1580" t="s">
        <v>1033</v>
      </c>
      <c r="Q1580" t="s">
        <v>1000</v>
      </c>
      <c r="R1580">
        <v>7130650219</v>
      </c>
      <c r="S1580" s="14">
        <v>46210</v>
      </c>
      <c r="T1580" t="s">
        <v>7945</v>
      </c>
      <c r="U1580" s="31">
        <v>46210.538414351853</v>
      </c>
      <c r="AK1580" s="14">
        <v>46210</v>
      </c>
      <c r="AL1580" t="s">
        <v>7931</v>
      </c>
      <c r="AM1580" s="31">
        <v>46210.846400462964</v>
      </c>
      <c r="AQ1580" s="31">
        <v>46210.846400462964</v>
      </c>
      <c r="AR1580" s="14">
        <v>46210</v>
      </c>
      <c r="AS1580" t="s">
        <v>7931</v>
      </c>
      <c r="AT1580" t="s">
        <v>346</v>
      </c>
      <c r="AU1580" t="s">
        <v>678</v>
      </c>
      <c r="AV1580" s="14">
        <v>46211</v>
      </c>
      <c r="AW1580" t="s">
        <v>7945</v>
      </c>
      <c r="AX1580" s="31">
        <v>46211.320543981485</v>
      </c>
      <c r="AY1580" s="14">
        <v>46211</v>
      </c>
      <c r="AZ1580" t="s">
        <v>1211</v>
      </c>
      <c r="BA1580" s="31">
        <v>46211.360590277778</v>
      </c>
      <c r="CM1580" s="4">
        <f t="shared" si="68"/>
        <v>46210.538414351853</v>
      </c>
      <c r="CN1580">
        <f t="shared" si="69"/>
        <v>0</v>
      </c>
      <c r="CO1580" t="str">
        <f>VLOOKUP(A1580,Sheet1!$A$2:$B$221,2,0)</f>
        <v>West Zone</v>
      </c>
    </row>
    <row r="1581" spans="1:93" x14ac:dyDescent="0.35">
      <c r="A1581" t="s">
        <v>7926</v>
      </c>
      <c r="B1581">
        <v>17</v>
      </c>
      <c r="C1581" t="s">
        <v>9332</v>
      </c>
      <c r="D1581" t="s">
        <v>678</v>
      </c>
      <c r="E1581" t="s">
        <v>161</v>
      </c>
      <c r="F1581" t="s">
        <v>346</v>
      </c>
      <c r="G1581" t="s">
        <v>930</v>
      </c>
      <c r="H1581" t="s">
        <v>7940</v>
      </c>
      <c r="I1581">
        <v>280204</v>
      </c>
      <c r="J1581" t="s">
        <v>7941</v>
      </c>
      <c r="K1581" t="s">
        <v>7942</v>
      </c>
      <c r="L1581" t="s">
        <v>4622</v>
      </c>
      <c r="M1581" t="s">
        <v>7943</v>
      </c>
      <c r="N1581">
        <v>90000</v>
      </c>
      <c r="O1581" t="s">
        <v>1032</v>
      </c>
      <c r="P1581" t="s">
        <v>1033</v>
      </c>
      <c r="Q1581" t="s">
        <v>7944</v>
      </c>
      <c r="R1581">
        <v>9628234699</v>
      </c>
      <c r="S1581" s="14">
        <v>46205</v>
      </c>
      <c r="T1581" t="s">
        <v>7945</v>
      </c>
      <c r="U1581" s="31">
        <v>46205.550046296295</v>
      </c>
      <c r="AK1581" s="14">
        <v>46205</v>
      </c>
      <c r="AL1581" t="s">
        <v>7931</v>
      </c>
      <c r="AM1581" s="31">
        <v>46205.615543981483</v>
      </c>
      <c r="AQ1581" s="31">
        <v>46205.615543981483</v>
      </c>
      <c r="AR1581" s="14">
        <v>46205</v>
      </c>
      <c r="AS1581" t="s">
        <v>7931</v>
      </c>
      <c r="AT1581" t="s">
        <v>346</v>
      </c>
      <c r="AU1581" t="s">
        <v>678</v>
      </c>
      <c r="AV1581" s="14">
        <v>46206</v>
      </c>
      <c r="AW1581" t="s">
        <v>7932</v>
      </c>
      <c r="AX1581" s="31">
        <v>46206.435543981483</v>
      </c>
      <c r="AY1581" s="14">
        <v>46206</v>
      </c>
      <c r="AZ1581" t="s">
        <v>3057</v>
      </c>
      <c r="BA1581" s="31">
        <v>46206.456388888888</v>
      </c>
      <c r="BB1581" s="14">
        <v>46206</v>
      </c>
      <c r="BC1581" t="s">
        <v>6685</v>
      </c>
      <c r="BD1581" s="31">
        <v>46206.506018518521</v>
      </c>
      <c r="BE1581" s="14">
        <v>46206</v>
      </c>
      <c r="BF1581" t="s">
        <v>7655</v>
      </c>
      <c r="BG1581" s="31">
        <v>46206.568113425928</v>
      </c>
      <c r="BH1581" s="14">
        <v>46206</v>
      </c>
      <c r="BI1581" t="s">
        <v>7655</v>
      </c>
      <c r="BJ1581" s="31">
        <v>46206.57136574074</v>
      </c>
      <c r="BW1581" s="14">
        <v>46206</v>
      </c>
      <c r="BX1581" t="s">
        <v>7655</v>
      </c>
      <c r="BY1581" s="31">
        <v>46206.589629629627</v>
      </c>
      <c r="BZ1581" s="14">
        <v>46206</v>
      </c>
      <c r="CA1581" t="s">
        <v>1324</v>
      </c>
      <c r="CB1581" s="31">
        <v>46206.604560185187</v>
      </c>
      <c r="CF1581" s="14">
        <v>46209</v>
      </c>
      <c r="CG1581" t="s">
        <v>7932</v>
      </c>
      <c r="CH1581" s="31">
        <v>46209.426226851851</v>
      </c>
      <c r="CM1581" s="4">
        <f t="shared" si="68"/>
        <v>46205.550046296295</v>
      </c>
      <c r="CN1581">
        <f t="shared" si="69"/>
        <v>0</v>
      </c>
      <c r="CO1581" t="str">
        <f>VLOOKUP(A1581,Sheet1!$A$2:$B$221,2,0)</f>
        <v>West Zone</v>
      </c>
    </row>
    <row r="1582" spans="1:93" x14ac:dyDescent="0.35">
      <c r="A1582" t="s">
        <v>7926</v>
      </c>
      <c r="B1582">
        <v>17</v>
      </c>
      <c r="C1582" t="s">
        <v>9332</v>
      </c>
      <c r="D1582" t="s">
        <v>678</v>
      </c>
      <c r="E1582" t="s">
        <v>161</v>
      </c>
      <c r="F1582" t="s">
        <v>346</v>
      </c>
      <c r="G1582" t="s">
        <v>930</v>
      </c>
      <c r="H1582" t="s">
        <v>7946</v>
      </c>
      <c r="I1582">
        <v>520452</v>
      </c>
      <c r="J1582" t="s">
        <v>3599</v>
      </c>
      <c r="K1582" t="s">
        <v>3600</v>
      </c>
      <c r="L1582" t="s">
        <v>4622</v>
      </c>
      <c r="M1582" t="s">
        <v>7947</v>
      </c>
      <c r="N1582">
        <v>55000</v>
      </c>
      <c r="O1582" t="s">
        <v>10830</v>
      </c>
      <c r="P1582" t="s">
        <v>10831</v>
      </c>
      <c r="Q1582" t="s">
        <v>10832</v>
      </c>
      <c r="R1582">
        <v>4163885176</v>
      </c>
      <c r="S1582" s="14">
        <v>46206</v>
      </c>
      <c r="T1582" t="s">
        <v>7930</v>
      </c>
      <c r="U1582" s="31">
        <v>46206.734907407408</v>
      </c>
      <c r="AK1582" s="14">
        <v>46206</v>
      </c>
      <c r="AL1582" t="s">
        <v>7931</v>
      </c>
      <c r="AM1582" s="31">
        <v>46206.775000000001</v>
      </c>
      <c r="AQ1582" s="31">
        <v>46206.775000000001</v>
      </c>
      <c r="AR1582" s="14">
        <v>46206</v>
      </c>
      <c r="AS1582" t="s">
        <v>7931</v>
      </c>
      <c r="AT1582" t="s">
        <v>346</v>
      </c>
      <c r="AU1582" t="s">
        <v>678</v>
      </c>
      <c r="AV1582" s="14">
        <v>46209</v>
      </c>
      <c r="AW1582" t="s">
        <v>7931</v>
      </c>
      <c r="AX1582" s="31">
        <v>46209.419930555552</v>
      </c>
      <c r="AY1582" s="14">
        <v>46209</v>
      </c>
      <c r="AZ1582" t="s">
        <v>1211</v>
      </c>
      <c r="BA1582" s="31">
        <v>46209.431956018518</v>
      </c>
      <c r="BB1582" s="14">
        <v>46209</v>
      </c>
      <c r="BC1582" t="s">
        <v>6673</v>
      </c>
      <c r="BD1582" s="31">
        <v>46209.64744212963</v>
      </c>
      <c r="BE1582" s="14">
        <v>46209</v>
      </c>
      <c r="BF1582" t="s">
        <v>1336</v>
      </c>
      <c r="BG1582" s="31">
        <v>46209.651504629626</v>
      </c>
      <c r="BH1582" s="14">
        <v>46209</v>
      </c>
      <c r="BI1582" t="s">
        <v>1336</v>
      </c>
      <c r="BJ1582" s="31">
        <v>46209.658055555556</v>
      </c>
      <c r="BW1582" s="14">
        <v>46209</v>
      </c>
      <c r="BX1582" t="s">
        <v>1336</v>
      </c>
      <c r="BY1582" s="31">
        <v>46209.676689814813</v>
      </c>
      <c r="BZ1582" s="14">
        <v>46209</v>
      </c>
      <c r="CA1582" t="s">
        <v>1364</v>
      </c>
      <c r="CB1582" s="31">
        <v>46209.706284722219</v>
      </c>
      <c r="CF1582" s="14">
        <v>46210</v>
      </c>
      <c r="CG1582" t="s">
        <v>7932</v>
      </c>
      <c r="CH1582" s="31">
        <v>46210.415798611109</v>
      </c>
      <c r="CM1582" s="4">
        <f t="shared" si="68"/>
        <v>46206.734907407408</v>
      </c>
      <c r="CN1582">
        <f t="shared" si="69"/>
        <v>0</v>
      </c>
      <c r="CO1582" t="str">
        <f>VLOOKUP(A1582,Sheet1!$A$2:$B$221,2,0)</f>
        <v>West Zone</v>
      </c>
    </row>
    <row r="1583" spans="1:93" x14ac:dyDescent="0.35">
      <c r="A1583" t="s">
        <v>7926</v>
      </c>
      <c r="B1583">
        <v>17</v>
      </c>
      <c r="C1583" t="s">
        <v>9332</v>
      </c>
      <c r="D1583" t="s">
        <v>678</v>
      </c>
      <c r="E1583" t="s">
        <v>161</v>
      </c>
      <c r="F1583" t="s">
        <v>346</v>
      </c>
      <c r="G1583" t="s">
        <v>930</v>
      </c>
      <c r="H1583" t="s">
        <v>7946</v>
      </c>
      <c r="I1583">
        <v>520452</v>
      </c>
      <c r="J1583" t="s">
        <v>3599</v>
      </c>
      <c r="K1583" t="s">
        <v>3600</v>
      </c>
      <c r="L1583" t="s">
        <v>4622</v>
      </c>
      <c r="M1583" t="s">
        <v>7947</v>
      </c>
      <c r="N1583">
        <v>50000</v>
      </c>
      <c r="O1583" t="s">
        <v>10682</v>
      </c>
      <c r="P1583" t="s">
        <v>10683</v>
      </c>
      <c r="Q1583" t="s">
        <v>7948</v>
      </c>
      <c r="R1583">
        <v>1767085706</v>
      </c>
      <c r="S1583" s="14">
        <v>46206</v>
      </c>
      <c r="T1583" t="s">
        <v>7930</v>
      </c>
      <c r="U1583" s="31">
        <v>46206.734884259262</v>
      </c>
      <c r="AK1583" s="14">
        <v>46206</v>
      </c>
      <c r="AL1583" t="s">
        <v>7931</v>
      </c>
      <c r="AM1583" s="31">
        <v>46206.775023148148</v>
      </c>
      <c r="AQ1583" s="31">
        <v>46206.775023148148</v>
      </c>
      <c r="AR1583" s="14">
        <v>46206</v>
      </c>
      <c r="AS1583" t="s">
        <v>7931</v>
      </c>
      <c r="AT1583" t="s">
        <v>346</v>
      </c>
      <c r="AU1583" t="s">
        <v>678</v>
      </c>
      <c r="AV1583" s="14">
        <v>46209</v>
      </c>
      <c r="AW1583" t="s">
        <v>7931</v>
      </c>
      <c r="AX1583" s="31">
        <v>46209.419953703706</v>
      </c>
      <c r="AY1583" s="14">
        <v>46209</v>
      </c>
      <c r="AZ1583" t="s">
        <v>1211</v>
      </c>
      <c r="BA1583" s="31">
        <v>46209.431956018518</v>
      </c>
      <c r="BB1583" s="14">
        <v>46209</v>
      </c>
      <c r="BC1583" t="s">
        <v>6673</v>
      </c>
      <c r="BD1583" s="31">
        <v>46209.647453703707</v>
      </c>
      <c r="BE1583" s="14">
        <v>46209</v>
      </c>
      <c r="BF1583" t="s">
        <v>1336</v>
      </c>
      <c r="BG1583" s="31">
        <v>46209.65152777778</v>
      </c>
      <c r="BH1583" s="14">
        <v>46209</v>
      </c>
      <c r="BI1583" t="s">
        <v>1336</v>
      </c>
      <c r="BJ1583" s="31">
        <v>46209.658067129632</v>
      </c>
      <c r="BW1583" s="14">
        <v>46209</v>
      </c>
      <c r="BX1583" t="s">
        <v>1336</v>
      </c>
      <c r="BY1583" s="31">
        <v>46209.676701388889</v>
      </c>
      <c r="BZ1583" s="14">
        <v>46209</v>
      </c>
      <c r="CA1583" t="s">
        <v>1364</v>
      </c>
      <c r="CB1583" s="31">
        <v>46209.706284722219</v>
      </c>
      <c r="CF1583" s="14">
        <v>46210</v>
      </c>
      <c r="CG1583" t="s">
        <v>7932</v>
      </c>
      <c r="CH1583" s="31">
        <v>46210.415798611109</v>
      </c>
      <c r="CM1583" s="4">
        <f t="shared" si="68"/>
        <v>46206.734884259262</v>
      </c>
      <c r="CN1583">
        <f t="shared" si="69"/>
        <v>0</v>
      </c>
      <c r="CO1583" t="str">
        <f>VLOOKUP(A1583,Sheet1!$A$2:$B$221,2,0)</f>
        <v>West Zone</v>
      </c>
    </row>
    <row r="1584" spans="1:93" x14ac:dyDescent="0.35">
      <c r="A1584" t="s">
        <v>7926</v>
      </c>
      <c r="B1584">
        <v>17</v>
      </c>
      <c r="C1584" t="s">
        <v>9332</v>
      </c>
      <c r="D1584" t="s">
        <v>678</v>
      </c>
      <c r="E1584" t="s">
        <v>161</v>
      </c>
      <c r="F1584" t="s">
        <v>346</v>
      </c>
      <c r="G1584" t="s">
        <v>930</v>
      </c>
      <c r="H1584" t="s">
        <v>10833</v>
      </c>
      <c r="I1584">
        <v>689282</v>
      </c>
      <c r="J1584" t="s">
        <v>3599</v>
      </c>
      <c r="K1584" t="s">
        <v>3600</v>
      </c>
      <c r="L1584" t="s">
        <v>4622</v>
      </c>
      <c r="M1584" t="s">
        <v>10834</v>
      </c>
      <c r="N1584">
        <v>85000</v>
      </c>
      <c r="O1584" t="s">
        <v>1110</v>
      </c>
      <c r="P1584" t="s">
        <v>1111</v>
      </c>
      <c r="Q1584" t="s">
        <v>6030</v>
      </c>
      <c r="R1584">
        <v>8879641022</v>
      </c>
      <c r="S1584" s="14">
        <v>46209</v>
      </c>
      <c r="T1584" t="s">
        <v>7930</v>
      </c>
      <c r="U1584" s="31">
        <v>46209.558831018519</v>
      </c>
      <c r="AK1584" s="14">
        <v>46209</v>
      </c>
      <c r="AL1584" t="s">
        <v>7931</v>
      </c>
      <c r="AM1584" s="31">
        <v>46209.633020833331</v>
      </c>
      <c r="AQ1584" s="31">
        <v>46209.633020833331</v>
      </c>
      <c r="AR1584" s="14">
        <v>46209</v>
      </c>
      <c r="AS1584" t="s">
        <v>7931</v>
      </c>
      <c r="AT1584" t="s">
        <v>346</v>
      </c>
      <c r="AU1584" t="s">
        <v>678</v>
      </c>
      <c r="AV1584" s="14">
        <v>46210</v>
      </c>
      <c r="AW1584" t="s">
        <v>7932</v>
      </c>
      <c r="AX1584" s="31">
        <v>46210.406018518515</v>
      </c>
      <c r="AY1584" s="14">
        <v>46210</v>
      </c>
      <c r="AZ1584" t="s">
        <v>1211</v>
      </c>
      <c r="BA1584" s="31">
        <v>46210.428483796299</v>
      </c>
      <c r="BB1584" s="14">
        <v>46210</v>
      </c>
      <c r="BC1584" t="s">
        <v>6636</v>
      </c>
      <c r="BD1584" s="31">
        <v>46210.48201388889</v>
      </c>
      <c r="BE1584" s="14">
        <v>46210</v>
      </c>
      <c r="BF1584" t="s">
        <v>1336</v>
      </c>
      <c r="BG1584" s="31">
        <v>46210.528032407405</v>
      </c>
      <c r="BH1584" s="14">
        <v>46210</v>
      </c>
      <c r="BI1584" t="s">
        <v>1336</v>
      </c>
      <c r="BJ1584" s="31">
        <v>46210.535231481481</v>
      </c>
      <c r="BW1584" s="14">
        <v>46210</v>
      </c>
      <c r="BX1584" t="s">
        <v>1336</v>
      </c>
      <c r="BY1584" s="31">
        <v>46210.57440972222</v>
      </c>
      <c r="BZ1584" s="14">
        <v>46210</v>
      </c>
      <c r="CA1584" t="s">
        <v>2427</v>
      </c>
      <c r="CB1584" s="31">
        <v>46210.603055555555</v>
      </c>
      <c r="CM1584" s="4">
        <f t="shared" si="68"/>
        <v>46209.558831018519</v>
      </c>
      <c r="CN1584">
        <f t="shared" si="69"/>
        <v>0</v>
      </c>
      <c r="CO1584" t="str">
        <f>VLOOKUP(A1584,Sheet1!$A$2:$B$221,2,0)</f>
        <v>West Zone</v>
      </c>
    </row>
    <row r="1585" spans="1:93" x14ac:dyDescent="0.35">
      <c r="A1585" t="s">
        <v>7949</v>
      </c>
      <c r="B1585">
        <v>22</v>
      </c>
      <c r="C1585" t="s">
        <v>9332</v>
      </c>
      <c r="D1585" t="s">
        <v>678</v>
      </c>
      <c r="E1585" t="s">
        <v>502</v>
      </c>
      <c r="F1585" t="s">
        <v>503</v>
      </c>
      <c r="G1585" t="s">
        <v>109</v>
      </c>
      <c r="H1585" t="s">
        <v>7950</v>
      </c>
      <c r="I1585">
        <v>360289</v>
      </c>
      <c r="J1585" t="s">
        <v>2763</v>
      </c>
      <c r="K1585" t="s">
        <v>2764</v>
      </c>
      <c r="L1585" t="s">
        <v>4622</v>
      </c>
      <c r="M1585" t="s">
        <v>7951</v>
      </c>
      <c r="N1585">
        <v>65000</v>
      </c>
      <c r="O1585" t="s">
        <v>1006</v>
      </c>
      <c r="P1585" t="s">
        <v>1007</v>
      </c>
      <c r="Q1585" t="s">
        <v>7872</v>
      </c>
      <c r="R1585">
        <v>2852664253</v>
      </c>
      <c r="S1585" s="14">
        <v>46204</v>
      </c>
      <c r="T1585" t="s">
        <v>7952</v>
      </c>
      <c r="U1585" s="31">
        <v>46204.590833333335</v>
      </c>
      <c r="AK1585" s="14">
        <v>46205</v>
      </c>
      <c r="AL1585" t="s">
        <v>1357</v>
      </c>
      <c r="AM1585" s="31">
        <v>46205.580312500002</v>
      </c>
      <c r="AQ1585" s="31">
        <v>46205.580312500002</v>
      </c>
      <c r="AR1585" s="14">
        <v>46205</v>
      </c>
      <c r="AS1585" t="s">
        <v>1357</v>
      </c>
      <c r="AT1585" t="s">
        <v>503</v>
      </c>
      <c r="AU1585" t="s">
        <v>678</v>
      </c>
      <c r="AV1585" s="14">
        <v>46205</v>
      </c>
      <c r="AW1585" t="s">
        <v>2428</v>
      </c>
      <c r="AX1585" s="31">
        <v>46205.587048611109</v>
      </c>
      <c r="AY1585" s="14">
        <v>46205</v>
      </c>
      <c r="AZ1585" t="s">
        <v>1211</v>
      </c>
      <c r="BA1585" s="31">
        <v>46205.608043981483</v>
      </c>
      <c r="BB1585" s="14">
        <v>46205</v>
      </c>
      <c r="BC1585" t="s">
        <v>1366</v>
      </c>
      <c r="BD1585" s="31">
        <v>46205.624050925922</v>
      </c>
      <c r="BE1585" s="14">
        <v>46205</v>
      </c>
      <c r="BF1585" t="s">
        <v>7808</v>
      </c>
      <c r="BG1585" s="31">
        <v>46205.659074074072</v>
      </c>
      <c r="BH1585" s="14">
        <v>46205</v>
      </c>
      <c r="BI1585" t="s">
        <v>7808</v>
      </c>
      <c r="BJ1585" s="31">
        <v>46205.659629629627</v>
      </c>
      <c r="BW1585" s="14">
        <v>46205</v>
      </c>
      <c r="BX1585" t="s">
        <v>7808</v>
      </c>
      <c r="BY1585" s="31">
        <v>46205.683240740742</v>
      </c>
      <c r="BZ1585" s="14">
        <v>46205</v>
      </c>
      <c r="CA1585" t="s">
        <v>1364</v>
      </c>
      <c r="CB1585" s="31">
        <v>46205.691284722219</v>
      </c>
      <c r="CF1585" s="14">
        <v>46205</v>
      </c>
      <c r="CG1585" t="s">
        <v>2428</v>
      </c>
      <c r="CH1585" s="31">
        <v>46205.755891203706</v>
      </c>
      <c r="CM1585" s="4">
        <f t="shared" si="68"/>
        <v>46204.590833333335</v>
      </c>
      <c r="CN1585">
        <f t="shared" si="69"/>
        <v>1</v>
      </c>
      <c r="CO1585" t="str">
        <f>VLOOKUP(A1585,Sheet1!$A$2:$B$221,2,0)</f>
        <v>West Zone</v>
      </c>
    </row>
    <row r="1586" spans="1:93" x14ac:dyDescent="0.35">
      <c r="A1586" t="s">
        <v>7949</v>
      </c>
      <c r="B1586">
        <v>22</v>
      </c>
      <c r="C1586" t="s">
        <v>9332</v>
      </c>
      <c r="D1586" t="s">
        <v>678</v>
      </c>
      <c r="E1586" t="s">
        <v>502</v>
      </c>
      <c r="F1586" t="s">
        <v>503</v>
      </c>
      <c r="G1586" t="s">
        <v>109</v>
      </c>
      <c r="H1586" t="s">
        <v>10835</v>
      </c>
      <c r="I1586">
        <v>541306</v>
      </c>
      <c r="J1586" t="s">
        <v>2102</v>
      </c>
      <c r="K1586" t="s">
        <v>2103</v>
      </c>
      <c r="L1586" t="s">
        <v>4622</v>
      </c>
      <c r="M1586" t="s">
        <v>10836</v>
      </c>
      <c r="N1586">
        <v>65000</v>
      </c>
      <c r="O1586" t="s">
        <v>1006</v>
      </c>
      <c r="P1586" t="s">
        <v>1007</v>
      </c>
      <c r="Q1586" t="s">
        <v>10837</v>
      </c>
      <c r="R1586">
        <v>2864941881</v>
      </c>
      <c r="S1586" s="14">
        <v>46209</v>
      </c>
      <c r="T1586" t="s">
        <v>2428</v>
      </c>
      <c r="U1586" s="31">
        <v>46209.721331018518</v>
      </c>
      <c r="AK1586" s="14">
        <v>46209</v>
      </c>
      <c r="AL1586" t="s">
        <v>1357</v>
      </c>
      <c r="AM1586" s="31">
        <v>46209.806770833333</v>
      </c>
      <c r="AQ1586" s="31">
        <v>46209.806770833333</v>
      </c>
      <c r="AR1586" s="14">
        <v>46209</v>
      </c>
      <c r="AS1586" t="s">
        <v>1357</v>
      </c>
      <c r="AT1586" t="s">
        <v>503</v>
      </c>
      <c r="AU1586" t="s">
        <v>678</v>
      </c>
      <c r="AV1586" s="14">
        <v>46210</v>
      </c>
      <c r="AW1586" t="s">
        <v>1357</v>
      </c>
      <c r="AX1586" s="31">
        <v>46210.435624999998</v>
      </c>
      <c r="AY1586" s="14">
        <v>46210</v>
      </c>
      <c r="AZ1586" t="s">
        <v>1211</v>
      </c>
      <c r="BA1586" s="31">
        <v>46210.453738425924</v>
      </c>
      <c r="BB1586" s="14">
        <v>46210</v>
      </c>
      <c r="BC1586" t="s">
        <v>6482</v>
      </c>
      <c r="BD1586" s="31">
        <v>46210.483611111114</v>
      </c>
      <c r="BE1586" s="14">
        <v>46210</v>
      </c>
      <c r="BF1586" t="s">
        <v>7808</v>
      </c>
      <c r="BG1586" s="31">
        <v>46210.530902777777</v>
      </c>
      <c r="BH1586" s="14">
        <v>46210</v>
      </c>
      <c r="BI1586" t="s">
        <v>7808</v>
      </c>
      <c r="BJ1586" s="31">
        <v>46210.543310185189</v>
      </c>
      <c r="BW1586" s="14">
        <v>46210</v>
      </c>
      <c r="BX1586" t="s">
        <v>7808</v>
      </c>
      <c r="BY1586" s="31">
        <v>46210.595625000002</v>
      </c>
      <c r="BZ1586" s="14">
        <v>46210</v>
      </c>
      <c r="CA1586" t="s">
        <v>2427</v>
      </c>
      <c r="CB1586" s="31">
        <v>46210.606608796297</v>
      </c>
      <c r="CF1586" s="14">
        <v>46210</v>
      </c>
      <c r="CG1586" t="s">
        <v>2428</v>
      </c>
      <c r="CH1586" s="31">
        <v>46210.742604166669</v>
      </c>
      <c r="CM1586" s="4">
        <f t="shared" si="68"/>
        <v>46209.721331018518</v>
      </c>
      <c r="CN1586">
        <f t="shared" si="69"/>
        <v>0</v>
      </c>
      <c r="CO1586" t="str">
        <f>VLOOKUP(A1586,Sheet1!$A$2:$B$221,2,0)</f>
        <v>West Zone</v>
      </c>
    </row>
    <row r="1587" spans="1:93" x14ac:dyDescent="0.35">
      <c r="A1587" t="s">
        <v>7949</v>
      </c>
      <c r="B1587">
        <v>22</v>
      </c>
      <c r="C1587" t="s">
        <v>9332</v>
      </c>
      <c r="D1587" t="s">
        <v>678</v>
      </c>
      <c r="E1587" t="s">
        <v>502</v>
      </c>
      <c r="F1587" t="s">
        <v>503</v>
      </c>
      <c r="G1587" t="s">
        <v>109</v>
      </c>
      <c r="H1587" t="s">
        <v>7953</v>
      </c>
      <c r="I1587">
        <v>567221</v>
      </c>
      <c r="J1587" t="s">
        <v>1355</v>
      </c>
      <c r="K1587" t="s">
        <v>1356</v>
      </c>
      <c r="L1587" t="s">
        <v>4622</v>
      </c>
      <c r="M1587" t="s">
        <v>7954</v>
      </c>
      <c r="N1587">
        <v>60000</v>
      </c>
      <c r="O1587" t="s">
        <v>982</v>
      </c>
      <c r="P1587" t="s">
        <v>983</v>
      </c>
      <c r="Q1587" t="s">
        <v>7955</v>
      </c>
      <c r="R1587">
        <v>2054243686</v>
      </c>
      <c r="S1587" s="14">
        <v>46204</v>
      </c>
      <c r="T1587" t="s">
        <v>7952</v>
      </c>
      <c r="U1587" s="31">
        <v>46204.549224537041</v>
      </c>
      <c r="AK1587" s="14">
        <v>46205</v>
      </c>
      <c r="AL1587" t="s">
        <v>1357</v>
      </c>
      <c r="AM1587" s="31">
        <v>46205.544942129629</v>
      </c>
      <c r="AQ1587" s="31">
        <v>46205.544942129629</v>
      </c>
      <c r="AR1587" s="14">
        <v>46205</v>
      </c>
      <c r="AS1587" t="s">
        <v>1357</v>
      </c>
      <c r="AT1587" t="s">
        <v>503</v>
      </c>
      <c r="AU1587" t="s">
        <v>678</v>
      </c>
      <c r="AV1587" s="14">
        <v>46205</v>
      </c>
      <c r="AW1587" t="s">
        <v>1357</v>
      </c>
      <c r="AX1587" s="31">
        <v>46205.551076388889</v>
      </c>
      <c r="AY1587" s="14">
        <v>46205</v>
      </c>
      <c r="AZ1587" t="s">
        <v>1211</v>
      </c>
      <c r="BA1587" s="31">
        <v>46205.577291666668</v>
      </c>
      <c r="BB1587" s="14">
        <v>46205</v>
      </c>
      <c r="BC1587" t="s">
        <v>7371</v>
      </c>
      <c r="BD1587" s="31">
        <v>46205.610335648147</v>
      </c>
      <c r="BE1587" s="14">
        <v>46205</v>
      </c>
      <c r="BF1587" t="s">
        <v>7808</v>
      </c>
      <c r="BG1587" s="31">
        <v>46205.658032407409</v>
      </c>
      <c r="BH1587" s="14">
        <v>46205</v>
      </c>
      <c r="BI1587" t="s">
        <v>7808</v>
      </c>
      <c r="BJ1587" s="31">
        <v>46205.668587962966</v>
      </c>
      <c r="BW1587" s="14">
        <v>46205</v>
      </c>
      <c r="BX1587" t="s">
        <v>7808</v>
      </c>
      <c r="BY1587" s="31">
        <v>46205.702094907407</v>
      </c>
      <c r="BZ1587" s="14">
        <v>46205</v>
      </c>
      <c r="CA1587" t="s">
        <v>1324</v>
      </c>
      <c r="CB1587" s="31">
        <v>46205.708541666667</v>
      </c>
      <c r="CF1587" s="14">
        <v>46205</v>
      </c>
      <c r="CG1587" t="s">
        <v>2428</v>
      </c>
      <c r="CH1587" s="31">
        <v>46205.74454861111</v>
      </c>
      <c r="CM1587" s="4">
        <f t="shared" si="68"/>
        <v>46204.549224537041</v>
      </c>
      <c r="CN1587">
        <f t="shared" si="69"/>
        <v>1</v>
      </c>
      <c r="CO1587" t="str">
        <f>VLOOKUP(A1587,Sheet1!$A$2:$B$221,2,0)</f>
        <v>West Zone</v>
      </c>
    </row>
    <row r="1588" spans="1:93" x14ac:dyDescent="0.35">
      <c r="A1588" t="s">
        <v>7956</v>
      </c>
      <c r="B1588">
        <v>53</v>
      </c>
      <c r="C1588" t="s">
        <v>9332</v>
      </c>
      <c r="D1588" t="s">
        <v>678</v>
      </c>
      <c r="E1588" t="s">
        <v>671</v>
      </c>
      <c r="F1588" t="s">
        <v>672</v>
      </c>
      <c r="G1588" t="s">
        <v>109</v>
      </c>
      <c r="H1588" t="s">
        <v>4298</v>
      </c>
      <c r="I1588">
        <v>35646</v>
      </c>
      <c r="J1588" t="s">
        <v>4300</v>
      </c>
      <c r="K1588" t="s">
        <v>4301</v>
      </c>
      <c r="L1588" t="s">
        <v>4622</v>
      </c>
      <c r="M1588" t="s">
        <v>7957</v>
      </c>
      <c r="N1588">
        <v>90000</v>
      </c>
      <c r="O1588" t="s">
        <v>1378</v>
      </c>
      <c r="P1588" t="s">
        <v>1379</v>
      </c>
      <c r="Q1588" t="s">
        <v>4299</v>
      </c>
      <c r="R1588">
        <v>2688840962</v>
      </c>
      <c r="S1588" s="14">
        <v>46204</v>
      </c>
      <c r="T1588" t="s">
        <v>7958</v>
      </c>
      <c r="U1588" s="31">
        <v>46204.462708333333</v>
      </c>
      <c r="AK1588" s="14">
        <v>46205</v>
      </c>
      <c r="AL1588" t="s">
        <v>1360</v>
      </c>
      <c r="AM1588" s="31">
        <v>46205.678182870368</v>
      </c>
      <c r="AQ1588" s="31">
        <v>46205.678182870368</v>
      </c>
      <c r="AR1588" s="14">
        <v>46205</v>
      </c>
      <c r="AS1588" t="s">
        <v>1360</v>
      </c>
      <c r="AT1588" t="s">
        <v>672</v>
      </c>
      <c r="AU1588" t="s">
        <v>678</v>
      </c>
      <c r="AV1588" s="14">
        <v>46205</v>
      </c>
      <c r="AW1588" t="s">
        <v>1361</v>
      </c>
      <c r="AX1588" s="31">
        <v>46205.704976851855</v>
      </c>
      <c r="AY1588" s="14">
        <v>46205</v>
      </c>
      <c r="AZ1588" t="s">
        <v>1211</v>
      </c>
      <c r="BA1588" s="31">
        <v>46205.713645833333</v>
      </c>
      <c r="BB1588" s="14">
        <v>46205</v>
      </c>
      <c r="BC1588" t="s">
        <v>7371</v>
      </c>
      <c r="BD1588" s="31">
        <v>46205.7343287037</v>
      </c>
      <c r="BE1588" s="14">
        <v>46205</v>
      </c>
      <c r="BF1588" t="s">
        <v>7959</v>
      </c>
      <c r="BG1588" s="31">
        <v>46205.745370370372</v>
      </c>
      <c r="BH1588" s="14">
        <v>46205</v>
      </c>
      <c r="BI1588" t="s">
        <v>7959</v>
      </c>
      <c r="BJ1588" s="31">
        <v>46205.765266203707</v>
      </c>
      <c r="BW1588" s="14">
        <v>46205</v>
      </c>
      <c r="BX1588" t="s">
        <v>7959</v>
      </c>
      <c r="BY1588" s="31">
        <v>46205.774780092594</v>
      </c>
      <c r="BZ1588" s="14">
        <v>46205</v>
      </c>
      <c r="CA1588" t="s">
        <v>1322</v>
      </c>
      <c r="CB1588" s="31">
        <v>46205.780243055553</v>
      </c>
      <c r="CF1588" s="14">
        <v>46206</v>
      </c>
      <c r="CG1588" t="s">
        <v>1361</v>
      </c>
      <c r="CH1588" s="31">
        <v>46206.616111111114</v>
      </c>
      <c r="CM1588" s="4">
        <f t="shared" si="68"/>
        <v>46204.462708333333</v>
      </c>
      <c r="CN1588">
        <f t="shared" si="69"/>
        <v>1</v>
      </c>
      <c r="CO1588" t="str">
        <f>VLOOKUP(A1588,Sheet1!$A$2:$B$221,2,0)</f>
        <v>West Zone</v>
      </c>
    </row>
    <row r="1589" spans="1:93" x14ac:dyDescent="0.35">
      <c r="A1589" t="s">
        <v>7956</v>
      </c>
      <c r="B1589">
        <v>53</v>
      </c>
      <c r="C1589" t="s">
        <v>9332</v>
      </c>
      <c r="D1589" t="s">
        <v>678</v>
      </c>
      <c r="E1589" t="s">
        <v>671</v>
      </c>
      <c r="F1589" t="s">
        <v>672</v>
      </c>
      <c r="G1589" t="s">
        <v>109</v>
      </c>
      <c r="H1589" t="s">
        <v>3947</v>
      </c>
      <c r="I1589">
        <v>53402</v>
      </c>
      <c r="J1589" t="s">
        <v>3651</v>
      </c>
      <c r="K1589" t="s">
        <v>3652</v>
      </c>
      <c r="L1589" t="s">
        <v>4622</v>
      </c>
      <c r="M1589" t="s">
        <v>7960</v>
      </c>
      <c r="N1589">
        <v>65000</v>
      </c>
      <c r="O1589" t="s">
        <v>1358</v>
      </c>
      <c r="P1589" t="s">
        <v>1359</v>
      </c>
      <c r="Q1589" t="s">
        <v>3948</v>
      </c>
      <c r="R1589">
        <v>1831670047</v>
      </c>
      <c r="S1589" s="14">
        <v>46204</v>
      </c>
      <c r="T1589" t="s">
        <v>7961</v>
      </c>
      <c r="U1589" s="31">
        <v>46204.531192129631</v>
      </c>
      <c r="AK1589" s="14">
        <v>46205</v>
      </c>
      <c r="AL1589" t="s">
        <v>1360</v>
      </c>
      <c r="AM1589" s="31">
        <v>46205.346666666665</v>
      </c>
      <c r="AQ1589" s="31">
        <v>46205.346666666665</v>
      </c>
      <c r="AR1589" s="14">
        <v>46205</v>
      </c>
      <c r="AS1589" t="s">
        <v>1360</v>
      </c>
      <c r="AT1589" t="s">
        <v>672</v>
      </c>
      <c r="AU1589" t="s">
        <v>678</v>
      </c>
      <c r="AV1589" s="14">
        <v>46205</v>
      </c>
      <c r="AW1589" t="s">
        <v>1361</v>
      </c>
      <c r="AX1589" s="31">
        <v>46205.353437500002</v>
      </c>
      <c r="AY1589" s="14">
        <v>46205</v>
      </c>
      <c r="AZ1589" t="s">
        <v>1211</v>
      </c>
      <c r="BA1589" s="31">
        <v>46205.356122685182</v>
      </c>
      <c r="BB1589" s="14">
        <v>46205</v>
      </c>
      <c r="BC1589" t="s">
        <v>6799</v>
      </c>
      <c r="BD1589" s="31">
        <v>46205.417187500003</v>
      </c>
      <c r="BE1589" s="14">
        <v>46205</v>
      </c>
      <c r="BF1589" t="s">
        <v>7959</v>
      </c>
      <c r="BG1589" s="31">
        <v>46205.425439814811</v>
      </c>
      <c r="BH1589" s="14">
        <v>46205</v>
      </c>
      <c r="BI1589" t="s">
        <v>7959</v>
      </c>
      <c r="BJ1589" s="31">
        <v>46205.429375</v>
      </c>
      <c r="BW1589" s="14">
        <v>46205</v>
      </c>
      <c r="BX1589" t="s">
        <v>7959</v>
      </c>
      <c r="BY1589" s="31">
        <v>46205.449074074073</v>
      </c>
      <c r="BZ1589" s="14">
        <v>46205</v>
      </c>
      <c r="CA1589" t="s">
        <v>1322</v>
      </c>
      <c r="CB1589" s="31">
        <v>46205.454942129632</v>
      </c>
      <c r="CF1589" s="14">
        <v>46205</v>
      </c>
      <c r="CG1589" t="s">
        <v>1361</v>
      </c>
      <c r="CH1589" s="31">
        <v>46205.671388888892</v>
      </c>
      <c r="CM1589" s="4">
        <f t="shared" si="68"/>
        <v>46204.531192129631</v>
      </c>
      <c r="CN1589">
        <f t="shared" si="69"/>
        <v>1</v>
      </c>
      <c r="CO1589" t="str">
        <f>VLOOKUP(A1589,Sheet1!$A$2:$B$221,2,0)</f>
        <v>West Zone</v>
      </c>
    </row>
    <row r="1590" spans="1:93" x14ac:dyDescent="0.35">
      <c r="A1590" t="s">
        <v>7956</v>
      </c>
      <c r="B1590">
        <v>53</v>
      </c>
      <c r="C1590" t="s">
        <v>9332</v>
      </c>
      <c r="D1590" t="s">
        <v>678</v>
      </c>
      <c r="E1590" t="s">
        <v>671</v>
      </c>
      <c r="F1590" t="s">
        <v>672</v>
      </c>
      <c r="G1590" t="s">
        <v>109</v>
      </c>
      <c r="H1590" t="s">
        <v>3650</v>
      </c>
      <c r="I1590">
        <v>63727</v>
      </c>
      <c r="J1590" t="s">
        <v>3651</v>
      </c>
      <c r="K1590" t="s">
        <v>3652</v>
      </c>
      <c r="L1590" t="s">
        <v>4622</v>
      </c>
      <c r="M1590" t="s">
        <v>7962</v>
      </c>
      <c r="N1590">
        <v>70000</v>
      </c>
      <c r="O1590" t="s">
        <v>1362</v>
      </c>
      <c r="P1590" t="s">
        <v>1363</v>
      </c>
      <c r="Q1590" t="s">
        <v>3090</v>
      </c>
      <c r="R1590">
        <v>3167496646</v>
      </c>
      <c r="S1590" s="14">
        <v>46204</v>
      </c>
      <c r="T1590" t="s">
        <v>7961</v>
      </c>
      <c r="U1590" s="31">
        <v>46204.350578703707</v>
      </c>
      <c r="AK1590" s="14">
        <v>46204</v>
      </c>
      <c r="AL1590" t="s">
        <v>1360</v>
      </c>
      <c r="AM1590" s="31">
        <v>46204.400023148148</v>
      </c>
      <c r="AQ1590" s="31">
        <v>46204.400023148148</v>
      </c>
      <c r="AR1590" s="14">
        <v>46204</v>
      </c>
      <c r="AS1590" t="s">
        <v>1360</v>
      </c>
      <c r="AT1590" t="s">
        <v>672</v>
      </c>
      <c r="AU1590" t="s">
        <v>678</v>
      </c>
      <c r="AV1590" s="14">
        <v>46204</v>
      </c>
      <c r="AW1590" t="s">
        <v>1361</v>
      </c>
      <c r="AX1590" s="31">
        <v>46204.401064814818</v>
      </c>
      <c r="AY1590" s="14">
        <v>46204</v>
      </c>
      <c r="AZ1590" t="s">
        <v>1211</v>
      </c>
      <c r="BA1590" s="31">
        <v>46204.421956018516</v>
      </c>
      <c r="BB1590" s="14">
        <v>46204</v>
      </c>
      <c r="BC1590" t="s">
        <v>6814</v>
      </c>
      <c r="BD1590" s="31">
        <v>46204.428020833337</v>
      </c>
      <c r="BE1590" s="14">
        <v>46204</v>
      </c>
      <c r="BF1590" t="s">
        <v>7959</v>
      </c>
      <c r="BG1590" s="31">
        <v>46204.442442129628</v>
      </c>
      <c r="BH1590" s="14">
        <v>46204</v>
      </c>
      <c r="BI1590" t="s">
        <v>7959</v>
      </c>
      <c r="BJ1590" s="31">
        <v>46204.445798611108</v>
      </c>
      <c r="BW1590" s="14">
        <v>46204</v>
      </c>
      <c r="BX1590" t="s">
        <v>7959</v>
      </c>
      <c r="BY1590" s="31">
        <v>46204.464409722219</v>
      </c>
      <c r="BZ1590" s="14">
        <v>46204</v>
      </c>
      <c r="CA1590" t="s">
        <v>1322</v>
      </c>
      <c r="CB1590" s="31">
        <v>46204.470405092594</v>
      </c>
      <c r="CF1590" s="14">
        <v>46204</v>
      </c>
      <c r="CG1590" t="s">
        <v>1361</v>
      </c>
      <c r="CH1590" s="31">
        <v>46204.498368055552</v>
      </c>
      <c r="CM1590" s="4">
        <f t="shared" si="68"/>
        <v>46204.350578703707</v>
      </c>
      <c r="CN1590">
        <f t="shared" si="69"/>
        <v>0</v>
      </c>
      <c r="CO1590" t="str">
        <f>VLOOKUP(A1590,Sheet1!$A$2:$B$221,2,0)</f>
        <v>West Zone</v>
      </c>
    </row>
    <row r="1591" spans="1:93" x14ac:dyDescent="0.35">
      <c r="A1591" t="s">
        <v>7956</v>
      </c>
      <c r="B1591">
        <v>53</v>
      </c>
      <c r="C1591" t="s">
        <v>9332</v>
      </c>
      <c r="D1591" t="s">
        <v>678</v>
      </c>
      <c r="E1591" t="s">
        <v>671</v>
      </c>
      <c r="F1591" t="s">
        <v>672</v>
      </c>
      <c r="G1591" t="s">
        <v>109</v>
      </c>
      <c r="H1591" t="s">
        <v>12733</v>
      </c>
      <c r="I1591">
        <v>92394</v>
      </c>
      <c r="J1591" t="s">
        <v>2996</v>
      </c>
      <c r="K1591" t="s">
        <v>7964</v>
      </c>
      <c r="L1591" t="s">
        <v>4622</v>
      </c>
      <c r="M1591" t="s">
        <v>12734</v>
      </c>
      <c r="Q1591" t="s">
        <v>12735</v>
      </c>
      <c r="R1591">
        <v>7659395633</v>
      </c>
      <c r="S1591" s="14">
        <v>46210</v>
      </c>
      <c r="T1591" t="s">
        <v>7966</v>
      </c>
      <c r="U1591" s="31">
        <v>46210.514409722222</v>
      </c>
      <c r="AK1591" s="14">
        <v>46210</v>
      </c>
      <c r="AL1591" t="s">
        <v>1360</v>
      </c>
      <c r="AM1591" s="31">
        <v>46210.615694444445</v>
      </c>
      <c r="AQ1591" s="31">
        <v>46210.615694444445</v>
      </c>
      <c r="AR1591" s="14">
        <v>46210</v>
      </c>
      <c r="AS1591" t="s">
        <v>1360</v>
      </c>
      <c r="AT1591" t="s">
        <v>672</v>
      </c>
      <c r="AU1591" t="s">
        <v>678</v>
      </c>
      <c r="CM1591" s="4">
        <f t="shared" si="68"/>
        <v>46210.514409722222</v>
      </c>
      <c r="CN1591">
        <f t="shared" si="69"/>
        <v>0</v>
      </c>
      <c r="CO1591" t="str">
        <f>VLOOKUP(A1591,Sheet1!$A$2:$B$221,2,0)</f>
        <v>West Zone</v>
      </c>
    </row>
    <row r="1592" spans="1:93" x14ac:dyDescent="0.35">
      <c r="A1592" t="s">
        <v>7956</v>
      </c>
      <c r="B1592">
        <v>53</v>
      </c>
      <c r="C1592" t="s">
        <v>9332</v>
      </c>
      <c r="D1592" t="s">
        <v>678</v>
      </c>
      <c r="E1592" t="s">
        <v>671</v>
      </c>
      <c r="F1592" t="s">
        <v>672</v>
      </c>
      <c r="G1592" t="s">
        <v>109</v>
      </c>
      <c r="H1592" t="s">
        <v>7963</v>
      </c>
      <c r="I1592">
        <v>105021</v>
      </c>
      <c r="J1592" t="s">
        <v>2996</v>
      </c>
      <c r="K1592" t="s">
        <v>7964</v>
      </c>
      <c r="L1592" t="s">
        <v>4622</v>
      </c>
      <c r="M1592" t="s">
        <v>7965</v>
      </c>
      <c r="N1592">
        <v>45000</v>
      </c>
      <c r="O1592" t="s">
        <v>1036</v>
      </c>
      <c r="P1592" t="s">
        <v>1037</v>
      </c>
      <c r="Q1592" t="s">
        <v>4105</v>
      </c>
      <c r="R1592">
        <v>6595876641</v>
      </c>
      <c r="S1592" s="14">
        <v>46204</v>
      </c>
      <c r="T1592" t="s">
        <v>7966</v>
      </c>
      <c r="U1592" s="31">
        <v>46204.576782407406</v>
      </c>
      <c r="AK1592" s="14">
        <v>46205</v>
      </c>
      <c r="AL1592" t="s">
        <v>1360</v>
      </c>
      <c r="AM1592" s="31">
        <v>46205.427361111113</v>
      </c>
      <c r="AQ1592" s="31">
        <v>46205.427361111113</v>
      </c>
      <c r="AR1592" s="14">
        <v>46205</v>
      </c>
      <c r="AS1592" t="s">
        <v>1360</v>
      </c>
      <c r="AT1592" t="s">
        <v>672</v>
      </c>
      <c r="AU1592" t="s">
        <v>678</v>
      </c>
      <c r="AV1592" s="14">
        <v>46205</v>
      </c>
      <c r="AW1592" t="s">
        <v>1361</v>
      </c>
      <c r="AX1592" s="31">
        <v>46205.437314814815</v>
      </c>
      <c r="AY1592" s="14">
        <v>46205</v>
      </c>
      <c r="AZ1592" t="s">
        <v>1211</v>
      </c>
      <c r="BA1592" s="31">
        <v>46205.443599537037</v>
      </c>
      <c r="BB1592" s="14">
        <v>46205</v>
      </c>
      <c r="BC1592" t="s">
        <v>6814</v>
      </c>
      <c r="BD1592" s="31">
        <v>46205.453101851854</v>
      </c>
      <c r="BE1592" s="14">
        <v>46205</v>
      </c>
      <c r="BF1592" t="s">
        <v>7959</v>
      </c>
      <c r="BG1592" s="31">
        <v>46205.465219907404</v>
      </c>
      <c r="BH1592" s="14">
        <v>46205</v>
      </c>
      <c r="BI1592" t="s">
        <v>7959</v>
      </c>
      <c r="BJ1592" s="31">
        <v>46205.524293981478</v>
      </c>
      <c r="BW1592" s="14">
        <v>46205</v>
      </c>
      <c r="BX1592" t="s">
        <v>7959</v>
      </c>
      <c r="BY1592" s="31">
        <v>46205.535300925927</v>
      </c>
      <c r="BZ1592" s="14">
        <v>46205</v>
      </c>
      <c r="CA1592" t="s">
        <v>1364</v>
      </c>
      <c r="CB1592" s="31">
        <v>46205.545416666668</v>
      </c>
      <c r="CF1592" s="14">
        <v>46206</v>
      </c>
      <c r="CG1592" t="s">
        <v>1361</v>
      </c>
      <c r="CH1592" s="31">
        <v>46206.375474537039</v>
      </c>
      <c r="CM1592" s="4">
        <f t="shared" si="68"/>
        <v>46204.576782407406</v>
      </c>
      <c r="CN1592">
        <f t="shared" si="69"/>
        <v>1</v>
      </c>
      <c r="CO1592" t="str">
        <f>VLOOKUP(A1592,Sheet1!$A$2:$B$221,2,0)</f>
        <v>West Zone</v>
      </c>
    </row>
    <row r="1593" spans="1:93" x14ac:dyDescent="0.35">
      <c r="A1593" t="s">
        <v>7956</v>
      </c>
      <c r="B1593">
        <v>53</v>
      </c>
      <c r="C1593" t="s">
        <v>9332</v>
      </c>
      <c r="D1593" t="s">
        <v>678</v>
      </c>
      <c r="E1593" t="s">
        <v>671</v>
      </c>
      <c r="F1593" t="s">
        <v>672</v>
      </c>
      <c r="G1593" t="s">
        <v>109</v>
      </c>
      <c r="H1593" t="s">
        <v>7967</v>
      </c>
      <c r="I1593">
        <v>192473</v>
      </c>
      <c r="J1593" t="s">
        <v>1070</v>
      </c>
      <c r="K1593" t="s">
        <v>1365</v>
      </c>
      <c r="L1593" t="s">
        <v>4622</v>
      </c>
      <c r="M1593" t="s">
        <v>7968</v>
      </c>
      <c r="N1593">
        <v>45000</v>
      </c>
      <c r="O1593" t="s">
        <v>1036</v>
      </c>
      <c r="P1593" t="s">
        <v>1037</v>
      </c>
      <c r="Q1593" t="s">
        <v>7969</v>
      </c>
      <c r="R1593">
        <v>8206633516</v>
      </c>
      <c r="S1593" s="14">
        <v>46203</v>
      </c>
      <c r="T1593" t="s">
        <v>7970</v>
      </c>
      <c r="U1593" s="31">
        <v>46203.803113425929</v>
      </c>
      <c r="AK1593" s="14">
        <v>46204</v>
      </c>
      <c r="AL1593" t="s">
        <v>1360</v>
      </c>
      <c r="AM1593" s="31">
        <v>46204.494131944448</v>
      </c>
      <c r="AQ1593" s="31">
        <v>46204.494131944448</v>
      </c>
      <c r="AR1593" s="14">
        <v>46204</v>
      </c>
      <c r="AS1593" t="s">
        <v>1360</v>
      </c>
      <c r="AT1593" t="s">
        <v>672</v>
      </c>
      <c r="AU1593" t="s">
        <v>678</v>
      </c>
      <c r="AV1593" s="14">
        <v>46204</v>
      </c>
      <c r="AW1593" t="s">
        <v>1361</v>
      </c>
      <c r="AX1593" s="31">
        <v>46204.521851851852</v>
      </c>
      <c r="AY1593" s="14">
        <v>46204</v>
      </c>
      <c r="AZ1593" t="s">
        <v>1211</v>
      </c>
      <c r="BA1593" s="31">
        <v>46204.532129629632</v>
      </c>
      <c r="BB1593" s="14">
        <v>46204</v>
      </c>
      <c r="BC1593" t="s">
        <v>7357</v>
      </c>
      <c r="BD1593" s="31">
        <v>46204.551655092589</v>
      </c>
      <c r="BE1593" s="14">
        <v>46204</v>
      </c>
      <c r="BF1593" t="s">
        <v>7959</v>
      </c>
      <c r="BG1593" s="31">
        <v>46204.555844907409</v>
      </c>
      <c r="BH1593" s="14">
        <v>46204</v>
      </c>
      <c r="BI1593" t="s">
        <v>7959</v>
      </c>
      <c r="BJ1593" s="31">
        <v>46204.558958333335</v>
      </c>
      <c r="BW1593" s="14">
        <v>46204</v>
      </c>
      <c r="BX1593" t="s">
        <v>7959</v>
      </c>
      <c r="BY1593" s="31">
        <v>46204.593101851853</v>
      </c>
      <c r="BZ1593" s="14">
        <v>46204</v>
      </c>
      <c r="CA1593" t="s">
        <v>1322</v>
      </c>
      <c r="CB1593" s="31">
        <v>46204.611539351848</v>
      </c>
      <c r="CF1593" s="14">
        <v>46204</v>
      </c>
      <c r="CG1593" t="s">
        <v>1361</v>
      </c>
      <c r="CH1593" s="31">
        <v>46204.684131944443</v>
      </c>
      <c r="CM1593" s="4">
        <f t="shared" si="68"/>
        <v>46203.803113425929</v>
      </c>
      <c r="CN1593">
        <f t="shared" si="69"/>
        <v>1</v>
      </c>
      <c r="CO1593" t="str">
        <f>VLOOKUP(A1593,Sheet1!$A$2:$B$221,2,0)</f>
        <v>West Zone</v>
      </c>
    </row>
    <row r="1594" spans="1:93" x14ac:dyDescent="0.35">
      <c r="A1594" t="s">
        <v>7956</v>
      </c>
      <c r="B1594">
        <v>53</v>
      </c>
      <c r="C1594" t="s">
        <v>9332</v>
      </c>
      <c r="D1594" t="s">
        <v>678</v>
      </c>
      <c r="E1594" t="s">
        <v>671</v>
      </c>
      <c r="F1594" t="s">
        <v>672</v>
      </c>
      <c r="G1594" t="s">
        <v>109</v>
      </c>
      <c r="H1594" t="s">
        <v>12736</v>
      </c>
      <c r="I1594">
        <v>250951</v>
      </c>
      <c r="J1594" t="s">
        <v>2996</v>
      </c>
      <c r="K1594" t="s">
        <v>7964</v>
      </c>
      <c r="L1594" t="s">
        <v>4622</v>
      </c>
      <c r="M1594" t="s">
        <v>12737</v>
      </c>
      <c r="N1594">
        <v>90000</v>
      </c>
      <c r="O1594" t="s">
        <v>1032</v>
      </c>
      <c r="P1594" t="s">
        <v>1033</v>
      </c>
      <c r="Q1594" t="s">
        <v>2071</v>
      </c>
      <c r="R1594">
        <v>5272894994</v>
      </c>
      <c r="S1594" s="14">
        <v>46209</v>
      </c>
      <c r="T1594" t="s">
        <v>7966</v>
      </c>
      <c r="U1594" s="31">
        <v>46209.48578703704</v>
      </c>
      <c r="AK1594" s="14">
        <v>46210</v>
      </c>
      <c r="AL1594" t="s">
        <v>1360</v>
      </c>
      <c r="AM1594" s="31">
        <v>46210.43172453704</v>
      </c>
      <c r="AQ1594" s="31">
        <v>46210.43172453704</v>
      </c>
      <c r="AR1594" s="14">
        <v>46210</v>
      </c>
      <c r="AS1594" t="s">
        <v>1360</v>
      </c>
      <c r="AT1594" t="s">
        <v>672</v>
      </c>
      <c r="AU1594" t="s">
        <v>678</v>
      </c>
      <c r="AV1594" s="14">
        <v>46210</v>
      </c>
      <c r="AW1594" t="s">
        <v>1361</v>
      </c>
      <c r="AX1594" s="31">
        <v>46210.435682870368</v>
      </c>
      <c r="AY1594" s="14">
        <v>46210</v>
      </c>
      <c r="AZ1594" t="s">
        <v>1211</v>
      </c>
      <c r="BA1594" s="31">
        <v>46210.453703703701</v>
      </c>
      <c r="BB1594" s="14">
        <v>46210</v>
      </c>
      <c r="BC1594" t="s">
        <v>7003</v>
      </c>
      <c r="BD1594" s="31">
        <v>46210.498136574075</v>
      </c>
      <c r="BE1594" s="14">
        <v>46210</v>
      </c>
      <c r="BF1594" t="s">
        <v>7959</v>
      </c>
      <c r="BG1594" s="31">
        <v>46210.516226851854</v>
      </c>
      <c r="BH1594" s="14">
        <v>46210</v>
      </c>
      <c r="BI1594" t="s">
        <v>7959</v>
      </c>
      <c r="BJ1594" s="31">
        <v>46210.546157407407</v>
      </c>
      <c r="BW1594" s="14">
        <v>46210</v>
      </c>
      <c r="BX1594" t="s">
        <v>7959</v>
      </c>
      <c r="BY1594" s="31">
        <v>46210.55605324074</v>
      </c>
      <c r="BZ1594" s="14">
        <v>46210</v>
      </c>
      <c r="CA1594" t="s">
        <v>1364</v>
      </c>
      <c r="CB1594" s="31">
        <v>46210.57240740741</v>
      </c>
      <c r="CM1594" s="4">
        <f t="shared" si="68"/>
        <v>46209.48578703704</v>
      </c>
      <c r="CN1594">
        <f t="shared" si="69"/>
        <v>1</v>
      </c>
      <c r="CO1594" t="str">
        <f>VLOOKUP(A1594,Sheet1!$A$2:$B$221,2,0)</f>
        <v>West Zone</v>
      </c>
    </row>
    <row r="1595" spans="1:93" x14ac:dyDescent="0.35">
      <c r="A1595" t="s">
        <v>7956</v>
      </c>
      <c r="B1595">
        <v>53</v>
      </c>
      <c r="C1595" t="s">
        <v>9332</v>
      </c>
      <c r="D1595" t="s">
        <v>678</v>
      </c>
      <c r="E1595" t="s">
        <v>671</v>
      </c>
      <c r="F1595" t="s">
        <v>672</v>
      </c>
      <c r="G1595" t="s">
        <v>109</v>
      </c>
      <c r="H1595" t="s">
        <v>10838</v>
      </c>
      <c r="I1595">
        <v>279888</v>
      </c>
      <c r="J1595" t="s">
        <v>3651</v>
      </c>
      <c r="K1595" t="s">
        <v>3652</v>
      </c>
      <c r="L1595" t="s">
        <v>4622</v>
      </c>
      <c r="M1595" t="s">
        <v>10839</v>
      </c>
      <c r="N1595">
        <v>45000</v>
      </c>
      <c r="O1595" t="s">
        <v>10081</v>
      </c>
      <c r="P1595" t="s">
        <v>10082</v>
      </c>
      <c r="Q1595" t="s">
        <v>3798</v>
      </c>
      <c r="R1595">
        <v>8869539072</v>
      </c>
      <c r="S1595" s="14">
        <v>46206</v>
      </c>
      <c r="T1595" t="s">
        <v>7961</v>
      </c>
      <c r="U1595" s="31">
        <v>46206.440949074073</v>
      </c>
      <c r="AK1595" s="14">
        <v>46209</v>
      </c>
      <c r="AL1595" t="s">
        <v>1361</v>
      </c>
      <c r="AM1595" s="31">
        <v>46209.498935185184</v>
      </c>
      <c r="AQ1595" s="31">
        <v>46209.498935185184</v>
      </c>
      <c r="AR1595" s="14">
        <v>46209</v>
      </c>
      <c r="AS1595" t="s">
        <v>1361</v>
      </c>
      <c r="AT1595" t="s">
        <v>10840</v>
      </c>
      <c r="AU1595" t="s">
        <v>677</v>
      </c>
      <c r="AV1595" s="14">
        <v>46209</v>
      </c>
      <c r="AW1595" t="s">
        <v>1361</v>
      </c>
      <c r="AX1595" s="31">
        <v>46209.500185185185</v>
      </c>
      <c r="AY1595" s="14">
        <v>46209</v>
      </c>
      <c r="AZ1595" t="s">
        <v>1211</v>
      </c>
      <c r="BA1595" s="31">
        <v>46209.506608796299</v>
      </c>
      <c r="BB1595" s="14">
        <v>46209</v>
      </c>
      <c r="BC1595" t="s">
        <v>6685</v>
      </c>
      <c r="BD1595" s="31">
        <v>46209.562835648147</v>
      </c>
      <c r="BE1595" s="14">
        <v>46209</v>
      </c>
      <c r="BF1595" t="s">
        <v>7959</v>
      </c>
      <c r="BG1595" s="31">
        <v>46209.580821759257</v>
      </c>
      <c r="BH1595" s="14">
        <v>46209</v>
      </c>
      <c r="BI1595" t="s">
        <v>7959</v>
      </c>
      <c r="BJ1595" s="31">
        <v>46209.584143518521</v>
      </c>
      <c r="BW1595" s="14">
        <v>46209</v>
      </c>
      <c r="BX1595" t="s">
        <v>7959</v>
      </c>
      <c r="BY1595" s="31">
        <v>46209.589618055557</v>
      </c>
      <c r="BZ1595" s="14">
        <v>46209</v>
      </c>
      <c r="CA1595" t="s">
        <v>1324</v>
      </c>
      <c r="CB1595" s="31">
        <v>46209.623391203706</v>
      </c>
      <c r="CF1595" s="14">
        <v>46209</v>
      </c>
      <c r="CG1595" t="s">
        <v>1361</v>
      </c>
      <c r="CH1595" s="31">
        <v>46209.761863425927</v>
      </c>
      <c r="CM1595" s="4">
        <f t="shared" si="68"/>
        <v>46206.440949074073</v>
      </c>
      <c r="CN1595">
        <f t="shared" si="69"/>
        <v>3</v>
      </c>
      <c r="CO1595" t="str">
        <f>VLOOKUP(A1595,Sheet1!$A$2:$B$221,2,0)</f>
        <v>West Zone</v>
      </c>
    </row>
    <row r="1596" spans="1:93" x14ac:dyDescent="0.35">
      <c r="A1596" t="s">
        <v>7956</v>
      </c>
      <c r="B1596">
        <v>53</v>
      </c>
      <c r="C1596" t="s">
        <v>9332</v>
      </c>
      <c r="D1596" t="s">
        <v>678</v>
      </c>
      <c r="E1596" t="s">
        <v>671</v>
      </c>
      <c r="F1596" t="s">
        <v>672</v>
      </c>
      <c r="G1596" t="s">
        <v>109</v>
      </c>
      <c r="H1596" t="s">
        <v>12738</v>
      </c>
      <c r="I1596">
        <v>304054</v>
      </c>
      <c r="J1596" t="s">
        <v>1070</v>
      </c>
      <c r="K1596" t="s">
        <v>1365</v>
      </c>
      <c r="L1596" t="s">
        <v>4622</v>
      </c>
      <c r="M1596" t="s">
        <v>12739</v>
      </c>
      <c r="N1596">
        <v>45000</v>
      </c>
      <c r="O1596" t="s">
        <v>1036</v>
      </c>
      <c r="P1596" t="s">
        <v>1037</v>
      </c>
      <c r="Q1596" t="s">
        <v>1143</v>
      </c>
      <c r="R1596">
        <v>7359224249</v>
      </c>
      <c r="S1596" s="14">
        <v>46210</v>
      </c>
      <c r="T1596" t="s">
        <v>7970</v>
      </c>
      <c r="U1596" s="31">
        <v>46210.561018518521</v>
      </c>
      <c r="AK1596" s="14">
        <v>46210</v>
      </c>
      <c r="AL1596" t="s">
        <v>1360</v>
      </c>
      <c r="AM1596" s="31">
        <v>46210.647407407407</v>
      </c>
      <c r="AQ1596" s="31">
        <v>46210.647407407407</v>
      </c>
      <c r="AR1596" s="14">
        <v>46210</v>
      </c>
      <c r="AS1596" t="s">
        <v>1360</v>
      </c>
      <c r="AT1596" t="s">
        <v>672</v>
      </c>
      <c r="AU1596" t="s">
        <v>678</v>
      </c>
      <c r="AV1596" s="14">
        <v>46210</v>
      </c>
      <c r="AW1596" t="s">
        <v>1361</v>
      </c>
      <c r="AX1596" s="31">
        <v>46210.653113425928</v>
      </c>
      <c r="AY1596" s="14">
        <v>46210</v>
      </c>
      <c r="AZ1596" t="s">
        <v>1211</v>
      </c>
      <c r="BA1596" s="31">
        <v>46210.67528935185</v>
      </c>
      <c r="BB1596" s="14">
        <v>46210</v>
      </c>
      <c r="BC1596" t="s">
        <v>7357</v>
      </c>
      <c r="BD1596" s="31">
        <v>46210.703483796293</v>
      </c>
      <c r="BE1596" s="14">
        <v>46210</v>
      </c>
      <c r="BF1596" t="s">
        <v>7959</v>
      </c>
      <c r="BG1596" s="31">
        <v>46210.755312499998</v>
      </c>
      <c r="BH1596" s="14">
        <v>46210</v>
      </c>
      <c r="BI1596" t="s">
        <v>7959</v>
      </c>
      <c r="BJ1596" s="31">
        <v>46210.790289351855</v>
      </c>
      <c r="BW1596" s="14">
        <v>46210</v>
      </c>
      <c r="BX1596" t="s">
        <v>7959</v>
      </c>
      <c r="BY1596" s="31">
        <v>46210.80060185185</v>
      </c>
      <c r="BZ1596" s="14">
        <v>46210</v>
      </c>
      <c r="CA1596" t="s">
        <v>1364</v>
      </c>
      <c r="CB1596" s="31">
        <v>46210.810868055552</v>
      </c>
      <c r="CM1596" s="4">
        <f t="shared" si="68"/>
        <v>46210.561018518521</v>
      </c>
      <c r="CN1596">
        <f t="shared" si="69"/>
        <v>0</v>
      </c>
      <c r="CO1596" t="str">
        <f>VLOOKUP(A1596,Sheet1!$A$2:$B$221,2,0)</f>
        <v>West Zone</v>
      </c>
    </row>
    <row r="1597" spans="1:93" x14ac:dyDescent="0.35">
      <c r="A1597" t="s">
        <v>7956</v>
      </c>
      <c r="B1597">
        <v>53</v>
      </c>
      <c r="C1597" t="s">
        <v>9332</v>
      </c>
      <c r="D1597" t="s">
        <v>678</v>
      </c>
      <c r="E1597" t="s">
        <v>671</v>
      </c>
      <c r="F1597" t="s">
        <v>672</v>
      </c>
      <c r="G1597" t="s">
        <v>109</v>
      </c>
      <c r="H1597" t="s">
        <v>7971</v>
      </c>
      <c r="I1597">
        <v>566746</v>
      </c>
      <c r="J1597" t="s">
        <v>1070</v>
      </c>
      <c r="K1597" t="s">
        <v>1365</v>
      </c>
      <c r="L1597" t="s">
        <v>4622</v>
      </c>
      <c r="M1597" t="s">
        <v>7972</v>
      </c>
      <c r="N1597">
        <v>45000</v>
      </c>
      <c r="O1597" t="s">
        <v>1036</v>
      </c>
      <c r="P1597" t="s">
        <v>1037</v>
      </c>
      <c r="Q1597" t="s">
        <v>7973</v>
      </c>
      <c r="R1597">
        <v>2924827486</v>
      </c>
      <c r="S1597" s="14">
        <v>46203</v>
      </c>
      <c r="T1597" t="s">
        <v>7970</v>
      </c>
      <c r="U1597" s="31">
        <v>46203.644999999997</v>
      </c>
      <c r="AK1597" s="14">
        <v>46204</v>
      </c>
      <c r="AL1597" t="s">
        <v>1360</v>
      </c>
      <c r="AM1597" s="31">
        <v>46204.582476851851</v>
      </c>
      <c r="AQ1597" s="31">
        <v>46204.582476851851</v>
      </c>
      <c r="AR1597" s="14">
        <v>46204</v>
      </c>
      <c r="AS1597" t="s">
        <v>1360</v>
      </c>
      <c r="AT1597" t="s">
        <v>672</v>
      </c>
      <c r="AU1597" t="s">
        <v>678</v>
      </c>
      <c r="AV1597" s="14">
        <v>46204</v>
      </c>
      <c r="AW1597" t="s">
        <v>1361</v>
      </c>
      <c r="AX1597" s="31">
        <v>46204.587557870371</v>
      </c>
      <c r="AY1597" s="14">
        <v>46204</v>
      </c>
      <c r="AZ1597" t="s">
        <v>1211</v>
      </c>
      <c r="BA1597" s="31">
        <v>46204.594976851855</v>
      </c>
      <c r="BB1597" s="14">
        <v>46204</v>
      </c>
      <c r="BC1597" t="s">
        <v>1366</v>
      </c>
      <c r="BD1597" s="31">
        <v>46204.610810185186</v>
      </c>
      <c r="BE1597" s="14">
        <v>46204</v>
      </c>
      <c r="BF1597" t="s">
        <v>7959</v>
      </c>
      <c r="BG1597" s="31">
        <v>46204.626550925925</v>
      </c>
      <c r="BH1597" s="14">
        <v>46206</v>
      </c>
      <c r="BI1597" t="s">
        <v>1324</v>
      </c>
      <c r="BJ1597" s="31">
        <v>46206.512789351851</v>
      </c>
      <c r="BK1597" s="14">
        <v>46204</v>
      </c>
      <c r="BL1597" t="s">
        <v>7959</v>
      </c>
      <c r="BM1597" s="31">
        <v>46204.643368055556</v>
      </c>
      <c r="BW1597" s="14">
        <v>46206</v>
      </c>
      <c r="BX1597" t="s">
        <v>1324</v>
      </c>
      <c r="BY1597" s="31">
        <v>46206.517997685187</v>
      </c>
      <c r="BZ1597" s="14">
        <v>46206</v>
      </c>
      <c r="CA1597" t="s">
        <v>1322</v>
      </c>
      <c r="CB1597" s="31">
        <v>46206.536562499998</v>
      </c>
      <c r="CF1597" s="14">
        <v>46206</v>
      </c>
      <c r="CG1597" t="s">
        <v>1361</v>
      </c>
      <c r="CH1597" s="31">
        <v>46206.609074074076</v>
      </c>
      <c r="CM1597" s="4">
        <f t="shared" si="68"/>
        <v>46203.644999999997</v>
      </c>
      <c r="CN1597">
        <f t="shared" si="69"/>
        <v>1</v>
      </c>
      <c r="CO1597" t="str">
        <f>VLOOKUP(A1597,Sheet1!$A$2:$B$221,2,0)</f>
        <v>West Zone</v>
      </c>
    </row>
    <row r="1598" spans="1:93" x14ac:dyDescent="0.35">
      <c r="A1598" t="s">
        <v>7956</v>
      </c>
      <c r="B1598">
        <v>53</v>
      </c>
      <c r="C1598" t="s">
        <v>9332</v>
      </c>
      <c r="D1598" t="s">
        <v>678</v>
      </c>
      <c r="E1598" t="s">
        <v>671</v>
      </c>
      <c r="F1598" t="s">
        <v>672</v>
      </c>
      <c r="G1598" t="s">
        <v>109</v>
      </c>
      <c r="H1598" t="s">
        <v>7974</v>
      </c>
      <c r="I1598">
        <v>697875</v>
      </c>
      <c r="J1598" t="s">
        <v>1070</v>
      </c>
      <c r="K1598" t="s">
        <v>1365</v>
      </c>
      <c r="L1598" t="s">
        <v>4622</v>
      </c>
      <c r="M1598" t="s">
        <v>7975</v>
      </c>
      <c r="N1598">
        <v>90000</v>
      </c>
      <c r="O1598" t="s">
        <v>9461</v>
      </c>
      <c r="P1598" t="s">
        <v>9462</v>
      </c>
      <c r="Q1598" t="s">
        <v>7976</v>
      </c>
      <c r="R1598">
        <v>2618446218</v>
      </c>
      <c r="S1598" s="14">
        <v>46206</v>
      </c>
      <c r="T1598" t="s">
        <v>7970</v>
      </c>
      <c r="U1598" s="31">
        <v>46206.33252314815</v>
      </c>
      <c r="AK1598" s="14">
        <v>46206</v>
      </c>
      <c r="AL1598" t="s">
        <v>1360</v>
      </c>
      <c r="AM1598" s="31">
        <v>46206.44159722222</v>
      </c>
      <c r="AQ1598" s="31">
        <v>46206.44159722222</v>
      </c>
      <c r="AR1598" s="14">
        <v>46206</v>
      </c>
      <c r="AS1598" t="s">
        <v>1360</v>
      </c>
      <c r="AT1598" t="s">
        <v>672</v>
      </c>
      <c r="AU1598" t="s">
        <v>678</v>
      </c>
      <c r="AV1598" s="14">
        <v>46206</v>
      </c>
      <c r="AW1598" t="s">
        <v>1361</v>
      </c>
      <c r="AX1598" s="31">
        <v>46206.449305555558</v>
      </c>
      <c r="AY1598" s="14">
        <v>46206</v>
      </c>
      <c r="AZ1598" t="s">
        <v>3057</v>
      </c>
      <c r="BA1598" s="31">
        <v>46206.456423611111</v>
      </c>
      <c r="BB1598" s="14">
        <v>46206</v>
      </c>
      <c r="BC1598" t="s">
        <v>6685</v>
      </c>
      <c r="BD1598" s="31">
        <v>46206.502233796295</v>
      </c>
      <c r="BE1598" s="14">
        <v>46206</v>
      </c>
      <c r="BF1598" t="s">
        <v>7959</v>
      </c>
      <c r="BG1598" s="31">
        <v>46206.530335648145</v>
      </c>
      <c r="BH1598" s="14">
        <v>46206</v>
      </c>
      <c r="BI1598" t="s">
        <v>7959</v>
      </c>
      <c r="BJ1598" s="31">
        <v>46206.545381944445</v>
      </c>
      <c r="BK1598" s="14">
        <v>46206</v>
      </c>
      <c r="BL1598" t="s">
        <v>7959</v>
      </c>
      <c r="BM1598" s="31">
        <v>46206.54724537037</v>
      </c>
      <c r="CM1598" s="4">
        <f t="shared" si="68"/>
        <v>46206.33252314815</v>
      </c>
      <c r="CN1598">
        <f t="shared" si="69"/>
        <v>0</v>
      </c>
      <c r="CO1598" t="str">
        <f>VLOOKUP(A1598,Sheet1!$A$2:$B$221,2,0)</f>
        <v>West Zone</v>
      </c>
    </row>
    <row r="1599" spans="1:93" x14ac:dyDescent="0.35">
      <c r="A1599" t="s">
        <v>7956</v>
      </c>
      <c r="B1599">
        <v>53</v>
      </c>
      <c r="C1599" t="s">
        <v>9332</v>
      </c>
      <c r="D1599" t="s">
        <v>678</v>
      </c>
      <c r="E1599" t="s">
        <v>671</v>
      </c>
      <c r="F1599" t="s">
        <v>672</v>
      </c>
      <c r="G1599" t="s">
        <v>109</v>
      </c>
      <c r="H1599" t="s">
        <v>7974</v>
      </c>
      <c r="I1599">
        <v>697875</v>
      </c>
      <c r="J1599" t="s">
        <v>1070</v>
      </c>
      <c r="K1599" t="s">
        <v>1365</v>
      </c>
      <c r="L1599" t="s">
        <v>4622</v>
      </c>
      <c r="M1599" t="s">
        <v>7977</v>
      </c>
      <c r="N1599">
        <v>70000</v>
      </c>
      <c r="O1599" t="s">
        <v>1029</v>
      </c>
      <c r="P1599" t="s">
        <v>1030</v>
      </c>
      <c r="Q1599" t="s">
        <v>7978</v>
      </c>
      <c r="R1599">
        <v>9504730637</v>
      </c>
      <c r="S1599" s="14">
        <v>46203</v>
      </c>
      <c r="T1599" t="s">
        <v>7970</v>
      </c>
      <c r="U1599" s="31">
        <v>46203.81009259259</v>
      </c>
      <c r="AK1599" s="14">
        <v>46204</v>
      </c>
      <c r="AL1599" t="s">
        <v>1360</v>
      </c>
      <c r="AM1599" s="31">
        <v>46204.441296296296</v>
      </c>
      <c r="AQ1599" s="31">
        <v>46204.441296296296</v>
      </c>
      <c r="AR1599" s="14">
        <v>46204</v>
      </c>
      <c r="AS1599" t="s">
        <v>1360</v>
      </c>
      <c r="AT1599" t="s">
        <v>672</v>
      </c>
      <c r="AU1599" t="s">
        <v>678</v>
      </c>
      <c r="AV1599" s="14">
        <v>46204</v>
      </c>
      <c r="AW1599" t="s">
        <v>1361</v>
      </c>
      <c r="AX1599" s="31">
        <v>46204.443113425928</v>
      </c>
      <c r="AY1599" s="14">
        <v>46204</v>
      </c>
      <c r="AZ1599" t="s">
        <v>1211</v>
      </c>
      <c r="BA1599" s="31">
        <v>46204.463819444441</v>
      </c>
      <c r="BB1599" s="14">
        <v>46204</v>
      </c>
      <c r="BC1599" t="s">
        <v>7357</v>
      </c>
      <c r="BD1599" s="31">
        <v>46204.484583333331</v>
      </c>
      <c r="BE1599" s="14">
        <v>46204</v>
      </c>
      <c r="BF1599" t="s">
        <v>7959</v>
      </c>
      <c r="BG1599" s="31">
        <v>46204.510879629626</v>
      </c>
      <c r="BH1599" s="14">
        <v>46204</v>
      </c>
      <c r="BI1599" t="s">
        <v>7959</v>
      </c>
      <c r="BJ1599" s="31">
        <v>46204.512465277781</v>
      </c>
      <c r="BW1599" s="14">
        <v>46204</v>
      </c>
      <c r="BX1599" t="s">
        <v>7959</v>
      </c>
      <c r="BY1599" s="31">
        <v>46204.53087962963</v>
      </c>
      <c r="BZ1599" s="14">
        <v>46204</v>
      </c>
      <c r="CA1599" t="s">
        <v>1324</v>
      </c>
      <c r="CB1599" s="31">
        <v>46204.554016203707</v>
      </c>
      <c r="CF1599" s="14">
        <v>46204</v>
      </c>
      <c r="CG1599" t="s">
        <v>1361</v>
      </c>
      <c r="CH1599" s="31">
        <v>46204.64466435185</v>
      </c>
      <c r="CM1599" s="4">
        <f t="shared" si="68"/>
        <v>46203.81009259259</v>
      </c>
      <c r="CN1599">
        <f t="shared" si="69"/>
        <v>1</v>
      </c>
      <c r="CO1599" t="str">
        <f>VLOOKUP(A1599,Sheet1!$A$2:$B$221,2,0)</f>
        <v>West Zone</v>
      </c>
    </row>
    <row r="1600" spans="1:93" x14ac:dyDescent="0.35">
      <c r="A1600" t="s">
        <v>7979</v>
      </c>
      <c r="B1600">
        <v>56</v>
      </c>
      <c r="C1600" t="s">
        <v>9332</v>
      </c>
      <c r="D1600" t="s">
        <v>678</v>
      </c>
      <c r="E1600" t="s">
        <v>506</v>
      </c>
      <c r="F1600" t="s">
        <v>507</v>
      </c>
      <c r="G1600" t="s">
        <v>109</v>
      </c>
      <c r="H1600" t="s">
        <v>3625</v>
      </c>
      <c r="I1600">
        <v>15969</v>
      </c>
      <c r="J1600" t="s">
        <v>1367</v>
      </c>
      <c r="K1600" t="s">
        <v>3666</v>
      </c>
      <c r="L1600" t="s">
        <v>4622</v>
      </c>
      <c r="M1600" t="s">
        <v>7980</v>
      </c>
      <c r="N1600">
        <v>80000</v>
      </c>
      <c r="O1600" t="s">
        <v>1368</v>
      </c>
      <c r="P1600" t="s">
        <v>1369</v>
      </c>
      <c r="Q1600" t="s">
        <v>3665</v>
      </c>
      <c r="R1600">
        <v>8930211336</v>
      </c>
      <c r="S1600" s="14">
        <v>46203</v>
      </c>
      <c r="T1600" t="s">
        <v>7981</v>
      </c>
      <c r="U1600" s="31">
        <v>46203.806030092594</v>
      </c>
      <c r="AK1600" s="14">
        <v>46204</v>
      </c>
      <c r="AL1600" t="s">
        <v>1370</v>
      </c>
      <c r="AM1600" s="31">
        <v>46204.379733796297</v>
      </c>
      <c r="AQ1600" s="31">
        <v>46204.379733796297</v>
      </c>
      <c r="AR1600" s="14">
        <v>46204</v>
      </c>
      <c r="AS1600" t="s">
        <v>1370</v>
      </c>
      <c r="AT1600" t="s">
        <v>507</v>
      </c>
      <c r="AU1600" t="s">
        <v>678</v>
      </c>
      <c r="AV1600" s="14">
        <v>46204</v>
      </c>
      <c r="AW1600" t="s">
        <v>1370</v>
      </c>
      <c r="AX1600" s="31">
        <v>46204.415532407409</v>
      </c>
      <c r="AY1600" s="14">
        <v>46204</v>
      </c>
      <c r="AZ1600" t="s">
        <v>1211</v>
      </c>
      <c r="BA1600" s="31">
        <v>46204.421979166669</v>
      </c>
      <c r="BB1600" s="14">
        <v>46204</v>
      </c>
      <c r="BC1600" t="s">
        <v>7371</v>
      </c>
      <c r="BD1600" s="31">
        <v>46204.430763888886</v>
      </c>
      <c r="BE1600" s="14">
        <v>46204</v>
      </c>
      <c r="BF1600" t="s">
        <v>7808</v>
      </c>
      <c r="BG1600" s="31">
        <v>46204.442615740743</v>
      </c>
      <c r="BH1600" s="14">
        <v>46204</v>
      </c>
      <c r="BI1600" t="s">
        <v>1323</v>
      </c>
      <c r="BJ1600" s="31">
        <v>46204.518877314818</v>
      </c>
      <c r="BK1600" s="14">
        <v>46204</v>
      </c>
      <c r="BL1600" t="s">
        <v>7808</v>
      </c>
      <c r="BM1600" s="31">
        <v>46204.444803240738</v>
      </c>
      <c r="BW1600" s="14">
        <v>46204</v>
      </c>
      <c r="BX1600" t="s">
        <v>1323</v>
      </c>
      <c r="BY1600" s="31">
        <v>46204.523333333331</v>
      </c>
      <c r="BZ1600" s="14">
        <v>46204</v>
      </c>
      <c r="CA1600" t="s">
        <v>1324</v>
      </c>
      <c r="CB1600" s="31">
        <v>46204.530092592591</v>
      </c>
      <c r="CF1600" s="14">
        <v>46204</v>
      </c>
      <c r="CG1600" t="s">
        <v>1371</v>
      </c>
      <c r="CH1600" s="31">
        <v>46204.644120370373</v>
      </c>
      <c r="CM1600" s="4">
        <f t="shared" si="68"/>
        <v>46203.806030092594</v>
      </c>
      <c r="CN1600">
        <f t="shared" si="69"/>
        <v>1</v>
      </c>
      <c r="CO1600" t="str">
        <f>VLOOKUP(A1600,Sheet1!$A$2:$B$221,2,0)</f>
        <v>West Zone</v>
      </c>
    </row>
    <row r="1601" spans="1:93" x14ac:dyDescent="0.35">
      <c r="A1601" t="s">
        <v>7979</v>
      </c>
      <c r="B1601">
        <v>56</v>
      </c>
      <c r="C1601" t="s">
        <v>9332</v>
      </c>
      <c r="D1601" t="s">
        <v>678</v>
      </c>
      <c r="E1601" t="s">
        <v>506</v>
      </c>
      <c r="F1601" t="s">
        <v>507</v>
      </c>
      <c r="G1601" t="s">
        <v>109</v>
      </c>
      <c r="H1601" t="s">
        <v>7982</v>
      </c>
      <c r="I1601">
        <v>21880</v>
      </c>
      <c r="J1601" t="s">
        <v>3091</v>
      </c>
      <c r="K1601" t="s">
        <v>3092</v>
      </c>
      <c r="L1601" t="s">
        <v>4622</v>
      </c>
      <c r="M1601" t="s">
        <v>7983</v>
      </c>
      <c r="N1601">
        <v>80000</v>
      </c>
      <c r="O1601" t="s">
        <v>1368</v>
      </c>
      <c r="P1601" t="s">
        <v>1369</v>
      </c>
      <c r="Q1601" t="s">
        <v>7537</v>
      </c>
      <c r="R1601">
        <v>4856039484</v>
      </c>
      <c r="S1601" s="14">
        <v>46205</v>
      </c>
      <c r="T1601" t="s">
        <v>7984</v>
      </c>
      <c r="U1601" s="31">
        <v>46205.733888888892</v>
      </c>
      <c r="AK1601" s="14">
        <v>46205</v>
      </c>
      <c r="AL1601" t="s">
        <v>1370</v>
      </c>
      <c r="AM1601" s="31">
        <v>46205.811041666668</v>
      </c>
      <c r="AQ1601" s="31">
        <v>46205.811041666668</v>
      </c>
      <c r="AR1601" s="14">
        <v>46205</v>
      </c>
      <c r="AS1601" t="s">
        <v>1370</v>
      </c>
      <c r="AT1601" t="s">
        <v>507</v>
      </c>
      <c r="AU1601" t="s">
        <v>678</v>
      </c>
      <c r="AV1601" s="14">
        <v>46206</v>
      </c>
      <c r="AW1601" t="s">
        <v>1371</v>
      </c>
      <c r="AX1601" s="31">
        <v>46206.328506944446</v>
      </c>
      <c r="AY1601" s="14">
        <v>46206</v>
      </c>
      <c r="AZ1601" t="s">
        <v>1211</v>
      </c>
      <c r="BA1601" s="31">
        <v>46206.342997685184</v>
      </c>
      <c r="BB1601" s="14">
        <v>46206</v>
      </c>
      <c r="BC1601" t="s">
        <v>6825</v>
      </c>
      <c r="BD1601" s="31">
        <v>46206.433298611111</v>
      </c>
      <c r="BE1601" s="14">
        <v>46206</v>
      </c>
      <c r="BF1601" t="s">
        <v>7808</v>
      </c>
      <c r="BG1601" s="31">
        <v>46206.449317129627</v>
      </c>
      <c r="BH1601" s="14">
        <v>46206</v>
      </c>
      <c r="BI1601" t="s">
        <v>7808</v>
      </c>
      <c r="BJ1601" s="31">
        <v>46206.459965277776</v>
      </c>
      <c r="BW1601" s="14">
        <v>46206</v>
      </c>
      <c r="BX1601" t="s">
        <v>7808</v>
      </c>
      <c r="BY1601" s="31">
        <v>46206.482974537037</v>
      </c>
      <c r="BZ1601" s="14">
        <v>46206</v>
      </c>
      <c r="CA1601" t="s">
        <v>1324</v>
      </c>
      <c r="CB1601" s="31">
        <v>46206.489907407406</v>
      </c>
      <c r="CF1601" s="14">
        <v>46206</v>
      </c>
      <c r="CG1601" t="s">
        <v>1371</v>
      </c>
      <c r="CH1601" s="31">
        <v>46206.643275462964</v>
      </c>
      <c r="CM1601" s="4">
        <f t="shared" ref="CM1601:CM1661" si="70">IF(AJ1601&lt;&gt;"",AJ1601,IF(AG1601&lt;&gt;"",AG1601,IF(AD1601&lt;&gt;"",AD1601,IF(AA1601&lt;&gt;"",AA1601,U1601))))</f>
        <v>46205.733888888892</v>
      </c>
      <c r="CN1601">
        <f t="shared" ref="CN1601:CN1661" si="71">AK1601-INT(CM1601)</f>
        <v>0</v>
      </c>
      <c r="CO1601" t="str">
        <f>VLOOKUP(A1601,Sheet1!$A$2:$B$221,2,0)</f>
        <v>West Zone</v>
      </c>
    </row>
    <row r="1602" spans="1:93" x14ac:dyDescent="0.35">
      <c r="A1602" t="s">
        <v>7979</v>
      </c>
      <c r="B1602">
        <v>56</v>
      </c>
      <c r="C1602" t="s">
        <v>9332</v>
      </c>
      <c r="D1602" t="s">
        <v>678</v>
      </c>
      <c r="E1602" t="s">
        <v>506</v>
      </c>
      <c r="F1602" t="s">
        <v>507</v>
      </c>
      <c r="G1602" t="s">
        <v>109</v>
      </c>
      <c r="H1602" t="s">
        <v>12740</v>
      </c>
      <c r="I1602">
        <v>650541</v>
      </c>
      <c r="J1602" t="s">
        <v>2116</v>
      </c>
      <c r="K1602" t="s">
        <v>2117</v>
      </c>
      <c r="L1602" t="s">
        <v>4622</v>
      </c>
      <c r="M1602" t="s">
        <v>12741</v>
      </c>
      <c r="Q1602" t="s">
        <v>12742</v>
      </c>
      <c r="R1602">
        <v>2657424520</v>
      </c>
      <c r="S1602" s="14">
        <v>46210</v>
      </c>
      <c r="T1602" t="s">
        <v>12743</v>
      </c>
      <c r="U1602" s="31">
        <v>46210.579212962963</v>
      </c>
      <c r="AK1602" s="14">
        <v>46210</v>
      </c>
      <c r="AL1602" t="s">
        <v>1370</v>
      </c>
      <c r="AM1602" s="31">
        <v>46210.640023148146</v>
      </c>
      <c r="AQ1602" s="31">
        <v>46210.640023148146</v>
      </c>
      <c r="AR1602" s="14">
        <v>46210</v>
      </c>
      <c r="AS1602" t="s">
        <v>1370</v>
      </c>
      <c r="AT1602" t="s">
        <v>507</v>
      </c>
      <c r="AU1602" t="s">
        <v>678</v>
      </c>
      <c r="CM1602" s="4">
        <f t="shared" si="70"/>
        <v>46210.579212962963</v>
      </c>
      <c r="CN1602">
        <f t="shared" si="71"/>
        <v>0</v>
      </c>
      <c r="CO1602" t="str">
        <f>VLOOKUP(A1602,Sheet1!$A$2:$B$221,2,0)</f>
        <v>West Zone</v>
      </c>
    </row>
    <row r="1603" spans="1:93" x14ac:dyDescent="0.35">
      <c r="A1603" t="s">
        <v>7985</v>
      </c>
      <c r="B1603">
        <v>70</v>
      </c>
      <c r="C1603" t="s">
        <v>9332</v>
      </c>
      <c r="D1603" t="s">
        <v>678</v>
      </c>
      <c r="E1603" t="s">
        <v>207</v>
      </c>
      <c r="F1603" t="s">
        <v>307</v>
      </c>
      <c r="G1603" t="s">
        <v>930</v>
      </c>
      <c r="H1603" t="s">
        <v>2119</v>
      </c>
      <c r="I1603">
        <v>27490</v>
      </c>
      <c r="J1603" t="s">
        <v>2120</v>
      </c>
      <c r="K1603" t="s">
        <v>2121</v>
      </c>
      <c r="L1603" t="s">
        <v>4622</v>
      </c>
      <c r="M1603" t="s">
        <v>7986</v>
      </c>
      <c r="N1603">
        <v>90000</v>
      </c>
      <c r="O1603" t="s">
        <v>10841</v>
      </c>
      <c r="P1603" t="s">
        <v>10842</v>
      </c>
      <c r="Q1603" t="s">
        <v>4084</v>
      </c>
      <c r="R1603">
        <v>4667642003</v>
      </c>
      <c r="S1603" s="14">
        <v>46204</v>
      </c>
      <c r="T1603" t="s">
        <v>7987</v>
      </c>
      <c r="U1603" s="31">
        <v>46204.669247685182</v>
      </c>
      <c r="AK1603" s="14">
        <v>46206</v>
      </c>
      <c r="AL1603" t="s">
        <v>1374</v>
      </c>
      <c r="AM1603" s="31">
        <v>46206.79896990741</v>
      </c>
      <c r="AQ1603" s="31">
        <v>46206.79896990741</v>
      </c>
      <c r="AR1603" s="14">
        <v>46206</v>
      </c>
      <c r="AS1603" t="s">
        <v>1374</v>
      </c>
      <c r="AT1603" t="s">
        <v>3618</v>
      </c>
      <c r="AU1603" t="s">
        <v>677</v>
      </c>
      <c r="AV1603" s="14">
        <v>46209</v>
      </c>
      <c r="AW1603" t="s">
        <v>1374</v>
      </c>
      <c r="AX1603" s="31">
        <v>46209.505706018521</v>
      </c>
      <c r="AY1603" s="14">
        <v>46209</v>
      </c>
      <c r="AZ1603" t="s">
        <v>1211</v>
      </c>
      <c r="BA1603" s="31">
        <v>46209.526863425926</v>
      </c>
      <c r="BB1603" s="14">
        <v>46209</v>
      </c>
      <c r="BC1603" t="s">
        <v>6837</v>
      </c>
      <c r="BD1603" s="31">
        <v>46209.535914351851</v>
      </c>
      <c r="BE1603" s="14">
        <v>46209</v>
      </c>
      <c r="BF1603" t="s">
        <v>7463</v>
      </c>
      <c r="BG1603" s="31">
        <v>46209.560868055552</v>
      </c>
      <c r="BH1603" s="14">
        <v>46209</v>
      </c>
      <c r="BI1603" t="s">
        <v>7463</v>
      </c>
      <c r="BJ1603" s="31">
        <v>46209.596712962964</v>
      </c>
      <c r="BW1603" s="14">
        <v>46209</v>
      </c>
      <c r="BX1603" t="s">
        <v>7463</v>
      </c>
      <c r="BY1603" s="31">
        <v>46209.61142361111</v>
      </c>
      <c r="BZ1603" s="14">
        <v>46209</v>
      </c>
      <c r="CA1603" t="s">
        <v>1364</v>
      </c>
      <c r="CB1603" s="31">
        <v>46209.627175925925</v>
      </c>
      <c r="CF1603" s="14">
        <v>46209</v>
      </c>
      <c r="CG1603" t="s">
        <v>1374</v>
      </c>
      <c r="CH1603" s="31">
        <v>46209.700810185182</v>
      </c>
      <c r="CM1603" s="4">
        <f t="shared" si="70"/>
        <v>46204.669247685182</v>
      </c>
      <c r="CN1603">
        <f t="shared" si="71"/>
        <v>2</v>
      </c>
      <c r="CO1603" t="str">
        <f>VLOOKUP(A1603,Sheet1!$A$2:$B$221,2,0)</f>
        <v>West Zone</v>
      </c>
    </row>
    <row r="1604" spans="1:93" x14ac:dyDescent="0.35">
      <c r="A1604" t="s">
        <v>7985</v>
      </c>
      <c r="B1604">
        <v>70</v>
      </c>
      <c r="C1604" t="s">
        <v>9332</v>
      </c>
      <c r="D1604" t="s">
        <v>678</v>
      </c>
      <c r="E1604" t="s">
        <v>207</v>
      </c>
      <c r="F1604" t="s">
        <v>307</v>
      </c>
      <c r="G1604" t="s">
        <v>930</v>
      </c>
      <c r="H1604" t="s">
        <v>7988</v>
      </c>
      <c r="I1604">
        <v>201825</v>
      </c>
      <c r="J1604" t="s">
        <v>3684</v>
      </c>
      <c r="K1604" t="s">
        <v>3685</v>
      </c>
      <c r="L1604" t="s">
        <v>4622</v>
      </c>
      <c r="M1604" t="s">
        <v>7989</v>
      </c>
      <c r="N1604">
        <v>50000</v>
      </c>
      <c r="O1604" t="s">
        <v>934</v>
      </c>
      <c r="P1604" t="s">
        <v>935</v>
      </c>
      <c r="Q1604" t="s">
        <v>4125</v>
      </c>
      <c r="R1604">
        <v>8460101035</v>
      </c>
      <c r="S1604" s="14">
        <v>46205</v>
      </c>
      <c r="T1604" t="s">
        <v>7990</v>
      </c>
      <c r="U1604" s="31">
        <v>46205.602164351854</v>
      </c>
      <c r="AK1604" s="14">
        <v>46206</v>
      </c>
      <c r="AL1604" t="s">
        <v>1374</v>
      </c>
      <c r="AM1604" s="31">
        <v>46206.539872685185</v>
      </c>
      <c r="AQ1604" s="31">
        <v>46206.539872685185</v>
      </c>
      <c r="AR1604" s="14">
        <v>46206</v>
      </c>
      <c r="AS1604" t="s">
        <v>1374</v>
      </c>
      <c r="AT1604" t="s">
        <v>3618</v>
      </c>
      <c r="AU1604" t="s">
        <v>677</v>
      </c>
      <c r="AV1604" s="14">
        <v>46206</v>
      </c>
      <c r="AW1604" t="s">
        <v>1374</v>
      </c>
      <c r="AX1604" s="31">
        <v>46206.542592592596</v>
      </c>
      <c r="AY1604" s="14">
        <v>46206</v>
      </c>
      <c r="AZ1604" t="s">
        <v>3057</v>
      </c>
      <c r="BA1604" s="31">
        <v>46206.56212962963</v>
      </c>
      <c r="BB1604" s="14">
        <v>46206</v>
      </c>
      <c r="BC1604" t="s">
        <v>1268</v>
      </c>
      <c r="BD1604" s="31">
        <v>46206.573125000003</v>
      </c>
      <c r="BE1604" s="14">
        <v>46206</v>
      </c>
      <c r="BF1604" t="s">
        <v>7463</v>
      </c>
      <c r="BG1604" s="31">
        <v>46206.58315972222</v>
      </c>
      <c r="BH1604" s="14">
        <v>46206</v>
      </c>
      <c r="BI1604" t="s">
        <v>7463</v>
      </c>
      <c r="BJ1604" s="31">
        <v>46206.5859375</v>
      </c>
      <c r="BW1604" s="14">
        <v>46206</v>
      </c>
      <c r="BX1604" t="s">
        <v>7463</v>
      </c>
      <c r="BY1604" s="31">
        <v>46206.592974537038</v>
      </c>
      <c r="BZ1604" s="14">
        <v>46206</v>
      </c>
      <c r="CA1604" t="s">
        <v>1324</v>
      </c>
      <c r="CB1604" s="31">
        <v>46206.603217592594</v>
      </c>
      <c r="CF1604" s="14">
        <v>46206</v>
      </c>
      <c r="CG1604" t="s">
        <v>1374</v>
      </c>
      <c r="CH1604" s="31">
        <v>46206.67559027778</v>
      </c>
      <c r="CM1604" s="4">
        <f t="shared" si="70"/>
        <v>46205.602164351854</v>
      </c>
      <c r="CN1604">
        <f t="shared" si="71"/>
        <v>1</v>
      </c>
      <c r="CO1604" t="str">
        <f>VLOOKUP(A1604,Sheet1!$A$2:$B$221,2,0)</f>
        <v>West Zone</v>
      </c>
    </row>
    <row r="1605" spans="1:93" x14ac:dyDescent="0.35">
      <c r="A1605" t="s">
        <v>7985</v>
      </c>
      <c r="B1605">
        <v>70</v>
      </c>
      <c r="C1605" t="s">
        <v>9332</v>
      </c>
      <c r="D1605" t="s">
        <v>678</v>
      </c>
      <c r="E1605" t="s">
        <v>207</v>
      </c>
      <c r="F1605" t="s">
        <v>307</v>
      </c>
      <c r="G1605" t="s">
        <v>930</v>
      </c>
      <c r="H1605" t="s">
        <v>10843</v>
      </c>
      <c r="I1605">
        <v>255660</v>
      </c>
      <c r="J1605" t="s">
        <v>4202</v>
      </c>
      <c r="K1605" t="s">
        <v>4203</v>
      </c>
      <c r="L1605" t="s">
        <v>4622</v>
      </c>
      <c r="M1605" t="s">
        <v>10844</v>
      </c>
      <c r="N1605">
        <v>90000</v>
      </c>
      <c r="O1605" t="s">
        <v>9422</v>
      </c>
      <c r="P1605" t="s">
        <v>9423</v>
      </c>
      <c r="Q1605" t="s">
        <v>6148</v>
      </c>
      <c r="R1605">
        <v>3062938761</v>
      </c>
      <c r="S1605" s="14">
        <v>46209</v>
      </c>
      <c r="T1605" t="s">
        <v>8003</v>
      </c>
      <c r="U1605" s="31">
        <v>46209.550115740742</v>
      </c>
      <c r="AK1605" s="14">
        <v>46209</v>
      </c>
      <c r="AL1605" t="s">
        <v>1376</v>
      </c>
      <c r="AM1605" s="31">
        <v>46209.572789351849</v>
      </c>
      <c r="AQ1605" s="31">
        <v>46209.572789351849</v>
      </c>
      <c r="AR1605" s="14">
        <v>46209</v>
      </c>
      <c r="AS1605" t="s">
        <v>1376</v>
      </c>
      <c r="AT1605" t="s">
        <v>307</v>
      </c>
      <c r="AU1605" t="s">
        <v>678</v>
      </c>
      <c r="AV1605" s="14">
        <v>46209</v>
      </c>
      <c r="AW1605" t="s">
        <v>8003</v>
      </c>
      <c r="AX1605" s="31">
        <v>46209.594618055555</v>
      </c>
      <c r="AY1605" s="14">
        <v>46209</v>
      </c>
      <c r="AZ1605" t="s">
        <v>1211</v>
      </c>
      <c r="BA1605" s="31">
        <v>46209.606550925928</v>
      </c>
      <c r="BB1605" s="14">
        <v>46209</v>
      </c>
      <c r="BC1605" t="s">
        <v>6692</v>
      </c>
      <c r="BD1605" s="31">
        <v>46209.615682870368</v>
      </c>
      <c r="BE1605" s="14">
        <v>46209</v>
      </c>
      <c r="BF1605" t="s">
        <v>7463</v>
      </c>
      <c r="BG1605" s="31">
        <v>46209.646678240744</v>
      </c>
      <c r="BH1605" s="14">
        <v>46209</v>
      </c>
      <c r="BI1605" t="s">
        <v>7463</v>
      </c>
      <c r="BJ1605" s="31">
        <v>46209.649143518516</v>
      </c>
      <c r="BW1605" s="14">
        <v>46209</v>
      </c>
      <c r="BX1605" t="s">
        <v>7463</v>
      </c>
      <c r="BY1605" s="31">
        <v>46209.663321759261</v>
      </c>
      <c r="BZ1605" s="14">
        <v>46209</v>
      </c>
      <c r="CA1605" t="s">
        <v>1364</v>
      </c>
      <c r="CB1605" s="31">
        <v>46209.666944444441</v>
      </c>
      <c r="CF1605" s="14">
        <v>46210</v>
      </c>
      <c r="CG1605" t="s">
        <v>1374</v>
      </c>
      <c r="CH1605" s="31">
        <v>46210.51730324074</v>
      </c>
      <c r="CM1605" s="4">
        <f t="shared" si="70"/>
        <v>46209.550115740742</v>
      </c>
      <c r="CN1605">
        <f t="shared" si="71"/>
        <v>0</v>
      </c>
      <c r="CO1605" t="str">
        <f>VLOOKUP(A1605,Sheet1!$A$2:$B$221,2,0)</f>
        <v>West Zone</v>
      </c>
    </row>
    <row r="1606" spans="1:93" x14ac:dyDescent="0.35">
      <c r="A1606" t="s">
        <v>7985</v>
      </c>
      <c r="B1606">
        <v>70</v>
      </c>
      <c r="C1606" t="s">
        <v>9332</v>
      </c>
      <c r="D1606" t="s">
        <v>678</v>
      </c>
      <c r="E1606" t="s">
        <v>207</v>
      </c>
      <c r="F1606" t="s">
        <v>307</v>
      </c>
      <c r="G1606" t="s">
        <v>930</v>
      </c>
      <c r="H1606" t="s">
        <v>7991</v>
      </c>
      <c r="I1606">
        <v>295676</v>
      </c>
      <c r="J1606" t="s">
        <v>1372</v>
      </c>
      <c r="K1606" t="s">
        <v>1373</v>
      </c>
      <c r="L1606" t="s">
        <v>4622</v>
      </c>
      <c r="M1606" t="s">
        <v>7992</v>
      </c>
      <c r="N1606">
        <v>50000</v>
      </c>
      <c r="O1606" t="s">
        <v>947</v>
      </c>
      <c r="P1606" t="s">
        <v>948</v>
      </c>
      <c r="Q1606" t="s">
        <v>7993</v>
      </c>
      <c r="R1606">
        <v>3453513577</v>
      </c>
      <c r="S1606" s="14">
        <v>46205</v>
      </c>
      <c r="T1606" t="s">
        <v>7994</v>
      </c>
      <c r="U1606" s="31">
        <v>46205.608796296299</v>
      </c>
      <c r="AK1606" s="14">
        <v>46206</v>
      </c>
      <c r="AL1606" t="s">
        <v>1374</v>
      </c>
      <c r="AM1606" s="31">
        <v>46206.381307870368</v>
      </c>
      <c r="AQ1606" s="31">
        <v>46206.381307870368</v>
      </c>
      <c r="AR1606" s="14">
        <v>46206</v>
      </c>
      <c r="AS1606" t="s">
        <v>1374</v>
      </c>
      <c r="AT1606" t="s">
        <v>3618</v>
      </c>
      <c r="AU1606" t="s">
        <v>677</v>
      </c>
      <c r="AV1606" s="14">
        <v>46206</v>
      </c>
      <c r="AW1606" t="s">
        <v>1374</v>
      </c>
      <c r="AX1606" s="31">
        <v>46206.381747685184</v>
      </c>
      <c r="AY1606" s="14">
        <v>46206</v>
      </c>
      <c r="AZ1606" t="s">
        <v>3057</v>
      </c>
      <c r="BA1606" s="31">
        <v>46206.430474537039</v>
      </c>
      <c r="BB1606" s="14">
        <v>46206</v>
      </c>
      <c r="BC1606" t="s">
        <v>6814</v>
      </c>
      <c r="BD1606" s="31">
        <v>46206.463206018518</v>
      </c>
      <c r="BE1606" s="14">
        <v>46206</v>
      </c>
      <c r="BF1606" t="s">
        <v>7463</v>
      </c>
      <c r="BG1606" s="31">
        <v>46206.476944444446</v>
      </c>
      <c r="BH1606" s="14">
        <v>46206</v>
      </c>
      <c r="BI1606" t="s">
        <v>7463</v>
      </c>
      <c r="BJ1606" s="31">
        <v>46206.49858796296</v>
      </c>
      <c r="BW1606" s="14">
        <v>46206</v>
      </c>
      <c r="BX1606" t="s">
        <v>7463</v>
      </c>
      <c r="BY1606" s="31">
        <v>46206.503923611112</v>
      </c>
      <c r="BZ1606" s="14">
        <v>46206</v>
      </c>
      <c r="CA1606" t="s">
        <v>1322</v>
      </c>
      <c r="CB1606" s="31">
        <v>46206.512685185182</v>
      </c>
      <c r="CF1606" s="14">
        <v>46210</v>
      </c>
      <c r="CG1606" t="s">
        <v>1374</v>
      </c>
      <c r="CH1606" s="31">
        <v>46210.696087962962</v>
      </c>
      <c r="CM1606" s="4">
        <f t="shared" si="70"/>
        <v>46205.608796296299</v>
      </c>
      <c r="CN1606">
        <f t="shared" si="71"/>
        <v>1</v>
      </c>
      <c r="CO1606" t="str">
        <f>VLOOKUP(A1606,Sheet1!$A$2:$B$221,2,0)</f>
        <v>West Zone</v>
      </c>
    </row>
    <row r="1607" spans="1:93" x14ac:dyDescent="0.35">
      <c r="A1607" t="s">
        <v>7985</v>
      </c>
      <c r="B1607">
        <v>70</v>
      </c>
      <c r="C1607" t="s">
        <v>9332</v>
      </c>
      <c r="D1607" t="s">
        <v>678</v>
      </c>
      <c r="E1607" t="s">
        <v>207</v>
      </c>
      <c r="F1607" t="s">
        <v>307</v>
      </c>
      <c r="G1607" t="s">
        <v>930</v>
      </c>
      <c r="H1607" t="s">
        <v>12744</v>
      </c>
      <c r="I1607">
        <v>342113</v>
      </c>
      <c r="J1607" t="s">
        <v>2120</v>
      </c>
      <c r="K1607" t="s">
        <v>2121</v>
      </c>
      <c r="L1607" t="s">
        <v>4622</v>
      </c>
      <c r="M1607" t="s">
        <v>12745</v>
      </c>
      <c r="N1607">
        <v>65000</v>
      </c>
      <c r="O1607" t="s">
        <v>1006</v>
      </c>
      <c r="P1607" t="s">
        <v>1007</v>
      </c>
      <c r="Q1607" t="s">
        <v>7492</v>
      </c>
      <c r="R1607">
        <v>3404791124</v>
      </c>
      <c r="S1607" s="14">
        <v>46210</v>
      </c>
      <c r="T1607" t="s">
        <v>7987</v>
      </c>
      <c r="U1607" s="31">
        <v>46210.626620370371</v>
      </c>
      <c r="AK1607" s="14">
        <v>46210</v>
      </c>
      <c r="AL1607" t="s">
        <v>1376</v>
      </c>
      <c r="AM1607" s="31">
        <v>46210.648715277777</v>
      </c>
      <c r="AQ1607" s="31">
        <v>46210.648715277777</v>
      </c>
      <c r="AR1607" s="14">
        <v>46210</v>
      </c>
      <c r="AS1607" t="s">
        <v>1376</v>
      </c>
      <c r="AT1607" t="s">
        <v>307</v>
      </c>
      <c r="AU1607" t="s">
        <v>678</v>
      </c>
      <c r="AV1607" s="14">
        <v>46211</v>
      </c>
      <c r="AW1607" t="s">
        <v>1374</v>
      </c>
      <c r="AX1607" s="31">
        <v>46211.342499999999</v>
      </c>
      <c r="AY1607" s="14">
        <v>46211</v>
      </c>
      <c r="AZ1607" t="s">
        <v>1211</v>
      </c>
      <c r="BA1607" s="31">
        <v>46211.360636574071</v>
      </c>
      <c r="CM1607" s="4">
        <f t="shared" si="70"/>
        <v>46210.626620370371</v>
      </c>
      <c r="CN1607">
        <f t="shared" si="71"/>
        <v>0</v>
      </c>
      <c r="CO1607" t="str">
        <f>VLOOKUP(A1607,Sheet1!$A$2:$B$221,2,0)</f>
        <v>West Zone</v>
      </c>
    </row>
    <row r="1608" spans="1:93" x14ac:dyDescent="0.35">
      <c r="A1608" t="s">
        <v>7985</v>
      </c>
      <c r="B1608">
        <v>70</v>
      </c>
      <c r="C1608" t="s">
        <v>9332</v>
      </c>
      <c r="D1608" t="s">
        <v>678</v>
      </c>
      <c r="E1608" t="s">
        <v>207</v>
      </c>
      <c r="F1608" t="s">
        <v>307</v>
      </c>
      <c r="G1608" t="s">
        <v>930</v>
      </c>
      <c r="H1608" t="s">
        <v>12746</v>
      </c>
      <c r="I1608">
        <v>362033</v>
      </c>
      <c r="J1608" t="s">
        <v>4076</v>
      </c>
      <c r="K1608" t="s">
        <v>4564</v>
      </c>
      <c r="L1608" t="s">
        <v>4622</v>
      </c>
      <c r="M1608" t="s">
        <v>12747</v>
      </c>
      <c r="N1608">
        <v>90000</v>
      </c>
      <c r="O1608" t="s">
        <v>931</v>
      </c>
      <c r="P1608" t="s">
        <v>932</v>
      </c>
      <c r="Q1608" t="s">
        <v>12748</v>
      </c>
      <c r="R1608">
        <v>4447047755</v>
      </c>
      <c r="S1608" s="14">
        <v>46210</v>
      </c>
      <c r="T1608" t="s">
        <v>7998</v>
      </c>
      <c r="U1608" s="31">
        <v>46210.478043981479</v>
      </c>
      <c r="AK1608" s="14">
        <v>46210</v>
      </c>
      <c r="AL1608" t="s">
        <v>1376</v>
      </c>
      <c r="AM1608" s="31">
        <v>46210.503298611111</v>
      </c>
      <c r="AQ1608" s="31">
        <v>46210.503298611111</v>
      </c>
      <c r="AR1608" s="14">
        <v>46210</v>
      </c>
      <c r="AS1608" t="s">
        <v>1376</v>
      </c>
      <c r="AT1608" t="s">
        <v>307</v>
      </c>
      <c r="AU1608" t="s">
        <v>678</v>
      </c>
      <c r="CM1608" s="4">
        <f t="shared" si="70"/>
        <v>46210.478043981479</v>
      </c>
      <c r="CN1608">
        <f t="shared" si="71"/>
        <v>0</v>
      </c>
      <c r="CO1608" t="str">
        <f>VLOOKUP(A1608,Sheet1!$A$2:$B$221,2,0)</f>
        <v>West Zone</v>
      </c>
    </row>
    <row r="1609" spans="1:93" x14ac:dyDescent="0.35">
      <c r="A1609" t="s">
        <v>7985</v>
      </c>
      <c r="B1609">
        <v>70</v>
      </c>
      <c r="C1609" t="s">
        <v>9332</v>
      </c>
      <c r="D1609" t="s">
        <v>678</v>
      </c>
      <c r="E1609" t="s">
        <v>207</v>
      </c>
      <c r="F1609" t="s">
        <v>307</v>
      </c>
      <c r="G1609" t="s">
        <v>930</v>
      </c>
      <c r="H1609" t="s">
        <v>7995</v>
      </c>
      <c r="I1609">
        <v>395362</v>
      </c>
      <c r="J1609" t="s">
        <v>3616</v>
      </c>
      <c r="K1609" t="s">
        <v>3617</v>
      </c>
      <c r="L1609" t="s">
        <v>4622</v>
      </c>
      <c r="M1609" t="s">
        <v>7996</v>
      </c>
      <c r="N1609">
        <v>77000</v>
      </c>
      <c r="O1609" t="s">
        <v>939</v>
      </c>
      <c r="P1609" t="s">
        <v>940</v>
      </c>
      <c r="Q1609" t="s">
        <v>7997</v>
      </c>
      <c r="R1609">
        <v>8291805575</v>
      </c>
      <c r="S1609" s="14">
        <v>46204</v>
      </c>
      <c r="T1609" t="s">
        <v>7990</v>
      </c>
      <c r="U1609" s="31">
        <v>46204.535243055558</v>
      </c>
      <c r="AK1609" s="14">
        <v>46205</v>
      </c>
      <c r="AL1609" t="s">
        <v>1374</v>
      </c>
      <c r="AM1609" s="31">
        <v>46205.574062500003</v>
      </c>
      <c r="AQ1609" s="31">
        <v>46205.574062500003</v>
      </c>
      <c r="AR1609" s="14">
        <v>46205</v>
      </c>
      <c r="AS1609" t="s">
        <v>1374</v>
      </c>
      <c r="AT1609" t="s">
        <v>3618</v>
      </c>
      <c r="AU1609" t="s">
        <v>677</v>
      </c>
      <c r="AV1609" s="14">
        <v>46205</v>
      </c>
      <c r="AW1609" t="s">
        <v>1374</v>
      </c>
      <c r="AX1609" s="31">
        <v>46205.57439814815</v>
      </c>
      <c r="AY1609" s="14">
        <v>46205</v>
      </c>
      <c r="AZ1609" t="s">
        <v>1211</v>
      </c>
      <c r="BA1609" s="31">
        <v>46205.577280092592</v>
      </c>
      <c r="BB1609" s="14">
        <v>46205</v>
      </c>
      <c r="BC1609" t="s">
        <v>6486</v>
      </c>
      <c r="BD1609" s="31">
        <v>46205.629305555558</v>
      </c>
      <c r="BE1609" s="14">
        <v>46205</v>
      </c>
      <c r="BF1609" t="s">
        <v>1336</v>
      </c>
      <c r="BG1609" s="31">
        <v>46205.642337962963</v>
      </c>
      <c r="BH1609" s="14">
        <v>46205</v>
      </c>
      <c r="BI1609" t="s">
        <v>7463</v>
      </c>
      <c r="BJ1609" s="31">
        <v>46205.652453703704</v>
      </c>
      <c r="BW1609" s="14">
        <v>46205</v>
      </c>
      <c r="BX1609" t="s">
        <v>7463</v>
      </c>
      <c r="BY1609" s="31">
        <v>46205.702013888891</v>
      </c>
      <c r="BZ1609" s="14">
        <v>46205</v>
      </c>
      <c r="CA1609" t="s">
        <v>1364</v>
      </c>
      <c r="CB1609" s="31">
        <v>46205.710798611108</v>
      </c>
      <c r="CF1609" s="14">
        <v>46206</v>
      </c>
      <c r="CG1609" t="s">
        <v>7998</v>
      </c>
      <c r="CH1609" s="31">
        <v>46206.507372685184</v>
      </c>
      <c r="CM1609" s="4">
        <f t="shared" si="70"/>
        <v>46204.535243055558</v>
      </c>
      <c r="CN1609">
        <f t="shared" si="71"/>
        <v>1</v>
      </c>
      <c r="CO1609" t="str">
        <f>VLOOKUP(A1609,Sheet1!$A$2:$B$221,2,0)</f>
        <v>West Zone</v>
      </c>
    </row>
    <row r="1610" spans="1:93" x14ac:dyDescent="0.35">
      <c r="A1610" t="s">
        <v>7985</v>
      </c>
      <c r="B1610">
        <v>70</v>
      </c>
      <c r="C1610" t="s">
        <v>9332</v>
      </c>
      <c r="D1610" t="s">
        <v>678</v>
      </c>
      <c r="E1610" t="s">
        <v>207</v>
      </c>
      <c r="F1610" t="s">
        <v>307</v>
      </c>
      <c r="G1610" t="s">
        <v>930</v>
      </c>
      <c r="H1610" t="s">
        <v>3093</v>
      </c>
      <c r="I1610">
        <v>426895</v>
      </c>
      <c r="J1610" t="s">
        <v>3094</v>
      </c>
      <c r="K1610" t="s">
        <v>3095</v>
      </c>
      <c r="L1610" t="s">
        <v>4622</v>
      </c>
      <c r="M1610" t="s">
        <v>7999</v>
      </c>
      <c r="N1610">
        <v>45000</v>
      </c>
      <c r="O1610" t="s">
        <v>4630</v>
      </c>
      <c r="P1610" t="s">
        <v>4631</v>
      </c>
      <c r="Q1610" t="s">
        <v>8000</v>
      </c>
      <c r="R1610">
        <v>6724565765</v>
      </c>
      <c r="S1610" s="14">
        <v>46205</v>
      </c>
      <c r="T1610" t="s">
        <v>8001</v>
      </c>
      <c r="U1610" s="31">
        <v>46205.574201388888</v>
      </c>
      <c r="AK1610" s="14">
        <v>46205</v>
      </c>
      <c r="AL1610" t="s">
        <v>1376</v>
      </c>
      <c r="AM1610" s="31">
        <v>46205.784282407411</v>
      </c>
      <c r="AQ1610" s="31">
        <v>46205.784282407411</v>
      </c>
      <c r="AR1610" s="14">
        <v>46205</v>
      </c>
      <c r="AS1610" t="s">
        <v>1376</v>
      </c>
      <c r="AT1610" t="s">
        <v>307</v>
      </c>
      <c r="AU1610" t="s">
        <v>678</v>
      </c>
      <c r="AV1610" s="14">
        <v>46206</v>
      </c>
      <c r="AW1610" t="s">
        <v>8001</v>
      </c>
      <c r="AX1610" s="31">
        <v>46206.533530092594</v>
      </c>
      <c r="AY1610" s="14">
        <v>46206</v>
      </c>
      <c r="AZ1610" t="s">
        <v>3057</v>
      </c>
      <c r="BA1610" s="31">
        <v>46206.56212962963</v>
      </c>
      <c r="BB1610" s="14">
        <v>46206</v>
      </c>
      <c r="BC1610" t="s">
        <v>1268</v>
      </c>
      <c r="BD1610" s="31">
        <v>46206.569525462961</v>
      </c>
      <c r="BE1610" s="14">
        <v>46206</v>
      </c>
      <c r="BF1610" t="s">
        <v>7463</v>
      </c>
      <c r="BG1610" s="31">
        <v>46206.572974537034</v>
      </c>
      <c r="BH1610" s="14">
        <v>46209</v>
      </c>
      <c r="BI1610" t="s">
        <v>1323</v>
      </c>
      <c r="BJ1610" s="31">
        <v>46209.718287037038</v>
      </c>
      <c r="BK1610" s="14">
        <v>46206</v>
      </c>
      <c r="BL1610" t="s">
        <v>7463</v>
      </c>
      <c r="BM1610" s="31">
        <v>46206.575960648152</v>
      </c>
      <c r="BW1610" s="14">
        <v>46209</v>
      </c>
      <c r="BX1610" t="s">
        <v>1323</v>
      </c>
      <c r="BY1610" s="31">
        <v>46209.72483796296</v>
      </c>
      <c r="BZ1610" s="14">
        <v>46210</v>
      </c>
      <c r="CA1610" t="s">
        <v>1324</v>
      </c>
      <c r="CB1610" s="31">
        <v>46210.531412037039</v>
      </c>
      <c r="CM1610" s="4">
        <f t="shared" si="70"/>
        <v>46205.574201388888</v>
      </c>
      <c r="CN1610">
        <f t="shared" si="71"/>
        <v>0</v>
      </c>
      <c r="CO1610" t="str">
        <f>VLOOKUP(A1610,Sheet1!$A$2:$B$221,2,0)</f>
        <v>West Zone</v>
      </c>
    </row>
    <row r="1611" spans="1:93" x14ac:dyDescent="0.35">
      <c r="A1611" t="s">
        <v>7985</v>
      </c>
      <c r="B1611">
        <v>70</v>
      </c>
      <c r="C1611" t="s">
        <v>9332</v>
      </c>
      <c r="D1611" t="s">
        <v>678</v>
      </c>
      <c r="E1611" t="s">
        <v>207</v>
      </c>
      <c r="F1611" t="s">
        <v>307</v>
      </c>
      <c r="G1611" t="s">
        <v>930</v>
      </c>
      <c r="H1611" t="s">
        <v>4201</v>
      </c>
      <c r="I1611">
        <v>428528</v>
      </c>
      <c r="J1611" t="s">
        <v>4202</v>
      </c>
      <c r="K1611" t="s">
        <v>4203</v>
      </c>
      <c r="L1611" t="s">
        <v>4622</v>
      </c>
      <c r="M1611" t="s">
        <v>8002</v>
      </c>
      <c r="N1611">
        <v>77000</v>
      </c>
      <c r="O1611" t="s">
        <v>939</v>
      </c>
      <c r="P1611" t="s">
        <v>940</v>
      </c>
      <c r="Q1611" t="s">
        <v>2109</v>
      </c>
      <c r="R1611">
        <v>5651890692</v>
      </c>
      <c r="S1611" s="14">
        <v>46205</v>
      </c>
      <c r="T1611" t="s">
        <v>8003</v>
      </c>
      <c r="U1611" s="31">
        <v>46205.566643518519</v>
      </c>
      <c r="AK1611" s="14">
        <v>46205</v>
      </c>
      <c r="AL1611" t="s">
        <v>1376</v>
      </c>
      <c r="AM1611" s="31">
        <v>46205.613761574074</v>
      </c>
      <c r="AQ1611" s="31">
        <v>46205.613761574074</v>
      </c>
      <c r="AR1611" s="14">
        <v>46205</v>
      </c>
      <c r="AS1611" t="s">
        <v>1376</v>
      </c>
      <c r="AT1611" t="s">
        <v>307</v>
      </c>
      <c r="AU1611" t="s">
        <v>678</v>
      </c>
      <c r="AV1611" s="14">
        <v>46205</v>
      </c>
      <c r="AW1611" t="s">
        <v>1376</v>
      </c>
      <c r="AX1611" s="31">
        <v>46205.623645833337</v>
      </c>
      <c r="AY1611" s="14">
        <v>46205</v>
      </c>
      <c r="AZ1611" t="s">
        <v>1211</v>
      </c>
      <c r="BA1611" s="31">
        <v>46205.637141203704</v>
      </c>
      <c r="BB1611" s="14">
        <v>46205</v>
      </c>
      <c r="BC1611" t="s">
        <v>6685</v>
      </c>
      <c r="BD1611" s="31">
        <v>46205.643877314818</v>
      </c>
      <c r="BE1611" s="14">
        <v>46205</v>
      </c>
      <c r="BF1611" t="s">
        <v>7463</v>
      </c>
      <c r="BG1611" s="31">
        <v>46205.705833333333</v>
      </c>
      <c r="BH1611" s="14">
        <v>46205</v>
      </c>
      <c r="BI1611" t="s">
        <v>7463</v>
      </c>
      <c r="BJ1611" s="31">
        <v>46205.723668981482</v>
      </c>
      <c r="BW1611" s="14">
        <v>46205</v>
      </c>
      <c r="BX1611" t="s">
        <v>7463</v>
      </c>
      <c r="BY1611" s="31">
        <v>46205.738761574074</v>
      </c>
      <c r="BZ1611" s="14">
        <v>46205</v>
      </c>
      <c r="CA1611" t="s">
        <v>1364</v>
      </c>
      <c r="CB1611" s="31">
        <v>46205.759317129632</v>
      </c>
      <c r="CF1611" s="14">
        <v>46205</v>
      </c>
      <c r="CG1611" t="s">
        <v>1374</v>
      </c>
      <c r="CH1611" s="31">
        <v>46205.829583333332</v>
      </c>
      <c r="CM1611" s="4">
        <f t="shared" si="70"/>
        <v>46205.566643518519</v>
      </c>
      <c r="CN1611">
        <f t="shared" si="71"/>
        <v>0</v>
      </c>
      <c r="CO1611" t="str">
        <f>VLOOKUP(A1611,Sheet1!$A$2:$B$221,2,0)</f>
        <v>West Zone</v>
      </c>
    </row>
    <row r="1612" spans="1:93" x14ac:dyDescent="0.35">
      <c r="A1612" t="s">
        <v>7985</v>
      </c>
      <c r="B1612">
        <v>70</v>
      </c>
      <c r="C1612" t="s">
        <v>9332</v>
      </c>
      <c r="D1612" t="s">
        <v>678</v>
      </c>
      <c r="E1612" t="s">
        <v>207</v>
      </c>
      <c r="F1612" t="s">
        <v>307</v>
      </c>
      <c r="G1612" t="s">
        <v>930</v>
      </c>
      <c r="H1612" t="s">
        <v>10845</v>
      </c>
      <c r="I1612">
        <v>433425</v>
      </c>
      <c r="J1612" t="s">
        <v>3616</v>
      </c>
      <c r="K1612" t="s">
        <v>3617</v>
      </c>
      <c r="L1612" t="s">
        <v>4622</v>
      </c>
      <c r="M1612" t="s">
        <v>10846</v>
      </c>
      <c r="N1612">
        <v>60000</v>
      </c>
      <c r="O1612" t="s">
        <v>982</v>
      </c>
      <c r="P1612" t="s">
        <v>983</v>
      </c>
      <c r="Q1612" t="s">
        <v>10847</v>
      </c>
      <c r="R1612">
        <v>4740014729</v>
      </c>
      <c r="S1612" s="14">
        <v>46209</v>
      </c>
      <c r="T1612" t="s">
        <v>10848</v>
      </c>
      <c r="U1612" s="31">
        <v>46209.522824074076</v>
      </c>
      <c r="AK1612" s="14">
        <v>46209</v>
      </c>
      <c r="AL1612" t="s">
        <v>1374</v>
      </c>
      <c r="AM1612" s="31">
        <v>46209.555381944447</v>
      </c>
      <c r="AQ1612" s="31">
        <v>46209.555381944447</v>
      </c>
      <c r="AR1612" s="14">
        <v>46209</v>
      </c>
      <c r="AS1612" t="s">
        <v>1374</v>
      </c>
      <c r="AT1612" t="s">
        <v>3618</v>
      </c>
      <c r="AU1612" t="s">
        <v>677</v>
      </c>
      <c r="AV1612" s="14">
        <v>46209</v>
      </c>
      <c r="AW1612" t="s">
        <v>1374</v>
      </c>
      <c r="AX1612" s="31">
        <v>46209.555833333332</v>
      </c>
      <c r="AY1612" s="14">
        <v>46209</v>
      </c>
      <c r="AZ1612" t="s">
        <v>1211</v>
      </c>
      <c r="BA1612" s="31">
        <v>46209.582129629627</v>
      </c>
      <c r="BB1612" s="14">
        <v>46209</v>
      </c>
      <c r="BC1612" t="s">
        <v>6497</v>
      </c>
      <c r="BD1612" s="31">
        <v>46209.604351851849</v>
      </c>
      <c r="BE1612" s="14">
        <v>46209</v>
      </c>
      <c r="BF1612" t="s">
        <v>7463</v>
      </c>
      <c r="BG1612" s="31">
        <v>46209.646701388891</v>
      </c>
      <c r="BH1612" s="14">
        <v>46210</v>
      </c>
      <c r="BI1612" t="s">
        <v>7655</v>
      </c>
      <c r="BJ1612" s="31">
        <v>46210.760127314818</v>
      </c>
      <c r="BK1612" s="14">
        <v>46209</v>
      </c>
      <c r="BL1612" t="s">
        <v>7463</v>
      </c>
      <c r="BM1612" s="31">
        <v>46209.651562500003</v>
      </c>
      <c r="BW1612" s="14">
        <v>46210</v>
      </c>
      <c r="BX1612" t="s">
        <v>7655</v>
      </c>
      <c r="BY1612" s="31">
        <v>46210.763738425929</v>
      </c>
      <c r="BZ1612" s="14">
        <v>46210</v>
      </c>
      <c r="CA1612" t="s">
        <v>1322</v>
      </c>
      <c r="CB1612" s="31">
        <v>46210.801226851851</v>
      </c>
      <c r="CM1612" s="4">
        <f t="shared" si="70"/>
        <v>46209.522824074076</v>
      </c>
      <c r="CN1612">
        <f t="shared" si="71"/>
        <v>0</v>
      </c>
      <c r="CO1612" t="str">
        <f>VLOOKUP(A1612,Sheet1!$A$2:$B$221,2,0)</f>
        <v>West Zone</v>
      </c>
    </row>
    <row r="1613" spans="1:93" x14ac:dyDescent="0.35">
      <c r="A1613" t="s">
        <v>7985</v>
      </c>
      <c r="B1613">
        <v>70</v>
      </c>
      <c r="C1613" t="s">
        <v>9332</v>
      </c>
      <c r="D1613" t="s">
        <v>678</v>
      </c>
      <c r="E1613" t="s">
        <v>207</v>
      </c>
      <c r="F1613" t="s">
        <v>307</v>
      </c>
      <c r="G1613" t="s">
        <v>930</v>
      </c>
      <c r="H1613" t="s">
        <v>3885</v>
      </c>
      <c r="I1613">
        <v>514415</v>
      </c>
      <c r="J1613" t="s">
        <v>1372</v>
      </c>
      <c r="K1613" t="s">
        <v>1373</v>
      </c>
      <c r="L1613" t="s">
        <v>4622</v>
      </c>
      <c r="M1613" t="s">
        <v>8004</v>
      </c>
      <c r="N1613">
        <v>90000</v>
      </c>
      <c r="O1613" t="s">
        <v>931</v>
      </c>
      <c r="P1613" t="s">
        <v>932</v>
      </c>
      <c r="Q1613" t="s">
        <v>3886</v>
      </c>
      <c r="R1613">
        <v>4577250281</v>
      </c>
      <c r="S1613" s="14">
        <v>46204</v>
      </c>
      <c r="T1613" t="s">
        <v>7994</v>
      </c>
      <c r="U1613" s="31">
        <v>46204.65121527778</v>
      </c>
      <c r="AK1613" s="14">
        <v>46204</v>
      </c>
      <c r="AL1613" t="s">
        <v>1374</v>
      </c>
      <c r="AM1613" s="31">
        <v>46204.681597222225</v>
      </c>
      <c r="AQ1613" s="31">
        <v>46204.681597222225</v>
      </c>
      <c r="AR1613" s="14">
        <v>46204</v>
      </c>
      <c r="AS1613" t="s">
        <v>1374</v>
      </c>
      <c r="AT1613" t="s">
        <v>3618</v>
      </c>
      <c r="AU1613" t="s">
        <v>677</v>
      </c>
      <c r="AV1613" s="14">
        <v>46204</v>
      </c>
      <c r="AW1613" t="s">
        <v>1374</v>
      </c>
      <c r="AX1613" s="31">
        <v>46204.686701388891</v>
      </c>
      <c r="AY1613" s="14">
        <v>46204</v>
      </c>
      <c r="AZ1613" t="s">
        <v>1211</v>
      </c>
      <c r="BA1613" s="31">
        <v>46204.708171296297</v>
      </c>
      <c r="BB1613" s="14">
        <v>46204</v>
      </c>
      <c r="BC1613" t="s">
        <v>6685</v>
      </c>
      <c r="BD1613" s="31">
        <v>46204.713877314818</v>
      </c>
      <c r="BE1613" s="14">
        <v>46204</v>
      </c>
      <c r="BF1613" t="s">
        <v>7463</v>
      </c>
      <c r="BG1613" s="31">
        <v>46204.726967592593</v>
      </c>
      <c r="BH1613" s="14">
        <v>46204</v>
      </c>
      <c r="BI1613" t="s">
        <v>7463</v>
      </c>
      <c r="BJ1613" s="31">
        <v>46204.727060185185</v>
      </c>
      <c r="BW1613" s="14">
        <v>46204</v>
      </c>
      <c r="BX1613" t="s">
        <v>7463</v>
      </c>
      <c r="BY1613" s="31">
        <v>46204.731724537036</v>
      </c>
      <c r="BZ1613" s="14">
        <v>46204</v>
      </c>
      <c r="CA1613" t="s">
        <v>1324</v>
      </c>
      <c r="CB1613" s="31">
        <v>46204.743391203701</v>
      </c>
      <c r="CF1613" s="14">
        <v>46205</v>
      </c>
      <c r="CG1613" t="s">
        <v>1375</v>
      </c>
      <c r="CH1613" s="31">
        <v>46205.518842592595</v>
      </c>
      <c r="CM1613" s="4">
        <f t="shared" si="70"/>
        <v>46204.65121527778</v>
      </c>
      <c r="CN1613">
        <f t="shared" si="71"/>
        <v>0</v>
      </c>
      <c r="CO1613" t="str">
        <f>VLOOKUP(A1613,Sheet1!$A$2:$B$221,2,0)</f>
        <v>West Zone</v>
      </c>
    </row>
    <row r="1614" spans="1:93" x14ac:dyDescent="0.35">
      <c r="A1614" t="s">
        <v>7985</v>
      </c>
      <c r="B1614">
        <v>70</v>
      </c>
      <c r="C1614" t="s">
        <v>9332</v>
      </c>
      <c r="D1614" t="s">
        <v>678</v>
      </c>
      <c r="E1614" t="s">
        <v>207</v>
      </c>
      <c r="F1614" t="s">
        <v>307</v>
      </c>
      <c r="G1614" t="s">
        <v>930</v>
      </c>
      <c r="H1614" t="s">
        <v>8005</v>
      </c>
      <c r="I1614">
        <v>516310</v>
      </c>
      <c r="J1614" t="s">
        <v>1372</v>
      </c>
      <c r="K1614" t="s">
        <v>1373</v>
      </c>
      <c r="L1614" t="s">
        <v>4622</v>
      </c>
      <c r="M1614" t="s">
        <v>8006</v>
      </c>
      <c r="N1614">
        <v>90000</v>
      </c>
      <c r="O1614" t="s">
        <v>931</v>
      </c>
      <c r="P1614" t="s">
        <v>932</v>
      </c>
      <c r="Q1614" t="s">
        <v>8007</v>
      </c>
      <c r="R1614">
        <v>1172512286</v>
      </c>
      <c r="S1614" s="14">
        <v>46205</v>
      </c>
      <c r="T1614" t="s">
        <v>7994</v>
      </c>
      <c r="U1614" s="31">
        <v>46205.442210648151</v>
      </c>
      <c r="AK1614" s="14">
        <v>46205</v>
      </c>
      <c r="AL1614" t="s">
        <v>1374</v>
      </c>
      <c r="AM1614" s="31">
        <v>46205.536909722221</v>
      </c>
      <c r="AQ1614" s="31">
        <v>46205.536909722221</v>
      </c>
      <c r="AR1614" s="14">
        <v>46205</v>
      </c>
      <c r="AS1614" t="s">
        <v>1374</v>
      </c>
      <c r="AT1614" t="s">
        <v>3618</v>
      </c>
      <c r="AU1614" t="s">
        <v>677</v>
      </c>
      <c r="AV1614" s="14">
        <v>46205</v>
      </c>
      <c r="AW1614" t="s">
        <v>1374</v>
      </c>
      <c r="AX1614" s="31">
        <v>46205.542928240742</v>
      </c>
      <c r="AY1614" s="14">
        <v>46205</v>
      </c>
      <c r="AZ1614" t="s">
        <v>1211</v>
      </c>
      <c r="BA1614" s="31">
        <v>46205.577337962961</v>
      </c>
      <c r="BB1614" s="14">
        <v>46205</v>
      </c>
      <c r="BC1614" t="s">
        <v>6486</v>
      </c>
      <c r="BD1614" s="31">
        <v>46205.624085648145</v>
      </c>
      <c r="BE1614" s="14">
        <v>46205</v>
      </c>
      <c r="BF1614" t="s">
        <v>1336</v>
      </c>
      <c r="BG1614" s="31">
        <v>46205.642314814817</v>
      </c>
      <c r="BK1614" s="14">
        <v>46205</v>
      </c>
      <c r="BL1614" t="s">
        <v>7463</v>
      </c>
      <c r="BM1614" s="31">
        <v>46205.6483912037</v>
      </c>
      <c r="CM1614" s="4">
        <f t="shared" si="70"/>
        <v>46205.442210648151</v>
      </c>
      <c r="CN1614">
        <f t="shared" si="71"/>
        <v>0</v>
      </c>
      <c r="CO1614" t="str">
        <f>VLOOKUP(A1614,Sheet1!$A$2:$B$221,2,0)</f>
        <v>West Zone</v>
      </c>
    </row>
    <row r="1615" spans="1:93" x14ac:dyDescent="0.35">
      <c r="A1615" t="s">
        <v>7985</v>
      </c>
      <c r="B1615">
        <v>70</v>
      </c>
      <c r="C1615" t="s">
        <v>9332</v>
      </c>
      <c r="D1615" t="s">
        <v>678</v>
      </c>
      <c r="E1615" t="s">
        <v>207</v>
      </c>
      <c r="F1615" t="s">
        <v>307</v>
      </c>
      <c r="G1615" t="s">
        <v>930</v>
      </c>
      <c r="H1615" t="s">
        <v>3682</v>
      </c>
      <c r="I1615">
        <v>532026</v>
      </c>
      <c r="J1615" t="s">
        <v>3684</v>
      </c>
      <c r="K1615" t="s">
        <v>3685</v>
      </c>
      <c r="L1615" t="s">
        <v>4622</v>
      </c>
      <c r="M1615" t="s">
        <v>8008</v>
      </c>
      <c r="N1615">
        <v>70000</v>
      </c>
      <c r="O1615" t="s">
        <v>958</v>
      </c>
      <c r="P1615" t="s">
        <v>959</v>
      </c>
      <c r="Q1615" t="s">
        <v>3683</v>
      </c>
      <c r="R1615">
        <v>1489063510</v>
      </c>
      <c r="S1615" s="14">
        <v>46203</v>
      </c>
      <c r="T1615" t="s">
        <v>7990</v>
      </c>
      <c r="U1615" s="31">
        <v>46203.620370370372</v>
      </c>
      <c r="AK1615" s="14">
        <v>46204</v>
      </c>
      <c r="AL1615" t="s">
        <v>1376</v>
      </c>
      <c r="AM1615" s="31">
        <v>46204.425034722219</v>
      </c>
      <c r="AQ1615" s="31">
        <v>46204.425034722219</v>
      </c>
      <c r="AR1615" s="14">
        <v>46204</v>
      </c>
      <c r="AS1615" t="s">
        <v>1376</v>
      </c>
      <c r="AT1615" t="s">
        <v>307</v>
      </c>
      <c r="AU1615" t="s">
        <v>678</v>
      </c>
      <c r="AV1615" s="14">
        <v>46204</v>
      </c>
      <c r="AW1615" t="s">
        <v>1376</v>
      </c>
      <c r="AX1615" s="31">
        <v>46204.425937499997</v>
      </c>
      <c r="AY1615" s="14">
        <v>46204</v>
      </c>
      <c r="AZ1615" t="s">
        <v>1211</v>
      </c>
      <c r="BA1615" s="31">
        <v>46204.44390046296</v>
      </c>
      <c r="BB1615" s="14">
        <v>46204</v>
      </c>
      <c r="BC1615" t="s">
        <v>6837</v>
      </c>
      <c r="BD1615" s="31">
        <v>46204.450416666667</v>
      </c>
      <c r="BE1615" s="14">
        <v>46204</v>
      </c>
      <c r="BF1615" t="s">
        <v>7463</v>
      </c>
      <c r="BG1615" s="31">
        <v>46204.463101851848</v>
      </c>
      <c r="BH1615" s="14">
        <v>46204</v>
      </c>
      <c r="BI1615" t="s">
        <v>7463</v>
      </c>
      <c r="BJ1615" s="31">
        <v>46204.477407407408</v>
      </c>
      <c r="BW1615" s="14">
        <v>46204</v>
      </c>
      <c r="BX1615" t="s">
        <v>7463</v>
      </c>
      <c r="BY1615" s="31">
        <v>46204.490393518521</v>
      </c>
      <c r="BZ1615" s="14">
        <v>46204</v>
      </c>
      <c r="CA1615" t="s">
        <v>1324</v>
      </c>
      <c r="CB1615" s="31">
        <v>46204.4925</v>
      </c>
      <c r="CF1615" s="14">
        <v>46206</v>
      </c>
      <c r="CG1615" t="s">
        <v>7998</v>
      </c>
      <c r="CH1615" s="31">
        <v>46206.385092592594</v>
      </c>
      <c r="CM1615" s="4">
        <f t="shared" si="70"/>
        <v>46203.620370370372</v>
      </c>
      <c r="CN1615">
        <f t="shared" si="71"/>
        <v>1</v>
      </c>
      <c r="CO1615" t="str">
        <f>VLOOKUP(A1615,Sheet1!$A$2:$B$221,2,0)</f>
        <v>West Zone</v>
      </c>
    </row>
    <row r="1616" spans="1:93" x14ac:dyDescent="0.35">
      <c r="A1616" t="s">
        <v>7985</v>
      </c>
      <c r="B1616">
        <v>70</v>
      </c>
      <c r="C1616" t="s">
        <v>9332</v>
      </c>
      <c r="D1616" t="s">
        <v>678</v>
      </c>
      <c r="E1616" t="s">
        <v>207</v>
      </c>
      <c r="F1616" t="s">
        <v>307</v>
      </c>
      <c r="G1616" t="s">
        <v>930</v>
      </c>
      <c r="H1616" t="s">
        <v>10849</v>
      </c>
      <c r="I1616">
        <v>536523</v>
      </c>
      <c r="J1616" t="s">
        <v>3094</v>
      </c>
      <c r="K1616" t="s">
        <v>3095</v>
      </c>
      <c r="L1616" t="s">
        <v>4622</v>
      </c>
      <c r="M1616" t="s">
        <v>10850</v>
      </c>
      <c r="N1616">
        <v>90000</v>
      </c>
      <c r="O1616" t="s">
        <v>931</v>
      </c>
      <c r="P1616" t="s">
        <v>932</v>
      </c>
      <c r="Q1616" t="s">
        <v>10851</v>
      </c>
      <c r="R1616">
        <v>5616596610</v>
      </c>
      <c r="S1616" s="14">
        <v>46209</v>
      </c>
      <c r="T1616" t="s">
        <v>8001</v>
      </c>
      <c r="U1616" s="31">
        <v>46209.682858796295</v>
      </c>
      <c r="AK1616" s="14">
        <v>46209</v>
      </c>
      <c r="AL1616" t="s">
        <v>1376</v>
      </c>
      <c r="AM1616" s="31">
        <v>46209.714409722219</v>
      </c>
      <c r="AQ1616" s="31">
        <v>46209.714409722219</v>
      </c>
      <c r="AR1616" s="14">
        <v>46209</v>
      </c>
      <c r="AS1616" t="s">
        <v>1376</v>
      </c>
      <c r="AT1616" t="s">
        <v>307</v>
      </c>
      <c r="AU1616" t="s">
        <v>678</v>
      </c>
      <c r="AV1616" s="14">
        <v>46209</v>
      </c>
      <c r="AW1616" t="s">
        <v>1376</v>
      </c>
      <c r="AX1616" s="31">
        <v>46209.741018518522</v>
      </c>
      <c r="AY1616" s="14">
        <v>46210</v>
      </c>
      <c r="AZ1616" t="s">
        <v>1211</v>
      </c>
      <c r="BA1616" s="31">
        <v>46210.344409722224</v>
      </c>
      <c r="BB1616" s="14">
        <v>46210</v>
      </c>
      <c r="BC1616" t="s">
        <v>6692</v>
      </c>
      <c r="BD1616" s="31">
        <v>46210.354490740741</v>
      </c>
      <c r="BE1616" s="14">
        <v>46210</v>
      </c>
      <c r="BF1616" t="s">
        <v>7463</v>
      </c>
      <c r="BG1616" s="31">
        <v>46210.468275462961</v>
      </c>
      <c r="BH1616" s="14">
        <v>46210</v>
      </c>
      <c r="BI1616" t="s">
        <v>7463</v>
      </c>
      <c r="BJ1616" s="31">
        <v>46210.478784722225</v>
      </c>
      <c r="BW1616" s="14">
        <v>46210</v>
      </c>
      <c r="BX1616" t="s">
        <v>7463</v>
      </c>
      <c r="BY1616" s="31">
        <v>46210.500138888892</v>
      </c>
      <c r="BZ1616" s="14">
        <v>46210</v>
      </c>
      <c r="CA1616" t="s">
        <v>1324</v>
      </c>
      <c r="CB1616" s="31">
        <v>46210.509745370371</v>
      </c>
      <c r="CF1616" s="14">
        <v>46210</v>
      </c>
      <c r="CG1616" t="s">
        <v>1374</v>
      </c>
      <c r="CH1616" s="31">
        <v>46210.583645833336</v>
      </c>
      <c r="CM1616" s="4">
        <f t="shared" si="70"/>
        <v>46209.682858796295</v>
      </c>
      <c r="CN1616">
        <f t="shared" si="71"/>
        <v>0</v>
      </c>
      <c r="CO1616" t="str">
        <f>VLOOKUP(A1616,Sheet1!$A$2:$B$221,2,0)</f>
        <v>West Zone</v>
      </c>
    </row>
    <row r="1617" spans="1:93" x14ac:dyDescent="0.35">
      <c r="A1617" t="s">
        <v>7985</v>
      </c>
      <c r="B1617">
        <v>70</v>
      </c>
      <c r="C1617" t="s">
        <v>9332</v>
      </c>
      <c r="D1617" t="s">
        <v>678</v>
      </c>
      <c r="E1617" t="s">
        <v>207</v>
      </c>
      <c r="F1617" t="s">
        <v>307</v>
      </c>
      <c r="G1617" t="s">
        <v>930</v>
      </c>
      <c r="H1617" t="s">
        <v>8009</v>
      </c>
      <c r="I1617">
        <v>565299</v>
      </c>
      <c r="J1617" t="s">
        <v>3684</v>
      </c>
      <c r="K1617" t="s">
        <v>3685</v>
      </c>
      <c r="L1617" t="s">
        <v>4622</v>
      </c>
      <c r="M1617" t="s">
        <v>8010</v>
      </c>
      <c r="N1617">
        <v>45000</v>
      </c>
      <c r="O1617" t="s">
        <v>4630</v>
      </c>
      <c r="P1617" t="s">
        <v>4631</v>
      </c>
      <c r="Q1617" t="s">
        <v>8011</v>
      </c>
      <c r="R1617">
        <v>2741571900</v>
      </c>
      <c r="S1617" s="14">
        <v>46206</v>
      </c>
      <c r="T1617" t="s">
        <v>7990</v>
      </c>
      <c r="U1617" s="31">
        <v>46206.533217592594</v>
      </c>
      <c r="AK1617" s="14">
        <v>46206</v>
      </c>
      <c r="AL1617" t="s">
        <v>1374</v>
      </c>
      <c r="AM1617" s="31">
        <v>46206.565127314818</v>
      </c>
      <c r="AQ1617" s="31">
        <v>46206.565127314818</v>
      </c>
      <c r="AR1617" s="14">
        <v>46206</v>
      </c>
      <c r="AS1617" t="s">
        <v>1374</v>
      </c>
      <c r="AT1617" t="s">
        <v>3618</v>
      </c>
      <c r="AU1617" t="s">
        <v>677</v>
      </c>
      <c r="AV1617" s="14">
        <v>46206</v>
      </c>
      <c r="AW1617" t="s">
        <v>1374</v>
      </c>
      <c r="AX1617" s="31">
        <v>46206.568414351852</v>
      </c>
      <c r="AY1617" s="14">
        <v>46206</v>
      </c>
      <c r="AZ1617" t="s">
        <v>3057</v>
      </c>
      <c r="BA1617" s="31">
        <v>46206.585590277777</v>
      </c>
      <c r="BB1617" s="14">
        <v>46206</v>
      </c>
      <c r="BC1617" t="s">
        <v>6825</v>
      </c>
      <c r="BD1617" s="31">
        <v>46206.632557870369</v>
      </c>
      <c r="BE1617" s="14">
        <v>46206</v>
      </c>
      <c r="BF1617" t="s">
        <v>7463</v>
      </c>
      <c r="BG1617" s="31">
        <v>46206.647048611114</v>
      </c>
      <c r="BH1617" s="14">
        <v>46206</v>
      </c>
      <c r="BI1617" t="s">
        <v>7463</v>
      </c>
      <c r="BJ1617" s="31">
        <v>46206.649467592593</v>
      </c>
      <c r="BW1617" s="14">
        <v>46206</v>
      </c>
      <c r="BX1617" t="s">
        <v>7463</v>
      </c>
      <c r="BY1617" s="31">
        <v>46206.656643518516</v>
      </c>
      <c r="BZ1617" s="14">
        <v>46206</v>
      </c>
      <c r="CA1617" t="s">
        <v>1324</v>
      </c>
      <c r="CB1617" s="31">
        <v>46206.661215277774</v>
      </c>
      <c r="CF1617" s="14">
        <v>46209</v>
      </c>
      <c r="CG1617" t="s">
        <v>1374</v>
      </c>
      <c r="CH1617" s="31">
        <v>46209.493831018517</v>
      </c>
      <c r="CM1617" s="4">
        <f t="shared" si="70"/>
        <v>46206.533217592594</v>
      </c>
      <c r="CN1617">
        <f t="shared" si="71"/>
        <v>0</v>
      </c>
      <c r="CO1617" t="str">
        <f>VLOOKUP(A1617,Sheet1!$A$2:$B$221,2,0)</f>
        <v>West Zone</v>
      </c>
    </row>
    <row r="1618" spans="1:93" x14ac:dyDescent="0.35">
      <c r="A1618" t="s">
        <v>7985</v>
      </c>
      <c r="B1618">
        <v>70</v>
      </c>
      <c r="C1618" t="s">
        <v>9332</v>
      </c>
      <c r="D1618" t="s">
        <v>678</v>
      </c>
      <c r="E1618" t="s">
        <v>207</v>
      </c>
      <c r="F1618" t="s">
        <v>307</v>
      </c>
      <c r="G1618" t="s">
        <v>930</v>
      </c>
      <c r="H1618" t="s">
        <v>8012</v>
      </c>
      <c r="I1618">
        <v>579359</v>
      </c>
      <c r="J1618" t="s">
        <v>3684</v>
      </c>
      <c r="K1618" t="s">
        <v>3685</v>
      </c>
      <c r="L1618" t="s">
        <v>4622</v>
      </c>
      <c r="M1618" t="s">
        <v>8013</v>
      </c>
      <c r="N1618">
        <v>45000</v>
      </c>
      <c r="O1618" t="s">
        <v>4630</v>
      </c>
      <c r="P1618" t="s">
        <v>4631</v>
      </c>
      <c r="Q1618" t="s">
        <v>3614</v>
      </c>
      <c r="R1618">
        <v>9496746392</v>
      </c>
      <c r="S1618" s="14">
        <v>46205</v>
      </c>
      <c r="T1618" t="s">
        <v>7990</v>
      </c>
      <c r="U1618" s="31">
        <v>46205.780798611115</v>
      </c>
      <c r="AK1618" s="14">
        <v>46206</v>
      </c>
      <c r="AL1618" t="s">
        <v>1374</v>
      </c>
      <c r="AM1618" s="31">
        <v>46206.544340277775</v>
      </c>
      <c r="AQ1618" s="31">
        <v>46206.544340277775</v>
      </c>
      <c r="AR1618" s="14">
        <v>46206</v>
      </c>
      <c r="AS1618" t="s">
        <v>1374</v>
      </c>
      <c r="AT1618" t="s">
        <v>3618</v>
      </c>
      <c r="AU1618" t="s">
        <v>677</v>
      </c>
      <c r="AV1618" s="14">
        <v>46206</v>
      </c>
      <c r="AW1618" t="s">
        <v>1374</v>
      </c>
      <c r="AX1618" s="31">
        <v>46206.546527777777</v>
      </c>
      <c r="AY1618" s="14">
        <v>46206</v>
      </c>
      <c r="AZ1618" t="s">
        <v>3057</v>
      </c>
      <c r="BA1618" s="31">
        <v>46206.562164351853</v>
      </c>
      <c r="BB1618" s="14">
        <v>46206</v>
      </c>
      <c r="BC1618" t="s">
        <v>1268</v>
      </c>
      <c r="BD1618" s="31">
        <v>46206.576423611114</v>
      </c>
      <c r="BE1618" s="14">
        <v>46206</v>
      </c>
      <c r="BF1618" t="s">
        <v>7463</v>
      </c>
      <c r="BG1618" s="31">
        <v>46206.583240740743</v>
      </c>
      <c r="BH1618" s="14">
        <v>46210</v>
      </c>
      <c r="BI1618" t="s">
        <v>7655</v>
      </c>
      <c r="BJ1618" s="31">
        <v>46210.654814814814</v>
      </c>
      <c r="BK1618" s="14">
        <v>46206</v>
      </c>
      <c r="BL1618" t="s">
        <v>7463</v>
      </c>
      <c r="BM1618" s="31">
        <v>46206.58834490741</v>
      </c>
      <c r="BW1618" s="14">
        <v>46210</v>
      </c>
      <c r="BX1618" t="s">
        <v>7655</v>
      </c>
      <c r="BY1618" s="31">
        <v>46210.663182870368</v>
      </c>
      <c r="BZ1618" s="14">
        <v>46210</v>
      </c>
      <c r="CA1618" t="s">
        <v>1364</v>
      </c>
      <c r="CB1618" s="31">
        <v>46210.670266203706</v>
      </c>
      <c r="CM1618" s="4">
        <f t="shared" si="70"/>
        <v>46205.780798611115</v>
      </c>
      <c r="CN1618">
        <f t="shared" si="71"/>
        <v>1</v>
      </c>
      <c r="CO1618" t="str">
        <f>VLOOKUP(A1618,Sheet1!$A$2:$B$221,2,0)</f>
        <v>West Zone</v>
      </c>
    </row>
    <row r="1619" spans="1:93" x14ac:dyDescent="0.35">
      <c r="A1619" t="s">
        <v>7985</v>
      </c>
      <c r="B1619">
        <v>70</v>
      </c>
      <c r="C1619" t="s">
        <v>9332</v>
      </c>
      <c r="D1619" t="s">
        <v>678</v>
      </c>
      <c r="E1619" t="s">
        <v>207</v>
      </c>
      <c r="F1619" t="s">
        <v>307</v>
      </c>
      <c r="G1619" t="s">
        <v>930</v>
      </c>
      <c r="H1619" t="s">
        <v>10852</v>
      </c>
      <c r="I1619">
        <v>585188</v>
      </c>
      <c r="J1619" t="s">
        <v>1372</v>
      </c>
      <c r="K1619" t="s">
        <v>1373</v>
      </c>
      <c r="L1619" t="s">
        <v>4622</v>
      </c>
      <c r="M1619" t="s">
        <v>10853</v>
      </c>
      <c r="N1619">
        <v>70000</v>
      </c>
      <c r="O1619" t="s">
        <v>958</v>
      </c>
      <c r="P1619" t="s">
        <v>959</v>
      </c>
      <c r="Q1619" t="s">
        <v>1150</v>
      </c>
      <c r="R1619">
        <v>1456241662</v>
      </c>
      <c r="S1619" s="14">
        <v>46209</v>
      </c>
      <c r="T1619" t="s">
        <v>7994</v>
      </c>
      <c r="U1619" s="31">
        <v>46209.689884259256</v>
      </c>
      <c r="AK1619" s="14">
        <v>46209</v>
      </c>
      <c r="AL1619" t="s">
        <v>1376</v>
      </c>
      <c r="AM1619" s="31">
        <v>46209.713159722225</v>
      </c>
      <c r="AQ1619" s="31">
        <v>46209.713159722225</v>
      </c>
      <c r="AR1619" s="14">
        <v>46209</v>
      </c>
      <c r="AS1619" t="s">
        <v>1376</v>
      </c>
      <c r="AT1619" t="s">
        <v>307</v>
      </c>
      <c r="AU1619" t="s">
        <v>678</v>
      </c>
      <c r="AV1619" s="14">
        <v>46209</v>
      </c>
      <c r="AW1619" t="s">
        <v>1376</v>
      </c>
      <c r="AX1619" s="31">
        <v>46209.754745370374</v>
      </c>
      <c r="AY1619" s="14">
        <v>46210</v>
      </c>
      <c r="AZ1619" t="s">
        <v>1211</v>
      </c>
      <c r="BA1619" s="31">
        <v>46210.344409722224</v>
      </c>
      <c r="BB1619" s="14">
        <v>46210</v>
      </c>
      <c r="BC1619" t="s">
        <v>6692</v>
      </c>
      <c r="BD1619" s="31">
        <v>46210.35732638889</v>
      </c>
      <c r="BE1619" s="14">
        <v>46210</v>
      </c>
      <c r="BF1619" t="s">
        <v>7463</v>
      </c>
      <c r="BG1619" s="31">
        <v>46210.468298611115</v>
      </c>
      <c r="BH1619" s="14">
        <v>46210</v>
      </c>
      <c r="BI1619" t="s">
        <v>7463</v>
      </c>
      <c r="BJ1619" s="31">
        <v>46210.482881944445</v>
      </c>
      <c r="BW1619" s="14">
        <v>46210</v>
      </c>
      <c r="BX1619" t="s">
        <v>7463</v>
      </c>
      <c r="BY1619" s="31">
        <v>46210.500324074077</v>
      </c>
      <c r="BZ1619" s="14">
        <v>46210</v>
      </c>
      <c r="CA1619" t="s">
        <v>1324</v>
      </c>
      <c r="CB1619" s="31">
        <v>46210.50990740741</v>
      </c>
      <c r="CF1619" s="14">
        <v>46210</v>
      </c>
      <c r="CG1619" t="s">
        <v>1374</v>
      </c>
      <c r="CH1619" s="31">
        <v>46210.570405092592</v>
      </c>
      <c r="CM1619" s="4">
        <f t="shared" si="70"/>
        <v>46209.689884259256</v>
      </c>
      <c r="CN1619">
        <f t="shared" si="71"/>
        <v>0</v>
      </c>
      <c r="CO1619" t="str">
        <f>VLOOKUP(A1619,Sheet1!$A$2:$B$221,2,0)</f>
        <v>West Zone</v>
      </c>
    </row>
    <row r="1620" spans="1:93" x14ac:dyDescent="0.35">
      <c r="A1620" t="s">
        <v>7985</v>
      </c>
      <c r="B1620">
        <v>70</v>
      </c>
      <c r="C1620" t="s">
        <v>9332</v>
      </c>
      <c r="D1620" t="s">
        <v>678</v>
      </c>
      <c r="E1620" t="s">
        <v>207</v>
      </c>
      <c r="F1620" t="s">
        <v>307</v>
      </c>
      <c r="G1620" t="s">
        <v>930</v>
      </c>
      <c r="H1620" t="s">
        <v>12749</v>
      </c>
      <c r="I1620">
        <v>623468</v>
      </c>
      <c r="J1620" t="s">
        <v>4202</v>
      </c>
      <c r="K1620" t="s">
        <v>4203</v>
      </c>
      <c r="L1620" t="s">
        <v>4622</v>
      </c>
      <c r="M1620" t="s">
        <v>12750</v>
      </c>
      <c r="N1620">
        <v>45000</v>
      </c>
      <c r="O1620" t="s">
        <v>4630</v>
      </c>
      <c r="P1620" t="s">
        <v>4631</v>
      </c>
      <c r="Q1620" t="s">
        <v>2106</v>
      </c>
      <c r="R1620">
        <v>5424774828</v>
      </c>
      <c r="S1620" s="14">
        <v>46210</v>
      </c>
      <c r="T1620" t="s">
        <v>8003</v>
      </c>
      <c r="U1620" s="31">
        <v>46210.691874999997</v>
      </c>
      <c r="AK1620" s="14">
        <v>46210</v>
      </c>
      <c r="AL1620" t="s">
        <v>1374</v>
      </c>
      <c r="AM1620" s="31">
        <v>46210.716400462959</v>
      </c>
      <c r="AQ1620" s="31">
        <v>46210.716400462959</v>
      </c>
      <c r="AR1620" s="14">
        <v>46210</v>
      </c>
      <c r="AS1620" t="s">
        <v>1374</v>
      </c>
      <c r="AT1620" t="s">
        <v>3618</v>
      </c>
      <c r="AU1620" t="s">
        <v>677</v>
      </c>
      <c r="AV1620" s="14">
        <v>46211</v>
      </c>
      <c r="AW1620" t="s">
        <v>1374</v>
      </c>
      <c r="AX1620" s="31">
        <v>46211.33734953704</v>
      </c>
      <c r="AY1620" s="14">
        <v>46211</v>
      </c>
      <c r="AZ1620" t="s">
        <v>1211</v>
      </c>
      <c r="BA1620" s="31">
        <v>46211.360682870371</v>
      </c>
      <c r="CM1620" s="4">
        <f t="shared" si="70"/>
        <v>46210.691874999997</v>
      </c>
      <c r="CN1620">
        <f t="shared" si="71"/>
        <v>0</v>
      </c>
      <c r="CO1620" t="str">
        <f>VLOOKUP(A1620,Sheet1!$A$2:$B$221,2,0)</f>
        <v>West Zone</v>
      </c>
    </row>
    <row r="1621" spans="1:93" x14ac:dyDescent="0.35">
      <c r="A1621" t="s">
        <v>7985</v>
      </c>
      <c r="B1621">
        <v>70</v>
      </c>
      <c r="C1621" t="s">
        <v>9332</v>
      </c>
      <c r="D1621" t="s">
        <v>678</v>
      </c>
      <c r="E1621" t="s">
        <v>207</v>
      </c>
      <c r="F1621" t="s">
        <v>307</v>
      </c>
      <c r="G1621" t="s">
        <v>930</v>
      </c>
      <c r="H1621" t="s">
        <v>12751</v>
      </c>
      <c r="I1621">
        <v>628256</v>
      </c>
      <c r="J1621" t="s">
        <v>3684</v>
      </c>
      <c r="K1621" t="s">
        <v>3685</v>
      </c>
      <c r="L1621" t="s">
        <v>4622</v>
      </c>
      <c r="M1621" t="s">
        <v>12752</v>
      </c>
      <c r="N1621">
        <v>45000</v>
      </c>
      <c r="O1621" t="s">
        <v>4630</v>
      </c>
      <c r="P1621" t="s">
        <v>4631</v>
      </c>
      <c r="Q1621" t="s">
        <v>12753</v>
      </c>
      <c r="R1621">
        <v>9412618697</v>
      </c>
      <c r="S1621" s="14">
        <v>46210</v>
      </c>
      <c r="T1621" t="s">
        <v>7990</v>
      </c>
      <c r="U1621" s="31">
        <v>46210.446608796294</v>
      </c>
      <c r="AK1621" s="14">
        <v>46210</v>
      </c>
      <c r="AL1621" t="s">
        <v>1376</v>
      </c>
      <c r="AM1621" s="31">
        <v>46210.479062500002</v>
      </c>
      <c r="AQ1621" s="31">
        <v>46210.479062500002</v>
      </c>
      <c r="AR1621" s="14">
        <v>46210</v>
      </c>
      <c r="AS1621" t="s">
        <v>1376</v>
      </c>
      <c r="AT1621" t="s">
        <v>307</v>
      </c>
      <c r="AU1621" t="s">
        <v>678</v>
      </c>
      <c r="AV1621" s="14">
        <v>46210</v>
      </c>
      <c r="AW1621" t="s">
        <v>1376</v>
      </c>
      <c r="AX1621" s="31">
        <v>46210.482164351852</v>
      </c>
      <c r="AY1621" s="14">
        <v>46210</v>
      </c>
      <c r="AZ1621" t="s">
        <v>1211</v>
      </c>
      <c r="BA1621" s="31">
        <v>46210.49927083333</v>
      </c>
      <c r="BB1621" s="14">
        <v>46210</v>
      </c>
      <c r="BC1621" t="s">
        <v>6685</v>
      </c>
      <c r="BD1621" s="31">
        <v>46210.505162037036</v>
      </c>
      <c r="BE1621" s="14">
        <v>46210</v>
      </c>
      <c r="BF1621" t="s">
        <v>7463</v>
      </c>
      <c r="BG1621" s="31">
        <v>46210.585995370369</v>
      </c>
      <c r="BK1621" s="14">
        <v>46210</v>
      </c>
      <c r="BL1621" t="s">
        <v>7463</v>
      </c>
      <c r="BM1621" s="31">
        <v>46210.59138888889</v>
      </c>
      <c r="CM1621" s="4">
        <f t="shared" si="70"/>
        <v>46210.446608796294</v>
      </c>
      <c r="CN1621">
        <f t="shared" si="71"/>
        <v>0</v>
      </c>
      <c r="CO1621" t="str">
        <f>VLOOKUP(A1621,Sheet1!$A$2:$B$221,2,0)</f>
        <v>West Zone</v>
      </c>
    </row>
    <row r="1622" spans="1:93" x14ac:dyDescent="0.35">
      <c r="A1622" t="s">
        <v>7985</v>
      </c>
      <c r="B1622">
        <v>70</v>
      </c>
      <c r="C1622" t="s">
        <v>9332</v>
      </c>
      <c r="D1622" t="s">
        <v>678</v>
      </c>
      <c r="E1622" t="s">
        <v>207</v>
      </c>
      <c r="F1622" t="s">
        <v>307</v>
      </c>
      <c r="G1622" t="s">
        <v>930</v>
      </c>
      <c r="H1622" t="s">
        <v>10854</v>
      </c>
      <c r="I1622">
        <v>667549</v>
      </c>
      <c r="J1622" t="s">
        <v>2120</v>
      </c>
      <c r="K1622" t="s">
        <v>2121</v>
      </c>
      <c r="L1622" t="s">
        <v>4622</v>
      </c>
      <c r="M1622" t="s">
        <v>10855</v>
      </c>
      <c r="N1622">
        <v>77000</v>
      </c>
      <c r="O1622" t="s">
        <v>939</v>
      </c>
      <c r="P1622" t="s">
        <v>940</v>
      </c>
      <c r="Q1622" t="s">
        <v>3803</v>
      </c>
      <c r="R1622">
        <v>5675006829</v>
      </c>
      <c r="S1622" s="14">
        <v>46209</v>
      </c>
      <c r="T1622" t="s">
        <v>7987</v>
      </c>
      <c r="U1622" s="31">
        <v>46209.641215277778</v>
      </c>
      <c r="AK1622" s="14">
        <v>46209</v>
      </c>
      <c r="AL1622" t="s">
        <v>1374</v>
      </c>
      <c r="AM1622" s="31">
        <v>46209.702974537038</v>
      </c>
      <c r="AQ1622" s="31">
        <v>46209.702974537038</v>
      </c>
      <c r="AR1622" s="14">
        <v>46209</v>
      </c>
      <c r="AS1622" t="s">
        <v>1374</v>
      </c>
      <c r="AT1622" t="s">
        <v>3618</v>
      </c>
      <c r="AU1622" t="s">
        <v>677</v>
      </c>
      <c r="AV1622" s="14">
        <v>46209</v>
      </c>
      <c r="AW1622" t="s">
        <v>1374</v>
      </c>
      <c r="AX1622" s="31">
        <v>46209.743495370371</v>
      </c>
      <c r="AY1622" s="14">
        <v>46210</v>
      </c>
      <c r="AZ1622" t="s">
        <v>1211</v>
      </c>
      <c r="BA1622" s="31">
        <v>46210.344386574077</v>
      </c>
      <c r="BB1622" s="14">
        <v>46210</v>
      </c>
      <c r="BC1622" t="s">
        <v>6692</v>
      </c>
      <c r="BD1622" s="31">
        <v>46210.359976851854</v>
      </c>
      <c r="BE1622" s="14">
        <v>46210</v>
      </c>
      <c r="BF1622" t="s">
        <v>7463</v>
      </c>
      <c r="BG1622" s="31">
        <v>46210.468333333331</v>
      </c>
      <c r="BH1622" s="14">
        <v>46210</v>
      </c>
      <c r="BI1622" t="s">
        <v>7463</v>
      </c>
      <c r="BJ1622" s="31">
        <v>46210.486018518517</v>
      </c>
      <c r="BW1622" s="14">
        <v>46210</v>
      </c>
      <c r="BX1622" t="s">
        <v>7463</v>
      </c>
      <c r="BY1622" s="31">
        <v>46210.500520833331</v>
      </c>
      <c r="BZ1622" s="14">
        <v>46210</v>
      </c>
      <c r="CA1622" t="s">
        <v>1324</v>
      </c>
      <c r="CB1622" s="31">
        <v>46210.510138888887</v>
      </c>
      <c r="CF1622" s="14">
        <v>46210</v>
      </c>
      <c r="CG1622" t="s">
        <v>1374</v>
      </c>
      <c r="CH1622" s="31">
        <v>46210.578020833331</v>
      </c>
      <c r="CM1622" s="4">
        <f t="shared" si="70"/>
        <v>46209.641215277778</v>
      </c>
      <c r="CN1622">
        <f t="shared" si="71"/>
        <v>0</v>
      </c>
      <c r="CO1622" t="str">
        <f>VLOOKUP(A1622,Sheet1!$A$2:$B$221,2,0)</f>
        <v>West Zone</v>
      </c>
    </row>
    <row r="1623" spans="1:93" x14ac:dyDescent="0.35">
      <c r="A1623" t="s">
        <v>7985</v>
      </c>
      <c r="B1623">
        <v>70</v>
      </c>
      <c r="C1623" t="s">
        <v>9332</v>
      </c>
      <c r="D1623" t="s">
        <v>678</v>
      </c>
      <c r="E1623" t="s">
        <v>207</v>
      </c>
      <c r="F1623" t="s">
        <v>307</v>
      </c>
      <c r="G1623" t="s">
        <v>930</v>
      </c>
      <c r="H1623" t="s">
        <v>10856</v>
      </c>
      <c r="I1623">
        <v>669790</v>
      </c>
      <c r="J1623" t="s">
        <v>3094</v>
      </c>
      <c r="K1623" t="s">
        <v>3095</v>
      </c>
      <c r="L1623" t="s">
        <v>4622</v>
      </c>
      <c r="M1623" t="s">
        <v>10857</v>
      </c>
      <c r="N1623">
        <v>77000</v>
      </c>
      <c r="O1623" t="s">
        <v>939</v>
      </c>
      <c r="P1623" t="s">
        <v>940</v>
      </c>
      <c r="Q1623" t="s">
        <v>3886</v>
      </c>
      <c r="R1623">
        <v>7267185286</v>
      </c>
      <c r="S1623" s="14">
        <v>46209</v>
      </c>
      <c r="T1623" t="s">
        <v>8001</v>
      </c>
      <c r="U1623" s="31">
        <v>46209.507893518516</v>
      </c>
      <c r="AK1623" s="14">
        <v>46209</v>
      </c>
      <c r="AL1623" t="s">
        <v>1376</v>
      </c>
      <c r="AM1623" s="31">
        <v>46209.696296296293</v>
      </c>
      <c r="AQ1623" s="31">
        <v>46209.696296296293</v>
      </c>
      <c r="AR1623" s="14">
        <v>46209</v>
      </c>
      <c r="AS1623" t="s">
        <v>1376</v>
      </c>
      <c r="AT1623" t="s">
        <v>307</v>
      </c>
      <c r="AU1623" t="s">
        <v>678</v>
      </c>
      <c r="AV1623" s="14">
        <v>46210</v>
      </c>
      <c r="AW1623" t="s">
        <v>1376</v>
      </c>
      <c r="AX1623" s="31">
        <v>46210.522187499999</v>
      </c>
      <c r="AY1623" s="14">
        <v>46210</v>
      </c>
      <c r="AZ1623" t="s">
        <v>1211</v>
      </c>
      <c r="BA1623" s="31">
        <v>46210.551215277781</v>
      </c>
      <c r="BB1623" s="14">
        <v>46210</v>
      </c>
      <c r="BC1623" t="s">
        <v>12366</v>
      </c>
      <c r="BD1623" s="31">
        <v>46210.56013888889</v>
      </c>
      <c r="BE1623" s="14">
        <v>46210</v>
      </c>
      <c r="BF1623" t="s">
        <v>7463</v>
      </c>
      <c r="BG1623" s="31">
        <v>46210.585972222223</v>
      </c>
      <c r="BK1623" s="14">
        <v>46210</v>
      </c>
      <c r="BL1623" t="s">
        <v>7463</v>
      </c>
      <c r="BM1623" s="31">
        <v>46210.588958333334</v>
      </c>
      <c r="CM1623" s="4">
        <f t="shared" si="70"/>
        <v>46209.507893518516</v>
      </c>
      <c r="CN1623">
        <f t="shared" si="71"/>
        <v>0</v>
      </c>
      <c r="CO1623" t="str">
        <f>VLOOKUP(A1623,Sheet1!$A$2:$B$221,2,0)</f>
        <v>West Zone</v>
      </c>
    </row>
    <row r="1624" spans="1:93" x14ac:dyDescent="0.35">
      <c r="A1624" t="s">
        <v>7985</v>
      </c>
      <c r="B1624">
        <v>70</v>
      </c>
      <c r="C1624" t="s">
        <v>9332</v>
      </c>
      <c r="D1624" t="s">
        <v>678</v>
      </c>
      <c r="E1624" t="s">
        <v>207</v>
      </c>
      <c r="F1624" t="s">
        <v>307</v>
      </c>
      <c r="G1624" t="s">
        <v>930</v>
      </c>
      <c r="H1624" t="s">
        <v>4562</v>
      </c>
      <c r="I1624">
        <v>695929</v>
      </c>
      <c r="J1624" t="s">
        <v>4076</v>
      </c>
      <c r="K1624" t="s">
        <v>4564</v>
      </c>
      <c r="L1624" t="s">
        <v>4622</v>
      </c>
      <c r="M1624" t="s">
        <v>8014</v>
      </c>
      <c r="N1624">
        <v>90000</v>
      </c>
      <c r="O1624" t="s">
        <v>931</v>
      </c>
      <c r="P1624" t="s">
        <v>932</v>
      </c>
      <c r="Q1624" t="s">
        <v>4563</v>
      </c>
      <c r="R1624">
        <v>7983114842</v>
      </c>
      <c r="S1624" s="14">
        <v>46206</v>
      </c>
      <c r="T1624" t="s">
        <v>8015</v>
      </c>
      <c r="U1624" s="31">
        <v>46206.569212962961</v>
      </c>
      <c r="AK1624" s="14">
        <v>46206</v>
      </c>
      <c r="AL1624" t="s">
        <v>1374</v>
      </c>
      <c r="AM1624" s="31">
        <v>46206.639710648145</v>
      </c>
      <c r="AQ1624" s="31">
        <v>46206.639710648145</v>
      </c>
      <c r="AR1624" s="14">
        <v>46206</v>
      </c>
      <c r="AS1624" t="s">
        <v>1374</v>
      </c>
      <c r="AT1624" t="s">
        <v>3618</v>
      </c>
      <c r="AU1624" t="s">
        <v>677</v>
      </c>
      <c r="AV1624" s="14">
        <v>46206</v>
      </c>
      <c r="AW1624" t="s">
        <v>1374</v>
      </c>
      <c r="AX1624" s="31">
        <v>46206.640370370369</v>
      </c>
      <c r="AY1624" s="14">
        <v>46206</v>
      </c>
      <c r="AZ1624" t="s">
        <v>3057</v>
      </c>
      <c r="BA1624" s="31">
        <v>46206.648206018515</v>
      </c>
      <c r="BB1624" s="14">
        <v>46206</v>
      </c>
      <c r="BC1624" t="s">
        <v>6486</v>
      </c>
      <c r="BD1624" s="31">
        <v>46206.677141203705</v>
      </c>
      <c r="BE1624" s="14">
        <v>46206</v>
      </c>
      <c r="BF1624" t="s">
        <v>7463</v>
      </c>
      <c r="BG1624" s="31">
        <v>46206.68005787037</v>
      </c>
      <c r="BH1624" s="14">
        <v>46206</v>
      </c>
      <c r="BI1624" t="s">
        <v>7463</v>
      </c>
      <c r="BJ1624" s="31">
        <v>46206.682233796295</v>
      </c>
      <c r="BW1624" s="14">
        <v>46206</v>
      </c>
      <c r="BX1624" t="s">
        <v>7463</v>
      </c>
      <c r="BY1624" s="31">
        <v>46206.705567129633</v>
      </c>
      <c r="BZ1624" s="14">
        <v>46206</v>
      </c>
      <c r="CA1624" t="s">
        <v>1324</v>
      </c>
      <c r="CB1624" s="31">
        <v>46206.727662037039</v>
      </c>
      <c r="CF1624" s="14">
        <v>46206</v>
      </c>
      <c r="CG1624" t="s">
        <v>1374</v>
      </c>
      <c r="CH1624" s="31">
        <v>46206.741168981483</v>
      </c>
      <c r="CM1624" s="4">
        <f t="shared" si="70"/>
        <v>46206.569212962961</v>
      </c>
      <c r="CN1624">
        <f t="shared" si="71"/>
        <v>0</v>
      </c>
      <c r="CO1624" t="str">
        <f>VLOOKUP(A1624,Sheet1!$A$2:$B$221,2,0)</f>
        <v>West Zone</v>
      </c>
    </row>
    <row r="1625" spans="1:93" x14ac:dyDescent="0.35">
      <c r="A1625" t="s">
        <v>7985</v>
      </c>
      <c r="B1625">
        <v>70</v>
      </c>
      <c r="C1625" t="s">
        <v>9332</v>
      </c>
      <c r="D1625" t="s">
        <v>678</v>
      </c>
      <c r="E1625" t="s">
        <v>207</v>
      </c>
      <c r="F1625" t="s">
        <v>307</v>
      </c>
      <c r="G1625" t="s">
        <v>930</v>
      </c>
      <c r="H1625" t="s">
        <v>12754</v>
      </c>
      <c r="I1625">
        <v>786982</v>
      </c>
      <c r="J1625" t="s">
        <v>1372</v>
      </c>
      <c r="K1625" t="s">
        <v>1373</v>
      </c>
      <c r="L1625" t="s">
        <v>4622</v>
      </c>
      <c r="M1625" t="s">
        <v>12755</v>
      </c>
      <c r="Q1625" t="s">
        <v>3798</v>
      </c>
      <c r="R1625">
        <v>8341756781</v>
      </c>
      <c r="S1625" s="14">
        <v>46210</v>
      </c>
      <c r="T1625" t="s">
        <v>7994</v>
      </c>
      <c r="U1625" s="31">
        <v>46210.707974537036</v>
      </c>
      <c r="AK1625" s="14">
        <v>46210</v>
      </c>
      <c r="AL1625" t="s">
        <v>1376</v>
      </c>
      <c r="AM1625" s="31">
        <v>46210.735636574071</v>
      </c>
      <c r="AQ1625" s="31">
        <v>46210.735636574071</v>
      </c>
      <c r="AR1625" s="14">
        <v>46210</v>
      </c>
      <c r="AS1625" t="s">
        <v>1376</v>
      </c>
      <c r="AT1625" t="s">
        <v>307</v>
      </c>
      <c r="AU1625" t="s">
        <v>678</v>
      </c>
      <c r="CM1625" s="4">
        <f t="shared" si="70"/>
        <v>46210.707974537036</v>
      </c>
      <c r="CN1625">
        <f t="shared" si="71"/>
        <v>0</v>
      </c>
      <c r="CO1625" t="str">
        <f>VLOOKUP(A1625,Sheet1!$A$2:$B$221,2,0)</f>
        <v>West Zone</v>
      </c>
    </row>
    <row r="1626" spans="1:93" x14ac:dyDescent="0.35">
      <c r="A1626" t="s">
        <v>8016</v>
      </c>
      <c r="B1626">
        <v>194</v>
      </c>
      <c r="C1626" t="s">
        <v>9332</v>
      </c>
      <c r="D1626" t="s">
        <v>678</v>
      </c>
      <c r="E1626" t="s">
        <v>108</v>
      </c>
      <c r="F1626" t="s">
        <v>633</v>
      </c>
      <c r="G1626" t="s">
        <v>109</v>
      </c>
      <c r="H1626" t="s">
        <v>12756</v>
      </c>
      <c r="I1626">
        <v>128968</v>
      </c>
      <c r="J1626" t="s">
        <v>8018</v>
      </c>
      <c r="K1626" t="s">
        <v>8019</v>
      </c>
      <c r="L1626" t="s">
        <v>4622</v>
      </c>
      <c r="M1626" t="s">
        <v>12757</v>
      </c>
      <c r="N1626">
        <v>90000</v>
      </c>
      <c r="O1626" t="s">
        <v>12758</v>
      </c>
      <c r="P1626" t="s">
        <v>12759</v>
      </c>
      <c r="Q1626" t="s">
        <v>12760</v>
      </c>
      <c r="R1626">
        <v>6183781239</v>
      </c>
      <c r="S1626" s="14">
        <v>46209</v>
      </c>
      <c r="T1626" t="s">
        <v>8031</v>
      </c>
      <c r="U1626" s="31">
        <v>46209.550949074073</v>
      </c>
      <c r="AK1626" s="14">
        <v>46210</v>
      </c>
      <c r="AL1626" t="s">
        <v>8023</v>
      </c>
      <c r="AM1626" s="31">
        <v>46210.554386574076</v>
      </c>
      <c r="AQ1626" s="31">
        <v>46210.554386574076</v>
      </c>
      <c r="AR1626" s="14">
        <v>46210</v>
      </c>
      <c r="AS1626" t="s">
        <v>8023</v>
      </c>
      <c r="AT1626" t="s">
        <v>633</v>
      </c>
      <c r="AU1626" t="s">
        <v>678</v>
      </c>
      <c r="AV1626" s="14">
        <v>46210</v>
      </c>
      <c r="AW1626" t="s">
        <v>8023</v>
      </c>
      <c r="AX1626" s="31">
        <v>46210.555011574077</v>
      </c>
      <c r="AY1626" s="14">
        <v>46210</v>
      </c>
      <c r="AZ1626" t="s">
        <v>1211</v>
      </c>
      <c r="BA1626" s="31">
        <v>46210.575219907405</v>
      </c>
      <c r="BB1626" s="14">
        <v>46210</v>
      </c>
      <c r="BC1626" t="s">
        <v>12366</v>
      </c>
      <c r="BD1626" s="31">
        <v>46210.619768518518</v>
      </c>
      <c r="BE1626" s="14">
        <v>46210</v>
      </c>
      <c r="BF1626" t="s">
        <v>7959</v>
      </c>
      <c r="BG1626" s="31">
        <v>46210.635775462964</v>
      </c>
      <c r="BH1626" s="14">
        <v>46210</v>
      </c>
      <c r="BI1626" t="s">
        <v>7959</v>
      </c>
      <c r="BJ1626" s="31">
        <v>46210.705636574072</v>
      </c>
      <c r="BW1626" s="14">
        <v>46210</v>
      </c>
      <c r="BX1626" t="s">
        <v>7959</v>
      </c>
      <c r="BY1626" s="31">
        <v>46210.727326388886</v>
      </c>
      <c r="BZ1626" s="14">
        <v>46210</v>
      </c>
      <c r="CA1626" t="s">
        <v>1324</v>
      </c>
      <c r="CB1626" s="31">
        <v>46210.749108796299</v>
      </c>
      <c r="CF1626" s="14">
        <v>46210</v>
      </c>
      <c r="CG1626" t="s">
        <v>8031</v>
      </c>
      <c r="CH1626" s="31">
        <v>46210.855173611111</v>
      </c>
      <c r="CM1626" s="4">
        <f t="shared" si="70"/>
        <v>46209.550949074073</v>
      </c>
      <c r="CN1626">
        <f t="shared" si="71"/>
        <v>1</v>
      </c>
      <c r="CO1626" t="str">
        <f>VLOOKUP(A1626,Sheet1!$A$2:$B$221,2,0)</f>
        <v>West Zone</v>
      </c>
    </row>
    <row r="1627" spans="1:93" x14ac:dyDescent="0.35">
      <c r="A1627" t="s">
        <v>8016</v>
      </c>
      <c r="B1627">
        <v>194</v>
      </c>
      <c r="C1627" t="s">
        <v>9332</v>
      </c>
      <c r="D1627" t="s">
        <v>678</v>
      </c>
      <c r="E1627" t="s">
        <v>108</v>
      </c>
      <c r="F1627" t="s">
        <v>633</v>
      </c>
      <c r="G1627" t="s">
        <v>109</v>
      </c>
      <c r="H1627" t="s">
        <v>8017</v>
      </c>
      <c r="I1627">
        <v>216363</v>
      </c>
      <c r="J1627" t="s">
        <v>8018</v>
      </c>
      <c r="K1627" t="s">
        <v>8019</v>
      </c>
      <c r="L1627" t="s">
        <v>4622</v>
      </c>
      <c r="M1627" t="s">
        <v>8020</v>
      </c>
      <c r="N1627">
        <v>50000</v>
      </c>
      <c r="O1627" t="s">
        <v>1134</v>
      </c>
      <c r="P1627" t="s">
        <v>1135</v>
      </c>
      <c r="Q1627" t="s">
        <v>8021</v>
      </c>
      <c r="R1627">
        <v>8273250162</v>
      </c>
      <c r="S1627" s="14">
        <v>46203</v>
      </c>
      <c r="T1627" t="s">
        <v>8022</v>
      </c>
      <c r="U1627" s="31">
        <v>46203.678298611114</v>
      </c>
      <c r="AK1627" s="14">
        <v>46204</v>
      </c>
      <c r="AL1627" t="s">
        <v>8023</v>
      </c>
      <c r="AM1627" s="31">
        <v>46204.390555555554</v>
      </c>
      <c r="AQ1627" s="31">
        <v>46204.390555555554</v>
      </c>
      <c r="AR1627" s="14">
        <v>46204</v>
      </c>
      <c r="AS1627" t="s">
        <v>8023</v>
      </c>
      <c r="AT1627" t="s">
        <v>633</v>
      </c>
      <c r="AU1627" t="s">
        <v>678</v>
      </c>
      <c r="AV1627" s="14">
        <v>46204</v>
      </c>
      <c r="AW1627" t="s">
        <v>8023</v>
      </c>
      <c r="AX1627" s="31">
        <v>46204.393576388888</v>
      </c>
      <c r="AY1627" s="14">
        <v>46204</v>
      </c>
      <c r="AZ1627" t="s">
        <v>1211</v>
      </c>
      <c r="BA1627" s="31">
        <v>46204.395138888889</v>
      </c>
      <c r="BB1627" s="14">
        <v>46204</v>
      </c>
      <c r="BC1627" t="s">
        <v>7357</v>
      </c>
      <c r="BD1627" s="31">
        <v>46204.426516203705</v>
      </c>
      <c r="BE1627" s="14">
        <v>46204</v>
      </c>
      <c r="BF1627" t="s">
        <v>7959</v>
      </c>
      <c r="BG1627" s="31">
        <v>46204.44321759259</v>
      </c>
      <c r="BH1627" s="14">
        <v>46204</v>
      </c>
      <c r="BI1627" t="s">
        <v>7959</v>
      </c>
      <c r="BJ1627" s="31">
        <v>46204.457997685182</v>
      </c>
      <c r="BW1627" s="14">
        <v>46204</v>
      </c>
      <c r="BX1627" t="s">
        <v>7959</v>
      </c>
      <c r="BY1627" s="31">
        <v>46204.464722222219</v>
      </c>
      <c r="BZ1627" s="14">
        <v>46204</v>
      </c>
      <c r="CA1627" t="s">
        <v>1322</v>
      </c>
      <c r="CB1627" s="31">
        <v>46204.470636574071</v>
      </c>
      <c r="CF1627" s="14">
        <v>46204</v>
      </c>
      <c r="CG1627" t="s">
        <v>8024</v>
      </c>
      <c r="CH1627" s="31">
        <v>46204.659143518518</v>
      </c>
      <c r="CM1627" s="4">
        <f t="shared" si="70"/>
        <v>46203.678298611114</v>
      </c>
      <c r="CN1627">
        <f t="shared" si="71"/>
        <v>1</v>
      </c>
      <c r="CO1627" t="str">
        <f>VLOOKUP(A1627,Sheet1!$A$2:$B$221,2,0)</f>
        <v>West Zone</v>
      </c>
    </row>
    <row r="1628" spans="1:93" x14ac:dyDescent="0.35">
      <c r="A1628" t="s">
        <v>8016</v>
      </c>
      <c r="B1628">
        <v>194</v>
      </c>
      <c r="C1628" t="s">
        <v>9332</v>
      </c>
      <c r="D1628" t="s">
        <v>678</v>
      </c>
      <c r="E1628" t="s">
        <v>108</v>
      </c>
      <c r="F1628" t="s">
        <v>633</v>
      </c>
      <c r="G1628" t="s">
        <v>109</v>
      </c>
      <c r="H1628" t="s">
        <v>8025</v>
      </c>
      <c r="I1628">
        <v>302106</v>
      </c>
      <c r="J1628" t="s">
        <v>8026</v>
      </c>
      <c r="K1628" t="s">
        <v>8027</v>
      </c>
      <c r="L1628" t="s">
        <v>4622</v>
      </c>
      <c r="M1628" t="s">
        <v>8028</v>
      </c>
      <c r="N1628">
        <v>90000</v>
      </c>
      <c r="O1628" t="s">
        <v>8029</v>
      </c>
      <c r="P1628" t="s">
        <v>8030</v>
      </c>
      <c r="Q1628" t="s">
        <v>4084</v>
      </c>
      <c r="R1628">
        <v>7911987868</v>
      </c>
      <c r="S1628" s="14">
        <v>46206</v>
      </c>
      <c r="T1628" t="s">
        <v>8031</v>
      </c>
      <c r="U1628" s="31">
        <v>46206.464016203703</v>
      </c>
      <c r="AK1628" s="14">
        <v>46206</v>
      </c>
      <c r="AL1628" t="s">
        <v>8023</v>
      </c>
      <c r="AM1628" s="31">
        <v>46206.498541666668</v>
      </c>
      <c r="AQ1628" s="31">
        <v>46206.498541666668</v>
      </c>
      <c r="AR1628" s="14">
        <v>46206</v>
      </c>
      <c r="AS1628" t="s">
        <v>8023</v>
      </c>
      <c r="AT1628" t="s">
        <v>633</v>
      </c>
      <c r="AU1628" t="s">
        <v>678</v>
      </c>
      <c r="AV1628" s="14">
        <v>46206</v>
      </c>
      <c r="AW1628" t="s">
        <v>8031</v>
      </c>
      <c r="AX1628" s="31">
        <v>46206.515717592592</v>
      </c>
      <c r="AY1628" s="14">
        <v>46206</v>
      </c>
      <c r="AZ1628" t="s">
        <v>3057</v>
      </c>
      <c r="BA1628" s="31">
        <v>46206.5234375</v>
      </c>
      <c r="BB1628" s="14">
        <v>46206</v>
      </c>
      <c r="BC1628" t="s">
        <v>7509</v>
      </c>
      <c r="BD1628" s="31">
        <v>46206.532453703701</v>
      </c>
      <c r="BE1628" s="14">
        <v>46206</v>
      </c>
      <c r="BF1628" t="s">
        <v>7959</v>
      </c>
      <c r="BG1628" s="31">
        <v>46206.580185185187</v>
      </c>
      <c r="BH1628" s="14">
        <v>46206</v>
      </c>
      <c r="BI1628" t="s">
        <v>7959</v>
      </c>
      <c r="BJ1628" s="31">
        <v>46206.629166666666</v>
      </c>
      <c r="BW1628" s="14">
        <v>46206</v>
      </c>
      <c r="BX1628" t="s">
        <v>7959</v>
      </c>
      <c r="BY1628" s="31">
        <v>46206.636782407404</v>
      </c>
      <c r="BZ1628" s="14">
        <v>46206</v>
      </c>
      <c r="CA1628" t="s">
        <v>1324</v>
      </c>
      <c r="CB1628" s="31">
        <v>46206.646550925929</v>
      </c>
      <c r="CF1628" s="14">
        <v>46206</v>
      </c>
      <c r="CG1628" t="s">
        <v>8031</v>
      </c>
      <c r="CH1628" s="31">
        <v>46206.757719907408</v>
      </c>
      <c r="CM1628" s="4">
        <f t="shared" si="70"/>
        <v>46206.464016203703</v>
      </c>
      <c r="CN1628">
        <f t="shared" si="71"/>
        <v>0</v>
      </c>
      <c r="CO1628" t="str">
        <f>VLOOKUP(A1628,Sheet1!$A$2:$B$221,2,0)</f>
        <v>West Zone</v>
      </c>
    </row>
    <row r="1629" spans="1:93" x14ac:dyDescent="0.35">
      <c r="A1629" t="s">
        <v>8016</v>
      </c>
      <c r="B1629">
        <v>194</v>
      </c>
      <c r="C1629" t="s">
        <v>9332</v>
      </c>
      <c r="D1629" t="s">
        <v>678</v>
      </c>
      <c r="E1629" t="s">
        <v>108</v>
      </c>
      <c r="F1629" t="s">
        <v>633</v>
      </c>
      <c r="G1629" t="s">
        <v>109</v>
      </c>
      <c r="H1629" t="s">
        <v>10858</v>
      </c>
      <c r="I1629">
        <v>781287</v>
      </c>
      <c r="J1629" t="s">
        <v>114</v>
      </c>
      <c r="K1629" t="s">
        <v>9755</v>
      </c>
      <c r="L1629" t="s">
        <v>4622</v>
      </c>
      <c r="M1629" t="s">
        <v>10859</v>
      </c>
      <c r="N1629">
        <v>50000</v>
      </c>
      <c r="O1629" t="s">
        <v>10682</v>
      </c>
      <c r="P1629" t="s">
        <v>10683</v>
      </c>
      <c r="Q1629" t="s">
        <v>10862</v>
      </c>
      <c r="R1629">
        <v>3357118824</v>
      </c>
      <c r="S1629" s="14">
        <v>46209</v>
      </c>
      <c r="T1629" t="s">
        <v>10861</v>
      </c>
      <c r="U1629" s="31">
        <v>46209.497395833336</v>
      </c>
      <c r="AK1629" s="14">
        <v>46209</v>
      </c>
      <c r="AL1629" t="s">
        <v>8023</v>
      </c>
      <c r="AM1629" s="31">
        <v>46209.561423611114</v>
      </c>
      <c r="AQ1629" s="31">
        <v>46209.561423611114</v>
      </c>
      <c r="AR1629" s="14">
        <v>46209</v>
      </c>
      <c r="AS1629" t="s">
        <v>8023</v>
      </c>
      <c r="AT1629" t="s">
        <v>633</v>
      </c>
      <c r="AU1629" t="s">
        <v>678</v>
      </c>
      <c r="AV1629" s="14">
        <v>46209</v>
      </c>
      <c r="AW1629" t="s">
        <v>8023</v>
      </c>
      <c r="AX1629" s="31">
        <v>46209.630949074075</v>
      </c>
      <c r="AY1629" s="14">
        <v>46209</v>
      </c>
      <c r="AZ1629" t="s">
        <v>1211</v>
      </c>
      <c r="BA1629" s="31">
        <v>46209.64571759259</v>
      </c>
      <c r="BB1629" s="14">
        <v>46209</v>
      </c>
      <c r="BC1629" t="s">
        <v>3024</v>
      </c>
      <c r="BD1629" s="31">
        <v>46209.654050925928</v>
      </c>
      <c r="BE1629" s="14">
        <v>46209</v>
      </c>
      <c r="BF1629" t="s">
        <v>7959</v>
      </c>
      <c r="BG1629" s="31">
        <v>46209.659467592595</v>
      </c>
      <c r="BH1629" s="14">
        <v>46209</v>
      </c>
      <c r="BI1629" t="s">
        <v>7959</v>
      </c>
      <c r="BJ1629" s="31">
        <v>46209.667199074072</v>
      </c>
      <c r="BW1629" s="14">
        <v>46209</v>
      </c>
      <c r="BX1629" t="s">
        <v>7959</v>
      </c>
      <c r="BY1629" s="31">
        <v>46209.689733796295</v>
      </c>
      <c r="BZ1629" s="14">
        <v>46209</v>
      </c>
      <c r="CA1629" t="s">
        <v>1364</v>
      </c>
      <c r="CB1629" s="31">
        <v>46209.70584490741</v>
      </c>
      <c r="CF1629" s="14">
        <v>46210</v>
      </c>
      <c r="CG1629" t="s">
        <v>8024</v>
      </c>
      <c r="CH1629" s="31">
        <v>46210.423680555556</v>
      </c>
      <c r="CM1629" s="4">
        <f t="shared" si="70"/>
        <v>46209.497395833336</v>
      </c>
      <c r="CN1629">
        <f t="shared" si="71"/>
        <v>0</v>
      </c>
      <c r="CO1629" t="str">
        <f>VLOOKUP(A1629,Sheet1!$A$2:$B$221,2,0)</f>
        <v>West Zone</v>
      </c>
    </row>
    <row r="1630" spans="1:93" x14ac:dyDescent="0.35">
      <c r="A1630" t="s">
        <v>8016</v>
      </c>
      <c r="B1630">
        <v>194</v>
      </c>
      <c r="C1630" t="s">
        <v>9332</v>
      </c>
      <c r="D1630" t="s">
        <v>678</v>
      </c>
      <c r="E1630" t="s">
        <v>108</v>
      </c>
      <c r="F1630" t="s">
        <v>633</v>
      </c>
      <c r="G1630" t="s">
        <v>109</v>
      </c>
      <c r="H1630" t="s">
        <v>10858</v>
      </c>
      <c r="I1630">
        <v>781287</v>
      </c>
      <c r="J1630" t="s">
        <v>114</v>
      </c>
      <c r="K1630" t="s">
        <v>9755</v>
      </c>
      <c r="L1630" t="s">
        <v>4622</v>
      </c>
      <c r="M1630" t="s">
        <v>10859</v>
      </c>
      <c r="N1630">
        <v>40000</v>
      </c>
      <c r="O1630" t="s">
        <v>10149</v>
      </c>
      <c r="P1630" t="s">
        <v>10150</v>
      </c>
      <c r="Q1630" t="s">
        <v>10860</v>
      </c>
      <c r="R1630">
        <v>2357378701</v>
      </c>
      <c r="S1630" s="14">
        <v>46209</v>
      </c>
      <c r="T1630" t="s">
        <v>10861</v>
      </c>
      <c r="U1630" s="31">
        <v>46209.497418981482</v>
      </c>
      <c r="AK1630" s="14">
        <v>46209</v>
      </c>
      <c r="AL1630" t="s">
        <v>8023</v>
      </c>
      <c r="AM1630" s="31">
        <v>46209.56144675926</v>
      </c>
      <c r="AQ1630" s="31">
        <v>46209.56144675926</v>
      </c>
      <c r="AR1630" s="14">
        <v>46209</v>
      </c>
      <c r="AS1630" t="s">
        <v>8023</v>
      </c>
      <c r="AT1630" t="s">
        <v>633</v>
      </c>
      <c r="AU1630" t="s">
        <v>678</v>
      </c>
      <c r="AV1630" s="14">
        <v>46209</v>
      </c>
      <c r="AW1630" t="s">
        <v>8023</v>
      </c>
      <c r="AX1630" s="31">
        <v>46209.630983796298</v>
      </c>
      <c r="AY1630" s="14">
        <v>46209</v>
      </c>
      <c r="AZ1630" t="s">
        <v>1211</v>
      </c>
      <c r="BA1630" s="31">
        <v>46209.64571759259</v>
      </c>
      <c r="BB1630" s="14">
        <v>46209</v>
      </c>
      <c r="BC1630" t="s">
        <v>3024</v>
      </c>
      <c r="BD1630" s="31">
        <v>46209.654074074075</v>
      </c>
      <c r="BE1630" s="14">
        <v>46209</v>
      </c>
      <c r="BF1630" t="s">
        <v>7959</v>
      </c>
      <c r="BG1630" s="31">
        <v>46209.659479166665</v>
      </c>
      <c r="BH1630" s="14">
        <v>46209</v>
      </c>
      <c r="BI1630" t="s">
        <v>7959</v>
      </c>
      <c r="BJ1630" s="31">
        <v>46209.667210648149</v>
      </c>
      <c r="BW1630" s="14">
        <v>46209</v>
      </c>
      <c r="BX1630" t="s">
        <v>7959</v>
      </c>
      <c r="BY1630" s="31">
        <v>46209.689745370371</v>
      </c>
      <c r="BZ1630" s="14">
        <v>46209</v>
      </c>
      <c r="CA1630" t="s">
        <v>1364</v>
      </c>
      <c r="CB1630" s="31">
        <v>46209.70584490741</v>
      </c>
      <c r="CF1630" s="14">
        <v>46210</v>
      </c>
      <c r="CG1630" t="s">
        <v>8024</v>
      </c>
      <c r="CH1630" s="31">
        <v>46210.423680555556</v>
      </c>
      <c r="CM1630" s="4">
        <f t="shared" si="70"/>
        <v>46209.497418981482</v>
      </c>
      <c r="CN1630">
        <f t="shared" si="71"/>
        <v>0</v>
      </c>
      <c r="CO1630" t="str">
        <f>VLOOKUP(A1630,Sheet1!$A$2:$B$221,2,0)</f>
        <v>West Zone</v>
      </c>
    </row>
    <row r="1631" spans="1:93" x14ac:dyDescent="0.35">
      <c r="A1631" t="s">
        <v>8032</v>
      </c>
      <c r="B1631">
        <v>210</v>
      </c>
      <c r="C1631" t="s">
        <v>9332</v>
      </c>
      <c r="D1631" t="s">
        <v>678</v>
      </c>
      <c r="E1631" t="s">
        <v>512</v>
      </c>
      <c r="F1631" t="s">
        <v>513</v>
      </c>
      <c r="G1631" t="s">
        <v>930</v>
      </c>
      <c r="H1631" t="s">
        <v>10863</v>
      </c>
      <c r="I1631">
        <v>225740</v>
      </c>
      <c r="J1631" t="s">
        <v>8033</v>
      </c>
      <c r="K1631" t="s">
        <v>8034</v>
      </c>
      <c r="L1631" t="s">
        <v>4622</v>
      </c>
      <c r="M1631" t="s">
        <v>10864</v>
      </c>
      <c r="N1631">
        <v>45000</v>
      </c>
      <c r="O1631" t="s">
        <v>3012</v>
      </c>
      <c r="P1631" t="s">
        <v>3013</v>
      </c>
      <c r="Q1631" t="s">
        <v>10866</v>
      </c>
      <c r="R1631">
        <v>5543820619</v>
      </c>
      <c r="S1631" s="14">
        <v>46206</v>
      </c>
      <c r="T1631" t="s">
        <v>8035</v>
      </c>
      <c r="U1631" s="31">
        <v>46206.44771990741</v>
      </c>
      <c r="AK1631" s="14">
        <v>46209</v>
      </c>
      <c r="AL1631" t="s">
        <v>1377</v>
      </c>
      <c r="AM1631" s="31">
        <v>46209.347962962966</v>
      </c>
      <c r="AQ1631" s="31">
        <v>46209.347962962966</v>
      </c>
      <c r="AR1631" s="14">
        <v>46209</v>
      </c>
      <c r="AS1631" t="s">
        <v>1377</v>
      </c>
      <c r="AT1631" t="s">
        <v>513</v>
      </c>
      <c r="AU1631" t="s">
        <v>678</v>
      </c>
      <c r="AV1631" s="14">
        <v>46209</v>
      </c>
      <c r="AW1631" t="s">
        <v>9881</v>
      </c>
      <c r="AX1631" s="31">
        <v>46209.383969907409</v>
      </c>
      <c r="AY1631" s="14">
        <v>46209</v>
      </c>
      <c r="AZ1631" t="s">
        <v>1211</v>
      </c>
      <c r="BA1631" s="31">
        <v>46209.406504629631</v>
      </c>
      <c r="BB1631" s="14">
        <v>46209</v>
      </c>
      <c r="BC1631" t="s">
        <v>6814</v>
      </c>
      <c r="BD1631" s="31">
        <v>46209.422731481478</v>
      </c>
      <c r="BE1631" s="14">
        <v>46209</v>
      </c>
      <c r="BF1631" t="s">
        <v>7463</v>
      </c>
      <c r="BG1631" s="31">
        <v>46209.462326388886</v>
      </c>
      <c r="BH1631" s="14">
        <v>46210</v>
      </c>
      <c r="BI1631" t="s">
        <v>7655</v>
      </c>
      <c r="BJ1631" s="31">
        <v>46210.593854166669</v>
      </c>
      <c r="BK1631" s="14">
        <v>46209</v>
      </c>
      <c r="BL1631" t="s">
        <v>7463</v>
      </c>
      <c r="BM1631" s="31">
        <v>46209.566435185188</v>
      </c>
      <c r="BW1631" s="14">
        <v>46210</v>
      </c>
      <c r="BX1631" t="s">
        <v>7655</v>
      </c>
      <c r="BY1631" s="31">
        <v>46210.601655092592</v>
      </c>
      <c r="BZ1631" s="14">
        <v>46210</v>
      </c>
      <c r="CA1631" t="s">
        <v>1364</v>
      </c>
      <c r="CB1631" s="31">
        <v>46210.62164351852</v>
      </c>
      <c r="CF1631" s="14">
        <v>46210</v>
      </c>
      <c r="CG1631" t="s">
        <v>9881</v>
      </c>
      <c r="CH1631" s="31">
        <v>46210.732685185183</v>
      </c>
      <c r="CM1631" s="4">
        <f t="shared" si="70"/>
        <v>46206.44771990741</v>
      </c>
      <c r="CN1631">
        <f t="shared" si="71"/>
        <v>3</v>
      </c>
      <c r="CO1631" t="str">
        <f>VLOOKUP(A1631,Sheet1!$A$2:$B$221,2,0)</f>
        <v>West Zone</v>
      </c>
    </row>
    <row r="1632" spans="1:93" x14ac:dyDescent="0.35">
      <c r="A1632" t="s">
        <v>8032</v>
      </c>
      <c r="B1632">
        <v>210</v>
      </c>
      <c r="C1632" t="s">
        <v>9332</v>
      </c>
      <c r="D1632" t="s">
        <v>678</v>
      </c>
      <c r="E1632" t="s">
        <v>512</v>
      </c>
      <c r="F1632" t="s">
        <v>513</v>
      </c>
      <c r="G1632" t="s">
        <v>930</v>
      </c>
      <c r="H1632" t="s">
        <v>10863</v>
      </c>
      <c r="I1632">
        <v>225740</v>
      </c>
      <c r="J1632" t="s">
        <v>8033</v>
      </c>
      <c r="K1632" t="s">
        <v>8034</v>
      </c>
      <c r="L1632" t="s">
        <v>4622</v>
      </c>
      <c r="M1632" t="s">
        <v>10864</v>
      </c>
      <c r="N1632">
        <v>45000</v>
      </c>
      <c r="O1632" t="s">
        <v>3012</v>
      </c>
      <c r="P1632" t="s">
        <v>3013</v>
      </c>
      <c r="Q1632" t="s">
        <v>10865</v>
      </c>
      <c r="R1632">
        <v>9234014929</v>
      </c>
      <c r="S1632" s="14">
        <v>46206</v>
      </c>
      <c r="T1632" t="s">
        <v>8035</v>
      </c>
      <c r="U1632" s="31">
        <v>46206.447696759256</v>
      </c>
      <c r="AK1632" s="14">
        <v>46209</v>
      </c>
      <c r="AL1632" t="s">
        <v>1377</v>
      </c>
      <c r="AM1632" s="31">
        <v>46209.347986111112</v>
      </c>
      <c r="AQ1632" s="31">
        <v>46209.347986111112</v>
      </c>
      <c r="AR1632" s="14">
        <v>46209</v>
      </c>
      <c r="AS1632" t="s">
        <v>1377</v>
      </c>
      <c r="AT1632" t="s">
        <v>513</v>
      </c>
      <c r="AU1632" t="s">
        <v>678</v>
      </c>
      <c r="AV1632" s="14">
        <v>46209</v>
      </c>
      <c r="AW1632" t="s">
        <v>9881</v>
      </c>
      <c r="AX1632" s="31">
        <v>46209.383993055555</v>
      </c>
      <c r="AY1632" s="14">
        <v>46209</v>
      </c>
      <c r="AZ1632" t="s">
        <v>1211</v>
      </c>
      <c r="BA1632" s="31">
        <v>46209.406504629631</v>
      </c>
      <c r="BB1632" s="14">
        <v>46209</v>
      </c>
      <c r="BC1632" t="s">
        <v>6814</v>
      </c>
      <c r="BD1632" s="31">
        <v>46209.422754629632</v>
      </c>
      <c r="BE1632" s="14">
        <v>46209</v>
      </c>
      <c r="BF1632" t="s">
        <v>7463</v>
      </c>
      <c r="BG1632" s="31">
        <v>46209.462337962963</v>
      </c>
      <c r="BH1632" s="14">
        <v>46210</v>
      </c>
      <c r="BI1632" t="s">
        <v>7655</v>
      </c>
      <c r="BJ1632" s="31">
        <v>46210.593877314815</v>
      </c>
      <c r="BK1632" s="14">
        <v>46209</v>
      </c>
      <c r="BL1632" t="s">
        <v>7463</v>
      </c>
      <c r="BM1632" s="31">
        <v>46209.566446759258</v>
      </c>
      <c r="BW1632" s="14">
        <v>46210</v>
      </c>
      <c r="BX1632" t="s">
        <v>7655</v>
      </c>
      <c r="BY1632" s="31">
        <v>46210.601678240739</v>
      </c>
      <c r="BZ1632" s="14">
        <v>46210</v>
      </c>
      <c r="CA1632" t="s">
        <v>1364</v>
      </c>
      <c r="CB1632" s="31">
        <v>46210.62164351852</v>
      </c>
      <c r="CF1632" s="14">
        <v>46210</v>
      </c>
      <c r="CG1632" t="s">
        <v>9881</v>
      </c>
      <c r="CH1632" s="31">
        <v>46210.732685185183</v>
      </c>
      <c r="CM1632" s="4">
        <f t="shared" si="70"/>
        <v>46206.447696759256</v>
      </c>
      <c r="CN1632">
        <f t="shared" si="71"/>
        <v>3</v>
      </c>
      <c r="CO1632" t="str">
        <f>VLOOKUP(A1632,Sheet1!$A$2:$B$221,2,0)</f>
        <v>West Zone</v>
      </c>
    </row>
    <row r="1633" spans="1:93" x14ac:dyDescent="0.35">
      <c r="A1633" t="s">
        <v>8032</v>
      </c>
      <c r="B1633">
        <v>210</v>
      </c>
      <c r="C1633" t="s">
        <v>9332</v>
      </c>
      <c r="D1633" t="s">
        <v>678</v>
      </c>
      <c r="E1633" t="s">
        <v>512</v>
      </c>
      <c r="F1633" t="s">
        <v>513</v>
      </c>
      <c r="G1633" t="s">
        <v>930</v>
      </c>
      <c r="H1633" t="s">
        <v>12761</v>
      </c>
      <c r="I1633">
        <v>611283</v>
      </c>
      <c r="J1633" t="s">
        <v>8039</v>
      </c>
      <c r="K1633" t="s">
        <v>8040</v>
      </c>
      <c r="L1633" t="s">
        <v>4622</v>
      </c>
      <c r="M1633" t="s">
        <v>12762</v>
      </c>
      <c r="N1633">
        <v>45000</v>
      </c>
      <c r="O1633" t="s">
        <v>3012</v>
      </c>
      <c r="P1633" t="s">
        <v>3013</v>
      </c>
      <c r="Q1633" t="s">
        <v>12763</v>
      </c>
      <c r="R1633">
        <v>7218620405</v>
      </c>
      <c r="S1633" s="14">
        <v>46210</v>
      </c>
      <c r="T1633" t="s">
        <v>2962</v>
      </c>
      <c r="U1633" s="31">
        <v>46210.58798611111</v>
      </c>
      <c r="AK1633" s="14">
        <v>46210</v>
      </c>
      <c r="AL1633" t="s">
        <v>9881</v>
      </c>
      <c r="AM1633" s="31">
        <v>46210.675740740742</v>
      </c>
      <c r="AQ1633" s="31">
        <v>46210.675740740742</v>
      </c>
      <c r="AR1633" s="14">
        <v>46210</v>
      </c>
      <c r="AS1633" t="s">
        <v>9881</v>
      </c>
      <c r="AT1633" t="s">
        <v>12764</v>
      </c>
      <c r="AU1633" t="s">
        <v>677</v>
      </c>
      <c r="AV1633" s="14">
        <v>46210</v>
      </c>
      <c r="AW1633" t="s">
        <v>2962</v>
      </c>
      <c r="AX1633" s="31">
        <v>46210.678113425929</v>
      </c>
      <c r="AY1633" s="14">
        <v>46210</v>
      </c>
      <c r="AZ1633" t="s">
        <v>1211</v>
      </c>
      <c r="BA1633" s="31">
        <v>46210.692048611112</v>
      </c>
      <c r="BB1633" s="14">
        <v>46210</v>
      </c>
      <c r="BC1633" t="s">
        <v>6685</v>
      </c>
      <c r="BD1633" s="31">
        <v>46210.706111111111</v>
      </c>
      <c r="BE1633" s="14">
        <v>46210</v>
      </c>
      <c r="BF1633" t="s">
        <v>7463</v>
      </c>
      <c r="BG1633" s="31">
        <v>46210.737372685187</v>
      </c>
      <c r="BH1633" s="14">
        <v>46210</v>
      </c>
      <c r="BI1633" t="s">
        <v>7463</v>
      </c>
      <c r="BJ1633" s="31">
        <v>46210.744062500002</v>
      </c>
      <c r="BW1633" s="14">
        <v>46210</v>
      </c>
      <c r="BX1633" t="s">
        <v>7463</v>
      </c>
      <c r="BY1633" s="31">
        <v>46210.753067129626</v>
      </c>
      <c r="BZ1633" s="14">
        <v>46210</v>
      </c>
      <c r="CA1633" t="s">
        <v>1324</v>
      </c>
      <c r="CB1633" s="31">
        <v>46210.761319444442</v>
      </c>
      <c r="CM1633" s="4">
        <f t="shared" si="70"/>
        <v>46210.58798611111</v>
      </c>
      <c r="CN1633">
        <f t="shared" si="71"/>
        <v>0</v>
      </c>
      <c r="CO1633" t="str">
        <f>VLOOKUP(A1633,Sheet1!$A$2:$B$221,2,0)</f>
        <v>West Zone</v>
      </c>
    </row>
    <row r="1634" spans="1:93" x14ac:dyDescent="0.35">
      <c r="A1634" t="s">
        <v>8032</v>
      </c>
      <c r="B1634">
        <v>210</v>
      </c>
      <c r="C1634" t="s">
        <v>9332</v>
      </c>
      <c r="D1634" t="s">
        <v>678</v>
      </c>
      <c r="E1634" t="s">
        <v>512</v>
      </c>
      <c r="F1634" t="s">
        <v>513</v>
      </c>
      <c r="G1634" t="s">
        <v>930</v>
      </c>
      <c r="H1634" t="s">
        <v>12761</v>
      </c>
      <c r="I1634">
        <v>611283</v>
      </c>
      <c r="J1634" t="s">
        <v>8039</v>
      </c>
      <c r="K1634" t="s">
        <v>8040</v>
      </c>
      <c r="L1634" t="s">
        <v>4622</v>
      </c>
      <c r="M1634" t="s">
        <v>12762</v>
      </c>
      <c r="N1634">
        <v>45000</v>
      </c>
      <c r="O1634" t="s">
        <v>3012</v>
      </c>
      <c r="P1634" t="s">
        <v>3013</v>
      </c>
      <c r="Q1634" t="s">
        <v>4563</v>
      </c>
      <c r="R1634">
        <v>7792495427</v>
      </c>
      <c r="S1634" s="14">
        <v>46210</v>
      </c>
      <c r="T1634" t="s">
        <v>2962</v>
      </c>
      <c r="U1634" s="31">
        <v>46210.587962962964</v>
      </c>
      <c r="AK1634" s="14">
        <v>46210</v>
      </c>
      <c r="AL1634" t="s">
        <v>9881</v>
      </c>
      <c r="AM1634" s="31">
        <v>46210.675775462965</v>
      </c>
      <c r="AQ1634" s="31">
        <v>46210.675775462965</v>
      </c>
      <c r="AR1634" s="14">
        <v>46210</v>
      </c>
      <c r="AS1634" t="s">
        <v>9881</v>
      </c>
      <c r="AT1634" t="s">
        <v>12764</v>
      </c>
      <c r="AU1634" t="s">
        <v>677</v>
      </c>
      <c r="AV1634" s="14">
        <v>46210</v>
      </c>
      <c r="AW1634" t="s">
        <v>2962</v>
      </c>
      <c r="AX1634" s="31">
        <v>46210.678113425929</v>
      </c>
      <c r="AY1634" s="14">
        <v>46210</v>
      </c>
      <c r="AZ1634" t="s">
        <v>1211</v>
      </c>
      <c r="BA1634" s="31">
        <v>46210.692048611112</v>
      </c>
      <c r="BB1634" s="14">
        <v>46210</v>
      </c>
      <c r="BC1634" t="s">
        <v>6685</v>
      </c>
      <c r="BD1634" s="31">
        <v>46210.706134259257</v>
      </c>
      <c r="BE1634" s="14">
        <v>46210</v>
      </c>
      <c r="BF1634" t="s">
        <v>7463</v>
      </c>
      <c r="BG1634" s="31">
        <v>46210.737384259257</v>
      </c>
      <c r="BH1634" s="14">
        <v>46210</v>
      </c>
      <c r="BI1634" t="s">
        <v>7463</v>
      </c>
      <c r="BJ1634" s="31">
        <v>46210.744085648148</v>
      </c>
      <c r="BW1634" s="14">
        <v>46210</v>
      </c>
      <c r="BX1634" t="s">
        <v>7463</v>
      </c>
      <c r="BY1634" s="31">
        <v>46210.753078703703</v>
      </c>
      <c r="BZ1634" s="14">
        <v>46210</v>
      </c>
      <c r="CA1634" t="s">
        <v>1324</v>
      </c>
      <c r="CB1634" s="31">
        <v>46210.761319444442</v>
      </c>
      <c r="CM1634" s="4">
        <f t="shared" si="70"/>
        <v>46210.587962962964</v>
      </c>
      <c r="CN1634">
        <f t="shared" si="71"/>
        <v>0</v>
      </c>
      <c r="CO1634" t="str">
        <f>VLOOKUP(A1634,Sheet1!$A$2:$B$221,2,0)</f>
        <v>West Zone</v>
      </c>
    </row>
    <row r="1635" spans="1:93" x14ac:dyDescent="0.35">
      <c r="A1635" t="s">
        <v>8032</v>
      </c>
      <c r="B1635">
        <v>210</v>
      </c>
      <c r="C1635" t="s">
        <v>9332</v>
      </c>
      <c r="D1635" t="s">
        <v>678</v>
      </c>
      <c r="E1635" t="s">
        <v>512</v>
      </c>
      <c r="F1635" t="s">
        <v>513</v>
      </c>
      <c r="G1635" t="s">
        <v>930</v>
      </c>
      <c r="H1635" t="s">
        <v>8036</v>
      </c>
      <c r="I1635">
        <v>616549</v>
      </c>
      <c r="J1635" t="s">
        <v>8033</v>
      </c>
      <c r="K1635" t="s">
        <v>8034</v>
      </c>
      <c r="L1635" t="s">
        <v>4622</v>
      </c>
      <c r="M1635" t="s">
        <v>8037</v>
      </c>
      <c r="N1635">
        <v>45000</v>
      </c>
      <c r="O1635" t="s">
        <v>10330</v>
      </c>
      <c r="P1635" t="s">
        <v>10331</v>
      </c>
      <c r="Q1635" t="s">
        <v>8038</v>
      </c>
      <c r="R1635">
        <v>9791378549</v>
      </c>
      <c r="S1635" s="14">
        <v>46206</v>
      </c>
      <c r="T1635" t="s">
        <v>8035</v>
      </c>
      <c r="U1635" s="31">
        <v>46206.585312499999</v>
      </c>
      <c r="AK1635" s="14">
        <v>46206</v>
      </c>
      <c r="AL1635" t="s">
        <v>1377</v>
      </c>
      <c r="AM1635" s="31">
        <v>46206.676168981481</v>
      </c>
      <c r="AQ1635" s="31">
        <v>46206.676168981481</v>
      </c>
      <c r="AR1635" s="14">
        <v>46206</v>
      </c>
      <c r="AS1635" t="s">
        <v>1377</v>
      </c>
      <c r="AT1635" t="s">
        <v>513</v>
      </c>
      <c r="AU1635" t="s">
        <v>678</v>
      </c>
      <c r="AV1635" s="14">
        <v>46209</v>
      </c>
      <c r="AW1635" t="s">
        <v>9881</v>
      </c>
      <c r="AX1635" s="31">
        <v>46209.393865740742</v>
      </c>
      <c r="AY1635" s="14">
        <v>46209</v>
      </c>
      <c r="AZ1635" t="s">
        <v>1211</v>
      </c>
      <c r="BA1635" s="31">
        <v>46209.406539351854</v>
      </c>
      <c r="BB1635" s="14">
        <v>46209</v>
      </c>
      <c r="BC1635" t="s">
        <v>6814</v>
      </c>
      <c r="BD1635" s="31">
        <v>46209.58394675926</v>
      </c>
      <c r="BE1635" s="14">
        <v>46209</v>
      </c>
      <c r="BF1635" t="s">
        <v>7463</v>
      </c>
      <c r="BG1635" s="31">
        <v>46209.646724537037</v>
      </c>
      <c r="BH1635" s="14">
        <v>46209</v>
      </c>
      <c r="BI1635" t="s">
        <v>7463</v>
      </c>
      <c r="BJ1635" s="31">
        <v>46209.653043981481</v>
      </c>
      <c r="BW1635" s="14">
        <v>46209</v>
      </c>
      <c r="BX1635" t="s">
        <v>7463</v>
      </c>
      <c r="BY1635" s="31">
        <v>46209.668368055558</v>
      </c>
      <c r="BZ1635" s="14">
        <v>46209</v>
      </c>
      <c r="CA1635" t="s">
        <v>1364</v>
      </c>
      <c r="CB1635" s="31">
        <v>46209.680763888886</v>
      </c>
      <c r="CF1635" s="14">
        <v>46210</v>
      </c>
      <c r="CG1635" t="s">
        <v>9881</v>
      </c>
      <c r="CH1635" s="31">
        <v>46210.639618055553</v>
      </c>
      <c r="CM1635" s="4">
        <f t="shared" si="70"/>
        <v>46206.585312499999</v>
      </c>
      <c r="CN1635">
        <f t="shared" si="71"/>
        <v>0</v>
      </c>
      <c r="CO1635" t="str">
        <f>VLOOKUP(A1635,Sheet1!$A$2:$B$221,2,0)</f>
        <v>West Zone</v>
      </c>
    </row>
    <row r="1636" spans="1:93" x14ac:dyDescent="0.35">
      <c r="A1636" t="s">
        <v>8032</v>
      </c>
      <c r="B1636">
        <v>210</v>
      </c>
      <c r="C1636" t="s">
        <v>9332</v>
      </c>
      <c r="D1636" t="s">
        <v>678</v>
      </c>
      <c r="E1636" t="s">
        <v>512</v>
      </c>
      <c r="F1636" t="s">
        <v>513</v>
      </c>
      <c r="G1636" t="s">
        <v>930</v>
      </c>
      <c r="H1636" t="s">
        <v>10867</v>
      </c>
      <c r="I1636">
        <v>660717</v>
      </c>
      <c r="J1636" t="s">
        <v>82</v>
      </c>
      <c r="K1636" t="s">
        <v>8042</v>
      </c>
      <c r="L1636" t="s">
        <v>4622</v>
      </c>
      <c r="M1636" t="s">
        <v>10868</v>
      </c>
      <c r="N1636">
        <v>90000</v>
      </c>
      <c r="O1636" t="s">
        <v>1180</v>
      </c>
      <c r="P1636" t="s">
        <v>1181</v>
      </c>
      <c r="Q1636" t="s">
        <v>10871</v>
      </c>
      <c r="R1636">
        <v>9940885098</v>
      </c>
      <c r="S1636" s="14">
        <v>46209</v>
      </c>
      <c r="T1636" t="s">
        <v>8045</v>
      </c>
      <c r="U1636" s="31">
        <v>46209.580312500002</v>
      </c>
      <c r="AK1636" s="14">
        <v>46209</v>
      </c>
      <c r="AL1636" t="s">
        <v>1377</v>
      </c>
      <c r="AM1636" s="31">
        <v>46209.802337962959</v>
      </c>
      <c r="AQ1636" s="31">
        <v>46209.802337962959</v>
      </c>
      <c r="AR1636" s="14">
        <v>46209</v>
      </c>
      <c r="AS1636" t="s">
        <v>1377</v>
      </c>
      <c r="AT1636" t="s">
        <v>513</v>
      </c>
      <c r="AU1636" t="s">
        <v>678</v>
      </c>
      <c r="AV1636" s="14">
        <v>46209</v>
      </c>
      <c r="AW1636" t="s">
        <v>8045</v>
      </c>
      <c r="AX1636" s="31">
        <v>46209.893877314818</v>
      </c>
      <c r="AY1636" s="14">
        <v>46210</v>
      </c>
      <c r="AZ1636" t="s">
        <v>1211</v>
      </c>
      <c r="BA1636" s="31">
        <v>46210.344328703701</v>
      </c>
      <c r="BB1636" s="14">
        <v>46210</v>
      </c>
      <c r="BC1636" t="s">
        <v>6692</v>
      </c>
      <c r="BD1636" s="31">
        <v>46210.407199074078</v>
      </c>
      <c r="BE1636" s="14">
        <v>46210</v>
      </c>
      <c r="BF1636" t="s">
        <v>7463</v>
      </c>
      <c r="BG1636" s="31">
        <v>46210.468472222223</v>
      </c>
      <c r="BH1636" s="14">
        <v>46210</v>
      </c>
      <c r="BI1636" t="s">
        <v>7655</v>
      </c>
      <c r="BJ1636" s="31">
        <v>46210.755428240744</v>
      </c>
      <c r="BW1636" s="14">
        <v>46210</v>
      </c>
      <c r="BX1636" t="s">
        <v>7655</v>
      </c>
      <c r="BY1636" s="31">
        <v>46210.758935185186</v>
      </c>
      <c r="BZ1636" s="14">
        <v>46210</v>
      </c>
      <c r="CA1636" t="s">
        <v>1324</v>
      </c>
      <c r="CB1636" s="31">
        <v>46210.761053240742</v>
      </c>
      <c r="CM1636" s="4">
        <f t="shared" si="70"/>
        <v>46209.580312500002</v>
      </c>
      <c r="CN1636">
        <f t="shared" si="71"/>
        <v>0</v>
      </c>
      <c r="CO1636" t="str">
        <f>VLOOKUP(A1636,Sheet1!$A$2:$B$221,2,0)</f>
        <v>West Zone</v>
      </c>
    </row>
    <row r="1637" spans="1:93" x14ac:dyDescent="0.35">
      <c r="A1637" t="s">
        <v>8032</v>
      </c>
      <c r="B1637">
        <v>210</v>
      </c>
      <c r="C1637" t="s">
        <v>9332</v>
      </c>
      <c r="D1637" t="s">
        <v>678</v>
      </c>
      <c r="E1637" t="s">
        <v>512</v>
      </c>
      <c r="F1637" t="s">
        <v>513</v>
      </c>
      <c r="G1637" t="s">
        <v>930</v>
      </c>
      <c r="H1637" t="s">
        <v>10867</v>
      </c>
      <c r="I1637">
        <v>660717</v>
      </c>
      <c r="J1637" t="s">
        <v>82</v>
      </c>
      <c r="K1637" t="s">
        <v>8042</v>
      </c>
      <c r="L1637" t="s">
        <v>4622</v>
      </c>
      <c r="M1637" t="s">
        <v>10868</v>
      </c>
      <c r="N1637">
        <v>45000</v>
      </c>
      <c r="O1637" t="s">
        <v>1332</v>
      </c>
      <c r="P1637" t="s">
        <v>1333</v>
      </c>
      <c r="Q1637" t="s">
        <v>12765</v>
      </c>
      <c r="R1637">
        <v>6294269559</v>
      </c>
      <c r="S1637" s="14">
        <v>46209</v>
      </c>
      <c r="T1637" t="s">
        <v>9881</v>
      </c>
      <c r="U1637" s="31">
        <v>46209.722337962965</v>
      </c>
      <c r="AK1637" s="14">
        <v>46209</v>
      </c>
      <c r="AL1637" t="s">
        <v>1377</v>
      </c>
      <c r="AM1637" s="31">
        <v>46209.802407407406</v>
      </c>
      <c r="AQ1637" s="31">
        <v>46209.802407407406</v>
      </c>
      <c r="AR1637" s="14">
        <v>46209</v>
      </c>
      <c r="AS1637" t="s">
        <v>1377</v>
      </c>
      <c r="AT1637" t="s">
        <v>513</v>
      </c>
      <c r="AU1637" t="s">
        <v>678</v>
      </c>
      <c r="AV1637" s="14">
        <v>46209</v>
      </c>
      <c r="AW1637" t="s">
        <v>8045</v>
      </c>
      <c r="AX1637" s="31">
        <v>46209.893877314818</v>
      </c>
      <c r="AY1637" s="14">
        <v>46210</v>
      </c>
      <c r="AZ1637" t="s">
        <v>1211</v>
      </c>
      <c r="BA1637" s="31">
        <v>46210.344328703701</v>
      </c>
      <c r="BB1637" s="14">
        <v>46210</v>
      </c>
      <c r="BC1637" t="s">
        <v>6692</v>
      </c>
      <c r="BD1637" s="31">
        <v>46210.40724537037</v>
      </c>
      <c r="BE1637" s="14">
        <v>46210</v>
      </c>
      <c r="BF1637" t="s">
        <v>7463</v>
      </c>
      <c r="BG1637" s="31">
        <v>46210.468506944446</v>
      </c>
      <c r="BH1637" s="14">
        <v>46210</v>
      </c>
      <c r="BI1637" t="s">
        <v>7463</v>
      </c>
      <c r="BJ1637" s="31">
        <v>46210.527106481481</v>
      </c>
      <c r="BW1637" s="14">
        <v>46210</v>
      </c>
      <c r="BX1637" t="s">
        <v>7463</v>
      </c>
      <c r="BY1637" s="31">
        <v>46210.535949074074</v>
      </c>
      <c r="CM1637" s="4">
        <f t="shared" si="70"/>
        <v>46209.722337962965</v>
      </c>
      <c r="CN1637">
        <f t="shared" si="71"/>
        <v>0</v>
      </c>
      <c r="CO1637" t="str">
        <f>VLOOKUP(A1637,Sheet1!$A$2:$B$221,2,0)</f>
        <v>West Zone</v>
      </c>
    </row>
    <row r="1638" spans="1:93" x14ac:dyDescent="0.35">
      <c r="A1638" t="s">
        <v>8032</v>
      </c>
      <c r="B1638">
        <v>210</v>
      </c>
      <c r="C1638" t="s">
        <v>9332</v>
      </c>
      <c r="D1638" t="s">
        <v>678</v>
      </c>
      <c r="E1638" t="s">
        <v>512</v>
      </c>
      <c r="F1638" t="s">
        <v>513</v>
      </c>
      <c r="G1638" t="s">
        <v>930</v>
      </c>
      <c r="H1638" t="s">
        <v>10867</v>
      </c>
      <c r="I1638">
        <v>660717</v>
      </c>
      <c r="J1638" t="s">
        <v>82</v>
      </c>
      <c r="K1638" t="s">
        <v>8042</v>
      </c>
      <c r="L1638" t="s">
        <v>4622</v>
      </c>
      <c r="M1638" t="s">
        <v>10868</v>
      </c>
      <c r="N1638">
        <v>45000</v>
      </c>
      <c r="O1638" t="s">
        <v>3012</v>
      </c>
      <c r="P1638" t="s">
        <v>3013</v>
      </c>
      <c r="Q1638" t="s">
        <v>1161</v>
      </c>
      <c r="R1638">
        <v>3722613203</v>
      </c>
      <c r="S1638" s="14">
        <v>46209</v>
      </c>
      <c r="T1638" t="s">
        <v>8045</v>
      </c>
      <c r="U1638" s="31">
        <v>46209.580381944441</v>
      </c>
      <c r="AK1638" s="14">
        <v>46209</v>
      </c>
      <c r="AL1638" t="s">
        <v>1377</v>
      </c>
      <c r="AM1638" s="31">
        <v>46209.802384259259</v>
      </c>
      <c r="AQ1638" s="31">
        <v>46209.802384259259</v>
      </c>
      <c r="AR1638" s="14">
        <v>46209</v>
      </c>
      <c r="AS1638" t="s">
        <v>1377</v>
      </c>
      <c r="AT1638" t="s">
        <v>513</v>
      </c>
      <c r="AU1638" t="s">
        <v>678</v>
      </c>
      <c r="AV1638" s="14">
        <v>46209</v>
      </c>
      <c r="AW1638" t="s">
        <v>8045</v>
      </c>
      <c r="AX1638" s="31">
        <v>46209.893877314818</v>
      </c>
      <c r="AY1638" s="14">
        <v>46210</v>
      </c>
      <c r="AZ1638" t="s">
        <v>1211</v>
      </c>
      <c r="BA1638" s="31">
        <v>46210.344328703701</v>
      </c>
      <c r="BB1638" s="14">
        <v>46210</v>
      </c>
      <c r="BC1638" t="s">
        <v>6692</v>
      </c>
      <c r="BD1638" s="31">
        <v>46210.407222222224</v>
      </c>
      <c r="BE1638" s="14">
        <v>46210</v>
      </c>
      <c r="BF1638" t="s">
        <v>7463</v>
      </c>
      <c r="BG1638" s="31">
        <v>46210.4684837963</v>
      </c>
      <c r="BH1638" s="14">
        <v>46210</v>
      </c>
      <c r="BI1638" t="s">
        <v>7463</v>
      </c>
      <c r="BJ1638" s="31">
        <v>46210.527094907404</v>
      </c>
      <c r="BW1638" s="14">
        <v>46210</v>
      </c>
      <c r="BX1638" t="s">
        <v>7463</v>
      </c>
      <c r="BY1638" s="31">
        <v>46210.535925925928</v>
      </c>
      <c r="CM1638" s="4">
        <f t="shared" si="70"/>
        <v>46209.580381944441</v>
      </c>
      <c r="CN1638">
        <f t="shared" si="71"/>
        <v>0</v>
      </c>
      <c r="CO1638" t="str">
        <f>VLOOKUP(A1638,Sheet1!$A$2:$B$221,2,0)</f>
        <v>West Zone</v>
      </c>
    </row>
    <row r="1639" spans="1:93" x14ac:dyDescent="0.35">
      <c r="A1639" t="s">
        <v>8032</v>
      </c>
      <c r="B1639">
        <v>210</v>
      </c>
      <c r="C1639" t="s">
        <v>9332</v>
      </c>
      <c r="D1639" t="s">
        <v>678</v>
      </c>
      <c r="E1639" t="s">
        <v>512</v>
      </c>
      <c r="F1639" t="s">
        <v>513</v>
      </c>
      <c r="G1639" t="s">
        <v>930</v>
      </c>
      <c r="H1639" t="s">
        <v>10867</v>
      </c>
      <c r="I1639">
        <v>660717</v>
      </c>
      <c r="J1639" t="s">
        <v>82</v>
      </c>
      <c r="K1639" t="s">
        <v>8042</v>
      </c>
      <c r="L1639" t="s">
        <v>4622</v>
      </c>
      <c r="M1639" t="s">
        <v>10868</v>
      </c>
      <c r="N1639">
        <v>85000</v>
      </c>
      <c r="O1639" t="s">
        <v>2698</v>
      </c>
      <c r="P1639" t="s">
        <v>2699</v>
      </c>
      <c r="Q1639" t="s">
        <v>10870</v>
      </c>
      <c r="R1639">
        <v>1517816648</v>
      </c>
      <c r="S1639" s="14">
        <v>46209</v>
      </c>
      <c r="T1639" t="s">
        <v>9881</v>
      </c>
      <c r="U1639" s="31">
        <v>46209.72179398148</v>
      </c>
      <c r="AK1639" s="14">
        <v>46209</v>
      </c>
      <c r="AL1639" t="s">
        <v>1377</v>
      </c>
      <c r="AM1639" s="31">
        <v>46209.802314814813</v>
      </c>
      <c r="AQ1639" s="31">
        <v>46209.802314814813</v>
      </c>
      <c r="AR1639" s="14">
        <v>46209</v>
      </c>
      <c r="AS1639" t="s">
        <v>1377</v>
      </c>
      <c r="AT1639" t="s">
        <v>513</v>
      </c>
      <c r="AU1639" t="s">
        <v>678</v>
      </c>
      <c r="AV1639" s="14">
        <v>46209</v>
      </c>
      <c r="AW1639" t="s">
        <v>8045</v>
      </c>
      <c r="AX1639" s="31">
        <v>46209.893877314818</v>
      </c>
      <c r="AY1639" s="14">
        <v>46210</v>
      </c>
      <c r="AZ1639" t="s">
        <v>1211</v>
      </c>
      <c r="BA1639" s="31">
        <v>46210.344328703701</v>
      </c>
      <c r="BB1639" s="14">
        <v>46210</v>
      </c>
      <c r="BC1639" t="s">
        <v>6692</v>
      </c>
      <c r="BD1639" s="31">
        <v>46210.407187500001</v>
      </c>
      <c r="BE1639" s="14">
        <v>46210</v>
      </c>
      <c r="BF1639" t="s">
        <v>7463</v>
      </c>
      <c r="BG1639" s="31">
        <v>46210.468449074076</v>
      </c>
      <c r="BH1639" s="14">
        <v>46210</v>
      </c>
      <c r="BI1639" t="s">
        <v>7463</v>
      </c>
      <c r="BJ1639" s="31">
        <v>46210.527071759258</v>
      </c>
      <c r="BW1639" s="14">
        <v>46210</v>
      </c>
      <c r="BX1639" t="s">
        <v>7463</v>
      </c>
      <c r="BY1639" s="31">
        <v>46210.535902777781</v>
      </c>
      <c r="CM1639" s="4">
        <f t="shared" si="70"/>
        <v>46209.72179398148</v>
      </c>
      <c r="CN1639">
        <f t="shared" si="71"/>
        <v>0</v>
      </c>
      <c r="CO1639" t="str">
        <f>VLOOKUP(A1639,Sheet1!$A$2:$B$221,2,0)</f>
        <v>West Zone</v>
      </c>
    </row>
    <row r="1640" spans="1:93" x14ac:dyDescent="0.35">
      <c r="A1640" t="s">
        <v>8032</v>
      </c>
      <c r="B1640">
        <v>210</v>
      </c>
      <c r="C1640" t="s">
        <v>9332</v>
      </c>
      <c r="D1640" t="s">
        <v>678</v>
      </c>
      <c r="E1640" t="s">
        <v>512</v>
      </c>
      <c r="F1640" t="s">
        <v>513</v>
      </c>
      <c r="G1640" t="s">
        <v>930</v>
      </c>
      <c r="H1640" t="s">
        <v>10867</v>
      </c>
      <c r="I1640">
        <v>660717</v>
      </c>
      <c r="J1640" t="s">
        <v>82</v>
      </c>
      <c r="K1640" t="s">
        <v>8042</v>
      </c>
      <c r="L1640" t="s">
        <v>4622</v>
      </c>
      <c r="M1640" t="s">
        <v>10868</v>
      </c>
      <c r="N1640">
        <v>90000</v>
      </c>
      <c r="O1640" t="s">
        <v>1180</v>
      </c>
      <c r="P1640" t="s">
        <v>1181</v>
      </c>
      <c r="Q1640" t="s">
        <v>10869</v>
      </c>
      <c r="R1640">
        <v>7280034882</v>
      </c>
      <c r="S1640" s="14">
        <v>46209</v>
      </c>
      <c r="T1640" t="s">
        <v>8045</v>
      </c>
      <c r="U1640" s="31">
        <v>46209.580335648148</v>
      </c>
      <c r="AK1640" s="14">
        <v>46209</v>
      </c>
      <c r="AL1640" t="s">
        <v>1377</v>
      </c>
      <c r="AM1640" s="31">
        <v>46209.80228009259</v>
      </c>
      <c r="AQ1640" s="31">
        <v>46209.80228009259</v>
      </c>
      <c r="AR1640" s="14">
        <v>46209</v>
      </c>
      <c r="AS1640" t="s">
        <v>1377</v>
      </c>
      <c r="AT1640" t="s">
        <v>513</v>
      </c>
      <c r="AU1640" t="s">
        <v>678</v>
      </c>
      <c r="AV1640" s="14">
        <v>46209</v>
      </c>
      <c r="AW1640" t="s">
        <v>8045</v>
      </c>
      <c r="AX1640" s="31">
        <v>46209.893877314818</v>
      </c>
      <c r="AY1640" s="14">
        <v>46210</v>
      </c>
      <c r="AZ1640" t="s">
        <v>1211</v>
      </c>
      <c r="BA1640" s="31">
        <v>46210.344328703701</v>
      </c>
      <c r="BB1640" s="14">
        <v>46210</v>
      </c>
      <c r="BC1640" t="s">
        <v>6692</v>
      </c>
      <c r="BD1640" s="31">
        <v>46210.407175925924</v>
      </c>
      <c r="BE1640" s="14">
        <v>46210</v>
      </c>
      <c r="BF1640" t="s">
        <v>7463</v>
      </c>
      <c r="BG1640" s="31">
        <v>46210.4684375</v>
      </c>
      <c r="BH1640" s="14">
        <v>46210</v>
      </c>
      <c r="BI1640" t="s">
        <v>7463</v>
      </c>
      <c r="BJ1640" s="31">
        <v>46210.527048611111</v>
      </c>
      <c r="BW1640" s="14">
        <v>46210</v>
      </c>
      <c r="BX1640" t="s">
        <v>7463</v>
      </c>
      <c r="BY1640" s="31">
        <v>46210.535891203705</v>
      </c>
      <c r="CM1640" s="4">
        <f t="shared" si="70"/>
        <v>46209.580335648148</v>
      </c>
      <c r="CN1640">
        <f t="shared" si="71"/>
        <v>0</v>
      </c>
      <c r="CO1640" t="str">
        <f>VLOOKUP(A1640,Sheet1!$A$2:$B$221,2,0)</f>
        <v>West Zone</v>
      </c>
    </row>
    <row r="1641" spans="1:93" x14ac:dyDescent="0.35">
      <c r="A1641" t="s">
        <v>8032</v>
      </c>
      <c r="B1641">
        <v>210</v>
      </c>
      <c r="C1641" t="s">
        <v>9332</v>
      </c>
      <c r="D1641" t="s">
        <v>678</v>
      </c>
      <c r="E1641" t="s">
        <v>512</v>
      </c>
      <c r="F1641" t="s">
        <v>513</v>
      </c>
      <c r="G1641" t="s">
        <v>930</v>
      </c>
      <c r="H1641" t="s">
        <v>10867</v>
      </c>
      <c r="I1641">
        <v>660717</v>
      </c>
      <c r="J1641" t="s">
        <v>82</v>
      </c>
      <c r="K1641" t="s">
        <v>8042</v>
      </c>
      <c r="L1641" t="s">
        <v>4622</v>
      </c>
      <c r="M1641" t="s">
        <v>10868</v>
      </c>
      <c r="N1641">
        <v>90000</v>
      </c>
      <c r="O1641" t="s">
        <v>1180</v>
      </c>
      <c r="P1641" t="s">
        <v>1181</v>
      </c>
      <c r="Q1641" t="s">
        <v>3620</v>
      </c>
      <c r="R1641">
        <v>9414026760</v>
      </c>
      <c r="S1641" s="14">
        <v>46209</v>
      </c>
      <c r="T1641" t="s">
        <v>8045</v>
      </c>
      <c r="U1641" s="31">
        <v>46209.580358796295</v>
      </c>
      <c r="AK1641" s="14">
        <v>46209</v>
      </c>
      <c r="AL1641" t="s">
        <v>1377</v>
      </c>
      <c r="AM1641" s="31">
        <v>46209.802245370367</v>
      </c>
      <c r="AQ1641" s="31">
        <v>46209.802245370367</v>
      </c>
      <c r="AR1641" s="14">
        <v>46209</v>
      </c>
      <c r="AS1641" t="s">
        <v>1377</v>
      </c>
      <c r="AT1641" t="s">
        <v>513</v>
      </c>
      <c r="AU1641" t="s">
        <v>678</v>
      </c>
      <c r="AV1641" s="14">
        <v>46209</v>
      </c>
      <c r="AW1641" t="s">
        <v>8045</v>
      </c>
      <c r="AX1641" s="31">
        <v>46209.893877314818</v>
      </c>
      <c r="AY1641" s="14">
        <v>46210</v>
      </c>
      <c r="AZ1641" t="s">
        <v>1211</v>
      </c>
      <c r="BA1641" s="31">
        <v>46210.344328703701</v>
      </c>
      <c r="BB1641" s="14">
        <v>46210</v>
      </c>
      <c r="BC1641" t="s">
        <v>6692</v>
      </c>
      <c r="BD1641" s="31">
        <v>46210.407152777778</v>
      </c>
      <c r="BE1641" s="14">
        <v>46210</v>
      </c>
      <c r="BF1641" t="s">
        <v>7463</v>
      </c>
      <c r="BG1641" s="31">
        <v>46210.468414351853</v>
      </c>
      <c r="BH1641" s="14">
        <v>46210</v>
      </c>
      <c r="BI1641" t="s">
        <v>7463</v>
      </c>
      <c r="BJ1641" s="31">
        <v>46210.527037037034</v>
      </c>
      <c r="BW1641" s="14">
        <v>46210</v>
      </c>
      <c r="BX1641" t="s">
        <v>7463</v>
      </c>
      <c r="BY1641" s="31">
        <v>46210.535868055558</v>
      </c>
      <c r="CM1641" s="4">
        <f t="shared" si="70"/>
        <v>46209.580358796295</v>
      </c>
      <c r="CN1641">
        <f t="shared" si="71"/>
        <v>0</v>
      </c>
      <c r="CO1641" t="str">
        <f>VLOOKUP(A1641,Sheet1!$A$2:$B$221,2,0)</f>
        <v>West Zone</v>
      </c>
    </row>
    <row r="1642" spans="1:93" x14ac:dyDescent="0.35">
      <c r="A1642" t="s">
        <v>8032</v>
      </c>
      <c r="B1642">
        <v>210</v>
      </c>
      <c r="C1642" t="s">
        <v>9332</v>
      </c>
      <c r="D1642" t="s">
        <v>678</v>
      </c>
      <c r="E1642" t="s">
        <v>512</v>
      </c>
      <c r="F1642" t="s">
        <v>513</v>
      </c>
      <c r="G1642" t="s">
        <v>930</v>
      </c>
      <c r="H1642" t="s">
        <v>10872</v>
      </c>
      <c r="I1642">
        <v>691133</v>
      </c>
      <c r="J1642" t="s">
        <v>10873</v>
      </c>
      <c r="K1642" t="s">
        <v>10874</v>
      </c>
      <c r="L1642" t="s">
        <v>4622</v>
      </c>
      <c r="M1642" t="s">
        <v>10875</v>
      </c>
      <c r="N1642">
        <v>75000</v>
      </c>
      <c r="O1642" t="s">
        <v>1429</v>
      </c>
      <c r="P1642" t="s">
        <v>1430</v>
      </c>
      <c r="Q1642" t="s">
        <v>10876</v>
      </c>
      <c r="R1642">
        <v>6523885799</v>
      </c>
      <c r="S1642" s="14">
        <v>46206</v>
      </c>
      <c r="T1642" t="s">
        <v>10877</v>
      </c>
      <c r="U1642" s="31">
        <v>46206.538206018522</v>
      </c>
      <c r="AK1642" s="14">
        <v>46209</v>
      </c>
      <c r="AL1642" t="s">
        <v>1377</v>
      </c>
      <c r="AM1642" s="31">
        <v>46209.500798611109</v>
      </c>
      <c r="AQ1642" s="31">
        <v>46209.500798611109</v>
      </c>
      <c r="AR1642" s="14">
        <v>46209</v>
      </c>
      <c r="AS1642" t="s">
        <v>1377</v>
      </c>
      <c r="AT1642" t="s">
        <v>513</v>
      </c>
      <c r="AU1642" t="s">
        <v>678</v>
      </c>
      <c r="AV1642" s="14">
        <v>46210</v>
      </c>
      <c r="AW1642" t="s">
        <v>2962</v>
      </c>
      <c r="AX1642" s="31">
        <v>46210.397870370369</v>
      </c>
      <c r="AY1642" s="14">
        <v>46210</v>
      </c>
      <c r="AZ1642" t="s">
        <v>1211</v>
      </c>
      <c r="BA1642" s="31">
        <v>46210.428425925929</v>
      </c>
      <c r="BB1642" s="14">
        <v>46210</v>
      </c>
      <c r="BC1642" t="s">
        <v>7003</v>
      </c>
      <c r="BD1642" s="31">
        <v>46210.480474537035</v>
      </c>
      <c r="BE1642" s="14">
        <v>46210</v>
      </c>
      <c r="BF1642" t="s">
        <v>7463</v>
      </c>
      <c r="BG1642" s="31">
        <v>46210.586064814815</v>
      </c>
      <c r="BH1642" s="14">
        <v>46210</v>
      </c>
      <c r="BI1642" t="s">
        <v>7463</v>
      </c>
      <c r="BJ1642" s="31">
        <v>46210.600949074076</v>
      </c>
      <c r="BW1642" s="14">
        <v>46210</v>
      </c>
      <c r="BX1642" t="s">
        <v>7463</v>
      </c>
      <c r="BY1642" s="31">
        <v>46210.646354166667</v>
      </c>
      <c r="BZ1642" s="14">
        <v>46210</v>
      </c>
      <c r="CA1642" t="s">
        <v>1364</v>
      </c>
      <c r="CB1642" s="31">
        <v>46210.660173611112</v>
      </c>
      <c r="CF1642" s="14">
        <v>46210</v>
      </c>
      <c r="CG1642" t="s">
        <v>9881</v>
      </c>
      <c r="CH1642" s="31">
        <v>46210.678483796299</v>
      </c>
      <c r="CM1642" s="4">
        <f t="shared" si="70"/>
        <v>46206.538206018522</v>
      </c>
      <c r="CN1642">
        <f t="shared" si="71"/>
        <v>3</v>
      </c>
      <c r="CO1642" t="str">
        <f>VLOOKUP(A1642,Sheet1!$A$2:$B$221,2,0)</f>
        <v>West Zone</v>
      </c>
    </row>
    <row r="1643" spans="1:93" x14ac:dyDescent="0.35">
      <c r="A1643" t="s">
        <v>8032</v>
      </c>
      <c r="B1643">
        <v>210</v>
      </c>
      <c r="C1643" t="s">
        <v>9332</v>
      </c>
      <c r="D1643" t="s">
        <v>678</v>
      </c>
      <c r="E1643" t="s">
        <v>512</v>
      </c>
      <c r="F1643" t="s">
        <v>513</v>
      </c>
      <c r="G1643" t="s">
        <v>930</v>
      </c>
      <c r="H1643" t="s">
        <v>8041</v>
      </c>
      <c r="I1643">
        <v>719804</v>
      </c>
      <c r="J1643" t="s">
        <v>82</v>
      </c>
      <c r="K1643" t="s">
        <v>8042</v>
      </c>
      <c r="L1643" t="s">
        <v>4622</v>
      </c>
      <c r="M1643" t="s">
        <v>8043</v>
      </c>
      <c r="N1643">
        <v>90000</v>
      </c>
      <c r="O1643" t="s">
        <v>1180</v>
      </c>
      <c r="P1643" t="s">
        <v>1181</v>
      </c>
      <c r="Q1643" t="s">
        <v>8044</v>
      </c>
      <c r="R1643">
        <v>6918348380</v>
      </c>
      <c r="S1643" s="14">
        <v>46203</v>
      </c>
      <c r="T1643" t="s">
        <v>8045</v>
      </c>
      <c r="U1643" s="31">
        <v>46203.656111111108</v>
      </c>
      <c r="AK1643" s="14">
        <v>46205</v>
      </c>
      <c r="AL1643" t="s">
        <v>1377</v>
      </c>
      <c r="AM1643" s="31">
        <v>46205.563333333332</v>
      </c>
      <c r="AQ1643" s="31">
        <v>46205.563333333332</v>
      </c>
      <c r="AR1643" s="14">
        <v>46205</v>
      </c>
      <c r="AS1643" t="s">
        <v>1377</v>
      </c>
      <c r="AT1643" t="s">
        <v>513</v>
      </c>
      <c r="AU1643" t="s">
        <v>678</v>
      </c>
      <c r="AV1643" s="14">
        <v>46205</v>
      </c>
      <c r="AW1643" t="s">
        <v>1377</v>
      </c>
      <c r="AX1643" s="31">
        <v>46205.56422453704</v>
      </c>
      <c r="AY1643" s="14">
        <v>46205</v>
      </c>
      <c r="AZ1643" t="s">
        <v>1211</v>
      </c>
      <c r="BA1643" s="31">
        <v>46205.577245370368</v>
      </c>
      <c r="BB1643" s="14">
        <v>46205</v>
      </c>
      <c r="BC1643" t="s">
        <v>6486</v>
      </c>
      <c r="BD1643" s="31">
        <v>46205.638182870367</v>
      </c>
      <c r="BE1643" s="14">
        <v>46205</v>
      </c>
      <c r="BF1643" t="s">
        <v>1336</v>
      </c>
      <c r="BG1643" s="31">
        <v>46205.642372685186</v>
      </c>
      <c r="BH1643" s="14">
        <v>46205</v>
      </c>
      <c r="BI1643" t="s">
        <v>7463</v>
      </c>
      <c r="BJ1643" s="31">
        <v>46205.680625000001</v>
      </c>
      <c r="BW1643" s="14">
        <v>46205</v>
      </c>
      <c r="BX1643" t="s">
        <v>7463</v>
      </c>
      <c r="BY1643" s="31">
        <v>46205.702361111114</v>
      </c>
      <c r="BZ1643" s="14">
        <v>46205</v>
      </c>
      <c r="CA1643" t="s">
        <v>1324</v>
      </c>
      <c r="CB1643" s="31">
        <v>46205.705833333333</v>
      </c>
      <c r="CF1643" s="14">
        <v>46206</v>
      </c>
      <c r="CG1643" t="s">
        <v>2962</v>
      </c>
      <c r="CH1643" s="31">
        <v>46206.551226851851</v>
      </c>
      <c r="CM1643" s="4">
        <f t="shared" si="70"/>
        <v>46203.656111111108</v>
      </c>
      <c r="CN1643">
        <f t="shared" si="71"/>
        <v>2</v>
      </c>
      <c r="CO1643" t="str">
        <f>VLOOKUP(A1643,Sheet1!$A$2:$B$221,2,0)</f>
        <v>West Zone</v>
      </c>
    </row>
    <row r="1644" spans="1:93" x14ac:dyDescent="0.35">
      <c r="A1644" t="s">
        <v>8046</v>
      </c>
      <c r="B1644">
        <v>233</v>
      </c>
      <c r="C1644" t="s">
        <v>9332</v>
      </c>
      <c r="D1644" t="s">
        <v>678</v>
      </c>
      <c r="E1644" t="s">
        <v>183</v>
      </c>
      <c r="F1644" t="s">
        <v>632</v>
      </c>
      <c r="G1644" t="s">
        <v>109</v>
      </c>
      <c r="H1644" t="s">
        <v>8047</v>
      </c>
      <c r="I1644">
        <v>157137</v>
      </c>
      <c r="J1644" t="s">
        <v>8048</v>
      </c>
      <c r="K1644" t="s">
        <v>8049</v>
      </c>
      <c r="L1644" t="s">
        <v>4622</v>
      </c>
      <c r="M1644" t="s">
        <v>8050</v>
      </c>
      <c r="N1644">
        <v>80000</v>
      </c>
      <c r="O1644" t="s">
        <v>8051</v>
      </c>
      <c r="P1644" t="s">
        <v>8052</v>
      </c>
      <c r="Q1644" t="s">
        <v>8053</v>
      </c>
      <c r="R1644">
        <v>5277010852</v>
      </c>
      <c r="S1644" s="14">
        <v>46205</v>
      </c>
      <c r="T1644" t="s">
        <v>8054</v>
      </c>
      <c r="U1644" s="31">
        <v>46205.540914351855</v>
      </c>
      <c r="AK1644" s="14">
        <v>46205</v>
      </c>
      <c r="AL1644" t="s">
        <v>8055</v>
      </c>
      <c r="AM1644" s="31">
        <v>46205.576284722221</v>
      </c>
      <c r="AQ1644" s="31">
        <v>46205.576284722221</v>
      </c>
      <c r="AR1644" s="14">
        <v>46205</v>
      </c>
      <c r="AS1644" t="s">
        <v>8055</v>
      </c>
      <c r="AT1644" t="s">
        <v>632</v>
      </c>
      <c r="AU1644" t="s">
        <v>678</v>
      </c>
      <c r="AV1644" s="14">
        <v>46205</v>
      </c>
      <c r="AW1644" t="s">
        <v>8055</v>
      </c>
      <c r="AX1644" s="31">
        <v>46205.583472222221</v>
      </c>
      <c r="AY1644" s="14">
        <v>46205</v>
      </c>
      <c r="AZ1644" t="s">
        <v>1211</v>
      </c>
      <c r="BA1644" s="31">
        <v>46205.608136574076</v>
      </c>
      <c r="BB1644" s="14">
        <v>46205</v>
      </c>
      <c r="BC1644" t="s">
        <v>6486</v>
      </c>
      <c r="BD1644" s="31">
        <v>46205.695300925923</v>
      </c>
      <c r="BE1644" s="14">
        <v>46205</v>
      </c>
      <c r="BF1644" t="s">
        <v>7959</v>
      </c>
      <c r="BG1644" s="31">
        <v>46205.749120370368</v>
      </c>
      <c r="BH1644" s="14">
        <v>46205</v>
      </c>
      <c r="BI1644" t="s">
        <v>7487</v>
      </c>
      <c r="BJ1644" s="31">
        <v>46205.810717592591</v>
      </c>
      <c r="BW1644" s="14">
        <v>46205</v>
      </c>
      <c r="BX1644" t="s">
        <v>7487</v>
      </c>
      <c r="BY1644" s="31">
        <v>46205.814189814817</v>
      </c>
      <c r="BZ1644" s="14">
        <v>46205</v>
      </c>
      <c r="CA1644" t="s">
        <v>1322</v>
      </c>
      <c r="CB1644" s="31">
        <v>46205.820960648147</v>
      </c>
      <c r="CF1644" s="14">
        <v>46205</v>
      </c>
      <c r="CG1644" t="s">
        <v>8056</v>
      </c>
      <c r="CH1644" s="31">
        <v>46205.862581018519</v>
      </c>
      <c r="CM1644" s="4">
        <f t="shared" si="70"/>
        <v>46205.540914351855</v>
      </c>
      <c r="CN1644">
        <f t="shared" si="71"/>
        <v>0</v>
      </c>
      <c r="CO1644" t="str">
        <f>VLOOKUP(A1644,Sheet1!$A$2:$B$221,2,0)</f>
        <v>West Zone</v>
      </c>
    </row>
    <row r="1645" spans="1:93" x14ac:dyDescent="0.35">
      <c r="A1645" t="s">
        <v>8046</v>
      </c>
      <c r="B1645">
        <v>233</v>
      </c>
      <c r="C1645" t="s">
        <v>9332</v>
      </c>
      <c r="D1645" t="s">
        <v>678</v>
      </c>
      <c r="E1645" t="s">
        <v>183</v>
      </c>
      <c r="F1645" t="s">
        <v>632</v>
      </c>
      <c r="G1645" t="s">
        <v>109</v>
      </c>
      <c r="H1645" t="s">
        <v>8057</v>
      </c>
      <c r="I1645">
        <v>265176</v>
      </c>
      <c r="J1645" t="s">
        <v>3701</v>
      </c>
      <c r="K1645" t="s">
        <v>3702</v>
      </c>
      <c r="L1645" t="s">
        <v>4622</v>
      </c>
      <c r="M1645" t="s">
        <v>8058</v>
      </c>
      <c r="N1645">
        <v>65000</v>
      </c>
      <c r="O1645" t="s">
        <v>9467</v>
      </c>
      <c r="P1645" t="s">
        <v>9468</v>
      </c>
      <c r="Q1645" t="s">
        <v>8059</v>
      </c>
      <c r="R1645">
        <v>2407809113</v>
      </c>
      <c r="S1645" s="14">
        <v>46206</v>
      </c>
      <c r="T1645" t="s">
        <v>8060</v>
      </c>
      <c r="U1645" s="31">
        <v>46206.687175925923</v>
      </c>
      <c r="AK1645" s="14">
        <v>46206</v>
      </c>
      <c r="AL1645" t="s">
        <v>8055</v>
      </c>
      <c r="AM1645" s="31">
        <v>46206.758564814816</v>
      </c>
      <c r="AQ1645" s="31">
        <v>46206.758564814816</v>
      </c>
      <c r="AR1645" s="14">
        <v>46206</v>
      </c>
      <c r="AS1645" t="s">
        <v>8055</v>
      </c>
      <c r="AT1645" t="s">
        <v>632</v>
      </c>
      <c r="AU1645" t="s">
        <v>678</v>
      </c>
      <c r="AV1645" s="14">
        <v>46206</v>
      </c>
      <c r="AW1645" t="s">
        <v>8055</v>
      </c>
      <c r="AX1645" s="31">
        <v>46206.759236111109</v>
      </c>
      <c r="AY1645" s="14">
        <v>46209</v>
      </c>
      <c r="AZ1645" t="s">
        <v>1211</v>
      </c>
      <c r="BA1645" s="31">
        <v>46209.334293981483</v>
      </c>
      <c r="BB1645" s="14">
        <v>46209</v>
      </c>
      <c r="BC1645" t="s">
        <v>1366</v>
      </c>
      <c r="BD1645" s="31">
        <v>46209.563587962963</v>
      </c>
      <c r="BE1645" s="14">
        <v>46209</v>
      </c>
      <c r="BF1645" t="s">
        <v>7959</v>
      </c>
      <c r="BG1645" s="31">
        <v>46209.581516203703</v>
      </c>
      <c r="BH1645" s="14">
        <v>46209</v>
      </c>
      <c r="BI1645" t="s">
        <v>7959</v>
      </c>
      <c r="BJ1645" s="31">
        <v>46209.590138888889</v>
      </c>
      <c r="BW1645" s="14">
        <v>46209</v>
      </c>
      <c r="BX1645" t="s">
        <v>7959</v>
      </c>
      <c r="BY1645" s="31">
        <v>46209.604386574072</v>
      </c>
      <c r="BZ1645" s="14">
        <v>46209</v>
      </c>
      <c r="CA1645" t="s">
        <v>1324</v>
      </c>
      <c r="CB1645" s="31">
        <v>46209.623692129629</v>
      </c>
      <c r="CM1645" s="4">
        <f t="shared" si="70"/>
        <v>46206.687175925923</v>
      </c>
      <c r="CN1645">
        <f t="shared" si="71"/>
        <v>0</v>
      </c>
      <c r="CO1645" t="str">
        <f>VLOOKUP(A1645,Sheet1!$A$2:$B$221,2,0)</f>
        <v>West Zone</v>
      </c>
    </row>
    <row r="1646" spans="1:93" x14ac:dyDescent="0.35">
      <c r="A1646" t="s">
        <v>8046</v>
      </c>
      <c r="B1646">
        <v>233</v>
      </c>
      <c r="C1646" t="s">
        <v>9332</v>
      </c>
      <c r="D1646" t="s">
        <v>678</v>
      </c>
      <c r="E1646" t="s">
        <v>183</v>
      </c>
      <c r="F1646" t="s">
        <v>632</v>
      </c>
      <c r="G1646" t="s">
        <v>109</v>
      </c>
      <c r="H1646" t="s">
        <v>3721</v>
      </c>
      <c r="I1646">
        <v>312675</v>
      </c>
      <c r="J1646" t="s">
        <v>3723</v>
      </c>
      <c r="K1646" t="s">
        <v>3724</v>
      </c>
      <c r="L1646" t="s">
        <v>4622</v>
      </c>
      <c r="M1646" t="s">
        <v>8061</v>
      </c>
      <c r="N1646">
        <v>90000</v>
      </c>
      <c r="O1646" t="s">
        <v>1378</v>
      </c>
      <c r="P1646" t="s">
        <v>1379</v>
      </c>
      <c r="Q1646" t="s">
        <v>3722</v>
      </c>
      <c r="R1646">
        <v>4611661456</v>
      </c>
      <c r="S1646" s="14">
        <v>46204</v>
      </c>
      <c r="T1646" t="s">
        <v>8062</v>
      </c>
      <c r="U1646" s="31">
        <v>46204.435416666667</v>
      </c>
      <c r="AK1646" s="14">
        <v>46204</v>
      </c>
      <c r="AL1646" t="s">
        <v>8055</v>
      </c>
      <c r="AM1646" s="31">
        <v>46204.504351851851</v>
      </c>
      <c r="AQ1646" s="31">
        <v>46204.504351851851</v>
      </c>
      <c r="AR1646" s="14">
        <v>46204</v>
      </c>
      <c r="AS1646" t="s">
        <v>8055</v>
      </c>
      <c r="AT1646" t="s">
        <v>632</v>
      </c>
      <c r="AU1646" t="s">
        <v>678</v>
      </c>
      <c r="AV1646" s="14">
        <v>46204</v>
      </c>
      <c r="AW1646" t="s">
        <v>8055</v>
      </c>
      <c r="AX1646" s="31">
        <v>46204.509328703702</v>
      </c>
      <c r="AY1646" s="14">
        <v>46204</v>
      </c>
      <c r="AZ1646" t="s">
        <v>1211</v>
      </c>
      <c r="BA1646" s="31">
        <v>46204.512592592589</v>
      </c>
      <c r="BB1646" s="14">
        <v>46204</v>
      </c>
      <c r="BC1646" t="s">
        <v>7038</v>
      </c>
      <c r="BD1646" s="31">
        <v>46204.531226851854</v>
      </c>
      <c r="BE1646" s="14">
        <v>46204</v>
      </c>
      <c r="BF1646" t="s">
        <v>7959</v>
      </c>
      <c r="BG1646" s="31">
        <v>46204.533715277779</v>
      </c>
      <c r="BH1646" s="14">
        <v>46204</v>
      </c>
      <c r="BI1646" t="s">
        <v>7959</v>
      </c>
      <c r="BJ1646" s="31">
        <v>46204.53875</v>
      </c>
      <c r="BW1646" s="14">
        <v>46204</v>
      </c>
      <c r="BX1646" t="s">
        <v>7959</v>
      </c>
      <c r="BY1646" s="31">
        <v>46204.552025462966</v>
      </c>
      <c r="BZ1646" s="14">
        <v>46204</v>
      </c>
      <c r="CA1646" t="s">
        <v>1324</v>
      </c>
      <c r="CB1646" s="31">
        <v>46204.562303240738</v>
      </c>
      <c r="CF1646" s="14">
        <v>46204</v>
      </c>
      <c r="CG1646" t="s">
        <v>8056</v>
      </c>
      <c r="CH1646" s="31">
        <v>46204.681840277779</v>
      </c>
      <c r="CM1646" s="4">
        <f t="shared" si="70"/>
        <v>46204.435416666667</v>
      </c>
      <c r="CN1646">
        <f t="shared" si="71"/>
        <v>0</v>
      </c>
      <c r="CO1646" t="str">
        <f>VLOOKUP(A1646,Sheet1!$A$2:$B$221,2,0)</f>
        <v>West Zone</v>
      </c>
    </row>
    <row r="1647" spans="1:93" x14ac:dyDescent="0.35">
      <c r="A1647" t="s">
        <v>8046</v>
      </c>
      <c r="B1647">
        <v>233</v>
      </c>
      <c r="C1647" t="s">
        <v>9332</v>
      </c>
      <c r="D1647" t="s">
        <v>678</v>
      </c>
      <c r="E1647" t="s">
        <v>183</v>
      </c>
      <c r="F1647" t="s">
        <v>632</v>
      </c>
      <c r="G1647" t="s">
        <v>109</v>
      </c>
      <c r="H1647" t="s">
        <v>4417</v>
      </c>
      <c r="I1647">
        <v>316422</v>
      </c>
      <c r="J1647" t="s">
        <v>3723</v>
      </c>
      <c r="K1647" t="s">
        <v>3724</v>
      </c>
      <c r="L1647" t="s">
        <v>4622</v>
      </c>
      <c r="M1647" t="s">
        <v>8063</v>
      </c>
      <c r="N1647">
        <v>70000</v>
      </c>
      <c r="O1647" t="s">
        <v>1029</v>
      </c>
      <c r="P1647" t="s">
        <v>1030</v>
      </c>
      <c r="Q1647" t="s">
        <v>1150</v>
      </c>
      <c r="R1647">
        <v>8713369171</v>
      </c>
      <c r="S1647" s="14">
        <v>46205</v>
      </c>
      <c r="T1647" t="s">
        <v>8062</v>
      </c>
      <c r="U1647" s="31">
        <v>46205.683541666665</v>
      </c>
      <c r="AK1647" s="14">
        <v>46206</v>
      </c>
      <c r="AL1647" t="s">
        <v>8055</v>
      </c>
      <c r="AM1647" s="31">
        <v>46206.315868055557</v>
      </c>
      <c r="AQ1647" s="31">
        <v>46206.315868055557</v>
      </c>
      <c r="AR1647" s="14">
        <v>46206</v>
      </c>
      <c r="AS1647" t="s">
        <v>8055</v>
      </c>
      <c r="AT1647" t="s">
        <v>632</v>
      </c>
      <c r="AU1647" t="s">
        <v>678</v>
      </c>
      <c r="AV1647" s="14">
        <v>46206</v>
      </c>
      <c r="AW1647" t="s">
        <v>8055</v>
      </c>
      <c r="AX1647" s="31">
        <v>46206.383009259262</v>
      </c>
      <c r="AY1647" s="14">
        <v>46206</v>
      </c>
      <c r="AZ1647" t="s">
        <v>3057</v>
      </c>
      <c r="BA1647" s="31">
        <v>46206.430509259262</v>
      </c>
      <c r="BB1647" s="14">
        <v>46206</v>
      </c>
      <c r="BC1647" t="s">
        <v>7003</v>
      </c>
      <c r="BD1647" s="31">
        <v>46206.473136574074</v>
      </c>
      <c r="BE1647" s="14">
        <v>46206</v>
      </c>
      <c r="BF1647" t="s">
        <v>7959</v>
      </c>
      <c r="BG1647" s="31">
        <v>46206.491990740738</v>
      </c>
      <c r="BH1647" s="14">
        <v>46206</v>
      </c>
      <c r="BI1647" t="s">
        <v>7959</v>
      </c>
      <c r="BJ1647" s="31">
        <v>46206.520543981482</v>
      </c>
      <c r="BW1647" s="14">
        <v>46206</v>
      </c>
      <c r="BX1647" t="s">
        <v>7959</v>
      </c>
      <c r="BY1647" s="31">
        <v>46206.52857638889</v>
      </c>
      <c r="BZ1647" s="14">
        <v>46206</v>
      </c>
      <c r="CA1647" t="s">
        <v>1322</v>
      </c>
      <c r="CB1647" s="31">
        <v>46206.532152777778</v>
      </c>
      <c r="CF1647" s="14">
        <v>46206</v>
      </c>
      <c r="CG1647" t="s">
        <v>8056</v>
      </c>
      <c r="CH1647" s="31">
        <v>46206.623993055553</v>
      </c>
      <c r="CM1647" s="4">
        <f t="shared" si="70"/>
        <v>46205.683541666665</v>
      </c>
      <c r="CN1647">
        <f t="shared" si="71"/>
        <v>1</v>
      </c>
      <c r="CO1647" t="str">
        <f>VLOOKUP(A1647,Sheet1!$A$2:$B$221,2,0)</f>
        <v>West Zone</v>
      </c>
    </row>
    <row r="1648" spans="1:93" x14ac:dyDescent="0.35">
      <c r="A1648" t="s">
        <v>8046</v>
      </c>
      <c r="B1648">
        <v>233</v>
      </c>
      <c r="C1648" t="s">
        <v>9332</v>
      </c>
      <c r="D1648" t="s">
        <v>678</v>
      </c>
      <c r="E1648" t="s">
        <v>183</v>
      </c>
      <c r="F1648" t="s">
        <v>632</v>
      </c>
      <c r="G1648" t="s">
        <v>109</v>
      </c>
      <c r="H1648" t="s">
        <v>3699</v>
      </c>
      <c r="I1648">
        <v>341985</v>
      </c>
      <c r="J1648" t="s">
        <v>3701</v>
      </c>
      <c r="K1648" t="s">
        <v>3702</v>
      </c>
      <c r="L1648" t="s">
        <v>4622</v>
      </c>
      <c r="M1648" t="s">
        <v>8064</v>
      </c>
      <c r="N1648">
        <v>65000</v>
      </c>
      <c r="O1648" t="s">
        <v>1358</v>
      </c>
      <c r="P1648" t="s">
        <v>1359</v>
      </c>
      <c r="Q1648" t="s">
        <v>3700</v>
      </c>
      <c r="R1648">
        <v>3168197675</v>
      </c>
      <c r="S1648" s="14">
        <v>46204</v>
      </c>
      <c r="T1648" t="s">
        <v>8060</v>
      </c>
      <c r="U1648" s="31">
        <v>46204.362199074072</v>
      </c>
      <c r="AK1648" s="14">
        <v>46204</v>
      </c>
      <c r="AL1648" t="s">
        <v>8055</v>
      </c>
      <c r="AM1648" s="31">
        <v>46204.42292824074</v>
      </c>
      <c r="AQ1648" s="31">
        <v>46204.42292824074</v>
      </c>
      <c r="AR1648" s="14">
        <v>46204</v>
      </c>
      <c r="AS1648" t="s">
        <v>8055</v>
      </c>
      <c r="AT1648" t="s">
        <v>632</v>
      </c>
      <c r="AU1648" t="s">
        <v>678</v>
      </c>
      <c r="AV1648" s="14">
        <v>46204</v>
      </c>
      <c r="AW1648" t="s">
        <v>8055</v>
      </c>
      <c r="AX1648" s="31">
        <v>46204.43172453704</v>
      </c>
      <c r="AY1648" s="14">
        <v>46204</v>
      </c>
      <c r="AZ1648" t="s">
        <v>1211</v>
      </c>
      <c r="BA1648" s="31">
        <v>46204.443912037037</v>
      </c>
      <c r="BB1648" s="14">
        <v>46204</v>
      </c>
      <c r="BC1648" t="s">
        <v>7038</v>
      </c>
      <c r="BD1648" s="31">
        <v>46204.452743055554</v>
      </c>
      <c r="BE1648" s="14">
        <v>46204</v>
      </c>
      <c r="BF1648" t="s">
        <v>7959</v>
      </c>
      <c r="BG1648" s="31">
        <v>46204.465925925928</v>
      </c>
      <c r="BH1648" s="14">
        <v>46204</v>
      </c>
      <c r="BI1648" t="s">
        <v>7959</v>
      </c>
      <c r="BJ1648" s="31">
        <v>46204.467164351852</v>
      </c>
      <c r="BW1648" s="14">
        <v>46204</v>
      </c>
      <c r="BX1648" t="s">
        <v>7959</v>
      </c>
      <c r="BY1648" s="31">
        <v>46204.476805555554</v>
      </c>
      <c r="BZ1648" s="14">
        <v>46204</v>
      </c>
      <c r="CA1648" t="s">
        <v>1324</v>
      </c>
      <c r="CB1648" s="31">
        <v>46204.489618055559</v>
      </c>
      <c r="CF1648" s="14">
        <v>46204</v>
      </c>
      <c r="CG1648" t="s">
        <v>8056</v>
      </c>
      <c r="CH1648" s="31">
        <v>46204.583553240744</v>
      </c>
      <c r="CM1648" s="4">
        <f t="shared" si="70"/>
        <v>46204.362199074072</v>
      </c>
      <c r="CN1648">
        <f t="shared" si="71"/>
        <v>0</v>
      </c>
      <c r="CO1648" t="str">
        <f>VLOOKUP(A1648,Sheet1!$A$2:$B$221,2,0)</f>
        <v>West Zone</v>
      </c>
    </row>
    <row r="1649" spans="1:93" x14ac:dyDescent="0.35">
      <c r="A1649" t="s">
        <v>8046</v>
      </c>
      <c r="B1649">
        <v>233</v>
      </c>
      <c r="C1649" t="s">
        <v>9332</v>
      </c>
      <c r="D1649" t="s">
        <v>678</v>
      </c>
      <c r="E1649" t="s">
        <v>183</v>
      </c>
      <c r="F1649" t="s">
        <v>632</v>
      </c>
      <c r="G1649" t="s">
        <v>109</v>
      </c>
      <c r="H1649" t="s">
        <v>10878</v>
      </c>
      <c r="I1649">
        <v>591985</v>
      </c>
      <c r="J1649" t="s">
        <v>3723</v>
      </c>
      <c r="K1649" t="s">
        <v>3724</v>
      </c>
      <c r="L1649" t="s">
        <v>4622</v>
      </c>
      <c r="M1649" t="s">
        <v>10879</v>
      </c>
      <c r="N1649">
        <v>90000</v>
      </c>
      <c r="O1649" t="s">
        <v>1378</v>
      </c>
      <c r="P1649" t="s">
        <v>1379</v>
      </c>
      <c r="Q1649" t="s">
        <v>10880</v>
      </c>
      <c r="R1649">
        <v>8928303120</v>
      </c>
      <c r="S1649" s="14">
        <v>46209</v>
      </c>
      <c r="T1649" t="s">
        <v>8062</v>
      </c>
      <c r="U1649" s="31">
        <v>46209.641250000001</v>
      </c>
      <c r="AK1649" s="14">
        <v>46209</v>
      </c>
      <c r="AL1649" t="s">
        <v>8055</v>
      </c>
      <c r="AM1649" s="31">
        <v>46209.790601851855</v>
      </c>
      <c r="AQ1649" s="31">
        <v>46209.790601851855</v>
      </c>
      <c r="AR1649" s="14">
        <v>46209</v>
      </c>
      <c r="AS1649" t="s">
        <v>8055</v>
      </c>
      <c r="AT1649" t="s">
        <v>632</v>
      </c>
      <c r="AU1649" t="s">
        <v>678</v>
      </c>
      <c r="AV1649" s="14">
        <v>46210</v>
      </c>
      <c r="AW1649" t="s">
        <v>8055</v>
      </c>
      <c r="AX1649" s="31">
        <v>46210.427476851852</v>
      </c>
      <c r="AY1649" s="14">
        <v>46210</v>
      </c>
      <c r="AZ1649" t="s">
        <v>1211</v>
      </c>
      <c r="BA1649" s="31">
        <v>46210.453726851854</v>
      </c>
      <c r="BB1649" s="14">
        <v>46210</v>
      </c>
      <c r="BC1649" t="s">
        <v>6486</v>
      </c>
      <c r="BD1649" s="31">
        <v>46210.496493055558</v>
      </c>
      <c r="BE1649" s="14">
        <v>46210</v>
      </c>
      <c r="BF1649" t="s">
        <v>7959</v>
      </c>
      <c r="BG1649" s="31">
        <v>46210.516018518516</v>
      </c>
      <c r="BH1649" s="14">
        <v>46210</v>
      </c>
      <c r="BI1649" t="s">
        <v>7959</v>
      </c>
      <c r="BJ1649" s="31">
        <v>46210.543819444443</v>
      </c>
      <c r="BW1649" s="14">
        <v>46210</v>
      </c>
      <c r="BX1649" t="s">
        <v>7959</v>
      </c>
      <c r="BY1649" s="31">
        <v>46210.555960648147</v>
      </c>
      <c r="BZ1649" s="14">
        <v>46210</v>
      </c>
      <c r="CA1649" t="s">
        <v>1364</v>
      </c>
      <c r="CB1649" s="31">
        <v>46210.571805555555</v>
      </c>
      <c r="CF1649" s="14">
        <v>46210</v>
      </c>
      <c r="CG1649" t="s">
        <v>8056</v>
      </c>
      <c r="CH1649" s="31">
        <v>46210.707557870373</v>
      </c>
      <c r="CM1649" s="4">
        <f t="shared" si="70"/>
        <v>46209.641250000001</v>
      </c>
      <c r="CN1649">
        <f t="shared" si="71"/>
        <v>0</v>
      </c>
      <c r="CO1649" t="str">
        <f>VLOOKUP(A1649,Sheet1!$A$2:$B$221,2,0)</f>
        <v>West Zone</v>
      </c>
    </row>
    <row r="1650" spans="1:93" x14ac:dyDescent="0.35">
      <c r="A1650" t="s">
        <v>8046</v>
      </c>
      <c r="B1650">
        <v>233</v>
      </c>
      <c r="C1650" t="s">
        <v>9332</v>
      </c>
      <c r="D1650" t="s">
        <v>678</v>
      </c>
      <c r="E1650" t="s">
        <v>183</v>
      </c>
      <c r="F1650" t="s">
        <v>632</v>
      </c>
      <c r="G1650" t="s">
        <v>109</v>
      </c>
      <c r="H1650" t="s">
        <v>4383</v>
      </c>
      <c r="I1650">
        <v>754947</v>
      </c>
      <c r="J1650" t="s">
        <v>3701</v>
      </c>
      <c r="K1650" t="s">
        <v>3702</v>
      </c>
      <c r="L1650" t="s">
        <v>4622</v>
      </c>
      <c r="M1650" t="s">
        <v>8065</v>
      </c>
      <c r="N1650">
        <v>65000</v>
      </c>
      <c r="O1650" t="s">
        <v>1358</v>
      </c>
      <c r="P1650" t="s">
        <v>1359</v>
      </c>
      <c r="Q1650" t="s">
        <v>4384</v>
      </c>
      <c r="R1650">
        <v>3168212578</v>
      </c>
      <c r="S1650" s="14">
        <v>46205</v>
      </c>
      <c r="T1650" t="s">
        <v>8060</v>
      </c>
      <c r="U1650" s="31">
        <v>46205.69835648148</v>
      </c>
      <c r="AK1650" s="14">
        <v>46205</v>
      </c>
      <c r="AL1650" t="s">
        <v>8055</v>
      </c>
      <c r="AM1650" s="31">
        <v>46205.745671296296</v>
      </c>
      <c r="AQ1650" s="31">
        <v>46205.745671296296</v>
      </c>
      <c r="AR1650" s="14">
        <v>46205</v>
      </c>
      <c r="AS1650" t="s">
        <v>8055</v>
      </c>
      <c r="AT1650" t="s">
        <v>632</v>
      </c>
      <c r="AU1650" t="s">
        <v>678</v>
      </c>
      <c r="AV1650" s="14">
        <v>46205</v>
      </c>
      <c r="AW1650" t="s">
        <v>8055</v>
      </c>
      <c r="AX1650" s="31">
        <v>46205.747187499997</v>
      </c>
      <c r="AY1650" s="14">
        <v>46206</v>
      </c>
      <c r="AZ1650" t="s">
        <v>1211</v>
      </c>
      <c r="BA1650" s="31">
        <v>46206.342951388891</v>
      </c>
      <c r="BB1650" s="14">
        <v>46206</v>
      </c>
      <c r="BC1650" t="s">
        <v>7003</v>
      </c>
      <c r="BD1650" s="31">
        <v>46206.40625</v>
      </c>
      <c r="BE1650" s="14">
        <v>46206</v>
      </c>
      <c r="BF1650" t="s">
        <v>7959</v>
      </c>
      <c r="BG1650" s="31">
        <v>46206.432025462964</v>
      </c>
      <c r="BH1650" s="14">
        <v>46206</v>
      </c>
      <c r="BI1650" t="s">
        <v>7959</v>
      </c>
      <c r="BJ1650" s="31">
        <v>46206.46230324074</v>
      </c>
      <c r="BW1650" s="14">
        <v>46206</v>
      </c>
      <c r="BX1650" t="s">
        <v>7959</v>
      </c>
      <c r="BY1650" s="31">
        <v>46206.47828703704</v>
      </c>
      <c r="BZ1650" s="14">
        <v>46206</v>
      </c>
      <c r="CA1650" t="s">
        <v>1324</v>
      </c>
      <c r="CB1650" s="31">
        <v>46206.490335648145</v>
      </c>
      <c r="CF1650" s="14">
        <v>46206</v>
      </c>
      <c r="CG1650" t="s">
        <v>8056</v>
      </c>
      <c r="CH1650" s="31">
        <v>46206.671284722222</v>
      </c>
      <c r="CM1650" s="4">
        <f t="shared" si="70"/>
        <v>46205.69835648148</v>
      </c>
      <c r="CN1650">
        <f t="shared" si="71"/>
        <v>0</v>
      </c>
      <c r="CO1650" t="str">
        <f>VLOOKUP(A1650,Sheet1!$A$2:$B$221,2,0)</f>
        <v>West Zone</v>
      </c>
    </row>
    <row r="1651" spans="1:93" x14ac:dyDescent="0.35">
      <c r="A1651" t="s">
        <v>8066</v>
      </c>
      <c r="B1651">
        <v>279</v>
      </c>
      <c r="C1651" t="s">
        <v>9332</v>
      </c>
      <c r="D1651" t="s">
        <v>678</v>
      </c>
      <c r="E1651" t="s">
        <v>673</v>
      </c>
      <c r="F1651" t="s">
        <v>674</v>
      </c>
      <c r="G1651" t="s">
        <v>109</v>
      </c>
      <c r="H1651" t="s">
        <v>8067</v>
      </c>
      <c r="I1651">
        <v>81359</v>
      </c>
      <c r="J1651" t="s">
        <v>4164</v>
      </c>
      <c r="K1651" t="s">
        <v>4165</v>
      </c>
      <c r="L1651" t="s">
        <v>4622</v>
      </c>
      <c r="M1651" t="s">
        <v>8068</v>
      </c>
      <c r="N1651">
        <v>45000</v>
      </c>
      <c r="O1651" t="s">
        <v>6470</v>
      </c>
      <c r="P1651" t="s">
        <v>6471</v>
      </c>
      <c r="Q1651" t="s">
        <v>3708</v>
      </c>
      <c r="R1651">
        <v>5975403560</v>
      </c>
      <c r="S1651" s="14">
        <v>46203</v>
      </c>
      <c r="T1651" t="s">
        <v>8069</v>
      </c>
      <c r="U1651" s="31">
        <v>46203.435868055552</v>
      </c>
      <c r="AK1651" s="14">
        <v>46204</v>
      </c>
      <c r="AL1651" t="s">
        <v>3096</v>
      </c>
      <c r="AM1651" s="31">
        <v>46204.612696759257</v>
      </c>
      <c r="AQ1651" s="31">
        <v>46204.612696759257</v>
      </c>
      <c r="AR1651" s="14">
        <v>46204</v>
      </c>
      <c r="AS1651" t="s">
        <v>3096</v>
      </c>
      <c r="AT1651" t="s">
        <v>674</v>
      </c>
      <c r="AU1651" t="s">
        <v>678</v>
      </c>
      <c r="AV1651" s="14">
        <v>46204</v>
      </c>
      <c r="AW1651" t="s">
        <v>8070</v>
      </c>
      <c r="AX1651" s="31">
        <v>46204.632384259261</v>
      </c>
      <c r="AY1651" s="14">
        <v>46204</v>
      </c>
      <c r="AZ1651" t="s">
        <v>1211</v>
      </c>
      <c r="BA1651" s="31">
        <v>46204.638553240744</v>
      </c>
      <c r="BB1651" s="14">
        <v>46204</v>
      </c>
      <c r="BC1651" t="s">
        <v>7357</v>
      </c>
      <c r="BD1651" s="31">
        <v>46204.650925925926</v>
      </c>
      <c r="BE1651" s="14">
        <v>46204</v>
      </c>
      <c r="BF1651" t="s">
        <v>7959</v>
      </c>
      <c r="BG1651" s="31">
        <v>46204.659513888888</v>
      </c>
      <c r="BH1651" s="14">
        <v>46204</v>
      </c>
      <c r="BI1651" t="s">
        <v>7959</v>
      </c>
      <c r="BJ1651" s="31">
        <v>46204.672523148147</v>
      </c>
      <c r="BW1651" s="14">
        <v>46204</v>
      </c>
      <c r="BX1651" t="s">
        <v>7959</v>
      </c>
      <c r="BY1651" s="31">
        <v>46204.675046296295</v>
      </c>
      <c r="BZ1651" s="14">
        <v>46204</v>
      </c>
      <c r="CA1651" t="s">
        <v>1324</v>
      </c>
      <c r="CB1651" s="31">
        <v>46204.699629629627</v>
      </c>
      <c r="CF1651" s="14">
        <v>46205</v>
      </c>
      <c r="CG1651" t="s">
        <v>8070</v>
      </c>
      <c r="CH1651" s="31">
        <v>46205.764722222222</v>
      </c>
      <c r="CM1651" s="4">
        <f t="shared" si="70"/>
        <v>46203.435868055552</v>
      </c>
      <c r="CN1651">
        <f t="shared" si="71"/>
        <v>1</v>
      </c>
      <c r="CO1651" t="str">
        <f>VLOOKUP(A1651,Sheet1!$A$2:$B$221,2,0)</f>
        <v>West Zone</v>
      </c>
    </row>
    <row r="1652" spans="1:93" x14ac:dyDescent="0.35">
      <c r="A1652" t="s">
        <v>8066</v>
      </c>
      <c r="B1652">
        <v>279</v>
      </c>
      <c r="C1652" t="s">
        <v>9332</v>
      </c>
      <c r="D1652" t="s">
        <v>678</v>
      </c>
      <c r="E1652" t="s">
        <v>673</v>
      </c>
      <c r="F1652" t="s">
        <v>674</v>
      </c>
      <c r="G1652" t="s">
        <v>109</v>
      </c>
      <c r="H1652" t="s">
        <v>12766</v>
      </c>
      <c r="I1652">
        <v>226214</v>
      </c>
      <c r="J1652" t="s">
        <v>8072</v>
      </c>
      <c r="K1652" t="s">
        <v>8073</v>
      </c>
      <c r="L1652" t="s">
        <v>4622</v>
      </c>
      <c r="M1652" t="s">
        <v>12767</v>
      </c>
      <c r="N1652">
        <v>75000</v>
      </c>
      <c r="O1652" t="s">
        <v>12768</v>
      </c>
      <c r="P1652" t="s">
        <v>12769</v>
      </c>
      <c r="Q1652" t="s">
        <v>1150</v>
      </c>
      <c r="R1652">
        <v>3174729721</v>
      </c>
      <c r="S1652" s="14">
        <v>46210</v>
      </c>
      <c r="T1652" t="s">
        <v>8076</v>
      </c>
      <c r="U1652" s="31">
        <v>46210.449895833335</v>
      </c>
      <c r="AK1652" s="14">
        <v>46210</v>
      </c>
      <c r="AL1652" t="s">
        <v>8070</v>
      </c>
      <c r="AM1652" s="31">
        <v>46210.51289351852</v>
      </c>
      <c r="AQ1652" s="31">
        <v>46210.51289351852</v>
      </c>
      <c r="AR1652" s="14">
        <v>46210</v>
      </c>
      <c r="AS1652" t="s">
        <v>8070</v>
      </c>
      <c r="AT1652" t="s">
        <v>12770</v>
      </c>
      <c r="AU1652" t="s">
        <v>677</v>
      </c>
      <c r="AV1652" s="14">
        <v>46210</v>
      </c>
      <c r="AW1652" t="s">
        <v>8070</v>
      </c>
      <c r="AX1652" s="31">
        <v>46210.513298611113</v>
      </c>
      <c r="AY1652" s="14">
        <v>46210</v>
      </c>
      <c r="AZ1652" t="s">
        <v>1211</v>
      </c>
      <c r="BA1652" s="31">
        <v>46210.523229166669</v>
      </c>
      <c r="BB1652" s="14">
        <v>46210</v>
      </c>
      <c r="BC1652" t="s">
        <v>6814</v>
      </c>
      <c r="BD1652" s="31">
        <v>46210.584398148145</v>
      </c>
      <c r="BE1652" s="14">
        <v>46210</v>
      </c>
      <c r="BF1652" t="s">
        <v>7959</v>
      </c>
      <c r="BG1652" s="31">
        <v>46210.633113425924</v>
      </c>
      <c r="BH1652" s="14">
        <v>46210</v>
      </c>
      <c r="BI1652" t="s">
        <v>7959</v>
      </c>
      <c r="BJ1652" s="31">
        <v>46210.668703703705</v>
      </c>
      <c r="BW1652" s="14">
        <v>46210</v>
      </c>
      <c r="BX1652" t="s">
        <v>7959</v>
      </c>
      <c r="BY1652" s="31">
        <v>46210.677245370367</v>
      </c>
      <c r="BZ1652" s="14">
        <v>46210</v>
      </c>
      <c r="CA1652" t="s">
        <v>1364</v>
      </c>
      <c r="CB1652" s="31">
        <v>46210.689444444448</v>
      </c>
      <c r="CF1652" s="14">
        <v>46210</v>
      </c>
      <c r="CG1652" t="s">
        <v>3097</v>
      </c>
      <c r="CH1652" s="31">
        <v>46210.748969907407</v>
      </c>
      <c r="CM1652" s="4">
        <f t="shared" si="70"/>
        <v>46210.449895833335</v>
      </c>
      <c r="CN1652">
        <f t="shared" si="71"/>
        <v>0</v>
      </c>
      <c r="CO1652" t="str">
        <f>VLOOKUP(A1652,Sheet1!$A$2:$B$221,2,0)</f>
        <v>West Zone</v>
      </c>
    </row>
    <row r="1653" spans="1:93" x14ac:dyDescent="0.35">
      <c r="A1653" t="s">
        <v>8066</v>
      </c>
      <c r="B1653">
        <v>279</v>
      </c>
      <c r="C1653" t="s">
        <v>9332</v>
      </c>
      <c r="D1653" t="s">
        <v>678</v>
      </c>
      <c r="E1653" t="s">
        <v>673</v>
      </c>
      <c r="F1653" t="s">
        <v>674</v>
      </c>
      <c r="G1653" t="s">
        <v>109</v>
      </c>
      <c r="H1653" t="s">
        <v>12771</v>
      </c>
      <c r="I1653">
        <v>230954</v>
      </c>
      <c r="J1653" t="s">
        <v>4164</v>
      </c>
      <c r="K1653" t="s">
        <v>4165</v>
      </c>
      <c r="L1653" t="s">
        <v>4622</v>
      </c>
      <c r="M1653" t="s">
        <v>12772</v>
      </c>
      <c r="N1653">
        <v>55000</v>
      </c>
      <c r="O1653" t="s">
        <v>9574</v>
      </c>
      <c r="P1653" t="s">
        <v>9575</v>
      </c>
      <c r="Q1653" t="s">
        <v>12773</v>
      </c>
      <c r="R1653">
        <v>7304466273</v>
      </c>
      <c r="S1653" s="14">
        <v>46209</v>
      </c>
      <c r="T1653" t="s">
        <v>8069</v>
      </c>
      <c r="U1653" s="31">
        <v>46209.858819444446</v>
      </c>
      <c r="AK1653" s="14">
        <v>46210</v>
      </c>
      <c r="AL1653" t="s">
        <v>3096</v>
      </c>
      <c r="AM1653" s="31">
        <v>46210.734814814816</v>
      </c>
      <c r="AQ1653" s="31">
        <v>46210.734814814816</v>
      </c>
      <c r="AR1653" s="14">
        <v>46210</v>
      </c>
      <c r="AS1653" t="s">
        <v>3096</v>
      </c>
      <c r="AT1653" t="s">
        <v>674</v>
      </c>
      <c r="AU1653" t="s">
        <v>678</v>
      </c>
      <c r="AV1653" s="14">
        <v>46210</v>
      </c>
      <c r="AW1653" t="s">
        <v>8070</v>
      </c>
      <c r="AX1653" s="31">
        <v>46210.742129629631</v>
      </c>
      <c r="AY1653" s="14">
        <v>46211</v>
      </c>
      <c r="AZ1653" t="s">
        <v>1211</v>
      </c>
      <c r="BA1653" s="31">
        <v>46211.360497685186</v>
      </c>
      <c r="CM1653" s="4">
        <f t="shared" si="70"/>
        <v>46209.858819444446</v>
      </c>
      <c r="CN1653">
        <f t="shared" si="71"/>
        <v>1</v>
      </c>
      <c r="CO1653" t="str">
        <f>VLOOKUP(A1653,Sheet1!$A$2:$B$221,2,0)</f>
        <v>West Zone</v>
      </c>
    </row>
    <row r="1654" spans="1:93" x14ac:dyDescent="0.35">
      <c r="A1654" t="s">
        <v>8066</v>
      </c>
      <c r="B1654">
        <v>279</v>
      </c>
      <c r="C1654" t="s">
        <v>9332</v>
      </c>
      <c r="D1654" t="s">
        <v>678</v>
      </c>
      <c r="E1654" t="s">
        <v>673</v>
      </c>
      <c r="F1654" t="s">
        <v>674</v>
      </c>
      <c r="G1654" t="s">
        <v>109</v>
      </c>
      <c r="H1654" t="s">
        <v>8071</v>
      </c>
      <c r="I1654">
        <v>238406</v>
      </c>
      <c r="J1654" t="s">
        <v>8072</v>
      </c>
      <c r="K1654" t="s">
        <v>8073</v>
      </c>
      <c r="L1654" t="s">
        <v>4622</v>
      </c>
      <c r="M1654" t="s">
        <v>8074</v>
      </c>
      <c r="N1654">
        <v>45000</v>
      </c>
      <c r="O1654" t="s">
        <v>6470</v>
      </c>
      <c r="P1654" t="s">
        <v>6471</v>
      </c>
      <c r="Q1654" t="s">
        <v>8075</v>
      </c>
      <c r="R1654">
        <v>4760141099</v>
      </c>
      <c r="S1654" s="14">
        <v>46205</v>
      </c>
      <c r="T1654" t="s">
        <v>8076</v>
      </c>
      <c r="U1654" s="31">
        <v>46205.537395833337</v>
      </c>
      <c r="AK1654" s="14">
        <v>46205</v>
      </c>
      <c r="AL1654" t="s">
        <v>3097</v>
      </c>
      <c r="AM1654" s="31">
        <v>46205.661157407405</v>
      </c>
      <c r="AQ1654" s="31">
        <v>46205.661157407405</v>
      </c>
      <c r="AR1654" s="14">
        <v>46205</v>
      </c>
      <c r="AS1654" t="s">
        <v>3097</v>
      </c>
      <c r="AT1654" t="s">
        <v>8077</v>
      </c>
      <c r="AU1654" t="s">
        <v>677</v>
      </c>
      <c r="AV1654" s="14">
        <v>46205</v>
      </c>
      <c r="AW1654" t="s">
        <v>3097</v>
      </c>
      <c r="AX1654" s="31">
        <v>46205.67695601852</v>
      </c>
      <c r="AY1654" s="14">
        <v>46205</v>
      </c>
      <c r="AZ1654" t="s">
        <v>1211</v>
      </c>
      <c r="BA1654" s="31">
        <v>46205.68540509259</v>
      </c>
      <c r="BB1654" s="14">
        <v>46205</v>
      </c>
      <c r="BC1654" t="s">
        <v>3057</v>
      </c>
      <c r="BD1654" s="31">
        <v>46205.701261574075</v>
      </c>
      <c r="BE1654" s="14">
        <v>46205</v>
      </c>
      <c r="BF1654" t="s">
        <v>7959</v>
      </c>
      <c r="BG1654" s="31">
        <v>46205.748831018522</v>
      </c>
      <c r="BH1654" s="14">
        <v>46205</v>
      </c>
      <c r="BI1654" t="s">
        <v>7959</v>
      </c>
      <c r="BJ1654" s="31">
        <v>46205.808865740742</v>
      </c>
      <c r="BW1654" s="14">
        <v>46205</v>
      </c>
      <c r="BX1654" t="s">
        <v>7959</v>
      </c>
      <c r="BY1654" s="31">
        <v>46205.828518518516</v>
      </c>
      <c r="BZ1654" s="14">
        <v>46205</v>
      </c>
      <c r="CA1654" t="s">
        <v>1324</v>
      </c>
      <c r="CB1654" s="31">
        <v>46205.83121527778</v>
      </c>
      <c r="CF1654" s="14">
        <v>46205</v>
      </c>
      <c r="CG1654" t="s">
        <v>3097</v>
      </c>
      <c r="CH1654" s="31">
        <v>46205.838310185187</v>
      </c>
      <c r="CM1654" s="4">
        <f t="shared" si="70"/>
        <v>46205.537395833337</v>
      </c>
      <c r="CN1654">
        <f t="shared" si="71"/>
        <v>0</v>
      </c>
      <c r="CO1654" t="str">
        <f>VLOOKUP(A1654,Sheet1!$A$2:$B$221,2,0)</f>
        <v>West Zone</v>
      </c>
    </row>
    <row r="1655" spans="1:93" x14ac:dyDescent="0.35">
      <c r="A1655" t="s">
        <v>8066</v>
      </c>
      <c r="B1655">
        <v>279</v>
      </c>
      <c r="C1655" t="s">
        <v>9332</v>
      </c>
      <c r="D1655" t="s">
        <v>678</v>
      </c>
      <c r="E1655" t="s">
        <v>673</v>
      </c>
      <c r="F1655" t="s">
        <v>674</v>
      </c>
      <c r="G1655" t="s">
        <v>109</v>
      </c>
      <c r="H1655" t="s">
        <v>3771</v>
      </c>
      <c r="I1655">
        <v>239080</v>
      </c>
      <c r="J1655" t="s">
        <v>3773</v>
      </c>
      <c r="K1655" t="s">
        <v>3774</v>
      </c>
      <c r="L1655" t="s">
        <v>4622</v>
      </c>
      <c r="M1655" t="s">
        <v>8078</v>
      </c>
      <c r="N1655">
        <v>90000</v>
      </c>
      <c r="O1655" t="s">
        <v>1200</v>
      </c>
      <c r="P1655" t="s">
        <v>1201</v>
      </c>
      <c r="Q1655" t="s">
        <v>3772</v>
      </c>
      <c r="R1655">
        <v>8424217022</v>
      </c>
      <c r="S1655" s="14">
        <v>46204</v>
      </c>
      <c r="T1655" t="s">
        <v>8079</v>
      </c>
      <c r="U1655" s="31">
        <v>46204.442210648151</v>
      </c>
      <c r="AK1655" s="14">
        <v>46204</v>
      </c>
      <c r="AL1655" t="s">
        <v>3096</v>
      </c>
      <c r="AM1655" s="31">
        <v>46204.532280092593</v>
      </c>
      <c r="AQ1655" s="31">
        <v>46204.532280092593</v>
      </c>
      <c r="AR1655" s="14">
        <v>46204</v>
      </c>
      <c r="AS1655" t="s">
        <v>3096</v>
      </c>
      <c r="AT1655" t="s">
        <v>674</v>
      </c>
      <c r="AU1655" t="s">
        <v>678</v>
      </c>
      <c r="AV1655" s="14">
        <v>46204</v>
      </c>
      <c r="AW1655" t="s">
        <v>8070</v>
      </c>
      <c r="AX1655" s="31">
        <v>46204.535057870373</v>
      </c>
      <c r="AY1655" s="14">
        <v>46204</v>
      </c>
      <c r="AZ1655" t="s">
        <v>1211</v>
      </c>
      <c r="BA1655" s="31">
        <v>46204.550995370373</v>
      </c>
      <c r="BB1655" s="14">
        <v>46204</v>
      </c>
      <c r="BC1655" t="s">
        <v>6626</v>
      </c>
      <c r="BD1655" s="31">
        <v>46204.609537037039</v>
      </c>
      <c r="BE1655" s="14">
        <v>46204</v>
      </c>
      <c r="BF1655" t="s">
        <v>7959</v>
      </c>
      <c r="BG1655" s="31">
        <v>46204.626064814816</v>
      </c>
      <c r="BH1655" s="14">
        <v>46204</v>
      </c>
      <c r="BI1655" t="s">
        <v>7959</v>
      </c>
      <c r="BJ1655" s="31">
        <v>46204.632893518516</v>
      </c>
      <c r="BW1655" s="14">
        <v>46204</v>
      </c>
      <c r="BX1655" t="s">
        <v>7959</v>
      </c>
      <c r="BY1655" s="31">
        <v>46204.654687499999</v>
      </c>
      <c r="BZ1655" s="14">
        <v>46204</v>
      </c>
      <c r="CA1655" t="s">
        <v>1324</v>
      </c>
      <c r="CB1655" s="31">
        <v>46204.67359953704</v>
      </c>
      <c r="CF1655" s="14">
        <v>46204</v>
      </c>
      <c r="CG1655" t="s">
        <v>3097</v>
      </c>
      <c r="CH1655" s="31">
        <v>46204.72828703704</v>
      </c>
      <c r="CM1655" s="4">
        <f t="shared" si="70"/>
        <v>46204.442210648151</v>
      </c>
      <c r="CN1655">
        <f t="shared" si="71"/>
        <v>0</v>
      </c>
      <c r="CO1655" t="str">
        <f>VLOOKUP(A1655,Sheet1!$A$2:$B$221,2,0)</f>
        <v>West Zone</v>
      </c>
    </row>
    <row r="1656" spans="1:93" x14ac:dyDescent="0.35">
      <c r="A1656" t="s">
        <v>8066</v>
      </c>
      <c r="B1656">
        <v>279</v>
      </c>
      <c r="C1656" t="s">
        <v>9332</v>
      </c>
      <c r="D1656" t="s">
        <v>678</v>
      </c>
      <c r="E1656" t="s">
        <v>673</v>
      </c>
      <c r="F1656" t="s">
        <v>674</v>
      </c>
      <c r="G1656" t="s">
        <v>109</v>
      </c>
      <c r="H1656" t="s">
        <v>3725</v>
      </c>
      <c r="I1656">
        <v>249771</v>
      </c>
      <c r="J1656" t="s">
        <v>1055</v>
      </c>
      <c r="K1656" t="s">
        <v>3688</v>
      </c>
      <c r="L1656" t="s">
        <v>4622</v>
      </c>
      <c r="M1656" t="s">
        <v>8080</v>
      </c>
      <c r="N1656">
        <v>90000</v>
      </c>
      <c r="O1656" t="s">
        <v>3727</v>
      </c>
      <c r="P1656" t="s">
        <v>3728</v>
      </c>
      <c r="Q1656" t="s">
        <v>3726</v>
      </c>
      <c r="R1656">
        <v>7250411216</v>
      </c>
      <c r="S1656" s="14">
        <v>46204</v>
      </c>
      <c r="T1656" t="s">
        <v>8070</v>
      </c>
      <c r="U1656" s="31">
        <v>46204.446620370371</v>
      </c>
      <c r="AK1656" s="14">
        <v>46204</v>
      </c>
      <c r="AL1656" t="s">
        <v>3096</v>
      </c>
      <c r="AM1656" s="31">
        <v>46204.471446759257</v>
      </c>
      <c r="AQ1656" s="31">
        <v>46204.471446759257</v>
      </c>
      <c r="AR1656" s="14">
        <v>46204</v>
      </c>
      <c r="AS1656" t="s">
        <v>3096</v>
      </c>
      <c r="AT1656" t="s">
        <v>674</v>
      </c>
      <c r="AU1656" t="s">
        <v>678</v>
      </c>
      <c r="AV1656" s="14">
        <v>46204</v>
      </c>
      <c r="AW1656" t="s">
        <v>8070</v>
      </c>
      <c r="AX1656" s="31">
        <v>46204.502696759257</v>
      </c>
      <c r="AY1656" s="14">
        <v>46204</v>
      </c>
      <c r="AZ1656" t="s">
        <v>1211</v>
      </c>
      <c r="BA1656" s="31">
        <v>46204.512592592589</v>
      </c>
      <c r="BB1656" s="14">
        <v>46204</v>
      </c>
      <c r="BC1656" t="s">
        <v>7038</v>
      </c>
      <c r="BD1656" s="31">
        <v>46204.534710648149</v>
      </c>
      <c r="BE1656" s="14">
        <v>46204</v>
      </c>
      <c r="BF1656" t="s">
        <v>7959</v>
      </c>
      <c r="BG1656" s="31">
        <v>46204.556608796294</v>
      </c>
      <c r="BH1656" s="14">
        <v>46204</v>
      </c>
      <c r="BI1656" t="s">
        <v>7959</v>
      </c>
      <c r="BJ1656" s="31">
        <v>46204.565208333333</v>
      </c>
      <c r="BW1656" s="14">
        <v>46204</v>
      </c>
      <c r="BX1656" t="s">
        <v>7959</v>
      </c>
      <c r="BY1656" s="31">
        <v>46204.593668981484</v>
      </c>
      <c r="BZ1656" s="14">
        <v>46204</v>
      </c>
      <c r="CA1656" t="s">
        <v>1322</v>
      </c>
      <c r="CB1656" s="31">
        <v>46204.612349537034</v>
      </c>
      <c r="CF1656" s="14">
        <v>46204</v>
      </c>
      <c r="CG1656" t="s">
        <v>3097</v>
      </c>
      <c r="CH1656" s="31">
        <v>46204.696412037039</v>
      </c>
      <c r="CM1656" s="4">
        <f t="shared" si="70"/>
        <v>46204.446620370371</v>
      </c>
      <c r="CN1656">
        <f t="shared" si="71"/>
        <v>0</v>
      </c>
      <c r="CO1656" t="str">
        <f>VLOOKUP(A1656,Sheet1!$A$2:$B$221,2,0)</f>
        <v>West Zone</v>
      </c>
    </row>
    <row r="1657" spans="1:93" x14ac:dyDescent="0.35">
      <c r="A1657" t="s">
        <v>8066</v>
      </c>
      <c r="B1657">
        <v>279</v>
      </c>
      <c r="C1657" t="s">
        <v>9332</v>
      </c>
      <c r="D1657" t="s">
        <v>678</v>
      </c>
      <c r="E1657" t="s">
        <v>673</v>
      </c>
      <c r="F1657" t="s">
        <v>674</v>
      </c>
      <c r="G1657" t="s">
        <v>109</v>
      </c>
      <c r="H1657" t="s">
        <v>4163</v>
      </c>
      <c r="I1657">
        <v>261694</v>
      </c>
      <c r="J1657" t="s">
        <v>4164</v>
      </c>
      <c r="K1657" t="s">
        <v>8081</v>
      </c>
      <c r="L1657" t="s">
        <v>4622</v>
      </c>
      <c r="M1657" t="s">
        <v>8082</v>
      </c>
      <c r="N1657">
        <v>73000</v>
      </c>
      <c r="O1657" t="s">
        <v>4166</v>
      </c>
      <c r="P1657" t="s">
        <v>4167</v>
      </c>
      <c r="Q1657" t="s">
        <v>1150</v>
      </c>
      <c r="R1657">
        <v>2057129802</v>
      </c>
      <c r="S1657" s="14">
        <v>46205</v>
      </c>
      <c r="T1657" t="s">
        <v>8083</v>
      </c>
      <c r="U1657" s="31">
        <v>46205.42728009259</v>
      </c>
      <c r="AK1657" s="14">
        <v>46205</v>
      </c>
      <c r="AL1657" t="s">
        <v>3096</v>
      </c>
      <c r="AM1657" s="31">
        <v>46205.535486111112</v>
      </c>
      <c r="AQ1657" s="31">
        <v>46205.535486111112</v>
      </c>
      <c r="AR1657" s="14">
        <v>46205</v>
      </c>
      <c r="AS1657" t="s">
        <v>3096</v>
      </c>
      <c r="AT1657" t="s">
        <v>674</v>
      </c>
      <c r="AU1657" t="s">
        <v>678</v>
      </c>
      <c r="AV1657" s="14">
        <v>46205</v>
      </c>
      <c r="AW1657" t="s">
        <v>8070</v>
      </c>
      <c r="AX1657" s="31">
        <v>46205.542222222219</v>
      </c>
      <c r="AY1657" s="14">
        <v>46205</v>
      </c>
      <c r="AZ1657" t="s">
        <v>1211</v>
      </c>
      <c r="BA1657" s="31">
        <v>46205.577337962961</v>
      </c>
      <c r="BB1657" s="14">
        <v>46205</v>
      </c>
      <c r="BC1657" t="s">
        <v>7003</v>
      </c>
      <c r="BD1657" s="31">
        <v>46205.627662037034</v>
      </c>
      <c r="BE1657" s="14">
        <v>46205</v>
      </c>
      <c r="BF1657" t="s">
        <v>7959</v>
      </c>
      <c r="BG1657" s="31">
        <v>46205.644756944443</v>
      </c>
      <c r="BH1657" s="14">
        <v>46205</v>
      </c>
      <c r="BI1657" t="s">
        <v>7959</v>
      </c>
      <c r="BJ1657" s="31">
        <v>46205.698483796295</v>
      </c>
      <c r="BW1657" s="14">
        <v>46205</v>
      </c>
      <c r="BX1657" t="s">
        <v>7959</v>
      </c>
      <c r="BY1657" s="31">
        <v>46205.704699074071</v>
      </c>
      <c r="BZ1657" s="14">
        <v>46206</v>
      </c>
      <c r="CA1657" t="s">
        <v>1324</v>
      </c>
      <c r="CB1657" s="31">
        <v>46206.667164351849</v>
      </c>
      <c r="CF1657" s="14">
        <v>46206</v>
      </c>
      <c r="CG1657" t="s">
        <v>3097</v>
      </c>
      <c r="CH1657" s="31">
        <v>46206.681122685186</v>
      </c>
      <c r="CM1657" s="4">
        <f t="shared" si="70"/>
        <v>46205.42728009259</v>
      </c>
      <c r="CN1657">
        <f t="shared" si="71"/>
        <v>0</v>
      </c>
      <c r="CO1657" t="str">
        <f>VLOOKUP(A1657,Sheet1!$A$2:$B$221,2,0)</f>
        <v>West Zone</v>
      </c>
    </row>
    <row r="1658" spans="1:93" x14ac:dyDescent="0.35">
      <c r="A1658" t="s">
        <v>8066</v>
      </c>
      <c r="B1658">
        <v>279</v>
      </c>
      <c r="C1658" t="s">
        <v>9332</v>
      </c>
      <c r="D1658" t="s">
        <v>678</v>
      </c>
      <c r="E1658" t="s">
        <v>673</v>
      </c>
      <c r="F1658" t="s">
        <v>674</v>
      </c>
      <c r="G1658" t="s">
        <v>109</v>
      </c>
      <c r="H1658" t="s">
        <v>8084</v>
      </c>
      <c r="I1658">
        <v>278980</v>
      </c>
      <c r="J1658" t="s">
        <v>3773</v>
      </c>
      <c r="K1658" t="s">
        <v>3774</v>
      </c>
      <c r="L1658" t="s">
        <v>4622</v>
      </c>
      <c r="M1658" t="s">
        <v>8085</v>
      </c>
      <c r="N1658">
        <v>40000</v>
      </c>
      <c r="O1658" t="s">
        <v>3047</v>
      </c>
      <c r="P1658" t="s">
        <v>3048</v>
      </c>
      <c r="Q1658" t="s">
        <v>8086</v>
      </c>
      <c r="R1658">
        <v>1381479779</v>
      </c>
      <c r="S1658" s="14">
        <v>46204</v>
      </c>
      <c r="T1658" t="s">
        <v>8070</v>
      </c>
      <c r="U1658" s="31">
        <v>46204.488749999997</v>
      </c>
      <c r="AK1658" s="14">
        <v>46204</v>
      </c>
      <c r="AL1658" t="s">
        <v>3096</v>
      </c>
      <c r="AM1658" s="31">
        <v>46204.512812499997</v>
      </c>
      <c r="AQ1658" s="31">
        <v>46204.512812499997</v>
      </c>
      <c r="AR1658" s="14">
        <v>46204</v>
      </c>
      <c r="AS1658" t="s">
        <v>3096</v>
      </c>
      <c r="AT1658" t="s">
        <v>674</v>
      </c>
      <c r="AU1658" t="s">
        <v>678</v>
      </c>
      <c r="AV1658" s="14">
        <v>46204</v>
      </c>
      <c r="AW1658" t="s">
        <v>8070</v>
      </c>
      <c r="AX1658" s="31">
        <v>46204.52</v>
      </c>
      <c r="AY1658" s="14">
        <v>46204</v>
      </c>
      <c r="AZ1658" t="s">
        <v>1211</v>
      </c>
      <c r="BA1658" s="31">
        <v>46204.532187500001</v>
      </c>
      <c r="BB1658" s="14">
        <v>46204</v>
      </c>
      <c r="BC1658" t="s">
        <v>6837</v>
      </c>
      <c r="BD1658" s="31">
        <v>46204.540069444447</v>
      </c>
      <c r="BE1658" s="14">
        <v>46204</v>
      </c>
      <c r="BF1658" t="s">
        <v>7959</v>
      </c>
      <c r="BG1658" s="31">
        <v>46204.557222222225</v>
      </c>
      <c r="BH1658" s="14">
        <v>46204</v>
      </c>
      <c r="BI1658" t="s">
        <v>7959</v>
      </c>
      <c r="BJ1658" s="31">
        <v>46204.617754629631</v>
      </c>
      <c r="BW1658" s="14">
        <v>46204</v>
      </c>
      <c r="BX1658" t="s">
        <v>7959</v>
      </c>
      <c r="BY1658" s="31">
        <v>46204.62909722222</v>
      </c>
      <c r="BZ1658" s="14">
        <v>46204</v>
      </c>
      <c r="CA1658" t="s">
        <v>1324</v>
      </c>
      <c r="CB1658" s="31">
        <v>46204.63385416667</v>
      </c>
      <c r="CF1658" s="14">
        <v>46204</v>
      </c>
      <c r="CG1658" t="s">
        <v>3097</v>
      </c>
      <c r="CH1658" s="31">
        <v>46204.713993055557</v>
      </c>
      <c r="CM1658" s="4">
        <f t="shared" si="70"/>
        <v>46204.488749999997</v>
      </c>
      <c r="CN1658">
        <f t="shared" si="71"/>
        <v>0</v>
      </c>
      <c r="CO1658" t="str">
        <f>VLOOKUP(A1658,Sheet1!$A$2:$B$221,2,0)</f>
        <v>West Zone</v>
      </c>
    </row>
    <row r="1659" spans="1:93" x14ac:dyDescent="0.35">
      <c r="A1659" t="s">
        <v>8066</v>
      </c>
      <c r="B1659">
        <v>279</v>
      </c>
      <c r="C1659" t="s">
        <v>9332</v>
      </c>
      <c r="D1659" t="s">
        <v>678</v>
      </c>
      <c r="E1659" t="s">
        <v>673</v>
      </c>
      <c r="F1659" t="s">
        <v>674</v>
      </c>
      <c r="G1659" t="s">
        <v>109</v>
      </c>
      <c r="H1659" t="s">
        <v>10881</v>
      </c>
      <c r="I1659">
        <v>315450</v>
      </c>
      <c r="J1659" t="s">
        <v>8072</v>
      </c>
      <c r="K1659" t="s">
        <v>8073</v>
      </c>
      <c r="L1659" t="s">
        <v>4622</v>
      </c>
      <c r="M1659" t="s">
        <v>10882</v>
      </c>
      <c r="N1659">
        <v>40000</v>
      </c>
      <c r="O1659" t="s">
        <v>3047</v>
      </c>
      <c r="P1659" t="s">
        <v>3048</v>
      </c>
      <c r="Q1659" t="s">
        <v>10883</v>
      </c>
      <c r="R1659">
        <v>6489190767</v>
      </c>
      <c r="S1659" s="14">
        <v>46209</v>
      </c>
      <c r="T1659" t="s">
        <v>8076</v>
      </c>
      <c r="U1659" s="31">
        <v>46209.505937499998</v>
      </c>
      <c r="AK1659" s="14">
        <v>46209</v>
      </c>
      <c r="AL1659" t="s">
        <v>3096</v>
      </c>
      <c r="AM1659" s="31">
        <v>46209.599560185183</v>
      </c>
      <c r="AQ1659" s="31">
        <v>46209.599560185183</v>
      </c>
      <c r="AR1659" s="14">
        <v>46209</v>
      </c>
      <c r="AS1659" t="s">
        <v>3096</v>
      </c>
      <c r="AT1659" t="s">
        <v>674</v>
      </c>
      <c r="AU1659" t="s">
        <v>678</v>
      </c>
      <c r="AV1659" s="14">
        <v>46209</v>
      </c>
      <c r="AW1659" t="s">
        <v>3097</v>
      </c>
      <c r="AX1659" s="31">
        <v>46209.652222222219</v>
      </c>
      <c r="AY1659" s="14">
        <v>46209</v>
      </c>
      <c r="AZ1659" t="s">
        <v>1211</v>
      </c>
      <c r="BA1659" s="31">
        <v>46209.673611111109</v>
      </c>
      <c r="BB1659" s="14">
        <v>46209</v>
      </c>
      <c r="BC1659" t="s">
        <v>7038</v>
      </c>
      <c r="BD1659" s="31">
        <v>46209.711562500001</v>
      </c>
      <c r="BE1659" s="14">
        <v>46209</v>
      </c>
      <c r="BF1659" t="s">
        <v>7959</v>
      </c>
      <c r="BG1659" s="31">
        <v>46209.717245370368</v>
      </c>
      <c r="BH1659" s="14">
        <v>46210</v>
      </c>
      <c r="BI1659" t="s">
        <v>1336</v>
      </c>
      <c r="BJ1659" s="31">
        <v>46210.739085648151</v>
      </c>
      <c r="BW1659" s="14">
        <v>46210</v>
      </c>
      <c r="BX1659" t="s">
        <v>1336</v>
      </c>
      <c r="BY1659" s="31">
        <v>46210.745497685188</v>
      </c>
      <c r="BZ1659" s="14">
        <v>46210</v>
      </c>
      <c r="CA1659" t="s">
        <v>1324</v>
      </c>
      <c r="CB1659" s="31">
        <v>46210.817025462966</v>
      </c>
      <c r="CF1659" s="14">
        <v>46210</v>
      </c>
      <c r="CG1659" t="s">
        <v>3097</v>
      </c>
      <c r="CH1659" s="31">
        <v>46210.826782407406</v>
      </c>
      <c r="CM1659" s="4">
        <f t="shared" si="70"/>
        <v>46209.505937499998</v>
      </c>
      <c r="CN1659">
        <f t="shared" si="71"/>
        <v>0</v>
      </c>
      <c r="CO1659" t="str">
        <f>VLOOKUP(A1659,Sheet1!$A$2:$B$221,2,0)</f>
        <v>West Zone</v>
      </c>
    </row>
    <row r="1660" spans="1:93" x14ac:dyDescent="0.35">
      <c r="A1660" t="s">
        <v>8066</v>
      </c>
      <c r="B1660">
        <v>279</v>
      </c>
      <c r="C1660" t="s">
        <v>9332</v>
      </c>
      <c r="D1660" t="s">
        <v>678</v>
      </c>
      <c r="E1660" t="s">
        <v>673</v>
      </c>
      <c r="F1660" t="s">
        <v>674</v>
      </c>
      <c r="G1660" t="s">
        <v>109</v>
      </c>
      <c r="H1660" t="s">
        <v>3686</v>
      </c>
      <c r="I1660">
        <v>602336</v>
      </c>
      <c r="J1660" t="s">
        <v>1055</v>
      </c>
      <c r="K1660" t="s">
        <v>3688</v>
      </c>
      <c r="L1660" t="s">
        <v>4622</v>
      </c>
      <c r="M1660" t="s">
        <v>8087</v>
      </c>
      <c r="N1660">
        <v>50000</v>
      </c>
      <c r="O1660" t="s">
        <v>1223</v>
      </c>
      <c r="P1660" t="s">
        <v>1224</v>
      </c>
      <c r="Q1660" t="s">
        <v>3687</v>
      </c>
      <c r="R1660">
        <v>1737894471</v>
      </c>
      <c r="S1660" s="14">
        <v>46203</v>
      </c>
      <c r="T1660" t="s">
        <v>8088</v>
      </c>
      <c r="U1660" s="31">
        <v>46203.497349537036</v>
      </c>
      <c r="AK1660" s="14">
        <v>46204</v>
      </c>
      <c r="AL1660" t="s">
        <v>3096</v>
      </c>
      <c r="AM1660" s="31">
        <v>46204.40792824074</v>
      </c>
      <c r="AQ1660" s="31">
        <v>46204.40792824074</v>
      </c>
      <c r="AR1660" s="14">
        <v>46204</v>
      </c>
      <c r="AS1660" t="s">
        <v>3096</v>
      </c>
      <c r="AT1660" t="s">
        <v>674</v>
      </c>
      <c r="AU1660" t="s">
        <v>678</v>
      </c>
      <c r="AV1660" s="14">
        <v>46204</v>
      </c>
      <c r="AW1660" t="s">
        <v>3096</v>
      </c>
      <c r="AX1660" s="31">
        <v>46204.420046296298</v>
      </c>
      <c r="AY1660" s="14">
        <v>46204</v>
      </c>
      <c r="AZ1660" t="s">
        <v>1211</v>
      </c>
      <c r="BA1660" s="31">
        <v>46204.421944444446</v>
      </c>
      <c r="BB1660" s="14">
        <v>46204</v>
      </c>
      <c r="BC1660" t="s">
        <v>6673</v>
      </c>
      <c r="BD1660" s="31">
        <v>46204.452430555553</v>
      </c>
      <c r="BE1660" s="14">
        <v>46204</v>
      </c>
      <c r="BF1660" t="s">
        <v>7959</v>
      </c>
      <c r="BG1660" s="31">
        <v>46204.466168981482</v>
      </c>
      <c r="BH1660" s="14">
        <v>46204</v>
      </c>
      <c r="BI1660" t="s">
        <v>7959</v>
      </c>
      <c r="BJ1660" s="31">
        <v>46204.469224537039</v>
      </c>
      <c r="BW1660" s="14">
        <v>46204</v>
      </c>
      <c r="BX1660" t="s">
        <v>7959</v>
      </c>
      <c r="BY1660" s="31">
        <v>46204.476956018516</v>
      </c>
      <c r="BZ1660" s="14">
        <v>46204</v>
      </c>
      <c r="CA1660" t="s">
        <v>1324</v>
      </c>
      <c r="CB1660" s="31">
        <v>46204.489849537036</v>
      </c>
      <c r="CF1660" s="14">
        <v>46204</v>
      </c>
      <c r="CG1660" t="s">
        <v>3097</v>
      </c>
      <c r="CH1660" s="31">
        <v>46204.693148148152</v>
      </c>
      <c r="CM1660" s="4">
        <f t="shared" si="70"/>
        <v>46203.497349537036</v>
      </c>
      <c r="CN1660">
        <f t="shared" si="71"/>
        <v>1</v>
      </c>
      <c r="CO1660" t="str">
        <f>VLOOKUP(A1660,Sheet1!$A$2:$B$221,2,0)</f>
        <v>West Zone</v>
      </c>
    </row>
    <row r="1661" spans="1:93" x14ac:dyDescent="0.35">
      <c r="A1661" t="s">
        <v>8066</v>
      </c>
      <c r="B1661">
        <v>279</v>
      </c>
      <c r="C1661" t="s">
        <v>9332</v>
      </c>
      <c r="D1661" t="s">
        <v>678</v>
      </c>
      <c r="E1661" t="s">
        <v>673</v>
      </c>
      <c r="F1661" t="s">
        <v>674</v>
      </c>
      <c r="G1661" t="s">
        <v>109</v>
      </c>
      <c r="H1661" t="s">
        <v>8089</v>
      </c>
      <c r="I1661">
        <v>607995</v>
      </c>
      <c r="J1661" t="s">
        <v>8072</v>
      </c>
      <c r="K1661" t="s">
        <v>8073</v>
      </c>
      <c r="L1661" t="s">
        <v>4622</v>
      </c>
      <c r="M1661" t="s">
        <v>8090</v>
      </c>
      <c r="N1661">
        <v>45000</v>
      </c>
      <c r="O1661" t="s">
        <v>6470</v>
      </c>
      <c r="P1661" t="s">
        <v>6471</v>
      </c>
      <c r="Q1661" t="s">
        <v>1150</v>
      </c>
      <c r="R1661">
        <v>6804076603</v>
      </c>
      <c r="S1661" s="14">
        <v>46204</v>
      </c>
      <c r="T1661" t="s">
        <v>8070</v>
      </c>
      <c r="U1661" s="31">
        <v>46204.78324074074</v>
      </c>
      <c r="Y1661" s="14">
        <v>46204</v>
      </c>
      <c r="Z1661" t="s">
        <v>8076</v>
      </c>
      <c r="AA1661" s="31">
        <v>46204.791481481479</v>
      </c>
      <c r="AK1661" s="14">
        <v>46205</v>
      </c>
      <c r="AL1661" t="s">
        <v>3096</v>
      </c>
      <c r="AM1661" s="31">
        <v>46205.378217592595</v>
      </c>
      <c r="AQ1661" s="31">
        <v>46205.378217592595</v>
      </c>
      <c r="AR1661" s="14">
        <v>46205</v>
      </c>
      <c r="AS1661" t="s">
        <v>3096</v>
      </c>
      <c r="AT1661" t="s">
        <v>674</v>
      </c>
      <c r="AU1661" t="s">
        <v>678</v>
      </c>
      <c r="AV1661" s="14">
        <v>46205</v>
      </c>
      <c r="AW1661" t="s">
        <v>8070</v>
      </c>
      <c r="AX1661" s="31">
        <v>46205.378865740742</v>
      </c>
      <c r="AY1661" s="14">
        <v>46205</v>
      </c>
      <c r="AZ1661" t="s">
        <v>1211</v>
      </c>
      <c r="BA1661" s="31">
        <v>46205.396423611113</v>
      </c>
      <c r="BB1661" s="14">
        <v>46205</v>
      </c>
      <c r="BC1661" t="s">
        <v>6626</v>
      </c>
      <c r="BD1661" s="31">
        <v>46205.438148148147</v>
      </c>
      <c r="BE1661" s="14">
        <v>46205</v>
      </c>
      <c r="BF1661" t="s">
        <v>7959</v>
      </c>
      <c r="BG1661" s="31">
        <v>46205.462199074071</v>
      </c>
      <c r="BH1661" s="14">
        <v>46205</v>
      </c>
      <c r="BI1661" t="s">
        <v>7959</v>
      </c>
      <c r="BJ1661" s="31">
        <v>46205.479027777779</v>
      </c>
      <c r="BW1661" s="14">
        <v>46205</v>
      </c>
      <c r="BX1661" t="s">
        <v>7959</v>
      </c>
      <c r="BY1661" s="31">
        <v>46205.498159722221</v>
      </c>
      <c r="BZ1661" s="14">
        <v>46205</v>
      </c>
      <c r="CA1661" t="s">
        <v>1322</v>
      </c>
      <c r="CB1661" s="31">
        <v>46205.506319444445</v>
      </c>
      <c r="CF1661" s="14">
        <v>46205</v>
      </c>
      <c r="CG1661" t="s">
        <v>8070</v>
      </c>
      <c r="CH1661" s="31">
        <v>46205.721655092595</v>
      </c>
      <c r="CM1661" s="4">
        <f t="shared" si="70"/>
        <v>46204.791481481479</v>
      </c>
      <c r="CN1661">
        <f t="shared" si="71"/>
        <v>1</v>
      </c>
      <c r="CO1661" t="str">
        <f>VLOOKUP(A1661,Sheet1!$A$2:$B$221,2,0)</f>
        <v>West Zone</v>
      </c>
    </row>
    <row r="1662" spans="1:93" x14ac:dyDescent="0.35">
      <c r="A1662" t="s">
        <v>8066</v>
      </c>
      <c r="B1662">
        <v>279</v>
      </c>
      <c r="C1662" t="s">
        <v>9332</v>
      </c>
      <c r="D1662" t="s">
        <v>678</v>
      </c>
      <c r="E1662" t="s">
        <v>673</v>
      </c>
      <c r="F1662" t="s">
        <v>674</v>
      </c>
      <c r="G1662" t="s">
        <v>109</v>
      </c>
      <c r="H1662" t="s">
        <v>8089</v>
      </c>
      <c r="I1662">
        <v>607995</v>
      </c>
      <c r="J1662" t="s">
        <v>8072</v>
      </c>
      <c r="K1662" t="s">
        <v>8073</v>
      </c>
      <c r="L1662" t="s">
        <v>4622</v>
      </c>
      <c r="M1662" t="s">
        <v>8090</v>
      </c>
      <c r="N1662">
        <v>73000</v>
      </c>
      <c r="O1662" t="s">
        <v>1380</v>
      </c>
      <c r="P1662" t="s">
        <v>1381</v>
      </c>
      <c r="Q1662" t="s">
        <v>8091</v>
      </c>
      <c r="R1662">
        <v>4790184091</v>
      </c>
      <c r="S1662" s="14">
        <v>46203</v>
      </c>
      <c r="T1662" t="s">
        <v>8076</v>
      </c>
      <c r="U1662" s="31">
        <v>46203.678229166668</v>
      </c>
      <c r="Y1662" s="14">
        <v>46204</v>
      </c>
      <c r="Z1662" t="s">
        <v>8076</v>
      </c>
      <c r="AA1662" s="31">
        <v>46204.791504629633</v>
      </c>
      <c r="AK1662" s="14">
        <v>46205</v>
      </c>
      <c r="AL1662" t="s">
        <v>3096</v>
      </c>
      <c r="AM1662" s="31">
        <v>46205.378194444442</v>
      </c>
      <c r="AQ1662" s="31">
        <v>46205.378194444442</v>
      </c>
      <c r="AR1662" s="14">
        <v>46205</v>
      </c>
      <c r="AS1662" t="s">
        <v>3096</v>
      </c>
      <c r="AT1662" t="s">
        <v>674</v>
      </c>
      <c r="AU1662" t="s">
        <v>678</v>
      </c>
      <c r="AV1662" s="14">
        <v>46205</v>
      </c>
      <c r="AW1662" t="s">
        <v>8070</v>
      </c>
      <c r="AX1662" s="31">
        <v>46205.378842592596</v>
      </c>
      <c r="AY1662" s="14">
        <v>46205</v>
      </c>
      <c r="AZ1662" t="s">
        <v>1211</v>
      </c>
      <c r="BA1662" s="31">
        <v>46205.396423611113</v>
      </c>
      <c r="BB1662" s="14">
        <v>46205</v>
      </c>
      <c r="BC1662" t="s">
        <v>6626</v>
      </c>
      <c r="BD1662" s="31">
        <v>46205.438136574077</v>
      </c>
      <c r="BE1662" s="14">
        <v>46205</v>
      </c>
      <c r="BF1662" t="s">
        <v>7959</v>
      </c>
      <c r="BG1662" s="31">
        <v>46205.462175925924</v>
      </c>
      <c r="BH1662" s="14">
        <v>46205</v>
      </c>
      <c r="BI1662" t="s">
        <v>7959</v>
      </c>
      <c r="BJ1662" s="31">
        <v>46205.479016203702</v>
      </c>
      <c r="BW1662" s="14">
        <v>46205</v>
      </c>
      <c r="BX1662" t="s">
        <v>7959</v>
      </c>
      <c r="BY1662" s="31">
        <v>46205.498148148145</v>
      </c>
      <c r="BZ1662" s="14">
        <v>46205</v>
      </c>
      <c r="CA1662" t="s">
        <v>1322</v>
      </c>
      <c r="CB1662" s="31">
        <v>46205.506319444445</v>
      </c>
      <c r="CF1662" s="14">
        <v>46205</v>
      </c>
      <c r="CG1662" t="s">
        <v>8070</v>
      </c>
      <c r="CH1662" s="31">
        <v>46205.721655092595</v>
      </c>
      <c r="CM1662" s="4">
        <f t="shared" ref="CM1662:CM1725" si="72">IF(AJ1662&lt;&gt;"",AJ1662,IF(AG1662&lt;&gt;"",AG1662,IF(AD1662&lt;&gt;"",AD1662,IF(AA1662&lt;&gt;"",AA1662,U1662))))</f>
        <v>46204.791504629633</v>
      </c>
      <c r="CN1662">
        <f t="shared" ref="CN1662:CN1725" si="73">AK1662-INT(CM1662)</f>
        <v>1</v>
      </c>
      <c r="CO1662" t="str">
        <f>VLOOKUP(A1662,Sheet1!$A$2:$B$221,2,0)</f>
        <v>West Zone</v>
      </c>
    </row>
    <row r="1663" spans="1:93" x14ac:dyDescent="0.35">
      <c r="A1663" t="s">
        <v>8066</v>
      </c>
      <c r="B1663">
        <v>279</v>
      </c>
      <c r="C1663" t="s">
        <v>9332</v>
      </c>
      <c r="D1663" t="s">
        <v>678</v>
      </c>
      <c r="E1663" t="s">
        <v>673</v>
      </c>
      <c r="F1663" t="s">
        <v>674</v>
      </c>
      <c r="G1663" t="s">
        <v>109</v>
      </c>
      <c r="H1663" t="s">
        <v>8092</v>
      </c>
      <c r="I1663">
        <v>624989</v>
      </c>
      <c r="J1663" t="s">
        <v>3098</v>
      </c>
      <c r="K1663" t="s">
        <v>3099</v>
      </c>
      <c r="L1663" t="s">
        <v>4622</v>
      </c>
      <c r="M1663" t="s">
        <v>8093</v>
      </c>
      <c r="N1663">
        <v>45000</v>
      </c>
      <c r="O1663" t="s">
        <v>6470</v>
      </c>
      <c r="P1663" t="s">
        <v>6471</v>
      </c>
      <c r="Q1663" t="s">
        <v>8094</v>
      </c>
      <c r="R1663">
        <v>7346763737</v>
      </c>
      <c r="S1663" s="14">
        <v>46202</v>
      </c>
      <c r="T1663" t="s">
        <v>8095</v>
      </c>
      <c r="U1663" s="31">
        <v>46202.683472222219</v>
      </c>
      <c r="AK1663" s="14">
        <v>46204</v>
      </c>
      <c r="AL1663" t="s">
        <v>3097</v>
      </c>
      <c r="AM1663" s="31">
        <v>46204.512777777774</v>
      </c>
      <c r="AQ1663" s="31">
        <v>46204.512777777774</v>
      </c>
      <c r="AR1663" s="14">
        <v>46204</v>
      </c>
      <c r="AS1663" t="s">
        <v>3097</v>
      </c>
      <c r="AT1663" t="s">
        <v>8077</v>
      </c>
      <c r="AU1663" t="s">
        <v>677</v>
      </c>
      <c r="AV1663" s="14">
        <v>46204</v>
      </c>
      <c r="AW1663" t="s">
        <v>3097</v>
      </c>
      <c r="AX1663" s="31">
        <v>46204.524305555555</v>
      </c>
      <c r="AY1663" s="14">
        <v>46204</v>
      </c>
      <c r="AZ1663" t="s">
        <v>1211</v>
      </c>
      <c r="BA1663" s="31">
        <v>46204.532106481478</v>
      </c>
      <c r="BB1663" s="14">
        <v>46204</v>
      </c>
      <c r="BC1663" t="s">
        <v>6837</v>
      </c>
      <c r="BD1663" s="31">
        <v>46204.535868055558</v>
      </c>
      <c r="BE1663" s="14">
        <v>46204</v>
      </c>
      <c r="BF1663" t="s">
        <v>7959</v>
      </c>
      <c r="BG1663" s="31">
        <v>46204.556840277779</v>
      </c>
      <c r="BH1663" s="14">
        <v>46206</v>
      </c>
      <c r="BI1663" t="s">
        <v>1324</v>
      </c>
      <c r="BJ1663" s="31">
        <v>46206.687488425923</v>
      </c>
      <c r="BK1663" s="14">
        <v>46204</v>
      </c>
      <c r="BL1663" t="s">
        <v>7959</v>
      </c>
      <c r="BM1663" s="31">
        <v>46204.569201388891</v>
      </c>
      <c r="BW1663" s="14">
        <v>46206</v>
      </c>
      <c r="BX1663" t="s">
        <v>1324</v>
      </c>
      <c r="BY1663" s="31">
        <v>46206.694606481484</v>
      </c>
      <c r="BZ1663" s="14">
        <v>46206</v>
      </c>
      <c r="CA1663" t="s">
        <v>1324</v>
      </c>
      <c r="CB1663" s="31">
        <v>46206.715416666666</v>
      </c>
      <c r="CF1663" s="14">
        <v>46206</v>
      </c>
      <c r="CG1663" t="s">
        <v>3097</v>
      </c>
      <c r="CH1663" s="31">
        <v>46206.82471064815</v>
      </c>
      <c r="CM1663" s="4">
        <f t="shared" si="72"/>
        <v>46202.683472222219</v>
      </c>
      <c r="CN1663">
        <f t="shared" si="73"/>
        <v>2</v>
      </c>
      <c r="CO1663" t="str">
        <f>VLOOKUP(A1663,Sheet1!$A$2:$B$221,2,0)</f>
        <v>West Zone</v>
      </c>
    </row>
    <row r="1664" spans="1:93" x14ac:dyDescent="0.35">
      <c r="A1664" t="s">
        <v>8096</v>
      </c>
      <c r="B1664">
        <v>313</v>
      </c>
      <c r="C1664" t="s">
        <v>9332</v>
      </c>
      <c r="D1664" t="s">
        <v>678</v>
      </c>
      <c r="E1664" t="s">
        <v>798</v>
      </c>
      <c r="F1664" t="s">
        <v>801</v>
      </c>
      <c r="G1664" t="s">
        <v>81</v>
      </c>
      <c r="H1664" t="s">
        <v>8097</v>
      </c>
      <c r="I1664">
        <v>340477</v>
      </c>
      <c r="J1664" t="s">
        <v>2788</v>
      </c>
      <c r="K1664" t="s">
        <v>8098</v>
      </c>
      <c r="L1664" t="s">
        <v>4622</v>
      </c>
      <c r="M1664" t="s">
        <v>8099</v>
      </c>
      <c r="N1664">
        <v>90000</v>
      </c>
      <c r="O1664" t="s">
        <v>1461</v>
      </c>
      <c r="P1664" t="s">
        <v>1462</v>
      </c>
      <c r="Q1664" t="s">
        <v>8100</v>
      </c>
      <c r="R1664">
        <v>3022968923</v>
      </c>
      <c r="S1664" s="14">
        <v>46206</v>
      </c>
      <c r="T1664" t="s">
        <v>8101</v>
      </c>
      <c r="U1664" s="31">
        <v>46206.457476851851</v>
      </c>
      <c r="AK1664" s="14">
        <v>46206</v>
      </c>
      <c r="AL1664" t="s">
        <v>1386</v>
      </c>
      <c r="AM1664" s="31">
        <v>46206.481238425928</v>
      </c>
      <c r="AQ1664" s="31">
        <v>46206.481238425928</v>
      </c>
      <c r="AR1664" s="14">
        <v>46206</v>
      </c>
      <c r="AS1664" t="s">
        <v>1386</v>
      </c>
      <c r="AT1664" t="s">
        <v>801</v>
      </c>
      <c r="AU1664" t="s">
        <v>678</v>
      </c>
      <c r="AV1664" s="14">
        <v>46206</v>
      </c>
      <c r="AW1664" t="s">
        <v>1386</v>
      </c>
      <c r="AX1664" s="31">
        <v>46206.506377314814</v>
      </c>
      <c r="AY1664" s="14">
        <v>46206</v>
      </c>
      <c r="AZ1664" t="s">
        <v>3057</v>
      </c>
      <c r="BA1664" s="31">
        <v>46206.5234375</v>
      </c>
      <c r="BB1664" s="14">
        <v>46206</v>
      </c>
      <c r="BC1664" t="s">
        <v>7371</v>
      </c>
      <c r="BD1664" s="31">
        <v>46206.540578703702</v>
      </c>
      <c r="BE1664" s="14">
        <v>46206</v>
      </c>
      <c r="BF1664" t="s">
        <v>7829</v>
      </c>
      <c r="BG1664" s="31">
        <v>46206.653287037036</v>
      </c>
      <c r="BH1664" s="14">
        <v>46206</v>
      </c>
      <c r="BI1664" t="s">
        <v>7829</v>
      </c>
      <c r="BJ1664" s="31">
        <v>46206.656967592593</v>
      </c>
      <c r="BW1664" s="14">
        <v>46206</v>
      </c>
      <c r="BX1664" t="s">
        <v>7829</v>
      </c>
      <c r="BY1664" s="31">
        <v>46206.677118055559</v>
      </c>
      <c r="BZ1664" s="14">
        <v>46206</v>
      </c>
      <c r="CA1664" t="s">
        <v>1324</v>
      </c>
      <c r="CB1664" s="31">
        <v>46206.715567129628</v>
      </c>
      <c r="CF1664" s="14">
        <v>46210</v>
      </c>
      <c r="CG1664" t="s">
        <v>10889</v>
      </c>
      <c r="CH1664" s="31">
        <v>46210.837708333333</v>
      </c>
      <c r="CM1664" s="4">
        <f t="shared" si="72"/>
        <v>46206.457476851851</v>
      </c>
      <c r="CN1664">
        <f t="shared" si="73"/>
        <v>0</v>
      </c>
      <c r="CO1664" t="str">
        <f>VLOOKUP(A1664,Sheet1!$A$2:$B$221,2,0)</f>
        <v>West Zone</v>
      </c>
    </row>
    <row r="1665" spans="1:93" x14ac:dyDescent="0.35">
      <c r="A1665" t="s">
        <v>8096</v>
      </c>
      <c r="B1665">
        <v>313</v>
      </c>
      <c r="C1665" t="s">
        <v>9332</v>
      </c>
      <c r="D1665" t="s">
        <v>678</v>
      </c>
      <c r="E1665" t="s">
        <v>798</v>
      </c>
      <c r="F1665" t="s">
        <v>801</v>
      </c>
      <c r="G1665" t="s">
        <v>81</v>
      </c>
      <c r="H1665" t="s">
        <v>3891</v>
      </c>
      <c r="I1665">
        <v>460162</v>
      </c>
      <c r="J1665" t="s">
        <v>1382</v>
      </c>
      <c r="K1665" t="s">
        <v>1383</v>
      </c>
      <c r="L1665" t="s">
        <v>4622</v>
      </c>
      <c r="M1665" t="s">
        <v>8102</v>
      </c>
      <c r="N1665">
        <v>70000</v>
      </c>
      <c r="O1665" t="s">
        <v>1384</v>
      </c>
      <c r="P1665" t="s">
        <v>1385</v>
      </c>
      <c r="Q1665" t="s">
        <v>1320</v>
      </c>
      <c r="R1665">
        <v>8827612114</v>
      </c>
      <c r="S1665" s="14">
        <v>46204</v>
      </c>
      <c r="T1665" t="s">
        <v>8103</v>
      </c>
      <c r="U1665" s="31">
        <v>46204.580833333333</v>
      </c>
      <c r="AK1665" s="14">
        <v>46204</v>
      </c>
      <c r="AL1665" t="s">
        <v>1386</v>
      </c>
      <c r="AM1665" s="31">
        <v>46204.674444444441</v>
      </c>
      <c r="AQ1665" s="31">
        <v>46204.674444444441</v>
      </c>
      <c r="AR1665" s="14">
        <v>46204</v>
      </c>
      <c r="AS1665" t="s">
        <v>1386</v>
      </c>
      <c r="AT1665" t="s">
        <v>801</v>
      </c>
      <c r="AU1665" t="s">
        <v>678</v>
      </c>
      <c r="AV1665" s="14">
        <v>46204</v>
      </c>
      <c r="AW1665" t="s">
        <v>1386</v>
      </c>
      <c r="AX1665" s="31">
        <v>46204.679780092592</v>
      </c>
      <c r="AY1665" s="14">
        <v>46204</v>
      </c>
      <c r="AZ1665" t="s">
        <v>1211</v>
      </c>
      <c r="BA1665" s="31">
        <v>46204.708124999997</v>
      </c>
      <c r="BB1665" s="14">
        <v>46204</v>
      </c>
      <c r="BC1665" t="s">
        <v>7791</v>
      </c>
      <c r="BD1665" s="31">
        <v>46204.719710648147</v>
      </c>
      <c r="BE1665" s="14">
        <v>46204</v>
      </c>
      <c r="BF1665" t="s">
        <v>7829</v>
      </c>
      <c r="BG1665" s="31">
        <v>46204.723819444444</v>
      </c>
      <c r="BH1665" s="14">
        <v>46204</v>
      </c>
      <c r="BI1665" t="s">
        <v>7829</v>
      </c>
      <c r="BJ1665" s="31">
        <v>46204.723900462966</v>
      </c>
      <c r="BW1665" s="14">
        <v>46204</v>
      </c>
      <c r="BX1665" t="s">
        <v>7829</v>
      </c>
      <c r="BY1665" s="31">
        <v>46204.749641203707</v>
      </c>
      <c r="BZ1665" s="14">
        <v>46204</v>
      </c>
      <c r="CA1665" t="s">
        <v>1324</v>
      </c>
      <c r="CB1665" s="31">
        <v>46204.760185185187</v>
      </c>
      <c r="CF1665" s="14">
        <v>46204</v>
      </c>
      <c r="CG1665" t="s">
        <v>1387</v>
      </c>
      <c r="CH1665" s="31">
        <v>46204.834340277775</v>
      </c>
      <c r="CM1665" s="4">
        <f t="shared" si="72"/>
        <v>46204.580833333333</v>
      </c>
      <c r="CN1665">
        <f t="shared" si="73"/>
        <v>0</v>
      </c>
      <c r="CO1665" t="str">
        <f>VLOOKUP(A1665,Sheet1!$A$2:$B$221,2,0)</f>
        <v>West Zone</v>
      </c>
    </row>
    <row r="1666" spans="1:93" x14ac:dyDescent="0.35">
      <c r="A1666" t="s">
        <v>8096</v>
      </c>
      <c r="B1666">
        <v>313</v>
      </c>
      <c r="C1666" t="s">
        <v>9332</v>
      </c>
      <c r="D1666" t="s">
        <v>678</v>
      </c>
      <c r="E1666" t="s">
        <v>798</v>
      </c>
      <c r="F1666" t="s">
        <v>801</v>
      </c>
      <c r="G1666" t="s">
        <v>81</v>
      </c>
      <c r="H1666" t="s">
        <v>10884</v>
      </c>
      <c r="I1666">
        <v>578548</v>
      </c>
      <c r="J1666" t="s">
        <v>1382</v>
      </c>
      <c r="K1666" t="s">
        <v>1383</v>
      </c>
      <c r="L1666" t="s">
        <v>4622</v>
      </c>
      <c r="M1666" t="s">
        <v>10885</v>
      </c>
      <c r="N1666">
        <v>65000</v>
      </c>
      <c r="O1666" t="s">
        <v>10886</v>
      </c>
      <c r="P1666" t="s">
        <v>10887</v>
      </c>
      <c r="Q1666" t="s">
        <v>10888</v>
      </c>
      <c r="R1666">
        <v>3276281432</v>
      </c>
      <c r="S1666" s="14">
        <v>46209</v>
      </c>
      <c r="T1666" t="s">
        <v>8103</v>
      </c>
      <c r="U1666" s="31">
        <v>46209.584016203706</v>
      </c>
      <c r="AK1666" s="14">
        <v>46209</v>
      </c>
      <c r="AL1666" t="s">
        <v>1386</v>
      </c>
      <c r="AM1666" s="31">
        <v>46209.611203703702</v>
      </c>
      <c r="AQ1666" s="31">
        <v>46209.611203703702</v>
      </c>
      <c r="AR1666" s="14">
        <v>46209</v>
      </c>
      <c r="AS1666" t="s">
        <v>1386</v>
      </c>
      <c r="AT1666" t="s">
        <v>801</v>
      </c>
      <c r="AU1666" t="s">
        <v>678</v>
      </c>
      <c r="AV1666" s="14">
        <v>46209</v>
      </c>
      <c r="AW1666" t="s">
        <v>1386</v>
      </c>
      <c r="AX1666" s="31">
        <v>46209.614837962959</v>
      </c>
      <c r="AY1666" s="14">
        <v>46209</v>
      </c>
      <c r="AZ1666" t="s">
        <v>1211</v>
      </c>
      <c r="BA1666" s="31">
        <v>46209.623113425929</v>
      </c>
      <c r="BB1666" s="14">
        <v>46209</v>
      </c>
      <c r="BC1666" t="s">
        <v>6497</v>
      </c>
      <c r="BD1666" s="31">
        <v>46209.646111111113</v>
      </c>
      <c r="BE1666" s="14">
        <v>46209</v>
      </c>
      <c r="BF1666" t="s">
        <v>7829</v>
      </c>
      <c r="BG1666" s="31">
        <v>46209.669560185182</v>
      </c>
      <c r="BH1666" s="14">
        <v>46209</v>
      </c>
      <c r="BI1666" t="s">
        <v>7829</v>
      </c>
      <c r="BJ1666" s="31">
        <v>46209.669583333336</v>
      </c>
      <c r="BW1666" s="14">
        <v>46209</v>
      </c>
      <c r="BX1666" t="s">
        <v>7829</v>
      </c>
      <c r="BY1666" s="31">
        <v>46209.675324074073</v>
      </c>
      <c r="BZ1666" s="14">
        <v>46209</v>
      </c>
      <c r="CA1666" t="s">
        <v>1364</v>
      </c>
      <c r="CB1666" s="31">
        <v>46209.680671296293</v>
      </c>
      <c r="CF1666" s="14">
        <v>46209</v>
      </c>
      <c r="CG1666" t="s">
        <v>10889</v>
      </c>
      <c r="CH1666" s="31">
        <v>46209.745891203704</v>
      </c>
      <c r="CM1666" s="4">
        <f t="shared" si="72"/>
        <v>46209.584016203706</v>
      </c>
      <c r="CN1666">
        <f t="shared" si="73"/>
        <v>0</v>
      </c>
      <c r="CO1666" t="str">
        <f>VLOOKUP(A1666,Sheet1!$A$2:$B$221,2,0)</f>
        <v>West Zone</v>
      </c>
    </row>
    <row r="1667" spans="1:93" x14ac:dyDescent="0.35">
      <c r="A1667" t="s">
        <v>8104</v>
      </c>
      <c r="B1667">
        <v>396</v>
      </c>
      <c r="C1667" t="s">
        <v>9332</v>
      </c>
      <c r="D1667" t="s">
        <v>678</v>
      </c>
      <c r="E1667" t="s">
        <v>392</v>
      </c>
      <c r="F1667" t="s">
        <v>393</v>
      </c>
      <c r="G1667" t="s">
        <v>109</v>
      </c>
      <c r="H1667" t="s">
        <v>4517</v>
      </c>
      <c r="I1667">
        <v>264959</v>
      </c>
      <c r="J1667" t="s">
        <v>3063</v>
      </c>
      <c r="K1667" t="s">
        <v>3100</v>
      </c>
      <c r="L1667" t="s">
        <v>4622</v>
      </c>
      <c r="M1667" t="s">
        <v>8105</v>
      </c>
      <c r="N1667">
        <v>90000</v>
      </c>
      <c r="O1667" t="s">
        <v>1032</v>
      </c>
      <c r="P1667" t="s">
        <v>1033</v>
      </c>
      <c r="Q1667" t="s">
        <v>4518</v>
      </c>
      <c r="R1667">
        <v>8605455059</v>
      </c>
      <c r="S1667" s="14">
        <v>46206</v>
      </c>
      <c r="T1667" t="s">
        <v>8106</v>
      </c>
      <c r="U1667" s="31">
        <v>46206.535949074074</v>
      </c>
      <c r="AK1667" s="14">
        <v>46206</v>
      </c>
      <c r="AL1667" t="s">
        <v>3101</v>
      </c>
      <c r="AM1667" s="31">
        <v>46206.56045138889</v>
      </c>
      <c r="AQ1667" s="31">
        <v>46206.56045138889</v>
      </c>
      <c r="AR1667" s="14">
        <v>46206</v>
      </c>
      <c r="AS1667" t="s">
        <v>3101</v>
      </c>
      <c r="AT1667" t="s">
        <v>393</v>
      </c>
      <c r="AU1667" t="s">
        <v>678</v>
      </c>
      <c r="AV1667" s="14">
        <v>46206</v>
      </c>
      <c r="AW1667" t="s">
        <v>3101</v>
      </c>
      <c r="AX1667" s="31">
        <v>46206.575624999998</v>
      </c>
      <c r="AY1667" s="14">
        <v>46206</v>
      </c>
      <c r="AZ1667" t="s">
        <v>3057</v>
      </c>
      <c r="BA1667" s="31">
        <v>46206.585590277777</v>
      </c>
      <c r="BB1667" s="14">
        <v>46206</v>
      </c>
      <c r="BC1667" t="s">
        <v>1268</v>
      </c>
      <c r="BD1667" s="31">
        <v>46206.615162037036</v>
      </c>
      <c r="BE1667" s="14">
        <v>46206</v>
      </c>
      <c r="BF1667" t="s">
        <v>7959</v>
      </c>
      <c r="BG1667" s="31">
        <v>46206.642361111109</v>
      </c>
      <c r="BH1667" s="14">
        <v>46206</v>
      </c>
      <c r="BI1667" t="s">
        <v>7959</v>
      </c>
      <c r="BJ1667" s="31">
        <v>46206.679560185185</v>
      </c>
      <c r="BW1667" s="14">
        <v>46206</v>
      </c>
      <c r="BX1667" t="s">
        <v>7959</v>
      </c>
      <c r="BY1667" s="31">
        <v>46206.685833333337</v>
      </c>
      <c r="BZ1667" s="14">
        <v>46206</v>
      </c>
      <c r="CA1667" t="s">
        <v>1324</v>
      </c>
      <c r="CB1667" s="31">
        <v>46206.715694444443</v>
      </c>
      <c r="CF1667" s="14">
        <v>46206</v>
      </c>
      <c r="CG1667" t="s">
        <v>8107</v>
      </c>
      <c r="CH1667" s="31">
        <v>46206.761863425927</v>
      </c>
      <c r="CM1667" s="4">
        <f t="shared" si="72"/>
        <v>46206.535949074074</v>
      </c>
      <c r="CN1667">
        <f t="shared" si="73"/>
        <v>0</v>
      </c>
      <c r="CO1667" t="str">
        <f>VLOOKUP(A1667,Sheet1!$A$2:$B$221,2,0)</f>
        <v>West Zone</v>
      </c>
    </row>
    <row r="1668" spans="1:93" x14ac:dyDescent="0.35">
      <c r="A1668" t="s">
        <v>8104</v>
      </c>
      <c r="B1668">
        <v>396</v>
      </c>
      <c r="C1668" t="s">
        <v>9332</v>
      </c>
      <c r="D1668" t="s">
        <v>678</v>
      </c>
      <c r="E1668" t="s">
        <v>392</v>
      </c>
      <c r="F1668" t="s">
        <v>393</v>
      </c>
      <c r="G1668" t="s">
        <v>109</v>
      </c>
      <c r="H1668" t="s">
        <v>10890</v>
      </c>
      <c r="I1668">
        <v>307463</v>
      </c>
      <c r="J1668" t="s">
        <v>257</v>
      </c>
      <c r="K1668" t="s">
        <v>10891</v>
      </c>
      <c r="L1668" t="s">
        <v>4622</v>
      </c>
      <c r="M1668" t="s">
        <v>10892</v>
      </c>
      <c r="N1668">
        <v>70000</v>
      </c>
      <c r="O1668" t="s">
        <v>1029</v>
      </c>
      <c r="P1668" t="s">
        <v>1030</v>
      </c>
      <c r="Q1668" t="s">
        <v>10893</v>
      </c>
      <c r="R1668">
        <v>7299061232</v>
      </c>
      <c r="S1668" s="14">
        <v>46205</v>
      </c>
      <c r="T1668" t="s">
        <v>10894</v>
      </c>
      <c r="U1668" s="31">
        <v>46205.688090277778</v>
      </c>
      <c r="AK1668" s="14">
        <v>46209</v>
      </c>
      <c r="AL1668" t="s">
        <v>3101</v>
      </c>
      <c r="AM1668" s="31">
        <v>46209.753564814811</v>
      </c>
      <c r="AQ1668" s="31">
        <v>46209.753564814811</v>
      </c>
      <c r="AR1668" s="14">
        <v>46209</v>
      </c>
      <c r="AS1668" t="s">
        <v>3101</v>
      </c>
      <c r="AT1668" t="s">
        <v>393</v>
      </c>
      <c r="AU1668" t="s">
        <v>678</v>
      </c>
      <c r="AV1668" s="14">
        <v>46210</v>
      </c>
      <c r="AW1668" t="s">
        <v>3101</v>
      </c>
      <c r="AX1668" s="31">
        <v>46210.438807870371</v>
      </c>
      <c r="AY1668" s="14">
        <v>46210</v>
      </c>
      <c r="AZ1668" t="s">
        <v>1211</v>
      </c>
      <c r="BA1668" s="31">
        <v>46210.453680555554</v>
      </c>
      <c r="BB1668" s="14">
        <v>46210</v>
      </c>
      <c r="BC1668" t="s">
        <v>7003</v>
      </c>
      <c r="BD1668" s="31">
        <v>46210.538402777776</v>
      </c>
      <c r="BE1668" s="14">
        <v>46210</v>
      </c>
      <c r="BF1668" t="s">
        <v>7959</v>
      </c>
      <c r="BG1668" s="31">
        <v>46210.568553240744</v>
      </c>
      <c r="BH1668" s="14">
        <v>46210</v>
      </c>
      <c r="BI1668" t="s">
        <v>7959</v>
      </c>
      <c r="BJ1668" s="31">
        <v>46210.600937499999</v>
      </c>
      <c r="BW1668" s="14">
        <v>46210</v>
      </c>
      <c r="BX1668" t="s">
        <v>7959</v>
      </c>
      <c r="BY1668" s="31">
        <v>46210.622337962966</v>
      </c>
      <c r="BZ1668" s="14">
        <v>46210</v>
      </c>
      <c r="CA1668" t="s">
        <v>1364</v>
      </c>
      <c r="CB1668" s="31">
        <v>46210.641261574077</v>
      </c>
      <c r="CM1668" s="4">
        <f t="shared" si="72"/>
        <v>46205.688090277778</v>
      </c>
      <c r="CN1668">
        <f t="shared" si="73"/>
        <v>4</v>
      </c>
      <c r="CO1668" t="str">
        <f>VLOOKUP(A1668,Sheet1!$A$2:$B$221,2,0)</f>
        <v>West Zone</v>
      </c>
    </row>
    <row r="1669" spans="1:93" x14ac:dyDescent="0.35">
      <c r="A1669" t="s">
        <v>8104</v>
      </c>
      <c r="B1669">
        <v>396</v>
      </c>
      <c r="C1669" t="s">
        <v>9332</v>
      </c>
      <c r="D1669" t="s">
        <v>678</v>
      </c>
      <c r="E1669" t="s">
        <v>392</v>
      </c>
      <c r="F1669" t="s">
        <v>393</v>
      </c>
      <c r="G1669" t="s">
        <v>109</v>
      </c>
      <c r="H1669" t="s">
        <v>9776</v>
      </c>
      <c r="I1669">
        <v>316041</v>
      </c>
      <c r="J1669" t="s">
        <v>9777</v>
      </c>
      <c r="K1669" t="s">
        <v>9778</v>
      </c>
      <c r="L1669" t="s">
        <v>4622</v>
      </c>
      <c r="M1669" t="s">
        <v>10895</v>
      </c>
      <c r="N1669">
        <v>40000</v>
      </c>
      <c r="O1669" t="s">
        <v>10149</v>
      </c>
      <c r="P1669" t="s">
        <v>10150</v>
      </c>
      <c r="Q1669" t="s">
        <v>3798</v>
      </c>
      <c r="R1669">
        <v>1652504670</v>
      </c>
      <c r="S1669" s="14">
        <v>46209</v>
      </c>
      <c r="T1669" t="s">
        <v>10896</v>
      </c>
      <c r="U1669" s="31">
        <v>46209.449756944443</v>
      </c>
      <c r="AK1669" s="14">
        <v>46209</v>
      </c>
      <c r="AL1669" t="s">
        <v>3101</v>
      </c>
      <c r="AM1669" s="31">
        <v>46209.50072916667</v>
      </c>
      <c r="AQ1669" s="31">
        <v>46209.50072916667</v>
      </c>
      <c r="AR1669" s="14">
        <v>46209</v>
      </c>
      <c r="AS1669" t="s">
        <v>3101</v>
      </c>
      <c r="AT1669" t="s">
        <v>393</v>
      </c>
      <c r="AU1669" t="s">
        <v>678</v>
      </c>
      <c r="AV1669" s="14">
        <v>46209</v>
      </c>
      <c r="AW1669" t="s">
        <v>3101</v>
      </c>
      <c r="AX1669" s="31">
        <v>46209.501932870371</v>
      </c>
      <c r="AY1669" s="14">
        <v>46209</v>
      </c>
      <c r="AZ1669" t="s">
        <v>1211</v>
      </c>
      <c r="BA1669" s="31">
        <v>46209.506712962961</v>
      </c>
      <c r="BB1669" s="14">
        <v>46209</v>
      </c>
      <c r="BC1669" t="s">
        <v>7038</v>
      </c>
      <c r="BD1669" s="31">
        <v>46209.588437500002</v>
      </c>
      <c r="BE1669" s="14">
        <v>46209</v>
      </c>
      <c r="BF1669" t="s">
        <v>7959</v>
      </c>
      <c r="BG1669" s="31">
        <v>46209.596331018518</v>
      </c>
      <c r="BH1669" s="14">
        <v>46209</v>
      </c>
      <c r="BI1669" t="s">
        <v>7959</v>
      </c>
      <c r="BJ1669" s="31">
        <v>46209.609594907408</v>
      </c>
      <c r="BW1669" s="14">
        <v>46209</v>
      </c>
      <c r="BX1669" t="s">
        <v>7959</v>
      </c>
      <c r="BY1669" s="31">
        <v>46209.617442129631</v>
      </c>
      <c r="BZ1669" s="14">
        <v>46209</v>
      </c>
      <c r="CA1669" t="s">
        <v>1324</v>
      </c>
      <c r="CB1669" s="31">
        <v>46209.623865740738</v>
      </c>
      <c r="CF1669" s="14">
        <v>46209</v>
      </c>
      <c r="CG1669" t="s">
        <v>8107</v>
      </c>
      <c r="CH1669" s="31">
        <v>46209.696828703702</v>
      </c>
      <c r="CM1669" s="4">
        <f t="shared" si="72"/>
        <v>46209.449756944443</v>
      </c>
      <c r="CN1669">
        <f t="shared" si="73"/>
        <v>0</v>
      </c>
      <c r="CO1669" t="str">
        <f>VLOOKUP(A1669,Sheet1!$A$2:$B$221,2,0)</f>
        <v>West Zone</v>
      </c>
    </row>
    <row r="1670" spans="1:93" x14ac:dyDescent="0.35">
      <c r="A1670" t="s">
        <v>8104</v>
      </c>
      <c r="B1670">
        <v>396</v>
      </c>
      <c r="C1670" t="s">
        <v>9332</v>
      </c>
      <c r="D1670" t="s">
        <v>678</v>
      </c>
      <c r="E1670" t="s">
        <v>392</v>
      </c>
      <c r="F1670" t="s">
        <v>393</v>
      </c>
      <c r="G1670" t="s">
        <v>109</v>
      </c>
      <c r="H1670" t="s">
        <v>12774</v>
      </c>
      <c r="I1670">
        <v>332531</v>
      </c>
      <c r="J1670" t="s">
        <v>257</v>
      </c>
      <c r="K1670" t="s">
        <v>10891</v>
      </c>
      <c r="L1670" t="s">
        <v>4622</v>
      </c>
      <c r="M1670" t="s">
        <v>12775</v>
      </c>
      <c r="N1670">
        <v>75000</v>
      </c>
      <c r="O1670" t="s">
        <v>1432</v>
      </c>
      <c r="P1670" t="s">
        <v>1433</v>
      </c>
      <c r="Q1670" t="s">
        <v>6015</v>
      </c>
      <c r="R1670">
        <v>2942528355</v>
      </c>
      <c r="S1670" s="14">
        <v>46210</v>
      </c>
      <c r="T1670" t="s">
        <v>10894</v>
      </c>
      <c r="U1670" s="31">
        <v>46210.400497685187</v>
      </c>
      <c r="AK1670" s="14">
        <v>46210</v>
      </c>
      <c r="AL1670" t="s">
        <v>3101</v>
      </c>
      <c r="AM1670" s="31">
        <v>46210.423715277779</v>
      </c>
      <c r="AQ1670" s="31">
        <v>46210.423715277779</v>
      </c>
      <c r="AR1670" s="14">
        <v>46210</v>
      </c>
      <c r="AS1670" t="s">
        <v>3101</v>
      </c>
      <c r="AT1670" t="s">
        <v>393</v>
      </c>
      <c r="AU1670" t="s">
        <v>678</v>
      </c>
      <c r="AV1670" s="14">
        <v>46210</v>
      </c>
      <c r="AW1670" t="s">
        <v>3101</v>
      </c>
      <c r="AX1670" s="31">
        <v>46210.514317129629</v>
      </c>
      <c r="AY1670" s="14">
        <v>46210</v>
      </c>
      <c r="AZ1670" t="s">
        <v>1211</v>
      </c>
      <c r="BA1670" s="31">
        <v>46210.523206018515</v>
      </c>
      <c r="BB1670" s="14">
        <v>46210</v>
      </c>
      <c r="BC1670" t="s">
        <v>3024</v>
      </c>
      <c r="BD1670" s="31">
        <v>46210.528379629628</v>
      </c>
      <c r="BE1670" s="14">
        <v>46210</v>
      </c>
      <c r="BF1670" t="s">
        <v>7959</v>
      </c>
      <c r="BG1670" s="31">
        <v>46210.569537037038</v>
      </c>
      <c r="BH1670" s="14">
        <v>46210</v>
      </c>
      <c r="BI1670" t="s">
        <v>7959</v>
      </c>
      <c r="BJ1670" s="31">
        <v>46210.610254629632</v>
      </c>
      <c r="BW1670" s="14">
        <v>46210</v>
      </c>
      <c r="BX1670" t="s">
        <v>7959</v>
      </c>
      <c r="BY1670" s="31">
        <v>46210.622835648152</v>
      </c>
      <c r="BZ1670" s="14">
        <v>46210</v>
      </c>
      <c r="CA1670" t="s">
        <v>1364</v>
      </c>
      <c r="CB1670" s="31">
        <v>46210.641157407408</v>
      </c>
      <c r="CF1670" s="14">
        <v>46210</v>
      </c>
      <c r="CG1670" t="s">
        <v>8107</v>
      </c>
      <c r="CH1670" s="31">
        <v>46210.716215277775</v>
      </c>
      <c r="CM1670" s="4">
        <f t="shared" si="72"/>
        <v>46210.400497685187</v>
      </c>
      <c r="CN1670">
        <f t="shared" si="73"/>
        <v>0</v>
      </c>
      <c r="CO1670" t="str">
        <f>VLOOKUP(A1670,Sheet1!$A$2:$B$221,2,0)</f>
        <v>West Zone</v>
      </c>
    </row>
    <row r="1671" spans="1:93" x14ac:dyDescent="0.35">
      <c r="A1671" t="s">
        <v>8104</v>
      </c>
      <c r="B1671">
        <v>396</v>
      </c>
      <c r="C1671" t="s">
        <v>9332</v>
      </c>
      <c r="D1671" t="s">
        <v>678</v>
      </c>
      <c r="E1671" t="s">
        <v>392</v>
      </c>
      <c r="F1671" t="s">
        <v>393</v>
      </c>
      <c r="G1671" t="s">
        <v>109</v>
      </c>
      <c r="H1671" t="s">
        <v>12776</v>
      </c>
      <c r="I1671">
        <v>348014</v>
      </c>
      <c r="J1671" t="s">
        <v>9777</v>
      </c>
      <c r="K1671" t="s">
        <v>9778</v>
      </c>
      <c r="L1671" t="s">
        <v>4622</v>
      </c>
      <c r="M1671" t="s">
        <v>12777</v>
      </c>
      <c r="N1671">
        <v>60000</v>
      </c>
      <c r="O1671" t="s">
        <v>1097</v>
      </c>
      <c r="P1671" t="s">
        <v>1098</v>
      </c>
      <c r="Q1671" t="s">
        <v>12778</v>
      </c>
      <c r="R1671">
        <v>8774461502</v>
      </c>
      <c r="S1671" s="14">
        <v>46210</v>
      </c>
      <c r="T1671" t="s">
        <v>10896</v>
      </c>
      <c r="U1671" s="31">
        <v>46210.491585648146</v>
      </c>
      <c r="AK1671" s="14">
        <v>46210</v>
      </c>
      <c r="AL1671" t="s">
        <v>8107</v>
      </c>
      <c r="AM1671" s="31">
        <v>46210.513472222221</v>
      </c>
      <c r="AQ1671" s="31">
        <v>46210.513472222221</v>
      </c>
      <c r="AR1671" s="14">
        <v>46210</v>
      </c>
      <c r="AS1671" t="s">
        <v>8107</v>
      </c>
      <c r="AT1671" t="s">
        <v>12779</v>
      </c>
      <c r="AU1671" t="s">
        <v>677</v>
      </c>
      <c r="AV1671" s="14">
        <v>46210</v>
      </c>
      <c r="AW1671" t="s">
        <v>8107</v>
      </c>
      <c r="AX1671" s="31">
        <v>46210.558136574073</v>
      </c>
      <c r="AY1671" s="14">
        <v>46210</v>
      </c>
      <c r="AZ1671" t="s">
        <v>1211</v>
      </c>
      <c r="BA1671" s="31">
        <v>46210.575289351851</v>
      </c>
      <c r="BB1671" s="14">
        <v>46210</v>
      </c>
      <c r="BC1671" t="s">
        <v>1366</v>
      </c>
      <c r="BD1671" s="31">
        <v>46210.614560185182</v>
      </c>
      <c r="BE1671" s="14">
        <v>46210</v>
      </c>
      <c r="BF1671" t="s">
        <v>7959</v>
      </c>
      <c r="BG1671" s="31">
        <v>46210.635231481479</v>
      </c>
      <c r="BH1671" s="14">
        <v>46210</v>
      </c>
      <c r="BI1671" t="s">
        <v>7959</v>
      </c>
      <c r="BJ1671" s="31">
        <v>46210.693113425928</v>
      </c>
      <c r="BK1671" s="14">
        <v>46210</v>
      </c>
      <c r="BL1671" t="s">
        <v>1364</v>
      </c>
      <c r="BM1671" s="31">
        <v>46210.720902777779</v>
      </c>
      <c r="CM1671" s="4">
        <f t="shared" si="72"/>
        <v>46210.491585648146</v>
      </c>
      <c r="CN1671">
        <f t="shared" si="73"/>
        <v>0</v>
      </c>
      <c r="CO1671" t="str">
        <f>VLOOKUP(A1671,Sheet1!$A$2:$B$221,2,0)</f>
        <v>West Zone</v>
      </c>
    </row>
    <row r="1672" spans="1:93" x14ac:dyDescent="0.35">
      <c r="A1672" t="s">
        <v>8104</v>
      </c>
      <c r="B1672">
        <v>396</v>
      </c>
      <c r="C1672" t="s">
        <v>9332</v>
      </c>
      <c r="D1672" t="s">
        <v>678</v>
      </c>
      <c r="E1672" t="s">
        <v>392</v>
      </c>
      <c r="F1672" t="s">
        <v>393</v>
      </c>
      <c r="G1672" t="s">
        <v>109</v>
      </c>
      <c r="H1672" t="s">
        <v>8108</v>
      </c>
      <c r="I1672">
        <v>412951</v>
      </c>
      <c r="J1672" t="s">
        <v>3063</v>
      </c>
      <c r="K1672" t="s">
        <v>3100</v>
      </c>
      <c r="L1672" t="s">
        <v>4622</v>
      </c>
      <c r="M1672" t="s">
        <v>8109</v>
      </c>
      <c r="N1672">
        <v>45000</v>
      </c>
      <c r="O1672" t="s">
        <v>1036</v>
      </c>
      <c r="P1672" t="s">
        <v>1037</v>
      </c>
      <c r="Q1672" t="s">
        <v>8110</v>
      </c>
      <c r="R1672">
        <v>1310340086</v>
      </c>
      <c r="S1672" s="14">
        <v>46204</v>
      </c>
      <c r="T1672" t="s">
        <v>8106</v>
      </c>
      <c r="U1672" s="31">
        <v>46204.501875000002</v>
      </c>
      <c r="AK1672" s="14">
        <v>46204</v>
      </c>
      <c r="AL1672" t="s">
        <v>3101</v>
      </c>
      <c r="AM1672" s="31">
        <v>46204.555231481485</v>
      </c>
      <c r="AQ1672" s="31">
        <v>46204.555231481485</v>
      </c>
      <c r="AR1672" s="14">
        <v>46204</v>
      </c>
      <c r="AS1672" t="s">
        <v>3101</v>
      </c>
      <c r="AT1672" t="s">
        <v>393</v>
      </c>
      <c r="AU1672" t="s">
        <v>678</v>
      </c>
      <c r="AV1672" s="14">
        <v>46204</v>
      </c>
      <c r="AW1672" t="s">
        <v>3101</v>
      </c>
      <c r="AX1672" s="31">
        <v>46204.557523148149</v>
      </c>
      <c r="AY1672" s="14">
        <v>46204</v>
      </c>
      <c r="AZ1672" t="s">
        <v>1211</v>
      </c>
      <c r="BA1672" s="31">
        <v>46204.572812500002</v>
      </c>
      <c r="BB1672" s="14">
        <v>46204</v>
      </c>
      <c r="BC1672" t="s">
        <v>7357</v>
      </c>
      <c r="BD1672" s="31">
        <v>46204.619247685187</v>
      </c>
      <c r="BE1672" s="14">
        <v>46204</v>
      </c>
      <c r="BF1672" t="s">
        <v>7959</v>
      </c>
      <c r="BG1672" s="31">
        <v>46204.628472222219</v>
      </c>
      <c r="BH1672" s="14">
        <v>46204</v>
      </c>
      <c r="BI1672" t="s">
        <v>7959</v>
      </c>
      <c r="BJ1672" s="31">
        <v>46204.665625000001</v>
      </c>
      <c r="BW1672" s="14">
        <v>46204</v>
      </c>
      <c r="BX1672" t="s">
        <v>7959</v>
      </c>
      <c r="BY1672" s="31">
        <v>46204.674768518518</v>
      </c>
      <c r="BZ1672" s="14">
        <v>46204</v>
      </c>
      <c r="CA1672" t="s">
        <v>1324</v>
      </c>
      <c r="CB1672" s="31">
        <v>46204.699803240743</v>
      </c>
      <c r="CF1672" s="14">
        <v>46204</v>
      </c>
      <c r="CG1672" t="s">
        <v>8107</v>
      </c>
      <c r="CH1672" s="31">
        <v>46204.754895833335</v>
      </c>
      <c r="CM1672" s="4">
        <f t="shared" si="72"/>
        <v>46204.501875000002</v>
      </c>
      <c r="CN1672">
        <f t="shared" si="73"/>
        <v>0</v>
      </c>
      <c r="CO1672" t="str">
        <f>VLOOKUP(A1672,Sheet1!$A$2:$B$221,2,0)</f>
        <v>West Zone</v>
      </c>
    </row>
    <row r="1673" spans="1:93" x14ac:dyDescent="0.35">
      <c r="A1673" t="s">
        <v>8104</v>
      </c>
      <c r="B1673">
        <v>396</v>
      </c>
      <c r="C1673" t="s">
        <v>9332</v>
      </c>
      <c r="D1673" t="s">
        <v>678</v>
      </c>
      <c r="E1673" t="s">
        <v>392</v>
      </c>
      <c r="F1673" t="s">
        <v>393</v>
      </c>
      <c r="G1673" t="s">
        <v>109</v>
      </c>
      <c r="H1673" t="s">
        <v>8111</v>
      </c>
      <c r="I1673">
        <v>437965</v>
      </c>
      <c r="J1673" t="s">
        <v>8112</v>
      </c>
      <c r="K1673" t="s">
        <v>8113</v>
      </c>
      <c r="L1673" t="s">
        <v>4622</v>
      </c>
      <c r="M1673" t="s">
        <v>8114</v>
      </c>
      <c r="N1673">
        <v>50000</v>
      </c>
      <c r="O1673" t="s">
        <v>1134</v>
      </c>
      <c r="P1673" t="s">
        <v>1135</v>
      </c>
      <c r="Q1673" t="s">
        <v>4538</v>
      </c>
      <c r="R1673">
        <v>8939973793</v>
      </c>
      <c r="S1673" s="14">
        <v>46203</v>
      </c>
      <c r="T1673" t="s">
        <v>8115</v>
      </c>
      <c r="U1673" s="31">
        <v>46203.577210648145</v>
      </c>
      <c r="AK1673" s="14">
        <v>46205</v>
      </c>
      <c r="AL1673" t="s">
        <v>3101</v>
      </c>
      <c r="AM1673" s="31">
        <v>46205.515856481485</v>
      </c>
      <c r="AQ1673" s="31">
        <v>46205.515856481485</v>
      </c>
      <c r="AR1673" s="14">
        <v>46205</v>
      </c>
      <c r="AS1673" t="s">
        <v>3101</v>
      </c>
      <c r="AT1673" t="s">
        <v>393</v>
      </c>
      <c r="AU1673" t="s">
        <v>678</v>
      </c>
      <c r="AV1673" s="14">
        <v>46205</v>
      </c>
      <c r="AW1673" t="s">
        <v>3101</v>
      </c>
      <c r="AX1673" s="31">
        <v>46205.52449074074</v>
      </c>
      <c r="AY1673" s="14">
        <v>46205</v>
      </c>
      <c r="AZ1673" t="s">
        <v>1211</v>
      </c>
      <c r="BA1673" s="31">
        <v>46205.538518518515</v>
      </c>
      <c r="BB1673" s="14">
        <v>46205</v>
      </c>
      <c r="BC1673" t="s">
        <v>6636</v>
      </c>
      <c r="BD1673" s="31">
        <v>46205.56417824074</v>
      </c>
      <c r="BE1673" s="14">
        <v>46205</v>
      </c>
      <c r="BF1673" t="s">
        <v>7959</v>
      </c>
      <c r="BG1673" s="31">
        <v>46205.62395833333</v>
      </c>
      <c r="BH1673" s="14">
        <v>46205</v>
      </c>
      <c r="BI1673" t="s">
        <v>7959</v>
      </c>
      <c r="BJ1673" s="31">
        <v>46205.653032407405</v>
      </c>
      <c r="BW1673" s="14">
        <v>46205</v>
      </c>
      <c r="BX1673" t="s">
        <v>7959</v>
      </c>
      <c r="BY1673" s="31">
        <v>46205.662407407406</v>
      </c>
      <c r="BZ1673" s="14">
        <v>46205</v>
      </c>
      <c r="CA1673" t="s">
        <v>1322</v>
      </c>
      <c r="CB1673" s="31">
        <v>46205.667337962965</v>
      </c>
      <c r="CF1673" s="14">
        <v>46205</v>
      </c>
      <c r="CG1673" t="s">
        <v>8107</v>
      </c>
      <c r="CH1673" s="31">
        <v>46205.791956018518</v>
      </c>
      <c r="CM1673" s="4">
        <f t="shared" si="72"/>
        <v>46203.577210648145</v>
      </c>
      <c r="CN1673">
        <f t="shared" si="73"/>
        <v>2</v>
      </c>
      <c r="CO1673" t="str">
        <f>VLOOKUP(A1673,Sheet1!$A$2:$B$221,2,0)</f>
        <v>West Zone</v>
      </c>
    </row>
    <row r="1674" spans="1:93" x14ac:dyDescent="0.35">
      <c r="A1674" t="s">
        <v>8104</v>
      </c>
      <c r="B1674">
        <v>396</v>
      </c>
      <c r="C1674" t="s">
        <v>9332</v>
      </c>
      <c r="D1674" t="s">
        <v>678</v>
      </c>
      <c r="E1674" t="s">
        <v>392</v>
      </c>
      <c r="F1674" t="s">
        <v>393</v>
      </c>
      <c r="G1674" t="s">
        <v>109</v>
      </c>
      <c r="H1674" t="s">
        <v>8111</v>
      </c>
      <c r="I1674">
        <v>437965</v>
      </c>
      <c r="J1674" t="s">
        <v>8112</v>
      </c>
      <c r="K1674" t="s">
        <v>8113</v>
      </c>
      <c r="L1674" t="s">
        <v>4622</v>
      </c>
      <c r="M1674" t="s">
        <v>8114</v>
      </c>
      <c r="N1674">
        <v>50000</v>
      </c>
      <c r="O1674" t="s">
        <v>1134</v>
      </c>
      <c r="P1674" t="s">
        <v>1135</v>
      </c>
      <c r="Q1674" t="s">
        <v>8116</v>
      </c>
      <c r="R1674">
        <v>4487435402</v>
      </c>
      <c r="S1674" s="14">
        <v>46203</v>
      </c>
      <c r="T1674" t="s">
        <v>8115</v>
      </c>
      <c r="U1674" s="31">
        <v>46203.577233796299</v>
      </c>
      <c r="AK1674" s="14">
        <v>46205</v>
      </c>
      <c r="AL1674" t="s">
        <v>3101</v>
      </c>
      <c r="AM1674" s="31">
        <v>46205.515833333331</v>
      </c>
      <c r="AQ1674" s="31">
        <v>46205.515833333331</v>
      </c>
      <c r="AR1674" s="14">
        <v>46205</v>
      </c>
      <c r="AS1674" t="s">
        <v>3101</v>
      </c>
      <c r="AT1674" t="s">
        <v>393</v>
      </c>
      <c r="AU1674" t="s">
        <v>678</v>
      </c>
      <c r="AV1674" s="14">
        <v>46205</v>
      </c>
      <c r="AW1674" t="s">
        <v>3101</v>
      </c>
      <c r="AX1674" s="31">
        <v>46205.524467592593</v>
      </c>
      <c r="AY1674" s="14">
        <v>46205</v>
      </c>
      <c r="AZ1674" t="s">
        <v>1211</v>
      </c>
      <c r="BA1674" s="31">
        <v>46205.538518518515</v>
      </c>
      <c r="BB1674" s="14">
        <v>46205</v>
      </c>
      <c r="BC1674" t="s">
        <v>6636</v>
      </c>
      <c r="BD1674" s="31">
        <v>46205.564166666663</v>
      </c>
      <c r="BE1674" s="14">
        <v>46205</v>
      </c>
      <c r="BF1674" t="s">
        <v>7959</v>
      </c>
      <c r="BG1674" s="31">
        <v>46205.62394675926</v>
      </c>
      <c r="BH1674" s="14">
        <v>46205</v>
      </c>
      <c r="BI1674" t="s">
        <v>7959</v>
      </c>
      <c r="BJ1674" s="31">
        <v>46205.653020833335</v>
      </c>
      <c r="BW1674" s="14">
        <v>46205</v>
      </c>
      <c r="BX1674" t="s">
        <v>7959</v>
      </c>
      <c r="BY1674" s="31">
        <v>46205.662395833337</v>
      </c>
      <c r="BZ1674" s="14">
        <v>46205</v>
      </c>
      <c r="CA1674" t="s">
        <v>1322</v>
      </c>
      <c r="CB1674" s="31">
        <v>46205.667337962965</v>
      </c>
      <c r="CF1674" s="14">
        <v>46205</v>
      </c>
      <c r="CG1674" t="s">
        <v>8107</v>
      </c>
      <c r="CH1674" s="31">
        <v>46205.791956018518</v>
      </c>
      <c r="CM1674" s="4">
        <f t="shared" si="72"/>
        <v>46203.577233796299</v>
      </c>
      <c r="CN1674">
        <f t="shared" si="73"/>
        <v>2</v>
      </c>
      <c r="CO1674" t="str">
        <f>VLOOKUP(A1674,Sheet1!$A$2:$B$221,2,0)</f>
        <v>West Zone</v>
      </c>
    </row>
    <row r="1675" spans="1:93" x14ac:dyDescent="0.35">
      <c r="A1675" t="s">
        <v>8104</v>
      </c>
      <c r="B1675">
        <v>396</v>
      </c>
      <c r="C1675" t="s">
        <v>9332</v>
      </c>
      <c r="D1675" t="s">
        <v>678</v>
      </c>
      <c r="E1675" t="s">
        <v>392</v>
      </c>
      <c r="F1675" t="s">
        <v>393</v>
      </c>
      <c r="G1675" t="s">
        <v>109</v>
      </c>
      <c r="H1675" t="s">
        <v>10897</v>
      </c>
      <c r="I1675">
        <v>491113</v>
      </c>
      <c r="J1675" t="s">
        <v>8112</v>
      </c>
      <c r="K1675" t="s">
        <v>8113</v>
      </c>
      <c r="L1675" t="s">
        <v>4622</v>
      </c>
      <c r="M1675" t="s">
        <v>10898</v>
      </c>
      <c r="N1675">
        <v>60000</v>
      </c>
      <c r="O1675" t="s">
        <v>1038</v>
      </c>
      <c r="P1675" t="s">
        <v>1039</v>
      </c>
      <c r="Q1675" t="s">
        <v>2071</v>
      </c>
      <c r="R1675">
        <v>3028503238</v>
      </c>
      <c r="S1675" s="14">
        <v>46206</v>
      </c>
      <c r="T1675" t="s">
        <v>8115</v>
      </c>
      <c r="U1675" s="31">
        <v>46206.594155092593</v>
      </c>
      <c r="AK1675" s="14">
        <v>46209</v>
      </c>
      <c r="AL1675" t="s">
        <v>3101</v>
      </c>
      <c r="AM1675" s="31">
        <v>46209.66</v>
      </c>
      <c r="AQ1675" s="31">
        <v>46209.66</v>
      </c>
      <c r="AR1675" s="14">
        <v>46209</v>
      </c>
      <c r="AS1675" t="s">
        <v>3101</v>
      </c>
      <c r="AT1675" t="s">
        <v>393</v>
      </c>
      <c r="AU1675" t="s">
        <v>678</v>
      </c>
      <c r="AV1675" s="14">
        <v>46209</v>
      </c>
      <c r="AW1675" t="s">
        <v>3101</v>
      </c>
      <c r="AX1675" s="31">
        <v>46209.66070601852</v>
      </c>
      <c r="AY1675" s="14">
        <v>46209</v>
      </c>
      <c r="AZ1675" t="s">
        <v>1211</v>
      </c>
      <c r="BA1675" s="31">
        <v>46209.673587962963</v>
      </c>
      <c r="BB1675" s="14">
        <v>46209</v>
      </c>
      <c r="BC1675" t="s">
        <v>7003</v>
      </c>
      <c r="BD1675" s="31">
        <v>46209.722905092596</v>
      </c>
      <c r="BE1675" s="14">
        <v>46209</v>
      </c>
      <c r="BF1675" t="s">
        <v>7959</v>
      </c>
      <c r="BG1675" s="31">
        <v>46209.732592592591</v>
      </c>
      <c r="BH1675" s="14">
        <v>46210</v>
      </c>
      <c r="BI1675" t="s">
        <v>7487</v>
      </c>
      <c r="BJ1675" s="31">
        <v>46210.83625</v>
      </c>
      <c r="BK1675" s="14">
        <v>46209</v>
      </c>
      <c r="BL1675" t="s">
        <v>7959</v>
      </c>
      <c r="BM1675" s="31">
        <v>46209.737291666665</v>
      </c>
      <c r="BW1675" s="14">
        <v>46210</v>
      </c>
      <c r="BX1675" t="s">
        <v>7487</v>
      </c>
      <c r="BY1675" s="31">
        <v>46210.845393518517</v>
      </c>
      <c r="BZ1675" s="14">
        <v>46210</v>
      </c>
      <c r="CA1675" t="s">
        <v>2427</v>
      </c>
      <c r="CB1675" s="31">
        <v>46210.875868055555</v>
      </c>
      <c r="CF1675" s="14">
        <v>46211</v>
      </c>
      <c r="CG1675" t="s">
        <v>8107</v>
      </c>
      <c r="CH1675" s="31">
        <v>46211.336192129631</v>
      </c>
      <c r="CM1675" s="4">
        <f t="shared" si="72"/>
        <v>46206.594155092593</v>
      </c>
      <c r="CN1675">
        <f t="shared" si="73"/>
        <v>3</v>
      </c>
      <c r="CO1675" t="str">
        <f>VLOOKUP(A1675,Sheet1!$A$2:$B$221,2,0)</f>
        <v>West Zone</v>
      </c>
    </row>
    <row r="1676" spans="1:93" x14ac:dyDescent="0.35">
      <c r="A1676" t="s">
        <v>8117</v>
      </c>
      <c r="B1676">
        <v>466</v>
      </c>
      <c r="C1676" t="s">
        <v>9332</v>
      </c>
      <c r="D1676" t="s">
        <v>678</v>
      </c>
      <c r="E1676" t="s">
        <v>439</v>
      </c>
      <c r="F1676" t="s">
        <v>440</v>
      </c>
      <c r="G1676" t="s">
        <v>441</v>
      </c>
      <c r="H1676" t="s">
        <v>8118</v>
      </c>
      <c r="I1676">
        <v>293864</v>
      </c>
      <c r="J1676" t="s">
        <v>8119</v>
      </c>
      <c r="K1676" t="s">
        <v>8120</v>
      </c>
      <c r="L1676" t="s">
        <v>4622</v>
      </c>
      <c r="M1676" t="s">
        <v>8121</v>
      </c>
      <c r="N1676">
        <v>50000</v>
      </c>
      <c r="O1676" t="s">
        <v>1291</v>
      </c>
      <c r="P1676" t="s">
        <v>1292</v>
      </c>
      <c r="Q1676" t="s">
        <v>8122</v>
      </c>
      <c r="R1676">
        <v>4259514850</v>
      </c>
      <c r="S1676" s="14">
        <v>46206</v>
      </c>
      <c r="T1676" t="s">
        <v>8123</v>
      </c>
      <c r="U1676" s="31">
        <v>46206.572222222225</v>
      </c>
      <c r="AK1676" s="14">
        <v>46206</v>
      </c>
      <c r="AL1676" t="s">
        <v>1388</v>
      </c>
      <c r="AM1676" s="31">
        <v>46206.641550925924</v>
      </c>
      <c r="AQ1676" s="31">
        <v>46206.641550925924</v>
      </c>
      <c r="AR1676" s="14">
        <v>46206</v>
      </c>
      <c r="AS1676" t="s">
        <v>1388</v>
      </c>
      <c r="AT1676" t="s">
        <v>440</v>
      </c>
      <c r="AU1676" t="s">
        <v>678</v>
      </c>
      <c r="AV1676" s="14">
        <v>46206</v>
      </c>
      <c r="AW1676" t="s">
        <v>3102</v>
      </c>
      <c r="AX1676" s="31">
        <v>46206.652048611111</v>
      </c>
      <c r="AY1676" s="14">
        <v>46206</v>
      </c>
      <c r="AZ1676" t="s">
        <v>3057</v>
      </c>
      <c r="BA1676" s="31">
        <v>46206.668344907404</v>
      </c>
      <c r="BB1676" s="14">
        <v>46206</v>
      </c>
      <c r="BC1676" t="s">
        <v>6626</v>
      </c>
      <c r="BD1676" s="31">
        <v>46206.692418981482</v>
      </c>
      <c r="BE1676" s="14">
        <v>46206</v>
      </c>
      <c r="BF1676" t="s">
        <v>6677</v>
      </c>
      <c r="BG1676" s="31">
        <v>46206.713738425926</v>
      </c>
      <c r="BH1676" s="14">
        <v>46206</v>
      </c>
      <c r="BI1676" t="s">
        <v>6677</v>
      </c>
      <c r="BJ1676" s="31">
        <v>46206.714872685188</v>
      </c>
      <c r="BW1676" s="14">
        <v>46206</v>
      </c>
      <c r="BX1676" t="s">
        <v>6677</v>
      </c>
      <c r="BY1676" s="31">
        <v>46206.720648148148</v>
      </c>
      <c r="BZ1676" s="14">
        <v>46206</v>
      </c>
      <c r="CA1676" t="s">
        <v>1212</v>
      </c>
      <c r="CB1676" s="31">
        <v>46206.731377314813</v>
      </c>
      <c r="CF1676" s="14">
        <v>46209</v>
      </c>
      <c r="CG1676" t="s">
        <v>3102</v>
      </c>
      <c r="CH1676" s="31">
        <v>46209.709918981483</v>
      </c>
      <c r="CM1676" s="4">
        <f t="shared" si="72"/>
        <v>46206.572222222225</v>
      </c>
      <c r="CN1676">
        <f t="shared" si="73"/>
        <v>0</v>
      </c>
      <c r="CO1676" t="str">
        <f>VLOOKUP(A1676,Sheet1!$A$2:$B$221,2,0)</f>
        <v>West Zone</v>
      </c>
    </row>
    <row r="1677" spans="1:93" x14ac:dyDescent="0.35">
      <c r="A1677" t="s">
        <v>8117</v>
      </c>
      <c r="B1677">
        <v>466</v>
      </c>
      <c r="C1677" t="s">
        <v>9332</v>
      </c>
      <c r="D1677" t="s">
        <v>678</v>
      </c>
      <c r="E1677" t="s">
        <v>439</v>
      </c>
      <c r="F1677" t="s">
        <v>440</v>
      </c>
      <c r="G1677" t="s">
        <v>441</v>
      </c>
      <c r="H1677" t="s">
        <v>10899</v>
      </c>
      <c r="I1677">
        <v>348760</v>
      </c>
      <c r="J1677" t="s">
        <v>8125</v>
      </c>
      <c r="K1677" t="s">
        <v>8126</v>
      </c>
      <c r="L1677" t="s">
        <v>4622</v>
      </c>
      <c r="M1677" t="s">
        <v>10900</v>
      </c>
      <c r="N1677">
        <v>45000</v>
      </c>
      <c r="O1677" t="s">
        <v>3012</v>
      </c>
      <c r="P1677" t="s">
        <v>3013</v>
      </c>
      <c r="Q1677" t="s">
        <v>10901</v>
      </c>
      <c r="R1677">
        <v>4907741968</v>
      </c>
      <c r="S1677" s="14">
        <v>46209</v>
      </c>
      <c r="T1677" t="s">
        <v>8129</v>
      </c>
      <c r="U1677" s="31">
        <v>46209.645474537036</v>
      </c>
      <c r="AK1677" s="14">
        <v>46209</v>
      </c>
      <c r="AL1677" t="s">
        <v>1388</v>
      </c>
      <c r="AM1677" s="31">
        <v>46209.713101851848</v>
      </c>
      <c r="AQ1677" s="31">
        <v>46209.713101851848</v>
      </c>
      <c r="AR1677" s="14">
        <v>46209</v>
      </c>
      <c r="AS1677" t="s">
        <v>1388</v>
      </c>
      <c r="AT1677" t="s">
        <v>440</v>
      </c>
      <c r="AU1677" t="s">
        <v>678</v>
      </c>
      <c r="AV1677" s="14">
        <v>46210</v>
      </c>
      <c r="AW1677" t="s">
        <v>12780</v>
      </c>
      <c r="AX1677" s="31">
        <v>46210.665451388886</v>
      </c>
      <c r="AY1677" s="14">
        <v>46210</v>
      </c>
      <c r="AZ1677" t="s">
        <v>1211</v>
      </c>
      <c r="BA1677" s="31">
        <v>46210.675185185188</v>
      </c>
      <c r="BB1677" s="14">
        <v>46210</v>
      </c>
      <c r="BC1677" t="s">
        <v>7509</v>
      </c>
      <c r="BD1677" s="31">
        <v>46210.707060185188</v>
      </c>
      <c r="BE1677" s="14">
        <v>46210</v>
      </c>
      <c r="BF1677" t="s">
        <v>6508</v>
      </c>
      <c r="BG1677" s="31">
        <v>46210.769513888888</v>
      </c>
      <c r="BH1677" s="14">
        <v>46210</v>
      </c>
      <c r="BI1677" t="s">
        <v>6508</v>
      </c>
      <c r="BJ1677" s="31">
        <v>46210.788807870369</v>
      </c>
      <c r="BW1677" s="14">
        <v>46210</v>
      </c>
      <c r="BX1677" t="s">
        <v>6508</v>
      </c>
      <c r="BY1677" s="31">
        <v>46210.79314814815</v>
      </c>
      <c r="BZ1677" s="14">
        <v>46210</v>
      </c>
      <c r="CA1677" t="s">
        <v>2414</v>
      </c>
      <c r="CB1677" s="31">
        <v>46210.81763888889</v>
      </c>
      <c r="CF1677" s="14">
        <v>46210</v>
      </c>
      <c r="CG1677" t="s">
        <v>3102</v>
      </c>
      <c r="CH1677" s="31">
        <v>46210.844444444447</v>
      </c>
      <c r="CM1677" s="4">
        <f t="shared" si="72"/>
        <v>46209.645474537036</v>
      </c>
      <c r="CN1677">
        <f t="shared" si="73"/>
        <v>0</v>
      </c>
      <c r="CO1677" t="str">
        <f>VLOOKUP(A1677,Sheet1!$A$2:$B$221,2,0)</f>
        <v>West Zone</v>
      </c>
    </row>
    <row r="1678" spans="1:93" x14ac:dyDescent="0.35">
      <c r="A1678" t="s">
        <v>8117</v>
      </c>
      <c r="B1678">
        <v>466</v>
      </c>
      <c r="C1678" t="s">
        <v>9332</v>
      </c>
      <c r="D1678" t="s">
        <v>678</v>
      </c>
      <c r="E1678" t="s">
        <v>439</v>
      </c>
      <c r="F1678" t="s">
        <v>440</v>
      </c>
      <c r="G1678" t="s">
        <v>441</v>
      </c>
      <c r="H1678" t="s">
        <v>12781</v>
      </c>
      <c r="I1678">
        <v>639785</v>
      </c>
      <c r="J1678" t="s">
        <v>8119</v>
      </c>
      <c r="K1678" t="s">
        <v>8120</v>
      </c>
      <c r="L1678" t="s">
        <v>4622</v>
      </c>
      <c r="M1678" t="s">
        <v>12782</v>
      </c>
      <c r="N1678">
        <v>45000</v>
      </c>
      <c r="O1678" t="s">
        <v>3012</v>
      </c>
      <c r="P1678" t="s">
        <v>3013</v>
      </c>
      <c r="Q1678" t="s">
        <v>12783</v>
      </c>
      <c r="R1678">
        <v>4002087296</v>
      </c>
      <c r="S1678" s="14">
        <v>46210</v>
      </c>
      <c r="T1678" t="s">
        <v>12780</v>
      </c>
      <c r="U1678" s="31">
        <v>46210.345983796295</v>
      </c>
      <c r="AK1678" s="14">
        <v>46210</v>
      </c>
      <c r="AL1678" t="s">
        <v>1388</v>
      </c>
      <c r="AM1678" s="31">
        <v>46210.421307870369</v>
      </c>
      <c r="AQ1678" s="31">
        <v>46210.421307870369</v>
      </c>
      <c r="AR1678" s="14">
        <v>46210</v>
      </c>
      <c r="AS1678" t="s">
        <v>1388</v>
      </c>
      <c r="AT1678" t="s">
        <v>440</v>
      </c>
      <c r="AU1678" t="s">
        <v>678</v>
      </c>
      <c r="AV1678" s="14">
        <v>46210</v>
      </c>
      <c r="AW1678" t="s">
        <v>3102</v>
      </c>
      <c r="AX1678" s="31">
        <v>46210.769629629627</v>
      </c>
      <c r="AY1678" s="14">
        <v>46211</v>
      </c>
      <c r="AZ1678" t="s">
        <v>1211</v>
      </c>
      <c r="BA1678" s="31">
        <v>46211.360497685186</v>
      </c>
      <c r="CM1678" s="4">
        <f t="shared" si="72"/>
        <v>46210.345983796295</v>
      </c>
      <c r="CN1678">
        <f t="shared" si="73"/>
        <v>0</v>
      </c>
      <c r="CO1678" t="str">
        <f>VLOOKUP(A1678,Sheet1!$A$2:$B$221,2,0)</f>
        <v>West Zone</v>
      </c>
    </row>
    <row r="1679" spans="1:93" x14ac:dyDescent="0.35">
      <c r="A1679" t="s">
        <v>8117</v>
      </c>
      <c r="B1679">
        <v>466</v>
      </c>
      <c r="C1679" t="s">
        <v>9332</v>
      </c>
      <c r="D1679" t="s">
        <v>678</v>
      </c>
      <c r="E1679" t="s">
        <v>439</v>
      </c>
      <c r="F1679" t="s">
        <v>440</v>
      </c>
      <c r="G1679" t="s">
        <v>441</v>
      </c>
      <c r="H1679" t="s">
        <v>8124</v>
      </c>
      <c r="I1679">
        <v>664379</v>
      </c>
      <c r="J1679" t="s">
        <v>8125</v>
      </c>
      <c r="K1679" t="s">
        <v>8126</v>
      </c>
      <c r="L1679" t="s">
        <v>4622</v>
      </c>
      <c r="M1679" t="s">
        <v>8127</v>
      </c>
      <c r="N1679">
        <v>60000</v>
      </c>
      <c r="O1679" t="s">
        <v>1328</v>
      </c>
      <c r="P1679" t="s">
        <v>1329</v>
      </c>
      <c r="Q1679" t="s">
        <v>8128</v>
      </c>
      <c r="R1679">
        <v>3771408251</v>
      </c>
      <c r="S1679" s="14">
        <v>46204</v>
      </c>
      <c r="T1679" t="s">
        <v>8129</v>
      </c>
      <c r="U1679" s="31">
        <v>46204.703125</v>
      </c>
      <c r="AK1679" s="14">
        <v>46204</v>
      </c>
      <c r="AL1679" t="s">
        <v>1388</v>
      </c>
      <c r="AM1679" s="31">
        <v>46204.770555555559</v>
      </c>
      <c r="AQ1679" s="31">
        <v>46204.770555555559</v>
      </c>
      <c r="AR1679" s="14">
        <v>46204</v>
      </c>
      <c r="AS1679" t="s">
        <v>1388</v>
      </c>
      <c r="AT1679" t="s">
        <v>440</v>
      </c>
      <c r="AU1679" t="s">
        <v>678</v>
      </c>
      <c r="AV1679" s="14">
        <v>46205</v>
      </c>
      <c r="AW1679" t="s">
        <v>3102</v>
      </c>
      <c r="AX1679" s="31">
        <v>46205.423113425924</v>
      </c>
      <c r="AY1679" s="14">
        <v>46205</v>
      </c>
      <c r="AZ1679" t="s">
        <v>1211</v>
      </c>
      <c r="BA1679" s="31">
        <v>46205.443564814814</v>
      </c>
      <c r="BB1679" s="14">
        <v>46205</v>
      </c>
      <c r="BC1679" t="s">
        <v>6825</v>
      </c>
      <c r="BD1679" s="31">
        <v>46205.473715277774</v>
      </c>
      <c r="BE1679" s="14">
        <v>46205</v>
      </c>
      <c r="BF1679" t="s">
        <v>6483</v>
      </c>
      <c r="BG1679" s="31">
        <v>46205.503032407411</v>
      </c>
      <c r="BH1679" s="14">
        <v>46205</v>
      </c>
      <c r="BI1679" t="s">
        <v>6483</v>
      </c>
      <c r="BJ1679" s="31">
        <v>46205.518067129633</v>
      </c>
      <c r="BW1679" s="14">
        <v>46205</v>
      </c>
      <c r="BX1679" t="s">
        <v>6483</v>
      </c>
      <c r="BY1679" s="31">
        <v>46205.522268518522</v>
      </c>
      <c r="BZ1679" s="14">
        <v>46205</v>
      </c>
      <c r="CA1679" t="s">
        <v>1212</v>
      </c>
      <c r="CB1679" s="31">
        <v>46205.530393518522</v>
      </c>
      <c r="CF1679" s="14">
        <v>46205</v>
      </c>
      <c r="CG1679" t="s">
        <v>3102</v>
      </c>
      <c r="CH1679" s="31">
        <v>46205.644166666665</v>
      </c>
      <c r="CM1679" s="4">
        <f t="shared" si="72"/>
        <v>46204.703125</v>
      </c>
      <c r="CN1679">
        <f t="shared" si="73"/>
        <v>0</v>
      </c>
      <c r="CO1679" t="str">
        <f>VLOOKUP(A1679,Sheet1!$A$2:$B$221,2,0)</f>
        <v>West Zone</v>
      </c>
    </row>
    <row r="1680" spans="1:93" x14ac:dyDescent="0.35">
      <c r="A1680" t="s">
        <v>8117</v>
      </c>
      <c r="B1680">
        <v>466</v>
      </c>
      <c r="C1680" t="s">
        <v>9332</v>
      </c>
      <c r="D1680" t="s">
        <v>678</v>
      </c>
      <c r="E1680" t="s">
        <v>439</v>
      </c>
      <c r="F1680" t="s">
        <v>440</v>
      </c>
      <c r="G1680" t="s">
        <v>441</v>
      </c>
      <c r="H1680" t="s">
        <v>12784</v>
      </c>
      <c r="I1680">
        <v>664690</v>
      </c>
      <c r="J1680" t="s">
        <v>8125</v>
      </c>
      <c r="K1680" t="s">
        <v>8126</v>
      </c>
      <c r="L1680" t="s">
        <v>4622</v>
      </c>
      <c r="M1680" t="s">
        <v>12785</v>
      </c>
      <c r="N1680">
        <v>45000</v>
      </c>
      <c r="O1680" t="s">
        <v>3012</v>
      </c>
      <c r="P1680" t="s">
        <v>3013</v>
      </c>
      <c r="Q1680" t="s">
        <v>12786</v>
      </c>
      <c r="R1680">
        <v>3760139403</v>
      </c>
      <c r="S1680" s="14">
        <v>46210</v>
      </c>
      <c r="T1680" t="s">
        <v>8129</v>
      </c>
      <c r="U1680" s="31">
        <v>46210.605231481481</v>
      </c>
      <c r="AK1680" s="14">
        <v>46210</v>
      </c>
      <c r="AL1680" t="s">
        <v>1388</v>
      </c>
      <c r="AM1680" s="31">
        <v>46210.680358796293</v>
      </c>
      <c r="AQ1680" s="31">
        <v>46210.680358796293</v>
      </c>
      <c r="AR1680" s="14">
        <v>46210</v>
      </c>
      <c r="AS1680" t="s">
        <v>1388</v>
      </c>
      <c r="AT1680" t="s">
        <v>440</v>
      </c>
      <c r="AU1680" t="s">
        <v>678</v>
      </c>
      <c r="AV1680" s="14">
        <v>46210</v>
      </c>
      <c r="AW1680" t="s">
        <v>3102</v>
      </c>
      <c r="AX1680" s="31">
        <v>46210.727719907409</v>
      </c>
      <c r="AY1680" s="14">
        <v>46210</v>
      </c>
      <c r="AZ1680" t="s">
        <v>1211</v>
      </c>
      <c r="BA1680" s="31">
        <v>46210.73715277778</v>
      </c>
      <c r="BB1680" s="14">
        <v>46210</v>
      </c>
      <c r="BC1680" t="s">
        <v>3057</v>
      </c>
      <c r="BD1680" s="31">
        <v>46210.742002314815</v>
      </c>
      <c r="BE1680" s="14">
        <v>46210</v>
      </c>
      <c r="BF1680" t="s">
        <v>1239</v>
      </c>
      <c r="BG1680" s="31">
        <v>46210.763043981482</v>
      </c>
      <c r="BH1680" s="14">
        <v>46210</v>
      </c>
      <c r="BI1680" t="s">
        <v>1239</v>
      </c>
      <c r="BJ1680" s="31">
        <v>46210.765590277777</v>
      </c>
      <c r="BW1680" s="14">
        <v>46210</v>
      </c>
      <c r="BX1680" t="s">
        <v>1239</v>
      </c>
      <c r="BY1680" s="31">
        <v>46210.773136574076</v>
      </c>
      <c r="BZ1680" s="14">
        <v>46210</v>
      </c>
      <c r="CA1680" t="s">
        <v>2414</v>
      </c>
      <c r="CB1680" s="31">
        <v>46210.817824074074</v>
      </c>
      <c r="CM1680" s="4">
        <f t="shared" si="72"/>
        <v>46210.605231481481</v>
      </c>
      <c r="CN1680">
        <f t="shared" si="73"/>
        <v>0</v>
      </c>
      <c r="CO1680" t="str">
        <f>VLOOKUP(A1680,Sheet1!$A$2:$B$221,2,0)</f>
        <v>West Zone</v>
      </c>
    </row>
    <row r="1681" spans="1:93" x14ac:dyDescent="0.35">
      <c r="A1681" t="s">
        <v>8130</v>
      </c>
      <c r="B1681">
        <v>547</v>
      </c>
      <c r="C1681" t="s">
        <v>9332</v>
      </c>
      <c r="D1681" t="s">
        <v>678</v>
      </c>
      <c r="E1681" t="s">
        <v>442</v>
      </c>
      <c r="F1681" t="s">
        <v>443</v>
      </c>
      <c r="G1681" t="s">
        <v>441</v>
      </c>
      <c r="H1681" t="s">
        <v>12787</v>
      </c>
      <c r="I1681">
        <v>289723</v>
      </c>
      <c r="J1681" t="s">
        <v>4170</v>
      </c>
      <c r="K1681" t="s">
        <v>4171</v>
      </c>
      <c r="L1681" t="s">
        <v>4622</v>
      </c>
      <c r="M1681" t="s">
        <v>12788</v>
      </c>
      <c r="Q1681" t="s">
        <v>12789</v>
      </c>
      <c r="R1681">
        <v>6468827089</v>
      </c>
      <c r="S1681" s="14">
        <v>46206</v>
      </c>
      <c r="T1681" t="s">
        <v>8140</v>
      </c>
      <c r="U1681" s="31">
        <v>46206.754849537036</v>
      </c>
      <c r="Y1681" s="14">
        <v>46209</v>
      </c>
      <c r="Z1681" t="s">
        <v>2963</v>
      </c>
      <c r="AA1681" s="31">
        <v>46209.33625</v>
      </c>
      <c r="AK1681" s="14">
        <v>46210</v>
      </c>
      <c r="AL1681" t="s">
        <v>1389</v>
      </c>
      <c r="AM1681" s="31">
        <v>46210.389965277776</v>
      </c>
      <c r="AQ1681" s="31">
        <v>46210.389965277776</v>
      </c>
      <c r="AR1681" s="14">
        <v>46210</v>
      </c>
      <c r="AS1681" t="s">
        <v>1389</v>
      </c>
      <c r="AT1681" t="s">
        <v>443</v>
      </c>
      <c r="AU1681" t="s">
        <v>678</v>
      </c>
      <c r="CM1681" s="4">
        <f t="shared" si="72"/>
        <v>46209.33625</v>
      </c>
      <c r="CN1681">
        <f t="shared" si="73"/>
        <v>1</v>
      </c>
      <c r="CO1681" t="str">
        <f>VLOOKUP(A1681,Sheet1!$A$2:$B$221,2,0)</f>
        <v>West Zone</v>
      </c>
    </row>
    <row r="1682" spans="1:93" x14ac:dyDescent="0.35">
      <c r="A1682" t="s">
        <v>8130</v>
      </c>
      <c r="B1682">
        <v>547</v>
      </c>
      <c r="C1682" t="s">
        <v>9332</v>
      </c>
      <c r="D1682" t="s">
        <v>678</v>
      </c>
      <c r="E1682" t="s">
        <v>442</v>
      </c>
      <c r="F1682" t="s">
        <v>443</v>
      </c>
      <c r="G1682" t="s">
        <v>441</v>
      </c>
      <c r="H1682" t="s">
        <v>8131</v>
      </c>
      <c r="I1682">
        <v>313521</v>
      </c>
      <c r="J1682" t="s">
        <v>4170</v>
      </c>
      <c r="K1682" t="s">
        <v>4171</v>
      </c>
      <c r="L1682" t="s">
        <v>4622</v>
      </c>
      <c r="M1682" t="s">
        <v>8132</v>
      </c>
      <c r="N1682">
        <v>45000</v>
      </c>
      <c r="O1682" t="s">
        <v>3012</v>
      </c>
      <c r="P1682" t="s">
        <v>3013</v>
      </c>
      <c r="Q1682" t="s">
        <v>8133</v>
      </c>
      <c r="R1682">
        <v>3066667397</v>
      </c>
      <c r="S1682" s="14">
        <v>46204</v>
      </c>
      <c r="T1682" t="s">
        <v>8134</v>
      </c>
      <c r="U1682" s="31">
        <v>46204.480821759258</v>
      </c>
      <c r="AK1682" s="14">
        <v>46204</v>
      </c>
      <c r="AL1682" t="s">
        <v>1389</v>
      </c>
      <c r="AM1682" s="31">
        <v>46204.643842592595</v>
      </c>
      <c r="AQ1682" s="31">
        <v>46204.643842592595</v>
      </c>
      <c r="AR1682" s="14">
        <v>46204</v>
      </c>
      <c r="AS1682" t="s">
        <v>1389</v>
      </c>
      <c r="AT1682" t="s">
        <v>443</v>
      </c>
      <c r="AU1682" t="s">
        <v>678</v>
      </c>
      <c r="AV1682" s="14">
        <v>46204</v>
      </c>
      <c r="AW1682" t="s">
        <v>8134</v>
      </c>
      <c r="AX1682" s="31">
        <v>46204.69195601852</v>
      </c>
      <c r="AY1682" s="14">
        <v>46204</v>
      </c>
      <c r="AZ1682" t="s">
        <v>1211</v>
      </c>
      <c r="BA1682" s="31">
        <v>46204.708078703705</v>
      </c>
      <c r="BB1682" s="14">
        <v>46204</v>
      </c>
      <c r="BC1682" t="s">
        <v>6636</v>
      </c>
      <c r="BD1682" s="31">
        <v>46204.726736111108</v>
      </c>
      <c r="BE1682" s="14">
        <v>46204</v>
      </c>
      <c r="BF1682" t="s">
        <v>6508</v>
      </c>
      <c r="BG1682" s="31">
        <v>46204.761180555557</v>
      </c>
      <c r="BK1682" s="14">
        <v>46204</v>
      </c>
      <c r="BL1682" t="s">
        <v>6508</v>
      </c>
      <c r="BM1682" s="31">
        <v>46204.762280092589</v>
      </c>
      <c r="CM1682" s="4">
        <f t="shared" si="72"/>
        <v>46204.480821759258</v>
      </c>
      <c r="CN1682">
        <f t="shared" si="73"/>
        <v>0</v>
      </c>
      <c r="CO1682" t="str">
        <f>VLOOKUP(A1682,Sheet1!$A$2:$B$221,2,0)</f>
        <v>West Zone</v>
      </c>
    </row>
    <row r="1683" spans="1:93" x14ac:dyDescent="0.35">
      <c r="A1683" t="s">
        <v>8130</v>
      </c>
      <c r="B1683">
        <v>547</v>
      </c>
      <c r="C1683" t="s">
        <v>9332</v>
      </c>
      <c r="D1683" t="s">
        <v>678</v>
      </c>
      <c r="E1683" t="s">
        <v>442</v>
      </c>
      <c r="F1683" t="s">
        <v>443</v>
      </c>
      <c r="G1683" t="s">
        <v>441</v>
      </c>
      <c r="H1683" t="s">
        <v>8131</v>
      </c>
      <c r="I1683">
        <v>313521</v>
      </c>
      <c r="J1683" t="s">
        <v>4170</v>
      </c>
      <c r="K1683" t="s">
        <v>4171</v>
      </c>
      <c r="L1683" t="s">
        <v>4622</v>
      </c>
      <c r="M1683" t="s">
        <v>8132</v>
      </c>
      <c r="N1683">
        <v>45000</v>
      </c>
      <c r="O1683" t="s">
        <v>3012</v>
      </c>
      <c r="P1683" t="s">
        <v>3013</v>
      </c>
      <c r="Q1683" t="s">
        <v>8135</v>
      </c>
      <c r="R1683">
        <v>6502025569</v>
      </c>
      <c r="S1683" s="14">
        <v>46204</v>
      </c>
      <c r="T1683" t="s">
        <v>8134</v>
      </c>
      <c r="U1683" s="31">
        <v>46204.480810185189</v>
      </c>
      <c r="AK1683" s="14">
        <v>46204</v>
      </c>
      <c r="AL1683" t="s">
        <v>1389</v>
      </c>
      <c r="AM1683" s="31">
        <v>46204.643807870372</v>
      </c>
      <c r="AQ1683" s="31">
        <v>46204.643807870372</v>
      </c>
      <c r="AR1683" s="14">
        <v>46204</v>
      </c>
      <c r="AS1683" t="s">
        <v>1389</v>
      </c>
      <c r="AT1683" t="s">
        <v>443</v>
      </c>
      <c r="AU1683" t="s">
        <v>678</v>
      </c>
      <c r="AV1683" s="14">
        <v>46204</v>
      </c>
      <c r="AW1683" t="s">
        <v>8134</v>
      </c>
      <c r="AX1683" s="31">
        <v>46204.691932870373</v>
      </c>
      <c r="AY1683" s="14">
        <v>46204</v>
      </c>
      <c r="AZ1683" t="s">
        <v>1211</v>
      </c>
      <c r="BA1683" s="31">
        <v>46204.708078703705</v>
      </c>
      <c r="BB1683" s="14">
        <v>46204</v>
      </c>
      <c r="BC1683" t="s">
        <v>6636</v>
      </c>
      <c r="BD1683" s="31">
        <v>46204.726724537039</v>
      </c>
      <c r="BE1683" s="14">
        <v>46204</v>
      </c>
      <c r="BF1683" t="s">
        <v>6508</v>
      </c>
      <c r="BG1683" s="31">
        <v>46204.761157407411</v>
      </c>
      <c r="BK1683" s="14">
        <v>46204</v>
      </c>
      <c r="BL1683" t="s">
        <v>6508</v>
      </c>
      <c r="BM1683" s="31">
        <v>46204.76226851852</v>
      </c>
      <c r="CM1683" s="4">
        <f t="shared" si="72"/>
        <v>46204.480810185189</v>
      </c>
      <c r="CN1683">
        <f t="shared" si="73"/>
        <v>0</v>
      </c>
      <c r="CO1683" t="str">
        <f>VLOOKUP(A1683,Sheet1!$A$2:$B$221,2,0)</f>
        <v>West Zone</v>
      </c>
    </row>
    <row r="1684" spans="1:93" x14ac:dyDescent="0.35">
      <c r="A1684" t="s">
        <v>8130</v>
      </c>
      <c r="B1684">
        <v>547</v>
      </c>
      <c r="C1684" t="s">
        <v>9332</v>
      </c>
      <c r="D1684" t="s">
        <v>678</v>
      </c>
      <c r="E1684" t="s">
        <v>442</v>
      </c>
      <c r="F1684" t="s">
        <v>443</v>
      </c>
      <c r="G1684" t="s">
        <v>441</v>
      </c>
      <c r="H1684" t="s">
        <v>8136</v>
      </c>
      <c r="I1684">
        <v>377812</v>
      </c>
      <c r="J1684" t="s">
        <v>3103</v>
      </c>
      <c r="K1684" t="s">
        <v>3104</v>
      </c>
      <c r="L1684" t="s">
        <v>4622</v>
      </c>
      <c r="M1684" t="s">
        <v>8137</v>
      </c>
      <c r="N1684">
        <v>45000</v>
      </c>
      <c r="O1684" t="s">
        <v>3012</v>
      </c>
      <c r="P1684" t="s">
        <v>3013</v>
      </c>
      <c r="Q1684" t="s">
        <v>8138</v>
      </c>
      <c r="R1684">
        <v>7750077356</v>
      </c>
      <c r="S1684" s="14">
        <v>46204</v>
      </c>
      <c r="T1684" t="s">
        <v>8134</v>
      </c>
      <c r="U1684" s="31">
        <v>46204.664421296293</v>
      </c>
      <c r="AK1684" s="14">
        <v>46204</v>
      </c>
      <c r="AL1684" t="s">
        <v>1389</v>
      </c>
      <c r="AM1684" s="31">
        <v>46204.745057870372</v>
      </c>
      <c r="AQ1684" s="31">
        <v>46204.745057870372</v>
      </c>
      <c r="AR1684" s="14">
        <v>46204</v>
      </c>
      <c r="AS1684" t="s">
        <v>1389</v>
      </c>
      <c r="AT1684" t="s">
        <v>443</v>
      </c>
      <c r="AU1684" t="s">
        <v>678</v>
      </c>
      <c r="AV1684" s="14">
        <v>46204</v>
      </c>
      <c r="AW1684" t="s">
        <v>8134</v>
      </c>
      <c r="AX1684" s="31">
        <v>46204.747557870367</v>
      </c>
      <c r="AY1684" s="14">
        <v>46205</v>
      </c>
      <c r="AZ1684" t="s">
        <v>1211</v>
      </c>
      <c r="BA1684" s="31">
        <v>46205.356226851851</v>
      </c>
      <c r="BB1684" s="14">
        <v>46205</v>
      </c>
      <c r="BC1684" t="s">
        <v>6497</v>
      </c>
      <c r="BD1684" s="31">
        <v>46205.402268518519</v>
      </c>
      <c r="BE1684" s="14">
        <v>46205</v>
      </c>
      <c r="BF1684" t="s">
        <v>6483</v>
      </c>
      <c r="BG1684" s="31">
        <v>46205.453136574077</v>
      </c>
      <c r="BH1684" s="14">
        <v>46205</v>
      </c>
      <c r="BI1684" t="s">
        <v>6483</v>
      </c>
      <c r="BJ1684" s="31">
        <v>46205.462222222224</v>
      </c>
      <c r="BW1684" s="14">
        <v>46205</v>
      </c>
      <c r="BX1684" t="s">
        <v>6483</v>
      </c>
      <c r="BY1684" s="31">
        <v>46205.479062500002</v>
      </c>
      <c r="BZ1684" s="14">
        <v>46205</v>
      </c>
      <c r="CA1684" t="s">
        <v>1212</v>
      </c>
      <c r="CB1684" s="31">
        <v>46205.48946759259</v>
      </c>
      <c r="CF1684" s="14">
        <v>46205</v>
      </c>
      <c r="CG1684" t="s">
        <v>2963</v>
      </c>
      <c r="CH1684" s="31">
        <v>46205.698437500003</v>
      </c>
      <c r="CM1684" s="4">
        <f t="shared" si="72"/>
        <v>46204.664421296293</v>
      </c>
      <c r="CN1684">
        <f t="shared" si="73"/>
        <v>0</v>
      </c>
      <c r="CO1684" t="str">
        <f>VLOOKUP(A1684,Sheet1!$A$2:$B$221,2,0)</f>
        <v>West Zone</v>
      </c>
    </row>
    <row r="1685" spans="1:93" x14ac:dyDescent="0.35">
      <c r="A1685" t="s">
        <v>8130</v>
      </c>
      <c r="B1685">
        <v>547</v>
      </c>
      <c r="C1685" t="s">
        <v>9332</v>
      </c>
      <c r="D1685" t="s">
        <v>678</v>
      </c>
      <c r="E1685" t="s">
        <v>442</v>
      </c>
      <c r="F1685" t="s">
        <v>443</v>
      </c>
      <c r="G1685" t="s">
        <v>441</v>
      </c>
      <c r="H1685" t="s">
        <v>4168</v>
      </c>
      <c r="I1685">
        <v>459229</v>
      </c>
      <c r="J1685" t="s">
        <v>4170</v>
      </c>
      <c r="K1685" t="s">
        <v>4171</v>
      </c>
      <c r="L1685" t="s">
        <v>4622</v>
      </c>
      <c r="M1685" t="s">
        <v>8139</v>
      </c>
      <c r="N1685">
        <v>77000</v>
      </c>
      <c r="O1685" t="s">
        <v>1173</v>
      </c>
      <c r="P1685" t="s">
        <v>1174</v>
      </c>
      <c r="Q1685" t="s">
        <v>4169</v>
      </c>
      <c r="R1685">
        <v>1127870069</v>
      </c>
      <c r="S1685" s="14">
        <v>46205</v>
      </c>
      <c r="T1685" t="s">
        <v>8140</v>
      </c>
      <c r="U1685" s="31">
        <v>46205.494780092595</v>
      </c>
      <c r="AK1685" s="14">
        <v>46205</v>
      </c>
      <c r="AL1685" t="s">
        <v>1389</v>
      </c>
      <c r="AM1685" s="31">
        <v>46205.575416666667</v>
      </c>
      <c r="AQ1685" s="31">
        <v>46205.575416666667</v>
      </c>
      <c r="AR1685" s="14">
        <v>46205</v>
      </c>
      <c r="AS1685" t="s">
        <v>1389</v>
      </c>
      <c r="AT1685" t="s">
        <v>443</v>
      </c>
      <c r="AU1685" t="s">
        <v>678</v>
      </c>
      <c r="AV1685" s="14">
        <v>46205</v>
      </c>
      <c r="AW1685" t="s">
        <v>8140</v>
      </c>
      <c r="AX1685" s="31">
        <v>46205.583912037036</v>
      </c>
      <c r="AY1685" s="14">
        <v>46205</v>
      </c>
      <c r="AZ1685" t="s">
        <v>1211</v>
      </c>
      <c r="BA1685" s="31">
        <v>46205.608101851853</v>
      </c>
      <c r="BB1685" s="14">
        <v>46205</v>
      </c>
      <c r="BC1685" t="s">
        <v>7038</v>
      </c>
      <c r="BD1685" s="31">
        <v>46205.62804398148</v>
      </c>
      <c r="BE1685" s="14">
        <v>46205</v>
      </c>
      <c r="BF1685" t="s">
        <v>6483</v>
      </c>
      <c r="BG1685" s="31">
        <v>46205.651018518518</v>
      </c>
      <c r="BH1685" s="14">
        <v>46205</v>
      </c>
      <c r="BI1685" t="s">
        <v>6483</v>
      </c>
      <c r="BJ1685" s="31">
        <v>46205.662442129629</v>
      </c>
      <c r="BW1685" s="14">
        <v>46205</v>
      </c>
      <c r="BX1685" t="s">
        <v>6483</v>
      </c>
      <c r="BY1685" s="31">
        <v>46205.667395833334</v>
      </c>
      <c r="BZ1685" s="14">
        <v>46205</v>
      </c>
      <c r="CA1685" t="s">
        <v>1212</v>
      </c>
      <c r="CB1685" s="31">
        <v>46205.71371527778</v>
      </c>
      <c r="CF1685" s="14">
        <v>46205</v>
      </c>
      <c r="CG1685" t="s">
        <v>2963</v>
      </c>
      <c r="CH1685" s="31">
        <v>46205.827430555553</v>
      </c>
      <c r="CM1685" s="4">
        <f t="shared" si="72"/>
        <v>46205.494780092595</v>
      </c>
      <c r="CN1685">
        <f t="shared" si="73"/>
        <v>0</v>
      </c>
      <c r="CO1685" t="str">
        <f>VLOOKUP(A1685,Sheet1!$A$2:$B$221,2,0)</f>
        <v>West Zone</v>
      </c>
    </row>
    <row r="1686" spans="1:93" x14ac:dyDescent="0.35">
      <c r="A1686" t="s">
        <v>8130</v>
      </c>
      <c r="B1686">
        <v>547</v>
      </c>
      <c r="C1686" t="s">
        <v>9332</v>
      </c>
      <c r="D1686" t="s">
        <v>678</v>
      </c>
      <c r="E1686" t="s">
        <v>442</v>
      </c>
      <c r="F1686" t="s">
        <v>443</v>
      </c>
      <c r="G1686" t="s">
        <v>441</v>
      </c>
      <c r="H1686" t="s">
        <v>8141</v>
      </c>
      <c r="I1686">
        <v>513011</v>
      </c>
      <c r="J1686" t="s">
        <v>3103</v>
      </c>
      <c r="K1686" t="s">
        <v>3104</v>
      </c>
      <c r="L1686" t="s">
        <v>4622</v>
      </c>
      <c r="M1686" t="s">
        <v>8142</v>
      </c>
      <c r="N1686">
        <v>50000</v>
      </c>
      <c r="O1686" t="s">
        <v>1171</v>
      </c>
      <c r="P1686" t="s">
        <v>1172</v>
      </c>
      <c r="Q1686" t="s">
        <v>8143</v>
      </c>
      <c r="R1686">
        <v>2471098169</v>
      </c>
      <c r="S1686" s="14">
        <v>46205</v>
      </c>
      <c r="T1686" t="s">
        <v>8134</v>
      </c>
      <c r="U1686" s="31">
        <v>46205.676122685189</v>
      </c>
      <c r="AK1686" s="14">
        <v>46206</v>
      </c>
      <c r="AL1686" t="s">
        <v>1389</v>
      </c>
      <c r="AM1686" s="31">
        <v>46206.374583333331</v>
      </c>
      <c r="AQ1686" s="31">
        <v>46206.374583333331</v>
      </c>
      <c r="AR1686" s="14">
        <v>46206</v>
      </c>
      <c r="AS1686" t="s">
        <v>1389</v>
      </c>
      <c r="AT1686" t="s">
        <v>443</v>
      </c>
      <c r="AU1686" t="s">
        <v>678</v>
      </c>
      <c r="AV1686" s="14">
        <v>46206</v>
      </c>
      <c r="AW1686" t="s">
        <v>8134</v>
      </c>
      <c r="AX1686" s="31">
        <v>46206.472719907404</v>
      </c>
      <c r="AY1686" s="14">
        <v>46206</v>
      </c>
      <c r="AZ1686" t="s">
        <v>3057</v>
      </c>
      <c r="BA1686" s="31">
        <v>46206.482615740744</v>
      </c>
      <c r="BB1686" s="14">
        <v>46206</v>
      </c>
      <c r="BC1686" t="s">
        <v>6497</v>
      </c>
      <c r="BD1686" s="31">
        <v>46206.516145833331</v>
      </c>
      <c r="BE1686" s="14">
        <v>46206</v>
      </c>
      <c r="BF1686" t="s">
        <v>1239</v>
      </c>
      <c r="BG1686" s="31">
        <v>46206.62190972222</v>
      </c>
      <c r="BH1686" s="14">
        <v>46206</v>
      </c>
      <c r="BI1686" t="s">
        <v>1239</v>
      </c>
      <c r="BJ1686" s="31">
        <v>46206.638923611114</v>
      </c>
      <c r="BW1686" s="14">
        <v>46206</v>
      </c>
      <c r="BX1686" t="s">
        <v>1239</v>
      </c>
      <c r="BY1686" s="31">
        <v>46206.6481712963</v>
      </c>
      <c r="BZ1686" s="14">
        <v>46206</v>
      </c>
      <c r="CA1686" t="s">
        <v>1212</v>
      </c>
      <c r="CB1686" s="31">
        <v>46206.659282407411</v>
      </c>
      <c r="CF1686" s="14">
        <v>46206</v>
      </c>
      <c r="CG1686" t="s">
        <v>2963</v>
      </c>
      <c r="CH1686" s="31">
        <v>46206.760567129626</v>
      </c>
      <c r="CM1686" s="4">
        <f t="shared" si="72"/>
        <v>46205.676122685189</v>
      </c>
      <c r="CN1686">
        <f t="shared" si="73"/>
        <v>1</v>
      </c>
      <c r="CO1686" t="str">
        <f>VLOOKUP(A1686,Sheet1!$A$2:$B$221,2,0)</f>
        <v>West Zone</v>
      </c>
    </row>
    <row r="1687" spans="1:93" x14ac:dyDescent="0.35">
      <c r="A1687" t="s">
        <v>8130</v>
      </c>
      <c r="B1687">
        <v>547</v>
      </c>
      <c r="C1687" t="s">
        <v>9332</v>
      </c>
      <c r="D1687" t="s">
        <v>678</v>
      </c>
      <c r="E1687" t="s">
        <v>442</v>
      </c>
      <c r="F1687" t="s">
        <v>443</v>
      </c>
      <c r="G1687" t="s">
        <v>441</v>
      </c>
      <c r="H1687" t="s">
        <v>12790</v>
      </c>
      <c r="I1687">
        <v>549501</v>
      </c>
      <c r="J1687" t="s">
        <v>3103</v>
      </c>
      <c r="K1687" t="s">
        <v>3104</v>
      </c>
      <c r="L1687" t="s">
        <v>4622</v>
      </c>
      <c r="M1687" t="s">
        <v>12791</v>
      </c>
      <c r="N1687">
        <v>50000</v>
      </c>
      <c r="O1687" t="s">
        <v>1171</v>
      </c>
      <c r="P1687" t="s">
        <v>1172</v>
      </c>
      <c r="Q1687" t="s">
        <v>12792</v>
      </c>
      <c r="R1687">
        <v>3227217630</v>
      </c>
      <c r="S1687" s="14">
        <v>46210</v>
      </c>
      <c r="T1687" t="s">
        <v>8134</v>
      </c>
      <c r="U1687" s="31">
        <v>46210.392222222225</v>
      </c>
      <c r="AK1687" s="14">
        <v>46210</v>
      </c>
      <c r="AL1687" t="s">
        <v>1389</v>
      </c>
      <c r="AM1687" s="31">
        <v>46210.548043981478</v>
      </c>
      <c r="AQ1687" s="31">
        <v>46210.548043981478</v>
      </c>
      <c r="AR1687" s="14">
        <v>46210</v>
      </c>
      <c r="AS1687" t="s">
        <v>1389</v>
      </c>
      <c r="AT1687" t="s">
        <v>443</v>
      </c>
      <c r="AU1687" t="s">
        <v>678</v>
      </c>
      <c r="AV1687" s="14">
        <v>46210</v>
      </c>
      <c r="AW1687" t="s">
        <v>2963</v>
      </c>
      <c r="AX1687" s="31">
        <v>46210.600856481484</v>
      </c>
      <c r="AY1687" s="14">
        <v>46210</v>
      </c>
      <c r="AZ1687" t="s">
        <v>1211</v>
      </c>
      <c r="BA1687" s="31">
        <v>46210.615833333337</v>
      </c>
      <c r="BB1687" s="14">
        <v>46210</v>
      </c>
      <c r="BC1687" t="s">
        <v>12366</v>
      </c>
      <c r="BD1687" s="31">
        <v>46210.748159722221</v>
      </c>
      <c r="BE1687" s="14">
        <v>46210</v>
      </c>
      <c r="BF1687" t="s">
        <v>6508</v>
      </c>
      <c r="BG1687" s="31">
        <v>46210.792858796296</v>
      </c>
      <c r="BH1687" s="14">
        <v>46210</v>
      </c>
      <c r="BI1687" t="s">
        <v>6508</v>
      </c>
      <c r="BJ1687" s="31">
        <v>46210.805231481485</v>
      </c>
      <c r="BW1687" s="14">
        <v>46210</v>
      </c>
      <c r="BX1687" t="s">
        <v>6508</v>
      </c>
      <c r="BY1687" s="31">
        <v>46210.812835648147</v>
      </c>
      <c r="BZ1687" s="14">
        <v>46210</v>
      </c>
      <c r="CA1687" t="s">
        <v>1212</v>
      </c>
      <c r="CB1687" s="31">
        <v>46210.839062500003</v>
      </c>
      <c r="CM1687" s="4">
        <f t="shared" si="72"/>
        <v>46210.392222222225</v>
      </c>
      <c r="CN1687">
        <f t="shared" si="73"/>
        <v>0</v>
      </c>
      <c r="CO1687" t="str">
        <f>VLOOKUP(A1687,Sheet1!$A$2:$B$221,2,0)</f>
        <v>West Zone</v>
      </c>
    </row>
    <row r="1688" spans="1:93" x14ac:dyDescent="0.35">
      <c r="A1688" t="s">
        <v>8130</v>
      </c>
      <c r="B1688">
        <v>547</v>
      </c>
      <c r="C1688" t="s">
        <v>9332</v>
      </c>
      <c r="D1688" t="s">
        <v>678</v>
      </c>
      <c r="E1688" t="s">
        <v>442</v>
      </c>
      <c r="F1688" t="s">
        <v>443</v>
      </c>
      <c r="G1688" t="s">
        <v>441</v>
      </c>
      <c r="H1688" t="s">
        <v>8144</v>
      </c>
      <c r="I1688">
        <v>601813</v>
      </c>
      <c r="J1688" t="s">
        <v>4170</v>
      </c>
      <c r="K1688" t="s">
        <v>4171</v>
      </c>
      <c r="L1688" t="s">
        <v>4622</v>
      </c>
      <c r="M1688" t="s">
        <v>8145</v>
      </c>
      <c r="N1688">
        <v>35000</v>
      </c>
      <c r="O1688" t="s">
        <v>1390</v>
      </c>
      <c r="P1688" t="s">
        <v>1391</v>
      </c>
      <c r="Q1688" t="s">
        <v>8146</v>
      </c>
      <c r="R1688">
        <v>6106985392</v>
      </c>
      <c r="S1688" s="14">
        <v>46205</v>
      </c>
      <c r="T1688" t="s">
        <v>8140</v>
      </c>
      <c r="U1688" s="31">
        <v>46205.423541666663</v>
      </c>
      <c r="AK1688" s="14">
        <v>46205</v>
      </c>
      <c r="AL1688" t="s">
        <v>1389</v>
      </c>
      <c r="AM1688" s="31">
        <v>46205.543414351851</v>
      </c>
      <c r="AQ1688" s="31">
        <v>46205.543414351851</v>
      </c>
      <c r="AR1688" s="14">
        <v>46205</v>
      </c>
      <c r="AS1688" t="s">
        <v>1389</v>
      </c>
      <c r="AT1688" t="s">
        <v>443</v>
      </c>
      <c r="AU1688" t="s">
        <v>678</v>
      </c>
      <c r="AV1688" s="14">
        <v>46205</v>
      </c>
      <c r="AW1688" t="s">
        <v>8147</v>
      </c>
      <c r="AX1688" s="31">
        <v>46205.605416666665</v>
      </c>
      <c r="AY1688" s="14">
        <v>46205</v>
      </c>
      <c r="AZ1688" t="s">
        <v>1211</v>
      </c>
      <c r="BA1688" s="31">
        <v>46205.637048611112</v>
      </c>
      <c r="BB1688" s="14">
        <v>46205</v>
      </c>
      <c r="BC1688" t="s">
        <v>7371</v>
      </c>
      <c r="BD1688" s="31">
        <v>46205.663819444446</v>
      </c>
      <c r="BE1688" s="14">
        <v>46205</v>
      </c>
      <c r="BF1688" t="s">
        <v>6483</v>
      </c>
      <c r="BG1688" s="31">
        <v>46205.686307870368</v>
      </c>
      <c r="BH1688" s="14">
        <v>46206</v>
      </c>
      <c r="BI1688" t="s">
        <v>1241</v>
      </c>
      <c r="BJ1688" s="31">
        <v>46206.752812500003</v>
      </c>
      <c r="BK1688" s="14">
        <v>46205</v>
      </c>
      <c r="BL1688" t="s">
        <v>6483</v>
      </c>
      <c r="BM1688" s="31">
        <v>46205.704363425924</v>
      </c>
      <c r="BW1688" s="14">
        <v>46206</v>
      </c>
      <c r="BX1688" t="s">
        <v>1241</v>
      </c>
      <c r="BY1688" s="31">
        <v>46206.757280092592</v>
      </c>
      <c r="BZ1688" s="14">
        <v>46206</v>
      </c>
      <c r="CA1688" t="s">
        <v>1212</v>
      </c>
      <c r="CB1688" s="31">
        <v>46206.76525462963</v>
      </c>
      <c r="CF1688" s="14">
        <v>46206</v>
      </c>
      <c r="CG1688" t="s">
        <v>2963</v>
      </c>
      <c r="CH1688" s="31">
        <v>46206.84952546296</v>
      </c>
      <c r="CM1688" s="4">
        <f t="shared" si="72"/>
        <v>46205.423541666663</v>
      </c>
      <c r="CN1688">
        <f t="shared" si="73"/>
        <v>0</v>
      </c>
      <c r="CO1688" t="str">
        <f>VLOOKUP(A1688,Sheet1!$A$2:$B$221,2,0)</f>
        <v>West Zone</v>
      </c>
    </row>
    <row r="1689" spans="1:93" x14ac:dyDescent="0.35">
      <c r="A1689" t="s">
        <v>8130</v>
      </c>
      <c r="B1689">
        <v>547</v>
      </c>
      <c r="C1689" t="s">
        <v>9332</v>
      </c>
      <c r="D1689" t="s">
        <v>678</v>
      </c>
      <c r="E1689" t="s">
        <v>442</v>
      </c>
      <c r="F1689" t="s">
        <v>443</v>
      </c>
      <c r="G1689" t="s">
        <v>441</v>
      </c>
      <c r="H1689" t="s">
        <v>8148</v>
      </c>
      <c r="I1689">
        <v>627678</v>
      </c>
      <c r="J1689" t="s">
        <v>8149</v>
      </c>
      <c r="K1689" t="s">
        <v>8150</v>
      </c>
      <c r="L1689" t="s">
        <v>4622</v>
      </c>
      <c r="M1689" t="s">
        <v>10902</v>
      </c>
      <c r="N1689">
        <v>45000</v>
      </c>
      <c r="O1689" t="s">
        <v>3012</v>
      </c>
      <c r="P1689" t="s">
        <v>3013</v>
      </c>
      <c r="Q1689" t="s">
        <v>8151</v>
      </c>
      <c r="R1689">
        <v>7117332356</v>
      </c>
      <c r="S1689" s="14">
        <v>46209</v>
      </c>
      <c r="T1689" t="s">
        <v>8152</v>
      </c>
      <c r="U1689" s="31">
        <v>46209.433009259257</v>
      </c>
      <c r="AK1689" s="14">
        <v>46209</v>
      </c>
      <c r="AL1689" t="s">
        <v>1389</v>
      </c>
      <c r="AM1689" s="31">
        <v>46209.482719907406</v>
      </c>
      <c r="AQ1689" s="31">
        <v>46209.482719907406</v>
      </c>
      <c r="AR1689" s="14">
        <v>46209</v>
      </c>
      <c r="AS1689" t="s">
        <v>1389</v>
      </c>
      <c r="AT1689" t="s">
        <v>443</v>
      </c>
      <c r="AU1689" t="s">
        <v>678</v>
      </c>
      <c r="AV1689" s="14">
        <v>46209</v>
      </c>
      <c r="AW1689" t="s">
        <v>8152</v>
      </c>
      <c r="AX1689" s="31">
        <v>46209.64261574074</v>
      </c>
      <c r="AY1689" s="14">
        <v>46209</v>
      </c>
      <c r="AZ1689" t="s">
        <v>1211</v>
      </c>
      <c r="BA1689" s="31">
        <v>46209.645694444444</v>
      </c>
      <c r="BB1689" s="14">
        <v>46209</v>
      </c>
      <c r="BC1689" t="s">
        <v>6673</v>
      </c>
      <c r="BD1689" s="31">
        <v>46209.728912037041</v>
      </c>
      <c r="BE1689" s="14">
        <v>46209</v>
      </c>
      <c r="BF1689" t="s">
        <v>6483</v>
      </c>
      <c r="BG1689" s="31">
        <v>46209.757094907407</v>
      </c>
      <c r="BH1689" s="14">
        <v>46209</v>
      </c>
      <c r="BI1689" t="s">
        <v>6483</v>
      </c>
      <c r="BJ1689" s="31">
        <v>46209.761712962965</v>
      </c>
      <c r="BW1689" s="14">
        <v>46209</v>
      </c>
      <c r="BX1689" t="s">
        <v>6483</v>
      </c>
      <c r="BY1689" s="31">
        <v>46209.76972222222</v>
      </c>
      <c r="BZ1689" s="14">
        <v>46210</v>
      </c>
      <c r="CA1689" t="s">
        <v>2414</v>
      </c>
      <c r="CB1689" s="31">
        <v>46210.678437499999</v>
      </c>
      <c r="CF1689" s="14">
        <v>46210</v>
      </c>
      <c r="CG1689" t="s">
        <v>2963</v>
      </c>
      <c r="CH1689" s="31">
        <v>46210.685844907406</v>
      </c>
      <c r="CM1689" s="4">
        <f t="shared" si="72"/>
        <v>46209.433009259257</v>
      </c>
      <c r="CN1689">
        <f t="shared" si="73"/>
        <v>0</v>
      </c>
      <c r="CO1689" t="str">
        <f>VLOOKUP(A1689,Sheet1!$A$2:$B$221,2,0)</f>
        <v>West Zone</v>
      </c>
    </row>
    <row r="1690" spans="1:93" x14ac:dyDescent="0.35">
      <c r="A1690" t="s">
        <v>8153</v>
      </c>
      <c r="B1690">
        <v>546</v>
      </c>
      <c r="C1690" t="s">
        <v>9332</v>
      </c>
      <c r="D1690" t="s">
        <v>678</v>
      </c>
      <c r="E1690" t="s">
        <v>444</v>
      </c>
      <c r="F1690" t="s">
        <v>445</v>
      </c>
      <c r="G1690" t="s">
        <v>441</v>
      </c>
      <c r="H1690" t="s">
        <v>12793</v>
      </c>
      <c r="I1690">
        <v>232857</v>
      </c>
      <c r="J1690" t="s">
        <v>3623</v>
      </c>
      <c r="K1690" t="s">
        <v>3624</v>
      </c>
      <c r="L1690" t="s">
        <v>4622</v>
      </c>
      <c r="M1690" t="s">
        <v>12794</v>
      </c>
      <c r="N1690">
        <v>45000</v>
      </c>
      <c r="O1690" t="s">
        <v>7079</v>
      </c>
      <c r="P1690" t="s">
        <v>7080</v>
      </c>
      <c r="Q1690" t="s">
        <v>12795</v>
      </c>
      <c r="R1690">
        <v>2677935804</v>
      </c>
      <c r="S1690" s="14">
        <v>46210</v>
      </c>
      <c r="T1690" t="s">
        <v>8157</v>
      </c>
      <c r="U1690" s="31">
        <v>46210.557881944442</v>
      </c>
      <c r="AK1690" s="14">
        <v>46210</v>
      </c>
      <c r="AL1690" t="s">
        <v>8166</v>
      </c>
      <c r="AM1690" s="31">
        <v>46210.639594907407</v>
      </c>
      <c r="AQ1690" s="31">
        <v>46210.639594907407</v>
      </c>
      <c r="AR1690" s="14">
        <v>46210</v>
      </c>
      <c r="AS1690" t="s">
        <v>8166</v>
      </c>
      <c r="AT1690" t="s">
        <v>445</v>
      </c>
      <c r="AU1690" t="s">
        <v>678</v>
      </c>
      <c r="AV1690" s="14">
        <v>46210</v>
      </c>
      <c r="AW1690" t="s">
        <v>8166</v>
      </c>
      <c r="AX1690" s="31">
        <v>46210.640914351854</v>
      </c>
      <c r="AY1690" s="14">
        <v>46210</v>
      </c>
      <c r="AZ1690" t="s">
        <v>1211</v>
      </c>
      <c r="BA1690" s="31">
        <v>46210.675300925926</v>
      </c>
      <c r="BB1690" s="14">
        <v>46210</v>
      </c>
      <c r="BC1690" t="s">
        <v>6482</v>
      </c>
      <c r="BD1690" s="31">
        <v>46210.706782407404</v>
      </c>
      <c r="BE1690" s="14">
        <v>46210</v>
      </c>
      <c r="BF1690" t="s">
        <v>6483</v>
      </c>
      <c r="BG1690" s="31">
        <v>46210.770104166666</v>
      </c>
      <c r="BH1690" s="14">
        <v>46210</v>
      </c>
      <c r="BI1690" t="s">
        <v>6483</v>
      </c>
      <c r="BJ1690" s="31">
        <v>46210.783067129632</v>
      </c>
      <c r="BW1690" s="14">
        <v>46210</v>
      </c>
      <c r="BX1690" t="s">
        <v>6483</v>
      </c>
      <c r="BY1690" s="31">
        <v>46210.789363425924</v>
      </c>
      <c r="BZ1690" s="14">
        <v>46210</v>
      </c>
      <c r="CA1690" t="s">
        <v>2414</v>
      </c>
      <c r="CB1690" s="31">
        <v>46210.808391203704</v>
      </c>
      <c r="CF1690" s="14">
        <v>46210</v>
      </c>
      <c r="CG1690" t="s">
        <v>8158</v>
      </c>
      <c r="CH1690" s="31">
        <v>46210.83934027778</v>
      </c>
      <c r="CM1690" s="4">
        <f t="shared" si="72"/>
        <v>46210.557881944442</v>
      </c>
      <c r="CN1690">
        <f t="shared" si="73"/>
        <v>0</v>
      </c>
      <c r="CO1690" t="str">
        <f>VLOOKUP(A1690,Sheet1!$A$2:$B$221,2,0)</f>
        <v>West Zone</v>
      </c>
    </row>
    <row r="1691" spans="1:93" x14ac:dyDescent="0.35">
      <c r="A1691" t="s">
        <v>8153</v>
      </c>
      <c r="B1691">
        <v>546</v>
      </c>
      <c r="C1691" t="s">
        <v>9332</v>
      </c>
      <c r="D1691" t="s">
        <v>678</v>
      </c>
      <c r="E1691" t="s">
        <v>444</v>
      </c>
      <c r="F1691" t="s">
        <v>445</v>
      </c>
      <c r="G1691" t="s">
        <v>441</v>
      </c>
      <c r="H1691" t="s">
        <v>10903</v>
      </c>
      <c r="I1691">
        <v>241567</v>
      </c>
      <c r="J1691" t="s">
        <v>8161</v>
      </c>
      <c r="K1691" t="s">
        <v>8162</v>
      </c>
      <c r="L1691" t="s">
        <v>4622</v>
      </c>
      <c r="M1691" t="s">
        <v>10904</v>
      </c>
      <c r="N1691">
        <v>70000</v>
      </c>
      <c r="O1691" t="s">
        <v>10905</v>
      </c>
      <c r="P1691" t="s">
        <v>10906</v>
      </c>
      <c r="Q1691" t="s">
        <v>10907</v>
      </c>
      <c r="R1691">
        <v>5320128058</v>
      </c>
      <c r="S1691" s="14">
        <v>46209</v>
      </c>
      <c r="T1691" t="s">
        <v>8165</v>
      </c>
      <c r="U1691" s="31">
        <v>46209.635081018518</v>
      </c>
      <c r="AK1691" s="14">
        <v>46209</v>
      </c>
      <c r="AL1691" t="s">
        <v>8158</v>
      </c>
      <c r="AM1691" s="31">
        <v>46209.772581018522</v>
      </c>
      <c r="AQ1691" s="31">
        <v>46209.772581018522</v>
      </c>
      <c r="AR1691" s="14">
        <v>46209</v>
      </c>
      <c r="AS1691" t="s">
        <v>8158</v>
      </c>
      <c r="AT1691" t="s">
        <v>8159</v>
      </c>
      <c r="AU1691" t="s">
        <v>677</v>
      </c>
      <c r="AV1691" s="14">
        <v>46209</v>
      </c>
      <c r="AW1691" t="s">
        <v>8158</v>
      </c>
      <c r="AX1691" s="31">
        <v>46209.773055555554</v>
      </c>
      <c r="AY1691" s="14">
        <v>46210</v>
      </c>
      <c r="AZ1691" t="s">
        <v>1211</v>
      </c>
      <c r="BA1691" s="31">
        <v>46210.344375000001</v>
      </c>
      <c r="BB1691" s="14">
        <v>46210</v>
      </c>
      <c r="BC1691" t="s">
        <v>6636</v>
      </c>
      <c r="BD1691" s="31">
        <v>46210.375462962962</v>
      </c>
      <c r="BE1691" s="14">
        <v>46210</v>
      </c>
      <c r="BF1691" t="s">
        <v>6483</v>
      </c>
      <c r="BG1691" s="31">
        <v>46210.48159722222</v>
      </c>
      <c r="BK1691" s="14">
        <v>46210</v>
      </c>
      <c r="BL1691" t="s">
        <v>6483</v>
      </c>
      <c r="BM1691" s="31">
        <v>46210.521273148152</v>
      </c>
      <c r="CM1691" s="4">
        <f t="shared" si="72"/>
        <v>46209.635081018518</v>
      </c>
      <c r="CN1691">
        <f t="shared" si="73"/>
        <v>0</v>
      </c>
      <c r="CO1691" t="str">
        <f>VLOOKUP(A1691,Sheet1!$A$2:$B$221,2,0)</f>
        <v>West Zone</v>
      </c>
    </row>
    <row r="1692" spans="1:93" x14ac:dyDescent="0.35">
      <c r="A1692" t="s">
        <v>8153</v>
      </c>
      <c r="B1692">
        <v>546</v>
      </c>
      <c r="C1692" t="s">
        <v>9332</v>
      </c>
      <c r="D1692" t="s">
        <v>678</v>
      </c>
      <c r="E1692" t="s">
        <v>444</v>
      </c>
      <c r="F1692" t="s">
        <v>445</v>
      </c>
      <c r="G1692" t="s">
        <v>441</v>
      </c>
      <c r="H1692" t="s">
        <v>10908</v>
      </c>
      <c r="I1692">
        <v>359117</v>
      </c>
      <c r="J1692" t="s">
        <v>10909</v>
      </c>
      <c r="K1692" t="s">
        <v>10910</v>
      </c>
      <c r="L1692" t="s">
        <v>4622</v>
      </c>
      <c r="M1692" t="s">
        <v>10911</v>
      </c>
      <c r="N1692">
        <v>45000</v>
      </c>
      <c r="O1692" t="s">
        <v>7079</v>
      </c>
      <c r="P1692" t="s">
        <v>7080</v>
      </c>
      <c r="Q1692" t="s">
        <v>10916</v>
      </c>
      <c r="R1692">
        <v>3284087360</v>
      </c>
      <c r="S1692" s="14">
        <v>46209</v>
      </c>
      <c r="T1692" t="s">
        <v>10913</v>
      </c>
      <c r="U1692" s="31">
        <v>46209.688194444447</v>
      </c>
      <c r="AK1692" s="14">
        <v>46209</v>
      </c>
      <c r="AL1692" t="s">
        <v>8158</v>
      </c>
      <c r="AM1692" s="31">
        <v>46209.753425925926</v>
      </c>
      <c r="AQ1692" s="31">
        <v>46209.753425925926</v>
      </c>
      <c r="AR1692" s="14">
        <v>46209</v>
      </c>
      <c r="AS1692" t="s">
        <v>8158</v>
      </c>
      <c r="AT1692" t="s">
        <v>8159</v>
      </c>
      <c r="AU1692" t="s">
        <v>677</v>
      </c>
      <c r="AV1692" s="14">
        <v>46209</v>
      </c>
      <c r="AW1692" t="s">
        <v>8158</v>
      </c>
      <c r="AX1692" s="31">
        <v>46209.753969907404</v>
      </c>
      <c r="AY1692" s="14">
        <v>46210</v>
      </c>
      <c r="AZ1692" t="s">
        <v>1211</v>
      </c>
      <c r="BA1692" s="31">
        <v>46210.344386574077</v>
      </c>
      <c r="BB1692" s="14">
        <v>46210</v>
      </c>
      <c r="BC1692" t="s">
        <v>6636</v>
      </c>
      <c r="BD1692" s="31">
        <v>46210.400208333333</v>
      </c>
      <c r="BE1692" s="14">
        <v>46210</v>
      </c>
      <c r="BF1692" t="s">
        <v>1239</v>
      </c>
      <c r="BG1692" s="31">
        <v>46210.478576388887</v>
      </c>
      <c r="BH1692" s="14">
        <v>46210</v>
      </c>
      <c r="BI1692" t="s">
        <v>1239</v>
      </c>
      <c r="BJ1692" s="31">
        <v>46210.51116898148</v>
      </c>
      <c r="BW1692" s="14">
        <v>46210</v>
      </c>
      <c r="BX1692" t="s">
        <v>1239</v>
      </c>
      <c r="BY1692" s="31">
        <v>46210.521377314813</v>
      </c>
      <c r="BZ1692" s="14">
        <v>46210</v>
      </c>
      <c r="CA1692" t="s">
        <v>2414</v>
      </c>
      <c r="CB1692" s="31">
        <v>46210.586655092593</v>
      </c>
      <c r="CF1692" s="14">
        <v>46210</v>
      </c>
      <c r="CG1692" t="s">
        <v>8158</v>
      </c>
      <c r="CH1692" s="31">
        <v>46210.726909722223</v>
      </c>
      <c r="CM1692" s="4">
        <f t="shared" si="72"/>
        <v>46209.688194444447</v>
      </c>
      <c r="CN1692">
        <f t="shared" si="73"/>
        <v>0</v>
      </c>
      <c r="CO1692" t="str">
        <f>VLOOKUP(A1692,Sheet1!$A$2:$B$221,2,0)</f>
        <v>West Zone</v>
      </c>
    </row>
    <row r="1693" spans="1:93" x14ac:dyDescent="0.35">
      <c r="A1693" t="s">
        <v>8153</v>
      </c>
      <c r="B1693">
        <v>546</v>
      </c>
      <c r="C1693" t="s">
        <v>9332</v>
      </c>
      <c r="D1693" t="s">
        <v>678</v>
      </c>
      <c r="E1693" t="s">
        <v>444</v>
      </c>
      <c r="F1693" t="s">
        <v>445</v>
      </c>
      <c r="G1693" t="s">
        <v>441</v>
      </c>
      <c r="H1693" t="s">
        <v>10908</v>
      </c>
      <c r="I1693">
        <v>359117</v>
      </c>
      <c r="J1693" t="s">
        <v>10909</v>
      </c>
      <c r="K1693" t="s">
        <v>10910</v>
      </c>
      <c r="L1693" t="s">
        <v>4622</v>
      </c>
      <c r="M1693" t="s">
        <v>10911</v>
      </c>
      <c r="N1693">
        <v>40000</v>
      </c>
      <c r="O1693" t="s">
        <v>8677</v>
      </c>
      <c r="P1693" t="s">
        <v>8678</v>
      </c>
      <c r="Q1693" t="s">
        <v>10912</v>
      </c>
      <c r="R1693">
        <v>6721709351</v>
      </c>
      <c r="S1693" s="14">
        <v>46209</v>
      </c>
      <c r="T1693" t="s">
        <v>10913</v>
      </c>
      <c r="U1693" s="31">
        <v>46209.688217592593</v>
      </c>
      <c r="AK1693" s="14">
        <v>46209</v>
      </c>
      <c r="AL1693" t="s">
        <v>8158</v>
      </c>
      <c r="AM1693" s="31">
        <v>46209.75340277778</v>
      </c>
      <c r="AQ1693" s="31">
        <v>46209.75340277778</v>
      </c>
      <c r="AR1693" s="14">
        <v>46209</v>
      </c>
      <c r="AS1693" t="s">
        <v>8158</v>
      </c>
      <c r="AT1693" t="s">
        <v>8159</v>
      </c>
      <c r="AU1693" t="s">
        <v>677</v>
      </c>
      <c r="AV1693" s="14">
        <v>46209</v>
      </c>
      <c r="AW1693" t="s">
        <v>8158</v>
      </c>
      <c r="AX1693" s="31">
        <v>46209.753946759258</v>
      </c>
      <c r="AY1693" s="14">
        <v>46210</v>
      </c>
      <c r="AZ1693" t="s">
        <v>1211</v>
      </c>
      <c r="BA1693" s="31">
        <v>46210.344386574077</v>
      </c>
      <c r="BB1693" s="14">
        <v>46210</v>
      </c>
      <c r="BC1693" t="s">
        <v>6636</v>
      </c>
      <c r="BD1693" s="31">
        <v>46210.400196759256</v>
      </c>
      <c r="BE1693" s="14">
        <v>46210</v>
      </c>
      <c r="BF1693" t="s">
        <v>1239</v>
      </c>
      <c r="BG1693" s="31">
        <v>46210.478564814817</v>
      </c>
      <c r="BH1693" s="14">
        <v>46210</v>
      </c>
      <c r="BI1693" t="s">
        <v>1239</v>
      </c>
      <c r="BJ1693" s="31">
        <v>46210.511157407411</v>
      </c>
      <c r="CM1693" s="4">
        <f t="shared" si="72"/>
        <v>46209.688217592593</v>
      </c>
      <c r="CN1693">
        <f t="shared" si="73"/>
        <v>0</v>
      </c>
      <c r="CO1693" t="str">
        <f>VLOOKUP(A1693,Sheet1!$A$2:$B$221,2,0)</f>
        <v>West Zone</v>
      </c>
    </row>
    <row r="1694" spans="1:93" x14ac:dyDescent="0.35">
      <c r="A1694" t="s">
        <v>8153</v>
      </c>
      <c r="B1694">
        <v>546</v>
      </c>
      <c r="C1694" t="s">
        <v>9332</v>
      </c>
      <c r="D1694" t="s">
        <v>678</v>
      </c>
      <c r="E1694" t="s">
        <v>444</v>
      </c>
      <c r="F1694" t="s">
        <v>445</v>
      </c>
      <c r="G1694" t="s">
        <v>441</v>
      </c>
      <c r="H1694" t="s">
        <v>8154</v>
      </c>
      <c r="I1694">
        <v>369123</v>
      </c>
      <c r="J1694" t="s">
        <v>3623</v>
      </c>
      <c r="K1694" t="s">
        <v>3624</v>
      </c>
      <c r="L1694" t="s">
        <v>4622</v>
      </c>
      <c r="M1694" t="s">
        <v>8155</v>
      </c>
      <c r="N1694">
        <v>45000</v>
      </c>
      <c r="O1694" t="s">
        <v>7079</v>
      </c>
      <c r="P1694" t="s">
        <v>7080</v>
      </c>
      <c r="Q1694" t="s">
        <v>8156</v>
      </c>
      <c r="R1694">
        <v>7514377707</v>
      </c>
      <c r="S1694" s="14">
        <v>46205</v>
      </c>
      <c r="T1694" t="s">
        <v>8157</v>
      </c>
      <c r="U1694" s="31">
        <v>46205.684108796297</v>
      </c>
      <c r="Y1694" s="14">
        <v>46206</v>
      </c>
      <c r="Z1694" t="s">
        <v>8157</v>
      </c>
      <c r="AA1694" s="31">
        <v>46206.622071759259</v>
      </c>
      <c r="AK1694" s="14">
        <v>46206</v>
      </c>
      <c r="AL1694" t="s">
        <v>8158</v>
      </c>
      <c r="AM1694" s="31">
        <v>46206.657916666663</v>
      </c>
      <c r="AQ1694" s="31">
        <v>46206.657916666663</v>
      </c>
      <c r="AR1694" s="14">
        <v>46206</v>
      </c>
      <c r="AS1694" t="s">
        <v>8158</v>
      </c>
      <c r="AT1694" t="s">
        <v>8159</v>
      </c>
      <c r="AU1694" t="s">
        <v>677</v>
      </c>
      <c r="AV1694" s="14">
        <v>46206</v>
      </c>
      <c r="AW1694" t="s">
        <v>8158</v>
      </c>
      <c r="AX1694" s="31">
        <v>46206.659247685187</v>
      </c>
      <c r="AY1694" s="14">
        <v>46206</v>
      </c>
      <c r="AZ1694" t="s">
        <v>3057</v>
      </c>
      <c r="BA1694" s="31">
        <v>46206.668310185189</v>
      </c>
      <c r="BB1694" s="14">
        <v>46206</v>
      </c>
      <c r="BC1694" t="s">
        <v>6685</v>
      </c>
      <c r="BD1694" s="31">
        <v>46206.680821759262</v>
      </c>
      <c r="BE1694" s="14">
        <v>46206</v>
      </c>
      <c r="BF1694" t="s">
        <v>6677</v>
      </c>
      <c r="BG1694" s="31">
        <v>46206.713530092595</v>
      </c>
      <c r="BH1694" s="14">
        <v>46206</v>
      </c>
      <c r="BI1694" t="s">
        <v>6677</v>
      </c>
      <c r="BJ1694" s="31">
        <v>46206.717812499999</v>
      </c>
      <c r="BW1694" s="14">
        <v>46206</v>
      </c>
      <c r="BX1694" t="s">
        <v>6677</v>
      </c>
      <c r="BY1694" s="31">
        <v>46206.722812499997</v>
      </c>
      <c r="BZ1694" s="14">
        <v>46206</v>
      </c>
      <c r="CA1694" t="s">
        <v>1212</v>
      </c>
      <c r="CB1694" s="31">
        <v>46206.731435185182</v>
      </c>
      <c r="CF1694" s="14">
        <v>46206</v>
      </c>
      <c r="CG1694" t="s">
        <v>8158</v>
      </c>
      <c r="CH1694" s="31">
        <v>46206.796956018516</v>
      </c>
      <c r="CM1694" s="4">
        <f t="shared" si="72"/>
        <v>46206.622071759259</v>
      </c>
      <c r="CN1694">
        <f t="shared" si="73"/>
        <v>0</v>
      </c>
      <c r="CO1694" t="str">
        <f>VLOOKUP(A1694,Sheet1!$A$2:$B$221,2,0)</f>
        <v>West Zone</v>
      </c>
    </row>
    <row r="1695" spans="1:93" x14ac:dyDescent="0.35">
      <c r="A1695" t="s">
        <v>8153</v>
      </c>
      <c r="B1695">
        <v>546</v>
      </c>
      <c r="C1695" t="s">
        <v>9332</v>
      </c>
      <c r="D1695" t="s">
        <v>678</v>
      </c>
      <c r="E1695" t="s">
        <v>444</v>
      </c>
      <c r="F1695" t="s">
        <v>445</v>
      </c>
      <c r="G1695" t="s">
        <v>441</v>
      </c>
      <c r="H1695" t="s">
        <v>8160</v>
      </c>
      <c r="I1695">
        <v>398791</v>
      </c>
      <c r="J1695" t="s">
        <v>8161</v>
      </c>
      <c r="K1695" t="s">
        <v>8162</v>
      </c>
      <c r="L1695" t="s">
        <v>4622</v>
      </c>
      <c r="M1695" t="s">
        <v>8163</v>
      </c>
      <c r="N1695">
        <v>35000</v>
      </c>
      <c r="O1695" t="s">
        <v>1390</v>
      </c>
      <c r="P1695" t="s">
        <v>1391</v>
      </c>
      <c r="Q1695" t="s">
        <v>8164</v>
      </c>
      <c r="R1695">
        <v>2270983596</v>
      </c>
      <c r="S1695" s="14">
        <v>46204</v>
      </c>
      <c r="T1695" t="s">
        <v>8165</v>
      </c>
      <c r="U1695" s="31">
        <v>46204.582789351851</v>
      </c>
      <c r="AK1695" s="14">
        <v>46204</v>
      </c>
      <c r="AL1695" t="s">
        <v>8166</v>
      </c>
      <c r="AM1695" s="31">
        <v>46204.642581018517</v>
      </c>
      <c r="AQ1695" s="31">
        <v>46204.642581018517</v>
      </c>
      <c r="AR1695" s="14">
        <v>46204</v>
      </c>
      <c r="AS1695" t="s">
        <v>8166</v>
      </c>
      <c r="AT1695" t="s">
        <v>445</v>
      </c>
      <c r="AU1695" t="s">
        <v>678</v>
      </c>
      <c r="AV1695" s="14">
        <v>46204</v>
      </c>
      <c r="AW1695" t="s">
        <v>8166</v>
      </c>
      <c r="AX1695" s="31">
        <v>46204.643761574072</v>
      </c>
      <c r="AY1695" s="14">
        <v>46204</v>
      </c>
      <c r="AZ1695" t="s">
        <v>1211</v>
      </c>
      <c r="BA1695" s="31">
        <v>46204.660821759258</v>
      </c>
      <c r="BB1695" s="14">
        <v>46204</v>
      </c>
      <c r="BC1695" t="s">
        <v>7371</v>
      </c>
      <c r="BD1695" s="31">
        <v>46204.672071759262</v>
      </c>
      <c r="BE1695" s="14">
        <v>46204</v>
      </c>
      <c r="BF1695" t="s">
        <v>1239</v>
      </c>
      <c r="BG1695" s="31">
        <v>46204.689953703702</v>
      </c>
      <c r="BH1695" s="14">
        <v>46204</v>
      </c>
      <c r="BI1695" t="s">
        <v>1239</v>
      </c>
      <c r="BJ1695" s="31">
        <v>46204.695208333331</v>
      </c>
      <c r="BW1695" s="14">
        <v>46204</v>
      </c>
      <c r="BX1695" t="s">
        <v>1239</v>
      </c>
      <c r="BY1695" s="31">
        <v>46204.699849537035</v>
      </c>
      <c r="BZ1695" s="14">
        <v>46204</v>
      </c>
      <c r="CA1695" t="s">
        <v>1212</v>
      </c>
      <c r="CB1695" s="31">
        <v>46204.718356481484</v>
      </c>
      <c r="CF1695" s="14">
        <v>46204</v>
      </c>
      <c r="CG1695" t="s">
        <v>8158</v>
      </c>
      <c r="CH1695" s="31">
        <v>46204.806030092594</v>
      </c>
      <c r="CM1695" s="4">
        <f t="shared" si="72"/>
        <v>46204.582789351851</v>
      </c>
      <c r="CN1695">
        <f t="shared" si="73"/>
        <v>0</v>
      </c>
      <c r="CO1695" t="str">
        <f>VLOOKUP(A1695,Sheet1!$A$2:$B$221,2,0)</f>
        <v>West Zone</v>
      </c>
    </row>
    <row r="1696" spans="1:93" x14ac:dyDescent="0.35">
      <c r="A1696" t="s">
        <v>8153</v>
      </c>
      <c r="B1696">
        <v>546</v>
      </c>
      <c r="C1696" t="s">
        <v>9332</v>
      </c>
      <c r="D1696" t="s">
        <v>678</v>
      </c>
      <c r="E1696" t="s">
        <v>444</v>
      </c>
      <c r="F1696" t="s">
        <v>445</v>
      </c>
      <c r="G1696" t="s">
        <v>441</v>
      </c>
      <c r="H1696" t="s">
        <v>3991</v>
      </c>
      <c r="I1696">
        <v>586221</v>
      </c>
      <c r="J1696" t="s">
        <v>3993</v>
      </c>
      <c r="K1696" t="s">
        <v>3994</v>
      </c>
      <c r="L1696" t="s">
        <v>4622</v>
      </c>
      <c r="M1696" t="s">
        <v>8167</v>
      </c>
      <c r="N1696">
        <v>50000</v>
      </c>
      <c r="O1696" t="s">
        <v>1171</v>
      </c>
      <c r="P1696" t="s">
        <v>1172</v>
      </c>
      <c r="Q1696" t="s">
        <v>3992</v>
      </c>
      <c r="R1696">
        <v>9898506606</v>
      </c>
      <c r="S1696" s="14">
        <v>46204</v>
      </c>
      <c r="T1696" t="s">
        <v>8168</v>
      </c>
      <c r="U1696" s="31">
        <v>46204.465451388889</v>
      </c>
      <c r="AK1696" s="14">
        <v>46205</v>
      </c>
      <c r="AL1696" t="s">
        <v>8166</v>
      </c>
      <c r="AM1696" s="31">
        <v>46205.421620370369</v>
      </c>
      <c r="AQ1696" s="31">
        <v>46205.421620370369</v>
      </c>
      <c r="AR1696" s="14">
        <v>46205</v>
      </c>
      <c r="AS1696" t="s">
        <v>8166</v>
      </c>
      <c r="AT1696" t="s">
        <v>445</v>
      </c>
      <c r="AU1696" t="s">
        <v>678</v>
      </c>
      <c r="AV1696" s="14">
        <v>46205</v>
      </c>
      <c r="AW1696" t="s">
        <v>8166</v>
      </c>
      <c r="AX1696" s="31">
        <v>46205.422199074077</v>
      </c>
      <c r="AY1696" s="14">
        <v>46205</v>
      </c>
      <c r="AZ1696" t="s">
        <v>1211</v>
      </c>
      <c r="BA1696" s="31">
        <v>46205.44358796296</v>
      </c>
      <c r="BB1696" s="14">
        <v>46205</v>
      </c>
      <c r="BC1696" t="s">
        <v>6837</v>
      </c>
      <c r="BD1696" s="31">
        <v>46205.459907407407</v>
      </c>
      <c r="BE1696" s="14">
        <v>46205</v>
      </c>
      <c r="BF1696" t="s">
        <v>1239</v>
      </c>
      <c r="BG1696" s="31">
        <v>46205.502627314818</v>
      </c>
      <c r="BH1696" s="14">
        <v>46205</v>
      </c>
      <c r="BI1696" t="s">
        <v>1239</v>
      </c>
      <c r="BJ1696" s="31">
        <v>46205.514236111114</v>
      </c>
      <c r="BW1696" s="14">
        <v>46205</v>
      </c>
      <c r="BX1696" t="s">
        <v>1239</v>
      </c>
      <c r="BY1696" s="31">
        <v>46205.523425925923</v>
      </c>
      <c r="BZ1696" s="14">
        <v>46205</v>
      </c>
      <c r="CA1696" t="s">
        <v>1212</v>
      </c>
      <c r="CB1696" s="31">
        <v>46205.530127314814</v>
      </c>
      <c r="CF1696" s="14">
        <v>46205</v>
      </c>
      <c r="CG1696" t="s">
        <v>8158</v>
      </c>
      <c r="CH1696" s="31">
        <v>46205.77548611111</v>
      </c>
      <c r="CM1696" s="4">
        <f t="shared" si="72"/>
        <v>46204.465451388889</v>
      </c>
      <c r="CN1696">
        <f t="shared" si="73"/>
        <v>1</v>
      </c>
      <c r="CO1696" t="str">
        <f>VLOOKUP(A1696,Sheet1!$A$2:$B$221,2,0)</f>
        <v>West Zone</v>
      </c>
    </row>
    <row r="1697" spans="1:93" x14ac:dyDescent="0.35">
      <c r="A1697" t="s">
        <v>8153</v>
      </c>
      <c r="B1697">
        <v>546</v>
      </c>
      <c r="C1697" t="s">
        <v>9332</v>
      </c>
      <c r="D1697" t="s">
        <v>678</v>
      </c>
      <c r="E1697" t="s">
        <v>444</v>
      </c>
      <c r="F1697" t="s">
        <v>445</v>
      </c>
      <c r="G1697" t="s">
        <v>441</v>
      </c>
      <c r="H1697" t="s">
        <v>10917</v>
      </c>
      <c r="I1697">
        <v>766183</v>
      </c>
      <c r="J1697" t="s">
        <v>8161</v>
      </c>
      <c r="K1697" t="s">
        <v>8162</v>
      </c>
      <c r="L1697" t="s">
        <v>4622</v>
      </c>
      <c r="M1697" t="s">
        <v>10918</v>
      </c>
      <c r="N1697">
        <v>50000</v>
      </c>
      <c r="O1697" t="s">
        <v>10919</v>
      </c>
      <c r="P1697" t="s">
        <v>10920</v>
      </c>
      <c r="Q1697" t="s">
        <v>10921</v>
      </c>
      <c r="R1697">
        <v>3870500624</v>
      </c>
      <c r="S1697" s="14">
        <v>46206</v>
      </c>
      <c r="T1697" t="s">
        <v>8165</v>
      </c>
      <c r="U1697" s="31">
        <v>46206.793877314813</v>
      </c>
      <c r="AK1697" s="14">
        <v>46209</v>
      </c>
      <c r="AL1697" t="s">
        <v>8166</v>
      </c>
      <c r="AM1697" s="31">
        <v>46209.454965277779</v>
      </c>
      <c r="AQ1697" s="31">
        <v>46209.454965277779</v>
      </c>
      <c r="AR1697" s="14">
        <v>46209</v>
      </c>
      <c r="AS1697" t="s">
        <v>8166</v>
      </c>
      <c r="AT1697" t="s">
        <v>445</v>
      </c>
      <c r="AU1697" t="s">
        <v>678</v>
      </c>
      <c r="AV1697" s="14">
        <v>46209</v>
      </c>
      <c r="AW1697" t="s">
        <v>8158</v>
      </c>
      <c r="AX1697" s="31">
        <v>46209.519733796296</v>
      </c>
      <c r="AY1697" s="14">
        <v>46209</v>
      </c>
      <c r="AZ1697" t="s">
        <v>1211</v>
      </c>
      <c r="BA1697" s="31">
        <v>46209.526898148149</v>
      </c>
      <c r="BB1697" s="14">
        <v>46209</v>
      </c>
      <c r="BC1697" t="s">
        <v>7791</v>
      </c>
      <c r="BD1697" s="31">
        <v>46209.53665509259</v>
      </c>
      <c r="BE1697" s="14">
        <v>46209</v>
      </c>
      <c r="BF1697" t="s">
        <v>6508</v>
      </c>
      <c r="BG1697" s="31">
        <v>46209.657511574071</v>
      </c>
      <c r="BH1697" s="14">
        <v>46209</v>
      </c>
      <c r="BI1697" t="s">
        <v>6508</v>
      </c>
      <c r="BJ1697" s="31">
        <v>46209.687442129631</v>
      </c>
      <c r="BW1697" s="14">
        <v>46209</v>
      </c>
      <c r="BX1697" t="s">
        <v>6508</v>
      </c>
      <c r="BY1697" s="31">
        <v>46209.690127314818</v>
      </c>
      <c r="BZ1697" s="14">
        <v>46209</v>
      </c>
      <c r="CA1697" t="s">
        <v>2414</v>
      </c>
      <c r="CB1697" s="31">
        <v>46209.700844907406</v>
      </c>
      <c r="CF1697" s="14">
        <v>46209</v>
      </c>
      <c r="CG1697" t="s">
        <v>8158</v>
      </c>
      <c r="CH1697" s="31">
        <v>46209.823298611111</v>
      </c>
      <c r="CM1697" s="4">
        <f t="shared" si="72"/>
        <v>46206.793877314813</v>
      </c>
      <c r="CN1697">
        <f t="shared" si="73"/>
        <v>3</v>
      </c>
      <c r="CO1697" t="str">
        <f>VLOOKUP(A1697,Sheet1!$A$2:$B$221,2,0)</f>
        <v>West Zone</v>
      </c>
    </row>
    <row r="1698" spans="1:93" x14ac:dyDescent="0.35">
      <c r="A1698" t="s">
        <v>8169</v>
      </c>
      <c r="B1698">
        <v>584</v>
      </c>
      <c r="C1698" t="s">
        <v>9332</v>
      </c>
      <c r="D1698" t="s">
        <v>678</v>
      </c>
      <c r="E1698" t="s">
        <v>806</v>
      </c>
      <c r="F1698" t="s">
        <v>836</v>
      </c>
      <c r="G1698" t="s">
        <v>81</v>
      </c>
      <c r="H1698" t="s">
        <v>10922</v>
      </c>
      <c r="I1698">
        <v>280516</v>
      </c>
      <c r="J1698" t="s">
        <v>3746</v>
      </c>
      <c r="K1698" t="s">
        <v>3747</v>
      </c>
      <c r="L1698" t="s">
        <v>4622</v>
      </c>
      <c r="M1698" t="s">
        <v>10923</v>
      </c>
      <c r="N1698">
        <v>90000</v>
      </c>
      <c r="O1698" t="s">
        <v>9733</v>
      </c>
      <c r="P1698" t="s">
        <v>9734</v>
      </c>
      <c r="Q1698" t="s">
        <v>1962</v>
      </c>
      <c r="R1698">
        <v>2378544268</v>
      </c>
      <c r="S1698" s="14">
        <v>46209</v>
      </c>
      <c r="T1698" t="s">
        <v>8171</v>
      </c>
      <c r="U1698" s="31">
        <v>46209.724097222221</v>
      </c>
      <c r="AK1698" s="14">
        <v>46209</v>
      </c>
      <c r="AL1698" t="s">
        <v>2964</v>
      </c>
      <c r="AM1698" s="31">
        <v>46209.801041666666</v>
      </c>
      <c r="AQ1698" s="31">
        <v>46209.801041666666</v>
      </c>
      <c r="AR1698" s="14">
        <v>46209</v>
      </c>
      <c r="AS1698" t="s">
        <v>2964</v>
      </c>
      <c r="AT1698" t="s">
        <v>8186</v>
      </c>
      <c r="AU1698" t="s">
        <v>677</v>
      </c>
      <c r="AV1698" s="14">
        <v>46210</v>
      </c>
      <c r="AW1698" t="s">
        <v>8171</v>
      </c>
      <c r="AX1698" s="31">
        <v>46210.58965277778</v>
      </c>
      <c r="AY1698" s="14">
        <v>46210</v>
      </c>
      <c r="AZ1698" t="s">
        <v>1211</v>
      </c>
      <c r="BA1698" s="31">
        <v>46210.596250000002</v>
      </c>
      <c r="BB1698" s="14">
        <v>46210</v>
      </c>
      <c r="BC1698" t="s">
        <v>3024</v>
      </c>
      <c r="BD1698" s="31">
        <v>46210.654027777775</v>
      </c>
      <c r="BE1698" s="14">
        <v>46210</v>
      </c>
      <c r="BF1698" t="s">
        <v>7829</v>
      </c>
      <c r="BG1698" s="31">
        <v>46210.68681712963</v>
      </c>
      <c r="BK1698" s="14">
        <v>46210</v>
      </c>
      <c r="BL1698" t="s">
        <v>7829</v>
      </c>
      <c r="BM1698" s="31">
        <v>46210.686898148146</v>
      </c>
      <c r="CM1698" s="4">
        <f t="shared" si="72"/>
        <v>46209.724097222221</v>
      </c>
      <c r="CN1698">
        <f t="shared" si="73"/>
        <v>0</v>
      </c>
      <c r="CO1698" t="str">
        <f>VLOOKUP(A1698,Sheet1!$A$2:$B$221,2,0)</f>
        <v>West Zone</v>
      </c>
    </row>
    <row r="1699" spans="1:93" x14ac:dyDescent="0.35">
      <c r="A1699" t="s">
        <v>8169</v>
      </c>
      <c r="B1699">
        <v>584</v>
      </c>
      <c r="C1699" t="s">
        <v>9332</v>
      </c>
      <c r="D1699" t="s">
        <v>678</v>
      </c>
      <c r="E1699" t="s">
        <v>806</v>
      </c>
      <c r="F1699" t="s">
        <v>836</v>
      </c>
      <c r="G1699" t="s">
        <v>81</v>
      </c>
      <c r="H1699" t="s">
        <v>3744</v>
      </c>
      <c r="I1699">
        <v>292770</v>
      </c>
      <c r="J1699" t="s">
        <v>3746</v>
      </c>
      <c r="K1699" t="s">
        <v>3747</v>
      </c>
      <c r="L1699" t="s">
        <v>4622</v>
      </c>
      <c r="M1699" t="s">
        <v>8170</v>
      </c>
      <c r="N1699">
        <v>70000</v>
      </c>
      <c r="O1699" t="s">
        <v>1325</v>
      </c>
      <c r="P1699" t="s">
        <v>1326</v>
      </c>
      <c r="Q1699" t="s">
        <v>3745</v>
      </c>
      <c r="R1699">
        <v>2261974065</v>
      </c>
      <c r="S1699" s="14">
        <v>46204</v>
      </c>
      <c r="T1699" t="s">
        <v>8171</v>
      </c>
      <c r="U1699" s="31">
        <v>46204.491701388892</v>
      </c>
      <c r="AK1699" s="14">
        <v>46204</v>
      </c>
      <c r="AL1699" t="s">
        <v>1392</v>
      </c>
      <c r="AM1699" s="31">
        <v>46204.530243055553</v>
      </c>
      <c r="AQ1699" s="31">
        <v>46204.530243055553</v>
      </c>
      <c r="AR1699" s="14">
        <v>46204</v>
      </c>
      <c r="AS1699" t="s">
        <v>1392</v>
      </c>
      <c r="AT1699" t="s">
        <v>836</v>
      </c>
      <c r="AU1699" t="s">
        <v>678</v>
      </c>
      <c r="AV1699" s="14">
        <v>46204</v>
      </c>
      <c r="AW1699" t="s">
        <v>1392</v>
      </c>
      <c r="AX1699" s="31">
        <v>46204.531111111108</v>
      </c>
      <c r="AY1699" s="14">
        <v>46204</v>
      </c>
      <c r="AZ1699" t="s">
        <v>1211</v>
      </c>
      <c r="BA1699" s="31">
        <v>46204.551041666666</v>
      </c>
      <c r="BB1699" s="14">
        <v>46204</v>
      </c>
      <c r="BC1699" t="s">
        <v>1366</v>
      </c>
      <c r="BD1699" s="31">
        <v>46204.562696759262</v>
      </c>
      <c r="BE1699" s="14">
        <v>46204</v>
      </c>
      <c r="BF1699" t="s">
        <v>7829</v>
      </c>
      <c r="BG1699" s="31">
        <v>46204.566180555557</v>
      </c>
      <c r="BH1699" s="14">
        <v>46204</v>
      </c>
      <c r="BI1699" t="s">
        <v>7829</v>
      </c>
      <c r="BJ1699" s="31">
        <v>46204.566203703704</v>
      </c>
      <c r="BW1699" s="14">
        <v>46204</v>
      </c>
      <c r="BX1699" t="s">
        <v>7829</v>
      </c>
      <c r="BY1699" s="31">
        <v>46204.627870370372</v>
      </c>
      <c r="BZ1699" s="14">
        <v>46204</v>
      </c>
      <c r="CA1699" t="s">
        <v>1324</v>
      </c>
      <c r="CB1699" s="31">
        <v>46204.634201388886</v>
      </c>
      <c r="CF1699" s="14">
        <v>46204</v>
      </c>
      <c r="CG1699" t="s">
        <v>3105</v>
      </c>
      <c r="CH1699" s="31">
        <v>46204.727708333332</v>
      </c>
      <c r="CM1699" s="4">
        <f t="shared" si="72"/>
        <v>46204.491701388892</v>
      </c>
      <c r="CN1699">
        <f t="shared" si="73"/>
        <v>0</v>
      </c>
      <c r="CO1699" t="str">
        <f>VLOOKUP(A1699,Sheet1!$A$2:$B$221,2,0)</f>
        <v>West Zone</v>
      </c>
    </row>
    <row r="1700" spans="1:93" x14ac:dyDescent="0.35">
      <c r="A1700" t="s">
        <v>8169</v>
      </c>
      <c r="B1700">
        <v>584</v>
      </c>
      <c r="C1700" t="s">
        <v>9332</v>
      </c>
      <c r="D1700" t="s">
        <v>678</v>
      </c>
      <c r="E1700" t="s">
        <v>806</v>
      </c>
      <c r="F1700" t="s">
        <v>836</v>
      </c>
      <c r="G1700" t="s">
        <v>81</v>
      </c>
      <c r="H1700" t="s">
        <v>4079</v>
      </c>
      <c r="I1700">
        <v>298393</v>
      </c>
      <c r="J1700" t="s">
        <v>1393</v>
      </c>
      <c r="K1700" t="s">
        <v>1394</v>
      </c>
      <c r="L1700" t="s">
        <v>4622</v>
      </c>
      <c r="M1700" t="s">
        <v>8172</v>
      </c>
      <c r="N1700">
        <v>90000</v>
      </c>
      <c r="O1700" t="s">
        <v>1180</v>
      </c>
      <c r="P1700" t="s">
        <v>1181</v>
      </c>
      <c r="Q1700" t="s">
        <v>4080</v>
      </c>
      <c r="R1700">
        <v>6735690394</v>
      </c>
      <c r="S1700" s="14">
        <v>46204</v>
      </c>
      <c r="T1700" t="s">
        <v>8173</v>
      </c>
      <c r="U1700" s="31">
        <v>46204.58898148148</v>
      </c>
      <c r="AK1700" s="14">
        <v>46205</v>
      </c>
      <c r="AL1700" t="s">
        <v>1392</v>
      </c>
      <c r="AM1700" s="31">
        <v>46205.451203703706</v>
      </c>
      <c r="AQ1700" s="31">
        <v>46205.451203703706</v>
      </c>
      <c r="AR1700" s="14">
        <v>46205</v>
      </c>
      <c r="AS1700" t="s">
        <v>1392</v>
      </c>
      <c r="AT1700" t="s">
        <v>836</v>
      </c>
      <c r="AU1700" t="s">
        <v>678</v>
      </c>
      <c r="AV1700" s="14">
        <v>46205</v>
      </c>
      <c r="AW1700" t="s">
        <v>1392</v>
      </c>
      <c r="AX1700" s="31">
        <v>46205.490428240744</v>
      </c>
      <c r="AY1700" s="14">
        <v>46205</v>
      </c>
      <c r="AZ1700" t="s">
        <v>1211</v>
      </c>
      <c r="BA1700" s="31">
        <v>46205.512789351851</v>
      </c>
      <c r="BB1700" s="14">
        <v>46205</v>
      </c>
      <c r="BC1700" t="s">
        <v>1366</v>
      </c>
      <c r="BD1700" s="31">
        <v>46205.524513888886</v>
      </c>
      <c r="BE1700" s="14">
        <v>46205</v>
      </c>
      <c r="BF1700" t="s">
        <v>7829</v>
      </c>
      <c r="BG1700" s="31">
        <v>46205.552754629629</v>
      </c>
      <c r="BH1700" s="14">
        <v>46205</v>
      </c>
      <c r="BI1700" t="s">
        <v>7829</v>
      </c>
      <c r="BJ1700" s="31">
        <v>46205.552812499998</v>
      </c>
      <c r="BW1700" s="14">
        <v>46205</v>
      </c>
      <c r="BX1700" t="s">
        <v>7829</v>
      </c>
      <c r="BY1700" s="31">
        <v>46205.565717592595</v>
      </c>
      <c r="BZ1700" s="14">
        <v>46205</v>
      </c>
      <c r="CA1700" t="s">
        <v>1324</v>
      </c>
      <c r="CB1700" s="31">
        <v>46205.608090277776</v>
      </c>
      <c r="CF1700" s="14">
        <v>46205</v>
      </c>
      <c r="CG1700" t="s">
        <v>2964</v>
      </c>
      <c r="CH1700" s="31">
        <v>46205.683240740742</v>
      </c>
      <c r="CM1700" s="4">
        <f t="shared" si="72"/>
        <v>46204.58898148148</v>
      </c>
      <c r="CN1700">
        <f t="shared" si="73"/>
        <v>1</v>
      </c>
      <c r="CO1700" t="str">
        <f>VLOOKUP(A1700,Sheet1!$A$2:$B$221,2,0)</f>
        <v>West Zone</v>
      </c>
    </row>
    <row r="1701" spans="1:93" x14ac:dyDescent="0.35">
      <c r="A1701" t="s">
        <v>8169</v>
      </c>
      <c r="B1701">
        <v>584</v>
      </c>
      <c r="C1701" t="s">
        <v>9332</v>
      </c>
      <c r="D1701" t="s">
        <v>678</v>
      </c>
      <c r="E1701" t="s">
        <v>806</v>
      </c>
      <c r="F1701" t="s">
        <v>836</v>
      </c>
      <c r="G1701" t="s">
        <v>81</v>
      </c>
      <c r="H1701" t="s">
        <v>8174</v>
      </c>
      <c r="I1701">
        <v>314980</v>
      </c>
      <c r="J1701" t="s">
        <v>3107</v>
      </c>
      <c r="K1701" t="s">
        <v>3108</v>
      </c>
      <c r="L1701" t="s">
        <v>4622</v>
      </c>
      <c r="M1701" t="s">
        <v>8175</v>
      </c>
      <c r="N1701">
        <v>45000</v>
      </c>
      <c r="O1701" t="s">
        <v>10330</v>
      </c>
      <c r="P1701" t="s">
        <v>10331</v>
      </c>
      <c r="Q1701" t="s">
        <v>8176</v>
      </c>
      <c r="R1701">
        <v>4742834343</v>
      </c>
      <c r="S1701" s="14">
        <v>46206</v>
      </c>
      <c r="T1701" t="s">
        <v>8177</v>
      </c>
      <c r="U1701" s="31">
        <v>46206.721145833333</v>
      </c>
      <c r="AK1701" s="14">
        <v>46206</v>
      </c>
      <c r="AL1701" t="s">
        <v>1392</v>
      </c>
      <c r="AM1701" s="31">
        <v>46206.779456018521</v>
      </c>
      <c r="AQ1701" s="31">
        <v>46206.779456018521</v>
      </c>
      <c r="AR1701" s="14">
        <v>46206</v>
      </c>
      <c r="AS1701" t="s">
        <v>1392</v>
      </c>
      <c r="AT1701" t="s">
        <v>836</v>
      </c>
      <c r="AU1701" t="s">
        <v>678</v>
      </c>
      <c r="AV1701" s="14">
        <v>46206</v>
      </c>
      <c r="AW1701" t="s">
        <v>1392</v>
      </c>
      <c r="AX1701" s="31">
        <v>46206.78019675926</v>
      </c>
      <c r="AY1701" s="14">
        <v>46209</v>
      </c>
      <c r="AZ1701" t="s">
        <v>1211</v>
      </c>
      <c r="BA1701" s="31">
        <v>46209.334305555552</v>
      </c>
      <c r="BB1701" s="14">
        <v>46209</v>
      </c>
      <c r="BC1701" t="s">
        <v>6673</v>
      </c>
      <c r="BD1701" s="31">
        <v>46209.405555555553</v>
      </c>
      <c r="BE1701" s="14">
        <v>46209</v>
      </c>
      <c r="BF1701" t="s">
        <v>7829</v>
      </c>
      <c r="BG1701" s="31">
        <v>46209.462685185186</v>
      </c>
      <c r="BK1701" s="14">
        <v>46209</v>
      </c>
      <c r="BL1701" t="s">
        <v>7829</v>
      </c>
      <c r="BM1701" s="31">
        <v>46209.462777777779</v>
      </c>
      <c r="CM1701" s="4">
        <f t="shared" si="72"/>
        <v>46206.721145833333</v>
      </c>
      <c r="CN1701">
        <f t="shared" si="73"/>
        <v>0</v>
      </c>
      <c r="CO1701" t="str">
        <f>VLOOKUP(A1701,Sheet1!$A$2:$B$221,2,0)</f>
        <v>West Zone</v>
      </c>
    </row>
    <row r="1702" spans="1:93" x14ac:dyDescent="0.35">
      <c r="A1702" t="s">
        <v>8169</v>
      </c>
      <c r="B1702">
        <v>584</v>
      </c>
      <c r="C1702" t="s">
        <v>9332</v>
      </c>
      <c r="D1702" t="s">
        <v>678</v>
      </c>
      <c r="E1702" t="s">
        <v>806</v>
      </c>
      <c r="F1702" t="s">
        <v>836</v>
      </c>
      <c r="G1702" t="s">
        <v>81</v>
      </c>
      <c r="H1702" t="s">
        <v>12796</v>
      </c>
      <c r="I1702">
        <v>333065</v>
      </c>
      <c r="J1702" t="s">
        <v>3107</v>
      </c>
      <c r="K1702" t="s">
        <v>3108</v>
      </c>
      <c r="L1702" t="s">
        <v>4622</v>
      </c>
      <c r="M1702" t="s">
        <v>12797</v>
      </c>
      <c r="N1702">
        <v>45000</v>
      </c>
      <c r="O1702" t="s">
        <v>3012</v>
      </c>
      <c r="P1702" t="s">
        <v>3013</v>
      </c>
      <c r="Q1702" t="s">
        <v>11582</v>
      </c>
      <c r="R1702">
        <v>2579741418</v>
      </c>
      <c r="S1702" s="14">
        <v>46210</v>
      </c>
      <c r="T1702" t="s">
        <v>8177</v>
      </c>
      <c r="U1702" s="31">
        <v>46210.744039351855</v>
      </c>
      <c r="AK1702" s="14">
        <v>46210</v>
      </c>
      <c r="AL1702" t="s">
        <v>2964</v>
      </c>
      <c r="AM1702" s="31">
        <v>46210.770162037035</v>
      </c>
      <c r="AQ1702" s="31">
        <v>46210.770162037035</v>
      </c>
      <c r="AR1702" s="14">
        <v>46210</v>
      </c>
      <c r="AS1702" t="s">
        <v>2964</v>
      </c>
      <c r="AT1702" t="s">
        <v>8186</v>
      </c>
      <c r="AU1702" t="s">
        <v>677</v>
      </c>
      <c r="AV1702" s="14">
        <v>46210</v>
      </c>
      <c r="AW1702" t="s">
        <v>2964</v>
      </c>
      <c r="AX1702" s="31">
        <v>46210.771377314813</v>
      </c>
      <c r="AY1702" s="14">
        <v>46211</v>
      </c>
      <c r="AZ1702" t="s">
        <v>1211</v>
      </c>
      <c r="BA1702" s="31">
        <v>46211.36074074074</v>
      </c>
      <c r="CM1702" s="4">
        <f t="shared" si="72"/>
        <v>46210.744039351855</v>
      </c>
      <c r="CN1702">
        <f t="shared" si="73"/>
        <v>0</v>
      </c>
      <c r="CO1702" t="str">
        <f>VLOOKUP(A1702,Sheet1!$A$2:$B$221,2,0)</f>
        <v>West Zone</v>
      </c>
    </row>
    <row r="1703" spans="1:93" x14ac:dyDescent="0.35">
      <c r="A1703" t="s">
        <v>8169</v>
      </c>
      <c r="B1703">
        <v>584</v>
      </c>
      <c r="C1703" t="s">
        <v>9332</v>
      </c>
      <c r="D1703" t="s">
        <v>678</v>
      </c>
      <c r="E1703" t="s">
        <v>806</v>
      </c>
      <c r="F1703" t="s">
        <v>836</v>
      </c>
      <c r="G1703" t="s">
        <v>81</v>
      </c>
      <c r="H1703" t="s">
        <v>12798</v>
      </c>
      <c r="I1703">
        <v>341077</v>
      </c>
      <c r="J1703" t="s">
        <v>3107</v>
      </c>
      <c r="K1703" t="s">
        <v>3108</v>
      </c>
      <c r="L1703" t="s">
        <v>4622</v>
      </c>
      <c r="M1703" t="s">
        <v>12799</v>
      </c>
      <c r="N1703">
        <v>70000</v>
      </c>
      <c r="O1703" t="s">
        <v>1325</v>
      </c>
      <c r="P1703" t="s">
        <v>1326</v>
      </c>
      <c r="Q1703" t="s">
        <v>12800</v>
      </c>
      <c r="R1703">
        <v>3665451415</v>
      </c>
      <c r="S1703" s="14">
        <v>46210</v>
      </c>
      <c r="T1703" t="s">
        <v>8177</v>
      </c>
      <c r="U1703" s="31">
        <v>46210.379664351851</v>
      </c>
      <c r="AK1703" s="14">
        <v>46210</v>
      </c>
      <c r="AL1703" t="s">
        <v>2964</v>
      </c>
      <c r="AM1703" s="31">
        <v>46210.604884259257</v>
      </c>
      <c r="AQ1703" s="31">
        <v>46210.604884259257</v>
      </c>
      <c r="AR1703" s="14">
        <v>46210</v>
      </c>
      <c r="AS1703" t="s">
        <v>2964</v>
      </c>
      <c r="AT1703" t="s">
        <v>8186</v>
      </c>
      <c r="AU1703" t="s">
        <v>677</v>
      </c>
      <c r="AV1703" s="14">
        <v>46210</v>
      </c>
      <c r="AW1703" t="s">
        <v>2964</v>
      </c>
      <c r="AX1703" s="31">
        <v>46210.605405092596</v>
      </c>
      <c r="AY1703" s="14">
        <v>46210</v>
      </c>
      <c r="AZ1703" t="s">
        <v>1211</v>
      </c>
      <c r="BA1703" s="31">
        <v>46210.615844907406</v>
      </c>
      <c r="BB1703" s="14">
        <v>46210</v>
      </c>
      <c r="BC1703" t="s">
        <v>7003</v>
      </c>
      <c r="BD1703" s="31">
        <v>46210.653969907406</v>
      </c>
      <c r="BE1703" s="14">
        <v>46210</v>
      </c>
      <c r="BF1703" t="s">
        <v>7829</v>
      </c>
      <c r="BG1703" s="31">
        <v>46210.684270833335</v>
      </c>
      <c r="BH1703" s="14">
        <v>46210</v>
      </c>
      <c r="BI1703" t="s">
        <v>7829</v>
      </c>
      <c r="BJ1703" s="31">
        <v>46210.684340277781</v>
      </c>
      <c r="BW1703" s="14">
        <v>46210</v>
      </c>
      <c r="BX1703" t="s">
        <v>7829</v>
      </c>
      <c r="BY1703" s="31">
        <v>46210.705462962964</v>
      </c>
      <c r="BZ1703" s="14">
        <v>46210</v>
      </c>
      <c r="CA1703" t="s">
        <v>1324</v>
      </c>
      <c r="CB1703" s="31">
        <v>46210.749513888892</v>
      </c>
      <c r="CM1703" s="4">
        <f t="shared" si="72"/>
        <v>46210.379664351851</v>
      </c>
      <c r="CN1703">
        <f t="shared" si="73"/>
        <v>0</v>
      </c>
      <c r="CO1703" t="str">
        <f>VLOOKUP(A1703,Sheet1!$A$2:$B$221,2,0)</f>
        <v>West Zone</v>
      </c>
    </row>
    <row r="1704" spans="1:93" x14ac:dyDescent="0.35">
      <c r="A1704" t="s">
        <v>8169</v>
      </c>
      <c r="B1704">
        <v>584</v>
      </c>
      <c r="C1704" t="s">
        <v>9332</v>
      </c>
      <c r="D1704" t="s">
        <v>678</v>
      </c>
      <c r="E1704" t="s">
        <v>806</v>
      </c>
      <c r="F1704" t="s">
        <v>836</v>
      </c>
      <c r="G1704" t="s">
        <v>81</v>
      </c>
      <c r="H1704" t="s">
        <v>8178</v>
      </c>
      <c r="I1704">
        <v>345183</v>
      </c>
      <c r="J1704" t="s">
        <v>8179</v>
      </c>
      <c r="K1704" t="s">
        <v>8180</v>
      </c>
      <c r="L1704" t="s">
        <v>4622</v>
      </c>
      <c r="M1704" t="s">
        <v>8181</v>
      </c>
      <c r="N1704">
        <v>70000</v>
      </c>
      <c r="O1704" t="s">
        <v>1325</v>
      </c>
      <c r="P1704" t="s">
        <v>1326</v>
      </c>
      <c r="Q1704" t="s">
        <v>1395</v>
      </c>
      <c r="R1704">
        <v>4495118062</v>
      </c>
      <c r="S1704" s="14">
        <v>46204</v>
      </c>
      <c r="T1704" t="s">
        <v>8177</v>
      </c>
      <c r="U1704" s="31">
        <v>46204.537361111114</v>
      </c>
      <c r="AK1704" s="14">
        <v>46204</v>
      </c>
      <c r="AL1704" t="s">
        <v>1392</v>
      </c>
      <c r="AM1704" s="31">
        <v>46204.598796296297</v>
      </c>
      <c r="AQ1704" s="31">
        <v>46204.598796296297</v>
      </c>
      <c r="AR1704" s="14">
        <v>46204</v>
      </c>
      <c r="AS1704" t="s">
        <v>1392</v>
      </c>
      <c r="AT1704" t="s">
        <v>836</v>
      </c>
      <c r="AU1704" t="s">
        <v>678</v>
      </c>
      <c r="AV1704" s="14">
        <v>46204</v>
      </c>
      <c r="AW1704" t="s">
        <v>1392</v>
      </c>
      <c r="AX1704" s="31">
        <v>46204.601469907408</v>
      </c>
      <c r="AY1704" s="14">
        <v>46204</v>
      </c>
      <c r="AZ1704" t="s">
        <v>1211</v>
      </c>
      <c r="BA1704" s="31">
        <v>46204.616863425923</v>
      </c>
      <c r="BB1704" s="14">
        <v>46204</v>
      </c>
      <c r="BC1704" t="s">
        <v>7791</v>
      </c>
      <c r="BD1704" s="31">
        <v>46204.630266203705</v>
      </c>
      <c r="BE1704" s="14">
        <v>46204</v>
      </c>
      <c r="BF1704" t="s">
        <v>7829</v>
      </c>
      <c r="BG1704" s="31">
        <v>46204.669629629629</v>
      </c>
      <c r="BH1704" s="14">
        <v>46204</v>
      </c>
      <c r="BI1704" t="s">
        <v>7829</v>
      </c>
      <c r="BJ1704" s="31">
        <v>46204.669733796298</v>
      </c>
      <c r="BW1704" s="14">
        <v>46204</v>
      </c>
      <c r="BX1704" t="s">
        <v>7829</v>
      </c>
      <c r="BY1704" s="31">
        <v>46204.676608796297</v>
      </c>
      <c r="BZ1704" s="14">
        <v>46204</v>
      </c>
      <c r="CA1704" t="s">
        <v>1324</v>
      </c>
      <c r="CB1704" s="31">
        <v>46204.699988425928</v>
      </c>
      <c r="CF1704" s="14">
        <v>46205</v>
      </c>
      <c r="CG1704" t="s">
        <v>3105</v>
      </c>
      <c r="CH1704" s="31">
        <v>46205.382824074077</v>
      </c>
      <c r="CM1704" s="4">
        <f t="shared" si="72"/>
        <v>46204.537361111114</v>
      </c>
      <c r="CN1704">
        <f t="shared" si="73"/>
        <v>0</v>
      </c>
      <c r="CO1704" t="str">
        <f>VLOOKUP(A1704,Sheet1!$A$2:$B$221,2,0)</f>
        <v>West Zone</v>
      </c>
    </row>
    <row r="1705" spans="1:93" x14ac:dyDescent="0.35">
      <c r="A1705" t="s">
        <v>8169</v>
      </c>
      <c r="B1705">
        <v>584</v>
      </c>
      <c r="C1705" t="s">
        <v>9332</v>
      </c>
      <c r="D1705" t="s">
        <v>678</v>
      </c>
      <c r="E1705" t="s">
        <v>806</v>
      </c>
      <c r="F1705" t="s">
        <v>836</v>
      </c>
      <c r="G1705" t="s">
        <v>81</v>
      </c>
      <c r="H1705" t="s">
        <v>8178</v>
      </c>
      <c r="I1705">
        <v>345183</v>
      </c>
      <c r="J1705" t="s">
        <v>8179</v>
      </c>
      <c r="K1705" t="s">
        <v>8180</v>
      </c>
      <c r="L1705" t="s">
        <v>4622</v>
      </c>
      <c r="M1705" t="s">
        <v>8181</v>
      </c>
      <c r="N1705">
        <v>65000</v>
      </c>
      <c r="O1705" t="s">
        <v>1348</v>
      </c>
      <c r="P1705" t="s">
        <v>1349</v>
      </c>
      <c r="Q1705" t="s">
        <v>3106</v>
      </c>
      <c r="R1705">
        <v>2269724194</v>
      </c>
      <c r="S1705" s="14">
        <v>46204</v>
      </c>
      <c r="T1705" t="s">
        <v>8177</v>
      </c>
      <c r="U1705" s="31">
        <v>46204.53738425926</v>
      </c>
      <c r="AK1705" s="14">
        <v>46204</v>
      </c>
      <c r="AL1705" t="s">
        <v>1392</v>
      </c>
      <c r="AM1705" s="31">
        <v>46204.59883101852</v>
      </c>
      <c r="AQ1705" s="31">
        <v>46204.59883101852</v>
      </c>
      <c r="AR1705" s="14">
        <v>46204</v>
      </c>
      <c r="AS1705" t="s">
        <v>1392</v>
      </c>
      <c r="AT1705" t="s">
        <v>836</v>
      </c>
      <c r="AU1705" t="s">
        <v>678</v>
      </c>
      <c r="AV1705" s="14">
        <v>46204</v>
      </c>
      <c r="AW1705" t="s">
        <v>1392</v>
      </c>
      <c r="AX1705" s="31">
        <v>46204.601493055554</v>
      </c>
      <c r="AY1705" s="14">
        <v>46204</v>
      </c>
      <c r="AZ1705" t="s">
        <v>1211</v>
      </c>
      <c r="BA1705" s="31">
        <v>46204.616863425923</v>
      </c>
      <c r="BB1705" s="14">
        <v>46204</v>
      </c>
      <c r="BC1705" t="s">
        <v>7791</v>
      </c>
      <c r="BD1705" s="31">
        <v>46204.630289351851</v>
      </c>
      <c r="BE1705" s="14">
        <v>46204</v>
      </c>
      <c r="BF1705" t="s">
        <v>7829</v>
      </c>
      <c r="BG1705" s="31">
        <v>46204.669641203705</v>
      </c>
      <c r="BH1705" s="14">
        <v>46204</v>
      </c>
      <c r="BI1705" t="s">
        <v>7829</v>
      </c>
      <c r="BJ1705" s="31">
        <v>46204.669756944444</v>
      </c>
      <c r="BW1705" s="14">
        <v>46204</v>
      </c>
      <c r="BX1705" t="s">
        <v>7829</v>
      </c>
      <c r="BY1705" s="31">
        <v>46204.676631944443</v>
      </c>
      <c r="BZ1705" s="14">
        <v>46204</v>
      </c>
      <c r="CA1705" t="s">
        <v>1324</v>
      </c>
      <c r="CB1705" s="31">
        <v>46204.699988425928</v>
      </c>
      <c r="CF1705" s="14">
        <v>46205</v>
      </c>
      <c r="CG1705" t="s">
        <v>3105</v>
      </c>
      <c r="CH1705" s="31">
        <v>46205.382824074077</v>
      </c>
      <c r="CM1705" s="4">
        <f t="shared" si="72"/>
        <v>46204.53738425926</v>
      </c>
      <c r="CN1705">
        <f t="shared" si="73"/>
        <v>0</v>
      </c>
      <c r="CO1705" t="str">
        <f>VLOOKUP(A1705,Sheet1!$A$2:$B$221,2,0)</f>
        <v>West Zone</v>
      </c>
    </row>
    <row r="1706" spans="1:93" x14ac:dyDescent="0.35">
      <c r="A1706" t="s">
        <v>8169</v>
      </c>
      <c r="B1706">
        <v>584</v>
      </c>
      <c r="C1706" t="s">
        <v>9332</v>
      </c>
      <c r="D1706" t="s">
        <v>678</v>
      </c>
      <c r="E1706" t="s">
        <v>806</v>
      </c>
      <c r="F1706" t="s">
        <v>836</v>
      </c>
      <c r="G1706" t="s">
        <v>81</v>
      </c>
      <c r="H1706" t="s">
        <v>12801</v>
      </c>
      <c r="I1706">
        <v>348777</v>
      </c>
      <c r="J1706" t="s">
        <v>3914</v>
      </c>
      <c r="K1706" t="s">
        <v>8183</v>
      </c>
      <c r="L1706" t="s">
        <v>4622</v>
      </c>
      <c r="M1706" t="s">
        <v>12802</v>
      </c>
      <c r="N1706">
        <v>70000</v>
      </c>
      <c r="O1706" t="s">
        <v>1325</v>
      </c>
      <c r="P1706" t="s">
        <v>1326</v>
      </c>
      <c r="Q1706" t="s">
        <v>1142</v>
      </c>
      <c r="R1706">
        <v>7998676101</v>
      </c>
      <c r="S1706" s="14">
        <v>46210</v>
      </c>
      <c r="T1706" t="s">
        <v>8185</v>
      </c>
      <c r="U1706" s="31">
        <v>46210.363483796296</v>
      </c>
      <c r="AK1706" s="14">
        <v>46210</v>
      </c>
      <c r="AL1706" t="s">
        <v>2964</v>
      </c>
      <c r="AM1706" s="31">
        <v>46210.561574074076</v>
      </c>
      <c r="AQ1706" s="31">
        <v>46210.561574074076</v>
      </c>
      <c r="AR1706" s="14">
        <v>46210</v>
      </c>
      <c r="AS1706" t="s">
        <v>2964</v>
      </c>
      <c r="AT1706" t="s">
        <v>8186</v>
      </c>
      <c r="AU1706" t="s">
        <v>677</v>
      </c>
      <c r="AV1706" s="14">
        <v>46210</v>
      </c>
      <c r="AW1706" t="s">
        <v>8185</v>
      </c>
      <c r="AX1706" s="31">
        <v>46210.587523148148</v>
      </c>
      <c r="AY1706" s="14">
        <v>46210</v>
      </c>
      <c r="AZ1706" t="s">
        <v>1211</v>
      </c>
      <c r="BA1706" s="31">
        <v>46210.596261574072</v>
      </c>
      <c r="BB1706" s="14">
        <v>46210</v>
      </c>
      <c r="BC1706" t="s">
        <v>6685</v>
      </c>
      <c r="BD1706" s="31">
        <v>46210.610277777778</v>
      </c>
      <c r="BE1706" s="14">
        <v>46210</v>
      </c>
      <c r="BF1706" t="s">
        <v>7829</v>
      </c>
      <c r="BG1706" s="31">
        <v>46210.663587962961</v>
      </c>
      <c r="BH1706" s="14">
        <v>46210</v>
      </c>
      <c r="BI1706" t="s">
        <v>7829</v>
      </c>
      <c r="BJ1706" s="31">
        <v>46210.663611111115</v>
      </c>
      <c r="BW1706" s="14">
        <v>46210</v>
      </c>
      <c r="BX1706" t="s">
        <v>7829</v>
      </c>
      <c r="BY1706" s="31">
        <v>46210.672627314816</v>
      </c>
      <c r="BZ1706" s="14">
        <v>46210</v>
      </c>
      <c r="CA1706" t="s">
        <v>1364</v>
      </c>
      <c r="CB1706" s="31">
        <v>46210.688622685186</v>
      </c>
      <c r="CF1706" s="14">
        <v>46210</v>
      </c>
      <c r="CG1706" t="s">
        <v>3105</v>
      </c>
      <c r="CH1706" s="31">
        <v>46210.706689814811</v>
      </c>
      <c r="CM1706" s="4">
        <f t="shared" si="72"/>
        <v>46210.363483796296</v>
      </c>
      <c r="CN1706">
        <f t="shared" si="73"/>
        <v>0</v>
      </c>
      <c r="CO1706" t="str">
        <f>VLOOKUP(A1706,Sheet1!$A$2:$B$221,2,0)</f>
        <v>West Zone</v>
      </c>
    </row>
    <row r="1707" spans="1:93" x14ac:dyDescent="0.35">
      <c r="A1707" t="s">
        <v>8169</v>
      </c>
      <c r="B1707">
        <v>584</v>
      </c>
      <c r="C1707" t="s">
        <v>9332</v>
      </c>
      <c r="D1707" t="s">
        <v>678</v>
      </c>
      <c r="E1707" t="s">
        <v>806</v>
      </c>
      <c r="F1707" t="s">
        <v>836</v>
      </c>
      <c r="G1707" t="s">
        <v>81</v>
      </c>
      <c r="H1707" t="s">
        <v>12803</v>
      </c>
      <c r="I1707">
        <v>370441</v>
      </c>
      <c r="J1707" t="s">
        <v>8179</v>
      </c>
      <c r="K1707" t="s">
        <v>8180</v>
      </c>
      <c r="L1707" t="s">
        <v>4622</v>
      </c>
      <c r="M1707" t="s">
        <v>12804</v>
      </c>
      <c r="N1707">
        <v>45000</v>
      </c>
      <c r="O1707" t="s">
        <v>3012</v>
      </c>
      <c r="P1707" t="s">
        <v>3013</v>
      </c>
      <c r="Q1707" t="s">
        <v>12805</v>
      </c>
      <c r="R1707">
        <v>8957138258</v>
      </c>
      <c r="S1707" s="14">
        <v>46206</v>
      </c>
      <c r="T1707" t="s">
        <v>8177</v>
      </c>
      <c r="U1707" s="31">
        <v>46206.457546296297</v>
      </c>
      <c r="AK1707" s="14">
        <v>46210</v>
      </c>
      <c r="AL1707" t="s">
        <v>2964</v>
      </c>
      <c r="AM1707" s="31">
        <v>46210.624502314815</v>
      </c>
      <c r="AQ1707" s="31">
        <v>46210.624502314815</v>
      </c>
      <c r="AR1707" s="14">
        <v>46210</v>
      </c>
      <c r="AS1707" t="s">
        <v>2964</v>
      </c>
      <c r="AT1707" t="s">
        <v>8186</v>
      </c>
      <c r="AU1707" t="s">
        <v>677</v>
      </c>
      <c r="AV1707" s="14">
        <v>46210</v>
      </c>
      <c r="AW1707" t="s">
        <v>2964</v>
      </c>
      <c r="AX1707" s="31">
        <v>46210.625011574077</v>
      </c>
      <c r="AY1707" s="14">
        <v>46210</v>
      </c>
      <c r="AZ1707" t="s">
        <v>1211</v>
      </c>
      <c r="BA1707" s="31">
        <v>46210.640914351854</v>
      </c>
      <c r="BB1707" s="14">
        <v>46210</v>
      </c>
      <c r="BC1707" t="s">
        <v>1268</v>
      </c>
      <c r="BD1707" s="31">
        <v>46210.725555555553</v>
      </c>
      <c r="BE1707" s="14">
        <v>46210</v>
      </c>
      <c r="BF1707" t="s">
        <v>7829</v>
      </c>
      <c r="BG1707" s="31">
        <v>46210.748981481483</v>
      </c>
      <c r="BH1707" s="14">
        <v>46210</v>
      </c>
      <c r="BI1707" t="s">
        <v>7829</v>
      </c>
      <c r="BJ1707" s="31">
        <v>46210.749027777776</v>
      </c>
      <c r="BW1707" s="14">
        <v>46210</v>
      </c>
      <c r="BX1707" t="s">
        <v>7829</v>
      </c>
      <c r="BY1707" s="31">
        <v>46210.767152777778</v>
      </c>
      <c r="BZ1707" s="14">
        <v>46210</v>
      </c>
      <c r="CA1707" t="s">
        <v>1322</v>
      </c>
      <c r="CB1707" s="31">
        <v>46210.799953703703</v>
      </c>
      <c r="CM1707" s="4">
        <f t="shared" si="72"/>
        <v>46206.457546296297</v>
      </c>
      <c r="CN1707">
        <f t="shared" si="73"/>
        <v>4</v>
      </c>
      <c r="CO1707" t="str">
        <f>VLOOKUP(A1707,Sheet1!$A$2:$B$221,2,0)</f>
        <v>West Zone</v>
      </c>
    </row>
    <row r="1708" spans="1:93" x14ac:dyDescent="0.35">
      <c r="A1708" t="s">
        <v>8169</v>
      </c>
      <c r="B1708">
        <v>584</v>
      </c>
      <c r="C1708" t="s">
        <v>9332</v>
      </c>
      <c r="D1708" t="s">
        <v>678</v>
      </c>
      <c r="E1708" t="s">
        <v>806</v>
      </c>
      <c r="F1708" t="s">
        <v>836</v>
      </c>
      <c r="G1708" t="s">
        <v>81</v>
      </c>
      <c r="H1708" t="s">
        <v>8182</v>
      </c>
      <c r="I1708">
        <v>371865</v>
      </c>
      <c r="J1708" t="s">
        <v>3914</v>
      </c>
      <c r="K1708" t="s">
        <v>8183</v>
      </c>
      <c r="L1708" t="s">
        <v>4622</v>
      </c>
      <c r="M1708" t="s">
        <v>8184</v>
      </c>
      <c r="N1708">
        <v>90000</v>
      </c>
      <c r="O1708" t="s">
        <v>1180</v>
      </c>
      <c r="P1708" t="s">
        <v>1181</v>
      </c>
      <c r="Q1708" t="s">
        <v>3953</v>
      </c>
      <c r="R1708">
        <v>1406877440</v>
      </c>
      <c r="S1708" s="14">
        <v>46205</v>
      </c>
      <c r="T1708" t="s">
        <v>8185</v>
      </c>
      <c r="U1708" s="31">
        <v>46205.511979166666</v>
      </c>
      <c r="AK1708" s="14">
        <v>46205</v>
      </c>
      <c r="AL1708" t="s">
        <v>2964</v>
      </c>
      <c r="AM1708" s="31">
        <v>46205.587673611109</v>
      </c>
      <c r="AQ1708" s="31">
        <v>46205.587673611109</v>
      </c>
      <c r="AR1708" s="14">
        <v>46205</v>
      </c>
      <c r="AS1708" t="s">
        <v>2964</v>
      </c>
      <c r="AT1708" t="s">
        <v>8186</v>
      </c>
      <c r="AU1708" t="s">
        <v>677</v>
      </c>
      <c r="AV1708" s="14">
        <v>46205</v>
      </c>
      <c r="AW1708" t="s">
        <v>8185</v>
      </c>
      <c r="AX1708" s="31">
        <v>46205.615358796298</v>
      </c>
      <c r="AY1708" s="14">
        <v>46205</v>
      </c>
      <c r="AZ1708" t="s">
        <v>1211</v>
      </c>
      <c r="BA1708" s="31">
        <v>46205.637060185189</v>
      </c>
      <c r="BB1708" s="14">
        <v>46205</v>
      </c>
      <c r="BC1708" t="s">
        <v>6497</v>
      </c>
      <c r="BD1708" s="31">
        <v>46205.661134259259</v>
      </c>
      <c r="BE1708" s="14">
        <v>46205</v>
      </c>
      <c r="BF1708" t="s">
        <v>7829</v>
      </c>
      <c r="BG1708" s="31">
        <v>46205.677430555559</v>
      </c>
      <c r="BK1708" s="14">
        <v>46205</v>
      </c>
      <c r="BL1708" t="s">
        <v>7829</v>
      </c>
      <c r="BM1708" s="31">
        <v>46205.677511574075</v>
      </c>
      <c r="CM1708" s="4">
        <f t="shared" si="72"/>
        <v>46205.511979166666</v>
      </c>
      <c r="CN1708">
        <f t="shared" si="73"/>
        <v>0</v>
      </c>
      <c r="CO1708" t="str">
        <f>VLOOKUP(A1708,Sheet1!$A$2:$B$221,2,0)</f>
        <v>West Zone</v>
      </c>
    </row>
    <row r="1709" spans="1:93" x14ac:dyDescent="0.35">
      <c r="A1709" t="s">
        <v>8169</v>
      </c>
      <c r="B1709">
        <v>584</v>
      </c>
      <c r="C1709" t="s">
        <v>9332</v>
      </c>
      <c r="D1709" t="s">
        <v>678</v>
      </c>
      <c r="E1709" t="s">
        <v>806</v>
      </c>
      <c r="F1709" t="s">
        <v>836</v>
      </c>
      <c r="G1709" t="s">
        <v>81</v>
      </c>
      <c r="H1709" t="s">
        <v>8187</v>
      </c>
      <c r="I1709">
        <v>374612</v>
      </c>
      <c r="J1709" t="s">
        <v>3746</v>
      </c>
      <c r="K1709" t="s">
        <v>3747</v>
      </c>
      <c r="L1709" t="s">
        <v>4622</v>
      </c>
      <c r="M1709" t="s">
        <v>8188</v>
      </c>
      <c r="N1709">
        <v>90000</v>
      </c>
      <c r="O1709" t="s">
        <v>1180</v>
      </c>
      <c r="P1709" t="s">
        <v>1181</v>
      </c>
      <c r="Q1709" t="s">
        <v>1881</v>
      </c>
      <c r="R1709">
        <v>3215866710</v>
      </c>
      <c r="S1709" s="14">
        <v>46205</v>
      </c>
      <c r="T1709" t="s">
        <v>8171</v>
      </c>
      <c r="U1709" s="31">
        <v>46205.779467592591</v>
      </c>
      <c r="AK1709" s="14">
        <v>46206</v>
      </c>
      <c r="AL1709" t="s">
        <v>1392</v>
      </c>
      <c r="AM1709" s="31">
        <v>46206.420891203707</v>
      </c>
      <c r="AQ1709" s="31">
        <v>46206.420891203707</v>
      </c>
      <c r="AR1709" s="14">
        <v>46206</v>
      </c>
      <c r="AS1709" t="s">
        <v>1392</v>
      </c>
      <c r="AT1709" t="s">
        <v>836</v>
      </c>
      <c r="AU1709" t="s">
        <v>678</v>
      </c>
      <c r="AV1709" s="14">
        <v>46206</v>
      </c>
      <c r="AW1709" t="s">
        <v>8171</v>
      </c>
      <c r="AX1709" s="31">
        <v>46206.44902777778</v>
      </c>
      <c r="AY1709" s="14">
        <v>46206</v>
      </c>
      <c r="AZ1709" t="s">
        <v>3057</v>
      </c>
      <c r="BA1709" s="31">
        <v>46206.456412037034</v>
      </c>
      <c r="BB1709" s="14">
        <v>46206</v>
      </c>
      <c r="BC1709" t="s">
        <v>6837</v>
      </c>
      <c r="BD1709" s="31">
        <v>46206.502337962964</v>
      </c>
      <c r="BE1709" s="14">
        <v>46206</v>
      </c>
      <c r="BF1709" t="s">
        <v>7487</v>
      </c>
      <c r="BG1709" s="31">
        <v>46206.534814814811</v>
      </c>
      <c r="BH1709" s="14">
        <v>46206</v>
      </c>
      <c r="BI1709" t="s">
        <v>7487</v>
      </c>
      <c r="BJ1709" s="31">
        <v>46206.57775462963</v>
      </c>
      <c r="BW1709" s="14">
        <v>46206</v>
      </c>
      <c r="BX1709" t="s">
        <v>7487</v>
      </c>
      <c r="BY1709" s="31">
        <v>46206.610312500001</v>
      </c>
      <c r="BZ1709" s="14">
        <v>46206</v>
      </c>
      <c r="CA1709" t="s">
        <v>1322</v>
      </c>
      <c r="CB1709" s="31">
        <v>46206.613993055558</v>
      </c>
      <c r="CF1709" s="14">
        <v>46206</v>
      </c>
      <c r="CG1709" t="s">
        <v>3105</v>
      </c>
      <c r="CH1709" s="31">
        <v>46206.683148148149</v>
      </c>
      <c r="CM1709" s="4">
        <f t="shared" si="72"/>
        <v>46205.779467592591</v>
      </c>
      <c r="CN1709">
        <f t="shared" si="73"/>
        <v>1</v>
      </c>
      <c r="CO1709" t="str">
        <f>VLOOKUP(A1709,Sheet1!$A$2:$B$221,2,0)</f>
        <v>West Zone</v>
      </c>
    </row>
    <row r="1710" spans="1:93" x14ac:dyDescent="0.35">
      <c r="A1710" t="s">
        <v>8169</v>
      </c>
      <c r="B1710">
        <v>584</v>
      </c>
      <c r="C1710" t="s">
        <v>9332</v>
      </c>
      <c r="D1710" t="s">
        <v>678</v>
      </c>
      <c r="E1710" t="s">
        <v>806</v>
      </c>
      <c r="F1710" t="s">
        <v>836</v>
      </c>
      <c r="G1710" t="s">
        <v>81</v>
      </c>
      <c r="H1710" t="s">
        <v>3450</v>
      </c>
      <c r="I1710">
        <v>391903</v>
      </c>
      <c r="J1710" t="s">
        <v>3107</v>
      </c>
      <c r="K1710" t="s">
        <v>3108</v>
      </c>
      <c r="L1710" t="s">
        <v>4622</v>
      </c>
      <c r="M1710" t="s">
        <v>12806</v>
      </c>
      <c r="N1710">
        <v>70000</v>
      </c>
      <c r="O1710" t="s">
        <v>1325</v>
      </c>
      <c r="P1710" t="s">
        <v>1326</v>
      </c>
      <c r="Q1710" t="s">
        <v>12807</v>
      </c>
      <c r="R1710">
        <v>4495612912</v>
      </c>
      <c r="S1710" s="14">
        <v>46209</v>
      </c>
      <c r="T1710" t="s">
        <v>8193</v>
      </c>
      <c r="U1710" s="31">
        <v>46209.806261574071</v>
      </c>
      <c r="AK1710" s="14">
        <v>46210</v>
      </c>
      <c r="AL1710" t="s">
        <v>2964</v>
      </c>
      <c r="AM1710" s="31">
        <v>46210.724027777775</v>
      </c>
      <c r="AQ1710" s="31">
        <v>46210.724027777775</v>
      </c>
      <c r="AR1710" s="14">
        <v>46210</v>
      </c>
      <c r="AS1710" t="s">
        <v>2964</v>
      </c>
      <c r="AT1710" t="s">
        <v>8186</v>
      </c>
      <c r="AU1710" t="s">
        <v>677</v>
      </c>
      <c r="AV1710" s="14">
        <v>46210</v>
      </c>
      <c r="AW1710" t="s">
        <v>2964</v>
      </c>
      <c r="AX1710" s="31">
        <v>46210.724479166667</v>
      </c>
      <c r="AY1710" s="14">
        <v>46210</v>
      </c>
      <c r="AZ1710" t="s">
        <v>1211</v>
      </c>
      <c r="BA1710" s="31">
        <v>46210.737118055556</v>
      </c>
      <c r="BB1710" s="14">
        <v>46210</v>
      </c>
      <c r="BC1710" t="s">
        <v>6837</v>
      </c>
      <c r="BD1710" s="31">
        <v>46210.753298611111</v>
      </c>
      <c r="BE1710" s="14">
        <v>46210</v>
      </c>
      <c r="BF1710" t="s">
        <v>7829</v>
      </c>
      <c r="BG1710" s="31">
        <v>46210.757384259261</v>
      </c>
      <c r="BH1710" s="14">
        <v>46210</v>
      </c>
      <c r="BI1710" t="s">
        <v>7829</v>
      </c>
      <c r="BJ1710" s="31">
        <v>46210.757418981484</v>
      </c>
      <c r="BW1710" s="14">
        <v>46210</v>
      </c>
      <c r="BX1710" t="s">
        <v>7829</v>
      </c>
      <c r="BY1710" s="31">
        <v>46210.767187500001</v>
      </c>
      <c r="BZ1710" s="14">
        <v>46210</v>
      </c>
      <c r="CA1710" t="s">
        <v>1322</v>
      </c>
      <c r="CB1710" s="31">
        <v>46210.799699074072</v>
      </c>
      <c r="CM1710" s="4">
        <f t="shared" si="72"/>
        <v>46209.806261574071</v>
      </c>
      <c r="CN1710">
        <f t="shared" si="73"/>
        <v>1</v>
      </c>
      <c r="CO1710" t="str">
        <f>VLOOKUP(A1710,Sheet1!$A$2:$B$221,2,0)</f>
        <v>West Zone</v>
      </c>
    </row>
    <row r="1711" spans="1:93" x14ac:dyDescent="0.35">
      <c r="A1711" t="s">
        <v>8169</v>
      </c>
      <c r="B1711">
        <v>584</v>
      </c>
      <c r="C1711" t="s">
        <v>9332</v>
      </c>
      <c r="D1711" t="s">
        <v>678</v>
      </c>
      <c r="E1711" t="s">
        <v>806</v>
      </c>
      <c r="F1711" t="s">
        <v>836</v>
      </c>
      <c r="G1711" t="s">
        <v>81</v>
      </c>
      <c r="H1711" t="s">
        <v>10924</v>
      </c>
      <c r="I1711">
        <v>474257</v>
      </c>
      <c r="J1711" t="s">
        <v>2802</v>
      </c>
      <c r="K1711" t="s">
        <v>2803</v>
      </c>
      <c r="L1711" t="s">
        <v>4622</v>
      </c>
      <c r="M1711" t="s">
        <v>10925</v>
      </c>
      <c r="N1711">
        <v>90000</v>
      </c>
      <c r="O1711" t="s">
        <v>10926</v>
      </c>
      <c r="P1711" t="s">
        <v>10927</v>
      </c>
      <c r="Q1711" t="s">
        <v>7919</v>
      </c>
      <c r="R1711">
        <v>8579373087</v>
      </c>
      <c r="S1711" s="14">
        <v>46209</v>
      </c>
      <c r="T1711" t="s">
        <v>10928</v>
      </c>
      <c r="U1711" s="31">
        <v>46209.638692129629</v>
      </c>
      <c r="AK1711" s="14">
        <v>46209</v>
      </c>
      <c r="AL1711" t="s">
        <v>1392</v>
      </c>
      <c r="AM1711" s="31">
        <v>46209.726886574077</v>
      </c>
      <c r="AQ1711" s="31">
        <v>46209.726886574077</v>
      </c>
      <c r="AR1711" s="14">
        <v>46209</v>
      </c>
      <c r="AS1711" t="s">
        <v>1392</v>
      </c>
      <c r="AT1711" t="s">
        <v>836</v>
      </c>
      <c r="AU1711" t="s">
        <v>678</v>
      </c>
      <c r="AV1711" s="14">
        <v>46210</v>
      </c>
      <c r="AW1711" t="s">
        <v>1392</v>
      </c>
      <c r="AX1711" s="31">
        <v>46210.786168981482</v>
      </c>
      <c r="AY1711" s="14">
        <v>46211</v>
      </c>
      <c r="AZ1711" t="s">
        <v>1211</v>
      </c>
      <c r="BA1711" s="31">
        <v>46211.360439814816</v>
      </c>
      <c r="CM1711" s="4">
        <f t="shared" si="72"/>
        <v>46209.638692129629</v>
      </c>
      <c r="CN1711">
        <f t="shared" si="73"/>
        <v>0</v>
      </c>
      <c r="CO1711" t="str">
        <f>VLOOKUP(A1711,Sheet1!$A$2:$B$221,2,0)</f>
        <v>West Zone</v>
      </c>
    </row>
    <row r="1712" spans="1:93" x14ac:dyDescent="0.35">
      <c r="A1712" t="s">
        <v>8169</v>
      </c>
      <c r="B1712">
        <v>584</v>
      </c>
      <c r="C1712" t="s">
        <v>9332</v>
      </c>
      <c r="D1712" t="s">
        <v>678</v>
      </c>
      <c r="E1712" t="s">
        <v>806</v>
      </c>
      <c r="F1712" t="s">
        <v>836</v>
      </c>
      <c r="G1712" t="s">
        <v>81</v>
      </c>
      <c r="H1712" t="s">
        <v>10929</v>
      </c>
      <c r="I1712">
        <v>563985</v>
      </c>
      <c r="J1712" t="s">
        <v>3107</v>
      </c>
      <c r="K1712" t="s">
        <v>3108</v>
      </c>
      <c r="L1712" t="s">
        <v>4622</v>
      </c>
      <c r="M1712" t="s">
        <v>10930</v>
      </c>
      <c r="N1712">
        <v>70000</v>
      </c>
      <c r="O1712" t="s">
        <v>9702</v>
      </c>
      <c r="P1712" t="s">
        <v>9703</v>
      </c>
      <c r="Q1712" t="s">
        <v>1881</v>
      </c>
      <c r="R1712">
        <v>2889224505</v>
      </c>
      <c r="S1712" s="14">
        <v>46209</v>
      </c>
      <c r="T1712" t="s">
        <v>8193</v>
      </c>
      <c r="U1712" s="31">
        <v>46209.396782407406</v>
      </c>
      <c r="AK1712" s="14">
        <v>46209</v>
      </c>
      <c r="AL1712" t="s">
        <v>1392</v>
      </c>
      <c r="AM1712" s="31">
        <v>46209.462222222224</v>
      </c>
      <c r="AQ1712" s="31">
        <v>46209.462222222224</v>
      </c>
      <c r="AR1712" s="14">
        <v>46209</v>
      </c>
      <c r="AS1712" t="s">
        <v>1392</v>
      </c>
      <c r="AT1712" t="s">
        <v>836</v>
      </c>
      <c r="AU1712" t="s">
        <v>678</v>
      </c>
      <c r="AV1712" s="14">
        <v>46209</v>
      </c>
      <c r="AW1712" t="s">
        <v>1392</v>
      </c>
      <c r="AX1712" s="31">
        <v>46209.46303240741</v>
      </c>
      <c r="AY1712" s="14">
        <v>46209</v>
      </c>
      <c r="AZ1712" t="s">
        <v>1211</v>
      </c>
      <c r="BA1712" s="31">
        <v>46209.473333333335</v>
      </c>
      <c r="BB1712" s="14">
        <v>46209</v>
      </c>
      <c r="BC1712" t="s">
        <v>6482</v>
      </c>
      <c r="BD1712" s="31">
        <v>46209.487407407411</v>
      </c>
      <c r="BE1712" s="14">
        <v>46209</v>
      </c>
      <c r="BF1712" t="s">
        <v>7829</v>
      </c>
      <c r="BG1712" s="31">
        <v>46209.545891203707</v>
      </c>
      <c r="BH1712" s="14">
        <v>46209</v>
      </c>
      <c r="BI1712" t="s">
        <v>1336</v>
      </c>
      <c r="BJ1712" s="31">
        <v>46209.826342592591</v>
      </c>
      <c r="BK1712" s="14">
        <v>46209</v>
      </c>
      <c r="BL1712" t="s">
        <v>7829</v>
      </c>
      <c r="BM1712" s="31">
        <v>46209.548194444447</v>
      </c>
      <c r="BW1712" s="14">
        <v>46209</v>
      </c>
      <c r="BX1712" t="s">
        <v>1336</v>
      </c>
      <c r="BY1712" s="31">
        <v>46209.827673611115</v>
      </c>
      <c r="BZ1712" s="14">
        <v>46209</v>
      </c>
      <c r="CA1712" t="s">
        <v>1324</v>
      </c>
      <c r="CB1712" s="31">
        <v>46209.842060185183</v>
      </c>
      <c r="CF1712" s="14">
        <v>46210</v>
      </c>
      <c r="CG1712" t="s">
        <v>2964</v>
      </c>
      <c r="CH1712" s="31">
        <v>46210.485995370371</v>
      </c>
      <c r="CM1712" s="4">
        <f t="shared" si="72"/>
        <v>46209.396782407406</v>
      </c>
      <c r="CN1712">
        <f t="shared" si="73"/>
        <v>0</v>
      </c>
      <c r="CO1712" t="str">
        <f>VLOOKUP(A1712,Sheet1!$A$2:$B$221,2,0)</f>
        <v>West Zone</v>
      </c>
    </row>
    <row r="1713" spans="1:93" x14ac:dyDescent="0.35">
      <c r="A1713" t="s">
        <v>8169</v>
      </c>
      <c r="B1713">
        <v>584</v>
      </c>
      <c r="C1713" t="s">
        <v>9332</v>
      </c>
      <c r="D1713" t="s">
        <v>678</v>
      </c>
      <c r="E1713" t="s">
        <v>806</v>
      </c>
      <c r="F1713" t="s">
        <v>836</v>
      </c>
      <c r="G1713" t="s">
        <v>81</v>
      </c>
      <c r="H1713" t="s">
        <v>8189</v>
      </c>
      <c r="I1713">
        <v>627732</v>
      </c>
      <c r="J1713" t="s">
        <v>3914</v>
      </c>
      <c r="K1713" t="s">
        <v>8183</v>
      </c>
      <c r="L1713" t="s">
        <v>4622</v>
      </c>
      <c r="M1713" t="s">
        <v>10931</v>
      </c>
      <c r="N1713">
        <v>90000</v>
      </c>
      <c r="O1713" t="s">
        <v>9733</v>
      </c>
      <c r="P1713" t="s">
        <v>9734</v>
      </c>
      <c r="Q1713" t="s">
        <v>3148</v>
      </c>
      <c r="R1713">
        <v>8599294804</v>
      </c>
      <c r="S1713" s="14">
        <v>46209</v>
      </c>
      <c r="T1713" t="s">
        <v>8185</v>
      </c>
      <c r="U1713" s="31">
        <v>46209.490983796299</v>
      </c>
      <c r="AK1713" s="14">
        <v>46209</v>
      </c>
      <c r="AL1713" t="s">
        <v>1392</v>
      </c>
      <c r="AM1713" s="31">
        <v>46209.551481481481</v>
      </c>
      <c r="AQ1713" s="31">
        <v>46209.551481481481</v>
      </c>
      <c r="AR1713" s="14">
        <v>46209</v>
      </c>
      <c r="AS1713" t="s">
        <v>1392</v>
      </c>
      <c r="AT1713" t="s">
        <v>836</v>
      </c>
      <c r="AU1713" t="s">
        <v>678</v>
      </c>
      <c r="AV1713" s="14">
        <v>46209</v>
      </c>
      <c r="AW1713" t="s">
        <v>1392</v>
      </c>
      <c r="AX1713" s="31">
        <v>46209.552708333336</v>
      </c>
      <c r="AY1713" s="14">
        <v>46209</v>
      </c>
      <c r="AZ1713" t="s">
        <v>1211</v>
      </c>
      <c r="BA1713" s="31">
        <v>46209.582118055558</v>
      </c>
      <c r="BB1713" s="14">
        <v>46209</v>
      </c>
      <c r="BC1713" t="s">
        <v>6482</v>
      </c>
      <c r="BD1713" s="31">
        <v>46209.606724537036</v>
      </c>
      <c r="BE1713" s="14">
        <v>46209</v>
      </c>
      <c r="BF1713" t="s">
        <v>7829</v>
      </c>
      <c r="BG1713" s="31">
        <v>46209.633472222224</v>
      </c>
      <c r="BH1713" s="14">
        <v>46209</v>
      </c>
      <c r="BI1713" t="s">
        <v>7829</v>
      </c>
      <c r="BJ1713" s="31">
        <v>46209.633506944447</v>
      </c>
      <c r="BW1713" s="14">
        <v>46209</v>
      </c>
      <c r="BX1713" t="s">
        <v>7829</v>
      </c>
      <c r="BY1713" s="31">
        <v>46209.640567129631</v>
      </c>
      <c r="BZ1713" s="14">
        <v>46209</v>
      </c>
      <c r="CA1713" t="s">
        <v>1364</v>
      </c>
      <c r="CB1713" s="31">
        <v>46209.650266203702</v>
      </c>
      <c r="CF1713" s="14">
        <v>46210</v>
      </c>
      <c r="CG1713" t="s">
        <v>2964</v>
      </c>
      <c r="CH1713" s="31">
        <v>46210.41547453704</v>
      </c>
      <c r="CM1713" s="4">
        <f t="shared" si="72"/>
        <v>46209.490983796299</v>
      </c>
      <c r="CN1713">
        <f t="shared" si="73"/>
        <v>0</v>
      </c>
      <c r="CO1713" t="str">
        <f>VLOOKUP(A1713,Sheet1!$A$2:$B$221,2,0)</f>
        <v>West Zone</v>
      </c>
    </row>
    <row r="1714" spans="1:93" x14ac:dyDescent="0.35">
      <c r="A1714" t="s">
        <v>8169</v>
      </c>
      <c r="B1714">
        <v>584</v>
      </c>
      <c r="C1714" t="s">
        <v>9332</v>
      </c>
      <c r="D1714" t="s">
        <v>678</v>
      </c>
      <c r="E1714" t="s">
        <v>806</v>
      </c>
      <c r="F1714" t="s">
        <v>836</v>
      </c>
      <c r="G1714" t="s">
        <v>81</v>
      </c>
      <c r="H1714" t="s">
        <v>8189</v>
      </c>
      <c r="I1714">
        <v>627732</v>
      </c>
      <c r="J1714" t="s">
        <v>3914</v>
      </c>
      <c r="K1714" t="s">
        <v>8183</v>
      </c>
      <c r="L1714" t="s">
        <v>4622</v>
      </c>
      <c r="M1714" t="s">
        <v>8190</v>
      </c>
      <c r="N1714">
        <v>77000</v>
      </c>
      <c r="O1714" t="s">
        <v>1173</v>
      </c>
      <c r="P1714" t="s">
        <v>1174</v>
      </c>
      <c r="Q1714" t="s">
        <v>8191</v>
      </c>
      <c r="R1714">
        <v>9984632111</v>
      </c>
      <c r="S1714" s="14">
        <v>46204</v>
      </c>
      <c r="T1714" t="s">
        <v>8185</v>
      </c>
      <c r="U1714" s="31">
        <v>46204.661493055559</v>
      </c>
      <c r="AK1714" s="14">
        <v>46205</v>
      </c>
      <c r="AL1714" t="s">
        <v>1392</v>
      </c>
      <c r="AM1714" s="31">
        <v>46205.630520833336</v>
      </c>
      <c r="AQ1714" s="31">
        <v>46205.630520833336</v>
      </c>
      <c r="AR1714" s="14">
        <v>46205</v>
      </c>
      <c r="AS1714" t="s">
        <v>1392</v>
      </c>
      <c r="AT1714" t="s">
        <v>836</v>
      </c>
      <c r="AU1714" t="s">
        <v>678</v>
      </c>
      <c r="AV1714" s="14">
        <v>46205</v>
      </c>
      <c r="AW1714" t="s">
        <v>1392</v>
      </c>
      <c r="AX1714" s="31">
        <v>46205.631099537037</v>
      </c>
      <c r="AY1714" s="14">
        <v>46205</v>
      </c>
      <c r="AZ1714" t="s">
        <v>1211</v>
      </c>
      <c r="BA1714" s="31">
        <v>46205.637013888889</v>
      </c>
      <c r="BB1714" s="14">
        <v>46205</v>
      </c>
      <c r="BC1714" t="s">
        <v>6497</v>
      </c>
      <c r="BD1714" s="31">
        <v>46205.663217592592</v>
      </c>
      <c r="BE1714" s="14">
        <v>46205</v>
      </c>
      <c r="BF1714" t="s">
        <v>7829</v>
      </c>
      <c r="BG1714" s="31">
        <v>46205.681157407409</v>
      </c>
      <c r="BH1714" s="14">
        <v>46205</v>
      </c>
      <c r="BI1714" t="s">
        <v>7829</v>
      </c>
      <c r="BJ1714" s="31">
        <v>46205.681192129632</v>
      </c>
      <c r="BW1714" s="14">
        <v>46205</v>
      </c>
      <c r="BX1714" t="s">
        <v>7829</v>
      </c>
      <c r="BY1714" s="31">
        <v>46205.70040509259</v>
      </c>
      <c r="BZ1714" s="14">
        <v>46205</v>
      </c>
      <c r="CA1714" t="s">
        <v>1324</v>
      </c>
      <c r="CB1714" s="31">
        <v>46205.70921296296</v>
      </c>
      <c r="CF1714" s="14">
        <v>46206</v>
      </c>
      <c r="CG1714" t="s">
        <v>3105</v>
      </c>
      <c r="CH1714" s="31">
        <v>46206.569884259261</v>
      </c>
      <c r="CM1714" s="4">
        <f t="shared" si="72"/>
        <v>46204.661493055559</v>
      </c>
      <c r="CN1714">
        <f t="shared" si="73"/>
        <v>1</v>
      </c>
      <c r="CO1714" t="str">
        <f>VLOOKUP(A1714,Sheet1!$A$2:$B$221,2,0)</f>
        <v>West Zone</v>
      </c>
    </row>
    <row r="1715" spans="1:93" x14ac:dyDescent="0.35">
      <c r="A1715" t="s">
        <v>8169</v>
      </c>
      <c r="B1715">
        <v>584</v>
      </c>
      <c r="C1715" t="s">
        <v>9332</v>
      </c>
      <c r="D1715" t="s">
        <v>678</v>
      </c>
      <c r="E1715" t="s">
        <v>806</v>
      </c>
      <c r="F1715" t="s">
        <v>836</v>
      </c>
      <c r="G1715" t="s">
        <v>81</v>
      </c>
      <c r="H1715" t="s">
        <v>4335</v>
      </c>
      <c r="I1715">
        <v>629751</v>
      </c>
      <c r="J1715" t="s">
        <v>3107</v>
      </c>
      <c r="K1715" t="s">
        <v>3108</v>
      </c>
      <c r="L1715" t="s">
        <v>4622</v>
      </c>
      <c r="M1715" t="s">
        <v>8192</v>
      </c>
      <c r="N1715">
        <v>70000</v>
      </c>
      <c r="O1715" t="s">
        <v>1325</v>
      </c>
      <c r="P1715" t="s">
        <v>1326</v>
      </c>
      <c r="Q1715" t="s">
        <v>3614</v>
      </c>
      <c r="R1715">
        <v>5819695736</v>
      </c>
      <c r="S1715" s="14">
        <v>46205</v>
      </c>
      <c r="T1715" t="s">
        <v>3105</v>
      </c>
      <c r="U1715" s="31">
        <v>46205.534907407404</v>
      </c>
      <c r="AK1715" s="14">
        <v>46205</v>
      </c>
      <c r="AL1715" t="s">
        <v>1392</v>
      </c>
      <c r="AM1715" s="31">
        <v>46205.743958333333</v>
      </c>
      <c r="AQ1715" s="31">
        <v>46205.743958333333</v>
      </c>
      <c r="AR1715" s="14">
        <v>46205</v>
      </c>
      <c r="AS1715" t="s">
        <v>1392</v>
      </c>
      <c r="AT1715" t="s">
        <v>836</v>
      </c>
      <c r="AU1715" t="s">
        <v>678</v>
      </c>
      <c r="AV1715" s="14">
        <v>46205</v>
      </c>
      <c r="AW1715" t="s">
        <v>8193</v>
      </c>
      <c r="AX1715" s="31">
        <v>46205.747430555559</v>
      </c>
      <c r="AY1715" s="14">
        <v>46206</v>
      </c>
      <c r="AZ1715" t="s">
        <v>1211</v>
      </c>
      <c r="BA1715" s="31">
        <v>46206.342870370368</v>
      </c>
      <c r="BB1715" s="14">
        <v>46206</v>
      </c>
      <c r="BC1715" t="s">
        <v>3024</v>
      </c>
      <c r="BD1715" s="31">
        <v>46206.365578703706</v>
      </c>
      <c r="BE1715" s="14">
        <v>46206</v>
      </c>
      <c r="BF1715" t="s">
        <v>7829</v>
      </c>
      <c r="BG1715" s="31">
        <v>46206.428287037037</v>
      </c>
      <c r="BH1715" s="14">
        <v>46206</v>
      </c>
      <c r="BI1715" t="s">
        <v>7829</v>
      </c>
      <c r="BJ1715" s="31">
        <v>46206.428310185183</v>
      </c>
      <c r="BW1715" s="14">
        <v>46206</v>
      </c>
      <c r="BX1715" t="s">
        <v>7829</v>
      </c>
      <c r="BY1715" s="31">
        <v>46206.457928240743</v>
      </c>
      <c r="BZ1715" s="14">
        <v>46206</v>
      </c>
      <c r="CA1715" t="s">
        <v>1322</v>
      </c>
      <c r="CB1715" s="31">
        <v>46206.47552083333</v>
      </c>
      <c r="CF1715" s="14">
        <v>46206</v>
      </c>
      <c r="CG1715" t="s">
        <v>3105</v>
      </c>
      <c r="CH1715" s="31">
        <v>46206.728449074071</v>
      </c>
      <c r="CM1715" s="4">
        <f t="shared" si="72"/>
        <v>46205.534907407404</v>
      </c>
      <c r="CN1715">
        <f t="shared" si="73"/>
        <v>0</v>
      </c>
      <c r="CO1715" t="str">
        <f>VLOOKUP(A1715,Sheet1!$A$2:$B$221,2,0)</f>
        <v>West Zone</v>
      </c>
    </row>
    <row r="1716" spans="1:93" x14ac:dyDescent="0.35">
      <c r="A1716" t="s">
        <v>8194</v>
      </c>
      <c r="B1716">
        <v>608</v>
      </c>
      <c r="C1716" t="s">
        <v>9332</v>
      </c>
      <c r="D1716" t="s">
        <v>678</v>
      </c>
      <c r="E1716" t="s">
        <v>459</v>
      </c>
      <c r="F1716" t="s">
        <v>460</v>
      </c>
      <c r="G1716" t="s">
        <v>441</v>
      </c>
      <c r="H1716" t="s">
        <v>10932</v>
      </c>
      <c r="I1716">
        <v>324572</v>
      </c>
      <c r="J1716" t="s">
        <v>4016</v>
      </c>
      <c r="K1716" t="s">
        <v>4017</v>
      </c>
      <c r="L1716" t="s">
        <v>4622</v>
      </c>
      <c r="M1716" t="s">
        <v>10933</v>
      </c>
      <c r="N1716">
        <v>40000</v>
      </c>
      <c r="O1716" t="s">
        <v>10934</v>
      </c>
      <c r="P1716" t="s">
        <v>10935</v>
      </c>
      <c r="Q1716" t="s">
        <v>10936</v>
      </c>
      <c r="R1716">
        <v>4634052444</v>
      </c>
      <c r="S1716" s="14">
        <v>46209</v>
      </c>
      <c r="T1716" t="s">
        <v>8206</v>
      </c>
      <c r="U1716" s="31">
        <v>46209.347430555557</v>
      </c>
      <c r="AK1716" s="14">
        <v>46209</v>
      </c>
      <c r="AL1716" t="s">
        <v>1396</v>
      </c>
      <c r="AM1716" s="31">
        <v>46209.395370370374</v>
      </c>
      <c r="AQ1716" s="31">
        <v>46209.395370370374</v>
      </c>
      <c r="AR1716" s="14">
        <v>46209</v>
      </c>
      <c r="AS1716" t="s">
        <v>1396</v>
      </c>
      <c r="AT1716" t="s">
        <v>460</v>
      </c>
      <c r="AU1716" t="s">
        <v>678</v>
      </c>
      <c r="AV1716" s="14">
        <v>46209</v>
      </c>
      <c r="AW1716" t="s">
        <v>1397</v>
      </c>
      <c r="AX1716" s="31">
        <v>46209.43277777778</v>
      </c>
      <c r="AY1716" s="14">
        <v>46209</v>
      </c>
      <c r="AZ1716" t="s">
        <v>1211</v>
      </c>
      <c r="BA1716" s="31">
        <v>46209.451863425929</v>
      </c>
      <c r="BB1716" s="14">
        <v>46209</v>
      </c>
      <c r="BC1716" t="s">
        <v>6837</v>
      </c>
      <c r="BD1716" s="31">
        <v>46209.601585648146</v>
      </c>
      <c r="BE1716" s="14">
        <v>46209</v>
      </c>
      <c r="BF1716" t="s">
        <v>1240</v>
      </c>
      <c r="BG1716" s="31">
        <v>46209.648240740738</v>
      </c>
      <c r="BH1716" s="14">
        <v>46209</v>
      </c>
      <c r="BI1716" t="s">
        <v>6493</v>
      </c>
      <c r="BJ1716" s="31">
        <v>46209.702800925923</v>
      </c>
      <c r="BK1716" s="14">
        <v>46209</v>
      </c>
      <c r="BL1716" t="s">
        <v>1240</v>
      </c>
      <c r="BM1716" s="31">
        <v>46209.654236111113</v>
      </c>
      <c r="BW1716" s="14">
        <v>46209</v>
      </c>
      <c r="BX1716" t="s">
        <v>6493</v>
      </c>
      <c r="BY1716" s="31">
        <v>46209.720312500001</v>
      </c>
      <c r="BZ1716" s="14">
        <v>46209</v>
      </c>
      <c r="CA1716" t="s">
        <v>2414</v>
      </c>
      <c r="CB1716" s="31">
        <v>46209.720810185187</v>
      </c>
      <c r="CF1716" s="14">
        <v>46209</v>
      </c>
      <c r="CG1716" t="s">
        <v>1397</v>
      </c>
      <c r="CH1716" s="31">
        <v>46209.734548611108</v>
      </c>
      <c r="CM1716" s="4">
        <f t="shared" si="72"/>
        <v>46209.347430555557</v>
      </c>
      <c r="CN1716">
        <f t="shared" si="73"/>
        <v>0</v>
      </c>
      <c r="CO1716" t="str">
        <f>VLOOKUP(A1716,Sheet1!$A$2:$B$221,2,0)</f>
        <v>West Zone</v>
      </c>
    </row>
    <row r="1717" spans="1:93" x14ac:dyDescent="0.35">
      <c r="A1717" t="s">
        <v>8194</v>
      </c>
      <c r="B1717">
        <v>608</v>
      </c>
      <c r="C1717" t="s">
        <v>9332</v>
      </c>
      <c r="D1717" t="s">
        <v>678</v>
      </c>
      <c r="E1717" t="s">
        <v>459</v>
      </c>
      <c r="F1717" t="s">
        <v>460</v>
      </c>
      <c r="G1717" t="s">
        <v>441</v>
      </c>
      <c r="H1717" t="s">
        <v>8195</v>
      </c>
      <c r="I1717">
        <v>331335</v>
      </c>
      <c r="J1717" t="s">
        <v>8196</v>
      </c>
      <c r="K1717" t="s">
        <v>8197</v>
      </c>
      <c r="L1717" t="s">
        <v>4622</v>
      </c>
      <c r="M1717" t="s">
        <v>8198</v>
      </c>
      <c r="N1717">
        <v>40000</v>
      </c>
      <c r="O1717" t="s">
        <v>3047</v>
      </c>
      <c r="P1717" t="s">
        <v>3048</v>
      </c>
      <c r="Q1717" t="s">
        <v>8199</v>
      </c>
      <c r="R1717">
        <v>1889254522</v>
      </c>
      <c r="S1717" s="14">
        <v>46202</v>
      </c>
      <c r="T1717" t="s">
        <v>8200</v>
      </c>
      <c r="U1717" s="31">
        <v>46202.683240740742</v>
      </c>
      <c r="AK1717" s="14">
        <v>46204</v>
      </c>
      <c r="AL1717" t="s">
        <v>1396</v>
      </c>
      <c r="AM1717" s="31">
        <v>46204.470219907409</v>
      </c>
      <c r="AQ1717" s="31">
        <v>46204.470219907409</v>
      </c>
      <c r="AR1717" s="14">
        <v>46204</v>
      </c>
      <c r="AS1717" t="s">
        <v>1396</v>
      </c>
      <c r="AT1717" t="s">
        <v>460</v>
      </c>
      <c r="AU1717" t="s">
        <v>678</v>
      </c>
      <c r="AV1717" s="14">
        <v>46204</v>
      </c>
      <c r="AW1717" t="s">
        <v>1397</v>
      </c>
      <c r="AX1717" s="31">
        <v>46204.479803240742</v>
      </c>
      <c r="AY1717" s="14">
        <v>46204</v>
      </c>
      <c r="AZ1717" t="s">
        <v>1211</v>
      </c>
      <c r="BA1717" s="31">
        <v>46204.483472222222</v>
      </c>
      <c r="BB1717" s="14">
        <v>46204</v>
      </c>
      <c r="BC1717" t="s">
        <v>6685</v>
      </c>
      <c r="BD1717" s="31">
        <v>46204.497743055559</v>
      </c>
      <c r="BE1717" s="14">
        <v>46204</v>
      </c>
      <c r="BF1717" t="s">
        <v>6483</v>
      </c>
      <c r="BG1717" s="31">
        <v>46204.506064814814</v>
      </c>
      <c r="BH1717" s="14">
        <v>46204</v>
      </c>
      <c r="BI1717" t="s">
        <v>6483</v>
      </c>
      <c r="BJ1717" s="31">
        <v>46204.509120370371</v>
      </c>
      <c r="BW1717" s="14">
        <v>46204</v>
      </c>
      <c r="BX1717" t="s">
        <v>6483</v>
      </c>
      <c r="BY1717" s="31">
        <v>46204.52039351852</v>
      </c>
      <c r="BZ1717" s="14">
        <v>46204</v>
      </c>
      <c r="CA1717" t="s">
        <v>1212</v>
      </c>
      <c r="CB1717" s="31">
        <v>46204.527650462966</v>
      </c>
      <c r="CF1717" s="14">
        <v>46204</v>
      </c>
      <c r="CG1717" t="s">
        <v>1397</v>
      </c>
      <c r="CH1717" s="31">
        <v>46204.59684027778</v>
      </c>
      <c r="CM1717" s="4">
        <f t="shared" si="72"/>
        <v>46202.683240740742</v>
      </c>
      <c r="CN1717">
        <f t="shared" si="73"/>
        <v>2</v>
      </c>
      <c r="CO1717" t="str">
        <f>VLOOKUP(A1717,Sheet1!$A$2:$B$221,2,0)</f>
        <v>West Zone</v>
      </c>
    </row>
    <row r="1718" spans="1:93" x14ac:dyDescent="0.35">
      <c r="A1718" t="s">
        <v>8194</v>
      </c>
      <c r="B1718">
        <v>608</v>
      </c>
      <c r="C1718" t="s">
        <v>9332</v>
      </c>
      <c r="D1718" t="s">
        <v>678</v>
      </c>
      <c r="E1718" t="s">
        <v>459</v>
      </c>
      <c r="F1718" t="s">
        <v>460</v>
      </c>
      <c r="G1718" t="s">
        <v>441</v>
      </c>
      <c r="H1718" t="s">
        <v>12808</v>
      </c>
      <c r="I1718">
        <v>332436</v>
      </c>
      <c r="J1718" t="s">
        <v>1556</v>
      </c>
      <c r="K1718" t="s">
        <v>1557</v>
      </c>
      <c r="L1718" t="s">
        <v>4622</v>
      </c>
      <c r="M1718" t="s">
        <v>12809</v>
      </c>
      <c r="N1718">
        <v>70000</v>
      </c>
      <c r="O1718" t="s">
        <v>1235</v>
      </c>
      <c r="P1718" t="s">
        <v>1236</v>
      </c>
      <c r="Q1718" t="s">
        <v>12810</v>
      </c>
      <c r="R1718">
        <v>8317316283</v>
      </c>
      <c r="S1718" s="14">
        <v>46209</v>
      </c>
      <c r="T1718" t="s">
        <v>9387</v>
      </c>
      <c r="U1718" s="31">
        <v>46209.676770833335</v>
      </c>
      <c r="AK1718" s="14">
        <v>46210</v>
      </c>
      <c r="AL1718" t="s">
        <v>1396</v>
      </c>
      <c r="AM1718" s="31">
        <v>46210.434571759259</v>
      </c>
      <c r="AQ1718" s="31">
        <v>46210.434571759259</v>
      </c>
      <c r="AR1718" s="14">
        <v>46210</v>
      </c>
      <c r="AS1718" t="s">
        <v>1396</v>
      </c>
      <c r="AT1718" t="s">
        <v>460</v>
      </c>
      <c r="AU1718" t="s">
        <v>678</v>
      </c>
      <c r="AV1718" s="14">
        <v>46210</v>
      </c>
      <c r="AW1718" t="s">
        <v>1397</v>
      </c>
      <c r="AX1718" s="31">
        <v>46210.441666666666</v>
      </c>
      <c r="AY1718" s="14">
        <v>46210</v>
      </c>
      <c r="AZ1718" t="s">
        <v>1211</v>
      </c>
      <c r="BA1718" s="31">
        <v>46210.453726851854</v>
      </c>
      <c r="BB1718" s="14">
        <v>46210</v>
      </c>
      <c r="BC1718" t="s">
        <v>6814</v>
      </c>
      <c r="BD1718" s="31">
        <v>46210.503981481481</v>
      </c>
      <c r="BE1718" s="14">
        <v>46210</v>
      </c>
      <c r="BF1718" t="s">
        <v>6508</v>
      </c>
      <c r="BG1718" s="31">
        <v>46210.636863425927</v>
      </c>
      <c r="BH1718" s="14">
        <v>46210</v>
      </c>
      <c r="BI1718" t="s">
        <v>6508</v>
      </c>
      <c r="BJ1718" s="31">
        <v>46210.648020833331</v>
      </c>
      <c r="BW1718" s="14">
        <v>46210</v>
      </c>
      <c r="BX1718" t="s">
        <v>6508</v>
      </c>
      <c r="BY1718" s="31">
        <v>46210.655821759261</v>
      </c>
      <c r="BZ1718" s="14">
        <v>46210</v>
      </c>
      <c r="CA1718" t="s">
        <v>2414</v>
      </c>
      <c r="CB1718" s="31">
        <v>46210.689710648148</v>
      </c>
      <c r="CF1718" s="14">
        <v>46210</v>
      </c>
      <c r="CG1718" t="s">
        <v>1397</v>
      </c>
      <c r="CH1718" s="31">
        <v>46210.700914351852</v>
      </c>
      <c r="CM1718" s="4">
        <f t="shared" si="72"/>
        <v>46209.676770833335</v>
      </c>
      <c r="CN1718">
        <f t="shared" si="73"/>
        <v>1</v>
      </c>
      <c r="CO1718" t="str">
        <f>VLOOKUP(A1718,Sheet1!$A$2:$B$221,2,0)</f>
        <v>West Zone</v>
      </c>
    </row>
    <row r="1719" spans="1:93" x14ac:dyDescent="0.35">
      <c r="A1719" t="s">
        <v>8194</v>
      </c>
      <c r="B1719">
        <v>608</v>
      </c>
      <c r="C1719" t="s">
        <v>9332</v>
      </c>
      <c r="D1719" t="s">
        <v>678</v>
      </c>
      <c r="E1719" t="s">
        <v>459</v>
      </c>
      <c r="F1719" t="s">
        <v>460</v>
      </c>
      <c r="G1719" t="s">
        <v>441</v>
      </c>
      <c r="H1719" t="s">
        <v>8201</v>
      </c>
      <c r="I1719">
        <v>337242</v>
      </c>
      <c r="J1719" t="s">
        <v>8196</v>
      </c>
      <c r="K1719" t="s">
        <v>8197</v>
      </c>
      <c r="L1719" t="s">
        <v>4622</v>
      </c>
      <c r="M1719" t="s">
        <v>8202</v>
      </c>
      <c r="N1719">
        <v>45000</v>
      </c>
      <c r="O1719" t="s">
        <v>4598</v>
      </c>
      <c r="P1719" t="s">
        <v>4599</v>
      </c>
      <c r="Q1719" t="s">
        <v>8203</v>
      </c>
      <c r="R1719">
        <v>5081418325</v>
      </c>
      <c r="S1719" s="14">
        <v>46206</v>
      </c>
      <c r="T1719" t="s">
        <v>8200</v>
      </c>
      <c r="U1719" s="31">
        <v>46206.545752314814</v>
      </c>
      <c r="AK1719" s="14">
        <v>46206</v>
      </c>
      <c r="AL1719" t="s">
        <v>1397</v>
      </c>
      <c r="AM1719" s="31">
        <v>46206.62604166667</v>
      </c>
      <c r="AQ1719" s="31">
        <v>46206.62604166667</v>
      </c>
      <c r="AR1719" s="14">
        <v>46206</v>
      </c>
      <c r="AS1719" t="s">
        <v>1397</v>
      </c>
      <c r="AT1719" t="s">
        <v>8204</v>
      </c>
      <c r="AU1719" t="s">
        <v>677</v>
      </c>
      <c r="AV1719" s="14">
        <v>46206</v>
      </c>
      <c r="AW1719" t="s">
        <v>1397</v>
      </c>
      <c r="AX1719" s="31">
        <v>46206.62636574074</v>
      </c>
      <c r="AY1719" s="14">
        <v>46206</v>
      </c>
      <c r="AZ1719" t="s">
        <v>3057</v>
      </c>
      <c r="BA1719" s="31">
        <v>46206.648206018515</v>
      </c>
      <c r="BB1719" s="14">
        <v>46206</v>
      </c>
      <c r="BC1719" t="s">
        <v>1366</v>
      </c>
      <c r="BD1719" s="31">
        <v>46206.660694444443</v>
      </c>
      <c r="BE1719" s="14">
        <v>46206</v>
      </c>
      <c r="BF1719" t="s">
        <v>1239</v>
      </c>
      <c r="BG1719" s="31">
        <v>46206.668182870373</v>
      </c>
      <c r="BH1719" s="14">
        <v>46206</v>
      </c>
      <c r="BI1719" t="s">
        <v>1241</v>
      </c>
      <c r="BJ1719" s="31">
        <v>46206.705358796295</v>
      </c>
      <c r="BK1719" s="14">
        <v>46206</v>
      </c>
      <c r="BL1719" t="s">
        <v>1239</v>
      </c>
      <c r="BM1719" s="31">
        <v>46206.670856481483</v>
      </c>
      <c r="BW1719" s="14">
        <v>46206</v>
      </c>
      <c r="BX1719" t="s">
        <v>1241</v>
      </c>
      <c r="BY1719" s="31">
        <v>46206.708009259259</v>
      </c>
      <c r="BZ1719" s="14">
        <v>46206</v>
      </c>
      <c r="CA1719" t="s">
        <v>1212</v>
      </c>
      <c r="CB1719" s="31">
        <v>46206.714606481481</v>
      </c>
      <c r="CF1719" s="14">
        <v>46210</v>
      </c>
      <c r="CG1719" t="s">
        <v>1397</v>
      </c>
      <c r="CH1719" s="31">
        <v>46210.475277777776</v>
      </c>
      <c r="CM1719" s="4">
        <f t="shared" si="72"/>
        <v>46206.545752314814</v>
      </c>
      <c r="CN1719">
        <f t="shared" si="73"/>
        <v>0</v>
      </c>
      <c r="CO1719" t="str">
        <f>VLOOKUP(A1719,Sheet1!$A$2:$B$221,2,0)</f>
        <v>West Zone</v>
      </c>
    </row>
    <row r="1720" spans="1:93" x14ac:dyDescent="0.35">
      <c r="A1720" t="s">
        <v>8194</v>
      </c>
      <c r="B1720">
        <v>608</v>
      </c>
      <c r="C1720" t="s">
        <v>9332</v>
      </c>
      <c r="D1720" t="s">
        <v>678</v>
      </c>
      <c r="E1720" t="s">
        <v>459</v>
      </c>
      <c r="F1720" t="s">
        <v>460</v>
      </c>
      <c r="G1720" t="s">
        <v>441</v>
      </c>
      <c r="H1720" t="s">
        <v>10937</v>
      </c>
      <c r="I1720">
        <v>342487</v>
      </c>
      <c r="J1720" t="s">
        <v>8196</v>
      </c>
      <c r="K1720" t="s">
        <v>8197</v>
      </c>
      <c r="L1720" t="s">
        <v>4622</v>
      </c>
      <c r="M1720" t="s">
        <v>10938</v>
      </c>
      <c r="N1720">
        <v>70000</v>
      </c>
      <c r="O1720" t="s">
        <v>1235</v>
      </c>
      <c r="P1720" t="s">
        <v>1236</v>
      </c>
      <c r="Q1720" t="s">
        <v>10939</v>
      </c>
      <c r="R1720">
        <v>5261509914</v>
      </c>
      <c r="S1720" s="14">
        <v>46209</v>
      </c>
      <c r="T1720" t="s">
        <v>8200</v>
      </c>
      <c r="U1720" s="31">
        <v>46209.503645833334</v>
      </c>
      <c r="AK1720" s="14">
        <v>46209</v>
      </c>
      <c r="AL1720" t="s">
        <v>1396</v>
      </c>
      <c r="AM1720" s="31">
        <v>46209.569050925929</v>
      </c>
      <c r="AQ1720" s="31">
        <v>46209.569050925929</v>
      </c>
      <c r="AR1720" s="14">
        <v>46209</v>
      </c>
      <c r="AS1720" t="s">
        <v>1396</v>
      </c>
      <c r="AT1720" t="s">
        <v>460</v>
      </c>
      <c r="AU1720" t="s">
        <v>678</v>
      </c>
      <c r="AV1720" s="14">
        <v>46209</v>
      </c>
      <c r="AW1720" t="s">
        <v>1397</v>
      </c>
      <c r="AX1720" s="31">
        <v>46209.592407407406</v>
      </c>
      <c r="AY1720" s="14">
        <v>46209</v>
      </c>
      <c r="AZ1720" t="s">
        <v>1211</v>
      </c>
      <c r="BA1720" s="31">
        <v>46209.606516203705</v>
      </c>
      <c r="BB1720" s="14">
        <v>46209</v>
      </c>
      <c r="BC1720" t="s">
        <v>6673</v>
      </c>
      <c r="BD1720" s="31">
        <v>46209.667048611111</v>
      </c>
      <c r="BE1720" s="14">
        <v>46209</v>
      </c>
      <c r="BF1720" t="s">
        <v>6483</v>
      </c>
      <c r="BG1720" s="31">
        <v>46209.699548611112</v>
      </c>
      <c r="BH1720" s="14">
        <v>46209</v>
      </c>
      <c r="BI1720" t="s">
        <v>6483</v>
      </c>
      <c r="BJ1720" s="31">
        <v>46209.701921296299</v>
      </c>
      <c r="BW1720" s="14">
        <v>46209</v>
      </c>
      <c r="BX1720" t="s">
        <v>6483</v>
      </c>
      <c r="BY1720" s="31">
        <v>46209.708831018521</v>
      </c>
      <c r="BZ1720" s="14">
        <v>46210</v>
      </c>
      <c r="CA1720" t="s">
        <v>1212</v>
      </c>
      <c r="CB1720" s="31">
        <v>46210.546724537038</v>
      </c>
      <c r="CF1720" s="14">
        <v>46210</v>
      </c>
      <c r="CG1720" t="s">
        <v>1397</v>
      </c>
      <c r="CH1720" s="31">
        <v>46210.562083333331</v>
      </c>
      <c r="CM1720" s="4">
        <f t="shared" si="72"/>
        <v>46209.503645833334</v>
      </c>
      <c r="CN1720">
        <f t="shared" si="73"/>
        <v>0</v>
      </c>
      <c r="CO1720" t="str">
        <f>VLOOKUP(A1720,Sheet1!$A$2:$B$221,2,0)</f>
        <v>West Zone</v>
      </c>
    </row>
    <row r="1721" spans="1:93" x14ac:dyDescent="0.35">
      <c r="A1721" t="s">
        <v>8194</v>
      </c>
      <c r="B1721">
        <v>608</v>
      </c>
      <c r="C1721" t="s">
        <v>9332</v>
      </c>
      <c r="D1721" t="s">
        <v>678</v>
      </c>
      <c r="E1721" t="s">
        <v>459</v>
      </c>
      <c r="F1721" t="s">
        <v>460</v>
      </c>
      <c r="G1721" t="s">
        <v>441</v>
      </c>
      <c r="H1721" t="s">
        <v>10940</v>
      </c>
      <c r="I1721">
        <v>345526</v>
      </c>
      <c r="J1721" t="s">
        <v>8196</v>
      </c>
      <c r="K1721" t="s">
        <v>8197</v>
      </c>
      <c r="L1721" t="s">
        <v>4622</v>
      </c>
      <c r="M1721" t="s">
        <v>10941</v>
      </c>
      <c r="N1721">
        <v>90000</v>
      </c>
      <c r="O1721" t="s">
        <v>9411</v>
      </c>
      <c r="P1721" t="s">
        <v>9412</v>
      </c>
      <c r="Q1721" t="s">
        <v>10942</v>
      </c>
      <c r="R1721">
        <v>7283191767</v>
      </c>
      <c r="S1721" s="14">
        <v>46206</v>
      </c>
      <c r="T1721" t="s">
        <v>8200</v>
      </c>
      <c r="U1721" s="31">
        <v>46206.811527777776</v>
      </c>
      <c r="AK1721" s="14">
        <v>46209</v>
      </c>
      <c r="AL1721" t="s">
        <v>1397</v>
      </c>
      <c r="AM1721" s="31">
        <v>46209.585266203707</v>
      </c>
      <c r="AQ1721" s="31">
        <v>46209.585266203707</v>
      </c>
      <c r="AR1721" s="14">
        <v>46209</v>
      </c>
      <c r="AS1721" t="s">
        <v>1397</v>
      </c>
      <c r="AT1721" t="s">
        <v>8204</v>
      </c>
      <c r="AU1721" t="s">
        <v>677</v>
      </c>
      <c r="AV1721" s="14">
        <v>46209</v>
      </c>
      <c r="AW1721" t="s">
        <v>1397</v>
      </c>
      <c r="AX1721" s="31">
        <v>46209.587685185186</v>
      </c>
      <c r="AY1721" s="14">
        <v>46209</v>
      </c>
      <c r="AZ1721" t="s">
        <v>1211</v>
      </c>
      <c r="BA1721" s="31">
        <v>46209.606504629628</v>
      </c>
      <c r="BB1721" s="14">
        <v>46209</v>
      </c>
      <c r="BC1721" t="s">
        <v>6673</v>
      </c>
      <c r="BD1721" s="31">
        <v>46209.671053240738</v>
      </c>
      <c r="BE1721" s="14">
        <v>46209</v>
      </c>
      <c r="BF1721" t="s">
        <v>1239</v>
      </c>
      <c r="BG1721" s="31">
        <v>46209.694733796299</v>
      </c>
      <c r="BH1721" s="14">
        <v>46209</v>
      </c>
      <c r="BI1721" t="s">
        <v>1239</v>
      </c>
      <c r="BJ1721" s="31">
        <v>46209.698206018518</v>
      </c>
      <c r="BW1721" s="14">
        <v>46209</v>
      </c>
      <c r="BX1721" t="s">
        <v>1239</v>
      </c>
      <c r="BY1721" s="31">
        <v>46209.708368055559</v>
      </c>
      <c r="BZ1721" s="14">
        <v>46209</v>
      </c>
      <c r="CA1721" t="s">
        <v>2414</v>
      </c>
      <c r="CB1721" s="31">
        <v>46209.753333333334</v>
      </c>
      <c r="CF1721" s="14">
        <v>46209</v>
      </c>
      <c r="CG1721" t="s">
        <v>1397</v>
      </c>
      <c r="CH1721" s="31">
        <v>46209.837835648148</v>
      </c>
      <c r="CM1721" s="4">
        <f t="shared" si="72"/>
        <v>46206.811527777776</v>
      </c>
      <c r="CN1721">
        <f t="shared" si="73"/>
        <v>3</v>
      </c>
      <c r="CO1721" t="str">
        <f>VLOOKUP(A1721,Sheet1!$A$2:$B$221,2,0)</f>
        <v>West Zone</v>
      </c>
    </row>
    <row r="1722" spans="1:93" x14ac:dyDescent="0.35">
      <c r="A1722" t="s">
        <v>8194</v>
      </c>
      <c r="B1722">
        <v>608</v>
      </c>
      <c r="C1722" t="s">
        <v>9332</v>
      </c>
      <c r="D1722" t="s">
        <v>678</v>
      </c>
      <c r="E1722" t="s">
        <v>459</v>
      </c>
      <c r="F1722" t="s">
        <v>460</v>
      </c>
      <c r="G1722" t="s">
        <v>441</v>
      </c>
      <c r="H1722" t="s">
        <v>4014</v>
      </c>
      <c r="I1722">
        <v>509285</v>
      </c>
      <c r="J1722" t="s">
        <v>4016</v>
      </c>
      <c r="K1722" t="s">
        <v>4017</v>
      </c>
      <c r="L1722" t="s">
        <v>4622</v>
      </c>
      <c r="M1722" t="s">
        <v>8205</v>
      </c>
      <c r="N1722">
        <v>70000</v>
      </c>
      <c r="O1722" t="s">
        <v>1235</v>
      </c>
      <c r="P1722" t="s">
        <v>1236</v>
      </c>
      <c r="Q1722" t="s">
        <v>4015</v>
      </c>
      <c r="R1722">
        <v>5929148476</v>
      </c>
      <c r="S1722" s="14">
        <v>46204</v>
      </c>
      <c r="T1722" t="s">
        <v>8206</v>
      </c>
      <c r="U1722" s="31">
        <v>46204.612928240742</v>
      </c>
      <c r="AK1722" s="14">
        <v>46205</v>
      </c>
      <c r="AL1722" t="s">
        <v>1397</v>
      </c>
      <c r="AM1722" s="31">
        <v>46205.426585648151</v>
      </c>
      <c r="AQ1722" s="31">
        <v>46205.426585648151</v>
      </c>
      <c r="AR1722" s="14">
        <v>46205</v>
      </c>
      <c r="AS1722" t="s">
        <v>1397</v>
      </c>
      <c r="AT1722" t="s">
        <v>8204</v>
      </c>
      <c r="AU1722" t="s">
        <v>677</v>
      </c>
      <c r="AV1722" s="14">
        <v>46205</v>
      </c>
      <c r="AW1722" t="s">
        <v>1397</v>
      </c>
      <c r="AX1722" s="31">
        <v>46205.426921296297</v>
      </c>
      <c r="AY1722" s="14">
        <v>46205</v>
      </c>
      <c r="AZ1722" t="s">
        <v>1211</v>
      </c>
      <c r="BA1722" s="31">
        <v>46205.443622685183</v>
      </c>
      <c r="BB1722" s="14">
        <v>46205</v>
      </c>
      <c r="BC1722" t="s">
        <v>6825</v>
      </c>
      <c r="BD1722" s="31">
        <v>46205.473923611113</v>
      </c>
      <c r="BE1722" s="14">
        <v>46205</v>
      </c>
      <c r="BF1722" t="s">
        <v>1239</v>
      </c>
      <c r="BG1722" s="31">
        <v>46205.50271990741</v>
      </c>
      <c r="BH1722" s="14">
        <v>46205</v>
      </c>
      <c r="BI1722" t="s">
        <v>1239</v>
      </c>
      <c r="BJ1722" s="31">
        <v>46205.512164351851</v>
      </c>
      <c r="BW1722" s="14">
        <v>46205</v>
      </c>
      <c r="BX1722" t="s">
        <v>1239</v>
      </c>
      <c r="BY1722" s="31">
        <v>46205.523541666669</v>
      </c>
      <c r="BZ1722" s="14">
        <v>46205</v>
      </c>
      <c r="CA1722" t="s">
        <v>1212</v>
      </c>
      <c r="CB1722" s="31">
        <v>46205.530543981484</v>
      </c>
      <c r="CF1722" s="14">
        <v>46205</v>
      </c>
      <c r="CG1722" t="s">
        <v>1397</v>
      </c>
      <c r="CH1722" s="31">
        <v>46205.681886574072</v>
      </c>
      <c r="CM1722" s="4">
        <f t="shared" si="72"/>
        <v>46204.612928240742</v>
      </c>
      <c r="CN1722">
        <f t="shared" si="73"/>
        <v>1</v>
      </c>
      <c r="CO1722" t="str">
        <f>VLOOKUP(A1722,Sheet1!$A$2:$B$221,2,0)</f>
        <v>West Zone</v>
      </c>
    </row>
    <row r="1723" spans="1:93" x14ac:dyDescent="0.35">
      <c r="A1723" t="s">
        <v>8194</v>
      </c>
      <c r="B1723">
        <v>608</v>
      </c>
      <c r="C1723" t="s">
        <v>9332</v>
      </c>
      <c r="D1723" t="s">
        <v>678</v>
      </c>
      <c r="E1723" t="s">
        <v>459</v>
      </c>
      <c r="F1723" t="s">
        <v>460</v>
      </c>
      <c r="G1723" t="s">
        <v>441</v>
      </c>
      <c r="H1723" t="s">
        <v>4472</v>
      </c>
      <c r="I1723">
        <v>514829</v>
      </c>
      <c r="J1723" t="s">
        <v>4016</v>
      </c>
      <c r="K1723" t="s">
        <v>4017</v>
      </c>
      <c r="L1723" t="s">
        <v>4622</v>
      </c>
      <c r="M1723" t="s">
        <v>8207</v>
      </c>
      <c r="N1723">
        <v>90000</v>
      </c>
      <c r="O1723" t="s">
        <v>978</v>
      </c>
      <c r="P1723" t="s">
        <v>979</v>
      </c>
      <c r="Q1723" t="s">
        <v>4473</v>
      </c>
      <c r="R1723">
        <v>1535362926</v>
      </c>
      <c r="S1723" s="14">
        <v>46206</v>
      </c>
      <c r="T1723" t="s">
        <v>8206</v>
      </c>
      <c r="U1723" s="31">
        <v>46206.398784722223</v>
      </c>
      <c r="AK1723" s="14">
        <v>46206</v>
      </c>
      <c r="AL1723" t="s">
        <v>1396</v>
      </c>
      <c r="AM1723" s="31">
        <v>46206.463518518518</v>
      </c>
      <c r="AQ1723" s="31">
        <v>46206.463518518518</v>
      </c>
      <c r="AR1723" s="14">
        <v>46206</v>
      </c>
      <c r="AS1723" t="s">
        <v>1396</v>
      </c>
      <c r="AT1723" t="s">
        <v>460</v>
      </c>
      <c r="AU1723" t="s">
        <v>678</v>
      </c>
      <c r="AV1723" s="14">
        <v>46206</v>
      </c>
      <c r="AW1723" t="s">
        <v>1397</v>
      </c>
      <c r="AX1723" s="31">
        <v>46206.479120370372</v>
      </c>
      <c r="AY1723" s="14">
        <v>46206</v>
      </c>
      <c r="AZ1723" t="s">
        <v>3057</v>
      </c>
      <c r="BA1723" s="31">
        <v>46206.482662037037</v>
      </c>
      <c r="BB1723" s="14">
        <v>46206</v>
      </c>
      <c r="BC1723" t="s">
        <v>6497</v>
      </c>
      <c r="BD1723" s="31">
        <v>46206.51326388889</v>
      </c>
      <c r="BE1723" s="14">
        <v>46206</v>
      </c>
      <c r="BF1723" t="s">
        <v>1241</v>
      </c>
      <c r="BG1723" s="31">
        <v>46206.610613425924</v>
      </c>
      <c r="BH1723" s="14">
        <v>46206</v>
      </c>
      <c r="BI1723" t="s">
        <v>1241</v>
      </c>
      <c r="BJ1723" s="31">
        <v>46206.614351851851</v>
      </c>
      <c r="BW1723" s="14">
        <v>46206</v>
      </c>
      <c r="BX1723" t="s">
        <v>1241</v>
      </c>
      <c r="BY1723" s="31">
        <v>46206.619675925926</v>
      </c>
      <c r="BZ1723" s="14">
        <v>46206</v>
      </c>
      <c r="CA1723" t="s">
        <v>1212</v>
      </c>
      <c r="CB1723" s="31">
        <v>46206.630509259259</v>
      </c>
      <c r="CF1723" s="14">
        <v>46206</v>
      </c>
      <c r="CG1723" t="s">
        <v>1397</v>
      </c>
      <c r="CH1723" s="31">
        <v>46206.647696759261</v>
      </c>
      <c r="CM1723" s="4">
        <f t="shared" si="72"/>
        <v>46206.398784722223</v>
      </c>
      <c r="CN1723">
        <f t="shared" si="73"/>
        <v>0</v>
      </c>
      <c r="CO1723" t="str">
        <f>VLOOKUP(A1723,Sheet1!$A$2:$B$221,2,0)</f>
        <v>West Zone</v>
      </c>
    </row>
    <row r="1724" spans="1:93" x14ac:dyDescent="0.35">
      <c r="A1724" t="s">
        <v>8194</v>
      </c>
      <c r="B1724">
        <v>608</v>
      </c>
      <c r="C1724" t="s">
        <v>9332</v>
      </c>
      <c r="D1724" t="s">
        <v>678</v>
      </c>
      <c r="E1724" t="s">
        <v>459</v>
      </c>
      <c r="F1724" t="s">
        <v>460</v>
      </c>
      <c r="G1724" t="s">
        <v>441</v>
      </c>
      <c r="H1724" t="s">
        <v>10943</v>
      </c>
      <c r="I1724">
        <v>543705</v>
      </c>
      <c r="J1724" t="s">
        <v>1556</v>
      </c>
      <c r="K1724" t="s">
        <v>1557</v>
      </c>
      <c r="L1724" t="s">
        <v>4622</v>
      </c>
      <c r="M1724" t="s">
        <v>10944</v>
      </c>
      <c r="N1724">
        <v>45000</v>
      </c>
      <c r="O1724" t="s">
        <v>10076</v>
      </c>
      <c r="P1724" t="s">
        <v>10077</v>
      </c>
      <c r="Q1724" t="s">
        <v>10945</v>
      </c>
      <c r="R1724">
        <v>6427268217</v>
      </c>
      <c r="S1724" s="14">
        <v>46206</v>
      </c>
      <c r="T1724" t="s">
        <v>9387</v>
      </c>
      <c r="U1724" s="31">
        <v>46206.770949074074</v>
      </c>
      <c r="AK1724" s="14">
        <v>46209</v>
      </c>
      <c r="AL1724" t="s">
        <v>1396</v>
      </c>
      <c r="AM1724" s="31">
        <v>46209.458240740743</v>
      </c>
      <c r="AQ1724" s="31">
        <v>46209.458240740743</v>
      </c>
      <c r="AR1724" s="14">
        <v>46209</v>
      </c>
      <c r="AS1724" t="s">
        <v>1396</v>
      </c>
      <c r="AT1724" t="s">
        <v>460</v>
      </c>
      <c r="AU1724" t="s">
        <v>678</v>
      </c>
      <c r="AV1724" s="14">
        <v>46209</v>
      </c>
      <c r="AW1724" t="s">
        <v>1397</v>
      </c>
      <c r="AX1724" s="31">
        <v>46209.49622685185</v>
      </c>
      <c r="AY1724" s="14">
        <v>46209</v>
      </c>
      <c r="AZ1724" t="s">
        <v>1211</v>
      </c>
      <c r="BA1724" s="31">
        <v>46209.506655092591</v>
      </c>
      <c r="BB1724" s="14">
        <v>46209</v>
      </c>
      <c r="BC1724" t="s">
        <v>7003</v>
      </c>
      <c r="BD1724" s="31">
        <v>46209.555856481478</v>
      </c>
      <c r="BE1724" s="14">
        <v>46209</v>
      </c>
      <c r="BF1724" t="s">
        <v>6508</v>
      </c>
      <c r="BG1724" s="31">
        <v>46209.570590277777</v>
      </c>
      <c r="BH1724" s="14">
        <v>46209</v>
      </c>
      <c r="BI1724" t="s">
        <v>6508</v>
      </c>
      <c r="BJ1724" s="31">
        <v>46209.579583333332</v>
      </c>
      <c r="BW1724" s="14">
        <v>46209</v>
      </c>
      <c r="BX1724" t="s">
        <v>6508</v>
      </c>
      <c r="BY1724" s="31">
        <v>46209.588240740741</v>
      </c>
      <c r="BZ1724" s="14">
        <v>46209</v>
      </c>
      <c r="CA1724" t="s">
        <v>2414</v>
      </c>
      <c r="CB1724" s="31">
        <v>46209.629537037035</v>
      </c>
      <c r="CF1724" s="14">
        <v>46209</v>
      </c>
      <c r="CG1724" t="s">
        <v>1397</v>
      </c>
      <c r="CH1724" s="31">
        <v>46209.712754629632</v>
      </c>
      <c r="CM1724" s="4">
        <f t="shared" si="72"/>
        <v>46206.770949074074</v>
      </c>
      <c r="CN1724">
        <f t="shared" si="73"/>
        <v>3</v>
      </c>
      <c r="CO1724" t="str">
        <f>VLOOKUP(A1724,Sheet1!$A$2:$B$221,2,0)</f>
        <v>West Zone</v>
      </c>
    </row>
    <row r="1725" spans="1:93" x14ac:dyDescent="0.35">
      <c r="A1725" t="s">
        <v>8194</v>
      </c>
      <c r="B1725">
        <v>608</v>
      </c>
      <c r="C1725" t="s">
        <v>9332</v>
      </c>
      <c r="D1725" t="s">
        <v>678</v>
      </c>
      <c r="E1725" t="s">
        <v>459</v>
      </c>
      <c r="F1725" t="s">
        <v>460</v>
      </c>
      <c r="G1725" t="s">
        <v>441</v>
      </c>
      <c r="H1725" t="s">
        <v>10943</v>
      </c>
      <c r="I1725">
        <v>543705</v>
      </c>
      <c r="J1725" t="s">
        <v>1556</v>
      </c>
      <c r="K1725" t="s">
        <v>1557</v>
      </c>
      <c r="L1725" t="s">
        <v>4622</v>
      </c>
      <c r="M1725" t="s">
        <v>10944</v>
      </c>
      <c r="N1725">
        <v>45000</v>
      </c>
      <c r="O1725" t="s">
        <v>10076</v>
      </c>
      <c r="P1725" t="s">
        <v>10077</v>
      </c>
      <c r="Q1725" t="s">
        <v>10946</v>
      </c>
      <c r="R1725">
        <v>2469841701</v>
      </c>
      <c r="S1725" s="14">
        <v>46206</v>
      </c>
      <c r="T1725" t="s">
        <v>9387</v>
      </c>
      <c r="U1725" s="31">
        <v>46206.770925925928</v>
      </c>
      <c r="AK1725" s="14">
        <v>46209</v>
      </c>
      <c r="AL1725" t="s">
        <v>1396</v>
      </c>
      <c r="AM1725" s="31">
        <v>46209.45821759259</v>
      </c>
      <c r="AQ1725" s="31">
        <v>46209.45821759259</v>
      </c>
      <c r="AR1725" s="14">
        <v>46209</v>
      </c>
      <c r="AS1725" t="s">
        <v>1396</v>
      </c>
      <c r="AT1725" t="s">
        <v>460</v>
      </c>
      <c r="AU1725" t="s">
        <v>678</v>
      </c>
      <c r="AV1725" s="14">
        <v>46209</v>
      </c>
      <c r="AW1725" t="s">
        <v>1397</v>
      </c>
      <c r="AX1725" s="31">
        <v>46209.496203703704</v>
      </c>
      <c r="AY1725" s="14">
        <v>46209</v>
      </c>
      <c r="AZ1725" t="s">
        <v>1211</v>
      </c>
      <c r="BA1725" s="31">
        <v>46209.506655092591</v>
      </c>
      <c r="BB1725" s="14">
        <v>46209</v>
      </c>
      <c r="BC1725" t="s">
        <v>7003</v>
      </c>
      <c r="BD1725" s="31">
        <v>46209.555844907409</v>
      </c>
      <c r="BE1725" s="14">
        <v>46209</v>
      </c>
      <c r="BF1725" t="s">
        <v>6508</v>
      </c>
      <c r="BG1725" s="31">
        <v>46209.570567129631</v>
      </c>
      <c r="BH1725" s="14">
        <v>46209</v>
      </c>
      <c r="BI1725" t="s">
        <v>6508</v>
      </c>
      <c r="BJ1725" s="31">
        <v>46209.579560185186</v>
      </c>
      <c r="BW1725" s="14">
        <v>46209</v>
      </c>
      <c r="BX1725" t="s">
        <v>6508</v>
      </c>
      <c r="BY1725" s="31">
        <v>46209.588217592594</v>
      </c>
      <c r="BZ1725" s="14">
        <v>46209</v>
      </c>
      <c r="CA1725" t="s">
        <v>2414</v>
      </c>
      <c r="CB1725" s="31">
        <v>46209.629537037035</v>
      </c>
      <c r="CF1725" s="14">
        <v>46209</v>
      </c>
      <c r="CG1725" t="s">
        <v>1397</v>
      </c>
      <c r="CH1725" s="31">
        <v>46209.712754629632</v>
      </c>
      <c r="CM1725" s="4">
        <f t="shared" si="72"/>
        <v>46206.770925925928</v>
      </c>
      <c r="CN1725">
        <f t="shared" si="73"/>
        <v>3</v>
      </c>
      <c r="CO1725" t="str">
        <f>VLOOKUP(A1725,Sheet1!$A$2:$B$221,2,0)</f>
        <v>West Zone</v>
      </c>
    </row>
    <row r="1726" spans="1:93" x14ac:dyDescent="0.35">
      <c r="A1726" t="s">
        <v>8194</v>
      </c>
      <c r="B1726">
        <v>608</v>
      </c>
      <c r="C1726" t="s">
        <v>9332</v>
      </c>
      <c r="D1726" t="s">
        <v>678</v>
      </c>
      <c r="E1726" t="s">
        <v>459</v>
      </c>
      <c r="F1726" t="s">
        <v>460</v>
      </c>
      <c r="G1726" t="s">
        <v>441</v>
      </c>
      <c r="H1726" t="s">
        <v>10943</v>
      </c>
      <c r="I1726">
        <v>543705</v>
      </c>
      <c r="J1726" t="s">
        <v>1556</v>
      </c>
      <c r="K1726" t="s">
        <v>1557</v>
      </c>
      <c r="L1726" t="s">
        <v>4622</v>
      </c>
      <c r="M1726" t="s">
        <v>10944</v>
      </c>
      <c r="N1726">
        <v>45000</v>
      </c>
      <c r="O1726" t="s">
        <v>10076</v>
      </c>
      <c r="P1726" t="s">
        <v>10077</v>
      </c>
      <c r="Q1726" t="s">
        <v>10947</v>
      </c>
      <c r="R1726">
        <v>5934213521</v>
      </c>
      <c r="S1726" s="14">
        <v>46206</v>
      </c>
      <c r="T1726" t="s">
        <v>9387</v>
      </c>
      <c r="U1726" s="31">
        <v>46206.770891203705</v>
      </c>
      <c r="AK1726" s="14">
        <v>46209</v>
      </c>
      <c r="AL1726" t="s">
        <v>1396</v>
      </c>
      <c r="AM1726" s="31">
        <v>46209.45820601852</v>
      </c>
      <c r="AQ1726" s="31">
        <v>46209.45820601852</v>
      </c>
      <c r="AR1726" s="14">
        <v>46209</v>
      </c>
      <c r="AS1726" t="s">
        <v>1396</v>
      </c>
      <c r="AT1726" t="s">
        <v>460</v>
      </c>
      <c r="AU1726" t="s">
        <v>678</v>
      </c>
      <c r="AV1726" s="14">
        <v>46209</v>
      </c>
      <c r="AW1726" t="s">
        <v>1397</v>
      </c>
      <c r="AX1726" s="31">
        <v>46209.496192129627</v>
      </c>
      <c r="AY1726" s="14">
        <v>46209</v>
      </c>
      <c r="AZ1726" t="s">
        <v>1211</v>
      </c>
      <c r="BA1726" s="31">
        <v>46209.506655092591</v>
      </c>
      <c r="BB1726" s="14">
        <v>46209</v>
      </c>
      <c r="BC1726" t="s">
        <v>7003</v>
      </c>
      <c r="BD1726" s="31">
        <v>46209.555821759262</v>
      </c>
      <c r="BE1726" s="14">
        <v>46209</v>
      </c>
      <c r="BF1726" t="s">
        <v>6508</v>
      </c>
      <c r="BG1726" s="31">
        <v>46209.570555555554</v>
      </c>
      <c r="BH1726" s="14">
        <v>46209</v>
      </c>
      <c r="BI1726" t="s">
        <v>6508</v>
      </c>
      <c r="BJ1726" s="31">
        <v>46209.579548611109</v>
      </c>
      <c r="BW1726" s="14">
        <v>46209</v>
      </c>
      <c r="BX1726" t="s">
        <v>6508</v>
      </c>
      <c r="BY1726" s="31">
        <v>46209.588206018518</v>
      </c>
      <c r="BZ1726" s="14">
        <v>46209</v>
      </c>
      <c r="CA1726" t="s">
        <v>2414</v>
      </c>
      <c r="CB1726" s="31">
        <v>46209.629537037035</v>
      </c>
      <c r="CF1726" s="14">
        <v>46209</v>
      </c>
      <c r="CG1726" t="s">
        <v>1397</v>
      </c>
      <c r="CH1726" s="31">
        <v>46209.712754629632</v>
      </c>
      <c r="CM1726" s="4">
        <f t="shared" ref="CM1726:CM1771" si="74">IF(AJ1726&lt;&gt;"",AJ1726,IF(AG1726&lt;&gt;"",AG1726,IF(AD1726&lt;&gt;"",AD1726,IF(AA1726&lt;&gt;"",AA1726,U1726))))</f>
        <v>46206.770891203705</v>
      </c>
      <c r="CN1726">
        <f t="shared" ref="CN1726:CN1771" si="75">AK1726-INT(CM1726)</f>
        <v>3</v>
      </c>
      <c r="CO1726" t="str">
        <f>VLOOKUP(A1726,Sheet1!$A$2:$B$221,2,0)</f>
        <v>West Zone</v>
      </c>
    </row>
    <row r="1727" spans="1:93" x14ac:dyDescent="0.35">
      <c r="A1727" t="s">
        <v>8194</v>
      </c>
      <c r="B1727">
        <v>608</v>
      </c>
      <c r="C1727" t="s">
        <v>9332</v>
      </c>
      <c r="D1727" t="s">
        <v>678</v>
      </c>
      <c r="E1727" t="s">
        <v>459</v>
      </c>
      <c r="F1727" t="s">
        <v>460</v>
      </c>
      <c r="G1727" t="s">
        <v>441</v>
      </c>
      <c r="H1727" t="s">
        <v>10943</v>
      </c>
      <c r="I1727">
        <v>543705</v>
      </c>
      <c r="J1727" t="s">
        <v>1556</v>
      </c>
      <c r="K1727" t="s">
        <v>1557</v>
      </c>
      <c r="L1727" t="s">
        <v>4622</v>
      </c>
      <c r="M1727" t="s">
        <v>10944</v>
      </c>
      <c r="N1727">
        <v>45000</v>
      </c>
      <c r="O1727" t="s">
        <v>10076</v>
      </c>
      <c r="P1727" t="s">
        <v>10077</v>
      </c>
      <c r="Q1727" t="s">
        <v>3033</v>
      </c>
      <c r="R1727">
        <v>2971876592</v>
      </c>
      <c r="S1727" s="14">
        <v>46206</v>
      </c>
      <c r="T1727" t="s">
        <v>9387</v>
      </c>
      <c r="U1727" s="31">
        <v>46206.770914351851</v>
      </c>
      <c r="AK1727" s="14">
        <v>46209</v>
      </c>
      <c r="AL1727" t="s">
        <v>1396</v>
      </c>
      <c r="AM1727" s="31">
        <v>46209.458182870374</v>
      </c>
      <c r="AQ1727" s="31">
        <v>46209.458182870374</v>
      </c>
      <c r="AR1727" s="14">
        <v>46209</v>
      </c>
      <c r="AS1727" t="s">
        <v>1396</v>
      </c>
      <c r="AT1727" t="s">
        <v>460</v>
      </c>
      <c r="AU1727" t="s">
        <v>678</v>
      </c>
      <c r="AV1727" s="14">
        <v>46209</v>
      </c>
      <c r="AW1727" t="s">
        <v>1397</v>
      </c>
      <c r="AX1727" s="31">
        <v>46209.496168981481</v>
      </c>
      <c r="AY1727" s="14">
        <v>46209</v>
      </c>
      <c r="AZ1727" t="s">
        <v>1211</v>
      </c>
      <c r="BA1727" s="31">
        <v>46209.506655092591</v>
      </c>
      <c r="BB1727" s="14">
        <v>46209</v>
      </c>
      <c r="BC1727" t="s">
        <v>7003</v>
      </c>
      <c r="BD1727" s="31">
        <v>46209.555810185186</v>
      </c>
      <c r="BE1727" s="14">
        <v>46209</v>
      </c>
      <c r="BF1727" t="s">
        <v>6508</v>
      </c>
      <c r="BG1727" s="31">
        <v>46209.570532407408</v>
      </c>
      <c r="BH1727" s="14">
        <v>46209</v>
      </c>
      <c r="BI1727" t="s">
        <v>6508</v>
      </c>
      <c r="BJ1727" s="31">
        <v>46209.57953703704</v>
      </c>
      <c r="BW1727" s="14">
        <v>46209</v>
      </c>
      <c r="BX1727" t="s">
        <v>6508</v>
      </c>
      <c r="BY1727" s="31">
        <v>46209.588194444441</v>
      </c>
      <c r="BZ1727" s="14">
        <v>46209</v>
      </c>
      <c r="CA1727" t="s">
        <v>2414</v>
      </c>
      <c r="CB1727" s="31">
        <v>46209.629537037035</v>
      </c>
      <c r="CF1727" s="14">
        <v>46209</v>
      </c>
      <c r="CG1727" t="s">
        <v>1397</v>
      </c>
      <c r="CH1727" s="31">
        <v>46209.712754629632</v>
      </c>
      <c r="CM1727" s="4">
        <f t="shared" si="74"/>
        <v>46206.770914351851</v>
      </c>
      <c r="CN1727">
        <f t="shared" si="75"/>
        <v>3</v>
      </c>
      <c r="CO1727" t="str">
        <f>VLOOKUP(A1727,Sheet1!$A$2:$B$221,2,0)</f>
        <v>West Zone</v>
      </c>
    </row>
    <row r="1728" spans="1:93" x14ac:dyDescent="0.35">
      <c r="A1728" t="s">
        <v>8194</v>
      </c>
      <c r="B1728">
        <v>608</v>
      </c>
      <c r="C1728" t="s">
        <v>9332</v>
      </c>
      <c r="D1728" t="s">
        <v>678</v>
      </c>
      <c r="E1728" t="s">
        <v>459</v>
      </c>
      <c r="F1728" t="s">
        <v>460</v>
      </c>
      <c r="G1728" t="s">
        <v>441</v>
      </c>
      <c r="H1728" t="s">
        <v>4548</v>
      </c>
      <c r="I1728">
        <v>607230</v>
      </c>
      <c r="J1728" t="s">
        <v>4182</v>
      </c>
      <c r="K1728" t="s">
        <v>4183</v>
      </c>
      <c r="L1728" t="s">
        <v>4622</v>
      </c>
      <c r="M1728" t="s">
        <v>8208</v>
      </c>
      <c r="N1728">
        <v>90000</v>
      </c>
      <c r="O1728" t="s">
        <v>978</v>
      </c>
      <c r="P1728" t="s">
        <v>979</v>
      </c>
      <c r="Q1728" t="s">
        <v>4549</v>
      </c>
      <c r="R1728">
        <v>4782464609</v>
      </c>
      <c r="S1728" s="14">
        <v>46206</v>
      </c>
      <c r="T1728" t="s">
        <v>8209</v>
      </c>
      <c r="U1728" s="31">
        <v>46206.451793981483</v>
      </c>
      <c r="AK1728" s="14">
        <v>46206</v>
      </c>
      <c r="AL1728" t="s">
        <v>1396</v>
      </c>
      <c r="AM1728" s="31">
        <v>46206.50277777778</v>
      </c>
      <c r="AQ1728" s="31">
        <v>46206.50277777778</v>
      </c>
      <c r="AR1728" s="14">
        <v>46206</v>
      </c>
      <c r="AS1728" t="s">
        <v>1396</v>
      </c>
      <c r="AT1728" t="s">
        <v>460</v>
      </c>
      <c r="AU1728" t="s">
        <v>678</v>
      </c>
      <c r="AV1728" s="14">
        <v>46206</v>
      </c>
      <c r="AW1728" t="s">
        <v>1397</v>
      </c>
      <c r="AX1728" s="31">
        <v>46206.53597222222</v>
      </c>
      <c r="AY1728" s="14">
        <v>46206</v>
      </c>
      <c r="AZ1728" t="s">
        <v>3057</v>
      </c>
      <c r="BA1728" s="31">
        <v>46206.562199074076</v>
      </c>
      <c r="BB1728" s="14">
        <v>46206</v>
      </c>
      <c r="BC1728" t="s">
        <v>7357</v>
      </c>
      <c r="BD1728" s="31">
        <v>46206.650972222225</v>
      </c>
      <c r="BE1728" s="14">
        <v>46206</v>
      </c>
      <c r="BF1728" t="s">
        <v>1239</v>
      </c>
      <c r="BG1728" s="31">
        <v>46206.668321759258</v>
      </c>
      <c r="BH1728" s="14">
        <v>46206</v>
      </c>
      <c r="BI1728" t="s">
        <v>1239</v>
      </c>
      <c r="BJ1728" s="31">
        <v>46206.682650462964</v>
      </c>
      <c r="BW1728" s="14">
        <v>46206</v>
      </c>
      <c r="BX1728" t="s">
        <v>1239</v>
      </c>
      <c r="BY1728" s="31">
        <v>46206.692141203705</v>
      </c>
      <c r="BZ1728" s="14">
        <v>46206</v>
      </c>
      <c r="CA1728" t="s">
        <v>1212</v>
      </c>
      <c r="CB1728" s="31">
        <v>46206.714479166665</v>
      </c>
      <c r="CF1728" s="14">
        <v>46206</v>
      </c>
      <c r="CG1728" t="s">
        <v>8210</v>
      </c>
      <c r="CH1728" s="31">
        <v>46206.755289351851</v>
      </c>
      <c r="CM1728" s="4">
        <f t="shared" si="74"/>
        <v>46206.451793981483</v>
      </c>
      <c r="CN1728">
        <f t="shared" si="75"/>
        <v>0</v>
      </c>
      <c r="CO1728" t="str">
        <f>VLOOKUP(A1728,Sheet1!$A$2:$B$221,2,0)</f>
        <v>West Zone</v>
      </c>
    </row>
    <row r="1729" spans="1:93" x14ac:dyDescent="0.35">
      <c r="A1729" t="s">
        <v>8194</v>
      </c>
      <c r="B1729">
        <v>608</v>
      </c>
      <c r="C1729" t="s">
        <v>9332</v>
      </c>
      <c r="D1729" t="s">
        <v>678</v>
      </c>
      <c r="E1729" t="s">
        <v>459</v>
      </c>
      <c r="F1729" t="s">
        <v>460</v>
      </c>
      <c r="G1729" t="s">
        <v>441</v>
      </c>
      <c r="H1729" t="s">
        <v>4548</v>
      </c>
      <c r="I1729">
        <v>607230</v>
      </c>
      <c r="J1729" t="s">
        <v>4182</v>
      </c>
      <c r="K1729" t="s">
        <v>4183</v>
      </c>
      <c r="L1729" t="s">
        <v>4622</v>
      </c>
      <c r="M1729" t="s">
        <v>8211</v>
      </c>
      <c r="N1729">
        <v>45000</v>
      </c>
      <c r="O1729" t="s">
        <v>4598</v>
      </c>
      <c r="P1729" t="s">
        <v>4599</v>
      </c>
      <c r="Q1729" t="s">
        <v>8212</v>
      </c>
      <c r="R1729">
        <v>2521802548</v>
      </c>
      <c r="S1729" s="14">
        <v>46204</v>
      </c>
      <c r="T1729" t="s">
        <v>8209</v>
      </c>
      <c r="U1729" s="31">
        <v>46204.553703703707</v>
      </c>
      <c r="AK1729" s="14">
        <v>46204</v>
      </c>
      <c r="AL1729" t="s">
        <v>1396</v>
      </c>
      <c r="AM1729" s="31">
        <v>46204.593287037038</v>
      </c>
      <c r="AQ1729" s="31">
        <v>46204.593287037038</v>
      </c>
      <c r="AR1729" s="14">
        <v>46204</v>
      </c>
      <c r="AS1729" t="s">
        <v>1396</v>
      </c>
      <c r="AT1729" t="s">
        <v>460</v>
      </c>
      <c r="AU1729" t="s">
        <v>678</v>
      </c>
      <c r="AV1729" s="14">
        <v>46204</v>
      </c>
      <c r="AW1729" t="s">
        <v>1397</v>
      </c>
      <c r="AX1729" s="31">
        <v>46204.604363425926</v>
      </c>
      <c r="AY1729" s="14">
        <v>46204</v>
      </c>
      <c r="AZ1729" t="s">
        <v>1211</v>
      </c>
      <c r="BA1729" s="31">
        <v>46204.616979166669</v>
      </c>
      <c r="BB1729" s="14">
        <v>46204</v>
      </c>
      <c r="BC1729" t="s">
        <v>7509</v>
      </c>
      <c r="BD1729" s="31">
        <v>46204.634305555555</v>
      </c>
      <c r="BE1729" s="14">
        <v>46204</v>
      </c>
      <c r="BF1729" t="s">
        <v>6508</v>
      </c>
      <c r="BG1729" s="31">
        <v>46204.662245370368</v>
      </c>
      <c r="BH1729" s="14">
        <v>46204</v>
      </c>
      <c r="BI1729" t="s">
        <v>1241</v>
      </c>
      <c r="BJ1729" s="31">
        <v>46204.791481481479</v>
      </c>
      <c r="BK1729" s="14">
        <v>46204</v>
      </c>
      <c r="BL1729" t="s">
        <v>6508</v>
      </c>
      <c r="BM1729" s="31">
        <v>46204.665752314817</v>
      </c>
      <c r="BW1729" s="14">
        <v>46204</v>
      </c>
      <c r="BX1729" t="s">
        <v>1241</v>
      </c>
      <c r="BY1729" s="31">
        <v>46204.793993055559</v>
      </c>
      <c r="BZ1729" s="14">
        <v>46204</v>
      </c>
      <c r="CA1729" t="s">
        <v>1212</v>
      </c>
      <c r="CB1729" s="31">
        <v>46204.794212962966</v>
      </c>
      <c r="CF1729" s="14">
        <v>46205</v>
      </c>
      <c r="CG1729" t="s">
        <v>1397</v>
      </c>
      <c r="CH1729" s="31">
        <v>46205.496400462966</v>
      </c>
      <c r="CM1729" s="4">
        <f t="shared" si="74"/>
        <v>46204.553703703707</v>
      </c>
      <c r="CN1729">
        <f t="shared" si="75"/>
        <v>0</v>
      </c>
      <c r="CO1729" t="str">
        <f>VLOOKUP(A1729,Sheet1!$A$2:$B$221,2,0)</f>
        <v>West Zone</v>
      </c>
    </row>
    <row r="1730" spans="1:93" x14ac:dyDescent="0.35">
      <c r="A1730" t="s">
        <v>8194</v>
      </c>
      <c r="B1730">
        <v>608</v>
      </c>
      <c r="C1730" t="s">
        <v>9332</v>
      </c>
      <c r="D1730" t="s">
        <v>678</v>
      </c>
      <c r="E1730" t="s">
        <v>459</v>
      </c>
      <c r="F1730" t="s">
        <v>460</v>
      </c>
      <c r="G1730" t="s">
        <v>441</v>
      </c>
      <c r="H1730" t="s">
        <v>4180</v>
      </c>
      <c r="I1730">
        <v>637435</v>
      </c>
      <c r="J1730" t="s">
        <v>4182</v>
      </c>
      <c r="K1730" t="s">
        <v>4183</v>
      </c>
      <c r="L1730" t="s">
        <v>4622</v>
      </c>
      <c r="M1730" t="s">
        <v>8213</v>
      </c>
      <c r="N1730">
        <v>90000</v>
      </c>
      <c r="O1730" t="s">
        <v>978</v>
      </c>
      <c r="P1730" t="s">
        <v>979</v>
      </c>
      <c r="Q1730" t="s">
        <v>4181</v>
      </c>
      <c r="R1730">
        <v>5088592932</v>
      </c>
      <c r="S1730" s="14">
        <v>46205</v>
      </c>
      <c r="T1730" t="s">
        <v>8209</v>
      </c>
      <c r="U1730" s="31">
        <v>46205.534918981481</v>
      </c>
      <c r="AK1730" s="14">
        <v>46205</v>
      </c>
      <c r="AL1730" t="s">
        <v>1396</v>
      </c>
      <c r="AM1730" s="31">
        <v>46205.590324074074</v>
      </c>
      <c r="AQ1730" s="31">
        <v>46205.590324074074</v>
      </c>
      <c r="AR1730" s="14">
        <v>46205</v>
      </c>
      <c r="AS1730" t="s">
        <v>1396</v>
      </c>
      <c r="AT1730" t="s">
        <v>460</v>
      </c>
      <c r="AU1730" t="s">
        <v>678</v>
      </c>
      <c r="AV1730" s="14">
        <v>46205</v>
      </c>
      <c r="AW1730" t="s">
        <v>1397</v>
      </c>
      <c r="AX1730" s="31">
        <v>46205.603020833332</v>
      </c>
      <c r="AY1730" s="14">
        <v>46205</v>
      </c>
      <c r="AZ1730" t="s">
        <v>1211</v>
      </c>
      <c r="BA1730" s="31">
        <v>46205.608101851853</v>
      </c>
      <c r="BB1730" s="14">
        <v>46205</v>
      </c>
      <c r="BC1730" t="s">
        <v>7038</v>
      </c>
      <c r="BD1730" s="31">
        <v>46205.634687500002</v>
      </c>
      <c r="BE1730" s="14">
        <v>46205</v>
      </c>
      <c r="BF1730" t="s">
        <v>1239</v>
      </c>
      <c r="BG1730" s="31">
        <v>46205.649791666663</v>
      </c>
      <c r="BH1730" s="14">
        <v>46205</v>
      </c>
      <c r="BI1730" t="s">
        <v>1239</v>
      </c>
      <c r="BJ1730" s="31">
        <v>46205.655752314815</v>
      </c>
      <c r="BW1730" s="14">
        <v>46205</v>
      </c>
      <c r="BX1730" t="s">
        <v>1239</v>
      </c>
      <c r="BY1730" s="31">
        <v>46205.66474537037</v>
      </c>
      <c r="BZ1730" s="14">
        <v>46205</v>
      </c>
      <c r="CA1730" t="s">
        <v>1212</v>
      </c>
      <c r="CB1730" s="31">
        <v>46205.67019675926</v>
      </c>
      <c r="CF1730" s="14">
        <v>46205</v>
      </c>
      <c r="CG1730" t="s">
        <v>1397</v>
      </c>
      <c r="CH1730" s="31">
        <v>46205.764618055553</v>
      </c>
      <c r="CM1730" s="4">
        <f t="shared" si="74"/>
        <v>46205.534918981481</v>
      </c>
      <c r="CN1730">
        <f t="shared" si="75"/>
        <v>0</v>
      </c>
      <c r="CO1730" t="str">
        <f>VLOOKUP(A1730,Sheet1!$A$2:$B$221,2,0)</f>
        <v>West Zone</v>
      </c>
    </row>
    <row r="1731" spans="1:93" x14ac:dyDescent="0.35">
      <c r="A1731" t="s">
        <v>8194</v>
      </c>
      <c r="B1731">
        <v>608</v>
      </c>
      <c r="C1731" t="s">
        <v>9332</v>
      </c>
      <c r="D1731" t="s">
        <v>678</v>
      </c>
      <c r="E1731" t="s">
        <v>459</v>
      </c>
      <c r="F1731" t="s">
        <v>460</v>
      </c>
      <c r="G1731" t="s">
        <v>441</v>
      </c>
      <c r="H1731" t="s">
        <v>12811</v>
      </c>
      <c r="I1731">
        <v>748229</v>
      </c>
      <c r="J1731" t="s">
        <v>4016</v>
      </c>
      <c r="K1731" t="s">
        <v>4017</v>
      </c>
      <c r="L1731" t="s">
        <v>4622</v>
      </c>
      <c r="M1731" t="s">
        <v>12812</v>
      </c>
      <c r="N1731">
        <v>45000</v>
      </c>
      <c r="O1731" t="s">
        <v>4598</v>
      </c>
      <c r="P1731" t="s">
        <v>4599</v>
      </c>
      <c r="Q1731" t="s">
        <v>12813</v>
      </c>
      <c r="R1731">
        <v>6901679637</v>
      </c>
      <c r="S1731" s="14">
        <v>46210</v>
      </c>
      <c r="T1731" t="s">
        <v>8206</v>
      </c>
      <c r="U1731" s="31">
        <v>46210.439525462964</v>
      </c>
      <c r="AK1731" s="14">
        <v>46210</v>
      </c>
      <c r="AL1731" t="s">
        <v>1396</v>
      </c>
      <c r="AM1731" s="31">
        <v>46210.590497685182</v>
      </c>
      <c r="AQ1731" s="31">
        <v>46210.590497685182</v>
      </c>
      <c r="AR1731" s="14">
        <v>46210</v>
      </c>
      <c r="AS1731" t="s">
        <v>1396</v>
      </c>
      <c r="AT1731" t="s">
        <v>460</v>
      </c>
      <c r="AU1731" t="s">
        <v>678</v>
      </c>
      <c r="AV1731" s="14">
        <v>46210</v>
      </c>
      <c r="AW1731" t="s">
        <v>1397</v>
      </c>
      <c r="AX1731" s="31">
        <v>46210.597453703704</v>
      </c>
      <c r="AY1731" s="14">
        <v>46210</v>
      </c>
      <c r="AZ1731" t="s">
        <v>1211</v>
      </c>
      <c r="BA1731" s="31">
        <v>46210.615844907406</v>
      </c>
      <c r="BB1731" s="14">
        <v>46210</v>
      </c>
      <c r="BC1731" t="s">
        <v>6799</v>
      </c>
      <c r="BD1731" s="31">
        <v>46210.624525462961</v>
      </c>
      <c r="BE1731" s="14">
        <v>46210</v>
      </c>
      <c r="BF1731" t="s">
        <v>1239</v>
      </c>
      <c r="BG1731" s="31">
        <v>46210.662997685184</v>
      </c>
      <c r="BH1731" s="14">
        <v>46210</v>
      </c>
      <c r="BI1731" t="s">
        <v>12660</v>
      </c>
      <c r="BJ1731" s="31">
        <v>46210.729317129626</v>
      </c>
      <c r="BK1731" s="14">
        <v>46210</v>
      </c>
      <c r="BL1731" t="s">
        <v>1239</v>
      </c>
      <c r="BM1731" s="31">
        <v>46210.663912037038</v>
      </c>
      <c r="BW1731" s="14">
        <v>46210</v>
      </c>
      <c r="BX1731" t="s">
        <v>12660</v>
      </c>
      <c r="BY1731" s="31">
        <v>46210.734884259262</v>
      </c>
      <c r="BZ1731" s="14">
        <v>46210</v>
      </c>
      <c r="CA1731" t="s">
        <v>2414</v>
      </c>
      <c r="CB1731" s="31">
        <v>46210.738553240742</v>
      </c>
      <c r="CM1731" s="4">
        <f t="shared" si="74"/>
        <v>46210.439525462964</v>
      </c>
      <c r="CN1731">
        <f t="shared" si="75"/>
        <v>0</v>
      </c>
      <c r="CO1731" t="str">
        <f>VLOOKUP(A1731,Sheet1!$A$2:$B$221,2,0)</f>
        <v>West Zone</v>
      </c>
    </row>
    <row r="1732" spans="1:93" x14ac:dyDescent="0.35">
      <c r="A1732" t="s">
        <v>8194</v>
      </c>
      <c r="B1732">
        <v>608</v>
      </c>
      <c r="C1732" t="s">
        <v>9332</v>
      </c>
      <c r="D1732" t="s">
        <v>678</v>
      </c>
      <c r="E1732" t="s">
        <v>459</v>
      </c>
      <c r="F1732" t="s">
        <v>460</v>
      </c>
      <c r="G1732" t="s">
        <v>441</v>
      </c>
      <c r="H1732" t="s">
        <v>10948</v>
      </c>
      <c r="I1732">
        <v>784366</v>
      </c>
      <c r="J1732" t="s">
        <v>4016</v>
      </c>
      <c r="K1732" t="s">
        <v>4017</v>
      </c>
      <c r="L1732" t="s">
        <v>4622</v>
      </c>
      <c r="M1732" t="s">
        <v>10949</v>
      </c>
      <c r="N1732">
        <v>45000</v>
      </c>
      <c r="O1732" t="s">
        <v>4598</v>
      </c>
      <c r="P1732" t="s">
        <v>4599</v>
      </c>
      <c r="Q1732" t="s">
        <v>10950</v>
      </c>
      <c r="R1732">
        <v>5957514969</v>
      </c>
      <c r="S1732" s="14">
        <v>46209</v>
      </c>
      <c r="T1732" t="s">
        <v>8206</v>
      </c>
      <c r="U1732" s="31">
        <v>46209.576793981483</v>
      </c>
      <c r="AK1732" s="14">
        <v>46209</v>
      </c>
      <c r="AL1732" t="s">
        <v>1396</v>
      </c>
      <c r="AM1732" s="31">
        <v>46209.609456018516</v>
      </c>
      <c r="AQ1732" s="31">
        <v>46209.609456018516</v>
      </c>
      <c r="AR1732" s="14">
        <v>46209</v>
      </c>
      <c r="AS1732" t="s">
        <v>1396</v>
      </c>
      <c r="AT1732" t="s">
        <v>460</v>
      </c>
      <c r="AU1732" t="s">
        <v>678</v>
      </c>
      <c r="AV1732" s="14">
        <v>46209</v>
      </c>
      <c r="AW1732" t="s">
        <v>1397</v>
      </c>
      <c r="AX1732" s="31">
        <v>46209.614710648151</v>
      </c>
      <c r="AY1732" s="14">
        <v>46209</v>
      </c>
      <c r="AZ1732" t="s">
        <v>1211</v>
      </c>
      <c r="BA1732" s="31">
        <v>46209.623113425929</v>
      </c>
      <c r="BB1732" s="14">
        <v>46209</v>
      </c>
      <c r="BC1732" t="s">
        <v>6482</v>
      </c>
      <c r="BD1732" s="31">
        <v>46209.628946759258</v>
      </c>
      <c r="BE1732" s="14">
        <v>46209</v>
      </c>
      <c r="BF1732" t="s">
        <v>1240</v>
      </c>
      <c r="BG1732" s="31">
        <v>46209.69327546296</v>
      </c>
      <c r="BH1732" s="14">
        <v>46209</v>
      </c>
      <c r="BI1732" t="s">
        <v>6493</v>
      </c>
      <c r="BJ1732" s="31">
        <v>46209.724756944444</v>
      </c>
      <c r="BK1732" s="14">
        <v>46209</v>
      </c>
      <c r="BL1732" t="s">
        <v>1240</v>
      </c>
      <c r="BM1732" s="31">
        <v>46209.710381944446</v>
      </c>
      <c r="BW1732" s="14">
        <v>46209</v>
      </c>
      <c r="BX1732" t="s">
        <v>6493</v>
      </c>
      <c r="BY1732" s="31">
        <v>46209.73369212963</v>
      </c>
      <c r="BZ1732" s="14">
        <v>46210</v>
      </c>
      <c r="CA1732" t="s">
        <v>1212</v>
      </c>
      <c r="CB1732" s="31">
        <v>46210.545613425929</v>
      </c>
      <c r="CM1732" s="4">
        <f t="shared" si="74"/>
        <v>46209.576793981483</v>
      </c>
      <c r="CN1732">
        <f t="shared" si="75"/>
        <v>0</v>
      </c>
      <c r="CO1732" t="str">
        <f>VLOOKUP(A1732,Sheet1!$A$2:$B$221,2,0)</f>
        <v>West Zone</v>
      </c>
    </row>
    <row r="1733" spans="1:93" x14ac:dyDescent="0.35">
      <c r="A1733" t="s">
        <v>8214</v>
      </c>
      <c r="B1733">
        <v>607</v>
      </c>
      <c r="C1733" t="s">
        <v>9332</v>
      </c>
      <c r="D1733" t="s">
        <v>678</v>
      </c>
      <c r="E1733" t="s">
        <v>446</v>
      </c>
      <c r="F1733" t="s">
        <v>447</v>
      </c>
      <c r="G1733" t="s">
        <v>441</v>
      </c>
      <c r="H1733" t="s">
        <v>10951</v>
      </c>
      <c r="I1733">
        <v>314150</v>
      </c>
      <c r="J1733" t="s">
        <v>8223</v>
      </c>
      <c r="K1733" t="s">
        <v>8224</v>
      </c>
      <c r="L1733" t="s">
        <v>4622</v>
      </c>
      <c r="M1733" t="s">
        <v>10952</v>
      </c>
      <c r="N1733">
        <v>45000</v>
      </c>
      <c r="O1733" t="s">
        <v>4598</v>
      </c>
      <c r="P1733" t="s">
        <v>4599</v>
      </c>
      <c r="Q1733" t="s">
        <v>10953</v>
      </c>
      <c r="R1733">
        <v>5975486641</v>
      </c>
      <c r="S1733" s="14">
        <v>46209</v>
      </c>
      <c r="T1733" t="s">
        <v>8227</v>
      </c>
      <c r="U1733" s="31">
        <v>46209.417627314811</v>
      </c>
      <c r="AK1733" s="14">
        <v>46209</v>
      </c>
      <c r="AL1733" t="s">
        <v>1401</v>
      </c>
      <c r="AM1733" s="31">
        <v>46209.702928240738</v>
      </c>
      <c r="AQ1733" s="31">
        <v>46209.702928240738</v>
      </c>
      <c r="AR1733" s="14">
        <v>46209</v>
      </c>
      <c r="AS1733" t="s">
        <v>1401</v>
      </c>
      <c r="AT1733" t="s">
        <v>447</v>
      </c>
      <c r="AU1733" t="s">
        <v>678</v>
      </c>
      <c r="AV1733" s="14">
        <v>46209</v>
      </c>
      <c r="AW1733" t="s">
        <v>1398</v>
      </c>
      <c r="AX1733" s="31">
        <v>46209.709502314814</v>
      </c>
      <c r="AY1733" s="14">
        <v>46209</v>
      </c>
      <c r="AZ1733" t="s">
        <v>1211</v>
      </c>
      <c r="BA1733" s="31">
        <v>46209.717870370368</v>
      </c>
      <c r="BB1733" s="14">
        <v>46209</v>
      </c>
      <c r="BC1733" t="s">
        <v>6497</v>
      </c>
      <c r="BD1733" s="31">
        <v>46209.751608796294</v>
      </c>
      <c r="BE1733" s="14">
        <v>46209</v>
      </c>
      <c r="BF1733" t="s">
        <v>1240</v>
      </c>
      <c r="BG1733" s="31">
        <v>46209.763715277775</v>
      </c>
      <c r="BH1733" s="14">
        <v>46209</v>
      </c>
      <c r="BI1733" t="s">
        <v>1240</v>
      </c>
      <c r="BJ1733" s="31">
        <v>46209.764872685184</v>
      </c>
      <c r="BW1733" s="14">
        <v>46209</v>
      </c>
      <c r="BX1733" t="s">
        <v>1240</v>
      </c>
      <c r="BY1733" s="31">
        <v>46209.768923611111</v>
      </c>
      <c r="BZ1733" s="14">
        <v>46210</v>
      </c>
      <c r="CA1733" t="s">
        <v>1212</v>
      </c>
      <c r="CB1733" s="31">
        <v>46210.671793981484</v>
      </c>
      <c r="CF1733" s="14">
        <v>46210</v>
      </c>
      <c r="CG1733" t="s">
        <v>1398</v>
      </c>
      <c r="CH1733" s="31">
        <v>46210.681550925925</v>
      </c>
      <c r="CM1733" s="4">
        <f t="shared" si="74"/>
        <v>46209.417627314811</v>
      </c>
      <c r="CN1733">
        <f t="shared" si="75"/>
        <v>0</v>
      </c>
      <c r="CO1733" t="str">
        <f>VLOOKUP(A1733,Sheet1!$A$2:$B$221,2,0)</f>
        <v>West Zone</v>
      </c>
    </row>
    <row r="1734" spans="1:93" x14ac:dyDescent="0.35">
      <c r="A1734" t="s">
        <v>8214</v>
      </c>
      <c r="B1734">
        <v>607</v>
      </c>
      <c r="C1734" t="s">
        <v>9332</v>
      </c>
      <c r="D1734" t="s">
        <v>678</v>
      </c>
      <c r="E1734" t="s">
        <v>446</v>
      </c>
      <c r="F1734" t="s">
        <v>447</v>
      </c>
      <c r="G1734" t="s">
        <v>441</v>
      </c>
      <c r="H1734" t="s">
        <v>8215</v>
      </c>
      <c r="I1734">
        <v>345974</v>
      </c>
      <c r="J1734" t="s">
        <v>8216</v>
      </c>
      <c r="K1734" t="s">
        <v>8217</v>
      </c>
      <c r="L1734" t="s">
        <v>4622</v>
      </c>
      <c r="M1734" t="s">
        <v>8218</v>
      </c>
      <c r="N1734">
        <v>90000</v>
      </c>
      <c r="O1734" t="s">
        <v>978</v>
      </c>
      <c r="P1734" t="s">
        <v>979</v>
      </c>
      <c r="Q1734" t="s">
        <v>8219</v>
      </c>
      <c r="R1734">
        <v>8825057817</v>
      </c>
      <c r="S1734" s="14">
        <v>46205</v>
      </c>
      <c r="T1734" t="s">
        <v>8220</v>
      </c>
      <c r="U1734" s="31">
        <v>46205.417928240742</v>
      </c>
      <c r="AK1734" s="14">
        <v>46205</v>
      </c>
      <c r="AL1734" t="s">
        <v>1398</v>
      </c>
      <c r="AM1734" s="31">
        <v>46205.454594907409</v>
      </c>
      <c r="AQ1734" s="31">
        <v>46205.454594907409</v>
      </c>
      <c r="AR1734" s="14">
        <v>46205</v>
      </c>
      <c r="AS1734" t="s">
        <v>1398</v>
      </c>
      <c r="AT1734" t="s">
        <v>8221</v>
      </c>
      <c r="AU1734" t="s">
        <v>677</v>
      </c>
      <c r="AV1734" s="14">
        <v>46205</v>
      </c>
      <c r="AW1734" t="s">
        <v>1398</v>
      </c>
      <c r="AX1734" s="31">
        <v>46205.455474537041</v>
      </c>
      <c r="AY1734" s="14">
        <v>46205</v>
      </c>
      <c r="AZ1734" t="s">
        <v>1211</v>
      </c>
      <c r="BA1734" s="31">
        <v>46205.460590277777</v>
      </c>
      <c r="BB1734" s="14">
        <v>46205</v>
      </c>
      <c r="BC1734" t="s">
        <v>6486</v>
      </c>
      <c r="BD1734" s="31">
        <v>46205.53329861111</v>
      </c>
      <c r="BE1734" s="14">
        <v>46205</v>
      </c>
      <c r="BF1734" t="s">
        <v>1240</v>
      </c>
      <c r="BG1734" s="31">
        <v>46205.546134259261</v>
      </c>
      <c r="BH1734" s="14">
        <v>46205</v>
      </c>
      <c r="BI1734" t="s">
        <v>1240</v>
      </c>
      <c r="BJ1734" s="31">
        <v>46205.548460648148</v>
      </c>
      <c r="BW1734" s="14">
        <v>46205</v>
      </c>
      <c r="BX1734" t="s">
        <v>1240</v>
      </c>
      <c r="BY1734" s="31">
        <v>46205.556134259263</v>
      </c>
      <c r="BZ1734" s="14">
        <v>46205</v>
      </c>
      <c r="CA1734" t="s">
        <v>1212</v>
      </c>
      <c r="CB1734" s="31">
        <v>46205.571099537039</v>
      </c>
      <c r="CF1734" s="14">
        <v>46206</v>
      </c>
      <c r="CG1734" t="s">
        <v>1398</v>
      </c>
      <c r="CH1734" s="31">
        <v>46206.464988425927</v>
      </c>
      <c r="CM1734" s="4">
        <f t="shared" si="74"/>
        <v>46205.417928240742</v>
      </c>
      <c r="CN1734">
        <f t="shared" si="75"/>
        <v>0</v>
      </c>
      <c r="CO1734" t="str">
        <f>VLOOKUP(A1734,Sheet1!$A$2:$B$221,2,0)</f>
        <v>West Zone</v>
      </c>
    </row>
    <row r="1735" spans="1:93" x14ac:dyDescent="0.35">
      <c r="A1735" t="s">
        <v>8214</v>
      </c>
      <c r="B1735">
        <v>607</v>
      </c>
      <c r="C1735" t="s">
        <v>9332</v>
      </c>
      <c r="D1735" t="s">
        <v>678</v>
      </c>
      <c r="E1735" t="s">
        <v>446</v>
      </c>
      <c r="F1735" t="s">
        <v>447</v>
      </c>
      <c r="G1735" t="s">
        <v>441</v>
      </c>
      <c r="H1735" t="s">
        <v>12814</v>
      </c>
      <c r="I1735">
        <v>356014</v>
      </c>
      <c r="J1735" t="s">
        <v>8216</v>
      </c>
      <c r="K1735" t="s">
        <v>8217</v>
      </c>
      <c r="L1735" t="s">
        <v>4622</v>
      </c>
      <c r="M1735" t="s">
        <v>12815</v>
      </c>
      <c r="N1735">
        <v>40000</v>
      </c>
      <c r="O1735" t="s">
        <v>969</v>
      </c>
      <c r="P1735" t="s">
        <v>970</v>
      </c>
      <c r="Q1735" t="s">
        <v>12816</v>
      </c>
      <c r="R1735">
        <v>4886574703</v>
      </c>
      <c r="S1735" s="14">
        <v>46210</v>
      </c>
      <c r="T1735" t="s">
        <v>1398</v>
      </c>
      <c r="U1735" s="31">
        <v>46210.52820601852</v>
      </c>
      <c r="AK1735" s="14">
        <v>46210</v>
      </c>
      <c r="AL1735" t="s">
        <v>1401</v>
      </c>
      <c r="AM1735" s="31">
        <v>46210.557442129626</v>
      </c>
      <c r="AQ1735" s="31">
        <v>46210.557442129626</v>
      </c>
      <c r="AR1735" s="14">
        <v>46210</v>
      </c>
      <c r="AS1735" t="s">
        <v>1401</v>
      </c>
      <c r="AT1735" t="s">
        <v>447</v>
      </c>
      <c r="AU1735" t="s">
        <v>678</v>
      </c>
      <c r="AV1735" s="14">
        <v>46210</v>
      </c>
      <c r="AW1735" t="s">
        <v>8220</v>
      </c>
      <c r="AX1735" s="31">
        <v>46210.571053240739</v>
      </c>
      <c r="AY1735" s="14">
        <v>46210</v>
      </c>
      <c r="AZ1735" t="s">
        <v>1211</v>
      </c>
      <c r="BA1735" s="31">
        <v>46210.575312499997</v>
      </c>
      <c r="BB1735" s="14">
        <v>46210</v>
      </c>
      <c r="BC1735" t="s">
        <v>7003</v>
      </c>
      <c r="BD1735" s="31">
        <v>46210.636030092595</v>
      </c>
      <c r="BE1735" s="14">
        <v>46210</v>
      </c>
      <c r="BF1735" t="s">
        <v>6483</v>
      </c>
      <c r="BG1735" s="31">
        <v>46210.66778935185</v>
      </c>
      <c r="BH1735" s="14">
        <v>46210</v>
      </c>
      <c r="BI1735" t="s">
        <v>6483</v>
      </c>
      <c r="BJ1735" s="31">
        <v>46210.677094907405</v>
      </c>
      <c r="BW1735" s="14">
        <v>46210</v>
      </c>
      <c r="BX1735" t="s">
        <v>6483</v>
      </c>
      <c r="BY1735" s="31">
        <v>46210.684247685182</v>
      </c>
      <c r="BZ1735" s="14">
        <v>46210</v>
      </c>
      <c r="CA1735" t="s">
        <v>2414</v>
      </c>
      <c r="CB1735" s="31">
        <v>46210.724664351852</v>
      </c>
      <c r="CF1735" s="14">
        <v>46210</v>
      </c>
      <c r="CG1735" t="s">
        <v>1398</v>
      </c>
      <c r="CH1735" s="31">
        <v>46210.804583333331</v>
      </c>
      <c r="CM1735" s="4">
        <f t="shared" si="74"/>
        <v>46210.52820601852</v>
      </c>
      <c r="CN1735">
        <f t="shared" si="75"/>
        <v>0</v>
      </c>
      <c r="CO1735" t="str">
        <f>VLOOKUP(A1735,Sheet1!$A$2:$B$221,2,0)</f>
        <v>West Zone</v>
      </c>
    </row>
    <row r="1736" spans="1:93" x14ac:dyDescent="0.35">
      <c r="A1736" t="s">
        <v>8214</v>
      </c>
      <c r="B1736">
        <v>607</v>
      </c>
      <c r="C1736" t="s">
        <v>9332</v>
      </c>
      <c r="D1736" t="s">
        <v>678</v>
      </c>
      <c r="E1736" t="s">
        <v>446</v>
      </c>
      <c r="F1736" t="s">
        <v>447</v>
      </c>
      <c r="G1736" t="s">
        <v>441</v>
      </c>
      <c r="H1736" t="s">
        <v>10954</v>
      </c>
      <c r="I1736">
        <v>412994</v>
      </c>
      <c r="J1736" t="s">
        <v>1399</v>
      </c>
      <c r="K1736" t="s">
        <v>1400</v>
      </c>
      <c r="L1736" t="s">
        <v>4622</v>
      </c>
      <c r="M1736" t="s">
        <v>10955</v>
      </c>
      <c r="N1736">
        <v>50000</v>
      </c>
      <c r="O1736" t="s">
        <v>1223</v>
      </c>
      <c r="P1736" t="s">
        <v>1224</v>
      </c>
      <c r="Q1736" t="s">
        <v>10957</v>
      </c>
      <c r="R1736">
        <v>5123586007</v>
      </c>
      <c r="S1736" s="14">
        <v>46209</v>
      </c>
      <c r="T1736" t="s">
        <v>8237</v>
      </c>
      <c r="U1736" s="31">
        <v>46209.593865740739</v>
      </c>
      <c r="AK1736" s="14">
        <v>46209</v>
      </c>
      <c r="AL1736" t="s">
        <v>1398</v>
      </c>
      <c r="AM1736" s="31">
        <v>46209.62</v>
      </c>
      <c r="AQ1736" s="31">
        <v>46209.62</v>
      </c>
      <c r="AR1736" s="14">
        <v>46209</v>
      </c>
      <c r="AS1736" t="s">
        <v>1398</v>
      </c>
      <c r="AT1736" t="s">
        <v>8221</v>
      </c>
      <c r="AU1736" t="s">
        <v>677</v>
      </c>
      <c r="AV1736" s="14">
        <v>46209</v>
      </c>
      <c r="AW1736" t="s">
        <v>1398</v>
      </c>
      <c r="AX1736" s="31">
        <v>46209.626574074071</v>
      </c>
      <c r="AY1736" s="14">
        <v>46209</v>
      </c>
      <c r="AZ1736" t="s">
        <v>1211</v>
      </c>
      <c r="BA1736" s="31">
        <v>46209.645740740743</v>
      </c>
      <c r="BB1736" s="14">
        <v>46209</v>
      </c>
      <c r="BC1736" t="s">
        <v>6673</v>
      </c>
      <c r="BD1736" s="31">
        <v>46209.713125000002</v>
      </c>
      <c r="BE1736" s="14">
        <v>46209</v>
      </c>
      <c r="BF1736" t="s">
        <v>6483</v>
      </c>
      <c r="BG1736" s="31">
        <v>46209.757118055553</v>
      </c>
      <c r="BH1736" s="14">
        <v>46209</v>
      </c>
      <c r="BI1736" t="s">
        <v>6483</v>
      </c>
      <c r="BJ1736" s="31">
        <v>46209.762939814813</v>
      </c>
      <c r="BW1736" s="14">
        <v>46209</v>
      </c>
      <c r="BX1736" t="s">
        <v>6483</v>
      </c>
      <c r="BY1736" s="31">
        <v>46209.767407407409</v>
      </c>
      <c r="BZ1736" s="14">
        <v>46210</v>
      </c>
      <c r="CA1736" t="s">
        <v>1212</v>
      </c>
      <c r="CB1736" s="31">
        <v>46210.617858796293</v>
      </c>
      <c r="CF1736" s="14">
        <v>46210</v>
      </c>
      <c r="CG1736" t="s">
        <v>1398</v>
      </c>
      <c r="CH1736" s="31">
        <v>46210.65016203704</v>
      </c>
      <c r="CM1736" s="4">
        <f t="shared" si="74"/>
        <v>46209.593865740739</v>
      </c>
      <c r="CN1736">
        <f t="shared" si="75"/>
        <v>0</v>
      </c>
      <c r="CO1736" t="str">
        <f>VLOOKUP(A1736,Sheet1!$A$2:$B$221,2,0)</f>
        <v>West Zone</v>
      </c>
    </row>
    <row r="1737" spans="1:93" x14ac:dyDescent="0.35">
      <c r="A1737" t="s">
        <v>8214</v>
      </c>
      <c r="B1737">
        <v>607</v>
      </c>
      <c r="C1737" t="s">
        <v>9332</v>
      </c>
      <c r="D1737" t="s">
        <v>678</v>
      </c>
      <c r="E1737" t="s">
        <v>446</v>
      </c>
      <c r="F1737" t="s">
        <v>447</v>
      </c>
      <c r="G1737" t="s">
        <v>441</v>
      </c>
      <c r="H1737" t="s">
        <v>10954</v>
      </c>
      <c r="I1737">
        <v>412994</v>
      </c>
      <c r="J1737" t="s">
        <v>1399</v>
      </c>
      <c r="K1737" t="s">
        <v>1400</v>
      </c>
      <c r="L1737" t="s">
        <v>4622</v>
      </c>
      <c r="M1737" t="s">
        <v>10955</v>
      </c>
      <c r="N1737">
        <v>70000</v>
      </c>
      <c r="O1737" t="s">
        <v>1235</v>
      </c>
      <c r="P1737" t="s">
        <v>1236</v>
      </c>
      <c r="Q1737" t="s">
        <v>10956</v>
      </c>
      <c r="R1737">
        <v>3670862520</v>
      </c>
      <c r="S1737" s="14">
        <v>46209</v>
      </c>
      <c r="T1737" t="s">
        <v>8237</v>
      </c>
      <c r="U1737" s="31">
        <v>46209.593842592592</v>
      </c>
      <c r="AK1737" s="14">
        <v>46209</v>
      </c>
      <c r="AL1737" t="s">
        <v>1398</v>
      </c>
      <c r="AM1737" s="31">
        <v>46209.620023148149</v>
      </c>
      <c r="AQ1737" s="31">
        <v>46209.620023148149</v>
      </c>
      <c r="AR1737" s="14">
        <v>46209</v>
      </c>
      <c r="AS1737" t="s">
        <v>1398</v>
      </c>
      <c r="AT1737" t="s">
        <v>8221</v>
      </c>
      <c r="AU1737" t="s">
        <v>677</v>
      </c>
      <c r="AV1737" s="14">
        <v>46209</v>
      </c>
      <c r="AW1737" t="s">
        <v>1398</v>
      </c>
      <c r="AX1737" s="31">
        <v>46209.626597222225</v>
      </c>
      <c r="AY1737" s="14">
        <v>46209</v>
      </c>
      <c r="AZ1737" t="s">
        <v>1211</v>
      </c>
      <c r="BA1737" s="31">
        <v>46209.645740740743</v>
      </c>
      <c r="BB1737" s="14">
        <v>46209</v>
      </c>
      <c r="BC1737" t="s">
        <v>6673</v>
      </c>
      <c r="BD1737" s="31">
        <v>46209.713148148148</v>
      </c>
      <c r="BE1737" s="14">
        <v>46209</v>
      </c>
      <c r="BF1737" t="s">
        <v>6483</v>
      </c>
      <c r="BG1737" s="31">
        <v>46209.757141203707</v>
      </c>
      <c r="BH1737" s="14">
        <v>46209</v>
      </c>
      <c r="BI1737" t="s">
        <v>6483</v>
      </c>
      <c r="BJ1737" s="31">
        <v>46209.76295138889</v>
      </c>
      <c r="BW1737" s="14">
        <v>46209</v>
      </c>
      <c r="BX1737" t="s">
        <v>6483</v>
      </c>
      <c r="BY1737" s="31">
        <v>46209.767430555556</v>
      </c>
      <c r="BZ1737" s="14">
        <v>46210</v>
      </c>
      <c r="CA1737" t="s">
        <v>1212</v>
      </c>
      <c r="CB1737" s="31">
        <v>46210.617858796293</v>
      </c>
      <c r="CF1737" s="14">
        <v>46210</v>
      </c>
      <c r="CG1737" t="s">
        <v>1398</v>
      </c>
      <c r="CH1737" s="31">
        <v>46210.65016203704</v>
      </c>
      <c r="CM1737" s="4">
        <f t="shared" si="74"/>
        <v>46209.593842592592</v>
      </c>
      <c r="CN1737">
        <f t="shared" si="75"/>
        <v>0</v>
      </c>
      <c r="CO1737" t="str">
        <f>VLOOKUP(A1737,Sheet1!$A$2:$B$221,2,0)</f>
        <v>West Zone</v>
      </c>
    </row>
    <row r="1738" spans="1:93" x14ac:dyDescent="0.35">
      <c r="A1738" t="s">
        <v>8214</v>
      </c>
      <c r="B1738">
        <v>607</v>
      </c>
      <c r="C1738" t="s">
        <v>9332</v>
      </c>
      <c r="D1738" t="s">
        <v>678</v>
      </c>
      <c r="E1738" t="s">
        <v>446</v>
      </c>
      <c r="F1738" t="s">
        <v>447</v>
      </c>
      <c r="G1738" t="s">
        <v>441</v>
      </c>
      <c r="H1738" t="s">
        <v>8222</v>
      </c>
      <c r="I1738">
        <v>535020</v>
      </c>
      <c r="J1738" t="s">
        <v>8223</v>
      </c>
      <c r="K1738" t="s">
        <v>8224</v>
      </c>
      <c r="L1738" t="s">
        <v>4622</v>
      </c>
      <c r="M1738" t="s">
        <v>8225</v>
      </c>
      <c r="N1738">
        <v>50000</v>
      </c>
      <c r="O1738" t="s">
        <v>1223</v>
      </c>
      <c r="P1738" t="s">
        <v>1224</v>
      </c>
      <c r="Q1738" t="s">
        <v>8226</v>
      </c>
      <c r="R1738">
        <v>3808594774</v>
      </c>
      <c r="S1738" s="14">
        <v>46206</v>
      </c>
      <c r="T1738" t="s">
        <v>8227</v>
      </c>
      <c r="U1738" s="31">
        <v>46206.605219907404</v>
      </c>
      <c r="AK1738" s="14">
        <v>46206</v>
      </c>
      <c r="AL1738" t="s">
        <v>1401</v>
      </c>
      <c r="AM1738" s="31">
        <v>46206.667303240742</v>
      </c>
      <c r="AQ1738" s="31">
        <v>46206.667303240742</v>
      </c>
      <c r="AR1738" s="14">
        <v>46206</v>
      </c>
      <c r="AS1738" t="s">
        <v>1401</v>
      </c>
      <c r="AT1738" t="s">
        <v>447</v>
      </c>
      <c r="AU1738" t="s">
        <v>678</v>
      </c>
      <c r="AV1738" s="14">
        <v>46206</v>
      </c>
      <c r="AW1738" t="s">
        <v>1398</v>
      </c>
      <c r="AX1738" s="31">
        <v>46206.67224537037</v>
      </c>
      <c r="AY1738" s="14">
        <v>46206</v>
      </c>
      <c r="AZ1738" t="s">
        <v>3057</v>
      </c>
      <c r="BA1738" s="31">
        <v>46206.689918981479</v>
      </c>
      <c r="BB1738" s="14">
        <v>46206</v>
      </c>
      <c r="BC1738" t="s">
        <v>6799</v>
      </c>
      <c r="BD1738" s="31">
        <v>46206.705127314817</v>
      </c>
      <c r="BE1738" s="14">
        <v>46206</v>
      </c>
      <c r="BF1738" t="s">
        <v>6508</v>
      </c>
      <c r="BG1738" s="31">
        <v>46206.744976851849</v>
      </c>
      <c r="BH1738" s="14">
        <v>46206</v>
      </c>
      <c r="BI1738" t="s">
        <v>6508</v>
      </c>
      <c r="BJ1738" s="31">
        <v>46206.750856481478</v>
      </c>
      <c r="BW1738" s="14">
        <v>46206</v>
      </c>
      <c r="BX1738" t="s">
        <v>6508</v>
      </c>
      <c r="BY1738" s="31">
        <v>46206.756145833337</v>
      </c>
      <c r="BZ1738" s="14">
        <v>46206</v>
      </c>
      <c r="CA1738" t="s">
        <v>1212</v>
      </c>
      <c r="CB1738" s="31">
        <v>46206.765381944446</v>
      </c>
      <c r="CF1738" s="14">
        <v>46206</v>
      </c>
      <c r="CG1738" t="s">
        <v>1398</v>
      </c>
      <c r="CH1738" s="31">
        <v>46206.812662037039</v>
      </c>
      <c r="CM1738" s="4">
        <f t="shared" si="74"/>
        <v>46206.605219907404</v>
      </c>
      <c r="CN1738">
        <f t="shared" si="75"/>
        <v>0</v>
      </c>
      <c r="CO1738" t="str">
        <f>VLOOKUP(A1738,Sheet1!$A$2:$B$221,2,0)</f>
        <v>West Zone</v>
      </c>
    </row>
    <row r="1739" spans="1:93" x14ac:dyDescent="0.35">
      <c r="A1739" t="s">
        <v>8214</v>
      </c>
      <c r="B1739">
        <v>607</v>
      </c>
      <c r="C1739" t="s">
        <v>9332</v>
      </c>
      <c r="D1739" t="s">
        <v>678</v>
      </c>
      <c r="E1739" t="s">
        <v>446</v>
      </c>
      <c r="F1739" t="s">
        <v>447</v>
      </c>
      <c r="G1739" t="s">
        <v>441</v>
      </c>
      <c r="H1739" t="s">
        <v>10958</v>
      </c>
      <c r="I1739">
        <v>571505</v>
      </c>
      <c r="J1739" t="s">
        <v>8223</v>
      </c>
      <c r="K1739" t="s">
        <v>8224</v>
      </c>
      <c r="L1739" t="s">
        <v>4622</v>
      </c>
      <c r="M1739" t="s">
        <v>10959</v>
      </c>
      <c r="N1739">
        <v>45000</v>
      </c>
      <c r="O1739" t="s">
        <v>10076</v>
      </c>
      <c r="P1739" t="s">
        <v>10077</v>
      </c>
      <c r="Q1739" t="s">
        <v>10960</v>
      </c>
      <c r="R1739">
        <v>9862692590</v>
      </c>
      <c r="S1739" s="14">
        <v>46209</v>
      </c>
      <c r="T1739" t="s">
        <v>8227</v>
      </c>
      <c r="U1739" s="31">
        <v>46209.475011574075</v>
      </c>
      <c r="AK1739" s="14">
        <v>46209</v>
      </c>
      <c r="AL1739" t="s">
        <v>1401</v>
      </c>
      <c r="AM1739" s="31">
        <v>46209.517696759256</v>
      </c>
      <c r="AQ1739" s="31">
        <v>46209.517696759256</v>
      </c>
      <c r="AR1739" s="14">
        <v>46209</v>
      </c>
      <c r="AS1739" t="s">
        <v>1401</v>
      </c>
      <c r="AT1739" t="s">
        <v>447</v>
      </c>
      <c r="AU1739" t="s">
        <v>678</v>
      </c>
      <c r="AV1739" s="14">
        <v>46209</v>
      </c>
      <c r="AW1739" t="s">
        <v>1398</v>
      </c>
      <c r="AX1739" s="31">
        <v>46209.525671296295</v>
      </c>
      <c r="AY1739" s="14">
        <v>46209</v>
      </c>
      <c r="AZ1739" t="s">
        <v>1211</v>
      </c>
      <c r="BA1739" s="31">
        <v>46209.557337962964</v>
      </c>
      <c r="BB1739" s="14">
        <v>46209</v>
      </c>
      <c r="BC1739" t="s">
        <v>3024</v>
      </c>
      <c r="BD1739" s="31">
        <v>46209.587106481478</v>
      </c>
      <c r="BE1739" s="14">
        <v>46209</v>
      </c>
      <c r="BF1739" t="s">
        <v>6493</v>
      </c>
      <c r="BG1739" s="31">
        <v>46209.642326388886</v>
      </c>
      <c r="BH1739" s="14">
        <v>46209</v>
      </c>
      <c r="BI1739" t="s">
        <v>6493</v>
      </c>
      <c r="BJ1739" s="31">
        <v>46209.659826388888</v>
      </c>
      <c r="BW1739" s="14">
        <v>46209</v>
      </c>
      <c r="BX1739" t="s">
        <v>6493</v>
      </c>
      <c r="BY1739" s="31">
        <v>46209.664907407408</v>
      </c>
      <c r="BZ1739" s="14">
        <v>46209</v>
      </c>
      <c r="CA1739" t="s">
        <v>2414</v>
      </c>
      <c r="CB1739" s="31">
        <v>46209.690625000003</v>
      </c>
      <c r="CF1739" s="14">
        <v>46209</v>
      </c>
      <c r="CG1739" t="s">
        <v>1398</v>
      </c>
      <c r="CH1739" s="31">
        <v>46209.705914351849</v>
      </c>
      <c r="CM1739" s="4">
        <f t="shared" si="74"/>
        <v>46209.475011574075</v>
      </c>
      <c r="CN1739">
        <f t="shared" si="75"/>
        <v>0</v>
      </c>
      <c r="CO1739" t="str">
        <f>VLOOKUP(A1739,Sheet1!$A$2:$B$221,2,0)</f>
        <v>West Zone</v>
      </c>
    </row>
    <row r="1740" spans="1:93" x14ac:dyDescent="0.35">
      <c r="A1740" t="s">
        <v>8214</v>
      </c>
      <c r="B1740">
        <v>607</v>
      </c>
      <c r="C1740" t="s">
        <v>9332</v>
      </c>
      <c r="D1740" t="s">
        <v>678</v>
      </c>
      <c r="E1740" t="s">
        <v>446</v>
      </c>
      <c r="F1740" t="s">
        <v>447</v>
      </c>
      <c r="G1740" t="s">
        <v>441</v>
      </c>
      <c r="H1740" t="s">
        <v>8228</v>
      </c>
      <c r="I1740">
        <v>608668</v>
      </c>
      <c r="J1740" t="s">
        <v>8223</v>
      </c>
      <c r="K1740" t="s">
        <v>8224</v>
      </c>
      <c r="L1740" t="s">
        <v>4622</v>
      </c>
      <c r="M1740" t="s">
        <v>8229</v>
      </c>
      <c r="N1740">
        <v>40000</v>
      </c>
      <c r="O1740" t="s">
        <v>3047</v>
      </c>
      <c r="P1740" t="s">
        <v>3048</v>
      </c>
      <c r="Q1740" t="s">
        <v>8230</v>
      </c>
      <c r="R1740">
        <v>6653695374</v>
      </c>
      <c r="S1740" s="14">
        <v>46205</v>
      </c>
      <c r="T1740" t="s">
        <v>8227</v>
      </c>
      <c r="U1740" s="31">
        <v>46205.544895833336</v>
      </c>
      <c r="AK1740" s="14">
        <v>46205</v>
      </c>
      <c r="AL1740" t="s">
        <v>1401</v>
      </c>
      <c r="AM1740" s="31">
        <v>46205.613599537035</v>
      </c>
      <c r="AQ1740" s="31">
        <v>46205.613599537035</v>
      </c>
      <c r="AR1740" s="14">
        <v>46205</v>
      </c>
      <c r="AS1740" t="s">
        <v>1401</v>
      </c>
      <c r="AT1740" t="s">
        <v>447</v>
      </c>
      <c r="AU1740" t="s">
        <v>678</v>
      </c>
      <c r="AV1740" s="14">
        <v>46205</v>
      </c>
      <c r="AW1740" t="s">
        <v>8220</v>
      </c>
      <c r="AX1740" s="31">
        <v>46205.618032407408</v>
      </c>
      <c r="AY1740" s="14">
        <v>46205</v>
      </c>
      <c r="AZ1740" t="s">
        <v>1211</v>
      </c>
      <c r="BA1740" s="31">
        <v>46205.637094907404</v>
      </c>
      <c r="BB1740" s="14">
        <v>46205</v>
      </c>
      <c r="BC1740" t="s">
        <v>7371</v>
      </c>
      <c r="BD1740" s="31">
        <v>46205.670937499999</v>
      </c>
      <c r="BE1740" s="14">
        <v>46205</v>
      </c>
      <c r="BF1740" t="s">
        <v>6483</v>
      </c>
      <c r="BG1740" s="31">
        <v>46205.686296296299</v>
      </c>
      <c r="BH1740" s="14">
        <v>46205</v>
      </c>
      <c r="BI1740" t="s">
        <v>6493</v>
      </c>
      <c r="BJ1740" s="31">
        <v>46205.721400462964</v>
      </c>
      <c r="BK1740" s="14">
        <v>46205</v>
      </c>
      <c r="BL1740" t="s">
        <v>6483</v>
      </c>
      <c r="BM1740" s="31">
        <v>46205.698425925926</v>
      </c>
      <c r="BW1740" s="14">
        <v>46205</v>
      </c>
      <c r="BX1740" t="s">
        <v>6493</v>
      </c>
      <c r="BY1740" s="31">
        <v>46205.727256944447</v>
      </c>
      <c r="BZ1740" s="14">
        <v>46205</v>
      </c>
      <c r="CA1740" t="s">
        <v>1212</v>
      </c>
      <c r="CB1740" s="31">
        <v>46205.743622685186</v>
      </c>
      <c r="CF1740" s="14">
        <v>46205</v>
      </c>
      <c r="CG1740" t="s">
        <v>1398</v>
      </c>
      <c r="CH1740" s="31">
        <v>46205.762650462966</v>
      </c>
      <c r="CM1740" s="4">
        <f t="shared" si="74"/>
        <v>46205.544895833336</v>
      </c>
      <c r="CN1740">
        <f t="shared" si="75"/>
        <v>0</v>
      </c>
      <c r="CO1740" t="str">
        <f>VLOOKUP(A1740,Sheet1!$A$2:$B$221,2,0)</f>
        <v>West Zone</v>
      </c>
    </row>
    <row r="1741" spans="1:93" x14ac:dyDescent="0.35">
      <c r="A1741" t="s">
        <v>8214</v>
      </c>
      <c r="B1741">
        <v>607</v>
      </c>
      <c r="C1741" t="s">
        <v>9332</v>
      </c>
      <c r="D1741" t="s">
        <v>678</v>
      </c>
      <c r="E1741" t="s">
        <v>446</v>
      </c>
      <c r="F1741" t="s">
        <v>447</v>
      </c>
      <c r="G1741" t="s">
        <v>441</v>
      </c>
      <c r="H1741" t="s">
        <v>8231</v>
      </c>
      <c r="I1741">
        <v>652511</v>
      </c>
      <c r="J1741" t="s">
        <v>8223</v>
      </c>
      <c r="K1741" t="s">
        <v>8224</v>
      </c>
      <c r="L1741" t="s">
        <v>4622</v>
      </c>
      <c r="M1741" t="s">
        <v>8232</v>
      </c>
      <c r="Q1741" t="s">
        <v>8233</v>
      </c>
      <c r="R1741">
        <v>6244154202</v>
      </c>
      <c r="S1741" s="14">
        <v>46204</v>
      </c>
      <c r="T1741" t="s">
        <v>8227</v>
      </c>
      <c r="U1741" s="31">
        <v>46204.738738425927</v>
      </c>
      <c r="AK1741" s="14">
        <v>46204</v>
      </c>
      <c r="AL1741" t="s">
        <v>1398</v>
      </c>
      <c r="AM1741" s="31">
        <v>46204.778113425928</v>
      </c>
      <c r="AQ1741" s="31">
        <v>46204.778113425928</v>
      </c>
      <c r="AR1741" s="14">
        <v>46204</v>
      </c>
      <c r="AS1741" t="s">
        <v>1398</v>
      </c>
      <c r="AT1741" t="s">
        <v>8221</v>
      </c>
      <c r="AU1741" t="s">
        <v>677</v>
      </c>
      <c r="CM1741" s="4">
        <f t="shared" si="74"/>
        <v>46204.738738425927</v>
      </c>
      <c r="CN1741">
        <f t="shared" si="75"/>
        <v>0</v>
      </c>
      <c r="CO1741" t="str">
        <f>VLOOKUP(A1741,Sheet1!$A$2:$B$221,2,0)</f>
        <v>West Zone</v>
      </c>
    </row>
    <row r="1742" spans="1:93" x14ac:dyDescent="0.35">
      <c r="A1742" t="s">
        <v>8214</v>
      </c>
      <c r="B1742">
        <v>607</v>
      </c>
      <c r="C1742" t="s">
        <v>9332</v>
      </c>
      <c r="D1742" t="s">
        <v>678</v>
      </c>
      <c r="E1742" t="s">
        <v>446</v>
      </c>
      <c r="F1742" t="s">
        <v>447</v>
      </c>
      <c r="G1742" t="s">
        <v>441</v>
      </c>
      <c r="H1742" t="s">
        <v>12817</v>
      </c>
      <c r="I1742">
        <v>710150</v>
      </c>
      <c r="J1742" t="s">
        <v>8216</v>
      </c>
      <c r="K1742" t="s">
        <v>8217</v>
      </c>
      <c r="L1742" t="s">
        <v>4622</v>
      </c>
      <c r="M1742" t="s">
        <v>12818</v>
      </c>
      <c r="N1742">
        <v>50000</v>
      </c>
      <c r="O1742" t="s">
        <v>1228</v>
      </c>
      <c r="P1742" t="s">
        <v>1229</v>
      </c>
      <c r="Q1742" t="s">
        <v>12819</v>
      </c>
      <c r="R1742">
        <v>9990621496</v>
      </c>
      <c r="S1742" s="14">
        <v>46210</v>
      </c>
      <c r="T1742" t="s">
        <v>8220</v>
      </c>
      <c r="U1742" s="31">
        <v>46210.477766203701</v>
      </c>
      <c r="AK1742" s="14">
        <v>46210</v>
      </c>
      <c r="AL1742" t="s">
        <v>1401</v>
      </c>
      <c r="AM1742" s="31">
        <v>46210.530393518522</v>
      </c>
      <c r="AQ1742" s="31">
        <v>46210.530393518522</v>
      </c>
      <c r="AR1742" s="14">
        <v>46210</v>
      </c>
      <c r="AS1742" t="s">
        <v>1401</v>
      </c>
      <c r="AT1742" t="s">
        <v>447</v>
      </c>
      <c r="AU1742" t="s">
        <v>678</v>
      </c>
      <c r="AV1742" s="14">
        <v>46210</v>
      </c>
      <c r="AW1742" t="s">
        <v>1398</v>
      </c>
      <c r="AX1742" s="31">
        <v>46210.540960648148</v>
      </c>
      <c r="AY1742" s="14">
        <v>46210</v>
      </c>
      <c r="AZ1742" t="s">
        <v>1211</v>
      </c>
      <c r="BA1742" s="31">
        <v>46210.55128472222</v>
      </c>
      <c r="BB1742" s="14">
        <v>46210</v>
      </c>
      <c r="BC1742" t="s">
        <v>7791</v>
      </c>
      <c r="BD1742" s="31">
        <v>46210.5621875</v>
      </c>
      <c r="BE1742" s="14">
        <v>46210</v>
      </c>
      <c r="BF1742" t="s">
        <v>1239</v>
      </c>
      <c r="BG1742" s="31">
        <v>46210.621342592596</v>
      </c>
      <c r="BH1742" s="14">
        <v>46210</v>
      </c>
      <c r="BI1742" t="s">
        <v>1239</v>
      </c>
      <c r="BJ1742" s="31">
        <v>46210.622604166667</v>
      </c>
      <c r="BW1742" s="14">
        <v>46210</v>
      </c>
      <c r="BX1742" t="s">
        <v>1239</v>
      </c>
      <c r="BY1742" s="31">
        <v>46210.642916666664</v>
      </c>
      <c r="BZ1742" s="14">
        <v>46210</v>
      </c>
      <c r="CA1742" t="s">
        <v>2414</v>
      </c>
      <c r="CB1742" s="31">
        <v>46210.689884259256</v>
      </c>
      <c r="CF1742" s="14">
        <v>46210</v>
      </c>
      <c r="CG1742" t="s">
        <v>1398</v>
      </c>
      <c r="CH1742" s="31">
        <v>46210.699050925927</v>
      </c>
      <c r="CM1742" s="4">
        <f t="shared" si="74"/>
        <v>46210.477766203701</v>
      </c>
      <c r="CN1742">
        <f t="shared" si="75"/>
        <v>0</v>
      </c>
      <c r="CO1742" t="str">
        <f>VLOOKUP(A1742,Sheet1!$A$2:$B$221,2,0)</f>
        <v>West Zone</v>
      </c>
    </row>
    <row r="1743" spans="1:93" x14ac:dyDescent="0.35">
      <c r="A1743" t="s">
        <v>8214</v>
      </c>
      <c r="B1743">
        <v>607</v>
      </c>
      <c r="C1743" t="s">
        <v>9332</v>
      </c>
      <c r="D1743" t="s">
        <v>678</v>
      </c>
      <c r="E1743" t="s">
        <v>446</v>
      </c>
      <c r="F1743" t="s">
        <v>447</v>
      </c>
      <c r="G1743" t="s">
        <v>441</v>
      </c>
      <c r="H1743" t="s">
        <v>8234</v>
      </c>
      <c r="I1743">
        <v>781015</v>
      </c>
      <c r="J1743" t="s">
        <v>1399</v>
      </c>
      <c r="K1743" t="s">
        <v>1400</v>
      </c>
      <c r="L1743" t="s">
        <v>4622</v>
      </c>
      <c r="M1743" t="s">
        <v>8235</v>
      </c>
      <c r="N1743">
        <v>50000</v>
      </c>
      <c r="O1743" t="s">
        <v>1223</v>
      </c>
      <c r="P1743" t="s">
        <v>1224</v>
      </c>
      <c r="Q1743" t="s">
        <v>8236</v>
      </c>
      <c r="R1743">
        <v>9242963977</v>
      </c>
      <c r="S1743" s="14">
        <v>46205</v>
      </c>
      <c r="T1743" t="s">
        <v>8237</v>
      </c>
      <c r="U1743" s="31">
        <v>46205.370127314818</v>
      </c>
      <c r="AK1743" s="14">
        <v>46205</v>
      </c>
      <c r="AL1743" t="s">
        <v>1401</v>
      </c>
      <c r="AM1743" s="31">
        <v>46205.415243055555</v>
      </c>
      <c r="AQ1743" s="31">
        <v>46205.415243055555</v>
      </c>
      <c r="AR1743" s="14">
        <v>46205</v>
      </c>
      <c r="AS1743" t="s">
        <v>1401</v>
      </c>
      <c r="AT1743" t="s">
        <v>447</v>
      </c>
      <c r="AU1743" t="s">
        <v>678</v>
      </c>
      <c r="AV1743" s="14">
        <v>46205</v>
      </c>
      <c r="AW1743" t="s">
        <v>1398</v>
      </c>
      <c r="AX1743" s="31">
        <v>46205.422256944446</v>
      </c>
      <c r="AY1743" s="14">
        <v>46205</v>
      </c>
      <c r="AZ1743" t="s">
        <v>1211</v>
      </c>
      <c r="BA1743" s="31">
        <v>46205.443657407406</v>
      </c>
      <c r="BB1743" s="14">
        <v>46205</v>
      </c>
      <c r="BC1743" t="s">
        <v>6825</v>
      </c>
      <c r="BD1743" s="31">
        <v>46205.473935185182</v>
      </c>
      <c r="BE1743" s="14">
        <v>46205</v>
      </c>
      <c r="BF1743" t="s">
        <v>1240</v>
      </c>
      <c r="BG1743" s="31">
        <v>46205.50204861111</v>
      </c>
      <c r="BH1743" s="14">
        <v>46205</v>
      </c>
      <c r="BI1743" t="s">
        <v>1240</v>
      </c>
      <c r="BJ1743" s="31">
        <v>46205.514884259261</v>
      </c>
      <c r="BW1743" s="14">
        <v>46205</v>
      </c>
      <c r="BX1743" t="s">
        <v>1240</v>
      </c>
      <c r="BY1743" s="31">
        <v>46205.527071759258</v>
      </c>
      <c r="BZ1743" s="14">
        <v>46205</v>
      </c>
      <c r="CA1743" t="s">
        <v>1212</v>
      </c>
      <c r="CB1743" s="31">
        <v>46205.537060185183</v>
      </c>
      <c r="CF1743" s="14">
        <v>46205</v>
      </c>
      <c r="CG1743" t="s">
        <v>1398</v>
      </c>
      <c r="CH1743" s="31">
        <v>46205.592199074075</v>
      </c>
      <c r="CM1743" s="4">
        <f t="shared" si="74"/>
        <v>46205.370127314818</v>
      </c>
      <c r="CN1743">
        <f t="shared" si="75"/>
        <v>0</v>
      </c>
      <c r="CO1743" t="str">
        <f>VLOOKUP(A1743,Sheet1!$A$2:$B$221,2,0)</f>
        <v>West Zone</v>
      </c>
    </row>
    <row r="1744" spans="1:93" x14ac:dyDescent="0.35">
      <c r="A1744" t="s">
        <v>8238</v>
      </c>
      <c r="B1744">
        <v>650</v>
      </c>
      <c r="C1744" t="s">
        <v>9332</v>
      </c>
      <c r="D1744" t="s">
        <v>678</v>
      </c>
      <c r="E1744" t="s">
        <v>451</v>
      </c>
      <c r="F1744" t="s">
        <v>452</v>
      </c>
      <c r="G1744" t="s">
        <v>441</v>
      </c>
      <c r="H1744" t="s">
        <v>8239</v>
      </c>
      <c r="I1744">
        <v>176398</v>
      </c>
      <c r="J1744" t="s">
        <v>8240</v>
      </c>
      <c r="K1744" t="s">
        <v>8241</v>
      </c>
      <c r="L1744" t="s">
        <v>4622</v>
      </c>
      <c r="M1744" t="s">
        <v>10961</v>
      </c>
      <c r="N1744">
        <v>50000</v>
      </c>
      <c r="O1744" t="s">
        <v>1171</v>
      </c>
      <c r="P1744" t="s">
        <v>1172</v>
      </c>
      <c r="Q1744" t="s">
        <v>8242</v>
      </c>
      <c r="R1744">
        <v>2609490829</v>
      </c>
      <c r="S1744" s="14">
        <v>46209</v>
      </c>
      <c r="T1744" t="s">
        <v>8243</v>
      </c>
      <c r="U1744" s="31">
        <v>46209.682627314818</v>
      </c>
      <c r="AK1744" s="14">
        <v>46209</v>
      </c>
      <c r="AL1744" t="s">
        <v>8244</v>
      </c>
      <c r="AM1744" s="31">
        <v>46209.787523148145</v>
      </c>
      <c r="AQ1744" s="31">
        <v>46209.787523148145</v>
      </c>
      <c r="AR1744" s="14">
        <v>46209</v>
      </c>
      <c r="AS1744" t="s">
        <v>8244</v>
      </c>
      <c r="AT1744" t="s">
        <v>8245</v>
      </c>
      <c r="AU1744" t="s">
        <v>677</v>
      </c>
      <c r="AV1744" s="14">
        <v>46210</v>
      </c>
      <c r="AW1744" t="s">
        <v>8244</v>
      </c>
      <c r="AX1744" s="31">
        <v>46210.482557870368</v>
      </c>
      <c r="AY1744" s="14">
        <v>46210</v>
      </c>
      <c r="AZ1744" t="s">
        <v>1211</v>
      </c>
      <c r="BA1744" s="31">
        <v>46210.499212962961</v>
      </c>
      <c r="BB1744" s="14">
        <v>46210</v>
      </c>
      <c r="BC1744" t="s">
        <v>3024</v>
      </c>
      <c r="BD1744" s="31">
        <v>46210.514699074076</v>
      </c>
      <c r="BE1744" s="14">
        <v>46210</v>
      </c>
      <c r="BF1744" t="s">
        <v>6508</v>
      </c>
      <c r="BG1744" s="31">
        <v>46210.636828703704</v>
      </c>
      <c r="BH1744" s="14">
        <v>46210</v>
      </c>
      <c r="BI1744" t="s">
        <v>6508</v>
      </c>
      <c r="BJ1744" s="31">
        <v>46210.647499999999</v>
      </c>
      <c r="BW1744" s="14">
        <v>46210</v>
      </c>
      <c r="BX1744" t="s">
        <v>6508</v>
      </c>
      <c r="BY1744" s="31">
        <v>46210.655787037038</v>
      </c>
      <c r="BZ1744" s="14">
        <v>46210</v>
      </c>
      <c r="CA1744" t="s">
        <v>2414</v>
      </c>
      <c r="CB1744" s="31">
        <v>46210.690451388888</v>
      </c>
      <c r="CF1744" s="14">
        <v>46210</v>
      </c>
      <c r="CG1744" t="s">
        <v>8244</v>
      </c>
      <c r="CH1744" s="31">
        <v>46210.717800925922</v>
      </c>
      <c r="CM1744" s="4">
        <f t="shared" si="74"/>
        <v>46209.682627314818</v>
      </c>
      <c r="CN1744">
        <f t="shared" si="75"/>
        <v>0</v>
      </c>
      <c r="CO1744" t="str">
        <f>VLOOKUP(A1744,Sheet1!$A$2:$B$221,2,0)</f>
        <v>West Zone</v>
      </c>
    </row>
    <row r="1745" spans="1:93" x14ac:dyDescent="0.35">
      <c r="A1745" t="s">
        <v>8238</v>
      </c>
      <c r="B1745">
        <v>650</v>
      </c>
      <c r="C1745" t="s">
        <v>9332</v>
      </c>
      <c r="D1745" t="s">
        <v>678</v>
      </c>
      <c r="E1745" t="s">
        <v>451</v>
      </c>
      <c r="F1745" t="s">
        <v>452</v>
      </c>
      <c r="G1745" t="s">
        <v>441</v>
      </c>
      <c r="H1745" t="s">
        <v>12820</v>
      </c>
      <c r="I1745">
        <v>249698</v>
      </c>
      <c r="J1745" t="s">
        <v>8240</v>
      </c>
      <c r="K1745" t="s">
        <v>8241</v>
      </c>
      <c r="L1745" t="s">
        <v>4622</v>
      </c>
      <c r="M1745" t="s">
        <v>12821</v>
      </c>
      <c r="N1745">
        <v>90000</v>
      </c>
      <c r="O1745" t="s">
        <v>1180</v>
      </c>
      <c r="P1745" t="s">
        <v>1181</v>
      </c>
      <c r="Q1745" t="s">
        <v>12822</v>
      </c>
      <c r="R1745">
        <v>1556863010</v>
      </c>
      <c r="S1745" s="14">
        <v>46210</v>
      </c>
      <c r="T1745" t="s">
        <v>8243</v>
      </c>
      <c r="U1745" s="31">
        <v>46210.474560185183</v>
      </c>
      <c r="AK1745" s="14">
        <v>46210</v>
      </c>
      <c r="AL1745" t="s">
        <v>2430</v>
      </c>
      <c r="AM1745" s="31">
        <v>46210.499560185184</v>
      </c>
      <c r="AQ1745" s="31">
        <v>46210.499560185184</v>
      </c>
      <c r="AR1745" s="14">
        <v>46210</v>
      </c>
      <c r="AS1745" t="s">
        <v>2430</v>
      </c>
      <c r="AT1745" t="s">
        <v>452</v>
      </c>
      <c r="AU1745" t="s">
        <v>678</v>
      </c>
      <c r="AV1745" s="14">
        <v>46210</v>
      </c>
      <c r="AW1745" t="s">
        <v>8244</v>
      </c>
      <c r="AX1745" s="31">
        <v>46210.544791666667</v>
      </c>
      <c r="AY1745" s="14">
        <v>46210</v>
      </c>
      <c r="AZ1745" t="s">
        <v>1211</v>
      </c>
      <c r="BA1745" s="31">
        <v>46210.55127314815</v>
      </c>
      <c r="BB1745" s="14">
        <v>46210</v>
      </c>
      <c r="BC1745" t="s">
        <v>7791</v>
      </c>
      <c r="BD1745" s="31">
        <v>46210.585138888891</v>
      </c>
      <c r="BE1745" s="14">
        <v>46210</v>
      </c>
      <c r="BF1745" t="s">
        <v>1239</v>
      </c>
      <c r="BG1745" s="31">
        <v>46210.621481481481</v>
      </c>
      <c r="BH1745" s="14">
        <v>46210</v>
      </c>
      <c r="BI1745" t="s">
        <v>1239</v>
      </c>
      <c r="BJ1745" s="31">
        <v>46210.623391203706</v>
      </c>
      <c r="BW1745" s="14">
        <v>46210</v>
      </c>
      <c r="BX1745" t="s">
        <v>1239</v>
      </c>
      <c r="BY1745" s="31">
        <v>46210.642939814818</v>
      </c>
      <c r="BZ1745" s="14">
        <v>46210</v>
      </c>
      <c r="CA1745" t="s">
        <v>2414</v>
      </c>
      <c r="CB1745" s="31">
        <v>46210.690636574072</v>
      </c>
      <c r="CF1745" s="14">
        <v>46210</v>
      </c>
      <c r="CG1745" t="s">
        <v>8244</v>
      </c>
      <c r="CH1745" s="31">
        <v>46210.726377314815</v>
      </c>
      <c r="CM1745" s="4">
        <f t="shared" si="74"/>
        <v>46210.474560185183</v>
      </c>
      <c r="CN1745">
        <f t="shared" si="75"/>
        <v>0</v>
      </c>
      <c r="CO1745" t="str">
        <f>VLOOKUP(A1745,Sheet1!$A$2:$B$221,2,0)</f>
        <v>West Zone</v>
      </c>
    </row>
    <row r="1746" spans="1:93" x14ac:dyDescent="0.35">
      <c r="A1746" t="s">
        <v>8238</v>
      </c>
      <c r="B1746">
        <v>650</v>
      </c>
      <c r="C1746" t="s">
        <v>9332</v>
      </c>
      <c r="D1746" t="s">
        <v>678</v>
      </c>
      <c r="E1746" t="s">
        <v>451</v>
      </c>
      <c r="F1746" t="s">
        <v>452</v>
      </c>
      <c r="G1746" t="s">
        <v>441</v>
      </c>
      <c r="H1746" t="s">
        <v>8246</v>
      </c>
      <c r="I1746">
        <v>347258</v>
      </c>
      <c r="J1746" t="s">
        <v>8247</v>
      </c>
      <c r="K1746" t="s">
        <v>8248</v>
      </c>
      <c r="L1746" t="s">
        <v>4622</v>
      </c>
      <c r="M1746" t="s">
        <v>8249</v>
      </c>
      <c r="N1746">
        <v>90000</v>
      </c>
      <c r="O1746" t="s">
        <v>9733</v>
      </c>
      <c r="P1746" t="s">
        <v>9734</v>
      </c>
      <c r="Q1746" t="s">
        <v>8250</v>
      </c>
      <c r="R1746">
        <v>7424205461</v>
      </c>
      <c r="S1746" s="14">
        <v>46206</v>
      </c>
      <c r="T1746" t="s">
        <v>8251</v>
      </c>
      <c r="U1746" s="31">
        <v>46206.700231481482</v>
      </c>
      <c r="AK1746" s="14">
        <v>46206</v>
      </c>
      <c r="AL1746" t="s">
        <v>8244</v>
      </c>
      <c r="AM1746" s="31">
        <v>46206.781354166669</v>
      </c>
      <c r="AQ1746" s="31">
        <v>46206.781354166669</v>
      </c>
      <c r="AR1746" s="14">
        <v>46206</v>
      </c>
      <c r="AS1746" t="s">
        <v>8244</v>
      </c>
      <c r="AT1746" t="s">
        <v>8245</v>
      </c>
      <c r="AU1746" t="s">
        <v>677</v>
      </c>
      <c r="AV1746" s="14">
        <v>46209</v>
      </c>
      <c r="AW1746" t="s">
        <v>8244</v>
      </c>
      <c r="AX1746" s="31">
        <v>46209.376620370371</v>
      </c>
      <c r="AY1746" s="14">
        <v>46209</v>
      </c>
      <c r="AZ1746" t="s">
        <v>1211</v>
      </c>
      <c r="BA1746" s="31">
        <v>46209.406574074077</v>
      </c>
      <c r="BB1746" s="14">
        <v>46209</v>
      </c>
      <c r="BC1746" t="s">
        <v>6874</v>
      </c>
      <c r="BD1746" s="31">
        <v>46209.44872685185</v>
      </c>
      <c r="BE1746" s="14">
        <v>46209</v>
      </c>
      <c r="BF1746" t="s">
        <v>6483</v>
      </c>
      <c r="BG1746" s="31">
        <v>46209.45994212963</v>
      </c>
      <c r="BH1746" s="14">
        <v>46209</v>
      </c>
      <c r="BI1746" t="s">
        <v>1241</v>
      </c>
      <c r="BJ1746" s="31">
        <v>46209.798125000001</v>
      </c>
      <c r="BK1746" s="14">
        <v>46209</v>
      </c>
      <c r="BL1746" t="s">
        <v>6483</v>
      </c>
      <c r="BM1746" s="31">
        <v>46209.463576388887</v>
      </c>
      <c r="BW1746" s="14">
        <v>46209</v>
      </c>
      <c r="BX1746" t="s">
        <v>1241</v>
      </c>
      <c r="BY1746" s="31">
        <v>46209.804270833331</v>
      </c>
      <c r="BZ1746" s="14">
        <v>46209</v>
      </c>
      <c r="CA1746" t="s">
        <v>2414</v>
      </c>
      <c r="CB1746" s="31">
        <v>46209.805104166669</v>
      </c>
      <c r="CF1746" s="14">
        <v>46210</v>
      </c>
      <c r="CG1746" t="s">
        <v>8244</v>
      </c>
      <c r="CH1746" s="31">
        <v>46210.438344907408</v>
      </c>
      <c r="CM1746" s="4">
        <f t="shared" si="74"/>
        <v>46206.700231481482</v>
      </c>
      <c r="CN1746">
        <f t="shared" si="75"/>
        <v>0</v>
      </c>
      <c r="CO1746" t="str">
        <f>VLOOKUP(A1746,Sheet1!$A$2:$B$221,2,0)</f>
        <v>West Zone</v>
      </c>
    </row>
    <row r="1747" spans="1:93" x14ac:dyDescent="0.35">
      <c r="A1747" t="s">
        <v>8238</v>
      </c>
      <c r="B1747">
        <v>650</v>
      </c>
      <c r="C1747" t="s">
        <v>9332</v>
      </c>
      <c r="D1747" t="s">
        <v>678</v>
      </c>
      <c r="E1747" t="s">
        <v>451</v>
      </c>
      <c r="F1747" t="s">
        <v>452</v>
      </c>
      <c r="G1747" t="s">
        <v>441</v>
      </c>
      <c r="H1747" t="s">
        <v>8252</v>
      </c>
      <c r="I1747">
        <v>375965</v>
      </c>
      <c r="J1747" t="s">
        <v>8253</v>
      </c>
      <c r="K1747" t="s">
        <v>8254</v>
      </c>
      <c r="L1747" t="s">
        <v>4622</v>
      </c>
      <c r="M1747" t="s">
        <v>8255</v>
      </c>
      <c r="N1747">
        <v>40000</v>
      </c>
      <c r="O1747" t="s">
        <v>3054</v>
      </c>
      <c r="P1747" t="s">
        <v>3055</v>
      </c>
      <c r="Q1747" t="s">
        <v>8256</v>
      </c>
      <c r="R1747">
        <v>4948386021</v>
      </c>
      <c r="S1747" s="14">
        <v>46206</v>
      </c>
      <c r="T1747" t="s">
        <v>8257</v>
      </c>
      <c r="U1747" s="31">
        <v>46206.6640625</v>
      </c>
      <c r="AK1747" s="14">
        <v>46206</v>
      </c>
      <c r="AL1747" t="s">
        <v>2430</v>
      </c>
      <c r="AM1747" s="31">
        <v>46206.691493055558</v>
      </c>
      <c r="AQ1747" s="31">
        <v>46206.691493055558</v>
      </c>
      <c r="AR1747" s="14">
        <v>46206</v>
      </c>
      <c r="AS1747" t="s">
        <v>2430</v>
      </c>
      <c r="AT1747" t="s">
        <v>452</v>
      </c>
      <c r="AU1747" t="s">
        <v>678</v>
      </c>
      <c r="AV1747" s="14">
        <v>46206</v>
      </c>
      <c r="AW1747" t="s">
        <v>8244</v>
      </c>
      <c r="AX1747" s="31">
        <v>46206.71166666667</v>
      </c>
      <c r="AY1747" s="14">
        <v>46206</v>
      </c>
      <c r="AZ1747" t="s">
        <v>3057</v>
      </c>
      <c r="BA1747" s="31">
        <v>46206.731168981481</v>
      </c>
      <c r="BB1747" s="14">
        <v>46206</v>
      </c>
      <c r="BC1747" t="s">
        <v>1268</v>
      </c>
      <c r="BD1747" s="31">
        <v>46206.736909722225</v>
      </c>
      <c r="BE1747" s="14">
        <v>46206</v>
      </c>
      <c r="BF1747" t="s">
        <v>6508</v>
      </c>
      <c r="BG1747" s="31">
        <v>46206.744953703703</v>
      </c>
      <c r="BH1747" s="14">
        <v>46206</v>
      </c>
      <c r="BI1747" t="s">
        <v>6508</v>
      </c>
      <c r="BJ1747" s="31">
        <v>46206.750428240739</v>
      </c>
      <c r="BW1747" s="14">
        <v>46206</v>
      </c>
      <c r="BX1747" t="s">
        <v>6508</v>
      </c>
      <c r="BY1747" s="31">
        <v>46206.75608796296</v>
      </c>
      <c r="BZ1747" s="14">
        <v>46206</v>
      </c>
      <c r="CA1747" t="s">
        <v>1212</v>
      </c>
      <c r="CB1747" s="31">
        <v>46206.765497685185</v>
      </c>
      <c r="CF1747" s="14">
        <v>46206</v>
      </c>
      <c r="CG1747" t="s">
        <v>8244</v>
      </c>
      <c r="CH1747" s="31">
        <v>46206.844259259262</v>
      </c>
      <c r="CM1747" s="4">
        <f t="shared" si="74"/>
        <v>46206.6640625</v>
      </c>
      <c r="CN1747">
        <f t="shared" si="75"/>
        <v>0</v>
      </c>
      <c r="CO1747" t="str">
        <f>VLOOKUP(A1747,Sheet1!$A$2:$B$221,2,0)</f>
        <v>West Zone</v>
      </c>
    </row>
    <row r="1748" spans="1:93" x14ac:dyDescent="0.35">
      <c r="A1748" t="s">
        <v>8238</v>
      </c>
      <c r="B1748">
        <v>650</v>
      </c>
      <c r="C1748" t="s">
        <v>9332</v>
      </c>
      <c r="D1748" t="s">
        <v>678</v>
      </c>
      <c r="E1748" t="s">
        <v>451</v>
      </c>
      <c r="F1748" t="s">
        <v>452</v>
      </c>
      <c r="G1748" t="s">
        <v>441</v>
      </c>
      <c r="H1748" t="s">
        <v>8258</v>
      </c>
      <c r="I1748">
        <v>626213</v>
      </c>
      <c r="J1748" t="s">
        <v>1402</v>
      </c>
      <c r="K1748" t="s">
        <v>1403</v>
      </c>
      <c r="L1748" t="s">
        <v>4622</v>
      </c>
      <c r="M1748" t="s">
        <v>8259</v>
      </c>
      <c r="N1748">
        <v>77000</v>
      </c>
      <c r="O1748" t="s">
        <v>1173</v>
      </c>
      <c r="P1748" t="s">
        <v>1174</v>
      </c>
      <c r="Q1748" t="s">
        <v>8260</v>
      </c>
      <c r="R1748">
        <v>1001587444</v>
      </c>
      <c r="S1748" s="14">
        <v>46204</v>
      </c>
      <c r="T1748" t="s">
        <v>8261</v>
      </c>
      <c r="U1748" s="31">
        <v>46204.671724537038</v>
      </c>
      <c r="AK1748" s="14">
        <v>46205</v>
      </c>
      <c r="AL1748" t="s">
        <v>8244</v>
      </c>
      <c r="AM1748" s="31">
        <v>46205.34275462963</v>
      </c>
      <c r="AQ1748" s="31">
        <v>46205.34275462963</v>
      </c>
      <c r="AR1748" s="14">
        <v>46205</v>
      </c>
      <c r="AS1748" t="s">
        <v>8244</v>
      </c>
      <c r="AT1748" t="s">
        <v>8245</v>
      </c>
      <c r="AU1748" t="s">
        <v>677</v>
      </c>
      <c r="AV1748" s="14">
        <v>46205</v>
      </c>
      <c r="AW1748" t="s">
        <v>8244</v>
      </c>
      <c r="AX1748" s="31">
        <v>46205.343657407408</v>
      </c>
      <c r="AY1748" s="14">
        <v>46205</v>
      </c>
      <c r="AZ1748" t="s">
        <v>1211</v>
      </c>
      <c r="BA1748" s="31">
        <v>46205.356238425928</v>
      </c>
      <c r="BB1748" s="14">
        <v>46205</v>
      </c>
      <c r="BC1748" t="s">
        <v>6501</v>
      </c>
      <c r="BD1748" s="31">
        <v>46205.381145833337</v>
      </c>
      <c r="BE1748" s="14">
        <v>46205</v>
      </c>
      <c r="BF1748" t="s">
        <v>1239</v>
      </c>
      <c r="BG1748" s="31">
        <v>46205.445740740739</v>
      </c>
      <c r="BH1748" s="14">
        <v>46206</v>
      </c>
      <c r="BI1748" t="s">
        <v>1241</v>
      </c>
      <c r="BJ1748" s="31">
        <v>46206.427731481483</v>
      </c>
      <c r="BK1748" s="14">
        <v>46205</v>
      </c>
      <c r="BL1748" t="s">
        <v>1239</v>
      </c>
      <c r="BM1748" s="31">
        <v>46205.451770833337</v>
      </c>
      <c r="BW1748" s="14">
        <v>46206</v>
      </c>
      <c r="BX1748" t="s">
        <v>1241</v>
      </c>
      <c r="BY1748" s="31">
        <v>46206.432557870372</v>
      </c>
      <c r="BZ1748" s="14">
        <v>46206</v>
      </c>
      <c r="CA1748" t="s">
        <v>1212</v>
      </c>
      <c r="CB1748" s="31">
        <v>46206.457650462966</v>
      </c>
      <c r="CF1748" s="14">
        <v>46206</v>
      </c>
      <c r="CG1748" t="s">
        <v>8244</v>
      </c>
      <c r="CH1748" s="31">
        <v>46206.602743055555</v>
      </c>
      <c r="CM1748" s="4">
        <f t="shared" si="74"/>
        <v>46204.671724537038</v>
      </c>
      <c r="CN1748">
        <f t="shared" si="75"/>
        <v>1</v>
      </c>
      <c r="CO1748" t="str">
        <f>VLOOKUP(A1748,Sheet1!$A$2:$B$221,2,0)</f>
        <v>West Zone</v>
      </c>
    </row>
    <row r="1749" spans="1:93" x14ac:dyDescent="0.35">
      <c r="A1749" t="s">
        <v>8238</v>
      </c>
      <c r="B1749">
        <v>650</v>
      </c>
      <c r="C1749" t="s">
        <v>9332</v>
      </c>
      <c r="D1749" t="s">
        <v>678</v>
      </c>
      <c r="E1749" t="s">
        <v>451</v>
      </c>
      <c r="F1749" t="s">
        <v>452</v>
      </c>
      <c r="G1749" t="s">
        <v>441</v>
      </c>
      <c r="H1749" t="s">
        <v>10962</v>
      </c>
      <c r="I1749">
        <v>710933</v>
      </c>
      <c r="J1749" t="s">
        <v>1402</v>
      </c>
      <c r="K1749" t="s">
        <v>1403</v>
      </c>
      <c r="L1749" t="s">
        <v>4622</v>
      </c>
      <c r="M1749" t="s">
        <v>10963</v>
      </c>
      <c r="N1749">
        <v>65000</v>
      </c>
      <c r="O1749" t="s">
        <v>10964</v>
      </c>
      <c r="P1749" t="s">
        <v>10965</v>
      </c>
      <c r="Q1749" t="s">
        <v>10966</v>
      </c>
      <c r="R1749">
        <v>6663772135</v>
      </c>
      <c r="S1749" s="14">
        <v>46209</v>
      </c>
      <c r="T1749" t="s">
        <v>8261</v>
      </c>
      <c r="U1749" s="31">
        <v>46209.64234953704</v>
      </c>
      <c r="AK1749" s="14">
        <v>46209</v>
      </c>
      <c r="AL1749" t="s">
        <v>2430</v>
      </c>
      <c r="AM1749" s="31">
        <v>46209.689629629633</v>
      </c>
      <c r="AQ1749" s="31">
        <v>46209.689629629633</v>
      </c>
      <c r="AR1749" s="14">
        <v>46209</v>
      </c>
      <c r="AS1749" t="s">
        <v>2430</v>
      </c>
      <c r="AT1749" t="s">
        <v>452</v>
      </c>
      <c r="AU1749" t="s">
        <v>678</v>
      </c>
      <c r="AV1749" s="14">
        <v>46209</v>
      </c>
      <c r="AW1749" t="s">
        <v>8261</v>
      </c>
      <c r="AX1749" s="31">
        <v>46209.72146990741</v>
      </c>
      <c r="AY1749" s="14">
        <v>46209</v>
      </c>
      <c r="AZ1749" t="s">
        <v>1211</v>
      </c>
      <c r="BA1749" s="31">
        <v>46209.738043981481</v>
      </c>
      <c r="BB1749" s="14">
        <v>46209</v>
      </c>
      <c r="BC1749" t="s">
        <v>6636</v>
      </c>
      <c r="BD1749" s="31">
        <v>46209.74726851852</v>
      </c>
      <c r="BE1749" s="14">
        <v>46209</v>
      </c>
      <c r="BF1749" t="s">
        <v>1240</v>
      </c>
      <c r="BG1749" s="31">
        <v>46209.763668981483</v>
      </c>
      <c r="BH1749" s="14">
        <v>46209</v>
      </c>
      <c r="BI1749" t="s">
        <v>1240</v>
      </c>
      <c r="BJ1749" s="31">
        <v>46209.768842592595</v>
      </c>
      <c r="BW1749" s="14">
        <v>46209</v>
      </c>
      <c r="BX1749" t="s">
        <v>1240</v>
      </c>
      <c r="BY1749" s="31">
        <v>46209.77244212963</v>
      </c>
      <c r="BZ1749" s="14">
        <v>46209</v>
      </c>
      <c r="CA1749" t="s">
        <v>2414</v>
      </c>
      <c r="CB1749" s="31">
        <v>46209.802349537036</v>
      </c>
      <c r="CF1749" s="14">
        <v>46210</v>
      </c>
      <c r="CG1749" t="s">
        <v>8244</v>
      </c>
      <c r="CH1749" s="31">
        <v>46210.463888888888</v>
      </c>
      <c r="CM1749" s="4">
        <f t="shared" si="74"/>
        <v>46209.64234953704</v>
      </c>
      <c r="CN1749">
        <f t="shared" si="75"/>
        <v>0</v>
      </c>
      <c r="CO1749" t="str">
        <f>VLOOKUP(A1749,Sheet1!$A$2:$B$221,2,0)</f>
        <v>West Zone</v>
      </c>
    </row>
    <row r="1750" spans="1:93" x14ac:dyDescent="0.35">
      <c r="A1750" t="s">
        <v>8238</v>
      </c>
      <c r="B1750">
        <v>650</v>
      </c>
      <c r="C1750" t="s">
        <v>9332</v>
      </c>
      <c r="D1750" t="s">
        <v>678</v>
      </c>
      <c r="E1750" t="s">
        <v>451</v>
      </c>
      <c r="F1750" t="s">
        <v>452</v>
      </c>
      <c r="G1750" t="s">
        <v>441</v>
      </c>
      <c r="H1750" t="s">
        <v>8262</v>
      </c>
      <c r="I1750">
        <v>786437</v>
      </c>
      <c r="J1750" t="s">
        <v>8263</v>
      </c>
      <c r="K1750" t="s">
        <v>8264</v>
      </c>
      <c r="L1750" t="s">
        <v>4622</v>
      </c>
      <c r="M1750" t="s">
        <v>8265</v>
      </c>
      <c r="N1750">
        <v>40000</v>
      </c>
      <c r="O1750" t="s">
        <v>3054</v>
      </c>
      <c r="P1750" t="s">
        <v>3055</v>
      </c>
      <c r="Q1750" t="s">
        <v>8266</v>
      </c>
      <c r="R1750">
        <v>2374354465</v>
      </c>
      <c r="S1750" s="14">
        <v>46205</v>
      </c>
      <c r="T1750" t="s">
        <v>8267</v>
      </c>
      <c r="U1750" s="31">
        <v>46205.561666666668</v>
      </c>
      <c r="AK1750" s="14">
        <v>46205</v>
      </c>
      <c r="AL1750" t="s">
        <v>2430</v>
      </c>
      <c r="AM1750" s="31">
        <v>46205.71234953704</v>
      </c>
      <c r="AQ1750" s="31">
        <v>46205.71234953704</v>
      </c>
      <c r="AR1750" s="14">
        <v>46205</v>
      </c>
      <c r="AS1750" t="s">
        <v>2430</v>
      </c>
      <c r="AT1750" t="s">
        <v>452</v>
      </c>
      <c r="AU1750" t="s">
        <v>678</v>
      </c>
      <c r="AV1750" s="14">
        <v>46205</v>
      </c>
      <c r="AW1750" t="s">
        <v>2430</v>
      </c>
      <c r="AX1750" s="31">
        <v>46205.713148148148</v>
      </c>
      <c r="AY1750" s="14">
        <v>46205</v>
      </c>
      <c r="AZ1750" t="s">
        <v>1211</v>
      </c>
      <c r="BA1750" s="31">
        <v>46205.737037037034</v>
      </c>
      <c r="BB1750" s="14">
        <v>46205</v>
      </c>
      <c r="BC1750" t="s">
        <v>6814</v>
      </c>
      <c r="BD1750" s="31">
        <v>46205.745520833334</v>
      </c>
      <c r="BE1750" s="14">
        <v>46205</v>
      </c>
      <c r="BF1750" t="s">
        <v>6508</v>
      </c>
      <c r="BG1750" s="31">
        <v>46205.761458333334</v>
      </c>
      <c r="BH1750" s="14">
        <v>46205</v>
      </c>
      <c r="BI1750" t="s">
        <v>6508</v>
      </c>
      <c r="BJ1750" s="31">
        <v>46205.782372685186</v>
      </c>
      <c r="BW1750" s="14">
        <v>46205</v>
      </c>
      <c r="BX1750" t="s">
        <v>1212</v>
      </c>
      <c r="BY1750" s="31">
        <v>46205.793287037035</v>
      </c>
      <c r="BZ1750" s="14">
        <v>46205</v>
      </c>
      <c r="CA1750" t="s">
        <v>1212</v>
      </c>
      <c r="CB1750" s="31">
        <v>46205.793437499997</v>
      </c>
      <c r="CF1750" s="14">
        <v>46206</v>
      </c>
      <c r="CG1750" t="s">
        <v>8244</v>
      </c>
      <c r="CH1750" s="31">
        <v>46206.393090277779</v>
      </c>
      <c r="CM1750" s="4">
        <f t="shared" si="74"/>
        <v>46205.561666666668</v>
      </c>
      <c r="CN1750">
        <f t="shared" si="75"/>
        <v>0</v>
      </c>
      <c r="CO1750" t="str">
        <f>VLOOKUP(A1750,Sheet1!$A$2:$B$221,2,0)</f>
        <v>West Zone</v>
      </c>
    </row>
    <row r="1751" spans="1:93" x14ac:dyDescent="0.35">
      <c r="A1751" t="s">
        <v>8268</v>
      </c>
      <c r="B1751">
        <v>723</v>
      </c>
      <c r="C1751" t="s">
        <v>9332</v>
      </c>
      <c r="D1751" t="s">
        <v>678</v>
      </c>
      <c r="E1751" t="s">
        <v>455</v>
      </c>
      <c r="F1751" t="s">
        <v>456</v>
      </c>
      <c r="G1751" t="s">
        <v>441</v>
      </c>
      <c r="H1751" t="s">
        <v>3748</v>
      </c>
      <c r="I1751">
        <v>367496</v>
      </c>
      <c r="J1751" t="s">
        <v>1404</v>
      </c>
      <c r="K1751" t="s">
        <v>1405</v>
      </c>
      <c r="L1751" t="s">
        <v>4622</v>
      </c>
      <c r="M1751" t="s">
        <v>8269</v>
      </c>
      <c r="N1751">
        <v>85000</v>
      </c>
      <c r="O1751" t="s">
        <v>1406</v>
      </c>
      <c r="P1751" t="s">
        <v>1407</v>
      </c>
      <c r="Q1751" t="s">
        <v>3749</v>
      </c>
      <c r="R1751">
        <v>8286711310</v>
      </c>
      <c r="S1751" s="14">
        <v>46204</v>
      </c>
      <c r="T1751" t="s">
        <v>1408</v>
      </c>
      <c r="U1751" s="31">
        <v>46204.476388888892</v>
      </c>
      <c r="AK1751" s="14">
        <v>46204</v>
      </c>
      <c r="AL1751" t="s">
        <v>1409</v>
      </c>
      <c r="AM1751" s="31">
        <v>46204.518807870372</v>
      </c>
      <c r="AQ1751" s="31">
        <v>46204.518807870372</v>
      </c>
      <c r="AR1751" s="14">
        <v>46204</v>
      </c>
      <c r="AS1751" t="s">
        <v>1409</v>
      </c>
      <c r="AT1751" t="s">
        <v>456</v>
      </c>
      <c r="AU1751" t="s">
        <v>678</v>
      </c>
      <c r="AV1751" s="14">
        <v>46204</v>
      </c>
      <c r="AW1751" t="s">
        <v>1408</v>
      </c>
      <c r="AX1751" s="31">
        <v>46204.538946759261</v>
      </c>
      <c r="AY1751" s="14">
        <v>46204</v>
      </c>
      <c r="AZ1751" t="s">
        <v>1211</v>
      </c>
      <c r="BA1751" s="31">
        <v>46204.551018518519</v>
      </c>
      <c r="BB1751" s="14">
        <v>46204</v>
      </c>
      <c r="BC1751" t="s">
        <v>3057</v>
      </c>
      <c r="BD1751" s="31">
        <v>46204.568414351852</v>
      </c>
      <c r="BE1751" s="14">
        <v>46204</v>
      </c>
      <c r="BF1751" t="s">
        <v>6483</v>
      </c>
      <c r="BG1751" s="31">
        <v>46204.628506944442</v>
      </c>
      <c r="BH1751" s="14">
        <v>46204</v>
      </c>
      <c r="BI1751" t="s">
        <v>6483</v>
      </c>
      <c r="BJ1751" s="31">
        <v>46204.636296296296</v>
      </c>
      <c r="BW1751" s="14">
        <v>46204</v>
      </c>
      <c r="BX1751" t="s">
        <v>6483</v>
      </c>
      <c r="BY1751" s="31">
        <v>46204.642071759263</v>
      </c>
      <c r="BZ1751" s="14">
        <v>46204</v>
      </c>
      <c r="CA1751" t="s">
        <v>1212</v>
      </c>
      <c r="CB1751" s="31">
        <v>46204.651921296296</v>
      </c>
      <c r="CF1751" s="14">
        <v>46204</v>
      </c>
      <c r="CG1751" t="s">
        <v>1408</v>
      </c>
      <c r="CH1751" s="31">
        <v>46204.751712962963</v>
      </c>
      <c r="CM1751" s="4">
        <f t="shared" si="74"/>
        <v>46204.476388888892</v>
      </c>
      <c r="CN1751">
        <f t="shared" si="75"/>
        <v>0</v>
      </c>
      <c r="CO1751" t="str">
        <f>VLOOKUP(A1751,Sheet1!$A$2:$B$221,2,0)</f>
        <v>West Zone</v>
      </c>
    </row>
    <row r="1752" spans="1:93" x14ac:dyDescent="0.35">
      <c r="A1752" t="s">
        <v>8268</v>
      </c>
      <c r="B1752">
        <v>723</v>
      </c>
      <c r="C1752" t="s">
        <v>9332</v>
      </c>
      <c r="D1752" t="s">
        <v>678</v>
      </c>
      <c r="E1752" t="s">
        <v>455</v>
      </c>
      <c r="F1752" t="s">
        <v>456</v>
      </c>
      <c r="G1752" t="s">
        <v>441</v>
      </c>
      <c r="H1752" t="s">
        <v>8270</v>
      </c>
      <c r="I1752">
        <v>377288</v>
      </c>
      <c r="J1752" t="s">
        <v>3109</v>
      </c>
      <c r="K1752" t="s">
        <v>3110</v>
      </c>
      <c r="L1752" t="s">
        <v>4622</v>
      </c>
      <c r="M1752" t="s">
        <v>8271</v>
      </c>
      <c r="N1752">
        <v>45000</v>
      </c>
      <c r="O1752" t="s">
        <v>7079</v>
      </c>
      <c r="P1752" t="s">
        <v>7080</v>
      </c>
      <c r="Q1752" t="s">
        <v>8272</v>
      </c>
      <c r="R1752">
        <v>3701472355</v>
      </c>
      <c r="S1752" s="14">
        <v>46204</v>
      </c>
      <c r="T1752" t="s">
        <v>8273</v>
      </c>
      <c r="U1752" s="31">
        <v>46204.652708333335</v>
      </c>
      <c r="AK1752" s="14">
        <v>46204</v>
      </c>
      <c r="AL1752" t="s">
        <v>8274</v>
      </c>
      <c r="AM1752" s="31">
        <v>46204.756956018522</v>
      </c>
      <c r="AQ1752" s="31">
        <v>46204.756956018522</v>
      </c>
      <c r="AR1752" s="14">
        <v>46204</v>
      </c>
      <c r="AS1752" t="s">
        <v>8274</v>
      </c>
      <c r="AT1752" t="s">
        <v>8275</v>
      </c>
      <c r="AU1752" t="s">
        <v>677</v>
      </c>
      <c r="AV1752" s="14">
        <v>46204</v>
      </c>
      <c r="AW1752" t="s">
        <v>8274</v>
      </c>
      <c r="AX1752" s="31">
        <v>46204.759050925924</v>
      </c>
      <c r="AY1752" s="14">
        <v>46205</v>
      </c>
      <c r="AZ1752" t="s">
        <v>1211</v>
      </c>
      <c r="BA1752" s="31">
        <v>46205.356215277781</v>
      </c>
      <c r="BB1752" s="14">
        <v>46205</v>
      </c>
      <c r="BC1752" t="s">
        <v>6874</v>
      </c>
      <c r="BD1752" s="31">
        <v>46205.387372685182</v>
      </c>
      <c r="BE1752" s="14">
        <v>46205</v>
      </c>
      <c r="BF1752" t="s">
        <v>6483</v>
      </c>
      <c r="BG1752" s="31">
        <v>46205.453182870369</v>
      </c>
      <c r="BH1752" s="14">
        <v>46205</v>
      </c>
      <c r="BI1752" t="s">
        <v>6483</v>
      </c>
      <c r="BJ1752" s="31">
        <v>46205.470960648148</v>
      </c>
      <c r="BW1752" s="14">
        <v>46205</v>
      </c>
      <c r="BX1752" t="s">
        <v>6483</v>
      </c>
      <c r="BY1752" s="31">
        <v>46205.479328703703</v>
      </c>
      <c r="BZ1752" s="14">
        <v>46205</v>
      </c>
      <c r="CA1752" t="s">
        <v>1212</v>
      </c>
      <c r="CB1752" s="31">
        <v>46205.487615740742</v>
      </c>
      <c r="CF1752" s="14">
        <v>46205</v>
      </c>
      <c r="CG1752" t="s">
        <v>1408</v>
      </c>
      <c r="CH1752" s="31">
        <v>46205.640879629631</v>
      </c>
      <c r="CM1752" s="4">
        <f t="shared" si="74"/>
        <v>46204.652708333335</v>
      </c>
      <c r="CN1752">
        <f t="shared" si="75"/>
        <v>0</v>
      </c>
      <c r="CO1752" t="str">
        <f>VLOOKUP(A1752,Sheet1!$A$2:$B$221,2,0)</f>
        <v>West Zone</v>
      </c>
    </row>
    <row r="1753" spans="1:93" x14ac:dyDescent="0.35">
      <c r="A1753" t="s">
        <v>8268</v>
      </c>
      <c r="B1753">
        <v>723</v>
      </c>
      <c r="C1753" t="s">
        <v>9332</v>
      </c>
      <c r="D1753" t="s">
        <v>678</v>
      </c>
      <c r="E1753" t="s">
        <v>455</v>
      </c>
      <c r="F1753" t="s">
        <v>456</v>
      </c>
      <c r="G1753" t="s">
        <v>441</v>
      </c>
      <c r="H1753" t="s">
        <v>10967</v>
      </c>
      <c r="I1753">
        <v>380823</v>
      </c>
      <c r="J1753" t="s">
        <v>1404</v>
      </c>
      <c r="K1753" t="s">
        <v>1405</v>
      </c>
      <c r="L1753" t="s">
        <v>4622</v>
      </c>
      <c r="M1753" t="s">
        <v>10968</v>
      </c>
      <c r="N1753">
        <v>73000</v>
      </c>
      <c r="O1753" t="s">
        <v>9708</v>
      </c>
      <c r="P1753" t="s">
        <v>9709</v>
      </c>
      <c r="Q1753" t="s">
        <v>10969</v>
      </c>
      <c r="R1753">
        <v>8593115418</v>
      </c>
      <c r="S1753" s="14">
        <v>46209</v>
      </c>
      <c r="T1753" t="s">
        <v>10970</v>
      </c>
      <c r="U1753" s="31">
        <v>46209.430034722223</v>
      </c>
      <c r="Y1753" s="14">
        <v>46209</v>
      </c>
      <c r="Z1753" t="s">
        <v>10970</v>
      </c>
      <c r="AA1753" s="31">
        <v>46209.445949074077</v>
      </c>
      <c r="AK1753" s="14">
        <v>46209</v>
      </c>
      <c r="AL1753" t="s">
        <v>1409</v>
      </c>
      <c r="AM1753" s="31">
        <v>46209.562592592592</v>
      </c>
      <c r="AQ1753" s="31">
        <v>46209.562592592592</v>
      </c>
      <c r="AR1753" s="14">
        <v>46209</v>
      </c>
      <c r="AS1753" t="s">
        <v>1409</v>
      </c>
      <c r="AT1753" t="s">
        <v>456</v>
      </c>
      <c r="AU1753" t="s">
        <v>678</v>
      </c>
      <c r="AV1753" s="14">
        <v>46209</v>
      </c>
      <c r="AW1753" t="s">
        <v>1408</v>
      </c>
      <c r="AX1753" s="31">
        <v>46209.607604166667</v>
      </c>
      <c r="AY1753" s="14">
        <v>46209</v>
      </c>
      <c r="AZ1753" t="s">
        <v>1211</v>
      </c>
      <c r="BA1753" s="31">
        <v>46209.623090277775</v>
      </c>
      <c r="BB1753" s="14">
        <v>46209</v>
      </c>
      <c r="BC1753" t="s">
        <v>6837</v>
      </c>
      <c r="BD1753" s="31">
        <v>46209.685243055559</v>
      </c>
      <c r="BE1753" s="14">
        <v>46209</v>
      </c>
      <c r="BF1753" t="s">
        <v>1240</v>
      </c>
      <c r="BG1753" s="31">
        <v>46209.741932870369</v>
      </c>
      <c r="BH1753" s="14">
        <v>46209</v>
      </c>
      <c r="BI1753" t="s">
        <v>1240</v>
      </c>
      <c r="BJ1753" s="31">
        <v>46209.74695601852</v>
      </c>
      <c r="BW1753" s="14">
        <v>46209</v>
      </c>
      <c r="BX1753" t="s">
        <v>1240</v>
      </c>
      <c r="BY1753" s="31">
        <v>46209.752615740741</v>
      </c>
      <c r="BZ1753" s="14">
        <v>46209</v>
      </c>
      <c r="CA1753" t="s">
        <v>2414</v>
      </c>
      <c r="CB1753" s="31">
        <v>46209.793680555558</v>
      </c>
      <c r="CM1753" s="4">
        <f t="shared" si="74"/>
        <v>46209.445949074077</v>
      </c>
      <c r="CN1753">
        <f t="shared" si="75"/>
        <v>0</v>
      </c>
      <c r="CO1753" t="str">
        <f>VLOOKUP(A1753,Sheet1!$A$2:$B$221,2,0)</f>
        <v>West Zone</v>
      </c>
    </row>
    <row r="1754" spans="1:93" x14ac:dyDescent="0.35">
      <c r="A1754" t="s">
        <v>8268</v>
      </c>
      <c r="B1754">
        <v>723</v>
      </c>
      <c r="C1754" t="s">
        <v>9332</v>
      </c>
      <c r="D1754" t="s">
        <v>678</v>
      </c>
      <c r="E1754" t="s">
        <v>455</v>
      </c>
      <c r="F1754" t="s">
        <v>456</v>
      </c>
      <c r="G1754" t="s">
        <v>441</v>
      </c>
      <c r="H1754" t="s">
        <v>8276</v>
      </c>
      <c r="I1754">
        <v>388760</v>
      </c>
      <c r="J1754" t="s">
        <v>3109</v>
      </c>
      <c r="K1754" t="s">
        <v>3110</v>
      </c>
      <c r="L1754" t="s">
        <v>4622</v>
      </c>
      <c r="M1754" t="s">
        <v>8277</v>
      </c>
      <c r="N1754">
        <v>45000</v>
      </c>
      <c r="O1754" t="s">
        <v>7079</v>
      </c>
      <c r="P1754" t="s">
        <v>7080</v>
      </c>
      <c r="Q1754" t="s">
        <v>8278</v>
      </c>
      <c r="R1754">
        <v>3382764069</v>
      </c>
      <c r="S1754" s="14">
        <v>46205</v>
      </c>
      <c r="T1754" t="s">
        <v>8273</v>
      </c>
      <c r="U1754" s="31">
        <v>46205.634143518517</v>
      </c>
      <c r="AK1754" s="14">
        <v>46206</v>
      </c>
      <c r="AL1754" t="s">
        <v>1409</v>
      </c>
      <c r="AM1754" s="31">
        <v>46206.520277777781</v>
      </c>
      <c r="AQ1754" s="31">
        <v>46206.520277777781</v>
      </c>
      <c r="AR1754" s="14">
        <v>46206</v>
      </c>
      <c r="AS1754" t="s">
        <v>1409</v>
      </c>
      <c r="AT1754" t="s">
        <v>456</v>
      </c>
      <c r="AU1754" t="s">
        <v>678</v>
      </c>
      <c r="AV1754" s="14">
        <v>46206</v>
      </c>
      <c r="AW1754" t="s">
        <v>1408</v>
      </c>
      <c r="AX1754" s="31">
        <v>46206.526284722226</v>
      </c>
      <c r="AY1754" s="14">
        <v>46206</v>
      </c>
      <c r="AZ1754" t="s">
        <v>3057</v>
      </c>
      <c r="BA1754" s="31">
        <v>46206.562141203707</v>
      </c>
      <c r="BB1754" s="14">
        <v>46206</v>
      </c>
      <c r="BC1754" t="s">
        <v>1366</v>
      </c>
      <c r="BD1754" s="31">
        <v>46206.61959490741</v>
      </c>
      <c r="BE1754" s="14">
        <v>46206</v>
      </c>
      <c r="BF1754" t="s">
        <v>6508</v>
      </c>
      <c r="BG1754" s="31">
        <v>46206.673333333332</v>
      </c>
      <c r="BH1754" s="14">
        <v>46206</v>
      </c>
      <c r="BI1754" t="s">
        <v>6508</v>
      </c>
      <c r="BJ1754" s="31">
        <v>46206.693229166667</v>
      </c>
      <c r="BW1754" s="14">
        <v>46206</v>
      </c>
      <c r="BX1754" t="s">
        <v>6508</v>
      </c>
      <c r="BY1754" s="31">
        <v>46206.704340277778</v>
      </c>
      <c r="BZ1754" s="14">
        <v>46206</v>
      </c>
      <c r="CA1754" t="s">
        <v>1212</v>
      </c>
      <c r="CB1754" s="31">
        <v>46206.712476851855</v>
      </c>
      <c r="CF1754" s="14">
        <v>46206</v>
      </c>
      <c r="CG1754" t="s">
        <v>8274</v>
      </c>
      <c r="CH1754" s="31">
        <v>46206.795451388891</v>
      </c>
      <c r="CM1754" s="4">
        <f t="shared" si="74"/>
        <v>46205.634143518517</v>
      </c>
      <c r="CN1754">
        <f t="shared" si="75"/>
        <v>1</v>
      </c>
      <c r="CO1754" t="str">
        <f>VLOOKUP(A1754,Sheet1!$A$2:$B$221,2,0)</f>
        <v>West Zone</v>
      </c>
    </row>
    <row r="1755" spans="1:93" x14ac:dyDescent="0.35">
      <c r="A1755" t="s">
        <v>8268</v>
      </c>
      <c r="B1755">
        <v>723</v>
      </c>
      <c r="C1755" t="s">
        <v>9332</v>
      </c>
      <c r="D1755" t="s">
        <v>678</v>
      </c>
      <c r="E1755" t="s">
        <v>455</v>
      </c>
      <c r="F1755" t="s">
        <v>456</v>
      </c>
      <c r="G1755" t="s">
        <v>441</v>
      </c>
      <c r="H1755" t="s">
        <v>8279</v>
      </c>
      <c r="I1755">
        <v>410043</v>
      </c>
      <c r="J1755" t="s">
        <v>4476</v>
      </c>
      <c r="K1755" t="s">
        <v>4477</v>
      </c>
      <c r="L1755" t="s">
        <v>4622</v>
      </c>
      <c r="M1755" t="s">
        <v>8280</v>
      </c>
      <c r="N1755">
        <v>45000</v>
      </c>
      <c r="O1755" t="s">
        <v>7079</v>
      </c>
      <c r="P1755" t="s">
        <v>7080</v>
      </c>
      <c r="Q1755" t="s">
        <v>8281</v>
      </c>
      <c r="R1755">
        <v>3512911405</v>
      </c>
      <c r="S1755" s="14">
        <v>46203</v>
      </c>
      <c r="T1755" t="s">
        <v>8282</v>
      </c>
      <c r="U1755" s="31">
        <v>46203.57372685185</v>
      </c>
      <c r="AK1755" s="14">
        <v>46204</v>
      </c>
      <c r="AL1755" t="s">
        <v>1409</v>
      </c>
      <c r="AM1755" s="31">
        <v>46204.781817129631</v>
      </c>
      <c r="AQ1755" s="31">
        <v>46204.781817129631</v>
      </c>
      <c r="AR1755" s="14">
        <v>46204</v>
      </c>
      <c r="AS1755" t="s">
        <v>1409</v>
      </c>
      <c r="AT1755" t="s">
        <v>456</v>
      </c>
      <c r="AU1755" t="s">
        <v>678</v>
      </c>
      <c r="AV1755" s="14">
        <v>46204</v>
      </c>
      <c r="AW1755" t="s">
        <v>1408</v>
      </c>
      <c r="AX1755" s="31">
        <v>46204.800543981481</v>
      </c>
      <c r="AY1755" s="14">
        <v>46205</v>
      </c>
      <c r="AZ1755" t="s">
        <v>1211</v>
      </c>
      <c r="BA1755" s="31">
        <v>46205.356030092589</v>
      </c>
      <c r="BB1755" s="14">
        <v>46205</v>
      </c>
      <c r="BC1755" t="s">
        <v>6874</v>
      </c>
      <c r="BD1755" s="31">
        <v>46205.381909722222</v>
      </c>
      <c r="BE1755" s="14">
        <v>46205</v>
      </c>
      <c r="BF1755" t="s">
        <v>1240</v>
      </c>
      <c r="BG1755" s="31">
        <v>46205.458043981482</v>
      </c>
      <c r="BH1755" s="14">
        <v>46205</v>
      </c>
      <c r="BI1755" t="s">
        <v>1240</v>
      </c>
      <c r="BJ1755" s="31">
        <v>46205.483159722222</v>
      </c>
      <c r="BW1755" s="14">
        <v>46205</v>
      </c>
      <c r="BX1755" t="s">
        <v>1240</v>
      </c>
      <c r="BY1755" s="31">
        <v>46205.488958333335</v>
      </c>
      <c r="BZ1755" s="14">
        <v>46205</v>
      </c>
      <c r="CA1755" t="s">
        <v>1212</v>
      </c>
      <c r="CB1755" s="31">
        <v>46205.530694444446</v>
      </c>
      <c r="CF1755" s="14">
        <v>46206</v>
      </c>
      <c r="CG1755" t="s">
        <v>1408</v>
      </c>
      <c r="CH1755" s="31">
        <v>46206.49324074074</v>
      </c>
      <c r="CM1755" s="4">
        <f t="shared" si="74"/>
        <v>46203.57372685185</v>
      </c>
      <c r="CN1755">
        <f t="shared" si="75"/>
        <v>1</v>
      </c>
      <c r="CO1755" t="str">
        <f>VLOOKUP(A1755,Sheet1!$A$2:$B$221,2,0)</f>
        <v>West Zone</v>
      </c>
    </row>
    <row r="1756" spans="1:93" x14ac:dyDescent="0.35">
      <c r="A1756" t="s">
        <v>8268</v>
      </c>
      <c r="B1756">
        <v>723</v>
      </c>
      <c r="C1756" t="s">
        <v>9332</v>
      </c>
      <c r="D1756" t="s">
        <v>678</v>
      </c>
      <c r="E1756" t="s">
        <v>455</v>
      </c>
      <c r="F1756" t="s">
        <v>456</v>
      </c>
      <c r="G1756" t="s">
        <v>441</v>
      </c>
      <c r="H1756" t="s">
        <v>10971</v>
      </c>
      <c r="I1756">
        <v>431275</v>
      </c>
      <c r="J1756" t="s">
        <v>8283</v>
      </c>
      <c r="K1756" t="s">
        <v>8284</v>
      </c>
      <c r="L1756" t="s">
        <v>4622</v>
      </c>
      <c r="M1756" t="s">
        <v>10972</v>
      </c>
      <c r="N1756">
        <v>85000</v>
      </c>
      <c r="O1756" t="s">
        <v>9768</v>
      </c>
      <c r="P1756" t="s">
        <v>9769</v>
      </c>
      <c r="Q1756" t="s">
        <v>10973</v>
      </c>
      <c r="R1756">
        <v>6498914563</v>
      </c>
      <c r="S1756" s="14">
        <v>46206</v>
      </c>
      <c r="T1756" t="s">
        <v>8273</v>
      </c>
      <c r="U1756" s="31">
        <v>46206.481122685182</v>
      </c>
      <c r="AK1756" s="14">
        <v>46209</v>
      </c>
      <c r="AL1756" t="s">
        <v>1409</v>
      </c>
      <c r="AM1756" s="31">
        <v>46209.326006944444</v>
      </c>
      <c r="AQ1756" s="31">
        <v>46209.326006944444</v>
      </c>
      <c r="AR1756" s="14">
        <v>46209</v>
      </c>
      <c r="AS1756" t="s">
        <v>1409</v>
      </c>
      <c r="AT1756" t="s">
        <v>456</v>
      </c>
      <c r="AU1756" t="s">
        <v>678</v>
      </c>
      <c r="AV1756" s="14">
        <v>46209</v>
      </c>
      <c r="AW1756" t="s">
        <v>10970</v>
      </c>
      <c r="AX1756" s="31">
        <v>46209.332881944443</v>
      </c>
      <c r="AY1756" s="14">
        <v>46209</v>
      </c>
      <c r="AZ1756" t="s">
        <v>1211</v>
      </c>
      <c r="BA1756" s="31">
        <v>46209.406504629631</v>
      </c>
      <c r="BB1756" s="14">
        <v>46209</v>
      </c>
      <c r="BC1756" t="s">
        <v>6685</v>
      </c>
      <c r="BD1756" s="31">
        <v>46209.580393518518</v>
      </c>
      <c r="BE1756" s="14">
        <v>46209</v>
      </c>
      <c r="BF1756" t="s">
        <v>6483</v>
      </c>
      <c r="BG1756" s="31">
        <v>46209.648425925923</v>
      </c>
      <c r="BH1756" s="14">
        <v>46209</v>
      </c>
      <c r="BI1756" t="s">
        <v>6483</v>
      </c>
      <c r="BJ1756" s="31">
        <v>46209.674930555557</v>
      </c>
      <c r="BW1756" s="14">
        <v>46209</v>
      </c>
      <c r="BX1756" t="s">
        <v>6483</v>
      </c>
      <c r="BY1756" s="31">
        <v>46209.6796875</v>
      </c>
      <c r="BZ1756" s="14">
        <v>46209</v>
      </c>
      <c r="CA1756" t="s">
        <v>2414</v>
      </c>
      <c r="CB1756" s="31">
        <v>46209.701307870368</v>
      </c>
      <c r="CF1756" s="14">
        <v>46209</v>
      </c>
      <c r="CG1756" t="s">
        <v>1408</v>
      </c>
      <c r="CH1756" s="31">
        <v>46209.710127314815</v>
      </c>
      <c r="CM1756" s="4">
        <f t="shared" si="74"/>
        <v>46206.481122685182</v>
      </c>
      <c r="CN1756">
        <f t="shared" si="75"/>
        <v>3</v>
      </c>
      <c r="CO1756" t="str">
        <f>VLOOKUP(A1756,Sheet1!$A$2:$B$221,2,0)</f>
        <v>West Zone</v>
      </c>
    </row>
    <row r="1757" spans="1:93" x14ac:dyDescent="0.35">
      <c r="A1757" t="s">
        <v>8268</v>
      </c>
      <c r="B1757">
        <v>723</v>
      </c>
      <c r="C1757" t="s">
        <v>9332</v>
      </c>
      <c r="D1757" t="s">
        <v>678</v>
      </c>
      <c r="E1757" t="s">
        <v>455</v>
      </c>
      <c r="F1757" t="s">
        <v>456</v>
      </c>
      <c r="G1757" t="s">
        <v>441</v>
      </c>
      <c r="H1757" t="s">
        <v>8285</v>
      </c>
      <c r="I1757">
        <v>494243</v>
      </c>
      <c r="J1757" t="s">
        <v>8286</v>
      </c>
      <c r="K1757" t="s">
        <v>8287</v>
      </c>
      <c r="L1757" t="s">
        <v>4622</v>
      </c>
      <c r="M1757" t="s">
        <v>8288</v>
      </c>
      <c r="N1757">
        <v>73000</v>
      </c>
      <c r="O1757" t="s">
        <v>3086</v>
      </c>
      <c r="P1757" t="s">
        <v>3087</v>
      </c>
      <c r="Q1757" t="s">
        <v>8289</v>
      </c>
      <c r="R1757">
        <v>5779438285</v>
      </c>
      <c r="S1757" s="14">
        <v>46204</v>
      </c>
      <c r="T1757" t="s">
        <v>1408</v>
      </c>
      <c r="U1757" s="31">
        <v>46204.695937500001</v>
      </c>
      <c r="AK1757" s="14">
        <v>46204</v>
      </c>
      <c r="AL1757" t="s">
        <v>1409</v>
      </c>
      <c r="AM1757" s="31">
        <v>46204.735625000001</v>
      </c>
      <c r="AQ1757" s="31">
        <v>46204.735625000001</v>
      </c>
      <c r="AR1757" s="14">
        <v>46204</v>
      </c>
      <c r="AS1757" t="s">
        <v>1409</v>
      </c>
      <c r="AT1757" t="s">
        <v>456</v>
      </c>
      <c r="AU1757" t="s">
        <v>678</v>
      </c>
      <c r="AV1757" s="14">
        <v>46204</v>
      </c>
      <c r="AW1757" t="s">
        <v>8290</v>
      </c>
      <c r="AX1757" s="31">
        <v>46204.764236111114</v>
      </c>
      <c r="AY1757" s="14">
        <v>46205</v>
      </c>
      <c r="AZ1757" t="s">
        <v>1211</v>
      </c>
      <c r="BA1757" s="31">
        <v>46205.356261574074</v>
      </c>
      <c r="BB1757" s="14">
        <v>46205</v>
      </c>
      <c r="BC1757" t="s">
        <v>6874</v>
      </c>
      <c r="BD1757" s="31">
        <v>46205.391956018517</v>
      </c>
      <c r="BE1757" s="14">
        <v>46205</v>
      </c>
      <c r="BF1757" t="s">
        <v>1239</v>
      </c>
      <c r="BG1757" s="31">
        <v>46205.44568287037</v>
      </c>
      <c r="BH1757" s="14">
        <v>46205</v>
      </c>
      <c r="BI1757" t="s">
        <v>1239</v>
      </c>
      <c r="BJ1757" s="31">
        <v>46205.4609837963</v>
      </c>
      <c r="BW1757" s="14">
        <v>46205</v>
      </c>
      <c r="BX1757" t="s">
        <v>1239</v>
      </c>
      <c r="BY1757" s="31">
        <v>46205.47483796296</v>
      </c>
      <c r="BZ1757" s="14">
        <v>46205</v>
      </c>
      <c r="CA1757" t="s">
        <v>1212</v>
      </c>
      <c r="CB1757" s="31">
        <v>46205.487696759257</v>
      </c>
      <c r="CF1757" s="14">
        <v>46205</v>
      </c>
      <c r="CG1757" t="s">
        <v>1408</v>
      </c>
      <c r="CH1757" s="31">
        <v>46205.649363425924</v>
      </c>
      <c r="CM1757" s="4">
        <f t="shared" si="74"/>
        <v>46204.695937500001</v>
      </c>
      <c r="CN1757">
        <f t="shared" si="75"/>
        <v>0</v>
      </c>
      <c r="CO1757" t="str">
        <f>VLOOKUP(A1757,Sheet1!$A$2:$B$221,2,0)</f>
        <v>West Zone</v>
      </c>
    </row>
    <row r="1758" spans="1:93" x14ac:dyDescent="0.35">
      <c r="A1758" t="s">
        <v>8268</v>
      </c>
      <c r="B1758">
        <v>723</v>
      </c>
      <c r="C1758" t="s">
        <v>9332</v>
      </c>
      <c r="D1758" t="s">
        <v>678</v>
      </c>
      <c r="E1758" t="s">
        <v>455</v>
      </c>
      <c r="F1758" t="s">
        <v>456</v>
      </c>
      <c r="G1758" t="s">
        <v>441</v>
      </c>
      <c r="H1758" t="s">
        <v>4474</v>
      </c>
      <c r="I1758">
        <v>529816</v>
      </c>
      <c r="J1758" t="s">
        <v>4476</v>
      </c>
      <c r="K1758" t="s">
        <v>4477</v>
      </c>
      <c r="L1758" t="s">
        <v>4622</v>
      </c>
      <c r="M1758" t="s">
        <v>8291</v>
      </c>
      <c r="N1758">
        <v>85000</v>
      </c>
      <c r="O1758" t="s">
        <v>1406</v>
      </c>
      <c r="P1758" t="s">
        <v>1407</v>
      </c>
      <c r="Q1758" t="s">
        <v>4475</v>
      </c>
      <c r="R1758">
        <v>6264994932</v>
      </c>
      <c r="S1758" s="14">
        <v>46205</v>
      </c>
      <c r="T1758" t="s">
        <v>8282</v>
      </c>
      <c r="U1758" s="31">
        <v>46205.711527777778</v>
      </c>
      <c r="AK1758" s="14">
        <v>46206</v>
      </c>
      <c r="AL1758" t="s">
        <v>1409</v>
      </c>
      <c r="AM1758" s="31">
        <v>46206.513148148151</v>
      </c>
      <c r="AQ1758" s="31">
        <v>46206.513148148151</v>
      </c>
      <c r="AR1758" s="14">
        <v>46206</v>
      </c>
      <c r="AS1758" t="s">
        <v>1409</v>
      </c>
      <c r="AT1758" t="s">
        <v>456</v>
      </c>
      <c r="AU1758" t="s">
        <v>678</v>
      </c>
      <c r="AV1758" s="14">
        <v>46206</v>
      </c>
      <c r="AW1758" t="s">
        <v>8292</v>
      </c>
      <c r="AX1758" s="31">
        <v>46206.514016203706</v>
      </c>
      <c r="AY1758" s="14">
        <v>46206</v>
      </c>
      <c r="AZ1758" t="s">
        <v>3057</v>
      </c>
      <c r="BA1758" s="31">
        <v>46206.523402777777</v>
      </c>
      <c r="BB1758" s="14">
        <v>46206</v>
      </c>
      <c r="BC1758" t="s">
        <v>6497</v>
      </c>
      <c r="BD1758" s="31">
        <v>46206.545717592591</v>
      </c>
      <c r="BE1758" s="14">
        <v>46206</v>
      </c>
      <c r="BF1758" t="s">
        <v>1239</v>
      </c>
      <c r="BG1758" s="31">
        <v>46206.621851851851</v>
      </c>
      <c r="BH1758" s="14">
        <v>46206</v>
      </c>
      <c r="BI1758" t="s">
        <v>1239</v>
      </c>
      <c r="BJ1758" s="31">
        <v>46206.64634259259</v>
      </c>
      <c r="BW1758" s="14">
        <v>46206</v>
      </c>
      <c r="BX1758" t="s">
        <v>1239</v>
      </c>
      <c r="BY1758" s="31">
        <v>46206.663206018522</v>
      </c>
      <c r="BZ1758" s="14">
        <v>46206</v>
      </c>
      <c r="CA1758" t="s">
        <v>1212</v>
      </c>
      <c r="CB1758" s="31">
        <v>46206.668321759258</v>
      </c>
      <c r="CF1758" s="14">
        <v>46206</v>
      </c>
      <c r="CG1758" t="s">
        <v>1408</v>
      </c>
      <c r="CH1758" s="31">
        <v>46206.758460648147</v>
      </c>
      <c r="CM1758" s="4">
        <f t="shared" si="74"/>
        <v>46205.711527777778</v>
      </c>
      <c r="CN1758">
        <f t="shared" si="75"/>
        <v>1</v>
      </c>
      <c r="CO1758" t="str">
        <f>VLOOKUP(A1758,Sheet1!$A$2:$B$221,2,0)</f>
        <v>West Zone</v>
      </c>
    </row>
    <row r="1759" spans="1:93" x14ac:dyDescent="0.35">
      <c r="A1759" t="s">
        <v>8268</v>
      </c>
      <c r="B1759">
        <v>723</v>
      </c>
      <c r="C1759" t="s">
        <v>9332</v>
      </c>
      <c r="D1759" t="s">
        <v>678</v>
      </c>
      <c r="E1759" t="s">
        <v>455</v>
      </c>
      <c r="F1759" t="s">
        <v>456</v>
      </c>
      <c r="G1759" t="s">
        <v>441</v>
      </c>
      <c r="H1759" t="s">
        <v>12823</v>
      </c>
      <c r="I1759">
        <v>630165</v>
      </c>
      <c r="J1759" t="s">
        <v>8283</v>
      </c>
      <c r="K1759" t="s">
        <v>8284</v>
      </c>
      <c r="L1759" t="s">
        <v>4622</v>
      </c>
      <c r="M1759" t="s">
        <v>12824</v>
      </c>
      <c r="N1759">
        <v>45000</v>
      </c>
      <c r="O1759" t="s">
        <v>7079</v>
      </c>
      <c r="P1759" t="s">
        <v>7080</v>
      </c>
      <c r="Q1759" t="s">
        <v>12825</v>
      </c>
      <c r="R1759">
        <v>5517452379</v>
      </c>
      <c r="S1759" s="14">
        <v>46209</v>
      </c>
      <c r="T1759" t="s">
        <v>8296</v>
      </c>
      <c r="U1759" s="31">
        <v>46209.644548611112</v>
      </c>
      <c r="Y1759" s="14">
        <v>46209</v>
      </c>
      <c r="Z1759" t="s">
        <v>8296</v>
      </c>
      <c r="AA1759" s="31">
        <v>46209.785868055558</v>
      </c>
      <c r="AK1759" s="14">
        <v>46210</v>
      </c>
      <c r="AL1759" t="s">
        <v>1409</v>
      </c>
      <c r="AM1759" s="31">
        <v>46210.45584490741</v>
      </c>
      <c r="AQ1759" s="31">
        <v>46210.45584490741</v>
      </c>
      <c r="AR1759" s="14">
        <v>46210</v>
      </c>
      <c r="AS1759" t="s">
        <v>1409</v>
      </c>
      <c r="AT1759" t="s">
        <v>456</v>
      </c>
      <c r="AU1759" t="s">
        <v>678</v>
      </c>
      <c r="AV1759" s="14">
        <v>46210</v>
      </c>
      <c r="AW1759" t="s">
        <v>1408</v>
      </c>
      <c r="AX1759" s="31">
        <v>46210.459409722222</v>
      </c>
      <c r="AY1759" s="14">
        <v>46210</v>
      </c>
      <c r="AZ1759" t="s">
        <v>1211</v>
      </c>
      <c r="BA1759" s="31">
        <v>46210.478310185186</v>
      </c>
      <c r="BB1759" s="14">
        <v>46210</v>
      </c>
      <c r="BC1759" t="s">
        <v>6874</v>
      </c>
      <c r="BD1759" s="31">
        <v>46210.511631944442</v>
      </c>
      <c r="BE1759" s="14">
        <v>46210</v>
      </c>
      <c r="BF1759" t="s">
        <v>1240</v>
      </c>
      <c r="BG1759" s="31">
        <v>46210.543287037035</v>
      </c>
      <c r="BK1759" s="14">
        <v>46210</v>
      </c>
      <c r="BL1759" t="s">
        <v>1240</v>
      </c>
      <c r="BM1759" s="31">
        <v>46210.546342592592</v>
      </c>
      <c r="CM1759" s="4">
        <f t="shared" si="74"/>
        <v>46209.785868055558</v>
      </c>
      <c r="CN1759">
        <f t="shared" si="75"/>
        <v>1</v>
      </c>
      <c r="CO1759" t="str">
        <f>VLOOKUP(A1759,Sheet1!$A$2:$B$221,2,0)</f>
        <v>West Zone</v>
      </c>
    </row>
    <row r="1760" spans="1:93" x14ac:dyDescent="0.35">
      <c r="A1760" t="s">
        <v>8268</v>
      </c>
      <c r="B1760">
        <v>723</v>
      </c>
      <c r="C1760" t="s">
        <v>9332</v>
      </c>
      <c r="D1760" t="s">
        <v>678</v>
      </c>
      <c r="E1760" t="s">
        <v>455</v>
      </c>
      <c r="F1760" t="s">
        <v>456</v>
      </c>
      <c r="G1760" t="s">
        <v>441</v>
      </c>
      <c r="H1760" t="s">
        <v>12823</v>
      </c>
      <c r="I1760">
        <v>630165</v>
      </c>
      <c r="J1760" t="s">
        <v>8283</v>
      </c>
      <c r="K1760" t="s">
        <v>8284</v>
      </c>
      <c r="L1760" t="s">
        <v>4622</v>
      </c>
      <c r="M1760" t="s">
        <v>12824</v>
      </c>
      <c r="N1760">
        <v>73000</v>
      </c>
      <c r="O1760" t="s">
        <v>3086</v>
      </c>
      <c r="P1760" t="s">
        <v>3087</v>
      </c>
      <c r="Q1760" t="s">
        <v>12826</v>
      </c>
      <c r="R1760">
        <v>2949379782</v>
      </c>
      <c r="S1760" s="14">
        <v>46209</v>
      </c>
      <c r="T1760" t="s">
        <v>8296</v>
      </c>
      <c r="U1760" s="31">
        <v>46209.644537037035</v>
      </c>
      <c r="Y1760" s="14">
        <v>46209</v>
      </c>
      <c r="Z1760" t="s">
        <v>8296</v>
      </c>
      <c r="AA1760" s="31">
        <v>46209.785833333335</v>
      </c>
      <c r="AK1760" s="14">
        <v>46210</v>
      </c>
      <c r="AL1760" t="s">
        <v>1409</v>
      </c>
      <c r="AM1760" s="31">
        <v>46210.455821759257</v>
      </c>
      <c r="AQ1760" s="31">
        <v>46210.455821759257</v>
      </c>
      <c r="AR1760" s="14">
        <v>46210</v>
      </c>
      <c r="AS1760" t="s">
        <v>1409</v>
      </c>
      <c r="AT1760" t="s">
        <v>456</v>
      </c>
      <c r="AU1760" t="s">
        <v>678</v>
      </c>
      <c r="AV1760" s="14">
        <v>46210</v>
      </c>
      <c r="AW1760" t="s">
        <v>1408</v>
      </c>
      <c r="AX1760" s="31">
        <v>46210.459374999999</v>
      </c>
      <c r="AY1760" s="14">
        <v>46210</v>
      </c>
      <c r="AZ1760" t="s">
        <v>1211</v>
      </c>
      <c r="BA1760" s="31">
        <v>46210.478310185186</v>
      </c>
      <c r="BB1760" s="14">
        <v>46210</v>
      </c>
      <c r="BC1760" t="s">
        <v>6874</v>
      </c>
      <c r="BD1760" s="31">
        <v>46210.511620370373</v>
      </c>
      <c r="BE1760" s="14">
        <v>46210</v>
      </c>
      <c r="BF1760" t="s">
        <v>1240</v>
      </c>
      <c r="BG1760" s="31">
        <v>46210.543275462966</v>
      </c>
      <c r="BK1760" s="14">
        <v>46210</v>
      </c>
      <c r="BL1760" t="s">
        <v>1240</v>
      </c>
      <c r="BM1760" s="31">
        <v>46210.546319444446</v>
      </c>
      <c r="CM1760" s="4">
        <f t="shared" si="74"/>
        <v>46209.785833333335</v>
      </c>
      <c r="CN1760">
        <f t="shared" si="75"/>
        <v>1</v>
      </c>
      <c r="CO1760" t="str">
        <f>VLOOKUP(A1760,Sheet1!$A$2:$B$221,2,0)</f>
        <v>West Zone</v>
      </c>
    </row>
    <row r="1761" spans="1:93" x14ac:dyDescent="0.35">
      <c r="A1761" t="s">
        <v>8268</v>
      </c>
      <c r="B1761">
        <v>723</v>
      </c>
      <c r="C1761" t="s">
        <v>9332</v>
      </c>
      <c r="D1761" t="s">
        <v>678</v>
      </c>
      <c r="E1761" t="s">
        <v>455</v>
      </c>
      <c r="F1761" t="s">
        <v>456</v>
      </c>
      <c r="G1761" t="s">
        <v>441</v>
      </c>
      <c r="H1761" t="s">
        <v>8293</v>
      </c>
      <c r="I1761">
        <v>757152</v>
      </c>
      <c r="J1761" t="s">
        <v>8283</v>
      </c>
      <c r="K1761" t="s">
        <v>8284</v>
      </c>
      <c r="L1761" t="s">
        <v>4622</v>
      </c>
      <c r="M1761" t="s">
        <v>8294</v>
      </c>
      <c r="N1761">
        <v>45000</v>
      </c>
      <c r="O1761" t="s">
        <v>7079</v>
      </c>
      <c r="P1761" t="s">
        <v>7080</v>
      </c>
      <c r="Q1761" t="s">
        <v>8295</v>
      </c>
      <c r="R1761">
        <v>7372886823</v>
      </c>
      <c r="S1761" s="14">
        <v>46204</v>
      </c>
      <c r="T1761" t="s">
        <v>8296</v>
      </c>
      <c r="U1761" s="31">
        <v>46204.718865740739</v>
      </c>
      <c r="AK1761" s="14">
        <v>46205</v>
      </c>
      <c r="AL1761" t="s">
        <v>1409</v>
      </c>
      <c r="AM1761" s="31">
        <v>46205.478692129633</v>
      </c>
      <c r="AQ1761" s="31">
        <v>46205.478692129633</v>
      </c>
      <c r="AR1761" s="14">
        <v>46205</v>
      </c>
      <c r="AS1761" t="s">
        <v>1409</v>
      </c>
      <c r="AT1761" t="s">
        <v>456</v>
      </c>
      <c r="AU1761" t="s">
        <v>678</v>
      </c>
      <c r="AV1761" s="14">
        <v>46205</v>
      </c>
      <c r="AW1761" t="s">
        <v>1408</v>
      </c>
      <c r="AX1761" s="31">
        <v>46205.4921875</v>
      </c>
      <c r="AY1761" s="14">
        <v>46205</v>
      </c>
      <c r="AZ1761" t="s">
        <v>1211</v>
      </c>
      <c r="BA1761" s="31">
        <v>46205.512800925928</v>
      </c>
      <c r="BB1761" s="14">
        <v>46205</v>
      </c>
      <c r="BC1761" t="s">
        <v>6837</v>
      </c>
      <c r="BD1761" s="31">
        <v>46205.550578703704</v>
      </c>
      <c r="BE1761" s="14">
        <v>46205</v>
      </c>
      <c r="BF1761" t="s">
        <v>6508</v>
      </c>
      <c r="BG1761" s="31">
        <v>46205.625879629632</v>
      </c>
      <c r="BH1761" s="14">
        <v>46205</v>
      </c>
      <c r="BI1761" t="s">
        <v>6508</v>
      </c>
      <c r="BJ1761" s="31">
        <v>46205.628020833334</v>
      </c>
      <c r="BK1761" s="14">
        <v>46205</v>
      </c>
      <c r="BL1761" t="s">
        <v>6508</v>
      </c>
      <c r="BM1761" s="31">
        <v>46205.627928240741</v>
      </c>
      <c r="BW1761" s="14">
        <v>46205</v>
      </c>
      <c r="BX1761" t="s">
        <v>6508</v>
      </c>
      <c r="BY1761" s="31">
        <v>46205.648715277777</v>
      </c>
      <c r="BZ1761" s="14">
        <v>46205</v>
      </c>
      <c r="CA1761" t="s">
        <v>1212</v>
      </c>
      <c r="CB1761" s="31">
        <v>46205.656759259262</v>
      </c>
      <c r="CF1761" s="14">
        <v>46206</v>
      </c>
      <c r="CG1761" t="s">
        <v>1408</v>
      </c>
      <c r="CH1761" s="31">
        <v>46206.6872337963</v>
      </c>
      <c r="CM1761" s="4">
        <f t="shared" si="74"/>
        <v>46204.718865740739</v>
      </c>
      <c r="CN1761">
        <f t="shared" si="75"/>
        <v>1</v>
      </c>
      <c r="CO1761" t="str">
        <f>VLOOKUP(A1761,Sheet1!$A$2:$B$221,2,0)</f>
        <v>West Zone</v>
      </c>
    </row>
    <row r="1762" spans="1:93" x14ac:dyDescent="0.35">
      <c r="A1762" t="s">
        <v>8297</v>
      </c>
      <c r="B1762">
        <v>722</v>
      </c>
      <c r="C1762" t="s">
        <v>9332</v>
      </c>
      <c r="D1762" t="s">
        <v>678</v>
      </c>
      <c r="E1762" t="s">
        <v>457</v>
      </c>
      <c r="F1762" t="s">
        <v>458</v>
      </c>
      <c r="G1762" t="s">
        <v>441</v>
      </c>
      <c r="H1762" t="s">
        <v>8298</v>
      </c>
      <c r="I1762">
        <v>421115</v>
      </c>
      <c r="J1762" t="s">
        <v>8299</v>
      </c>
      <c r="K1762" t="s">
        <v>8300</v>
      </c>
      <c r="L1762" t="s">
        <v>4622</v>
      </c>
      <c r="M1762" t="s">
        <v>8301</v>
      </c>
      <c r="N1762">
        <v>50000</v>
      </c>
      <c r="O1762" t="s">
        <v>1171</v>
      </c>
      <c r="P1762" t="s">
        <v>1172</v>
      </c>
      <c r="Q1762" t="s">
        <v>8302</v>
      </c>
      <c r="R1762">
        <v>6750186267</v>
      </c>
      <c r="S1762" s="14">
        <v>46206</v>
      </c>
      <c r="T1762" t="s">
        <v>8303</v>
      </c>
      <c r="U1762" s="31">
        <v>46206.490219907406</v>
      </c>
      <c r="AK1762" s="14">
        <v>46206</v>
      </c>
      <c r="AL1762" t="s">
        <v>2965</v>
      </c>
      <c r="AM1762" s="31">
        <v>46206.693611111114</v>
      </c>
      <c r="AQ1762" s="31">
        <v>46206.693611111114</v>
      </c>
      <c r="AR1762" s="14">
        <v>46206</v>
      </c>
      <c r="AS1762" t="s">
        <v>2965</v>
      </c>
      <c r="AT1762" t="s">
        <v>458</v>
      </c>
      <c r="AU1762" t="s">
        <v>678</v>
      </c>
      <c r="AV1762" s="14">
        <v>46206</v>
      </c>
      <c r="AW1762" t="s">
        <v>3111</v>
      </c>
      <c r="AX1762" s="31">
        <v>46206.703090277777</v>
      </c>
      <c r="AY1762" s="14">
        <v>46206</v>
      </c>
      <c r="AZ1762" t="s">
        <v>3057</v>
      </c>
      <c r="BA1762" s="31">
        <v>46206.711087962962</v>
      </c>
      <c r="BB1762" s="14">
        <v>46206</v>
      </c>
      <c r="BC1762" t="s">
        <v>6497</v>
      </c>
      <c r="BD1762" s="31">
        <v>46206.716377314813</v>
      </c>
      <c r="BE1762" s="14">
        <v>46206</v>
      </c>
      <c r="BF1762" t="s">
        <v>6483</v>
      </c>
      <c r="BG1762" s="31">
        <v>46206.72929398148</v>
      </c>
      <c r="BH1762" s="14">
        <v>46206</v>
      </c>
      <c r="BI1762" t="s">
        <v>6483</v>
      </c>
      <c r="BJ1762" s="31">
        <v>46206.73574074074</v>
      </c>
      <c r="BW1762" s="14">
        <v>46206</v>
      </c>
      <c r="BX1762" t="s">
        <v>6483</v>
      </c>
      <c r="BY1762" s="31">
        <v>46206.744467592594</v>
      </c>
      <c r="BZ1762" s="14">
        <v>46206</v>
      </c>
      <c r="CA1762" t="s">
        <v>1212</v>
      </c>
      <c r="CB1762" s="31">
        <v>46206.74962962963</v>
      </c>
      <c r="CF1762" s="14">
        <v>46206</v>
      </c>
      <c r="CG1762" t="s">
        <v>3111</v>
      </c>
      <c r="CH1762" s="31">
        <v>46206.758159722223</v>
      </c>
      <c r="CM1762" s="4">
        <f t="shared" si="74"/>
        <v>46206.490219907406</v>
      </c>
      <c r="CN1762">
        <f t="shared" si="75"/>
        <v>0</v>
      </c>
      <c r="CO1762" t="str">
        <f>VLOOKUP(A1762,Sheet1!$A$2:$B$221,2,0)</f>
        <v>West Zone</v>
      </c>
    </row>
    <row r="1763" spans="1:93" x14ac:dyDescent="0.35">
      <c r="A1763" t="s">
        <v>8297</v>
      </c>
      <c r="B1763">
        <v>722</v>
      </c>
      <c r="C1763" t="s">
        <v>9332</v>
      </c>
      <c r="D1763" t="s">
        <v>678</v>
      </c>
      <c r="E1763" t="s">
        <v>457</v>
      </c>
      <c r="F1763" t="s">
        <v>458</v>
      </c>
      <c r="G1763" t="s">
        <v>441</v>
      </c>
      <c r="H1763" t="s">
        <v>8304</v>
      </c>
      <c r="I1763">
        <v>449037</v>
      </c>
      <c r="J1763" t="s">
        <v>8305</v>
      </c>
      <c r="K1763" t="s">
        <v>8306</v>
      </c>
      <c r="L1763" t="s">
        <v>4622</v>
      </c>
      <c r="M1763" t="s">
        <v>8307</v>
      </c>
      <c r="N1763">
        <v>90000</v>
      </c>
      <c r="O1763" t="s">
        <v>1180</v>
      </c>
      <c r="P1763" t="s">
        <v>1181</v>
      </c>
      <c r="Q1763" t="s">
        <v>8308</v>
      </c>
      <c r="R1763">
        <v>9258339392</v>
      </c>
      <c r="S1763" s="14">
        <v>46205</v>
      </c>
      <c r="T1763" t="s">
        <v>8309</v>
      </c>
      <c r="U1763" s="31">
        <v>46205.558912037035</v>
      </c>
      <c r="AK1763" s="14">
        <v>46205</v>
      </c>
      <c r="AL1763" t="s">
        <v>2965</v>
      </c>
      <c r="AM1763" s="31">
        <v>46205.793333333335</v>
      </c>
      <c r="AQ1763" s="31">
        <v>46205.793333333335</v>
      </c>
      <c r="AR1763" s="14">
        <v>46205</v>
      </c>
      <c r="AS1763" t="s">
        <v>2965</v>
      </c>
      <c r="AT1763" t="s">
        <v>458</v>
      </c>
      <c r="AU1763" t="s">
        <v>678</v>
      </c>
      <c r="AV1763" s="14">
        <v>46205</v>
      </c>
      <c r="AW1763" t="s">
        <v>3111</v>
      </c>
      <c r="AX1763" s="31">
        <v>46205.801689814813</v>
      </c>
      <c r="AY1763" s="14">
        <v>46206</v>
      </c>
      <c r="AZ1763" t="s">
        <v>1211</v>
      </c>
      <c r="BA1763" s="31">
        <v>46206.342881944445</v>
      </c>
      <c r="BB1763" s="14">
        <v>46206</v>
      </c>
      <c r="BC1763" t="s">
        <v>6874</v>
      </c>
      <c r="BD1763" s="31">
        <v>46206.368680555555</v>
      </c>
      <c r="BE1763" s="14">
        <v>46206</v>
      </c>
      <c r="BF1763" t="s">
        <v>1240</v>
      </c>
      <c r="BG1763" s="31">
        <v>46206.470462962963</v>
      </c>
      <c r="BH1763" s="14">
        <v>46206</v>
      </c>
      <c r="BI1763" t="s">
        <v>1240</v>
      </c>
      <c r="BJ1763" s="31">
        <v>46206.48265046296</v>
      </c>
      <c r="BW1763" s="14">
        <v>46206</v>
      </c>
      <c r="BX1763" t="s">
        <v>1240</v>
      </c>
      <c r="BY1763" s="31">
        <v>46206.488657407404</v>
      </c>
      <c r="BZ1763" s="14">
        <v>46206</v>
      </c>
      <c r="CA1763" t="s">
        <v>1212</v>
      </c>
      <c r="CB1763" s="31">
        <v>46206.501331018517</v>
      </c>
      <c r="CF1763" s="14">
        <v>46206</v>
      </c>
      <c r="CG1763" t="s">
        <v>3111</v>
      </c>
      <c r="CH1763" s="31">
        <v>46206.767916666664</v>
      </c>
      <c r="CM1763" s="4">
        <f t="shared" si="74"/>
        <v>46205.558912037035</v>
      </c>
      <c r="CN1763">
        <f t="shared" si="75"/>
        <v>0</v>
      </c>
      <c r="CO1763" t="str">
        <f>VLOOKUP(A1763,Sheet1!$A$2:$B$221,2,0)</f>
        <v>West Zone</v>
      </c>
    </row>
    <row r="1764" spans="1:93" x14ac:dyDescent="0.35">
      <c r="A1764" t="s">
        <v>8297</v>
      </c>
      <c r="B1764">
        <v>722</v>
      </c>
      <c r="C1764" t="s">
        <v>9332</v>
      </c>
      <c r="D1764" t="s">
        <v>678</v>
      </c>
      <c r="E1764" t="s">
        <v>457</v>
      </c>
      <c r="F1764" t="s">
        <v>458</v>
      </c>
      <c r="G1764" t="s">
        <v>441</v>
      </c>
      <c r="H1764" t="s">
        <v>8310</v>
      </c>
      <c r="I1764">
        <v>469944</v>
      </c>
      <c r="J1764" t="s">
        <v>8311</v>
      </c>
      <c r="K1764" t="s">
        <v>8312</v>
      </c>
      <c r="L1764" t="s">
        <v>4622</v>
      </c>
      <c r="M1764" t="s">
        <v>8313</v>
      </c>
      <c r="N1764">
        <v>80000</v>
      </c>
      <c r="O1764" t="s">
        <v>1330</v>
      </c>
      <c r="P1764" t="s">
        <v>1331</v>
      </c>
      <c r="Q1764" t="s">
        <v>8314</v>
      </c>
      <c r="R1764">
        <v>6322360288</v>
      </c>
      <c r="S1764" s="14">
        <v>46205</v>
      </c>
      <c r="T1764" t="s">
        <v>8315</v>
      </c>
      <c r="U1764" s="31">
        <v>46205.462488425925</v>
      </c>
      <c r="AK1764" s="14">
        <v>46205</v>
      </c>
      <c r="AL1764" t="s">
        <v>2965</v>
      </c>
      <c r="AM1764" s="31">
        <v>46205.490277777775</v>
      </c>
      <c r="AQ1764" s="31">
        <v>46205.490277777775</v>
      </c>
      <c r="AR1764" s="14">
        <v>46205</v>
      </c>
      <c r="AS1764" t="s">
        <v>2965</v>
      </c>
      <c r="AT1764" t="s">
        <v>458</v>
      </c>
      <c r="AU1764" t="s">
        <v>678</v>
      </c>
      <c r="AV1764" s="14">
        <v>46205</v>
      </c>
      <c r="AW1764" t="s">
        <v>3111</v>
      </c>
      <c r="AX1764" s="31">
        <v>46205.491608796299</v>
      </c>
      <c r="AY1764" s="14">
        <v>46205</v>
      </c>
      <c r="AZ1764" t="s">
        <v>1211</v>
      </c>
      <c r="BA1764" s="31">
        <v>46205.512835648151</v>
      </c>
      <c r="BB1764" s="14">
        <v>46205</v>
      </c>
      <c r="BC1764" t="s">
        <v>6837</v>
      </c>
      <c r="BD1764" s="31">
        <v>46205.552569444444</v>
      </c>
      <c r="BE1764" s="14">
        <v>46205</v>
      </c>
      <c r="BF1764" t="s">
        <v>1239</v>
      </c>
      <c r="BG1764" s="31">
        <v>46205.620509259257</v>
      </c>
      <c r="BH1764" s="14">
        <v>46205</v>
      </c>
      <c r="BI1764" t="s">
        <v>1239</v>
      </c>
      <c r="BJ1764" s="31">
        <v>46205.624675925923</v>
      </c>
      <c r="BW1764" s="14">
        <v>46205</v>
      </c>
      <c r="BX1764" t="s">
        <v>1239</v>
      </c>
      <c r="BY1764" s="31">
        <v>46205.627442129633</v>
      </c>
      <c r="BZ1764" s="14">
        <v>46205</v>
      </c>
      <c r="CA1764" t="s">
        <v>1212</v>
      </c>
      <c r="CB1764" s="31">
        <v>46205.757199074076</v>
      </c>
      <c r="CF1764" s="14">
        <v>46205</v>
      </c>
      <c r="CG1764" t="s">
        <v>3111</v>
      </c>
      <c r="CH1764" s="31">
        <v>46205.761261574073</v>
      </c>
      <c r="CM1764" s="4">
        <f t="shared" si="74"/>
        <v>46205.462488425925</v>
      </c>
      <c r="CN1764">
        <f t="shared" si="75"/>
        <v>0</v>
      </c>
      <c r="CO1764" t="str">
        <f>VLOOKUP(A1764,Sheet1!$A$2:$B$221,2,0)</f>
        <v>West Zone</v>
      </c>
    </row>
    <row r="1765" spans="1:93" x14ac:dyDescent="0.35">
      <c r="A1765" t="s">
        <v>8297</v>
      </c>
      <c r="B1765">
        <v>722</v>
      </c>
      <c r="C1765" t="s">
        <v>9332</v>
      </c>
      <c r="D1765" t="s">
        <v>678</v>
      </c>
      <c r="E1765" t="s">
        <v>457</v>
      </c>
      <c r="F1765" t="s">
        <v>458</v>
      </c>
      <c r="G1765" t="s">
        <v>441</v>
      </c>
      <c r="H1765" t="s">
        <v>12827</v>
      </c>
      <c r="I1765">
        <v>500145</v>
      </c>
      <c r="J1765" t="s">
        <v>8305</v>
      </c>
      <c r="K1765" t="s">
        <v>8306</v>
      </c>
      <c r="L1765" t="s">
        <v>4622</v>
      </c>
      <c r="M1765" t="s">
        <v>12828</v>
      </c>
      <c r="N1765">
        <v>75000</v>
      </c>
      <c r="O1765" t="s">
        <v>1429</v>
      </c>
      <c r="P1765" t="s">
        <v>1430</v>
      </c>
      <c r="Q1765" t="s">
        <v>12829</v>
      </c>
      <c r="R1765">
        <v>8665439927</v>
      </c>
      <c r="S1765" s="14">
        <v>46209</v>
      </c>
      <c r="T1765" t="s">
        <v>8309</v>
      </c>
      <c r="U1765" s="31">
        <v>46209.464456018519</v>
      </c>
      <c r="AK1765" s="14">
        <v>46210</v>
      </c>
      <c r="AL1765" t="s">
        <v>2965</v>
      </c>
      <c r="AM1765" s="31">
        <v>46210.431122685186</v>
      </c>
      <c r="AQ1765" s="31">
        <v>46210.431122685186</v>
      </c>
      <c r="AR1765" s="14">
        <v>46210</v>
      </c>
      <c r="AS1765" t="s">
        <v>2965</v>
      </c>
      <c r="AT1765" t="s">
        <v>458</v>
      </c>
      <c r="AU1765" t="s">
        <v>678</v>
      </c>
      <c r="AV1765" s="14">
        <v>46210</v>
      </c>
      <c r="AW1765" t="s">
        <v>3111</v>
      </c>
      <c r="AX1765" s="31">
        <v>46210.433287037034</v>
      </c>
      <c r="AY1765" s="14">
        <v>46210</v>
      </c>
      <c r="AZ1765" t="s">
        <v>1211</v>
      </c>
      <c r="BA1765" s="31">
        <v>46210.453703703701</v>
      </c>
      <c r="BB1765" s="14">
        <v>46210</v>
      </c>
      <c r="BC1765" t="s">
        <v>1366</v>
      </c>
      <c r="BD1765" s="31">
        <v>46210.488055555557</v>
      </c>
      <c r="BE1765" s="14">
        <v>46210</v>
      </c>
      <c r="BF1765" t="s">
        <v>1239</v>
      </c>
      <c r="BG1765" s="31">
        <v>46210.543981481482</v>
      </c>
      <c r="BH1765" s="14">
        <v>46210</v>
      </c>
      <c r="BI1765" t="s">
        <v>1239</v>
      </c>
      <c r="BJ1765" s="31">
        <v>46210.549768518518</v>
      </c>
      <c r="BW1765" s="14">
        <v>46210</v>
      </c>
      <c r="BX1765" t="s">
        <v>1239</v>
      </c>
      <c r="BY1765" s="31">
        <v>46210.557951388888</v>
      </c>
      <c r="BZ1765" s="14">
        <v>46210</v>
      </c>
      <c r="CA1765" t="s">
        <v>2414</v>
      </c>
      <c r="CB1765" s="31">
        <v>46210.597534722219</v>
      </c>
      <c r="CF1765" s="14">
        <v>46210</v>
      </c>
      <c r="CG1765" t="s">
        <v>3111</v>
      </c>
      <c r="CH1765" s="31">
        <v>46210.745219907411</v>
      </c>
      <c r="CM1765" s="4">
        <f t="shared" si="74"/>
        <v>46209.464456018519</v>
      </c>
      <c r="CN1765">
        <f t="shared" si="75"/>
        <v>1</v>
      </c>
      <c r="CO1765" t="str">
        <f>VLOOKUP(A1765,Sheet1!$A$2:$B$221,2,0)</f>
        <v>West Zone</v>
      </c>
    </row>
    <row r="1766" spans="1:93" x14ac:dyDescent="0.35">
      <c r="A1766" t="s">
        <v>8297</v>
      </c>
      <c r="B1766">
        <v>722</v>
      </c>
      <c r="C1766" t="s">
        <v>9332</v>
      </c>
      <c r="D1766" t="s">
        <v>678</v>
      </c>
      <c r="E1766" t="s">
        <v>457</v>
      </c>
      <c r="F1766" t="s">
        <v>458</v>
      </c>
      <c r="G1766" t="s">
        <v>441</v>
      </c>
      <c r="H1766" t="s">
        <v>12830</v>
      </c>
      <c r="I1766">
        <v>507414</v>
      </c>
      <c r="J1766" t="s">
        <v>8299</v>
      </c>
      <c r="K1766" t="s">
        <v>8300</v>
      </c>
      <c r="L1766" t="s">
        <v>4622</v>
      </c>
      <c r="M1766" t="s">
        <v>12831</v>
      </c>
      <c r="N1766">
        <v>45000</v>
      </c>
      <c r="O1766" t="s">
        <v>3012</v>
      </c>
      <c r="P1766" t="s">
        <v>3013</v>
      </c>
      <c r="Q1766" t="s">
        <v>12832</v>
      </c>
      <c r="R1766">
        <v>2565692527</v>
      </c>
      <c r="S1766" s="14">
        <v>46210</v>
      </c>
      <c r="T1766" t="s">
        <v>12833</v>
      </c>
      <c r="U1766" s="31">
        <v>46210.420532407406</v>
      </c>
      <c r="AK1766" s="14">
        <v>46210</v>
      </c>
      <c r="AL1766" t="s">
        <v>2965</v>
      </c>
      <c r="AM1766" s="31">
        <v>46210.496863425928</v>
      </c>
      <c r="AQ1766" s="31">
        <v>46210.496863425928</v>
      </c>
      <c r="AR1766" s="14">
        <v>46210</v>
      </c>
      <c r="AS1766" t="s">
        <v>2965</v>
      </c>
      <c r="AT1766" t="s">
        <v>458</v>
      </c>
      <c r="AU1766" t="s">
        <v>678</v>
      </c>
      <c r="AV1766" s="14">
        <v>46210</v>
      </c>
      <c r="AW1766" t="s">
        <v>3111</v>
      </c>
      <c r="AX1766" s="31">
        <v>46210.49759259259</v>
      </c>
      <c r="AY1766" s="14">
        <v>46210</v>
      </c>
      <c r="AZ1766" t="s">
        <v>1211</v>
      </c>
      <c r="BA1766" s="31">
        <v>46210.49927083333</v>
      </c>
      <c r="BB1766" s="14">
        <v>46210</v>
      </c>
      <c r="BC1766" t="s">
        <v>6837</v>
      </c>
      <c r="BD1766" s="31">
        <v>46210.512326388889</v>
      </c>
      <c r="BE1766" s="14">
        <v>46210</v>
      </c>
      <c r="BF1766" t="s">
        <v>6483</v>
      </c>
      <c r="BG1766" s="31">
        <v>46210.550694444442</v>
      </c>
      <c r="BH1766" s="14">
        <v>46210</v>
      </c>
      <c r="BI1766" t="s">
        <v>6483</v>
      </c>
      <c r="BJ1766" s="31">
        <v>46210.585717592592</v>
      </c>
      <c r="BW1766" s="14">
        <v>46210</v>
      </c>
      <c r="BX1766" t="s">
        <v>6483</v>
      </c>
      <c r="BY1766" s="31">
        <v>46210.590486111112</v>
      </c>
      <c r="BZ1766" s="14">
        <v>46210</v>
      </c>
      <c r="CA1766" t="s">
        <v>2414</v>
      </c>
      <c r="CB1766" s="31">
        <v>46210.621261574073</v>
      </c>
      <c r="CF1766" s="14">
        <v>46210</v>
      </c>
      <c r="CG1766" t="s">
        <v>3111</v>
      </c>
      <c r="CH1766" s="31">
        <v>46210.75576388889</v>
      </c>
      <c r="CM1766" s="4">
        <f t="shared" si="74"/>
        <v>46210.420532407406</v>
      </c>
      <c r="CN1766">
        <f t="shared" si="75"/>
        <v>0</v>
      </c>
      <c r="CO1766" t="str">
        <f>VLOOKUP(A1766,Sheet1!$A$2:$B$221,2,0)</f>
        <v>West Zone</v>
      </c>
    </row>
    <row r="1767" spans="1:93" x14ac:dyDescent="0.35">
      <c r="A1767" t="s">
        <v>8297</v>
      </c>
      <c r="B1767">
        <v>722</v>
      </c>
      <c r="C1767" t="s">
        <v>9332</v>
      </c>
      <c r="D1767" t="s">
        <v>678</v>
      </c>
      <c r="E1767" t="s">
        <v>457</v>
      </c>
      <c r="F1767" t="s">
        <v>458</v>
      </c>
      <c r="G1767" t="s">
        <v>441</v>
      </c>
      <c r="H1767" t="s">
        <v>8316</v>
      </c>
      <c r="I1767">
        <v>514614</v>
      </c>
      <c r="J1767" t="s">
        <v>8305</v>
      </c>
      <c r="K1767" t="s">
        <v>8306</v>
      </c>
      <c r="L1767" t="s">
        <v>4622</v>
      </c>
      <c r="M1767" t="s">
        <v>8317</v>
      </c>
      <c r="N1767">
        <v>80000</v>
      </c>
      <c r="O1767" t="s">
        <v>1330</v>
      </c>
      <c r="P1767" t="s">
        <v>1331</v>
      </c>
      <c r="Q1767" t="s">
        <v>8318</v>
      </c>
      <c r="R1767">
        <v>4522095661</v>
      </c>
      <c r="S1767" s="14">
        <v>46204</v>
      </c>
      <c r="T1767" t="s">
        <v>8309</v>
      </c>
      <c r="U1767" s="31">
        <v>46204.687280092592</v>
      </c>
      <c r="AK1767" s="14">
        <v>46205</v>
      </c>
      <c r="AL1767" t="s">
        <v>2965</v>
      </c>
      <c r="AM1767" s="31">
        <v>46205.755300925928</v>
      </c>
      <c r="AQ1767" s="31">
        <v>46205.755300925928</v>
      </c>
      <c r="AR1767" s="14">
        <v>46205</v>
      </c>
      <c r="AS1767" t="s">
        <v>2965</v>
      </c>
      <c r="AT1767" t="s">
        <v>458</v>
      </c>
      <c r="AU1767" t="s">
        <v>678</v>
      </c>
      <c r="AV1767" s="14">
        <v>46205</v>
      </c>
      <c r="AW1767" t="s">
        <v>8309</v>
      </c>
      <c r="AX1767" s="31">
        <v>46205.782500000001</v>
      </c>
      <c r="AY1767" s="14">
        <v>46206</v>
      </c>
      <c r="AZ1767" t="s">
        <v>1211</v>
      </c>
      <c r="BA1767" s="31">
        <v>46206.342800925922</v>
      </c>
      <c r="BB1767" s="14">
        <v>46206</v>
      </c>
      <c r="BC1767" t="s">
        <v>6874</v>
      </c>
      <c r="BD1767" s="31">
        <v>46206.372199074074</v>
      </c>
      <c r="BE1767" s="14">
        <v>46206</v>
      </c>
      <c r="BF1767" t="s">
        <v>6493</v>
      </c>
      <c r="BG1767" s="31">
        <v>46206.444293981483</v>
      </c>
      <c r="BH1767" s="14">
        <v>46206</v>
      </c>
      <c r="BI1767" t="s">
        <v>6493</v>
      </c>
      <c r="BJ1767" s="31">
        <v>46206.460162037038</v>
      </c>
      <c r="BW1767" s="14">
        <v>46206</v>
      </c>
      <c r="BX1767" t="s">
        <v>6493</v>
      </c>
      <c r="BY1767" s="31">
        <v>46206.468587962961</v>
      </c>
      <c r="BZ1767" s="14">
        <v>46206</v>
      </c>
      <c r="CA1767" t="s">
        <v>1212</v>
      </c>
      <c r="CB1767" s="31">
        <v>46206.474456018521</v>
      </c>
      <c r="CF1767" s="14">
        <v>46206</v>
      </c>
      <c r="CG1767" t="s">
        <v>3111</v>
      </c>
      <c r="CH1767" s="31">
        <v>46206.736481481479</v>
      </c>
      <c r="CM1767" s="4">
        <f t="shared" si="74"/>
        <v>46204.687280092592</v>
      </c>
      <c r="CN1767">
        <f t="shared" si="75"/>
        <v>1</v>
      </c>
      <c r="CO1767" t="str">
        <f>VLOOKUP(A1767,Sheet1!$A$2:$B$221,2,0)</f>
        <v>West Zone</v>
      </c>
    </row>
    <row r="1768" spans="1:93" x14ac:dyDescent="0.35">
      <c r="A1768" t="s">
        <v>8297</v>
      </c>
      <c r="B1768">
        <v>722</v>
      </c>
      <c r="C1768" t="s">
        <v>9332</v>
      </c>
      <c r="D1768" t="s">
        <v>678</v>
      </c>
      <c r="E1768" t="s">
        <v>457</v>
      </c>
      <c r="F1768" t="s">
        <v>458</v>
      </c>
      <c r="G1768" t="s">
        <v>441</v>
      </c>
      <c r="H1768" t="s">
        <v>8319</v>
      </c>
      <c r="I1768">
        <v>588900</v>
      </c>
      <c r="J1768" t="s">
        <v>8320</v>
      </c>
      <c r="K1768" t="s">
        <v>8321</v>
      </c>
      <c r="L1768" t="s">
        <v>4622</v>
      </c>
      <c r="M1768" t="s">
        <v>8322</v>
      </c>
      <c r="N1768">
        <v>70000</v>
      </c>
      <c r="O1768" t="s">
        <v>1325</v>
      </c>
      <c r="P1768" t="s">
        <v>1326</v>
      </c>
      <c r="Q1768" t="s">
        <v>8323</v>
      </c>
      <c r="R1768">
        <v>8985938817</v>
      </c>
      <c r="S1768" s="14">
        <v>46206</v>
      </c>
      <c r="T1768" t="s">
        <v>8303</v>
      </c>
      <c r="U1768" s="31">
        <v>46206.530613425923</v>
      </c>
      <c r="AK1768" s="14">
        <v>46206</v>
      </c>
      <c r="AL1768" t="s">
        <v>2965</v>
      </c>
      <c r="AM1768" s="31">
        <v>46206.601145833331</v>
      </c>
      <c r="AQ1768" s="31">
        <v>46206.601145833331</v>
      </c>
      <c r="AR1768" s="14">
        <v>46206</v>
      </c>
      <c r="AS1768" t="s">
        <v>2965</v>
      </c>
      <c r="AT1768" t="s">
        <v>458</v>
      </c>
      <c r="AU1768" t="s">
        <v>678</v>
      </c>
      <c r="AV1768" s="14">
        <v>46206</v>
      </c>
      <c r="AW1768" t="s">
        <v>3111</v>
      </c>
      <c r="AX1768" s="31">
        <v>46206.602951388886</v>
      </c>
      <c r="AY1768" s="14">
        <v>46206</v>
      </c>
      <c r="AZ1768" t="s">
        <v>3057</v>
      </c>
      <c r="BA1768" s="31">
        <v>46206.605694444443</v>
      </c>
      <c r="BB1768" s="14">
        <v>46206</v>
      </c>
      <c r="BC1768" t="s">
        <v>6825</v>
      </c>
      <c r="BD1768" s="31">
        <v>46206.654363425929</v>
      </c>
      <c r="BE1768" s="14">
        <v>46206</v>
      </c>
      <c r="BF1768" t="s">
        <v>1239</v>
      </c>
      <c r="BG1768" s="31">
        <v>46206.668206018519</v>
      </c>
      <c r="BH1768" s="14">
        <v>46206</v>
      </c>
      <c r="BI1768" t="s">
        <v>1239</v>
      </c>
      <c r="BJ1768" s="31">
        <v>46206.67224537037</v>
      </c>
      <c r="BW1768" s="14">
        <v>46206</v>
      </c>
      <c r="BX1768" t="s">
        <v>1212</v>
      </c>
      <c r="BY1768" s="31">
        <v>46206.677060185182</v>
      </c>
      <c r="BZ1768" s="14">
        <v>46206</v>
      </c>
      <c r="CA1768" t="s">
        <v>1212</v>
      </c>
      <c r="CB1768" s="31">
        <v>46206.677245370367</v>
      </c>
      <c r="CF1768" s="14">
        <v>46206</v>
      </c>
      <c r="CG1768" t="s">
        <v>3111</v>
      </c>
      <c r="CH1768" s="31">
        <v>46206.752523148149</v>
      </c>
      <c r="CM1768" s="4">
        <f t="shared" si="74"/>
        <v>46206.530613425923</v>
      </c>
      <c r="CN1768">
        <f t="shared" si="75"/>
        <v>0</v>
      </c>
      <c r="CO1768" t="str">
        <f>VLOOKUP(A1768,Sheet1!$A$2:$B$221,2,0)</f>
        <v>West Zone</v>
      </c>
    </row>
    <row r="1769" spans="1:93" x14ac:dyDescent="0.35">
      <c r="A1769" t="s">
        <v>8324</v>
      </c>
      <c r="B1769">
        <v>835</v>
      </c>
      <c r="C1769" t="s">
        <v>9332</v>
      </c>
      <c r="D1769" t="s">
        <v>678</v>
      </c>
      <c r="E1769" t="s">
        <v>504</v>
      </c>
      <c r="F1769" t="s">
        <v>505</v>
      </c>
      <c r="G1769" t="s">
        <v>930</v>
      </c>
      <c r="H1769" t="s">
        <v>8325</v>
      </c>
      <c r="I1769">
        <v>430275</v>
      </c>
      <c r="J1769" t="s">
        <v>8326</v>
      </c>
      <c r="K1769" t="s">
        <v>8327</v>
      </c>
      <c r="L1769" t="s">
        <v>4622</v>
      </c>
      <c r="M1769" t="s">
        <v>8328</v>
      </c>
      <c r="N1769">
        <v>45000</v>
      </c>
      <c r="O1769" t="s">
        <v>4972</v>
      </c>
      <c r="P1769" t="s">
        <v>4973</v>
      </c>
      <c r="Q1769" t="s">
        <v>4250</v>
      </c>
      <c r="R1769">
        <v>4532625230</v>
      </c>
      <c r="S1769" s="14">
        <v>46205</v>
      </c>
      <c r="T1769" t="s">
        <v>8329</v>
      </c>
      <c r="U1769" s="31">
        <v>46205.548171296294</v>
      </c>
      <c r="AK1769" s="14">
        <v>46205</v>
      </c>
      <c r="AL1769" t="s">
        <v>8330</v>
      </c>
      <c r="AM1769" s="31">
        <v>46205.593194444446</v>
      </c>
      <c r="AQ1769" s="31">
        <v>46205.593194444446</v>
      </c>
      <c r="AR1769" s="14">
        <v>46205</v>
      </c>
      <c r="AS1769" t="s">
        <v>8330</v>
      </c>
      <c r="AT1769" t="s">
        <v>8331</v>
      </c>
      <c r="AU1769" t="s">
        <v>677</v>
      </c>
      <c r="AV1769" s="14">
        <v>46205</v>
      </c>
      <c r="AW1769" t="s">
        <v>8332</v>
      </c>
      <c r="AX1769" s="31">
        <v>46205.678888888891</v>
      </c>
      <c r="AY1769" s="14">
        <v>46205</v>
      </c>
      <c r="AZ1769" t="s">
        <v>1211</v>
      </c>
      <c r="BA1769" s="31">
        <v>46205.68540509259</v>
      </c>
      <c r="BB1769" s="14">
        <v>46205</v>
      </c>
      <c r="BC1769" t="s">
        <v>6673</v>
      </c>
      <c r="BD1769" s="31">
        <v>46205.734884259262</v>
      </c>
      <c r="BE1769" s="14">
        <v>46205</v>
      </c>
      <c r="BF1769" t="s">
        <v>1336</v>
      </c>
      <c r="BG1769" s="31">
        <v>46205.752951388888</v>
      </c>
      <c r="BH1769" s="14">
        <v>46205</v>
      </c>
      <c r="BI1769" t="s">
        <v>1336</v>
      </c>
      <c r="BJ1769" s="31">
        <v>46205.765173611115</v>
      </c>
      <c r="BW1769" s="14">
        <v>46205</v>
      </c>
      <c r="BX1769" t="s">
        <v>1336</v>
      </c>
      <c r="BY1769" s="31">
        <v>46205.770300925928</v>
      </c>
      <c r="BZ1769" s="14">
        <v>46205</v>
      </c>
      <c r="CA1769" t="s">
        <v>1322</v>
      </c>
      <c r="CB1769" s="31">
        <v>46205.786608796298</v>
      </c>
      <c r="CF1769" s="14">
        <v>46206</v>
      </c>
      <c r="CG1769" t="s">
        <v>8330</v>
      </c>
      <c r="CH1769" s="31">
        <v>46206.40525462963</v>
      </c>
      <c r="CM1769" s="4">
        <f t="shared" si="74"/>
        <v>46205.548171296294</v>
      </c>
      <c r="CN1769">
        <f t="shared" si="75"/>
        <v>0</v>
      </c>
      <c r="CO1769" t="str">
        <f>VLOOKUP(A1769,Sheet1!$A$2:$B$221,2,0)</f>
        <v>West Zone</v>
      </c>
    </row>
    <row r="1770" spans="1:93" x14ac:dyDescent="0.35">
      <c r="A1770" t="s">
        <v>8324</v>
      </c>
      <c r="B1770">
        <v>835</v>
      </c>
      <c r="C1770" t="s">
        <v>9332</v>
      </c>
      <c r="D1770" t="s">
        <v>678</v>
      </c>
      <c r="E1770" t="s">
        <v>504</v>
      </c>
      <c r="F1770" t="s">
        <v>505</v>
      </c>
      <c r="G1770" t="s">
        <v>930</v>
      </c>
      <c r="H1770" t="s">
        <v>12834</v>
      </c>
      <c r="I1770">
        <v>487594</v>
      </c>
      <c r="J1770" t="s">
        <v>2102</v>
      </c>
      <c r="K1770" t="s">
        <v>8341</v>
      </c>
      <c r="L1770" t="s">
        <v>4622</v>
      </c>
      <c r="M1770" t="s">
        <v>12835</v>
      </c>
      <c r="N1770">
        <v>55000</v>
      </c>
      <c r="O1770" t="s">
        <v>4041</v>
      </c>
      <c r="P1770" t="s">
        <v>4042</v>
      </c>
      <c r="Q1770" t="s">
        <v>10976</v>
      </c>
      <c r="R1770">
        <v>2766457825</v>
      </c>
      <c r="S1770" s="14">
        <v>46210</v>
      </c>
      <c r="T1770" t="s">
        <v>12836</v>
      </c>
      <c r="U1770" s="31">
        <v>46210.813240740739</v>
      </c>
      <c r="AK1770" s="14">
        <v>46210</v>
      </c>
      <c r="AL1770" t="s">
        <v>2966</v>
      </c>
      <c r="AM1770" s="31">
        <v>46210.837766203702</v>
      </c>
      <c r="AQ1770" s="31">
        <v>46210.837766203702</v>
      </c>
      <c r="AR1770" s="14">
        <v>46210</v>
      </c>
      <c r="AS1770" t="s">
        <v>2966</v>
      </c>
      <c r="AT1770" t="s">
        <v>505</v>
      </c>
      <c r="AU1770" t="s">
        <v>678</v>
      </c>
      <c r="AV1770" s="14">
        <v>46210</v>
      </c>
      <c r="AW1770" t="s">
        <v>12836</v>
      </c>
      <c r="AX1770" s="31">
        <v>46210.871076388888</v>
      </c>
      <c r="AY1770" s="14">
        <v>46211</v>
      </c>
      <c r="AZ1770" t="s">
        <v>1211</v>
      </c>
      <c r="BA1770" s="31">
        <v>46211.360729166663</v>
      </c>
      <c r="CM1770" s="4">
        <f t="shared" si="74"/>
        <v>46210.813240740739</v>
      </c>
      <c r="CN1770">
        <f t="shared" si="75"/>
        <v>0</v>
      </c>
      <c r="CO1770" t="str">
        <f>VLOOKUP(A1770,Sheet1!$A$2:$B$221,2,0)</f>
        <v>West Zone</v>
      </c>
    </row>
    <row r="1771" spans="1:93" x14ac:dyDescent="0.35">
      <c r="A1771" t="s">
        <v>8324</v>
      </c>
      <c r="B1771">
        <v>835</v>
      </c>
      <c r="C1771" t="s">
        <v>9332</v>
      </c>
      <c r="D1771" t="s">
        <v>678</v>
      </c>
      <c r="E1771" t="s">
        <v>504</v>
      </c>
      <c r="F1771" t="s">
        <v>505</v>
      </c>
      <c r="G1771" t="s">
        <v>930</v>
      </c>
      <c r="H1771" t="s">
        <v>12837</v>
      </c>
      <c r="I1771">
        <v>514334</v>
      </c>
      <c r="J1771" t="s">
        <v>2814</v>
      </c>
      <c r="K1771" t="s">
        <v>2815</v>
      </c>
      <c r="L1771" t="s">
        <v>4622</v>
      </c>
      <c r="M1771" t="s">
        <v>12838</v>
      </c>
      <c r="N1771">
        <v>70000</v>
      </c>
      <c r="O1771" t="s">
        <v>3663</v>
      </c>
      <c r="P1771" t="s">
        <v>3664</v>
      </c>
      <c r="Q1771" t="s">
        <v>8338</v>
      </c>
      <c r="R1771">
        <v>8597753829</v>
      </c>
      <c r="S1771" s="14">
        <v>46210</v>
      </c>
      <c r="T1771" t="s">
        <v>8339</v>
      </c>
      <c r="U1771" s="31">
        <v>46210.638749999998</v>
      </c>
      <c r="AK1771" s="14">
        <v>46210</v>
      </c>
      <c r="AL1771" t="s">
        <v>8330</v>
      </c>
      <c r="AM1771" s="31">
        <v>46210.690462962964</v>
      </c>
      <c r="AQ1771" s="31">
        <v>46210.690462962964</v>
      </c>
      <c r="AR1771" s="14">
        <v>46210</v>
      </c>
      <c r="AS1771" t="s">
        <v>8330</v>
      </c>
      <c r="AT1771" t="s">
        <v>8331</v>
      </c>
      <c r="AU1771" t="s">
        <v>677</v>
      </c>
      <c r="AV1771" s="14">
        <v>46210</v>
      </c>
      <c r="AW1771" t="s">
        <v>8339</v>
      </c>
      <c r="AX1771" s="31">
        <v>46210.810520833336</v>
      </c>
      <c r="AY1771" s="14">
        <v>46211</v>
      </c>
      <c r="AZ1771" t="s">
        <v>1211</v>
      </c>
      <c r="BA1771" s="31">
        <v>46211.360636574071</v>
      </c>
      <c r="CM1771" s="4">
        <f t="shared" si="74"/>
        <v>46210.638749999998</v>
      </c>
      <c r="CN1771">
        <f t="shared" si="75"/>
        <v>0</v>
      </c>
      <c r="CO1771" t="str">
        <f>VLOOKUP(A1771,Sheet1!$A$2:$B$221,2,0)</f>
        <v>West Zone</v>
      </c>
    </row>
    <row r="1772" spans="1:93" x14ac:dyDescent="0.35">
      <c r="A1772" t="s">
        <v>8324</v>
      </c>
      <c r="B1772">
        <v>835</v>
      </c>
      <c r="C1772" t="s">
        <v>9332</v>
      </c>
      <c r="D1772" t="s">
        <v>678</v>
      </c>
      <c r="E1772" t="s">
        <v>504</v>
      </c>
      <c r="F1772" t="s">
        <v>505</v>
      </c>
      <c r="G1772" t="s">
        <v>930</v>
      </c>
      <c r="H1772" t="s">
        <v>8333</v>
      </c>
      <c r="I1772">
        <v>543173</v>
      </c>
      <c r="J1772" t="s">
        <v>8334</v>
      </c>
      <c r="K1772" t="s">
        <v>8335</v>
      </c>
      <c r="L1772" t="s">
        <v>4622</v>
      </c>
      <c r="M1772" t="s">
        <v>8336</v>
      </c>
      <c r="N1772">
        <v>45000</v>
      </c>
      <c r="O1772" t="s">
        <v>4972</v>
      </c>
      <c r="P1772" t="s">
        <v>4973</v>
      </c>
      <c r="Q1772" t="s">
        <v>3888</v>
      </c>
      <c r="R1772">
        <v>4168703358</v>
      </c>
      <c r="S1772" s="14">
        <v>46205</v>
      </c>
      <c r="T1772" t="s">
        <v>8337</v>
      </c>
      <c r="U1772" s="31">
        <v>46205.500717592593</v>
      </c>
      <c r="AK1772" s="14">
        <v>46206</v>
      </c>
      <c r="AL1772" t="s">
        <v>8330</v>
      </c>
      <c r="AM1772" s="31">
        <v>46206.619768518518</v>
      </c>
      <c r="AQ1772" s="31">
        <v>46206.619768518518</v>
      </c>
      <c r="AR1772" s="14">
        <v>46206</v>
      </c>
      <c r="AS1772" t="s">
        <v>8330</v>
      </c>
      <c r="AT1772" t="s">
        <v>8331</v>
      </c>
      <c r="AU1772" t="s">
        <v>677</v>
      </c>
      <c r="AV1772" s="14">
        <v>46206</v>
      </c>
      <c r="AW1772" t="s">
        <v>8330</v>
      </c>
      <c r="AX1772" s="31">
        <v>46209.399062500001</v>
      </c>
      <c r="AY1772" s="14">
        <v>46209</v>
      </c>
      <c r="AZ1772" t="s">
        <v>1211</v>
      </c>
      <c r="BA1772" s="31">
        <v>46209.406469907408</v>
      </c>
      <c r="BB1772" s="14">
        <v>46209</v>
      </c>
      <c r="BC1772" t="s">
        <v>6799</v>
      </c>
      <c r="BD1772" s="31">
        <v>46209.430833333332</v>
      </c>
      <c r="BE1772" s="14">
        <v>46209</v>
      </c>
      <c r="BF1772" t="s">
        <v>1336</v>
      </c>
      <c r="BG1772" s="31">
        <v>46209.434039351851</v>
      </c>
      <c r="BH1772" s="14">
        <v>46210</v>
      </c>
      <c r="BI1772" t="s">
        <v>7655</v>
      </c>
      <c r="BJ1772" s="31">
        <v>46210.692025462966</v>
      </c>
      <c r="BK1772" s="14">
        <v>46209</v>
      </c>
      <c r="BL1772" t="s">
        <v>1336</v>
      </c>
      <c r="BM1772" s="31">
        <v>46209.442083333335</v>
      </c>
      <c r="BW1772" s="14">
        <v>46210</v>
      </c>
      <c r="BX1772" t="s">
        <v>7655</v>
      </c>
      <c r="BY1772" s="31">
        <v>46210.697233796294</v>
      </c>
      <c r="BZ1772" s="14">
        <v>46210</v>
      </c>
      <c r="CA1772" t="s">
        <v>1364</v>
      </c>
      <c r="CB1772" s="31">
        <v>46210.714675925927</v>
      </c>
      <c r="CM1772" s="4">
        <f t="shared" ref="CM1772:CM1835" si="76">IF(AJ1772&lt;&gt;"",AJ1772,IF(AG1772&lt;&gt;"",AG1772,IF(AD1772&lt;&gt;"",AD1772,IF(AA1772&lt;&gt;"",AA1772,U1772))))</f>
        <v>46205.500717592593</v>
      </c>
      <c r="CN1772">
        <f t="shared" ref="CN1772:CN1835" si="77">AK1772-INT(CM1772)</f>
        <v>1</v>
      </c>
      <c r="CO1772" t="str">
        <f>VLOOKUP(A1772,Sheet1!$A$2:$B$221,2,0)</f>
        <v>West Zone</v>
      </c>
    </row>
    <row r="1773" spans="1:93" x14ac:dyDescent="0.35">
      <c r="A1773" t="s">
        <v>8324</v>
      </c>
      <c r="B1773">
        <v>835</v>
      </c>
      <c r="C1773" t="s">
        <v>9332</v>
      </c>
      <c r="D1773" t="s">
        <v>678</v>
      </c>
      <c r="E1773" t="s">
        <v>504</v>
      </c>
      <c r="F1773" t="s">
        <v>505</v>
      </c>
      <c r="G1773" t="s">
        <v>930</v>
      </c>
      <c r="H1773" t="s">
        <v>12839</v>
      </c>
      <c r="I1773">
        <v>604793</v>
      </c>
      <c r="J1773" t="s">
        <v>3951</v>
      </c>
      <c r="K1773" t="s">
        <v>3952</v>
      </c>
      <c r="L1773" t="s">
        <v>4622</v>
      </c>
      <c r="M1773" t="s">
        <v>12840</v>
      </c>
      <c r="N1773">
        <v>80000</v>
      </c>
      <c r="O1773" t="s">
        <v>1410</v>
      </c>
      <c r="P1773" t="s">
        <v>1411</v>
      </c>
      <c r="Q1773" t="s">
        <v>12841</v>
      </c>
      <c r="R1773">
        <v>8193970317</v>
      </c>
      <c r="S1773" s="14">
        <v>46210</v>
      </c>
      <c r="T1773" t="s">
        <v>8346</v>
      </c>
      <c r="U1773" s="31">
        <v>46210.59175925926</v>
      </c>
      <c r="AK1773" s="14">
        <v>46210</v>
      </c>
      <c r="AL1773" t="s">
        <v>2966</v>
      </c>
      <c r="AM1773" s="31">
        <v>46210.692743055559</v>
      </c>
      <c r="AQ1773" s="31">
        <v>46210.692743055559</v>
      </c>
      <c r="AR1773" s="14">
        <v>46210</v>
      </c>
      <c r="AS1773" t="s">
        <v>2966</v>
      </c>
      <c r="AT1773" t="s">
        <v>505</v>
      </c>
      <c r="AU1773" t="s">
        <v>678</v>
      </c>
      <c r="AV1773" s="14">
        <v>46210</v>
      </c>
      <c r="AW1773" t="s">
        <v>2966</v>
      </c>
      <c r="AX1773" s="31">
        <v>46210.800671296296</v>
      </c>
      <c r="AY1773" s="14">
        <v>46211</v>
      </c>
      <c r="AZ1773" t="s">
        <v>1211</v>
      </c>
      <c r="BA1773" s="31">
        <v>46211.360613425924</v>
      </c>
      <c r="CM1773" s="4">
        <f t="shared" si="76"/>
        <v>46210.59175925926</v>
      </c>
      <c r="CN1773">
        <f t="shared" si="77"/>
        <v>0</v>
      </c>
      <c r="CO1773" t="str">
        <f>VLOOKUP(A1773,Sheet1!$A$2:$B$221,2,0)</f>
        <v>West Zone</v>
      </c>
    </row>
    <row r="1774" spans="1:93" x14ac:dyDescent="0.35">
      <c r="A1774" t="s">
        <v>8324</v>
      </c>
      <c r="B1774">
        <v>835</v>
      </c>
      <c r="C1774" t="s">
        <v>9332</v>
      </c>
      <c r="D1774" t="s">
        <v>678</v>
      </c>
      <c r="E1774" t="s">
        <v>504</v>
      </c>
      <c r="F1774" t="s">
        <v>505</v>
      </c>
      <c r="G1774" t="s">
        <v>930</v>
      </c>
      <c r="H1774" t="s">
        <v>8340</v>
      </c>
      <c r="I1774">
        <v>659005</v>
      </c>
      <c r="J1774" t="s">
        <v>2102</v>
      </c>
      <c r="K1774" t="s">
        <v>8341</v>
      </c>
      <c r="L1774" t="s">
        <v>4622</v>
      </c>
      <c r="M1774" t="s">
        <v>8342</v>
      </c>
      <c r="N1774">
        <v>70000</v>
      </c>
      <c r="O1774" t="s">
        <v>3663</v>
      </c>
      <c r="P1774" t="s">
        <v>3664</v>
      </c>
      <c r="Q1774" t="s">
        <v>8343</v>
      </c>
      <c r="R1774">
        <v>7039426664</v>
      </c>
      <c r="S1774" s="14">
        <v>46205</v>
      </c>
      <c r="T1774" t="s">
        <v>8332</v>
      </c>
      <c r="U1774" s="31">
        <v>46205.581620370373</v>
      </c>
      <c r="AH1774" s="14">
        <v>46205</v>
      </c>
      <c r="AI1774" t="s">
        <v>8332</v>
      </c>
      <c r="AJ1774" s="31">
        <v>46205.679699074077</v>
      </c>
      <c r="AK1774" s="14">
        <v>46205</v>
      </c>
      <c r="AL1774" t="s">
        <v>8332</v>
      </c>
      <c r="AM1774" s="31">
        <v>46205.729178240741</v>
      </c>
      <c r="AQ1774" s="31">
        <v>46205.729178240741</v>
      </c>
      <c r="AR1774" s="14">
        <v>46205</v>
      </c>
      <c r="AS1774" t="s">
        <v>8332</v>
      </c>
      <c r="AT1774" t="s">
        <v>8344</v>
      </c>
      <c r="AU1774" t="s">
        <v>677</v>
      </c>
      <c r="AV1774" s="14">
        <v>46205</v>
      </c>
      <c r="AW1774" t="s">
        <v>8332</v>
      </c>
      <c r="AX1774" s="31">
        <v>46205.729791666665</v>
      </c>
      <c r="AY1774" s="14">
        <v>46205</v>
      </c>
      <c r="AZ1774" t="s">
        <v>1211</v>
      </c>
      <c r="BA1774" s="31">
        <v>46205.737083333333</v>
      </c>
      <c r="BB1774" s="14">
        <v>46205</v>
      </c>
      <c r="BC1774" t="s">
        <v>6692</v>
      </c>
      <c r="BD1774" s="31">
        <v>46205.754247685189</v>
      </c>
      <c r="BE1774" s="14">
        <v>46205</v>
      </c>
      <c r="BF1774" t="s">
        <v>1336</v>
      </c>
      <c r="BG1774" s="31">
        <v>46205.774409722224</v>
      </c>
      <c r="BK1774" s="14">
        <v>46205</v>
      </c>
      <c r="BL1774" t="s">
        <v>1336</v>
      </c>
      <c r="BM1774" s="31">
        <v>46205.792187500003</v>
      </c>
      <c r="CM1774" s="4">
        <f t="shared" si="76"/>
        <v>46205.679699074077</v>
      </c>
      <c r="CN1774">
        <f t="shared" si="77"/>
        <v>0</v>
      </c>
      <c r="CO1774" t="str">
        <f>VLOOKUP(A1774,Sheet1!$A$2:$B$221,2,0)</f>
        <v>West Zone</v>
      </c>
    </row>
    <row r="1775" spans="1:93" x14ac:dyDescent="0.35">
      <c r="A1775" t="s">
        <v>8324</v>
      </c>
      <c r="B1775">
        <v>835</v>
      </c>
      <c r="C1775" t="s">
        <v>9332</v>
      </c>
      <c r="D1775" t="s">
        <v>678</v>
      </c>
      <c r="E1775" t="s">
        <v>504</v>
      </c>
      <c r="F1775" t="s">
        <v>505</v>
      </c>
      <c r="G1775" t="s">
        <v>930</v>
      </c>
      <c r="H1775" t="s">
        <v>10974</v>
      </c>
      <c r="I1775">
        <v>684595</v>
      </c>
      <c r="J1775" t="s">
        <v>8326</v>
      </c>
      <c r="K1775" t="s">
        <v>8327</v>
      </c>
      <c r="L1775" t="s">
        <v>4622</v>
      </c>
      <c r="M1775" t="s">
        <v>10975</v>
      </c>
      <c r="N1775">
        <v>45000</v>
      </c>
      <c r="O1775" t="s">
        <v>10053</v>
      </c>
      <c r="P1775" t="s">
        <v>10054</v>
      </c>
      <c r="Q1775" t="s">
        <v>9359</v>
      </c>
      <c r="R1775">
        <v>9458578914</v>
      </c>
      <c r="S1775" s="14">
        <v>46206</v>
      </c>
      <c r="T1775" t="s">
        <v>8329</v>
      </c>
      <c r="U1775" s="31">
        <v>46206.534490740742</v>
      </c>
      <c r="AK1775" s="14">
        <v>46209</v>
      </c>
      <c r="AL1775" t="s">
        <v>2966</v>
      </c>
      <c r="AM1775" s="31">
        <v>46209.421365740738</v>
      </c>
      <c r="AQ1775" s="31">
        <v>46209.421365740738</v>
      </c>
      <c r="AR1775" s="14">
        <v>46209</v>
      </c>
      <c r="AS1775" t="s">
        <v>2966</v>
      </c>
      <c r="AT1775" t="s">
        <v>505</v>
      </c>
      <c r="AU1775" t="s">
        <v>678</v>
      </c>
      <c r="AV1775" s="14">
        <v>46209</v>
      </c>
      <c r="AW1775" t="s">
        <v>2966</v>
      </c>
      <c r="AX1775" s="31">
        <v>46209.430520833332</v>
      </c>
      <c r="AY1775" s="14">
        <v>46209</v>
      </c>
      <c r="AZ1775" t="s">
        <v>1211</v>
      </c>
      <c r="BA1775" s="31">
        <v>46209.451851851853</v>
      </c>
      <c r="BB1775" s="14">
        <v>46209</v>
      </c>
      <c r="BC1775" t="s">
        <v>6837</v>
      </c>
      <c r="BD1775" s="31">
        <v>46209.600659722222</v>
      </c>
      <c r="BE1775" s="14">
        <v>46209</v>
      </c>
      <c r="BF1775" t="s">
        <v>1336</v>
      </c>
      <c r="BG1775" s="31">
        <v>46209.651597222219</v>
      </c>
      <c r="BH1775" s="14">
        <v>46209</v>
      </c>
      <c r="BI1775" t="s">
        <v>1336</v>
      </c>
      <c r="BJ1775" s="31">
        <v>46209.674340277779</v>
      </c>
      <c r="BW1775" s="14">
        <v>46209</v>
      </c>
      <c r="BX1775" t="s">
        <v>1336</v>
      </c>
      <c r="BY1775" s="31">
        <v>46209.680451388886</v>
      </c>
      <c r="BZ1775" s="14">
        <v>46209</v>
      </c>
      <c r="CA1775" t="s">
        <v>1364</v>
      </c>
      <c r="CB1775" s="31">
        <v>46209.704710648148</v>
      </c>
      <c r="CF1775" s="14">
        <v>46210</v>
      </c>
      <c r="CG1775" t="s">
        <v>8330</v>
      </c>
      <c r="CH1775" s="31">
        <v>46210.500069444446</v>
      </c>
      <c r="CM1775" s="4">
        <f t="shared" si="76"/>
        <v>46206.534490740742</v>
      </c>
      <c r="CN1775">
        <f t="shared" si="77"/>
        <v>3</v>
      </c>
      <c r="CO1775" t="str">
        <f>VLOOKUP(A1775,Sheet1!$A$2:$B$221,2,0)</f>
        <v>West Zone</v>
      </c>
    </row>
    <row r="1776" spans="1:93" x14ac:dyDescent="0.35">
      <c r="A1776" t="s">
        <v>8324</v>
      </c>
      <c r="B1776">
        <v>835</v>
      </c>
      <c r="C1776" t="s">
        <v>9332</v>
      </c>
      <c r="D1776" t="s">
        <v>678</v>
      </c>
      <c r="E1776" t="s">
        <v>504</v>
      </c>
      <c r="F1776" t="s">
        <v>505</v>
      </c>
      <c r="G1776" t="s">
        <v>930</v>
      </c>
      <c r="H1776" t="s">
        <v>3949</v>
      </c>
      <c r="I1776">
        <v>771909</v>
      </c>
      <c r="J1776" t="s">
        <v>3951</v>
      </c>
      <c r="K1776" t="s">
        <v>3952</v>
      </c>
      <c r="L1776" t="s">
        <v>4622</v>
      </c>
      <c r="M1776" t="s">
        <v>8345</v>
      </c>
      <c r="N1776">
        <v>80000</v>
      </c>
      <c r="O1776" t="s">
        <v>1410</v>
      </c>
      <c r="P1776" t="s">
        <v>1411</v>
      </c>
      <c r="Q1776" t="s">
        <v>3950</v>
      </c>
      <c r="R1776">
        <v>6528476194</v>
      </c>
      <c r="S1776" s="14">
        <v>46204</v>
      </c>
      <c r="T1776" t="s">
        <v>8346</v>
      </c>
      <c r="U1776" s="31">
        <v>46204.7578125</v>
      </c>
      <c r="AK1776" s="14">
        <v>46205</v>
      </c>
      <c r="AL1776" t="s">
        <v>2966</v>
      </c>
      <c r="AM1776" s="31">
        <v>46205.370821759258</v>
      </c>
      <c r="AQ1776" s="31">
        <v>46205.370821759258</v>
      </c>
      <c r="AR1776" s="14">
        <v>46205</v>
      </c>
      <c r="AS1776" t="s">
        <v>2966</v>
      </c>
      <c r="AT1776" t="s">
        <v>505</v>
      </c>
      <c r="AU1776" t="s">
        <v>678</v>
      </c>
      <c r="AV1776" s="14">
        <v>46205</v>
      </c>
      <c r="AW1776" t="s">
        <v>2966</v>
      </c>
      <c r="AX1776" s="31">
        <v>46205.375937500001</v>
      </c>
      <c r="AY1776" s="14">
        <v>46205</v>
      </c>
      <c r="AZ1776" t="s">
        <v>1211</v>
      </c>
      <c r="BA1776" s="31">
        <v>46205.396550925929</v>
      </c>
      <c r="BB1776" s="14">
        <v>46205</v>
      </c>
      <c r="BC1776" t="s">
        <v>6501</v>
      </c>
      <c r="BD1776" s="31">
        <v>46205.423194444447</v>
      </c>
      <c r="BE1776" s="14">
        <v>46205</v>
      </c>
      <c r="BF1776" t="s">
        <v>1336</v>
      </c>
      <c r="BG1776" s="31">
        <v>46205.435729166667</v>
      </c>
      <c r="BH1776" s="14">
        <v>46205</v>
      </c>
      <c r="BI1776" t="s">
        <v>1336</v>
      </c>
      <c r="BJ1776" s="31">
        <v>46205.452800925923</v>
      </c>
      <c r="BW1776" s="14">
        <v>46205</v>
      </c>
      <c r="BX1776" t="s">
        <v>1336</v>
      </c>
      <c r="BY1776" s="31">
        <v>46205.460775462961</v>
      </c>
      <c r="BZ1776" s="14">
        <v>46205</v>
      </c>
      <c r="CA1776" t="s">
        <v>1322</v>
      </c>
      <c r="CB1776" s="31">
        <v>46205.464999999997</v>
      </c>
      <c r="CF1776" s="14">
        <v>46205</v>
      </c>
      <c r="CG1776" t="s">
        <v>8330</v>
      </c>
      <c r="CH1776" s="31">
        <v>46205.611851851849</v>
      </c>
      <c r="CM1776" s="4">
        <f t="shared" si="76"/>
        <v>46204.7578125</v>
      </c>
      <c r="CN1776">
        <f t="shared" si="77"/>
        <v>1</v>
      </c>
      <c r="CO1776" t="str">
        <f>VLOOKUP(A1776,Sheet1!$A$2:$B$221,2,0)</f>
        <v>West Zone</v>
      </c>
    </row>
    <row r="1777" spans="1:93" x14ac:dyDescent="0.35">
      <c r="A1777" t="s">
        <v>8324</v>
      </c>
      <c r="B1777">
        <v>835</v>
      </c>
      <c r="C1777" t="s">
        <v>9332</v>
      </c>
      <c r="D1777" t="s">
        <v>678</v>
      </c>
      <c r="E1777" t="s">
        <v>504</v>
      </c>
      <c r="F1777" t="s">
        <v>505</v>
      </c>
      <c r="G1777" t="s">
        <v>930</v>
      </c>
      <c r="H1777" t="s">
        <v>12842</v>
      </c>
      <c r="I1777">
        <v>775219</v>
      </c>
      <c r="J1777" t="s">
        <v>1020</v>
      </c>
      <c r="K1777" t="s">
        <v>12843</v>
      </c>
      <c r="L1777" t="s">
        <v>4622</v>
      </c>
      <c r="M1777" t="s">
        <v>12844</v>
      </c>
      <c r="N1777">
        <v>45000</v>
      </c>
      <c r="O1777" t="s">
        <v>4972</v>
      </c>
      <c r="P1777" t="s">
        <v>4973</v>
      </c>
      <c r="Q1777" t="s">
        <v>1102</v>
      </c>
      <c r="R1777">
        <v>9795841297</v>
      </c>
      <c r="S1777" s="14">
        <v>46209</v>
      </c>
      <c r="T1777" t="s">
        <v>12845</v>
      </c>
      <c r="U1777" s="31">
        <v>46209.720312500001</v>
      </c>
      <c r="AK1777" s="14">
        <v>46210</v>
      </c>
      <c r="AL1777" t="s">
        <v>8330</v>
      </c>
      <c r="AM1777" s="31">
        <v>46210.379745370374</v>
      </c>
      <c r="AQ1777" s="31">
        <v>46210.379745370374</v>
      </c>
      <c r="AR1777" s="14">
        <v>46210</v>
      </c>
      <c r="AS1777" t="s">
        <v>8330</v>
      </c>
      <c r="AT1777" t="s">
        <v>8331</v>
      </c>
      <c r="AU1777" t="s">
        <v>677</v>
      </c>
      <c r="AV1777" s="14">
        <v>46210</v>
      </c>
      <c r="AW1777" t="s">
        <v>8330</v>
      </c>
      <c r="AX1777" s="31">
        <v>46210.389710648145</v>
      </c>
      <c r="AY1777" s="14">
        <v>46210</v>
      </c>
      <c r="AZ1777" t="s">
        <v>1211</v>
      </c>
      <c r="BA1777" s="31">
        <v>46210.395567129628</v>
      </c>
      <c r="BB1777" s="14">
        <v>46210</v>
      </c>
      <c r="BC1777" t="s">
        <v>6837</v>
      </c>
      <c r="BD1777" s="31">
        <v>46210.443958333337</v>
      </c>
      <c r="BE1777" s="14">
        <v>46210</v>
      </c>
      <c r="BF1777" t="s">
        <v>1336</v>
      </c>
      <c r="BG1777" s="31">
        <v>46210.465555555558</v>
      </c>
      <c r="BH1777" s="14">
        <v>46210</v>
      </c>
      <c r="BI1777" t="s">
        <v>1336</v>
      </c>
      <c r="BJ1777" s="31">
        <v>46210.503599537034</v>
      </c>
      <c r="BW1777" s="14">
        <v>46210</v>
      </c>
      <c r="BX1777" t="s">
        <v>1336</v>
      </c>
      <c r="BY1777" s="31">
        <v>46210.520381944443</v>
      </c>
      <c r="BZ1777" s="14">
        <v>46210</v>
      </c>
      <c r="CA1777" t="s">
        <v>1364</v>
      </c>
      <c r="CB1777" s="31">
        <v>46210.538263888891</v>
      </c>
      <c r="CF1777" s="14">
        <v>46210</v>
      </c>
      <c r="CG1777" t="s">
        <v>11765</v>
      </c>
      <c r="CH1777" s="31">
        <v>46210.633599537039</v>
      </c>
      <c r="CM1777" s="4">
        <f t="shared" si="76"/>
        <v>46209.720312500001</v>
      </c>
      <c r="CN1777">
        <f t="shared" si="77"/>
        <v>1</v>
      </c>
      <c r="CO1777" t="str">
        <f>VLOOKUP(A1777,Sheet1!$A$2:$B$221,2,0)</f>
        <v>West Zone</v>
      </c>
    </row>
    <row r="1778" spans="1:93" x14ac:dyDescent="0.35">
      <c r="A1778" t="s">
        <v>8347</v>
      </c>
      <c r="B1778">
        <v>842</v>
      </c>
      <c r="C1778" t="s">
        <v>9332</v>
      </c>
      <c r="D1778" t="s">
        <v>678</v>
      </c>
      <c r="E1778" t="s">
        <v>340</v>
      </c>
      <c r="F1778" t="s">
        <v>341</v>
      </c>
      <c r="G1778" t="s">
        <v>81</v>
      </c>
      <c r="H1778" t="s">
        <v>10977</v>
      </c>
      <c r="I1778">
        <v>90613</v>
      </c>
      <c r="J1778" t="s">
        <v>10978</v>
      </c>
      <c r="K1778" t="s">
        <v>10979</v>
      </c>
      <c r="L1778" t="s">
        <v>4622</v>
      </c>
      <c r="M1778" t="s">
        <v>10980</v>
      </c>
      <c r="N1778">
        <v>65000</v>
      </c>
      <c r="O1778" t="s">
        <v>9467</v>
      </c>
      <c r="P1778" t="s">
        <v>9468</v>
      </c>
      <c r="Q1778" t="s">
        <v>2748</v>
      </c>
      <c r="R1778">
        <v>4674619770</v>
      </c>
      <c r="S1778" s="14">
        <v>46209</v>
      </c>
      <c r="T1778" t="s">
        <v>10982</v>
      </c>
      <c r="U1778" s="31">
        <v>46209.553032407406</v>
      </c>
      <c r="AK1778" s="14">
        <v>46209</v>
      </c>
      <c r="AL1778" t="s">
        <v>1412</v>
      </c>
      <c r="AM1778" s="31">
        <v>46209.662824074076</v>
      </c>
      <c r="AQ1778" s="31">
        <v>46209.662824074076</v>
      </c>
      <c r="AR1778" s="14">
        <v>46209</v>
      </c>
      <c r="AS1778" t="s">
        <v>1412</v>
      </c>
      <c r="AT1778" t="s">
        <v>341</v>
      </c>
      <c r="AU1778" t="s">
        <v>678</v>
      </c>
      <c r="AV1778" s="14">
        <v>46209</v>
      </c>
      <c r="AW1778" t="s">
        <v>10982</v>
      </c>
      <c r="AX1778" s="31">
        <v>46209.702280092592</v>
      </c>
      <c r="AY1778" s="14">
        <v>46209</v>
      </c>
      <c r="AZ1778" t="s">
        <v>1211</v>
      </c>
      <c r="BA1778" s="31">
        <v>46209.717881944445</v>
      </c>
      <c r="BB1778" s="14">
        <v>46209</v>
      </c>
      <c r="BC1778" t="s">
        <v>6837</v>
      </c>
      <c r="BD1778" s="31">
        <v>46209.733611111114</v>
      </c>
      <c r="BE1778" s="14">
        <v>46209</v>
      </c>
      <c r="BF1778" t="s">
        <v>7829</v>
      </c>
      <c r="BG1778" s="31">
        <v>46209.760162037041</v>
      </c>
      <c r="BH1778" s="14">
        <v>46209</v>
      </c>
      <c r="BI1778" t="s">
        <v>7829</v>
      </c>
      <c r="BJ1778" s="31">
        <v>46209.760243055556</v>
      </c>
      <c r="BW1778" s="14">
        <v>46209</v>
      </c>
      <c r="BX1778" t="s">
        <v>7829</v>
      </c>
      <c r="BY1778" s="31">
        <v>46209.780173611114</v>
      </c>
      <c r="BZ1778" s="14">
        <v>46209</v>
      </c>
      <c r="CA1778" t="s">
        <v>1364</v>
      </c>
      <c r="CB1778" s="31">
        <v>46209.792673611111</v>
      </c>
      <c r="CF1778" s="14">
        <v>46210</v>
      </c>
      <c r="CG1778" t="s">
        <v>1415</v>
      </c>
      <c r="CH1778" s="31">
        <v>46210.464305555557</v>
      </c>
      <c r="CM1778" s="4">
        <f t="shared" si="76"/>
        <v>46209.553032407406</v>
      </c>
      <c r="CN1778">
        <f t="shared" si="77"/>
        <v>0</v>
      </c>
      <c r="CO1778" t="str">
        <f>VLOOKUP(A1778,Sheet1!$A$2:$B$221,2,0)</f>
        <v>West Zone</v>
      </c>
    </row>
    <row r="1779" spans="1:93" x14ac:dyDescent="0.35">
      <c r="A1779" t="s">
        <v>8347</v>
      </c>
      <c r="B1779">
        <v>842</v>
      </c>
      <c r="C1779" t="s">
        <v>9332</v>
      </c>
      <c r="D1779" t="s">
        <v>678</v>
      </c>
      <c r="E1779" t="s">
        <v>340</v>
      </c>
      <c r="F1779" t="s">
        <v>341</v>
      </c>
      <c r="G1779" t="s">
        <v>81</v>
      </c>
      <c r="H1779" t="s">
        <v>10977</v>
      </c>
      <c r="I1779">
        <v>90613</v>
      </c>
      <c r="J1779" t="s">
        <v>10978</v>
      </c>
      <c r="K1779" t="s">
        <v>10979</v>
      </c>
      <c r="L1779" t="s">
        <v>4622</v>
      </c>
      <c r="M1779" t="s">
        <v>10980</v>
      </c>
      <c r="N1779">
        <v>65000</v>
      </c>
      <c r="O1779" t="s">
        <v>9467</v>
      </c>
      <c r="P1779" t="s">
        <v>9468</v>
      </c>
      <c r="Q1779" t="s">
        <v>10981</v>
      </c>
      <c r="R1779">
        <v>5681127843</v>
      </c>
      <c r="S1779" s="14">
        <v>46209</v>
      </c>
      <c r="T1779" t="s">
        <v>10982</v>
      </c>
      <c r="U1779" s="31">
        <v>46209.553055555552</v>
      </c>
      <c r="AK1779" s="14">
        <v>46209</v>
      </c>
      <c r="AL1779" t="s">
        <v>1412</v>
      </c>
      <c r="AM1779" s="31">
        <v>46209.662847222222</v>
      </c>
      <c r="AQ1779" s="31">
        <v>46209.662847222222</v>
      </c>
      <c r="AR1779" s="14">
        <v>46209</v>
      </c>
      <c r="AS1779" t="s">
        <v>1412</v>
      </c>
      <c r="AT1779" t="s">
        <v>341</v>
      </c>
      <c r="AU1779" t="s">
        <v>678</v>
      </c>
      <c r="AV1779" s="14">
        <v>46209</v>
      </c>
      <c r="AW1779" t="s">
        <v>10982</v>
      </c>
      <c r="AX1779" s="31">
        <v>46209.702303240738</v>
      </c>
      <c r="AY1779" s="14">
        <v>46209</v>
      </c>
      <c r="AZ1779" t="s">
        <v>1211</v>
      </c>
      <c r="BA1779" s="31">
        <v>46209.717881944445</v>
      </c>
      <c r="BB1779" s="14">
        <v>46209</v>
      </c>
      <c r="BC1779" t="s">
        <v>6837</v>
      </c>
      <c r="BD1779" s="31">
        <v>46209.733622685184</v>
      </c>
      <c r="BE1779" s="14">
        <v>46209</v>
      </c>
      <c r="BF1779" t="s">
        <v>7829</v>
      </c>
      <c r="BG1779" s="31">
        <v>46209.76017361111</v>
      </c>
      <c r="BH1779" s="14">
        <v>46209</v>
      </c>
      <c r="BI1779" t="s">
        <v>7829</v>
      </c>
      <c r="BJ1779" s="31">
        <v>46209.760254629633</v>
      </c>
      <c r="BW1779" s="14">
        <v>46209</v>
      </c>
      <c r="BX1779" t="s">
        <v>7829</v>
      </c>
      <c r="BY1779" s="31">
        <v>46209.780185185184</v>
      </c>
      <c r="BZ1779" s="14">
        <v>46209</v>
      </c>
      <c r="CA1779" t="s">
        <v>1364</v>
      </c>
      <c r="CB1779" s="31">
        <v>46209.792673611111</v>
      </c>
      <c r="CF1779" s="14">
        <v>46210</v>
      </c>
      <c r="CG1779" t="s">
        <v>1415</v>
      </c>
      <c r="CH1779" s="31">
        <v>46210.464305555557</v>
      </c>
      <c r="CM1779" s="4">
        <f t="shared" si="76"/>
        <v>46209.553055555552</v>
      </c>
      <c r="CN1779">
        <f t="shared" si="77"/>
        <v>0</v>
      </c>
      <c r="CO1779" t="str">
        <f>VLOOKUP(A1779,Sheet1!$A$2:$B$221,2,0)</f>
        <v>West Zone</v>
      </c>
    </row>
    <row r="1780" spans="1:93" x14ac:dyDescent="0.35">
      <c r="A1780" t="s">
        <v>8347</v>
      </c>
      <c r="B1780">
        <v>842</v>
      </c>
      <c r="C1780" t="s">
        <v>9332</v>
      </c>
      <c r="D1780" t="s">
        <v>678</v>
      </c>
      <c r="E1780" t="s">
        <v>340</v>
      </c>
      <c r="F1780" t="s">
        <v>341</v>
      </c>
      <c r="G1780" t="s">
        <v>81</v>
      </c>
      <c r="H1780" t="s">
        <v>4497</v>
      </c>
      <c r="I1780">
        <v>92304</v>
      </c>
      <c r="J1780" t="s">
        <v>4499</v>
      </c>
      <c r="K1780" t="s">
        <v>4500</v>
      </c>
      <c r="L1780" t="s">
        <v>4622</v>
      </c>
      <c r="M1780" t="s">
        <v>8348</v>
      </c>
      <c r="N1780">
        <v>90000</v>
      </c>
      <c r="O1780" t="s">
        <v>1032</v>
      </c>
      <c r="P1780" t="s">
        <v>1033</v>
      </c>
      <c r="Q1780" t="s">
        <v>4498</v>
      </c>
      <c r="R1780">
        <v>2182009070</v>
      </c>
      <c r="S1780" s="14">
        <v>46204</v>
      </c>
      <c r="T1780" t="s">
        <v>8349</v>
      </c>
      <c r="U1780" s="31">
        <v>46204.609224537038</v>
      </c>
      <c r="AK1780" s="14">
        <v>46204</v>
      </c>
      <c r="AL1780" t="s">
        <v>1412</v>
      </c>
      <c r="AM1780" s="31">
        <v>46204.728217592594</v>
      </c>
      <c r="AQ1780" s="31">
        <v>46204.728217592594</v>
      </c>
      <c r="AR1780" s="14">
        <v>46204</v>
      </c>
      <c r="AS1780" t="s">
        <v>1412</v>
      </c>
      <c r="AT1780" t="s">
        <v>341</v>
      </c>
      <c r="AU1780" t="s">
        <v>678</v>
      </c>
      <c r="AV1780" s="14">
        <v>46206</v>
      </c>
      <c r="AW1780" t="s">
        <v>1415</v>
      </c>
      <c r="AX1780" s="31">
        <v>46206.575659722221</v>
      </c>
      <c r="AY1780" s="14">
        <v>46206</v>
      </c>
      <c r="AZ1780" t="s">
        <v>3057</v>
      </c>
      <c r="BA1780" s="31">
        <v>46206.585520833331</v>
      </c>
      <c r="BB1780" s="14">
        <v>46206</v>
      </c>
      <c r="BC1780" t="s">
        <v>7791</v>
      </c>
      <c r="BD1780" s="31">
        <v>46206.610069444447</v>
      </c>
      <c r="BE1780" s="14">
        <v>46206</v>
      </c>
      <c r="BF1780" t="s">
        <v>7829</v>
      </c>
      <c r="BG1780" s="31">
        <v>46206.653391203705</v>
      </c>
      <c r="BH1780" s="14">
        <v>46206</v>
      </c>
      <c r="BI1780" t="s">
        <v>7829</v>
      </c>
      <c r="BJ1780" s="31">
        <v>46206.666956018518</v>
      </c>
      <c r="BW1780" s="14">
        <v>46206</v>
      </c>
      <c r="BX1780" t="s">
        <v>7829</v>
      </c>
      <c r="BY1780" s="31">
        <v>46206.677233796298</v>
      </c>
      <c r="BZ1780" s="14">
        <v>46206</v>
      </c>
      <c r="CA1780" t="s">
        <v>1324</v>
      </c>
      <c r="CB1780" s="31">
        <v>46206.717164351852</v>
      </c>
      <c r="CF1780" s="14">
        <v>46206</v>
      </c>
      <c r="CG1780" t="s">
        <v>1415</v>
      </c>
      <c r="CH1780" s="31">
        <v>46206.795810185184</v>
      </c>
      <c r="CM1780" s="4">
        <f t="shared" si="76"/>
        <v>46204.609224537038</v>
      </c>
      <c r="CN1780">
        <f t="shared" si="77"/>
        <v>0</v>
      </c>
      <c r="CO1780" t="str">
        <f>VLOOKUP(A1780,Sheet1!$A$2:$B$221,2,0)</f>
        <v>West Zone</v>
      </c>
    </row>
    <row r="1781" spans="1:93" x14ac:dyDescent="0.35">
      <c r="A1781" t="s">
        <v>8347</v>
      </c>
      <c r="B1781">
        <v>842</v>
      </c>
      <c r="C1781" t="s">
        <v>9332</v>
      </c>
      <c r="D1781" t="s">
        <v>678</v>
      </c>
      <c r="E1781" t="s">
        <v>340</v>
      </c>
      <c r="F1781" t="s">
        <v>341</v>
      </c>
      <c r="G1781" t="s">
        <v>81</v>
      </c>
      <c r="H1781" t="s">
        <v>8350</v>
      </c>
      <c r="I1781">
        <v>241373</v>
      </c>
      <c r="J1781" t="s">
        <v>4045</v>
      </c>
      <c r="K1781" t="s">
        <v>8351</v>
      </c>
      <c r="L1781" t="s">
        <v>4622</v>
      </c>
      <c r="M1781" t="s">
        <v>8352</v>
      </c>
      <c r="N1781">
        <v>45000</v>
      </c>
      <c r="O1781" t="s">
        <v>1036</v>
      </c>
      <c r="P1781" t="s">
        <v>1037</v>
      </c>
      <c r="Q1781" t="s">
        <v>8353</v>
      </c>
      <c r="R1781">
        <v>3933372789</v>
      </c>
      <c r="S1781" s="14">
        <v>46203</v>
      </c>
      <c r="T1781" t="s">
        <v>8354</v>
      </c>
      <c r="U1781" s="31">
        <v>46203.710381944446</v>
      </c>
      <c r="AK1781" s="14">
        <v>46204</v>
      </c>
      <c r="AL1781" t="s">
        <v>1412</v>
      </c>
      <c r="AM1781" s="31">
        <v>46204.582812499997</v>
      </c>
      <c r="AQ1781" s="31">
        <v>46204.582812499997</v>
      </c>
      <c r="AR1781" s="14">
        <v>46204</v>
      </c>
      <c r="AS1781" t="s">
        <v>1412</v>
      </c>
      <c r="AT1781" t="s">
        <v>341</v>
      </c>
      <c r="AU1781" t="s">
        <v>678</v>
      </c>
      <c r="AV1781" s="14">
        <v>46204</v>
      </c>
      <c r="AW1781" t="s">
        <v>8354</v>
      </c>
      <c r="AX1781" s="31">
        <v>46204.619201388887</v>
      </c>
      <c r="AY1781" s="14">
        <v>46204</v>
      </c>
      <c r="AZ1781" t="s">
        <v>1211</v>
      </c>
      <c r="BA1781" s="31">
        <v>46204.63857638889</v>
      </c>
      <c r="BB1781" s="14">
        <v>46204</v>
      </c>
      <c r="BC1781" t="s">
        <v>6482</v>
      </c>
      <c r="BD1781" s="31">
        <v>46204.665509259263</v>
      </c>
      <c r="BE1781" s="14">
        <v>46204</v>
      </c>
      <c r="BF1781" t="s">
        <v>7829</v>
      </c>
      <c r="BG1781" s="31">
        <v>46204.67328703704</v>
      </c>
      <c r="BH1781" s="14">
        <v>46204</v>
      </c>
      <c r="BI1781" t="s">
        <v>7829</v>
      </c>
      <c r="BJ1781" s="31">
        <v>46204.673310185186</v>
      </c>
      <c r="BW1781" s="14">
        <v>46204</v>
      </c>
      <c r="BX1781" t="s">
        <v>7829</v>
      </c>
      <c r="BY1781" s="31">
        <v>46204.67895833333</v>
      </c>
      <c r="BZ1781" s="14">
        <v>46204</v>
      </c>
      <c r="CA1781" t="s">
        <v>1324</v>
      </c>
      <c r="CB1781" s="31">
        <v>46204.700474537036</v>
      </c>
      <c r="CF1781" s="14">
        <v>46206</v>
      </c>
      <c r="CG1781" t="s">
        <v>1415</v>
      </c>
      <c r="CH1781" s="31">
        <v>46206.541076388887</v>
      </c>
      <c r="CM1781" s="4">
        <f t="shared" si="76"/>
        <v>46203.710381944446</v>
      </c>
      <c r="CN1781">
        <f t="shared" si="77"/>
        <v>1</v>
      </c>
      <c r="CO1781" t="str">
        <f>VLOOKUP(A1781,Sheet1!$A$2:$B$221,2,0)</f>
        <v>West Zone</v>
      </c>
    </row>
    <row r="1782" spans="1:93" x14ac:dyDescent="0.35">
      <c r="A1782" t="s">
        <v>8347</v>
      </c>
      <c r="B1782">
        <v>842</v>
      </c>
      <c r="C1782" t="s">
        <v>9332</v>
      </c>
      <c r="D1782" t="s">
        <v>678</v>
      </c>
      <c r="E1782" t="s">
        <v>340</v>
      </c>
      <c r="F1782" t="s">
        <v>341</v>
      </c>
      <c r="G1782" t="s">
        <v>81</v>
      </c>
      <c r="H1782" t="s">
        <v>10983</v>
      </c>
      <c r="I1782">
        <v>337695</v>
      </c>
      <c r="J1782" t="s">
        <v>10984</v>
      </c>
      <c r="K1782" t="s">
        <v>10985</v>
      </c>
      <c r="L1782" t="s">
        <v>4622</v>
      </c>
      <c r="M1782" t="s">
        <v>10986</v>
      </c>
      <c r="N1782">
        <v>70000</v>
      </c>
      <c r="O1782" t="s">
        <v>1029</v>
      </c>
      <c r="P1782" t="s">
        <v>1030</v>
      </c>
      <c r="Q1782" t="s">
        <v>10987</v>
      </c>
      <c r="R1782">
        <v>2281541286</v>
      </c>
      <c r="S1782" s="14">
        <v>46209</v>
      </c>
      <c r="T1782" t="s">
        <v>10982</v>
      </c>
      <c r="U1782" s="31">
        <v>46209.777731481481</v>
      </c>
      <c r="AK1782" s="14">
        <v>46209</v>
      </c>
      <c r="AL1782" t="s">
        <v>1412</v>
      </c>
      <c r="AM1782" s="31">
        <v>46209.824328703704</v>
      </c>
      <c r="AQ1782" s="31">
        <v>46209.824328703704</v>
      </c>
      <c r="AR1782" s="14">
        <v>46209</v>
      </c>
      <c r="AS1782" t="s">
        <v>1412</v>
      </c>
      <c r="AT1782" t="s">
        <v>341</v>
      </c>
      <c r="AU1782" t="s">
        <v>678</v>
      </c>
      <c r="AV1782" s="14">
        <v>46210</v>
      </c>
      <c r="AW1782" t="s">
        <v>10982</v>
      </c>
      <c r="AX1782" s="31">
        <v>46210.550717592596</v>
      </c>
      <c r="AY1782" s="14">
        <v>46210</v>
      </c>
      <c r="AZ1782" t="s">
        <v>1211</v>
      </c>
      <c r="BA1782" s="31">
        <v>46210.575254629628</v>
      </c>
      <c r="BB1782" s="14">
        <v>46210</v>
      </c>
      <c r="BC1782" t="s">
        <v>6501</v>
      </c>
      <c r="BD1782" s="31">
        <v>46210.695925925924</v>
      </c>
      <c r="BE1782" s="14">
        <v>46210</v>
      </c>
      <c r="BF1782" t="s">
        <v>7829</v>
      </c>
      <c r="BG1782" s="31">
        <v>46210.7656712963</v>
      </c>
      <c r="BH1782" s="14">
        <v>46210</v>
      </c>
      <c r="BI1782" t="s">
        <v>7829</v>
      </c>
      <c r="BJ1782" s="31">
        <v>46210.765706018516</v>
      </c>
      <c r="BW1782" s="14">
        <v>46210</v>
      </c>
      <c r="BX1782" t="s">
        <v>7829</v>
      </c>
      <c r="BY1782" s="31">
        <v>46210.767210648148</v>
      </c>
      <c r="BZ1782" s="14">
        <v>46210</v>
      </c>
      <c r="CA1782" t="s">
        <v>1322</v>
      </c>
      <c r="CB1782" s="31">
        <v>46210.799398148149</v>
      </c>
      <c r="CM1782" s="4">
        <f t="shared" si="76"/>
        <v>46209.777731481481</v>
      </c>
      <c r="CN1782">
        <f t="shared" si="77"/>
        <v>0</v>
      </c>
      <c r="CO1782" t="str">
        <f>VLOOKUP(A1782,Sheet1!$A$2:$B$221,2,0)</f>
        <v>West Zone</v>
      </c>
    </row>
    <row r="1783" spans="1:93" x14ac:dyDescent="0.35">
      <c r="A1783" t="s">
        <v>8347</v>
      </c>
      <c r="B1783">
        <v>842</v>
      </c>
      <c r="C1783" t="s">
        <v>9332</v>
      </c>
      <c r="D1783" t="s">
        <v>678</v>
      </c>
      <c r="E1783" t="s">
        <v>340</v>
      </c>
      <c r="F1783" t="s">
        <v>341</v>
      </c>
      <c r="G1783" t="s">
        <v>81</v>
      </c>
      <c r="H1783" t="s">
        <v>12846</v>
      </c>
      <c r="I1783">
        <v>344571</v>
      </c>
      <c r="J1783" t="s">
        <v>4045</v>
      </c>
      <c r="K1783" t="s">
        <v>8351</v>
      </c>
      <c r="L1783" t="s">
        <v>4622</v>
      </c>
      <c r="M1783" t="s">
        <v>12847</v>
      </c>
      <c r="N1783">
        <v>80000</v>
      </c>
      <c r="O1783" t="s">
        <v>2992</v>
      </c>
      <c r="P1783" t="s">
        <v>2993</v>
      </c>
      <c r="Q1783" t="s">
        <v>12848</v>
      </c>
      <c r="R1783">
        <v>8374123429</v>
      </c>
      <c r="S1783" s="14">
        <v>46210</v>
      </c>
      <c r="T1783" t="s">
        <v>1415</v>
      </c>
      <c r="U1783" s="31">
        <v>46210.494745370372</v>
      </c>
      <c r="Y1783" s="14">
        <v>46210</v>
      </c>
      <c r="Z1783" t="s">
        <v>8354</v>
      </c>
      <c r="AA1783" s="31">
        <v>46210.500150462962</v>
      </c>
      <c r="AK1783" s="14">
        <v>46210</v>
      </c>
      <c r="AL1783" t="s">
        <v>1412</v>
      </c>
      <c r="AM1783" s="31">
        <v>46210.540289351855</v>
      </c>
      <c r="AQ1783" s="31">
        <v>46210.540289351855</v>
      </c>
      <c r="AR1783" s="14">
        <v>46210</v>
      </c>
      <c r="AS1783" t="s">
        <v>1412</v>
      </c>
      <c r="AT1783" t="s">
        <v>341</v>
      </c>
      <c r="AU1783" t="s">
        <v>678</v>
      </c>
      <c r="AV1783" s="14">
        <v>46210</v>
      </c>
      <c r="AW1783" t="s">
        <v>8354</v>
      </c>
      <c r="AX1783" s="31">
        <v>46210.615659722222</v>
      </c>
      <c r="AY1783" s="14">
        <v>46210</v>
      </c>
      <c r="AZ1783" t="s">
        <v>1211</v>
      </c>
      <c r="BA1783" s="31">
        <v>46210.640949074077</v>
      </c>
      <c r="BB1783" s="14">
        <v>46210</v>
      </c>
      <c r="BC1783" t="s">
        <v>7791</v>
      </c>
      <c r="BD1783" s="31">
        <v>46210.656226851854</v>
      </c>
      <c r="BE1783" s="14">
        <v>46210</v>
      </c>
      <c r="BF1783" t="s">
        <v>7829</v>
      </c>
      <c r="BG1783" s="31">
        <v>46210.690983796296</v>
      </c>
      <c r="BH1783" s="14">
        <v>46210</v>
      </c>
      <c r="BI1783" t="s">
        <v>7829</v>
      </c>
      <c r="BJ1783" s="31">
        <v>46210.691018518519</v>
      </c>
      <c r="BW1783" s="14">
        <v>46210</v>
      </c>
      <c r="BX1783" t="s">
        <v>7829</v>
      </c>
      <c r="BY1783" s="31">
        <v>46210.70548611111</v>
      </c>
      <c r="BZ1783" s="14">
        <v>46210</v>
      </c>
      <c r="CA1783" t="s">
        <v>1324</v>
      </c>
      <c r="CB1783" s="31">
        <v>46210.750173611108</v>
      </c>
      <c r="CM1783" s="4">
        <f t="shared" si="76"/>
        <v>46210.500150462962</v>
      </c>
      <c r="CN1783">
        <f t="shared" si="77"/>
        <v>0</v>
      </c>
      <c r="CO1783" t="str">
        <f>VLOOKUP(A1783,Sheet1!$A$2:$B$221,2,0)</f>
        <v>West Zone</v>
      </c>
    </row>
    <row r="1784" spans="1:93" x14ac:dyDescent="0.35">
      <c r="A1784" t="s">
        <v>8347</v>
      </c>
      <c r="B1784">
        <v>842</v>
      </c>
      <c r="C1784" t="s">
        <v>9332</v>
      </c>
      <c r="D1784" t="s">
        <v>678</v>
      </c>
      <c r="E1784" t="s">
        <v>340</v>
      </c>
      <c r="F1784" t="s">
        <v>341</v>
      </c>
      <c r="G1784" t="s">
        <v>81</v>
      </c>
      <c r="H1784" t="s">
        <v>8355</v>
      </c>
      <c r="I1784">
        <v>354869</v>
      </c>
      <c r="J1784" t="s">
        <v>8356</v>
      </c>
      <c r="K1784" t="s">
        <v>8357</v>
      </c>
      <c r="L1784" t="s">
        <v>4622</v>
      </c>
      <c r="M1784" t="s">
        <v>8358</v>
      </c>
      <c r="N1784">
        <v>60000</v>
      </c>
      <c r="O1784" t="s">
        <v>1038</v>
      </c>
      <c r="P1784" t="s">
        <v>1039</v>
      </c>
      <c r="Q1784" t="s">
        <v>8359</v>
      </c>
      <c r="R1784">
        <v>2118449580</v>
      </c>
      <c r="S1784" s="14">
        <v>46205</v>
      </c>
      <c r="T1784" t="s">
        <v>8360</v>
      </c>
      <c r="U1784" s="31">
        <v>46205.703020833331</v>
      </c>
      <c r="AK1784" s="14">
        <v>46205</v>
      </c>
      <c r="AL1784" t="s">
        <v>1412</v>
      </c>
      <c r="AM1784" s="31">
        <v>46205.744270833333</v>
      </c>
      <c r="AQ1784" s="31">
        <v>46205.744270833333</v>
      </c>
      <c r="AR1784" s="14">
        <v>46205</v>
      </c>
      <c r="AS1784" t="s">
        <v>1412</v>
      </c>
      <c r="AT1784" t="s">
        <v>341</v>
      </c>
      <c r="AU1784" t="s">
        <v>678</v>
      </c>
      <c r="AV1784" s="14">
        <v>46206</v>
      </c>
      <c r="AW1784" t="s">
        <v>1415</v>
      </c>
      <c r="AX1784" s="31">
        <v>46206.296076388891</v>
      </c>
      <c r="AY1784" s="14">
        <v>46206</v>
      </c>
      <c r="AZ1784" t="s">
        <v>1211</v>
      </c>
      <c r="BA1784" s="31">
        <v>46206.342951388891</v>
      </c>
      <c r="BB1784" s="14">
        <v>46206</v>
      </c>
      <c r="BC1784" t="s">
        <v>3024</v>
      </c>
      <c r="BD1784" s="31">
        <v>46206.436874999999</v>
      </c>
      <c r="BE1784" s="14">
        <v>46206</v>
      </c>
      <c r="BF1784" t="s">
        <v>7829</v>
      </c>
      <c r="BG1784" s="31">
        <v>46206.451921296299</v>
      </c>
      <c r="BH1784" s="14">
        <v>46206</v>
      </c>
      <c r="BI1784" t="s">
        <v>7829</v>
      </c>
      <c r="BJ1784" s="31">
        <v>46206.451956018522</v>
      </c>
      <c r="BW1784" s="14">
        <v>46206</v>
      </c>
      <c r="BX1784" t="s">
        <v>7829</v>
      </c>
      <c r="BY1784" s="31">
        <v>46206.458009259259</v>
      </c>
      <c r="BZ1784" s="14">
        <v>46206</v>
      </c>
      <c r="CA1784" t="s">
        <v>1322</v>
      </c>
      <c r="CB1784" s="31">
        <v>46206.474120370367</v>
      </c>
      <c r="CF1784" s="14">
        <v>46206</v>
      </c>
      <c r="CG1784" t="s">
        <v>1415</v>
      </c>
      <c r="CH1784" s="31">
        <v>46206.60864583333</v>
      </c>
      <c r="CM1784" s="4">
        <f t="shared" si="76"/>
        <v>46205.703020833331</v>
      </c>
      <c r="CN1784">
        <f t="shared" si="77"/>
        <v>0</v>
      </c>
      <c r="CO1784" t="str">
        <f>VLOOKUP(A1784,Sheet1!$A$2:$B$221,2,0)</f>
        <v>West Zone</v>
      </c>
    </row>
    <row r="1785" spans="1:93" x14ac:dyDescent="0.35">
      <c r="A1785" t="s">
        <v>8347</v>
      </c>
      <c r="B1785">
        <v>842</v>
      </c>
      <c r="C1785" t="s">
        <v>9332</v>
      </c>
      <c r="D1785" t="s">
        <v>678</v>
      </c>
      <c r="E1785" t="s">
        <v>340</v>
      </c>
      <c r="F1785" t="s">
        <v>341</v>
      </c>
      <c r="G1785" t="s">
        <v>81</v>
      </c>
      <c r="H1785" t="s">
        <v>4321</v>
      </c>
      <c r="I1785">
        <v>585966</v>
      </c>
      <c r="J1785" t="s">
        <v>1413</v>
      </c>
      <c r="K1785" t="s">
        <v>1414</v>
      </c>
      <c r="L1785" t="s">
        <v>4622</v>
      </c>
      <c r="M1785" t="s">
        <v>8361</v>
      </c>
      <c r="N1785">
        <v>40000</v>
      </c>
      <c r="O1785" t="s">
        <v>1105</v>
      </c>
      <c r="P1785" t="s">
        <v>1106</v>
      </c>
      <c r="Q1785" t="s">
        <v>3112</v>
      </c>
      <c r="R1785">
        <v>2276853783</v>
      </c>
      <c r="S1785" s="14">
        <v>46205</v>
      </c>
      <c r="T1785" t="s">
        <v>8362</v>
      </c>
      <c r="U1785" s="31">
        <v>46205.676180555558</v>
      </c>
      <c r="AK1785" s="14">
        <v>46205</v>
      </c>
      <c r="AL1785" t="s">
        <v>1412</v>
      </c>
      <c r="AM1785" s="31">
        <v>46205.702627314815</v>
      </c>
      <c r="AQ1785" s="31">
        <v>46205.702627314815</v>
      </c>
      <c r="AR1785" s="14">
        <v>46205</v>
      </c>
      <c r="AS1785" t="s">
        <v>1412</v>
      </c>
      <c r="AT1785" t="s">
        <v>341</v>
      </c>
      <c r="AU1785" t="s">
        <v>678</v>
      </c>
      <c r="AV1785" s="14">
        <v>46205</v>
      </c>
      <c r="AW1785" t="s">
        <v>8362</v>
      </c>
      <c r="AX1785" s="31">
        <v>46205.712465277778</v>
      </c>
      <c r="AY1785" s="14">
        <v>46205</v>
      </c>
      <c r="AZ1785" t="s">
        <v>1211</v>
      </c>
      <c r="BA1785" s="31">
        <v>46205.737129629626</v>
      </c>
      <c r="BB1785" s="14">
        <v>46205</v>
      </c>
      <c r="BC1785" t="s">
        <v>6636</v>
      </c>
      <c r="BD1785" s="31">
        <v>46205.746446759258</v>
      </c>
      <c r="BE1785" s="14">
        <v>46205</v>
      </c>
      <c r="BF1785" t="s">
        <v>7829</v>
      </c>
      <c r="BG1785" s="31">
        <v>46205.751493055555</v>
      </c>
      <c r="BH1785" s="14">
        <v>46205</v>
      </c>
      <c r="BI1785" t="s">
        <v>7829</v>
      </c>
      <c r="BJ1785" s="31">
        <v>46205.751527777778</v>
      </c>
      <c r="BW1785" s="14">
        <v>46205</v>
      </c>
      <c r="BX1785" t="s">
        <v>7829</v>
      </c>
      <c r="BY1785" s="31">
        <v>46205.757372685184</v>
      </c>
      <c r="BZ1785" s="14">
        <v>46205</v>
      </c>
      <c r="CA1785" t="s">
        <v>1322</v>
      </c>
      <c r="CB1785" s="31">
        <v>46205.765439814815</v>
      </c>
      <c r="CF1785" s="14">
        <v>46206</v>
      </c>
      <c r="CG1785" t="s">
        <v>1415</v>
      </c>
      <c r="CH1785" s="31">
        <v>46206.459166666667</v>
      </c>
      <c r="CM1785" s="4">
        <f t="shared" si="76"/>
        <v>46205.676180555558</v>
      </c>
      <c r="CN1785">
        <f t="shared" si="77"/>
        <v>0</v>
      </c>
      <c r="CO1785" t="str">
        <f>VLOOKUP(A1785,Sheet1!$A$2:$B$221,2,0)</f>
        <v>West Zone</v>
      </c>
    </row>
    <row r="1786" spans="1:93" x14ac:dyDescent="0.35">
      <c r="A1786" t="s">
        <v>8347</v>
      </c>
      <c r="B1786">
        <v>842</v>
      </c>
      <c r="C1786" t="s">
        <v>9332</v>
      </c>
      <c r="D1786" t="s">
        <v>678</v>
      </c>
      <c r="E1786" t="s">
        <v>340</v>
      </c>
      <c r="F1786" t="s">
        <v>341</v>
      </c>
      <c r="G1786" t="s">
        <v>81</v>
      </c>
      <c r="H1786" t="s">
        <v>9788</v>
      </c>
      <c r="I1786">
        <v>612214</v>
      </c>
      <c r="J1786" t="s">
        <v>4045</v>
      </c>
      <c r="K1786" t="s">
        <v>8351</v>
      </c>
      <c r="L1786" t="s">
        <v>4622</v>
      </c>
      <c r="M1786" t="s">
        <v>10988</v>
      </c>
      <c r="N1786">
        <v>70000</v>
      </c>
      <c r="O1786" t="s">
        <v>9829</v>
      </c>
      <c r="P1786" t="s">
        <v>9830</v>
      </c>
      <c r="Q1786" t="s">
        <v>10989</v>
      </c>
      <c r="R1786">
        <v>5921965637</v>
      </c>
      <c r="S1786" s="14">
        <v>46209</v>
      </c>
      <c r="T1786" t="s">
        <v>8354</v>
      </c>
      <c r="U1786" s="31">
        <v>46209.396053240744</v>
      </c>
      <c r="AK1786" s="14">
        <v>46209</v>
      </c>
      <c r="AL1786" t="s">
        <v>1412</v>
      </c>
      <c r="AM1786" s="31">
        <v>46209.450578703705</v>
      </c>
      <c r="AQ1786" s="31">
        <v>46209.450578703705</v>
      </c>
      <c r="AR1786" s="14">
        <v>46209</v>
      </c>
      <c r="AS1786" t="s">
        <v>1412</v>
      </c>
      <c r="AT1786" t="s">
        <v>341</v>
      </c>
      <c r="AU1786" t="s">
        <v>678</v>
      </c>
      <c r="AV1786" s="14">
        <v>46209</v>
      </c>
      <c r="AW1786" t="s">
        <v>8354</v>
      </c>
      <c r="AX1786" s="31">
        <v>46209.472916666666</v>
      </c>
      <c r="AY1786" s="14">
        <v>46209</v>
      </c>
      <c r="AZ1786" t="s">
        <v>1211</v>
      </c>
      <c r="BA1786" s="31">
        <v>46209.506678240738</v>
      </c>
      <c r="BB1786" s="14">
        <v>46209</v>
      </c>
      <c r="BC1786" t="s">
        <v>3024</v>
      </c>
      <c r="BD1786" s="31">
        <v>46209.646087962959</v>
      </c>
      <c r="BE1786" s="14">
        <v>46209</v>
      </c>
      <c r="BF1786" t="s">
        <v>7829</v>
      </c>
      <c r="BG1786" s="31">
        <v>46209.670752314814</v>
      </c>
      <c r="BH1786" s="14">
        <v>46209</v>
      </c>
      <c r="BI1786" t="s">
        <v>7829</v>
      </c>
      <c r="BJ1786" s="31">
        <v>46209.670787037037</v>
      </c>
      <c r="BW1786" s="14">
        <v>46209</v>
      </c>
      <c r="BX1786" t="s">
        <v>7829</v>
      </c>
      <c r="BY1786" s="31">
        <v>46209.675671296296</v>
      </c>
      <c r="BZ1786" s="14">
        <v>46209</v>
      </c>
      <c r="CA1786" t="s">
        <v>1364</v>
      </c>
      <c r="CB1786" s="31">
        <v>46209.680347222224</v>
      </c>
      <c r="CF1786" s="14">
        <v>46209</v>
      </c>
      <c r="CG1786" t="s">
        <v>1415</v>
      </c>
      <c r="CH1786" s="31">
        <v>46209.759629629632</v>
      </c>
      <c r="CM1786" s="4">
        <f t="shared" si="76"/>
        <v>46209.396053240744</v>
      </c>
      <c r="CN1786">
        <f t="shared" si="77"/>
        <v>0</v>
      </c>
      <c r="CO1786" t="str">
        <f>VLOOKUP(A1786,Sheet1!$A$2:$B$221,2,0)</f>
        <v>West Zone</v>
      </c>
    </row>
    <row r="1787" spans="1:93" x14ac:dyDescent="0.35">
      <c r="A1787" t="s">
        <v>8347</v>
      </c>
      <c r="B1787">
        <v>842</v>
      </c>
      <c r="C1787" t="s">
        <v>9332</v>
      </c>
      <c r="D1787" t="s">
        <v>678</v>
      </c>
      <c r="E1787" t="s">
        <v>340</v>
      </c>
      <c r="F1787" t="s">
        <v>341</v>
      </c>
      <c r="G1787" t="s">
        <v>81</v>
      </c>
      <c r="H1787" t="s">
        <v>10990</v>
      </c>
      <c r="I1787">
        <v>616245</v>
      </c>
      <c r="J1787" t="s">
        <v>8356</v>
      </c>
      <c r="K1787" t="s">
        <v>8357</v>
      </c>
      <c r="L1787" t="s">
        <v>4622</v>
      </c>
      <c r="M1787" t="s">
        <v>10991</v>
      </c>
      <c r="N1787">
        <v>70000</v>
      </c>
      <c r="O1787" t="s">
        <v>1029</v>
      </c>
      <c r="P1787" t="s">
        <v>1030</v>
      </c>
      <c r="Q1787" t="s">
        <v>10992</v>
      </c>
      <c r="R1787">
        <v>3882659362</v>
      </c>
      <c r="S1787" s="14">
        <v>46209</v>
      </c>
      <c r="T1787" t="s">
        <v>8360</v>
      </c>
      <c r="U1787" s="31">
        <v>46209.68310185185</v>
      </c>
      <c r="AK1787" s="14">
        <v>46209</v>
      </c>
      <c r="AL1787" t="s">
        <v>1415</v>
      </c>
      <c r="AM1787" s="31">
        <v>46209.794479166667</v>
      </c>
      <c r="AQ1787" s="31">
        <v>46209.794479166667</v>
      </c>
      <c r="AR1787" s="14">
        <v>46209</v>
      </c>
      <c r="AS1787" t="s">
        <v>1415</v>
      </c>
      <c r="AT1787" t="s">
        <v>10985</v>
      </c>
      <c r="AU1787" t="s">
        <v>677</v>
      </c>
      <c r="AV1787" s="14">
        <v>46210</v>
      </c>
      <c r="AW1787" t="s">
        <v>8360</v>
      </c>
      <c r="AX1787" s="31">
        <v>46210.307060185187</v>
      </c>
      <c r="AY1787" s="14">
        <v>46210</v>
      </c>
      <c r="AZ1787" t="s">
        <v>1211</v>
      </c>
      <c r="BA1787" s="31">
        <v>46210.344386574077</v>
      </c>
      <c r="BB1787" s="14">
        <v>46210</v>
      </c>
      <c r="BC1787" t="s">
        <v>3024</v>
      </c>
      <c r="BD1787" s="31">
        <v>46210.460578703707</v>
      </c>
      <c r="BE1787" s="14">
        <v>46210</v>
      </c>
      <c r="BF1787" t="s">
        <v>7829</v>
      </c>
      <c r="BG1787" s="31">
        <v>46210.554270833331</v>
      </c>
      <c r="BH1787" s="14">
        <v>46210</v>
      </c>
      <c r="BI1787" t="s">
        <v>7829</v>
      </c>
      <c r="BJ1787" s="31">
        <v>46210.554305555554</v>
      </c>
      <c r="BW1787" s="14">
        <v>46210</v>
      </c>
      <c r="BX1787" t="s">
        <v>7829</v>
      </c>
      <c r="BY1787" s="31">
        <v>46210.616249999999</v>
      </c>
      <c r="BZ1787" s="14">
        <v>46210</v>
      </c>
      <c r="CA1787" t="s">
        <v>1364</v>
      </c>
      <c r="CB1787" s="31">
        <v>46210.620752314811</v>
      </c>
      <c r="CM1787" s="4">
        <f t="shared" si="76"/>
        <v>46209.68310185185</v>
      </c>
      <c r="CN1787">
        <f t="shared" si="77"/>
        <v>0</v>
      </c>
      <c r="CO1787" t="str">
        <f>VLOOKUP(A1787,Sheet1!$A$2:$B$221,2,0)</f>
        <v>West Zone</v>
      </c>
    </row>
    <row r="1788" spans="1:93" x14ac:dyDescent="0.35">
      <c r="A1788" t="s">
        <v>8363</v>
      </c>
      <c r="B1788">
        <v>959</v>
      </c>
      <c r="C1788" t="s">
        <v>9332</v>
      </c>
      <c r="D1788" t="s">
        <v>678</v>
      </c>
      <c r="E1788" t="s">
        <v>659</v>
      </c>
      <c r="F1788" t="s">
        <v>660</v>
      </c>
      <c r="G1788" t="s">
        <v>109</v>
      </c>
      <c r="H1788" t="s">
        <v>10993</v>
      </c>
      <c r="I1788">
        <v>490320</v>
      </c>
      <c r="J1788" t="s">
        <v>8377</v>
      </c>
      <c r="K1788" t="s">
        <v>8378</v>
      </c>
      <c r="L1788" t="s">
        <v>4622</v>
      </c>
      <c r="M1788" t="s">
        <v>10994</v>
      </c>
      <c r="N1788">
        <v>70000</v>
      </c>
      <c r="O1788" t="s">
        <v>3663</v>
      </c>
      <c r="P1788" t="s">
        <v>3664</v>
      </c>
      <c r="Q1788" t="s">
        <v>10995</v>
      </c>
      <c r="R1788">
        <v>2324882218</v>
      </c>
      <c r="S1788" s="14">
        <v>46206</v>
      </c>
      <c r="T1788" t="s">
        <v>8380</v>
      </c>
      <c r="U1788" s="31">
        <v>46206.606932870367</v>
      </c>
      <c r="AK1788" s="14">
        <v>46209</v>
      </c>
      <c r="AL1788" t="s">
        <v>8374</v>
      </c>
      <c r="AM1788" s="31">
        <v>46209.51834490741</v>
      </c>
      <c r="AQ1788" s="31">
        <v>46209.51834490741</v>
      </c>
      <c r="AR1788" s="14">
        <v>46209</v>
      </c>
      <c r="AS1788" t="s">
        <v>8374</v>
      </c>
      <c r="AT1788" t="s">
        <v>660</v>
      </c>
      <c r="AU1788" t="s">
        <v>678</v>
      </c>
      <c r="AV1788" s="14">
        <v>46209</v>
      </c>
      <c r="AW1788" t="s">
        <v>8367</v>
      </c>
      <c r="AX1788" s="31">
        <v>46209.606759259259</v>
      </c>
      <c r="AY1788" s="14">
        <v>46209</v>
      </c>
      <c r="AZ1788" t="s">
        <v>1211</v>
      </c>
      <c r="BA1788" s="31">
        <v>46209.623078703706</v>
      </c>
      <c r="BB1788" s="14">
        <v>46209</v>
      </c>
      <c r="BC1788" t="s">
        <v>6837</v>
      </c>
      <c r="BD1788" s="31">
        <v>46209.639513888891</v>
      </c>
      <c r="BE1788" s="14">
        <v>46209</v>
      </c>
      <c r="BF1788" t="s">
        <v>7487</v>
      </c>
      <c r="BG1788" s="31">
        <v>46209.656828703701</v>
      </c>
      <c r="BH1788" s="14">
        <v>46209</v>
      </c>
      <c r="BI1788" t="s">
        <v>7487</v>
      </c>
      <c r="BJ1788" s="31">
        <v>46209.681817129633</v>
      </c>
      <c r="BW1788" s="14">
        <v>46209</v>
      </c>
      <c r="BX1788" t="s">
        <v>7487</v>
      </c>
      <c r="BY1788" s="31">
        <v>46209.690092592595</v>
      </c>
      <c r="BZ1788" s="14">
        <v>46210</v>
      </c>
      <c r="CA1788" t="s">
        <v>1324</v>
      </c>
      <c r="CB1788" s="31">
        <v>46210.770914351851</v>
      </c>
      <c r="CM1788" s="4">
        <f t="shared" si="76"/>
        <v>46206.606932870367</v>
      </c>
      <c r="CN1788">
        <f t="shared" si="77"/>
        <v>3</v>
      </c>
      <c r="CO1788" t="str">
        <f>VLOOKUP(A1788,Sheet1!$A$2:$B$221,2,0)</f>
        <v>West Zone</v>
      </c>
    </row>
    <row r="1789" spans="1:93" x14ac:dyDescent="0.35">
      <c r="A1789" t="s">
        <v>8363</v>
      </c>
      <c r="B1789">
        <v>959</v>
      </c>
      <c r="C1789" t="s">
        <v>9332</v>
      </c>
      <c r="D1789" t="s">
        <v>678</v>
      </c>
      <c r="E1789" t="s">
        <v>659</v>
      </c>
      <c r="F1789" t="s">
        <v>660</v>
      </c>
      <c r="G1789" t="s">
        <v>109</v>
      </c>
      <c r="H1789" t="s">
        <v>8364</v>
      </c>
      <c r="I1789">
        <v>523845</v>
      </c>
      <c r="J1789" t="s">
        <v>2987</v>
      </c>
      <c r="K1789" t="s">
        <v>4293</v>
      </c>
      <c r="L1789" t="s">
        <v>4622</v>
      </c>
      <c r="M1789" t="s">
        <v>8365</v>
      </c>
      <c r="N1789">
        <v>70000</v>
      </c>
      <c r="O1789" t="s">
        <v>3663</v>
      </c>
      <c r="P1789" t="s">
        <v>3664</v>
      </c>
      <c r="Q1789" t="s">
        <v>1416</v>
      </c>
      <c r="R1789">
        <v>4576499242</v>
      </c>
      <c r="S1789" s="14">
        <v>46204</v>
      </c>
      <c r="T1789" t="s">
        <v>8366</v>
      </c>
      <c r="U1789" s="31">
        <v>46204.641087962962</v>
      </c>
      <c r="AK1789" s="14">
        <v>46204</v>
      </c>
      <c r="AL1789" t="s">
        <v>8367</v>
      </c>
      <c r="AM1789" s="31">
        <v>46204.736620370371</v>
      </c>
      <c r="AQ1789" s="31">
        <v>46204.736620370371</v>
      </c>
      <c r="AR1789" s="14">
        <v>46204</v>
      </c>
      <c r="AS1789" t="s">
        <v>8367</v>
      </c>
      <c r="AT1789" t="s">
        <v>8368</v>
      </c>
      <c r="AU1789" t="s">
        <v>677</v>
      </c>
      <c r="AV1789" s="14">
        <v>46204</v>
      </c>
      <c r="AW1789" t="s">
        <v>8366</v>
      </c>
      <c r="AX1789" s="31">
        <v>46204.797858796293</v>
      </c>
      <c r="AY1789" s="14">
        <v>46205</v>
      </c>
      <c r="AZ1789" t="s">
        <v>1211</v>
      </c>
      <c r="BA1789" s="31">
        <v>46205.356215277781</v>
      </c>
      <c r="BB1789" s="14">
        <v>46205</v>
      </c>
      <c r="BC1789" t="s">
        <v>7371</v>
      </c>
      <c r="BD1789" s="31">
        <v>46205.392233796294</v>
      </c>
      <c r="BE1789" s="14">
        <v>46205</v>
      </c>
      <c r="BF1789" t="s">
        <v>7487</v>
      </c>
      <c r="BG1789" s="31">
        <v>46205.426261574074</v>
      </c>
      <c r="BH1789" s="14">
        <v>46205</v>
      </c>
      <c r="BI1789" t="s">
        <v>7487</v>
      </c>
      <c r="BJ1789" s="31">
        <v>46205.44159722222</v>
      </c>
      <c r="BW1789" s="14">
        <v>46205</v>
      </c>
      <c r="BX1789" t="s">
        <v>7487</v>
      </c>
      <c r="BY1789" s="31">
        <v>46205.44736111111</v>
      </c>
      <c r="BZ1789" s="14">
        <v>46205</v>
      </c>
      <c r="CA1789" t="s">
        <v>1322</v>
      </c>
      <c r="CB1789" s="31">
        <v>46205.454733796294</v>
      </c>
      <c r="CF1789" s="14">
        <v>46205</v>
      </c>
      <c r="CG1789" t="s">
        <v>8367</v>
      </c>
      <c r="CH1789" s="31">
        <v>46205.636296296296</v>
      </c>
      <c r="CM1789" s="4">
        <f t="shared" si="76"/>
        <v>46204.641087962962</v>
      </c>
      <c r="CN1789">
        <f t="shared" si="77"/>
        <v>0</v>
      </c>
      <c r="CO1789" t="str">
        <f>VLOOKUP(A1789,Sheet1!$A$2:$B$221,2,0)</f>
        <v>West Zone</v>
      </c>
    </row>
    <row r="1790" spans="1:93" x14ac:dyDescent="0.35">
      <c r="A1790" t="s">
        <v>8363</v>
      </c>
      <c r="B1790">
        <v>959</v>
      </c>
      <c r="C1790" t="s">
        <v>9332</v>
      </c>
      <c r="D1790" t="s">
        <v>678</v>
      </c>
      <c r="E1790" t="s">
        <v>659</v>
      </c>
      <c r="F1790" t="s">
        <v>660</v>
      </c>
      <c r="G1790" t="s">
        <v>109</v>
      </c>
      <c r="H1790" t="s">
        <v>8364</v>
      </c>
      <c r="I1790">
        <v>523845</v>
      </c>
      <c r="J1790" t="s">
        <v>2987</v>
      </c>
      <c r="K1790" t="s">
        <v>4293</v>
      </c>
      <c r="L1790" t="s">
        <v>4622</v>
      </c>
      <c r="M1790" t="s">
        <v>8365</v>
      </c>
      <c r="N1790">
        <v>60000</v>
      </c>
      <c r="O1790" t="s">
        <v>1118</v>
      </c>
      <c r="P1790" t="s">
        <v>1119</v>
      </c>
      <c r="Q1790" t="s">
        <v>8369</v>
      </c>
      <c r="R1790">
        <v>1036895126</v>
      </c>
      <c r="S1790" s="14">
        <v>46204</v>
      </c>
      <c r="T1790" t="s">
        <v>8366</v>
      </c>
      <c r="U1790" s="31">
        <v>46204.641111111108</v>
      </c>
      <c r="AK1790" s="14">
        <v>46204</v>
      </c>
      <c r="AL1790" t="s">
        <v>8367</v>
      </c>
      <c r="AM1790" s="31">
        <v>46204.736655092594</v>
      </c>
      <c r="AQ1790" s="31">
        <v>46204.736655092594</v>
      </c>
      <c r="AR1790" s="14">
        <v>46204</v>
      </c>
      <c r="AS1790" t="s">
        <v>8367</v>
      </c>
      <c r="AT1790" t="s">
        <v>8368</v>
      </c>
      <c r="AU1790" t="s">
        <v>677</v>
      </c>
      <c r="AV1790" s="14">
        <v>46204</v>
      </c>
      <c r="AW1790" t="s">
        <v>8366</v>
      </c>
      <c r="AX1790" s="31">
        <v>46204.797881944447</v>
      </c>
      <c r="AY1790" s="14">
        <v>46205</v>
      </c>
      <c r="AZ1790" t="s">
        <v>1211</v>
      </c>
      <c r="BA1790" s="31">
        <v>46205.356215277781</v>
      </c>
      <c r="BB1790" s="14">
        <v>46205</v>
      </c>
      <c r="BC1790" t="s">
        <v>7371</v>
      </c>
      <c r="BD1790" s="31">
        <v>46205.392256944448</v>
      </c>
      <c r="BE1790" s="14">
        <v>46205</v>
      </c>
      <c r="BF1790" t="s">
        <v>7487</v>
      </c>
      <c r="BG1790" s="31">
        <v>46205.42627314815</v>
      </c>
      <c r="BH1790" s="14">
        <v>46205</v>
      </c>
      <c r="BI1790" t="s">
        <v>7487</v>
      </c>
      <c r="BJ1790" s="31">
        <v>46205.441608796296</v>
      </c>
      <c r="BW1790" s="14">
        <v>46205</v>
      </c>
      <c r="BX1790" t="s">
        <v>7487</v>
      </c>
      <c r="BY1790" s="31">
        <v>46205.447372685187</v>
      </c>
      <c r="BZ1790" s="14">
        <v>46205</v>
      </c>
      <c r="CA1790" t="s">
        <v>1322</v>
      </c>
      <c r="CB1790" s="31">
        <v>46205.454733796294</v>
      </c>
      <c r="CF1790" s="14">
        <v>46205</v>
      </c>
      <c r="CG1790" t="s">
        <v>8367</v>
      </c>
      <c r="CH1790" s="31">
        <v>46205.636296296296</v>
      </c>
      <c r="CM1790" s="4">
        <f t="shared" si="76"/>
        <v>46204.641111111108</v>
      </c>
      <c r="CN1790">
        <f t="shared" si="77"/>
        <v>0</v>
      </c>
      <c r="CO1790" t="str">
        <f>VLOOKUP(A1790,Sheet1!$A$2:$B$221,2,0)</f>
        <v>West Zone</v>
      </c>
    </row>
    <row r="1791" spans="1:93" x14ac:dyDescent="0.35">
      <c r="A1791" t="s">
        <v>8363</v>
      </c>
      <c r="B1791">
        <v>959</v>
      </c>
      <c r="C1791" t="s">
        <v>9332</v>
      </c>
      <c r="D1791" t="s">
        <v>678</v>
      </c>
      <c r="E1791" t="s">
        <v>659</v>
      </c>
      <c r="F1791" t="s">
        <v>660</v>
      </c>
      <c r="G1791" t="s">
        <v>109</v>
      </c>
      <c r="H1791" t="s">
        <v>12849</v>
      </c>
      <c r="I1791">
        <v>579206</v>
      </c>
      <c r="J1791" t="s">
        <v>8377</v>
      </c>
      <c r="K1791" t="s">
        <v>8378</v>
      </c>
      <c r="L1791" t="s">
        <v>4622</v>
      </c>
      <c r="M1791" t="s">
        <v>12850</v>
      </c>
      <c r="N1791">
        <v>70000</v>
      </c>
      <c r="O1791" t="s">
        <v>3663</v>
      </c>
      <c r="P1791" t="s">
        <v>3664</v>
      </c>
      <c r="Q1791" t="s">
        <v>5596</v>
      </c>
      <c r="R1791">
        <v>1061957871</v>
      </c>
      <c r="S1791" s="14">
        <v>46210</v>
      </c>
      <c r="T1791" t="s">
        <v>8380</v>
      </c>
      <c r="U1791" s="31">
        <v>46210.547442129631</v>
      </c>
      <c r="AK1791" s="14">
        <v>46210</v>
      </c>
      <c r="AL1791" t="s">
        <v>8374</v>
      </c>
      <c r="AM1791" s="31">
        <v>46210.704629629632</v>
      </c>
      <c r="AQ1791" s="31">
        <v>46210.704629629632</v>
      </c>
      <c r="AR1791" s="14">
        <v>46210</v>
      </c>
      <c r="AS1791" t="s">
        <v>8374</v>
      </c>
      <c r="AT1791" t="s">
        <v>660</v>
      </c>
      <c r="AU1791" t="s">
        <v>678</v>
      </c>
      <c r="AV1791" s="14">
        <v>46211</v>
      </c>
      <c r="AW1791" t="s">
        <v>8380</v>
      </c>
      <c r="AX1791" s="31">
        <v>46211.328761574077</v>
      </c>
      <c r="AY1791" s="14">
        <v>46211</v>
      </c>
      <c r="AZ1791" t="s">
        <v>1211</v>
      </c>
      <c r="BA1791" s="31">
        <v>46211.360590277778</v>
      </c>
      <c r="CM1791" s="4">
        <f t="shared" si="76"/>
        <v>46210.547442129631</v>
      </c>
      <c r="CN1791">
        <f t="shared" si="77"/>
        <v>0</v>
      </c>
      <c r="CO1791" t="str">
        <f>VLOOKUP(A1791,Sheet1!$A$2:$B$221,2,0)</f>
        <v>West Zone</v>
      </c>
    </row>
    <row r="1792" spans="1:93" x14ac:dyDescent="0.35">
      <c r="A1792" t="s">
        <v>8363</v>
      </c>
      <c r="B1792">
        <v>959</v>
      </c>
      <c r="C1792" t="s">
        <v>9332</v>
      </c>
      <c r="D1792" t="s">
        <v>678</v>
      </c>
      <c r="E1792" t="s">
        <v>659</v>
      </c>
      <c r="F1792" t="s">
        <v>660</v>
      </c>
      <c r="G1792" t="s">
        <v>109</v>
      </c>
      <c r="H1792" t="s">
        <v>10996</v>
      </c>
      <c r="I1792">
        <v>588005</v>
      </c>
      <c r="J1792" t="s">
        <v>4237</v>
      </c>
      <c r="K1792" t="s">
        <v>4238</v>
      </c>
      <c r="L1792" t="s">
        <v>4622</v>
      </c>
      <c r="M1792" t="s">
        <v>10997</v>
      </c>
      <c r="N1792">
        <v>45000</v>
      </c>
      <c r="O1792" t="s">
        <v>10053</v>
      </c>
      <c r="P1792" t="s">
        <v>10054</v>
      </c>
      <c r="Q1792" t="s">
        <v>4467</v>
      </c>
      <c r="R1792">
        <v>2391595340</v>
      </c>
      <c r="S1792" s="14">
        <v>46209</v>
      </c>
      <c r="T1792" t="s">
        <v>8382</v>
      </c>
      <c r="U1792" s="31">
        <v>46209.669189814813</v>
      </c>
      <c r="Y1792" s="14">
        <v>46209</v>
      </c>
      <c r="Z1792" t="s">
        <v>8382</v>
      </c>
      <c r="AA1792" s="31">
        <v>46209.674062500002</v>
      </c>
      <c r="AK1792" s="14">
        <v>46209</v>
      </c>
      <c r="AL1792" t="s">
        <v>8374</v>
      </c>
      <c r="AM1792" s="31">
        <v>46209.706817129627</v>
      </c>
      <c r="AQ1792" s="31">
        <v>46209.706817129627</v>
      </c>
      <c r="AR1792" s="14">
        <v>46209</v>
      </c>
      <c r="AS1792" t="s">
        <v>8374</v>
      </c>
      <c r="AT1792" t="s">
        <v>660</v>
      </c>
      <c r="AU1792" t="s">
        <v>678</v>
      </c>
      <c r="AV1792" s="14">
        <v>46209</v>
      </c>
      <c r="AW1792" t="s">
        <v>8382</v>
      </c>
      <c r="AX1792" s="31">
        <v>46209.726145833331</v>
      </c>
      <c r="AY1792" s="14">
        <v>46209</v>
      </c>
      <c r="AZ1792" t="s">
        <v>1211</v>
      </c>
      <c r="BA1792" s="31">
        <v>46209.738055555557</v>
      </c>
      <c r="BB1792" s="14">
        <v>46209</v>
      </c>
      <c r="BC1792" t="s">
        <v>6482</v>
      </c>
      <c r="BD1792" s="31">
        <v>46209.750601851854</v>
      </c>
      <c r="BE1792" s="14">
        <v>46209</v>
      </c>
      <c r="BF1792" t="s">
        <v>7487</v>
      </c>
      <c r="BG1792" s="31">
        <v>46209.754247685189</v>
      </c>
      <c r="BH1792" s="14">
        <v>46209</v>
      </c>
      <c r="BI1792" t="s">
        <v>7487</v>
      </c>
      <c r="BJ1792" s="31">
        <v>46209.782673611109</v>
      </c>
      <c r="BW1792" s="14">
        <v>46209</v>
      </c>
      <c r="BX1792" t="s">
        <v>7487</v>
      </c>
      <c r="BY1792" s="31">
        <v>46209.791712962964</v>
      </c>
      <c r="BZ1792" s="14">
        <v>46209</v>
      </c>
      <c r="CA1792" t="s">
        <v>1324</v>
      </c>
      <c r="CB1792" s="31">
        <v>46209.803807870368</v>
      </c>
      <c r="CF1792" s="14">
        <v>46210</v>
      </c>
      <c r="CG1792" t="s">
        <v>8367</v>
      </c>
      <c r="CH1792" s="31">
        <v>46210.596493055556</v>
      </c>
      <c r="CM1792" s="4">
        <f t="shared" si="76"/>
        <v>46209.674062500002</v>
      </c>
      <c r="CN1792">
        <f t="shared" si="77"/>
        <v>0</v>
      </c>
      <c r="CO1792" t="str">
        <f>VLOOKUP(A1792,Sheet1!$A$2:$B$221,2,0)</f>
        <v>West Zone</v>
      </c>
    </row>
    <row r="1793" spans="1:93" x14ac:dyDescent="0.35">
      <c r="A1793" t="s">
        <v>8363</v>
      </c>
      <c r="B1793">
        <v>959</v>
      </c>
      <c r="C1793" t="s">
        <v>9332</v>
      </c>
      <c r="D1793" t="s">
        <v>678</v>
      </c>
      <c r="E1793" t="s">
        <v>659</v>
      </c>
      <c r="F1793" t="s">
        <v>660</v>
      </c>
      <c r="G1793" t="s">
        <v>109</v>
      </c>
      <c r="H1793" t="s">
        <v>3659</v>
      </c>
      <c r="I1793">
        <v>588590</v>
      </c>
      <c r="J1793" t="s">
        <v>2996</v>
      </c>
      <c r="K1793" t="s">
        <v>4239</v>
      </c>
      <c r="L1793" t="s">
        <v>4622</v>
      </c>
      <c r="M1793" t="s">
        <v>8370</v>
      </c>
      <c r="N1793">
        <v>70000</v>
      </c>
      <c r="O1793" t="s">
        <v>3663</v>
      </c>
      <c r="P1793" t="s">
        <v>3664</v>
      </c>
      <c r="Q1793" t="s">
        <v>3660</v>
      </c>
      <c r="R1793">
        <v>2334240022</v>
      </c>
      <c r="S1793" s="14">
        <v>46203</v>
      </c>
      <c r="T1793" t="s">
        <v>8371</v>
      </c>
      <c r="U1793" s="31">
        <v>46203.579722222225</v>
      </c>
      <c r="AK1793" s="14">
        <v>46204</v>
      </c>
      <c r="AL1793" t="s">
        <v>8367</v>
      </c>
      <c r="AM1793" s="31">
        <v>46204.414282407408</v>
      </c>
      <c r="AQ1793" s="31">
        <v>46204.414282407408</v>
      </c>
      <c r="AR1793" s="14">
        <v>46204</v>
      </c>
      <c r="AS1793" t="s">
        <v>8367</v>
      </c>
      <c r="AT1793" t="s">
        <v>8368</v>
      </c>
      <c r="AU1793" t="s">
        <v>677</v>
      </c>
      <c r="AV1793" s="14">
        <v>46204</v>
      </c>
      <c r="AW1793" t="s">
        <v>8367</v>
      </c>
      <c r="AX1793" s="31">
        <v>46204.41474537037</v>
      </c>
      <c r="AY1793" s="14">
        <v>46204</v>
      </c>
      <c r="AZ1793" t="s">
        <v>1211</v>
      </c>
      <c r="BA1793" s="31">
        <v>46204.421944444446</v>
      </c>
      <c r="BB1793" s="14">
        <v>46204</v>
      </c>
      <c r="BC1793" t="s">
        <v>6692</v>
      </c>
      <c r="BD1793" s="31">
        <v>46204.429965277777</v>
      </c>
      <c r="BE1793" s="14">
        <v>46204</v>
      </c>
      <c r="BF1793" t="s">
        <v>7487</v>
      </c>
      <c r="BG1793" s="31">
        <v>46204.443599537037</v>
      </c>
      <c r="BH1793" s="14">
        <v>46204</v>
      </c>
      <c r="BI1793" t="s">
        <v>7487</v>
      </c>
      <c r="BJ1793" s="31">
        <v>46204.475578703707</v>
      </c>
      <c r="BW1793" s="14">
        <v>46204</v>
      </c>
      <c r="BX1793" t="s">
        <v>7487</v>
      </c>
      <c r="BY1793" s="31">
        <v>46204.499236111114</v>
      </c>
      <c r="BZ1793" s="14">
        <v>46204</v>
      </c>
      <c r="CA1793" t="s">
        <v>1322</v>
      </c>
      <c r="CB1793" s="31">
        <v>46204.505995370368</v>
      </c>
      <c r="CF1793" s="14">
        <v>46205</v>
      </c>
      <c r="CG1793" t="s">
        <v>8367</v>
      </c>
      <c r="CH1793" s="31">
        <v>46205.48636574074</v>
      </c>
      <c r="CM1793" s="4">
        <f t="shared" si="76"/>
        <v>46203.579722222225</v>
      </c>
      <c r="CN1793">
        <f t="shared" si="77"/>
        <v>1</v>
      </c>
      <c r="CO1793" t="str">
        <f>VLOOKUP(A1793,Sheet1!$A$2:$B$221,2,0)</f>
        <v>West Zone</v>
      </c>
    </row>
    <row r="1794" spans="1:93" x14ac:dyDescent="0.35">
      <c r="A1794" t="s">
        <v>8363</v>
      </c>
      <c r="B1794">
        <v>959</v>
      </c>
      <c r="C1794" t="s">
        <v>9332</v>
      </c>
      <c r="D1794" t="s">
        <v>678</v>
      </c>
      <c r="E1794" t="s">
        <v>659</v>
      </c>
      <c r="F1794" t="s">
        <v>660</v>
      </c>
      <c r="G1794" t="s">
        <v>109</v>
      </c>
      <c r="H1794" t="s">
        <v>3659</v>
      </c>
      <c r="I1794">
        <v>588590</v>
      </c>
      <c r="J1794" t="s">
        <v>2996</v>
      </c>
      <c r="K1794" t="s">
        <v>4239</v>
      </c>
      <c r="L1794" t="s">
        <v>4622</v>
      </c>
      <c r="M1794" t="s">
        <v>8370</v>
      </c>
      <c r="N1794">
        <v>85000</v>
      </c>
      <c r="O1794" t="s">
        <v>1417</v>
      </c>
      <c r="P1794" t="s">
        <v>1418</v>
      </c>
      <c r="Q1794" t="s">
        <v>1142</v>
      </c>
      <c r="R1794">
        <v>6901835427</v>
      </c>
      <c r="S1794" s="14">
        <v>46203</v>
      </c>
      <c r="T1794" t="s">
        <v>8371</v>
      </c>
      <c r="U1794" s="31">
        <v>46203.579745370371</v>
      </c>
      <c r="AK1794" s="14">
        <v>46204</v>
      </c>
      <c r="AL1794" t="s">
        <v>8367</v>
      </c>
      <c r="AM1794" s="31">
        <v>46204.414305555554</v>
      </c>
      <c r="AQ1794" s="31">
        <v>46204.414305555554</v>
      </c>
      <c r="AR1794" s="14">
        <v>46204</v>
      </c>
      <c r="AS1794" t="s">
        <v>8367</v>
      </c>
      <c r="AT1794" t="s">
        <v>8368</v>
      </c>
      <c r="AU1794" t="s">
        <v>677</v>
      </c>
      <c r="AV1794" s="14">
        <v>46204</v>
      </c>
      <c r="AW1794" t="s">
        <v>8367</v>
      </c>
      <c r="AX1794" s="31">
        <v>46204.414768518516</v>
      </c>
      <c r="AY1794" s="14">
        <v>46204</v>
      </c>
      <c r="AZ1794" t="s">
        <v>1211</v>
      </c>
      <c r="BA1794" s="31">
        <v>46204.421944444446</v>
      </c>
      <c r="BB1794" s="14">
        <v>46204</v>
      </c>
      <c r="BC1794" t="s">
        <v>6692</v>
      </c>
      <c r="BD1794" s="31">
        <v>46204.429988425924</v>
      </c>
      <c r="BE1794" s="14">
        <v>46204</v>
      </c>
      <c r="BF1794" t="s">
        <v>7487</v>
      </c>
      <c r="BG1794" s="31">
        <v>46204.443611111114</v>
      </c>
      <c r="BH1794" s="14">
        <v>46204</v>
      </c>
      <c r="BI1794" t="s">
        <v>7487</v>
      </c>
      <c r="BJ1794" s="31">
        <v>46204.475590277776</v>
      </c>
      <c r="BW1794" s="14">
        <v>46204</v>
      </c>
      <c r="BX1794" t="s">
        <v>7487</v>
      </c>
      <c r="BY1794" s="31">
        <v>46204.499259259261</v>
      </c>
      <c r="BZ1794" s="14">
        <v>46204</v>
      </c>
      <c r="CA1794" t="s">
        <v>1322</v>
      </c>
      <c r="CB1794" s="31">
        <v>46204.505995370368</v>
      </c>
      <c r="CM1794" s="4">
        <f t="shared" si="76"/>
        <v>46203.579745370371</v>
      </c>
      <c r="CN1794">
        <f t="shared" si="77"/>
        <v>1</v>
      </c>
      <c r="CO1794" t="str">
        <f>VLOOKUP(A1794,Sheet1!$A$2:$B$221,2,0)</f>
        <v>West Zone</v>
      </c>
    </row>
    <row r="1795" spans="1:93" x14ac:dyDescent="0.35">
      <c r="A1795" t="s">
        <v>8363</v>
      </c>
      <c r="B1795">
        <v>959</v>
      </c>
      <c r="C1795" t="s">
        <v>9332</v>
      </c>
      <c r="D1795" t="s">
        <v>678</v>
      </c>
      <c r="E1795" t="s">
        <v>659</v>
      </c>
      <c r="F1795" t="s">
        <v>660</v>
      </c>
      <c r="G1795" t="s">
        <v>109</v>
      </c>
      <c r="H1795" t="s">
        <v>10998</v>
      </c>
      <c r="I1795">
        <v>598267</v>
      </c>
      <c r="J1795" t="s">
        <v>3661</v>
      </c>
      <c r="K1795" t="s">
        <v>3662</v>
      </c>
      <c r="L1795" t="s">
        <v>4622</v>
      </c>
      <c r="M1795" t="s">
        <v>10999</v>
      </c>
      <c r="N1795">
        <v>45000</v>
      </c>
      <c r="O1795" t="s">
        <v>10053</v>
      </c>
      <c r="P1795" t="s">
        <v>10054</v>
      </c>
      <c r="Q1795" t="s">
        <v>11000</v>
      </c>
      <c r="R1795">
        <v>7212492182</v>
      </c>
      <c r="S1795" s="14">
        <v>46206</v>
      </c>
      <c r="T1795" t="s">
        <v>8373</v>
      </c>
      <c r="U1795" s="31">
        <v>46206.591608796298</v>
      </c>
      <c r="AK1795" s="14">
        <v>46209</v>
      </c>
      <c r="AL1795" t="s">
        <v>8374</v>
      </c>
      <c r="AM1795" s="31">
        <v>46209.513240740744</v>
      </c>
      <c r="AQ1795" s="31">
        <v>46209.513240740744</v>
      </c>
      <c r="AR1795" s="14">
        <v>46209</v>
      </c>
      <c r="AS1795" t="s">
        <v>8374</v>
      </c>
      <c r="AT1795" t="s">
        <v>660</v>
      </c>
      <c r="AU1795" t="s">
        <v>678</v>
      </c>
      <c r="AV1795" s="14">
        <v>46209</v>
      </c>
      <c r="AW1795" t="s">
        <v>8367</v>
      </c>
      <c r="AX1795" s="31">
        <v>46209.643078703702</v>
      </c>
      <c r="AY1795" s="14">
        <v>46209</v>
      </c>
      <c r="AZ1795" t="s">
        <v>1211</v>
      </c>
      <c r="BA1795" s="31">
        <v>46209.645682870374</v>
      </c>
      <c r="BB1795" s="14">
        <v>46209</v>
      </c>
      <c r="BC1795" t="s">
        <v>6486</v>
      </c>
      <c r="BD1795" s="31">
        <v>46209.724814814814</v>
      </c>
      <c r="BE1795" s="14">
        <v>46209</v>
      </c>
      <c r="BF1795" t="s">
        <v>7487</v>
      </c>
      <c r="BG1795" s="31">
        <v>46209.726620370369</v>
      </c>
      <c r="BH1795" s="14">
        <v>46209</v>
      </c>
      <c r="BI1795" t="s">
        <v>7487</v>
      </c>
      <c r="BJ1795" s="31">
        <v>46209.733657407407</v>
      </c>
      <c r="BW1795" s="14">
        <v>46209</v>
      </c>
      <c r="BX1795" t="s">
        <v>7487</v>
      </c>
      <c r="BY1795" s="31">
        <v>46209.735648148147</v>
      </c>
      <c r="BZ1795" s="14">
        <v>46209</v>
      </c>
      <c r="CA1795" t="s">
        <v>1324</v>
      </c>
      <c r="CB1795" s="31">
        <v>46209.752870370372</v>
      </c>
      <c r="CF1795" s="14">
        <v>46210</v>
      </c>
      <c r="CG1795" t="s">
        <v>8367</v>
      </c>
      <c r="CH1795" s="31">
        <v>46210.482743055552</v>
      </c>
      <c r="CM1795" s="4">
        <f t="shared" si="76"/>
        <v>46206.591608796298</v>
      </c>
      <c r="CN1795">
        <f t="shared" si="77"/>
        <v>3</v>
      </c>
      <c r="CO1795" t="str">
        <f>VLOOKUP(A1795,Sheet1!$A$2:$B$221,2,0)</f>
        <v>West Zone</v>
      </c>
    </row>
    <row r="1796" spans="1:93" x14ac:dyDescent="0.35">
      <c r="A1796" t="s">
        <v>8363</v>
      </c>
      <c r="B1796">
        <v>959</v>
      </c>
      <c r="C1796" t="s">
        <v>9332</v>
      </c>
      <c r="D1796" t="s">
        <v>678</v>
      </c>
      <c r="E1796" t="s">
        <v>659</v>
      </c>
      <c r="F1796" t="s">
        <v>660</v>
      </c>
      <c r="G1796" t="s">
        <v>109</v>
      </c>
      <c r="H1796" t="s">
        <v>4338</v>
      </c>
      <c r="I1796">
        <v>604456</v>
      </c>
      <c r="J1796" t="s">
        <v>3661</v>
      </c>
      <c r="K1796" t="s">
        <v>3662</v>
      </c>
      <c r="L1796" t="s">
        <v>4622</v>
      </c>
      <c r="M1796" t="s">
        <v>8372</v>
      </c>
      <c r="N1796">
        <v>73000</v>
      </c>
      <c r="O1796" t="s">
        <v>1189</v>
      </c>
      <c r="P1796" t="s">
        <v>1190</v>
      </c>
      <c r="Q1796" t="s">
        <v>1683</v>
      </c>
      <c r="R1796">
        <v>2028955882</v>
      </c>
      <c r="S1796" s="14">
        <v>46205</v>
      </c>
      <c r="T1796" t="s">
        <v>8373</v>
      </c>
      <c r="U1796" s="31">
        <v>46205.700219907405</v>
      </c>
      <c r="AK1796" s="14">
        <v>46205</v>
      </c>
      <c r="AL1796" t="s">
        <v>8374</v>
      </c>
      <c r="AM1796" s="31">
        <v>46205.743888888886</v>
      </c>
      <c r="AQ1796" s="31">
        <v>46205.743888888886</v>
      </c>
      <c r="AR1796" s="14">
        <v>46205</v>
      </c>
      <c r="AS1796" t="s">
        <v>8374</v>
      </c>
      <c r="AT1796" t="s">
        <v>660</v>
      </c>
      <c r="AU1796" t="s">
        <v>678</v>
      </c>
      <c r="AV1796" s="14">
        <v>46205</v>
      </c>
      <c r="AW1796" t="s">
        <v>8366</v>
      </c>
      <c r="AX1796" s="31">
        <v>46205.744687500002</v>
      </c>
      <c r="AY1796" s="14">
        <v>46206</v>
      </c>
      <c r="AZ1796" t="s">
        <v>1211</v>
      </c>
      <c r="BA1796" s="31">
        <v>46206.342951388891</v>
      </c>
      <c r="BB1796" s="14">
        <v>46206</v>
      </c>
      <c r="BC1796" t="s">
        <v>7371</v>
      </c>
      <c r="BD1796" s="31">
        <v>46206.391979166663</v>
      </c>
      <c r="BE1796" s="14">
        <v>46206</v>
      </c>
      <c r="BF1796" t="s">
        <v>7487</v>
      </c>
      <c r="BG1796" s="31">
        <v>46206.429618055554</v>
      </c>
      <c r="BH1796" s="14">
        <v>46206</v>
      </c>
      <c r="BI1796" t="s">
        <v>7487</v>
      </c>
      <c r="BJ1796" s="31">
        <v>46206.460509259261</v>
      </c>
      <c r="BW1796" s="14">
        <v>46206</v>
      </c>
      <c r="BX1796" t="s">
        <v>7487</v>
      </c>
      <c r="BY1796" s="31">
        <v>46206.469178240739</v>
      </c>
      <c r="BZ1796" s="14">
        <v>46206</v>
      </c>
      <c r="CA1796" t="s">
        <v>1322</v>
      </c>
      <c r="CB1796" s="31">
        <v>46206.471747685187</v>
      </c>
      <c r="CF1796" s="14">
        <v>46206</v>
      </c>
      <c r="CG1796" t="s">
        <v>8367</v>
      </c>
      <c r="CH1796" s="31">
        <v>46206.687280092592</v>
      </c>
      <c r="CM1796" s="4">
        <f t="shared" si="76"/>
        <v>46205.700219907405</v>
      </c>
      <c r="CN1796">
        <f t="shared" si="77"/>
        <v>0</v>
      </c>
      <c r="CO1796" t="str">
        <f>VLOOKUP(A1796,Sheet1!$A$2:$B$221,2,0)</f>
        <v>West Zone</v>
      </c>
    </row>
    <row r="1797" spans="1:93" x14ac:dyDescent="0.35">
      <c r="A1797" t="s">
        <v>8363</v>
      </c>
      <c r="B1797">
        <v>959</v>
      </c>
      <c r="C1797" t="s">
        <v>9332</v>
      </c>
      <c r="D1797" t="s">
        <v>678</v>
      </c>
      <c r="E1797" t="s">
        <v>659</v>
      </c>
      <c r="F1797" t="s">
        <v>660</v>
      </c>
      <c r="G1797" t="s">
        <v>109</v>
      </c>
      <c r="H1797" t="s">
        <v>4291</v>
      </c>
      <c r="I1797">
        <v>639996</v>
      </c>
      <c r="J1797" t="s">
        <v>2987</v>
      </c>
      <c r="K1797" t="s">
        <v>4293</v>
      </c>
      <c r="L1797" t="s">
        <v>4622</v>
      </c>
      <c r="M1797" t="s">
        <v>8375</v>
      </c>
      <c r="N1797">
        <v>50000</v>
      </c>
      <c r="O1797" t="s">
        <v>947</v>
      </c>
      <c r="P1797" t="s">
        <v>948</v>
      </c>
      <c r="Q1797" t="s">
        <v>4292</v>
      </c>
      <c r="R1797">
        <v>6924970041</v>
      </c>
      <c r="S1797" s="14">
        <v>46204</v>
      </c>
      <c r="T1797" t="s">
        <v>8366</v>
      </c>
      <c r="U1797" s="31">
        <v>46204.770046296297</v>
      </c>
      <c r="AK1797" s="14">
        <v>46205</v>
      </c>
      <c r="AL1797" t="s">
        <v>8374</v>
      </c>
      <c r="AM1797" s="31">
        <v>46205.67627314815</v>
      </c>
      <c r="AQ1797" s="31">
        <v>46205.67627314815</v>
      </c>
      <c r="AR1797" s="14">
        <v>46205</v>
      </c>
      <c r="AS1797" t="s">
        <v>8374</v>
      </c>
      <c r="AT1797" t="s">
        <v>660</v>
      </c>
      <c r="AU1797" t="s">
        <v>678</v>
      </c>
      <c r="AV1797" s="14">
        <v>46205</v>
      </c>
      <c r="AW1797" t="s">
        <v>8366</v>
      </c>
      <c r="AX1797" s="31">
        <v>46205.677048611113</v>
      </c>
      <c r="AY1797" s="14">
        <v>46205</v>
      </c>
      <c r="AZ1797" t="s">
        <v>1211</v>
      </c>
      <c r="BA1797" s="31">
        <v>46205.685370370367</v>
      </c>
      <c r="BB1797" s="14">
        <v>46205</v>
      </c>
      <c r="BC1797" t="s">
        <v>7371</v>
      </c>
      <c r="BD1797" s="31">
        <v>46205.720046296294</v>
      </c>
      <c r="BE1797" s="14">
        <v>46205</v>
      </c>
      <c r="BF1797" t="s">
        <v>7487</v>
      </c>
      <c r="BG1797" s="31">
        <v>46205.733854166669</v>
      </c>
      <c r="BH1797" s="14">
        <v>46205</v>
      </c>
      <c r="BI1797" t="s">
        <v>7487</v>
      </c>
      <c r="BJ1797" s="31">
        <v>46205.736539351848</v>
      </c>
      <c r="BW1797" s="14">
        <v>46205</v>
      </c>
      <c r="BX1797" t="s">
        <v>7487</v>
      </c>
      <c r="BY1797" s="31">
        <v>46205.742731481485</v>
      </c>
      <c r="BZ1797" s="14">
        <v>46205</v>
      </c>
      <c r="CA1797" t="s">
        <v>1364</v>
      </c>
      <c r="CB1797" s="31">
        <v>46205.758240740739</v>
      </c>
      <c r="CF1797" s="14">
        <v>46206</v>
      </c>
      <c r="CG1797" t="s">
        <v>8367</v>
      </c>
      <c r="CH1797" s="31">
        <v>46206.696458333332</v>
      </c>
      <c r="CM1797" s="4">
        <f t="shared" si="76"/>
        <v>46204.770046296297</v>
      </c>
      <c r="CN1797">
        <f t="shared" si="77"/>
        <v>1</v>
      </c>
      <c r="CO1797" t="str">
        <f>VLOOKUP(A1797,Sheet1!$A$2:$B$221,2,0)</f>
        <v>West Zone</v>
      </c>
    </row>
    <row r="1798" spans="1:93" x14ac:dyDescent="0.35">
      <c r="A1798" t="s">
        <v>8363</v>
      </c>
      <c r="B1798">
        <v>959</v>
      </c>
      <c r="C1798" t="s">
        <v>9332</v>
      </c>
      <c r="D1798" t="s">
        <v>678</v>
      </c>
      <c r="E1798" t="s">
        <v>659</v>
      </c>
      <c r="F1798" t="s">
        <v>660</v>
      </c>
      <c r="G1798" t="s">
        <v>109</v>
      </c>
      <c r="H1798" t="s">
        <v>8376</v>
      </c>
      <c r="I1798">
        <v>654482</v>
      </c>
      <c r="J1798" t="s">
        <v>8377</v>
      </c>
      <c r="K1798" t="s">
        <v>8378</v>
      </c>
      <c r="L1798" t="s">
        <v>4622</v>
      </c>
      <c r="M1798" t="s">
        <v>8379</v>
      </c>
      <c r="N1798">
        <v>70000</v>
      </c>
      <c r="O1798" t="s">
        <v>3663</v>
      </c>
      <c r="P1798" t="s">
        <v>3664</v>
      </c>
      <c r="Q1798" t="s">
        <v>2817</v>
      </c>
      <c r="R1798">
        <v>6263567628</v>
      </c>
      <c r="S1798" s="14">
        <v>46205</v>
      </c>
      <c r="T1798" t="s">
        <v>8380</v>
      </c>
      <c r="U1798" s="31">
        <v>46205.812337962961</v>
      </c>
      <c r="AK1798" s="14">
        <v>46206</v>
      </c>
      <c r="AL1798" t="s">
        <v>8374</v>
      </c>
      <c r="AM1798" s="31">
        <v>46206.534583333334</v>
      </c>
      <c r="AQ1798" s="31">
        <v>46206.534583333334</v>
      </c>
      <c r="AR1798" s="14">
        <v>46206</v>
      </c>
      <c r="AS1798" t="s">
        <v>8374</v>
      </c>
      <c r="AT1798" t="s">
        <v>660</v>
      </c>
      <c r="AU1798" t="s">
        <v>678</v>
      </c>
      <c r="AV1798" s="14">
        <v>46206</v>
      </c>
      <c r="AW1798" t="s">
        <v>8367</v>
      </c>
      <c r="AX1798" s="31">
        <v>46206.538877314815</v>
      </c>
      <c r="AY1798" s="14">
        <v>46206</v>
      </c>
      <c r="AZ1798" t="s">
        <v>3057</v>
      </c>
      <c r="BA1798" s="31">
        <v>46206.562175925923</v>
      </c>
      <c r="BB1798" s="14">
        <v>46206</v>
      </c>
      <c r="BC1798" t="s">
        <v>7003</v>
      </c>
      <c r="BD1798" s="31">
        <v>46206.583819444444</v>
      </c>
      <c r="BE1798" s="14">
        <v>46206</v>
      </c>
      <c r="BF1798" t="s">
        <v>7487</v>
      </c>
      <c r="BG1798" s="31">
        <v>46206.653379629628</v>
      </c>
      <c r="BH1798" s="14">
        <v>46206</v>
      </c>
      <c r="BI1798" t="s">
        <v>7487</v>
      </c>
      <c r="BJ1798" s="31">
        <v>46206.703784722224</v>
      </c>
      <c r="BW1798" s="14">
        <v>46206</v>
      </c>
      <c r="BX1798" t="s">
        <v>7487</v>
      </c>
      <c r="BY1798" s="31">
        <v>46206.713356481479</v>
      </c>
      <c r="BZ1798" s="14">
        <v>46206</v>
      </c>
      <c r="CA1798" t="s">
        <v>1324</v>
      </c>
      <c r="CB1798" s="31">
        <v>46206.728900462964</v>
      </c>
      <c r="CF1798" s="14">
        <v>46209</v>
      </c>
      <c r="CG1798" t="s">
        <v>8367</v>
      </c>
      <c r="CH1798" s="31">
        <v>46209.710277777776</v>
      </c>
      <c r="CM1798" s="4">
        <f t="shared" si="76"/>
        <v>46205.812337962961</v>
      </c>
      <c r="CN1798">
        <f t="shared" si="77"/>
        <v>1</v>
      </c>
      <c r="CO1798" t="str">
        <f>VLOOKUP(A1798,Sheet1!$A$2:$B$221,2,0)</f>
        <v>West Zone</v>
      </c>
    </row>
    <row r="1799" spans="1:93" x14ac:dyDescent="0.35">
      <c r="A1799" t="s">
        <v>8363</v>
      </c>
      <c r="B1799">
        <v>959</v>
      </c>
      <c r="C1799" t="s">
        <v>9332</v>
      </c>
      <c r="D1799" t="s">
        <v>678</v>
      </c>
      <c r="E1799" t="s">
        <v>659</v>
      </c>
      <c r="F1799" t="s">
        <v>660</v>
      </c>
      <c r="G1799" t="s">
        <v>109</v>
      </c>
      <c r="H1799" t="s">
        <v>4235</v>
      </c>
      <c r="I1799">
        <v>665123</v>
      </c>
      <c r="J1799" t="s">
        <v>4237</v>
      </c>
      <c r="K1799" t="s">
        <v>4238</v>
      </c>
      <c r="L1799" t="s">
        <v>4622</v>
      </c>
      <c r="M1799" t="s">
        <v>8381</v>
      </c>
      <c r="N1799">
        <v>65000</v>
      </c>
      <c r="O1799" t="s">
        <v>4132</v>
      </c>
      <c r="P1799" t="s">
        <v>4133</v>
      </c>
      <c r="Q1799" t="s">
        <v>4236</v>
      </c>
      <c r="R1799">
        <v>9146075593</v>
      </c>
      <c r="S1799" s="14">
        <v>46204</v>
      </c>
      <c r="T1799" t="s">
        <v>8382</v>
      </c>
      <c r="U1799" s="31">
        <v>46204.742754629631</v>
      </c>
      <c r="AK1799" s="14">
        <v>46205</v>
      </c>
      <c r="AL1799" t="s">
        <v>8374</v>
      </c>
      <c r="AM1799" s="31">
        <v>46205.64267361111</v>
      </c>
      <c r="AQ1799" s="31">
        <v>46205.64267361111</v>
      </c>
      <c r="AR1799" s="14">
        <v>46205</v>
      </c>
      <c r="AS1799" t="s">
        <v>8374</v>
      </c>
      <c r="AT1799" t="s">
        <v>660</v>
      </c>
      <c r="AU1799" t="s">
        <v>678</v>
      </c>
      <c r="AV1799" s="14">
        <v>46205</v>
      </c>
      <c r="AW1799" t="s">
        <v>8367</v>
      </c>
      <c r="AX1799" s="31">
        <v>46205.643680555557</v>
      </c>
      <c r="AY1799" s="14">
        <v>46205</v>
      </c>
      <c r="AZ1799" t="s">
        <v>1211</v>
      </c>
      <c r="BA1799" s="31">
        <v>46205.661354166667</v>
      </c>
      <c r="BB1799" s="14">
        <v>46205</v>
      </c>
      <c r="BC1799" t="s">
        <v>7003</v>
      </c>
      <c r="BD1799" s="31">
        <v>46205.680532407408</v>
      </c>
      <c r="BE1799" s="14">
        <v>46205</v>
      </c>
      <c r="BF1799" t="s">
        <v>7487</v>
      </c>
      <c r="BG1799" s="31">
        <v>46205.696562500001</v>
      </c>
      <c r="BH1799" s="14">
        <v>46205</v>
      </c>
      <c r="BI1799" t="s">
        <v>7487</v>
      </c>
      <c r="BJ1799" s="31">
        <v>46205.716574074075</v>
      </c>
      <c r="BW1799" s="14">
        <v>46205</v>
      </c>
      <c r="BX1799" t="s">
        <v>7487</v>
      </c>
      <c r="BY1799" s="31">
        <v>46205.731562499997</v>
      </c>
      <c r="BZ1799" s="14">
        <v>46205</v>
      </c>
      <c r="CA1799" t="s">
        <v>1364</v>
      </c>
      <c r="CB1799" s="31">
        <v>46205.758171296293</v>
      </c>
      <c r="CF1799" s="14">
        <v>46206</v>
      </c>
      <c r="CG1799" t="s">
        <v>8367</v>
      </c>
      <c r="CH1799" s="31">
        <v>46206.651087962964</v>
      </c>
      <c r="CM1799" s="4">
        <f t="shared" si="76"/>
        <v>46204.742754629631</v>
      </c>
      <c r="CN1799">
        <f t="shared" si="77"/>
        <v>1</v>
      </c>
      <c r="CO1799" t="str">
        <f>VLOOKUP(A1799,Sheet1!$A$2:$B$221,2,0)</f>
        <v>West Zone</v>
      </c>
    </row>
    <row r="1800" spans="1:93" x14ac:dyDescent="0.35">
      <c r="A1800" t="s">
        <v>8383</v>
      </c>
      <c r="B1800">
        <v>1219</v>
      </c>
      <c r="C1800" t="s">
        <v>9332</v>
      </c>
      <c r="D1800" t="s">
        <v>678</v>
      </c>
      <c r="E1800" t="s">
        <v>404</v>
      </c>
      <c r="F1800" t="s">
        <v>405</v>
      </c>
      <c r="G1800" t="s">
        <v>81</v>
      </c>
      <c r="H1800" t="s">
        <v>2818</v>
      </c>
      <c r="I1800">
        <v>365607</v>
      </c>
      <c r="J1800" t="s">
        <v>1419</v>
      </c>
      <c r="K1800" t="s">
        <v>1420</v>
      </c>
      <c r="L1800" t="s">
        <v>4622</v>
      </c>
      <c r="M1800" t="s">
        <v>8384</v>
      </c>
      <c r="N1800">
        <v>73000</v>
      </c>
      <c r="O1800" t="s">
        <v>3113</v>
      </c>
      <c r="P1800" t="s">
        <v>3114</v>
      </c>
      <c r="Q1800" t="s">
        <v>4105</v>
      </c>
      <c r="R1800">
        <v>4296429108</v>
      </c>
      <c r="S1800" s="14">
        <v>46205</v>
      </c>
      <c r="T1800" t="s">
        <v>8385</v>
      </c>
      <c r="U1800" s="31">
        <v>46205.40824074074</v>
      </c>
      <c r="AK1800" s="14">
        <v>46205</v>
      </c>
      <c r="AL1800" t="s">
        <v>1421</v>
      </c>
      <c r="AM1800" s="31">
        <v>46205.432962962965</v>
      </c>
      <c r="AQ1800" s="31">
        <v>46205.432962962965</v>
      </c>
      <c r="AR1800" s="14">
        <v>46205</v>
      </c>
      <c r="AS1800" t="s">
        <v>1421</v>
      </c>
      <c r="AT1800" t="s">
        <v>405</v>
      </c>
      <c r="AU1800" t="s">
        <v>678</v>
      </c>
      <c r="AV1800" s="14">
        <v>46205</v>
      </c>
      <c r="AW1800" t="s">
        <v>1422</v>
      </c>
      <c r="AX1800" s="31">
        <v>46205.521956018521</v>
      </c>
      <c r="AY1800" s="14">
        <v>46205</v>
      </c>
      <c r="AZ1800" t="s">
        <v>1211</v>
      </c>
      <c r="BA1800" s="31">
        <v>46205.538553240738</v>
      </c>
      <c r="BB1800" s="14">
        <v>46205</v>
      </c>
      <c r="BC1800" t="s">
        <v>6814</v>
      </c>
      <c r="BD1800" s="31">
        <v>46205.578865740739</v>
      </c>
      <c r="BE1800" s="14">
        <v>46205</v>
      </c>
      <c r="BF1800" t="s">
        <v>7808</v>
      </c>
      <c r="BG1800" s="31">
        <v>46205.611932870372</v>
      </c>
      <c r="BH1800" s="14">
        <v>46205</v>
      </c>
      <c r="BI1800" t="s">
        <v>7808</v>
      </c>
      <c r="BJ1800" s="31">
        <v>46205.613206018519</v>
      </c>
      <c r="BW1800" s="14">
        <v>46205</v>
      </c>
      <c r="BX1800" t="s">
        <v>7808</v>
      </c>
      <c r="BY1800" s="31">
        <v>46205.649351851855</v>
      </c>
      <c r="BZ1800" s="14">
        <v>46205</v>
      </c>
      <c r="CA1800" t="s">
        <v>1324</v>
      </c>
      <c r="CB1800" s="31">
        <v>46205.664351851854</v>
      </c>
      <c r="CF1800" s="14">
        <v>46206</v>
      </c>
      <c r="CG1800" t="s">
        <v>1422</v>
      </c>
      <c r="CH1800" s="31">
        <v>46206.468124999999</v>
      </c>
      <c r="CM1800" s="4">
        <f t="shared" si="76"/>
        <v>46205.40824074074</v>
      </c>
      <c r="CN1800">
        <f t="shared" si="77"/>
        <v>0</v>
      </c>
      <c r="CO1800" t="str">
        <f>VLOOKUP(A1800,Sheet1!$A$2:$B$221,2,0)</f>
        <v>West Zone</v>
      </c>
    </row>
    <row r="1801" spans="1:93" x14ac:dyDescent="0.35">
      <c r="A1801" t="s">
        <v>8383</v>
      </c>
      <c r="B1801">
        <v>1219</v>
      </c>
      <c r="C1801" t="s">
        <v>9332</v>
      </c>
      <c r="D1801" t="s">
        <v>678</v>
      </c>
      <c r="E1801" t="s">
        <v>404</v>
      </c>
      <c r="F1801" t="s">
        <v>405</v>
      </c>
      <c r="G1801" t="s">
        <v>81</v>
      </c>
      <c r="H1801" t="s">
        <v>12851</v>
      </c>
      <c r="I1801">
        <v>520385</v>
      </c>
      <c r="J1801" t="s">
        <v>1010</v>
      </c>
      <c r="K1801" t="s">
        <v>12852</v>
      </c>
      <c r="L1801" t="s">
        <v>4622</v>
      </c>
      <c r="M1801" t="s">
        <v>12853</v>
      </c>
      <c r="N1801">
        <v>45000</v>
      </c>
      <c r="O1801" t="s">
        <v>3012</v>
      </c>
      <c r="P1801" t="s">
        <v>3013</v>
      </c>
      <c r="Q1801" t="s">
        <v>6606</v>
      </c>
      <c r="R1801">
        <v>8031945727</v>
      </c>
      <c r="S1801" s="14">
        <v>46210</v>
      </c>
      <c r="T1801" t="s">
        <v>12854</v>
      </c>
      <c r="U1801" s="31">
        <v>46210.469814814816</v>
      </c>
      <c r="AK1801" s="14">
        <v>46210</v>
      </c>
      <c r="AL1801" t="s">
        <v>1421</v>
      </c>
      <c r="AM1801" s="31">
        <v>46210.749861111108</v>
      </c>
      <c r="AQ1801" s="31">
        <v>46210.749861111108</v>
      </c>
      <c r="AR1801" s="14">
        <v>46210</v>
      </c>
      <c r="AS1801" t="s">
        <v>1421</v>
      </c>
      <c r="AT1801" t="s">
        <v>405</v>
      </c>
      <c r="AU1801" t="s">
        <v>678</v>
      </c>
      <c r="AV1801" s="14">
        <v>46210</v>
      </c>
      <c r="AW1801" t="s">
        <v>2967</v>
      </c>
      <c r="AX1801" s="31">
        <v>46210.779467592591</v>
      </c>
      <c r="AY1801" s="14">
        <v>46211</v>
      </c>
      <c r="AZ1801" t="s">
        <v>1211</v>
      </c>
      <c r="BA1801" s="31">
        <v>46211.360543981478</v>
      </c>
      <c r="CM1801" s="4">
        <f t="shared" si="76"/>
        <v>46210.469814814816</v>
      </c>
      <c r="CN1801">
        <f t="shared" si="77"/>
        <v>0</v>
      </c>
      <c r="CO1801" t="str">
        <f>VLOOKUP(A1801,Sheet1!$A$2:$B$221,2,0)</f>
        <v>West Zone</v>
      </c>
    </row>
    <row r="1802" spans="1:93" x14ac:dyDescent="0.35">
      <c r="A1802" t="s">
        <v>8383</v>
      </c>
      <c r="B1802">
        <v>1219</v>
      </c>
      <c r="C1802" t="s">
        <v>9332</v>
      </c>
      <c r="D1802" t="s">
        <v>678</v>
      </c>
      <c r="E1802" t="s">
        <v>404</v>
      </c>
      <c r="F1802" t="s">
        <v>405</v>
      </c>
      <c r="G1802" t="s">
        <v>81</v>
      </c>
      <c r="H1802" t="s">
        <v>8386</v>
      </c>
      <c r="I1802">
        <v>638988</v>
      </c>
      <c r="J1802" t="s">
        <v>1419</v>
      </c>
      <c r="K1802" t="s">
        <v>1420</v>
      </c>
      <c r="L1802" t="s">
        <v>4622</v>
      </c>
      <c r="M1802" t="s">
        <v>8387</v>
      </c>
      <c r="N1802">
        <v>90000</v>
      </c>
      <c r="O1802" t="s">
        <v>1180</v>
      </c>
      <c r="P1802" t="s">
        <v>1181</v>
      </c>
      <c r="Q1802" t="s">
        <v>8388</v>
      </c>
      <c r="R1802">
        <v>2099847274</v>
      </c>
      <c r="S1802" s="14">
        <v>46203</v>
      </c>
      <c r="T1802" t="s">
        <v>8385</v>
      </c>
      <c r="U1802" s="31">
        <v>46203.764525462961</v>
      </c>
      <c r="AK1802" s="14">
        <v>46204</v>
      </c>
      <c r="AL1802" t="s">
        <v>1421</v>
      </c>
      <c r="AM1802" s="31">
        <v>46204.506273148145</v>
      </c>
      <c r="AQ1802" s="31">
        <v>46204.506273148145</v>
      </c>
      <c r="AR1802" s="14">
        <v>46204</v>
      </c>
      <c r="AS1802" t="s">
        <v>1421</v>
      </c>
      <c r="AT1802" t="s">
        <v>405</v>
      </c>
      <c r="AU1802" t="s">
        <v>678</v>
      </c>
      <c r="AV1802" s="14">
        <v>46204</v>
      </c>
      <c r="AW1802" t="s">
        <v>1421</v>
      </c>
      <c r="AX1802" s="31">
        <v>46204.537997685184</v>
      </c>
      <c r="AY1802" s="14">
        <v>46204</v>
      </c>
      <c r="AZ1802" t="s">
        <v>1211</v>
      </c>
      <c r="BA1802" s="31">
        <v>46204.551006944443</v>
      </c>
      <c r="BB1802" s="14">
        <v>46204</v>
      </c>
      <c r="BC1802" t="s">
        <v>6501</v>
      </c>
      <c r="BD1802" s="31">
        <v>46204.566296296296</v>
      </c>
      <c r="BE1802" s="14">
        <v>46204</v>
      </c>
      <c r="BF1802" t="s">
        <v>7808</v>
      </c>
      <c r="BG1802" s="31">
        <v>46204.571643518517</v>
      </c>
      <c r="BH1802" s="14">
        <v>46204</v>
      </c>
      <c r="BI1802" t="s">
        <v>7808</v>
      </c>
      <c r="BJ1802" s="31">
        <v>46204.572199074071</v>
      </c>
      <c r="BW1802" s="14">
        <v>46204</v>
      </c>
      <c r="BX1802" t="s">
        <v>7808</v>
      </c>
      <c r="BY1802" s="31">
        <v>46204.597326388888</v>
      </c>
      <c r="BZ1802" s="14">
        <v>46204</v>
      </c>
      <c r="CA1802" t="s">
        <v>1322</v>
      </c>
      <c r="CB1802" s="31">
        <v>46204.612129629626</v>
      </c>
      <c r="CF1802" s="14">
        <v>46204</v>
      </c>
      <c r="CG1802" t="s">
        <v>1422</v>
      </c>
      <c r="CH1802" s="31">
        <v>46204.680196759262</v>
      </c>
      <c r="CM1802" s="4">
        <f t="shared" si="76"/>
        <v>46203.764525462961</v>
      </c>
      <c r="CN1802">
        <f t="shared" si="77"/>
        <v>1</v>
      </c>
      <c r="CO1802" t="str">
        <f>VLOOKUP(A1802,Sheet1!$A$2:$B$221,2,0)</f>
        <v>West Zone</v>
      </c>
    </row>
    <row r="1803" spans="1:93" x14ac:dyDescent="0.35">
      <c r="A1803" t="s">
        <v>8383</v>
      </c>
      <c r="B1803">
        <v>1219</v>
      </c>
      <c r="C1803" t="s">
        <v>9332</v>
      </c>
      <c r="D1803" t="s">
        <v>678</v>
      </c>
      <c r="E1803" t="s">
        <v>404</v>
      </c>
      <c r="F1803" t="s">
        <v>405</v>
      </c>
      <c r="G1803" t="s">
        <v>81</v>
      </c>
      <c r="H1803" t="s">
        <v>2821</v>
      </c>
      <c r="I1803">
        <v>649499</v>
      </c>
      <c r="J1803" t="s">
        <v>82</v>
      </c>
      <c r="K1803" t="s">
        <v>2822</v>
      </c>
      <c r="L1803" t="s">
        <v>4622</v>
      </c>
      <c r="M1803" t="s">
        <v>8389</v>
      </c>
      <c r="N1803">
        <v>75000</v>
      </c>
      <c r="O1803" t="s">
        <v>9693</v>
      </c>
      <c r="P1803" t="s">
        <v>9694</v>
      </c>
      <c r="Q1803" t="s">
        <v>8390</v>
      </c>
      <c r="R1803">
        <v>9673495082</v>
      </c>
      <c r="S1803" s="14">
        <v>46206</v>
      </c>
      <c r="T1803" t="s">
        <v>8391</v>
      </c>
      <c r="U1803" s="31">
        <v>46206.662511574075</v>
      </c>
      <c r="AK1803" s="14">
        <v>46206</v>
      </c>
      <c r="AL1803" t="s">
        <v>1421</v>
      </c>
      <c r="AM1803" s="31">
        <v>46206.69290509259</v>
      </c>
      <c r="AQ1803" s="31">
        <v>46206.69290509259</v>
      </c>
      <c r="AR1803" s="14">
        <v>46206</v>
      </c>
      <c r="AS1803" t="s">
        <v>1421</v>
      </c>
      <c r="AT1803" t="s">
        <v>405</v>
      </c>
      <c r="AU1803" t="s">
        <v>678</v>
      </c>
      <c r="AV1803" s="14">
        <v>46209</v>
      </c>
      <c r="AW1803" t="s">
        <v>8391</v>
      </c>
      <c r="AX1803" s="31">
        <v>46209.386354166665</v>
      </c>
      <c r="AY1803" s="14">
        <v>46209</v>
      </c>
      <c r="AZ1803" t="s">
        <v>1211</v>
      </c>
      <c r="BA1803" s="31">
        <v>46209.4065625</v>
      </c>
      <c r="BB1803" s="14">
        <v>46209</v>
      </c>
      <c r="BC1803" t="s">
        <v>6486</v>
      </c>
      <c r="BD1803" s="31">
        <v>46209.590590277781</v>
      </c>
      <c r="BE1803" s="14">
        <v>46209</v>
      </c>
      <c r="BF1803" t="s">
        <v>7808</v>
      </c>
      <c r="BG1803" s="31">
        <v>46209.622800925928</v>
      </c>
      <c r="BH1803" s="14">
        <v>46209</v>
      </c>
      <c r="BI1803" t="s">
        <v>7808</v>
      </c>
      <c r="BJ1803" s="31">
        <v>46209.623356481483</v>
      </c>
      <c r="BW1803" s="14">
        <v>46209</v>
      </c>
      <c r="BX1803" t="s">
        <v>7808</v>
      </c>
      <c r="BY1803" s="31">
        <v>46209.715925925928</v>
      </c>
      <c r="BZ1803" s="14">
        <v>46209</v>
      </c>
      <c r="CA1803" t="s">
        <v>1364</v>
      </c>
      <c r="CB1803" s="31">
        <v>46209.730891203704</v>
      </c>
      <c r="CF1803" s="14">
        <v>46209</v>
      </c>
      <c r="CG1803" t="s">
        <v>1422</v>
      </c>
      <c r="CH1803" s="31">
        <v>46209.783692129633</v>
      </c>
      <c r="CM1803" s="4">
        <f t="shared" si="76"/>
        <v>46206.662511574075</v>
      </c>
      <c r="CN1803">
        <f t="shared" si="77"/>
        <v>0</v>
      </c>
      <c r="CO1803" t="str">
        <f>VLOOKUP(A1803,Sheet1!$A$2:$B$221,2,0)</f>
        <v>West Zone</v>
      </c>
    </row>
    <row r="1804" spans="1:93" x14ac:dyDescent="0.35">
      <c r="A1804" t="s">
        <v>11001</v>
      </c>
      <c r="B1804">
        <v>1310</v>
      </c>
      <c r="C1804" t="s">
        <v>9332</v>
      </c>
      <c r="D1804" t="s">
        <v>678</v>
      </c>
      <c r="E1804" t="s">
        <v>540</v>
      </c>
      <c r="F1804" t="s">
        <v>541</v>
      </c>
      <c r="G1804" t="s">
        <v>930</v>
      </c>
      <c r="H1804" t="s">
        <v>11002</v>
      </c>
      <c r="I1804">
        <v>183591</v>
      </c>
      <c r="J1804" t="s">
        <v>3468</v>
      </c>
      <c r="K1804" t="s">
        <v>3469</v>
      </c>
      <c r="L1804" t="s">
        <v>4622</v>
      </c>
      <c r="M1804" t="s">
        <v>11003</v>
      </c>
      <c r="N1804">
        <v>45000</v>
      </c>
      <c r="O1804" t="s">
        <v>10914</v>
      </c>
      <c r="P1804" t="s">
        <v>10915</v>
      </c>
      <c r="Q1804" t="s">
        <v>11004</v>
      </c>
      <c r="R1804">
        <v>2301598799</v>
      </c>
      <c r="S1804" s="14">
        <v>46205</v>
      </c>
      <c r="T1804" t="s">
        <v>11005</v>
      </c>
      <c r="U1804" s="31">
        <v>46205.805671296293</v>
      </c>
      <c r="AK1804" s="14">
        <v>46209</v>
      </c>
      <c r="AL1804" t="s">
        <v>2431</v>
      </c>
      <c r="AM1804" s="31">
        <v>46209.698449074072</v>
      </c>
      <c r="AQ1804" s="31">
        <v>46209.698449074072</v>
      </c>
      <c r="AR1804" s="14">
        <v>46209</v>
      </c>
      <c r="AS1804" t="s">
        <v>2431</v>
      </c>
      <c r="AT1804" t="s">
        <v>541</v>
      </c>
      <c r="AU1804" t="s">
        <v>678</v>
      </c>
      <c r="AV1804" s="14">
        <v>46209</v>
      </c>
      <c r="AW1804" t="s">
        <v>2432</v>
      </c>
      <c r="AX1804" s="31">
        <v>46209.711678240739</v>
      </c>
      <c r="AY1804" s="14">
        <v>46209</v>
      </c>
      <c r="AZ1804" t="s">
        <v>1211</v>
      </c>
      <c r="BA1804" s="31">
        <v>46209.717858796299</v>
      </c>
      <c r="BB1804" s="14">
        <v>46209</v>
      </c>
      <c r="BC1804" t="s">
        <v>6814</v>
      </c>
      <c r="BD1804" s="31">
        <v>46209.726840277777</v>
      </c>
      <c r="BE1804" s="14">
        <v>46209</v>
      </c>
      <c r="BF1804" t="s">
        <v>7487</v>
      </c>
      <c r="BG1804" s="31">
        <v>46209.737916666665</v>
      </c>
      <c r="BH1804" s="14">
        <v>46209</v>
      </c>
      <c r="BI1804" t="s">
        <v>7487</v>
      </c>
      <c r="BJ1804" s="31">
        <v>46209.750092592592</v>
      </c>
      <c r="BW1804" s="14">
        <v>46209</v>
      </c>
      <c r="BX1804" t="s">
        <v>7487</v>
      </c>
      <c r="BY1804" s="31">
        <v>46209.759050925924</v>
      </c>
      <c r="BZ1804" s="14">
        <v>46209</v>
      </c>
      <c r="CA1804" t="s">
        <v>1364</v>
      </c>
      <c r="CB1804" s="31">
        <v>46209.786481481482</v>
      </c>
      <c r="CF1804" s="14">
        <v>46209</v>
      </c>
      <c r="CG1804" t="s">
        <v>2432</v>
      </c>
      <c r="CH1804" s="31">
        <v>46209.799421296295</v>
      </c>
      <c r="CM1804" s="4">
        <f t="shared" si="76"/>
        <v>46205.805671296293</v>
      </c>
      <c r="CN1804">
        <f t="shared" si="77"/>
        <v>4</v>
      </c>
      <c r="CO1804" t="str">
        <f>VLOOKUP(A1804,Sheet1!$A$2:$B$221,2,0)</f>
        <v>West Zone</v>
      </c>
    </row>
    <row r="1805" spans="1:93" x14ac:dyDescent="0.35">
      <c r="A1805" t="s">
        <v>11001</v>
      </c>
      <c r="B1805">
        <v>1310</v>
      </c>
      <c r="C1805" t="s">
        <v>9332</v>
      </c>
      <c r="D1805" t="s">
        <v>678</v>
      </c>
      <c r="E1805" t="s">
        <v>540</v>
      </c>
      <c r="F1805" t="s">
        <v>541</v>
      </c>
      <c r="G1805" t="s">
        <v>930</v>
      </c>
      <c r="H1805" t="s">
        <v>11640</v>
      </c>
      <c r="I1805">
        <v>712784</v>
      </c>
      <c r="J1805" t="s">
        <v>2180</v>
      </c>
      <c r="K1805" t="s">
        <v>2181</v>
      </c>
      <c r="L1805" t="s">
        <v>4622</v>
      </c>
      <c r="M1805" t="s">
        <v>12855</v>
      </c>
      <c r="N1805">
        <v>85000</v>
      </c>
      <c r="O1805" t="s">
        <v>1406</v>
      </c>
      <c r="P1805" t="s">
        <v>1407</v>
      </c>
      <c r="Q1805" t="s">
        <v>1161</v>
      </c>
      <c r="R1805">
        <v>5134503738</v>
      </c>
      <c r="S1805" s="14">
        <v>46210</v>
      </c>
      <c r="T1805" t="s">
        <v>12856</v>
      </c>
      <c r="U1805" s="31">
        <v>46210.59134259259</v>
      </c>
      <c r="AK1805" s="14">
        <v>46210</v>
      </c>
      <c r="AL1805" t="s">
        <v>2431</v>
      </c>
      <c r="AM1805" s="31">
        <v>46210.650416666664</v>
      </c>
      <c r="AQ1805" s="31">
        <v>46210.650416666664</v>
      </c>
      <c r="AR1805" s="14">
        <v>46210</v>
      </c>
      <c r="AS1805" t="s">
        <v>2431</v>
      </c>
      <c r="AT1805" t="s">
        <v>541</v>
      </c>
      <c r="AU1805" t="s">
        <v>678</v>
      </c>
      <c r="AV1805" s="14">
        <v>46210</v>
      </c>
      <c r="AW1805" t="s">
        <v>12856</v>
      </c>
      <c r="AX1805" s="31">
        <v>46210.657280092593</v>
      </c>
      <c r="AY1805" s="14">
        <v>46210</v>
      </c>
      <c r="AZ1805" t="s">
        <v>1211</v>
      </c>
      <c r="BA1805" s="31">
        <v>46210.675300925926</v>
      </c>
      <c r="BB1805" s="14">
        <v>46210</v>
      </c>
      <c r="BC1805" t="s">
        <v>6486</v>
      </c>
      <c r="BD1805" s="31">
        <v>46210.752002314817</v>
      </c>
      <c r="BE1805" s="14">
        <v>46210</v>
      </c>
      <c r="BF1805" t="s">
        <v>7487</v>
      </c>
      <c r="BG1805" s="31">
        <v>46210.777986111112</v>
      </c>
      <c r="BH1805" s="14">
        <v>46210</v>
      </c>
      <c r="BI1805" t="s">
        <v>7487</v>
      </c>
      <c r="BJ1805" s="31">
        <v>46210.810902777775</v>
      </c>
      <c r="BW1805" s="14">
        <v>46210</v>
      </c>
      <c r="BX1805" t="s">
        <v>7487</v>
      </c>
      <c r="BY1805" s="31">
        <v>46210.814074074071</v>
      </c>
      <c r="BZ1805" s="14">
        <v>46210</v>
      </c>
      <c r="CA1805" t="s">
        <v>1324</v>
      </c>
      <c r="CB1805" s="31">
        <v>46210.821018518516</v>
      </c>
      <c r="CM1805" s="4">
        <f t="shared" si="76"/>
        <v>46210.59134259259</v>
      </c>
      <c r="CN1805">
        <f t="shared" si="77"/>
        <v>0</v>
      </c>
      <c r="CO1805" t="str">
        <f>VLOOKUP(A1805,Sheet1!$A$2:$B$221,2,0)</f>
        <v>West Zone</v>
      </c>
    </row>
    <row r="1806" spans="1:93" x14ac:dyDescent="0.35">
      <c r="A1806" t="s">
        <v>11001</v>
      </c>
      <c r="B1806">
        <v>1310</v>
      </c>
      <c r="C1806" t="s">
        <v>9332</v>
      </c>
      <c r="D1806" t="s">
        <v>678</v>
      </c>
      <c r="E1806" t="s">
        <v>540</v>
      </c>
      <c r="F1806" t="s">
        <v>541</v>
      </c>
      <c r="G1806" t="s">
        <v>930</v>
      </c>
      <c r="H1806" t="s">
        <v>11006</v>
      </c>
      <c r="I1806">
        <v>786309</v>
      </c>
      <c r="J1806" t="s">
        <v>82</v>
      </c>
      <c r="K1806" t="s">
        <v>11007</v>
      </c>
      <c r="L1806" t="s">
        <v>4622</v>
      </c>
      <c r="M1806" t="s">
        <v>11008</v>
      </c>
      <c r="N1806">
        <v>45000</v>
      </c>
      <c r="O1806" t="s">
        <v>10914</v>
      </c>
      <c r="P1806" t="s">
        <v>10915</v>
      </c>
      <c r="Q1806" t="s">
        <v>11009</v>
      </c>
      <c r="R1806">
        <v>7501358566</v>
      </c>
      <c r="S1806" s="14">
        <v>46209</v>
      </c>
      <c r="T1806" t="s">
        <v>11010</v>
      </c>
      <c r="U1806" s="31">
        <v>46209.682962962965</v>
      </c>
      <c r="AK1806" s="14">
        <v>46209</v>
      </c>
      <c r="AL1806" t="s">
        <v>2431</v>
      </c>
      <c r="AM1806" s="31">
        <v>46209.708726851852</v>
      </c>
      <c r="AQ1806" s="31">
        <v>46209.708726851852</v>
      </c>
      <c r="AR1806" s="14">
        <v>46209</v>
      </c>
      <c r="AS1806" t="s">
        <v>2431</v>
      </c>
      <c r="AT1806" t="s">
        <v>541</v>
      </c>
      <c r="AU1806" t="s">
        <v>678</v>
      </c>
      <c r="AV1806" s="14">
        <v>46209</v>
      </c>
      <c r="AW1806" t="s">
        <v>2432</v>
      </c>
      <c r="AX1806" s="31">
        <v>46209.714155092595</v>
      </c>
      <c r="AY1806" s="14">
        <v>46209</v>
      </c>
      <c r="AZ1806" t="s">
        <v>1211</v>
      </c>
      <c r="BA1806" s="31">
        <v>46209.717905092592</v>
      </c>
      <c r="BB1806" s="14">
        <v>46209</v>
      </c>
      <c r="BC1806" t="s">
        <v>6673</v>
      </c>
      <c r="BD1806" s="31">
        <v>46209.742847222224</v>
      </c>
      <c r="BE1806" s="14">
        <v>46209</v>
      </c>
      <c r="BF1806" t="s">
        <v>7487</v>
      </c>
      <c r="BG1806" s="31">
        <v>46209.754317129627</v>
      </c>
      <c r="BH1806" s="14">
        <v>46209</v>
      </c>
      <c r="BI1806" t="s">
        <v>7487</v>
      </c>
      <c r="BJ1806" s="31">
        <v>46209.784178240741</v>
      </c>
      <c r="BW1806" s="14">
        <v>46209</v>
      </c>
      <c r="BX1806" t="s">
        <v>7487</v>
      </c>
      <c r="BY1806" s="31">
        <v>46209.791770833333</v>
      </c>
      <c r="BZ1806" s="14">
        <v>46209</v>
      </c>
      <c r="CA1806" t="s">
        <v>1324</v>
      </c>
      <c r="CB1806" s="31">
        <v>46209.808483796296</v>
      </c>
      <c r="CF1806" s="14">
        <v>46209</v>
      </c>
      <c r="CG1806" t="s">
        <v>2432</v>
      </c>
      <c r="CH1806" s="31">
        <v>46209.817187499997</v>
      </c>
      <c r="CM1806" s="4">
        <f t="shared" si="76"/>
        <v>46209.682962962965</v>
      </c>
      <c r="CN1806">
        <f t="shared" si="77"/>
        <v>0</v>
      </c>
      <c r="CO1806" t="str">
        <f>VLOOKUP(A1806,Sheet1!$A$2:$B$221,2,0)</f>
        <v>West Zone</v>
      </c>
    </row>
    <row r="1807" spans="1:93" x14ac:dyDescent="0.35">
      <c r="A1807" t="s">
        <v>8392</v>
      </c>
      <c r="B1807">
        <v>1313</v>
      </c>
      <c r="C1807" t="s">
        <v>9332</v>
      </c>
      <c r="D1807" t="s">
        <v>678</v>
      </c>
      <c r="E1807" t="s">
        <v>112</v>
      </c>
      <c r="F1807" t="s">
        <v>407</v>
      </c>
      <c r="G1807" t="s">
        <v>81</v>
      </c>
      <c r="H1807" t="s">
        <v>4027</v>
      </c>
      <c r="I1807">
        <v>254210</v>
      </c>
      <c r="J1807" t="s">
        <v>1423</v>
      </c>
      <c r="K1807" t="s">
        <v>1424</v>
      </c>
      <c r="L1807" t="s">
        <v>4622</v>
      </c>
      <c r="M1807" t="s">
        <v>8393</v>
      </c>
      <c r="N1807">
        <v>77000</v>
      </c>
      <c r="O1807" t="s">
        <v>1173</v>
      </c>
      <c r="P1807" t="s">
        <v>1174</v>
      </c>
      <c r="Q1807" t="s">
        <v>4028</v>
      </c>
      <c r="R1807">
        <v>6159340527</v>
      </c>
      <c r="S1807" s="14">
        <v>46204</v>
      </c>
      <c r="T1807" t="s">
        <v>8394</v>
      </c>
      <c r="U1807" s="31">
        <v>46204.483622685184</v>
      </c>
      <c r="AK1807" s="14">
        <v>46204</v>
      </c>
      <c r="AL1807" t="s">
        <v>1425</v>
      </c>
      <c r="AM1807" s="31">
        <v>46204.658854166664</v>
      </c>
      <c r="AQ1807" s="31">
        <v>46204.658854166664</v>
      </c>
      <c r="AR1807" s="14">
        <v>46204</v>
      </c>
      <c r="AS1807" t="s">
        <v>1425</v>
      </c>
      <c r="AT1807" t="s">
        <v>407</v>
      </c>
      <c r="AU1807" t="s">
        <v>678</v>
      </c>
      <c r="AV1807" s="14">
        <v>46204</v>
      </c>
      <c r="AW1807" t="s">
        <v>8394</v>
      </c>
      <c r="AX1807" s="31">
        <v>46204.665358796294</v>
      </c>
      <c r="AY1807" s="14">
        <v>46204</v>
      </c>
      <c r="AZ1807" t="s">
        <v>1211</v>
      </c>
      <c r="BA1807" s="31">
        <v>46204.680173611108</v>
      </c>
      <c r="BB1807" s="14">
        <v>46204</v>
      </c>
      <c r="BC1807" t="s">
        <v>1366</v>
      </c>
      <c r="BD1807" s="31">
        <v>46204.684201388889</v>
      </c>
      <c r="BE1807" s="14">
        <v>46204</v>
      </c>
      <c r="BF1807" t="s">
        <v>7829</v>
      </c>
      <c r="BG1807" s="31">
        <v>46204.700543981482</v>
      </c>
      <c r="BH1807" s="14">
        <v>46205</v>
      </c>
      <c r="BI1807" t="s">
        <v>1323</v>
      </c>
      <c r="BJ1807" s="31">
        <v>46205.574293981481</v>
      </c>
      <c r="BK1807" s="14">
        <v>46204</v>
      </c>
      <c r="BL1807" t="s">
        <v>7829</v>
      </c>
      <c r="BM1807" s="31">
        <v>46204.700590277775</v>
      </c>
      <c r="BW1807" s="14">
        <v>46205</v>
      </c>
      <c r="BX1807" t="s">
        <v>1323</v>
      </c>
      <c r="BY1807" s="31">
        <v>46205.582013888888</v>
      </c>
      <c r="BZ1807" s="14">
        <v>46205</v>
      </c>
      <c r="CA1807" t="s">
        <v>1324</v>
      </c>
      <c r="CB1807" s="31">
        <v>46205.608854166669</v>
      </c>
      <c r="CF1807" s="14">
        <v>46206</v>
      </c>
      <c r="CG1807" t="s">
        <v>1426</v>
      </c>
      <c r="CH1807" s="31">
        <v>46206.522511574076</v>
      </c>
      <c r="CM1807" s="4">
        <f t="shared" si="76"/>
        <v>46204.483622685184</v>
      </c>
      <c r="CN1807">
        <f t="shared" si="77"/>
        <v>0</v>
      </c>
      <c r="CO1807" t="str">
        <f>VLOOKUP(A1807,Sheet1!$A$2:$B$221,2,0)</f>
        <v>West Zone</v>
      </c>
    </row>
    <row r="1808" spans="1:93" x14ac:dyDescent="0.35">
      <c r="A1808" t="s">
        <v>8392</v>
      </c>
      <c r="B1808">
        <v>1313</v>
      </c>
      <c r="C1808" t="s">
        <v>9332</v>
      </c>
      <c r="D1808" t="s">
        <v>678</v>
      </c>
      <c r="E1808" t="s">
        <v>112</v>
      </c>
      <c r="F1808" t="s">
        <v>407</v>
      </c>
      <c r="G1808" t="s">
        <v>81</v>
      </c>
      <c r="H1808" t="s">
        <v>4407</v>
      </c>
      <c r="I1808">
        <v>273595</v>
      </c>
      <c r="J1808" t="s">
        <v>2044</v>
      </c>
      <c r="K1808" t="s">
        <v>2185</v>
      </c>
      <c r="L1808" t="s">
        <v>4622</v>
      </c>
      <c r="M1808" t="s">
        <v>8395</v>
      </c>
      <c r="N1808">
        <v>77000</v>
      </c>
      <c r="O1808" t="s">
        <v>1173</v>
      </c>
      <c r="P1808" t="s">
        <v>1174</v>
      </c>
      <c r="Q1808" t="s">
        <v>1143</v>
      </c>
      <c r="R1808">
        <v>5515687121</v>
      </c>
      <c r="S1808" s="14">
        <v>46205</v>
      </c>
      <c r="T1808" t="s">
        <v>8396</v>
      </c>
      <c r="U1808" s="31">
        <v>46205.618483796294</v>
      </c>
      <c r="AK1808" s="14">
        <v>46206</v>
      </c>
      <c r="AL1808" t="s">
        <v>1425</v>
      </c>
      <c r="AM1808" s="31">
        <v>46206.393587962964</v>
      </c>
      <c r="AQ1808" s="31">
        <v>46206.393587962964</v>
      </c>
      <c r="AR1808" s="14">
        <v>46206</v>
      </c>
      <c r="AS1808" t="s">
        <v>1425</v>
      </c>
      <c r="AT1808" t="s">
        <v>407</v>
      </c>
      <c r="AU1808" t="s">
        <v>678</v>
      </c>
      <c r="AV1808" s="14">
        <v>46206</v>
      </c>
      <c r="AW1808" t="s">
        <v>1425</v>
      </c>
      <c r="AX1808" s="31">
        <v>46206.401307870372</v>
      </c>
      <c r="AY1808" s="14">
        <v>46206</v>
      </c>
      <c r="AZ1808" t="s">
        <v>3057</v>
      </c>
      <c r="BA1808" s="31">
        <v>46206.430486111109</v>
      </c>
      <c r="BB1808" s="14">
        <v>46206</v>
      </c>
      <c r="BC1808" t="s">
        <v>6482</v>
      </c>
      <c r="BD1808" s="31">
        <v>46206.455266203702</v>
      </c>
      <c r="BE1808" s="14">
        <v>46206</v>
      </c>
      <c r="BF1808" t="s">
        <v>7829</v>
      </c>
      <c r="BG1808" s="31">
        <v>46206.461053240739</v>
      </c>
      <c r="BH1808" s="14">
        <v>46206</v>
      </c>
      <c r="BI1808" t="s">
        <v>7829</v>
      </c>
      <c r="BJ1808" s="31">
        <v>46206.473993055559</v>
      </c>
      <c r="BW1808" s="14">
        <v>46206</v>
      </c>
      <c r="BX1808" t="s">
        <v>7829</v>
      </c>
      <c r="BY1808" s="31">
        <v>46206.478472222225</v>
      </c>
      <c r="BZ1808" s="14">
        <v>46206</v>
      </c>
      <c r="CA1808" t="s">
        <v>1324</v>
      </c>
      <c r="CB1808" s="31">
        <v>46206.492326388892</v>
      </c>
      <c r="CF1808" s="14">
        <v>46206</v>
      </c>
      <c r="CG1808" t="s">
        <v>1426</v>
      </c>
      <c r="CH1808" s="31">
        <v>46206.687604166669</v>
      </c>
      <c r="CM1808" s="4">
        <f t="shared" si="76"/>
        <v>46205.618483796294</v>
      </c>
      <c r="CN1808">
        <f t="shared" si="77"/>
        <v>1</v>
      </c>
      <c r="CO1808" t="str">
        <f>VLOOKUP(A1808,Sheet1!$A$2:$B$221,2,0)</f>
        <v>West Zone</v>
      </c>
    </row>
    <row r="1809" spans="1:93" x14ac:dyDescent="0.35">
      <c r="A1809" t="s">
        <v>8392</v>
      </c>
      <c r="B1809">
        <v>1313</v>
      </c>
      <c r="C1809" t="s">
        <v>9332</v>
      </c>
      <c r="D1809" t="s">
        <v>678</v>
      </c>
      <c r="E1809" t="s">
        <v>112</v>
      </c>
      <c r="F1809" t="s">
        <v>407</v>
      </c>
      <c r="G1809" t="s">
        <v>81</v>
      </c>
      <c r="H1809" t="s">
        <v>4287</v>
      </c>
      <c r="I1809">
        <v>295290</v>
      </c>
      <c r="J1809" t="s">
        <v>3757</v>
      </c>
      <c r="K1809" t="s">
        <v>3758</v>
      </c>
      <c r="L1809" t="s">
        <v>4622</v>
      </c>
      <c r="M1809" t="s">
        <v>8397</v>
      </c>
      <c r="N1809">
        <v>60000</v>
      </c>
      <c r="O1809" t="s">
        <v>1328</v>
      </c>
      <c r="P1809" t="s">
        <v>1329</v>
      </c>
      <c r="Q1809" t="s">
        <v>3630</v>
      </c>
      <c r="R1809">
        <v>8920481694</v>
      </c>
      <c r="S1809" s="14">
        <v>46205</v>
      </c>
      <c r="T1809" t="s">
        <v>8398</v>
      </c>
      <c r="U1809" s="31">
        <v>46205.457453703704</v>
      </c>
      <c r="AK1809" s="14">
        <v>46205</v>
      </c>
      <c r="AL1809" t="s">
        <v>1425</v>
      </c>
      <c r="AM1809" s="31">
        <v>46205.696388888886</v>
      </c>
      <c r="AQ1809" s="31">
        <v>46205.696388888886</v>
      </c>
      <c r="AR1809" s="14">
        <v>46205</v>
      </c>
      <c r="AS1809" t="s">
        <v>1425</v>
      </c>
      <c r="AT1809" t="s">
        <v>407</v>
      </c>
      <c r="AU1809" t="s">
        <v>678</v>
      </c>
      <c r="AV1809" s="14">
        <v>46205</v>
      </c>
      <c r="AW1809" t="s">
        <v>8398</v>
      </c>
      <c r="AX1809" s="31">
        <v>46205.702997685185</v>
      </c>
      <c r="AY1809" s="14">
        <v>46205</v>
      </c>
      <c r="AZ1809" t="s">
        <v>1211</v>
      </c>
      <c r="BA1809" s="31">
        <v>46205.713692129626</v>
      </c>
      <c r="BB1809" s="14">
        <v>46205</v>
      </c>
      <c r="BC1809" t="s">
        <v>6692</v>
      </c>
      <c r="BD1809" s="31">
        <v>46205.719143518516</v>
      </c>
      <c r="BE1809" s="14">
        <v>46205</v>
      </c>
      <c r="BF1809" t="s">
        <v>7829</v>
      </c>
      <c r="BG1809" s="31">
        <v>46205.724918981483</v>
      </c>
      <c r="BH1809" s="14">
        <v>46205</v>
      </c>
      <c r="BI1809" t="s">
        <v>7829</v>
      </c>
      <c r="BJ1809" s="31">
        <v>46205.724976851852</v>
      </c>
      <c r="BW1809" s="14">
        <v>46205</v>
      </c>
      <c r="BX1809" t="s">
        <v>7829</v>
      </c>
      <c r="BY1809" s="31">
        <v>46205.730833333335</v>
      </c>
      <c r="BZ1809" s="14">
        <v>46205</v>
      </c>
      <c r="CA1809" t="s">
        <v>1364</v>
      </c>
      <c r="CB1809" s="31">
        <v>46205.757824074077</v>
      </c>
      <c r="CF1809" s="14">
        <v>46206</v>
      </c>
      <c r="CG1809" t="s">
        <v>1426</v>
      </c>
      <c r="CH1809" s="31">
        <v>46206.415532407409</v>
      </c>
      <c r="CM1809" s="4">
        <f t="shared" si="76"/>
        <v>46205.457453703704</v>
      </c>
      <c r="CN1809">
        <f t="shared" si="77"/>
        <v>0</v>
      </c>
      <c r="CO1809" t="str">
        <f>VLOOKUP(A1809,Sheet1!$A$2:$B$221,2,0)</f>
        <v>West Zone</v>
      </c>
    </row>
    <row r="1810" spans="1:93" x14ac:dyDescent="0.35">
      <c r="A1810" t="s">
        <v>8392</v>
      </c>
      <c r="B1810">
        <v>1313</v>
      </c>
      <c r="C1810" t="s">
        <v>9332</v>
      </c>
      <c r="D1810" t="s">
        <v>678</v>
      </c>
      <c r="E1810" t="s">
        <v>112</v>
      </c>
      <c r="F1810" t="s">
        <v>407</v>
      </c>
      <c r="G1810" t="s">
        <v>81</v>
      </c>
      <c r="H1810" t="s">
        <v>8399</v>
      </c>
      <c r="I1810">
        <v>341105</v>
      </c>
      <c r="J1810" t="s">
        <v>2044</v>
      </c>
      <c r="K1810" t="s">
        <v>2185</v>
      </c>
      <c r="L1810" t="s">
        <v>4622</v>
      </c>
      <c r="M1810" t="s">
        <v>8400</v>
      </c>
      <c r="N1810">
        <v>45000</v>
      </c>
      <c r="O1810" t="s">
        <v>3012</v>
      </c>
      <c r="P1810" t="s">
        <v>3013</v>
      </c>
      <c r="Q1810" t="s">
        <v>3613</v>
      </c>
      <c r="R1810">
        <v>4581770143</v>
      </c>
      <c r="S1810" s="14">
        <v>46205</v>
      </c>
      <c r="T1810" t="s">
        <v>8396</v>
      </c>
      <c r="U1810" s="31">
        <v>46205.468668981484</v>
      </c>
      <c r="AK1810" s="14">
        <v>46205</v>
      </c>
      <c r="AL1810" t="s">
        <v>1425</v>
      </c>
      <c r="AM1810" s="31">
        <v>46205.677951388891</v>
      </c>
      <c r="AQ1810" s="31">
        <v>46205.677951388891</v>
      </c>
      <c r="AR1810" s="14">
        <v>46205</v>
      </c>
      <c r="AS1810" t="s">
        <v>1425</v>
      </c>
      <c r="AT1810" t="s">
        <v>407</v>
      </c>
      <c r="AU1810" t="s">
        <v>678</v>
      </c>
      <c r="AV1810" s="14">
        <v>46206</v>
      </c>
      <c r="AW1810" t="s">
        <v>1426</v>
      </c>
      <c r="AX1810" s="31">
        <v>46206.37767361111</v>
      </c>
      <c r="AY1810" s="14">
        <v>46206</v>
      </c>
      <c r="AZ1810" t="s">
        <v>3057</v>
      </c>
      <c r="BA1810" s="31">
        <v>46206.430428240739</v>
      </c>
      <c r="BB1810" s="14">
        <v>46206</v>
      </c>
      <c r="BC1810" t="s">
        <v>6482</v>
      </c>
      <c r="BD1810" s="31">
        <v>46206.452407407407</v>
      </c>
      <c r="BE1810" s="14">
        <v>46206</v>
      </c>
      <c r="BF1810" t="s">
        <v>7829</v>
      </c>
      <c r="BG1810" s="31">
        <v>46206.461006944446</v>
      </c>
      <c r="BH1810" s="14">
        <v>46206</v>
      </c>
      <c r="BI1810" t="s">
        <v>1323</v>
      </c>
      <c r="BJ1810" s="31">
        <v>46206.562326388892</v>
      </c>
      <c r="BK1810" s="14">
        <v>46206</v>
      </c>
      <c r="BL1810" t="s">
        <v>7829</v>
      </c>
      <c r="BM1810" s="31">
        <v>46206.467152777775</v>
      </c>
      <c r="BW1810" s="14">
        <v>46206</v>
      </c>
      <c r="BX1810" t="s">
        <v>1323</v>
      </c>
      <c r="BY1810" s="31">
        <v>46206.565960648149</v>
      </c>
      <c r="BZ1810" s="14">
        <v>46206</v>
      </c>
      <c r="CA1810" t="s">
        <v>1324</v>
      </c>
      <c r="CB1810" s="31">
        <v>46206.570069444446</v>
      </c>
      <c r="CF1810" s="14">
        <v>46206</v>
      </c>
      <c r="CG1810" t="s">
        <v>1426</v>
      </c>
      <c r="CH1810" s="31">
        <v>46206.703611111108</v>
      </c>
      <c r="CM1810" s="4">
        <f t="shared" si="76"/>
        <v>46205.468668981484</v>
      </c>
      <c r="CN1810">
        <f t="shared" si="77"/>
        <v>0</v>
      </c>
      <c r="CO1810" t="str">
        <f>VLOOKUP(A1810,Sheet1!$A$2:$B$221,2,0)</f>
        <v>West Zone</v>
      </c>
    </row>
    <row r="1811" spans="1:93" x14ac:dyDescent="0.35">
      <c r="A1811" t="s">
        <v>8392</v>
      </c>
      <c r="B1811">
        <v>1313</v>
      </c>
      <c r="C1811" t="s">
        <v>9332</v>
      </c>
      <c r="D1811" t="s">
        <v>678</v>
      </c>
      <c r="E1811" t="s">
        <v>112</v>
      </c>
      <c r="F1811" t="s">
        <v>407</v>
      </c>
      <c r="G1811" t="s">
        <v>81</v>
      </c>
      <c r="H1811" t="s">
        <v>12857</v>
      </c>
      <c r="I1811">
        <v>374637</v>
      </c>
      <c r="J1811" t="s">
        <v>3889</v>
      </c>
      <c r="K1811" t="s">
        <v>3890</v>
      </c>
      <c r="L1811" t="s">
        <v>4622</v>
      </c>
      <c r="M1811" t="s">
        <v>12858</v>
      </c>
      <c r="N1811">
        <v>45000</v>
      </c>
      <c r="O1811" t="s">
        <v>3012</v>
      </c>
      <c r="P1811" t="s">
        <v>3013</v>
      </c>
      <c r="Q1811" t="s">
        <v>3745</v>
      </c>
      <c r="R1811">
        <v>1210184989</v>
      </c>
      <c r="S1811" s="14">
        <v>46210</v>
      </c>
      <c r="T1811" t="s">
        <v>8406</v>
      </c>
      <c r="U1811" s="31">
        <v>46210.693622685183</v>
      </c>
      <c r="AK1811" s="14">
        <v>46210</v>
      </c>
      <c r="AL1811" t="s">
        <v>1426</v>
      </c>
      <c r="AM1811" s="31">
        <v>46210.744212962964</v>
      </c>
      <c r="AQ1811" s="31">
        <v>46210.744212962964</v>
      </c>
      <c r="AR1811" s="14">
        <v>46210</v>
      </c>
      <c r="AS1811" t="s">
        <v>1426</v>
      </c>
      <c r="AT1811" t="s">
        <v>11015</v>
      </c>
      <c r="AU1811" t="s">
        <v>677</v>
      </c>
      <c r="AV1811" s="14">
        <v>46210</v>
      </c>
      <c r="AW1811" t="s">
        <v>1426</v>
      </c>
      <c r="AX1811" s="31">
        <v>46210.744618055556</v>
      </c>
      <c r="AY1811" s="14">
        <v>46211</v>
      </c>
      <c r="AZ1811" t="s">
        <v>1211</v>
      </c>
      <c r="BA1811" s="31">
        <v>46211.360682870371</v>
      </c>
      <c r="CM1811" s="4">
        <f t="shared" si="76"/>
        <v>46210.693622685183</v>
      </c>
      <c r="CN1811">
        <f t="shared" si="77"/>
        <v>0</v>
      </c>
      <c r="CO1811" t="str">
        <f>VLOOKUP(A1811,Sheet1!$A$2:$B$221,2,0)</f>
        <v>West Zone</v>
      </c>
    </row>
    <row r="1812" spans="1:93" x14ac:dyDescent="0.35">
      <c r="A1812" t="s">
        <v>8392</v>
      </c>
      <c r="B1812">
        <v>1313</v>
      </c>
      <c r="C1812" t="s">
        <v>9332</v>
      </c>
      <c r="D1812" t="s">
        <v>678</v>
      </c>
      <c r="E1812" t="s">
        <v>112</v>
      </c>
      <c r="F1812" t="s">
        <v>407</v>
      </c>
      <c r="G1812" t="s">
        <v>81</v>
      </c>
      <c r="H1812" t="s">
        <v>11011</v>
      </c>
      <c r="I1812">
        <v>416890</v>
      </c>
      <c r="J1812" t="s">
        <v>1423</v>
      </c>
      <c r="K1812" t="s">
        <v>1424</v>
      </c>
      <c r="L1812" t="s">
        <v>4622</v>
      </c>
      <c r="M1812" t="s">
        <v>11012</v>
      </c>
      <c r="N1812">
        <v>50000</v>
      </c>
      <c r="O1812" t="s">
        <v>10671</v>
      </c>
      <c r="P1812" t="s">
        <v>10672</v>
      </c>
      <c r="Q1812" t="s">
        <v>3149</v>
      </c>
      <c r="R1812">
        <v>6993213636</v>
      </c>
      <c r="S1812" s="14">
        <v>46206</v>
      </c>
      <c r="T1812" t="s">
        <v>8394</v>
      </c>
      <c r="U1812" s="31">
        <v>46206.695509259262</v>
      </c>
      <c r="AK1812" s="14">
        <v>46209</v>
      </c>
      <c r="AL1812" t="s">
        <v>1425</v>
      </c>
      <c r="AM1812" s="31">
        <v>46209.406655092593</v>
      </c>
      <c r="AQ1812" s="31">
        <v>46209.406655092593</v>
      </c>
      <c r="AR1812" s="14">
        <v>46209</v>
      </c>
      <c r="AS1812" t="s">
        <v>1425</v>
      </c>
      <c r="AT1812" t="s">
        <v>407</v>
      </c>
      <c r="AU1812" t="s">
        <v>678</v>
      </c>
      <c r="AV1812" s="14">
        <v>46209</v>
      </c>
      <c r="AW1812" t="s">
        <v>8394</v>
      </c>
      <c r="AX1812" s="31">
        <v>46209.413912037038</v>
      </c>
      <c r="AY1812" s="14">
        <v>46209</v>
      </c>
      <c r="AZ1812" t="s">
        <v>1211</v>
      </c>
      <c r="BA1812" s="31">
        <v>46209.431956018518</v>
      </c>
      <c r="BB1812" s="14">
        <v>46209</v>
      </c>
      <c r="BC1812" t="s">
        <v>6626</v>
      </c>
      <c r="BD1812" s="31">
        <v>46209.553842592592</v>
      </c>
      <c r="BE1812" s="14">
        <v>46209</v>
      </c>
      <c r="BF1812" t="s">
        <v>7829</v>
      </c>
      <c r="BG1812" s="31">
        <v>46209.602013888885</v>
      </c>
      <c r="BH1812" s="14">
        <v>46209</v>
      </c>
      <c r="BI1812" t="s">
        <v>7829</v>
      </c>
      <c r="BJ1812" s="31">
        <v>46209.602037037039</v>
      </c>
      <c r="BW1812" s="14">
        <v>46209</v>
      </c>
      <c r="BX1812" t="s">
        <v>7829</v>
      </c>
      <c r="BY1812" s="31">
        <v>46209.640428240738</v>
      </c>
      <c r="BZ1812" s="14">
        <v>46209</v>
      </c>
      <c r="CA1812" t="s">
        <v>1364</v>
      </c>
      <c r="CB1812" s="31">
        <v>46209.649375000001</v>
      </c>
      <c r="CF1812" s="14">
        <v>46209</v>
      </c>
      <c r="CG1812" t="s">
        <v>1426</v>
      </c>
      <c r="CH1812" s="31">
        <v>46209.723113425927</v>
      </c>
      <c r="CM1812" s="4">
        <f t="shared" si="76"/>
        <v>46206.695509259262</v>
      </c>
      <c r="CN1812">
        <f t="shared" si="77"/>
        <v>3</v>
      </c>
      <c r="CO1812" t="str">
        <f>VLOOKUP(A1812,Sheet1!$A$2:$B$221,2,0)</f>
        <v>West Zone</v>
      </c>
    </row>
    <row r="1813" spans="1:93" x14ac:dyDescent="0.35">
      <c r="A1813" t="s">
        <v>8392</v>
      </c>
      <c r="B1813">
        <v>1313</v>
      </c>
      <c r="C1813" t="s">
        <v>9332</v>
      </c>
      <c r="D1813" t="s">
        <v>678</v>
      </c>
      <c r="E1813" t="s">
        <v>112</v>
      </c>
      <c r="F1813" t="s">
        <v>407</v>
      </c>
      <c r="G1813" t="s">
        <v>81</v>
      </c>
      <c r="H1813" t="s">
        <v>11013</v>
      </c>
      <c r="I1813">
        <v>430769</v>
      </c>
      <c r="J1813" t="s">
        <v>2044</v>
      </c>
      <c r="K1813" t="s">
        <v>2185</v>
      </c>
      <c r="L1813" t="s">
        <v>4622</v>
      </c>
      <c r="M1813" t="s">
        <v>11014</v>
      </c>
      <c r="N1813">
        <v>70000</v>
      </c>
      <c r="O1813" t="s">
        <v>9702</v>
      </c>
      <c r="P1813" t="s">
        <v>9703</v>
      </c>
      <c r="Q1813" t="s">
        <v>3932</v>
      </c>
      <c r="R1813">
        <v>9700163837</v>
      </c>
      <c r="S1813" s="14">
        <v>46209</v>
      </c>
      <c r="T1813" t="s">
        <v>1426</v>
      </c>
      <c r="U1813" s="31">
        <v>46209.407210648147</v>
      </c>
      <c r="AK1813" s="14">
        <v>46209</v>
      </c>
      <c r="AL1813" t="s">
        <v>1426</v>
      </c>
      <c r="AM1813" s="31">
        <v>46209.490567129629</v>
      </c>
      <c r="AQ1813" s="31">
        <v>46209.490567129629</v>
      </c>
      <c r="AR1813" s="14">
        <v>46209</v>
      </c>
      <c r="AS1813" t="s">
        <v>1426</v>
      </c>
      <c r="AT1813" t="s">
        <v>11015</v>
      </c>
      <c r="AU1813" t="s">
        <v>677</v>
      </c>
      <c r="AV1813" s="14">
        <v>46209</v>
      </c>
      <c r="AW1813" t="s">
        <v>8407</v>
      </c>
      <c r="AX1813" s="31">
        <v>46209.497245370374</v>
      </c>
      <c r="AY1813" s="14">
        <v>46209</v>
      </c>
      <c r="AZ1813" t="s">
        <v>1211</v>
      </c>
      <c r="BA1813" s="31">
        <v>46209.506689814814</v>
      </c>
      <c r="BB1813" s="14">
        <v>46209</v>
      </c>
      <c r="BC1813" t="s">
        <v>6814</v>
      </c>
      <c r="BD1813" s="31">
        <v>46209.523784722223</v>
      </c>
      <c r="BE1813" s="14">
        <v>46209</v>
      </c>
      <c r="BF1813" t="s">
        <v>7829</v>
      </c>
      <c r="BG1813" s="31">
        <v>46209.545925925922</v>
      </c>
      <c r="BH1813" s="14">
        <v>46209</v>
      </c>
      <c r="BI1813" t="s">
        <v>7829</v>
      </c>
      <c r="BJ1813" s="31">
        <v>46209.554039351853</v>
      </c>
      <c r="BW1813" s="14">
        <v>46209</v>
      </c>
      <c r="BX1813" t="s">
        <v>7829</v>
      </c>
      <c r="BY1813" s="31">
        <v>46209.567488425928</v>
      </c>
      <c r="BZ1813" s="14">
        <v>46209</v>
      </c>
      <c r="CA1813" t="s">
        <v>1324</v>
      </c>
      <c r="CB1813" s="31">
        <v>46209.624768518515</v>
      </c>
      <c r="CF1813" s="14">
        <v>46209</v>
      </c>
      <c r="CG1813" t="s">
        <v>1426</v>
      </c>
      <c r="CH1813" s="31">
        <v>46209.687314814815</v>
      </c>
      <c r="CM1813" s="4">
        <f t="shared" si="76"/>
        <v>46209.407210648147</v>
      </c>
      <c r="CN1813">
        <f t="shared" si="77"/>
        <v>0</v>
      </c>
      <c r="CO1813" t="str">
        <f>VLOOKUP(A1813,Sheet1!$A$2:$B$221,2,0)</f>
        <v>West Zone</v>
      </c>
    </row>
    <row r="1814" spans="1:93" x14ac:dyDescent="0.35">
      <c r="A1814" t="s">
        <v>8392</v>
      </c>
      <c r="B1814">
        <v>1313</v>
      </c>
      <c r="C1814" t="s">
        <v>9332</v>
      </c>
      <c r="D1814" t="s">
        <v>678</v>
      </c>
      <c r="E1814" t="s">
        <v>112</v>
      </c>
      <c r="F1814" t="s">
        <v>407</v>
      </c>
      <c r="G1814" t="s">
        <v>81</v>
      </c>
      <c r="H1814" t="s">
        <v>11016</v>
      </c>
      <c r="I1814">
        <v>446722</v>
      </c>
      <c r="J1814" t="s">
        <v>3757</v>
      </c>
      <c r="K1814" t="s">
        <v>3758</v>
      </c>
      <c r="L1814" t="s">
        <v>4622</v>
      </c>
      <c r="M1814" t="s">
        <v>11017</v>
      </c>
      <c r="N1814">
        <v>60000</v>
      </c>
      <c r="O1814" t="s">
        <v>9546</v>
      </c>
      <c r="P1814" t="s">
        <v>9547</v>
      </c>
      <c r="Q1814" t="s">
        <v>11018</v>
      </c>
      <c r="R1814">
        <v>7473494044</v>
      </c>
      <c r="S1814" s="14">
        <v>46209</v>
      </c>
      <c r="T1814" t="s">
        <v>8398</v>
      </c>
      <c r="U1814" s="31">
        <v>46209.496481481481</v>
      </c>
      <c r="AK1814" s="14">
        <v>46209</v>
      </c>
      <c r="AL1814" t="s">
        <v>1425</v>
      </c>
      <c r="AM1814" s="31">
        <v>46209.660636574074</v>
      </c>
      <c r="AQ1814" s="31">
        <v>46209.660636574074</v>
      </c>
      <c r="AR1814" s="14">
        <v>46209</v>
      </c>
      <c r="AS1814" t="s">
        <v>1425</v>
      </c>
      <c r="AT1814" t="s">
        <v>407</v>
      </c>
      <c r="AU1814" t="s">
        <v>678</v>
      </c>
      <c r="AV1814" s="14">
        <v>46209</v>
      </c>
      <c r="AW1814" t="s">
        <v>8398</v>
      </c>
      <c r="AX1814" s="31">
        <v>46209.670393518521</v>
      </c>
      <c r="AY1814" s="14">
        <v>46209</v>
      </c>
      <c r="AZ1814" t="s">
        <v>1211</v>
      </c>
      <c r="BA1814" s="31">
        <v>46209.673611111109</v>
      </c>
      <c r="BB1814" s="14">
        <v>46209</v>
      </c>
      <c r="BC1814" t="s">
        <v>7038</v>
      </c>
      <c r="BD1814" s="31">
        <v>46209.698923611111</v>
      </c>
      <c r="BE1814" s="14">
        <v>46209</v>
      </c>
      <c r="BF1814" t="s">
        <v>7829</v>
      </c>
      <c r="BG1814" s="31">
        <v>46209.719675925924</v>
      </c>
      <c r="BH1814" s="14">
        <v>46209</v>
      </c>
      <c r="BI1814" t="s">
        <v>7829</v>
      </c>
      <c r="BJ1814" s="31">
        <v>46209.719699074078</v>
      </c>
      <c r="BW1814" s="14">
        <v>46209</v>
      </c>
      <c r="BX1814" t="s">
        <v>7829</v>
      </c>
      <c r="BY1814" s="31">
        <v>46209.752696759257</v>
      </c>
      <c r="BZ1814" s="14">
        <v>46209</v>
      </c>
      <c r="CA1814" t="s">
        <v>1364</v>
      </c>
      <c r="CB1814" s="31">
        <v>46209.786643518521</v>
      </c>
      <c r="CF1814" s="14">
        <v>46209</v>
      </c>
      <c r="CG1814" t="s">
        <v>8407</v>
      </c>
      <c r="CH1814" s="31">
        <v>46209.825208333335</v>
      </c>
      <c r="CM1814" s="4">
        <f t="shared" si="76"/>
        <v>46209.496481481481</v>
      </c>
      <c r="CN1814">
        <f t="shared" si="77"/>
        <v>0</v>
      </c>
      <c r="CO1814" t="str">
        <f>VLOOKUP(A1814,Sheet1!$A$2:$B$221,2,0)</f>
        <v>West Zone</v>
      </c>
    </row>
    <row r="1815" spans="1:93" x14ac:dyDescent="0.35">
      <c r="A1815" t="s">
        <v>8392</v>
      </c>
      <c r="B1815">
        <v>1313</v>
      </c>
      <c r="C1815" t="s">
        <v>9332</v>
      </c>
      <c r="D1815" t="s">
        <v>678</v>
      </c>
      <c r="E1815" t="s">
        <v>112</v>
      </c>
      <c r="F1815" t="s">
        <v>407</v>
      </c>
      <c r="G1815" t="s">
        <v>81</v>
      </c>
      <c r="H1815" t="s">
        <v>3755</v>
      </c>
      <c r="I1815">
        <v>467563</v>
      </c>
      <c r="J1815" t="s">
        <v>3757</v>
      </c>
      <c r="K1815" t="s">
        <v>3758</v>
      </c>
      <c r="L1815" t="s">
        <v>4622</v>
      </c>
      <c r="M1815" t="s">
        <v>8401</v>
      </c>
      <c r="N1815">
        <v>70000</v>
      </c>
      <c r="O1815" t="s">
        <v>1325</v>
      </c>
      <c r="P1815" t="s">
        <v>1326</v>
      </c>
      <c r="Q1815" t="s">
        <v>3756</v>
      </c>
      <c r="R1815">
        <v>7421722963</v>
      </c>
      <c r="S1815" s="14">
        <v>46204</v>
      </c>
      <c r="T1815" t="s">
        <v>8398</v>
      </c>
      <c r="U1815" s="31">
        <v>46204.487569444442</v>
      </c>
      <c r="AK1815" s="14">
        <v>46204</v>
      </c>
      <c r="AL1815" t="s">
        <v>1425</v>
      </c>
      <c r="AM1815" s="31">
        <v>46204.518252314818</v>
      </c>
      <c r="AQ1815" s="31">
        <v>46204.518252314818</v>
      </c>
      <c r="AR1815" s="14">
        <v>46204</v>
      </c>
      <c r="AS1815" t="s">
        <v>1425</v>
      </c>
      <c r="AT1815" t="s">
        <v>407</v>
      </c>
      <c r="AU1815" t="s">
        <v>678</v>
      </c>
      <c r="AV1815" s="14">
        <v>46204</v>
      </c>
      <c r="AW1815" t="s">
        <v>8398</v>
      </c>
      <c r="AX1815" s="31">
        <v>46204.559872685182</v>
      </c>
      <c r="AY1815" s="14">
        <v>46204</v>
      </c>
      <c r="AZ1815" t="s">
        <v>1211</v>
      </c>
      <c r="BA1815" s="31">
        <v>46204.572824074072</v>
      </c>
      <c r="BB1815" s="14">
        <v>46204</v>
      </c>
      <c r="BC1815" t="s">
        <v>6837</v>
      </c>
      <c r="BD1815" s="31">
        <v>46204.600740740738</v>
      </c>
      <c r="BE1815" s="14">
        <v>46204</v>
      </c>
      <c r="BF1815" t="s">
        <v>7829</v>
      </c>
      <c r="BG1815" s="31">
        <v>46204.632094907407</v>
      </c>
      <c r="BH1815" s="14">
        <v>46204</v>
      </c>
      <c r="BI1815" t="s">
        <v>7829</v>
      </c>
      <c r="BJ1815" s="31">
        <v>46204.647719907407</v>
      </c>
      <c r="BW1815" s="14">
        <v>46204</v>
      </c>
      <c r="BX1815" t="s">
        <v>7829</v>
      </c>
      <c r="BY1815" s="31">
        <v>46204.676516203705</v>
      </c>
      <c r="BZ1815" s="14">
        <v>46204</v>
      </c>
      <c r="CA1815" t="s">
        <v>1324</v>
      </c>
      <c r="CB1815" s="31">
        <v>46204.701354166667</v>
      </c>
      <c r="CF1815" s="14">
        <v>46204</v>
      </c>
      <c r="CG1815" t="s">
        <v>1426</v>
      </c>
      <c r="CH1815" s="31">
        <v>46204.767118055555</v>
      </c>
      <c r="CM1815" s="4">
        <f t="shared" si="76"/>
        <v>46204.487569444442</v>
      </c>
      <c r="CN1815">
        <f t="shared" si="77"/>
        <v>0</v>
      </c>
      <c r="CO1815" t="str">
        <f>VLOOKUP(A1815,Sheet1!$A$2:$B$221,2,0)</f>
        <v>West Zone</v>
      </c>
    </row>
    <row r="1816" spans="1:93" x14ac:dyDescent="0.35">
      <c r="A1816" t="s">
        <v>8392</v>
      </c>
      <c r="B1816">
        <v>1313</v>
      </c>
      <c r="C1816" t="s">
        <v>9332</v>
      </c>
      <c r="D1816" t="s">
        <v>678</v>
      </c>
      <c r="E1816" t="s">
        <v>112</v>
      </c>
      <c r="F1816" t="s">
        <v>407</v>
      </c>
      <c r="G1816" t="s">
        <v>81</v>
      </c>
      <c r="H1816" t="s">
        <v>8402</v>
      </c>
      <c r="I1816">
        <v>482173</v>
      </c>
      <c r="J1816" t="s">
        <v>3757</v>
      </c>
      <c r="K1816" t="s">
        <v>3758</v>
      </c>
      <c r="L1816" t="s">
        <v>4622</v>
      </c>
      <c r="M1816" t="s">
        <v>8403</v>
      </c>
      <c r="N1816">
        <v>45000</v>
      </c>
      <c r="O1816" t="s">
        <v>10330</v>
      </c>
      <c r="P1816" t="s">
        <v>10331</v>
      </c>
      <c r="Q1816" t="s">
        <v>8404</v>
      </c>
      <c r="R1816">
        <v>2406891006</v>
      </c>
      <c r="S1816" s="14">
        <v>46206</v>
      </c>
      <c r="T1816" t="s">
        <v>8398</v>
      </c>
      <c r="U1816" s="31">
        <v>46206.613842592589</v>
      </c>
      <c r="AK1816" s="14">
        <v>46206</v>
      </c>
      <c r="AL1816" t="s">
        <v>1425</v>
      </c>
      <c r="AM1816" s="31">
        <v>46206.721712962964</v>
      </c>
      <c r="AQ1816" s="31">
        <v>46206.721712962964</v>
      </c>
      <c r="AR1816" s="14">
        <v>46206</v>
      </c>
      <c r="AS1816" t="s">
        <v>1425</v>
      </c>
      <c r="AT1816" t="s">
        <v>407</v>
      </c>
      <c r="AU1816" t="s">
        <v>678</v>
      </c>
      <c r="AV1816" s="14">
        <v>46206</v>
      </c>
      <c r="AW1816" t="s">
        <v>8398</v>
      </c>
      <c r="AX1816" s="31">
        <v>46206.736458333333</v>
      </c>
      <c r="AY1816" s="14">
        <v>46209</v>
      </c>
      <c r="AZ1816" t="s">
        <v>1211</v>
      </c>
      <c r="BA1816" s="31">
        <v>46209.334270833337</v>
      </c>
      <c r="BB1816" s="14">
        <v>46209</v>
      </c>
      <c r="BC1816" t="s">
        <v>6673</v>
      </c>
      <c r="BD1816" s="31">
        <v>46209.426851851851</v>
      </c>
      <c r="BE1816" s="14">
        <v>46209</v>
      </c>
      <c r="BF1816" t="s">
        <v>7829</v>
      </c>
      <c r="BG1816" s="31">
        <v>46209.478020833332</v>
      </c>
      <c r="BH1816" s="14">
        <v>46209</v>
      </c>
      <c r="BI1816" t="s">
        <v>1323</v>
      </c>
      <c r="BJ1816" s="31">
        <v>46209.778495370374</v>
      </c>
      <c r="BK1816" s="14">
        <v>46209</v>
      </c>
      <c r="BL1816" t="s">
        <v>7829</v>
      </c>
      <c r="BM1816" s="31">
        <v>46209.478067129632</v>
      </c>
      <c r="BW1816" s="14">
        <v>46209</v>
      </c>
      <c r="BX1816" t="s">
        <v>1323</v>
      </c>
      <c r="BY1816" s="31">
        <v>46209.784166666665</v>
      </c>
      <c r="BZ1816" s="14">
        <v>46209</v>
      </c>
      <c r="CA1816" t="s">
        <v>1364</v>
      </c>
      <c r="CB1816" s="31">
        <v>46209.792395833334</v>
      </c>
      <c r="CF1816" s="14">
        <v>46209</v>
      </c>
      <c r="CG1816" t="s">
        <v>8407</v>
      </c>
      <c r="CH1816" s="31">
        <v>46209.847245370373</v>
      </c>
      <c r="CM1816" s="4">
        <f t="shared" si="76"/>
        <v>46206.613842592589</v>
      </c>
      <c r="CN1816">
        <f t="shared" si="77"/>
        <v>0</v>
      </c>
      <c r="CO1816" t="str">
        <f>VLOOKUP(A1816,Sheet1!$A$2:$B$221,2,0)</f>
        <v>West Zone</v>
      </c>
    </row>
    <row r="1817" spans="1:93" x14ac:dyDescent="0.35">
      <c r="A1817" t="s">
        <v>8392</v>
      </c>
      <c r="B1817">
        <v>1313</v>
      </c>
      <c r="C1817" t="s">
        <v>9332</v>
      </c>
      <c r="D1817" t="s">
        <v>678</v>
      </c>
      <c r="E1817" t="s">
        <v>112</v>
      </c>
      <c r="F1817" t="s">
        <v>407</v>
      </c>
      <c r="G1817" t="s">
        <v>81</v>
      </c>
      <c r="H1817" t="s">
        <v>12859</v>
      </c>
      <c r="I1817">
        <v>704678</v>
      </c>
      <c r="J1817" t="s">
        <v>3757</v>
      </c>
      <c r="K1817" t="s">
        <v>3758</v>
      </c>
      <c r="L1817" t="s">
        <v>4622</v>
      </c>
      <c r="M1817" t="s">
        <v>12860</v>
      </c>
      <c r="N1817">
        <v>90000</v>
      </c>
      <c r="O1817" t="s">
        <v>1180</v>
      </c>
      <c r="P1817" t="s">
        <v>1181</v>
      </c>
      <c r="Q1817" t="s">
        <v>2529</v>
      </c>
      <c r="R1817">
        <v>1831037561</v>
      </c>
      <c r="S1817" s="14">
        <v>46210</v>
      </c>
      <c r="T1817" t="s">
        <v>8398</v>
      </c>
      <c r="U1817" s="31">
        <v>46210.43377314815</v>
      </c>
      <c r="AK1817" s="14">
        <v>46210</v>
      </c>
      <c r="AL1817" t="s">
        <v>1425</v>
      </c>
      <c r="AM1817" s="31">
        <v>46210.62872685185</v>
      </c>
      <c r="AQ1817" s="31">
        <v>46210.62872685185</v>
      </c>
      <c r="AR1817" s="14">
        <v>46210</v>
      </c>
      <c r="AS1817" t="s">
        <v>1425</v>
      </c>
      <c r="AT1817" t="s">
        <v>407</v>
      </c>
      <c r="AU1817" t="s">
        <v>678</v>
      </c>
      <c r="AV1817" s="14">
        <v>46210</v>
      </c>
      <c r="AW1817" t="s">
        <v>1426</v>
      </c>
      <c r="AX1817" s="31">
        <v>46210.663969907408</v>
      </c>
      <c r="AY1817" s="14">
        <v>46210</v>
      </c>
      <c r="AZ1817" t="s">
        <v>1211</v>
      </c>
      <c r="BA1817" s="31">
        <v>46210.675243055557</v>
      </c>
      <c r="BB1817" s="14">
        <v>46210</v>
      </c>
      <c r="BC1817" t="s">
        <v>7371</v>
      </c>
      <c r="BD1817" s="31">
        <v>46210.729768518519</v>
      </c>
      <c r="BE1817" s="14">
        <v>46210</v>
      </c>
      <c r="BF1817" t="s">
        <v>7829</v>
      </c>
      <c r="BG1817" s="31">
        <v>46210.753657407404</v>
      </c>
      <c r="BH1817" s="14">
        <v>46210</v>
      </c>
      <c r="BI1817" t="s">
        <v>7829</v>
      </c>
      <c r="BJ1817" s="31">
        <v>46210.753692129627</v>
      </c>
      <c r="BW1817" s="14">
        <v>46210</v>
      </c>
      <c r="BX1817" t="s">
        <v>7829</v>
      </c>
      <c r="BY1817" s="31">
        <v>46210.767164351855</v>
      </c>
      <c r="BZ1817" s="14">
        <v>46210</v>
      </c>
      <c r="CA1817" t="s">
        <v>1322</v>
      </c>
      <c r="CB1817" s="31">
        <v>46210.799837962964</v>
      </c>
      <c r="CM1817" s="4">
        <f t="shared" si="76"/>
        <v>46210.43377314815</v>
      </c>
      <c r="CN1817">
        <f t="shared" si="77"/>
        <v>0</v>
      </c>
      <c r="CO1817" t="str">
        <f>VLOOKUP(A1817,Sheet1!$A$2:$B$221,2,0)</f>
        <v>West Zone</v>
      </c>
    </row>
    <row r="1818" spans="1:93" x14ac:dyDescent="0.35">
      <c r="A1818" t="s">
        <v>8392</v>
      </c>
      <c r="B1818">
        <v>1313</v>
      </c>
      <c r="C1818" t="s">
        <v>9332</v>
      </c>
      <c r="D1818" t="s">
        <v>678</v>
      </c>
      <c r="E1818" t="s">
        <v>112</v>
      </c>
      <c r="F1818" t="s">
        <v>407</v>
      </c>
      <c r="G1818" t="s">
        <v>81</v>
      </c>
      <c r="H1818" t="s">
        <v>3887</v>
      </c>
      <c r="I1818">
        <v>718110</v>
      </c>
      <c r="J1818" t="s">
        <v>3889</v>
      </c>
      <c r="K1818" t="s">
        <v>3890</v>
      </c>
      <c r="L1818" t="s">
        <v>4622</v>
      </c>
      <c r="M1818" t="s">
        <v>8405</v>
      </c>
      <c r="N1818">
        <v>77000</v>
      </c>
      <c r="O1818" t="s">
        <v>1173</v>
      </c>
      <c r="P1818" t="s">
        <v>1174</v>
      </c>
      <c r="Q1818" t="s">
        <v>3888</v>
      </c>
      <c r="R1818">
        <v>2873496602</v>
      </c>
      <c r="S1818" s="14">
        <v>46204</v>
      </c>
      <c r="T1818" t="s">
        <v>8406</v>
      </c>
      <c r="U1818" s="31">
        <v>46204.596736111111</v>
      </c>
      <c r="AK1818" s="14">
        <v>46204</v>
      </c>
      <c r="AL1818" t="s">
        <v>1425</v>
      </c>
      <c r="AM1818" s="31">
        <v>46204.652905092589</v>
      </c>
      <c r="AQ1818" s="31">
        <v>46204.652905092589</v>
      </c>
      <c r="AR1818" s="14">
        <v>46204</v>
      </c>
      <c r="AS1818" t="s">
        <v>1425</v>
      </c>
      <c r="AT1818" t="s">
        <v>407</v>
      </c>
      <c r="AU1818" t="s">
        <v>678</v>
      </c>
      <c r="AV1818" s="14">
        <v>46204</v>
      </c>
      <c r="AW1818" t="s">
        <v>8406</v>
      </c>
      <c r="AX1818" s="31">
        <v>46204.659814814811</v>
      </c>
      <c r="AY1818" s="14">
        <v>46204</v>
      </c>
      <c r="AZ1818" t="s">
        <v>1211</v>
      </c>
      <c r="BA1818" s="31">
        <v>46204.680196759262</v>
      </c>
      <c r="BB1818" s="14">
        <v>46204</v>
      </c>
      <c r="BC1818" t="s">
        <v>6497</v>
      </c>
      <c r="BD1818" s="31">
        <v>46204.685474537036</v>
      </c>
      <c r="BE1818" s="14">
        <v>46204</v>
      </c>
      <c r="BF1818" t="s">
        <v>7829</v>
      </c>
      <c r="BG1818" s="31">
        <v>46204.69734953704</v>
      </c>
      <c r="BH1818" s="14">
        <v>46204</v>
      </c>
      <c r="BI1818" t="s">
        <v>7829</v>
      </c>
      <c r="BJ1818" s="31">
        <v>46204.73578703704</v>
      </c>
      <c r="BW1818" s="14">
        <v>46204</v>
      </c>
      <c r="BX1818" t="s">
        <v>7829</v>
      </c>
      <c r="BY1818" s="31">
        <v>46204.749467592592</v>
      </c>
      <c r="BZ1818" s="14">
        <v>46204</v>
      </c>
      <c r="CA1818" t="s">
        <v>1324</v>
      </c>
      <c r="CB1818" s="31">
        <v>46204.760740740741</v>
      </c>
      <c r="CF1818" s="14">
        <v>46205</v>
      </c>
      <c r="CG1818" t="s">
        <v>8407</v>
      </c>
      <c r="CH1818" s="31">
        <v>46205.384189814817</v>
      </c>
      <c r="CM1818" s="4">
        <f t="shared" si="76"/>
        <v>46204.596736111111</v>
      </c>
      <c r="CN1818">
        <f t="shared" si="77"/>
        <v>0</v>
      </c>
      <c r="CO1818" t="str">
        <f>VLOOKUP(A1818,Sheet1!$A$2:$B$221,2,0)</f>
        <v>West Zone</v>
      </c>
    </row>
    <row r="1819" spans="1:93" x14ac:dyDescent="0.35">
      <c r="A1819" t="s">
        <v>8408</v>
      </c>
      <c r="B1819">
        <v>1413</v>
      </c>
      <c r="C1819" t="s">
        <v>9332</v>
      </c>
      <c r="D1819" t="s">
        <v>678</v>
      </c>
      <c r="E1819" t="s">
        <v>86</v>
      </c>
      <c r="F1819" t="s">
        <v>542</v>
      </c>
      <c r="G1819" t="s">
        <v>930</v>
      </c>
      <c r="H1819" t="s">
        <v>8409</v>
      </c>
      <c r="I1819">
        <v>635075</v>
      </c>
      <c r="J1819" t="s">
        <v>4333</v>
      </c>
      <c r="K1819" t="s">
        <v>4334</v>
      </c>
      <c r="L1819" t="s">
        <v>4622</v>
      </c>
      <c r="M1819" t="s">
        <v>8410</v>
      </c>
      <c r="N1819">
        <v>70000</v>
      </c>
      <c r="O1819" t="s">
        <v>1325</v>
      </c>
      <c r="P1819" t="s">
        <v>1326</v>
      </c>
      <c r="Q1819" t="s">
        <v>3115</v>
      </c>
      <c r="R1819">
        <v>6341734768</v>
      </c>
      <c r="S1819" s="14">
        <v>46203</v>
      </c>
      <c r="T1819" t="s">
        <v>8411</v>
      </c>
      <c r="U1819" s="31">
        <v>46203.762361111112</v>
      </c>
      <c r="AK1819" s="14">
        <v>46204</v>
      </c>
      <c r="AL1819" t="s">
        <v>1427</v>
      </c>
      <c r="AM1819" s="31">
        <v>46204.686226851853</v>
      </c>
      <c r="AQ1819" s="31">
        <v>46204.686226851853</v>
      </c>
      <c r="AR1819" s="14">
        <v>46204</v>
      </c>
      <c r="AS1819" t="s">
        <v>1427</v>
      </c>
      <c r="AT1819" t="s">
        <v>542</v>
      </c>
      <c r="AU1819" t="s">
        <v>678</v>
      </c>
      <c r="AV1819" s="14">
        <v>46204</v>
      </c>
      <c r="AW1819" t="s">
        <v>1428</v>
      </c>
      <c r="AX1819" s="31">
        <v>46204.780046296299</v>
      </c>
      <c r="AY1819" s="14">
        <v>46205</v>
      </c>
      <c r="AZ1819" t="s">
        <v>1211</v>
      </c>
      <c r="BA1819" s="31">
        <v>46205.35601851852</v>
      </c>
      <c r="BB1819" s="14">
        <v>46205</v>
      </c>
      <c r="BC1819" t="s">
        <v>6825</v>
      </c>
      <c r="BD1819" s="31">
        <v>46205.431041666663</v>
      </c>
      <c r="BE1819" s="14">
        <v>46205</v>
      </c>
      <c r="BF1819" t="s">
        <v>1336</v>
      </c>
      <c r="BG1819" s="31">
        <v>46205.51</v>
      </c>
      <c r="BH1819" s="14">
        <v>46205</v>
      </c>
      <c r="BI1819" t="s">
        <v>1336</v>
      </c>
      <c r="BJ1819" s="31">
        <v>46205.534618055557</v>
      </c>
      <c r="BW1819" s="14">
        <v>46205</v>
      </c>
      <c r="BX1819" t="s">
        <v>1336</v>
      </c>
      <c r="BY1819" s="31">
        <v>46205.543703703705</v>
      </c>
      <c r="BZ1819" s="14">
        <v>46205</v>
      </c>
      <c r="CA1819" t="s">
        <v>1322</v>
      </c>
      <c r="CB1819" s="31">
        <v>46205.551782407405</v>
      </c>
      <c r="CF1819" s="14">
        <v>46205</v>
      </c>
      <c r="CG1819" t="s">
        <v>8412</v>
      </c>
      <c r="CH1819" s="31">
        <v>46205.749803240738</v>
      </c>
      <c r="CM1819" s="4">
        <f t="shared" si="76"/>
        <v>46203.762361111112</v>
      </c>
      <c r="CN1819">
        <f t="shared" si="77"/>
        <v>1</v>
      </c>
      <c r="CO1819" t="str">
        <f>VLOOKUP(A1819,Sheet1!$A$2:$B$221,2,0)</f>
        <v>West Zone</v>
      </c>
    </row>
    <row r="1820" spans="1:93" x14ac:dyDescent="0.35">
      <c r="A1820" t="s">
        <v>8408</v>
      </c>
      <c r="B1820">
        <v>1413</v>
      </c>
      <c r="C1820" t="s">
        <v>9332</v>
      </c>
      <c r="D1820" t="s">
        <v>678</v>
      </c>
      <c r="E1820" t="s">
        <v>86</v>
      </c>
      <c r="F1820" t="s">
        <v>542</v>
      </c>
      <c r="G1820" t="s">
        <v>930</v>
      </c>
      <c r="H1820" t="s">
        <v>12861</v>
      </c>
      <c r="I1820">
        <v>665497</v>
      </c>
      <c r="J1820" t="s">
        <v>8414</v>
      </c>
      <c r="K1820" t="s">
        <v>8415</v>
      </c>
      <c r="L1820" t="s">
        <v>4622</v>
      </c>
      <c r="M1820" t="s">
        <v>12862</v>
      </c>
      <c r="N1820">
        <v>45000</v>
      </c>
      <c r="O1820" t="s">
        <v>3012</v>
      </c>
      <c r="P1820" t="s">
        <v>3013</v>
      </c>
      <c r="Q1820" t="s">
        <v>1150</v>
      </c>
      <c r="R1820">
        <v>9796203282</v>
      </c>
      <c r="S1820" s="14">
        <v>46210</v>
      </c>
      <c r="T1820" t="s">
        <v>8417</v>
      </c>
      <c r="U1820" s="31">
        <v>46210.665937500002</v>
      </c>
      <c r="AK1820" s="14">
        <v>46210</v>
      </c>
      <c r="AL1820" t="s">
        <v>1427</v>
      </c>
      <c r="AM1820" s="31">
        <v>46210.813993055555</v>
      </c>
      <c r="AQ1820" s="31">
        <v>46210.813993055555</v>
      </c>
      <c r="AR1820" s="14">
        <v>46210</v>
      </c>
      <c r="AS1820" t="s">
        <v>1427</v>
      </c>
      <c r="AT1820" t="s">
        <v>542</v>
      </c>
      <c r="AU1820" t="s">
        <v>678</v>
      </c>
      <c r="AV1820" s="14">
        <v>46211</v>
      </c>
      <c r="AW1820" t="s">
        <v>1428</v>
      </c>
      <c r="AX1820" s="31">
        <v>46211.36041666667</v>
      </c>
      <c r="CM1820" s="4">
        <f t="shared" si="76"/>
        <v>46210.665937500002</v>
      </c>
      <c r="CN1820">
        <f t="shared" si="77"/>
        <v>0</v>
      </c>
      <c r="CO1820" t="str">
        <f>VLOOKUP(A1820,Sheet1!$A$2:$B$221,2,0)</f>
        <v>West Zone</v>
      </c>
    </row>
    <row r="1821" spans="1:93" x14ac:dyDescent="0.35">
      <c r="A1821" t="s">
        <v>8408</v>
      </c>
      <c r="B1821">
        <v>1413</v>
      </c>
      <c r="C1821" t="s">
        <v>9332</v>
      </c>
      <c r="D1821" t="s">
        <v>678</v>
      </c>
      <c r="E1821" t="s">
        <v>86</v>
      </c>
      <c r="F1821" t="s">
        <v>542</v>
      </c>
      <c r="G1821" t="s">
        <v>930</v>
      </c>
      <c r="H1821" t="s">
        <v>11019</v>
      </c>
      <c r="I1821">
        <v>686532</v>
      </c>
      <c r="J1821" t="s">
        <v>152</v>
      </c>
      <c r="K1821" t="s">
        <v>11020</v>
      </c>
      <c r="L1821" t="s">
        <v>4622</v>
      </c>
      <c r="M1821" t="s">
        <v>11021</v>
      </c>
      <c r="N1821">
        <v>77000</v>
      </c>
      <c r="O1821" t="s">
        <v>2849</v>
      </c>
      <c r="P1821" t="s">
        <v>2850</v>
      </c>
      <c r="Q1821" t="s">
        <v>2980</v>
      </c>
      <c r="R1821">
        <v>5170528403</v>
      </c>
      <c r="S1821" s="14">
        <v>46209</v>
      </c>
      <c r="T1821" t="s">
        <v>11022</v>
      </c>
      <c r="U1821" s="31">
        <v>46209.340543981481</v>
      </c>
      <c r="AK1821" s="14">
        <v>46209</v>
      </c>
      <c r="AL1821" t="s">
        <v>1427</v>
      </c>
      <c r="AM1821" s="31">
        <v>46209.755254629628</v>
      </c>
      <c r="AQ1821" s="31">
        <v>46209.755254629628</v>
      </c>
      <c r="AR1821" s="14">
        <v>46209</v>
      </c>
      <c r="AS1821" t="s">
        <v>1427</v>
      </c>
      <c r="AT1821" t="s">
        <v>542</v>
      </c>
      <c r="AU1821" t="s">
        <v>678</v>
      </c>
      <c r="AV1821" s="14">
        <v>46209</v>
      </c>
      <c r="AW1821" t="s">
        <v>11022</v>
      </c>
      <c r="AX1821" s="31">
        <v>46209.81758101852</v>
      </c>
      <c r="AY1821" s="14">
        <v>46210</v>
      </c>
      <c r="AZ1821" t="s">
        <v>1211</v>
      </c>
      <c r="BA1821" s="31">
        <v>46210.344293981485</v>
      </c>
      <c r="BB1821" s="14">
        <v>46210</v>
      </c>
      <c r="BC1821" t="s">
        <v>7509</v>
      </c>
      <c r="BD1821" s="31">
        <v>46210.380798611113</v>
      </c>
      <c r="BE1821" s="14">
        <v>46210</v>
      </c>
      <c r="BF1821" t="s">
        <v>7463</v>
      </c>
      <c r="BG1821" s="31">
        <v>46210.468773148146</v>
      </c>
      <c r="BH1821" s="14">
        <v>46210</v>
      </c>
      <c r="BI1821" t="s">
        <v>7463</v>
      </c>
      <c r="BJ1821" s="31">
        <v>46210.546597222223</v>
      </c>
      <c r="BW1821" s="14">
        <v>46210</v>
      </c>
      <c r="BX1821" t="s">
        <v>7463</v>
      </c>
      <c r="BY1821" s="31">
        <v>46210.571319444447</v>
      </c>
      <c r="BZ1821" s="14">
        <v>46210</v>
      </c>
      <c r="CA1821" t="s">
        <v>1364</v>
      </c>
      <c r="CB1821" s="31">
        <v>46210.581875000003</v>
      </c>
      <c r="CF1821" s="14">
        <v>46210</v>
      </c>
      <c r="CG1821" t="s">
        <v>1428</v>
      </c>
      <c r="CH1821" s="31">
        <v>46210.614247685182</v>
      </c>
      <c r="CM1821" s="4">
        <f t="shared" si="76"/>
        <v>46209.340543981481</v>
      </c>
      <c r="CN1821">
        <f t="shared" si="77"/>
        <v>0</v>
      </c>
      <c r="CO1821" t="str">
        <f>VLOOKUP(A1821,Sheet1!$A$2:$B$221,2,0)</f>
        <v>West Zone</v>
      </c>
    </row>
    <row r="1822" spans="1:93" x14ac:dyDescent="0.35">
      <c r="A1822" t="s">
        <v>8408</v>
      </c>
      <c r="B1822">
        <v>1413</v>
      </c>
      <c r="C1822" t="s">
        <v>9332</v>
      </c>
      <c r="D1822" t="s">
        <v>678</v>
      </c>
      <c r="E1822" t="s">
        <v>86</v>
      </c>
      <c r="F1822" t="s">
        <v>542</v>
      </c>
      <c r="G1822" t="s">
        <v>930</v>
      </c>
      <c r="H1822" t="s">
        <v>8413</v>
      </c>
      <c r="I1822">
        <v>690996</v>
      </c>
      <c r="J1822" t="s">
        <v>8414</v>
      </c>
      <c r="K1822" t="s">
        <v>8415</v>
      </c>
      <c r="L1822" t="s">
        <v>4622</v>
      </c>
      <c r="M1822" t="s">
        <v>8416</v>
      </c>
      <c r="N1822">
        <v>77000</v>
      </c>
      <c r="O1822" t="s">
        <v>1173</v>
      </c>
      <c r="P1822" t="s">
        <v>1174</v>
      </c>
      <c r="Q1822" t="s">
        <v>1017</v>
      </c>
      <c r="R1822">
        <v>6133345480</v>
      </c>
      <c r="S1822" s="14">
        <v>46205</v>
      </c>
      <c r="T1822" t="s">
        <v>8417</v>
      </c>
      <c r="U1822" s="31">
        <v>46205.625775462962</v>
      </c>
      <c r="AK1822" s="14">
        <v>46205</v>
      </c>
      <c r="AL1822" t="s">
        <v>1427</v>
      </c>
      <c r="AM1822" s="31">
        <v>46205.870682870373</v>
      </c>
      <c r="AQ1822" s="31">
        <v>46205.870682870373</v>
      </c>
      <c r="AR1822" s="14">
        <v>46205</v>
      </c>
      <c r="AS1822" t="s">
        <v>1427</v>
      </c>
      <c r="AT1822" t="s">
        <v>542</v>
      </c>
      <c r="AU1822" t="s">
        <v>678</v>
      </c>
      <c r="AV1822" s="14">
        <v>46206</v>
      </c>
      <c r="AW1822" t="s">
        <v>1428</v>
      </c>
      <c r="AX1822" s="31">
        <v>46206.483680555553</v>
      </c>
      <c r="AY1822" s="14">
        <v>46206</v>
      </c>
      <c r="AZ1822" t="s">
        <v>3057</v>
      </c>
      <c r="BA1822" s="31">
        <v>46206.504849537036</v>
      </c>
      <c r="BB1822" s="14">
        <v>46206</v>
      </c>
      <c r="BC1822" t="s">
        <v>6837</v>
      </c>
      <c r="BD1822" s="31">
        <v>46206.530150462961</v>
      </c>
      <c r="BE1822" s="14">
        <v>46206</v>
      </c>
      <c r="BF1822" t="s">
        <v>7463</v>
      </c>
      <c r="BG1822" s="31">
        <v>46206.553402777776</v>
      </c>
      <c r="BH1822" s="14">
        <v>46206</v>
      </c>
      <c r="BI1822" t="s">
        <v>7463</v>
      </c>
      <c r="BJ1822" s="31">
        <v>46206.564467592594</v>
      </c>
      <c r="BW1822" s="14">
        <v>46206</v>
      </c>
      <c r="BX1822" t="s">
        <v>7463</v>
      </c>
      <c r="BY1822" s="31">
        <v>46206.569988425923</v>
      </c>
      <c r="BZ1822" s="14">
        <v>46206</v>
      </c>
      <c r="CA1822" t="s">
        <v>1324</v>
      </c>
      <c r="CB1822" s="31">
        <v>46206.574814814812</v>
      </c>
      <c r="CF1822" s="14">
        <v>46209</v>
      </c>
      <c r="CG1822" t="s">
        <v>8412</v>
      </c>
      <c r="CH1822" s="31">
        <v>46209.565439814818</v>
      </c>
      <c r="CM1822" s="4">
        <f t="shared" si="76"/>
        <v>46205.625775462962</v>
      </c>
      <c r="CN1822">
        <f t="shared" si="77"/>
        <v>0</v>
      </c>
      <c r="CO1822" t="str">
        <f>VLOOKUP(A1822,Sheet1!$A$2:$B$221,2,0)</f>
        <v>West Zone</v>
      </c>
    </row>
    <row r="1823" spans="1:93" x14ac:dyDescent="0.35">
      <c r="A1823" t="s">
        <v>8408</v>
      </c>
      <c r="B1823">
        <v>1413</v>
      </c>
      <c r="C1823" t="s">
        <v>9332</v>
      </c>
      <c r="D1823" t="s">
        <v>678</v>
      </c>
      <c r="E1823" t="s">
        <v>86</v>
      </c>
      <c r="F1823" t="s">
        <v>542</v>
      </c>
      <c r="G1823" t="s">
        <v>930</v>
      </c>
      <c r="H1823" t="s">
        <v>3689</v>
      </c>
      <c r="I1823">
        <v>691741</v>
      </c>
      <c r="J1823" t="s">
        <v>3116</v>
      </c>
      <c r="K1823" t="s">
        <v>3117</v>
      </c>
      <c r="L1823" t="s">
        <v>4622</v>
      </c>
      <c r="M1823" t="s">
        <v>8418</v>
      </c>
      <c r="N1823">
        <v>75000</v>
      </c>
      <c r="O1823" t="s">
        <v>1429</v>
      </c>
      <c r="P1823" t="s">
        <v>1430</v>
      </c>
      <c r="Q1823" t="s">
        <v>1136</v>
      </c>
      <c r="R1823">
        <v>5532212320</v>
      </c>
      <c r="S1823" s="14">
        <v>46203</v>
      </c>
      <c r="T1823" t="s">
        <v>8419</v>
      </c>
      <c r="U1823" s="31">
        <v>46203.719074074077</v>
      </c>
      <c r="AK1823" s="14">
        <v>46204</v>
      </c>
      <c r="AL1823" t="s">
        <v>1427</v>
      </c>
      <c r="AM1823" s="31">
        <v>46204.385520833333</v>
      </c>
      <c r="AQ1823" s="31">
        <v>46204.385520833333</v>
      </c>
      <c r="AR1823" s="14">
        <v>46204</v>
      </c>
      <c r="AS1823" t="s">
        <v>1427</v>
      </c>
      <c r="AT1823" t="s">
        <v>542</v>
      </c>
      <c r="AU1823" t="s">
        <v>678</v>
      </c>
      <c r="AV1823" s="14">
        <v>46204</v>
      </c>
      <c r="AW1823" t="s">
        <v>8412</v>
      </c>
      <c r="AX1823" s="31">
        <v>46204.406087962961</v>
      </c>
      <c r="AY1823" s="14">
        <v>46204</v>
      </c>
      <c r="AZ1823" t="s">
        <v>1211</v>
      </c>
      <c r="BA1823" s="31">
        <v>46204.421979166669</v>
      </c>
      <c r="BB1823" s="14">
        <v>46204</v>
      </c>
      <c r="BC1823" t="s">
        <v>6636</v>
      </c>
      <c r="BD1823" s="31">
        <v>46204.452638888892</v>
      </c>
      <c r="BE1823" s="14">
        <v>46204</v>
      </c>
      <c r="BF1823" t="s">
        <v>7463</v>
      </c>
      <c r="BG1823" s="31">
        <v>46204.463125000002</v>
      </c>
      <c r="BH1823" s="14">
        <v>46204</v>
      </c>
      <c r="BI1823" t="s">
        <v>7463</v>
      </c>
      <c r="BJ1823" s="31">
        <v>46204.479178240741</v>
      </c>
      <c r="BW1823" s="14">
        <v>46204</v>
      </c>
      <c r="BX1823" t="s">
        <v>7463</v>
      </c>
      <c r="BY1823" s="31">
        <v>46204.498703703706</v>
      </c>
      <c r="BZ1823" s="14">
        <v>46204</v>
      </c>
      <c r="CA1823" t="s">
        <v>1322</v>
      </c>
      <c r="CB1823" s="31">
        <v>46204.506296296298</v>
      </c>
      <c r="CF1823" s="14">
        <v>46204</v>
      </c>
      <c r="CG1823" t="s">
        <v>1428</v>
      </c>
      <c r="CH1823" s="31">
        <v>46204.684814814813</v>
      </c>
      <c r="CM1823" s="4">
        <f t="shared" si="76"/>
        <v>46203.719074074077</v>
      </c>
      <c r="CN1823">
        <f t="shared" si="77"/>
        <v>1</v>
      </c>
      <c r="CO1823" t="str">
        <f>VLOOKUP(A1823,Sheet1!$A$2:$B$221,2,0)</f>
        <v>West Zone</v>
      </c>
    </row>
    <row r="1824" spans="1:93" x14ac:dyDescent="0.35">
      <c r="A1824" t="s">
        <v>8408</v>
      </c>
      <c r="B1824">
        <v>1413</v>
      </c>
      <c r="C1824" t="s">
        <v>9332</v>
      </c>
      <c r="D1824" t="s">
        <v>678</v>
      </c>
      <c r="E1824" t="s">
        <v>86</v>
      </c>
      <c r="F1824" t="s">
        <v>542</v>
      </c>
      <c r="G1824" t="s">
        <v>930</v>
      </c>
      <c r="H1824" t="s">
        <v>12863</v>
      </c>
      <c r="I1824">
        <v>700730</v>
      </c>
      <c r="J1824" t="s">
        <v>152</v>
      </c>
      <c r="K1824" t="s">
        <v>11020</v>
      </c>
      <c r="L1824" t="s">
        <v>4622</v>
      </c>
      <c r="M1824" t="s">
        <v>12864</v>
      </c>
      <c r="N1824">
        <v>45000</v>
      </c>
      <c r="O1824" t="s">
        <v>3012</v>
      </c>
      <c r="P1824" t="s">
        <v>3013</v>
      </c>
      <c r="Q1824" t="s">
        <v>1395</v>
      </c>
      <c r="R1824">
        <v>7430314682</v>
      </c>
      <c r="S1824" s="14">
        <v>46210</v>
      </c>
      <c r="T1824" t="s">
        <v>11022</v>
      </c>
      <c r="U1824" s="31">
        <v>46210.544976851852</v>
      </c>
      <c r="AK1824" s="14">
        <v>46210</v>
      </c>
      <c r="AL1824" t="s">
        <v>1427</v>
      </c>
      <c r="AM1824" s="31">
        <v>46210.742835648147</v>
      </c>
      <c r="AQ1824" s="31">
        <v>46210.742835648147</v>
      </c>
      <c r="AR1824" s="14">
        <v>46210</v>
      </c>
      <c r="AS1824" t="s">
        <v>1427</v>
      </c>
      <c r="AT1824" t="s">
        <v>542</v>
      </c>
      <c r="AU1824" t="s">
        <v>678</v>
      </c>
      <c r="AV1824" s="14">
        <v>46211</v>
      </c>
      <c r="AW1824" t="s">
        <v>11022</v>
      </c>
      <c r="AX1824" s="31">
        <v>46211.306828703702</v>
      </c>
      <c r="AY1824" s="14">
        <v>46211</v>
      </c>
      <c r="AZ1824" t="s">
        <v>1211</v>
      </c>
      <c r="BA1824" s="31">
        <v>46211.360601851855</v>
      </c>
      <c r="CM1824" s="4">
        <f t="shared" si="76"/>
        <v>46210.544976851852</v>
      </c>
      <c r="CN1824">
        <f t="shared" si="77"/>
        <v>0</v>
      </c>
      <c r="CO1824" t="str">
        <f>VLOOKUP(A1824,Sheet1!$A$2:$B$221,2,0)</f>
        <v>West Zone</v>
      </c>
    </row>
    <row r="1825" spans="1:93" x14ac:dyDescent="0.35">
      <c r="A1825" t="s">
        <v>8408</v>
      </c>
      <c r="B1825">
        <v>1413</v>
      </c>
      <c r="C1825" t="s">
        <v>9332</v>
      </c>
      <c r="D1825" t="s">
        <v>678</v>
      </c>
      <c r="E1825" t="s">
        <v>86</v>
      </c>
      <c r="F1825" t="s">
        <v>542</v>
      </c>
      <c r="G1825" t="s">
        <v>930</v>
      </c>
      <c r="H1825" t="s">
        <v>12863</v>
      </c>
      <c r="I1825">
        <v>700730</v>
      </c>
      <c r="J1825" t="s">
        <v>152</v>
      </c>
      <c r="K1825" t="s">
        <v>11020</v>
      </c>
      <c r="L1825" t="s">
        <v>4622</v>
      </c>
      <c r="M1825" t="s">
        <v>12864</v>
      </c>
      <c r="N1825">
        <v>45000</v>
      </c>
      <c r="O1825" t="s">
        <v>3012</v>
      </c>
      <c r="P1825" t="s">
        <v>3013</v>
      </c>
      <c r="Q1825" t="s">
        <v>3106</v>
      </c>
      <c r="R1825">
        <v>5194929657</v>
      </c>
      <c r="S1825" s="14">
        <v>46210</v>
      </c>
      <c r="T1825" t="s">
        <v>11022</v>
      </c>
      <c r="U1825" s="31">
        <v>46210.544953703706</v>
      </c>
      <c r="AK1825" s="14">
        <v>46210</v>
      </c>
      <c r="AL1825" t="s">
        <v>1427</v>
      </c>
      <c r="AM1825" s="31">
        <v>46210.742858796293</v>
      </c>
      <c r="AQ1825" s="31">
        <v>46210.742858796293</v>
      </c>
      <c r="AR1825" s="14">
        <v>46210</v>
      </c>
      <c r="AS1825" t="s">
        <v>1427</v>
      </c>
      <c r="AT1825" t="s">
        <v>542</v>
      </c>
      <c r="AU1825" t="s">
        <v>678</v>
      </c>
      <c r="AV1825" s="14">
        <v>46211</v>
      </c>
      <c r="AW1825" t="s">
        <v>11022</v>
      </c>
      <c r="AX1825" s="31">
        <v>46211.306805555556</v>
      </c>
      <c r="AY1825" s="14">
        <v>46211</v>
      </c>
      <c r="AZ1825" t="s">
        <v>1211</v>
      </c>
      <c r="BA1825" s="31">
        <v>46211.360601851855</v>
      </c>
      <c r="CM1825" s="4">
        <f t="shared" si="76"/>
        <v>46210.544953703706</v>
      </c>
      <c r="CN1825">
        <f t="shared" si="77"/>
        <v>0</v>
      </c>
      <c r="CO1825" t="str">
        <f>VLOOKUP(A1825,Sheet1!$A$2:$B$221,2,0)</f>
        <v>West Zone</v>
      </c>
    </row>
    <row r="1826" spans="1:93" x14ac:dyDescent="0.35">
      <c r="A1826" t="s">
        <v>8408</v>
      </c>
      <c r="B1826">
        <v>1413</v>
      </c>
      <c r="C1826" t="s">
        <v>9332</v>
      </c>
      <c r="D1826" t="s">
        <v>678</v>
      </c>
      <c r="E1826" t="s">
        <v>86</v>
      </c>
      <c r="F1826" t="s">
        <v>542</v>
      </c>
      <c r="G1826" t="s">
        <v>930</v>
      </c>
      <c r="H1826" t="s">
        <v>4332</v>
      </c>
      <c r="I1826">
        <v>710912</v>
      </c>
      <c r="J1826" t="s">
        <v>4333</v>
      </c>
      <c r="K1826" t="s">
        <v>4334</v>
      </c>
      <c r="L1826" t="s">
        <v>4622</v>
      </c>
      <c r="M1826" t="s">
        <v>8420</v>
      </c>
      <c r="N1826">
        <v>77000</v>
      </c>
      <c r="O1826" t="s">
        <v>1173</v>
      </c>
      <c r="P1826" t="s">
        <v>1174</v>
      </c>
      <c r="Q1826" t="s">
        <v>3613</v>
      </c>
      <c r="R1826">
        <v>9858422371</v>
      </c>
      <c r="S1826" s="14">
        <v>46205</v>
      </c>
      <c r="T1826" t="s">
        <v>8411</v>
      </c>
      <c r="U1826" s="31">
        <v>46205.522685185184</v>
      </c>
      <c r="AK1826" s="14">
        <v>46205</v>
      </c>
      <c r="AL1826" t="s">
        <v>1427</v>
      </c>
      <c r="AM1826" s="31">
        <v>46205.756944444445</v>
      </c>
      <c r="AQ1826" s="31">
        <v>46205.756944444445</v>
      </c>
      <c r="AR1826" s="14">
        <v>46205</v>
      </c>
      <c r="AS1826" t="s">
        <v>1427</v>
      </c>
      <c r="AT1826" t="s">
        <v>542</v>
      </c>
      <c r="AU1826" t="s">
        <v>678</v>
      </c>
      <c r="AV1826" s="14">
        <v>46205</v>
      </c>
      <c r="AW1826" t="s">
        <v>8411</v>
      </c>
      <c r="AX1826" s="31">
        <v>46205.766273148147</v>
      </c>
      <c r="AY1826" s="14">
        <v>46206</v>
      </c>
      <c r="AZ1826" t="s">
        <v>1211</v>
      </c>
      <c r="BA1826" s="31">
        <v>46206.342835648145</v>
      </c>
      <c r="BB1826" s="14">
        <v>46206</v>
      </c>
      <c r="BC1826" t="s">
        <v>7509</v>
      </c>
      <c r="BD1826" s="31">
        <v>46206.360729166663</v>
      </c>
      <c r="BE1826" s="14">
        <v>46206</v>
      </c>
      <c r="BF1826" t="s">
        <v>7463</v>
      </c>
      <c r="BG1826" s="31">
        <v>46206.433958333335</v>
      </c>
      <c r="BH1826" s="14">
        <v>46206</v>
      </c>
      <c r="BI1826" t="s">
        <v>7463</v>
      </c>
      <c r="BJ1826" s="31">
        <v>46206.456724537034</v>
      </c>
      <c r="BW1826" s="14">
        <v>46206</v>
      </c>
      <c r="BX1826" t="s">
        <v>7463</v>
      </c>
      <c r="BY1826" s="31">
        <v>46206.473530092589</v>
      </c>
      <c r="BZ1826" s="14">
        <v>46206</v>
      </c>
      <c r="CA1826" t="s">
        <v>1324</v>
      </c>
      <c r="CB1826" s="31">
        <v>46206.488518518519</v>
      </c>
      <c r="CF1826" s="14">
        <v>46206</v>
      </c>
      <c r="CG1826" t="s">
        <v>8412</v>
      </c>
      <c r="CH1826" s="31">
        <v>46206.562592592592</v>
      </c>
      <c r="CM1826" s="4">
        <f t="shared" si="76"/>
        <v>46205.522685185184</v>
      </c>
      <c r="CN1826">
        <f t="shared" si="77"/>
        <v>0</v>
      </c>
      <c r="CO1826" t="str">
        <f>VLOOKUP(A1826,Sheet1!$A$2:$B$221,2,0)</f>
        <v>West Zone</v>
      </c>
    </row>
    <row r="1827" spans="1:93" x14ac:dyDescent="0.35">
      <c r="A1827" t="s">
        <v>8408</v>
      </c>
      <c r="B1827">
        <v>1413</v>
      </c>
      <c r="C1827" t="s">
        <v>9332</v>
      </c>
      <c r="D1827" t="s">
        <v>678</v>
      </c>
      <c r="E1827" t="s">
        <v>86</v>
      </c>
      <c r="F1827" t="s">
        <v>542</v>
      </c>
      <c r="G1827" t="s">
        <v>930</v>
      </c>
      <c r="H1827" t="s">
        <v>12865</v>
      </c>
      <c r="I1827">
        <v>786879</v>
      </c>
      <c r="J1827" t="s">
        <v>3116</v>
      </c>
      <c r="K1827" t="s">
        <v>3117</v>
      </c>
      <c r="L1827" t="s">
        <v>4622</v>
      </c>
      <c r="M1827" t="s">
        <v>12866</v>
      </c>
      <c r="N1827">
        <v>70000</v>
      </c>
      <c r="O1827" t="s">
        <v>1325</v>
      </c>
      <c r="P1827" t="s">
        <v>1326</v>
      </c>
      <c r="Q1827" t="s">
        <v>12867</v>
      </c>
      <c r="R1827">
        <v>4262188216</v>
      </c>
      <c r="S1827" s="14">
        <v>46209</v>
      </c>
      <c r="T1827" t="s">
        <v>8419</v>
      </c>
      <c r="U1827" s="31">
        <v>46209.648969907408</v>
      </c>
      <c r="AK1827" s="14">
        <v>46210</v>
      </c>
      <c r="AL1827" t="s">
        <v>1427</v>
      </c>
      <c r="AM1827" s="31">
        <v>46210.779849537037</v>
      </c>
      <c r="AQ1827" s="31">
        <v>46210.779849537037</v>
      </c>
      <c r="AR1827" s="14">
        <v>46210</v>
      </c>
      <c r="AS1827" t="s">
        <v>1427</v>
      </c>
      <c r="AT1827" t="s">
        <v>542</v>
      </c>
      <c r="AU1827" t="s">
        <v>678</v>
      </c>
      <c r="AV1827" s="14">
        <v>46211</v>
      </c>
      <c r="AW1827" t="s">
        <v>1428</v>
      </c>
      <c r="AX1827" s="31">
        <v>46211.349722222221</v>
      </c>
      <c r="AY1827" s="14">
        <v>46211</v>
      </c>
      <c r="AZ1827" t="s">
        <v>1211</v>
      </c>
      <c r="BA1827" s="31">
        <v>46211.360439814816</v>
      </c>
      <c r="CM1827" s="4">
        <f t="shared" si="76"/>
        <v>46209.648969907408</v>
      </c>
      <c r="CN1827">
        <f t="shared" si="77"/>
        <v>1</v>
      </c>
      <c r="CO1827" t="str">
        <f>VLOOKUP(A1827,Sheet1!$A$2:$B$221,2,0)</f>
        <v>West Zone</v>
      </c>
    </row>
    <row r="1828" spans="1:93" x14ac:dyDescent="0.35">
      <c r="A1828" t="s">
        <v>8408</v>
      </c>
      <c r="B1828">
        <v>1413</v>
      </c>
      <c r="C1828" t="s">
        <v>9332</v>
      </c>
      <c r="D1828" t="s">
        <v>678</v>
      </c>
      <c r="E1828" t="s">
        <v>86</v>
      </c>
      <c r="F1828" t="s">
        <v>542</v>
      </c>
      <c r="G1828" t="s">
        <v>930</v>
      </c>
      <c r="H1828" t="s">
        <v>12865</v>
      </c>
      <c r="I1828">
        <v>786879</v>
      </c>
      <c r="J1828" t="s">
        <v>3116</v>
      </c>
      <c r="K1828" t="s">
        <v>3117</v>
      </c>
      <c r="L1828" t="s">
        <v>4622</v>
      </c>
      <c r="M1828" t="s">
        <v>12866</v>
      </c>
      <c r="N1828">
        <v>70000</v>
      </c>
      <c r="O1828" t="s">
        <v>1325</v>
      </c>
      <c r="P1828" t="s">
        <v>1326</v>
      </c>
      <c r="Q1828" t="s">
        <v>4084</v>
      </c>
      <c r="R1828">
        <v>8897868778</v>
      </c>
      <c r="S1828" s="14">
        <v>46209</v>
      </c>
      <c r="T1828" t="s">
        <v>8419</v>
      </c>
      <c r="U1828" s="31">
        <v>46209.649016203701</v>
      </c>
      <c r="AK1828" s="14">
        <v>46210</v>
      </c>
      <c r="AL1828" t="s">
        <v>1427</v>
      </c>
      <c r="AM1828" s="31">
        <v>46210.779826388891</v>
      </c>
      <c r="AQ1828" s="31">
        <v>46210.779826388891</v>
      </c>
      <c r="AR1828" s="14">
        <v>46210</v>
      </c>
      <c r="AS1828" t="s">
        <v>1427</v>
      </c>
      <c r="AT1828" t="s">
        <v>542</v>
      </c>
      <c r="AU1828" t="s">
        <v>678</v>
      </c>
      <c r="AV1828" s="14">
        <v>46211</v>
      </c>
      <c r="AW1828" t="s">
        <v>1428</v>
      </c>
      <c r="AX1828" s="31">
        <v>46211.349699074075</v>
      </c>
      <c r="AY1828" s="14">
        <v>46211</v>
      </c>
      <c r="AZ1828" t="s">
        <v>1211</v>
      </c>
      <c r="BA1828" s="31">
        <v>46211.360439814816</v>
      </c>
      <c r="CM1828" s="4">
        <f t="shared" si="76"/>
        <v>46209.649016203701</v>
      </c>
      <c r="CN1828">
        <f t="shared" si="77"/>
        <v>1</v>
      </c>
      <c r="CO1828" t="str">
        <f>VLOOKUP(A1828,Sheet1!$A$2:$B$221,2,0)</f>
        <v>West Zone</v>
      </c>
    </row>
    <row r="1829" spans="1:93" x14ac:dyDescent="0.35">
      <c r="A1829" t="s">
        <v>8408</v>
      </c>
      <c r="B1829">
        <v>1413</v>
      </c>
      <c r="C1829" t="s">
        <v>9332</v>
      </c>
      <c r="D1829" t="s">
        <v>678</v>
      </c>
      <c r="E1829" t="s">
        <v>86</v>
      </c>
      <c r="F1829" t="s">
        <v>542</v>
      </c>
      <c r="G1829" t="s">
        <v>930</v>
      </c>
      <c r="H1829" t="s">
        <v>12865</v>
      </c>
      <c r="I1829">
        <v>786879</v>
      </c>
      <c r="J1829" t="s">
        <v>3116</v>
      </c>
      <c r="K1829" t="s">
        <v>3117</v>
      </c>
      <c r="L1829" t="s">
        <v>4622</v>
      </c>
      <c r="M1829" t="s">
        <v>12866</v>
      </c>
      <c r="N1829">
        <v>77000</v>
      </c>
      <c r="O1829" t="s">
        <v>1173</v>
      </c>
      <c r="P1829" t="s">
        <v>1174</v>
      </c>
      <c r="Q1829" t="s">
        <v>12868</v>
      </c>
      <c r="R1829">
        <v>5105849883</v>
      </c>
      <c r="S1829" s="14">
        <v>46209</v>
      </c>
      <c r="T1829" t="s">
        <v>8419</v>
      </c>
      <c r="U1829" s="31">
        <v>46209.648946759262</v>
      </c>
      <c r="AK1829" s="14">
        <v>46210</v>
      </c>
      <c r="AL1829" t="s">
        <v>1427</v>
      </c>
      <c r="AM1829" s="31">
        <v>46210.779803240737</v>
      </c>
      <c r="AQ1829" s="31">
        <v>46210.779803240737</v>
      </c>
      <c r="AR1829" s="14">
        <v>46210</v>
      </c>
      <c r="AS1829" t="s">
        <v>1427</v>
      </c>
      <c r="AT1829" t="s">
        <v>542</v>
      </c>
      <c r="AU1829" t="s">
        <v>678</v>
      </c>
      <c r="AV1829" s="14">
        <v>46211</v>
      </c>
      <c r="AW1829" t="s">
        <v>1428</v>
      </c>
      <c r="AX1829" s="31">
        <v>46211.349675925929</v>
      </c>
      <c r="AY1829" s="14">
        <v>46211</v>
      </c>
      <c r="AZ1829" t="s">
        <v>1211</v>
      </c>
      <c r="BA1829" s="31">
        <v>46211.360439814816</v>
      </c>
      <c r="CM1829" s="4">
        <f t="shared" si="76"/>
        <v>46209.648946759262</v>
      </c>
      <c r="CN1829">
        <f t="shared" si="77"/>
        <v>1</v>
      </c>
      <c r="CO1829" t="str">
        <f>VLOOKUP(A1829,Sheet1!$A$2:$B$221,2,0)</f>
        <v>West Zone</v>
      </c>
    </row>
    <row r="1830" spans="1:93" x14ac:dyDescent="0.35">
      <c r="A1830" t="s">
        <v>8408</v>
      </c>
      <c r="B1830">
        <v>1413</v>
      </c>
      <c r="C1830" t="s">
        <v>9332</v>
      </c>
      <c r="D1830" t="s">
        <v>678</v>
      </c>
      <c r="E1830" t="s">
        <v>86</v>
      </c>
      <c r="F1830" t="s">
        <v>542</v>
      </c>
      <c r="G1830" t="s">
        <v>930</v>
      </c>
      <c r="H1830" t="s">
        <v>12865</v>
      </c>
      <c r="I1830">
        <v>786879</v>
      </c>
      <c r="J1830" t="s">
        <v>3116</v>
      </c>
      <c r="K1830" t="s">
        <v>3117</v>
      </c>
      <c r="L1830" t="s">
        <v>4622</v>
      </c>
      <c r="M1830" t="s">
        <v>12866</v>
      </c>
      <c r="N1830">
        <v>70000</v>
      </c>
      <c r="O1830" t="s">
        <v>1325</v>
      </c>
      <c r="P1830" t="s">
        <v>1326</v>
      </c>
      <c r="Q1830" t="s">
        <v>12869</v>
      </c>
      <c r="R1830">
        <v>2952047209</v>
      </c>
      <c r="S1830" s="14">
        <v>46209</v>
      </c>
      <c r="T1830" t="s">
        <v>8419</v>
      </c>
      <c r="U1830" s="31">
        <v>46209.648993055554</v>
      </c>
      <c r="AK1830" s="14">
        <v>46210</v>
      </c>
      <c r="AL1830" t="s">
        <v>1427</v>
      </c>
      <c r="AM1830" s="31">
        <v>46210.779780092591</v>
      </c>
      <c r="AQ1830" s="31">
        <v>46210.779780092591</v>
      </c>
      <c r="AR1830" s="14">
        <v>46210</v>
      </c>
      <c r="AS1830" t="s">
        <v>1427</v>
      </c>
      <c r="AT1830" t="s">
        <v>542</v>
      </c>
      <c r="AU1830" t="s">
        <v>678</v>
      </c>
      <c r="AV1830" s="14">
        <v>46211</v>
      </c>
      <c r="AW1830" t="s">
        <v>1428</v>
      </c>
      <c r="AX1830" s="31">
        <v>46211.349664351852</v>
      </c>
      <c r="AY1830" s="14">
        <v>46211</v>
      </c>
      <c r="AZ1830" t="s">
        <v>1211</v>
      </c>
      <c r="BA1830" s="31">
        <v>46211.360439814816</v>
      </c>
      <c r="CM1830" s="4">
        <f t="shared" si="76"/>
        <v>46209.648993055554</v>
      </c>
      <c r="CN1830">
        <f t="shared" si="77"/>
        <v>1</v>
      </c>
      <c r="CO1830" t="str">
        <f>VLOOKUP(A1830,Sheet1!$A$2:$B$221,2,0)</f>
        <v>West Zone</v>
      </c>
    </row>
    <row r="1831" spans="1:93" x14ac:dyDescent="0.35">
      <c r="A1831" t="s">
        <v>8421</v>
      </c>
      <c r="B1831">
        <v>1498</v>
      </c>
      <c r="C1831" t="s">
        <v>9332</v>
      </c>
      <c r="D1831" t="s">
        <v>678</v>
      </c>
      <c r="E1831" t="s">
        <v>182</v>
      </c>
      <c r="F1831" t="s">
        <v>408</v>
      </c>
      <c r="G1831" t="s">
        <v>81</v>
      </c>
      <c r="H1831" t="s">
        <v>8422</v>
      </c>
      <c r="I1831">
        <v>338609</v>
      </c>
      <c r="J1831" t="s">
        <v>2750</v>
      </c>
      <c r="K1831" t="s">
        <v>3118</v>
      </c>
      <c r="L1831" t="s">
        <v>4622</v>
      </c>
      <c r="M1831" t="s">
        <v>8423</v>
      </c>
      <c r="N1831">
        <v>45000</v>
      </c>
      <c r="O1831" t="s">
        <v>7079</v>
      </c>
      <c r="P1831" t="s">
        <v>7080</v>
      </c>
      <c r="Q1831" t="s">
        <v>8424</v>
      </c>
      <c r="R1831">
        <v>8790597344</v>
      </c>
      <c r="S1831" s="14">
        <v>46205</v>
      </c>
      <c r="T1831" t="s">
        <v>8425</v>
      </c>
      <c r="U1831" s="31">
        <v>46205.549351851849</v>
      </c>
      <c r="AK1831" s="14">
        <v>46205</v>
      </c>
      <c r="AL1831" t="s">
        <v>3119</v>
      </c>
      <c r="AM1831" s="31">
        <v>46205.674861111111</v>
      </c>
      <c r="AQ1831" s="31">
        <v>46205.674861111111</v>
      </c>
      <c r="AR1831" s="14">
        <v>46205</v>
      </c>
      <c r="AS1831" t="s">
        <v>3119</v>
      </c>
      <c r="AT1831" t="s">
        <v>408</v>
      </c>
      <c r="AU1831" t="s">
        <v>678</v>
      </c>
      <c r="AV1831" s="14">
        <v>46205</v>
      </c>
      <c r="AW1831" t="s">
        <v>3120</v>
      </c>
      <c r="AX1831" s="31">
        <v>46205.679988425924</v>
      </c>
      <c r="AY1831" s="14">
        <v>46205</v>
      </c>
      <c r="AZ1831" t="s">
        <v>1211</v>
      </c>
      <c r="BA1831" s="31">
        <v>46205.685416666667</v>
      </c>
      <c r="BB1831" s="14">
        <v>46205</v>
      </c>
      <c r="BC1831" t="s">
        <v>6814</v>
      </c>
      <c r="BD1831" s="31">
        <v>46205.70648148148</v>
      </c>
      <c r="BE1831" s="14">
        <v>46205</v>
      </c>
      <c r="BF1831" t="s">
        <v>7808</v>
      </c>
      <c r="BG1831" s="31">
        <v>46205.732615740744</v>
      </c>
      <c r="BH1831" s="14">
        <v>46205</v>
      </c>
      <c r="BI1831" t="s">
        <v>7808</v>
      </c>
      <c r="BJ1831" s="31">
        <v>46205.732997685183</v>
      </c>
      <c r="BW1831" s="14">
        <v>46205</v>
      </c>
      <c r="BX1831" t="s">
        <v>7808</v>
      </c>
      <c r="BY1831" s="31">
        <v>46205.763495370367</v>
      </c>
      <c r="BZ1831" s="14">
        <v>46205</v>
      </c>
      <c r="CA1831" t="s">
        <v>1322</v>
      </c>
      <c r="CB1831" s="31">
        <v>46205.765023148146</v>
      </c>
      <c r="CF1831" s="14">
        <v>46205</v>
      </c>
      <c r="CG1831" t="s">
        <v>3120</v>
      </c>
      <c r="CH1831" s="31">
        <v>46205.796307870369</v>
      </c>
      <c r="CM1831" s="4">
        <f t="shared" si="76"/>
        <v>46205.549351851849</v>
      </c>
      <c r="CN1831">
        <f t="shared" si="77"/>
        <v>0</v>
      </c>
      <c r="CO1831" t="str">
        <f>VLOOKUP(A1831,Sheet1!$A$2:$B$221,2,0)</f>
        <v>West Zone</v>
      </c>
    </row>
    <row r="1832" spans="1:93" x14ac:dyDescent="0.35">
      <c r="A1832" t="s">
        <v>8421</v>
      </c>
      <c r="B1832">
        <v>1498</v>
      </c>
      <c r="C1832" t="s">
        <v>9332</v>
      </c>
      <c r="D1832" t="s">
        <v>678</v>
      </c>
      <c r="E1832" t="s">
        <v>182</v>
      </c>
      <c r="F1832" t="s">
        <v>408</v>
      </c>
      <c r="G1832" t="s">
        <v>81</v>
      </c>
      <c r="H1832" t="s">
        <v>8426</v>
      </c>
      <c r="I1832">
        <v>371483</v>
      </c>
      <c r="J1832" t="s">
        <v>3121</v>
      </c>
      <c r="K1832" t="s">
        <v>3122</v>
      </c>
      <c r="L1832" t="s">
        <v>4622</v>
      </c>
      <c r="M1832" t="s">
        <v>8427</v>
      </c>
      <c r="N1832">
        <v>45000</v>
      </c>
      <c r="O1832" t="s">
        <v>7079</v>
      </c>
      <c r="P1832" t="s">
        <v>7080</v>
      </c>
      <c r="Q1832" t="s">
        <v>8428</v>
      </c>
      <c r="R1832">
        <v>7861566601</v>
      </c>
      <c r="S1832" s="14">
        <v>46206</v>
      </c>
      <c r="T1832" t="s">
        <v>8429</v>
      </c>
      <c r="U1832" s="31">
        <v>46206.576990740738</v>
      </c>
      <c r="AK1832" s="14">
        <v>46206</v>
      </c>
      <c r="AL1832" t="s">
        <v>3119</v>
      </c>
      <c r="AM1832" s="31">
        <v>46206.605740740742</v>
      </c>
      <c r="AQ1832" s="31">
        <v>46206.605740740742</v>
      </c>
      <c r="AR1832" s="14">
        <v>46206</v>
      </c>
      <c r="AS1832" t="s">
        <v>3119</v>
      </c>
      <c r="AT1832" t="s">
        <v>408</v>
      </c>
      <c r="AU1832" t="s">
        <v>678</v>
      </c>
      <c r="AV1832" s="14">
        <v>46206</v>
      </c>
      <c r="AW1832" t="s">
        <v>8429</v>
      </c>
      <c r="AX1832" s="31">
        <v>46206.613425925927</v>
      </c>
      <c r="AY1832" s="14">
        <v>46206</v>
      </c>
      <c r="AZ1832" t="s">
        <v>3057</v>
      </c>
      <c r="BA1832" s="31">
        <v>46206.625983796293</v>
      </c>
      <c r="BB1832" s="14">
        <v>46206</v>
      </c>
      <c r="BC1832" t="s">
        <v>1268</v>
      </c>
      <c r="BD1832" s="31">
        <v>46206.63181712963</v>
      </c>
      <c r="BE1832" s="14">
        <v>46206</v>
      </c>
      <c r="BF1832" t="s">
        <v>7808</v>
      </c>
      <c r="BG1832" s="31">
        <v>46206.684618055559</v>
      </c>
      <c r="BH1832" s="14">
        <v>46206</v>
      </c>
      <c r="BI1832" t="s">
        <v>7808</v>
      </c>
      <c r="BJ1832" s="31">
        <v>46206.685312499998</v>
      </c>
      <c r="BW1832" s="14">
        <v>46206</v>
      </c>
      <c r="BX1832" t="s">
        <v>7808</v>
      </c>
      <c r="BY1832" s="31">
        <v>46206.716550925928</v>
      </c>
      <c r="BZ1832" s="14">
        <v>46206</v>
      </c>
      <c r="CA1832" t="s">
        <v>1324</v>
      </c>
      <c r="CB1832" s="31">
        <v>46206.730416666665</v>
      </c>
      <c r="CF1832" s="14">
        <v>46206</v>
      </c>
      <c r="CG1832" t="s">
        <v>3120</v>
      </c>
      <c r="CH1832" s="31">
        <v>46206.768252314818</v>
      </c>
      <c r="CM1832" s="4">
        <f t="shared" si="76"/>
        <v>46206.576990740738</v>
      </c>
      <c r="CN1832">
        <f t="shared" si="77"/>
        <v>0</v>
      </c>
      <c r="CO1832" t="str">
        <f>VLOOKUP(A1832,Sheet1!$A$2:$B$221,2,0)</f>
        <v>West Zone</v>
      </c>
    </row>
    <row r="1833" spans="1:93" x14ac:dyDescent="0.35">
      <c r="A1833" t="s">
        <v>8421</v>
      </c>
      <c r="B1833">
        <v>1498</v>
      </c>
      <c r="C1833" t="s">
        <v>9332</v>
      </c>
      <c r="D1833" t="s">
        <v>678</v>
      </c>
      <c r="E1833" t="s">
        <v>182</v>
      </c>
      <c r="F1833" t="s">
        <v>408</v>
      </c>
      <c r="G1833" t="s">
        <v>81</v>
      </c>
      <c r="H1833" t="s">
        <v>8430</v>
      </c>
      <c r="I1833">
        <v>377937</v>
      </c>
      <c r="J1833" t="s">
        <v>3121</v>
      </c>
      <c r="K1833" t="s">
        <v>3122</v>
      </c>
      <c r="L1833" t="s">
        <v>4622</v>
      </c>
      <c r="M1833" t="s">
        <v>8431</v>
      </c>
      <c r="N1833">
        <v>45000</v>
      </c>
      <c r="O1833" t="s">
        <v>7079</v>
      </c>
      <c r="P1833" t="s">
        <v>7080</v>
      </c>
      <c r="Q1833" t="s">
        <v>4028</v>
      </c>
      <c r="R1833">
        <v>8594131208</v>
      </c>
      <c r="S1833" s="14">
        <v>46204</v>
      </c>
      <c r="T1833" t="s">
        <v>3120</v>
      </c>
      <c r="U1833" s="31">
        <v>46204.515023148146</v>
      </c>
      <c r="AK1833" s="14">
        <v>46204</v>
      </c>
      <c r="AL1833" t="s">
        <v>3119</v>
      </c>
      <c r="AM1833" s="31">
        <v>46204.552835648145</v>
      </c>
      <c r="AQ1833" s="31">
        <v>46204.552835648145</v>
      </c>
      <c r="AR1833" s="14">
        <v>46204</v>
      </c>
      <c r="AS1833" t="s">
        <v>3119</v>
      </c>
      <c r="AT1833" t="s">
        <v>408</v>
      </c>
      <c r="AU1833" t="s">
        <v>678</v>
      </c>
      <c r="AV1833" s="14">
        <v>46204</v>
      </c>
      <c r="AW1833" t="s">
        <v>8429</v>
      </c>
      <c r="AX1833" s="31">
        <v>46204.715497685182</v>
      </c>
      <c r="AY1833" s="14">
        <v>46204</v>
      </c>
      <c r="AZ1833" t="s">
        <v>1211</v>
      </c>
      <c r="BA1833" s="31">
        <v>46204.731909722221</v>
      </c>
      <c r="BB1833" s="14">
        <v>46204</v>
      </c>
      <c r="BC1833" t="s">
        <v>3057</v>
      </c>
      <c r="BD1833" s="31">
        <v>46204.742719907408</v>
      </c>
      <c r="BE1833" s="14">
        <v>46204</v>
      </c>
      <c r="BF1833" t="s">
        <v>7808</v>
      </c>
      <c r="BG1833" s="31">
        <v>46204.756782407407</v>
      </c>
      <c r="BH1833" s="14">
        <v>46204</v>
      </c>
      <c r="BI1833" t="s">
        <v>7808</v>
      </c>
      <c r="BJ1833" s="31">
        <v>46204.779583333337</v>
      </c>
      <c r="BW1833" s="14">
        <v>46204</v>
      </c>
      <c r="BX1833" t="s">
        <v>7808</v>
      </c>
      <c r="BY1833" s="31">
        <v>46204.785300925927</v>
      </c>
      <c r="BZ1833" s="14">
        <v>46204</v>
      </c>
      <c r="CA1833" t="s">
        <v>1324</v>
      </c>
      <c r="CB1833" s="31">
        <v>46204.790046296293</v>
      </c>
      <c r="CM1833" s="4">
        <f t="shared" si="76"/>
        <v>46204.515023148146</v>
      </c>
      <c r="CN1833">
        <f t="shared" si="77"/>
        <v>0</v>
      </c>
      <c r="CO1833" t="str">
        <f>VLOOKUP(A1833,Sheet1!$A$2:$B$221,2,0)</f>
        <v>West Zone</v>
      </c>
    </row>
    <row r="1834" spans="1:93" x14ac:dyDescent="0.35">
      <c r="A1834" t="s">
        <v>8421</v>
      </c>
      <c r="B1834">
        <v>1498</v>
      </c>
      <c r="C1834" t="s">
        <v>9332</v>
      </c>
      <c r="D1834" t="s">
        <v>678</v>
      </c>
      <c r="E1834" t="s">
        <v>182</v>
      </c>
      <c r="F1834" t="s">
        <v>408</v>
      </c>
      <c r="G1834" t="s">
        <v>81</v>
      </c>
      <c r="H1834" t="s">
        <v>8430</v>
      </c>
      <c r="I1834">
        <v>377937</v>
      </c>
      <c r="J1834" t="s">
        <v>3121</v>
      </c>
      <c r="K1834" t="s">
        <v>3122</v>
      </c>
      <c r="L1834" t="s">
        <v>4622</v>
      </c>
      <c r="M1834" t="s">
        <v>8431</v>
      </c>
      <c r="N1834">
        <v>45000</v>
      </c>
      <c r="O1834" t="s">
        <v>7079</v>
      </c>
      <c r="P1834" t="s">
        <v>7080</v>
      </c>
      <c r="Q1834" t="s">
        <v>8432</v>
      </c>
      <c r="R1834">
        <v>8977587110</v>
      </c>
      <c r="S1834" s="14">
        <v>46204</v>
      </c>
      <c r="T1834" t="s">
        <v>3120</v>
      </c>
      <c r="U1834" s="31">
        <v>46204.514999999999</v>
      </c>
      <c r="AK1834" s="14">
        <v>46204</v>
      </c>
      <c r="AL1834" t="s">
        <v>3120</v>
      </c>
      <c r="AM1834" s="31">
        <v>46204.70652777778</v>
      </c>
      <c r="AQ1834" s="31">
        <v>46204.70652777778</v>
      </c>
      <c r="AR1834" s="14">
        <v>46204</v>
      </c>
      <c r="AS1834" t="s">
        <v>3120</v>
      </c>
      <c r="AT1834" t="s">
        <v>8433</v>
      </c>
      <c r="AU1834" t="s">
        <v>677</v>
      </c>
      <c r="AV1834" s="14">
        <v>46204</v>
      </c>
      <c r="AW1834" t="s">
        <v>8429</v>
      </c>
      <c r="AX1834" s="31">
        <v>46204.715486111112</v>
      </c>
      <c r="AY1834" s="14">
        <v>46204</v>
      </c>
      <c r="AZ1834" t="s">
        <v>1211</v>
      </c>
      <c r="BA1834" s="31">
        <v>46204.731909722221</v>
      </c>
      <c r="BB1834" s="14">
        <v>46204</v>
      </c>
      <c r="BC1834" t="s">
        <v>3057</v>
      </c>
      <c r="BD1834" s="31">
        <v>46204.742708333331</v>
      </c>
      <c r="BE1834" s="14">
        <v>46204</v>
      </c>
      <c r="BF1834" t="s">
        <v>7808</v>
      </c>
      <c r="BG1834" s="31">
        <v>46204.75677083333</v>
      </c>
      <c r="BH1834" s="14">
        <v>46204</v>
      </c>
      <c r="BI1834" t="s">
        <v>7808</v>
      </c>
      <c r="BJ1834" s="31">
        <v>46204.77957175926</v>
      </c>
      <c r="BW1834" s="14">
        <v>46204</v>
      </c>
      <c r="BX1834" t="s">
        <v>7808</v>
      </c>
      <c r="BY1834" s="31">
        <v>46204.78528935185</v>
      </c>
      <c r="BZ1834" s="14">
        <v>46204</v>
      </c>
      <c r="CA1834" t="s">
        <v>1324</v>
      </c>
      <c r="CB1834" s="31">
        <v>46204.790046296293</v>
      </c>
      <c r="CM1834" s="4">
        <f t="shared" si="76"/>
        <v>46204.514999999999</v>
      </c>
      <c r="CN1834">
        <f t="shared" si="77"/>
        <v>0</v>
      </c>
      <c r="CO1834" t="str">
        <f>VLOOKUP(A1834,Sheet1!$A$2:$B$221,2,0)</f>
        <v>West Zone</v>
      </c>
    </row>
    <row r="1835" spans="1:93" x14ac:dyDescent="0.35">
      <c r="A1835" t="s">
        <v>8421</v>
      </c>
      <c r="B1835">
        <v>1498</v>
      </c>
      <c r="C1835" t="s">
        <v>9332</v>
      </c>
      <c r="D1835" t="s">
        <v>678</v>
      </c>
      <c r="E1835" t="s">
        <v>182</v>
      </c>
      <c r="F1835" t="s">
        <v>408</v>
      </c>
      <c r="G1835" t="s">
        <v>81</v>
      </c>
      <c r="H1835" t="s">
        <v>8434</v>
      </c>
      <c r="I1835">
        <v>382079</v>
      </c>
      <c r="J1835" t="s">
        <v>3121</v>
      </c>
      <c r="K1835" t="s">
        <v>3122</v>
      </c>
      <c r="L1835" t="s">
        <v>4622</v>
      </c>
      <c r="M1835" t="s">
        <v>8435</v>
      </c>
      <c r="N1835">
        <v>60000</v>
      </c>
      <c r="O1835" t="s">
        <v>1302</v>
      </c>
      <c r="P1835" t="s">
        <v>1303</v>
      </c>
      <c r="Q1835" t="s">
        <v>8388</v>
      </c>
      <c r="R1835">
        <v>7298538956</v>
      </c>
      <c r="S1835" s="14">
        <v>46204</v>
      </c>
      <c r="T1835" t="s">
        <v>3120</v>
      </c>
      <c r="U1835" s="31">
        <v>46204.548009259262</v>
      </c>
      <c r="AK1835" s="14">
        <v>46206</v>
      </c>
      <c r="AL1835" t="s">
        <v>3119</v>
      </c>
      <c r="AM1835" s="31">
        <v>46206.489791666667</v>
      </c>
      <c r="AQ1835" s="31">
        <v>46206.489791666667</v>
      </c>
      <c r="AR1835" s="14">
        <v>46206</v>
      </c>
      <c r="AS1835" t="s">
        <v>3119</v>
      </c>
      <c r="AT1835" t="s">
        <v>408</v>
      </c>
      <c r="AU1835" t="s">
        <v>678</v>
      </c>
      <c r="AV1835" s="14">
        <v>46206</v>
      </c>
      <c r="AW1835" t="s">
        <v>3120</v>
      </c>
      <c r="AX1835" s="31">
        <v>46206.49728009259</v>
      </c>
      <c r="AY1835" s="14">
        <v>46206</v>
      </c>
      <c r="AZ1835" t="s">
        <v>3057</v>
      </c>
      <c r="BA1835" s="31">
        <v>46206.504849537036</v>
      </c>
      <c r="BB1835" s="14">
        <v>46206</v>
      </c>
      <c r="BC1835" t="s">
        <v>6799</v>
      </c>
      <c r="BD1835" s="31">
        <v>46206.519189814811</v>
      </c>
      <c r="BE1835" s="14">
        <v>46206</v>
      </c>
      <c r="BF1835" t="s">
        <v>7808</v>
      </c>
      <c r="BG1835" s="31">
        <v>46206.536759259259</v>
      </c>
      <c r="BH1835" s="14">
        <v>46206</v>
      </c>
      <c r="BI1835" t="s">
        <v>7808</v>
      </c>
      <c r="BJ1835" s="31">
        <v>46206.537546296298</v>
      </c>
      <c r="BW1835" s="14">
        <v>46206</v>
      </c>
      <c r="BX1835" t="s">
        <v>7808</v>
      </c>
      <c r="BY1835" s="31">
        <v>46206.580324074072</v>
      </c>
      <c r="BZ1835" s="14">
        <v>46206</v>
      </c>
      <c r="CA1835" t="s">
        <v>1324</v>
      </c>
      <c r="CB1835" s="31">
        <v>46206.605358796296</v>
      </c>
      <c r="CF1835" s="14">
        <v>46206</v>
      </c>
      <c r="CG1835" t="s">
        <v>3120</v>
      </c>
      <c r="CH1835" s="31">
        <v>46206.763506944444</v>
      </c>
      <c r="CM1835" s="4">
        <f t="shared" si="76"/>
        <v>46204.548009259262</v>
      </c>
      <c r="CN1835">
        <f t="shared" si="77"/>
        <v>2</v>
      </c>
      <c r="CO1835" t="str">
        <f>VLOOKUP(A1835,Sheet1!$A$2:$B$221,2,0)</f>
        <v>West Zone</v>
      </c>
    </row>
    <row r="1836" spans="1:93" x14ac:dyDescent="0.35">
      <c r="A1836" t="s">
        <v>8421</v>
      </c>
      <c r="B1836">
        <v>1498</v>
      </c>
      <c r="C1836" t="s">
        <v>9332</v>
      </c>
      <c r="D1836" t="s">
        <v>678</v>
      </c>
      <c r="E1836" t="s">
        <v>182</v>
      </c>
      <c r="F1836" t="s">
        <v>408</v>
      </c>
      <c r="G1836" t="s">
        <v>81</v>
      </c>
      <c r="H1836" t="s">
        <v>8436</v>
      </c>
      <c r="I1836">
        <v>382163</v>
      </c>
      <c r="J1836" t="s">
        <v>2750</v>
      </c>
      <c r="K1836" t="s">
        <v>3118</v>
      </c>
      <c r="L1836" t="s">
        <v>4622</v>
      </c>
      <c r="M1836" t="s">
        <v>11023</v>
      </c>
      <c r="N1836">
        <v>45000</v>
      </c>
      <c r="O1836" t="s">
        <v>7079</v>
      </c>
      <c r="P1836" t="s">
        <v>7080</v>
      </c>
      <c r="Q1836" t="s">
        <v>11024</v>
      </c>
      <c r="R1836">
        <v>7329588245</v>
      </c>
      <c r="S1836" s="14">
        <v>46209</v>
      </c>
      <c r="T1836" t="s">
        <v>8425</v>
      </c>
      <c r="U1836" s="31">
        <v>46209.72861111111</v>
      </c>
      <c r="Y1836" s="14">
        <v>46209</v>
      </c>
      <c r="Z1836" t="s">
        <v>8425</v>
      </c>
      <c r="AA1836" s="31">
        <v>46209.751712962963</v>
      </c>
      <c r="AK1836" s="14">
        <v>46209</v>
      </c>
      <c r="AL1836" t="s">
        <v>3119</v>
      </c>
      <c r="AM1836" s="31">
        <v>46209.811759259261</v>
      </c>
      <c r="AQ1836" s="31">
        <v>46209.811759259261</v>
      </c>
      <c r="AR1836" s="14">
        <v>46209</v>
      </c>
      <c r="AS1836" t="s">
        <v>3119</v>
      </c>
      <c r="AT1836" t="s">
        <v>408</v>
      </c>
      <c r="AU1836" t="s">
        <v>678</v>
      </c>
      <c r="AV1836" s="14">
        <v>46210</v>
      </c>
      <c r="AW1836" t="s">
        <v>3120</v>
      </c>
      <c r="AX1836" s="31">
        <v>46210.4533912037</v>
      </c>
      <c r="AY1836" s="14">
        <v>46210</v>
      </c>
      <c r="AZ1836" t="s">
        <v>1211</v>
      </c>
      <c r="BA1836" s="31">
        <v>46210.478333333333</v>
      </c>
      <c r="BB1836" s="14">
        <v>46210</v>
      </c>
      <c r="BC1836" t="s">
        <v>6673</v>
      </c>
      <c r="BD1836" s="31">
        <v>46210.518425925926</v>
      </c>
      <c r="BE1836" s="14">
        <v>46210</v>
      </c>
      <c r="BF1836" t="s">
        <v>7808</v>
      </c>
      <c r="BG1836" s="31">
        <v>46210.61309027778</v>
      </c>
      <c r="BH1836" s="14">
        <v>46210</v>
      </c>
      <c r="BI1836" t="s">
        <v>7808</v>
      </c>
      <c r="BJ1836" s="31">
        <v>46210.615081018521</v>
      </c>
      <c r="BW1836" s="14">
        <v>46210</v>
      </c>
      <c r="BX1836" t="s">
        <v>7808</v>
      </c>
      <c r="BY1836" s="31">
        <v>46210.666724537034</v>
      </c>
      <c r="BZ1836" s="14">
        <v>46210</v>
      </c>
      <c r="CA1836" t="s">
        <v>1364</v>
      </c>
      <c r="CB1836" s="31">
        <v>46210.687164351853</v>
      </c>
      <c r="CF1836" s="14">
        <v>46210</v>
      </c>
      <c r="CG1836" t="s">
        <v>3120</v>
      </c>
      <c r="CH1836" s="31">
        <v>46210.764444444445</v>
      </c>
      <c r="CM1836" s="4">
        <f t="shared" ref="CM1836:CM1899" si="78">IF(AJ1836&lt;&gt;"",AJ1836,IF(AG1836&lt;&gt;"",AG1836,IF(AD1836&lt;&gt;"",AD1836,IF(AA1836&lt;&gt;"",AA1836,U1836))))</f>
        <v>46209.751712962963</v>
      </c>
      <c r="CN1836">
        <f t="shared" ref="CN1836:CN1899" si="79">AK1836-INT(CM1836)</f>
        <v>0</v>
      </c>
      <c r="CO1836" t="str">
        <f>VLOOKUP(A1836,Sheet1!$A$2:$B$221,2,0)</f>
        <v>West Zone</v>
      </c>
    </row>
    <row r="1837" spans="1:93" x14ac:dyDescent="0.35">
      <c r="A1837" t="s">
        <v>8421</v>
      </c>
      <c r="B1837">
        <v>1498</v>
      </c>
      <c r="C1837" t="s">
        <v>9332</v>
      </c>
      <c r="D1837" t="s">
        <v>678</v>
      </c>
      <c r="E1837" t="s">
        <v>182</v>
      </c>
      <c r="F1837" t="s">
        <v>408</v>
      </c>
      <c r="G1837" t="s">
        <v>81</v>
      </c>
      <c r="H1837" t="s">
        <v>8436</v>
      </c>
      <c r="I1837">
        <v>382163</v>
      </c>
      <c r="J1837" t="s">
        <v>2750</v>
      </c>
      <c r="K1837" t="s">
        <v>3118</v>
      </c>
      <c r="L1837" t="s">
        <v>4622</v>
      </c>
      <c r="M1837" t="s">
        <v>8437</v>
      </c>
      <c r="N1837">
        <v>45000</v>
      </c>
      <c r="O1837" t="s">
        <v>7079</v>
      </c>
      <c r="P1837" t="s">
        <v>7080</v>
      </c>
      <c r="Q1837" t="s">
        <v>8438</v>
      </c>
      <c r="R1837">
        <v>2775463853</v>
      </c>
      <c r="S1837" s="14">
        <v>46206</v>
      </c>
      <c r="T1837" t="s">
        <v>8425</v>
      </c>
      <c r="U1837" s="31">
        <v>46206.583703703705</v>
      </c>
      <c r="AK1837" s="14">
        <v>46206</v>
      </c>
      <c r="AL1837" t="s">
        <v>3119</v>
      </c>
      <c r="AM1837" s="31">
        <v>46206.609189814815</v>
      </c>
      <c r="AQ1837" s="31">
        <v>46206.609189814815</v>
      </c>
      <c r="AR1837" s="14">
        <v>46206</v>
      </c>
      <c r="AS1837" t="s">
        <v>3119</v>
      </c>
      <c r="AT1837" t="s">
        <v>408</v>
      </c>
      <c r="AU1837" t="s">
        <v>678</v>
      </c>
      <c r="AV1837" s="14">
        <v>46206</v>
      </c>
      <c r="AW1837" t="s">
        <v>8429</v>
      </c>
      <c r="AX1837" s="31">
        <v>46206.6096412037</v>
      </c>
      <c r="AY1837" s="14">
        <v>46206</v>
      </c>
      <c r="AZ1837" t="s">
        <v>3057</v>
      </c>
      <c r="BA1837" s="31">
        <v>46206.625983796293</v>
      </c>
      <c r="BB1837" s="14">
        <v>46206</v>
      </c>
      <c r="BC1837" t="s">
        <v>1268</v>
      </c>
      <c r="BD1837" s="31">
        <v>46206.63658564815</v>
      </c>
      <c r="BE1837" s="14">
        <v>46206</v>
      </c>
      <c r="BF1837" t="s">
        <v>7808</v>
      </c>
      <c r="BG1837" s="31">
        <v>46206.684675925928</v>
      </c>
      <c r="BH1837" s="14">
        <v>46206</v>
      </c>
      <c r="BI1837" t="s">
        <v>7808</v>
      </c>
      <c r="BJ1837" s="31">
        <v>46206.685370370367</v>
      </c>
      <c r="BW1837" s="14">
        <v>46206</v>
      </c>
      <c r="BX1837" t="s">
        <v>7808</v>
      </c>
      <c r="BY1837" s="31">
        <v>46206.722118055557</v>
      </c>
      <c r="BZ1837" s="14">
        <v>46206</v>
      </c>
      <c r="CA1837" t="s">
        <v>1324</v>
      </c>
      <c r="CB1837" s="31">
        <v>46206.730590277781</v>
      </c>
      <c r="CF1837" s="14">
        <v>46206</v>
      </c>
      <c r="CG1837" t="s">
        <v>3120</v>
      </c>
      <c r="CH1837" s="31">
        <v>46206.786550925928</v>
      </c>
      <c r="CM1837" s="4">
        <f t="shared" si="78"/>
        <v>46206.583703703705</v>
      </c>
      <c r="CN1837">
        <f t="shared" si="79"/>
        <v>0</v>
      </c>
      <c r="CO1837" t="str">
        <f>VLOOKUP(A1837,Sheet1!$A$2:$B$221,2,0)</f>
        <v>West Zone</v>
      </c>
    </row>
    <row r="1838" spans="1:93" x14ac:dyDescent="0.35">
      <c r="A1838" t="s">
        <v>8421</v>
      </c>
      <c r="B1838">
        <v>1498</v>
      </c>
      <c r="C1838" t="s">
        <v>9332</v>
      </c>
      <c r="D1838" t="s">
        <v>678</v>
      </c>
      <c r="E1838" t="s">
        <v>182</v>
      </c>
      <c r="F1838" t="s">
        <v>408</v>
      </c>
      <c r="G1838" t="s">
        <v>81</v>
      </c>
      <c r="H1838" t="s">
        <v>8436</v>
      </c>
      <c r="I1838">
        <v>382163</v>
      </c>
      <c r="J1838" t="s">
        <v>2750</v>
      </c>
      <c r="K1838" t="s">
        <v>3118</v>
      </c>
      <c r="L1838" t="s">
        <v>4622</v>
      </c>
      <c r="M1838" t="s">
        <v>8437</v>
      </c>
      <c r="N1838">
        <v>45000</v>
      </c>
      <c r="O1838" t="s">
        <v>7079</v>
      </c>
      <c r="P1838" t="s">
        <v>7080</v>
      </c>
      <c r="Q1838" t="s">
        <v>8439</v>
      </c>
      <c r="R1838">
        <v>3337746879</v>
      </c>
      <c r="S1838" s="14">
        <v>46206</v>
      </c>
      <c r="T1838" t="s">
        <v>8425</v>
      </c>
      <c r="U1838" s="31">
        <v>46206.583680555559</v>
      </c>
      <c r="AK1838" s="14">
        <v>46206</v>
      </c>
      <c r="AL1838" t="s">
        <v>3119</v>
      </c>
      <c r="AM1838" s="31">
        <v>46206.609131944446</v>
      </c>
      <c r="AQ1838" s="31">
        <v>46206.609131944446</v>
      </c>
      <c r="AR1838" s="14">
        <v>46206</v>
      </c>
      <c r="AS1838" t="s">
        <v>3119</v>
      </c>
      <c r="AT1838" t="s">
        <v>408</v>
      </c>
      <c r="AU1838" t="s">
        <v>678</v>
      </c>
      <c r="AV1838" s="14">
        <v>46206</v>
      </c>
      <c r="AW1838" t="s">
        <v>8429</v>
      </c>
      <c r="AX1838" s="31">
        <v>46206.609618055554</v>
      </c>
      <c r="AY1838" s="14">
        <v>46206</v>
      </c>
      <c r="AZ1838" t="s">
        <v>3057</v>
      </c>
      <c r="BA1838" s="31">
        <v>46206.625983796293</v>
      </c>
      <c r="BB1838" s="14">
        <v>46206</v>
      </c>
      <c r="BC1838" t="s">
        <v>1268</v>
      </c>
      <c r="BD1838" s="31">
        <v>46206.636574074073</v>
      </c>
      <c r="BE1838" s="14">
        <v>46206</v>
      </c>
      <c r="BF1838" t="s">
        <v>7808</v>
      </c>
      <c r="BG1838" s="31">
        <v>46206.684664351851</v>
      </c>
      <c r="BH1838" s="14">
        <v>46206</v>
      </c>
      <c r="BI1838" t="s">
        <v>7808</v>
      </c>
      <c r="BJ1838" s="31">
        <v>46206.685358796298</v>
      </c>
      <c r="BW1838" s="14">
        <v>46206</v>
      </c>
      <c r="BX1838" t="s">
        <v>7808</v>
      </c>
      <c r="BY1838" s="31">
        <v>46206.72210648148</v>
      </c>
      <c r="BZ1838" s="14">
        <v>46206</v>
      </c>
      <c r="CA1838" t="s">
        <v>1324</v>
      </c>
      <c r="CB1838" s="31">
        <v>46206.730590277781</v>
      </c>
      <c r="CF1838" s="14">
        <v>46206</v>
      </c>
      <c r="CG1838" t="s">
        <v>3120</v>
      </c>
      <c r="CH1838" s="31">
        <v>46206.786550925928</v>
      </c>
      <c r="CM1838" s="4">
        <f t="shared" si="78"/>
        <v>46206.583680555559</v>
      </c>
      <c r="CN1838">
        <f t="shared" si="79"/>
        <v>0</v>
      </c>
      <c r="CO1838" t="str">
        <f>VLOOKUP(A1838,Sheet1!$A$2:$B$221,2,0)</f>
        <v>West Zone</v>
      </c>
    </row>
    <row r="1839" spans="1:93" x14ac:dyDescent="0.35">
      <c r="A1839" t="s">
        <v>8421</v>
      </c>
      <c r="B1839">
        <v>1498</v>
      </c>
      <c r="C1839" t="s">
        <v>9332</v>
      </c>
      <c r="D1839" t="s">
        <v>678</v>
      </c>
      <c r="E1839" t="s">
        <v>182</v>
      </c>
      <c r="F1839" t="s">
        <v>408</v>
      </c>
      <c r="G1839" t="s">
        <v>81</v>
      </c>
      <c r="H1839" t="s">
        <v>11025</v>
      </c>
      <c r="I1839">
        <v>401157</v>
      </c>
      <c r="J1839" t="s">
        <v>3121</v>
      </c>
      <c r="K1839" t="s">
        <v>3122</v>
      </c>
      <c r="L1839" t="s">
        <v>4622</v>
      </c>
      <c r="M1839" t="s">
        <v>11026</v>
      </c>
      <c r="N1839">
        <v>45000</v>
      </c>
      <c r="O1839" t="s">
        <v>10914</v>
      </c>
      <c r="P1839" t="s">
        <v>10915</v>
      </c>
      <c r="Q1839" t="s">
        <v>11027</v>
      </c>
      <c r="R1839">
        <v>8362278069</v>
      </c>
      <c r="S1839" s="14">
        <v>46206</v>
      </c>
      <c r="T1839" t="s">
        <v>8425</v>
      </c>
      <c r="U1839" s="31">
        <v>46206.765150462961</v>
      </c>
      <c r="AK1839" s="14">
        <v>46209</v>
      </c>
      <c r="AL1839" t="s">
        <v>3120</v>
      </c>
      <c r="AM1839" s="31">
        <v>46209.497314814813</v>
      </c>
      <c r="AQ1839" s="31">
        <v>46209.497314814813</v>
      </c>
      <c r="AR1839" s="14">
        <v>46209</v>
      </c>
      <c r="AS1839" t="s">
        <v>3120</v>
      </c>
      <c r="AT1839" t="s">
        <v>8433</v>
      </c>
      <c r="AU1839" t="s">
        <v>677</v>
      </c>
      <c r="AV1839" s="14">
        <v>46209</v>
      </c>
      <c r="AW1839" t="s">
        <v>3120</v>
      </c>
      <c r="AX1839" s="31">
        <v>46209.53193287037</v>
      </c>
      <c r="AY1839" s="14">
        <v>46209</v>
      </c>
      <c r="AZ1839" t="s">
        <v>1211</v>
      </c>
      <c r="BA1839" s="31">
        <v>46209.557268518518</v>
      </c>
      <c r="BB1839" s="14">
        <v>46209</v>
      </c>
      <c r="BC1839" t="s">
        <v>7509</v>
      </c>
      <c r="BD1839" s="31">
        <v>46209.577314814815</v>
      </c>
      <c r="BE1839" s="14">
        <v>46209</v>
      </c>
      <c r="BF1839" t="s">
        <v>7808</v>
      </c>
      <c r="BG1839" s="31">
        <v>46209.62290509259</v>
      </c>
      <c r="BK1839" s="14">
        <v>46209</v>
      </c>
      <c r="BL1839" t="s">
        <v>7808</v>
      </c>
      <c r="BM1839" s="31">
        <v>46209.671284722222</v>
      </c>
      <c r="CM1839" s="4">
        <f t="shared" si="78"/>
        <v>46206.765150462961</v>
      </c>
      <c r="CN1839">
        <f t="shared" si="79"/>
        <v>3</v>
      </c>
      <c r="CO1839" t="str">
        <f>VLOOKUP(A1839,Sheet1!$A$2:$B$221,2,0)</f>
        <v>West Zone</v>
      </c>
    </row>
    <row r="1840" spans="1:93" x14ac:dyDescent="0.35">
      <c r="A1840" t="s">
        <v>8421</v>
      </c>
      <c r="B1840">
        <v>1498</v>
      </c>
      <c r="C1840" t="s">
        <v>9332</v>
      </c>
      <c r="D1840" t="s">
        <v>678</v>
      </c>
      <c r="E1840" t="s">
        <v>182</v>
      </c>
      <c r="F1840" t="s">
        <v>408</v>
      </c>
      <c r="G1840" t="s">
        <v>81</v>
      </c>
      <c r="H1840" t="s">
        <v>11028</v>
      </c>
      <c r="I1840">
        <v>475574</v>
      </c>
      <c r="J1840" t="s">
        <v>11029</v>
      </c>
      <c r="K1840" t="s">
        <v>11030</v>
      </c>
      <c r="L1840" t="s">
        <v>4622</v>
      </c>
      <c r="M1840" t="s">
        <v>11031</v>
      </c>
      <c r="N1840">
        <v>45000</v>
      </c>
      <c r="O1840" t="s">
        <v>10914</v>
      </c>
      <c r="P1840" t="s">
        <v>10915</v>
      </c>
      <c r="Q1840" t="s">
        <v>1142</v>
      </c>
      <c r="R1840">
        <v>4657183861</v>
      </c>
      <c r="S1840" s="14">
        <v>46209</v>
      </c>
      <c r="T1840" t="s">
        <v>11032</v>
      </c>
      <c r="U1840" s="31">
        <v>46209.440416666665</v>
      </c>
      <c r="AK1840" s="14">
        <v>46209</v>
      </c>
      <c r="AL1840" t="s">
        <v>3119</v>
      </c>
      <c r="AM1840" s="31">
        <v>46209.512916666667</v>
      </c>
      <c r="AQ1840" s="31">
        <v>46209.512916666667</v>
      </c>
      <c r="AR1840" s="14">
        <v>46209</v>
      </c>
      <c r="AS1840" t="s">
        <v>3119</v>
      </c>
      <c r="AT1840" t="s">
        <v>408</v>
      </c>
      <c r="AU1840" t="s">
        <v>678</v>
      </c>
      <c r="AV1840" s="14">
        <v>46209</v>
      </c>
      <c r="AW1840" t="s">
        <v>3120</v>
      </c>
      <c r="AX1840" s="31">
        <v>46209.527071759258</v>
      </c>
      <c r="AY1840" s="14">
        <v>46209</v>
      </c>
      <c r="AZ1840" t="s">
        <v>1211</v>
      </c>
      <c r="BA1840" s="31">
        <v>46209.557314814818</v>
      </c>
      <c r="BB1840" s="14">
        <v>46209</v>
      </c>
      <c r="BC1840" t="s">
        <v>3024</v>
      </c>
      <c r="BD1840" s="31">
        <v>46209.584409722222</v>
      </c>
      <c r="BE1840" s="14">
        <v>46209</v>
      </c>
      <c r="BF1840" t="s">
        <v>7808</v>
      </c>
      <c r="BG1840" s="31">
        <v>46209.622847222221</v>
      </c>
      <c r="BH1840" s="14">
        <v>46209</v>
      </c>
      <c r="BI1840" t="s">
        <v>7808</v>
      </c>
      <c r="BJ1840" s="31">
        <v>46209.623402777775</v>
      </c>
      <c r="BW1840" s="14">
        <v>46209</v>
      </c>
      <c r="BX1840" t="s">
        <v>7808</v>
      </c>
      <c r="BY1840" s="31">
        <v>46209.679375</v>
      </c>
      <c r="BZ1840" s="14">
        <v>46209</v>
      </c>
      <c r="CA1840" t="s">
        <v>1364</v>
      </c>
      <c r="CB1840" s="31">
        <v>46209.703159722223</v>
      </c>
      <c r="CF1840" s="14">
        <v>46209</v>
      </c>
      <c r="CG1840" t="s">
        <v>3120</v>
      </c>
      <c r="CH1840" s="31">
        <v>46209.748877314814</v>
      </c>
      <c r="CM1840" s="4">
        <f t="shared" si="78"/>
        <v>46209.440416666665</v>
      </c>
      <c r="CN1840">
        <f t="shared" si="79"/>
        <v>0</v>
      </c>
      <c r="CO1840" t="str">
        <f>VLOOKUP(A1840,Sheet1!$A$2:$B$221,2,0)</f>
        <v>West Zone</v>
      </c>
    </row>
    <row r="1841" spans="1:93" x14ac:dyDescent="0.35">
      <c r="A1841" t="s">
        <v>8440</v>
      </c>
      <c r="B1841">
        <v>161</v>
      </c>
      <c r="C1841" t="s">
        <v>9332</v>
      </c>
      <c r="D1841" t="s">
        <v>678</v>
      </c>
      <c r="E1841" t="s">
        <v>323</v>
      </c>
      <c r="F1841" t="s">
        <v>324</v>
      </c>
      <c r="G1841" t="s">
        <v>318</v>
      </c>
      <c r="H1841" t="s">
        <v>4394</v>
      </c>
      <c r="I1841">
        <v>46106</v>
      </c>
      <c r="J1841" t="s">
        <v>3915</v>
      </c>
      <c r="K1841" t="s">
        <v>3916</v>
      </c>
      <c r="L1841" t="s">
        <v>4622</v>
      </c>
      <c r="M1841" t="s">
        <v>8441</v>
      </c>
      <c r="N1841">
        <v>40000</v>
      </c>
      <c r="O1841" t="s">
        <v>1105</v>
      </c>
      <c r="P1841" t="s">
        <v>1106</v>
      </c>
      <c r="Q1841" t="s">
        <v>4395</v>
      </c>
      <c r="R1841">
        <v>8439359530</v>
      </c>
      <c r="S1841" s="14">
        <v>46204</v>
      </c>
      <c r="T1841" t="s">
        <v>8442</v>
      </c>
      <c r="U1841" s="31">
        <v>46204.800949074073</v>
      </c>
      <c r="AK1841" s="14">
        <v>46206</v>
      </c>
      <c r="AL1841" t="s">
        <v>1431</v>
      </c>
      <c r="AM1841" s="31">
        <v>46206.368796296294</v>
      </c>
      <c r="AQ1841" s="31">
        <v>46206.368796296294</v>
      </c>
      <c r="AR1841" s="14">
        <v>46206</v>
      </c>
      <c r="AS1841" t="s">
        <v>1431</v>
      </c>
      <c r="AT1841" t="s">
        <v>324</v>
      </c>
      <c r="AU1841" t="s">
        <v>678</v>
      </c>
      <c r="AV1841" s="14">
        <v>46206</v>
      </c>
      <c r="AW1841" t="s">
        <v>8443</v>
      </c>
      <c r="AX1841" s="31">
        <v>46206.423668981479</v>
      </c>
      <c r="AY1841" s="14">
        <v>46206</v>
      </c>
      <c r="AZ1841" t="s">
        <v>1194</v>
      </c>
      <c r="BA1841" s="31">
        <v>46206.443703703706</v>
      </c>
      <c r="BB1841" s="14">
        <v>46206</v>
      </c>
      <c r="BC1841" t="s">
        <v>1194</v>
      </c>
      <c r="BD1841" s="31">
        <v>46206.448541666665</v>
      </c>
      <c r="BE1841" s="14">
        <v>46206</v>
      </c>
      <c r="BF1841" t="s">
        <v>1198</v>
      </c>
      <c r="BG1841" s="31">
        <v>46206.477916666663</v>
      </c>
      <c r="BH1841" s="14">
        <v>46206</v>
      </c>
      <c r="BI1841" t="s">
        <v>1198</v>
      </c>
      <c r="BJ1841" s="31">
        <v>46206.481157407405</v>
      </c>
      <c r="BW1841" s="14">
        <v>46206</v>
      </c>
      <c r="BX1841" t="s">
        <v>1198</v>
      </c>
      <c r="BY1841" s="31">
        <v>46206.490763888891</v>
      </c>
      <c r="BZ1841" s="14">
        <v>46206</v>
      </c>
      <c r="CA1841" t="s">
        <v>1199</v>
      </c>
      <c r="CB1841" s="31">
        <v>46206.497349537036</v>
      </c>
      <c r="CF1841" s="14">
        <v>46206</v>
      </c>
      <c r="CG1841" t="s">
        <v>8443</v>
      </c>
      <c r="CH1841" s="31">
        <v>46206.66034722222</v>
      </c>
      <c r="CM1841" s="4">
        <f t="shared" si="78"/>
        <v>46204.800949074073</v>
      </c>
      <c r="CN1841">
        <f t="shared" si="79"/>
        <v>2</v>
      </c>
      <c r="CO1841" t="str">
        <f>VLOOKUP(A1841,Sheet1!$A$2:$B$221,2,0)</f>
        <v>South East Zone</v>
      </c>
    </row>
    <row r="1842" spans="1:93" x14ac:dyDescent="0.35">
      <c r="A1842" t="s">
        <v>8440</v>
      </c>
      <c r="B1842">
        <v>161</v>
      </c>
      <c r="C1842" t="s">
        <v>9332</v>
      </c>
      <c r="D1842" t="s">
        <v>678</v>
      </c>
      <c r="E1842" t="s">
        <v>323</v>
      </c>
      <c r="F1842" t="s">
        <v>324</v>
      </c>
      <c r="G1842" t="s">
        <v>318</v>
      </c>
      <c r="H1842" t="s">
        <v>8444</v>
      </c>
      <c r="I1842">
        <v>48716</v>
      </c>
      <c r="J1842" t="s">
        <v>2194</v>
      </c>
      <c r="K1842" t="s">
        <v>2195</v>
      </c>
      <c r="L1842" t="s">
        <v>4622</v>
      </c>
      <c r="M1842" t="s">
        <v>8445</v>
      </c>
      <c r="N1842">
        <v>50000</v>
      </c>
      <c r="O1842" t="s">
        <v>1034</v>
      </c>
      <c r="P1842" t="s">
        <v>1035</v>
      </c>
      <c r="Q1842" t="s">
        <v>8446</v>
      </c>
      <c r="R1842">
        <v>1144599359</v>
      </c>
      <c r="S1842" s="14">
        <v>46206</v>
      </c>
      <c r="T1842" t="s">
        <v>8447</v>
      </c>
      <c r="U1842" s="31">
        <v>46206.556759259256</v>
      </c>
      <c r="AK1842" s="14">
        <v>46206</v>
      </c>
      <c r="AL1842" t="s">
        <v>1431</v>
      </c>
      <c r="AM1842" s="31">
        <v>46206.581342592595</v>
      </c>
      <c r="AQ1842" s="31">
        <v>46206.581342592595</v>
      </c>
      <c r="AR1842" s="14">
        <v>46206</v>
      </c>
      <c r="AS1842" t="s">
        <v>1431</v>
      </c>
      <c r="AT1842" t="s">
        <v>324</v>
      </c>
      <c r="AU1842" t="s">
        <v>678</v>
      </c>
      <c r="AV1842" s="14">
        <v>46206</v>
      </c>
      <c r="AW1842" t="s">
        <v>8447</v>
      </c>
      <c r="AX1842" s="31">
        <v>46206.605740740742</v>
      </c>
      <c r="AY1842" s="14">
        <v>46206</v>
      </c>
      <c r="AZ1842" t="s">
        <v>1194</v>
      </c>
      <c r="BA1842" s="31">
        <v>46206.612395833334</v>
      </c>
      <c r="BB1842" s="14">
        <v>46206</v>
      </c>
      <c r="BC1842" t="s">
        <v>1219</v>
      </c>
      <c r="BD1842" s="31">
        <v>46206.633483796293</v>
      </c>
      <c r="BE1842" s="14">
        <v>46206</v>
      </c>
      <c r="BF1842" t="s">
        <v>1198</v>
      </c>
      <c r="BG1842" s="31">
        <v>46206.656643518516</v>
      </c>
      <c r="BH1842" s="14">
        <v>46206</v>
      </c>
      <c r="BI1842" t="s">
        <v>3020</v>
      </c>
      <c r="BJ1842" s="31">
        <v>46206.663460648146</v>
      </c>
      <c r="BK1842" s="14">
        <v>46206</v>
      </c>
      <c r="BL1842" t="s">
        <v>1198</v>
      </c>
      <c r="BM1842" s="31">
        <v>46206.657523148147</v>
      </c>
      <c r="BW1842" s="14">
        <v>46206</v>
      </c>
      <c r="BX1842" t="s">
        <v>3020</v>
      </c>
      <c r="BY1842" s="31">
        <v>46206.666967592595</v>
      </c>
      <c r="BZ1842" s="14">
        <v>46206</v>
      </c>
      <c r="CA1842" t="s">
        <v>1205</v>
      </c>
      <c r="CB1842" s="31">
        <v>46206.66883101852</v>
      </c>
      <c r="CF1842" s="14">
        <v>46206</v>
      </c>
      <c r="CG1842" t="s">
        <v>8443</v>
      </c>
      <c r="CH1842" s="31">
        <v>46206.785277777781</v>
      </c>
      <c r="CM1842" s="4">
        <f t="shared" si="78"/>
        <v>46206.556759259256</v>
      </c>
      <c r="CN1842">
        <f t="shared" si="79"/>
        <v>0</v>
      </c>
      <c r="CO1842" t="str">
        <f>VLOOKUP(A1842,Sheet1!$A$2:$B$221,2,0)</f>
        <v>South East Zone</v>
      </c>
    </row>
    <row r="1843" spans="1:93" x14ac:dyDescent="0.35">
      <c r="A1843" t="s">
        <v>8440</v>
      </c>
      <c r="B1843">
        <v>161</v>
      </c>
      <c r="C1843" t="s">
        <v>9332</v>
      </c>
      <c r="D1843" t="s">
        <v>678</v>
      </c>
      <c r="E1843" t="s">
        <v>323</v>
      </c>
      <c r="F1843" t="s">
        <v>324</v>
      </c>
      <c r="G1843" t="s">
        <v>318</v>
      </c>
      <c r="H1843" t="s">
        <v>12870</v>
      </c>
      <c r="I1843">
        <v>51448</v>
      </c>
      <c r="J1843" t="s">
        <v>4191</v>
      </c>
      <c r="K1843" t="s">
        <v>4192</v>
      </c>
      <c r="L1843" t="s">
        <v>4622</v>
      </c>
      <c r="M1843" t="s">
        <v>12871</v>
      </c>
      <c r="N1843">
        <v>70000</v>
      </c>
      <c r="O1843" t="s">
        <v>1029</v>
      </c>
      <c r="P1843" t="s">
        <v>1030</v>
      </c>
      <c r="Q1843" t="s">
        <v>12872</v>
      </c>
      <c r="R1843">
        <v>1065924703</v>
      </c>
      <c r="S1843" s="14">
        <v>46210</v>
      </c>
      <c r="T1843" t="s">
        <v>8450</v>
      </c>
      <c r="U1843" s="31">
        <v>46210.415081018517</v>
      </c>
      <c r="AK1843" s="14">
        <v>46210</v>
      </c>
      <c r="AL1843" t="s">
        <v>1431</v>
      </c>
      <c r="AM1843" s="31">
        <v>46210.477719907409</v>
      </c>
      <c r="AQ1843" s="31">
        <v>46210.477719907409</v>
      </c>
      <c r="AR1843" s="14">
        <v>46210</v>
      </c>
      <c r="AS1843" t="s">
        <v>1431</v>
      </c>
      <c r="AT1843" t="s">
        <v>324</v>
      </c>
      <c r="AU1843" t="s">
        <v>678</v>
      </c>
      <c r="AV1843" s="14">
        <v>46210</v>
      </c>
      <c r="AW1843" t="s">
        <v>8443</v>
      </c>
      <c r="AX1843" s="31">
        <v>46210.643518518518</v>
      </c>
      <c r="AY1843" s="14">
        <v>46210</v>
      </c>
      <c r="AZ1843" t="s">
        <v>1194</v>
      </c>
      <c r="BA1843" s="31">
        <v>46210.679537037038</v>
      </c>
      <c r="BB1843" s="14">
        <v>46210</v>
      </c>
      <c r="BC1843" t="s">
        <v>6513</v>
      </c>
      <c r="BD1843" s="31">
        <v>46210.693009259259</v>
      </c>
      <c r="BE1843" s="14">
        <v>46210</v>
      </c>
      <c r="BF1843" t="s">
        <v>6410</v>
      </c>
      <c r="BG1843" s="31">
        <v>46210.717650462961</v>
      </c>
      <c r="BH1843" s="14">
        <v>46210</v>
      </c>
      <c r="BI1843" t="s">
        <v>6410</v>
      </c>
      <c r="BJ1843" s="31">
        <v>46210.738032407404</v>
      </c>
      <c r="BW1843" s="14">
        <v>46210</v>
      </c>
      <c r="BX1843" t="s">
        <v>6410</v>
      </c>
      <c r="BY1843" s="31">
        <v>46210.741493055553</v>
      </c>
      <c r="BZ1843" s="14">
        <v>46210</v>
      </c>
      <c r="CA1843" t="s">
        <v>1199</v>
      </c>
      <c r="CB1843" s="31">
        <v>46210.751967592594</v>
      </c>
      <c r="CF1843" s="14">
        <v>46210</v>
      </c>
      <c r="CG1843" t="s">
        <v>8443</v>
      </c>
      <c r="CH1843" s="31">
        <v>46210.773275462961</v>
      </c>
      <c r="CM1843" s="4">
        <f t="shared" si="78"/>
        <v>46210.415081018517</v>
      </c>
      <c r="CN1843">
        <f t="shared" si="79"/>
        <v>0</v>
      </c>
      <c r="CO1843" t="str">
        <f>VLOOKUP(A1843,Sheet1!$A$2:$B$221,2,0)</f>
        <v>South East Zone</v>
      </c>
    </row>
    <row r="1844" spans="1:93" x14ac:dyDescent="0.35">
      <c r="A1844" t="s">
        <v>8440</v>
      </c>
      <c r="B1844">
        <v>161</v>
      </c>
      <c r="C1844" t="s">
        <v>9332</v>
      </c>
      <c r="D1844" t="s">
        <v>678</v>
      </c>
      <c r="E1844" t="s">
        <v>323</v>
      </c>
      <c r="F1844" t="s">
        <v>324</v>
      </c>
      <c r="G1844" t="s">
        <v>318</v>
      </c>
      <c r="H1844" t="s">
        <v>8448</v>
      </c>
      <c r="I1844">
        <v>652752</v>
      </c>
      <c r="J1844" t="s">
        <v>4191</v>
      </c>
      <c r="K1844" t="s">
        <v>4192</v>
      </c>
      <c r="L1844" t="s">
        <v>4622</v>
      </c>
      <c r="M1844" t="s">
        <v>8449</v>
      </c>
      <c r="N1844">
        <v>60000</v>
      </c>
      <c r="O1844" t="s">
        <v>1038</v>
      </c>
      <c r="P1844" t="s">
        <v>1039</v>
      </c>
      <c r="Q1844" t="s">
        <v>3614</v>
      </c>
      <c r="R1844">
        <v>4719983481</v>
      </c>
      <c r="S1844" s="14">
        <v>46202</v>
      </c>
      <c r="T1844" t="s">
        <v>8450</v>
      </c>
      <c r="U1844" s="31">
        <v>46202.817847222221</v>
      </c>
      <c r="AK1844" s="14">
        <v>46204</v>
      </c>
      <c r="AL1844" t="s">
        <v>1431</v>
      </c>
      <c r="AM1844" s="31">
        <v>46204.407997685186</v>
      </c>
      <c r="AQ1844" s="31">
        <v>46204.407997685186</v>
      </c>
      <c r="AR1844" s="14">
        <v>46204</v>
      </c>
      <c r="AS1844" t="s">
        <v>1431</v>
      </c>
      <c r="AT1844" t="s">
        <v>324</v>
      </c>
      <c r="AU1844" t="s">
        <v>678</v>
      </c>
      <c r="CM1844" s="4">
        <f t="shared" si="78"/>
        <v>46202.817847222221</v>
      </c>
      <c r="CN1844">
        <f t="shared" si="79"/>
        <v>2</v>
      </c>
      <c r="CO1844" t="str">
        <f>VLOOKUP(A1844,Sheet1!$A$2:$B$221,2,0)</f>
        <v>South East Zone</v>
      </c>
    </row>
    <row r="1845" spans="1:93" x14ac:dyDescent="0.35">
      <c r="A1845" t="s">
        <v>8440</v>
      </c>
      <c r="B1845">
        <v>161</v>
      </c>
      <c r="C1845" t="s">
        <v>9332</v>
      </c>
      <c r="D1845" t="s">
        <v>678</v>
      </c>
      <c r="E1845" t="s">
        <v>323</v>
      </c>
      <c r="F1845" t="s">
        <v>324</v>
      </c>
      <c r="G1845" t="s">
        <v>318</v>
      </c>
      <c r="H1845" t="s">
        <v>3912</v>
      </c>
      <c r="I1845">
        <v>692991</v>
      </c>
      <c r="J1845" t="s">
        <v>3915</v>
      </c>
      <c r="K1845" t="s">
        <v>3916</v>
      </c>
      <c r="L1845" t="s">
        <v>4622</v>
      </c>
      <c r="M1845" t="s">
        <v>8451</v>
      </c>
      <c r="N1845">
        <v>77000</v>
      </c>
      <c r="O1845" t="s">
        <v>1124</v>
      </c>
      <c r="P1845" t="s">
        <v>1125</v>
      </c>
      <c r="Q1845" t="s">
        <v>3913</v>
      </c>
      <c r="R1845">
        <v>1055168312</v>
      </c>
      <c r="S1845" s="14">
        <v>46204</v>
      </c>
      <c r="T1845" t="s">
        <v>8443</v>
      </c>
      <c r="U1845" s="31">
        <v>46204.697118055556</v>
      </c>
      <c r="AK1845" s="14">
        <v>46204</v>
      </c>
      <c r="AL1845" t="s">
        <v>1431</v>
      </c>
      <c r="AM1845" s="31">
        <v>46204.741597222222</v>
      </c>
      <c r="AQ1845" s="31">
        <v>46204.741597222222</v>
      </c>
      <c r="AR1845" s="14">
        <v>46204</v>
      </c>
      <c r="AS1845" t="s">
        <v>1431</v>
      </c>
      <c r="AT1845" t="s">
        <v>324</v>
      </c>
      <c r="AU1845" t="s">
        <v>678</v>
      </c>
      <c r="AV1845" s="14">
        <v>46204</v>
      </c>
      <c r="AW1845" t="s">
        <v>8443</v>
      </c>
      <c r="AX1845" s="31">
        <v>46204.742037037038</v>
      </c>
      <c r="AY1845" s="14">
        <v>46204</v>
      </c>
      <c r="AZ1845" t="s">
        <v>1194</v>
      </c>
      <c r="BA1845" s="31">
        <v>46204.7502662037</v>
      </c>
      <c r="BB1845" s="14">
        <v>46204</v>
      </c>
      <c r="BC1845" t="s">
        <v>1247</v>
      </c>
      <c r="BD1845" s="31">
        <v>46204.753668981481</v>
      </c>
      <c r="BE1845" s="14">
        <v>46204</v>
      </c>
      <c r="BF1845" t="s">
        <v>6410</v>
      </c>
      <c r="BG1845" s="31">
        <v>46204.756377314814</v>
      </c>
      <c r="BH1845" s="14">
        <v>46204</v>
      </c>
      <c r="BI1845" t="s">
        <v>6410</v>
      </c>
      <c r="BJ1845" s="31">
        <v>46204.760243055556</v>
      </c>
      <c r="BW1845" s="14">
        <v>46204</v>
      </c>
      <c r="BX1845" t="s">
        <v>6410</v>
      </c>
      <c r="BY1845" s="31">
        <v>46204.76258101852</v>
      </c>
      <c r="BZ1845" s="14">
        <v>46204</v>
      </c>
      <c r="CA1845" t="s">
        <v>1199</v>
      </c>
      <c r="CB1845" s="31">
        <v>46204.764039351852</v>
      </c>
      <c r="CF1845" s="14">
        <v>46204</v>
      </c>
      <c r="CG1845" t="s">
        <v>8443</v>
      </c>
      <c r="CH1845" s="31">
        <v>46204.795798611114</v>
      </c>
      <c r="CM1845" s="4">
        <f t="shared" si="78"/>
        <v>46204.697118055556</v>
      </c>
      <c r="CN1845">
        <f t="shared" si="79"/>
        <v>0</v>
      </c>
      <c r="CO1845" t="str">
        <f>VLOOKUP(A1845,Sheet1!$A$2:$B$221,2,0)</f>
        <v>South East Zone</v>
      </c>
    </row>
    <row r="1846" spans="1:93" x14ac:dyDescent="0.35">
      <c r="A1846" t="s">
        <v>8440</v>
      </c>
      <c r="B1846">
        <v>161</v>
      </c>
      <c r="C1846" t="s">
        <v>9332</v>
      </c>
      <c r="D1846" t="s">
        <v>678</v>
      </c>
      <c r="E1846" t="s">
        <v>323</v>
      </c>
      <c r="F1846" t="s">
        <v>324</v>
      </c>
      <c r="G1846" t="s">
        <v>318</v>
      </c>
      <c r="H1846" t="s">
        <v>4189</v>
      </c>
      <c r="I1846">
        <v>706375</v>
      </c>
      <c r="J1846" t="s">
        <v>4191</v>
      </c>
      <c r="K1846" t="s">
        <v>4192</v>
      </c>
      <c r="L1846" t="s">
        <v>4622</v>
      </c>
      <c r="M1846" t="s">
        <v>8452</v>
      </c>
      <c r="N1846">
        <v>40000</v>
      </c>
      <c r="O1846" t="s">
        <v>1105</v>
      </c>
      <c r="P1846" t="s">
        <v>1106</v>
      </c>
      <c r="Q1846" t="s">
        <v>4190</v>
      </c>
      <c r="R1846">
        <v>2522160199</v>
      </c>
      <c r="S1846" s="14">
        <v>46205</v>
      </c>
      <c r="T1846" t="s">
        <v>8450</v>
      </c>
      <c r="U1846" s="31">
        <v>46205.497210648151</v>
      </c>
      <c r="AK1846" s="14">
        <v>46205</v>
      </c>
      <c r="AL1846" t="s">
        <v>1431</v>
      </c>
      <c r="AM1846" s="31">
        <v>46205.590636574074</v>
      </c>
      <c r="AQ1846" s="31">
        <v>46205.590636574074</v>
      </c>
      <c r="AR1846" s="14">
        <v>46205</v>
      </c>
      <c r="AS1846" t="s">
        <v>1431</v>
      </c>
      <c r="AT1846" t="s">
        <v>324</v>
      </c>
      <c r="AU1846" t="s">
        <v>678</v>
      </c>
      <c r="AV1846" s="14">
        <v>46205</v>
      </c>
      <c r="AW1846" t="s">
        <v>8443</v>
      </c>
      <c r="AX1846" s="31">
        <v>46205.591493055559</v>
      </c>
      <c r="AY1846" s="14">
        <v>46205</v>
      </c>
      <c r="AZ1846" t="s">
        <v>1194</v>
      </c>
      <c r="BA1846" s="31">
        <v>46205.608391203707</v>
      </c>
      <c r="BB1846" s="14">
        <v>46205</v>
      </c>
      <c r="BC1846" t="s">
        <v>1219</v>
      </c>
      <c r="BD1846" s="31">
        <v>46205.638020833336</v>
      </c>
      <c r="BE1846" s="14">
        <v>46205</v>
      </c>
      <c r="BF1846" t="s">
        <v>1198</v>
      </c>
      <c r="BG1846" s="31">
        <v>46205.667916666665</v>
      </c>
      <c r="BH1846" s="14">
        <v>46205</v>
      </c>
      <c r="BI1846" t="s">
        <v>3020</v>
      </c>
      <c r="BJ1846" s="31">
        <v>46205.668912037036</v>
      </c>
      <c r="BK1846" s="14">
        <v>46205</v>
      </c>
      <c r="BL1846" t="s">
        <v>3020</v>
      </c>
      <c r="BM1846" s="31">
        <v>46205.668009259258</v>
      </c>
      <c r="BW1846" s="14">
        <v>46205</v>
      </c>
      <c r="BX1846" t="s">
        <v>3020</v>
      </c>
      <c r="BY1846" s="31">
        <v>46205.674988425926</v>
      </c>
      <c r="BZ1846" s="14">
        <v>46205</v>
      </c>
      <c r="CA1846" t="s">
        <v>1199</v>
      </c>
      <c r="CB1846" s="31">
        <v>46205.683703703704</v>
      </c>
      <c r="CF1846" s="14">
        <v>46205</v>
      </c>
      <c r="CG1846" t="s">
        <v>8443</v>
      </c>
      <c r="CH1846" s="31">
        <v>46205.749293981484</v>
      </c>
      <c r="CM1846" s="4">
        <f t="shared" si="78"/>
        <v>46205.497210648151</v>
      </c>
      <c r="CN1846">
        <f t="shared" si="79"/>
        <v>0</v>
      </c>
      <c r="CO1846" t="str">
        <f>VLOOKUP(A1846,Sheet1!$A$2:$B$221,2,0)</f>
        <v>South East Zone</v>
      </c>
    </row>
    <row r="1847" spans="1:93" x14ac:dyDescent="0.35">
      <c r="A1847" t="s">
        <v>8440</v>
      </c>
      <c r="B1847">
        <v>161</v>
      </c>
      <c r="C1847" t="s">
        <v>9332</v>
      </c>
      <c r="D1847" t="s">
        <v>678</v>
      </c>
      <c r="E1847" t="s">
        <v>323</v>
      </c>
      <c r="F1847" t="s">
        <v>324</v>
      </c>
      <c r="G1847" t="s">
        <v>318</v>
      </c>
      <c r="H1847" t="s">
        <v>8453</v>
      </c>
      <c r="I1847">
        <v>734658</v>
      </c>
      <c r="J1847" t="s">
        <v>4191</v>
      </c>
      <c r="K1847" t="s">
        <v>4192</v>
      </c>
      <c r="L1847" t="s">
        <v>4622</v>
      </c>
      <c r="M1847" t="s">
        <v>8454</v>
      </c>
      <c r="N1847">
        <v>75000</v>
      </c>
      <c r="O1847" t="s">
        <v>1432</v>
      </c>
      <c r="P1847" t="s">
        <v>1433</v>
      </c>
      <c r="Q1847" t="s">
        <v>8455</v>
      </c>
      <c r="R1847">
        <v>7652674675</v>
      </c>
      <c r="S1847" s="14">
        <v>46203</v>
      </c>
      <c r="T1847" t="s">
        <v>8450</v>
      </c>
      <c r="U1847" s="31">
        <v>46203.779965277776</v>
      </c>
      <c r="AK1847" s="14">
        <v>46205</v>
      </c>
      <c r="AL1847" t="s">
        <v>1431</v>
      </c>
      <c r="AM1847" s="31">
        <v>46205.442002314812</v>
      </c>
      <c r="AQ1847" s="31">
        <v>46205.442002314812</v>
      </c>
      <c r="AR1847" s="14">
        <v>46205</v>
      </c>
      <c r="AS1847" t="s">
        <v>1431</v>
      </c>
      <c r="AT1847" t="s">
        <v>324</v>
      </c>
      <c r="AU1847" t="s">
        <v>678</v>
      </c>
      <c r="AV1847" s="14">
        <v>46205</v>
      </c>
      <c r="AW1847" t="s">
        <v>8443</v>
      </c>
      <c r="AX1847" s="31">
        <v>46205.456678240742</v>
      </c>
      <c r="AY1847" s="14">
        <v>46205</v>
      </c>
      <c r="AZ1847" t="s">
        <v>1194</v>
      </c>
      <c r="BA1847" s="31">
        <v>46205.459062499998</v>
      </c>
      <c r="BB1847" s="14">
        <v>46205</v>
      </c>
      <c r="BC1847" t="s">
        <v>6431</v>
      </c>
      <c r="BD1847" s="31">
        <v>46205.490416666667</v>
      </c>
      <c r="BE1847" s="14">
        <v>46205</v>
      </c>
      <c r="BF1847" t="s">
        <v>3020</v>
      </c>
      <c r="BG1847" s="31">
        <v>46205.522337962961</v>
      </c>
      <c r="BH1847" s="14">
        <v>46205</v>
      </c>
      <c r="BI1847" t="s">
        <v>1195</v>
      </c>
      <c r="BJ1847" s="31">
        <v>46205.649629629632</v>
      </c>
      <c r="BK1847" s="14">
        <v>46205</v>
      </c>
      <c r="BL1847" t="s">
        <v>3020</v>
      </c>
      <c r="BM1847" s="31">
        <v>46205.522696759261</v>
      </c>
      <c r="BW1847" s="14">
        <v>46205</v>
      </c>
      <c r="BX1847" t="s">
        <v>1195</v>
      </c>
      <c r="BY1847" s="31">
        <v>46205.654398148145</v>
      </c>
      <c r="BZ1847" s="14">
        <v>46205</v>
      </c>
      <c r="CA1847" t="s">
        <v>1199</v>
      </c>
      <c r="CB1847" s="31">
        <v>46205.657453703701</v>
      </c>
      <c r="CF1847" s="14">
        <v>46205</v>
      </c>
      <c r="CG1847" t="s">
        <v>8443</v>
      </c>
      <c r="CH1847" s="31">
        <v>46205.783182870371</v>
      </c>
      <c r="CM1847" s="4">
        <f t="shared" si="78"/>
        <v>46203.779965277776</v>
      </c>
      <c r="CN1847">
        <f t="shared" si="79"/>
        <v>2</v>
      </c>
      <c r="CO1847" t="str">
        <f>VLOOKUP(A1847,Sheet1!$A$2:$B$221,2,0)</f>
        <v>South East Zone</v>
      </c>
    </row>
    <row r="1848" spans="1:93" x14ac:dyDescent="0.35">
      <c r="A1848" t="s">
        <v>8456</v>
      </c>
      <c r="B1848">
        <v>181</v>
      </c>
      <c r="C1848" t="s">
        <v>9332</v>
      </c>
      <c r="D1848" t="s">
        <v>678</v>
      </c>
      <c r="E1848" t="s">
        <v>561</v>
      </c>
      <c r="F1848" t="s">
        <v>562</v>
      </c>
      <c r="G1848" t="s">
        <v>518</v>
      </c>
      <c r="H1848" t="s">
        <v>4002</v>
      </c>
      <c r="I1848">
        <v>56015</v>
      </c>
      <c r="J1848" t="s">
        <v>4004</v>
      </c>
      <c r="K1848" t="s">
        <v>4005</v>
      </c>
      <c r="L1848" t="s">
        <v>4622</v>
      </c>
      <c r="M1848" t="s">
        <v>8457</v>
      </c>
      <c r="N1848">
        <v>75000</v>
      </c>
      <c r="O1848" t="s">
        <v>1432</v>
      </c>
      <c r="P1848" t="s">
        <v>1433</v>
      </c>
      <c r="Q1848" t="s">
        <v>4003</v>
      </c>
      <c r="R1848">
        <v>5315162522</v>
      </c>
      <c r="S1848" s="14">
        <v>46204</v>
      </c>
      <c r="T1848" t="s">
        <v>1434</v>
      </c>
      <c r="U1848" s="31">
        <v>46204.756273148145</v>
      </c>
      <c r="AK1848" s="14">
        <v>46205</v>
      </c>
      <c r="AL1848" t="s">
        <v>1434</v>
      </c>
      <c r="AM1848" s="31">
        <v>46205.413958333331</v>
      </c>
      <c r="AQ1848" s="31">
        <v>46205.413958333331</v>
      </c>
      <c r="AR1848" s="14">
        <v>46205</v>
      </c>
      <c r="AS1848" t="s">
        <v>1434</v>
      </c>
      <c r="AT1848" t="s">
        <v>8458</v>
      </c>
      <c r="AU1848" t="s">
        <v>677</v>
      </c>
      <c r="AV1848" s="14">
        <v>46205</v>
      </c>
      <c r="AW1848" t="s">
        <v>1434</v>
      </c>
      <c r="AX1848" s="31">
        <v>46205.447268518517</v>
      </c>
      <c r="AY1848" s="14">
        <v>46205</v>
      </c>
      <c r="AZ1848" t="s">
        <v>1435</v>
      </c>
      <c r="BA1848" s="31">
        <v>46205.453043981484</v>
      </c>
      <c r="BB1848" s="14">
        <v>46205</v>
      </c>
      <c r="BC1848" t="s">
        <v>1436</v>
      </c>
      <c r="BD1848" s="31">
        <v>46205.466689814813</v>
      </c>
      <c r="BE1848" s="14">
        <v>46205</v>
      </c>
      <c r="BF1848" t="s">
        <v>1437</v>
      </c>
      <c r="BG1848" s="31">
        <v>46205.470868055556</v>
      </c>
      <c r="BH1848" s="14">
        <v>46205</v>
      </c>
      <c r="BI1848" t="s">
        <v>1437</v>
      </c>
      <c r="BJ1848" s="31">
        <v>46205.471550925926</v>
      </c>
      <c r="BW1848" s="14">
        <v>46205</v>
      </c>
      <c r="BX1848" t="s">
        <v>1437</v>
      </c>
      <c r="BY1848" s="31">
        <v>46205.495636574073</v>
      </c>
      <c r="BZ1848" s="14">
        <v>46205</v>
      </c>
      <c r="CA1848" t="s">
        <v>1438</v>
      </c>
      <c r="CB1848" s="31">
        <v>46205.514027777775</v>
      </c>
      <c r="CF1848" s="14">
        <v>46205</v>
      </c>
      <c r="CG1848" t="s">
        <v>1434</v>
      </c>
      <c r="CH1848" s="31">
        <v>46205.719884259262</v>
      </c>
      <c r="CM1848" s="4">
        <f t="shared" si="78"/>
        <v>46204.756273148145</v>
      </c>
      <c r="CN1848">
        <f t="shared" si="79"/>
        <v>1</v>
      </c>
      <c r="CO1848" t="str">
        <f>VLOOKUP(A1848,Sheet1!$A$2:$B$221,2,0)</f>
        <v>South East Zone</v>
      </c>
    </row>
    <row r="1849" spans="1:93" x14ac:dyDescent="0.35">
      <c r="A1849" t="s">
        <v>8456</v>
      </c>
      <c r="B1849">
        <v>181</v>
      </c>
      <c r="C1849" t="s">
        <v>9332</v>
      </c>
      <c r="D1849" t="s">
        <v>678</v>
      </c>
      <c r="E1849" t="s">
        <v>561</v>
      </c>
      <c r="F1849" t="s">
        <v>562</v>
      </c>
      <c r="G1849" t="s">
        <v>518</v>
      </c>
      <c r="H1849" t="s">
        <v>8459</v>
      </c>
      <c r="I1849">
        <v>109699</v>
      </c>
      <c r="J1849" t="s">
        <v>3123</v>
      </c>
      <c r="K1849" t="s">
        <v>3124</v>
      </c>
      <c r="L1849" t="s">
        <v>4622</v>
      </c>
      <c r="M1849" t="s">
        <v>8460</v>
      </c>
      <c r="N1849">
        <v>60000</v>
      </c>
      <c r="O1849" t="s">
        <v>1038</v>
      </c>
      <c r="P1849" t="s">
        <v>1039</v>
      </c>
      <c r="Q1849" t="s">
        <v>8461</v>
      </c>
      <c r="R1849">
        <v>3580028150</v>
      </c>
      <c r="S1849" s="14">
        <v>46205</v>
      </c>
      <c r="T1849" t="s">
        <v>8462</v>
      </c>
      <c r="U1849" s="31">
        <v>46205.415254629632</v>
      </c>
      <c r="AK1849" s="14">
        <v>46205</v>
      </c>
      <c r="AL1849" t="s">
        <v>1439</v>
      </c>
      <c r="AM1849" s="31">
        <v>46205.502604166664</v>
      </c>
      <c r="AQ1849" s="31">
        <v>46205.502604166664</v>
      </c>
      <c r="AR1849" s="14">
        <v>46205</v>
      </c>
      <c r="AS1849" t="s">
        <v>1439</v>
      </c>
      <c r="AT1849" t="s">
        <v>562</v>
      </c>
      <c r="AU1849" t="s">
        <v>678</v>
      </c>
      <c r="AV1849" s="14">
        <v>46205</v>
      </c>
      <c r="AW1849" t="s">
        <v>1434</v>
      </c>
      <c r="AX1849" s="31">
        <v>46205.540289351855</v>
      </c>
      <c r="AY1849" s="14">
        <v>46205</v>
      </c>
      <c r="AZ1849" t="s">
        <v>1435</v>
      </c>
      <c r="BA1849" s="31">
        <v>46205.544386574074</v>
      </c>
      <c r="BB1849" s="14">
        <v>46205</v>
      </c>
      <c r="BC1849" t="s">
        <v>1440</v>
      </c>
      <c r="BD1849" s="31">
        <v>46205.550393518519</v>
      </c>
      <c r="BE1849" s="14">
        <v>46205</v>
      </c>
      <c r="BF1849" t="s">
        <v>1437</v>
      </c>
      <c r="BG1849" s="31">
        <v>46205.554027777776</v>
      </c>
      <c r="BH1849" s="14">
        <v>46205</v>
      </c>
      <c r="BI1849" t="s">
        <v>1437</v>
      </c>
      <c r="BJ1849" s="31">
        <v>46205.554814814815</v>
      </c>
      <c r="BW1849" s="14">
        <v>46205</v>
      </c>
      <c r="BX1849" t="s">
        <v>1437</v>
      </c>
      <c r="BY1849" s="31">
        <v>46205.562824074077</v>
      </c>
      <c r="BZ1849" s="14">
        <v>46205</v>
      </c>
      <c r="CA1849" t="s">
        <v>1437</v>
      </c>
      <c r="CB1849" s="31">
        <v>46205.564212962963</v>
      </c>
      <c r="CF1849" s="14">
        <v>46205</v>
      </c>
      <c r="CG1849" t="s">
        <v>1434</v>
      </c>
      <c r="CH1849" s="31">
        <v>46205.761018518519</v>
      </c>
      <c r="CM1849" s="4">
        <f t="shared" si="78"/>
        <v>46205.415254629632</v>
      </c>
      <c r="CN1849">
        <f t="shared" si="79"/>
        <v>0</v>
      </c>
      <c r="CO1849" t="str">
        <f>VLOOKUP(A1849,Sheet1!$A$2:$B$221,2,0)</f>
        <v>South East Zone</v>
      </c>
    </row>
    <row r="1850" spans="1:93" x14ac:dyDescent="0.35">
      <c r="A1850" t="s">
        <v>8456</v>
      </c>
      <c r="B1850">
        <v>181</v>
      </c>
      <c r="C1850" t="s">
        <v>9332</v>
      </c>
      <c r="D1850" t="s">
        <v>678</v>
      </c>
      <c r="E1850" t="s">
        <v>561</v>
      </c>
      <c r="F1850" t="s">
        <v>562</v>
      </c>
      <c r="G1850" t="s">
        <v>518</v>
      </c>
      <c r="H1850" t="s">
        <v>12873</v>
      </c>
      <c r="I1850">
        <v>188087</v>
      </c>
      <c r="J1850" t="s">
        <v>3125</v>
      </c>
      <c r="K1850" t="s">
        <v>3126</v>
      </c>
      <c r="L1850" t="s">
        <v>4622</v>
      </c>
      <c r="M1850" t="s">
        <v>12874</v>
      </c>
      <c r="N1850">
        <v>80000</v>
      </c>
      <c r="O1850" t="s">
        <v>1110</v>
      </c>
      <c r="P1850" t="s">
        <v>1111</v>
      </c>
      <c r="Q1850" t="s">
        <v>12875</v>
      </c>
      <c r="R1850">
        <v>6731732569</v>
      </c>
      <c r="S1850" s="14">
        <v>46210</v>
      </c>
      <c r="T1850" t="s">
        <v>8466</v>
      </c>
      <c r="U1850" s="31">
        <v>46210.699826388889</v>
      </c>
      <c r="AH1850" s="14">
        <v>46210</v>
      </c>
      <c r="AI1850" t="s">
        <v>1434</v>
      </c>
      <c r="AJ1850" s="31">
        <v>46210.703506944446</v>
      </c>
      <c r="AK1850" s="14">
        <v>46210</v>
      </c>
      <c r="AL1850" t="s">
        <v>1434</v>
      </c>
      <c r="AM1850" s="31">
        <v>46210.735023148147</v>
      </c>
      <c r="AQ1850" s="31">
        <v>46210.735023148147</v>
      </c>
      <c r="AR1850" s="14">
        <v>46210</v>
      </c>
      <c r="AS1850" t="s">
        <v>1434</v>
      </c>
      <c r="AT1850" t="s">
        <v>8458</v>
      </c>
      <c r="AU1850" t="s">
        <v>677</v>
      </c>
      <c r="AV1850" s="14">
        <v>46210</v>
      </c>
      <c r="AW1850" t="s">
        <v>1434</v>
      </c>
      <c r="AX1850" s="31">
        <v>46210.735439814816</v>
      </c>
      <c r="AY1850" s="14">
        <v>46210</v>
      </c>
      <c r="AZ1850" t="s">
        <v>1435</v>
      </c>
      <c r="BA1850" s="31">
        <v>46210.737233796295</v>
      </c>
      <c r="BB1850" s="14">
        <v>46210</v>
      </c>
      <c r="BC1850" t="s">
        <v>1443</v>
      </c>
      <c r="BD1850" s="31">
        <v>46210.74150462963</v>
      </c>
      <c r="BE1850" s="14">
        <v>46210</v>
      </c>
      <c r="BF1850" t="s">
        <v>1437</v>
      </c>
      <c r="BG1850" s="31">
        <v>46210.743263888886</v>
      </c>
      <c r="BK1850" s="14">
        <v>46210</v>
      </c>
      <c r="BL1850" t="s">
        <v>1437</v>
      </c>
      <c r="BM1850" s="31">
        <v>46210.744722222225</v>
      </c>
      <c r="CM1850" s="4">
        <f t="shared" si="78"/>
        <v>46210.703506944446</v>
      </c>
      <c r="CN1850">
        <f t="shared" si="79"/>
        <v>0</v>
      </c>
      <c r="CO1850" t="str">
        <f>VLOOKUP(A1850,Sheet1!$A$2:$B$221,2,0)</f>
        <v>South East Zone</v>
      </c>
    </row>
    <row r="1851" spans="1:93" x14ac:dyDescent="0.35">
      <c r="A1851" t="s">
        <v>8456</v>
      </c>
      <c r="B1851">
        <v>181</v>
      </c>
      <c r="C1851" t="s">
        <v>9332</v>
      </c>
      <c r="D1851" t="s">
        <v>678</v>
      </c>
      <c r="E1851" t="s">
        <v>561</v>
      </c>
      <c r="F1851" t="s">
        <v>562</v>
      </c>
      <c r="G1851" t="s">
        <v>518</v>
      </c>
      <c r="H1851" t="s">
        <v>12876</v>
      </c>
      <c r="I1851">
        <v>224307</v>
      </c>
      <c r="J1851" t="s">
        <v>2199</v>
      </c>
      <c r="K1851" t="s">
        <v>2200</v>
      </c>
      <c r="L1851" t="s">
        <v>4622</v>
      </c>
      <c r="M1851" t="s">
        <v>12877</v>
      </c>
      <c r="N1851">
        <v>90000</v>
      </c>
      <c r="O1851" t="s">
        <v>1032</v>
      </c>
      <c r="P1851" t="s">
        <v>1033</v>
      </c>
      <c r="Q1851" t="s">
        <v>12878</v>
      </c>
      <c r="R1851">
        <v>6529000625</v>
      </c>
      <c r="S1851" s="14">
        <v>46210</v>
      </c>
      <c r="T1851" t="s">
        <v>8470</v>
      </c>
      <c r="U1851" s="31">
        <v>46210.558472222219</v>
      </c>
      <c r="AK1851" s="14">
        <v>46210</v>
      </c>
      <c r="AL1851" t="s">
        <v>1439</v>
      </c>
      <c r="AM1851" s="31">
        <v>46210.639317129629</v>
      </c>
      <c r="AQ1851" s="31">
        <v>46210.639317129629</v>
      </c>
      <c r="AR1851" s="14">
        <v>46210</v>
      </c>
      <c r="AS1851" t="s">
        <v>1439</v>
      </c>
      <c r="AT1851" t="s">
        <v>562</v>
      </c>
      <c r="AU1851" t="s">
        <v>678</v>
      </c>
      <c r="AV1851" s="14">
        <v>46210</v>
      </c>
      <c r="AW1851" t="s">
        <v>1434</v>
      </c>
      <c r="AX1851" s="31">
        <v>46210.652638888889</v>
      </c>
      <c r="AY1851" s="14">
        <v>46210</v>
      </c>
      <c r="AZ1851" t="s">
        <v>1435</v>
      </c>
      <c r="BA1851" s="31">
        <v>46210.662129629629</v>
      </c>
      <c r="BB1851" s="14">
        <v>46210</v>
      </c>
      <c r="BC1851" t="s">
        <v>1442</v>
      </c>
      <c r="BD1851" s="31">
        <v>46210.665729166663</v>
      </c>
      <c r="BE1851" s="14">
        <v>46210</v>
      </c>
      <c r="BF1851" t="s">
        <v>1437</v>
      </c>
      <c r="BG1851" s="31">
        <v>46210.670381944445</v>
      </c>
      <c r="BK1851" s="14">
        <v>46210</v>
      </c>
      <c r="BL1851" t="s">
        <v>1437</v>
      </c>
      <c r="BM1851" s="31">
        <v>46210.671030092592</v>
      </c>
      <c r="CM1851" s="4">
        <f t="shared" si="78"/>
        <v>46210.558472222219</v>
      </c>
      <c r="CN1851">
        <f t="shared" si="79"/>
        <v>0</v>
      </c>
      <c r="CO1851" t="str">
        <f>VLOOKUP(A1851,Sheet1!$A$2:$B$221,2,0)</f>
        <v>South East Zone</v>
      </c>
    </row>
    <row r="1852" spans="1:93" x14ac:dyDescent="0.35">
      <c r="A1852" t="s">
        <v>8456</v>
      </c>
      <c r="B1852">
        <v>181</v>
      </c>
      <c r="C1852" t="s">
        <v>9332</v>
      </c>
      <c r="D1852" t="s">
        <v>678</v>
      </c>
      <c r="E1852" t="s">
        <v>561</v>
      </c>
      <c r="F1852" t="s">
        <v>562</v>
      </c>
      <c r="G1852" t="s">
        <v>518</v>
      </c>
      <c r="H1852" t="s">
        <v>8463</v>
      </c>
      <c r="I1852">
        <v>274109</v>
      </c>
      <c r="J1852" t="s">
        <v>3125</v>
      </c>
      <c r="K1852" t="s">
        <v>3126</v>
      </c>
      <c r="L1852" t="s">
        <v>4622</v>
      </c>
      <c r="M1852" t="s">
        <v>8464</v>
      </c>
      <c r="N1852">
        <v>55000</v>
      </c>
      <c r="O1852" t="s">
        <v>5836</v>
      </c>
      <c r="P1852" t="s">
        <v>5837</v>
      </c>
      <c r="Q1852" t="s">
        <v>8465</v>
      </c>
      <c r="R1852">
        <v>6451644099</v>
      </c>
      <c r="S1852" s="14">
        <v>46204</v>
      </c>
      <c r="T1852" t="s">
        <v>8466</v>
      </c>
      <c r="U1852" s="31">
        <v>46204.799791666665</v>
      </c>
      <c r="AK1852" s="14">
        <v>46205</v>
      </c>
      <c r="AL1852" t="s">
        <v>1434</v>
      </c>
      <c r="AM1852" s="31">
        <v>46205.408877314818</v>
      </c>
      <c r="AQ1852" s="31">
        <v>46205.408877314818</v>
      </c>
      <c r="AR1852" s="14">
        <v>46205</v>
      </c>
      <c r="AS1852" t="s">
        <v>1434</v>
      </c>
      <c r="AT1852" t="s">
        <v>8458</v>
      </c>
      <c r="AU1852" t="s">
        <v>677</v>
      </c>
      <c r="AV1852" s="14">
        <v>46205</v>
      </c>
      <c r="AW1852" t="s">
        <v>1434</v>
      </c>
      <c r="AX1852" s="31">
        <v>46205.41033564815</v>
      </c>
      <c r="AY1852" s="14">
        <v>46205</v>
      </c>
      <c r="AZ1852" t="s">
        <v>1435</v>
      </c>
      <c r="BA1852" s="31">
        <v>46205.41783564815</v>
      </c>
      <c r="BB1852" s="14">
        <v>46205</v>
      </c>
      <c r="BC1852" t="s">
        <v>1441</v>
      </c>
      <c r="BD1852" s="31">
        <v>46205.437326388892</v>
      </c>
      <c r="BE1852" s="14">
        <v>46205</v>
      </c>
      <c r="BF1852" t="s">
        <v>1437</v>
      </c>
      <c r="BG1852" s="31">
        <v>46205.469571759262</v>
      </c>
      <c r="BH1852" s="14">
        <v>46205</v>
      </c>
      <c r="BI1852" t="s">
        <v>1437</v>
      </c>
      <c r="BJ1852" s="31">
        <v>46205.470486111109</v>
      </c>
      <c r="BW1852" s="14">
        <v>46205</v>
      </c>
      <c r="BX1852" t="s">
        <v>1437</v>
      </c>
      <c r="BY1852" s="31">
        <v>46205.49527777778</v>
      </c>
      <c r="BZ1852" s="14">
        <v>46205</v>
      </c>
      <c r="CA1852" t="s">
        <v>1438</v>
      </c>
      <c r="CB1852" s="31">
        <v>46205.514108796298</v>
      </c>
      <c r="CF1852" s="14">
        <v>46205</v>
      </c>
      <c r="CG1852" t="s">
        <v>1434</v>
      </c>
      <c r="CH1852" s="31">
        <v>46205.710231481484</v>
      </c>
      <c r="CM1852" s="4">
        <f t="shared" si="78"/>
        <v>46204.799791666665</v>
      </c>
      <c r="CN1852">
        <f t="shared" si="79"/>
        <v>1</v>
      </c>
      <c r="CO1852" t="str">
        <f>VLOOKUP(A1852,Sheet1!$A$2:$B$221,2,0)</f>
        <v>South East Zone</v>
      </c>
    </row>
    <row r="1853" spans="1:93" x14ac:dyDescent="0.35">
      <c r="A1853" t="s">
        <v>8456</v>
      </c>
      <c r="B1853">
        <v>181</v>
      </c>
      <c r="C1853" t="s">
        <v>9332</v>
      </c>
      <c r="D1853" t="s">
        <v>678</v>
      </c>
      <c r="E1853" t="s">
        <v>561</v>
      </c>
      <c r="F1853" t="s">
        <v>562</v>
      </c>
      <c r="G1853" t="s">
        <v>518</v>
      </c>
      <c r="H1853" t="s">
        <v>8467</v>
      </c>
      <c r="I1853">
        <v>309488</v>
      </c>
      <c r="J1853" t="s">
        <v>2199</v>
      </c>
      <c r="K1853" t="s">
        <v>2200</v>
      </c>
      <c r="L1853" t="s">
        <v>4622</v>
      </c>
      <c r="M1853" t="s">
        <v>8468</v>
      </c>
      <c r="N1853">
        <v>45000</v>
      </c>
      <c r="O1853" t="s">
        <v>1036</v>
      </c>
      <c r="P1853" t="s">
        <v>1037</v>
      </c>
      <c r="Q1853" t="s">
        <v>8469</v>
      </c>
      <c r="R1853">
        <v>4040397920</v>
      </c>
      <c r="S1853" s="14">
        <v>46205</v>
      </c>
      <c r="T1853" t="s">
        <v>8470</v>
      </c>
      <c r="U1853" s="31">
        <v>46205.645937499998</v>
      </c>
      <c r="AK1853" s="14">
        <v>46205</v>
      </c>
      <c r="AL1853" t="s">
        <v>1439</v>
      </c>
      <c r="AM1853" s="31">
        <v>46205.67560185185</v>
      </c>
      <c r="AQ1853" s="31">
        <v>46205.67560185185</v>
      </c>
      <c r="AR1853" s="14">
        <v>46205</v>
      </c>
      <c r="AS1853" t="s">
        <v>1439</v>
      </c>
      <c r="AT1853" t="s">
        <v>562</v>
      </c>
      <c r="AU1853" t="s">
        <v>678</v>
      </c>
      <c r="AV1853" s="14">
        <v>46205</v>
      </c>
      <c r="AW1853" t="s">
        <v>1434</v>
      </c>
      <c r="AX1853" s="31">
        <v>46205.677245370367</v>
      </c>
      <c r="AY1853" s="14">
        <v>46205</v>
      </c>
      <c r="AZ1853" t="s">
        <v>1435</v>
      </c>
      <c r="BA1853" s="31">
        <v>46205.684571759259</v>
      </c>
      <c r="BB1853" s="14">
        <v>46205</v>
      </c>
      <c r="BC1853" t="s">
        <v>1457</v>
      </c>
      <c r="BD1853" s="31">
        <v>46205.687662037039</v>
      </c>
      <c r="BE1853" s="14">
        <v>46205</v>
      </c>
      <c r="BF1853" t="s">
        <v>1437</v>
      </c>
      <c r="BG1853" s="31">
        <v>46205.70103009259</v>
      </c>
      <c r="BH1853" s="14">
        <v>46205</v>
      </c>
      <c r="BI1853" t="s">
        <v>1437</v>
      </c>
      <c r="BJ1853" s="31">
        <v>46205.701643518521</v>
      </c>
      <c r="BW1853" s="14">
        <v>46205</v>
      </c>
      <c r="BX1853" t="s">
        <v>1437</v>
      </c>
      <c r="BY1853" s="31">
        <v>46205.712581018517</v>
      </c>
      <c r="BZ1853" s="14">
        <v>46205</v>
      </c>
      <c r="CA1853" t="s">
        <v>1455</v>
      </c>
      <c r="CB1853" s="31">
        <v>46205.71471064815</v>
      </c>
      <c r="CF1853" s="14">
        <v>46205</v>
      </c>
      <c r="CG1853" t="s">
        <v>1434</v>
      </c>
      <c r="CH1853" s="31">
        <v>46205.813206018516</v>
      </c>
      <c r="CM1853" s="4">
        <f t="shared" si="78"/>
        <v>46205.645937499998</v>
      </c>
      <c r="CN1853">
        <f t="shared" si="79"/>
        <v>0</v>
      </c>
      <c r="CO1853" t="str">
        <f>VLOOKUP(A1853,Sheet1!$A$2:$B$221,2,0)</f>
        <v>South East Zone</v>
      </c>
    </row>
    <row r="1854" spans="1:93" x14ac:dyDescent="0.35">
      <c r="A1854" t="s">
        <v>8456</v>
      </c>
      <c r="B1854">
        <v>181</v>
      </c>
      <c r="C1854" t="s">
        <v>9332</v>
      </c>
      <c r="D1854" t="s">
        <v>678</v>
      </c>
      <c r="E1854" t="s">
        <v>561</v>
      </c>
      <c r="F1854" t="s">
        <v>562</v>
      </c>
      <c r="G1854" t="s">
        <v>518</v>
      </c>
      <c r="H1854" t="s">
        <v>8471</v>
      </c>
      <c r="I1854">
        <v>320376</v>
      </c>
      <c r="J1854" t="s">
        <v>8472</v>
      </c>
      <c r="K1854" t="s">
        <v>8473</v>
      </c>
      <c r="L1854" t="s">
        <v>4622</v>
      </c>
      <c r="M1854" t="s">
        <v>8474</v>
      </c>
      <c r="N1854">
        <v>85000</v>
      </c>
      <c r="O1854" t="s">
        <v>1110</v>
      </c>
      <c r="P1854" t="s">
        <v>1111</v>
      </c>
      <c r="Q1854" t="s">
        <v>8475</v>
      </c>
      <c r="R1854">
        <v>7980895511</v>
      </c>
      <c r="S1854" s="14">
        <v>46204</v>
      </c>
      <c r="T1854" t="s">
        <v>1434</v>
      </c>
      <c r="U1854" s="31">
        <v>46204.682175925926</v>
      </c>
      <c r="AK1854" s="14">
        <v>46204</v>
      </c>
      <c r="AL1854" t="s">
        <v>1439</v>
      </c>
      <c r="AM1854" s="31">
        <v>46204.722754629627</v>
      </c>
      <c r="AQ1854" s="31">
        <v>46204.722754629627</v>
      </c>
      <c r="AR1854" s="14">
        <v>46204</v>
      </c>
      <c r="AS1854" t="s">
        <v>1439</v>
      </c>
      <c r="AT1854" t="s">
        <v>562</v>
      </c>
      <c r="AU1854" t="s">
        <v>678</v>
      </c>
      <c r="AV1854" s="14">
        <v>46205</v>
      </c>
      <c r="AW1854" t="s">
        <v>1434</v>
      </c>
      <c r="AX1854" s="31">
        <v>46205.449756944443</v>
      </c>
      <c r="AY1854" s="14">
        <v>46205</v>
      </c>
      <c r="AZ1854" t="s">
        <v>1435</v>
      </c>
      <c r="BA1854" s="31">
        <v>46205.453032407408</v>
      </c>
      <c r="BB1854" s="14">
        <v>46205</v>
      </c>
      <c r="BC1854" t="s">
        <v>1442</v>
      </c>
      <c r="BD1854" s="31">
        <v>46205.463773148149</v>
      </c>
      <c r="BE1854" s="14">
        <v>46205</v>
      </c>
      <c r="BF1854" t="s">
        <v>1437</v>
      </c>
      <c r="BG1854" s="31">
        <v>46205.47184027778</v>
      </c>
      <c r="BH1854" s="14">
        <v>46205</v>
      </c>
      <c r="BI1854" t="s">
        <v>1437</v>
      </c>
      <c r="BJ1854" s="31">
        <v>46205.47252314815</v>
      </c>
      <c r="BW1854" s="14">
        <v>46205</v>
      </c>
      <c r="BX1854" t="s">
        <v>1437</v>
      </c>
      <c r="BY1854" s="31">
        <v>46205.495983796296</v>
      </c>
      <c r="BZ1854" s="14">
        <v>46205</v>
      </c>
      <c r="CA1854" t="s">
        <v>1438</v>
      </c>
      <c r="CB1854" s="31">
        <v>46205.513865740744</v>
      </c>
      <c r="CF1854" s="14">
        <v>46206</v>
      </c>
      <c r="CG1854" t="s">
        <v>1434</v>
      </c>
      <c r="CH1854" s="31">
        <v>46206.335717592592</v>
      </c>
      <c r="CM1854" s="4">
        <f t="shared" si="78"/>
        <v>46204.682175925926</v>
      </c>
      <c r="CN1854">
        <f t="shared" si="79"/>
        <v>0</v>
      </c>
      <c r="CO1854" t="str">
        <f>VLOOKUP(A1854,Sheet1!$A$2:$B$221,2,0)</f>
        <v>South East Zone</v>
      </c>
    </row>
    <row r="1855" spans="1:93" x14ac:dyDescent="0.35">
      <c r="A1855" t="s">
        <v>8456</v>
      </c>
      <c r="B1855">
        <v>181</v>
      </c>
      <c r="C1855" t="s">
        <v>9332</v>
      </c>
      <c r="D1855" t="s">
        <v>678</v>
      </c>
      <c r="E1855" t="s">
        <v>561</v>
      </c>
      <c r="F1855" t="s">
        <v>562</v>
      </c>
      <c r="G1855" t="s">
        <v>518</v>
      </c>
      <c r="H1855" t="s">
        <v>12879</v>
      </c>
      <c r="I1855">
        <v>321255</v>
      </c>
      <c r="J1855" t="s">
        <v>4004</v>
      </c>
      <c r="K1855" t="s">
        <v>4005</v>
      </c>
      <c r="L1855" t="s">
        <v>4622</v>
      </c>
      <c r="M1855" t="s">
        <v>12880</v>
      </c>
      <c r="N1855">
        <v>60000</v>
      </c>
      <c r="O1855" t="s">
        <v>1038</v>
      </c>
      <c r="P1855" t="s">
        <v>1039</v>
      </c>
      <c r="Q1855" t="s">
        <v>12881</v>
      </c>
      <c r="R1855">
        <v>5617309952</v>
      </c>
      <c r="S1855" s="14">
        <v>46210</v>
      </c>
      <c r="T1855" t="s">
        <v>12882</v>
      </c>
      <c r="U1855" s="31">
        <v>46210.728344907409</v>
      </c>
      <c r="AK1855" s="14">
        <v>46210</v>
      </c>
      <c r="AL1855" t="s">
        <v>1439</v>
      </c>
      <c r="AM1855" s="31">
        <v>46210.767905092594</v>
      </c>
      <c r="AQ1855" s="31">
        <v>46210.767905092594</v>
      </c>
      <c r="AR1855" s="14">
        <v>46210</v>
      </c>
      <c r="AS1855" t="s">
        <v>1439</v>
      </c>
      <c r="AT1855" t="s">
        <v>562</v>
      </c>
      <c r="AU1855" t="s">
        <v>678</v>
      </c>
      <c r="AV1855" s="14">
        <v>46211</v>
      </c>
      <c r="AW1855" t="s">
        <v>1434</v>
      </c>
      <c r="AX1855" s="31">
        <v>46211.332187499997</v>
      </c>
      <c r="CM1855" s="4">
        <f t="shared" si="78"/>
        <v>46210.728344907409</v>
      </c>
      <c r="CN1855">
        <f t="shared" si="79"/>
        <v>0</v>
      </c>
      <c r="CO1855" t="str">
        <f>VLOOKUP(A1855,Sheet1!$A$2:$B$221,2,0)</f>
        <v>South East Zone</v>
      </c>
    </row>
    <row r="1856" spans="1:93" x14ac:dyDescent="0.35">
      <c r="A1856" t="s">
        <v>8456</v>
      </c>
      <c r="B1856">
        <v>181</v>
      </c>
      <c r="C1856" t="s">
        <v>9332</v>
      </c>
      <c r="D1856" t="s">
        <v>678</v>
      </c>
      <c r="E1856" t="s">
        <v>561</v>
      </c>
      <c r="F1856" t="s">
        <v>562</v>
      </c>
      <c r="G1856" t="s">
        <v>518</v>
      </c>
      <c r="H1856" t="s">
        <v>8476</v>
      </c>
      <c r="I1856">
        <v>593409</v>
      </c>
      <c r="J1856" t="s">
        <v>3125</v>
      </c>
      <c r="K1856" t="s">
        <v>3126</v>
      </c>
      <c r="L1856" t="s">
        <v>4622</v>
      </c>
      <c r="M1856" t="s">
        <v>8477</v>
      </c>
      <c r="N1856">
        <v>45000</v>
      </c>
      <c r="O1856" t="s">
        <v>1036</v>
      </c>
      <c r="P1856" t="s">
        <v>1037</v>
      </c>
      <c r="Q1856" t="s">
        <v>8478</v>
      </c>
      <c r="R1856">
        <v>1049447139</v>
      </c>
      <c r="S1856" s="14">
        <v>46205</v>
      </c>
      <c r="T1856" t="s">
        <v>8466</v>
      </c>
      <c r="U1856" s="31">
        <v>46205.431215277778</v>
      </c>
      <c r="AK1856" s="14">
        <v>46205</v>
      </c>
      <c r="AL1856" t="s">
        <v>1434</v>
      </c>
      <c r="AM1856" s="31">
        <v>46205.534375000003</v>
      </c>
      <c r="AQ1856" s="31">
        <v>46205.534375000003</v>
      </c>
      <c r="AR1856" s="14">
        <v>46205</v>
      </c>
      <c r="AS1856" t="s">
        <v>1434</v>
      </c>
      <c r="AT1856" t="s">
        <v>8458</v>
      </c>
      <c r="AU1856" t="s">
        <v>677</v>
      </c>
      <c r="AV1856" s="14">
        <v>46205</v>
      </c>
      <c r="AW1856" t="s">
        <v>1434</v>
      </c>
      <c r="AX1856" s="31">
        <v>46205.536863425928</v>
      </c>
      <c r="AY1856" s="14">
        <v>46205</v>
      </c>
      <c r="AZ1856" t="s">
        <v>1435</v>
      </c>
      <c r="BA1856" s="31">
        <v>46205.544386574074</v>
      </c>
      <c r="BB1856" s="14">
        <v>46205</v>
      </c>
      <c r="BC1856" t="s">
        <v>1440</v>
      </c>
      <c r="BD1856" s="31">
        <v>46205.551886574074</v>
      </c>
      <c r="BE1856" s="14">
        <v>46205</v>
      </c>
      <c r="BF1856" t="s">
        <v>1437</v>
      </c>
      <c r="BG1856" s="31">
        <v>46205.555034722223</v>
      </c>
      <c r="BH1856" s="14">
        <v>46206</v>
      </c>
      <c r="BI1856" t="s">
        <v>1491</v>
      </c>
      <c r="BJ1856" s="31">
        <v>46206.397013888891</v>
      </c>
      <c r="BK1856" s="14">
        <v>46205</v>
      </c>
      <c r="BL1856" t="s">
        <v>1437</v>
      </c>
      <c r="BM1856" s="31">
        <v>46205.555439814816</v>
      </c>
      <c r="BW1856" s="14">
        <v>46206</v>
      </c>
      <c r="BX1856" t="s">
        <v>1491</v>
      </c>
      <c r="BY1856" s="31">
        <v>46206.41238425926</v>
      </c>
      <c r="BZ1856" s="14">
        <v>46206</v>
      </c>
      <c r="CA1856" t="s">
        <v>1455</v>
      </c>
      <c r="CB1856" s="31">
        <v>46206.443310185183</v>
      </c>
      <c r="CF1856" s="14">
        <v>46206</v>
      </c>
      <c r="CG1856" t="s">
        <v>8479</v>
      </c>
      <c r="CH1856" s="31">
        <v>46206.586886574078</v>
      </c>
      <c r="CM1856" s="4">
        <f t="shared" si="78"/>
        <v>46205.431215277778</v>
      </c>
      <c r="CN1856">
        <f t="shared" si="79"/>
        <v>0</v>
      </c>
      <c r="CO1856" t="str">
        <f>VLOOKUP(A1856,Sheet1!$A$2:$B$221,2,0)</f>
        <v>South East Zone</v>
      </c>
    </row>
    <row r="1857" spans="1:93" x14ac:dyDescent="0.35">
      <c r="A1857" t="s">
        <v>8456</v>
      </c>
      <c r="B1857">
        <v>181</v>
      </c>
      <c r="C1857" t="s">
        <v>9332</v>
      </c>
      <c r="D1857" t="s">
        <v>678</v>
      </c>
      <c r="E1857" t="s">
        <v>561</v>
      </c>
      <c r="F1857" t="s">
        <v>562</v>
      </c>
      <c r="G1857" t="s">
        <v>518</v>
      </c>
      <c r="H1857" t="s">
        <v>3127</v>
      </c>
      <c r="I1857">
        <v>657742</v>
      </c>
      <c r="J1857" t="s">
        <v>3125</v>
      </c>
      <c r="K1857" t="s">
        <v>3126</v>
      </c>
      <c r="L1857" t="s">
        <v>4622</v>
      </c>
      <c r="M1857" t="s">
        <v>8480</v>
      </c>
      <c r="N1857">
        <v>55000</v>
      </c>
      <c r="O1857" t="s">
        <v>5836</v>
      </c>
      <c r="P1857" t="s">
        <v>5837</v>
      </c>
      <c r="Q1857" t="s">
        <v>8481</v>
      </c>
      <c r="R1857">
        <v>7826957199</v>
      </c>
      <c r="S1857" s="14">
        <v>46205</v>
      </c>
      <c r="T1857" t="s">
        <v>8466</v>
      </c>
      <c r="U1857" s="31">
        <v>46205.768773148149</v>
      </c>
      <c r="AK1857" s="14">
        <v>46205</v>
      </c>
      <c r="AL1857" t="s">
        <v>1439</v>
      </c>
      <c r="AM1857" s="31">
        <v>46205.800810185188</v>
      </c>
      <c r="AQ1857" s="31">
        <v>46205.800810185188</v>
      </c>
      <c r="AR1857" s="14">
        <v>46205</v>
      </c>
      <c r="AS1857" t="s">
        <v>1439</v>
      </c>
      <c r="AT1857" t="s">
        <v>562</v>
      </c>
      <c r="AU1857" t="s">
        <v>678</v>
      </c>
      <c r="AV1857" s="14">
        <v>46206</v>
      </c>
      <c r="AW1857" t="s">
        <v>1434</v>
      </c>
      <c r="AX1857" s="31">
        <v>46206.377442129633</v>
      </c>
      <c r="AY1857" s="14">
        <v>46206</v>
      </c>
      <c r="AZ1857" t="s">
        <v>1435</v>
      </c>
      <c r="BA1857" s="31">
        <v>46206.400706018518</v>
      </c>
      <c r="BB1857" s="14">
        <v>46206</v>
      </c>
      <c r="BC1857" t="s">
        <v>1454</v>
      </c>
      <c r="BD1857" s="31">
        <v>46206.423576388886</v>
      </c>
      <c r="BE1857" s="14">
        <v>46206</v>
      </c>
      <c r="BF1857" t="s">
        <v>1437</v>
      </c>
      <c r="BG1857" s="31">
        <v>46206.445891203701</v>
      </c>
      <c r="BH1857" s="14">
        <v>46206</v>
      </c>
      <c r="BI1857" t="s">
        <v>1437</v>
      </c>
      <c r="BJ1857" s="31">
        <v>46206.446400462963</v>
      </c>
      <c r="BW1857" s="14">
        <v>46206</v>
      </c>
      <c r="BX1857" t="s">
        <v>1437</v>
      </c>
      <c r="BY1857" s="31">
        <v>46206.48128472222</v>
      </c>
      <c r="BZ1857" s="14">
        <v>46206</v>
      </c>
      <c r="CA1857" t="s">
        <v>1438</v>
      </c>
      <c r="CB1857" s="31">
        <v>46206.492905092593</v>
      </c>
      <c r="CF1857" s="14">
        <v>46206</v>
      </c>
      <c r="CG1857" t="s">
        <v>1434</v>
      </c>
      <c r="CH1857" s="31">
        <v>46206.799988425926</v>
      </c>
      <c r="CM1857" s="4">
        <f t="shared" si="78"/>
        <v>46205.768773148149</v>
      </c>
      <c r="CN1857">
        <f t="shared" si="79"/>
        <v>0</v>
      </c>
      <c r="CO1857" t="str">
        <f>VLOOKUP(A1857,Sheet1!$A$2:$B$221,2,0)</f>
        <v>South East Zone</v>
      </c>
    </row>
    <row r="1858" spans="1:93" x14ac:dyDescent="0.35">
      <c r="A1858" t="s">
        <v>8482</v>
      </c>
      <c r="B1858">
        <v>185</v>
      </c>
      <c r="C1858" t="s">
        <v>9332</v>
      </c>
      <c r="D1858" t="s">
        <v>678</v>
      </c>
      <c r="E1858" t="s">
        <v>587</v>
      </c>
      <c r="F1858" t="s">
        <v>588</v>
      </c>
      <c r="G1858" t="s">
        <v>518</v>
      </c>
      <c r="H1858" t="s">
        <v>12883</v>
      </c>
      <c r="I1858">
        <v>80049</v>
      </c>
      <c r="J1858" t="s">
        <v>12884</v>
      </c>
      <c r="K1858" t="s">
        <v>12885</v>
      </c>
      <c r="L1858" t="s">
        <v>4622</v>
      </c>
      <c r="M1858" t="s">
        <v>12886</v>
      </c>
      <c r="N1858">
        <v>77000</v>
      </c>
      <c r="O1858" t="s">
        <v>1124</v>
      </c>
      <c r="P1858" t="s">
        <v>1125</v>
      </c>
      <c r="Q1858" t="s">
        <v>12887</v>
      </c>
      <c r="R1858">
        <v>9525752232</v>
      </c>
      <c r="S1858" s="14">
        <v>46210</v>
      </c>
      <c r="T1858" t="s">
        <v>12888</v>
      </c>
      <c r="U1858" s="31">
        <v>46210.391747685186</v>
      </c>
      <c r="AK1858" s="14">
        <v>46210</v>
      </c>
      <c r="AL1858" t="s">
        <v>3128</v>
      </c>
      <c r="AM1858" s="31">
        <v>46210.458090277774</v>
      </c>
      <c r="AQ1858" s="31">
        <v>46210.458090277774</v>
      </c>
      <c r="AR1858" s="14">
        <v>46210</v>
      </c>
      <c r="AS1858" t="s">
        <v>3128</v>
      </c>
      <c r="AT1858" t="s">
        <v>588</v>
      </c>
      <c r="AU1858" t="s">
        <v>678</v>
      </c>
      <c r="AV1858" s="14">
        <v>46210</v>
      </c>
      <c r="AW1858" t="s">
        <v>3128</v>
      </c>
      <c r="AX1858" s="31">
        <v>46210.458553240744</v>
      </c>
      <c r="AY1858" s="14">
        <v>46210</v>
      </c>
      <c r="AZ1858" t="s">
        <v>1435</v>
      </c>
      <c r="BA1858" s="31">
        <v>46210.466458333336</v>
      </c>
      <c r="BB1858" s="14">
        <v>46210</v>
      </c>
      <c r="BC1858" t="s">
        <v>1450</v>
      </c>
      <c r="BD1858" s="31">
        <v>46210.477534722224</v>
      </c>
      <c r="BE1858" s="14">
        <v>46210</v>
      </c>
      <c r="BF1858" t="s">
        <v>1437</v>
      </c>
      <c r="BG1858" s="31">
        <v>46210.487974537034</v>
      </c>
      <c r="BH1858" s="14">
        <v>46210</v>
      </c>
      <c r="BI1858" t="s">
        <v>1437</v>
      </c>
      <c r="BJ1858" s="31">
        <v>46210.488900462966</v>
      </c>
      <c r="BW1858" s="14">
        <v>46210</v>
      </c>
      <c r="BX1858" t="s">
        <v>1437</v>
      </c>
      <c r="BY1858" s="31">
        <v>46210.511064814818</v>
      </c>
      <c r="BZ1858" s="14">
        <v>46210</v>
      </c>
      <c r="CA1858" t="s">
        <v>1455</v>
      </c>
      <c r="CB1858" s="31">
        <v>46210.527916666666</v>
      </c>
      <c r="CF1858" s="14">
        <v>46210</v>
      </c>
      <c r="CG1858" t="s">
        <v>3129</v>
      </c>
      <c r="CH1858" s="31">
        <v>46210.694502314815</v>
      </c>
      <c r="CM1858" s="4">
        <f t="shared" si="78"/>
        <v>46210.391747685186</v>
      </c>
      <c r="CN1858">
        <f t="shared" si="79"/>
        <v>0</v>
      </c>
      <c r="CO1858" t="str">
        <f>VLOOKUP(A1858,Sheet1!$A$2:$B$221,2,0)</f>
        <v>South East Zone</v>
      </c>
    </row>
    <row r="1859" spans="1:93" x14ac:dyDescent="0.35">
      <c r="A1859" t="s">
        <v>8482</v>
      </c>
      <c r="B1859">
        <v>185</v>
      </c>
      <c r="C1859" t="s">
        <v>9332</v>
      </c>
      <c r="D1859" t="s">
        <v>678</v>
      </c>
      <c r="E1859" t="s">
        <v>587</v>
      </c>
      <c r="F1859" t="s">
        <v>588</v>
      </c>
      <c r="G1859" t="s">
        <v>518</v>
      </c>
      <c r="H1859" t="s">
        <v>4031</v>
      </c>
      <c r="I1859">
        <v>98829</v>
      </c>
      <c r="J1859" t="s">
        <v>4033</v>
      </c>
      <c r="K1859" t="s">
        <v>4034</v>
      </c>
      <c r="L1859" t="s">
        <v>4622</v>
      </c>
      <c r="M1859" t="s">
        <v>8483</v>
      </c>
      <c r="N1859">
        <v>70000</v>
      </c>
      <c r="O1859" t="s">
        <v>1029</v>
      </c>
      <c r="P1859" t="s">
        <v>1030</v>
      </c>
      <c r="Q1859" t="s">
        <v>4032</v>
      </c>
      <c r="R1859">
        <v>8534848903</v>
      </c>
      <c r="S1859" s="14">
        <v>46204</v>
      </c>
      <c r="T1859" t="s">
        <v>8484</v>
      </c>
      <c r="U1859" s="31">
        <v>46204.431307870371</v>
      </c>
      <c r="AK1859" s="14">
        <v>46204</v>
      </c>
      <c r="AL1859" t="s">
        <v>3128</v>
      </c>
      <c r="AM1859" s="31">
        <v>46204.559016203704</v>
      </c>
      <c r="AQ1859" s="31">
        <v>46204.559016203704</v>
      </c>
      <c r="AR1859" s="14">
        <v>46204</v>
      </c>
      <c r="AS1859" t="s">
        <v>3128</v>
      </c>
      <c r="AT1859" t="s">
        <v>588</v>
      </c>
      <c r="AU1859" t="s">
        <v>678</v>
      </c>
      <c r="AV1859" s="14">
        <v>46204</v>
      </c>
      <c r="AW1859" t="s">
        <v>8485</v>
      </c>
      <c r="AX1859" s="31">
        <v>46204.55945601852</v>
      </c>
      <c r="AY1859" s="14">
        <v>46204</v>
      </c>
      <c r="AZ1859" t="s">
        <v>1435</v>
      </c>
      <c r="BA1859" s="31">
        <v>46204.56322916667</v>
      </c>
      <c r="BB1859" s="14">
        <v>46204</v>
      </c>
      <c r="BC1859" t="s">
        <v>1443</v>
      </c>
      <c r="BD1859" s="31">
        <v>46204.565682870372</v>
      </c>
      <c r="BE1859" s="14">
        <v>46204</v>
      </c>
      <c r="BF1859" t="s">
        <v>1437</v>
      </c>
      <c r="BG1859" s="31">
        <v>46204.600497685184</v>
      </c>
      <c r="BH1859" s="14">
        <v>46205</v>
      </c>
      <c r="BI1859" t="s">
        <v>1444</v>
      </c>
      <c r="BJ1859" s="31">
        <v>46205.490648148145</v>
      </c>
      <c r="BK1859" s="14">
        <v>46204</v>
      </c>
      <c r="BL1859" t="s">
        <v>1437</v>
      </c>
      <c r="BM1859" s="31">
        <v>46204.601574074077</v>
      </c>
      <c r="BW1859" s="14">
        <v>46205</v>
      </c>
      <c r="BX1859" t="s">
        <v>1444</v>
      </c>
      <c r="BY1859" s="31">
        <v>46205.534444444442</v>
      </c>
      <c r="BZ1859" s="14">
        <v>46205</v>
      </c>
      <c r="CA1859" t="s">
        <v>1438</v>
      </c>
      <c r="CB1859" s="31">
        <v>46205.537326388891</v>
      </c>
      <c r="CF1859" s="14">
        <v>46205</v>
      </c>
      <c r="CG1859" t="s">
        <v>3129</v>
      </c>
      <c r="CH1859" s="31">
        <v>46205.64707175926</v>
      </c>
      <c r="CM1859" s="4">
        <f t="shared" si="78"/>
        <v>46204.431307870371</v>
      </c>
      <c r="CN1859">
        <f t="shared" si="79"/>
        <v>0</v>
      </c>
      <c r="CO1859" t="str">
        <f>VLOOKUP(A1859,Sheet1!$A$2:$B$221,2,0)</f>
        <v>South East Zone</v>
      </c>
    </row>
    <row r="1860" spans="1:93" x14ac:dyDescent="0.35">
      <c r="A1860" t="s">
        <v>8482</v>
      </c>
      <c r="B1860">
        <v>185</v>
      </c>
      <c r="C1860" t="s">
        <v>9332</v>
      </c>
      <c r="D1860" t="s">
        <v>678</v>
      </c>
      <c r="E1860" t="s">
        <v>587</v>
      </c>
      <c r="F1860" t="s">
        <v>588</v>
      </c>
      <c r="G1860" t="s">
        <v>518</v>
      </c>
      <c r="H1860" t="s">
        <v>12889</v>
      </c>
      <c r="I1860">
        <v>157009</v>
      </c>
      <c r="J1860" t="s">
        <v>4033</v>
      </c>
      <c r="K1860" t="s">
        <v>4034</v>
      </c>
      <c r="L1860" t="s">
        <v>4622</v>
      </c>
      <c r="M1860" t="s">
        <v>12890</v>
      </c>
      <c r="N1860">
        <v>90000</v>
      </c>
      <c r="O1860" t="s">
        <v>1032</v>
      </c>
      <c r="P1860" t="s">
        <v>1033</v>
      </c>
      <c r="Q1860" t="s">
        <v>12891</v>
      </c>
      <c r="R1860">
        <v>5382179333</v>
      </c>
      <c r="S1860" s="14">
        <v>46210</v>
      </c>
      <c r="T1860" t="s">
        <v>8484</v>
      </c>
      <c r="U1860" s="31">
        <v>46210.535925925928</v>
      </c>
      <c r="AK1860" s="14">
        <v>46210</v>
      </c>
      <c r="AL1860" t="s">
        <v>3128</v>
      </c>
      <c r="AM1860" s="31">
        <v>46210.60728009259</v>
      </c>
      <c r="AQ1860" s="31">
        <v>46210.60728009259</v>
      </c>
      <c r="AR1860" s="14">
        <v>46210</v>
      </c>
      <c r="AS1860" t="s">
        <v>3128</v>
      </c>
      <c r="AT1860" t="s">
        <v>588</v>
      </c>
      <c r="AU1860" t="s">
        <v>678</v>
      </c>
      <c r="AV1860" s="14">
        <v>46210</v>
      </c>
      <c r="AW1860" t="s">
        <v>8485</v>
      </c>
      <c r="AX1860" s="31">
        <v>46210.619097222225</v>
      </c>
      <c r="AY1860" s="14">
        <v>46210</v>
      </c>
      <c r="AZ1860" t="s">
        <v>1435</v>
      </c>
      <c r="BA1860" s="31">
        <v>46210.626504629632</v>
      </c>
      <c r="BB1860" s="14">
        <v>46210</v>
      </c>
      <c r="BC1860" t="s">
        <v>3135</v>
      </c>
      <c r="BD1860" s="31">
        <v>46210.630729166667</v>
      </c>
      <c r="BE1860" s="14">
        <v>46210</v>
      </c>
      <c r="BF1860" t="s">
        <v>1437</v>
      </c>
      <c r="BG1860" s="31">
        <v>46210.640300925923</v>
      </c>
      <c r="BH1860" s="14">
        <v>46210</v>
      </c>
      <c r="BI1860" t="s">
        <v>1437</v>
      </c>
      <c r="BJ1860" s="31">
        <v>46210.64298611111</v>
      </c>
      <c r="BW1860" s="14">
        <v>46210</v>
      </c>
      <c r="BX1860" t="s">
        <v>1437</v>
      </c>
      <c r="BY1860" s="31">
        <v>46210.654664351852</v>
      </c>
      <c r="BZ1860" s="14">
        <v>46210</v>
      </c>
      <c r="CA1860" t="s">
        <v>1437</v>
      </c>
      <c r="CB1860" s="31">
        <v>46210.664502314816</v>
      </c>
      <c r="CF1860" s="14">
        <v>46210</v>
      </c>
      <c r="CG1860" t="s">
        <v>3129</v>
      </c>
      <c r="CH1860" s="31">
        <v>46210.743761574071</v>
      </c>
      <c r="CM1860" s="4">
        <f t="shared" si="78"/>
        <v>46210.535925925928</v>
      </c>
      <c r="CN1860">
        <f t="shared" si="79"/>
        <v>0</v>
      </c>
      <c r="CO1860" t="str">
        <f>VLOOKUP(A1860,Sheet1!$A$2:$B$221,2,0)</f>
        <v>South East Zone</v>
      </c>
    </row>
    <row r="1861" spans="1:93" x14ac:dyDescent="0.35">
      <c r="A1861" t="s">
        <v>8482</v>
      </c>
      <c r="B1861">
        <v>185</v>
      </c>
      <c r="C1861" t="s">
        <v>9332</v>
      </c>
      <c r="D1861" t="s">
        <v>678</v>
      </c>
      <c r="E1861" t="s">
        <v>587</v>
      </c>
      <c r="F1861" t="s">
        <v>588</v>
      </c>
      <c r="G1861" t="s">
        <v>518</v>
      </c>
      <c r="H1861" t="s">
        <v>8486</v>
      </c>
      <c r="I1861">
        <v>227945</v>
      </c>
      <c r="J1861" t="s">
        <v>2204</v>
      </c>
      <c r="K1861" t="s">
        <v>2205</v>
      </c>
      <c r="L1861" t="s">
        <v>4622</v>
      </c>
      <c r="M1861" t="s">
        <v>8487</v>
      </c>
      <c r="N1861">
        <v>90000</v>
      </c>
      <c r="O1861" t="s">
        <v>1378</v>
      </c>
      <c r="P1861" t="s">
        <v>1379</v>
      </c>
      <c r="Q1861" t="s">
        <v>8488</v>
      </c>
      <c r="R1861">
        <v>5753640115</v>
      </c>
      <c r="S1861" s="14">
        <v>46206</v>
      </c>
      <c r="T1861" t="s">
        <v>8485</v>
      </c>
      <c r="U1861" s="31">
        <v>46206.432708333334</v>
      </c>
      <c r="AK1861" s="14">
        <v>46206</v>
      </c>
      <c r="AL1861" t="s">
        <v>3128</v>
      </c>
      <c r="AM1861" s="31">
        <v>46206.458449074074</v>
      </c>
      <c r="AQ1861" s="31">
        <v>46206.458449074074</v>
      </c>
      <c r="AR1861" s="14">
        <v>46206</v>
      </c>
      <c r="AS1861" t="s">
        <v>3128</v>
      </c>
      <c r="AT1861" t="s">
        <v>588</v>
      </c>
      <c r="AU1861" t="s">
        <v>678</v>
      </c>
      <c r="AV1861" s="14">
        <v>46206</v>
      </c>
      <c r="AW1861" t="s">
        <v>8485</v>
      </c>
      <c r="AX1861" s="31">
        <v>46206.458796296298</v>
      </c>
      <c r="AY1861" s="14">
        <v>46206</v>
      </c>
      <c r="AZ1861" t="s">
        <v>1435</v>
      </c>
      <c r="BA1861" s="31">
        <v>46206.464479166665</v>
      </c>
      <c r="BB1861" s="14">
        <v>46206</v>
      </c>
      <c r="BC1861" t="s">
        <v>1457</v>
      </c>
      <c r="BD1861" s="31">
        <v>46206.472916666666</v>
      </c>
      <c r="BE1861" s="14">
        <v>46206</v>
      </c>
      <c r="BF1861" t="s">
        <v>1437</v>
      </c>
      <c r="BG1861" s="31">
        <v>46206.487291666665</v>
      </c>
      <c r="BH1861" s="14">
        <v>46206</v>
      </c>
      <c r="BI1861" t="s">
        <v>1437</v>
      </c>
      <c r="BJ1861" s="31">
        <v>46206.488217592596</v>
      </c>
      <c r="BW1861" s="14">
        <v>46206</v>
      </c>
      <c r="BX1861" t="s">
        <v>1437</v>
      </c>
      <c r="BY1861" s="31">
        <v>46206.523946759262</v>
      </c>
      <c r="BZ1861" s="14">
        <v>46206</v>
      </c>
      <c r="CA1861" t="s">
        <v>1455</v>
      </c>
      <c r="CB1861" s="31">
        <v>46206.525312500002</v>
      </c>
      <c r="CF1861" s="14">
        <v>46210</v>
      </c>
      <c r="CG1861" t="s">
        <v>3129</v>
      </c>
      <c r="CH1861" s="31">
        <v>46210.612986111111</v>
      </c>
      <c r="CM1861" s="4">
        <f t="shared" si="78"/>
        <v>46206.432708333334</v>
      </c>
      <c r="CN1861">
        <f t="shared" si="79"/>
        <v>0</v>
      </c>
      <c r="CO1861" t="str">
        <f>VLOOKUP(A1861,Sheet1!$A$2:$B$221,2,0)</f>
        <v>South East Zone</v>
      </c>
    </row>
    <row r="1862" spans="1:93" x14ac:dyDescent="0.35">
      <c r="A1862" t="s">
        <v>8482</v>
      </c>
      <c r="B1862">
        <v>185</v>
      </c>
      <c r="C1862" t="s">
        <v>9332</v>
      </c>
      <c r="D1862" t="s">
        <v>678</v>
      </c>
      <c r="E1862" t="s">
        <v>587</v>
      </c>
      <c r="F1862" t="s">
        <v>588</v>
      </c>
      <c r="G1862" t="s">
        <v>518</v>
      </c>
      <c r="H1862" t="s">
        <v>8489</v>
      </c>
      <c r="I1862">
        <v>230772</v>
      </c>
      <c r="J1862" t="s">
        <v>4033</v>
      </c>
      <c r="K1862" t="s">
        <v>4034</v>
      </c>
      <c r="L1862" t="s">
        <v>4622</v>
      </c>
      <c r="M1862" t="s">
        <v>8490</v>
      </c>
      <c r="N1862">
        <v>60000</v>
      </c>
      <c r="O1862" t="s">
        <v>1038</v>
      </c>
      <c r="P1862" t="s">
        <v>1039</v>
      </c>
      <c r="Q1862" t="s">
        <v>8491</v>
      </c>
      <c r="R1862">
        <v>8710519345</v>
      </c>
      <c r="S1862" s="14">
        <v>46206</v>
      </c>
      <c r="T1862" t="s">
        <v>8485</v>
      </c>
      <c r="U1862" s="31">
        <v>46206.570196759261</v>
      </c>
      <c r="AK1862" s="14">
        <v>46206</v>
      </c>
      <c r="AL1862" t="s">
        <v>3128</v>
      </c>
      <c r="AM1862" s="31">
        <v>46206.596099537041</v>
      </c>
      <c r="AQ1862" s="31">
        <v>46206.596099537041</v>
      </c>
      <c r="AR1862" s="14">
        <v>46206</v>
      </c>
      <c r="AS1862" t="s">
        <v>3128</v>
      </c>
      <c r="AT1862" t="s">
        <v>588</v>
      </c>
      <c r="AU1862" t="s">
        <v>678</v>
      </c>
      <c r="AV1862" s="14">
        <v>46206</v>
      </c>
      <c r="AW1862" t="s">
        <v>3128</v>
      </c>
      <c r="AX1862" s="31">
        <v>46206.597592592596</v>
      </c>
      <c r="AY1862" s="14">
        <v>46206</v>
      </c>
      <c r="AZ1862" t="s">
        <v>1435</v>
      </c>
      <c r="BA1862" s="31">
        <v>46206.604791666665</v>
      </c>
      <c r="BB1862" s="14">
        <v>46206</v>
      </c>
      <c r="BC1862" t="s">
        <v>1450</v>
      </c>
      <c r="BD1862" s="31">
        <v>46206.610011574077</v>
      </c>
      <c r="BE1862" s="14">
        <v>46206</v>
      </c>
      <c r="BF1862" t="s">
        <v>1437</v>
      </c>
      <c r="BG1862" s="31">
        <v>46206.644652777781</v>
      </c>
      <c r="BH1862" s="14">
        <v>46206</v>
      </c>
      <c r="BI1862" t="s">
        <v>1437</v>
      </c>
      <c r="BJ1862" s="31">
        <v>46206.645497685182</v>
      </c>
      <c r="BW1862" s="14">
        <v>46206</v>
      </c>
      <c r="BX1862" t="s">
        <v>1491</v>
      </c>
      <c r="BY1862" s="31">
        <v>46206.660405092596</v>
      </c>
      <c r="BZ1862" s="14">
        <v>46206</v>
      </c>
      <c r="CA1862" t="s">
        <v>1455</v>
      </c>
      <c r="CB1862" s="31">
        <v>46206.677986111114</v>
      </c>
      <c r="CF1862" s="14">
        <v>46206</v>
      </c>
      <c r="CG1862" t="s">
        <v>8492</v>
      </c>
      <c r="CH1862" s="31">
        <v>46206.762037037035</v>
      </c>
      <c r="CM1862" s="4">
        <f t="shared" si="78"/>
        <v>46206.570196759261</v>
      </c>
      <c r="CN1862">
        <f t="shared" si="79"/>
        <v>0</v>
      </c>
      <c r="CO1862" t="str">
        <f>VLOOKUP(A1862,Sheet1!$A$2:$B$221,2,0)</f>
        <v>South East Zone</v>
      </c>
    </row>
    <row r="1863" spans="1:93" x14ac:dyDescent="0.35">
      <c r="A1863" t="s">
        <v>8482</v>
      </c>
      <c r="B1863">
        <v>185</v>
      </c>
      <c r="C1863" t="s">
        <v>9332</v>
      </c>
      <c r="D1863" t="s">
        <v>678</v>
      </c>
      <c r="E1863" t="s">
        <v>587</v>
      </c>
      <c r="F1863" t="s">
        <v>588</v>
      </c>
      <c r="G1863" t="s">
        <v>518</v>
      </c>
      <c r="H1863" t="s">
        <v>8493</v>
      </c>
      <c r="I1863">
        <v>585091</v>
      </c>
      <c r="J1863" t="s">
        <v>8494</v>
      </c>
      <c r="K1863" t="s">
        <v>8495</v>
      </c>
      <c r="L1863" t="s">
        <v>4622</v>
      </c>
      <c r="M1863" t="s">
        <v>8496</v>
      </c>
      <c r="N1863">
        <v>45000</v>
      </c>
      <c r="O1863" t="s">
        <v>1036</v>
      </c>
      <c r="P1863" t="s">
        <v>1037</v>
      </c>
      <c r="Q1863" t="s">
        <v>8497</v>
      </c>
      <c r="R1863">
        <v>3742207495</v>
      </c>
      <c r="S1863" s="14">
        <v>46205</v>
      </c>
      <c r="T1863" t="s">
        <v>8498</v>
      </c>
      <c r="U1863" s="31">
        <v>46205.517812500002</v>
      </c>
      <c r="AK1863" s="14">
        <v>46205</v>
      </c>
      <c r="AL1863" t="s">
        <v>3128</v>
      </c>
      <c r="AM1863" s="31">
        <v>46205.550717592596</v>
      </c>
      <c r="AQ1863" s="31">
        <v>46205.550717592596</v>
      </c>
      <c r="AR1863" s="14">
        <v>46205</v>
      </c>
      <c r="AS1863" t="s">
        <v>3128</v>
      </c>
      <c r="AT1863" t="s">
        <v>588</v>
      </c>
      <c r="AU1863" t="s">
        <v>678</v>
      </c>
      <c r="AV1863" s="14">
        <v>46205</v>
      </c>
      <c r="AW1863" t="s">
        <v>8498</v>
      </c>
      <c r="AX1863" s="31">
        <v>46205.563194444447</v>
      </c>
      <c r="AY1863" s="14">
        <v>46205</v>
      </c>
      <c r="AZ1863" t="s">
        <v>1435</v>
      </c>
      <c r="BA1863" s="31">
        <v>46205.573784722219</v>
      </c>
      <c r="BB1863" s="14">
        <v>46205</v>
      </c>
      <c r="BC1863" t="s">
        <v>1457</v>
      </c>
      <c r="BD1863" s="31">
        <v>46205.596875000003</v>
      </c>
      <c r="BE1863" s="14">
        <v>46205</v>
      </c>
      <c r="BF1863" t="s">
        <v>1437</v>
      </c>
      <c r="BG1863" s="31">
        <v>46205.610208333332</v>
      </c>
      <c r="BH1863" s="14">
        <v>46205</v>
      </c>
      <c r="BI1863" t="s">
        <v>1437</v>
      </c>
      <c r="BJ1863" s="31">
        <v>46205.610590277778</v>
      </c>
      <c r="BW1863" s="14">
        <v>46205</v>
      </c>
      <c r="BX1863" t="s">
        <v>1437</v>
      </c>
      <c r="BY1863" s="31">
        <v>46205.648333333331</v>
      </c>
      <c r="BZ1863" s="14">
        <v>46205</v>
      </c>
      <c r="CA1863" t="s">
        <v>1455</v>
      </c>
      <c r="CB1863" s="31">
        <v>46205.656134259261</v>
      </c>
      <c r="CF1863" s="14">
        <v>46205</v>
      </c>
      <c r="CG1863" t="s">
        <v>3129</v>
      </c>
      <c r="CH1863" s="31">
        <v>46205.7034375</v>
      </c>
      <c r="CM1863" s="4">
        <f t="shared" si="78"/>
        <v>46205.517812500002</v>
      </c>
      <c r="CN1863">
        <f t="shared" si="79"/>
        <v>0</v>
      </c>
      <c r="CO1863" t="str">
        <f>VLOOKUP(A1863,Sheet1!$A$2:$B$221,2,0)</f>
        <v>South East Zone</v>
      </c>
    </row>
    <row r="1864" spans="1:93" x14ac:dyDescent="0.35">
      <c r="A1864" t="s">
        <v>8499</v>
      </c>
      <c r="B1864">
        <v>191</v>
      </c>
      <c r="C1864" t="s">
        <v>9332</v>
      </c>
      <c r="D1864" t="s">
        <v>678</v>
      </c>
      <c r="E1864" t="s">
        <v>563</v>
      </c>
      <c r="F1864" t="s">
        <v>564</v>
      </c>
      <c r="G1864" t="s">
        <v>518</v>
      </c>
      <c r="H1864" t="s">
        <v>8500</v>
      </c>
      <c r="I1864">
        <v>200397</v>
      </c>
      <c r="J1864" t="s">
        <v>8501</v>
      </c>
      <c r="K1864" t="s">
        <v>8502</v>
      </c>
      <c r="L1864" t="s">
        <v>4622</v>
      </c>
      <c r="M1864" t="s">
        <v>8503</v>
      </c>
      <c r="N1864">
        <v>90000</v>
      </c>
      <c r="O1864" t="s">
        <v>1378</v>
      </c>
      <c r="P1864" t="s">
        <v>1379</v>
      </c>
      <c r="Q1864" t="s">
        <v>8504</v>
      </c>
      <c r="R1864">
        <v>1826874986</v>
      </c>
      <c r="S1864" s="14">
        <v>46205</v>
      </c>
      <c r="T1864" t="s">
        <v>8505</v>
      </c>
      <c r="U1864" s="31">
        <v>46205.454050925924</v>
      </c>
      <c r="AK1864" s="14">
        <v>46205</v>
      </c>
      <c r="AL1864" t="s">
        <v>8505</v>
      </c>
      <c r="AM1864" s="31">
        <v>46205.491875</v>
      </c>
      <c r="AQ1864" s="31">
        <v>46205.491875</v>
      </c>
      <c r="AR1864" s="14">
        <v>46205</v>
      </c>
      <c r="AS1864" t="s">
        <v>8505</v>
      </c>
      <c r="AT1864" t="s">
        <v>8506</v>
      </c>
      <c r="AU1864" t="s">
        <v>677</v>
      </c>
      <c r="AV1864" s="14">
        <v>46205</v>
      </c>
      <c r="AW1864" t="s">
        <v>8505</v>
      </c>
      <c r="AX1864" s="31">
        <v>46205.495208333334</v>
      </c>
      <c r="AY1864" s="14">
        <v>46205</v>
      </c>
      <c r="AZ1864" t="s">
        <v>1435</v>
      </c>
      <c r="BA1864" s="31">
        <v>46205.498773148145</v>
      </c>
      <c r="BB1864" s="14">
        <v>46205</v>
      </c>
      <c r="BC1864" t="s">
        <v>1436</v>
      </c>
      <c r="BD1864" s="31">
        <v>46205.505254629628</v>
      </c>
      <c r="BE1864" s="14">
        <v>46205</v>
      </c>
      <c r="BF1864" t="s">
        <v>1437</v>
      </c>
      <c r="BG1864" s="31">
        <v>46205.524907407409</v>
      </c>
      <c r="BH1864" s="14">
        <v>46205</v>
      </c>
      <c r="BI1864" t="s">
        <v>1444</v>
      </c>
      <c r="BJ1864" s="31">
        <v>46205.542037037034</v>
      </c>
      <c r="BK1864" s="14">
        <v>46205</v>
      </c>
      <c r="BL1864" t="s">
        <v>1437</v>
      </c>
      <c r="BM1864" s="31">
        <v>46205.526145833333</v>
      </c>
      <c r="BW1864" s="14">
        <v>46205</v>
      </c>
      <c r="BX1864" t="s">
        <v>1444</v>
      </c>
      <c r="BY1864" s="31">
        <v>46205.556516203702</v>
      </c>
      <c r="BZ1864" s="14">
        <v>46205</v>
      </c>
      <c r="CA1864" t="s">
        <v>1437</v>
      </c>
      <c r="CB1864" s="31">
        <v>46205.564363425925</v>
      </c>
      <c r="CF1864" s="14">
        <v>46205</v>
      </c>
      <c r="CG1864" t="s">
        <v>8505</v>
      </c>
      <c r="CH1864" s="31">
        <v>46205.643888888888</v>
      </c>
      <c r="CM1864" s="4">
        <f t="shared" si="78"/>
        <v>46205.454050925924</v>
      </c>
      <c r="CN1864">
        <f t="shared" si="79"/>
        <v>0</v>
      </c>
      <c r="CO1864" t="str">
        <f>VLOOKUP(A1864,Sheet1!$A$2:$B$221,2,0)</f>
        <v>South East Zone</v>
      </c>
    </row>
    <row r="1865" spans="1:93" x14ac:dyDescent="0.35">
      <c r="A1865" t="s">
        <v>8499</v>
      </c>
      <c r="B1865">
        <v>191</v>
      </c>
      <c r="C1865" t="s">
        <v>9332</v>
      </c>
      <c r="D1865" t="s">
        <v>678</v>
      </c>
      <c r="E1865" t="s">
        <v>563</v>
      </c>
      <c r="F1865" t="s">
        <v>564</v>
      </c>
      <c r="G1865" t="s">
        <v>518</v>
      </c>
      <c r="H1865" t="s">
        <v>11033</v>
      </c>
      <c r="I1865">
        <v>235075</v>
      </c>
      <c r="J1865" t="s">
        <v>2209</v>
      </c>
      <c r="K1865" t="s">
        <v>2210</v>
      </c>
      <c r="L1865" t="s">
        <v>4622</v>
      </c>
      <c r="M1865" t="s">
        <v>11034</v>
      </c>
      <c r="N1865">
        <v>75000</v>
      </c>
      <c r="O1865" t="s">
        <v>9862</v>
      </c>
      <c r="P1865" t="s">
        <v>9863</v>
      </c>
      <c r="Q1865" t="s">
        <v>11035</v>
      </c>
      <c r="R1865">
        <v>9562136616</v>
      </c>
      <c r="S1865" s="14">
        <v>46209</v>
      </c>
      <c r="T1865" t="s">
        <v>11036</v>
      </c>
      <c r="U1865" s="31">
        <v>46209.481678240743</v>
      </c>
      <c r="AK1865" s="14">
        <v>46209</v>
      </c>
      <c r="AL1865" t="s">
        <v>2433</v>
      </c>
      <c r="AM1865" s="31">
        <v>46209.530347222222</v>
      </c>
      <c r="AQ1865" s="31">
        <v>46209.530347222222</v>
      </c>
      <c r="AR1865" s="14">
        <v>46209</v>
      </c>
      <c r="AS1865" t="s">
        <v>2433</v>
      </c>
      <c r="AT1865" t="s">
        <v>564</v>
      </c>
      <c r="AU1865" t="s">
        <v>678</v>
      </c>
      <c r="AV1865" s="14">
        <v>46209</v>
      </c>
      <c r="AW1865" t="s">
        <v>8505</v>
      </c>
      <c r="AX1865" s="31">
        <v>46209.533715277779</v>
      </c>
      <c r="AY1865" s="14">
        <v>46209</v>
      </c>
      <c r="AZ1865" t="s">
        <v>1435</v>
      </c>
      <c r="BA1865" s="31">
        <v>46209.537361111114</v>
      </c>
      <c r="BB1865" s="14">
        <v>46209</v>
      </c>
      <c r="BC1865" t="s">
        <v>1442</v>
      </c>
      <c r="BD1865" s="31">
        <v>46209.553379629629</v>
      </c>
      <c r="BE1865" s="14">
        <v>46209</v>
      </c>
      <c r="BF1865" t="s">
        <v>1437</v>
      </c>
      <c r="BG1865" s="31">
        <v>46209.601180555554</v>
      </c>
      <c r="BH1865" s="14">
        <v>46209</v>
      </c>
      <c r="BI1865" t="s">
        <v>1437</v>
      </c>
      <c r="BJ1865" s="31">
        <v>46209.60193287037</v>
      </c>
      <c r="BW1865" s="14">
        <v>46209</v>
      </c>
      <c r="BX1865" t="s">
        <v>1437</v>
      </c>
      <c r="BY1865" s="31">
        <v>46209.617824074077</v>
      </c>
      <c r="BZ1865" s="14">
        <v>46209</v>
      </c>
      <c r="CA1865" t="s">
        <v>1437</v>
      </c>
      <c r="CB1865" s="31">
        <v>46209.619270833333</v>
      </c>
      <c r="CF1865" s="14">
        <v>46209</v>
      </c>
      <c r="CG1865" t="s">
        <v>8505</v>
      </c>
      <c r="CH1865" s="31">
        <v>46209.726585648146</v>
      </c>
      <c r="CM1865" s="4">
        <f t="shared" si="78"/>
        <v>46209.481678240743</v>
      </c>
      <c r="CN1865">
        <f t="shared" si="79"/>
        <v>0</v>
      </c>
      <c r="CO1865" t="str">
        <f>VLOOKUP(A1865,Sheet1!$A$2:$B$221,2,0)</f>
        <v>South East Zone</v>
      </c>
    </row>
    <row r="1866" spans="1:93" x14ac:dyDescent="0.35">
      <c r="A1866" t="s">
        <v>8499</v>
      </c>
      <c r="B1866">
        <v>191</v>
      </c>
      <c r="C1866" t="s">
        <v>9332</v>
      </c>
      <c r="D1866" t="s">
        <v>678</v>
      </c>
      <c r="E1866" t="s">
        <v>563</v>
      </c>
      <c r="F1866" t="s">
        <v>564</v>
      </c>
      <c r="G1866" t="s">
        <v>518</v>
      </c>
      <c r="H1866" t="s">
        <v>12892</v>
      </c>
      <c r="I1866">
        <v>345233</v>
      </c>
      <c r="J1866" t="s">
        <v>12893</v>
      </c>
      <c r="K1866" t="s">
        <v>12894</v>
      </c>
      <c r="L1866" t="s">
        <v>4622</v>
      </c>
      <c r="M1866" t="s">
        <v>12895</v>
      </c>
      <c r="N1866">
        <v>45000</v>
      </c>
      <c r="O1866" t="s">
        <v>1036</v>
      </c>
      <c r="P1866" t="s">
        <v>1037</v>
      </c>
      <c r="Q1866" t="s">
        <v>12896</v>
      </c>
      <c r="R1866">
        <v>4666812438</v>
      </c>
      <c r="S1866" s="14">
        <v>46209</v>
      </c>
      <c r="T1866" t="s">
        <v>12897</v>
      </c>
      <c r="U1866" s="31">
        <v>46209.765300925923</v>
      </c>
      <c r="AK1866" s="14">
        <v>46210</v>
      </c>
      <c r="AL1866" t="s">
        <v>2433</v>
      </c>
      <c r="AM1866" s="31">
        <v>46210.468043981484</v>
      </c>
      <c r="AQ1866" s="31">
        <v>46210.468043981484</v>
      </c>
      <c r="AR1866" s="14">
        <v>46210</v>
      </c>
      <c r="AS1866" t="s">
        <v>2433</v>
      </c>
      <c r="AT1866" t="s">
        <v>564</v>
      </c>
      <c r="AU1866" t="s">
        <v>678</v>
      </c>
      <c r="AV1866" s="14">
        <v>46210</v>
      </c>
      <c r="AW1866" t="s">
        <v>8505</v>
      </c>
      <c r="AX1866" s="31">
        <v>46210.469270833331</v>
      </c>
      <c r="AY1866" s="14">
        <v>46210</v>
      </c>
      <c r="AZ1866" t="s">
        <v>1435</v>
      </c>
      <c r="BA1866" s="31">
        <v>46210.474409722221</v>
      </c>
      <c r="BB1866" s="14">
        <v>46210</v>
      </c>
      <c r="BC1866" t="s">
        <v>1456</v>
      </c>
      <c r="BD1866" s="31">
        <v>46210.47824074074</v>
      </c>
      <c r="BE1866" s="14">
        <v>46210</v>
      </c>
      <c r="BF1866" t="s">
        <v>1437</v>
      </c>
      <c r="BG1866" s="31">
        <v>46210.489236111112</v>
      </c>
      <c r="BH1866" s="14">
        <v>46210</v>
      </c>
      <c r="BI1866" t="s">
        <v>1437</v>
      </c>
      <c r="BJ1866" s="31">
        <v>46210.491365740738</v>
      </c>
      <c r="BW1866" s="14">
        <v>46210</v>
      </c>
      <c r="BX1866" t="s">
        <v>1437</v>
      </c>
      <c r="BY1866" s="31">
        <v>46210.511238425926</v>
      </c>
      <c r="BZ1866" s="14">
        <v>46210</v>
      </c>
      <c r="CA1866" t="s">
        <v>1455</v>
      </c>
      <c r="CB1866" s="31">
        <v>46210.528182870374</v>
      </c>
      <c r="CF1866" s="14">
        <v>46210</v>
      </c>
      <c r="CG1866" t="s">
        <v>8505</v>
      </c>
      <c r="CH1866" s="31">
        <v>46210.81690972222</v>
      </c>
      <c r="CM1866" s="4">
        <f t="shared" si="78"/>
        <v>46209.765300925923</v>
      </c>
      <c r="CN1866">
        <f t="shared" si="79"/>
        <v>1</v>
      </c>
      <c r="CO1866" t="str">
        <f>VLOOKUP(A1866,Sheet1!$A$2:$B$221,2,0)</f>
        <v>South East Zone</v>
      </c>
    </row>
    <row r="1867" spans="1:93" x14ac:dyDescent="0.35">
      <c r="A1867" t="s">
        <v>8507</v>
      </c>
      <c r="B1867">
        <v>219</v>
      </c>
      <c r="C1867" t="s">
        <v>9332</v>
      </c>
      <c r="D1867" t="s">
        <v>678</v>
      </c>
      <c r="E1867" t="s">
        <v>699</v>
      </c>
      <c r="F1867" t="s">
        <v>700</v>
      </c>
      <c r="G1867" t="s">
        <v>567</v>
      </c>
      <c r="H1867" t="s">
        <v>8508</v>
      </c>
      <c r="I1867">
        <v>54129</v>
      </c>
      <c r="J1867" t="s">
        <v>3732</v>
      </c>
      <c r="K1867" t="s">
        <v>3733</v>
      </c>
      <c r="L1867" t="s">
        <v>4622</v>
      </c>
      <c r="M1867" t="s">
        <v>8509</v>
      </c>
      <c r="N1867">
        <v>75000</v>
      </c>
      <c r="O1867" t="s">
        <v>1429</v>
      </c>
      <c r="P1867" t="s">
        <v>1430</v>
      </c>
      <c r="Q1867" t="s">
        <v>8510</v>
      </c>
      <c r="R1867">
        <v>5441632227</v>
      </c>
      <c r="S1867" s="14">
        <v>46206</v>
      </c>
      <c r="T1867" t="s">
        <v>8511</v>
      </c>
      <c r="U1867" s="31">
        <v>46206.38380787037</v>
      </c>
      <c r="AK1867" s="14">
        <v>46206</v>
      </c>
      <c r="AL1867" t="s">
        <v>1448</v>
      </c>
      <c r="AM1867" s="31">
        <v>46206.635011574072</v>
      </c>
      <c r="AQ1867" s="31">
        <v>46206.635011574072</v>
      </c>
      <c r="AR1867" s="14">
        <v>46206</v>
      </c>
      <c r="AS1867" t="s">
        <v>1448</v>
      </c>
      <c r="AT1867" t="s">
        <v>8512</v>
      </c>
      <c r="AU1867" t="s">
        <v>677</v>
      </c>
      <c r="AV1867" s="14">
        <v>46210</v>
      </c>
      <c r="AW1867" t="s">
        <v>8515</v>
      </c>
      <c r="AX1867" s="31">
        <v>46210.40115740741</v>
      </c>
      <c r="AY1867" s="14">
        <v>46210</v>
      </c>
      <c r="AZ1867" t="s">
        <v>1435</v>
      </c>
      <c r="BA1867" s="31">
        <v>46210.411296296297</v>
      </c>
      <c r="BB1867" s="14">
        <v>46210</v>
      </c>
      <c r="BC1867" t="s">
        <v>1450</v>
      </c>
      <c r="BD1867" s="31">
        <v>46210.425543981481</v>
      </c>
      <c r="BE1867" s="14">
        <v>46210</v>
      </c>
      <c r="BF1867" t="s">
        <v>1437</v>
      </c>
      <c r="BG1867" s="31">
        <v>46210.428761574076</v>
      </c>
      <c r="BH1867" s="14">
        <v>46210</v>
      </c>
      <c r="BI1867" t="s">
        <v>1437</v>
      </c>
      <c r="BJ1867" s="31">
        <v>46210.429826388892</v>
      </c>
      <c r="BW1867" s="14">
        <v>46210</v>
      </c>
      <c r="BX1867" t="s">
        <v>1437</v>
      </c>
      <c r="BY1867" s="31">
        <v>46210.438460648147</v>
      </c>
      <c r="BZ1867" s="14">
        <v>46210</v>
      </c>
      <c r="CA1867" t="s">
        <v>1455</v>
      </c>
      <c r="CB1867" s="31">
        <v>46210.560231481482</v>
      </c>
      <c r="CF1867" s="14">
        <v>46210</v>
      </c>
      <c r="CG1867" t="s">
        <v>1448</v>
      </c>
      <c r="CH1867" s="31">
        <v>46210.596631944441</v>
      </c>
      <c r="CM1867" s="4">
        <f t="shared" si="78"/>
        <v>46206.38380787037</v>
      </c>
      <c r="CN1867">
        <f t="shared" si="79"/>
        <v>0</v>
      </c>
      <c r="CO1867" t="str">
        <f>VLOOKUP(A1867,Sheet1!$A$2:$B$221,2,0)</f>
        <v>South East Zone</v>
      </c>
    </row>
    <row r="1868" spans="1:93" x14ac:dyDescent="0.35">
      <c r="A1868" t="s">
        <v>8507</v>
      </c>
      <c r="B1868">
        <v>219</v>
      </c>
      <c r="C1868" t="s">
        <v>9332</v>
      </c>
      <c r="D1868" t="s">
        <v>678</v>
      </c>
      <c r="E1868" t="s">
        <v>699</v>
      </c>
      <c r="F1868" t="s">
        <v>700</v>
      </c>
      <c r="G1868" t="s">
        <v>567</v>
      </c>
      <c r="H1868" t="s">
        <v>4460</v>
      </c>
      <c r="I1868">
        <v>54766</v>
      </c>
      <c r="J1868" t="s">
        <v>4462</v>
      </c>
      <c r="K1868" t="s">
        <v>4463</v>
      </c>
      <c r="L1868" t="s">
        <v>4622</v>
      </c>
      <c r="M1868" t="s">
        <v>8513</v>
      </c>
      <c r="N1868">
        <v>90000</v>
      </c>
      <c r="O1868" t="s">
        <v>1445</v>
      </c>
      <c r="P1868" t="s">
        <v>1446</v>
      </c>
      <c r="Q1868" t="s">
        <v>4461</v>
      </c>
      <c r="R1868">
        <v>2158933820</v>
      </c>
      <c r="S1868" s="14">
        <v>46204</v>
      </c>
      <c r="T1868" t="s">
        <v>8514</v>
      </c>
      <c r="U1868" s="31">
        <v>46204.562384259261</v>
      </c>
      <c r="AK1868" s="14">
        <v>46204</v>
      </c>
      <c r="AL1868" t="s">
        <v>1447</v>
      </c>
      <c r="AM1868" s="31">
        <v>46204.784687500003</v>
      </c>
      <c r="AQ1868" s="31">
        <v>46204.784687500003</v>
      </c>
      <c r="AR1868" s="14">
        <v>46204</v>
      </c>
      <c r="AS1868" t="s">
        <v>1447</v>
      </c>
      <c r="AT1868" t="s">
        <v>700</v>
      </c>
      <c r="AU1868" t="s">
        <v>678</v>
      </c>
      <c r="AV1868" s="14">
        <v>46205</v>
      </c>
      <c r="AW1868" t="s">
        <v>8515</v>
      </c>
      <c r="AX1868" s="31">
        <v>46205.323287037034</v>
      </c>
      <c r="AY1868" s="14">
        <v>46205</v>
      </c>
      <c r="AZ1868" t="s">
        <v>1435</v>
      </c>
      <c r="BA1868" s="31">
        <v>46205.396782407406</v>
      </c>
      <c r="BB1868" s="14">
        <v>46205</v>
      </c>
      <c r="BC1868" t="s">
        <v>1441</v>
      </c>
      <c r="BD1868" s="31">
        <v>46205.398414351854</v>
      </c>
      <c r="BE1868" s="14">
        <v>46205</v>
      </c>
      <c r="BF1868" t="s">
        <v>1437</v>
      </c>
      <c r="BG1868" s="31">
        <v>46205.417233796295</v>
      </c>
      <c r="BH1868" s="14">
        <v>46206</v>
      </c>
      <c r="BI1868" t="s">
        <v>1438</v>
      </c>
      <c r="BJ1868" s="31">
        <v>46206.527881944443</v>
      </c>
      <c r="BK1868" s="14">
        <v>46205</v>
      </c>
      <c r="BL1868" t="s">
        <v>1437</v>
      </c>
      <c r="BM1868" s="31">
        <v>46205.418425925927</v>
      </c>
      <c r="BW1868" s="14">
        <v>46206</v>
      </c>
      <c r="BX1868" t="s">
        <v>1438</v>
      </c>
      <c r="BY1868" s="31">
        <v>46206.539074074077</v>
      </c>
      <c r="BZ1868" s="14">
        <v>46206</v>
      </c>
      <c r="CA1868" t="s">
        <v>1455</v>
      </c>
      <c r="CB1868" s="31">
        <v>46206.541516203702</v>
      </c>
      <c r="CF1868" s="14">
        <v>46206</v>
      </c>
      <c r="CG1868" t="s">
        <v>8515</v>
      </c>
      <c r="CH1868" s="31">
        <v>46206.693483796298</v>
      </c>
      <c r="CM1868" s="4">
        <f t="shared" si="78"/>
        <v>46204.562384259261</v>
      </c>
      <c r="CN1868">
        <f t="shared" si="79"/>
        <v>0</v>
      </c>
      <c r="CO1868" t="str">
        <f>VLOOKUP(A1868,Sheet1!$A$2:$B$221,2,0)</f>
        <v>South East Zone</v>
      </c>
    </row>
    <row r="1869" spans="1:93" x14ac:dyDescent="0.35">
      <c r="A1869" t="s">
        <v>8507</v>
      </c>
      <c r="B1869">
        <v>219</v>
      </c>
      <c r="C1869" t="s">
        <v>9332</v>
      </c>
      <c r="D1869" t="s">
        <v>678</v>
      </c>
      <c r="E1869" t="s">
        <v>699</v>
      </c>
      <c r="F1869" t="s">
        <v>700</v>
      </c>
      <c r="G1869" t="s">
        <v>567</v>
      </c>
      <c r="H1869" t="s">
        <v>12898</v>
      </c>
      <c r="I1869">
        <v>61930</v>
      </c>
      <c r="J1869" t="s">
        <v>1452</v>
      </c>
      <c r="K1869" t="s">
        <v>1453</v>
      </c>
      <c r="L1869" t="s">
        <v>4622</v>
      </c>
      <c r="M1869" t="s">
        <v>12899</v>
      </c>
      <c r="N1869">
        <v>90000</v>
      </c>
      <c r="O1869" t="s">
        <v>1445</v>
      </c>
      <c r="P1869" t="s">
        <v>1446</v>
      </c>
      <c r="Q1869" t="s">
        <v>12900</v>
      </c>
      <c r="R1869">
        <v>3384047511</v>
      </c>
      <c r="S1869" s="14">
        <v>46210</v>
      </c>
      <c r="T1869" t="s">
        <v>1448</v>
      </c>
      <c r="U1869" s="31">
        <v>46210.439988425926</v>
      </c>
      <c r="AK1869" s="14">
        <v>46210</v>
      </c>
      <c r="AL1869" t="s">
        <v>1447</v>
      </c>
      <c r="AM1869" s="31">
        <v>46210.557453703703</v>
      </c>
      <c r="AQ1869" s="31">
        <v>46210.557453703703</v>
      </c>
      <c r="AR1869" s="14">
        <v>46210</v>
      </c>
      <c r="AS1869" t="s">
        <v>1447</v>
      </c>
      <c r="AT1869" t="s">
        <v>700</v>
      </c>
      <c r="AU1869" t="s">
        <v>678</v>
      </c>
      <c r="AV1869" s="14">
        <v>46210</v>
      </c>
      <c r="AW1869" t="s">
        <v>1448</v>
      </c>
      <c r="AX1869" s="31">
        <v>46210.616805555554</v>
      </c>
      <c r="AY1869" s="14">
        <v>46210</v>
      </c>
      <c r="AZ1869" t="s">
        <v>1435</v>
      </c>
      <c r="BA1869" s="31">
        <v>46210.61886574074</v>
      </c>
      <c r="BB1869" s="14">
        <v>46210</v>
      </c>
      <c r="BC1869" t="s">
        <v>1440</v>
      </c>
      <c r="BD1869" s="31">
        <v>46210.633946759262</v>
      </c>
      <c r="BE1869" s="14">
        <v>46210</v>
      </c>
      <c r="BF1869" t="s">
        <v>1437</v>
      </c>
      <c r="BG1869" s="31">
        <v>46210.645196759258</v>
      </c>
      <c r="BH1869" s="14">
        <v>46210</v>
      </c>
      <c r="BI1869" t="s">
        <v>1437</v>
      </c>
      <c r="BJ1869" s="31">
        <v>46210.645821759259</v>
      </c>
      <c r="BW1869" s="14">
        <v>46210</v>
      </c>
      <c r="BX1869" t="s">
        <v>1437</v>
      </c>
      <c r="BY1869" s="31">
        <v>46210.655011574076</v>
      </c>
      <c r="BZ1869" s="14">
        <v>46210</v>
      </c>
      <c r="CA1869" t="s">
        <v>1437</v>
      </c>
      <c r="CB1869" s="31">
        <v>46210.664664351854</v>
      </c>
      <c r="CF1869" s="14">
        <v>46210</v>
      </c>
      <c r="CG1869" t="s">
        <v>8515</v>
      </c>
      <c r="CH1869" s="31">
        <v>46210.799826388888</v>
      </c>
      <c r="CM1869" s="4">
        <f t="shared" si="78"/>
        <v>46210.439988425926</v>
      </c>
      <c r="CN1869">
        <f t="shared" si="79"/>
        <v>0</v>
      </c>
      <c r="CO1869" t="str">
        <f>VLOOKUP(A1869,Sheet1!$A$2:$B$221,2,0)</f>
        <v>South East Zone</v>
      </c>
    </row>
    <row r="1870" spans="1:93" x14ac:dyDescent="0.35">
      <c r="A1870" t="s">
        <v>8507</v>
      </c>
      <c r="B1870">
        <v>219</v>
      </c>
      <c r="C1870" t="s">
        <v>9332</v>
      </c>
      <c r="D1870" t="s">
        <v>678</v>
      </c>
      <c r="E1870" t="s">
        <v>699</v>
      </c>
      <c r="F1870" t="s">
        <v>700</v>
      </c>
      <c r="G1870" t="s">
        <v>567</v>
      </c>
      <c r="H1870" t="s">
        <v>8516</v>
      </c>
      <c r="I1870">
        <v>72210</v>
      </c>
      <c r="J1870" t="s">
        <v>3732</v>
      </c>
      <c r="K1870" t="s">
        <v>3733</v>
      </c>
      <c r="L1870" t="s">
        <v>4622</v>
      </c>
      <c r="M1870" t="s">
        <v>8517</v>
      </c>
      <c r="N1870">
        <v>90000</v>
      </c>
      <c r="O1870" t="s">
        <v>1180</v>
      </c>
      <c r="P1870" t="s">
        <v>1181</v>
      </c>
      <c r="Q1870" t="s">
        <v>8518</v>
      </c>
      <c r="R1870">
        <v>5652735852</v>
      </c>
      <c r="S1870" s="14">
        <v>46206</v>
      </c>
      <c r="T1870" t="s">
        <v>8511</v>
      </c>
      <c r="U1870" s="31">
        <v>46206.478402777779</v>
      </c>
      <c r="AK1870" s="14">
        <v>46206</v>
      </c>
      <c r="AL1870" t="s">
        <v>1448</v>
      </c>
      <c r="AM1870" s="31">
        <v>46206.685300925928</v>
      </c>
      <c r="AQ1870" s="31">
        <v>46206.685300925928</v>
      </c>
      <c r="AR1870" s="14">
        <v>46206</v>
      </c>
      <c r="AS1870" t="s">
        <v>1448</v>
      </c>
      <c r="AT1870" t="s">
        <v>8512</v>
      </c>
      <c r="AU1870" t="s">
        <v>677</v>
      </c>
      <c r="AV1870" s="14">
        <v>46206</v>
      </c>
      <c r="AW1870" t="s">
        <v>8515</v>
      </c>
      <c r="AX1870" s="31">
        <v>46206.698599537034</v>
      </c>
      <c r="AY1870" s="14">
        <v>46206</v>
      </c>
      <c r="AZ1870" t="s">
        <v>1435</v>
      </c>
      <c r="BA1870" s="31">
        <v>46206.702349537038</v>
      </c>
      <c r="BB1870" s="14">
        <v>46206</v>
      </c>
      <c r="BC1870" t="s">
        <v>1440</v>
      </c>
      <c r="BD1870" s="31">
        <v>46206.707511574074</v>
      </c>
      <c r="BE1870" s="14">
        <v>46206</v>
      </c>
      <c r="BF1870" t="s">
        <v>1437</v>
      </c>
      <c r="BG1870" s="31">
        <v>46206.710532407407</v>
      </c>
      <c r="BH1870" s="14">
        <v>46206</v>
      </c>
      <c r="BI1870" t="s">
        <v>1437</v>
      </c>
      <c r="BJ1870" s="31">
        <v>46206.711770833332</v>
      </c>
      <c r="BW1870" s="14">
        <v>46206</v>
      </c>
      <c r="BX1870" t="s">
        <v>1437</v>
      </c>
      <c r="BY1870" s="31">
        <v>46206.720462962963</v>
      </c>
      <c r="BZ1870" s="14">
        <v>46206</v>
      </c>
      <c r="CA1870" t="s">
        <v>1455</v>
      </c>
      <c r="CB1870" s="31">
        <v>46206.721875000003</v>
      </c>
      <c r="CF1870" s="14">
        <v>46206</v>
      </c>
      <c r="CG1870" t="s">
        <v>1448</v>
      </c>
      <c r="CH1870" s="31">
        <v>46206.79515046296</v>
      </c>
      <c r="CM1870" s="4">
        <f t="shared" si="78"/>
        <v>46206.478402777779</v>
      </c>
      <c r="CN1870">
        <f t="shared" si="79"/>
        <v>0</v>
      </c>
      <c r="CO1870" t="str">
        <f>VLOOKUP(A1870,Sheet1!$A$2:$B$221,2,0)</f>
        <v>South East Zone</v>
      </c>
    </row>
    <row r="1871" spans="1:93" x14ac:dyDescent="0.35">
      <c r="A1871" t="s">
        <v>8507</v>
      </c>
      <c r="B1871">
        <v>219</v>
      </c>
      <c r="C1871" t="s">
        <v>9332</v>
      </c>
      <c r="D1871" t="s">
        <v>678</v>
      </c>
      <c r="E1871" t="s">
        <v>699</v>
      </c>
      <c r="F1871" t="s">
        <v>700</v>
      </c>
      <c r="G1871" t="s">
        <v>567</v>
      </c>
      <c r="H1871" t="s">
        <v>8519</v>
      </c>
      <c r="I1871">
        <v>79029</v>
      </c>
      <c r="J1871" t="s">
        <v>4462</v>
      </c>
      <c r="K1871" t="s">
        <v>4463</v>
      </c>
      <c r="L1871" t="s">
        <v>4622</v>
      </c>
      <c r="M1871" t="s">
        <v>8520</v>
      </c>
      <c r="N1871">
        <v>75000</v>
      </c>
      <c r="O1871" t="s">
        <v>3130</v>
      </c>
      <c r="P1871" t="s">
        <v>3131</v>
      </c>
      <c r="Q1871" t="s">
        <v>8521</v>
      </c>
      <c r="R1871">
        <v>7846427647</v>
      </c>
      <c r="S1871" s="14">
        <v>46204</v>
      </c>
      <c r="T1871" t="s">
        <v>1448</v>
      </c>
      <c r="U1871" s="31">
        <v>46204.654756944445</v>
      </c>
      <c r="AK1871" s="14">
        <v>46204</v>
      </c>
      <c r="AL1871" t="s">
        <v>1447</v>
      </c>
      <c r="AM1871" s="31">
        <v>46204.679166666669</v>
      </c>
      <c r="AQ1871" s="31">
        <v>46204.679166666669</v>
      </c>
      <c r="AR1871" s="14">
        <v>46204</v>
      </c>
      <c r="AS1871" t="s">
        <v>1447</v>
      </c>
      <c r="AT1871" t="s">
        <v>700</v>
      </c>
      <c r="AU1871" t="s">
        <v>678</v>
      </c>
      <c r="AV1871" s="14">
        <v>46204</v>
      </c>
      <c r="AW1871" t="s">
        <v>8515</v>
      </c>
      <c r="AX1871" s="31">
        <v>46204.713159722225</v>
      </c>
      <c r="AY1871" s="14">
        <v>46204</v>
      </c>
      <c r="AZ1871" t="s">
        <v>1435</v>
      </c>
      <c r="BA1871" s="31">
        <v>46204.717499999999</v>
      </c>
      <c r="BB1871" s="14">
        <v>46204</v>
      </c>
      <c r="BC1871" t="s">
        <v>1449</v>
      </c>
      <c r="BD1871" s="31">
        <v>46204.722025462965</v>
      </c>
      <c r="BE1871" s="14">
        <v>46204</v>
      </c>
      <c r="BF1871" t="s">
        <v>1437</v>
      </c>
      <c r="BG1871" s="31">
        <v>46204.725960648146</v>
      </c>
      <c r="BH1871" s="14">
        <v>46204</v>
      </c>
      <c r="BI1871" t="s">
        <v>1437</v>
      </c>
      <c r="BJ1871" s="31">
        <v>46204.726875</v>
      </c>
      <c r="BW1871" s="14">
        <v>46204</v>
      </c>
      <c r="BX1871" t="s">
        <v>1438</v>
      </c>
      <c r="BY1871" s="31">
        <v>46204.748078703706</v>
      </c>
      <c r="BZ1871" s="14">
        <v>46204</v>
      </c>
      <c r="CA1871" t="s">
        <v>1438</v>
      </c>
      <c r="CB1871" s="31">
        <v>46204.74827546296</v>
      </c>
      <c r="CF1871" s="14">
        <v>46205</v>
      </c>
      <c r="CG1871" t="s">
        <v>1448</v>
      </c>
      <c r="CH1871" s="31">
        <v>46205.707118055558</v>
      </c>
      <c r="CM1871" s="4">
        <f t="shared" si="78"/>
        <v>46204.654756944445</v>
      </c>
      <c r="CN1871">
        <f t="shared" si="79"/>
        <v>0</v>
      </c>
      <c r="CO1871" t="str">
        <f>VLOOKUP(A1871,Sheet1!$A$2:$B$221,2,0)</f>
        <v>South East Zone</v>
      </c>
    </row>
    <row r="1872" spans="1:93" x14ac:dyDescent="0.35">
      <c r="A1872" t="s">
        <v>8507</v>
      </c>
      <c r="B1872">
        <v>219</v>
      </c>
      <c r="C1872" t="s">
        <v>9332</v>
      </c>
      <c r="D1872" t="s">
        <v>678</v>
      </c>
      <c r="E1872" t="s">
        <v>699</v>
      </c>
      <c r="F1872" t="s">
        <v>700</v>
      </c>
      <c r="G1872" t="s">
        <v>567</v>
      </c>
      <c r="H1872" t="s">
        <v>11037</v>
      </c>
      <c r="I1872">
        <v>79193</v>
      </c>
      <c r="J1872" t="s">
        <v>4353</v>
      </c>
      <c r="K1872" t="s">
        <v>4354</v>
      </c>
      <c r="L1872" t="s">
        <v>4622</v>
      </c>
      <c r="M1872" t="s">
        <v>11038</v>
      </c>
      <c r="N1872">
        <v>90000</v>
      </c>
      <c r="O1872" t="s">
        <v>9733</v>
      </c>
      <c r="P1872" t="s">
        <v>9734</v>
      </c>
      <c r="Q1872" t="s">
        <v>11039</v>
      </c>
      <c r="R1872">
        <v>2540345966</v>
      </c>
      <c r="S1872" s="14">
        <v>46206</v>
      </c>
      <c r="T1872" t="s">
        <v>8540</v>
      </c>
      <c r="U1872" s="31">
        <v>46206.385057870371</v>
      </c>
      <c r="AK1872" s="14">
        <v>46209</v>
      </c>
      <c r="AL1872" t="s">
        <v>1448</v>
      </c>
      <c r="AM1872" s="31">
        <v>46209.546747685185</v>
      </c>
      <c r="AQ1872" s="31">
        <v>46209.546747685185</v>
      </c>
      <c r="AR1872" s="14">
        <v>46209</v>
      </c>
      <c r="AS1872" t="s">
        <v>1448</v>
      </c>
      <c r="AT1872" t="s">
        <v>8512</v>
      </c>
      <c r="AU1872" t="s">
        <v>677</v>
      </c>
      <c r="AV1872" s="14">
        <v>46209</v>
      </c>
      <c r="AW1872" t="s">
        <v>8515</v>
      </c>
      <c r="AX1872" s="31">
        <v>46209.554293981484</v>
      </c>
      <c r="AY1872" s="14">
        <v>46209</v>
      </c>
      <c r="AZ1872" t="s">
        <v>1435</v>
      </c>
      <c r="BA1872" s="31">
        <v>46209.556840277779</v>
      </c>
      <c r="BB1872" s="14">
        <v>46209</v>
      </c>
      <c r="BC1872" t="s">
        <v>1457</v>
      </c>
      <c r="BD1872" s="31">
        <v>46209.560115740744</v>
      </c>
      <c r="BE1872" s="14">
        <v>46209</v>
      </c>
      <c r="BF1872" t="s">
        <v>1437</v>
      </c>
      <c r="BG1872" s="31">
        <v>46209.603379629632</v>
      </c>
      <c r="BH1872" s="14">
        <v>46209</v>
      </c>
      <c r="BI1872" t="s">
        <v>1438</v>
      </c>
      <c r="BJ1872" s="31">
        <v>46209.650729166664</v>
      </c>
      <c r="BK1872" s="14">
        <v>46209</v>
      </c>
      <c r="BL1872" t="s">
        <v>1437</v>
      </c>
      <c r="BM1872" s="31">
        <v>46209.604120370372</v>
      </c>
      <c r="BW1872" s="14">
        <v>46209</v>
      </c>
      <c r="BX1872" t="s">
        <v>1438</v>
      </c>
      <c r="BY1872" s="31">
        <v>46209.662476851852</v>
      </c>
      <c r="BZ1872" s="14">
        <v>46209</v>
      </c>
      <c r="CA1872" t="s">
        <v>1438</v>
      </c>
      <c r="CB1872" s="31">
        <v>46209.662997685184</v>
      </c>
      <c r="CF1872" s="14">
        <v>46210</v>
      </c>
      <c r="CG1872" t="s">
        <v>1448</v>
      </c>
      <c r="CH1872" s="31">
        <v>46210.58966435185</v>
      </c>
      <c r="CM1872" s="4">
        <f t="shared" si="78"/>
        <v>46206.385057870371</v>
      </c>
      <c r="CN1872">
        <f t="shared" si="79"/>
        <v>3</v>
      </c>
      <c r="CO1872" t="str">
        <f>VLOOKUP(A1872,Sheet1!$A$2:$B$221,2,0)</f>
        <v>South East Zone</v>
      </c>
    </row>
    <row r="1873" spans="1:93" x14ac:dyDescent="0.35">
      <c r="A1873" t="s">
        <v>8507</v>
      </c>
      <c r="B1873">
        <v>219</v>
      </c>
      <c r="C1873" t="s">
        <v>9332</v>
      </c>
      <c r="D1873" t="s">
        <v>678</v>
      </c>
      <c r="E1873" t="s">
        <v>699</v>
      </c>
      <c r="F1873" t="s">
        <v>700</v>
      </c>
      <c r="G1873" t="s">
        <v>567</v>
      </c>
      <c r="H1873" t="s">
        <v>3730</v>
      </c>
      <c r="I1873">
        <v>89239</v>
      </c>
      <c r="J1873" t="s">
        <v>3732</v>
      </c>
      <c r="K1873" t="s">
        <v>3733</v>
      </c>
      <c r="L1873" t="s">
        <v>4622</v>
      </c>
      <c r="M1873" t="s">
        <v>8522</v>
      </c>
      <c r="N1873">
        <v>70000</v>
      </c>
      <c r="O1873" t="s">
        <v>1325</v>
      </c>
      <c r="P1873" t="s">
        <v>1326</v>
      </c>
      <c r="Q1873" t="s">
        <v>3731</v>
      </c>
      <c r="R1873">
        <v>9207444522</v>
      </c>
      <c r="S1873" s="14">
        <v>46203</v>
      </c>
      <c r="T1873" t="s">
        <v>8511</v>
      </c>
      <c r="U1873" s="31">
        <v>46203.749826388892</v>
      </c>
      <c r="AK1873" s="14">
        <v>46204</v>
      </c>
      <c r="AL1873" t="s">
        <v>1448</v>
      </c>
      <c r="AM1873" s="31">
        <v>46204.466006944444</v>
      </c>
      <c r="AQ1873" s="31">
        <v>46204.466006944444</v>
      </c>
      <c r="AR1873" s="14">
        <v>46204</v>
      </c>
      <c r="AS1873" t="s">
        <v>1448</v>
      </c>
      <c r="AT1873" t="s">
        <v>8512</v>
      </c>
      <c r="AU1873" t="s">
        <v>677</v>
      </c>
      <c r="AV1873" s="14">
        <v>46204</v>
      </c>
      <c r="AW1873" t="s">
        <v>8515</v>
      </c>
      <c r="AX1873" s="31">
        <v>46204.536666666667</v>
      </c>
      <c r="AY1873" s="14">
        <v>46204</v>
      </c>
      <c r="AZ1873" t="s">
        <v>1435</v>
      </c>
      <c r="BA1873" s="31">
        <v>46204.542939814812</v>
      </c>
      <c r="BB1873" s="14">
        <v>46204</v>
      </c>
      <c r="BC1873" t="s">
        <v>1450</v>
      </c>
      <c r="BD1873" s="31">
        <v>46204.547939814816</v>
      </c>
      <c r="BE1873" s="14">
        <v>46204</v>
      </c>
      <c r="BF1873" t="s">
        <v>1437</v>
      </c>
      <c r="BG1873" s="31">
        <v>46204.603090277778</v>
      </c>
      <c r="BH1873" s="14">
        <v>46204</v>
      </c>
      <c r="BI1873" t="s">
        <v>1437</v>
      </c>
      <c r="BJ1873" s="31">
        <v>46204.603703703702</v>
      </c>
      <c r="BW1873" s="14">
        <v>46204</v>
      </c>
      <c r="BX1873" t="s">
        <v>1437</v>
      </c>
      <c r="BY1873" s="31">
        <v>46204.615648148145</v>
      </c>
      <c r="BZ1873" s="14">
        <v>46204</v>
      </c>
      <c r="CA1873" t="s">
        <v>1438</v>
      </c>
      <c r="CB1873" s="31">
        <v>46204.622916666667</v>
      </c>
      <c r="CF1873" s="14">
        <v>46204</v>
      </c>
      <c r="CG1873" t="s">
        <v>8515</v>
      </c>
      <c r="CH1873" s="31">
        <v>46204.742673611108</v>
      </c>
      <c r="CM1873" s="4">
        <f t="shared" si="78"/>
        <v>46203.749826388892</v>
      </c>
      <c r="CN1873">
        <f t="shared" si="79"/>
        <v>1</v>
      </c>
      <c r="CO1873" t="str">
        <f>VLOOKUP(A1873,Sheet1!$A$2:$B$221,2,0)</f>
        <v>South East Zone</v>
      </c>
    </row>
    <row r="1874" spans="1:93" x14ac:dyDescent="0.35">
      <c r="A1874" t="s">
        <v>8507</v>
      </c>
      <c r="B1874">
        <v>219</v>
      </c>
      <c r="C1874" t="s">
        <v>9332</v>
      </c>
      <c r="D1874" t="s">
        <v>678</v>
      </c>
      <c r="E1874" t="s">
        <v>699</v>
      </c>
      <c r="F1874" t="s">
        <v>700</v>
      </c>
      <c r="G1874" t="s">
        <v>567</v>
      </c>
      <c r="H1874" t="s">
        <v>11040</v>
      </c>
      <c r="I1874">
        <v>124787</v>
      </c>
      <c r="J1874" t="s">
        <v>8524</v>
      </c>
      <c r="K1874" t="s">
        <v>8525</v>
      </c>
      <c r="L1874" t="s">
        <v>4622</v>
      </c>
      <c r="M1874" t="s">
        <v>11041</v>
      </c>
      <c r="Q1874" t="s">
        <v>11042</v>
      </c>
      <c r="R1874">
        <v>8527671593</v>
      </c>
      <c r="S1874" s="14">
        <v>46206</v>
      </c>
      <c r="T1874" t="s">
        <v>8528</v>
      </c>
      <c r="U1874" s="31">
        <v>46206.538900462961</v>
      </c>
      <c r="AK1874" s="14">
        <v>46209</v>
      </c>
      <c r="AL1874" t="s">
        <v>1448</v>
      </c>
      <c r="AM1874" s="31">
        <v>46209.389780092592</v>
      </c>
      <c r="AQ1874" s="31">
        <v>46209.389780092592</v>
      </c>
      <c r="AR1874" s="14">
        <v>46209</v>
      </c>
      <c r="AS1874" t="s">
        <v>1448</v>
      </c>
      <c r="AT1874" t="s">
        <v>8512</v>
      </c>
      <c r="AU1874" t="s">
        <v>677</v>
      </c>
      <c r="CM1874" s="4">
        <f t="shared" si="78"/>
        <v>46206.538900462961</v>
      </c>
      <c r="CN1874">
        <f t="shared" si="79"/>
        <v>3</v>
      </c>
      <c r="CO1874" t="str">
        <f>VLOOKUP(A1874,Sheet1!$A$2:$B$221,2,0)</f>
        <v>South East Zone</v>
      </c>
    </row>
    <row r="1875" spans="1:93" x14ac:dyDescent="0.35">
      <c r="A1875" t="s">
        <v>8507</v>
      </c>
      <c r="B1875">
        <v>219</v>
      </c>
      <c r="C1875" t="s">
        <v>9332</v>
      </c>
      <c r="D1875" t="s">
        <v>678</v>
      </c>
      <c r="E1875" t="s">
        <v>699</v>
      </c>
      <c r="F1875" t="s">
        <v>700</v>
      </c>
      <c r="G1875" t="s">
        <v>567</v>
      </c>
      <c r="H1875" t="s">
        <v>8523</v>
      </c>
      <c r="I1875">
        <v>126235</v>
      </c>
      <c r="J1875" t="s">
        <v>8524</v>
      </c>
      <c r="K1875" t="s">
        <v>8525</v>
      </c>
      <c r="L1875" t="s">
        <v>4622</v>
      </c>
      <c r="M1875" t="s">
        <v>8526</v>
      </c>
      <c r="N1875">
        <v>50000</v>
      </c>
      <c r="O1875" t="s">
        <v>1291</v>
      </c>
      <c r="P1875" t="s">
        <v>1292</v>
      </c>
      <c r="Q1875" t="s">
        <v>8527</v>
      </c>
      <c r="R1875">
        <v>2227255559</v>
      </c>
      <c r="S1875" s="14">
        <v>46205</v>
      </c>
      <c r="T1875" t="s">
        <v>8528</v>
      </c>
      <c r="U1875" s="31">
        <v>46205.614444444444</v>
      </c>
      <c r="AK1875" s="14">
        <v>46206</v>
      </c>
      <c r="AL1875" t="s">
        <v>1448</v>
      </c>
      <c r="AM1875" s="31">
        <v>46206.345208333332</v>
      </c>
      <c r="AQ1875" s="31">
        <v>46206.345208333332</v>
      </c>
      <c r="AR1875" s="14">
        <v>46206</v>
      </c>
      <c r="AS1875" t="s">
        <v>1448</v>
      </c>
      <c r="AT1875" t="s">
        <v>8512</v>
      </c>
      <c r="AU1875" t="s">
        <v>677</v>
      </c>
      <c r="AV1875" s="14">
        <v>46206</v>
      </c>
      <c r="AW1875" t="s">
        <v>8515</v>
      </c>
      <c r="AX1875" s="31">
        <v>46206.359872685185</v>
      </c>
      <c r="AY1875" s="14">
        <v>46206</v>
      </c>
      <c r="AZ1875" t="s">
        <v>1435</v>
      </c>
      <c r="BA1875" s="31">
        <v>46206.396747685183</v>
      </c>
      <c r="BB1875" s="14">
        <v>46206</v>
      </c>
      <c r="BC1875" t="s">
        <v>1458</v>
      </c>
      <c r="BD1875" s="31">
        <v>46206.397638888891</v>
      </c>
      <c r="BE1875" s="14">
        <v>46206</v>
      </c>
      <c r="BF1875" t="s">
        <v>1437</v>
      </c>
      <c r="BG1875" s="31">
        <v>46206.416747685187</v>
      </c>
      <c r="BH1875" s="14">
        <v>46206</v>
      </c>
      <c r="BI1875" t="s">
        <v>1437</v>
      </c>
      <c r="BJ1875" s="31">
        <v>46206.418576388889</v>
      </c>
      <c r="BW1875" s="14">
        <v>46206</v>
      </c>
      <c r="BX1875" t="s">
        <v>1437</v>
      </c>
      <c r="BY1875" s="31">
        <v>46206.442013888889</v>
      </c>
      <c r="BZ1875" s="14">
        <v>46206</v>
      </c>
      <c r="CA1875" t="s">
        <v>1455</v>
      </c>
      <c r="CB1875" s="31">
        <v>46206.443564814814</v>
      </c>
      <c r="CF1875" s="14">
        <v>46206</v>
      </c>
      <c r="CG1875" t="s">
        <v>1448</v>
      </c>
      <c r="CH1875" s="31">
        <v>46206.501712962963</v>
      </c>
      <c r="CM1875" s="4">
        <f t="shared" si="78"/>
        <v>46205.614444444444</v>
      </c>
      <c r="CN1875">
        <f t="shared" si="79"/>
        <v>1</v>
      </c>
      <c r="CO1875" t="str">
        <f>VLOOKUP(A1875,Sheet1!$A$2:$B$221,2,0)</f>
        <v>South East Zone</v>
      </c>
    </row>
    <row r="1876" spans="1:93" x14ac:dyDescent="0.35">
      <c r="A1876" t="s">
        <v>8507</v>
      </c>
      <c r="B1876">
        <v>219</v>
      </c>
      <c r="C1876" t="s">
        <v>9332</v>
      </c>
      <c r="D1876" t="s">
        <v>678</v>
      </c>
      <c r="E1876" t="s">
        <v>699</v>
      </c>
      <c r="F1876" t="s">
        <v>700</v>
      </c>
      <c r="G1876" t="s">
        <v>567</v>
      </c>
      <c r="H1876" t="s">
        <v>8529</v>
      </c>
      <c r="I1876">
        <v>145569</v>
      </c>
      <c r="J1876" t="s">
        <v>4353</v>
      </c>
      <c r="K1876" t="s">
        <v>4354</v>
      </c>
      <c r="L1876" t="s">
        <v>4622</v>
      </c>
      <c r="M1876" t="s">
        <v>8530</v>
      </c>
      <c r="N1876">
        <v>90000</v>
      </c>
      <c r="O1876" t="s">
        <v>1180</v>
      </c>
      <c r="P1876" t="s">
        <v>1181</v>
      </c>
      <c r="Q1876" t="s">
        <v>8531</v>
      </c>
      <c r="R1876">
        <v>1636314899</v>
      </c>
      <c r="S1876" s="14">
        <v>46205</v>
      </c>
      <c r="T1876" t="s">
        <v>1448</v>
      </c>
      <c r="U1876" s="31">
        <v>46205.401956018519</v>
      </c>
      <c r="AK1876" s="14">
        <v>46205</v>
      </c>
      <c r="AL1876" t="s">
        <v>1447</v>
      </c>
      <c r="AM1876" s="31">
        <v>46205.438530092593</v>
      </c>
      <c r="AQ1876" s="31">
        <v>46205.438530092593</v>
      </c>
      <c r="AR1876" s="14">
        <v>46205</v>
      </c>
      <c r="AS1876" t="s">
        <v>1447</v>
      </c>
      <c r="AT1876" t="s">
        <v>700</v>
      </c>
      <c r="AU1876" t="s">
        <v>678</v>
      </c>
      <c r="AV1876" s="14">
        <v>46206</v>
      </c>
      <c r="AW1876" t="s">
        <v>8515</v>
      </c>
      <c r="AX1876" s="31">
        <v>46206.557569444441</v>
      </c>
      <c r="AY1876" s="14">
        <v>46206</v>
      </c>
      <c r="AZ1876" t="s">
        <v>1435</v>
      </c>
      <c r="BA1876" s="31">
        <v>46206.561956018515</v>
      </c>
      <c r="BB1876" s="14">
        <v>46206</v>
      </c>
      <c r="BC1876" t="s">
        <v>1440</v>
      </c>
      <c r="BD1876" s="31">
        <v>46206.564710648148</v>
      </c>
      <c r="BE1876" s="14">
        <v>46206</v>
      </c>
      <c r="BF1876" t="s">
        <v>1437</v>
      </c>
      <c r="BG1876" s="31">
        <v>46206.602824074071</v>
      </c>
      <c r="BH1876" s="14">
        <v>46206</v>
      </c>
      <c r="BI1876" t="s">
        <v>1437</v>
      </c>
      <c r="BJ1876" s="31">
        <v>46206.60355324074</v>
      </c>
      <c r="BW1876" s="14">
        <v>46206</v>
      </c>
      <c r="BX1876" t="s">
        <v>1437</v>
      </c>
      <c r="BY1876" s="31">
        <v>46206.633888888886</v>
      </c>
      <c r="BZ1876" s="14">
        <v>46206</v>
      </c>
      <c r="CA1876" t="s">
        <v>1438</v>
      </c>
      <c r="CB1876" s="31">
        <v>46206.635972222219</v>
      </c>
      <c r="CF1876" s="14">
        <v>46209</v>
      </c>
      <c r="CG1876" t="s">
        <v>1448</v>
      </c>
      <c r="CH1876" s="31">
        <v>46209.656956018516</v>
      </c>
      <c r="CM1876" s="4">
        <f t="shared" si="78"/>
        <v>46205.401956018519</v>
      </c>
      <c r="CN1876">
        <f t="shared" si="79"/>
        <v>0</v>
      </c>
      <c r="CO1876" t="str">
        <f>VLOOKUP(A1876,Sheet1!$A$2:$B$221,2,0)</f>
        <v>South East Zone</v>
      </c>
    </row>
    <row r="1877" spans="1:93" x14ac:dyDescent="0.35">
      <c r="A1877" t="s">
        <v>8507</v>
      </c>
      <c r="B1877">
        <v>219</v>
      </c>
      <c r="C1877" t="s">
        <v>9332</v>
      </c>
      <c r="D1877" t="s">
        <v>678</v>
      </c>
      <c r="E1877" t="s">
        <v>699</v>
      </c>
      <c r="F1877" t="s">
        <v>700</v>
      </c>
      <c r="G1877" t="s">
        <v>567</v>
      </c>
      <c r="H1877" t="s">
        <v>1451</v>
      </c>
      <c r="I1877">
        <v>150941</v>
      </c>
      <c r="J1877" t="s">
        <v>1452</v>
      </c>
      <c r="K1877" t="s">
        <v>1453</v>
      </c>
      <c r="L1877" t="s">
        <v>4622</v>
      </c>
      <c r="M1877" t="s">
        <v>8532</v>
      </c>
      <c r="N1877">
        <v>45000</v>
      </c>
      <c r="O1877" t="s">
        <v>3012</v>
      </c>
      <c r="P1877" t="s">
        <v>3013</v>
      </c>
      <c r="Q1877" t="s">
        <v>8533</v>
      </c>
      <c r="R1877">
        <v>9781771149</v>
      </c>
      <c r="S1877" s="14">
        <v>46204</v>
      </c>
      <c r="T1877" t="s">
        <v>8534</v>
      </c>
      <c r="U1877" s="31">
        <v>46204.421793981484</v>
      </c>
      <c r="AK1877" s="14">
        <v>46204</v>
      </c>
      <c r="AL1877" t="s">
        <v>1447</v>
      </c>
      <c r="AM1877" s="31">
        <v>46204.643229166664</v>
      </c>
      <c r="AQ1877" s="31">
        <v>46204.643229166664</v>
      </c>
      <c r="AR1877" s="14">
        <v>46204</v>
      </c>
      <c r="AS1877" t="s">
        <v>1447</v>
      </c>
      <c r="AT1877" t="s">
        <v>700</v>
      </c>
      <c r="AU1877" t="s">
        <v>678</v>
      </c>
      <c r="AV1877" s="14">
        <v>46204</v>
      </c>
      <c r="AW1877" t="s">
        <v>8515</v>
      </c>
      <c r="AX1877" s="31">
        <v>46204.644548611112</v>
      </c>
      <c r="AY1877" s="14">
        <v>46204</v>
      </c>
      <c r="AZ1877" t="s">
        <v>1435</v>
      </c>
      <c r="BA1877" s="31">
        <v>46204.65111111111</v>
      </c>
      <c r="BB1877" s="14">
        <v>46204</v>
      </c>
      <c r="BC1877" t="s">
        <v>1454</v>
      </c>
      <c r="BD1877" s="31">
        <v>46204.664178240739</v>
      </c>
      <c r="BE1877" s="14">
        <v>46204</v>
      </c>
      <c r="BF1877" t="s">
        <v>1437</v>
      </c>
      <c r="BG1877" s="31">
        <v>46204.671863425923</v>
      </c>
      <c r="BH1877" s="14">
        <v>46204</v>
      </c>
      <c r="BI1877" t="s">
        <v>1437</v>
      </c>
      <c r="BJ1877" s="31">
        <v>46204.672789351855</v>
      </c>
      <c r="BW1877" s="14">
        <v>46204</v>
      </c>
      <c r="BX1877" t="s">
        <v>1437</v>
      </c>
      <c r="BY1877" s="31">
        <v>46204.678946759261</v>
      </c>
      <c r="BZ1877" s="14">
        <v>46204</v>
      </c>
      <c r="CA1877" t="s">
        <v>1437</v>
      </c>
      <c r="CB1877" s="31">
        <v>46204.681122685186</v>
      </c>
      <c r="CF1877" s="14">
        <v>46204</v>
      </c>
      <c r="CG1877" t="s">
        <v>8515</v>
      </c>
      <c r="CH1877" s="31">
        <v>46204.7812962963</v>
      </c>
      <c r="CM1877" s="4">
        <f t="shared" si="78"/>
        <v>46204.421793981484</v>
      </c>
      <c r="CN1877">
        <f t="shared" si="79"/>
        <v>0</v>
      </c>
      <c r="CO1877" t="str">
        <f>VLOOKUP(A1877,Sheet1!$A$2:$B$221,2,0)</f>
        <v>South East Zone</v>
      </c>
    </row>
    <row r="1878" spans="1:93" x14ac:dyDescent="0.35">
      <c r="A1878" t="s">
        <v>8507</v>
      </c>
      <c r="B1878">
        <v>219</v>
      </c>
      <c r="C1878" t="s">
        <v>9332</v>
      </c>
      <c r="D1878" t="s">
        <v>678</v>
      </c>
      <c r="E1878" t="s">
        <v>699</v>
      </c>
      <c r="F1878" t="s">
        <v>700</v>
      </c>
      <c r="G1878" t="s">
        <v>567</v>
      </c>
      <c r="H1878" t="s">
        <v>11043</v>
      </c>
      <c r="I1878">
        <v>233926</v>
      </c>
      <c r="J1878" t="s">
        <v>4462</v>
      </c>
      <c r="K1878" t="s">
        <v>4463</v>
      </c>
      <c r="L1878" t="s">
        <v>4622</v>
      </c>
      <c r="M1878" t="s">
        <v>11044</v>
      </c>
      <c r="N1878">
        <v>50000</v>
      </c>
      <c r="O1878" t="s">
        <v>1171</v>
      </c>
      <c r="P1878" t="s">
        <v>1172</v>
      </c>
      <c r="Q1878" t="s">
        <v>11045</v>
      </c>
      <c r="R1878">
        <v>1594139153</v>
      </c>
      <c r="S1878" s="14">
        <v>46206</v>
      </c>
      <c r="T1878" t="s">
        <v>8514</v>
      </c>
      <c r="U1878" s="31">
        <v>46206.397476851853</v>
      </c>
      <c r="AK1878" s="14">
        <v>46209</v>
      </c>
      <c r="AL1878" t="s">
        <v>1448</v>
      </c>
      <c r="AM1878" s="31">
        <v>46209.723136574074</v>
      </c>
      <c r="AQ1878" s="31">
        <v>46209.723136574074</v>
      </c>
      <c r="AR1878" s="14">
        <v>46209</v>
      </c>
      <c r="AS1878" t="s">
        <v>1448</v>
      </c>
      <c r="AT1878" t="s">
        <v>8512</v>
      </c>
      <c r="AU1878" t="s">
        <v>677</v>
      </c>
      <c r="AV1878" s="14">
        <v>46210</v>
      </c>
      <c r="AW1878" t="s">
        <v>8515</v>
      </c>
      <c r="AX1878" s="31">
        <v>46210.299201388887</v>
      </c>
      <c r="AY1878" s="14">
        <v>46210</v>
      </c>
      <c r="AZ1878" t="s">
        <v>1435</v>
      </c>
      <c r="BA1878" s="31">
        <v>46210.396157407406</v>
      </c>
      <c r="BB1878" s="14">
        <v>46210</v>
      </c>
      <c r="BC1878" t="s">
        <v>1457</v>
      </c>
      <c r="BD1878" s="31">
        <v>46210.399467592593</v>
      </c>
      <c r="BE1878" s="14">
        <v>46210</v>
      </c>
      <c r="BF1878" t="s">
        <v>1437</v>
      </c>
      <c r="BG1878" s="31">
        <v>46210.424120370371</v>
      </c>
      <c r="BH1878" s="14">
        <v>46210</v>
      </c>
      <c r="BI1878" t="s">
        <v>1437</v>
      </c>
      <c r="BJ1878" s="31">
        <v>46210.424988425926</v>
      </c>
      <c r="BW1878" s="14">
        <v>46210</v>
      </c>
      <c r="BX1878" t="s">
        <v>1437</v>
      </c>
      <c r="BY1878" s="31">
        <v>46210.438136574077</v>
      </c>
      <c r="BZ1878" s="14">
        <v>46210</v>
      </c>
      <c r="CA1878" t="s">
        <v>1455</v>
      </c>
      <c r="CB1878" s="31">
        <v>46210.560347222221</v>
      </c>
      <c r="CF1878" s="14">
        <v>46210</v>
      </c>
      <c r="CG1878" t="s">
        <v>1448</v>
      </c>
      <c r="CH1878" s="31">
        <v>46210.588379629633</v>
      </c>
      <c r="CM1878" s="4">
        <f t="shared" si="78"/>
        <v>46206.397476851853</v>
      </c>
      <c r="CN1878">
        <f t="shared" si="79"/>
        <v>3</v>
      </c>
      <c r="CO1878" t="str">
        <f>VLOOKUP(A1878,Sheet1!$A$2:$B$221,2,0)</f>
        <v>South East Zone</v>
      </c>
    </row>
    <row r="1879" spans="1:93" x14ac:dyDescent="0.35">
      <c r="A1879" t="s">
        <v>8507</v>
      </c>
      <c r="B1879">
        <v>219</v>
      </c>
      <c r="C1879" t="s">
        <v>9332</v>
      </c>
      <c r="D1879" t="s">
        <v>678</v>
      </c>
      <c r="E1879" t="s">
        <v>699</v>
      </c>
      <c r="F1879" t="s">
        <v>700</v>
      </c>
      <c r="G1879" t="s">
        <v>567</v>
      </c>
      <c r="H1879" t="s">
        <v>12901</v>
      </c>
      <c r="I1879">
        <v>240301</v>
      </c>
      <c r="J1879" t="s">
        <v>3732</v>
      </c>
      <c r="K1879" t="s">
        <v>3733</v>
      </c>
      <c r="L1879" t="s">
        <v>4622</v>
      </c>
      <c r="M1879" t="s">
        <v>12902</v>
      </c>
      <c r="N1879">
        <v>90000</v>
      </c>
      <c r="O1879" t="s">
        <v>1180</v>
      </c>
      <c r="P1879" t="s">
        <v>1181</v>
      </c>
      <c r="Q1879" t="s">
        <v>12903</v>
      </c>
      <c r="R1879">
        <v>4564015705</v>
      </c>
      <c r="S1879" s="14">
        <v>46210</v>
      </c>
      <c r="T1879" t="s">
        <v>1448</v>
      </c>
      <c r="U1879" s="31">
        <v>46210.502314814818</v>
      </c>
      <c r="AK1879" s="14">
        <v>46210</v>
      </c>
      <c r="AL1879" t="s">
        <v>1448</v>
      </c>
      <c r="AM1879" s="31">
        <v>46210.530833333331</v>
      </c>
      <c r="AQ1879" s="31">
        <v>46210.530833333331</v>
      </c>
      <c r="AR1879" s="14">
        <v>46210</v>
      </c>
      <c r="AS1879" t="s">
        <v>1448</v>
      </c>
      <c r="AT1879" t="s">
        <v>8512</v>
      </c>
      <c r="AU1879" t="s">
        <v>677</v>
      </c>
      <c r="AV1879" s="14">
        <v>46210</v>
      </c>
      <c r="AW1879" t="s">
        <v>8511</v>
      </c>
      <c r="AX1879" s="31">
        <v>46210.546597222223</v>
      </c>
      <c r="AY1879" s="14">
        <v>46210</v>
      </c>
      <c r="AZ1879" t="s">
        <v>1435</v>
      </c>
      <c r="BA1879" s="31">
        <v>46210.550439814811</v>
      </c>
      <c r="BB1879" s="14">
        <v>46210</v>
      </c>
      <c r="BC1879" t="s">
        <v>1456</v>
      </c>
      <c r="BD1879" s="31">
        <v>46210.553888888891</v>
      </c>
      <c r="BE1879" s="14">
        <v>46210</v>
      </c>
      <c r="BF1879" t="s">
        <v>1437</v>
      </c>
      <c r="BG1879" s="31">
        <v>46210.557534722226</v>
      </c>
      <c r="BH1879" s="14">
        <v>46210</v>
      </c>
      <c r="BI1879" t="s">
        <v>1437</v>
      </c>
      <c r="BJ1879" s="31">
        <v>46210.558368055557</v>
      </c>
      <c r="BW1879" s="14">
        <v>46210</v>
      </c>
      <c r="BX1879" t="s">
        <v>1437</v>
      </c>
      <c r="BY1879" s="31">
        <v>46210.614074074074</v>
      </c>
      <c r="BZ1879" s="14">
        <v>46210</v>
      </c>
      <c r="CA1879" t="s">
        <v>1437</v>
      </c>
      <c r="CB1879" s="31">
        <v>46210.616006944445</v>
      </c>
      <c r="CF1879" s="14">
        <v>46210</v>
      </c>
      <c r="CG1879" t="s">
        <v>1448</v>
      </c>
      <c r="CH1879" s="31">
        <v>46210.71230324074</v>
      </c>
      <c r="CM1879" s="4">
        <f t="shared" si="78"/>
        <v>46210.502314814818</v>
      </c>
      <c r="CN1879">
        <f t="shared" si="79"/>
        <v>0</v>
      </c>
      <c r="CO1879" t="str">
        <f>VLOOKUP(A1879,Sheet1!$A$2:$B$221,2,0)</f>
        <v>South East Zone</v>
      </c>
    </row>
    <row r="1880" spans="1:93" x14ac:dyDescent="0.35">
      <c r="A1880" t="s">
        <v>8507</v>
      </c>
      <c r="B1880">
        <v>219</v>
      </c>
      <c r="C1880" t="s">
        <v>9332</v>
      </c>
      <c r="D1880" t="s">
        <v>678</v>
      </c>
      <c r="E1880" t="s">
        <v>699</v>
      </c>
      <c r="F1880" t="s">
        <v>700</v>
      </c>
      <c r="G1880" t="s">
        <v>567</v>
      </c>
      <c r="H1880" t="s">
        <v>4418</v>
      </c>
      <c r="I1880">
        <v>607455</v>
      </c>
      <c r="J1880" t="s">
        <v>4353</v>
      </c>
      <c r="K1880" t="s">
        <v>4354</v>
      </c>
      <c r="L1880" t="s">
        <v>4622</v>
      </c>
      <c r="M1880" t="s">
        <v>8535</v>
      </c>
      <c r="N1880">
        <v>90000</v>
      </c>
      <c r="O1880" t="s">
        <v>1180</v>
      </c>
      <c r="P1880" t="s">
        <v>1181</v>
      </c>
      <c r="Q1880" t="s">
        <v>4419</v>
      </c>
      <c r="R1880">
        <v>6656225841</v>
      </c>
      <c r="S1880" s="14">
        <v>46206</v>
      </c>
      <c r="T1880" t="s">
        <v>8515</v>
      </c>
      <c r="U1880" s="31">
        <v>46206.438321759262</v>
      </c>
      <c r="AK1880" s="14">
        <v>46206</v>
      </c>
      <c r="AL1880" t="s">
        <v>1447</v>
      </c>
      <c r="AM1880" s="31">
        <v>46206.461145833331</v>
      </c>
      <c r="AQ1880" s="31">
        <v>46206.461145833331</v>
      </c>
      <c r="AR1880" s="14">
        <v>46206</v>
      </c>
      <c r="AS1880" t="s">
        <v>1447</v>
      </c>
      <c r="AT1880" t="s">
        <v>700</v>
      </c>
      <c r="AU1880" t="s">
        <v>678</v>
      </c>
      <c r="AV1880" s="14">
        <v>46206</v>
      </c>
      <c r="AW1880" t="s">
        <v>8515</v>
      </c>
      <c r="AX1880" s="31">
        <v>46206.461759259262</v>
      </c>
      <c r="AY1880" s="14">
        <v>46206</v>
      </c>
      <c r="AZ1880" t="s">
        <v>1435</v>
      </c>
      <c r="BA1880" s="31">
        <v>46206.464479166665</v>
      </c>
      <c r="BB1880" s="14">
        <v>46206</v>
      </c>
      <c r="BC1880" t="s">
        <v>1443</v>
      </c>
      <c r="BD1880" s="31">
        <v>46206.476747685185</v>
      </c>
      <c r="BE1880" s="14">
        <v>46206</v>
      </c>
      <c r="BF1880" t="s">
        <v>1437</v>
      </c>
      <c r="BG1880" s="31">
        <v>46206.49596064815</v>
      </c>
      <c r="BH1880" s="14">
        <v>46206</v>
      </c>
      <c r="BI1880" t="s">
        <v>1437</v>
      </c>
      <c r="BJ1880" s="31">
        <v>46206.496840277781</v>
      </c>
      <c r="BW1880" s="14">
        <v>46206</v>
      </c>
      <c r="BX1880" t="s">
        <v>1437</v>
      </c>
      <c r="BY1880" s="31">
        <v>46206.524687500001</v>
      </c>
      <c r="BZ1880" s="14">
        <v>46206</v>
      </c>
      <c r="CA1880" t="s">
        <v>1455</v>
      </c>
      <c r="CB1880" s="31">
        <v>46206.527025462965</v>
      </c>
      <c r="CF1880" s="14">
        <v>46206</v>
      </c>
      <c r="CG1880" t="s">
        <v>8515</v>
      </c>
      <c r="CH1880" s="31">
        <v>46206.629849537036</v>
      </c>
      <c r="CM1880" s="4">
        <f t="shared" si="78"/>
        <v>46206.438321759262</v>
      </c>
      <c r="CN1880">
        <f t="shared" si="79"/>
        <v>0</v>
      </c>
      <c r="CO1880" t="str">
        <f>VLOOKUP(A1880,Sheet1!$A$2:$B$221,2,0)</f>
        <v>South East Zone</v>
      </c>
    </row>
    <row r="1881" spans="1:93" x14ac:dyDescent="0.35">
      <c r="A1881" t="s">
        <v>8507</v>
      </c>
      <c r="B1881">
        <v>219</v>
      </c>
      <c r="C1881" t="s">
        <v>9332</v>
      </c>
      <c r="D1881" t="s">
        <v>678</v>
      </c>
      <c r="E1881" t="s">
        <v>699</v>
      </c>
      <c r="F1881" t="s">
        <v>700</v>
      </c>
      <c r="G1881" t="s">
        <v>567</v>
      </c>
      <c r="H1881" t="s">
        <v>8536</v>
      </c>
      <c r="I1881">
        <v>630654</v>
      </c>
      <c r="J1881" t="s">
        <v>1452</v>
      </c>
      <c r="K1881" t="s">
        <v>1453</v>
      </c>
      <c r="L1881" t="s">
        <v>4622</v>
      </c>
      <c r="M1881" t="s">
        <v>8537</v>
      </c>
      <c r="N1881">
        <v>50000</v>
      </c>
      <c r="O1881" t="s">
        <v>1291</v>
      </c>
      <c r="P1881" t="s">
        <v>1292</v>
      </c>
      <c r="Q1881" t="s">
        <v>8538</v>
      </c>
      <c r="R1881">
        <v>7719013222</v>
      </c>
      <c r="S1881" s="14">
        <v>46203</v>
      </c>
      <c r="T1881" t="s">
        <v>8534</v>
      </c>
      <c r="U1881" s="31">
        <v>46203.513275462959</v>
      </c>
      <c r="AK1881" s="14">
        <v>46204</v>
      </c>
      <c r="AL1881" t="s">
        <v>1447</v>
      </c>
      <c r="AM1881" s="31">
        <v>46204.447025462963</v>
      </c>
      <c r="AQ1881" s="31">
        <v>46204.447025462963</v>
      </c>
      <c r="AR1881" s="14">
        <v>46204</v>
      </c>
      <c r="AS1881" t="s">
        <v>1447</v>
      </c>
      <c r="AT1881" t="s">
        <v>700</v>
      </c>
      <c r="AU1881" t="s">
        <v>678</v>
      </c>
      <c r="AV1881" s="14">
        <v>46204</v>
      </c>
      <c r="AW1881" t="s">
        <v>8515</v>
      </c>
      <c r="AX1881" s="31">
        <v>46204.459641203706</v>
      </c>
      <c r="AY1881" s="14">
        <v>46204</v>
      </c>
      <c r="AZ1881" t="s">
        <v>1435</v>
      </c>
      <c r="BA1881" s="31">
        <v>46204.46670138889</v>
      </c>
      <c r="BB1881" s="14">
        <v>46204</v>
      </c>
      <c r="BC1881" t="s">
        <v>1436</v>
      </c>
      <c r="BD1881" s="31">
        <v>46204.473194444443</v>
      </c>
      <c r="BE1881" s="14">
        <v>46204</v>
      </c>
      <c r="BF1881" t="s">
        <v>1437</v>
      </c>
      <c r="BG1881" s="31">
        <v>46204.488599537035</v>
      </c>
      <c r="BH1881" s="14">
        <v>46204</v>
      </c>
      <c r="BI1881" t="s">
        <v>1437</v>
      </c>
      <c r="BJ1881" s="31">
        <v>46204.489560185182</v>
      </c>
      <c r="BW1881" s="14">
        <v>46204</v>
      </c>
      <c r="BX1881" t="s">
        <v>1437</v>
      </c>
      <c r="BY1881" s="31">
        <v>46204.50277777778</v>
      </c>
      <c r="BZ1881" s="14">
        <v>46204</v>
      </c>
      <c r="CA1881" t="s">
        <v>1455</v>
      </c>
      <c r="CB1881" s="31">
        <v>46204.505810185183</v>
      </c>
      <c r="CF1881" s="14">
        <v>46204</v>
      </c>
      <c r="CG1881" t="s">
        <v>8515</v>
      </c>
      <c r="CH1881" s="31">
        <v>46204.691678240742</v>
      </c>
      <c r="CM1881" s="4">
        <f t="shared" si="78"/>
        <v>46203.513275462959</v>
      </c>
      <c r="CN1881">
        <f t="shared" si="79"/>
        <v>1</v>
      </c>
      <c r="CO1881" t="str">
        <f>VLOOKUP(A1881,Sheet1!$A$2:$B$221,2,0)</f>
        <v>South East Zone</v>
      </c>
    </row>
    <row r="1882" spans="1:93" x14ac:dyDescent="0.35">
      <c r="A1882" t="s">
        <v>8507</v>
      </c>
      <c r="B1882">
        <v>219</v>
      </c>
      <c r="C1882" t="s">
        <v>9332</v>
      </c>
      <c r="D1882" t="s">
        <v>678</v>
      </c>
      <c r="E1882" t="s">
        <v>699</v>
      </c>
      <c r="F1882" t="s">
        <v>700</v>
      </c>
      <c r="G1882" t="s">
        <v>567</v>
      </c>
      <c r="H1882" t="s">
        <v>4351</v>
      </c>
      <c r="I1882">
        <v>651088</v>
      </c>
      <c r="J1882" t="s">
        <v>4353</v>
      </c>
      <c r="K1882" t="s">
        <v>4354</v>
      </c>
      <c r="L1882" t="s">
        <v>4622</v>
      </c>
      <c r="M1882" t="s">
        <v>8539</v>
      </c>
      <c r="N1882">
        <v>50000</v>
      </c>
      <c r="O1882" t="s">
        <v>1291</v>
      </c>
      <c r="P1882" t="s">
        <v>1292</v>
      </c>
      <c r="Q1882" t="s">
        <v>4352</v>
      </c>
      <c r="R1882">
        <v>2439083612</v>
      </c>
      <c r="S1882" s="14">
        <v>46205</v>
      </c>
      <c r="T1882" t="s">
        <v>8540</v>
      </c>
      <c r="U1882" s="31">
        <v>46205.357048611113</v>
      </c>
      <c r="AK1882" s="14">
        <v>46206</v>
      </c>
      <c r="AL1882" t="s">
        <v>1447</v>
      </c>
      <c r="AM1882" s="31">
        <v>46206.35664351852</v>
      </c>
      <c r="AQ1882" s="31">
        <v>46206.35664351852</v>
      </c>
      <c r="AR1882" s="14">
        <v>46206</v>
      </c>
      <c r="AS1882" t="s">
        <v>1447</v>
      </c>
      <c r="AT1882" t="s">
        <v>700</v>
      </c>
      <c r="AU1882" t="s">
        <v>678</v>
      </c>
      <c r="AV1882" s="14">
        <v>46206</v>
      </c>
      <c r="AW1882" t="s">
        <v>8515</v>
      </c>
      <c r="AX1882" s="31">
        <v>46206.373206018521</v>
      </c>
      <c r="AY1882" s="14">
        <v>46206</v>
      </c>
      <c r="AZ1882" t="s">
        <v>1435</v>
      </c>
      <c r="BA1882" s="31">
        <v>46206.400671296295</v>
      </c>
      <c r="BB1882" s="14">
        <v>46206</v>
      </c>
      <c r="BC1882" t="s">
        <v>1440</v>
      </c>
      <c r="BD1882" s="31">
        <v>46206.412534722222</v>
      </c>
      <c r="BE1882" s="14">
        <v>46206</v>
      </c>
      <c r="BF1882" t="s">
        <v>1437</v>
      </c>
      <c r="BG1882" s="31">
        <v>46206.415636574071</v>
      </c>
      <c r="BH1882" s="14">
        <v>46206</v>
      </c>
      <c r="BI1882" t="s">
        <v>1437</v>
      </c>
      <c r="BJ1882" s="31">
        <v>46206.41646990741</v>
      </c>
      <c r="BW1882" s="14">
        <v>46206</v>
      </c>
      <c r="BX1882" t="s">
        <v>1437</v>
      </c>
      <c r="BY1882" s="31">
        <v>46206.441828703704</v>
      </c>
      <c r="BZ1882" s="14">
        <v>46206</v>
      </c>
      <c r="CA1882" t="s">
        <v>1455</v>
      </c>
      <c r="CB1882" s="31">
        <v>46206.443472222221</v>
      </c>
      <c r="CF1882" s="14">
        <v>46206</v>
      </c>
      <c r="CG1882" t="s">
        <v>1448</v>
      </c>
      <c r="CH1882" s="31">
        <v>46206.528993055559</v>
      </c>
      <c r="CM1882" s="4">
        <f t="shared" si="78"/>
        <v>46205.357048611113</v>
      </c>
      <c r="CN1882">
        <f t="shared" si="79"/>
        <v>1</v>
      </c>
      <c r="CO1882" t="str">
        <f>VLOOKUP(A1882,Sheet1!$A$2:$B$221,2,0)</f>
        <v>South East Zone</v>
      </c>
    </row>
    <row r="1883" spans="1:93" x14ac:dyDescent="0.35">
      <c r="A1883" t="s">
        <v>8541</v>
      </c>
      <c r="B1883">
        <v>221</v>
      </c>
      <c r="C1883" t="s">
        <v>9332</v>
      </c>
      <c r="D1883" t="s">
        <v>678</v>
      </c>
      <c r="E1883" t="s">
        <v>634</v>
      </c>
      <c r="F1883" t="s">
        <v>635</v>
      </c>
      <c r="G1883" t="s">
        <v>567</v>
      </c>
      <c r="H1883" t="s">
        <v>8542</v>
      </c>
      <c r="I1883">
        <v>64469</v>
      </c>
      <c r="J1883" t="s">
        <v>4090</v>
      </c>
      <c r="K1883" t="s">
        <v>4091</v>
      </c>
      <c r="L1883" t="s">
        <v>4622</v>
      </c>
      <c r="M1883" t="s">
        <v>8543</v>
      </c>
      <c r="N1883">
        <v>65000</v>
      </c>
      <c r="O1883" t="s">
        <v>8544</v>
      </c>
      <c r="P1883" t="s">
        <v>8545</v>
      </c>
      <c r="Q1883" t="s">
        <v>8546</v>
      </c>
      <c r="R1883">
        <v>8896959429</v>
      </c>
      <c r="S1883" s="14">
        <v>46204</v>
      </c>
      <c r="T1883" t="s">
        <v>8547</v>
      </c>
      <c r="U1883" s="31">
        <v>46204.776307870372</v>
      </c>
      <c r="AK1883" s="14">
        <v>46205</v>
      </c>
      <c r="AL1883" t="s">
        <v>8548</v>
      </c>
      <c r="AM1883" s="31">
        <v>46205.422847222224</v>
      </c>
      <c r="AQ1883" s="31">
        <v>46205.422847222224</v>
      </c>
      <c r="AR1883" s="14">
        <v>46205</v>
      </c>
      <c r="AS1883" t="s">
        <v>8548</v>
      </c>
      <c r="AT1883" t="s">
        <v>8549</v>
      </c>
      <c r="AU1883" t="s">
        <v>677</v>
      </c>
      <c r="AV1883" s="14">
        <v>46205</v>
      </c>
      <c r="AW1883" t="s">
        <v>8548</v>
      </c>
      <c r="AX1883" s="31">
        <v>46205.429201388892</v>
      </c>
      <c r="AY1883" s="14">
        <v>46205</v>
      </c>
      <c r="AZ1883" t="s">
        <v>1435</v>
      </c>
      <c r="BA1883" s="31">
        <v>46205.434861111113</v>
      </c>
      <c r="BB1883" s="14">
        <v>46205</v>
      </c>
      <c r="BC1883" t="s">
        <v>1449</v>
      </c>
      <c r="BD1883" s="31">
        <v>46205.441828703704</v>
      </c>
      <c r="BE1883" s="14">
        <v>46205</v>
      </c>
      <c r="BF1883" t="s">
        <v>1437</v>
      </c>
      <c r="BG1883" s="31">
        <v>46205.474942129629</v>
      </c>
      <c r="BH1883" s="14">
        <v>46205</v>
      </c>
      <c r="BI1883" t="s">
        <v>1437</v>
      </c>
      <c r="BJ1883" s="31">
        <v>46205.476018518515</v>
      </c>
      <c r="BW1883" s="14">
        <v>46205</v>
      </c>
      <c r="BX1883" t="s">
        <v>1437</v>
      </c>
      <c r="BY1883" s="31">
        <v>46205.505347222221</v>
      </c>
      <c r="BZ1883" s="14">
        <v>46205</v>
      </c>
      <c r="CA1883" t="s">
        <v>1438</v>
      </c>
      <c r="CB1883" s="31">
        <v>46205.513796296298</v>
      </c>
      <c r="CF1883" s="14">
        <v>46205</v>
      </c>
      <c r="CG1883" t="s">
        <v>8548</v>
      </c>
      <c r="CH1883" s="31">
        <v>46205.750347222223</v>
      </c>
      <c r="CM1883" s="4">
        <f t="shared" si="78"/>
        <v>46204.776307870372</v>
      </c>
      <c r="CN1883">
        <f t="shared" si="79"/>
        <v>1</v>
      </c>
      <c r="CO1883" t="str">
        <f>VLOOKUP(A1883,Sheet1!$A$2:$B$221,2,0)</f>
        <v>South East Zone</v>
      </c>
    </row>
    <row r="1884" spans="1:93" x14ac:dyDescent="0.35">
      <c r="A1884" t="s">
        <v>8541</v>
      </c>
      <c r="B1884">
        <v>221</v>
      </c>
      <c r="C1884" t="s">
        <v>9332</v>
      </c>
      <c r="D1884" t="s">
        <v>678</v>
      </c>
      <c r="E1884" t="s">
        <v>634</v>
      </c>
      <c r="F1884" t="s">
        <v>635</v>
      </c>
      <c r="G1884" t="s">
        <v>567</v>
      </c>
      <c r="H1884" t="s">
        <v>8542</v>
      </c>
      <c r="I1884">
        <v>64469</v>
      </c>
      <c r="J1884" t="s">
        <v>4090</v>
      </c>
      <c r="K1884" t="s">
        <v>4091</v>
      </c>
      <c r="L1884" t="s">
        <v>4622</v>
      </c>
      <c r="M1884" t="s">
        <v>8543</v>
      </c>
      <c r="N1884">
        <v>45000</v>
      </c>
      <c r="O1884" t="s">
        <v>1036</v>
      </c>
      <c r="P1884" t="s">
        <v>1037</v>
      </c>
      <c r="Q1884" t="s">
        <v>8550</v>
      </c>
      <c r="R1884">
        <v>4541009979</v>
      </c>
      <c r="S1884" s="14">
        <v>46204</v>
      </c>
      <c r="T1884" t="s">
        <v>8547</v>
      </c>
      <c r="U1884" s="31">
        <v>46204.776307870372</v>
      </c>
      <c r="AK1884" s="14">
        <v>46205</v>
      </c>
      <c r="AL1884" t="s">
        <v>8548</v>
      </c>
      <c r="AM1884" s="31">
        <v>46205.422824074078</v>
      </c>
      <c r="AQ1884" s="31">
        <v>46205.422824074078</v>
      </c>
      <c r="AR1884" s="14">
        <v>46205</v>
      </c>
      <c r="AS1884" t="s">
        <v>8548</v>
      </c>
      <c r="AT1884" t="s">
        <v>8549</v>
      </c>
      <c r="AU1884" t="s">
        <v>677</v>
      </c>
      <c r="AV1884" s="14">
        <v>46205</v>
      </c>
      <c r="AW1884" t="s">
        <v>8548</v>
      </c>
      <c r="AX1884" s="31">
        <v>46205.429201388892</v>
      </c>
      <c r="AY1884" s="14">
        <v>46205</v>
      </c>
      <c r="AZ1884" t="s">
        <v>1435</v>
      </c>
      <c r="BA1884" s="31">
        <v>46205.434861111113</v>
      </c>
      <c r="BB1884" s="14">
        <v>46205</v>
      </c>
      <c r="BC1884" t="s">
        <v>1449</v>
      </c>
      <c r="BD1884" s="31">
        <v>46205.441805555558</v>
      </c>
      <c r="BE1884" s="14">
        <v>46205</v>
      </c>
      <c r="BF1884" t="s">
        <v>1437</v>
      </c>
      <c r="BG1884" s="31">
        <v>46205.474930555552</v>
      </c>
      <c r="BH1884" s="14">
        <v>46205</v>
      </c>
      <c r="BI1884" t="s">
        <v>1437</v>
      </c>
      <c r="BJ1884" s="31">
        <v>46205.476006944446</v>
      </c>
      <c r="BW1884" s="14">
        <v>46205</v>
      </c>
      <c r="BX1884" t="s">
        <v>1437</v>
      </c>
      <c r="BY1884" s="31">
        <v>46205.505335648151</v>
      </c>
      <c r="BZ1884" s="14">
        <v>46205</v>
      </c>
      <c r="CA1884" t="s">
        <v>1438</v>
      </c>
      <c r="CB1884" s="31">
        <v>46205.513796296298</v>
      </c>
      <c r="CF1884" s="14">
        <v>46205</v>
      </c>
      <c r="CG1884" t="s">
        <v>8548</v>
      </c>
      <c r="CH1884" s="31">
        <v>46205.750347222223</v>
      </c>
      <c r="CM1884" s="4">
        <f t="shared" si="78"/>
        <v>46204.776307870372</v>
      </c>
      <c r="CN1884">
        <f t="shared" si="79"/>
        <v>1</v>
      </c>
      <c r="CO1884" t="str">
        <f>VLOOKUP(A1884,Sheet1!$A$2:$B$221,2,0)</f>
        <v>South East Zone</v>
      </c>
    </row>
    <row r="1885" spans="1:93" x14ac:dyDescent="0.35">
      <c r="A1885" t="s">
        <v>8541</v>
      </c>
      <c r="B1885">
        <v>221</v>
      </c>
      <c r="C1885" t="s">
        <v>9332</v>
      </c>
      <c r="D1885" t="s">
        <v>678</v>
      </c>
      <c r="E1885" t="s">
        <v>634</v>
      </c>
      <c r="F1885" t="s">
        <v>635</v>
      </c>
      <c r="G1885" t="s">
        <v>567</v>
      </c>
      <c r="H1885" t="s">
        <v>4088</v>
      </c>
      <c r="I1885">
        <v>124132</v>
      </c>
      <c r="J1885" t="s">
        <v>4090</v>
      </c>
      <c r="K1885" t="s">
        <v>4091</v>
      </c>
      <c r="L1885" t="s">
        <v>4622</v>
      </c>
      <c r="M1885" t="s">
        <v>8551</v>
      </c>
      <c r="N1885">
        <v>60000</v>
      </c>
      <c r="O1885" t="s">
        <v>1038</v>
      </c>
      <c r="P1885" t="s">
        <v>1039</v>
      </c>
      <c r="Q1885" t="s">
        <v>4089</v>
      </c>
      <c r="R1885">
        <v>4913689971</v>
      </c>
      <c r="S1885" s="14">
        <v>46205</v>
      </c>
      <c r="T1885" t="s">
        <v>8547</v>
      </c>
      <c r="U1885" s="31">
        <v>46205.407372685186</v>
      </c>
      <c r="AK1885" s="14">
        <v>46205</v>
      </c>
      <c r="AL1885" t="s">
        <v>8548</v>
      </c>
      <c r="AM1885" s="31">
        <v>46205.505833333336</v>
      </c>
      <c r="AQ1885" s="31">
        <v>46205.505833333336</v>
      </c>
      <c r="AR1885" s="14">
        <v>46205</v>
      </c>
      <c r="AS1885" t="s">
        <v>8548</v>
      </c>
      <c r="AT1885" t="s">
        <v>8549</v>
      </c>
      <c r="AU1885" t="s">
        <v>677</v>
      </c>
      <c r="AV1885" s="14">
        <v>46205</v>
      </c>
      <c r="AW1885" t="s">
        <v>8548</v>
      </c>
      <c r="AX1885" s="31">
        <v>46205.507847222223</v>
      </c>
      <c r="AY1885" s="14">
        <v>46205</v>
      </c>
      <c r="AZ1885" t="s">
        <v>1435</v>
      </c>
      <c r="BA1885" s="31">
        <v>46205.514467592591</v>
      </c>
      <c r="BB1885" s="14">
        <v>46205</v>
      </c>
      <c r="BC1885" t="s">
        <v>1454</v>
      </c>
      <c r="BD1885" s="31">
        <v>46205.520335648151</v>
      </c>
      <c r="BE1885" s="14">
        <v>46205</v>
      </c>
      <c r="BF1885" t="s">
        <v>1437</v>
      </c>
      <c r="BG1885" s="31">
        <v>46205.526400462964</v>
      </c>
      <c r="BH1885" s="14">
        <v>46205</v>
      </c>
      <c r="BI1885" t="s">
        <v>1438</v>
      </c>
      <c r="BJ1885" s="31">
        <v>46205.559259259258</v>
      </c>
      <c r="BK1885" s="14">
        <v>46205</v>
      </c>
      <c r="BL1885" t="s">
        <v>1437</v>
      </c>
      <c r="BM1885" s="31">
        <v>46205.527083333334</v>
      </c>
      <c r="BW1885" s="14">
        <v>46205</v>
      </c>
      <c r="BX1885" t="s">
        <v>1438</v>
      </c>
      <c r="BY1885" s="31">
        <v>46205.622754629629</v>
      </c>
      <c r="BZ1885" s="14">
        <v>46205</v>
      </c>
      <c r="CA1885" t="s">
        <v>1438</v>
      </c>
      <c r="CB1885" s="31">
        <v>46205.62736111111</v>
      </c>
      <c r="CF1885" s="14">
        <v>46205</v>
      </c>
      <c r="CG1885" t="s">
        <v>8548</v>
      </c>
      <c r="CH1885" s="31">
        <v>46205.684907407405</v>
      </c>
      <c r="CM1885" s="4">
        <f t="shared" si="78"/>
        <v>46205.407372685186</v>
      </c>
      <c r="CN1885">
        <f t="shared" si="79"/>
        <v>0</v>
      </c>
      <c r="CO1885" t="str">
        <f>VLOOKUP(A1885,Sheet1!$A$2:$B$221,2,0)</f>
        <v>South East Zone</v>
      </c>
    </row>
    <row r="1886" spans="1:93" x14ac:dyDescent="0.35">
      <c r="A1886" t="s">
        <v>8541</v>
      </c>
      <c r="B1886">
        <v>221</v>
      </c>
      <c r="C1886" t="s">
        <v>9332</v>
      </c>
      <c r="D1886" t="s">
        <v>678</v>
      </c>
      <c r="E1886" t="s">
        <v>634</v>
      </c>
      <c r="F1886" t="s">
        <v>635</v>
      </c>
      <c r="G1886" t="s">
        <v>567</v>
      </c>
      <c r="H1886" t="s">
        <v>4504</v>
      </c>
      <c r="I1886">
        <v>143201</v>
      </c>
      <c r="J1886" t="s">
        <v>4090</v>
      </c>
      <c r="K1886" t="s">
        <v>4091</v>
      </c>
      <c r="L1886" t="s">
        <v>4622</v>
      </c>
      <c r="M1886" t="s">
        <v>8552</v>
      </c>
      <c r="N1886">
        <v>60000</v>
      </c>
      <c r="O1886" t="s">
        <v>1038</v>
      </c>
      <c r="P1886" t="s">
        <v>1039</v>
      </c>
      <c r="Q1886" t="s">
        <v>4505</v>
      </c>
      <c r="R1886">
        <v>5950457771</v>
      </c>
      <c r="S1886" s="14">
        <v>46206</v>
      </c>
      <c r="T1886" t="s">
        <v>8548</v>
      </c>
      <c r="U1886" s="31">
        <v>46206.492256944446</v>
      </c>
      <c r="AK1886" s="14">
        <v>46206</v>
      </c>
      <c r="AL1886" t="s">
        <v>8548</v>
      </c>
      <c r="AM1886" s="31">
        <v>46206.552870370368</v>
      </c>
      <c r="AQ1886" s="31">
        <v>46206.552870370368</v>
      </c>
      <c r="AR1886" s="14">
        <v>46206</v>
      </c>
      <c r="AS1886" t="s">
        <v>8548</v>
      </c>
      <c r="AT1886" t="s">
        <v>8549</v>
      </c>
      <c r="AU1886" t="s">
        <v>677</v>
      </c>
      <c r="AV1886" s="14">
        <v>46206</v>
      </c>
      <c r="AW1886" t="s">
        <v>8548</v>
      </c>
      <c r="AX1886" s="31">
        <v>46206.576562499999</v>
      </c>
      <c r="AY1886" s="14">
        <v>46206</v>
      </c>
      <c r="AZ1886" t="s">
        <v>1435</v>
      </c>
      <c r="BA1886" s="31">
        <v>46206.586828703701</v>
      </c>
      <c r="BB1886" s="14">
        <v>46206</v>
      </c>
      <c r="BC1886" t="s">
        <v>1454</v>
      </c>
      <c r="BD1886" s="31">
        <v>46206.610567129632</v>
      </c>
      <c r="BE1886" s="14">
        <v>46206</v>
      </c>
      <c r="BF1886" t="s">
        <v>1437</v>
      </c>
      <c r="BG1886" s="31">
        <v>46206.650868055556</v>
      </c>
      <c r="BH1886" s="14">
        <v>46206</v>
      </c>
      <c r="BI1886" t="s">
        <v>1437</v>
      </c>
      <c r="BJ1886" s="31">
        <v>46206.651284722226</v>
      </c>
      <c r="BW1886" s="14">
        <v>46206</v>
      </c>
      <c r="BX1886" t="s">
        <v>1491</v>
      </c>
      <c r="BY1886" s="31">
        <v>46206.663831018515</v>
      </c>
      <c r="BZ1886" s="14">
        <v>46206</v>
      </c>
      <c r="CA1886" t="s">
        <v>1455</v>
      </c>
      <c r="CB1886" s="31">
        <v>46206.67832175926</v>
      </c>
      <c r="CF1886" s="14">
        <v>46206</v>
      </c>
      <c r="CG1886" t="s">
        <v>8548</v>
      </c>
      <c r="CH1886" s="31">
        <v>46206.696238425924</v>
      </c>
      <c r="CM1886" s="4">
        <f t="shared" si="78"/>
        <v>46206.492256944446</v>
      </c>
      <c r="CN1886">
        <f t="shared" si="79"/>
        <v>0</v>
      </c>
      <c r="CO1886" t="str">
        <f>VLOOKUP(A1886,Sheet1!$A$2:$B$221,2,0)</f>
        <v>South East Zone</v>
      </c>
    </row>
    <row r="1887" spans="1:93" x14ac:dyDescent="0.35">
      <c r="A1887" t="s">
        <v>8541</v>
      </c>
      <c r="B1887">
        <v>221</v>
      </c>
      <c r="C1887" t="s">
        <v>9332</v>
      </c>
      <c r="D1887" t="s">
        <v>678</v>
      </c>
      <c r="E1887" t="s">
        <v>634</v>
      </c>
      <c r="F1887" t="s">
        <v>635</v>
      </c>
      <c r="G1887" t="s">
        <v>567</v>
      </c>
      <c r="H1887" t="s">
        <v>11046</v>
      </c>
      <c r="I1887">
        <v>157642</v>
      </c>
      <c r="J1887" t="s">
        <v>8573</v>
      </c>
      <c r="K1887" t="s">
        <v>8574</v>
      </c>
      <c r="L1887" t="s">
        <v>4622</v>
      </c>
      <c r="M1887" t="s">
        <v>11047</v>
      </c>
      <c r="N1887">
        <v>40000</v>
      </c>
      <c r="O1887" t="s">
        <v>10149</v>
      </c>
      <c r="P1887" t="s">
        <v>10150</v>
      </c>
      <c r="Q1887" t="s">
        <v>11048</v>
      </c>
      <c r="R1887">
        <v>7699887626</v>
      </c>
      <c r="S1887" s="14">
        <v>46209</v>
      </c>
      <c r="T1887" t="s">
        <v>8556</v>
      </c>
      <c r="U1887" s="31">
        <v>46209.586724537039</v>
      </c>
      <c r="AK1887" s="14">
        <v>46209</v>
      </c>
      <c r="AL1887" t="s">
        <v>11049</v>
      </c>
      <c r="AM1887" s="31">
        <v>46209.679386574076</v>
      </c>
      <c r="AQ1887" s="31">
        <v>46209.679386574076</v>
      </c>
      <c r="AR1887" s="14">
        <v>46209</v>
      </c>
      <c r="AS1887" t="s">
        <v>11049</v>
      </c>
      <c r="AT1887" t="s">
        <v>635</v>
      </c>
      <c r="AU1887" t="s">
        <v>678</v>
      </c>
      <c r="AV1887" s="14">
        <v>46209</v>
      </c>
      <c r="AW1887" t="s">
        <v>11049</v>
      </c>
      <c r="AX1887" s="31">
        <v>46209.679884259262</v>
      </c>
      <c r="AY1887" s="14">
        <v>46209</v>
      </c>
      <c r="AZ1887" t="s">
        <v>1435</v>
      </c>
      <c r="BA1887" s="31">
        <v>46209.682650462964</v>
      </c>
      <c r="BB1887" s="14">
        <v>46209</v>
      </c>
      <c r="BC1887" t="s">
        <v>1436</v>
      </c>
      <c r="BD1887" s="31">
        <v>46209.693136574075</v>
      </c>
      <c r="BE1887" s="14">
        <v>46209</v>
      </c>
      <c r="BF1887" t="s">
        <v>1437</v>
      </c>
      <c r="BG1887" s="31">
        <v>46209.696192129632</v>
      </c>
      <c r="BH1887" s="14">
        <v>46209</v>
      </c>
      <c r="BI1887" t="s">
        <v>1437</v>
      </c>
      <c r="BJ1887" s="31">
        <v>46209.698252314818</v>
      </c>
      <c r="BW1887" s="14">
        <v>46209</v>
      </c>
      <c r="BX1887" t="s">
        <v>1437</v>
      </c>
      <c r="BY1887" s="31">
        <v>46209.705462962964</v>
      </c>
      <c r="BZ1887" s="14">
        <v>46209</v>
      </c>
      <c r="CA1887" t="s">
        <v>1437</v>
      </c>
      <c r="CB1887" s="31">
        <v>46209.706516203703</v>
      </c>
      <c r="CF1887" s="14">
        <v>46209</v>
      </c>
      <c r="CG1887" t="s">
        <v>8548</v>
      </c>
      <c r="CH1887" s="31">
        <v>46209.804247685184</v>
      </c>
      <c r="CM1887" s="4">
        <f t="shared" si="78"/>
        <v>46209.586724537039</v>
      </c>
      <c r="CN1887">
        <f t="shared" si="79"/>
        <v>0</v>
      </c>
      <c r="CO1887" t="str">
        <f>VLOOKUP(A1887,Sheet1!$A$2:$B$221,2,0)</f>
        <v>South East Zone</v>
      </c>
    </row>
    <row r="1888" spans="1:93" x14ac:dyDescent="0.35">
      <c r="A1888" t="s">
        <v>8541</v>
      </c>
      <c r="B1888">
        <v>221</v>
      </c>
      <c r="C1888" t="s">
        <v>9332</v>
      </c>
      <c r="D1888" t="s">
        <v>678</v>
      </c>
      <c r="E1888" t="s">
        <v>634</v>
      </c>
      <c r="F1888" t="s">
        <v>635</v>
      </c>
      <c r="G1888" t="s">
        <v>567</v>
      </c>
      <c r="H1888" t="s">
        <v>8553</v>
      </c>
      <c r="I1888">
        <v>214656</v>
      </c>
      <c r="J1888" t="s">
        <v>3867</v>
      </c>
      <c r="K1888" t="s">
        <v>3868</v>
      </c>
      <c r="L1888" t="s">
        <v>4622</v>
      </c>
      <c r="M1888" t="s">
        <v>8554</v>
      </c>
      <c r="N1888">
        <v>90000</v>
      </c>
      <c r="O1888" t="s">
        <v>1032</v>
      </c>
      <c r="P1888" t="s">
        <v>1033</v>
      </c>
      <c r="Q1888" t="s">
        <v>8555</v>
      </c>
      <c r="R1888">
        <v>9761486491</v>
      </c>
      <c r="S1888" s="14">
        <v>46205</v>
      </c>
      <c r="T1888" t="s">
        <v>8556</v>
      </c>
      <c r="U1888" s="31">
        <v>46205.751157407409</v>
      </c>
      <c r="AK1888" s="14">
        <v>46205</v>
      </c>
      <c r="AL1888" t="s">
        <v>8557</v>
      </c>
      <c r="AM1888" s="31">
        <v>46205.774189814816</v>
      </c>
      <c r="AQ1888" s="31">
        <v>46205.774189814816</v>
      </c>
      <c r="AR1888" s="14">
        <v>46205</v>
      </c>
      <c r="AS1888" t="s">
        <v>8557</v>
      </c>
      <c r="AT1888" t="s">
        <v>8558</v>
      </c>
      <c r="AU1888" t="s">
        <v>677</v>
      </c>
      <c r="AV1888" s="14">
        <v>46205</v>
      </c>
      <c r="AW1888" t="s">
        <v>8557</v>
      </c>
      <c r="AX1888" s="31">
        <v>46205.774733796294</v>
      </c>
      <c r="AY1888" s="14">
        <v>46206</v>
      </c>
      <c r="AZ1888" t="s">
        <v>1435</v>
      </c>
      <c r="BA1888" s="31">
        <v>46206.396805555552</v>
      </c>
      <c r="BB1888" s="14">
        <v>46206</v>
      </c>
      <c r="BC1888" t="s">
        <v>1458</v>
      </c>
      <c r="BD1888" s="31">
        <v>46206.397187499999</v>
      </c>
      <c r="BE1888" s="14">
        <v>46206</v>
      </c>
      <c r="BF1888" t="s">
        <v>1437</v>
      </c>
      <c r="BG1888" s="31">
        <v>46206.419965277775</v>
      </c>
      <c r="BH1888" s="14">
        <v>46206</v>
      </c>
      <c r="BI1888" t="s">
        <v>1437</v>
      </c>
      <c r="BJ1888" s="31">
        <v>46206.423958333333</v>
      </c>
      <c r="BW1888" s="14">
        <v>46206</v>
      </c>
      <c r="BX1888" t="s">
        <v>1437</v>
      </c>
      <c r="BY1888" s="31">
        <v>46206.442349537036</v>
      </c>
      <c r="BZ1888" s="14">
        <v>46206</v>
      </c>
      <c r="CA1888" t="s">
        <v>1455</v>
      </c>
      <c r="CB1888" s="31">
        <v>46206.443807870368</v>
      </c>
      <c r="CF1888" s="14">
        <v>46206</v>
      </c>
      <c r="CG1888" t="s">
        <v>8548</v>
      </c>
      <c r="CH1888" s="31">
        <v>46206.573969907404</v>
      </c>
      <c r="CM1888" s="4">
        <f t="shared" si="78"/>
        <v>46205.751157407409</v>
      </c>
      <c r="CN1888">
        <f t="shared" si="79"/>
        <v>0</v>
      </c>
      <c r="CO1888" t="str">
        <f>VLOOKUP(A1888,Sheet1!$A$2:$B$221,2,0)</f>
        <v>South East Zone</v>
      </c>
    </row>
    <row r="1889" spans="1:93" x14ac:dyDescent="0.35">
      <c r="A1889" t="s">
        <v>8541</v>
      </c>
      <c r="B1889">
        <v>221</v>
      </c>
      <c r="C1889" t="s">
        <v>9332</v>
      </c>
      <c r="D1889" t="s">
        <v>678</v>
      </c>
      <c r="E1889" t="s">
        <v>634</v>
      </c>
      <c r="F1889" t="s">
        <v>635</v>
      </c>
      <c r="G1889" t="s">
        <v>567</v>
      </c>
      <c r="H1889" t="s">
        <v>8553</v>
      </c>
      <c r="I1889">
        <v>214656</v>
      </c>
      <c r="J1889" t="s">
        <v>3867</v>
      </c>
      <c r="K1889" t="s">
        <v>3868</v>
      </c>
      <c r="L1889" t="s">
        <v>4622</v>
      </c>
      <c r="M1889" t="s">
        <v>8554</v>
      </c>
      <c r="N1889">
        <v>60000</v>
      </c>
      <c r="O1889" t="s">
        <v>1038</v>
      </c>
      <c r="P1889" t="s">
        <v>1039</v>
      </c>
      <c r="Q1889" t="s">
        <v>8559</v>
      </c>
      <c r="R1889">
        <v>5279683116</v>
      </c>
      <c r="S1889" s="14">
        <v>46205</v>
      </c>
      <c r="T1889" t="s">
        <v>8556</v>
      </c>
      <c r="U1889" s="31">
        <v>46205.751134259262</v>
      </c>
      <c r="AK1889" s="14">
        <v>46205</v>
      </c>
      <c r="AL1889" t="s">
        <v>8557</v>
      </c>
      <c r="AM1889" s="31">
        <v>46205.774224537039</v>
      </c>
      <c r="AQ1889" s="31">
        <v>46205.774224537039</v>
      </c>
      <c r="AR1889" s="14">
        <v>46205</v>
      </c>
      <c r="AS1889" t="s">
        <v>8557</v>
      </c>
      <c r="AT1889" t="s">
        <v>8558</v>
      </c>
      <c r="AU1889" t="s">
        <v>677</v>
      </c>
      <c r="AV1889" s="14">
        <v>46205</v>
      </c>
      <c r="AW1889" t="s">
        <v>8557</v>
      </c>
      <c r="AX1889" s="31">
        <v>46205.774756944447</v>
      </c>
      <c r="AY1889" s="14">
        <v>46206</v>
      </c>
      <c r="AZ1889" t="s">
        <v>1435</v>
      </c>
      <c r="BA1889" s="31">
        <v>46206.396805555552</v>
      </c>
      <c r="BB1889" s="14">
        <v>46206</v>
      </c>
      <c r="BC1889" t="s">
        <v>1458</v>
      </c>
      <c r="BD1889" s="31">
        <v>46206.397199074076</v>
      </c>
      <c r="BE1889" s="14">
        <v>46206</v>
      </c>
      <c r="BF1889" t="s">
        <v>1437</v>
      </c>
      <c r="BG1889" s="31">
        <v>46206.419988425929</v>
      </c>
      <c r="BH1889" s="14">
        <v>46206</v>
      </c>
      <c r="BI1889" t="s">
        <v>1437</v>
      </c>
      <c r="BJ1889" s="31">
        <v>46206.42396990741</v>
      </c>
      <c r="BW1889" s="14">
        <v>46206</v>
      </c>
      <c r="BX1889" t="s">
        <v>1437</v>
      </c>
      <c r="BY1889" s="31">
        <v>46206.442372685182</v>
      </c>
      <c r="BZ1889" s="14">
        <v>46206</v>
      </c>
      <c r="CA1889" t="s">
        <v>1455</v>
      </c>
      <c r="CB1889" s="31">
        <v>46206.443807870368</v>
      </c>
      <c r="CF1889" s="14">
        <v>46206</v>
      </c>
      <c r="CG1889" t="s">
        <v>8548</v>
      </c>
      <c r="CH1889" s="31">
        <v>46206.573969907404</v>
      </c>
      <c r="CM1889" s="4">
        <f t="shared" si="78"/>
        <v>46205.751134259262</v>
      </c>
      <c r="CN1889">
        <f t="shared" si="79"/>
        <v>0</v>
      </c>
      <c r="CO1889" t="str">
        <f>VLOOKUP(A1889,Sheet1!$A$2:$B$221,2,0)</f>
        <v>South East Zone</v>
      </c>
    </row>
    <row r="1890" spans="1:93" x14ac:dyDescent="0.35">
      <c r="A1890" t="s">
        <v>8541</v>
      </c>
      <c r="B1890">
        <v>221</v>
      </c>
      <c r="C1890" t="s">
        <v>9332</v>
      </c>
      <c r="D1890" t="s">
        <v>678</v>
      </c>
      <c r="E1890" t="s">
        <v>634</v>
      </c>
      <c r="F1890" t="s">
        <v>635</v>
      </c>
      <c r="G1890" t="s">
        <v>567</v>
      </c>
      <c r="H1890" t="s">
        <v>8560</v>
      </c>
      <c r="I1890">
        <v>242063</v>
      </c>
      <c r="J1890" t="s">
        <v>8561</v>
      </c>
      <c r="K1890" t="s">
        <v>8562</v>
      </c>
      <c r="L1890" t="s">
        <v>4622</v>
      </c>
      <c r="M1890" t="s">
        <v>8563</v>
      </c>
      <c r="N1890">
        <v>45000</v>
      </c>
      <c r="O1890" t="s">
        <v>1036</v>
      </c>
      <c r="P1890" t="s">
        <v>1037</v>
      </c>
      <c r="Q1890" t="s">
        <v>8564</v>
      </c>
      <c r="R1890">
        <v>2580463176</v>
      </c>
      <c r="S1890" s="14">
        <v>46205</v>
      </c>
      <c r="T1890" t="s">
        <v>8565</v>
      </c>
      <c r="U1890" s="31">
        <v>46205.428310185183</v>
      </c>
      <c r="AK1890" s="14">
        <v>46205</v>
      </c>
      <c r="AL1890" t="s">
        <v>8548</v>
      </c>
      <c r="AM1890" s="31">
        <v>46205.660150462965</v>
      </c>
      <c r="AQ1890" s="31">
        <v>46205.660150462965</v>
      </c>
      <c r="AR1890" s="14">
        <v>46205</v>
      </c>
      <c r="AS1890" t="s">
        <v>8548</v>
      </c>
      <c r="AT1890" t="s">
        <v>8549</v>
      </c>
      <c r="AU1890" t="s">
        <v>677</v>
      </c>
      <c r="AV1890" s="14">
        <v>46205</v>
      </c>
      <c r="AW1890" t="s">
        <v>8548</v>
      </c>
      <c r="AX1890" s="31">
        <v>46205.66134259259</v>
      </c>
      <c r="AY1890" s="14">
        <v>46205</v>
      </c>
      <c r="AZ1890" t="s">
        <v>1435</v>
      </c>
      <c r="BA1890" s="31">
        <v>46205.667962962965</v>
      </c>
      <c r="BB1890" s="14">
        <v>46205</v>
      </c>
      <c r="BC1890" t="s">
        <v>1441</v>
      </c>
      <c r="BD1890" s="31">
        <v>46205.673692129632</v>
      </c>
      <c r="BE1890" s="14">
        <v>46205</v>
      </c>
      <c r="BF1890" t="s">
        <v>1437</v>
      </c>
      <c r="BG1890" s="31">
        <v>46205.679398148146</v>
      </c>
      <c r="BH1890" s="14">
        <v>46205</v>
      </c>
      <c r="BI1890" t="s">
        <v>1437</v>
      </c>
      <c r="BJ1890" s="31">
        <v>46205.679745370369</v>
      </c>
      <c r="BW1890" s="14">
        <v>46205</v>
      </c>
      <c r="BX1890" t="s">
        <v>1437</v>
      </c>
      <c r="BY1890" s="31">
        <v>46205.699374999997</v>
      </c>
      <c r="BZ1890" s="14">
        <v>46205</v>
      </c>
      <c r="CA1890" t="s">
        <v>1455</v>
      </c>
      <c r="CB1890" s="31">
        <v>46205.714872685188</v>
      </c>
      <c r="CF1890" s="14">
        <v>46205</v>
      </c>
      <c r="CG1890" t="s">
        <v>8548</v>
      </c>
      <c r="CH1890" s="31">
        <v>46205.772604166668</v>
      </c>
      <c r="CM1890" s="4">
        <f t="shared" si="78"/>
        <v>46205.428310185183</v>
      </c>
      <c r="CN1890">
        <f t="shared" si="79"/>
        <v>0</v>
      </c>
      <c r="CO1890" t="str">
        <f>VLOOKUP(A1890,Sheet1!$A$2:$B$221,2,0)</f>
        <v>South East Zone</v>
      </c>
    </row>
    <row r="1891" spans="1:93" x14ac:dyDescent="0.35">
      <c r="A1891" t="s">
        <v>8541</v>
      </c>
      <c r="B1891">
        <v>221</v>
      </c>
      <c r="C1891" t="s">
        <v>9332</v>
      </c>
      <c r="D1891" t="s">
        <v>678</v>
      </c>
      <c r="E1891" t="s">
        <v>634</v>
      </c>
      <c r="F1891" t="s">
        <v>635</v>
      </c>
      <c r="G1891" t="s">
        <v>567</v>
      </c>
      <c r="H1891" t="s">
        <v>12904</v>
      </c>
      <c r="I1891">
        <v>249473</v>
      </c>
      <c r="J1891" t="s">
        <v>8573</v>
      </c>
      <c r="K1891" t="s">
        <v>8574</v>
      </c>
      <c r="L1891" t="s">
        <v>4622</v>
      </c>
      <c r="M1891" t="s">
        <v>12905</v>
      </c>
      <c r="N1891">
        <v>50000</v>
      </c>
      <c r="O1891" t="s">
        <v>1034</v>
      </c>
      <c r="P1891" t="s">
        <v>1035</v>
      </c>
      <c r="Q1891" t="s">
        <v>12906</v>
      </c>
      <c r="R1891">
        <v>8227955548</v>
      </c>
      <c r="S1891" s="14">
        <v>46210</v>
      </c>
      <c r="T1891" t="s">
        <v>8556</v>
      </c>
      <c r="U1891" s="31">
        <v>46210.418819444443</v>
      </c>
      <c r="AK1891" s="14">
        <v>46210</v>
      </c>
      <c r="AL1891" t="s">
        <v>8548</v>
      </c>
      <c r="AM1891" s="31">
        <v>46210.525393518517</v>
      </c>
      <c r="AQ1891" s="31">
        <v>46210.525393518517</v>
      </c>
      <c r="AR1891" s="14">
        <v>46210</v>
      </c>
      <c r="AS1891" t="s">
        <v>8548</v>
      </c>
      <c r="AT1891" t="s">
        <v>8549</v>
      </c>
      <c r="AU1891" t="s">
        <v>677</v>
      </c>
      <c r="AV1891" s="14">
        <v>46210</v>
      </c>
      <c r="AW1891" t="s">
        <v>8548</v>
      </c>
      <c r="AX1891" s="31">
        <v>46210.52721064815</v>
      </c>
      <c r="AY1891" s="14">
        <v>46210</v>
      </c>
      <c r="AZ1891" t="s">
        <v>1435</v>
      </c>
      <c r="BA1891" s="31">
        <v>46210.529745370368</v>
      </c>
      <c r="BB1891" s="14">
        <v>46210</v>
      </c>
      <c r="BC1891" t="s">
        <v>1458</v>
      </c>
      <c r="BD1891" s="31">
        <v>46210.545034722221</v>
      </c>
      <c r="BE1891" s="14">
        <v>46210</v>
      </c>
      <c r="BF1891" t="s">
        <v>1437</v>
      </c>
      <c r="BG1891" s="31">
        <v>46210.551539351851</v>
      </c>
      <c r="BH1891" s="14">
        <v>46210</v>
      </c>
      <c r="BI1891" t="s">
        <v>1437</v>
      </c>
      <c r="BJ1891" s="31">
        <v>46210.552997685183</v>
      </c>
      <c r="BW1891" s="14">
        <v>46210</v>
      </c>
      <c r="BX1891" t="s">
        <v>1437</v>
      </c>
      <c r="BY1891" s="31">
        <v>46210.56113425926</v>
      </c>
      <c r="BZ1891" s="14">
        <v>46210</v>
      </c>
      <c r="CA1891" t="s">
        <v>1437</v>
      </c>
      <c r="CB1891" s="31">
        <v>46210.562002314815</v>
      </c>
      <c r="CF1891" s="14">
        <v>46210</v>
      </c>
      <c r="CG1891" t="s">
        <v>8548</v>
      </c>
      <c r="CH1891" s="31">
        <v>46210.704687500001</v>
      </c>
      <c r="CM1891" s="4">
        <f t="shared" si="78"/>
        <v>46210.418819444443</v>
      </c>
      <c r="CN1891">
        <f t="shared" si="79"/>
        <v>0</v>
      </c>
      <c r="CO1891" t="str">
        <f>VLOOKUP(A1891,Sheet1!$A$2:$B$221,2,0)</f>
        <v>South East Zone</v>
      </c>
    </row>
    <row r="1892" spans="1:93" x14ac:dyDescent="0.35">
      <c r="A1892" t="s">
        <v>8541</v>
      </c>
      <c r="B1892">
        <v>221</v>
      </c>
      <c r="C1892" t="s">
        <v>9332</v>
      </c>
      <c r="D1892" t="s">
        <v>678</v>
      </c>
      <c r="E1892" t="s">
        <v>634</v>
      </c>
      <c r="F1892" t="s">
        <v>635</v>
      </c>
      <c r="G1892" t="s">
        <v>567</v>
      </c>
      <c r="H1892" t="s">
        <v>3865</v>
      </c>
      <c r="I1892">
        <v>372331</v>
      </c>
      <c r="J1892" t="s">
        <v>3867</v>
      </c>
      <c r="K1892" t="s">
        <v>3868</v>
      </c>
      <c r="L1892" t="s">
        <v>4622</v>
      </c>
      <c r="M1892" t="s">
        <v>8566</v>
      </c>
      <c r="N1892">
        <v>60000</v>
      </c>
      <c r="O1892" t="s">
        <v>1038</v>
      </c>
      <c r="P1892" t="s">
        <v>1039</v>
      </c>
      <c r="Q1892" t="s">
        <v>3866</v>
      </c>
      <c r="R1892">
        <v>6696975867</v>
      </c>
      <c r="S1892" s="14">
        <v>46204</v>
      </c>
      <c r="T1892" t="s">
        <v>8567</v>
      </c>
      <c r="U1892" s="31">
        <v>46204.515451388892</v>
      </c>
      <c r="AK1892" s="14">
        <v>46204</v>
      </c>
      <c r="AL1892" t="s">
        <v>8548</v>
      </c>
      <c r="AM1892" s="31">
        <v>46204.539421296293</v>
      </c>
      <c r="AQ1892" s="31">
        <v>46204.539421296293</v>
      </c>
      <c r="AR1892" s="14">
        <v>46204</v>
      </c>
      <c r="AS1892" t="s">
        <v>8548</v>
      </c>
      <c r="AT1892" t="s">
        <v>8549</v>
      </c>
      <c r="AU1892" t="s">
        <v>677</v>
      </c>
      <c r="AV1892" s="14">
        <v>46204</v>
      </c>
      <c r="AW1892" t="s">
        <v>8548</v>
      </c>
      <c r="AX1892" s="31">
        <v>46204.54111111111</v>
      </c>
      <c r="AY1892" s="14">
        <v>46204</v>
      </c>
      <c r="AZ1892" t="s">
        <v>1435</v>
      </c>
      <c r="BA1892" s="31">
        <v>46204.542962962965</v>
      </c>
      <c r="BB1892" s="14">
        <v>46204</v>
      </c>
      <c r="BC1892" t="s">
        <v>1456</v>
      </c>
      <c r="BD1892" s="31">
        <v>46204.546620370369</v>
      </c>
      <c r="BE1892" s="14">
        <v>46204</v>
      </c>
      <c r="BF1892" t="s">
        <v>1437</v>
      </c>
      <c r="BG1892" s="31">
        <v>46204.603958333333</v>
      </c>
      <c r="BH1892" s="14">
        <v>46204</v>
      </c>
      <c r="BI1892" t="s">
        <v>1438</v>
      </c>
      <c r="BJ1892" s="31">
        <v>46204.688414351855</v>
      </c>
      <c r="BK1892" s="14">
        <v>46204</v>
      </c>
      <c r="BL1892" t="s">
        <v>1437</v>
      </c>
      <c r="BM1892" s="31">
        <v>46204.605138888888</v>
      </c>
      <c r="BW1892" s="14">
        <v>46204</v>
      </c>
      <c r="BX1892" t="s">
        <v>1438</v>
      </c>
      <c r="BY1892" s="31">
        <v>46204.693831018521</v>
      </c>
      <c r="BZ1892" s="14">
        <v>46204</v>
      </c>
      <c r="CA1892" t="s">
        <v>1438</v>
      </c>
      <c r="CB1892" s="31">
        <v>46204.696087962962</v>
      </c>
      <c r="CF1892" s="14">
        <v>46204</v>
      </c>
      <c r="CG1892" t="s">
        <v>8548</v>
      </c>
      <c r="CH1892" s="31">
        <v>46204.756145833337</v>
      </c>
      <c r="CM1892" s="4">
        <f t="shared" si="78"/>
        <v>46204.515451388892</v>
      </c>
      <c r="CN1892">
        <f t="shared" si="79"/>
        <v>0</v>
      </c>
      <c r="CO1892" t="str">
        <f>VLOOKUP(A1892,Sheet1!$A$2:$B$221,2,0)</f>
        <v>South East Zone</v>
      </c>
    </row>
    <row r="1893" spans="1:93" x14ac:dyDescent="0.35">
      <c r="A1893" t="s">
        <v>8541</v>
      </c>
      <c r="B1893">
        <v>221</v>
      </c>
      <c r="C1893" t="s">
        <v>9332</v>
      </c>
      <c r="D1893" t="s">
        <v>678</v>
      </c>
      <c r="E1893" t="s">
        <v>634</v>
      </c>
      <c r="F1893" t="s">
        <v>635</v>
      </c>
      <c r="G1893" t="s">
        <v>567</v>
      </c>
      <c r="H1893" t="s">
        <v>3895</v>
      </c>
      <c r="I1893">
        <v>489280</v>
      </c>
      <c r="J1893" t="s">
        <v>3897</v>
      </c>
      <c r="K1893" t="s">
        <v>3898</v>
      </c>
      <c r="L1893" t="s">
        <v>4622</v>
      </c>
      <c r="M1893" t="s">
        <v>8568</v>
      </c>
      <c r="N1893">
        <v>90000</v>
      </c>
      <c r="O1893" t="s">
        <v>1378</v>
      </c>
      <c r="P1893" t="s">
        <v>1379</v>
      </c>
      <c r="Q1893" t="s">
        <v>3896</v>
      </c>
      <c r="R1893">
        <v>1507767945</v>
      </c>
      <c r="S1893" s="14">
        <v>46204</v>
      </c>
      <c r="T1893" t="s">
        <v>8569</v>
      </c>
      <c r="U1893" s="31">
        <v>46204.542812500003</v>
      </c>
      <c r="AK1893" s="14">
        <v>46204</v>
      </c>
      <c r="AL1893" t="s">
        <v>8548</v>
      </c>
      <c r="AM1893" s="31">
        <v>46204.713483796295</v>
      </c>
      <c r="AQ1893" s="31">
        <v>46204.713483796295</v>
      </c>
      <c r="AR1893" s="14">
        <v>46204</v>
      </c>
      <c r="AS1893" t="s">
        <v>8548</v>
      </c>
      <c r="AT1893" t="s">
        <v>8549</v>
      </c>
      <c r="AU1893" t="s">
        <v>677</v>
      </c>
      <c r="AV1893" s="14">
        <v>46204</v>
      </c>
      <c r="AW1893" t="s">
        <v>8548</v>
      </c>
      <c r="AX1893" s="31">
        <v>46204.713877314818</v>
      </c>
      <c r="AY1893" s="14">
        <v>46204</v>
      </c>
      <c r="AZ1893" t="s">
        <v>1435</v>
      </c>
      <c r="BA1893" s="31">
        <v>46204.717499999999</v>
      </c>
      <c r="BB1893" s="14">
        <v>46204</v>
      </c>
      <c r="BC1893" t="s">
        <v>1457</v>
      </c>
      <c r="BD1893" s="31">
        <v>46204.733784722222</v>
      </c>
      <c r="BE1893" s="14">
        <v>46204</v>
      </c>
      <c r="BF1893" t="s">
        <v>1437</v>
      </c>
      <c r="BG1893" s="31">
        <v>46204.735694444447</v>
      </c>
      <c r="BH1893" s="14">
        <v>46204</v>
      </c>
      <c r="BI1893" t="s">
        <v>1437</v>
      </c>
      <c r="BJ1893" s="31">
        <v>46204.736377314817</v>
      </c>
      <c r="BW1893" s="14">
        <v>46204</v>
      </c>
      <c r="BX1893" t="s">
        <v>1438</v>
      </c>
      <c r="BY1893" s="31">
        <v>46204.747928240744</v>
      </c>
      <c r="BZ1893" s="14">
        <v>46204</v>
      </c>
      <c r="CA1893" t="s">
        <v>1438</v>
      </c>
      <c r="CB1893" s="31">
        <v>46204.748414351852</v>
      </c>
      <c r="CF1893" s="14">
        <v>46204</v>
      </c>
      <c r="CG1893" t="s">
        <v>8548</v>
      </c>
      <c r="CH1893" s="31">
        <v>46204.824583333335</v>
      </c>
      <c r="CM1893" s="4">
        <f t="shared" si="78"/>
        <v>46204.542812500003</v>
      </c>
      <c r="CN1893">
        <f t="shared" si="79"/>
        <v>0</v>
      </c>
      <c r="CO1893" t="str">
        <f>VLOOKUP(A1893,Sheet1!$A$2:$B$221,2,0)</f>
        <v>South East Zone</v>
      </c>
    </row>
    <row r="1894" spans="1:93" x14ac:dyDescent="0.35">
      <c r="A1894" t="s">
        <v>8541</v>
      </c>
      <c r="B1894">
        <v>221</v>
      </c>
      <c r="C1894" t="s">
        <v>9332</v>
      </c>
      <c r="D1894" t="s">
        <v>678</v>
      </c>
      <c r="E1894" t="s">
        <v>634</v>
      </c>
      <c r="F1894" t="s">
        <v>635</v>
      </c>
      <c r="G1894" t="s">
        <v>567</v>
      </c>
      <c r="H1894" t="s">
        <v>12907</v>
      </c>
      <c r="I1894">
        <v>501613</v>
      </c>
      <c r="J1894" t="s">
        <v>4090</v>
      </c>
      <c r="K1894" t="s">
        <v>4091</v>
      </c>
      <c r="L1894" t="s">
        <v>4622</v>
      </c>
      <c r="M1894" t="s">
        <v>12908</v>
      </c>
      <c r="N1894">
        <v>80000</v>
      </c>
      <c r="O1894" t="s">
        <v>2992</v>
      </c>
      <c r="P1894" t="s">
        <v>2993</v>
      </c>
      <c r="Q1894" t="s">
        <v>12909</v>
      </c>
      <c r="R1894">
        <v>8868349613</v>
      </c>
      <c r="S1894" s="14">
        <v>46210</v>
      </c>
      <c r="T1894" t="s">
        <v>12910</v>
      </c>
      <c r="U1894" s="31">
        <v>46210.419398148151</v>
      </c>
      <c r="AK1894" s="14">
        <v>46210</v>
      </c>
      <c r="AL1894" t="s">
        <v>8548</v>
      </c>
      <c r="AM1894" s="31">
        <v>46210.532083333332</v>
      </c>
      <c r="AQ1894" s="31">
        <v>46210.532083333332</v>
      </c>
      <c r="AR1894" s="14">
        <v>46210</v>
      </c>
      <c r="AS1894" t="s">
        <v>8548</v>
      </c>
      <c r="AT1894" t="s">
        <v>8549</v>
      </c>
      <c r="AU1894" t="s">
        <v>677</v>
      </c>
      <c r="AV1894" s="14">
        <v>46210</v>
      </c>
      <c r="AW1894" t="s">
        <v>8548</v>
      </c>
      <c r="AX1894" s="31">
        <v>46210.53733796296</v>
      </c>
      <c r="AY1894" s="14">
        <v>46210</v>
      </c>
      <c r="AZ1894" t="s">
        <v>1435</v>
      </c>
      <c r="BA1894" s="31">
        <v>46210.543854166666</v>
      </c>
      <c r="BB1894" s="14">
        <v>46210</v>
      </c>
      <c r="BC1894" t="s">
        <v>1458</v>
      </c>
      <c r="BD1894" s="31">
        <v>46210.561018518521</v>
      </c>
      <c r="BE1894" s="14">
        <v>46210</v>
      </c>
      <c r="BF1894" t="s">
        <v>1437</v>
      </c>
      <c r="BG1894" s="31">
        <v>46210.595763888887</v>
      </c>
      <c r="BH1894" s="14">
        <v>46210</v>
      </c>
      <c r="BI1894" t="s">
        <v>1437</v>
      </c>
      <c r="BJ1894" s="31">
        <v>46210.598344907405</v>
      </c>
      <c r="BW1894" s="14">
        <v>46210</v>
      </c>
      <c r="BX1894" t="s">
        <v>1437</v>
      </c>
      <c r="BY1894" s="31">
        <v>46210.613599537035</v>
      </c>
      <c r="BZ1894" s="14">
        <v>46210</v>
      </c>
      <c r="CA1894" t="s">
        <v>1437</v>
      </c>
      <c r="CB1894" s="31">
        <v>46210.616099537037</v>
      </c>
      <c r="CM1894" s="4">
        <f t="shared" si="78"/>
        <v>46210.419398148151</v>
      </c>
      <c r="CN1894">
        <f t="shared" si="79"/>
        <v>0</v>
      </c>
      <c r="CO1894" t="str">
        <f>VLOOKUP(A1894,Sheet1!$A$2:$B$221,2,0)</f>
        <v>South East Zone</v>
      </c>
    </row>
    <row r="1895" spans="1:93" x14ac:dyDescent="0.35">
      <c r="A1895" t="s">
        <v>8541</v>
      </c>
      <c r="B1895">
        <v>221</v>
      </c>
      <c r="C1895" t="s">
        <v>9332</v>
      </c>
      <c r="D1895" t="s">
        <v>678</v>
      </c>
      <c r="E1895" t="s">
        <v>634</v>
      </c>
      <c r="F1895" t="s">
        <v>635</v>
      </c>
      <c r="G1895" t="s">
        <v>567</v>
      </c>
      <c r="H1895" t="s">
        <v>8570</v>
      </c>
      <c r="I1895">
        <v>523051</v>
      </c>
      <c r="J1895" t="s">
        <v>8561</v>
      </c>
      <c r="K1895" t="s">
        <v>8562</v>
      </c>
      <c r="L1895" t="s">
        <v>4622</v>
      </c>
      <c r="M1895" t="s">
        <v>8571</v>
      </c>
      <c r="O1895" t="s">
        <v>1034</v>
      </c>
      <c r="P1895" t="s">
        <v>1035</v>
      </c>
      <c r="Q1895" t="s">
        <v>3555</v>
      </c>
      <c r="R1895">
        <v>2579082169</v>
      </c>
      <c r="S1895" s="14">
        <v>46206</v>
      </c>
      <c r="T1895" t="s">
        <v>8565</v>
      </c>
      <c r="U1895" s="31">
        <v>46206.691261574073</v>
      </c>
      <c r="AK1895" s="14">
        <v>46206</v>
      </c>
      <c r="AL1895" t="s">
        <v>8548</v>
      </c>
      <c r="AM1895" s="31">
        <v>46206.716087962966</v>
      </c>
      <c r="AQ1895" s="31">
        <v>46206.716087962966</v>
      </c>
      <c r="AR1895" s="14">
        <v>46206</v>
      </c>
      <c r="AS1895" t="s">
        <v>8548</v>
      </c>
      <c r="AT1895" t="s">
        <v>8549</v>
      </c>
      <c r="AU1895" t="s">
        <v>677</v>
      </c>
      <c r="AV1895" s="14">
        <v>46206</v>
      </c>
      <c r="AW1895" t="s">
        <v>8548</v>
      </c>
      <c r="AX1895" s="31">
        <v>46206.717824074076</v>
      </c>
      <c r="AY1895" s="14">
        <v>46206</v>
      </c>
      <c r="AZ1895" t="s">
        <v>1435</v>
      </c>
      <c r="BA1895" s="31">
        <v>46206.724942129629</v>
      </c>
      <c r="BB1895" s="14">
        <v>46206</v>
      </c>
      <c r="BC1895" t="s">
        <v>1457</v>
      </c>
      <c r="BD1895" s="31">
        <v>46206.728368055556</v>
      </c>
      <c r="BE1895" s="14">
        <v>46206</v>
      </c>
      <c r="BF1895" t="s">
        <v>1437</v>
      </c>
      <c r="BG1895" s="31">
        <v>46206.734212962961</v>
      </c>
      <c r="BK1895" s="14">
        <v>46206</v>
      </c>
      <c r="BL1895" t="s">
        <v>1437</v>
      </c>
      <c r="BM1895" s="31">
        <v>46206.735393518517</v>
      </c>
      <c r="CM1895" s="4">
        <f t="shared" si="78"/>
        <v>46206.691261574073</v>
      </c>
      <c r="CN1895">
        <f t="shared" si="79"/>
        <v>0</v>
      </c>
      <c r="CO1895" t="str">
        <f>VLOOKUP(A1895,Sheet1!$A$2:$B$221,2,0)</f>
        <v>South East Zone</v>
      </c>
    </row>
    <row r="1896" spans="1:93" x14ac:dyDescent="0.35">
      <c r="A1896" t="s">
        <v>8541</v>
      </c>
      <c r="B1896">
        <v>221</v>
      </c>
      <c r="C1896" t="s">
        <v>9332</v>
      </c>
      <c r="D1896" t="s">
        <v>678</v>
      </c>
      <c r="E1896" t="s">
        <v>634</v>
      </c>
      <c r="F1896" t="s">
        <v>635</v>
      </c>
      <c r="G1896" t="s">
        <v>567</v>
      </c>
      <c r="H1896" t="s">
        <v>8572</v>
      </c>
      <c r="I1896">
        <v>586292</v>
      </c>
      <c r="J1896" t="s">
        <v>8573</v>
      </c>
      <c r="K1896" t="s">
        <v>8574</v>
      </c>
      <c r="L1896" t="s">
        <v>4622</v>
      </c>
      <c r="M1896" t="s">
        <v>8575</v>
      </c>
      <c r="N1896">
        <v>50000</v>
      </c>
      <c r="O1896" t="s">
        <v>1134</v>
      </c>
      <c r="P1896" t="s">
        <v>1135</v>
      </c>
      <c r="Q1896" t="s">
        <v>8576</v>
      </c>
      <c r="R1896">
        <v>4157358016</v>
      </c>
      <c r="S1896" s="14">
        <v>46204</v>
      </c>
      <c r="T1896" t="s">
        <v>8556</v>
      </c>
      <c r="U1896" s="31">
        <v>46204.707384259258</v>
      </c>
      <c r="AK1896" s="14">
        <v>46204</v>
      </c>
      <c r="AL1896" t="s">
        <v>8548</v>
      </c>
      <c r="AM1896" s="31">
        <v>46204.730833333335</v>
      </c>
      <c r="AQ1896" s="31">
        <v>46204.730833333335</v>
      </c>
      <c r="AR1896" s="14">
        <v>46204</v>
      </c>
      <c r="AS1896" t="s">
        <v>8548</v>
      </c>
      <c r="AT1896" t="s">
        <v>8549</v>
      </c>
      <c r="AU1896" t="s">
        <v>677</v>
      </c>
      <c r="AV1896" s="14">
        <v>46204</v>
      </c>
      <c r="AW1896" t="s">
        <v>8548</v>
      </c>
      <c r="AX1896" s="31">
        <v>46204.731261574074</v>
      </c>
      <c r="AY1896" s="14">
        <v>46204</v>
      </c>
      <c r="AZ1896" t="s">
        <v>1435</v>
      </c>
      <c r="BA1896" s="31">
        <v>46204.73909722222</v>
      </c>
      <c r="BB1896" s="14">
        <v>46204</v>
      </c>
      <c r="BC1896" t="s">
        <v>1458</v>
      </c>
      <c r="BD1896" s="31">
        <v>46204.744525462964</v>
      </c>
      <c r="BE1896" s="14">
        <v>46204</v>
      </c>
      <c r="BF1896" t="s">
        <v>1437</v>
      </c>
      <c r="BG1896" s="31">
        <v>46204.747465277775</v>
      </c>
      <c r="BH1896" s="14">
        <v>46204</v>
      </c>
      <c r="BI1896" t="s">
        <v>1437</v>
      </c>
      <c r="BJ1896" s="31">
        <v>46204.75341435185</v>
      </c>
      <c r="BW1896" s="14">
        <v>46204</v>
      </c>
      <c r="BX1896" t="s">
        <v>1437</v>
      </c>
      <c r="BY1896" s="31">
        <v>46204.760104166664</v>
      </c>
      <c r="BZ1896" s="14">
        <v>46204</v>
      </c>
      <c r="CA1896" t="s">
        <v>1437</v>
      </c>
      <c r="CB1896" s="31">
        <v>46204.762175925927</v>
      </c>
      <c r="CF1896" s="14">
        <v>46204</v>
      </c>
      <c r="CG1896" t="s">
        <v>8548</v>
      </c>
      <c r="CH1896" s="31">
        <v>46204.842743055553</v>
      </c>
      <c r="CM1896" s="4">
        <f t="shared" si="78"/>
        <v>46204.707384259258</v>
      </c>
      <c r="CN1896">
        <f t="shared" si="79"/>
        <v>0</v>
      </c>
      <c r="CO1896" t="str">
        <f>VLOOKUP(A1896,Sheet1!$A$2:$B$221,2,0)</f>
        <v>South East Zone</v>
      </c>
    </row>
    <row r="1897" spans="1:93" x14ac:dyDescent="0.35">
      <c r="A1897" t="s">
        <v>8577</v>
      </c>
      <c r="B1897">
        <v>225</v>
      </c>
      <c r="C1897" t="s">
        <v>9332</v>
      </c>
      <c r="D1897" t="s">
        <v>678</v>
      </c>
      <c r="E1897" t="s">
        <v>797</v>
      </c>
      <c r="F1897" t="s">
        <v>800</v>
      </c>
      <c r="G1897" t="s">
        <v>567</v>
      </c>
      <c r="H1897" t="s">
        <v>8578</v>
      </c>
      <c r="I1897">
        <v>58768</v>
      </c>
      <c r="J1897" t="s">
        <v>3132</v>
      </c>
      <c r="K1897" t="s">
        <v>3133</v>
      </c>
      <c r="L1897" t="s">
        <v>4622</v>
      </c>
      <c r="M1897" t="s">
        <v>8579</v>
      </c>
      <c r="N1897">
        <v>45000</v>
      </c>
      <c r="O1897" t="s">
        <v>7079</v>
      </c>
      <c r="P1897" t="s">
        <v>7080</v>
      </c>
      <c r="Q1897" t="s">
        <v>8580</v>
      </c>
      <c r="R1897">
        <v>9643601862</v>
      </c>
      <c r="S1897" s="14">
        <v>46205</v>
      </c>
      <c r="T1897" t="s">
        <v>3134</v>
      </c>
      <c r="U1897" s="31">
        <v>46205.555613425924</v>
      </c>
      <c r="AK1897" s="14">
        <v>46205</v>
      </c>
      <c r="AL1897" t="s">
        <v>1463</v>
      </c>
      <c r="AM1897" s="31">
        <v>46205.579710648148</v>
      </c>
      <c r="AQ1897" s="31">
        <v>46205.579710648148</v>
      </c>
      <c r="AR1897" s="14">
        <v>46205</v>
      </c>
      <c r="AS1897" t="s">
        <v>1463</v>
      </c>
      <c r="AT1897" t="s">
        <v>800</v>
      </c>
      <c r="AU1897" t="s">
        <v>678</v>
      </c>
      <c r="AV1897" s="14">
        <v>46205</v>
      </c>
      <c r="AW1897" t="s">
        <v>3134</v>
      </c>
      <c r="AX1897" s="31">
        <v>46205.580810185187</v>
      </c>
      <c r="AY1897" s="14">
        <v>46205</v>
      </c>
      <c r="AZ1897" t="s">
        <v>1435</v>
      </c>
      <c r="BA1897" s="31">
        <v>46205.591307870367</v>
      </c>
      <c r="BB1897" s="14">
        <v>46205</v>
      </c>
      <c r="BC1897" t="s">
        <v>1441</v>
      </c>
      <c r="BD1897" s="31">
        <v>46205.601076388892</v>
      </c>
      <c r="BE1897" s="14">
        <v>46205</v>
      </c>
      <c r="BF1897" t="s">
        <v>1437</v>
      </c>
      <c r="BG1897" s="31">
        <v>46205.618449074071</v>
      </c>
      <c r="BH1897" s="14">
        <v>46205</v>
      </c>
      <c r="BI1897" t="s">
        <v>1437</v>
      </c>
      <c r="BJ1897" s="31">
        <v>46205.619039351855</v>
      </c>
      <c r="BW1897" s="14">
        <v>46205</v>
      </c>
      <c r="BX1897" t="s">
        <v>1437</v>
      </c>
      <c r="BY1897" s="31">
        <v>46205.648842592593</v>
      </c>
      <c r="BZ1897" s="14">
        <v>46205</v>
      </c>
      <c r="CA1897" t="s">
        <v>1455</v>
      </c>
      <c r="CB1897" s="31">
        <v>46205.657175925924</v>
      </c>
      <c r="CF1897" s="14">
        <v>46205</v>
      </c>
      <c r="CG1897" t="s">
        <v>3134</v>
      </c>
      <c r="CH1897" s="31">
        <v>46205.756898148145</v>
      </c>
      <c r="CM1897" s="4">
        <f t="shared" si="78"/>
        <v>46205.555613425924</v>
      </c>
      <c r="CN1897">
        <f t="shared" si="79"/>
        <v>0</v>
      </c>
      <c r="CO1897" t="str">
        <f>VLOOKUP(A1897,Sheet1!$A$2:$B$221,2,0)</f>
        <v>South East Zone</v>
      </c>
    </row>
    <row r="1898" spans="1:93" x14ac:dyDescent="0.35">
      <c r="A1898" t="s">
        <v>8577</v>
      </c>
      <c r="B1898">
        <v>225</v>
      </c>
      <c r="C1898" t="s">
        <v>9332</v>
      </c>
      <c r="D1898" t="s">
        <v>678</v>
      </c>
      <c r="E1898" t="s">
        <v>797</v>
      </c>
      <c r="F1898" t="s">
        <v>800</v>
      </c>
      <c r="G1898" t="s">
        <v>567</v>
      </c>
      <c r="H1898" t="s">
        <v>8581</v>
      </c>
      <c r="I1898">
        <v>60668</v>
      </c>
      <c r="J1898" t="s">
        <v>2214</v>
      </c>
      <c r="K1898" t="s">
        <v>2215</v>
      </c>
      <c r="L1898" t="s">
        <v>4622</v>
      </c>
      <c r="M1898" t="s">
        <v>8582</v>
      </c>
      <c r="N1898">
        <v>60000</v>
      </c>
      <c r="O1898" t="s">
        <v>8583</v>
      </c>
      <c r="P1898" t="s">
        <v>8584</v>
      </c>
      <c r="Q1898" t="s">
        <v>8585</v>
      </c>
      <c r="R1898">
        <v>4603661960</v>
      </c>
      <c r="S1898" s="14">
        <v>46205</v>
      </c>
      <c r="T1898" t="s">
        <v>8586</v>
      </c>
      <c r="U1898" s="31">
        <v>46205.643807870372</v>
      </c>
      <c r="AK1898" s="14">
        <v>46206</v>
      </c>
      <c r="AL1898" t="s">
        <v>1463</v>
      </c>
      <c r="AM1898" s="31">
        <v>46206.310347222221</v>
      </c>
      <c r="AQ1898" s="31">
        <v>46206.310347222221</v>
      </c>
      <c r="AR1898" s="14">
        <v>46206</v>
      </c>
      <c r="AS1898" t="s">
        <v>1463</v>
      </c>
      <c r="AT1898" t="s">
        <v>800</v>
      </c>
      <c r="AU1898" t="s">
        <v>678</v>
      </c>
      <c r="AV1898" s="14">
        <v>46206</v>
      </c>
      <c r="AW1898" t="s">
        <v>3134</v>
      </c>
      <c r="AX1898" s="31">
        <v>46206.387604166666</v>
      </c>
      <c r="AY1898" s="14">
        <v>46206</v>
      </c>
      <c r="AZ1898" t="s">
        <v>1435</v>
      </c>
      <c r="BA1898" s="31">
        <v>46206.400694444441</v>
      </c>
      <c r="BB1898" s="14">
        <v>46206</v>
      </c>
      <c r="BC1898" t="s">
        <v>3135</v>
      </c>
      <c r="BD1898" s="31">
        <v>46206.406851851854</v>
      </c>
      <c r="BE1898" s="14">
        <v>46206</v>
      </c>
      <c r="BF1898" t="s">
        <v>1437</v>
      </c>
      <c r="BG1898" s="31">
        <v>46206.424340277779</v>
      </c>
      <c r="BH1898" s="14">
        <v>46206</v>
      </c>
      <c r="BI1898" t="s">
        <v>1438</v>
      </c>
      <c r="BJ1898" s="31">
        <v>46206.512002314812</v>
      </c>
      <c r="BK1898" s="14">
        <v>46206</v>
      </c>
      <c r="BL1898" t="s">
        <v>1437</v>
      </c>
      <c r="BM1898" s="31">
        <v>46206.426087962966</v>
      </c>
      <c r="BW1898" s="14">
        <v>46206</v>
      </c>
      <c r="BX1898" t="s">
        <v>1438</v>
      </c>
      <c r="BY1898" s="31">
        <v>46206.538958333331</v>
      </c>
      <c r="BZ1898" s="14">
        <v>46206</v>
      </c>
      <c r="CA1898" t="s">
        <v>1455</v>
      </c>
      <c r="CB1898" s="31">
        <v>46206.541655092595</v>
      </c>
      <c r="CF1898" s="14">
        <v>46210</v>
      </c>
      <c r="CG1898" t="s">
        <v>3134</v>
      </c>
      <c r="CH1898" s="31">
        <v>46210.598287037035</v>
      </c>
      <c r="CM1898" s="4">
        <f t="shared" si="78"/>
        <v>46205.643807870372</v>
      </c>
      <c r="CN1898">
        <f t="shared" si="79"/>
        <v>1</v>
      </c>
      <c r="CO1898" t="str">
        <f>VLOOKUP(A1898,Sheet1!$A$2:$B$221,2,0)</f>
        <v>South East Zone</v>
      </c>
    </row>
    <row r="1899" spans="1:93" x14ac:dyDescent="0.35">
      <c r="A1899" t="s">
        <v>8577</v>
      </c>
      <c r="B1899">
        <v>225</v>
      </c>
      <c r="C1899" t="s">
        <v>9332</v>
      </c>
      <c r="D1899" t="s">
        <v>678</v>
      </c>
      <c r="E1899" t="s">
        <v>797</v>
      </c>
      <c r="F1899" t="s">
        <v>800</v>
      </c>
      <c r="G1899" t="s">
        <v>567</v>
      </c>
      <c r="H1899" t="s">
        <v>11050</v>
      </c>
      <c r="I1899">
        <v>73352</v>
      </c>
      <c r="J1899" t="s">
        <v>11051</v>
      </c>
      <c r="K1899" t="s">
        <v>11052</v>
      </c>
      <c r="L1899" t="s">
        <v>4622</v>
      </c>
      <c r="M1899" t="s">
        <v>11053</v>
      </c>
      <c r="N1899">
        <v>70000</v>
      </c>
      <c r="O1899" t="s">
        <v>10905</v>
      </c>
      <c r="P1899" t="s">
        <v>10906</v>
      </c>
      <c r="Q1899" t="s">
        <v>11054</v>
      </c>
      <c r="R1899">
        <v>2741295008</v>
      </c>
      <c r="S1899" s="14">
        <v>46206</v>
      </c>
      <c r="T1899" t="s">
        <v>11055</v>
      </c>
      <c r="U1899" s="31">
        <v>46206.538437499999</v>
      </c>
      <c r="AK1899" s="14">
        <v>46209</v>
      </c>
      <c r="AL1899" t="s">
        <v>1463</v>
      </c>
      <c r="AM1899" s="31">
        <v>46209.492291666669</v>
      </c>
      <c r="AQ1899" s="31">
        <v>46209.492291666669</v>
      </c>
      <c r="AR1899" s="14">
        <v>46209</v>
      </c>
      <c r="AS1899" t="s">
        <v>1463</v>
      </c>
      <c r="AT1899" t="s">
        <v>800</v>
      </c>
      <c r="AU1899" t="s">
        <v>678</v>
      </c>
      <c r="AV1899" s="14">
        <v>46209</v>
      </c>
      <c r="AW1899" t="s">
        <v>3134</v>
      </c>
      <c r="AX1899" s="31">
        <v>46209.51122685185</v>
      </c>
      <c r="AY1899" s="14">
        <v>46209</v>
      </c>
      <c r="AZ1899" t="s">
        <v>1435</v>
      </c>
      <c r="BA1899" s="31">
        <v>46209.516377314816</v>
      </c>
      <c r="BB1899" s="14">
        <v>46209</v>
      </c>
      <c r="BC1899" t="s">
        <v>1436</v>
      </c>
      <c r="BD1899" s="31">
        <v>46209.531331018516</v>
      </c>
      <c r="BE1899" s="14">
        <v>46209</v>
      </c>
      <c r="BF1899" t="s">
        <v>1437</v>
      </c>
      <c r="BG1899" s="31">
        <v>46209.539710648147</v>
      </c>
      <c r="BH1899" s="14">
        <v>46209</v>
      </c>
      <c r="BI1899" t="s">
        <v>1438</v>
      </c>
      <c r="BJ1899" s="31">
        <v>46209.606249999997</v>
      </c>
      <c r="BK1899" s="14">
        <v>46209</v>
      </c>
      <c r="BL1899" t="s">
        <v>1437</v>
      </c>
      <c r="BM1899" s="31">
        <v>46209.541145833333</v>
      </c>
      <c r="BW1899" s="14">
        <v>46209</v>
      </c>
      <c r="BX1899" t="s">
        <v>1438</v>
      </c>
      <c r="BY1899" s="31">
        <v>46209.623657407406</v>
      </c>
      <c r="BZ1899" s="14">
        <v>46209</v>
      </c>
      <c r="CA1899" t="s">
        <v>1438</v>
      </c>
      <c r="CB1899" s="31">
        <v>46209.627002314817</v>
      </c>
      <c r="CF1899" s="14">
        <v>46209</v>
      </c>
      <c r="CG1899" t="s">
        <v>3134</v>
      </c>
      <c r="CH1899" s="31">
        <v>46209.802037037036</v>
      </c>
      <c r="CM1899" s="4">
        <f t="shared" si="78"/>
        <v>46206.538437499999</v>
      </c>
      <c r="CN1899">
        <f t="shared" si="79"/>
        <v>3</v>
      </c>
      <c r="CO1899" t="str">
        <f>VLOOKUP(A1899,Sheet1!$A$2:$B$221,2,0)</f>
        <v>South East Zone</v>
      </c>
    </row>
    <row r="1900" spans="1:93" x14ac:dyDescent="0.35">
      <c r="A1900" t="s">
        <v>8577</v>
      </c>
      <c r="B1900">
        <v>225</v>
      </c>
      <c r="C1900" t="s">
        <v>9332</v>
      </c>
      <c r="D1900" t="s">
        <v>678</v>
      </c>
      <c r="E1900" t="s">
        <v>797</v>
      </c>
      <c r="F1900" t="s">
        <v>800</v>
      </c>
      <c r="G1900" t="s">
        <v>567</v>
      </c>
      <c r="H1900" t="s">
        <v>8587</v>
      </c>
      <c r="I1900">
        <v>94597</v>
      </c>
      <c r="J1900" t="s">
        <v>1459</v>
      </c>
      <c r="K1900" t="s">
        <v>1460</v>
      </c>
      <c r="L1900" t="s">
        <v>4622</v>
      </c>
      <c r="M1900" t="s">
        <v>8588</v>
      </c>
      <c r="N1900">
        <v>45000</v>
      </c>
      <c r="O1900" t="s">
        <v>7079</v>
      </c>
      <c r="P1900" t="s">
        <v>7080</v>
      </c>
      <c r="Q1900" t="s">
        <v>8589</v>
      </c>
      <c r="R1900">
        <v>2206536647</v>
      </c>
      <c r="S1900" s="14">
        <v>46205</v>
      </c>
      <c r="T1900" t="s">
        <v>3134</v>
      </c>
      <c r="U1900" s="31">
        <v>46205.632800925923</v>
      </c>
      <c r="AK1900" s="14">
        <v>46205</v>
      </c>
      <c r="AL1900" t="s">
        <v>1463</v>
      </c>
      <c r="AM1900" s="31">
        <v>46205.657048611109</v>
      </c>
      <c r="AQ1900" s="31">
        <v>46205.657048611109</v>
      </c>
      <c r="AR1900" s="14">
        <v>46205</v>
      </c>
      <c r="AS1900" t="s">
        <v>1463</v>
      </c>
      <c r="AT1900" t="s">
        <v>800</v>
      </c>
      <c r="AU1900" t="s">
        <v>678</v>
      </c>
      <c r="AV1900" s="14">
        <v>46205</v>
      </c>
      <c r="AW1900" t="s">
        <v>3134</v>
      </c>
      <c r="AX1900" s="31">
        <v>46205.657442129632</v>
      </c>
      <c r="AY1900" s="14">
        <v>46205</v>
      </c>
      <c r="AZ1900" t="s">
        <v>1435</v>
      </c>
      <c r="BA1900" s="31">
        <v>46205.661643518521</v>
      </c>
      <c r="BB1900" s="14">
        <v>46205</v>
      </c>
      <c r="BC1900" t="s">
        <v>1454</v>
      </c>
      <c r="BD1900" s="31">
        <v>46205.680914351855</v>
      </c>
      <c r="BE1900" s="14">
        <v>46205</v>
      </c>
      <c r="BF1900" t="s">
        <v>1437</v>
      </c>
      <c r="BG1900" s="31">
        <v>46205.68986111111</v>
      </c>
      <c r="BH1900" s="14">
        <v>46205</v>
      </c>
      <c r="BI1900" t="s">
        <v>1437</v>
      </c>
      <c r="BJ1900" s="31">
        <v>46205.690752314818</v>
      </c>
      <c r="BW1900" s="14">
        <v>46205</v>
      </c>
      <c r="BX1900" t="s">
        <v>1437</v>
      </c>
      <c r="BY1900" s="31">
        <v>46205.699571759258</v>
      </c>
      <c r="BZ1900" s="14">
        <v>46205</v>
      </c>
      <c r="CA1900" t="s">
        <v>1455</v>
      </c>
      <c r="CB1900" s="31">
        <v>46205.714988425927</v>
      </c>
      <c r="CF1900" s="14">
        <v>46205</v>
      </c>
      <c r="CG1900" t="s">
        <v>3134</v>
      </c>
      <c r="CH1900" s="31">
        <v>46205.759953703702</v>
      </c>
      <c r="CM1900" s="4">
        <f t="shared" ref="CM1900:CM1963" si="80">IF(AJ1900&lt;&gt;"",AJ1900,IF(AG1900&lt;&gt;"",AG1900,IF(AD1900&lt;&gt;"",AD1900,IF(AA1900&lt;&gt;"",AA1900,U1900))))</f>
        <v>46205.632800925923</v>
      </c>
      <c r="CN1900">
        <f t="shared" ref="CN1900:CN1963" si="81">AK1900-INT(CM1900)</f>
        <v>0</v>
      </c>
      <c r="CO1900" t="str">
        <f>VLOOKUP(A1900,Sheet1!$A$2:$B$221,2,0)</f>
        <v>South East Zone</v>
      </c>
    </row>
    <row r="1901" spans="1:93" x14ac:dyDescent="0.35">
      <c r="A1901" t="s">
        <v>8577</v>
      </c>
      <c r="B1901">
        <v>225</v>
      </c>
      <c r="C1901" t="s">
        <v>9332</v>
      </c>
      <c r="D1901" t="s">
        <v>678</v>
      </c>
      <c r="E1901" t="s">
        <v>797</v>
      </c>
      <c r="F1901" t="s">
        <v>800</v>
      </c>
      <c r="G1901" t="s">
        <v>567</v>
      </c>
      <c r="H1901" t="s">
        <v>8587</v>
      </c>
      <c r="I1901">
        <v>94597</v>
      </c>
      <c r="J1901" t="s">
        <v>1459</v>
      </c>
      <c r="K1901" t="s">
        <v>1460</v>
      </c>
      <c r="L1901" t="s">
        <v>4622</v>
      </c>
      <c r="M1901" t="s">
        <v>8588</v>
      </c>
      <c r="N1901">
        <v>45000</v>
      </c>
      <c r="O1901" t="s">
        <v>7079</v>
      </c>
      <c r="P1901" t="s">
        <v>7080</v>
      </c>
      <c r="Q1901" t="s">
        <v>8590</v>
      </c>
      <c r="R1901">
        <v>5346709956</v>
      </c>
      <c r="S1901" s="14">
        <v>46205</v>
      </c>
      <c r="T1901" t="s">
        <v>3134</v>
      </c>
      <c r="U1901" s="31">
        <v>46205.632754629631</v>
      </c>
      <c r="AK1901" s="14">
        <v>46205</v>
      </c>
      <c r="AL1901" t="s">
        <v>1463</v>
      </c>
      <c r="AM1901" s="31">
        <v>46205.657025462962</v>
      </c>
      <c r="AQ1901" s="31">
        <v>46205.657025462962</v>
      </c>
      <c r="AR1901" s="14">
        <v>46205</v>
      </c>
      <c r="AS1901" t="s">
        <v>1463</v>
      </c>
      <c r="AT1901" t="s">
        <v>800</v>
      </c>
      <c r="AU1901" t="s">
        <v>678</v>
      </c>
      <c r="AV1901" s="14">
        <v>46205</v>
      </c>
      <c r="AW1901" t="s">
        <v>3134</v>
      </c>
      <c r="AX1901" s="31">
        <v>46205.657418981478</v>
      </c>
      <c r="AY1901" s="14">
        <v>46205</v>
      </c>
      <c r="AZ1901" t="s">
        <v>1435</v>
      </c>
      <c r="BA1901" s="31">
        <v>46205.661643518521</v>
      </c>
      <c r="BB1901" s="14">
        <v>46205</v>
      </c>
      <c r="BC1901" t="s">
        <v>1454</v>
      </c>
      <c r="BD1901" s="31">
        <v>46205.680925925924</v>
      </c>
      <c r="BE1901" s="14">
        <v>46205</v>
      </c>
      <c r="BF1901" t="s">
        <v>1437</v>
      </c>
      <c r="BG1901" s="31">
        <v>46205.689872685187</v>
      </c>
      <c r="BH1901" s="14">
        <v>46205</v>
      </c>
      <c r="BI1901" t="s">
        <v>1437</v>
      </c>
      <c r="BJ1901" s="31">
        <v>46205.690763888888</v>
      </c>
      <c r="BW1901" s="14">
        <v>46205</v>
      </c>
      <c r="BX1901" t="s">
        <v>1437</v>
      </c>
      <c r="BY1901" s="31">
        <v>46205.699583333335</v>
      </c>
      <c r="BZ1901" s="14">
        <v>46205</v>
      </c>
      <c r="CA1901" t="s">
        <v>1455</v>
      </c>
      <c r="CB1901" s="31">
        <v>46205.714988425927</v>
      </c>
      <c r="CF1901" s="14">
        <v>46205</v>
      </c>
      <c r="CG1901" t="s">
        <v>3134</v>
      </c>
      <c r="CH1901" s="31">
        <v>46205.759953703702</v>
      </c>
      <c r="CM1901" s="4">
        <f t="shared" si="80"/>
        <v>46205.632754629631</v>
      </c>
      <c r="CN1901">
        <f t="shared" si="81"/>
        <v>0</v>
      </c>
      <c r="CO1901" t="str">
        <f>VLOOKUP(A1901,Sheet1!$A$2:$B$221,2,0)</f>
        <v>South East Zone</v>
      </c>
    </row>
    <row r="1902" spans="1:93" x14ac:dyDescent="0.35">
      <c r="A1902" t="s">
        <v>8577</v>
      </c>
      <c r="B1902">
        <v>225</v>
      </c>
      <c r="C1902" t="s">
        <v>9332</v>
      </c>
      <c r="D1902" t="s">
        <v>678</v>
      </c>
      <c r="E1902" t="s">
        <v>797</v>
      </c>
      <c r="F1902" t="s">
        <v>800</v>
      </c>
      <c r="G1902" t="s">
        <v>567</v>
      </c>
      <c r="H1902" t="s">
        <v>8591</v>
      </c>
      <c r="I1902">
        <v>148754</v>
      </c>
      <c r="J1902" t="s">
        <v>1459</v>
      </c>
      <c r="K1902" t="s">
        <v>1460</v>
      </c>
      <c r="L1902" t="s">
        <v>4622</v>
      </c>
      <c r="M1902" t="s">
        <v>8592</v>
      </c>
      <c r="N1902">
        <v>90000</v>
      </c>
      <c r="O1902" t="s">
        <v>1461</v>
      </c>
      <c r="P1902" t="s">
        <v>1462</v>
      </c>
      <c r="Q1902" t="s">
        <v>8593</v>
      </c>
      <c r="R1902">
        <v>1758218884</v>
      </c>
      <c r="S1902" s="14">
        <v>46203</v>
      </c>
      <c r="T1902" t="s">
        <v>8594</v>
      </c>
      <c r="U1902" s="31">
        <v>46203.698611111111</v>
      </c>
      <c r="AK1902" s="14">
        <v>46204</v>
      </c>
      <c r="AL1902" t="s">
        <v>1463</v>
      </c>
      <c r="AM1902" s="31">
        <v>46204.421701388892</v>
      </c>
      <c r="AQ1902" s="31">
        <v>46204.421701388892</v>
      </c>
      <c r="AR1902" s="14">
        <v>46204</v>
      </c>
      <c r="AS1902" t="s">
        <v>1463</v>
      </c>
      <c r="AT1902" t="s">
        <v>800</v>
      </c>
      <c r="AU1902" t="s">
        <v>678</v>
      </c>
      <c r="AV1902" s="14">
        <v>46204</v>
      </c>
      <c r="AW1902" t="s">
        <v>3134</v>
      </c>
      <c r="AX1902" s="31">
        <v>46204.433622685188</v>
      </c>
      <c r="AY1902" s="14">
        <v>46204</v>
      </c>
      <c r="AZ1902" t="s">
        <v>1435</v>
      </c>
      <c r="BA1902" s="31">
        <v>46204.437997685185</v>
      </c>
      <c r="BB1902" s="14">
        <v>46204</v>
      </c>
      <c r="BC1902" t="s">
        <v>1450</v>
      </c>
      <c r="BD1902" s="31">
        <v>46204.447453703702</v>
      </c>
      <c r="BE1902" s="14">
        <v>46204</v>
      </c>
      <c r="BF1902" t="s">
        <v>1437</v>
      </c>
      <c r="BG1902" s="31">
        <v>46204.456793981481</v>
      </c>
      <c r="BH1902" s="14">
        <v>46204</v>
      </c>
      <c r="BI1902" t="s">
        <v>1438</v>
      </c>
      <c r="BJ1902" s="31">
        <v>46204.673506944448</v>
      </c>
      <c r="BK1902" s="14">
        <v>46204</v>
      </c>
      <c r="BL1902" t="s">
        <v>1437</v>
      </c>
      <c r="BM1902" s="31">
        <v>46204.457673611112</v>
      </c>
      <c r="BW1902" s="14">
        <v>46204</v>
      </c>
      <c r="BX1902" t="s">
        <v>1438</v>
      </c>
      <c r="BY1902" s="31">
        <v>46204.693483796298</v>
      </c>
      <c r="BZ1902" s="14">
        <v>46204</v>
      </c>
      <c r="CA1902" t="s">
        <v>1438</v>
      </c>
      <c r="CB1902" s="31">
        <v>46204.696006944447</v>
      </c>
      <c r="CF1902" s="14">
        <v>46204</v>
      </c>
      <c r="CG1902" t="s">
        <v>1464</v>
      </c>
      <c r="CH1902" s="31">
        <v>46204.745000000003</v>
      </c>
      <c r="CM1902" s="4">
        <f t="shared" si="80"/>
        <v>46203.698611111111</v>
      </c>
      <c r="CN1902">
        <f t="shared" si="81"/>
        <v>1</v>
      </c>
      <c r="CO1902" t="str">
        <f>VLOOKUP(A1902,Sheet1!$A$2:$B$221,2,0)</f>
        <v>South East Zone</v>
      </c>
    </row>
    <row r="1903" spans="1:93" x14ac:dyDescent="0.35">
      <c r="A1903" t="s">
        <v>8577</v>
      </c>
      <c r="B1903">
        <v>225</v>
      </c>
      <c r="C1903" t="s">
        <v>9332</v>
      </c>
      <c r="D1903" t="s">
        <v>678</v>
      </c>
      <c r="E1903" t="s">
        <v>797</v>
      </c>
      <c r="F1903" t="s">
        <v>800</v>
      </c>
      <c r="G1903" t="s">
        <v>567</v>
      </c>
      <c r="H1903" t="s">
        <v>8595</v>
      </c>
      <c r="I1903">
        <v>293427</v>
      </c>
      <c r="J1903" t="s">
        <v>1465</v>
      </c>
      <c r="K1903" t="s">
        <v>1466</v>
      </c>
      <c r="L1903" t="s">
        <v>4622</v>
      </c>
      <c r="M1903" t="s">
        <v>8596</v>
      </c>
      <c r="N1903">
        <v>73000</v>
      </c>
      <c r="O1903" t="s">
        <v>3086</v>
      </c>
      <c r="P1903" t="s">
        <v>3087</v>
      </c>
      <c r="Q1903" t="s">
        <v>8597</v>
      </c>
      <c r="R1903">
        <v>2866730570</v>
      </c>
      <c r="S1903" s="14">
        <v>46205</v>
      </c>
      <c r="T1903" t="s">
        <v>8598</v>
      </c>
      <c r="U1903" s="31">
        <v>46205.389814814815</v>
      </c>
      <c r="AK1903" s="14">
        <v>46205</v>
      </c>
      <c r="AL1903" t="s">
        <v>1463</v>
      </c>
      <c r="AM1903" s="31">
        <v>46205.435798611114</v>
      </c>
      <c r="AQ1903" s="31">
        <v>46205.435798611114</v>
      </c>
      <c r="AR1903" s="14">
        <v>46205</v>
      </c>
      <c r="AS1903" t="s">
        <v>1463</v>
      </c>
      <c r="AT1903" t="s">
        <v>800</v>
      </c>
      <c r="AU1903" t="s">
        <v>678</v>
      </c>
      <c r="AV1903" s="14">
        <v>46205</v>
      </c>
      <c r="AW1903" t="s">
        <v>3134</v>
      </c>
      <c r="AX1903" s="31">
        <v>46205.442025462966</v>
      </c>
      <c r="AY1903" s="14">
        <v>46205</v>
      </c>
      <c r="AZ1903" t="s">
        <v>1435</v>
      </c>
      <c r="BA1903" s="31">
        <v>46205.444837962961</v>
      </c>
      <c r="BB1903" s="14">
        <v>46205</v>
      </c>
      <c r="BC1903" t="s">
        <v>1450</v>
      </c>
      <c r="BD1903" s="31">
        <v>46205.449166666665</v>
      </c>
      <c r="BE1903" s="14">
        <v>46205</v>
      </c>
      <c r="BF1903" t="s">
        <v>1437</v>
      </c>
      <c r="BG1903" s="31">
        <v>46205.476284722223</v>
      </c>
      <c r="BH1903" s="14">
        <v>46205</v>
      </c>
      <c r="BI1903" t="s">
        <v>1437</v>
      </c>
      <c r="BJ1903" s="31">
        <v>46205.477175925924</v>
      </c>
      <c r="BW1903" s="14">
        <v>46205</v>
      </c>
      <c r="BX1903" t="s">
        <v>1437</v>
      </c>
      <c r="BY1903" s="31">
        <v>46205.505520833336</v>
      </c>
      <c r="BZ1903" s="14">
        <v>46205</v>
      </c>
      <c r="CA1903" t="s">
        <v>1438</v>
      </c>
      <c r="CB1903" s="31">
        <v>46205.51358796296</v>
      </c>
      <c r="CF1903" s="14">
        <v>46205</v>
      </c>
      <c r="CG1903" t="s">
        <v>3134</v>
      </c>
      <c r="CH1903" s="31">
        <v>46205.731435185182</v>
      </c>
      <c r="CM1903" s="4">
        <f t="shared" si="80"/>
        <v>46205.389814814815</v>
      </c>
      <c r="CN1903">
        <f t="shared" si="81"/>
        <v>0</v>
      </c>
      <c r="CO1903" t="str">
        <f>VLOOKUP(A1903,Sheet1!$A$2:$B$221,2,0)</f>
        <v>South East Zone</v>
      </c>
    </row>
    <row r="1904" spans="1:93" x14ac:dyDescent="0.35">
      <c r="A1904" t="s">
        <v>8577</v>
      </c>
      <c r="B1904">
        <v>225</v>
      </c>
      <c r="C1904" t="s">
        <v>9332</v>
      </c>
      <c r="D1904" t="s">
        <v>678</v>
      </c>
      <c r="E1904" t="s">
        <v>797</v>
      </c>
      <c r="F1904" t="s">
        <v>800</v>
      </c>
      <c r="G1904" t="s">
        <v>567</v>
      </c>
      <c r="H1904" t="s">
        <v>12911</v>
      </c>
      <c r="I1904">
        <v>310552</v>
      </c>
      <c r="J1904" t="s">
        <v>2214</v>
      </c>
      <c r="K1904" t="s">
        <v>2215</v>
      </c>
      <c r="L1904" t="s">
        <v>4622</v>
      </c>
      <c r="M1904" t="s">
        <v>12912</v>
      </c>
      <c r="N1904">
        <v>73000</v>
      </c>
      <c r="O1904" t="s">
        <v>3086</v>
      </c>
      <c r="P1904" t="s">
        <v>3087</v>
      </c>
      <c r="Q1904" t="s">
        <v>12913</v>
      </c>
      <c r="R1904">
        <v>4156069424</v>
      </c>
      <c r="S1904" s="14">
        <v>46210</v>
      </c>
      <c r="T1904" t="s">
        <v>3134</v>
      </c>
      <c r="U1904" s="31">
        <v>46210.549861111111</v>
      </c>
      <c r="AK1904" s="14">
        <v>46210</v>
      </c>
      <c r="AL1904" t="s">
        <v>3134</v>
      </c>
      <c r="AM1904" s="31">
        <v>46210.595254629632</v>
      </c>
      <c r="AQ1904" s="31">
        <v>46210.595254629632</v>
      </c>
      <c r="AR1904" s="14">
        <v>46210</v>
      </c>
      <c r="AS1904" t="s">
        <v>3134</v>
      </c>
      <c r="AT1904" t="s">
        <v>12914</v>
      </c>
      <c r="AU1904" t="s">
        <v>677</v>
      </c>
      <c r="AV1904" s="14">
        <v>46210</v>
      </c>
      <c r="AW1904" t="s">
        <v>3134</v>
      </c>
      <c r="AX1904" s="31">
        <v>46210.595636574071</v>
      </c>
      <c r="AY1904" s="14">
        <v>46210</v>
      </c>
      <c r="AZ1904" t="s">
        <v>1435</v>
      </c>
      <c r="BA1904" s="31">
        <v>46210.597905092596</v>
      </c>
      <c r="BB1904" s="14">
        <v>46210</v>
      </c>
      <c r="BC1904" t="s">
        <v>1454</v>
      </c>
      <c r="BD1904" s="31">
        <v>46210.61005787037</v>
      </c>
      <c r="BE1904" s="14">
        <v>46210</v>
      </c>
      <c r="BF1904" t="s">
        <v>1437</v>
      </c>
      <c r="BG1904" s="31">
        <v>46210.618877314817</v>
      </c>
      <c r="BH1904" s="14">
        <v>46210</v>
      </c>
      <c r="BI1904" t="s">
        <v>1437</v>
      </c>
      <c r="BJ1904" s="31">
        <v>46210.619560185187</v>
      </c>
      <c r="BW1904" s="14">
        <v>46210</v>
      </c>
      <c r="BX1904" t="s">
        <v>1437</v>
      </c>
      <c r="BY1904" s="31">
        <v>46210.637013888889</v>
      </c>
      <c r="BZ1904" s="14">
        <v>46210</v>
      </c>
      <c r="CA1904" t="s">
        <v>1455</v>
      </c>
      <c r="CB1904" s="31">
        <v>46210.638414351852</v>
      </c>
      <c r="CF1904" s="14">
        <v>46210</v>
      </c>
      <c r="CG1904" t="s">
        <v>3134</v>
      </c>
      <c r="CH1904" s="31">
        <v>46210.735451388886</v>
      </c>
      <c r="CM1904" s="4">
        <f t="shared" si="80"/>
        <v>46210.549861111111</v>
      </c>
      <c r="CN1904">
        <f t="shared" si="81"/>
        <v>0</v>
      </c>
      <c r="CO1904" t="str">
        <f>VLOOKUP(A1904,Sheet1!$A$2:$B$221,2,0)</f>
        <v>South East Zone</v>
      </c>
    </row>
    <row r="1905" spans="1:93" x14ac:dyDescent="0.35">
      <c r="A1905" t="s">
        <v>8577</v>
      </c>
      <c r="B1905">
        <v>225</v>
      </c>
      <c r="C1905" t="s">
        <v>9332</v>
      </c>
      <c r="D1905" t="s">
        <v>678</v>
      </c>
      <c r="E1905" t="s">
        <v>797</v>
      </c>
      <c r="F1905" t="s">
        <v>800</v>
      </c>
      <c r="G1905" t="s">
        <v>567</v>
      </c>
      <c r="H1905" t="s">
        <v>12915</v>
      </c>
      <c r="I1905">
        <v>662300</v>
      </c>
      <c r="J1905" t="s">
        <v>2214</v>
      </c>
      <c r="K1905" t="s">
        <v>2215</v>
      </c>
      <c r="L1905" t="s">
        <v>4622</v>
      </c>
      <c r="M1905" t="s">
        <v>12916</v>
      </c>
      <c r="N1905">
        <v>60000</v>
      </c>
      <c r="O1905" t="s">
        <v>1302</v>
      </c>
      <c r="P1905" t="s">
        <v>1303</v>
      </c>
      <c r="Q1905" t="s">
        <v>12917</v>
      </c>
      <c r="R1905">
        <v>4189142327</v>
      </c>
      <c r="S1905" s="14">
        <v>46210</v>
      </c>
      <c r="T1905" t="s">
        <v>8586</v>
      </c>
      <c r="U1905" s="31">
        <v>46210.415300925924</v>
      </c>
      <c r="AK1905" s="14">
        <v>46210</v>
      </c>
      <c r="AL1905" t="s">
        <v>3134</v>
      </c>
      <c r="AM1905" s="31">
        <v>46210.453703703701</v>
      </c>
      <c r="AQ1905" s="31">
        <v>46210.453703703701</v>
      </c>
      <c r="AR1905" s="14">
        <v>46210</v>
      </c>
      <c r="AS1905" t="s">
        <v>3134</v>
      </c>
      <c r="AT1905" t="s">
        <v>12914</v>
      </c>
      <c r="AU1905" t="s">
        <v>677</v>
      </c>
      <c r="AV1905" s="14">
        <v>46210</v>
      </c>
      <c r="AW1905" t="s">
        <v>3134</v>
      </c>
      <c r="AX1905" s="31">
        <v>46210.45684027778</v>
      </c>
      <c r="AY1905" s="14">
        <v>46210</v>
      </c>
      <c r="AZ1905" t="s">
        <v>1435</v>
      </c>
      <c r="BA1905" s="31">
        <v>46210.459664351853</v>
      </c>
      <c r="BB1905" s="14">
        <v>46210</v>
      </c>
      <c r="BC1905" t="s">
        <v>1457</v>
      </c>
      <c r="BD1905" s="31">
        <v>46210.465439814812</v>
      </c>
      <c r="BE1905" s="14">
        <v>46210</v>
      </c>
      <c r="BF1905" t="s">
        <v>1437</v>
      </c>
      <c r="BG1905" s="31">
        <v>46210.469780092593</v>
      </c>
      <c r="BH1905" s="14">
        <v>46210</v>
      </c>
      <c r="BI1905" t="s">
        <v>1444</v>
      </c>
      <c r="BJ1905" s="31">
        <v>46210.546099537038</v>
      </c>
      <c r="BK1905" s="14">
        <v>46210</v>
      </c>
      <c r="BL1905" t="s">
        <v>1437</v>
      </c>
      <c r="BM1905" s="31">
        <v>46210.470312500001</v>
      </c>
      <c r="BW1905" s="14">
        <v>46210</v>
      </c>
      <c r="BX1905" t="s">
        <v>1444</v>
      </c>
      <c r="BY1905" s="31">
        <v>46210.567662037036</v>
      </c>
      <c r="BZ1905" s="14">
        <v>46210</v>
      </c>
      <c r="CA1905" t="s">
        <v>1437</v>
      </c>
      <c r="CB1905" s="31">
        <v>46210.596597222226</v>
      </c>
      <c r="CF1905" s="14">
        <v>46210</v>
      </c>
      <c r="CG1905" t="s">
        <v>3134</v>
      </c>
      <c r="CH1905" s="31">
        <v>46210.664340277777</v>
      </c>
      <c r="CM1905" s="4">
        <f t="shared" si="80"/>
        <v>46210.415300925924</v>
      </c>
      <c r="CN1905">
        <f t="shared" si="81"/>
        <v>0</v>
      </c>
      <c r="CO1905" t="str">
        <f>VLOOKUP(A1905,Sheet1!$A$2:$B$221,2,0)</f>
        <v>South East Zone</v>
      </c>
    </row>
    <row r="1906" spans="1:93" x14ac:dyDescent="0.35">
      <c r="A1906" t="s">
        <v>8599</v>
      </c>
      <c r="B1906">
        <v>227</v>
      </c>
      <c r="C1906" t="s">
        <v>9332</v>
      </c>
      <c r="D1906" t="s">
        <v>678</v>
      </c>
      <c r="E1906" t="s">
        <v>568</v>
      </c>
      <c r="F1906" t="s">
        <v>569</v>
      </c>
      <c r="G1906" t="s">
        <v>567</v>
      </c>
      <c r="H1906" t="s">
        <v>11056</v>
      </c>
      <c r="I1906">
        <v>145576</v>
      </c>
      <c r="J1906" t="s">
        <v>1467</v>
      </c>
      <c r="K1906" t="s">
        <v>1468</v>
      </c>
      <c r="L1906" t="s">
        <v>4622</v>
      </c>
      <c r="M1906" t="s">
        <v>11057</v>
      </c>
      <c r="N1906">
        <v>50000</v>
      </c>
      <c r="O1906" t="s">
        <v>9747</v>
      </c>
      <c r="P1906" t="s">
        <v>9748</v>
      </c>
      <c r="Q1906" t="s">
        <v>11058</v>
      </c>
      <c r="R1906">
        <v>9864481469</v>
      </c>
      <c r="S1906" s="14">
        <v>46209</v>
      </c>
      <c r="T1906" t="s">
        <v>11059</v>
      </c>
      <c r="U1906" s="31">
        <v>46209.609837962962</v>
      </c>
      <c r="AK1906" s="14">
        <v>46209</v>
      </c>
      <c r="AL1906" t="s">
        <v>1469</v>
      </c>
      <c r="AM1906" s="31">
        <v>46209.656284722223</v>
      </c>
      <c r="AQ1906" s="31">
        <v>46209.656284722223</v>
      </c>
      <c r="AR1906" s="14">
        <v>46209</v>
      </c>
      <c r="AS1906" t="s">
        <v>1469</v>
      </c>
      <c r="AT1906" t="s">
        <v>569</v>
      </c>
      <c r="AU1906" t="s">
        <v>678</v>
      </c>
      <c r="AV1906" s="14">
        <v>46209</v>
      </c>
      <c r="AW1906" t="s">
        <v>11059</v>
      </c>
      <c r="AX1906" s="31">
        <v>46209.65697916667</v>
      </c>
      <c r="AY1906" s="14">
        <v>46209</v>
      </c>
      <c r="AZ1906" t="s">
        <v>1435</v>
      </c>
      <c r="BA1906" s="31">
        <v>46209.660729166666</v>
      </c>
      <c r="BB1906" s="14">
        <v>46209</v>
      </c>
      <c r="BC1906" t="s">
        <v>1454</v>
      </c>
      <c r="BD1906" s="31">
        <v>46209.667511574073</v>
      </c>
      <c r="BE1906" s="14">
        <v>46209</v>
      </c>
      <c r="BF1906" t="s">
        <v>1437</v>
      </c>
      <c r="BG1906" s="31">
        <v>46209.669432870367</v>
      </c>
      <c r="BH1906" s="14">
        <v>46209</v>
      </c>
      <c r="BI1906" t="s">
        <v>1437</v>
      </c>
      <c r="BJ1906" s="31">
        <v>46209.670254629629</v>
      </c>
      <c r="BW1906" s="14">
        <v>46209</v>
      </c>
      <c r="BX1906" t="s">
        <v>1437</v>
      </c>
      <c r="BY1906" s="31">
        <v>46209.676296296297</v>
      </c>
      <c r="BZ1906" s="14">
        <v>46209</v>
      </c>
      <c r="CA1906" t="s">
        <v>1437</v>
      </c>
      <c r="CB1906" s="31">
        <v>46209.677939814814</v>
      </c>
      <c r="CF1906" s="14">
        <v>46209</v>
      </c>
      <c r="CG1906" t="s">
        <v>1472</v>
      </c>
      <c r="CH1906" s="31">
        <v>46209.767071759263</v>
      </c>
      <c r="CM1906" s="4">
        <f t="shared" si="80"/>
        <v>46209.609837962962</v>
      </c>
      <c r="CN1906">
        <f t="shared" si="81"/>
        <v>0</v>
      </c>
      <c r="CO1906" t="str">
        <f>VLOOKUP(A1906,Sheet1!$A$2:$B$221,2,0)</f>
        <v>South East Zone</v>
      </c>
    </row>
    <row r="1907" spans="1:93" x14ac:dyDescent="0.35">
      <c r="A1907" t="s">
        <v>8599</v>
      </c>
      <c r="B1907">
        <v>227</v>
      </c>
      <c r="C1907" t="s">
        <v>9332</v>
      </c>
      <c r="D1907" t="s">
        <v>678</v>
      </c>
      <c r="E1907" t="s">
        <v>568</v>
      </c>
      <c r="F1907" t="s">
        <v>569</v>
      </c>
      <c r="G1907" t="s">
        <v>567</v>
      </c>
      <c r="H1907" t="s">
        <v>8600</v>
      </c>
      <c r="I1907">
        <v>321980</v>
      </c>
      <c r="J1907" t="s">
        <v>1467</v>
      </c>
      <c r="K1907" t="s">
        <v>1468</v>
      </c>
      <c r="L1907" t="s">
        <v>4622</v>
      </c>
      <c r="M1907" t="s">
        <v>8601</v>
      </c>
      <c r="N1907">
        <v>35000</v>
      </c>
      <c r="O1907" t="s">
        <v>6227</v>
      </c>
      <c r="P1907" t="s">
        <v>6228</v>
      </c>
      <c r="Q1907" t="s">
        <v>8602</v>
      </c>
      <c r="R1907">
        <v>7111847917</v>
      </c>
      <c r="S1907" s="14">
        <v>46204</v>
      </c>
      <c r="T1907" t="s">
        <v>8603</v>
      </c>
      <c r="U1907" s="31">
        <v>46204.59679398148</v>
      </c>
      <c r="AK1907" s="14">
        <v>46204</v>
      </c>
      <c r="AL1907" t="s">
        <v>1469</v>
      </c>
      <c r="AM1907" s="31">
        <v>46204.6253125</v>
      </c>
      <c r="AQ1907" s="31">
        <v>46204.6253125</v>
      </c>
      <c r="AR1907" s="14">
        <v>46204</v>
      </c>
      <c r="AS1907" t="s">
        <v>1469</v>
      </c>
      <c r="AT1907" t="s">
        <v>569</v>
      </c>
      <c r="AU1907" t="s">
        <v>678</v>
      </c>
      <c r="AV1907" s="14">
        <v>46204</v>
      </c>
      <c r="AW1907" t="s">
        <v>1469</v>
      </c>
      <c r="AX1907" s="31">
        <v>46204.625787037039</v>
      </c>
      <c r="AY1907" s="14">
        <v>46204</v>
      </c>
      <c r="AZ1907" t="s">
        <v>1435</v>
      </c>
      <c r="BA1907" s="31">
        <v>46204.636655092596</v>
      </c>
      <c r="BB1907" s="14">
        <v>46204</v>
      </c>
      <c r="BC1907" t="s">
        <v>1454</v>
      </c>
      <c r="BD1907" s="31">
        <v>46204.647465277776</v>
      </c>
      <c r="BE1907" s="14">
        <v>46204</v>
      </c>
      <c r="BF1907" t="s">
        <v>1437</v>
      </c>
      <c r="BG1907" s="31">
        <v>46204.654733796298</v>
      </c>
      <c r="BK1907" s="14">
        <v>46204</v>
      </c>
      <c r="BL1907" t="s">
        <v>1437</v>
      </c>
      <c r="BM1907" s="31">
        <v>46204.656168981484</v>
      </c>
      <c r="CM1907" s="4">
        <f t="shared" si="80"/>
        <v>46204.59679398148</v>
      </c>
      <c r="CN1907">
        <f t="shared" si="81"/>
        <v>0</v>
      </c>
      <c r="CO1907" t="str">
        <f>VLOOKUP(A1907,Sheet1!$A$2:$B$221,2,0)</f>
        <v>South East Zone</v>
      </c>
    </row>
    <row r="1908" spans="1:93" x14ac:dyDescent="0.35">
      <c r="A1908" t="s">
        <v>8599</v>
      </c>
      <c r="B1908">
        <v>227</v>
      </c>
      <c r="C1908" t="s">
        <v>9332</v>
      </c>
      <c r="D1908" t="s">
        <v>678</v>
      </c>
      <c r="E1908" t="s">
        <v>568</v>
      </c>
      <c r="F1908" t="s">
        <v>569</v>
      </c>
      <c r="G1908" t="s">
        <v>567</v>
      </c>
      <c r="H1908" t="s">
        <v>8604</v>
      </c>
      <c r="I1908">
        <v>412646</v>
      </c>
      <c r="J1908" t="s">
        <v>1470</v>
      </c>
      <c r="K1908" t="s">
        <v>1471</v>
      </c>
      <c r="L1908" t="s">
        <v>4622</v>
      </c>
      <c r="M1908" t="s">
        <v>8605</v>
      </c>
      <c r="N1908">
        <v>45000</v>
      </c>
      <c r="O1908" t="s">
        <v>3012</v>
      </c>
      <c r="P1908" t="s">
        <v>3013</v>
      </c>
      <c r="Q1908" t="s">
        <v>8606</v>
      </c>
      <c r="R1908">
        <v>5745962040</v>
      </c>
      <c r="S1908" s="14">
        <v>46204</v>
      </c>
      <c r="T1908" t="s">
        <v>8607</v>
      </c>
      <c r="U1908" s="31">
        <v>46204.386481481481</v>
      </c>
      <c r="AK1908" s="14">
        <v>46204</v>
      </c>
      <c r="AL1908" t="s">
        <v>1469</v>
      </c>
      <c r="AM1908" s="31">
        <v>46204.491805555554</v>
      </c>
      <c r="AQ1908" s="31">
        <v>46204.491805555554</v>
      </c>
      <c r="AR1908" s="14">
        <v>46204</v>
      </c>
      <c r="AS1908" t="s">
        <v>1469</v>
      </c>
      <c r="AT1908" t="s">
        <v>569</v>
      </c>
      <c r="AU1908" t="s">
        <v>678</v>
      </c>
      <c r="AV1908" s="14">
        <v>46204</v>
      </c>
      <c r="AW1908" t="s">
        <v>1472</v>
      </c>
      <c r="AX1908" s="31">
        <v>46204.497488425928</v>
      </c>
      <c r="AY1908" s="14">
        <v>46204</v>
      </c>
      <c r="AZ1908" t="s">
        <v>1435</v>
      </c>
      <c r="BA1908" s="31">
        <v>46204.502974537034</v>
      </c>
      <c r="BB1908" s="14">
        <v>46204</v>
      </c>
      <c r="BC1908" t="s">
        <v>1440</v>
      </c>
      <c r="BD1908" s="31">
        <v>46204.507372685184</v>
      </c>
      <c r="BE1908" s="14">
        <v>46204</v>
      </c>
      <c r="BF1908" t="s">
        <v>1437</v>
      </c>
      <c r="BG1908" s="31">
        <v>46204.52888888889</v>
      </c>
      <c r="BH1908" s="14">
        <v>46204</v>
      </c>
      <c r="BI1908" t="s">
        <v>1437</v>
      </c>
      <c r="BJ1908" s="31">
        <v>46204.529652777775</v>
      </c>
      <c r="BW1908" s="14">
        <v>46204</v>
      </c>
      <c r="BX1908" t="s">
        <v>1437</v>
      </c>
      <c r="BY1908" s="31">
        <v>46204.534814814811</v>
      </c>
      <c r="BZ1908" s="14">
        <v>46204</v>
      </c>
      <c r="CA1908" t="s">
        <v>1438</v>
      </c>
      <c r="CB1908" s="31">
        <v>46204.542719907404</v>
      </c>
      <c r="CF1908" s="14">
        <v>46205</v>
      </c>
      <c r="CG1908" t="s">
        <v>1472</v>
      </c>
      <c r="CH1908" s="31">
        <v>46205.502986111111</v>
      </c>
      <c r="CM1908" s="4">
        <f t="shared" si="80"/>
        <v>46204.386481481481</v>
      </c>
      <c r="CN1908">
        <f t="shared" si="81"/>
        <v>0</v>
      </c>
      <c r="CO1908" t="str">
        <f>VLOOKUP(A1908,Sheet1!$A$2:$B$221,2,0)</f>
        <v>South East Zone</v>
      </c>
    </row>
    <row r="1909" spans="1:93" x14ac:dyDescent="0.35">
      <c r="A1909" t="s">
        <v>8599</v>
      </c>
      <c r="B1909">
        <v>227</v>
      </c>
      <c r="C1909" t="s">
        <v>9332</v>
      </c>
      <c r="D1909" t="s">
        <v>678</v>
      </c>
      <c r="E1909" t="s">
        <v>568</v>
      </c>
      <c r="F1909" t="s">
        <v>569</v>
      </c>
      <c r="G1909" t="s">
        <v>567</v>
      </c>
      <c r="H1909" t="s">
        <v>8608</v>
      </c>
      <c r="I1909">
        <v>514449</v>
      </c>
      <c r="J1909" t="s">
        <v>1467</v>
      </c>
      <c r="K1909" t="s">
        <v>1468</v>
      </c>
      <c r="L1909" t="s">
        <v>4622</v>
      </c>
      <c r="M1909" t="s">
        <v>8609</v>
      </c>
      <c r="N1909">
        <v>85000</v>
      </c>
      <c r="O1909" t="s">
        <v>2698</v>
      </c>
      <c r="P1909" t="s">
        <v>2699</v>
      </c>
      <c r="Q1909" t="s">
        <v>8610</v>
      </c>
      <c r="R1909">
        <v>2431706363</v>
      </c>
      <c r="S1909" s="14">
        <v>46205</v>
      </c>
      <c r="T1909" t="s">
        <v>8603</v>
      </c>
      <c r="U1909" s="31">
        <v>46205.47996527778</v>
      </c>
      <c r="AK1909" s="14">
        <v>46205</v>
      </c>
      <c r="AL1909" t="s">
        <v>1469</v>
      </c>
      <c r="AM1909" s="31">
        <v>46205.514849537038</v>
      </c>
      <c r="AQ1909" s="31">
        <v>46205.514849537038</v>
      </c>
      <c r="AR1909" s="14">
        <v>46205</v>
      </c>
      <c r="AS1909" t="s">
        <v>1469</v>
      </c>
      <c r="AT1909" t="s">
        <v>569</v>
      </c>
      <c r="AU1909" t="s">
        <v>678</v>
      </c>
      <c r="AV1909" s="14">
        <v>46205</v>
      </c>
      <c r="AW1909" t="s">
        <v>1469</v>
      </c>
      <c r="AX1909" s="31">
        <v>46205.531134259261</v>
      </c>
      <c r="AY1909" s="14">
        <v>46205</v>
      </c>
      <c r="AZ1909" t="s">
        <v>1435</v>
      </c>
      <c r="BA1909" s="31">
        <v>46205.532754629632</v>
      </c>
      <c r="BB1909" s="14">
        <v>46205</v>
      </c>
      <c r="BC1909" t="s">
        <v>1449</v>
      </c>
      <c r="BD1909" s="31">
        <v>46205.537303240744</v>
      </c>
      <c r="BE1909" s="14">
        <v>46205</v>
      </c>
      <c r="BF1909" t="s">
        <v>1437</v>
      </c>
      <c r="BG1909" s="31">
        <v>46205.543912037036</v>
      </c>
      <c r="BH1909" s="14">
        <v>46205</v>
      </c>
      <c r="BI1909" t="s">
        <v>1437</v>
      </c>
      <c r="BJ1909" s="31">
        <v>46205.544664351852</v>
      </c>
      <c r="BW1909" s="14">
        <v>46205</v>
      </c>
      <c r="BX1909" t="s">
        <v>1437</v>
      </c>
      <c r="BY1909" s="31">
        <v>46205.551319444443</v>
      </c>
      <c r="BZ1909" s="14">
        <v>46205</v>
      </c>
      <c r="CA1909" t="s">
        <v>1437</v>
      </c>
      <c r="CB1909" s="31">
        <v>46205.564583333333</v>
      </c>
      <c r="CF1909" s="14">
        <v>46205</v>
      </c>
      <c r="CG1909" t="s">
        <v>1472</v>
      </c>
      <c r="CH1909" s="31">
        <v>46205.755636574075</v>
      </c>
      <c r="CM1909" s="4">
        <f t="shared" si="80"/>
        <v>46205.47996527778</v>
      </c>
      <c r="CN1909">
        <f t="shared" si="81"/>
        <v>0</v>
      </c>
      <c r="CO1909" t="str">
        <f>VLOOKUP(A1909,Sheet1!$A$2:$B$221,2,0)</f>
        <v>South East Zone</v>
      </c>
    </row>
    <row r="1910" spans="1:93" x14ac:dyDescent="0.35">
      <c r="A1910" t="s">
        <v>8599</v>
      </c>
      <c r="B1910">
        <v>227</v>
      </c>
      <c r="C1910" t="s">
        <v>9332</v>
      </c>
      <c r="D1910" t="s">
        <v>678</v>
      </c>
      <c r="E1910" t="s">
        <v>568</v>
      </c>
      <c r="F1910" t="s">
        <v>569</v>
      </c>
      <c r="G1910" t="s">
        <v>567</v>
      </c>
      <c r="H1910" t="s">
        <v>2844</v>
      </c>
      <c r="I1910">
        <v>517936</v>
      </c>
      <c r="J1910" t="s">
        <v>1470</v>
      </c>
      <c r="K1910" t="s">
        <v>1471</v>
      </c>
      <c r="L1910" t="s">
        <v>4622</v>
      </c>
      <c r="M1910" t="s">
        <v>12918</v>
      </c>
      <c r="N1910">
        <v>90000</v>
      </c>
      <c r="O1910" t="s">
        <v>1445</v>
      </c>
      <c r="P1910" t="s">
        <v>1446</v>
      </c>
      <c r="Q1910" t="s">
        <v>12919</v>
      </c>
      <c r="R1910">
        <v>6218617108</v>
      </c>
      <c r="S1910" s="14">
        <v>46210</v>
      </c>
      <c r="T1910" t="s">
        <v>11059</v>
      </c>
      <c r="U1910" s="31">
        <v>46210.463969907411</v>
      </c>
      <c r="AK1910" s="14">
        <v>46210</v>
      </c>
      <c r="AL1910" t="s">
        <v>12920</v>
      </c>
      <c r="AM1910" s="31">
        <v>46210.48704861111</v>
      </c>
      <c r="AQ1910" s="31">
        <v>46210.48704861111</v>
      </c>
      <c r="AR1910" s="14">
        <v>46210</v>
      </c>
      <c r="AS1910" t="s">
        <v>12920</v>
      </c>
      <c r="AT1910" t="s">
        <v>12921</v>
      </c>
      <c r="AU1910" t="s">
        <v>677</v>
      </c>
      <c r="AV1910" s="14">
        <v>46210</v>
      </c>
      <c r="AW1910" t="s">
        <v>12920</v>
      </c>
      <c r="AX1910" s="31">
        <v>46210.487511574072</v>
      </c>
      <c r="AY1910" s="14">
        <v>46210</v>
      </c>
      <c r="AZ1910" t="s">
        <v>1435</v>
      </c>
      <c r="BA1910" s="31">
        <v>46210.492025462961</v>
      </c>
      <c r="BB1910" s="14">
        <v>46210</v>
      </c>
      <c r="BC1910" t="s">
        <v>1458</v>
      </c>
      <c r="BD1910" s="31">
        <v>46210.508680555555</v>
      </c>
      <c r="BE1910" s="14">
        <v>46210</v>
      </c>
      <c r="BF1910" t="s">
        <v>1437</v>
      </c>
      <c r="BG1910" s="31">
        <v>46210.52380787037</v>
      </c>
      <c r="BH1910" s="14">
        <v>46210</v>
      </c>
      <c r="BI1910" t="s">
        <v>1437</v>
      </c>
      <c r="BJ1910" s="31">
        <v>46210.524328703701</v>
      </c>
      <c r="BW1910" s="14">
        <v>46210</v>
      </c>
      <c r="BX1910" t="s">
        <v>1437</v>
      </c>
      <c r="BY1910" s="31">
        <v>46210.542731481481</v>
      </c>
      <c r="BZ1910" s="14">
        <v>46210</v>
      </c>
      <c r="CA1910" t="s">
        <v>1455</v>
      </c>
      <c r="CB1910" s="31">
        <v>46210.547025462962</v>
      </c>
      <c r="CF1910" s="14">
        <v>46210</v>
      </c>
      <c r="CG1910" t="s">
        <v>1472</v>
      </c>
      <c r="CH1910" s="31">
        <v>46210.776828703703</v>
      </c>
      <c r="CM1910" s="4">
        <f t="shared" si="80"/>
        <v>46210.463969907411</v>
      </c>
      <c r="CN1910">
        <f t="shared" si="81"/>
        <v>0</v>
      </c>
      <c r="CO1910" t="str">
        <f>VLOOKUP(A1910,Sheet1!$A$2:$B$221,2,0)</f>
        <v>South East Zone</v>
      </c>
    </row>
    <row r="1911" spans="1:93" x14ac:dyDescent="0.35">
      <c r="A1911" t="s">
        <v>8599</v>
      </c>
      <c r="B1911">
        <v>227</v>
      </c>
      <c r="C1911" t="s">
        <v>9332</v>
      </c>
      <c r="D1911" t="s">
        <v>678</v>
      </c>
      <c r="E1911" t="s">
        <v>568</v>
      </c>
      <c r="F1911" t="s">
        <v>569</v>
      </c>
      <c r="G1911" t="s">
        <v>567</v>
      </c>
      <c r="H1911" t="s">
        <v>8611</v>
      </c>
      <c r="I1911">
        <v>605705</v>
      </c>
      <c r="J1911" t="s">
        <v>1467</v>
      </c>
      <c r="K1911" t="s">
        <v>1468</v>
      </c>
      <c r="L1911" t="s">
        <v>4622</v>
      </c>
      <c r="M1911" t="s">
        <v>8612</v>
      </c>
      <c r="N1911">
        <v>90000</v>
      </c>
      <c r="O1911" t="s">
        <v>9733</v>
      </c>
      <c r="P1911" t="s">
        <v>9734</v>
      </c>
      <c r="Q1911" t="s">
        <v>8613</v>
      </c>
      <c r="R1911">
        <v>6817920821</v>
      </c>
      <c r="S1911" s="14">
        <v>46206</v>
      </c>
      <c r="T1911" t="s">
        <v>8607</v>
      </c>
      <c r="U1911" s="31">
        <v>46206.554282407407</v>
      </c>
      <c r="AK1911" s="14">
        <v>46206</v>
      </c>
      <c r="AL1911" t="s">
        <v>1469</v>
      </c>
      <c r="AM1911" s="31">
        <v>46206.623506944445</v>
      </c>
      <c r="AQ1911" s="31">
        <v>46206.623506944445</v>
      </c>
      <c r="AR1911" s="14">
        <v>46206</v>
      </c>
      <c r="AS1911" t="s">
        <v>1469</v>
      </c>
      <c r="AT1911" t="s">
        <v>569</v>
      </c>
      <c r="AU1911" t="s">
        <v>678</v>
      </c>
      <c r="AV1911" s="14">
        <v>46206</v>
      </c>
      <c r="AW1911" t="s">
        <v>1469</v>
      </c>
      <c r="AX1911" s="31">
        <v>46206.635138888887</v>
      </c>
      <c r="AY1911" s="14">
        <v>46206</v>
      </c>
      <c r="AZ1911" t="s">
        <v>1435</v>
      </c>
      <c r="BA1911" s="31">
        <v>46206.639236111114</v>
      </c>
      <c r="BB1911" s="14">
        <v>46206</v>
      </c>
      <c r="BC1911" t="s">
        <v>3135</v>
      </c>
      <c r="BD1911" s="31">
        <v>46206.648333333331</v>
      </c>
      <c r="BE1911" s="14">
        <v>46206</v>
      </c>
      <c r="BF1911" t="s">
        <v>1437</v>
      </c>
      <c r="BG1911" s="31">
        <v>46206.676064814812</v>
      </c>
      <c r="BH1911" s="14">
        <v>46209</v>
      </c>
      <c r="BI1911" t="s">
        <v>1438</v>
      </c>
      <c r="BJ1911" s="31">
        <v>46209.643993055557</v>
      </c>
      <c r="BK1911" s="14">
        <v>46206</v>
      </c>
      <c r="BL1911" t="s">
        <v>1437</v>
      </c>
      <c r="BM1911" s="31">
        <v>46206.705868055556</v>
      </c>
      <c r="BW1911" s="14">
        <v>46209</v>
      </c>
      <c r="BX1911" t="s">
        <v>1438</v>
      </c>
      <c r="BY1911" s="31">
        <v>46209.647349537037</v>
      </c>
      <c r="BZ1911" s="14">
        <v>46209</v>
      </c>
      <c r="CA1911" t="s">
        <v>1438</v>
      </c>
      <c r="CB1911" s="31">
        <v>46209.649050925924</v>
      </c>
      <c r="CF1911" s="14">
        <v>46209</v>
      </c>
      <c r="CG1911" t="s">
        <v>1472</v>
      </c>
      <c r="CH1911" s="31">
        <v>46209.707407407404</v>
      </c>
      <c r="CM1911" s="4">
        <f t="shared" si="80"/>
        <v>46206.554282407407</v>
      </c>
      <c r="CN1911">
        <f t="shared" si="81"/>
        <v>0</v>
      </c>
      <c r="CO1911" t="str">
        <f>VLOOKUP(A1911,Sheet1!$A$2:$B$221,2,0)</f>
        <v>South East Zone</v>
      </c>
    </row>
    <row r="1912" spans="1:93" x14ac:dyDescent="0.35">
      <c r="A1912" t="s">
        <v>8599</v>
      </c>
      <c r="B1912">
        <v>227</v>
      </c>
      <c r="C1912" t="s">
        <v>9332</v>
      </c>
      <c r="D1912" t="s">
        <v>678</v>
      </c>
      <c r="E1912" t="s">
        <v>568</v>
      </c>
      <c r="F1912" t="s">
        <v>569</v>
      </c>
      <c r="G1912" t="s">
        <v>567</v>
      </c>
      <c r="H1912" t="s">
        <v>12922</v>
      </c>
      <c r="I1912">
        <v>643390</v>
      </c>
      <c r="J1912" t="s">
        <v>1470</v>
      </c>
      <c r="K1912" t="s">
        <v>1471</v>
      </c>
      <c r="L1912" t="s">
        <v>4622</v>
      </c>
      <c r="M1912" t="s">
        <v>12923</v>
      </c>
      <c r="N1912">
        <v>45000</v>
      </c>
      <c r="O1912" t="s">
        <v>1332</v>
      </c>
      <c r="P1912" t="s">
        <v>1333</v>
      </c>
      <c r="Q1912" t="s">
        <v>12924</v>
      </c>
      <c r="R1912">
        <v>6423689522</v>
      </c>
      <c r="S1912" s="14">
        <v>46210</v>
      </c>
      <c r="T1912" t="s">
        <v>11059</v>
      </c>
      <c r="U1912" s="31">
        <v>46210.598796296297</v>
      </c>
      <c r="AK1912" s="14">
        <v>46210</v>
      </c>
      <c r="AL1912" t="s">
        <v>12920</v>
      </c>
      <c r="AM1912" s="31">
        <v>46210.623414351852</v>
      </c>
      <c r="AQ1912" s="31">
        <v>46210.623414351852</v>
      </c>
      <c r="AR1912" s="14">
        <v>46210</v>
      </c>
      <c r="AS1912" t="s">
        <v>12920</v>
      </c>
      <c r="AT1912" t="s">
        <v>12921</v>
      </c>
      <c r="AU1912" t="s">
        <v>677</v>
      </c>
      <c r="AV1912" s="14">
        <v>46210</v>
      </c>
      <c r="AW1912" t="s">
        <v>12920</v>
      </c>
      <c r="AX1912" s="31">
        <v>46210.62976851852</v>
      </c>
      <c r="AY1912" s="14">
        <v>46210</v>
      </c>
      <c r="AZ1912" t="s">
        <v>1435</v>
      </c>
      <c r="BA1912" s="31">
        <v>46210.634027777778</v>
      </c>
      <c r="BB1912" s="14">
        <v>46210</v>
      </c>
      <c r="BC1912" t="s">
        <v>1458</v>
      </c>
      <c r="BD1912" s="31">
        <v>46210.644918981481</v>
      </c>
      <c r="BE1912" s="14">
        <v>46210</v>
      </c>
      <c r="BF1912" t="s">
        <v>1437</v>
      </c>
      <c r="BG1912" s="31">
        <v>46210.656921296293</v>
      </c>
      <c r="BH1912" s="14">
        <v>46210</v>
      </c>
      <c r="BI1912" t="s">
        <v>1444</v>
      </c>
      <c r="BJ1912" s="31">
        <v>46210.663611111115</v>
      </c>
      <c r="BK1912" s="14">
        <v>46210</v>
      </c>
      <c r="BL1912" t="s">
        <v>1437</v>
      </c>
      <c r="BM1912" s="31">
        <v>46210.658206018517</v>
      </c>
      <c r="BW1912" s="14">
        <v>46210</v>
      </c>
      <c r="BX1912" t="s">
        <v>1444</v>
      </c>
      <c r="BY1912" s="31">
        <v>46210.672905092593</v>
      </c>
      <c r="BZ1912" s="14">
        <v>46210</v>
      </c>
      <c r="CA1912" t="s">
        <v>1437</v>
      </c>
      <c r="CB1912" s="31">
        <v>46210.677349537036</v>
      </c>
      <c r="CF1912" s="14">
        <v>46210</v>
      </c>
      <c r="CG1912" t="s">
        <v>1472</v>
      </c>
      <c r="CH1912" s="31">
        <v>46210.76871527778</v>
      </c>
      <c r="CM1912" s="4">
        <f t="shared" si="80"/>
        <v>46210.598796296297</v>
      </c>
      <c r="CN1912">
        <f t="shared" si="81"/>
        <v>0</v>
      </c>
      <c r="CO1912" t="str">
        <f>VLOOKUP(A1912,Sheet1!$A$2:$B$221,2,0)</f>
        <v>South East Zone</v>
      </c>
    </row>
    <row r="1913" spans="1:93" x14ac:dyDescent="0.35">
      <c r="A1913" t="s">
        <v>8614</v>
      </c>
      <c r="B1913">
        <v>228</v>
      </c>
      <c r="C1913" t="s">
        <v>9332</v>
      </c>
      <c r="D1913" t="s">
        <v>678</v>
      </c>
      <c r="E1913" t="s">
        <v>570</v>
      </c>
      <c r="F1913" t="s">
        <v>571</v>
      </c>
      <c r="G1913" t="s">
        <v>567</v>
      </c>
      <c r="H1913" t="s">
        <v>3858</v>
      </c>
      <c r="I1913">
        <v>70078</v>
      </c>
      <c r="J1913" t="s">
        <v>3752</v>
      </c>
      <c r="K1913" t="s">
        <v>3753</v>
      </c>
      <c r="L1913" t="s">
        <v>4622</v>
      </c>
      <c r="M1913" t="s">
        <v>8615</v>
      </c>
      <c r="N1913">
        <v>90000</v>
      </c>
      <c r="O1913" t="s">
        <v>1461</v>
      </c>
      <c r="P1913" t="s">
        <v>1462</v>
      </c>
      <c r="Q1913" t="s">
        <v>3859</v>
      </c>
      <c r="R1913">
        <v>2035200430</v>
      </c>
      <c r="S1913" s="14">
        <v>46204</v>
      </c>
      <c r="T1913" t="s">
        <v>8616</v>
      </c>
      <c r="U1913" s="31">
        <v>46204.637071759258</v>
      </c>
      <c r="AK1913" s="14">
        <v>46204</v>
      </c>
      <c r="AL1913" t="s">
        <v>1473</v>
      </c>
      <c r="AM1913" s="31">
        <v>46204.663043981483</v>
      </c>
      <c r="AQ1913" s="31">
        <v>46204.663043981483</v>
      </c>
      <c r="AR1913" s="14">
        <v>46204</v>
      </c>
      <c r="AS1913" t="s">
        <v>1473</v>
      </c>
      <c r="AT1913" t="s">
        <v>8617</v>
      </c>
      <c r="AU1913" t="s">
        <v>677</v>
      </c>
      <c r="AV1913" s="14">
        <v>46204</v>
      </c>
      <c r="AW1913" t="s">
        <v>1473</v>
      </c>
      <c r="AX1913" s="31">
        <v>46204.663634259261</v>
      </c>
      <c r="AY1913" s="14">
        <v>46204</v>
      </c>
      <c r="AZ1913" t="s">
        <v>1435</v>
      </c>
      <c r="BA1913" s="31">
        <v>46204.667384259257</v>
      </c>
      <c r="BB1913" s="14">
        <v>46204</v>
      </c>
      <c r="BC1913" t="s">
        <v>1440</v>
      </c>
      <c r="BD1913" s="31">
        <v>46204.673101851855</v>
      </c>
      <c r="BE1913" s="14">
        <v>46204</v>
      </c>
      <c r="BF1913" t="s">
        <v>1437</v>
      </c>
      <c r="BG1913" s="31">
        <v>46204.686006944445</v>
      </c>
      <c r="BH1913" s="14">
        <v>46204</v>
      </c>
      <c r="BI1913" t="s">
        <v>1437</v>
      </c>
      <c r="BJ1913" s="31">
        <v>46204.68650462963</v>
      </c>
      <c r="BW1913" s="14">
        <v>46204</v>
      </c>
      <c r="BX1913" t="s">
        <v>1437</v>
      </c>
      <c r="BY1913" s="31">
        <v>46204.697453703702</v>
      </c>
      <c r="BZ1913" s="14">
        <v>46204</v>
      </c>
      <c r="CA1913" t="s">
        <v>1437</v>
      </c>
      <c r="CB1913" s="31">
        <v>46204.698240740741</v>
      </c>
      <c r="CF1913" s="14">
        <v>46204</v>
      </c>
      <c r="CG1913" t="s">
        <v>1473</v>
      </c>
      <c r="CH1913" s="31">
        <v>46204.748564814814</v>
      </c>
      <c r="CM1913" s="4">
        <f t="shared" si="80"/>
        <v>46204.637071759258</v>
      </c>
      <c r="CN1913">
        <f t="shared" si="81"/>
        <v>0</v>
      </c>
      <c r="CO1913" t="str">
        <f>VLOOKUP(A1913,Sheet1!$A$2:$B$221,2,0)</f>
        <v>South East Zone</v>
      </c>
    </row>
    <row r="1914" spans="1:93" x14ac:dyDescent="0.35">
      <c r="A1914" t="s">
        <v>8614</v>
      </c>
      <c r="B1914">
        <v>228</v>
      </c>
      <c r="C1914" t="s">
        <v>9332</v>
      </c>
      <c r="D1914" t="s">
        <v>678</v>
      </c>
      <c r="E1914" t="s">
        <v>570</v>
      </c>
      <c r="F1914" t="s">
        <v>571</v>
      </c>
      <c r="G1914" t="s">
        <v>567</v>
      </c>
      <c r="H1914" t="s">
        <v>8618</v>
      </c>
      <c r="I1914">
        <v>79578</v>
      </c>
      <c r="J1914" t="s">
        <v>8619</v>
      </c>
      <c r="K1914" t="s">
        <v>8620</v>
      </c>
      <c r="L1914" t="s">
        <v>4622</v>
      </c>
      <c r="M1914" t="s">
        <v>8621</v>
      </c>
      <c r="N1914">
        <v>82000</v>
      </c>
      <c r="O1914" t="s">
        <v>8622</v>
      </c>
      <c r="P1914" t="s">
        <v>8623</v>
      </c>
      <c r="Q1914" t="s">
        <v>8624</v>
      </c>
      <c r="R1914">
        <v>1792910978</v>
      </c>
      <c r="S1914" s="14">
        <v>46205</v>
      </c>
      <c r="T1914" t="s">
        <v>8625</v>
      </c>
      <c r="U1914" s="31">
        <v>46205.419606481482</v>
      </c>
      <c r="AK1914" s="14">
        <v>46205</v>
      </c>
      <c r="AL1914" t="s">
        <v>1474</v>
      </c>
      <c r="AM1914" s="31">
        <v>46205.447511574072</v>
      </c>
      <c r="AQ1914" s="31">
        <v>46205.447511574072</v>
      </c>
      <c r="AR1914" s="14">
        <v>46205</v>
      </c>
      <c r="AS1914" t="s">
        <v>1474</v>
      </c>
      <c r="AT1914" t="s">
        <v>571</v>
      </c>
      <c r="AU1914" t="s">
        <v>678</v>
      </c>
      <c r="AV1914" s="14">
        <v>46205</v>
      </c>
      <c r="AW1914" t="s">
        <v>1474</v>
      </c>
      <c r="AX1914" s="31">
        <v>46205.463842592595</v>
      </c>
      <c r="AY1914" s="14">
        <v>46205</v>
      </c>
      <c r="AZ1914" t="s">
        <v>1435</v>
      </c>
      <c r="BA1914" s="31">
        <v>46205.467939814815</v>
      </c>
      <c r="BB1914" s="14">
        <v>46205</v>
      </c>
      <c r="BC1914" t="s">
        <v>1441</v>
      </c>
      <c r="BD1914" s="31">
        <v>46205.473854166667</v>
      </c>
      <c r="BE1914" s="14">
        <v>46205</v>
      </c>
      <c r="BF1914" t="s">
        <v>1437</v>
      </c>
      <c r="BG1914" s="31">
        <v>46205.509560185186</v>
      </c>
      <c r="BK1914" s="14">
        <v>46205</v>
      </c>
      <c r="BL1914" t="s">
        <v>1437</v>
      </c>
      <c r="BM1914" s="31">
        <v>46205.511979166666</v>
      </c>
      <c r="CM1914" s="4">
        <f t="shared" si="80"/>
        <v>46205.419606481482</v>
      </c>
      <c r="CN1914">
        <f t="shared" si="81"/>
        <v>0</v>
      </c>
      <c r="CO1914" t="str">
        <f>VLOOKUP(A1914,Sheet1!$A$2:$B$221,2,0)</f>
        <v>South East Zone</v>
      </c>
    </row>
    <row r="1915" spans="1:93" x14ac:dyDescent="0.35">
      <c r="A1915" t="s">
        <v>8614</v>
      </c>
      <c r="B1915">
        <v>228</v>
      </c>
      <c r="C1915" t="s">
        <v>9332</v>
      </c>
      <c r="D1915" t="s">
        <v>678</v>
      </c>
      <c r="E1915" t="s">
        <v>570</v>
      </c>
      <c r="F1915" t="s">
        <v>571</v>
      </c>
      <c r="G1915" t="s">
        <v>567</v>
      </c>
      <c r="H1915" t="s">
        <v>3750</v>
      </c>
      <c r="I1915">
        <v>83618</v>
      </c>
      <c r="J1915" t="s">
        <v>3752</v>
      </c>
      <c r="K1915" t="s">
        <v>3753</v>
      </c>
      <c r="L1915" t="s">
        <v>4622</v>
      </c>
      <c r="M1915" t="s">
        <v>8626</v>
      </c>
      <c r="N1915">
        <v>90000</v>
      </c>
      <c r="O1915" t="s">
        <v>1461</v>
      </c>
      <c r="P1915" t="s">
        <v>1462</v>
      </c>
      <c r="Q1915" t="s">
        <v>3751</v>
      </c>
      <c r="R1915">
        <v>3603596176</v>
      </c>
      <c r="S1915" s="14">
        <v>46204</v>
      </c>
      <c r="T1915" t="s">
        <v>8616</v>
      </c>
      <c r="U1915" s="31">
        <v>46204.53701388889</v>
      </c>
      <c r="AK1915" s="14">
        <v>46204</v>
      </c>
      <c r="AL1915" t="s">
        <v>1474</v>
      </c>
      <c r="AM1915" s="31">
        <v>46204.572777777779</v>
      </c>
      <c r="AQ1915" s="31">
        <v>46204.572777777779</v>
      </c>
      <c r="AR1915" s="14">
        <v>46204</v>
      </c>
      <c r="AS1915" t="s">
        <v>1474</v>
      </c>
      <c r="AT1915" t="s">
        <v>571</v>
      </c>
      <c r="AU1915" t="s">
        <v>678</v>
      </c>
      <c r="AV1915" s="14">
        <v>46204</v>
      </c>
      <c r="AW1915" t="s">
        <v>1474</v>
      </c>
      <c r="AX1915" s="31">
        <v>46204.573125000003</v>
      </c>
      <c r="AY1915" s="14">
        <v>46204</v>
      </c>
      <c r="AZ1915" t="s">
        <v>1435</v>
      </c>
      <c r="BA1915" s="31">
        <v>46204.577928240738</v>
      </c>
      <c r="BB1915" s="14">
        <v>46204</v>
      </c>
      <c r="BC1915" t="s">
        <v>1450</v>
      </c>
      <c r="BD1915" s="31">
        <v>46204.591238425928</v>
      </c>
      <c r="BE1915" s="14">
        <v>46204</v>
      </c>
      <c r="BF1915" t="s">
        <v>1437</v>
      </c>
      <c r="BG1915" s="31">
        <v>46204.606226851851</v>
      </c>
      <c r="BH1915" s="14">
        <v>46204</v>
      </c>
      <c r="BI1915" t="s">
        <v>1437</v>
      </c>
      <c r="BJ1915" s="31">
        <v>46204.607187499998</v>
      </c>
      <c r="BW1915" s="14">
        <v>46204</v>
      </c>
      <c r="BX1915" t="s">
        <v>1437</v>
      </c>
      <c r="BY1915" s="31">
        <v>46204.616157407407</v>
      </c>
      <c r="BZ1915" s="14">
        <v>46204</v>
      </c>
      <c r="CA1915" t="s">
        <v>1438</v>
      </c>
      <c r="CB1915" s="31">
        <v>46204.622731481482</v>
      </c>
      <c r="CF1915" s="14">
        <v>46204</v>
      </c>
      <c r="CG1915" t="s">
        <v>1473</v>
      </c>
      <c r="CH1915" s="31">
        <v>46204.660763888889</v>
      </c>
      <c r="CM1915" s="4">
        <f t="shared" si="80"/>
        <v>46204.53701388889</v>
      </c>
      <c r="CN1915">
        <f t="shared" si="81"/>
        <v>0</v>
      </c>
      <c r="CO1915" t="str">
        <f>VLOOKUP(A1915,Sheet1!$A$2:$B$221,2,0)</f>
        <v>South East Zone</v>
      </c>
    </row>
    <row r="1916" spans="1:93" x14ac:dyDescent="0.35">
      <c r="A1916" t="s">
        <v>8614</v>
      </c>
      <c r="B1916">
        <v>228</v>
      </c>
      <c r="C1916" t="s">
        <v>9332</v>
      </c>
      <c r="D1916" t="s">
        <v>678</v>
      </c>
      <c r="E1916" t="s">
        <v>570</v>
      </c>
      <c r="F1916" t="s">
        <v>571</v>
      </c>
      <c r="G1916" t="s">
        <v>567</v>
      </c>
      <c r="H1916" t="s">
        <v>12925</v>
      </c>
      <c r="I1916">
        <v>88794</v>
      </c>
      <c r="J1916" t="s">
        <v>1475</v>
      </c>
      <c r="K1916" t="s">
        <v>1476</v>
      </c>
      <c r="L1916" t="s">
        <v>4622</v>
      </c>
      <c r="M1916" t="s">
        <v>12926</v>
      </c>
      <c r="N1916">
        <v>90000</v>
      </c>
      <c r="O1916" t="s">
        <v>1461</v>
      </c>
      <c r="P1916" t="s">
        <v>1462</v>
      </c>
      <c r="Q1916" t="s">
        <v>12927</v>
      </c>
      <c r="R1916">
        <v>8942171796</v>
      </c>
      <c r="S1916" s="14">
        <v>46210</v>
      </c>
      <c r="T1916" t="s">
        <v>8630</v>
      </c>
      <c r="U1916" s="31">
        <v>46210.385983796295</v>
      </c>
      <c r="AK1916" s="14">
        <v>46210</v>
      </c>
      <c r="AL1916" t="s">
        <v>1474</v>
      </c>
      <c r="AM1916" s="31">
        <v>46210.548564814817</v>
      </c>
      <c r="AQ1916" s="31">
        <v>46210.548564814817</v>
      </c>
      <c r="AR1916" s="14">
        <v>46210</v>
      </c>
      <c r="AS1916" t="s">
        <v>1474</v>
      </c>
      <c r="AT1916" t="s">
        <v>571</v>
      </c>
      <c r="AU1916" t="s">
        <v>678</v>
      </c>
      <c r="AV1916" s="14">
        <v>46210</v>
      </c>
      <c r="AW1916" t="s">
        <v>1473</v>
      </c>
      <c r="AX1916" s="31">
        <v>46210.556493055556</v>
      </c>
      <c r="AY1916" s="14">
        <v>46210</v>
      </c>
      <c r="AZ1916" t="s">
        <v>1435</v>
      </c>
      <c r="BA1916" s="31">
        <v>46210.563877314817</v>
      </c>
      <c r="BB1916" s="14">
        <v>46210</v>
      </c>
      <c r="BC1916" t="s">
        <v>1456</v>
      </c>
      <c r="BD1916" s="31">
        <v>46210.566435185188</v>
      </c>
      <c r="BE1916" s="14">
        <v>46210</v>
      </c>
      <c r="BF1916" t="s">
        <v>1437</v>
      </c>
      <c r="BG1916" s="31">
        <v>46210.598634259259</v>
      </c>
      <c r="BH1916" s="14">
        <v>46210</v>
      </c>
      <c r="BI1916" t="s">
        <v>1438</v>
      </c>
      <c r="BJ1916" s="31">
        <v>46210.640324074076</v>
      </c>
      <c r="BK1916" s="14">
        <v>46210</v>
      </c>
      <c r="BL1916" t="s">
        <v>1437</v>
      </c>
      <c r="BM1916" s="31">
        <v>46210.599398148152</v>
      </c>
      <c r="BW1916" s="14">
        <v>46210</v>
      </c>
      <c r="BX1916" t="s">
        <v>1438</v>
      </c>
      <c r="BY1916" s="31">
        <v>46210.652002314811</v>
      </c>
      <c r="BZ1916" s="14">
        <v>46210</v>
      </c>
      <c r="CA1916" t="s">
        <v>1455</v>
      </c>
      <c r="CB1916" s="31">
        <v>46210.65357638889</v>
      </c>
      <c r="CF1916" s="14">
        <v>46210</v>
      </c>
      <c r="CG1916" t="s">
        <v>1473</v>
      </c>
      <c r="CH1916" s="31">
        <v>46210.743703703702</v>
      </c>
      <c r="CM1916" s="4">
        <f t="shared" si="80"/>
        <v>46210.385983796295</v>
      </c>
      <c r="CN1916">
        <f t="shared" si="81"/>
        <v>0</v>
      </c>
      <c r="CO1916" t="str">
        <f>VLOOKUP(A1916,Sheet1!$A$2:$B$221,2,0)</f>
        <v>South East Zone</v>
      </c>
    </row>
    <row r="1917" spans="1:93" x14ac:dyDescent="0.35">
      <c r="A1917" t="s">
        <v>8614</v>
      </c>
      <c r="B1917">
        <v>228</v>
      </c>
      <c r="C1917" t="s">
        <v>9332</v>
      </c>
      <c r="D1917" t="s">
        <v>678</v>
      </c>
      <c r="E1917" t="s">
        <v>570</v>
      </c>
      <c r="F1917" t="s">
        <v>571</v>
      </c>
      <c r="G1917" t="s">
        <v>567</v>
      </c>
      <c r="H1917" t="s">
        <v>8627</v>
      </c>
      <c r="I1917">
        <v>247191</v>
      </c>
      <c r="J1917" t="s">
        <v>1475</v>
      </c>
      <c r="K1917" t="s">
        <v>1476</v>
      </c>
      <c r="L1917" t="s">
        <v>4622</v>
      </c>
      <c r="M1917" t="s">
        <v>8628</v>
      </c>
      <c r="N1917">
        <v>40000</v>
      </c>
      <c r="O1917" t="s">
        <v>3054</v>
      </c>
      <c r="P1917" t="s">
        <v>3055</v>
      </c>
      <c r="Q1917" t="s">
        <v>8629</v>
      </c>
      <c r="R1917">
        <v>9656402566</v>
      </c>
      <c r="S1917" s="14">
        <v>46205</v>
      </c>
      <c r="T1917" t="s">
        <v>8630</v>
      </c>
      <c r="U1917" s="31">
        <v>46205.420173611114</v>
      </c>
      <c r="AK1917" s="14">
        <v>46205</v>
      </c>
      <c r="AL1917" t="s">
        <v>1474</v>
      </c>
      <c r="AM1917" s="31">
        <v>46205.467453703706</v>
      </c>
      <c r="AQ1917" s="31">
        <v>46205.467453703706</v>
      </c>
      <c r="AR1917" s="14">
        <v>46205</v>
      </c>
      <c r="AS1917" t="s">
        <v>1474</v>
      </c>
      <c r="AT1917" t="s">
        <v>571</v>
      </c>
      <c r="AU1917" t="s">
        <v>678</v>
      </c>
      <c r="AV1917" s="14">
        <v>46205</v>
      </c>
      <c r="AW1917" t="s">
        <v>1474</v>
      </c>
      <c r="AX1917" s="31">
        <v>46205.467800925922</v>
      </c>
      <c r="AY1917" s="14">
        <v>46205</v>
      </c>
      <c r="AZ1917" t="s">
        <v>1435</v>
      </c>
      <c r="BA1917" s="31">
        <v>46205.47550925926</v>
      </c>
      <c r="BB1917" s="14">
        <v>46205</v>
      </c>
      <c r="BC1917" t="s">
        <v>1449</v>
      </c>
      <c r="BD1917" s="31">
        <v>46205.483043981483</v>
      </c>
      <c r="BE1917" s="14">
        <v>46205</v>
      </c>
      <c r="BF1917" t="s">
        <v>1437</v>
      </c>
      <c r="BG1917" s="31">
        <v>46205.51221064815</v>
      </c>
      <c r="BH1917" s="14">
        <v>46205</v>
      </c>
      <c r="BI1917" t="s">
        <v>1437</v>
      </c>
      <c r="BJ1917" s="31">
        <v>46205.512789351851</v>
      </c>
      <c r="BW1917" s="14">
        <v>46205</v>
      </c>
      <c r="BX1917" t="s">
        <v>1437</v>
      </c>
      <c r="BY1917" s="31">
        <v>46205.521828703706</v>
      </c>
      <c r="BZ1917" s="14">
        <v>46205</v>
      </c>
      <c r="CA1917" t="s">
        <v>1438</v>
      </c>
      <c r="CB1917" s="31">
        <v>46205.527094907404</v>
      </c>
      <c r="CF1917" s="14">
        <v>46205</v>
      </c>
      <c r="CG1917" t="s">
        <v>1473</v>
      </c>
      <c r="CH1917" s="31">
        <v>46205.787858796299</v>
      </c>
      <c r="CM1917" s="4">
        <f t="shared" si="80"/>
        <v>46205.420173611114</v>
      </c>
      <c r="CN1917">
        <f t="shared" si="81"/>
        <v>0</v>
      </c>
      <c r="CO1917" t="str">
        <f>VLOOKUP(A1917,Sheet1!$A$2:$B$221,2,0)</f>
        <v>South East Zone</v>
      </c>
    </row>
    <row r="1918" spans="1:93" x14ac:dyDescent="0.35">
      <c r="A1918" t="s">
        <v>8614</v>
      </c>
      <c r="B1918">
        <v>228</v>
      </c>
      <c r="C1918" t="s">
        <v>9332</v>
      </c>
      <c r="D1918" t="s">
        <v>678</v>
      </c>
      <c r="E1918" t="s">
        <v>570</v>
      </c>
      <c r="F1918" t="s">
        <v>571</v>
      </c>
      <c r="G1918" t="s">
        <v>567</v>
      </c>
      <c r="H1918" t="s">
        <v>8631</v>
      </c>
      <c r="I1918">
        <v>287027</v>
      </c>
      <c r="J1918" t="s">
        <v>8619</v>
      </c>
      <c r="K1918" t="s">
        <v>8620</v>
      </c>
      <c r="L1918" t="s">
        <v>4622</v>
      </c>
      <c r="M1918" t="s">
        <v>8632</v>
      </c>
      <c r="N1918">
        <v>50000</v>
      </c>
      <c r="O1918" t="s">
        <v>1171</v>
      </c>
      <c r="P1918" t="s">
        <v>1172</v>
      </c>
      <c r="Q1918" t="s">
        <v>8633</v>
      </c>
      <c r="R1918">
        <v>2531744160</v>
      </c>
      <c r="S1918" s="14">
        <v>46204</v>
      </c>
      <c r="T1918" t="s">
        <v>1473</v>
      </c>
      <c r="U1918" s="31">
        <v>46204.550358796296</v>
      </c>
      <c r="AK1918" s="14">
        <v>46204</v>
      </c>
      <c r="AL1918" t="s">
        <v>1474</v>
      </c>
      <c r="AM1918" s="31">
        <v>46204.574131944442</v>
      </c>
      <c r="AQ1918" s="31">
        <v>46204.574131944442</v>
      </c>
      <c r="AR1918" s="14">
        <v>46204</v>
      </c>
      <c r="AS1918" t="s">
        <v>1474</v>
      </c>
      <c r="AT1918" t="s">
        <v>571</v>
      </c>
      <c r="AU1918" t="s">
        <v>678</v>
      </c>
      <c r="AV1918" s="14">
        <v>46204</v>
      </c>
      <c r="AW1918" t="s">
        <v>1473</v>
      </c>
      <c r="AX1918" s="31">
        <v>46204.575254629628</v>
      </c>
      <c r="AY1918" s="14">
        <v>46204</v>
      </c>
      <c r="AZ1918" t="s">
        <v>1435</v>
      </c>
      <c r="BA1918" s="31">
        <v>46204.577939814815</v>
      </c>
      <c r="BB1918" s="14">
        <v>46204</v>
      </c>
      <c r="BC1918" t="s">
        <v>1450</v>
      </c>
      <c r="BD1918" s="31">
        <v>46204.588263888887</v>
      </c>
      <c r="BE1918" s="14">
        <v>46204</v>
      </c>
      <c r="BF1918" t="s">
        <v>1437</v>
      </c>
      <c r="BG1918" s="31">
        <v>46204.605312500003</v>
      </c>
      <c r="BH1918" s="14">
        <v>46204</v>
      </c>
      <c r="BI1918" t="s">
        <v>1437</v>
      </c>
      <c r="BJ1918" s="31">
        <v>46204.60601851852</v>
      </c>
      <c r="BW1918" s="14">
        <v>46204</v>
      </c>
      <c r="BX1918" t="s">
        <v>1437</v>
      </c>
      <c r="BY1918" s="31">
        <v>46204.615983796299</v>
      </c>
      <c r="BZ1918" s="14">
        <v>46204</v>
      </c>
      <c r="CA1918" t="s">
        <v>1438</v>
      </c>
      <c r="CB1918" s="31">
        <v>46204.622847222221</v>
      </c>
      <c r="CF1918" s="14">
        <v>46204</v>
      </c>
      <c r="CG1918" t="s">
        <v>1473</v>
      </c>
      <c r="CH1918" s="31">
        <v>46204.687835648147</v>
      </c>
      <c r="CM1918" s="4">
        <f t="shared" si="80"/>
        <v>46204.550358796296</v>
      </c>
      <c r="CN1918">
        <f t="shared" si="81"/>
        <v>0</v>
      </c>
      <c r="CO1918" t="str">
        <f>VLOOKUP(A1918,Sheet1!$A$2:$B$221,2,0)</f>
        <v>South East Zone</v>
      </c>
    </row>
    <row r="1919" spans="1:93" x14ac:dyDescent="0.35">
      <c r="A1919" t="s">
        <v>8634</v>
      </c>
      <c r="B1919">
        <v>240</v>
      </c>
      <c r="C1919" t="s">
        <v>9332</v>
      </c>
      <c r="D1919" t="s">
        <v>678</v>
      </c>
      <c r="E1919" t="s">
        <v>636</v>
      </c>
      <c r="F1919" t="s">
        <v>637</v>
      </c>
      <c r="G1919" t="s">
        <v>567</v>
      </c>
      <c r="H1919" t="s">
        <v>12928</v>
      </c>
      <c r="I1919">
        <v>64825</v>
      </c>
      <c r="J1919" t="s">
        <v>12929</v>
      </c>
      <c r="K1919" t="s">
        <v>12930</v>
      </c>
      <c r="L1919" t="s">
        <v>4622</v>
      </c>
      <c r="M1919" t="s">
        <v>12931</v>
      </c>
      <c r="N1919">
        <v>45000</v>
      </c>
      <c r="O1919" t="s">
        <v>1036</v>
      </c>
      <c r="P1919" t="s">
        <v>1037</v>
      </c>
      <c r="Q1919" t="s">
        <v>12932</v>
      </c>
      <c r="R1919">
        <v>7244653272</v>
      </c>
      <c r="S1919" s="14">
        <v>46210</v>
      </c>
      <c r="T1919" t="s">
        <v>8657</v>
      </c>
      <c r="U1919" s="31">
        <v>46210.486921296295</v>
      </c>
      <c r="AK1919" s="14">
        <v>46210</v>
      </c>
      <c r="AL1919" t="s">
        <v>8641</v>
      </c>
      <c r="AM1919" s="31">
        <v>46210.569456018522</v>
      </c>
      <c r="AQ1919" s="31">
        <v>46210.569456018522</v>
      </c>
      <c r="AR1919" s="14">
        <v>46210</v>
      </c>
      <c r="AS1919" t="s">
        <v>8641</v>
      </c>
      <c r="AT1919" t="s">
        <v>8642</v>
      </c>
      <c r="AU1919" t="s">
        <v>677</v>
      </c>
      <c r="AV1919" s="14">
        <v>46210</v>
      </c>
      <c r="AW1919" t="s">
        <v>8641</v>
      </c>
      <c r="AX1919" s="31">
        <v>46210.571134259262</v>
      </c>
      <c r="AY1919" s="14">
        <v>46210</v>
      </c>
      <c r="AZ1919" t="s">
        <v>1435</v>
      </c>
      <c r="BA1919" s="31">
        <v>46210.583599537036</v>
      </c>
      <c r="BB1919" s="14">
        <v>46210</v>
      </c>
      <c r="BC1919" t="s">
        <v>1440</v>
      </c>
      <c r="BD1919" s="31">
        <v>46210.587025462963</v>
      </c>
      <c r="BE1919" s="14">
        <v>46210</v>
      </c>
      <c r="BF1919" t="s">
        <v>1437</v>
      </c>
      <c r="BG1919" s="31">
        <v>46210.602789351855</v>
      </c>
      <c r="BH1919" s="14">
        <v>46210</v>
      </c>
      <c r="BI1919" t="s">
        <v>1437</v>
      </c>
      <c r="BJ1919" s="31">
        <v>46210.636678240742</v>
      </c>
      <c r="BW1919" s="14">
        <v>46210</v>
      </c>
      <c r="BX1919" t="s">
        <v>1437</v>
      </c>
      <c r="BY1919" s="31">
        <v>46210.654479166667</v>
      </c>
      <c r="BZ1919" s="14">
        <v>46210</v>
      </c>
      <c r="CA1919" t="s">
        <v>1437</v>
      </c>
      <c r="CB1919" s="31">
        <v>46210.664768518516</v>
      </c>
      <c r="CF1919" s="14">
        <v>46210</v>
      </c>
      <c r="CG1919" t="s">
        <v>8641</v>
      </c>
      <c r="CH1919" s="31">
        <v>46210.727187500001</v>
      </c>
      <c r="CM1919" s="4">
        <f t="shared" si="80"/>
        <v>46210.486921296295</v>
      </c>
      <c r="CN1919">
        <f t="shared" si="81"/>
        <v>0</v>
      </c>
      <c r="CO1919" t="str">
        <f>VLOOKUP(A1919,Sheet1!$A$2:$B$221,2,0)</f>
        <v>South East Zone</v>
      </c>
    </row>
    <row r="1920" spans="1:93" x14ac:dyDescent="0.35">
      <c r="A1920" t="s">
        <v>8634</v>
      </c>
      <c r="B1920">
        <v>240</v>
      </c>
      <c r="C1920" t="s">
        <v>9332</v>
      </c>
      <c r="D1920" t="s">
        <v>678</v>
      </c>
      <c r="E1920" t="s">
        <v>636</v>
      </c>
      <c r="F1920" t="s">
        <v>637</v>
      </c>
      <c r="G1920" t="s">
        <v>567</v>
      </c>
      <c r="H1920" t="s">
        <v>11060</v>
      </c>
      <c r="I1920">
        <v>72521</v>
      </c>
      <c r="J1920" t="s">
        <v>3945</v>
      </c>
      <c r="K1920" t="s">
        <v>3946</v>
      </c>
      <c r="L1920" t="s">
        <v>4622</v>
      </c>
      <c r="M1920" t="s">
        <v>11061</v>
      </c>
      <c r="N1920">
        <v>90000</v>
      </c>
      <c r="O1920" t="s">
        <v>9461</v>
      </c>
      <c r="P1920" t="s">
        <v>9462</v>
      </c>
      <c r="Q1920" t="s">
        <v>11062</v>
      </c>
      <c r="R1920">
        <v>3336397766</v>
      </c>
      <c r="S1920" s="14">
        <v>46209</v>
      </c>
      <c r="T1920" t="s">
        <v>8653</v>
      </c>
      <c r="U1920" s="31">
        <v>46209.473680555559</v>
      </c>
      <c r="AK1920" s="14">
        <v>46209</v>
      </c>
      <c r="AL1920" t="s">
        <v>8641</v>
      </c>
      <c r="AM1920" s="31">
        <v>46209.520833333336</v>
      </c>
      <c r="AQ1920" s="31">
        <v>46209.520833333336</v>
      </c>
      <c r="AR1920" s="14">
        <v>46209</v>
      </c>
      <c r="AS1920" t="s">
        <v>8641</v>
      </c>
      <c r="AT1920" t="s">
        <v>8642</v>
      </c>
      <c r="AU1920" t="s">
        <v>677</v>
      </c>
      <c r="AV1920" s="14">
        <v>46209</v>
      </c>
      <c r="AW1920" t="s">
        <v>8641</v>
      </c>
      <c r="AX1920" s="31">
        <v>46209.521238425928</v>
      </c>
      <c r="AY1920" s="14">
        <v>46209</v>
      </c>
      <c r="AZ1920" t="s">
        <v>1435</v>
      </c>
      <c r="BA1920" s="31">
        <v>46209.52547453704</v>
      </c>
      <c r="BB1920" s="14">
        <v>46209</v>
      </c>
      <c r="BC1920" t="s">
        <v>1436</v>
      </c>
      <c r="BD1920" s="31">
        <v>46209.538530092592</v>
      </c>
      <c r="BE1920" s="14">
        <v>46209</v>
      </c>
      <c r="BF1920" t="s">
        <v>1437</v>
      </c>
      <c r="BG1920" s="31">
        <v>46209.547627314816</v>
      </c>
      <c r="BH1920" s="14">
        <v>46209</v>
      </c>
      <c r="BI1920" t="s">
        <v>1444</v>
      </c>
      <c r="BJ1920" s="31">
        <v>46209.61922453704</v>
      </c>
      <c r="BK1920" s="14">
        <v>46209</v>
      </c>
      <c r="BL1920" t="s">
        <v>1437</v>
      </c>
      <c r="BM1920" s="31">
        <v>46209.548402777778</v>
      </c>
      <c r="BW1920" s="14">
        <v>46209</v>
      </c>
      <c r="BX1920" t="s">
        <v>1444</v>
      </c>
      <c r="BY1920" s="31">
        <v>46209.628692129627</v>
      </c>
      <c r="BZ1920" s="14">
        <v>46209</v>
      </c>
      <c r="CA1920" t="s">
        <v>1455</v>
      </c>
      <c r="CB1920" s="31">
        <v>46209.630416666667</v>
      </c>
      <c r="CF1920" s="14">
        <v>46209</v>
      </c>
      <c r="CG1920" t="s">
        <v>8641</v>
      </c>
      <c r="CH1920" s="31">
        <v>46209.730543981481</v>
      </c>
      <c r="CM1920" s="4">
        <f t="shared" si="80"/>
        <v>46209.473680555559</v>
      </c>
      <c r="CN1920">
        <f t="shared" si="81"/>
        <v>0</v>
      </c>
      <c r="CO1920" t="str">
        <f>VLOOKUP(A1920,Sheet1!$A$2:$B$221,2,0)</f>
        <v>South East Zone</v>
      </c>
    </row>
    <row r="1921" spans="1:93" x14ac:dyDescent="0.35">
      <c r="A1921" t="s">
        <v>8634</v>
      </c>
      <c r="B1921">
        <v>240</v>
      </c>
      <c r="C1921" t="s">
        <v>9332</v>
      </c>
      <c r="D1921" t="s">
        <v>678</v>
      </c>
      <c r="E1921" t="s">
        <v>636</v>
      </c>
      <c r="F1921" t="s">
        <v>637</v>
      </c>
      <c r="G1921" t="s">
        <v>567</v>
      </c>
      <c r="H1921" t="s">
        <v>12933</v>
      </c>
      <c r="I1921">
        <v>75738</v>
      </c>
      <c r="J1921" t="s">
        <v>3945</v>
      </c>
      <c r="K1921" t="s">
        <v>3946</v>
      </c>
      <c r="L1921" t="s">
        <v>4622</v>
      </c>
      <c r="M1921" t="s">
        <v>12934</v>
      </c>
      <c r="N1921">
        <v>60000</v>
      </c>
      <c r="O1921" t="s">
        <v>1038</v>
      </c>
      <c r="P1921" t="s">
        <v>1039</v>
      </c>
      <c r="Q1921" t="s">
        <v>12935</v>
      </c>
      <c r="R1921">
        <v>7505822357</v>
      </c>
      <c r="S1921" s="14">
        <v>46210</v>
      </c>
      <c r="T1921" t="s">
        <v>8653</v>
      </c>
      <c r="U1921" s="31">
        <v>46210.417430555557</v>
      </c>
      <c r="AK1921" s="14">
        <v>46210</v>
      </c>
      <c r="AL1921" t="s">
        <v>8641</v>
      </c>
      <c r="AM1921" s="31">
        <v>46210.448113425926</v>
      </c>
      <c r="AQ1921" s="31">
        <v>46210.448113425926</v>
      </c>
      <c r="AR1921" s="14">
        <v>46210</v>
      </c>
      <c r="AS1921" t="s">
        <v>8641</v>
      </c>
      <c r="AT1921" t="s">
        <v>8642</v>
      </c>
      <c r="AU1921" t="s">
        <v>677</v>
      </c>
      <c r="AV1921" s="14">
        <v>46210</v>
      </c>
      <c r="AW1921" t="s">
        <v>8641</v>
      </c>
      <c r="AX1921" s="31">
        <v>46210.448483796295</v>
      </c>
      <c r="AY1921" s="14">
        <v>46210</v>
      </c>
      <c r="AZ1921" t="s">
        <v>1435</v>
      </c>
      <c r="BA1921" s="31">
        <v>46210.459675925929</v>
      </c>
      <c r="BB1921" s="14">
        <v>46210</v>
      </c>
      <c r="BC1921" t="s">
        <v>1458</v>
      </c>
      <c r="BD1921" s="31">
        <v>46210.472326388888</v>
      </c>
      <c r="BE1921" s="14">
        <v>46210</v>
      </c>
      <c r="BF1921" t="s">
        <v>1437</v>
      </c>
      <c r="BG1921" s="31">
        <v>46210.477673611109</v>
      </c>
      <c r="BH1921" s="14">
        <v>46210</v>
      </c>
      <c r="BI1921" t="s">
        <v>1437</v>
      </c>
      <c r="BJ1921" s="31">
        <v>46210.478263888886</v>
      </c>
      <c r="BW1921" s="14">
        <v>46210</v>
      </c>
      <c r="BX1921" t="s">
        <v>1437</v>
      </c>
      <c r="BY1921" s="31">
        <v>46210.483587962961</v>
      </c>
      <c r="BZ1921" s="14">
        <v>46210</v>
      </c>
      <c r="CA1921" t="s">
        <v>1455</v>
      </c>
      <c r="CB1921" s="31">
        <v>46210.490034722221</v>
      </c>
      <c r="CF1921" s="14">
        <v>46210</v>
      </c>
      <c r="CG1921" t="s">
        <v>8641</v>
      </c>
      <c r="CH1921" s="31">
        <v>46210.751134259262</v>
      </c>
      <c r="CM1921" s="4">
        <f t="shared" si="80"/>
        <v>46210.417430555557</v>
      </c>
      <c r="CN1921">
        <f t="shared" si="81"/>
        <v>0</v>
      </c>
      <c r="CO1921" t="str">
        <f>VLOOKUP(A1921,Sheet1!$A$2:$B$221,2,0)</f>
        <v>South East Zone</v>
      </c>
    </row>
    <row r="1922" spans="1:93" x14ac:dyDescent="0.35">
      <c r="A1922" t="s">
        <v>8634</v>
      </c>
      <c r="B1922">
        <v>240</v>
      </c>
      <c r="C1922" t="s">
        <v>9332</v>
      </c>
      <c r="D1922" t="s">
        <v>678</v>
      </c>
      <c r="E1922" t="s">
        <v>636</v>
      </c>
      <c r="F1922" t="s">
        <v>637</v>
      </c>
      <c r="G1922" t="s">
        <v>567</v>
      </c>
      <c r="H1922" t="s">
        <v>8635</v>
      </c>
      <c r="I1922">
        <v>76517</v>
      </c>
      <c r="J1922" t="s">
        <v>8636</v>
      </c>
      <c r="K1922" t="s">
        <v>8637</v>
      </c>
      <c r="L1922" t="s">
        <v>4622</v>
      </c>
      <c r="M1922" t="s">
        <v>8638</v>
      </c>
      <c r="N1922">
        <v>60000</v>
      </c>
      <c r="O1922" t="s">
        <v>1038</v>
      </c>
      <c r="P1922" t="s">
        <v>1039</v>
      </c>
      <c r="Q1922" t="s">
        <v>8639</v>
      </c>
      <c r="R1922">
        <v>3400317807</v>
      </c>
      <c r="S1922" s="14">
        <v>46204</v>
      </c>
      <c r="T1922" t="s">
        <v>8640</v>
      </c>
      <c r="U1922" s="31">
        <v>46204.507592592592</v>
      </c>
      <c r="AK1922" s="14">
        <v>46204</v>
      </c>
      <c r="AL1922" t="s">
        <v>8641</v>
      </c>
      <c r="AM1922" s="31">
        <v>46204.578275462962</v>
      </c>
      <c r="AQ1922" s="31">
        <v>46204.578275462962</v>
      </c>
      <c r="AR1922" s="14">
        <v>46204</v>
      </c>
      <c r="AS1922" t="s">
        <v>8641</v>
      </c>
      <c r="AT1922" t="s">
        <v>8642</v>
      </c>
      <c r="AU1922" t="s">
        <v>677</v>
      </c>
      <c r="AV1922" s="14">
        <v>46204</v>
      </c>
      <c r="AW1922" t="s">
        <v>8641</v>
      </c>
      <c r="AX1922" s="31">
        <v>46204.579027777778</v>
      </c>
      <c r="AY1922" s="14">
        <v>46204</v>
      </c>
      <c r="AZ1922" t="s">
        <v>1435</v>
      </c>
      <c r="BA1922" s="31">
        <v>46204.586724537039</v>
      </c>
      <c r="BB1922" s="14">
        <v>46204</v>
      </c>
      <c r="BC1922" t="s">
        <v>1436</v>
      </c>
      <c r="BD1922" s="31">
        <v>46204.603900462964</v>
      </c>
      <c r="BE1922" s="14">
        <v>46204</v>
      </c>
      <c r="BF1922" t="s">
        <v>1437</v>
      </c>
      <c r="BG1922" s="31">
        <v>46204.632245370369</v>
      </c>
      <c r="BH1922" s="14">
        <v>46204</v>
      </c>
      <c r="BI1922" t="s">
        <v>1437</v>
      </c>
      <c r="BJ1922" s="31">
        <v>46204.632650462961</v>
      </c>
      <c r="BW1922" s="14">
        <v>46204</v>
      </c>
      <c r="BX1922" t="s">
        <v>1437</v>
      </c>
      <c r="BY1922" s="31">
        <v>46204.643078703702</v>
      </c>
      <c r="BZ1922" s="14">
        <v>46204</v>
      </c>
      <c r="CA1922" t="s">
        <v>1438</v>
      </c>
      <c r="CB1922" s="31">
        <v>46204.652708333335</v>
      </c>
      <c r="CF1922" s="14">
        <v>46204</v>
      </c>
      <c r="CG1922" t="s">
        <v>8641</v>
      </c>
      <c r="CH1922" s="31">
        <v>46204.723113425927</v>
      </c>
      <c r="CM1922" s="4">
        <f t="shared" si="80"/>
        <v>46204.507592592592</v>
      </c>
      <c r="CN1922">
        <f t="shared" si="81"/>
        <v>0</v>
      </c>
      <c r="CO1922" t="str">
        <f>VLOOKUP(A1922,Sheet1!$A$2:$B$221,2,0)</f>
        <v>South East Zone</v>
      </c>
    </row>
    <row r="1923" spans="1:93" x14ac:dyDescent="0.35">
      <c r="A1923" t="s">
        <v>8634</v>
      </c>
      <c r="B1923">
        <v>240</v>
      </c>
      <c r="C1923" t="s">
        <v>9332</v>
      </c>
      <c r="D1923" t="s">
        <v>678</v>
      </c>
      <c r="E1923" t="s">
        <v>636</v>
      </c>
      <c r="F1923" t="s">
        <v>637</v>
      </c>
      <c r="G1923" t="s">
        <v>567</v>
      </c>
      <c r="H1923" t="s">
        <v>8643</v>
      </c>
      <c r="I1923">
        <v>78303</v>
      </c>
      <c r="J1923" t="s">
        <v>8636</v>
      </c>
      <c r="K1923" t="s">
        <v>8637</v>
      </c>
      <c r="L1923" t="s">
        <v>4622</v>
      </c>
      <c r="M1923" t="s">
        <v>8644</v>
      </c>
      <c r="N1923">
        <v>60000</v>
      </c>
      <c r="O1923" t="s">
        <v>1038</v>
      </c>
      <c r="P1923" t="s">
        <v>1039</v>
      </c>
      <c r="Q1923" t="s">
        <v>8645</v>
      </c>
      <c r="R1923">
        <v>9420074786</v>
      </c>
      <c r="S1923" s="14">
        <v>46206</v>
      </c>
      <c r="T1923" t="s">
        <v>8640</v>
      </c>
      <c r="U1923" s="31">
        <v>46206.482592592591</v>
      </c>
      <c r="AK1923" s="14">
        <v>46206</v>
      </c>
      <c r="AL1923" t="s">
        <v>8641</v>
      </c>
      <c r="AM1923" s="31">
        <v>46206.5080787037</v>
      </c>
      <c r="AQ1923" s="31">
        <v>46206.5080787037</v>
      </c>
      <c r="AR1923" s="14">
        <v>46206</v>
      </c>
      <c r="AS1923" t="s">
        <v>8641</v>
      </c>
      <c r="AT1923" t="s">
        <v>8642</v>
      </c>
      <c r="AU1923" t="s">
        <v>677</v>
      </c>
      <c r="AV1923" s="14">
        <v>46206</v>
      </c>
      <c r="AW1923" t="s">
        <v>8641</v>
      </c>
      <c r="AX1923" s="31">
        <v>46206.508576388886</v>
      </c>
      <c r="AY1923" s="14">
        <v>46206</v>
      </c>
      <c r="AZ1923" t="s">
        <v>1435</v>
      </c>
      <c r="BA1923" s="31">
        <v>46206.515138888892</v>
      </c>
      <c r="BB1923" s="14">
        <v>46206</v>
      </c>
      <c r="BC1923" t="s">
        <v>1443</v>
      </c>
      <c r="BD1923" s="31">
        <v>46206.51840277778</v>
      </c>
      <c r="BE1923" s="14">
        <v>46206</v>
      </c>
      <c r="BF1923" t="s">
        <v>1437</v>
      </c>
      <c r="BG1923" s="31">
        <v>46206.539375</v>
      </c>
      <c r="BH1923" s="14">
        <v>46206</v>
      </c>
      <c r="BI1923" t="s">
        <v>1437</v>
      </c>
      <c r="BJ1923" s="31">
        <v>46206.539803240739</v>
      </c>
      <c r="BW1923" s="14">
        <v>46206</v>
      </c>
      <c r="BX1923" t="s">
        <v>1437</v>
      </c>
      <c r="BY1923" s="31">
        <v>46206.561898148146</v>
      </c>
      <c r="BZ1923" s="14">
        <v>46206</v>
      </c>
      <c r="CA1923" t="s">
        <v>1437</v>
      </c>
      <c r="CB1923" s="31">
        <v>46206.566018518519</v>
      </c>
      <c r="CF1923" s="14">
        <v>46209</v>
      </c>
      <c r="CG1923" t="s">
        <v>8641</v>
      </c>
      <c r="CH1923" s="31">
        <v>46209.535462962966</v>
      </c>
      <c r="CM1923" s="4">
        <f t="shared" si="80"/>
        <v>46206.482592592591</v>
      </c>
      <c r="CN1923">
        <f t="shared" si="81"/>
        <v>0</v>
      </c>
      <c r="CO1923" t="str">
        <f>VLOOKUP(A1923,Sheet1!$A$2:$B$221,2,0)</f>
        <v>South East Zone</v>
      </c>
    </row>
    <row r="1924" spans="1:93" x14ac:dyDescent="0.35">
      <c r="A1924" t="s">
        <v>8634</v>
      </c>
      <c r="B1924">
        <v>240</v>
      </c>
      <c r="C1924" t="s">
        <v>9332</v>
      </c>
      <c r="D1924" t="s">
        <v>678</v>
      </c>
      <c r="E1924" t="s">
        <v>636</v>
      </c>
      <c r="F1924" t="s">
        <v>637</v>
      </c>
      <c r="G1924" t="s">
        <v>567</v>
      </c>
      <c r="H1924" t="s">
        <v>8646</v>
      </c>
      <c r="I1924">
        <v>79009</v>
      </c>
      <c r="J1924" t="s">
        <v>3824</v>
      </c>
      <c r="K1924" t="s">
        <v>3825</v>
      </c>
      <c r="L1924" t="s">
        <v>4622</v>
      </c>
      <c r="M1924" t="s">
        <v>8647</v>
      </c>
      <c r="N1924">
        <v>60000</v>
      </c>
      <c r="O1924" t="s">
        <v>1038</v>
      </c>
      <c r="P1924" t="s">
        <v>1039</v>
      </c>
      <c r="Q1924" t="s">
        <v>8648</v>
      </c>
      <c r="R1924">
        <v>4255231559</v>
      </c>
      <c r="S1924" s="14">
        <v>46205</v>
      </c>
      <c r="T1924" t="s">
        <v>8649</v>
      </c>
      <c r="U1924" s="31">
        <v>46205.561365740738</v>
      </c>
      <c r="AK1924" s="14">
        <v>46205</v>
      </c>
      <c r="AL1924" t="s">
        <v>8641</v>
      </c>
      <c r="AM1924" s="31">
        <v>46205.598564814813</v>
      </c>
      <c r="AQ1924" s="31">
        <v>46205.598564814813</v>
      </c>
      <c r="AR1924" s="14">
        <v>46205</v>
      </c>
      <c r="AS1924" t="s">
        <v>8641</v>
      </c>
      <c r="AT1924" t="s">
        <v>8642</v>
      </c>
      <c r="AU1924" t="s">
        <v>677</v>
      </c>
      <c r="AV1924" s="14">
        <v>46206</v>
      </c>
      <c r="AW1924" t="s">
        <v>8641</v>
      </c>
      <c r="AX1924" s="31">
        <v>46206.460324074076</v>
      </c>
      <c r="AY1924" s="14">
        <v>46206</v>
      </c>
      <c r="AZ1924" t="s">
        <v>1435</v>
      </c>
      <c r="BA1924" s="31">
        <v>46206.464467592596</v>
      </c>
      <c r="BB1924" s="14">
        <v>46206</v>
      </c>
      <c r="BC1924" t="s">
        <v>1443</v>
      </c>
      <c r="BD1924" s="31">
        <v>46206.480532407404</v>
      </c>
      <c r="BE1924" s="14">
        <v>46206</v>
      </c>
      <c r="BF1924" t="s">
        <v>1437</v>
      </c>
      <c r="BG1924" s="31">
        <v>46206.499571759261</v>
      </c>
      <c r="BH1924" s="14">
        <v>46206</v>
      </c>
      <c r="BI1924" t="s">
        <v>1437</v>
      </c>
      <c r="BJ1924" s="31">
        <v>46206.501527777778</v>
      </c>
      <c r="BW1924" s="14">
        <v>46206</v>
      </c>
      <c r="BX1924" t="s">
        <v>1437</v>
      </c>
      <c r="BY1924" s="31">
        <v>46206.525509259256</v>
      </c>
      <c r="BZ1924" s="14">
        <v>46206</v>
      </c>
      <c r="CA1924" t="s">
        <v>1455</v>
      </c>
      <c r="CB1924" s="31">
        <v>46206.527430555558</v>
      </c>
      <c r="CF1924" s="14">
        <v>46206</v>
      </c>
      <c r="CG1924" t="s">
        <v>8641</v>
      </c>
      <c r="CH1924" s="31">
        <v>46206.608310185184</v>
      </c>
      <c r="CM1924" s="4">
        <f t="shared" si="80"/>
        <v>46205.561365740738</v>
      </c>
      <c r="CN1924">
        <f t="shared" si="81"/>
        <v>0</v>
      </c>
      <c r="CO1924" t="str">
        <f>VLOOKUP(A1924,Sheet1!$A$2:$B$221,2,0)</f>
        <v>South East Zone</v>
      </c>
    </row>
    <row r="1925" spans="1:93" x14ac:dyDescent="0.35">
      <c r="A1925" t="s">
        <v>8634</v>
      </c>
      <c r="B1925">
        <v>240</v>
      </c>
      <c r="C1925" t="s">
        <v>9332</v>
      </c>
      <c r="D1925" t="s">
        <v>678</v>
      </c>
      <c r="E1925" t="s">
        <v>636</v>
      </c>
      <c r="F1925" t="s">
        <v>637</v>
      </c>
      <c r="G1925" t="s">
        <v>567</v>
      </c>
      <c r="H1925" t="s">
        <v>11063</v>
      </c>
      <c r="I1925">
        <v>82487</v>
      </c>
      <c r="J1925" t="s">
        <v>8636</v>
      </c>
      <c r="K1925" t="s">
        <v>8637</v>
      </c>
      <c r="L1925" t="s">
        <v>4622</v>
      </c>
      <c r="M1925" t="s">
        <v>11064</v>
      </c>
      <c r="N1925">
        <v>40000</v>
      </c>
      <c r="O1925" t="s">
        <v>10149</v>
      </c>
      <c r="P1925" t="s">
        <v>10150</v>
      </c>
      <c r="Q1925" t="s">
        <v>11065</v>
      </c>
      <c r="R1925">
        <v>1403233207</v>
      </c>
      <c r="S1925" s="14">
        <v>46209</v>
      </c>
      <c r="T1925" t="s">
        <v>8640</v>
      </c>
      <c r="U1925" s="31">
        <v>46209.465775462966</v>
      </c>
      <c r="AK1925" s="14">
        <v>46209</v>
      </c>
      <c r="AL1925" t="s">
        <v>8641</v>
      </c>
      <c r="AM1925" s="31">
        <v>46209.492777777778</v>
      </c>
      <c r="AQ1925" s="31">
        <v>46209.492777777778</v>
      </c>
      <c r="AR1925" s="14">
        <v>46209</v>
      </c>
      <c r="AS1925" t="s">
        <v>8641</v>
      </c>
      <c r="AT1925" t="s">
        <v>8642</v>
      </c>
      <c r="AU1925" t="s">
        <v>677</v>
      </c>
      <c r="AV1925" s="14">
        <v>46209</v>
      </c>
      <c r="AW1925" t="s">
        <v>8641</v>
      </c>
      <c r="AX1925" s="31">
        <v>46209.493530092594</v>
      </c>
      <c r="AY1925" s="14">
        <v>46209</v>
      </c>
      <c r="AZ1925" t="s">
        <v>1435</v>
      </c>
      <c r="BA1925" s="31">
        <v>46209.499988425923</v>
      </c>
      <c r="BB1925" s="14">
        <v>46209</v>
      </c>
      <c r="BC1925" t="s">
        <v>1454</v>
      </c>
      <c r="BD1925" s="31">
        <v>46209.520983796298</v>
      </c>
      <c r="BE1925" s="14">
        <v>46209</v>
      </c>
      <c r="BF1925" t="s">
        <v>1437</v>
      </c>
      <c r="BG1925" s="31">
        <v>46209.529131944444</v>
      </c>
      <c r="BH1925" s="14">
        <v>46209</v>
      </c>
      <c r="BI1925" t="s">
        <v>1437</v>
      </c>
      <c r="BJ1925" s="31">
        <v>46209.529618055552</v>
      </c>
      <c r="BW1925" s="14">
        <v>46209</v>
      </c>
      <c r="BX1925" t="s">
        <v>1437</v>
      </c>
      <c r="BY1925" s="31">
        <v>46209.54283564815</v>
      </c>
      <c r="BZ1925" s="14">
        <v>46209</v>
      </c>
      <c r="CA1925" t="s">
        <v>1455</v>
      </c>
      <c r="CB1925" s="31">
        <v>46209.555312500001</v>
      </c>
      <c r="CF1925" s="14">
        <v>46209</v>
      </c>
      <c r="CG1925" t="s">
        <v>8641</v>
      </c>
      <c r="CH1925" s="31">
        <v>46209.723530092589</v>
      </c>
      <c r="CM1925" s="4">
        <f t="shared" si="80"/>
        <v>46209.465775462966</v>
      </c>
      <c r="CN1925">
        <f t="shared" si="81"/>
        <v>0</v>
      </c>
      <c r="CO1925" t="str">
        <f>VLOOKUP(A1925,Sheet1!$A$2:$B$221,2,0)</f>
        <v>South East Zone</v>
      </c>
    </row>
    <row r="1926" spans="1:93" x14ac:dyDescent="0.35">
      <c r="A1926" t="s">
        <v>8634</v>
      </c>
      <c r="B1926">
        <v>240</v>
      </c>
      <c r="C1926" t="s">
        <v>9332</v>
      </c>
      <c r="D1926" t="s">
        <v>678</v>
      </c>
      <c r="E1926" t="s">
        <v>636</v>
      </c>
      <c r="F1926" t="s">
        <v>637</v>
      </c>
      <c r="G1926" t="s">
        <v>567</v>
      </c>
      <c r="H1926" t="s">
        <v>8650</v>
      </c>
      <c r="I1926">
        <v>250996</v>
      </c>
      <c r="J1926" t="s">
        <v>3945</v>
      </c>
      <c r="K1926" t="s">
        <v>3946</v>
      </c>
      <c r="L1926" t="s">
        <v>4622</v>
      </c>
      <c r="M1926" t="s">
        <v>8651</v>
      </c>
      <c r="N1926">
        <v>50000</v>
      </c>
      <c r="O1926" t="s">
        <v>1134</v>
      </c>
      <c r="P1926" t="s">
        <v>1135</v>
      </c>
      <c r="Q1926" t="s">
        <v>8652</v>
      </c>
      <c r="R1926">
        <v>2958770543</v>
      </c>
      <c r="S1926" s="14">
        <v>46205</v>
      </c>
      <c r="T1926" t="s">
        <v>8653</v>
      </c>
      <c r="U1926" s="31">
        <v>46205.727627314816</v>
      </c>
      <c r="AK1926" s="14">
        <v>46205</v>
      </c>
      <c r="AL1926" t="s">
        <v>8641</v>
      </c>
      <c r="AM1926" s="31">
        <v>46205.752997685187</v>
      </c>
      <c r="AQ1926" s="31">
        <v>46205.752997685187</v>
      </c>
      <c r="AR1926" s="14">
        <v>46205</v>
      </c>
      <c r="AS1926" t="s">
        <v>8641</v>
      </c>
      <c r="AT1926" t="s">
        <v>8642</v>
      </c>
      <c r="AU1926" t="s">
        <v>677</v>
      </c>
      <c r="AV1926" s="14">
        <v>46205</v>
      </c>
      <c r="AW1926" t="s">
        <v>8641</v>
      </c>
      <c r="AX1926" s="31">
        <v>46205.75335648148</v>
      </c>
      <c r="AY1926" s="14">
        <v>46205</v>
      </c>
      <c r="AZ1926" t="s">
        <v>1435</v>
      </c>
      <c r="BA1926" s="31">
        <v>46205.756377314814</v>
      </c>
      <c r="BB1926" s="14">
        <v>46205</v>
      </c>
      <c r="BC1926" t="s">
        <v>1456</v>
      </c>
      <c r="BD1926" s="31">
        <v>46205.758368055554</v>
      </c>
      <c r="BE1926" s="14">
        <v>46205</v>
      </c>
      <c r="BF1926" t="s">
        <v>8654</v>
      </c>
      <c r="BG1926" s="31">
        <v>46205.761041666665</v>
      </c>
      <c r="BH1926" s="14">
        <v>46206</v>
      </c>
      <c r="BI1926" t="s">
        <v>1491</v>
      </c>
      <c r="BJ1926" s="31">
        <v>46206.406180555554</v>
      </c>
      <c r="BK1926" s="14">
        <v>46205</v>
      </c>
      <c r="BL1926" t="s">
        <v>8654</v>
      </c>
      <c r="BM1926" s="31">
        <v>46205.761192129627</v>
      </c>
      <c r="BW1926" s="14">
        <v>46206</v>
      </c>
      <c r="BX1926" t="s">
        <v>1491</v>
      </c>
      <c r="BY1926" s="31">
        <v>46206.413148148145</v>
      </c>
      <c r="BZ1926" s="14">
        <v>46206</v>
      </c>
      <c r="CA1926" t="s">
        <v>1455</v>
      </c>
      <c r="CB1926" s="31">
        <v>46206.443842592591</v>
      </c>
      <c r="CF1926" s="14">
        <v>46206</v>
      </c>
      <c r="CG1926" t="s">
        <v>8641</v>
      </c>
      <c r="CH1926" s="31">
        <v>46206.671087962961</v>
      </c>
      <c r="CM1926" s="4">
        <f t="shared" si="80"/>
        <v>46205.727627314816</v>
      </c>
      <c r="CN1926">
        <f t="shared" si="81"/>
        <v>0</v>
      </c>
      <c r="CO1926" t="str">
        <f>VLOOKUP(A1926,Sheet1!$A$2:$B$221,2,0)</f>
        <v>South East Zone</v>
      </c>
    </row>
    <row r="1927" spans="1:93" x14ac:dyDescent="0.35">
      <c r="A1927" t="s">
        <v>8634</v>
      </c>
      <c r="B1927">
        <v>240</v>
      </c>
      <c r="C1927" t="s">
        <v>9332</v>
      </c>
      <c r="D1927" t="s">
        <v>678</v>
      </c>
      <c r="E1927" t="s">
        <v>636</v>
      </c>
      <c r="F1927" t="s">
        <v>637</v>
      </c>
      <c r="G1927" t="s">
        <v>567</v>
      </c>
      <c r="H1927" t="s">
        <v>12936</v>
      </c>
      <c r="I1927">
        <v>696179</v>
      </c>
      <c r="J1927" t="s">
        <v>8655</v>
      </c>
      <c r="K1927" t="s">
        <v>8656</v>
      </c>
      <c r="L1927" t="s">
        <v>4622</v>
      </c>
      <c r="M1927" t="s">
        <v>12937</v>
      </c>
      <c r="N1927">
        <v>40000</v>
      </c>
      <c r="O1927" t="s">
        <v>1059</v>
      </c>
      <c r="P1927" t="s">
        <v>1060</v>
      </c>
      <c r="Q1927" t="s">
        <v>12938</v>
      </c>
      <c r="R1927">
        <v>4406129629</v>
      </c>
      <c r="S1927" s="14">
        <v>46209</v>
      </c>
      <c r="T1927" t="s">
        <v>12939</v>
      </c>
      <c r="U1927" s="31">
        <v>46209.562835648147</v>
      </c>
      <c r="AK1927" s="14">
        <v>46210</v>
      </c>
      <c r="AL1927" t="s">
        <v>8641</v>
      </c>
      <c r="AM1927" s="31">
        <v>46210.406898148147</v>
      </c>
      <c r="AQ1927" s="31">
        <v>46210.406898148147</v>
      </c>
      <c r="AR1927" s="14">
        <v>46210</v>
      </c>
      <c r="AS1927" t="s">
        <v>8641</v>
      </c>
      <c r="AT1927" t="s">
        <v>8642</v>
      </c>
      <c r="AU1927" t="s">
        <v>677</v>
      </c>
      <c r="AV1927" s="14">
        <v>46210</v>
      </c>
      <c r="AW1927" t="s">
        <v>8641</v>
      </c>
      <c r="AX1927" s="31">
        <v>46210.407314814816</v>
      </c>
      <c r="AY1927" s="14">
        <v>46210</v>
      </c>
      <c r="AZ1927" t="s">
        <v>1435</v>
      </c>
      <c r="BA1927" s="31">
        <v>46210.411319444444</v>
      </c>
      <c r="BB1927" s="14">
        <v>46210</v>
      </c>
      <c r="BC1927" t="s">
        <v>3135</v>
      </c>
      <c r="BD1927" s="31">
        <v>46210.417280092595</v>
      </c>
      <c r="BE1927" s="14">
        <v>46210</v>
      </c>
      <c r="BF1927" t="s">
        <v>1437</v>
      </c>
      <c r="BG1927" s="31">
        <v>46210.431400462963</v>
      </c>
      <c r="BH1927" s="14">
        <v>46210</v>
      </c>
      <c r="BI1927" t="s">
        <v>1437</v>
      </c>
      <c r="BJ1927" s="31">
        <v>46210.431851851848</v>
      </c>
      <c r="BW1927" s="14">
        <v>46210</v>
      </c>
      <c r="BX1927" t="s">
        <v>1437</v>
      </c>
      <c r="BY1927" s="31">
        <v>46210.438819444447</v>
      </c>
      <c r="BZ1927" s="14">
        <v>46210</v>
      </c>
      <c r="CA1927" t="s">
        <v>1455</v>
      </c>
      <c r="CB1927" s="31">
        <v>46210.538634259261</v>
      </c>
      <c r="CF1927" s="14">
        <v>46210</v>
      </c>
      <c r="CG1927" t="s">
        <v>8641</v>
      </c>
      <c r="CH1927" s="31">
        <v>46210.715694444443</v>
      </c>
      <c r="CM1927" s="4">
        <f t="shared" si="80"/>
        <v>46209.562835648147</v>
      </c>
      <c r="CN1927">
        <f t="shared" si="81"/>
        <v>1</v>
      </c>
      <c r="CO1927" t="str">
        <f>VLOOKUP(A1927,Sheet1!$A$2:$B$221,2,0)</f>
        <v>South East Zone</v>
      </c>
    </row>
    <row r="1928" spans="1:93" x14ac:dyDescent="0.35">
      <c r="A1928" t="s">
        <v>8634</v>
      </c>
      <c r="B1928">
        <v>240</v>
      </c>
      <c r="C1928" t="s">
        <v>9332</v>
      </c>
      <c r="D1928" t="s">
        <v>678</v>
      </c>
      <c r="E1928" t="s">
        <v>636</v>
      </c>
      <c r="F1928" t="s">
        <v>637</v>
      </c>
      <c r="G1928" t="s">
        <v>567</v>
      </c>
      <c r="H1928" t="s">
        <v>3822</v>
      </c>
      <c r="I1928">
        <v>761935</v>
      </c>
      <c r="J1928" t="s">
        <v>3824</v>
      </c>
      <c r="K1928" t="s">
        <v>3825</v>
      </c>
      <c r="L1928" t="s">
        <v>4622</v>
      </c>
      <c r="M1928" t="s">
        <v>12940</v>
      </c>
      <c r="N1928">
        <v>60000</v>
      </c>
      <c r="O1928" t="s">
        <v>1038</v>
      </c>
      <c r="P1928" t="s">
        <v>1039</v>
      </c>
      <c r="Q1928" t="s">
        <v>12941</v>
      </c>
      <c r="R1928">
        <v>4269553420</v>
      </c>
      <c r="S1928" s="14">
        <v>46210</v>
      </c>
      <c r="T1928" t="s">
        <v>8649</v>
      </c>
      <c r="U1928" s="31">
        <v>46210.466145833336</v>
      </c>
      <c r="AK1928" s="14">
        <v>46210</v>
      </c>
      <c r="AL1928" t="s">
        <v>8641</v>
      </c>
      <c r="AM1928" s="31">
        <v>46210.490844907406</v>
      </c>
      <c r="AQ1928" s="31">
        <v>46210.490844907406</v>
      </c>
      <c r="AR1928" s="14">
        <v>46210</v>
      </c>
      <c r="AS1928" t="s">
        <v>8641</v>
      </c>
      <c r="AT1928" t="s">
        <v>8642</v>
      </c>
      <c r="AU1928" t="s">
        <v>677</v>
      </c>
      <c r="AV1928" s="14">
        <v>46210</v>
      </c>
      <c r="AW1928" t="s">
        <v>8641</v>
      </c>
      <c r="AX1928" s="31">
        <v>46210.491273148145</v>
      </c>
      <c r="AY1928" s="14">
        <v>46210</v>
      </c>
      <c r="AZ1928" t="s">
        <v>1435</v>
      </c>
      <c r="BA1928" s="31">
        <v>46210.500011574077</v>
      </c>
      <c r="BB1928" s="14">
        <v>46210</v>
      </c>
      <c r="BC1928" t="s">
        <v>1458</v>
      </c>
      <c r="BD1928" s="31">
        <v>46210.51357638889</v>
      </c>
      <c r="BE1928" s="14">
        <v>46210</v>
      </c>
      <c r="BF1928" t="s">
        <v>1437</v>
      </c>
      <c r="BG1928" s="31">
        <v>46210.524618055555</v>
      </c>
      <c r="BK1928" s="14">
        <v>46210</v>
      </c>
      <c r="BL1928" t="s">
        <v>1437</v>
      </c>
      <c r="BM1928" s="31">
        <v>46210.525185185186</v>
      </c>
      <c r="CM1928" s="4">
        <f t="shared" si="80"/>
        <v>46210.466145833336</v>
      </c>
      <c r="CN1928">
        <f t="shared" si="81"/>
        <v>0</v>
      </c>
      <c r="CO1928" t="str">
        <f>VLOOKUP(A1928,Sheet1!$A$2:$B$221,2,0)</f>
        <v>South East Zone</v>
      </c>
    </row>
    <row r="1929" spans="1:93" x14ac:dyDescent="0.35">
      <c r="A1929" t="s">
        <v>8634</v>
      </c>
      <c r="B1929">
        <v>240</v>
      </c>
      <c r="C1929" t="s">
        <v>9332</v>
      </c>
      <c r="D1929" t="s">
        <v>678</v>
      </c>
      <c r="E1929" t="s">
        <v>636</v>
      </c>
      <c r="F1929" t="s">
        <v>637</v>
      </c>
      <c r="G1929" t="s">
        <v>567</v>
      </c>
      <c r="H1929" t="s">
        <v>3822</v>
      </c>
      <c r="I1929">
        <v>761935</v>
      </c>
      <c r="J1929" t="s">
        <v>3824</v>
      </c>
      <c r="K1929" t="s">
        <v>3825</v>
      </c>
      <c r="L1929" t="s">
        <v>4622</v>
      </c>
      <c r="M1929" t="s">
        <v>8658</v>
      </c>
      <c r="N1929">
        <v>50000</v>
      </c>
      <c r="O1929" t="s">
        <v>1034</v>
      </c>
      <c r="P1929" t="s">
        <v>1035</v>
      </c>
      <c r="Q1929" t="s">
        <v>3823</v>
      </c>
      <c r="R1929">
        <v>1656885304</v>
      </c>
      <c r="S1929" s="14">
        <v>46204</v>
      </c>
      <c r="T1929" t="s">
        <v>8649</v>
      </c>
      <c r="U1929" s="31">
        <v>46204.553402777776</v>
      </c>
      <c r="AK1929" s="14">
        <v>46204</v>
      </c>
      <c r="AL1929" t="s">
        <v>8641</v>
      </c>
      <c r="AM1929" s="31">
        <v>46204.631435185183</v>
      </c>
      <c r="AQ1929" s="31">
        <v>46204.631435185183</v>
      </c>
      <c r="AR1929" s="14">
        <v>46204</v>
      </c>
      <c r="AS1929" t="s">
        <v>8641</v>
      </c>
      <c r="AT1929" t="s">
        <v>8642</v>
      </c>
      <c r="AU1929" t="s">
        <v>677</v>
      </c>
      <c r="AV1929" s="14">
        <v>46204</v>
      </c>
      <c r="AW1929" t="s">
        <v>8641</v>
      </c>
      <c r="AX1929" s="31">
        <v>46204.632268518515</v>
      </c>
      <c r="AY1929" s="14">
        <v>46204</v>
      </c>
      <c r="AZ1929" t="s">
        <v>1435</v>
      </c>
      <c r="BA1929" s="31">
        <v>46204.636631944442</v>
      </c>
      <c r="BB1929" s="14">
        <v>46204</v>
      </c>
      <c r="BC1929" t="s">
        <v>1449</v>
      </c>
      <c r="BD1929" s="31">
        <v>46204.641863425924</v>
      </c>
      <c r="BE1929" s="14">
        <v>46204</v>
      </c>
      <c r="BF1929" t="s">
        <v>1437</v>
      </c>
      <c r="BG1929" s="31">
        <v>46204.656493055554</v>
      </c>
      <c r="BH1929" s="14">
        <v>46204</v>
      </c>
      <c r="BI1929" t="s">
        <v>1437</v>
      </c>
      <c r="BJ1929" s="31">
        <v>46204.657164351855</v>
      </c>
      <c r="BW1929" s="14">
        <v>46204</v>
      </c>
      <c r="BX1929" t="s">
        <v>1437</v>
      </c>
      <c r="BY1929" s="31">
        <v>46204.664270833331</v>
      </c>
      <c r="BZ1929" s="14">
        <v>46204</v>
      </c>
      <c r="CA1929" t="s">
        <v>1437</v>
      </c>
      <c r="CB1929" s="31">
        <v>46204.667569444442</v>
      </c>
      <c r="CF1929" s="14">
        <v>46204</v>
      </c>
      <c r="CG1929" t="s">
        <v>8641</v>
      </c>
      <c r="CH1929" s="31">
        <v>46204.680543981478</v>
      </c>
      <c r="CM1929" s="4">
        <f t="shared" si="80"/>
        <v>46204.553402777776</v>
      </c>
      <c r="CN1929">
        <f t="shared" si="81"/>
        <v>0</v>
      </c>
      <c r="CO1929" t="str">
        <f>VLOOKUP(A1929,Sheet1!$A$2:$B$221,2,0)</f>
        <v>South East Zone</v>
      </c>
    </row>
    <row r="1930" spans="1:93" x14ac:dyDescent="0.35">
      <c r="A1930" t="s">
        <v>8634</v>
      </c>
      <c r="B1930">
        <v>240</v>
      </c>
      <c r="C1930" t="s">
        <v>9332</v>
      </c>
      <c r="D1930" t="s">
        <v>678</v>
      </c>
      <c r="E1930" t="s">
        <v>636</v>
      </c>
      <c r="F1930" t="s">
        <v>637</v>
      </c>
      <c r="G1930" t="s">
        <v>567</v>
      </c>
      <c r="H1930" t="s">
        <v>12942</v>
      </c>
      <c r="I1930">
        <v>770409</v>
      </c>
      <c r="J1930" t="s">
        <v>8636</v>
      </c>
      <c r="K1930" t="s">
        <v>8637</v>
      </c>
      <c r="L1930" t="s">
        <v>4622</v>
      </c>
      <c r="M1930" t="s">
        <v>12943</v>
      </c>
      <c r="N1930">
        <v>50000</v>
      </c>
      <c r="O1930" t="s">
        <v>1034</v>
      </c>
      <c r="P1930" t="s">
        <v>1035</v>
      </c>
      <c r="Q1930" t="s">
        <v>12944</v>
      </c>
      <c r="R1930">
        <v>1704896318</v>
      </c>
      <c r="S1930" s="14">
        <v>46210</v>
      </c>
      <c r="T1930" t="s">
        <v>8640</v>
      </c>
      <c r="U1930" s="31">
        <v>46210.474247685182</v>
      </c>
      <c r="AK1930" s="14">
        <v>46210</v>
      </c>
      <c r="AL1930" t="s">
        <v>8641</v>
      </c>
      <c r="AM1930" s="31">
        <v>46210.510208333333</v>
      </c>
      <c r="AQ1930" s="31">
        <v>46210.510208333333</v>
      </c>
      <c r="AR1930" s="14">
        <v>46210</v>
      </c>
      <c r="AS1930" t="s">
        <v>8641</v>
      </c>
      <c r="AT1930" t="s">
        <v>8642</v>
      </c>
      <c r="AU1930" t="s">
        <v>677</v>
      </c>
      <c r="AV1930" s="14">
        <v>46210</v>
      </c>
      <c r="AW1930" t="s">
        <v>8641</v>
      </c>
      <c r="AX1930" s="31">
        <v>46210.541331018518</v>
      </c>
      <c r="AY1930" s="14">
        <v>46210</v>
      </c>
      <c r="AZ1930" t="s">
        <v>1435</v>
      </c>
      <c r="BA1930" s="31">
        <v>46210.543877314813</v>
      </c>
      <c r="BB1930" s="14">
        <v>46210</v>
      </c>
      <c r="BC1930" t="s">
        <v>1458</v>
      </c>
      <c r="BD1930" s="31">
        <v>46210.5700462963</v>
      </c>
      <c r="BE1930" s="14">
        <v>46210</v>
      </c>
      <c r="BF1930" t="s">
        <v>1437</v>
      </c>
      <c r="BG1930" s="31">
        <v>46210.599664351852</v>
      </c>
      <c r="BK1930" s="14">
        <v>46210</v>
      </c>
      <c r="BL1930" t="s">
        <v>1437</v>
      </c>
      <c r="BM1930" s="31">
        <v>46210.602500000001</v>
      </c>
      <c r="CM1930" s="4">
        <f t="shared" si="80"/>
        <v>46210.474247685182</v>
      </c>
      <c r="CN1930">
        <f t="shared" si="81"/>
        <v>0</v>
      </c>
      <c r="CO1930" t="str">
        <f>VLOOKUP(A1930,Sheet1!$A$2:$B$221,2,0)</f>
        <v>South East Zone</v>
      </c>
    </row>
    <row r="1931" spans="1:93" x14ac:dyDescent="0.35">
      <c r="A1931" t="s">
        <v>8634</v>
      </c>
      <c r="B1931">
        <v>240</v>
      </c>
      <c r="C1931" t="s">
        <v>9332</v>
      </c>
      <c r="D1931" t="s">
        <v>678</v>
      </c>
      <c r="E1931" t="s">
        <v>636</v>
      </c>
      <c r="F1931" t="s">
        <v>637</v>
      </c>
      <c r="G1931" t="s">
        <v>567</v>
      </c>
      <c r="H1931" t="s">
        <v>12942</v>
      </c>
      <c r="I1931">
        <v>770409</v>
      </c>
      <c r="J1931" t="s">
        <v>8636</v>
      </c>
      <c r="K1931" t="s">
        <v>8637</v>
      </c>
      <c r="L1931" t="s">
        <v>4622</v>
      </c>
      <c r="M1931" t="s">
        <v>12943</v>
      </c>
      <c r="N1931">
        <v>50000</v>
      </c>
      <c r="O1931" t="s">
        <v>1034</v>
      </c>
      <c r="P1931" t="s">
        <v>1035</v>
      </c>
      <c r="Q1931" t="s">
        <v>12945</v>
      </c>
      <c r="R1931">
        <v>2494881828</v>
      </c>
      <c r="S1931" s="14">
        <v>46210</v>
      </c>
      <c r="T1931" t="s">
        <v>8640</v>
      </c>
      <c r="U1931" s="31">
        <v>46210.474212962959</v>
      </c>
      <c r="AK1931" s="14">
        <v>46210</v>
      </c>
      <c r="AL1931" t="s">
        <v>8641</v>
      </c>
      <c r="AM1931" s="31">
        <v>46210.510162037041</v>
      </c>
      <c r="AQ1931" s="31">
        <v>46210.510162037041</v>
      </c>
      <c r="AR1931" s="14">
        <v>46210</v>
      </c>
      <c r="AS1931" t="s">
        <v>8641</v>
      </c>
      <c r="AT1931" t="s">
        <v>8642</v>
      </c>
      <c r="AU1931" t="s">
        <v>677</v>
      </c>
      <c r="AV1931" s="14">
        <v>46210</v>
      </c>
      <c r="AW1931" t="s">
        <v>8641</v>
      </c>
      <c r="AX1931" s="31">
        <v>46210.541307870371</v>
      </c>
      <c r="AY1931" s="14">
        <v>46210</v>
      </c>
      <c r="AZ1931" t="s">
        <v>1435</v>
      </c>
      <c r="BA1931" s="31">
        <v>46210.543877314813</v>
      </c>
      <c r="BB1931" s="14">
        <v>46210</v>
      </c>
      <c r="BC1931" t="s">
        <v>1458</v>
      </c>
      <c r="BD1931" s="31">
        <v>46210.570034722223</v>
      </c>
      <c r="BE1931" s="14">
        <v>46210</v>
      </c>
      <c r="BF1931" t="s">
        <v>1437</v>
      </c>
      <c r="BG1931" s="31">
        <v>46210.599641203706</v>
      </c>
      <c r="BH1931" s="14">
        <v>46210</v>
      </c>
      <c r="BI1931" t="s">
        <v>1444</v>
      </c>
      <c r="BJ1931" s="31">
        <v>46210.660787037035</v>
      </c>
      <c r="BK1931" s="14">
        <v>46210</v>
      </c>
      <c r="BL1931" t="s">
        <v>1437</v>
      </c>
      <c r="BM1931" s="31">
        <v>46210.602476851855</v>
      </c>
      <c r="BW1931" s="14">
        <v>46210</v>
      </c>
      <c r="BX1931" t="s">
        <v>1444</v>
      </c>
      <c r="BY1931" s="31">
        <v>46210.672986111109</v>
      </c>
      <c r="BZ1931" s="14">
        <v>46210</v>
      </c>
      <c r="CA1931" t="s">
        <v>1437</v>
      </c>
      <c r="CB1931" s="31">
        <v>46210.677442129629</v>
      </c>
      <c r="CM1931" s="4">
        <f t="shared" si="80"/>
        <v>46210.474212962959</v>
      </c>
      <c r="CN1931">
        <f t="shared" si="81"/>
        <v>0</v>
      </c>
      <c r="CO1931" t="str">
        <f>VLOOKUP(A1931,Sheet1!$A$2:$B$221,2,0)</f>
        <v>South East Zone</v>
      </c>
    </row>
    <row r="1932" spans="1:93" x14ac:dyDescent="0.35">
      <c r="A1932" t="s">
        <v>8634</v>
      </c>
      <c r="B1932">
        <v>240</v>
      </c>
      <c r="C1932" t="s">
        <v>9332</v>
      </c>
      <c r="D1932" t="s">
        <v>678</v>
      </c>
      <c r="E1932" t="s">
        <v>636</v>
      </c>
      <c r="F1932" t="s">
        <v>637</v>
      </c>
      <c r="G1932" t="s">
        <v>567</v>
      </c>
      <c r="H1932" t="s">
        <v>12942</v>
      </c>
      <c r="I1932">
        <v>770409</v>
      </c>
      <c r="J1932" t="s">
        <v>8636</v>
      </c>
      <c r="K1932" t="s">
        <v>8637</v>
      </c>
      <c r="L1932" t="s">
        <v>4622</v>
      </c>
      <c r="M1932" t="s">
        <v>12943</v>
      </c>
      <c r="N1932">
        <v>50000</v>
      </c>
      <c r="O1932" t="s">
        <v>1034</v>
      </c>
      <c r="P1932" t="s">
        <v>1035</v>
      </c>
      <c r="Q1932" t="s">
        <v>12946</v>
      </c>
      <c r="R1932">
        <v>5609938982</v>
      </c>
      <c r="S1932" s="14">
        <v>46210</v>
      </c>
      <c r="T1932" t="s">
        <v>8640</v>
      </c>
      <c r="U1932" s="31">
        <v>46210.474166666667</v>
      </c>
      <c r="AK1932" s="14">
        <v>46210</v>
      </c>
      <c r="AL1932" t="s">
        <v>8641</v>
      </c>
      <c r="AM1932" s="31">
        <v>46210.510185185187</v>
      </c>
      <c r="AQ1932" s="31">
        <v>46210.510185185187</v>
      </c>
      <c r="AR1932" s="14">
        <v>46210</v>
      </c>
      <c r="AS1932" t="s">
        <v>8641</v>
      </c>
      <c r="AT1932" t="s">
        <v>8642</v>
      </c>
      <c r="AU1932" t="s">
        <v>677</v>
      </c>
      <c r="CM1932" s="4">
        <f t="shared" si="80"/>
        <v>46210.474166666667</v>
      </c>
      <c r="CN1932">
        <f t="shared" si="81"/>
        <v>0</v>
      </c>
      <c r="CO1932" t="str">
        <f>VLOOKUP(A1932,Sheet1!$A$2:$B$221,2,0)</f>
        <v>South East Zone</v>
      </c>
    </row>
    <row r="1933" spans="1:93" x14ac:dyDescent="0.35">
      <c r="A1933" t="s">
        <v>8634</v>
      </c>
      <c r="B1933">
        <v>240</v>
      </c>
      <c r="C1933" t="s">
        <v>9332</v>
      </c>
      <c r="D1933" t="s">
        <v>678</v>
      </c>
      <c r="E1933" t="s">
        <v>636</v>
      </c>
      <c r="F1933" t="s">
        <v>637</v>
      </c>
      <c r="G1933" t="s">
        <v>567</v>
      </c>
      <c r="H1933" t="s">
        <v>11066</v>
      </c>
      <c r="I1933">
        <v>776575</v>
      </c>
      <c r="J1933" t="s">
        <v>3824</v>
      </c>
      <c r="K1933" t="s">
        <v>3825</v>
      </c>
      <c r="L1933" t="s">
        <v>4622</v>
      </c>
      <c r="M1933" t="s">
        <v>11067</v>
      </c>
      <c r="N1933">
        <v>70000</v>
      </c>
      <c r="O1933" t="s">
        <v>9829</v>
      </c>
      <c r="P1933" t="s">
        <v>9830</v>
      </c>
      <c r="Q1933" t="s">
        <v>11068</v>
      </c>
      <c r="R1933">
        <v>3481854891</v>
      </c>
      <c r="S1933" s="14">
        <v>46209</v>
      </c>
      <c r="T1933" t="s">
        <v>8649</v>
      </c>
      <c r="U1933" s="31">
        <v>46209.465879629628</v>
      </c>
      <c r="AK1933" s="14">
        <v>46209</v>
      </c>
      <c r="AL1933" t="s">
        <v>8641</v>
      </c>
      <c r="AM1933" s="31">
        <v>46209.556481481479</v>
      </c>
      <c r="AQ1933" s="31">
        <v>46209.556481481479</v>
      </c>
      <c r="AR1933" s="14">
        <v>46209</v>
      </c>
      <c r="AS1933" t="s">
        <v>8641</v>
      </c>
      <c r="AT1933" t="s">
        <v>8642</v>
      </c>
      <c r="AU1933" t="s">
        <v>677</v>
      </c>
      <c r="AV1933" s="14">
        <v>46209</v>
      </c>
      <c r="AW1933" t="s">
        <v>8641</v>
      </c>
      <c r="AX1933" s="31">
        <v>46209.556956018518</v>
      </c>
      <c r="AY1933" s="14">
        <v>46209</v>
      </c>
      <c r="AZ1933" t="s">
        <v>1435</v>
      </c>
      <c r="BA1933" s="31">
        <v>46209.558946759258</v>
      </c>
      <c r="BB1933" s="14">
        <v>46209</v>
      </c>
      <c r="BC1933" t="s">
        <v>1441</v>
      </c>
      <c r="BD1933" s="31">
        <v>46209.562743055554</v>
      </c>
      <c r="BE1933" s="14">
        <v>46209</v>
      </c>
      <c r="BF1933" t="s">
        <v>1437</v>
      </c>
      <c r="BG1933" s="31">
        <v>46209.604305555556</v>
      </c>
      <c r="BH1933" s="14">
        <v>46209</v>
      </c>
      <c r="BI1933" t="s">
        <v>1437</v>
      </c>
      <c r="BJ1933" s="31">
        <v>46209.604884259257</v>
      </c>
      <c r="BW1933" s="14">
        <v>46209</v>
      </c>
      <c r="BX1933" t="s">
        <v>1437</v>
      </c>
      <c r="BY1933" s="31">
        <v>46209.61822916667</v>
      </c>
      <c r="BZ1933" s="14">
        <v>46209</v>
      </c>
      <c r="CA1933" t="s">
        <v>1437</v>
      </c>
      <c r="CB1933" s="31">
        <v>46209.620972222219</v>
      </c>
      <c r="CF1933" s="14">
        <v>46210</v>
      </c>
      <c r="CG1933" t="s">
        <v>8641</v>
      </c>
      <c r="CH1933" s="31">
        <v>46210.538993055554</v>
      </c>
      <c r="CM1933" s="4">
        <f t="shared" si="80"/>
        <v>46209.465879629628</v>
      </c>
      <c r="CN1933">
        <f t="shared" si="81"/>
        <v>0</v>
      </c>
      <c r="CO1933" t="str">
        <f>VLOOKUP(A1933,Sheet1!$A$2:$B$221,2,0)</f>
        <v>South East Zone</v>
      </c>
    </row>
    <row r="1934" spans="1:93" x14ac:dyDescent="0.35">
      <c r="A1934" t="s">
        <v>8634</v>
      </c>
      <c r="B1934">
        <v>240</v>
      </c>
      <c r="C1934" t="s">
        <v>9332</v>
      </c>
      <c r="D1934" t="s">
        <v>678</v>
      </c>
      <c r="E1934" t="s">
        <v>636</v>
      </c>
      <c r="F1934" t="s">
        <v>637</v>
      </c>
      <c r="G1934" t="s">
        <v>567</v>
      </c>
      <c r="H1934" t="s">
        <v>3943</v>
      </c>
      <c r="I1934">
        <v>782662</v>
      </c>
      <c r="J1934" t="s">
        <v>3945</v>
      </c>
      <c r="K1934" t="s">
        <v>3946</v>
      </c>
      <c r="L1934" t="s">
        <v>4622</v>
      </c>
      <c r="M1934" t="s">
        <v>8659</v>
      </c>
      <c r="N1934">
        <v>60000</v>
      </c>
      <c r="O1934" t="s">
        <v>1038</v>
      </c>
      <c r="P1934" t="s">
        <v>1039</v>
      </c>
      <c r="Q1934" t="s">
        <v>3944</v>
      </c>
      <c r="R1934">
        <v>5993341122</v>
      </c>
      <c r="S1934" s="14">
        <v>46204</v>
      </c>
      <c r="T1934" t="s">
        <v>8653</v>
      </c>
      <c r="U1934" s="31">
        <v>46204.573136574072</v>
      </c>
      <c r="AK1934" s="14">
        <v>46205</v>
      </c>
      <c r="AL1934" t="s">
        <v>8641</v>
      </c>
      <c r="AM1934" s="31">
        <v>46205.384085648147</v>
      </c>
      <c r="AQ1934" s="31">
        <v>46205.384085648147</v>
      </c>
      <c r="AR1934" s="14">
        <v>46205</v>
      </c>
      <c r="AS1934" t="s">
        <v>8641</v>
      </c>
      <c r="AT1934" t="s">
        <v>8642</v>
      </c>
      <c r="AU1934" t="s">
        <v>677</v>
      </c>
      <c r="AV1934" s="14">
        <v>46205</v>
      </c>
      <c r="AW1934" t="s">
        <v>8641</v>
      </c>
      <c r="AX1934" s="31">
        <v>46205.384560185186</v>
      </c>
      <c r="AY1934" s="14">
        <v>46205</v>
      </c>
      <c r="AZ1934" t="s">
        <v>1435</v>
      </c>
      <c r="BA1934" s="31">
        <v>46205.401180555556</v>
      </c>
      <c r="BB1934" s="14">
        <v>46205</v>
      </c>
      <c r="BC1934" t="s">
        <v>1456</v>
      </c>
      <c r="BD1934" s="31">
        <v>46205.412256944444</v>
      </c>
      <c r="BE1934" s="14">
        <v>46205</v>
      </c>
      <c r="BF1934" t="s">
        <v>1437</v>
      </c>
      <c r="BG1934" s="31">
        <v>46205.420613425929</v>
      </c>
      <c r="BH1934" s="14">
        <v>46205</v>
      </c>
      <c r="BI1934" t="s">
        <v>1437</v>
      </c>
      <c r="BJ1934" s="31">
        <v>46205.421342592592</v>
      </c>
      <c r="BW1934" s="14">
        <v>46205</v>
      </c>
      <c r="BX1934" t="s">
        <v>1437</v>
      </c>
      <c r="BY1934" s="31">
        <v>46205.443518518521</v>
      </c>
      <c r="BZ1934" s="14">
        <v>46205</v>
      </c>
      <c r="CA1934" t="s">
        <v>1455</v>
      </c>
      <c r="CB1934" s="31">
        <v>46205.449861111112</v>
      </c>
      <c r="CF1934" s="14">
        <v>46205</v>
      </c>
      <c r="CG1934" t="s">
        <v>8641</v>
      </c>
      <c r="CH1934" s="31">
        <v>46205.686851851853</v>
      </c>
      <c r="CM1934" s="4">
        <f t="shared" si="80"/>
        <v>46204.573136574072</v>
      </c>
      <c r="CN1934">
        <f t="shared" si="81"/>
        <v>1</v>
      </c>
      <c r="CO1934" t="str">
        <f>VLOOKUP(A1934,Sheet1!$A$2:$B$221,2,0)</f>
        <v>South East Zone</v>
      </c>
    </row>
    <row r="1935" spans="1:93" x14ac:dyDescent="0.35">
      <c r="A1935" t="s">
        <v>8634</v>
      </c>
      <c r="B1935">
        <v>240</v>
      </c>
      <c r="C1935" t="s">
        <v>9332</v>
      </c>
      <c r="D1935" t="s">
        <v>678</v>
      </c>
      <c r="E1935" t="s">
        <v>636</v>
      </c>
      <c r="F1935" t="s">
        <v>637</v>
      </c>
      <c r="G1935" t="s">
        <v>567</v>
      </c>
      <c r="H1935" t="s">
        <v>8660</v>
      </c>
      <c r="I1935">
        <v>783903</v>
      </c>
      <c r="J1935" t="s">
        <v>3945</v>
      </c>
      <c r="K1935" t="s">
        <v>3946</v>
      </c>
      <c r="L1935" t="s">
        <v>4622</v>
      </c>
      <c r="M1935" t="s">
        <v>8661</v>
      </c>
      <c r="N1935">
        <v>45000</v>
      </c>
      <c r="O1935" t="s">
        <v>1036</v>
      </c>
      <c r="P1935" t="s">
        <v>1037</v>
      </c>
      <c r="Q1935" t="s">
        <v>8662</v>
      </c>
      <c r="R1935">
        <v>7907551469</v>
      </c>
      <c r="S1935" s="14">
        <v>46206</v>
      </c>
      <c r="T1935" t="s">
        <v>8653</v>
      </c>
      <c r="U1935" s="31">
        <v>46206.427812499998</v>
      </c>
      <c r="AK1935" s="14">
        <v>46206</v>
      </c>
      <c r="AL1935" t="s">
        <v>8641</v>
      </c>
      <c r="AM1935" s="31">
        <v>46206.453240740739</v>
      </c>
      <c r="AQ1935" s="31">
        <v>46206.453240740739</v>
      </c>
      <c r="AR1935" s="14">
        <v>46206</v>
      </c>
      <c r="AS1935" t="s">
        <v>8641</v>
      </c>
      <c r="AT1935" t="s">
        <v>8642</v>
      </c>
      <c r="AU1935" t="s">
        <v>677</v>
      </c>
      <c r="AV1935" s="14">
        <v>46206</v>
      </c>
      <c r="AW1935" t="s">
        <v>8641</v>
      </c>
      <c r="AX1935" s="31">
        <v>46206.453587962962</v>
      </c>
      <c r="AY1935" s="14">
        <v>46206</v>
      </c>
      <c r="AZ1935" t="s">
        <v>1435</v>
      </c>
      <c r="BA1935" s="31">
        <v>46206.460046296299</v>
      </c>
      <c r="BB1935" s="14">
        <v>46206</v>
      </c>
      <c r="BC1935" t="s">
        <v>1443</v>
      </c>
      <c r="BD1935" s="31">
        <v>46206.472291666665</v>
      </c>
      <c r="BE1935" s="14">
        <v>46206</v>
      </c>
      <c r="BF1935" t="s">
        <v>1437</v>
      </c>
      <c r="BG1935" s="31">
        <v>46206.498842592591</v>
      </c>
      <c r="BH1935" s="14">
        <v>46206</v>
      </c>
      <c r="BI1935" t="s">
        <v>1437</v>
      </c>
      <c r="BJ1935" s="31">
        <v>46206.499363425923</v>
      </c>
      <c r="BW1935" s="14">
        <v>46206</v>
      </c>
      <c r="BX1935" t="s">
        <v>1437</v>
      </c>
      <c r="BY1935" s="31">
        <v>46206.525335648148</v>
      </c>
      <c r="BZ1935" s="14">
        <v>46206</v>
      </c>
      <c r="CA1935" t="s">
        <v>1455</v>
      </c>
      <c r="CB1935" s="31">
        <v>46206.527303240742</v>
      </c>
      <c r="CF1935" s="14">
        <v>46206</v>
      </c>
      <c r="CG1935" t="s">
        <v>8641</v>
      </c>
      <c r="CH1935" s="31">
        <v>46206.6483912037</v>
      </c>
      <c r="CM1935" s="4">
        <f t="shared" si="80"/>
        <v>46206.427812499998</v>
      </c>
      <c r="CN1935">
        <f t="shared" si="81"/>
        <v>0</v>
      </c>
      <c r="CO1935" t="str">
        <f>VLOOKUP(A1935,Sheet1!$A$2:$B$221,2,0)</f>
        <v>South East Zone</v>
      </c>
    </row>
    <row r="1936" spans="1:93" x14ac:dyDescent="0.35">
      <c r="A1936" t="s">
        <v>8634</v>
      </c>
      <c r="B1936">
        <v>240</v>
      </c>
      <c r="C1936" t="s">
        <v>9332</v>
      </c>
      <c r="D1936" t="s">
        <v>678</v>
      </c>
      <c r="E1936" t="s">
        <v>636</v>
      </c>
      <c r="F1936" t="s">
        <v>637</v>
      </c>
      <c r="G1936" t="s">
        <v>567</v>
      </c>
      <c r="H1936" t="s">
        <v>11069</v>
      </c>
      <c r="I1936">
        <v>786870</v>
      </c>
      <c r="J1936" t="s">
        <v>8655</v>
      </c>
      <c r="K1936" t="s">
        <v>8656</v>
      </c>
      <c r="L1936" t="s">
        <v>4622</v>
      </c>
      <c r="M1936" t="s">
        <v>11070</v>
      </c>
      <c r="N1936">
        <v>40000</v>
      </c>
      <c r="O1936" t="s">
        <v>10149</v>
      </c>
      <c r="P1936" t="s">
        <v>10150</v>
      </c>
      <c r="Q1936" t="s">
        <v>11071</v>
      </c>
      <c r="R1936">
        <v>9460902583</v>
      </c>
      <c r="S1936" s="14">
        <v>46209</v>
      </c>
      <c r="T1936" t="s">
        <v>8657</v>
      </c>
      <c r="U1936" s="31">
        <v>46209.538101851853</v>
      </c>
      <c r="AK1936" s="14">
        <v>46209</v>
      </c>
      <c r="AL1936" t="s">
        <v>8641</v>
      </c>
      <c r="AM1936" s="31">
        <v>46209.573738425926</v>
      </c>
      <c r="AQ1936" s="31">
        <v>46209.573738425926</v>
      </c>
      <c r="AR1936" s="14">
        <v>46209</v>
      </c>
      <c r="AS1936" t="s">
        <v>8641</v>
      </c>
      <c r="AT1936" t="s">
        <v>8642</v>
      </c>
      <c r="AU1936" t="s">
        <v>677</v>
      </c>
      <c r="AV1936" s="14">
        <v>46209</v>
      </c>
      <c r="AW1936" t="s">
        <v>8641</v>
      </c>
      <c r="AX1936" s="31">
        <v>46209.575104166666</v>
      </c>
      <c r="AY1936" s="14">
        <v>46209</v>
      </c>
      <c r="AZ1936" t="s">
        <v>1435</v>
      </c>
      <c r="BA1936" s="31">
        <v>46209.579722222225</v>
      </c>
      <c r="BB1936" s="14">
        <v>46209</v>
      </c>
      <c r="BC1936" t="s">
        <v>1456</v>
      </c>
      <c r="BD1936" s="31">
        <v>46209.603321759256</v>
      </c>
      <c r="BE1936" s="14">
        <v>46209</v>
      </c>
      <c r="BF1936" t="s">
        <v>1437</v>
      </c>
      <c r="BG1936" s="31">
        <v>46209.615833333337</v>
      </c>
      <c r="BH1936" s="14">
        <v>46209</v>
      </c>
      <c r="BI1936" t="s">
        <v>1444</v>
      </c>
      <c r="BJ1936" s="31">
        <v>46209.69740740741</v>
      </c>
      <c r="BK1936" s="14">
        <v>46209</v>
      </c>
      <c r="BL1936" t="s">
        <v>1437</v>
      </c>
      <c r="BM1936" s="31">
        <v>46209.617002314815</v>
      </c>
      <c r="BW1936" s="14">
        <v>46209</v>
      </c>
      <c r="BX1936" t="s">
        <v>1444</v>
      </c>
      <c r="BY1936" s="31">
        <v>46209.714085648149</v>
      </c>
      <c r="BZ1936" s="14">
        <v>46209</v>
      </c>
      <c r="CA1936" t="s">
        <v>1437</v>
      </c>
      <c r="CB1936" s="31">
        <v>46209.719814814816</v>
      </c>
      <c r="CF1936" s="14">
        <v>46209</v>
      </c>
      <c r="CG1936" t="s">
        <v>8641</v>
      </c>
      <c r="CH1936" s="31">
        <v>46209.862708333334</v>
      </c>
      <c r="CM1936" s="4">
        <f t="shared" si="80"/>
        <v>46209.538101851853</v>
      </c>
      <c r="CN1936">
        <f t="shared" si="81"/>
        <v>0</v>
      </c>
      <c r="CO1936" t="str">
        <f>VLOOKUP(A1936,Sheet1!$A$2:$B$221,2,0)</f>
        <v>South East Zone</v>
      </c>
    </row>
    <row r="1937" spans="1:93" x14ac:dyDescent="0.35">
      <c r="A1937" t="s">
        <v>8634</v>
      </c>
      <c r="B1937">
        <v>240</v>
      </c>
      <c r="C1937" t="s">
        <v>9332</v>
      </c>
      <c r="D1937" t="s">
        <v>678</v>
      </c>
      <c r="E1937" t="s">
        <v>636</v>
      </c>
      <c r="F1937" t="s">
        <v>637</v>
      </c>
      <c r="G1937" t="s">
        <v>567</v>
      </c>
      <c r="H1937" t="s">
        <v>11069</v>
      </c>
      <c r="I1937">
        <v>786870</v>
      </c>
      <c r="J1937" t="s">
        <v>8655</v>
      </c>
      <c r="K1937" t="s">
        <v>8656</v>
      </c>
      <c r="L1937" t="s">
        <v>4622</v>
      </c>
      <c r="M1937" t="s">
        <v>11070</v>
      </c>
      <c r="N1937">
        <v>40000</v>
      </c>
      <c r="O1937" t="s">
        <v>10149</v>
      </c>
      <c r="P1937" t="s">
        <v>10150</v>
      </c>
      <c r="Q1937" t="s">
        <v>11072</v>
      </c>
      <c r="R1937">
        <v>5691680463</v>
      </c>
      <c r="S1937" s="14">
        <v>46209</v>
      </c>
      <c r="T1937" t="s">
        <v>8657</v>
      </c>
      <c r="U1937" s="31">
        <v>46209.538124999999</v>
      </c>
      <c r="AK1937" s="14">
        <v>46209</v>
      </c>
      <c r="AL1937" t="s">
        <v>8641</v>
      </c>
      <c r="AM1937" s="31">
        <v>46209.57371527778</v>
      </c>
      <c r="AQ1937" s="31">
        <v>46209.57371527778</v>
      </c>
      <c r="AR1937" s="14">
        <v>46209</v>
      </c>
      <c r="AS1937" t="s">
        <v>8641</v>
      </c>
      <c r="AT1937" t="s">
        <v>8642</v>
      </c>
      <c r="AU1937" t="s">
        <v>677</v>
      </c>
      <c r="AV1937" s="14">
        <v>46209</v>
      </c>
      <c r="AW1937" t="s">
        <v>8641</v>
      </c>
      <c r="AX1937" s="31">
        <v>46209.575092592589</v>
      </c>
      <c r="AY1937" s="14">
        <v>46209</v>
      </c>
      <c r="AZ1937" t="s">
        <v>1435</v>
      </c>
      <c r="BA1937" s="31">
        <v>46209.579722222225</v>
      </c>
      <c r="BB1937" s="14">
        <v>46209</v>
      </c>
      <c r="BC1937" t="s">
        <v>1456</v>
      </c>
      <c r="BD1937" s="31">
        <v>46209.603310185186</v>
      </c>
      <c r="BE1937" s="14">
        <v>46209</v>
      </c>
      <c r="BF1937" t="s">
        <v>1437</v>
      </c>
      <c r="BG1937" s="31">
        <v>46209.61582175926</v>
      </c>
      <c r="BH1937" s="14">
        <v>46209</v>
      </c>
      <c r="BI1937" t="s">
        <v>1444</v>
      </c>
      <c r="BJ1937" s="31">
        <v>46209.697384259256</v>
      </c>
      <c r="BK1937" s="14">
        <v>46209</v>
      </c>
      <c r="BL1937" t="s">
        <v>1437</v>
      </c>
      <c r="BM1937" s="31">
        <v>46209.616990740738</v>
      </c>
      <c r="BW1937" s="14">
        <v>46209</v>
      </c>
      <c r="BX1937" t="s">
        <v>1444</v>
      </c>
      <c r="BY1937" s="31">
        <v>46209.714074074072</v>
      </c>
      <c r="BZ1937" s="14">
        <v>46209</v>
      </c>
      <c r="CA1937" t="s">
        <v>1437</v>
      </c>
      <c r="CB1937" s="31">
        <v>46209.719814814816</v>
      </c>
      <c r="CF1937" s="14">
        <v>46209</v>
      </c>
      <c r="CG1937" t="s">
        <v>8641</v>
      </c>
      <c r="CH1937" s="31">
        <v>46209.862708333334</v>
      </c>
      <c r="CM1937" s="4">
        <f t="shared" si="80"/>
        <v>46209.538124999999</v>
      </c>
      <c r="CN1937">
        <f t="shared" si="81"/>
        <v>0</v>
      </c>
      <c r="CO1937" t="str">
        <f>VLOOKUP(A1937,Sheet1!$A$2:$B$221,2,0)</f>
        <v>South East Zone</v>
      </c>
    </row>
    <row r="1938" spans="1:93" x14ac:dyDescent="0.35">
      <c r="A1938" t="s">
        <v>8634</v>
      </c>
      <c r="B1938">
        <v>240</v>
      </c>
      <c r="C1938" t="s">
        <v>9332</v>
      </c>
      <c r="D1938" t="s">
        <v>678</v>
      </c>
      <c r="E1938" t="s">
        <v>636</v>
      </c>
      <c r="F1938" t="s">
        <v>637</v>
      </c>
      <c r="G1938" t="s">
        <v>567</v>
      </c>
      <c r="H1938" t="s">
        <v>11069</v>
      </c>
      <c r="I1938">
        <v>786870</v>
      </c>
      <c r="J1938" t="s">
        <v>8655</v>
      </c>
      <c r="K1938" t="s">
        <v>8656</v>
      </c>
      <c r="L1938" t="s">
        <v>4622</v>
      </c>
      <c r="M1938" t="s">
        <v>11070</v>
      </c>
      <c r="N1938">
        <v>40000</v>
      </c>
      <c r="O1938" t="s">
        <v>10149</v>
      </c>
      <c r="P1938" t="s">
        <v>10150</v>
      </c>
      <c r="Q1938" t="s">
        <v>11073</v>
      </c>
      <c r="R1938">
        <v>1271834909</v>
      </c>
      <c r="S1938" s="14">
        <v>46209</v>
      </c>
      <c r="T1938" t="s">
        <v>8657</v>
      </c>
      <c r="U1938" s="31">
        <v>46209.538148148145</v>
      </c>
      <c r="AK1938" s="14">
        <v>46209</v>
      </c>
      <c r="AL1938" t="s">
        <v>8641</v>
      </c>
      <c r="AM1938" s="31">
        <v>46209.573692129627</v>
      </c>
      <c r="AQ1938" s="31">
        <v>46209.573692129627</v>
      </c>
      <c r="AR1938" s="14">
        <v>46209</v>
      </c>
      <c r="AS1938" t="s">
        <v>8641</v>
      </c>
      <c r="AT1938" t="s">
        <v>8642</v>
      </c>
      <c r="AU1938" t="s">
        <v>677</v>
      </c>
      <c r="AV1938" s="14">
        <v>46209</v>
      </c>
      <c r="AW1938" t="s">
        <v>8641</v>
      </c>
      <c r="AX1938" s="31">
        <v>46209.575069444443</v>
      </c>
      <c r="AY1938" s="14">
        <v>46209</v>
      </c>
      <c r="AZ1938" t="s">
        <v>1435</v>
      </c>
      <c r="BA1938" s="31">
        <v>46209.579722222225</v>
      </c>
      <c r="BB1938" s="14">
        <v>46209</v>
      </c>
      <c r="BC1938" t="s">
        <v>1456</v>
      </c>
      <c r="BD1938" s="31">
        <v>46209.603298611109</v>
      </c>
      <c r="BE1938" s="14">
        <v>46209</v>
      </c>
      <c r="BF1938" t="s">
        <v>1437</v>
      </c>
      <c r="BG1938" s="31">
        <v>46209.615810185183</v>
      </c>
      <c r="BH1938" s="14">
        <v>46209</v>
      </c>
      <c r="BI1938" t="s">
        <v>1444</v>
      </c>
      <c r="BJ1938" s="31">
        <v>46209.697372685187</v>
      </c>
      <c r="BK1938" s="14">
        <v>46209</v>
      </c>
      <c r="BL1938" t="s">
        <v>1437</v>
      </c>
      <c r="BM1938" s="31">
        <v>46209.616967592592</v>
      </c>
      <c r="BW1938" s="14">
        <v>46209</v>
      </c>
      <c r="BX1938" t="s">
        <v>1444</v>
      </c>
      <c r="BY1938" s="31">
        <v>46209.714062500003</v>
      </c>
      <c r="BZ1938" s="14">
        <v>46209</v>
      </c>
      <c r="CA1938" t="s">
        <v>1437</v>
      </c>
      <c r="CB1938" s="31">
        <v>46209.719814814816</v>
      </c>
      <c r="CF1938" s="14">
        <v>46209</v>
      </c>
      <c r="CG1938" t="s">
        <v>8641</v>
      </c>
      <c r="CH1938" s="31">
        <v>46209.862708333334</v>
      </c>
      <c r="CM1938" s="4">
        <f t="shared" si="80"/>
        <v>46209.538148148145</v>
      </c>
      <c r="CN1938">
        <f t="shared" si="81"/>
        <v>0</v>
      </c>
      <c r="CO1938" t="str">
        <f>VLOOKUP(A1938,Sheet1!$A$2:$B$221,2,0)</f>
        <v>South East Zone</v>
      </c>
    </row>
    <row r="1939" spans="1:93" x14ac:dyDescent="0.35">
      <c r="A1939" t="s">
        <v>8663</v>
      </c>
      <c r="B1939">
        <v>242</v>
      </c>
      <c r="C1939" t="s">
        <v>9332</v>
      </c>
      <c r="D1939" t="s">
        <v>678</v>
      </c>
      <c r="E1939" t="s">
        <v>572</v>
      </c>
      <c r="F1939" t="s">
        <v>573</v>
      </c>
      <c r="G1939" t="s">
        <v>567</v>
      </c>
      <c r="H1939" t="s">
        <v>8664</v>
      </c>
      <c r="I1939">
        <v>80182</v>
      </c>
      <c r="J1939" t="s">
        <v>2250</v>
      </c>
      <c r="K1939" t="s">
        <v>2251</v>
      </c>
      <c r="L1939" t="s">
        <v>4622</v>
      </c>
      <c r="M1939" t="s">
        <v>8665</v>
      </c>
      <c r="N1939">
        <v>65000</v>
      </c>
      <c r="O1939" t="s">
        <v>1358</v>
      </c>
      <c r="P1939" t="s">
        <v>1359</v>
      </c>
      <c r="Q1939" t="s">
        <v>8666</v>
      </c>
      <c r="R1939">
        <v>5611266847</v>
      </c>
      <c r="S1939" s="14">
        <v>46205</v>
      </c>
      <c r="T1939" t="s">
        <v>2435</v>
      </c>
      <c r="U1939" s="31">
        <v>46205.586458333331</v>
      </c>
      <c r="AK1939" s="14">
        <v>46205</v>
      </c>
      <c r="AL1939" t="s">
        <v>2434</v>
      </c>
      <c r="AM1939" s="31">
        <v>46205.613807870373</v>
      </c>
      <c r="AQ1939" s="31">
        <v>46205.613807870373</v>
      </c>
      <c r="AR1939" s="14">
        <v>46205</v>
      </c>
      <c r="AS1939" t="s">
        <v>2434</v>
      </c>
      <c r="AT1939" t="s">
        <v>573</v>
      </c>
      <c r="AU1939" t="s">
        <v>678</v>
      </c>
      <c r="AV1939" s="14">
        <v>46205</v>
      </c>
      <c r="AW1939" t="s">
        <v>2434</v>
      </c>
      <c r="AX1939" s="31">
        <v>46205.642465277779</v>
      </c>
      <c r="AY1939" s="14">
        <v>46205</v>
      </c>
      <c r="AZ1939" t="s">
        <v>1435</v>
      </c>
      <c r="BA1939" s="31">
        <v>46205.644895833335</v>
      </c>
      <c r="BB1939" s="14">
        <v>46205</v>
      </c>
      <c r="BC1939" t="s">
        <v>1441</v>
      </c>
      <c r="BD1939" s="31">
        <v>46205.649398148147</v>
      </c>
      <c r="BE1939" s="14">
        <v>46205</v>
      </c>
      <c r="BF1939" t="s">
        <v>1437</v>
      </c>
      <c r="BG1939" s="31">
        <v>46205.6641087963</v>
      </c>
      <c r="BH1939" s="14">
        <v>46205</v>
      </c>
      <c r="BI1939" t="s">
        <v>1437</v>
      </c>
      <c r="BJ1939" s="31">
        <v>46205.664537037039</v>
      </c>
      <c r="BW1939" s="14">
        <v>46205</v>
      </c>
      <c r="BX1939" t="s">
        <v>1437</v>
      </c>
      <c r="BY1939" s="31">
        <v>46205.676828703705</v>
      </c>
      <c r="BZ1939" s="14">
        <v>46205</v>
      </c>
      <c r="CA1939" t="s">
        <v>1437</v>
      </c>
      <c r="CB1939" s="31">
        <v>46205.683946759258</v>
      </c>
      <c r="CF1939" s="14">
        <v>46210</v>
      </c>
      <c r="CG1939" t="s">
        <v>2435</v>
      </c>
      <c r="CH1939" s="31">
        <v>46210.664189814815</v>
      </c>
      <c r="CM1939" s="4">
        <f t="shared" si="80"/>
        <v>46205.586458333331</v>
      </c>
      <c r="CN1939">
        <f t="shared" si="81"/>
        <v>0</v>
      </c>
      <c r="CO1939" t="str">
        <f>VLOOKUP(A1939,Sheet1!$A$2:$B$221,2,0)</f>
        <v>South East Zone</v>
      </c>
    </row>
    <row r="1940" spans="1:93" x14ac:dyDescent="0.35">
      <c r="A1940" t="s">
        <v>8667</v>
      </c>
      <c r="B1940">
        <v>281</v>
      </c>
      <c r="C1940" t="s">
        <v>9332</v>
      </c>
      <c r="D1940" t="s">
        <v>678</v>
      </c>
      <c r="E1940" t="s">
        <v>638</v>
      </c>
      <c r="F1940" t="s">
        <v>639</v>
      </c>
      <c r="G1940" t="s">
        <v>567</v>
      </c>
      <c r="H1940" t="s">
        <v>11074</v>
      </c>
      <c r="I1940">
        <v>95922</v>
      </c>
      <c r="J1940" t="s">
        <v>3496</v>
      </c>
      <c r="K1940" t="s">
        <v>3497</v>
      </c>
      <c r="L1940" t="s">
        <v>4622</v>
      </c>
      <c r="M1940" t="s">
        <v>11075</v>
      </c>
      <c r="N1940">
        <v>50000</v>
      </c>
      <c r="O1940" t="s">
        <v>9807</v>
      </c>
      <c r="P1940" t="s">
        <v>9808</v>
      </c>
      <c r="Q1940" t="s">
        <v>11076</v>
      </c>
      <c r="R1940">
        <v>2967605107</v>
      </c>
      <c r="S1940" s="14">
        <v>46209</v>
      </c>
      <c r="T1940" t="s">
        <v>11077</v>
      </c>
      <c r="U1940" s="31">
        <v>46209.580439814818</v>
      </c>
      <c r="AK1940" s="14">
        <v>46209</v>
      </c>
      <c r="AL1940" t="s">
        <v>2436</v>
      </c>
      <c r="AM1940" s="31">
        <v>46209.622870370367</v>
      </c>
      <c r="AQ1940" s="31">
        <v>46209.622870370367</v>
      </c>
      <c r="AR1940" s="14">
        <v>46209</v>
      </c>
      <c r="AS1940" t="s">
        <v>2436</v>
      </c>
      <c r="AT1940" t="s">
        <v>639</v>
      </c>
      <c r="AU1940" t="s">
        <v>678</v>
      </c>
      <c r="AV1940" s="14">
        <v>46209</v>
      </c>
      <c r="AW1940" t="s">
        <v>2436</v>
      </c>
      <c r="AX1940" s="31">
        <v>46209.623310185183</v>
      </c>
      <c r="AY1940" s="14">
        <v>46209</v>
      </c>
      <c r="AZ1940" t="s">
        <v>1435</v>
      </c>
      <c r="BA1940" s="31">
        <v>46209.62667824074</v>
      </c>
      <c r="BB1940" s="14">
        <v>46209</v>
      </c>
      <c r="BC1940" t="s">
        <v>1454</v>
      </c>
      <c r="BD1940" s="31">
        <v>46209.632743055554</v>
      </c>
      <c r="BE1940" s="14">
        <v>46209</v>
      </c>
      <c r="BF1940" t="s">
        <v>1437</v>
      </c>
      <c r="BG1940" s="31">
        <v>46209.638171296298</v>
      </c>
      <c r="BH1940" s="14">
        <v>46209</v>
      </c>
      <c r="BI1940" t="s">
        <v>1437</v>
      </c>
      <c r="BJ1940" s="31">
        <v>46209.639178240737</v>
      </c>
      <c r="BW1940" s="14">
        <v>46209</v>
      </c>
      <c r="BX1940" t="s">
        <v>1437</v>
      </c>
      <c r="BY1940" s="31">
        <v>46209.645752314813</v>
      </c>
      <c r="BZ1940" s="14">
        <v>46209</v>
      </c>
      <c r="CA1940" t="s">
        <v>1455</v>
      </c>
      <c r="CB1940" s="31">
        <v>46209.647037037037</v>
      </c>
      <c r="CF1940" s="14">
        <v>46209</v>
      </c>
      <c r="CG1940" t="s">
        <v>2969</v>
      </c>
      <c r="CH1940" s="31">
        <v>46209.71303240741</v>
      </c>
      <c r="CM1940" s="4">
        <f t="shared" si="80"/>
        <v>46209.580439814818</v>
      </c>
      <c r="CN1940">
        <f t="shared" si="81"/>
        <v>0</v>
      </c>
      <c r="CO1940" t="str">
        <f>VLOOKUP(A1940,Sheet1!$A$2:$B$221,2,0)</f>
        <v>South East Zone</v>
      </c>
    </row>
    <row r="1941" spans="1:93" x14ac:dyDescent="0.35">
      <c r="A1941" t="s">
        <v>8667</v>
      </c>
      <c r="B1941">
        <v>281</v>
      </c>
      <c r="C1941" t="s">
        <v>9332</v>
      </c>
      <c r="D1941" t="s">
        <v>678</v>
      </c>
      <c r="E1941" t="s">
        <v>638</v>
      </c>
      <c r="F1941" t="s">
        <v>639</v>
      </c>
      <c r="G1941" t="s">
        <v>567</v>
      </c>
      <c r="H1941" t="s">
        <v>11078</v>
      </c>
      <c r="I1941">
        <v>131590</v>
      </c>
      <c r="J1941" t="s">
        <v>3496</v>
      </c>
      <c r="K1941" t="s">
        <v>3497</v>
      </c>
      <c r="L1941" t="s">
        <v>4622</v>
      </c>
      <c r="M1941" t="s">
        <v>11079</v>
      </c>
      <c r="N1941">
        <v>45000</v>
      </c>
      <c r="O1941" t="s">
        <v>10076</v>
      </c>
      <c r="P1941" t="s">
        <v>10077</v>
      </c>
      <c r="Q1941" t="s">
        <v>11080</v>
      </c>
      <c r="R1941">
        <v>6886963282</v>
      </c>
      <c r="S1941" s="14">
        <v>46209</v>
      </c>
      <c r="T1941" t="s">
        <v>11077</v>
      </c>
      <c r="U1941" s="31">
        <v>46209.513078703705</v>
      </c>
      <c r="AK1941" s="14">
        <v>46209</v>
      </c>
      <c r="AL1941" t="s">
        <v>2436</v>
      </c>
      <c r="AM1941" s="31">
        <v>46209.595335648148</v>
      </c>
      <c r="AQ1941" s="31">
        <v>46209.595335648148</v>
      </c>
      <c r="AR1941" s="14">
        <v>46209</v>
      </c>
      <c r="AS1941" t="s">
        <v>2436</v>
      </c>
      <c r="AT1941" t="s">
        <v>639</v>
      </c>
      <c r="AU1941" t="s">
        <v>678</v>
      </c>
      <c r="AV1941" s="14">
        <v>46209</v>
      </c>
      <c r="AW1941" t="s">
        <v>2436</v>
      </c>
      <c r="AX1941" s="31">
        <v>46209.596273148149</v>
      </c>
      <c r="AY1941" s="14">
        <v>46209</v>
      </c>
      <c r="AZ1941" t="s">
        <v>1435</v>
      </c>
      <c r="BA1941" s="31">
        <v>46209.603275462963</v>
      </c>
      <c r="BB1941" s="14">
        <v>46209</v>
      </c>
      <c r="BC1941" t="s">
        <v>1443</v>
      </c>
      <c r="BD1941" s="31">
        <v>46209.607604166667</v>
      </c>
      <c r="BE1941" s="14">
        <v>46209</v>
      </c>
      <c r="BF1941" t="s">
        <v>1437</v>
      </c>
      <c r="BG1941" s="31">
        <v>46209.626168981478</v>
      </c>
      <c r="BH1941" s="14">
        <v>46209</v>
      </c>
      <c r="BI1941" t="s">
        <v>1437</v>
      </c>
      <c r="BJ1941" s="31">
        <v>46209.626956018517</v>
      </c>
      <c r="BW1941" s="14">
        <v>46209</v>
      </c>
      <c r="BX1941" t="s">
        <v>1437</v>
      </c>
      <c r="BY1941" s="31">
        <v>46209.632685185185</v>
      </c>
      <c r="BZ1941" s="14">
        <v>46209</v>
      </c>
      <c r="CA1941" t="s">
        <v>1437</v>
      </c>
      <c r="CB1941" s="31">
        <v>46209.635011574072</v>
      </c>
      <c r="CF1941" s="14">
        <v>46209</v>
      </c>
      <c r="CG1941" t="s">
        <v>2969</v>
      </c>
      <c r="CH1941" s="31">
        <v>46209.7030787037</v>
      </c>
      <c r="CM1941" s="4">
        <f t="shared" si="80"/>
        <v>46209.513078703705</v>
      </c>
      <c r="CN1941">
        <f t="shared" si="81"/>
        <v>0</v>
      </c>
      <c r="CO1941" t="str">
        <f>VLOOKUP(A1941,Sheet1!$A$2:$B$221,2,0)</f>
        <v>South East Zone</v>
      </c>
    </row>
    <row r="1942" spans="1:93" x14ac:dyDescent="0.35">
      <c r="A1942" t="s">
        <v>8667</v>
      </c>
      <c r="B1942">
        <v>281</v>
      </c>
      <c r="C1942" t="s">
        <v>9332</v>
      </c>
      <c r="D1942" t="s">
        <v>678</v>
      </c>
      <c r="E1942" t="s">
        <v>638</v>
      </c>
      <c r="F1942" t="s">
        <v>639</v>
      </c>
      <c r="G1942" t="s">
        <v>567</v>
      </c>
      <c r="H1942" t="s">
        <v>8668</v>
      </c>
      <c r="I1942">
        <v>185204</v>
      </c>
      <c r="J1942" t="s">
        <v>2853</v>
      </c>
      <c r="K1942" t="s">
        <v>2854</v>
      </c>
      <c r="L1942" t="s">
        <v>4622</v>
      </c>
      <c r="M1942" t="s">
        <v>8669</v>
      </c>
      <c r="N1942">
        <v>40000</v>
      </c>
      <c r="O1942" t="s">
        <v>3047</v>
      </c>
      <c r="P1942" t="s">
        <v>3048</v>
      </c>
      <c r="Q1942" t="s">
        <v>8670</v>
      </c>
      <c r="R1942">
        <v>8602975034</v>
      </c>
      <c r="S1942" s="14">
        <v>46206</v>
      </c>
      <c r="T1942" t="s">
        <v>8671</v>
      </c>
      <c r="U1942" s="31">
        <v>46206.571226851855</v>
      </c>
      <c r="AK1942" s="14">
        <v>46206</v>
      </c>
      <c r="AL1942" t="s">
        <v>2436</v>
      </c>
      <c r="AM1942" s="31">
        <v>46206.615532407406</v>
      </c>
      <c r="AQ1942" s="31">
        <v>46206.615532407406</v>
      </c>
      <c r="AR1942" s="14">
        <v>46206</v>
      </c>
      <c r="AS1942" t="s">
        <v>2436</v>
      </c>
      <c r="AT1942" t="s">
        <v>639</v>
      </c>
      <c r="AU1942" t="s">
        <v>678</v>
      </c>
      <c r="AV1942" s="14">
        <v>46206</v>
      </c>
      <c r="AW1942" t="s">
        <v>2436</v>
      </c>
      <c r="AX1942" s="31">
        <v>46206.616168981483</v>
      </c>
      <c r="AY1942" s="14">
        <v>46206</v>
      </c>
      <c r="AZ1942" t="s">
        <v>1435</v>
      </c>
      <c r="BA1942" s="31">
        <v>46206.619479166664</v>
      </c>
      <c r="BB1942" s="14">
        <v>46206</v>
      </c>
      <c r="BC1942" t="s">
        <v>1449</v>
      </c>
      <c r="BD1942" s="31">
        <v>46206.623680555553</v>
      </c>
      <c r="BE1942" s="14">
        <v>46206</v>
      </c>
      <c r="BF1942" t="s">
        <v>1437</v>
      </c>
      <c r="BG1942" s="31">
        <v>46206.653287037036</v>
      </c>
      <c r="BH1942" s="14">
        <v>46206</v>
      </c>
      <c r="BI1942" t="s">
        <v>1437</v>
      </c>
      <c r="BJ1942" s="31">
        <v>46206.653796296298</v>
      </c>
      <c r="BW1942" s="14">
        <v>46206</v>
      </c>
      <c r="BX1942" t="s">
        <v>1437</v>
      </c>
      <c r="BY1942" s="31">
        <v>46206.673067129632</v>
      </c>
      <c r="BZ1942" s="14">
        <v>46206</v>
      </c>
      <c r="CA1942" t="s">
        <v>1455</v>
      </c>
      <c r="CB1942" s="31">
        <v>46206.678530092591</v>
      </c>
      <c r="CF1942" s="14">
        <v>46206</v>
      </c>
      <c r="CG1942" t="s">
        <v>2969</v>
      </c>
      <c r="CH1942" s="31">
        <v>46206.703946759262</v>
      </c>
      <c r="CM1942" s="4">
        <f t="shared" si="80"/>
        <v>46206.571226851855</v>
      </c>
      <c r="CN1942">
        <f t="shared" si="81"/>
        <v>0</v>
      </c>
      <c r="CO1942" t="str">
        <f>VLOOKUP(A1942,Sheet1!$A$2:$B$221,2,0)</f>
        <v>South East Zone</v>
      </c>
    </row>
    <row r="1943" spans="1:93" x14ac:dyDescent="0.35">
      <c r="A1943" t="s">
        <v>8672</v>
      </c>
      <c r="B1943">
        <v>287</v>
      </c>
      <c r="C1943" t="s">
        <v>9332</v>
      </c>
      <c r="D1943" t="s">
        <v>678</v>
      </c>
      <c r="E1943" t="s">
        <v>640</v>
      </c>
      <c r="F1943" t="s">
        <v>641</v>
      </c>
      <c r="G1943" t="s">
        <v>567</v>
      </c>
      <c r="H1943" t="s">
        <v>8673</v>
      </c>
      <c r="I1943">
        <v>95910</v>
      </c>
      <c r="J1943" t="s">
        <v>8674</v>
      </c>
      <c r="K1943" t="s">
        <v>8675</v>
      </c>
      <c r="L1943" t="s">
        <v>4622</v>
      </c>
      <c r="M1943" t="s">
        <v>8676</v>
      </c>
      <c r="N1943">
        <v>40000</v>
      </c>
      <c r="O1943" t="s">
        <v>8677</v>
      </c>
      <c r="P1943" t="s">
        <v>8678</v>
      </c>
      <c r="Q1943" t="s">
        <v>8679</v>
      </c>
      <c r="R1943">
        <v>7747246645</v>
      </c>
      <c r="S1943" s="14">
        <v>46205</v>
      </c>
      <c r="T1943" t="s">
        <v>1477</v>
      </c>
      <c r="U1943" s="31">
        <v>46205.399953703702</v>
      </c>
      <c r="AK1943" s="14">
        <v>46205</v>
      </c>
      <c r="AL1943" t="s">
        <v>1478</v>
      </c>
      <c r="AM1943" s="31">
        <v>46205.428969907407</v>
      </c>
      <c r="AQ1943" s="31">
        <v>46205.428969907407</v>
      </c>
      <c r="AR1943" s="14">
        <v>46205</v>
      </c>
      <c r="AS1943" t="s">
        <v>1478</v>
      </c>
      <c r="AT1943" t="s">
        <v>641</v>
      </c>
      <c r="AU1943" t="s">
        <v>678</v>
      </c>
      <c r="AV1943" s="14">
        <v>46205</v>
      </c>
      <c r="AW1943" t="s">
        <v>1478</v>
      </c>
      <c r="AX1943" s="31">
        <v>46205.429409722223</v>
      </c>
      <c r="AY1943" s="14">
        <v>46205</v>
      </c>
      <c r="AZ1943" t="s">
        <v>1435</v>
      </c>
      <c r="BA1943" s="31">
        <v>46205.434872685182</v>
      </c>
      <c r="BB1943" s="14">
        <v>46205</v>
      </c>
      <c r="BC1943" t="s">
        <v>1454</v>
      </c>
      <c r="BD1943" s="31">
        <v>46205.441678240742</v>
      </c>
      <c r="BE1943" s="14">
        <v>46205</v>
      </c>
      <c r="BF1943" t="s">
        <v>1437</v>
      </c>
      <c r="BG1943" s="31">
        <v>46205.48027777778</v>
      </c>
      <c r="BH1943" s="14">
        <v>46205</v>
      </c>
      <c r="BI1943" t="s">
        <v>1437</v>
      </c>
      <c r="BJ1943" s="31">
        <v>46205.480868055558</v>
      </c>
      <c r="BW1943" s="14">
        <v>46205</v>
      </c>
      <c r="BX1943" t="s">
        <v>1437</v>
      </c>
      <c r="BY1943" s="31">
        <v>46205.506041666667</v>
      </c>
      <c r="BZ1943" s="14">
        <v>46205</v>
      </c>
      <c r="CA1943" t="s">
        <v>1438</v>
      </c>
      <c r="CB1943" s="31">
        <v>46205.513206018521</v>
      </c>
      <c r="CF1943" s="14">
        <v>46205</v>
      </c>
      <c r="CG1943" t="s">
        <v>1477</v>
      </c>
      <c r="CH1943" s="31">
        <v>46205.628171296295</v>
      </c>
      <c r="CM1943" s="4">
        <f t="shared" si="80"/>
        <v>46205.399953703702</v>
      </c>
      <c r="CN1943">
        <f t="shared" si="81"/>
        <v>0</v>
      </c>
      <c r="CO1943" t="str">
        <f>VLOOKUP(A1943,Sheet1!$A$2:$B$221,2,0)</f>
        <v>South East Zone</v>
      </c>
    </row>
    <row r="1944" spans="1:93" x14ac:dyDescent="0.35">
      <c r="A1944" t="s">
        <v>8672</v>
      </c>
      <c r="B1944">
        <v>287</v>
      </c>
      <c r="C1944" t="s">
        <v>9332</v>
      </c>
      <c r="D1944" t="s">
        <v>678</v>
      </c>
      <c r="E1944" t="s">
        <v>640</v>
      </c>
      <c r="F1944" t="s">
        <v>641</v>
      </c>
      <c r="G1944" t="s">
        <v>567</v>
      </c>
      <c r="H1944" t="s">
        <v>8680</v>
      </c>
      <c r="I1944">
        <v>112281</v>
      </c>
      <c r="J1944" t="s">
        <v>8681</v>
      </c>
      <c r="K1944" t="s">
        <v>8682</v>
      </c>
      <c r="L1944" t="s">
        <v>4622</v>
      </c>
      <c r="M1944" t="s">
        <v>8683</v>
      </c>
      <c r="N1944">
        <v>90000</v>
      </c>
      <c r="O1944" t="s">
        <v>1461</v>
      </c>
      <c r="P1944" t="s">
        <v>1462</v>
      </c>
      <c r="Q1944" t="s">
        <v>8684</v>
      </c>
      <c r="R1944">
        <v>7885382681</v>
      </c>
      <c r="S1944" s="14">
        <v>46205</v>
      </c>
      <c r="T1944" t="s">
        <v>8685</v>
      </c>
      <c r="U1944" s="31">
        <v>46205.403217592589</v>
      </c>
      <c r="AK1944" s="14">
        <v>46205</v>
      </c>
      <c r="AL1944" t="s">
        <v>1477</v>
      </c>
      <c r="AM1944" s="31">
        <v>46205.442314814813</v>
      </c>
      <c r="AQ1944" s="31">
        <v>46205.442314814813</v>
      </c>
      <c r="AR1944" s="14">
        <v>46205</v>
      </c>
      <c r="AS1944" t="s">
        <v>1477</v>
      </c>
      <c r="AT1944" t="s">
        <v>8686</v>
      </c>
      <c r="AU1944" t="s">
        <v>677</v>
      </c>
      <c r="AV1944" s="14">
        <v>46205</v>
      </c>
      <c r="AW1944" t="s">
        <v>1477</v>
      </c>
      <c r="AX1944" s="31">
        <v>46205.443298611113</v>
      </c>
      <c r="AY1944" s="14">
        <v>46205</v>
      </c>
      <c r="AZ1944" t="s">
        <v>1435</v>
      </c>
      <c r="BA1944" s="31">
        <v>46205.444837962961</v>
      </c>
      <c r="BB1944" s="14">
        <v>46205</v>
      </c>
      <c r="BC1944" t="s">
        <v>1442</v>
      </c>
      <c r="BD1944" s="31">
        <v>46205.45212962963</v>
      </c>
      <c r="BE1944" s="14">
        <v>46205</v>
      </c>
      <c r="BF1944" t="s">
        <v>1437</v>
      </c>
      <c r="BG1944" s="31">
        <v>46205.478877314818</v>
      </c>
      <c r="BH1944" s="14">
        <v>46205</v>
      </c>
      <c r="BI1944" t="s">
        <v>1437</v>
      </c>
      <c r="BJ1944" s="31">
        <v>46205.480023148149</v>
      </c>
      <c r="BW1944" s="14">
        <v>46205</v>
      </c>
      <c r="BX1944" t="s">
        <v>1437</v>
      </c>
      <c r="BY1944" s="31">
        <v>46205.505856481483</v>
      </c>
      <c r="BZ1944" s="14">
        <v>46205</v>
      </c>
      <c r="CA1944" t="s">
        <v>1438</v>
      </c>
      <c r="CB1944" s="31">
        <v>46205.513298611113</v>
      </c>
      <c r="CF1944" s="14">
        <v>46205</v>
      </c>
      <c r="CG1944" t="s">
        <v>1477</v>
      </c>
      <c r="CH1944" s="31">
        <v>46205.712442129632</v>
      </c>
      <c r="CM1944" s="4">
        <f t="shared" si="80"/>
        <v>46205.403217592589</v>
      </c>
      <c r="CN1944">
        <f t="shared" si="81"/>
        <v>0</v>
      </c>
      <c r="CO1944" t="str">
        <f>VLOOKUP(A1944,Sheet1!$A$2:$B$221,2,0)</f>
        <v>South East Zone</v>
      </c>
    </row>
    <row r="1945" spans="1:93" x14ac:dyDescent="0.35">
      <c r="A1945" t="s">
        <v>8672</v>
      </c>
      <c r="B1945">
        <v>287</v>
      </c>
      <c r="C1945" t="s">
        <v>9332</v>
      </c>
      <c r="D1945" t="s">
        <v>678</v>
      </c>
      <c r="E1945" t="s">
        <v>640</v>
      </c>
      <c r="F1945" t="s">
        <v>641</v>
      </c>
      <c r="G1945" t="s">
        <v>567</v>
      </c>
      <c r="H1945" t="s">
        <v>8687</v>
      </c>
      <c r="I1945">
        <v>133856</v>
      </c>
      <c r="J1945" t="s">
        <v>8688</v>
      </c>
      <c r="K1945" t="s">
        <v>8689</v>
      </c>
      <c r="L1945" t="s">
        <v>4622</v>
      </c>
      <c r="M1945" t="s">
        <v>8690</v>
      </c>
      <c r="N1945">
        <v>45000</v>
      </c>
      <c r="O1945" t="s">
        <v>7079</v>
      </c>
      <c r="P1945" t="s">
        <v>7080</v>
      </c>
      <c r="Q1945" t="s">
        <v>8691</v>
      </c>
      <c r="R1945">
        <v>6027391950</v>
      </c>
      <c r="S1945" s="14">
        <v>46206</v>
      </c>
      <c r="T1945" t="s">
        <v>1477</v>
      </c>
      <c r="U1945" s="31">
        <v>46206.520277777781</v>
      </c>
      <c r="AK1945" s="14">
        <v>46206</v>
      </c>
      <c r="AL1945" t="s">
        <v>1477</v>
      </c>
      <c r="AM1945" s="31">
        <v>46206.544039351851</v>
      </c>
      <c r="AQ1945" s="31">
        <v>46206.544039351851</v>
      </c>
      <c r="AR1945" s="14">
        <v>46206</v>
      </c>
      <c r="AS1945" t="s">
        <v>1477</v>
      </c>
      <c r="AT1945" t="s">
        <v>8686</v>
      </c>
      <c r="AU1945" t="s">
        <v>677</v>
      </c>
      <c r="AV1945" s="14">
        <v>46206</v>
      </c>
      <c r="AW1945" t="s">
        <v>1477</v>
      </c>
      <c r="AX1945" s="31">
        <v>46206.545092592591</v>
      </c>
      <c r="AY1945" s="14">
        <v>46206</v>
      </c>
      <c r="AZ1945" t="s">
        <v>1435</v>
      </c>
      <c r="BA1945" s="31">
        <v>46206.549953703703</v>
      </c>
      <c r="BB1945" s="14">
        <v>46206</v>
      </c>
      <c r="BC1945" t="s">
        <v>1440</v>
      </c>
      <c r="BD1945" s="31">
        <v>46206.553819444445</v>
      </c>
      <c r="BE1945" s="14">
        <v>46206</v>
      </c>
      <c r="BF1945" t="s">
        <v>1437</v>
      </c>
      <c r="BG1945" s="31">
        <v>46206.607986111114</v>
      </c>
      <c r="BH1945" s="14">
        <v>46206</v>
      </c>
      <c r="BI1945" t="s">
        <v>1437</v>
      </c>
      <c r="BJ1945" s="31">
        <v>46206.608634259261</v>
      </c>
      <c r="BW1945" s="14">
        <v>46206</v>
      </c>
      <c r="BX1945" t="s">
        <v>1437</v>
      </c>
      <c r="BY1945" s="31">
        <v>46206.634432870371</v>
      </c>
      <c r="BZ1945" s="14">
        <v>46206</v>
      </c>
      <c r="CA1945" t="s">
        <v>1438</v>
      </c>
      <c r="CB1945" s="31">
        <v>46206.647881944446</v>
      </c>
      <c r="CF1945" s="14">
        <v>46206</v>
      </c>
      <c r="CG1945" t="s">
        <v>1477</v>
      </c>
      <c r="CH1945" s="31">
        <v>46206.673032407409</v>
      </c>
      <c r="CM1945" s="4">
        <f t="shared" si="80"/>
        <v>46206.520277777781</v>
      </c>
      <c r="CN1945">
        <f t="shared" si="81"/>
        <v>0</v>
      </c>
      <c r="CO1945" t="str">
        <f>VLOOKUP(A1945,Sheet1!$A$2:$B$221,2,0)</f>
        <v>South East Zone</v>
      </c>
    </row>
    <row r="1946" spans="1:93" x14ac:dyDescent="0.35">
      <c r="A1946" t="s">
        <v>8672</v>
      </c>
      <c r="B1946">
        <v>287</v>
      </c>
      <c r="C1946" t="s">
        <v>9332</v>
      </c>
      <c r="D1946" t="s">
        <v>678</v>
      </c>
      <c r="E1946" t="s">
        <v>640</v>
      </c>
      <c r="F1946" t="s">
        <v>641</v>
      </c>
      <c r="G1946" t="s">
        <v>567</v>
      </c>
      <c r="H1946" t="s">
        <v>8692</v>
      </c>
      <c r="I1946">
        <v>136118</v>
      </c>
      <c r="J1946" t="s">
        <v>8681</v>
      </c>
      <c r="K1946" t="s">
        <v>8682</v>
      </c>
      <c r="L1946" t="s">
        <v>4622</v>
      </c>
      <c r="M1946" t="s">
        <v>8693</v>
      </c>
      <c r="N1946">
        <v>60000</v>
      </c>
      <c r="O1946" t="s">
        <v>1302</v>
      </c>
      <c r="P1946" t="s">
        <v>1303</v>
      </c>
      <c r="Q1946" t="s">
        <v>8694</v>
      </c>
      <c r="R1946">
        <v>9429381418</v>
      </c>
      <c r="S1946" s="14">
        <v>46206</v>
      </c>
      <c r="T1946" t="s">
        <v>8685</v>
      </c>
      <c r="U1946" s="31">
        <v>46206.44259259259</v>
      </c>
      <c r="AK1946" s="14">
        <v>46206</v>
      </c>
      <c r="AL1946" t="s">
        <v>1478</v>
      </c>
      <c r="AM1946" s="31">
        <v>46206.502951388888</v>
      </c>
      <c r="AQ1946" s="31">
        <v>46206.502951388888</v>
      </c>
      <c r="AR1946" s="14">
        <v>46206</v>
      </c>
      <c r="AS1946" t="s">
        <v>1478</v>
      </c>
      <c r="AT1946" t="s">
        <v>641</v>
      </c>
      <c r="AU1946" t="s">
        <v>678</v>
      </c>
      <c r="AV1946" s="14">
        <v>46206</v>
      </c>
      <c r="AW1946" t="s">
        <v>1478</v>
      </c>
      <c r="AX1946" s="31">
        <v>46206.509247685186</v>
      </c>
      <c r="AY1946" s="14">
        <v>46206</v>
      </c>
      <c r="AZ1946" t="s">
        <v>1435</v>
      </c>
      <c r="BA1946" s="31">
        <v>46206.515138888892</v>
      </c>
      <c r="BB1946" s="14">
        <v>46206</v>
      </c>
      <c r="BC1946" t="s">
        <v>1449</v>
      </c>
      <c r="BD1946" s="31">
        <v>46206.519270833334</v>
      </c>
      <c r="BE1946" s="14">
        <v>46206</v>
      </c>
      <c r="BF1946" t="s">
        <v>1437</v>
      </c>
      <c r="BG1946" s="31">
        <v>46206.544432870367</v>
      </c>
      <c r="BH1946" s="14">
        <v>46206</v>
      </c>
      <c r="BI1946" t="s">
        <v>1437</v>
      </c>
      <c r="BJ1946" s="31">
        <v>46206.54482638889</v>
      </c>
      <c r="BW1946" s="14">
        <v>46206</v>
      </c>
      <c r="BX1946" t="s">
        <v>1437</v>
      </c>
      <c r="BY1946" s="31">
        <v>46206.562395833331</v>
      </c>
      <c r="BZ1946" s="14">
        <v>46206</v>
      </c>
      <c r="CA1946" t="s">
        <v>1437</v>
      </c>
      <c r="CB1946" s="31">
        <v>46206.566250000003</v>
      </c>
      <c r="CF1946" s="14">
        <v>46206</v>
      </c>
      <c r="CG1946" t="s">
        <v>1477</v>
      </c>
      <c r="CH1946" s="31">
        <v>46206.69054398148</v>
      </c>
      <c r="CM1946" s="4">
        <f t="shared" si="80"/>
        <v>46206.44259259259</v>
      </c>
      <c r="CN1946">
        <f t="shared" si="81"/>
        <v>0</v>
      </c>
      <c r="CO1946" t="str">
        <f>VLOOKUP(A1946,Sheet1!$A$2:$B$221,2,0)</f>
        <v>South East Zone</v>
      </c>
    </row>
    <row r="1947" spans="1:93" x14ac:dyDescent="0.35">
      <c r="A1947" t="s">
        <v>8672</v>
      </c>
      <c r="B1947">
        <v>287</v>
      </c>
      <c r="C1947" t="s">
        <v>9332</v>
      </c>
      <c r="D1947" t="s">
        <v>678</v>
      </c>
      <c r="E1947" t="s">
        <v>640</v>
      </c>
      <c r="F1947" t="s">
        <v>641</v>
      </c>
      <c r="G1947" t="s">
        <v>567</v>
      </c>
      <c r="H1947" t="s">
        <v>8695</v>
      </c>
      <c r="I1947">
        <v>724379</v>
      </c>
      <c r="J1947" t="s">
        <v>1479</v>
      </c>
      <c r="K1947" t="s">
        <v>1480</v>
      </c>
      <c r="L1947" t="s">
        <v>4622</v>
      </c>
      <c r="M1947" t="s">
        <v>8696</v>
      </c>
      <c r="N1947">
        <v>45000</v>
      </c>
      <c r="O1947" t="s">
        <v>7079</v>
      </c>
      <c r="P1947" t="s">
        <v>7080</v>
      </c>
      <c r="Q1947" t="s">
        <v>8697</v>
      </c>
      <c r="R1947">
        <v>8237546285</v>
      </c>
      <c r="S1947" s="14">
        <v>46204</v>
      </c>
      <c r="T1947" t="s">
        <v>8698</v>
      </c>
      <c r="U1947" s="31">
        <v>46204.500231481485</v>
      </c>
      <c r="AK1947" s="14">
        <v>46204</v>
      </c>
      <c r="AL1947" t="s">
        <v>1478</v>
      </c>
      <c r="AM1947" s="31">
        <v>46204.553819444445</v>
      </c>
      <c r="AQ1947" s="31">
        <v>46204.553819444445</v>
      </c>
      <c r="AR1947" s="14">
        <v>46204</v>
      </c>
      <c r="AS1947" t="s">
        <v>1478</v>
      </c>
      <c r="AT1947" t="s">
        <v>641</v>
      </c>
      <c r="AU1947" t="s">
        <v>678</v>
      </c>
      <c r="AV1947" s="14">
        <v>46204</v>
      </c>
      <c r="AW1947" t="s">
        <v>1478</v>
      </c>
      <c r="AX1947" s="31">
        <v>46204.562650462962</v>
      </c>
      <c r="AY1947" s="14">
        <v>46204</v>
      </c>
      <c r="AZ1947" t="s">
        <v>1435</v>
      </c>
      <c r="BA1947" s="31">
        <v>46204.577905092592</v>
      </c>
      <c r="BB1947" s="14">
        <v>46204</v>
      </c>
      <c r="BC1947" t="s">
        <v>1454</v>
      </c>
      <c r="BD1947" s="31">
        <v>46204.594849537039</v>
      </c>
      <c r="BE1947" s="14">
        <v>46204</v>
      </c>
      <c r="BF1947" t="s">
        <v>1437</v>
      </c>
      <c r="BG1947" s="31">
        <v>46204.608043981483</v>
      </c>
      <c r="BH1947" s="14">
        <v>46204</v>
      </c>
      <c r="BI1947" t="s">
        <v>1437</v>
      </c>
      <c r="BJ1947" s="31">
        <v>46204.608796296299</v>
      </c>
      <c r="BW1947" s="14">
        <v>46204</v>
      </c>
      <c r="BX1947" t="s">
        <v>1437</v>
      </c>
      <c r="BY1947" s="31">
        <v>46204.616550925923</v>
      </c>
      <c r="BZ1947" s="14">
        <v>46204</v>
      </c>
      <c r="CA1947" t="s">
        <v>1438</v>
      </c>
      <c r="CB1947" s="31">
        <v>46204.622557870367</v>
      </c>
      <c r="CF1947" s="14">
        <v>46204</v>
      </c>
      <c r="CG1947" t="s">
        <v>1477</v>
      </c>
      <c r="CH1947" s="31">
        <v>46204.718344907407</v>
      </c>
      <c r="CM1947" s="4">
        <f t="shared" si="80"/>
        <v>46204.500231481485</v>
      </c>
      <c r="CN1947">
        <f t="shared" si="81"/>
        <v>0</v>
      </c>
      <c r="CO1947" t="str">
        <f>VLOOKUP(A1947,Sheet1!$A$2:$B$221,2,0)</f>
        <v>South East Zone</v>
      </c>
    </row>
    <row r="1948" spans="1:93" x14ac:dyDescent="0.35">
      <c r="A1948" t="s">
        <v>8699</v>
      </c>
      <c r="B1948">
        <v>288</v>
      </c>
      <c r="C1948" t="s">
        <v>9332</v>
      </c>
      <c r="D1948" t="s">
        <v>678</v>
      </c>
      <c r="E1948" t="s">
        <v>642</v>
      </c>
      <c r="F1948" t="s">
        <v>643</v>
      </c>
      <c r="G1948" t="s">
        <v>567</v>
      </c>
      <c r="H1948" t="s">
        <v>8700</v>
      </c>
      <c r="I1948">
        <v>85482</v>
      </c>
      <c r="J1948" t="s">
        <v>8701</v>
      </c>
      <c r="K1948" t="s">
        <v>8702</v>
      </c>
      <c r="L1948" t="s">
        <v>4622</v>
      </c>
      <c r="M1948" t="s">
        <v>8703</v>
      </c>
      <c r="N1948">
        <v>90000</v>
      </c>
      <c r="O1948" t="s">
        <v>978</v>
      </c>
      <c r="P1948" t="s">
        <v>979</v>
      </c>
      <c r="Q1948" t="s">
        <v>8704</v>
      </c>
      <c r="R1948">
        <v>2903931535</v>
      </c>
      <c r="S1948" s="14">
        <v>46205</v>
      </c>
      <c r="T1948" t="s">
        <v>8705</v>
      </c>
      <c r="U1948" s="31">
        <v>46205.668958333335</v>
      </c>
      <c r="AK1948" s="14">
        <v>46206</v>
      </c>
      <c r="AL1948" t="s">
        <v>2437</v>
      </c>
      <c r="AM1948" s="31">
        <v>46206.480995370373</v>
      </c>
      <c r="AQ1948" s="31">
        <v>46206.480995370373</v>
      </c>
      <c r="AR1948" s="14">
        <v>46206</v>
      </c>
      <c r="AS1948" t="s">
        <v>2437</v>
      </c>
      <c r="AT1948" t="s">
        <v>643</v>
      </c>
      <c r="AU1948" t="s">
        <v>678</v>
      </c>
      <c r="AV1948" s="14">
        <v>46206</v>
      </c>
      <c r="AW1948" t="s">
        <v>2437</v>
      </c>
      <c r="AX1948" s="31">
        <v>46206.48170138889</v>
      </c>
      <c r="AY1948" s="14">
        <v>46206</v>
      </c>
      <c r="AZ1948" t="s">
        <v>1435</v>
      </c>
      <c r="BA1948" s="31">
        <v>46206.486400462964</v>
      </c>
      <c r="BB1948" s="14">
        <v>46206</v>
      </c>
      <c r="BC1948" t="s">
        <v>1458</v>
      </c>
      <c r="BD1948" s="31">
        <v>46206.497939814813</v>
      </c>
      <c r="BE1948" s="14">
        <v>46206</v>
      </c>
      <c r="BF1948" t="s">
        <v>1437</v>
      </c>
      <c r="BG1948" s="31">
        <v>46206.545023148145</v>
      </c>
      <c r="BH1948" s="14">
        <v>46206</v>
      </c>
      <c r="BI1948" t="s">
        <v>1437</v>
      </c>
      <c r="BJ1948" s="31">
        <v>46206.545810185184</v>
      </c>
      <c r="BW1948" s="14">
        <v>46206</v>
      </c>
      <c r="BX1948" t="s">
        <v>1437</v>
      </c>
      <c r="BY1948" s="31">
        <v>46206.562916666669</v>
      </c>
      <c r="BZ1948" s="14">
        <v>46206</v>
      </c>
      <c r="CA1948" t="s">
        <v>1437</v>
      </c>
      <c r="CB1948" s="31">
        <v>46206.566365740742</v>
      </c>
      <c r="CF1948" s="14">
        <v>46206</v>
      </c>
      <c r="CG1948" t="s">
        <v>1560</v>
      </c>
      <c r="CH1948" s="31">
        <v>46206.730023148149</v>
      </c>
      <c r="CM1948" s="4">
        <f t="shared" si="80"/>
        <v>46205.668958333335</v>
      </c>
      <c r="CN1948">
        <f t="shared" si="81"/>
        <v>1</v>
      </c>
      <c r="CO1948" t="str">
        <f>VLOOKUP(A1948,Sheet1!$A$2:$B$221,2,0)</f>
        <v>South East Zone</v>
      </c>
    </row>
    <row r="1949" spans="1:93" x14ac:dyDescent="0.35">
      <c r="A1949" t="s">
        <v>8699</v>
      </c>
      <c r="B1949">
        <v>288</v>
      </c>
      <c r="C1949" t="s">
        <v>9332</v>
      </c>
      <c r="D1949" t="s">
        <v>678</v>
      </c>
      <c r="E1949" t="s">
        <v>642</v>
      </c>
      <c r="F1949" t="s">
        <v>643</v>
      </c>
      <c r="G1949" t="s">
        <v>567</v>
      </c>
      <c r="H1949" t="s">
        <v>8700</v>
      </c>
      <c r="I1949">
        <v>85482</v>
      </c>
      <c r="J1949" t="s">
        <v>8701</v>
      </c>
      <c r="K1949" t="s">
        <v>8702</v>
      </c>
      <c r="L1949" t="s">
        <v>4622</v>
      </c>
      <c r="M1949" t="s">
        <v>8703</v>
      </c>
      <c r="N1949">
        <v>45000</v>
      </c>
      <c r="O1949" t="s">
        <v>4598</v>
      </c>
      <c r="P1949" t="s">
        <v>4599</v>
      </c>
      <c r="Q1949" t="s">
        <v>8706</v>
      </c>
      <c r="R1949">
        <v>8712697533</v>
      </c>
      <c r="S1949" s="14">
        <v>46205</v>
      </c>
      <c r="T1949" t="s">
        <v>8705</v>
      </c>
      <c r="U1949" s="31">
        <v>46205.668923611112</v>
      </c>
      <c r="AK1949" s="14">
        <v>46206</v>
      </c>
      <c r="AL1949" t="s">
        <v>2437</v>
      </c>
      <c r="AM1949" s="31">
        <v>46206.480949074074</v>
      </c>
      <c r="AQ1949" s="31">
        <v>46206.480949074074</v>
      </c>
      <c r="AR1949" s="14">
        <v>46206</v>
      </c>
      <c r="AS1949" t="s">
        <v>2437</v>
      </c>
      <c r="AT1949" t="s">
        <v>643</v>
      </c>
      <c r="AU1949" t="s">
        <v>678</v>
      </c>
      <c r="AV1949" s="14">
        <v>46206</v>
      </c>
      <c r="AW1949" t="s">
        <v>2437</v>
      </c>
      <c r="AX1949" s="31">
        <v>46206.481678240743</v>
      </c>
      <c r="AY1949" s="14">
        <v>46206</v>
      </c>
      <c r="AZ1949" t="s">
        <v>1435</v>
      </c>
      <c r="BA1949" s="31">
        <v>46206.486400462964</v>
      </c>
      <c r="BB1949" s="14">
        <v>46206</v>
      </c>
      <c r="BC1949" t="s">
        <v>1458</v>
      </c>
      <c r="BD1949" s="31">
        <v>46206.497928240744</v>
      </c>
      <c r="BE1949" s="14">
        <v>46206</v>
      </c>
      <c r="BF1949" t="s">
        <v>1437</v>
      </c>
      <c r="BG1949" s="31">
        <v>46206.545011574075</v>
      </c>
      <c r="BH1949" s="14">
        <v>46206</v>
      </c>
      <c r="BI1949" t="s">
        <v>1437</v>
      </c>
      <c r="BJ1949" s="31">
        <v>46206.545798611114</v>
      </c>
      <c r="BW1949" s="14">
        <v>46206</v>
      </c>
      <c r="BX1949" t="s">
        <v>1437</v>
      </c>
      <c r="BY1949" s="31">
        <v>46206.562905092593</v>
      </c>
      <c r="BZ1949" s="14">
        <v>46206</v>
      </c>
      <c r="CA1949" t="s">
        <v>1437</v>
      </c>
      <c r="CB1949" s="31">
        <v>46206.566365740742</v>
      </c>
      <c r="CF1949" s="14">
        <v>46206</v>
      </c>
      <c r="CG1949" t="s">
        <v>1560</v>
      </c>
      <c r="CH1949" s="31">
        <v>46206.730023148149</v>
      </c>
      <c r="CM1949" s="4">
        <f t="shared" si="80"/>
        <v>46205.668923611112</v>
      </c>
      <c r="CN1949">
        <f t="shared" si="81"/>
        <v>1</v>
      </c>
      <c r="CO1949" t="str">
        <f>VLOOKUP(A1949,Sheet1!$A$2:$B$221,2,0)</f>
        <v>South East Zone</v>
      </c>
    </row>
    <row r="1950" spans="1:93" x14ac:dyDescent="0.35">
      <c r="A1950" t="s">
        <v>8699</v>
      </c>
      <c r="B1950">
        <v>288</v>
      </c>
      <c r="C1950" t="s">
        <v>9332</v>
      </c>
      <c r="D1950" t="s">
        <v>678</v>
      </c>
      <c r="E1950" t="s">
        <v>642</v>
      </c>
      <c r="F1950" t="s">
        <v>643</v>
      </c>
      <c r="G1950" t="s">
        <v>567</v>
      </c>
      <c r="H1950" t="s">
        <v>12947</v>
      </c>
      <c r="I1950">
        <v>103062</v>
      </c>
      <c r="J1950" t="s">
        <v>1558</v>
      </c>
      <c r="K1950" t="s">
        <v>1559</v>
      </c>
      <c r="L1950" t="s">
        <v>4622</v>
      </c>
      <c r="M1950" t="s">
        <v>12948</v>
      </c>
      <c r="N1950">
        <v>90000</v>
      </c>
      <c r="O1950" t="s">
        <v>1254</v>
      </c>
      <c r="P1950" t="s">
        <v>1255</v>
      </c>
      <c r="Q1950" t="s">
        <v>12949</v>
      </c>
      <c r="R1950">
        <v>2922474107</v>
      </c>
      <c r="S1950" s="14">
        <v>46210</v>
      </c>
      <c r="T1950" t="s">
        <v>8714</v>
      </c>
      <c r="U1950" s="31">
        <v>46210.534432870372</v>
      </c>
      <c r="AK1950" s="14">
        <v>46210</v>
      </c>
      <c r="AL1950" t="s">
        <v>2437</v>
      </c>
      <c r="AM1950" s="31">
        <v>46210.572071759256</v>
      </c>
      <c r="AQ1950" s="31">
        <v>46210.572071759256</v>
      </c>
      <c r="AR1950" s="14">
        <v>46210</v>
      </c>
      <c r="AS1950" t="s">
        <v>2437</v>
      </c>
      <c r="AT1950" t="s">
        <v>643</v>
      </c>
      <c r="AU1950" t="s">
        <v>678</v>
      </c>
      <c r="AV1950" s="14">
        <v>46210</v>
      </c>
      <c r="AW1950" t="s">
        <v>2437</v>
      </c>
      <c r="AX1950" s="31">
        <v>46210.574548611112</v>
      </c>
      <c r="AY1950" s="14">
        <v>46210</v>
      </c>
      <c r="AZ1950" t="s">
        <v>1435</v>
      </c>
      <c r="BA1950" s="31">
        <v>46210.583622685182</v>
      </c>
      <c r="BB1950" s="14">
        <v>46210</v>
      </c>
      <c r="BC1950" t="s">
        <v>1449</v>
      </c>
      <c r="BD1950" s="31">
        <v>46210.592939814815</v>
      </c>
      <c r="BE1950" s="14">
        <v>46210</v>
      </c>
      <c r="BF1950" t="s">
        <v>1437</v>
      </c>
      <c r="BG1950" s="31">
        <v>46210.607638888891</v>
      </c>
      <c r="BH1950" s="14">
        <v>46210</v>
      </c>
      <c r="BI1950" t="s">
        <v>1437</v>
      </c>
      <c r="BJ1950" s="31">
        <v>46210.608414351853</v>
      </c>
      <c r="BW1950" s="14">
        <v>46210</v>
      </c>
      <c r="BX1950" t="s">
        <v>1437</v>
      </c>
      <c r="BY1950" s="31">
        <v>46210.614317129628</v>
      </c>
      <c r="BZ1950" s="14">
        <v>46210</v>
      </c>
      <c r="CA1950" t="s">
        <v>1437</v>
      </c>
      <c r="CB1950" s="31">
        <v>46210.616354166668</v>
      </c>
      <c r="CF1950" s="14">
        <v>46210</v>
      </c>
      <c r="CG1950" t="s">
        <v>1560</v>
      </c>
      <c r="CH1950" s="31">
        <v>46210.713935185187</v>
      </c>
      <c r="CM1950" s="4">
        <f t="shared" si="80"/>
        <v>46210.534432870372</v>
      </c>
      <c r="CN1950">
        <f t="shared" si="81"/>
        <v>0</v>
      </c>
      <c r="CO1950" t="str">
        <f>VLOOKUP(A1950,Sheet1!$A$2:$B$221,2,0)</f>
        <v>South East Zone</v>
      </c>
    </row>
    <row r="1951" spans="1:93" x14ac:dyDescent="0.35">
      <c r="A1951" t="s">
        <v>8699</v>
      </c>
      <c r="B1951">
        <v>288</v>
      </c>
      <c r="C1951" t="s">
        <v>9332</v>
      </c>
      <c r="D1951" t="s">
        <v>678</v>
      </c>
      <c r="E1951" t="s">
        <v>642</v>
      </c>
      <c r="F1951" t="s">
        <v>643</v>
      </c>
      <c r="G1951" t="s">
        <v>567</v>
      </c>
      <c r="H1951" t="s">
        <v>12950</v>
      </c>
      <c r="I1951">
        <v>113945</v>
      </c>
      <c r="J1951" t="s">
        <v>11090</v>
      </c>
      <c r="K1951" t="s">
        <v>11091</v>
      </c>
      <c r="L1951" t="s">
        <v>4622</v>
      </c>
      <c r="M1951" t="s">
        <v>12951</v>
      </c>
      <c r="N1951">
        <v>40000</v>
      </c>
      <c r="O1951" t="s">
        <v>969</v>
      </c>
      <c r="P1951" t="s">
        <v>970</v>
      </c>
      <c r="Q1951" t="s">
        <v>12952</v>
      </c>
      <c r="R1951">
        <v>9074831088</v>
      </c>
      <c r="S1951" s="14">
        <v>46210</v>
      </c>
      <c r="T1951" t="s">
        <v>11094</v>
      </c>
      <c r="U1951" s="31">
        <v>46210.490798611114</v>
      </c>
      <c r="AK1951" s="14">
        <v>46210</v>
      </c>
      <c r="AL1951" t="s">
        <v>12953</v>
      </c>
      <c r="AM1951" s="31">
        <v>46210.676886574074</v>
      </c>
      <c r="AQ1951" s="31">
        <v>46210.676886574074</v>
      </c>
      <c r="AR1951" s="14">
        <v>46210</v>
      </c>
      <c r="AS1951" t="s">
        <v>12953</v>
      </c>
      <c r="AT1951" t="s">
        <v>12954</v>
      </c>
      <c r="AU1951" t="s">
        <v>677</v>
      </c>
      <c r="AV1951" s="14">
        <v>46210</v>
      </c>
      <c r="AW1951" t="s">
        <v>12953</v>
      </c>
      <c r="AX1951" s="31">
        <v>46210.677291666667</v>
      </c>
      <c r="AY1951" s="14">
        <v>46210</v>
      </c>
      <c r="AZ1951" t="s">
        <v>1435</v>
      </c>
      <c r="BA1951" s="31">
        <v>46210.681631944448</v>
      </c>
      <c r="BB1951" s="14">
        <v>46210</v>
      </c>
      <c r="BC1951" t="s">
        <v>1443</v>
      </c>
      <c r="BD1951" s="31">
        <v>46210.686828703707</v>
      </c>
      <c r="BE1951" s="14">
        <v>46210</v>
      </c>
      <c r="BF1951" t="s">
        <v>1491</v>
      </c>
      <c r="BG1951" s="31">
        <v>46210.697118055556</v>
      </c>
      <c r="BH1951" s="14">
        <v>46210</v>
      </c>
      <c r="BI1951" t="s">
        <v>1491</v>
      </c>
      <c r="BJ1951" s="31">
        <v>46210.697685185187</v>
      </c>
      <c r="BW1951" s="14">
        <v>46210</v>
      </c>
      <c r="BX1951" t="s">
        <v>1491</v>
      </c>
      <c r="BY1951" s="31">
        <v>46210.705659722225</v>
      </c>
      <c r="BZ1951" s="14">
        <v>46210</v>
      </c>
      <c r="CA1951" t="s">
        <v>1455</v>
      </c>
      <c r="CB1951" s="31">
        <v>46210.712824074071</v>
      </c>
      <c r="CF1951" s="14">
        <v>46210</v>
      </c>
      <c r="CG1951" t="s">
        <v>1560</v>
      </c>
      <c r="CH1951" s="31">
        <v>46210.789849537039</v>
      </c>
      <c r="CM1951" s="4">
        <f t="shared" si="80"/>
        <v>46210.490798611114</v>
      </c>
      <c r="CN1951">
        <f t="shared" si="81"/>
        <v>0</v>
      </c>
      <c r="CO1951" t="str">
        <f>VLOOKUP(A1951,Sheet1!$A$2:$B$221,2,0)</f>
        <v>South East Zone</v>
      </c>
    </row>
    <row r="1952" spans="1:93" x14ac:dyDescent="0.35">
      <c r="A1952" t="s">
        <v>8699</v>
      </c>
      <c r="B1952">
        <v>288</v>
      </c>
      <c r="C1952" t="s">
        <v>9332</v>
      </c>
      <c r="D1952" t="s">
        <v>678</v>
      </c>
      <c r="E1952" t="s">
        <v>642</v>
      </c>
      <c r="F1952" t="s">
        <v>643</v>
      </c>
      <c r="G1952" t="s">
        <v>567</v>
      </c>
      <c r="H1952" t="s">
        <v>11081</v>
      </c>
      <c r="I1952">
        <v>238349</v>
      </c>
      <c r="J1952" t="s">
        <v>1558</v>
      </c>
      <c r="K1952" t="s">
        <v>1559</v>
      </c>
      <c r="L1952" t="s">
        <v>4622</v>
      </c>
      <c r="M1952" t="s">
        <v>11082</v>
      </c>
      <c r="N1952">
        <v>80000</v>
      </c>
      <c r="O1952" t="s">
        <v>11083</v>
      </c>
      <c r="P1952" t="s">
        <v>11084</v>
      </c>
      <c r="Q1952" t="s">
        <v>11085</v>
      </c>
      <c r="R1952">
        <v>3076516770</v>
      </c>
      <c r="S1952" s="14">
        <v>46206</v>
      </c>
      <c r="T1952" t="s">
        <v>8714</v>
      </c>
      <c r="U1952" s="31">
        <v>46206.573391203703</v>
      </c>
      <c r="AK1952" s="14">
        <v>46209</v>
      </c>
      <c r="AL1952" t="s">
        <v>2437</v>
      </c>
      <c r="AM1952" s="31">
        <v>46209.467673611114</v>
      </c>
      <c r="AQ1952" s="31">
        <v>46209.467673611114</v>
      </c>
      <c r="AR1952" s="14">
        <v>46209</v>
      </c>
      <c r="AS1952" t="s">
        <v>2437</v>
      </c>
      <c r="AT1952" t="s">
        <v>643</v>
      </c>
      <c r="AU1952" t="s">
        <v>678</v>
      </c>
      <c r="AV1952" s="14">
        <v>46209</v>
      </c>
      <c r="AW1952" t="s">
        <v>2437</v>
      </c>
      <c r="AX1952" s="31">
        <v>46209.490937499999</v>
      </c>
      <c r="AY1952" s="14">
        <v>46209</v>
      </c>
      <c r="AZ1952" t="s">
        <v>1435</v>
      </c>
      <c r="BA1952" s="31">
        <v>46209.49423611111</v>
      </c>
      <c r="BB1952" s="14">
        <v>46209</v>
      </c>
      <c r="BC1952" t="s">
        <v>1457</v>
      </c>
      <c r="BD1952" s="31">
        <v>46209.507245370369</v>
      </c>
      <c r="BE1952" s="14">
        <v>46209</v>
      </c>
      <c r="BF1952" t="s">
        <v>1437</v>
      </c>
      <c r="BG1952" s="31">
        <v>46209.515821759262</v>
      </c>
      <c r="BH1952" s="14">
        <v>46209</v>
      </c>
      <c r="BI1952" t="s">
        <v>1437</v>
      </c>
      <c r="BJ1952" s="31">
        <v>46209.516793981478</v>
      </c>
      <c r="BW1952" s="14">
        <v>46209</v>
      </c>
      <c r="BX1952" t="s">
        <v>1437</v>
      </c>
      <c r="BY1952" s="31">
        <v>46209.528101851851</v>
      </c>
      <c r="BZ1952" s="14">
        <v>46209</v>
      </c>
      <c r="CA1952" t="s">
        <v>1438</v>
      </c>
      <c r="CB1952" s="31">
        <v>46209.533425925925</v>
      </c>
      <c r="CF1952" s="14">
        <v>46209</v>
      </c>
      <c r="CG1952" t="s">
        <v>1560</v>
      </c>
      <c r="CH1952" s="31">
        <v>46209.831122685187</v>
      </c>
      <c r="CM1952" s="4">
        <f t="shared" si="80"/>
        <v>46206.573391203703</v>
      </c>
      <c r="CN1952">
        <f t="shared" si="81"/>
        <v>3</v>
      </c>
      <c r="CO1952" t="str">
        <f>VLOOKUP(A1952,Sheet1!$A$2:$B$221,2,0)</f>
        <v>South East Zone</v>
      </c>
    </row>
    <row r="1953" spans="1:93" x14ac:dyDescent="0.35">
      <c r="A1953" t="s">
        <v>8699</v>
      </c>
      <c r="B1953">
        <v>288</v>
      </c>
      <c r="C1953" t="s">
        <v>9332</v>
      </c>
      <c r="D1953" t="s">
        <v>678</v>
      </c>
      <c r="E1953" t="s">
        <v>642</v>
      </c>
      <c r="F1953" t="s">
        <v>643</v>
      </c>
      <c r="G1953" t="s">
        <v>567</v>
      </c>
      <c r="H1953" t="s">
        <v>11081</v>
      </c>
      <c r="I1953">
        <v>238349</v>
      </c>
      <c r="J1953" t="s">
        <v>1558</v>
      </c>
      <c r="K1953" t="s">
        <v>1559</v>
      </c>
      <c r="L1953" t="s">
        <v>4622</v>
      </c>
      <c r="M1953" t="s">
        <v>11082</v>
      </c>
      <c r="N1953">
        <v>70000</v>
      </c>
      <c r="O1953" t="s">
        <v>11086</v>
      </c>
      <c r="P1953" t="s">
        <v>11087</v>
      </c>
      <c r="Q1953" t="s">
        <v>11088</v>
      </c>
      <c r="R1953">
        <v>8761482594</v>
      </c>
      <c r="S1953" s="14">
        <v>46206</v>
      </c>
      <c r="T1953" t="s">
        <v>8714</v>
      </c>
      <c r="U1953" s="31">
        <v>46206.573425925926</v>
      </c>
      <c r="AK1953" s="14">
        <v>46209</v>
      </c>
      <c r="AL1953" t="s">
        <v>2437</v>
      </c>
      <c r="AM1953" s="31">
        <v>46209.467638888891</v>
      </c>
      <c r="AQ1953" s="31">
        <v>46209.467638888891</v>
      </c>
      <c r="AR1953" s="14">
        <v>46209</v>
      </c>
      <c r="AS1953" t="s">
        <v>2437</v>
      </c>
      <c r="AT1953" t="s">
        <v>643</v>
      </c>
      <c r="AU1953" t="s">
        <v>678</v>
      </c>
      <c r="AV1953" s="14">
        <v>46209</v>
      </c>
      <c r="AW1953" t="s">
        <v>2437</v>
      </c>
      <c r="AX1953" s="31">
        <v>46209.490902777776</v>
      </c>
      <c r="AY1953" s="14">
        <v>46209</v>
      </c>
      <c r="AZ1953" t="s">
        <v>1435</v>
      </c>
      <c r="BA1953" s="31">
        <v>46209.49423611111</v>
      </c>
      <c r="BB1953" s="14">
        <v>46209</v>
      </c>
      <c r="BC1953" t="s">
        <v>1457</v>
      </c>
      <c r="BD1953" s="31">
        <v>46209.507222222222</v>
      </c>
      <c r="BE1953" s="14">
        <v>46209</v>
      </c>
      <c r="BF1953" t="s">
        <v>1437</v>
      </c>
      <c r="BG1953" s="31">
        <v>46209.515810185185</v>
      </c>
      <c r="BH1953" s="14">
        <v>46209</v>
      </c>
      <c r="BI1953" t="s">
        <v>1437</v>
      </c>
      <c r="BJ1953" s="31">
        <v>46209.516770833332</v>
      </c>
      <c r="BW1953" s="14">
        <v>46209</v>
      </c>
      <c r="BX1953" t="s">
        <v>1437</v>
      </c>
      <c r="BY1953" s="31">
        <v>46209.528078703705</v>
      </c>
      <c r="BZ1953" s="14">
        <v>46209</v>
      </c>
      <c r="CA1953" t="s">
        <v>1438</v>
      </c>
      <c r="CB1953" s="31">
        <v>46209.533425925925</v>
      </c>
      <c r="CF1953" s="14">
        <v>46209</v>
      </c>
      <c r="CG1953" t="s">
        <v>1560</v>
      </c>
      <c r="CH1953" s="31">
        <v>46209.831122685187</v>
      </c>
      <c r="CM1953" s="4">
        <f t="shared" si="80"/>
        <v>46206.573425925926</v>
      </c>
      <c r="CN1953">
        <f t="shared" si="81"/>
        <v>3</v>
      </c>
      <c r="CO1953" t="str">
        <f>VLOOKUP(A1953,Sheet1!$A$2:$B$221,2,0)</f>
        <v>South East Zone</v>
      </c>
    </row>
    <row r="1954" spans="1:93" x14ac:dyDescent="0.35">
      <c r="A1954" t="s">
        <v>8699</v>
      </c>
      <c r="B1954">
        <v>288</v>
      </c>
      <c r="C1954" t="s">
        <v>9332</v>
      </c>
      <c r="D1954" t="s">
        <v>678</v>
      </c>
      <c r="E1954" t="s">
        <v>642</v>
      </c>
      <c r="F1954" t="s">
        <v>643</v>
      </c>
      <c r="G1954" t="s">
        <v>567</v>
      </c>
      <c r="H1954" t="s">
        <v>11089</v>
      </c>
      <c r="I1954">
        <v>314897</v>
      </c>
      <c r="J1954" t="s">
        <v>11090</v>
      </c>
      <c r="K1954" t="s">
        <v>11091</v>
      </c>
      <c r="L1954" t="s">
        <v>4622</v>
      </c>
      <c r="M1954" t="s">
        <v>11092</v>
      </c>
      <c r="N1954">
        <v>90000</v>
      </c>
      <c r="O1954" t="s">
        <v>9411</v>
      </c>
      <c r="P1954" t="s">
        <v>9412</v>
      </c>
      <c r="Q1954" t="s">
        <v>11093</v>
      </c>
      <c r="R1954">
        <v>8176424319</v>
      </c>
      <c r="S1954" s="14">
        <v>46209</v>
      </c>
      <c r="T1954" t="s">
        <v>11094</v>
      </c>
      <c r="U1954" s="31">
        <v>46209.58425925926</v>
      </c>
      <c r="AK1954" s="14">
        <v>46209</v>
      </c>
      <c r="AL1954" t="s">
        <v>2437</v>
      </c>
      <c r="AM1954" s="31">
        <v>46209.634965277779</v>
      </c>
      <c r="AQ1954" s="31">
        <v>46209.634965277779</v>
      </c>
      <c r="AR1954" s="14">
        <v>46209</v>
      </c>
      <c r="AS1954" t="s">
        <v>2437</v>
      </c>
      <c r="AT1954" t="s">
        <v>643</v>
      </c>
      <c r="AU1954" t="s">
        <v>678</v>
      </c>
      <c r="AV1954" s="14">
        <v>46209</v>
      </c>
      <c r="AW1954" t="s">
        <v>2437</v>
      </c>
      <c r="AX1954" s="31">
        <v>46209.641261574077</v>
      </c>
      <c r="AY1954" s="14">
        <v>46209</v>
      </c>
      <c r="AZ1954" t="s">
        <v>1435</v>
      </c>
      <c r="BA1954" s="31">
        <v>46209.645416666666</v>
      </c>
      <c r="BB1954" s="14">
        <v>46209</v>
      </c>
      <c r="BC1954" t="s">
        <v>1442</v>
      </c>
      <c r="BD1954" s="31">
        <v>46209.649236111109</v>
      </c>
      <c r="BE1954" s="14">
        <v>46209</v>
      </c>
      <c r="BF1954" t="s">
        <v>1437</v>
      </c>
      <c r="BG1954" s="31">
        <v>46209.66170138889</v>
      </c>
      <c r="BH1954" s="14">
        <v>46209</v>
      </c>
      <c r="BI1954" t="s">
        <v>1444</v>
      </c>
      <c r="BJ1954" s="31">
        <v>46209.758784722224</v>
      </c>
      <c r="BK1954" s="14">
        <v>46209</v>
      </c>
      <c r="BL1954" t="s">
        <v>1437</v>
      </c>
      <c r="BM1954" s="31">
        <v>46209.662731481483</v>
      </c>
      <c r="BW1954" s="14">
        <v>46209</v>
      </c>
      <c r="BX1954" t="s">
        <v>1444</v>
      </c>
      <c r="BY1954" s="31">
        <v>46209.767546296294</v>
      </c>
      <c r="BZ1954" s="14">
        <v>46209</v>
      </c>
      <c r="CA1954" t="s">
        <v>1438</v>
      </c>
      <c r="CB1954" s="31">
        <v>46209.772685185184</v>
      </c>
      <c r="CF1954" s="14">
        <v>46209</v>
      </c>
      <c r="CG1954" t="s">
        <v>1560</v>
      </c>
      <c r="CH1954" s="31">
        <v>46209.815312500003</v>
      </c>
      <c r="CM1954" s="4">
        <f t="shared" si="80"/>
        <v>46209.58425925926</v>
      </c>
      <c r="CN1954">
        <f t="shared" si="81"/>
        <v>0</v>
      </c>
      <c r="CO1954" t="str">
        <f>VLOOKUP(A1954,Sheet1!$A$2:$B$221,2,0)</f>
        <v>South East Zone</v>
      </c>
    </row>
    <row r="1955" spans="1:93" x14ac:dyDescent="0.35">
      <c r="A1955" t="s">
        <v>8699</v>
      </c>
      <c r="B1955">
        <v>288</v>
      </c>
      <c r="C1955" t="s">
        <v>9332</v>
      </c>
      <c r="D1955" t="s">
        <v>678</v>
      </c>
      <c r="E1955" t="s">
        <v>642</v>
      </c>
      <c r="F1955" t="s">
        <v>643</v>
      </c>
      <c r="G1955" t="s">
        <v>567</v>
      </c>
      <c r="H1955" t="s">
        <v>8707</v>
      </c>
      <c r="I1955">
        <v>617933</v>
      </c>
      <c r="J1955" t="s">
        <v>2276</v>
      </c>
      <c r="K1955" t="s">
        <v>2277</v>
      </c>
      <c r="L1955" t="s">
        <v>4622</v>
      </c>
      <c r="M1955" t="s">
        <v>8708</v>
      </c>
      <c r="N1955">
        <v>70000</v>
      </c>
      <c r="O1955" t="s">
        <v>1235</v>
      </c>
      <c r="P1955" t="s">
        <v>1236</v>
      </c>
      <c r="Q1955" t="s">
        <v>8709</v>
      </c>
      <c r="R1955">
        <v>4909017287</v>
      </c>
      <c r="S1955" s="14">
        <v>46206</v>
      </c>
      <c r="T1955" t="s">
        <v>8710</v>
      </c>
      <c r="U1955" s="31">
        <v>46206.376701388886</v>
      </c>
      <c r="AK1955" s="14">
        <v>46206</v>
      </c>
      <c r="AL1955" t="s">
        <v>2437</v>
      </c>
      <c r="AM1955" s="31">
        <v>46206.430891203701</v>
      </c>
      <c r="AQ1955" s="31">
        <v>46206.430891203701</v>
      </c>
      <c r="AR1955" s="14">
        <v>46206</v>
      </c>
      <c r="AS1955" t="s">
        <v>2437</v>
      </c>
      <c r="AT1955" t="s">
        <v>643</v>
      </c>
      <c r="AU1955" t="s">
        <v>678</v>
      </c>
      <c r="AV1955" s="14">
        <v>46206</v>
      </c>
      <c r="AW1955" t="s">
        <v>2437</v>
      </c>
      <c r="AX1955" s="31">
        <v>46206.431689814817</v>
      </c>
      <c r="AY1955" s="14">
        <v>46206</v>
      </c>
      <c r="AZ1955" t="s">
        <v>1435</v>
      </c>
      <c r="BA1955" s="31">
        <v>46206.438333333332</v>
      </c>
      <c r="BB1955" s="14">
        <v>46206</v>
      </c>
      <c r="BC1955" t="s">
        <v>1443</v>
      </c>
      <c r="BD1955" s="31">
        <v>46206.461030092592</v>
      </c>
      <c r="BE1955" s="14">
        <v>46206</v>
      </c>
      <c r="BF1955" t="s">
        <v>1437</v>
      </c>
      <c r="BG1955" s="31">
        <v>46206.506053240744</v>
      </c>
      <c r="BH1955" s="14">
        <v>46206</v>
      </c>
      <c r="BI1955" t="s">
        <v>1437</v>
      </c>
      <c r="BJ1955" s="31">
        <v>46206.506909722222</v>
      </c>
      <c r="BW1955" s="14">
        <v>46206</v>
      </c>
      <c r="BX1955" t="s">
        <v>1437</v>
      </c>
      <c r="BY1955" s="31">
        <v>46206.52584490741</v>
      </c>
      <c r="BZ1955" s="14">
        <v>46206</v>
      </c>
      <c r="CA1955" t="s">
        <v>1455</v>
      </c>
      <c r="CB1955" s="31">
        <v>46206.527592592596</v>
      </c>
      <c r="CF1955" s="14">
        <v>46206</v>
      </c>
      <c r="CG1955" t="s">
        <v>1560</v>
      </c>
      <c r="CH1955" s="31">
        <v>46206.720069444447</v>
      </c>
      <c r="CM1955" s="4">
        <f t="shared" si="80"/>
        <v>46206.376701388886</v>
      </c>
      <c r="CN1955">
        <f t="shared" si="81"/>
        <v>0</v>
      </c>
      <c r="CO1955" t="str">
        <f>VLOOKUP(A1955,Sheet1!$A$2:$B$221,2,0)</f>
        <v>South East Zone</v>
      </c>
    </row>
    <row r="1956" spans="1:93" x14ac:dyDescent="0.35">
      <c r="A1956" t="s">
        <v>8699</v>
      </c>
      <c r="B1956">
        <v>288</v>
      </c>
      <c r="C1956" t="s">
        <v>9332</v>
      </c>
      <c r="D1956" t="s">
        <v>678</v>
      </c>
      <c r="E1956" t="s">
        <v>642</v>
      </c>
      <c r="F1956" t="s">
        <v>643</v>
      </c>
      <c r="G1956" t="s">
        <v>567</v>
      </c>
      <c r="H1956" t="s">
        <v>9813</v>
      </c>
      <c r="I1956">
        <v>627214</v>
      </c>
      <c r="J1956" t="s">
        <v>2864</v>
      </c>
      <c r="K1956" t="s">
        <v>2865</v>
      </c>
      <c r="L1956" t="s">
        <v>4622</v>
      </c>
      <c r="M1956" t="s">
        <v>11095</v>
      </c>
      <c r="N1956">
        <v>45000</v>
      </c>
      <c r="O1956" t="s">
        <v>10076</v>
      </c>
      <c r="P1956" t="s">
        <v>10077</v>
      </c>
      <c r="Q1956" t="s">
        <v>11096</v>
      </c>
      <c r="R1956">
        <v>3688201765</v>
      </c>
      <c r="S1956" s="14">
        <v>46209</v>
      </c>
      <c r="T1956" t="s">
        <v>1560</v>
      </c>
      <c r="U1956" s="31">
        <v>46209.469837962963</v>
      </c>
      <c r="AK1956" s="14">
        <v>46209</v>
      </c>
      <c r="AL1956" t="s">
        <v>2437</v>
      </c>
      <c r="AM1956" s="31">
        <v>46209.501608796294</v>
      </c>
      <c r="AQ1956" s="31">
        <v>46209.501608796294</v>
      </c>
      <c r="AR1956" s="14">
        <v>46209</v>
      </c>
      <c r="AS1956" t="s">
        <v>2437</v>
      </c>
      <c r="AT1956" t="s">
        <v>643</v>
      </c>
      <c r="AU1956" t="s">
        <v>678</v>
      </c>
      <c r="AV1956" s="14">
        <v>46209</v>
      </c>
      <c r="AW1956" t="s">
        <v>2437</v>
      </c>
      <c r="AX1956" s="31">
        <v>46209.503217592595</v>
      </c>
      <c r="AY1956" s="14">
        <v>46209</v>
      </c>
      <c r="AZ1956" t="s">
        <v>1435</v>
      </c>
      <c r="BA1956" s="31">
        <v>46209.509236111109</v>
      </c>
      <c r="BB1956" s="14">
        <v>46209</v>
      </c>
      <c r="BC1956" t="s">
        <v>1442</v>
      </c>
      <c r="BD1956" s="31">
        <v>46209.531655092593</v>
      </c>
      <c r="BE1956" s="14">
        <v>46209</v>
      </c>
      <c r="BF1956" t="s">
        <v>1437</v>
      </c>
      <c r="BG1956" s="31">
        <v>46209.542222222219</v>
      </c>
      <c r="BH1956" s="14">
        <v>46209</v>
      </c>
      <c r="BI1956" t="s">
        <v>1437</v>
      </c>
      <c r="BJ1956" s="31">
        <v>46209.542627314811</v>
      </c>
      <c r="BW1956" s="14">
        <v>46209</v>
      </c>
      <c r="BX1956" t="s">
        <v>1437</v>
      </c>
      <c r="BY1956" s="31">
        <v>46209.550532407404</v>
      </c>
      <c r="BZ1956" s="14">
        <v>46209</v>
      </c>
      <c r="CA1956" t="s">
        <v>1438</v>
      </c>
      <c r="CB1956" s="31">
        <v>46209.554386574076</v>
      </c>
      <c r="CF1956" s="14">
        <v>46209</v>
      </c>
      <c r="CG1956" t="s">
        <v>1560</v>
      </c>
      <c r="CH1956" s="31">
        <v>46209.76971064815</v>
      </c>
      <c r="CM1956" s="4">
        <f t="shared" si="80"/>
        <v>46209.469837962963</v>
      </c>
      <c r="CN1956">
        <f t="shared" si="81"/>
        <v>0</v>
      </c>
      <c r="CO1956" t="str">
        <f>VLOOKUP(A1956,Sheet1!$A$2:$B$221,2,0)</f>
        <v>South East Zone</v>
      </c>
    </row>
    <row r="1957" spans="1:93" x14ac:dyDescent="0.35">
      <c r="A1957" t="s">
        <v>8699</v>
      </c>
      <c r="B1957">
        <v>288</v>
      </c>
      <c r="C1957" t="s">
        <v>9332</v>
      </c>
      <c r="D1957" t="s">
        <v>678</v>
      </c>
      <c r="E1957" t="s">
        <v>642</v>
      </c>
      <c r="F1957" t="s">
        <v>643</v>
      </c>
      <c r="G1957" t="s">
        <v>567</v>
      </c>
      <c r="H1957" t="s">
        <v>8711</v>
      </c>
      <c r="I1957">
        <v>631940</v>
      </c>
      <c r="J1957" t="s">
        <v>1558</v>
      </c>
      <c r="K1957" t="s">
        <v>1559</v>
      </c>
      <c r="L1957" t="s">
        <v>4622</v>
      </c>
      <c r="M1957" t="s">
        <v>8712</v>
      </c>
      <c r="N1957">
        <v>70000</v>
      </c>
      <c r="O1957" t="s">
        <v>1235</v>
      </c>
      <c r="P1957" t="s">
        <v>1236</v>
      </c>
      <c r="Q1957" t="s">
        <v>8713</v>
      </c>
      <c r="R1957">
        <v>4978844625</v>
      </c>
      <c r="S1957" s="14">
        <v>46206</v>
      </c>
      <c r="T1957" t="s">
        <v>8714</v>
      </c>
      <c r="U1957" s="31">
        <v>46206.397303240738</v>
      </c>
      <c r="AK1957" s="14">
        <v>46206</v>
      </c>
      <c r="AL1957" t="s">
        <v>1560</v>
      </c>
      <c r="AM1957" s="31">
        <v>46206.566192129627</v>
      </c>
      <c r="AQ1957" s="31">
        <v>46206.566192129627</v>
      </c>
      <c r="AR1957" s="14">
        <v>46206</v>
      </c>
      <c r="AS1957" t="s">
        <v>1560</v>
      </c>
      <c r="AT1957" t="s">
        <v>8715</v>
      </c>
      <c r="AU1957" t="s">
        <v>677</v>
      </c>
      <c r="AV1957" s="14">
        <v>46206</v>
      </c>
      <c r="AW1957" t="s">
        <v>1560</v>
      </c>
      <c r="AX1957" s="31">
        <v>46206.566747685189</v>
      </c>
      <c r="AY1957" s="14">
        <v>46206</v>
      </c>
      <c r="AZ1957" t="s">
        <v>1435</v>
      </c>
      <c r="BA1957" s="31">
        <v>46206.57576388889</v>
      </c>
      <c r="BB1957" s="14">
        <v>46206</v>
      </c>
      <c r="BC1957" t="s">
        <v>1442</v>
      </c>
      <c r="BD1957" s="31">
        <v>46206.592094907406</v>
      </c>
      <c r="BE1957" s="14">
        <v>46206</v>
      </c>
      <c r="BF1957" t="s">
        <v>1437</v>
      </c>
      <c r="BG1957" s="31">
        <v>46206.608969907407</v>
      </c>
      <c r="BH1957" s="14">
        <v>46206</v>
      </c>
      <c r="BI1957" t="s">
        <v>1437</v>
      </c>
      <c r="BJ1957" s="31">
        <v>46206.609918981485</v>
      </c>
      <c r="BW1957" s="14">
        <v>46206</v>
      </c>
      <c r="BX1957" t="s">
        <v>1437</v>
      </c>
      <c r="BY1957" s="31">
        <v>46206.634594907409</v>
      </c>
      <c r="BZ1957" s="14">
        <v>46206</v>
      </c>
      <c r="CA1957" t="s">
        <v>1438</v>
      </c>
      <c r="CB1957" s="31">
        <v>46206.647800925923</v>
      </c>
      <c r="CF1957" s="14">
        <v>46206</v>
      </c>
      <c r="CG1957" t="s">
        <v>1560</v>
      </c>
      <c r="CH1957" s="31">
        <v>46206.682824074072</v>
      </c>
      <c r="CM1957" s="4">
        <f t="shared" si="80"/>
        <v>46206.397303240738</v>
      </c>
      <c r="CN1957">
        <f t="shared" si="81"/>
        <v>0</v>
      </c>
      <c r="CO1957" t="str">
        <f>VLOOKUP(A1957,Sheet1!$A$2:$B$221,2,0)</f>
        <v>South East Zone</v>
      </c>
    </row>
    <row r="1958" spans="1:93" x14ac:dyDescent="0.35">
      <c r="A1958" t="s">
        <v>8699</v>
      </c>
      <c r="B1958">
        <v>288</v>
      </c>
      <c r="C1958" t="s">
        <v>9332</v>
      </c>
      <c r="D1958" t="s">
        <v>678</v>
      </c>
      <c r="E1958" t="s">
        <v>642</v>
      </c>
      <c r="F1958" t="s">
        <v>643</v>
      </c>
      <c r="G1958" t="s">
        <v>567</v>
      </c>
      <c r="H1958" t="s">
        <v>12955</v>
      </c>
      <c r="I1958">
        <v>757989</v>
      </c>
      <c r="J1958" t="s">
        <v>2864</v>
      </c>
      <c r="K1958" t="s">
        <v>2865</v>
      </c>
      <c r="L1958" t="s">
        <v>4622</v>
      </c>
      <c r="M1958" t="s">
        <v>12956</v>
      </c>
      <c r="N1958">
        <v>60000</v>
      </c>
      <c r="O1958" t="s">
        <v>1206</v>
      </c>
      <c r="P1958" t="s">
        <v>1207</v>
      </c>
      <c r="Q1958" t="s">
        <v>12957</v>
      </c>
      <c r="R1958">
        <v>1093092358</v>
      </c>
      <c r="S1958" s="14">
        <v>46210</v>
      </c>
      <c r="T1958" t="s">
        <v>8710</v>
      </c>
      <c r="U1958" s="31">
        <v>46210.677164351851</v>
      </c>
      <c r="AK1958" s="14">
        <v>46210</v>
      </c>
      <c r="AL1958" t="s">
        <v>2437</v>
      </c>
      <c r="AM1958" s="31">
        <v>46210.701365740744</v>
      </c>
      <c r="AQ1958" s="31">
        <v>46210.701365740744</v>
      </c>
      <c r="AR1958" s="14">
        <v>46210</v>
      </c>
      <c r="AS1958" t="s">
        <v>2437</v>
      </c>
      <c r="AT1958" t="s">
        <v>643</v>
      </c>
      <c r="AU1958" t="s">
        <v>678</v>
      </c>
      <c r="AV1958" s="14">
        <v>46210</v>
      </c>
      <c r="AW1958" t="s">
        <v>2437</v>
      </c>
      <c r="AX1958" s="31">
        <v>46210.70175925926</v>
      </c>
      <c r="AY1958" s="14">
        <v>46210</v>
      </c>
      <c r="AZ1958" t="s">
        <v>1435</v>
      </c>
      <c r="BA1958" s="31">
        <v>46210.709710648145</v>
      </c>
      <c r="BB1958" s="14">
        <v>46210</v>
      </c>
      <c r="BC1958" t="s">
        <v>1458</v>
      </c>
      <c r="BD1958" s="31">
        <v>46210.717083333337</v>
      </c>
      <c r="BE1958" s="14">
        <v>46210</v>
      </c>
      <c r="BF1958" t="s">
        <v>1437</v>
      </c>
      <c r="BG1958" s="31">
        <v>46210.719664351855</v>
      </c>
      <c r="BH1958" s="14">
        <v>46210</v>
      </c>
      <c r="BI1958" t="s">
        <v>1437</v>
      </c>
      <c r="BJ1958" s="31">
        <v>46210.720150462963</v>
      </c>
      <c r="BW1958" s="14">
        <v>46210</v>
      </c>
      <c r="BX1958" t="s">
        <v>1437</v>
      </c>
      <c r="BY1958" s="31">
        <v>46210.734803240739</v>
      </c>
      <c r="BZ1958" s="14">
        <v>46210</v>
      </c>
      <c r="CA1958" t="s">
        <v>1437</v>
      </c>
      <c r="CB1958" s="31">
        <v>46210.749803240738</v>
      </c>
      <c r="CM1958" s="4">
        <f t="shared" si="80"/>
        <v>46210.677164351851</v>
      </c>
      <c r="CN1958">
        <f t="shared" si="81"/>
        <v>0</v>
      </c>
      <c r="CO1958" t="str">
        <f>VLOOKUP(A1958,Sheet1!$A$2:$B$221,2,0)</f>
        <v>South East Zone</v>
      </c>
    </row>
    <row r="1959" spans="1:93" x14ac:dyDescent="0.35">
      <c r="A1959" t="s">
        <v>8716</v>
      </c>
      <c r="B1959">
        <v>293</v>
      </c>
      <c r="C1959" t="s">
        <v>9332</v>
      </c>
      <c r="D1959" t="s">
        <v>678</v>
      </c>
      <c r="E1959" t="s">
        <v>516</v>
      </c>
      <c r="F1959" t="s">
        <v>517</v>
      </c>
      <c r="G1959" t="s">
        <v>518</v>
      </c>
      <c r="H1959" t="s">
        <v>4314</v>
      </c>
      <c r="I1959">
        <v>105519</v>
      </c>
      <c r="J1959" t="s">
        <v>4316</v>
      </c>
      <c r="K1959" t="s">
        <v>4317</v>
      </c>
      <c r="L1959" t="s">
        <v>4622</v>
      </c>
      <c r="M1959" t="s">
        <v>8717</v>
      </c>
      <c r="N1959">
        <v>77000</v>
      </c>
      <c r="O1959" t="s">
        <v>1025</v>
      </c>
      <c r="P1959" t="s">
        <v>1026</v>
      </c>
      <c r="Q1959" t="s">
        <v>4315</v>
      </c>
      <c r="R1959">
        <v>3515307586</v>
      </c>
      <c r="S1959" s="14">
        <v>46205</v>
      </c>
      <c r="T1959" t="s">
        <v>8718</v>
      </c>
      <c r="U1959" s="31">
        <v>46205.67119212963</v>
      </c>
      <c r="AK1959" s="14">
        <v>46205</v>
      </c>
      <c r="AL1959" t="s">
        <v>1484</v>
      </c>
      <c r="AM1959" s="31">
        <v>46205.719629629632</v>
      </c>
      <c r="AQ1959" s="31">
        <v>46205.719629629632</v>
      </c>
      <c r="AR1959" s="14">
        <v>46205</v>
      </c>
      <c r="AS1959" t="s">
        <v>1484</v>
      </c>
      <c r="AT1959" t="s">
        <v>8719</v>
      </c>
      <c r="AU1959" t="s">
        <v>677</v>
      </c>
      <c r="AV1959" s="14">
        <v>46205</v>
      </c>
      <c r="AW1959" t="s">
        <v>1484</v>
      </c>
      <c r="AX1959" s="31">
        <v>46205.720081018517</v>
      </c>
      <c r="AY1959" s="14">
        <v>46205</v>
      </c>
      <c r="AZ1959" t="s">
        <v>1435</v>
      </c>
      <c r="BA1959" s="31">
        <v>46205.73101851852</v>
      </c>
      <c r="BB1959" s="14">
        <v>46205</v>
      </c>
      <c r="BC1959" t="s">
        <v>1454</v>
      </c>
      <c r="BD1959" s="31">
        <v>46205.738171296296</v>
      </c>
      <c r="BE1959" s="14">
        <v>46205</v>
      </c>
      <c r="BF1959" t="s">
        <v>1437</v>
      </c>
      <c r="BG1959" s="31">
        <v>46205.745613425926</v>
      </c>
      <c r="BH1959" s="14">
        <v>46205</v>
      </c>
      <c r="BI1959" t="s">
        <v>1437</v>
      </c>
      <c r="BJ1959" s="31">
        <v>46205.747812499998</v>
      </c>
      <c r="BW1959" s="14">
        <v>46205</v>
      </c>
      <c r="BX1959" t="s">
        <v>1437</v>
      </c>
      <c r="BY1959" s="31">
        <v>46205.752245370371</v>
      </c>
      <c r="BZ1959" s="14">
        <v>46205</v>
      </c>
      <c r="CA1959" t="s">
        <v>1437</v>
      </c>
      <c r="CB1959" s="31">
        <v>46205.753240740742</v>
      </c>
      <c r="CF1959" s="14">
        <v>46205</v>
      </c>
      <c r="CG1959" t="s">
        <v>1484</v>
      </c>
      <c r="CH1959" s="31">
        <v>46205.845324074071</v>
      </c>
      <c r="CM1959" s="4">
        <f t="shared" si="80"/>
        <v>46205.67119212963</v>
      </c>
      <c r="CN1959">
        <f t="shared" si="81"/>
        <v>0</v>
      </c>
      <c r="CO1959" t="str">
        <f>VLOOKUP(A1959,Sheet1!$A$2:$B$221,2,0)</f>
        <v>South East Zone</v>
      </c>
    </row>
    <row r="1960" spans="1:93" x14ac:dyDescent="0.35">
      <c r="A1960" t="s">
        <v>8716</v>
      </c>
      <c r="B1960">
        <v>293</v>
      </c>
      <c r="C1960" t="s">
        <v>9332</v>
      </c>
      <c r="D1960" t="s">
        <v>678</v>
      </c>
      <c r="E1960" t="s">
        <v>516</v>
      </c>
      <c r="F1960" t="s">
        <v>517</v>
      </c>
      <c r="G1960" t="s">
        <v>518</v>
      </c>
      <c r="H1960" t="s">
        <v>12958</v>
      </c>
      <c r="I1960">
        <v>204075</v>
      </c>
      <c r="J1960" t="s">
        <v>4357</v>
      </c>
      <c r="K1960" t="s">
        <v>4358</v>
      </c>
      <c r="L1960" t="s">
        <v>4622</v>
      </c>
      <c r="M1960" t="s">
        <v>12959</v>
      </c>
      <c r="N1960">
        <v>40000</v>
      </c>
      <c r="O1960" t="s">
        <v>969</v>
      </c>
      <c r="P1960" t="s">
        <v>970</v>
      </c>
      <c r="Q1960" t="s">
        <v>12960</v>
      </c>
      <c r="R1960">
        <v>5491209751</v>
      </c>
      <c r="S1960" s="14">
        <v>46210</v>
      </c>
      <c r="T1960" t="s">
        <v>8732</v>
      </c>
      <c r="U1960" s="31">
        <v>46210.655740740738</v>
      </c>
      <c r="AK1960" s="14">
        <v>46210</v>
      </c>
      <c r="AL1960" t="s">
        <v>1484</v>
      </c>
      <c r="AM1960" s="31">
        <v>46210.698460648149</v>
      </c>
      <c r="AQ1960" s="31">
        <v>46210.698460648149</v>
      </c>
      <c r="AR1960" s="14">
        <v>46210</v>
      </c>
      <c r="AS1960" t="s">
        <v>1484</v>
      </c>
      <c r="AT1960" t="s">
        <v>8719</v>
      </c>
      <c r="AU1960" t="s">
        <v>677</v>
      </c>
      <c r="AV1960" s="14">
        <v>46210</v>
      </c>
      <c r="AW1960" t="s">
        <v>8730</v>
      </c>
      <c r="AX1960" s="31">
        <v>46210.715509259258</v>
      </c>
      <c r="AY1960" s="14">
        <v>46210</v>
      </c>
      <c r="AZ1960" t="s">
        <v>1435</v>
      </c>
      <c r="BA1960" s="31">
        <v>46210.726365740738</v>
      </c>
      <c r="BB1960" s="14">
        <v>46210</v>
      </c>
      <c r="BC1960" t="s">
        <v>1450</v>
      </c>
      <c r="BD1960" s="31">
        <v>46210.730462962965</v>
      </c>
      <c r="BE1960" s="14">
        <v>46210</v>
      </c>
      <c r="BF1960" t="s">
        <v>1437</v>
      </c>
      <c r="BG1960" s="31">
        <v>46210.738020833334</v>
      </c>
      <c r="BK1960" s="14">
        <v>46210</v>
      </c>
      <c r="BL1960" t="s">
        <v>1437</v>
      </c>
      <c r="BM1960" s="31">
        <v>46210.739618055559</v>
      </c>
      <c r="CM1960" s="4">
        <f t="shared" si="80"/>
        <v>46210.655740740738</v>
      </c>
      <c r="CN1960">
        <f t="shared" si="81"/>
        <v>0</v>
      </c>
      <c r="CO1960" t="str">
        <f>VLOOKUP(A1960,Sheet1!$A$2:$B$221,2,0)</f>
        <v>South East Zone</v>
      </c>
    </row>
    <row r="1961" spans="1:93" x14ac:dyDescent="0.35">
      <c r="A1961" t="s">
        <v>8716</v>
      </c>
      <c r="B1961">
        <v>293</v>
      </c>
      <c r="C1961" t="s">
        <v>9332</v>
      </c>
      <c r="D1961" t="s">
        <v>678</v>
      </c>
      <c r="E1961" t="s">
        <v>516</v>
      </c>
      <c r="F1961" t="s">
        <v>517</v>
      </c>
      <c r="G1961" t="s">
        <v>518</v>
      </c>
      <c r="H1961" t="s">
        <v>8720</v>
      </c>
      <c r="I1961">
        <v>206702</v>
      </c>
      <c r="J1961" t="s">
        <v>1481</v>
      </c>
      <c r="K1961" t="s">
        <v>1482</v>
      </c>
      <c r="L1961" t="s">
        <v>4622</v>
      </c>
      <c r="M1961" t="s">
        <v>8721</v>
      </c>
      <c r="N1961">
        <v>45000</v>
      </c>
      <c r="O1961" t="s">
        <v>4598</v>
      </c>
      <c r="P1961" t="s">
        <v>4599</v>
      </c>
      <c r="Q1961" t="s">
        <v>8722</v>
      </c>
      <c r="R1961">
        <v>7781095687</v>
      </c>
      <c r="S1961" s="14">
        <v>46204</v>
      </c>
      <c r="T1961" t="s">
        <v>8723</v>
      </c>
      <c r="U1961" s="31">
        <v>46204.475219907406</v>
      </c>
      <c r="AK1961" s="14">
        <v>46204</v>
      </c>
      <c r="AL1961" t="s">
        <v>1483</v>
      </c>
      <c r="AM1961" s="31">
        <v>46204.747060185182</v>
      </c>
      <c r="AQ1961" s="31">
        <v>46204.747060185182</v>
      </c>
      <c r="AR1961" s="14">
        <v>46204</v>
      </c>
      <c r="AS1961" t="s">
        <v>1483</v>
      </c>
      <c r="AT1961" t="s">
        <v>517</v>
      </c>
      <c r="AU1961" t="s">
        <v>678</v>
      </c>
      <c r="AV1961" s="14">
        <v>46204</v>
      </c>
      <c r="AW1961" t="s">
        <v>1484</v>
      </c>
      <c r="AX1961" s="31">
        <v>46204.761874999997</v>
      </c>
      <c r="AY1961" s="14">
        <v>46205</v>
      </c>
      <c r="AZ1961" t="s">
        <v>1435</v>
      </c>
      <c r="BA1961" s="31">
        <v>46205.396770833337</v>
      </c>
      <c r="BB1961" s="14">
        <v>46205</v>
      </c>
      <c r="BC1961" t="s">
        <v>1441</v>
      </c>
      <c r="BD1961" s="31">
        <v>46205.410069444442</v>
      </c>
      <c r="BE1961" s="14">
        <v>46205</v>
      </c>
      <c r="BF1961" t="s">
        <v>1437</v>
      </c>
      <c r="BG1961" s="31">
        <v>46205.423101851855</v>
      </c>
      <c r="BH1961" s="14">
        <v>46205</v>
      </c>
      <c r="BI1961" t="s">
        <v>1437</v>
      </c>
      <c r="BJ1961" s="31">
        <v>46205.42391203704</v>
      </c>
      <c r="BW1961" s="14">
        <v>46205</v>
      </c>
      <c r="BX1961" t="s">
        <v>1437</v>
      </c>
      <c r="BY1961" s="31">
        <v>46205.443703703706</v>
      </c>
      <c r="BZ1961" s="14">
        <v>46205</v>
      </c>
      <c r="CA1961" t="s">
        <v>1455</v>
      </c>
      <c r="CB1961" s="31">
        <v>46205.449953703705</v>
      </c>
      <c r="CF1961" s="14">
        <v>46205</v>
      </c>
      <c r="CG1961" t="s">
        <v>1484</v>
      </c>
      <c r="CH1961" s="31">
        <v>46205.713333333333</v>
      </c>
      <c r="CM1961" s="4">
        <f t="shared" si="80"/>
        <v>46204.475219907406</v>
      </c>
      <c r="CN1961">
        <f t="shared" si="81"/>
        <v>0</v>
      </c>
      <c r="CO1961" t="str">
        <f>VLOOKUP(A1961,Sheet1!$A$2:$B$221,2,0)</f>
        <v>South East Zone</v>
      </c>
    </row>
    <row r="1962" spans="1:93" x14ac:dyDescent="0.35">
      <c r="A1962" t="s">
        <v>8716</v>
      </c>
      <c r="B1962">
        <v>293</v>
      </c>
      <c r="C1962" t="s">
        <v>9332</v>
      </c>
      <c r="D1962" t="s">
        <v>678</v>
      </c>
      <c r="E1962" t="s">
        <v>516</v>
      </c>
      <c r="F1962" t="s">
        <v>517</v>
      </c>
      <c r="G1962" t="s">
        <v>518</v>
      </c>
      <c r="H1962" t="s">
        <v>11097</v>
      </c>
      <c r="I1962">
        <v>210521</v>
      </c>
      <c r="J1962" t="s">
        <v>4316</v>
      </c>
      <c r="K1962" t="s">
        <v>4317</v>
      </c>
      <c r="L1962" t="s">
        <v>4622</v>
      </c>
      <c r="M1962" t="s">
        <v>12961</v>
      </c>
      <c r="N1962">
        <v>45000</v>
      </c>
      <c r="O1962" t="s">
        <v>4598</v>
      </c>
      <c r="P1962" t="s">
        <v>4599</v>
      </c>
      <c r="Q1962" t="s">
        <v>11098</v>
      </c>
      <c r="R1962">
        <v>7839080633</v>
      </c>
      <c r="S1962" s="14">
        <v>46210</v>
      </c>
      <c r="T1962" t="s">
        <v>8718</v>
      </c>
      <c r="U1962" s="31">
        <v>46210.664826388886</v>
      </c>
      <c r="AK1962" s="14">
        <v>46210</v>
      </c>
      <c r="AL1962" t="s">
        <v>1484</v>
      </c>
      <c r="AM1962" s="31">
        <v>46210.726759259262</v>
      </c>
      <c r="AQ1962" s="31">
        <v>46210.726759259262</v>
      </c>
      <c r="AR1962" s="14">
        <v>46210</v>
      </c>
      <c r="AS1962" t="s">
        <v>1484</v>
      </c>
      <c r="AT1962" t="s">
        <v>8719</v>
      </c>
      <c r="AU1962" t="s">
        <v>677</v>
      </c>
      <c r="AV1962" s="14">
        <v>46210</v>
      </c>
      <c r="AW1962" t="s">
        <v>8730</v>
      </c>
      <c r="AX1962" s="31">
        <v>46210.750844907408</v>
      </c>
      <c r="AY1962" s="14">
        <v>46210</v>
      </c>
      <c r="AZ1962" t="s">
        <v>1435</v>
      </c>
      <c r="BA1962" s="31">
        <v>46210.757534722223</v>
      </c>
      <c r="BB1962" s="14">
        <v>46210</v>
      </c>
      <c r="BC1962" t="s">
        <v>1456</v>
      </c>
      <c r="BD1962" s="31">
        <v>46210.760347222225</v>
      </c>
      <c r="BE1962" s="14">
        <v>46210</v>
      </c>
      <c r="BF1962" t="s">
        <v>1491</v>
      </c>
      <c r="BG1962" s="31">
        <v>46210.761689814812</v>
      </c>
      <c r="BK1962" s="14">
        <v>46210</v>
      </c>
      <c r="BL1962" t="s">
        <v>1491</v>
      </c>
      <c r="BM1962" s="31">
        <v>46210.762615740743</v>
      </c>
      <c r="CM1962" s="4">
        <f t="shared" si="80"/>
        <v>46210.664826388886</v>
      </c>
      <c r="CN1962">
        <f t="shared" si="81"/>
        <v>0</v>
      </c>
      <c r="CO1962" t="str">
        <f>VLOOKUP(A1962,Sheet1!$A$2:$B$221,2,0)</f>
        <v>South East Zone</v>
      </c>
    </row>
    <row r="1963" spans="1:93" x14ac:dyDescent="0.35">
      <c r="A1963" t="s">
        <v>8716</v>
      </c>
      <c r="B1963">
        <v>293</v>
      </c>
      <c r="C1963" t="s">
        <v>9332</v>
      </c>
      <c r="D1963" t="s">
        <v>678</v>
      </c>
      <c r="E1963" t="s">
        <v>516</v>
      </c>
      <c r="F1963" t="s">
        <v>517</v>
      </c>
      <c r="G1963" t="s">
        <v>518</v>
      </c>
      <c r="H1963" t="s">
        <v>11099</v>
      </c>
      <c r="I1963">
        <v>244495</v>
      </c>
      <c r="J1963" t="s">
        <v>4316</v>
      </c>
      <c r="K1963" t="s">
        <v>4317</v>
      </c>
      <c r="L1963" t="s">
        <v>4622</v>
      </c>
      <c r="M1963" t="s">
        <v>11100</v>
      </c>
      <c r="N1963">
        <v>55000</v>
      </c>
      <c r="O1963" t="s">
        <v>9574</v>
      </c>
      <c r="P1963" t="s">
        <v>9575</v>
      </c>
      <c r="Q1963" t="s">
        <v>11101</v>
      </c>
      <c r="R1963">
        <v>3440511577</v>
      </c>
      <c r="S1963" s="14">
        <v>46209</v>
      </c>
      <c r="T1963" t="s">
        <v>8718</v>
      </c>
      <c r="U1963" s="31">
        <v>46209.432615740741</v>
      </c>
      <c r="AK1963" s="14">
        <v>46209</v>
      </c>
      <c r="AL1963" t="s">
        <v>1483</v>
      </c>
      <c r="AM1963" s="31">
        <v>46209.500231481485</v>
      </c>
      <c r="AQ1963" s="31">
        <v>46209.500231481485</v>
      </c>
      <c r="AR1963" s="14">
        <v>46209</v>
      </c>
      <c r="AS1963" t="s">
        <v>1483</v>
      </c>
      <c r="AT1963" t="s">
        <v>517</v>
      </c>
      <c r="AU1963" t="s">
        <v>678</v>
      </c>
      <c r="AV1963" s="14">
        <v>46209</v>
      </c>
      <c r="AW1963" t="s">
        <v>1484</v>
      </c>
      <c r="AX1963" s="31">
        <v>46209.518854166665</v>
      </c>
      <c r="AY1963" s="14">
        <v>46209</v>
      </c>
      <c r="AZ1963" t="s">
        <v>1435</v>
      </c>
      <c r="BA1963" s="31">
        <v>46209.52547453704</v>
      </c>
      <c r="BB1963" s="14">
        <v>46209</v>
      </c>
      <c r="BC1963" t="s">
        <v>1442</v>
      </c>
      <c r="BD1963" s="31">
        <v>46209.541481481479</v>
      </c>
      <c r="BE1963" s="14">
        <v>46209</v>
      </c>
      <c r="BF1963" t="s">
        <v>1437</v>
      </c>
      <c r="BG1963" s="31">
        <v>46209.548576388886</v>
      </c>
      <c r="BH1963" s="14">
        <v>46209</v>
      </c>
      <c r="BI1963" t="s">
        <v>1437</v>
      </c>
      <c r="BJ1963" s="31">
        <v>46209.549479166664</v>
      </c>
      <c r="BW1963" s="14">
        <v>46209</v>
      </c>
      <c r="BX1963" t="s">
        <v>1437</v>
      </c>
      <c r="BY1963" s="31">
        <v>46209.554212962961</v>
      </c>
      <c r="BZ1963" s="14">
        <v>46209</v>
      </c>
      <c r="CA1963" t="s">
        <v>1455</v>
      </c>
      <c r="CB1963" s="31">
        <v>46209.555613425924</v>
      </c>
      <c r="CF1963" s="14">
        <v>46209</v>
      </c>
      <c r="CG1963" t="s">
        <v>1484</v>
      </c>
      <c r="CH1963" s="31">
        <v>46209.697291666664</v>
      </c>
      <c r="CM1963" s="4">
        <f t="shared" si="80"/>
        <v>46209.432615740741</v>
      </c>
      <c r="CN1963">
        <f t="shared" si="81"/>
        <v>0</v>
      </c>
      <c r="CO1963" t="str">
        <f>VLOOKUP(A1963,Sheet1!$A$2:$B$221,2,0)</f>
        <v>South East Zone</v>
      </c>
    </row>
    <row r="1964" spans="1:93" x14ac:dyDescent="0.35">
      <c r="A1964" t="s">
        <v>8716</v>
      </c>
      <c r="B1964">
        <v>293</v>
      </c>
      <c r="C1964" t="s">
        <v>9332</v>
      </c>
      <c r="D1964" t="s">
        <v>678</v>
      </c>
      <c r="E1964" t="s">
        <v>516</v>
      </c>
      <c r="F1964" t="s">
        <v>517</v>
      </c>
      <c r="G1964" t="s">
        <v>518</v>
      </c>
      <c r="H1964" t="s">
        <v>11102</v>
      </c>
      <c r="I1964">
        <v>247368</v>
      </c>
      <c r="J1964" t="s">
        <v>1481</v>
      </c>
      <c r="K1964" t="s">
        <v>1482</v>
      </c>
      <c r="L1964" t="s">
        <v>4622</v>
      </c>
      <c r="M1964" t="s">
        <v>11103</v>
      </c>
      <c r="N1964">
        <v>50000</v>
      </c>
      <c r="O1964" t="s">
        <v>9569</v>
      </c>
      <c r="P1964" t="s">
        <v>9570</v>
      </c>
      <c r="Q1964" t="s">
        <v>11104</v>
      </c>
      <c r="R1964">
        <v>9342029372</v>
      </c>
      <c r="S1964" s="14">
        <v>46209</v>
      </c>
      <c r="T1964" t="s">
        <v>8723</v>
      </c>
      <c r="U1964" s="31">
        <v>46209.351423611108</v>
      </c>
      <c r="AK1964" s="14">
        <v>46209</v>
      </c>
      <c r="AL1964" t="s">
        <v>1483</v>
      </c>
      <c r="AM1964" s="31">
        <v>46209.405798611115</v>
      </c>
      <c r="AQ1964" s="31">
        <v>46209.405798611115</v>
      </c>
      <c r="AR1964" s="14">
        <v>46209</v>
      </c>
      <c r="AS1964" t="s">
        <v>1483</v>
      </c>
      <c r="AT1964" t="s">
        <v>517</v>
      </c>
      <c r="AU1964" t="s">
        <v>678</v>
      </c>
      <c r="AV1964" s="14">
        <v>46209</v>
      </c>
      <c r="AW1964" t="s">
        <v>1484</v>
      </c>
      <c r="AX1964" s="31">
        <v>46209.411782407406</v>
      </c>
      <c r="AY1964" s="14">
        <v>46209</v>
      </c>
      <c r="AZ1964" t="s">
        <v>1435</v>
      </c>
      <c r="BA1964" s="31">
        <v>46209.413356481484</v>
      </c>
      <c r="BB1964" s="14">
        <v>46209</v>
      </c>
      <c r="BC1964" t="s">
        <v>1456</v>
      </c>
      <c r="BD1964" s="31">
        <v>46209.48364583333</v>
      </c>
      <c r="BE1964" s="14">
        <v>46209</v>
      </c>
      <c r="BF1964" t="s">
        <v>1437</v>
      </c>
      <c r="BG1964" s="31">
        <v>46209.489560185182</v>
      </c>
      <c r="BH1964" s="14">
        <v>46209</v>
      </c>
      <c r="BI1964" t="s">
        <v>1437</v>
      </c>
      <c r="BJ1964" s="31">
        <v>46209.49077546296</v>
      </c>
      <c r="BW1964" s="14">
        <v>46209</v>
      </c>
      <c r="BX1964" t="s">
        <v>1437</v>
      </c>
      <c r="BY1964" s="31">
        <v>46209.506990740738</v>
      </c>
      <c r="BZ1964" s="14">
        <v>46209</v>
      </c>
      <c r="CA1964" t="s">
        <v>1455</v>
      </c>
      <c r="CB1964" s="31">
        <v>46209.516006944446</v>
      </c>
      <c r="CF1964" s="14">
        <v>46209</v>
      </c>
      <c r="CG1964" t="s">
        <v>1484</v>
      </c>
      <c r="CH1964" s="31">
        <v>46209.694872685184</v>
      </c>
      <c r="CM1964" s="4">
        <f t="shared" ref="CM1964:CM2027" si="82">IF(AJ1964&lt;&gt;"",AJ1964,IF(AG1964&lt;&gt;"",AG1964,IF(AD1964&lt;&gt;"",AD1964,IF(AA1964&lt;&gt;"",AA1964,U1964))))</f>
        <v>46209.351423611108</v>
      </c>
      <c r="CN1964">
        <f t="shared" ref="CN1964:CN2027" si="83">AK1964-INT(CM1964)</f>
        <v>0</v>
      </c>
      <c r="CO1964" t="str">
        <f>VLOOKUP(A1964,Sheet1!$A$2:$B$221,2,0)</f>
        <v>South East Zone</v>
      </c>
    </row>
    <row r="1965" spans="1:93" x14ac:dyDescent="0.35">
      <c r="A1965" t="s">
        <v>8716</v>
      </c>
      <c r="B1965">
        <v>293</v>
      </c>
      <c r="C1965" t="s">
        <v>9332</v>
      </c>
      <c r="D1965" t="s">
        <v>678</v>
      </c>
      <c r="E1965" t="s">
        <v>516</v>
      </c>
      <c r="F1965" t="s">
        <v>517</v>
      </c>
      <c r="G1965" t="s">
        <v>518</v>
      </c>
      <c r="H1965" t="s">
        <v>11105</v>
      </c>
      <c r="I1965">
        <v>295633</v>
      </c>
      <c r="J1965" t="s">
        <v>4357</v>
      </c>
      <c r="K1965" t="s">
        <v>4358</v>
      </c>
      <c r="L1965" t="s">
        <v>4622</v>
      </c>
      <c r="M1965" t="s">
        <v>11106</v>
      </c>
      <c r="N1965">
        <v>45000</v>
      </c>
      <c r="O1965" t="s">
        <v>10076</v>
      </c>
      <c r="P1965" t="s">
        <v>10077</v>
      </c>
      <c r="Q1965" t="s">
        <v>11107</v>
      </c>
      <c r="R1965">
        <v>6096052242</v>
      </c>
      <c r="S1965" s="14">
        <v>46209</v>
      </c>
      <c r="T1965" t="s">
        <v>8732</v>
      </c>
      <c r="U1965" s="31">
        <v>46209.622800925928</v>
      </c>
      <c r="AK1965" s="14">
        <v>46209</v>
      </c>
      <c r="AL1965" t="s">
        <v>1483</v>
      </c>
      <c r="AM1965" s="31">
        <v>46209.669166666667</v>
      </c>
      <c r="AQ1965" s="31">
        <v>46209.669166666667</v>
      </c>
      <c r="AR1965" s="14">
        <v>46209</v>
      </c>
      <c r="AS1965" t="s">
        <v>1483</v>
      </c>
      <c r="AT1965" t="s">
        <v>517</v>
      </c>
      <c r="AU1965" t="s">
        <v>678</v>
      </c>
      <c r="AV1965" s="14">
        <v>46209</v>
      </c>
      <c r="AW1965" t="s">
        <v>1484</v>
      </c>
      <c r="AX1965" s="31">
        <v>46209.699479166666</v>
      </c>
      <c r="AY1965" s="14">
        <v>46209</v>
      </c>
      <c r="AZ1965" t="s">
        <v>1435</v>
      </c>
      <c r="BA1965" s="31">
        <v>46209.703993055555</v>
      </c>
      <c r="BB1965" s="14">
        <v>46209</v>
      </c>
      <c r="BC1965" t="s">
        <v>1442</v>
      </c>
      <c r="BD1965" s="31">
        <v>46209.710682870369</v>
      </c>
      <c r="BE1965" s="14">
        <v>46209</v>
      </c>
      <c r="BF1965" t="s">
        <v>1437</v>
      </c>
      <c r="BG1965" s="31">
        <v>46209.718298611115</v>
      </c>
      <c r="BH1965" s="14">
        <v>46209</v>
      </c>
      <c r="BI1965" t="s">
        <v>1437</v>
      </c>
      <c r="BJ1965" s="31">
        <v>46209.718668981484</v>
      </c>
      <c r="BW1965" s="14">
        <v>46209</v>
      </c>
      <c r="BX1965" t="s">
        <v>1437</v>
      </c>
      <c r="BY1965" s="31">
        <v>46209.727685185186</v>
      </c>
      <c r="BZ1965" s="14">
        <v>46209</v>
      </c>
      <c r="CA1965" t="s">
        <v>1437</v>
      </c>
      <c r="CB1965" s="31">
        <v>46209.740034722221</v>
      </c>
      <c r="CF1965" s="14">
        <v>46209</v>
      </c>
      <c r="CG1965" t="s">
        <v>1484</v>
      </c>
      <c r="CH1965" s="31">
        <v>46209.804583333331</v>
      </c>
      <c r="CM1965" s="4">
        <f t="shared" si="82"/>
        <v>46209.622800925928</v>
      </c>
      <c r="CN1965">
        <f t="shared" si="83"/>
        <v>0</v>
      </c>
      <c r="CO1965" t="str">
        <f>VLOOKUP(A1965,Sheet1!$A$2:$B$221,2,0)</f>
        <v>South East Zone</v>
      </c>
    </row>
    <row r="1966" spans="1:93" x14ac:dyDescent="0.35">
      <c r="A1966" t="s">
        <v>8716</v>
      </c>
      <c r="B1966">
        <v>293</v>
      </c>
      <c r="C1966" t="s">
        <v>9332</v>
      </c>
      <c r="D1966" t="s">
        <v>678</v>
      </c>
      <c r="E1966" t="s">
        <v>516</v>
      </c>
      <c r="F1966" t="s">
        <v>517</v>
      </c>
      <c r="G1966" t="s">
        <v>518</v>
      </c>
      <c r="H1966" t="s">
        <v>8724</v>
      </c>
      <c r="I1966">
        <v>544530</v>
      </c>
      <c r="J1966" t="s">
        <v>8725</v>
      </c>
      <c r="K1966" t="s">
        <v>8726</v>
      </c>
      <c r="L1966" t="s">
        <v>4622</v>
      </c>
      <c r="M1966" t="s">
        <v>8727</v>
      </c>
      <c r="N1966">
        <v>65000</v>
      </c>
      <c r="O1966" t="s">
        <v>1264</v>
      </c>
      <c r="P1966" t="s">
        <v>1265</v>
      </c>
      <c r="Q1966" t="s">
        <v>8728</v>
      </c>
      <c r="R1966">
        <v>6941678406</v>
      </c>
      <c r="S1966" s="14">
        <v>46205</v>
      </c>
      <c r="T1966" t="s">
        <v>8729</v>
      </c>
      <c r="U1966" s="31">
        <v>46205.476944444446</v>
      </c>
      <c r="AK1966" s="14">
        <v>46205</v>
      </c>
      <c r="AL1966" t="s">
        <v>1483</v>
      </c>
      <c r="AM1966" s="31">
        <v>46205.5390162037</v>
      </c>
      <c r="AQ1966" s="31">
        <v>46205.5390162037</v>
      </c>
      <c r="AR1966" s="14">
        <v>46205</v>
      </c>
      <c r="AS1966" t="s">
        <v>1483</v>
      </c>
      <c r="AT1966" t="s">
        <v>517</v>
      </c>
      <c r="AU1966" t="s">
        <v>678</v>
      </c>
      <c r="AV1966" s="14">
        <v>46205</v>
      </c>
      <c r="AW1966" t="s">
        <v>8730</v>
      </c>
      <c r="AX1966" s="31">
        <v>46205.543576388889</v>
      </c>
      <c r="AY1966" s="14">
        <v>46205</v>
      </c>
      <c r="AZ1966" t="s">
        <v>1435</v>
      </c>
      <c r="BA1966" s="31">
        <v>46205.551493055558</v>
      </c>
      <c r="BB1966" s="14">
        <v>46205</v>
      </c>
      <c r="BC1966" t="s">
        <v>1449</v>
      </c>
      <c r="BD1966" s="31">
        <v>46205.559467592589</v>
      </c>
      <c r="BE1966" s="14">
        <v>46205</v>
      </c>
      <c r="BF1966" t="s">
        <v>1437</v>
      </c>
      <c r="BG1966" s="31">
        <v>46205.62394675926</v>
      </c>
      <c r="BH1966" s="14">
        <v>46205</v>
      </c>
      <c r="BI1966" t="s">
        <v>1437</v>
      </c>
      <c r="BJ1966" s="31">
        <v>46205.624432870369</v>
      </c>
      <c r="BW1966" s="14">
        <v>46205</v>
      </c>
      <c r="BX1966" t="s">
        <v>1437</v>
      </c>
      <c r="BY1966" s="31">
        <v>46205.653738425928</v>
      </c>
      <c r="BZ1966" s="14">
        <v>46205</v>
      </c>
      <c r="CA1966" t="s">
        <v>1455</v>
      </c>
      <c r="CB1966" s="31">
        <v>46205.657743055555</v>
      </c>
      <c r="CF1966" s="14">
        <v>46205</v>
      </c>
      <c r="CG1966" t="s">
        <v>1484</v>
      </c>
      <c r="CH1966" s="31">
        <v>46205.726469907408</v>
      </c>
      <c r="CM1966" s="4">
        <f t="shared" si="82"/>
        <v>46205.476944444446</v>
      </c>
      <c r="CN1966">
        <f t="shared" si="83"/>
        <v>0</v>
      </c>
      <c r="CO1966" t="str">
        <f>VLOOKUP(A1966,Sheet1!$A$2:$B$221,2,0)</f>
        <v>South East Zone</v>
      </c>
    </row>
    <row r="1967" spans="1:93" x14ac:dyDescent="0.35">
      <c r="A1967" t="s">
        <v>8716</v>
      </c>
      <c r="B1967">
        <v>293</v>
      </c>
      <c r="C1967" t="s">
        <v>9332</v>
      </c>
      <c r="D1967" t="s">
        <v>678</v>
      </c>
      <c r="E1967" t="s">
        <v>516</v>
      </c>
      <c r="F1967" t="s">
        <v>517</v>
      </c>
      <c r="G1967" t="s">
        <v>518</v>
      </c>
      <c r="H1967" t="s">
        <v>12962</v>
      </c>
      <c r="I1967">
        <v>662734</v>
      </c>
      <c r="J1967" t="s">
        <v>1481</v>
      </c>
      <c r="K1967" t="s">
        <v>1482</v>
      </c>
      <c r="L1967" t="s">
        <v>4622</v>
      </c>
      <c r="M1967" t="s">
        <v>12963</v>
      </c>
      <c r="N1967">
        <v>55000</v>
      </c>
      <c r="O1967" t="s">
        <v>7100</v>
      </c>
      <c r="P1967" t="s">
        <v>7101</v>
      </c>
      <c r="Q1967" t="s">
        <v>12964</v>
      </c>
      <c r="R1967">
        <v>5537657808</v>
      </c>
      <c r="S1967" s="14">
        <v>46210</v>
      </c>
      <c r="T1967" t="s">
        <v>8723</v>
      </c>
      <c r="U1967" s="31">
        <v>46210.377604166664</v>
      </c>
      <c r="AK1967" s="14">
        <v>46210</v>
      </c>
      <c r="AL1967" t="s">
        <v>1483</v>
      </c>
      <c r="AM1967" s="31">
        <v>46210.418993055559</v>
      </c>
      <c r="AQ1967" s="31">
        <v>46210.418993055559</v>
      </c>
      <c r="AR1967" s="14">
        <v>46210</v>
      </c>
      <c r="AS1967" t="s">
        <v>1483</v>
      </c>
      <c r="AT1967" t="s">
        <v>517</v>
      </c>
      <c r="AU1967" t="s">
        <v>678</v>
      </c>
      <c r="AV1967" s="14">
        <v>46210</v>
      </c>
      <c r="AW1967" t="s">
        <v>1484</v>
      </c>
      <c r="AX1967" s="31">
        <v>46210.445185185185</v>
      </c>
      <c r="AY1967" s="14">
        <v>46210</v>
      </c>
      <c r="AZ1967" t="s">
        <v>1435</v>
      </c>
      <c r="BA1967" s="31">
        <v>46210.459652777776</v>
      </c>
      <c r="BB1967" s="14">
        <v>46210</v>
      </c>
      <c r="BC1967" t="s">
        <v>1458</v>
      </c>
      <c r="BD1967" s="31">
        <v>46210.478344907409</v>
      </c>
      <c r="BE1967" s="14">
        <v>46210</v>
      </c>
      <c r="BF1967" t="s">
        <v>8654</v>
      </c>
      <c r="BG1967" s="31">
        <v>46210.490995370368</v>
      </c>
      <c r="BH1967" s="14">
        <v>46210</v>
      </c>
      <c r="BI1967" t="s">
        <v>8654</v>
      </c>
      <c r="BJ1967" s="31">
        <v>46210.493032407408</v>
      </c>
      <c r="BW1967" s="14">
        <v>46210</v>
      </c>
      <c r="BX1967" t="s">
        <v>8654</v>
      </c>
      <c r="BY1967" s="31">
        <v>46210.501145833332</v>
      </c>
      <c r="BZ1967" s="14">
        <v>46210</v>
      </c>
      <c r="CA1967" t="s">
        <v>1455</v>
      </c>
      <c r="CB1967" s="31">
        <v>46210.511203703703</v>
      </c>
      <c r="CF1967" s="14">
        <v>46210</v>
      </c>
      <c r="CG1967" t="s">
        <v>1484</v>
      </c>
      <c r="CH1967" s="31">
        <v>46210.734583333331</v>
      </c>
      <c r="CM1967" s="4">
        <f t="shared" si="82"/>
        <v>46210.377604166664</v>
      </c>
      <c r="CN1967">
        <f t="shared" si="83"/>
        <v>0</v>
      </c>
      <c r="CO1967" t="str">
        <f>VLOOKUP(A1967,Sheet1!$A$2:$B$221,2,0)</f>
        <v>South East Zone</v>
      </c>
    </row>
    <row r="1968" spans="1:93" x14ac:dyDescent="0.35">
      <c r="A1968" t="s">
        <v>8716</v>
      </c>
      <c r="B1968">
        <v>293</v>
      </c>
      <c r="C1968" t="s">
        <v>9332</v>
      </c>
      <c r="D1968" t="s">
        <v>678</v>
      </c>
      <c r="E1968" t="s">
        <v>516</v>
      </c>
      <c r="F1968" t="s">
        <v>517</v>
      </c>
      <c r="G1968" t="s">
        <v>518</v>
      </c>
      <c r="H1968" t="s">
        <v>12965</v>
      </c>
      <c r="I1968">
        <v>765468</v>
      </c>
      <c r="J1968" t="s">
        <v>4357</v>
      </c>
      <c r="K1968" t="s">
        <v>4358</v>
      </c>
      <c r="L1968" t="s">
        <v>4622</v>
      </c>
      <c r="M1968" t="s">
        <v>12966</v>
      </c>
      <c r="N1968">
        <v>55000</v>
      </c>
      <c r="O1968" t="s">
        <v>7100</v>
      </c>
      <c r="P1968" t="s">
        <v>7101</v>
      </c>
      <c r="Q1968" t="s">
        <v>2873</v>
      </c>
      <c r="R1968">
        <v>9204504956</v>
      </c>
      <c r="S1968" s="14">
        <v>46209</v>
      </c>
      <c r="T1968" t="s">
        <v>8732</v>
      </c>
      <c r="U1968" s="31">
        <v>46209.735567129632</v>
      </c>
      <c r="AK1968" s="14">
        <v>46210</v>
      </c>
      <c r="AL1968" t="s">
        <v>1483</v>
      </c>
      <c r="AM1968" s="31">
        <v>46210.461747685185</v>
      </c>
      <c r="AQ1968" s="31">
        <v>46210.461747685185</v>
      </c>
      <c r="AR1968" s="14">
        <v>46210</v>
      </c>
      <c r="AS1968" t="s">
        <v>1483</v>
      </c>
      <c r="AT1968" t="s">
        <v>517</v>
      </c>
      <c r="AU1968" t="s">
        <v>678</v>
      </c>
      <c r="AV1968" s="14">
        <v>46210</v>
      </c>
      <c r="AW1968" t="s">
        <v>1484</v>
      </c>
      <c r="AX1968" s="31">
        <v>46210.466516203705</v>
      </c>
      <c r="AY1968" s="14">
        <v>46210</v>
      </c>
      <c r="AZ1968" t="s">
        <v>1435</v>
      </c>
      <c r="BA1968" s="31">
        <v>46210.474398148152</v>
      </c>
      <c r="BB1968" s="14">
        <v>46210</v>
      </c>
      <c r="BC1968" t="s">
        <v>1443</v>
      </c>
      <c r="BD1968" s="31">
        <v>46210.492986111109</v>
      </c>
      <c r="BE1968" s="14">
        <v>46210</v>
      </c>
      <c r="BF1968" t="s">
        <v>1437</v>
      </c>
      <c r="BG1968" s="31">
        <v>46210.510023148148</v>
      </c>
      <c r="BH1968" s="14">
        <v>46210</v>
      </c>
      <c r="BI1968" t="s">
        <v>1437</v>
      </c>
      <c r="BJ1968" s="31">
        <v>46210.510694444441</v>
      </c>
      <c r="BW1968" s="14">
        <v>46210</v>
      </c>
      <c r="BX1968" t="s">
        <v>1437</v>
      </c>
      <c r="BY1968" s="31">
        <v>46210.520601851851</v>
      </c>
      <c r="BZ1968" s="14">
        <v>46210</v>
      </c>
      <c r="CA1968" t="s">
        <v>1455</v>
      </c>
      <c r="CB1968" s="31">
        <v>46210.528726851851</v>
      </c>
      <c r="CF1968" s="14">
        <v>46210</v>
      </c>
      <c r="CG1968" t="s">
        <v>1484</v>
      </c>
      <c r="CH1968" s="31">
        <v>46210.646539351852</v>
      </c>
      <c r="CM1968" s="4">
        <f t="shared" si="82"/>
        <v>46209.735567129632</v>
      </c>
      <c r="CN1968">
        <f t="shared" si="83"/>
        <v>1</v>
      </c>
      <c r="CO1968" t="str">
        <f>VLOOKUP(A1968,Sheet1!$A$2:$B$221,2,0)</f>
        <v>South East Zone</v>
      </c>
    </row>
    <row r="1969" spans="1:93" x14ac:dyDescent="0.35">
      <c r="A1969" t="s">
        <v>8716</v>
      </c>
      <c r="B1969">
        <v>293</v>
      </c>
      <c r="C1969" t="s">
        <v>9332</v>
      </c>
      <c r="D1969" t="s">
        <v>678</v>
      </c>
      <c r="E1969" t="s">
        <v>516</v>
      </c>
      <c r="F1969" t="s">
        <v>517</v>
      </c>
      <c r="G1969" t="s">
        <v>518</v>
      </c>
      <c r="H1969" t="s">
        <v>4355</v>
      </c>
      <c r="I1969">
        <v>772209</v>
      </c>
      <c r="J1969" t="s">
        <v>4357</v>
      </c>
      <c r="K1969" t="s">
        <v>4358</v>
      </c>
      <c r="L1969" t="s">
        <v>4622</v>
      </c>
      <c r="M1969" t="s">
        <v>12967</v>
      </c>
      <c r="N1969">
        <v>55000</v>
      </c>
      <c r="O1969" t="s">
        <v>7100</v>
      </c>
      <c r="P1969" t="s">
        <v>7101</v>
      </c>
      <c r="Q1969" t="s">
        <v>12968</v>
      </c>
      <c r="R1969">
        <v>6184900915</v>
      </c>
      <c r="S1969" s="14">
        <v>46210</v>
      </c>
      <c r="T1969" t="s">
        <v>8732</v>
      </c>
      <c r="U1969" s="31">
        <v>46210.731226851851</v>
      </c>
      <c r="AK1969" s="14">
        <v>46210</v>
      </c>
      <c r="AL1969" t="s">
        <v>1483</v>
      </c>
      <c r="AM1969" s="31">
        <v>46210.765752314815</v>
      </c>
      <c r="AQ1969" s="31">
        <v>46210.765752314815</v>
      </c>
      <c r="AR1969" s="14">
        <v>46210</v>
      </c>
      <c r="AS1969" t="s">
        <v>1483</v>
      </c>
      <c r="AT1969" t="s">
        <v>517</v>
      </c>
      <c r="AU1969" t="s">
        <v>678</v>
      </c>
      <c r="CM1969" s="4">
        <f t="shared" si="82"/>
        <v>46210.731226851851</v>
      </c>
      <c r="CN1969">
        <f t="shared" si="83"/>
        <v>0</v>
      </c>
      <c r="CO1969" t="str">
        <f>VLOOKUP(A1969,Sheet1!$A$2:$B$221,2,0)</f>
        <v>South East Zone</v>
      </c>
    </row>
    <row r="1970" spans="1:93" x14ac:dyDescent="0.35">
      <c r="A1970" t="s">
        <v>8716</v>
      </c>
      <c r="B1970">
        <v>293</v>
      </c>
      <c r="C1970" t="s">
        <v>9332</v>
      </c>
      <c r="D1970" t="s">
        <v>678</v>
      </c>
      <c r="E1970" t="s">
        <v>516</v>
      </c>
      <c r="F1970" t="s">
        <v>517</v>
      </c>
      <c r="G1970" t="s">
        <v>518</v>
      </c>
      <c r="H1970" t="s">
        <v>4355</v>
      </c>
      <c r="I1970">
        <v>772209</v>
      </c>
      <c r="J1970" t="s">
        <v>4357</v>
      </c>
      <c r="K1970" t="s">
        <v>4358</v>
      </c>
      <c r="L1970" t="s">
        <v>4622</v>
      </c>
      <c r="M1970" t="s">
        <v>8731</v>
      </c>
      <c r="N1970">
        <v>70000</v>
      </c>
      <c r="O1970" t="s">
        <v>4359</v>
      </c>
      <c r="P1970" t="s">
        <v>4360</v>
      </c>
      <c r="Q1970" t="s">
        <v>4356</v>
      </c>
      <c r="R1970">
        <v>5128997632</v>
      </c>
      <c r="S1970" s="14">
        <v>46205</v>
      </c>
      <c r="T1970" t="s">
        <v>8732</v>
      </c>
      <c r="U1970" s="31">
        <v>46205.541863425926</v>
      </c>
      <c r="AK1970" s="14">
        <v>46205</v>
      </c>
      <c r="AL1970" t="s">
        <v>1483</v>
      </c>
      <c r="AM1970" s="31">
        <v>46205.783113425925</v>
      </c>
      <c r="AQ1970" s="31">
        <v>46205.783113425925</v>
      </c>
      <c r="AR1970" s="14">
        <v>46205</v>
      </c>
      <c r="AS1970" t="s">
        <v>1483</v>
      </c>
      <c r="AT1970" t="s">
        <v>517</v>
      </c>
      <c r="AU1970" t="s">
        <v>678</v>
      </c>
      <c r="AV1970" s="14">
        <v>46206</v>
      </c>
      <c r="AW1970" t="s">
        <v>8730</v>
      </c>
      <c r="AX1970" s="31">
        <v>46206.310671296298</v>
      </c>
      <c r="AY1970" s="14">
        <v>46206</v>
      </c>
      <c r="AZ1970" t="s">
        <v>1435</v>
      </c>
      <c r="BA1970" s="31">
        <v>46206.396736111114</v>
      </c>
      <c r="BB1970" s="14">
        <v>46206</v>
      </c>
      <c r="BC1970" t="s">
        <v>1458</v>
      </c>
      <c r="BD1970" s="31">
        <v>46206.410104166665</v>
      </c>
      <c r="BE1970" s="14">
        <v>46206</v>
      </c>
      <c r="BF1970" t="s">
        <v>1437</v>
      </c>
      <c r="BG1970" s="31">
        <v>46206.427789351852</v>
      </c>
      <c r="BH1970" s="14">
        <v>46206</v>
      </c>
      <c r="BI1970" t="s">
        <v>1437</v>
      </c>
      <c r="BJ1970" s="31">
        <v>46206.42869212963</v>
      </c>
      <c r="BW1970" s="14">
        <v>46206</v>
      </c>
      <c r="BX1970" t="s">
        <v>1437</v>
      </c>
      <c r="BY1970" s="31">
        <v>46206.442546296297</v>
      </c>
      <c r="BZ1970" s="14">
        <v>46206</v>
      </c>
      <c r="CA1970" t="s">
        <v>1455</v>
      </c>
      <c r="CB1970" s="31">
        <v>46206.45652777778</v>
      </c>
      <c r="CF1970" s="14">
        <v>46206</v>
      </c>
      <c r="CG1970" t="s">
        <v>1484</v>
      </c>
      <c r="CH1970" s="31">
        <v>46206.838935185187</v>
      </c>
      <c r="CM1970" s="4">
        <f t="shared" si="82"/>
        <v>46205.541863425926</v>
      </c>
      <c r="CN1970">
        <f t="shared" si="83"/>
        <v>0</v>
      </c>
      <c r="CO1970" t="str">
        <f>VLOOKUP(A1970,Sheet1!$A$2:$B$221,2,0)</f>
        <v>South East Zone</v>
      </c>
    </row>
    <row r="1971" spans="1:93" x14ac:dyDescent="0.35">
      <c r="A1971" t="s">
        <v>8733</v>
      </c>
      <c r="B1971">
        <v>333</v>
      </c>
      <c r="C1971" t="s">
        <v>9332</v>
      </c>
      <c r="D1971" t="s">
        <v>678</v>
      </c>
      <c r="E1971" t="s">
        <v>644</v>
      </c>
      <c r="F1971" t="s">
        <v>645</v>
      </c>
      <c r="G1971" t="s">
        <v>567</v>
      </c>
      <c r="H1971" t="s">
        <v>3518</v>
      </c>
      <c r="I1971">
        <v>309640</v>
      </c>
      <c r="J1971" t="s">
        <v>3136</v>
      </c>
      <c r="K1971" t="s">
        <v>3137</v>
      </c>
      <c r="L1971" t="s">
        <v>4622</v>
      </c>
      <c r="M1971" t="s">
        <v>8734</v>
      </c>
      <c r="N1971">
        <v>50000</v>
      </c>
      <c r="O1971" t="s">
        <v>1034</v>
      </c>
      <c r="P1971" t="s">
        <v>1035</v>
      </c>
      <c r="Q1971" t="s">
        <v>8735</v>
      </c>
      <c r="R1971">
        <v>1226095224</v>
      </c>
      <c r="S1971" s="14">
        <v>46206</v>
      </c>
      <c r="T1971" t="s">
        <v>8736</v>
      </c>
      <c r="U1971" s="31">
        <v>46206.507893518516</v>
      </c>
      <c r="AK1971" s="14">
        <v>46206</v>
      </c>
      <c r="AL1971" t="s">
        <v>1485</v>
      </c>
      <c r="AM1971" s="31">
        <v>46206.579328703701</v>
      </c>
      <c r="AQ1971" s="31">
        <v>46206.579328703701</v>
      </c>
      <c r="AR1971" s="14">
        <v>46206</v>
      </c>
      <c r="AS1971" t="s">
        <v>1485</v>
      </c>
      <c r="AT1971" t="s">
        <v>645</v>
      </c>
      <c r="AU1971" t="s">
        <v>678</v>
      </c>
      <c r="AV1971" s="14">
        <v>46206</v>
      </c>
      <c r="AW1971" t="s">
        <v>1485</v>
      </c>
      <c r="AX1971" s="31">
        <v>46206.62090277778</v>
      </c>
      <c r="AY1971" s="14">
        <v>46206</v>
      </c>
      <c r="AZ1971" t="s">
        <v>1435</v>
      </c>
      <c r="BA1971" s="31">
        <v>46206.626076388886</v>
      </c>
      <c r="BB1971" s="14">
        <v>46206</v>
      </c>
      <c r="BC1971" t="s">
        <v>1442</v>
      </c>
      <c r="BD1971" s="31">
        <v>46206.630868055552</v>
      </c>
      <c r="BE1971" s="14">
        <v>46206</v>
      </c>
      <c r="BF1971" t="s">
        <v>1444</v>
      </c>
      <c r="BG1971" s="31">
        <v>46206.66915509259</v>
      </c>
      <c r="BH1971" s="14">
        <v>46206</v>
      </c>
      <c r="BI1971" t="s">
        <v>1444</v>
      </c>
      <c r="BJ1971" s="31">
        <v>46206.669641203705</v>
      </c>
      <c r="BW1971" s="14">
        <v>46206</v>
      </c>
      <c r="BX1971" t="s">
        <v>1444</v>
      </c>
      <c r="BY1971" s="31">
        <v>46206.674212962964</v>
      </c>
      <c r="BZ1971" s="14">
        <v>46206</v>
      </c>
      <c r="CA1971" t="s">
        <v>1455</v>
      </c>
      <c r="CB1971" s="31">
        <v>46206.681574074071</v>
      </c>
      <c r="CF1971" s="14">
        <v>46206</v>
      </c>
      <c r="CG1971" t="s">
        <v>1486</v>
      </c>
      <c r="CH1971" s="31">
        <v>46206.761886574073</v>
      </c>
      <c r="CM1971" s="4">
        <f t="shared" si="82"/>
        <v>46206.507893518516</v>
      </c>
      <c r="CN1971">
        <f t="shared" si="83"/>
        <v>0</v>
      </c>
      <c r="CO1971" t="str">
        <f>VLOOKUP(A1971,Sheet1!$A$2:$B$221,2,0)</f>
        <v>South East Zone</v>
      </c>
    </row>
    <row r="1972" spans="1:93" x14ac:dyDescent="0.35">
      <c r="A1972" t="s">
        <v>8733</v>
      </c>
      <c r="B1972">
        <v>333</v>
      </c>
      <c r="C1972" t="s">
        <v>9332</v>
      </c>
      <c r="D1972" t="s">
        <v>678</v>
      </c>
      <c r="E1972" t="s">
        <v>644</v>
      </c>
      <c r="F1972" t="s">
        <v>645</v>
      </c>
      <c r="G1972" t="s">
        <v>567</v>
      </c>
      <c r="H1972" t="s">
        <v>8737</v>
      </c>
      <c r="I1972">
        <v>726246</v>
      </c>
      <c r="J1972" t="s">
        <v>3136</v>
      </c>
      <c r="K1972" t="s">
        <v>3137</v>
      </c>
      <c r="L1972" t="s">
        <v>4622</v>
      </c>
      <c r="M1972" t="s">
        <v>8738</v>
      </c>
      <c r="N1972">
        <v>40000</v>
      </c>
      <c r="O1972" t="s">
        <v>1059</v>
      </c>
      <c r="P1972" t="s">
        <v>1060</v>
      </c>
      <c r="Q1972" t="s">
        <v>8739</v>
      </c>
      <c r="R1972">
        <v>1022760722</v>
      </c>
      <c r="S1972" s="14">
        <v>46204</v>
      </c>
      <c r="T1972" t="s">
        <v>8736</v>
      </c>
      <c r="U1972" s="31">
        <v>46204.479131944441</v>
      </c>
      <c r="AK1972" s="14">
        <v>46204</v>
      </c>
      <c r="AL1972" t="s">
        <v>1485</v>
      </c>
      <c r="AM1972" s="31">
        <v>46204.502962962964</v>
      </c>
      <c r="AQ1972" s="31">
        <v>46204.502962962964</v>
      </c>
      <c r="AR1972" s="14">
        <v>46204</v>
      </c>
      <c r="AS1972" t="s">
        <v>1485</v>
      </c>
      <c r="AT1972" t="s">
        <v>645</v>
      </c>
      <c r="AU1972" t="s">
        <v>678</v>
      </c>
      <c r="AV1972" s="14">
        <v>46204</v>
      </c>
      <c r="AW1972" t="s">
        <v>1485</v>
      </c>
      <c r="AX1972" s="31">
        <v>46204.503379629627</v>
      </c>
      <c r="AY1972" s="14">
        <v>46204</v>
      </c>
      <c r="AZ1972" t="s">
        <v>1435</v>
      </c>
      <c r="BA1972" s="31">
        <v>46204.510555555556</v>
      </c>
      <c r="BB1972" s="14">
        <v>46204</v>
      </c>
      <c r="BC1972" t="s">
        <v>1443</v>
      </c>
      <c r="BD1972" s="31">
        <v>46204.515011574076</v>
      </c>
      <c r="BE1972" s="14">
        <v>46204</v>
      </c>
      <c r="BF1972" t="s">
        <v>1437</v>
      </c>
      <c r="BG1972" s="31">
        <v>46204.531006944446</v>
      </c>
      <c r="BH1972" s="14">
        <v>46204</v>
      </c>
      <c r="BI1972" t="s">
        <v>1437</v>
      </c>
      <c r="BJ1972" s="31">
        <v>46204.531400462962</v>
      </c>
      <c r="BW1972" s="14">
        <v>46204</v>
      </c>
      <c r="BX1972" t="s">
        <v>1437</v>
      </c>
      <c r="BY1972" s="31">
        <v>46204.562881944446</v>
      </c>
      <c r="BZ1972" s="14">
        <v>46204</v>
      </c>
      <c r="CA1972" t="s">
        <v>1437</v>
      </c>
      <c r="CB1972" s="31">
        <v>46204.562962962962</v>
      </c>
      <c r="CF1972" s="14">
        <v>46204</v>
      </c>
      <c r="CG1972" t="s">
        <v>1486</v>
      </c>
      <c r="CH1972" s="31">
        <v>46204.706030092595</v>
      </c>
      <c r="CM1972" s="4">
        <f t="shared" si="82"/>
        <v>46204.479131944441</v>
      </c>
      <c r="CN1972">
        <f t="shared" si="83"/>
        <v>0</v>
      </c>
      <c r="CO1972" t="str">
        <f>VLOOKUP(A1972,Sheet1!$A$2:$B$221,2,0)</f>
        <v>South East Zone</v>
      </c>
    </row>
    <row r="1973" spans="1:93" x14ac:dyDescent="0.35">
      <c r="A1973" t="s">
        <v>8733</v>
      </c>
      <c r="B1973">
        <v>333</v>
      </c>
      <c r="C1973" t="s">
        <v>9332</v>
      </c>
      <c r="D1973" t="s">
        <v>678</v>
      </c>
      <c r="E1973" t="s">
        <v>644</v>
      </c>
      <c r="F1973" t="s">
        <v>645</v>
      </c>
      <c r="G1973" t="s">
        <v>567</v>
      </c>
      <c r="H1973" t="s">
        <v>8740</v>
      </c>
      <c r="I1973">
        <v>764051</v>
      </c>
      <c r="J1973" t="s">
        <v>3136</v>
      </c>
      <c r="K1973" t="s">
        <v>3137</v>
      </c>
      <c r="L1973" t="s">
        <v>4622</v>
      </c>
      <c r="M1973" t="s">
        <v>8741</v>
      </c>
      <c r="N1973">
        <v>40000</v>
      </c>
      <c r="O1973" t="s">
        <v>1059</v>
      </c>
      <c r="P1973" t="s">
        <v>1060</v>
      </c>
      <c r="Q1973" t="s">
        <v>8742</v>
      </c>
      <c r="R1973">
        <v>2185932106</v>
      </c>
      <c r="S1973" s="14">
        <v>46204</v>
      </c>
      <c r="T1973" t="s">
        <v>8736</v>
      </c>
      <c r="U1973" s="31">
        <v>46204.540462962963</v>
      </c>
      <c r="AK1973" s="14">
        <v>46204</v>
      </c>
      <c r="AL1973" t="s">
        <v>1485</v>
      </c>
      <c r="AM1973" s="31">
        <v>46204.565532407411</v>
      </c>
      <c r="AQ1973" s="31">
        <v>46204.565532407411</v>
      </c>
      <c r="AR1973" s="14">
        <v>46204</v>
      </c>
      <c r="AS1973" t="s">
        <v>1485</v>
      </c>
      <c r="AT1973" t="s">
        <v>645</v>
      </c>
      <c r="AU1973" t="s">
        <v>678</v>
      </c>
      <c r="AV1973" s="14">
        <v>46204</v>
      </c>
      <c r="AW1973" t="s">
        <v>1485</v>
      </c>
      <c r="AX1973" s="31">
        <v>46204.584247685183</v>
      </c>
      <c r="AY1973" s="14">
        <v>46204</v>
      </c>
      <c r="AZ1973" t="s">
        <v>1435</v>
      </c>
      <c r="BA1973" s="31">
        <v>46204.586736111109</v>
      </c>
      <c r="BB1973" s="14">
        <v>46204</v>
      </c>
      <c r="BC1973" t="s">
        <v>3135</v>
      </c>
      <c r="BD1973" s="31">
        <v>46204.600023148145</v>
      </c>
      <c r="BE1973" s="14">
        <v>46204</v>
      </c>
      <c r="BF1973" t="s">
        <v>1437</v>
      </c>
      <c r="BG1973" s="31">
        <v>46204.638055555559</v>
      </c>
      <c r="BH1973" s="14">
        <v>46204</v>
      </c>
      <c r="BI1973" t="s">
        <v>1437</v>
      </c>
      <c r="BJ1973" s="31">
        <v>46204.638391203705</v>
      </c>
      <c r="BW1973" s="14">
        <v>46204</v>
      </c>
      <c r="BX1973" t="s">
        <v>1437</v>
      </c>
      <c r="BY1973" s="31">
        <v>46204.643449074072</v>
      </c>
      <c r="BZ1973" s="14">
        <v>46204</v>
      </c>
      <c r="CA1973" t="s">
        <v>1438</v>
      </c>
      <c r="CB1973" s="31">
        <v>46204.652222222219</v>
      </c>
      <c r="CF1973" s="14">
        <v>46204</v>
      </c>
      <c r="CG1973" t="s">
        <v>1486</v>
      </c>
      <c r="CH1973" s="31">
        <v>46204.688067129631</v>
      </c>
      <c r="CM1973" s="4">
        <f t="shared" si="82"/>
        <v>46204.540462962963</v>
      </c>
      <c r="CN1973">
        <f t="shared" si="83"/>
        <v>0</v>
      </c>
      <c r="CO1973" t="str">
        <f>VLOOKUP(A1973,Sheet1!$A$2:$B$221,2,0)</f>
        <v>South East Zone</v>
      </c>
    </row>
    <row r="1974" spans="1:93" x14ac:dyDescent="0.35">
      <c r="A1974" t="s">
        <v>8743</v>
      </c>
      <c r="B1974">
        <v>357</v>
      </c>
      <c r="C1974" t="s">
        <v>9332</v>
      </c>
      <c r="D1974" t="s">
        <v>678</v>
      </c>
      <c r="E1974" t="s">
        <v>583</v>
      </c>
      <c r="F1974" t="s">
        <v>584</v>
      </c>
      <c r="G1974" t="s">
        <v>518</v>
      </c>
      <c r="H1974" t="s">
        <v>11108</v>
      </c>
      <c r="I1974">
        <v>117864</v>
      </c>
      <c r="J1974" t="s">
        <v>3640</v>
      </c>
      <c r="K1974" t="s">
        <v>3641</v>
      </c>
      <c r="L1974" t="s">
        <v>4622</v>
      </c>
      <c r="M1974" t="s">
        <v>11109</v>
      </c>
      <c r="N1974">
        <v>75000</v>
      </c>
      <c r="O1974" t="s">
        <v>1429</v>
      </c>
      <c r="P1974" t="s">
        <v>1430</v>
      </c>
      <c r="Q1974" t="s">
        <v>11110</v>
      </c>
      <c r="R1974">
        <v>3653892402</v>
      </c>
      <c r="S1974" s="14">
        <v>46209</v>
      </c>
      <c r="T1974" t="s">
        <v>8748</v>
      </c>
      <c r="U1974" s="31">
        <v>46209.379664351851</v>
      </c>
      <c r="AK1974" s="14">
        <v>46209</v>
      </c>
      <c r="AL1974" t="s">
        <v>11111</v>
      </c>
      <c r="AM1974" s="31">
        <v>46209.751562500001</v>
      </c>
      <c r="AQ1974" s="31">
        <v>46209.751562500001</v>
      </c>
      <c r="AR1974" s="14">
        <v>46209</v>
      </c>
      <c r="AS1974" t="s">
        <v>11111</v>
      </c>
      <c r="AT1974" t="s">
        <v>584</v>
      </c>
      <c r="AU1974" t="s">
        <v>678</v>
      </c>
      <c r="AV1974" s="14">
        <v>46210</v>
      </c>
      <c r="AW1974" t="s">
        <v>8750</v>
      </c>
      <c r="AX1974" s="31">
        <v>46210.401539351849</v>
      </c>
      <c r="AY1974" s="14">
        <v>46210</v>
      </c>
      <c r="AZ1974" t="s">
        <v>1435</v>
      </c>
      <c r="BA1974" s="31">
        <v>46210.411307870374</v>
      </c>
      <c r="BB1974" s="14">
        <v>46210</v>
      </c>
      <c r="BC1974" t="s">
        <v>1458</v>
      </c>
      <c r="BD1974" s="31">
        <v>46210.418055555558</v>
      </c>
      <c r="BE1974" s="14">
        <v>46210</v>
      </c>
      <c r="BF1974" t="s">
        <v>1437</v>
      </c>
      <c r="BG1974" s="31">
        <v>46210.432280092595</v>
      </c>
      <c r="BH1974" s="14">
        <v>46210</v>
      </c>
      <c r="BI1974" t="s">
        <v>1437</v>
      </c>
      <c r="BJ1974" s="31">
        <v>46210.432685185187</v>
      </c>
      <c r="BW1974" s="14">
        <v>46210</v>
      </c>
      <c r="BX1974" t="s">
        <v>1437</v>
      </c>
      <c r="BY1974" s="31">
        <v>46210.439027777778</v>
      </c>
      <c r="BZ1974" s="14">
        <v>46210</v>
      </c>
      <c r="CA1974" t="s">
        <v>1455</v>
      </c>
      <c r="CB1974" s="31">
        <v>46210.553495370368</v>
      </c>
      <c r="CF1974" s="14">
        <v>46210</v>
      </c>
      <c r="CG1974" t="s">
        <v>8748</v>
      </c>
      <c r="CH1974" s="31">
        <v>46210.898333333331</v>
      </c>
      <c r="CM1974" s="4">
        <f t="shared" si="82"/>
        <v>46209.379664351851</v>
      </c>
      <c r="CN1974">
        <f t="shared" si="83"/>
        <v>0</v>
      </c>
      <c r="CO1974" t="str">
        <f>VLOOKUP(A1974,Sheet1!$A$2:$B$221,2,0)</f>
        <v>South East Zone</v>
      </c>
    </row>
    <row r="1975" spans="1:93" x14ac:dyDescent="0.35">
      <c r="A1975" t="s">
        <v>8743</v>
      </c>
      <c r="B1975">
        <v>357</v>
      </c>
      <c r="C1975" t="s">
        <v>9332</v>
      </c>
      <c r="D1975" t="s">
        <v>678</v>
      </c>
      <c r="E1975" t="s">
        <v>583</v>
      </c>
      <c r="F1975" t="s">
        <v>584</v>
      </c>
      <c r="G1975" t="s">
        <v>518</v>
      </c>
      <c r="H1975" t="s">
        <v>8744</v>
      </c>
      <c r="I1975">
        <v>131943</v>
      </c>
      <c r="J1975" t="s">
        <v>3640</v>
      </c>
      <c r="K1975" t="s">
        <v>3641</v>
      </c>
      <c r="L1975" t="s">
        <v>4622</v>
      </c>
      <c r="M1975" t="s">
        <v>8745</v>
      </c>
      <c r="N1975">
        <v>40000</v>
      </c>
      <c r="O1975" t="s">
        <v>3054</v>
      </c>
      <c r="P1975" t="s">
        <v>3055</v>
      </c>
      <c r="Q1975" t="s">
        <v>8746</v>
      </c>
      <c r="R1975">
        <v>5147904142</v>
      </c>
      <c r="S1975" s="14">
        <v>46204</v>
      </c>
      <c r="T1975" t="s">
        <v>8747</v>
      </c>
      <c r="U1975" s="31">
        <v>46204.533935185187</v>
      </c>
      <c r="AK1975" s="14">
        <v>46204</v>
      </c>
      <c r="AL1975" t="s">
        <v>8748</v>
      </c>
      <c r="AM1975" s="31">
        <v>46204.571527777778</v>
      </c>
      <c r="AQ1975" s="31">
        <v>46204.571527777778</v>
      </c>
      <c r="AR1975" s="14">
        <v>46204</v>
      </c>
      <c r="AS1975" t="s">
        <v>8748</v>
      </c>
      <c r="AT1975" t="s">
        <v>8749</v>
      </c>
      <c r="AU1975" t="s">
        <v>677</v>
      </c>
      <c r="AV1975" s="14">
        <v>46204</v>
      </c>
      <c r="AW1975" t="s">
        <v>8750</v>
      </c>
      <c r="AX1975" s="31">
        <v>46204.576249999998</v>
      </c>
      <c r="AY1975" s="14">
        <v>46204</v>
      </c>
      <c r="AZ1975" t="s">
        <v>1435</v>
      </c>
      <c r="BA1975" s="31">
        <v>46204.577939814815</v>
      </c>
      <c r="BB1975" s="14">
        <v>46204</v>
      </c>
      <c r="BC1975" t="s">
        <v>1454</v>
      </c>
      <c r="BD1975" s="31">
        <v>46204.59752314815</v>
      </c>
      <c r="BE1975" s="14">
        <v>46204</v>
      </c>
      <c r="BF1975" t="s">
        <v>1437</v>
      </c>
      <c r="BG1975" s="31">
        <v>46204.63858796296</v>
      </c>
      <c r="BH1975" s="14">
        <v>46204</v>
      </c>
      <c r="BI1975" t="s">
        <v>1437</v>
      </c>
      <c r="BJ1975" s="31">
        <v>46204.638935185183</v>
      </c>
      <c r="BW1975" s="14">
        <v>46204</v>
      </c>
      <c r="BX1975" t="s">
        <v>1437</v>
      </c>
      <c r="BY1975" s="31">
        <v>46204.643645833334</v>
      </c>
      <c r="BZ1975" s="14">
        <v>46204</v>
      </c>
      <c r="CA1975" t="s">
        <v>1438</v>
      </c>
      <c r="CB1975" s="31">
        <v>46204.652071759258</v>
      </c>
      <c r="CF1975" s="14">
        <v>46204</v>
      </c>
      <c r="CG1975" t="s">
        <v>8748</v>
      </c>
      <c r="CH1975" s="31">
        <v>46204.725231481483</v>
      </c>
      <c r="CM1975" s="4">
        <f t="shared" si="82"/>
        <v>46204.533935185187</v>
      </c>
      <c r="CN1975">
        <f t="shared" si="83"/>
        <v>0</v>
      </c>
      <c r="CO1975" t="str">
        <f>VLOOKUP(A1975,Sheet1!$A$2:$B$221,2,0)</f>
        <v>South East Zone</v>
      </c>
    </row>
    <row r="1976" spans="1:93" x14ac:dyDescent="0.35">
      <c r="A1976" t="s">
        <v>8743</v>
      </c>
      <c r="B1976">
        <v>357</v>
      </c>
      <c r="C1976" t="s">
        <v>9332</v>
      </c>
      <c r="D1976" t="s">
        <v>678</v>
      </c>
      <c r="E1976" t="s">
        <v>583</v>
      </c>
      <c r="F1976" t="s">
        <v>584</v>
      </c>
      <c r="G1976" t="s">
        <v>518</v>
      </c>
      <c r="H1976" t="s">
        <v>3638</v>
      </c>
      <c r="I1976">
        <v>138716</v>
      </c>
      <c r="J1976" t="s">
        <v>3640</v>
      </c>
      <c r="K1976" t="s">
        <v>3641</v>
      </c>
      <c r="L1976" t="s">
        <v>4622</v>
      </c>
      <c r="M1976" t="s">
        <v>8751</v>
      </c>
      <c r="N1976">
        <v>60000</v>
      </c>
      <c r="O1976" t="s">
        <v>1328</v>
      </c>
      <c r="P1976" t="s">
        <v>1329</v>
      </c>
      <c r="Q1976" t="s">
        <v>3639</v>
      </c>
      <c r="R1976">
        <v>8383258559</v>
      </c>
      <c r="S1976" s="14">
        <v>46203</v>
      </c>
      <c r="T1976" t="s">
        <v>8747</v>
      </c>
      <c r="U1976" s="31">
        <v>46203.764016203706</v>
      </c>
      <c r="AK1976" s="14">
        <v>46204</v>
      </c>
      <c r="AL1976" t="s">
        <v>8748</v>
      </c>
      <c r="AM1976" s="31">
        <v>46204.381562499999</v>
      </c>
      <c r="AQ1976" s="31">
        <v>46204.381562499999</v>
      </c>
      <c r="AR1976" s="14">
        <v>46204</v>
      </c>
      <c r="AS1976" t="s">
        <v>8748</v>
      </c>
      <c r="AT1976" t="s">
        <v>8749</v>
      </c>
      <c r="AU1976" t="s">
        <v>677</v>
      </c>
      <c r="AV1976" s="14">
        <v>46204</v>
      </c>
      <c r="AW1976" t="s">
        <v>8748</v>
      </c>
      <c r="AX1976" s="31">
        <v>46204.403877314813</v>
      </c>
      <c r="AY1976" s="14">
        <v>46204</v>
      </c>
      <c r="AZ1976" t="s">
        <v>1435</v>
      </c>
      <c r="BA1976" s="31">
        <v>46204.404768518521</v>
      </c>
      <c r="BB1976" s="14">
        <v>46204</v>
      </c>
      <c r="BC1976" t="s">
        <v>1449</v>
      </c>
      <c r="BD1976" s="31">
        <v>46204.408634259256</v>
      </c>
      <c r="BE1976" s="14">
        <v>46204</v>
      </c>
      <c r="BF1976" t="s">
        <v>1437</v>
      </c>
      <c r="BG1976" s="31">
        <v>46204.420254629629</v>
      </c>
      <c r="BH1976" s="14">
        <v>46204</v>
      </c>
      <c r="BI1976" t="s">
        <v>1437</v>
      </c>
      <c r="BJ1976" s="31">
        <v>46204.420624999999</v>
      </c>
      <c r="BW1976" s="14">
        <v>46204</v>
      </c>
      <c r="BX1976" t="s">
        <v>1437</v>
      </c>
      <c r="BY1976" s="31">
        <v>46204.425243055557</v>
      </c>
      <c r="BZ1976" s="14">
        <v>46204</v>
      </c>
      <c r="CA1976" t="s">
        <v>1455</v>
      </c>
      <c r="CB1976" s="31">
        <v>46204.427858796298</v>
      </c>
      <c r="CF1976" s="14">
        <v>46204</v>
      </c>
      <c r="CG1976" t="s">
        <v>8748</v>
      </c>
      <c r="CH1976" s="31">
        <v>46204.528275462966</v>
      </c>
      <c r="CM1976" s="4">
        <f t="shared" si="82"/>
        <v>46203.764016203706</v>
      </c>
      <c r="CN1976">
        <f t="shared" si="83"/>
        <v>1</v>
      </c>
      <c r="CO1976" t="str">
        <f>VLOOKUP(A1976,Sheet1!$A$2:$B$221,2,0)</f>
        <v>South East Zone</v>
      </c>
    </row>
    <row r="1977" spans="1:93" x14ac:dyDescent="0.35">
      <c r="A1977" t="s">
        <v>8743</v>
      </c>
      <c r="B1977">
        <v>357</v>
      </c>
      <c r="C1977" t="s">
        <v>9332</v>
      </c>
      <c r="D1977" t="s">
        <v>678</v>
      </c>
      <c r="E1977" t="s">
        <v>583</v>
      </c>
      <c r="F1977" t="s">
        <v>584</v>
      </c>
      <c r="G1977" t="s">
        <v>518</v>
      </c>
      <c r="H1977" t="s">
        <v>8753</v>
      </c>
      <c r="I1977">
        <v>164987</v>
      </c>
      <c r="J1977" t="s">
        <v>4012</v>
      </c>
      <c r="K1977" t="s">
        <v>4013</v>
      </c>
      <c r="L1977" t="s">
        <v>4622</v>
      </c>
      <c r="M1977" t="s">
        <v>8754</v>
      </c>
      <c r="N1977">
        <v>60000</v>
      </c>
      <c r="O1977" t="s">
        <v>11112</v>
      </c>
      <c r="P1977" t="s">
        <v>11113</v>
      </c>
      <c r="Q1977" t="s">
        <v>8755</v>
      </c>
      <c r="R1977">
        <v>4221703486</v>
      </c>
      <c r="S1977" s="14">
        <v>46207</v>
      </c>
      <c r="T1977" t="s">
        <v>8748</v>
      </c>
      <c r="U1977" s="31">
        <v>46207.525694444441</v>
      </c>
      <c r="AK1977" s="14">
        <v>46208</v>
      </c>
      <c r="AL1977" t="s">
        <v>8748</v>
      </c>
      <c r="AM1977" s="31">
        <v>46208.779305555552</v>
      </c>
      <c r="AQ1977" s="31">
        <v>46208.779305555552</v>
      </c>
      <c r="AR1977" s="14">
        <v>46208</v>
      </c>
      <c r="AS1977" t="s">
        <v>8748</v>
      </c>
      <c r="AT1977" t="s">
        <v>8749</v>
      </c>
      <c r="AU1977" t="s">
        <v>677</v>
      </c>
      <c r="AV1977" s="14">
        <v>46209</v>
      </c>
      <c r="AW1977" t="s">
        <v>8748</v>
      </c>
      <c r="AX1977" s="31">
        <v>46209.504826388889</v>
      </c>
      <c r="AY1977" s="14">
        <v>46209</v>
      </c>
      <c r="AZ1977" t="s">
        <v>1435</v>
      </c>
      <c r="BA1977" s="31">
        <v>46209.50922453704</v>
      </c>
      <c r="BB1977" s="14">
        <v>46209</v>
      </c>
      <c r="BC1977" t="s">
        <v>1443</v>
      </c>
      <c r="BD1977" s="31">
        <v>46209.519895833335</v>
      </c>
      <c r="BE1977" s="14">
        <v>46209</v>
      </c>
      <c r="BF1977" t="s">
        <v>1437</v>
      </c>
      <c r="BG1977" s="31">
        <v>46209.529895833337</v>
      </c>
      <c r="BH1977" s="14">
        <v>46209</v>
      </c>
      <c r="BI1977" t="s">
        <v>1437</v>
      </c>
      <c r="BJ1977" s="31">
        <v>46209.530891203707</v>
      </c>
      <c r="BW1977" s="14">
        <v>46209</v>
      </c>
      <c r="BX1977" t="s">
        <v>1437</v>
      </c>
      <c r="BY1977" s="31">
        <v>46209.542997685188</v>
      </c>
      <c r="BZ1977" s="14">
        <v>46209</v>
      </c>
      <c r="CA1977" t="s">
        <v>1437</v>
      </c>
      <c r="CB1977" s="31">
        <v>46209.54515046296</v>
      </c>
      <c r="CF1977" s="14">
        <v>46209</v>
      </c>
      <c r="CG1977" t="s">
        <v>8748</v>
      </c>
      <c r="CH1977" s="31">
        <v>46209.808287037034</v>
      </c>
      <c r="CM1977" s="4">
        <f t="shared" si="82"/>
        <v>46207.525694444441</v>
      </c>
      <c r="CN1977">
        <f t="shared" si="83"/>
        <v>1</v>
      </c>
      <c r="CO1977" t="str">
        <f>VLOOKUP(A1977,Sheet1!$A$2:$B$221,2,0)</f>
        <v>South East Zone</v>
      </c>
    </row>
    <row r="1978" spans="1:93" x14ac:dyDescent="0.35">
      <c r="A1978" t="s">
        <v>8743</v>
      </c>
      <c r="B1978">
        <v>357</v>
      </c>
      <c r="C1978" t="s">
        <v>9332</v>
      </c>
      <c r="D1978" t="s">
        <v>678</v>
      </c>
      <c r="E1978" t="s">
        <v>583</v>
      </c>
      <c r="F1978" t="s">
        <v>584</v>
      </c>
      <c r="G1978" t="s">
        <v>518</v>
      </c>
      <c r="H1978" t="s">
        <v>8756</v>
      </c>
      <c r="I1978">
        <v>180076</v>
      </c>
      <c r="J1978" t="s">
        <v>8757</v>
      </c>
      <c r="K1978" t="s">
        <v>8758</v>
      </c>
      <c r="L1978" t="s">
        <v>4622</v>
      </c>
      <c r="M1978" t="s">
        <v>8759</v>
      </c>
      <c r="N1978">
        <v>90000</v>
      </c>
      <c r="O1978" t="s">
        <v>1445</v>
      </c>
      <c r="P1978" t="s">
        <v>1446</v>
      </c>
      <c r="Q1978" t="s">
        <v>8760</v>
      </c>
      <c r="R1978">
        <v>8129867269</v>
      </c>
      <c r="S1978" s="14">
        <v>46205</v>
      </c>
      <c r="T1978" t="s">
        <v>8748</v>
      </c>
      <c r="U1978" s="31">
        <v>46205.51666666667</v>
      </c>
      <c r="AK1978" s="14">
        <v>46205</v>
      </c>
      <c r="AL1978" t="s">
        <v>8748</v>
      </c>
      <c r="AM1978" s="31">
        <v>46205.540266203701</v>
      </c>
      <c r="AQ1978" s="31">
        <v>46205.540266203701</v>
      </c>
      <c r="AR1978" s="14">
        <v>46205</v>
      </c>
      <c r="AS1978" t="s">
        <v>8748</v>
      </c>
      <c r="AT1978" t="s">
        <v>8749</v>
      </c>
      <c r="AU1978" t="s">
        <v>677</v>
      </c>
      <c r="AV1978" s="14">
        <v>46205</v>
      </c>
      <c r="AW1978" t="s">
        <v>8748</v>
      </c>
      <c r="AX1978" s="31">
        <v>46205.540752314817</v>
      </c>
      <c r="AY1978" s="14">
        <v>46205</v>
      </c>
      <c r="AZ1978" t="s">
        <v>1435</v>
      </c>
      <c r="BA1978" s="31">
        <v>46205.544398148151</v>
      </c>
      <c r="BB1978" s="14">
        <v>46205</v>
      </c>
      <c r="BC1978" t="s">
        <v>1441</v>
      </c>
      <c r="BD1978" s="31">
        <v>46205.553136574075</v>
      </c>
      <c r="BE1978" s="14">
        <v>46205</v>
      </c>
      <c r="BF1978" t="s">
        <v>1437</v>
      </c>
      <c r="BG1978" s="31">
        <v>46205.632986111108</v>
      </c>
      <c r="BH1978" s="14">
        <v>46205</v>
      </c>
      <c r="BI1978" t="s">
        <v>1437</v>
      </c>
      <c r="BJ1978" s="31">
        <v>46205.633576388886</v>
      </c>
      <c r="BW1978" s="14">
        <v>46205</v>
      </c>
      <c r="BX1978" t="s">
        <v>1437</v>
      </c>
      <c r="BY1978" s="31">
        <v>46205.654074074075</v>
      </c>
      <c r="BZ1978" s="14">
        <v>46205</v>
      </c>
      <c r="CA1978" t="s">
        <v>1455</v>
      </c>
      <c r="CB1978" s="31">
        <v>46205.658113425925</v>
      </c>
      <c r="CF1978" s="14">
        <v>46205</v>
      </c>
      <c r="CG1978" t="s">
        <v>8748</v>
      </c>
      <c r="CH1978" s="31">
        <v>46205.715891203705</v>
      </c>
      <c r="CM1978" s="4">
        <f t="shared" si="82"/>
        <v>46205.51666666667</v>
      </c>
      <c r="CN1978">
        <f t="shared" si="83"/>
        <v>0</v>
      </c>
      <c r="CO1978" t="str">
        <f>VLOOKUP(A1978,Sheet1!$A$2:$B$221,2,0)</f>
        <v>South East Zone</v>
      </c>
    </row>
    <row r="1979" spans="1:93" x14ac:dyDescent="0.35">
      <c r="A1979" t="s">
        <v>8743</v>
      </c>
      <c r="B1979">
        <v>357</v>
      </c>
      <c r="C1979" t="s">
        <v>9332</v>
      </c>
      <c r="D1979" t="s">
        <v>678</v>
      </c>
      <c r="E1979" t="s">
        <v>583</v>
      </c>
      <c r="F1979" t="s">
        <v>584</v>
      </c>
      <c r="G1979" t="s">
        <v>518</v>
      </c>
      <c r="H1979" t="s">
        <v>8761</v>
      </c>
      <c r="I1979">
        <v>181432</v>
      </c>
      <c r="J1979" t="s">
        <v>8757</v>
      </c>
      <c r="K1979" t="s">
        <v>8758</v>
      </c>
      <c r="L1979" t="s">
        <v>4622</v>
      </c>
      <c r="M1979" t="s">
        <v>8762</v>
      </c>
      <c r="N1979">
        <v>65000</v>
      </c>
      <c r="O1979" t="s">
        <v>1348</v>
      </c>
      <c r="P1979" t="s">
        <v>1349</v>
      </c>
      <c r="Q1979" t="s">
        <v>8763</v>
      </c>
      <c r="R1979">
        <v>2532781839</v>
      </c>
      <c r="S1979" s="14">
        <v>46204</v>
      </c>
      <c r="T1979" t="s">
        <v>8764</v>
      </c>
      <c r="U1979" s="31">
        <v>46204.432708333334</v>
      </c>
      <c r="AK1979" s="14">
        <v>46206</v>
      </c>
      <c r="AL1979" t="s">
        <v>8748</v>
      </c>
      <c r="AM1979" s="31">
        <v>46206.514872685184</v>
      </c>
      <c r="AQ1979" s="31">
        <v>46206.514872685184</v>
      </c>
      <c r="AR1979" s="14">
        <v>46206</v>
      </c>
      <c r="AS1979" t="s">
        <v>8748</v>
      </c>
      <c r="AT1979" t="s">
        <v>8749</v>
      </c>
      <c r="AU1979" t="s">
        <v>677</v>
      </c>
      <c r="AV1979" s="14">
        <v>46206</v>
      </c>
      <c r="AW1979" t="s">
        <v>8748</v>
      </c>
      <c r="AX1979" s="31">
        <v>46206.533773148149</v>
      </c>
      <c r="AY1979" s="14">
        <v>46206</v>
      </c>
      <c r="AZ1979" t="s">
        <v>1435</v>
      </c>
      <c r="BA1979" s="31">
        <v>46206.535567129627</v>
      </c>
      <c r="BB1979" s="14">
        <v>46206</v>
      </c>
      <c r="BC1979" t="s">
        <v>1458</v>
      </c>
      <c r="BD1979" s="31">
        <v>46206.543807870374</v>
      </c>
      <c r="BE1979" s="14">
        <v>46206</v>
      </c>
      <c r="BF1979" t="s">
        <v>1437</v>
      </c>
      <c r="BG1979" s="31">
        <v>46206.613703703704</v>
      </c>
      <c r="BH1979" s="14">
        <v>46206</v>
      </c>
      <c r="BI1979" t="s">
        <v>1437</v>
      </c>
      <c r="BJ1979" s="31">
        <v>46206.614999999998</v>
      </c>
      <c r="BW1979" s="14">
        <v>46206</v>
      </c>
      <c r="BX1979" t="s">
        <v>1437</v>
      </c>
      <c r="BY1979" s="31">
        <v>46206.634942129633</v>
      </c>
      <c r="BZ1979" s="14">
        <v>46206</v>
      </c>
      <c r="CA1979" t="s">
        <v>1438</v>
      </c>
      <c r="CB1979" s="31">
        <v>46206.647372685184</v>
      </c>
      <c r="CF1979" s="14">
        <v>46206</v>
      </c>
      <c r="CG1979" t="s">
        <v>8748</v>
      </c>
      <c r="CH1979" s="31">
        <v>46206.876099537039</v>
      </c>
      <c r="CM1979" s="4">
        <f t="shared" si="82"/>
        <v>46204.432708333334</v>
      </c>
      <c r="CN1979">
        <f t="shared" si="83"/>
        <v>2</v>
      </c>
      <c r="CO1979" t="str">
        <f>VLOOKUP(A1979,Sheet1!$A$2:$B$221,2,0)</f>
        <v>South East Zone</v>
      </c>
    </row>
    <row r="1980" spans="1:93" x14ac:dyDescent="0.35">
      <c r="A1980" t="s">
        <v>8743</v>
      </c>
      <c r="B1980">
        <v>357</v>
      </c>
      <c r="C1980" t="s">
        <v>9332</v>
      </c>
      <c r="D1980" t="s">
        <v>678</v>
      </c>
      <c r="E1980" t="s">
        <v>583</v>
      </c>
      <c r="F1980" t="s">
        <v>584</v>
      </c>
      <c r="G1980" t="s">
        <v>518</v>
      </c>
      <c r="H1980" t="s">
        <v>11114</v>
      </c>
      <c r="I1980">
        <v>186293</v>
      </c>
      <c r="J1980" t="s">
        <v>4061</v>
      </c>
      <c r="K1980" t="s">
        <v>4062</v>
      </c>
      <c r="L1980" t="s">
        <v>4622</v>
      </c>
      <c r="M1980" t="s">
        <v>11115</v>
      </c>
      <c r="N1980">
        <v>60000</v>
      </c>
      <c r="O1980" t="s">
        <v>9546</v>
      </c>
      <c r="P1980" t="s">
        <v>9547</v>
      </c>
      <c r="Q1980" t="s">
        <v>11116</v>
      </c>
      <c r="R1980">
        <v>6258213424</v>
      </c>
      <c r="S1980" s="14">
        <v>46209</v>
      </c>
      <c r="T1980" t="s">
        <v>8750</v>
      </c>
      <c r="U1980" s="31">
        <v>46209.405509259261</v>
      </c>
      <c r="AK1980" s="14">
        <v>46209</v>
      </c>
      <c r="AL1980" t="s">
        <v>11111</v>
      </c>
      <c r="AM1980" s="31">
        <v>46209.643587962964</v>
      </c>
      <c r="AQ1980" s="31">
        <v>46209.643587962964</v>
      </c>
      <c r="AR1980" s="14">
        <v>46209</v>
      </c>
      <c r="AS1980" t="s">
        <v>11111</v>
      </c>
      <c r="AT1980" t="s">
        <v>584</v>
      </c>
      <c r="AU1980" t="s">
        <v>678</v>
      </c>
      <c r="AV1980" s="14">
        <v>46209</v>
      </c>
      <c r="AW1980" t="s">
        <v>8748</v>
      </c>
      <c r="AX1980" s="31">
        <v>46209.653506944444</v>
      </c>
      <c r="AY1980" s="14">
        <v>46209</v>
      </c>
      <c r="AZ1980" t="s">
        <v>1435</v>
      </c>
      <c r="BA1980" s="31">
        <v>46209.660717592589</v>
      </c>
      <c r="BB1980" s="14">
        <v>46209</v>
      </c>
      <c r="BC1980" t="s">
        <v>1441</v>
      </c>
      <c r="BD1980" s="31">
        <v>46209.665208333332</v>
      </c>
      <c r="BE1980" s="14">
        <v>46209</v>
      </c>
      <c r="BF1980" t="s">
        <v>1437</v>
      </c>
      <c r="BG1980" s="31">
        <v>46209.670624999999</v>
      </c>
      <c r="BH1980" s="14">
        <v>46209</v>
      </c>
      <c r="BI1980" t="s">
        <v>1437</v>
      </c>
      <c r="BJ1980" s="31">
        <v>46209.671249999999</v>
      </c>
      <c r="BW1980" s="14">
        <v>46209</v>
      </c>
      <c r="BX1980" t="s">
        <v>1437</v>
      </c>
      <c r="BY1980" s="31">
        <v>46209.676712962966</v>
      </c>
      <c r="BZ1980" s="14">
        <v>46209</v>
      </c>
      <c r="CA1980" t="s">
        <v>1437</v>
      </c>
      <c r="CB1980" s="31">
        <v>46209.678043981483</v>
      </c>
      <c r="CF1980" s="14">
        <v>46209</v>
      </c>
      <c r="CG1980" t="s">
        <v>8748</v>
      </c>
      <c r="CH1980" s="31">
        <v>46209.87060185185</v>
      </c>
      <c r="CM1980" s="4">
        <f t="shared" si="82"/>
        <v>46209.405509259261</v>
      </c>
      <c r="CN1980">
        <f t="shared" si="83"/>
        <v>0</v>
      </c>
      <c r="CO1980" t="str">
        <f>VLOOKUP(A1980,Sheet1!$A$2:$B$221,2,0)</f>
        <v>South East Zone</v>
      </c>
    </row>
    <row r="1981" spans="1:93" x14ac:dyDescent="0.35">
      <c r="A1981" t="s">
        <v>8743</v>
      </c>
      <c r="B1981">
        <v>357</v>
      </c>
      <c r="C1981" t="s">
        <v>9332</v>
      </c>
      <c r="D1981" t="s">
        <v>678</v>
      </c>
      <c r="E1981" t="s">
        <v>583</v>
      </c>
      <c r="F1981" t="s">
        <v>584</v>
      </c>
      <c r="G1981" t="s">
        <v>518</v>
      </c>
      <c r="H1981" t="s">
        <v>8765</v>
      </c>
      <c r="I1981">
        <v>194282</v>
      </c>
      <c r="J1981" t="s">
        <v>4061</v>
      </c>
      <c r="K1981" t="s">
        <v>4062</v>
      </c>
      <c r="L1981" t="s">
        <v>4622</v>
      </c>
      <c r="M1981" t="s">
        <v>8766</v>
      </c>
      <c r="N1981">
        <v>90000</v>
      </c>
      <c r="O1981" t="s">
        <v>1180</v>
      </c>
      <c r="P1981" t="s">
        <v>1181</v>
      </c>
      <c r="Q1981" t="s">
        <v>8767</v>
      </c>
      <c r="R1981">
        <v>8593648486</v>
      </c>
      <c r="S1981" s="14">
        <v>46204</v>
      </c>
      <c r="T1981" t="s">
        <v>8752</v>
      </c>
      <c r="U1981" s="31">
        <v>46204.398900462962</v>
      </c>
      <c r="AK1981" s="14">
        <v>46205</v>
      </c>
      <c r="AL1981" t="s">
        <v>8748</v>
      </c>
      <c r="AM1981" s="31">
        <v>46205.78460648148</v>
      </c>
      <c r="AQ1981" s="31">
        <v>46205.78460648148</v>
      </c>
      <c r="AR1981" s="14">
        <v>46205</v>
      </c>
      <c r="AS1981" t="s">
        <v>8748</v>
      </c>
      <c r="AT1981" t="s">
        <v>8749</v>
      </c>
      <c r="AU1981" t="s">
        <v>677</v>
      </c>
      <c r="AV1981" s="14">
        <v>46206</v>
      </c>
      <c r="AW1981" t="s">
        <v>8750</v>
      </c>
      <c r="AX1981" s="31">
        <v>46206.336296296293</v>
      </c>
      <c r="AY1981" s="14">
        <v>46206</v>
      </c>
      <c r="AZ1981" t="s">
        <v>1435</v>
      </c>
      <c r="BA1981" s="31">
        <v>46206.396701388891</v>
      </c>
      <c r="BB1981" s="14">
        <v>46206</v>
      </c>
      <c r="BC1981" t="s">
        <v>1436</v>
      </c>
      <c r="BD1981" s="31">
        <v>46206.399375000001</v>
      </c>
      <c r="BE1981" s="14">
        <v>46206</v>
      </c>
      <c r="BF1981" t="s">
        <v>1437</v>
      </c>
      <c r="BG1981" s="31">
        <v>46206.43037037037</v>
      </c>
      <c r="BH1981" s="14">
        <v>46206</v>
      </c>
      <c r="BI1981" t="s">
        <v>1437</v>
      </c>
      <c r="BJ1981" s="31">
        <v>46206.431215277778</v>
      </c>
      <c r="BW1981" s="14">
        <v>46206</v>
      </c>
      <c r="BX1981" t="s">
        <v>1437</v>
      </c>
      <c r="BY1981" s="31">
        <v>46206.442916666667</v>
      </c>
      <c r="BZ1981" s="14">
        <v>46206</v>
      </c>
      <c r="CA1981" t="s">
        <v>1455</v>
      </c>
      <c r="CB1981" s="31">
        <v>46206.456770833334</v>
      </c>
      <c r="CF1981" s="14">
        <v>46206</v>
      </c>
      <c r="CG1981" t="s">
        <v>8768</v>
      </c>
      <c r="CH1981" s="31">
        <v>46206.677129629628</v>
      </c>
      <c r="CM1981" s="4">
        <f t="shared" si="82"/>
        <v>46204.398900462962</v>
      </c>
      <c r="CN1981">
        <f t="shared" si="83"/>
        <v>1</v>
      </c>
      <c r="CO1981" t="str">
        <f>VLOOKUP(A1981,Sheet1!$A$2:$B$221,2,0)</f>
        <v>South East Zone</v>
      </c>
    </row>
    <row r="1982" spans="1:93" x14ac:dyDescent="0.35">
      <c r="A1982" t="s">
        <v>8743</v>
      </c>
      <c r="B1982">
        <v>357</v>
      </c>
      <c r="C1982" t="s">
        <v>9332</v>
      </c>
      <c r="D1982" t="s">
        <v>678</v>
      </c>
      <c r="E1982" t="s">
        <v>583</v>
      </c>
      <c r="F1982" t="s">
        <v>584</v>
      </c>
      <c r="G1982" t="s">
        <v>518</v>
      </c>
      <c r="H1982" t="s">
        <v>12969</v>
      </c>
      <c r="I1982">
        <v>202745</v>
      </c>
      <c r="J1982" t="s">
        <v>8757</v>
      </c>
      <c r="K1982" t="s">
        <v>8758</v>
      </c>
      <c r="L1982" t="s">
        <v>4622</v>
      </c>
      <c r="M1982" t="s">
        <v>12970</v>
      </c>
      <c r="Q1982" t="s">
        <v>12971</v>
      </c>
      <c r="R1982">
        <v>4177989300</v>
      </c>
      <c r="S1982" s="14">
        <v>46210</v>
      </c>
      <c r="T1982" t="s">
        <v>8764</v>
      </c>
      <c r="U1982" s="31">
        <v>46210.742696759262</v>
      </c>
      <c r="AK1982" s="14">
        <v>46210</v>
      </c>
      <c r="AL1982" t="s">
        <v>8748</v>
      </c>
      <c r="AM1982" s="31">
        <v>46210.880740740744</v>
      </c>
      <c r="AQ1982" s="31">
        <v>46210.880740740744</v>
      </c>
      <c r="AR1982" s="14">
        <v>46210</v>
      </c>
      <c r="AS1982" t="s">
        <v>8748</v>
      </c>
      <c r="AT1982" t="s">
        <v>8749</v>
      </c>
      <c r="AU1982" t="s">
        <v>677</v>
      </c>
      <c r="CM1982" s="4">
        <f t="shared" si="82"/>
        <v>46210.742696759262</v>
      </c>
      <c r="CN1982">
        <f t="shared" si="83"/>
        <v>0</v>
      </c>
      <c r="CO1982" t="str">
        <f>VLOOKUP(A1982,Sheet1!$A$2:$B$221,2,0)</f>
        <v>South East Zone</v>
      </c>
    </row>
    <row r="1983" spans="1:93" x14ac:dyDescent="0.35">
      <c r="A1983" t="s">
        <v>8743</v>
      </c>
      <c r="B1983">
        <v>357</v>
      </c>
      <c r="C1983" t="s">
        <v>9332</v>
      </c>
      <c r="D1983" t="s">
        <v>678</v>
      </c>
      <c r="E1983" t="s">
        <v>583</v>
      </c>
      <c r="F1983" t="s">
        <v>584</v>
      </c>
      <c r="G1983" t="s">
        <v>518</v>
      </c>
      <c r="H1983" t="s">
        <v>12972</v>
      </c>
      <c r="I1983">
        <v>205511</v>
      </c>
      <c r="J1983" t="s">
        <v>4061</v>
      </c>
      <c r="K1983" t="s">
        <v>4062</v>
      </c>
      <c r="L1983" t="s">
        <v>4622</v>
      </c>
      <c r="M1983" t="s">
        <v>12973</v>
      </c>
      <c r="Q1983" t="s">
        <v>12974</v>
      </c>
      <c r="R1983">
        <v>6039668043</v>
      </c>
      <c r="S1983" s="14">
        <v>46210</v>
      </c>
      <c r="T1983" t="s">
        <v>8752</v>
      </c>
      <c r="U1983" s="31">
        <v>46210.648738425924</v>
      </c>
      <c r="AK1983" s="14">
        <v>46210</v>
      </c>
      <c r="AL1983" t="s">
        <v>11111</v>
      </c>
      <c r="AM1983" s="31">
        <v>46210.74763888889</v>
      </c>
      <c r="AQ1983" s="31">
        <v>46210.74763888889</v>
      </c>
      <c r="AR1983" s="14">
        <v>46210</v>
      </c>
      <c r="AS1983" t="s">
        <v>11111</v>
      </c>
      <c r="AT1983" t="s">
        <v>584</v>
      </c>
      <c r="AU1983" t="s">
        <v>678</v>
      </c>
      <c r="CM1983" s="4">
        <f t="shared" si="82"/>
        <v>46210.648738425924</v>
      </c>
      <c r="CN1983">
        <f t="shared" si="83"/>
        <v>0</v>
      </c>
      <c r="CO1983" t="str">
        <f>VLOOKUP(A1983,Sheet1!$A$2:$B$221,2,0)</f>
        <v>South East Zone</v>
      </c>
    </row>
    <row r="1984" spans="1:93" x14ac:dyDescent="0.35">
      <c r="A1984" t="s">
        <v>8743</v>
      </c>
      <c r="B1984">
        <v>357</v>
      </c>
      <c r="C1984" t="s">
        <v>9332</v>
      </c>
      <c r="D1984" t="s">
        <v>678</v>
      </c>
      <c r="E1984" t="s">
        <v>583</v>
      </c>
      <c r="F1984" t="s">
        <v>584</v>
      </c>
      <c r="G1984" t="s">
        <v>518</v>
      </c>
      <c r="H1984" t="s">
        <v>4336</v>
      </c>
      <c r="I1984">
        <v>216000</v>
      </c>
      <c r="J1984" t="s">
        <v>4061</v>
      </c>
      <c r="K1984" t="s">
        <v>4062</v>
      </c>
      <c r="L1984" t="s">
        <v>4622</v>
      </c>
      <c r="M1984" t="s">
        <v>8769</v>
      </c>
      <c r="N1984">
        <v>60000</v>
      </c>
      <c r="O1984" t="s">
        <v>2839</v>
      </c>
      <c r="P1984" t="s">
        <v>2840</v>
      </c>
      <c r="Q1984" t="s">
        <v>4337</v>
      </c>
      <c r="R1984">
        <v>2366890267</v>
      </c>
      <c r="S1984" s="14">
        <v>46205</v>
      </c>
      <c r="T1984" t="s">
        <v>8748</v>
      </c>
      <c r="U1984" s="31">
        <v>46205.726736111108</v>
      </c>
      <c r="AK1984" s="14">
        <v>46205</v>
      </c>
      <c r="AL1984" t="s">
        <v>8748</v>
      </c>
      <c r="AM1984" s="31">
        <v>46205.783391203702</v>
      </c>
      <c r="AQ1984" s="31">
        <v>46205.783391203702</v>
      </c>
      <c r="AR1984" s="14">
        <v>46205</v>
      </c>
      <c r="AS1984" t="s">
        <v>8748</v>
      </c>
      <c r="AT1984" t="s">
        <v>8749</v>
      </c>
      <c r="AU1984" t="s">
        <v>677</v>
      </c>
      <c r="AV1984" s="14">
        <v>46206</v>
      </c>
      <c r="AW1984" t="s">
        <v>8750</v>
      </c>
      <c r="AX1984" s="31">
        <v>46206.332557870373</v>
      </c>
      <c r="AY1984" s="14">
        <v>46206</v>
      </c>
      <c r="AZ1984" t="s">
        <v>1435</v>
      </c>
      <c r="BA1984" s="31">
        <v>46206.396770833337</v>
      </c>
      <c r="BB1984" s="14">
        <v>46206</v>
      </c>
      <c r="BC1984" t="s">
        <v>3135</v>
      </c>
      <c r="BD1984" s="31">
        <v>46206.403425925928</v>
      </c>
      <c r="BE1984" s="14">
        <v>46206</v>
      </c>
      <c r="BF1984" t="s">
        <v>1437</v>
      </c>
      <c r="BG1984" s="31">
        <v>46206.431481481479</v>
      </c>
      <c r="BH1984" s="14">
        <v>46206</v>
      </c>
      <c r="BI1984" t="s">
        <v>1437</v>
      </c>
      <c r="BJ1984" s="31">
        <v>46206.432280092595</v>
      </c>
      <c r="BW1984" s="14">
        <v>46206</v>
      </c>
      <c r="BX1984" t="s">
        <v>1437</v>
      </c>
      <c r="BY1984" s="31">
        <v>46206.443101851852</v>
      </c>
      <c r="BZ1984" s="14">
        <v>46206</v>
      </c>
      <c r="CA1984" t="s">
        <v>1455</v>
      </c>
      <c r="CB1984" s="31">
        <v>46206.45684027778</v>
      </c>
      <c r="CF1984" s="14">
        <v>46206</v>
      </c>
      <c r="CG1984" t="s">
        <v>8748</v>
      </c>
      <c r="CH1984" s="31">
        <v>46206.624398148146</v>
      </c>
      <c r="CM1984" s="4">
        <f t="shared" si="82"/>
        <v>46205.726736111108</v>
      </c>
      <c r="CN1984">
        <f t="shared" si="83"/>
        <v>0</v>
      </c>
      <c r="CO1984" t="str">
        <f>VLOOKUP(A1984,Sheet1!$A$2:$B$221,2,0)</f>
        <v>South East Zone</v>
      </c>
    </row>
    <row r="1985" spans="1:93" x14ac:dyDescent="0.35">
      <c r="A1985" t="s">
        <v>8743</v>
      </c>
      <c r="B1985">
        <v>357</v>
      </c>
      <c r="C1985" t="s">
        <v>9332</v>
      </c>
      <c r="D1985" t="s">
        <v>678</v>
      </c>
      <c r="E1985" t="s">
        <v>583</v>
      </c>
      <c r="F1985" t="s">
        <v>584</v>
      </c>
      <c r="G1985" t="s">
        <v>518</v>
      </c>
      <c r="H1985" t="s">
        <v>12975</v>
      </c>
      <c r="I1985">
        <v>245032</v>
      </c>
      <c r="J1985" t="s">
        <v>4012</v>
      </c>
      <c r="K1985" t="s">
        <v>4013</v>
      </c>
      <c r="L1985" t="s">
        <v>4622</v>
      </c>
      <c r="M1985" t="s">
        <v>12976</v>
      </c>
      <c r="Q1985" t="s">
        <v>12977</v>
      </c>
      <c r="R1985">
        <v>3562344291</v>
      </c>
      <c r="S1985" s="14">
        <v>46210</v>
      </c>
      <c r="T1985" t="s">
        <v>8775</v>
      </c>
      <c r="U1985" s="31">
        <v>46210.493356481478</v>
      </c>
      <c r="AK1985" s="14">
        <v>46210</v>
      </c>
      <c r="AL1985" t="s">
        <v>11111</v>
      </c>
      <c r="AM1985" s="31">
        <v>46210.759571759256</v>
      </c>
      <c r="AQ1985" s="31">
        <v>46210.759571759256</v>
      </c>
      <c r="AR1985" s="14">
        <v>46210</v>
      </c>
      <c r="AS1985" t="s">
        <v>11111</v>
      </c>
      <c r="AT1985" t="s">
        <v>584</v>
      </c>
      <c r="AU1985" t="s">
        <v>678</v>
      </c>
      <c r="CM1985" s="4">
        <f t="shared" si="82"/>
        <v>46210.493356481478</v>
      </c>
      <c r="CN1985">
        <f t="shared" si="83"/>
        <v>0</v>
      </c>
      <c r="CO1985" t="str">
        <f>VLOOKUP(A1985,Sheet1!$A$2:$B$221,2,0)</f>
        <v>South East Zone</v>
      </c>
    </row>
    <row r="1986" spans="1:93" x14ac:dyDescent="0.35">
      <c r="A1986" t="s">
        <v>8743</v>
      </c>
      <c r="B1986">
        <v>357</v>
      </c>
      <c r="C1986" t="s">
        <v>9332</v>
      </c>
      <c r="D1986" t="s">
        <v>678</v>
      </c>
      <c r="E1986" t="s">
        <v>583</v>
      </c>
      <c r="F1986" t="s">
        <v>584</v>
      </c>
      <c r="G1986" t="s">
        <v>518</v>
      </c>
      <c r="H1986" t="s">
        <v>8770</v>
      </c>
      <c r="I1986">
        <v>403010</v>
      </c>
      <c r="J1986" t="s">
        <v>4061</v>
      </c>
      <c r="K1986" t="s">
        <v>4062</v>
      </c>
      <c r="L1986" t="s">
        <v>4622</v>
      </c>
      <c r="M1986" t="s">
        <v>8771</v>
      </c>
      <c r="N1986">
        <v>35000</v>
      </c>
      <c r="O1986" t="s">
        <v>6227</v>
      </c>
      <c r="P1986" t="s">
        <v>6228</v>
      </c>
      <c r="Q1986" t="s">
        <v>8772</v>
      </c>
      <c r="R1986">
        <v>6618357911</v>
      </c>
      <c r="S1986" s="14">
        <v>46205</v>
      </c>
      <c r="T1986" t="s">
        <v>8752</v>
      </c>
      <c r="U1986" s="31">
        <v>46205.523182870369</v>
      </c>
      <c r="AK1986" s="14">
        <v>46206</v>
      </c>
      <c r="AL1986" t="s">
        <v>8748</v>
      </c>
      <c r="AM1986" s="31">
        <v>46206.467627314814</v>
      </c>
      <c r="AQ1986" s="31">
        <v>46206.467627314814</v>
      </c>
      <c r="AR1986" s="14">
        <v>46206</v>
      </c>
      <c r="AS1986" t="s">
        <v>8748</v>
      </c>
      <c r="AT1986" t="s">
        <v>8749</v>
      </c>
      <c r="AU1986" t="s">
        <v>677</v>
      </c>
      <c r="AV1986" s="14">
        <v>46206</v>
      </c>
      <c r="AW1986" t="s">
        <v>8750</v>
      </c>
      <c r="AX1986" s="31">
        <v>46206.481689814813</v>
      </c>
      <c r="AY1986" s="14">
        <v>46206</v>
      </c>
      <c r="AZ1986" t="s">
        <v>1435</v>
      </c>
      <c r="BA1986" s="31">
        <v>46206.486400462964</v>
      </c>
      <c r="BB1986" s="14">
        <v>46206</v>
      </c>
      <c r="BC1986" t="s">
        <v>1442</v>
      </c>
      <c r="BD1986" s="31">
        <v>46206.501631944448</v>
      </c>
      <c r="BE1986" s="14">
        <v>46206</v>
      </c>
      <c r="BF1986" t="s">
        <v>1437</v>
      </c>
      <c r="BG1986" s="31">
        <v>46206.547685185185</v>
      </c>
      <c r="BH1986" s="14">
        <v>46206</v>
      </c>
      <c r="BI1986" t="s">
        <v>1437</v>
      </c>
      <c r="BJ1986" s="31">
        <v>46206.548067129632</v>
      </c>
      <c r="BW1986" s="14">
        <v>46206</v>
      </c>
      <c r="BX1986" t="s">
        <v>1437</v>
      </c>
      <c r="BY1986" s="31">
        <v>46206.563252314816</v>
      </c>
      <c r="BZ1986" s="14">
        <v>46206</v>
      </c>
      <c r="CA1986" t="s">
        <v>1437</v>
      </c>
      <c r="CB1986" s="31">
        <v>46206.566412037035</v>
      </c>
      <c r="CF1986" s="14">
        <v>46206</v>
      </c>
      <c r="CG1986" t="s">
        <v>8768</v>
      </c>
      <c r="CH1986" s="31">
        <v>46206.761516203704</v>
      </c>
      <c r="CM1986" s="4">
        <f t="shared" si="82"/>
        <v>46205.523182870369</v>
      </c>
      <c r="CN1986">
        <f t="shared" si="83"/>
        <v>1</v>
      </c>
      <c r="CO1986" t="str">
        <f>VLOOKUP(A1986,Sheet1!$A$2:$B$221,2,0)</f>
        <v>South East Zone</v>
      </c>
    </row>
    <row r="1987" spans="1:93" x14ac:dyDescent="0.35">
      <c r="A1987" t="s">
        <v>8743</v>
      </c>
      <c r="B1987">
        <v>357</v>
      </c>
      <c r="C1987" t="s">
        <v>9332</v>
      </c>
      <c r="D1987" t="s">
        <v>678</v>
      </c>
      <c r="E1987" t="s">
        <v>583</v>
      </c>
      <c r="F1987" t="s">
        <v>584</v>
      </c>
      <c r="G1987" t="s">
        <v>518</v>
      </c>
      <c r="H1987" t="s">
        <v>12978</v>
      </c>
      <c r="I1987">
        <v>442061</v>
      </c>
      <c r="J1987" t="s">
        <v>4061</v>
      </c>
      <c r="K1987" t="s">
        <v>4062</v>
      </c>
      <c r="L1987" t="s">
        <v>4622</v>
      </c>
      <c r="M1987" t="s">
        <v>12979</v>
      </c>
      <c r="N1987">
        <v>90000</v>
      </c>
      <c r="O1987" t="s">
        <v>1445</v>
      </c>
      <c r="P1987" t="s">
        <v>1446</v>
      </c>
      <c r="Q1987" t="s">
        <v>12980</v>
      </c>
      <c r="R1987">
        <v>1836448960</v>
      </c>
      <c r="S1987" s="14">
        <v>46209</v>
      </c>
      <c r="T1987" t="s">
        <v>8752</v>
      </c>
      <c r="U1987" s="31">
        <v>46209.65121527778</v>
      </c>
      <c r="AK1987" s="14">
        <v>46210</v>
      </c>
      <c r="AL1987" t="s">
        <v>11111</v>
      </c>
      <c r="AM1987" s="31">
        <v>46210.5231712963</v>
      </c>
      <c r="AQ1987" s="31">
        <v>46210.5231712963</v>
      </c>
      <c r="AR1987" s="14">
        <v>46210</v>
      </c>
      <c r="AS1987" t="s">
        <v>11111</v>
      </c>
      <c r="AT1987" t="s">
        <v>584</v>
      </c>
      <c r="AU1987" t="s">
        <v>678</v>
      </c>
      <c r="AV1987" s="14">
        <v>46210</v>
      </c>
      <c r="AW1987" t="s">
        <v>8748</v>
      </c>
      <c r="AX1987" s="31">
        <v>46210.557384259257</v>
      </c>
      <c r="AY1987" s="14">
        <v>46210</v>
      </c>
      <c r="AZ1987" t="s">
        <v>1435</v>
      </c>
      <c r="BA1987" s="31">
        <v>46210.563877314817</v>
      </c>
      <c r="BB1987" s="14">
        <v>46210</v>
      </c>
      <c r="BC1987" t="s">
        <v>1456</v>
      </c>
      <c r="BD1987" s="31">
        <v>46210.568067129629</v>
      </c>
      <c r="BE1987" s="14">
        <v>46210</v>
      </c>
      <c r="BF1987" t="s">
        <v>8654</v>
      </c>
      <c r="BG1987" s="31">
        <v>46210.608865740738</v>
      </c>
      <c r="BH1987" s="14">
        <v>46210</v>
      </c>
      <c r="BI1987" t="s">
        <v>8654</v>
      </c>
      <c r="BJ1987" s="31">
        <v>46210.61109953704</v>
      </c>
      <c r="BW1987" s="14">
        <v>46210</v>
      </c>
      <c r="BX1987" t="s">
        <v>8654</v>
      </c>
      <c r="BY1987" s="31">
        <v>46210.618368055555</v>
      </c>
      <c r="BZ1987" s="14">
        <v>46210</v>
      </c>
      <c r="CA1987" t="s">
        <v>1455</v>
      </c>
      <c r="CB1987" s="31">
        <v>46210.62841435185</v>
      </c>
      <c r="CM1987" s="4">
        <f t="shared" si="82"/>
        <v>46209.65121527778</v>
      </c>
      <c r="CN1987">
        <f t="shared" si="83"/>
        <v>1</v>
      </c>
      <c r="CO1987" t="str">
        <f>VLOOKUP(A1987,Sheet1!$A$2:$B$221,2,0)</f>
        <v>South East Zone</v>
      </c>
    </row>
    <row r="1988" spans="1:93" x14ac:dyDescent="0.35">
      <c r="A1988" t="s">
        <v>8743</v>
      </c>
      <c r="B1988">
        <v>357</v>
      </c>
      <c r="C1988" t="s">
        <v>9332</v>
      </c>
      <c r="D1988" t="s">
        <v>678</v>
      </c>
      <c r="E1988" t="s">
        <v>583</v>
      </c>
      <c r="F1988" t="s">
        <v>584</v>
      </c>
      <c r="G1988" t="s">
        <v>518</v>
      </c>
      <c r="H1988" t="s">
        <v>4059</v>
      </c>
      <c r="I1988">
        <v>463431</v>
      </c>
      <c r="J1988" t="s">
        <v>4061</v>
      </c>
      <c r="K1988" t="s">
        <v>4062</v>
      </c>
      <c r="L1988" t="s">
        <v>4622</v>
      </c>
      <c r="M1988" t="s">
        <v>8773</v>
      </c>
      <c r="N1988">
        <v>90000</v>
      </c>
      <c r="O1988" t="s">
        <v>1445</v>
      </c>
      <c r="P1988" t="s">
        <v>1446</v>
      </c>
      <c r="Q1988" t="s">
        <v>4060</v>
      </c>
      <c r="R1988">
        <v>1419536775</v>
      </c>
      <c r="S1988" s="14">
        <v>46205</v>
      </c>
      <c r="T1988" t="s">
        <v>8748</v>
      </c>
      <c r="U1988" s="31">
        <v>46205.464780092596</v>
      </c>
      <c r="AK1988" s="14">
        <v>46205</v>
      </c>
      <c r="AL1988" t="s">
        <v>8748</v>
      </c>
      <c r="AM1988" s="31">
        <v>46205.492766203701</v>
      </c>
      <c r="AQ1988" s="31">
        <v>46205.492766203701</v>
      </c>
      <c r="AR1988" s="14">
        <v>46205</v>
      </c>
      <c r="AS1988" t="s">
        <v>8748</v>
      </c>
      <c r="AT1988" t="s">
        <v>8749</v>
      </c>
      <c r="AU1988" t="s">
        <v>677</v>
      </c>
      <c r="AV1988" s="14">
        <v>46205</v>
      </c>
      <c r="AW1988" t="s">
        <v>8748</v>
      </c>
      <c r="AX1988" s="31">
        <v>46205.493206018517</v>
      </c>
      <c r="AY1988" s="14">
        <v>46205</v>
      </c>
      <c r="AZ1988" t="s">
        <v>1435</v>
      </c>
      <c r="BA1988" s="31">
        <v>46205.498773148145</v>
      </c>
      <c r="BB1988" s="14">
        <v>46205</v>
      </c>
      <c r="BC1988" t="s">
        <v>1442</v>
      </c>
      <c r="BD1988" s="31">
        <v>46205.505682870367</v>
      </c>
      <c r="BE1988" s="14">
        <v>46205</v>
      </c>
      <c r="BF1988" t="s">
        <v>1437</v>
      </c>
      <c r="BG1988" s="31">
        <v>46205.531354166669</v>
      </c>
      <c r="BH1988" s="14">
        <v>46205</v>
      </c>
      <c r="BI1988" t="s">
        <v>1437</v>
      </c>
      <c r="BJ1988" s="31">
        <v>46205.531770833331</v>
      </c>
      <c r="BW1988" s="14">
        <v>46205</v>
      </c>
      <c r="BX1988" t="s">
        <v>1437</v>
      </c>
      <c r="BY1988" s="31">
        <v>46205.539212962962</v>
      </c>
      <c r="BZ1988" s="14">
        <v>46205</v>
      </c>
      <c r="CA1988" t="s">
        <v>1455</v>
      </c>
      <c r="CB1988" s="31">
        <v>46205.551701388889</v>
      </c>
      <c r="CF1988" s="14">
        <v>46205</v>
      </c>
      <c r="CG1988" t="s">
        <v>8748</v>
      </c>
      <c r="CH1988" s="31">
        <v>46205.633576388886</v>
      </c>
      <c r="CM1988" s="4">
        <f t="shared" si="82"/>
        <v>46205.464780092596</v>
      </c>
      <c r="CN1988">
        <f t="shared" si="83"/>
        <v>0</v>
      </c>
      <c r="CO1988" t="str">
        <f>VLOOKUP(A1988,Sheet1!$A$2:$B$221,2,0)</f>
        <v>South East Zone</v>
      </c>
    </row>
    <row r="1989" spans="1:93" x14ac:dyDescent="0.35">
      <c r="A1989" t="s">
        <v>8743</v>
      </c>
      <c r="B1989">
        <v>357</v>
      </c>
      <c r="C1989" t="s">
        <v>9332</v>
      </c>
      <c r="D1989" t="s">
        <v>678</v>
      </c>
      <c r="E1989" t="s">
        <v>583</v>
      </c>
      <c r="F1989" t="s">
        <v>584</v>
      </c>
      <c r="G1989" t="s">
        <v>518</v>
      </c>
      <c r="H1989" t="s">
        <v>4010</v>
      </c>
      <c r="I1989">
        <v>581168</v>
      </c>
      <c r="J1989" t="s">
        <v>4061</v>
      </c>
      <c r="K1989" t="s">
        <v>4062</v>
      </c>
      <c r="L1989" t="s">
        <v>4622</v>
      </c>
      <c r="M1989" t="s">
        <v>8774</v>
      </c>
      <c r="N1989">
        <v>80000</v>
      </c>
      <c r="O1989" t="s">
        <v>1330</v>
      </c>
      <c r="P1989" t="s">
        <v>1331</v>
      </c>
      <c r="Q1989" t="s">
        <v>4011</v>
      </c>
      <c r="R1989">
        <v>2249653606</v>
      </c>
      <c r="S1989" s="14">
        <v>46204</v>
      </c>
      <c r="T1989" t="s">
        <v>8775</v>
      </c>
      <c r="U1989" s="31">
        <v>46204.364027777781</v>
      </c>
      <c r="AK1989" s="14">
        <v>46205</v>
      </c>
      <c r="AL1989" t="s">
        <v>8748</v>
      </c>
      <c r="AM1989" s="31">
        <v>46205.429548611108</v>
      </c>
      <c r="AQ1989" s="31">
        <v>46205.429548611108</v>
      </c>
      <c r="AR1989" s="14">
        <v>46205</v>
      </c>
      <c r="AS1989" t="s">
        <v>8748</v>
      </c>
      <c r="AT1989" t="s">
        <v>8749</v>
      </c>
      <c r="AU1989" t="s">
        <v>677</v>
      </c>
      <c r="AV1989" s="14">
        <v>46205</v>
      </c>
      <c r="AW1989" t="s">
        <v>8750</v>
      </c>
      <c r="AX1989" s="31">
        <v>46205.465370370373</v>
      </c>
      <c r="AY1989" s="14">
        <v>46205</v>
      </c>
      <c r="AZ1989" t="s">
        <v>1435</v>
      </c>
      <c r="BA1989" s="31">
        <v>46205.467928240738</v>
      </c>
      <c r="BB1989" s="14">
        <v>46205</v>
      </c>
      <c r="BC1989" t="s">
        <v>1449</v>
      </c>
      <c r="BD1989" s="31">
        <v>46205.472962962966</v>
      </c>
      <c r="BE1989" s="14">
        <v>46205</v>
      </c>
      <c r="BF1989" t="s">
        <v>1437</v>
      </c>
      <c r="BG1989" s="31">
        <v>46205.514687499999</v>
      </c>
      <c r="BH1989" s="14">
        <v>46205</v>
      </c>
      <c r="BI1989" t="s">
        <v>1437</v>
      </c>
      <c r="BJ1989" s="31">
        <v>46205.515416666669</v>
      </c>
      <c r="BW1989" s="14">
        <v>46205</v>
      </c>
      <c r="BX1989" t="s">
        <v>1437</v>
      </c>
      <c r="BY1989" s="31">
        <v>46205.522187499999</v>
      </c>
      <c r="BZ1989" s="14">
        <v>46205</v>
      </c>
      <c r="CA1989" t="s">
        <v>1438</v>
      </c>
      <c r="CB1989" s="31">
        <v>46205.526782407411</v>
      </c>
      <c r="CF1989" s="14">
        <v>46205</v>
      </c>
      <c r="CG1989" t="s">
        <v>8748</v>
      </c>
      <c r="CH1989" s="31">
        <v>46205.683287037034</v>
      </c>
      <c r="CM1989" s="4">
        <f t="shared" si="82"/>
        <v>46204.364027777781</v>
      </c>
      <c r="CN1989">
        <f t="shared" si="83"/>
        <v>1</v>
      </c>
      <c r="CO1989" t="str">
        <f>VLOOKUP(A1989,Sheet1!$A$2:$B$221,2,0)</f>
        <v>South East Zone</v>
      </c>
    </row>
    <row r="1990" spans="1:93" x14ac:dyDescent="0.35">
      <c r="A1990" t="s">
        <v>8743</v>
      </c>
      <c r="B1990">
        <v>357</v>
      </c>
      <c r="C1990" t="s">
        <v>9332</v>
      </c>
      <c r="D1990" t="s">
        <v>678</v>
      </c>
      <c r="E1990" t="s">
        <v>583</v>
      </c>
      <c r="F1990" t="s">
        <v>584</v>
      </c>
      <c r="G1990" t="s">
        <v>518</v>
      </c>
      <c r="H1990" t="s">
        <v>11117</v>
      </c>
      <c r="I1990">
        <v>633576</v>
      </c>
      <c r="J1990" t="s">
        <v>4012</v>
      </c>
      <c r="K1990" t="s">
        <v>4013</v>
      </c>
      <c r="L1990" t="s">
        <v>4622</v>
      </c>
      <c r="M1990" t="s">
        <v>11118</v>
      </c>
      <c r="N1990">
        <v>70000</v>
      </c>
      <c r="O1990" t="s">
        <v>9702</v>
      </c>
      <c r="P1990" t="s">
        <v>9703</v>
      </c>
      <c r="Q1990" t="s">
        <v>11119</v>
      </c>
      <c r="R1990">
        <v>7379133415</v>
      </c>
      <c r="S1990" s="14">
        <v>46207</v>
      </c>
      <c r="T1990" t="s">
        <v>8775</v>
      </c>
      <c r="U1990" s="31">
        <v>46207.766967592594</v>
      </c>
      <c r="AK1990" s="14">
        <v>46209</v>
      </c>
      <c r="AL1990" t="s">
        <v>11111</v>
      </c>
      <c r="AM1990" s="31">
        <v>46209.537534722222</v>
      </c>
      <c r="AQ1990" s="31">
        <v>46209.537534722222</v>
      </c>
      <c r="AR1990" s="14">
        <v>46209</v>
      </c>
      <c r="AS1990" t="s">
        <v>11111</v>
      </c>
      <c r="AT1990" t="s">
        <v>584</v>
      </c>
      <c r="AU1990" t="s">
        <v>678</v>
      </c>
      <c r="AV1990" s="14">
        <v>46209</v>
      </c>
      <c r="AW1990" t="s">
        <v>8748</v>
      </c>
      <c r="AX1990" s="31">
        <v>46209.58697916667</v>
      </c>
      <c r="AY1990" s="14">
        <v>46209</v>
      </c>
      <c r="AZ1990" t="s">
        <v>1435</v>
      </c>
      <c r="BA1990" s="31">
        <v>46209.59615740741</v>
      </c>
      <c r="BB1990" s="14">
        <v>46209</v>
      </c>
      <c r="BC1990" t="s">
        <v>1441</v>
      </c>
      <c r="BD1990" s="31">
        <v>46209.601724537039</v>
      </c>
      <c r="BE1990" s="14">
        <v>46209</v>
      </c>
      <c r="BF1990" t="s">
        <v>8654</v>
      </c>
      <c r="BG1990" s="31">
        <v>46209.614872685182</v>
      </c>
      <c r="BH1990" s="14">
        <v>46209</v>
      </c>
      <c r="BI1990" t="s">
        <v>8654</v>
      </c>
      <c r="BJ1990" s="31">
        <v>46209.616018518522</v>
      </c>
      <c r="BW1990" s="14">
        <v>46209</v>
      </c>
      <c r="BX1990" t="s">
        <v>8654</v>
      </c>
      <c r="BY1990" s="31">
        <v>46209.653356481482</v>
      </c>
      <c r="BZ1990" s="14">
        <v>46209</v>
      </c>
      <c r="CA1990" t="s">
        <v>1438</v>
      </c>
      <c r="CB1990" s="31">
        <v>46209.660937499997</v>
      </c>
      <c r="CM1990" s="4">
        <f t="shared" si="82"/>
        <v>46207.766967592594</v>
      </c>
      <c r="CN1990">
        <f t="shared" si="83"/>
        <v>2</v>
      </c>
      <c r="CO1990" t="str">
        <f>VLOOKUP(A1990,Sheet1!$A$2:$B$221,2,0)</f>
        <v>South East Zone</v>
      </c>
    </row>
    <row r="1991" spans="1:93" x14ac:dyDescent="0.35">
      <c r="A1991" t="s">
        <v>8743</v>
      </c>
      <c r="B1991">
        <v>357</v>
      </c>
      <c r="C1991" t="s">
        <v>9332</v>
      </c>
      <c r="D1991" t="s">
        <v>678</v>
      </c>
      <c r="E1991" t="s">
        <v>583</v>
      </c>
      <c r="F1991" t="s">
        <v>584</v>
      </c>
      <c r="G1991" t="s">
        <v>518</v>
      </c>
      <c r="H1991" t="s">
        <v>8776</v>
      </c>
      <c r="I1991">
        <v>760239</v>
      </c>
      <c r="J1991" t="s">
        <v>4061</v>
      </c>
      <c r="K1991" t="s">
        <v>4062</v>
      </c>
      <c r="L1991" t="s">
        <v>4622</v>
      </c>
      <c r="M1991" t="s">
        <v>8777</v>
      </c>
      <c r="N1991">
        <v>35000</v>
      </c>
      <c r="O1991" t="s">
        <v>6227</v>
      </c>
      <c r="P1991" t="s">
        <v>6228</v>
      </c>
      <c r="Q1991" t="s">
        <v>8778</v>
      </c>
      <c r="R1991">
        <v>3017242474</v>
      </c>
      <c r="S1991" s="14">
        <v>46204</v>
      </c>
      <c r="T1991" t="s">
        <v>8750</v>
      </c>
      <c r="U1991" s="31">
        <v>46204.702893518515</v>
      </c>
      <c r="AK1991" s="14">
        <v>46205</v>
      </c>
      <c r="AL1991" t="s">
        <v>8748</v>
      </c>
      <c r="AM1991" s="31">
        <v>46205.33966435185</v>
      </c>
      <c r="AQ1991" s="31">
        <v>46205.33966435185</v>
      </c>
      <c r="AR1991" s="14">
        <v>46205</v>
      </c>
      <c r="AS1991" t="s">
        <v>8748</v>
      </c>
      <c r="AT1991" t="s">
        <v>8749</v>
      </c>
      <c r="AU1991" t="s">
        <v>677</v>
      </c>
      <c r="AV1991" s="14">
        <v>46205</v>
      </c>
      <c r="AW1991" t="s">
        <v>8750</v>
      </c>
      <c r="AX1991" s="31">
        <v>46205.346701388888</v>
      </c>
      <c r="AY1991" s="14">
        <v>46205</v>
      </c>
      <c r="AZ1991" t="s">
        <v>1435</v>
      </c>
      <c r="BA1991" s="31">
        <v>46205.396805555552</v>
      </c>
      <c r="BB1991" s="14">
        <v>46205</v>
      </c>
      <c r="BC1991" t="s">
        <v>1441</v>
      </c>
      <c r="BD1991" s="31">
        <v>46205.40047453704</v>
      </c>
      <c r="BE1991" s="14">
        <v>46205</v>
      </c>
      <c r="BF1991" t="s">
        <v>1437</v>
      </c>
      <c r="BG1991" s="31">
        <v>46205.424166666664</v>
      </c>
      <c r="BH1991" s="14">
        <v>46205</v>
      </c>
      <c r="BI1991" t="s">
        <v>1437</v>
      </c>
      <c r="BJ1991" s="31">
        <v>46205.424988425926</v>
      </c>
      <c r="BW1991" s="14">
        <v>46205</v>
      </c>
      <c r="BX1991" t="s">
        <v>1437</v>
      </c>
      <c r="BY1991" s="31">
        <v>46205.443877314814</v>
      </c>
      <c r="BZ1991" s="14">
        <v>46205</v>
      </c>
      <c r="CA1991" t="s">
        <v>1455</v>
      </c>
      <c r="CB1991" s="31">
        <v>46205.449988425928</v>
      </c>
      <c r="CF1991" s="14">
        <v>46205</v>
      </c>
      <c r="CG1991" t="s">
        <v>8748</v>
      </c>
      <c r="CH1991" s="31">
        <v>46205.679120370369</v>
      </c>
      <c r="CM1991" s="4">
        <f t="shared" si="82"/>
        <v>46204.702893518515</v>
      </c>
      <c r="CN1991">
        <f t="shared" si="83"/>
        <v>1</v>
      </c>
      <c r="CO1991" t="str">
        <f>VLOOKUP(A1991,Sheet1!$A$2:$B$221,2,0)</f>
        <v>South East Zone</v>
      </c>
    </row>
    <row r="1992" spans="1:93" x14ac:dyDescent="0.35">
      <c r="A1992" t="s">
        <v>8743</v>
      </c>
      <c r="B1992">
        <v>357</v>
      </c>
      <c r="C1992" t="s">
        <v>9332</v>
      </c>
      <c r="D1992" t="s">
        <v>678</v>
      </c>
      <c r="E1992" t="s">
        <v>583</v>
      </c>
      <c r="F1992" t="s">
        <v>584</v>
      </c>
      <c r="G1992" t="s">
        <v>518</v>
      </c>
      <c r="H1992" t="s">
        <v>12981</v>
      </c>
      <c r="I1992">
        <v>770588</v>
      </c>
      <c r="J1992" t="s">
        <v>4012</v>
      </c>
      <c r="K1992" t="s">
        <v>4013</v>
      </c>
      <c r="L1992" t="s">
        <v>4622</v>
      </c>
      <c r="M1992" t="s">
        <v>12982</v>
      </c>
      <c r="N1992">
        <v>90000</v>
      </c>
      <c r="O1992" t="s">
        <v>1445</v>
      </c>
      <c r="P1992" t="s">
        <v>1446</v>
      </c>
      <c r="Q1992" t="s">
        <v>12983</v>
      </c>
      <c r="R1992">
        <v>4425093312</v>
      </c>
      <c r="S1992" s="14">
        <v>46210</v>
      </c>
      <c r="T1992" t="s">
        <v>8750</v>
      </c>
      <c r="U1992" s="31">
        <v>46210.560127314813</v>
      </c>
      <c r="AK1992" s="14">
        <v>46210</v>
      </c>
      <c r="AL1992" t="s">
        <v>8748</v>
      </c>
      <c r="AM1992" s="31">
        <v>46210.582905092589</v>
      </c>
      <c r="AQ1992" s="31">
        <v>46210.582905092589</v>
      </c>
      <c r="AR1992" s="14">
        <v>46210</v>
      </c>
      <c r="AS1992" t="s">
        <v>8748</v>
      </c>
      <c r="AT1992" t="s">
        <v>8749</v>
      </c>
      <c r="AU1992" t="s">
        <v>677</v>
      </c>
      <c r="AV1992" s="14">
        <v>46210</v>
      </c>
      <c r="AW1992" t="s">
        <v>8750</v>
      </c>
      <c r="AX1992" s="31">
        <v>46210.592349537037</v>
      </c>
      <c r="AY1992" s="14">
        <v>46210</v>
      </c>
      <c r="AZ1992" t="s">
        <v>1435</v>
      </c>
      <c r="BA1992" s="31">
        <v>46210.597905092596</v>
      </c>
      <c r="BB1992" s="14">
        <v>46210</v>
      </c>
      <c r="BC1992" t="s">
        <v>1449</v>
      </c>
      <c r="BD1992" s="31">
        <v>46210.609537037039</v>
      </c>
      <c r="BE1992" s="14">
        <v>46210</v>
      </c>
      <c r="BF1992" t="s">
        <v>1437</v>
      </c>
      <c r="BG1992" s="31">
        <v>46210.622372685182</v>
      </c>
      <c r="BH1992" s="14">
        <v>46210</v>
      </c>
      <c r="BI1992" t="s">
        <v>1437</v>
      </c>
      <c r="BJ1992" s="31">
        <v>46210.623194444444</v>
      </c>
      <c r="BW1992" s="14">
        <v>46210</v>
      </c>
      <c r="BX1992" t="s">
        <v>1437</v>
      </c>
      <c r="BY1992" s="31">
        <v>46210.637349537035</v>
      </c>
      <c r="BZ1992" s="14">
        <v>46210</v>
      </c>
      <c r="CA1992" t="s">
        <v>1455</v>
      </c>
      <c r="CB1992" s="31">
        <v>46210.638726851852</v>
      </c>
      <c r="CF1992" s="14">
        <v>46210</v>
      </c>
      <c r="CG1992" t="s">
        <v>8768</v>
      </c>
      <c r="CH1992" s="31">
        <v>46210.736435185187</v>
      </c>
      <c r="CM1992" s="4">
        <f t="shared" si="82"/>
        <v>46210.560127314813</v>
      </c>
      <c r="CN1992">
        <f t="shared" si="83"/>
        <v>0</v>
      </c>
      <c r="CO1992" t="str">
        <f>VLOOKUP(A1992,Sheet1!$A$2:$B$221,2,0)</f>
        <v>South East Zone</v>
      </c>
    </row>
    <row r="1993" spans="1:93" x14ac:dyDescent="0.35">
      <c r="A1993" t="s">
        <v>8779</v>
      </c>
      <c r="B1993">
        <v>360</v>
      </c>
      <c r="C1993" t="s">
        <v>9332</v>
      </c>
      <c r="D1993" t="s">
        <v>678</v>
      </c>
      <c r="E1993" t="s">
        <v>646</v>
      </c>
      <c r="F1993" t="s">
        <v>647</v>
      </c>
      <c r="G1993" t="s">
        <v>567</v>
      </c>
      <c r="H1993" t="s">
        <v>8780</v>
      </c>
      <c r="I1993">
        <v>204240</v>
      </c>
      <c r="J1993" t="s">
        <v>8781</v>
      </c>
      <c r="K1993" t="s">
        <v>8782</v>
      </c>
      <c r="L1993" t="s">
        <v>4622</v>
      </c>
      <c r="M1993" t="s">
        <v>8783</v>
      </c>
      <c r="N1993">
        <v>55000</v>
      </c>
      <c r="O1993" t="s">
        <v>5836</v>
      </c>
      <c r="P1993" t="s">
        <v>5837</v>
      </c>
      <c r="Q1993" t="s">
        <v>8784</v>
      </c>
      <c r="R1993">
        <v>6720483191</v>
      </c>
      <c r="S1993" s="14">
        <v>46204</v>
      </c>
      <c r="T1993" t="s">
        <v>8785</v>
      </c>
      <c r="U1993" s="31">
        <v>46204.555775462963</v>
      </c>
      <c r="AK1993" s="14">
        <v>46205</v>
      </c>
      <c r="AL1993" t="s">
        <v>1487</v>
      </c>
      <c r="AM1993" s="31">
        <v>46205.418958333335</v>
      </c>
      <c r="AQ1993" s="31">
        <v>46205.418958333335</v>
      </c>
      <c r="AR1993" s="14">
        <v>46205</v>
      </c>
      <c r="AS1993" t="s">
        <v>1487</v>
      </c>
      <c r="AT1993" t="s">
        <v>647</v>
      </c>
      <c r="AU1993" t="s">
        <v>678</v>
      </c>
      <c r="AV1993" s="14">
        <v>46205</v>
      </c>
      <c r="AW1993" t="s">
        <v>1487</v>
      </c>
      <c r="AX1993" s="31">
        <v>46205.425428240742</v>
      </c>
      <c r="AY1993" s="14">
        <v>46205</v>
      </c>
      <c r="AZ1993" t="s">
        <v>1435</v>
      </c>
      <c r="BA1993" s="31">
        <v>46205.427002314813</v>
      </c>
      <c r="BB1993" s="14">
        <v>46205</v>
      </c>
      <c r="BC1993" t="s">
        <v>1450</v>
      </c>
      <c r="BD1993" s="31">
        <v>46205.443344907406</v>
      </c>
      <c r="BE1993" s="14">
        <v>46205</v>
      </c>
      <c r="BF1993" t="s">
        <v>1437</v>
      </c>
      <c r="BG1993" s="31">
        <v>46205.492106481484</v>
      </c>
      <c r="BH1993" s="14">
        <v>46205</v>
      </c>
      <c r="BI1993" t="s">
        <v>1437</v>
      </c>
      <c r="BJ1993" s="31">
        <v>46205.492604166669</v>
      </c>
      <c r="BW1993" s="14">
        <v>46205</v>
      </c>
      <c r="BX1993" t="s">
        <v>1437</v>
      </c>
      <c r="BY1993" s="31">
        <v>46205.52107638889</v>
      </c>
      <c r="BZ1993" s="14">
        <v>46205</v>
      </c>
      <c r="CA1993" t="s">
        <v>1438</v>
      </c>
      <c r="CB1993" s="31">
        <v>46205.526273148149</v>
      </c>
      <c r="CF1993" s="14">
        <v>46205</v>
      </c>
      <c r="CG1993" t="s">
        <v>1492</v>
      </c>
      <c r="CH1993" s="31">
        <v>46205.673981481479</v>
      </c>
      <c r="CM1993" s="4">
        <f t="shared" si="82"/>
        <v>46204.555775462963</v>
      </c>
      <c r="CN1993">
        <f t="shared" si="83"/>
        <v>1</v>
      </c>
      <c r="CO1993" t="str">
        <f>VLOOKUP(A1993,Sheet1!$A$2:$B$221,2,0)</f>
        <v>South East Zone</v>
      </c>
    </row>
    <row r="1994" spans="1:93" x14ac:dyDescent="0.35">
      <c r="A1994" t="s">
        <v>8779</v>
      </c>
      <c r="B1994">
        <v>360</v>
      </c>
      <c r="C1994" t="s">
        <v>9332</v>
      </c>
      <c r="D1994" t="s">
        <v>678</v>
      </c>
      <c r="E1994" t="s">
        <v>646</v>
      </c>
      <c r="F1994" t="s">
        <v>647</v>
      </c>
      <c r="G1994" t="s">
        <v>567</v>
      </c>
      <c r="H1994" t="s">
        <v>8786</v>
      </c>
      <c r="I1994">
        <v>391137</v>
      </c>
      <c r="J1994" t="s">
        <v>8781</v>
      </c>
      <c r="K1994" t="s">
        <v>8782</v>
      </c>
      <c r="L1994" t="s">
        <v>4622</v>
      </c>
      <c r="M1994" t="s">
        <v>8787</v>
      </c>
      <c r="N1994">
        <v>45000</v>
      </c>
      <c r="O1994" t="s">
        <v>1036</v>
      </c>
      <c r="P1994" t="s">
        <v>1037</v>
      </c>
      <c r="Q1994" t="s">
        <v>8788</v>
      </c>
      <c r="R1994">
        <v>2231989160</v>
      </c>
      <c r="S1994" s="14">
        <v>46206</v>
      </c>
      <c r="T1994" t="s">
        <v>8789</v>
      </c>
      <c r="U1994" s="31">
        <v>46206.48133101852</v>
      </c>
      <c r="AK1994" s="14">
        <v>46206</v>
      </c>
      <c r="AL1994" t="s">
        <v>1487</v>
      </c>
      <c r="AM1994" s="31">
        <v>46206.573645833334</v>
      </c>
      <c r="AQ1994" s="31">
        <v>46206.573645833334</v>
      </c>
      <c r="AR1994" s="14">
        <v>46206</v>
      </c>
      <c r="AS1994" t="s">
        <v>1487</v>
      </c>
      <c r="AT1994" t="s">
        <v>647</v>
      </c>
      <c r="AU1994" t="s">
        <v>678</v>
      </c>
      <c r="AV1994" s="14">
        <v>46206</v>
      </c>
      <c r="AW1994" t="s">
        <v>1487</v>
      </c>
      <c r="AX1994" s="31">
        <v>46206.576886574076</v>
      </c>
      <c r="AY1994" s="14">
        <v>46206</v>
      </c>
      <c r="AZ1994" t="s">
        <v>1435</v>
      </c>
      <c r="BA1994" s="31">
        <v>46206.586828703701</v>
      </c>
      <c r="BB1994" s="14">
        <v>46206</v>
      </c>
      <c r="BC1994" t="s">
        <v>1457</v>
      </c>
      <c r="BD1994" s="31">
        <v>46206.602627314816</v>
      </c>
      <c r="BE1994" s="14">
        <v>46206</v>
      </c>
      <c r="BF1994" t="s">
        <v>1444</v>
      </c>
      <c r="BG1994" s="31">
        <v>46206.661226851851</v>
      </c>
      <c r="BH1994" s="14">
        <v>46209</v>
      </c>
      <c r="BI1994" t="s">
        <v>1444</v>
      </c>
      <c r="BJ1994" s="31">
        <v>46209.495312500003</v>
      </c>
      <c r="BK1994" s="14">
        <v>46206</v>
      </c>
      <c r="BL1994" t="s">
        <v>1444</v>
      </c>
      <c r="BM1994" s="31">
        <v>46206.662453703706</v>
      </c>
      <c r="BW1994" s="14">
        <v>46209</v>
      </c>
      <c r="BX1994" t="s">
        <v>1444</v>
      </c>
      <c r="BY1994" s="31">
        <v>46209.511412037034</v>
      </c>
      <c r="BZ1994" s="14">
        <v>46210</v>
      </c>
      <c r="CA1994" t="s">
        <v>1455</v>
      </c>
      <c r="CB1994" s="31">
        <v>46210.559537037036</v>
      </c>
      <c r="CF1994" s="14">
        <v>46210</v>
      </c>
      <c r="CG1994" t="s">
        <v>1492</v>
      </c>
      <c r="CH1994" s="31">
        <v>46210.561921296299</v>
      </c>
      <c r="CM1994" s="4">
        <f t="shared" si="82"/>
        <v>46206.48133101852</v>
      </c>
      <c r="CN1994">
        <f t="shared" si="83"/>
        <v>0</v>
      </c>
      <c r="CO1994" t="str">
        <f>VLOOKUP(A1994,Sheet1!$A$2:$B$221,2,0)</f>
        <v>South East Zone</v>
      </c>
    </row>
    <row r="1995" spans="1:93" x14ac:dyDescent="0.35">
      <c r="A1995" t="s">
        <v>8779</v>
      </c>
      <c r="B1995">
        <v>360</v>
      </c>
      <c r="C1995" t="s">
        <v>9332</v>
      </c>
      <c r="D1995" t="s">
        <v>678</v>
      </c>
      <c r="E1995" t="s">
        <v>646</v>
      </c>
      <c r="F1995" t="s">
        <v>647</v>
      </c>
      <c r="G1995" t="s">
        <v>567</v>
      </c>
      <c r="H1995" t="s">
        <v>1488</v>
      </c>
      <c r="I1995">
        <v>418653</v>
      </c>
      <c r="J1995" t="s">
        <v>1489</v>
      </c>
      <c r="K1995" t="s">
        <v>1490</v>
      </c>
      <c r="L1995" t="s">
        <v>4622</v>
      </c>
      <c r="M1995" t="s">
        <v>8790</v>
      </c>
      <c r="N1995">
        <v>45000</v>
      </c>
      <c r="O1995" t="s">
        <v>1036</v>
      </c>
      <c r="P1995" t="s">
        <v>1037</v>
      </c>
      <c r="Q1995" t="s">
        <v>8791</v>
      </c>
      <c r="R1995">
        <v>1116694964</v>
      </c>
      <c r="S1995" s="14">
        <v>46204</v>
      </c>
      <c r="T1995" t="s">
        <v>8792</v>
      </c>
      <c r="U1995" s="31">
        <v>46204.561585648145</v>
      </c>
      <c r="AK1995" s="14">
        <v>46204</v>
      </c>
      <c r="AL1995" t="s">
        <v>1487</v>
      </c>
      <c r="AM1995" s="31">
        <v>46204.606712962966</v>
      </c>
      <c r="AQ1995" s="31">
        <v>46204.606712962966</v>
      </c>
      <c r="AR1995" s="14">
        <v>46204</v>
      </c>
      <c r="AS1995" t="s">
        <v>1487</v>
      </c>
      <c r="AT1995" t="s">
        <v>647</v>
      </c>
      <c r="AU1995" t="s">
        <v>678</v>
      </c>
      <c r="AV1995" s="14">
        <v>46204</v>
      </c>
      <c r="AW1995" t="s">
        <v>1487</v>
      </c>
      <c r="AX1995" s="31">
        <v>46204.615972222222</v>
      </c>
      <c r="AY1995" s="14">
        <v>46204</v>
      </c>
      <c r="AZ1995" t="s">
        <v>1435</v>
      </c>
      <c r="BA1995" s="31">
        <v>46204.619456018518</v>
      </c>
      <c r="BB1995" s="14">
        <v>46204</v>
      </c>
      <c r="BC1995" t="s">
        <v>1450</v>
      </c>
      <c r="BD1995" s="31">
        <v>46204.624108796299</v>
      </c>
      <c r="BE1995" s="14">
        <v>46204</v>
      </c>
      <c r="BF1995" t="s">
        <v>1491</v>
      </c>
      <c r="BG1995" s="31">
        <v>46204.647488425922</v>
      </c>
      <c r="BH1995" s="14">
        <v>46204</v>
      </c>
      <c r="BI1995" t="s">
        <v>1491</v>
      </c>
      <c r="BJ1995" s="31">
        <v>46204.649965277778</v>
      </c>
      <c r="BW1995" s="14">
        <v>46204</v>
      </c>
      <c r="BX1995" t="s">
        <v>1491</v>
      </c>
      <c r="BY1995" s="31">
        <v>46204.652939814812</v>
      </c>
      <c r="BZ1995" s="14">
        <v>46204</v>
      </c>
      <c r="CA1995" t="s">
        <v>1437</v>
      </c>
      <c r="CB1995" s="31">
        <v>46204.669942129629</v>
      </c>
      <c r="CF1995" s="14">
        <v>46204</v>
      </c>
      <c r="CG1995" t="s">
        <v>1492</v>
      </c>
      <c r="CH1995" s="31">
        <v>46204.730115740742</v>
      </c>
      <c r="CM1995" s="4">
        <f t="shared" si="82"/>
        <v>46204.561585648145</v>
      </c>
      <c r="CN1995">
        <f t="shared" si="83"/>
        <v>0</v>
      </c>
      <c r="CO1995" t="str">
        <f>VLOOKUP(A1995,Sheet1!$A$2:$B$221,2,0)</f>
        <v>South East Zone</v>
      </c>
    </row>
    <row r="1996" spans="1:93" x14ac:dyDescent="0.35">
      <c r="A1996" t="s">
        <v>8779</v>
      </c>
      <c r="B1996">
        <v>360</v>
      </c>
      <c r="C1996" t="s">
        <v>9332</v>
      </c>
      <c r="D1996" t="s">
        <v>678</v>
      </c>
      <c r="E1996" t="s">
        <v>646</v>
      </c>
      <c r="F1996" t="s">
        <v>647</v>
      </c>
      <c r="G1996" t="s">
        <v>567</v>
      </c>
      <c r="H1996" t="s">
        <v>8793</v>
      </c>
      <c r="I1996">
        <v>777875</v>
      </c>
      <c r="J1996" t="s">
        <v>8781</v>
      </c>
      <c r="K1996" t="s">
        <v>8782</v>
      </c>
      <c r="L1996" t="s">
        <v>4622</v>
      </c>
      <c r="M1996" t="s">
        <v>8794</v>
      </c>
      <c r="N1996">
        <v>65000</v>
      </c>
      <c r="O1996" t="s">
        <v>8795</v>
      </c>
      <c r="P1996" t="s">
        <v>8796</v>
      </c>
      <c r="Q1996" t="s">
        <v>8797</v>
      </c>
      <c r="R1996">
        <v>5367266524</v>
      </c>
      <c r="S1996" s="14">
        <v>46206</v>
      </c>
      <c r="T1996" t="s">
        <v>8785</v>
      </c>
      <c r="U1996" s="31">
        <v>46206.437002314815</v>
      </c>
      <c r="AK1996" s="14">
        <v>46206</v>
      </c>
      <c r="AL1996" t="s">
        <v>1487</v>
      </c>
      <c r="AM1996" s="31">
        <v>46206.540092592593</v>
      </c>
      <c r="AQ1996" s="31">
        <v>46206.540092592593</v>
      </c>
      <c r="AR1996" s="14">
        <v>46206</v>
      </c>
      <c r="AS1996" t="s">
        <v>1487</v>
      </c>
      <c r="AT1996" t="s">
        <v>647</v>
      </c>
      <c r="AU1996" t="s">
        <v>678</v>
      </c>
      <c r="AV1996" s="14">
        <v>46206</v>
      </c>
      <c r="AW1996" t="s">
        <v>1487</v>
      </c>
      <c r="AX1996" s="31">
        <v>46206.549178240741</v>
      </c>
      <c r="AY1996" s="14">
        <v>46206</v>
      </c>
      <c r="AZ1996" t="s">
        <v>1435</v>
      </c>
      <c r="BA1996" s="31">
        <v>46206.556388888886</v>
      </c>
      <c r="BB1996" s="14">
        <v>46206</v>
      </c>
      <c r="BC1996" t="s">
        <v>1440</v>
      </c>
      <c r="BD1996" s="31">
        <v>46206.560520833336</v>
      </c>
      <c r="BE1996" s="14">
        <v>46206</v>
      </c>
      <c r="BF1996" t="s">
        <v>1437</v>
      </c>
      <c r="BG1996" s="31">
        <v>46206.615277777775</v>
      </c>
      <c r="BH1996" s="14">
        <v>46206</v>
      </c>
      <c r="BI1996" t="s">
        <v>1437</v>
      </c>
      <c r="BJ1996" s="31">
        <v>46206.616435185184</v>
      </c>
      <c r="BW1996" s="14">
        <v>46206</v>
      </c>
      <c r="BX1996" t="s">
        <v>1438</v>
      </c>
      <c r="BY1996" s="31">
        <v>46206.631689814814</v>
      </c>
      <c r="BZ1996" s="14">
        <v>46206</v>
      </c>
      <c r="CA1996" t="s">
        <v>1438</v>
      </c>
      <c r="CB1996" s="31">
        <v>46206.633773148147</v>
      </c>
      <c r="CF1996" s="14">
        <v>46206</v>
      </c>
      <c r="CG1996" t="s">
        <v>1492</v>
      </c>
      <c r="CH1996" s="31">
        <v>46206.647557870368</v>
      </c>
      <c r="CM1996" s="4">
        <f t="shared" si="82"/>
        <v>46206.437002314815</v>
      </c>
      <c r="CN1996">
        <f t="shared" si="83"/>
        <v>0</v>
      </c>
      <c r="CO1996" t="str">
        <f>VLOOKUP(A1996,Sheet1!$A$2:$B$221,2,0)</f>
        <v>South East Zone</v>
      </c>
    </row>
    <row r="1997" spans="1:93" x14ac:dyDescent="0.35">
      <c r="A1997" t="s">
        <v>8798</v>
      </c>
      <c r="B1997">
        <v>362</v>
      </c>
      <c r="C1997" t="s">
        <v>9332</v>
      </c>
      <c r="D1997" t="s">
        <v>678</v>
      </c>
      <c r="E1997" t="s">
        <v>585</v>
      </c>
      <c r="F1997" t="s">
        <v>586</v>
      </c>
      <c r="G1997" t="s">
        <v>518</v>
      </c>
      <c r="H1997" t="s">
        <v>4085</v>
      </c>
      <c r="I1997">
        <v>126192</v>
      </c>
      <c r="J1997" t="s">
        <v>1493</v>
      </c>
      <c r="K1997" t="s">
        <v>1494</v>
      </c>
      <c r="L1997" t="s">
        <v>4622</v>
      </c>
      <c r="M1997" t="s">
        <v>8799</v>
      </c>
      <c r="N1997">
        <v>85000</v>
      </c>
      <c r="O1997" t="s">
        <v>1110</v>
      </c>
      <c r="P1997" t="s">
        <v>1111</v>
      </c>
      <c r="Q1997" t="s">
        <v>4086</v>
      </c>
      <c r="R1997">
        <v>8839257046</v>
      </c>
      <c r="S1997" s="14">
        <v>46205</v>
      </c>
      <c r="T1997" t="s">
        <v>8800</v>
      </c>
      <c r="U1997" s="31">
        <v>46205.468090277776</v>
      </c>
      <c r="AK1997" s="14">
        <v>46205</v>
      </c>
      <c r="AL1997" t="s">
        <v>1495</v>
      </c>
      <c r="AM1997" s="31">
        <v>46205.529976851853</v>
      </c>
      <c r="AQ1997" s="31">
        <v>46205.529976851853</v>
      </c>
      <c r="AR1997" s="14">
        <v>46205</v>
      </c>
      <c r="AS1997" t="s">
        <v>1495</v>
      </c>
      <c r="AT1997" t="s">
        <v>586</v>
      </c>
      <c r="AU1997" t="s">
        <v>678</v>
      </c>
      <c r="AV1997" s="14">
        <v>46205</v>
      </c>
      <c r="AW1997" t="s">
        <v>1496</v>
      </c>
      <c r="AX1997" s="31">
        <v>46205.537314814814</v>
      </c>
      <c r="AY1997" s="14">
        <v>46205</v>
      </c>
      <c r="AZ1997" t="s">
        <v>1435</v>
      </c>
      <c r="BA1997" s="31">
        <v>46205.544398148151</v>
      </c>
      <c r="BB1997" s="14">
        <v>46205</v>
      </c>
      <c r="BC1997" t="s">
        <v>1457</v>
      </c>
      <c r="BD1997" s="31">
        <v>46205.54855324074</v>
      </c>
      <c r="BE1997" s="14">
        <v>46205</v>
      </c>
      <c r="BF1997" t="s">
        <v>1437</v>
      </c>
      <c r="BG1997" s="31">
        <v>46205.559571759259</v>
      </c>
      <c r="BH1997" s="14">
        <v>46205</v>
      </c>
      <c r="BI1997" t="s">
        <v>1437</v>
      </c>
      <c r="BJ1997" s="31">
        <v>46205.560370370367</v>
      </c>
      <c r="BW1997" s="14">
        <v>46205</v>
      </c>
      <c r="BX1997" t="s">
        <v>1437</v>
      </c>
      <c r="BY1997" s="31">
        <v>46205.603159722225</v>
      </c>
      <c r="BZ1997" s="14">
        <v>46205</v>
      </c>
      <c r="CA1997" t="s">
        <v>1438</v>
      </c>
      <c r="CB1997" s="31">
        <v>46205.627280092594</v>
      </c>
      <c r="CF1997" s="14">
        <v>46205</v>
      </c>
      <c r="CG1997" t="s">
        <v>1496</v>
      </c>
      <c r="CH1997" s="31">
        <v>46205.793692129628</v>
      </c>
      <c r="CM1997" s="4">
        <f t="shared" si="82"/>
        <v>46205.468090277776</v>
      </c>
      <c r="CN1997">
        <f t="shared" si="83"/>
        <v>0</v>
      </c>
      <c r="CO1997" t="str">
        <f>VLOOKUP(A1997,Sheet1!$A$2:$B$221,2,0)</f>
        <v>South East Zone</v>
      </c>
    </row>
    <row r="1998" spans="1:93" x14ac:dyDescent="0.35">
      <c r="A1998" t="s">
        <v>8798</v>
      </c>
      <c r="B1998">
        <v>362</v>
      </c>
      <c r="C1998" t="s">
        <v>9332</v>
      </c>
      <c r="D1998" t="s">
        <v>678</v>
      </c>
      <c r="E1998" t="s">
        <v>585</v>
      </c>
      <c r="F1998" t="s">
        <v>586</v>
      </c>
      <c r="G1998" t="s">
        <v>518</v>
      </c>
      <c r="H1998" t="s">
        <v>11120</v>
      </c>
      <c r="I1998">
        <v>151178</v>
      </c>
      <c r="J1998" t="s">
        <v>9826</v>
      </c>
      <c r="K1998" t="s">
        <v>9827</v>
      </c>
      <c r="L1998" t="s">
        <v>4622</v>
      </c>
      <c r="M1998" t="s">
        <v>11121</v>
      </c>
      <c r="N1998">
        <v>75000</v>
      </c>
      <c r="O1998" t="s">
        <v>11122</v>
      </c>
      <c r="P1998" t="s">
        <v>11123</v>
      </c>
      <c r="Q1998" t="s">
        <v>11124</v>
      </c>
      <c r="R1998">
        <v>4496267392</v>
      </c>
      <c r="S1998" s="14">
        <v>46209</v>
      </c>
      <c r="T1998" t="s">
        <v>1496</v>
      </c>
      <c r="U1998" s="31">
        <v>46209.493935185186</v>
      </c>
      <c r="AK1998" s="14">
        <v>46209</v>
      </c>
      <c r="AL1998" t="s">
        <v>1496</v>
      </c>
      <c r="AM1998" s="31">
        <v>46209.519756944443</v>
      </c>
      <c r="AQ1998" s="31">
        <v>46209.519756944443</v>
      </c>
      <c r="AR1998" s="14">
        <v>46209</v>
      </c>
      <c r="AS1998" t="s">
        <v>1496</v>
      </c>
      <c r="AT1998" t="s">
        <v>8807</v>
      </c>
      <c r="AU1998" t="s">
        <v>677</v>
      </c>
      <c r="AV1998" s="14">
        <v>46209</v>
      </c>
      <c r="AW1998" t="s">
        <v>1496</v>
      </c>
      <c r="AX1998" s="31">
        <v>46209.520104166666</v>
      </c>
      <c r="AY1998" s="14">
        <v>46209</v>
      </c>
      <c r="AZ1998" t="s">
        <v>1435</v>
      </c>
      <c r="BA1998" s="31">
        <v>46209.52547453704</v>
      </c>
      <c r="BB1998" s="14">
        <v>46209</v>
      </c>
      <c r="BC1998" t="s">
        <v>1443</v>
      </c>
      <c r="BD1998" s="31">
        <v>46209.530740740738</v>
      </c>
      <c r="BE1998" s="14">
        <v>46209</v>
      </c>
      <c r="BF1998" t="s">
        <v>8654</v>
      </c>
      <c r="BG1998" s="31">
        <v>46209.543020833335</v>
      </c>
      <c r="BH1998" s="14">
        <v>46209</v>
      </c>
      <c r="BI1998" t="s">
        <v>8654</v>
      </c>
      <c r="BJ1998" s="31">
        <v>46209.543865740743</v>
      </c>
      <c r="BW1998" s="14">
        <v>46209</v>
      </c>
      <c r="BX1998" t="s">
        <v>8654</v>
      </c>
      <c r="BY1998" s="31">
        <v>46209.557442129626</v>
      </c>
      <c r="BZ1998" s="14">
        <v>46209</v>
      </c>
      <c r="CA1998" t="s">
        <v>1437</v>
      </c>
      <c r="CB1998" s="31">
        <v>46209.56013888889</v>
      </c>
      <c r="CF1998" s="14">
        <v>46209</v>
      </c>
      <c r="CG1998" t="s">
        <v>1496</v>
      </c>
      <c r="CH1998" s="31">
        <v>46209.754872685182</v>
      </c>
      <c r="CM1998" s="4">
        <f t="shared" si="82"/>
        <v>46209.493935185186</v>
      </c>
      <c r="CN1998">
        <f t="shared" si="83"/>
        <v>0</v>
      </c>
      <c r="CO1998" t="str">
        <f>VLOOKUP(A1998,Sheet1!$A$2:$B$221,2,0)</f>
        <v>South East Zone</v>
      </c>
    </row>
    <row r="1999" spans="1:93" x14ac:dyDescent="0.35">
      <c r="A1999" t="s">
        <v>8798</v>
      </c>
      <c r="B1999">
        <v>362</v>
      </c>
      <c r="C1999" t="s">
        <v>9332</v>
      </c>
      <c r="D1999" t="s">
        <v>678</v>
      </c>
      <c r="E1999" t="s">
        <v>585</v>
      </c>
      <c r="F1999" t="s">
        <v>586</v>
      </c>
      <c r="G1999" t="s">
        <v>518</v>
      </c>
      <c r="H1999" t="s">
        <v>11125</v>
      </c>
      <c r="I1999">
        <v>466617</v>
      </c>
      <c r="J1999" t="s">
        <v>1493</v>
      </c>
      <c r="K1999" t="s">
        <v>1494</v>
      </c>
      <c r="L1999" t="s">
        <v>4622</v>
      </c>
      <c r="M1999" t="s">
        <v>11126</v>
      </c>
      <c r="N1999">
        <v>45000</v>
      </c>
      <c r="O1999" t="s">
        <v>10081</v>
      </c>
      <c r="P1999" t="s">
        <v>10082</v>
      </c>
      <c r="Q1999" t="s">
        <v>11127</v>
      </c>
      <c r="R1999">
        <v>2882293225</v>
      </c>
      <c r="S1999" s="14">
        <v>46209</v>
      </c>
      <c r="T1999" t="s">
        <v>8800</v>
      </c>
      <c r="U1999" s="31">
        <v>46209.54886574074</v>
      </c>
      <c r="AK1999" s="14">
        <v>46209</v>
      </c>
      <c r="AL1999" t="s">
        <v>1496</v>
      </c>
      <c r="AM1999" s="31">
        <v>46209.571666666663</v>
      </c>
      <c r="AQ1999" s="31">
        <v>46209.571666666663</v>
      </c>
      <c r="AR1999" s="14">
        <v>46209</v>
      </c>
      <c r="AS1999" t="s">
        <v>1496</v>
      </c>
      <c r="AT1999" t="s">
        <v>8807</v>
      </c>
      <c r="AU1999" t="s">
        <v>677</v>
      </c>
      <c r="AV1999" s="14">
        <v>46209</v>
      </c>
      <c r="AW1999" t="s">
        <v>1496</v>
      </c>
      <c r="AX1999" s="31">
        <v>46209.572048611109</v>
      </c>
      <c r="AY1999" s="14">
        <v>46209</v>
      </c>
      <c r="AZ1999" t="s">
        <v>1435</v>
      </c>
      <c r="BA1999" s="31">
        <v>46209.579733796294</v>
      </c>
      <c r="BB1999" s="14">
        <v>46209</v>
      </c>
      <c r="BC1999" t="s">
        <v>1458</v>
      </c>
      <c r="BD1999" s="31">
        <v>46209.592731481483</v>
      </c>
      <c r="BE1999" s="14">
        <v>46209</v>
      </c>
      <c r="BF1999" t="s">
        <v>1437</v>
      </c>
      <c r="BG1999" s="31">
        <v>46209.605127314811</v>
      </c>
      <c r="BH1999" s="14">
        <v>46209</v>
      </c>
      <c r="BI1999" t="s">
        <v>1437</v>
      </c>
      <c r="BJ1999" s="31">
        <v>46209.60565972222</v>
      </c>
      <c r="BW1999" s="14">
        <v>46209</v>
      </c>
      <c r="BX1999" t="s">
        <v>1437</v>
      </c>
      <c r="BY1999" s="31">
        <v>46209.618437500001</v>
      </c>
      <c r="BZ1999" s="14">
        <v>46209</v>
      </c>
      <c r="CA1999" t="s">
        <v>1437</v>
      </c>
      <c r="CB1999" s="31">
        <v>46209.619687500002</v>
      </c>
      <c r="CF1999" s="14">
        <v>46209</v>
      </c>
      <c r="CG1999" t="s">
        <v>1496</v>
      </c>
      <c r="CH1999" s="31">
        <v>46209.679722222223</v>
      </c>
      <c r="CM1999" s="4">
        <f t="shared" si="82"/>
        <v>46209.54886574074</v>
      </c>
      <c r="CN1999">
        <f t="shared" si="83"/>
        <v>0</v>
      </c>
      <c r="CO1999" t="str">
        <f>VLOOKUP(A1999,Sheet1!$A$2:$B$221,2,0)</f>
        <v>South East Zone</v>
      </c>
    </row>
    <row r="2000" spans="1:93" x14ac:dyDescent="0.35">
      <c r="A2000" t="s">
        <v>8798</v>
      </c>
      <c r="B2000">
        <v>362</v>
      </c>
      <c r="C2000" t="s">
        <v>9332</v>
      </c>
      <c r="D2000" t="s">
        <v>678</v>
      </c>
      <c r="E2000" t="s">
        <v>585</v>
      </c>
      <c r="F2000" t="s">
        <v>586</v>
      </c>
      <c r="G2000" t="s">
        <v>518</v>
      </c>
      <c r="H2000" t="s">
        <v>12984</v>
      </c>
      <c r="I2000">
        <v>555601</v>
      </c>
      <c r="J2000" t="s">
        <v>3532</v>
      </c>
      <c r="K2000" t="s">
        <v>3533</v>
      </c>
      <c r="L2000" t="s">
        <v>4622</v>
      </c>
      <c r="M2000" t="s">
        <v>12985</v>
      </c>
      <c r="N2000">
        <v>60000</v>
      </c>
      <c r="O2000" t="s">
        <v>1038</v>
      </c>
      <c r="P2000" t="s">
        <v>1039</v>
      </c>
      <c r="Q2000" t="s">
        <v>12986</v>
      </c>
      <c r="R2000">
        <v>9063714120</v>
      </c>
      <c r="S2000" s="14">
        <v>46210</v>
      </c>
      <c r="T2000" t="s">
        <v>12987</v>
      </c>
      <c r="U2000" s="31">
        <v>46210.541388888887</v>
      </c>
      <c r="AK2000" s="14">
        <v>46210</v>
      </c>
      <c r="AL2000" t="s">
        <v>1496</v>
      </c>
      <c r="AM2000" s="31">
        <v>46210.726597222223</v>
      </c>
      <c r="AQ2000" s="31">
        <v>46210.726597222223</v>
      </c>
      <c r="AR2000" s="14">
        <v>46210</v>
      </c>
      <c r="AS2000" t="s">
        <v>1496</v>
      </c>
      <c r="AT2000" t="s">
        <v>8807</v>
      </c>
      <c r="AU2000" t="s">
        <v>677</v>
      </c>
      <c r="AV2000" s="14">
        <v>46210</v>
      </c>
      <c r="AW2000" t="s">
        <v>1496</v>
      </c>
      <c r="AX2000" s="31">
        <v>46210.729317129626</v>
      </c>
      <c r="AY2000" s="14">
        <v>46210</v>
      </c>
      <c r="AZ2000" t="s">
        <v>1435</v>
      </c>
      <c r="BA2000" s="31">
        <v>46210.737222222226</v>
      </c>
      <c r="BB2000" s="14">
        <v>46210</v>
      </c>
      <c r="BC2000" t="s">
        <v>1450</v>
      </c>
      <c r="BD2000" s="31">
        <v>46210.741956018515</v>
      </c>
      <c r="BE2000" s="14">
        <v>46210</v>
      </c>
      <c r="BF2000" t="s">
        <v>1491</v>
      </c>
      <c r="BG2000" s="31">
        <v>46210.743506944447</v>
      </c>
      <c r="BH2000" s="14">
        <v>46210</v>
      </c>
      <c r="BI2000" t="s">
        <v>1491</v>
      </c>
      <c r="BJ2000" s="31">
        <v>46210.744629629633</v>
      </c>
      <c r="BW2000" s="14">
        <v>46210</v>
      </c>
      <c r="BX2000" t="s">
        <v>1491</v>
      </c>
      <c r="BY2000" s="31">
        <v>46210.757476851853</v>
      </c>
      <c r="BZ2000" s="14">
        <v>46210</v>
      </c>
      <c r="CA2000" t="s">
        <v>1437</v>
      </c>
      <c r="CB2000" s="31">
        <v>46210.763055555559</v>
      </c>
      <c r="CF2000" s="14">
        <v>46210</v>
      </c>
      <c r="CG2000" t="s">
        <v>1496</v>
      </c>
      <c r="CH2000" s="31">
        <v>46210.835104166668</v>
      </c>
      <c r="CM2000" s="4">
        <f t="shared" si="82"/>
        <v>46210.541388888887</v>
      </c>
      <c r="CN2000">
        <f t="shared" si="83"/>
        <v>0</v>
      </c>
      <c r="CO2000" t="str">
        <f>VLOOKUP(A2000,Sheet1!$A$2:$B$221,2,0)</f>
        <v>South East Zone</v>
      </c>
    </row>
    <row r="2001" spans="1:93" x14ac:dyDescent="0.35">
      <c r="A2001" t="s">
        <v>8798</v>
      </c>
      <c r="B2001">
        <v>362</v>
      </c>
      <c r="C2001" t="s">
        <v>9332</v>
      </c>
      <c r="D2001" t="s">
        <v>678</v>
      </c>
      <c r="E2001" t="s">
        <v>585</v>
      </c>
      <c r="F2001" t="s">
        <v>586</v>
      </c>
      <c r="G2001" t="s">
        <v>518</v>
      </c>
      <c r="H2001" t="s">
        <v>8801</v>
      </c>
      <c r="I2001">
        <v>569494</v>
      </c>
      <c r="J2001" t="s">
        <v>8802</v>
      </c>
      <c r="K2001" t="s">
        <v>8803</v>
      </c>
      <c r="L2001" t="s">
        <v>4622</v>
      </c>
      <c r="M2001" t="s">
        <v>8804</v>
      </c>
      <c r="N2001">
        <v>45000</v>
      </c>
      <c r="O2001" t="s">
        <v>1036</v>
      </c>
      <c r="P2001" t="s">
        <v>1037</v>
      </c>
      <c r="Q2001" t="s">
        <v>8805</v>
      </c>
      <c r="R2001">
        <v>4489080497</v>
      </c>
      <c r="S2001" s="14">
        <v>46204</v>
      </c>
      <c r="T2001" t="s">
        <v>8806</v>
      </c>
      <c r="U2001" s="31">
        <v>46204.525856481479</v>
      </c>
      <c r="AE2001" s="14">
        <v>46204</v>
      </c>
      <c r="AF2001" t="s">
        <v>1496</v>
      </c>
      <c r="AG2001" s="31">
        <v>46204.57372685185</v>
      </c>
      <c r="AK2001" s="14">
        <v>46204</v>
      </c>
      <c r="AL2001" t="s">
        <v>1496</v>
      </c>
      <c r="AM2001" s="31">
        <v>46204.597604166665</v>
      </c>
      <c r="AQ2001" s="31">
        <v>46204.597604166665</v>
      </c>
      <c r="AR2001" s="14">
        <v>46204</v>
      </c>
      <c r="AS2001" t="s">
        <v>1496</v>
      </c>
      <c r="AT2001" t="s">
        <v>8807</v>
      </c>
      <c r="AU2001" t="s">
        <v>677</v>
      </c>
      <c r="AV2001" s="14">
        <v>46204</v>
      </c>
      <c r="AW2001" t="s">
        <v>1496</v>
      </c>
      <c r="AX2001" s="31">
        <v>46204.598483796297</v>
      </c>
      <c r="AY2001" s="14">
        <v>46204</v>
      </c>
      <c r="AZ2001" t="s">
        <v>1435</v>
      </c>
      <c r="BA2001" s="31">
        <v>46204.60428240741</v>
      </c>
      <c r="BB2001" s="14">
        <v>46204</v>
      </c>
      <c r="BC2001" t="s">
        <v>1449</v>
      </c>
      <c r="BD2001" s="31">
        <v>46204.612060185187</v>
      </c>
      <c r="BE2001" s="14">
        <v>46204</v>
      </c>
      <c r="BF2001" t="s">
        <v>1437</v>
      </c>
      <c r="BG2001" s="31">
        <v>46204.639166666668</v>
      </c>
      <c r="BH2001" s="14">
        <v>46204</v>
      </c>
      <c r="BI2001" t="s">
        <v>1437</v>
      </c>
      <c r="BJ2001" s="31">
        <v>46204.639861111114</v>
      </c>
      <c r="BW2001" s="14">
        <v>46204</v>
      </c>
      <c r="BX2001" t="s">
        <v>1437</v>
      </c>
      <c r="BY2001" s="31">
        <v>46204.643819444442</v>
      </c>
      <c r="BZ2001" s="14">
        <v>46204</v>
      </c>
      <c r="CA2001" t="s">
        <v>1438</v>
      </c>
      <c r="CB2001" s="31">
        <v>46204.651979166665</v>
      </c>
      <c r="CF2001" s="14">
        <v>46204</v>
      </c>
      <c r="CG2001" t="s">
        <v>1496</v>
      </c>
      <c r="CH2001" s="31">
        <v>46204.722129629627</v>
      </c>
      <c r="CM2001" s="4">
        <f t="shared" si="82"/>
        <v>46204.57372685185</v>
      </c>
      <c r="CN2001">
        <f t="shared" si="83"/>
        <v>0</v>
      </c>
      <c r="CO2001" t="str">
        <f>VLOOKUP(A2001,Sheet1!$A$2:$B$221,2,0)</f>
        <v>South East Zone</v>
      </c>
    </row>
    <row r="2002" spans="1:93" x14ac:dyDescent="0.35">
      <c r="A2002" t="s">
        <v>8798</v>
      </c>
      <c r="B2002">
        <v>362</v>
      </c>
      <c r="C2002" t="s">
        <v>9332</v>
      </c>
      <c r="D2002" t="s">
        <v>678</v>
      </c>
      <c r="E2002" t="s">
        <v>585</v>
      </c>
      <c r="F2002" t="s">
        <v>586</v>
      </c>
      <c r="G2002" t="s">
        <v>518</v>
      </c>
      <c r="H2002" t="s">
        <v>12988</v>
      </c>
      <c r="I2002">
        <v>659399</v>
      </c>
      <c r="J2002" t="s">
        <v>9826</v>
      </c>
      <c r="K2002" t="s">
        <v>9827</v>
      </c>
      <c r="L2002" t="s">
        <v>4622</v>
      </c>
      <c r="M2002" t="s">
        <v>12989</v>
      </c>
      <c r="N2002">
        <v>77000</v>
      </c>
      <c r="O2002" t="s">
        <v>1124</v>
      </c>
      <c r="P2002" t="s">
        <v>1125</v>
      </c>
      <c r="Q2002" t="s">
        <v>12990</v>
      </c>
      <c r="R2002">
        <v>4378528647</v>
      </c>
      <c r="S2002" s="14">
        <v>46210</v>
      </c>
      <c r="T2002" t="s">
        <v>12991</v>
      </c>
      <c r="U2002" s="31">
        <v>46210.683067129627</v>
      </c>
      <c r="AK2002" s="14">
        <v>46210</v>
      </c>
      <c r="AL2002" t="s">
        <v>1495</v>
      </c>
      <c r="AM2002" s="31">
        <v>46210.71429398148</v>
      </c>
      <c r="AQ2002" s="31">
        <v>46210.71429398148</v>
      </c>
      <c r="AR2002" s="14">
        <v>46210</v>
      </c>
      <c r="AS2002" t="s">
        <v>1495</v>
      </c>
      <c r="AT2002" t="s">
        <v>586</v>
      </c>
      <c r="AU2002" t="s">
        <v>678</v>
      </c>
      <c r="AV2002" s="14">
        <v>46210</v>
      </c>
      <c r="AW2002" t="s">
        <v>1495</v>
      </c>
      <c r="AX2002" s="31">
        <v>46210.715370370373</v>
      </c>
      <c r="AY2002" s="14">
        <v>46210</v>
      </c>
      <c r="AZ2002" t="s">
        <v>1435</v>
      </c>
      <c r="BA2002" s="31">
        <v>46210.726377314815</v>
      </c>
      <c r="BB2002" s="14">
        <v>46210</v>
      </c>
      <c r="BC2002" t="s">
        <v>1449</v>
      </c>
      <c r="BD2002" s="31">
        <v>46210.729722222219</v>
      </c>
      <c r="BE2002" s="14">
        <v>46210</v>
      </c>
      <c r="BF2002" t="s">
        <v>1437</v>
      </c>
      <c r="BG2002" s="31">
        <v>46210.739814814813</v>
      </c>
      <c r="BH2002" s="14">
        <v>46210</v>
      </c>
      <c r="BI2002" t="s">
        <v>1437</v>
      </c>
      <c r="BJ2002" s="31">
        <v>46210.740706018521</v>
      </c>
      <c r="BW2002" s="14">
        <v>46210</v>
      </c>
      <c r="BX2002" t="s">
        <v>1437</v>
      </c>
      <c r="BY2002" s="31">
        <v>46210.747858796298</v>
      </c>
      <c r="BZ2002" s="14">
        <v>46210</v>
      </c>
      <c r="CA2002" t="s">
        <v>1437</v>
      </c>
      <c r="CB2002" s="31">
        <v>46210.749965277777</v>
      </c>
      <c r="CF2002" s="14">
        <v>46210</v>
      </c>
      <c r="CG2002" t="s">
        <v>1496</v>
      </c>
      <c r="CH2002" s="31">
        <v>46210.806863425925</v>
      </c>
      <c r="CM2002" s="4">
        <f t="shared" si="82"/>
        <v>46210.683067129627</v>
      </c>
      <c r="CN2002">
        <f t="shared" si="83"/>
        <v>0</v>
      </c>
      <c r="CO2002" t="str">
        <f>VLOOKUP(A2002,Sheet1!$A$2:$B$221,2,0)</f>
        <v>South East Zone</v>
      </c>
    </row>
    <row r="2003" spans="1:93" x14ac:dyDescent="0.35">
      <c r="A2003" t="s">
        <v>8798</v>
      </c>
      <c r="B2003">
        <v>362</v>
      </c>
      <c r="C2003" t="s">
        <v>9332</v>
      </c>
      <c r="D2003" t="s">
        <v>678</v>
      </c>
      <c r="E2003" t="s">
        <v>585</v>
      </c>
      <c r="F2003" t="s">
        <v>586</v>
      </c>
      <c r="G2003" t="s">
        <v>518</v>
      </c>
      <c r="H2003" t="s">
        <v>8808</v>
      </c>
      <c r="I2003">
        <v>662813</v>
      </c>
      <c r="J2003" t="s">
        <v>1493</v>
      </c>
      <c r="K2003" t="s">
        <v>1494</v>
      </c>
      <c r="L2003" t="s">
        <v>4622</v>
      </c>
      <c r="M2003" t="s">
        <v>8809</v>
      </c>
      <c r="N2003">
        <v>40000</v>
      </c>
      <c r="O2003" t="s">
        <v>1059</v>
      </c>
      <c r="P2003" t="s">
        <v>1060</v>
      </c>
      <c r="Q2003" t="s">
        <v>8810</v>
      </c>
      <c r="R2003">
        <v>4300318520</v>
      </c>
      <c r="S2003" s="14">
        <v>46205</v>
      </c>
      <c r="T2003" t="s">
        <v>8800</v>
      </c>
      <c r="U2003" s="31">
        <v>46205.502592592595</v>
      </c>
      <c r="AK2003" s="14">
        <v>46205</v>
      </c>
      <c r="AL2003" t="s">
        <v>1495</v>
      </c>
      <c r="AM2003" s="31">
        <v>46205.571215277778</v>
      </c>
      <c r="AQ2003" s="31">
        <v>46205.571215277778</v>
      </c>
      <c r="AR2003" s="14">
        <v>46205</v>
      </c>
      <c r="AS2003" t="s">
        <v>1495</v>
      </c>
      <c r="AT2003" t="s">
        <v>586</v>
      </c>
      <c r="AU2003" t="s">
        <v>678</v>
      </c>
      <c r="AV2003" s="14">
        <v>46205</v>
      </c>
      <c r="AW2003" t="s">
        <v>1496</v>
      </c>
      <c r="AX2003" s="31">
        <v>46205.573263888888</v>
      </c>
      <c r="AY2003" s="14">
        <v>46205</v>
      </c>
      <c r="AZ2003" t="s">
        <v>1435</v>
      </c>
      <c r="BA2003" s="31">
        <v>46205.591284722221</v>
      </c>
      <c r="BB2003" s="14">
        <v>46205</v>
      </c>
      <c r="BC2003" t="s">
        <v>1456</v>
      </c>
      <c r="BD2003" s="31">
        <v>46205.59920138889</v>
      </c>
      <c r="BE2003" s="14">
        <v>46205</v>
      </c>
      <c r="BF2003" t="s">
        <v>1437</v>
      </c>
      <c r="BG2003" s="31">
        <v>46205.634050925924</v>
      </c>
      <c r="BH2003" s="14">
        <v>46205</v>
      </c>
      <c r="BI2003" t="s">
        <v>1437</v>
      </c>
      <c r="BJ2003" s="31">
        <v>46205.634884259256</v>
      </c>
      <c r="BW2003" s="14">
        <v>46205</v>
      </c>
      <c r="BX2003" t="s">
        <v>1437</v>
      </c>
      <c r="BY2003" s="31">
        <v>46205.654247685183</v>
      </c>
      <c r="BZ2003" s="14">
        <v>46205</v>
      </c>
      <c r="CA2003" t="s">
        <v>1455</v>
      </c>
      <c r="CB2003" s="31">
        <v>46205.658194444448</v>
      </c>
      <c r="CF2003" s="14">
        <v>46205</v>
      </c>
      <c r="CG2003" t="s">
        <v>1496</v>
      </c>
      <c r="CH2003" s="31">
        <v>46205.81826388889</v>
      </c>
      <c r="CM2003" s="4">
        <f t="shared" si="82"/>
        <v>46205.502592592595</v>
      </c>
      <c r="CN2003">
        <f t="shared" si="83"/>
        <v>0</v>
      </c>
      <c r="CO2003" t="str">
        <f>VLOOKUP(A2003,Sheet1!$A$2:$B$221,2,0)</f>
        <v>South East Zone</v>
      </c>
    </row>
    <row r="2004" spans="1:93" x14ac:dyDescent="0.35">
      <c r="A2004" t="s">
        <v>8798</v>
      </c>
      <c r="B2004">
        <v>362</v>
      </c>
      <c r="C2004" t="s">
        <v>9332</v>
      </c>
      <c r="D2004" t="s">
        <v>678</v>
      </c>
      <c r="E2004" t="s">
        <v>585</v>
      </c>
      <c r="F2004" t="s">
        <v>586</v>
      </c>
      <c r="G2004" t="s">
        <v>518</v>
      </c>
      <c r="H2004" t="s">
        <v>8811</v>
      </c>
      <c r="I2004">
        <v>711503</v>
      </c>
      <c r="J2004" t="s">
        <v>8802</v>
      </c>
      <c r="K2004" t="s">
        <v>8803</v>
      </c>
      <c r="L2004" t="s">
        <v>4622</v>
      </c>
      <c r="M2004" t="s">
        <v>8812</v>
      </c>
      <c r="N2004">
        <v>70000</v>
      </c>
      <c r="O2004" t="s">
        <v>1029</v>
      </c>
      <c r="P2004" t="s">
        <v>1030</v>
      </c>
      <c r="Q2004" t="s">
        <v>8725</v>
      </c>
      <c r="R2004">
        <v>9300693434</v>
      </c>
      <c r="S2004" s="14">
        <v>46205</v>
      </c>
      <c r="T2004" t="s">
        <v>8806</v>
      </c>
      <c r="U2004" s="31">
        <v>46205.476030092592</v>
      </c>
      <c r="AK2004" s="14">
        <v>46205</v>
      </c>
      <c r="AL2004" t="s">
        <v>1496</v>
      </c>
      <c r="AM2004" s="31">
        <v>46205.512569444443</v>
      </c>
      <c r="AQ2004" s="31">
        <v>46205.512569444443</v>
      </c>
      <c r="AR2004" s="14">
        <v>46205</v>
      </c>
      <c r="AS2004" t="s">
        <v>1496</v>
      </c>
      <c r="AT2004" t="s">
        <v>8807</v>
      </c>
      <c r="AU2004" t="s">
        <v>677</v>
      </c>
      <c r="AV2004" s="14">
        <v>46205</v>
      </c>
      <c r="AW2004" t="s">
        <v>1496</v>
      </c>
      <c r="AX2004" s="31">
        <v>46205.513182870367</v>
      </c>
      <c r="AY2004" s="14">
        <v>46205</v>
      </c>
      <c r="AZ2004" t="s">
        <v>1435</v>
      </c>
      <c r="BA2004" s="31">
        <v>46205.514490740738</v>
      </c>
      <c r="BB2004" s="14">
        <v>46205</v>
      </c>
      <c r="BC2004" t="s">
        <v>1440</v>
      </c>
      <c r="BD2004" s="31">
        <v>46205.517210648148</v>
      </c>
      <c r="BE2004" s="14">
        <v>46205</v>
      </c>
      <c r="BF2004" t="s">
        <v>1437</v>
      </c>
      <c r="BG2004" s="31">
        <v>46205.531990740739</v>
      </c>
      <c r="BH2004" s="14">
        <v>46205</v>
      </c>
      <c r="BI2004" t="s">
        <v>1437</v>
      </c>
      <c r="BJ2004" s="31">
        <v>46205.533136574071</v>
      </c>
      <c r="BW2004" s="14">
        <v>46205</v>
      </c>
      <c r="BX2004" t="s">
        <v>1437</v>
      </c>
      <c r="BY2004" s="31">
        <v>46205.539606481485</v>
      </c>
      <c r="BZ2004" s="14">
        <v>46205</v>
      </c>
      <c r="CA2004" t="s">
        <v>1455</v>
      </c>
      <c r="CB2004" s="31">
        <v>46205.551805555559</v>
      </c>
      <c r="CF2004" s="14">
        <v>46206</v>
      </c>
      <c r="CG2004" t="s">
        <v>1496</v>
      </c>
      <c r="CH2004" s="31">
        <v>46206.52244212963</v>
      </c>
      <c r="CM2004" s="4">
        <f t="shared" si="82"/>
        <v>46205.476030092592</v>
      </c>
      <c r="CN2004">
        <f t="shared" si="83"/>
        <v>0</v>
      </c>
      <c r="CO2004" t="str">
        <f>VLOOKUP(A2004,Sheet1!$A$2:$B$221,2,0)</f>
        <v>South East Zone</v>
      </c>
    </row>
    <row r="2005" spans="1:93" x14ac:dyDescent="0.35">
      <c r="A2005" t="s">
        <v>8798</v>
      </c>
      <c r="B2005">
        <v>362</v>
      </c>
      <c r="C2005" t="s">
        <v>9332</v>
      </c>
      <c r="D2005" t="s">
        <v>678</v>
      </c>
      <c r="E2005" t="s">
        <v>585</v>
      </c>
      <c r="F2005" t="s">
        <v>586</v>
      </c>
      <c r="G2005" t="s">
        <v>518</v>
      </c>
      <c r="H2005" t="s">
        <v>12992</v>
      </c>
      <c r="I2005">
        <v>752629</v>
      </c>
      <c r="J2005" t="s">
        <v>4113</v>
      </c>
      <c r="K2005" t="s">
        <v>4114</v>
      </c>
      <c r="L2005" t="s">
        <v>4622</v>
      </c>
      <c r="M2005" t="s">
        <v>12993</v>
      </c>
      <c r="Q2005" t="s">
        <v>12994</v>
      </c>
      <c r="R2005">
        <v>5579543494</v>
      </c>
      <c r="S2005" s="14">
        <v>46210</v>
      </c>
      <c r="T2005" t="s">
        <v>8814</v>
      </c>
      <c r="U2005" s="31">
        <v>46210.557615740741</v>
      </c>
      <c r="AK2005" s="14">
        <v>46210</v>
      </c>
      <c r="AL2005" t="s">
        <v>1496</v>
      </c>
      <c r="AM2005" s="31">
        <v>46210.757650462961</v>
      </c>
      <c r="AQ2005" s="31">
        <v>46210.757650462961</v>
      </c>
      <c r="AR2005" s="14">
        <v>46210</v>
      </c>
      <c r="AS2005" t="s">
        <v>1496</v>
      </c>
      <c r="AT2005" t="s">
        <v>8807</v>
      </c>
      <c r="AU2005" t="s">
        <v>677</v>
      </c>
      <c r="CM2005" s="4">
        <f t="shared" si="82"/>
        <v>46210.557615740741</v>
      </c>
      <c r="CN2005">
        <f t="shared" si="83"/>
        <v>0</v>
      </c>
      <c r="CO2005" t="str">
        <f>VLOOKUP(A2005,Sheet1!$A$2:$B$221,2,0)</f>
        <v>South East Zone</v>
      </c>
    </row>
    <row r="2006" spans="1:93" x14ac:dyDescent="0.35">
      <c r="A2006" t="s">
        <v>8798</v>
      </c>
      <c r="B2006">
        <v>362</v>
      </c>
      <c r="C2006" t="s">
        <v>9332</v>
      </c>
      <c r="D2006" t="s">
        <v>678</v>
      </c>
      <c r="E2006" t="s">
        <v>585</v>
      </c>
      <c r="F2006" t="s">
        <v>586</v>
      </c>
      <c r="G2006" t="s">
        <v>518</v>
      </c>
      <c r="H2006" t="s">
        <v>12992</v>
      </c>
      <c r="I2006">
        <v>752629</v>
      </c>
      <c r="J2006" t="s">
        <v>4113</v>
      </c>
      <c r="K2006" t="s">
        <v>4114</v>
      </c>
      <c r="L2006" t="s">
        <v>4622</v>
      </c>
      <c r="M2006" t="s">
        <v>12993</v>
      </c>
      <c r="Q2006" t="s">
        <v>12995</v>
      </c>
      <c r="R2006">
        <v>7770400940</v>
      </c>
      <c r="S2006" s="14">
        <v>46210</v>
      </c>
      <c r="T2006" t="s">
        <v>8814</v>
      </c>
      <c r="U2006" s="31">
        <v>46210.557627314818</v>
      </c>
      <c r="AK2006" s="14">
        <v>46210</v>
      </c>
      <c r="AL2006" t="s">
        <v>1496</v>
      </c>
      <c r="AM2006" s="31">
        <v>46210.757627314815</v>
      </c>
      <c r="AQ2006" s="31">
        <v>46210.757627314815</v>
      </c>
      <c r="AR2006" s="14">
        <v>46210</v>
      </c>
      <c r="AS2006" t="s">
        <v>1496</v>
      </c>
      <c r="AT2006" t="s">
        <v>8807</v>
      </c>
      <c r="AU2006" t="s">
        <v>677</v>
      </c>
      <c r="CM2006" s="4">
        <f t="shared" si="82"/>
        <v>46210.557627314818</v>
      </c>
      <c r="CN2006">
        <f t="shared" si="83"/>
        <v>0</v>
      </c>
      <c r="CO2006" t="str">
        <f>VLOOKUP(A2006,Sheet1!$A$2:$B$221,2,0)</f>
        <v>South East Zone</v>
      </c>
    </row>
    <row r="2007" spans="1:93" x14ac:dyDescent="0.35">
      <c r="A2007" t="s">
        <v>8798</v>
      </c>
      <c r="B2007">
        <v>362</v>
      </c>
      <c r="C2007" t="s">
        <v>9332</v>
      </c>
      <c r="D2007" t="s">
        <v>678</v>
      </c>
      <c r="E2007" t="s">
        <v>585</v>
      </c>
      <c r="F2007" t="s">
        <v>586</v>
      </c>
      <c r="G2007" t="s">
        <v>518</v>
      </c>
      <c r="H2007" t="s">
        <v>4111</v>
      </c>
      <c r="I2007">
        <v>758119</v>
      </c>
      <c r="J2007" t="s">
        <v>4113</v>
      </c>
      <c r="K2007" t="s">
        <v>4114</v>
      </c>
      <c r="L2007" t="s">
        <v>4622</v>
      </c>
      <c r="M2007" t="s">
        <v>8813</v>
      </c>
      <c r="N2007">
        <v>60000</v>
      </c>
      <c r="O2007" t="s">
        <v>1038</v>
      </c>
      <c r="P2007" t="s">
        <v>1039</v>
      </c>
      <c r="Q2007" t="s">
        <v>4112</v>
      </c>
      <c r="R2007">
        <v>7849793526</v>
      </c>
      <c r="S2007" s="14">
        <v>46205</v>
      </c>
      <c r="T2007" t="s">
        <v>8814</v>
      </c>
      <c r="U2007" s="31">
        <v>46205.524965277778</v>
      </c>
      <c r="AK2007" s="14">
        <v>46205</v>
      </c>
      <c r="AL2007" t="s">
        <v>1496</v>
      </c>
      <c r="AM2007" s="31">
        <v>46205.565023148149</v>
      </c>
      <c r="AQ2007" s="31">
        <v>46205.565023148149</v>
      </c>
      <c r="AR2007" s="14">
        <v>46205</v>
      </c>
      <c r="AS2007" t="s">
        <v>1496</v>
      </c>
      <c r="AT2007" t="s">
        <v>8807</v>
      </c>
      <c r="AU2007" t="s">
        <v>677</v>
      </c>
      <c r="AV2007" s="14">
        <v>46205</v>
      </c>
      <c r="AW2007" t="s">
        <v>1496</v>
      </c>
      <c r="AX2007" s="31">
        <v>46205.565486111111</v>
      </c>
      <c r="AY2007" s="14">
        <v>46205</v>
      </c>
      <c r="AZ2007" t="s">
        <v>1435</v>
      </c>
      <c r="BA2007" s="31">
        <v>46205.573784722219</v>
      </c>
      <c r="BB2007" s="14">
        <v>46205</v>
      </c>
      <c r="BC2007" t="s">
        <v>1436</v>
      </c>
      <c r="BD2007" s="31">
        <v>46205.584606481483</v>
      </c>
      <c r="BE2007" s="14">
        <v>46205</v>
      </c>
      <c r="BF2007" t="s">
        <v>1437</v>
      </c>
      <c r="BG2007" s="31">
        <v>46205.635243055556</v>
      </c>
      <c r="BH2007" s="14">
        <v>46205</v>
      </c>
      <c r="BI2007" t="s">
        <v>1437</v>
      </c>
      <c r="BJ2007" s="31">
        <v>46205.635810185187</v>
      </c>
      <c r="BW2007" s="14">
        <v>46205</v>
      </c>
      <c r="BX2007" t="s">
        <v>1437</v>
      </c>
      <c r="BY2007" s="31">
        <v>46205.654398148145</v>
      </c>
      <c r="BZ2007" s="14">
        <v>46205</v>
      </c>
      <c r="CA2007" t="s">
        <v>1455</v>
      </c>
      <c r="CB2007" s="31">
        <v>46205.658530092594</v>
      </c>
      <c r="CF2007" s="14">
        <v>46205</v>
      </c>
      <c r="CG2007" t="s">
        <v>1496</v>
      </c>
      <c r="CH2007" s="31">
        <v>46205.782557870371</v>
      </c>
      <c r="CM2007" s="4">
        <f t="shared" si="82"/>
        <v>46205.524965277778</v>
      </c>
      <c r="CN2007">
        <f t="shared" si="83"/>
        <v>0</v>
      </c>
      <c r="CO2007" t="str">
        <f>VLOOKUP(A2007,Sheet1!$A$2:$B$221,2,0)</f>
        <v>South East Zone</v>
      </c>
    </row>
    <row r="2008" spans="1:93" x14ac:dyDescent="0.35">
      <c r="A2008" t="s">
        <v>8815</v>
      </c>
      <c r="B2008">
        <v>391</v>
      </c>
      <c r="C2008" t="s">
        <v>9332</v>
      </c>
      <c r="D2008" t="s">
        <v>678</v>
      </c>
      <c r="E2008" t="s">
        <v>581</v>
      </c>
      <c r="F2008" t="s">
        <v>582</v>
      </c>
      <c r="G2008" t="s">
        <v>518</v>
      </c>
      <c r="H2008" t="s">
        <v>8816</v>
      </c>
      <c r="I2008">
        <v>264032</v>
      </c>
      <c r="J2008" t="s">
        <v>8817</v>
      </c>
      <c r="K2008" t="s">
        <v>8818</v>
      </c>
      <c r="L2008" t="s">
        <v>4622</v>
      </c>
      <c r="M2008" t="s">
        <v>8819</v>
      </c>
      <c r="N2008">
        <v>50000</v>
      </c>
      <c r="O2008" t="s">
        <v>1228</v>
      </c>
      <c r="P2008" t="s">
        <v>1229</v>
      </c>
      <c r="Q2008" t="s">
        <v>8820</v>
      </c>
      <c r="R2008">
        <v>1705471333</v>
      </c>
      <c r="S2008" s="14">
        <v>46206</v>
      </c>
      <c r="T2008" t="s">
        <v>8821</v>
      </c>
      <c r="U2008" s="31">
        <v>46206.595266203702</v>
      </c>
      <c r="AK2008" s="14">
        <v>46206</v>
      </c>
      <c r="AL2008" t="s">
        <v>8822</v>
      </c>
      <c r="AM2008" s="31">
        <v>46206.667673611111</v>
      </c>
      <c r="AQ2008" s="31">
        <v>46206.667673611111</v>
      </c>
      <c r="AR2008" s="14">
        <v>46206</v>
      </c>
      <c r="AS2008" t="s">
        <v>8822</v>
      </c>
      <c r="AT2008" t="s">
        <v>582</v>
      </c>
      <c r="AU2008" t="s">
        <v>678</v>
      </c>
      <c r="AV2008" s="14">
        <v>46206</v>
      </c>
      <c r="AW2008" t="s">
        <v>8823</v>
      </c>
      <c r="AX2008" s="31">
        <v>46206.674201388887</v>
      </c>
      <c r="AY2008" s="14">
        <v>46206</v>
      </c>
      <c r="AZ2008" t="s">
        <v>1435</v>
      </c>
      <c r="BA2008" s="31">
        <v>46206.676423611112</v>
      </c>
      <c r="BB2008" s="14">
        <v>46206</v>
      </c>
      <c r="BC2008" t="s">
        <v>1443</v>
      </c>
      <c r="BD2008" s="31">
        <v>46206.680312500001</v>
      </c>
      <c r="BE2008" s="14">
        <v>46206</v>
      </c>
      <c r="BF2008" t="s">
        <v>1437</v>
      </c>
      <c r="BG2008" s="31">
        <v>46206.691342592596</v>
      </c>
      <c r="BH2008" s="14">
        <v>46206</v>
      </c>
      <c r="BI2008" t="s">
        <v>1437</v>
      </c>
      <c r="BJ2008" s="31">
        <v>46206.692002314812</v>
      </c>
      <c r="BW2008" s="14">
        <v>46206</v>
      </c>
      <c r="BX2008" t="s">
        <v>1437</v>
      </c>
      <c r="BY2008" s="31">
        <v>46206.700648148151</v>
      </c>
      <c r="BZ2008" s="14">
        <v>46206</v>
      </c>
      <c r="CA2008" t="s">
        <v>1437</v>
      </c>
      <c r="CB2008" s="31">
        <v>46206.715520833335</v>
      </c>
      <c r="CM2008" s="4">
        <f t="shared" si="82"/>
        <v>46206.595266203702</v>
      </c>
      <c r="CN2008">
        <f t="shared" si="83"/>
        <v>0</v>
      </c>
      <c r="CO2008" t="str">
        <f>VLOOKUP(A2008,Sheet1!$A$2:$B$221,2,0)</f>
        <v>South East Zone</v>
      </c>
    </row>
    <row r="2009" spans="1:93" x14ac:dyDescent="0.35">
      <c r="A2009" t="s">
        <v>8815</v>
      </c>
      <c r="B2009">
        <v>391</v>
      </c>
      <c r="C2009" t="s">
        <v>9332</v>
      </c>
      <c r="D2009" t="s">
        <v>678</v>
      </c>
      <c r="E2009" t="s">
        <v>581</v>
      </c>
      <c r="F2009" t="s">
        <v>582</v>
      </c>
      <c r="G2009" t="s">
        <v>518</v>
      </c>
      <c r="H2009" t="s">
        <v>12996</v>
      </c>
      <c r="I2009">
        <v>345369</v>
      </c>
      <c r="J2009" t="s">
        <v>8829</v>
      </c>
      <c r="K2009" t="s">
        <v>8830</v>
      </c>
      <c r="L2009" t="s">
        <v>4622</v>
      </c>
      <c r="M2009" t="s">
        <v>12997</v>
      </c>
      <c r="N2009">
        <v>90000</v>
      </c>
      <c r="O2009" t="s">
        <v>978</v>
      </c>
      <c r="P2009" t="s">
        <v>979</v>
      </c>
      <c r="Q2009" t="s">
        <v>12998</v>
      </c>
      <c r="R2009">
        <v>7031518246</v>
      </c>
      <c r="S2009" s="14">
        <v>46210</v>
      </c>
      <c r="T2009" t="s">
        <v>8833</v>
      </c>
      <c r="U2009" s="31">
        <v>46210.378449074073</v>
      </c>
      <c r="AK2009" s="14">
        <v>46210</v>
      </c>
      <c r="AL2009" t="s">
        <v>8822</v>
      </c>
      <c r="AM2009" s="31">
        <v>46210.430925925924</v>
      </c>
      <c r="AQ2009" s="31">
        <v>46210.430925925924</v>
      </c>
      <c r="AR2009" s="14">
        <v>46210</v>
      </c>
      <c r="AS2009" t="s">
        <v>8822</v>
      </c>
      <c r="AT2009" t="s">
        <v>582</v>
      </c>
      <c r="AU2009" t="s">
        <v>678</v>
      </c>
      <c r="AV2009" s="14">
        <v>46210</v>
      </c>
      <c r="AW2009" t="s">
        <v>8833</v>
      </c>
      <c r="AX2009" s="31">
        <v>46210.495752314811</v>
      </c>
      <c r="AY2009" s="14">
        <v>46210</v>
      </c>
      <c r="AZ2009" t="s">
        <v>1435</v>
      </c>
      <c r="BA2009" s="31">
        <v>46210.5</v>
      </c>
      <c r="BB2009" s="14">
        <v>46210</v>
      </c>
      <c r="BC2009" t="s">
        <v>1458</v>
      </c>
      <c r="BD2009" s="31">
        <v>46210.517974537041</v>
      </c>
      <c r="BE2009" s="14">
        <v>46210</v>
      </c>
      <c r="BF2009" t="s">
        <v>1437</v>
      </c>
      <c r="BG2009" s="31">
        <v>46210.526087962964</v>
      </c>
      <c r="BH2009" s="14">
        <v>46210</v>
      </c>
      <c r="BI2009" t="s">
        <v>1437</v>
      </c>
      <c r="BJ2009" s="31">
        <v>46210.526631944442</v>
      </c>
      <c r="BW2009" s="14">
        <v>46210</v>
      </c>
      <c r="BX2009" t="s">
        <v>1437</v>
      </c>
      <c r="BY2009" s="31">
        <v>46210.543078703704</v>
      </c>
      <c r="BZ2009" s="14">
        <v>46210</v>
      </c>
      <c r="CA2009" t="s">
        <v>1455</v>
      </c>
      <c r="CB2009" s="31">
        <v>46210.547280092593</v>
      </c>
      <c r="CF2009" s="14">
        <v>46210</v>
      </c>
      <c r="CG2009" t="s">
        <v>8823</v>
      </c>
      <c r="CH2009" s="31">
        <v>46210.690625000003</v>
      </c>
      <c r="CM2009" s="4">
        <f t="shared" si="82"/>
        <v>46210.378449074073</v>
      </c>
      <c r="CN2009">
        <f t="shared" si="83"/>
        <v>0</v>
      </c>
      <c r="CO2009" t="str">
        <f>VLOOKUP(A2009,Sheet1!$A$2:$B$221,2,0)</f>
        <v>South East Zone</v>
      </c>
    </row>
    <row r="2010" spans="1:93" x14ac:dyDescent="0.35">
      <c r="A2010" t="s">
        <v>8815</v>
      </c>
      <c r="B2010">
        <v>391</v>
      </c>
      <c r="C2010" t="s">
        <v>9332</v>
      </c>
      <c r="D2010" t="s">
        <v>678</v>
      </c>
      <c r="E2010" t="s">
        <v>581</v>
      </c>
      <c r="F2010" t="s">
        <v>582</v>
      </c>
      <c r="G2010" t="s">
        <v>518</v>
      </c>
      <c r="H2010" t="s">
        <v>4275</v>
      </c>
      <c r="I2010">
        <v>404191</v>
      </c>
      <c r="J2010" t="s">
        <v>4277</v>
      </c>
      <c r="K2010" t="s">
        <v>4278</v>
      </c>
      <c r="L2010" t="s">
        <v>4622</v>
      </c>
      <c r="M2010" t="s">
        <v>8824</v>
      </c>
      <c r="N2010">
        <v>77000</v>
      </c>
      <c r="O2010" t="s">
        <v>1025</v>
      </c>
      <c r="P2010" t="s">
        <v>1026</v>
      </c>
      <c r="Q2010" t="s">
        <v>4276</v>
      </c>
      <c r="R2010">
        <v>2533258489</v>
      </c>
      <c r="S2010" s="14">
        <v>46205</v>
      </c>
      <c r="T2010" t="s">
        <v>8825</v>
      </c>
      <c r="U2010" s="31">
        <v>46205.672500000001</v>
      </c>
      <c r="AK2010" s="14">
        <v>46205</v>
      </c>
      <c r="AL2010" t="s">
        <v>8826</v>
      </c>
      <c r="AM2010" s="31">
        <v>46205.700624999998</v>
      </c>
      <c r="AQ2010" s="31">
        <v>46205.700624999998</v>
      </c>
      <c r="AR2010" s="14">
        <v>46205</v>
      </c>
      <c r="AS2010" t="s">
        <v>8826</v>
      </c>
      <c r="AT2010" t="s">
        <v>8827</v>
      </c>
      <c r="AU2010" t="s">
        <v>677</v>
      </c>
      <c r="AV2010" s="14">
        <v>46205</v>
      </c>
      <c r="AW2010" t="s">
        <v>8826</v>
      </c>
      <c r="AX2010" s="31">
        <v>46205.701493055552</v>
      </c>
      <c r="AY2010" s="14">
        <v>46205</v>
      </c>
      <c r="AZ2010" t="s">
        <v>1435</v>
      </c>
      <c r="BA2010" s="31">
        <v>46205.710509259261</v>
      </c>
      <c r="BB2010" s="14">
        <v>46205</v>
      </c>
      <c r="BC2010" t="s">
        <v>1456</v>
      </c>
      <c r="BD2010" s="31">
        <v>46205.712500000001</v>
      </c>
      <c r="BE2010" s="14">
        <v>46205</v>
      </c>
      <c r="BF2010" t="s">
        <v>1437</v>
      </c>
      <c r="BG2010" s="31">
        <v>46205.719317129631</v>
      </c>
      <c r="BH2010" s="14">
        <v>46205</v>
      </c>
      <c r="BI2010" t="s">
        <v>1437</v>
      </c>
      <c r="BJ2010" s="31">
        <v>46205.719849537039</v>
      </c>
      <c r="BW2010" s="14">
        <v>46205</v>
      </c>
      <c r="BX2010" t="s">
        <v>1437</v>
      </c>
      <c r="BY2010" s="31">
        <v>46205.734027777777</v>
      </c>
      <c r="BZ2010" s="14">
        <v>46205</v>
      </c>
      <c r="CA2010" t="s">
        <v>1438</v>
      </c>
      <c r="CB2010" s="31">
        <v>46205.737326388888</v>
      </c>
      <c r="CF2010" s="14">
        <v>46206</v>
      </c>
      <c r="CG2010" t="s">
        <v>8823</v>
      </c>
      <c r="CH2010" s="31">
        <v>46206.47152777778</v>
      </c>
      <c r="CM2010" s="4">
        <f t="shared" si="82"/>
        <v>46205.672500000001</v>
      </c>
      <c r="CN2010">
        <f t="shared" si="83"/>
        <v>0</v>
      </c>
      <c r="CO2010" t="str">
        <f>VLOOKUP(A2010,Sheet1!$A$2:$B$221,2,0)</f>
        <v>South East Zone</v>
      </c>
    </row>
    <row r="2011" spans="1:93" x14ac:dyDescent="0.35">
      <c r="A2011" t="s">
        <v>8815</v>
      </c>
      <c r="B2011">
        <v>391</v>
      </c>
      <c r="C2011" t="s">
        <v>9332</v>
      </c>
      <c r="D2011" t="s">
        <v>678</v>
      </c>
      <c r="E2011" t="s">
        <v>581</v>
      </c>
      <c r="F2011" t="s">
        <v>582</v>
      </c>
      <c r="G2011" t="s">
        <v>518</v>
      </c>
      <c r="H2011" t="s">
        <v>12999</v>
      </c>
      <c r="I2011">
        <v>710090</v>
      </c>
      <c r="J2011" t="s">
        <v>4277</v>
      </c>
      <c r="K2011" t="s">
        <v>4278</v>
      </c>
      <c r="L2011" t="s">
        <v>4622</v>
      </c>
      <c r="M2011" t="s">
        <v>13000</v>
      </c>
      <c r="N2011">
        <v>77000</v>
      </c>
      <c r="O2011" t="s">
        <v>1256</v>
      </c>
      <c r="P2011" t="s">
        <v>1257</v>
      </c>
      <c r="Q2011" t="s">
        <v>13001</v>
      </c>
      <c r="R2011">
        <v>2508381696</v>
      </c>
      <c r="S2011" s="14">
        <v>46210</v>
      </c>
      <c r="T2011" t="s">
        <v>8825</v>
      </c>
      <c r="U2011" s="31">
        <v>46210.517650462964</v>
      </c>
      <c r="AK2011" s="14">
        <v>46210</v>
      </c>
      <c r="AL2011" t="s">
        <v>8823</v>
      </c>
      <c r="AM2011" s="31">
        <v>46210.554560185185</v>
      </c>
      <c r="AQ2011" s="31">
        <v>46210.554560185185</v>
      </c>
      <c r="AR2011" s="14">
        <v>46210</v>
      </c>
      <c r="AS2011" t="s">
        <v>8823</v>
      </c>
      <c r="AT2011" t="s">
        <v>13002</v>
      </c>
      <c r="AU2011" t="s">
        <v>677</v>
      </c>
      <c r="AV2011" s="14">
        <v>46210</v>
      </c>
      <c r="AW2011" t="s">
        <v>8823</v>
      </c>
      <c r="AX2011" s="31">
        <v>46210.555243055554</v>
      </c>
      <c r="AY2011" s="14">
        <v>46210</v>
      </c>
      <c r="AZ2011" t="s">
        <v>1435</v>
      </c>
      <c r="BA2011" s="31">
        <v>46210.557337962964</v>
      </c>
      <c r="BB2011" s="14">
        <v>46210</v>
      </c>
      <c r="BC2011" t="s">
        <v>1456</v>
      </c>
      <c r="BD2011" s="31">
        <v>46210.562152777777</v>
      </c>
      <c r="BE2011" s="14">
        <v>46210</v>
      </c>
      <c r="BF2011" t="s">
        <v>8654</v>
      </c>
      <c r="BG2011" s="31">
        <v>46210.606932870367</v>
      </c>
      <c r="BH2011" s="14">
        <v>46210</v>
      </c>
      <c r="BI2011" t="s">
        <v>8654</v>
      </c>
      <c r="BJ2011" s="31">
        <v>46210.607777777775</v>
      </c>
      <c r="BW2011" s="14">
        <v>46210</v>
      </c>
      <c r="BX2011" t="s">
        <v>8654</v>
      </c>
      <c r="BY2011" s="31">
        <v>46210.618379629632</v>
      </c>
      <c r="BZ2011" s="14">
        <v>46210</v>
      </c>
      <c r="CA2011" t="s">
        <v>1455</v>
      </c>
      <c r="CB2011" s="31">
        <v>46210.628611111111</v>
      </c>
      <c r="CF2011" s="14">
        <v>46210</v>
      </c>
      <c r="CG2011" t="s">
        <v>8823</v>
      </c>
      <c r="CH2011" s="31">
        <v>46210.702280092592</v>
      </c>
      <c r="CM2011" s="4">
        <f t="shared" si="82"/>
        <v>46210.517650462964</v>
      </c>
      <c r="CN2011">
        <f t="shared" si="83"/>
        <v>0</v>
      </c>
      <c r="CO2011" t="str">
        <f>VLOOKUP(A2011,Sheet1!$A$2:$B$221,2,0)</f>
        <v>South East Zone</v>
      </c>
    </row>
    <row r="2012" spans="1:93" x14ac:dyDescent="0.35">
      <c r="A2012" t="s">
        <v>8815</v>
      </c>
      <c r="B2012">
        <v>391</v>
      </c>
      <c r="C2012" t="s">
        <v>9332</v>
      </c>
      <c r="D2012" t="s">
        <v>678</v>
      </c>
      <c r="E2012" t="s">
        <v>581</v>
      </c>
      <c r="F2012" t="s">
        <v>582</v>
      </c>
      <c r="G2012" t="s">
        <v>518</v>
      </c>
      <c r="H2012" t="s">
        <v>8828</v>
      </c>
      <c r="I2012">
        <v>784540</v>
      </c>
      <c r="J2012" t="s">
        <v>8829</v>
      </c>
      <c r="K2012" t="s">
        <v>8830</v>
      </c>
      <c r="L2012" t="s">
        <v>4622</v>
      </c>
      <c r="M2012" t="s">
        <v>8831</v>
      </c>
      <c r="N2012">
        <v>60000</v>
      </c>
      <c r="O2012" t="s">
        <v>1206</v>
      </c>
      <c r="P2012" t="s">
        <v>1207</v>
      </c>
      <c r="Q2012" t="s">
        <v>8832</v>
      </c>
      <c r="R2012">
        <v>7570900643</v>
      </c>
      <c r="S2012" s="14">
        <v>46205</v>
      </c>
      <c r="T2012" t="s">
        <v>8833</v>
      </c>
      <c r="U2012" s="31">
        <v>46205.668368055558</v>
      </c>
      <c r="AK2012" s="14">
        <v>46205</v>
      </c>
      <c r="AL2012" t="s">
        <v>8822</v>
      </c>
      <c r="AM2012" s="31">
        <v>46205.697604166664</v>
      </c>
      <c r="AQ2012" s="31">
        <v>46205.697604166664</v>
      </c>
      <c r="AR2012" s="14">
        <v>46205</v>
      </c>
      <c r="AS2012" t="s">
        <v>8822</v>
      </c>
      <c r="AT2012" t="s">
        <v>582</v>
      </c>
      <c r="AU2012" t="s">
        <v>678</v>
      </c>
      <c r="AV2012" s="14">
        <v>46205</v>
      </c>
      <c r="AW2012" t="s">
        <v>8823</v>
      </c>
      <c r="AX2012" s="31">
        <v>46205.703275462962</v>
      </c>
      <c r="AY2012" s="14">
        <v>46205</v>
      </c>
      <c r="AZ2012" t="s">
        <v>1435</v>
      </c>
      <c r="BA2012" s="31">
        <v>46205.710509259261</v>
      </c>
      <c r="BB2012" s="14">
        <v>46205</v>
      </c>
      <c r="BC2012" t="s">
        <v>1436</v>
      </c>
      <c r="BD2012" s="31">
        <v>46205.714895833335</v>
      </c>
      <c r="BE2012" s="14">
        <v>46205</v>
      </c>
      <c r="BF2012" t="s">
        <v>1437</v>
      </c>
      <c r="BG2012" s="31">
        <v>46205.720092592594</v>
      </c>
      <c r="BH2012" s="14">
        <v>46205</v>
      </c>
      <c r="BI2012" t="s">
        <v>1437</v>
      </c>
      <c r="BJ2012" s="31">
        <v>46205.721689814818</v>
      </c>
      <c r="BW2012" s="14">
        <v>46205</v>
      </c>
      <c r="BX2012" t="s">
        <v>1437</v>
      </c>
      <c r="BY2012" s="31">
        <v>46205.734189814815</v>
      </c>
      <c r="BZ2012" s="14">
        <v>46205</v>
      </c>
      <c r="CA2012" t="s">
        <v>1438</v>
      </c>
      <c r="CB2012" s="31">
        <v>46205.737222222226</v>
      </c>
      <c r="CF2012" s="14">
        <v>46206</v>
      </c>
      <c r="CG2012" t="s">
        <v>8823</v>
      </c>
      <c r="CH2012" s="31">
        <v>46206.490856481483</v>
      </c>
      <c r="CM2012" s="4">
        <f t="shared" si="82"/>
        <v>46205.668368055558</v>
      </c>
      <c r="CN2012">
        <f t="shared" si="83"/>
        <v>0</v>
      </c>
      <c r="CO2012" t="str">
        <f>VLOOKUP(A2012,Sheet1!$A$2:$B$221,2,0)</f>
        <v>South East Zone</v>
      </c>
    </row>
    <row r="2013" spans="1:93" x14ac:dyDescent="0.35">
      <c r="A2013" t="s">
        <v>8815</v>
      </c>
      <c r="B2013">
        <v>391</v>
      </c>
      <c r="C2013" t="s">
        <v>9332</v>
      </c>
      <c r="D2013" t="s">
        <v>678</v>
      </c>
      <c r="E2013" t="s">
        <v>581</v>
      </c>
      <c r="F2013" t="s">
        <v>582</v>
      </c>
      <c r="G2013" t="s">
        <v>518</v>
      </c>
      <c r="H2013" t="s">
        <v>11128</v>
      </c>
      <c r="I2013">
        <v>786759</v>
      </c>
      <c r="J2013" t="s">
        <v>8817</v>
      </c>
      <c r="K2013" t="s">
        <v>8818</v>
      </c>
      <c r="L2013" t="s">
        <v>4622</v>
      </c>
      <c r="M2013" t="s">
        <v>11129</v>
      </c>
      <c r="N2013">
        <v>45000</v>
      </c>
      <c r="O2013" t="s">
        <v>10076</v>
      </c>
      <c r="P2013" t="s">
        <v>10077</v>
      </c>
      <c r="Q2013" t="s">
        <v>11130</v>
      </c>
      <c r="R2013">
        <v>1222881368</v>
      </c>
      <c r="S2013" s="14">
        <v>46209</v>
      </c>
      <c r="T2013" t="s">
        <v>11131</v>
      </c>
      <c r="U2013" s="31">
        <v>46209.533738425926</v>
      </c>
      <c r="Y2013" s="14">
        <v>46209</v>
      </c>
      <c r="Z2013" t="s">
        <v>11131</v>
      </c>
      <c r="AA2013" s="31">
        <v>46209.533993055556</v>
      </c>
      <c r="AK2013" s="14">
        <v>46209</v>
      </c>
      <c r="AL2013" t="s">
        <v>8822</v>
      </c>
      <c r="AM2013" s="31">
        <v>46209.53701388889</v>
      </c>
      <c r="AQ2013" s="31">
        <v>46209.53701388889</v>
      </c>
      <c r="AR2013" s="14">
        <v>46209</v>
      </c>
      <c r="AS2013" t="s">
        <v>8822</v>
      </c>
      <c r="AT2013" t="s">
        <v>582</v>
      </c>
      <c r="AU2013" t="s">
        <v>678</v>
      </c>
      <c r="AV2013" s="14">
        <v>46209</v>
      </c>
      <c r="AW2013" t="s">
        <v>8823</v>
      </c>
      <c r="AX2013" s="31">
        <v>46209.572581018518</v>
      </c>
      <c r="AY2013" s="14">
        <v>46209</v>
      </c>
      <c r="AZ2013" t="s">
        <v>1435</v>
      </c>
      <c r="BA2013" s="31">
        <v>46209.579699074071</v>
      </c>
      <c r="BB2013" s="14">
        <v>46209</v>
      </c>
      <c r="BC2013" t="s">
        <v>1442</v>
      </c>
      <c r="BD2013" s="31">
        <v>46209.594560185185</v>
      </c>
      <c r="BE2013" s="14">
        <v>46209</v>
      </c>
      <c r="BF2013" t="s">
        <v>8654</v>
      </c>
      <c r="BG2013" s="31">
        <v>46209.60361111111</v>
      </c>
      <c r="BH2013" s="14">
        <v>46209</v>
      </c>
      <c r="BI2013" t="s">
        <v>8654</v>
      </c>
      <c r="BJ2013" s="31">
        <v>46209.607199074075</v>
      </c>
      <c r="BW2013" s="14">
        <v>46209</v>
      </c>
      <c r="BX2013" t="s">
        <v>8654</v>
      </c>
      <c r="BY2013" s="31">
        <v>46209.616793981484</v>
      </c>
      <c r="BZ2013" s="14">
        <v>46209</v>
      </c>
      <c r="CA2013" t="s">
        <v>1437</v>
      </c>
      <c r="CB2013" s="31">
        <v>46209.61990740741</v>
      </c>
      <c r="CF2013" s="14">
        <v>46209</v>
      </c>
      <c r="CG2013" t="s">
        <v>8823</v>
      </c>
      <c r="CH2013" s="31">
        <v>46209.712939814817</v>
      </c>
      <c r="CM2013" s="4">
        <f t="shared" si="82"/>
        <v>46209.533993055556</v>
      </c>
      <c r="CN2013">
        <f t="shared" si="83"/>
        <v>0</v>
      </c>
      <c r="CO2013" t="str">
        <f>VLOOKUP(A2013,Sheet1!$A$2:$B$221,2,0)</f>
        <v>South East Zone</v>
      </c>
    </row>
    <row r="2014" spans="1:93" x14ac:dyDescent="0.35">
      <c r="A2014" t="s">
        <v>8815</v>
      </c>
      <c r="B2014">
        <v>391</v>
      </c>
      <c r="C2014" t="s">
        <v>9332</v>
      </c>
      <c r="D2014" t="s">
        <v>678</v>
      </c>
      <c r="E2014" t="s">
        <v>581</v>
      </c>
      <c r="F2014" t="s">
        <v>582</v>
      </c>
      <c r="G2014" t="s">
        <v>518</v>
      </c>
      <c r="H2014" t="s">
        <v>11128</v>
      </c>
      <c r="I2014">
        <v>786759</v>
      </c>
      <c r="J2014" t="s">
        <v>8817</v>
      </c>
      <c r="K2014" t="s">
        <v>8818</v>
      </c>
      <c r="L2014" t="s">
        <v>4622</v>
      </c>
      <c r="M2014" t="s">
        <v>11129</v>
      </c>
      <c r="N2014">
        <v>50000</v>
      </c>
      <c r="O2014" t="s">
        <v>9569</v>
      </c>
      <c r="P2014" t="s">
        <v>9570</v>
      </c>
      <c r="Q2014" t="s">
        <v>11132</v>
      </c>
      <c r="R2014">
        <v>5628804664</v>
      </c>
      <c r="S2014" s="14">
        <v>46205</v>
      </c>
      <c r="T2014" t="s">
        <v>8821</v>
      </c>
      <c r="U2014" s="31">
        <v>46205.574861111112</v>
      </c>
      <c r="Y2014" s="14">
        <v>46209</v>
      </c>
      <c r="Z2014" t="s">
        <v>8821</v>
      </c>
      <c r="AA2014" s="31">
        <v>46209.442893518521</v>
      </c>
      <c r="AK2014" s="14">
        <v>46209</v>
      </c>
      <c r="AL2014" t="s">
        <v>8822</v>
      </c>
      <c r="AM2014" s="31">
        <v>46209.536990740744</v>
      </c>
      <c r="AQ2014" s="31">
        <v>46209.536990740744</v>
      </c>
      <c r="AR2014" s="14">
        <v>46209</v>
      </c>
      <c r="AS2014" t="s">
        <v>8822</v>
      </c>
      <c r="AT2014" t="s">
        <v>582</v>
      </c>
      <c r="AU2014" t="s">
        <v>678</v>
      </c>
      <c r="AV2014" s="14">
        <v>46209</v>
      </c>
      <c r="AW2014" t="s">
        <v>8823</v>
      </c>
      <c r="AX2014" s="31">
        <v>46209.572557870371</v>
      </c>
      <c r="AY2014" s="14">
        <v>46209</v>
      </c>
      <c r="AZ2014" t="s">
        <v>1435</v>
      </c>
      <c r="BA2014" s="31">
        <v>46209.579699074071</v>
      </c>
      <c r="BB2014" s="14">
        <v>46209</v>
      </c>
      <c r="BC2014" t="s">
        <v>1442</v>
      </c>
      <c r="BD2014" s="31">
        <v>46209.594548611109</v>
      </c>
      <c r="BE2014" s="14">
        <v>46209</v>
      </c>
      <c r="BF2014" t="s">
        <v>8654</v>
      </c>
      <c r="BG2014" s="31">
        <v>46209.603587962964</v>
      </c>
      <c r="BH2014" s="14">
        <v>46209</v>
      </c>
      <c r="BI2014" t="s">
        <v>8654</v>
      </c>
      <c r="BJ2014" s="31">
        <v>46209.607175925928</v>
      </c>
      <c r="BW2014" s="14">
        <v>46209</v>
      </c>
      <c r="BX2014" t="s">
        <v>8654</v>
      </c>
      <c r="BY2014" s="31">
        <v>46209.616770833331</v>
      </c>
      <c r="BZ2014" s="14">
        <v>46209</v>
      </c>
      <c r="CA2014" t="s">
        <v>1437</v>
      </c>
      <c r="CB2014" s="31">
        <v>46209.61990740741</v>
      </c>
      <c r="CF2014" s="14">
        <v>46209</v>
      </c>
      <c r="CG2014" t="s">
        <v>8823</v>
      </c>
      <c r="CH2014" s="31">
        <v>46209.712939814817</v>
      </c>
      <c r="CM2014" s="4">
        <f t="shared" si="82"/>
        <v>46209.442893518521</v>
      </c>
      <c r="CN2014">
        <f t="shared" si="83"/>
        <v>0</v>
      </c>
      <c r="CO2014" t="str">
        <f>VLOOKUP(A2014,Sheet1!$A$2:$B$221,2,0)</f>
        <v>South East Zone</v>
      </c>
    </row>
    <row r="2015" spans="1:93" x14ac:dyDescent="0.35">
      <c r="A2015" t="s">
        <v>8815</v>
      </c>
      <c r="B2015">
        <v>391</v>
      </c>
      <c r="C2015" t="s">
        <v>9332</v>
      </c>
      <c r="D2015" t="s">
        <v>678</v>
      </c>
      <c r="E2015" t="s">
        <v>581</v>
      </c>
      <c r="F2015" t="s">
        <v>582</v>
      </c>
      <c r="G2015" t="s">
        <v>518</v>
      </c>
      <c r="H2015" t="s">
        <v>11128</v>
      </c>
      <c r="I2015">
        <v>786759</v>
      </c>
      <c r="J2015" t="s">
        <v>8817</v>
      </c>
      <c r="K2015" t="s">
        <v>8818</v>
      </c>
      <c r="L2015" t="s">
        <v>4622</v>
      </c>
      <c r="M2015" t="s">
        <v>11129</v>
      </c>
      <c r="N2015">
        <v>50000</v>
      </c>
      <c r="O2015" t="s">
        <v>9569</v>
      </c>
      <c r="P2015" t="s">
        <v>9570</v>
      </c>
      <c r="Q2015" t="s">
        <v>11133</v>
      </c>
      <c r="R2015">
        <v>4493441207</v>
      </c>
      <c r="S2015" s="14">
        <v>46205</v>
      </c>
      <c r="T2015" t="s">
        <v>8821</v>
      </c>
      <c r="U2015" s="31">
        <v>46205.574837962966</v>
      </c>
      <c r="Y2015" s="14">
        <v>46209</v>
      </c>
      <c r="Z2015" t="s">
        <v>8821</v>
      </c>
      <c r="AA2015" s="31">
        <v>46209.442870370367</v>
      </c>
      <c r="AK2015" s="14">
        <v>46209</v>
      </c>
      <c r="AL2015" t="s">
        <v>8822</v>
      </c>
      <c r="AM2015" s="31">
        <v>46209.53696759259</v>
      </c>
      <c r="AQ2015" s="31">
        <v>46209.53696759259</v>
      </c>
      <c r="AR2015" s="14">
        <v>46209</v>
      </c>
      <c r="AS2015" t="s">
        <v>8822</v>
      </c>
      <c r="AT2015" t="s">
        <v>582</v>
      </c>
      <c r="AU2015" t="s">
        <v>678</v>
      </c>
      <c r="AV2015" s="14">
        <v>46209</v>
      </c>
      <c r="AW2015" t="s">
        <v>8823</v>
      </c>
      <c r="AX2015" s="31">
        <v>46209.572534722225</v>
      </c>
      <c r="AY2015" s="14">
        <v>46209</v>
      </c>
      <c r="AZ2015" t="s">
        <v>1435</v>
      </c>
      <c r="BA2015" s="31">
        <v>46209.579699074071</v>
      </c>
      <c r="BB2015" s="14">
        <v>46209</v>
      </c>
      <c r="BC2015" t="s">
        <v>1442</v>
      </c>
      <c r="BD2015" s="31">
        <v>46209.594537037039</v>
      </c>
      <c r="BE2015" s="14">
        <v>46209</v>
      </c>
      <c r="BF2015" t="s">
        <v>8654</v>
      </c>
      <c r="BG2015" s="31">
        <v>46209.603576388887</v>
      </c>
      <c r="BH2015" s="14">
        <v>46209</v>
      </c>
      <c r="BI2015" t="s">
        <v>8654</v>
      </c>
      <c r="BJ2015" s="31">
        <v>46209.607164351852</v>
      </c>
      <c r="BW2015" s="14">
        <v>46209</v>
      </c>
      <c r="BX2015" t="s">
        <v>8654</v>
      </c>
      <c r="BY2015" s="31">
        <v>46209.616759259261</v>
      </c>
      <c r="BZ2015" s="14">
        <v>46209</v>
      </c>
      <c r="CA2015" t="s">
        <v>1437</v>
      </c>
      <c r="CB2015" s="31">
        <v>46209.61990740741</v>
      </c>
      <c r="CF2015" s="14">
        <v>46209</v>
      </c>
      <c r="CG2015" t="s">
        <v>8823</v>
      </c>
      <c r="CH2015" s="31">
        <v>46209.712939814817</v>
      </c>
      <c r="CM2015" s="4">
        <f t="shared" si="82"/>
        <v>46209.442870370367</v>
      </c>
      <c r="CN2015">
        <f t="shared" si="83"/>
        <v>0</v>
      </c>
      <c r="CO2015" t="str">
        <f>VLOOKUP(A2015,Sheet1!$A$2:$B$221,2,0)</f>
        <v>South East Zone</v>
      </c>
    </row>
    <row r="2016" spans="1:93" x14ac:dyDescent="0.35">
      <c r="A2016" t="s">
        <v>8834</v>
      </c>
      <c r="B2016">
        <v>394</v>
      </c>
      <c r="C2016" t="s">
        <v>9332</v>
      </c>
      <c r="D2016" t="s">
        <v>678</v>
      </c>
      <c r="E2016" t="s">
        <v>589</v>
      </c>
      <c r="F2016" t="s">
        <v>590</v>
      </c>
      <c r="G2016" t="s">
        <v>518</v>
      </c>
      <c r="H2016" t="s">
        <v>8835</v>
      </c>
      <c r="I2016">
        <v>212381</v>
      </c>
      <c r="J2016" t="s">
        <v>8836</v>
      </c>
      <c r="K2016" t="s">
        <v>8837</v>
      </c>
      <c r="L2016" t="s">
        <v>4622</v>
      </c>
      <c r="M2016" t="s">
        <v>8838</v>
      </c>
      <c r="N2016">
        <v>60000</v>
      </c>
      <c r="O2016" t="s">
        <v>8839</v>
      </c>
      <c r="P2016" t="s">
        <v>8840</v>
      </c>
      <c r="Q2016" t="s">
        <v>8841</v>
      </c>
      <c r="R2016">
        <v>5697583493</v>
      </c>
      <c r="S2016" s="14">
        <v>46206</v>
      </c>
      <c r="T2016" t="s">
        <v>8842</v>
      </c>
      <c r="U2016" s="31">
        <v>46206.411365740743</v>
      </c>
      <c r="AK2016" s="14">
        <v>46206</v>
      </c>
      <c r="AL2016" t="s">
        <v>2971</v>
      </c>
      <c r="AM2016" s="31">
        <v>46206.549733796295</v>
      </c>
      <c r="AQ2016" s="31">
        <v>46206.549733796295</v>
      </c>
      <c r="AR2016" s="14">
        <v>46206</v>
      </c>
      <c r="AS2016" t="s">
        <v>2971</v>
      </c>
      <c r="AT2016" t="s">
        <v>590</v>
      </c>
      <c r="AU2016" t="s">
        <v>678</v>
      </c>
      <c r="AV2016" s="14">
        <v>46206</v>
      </c>
      <c r="AW2016" t="s">
        <v>2971</v>
      </c>
      <c r="AX2016" s="31">
        <v>46206.550266203703</v>
      </c>
      <c r="AY2016" s="14">
        <v>46206</v>
      </c>
      <c r="AZ2016" t="s">
        <v>1435</v>
      </c>
      <c r="BA2016" s="31">
        <v>46206.556388888886</v>
      </c>
      <c r="BB2016" s="14">
        <v>46206</v>
      </c>
      <c r="BC2016" t="s">
        <v>1442</v>
      </c>
      <c r="BD2016" s="31">
        <v>46206.563773148147</v>
      </c>
      <c r="BE2016" s="14">
        <v>46206</v>
      </c>
      <c r="BF2016" t="s">
        <v>1437</v>
      </c>
      <c r="BG2016" s="31">
        <v>46206.621874999997</v>
      </c>
      <c r="BH2016" s="14">
        <v>46206</v>
      </c>
      <c r="BI2016" t="s">
        <v>1438</v>
      </c>
      <c r="BJ2016" s="31">
        <v>46206.717372685183</v>
      </c>
      <c r="BK2016" s="14">
        <v>46206</v>
      </c>
      <c r="BL2016" t="s">
        <v>1437</v>
      </c>
      <c r="BM2016" s="31">
        <v>46206.622974537036</v>
      </c>
      <c r="BW2016" s="14">
        <v>46206</v>
      </c>
      <c r="BX2016" t="s">
        <v>1438</v>
      </c>
      <c r="BY2016" s="31">
        <v>46206.741400462961</v>
      </c>
      <c r="BZ2016" s="14">
        <v>46206</v>
      </c>
      <c r="CA2016" t="s">
        <v>1438</v>
      </c>
      <c r="CB2016" s="31">
        <v>46206.742812500001</v>
      </c>
      <c r="CF2016" s="14">
        <v>46206</v>
      </c>
      <c r="CG2016" t="s">
        <v>2972</v>
      </c>
      <c r="CH2016" s="31">
        <v>46206.754432870373</v>
      </c>
      <c r="CM2016" s="4">
        <f t="shared" si="82"/>
        <v>46206.411365740743</v>
      </c>
      <c r="CN2016">
        <f t="shared" si="83"/>
        <v>0</v>
      </c>
      <c r="CO2016" t="str">
        <f>VLOOKUP(A2016,Sheet1!$A$2:$B$221,2,0)</f>
        <v>South East Zone</v>
      </c>
    </row>
    <row r="2017" spans="1:93" x14ac:dyDescent="0.35">
      <c r="A2017" t="s">
        <v>8834</v>
      </c>
      <c r="B2017">
        <v>394</v>
      </c>
      <c r="C2017" t="s">
        <v>9332</v>
      </c>
      <c r="D2017" t="s">
        <v>678</v>
      </c>
      <c r="E2017" t="s">
        <v>589</v>
      </c>
      <c r="F2017" t="s">
        <v>590</v>
      </c>
      <c r="G2017" t="s">
        <v>518</v>
      </c>
      <c r="H2017" t="s">
        <v>8843</v>
      </c>
      <c r="I2017">
        <v>438559</v>
      </c>
      <c r="J2017" t="s">
        <v>8844</v>
      </c>
      <c r="K2017" t="s">
        <v>8845</v>
      </c>
      <c r="L2017" t="s">
        <v>4622</v>
      </c>
      <c r="M2017" t="s">
        <v>8846</v>
      </c>
      <c r="N2017">
        <v>90000</v>
      </c>
      <c r="O2017" t="s">
        <v>1032</v>
      </c>
      <c r="P2017" t="s">
        <v>1033</v>
      </c>
      <c r="Q2017" t="s">
        <v>8847</v>
      </c>
      <c r="R2017">
        <v>4497511112</v>
      </c>
      <c r="S2017" s="14">
        <v>46206</v>
      </c>
      <c r="T2017" t="s">
        <v>8848</v>
      </c>
      <c r="U2017" s="31">
        <v>46206.498194444444</v>
      </c>
      <c r="AK2017" s="14">
        <v>46206</v>
      </c>
      <c r="AL2017" t="s">
        <v>2971</v>
      </c>
      <c r="AM2017" s="31">
        <v>46206.541226851848</v>
      </c>
      <c r="AQ2017" s="31">
        <v>46206.541226851848</v>
      </c>
      <c r="AR2017" s="14">
        <v>46206</v>
      </c>
      <c r="AS2017" t="s">
        <v>2971</v>
      </c>
      <c r="AT2017" t="s">
        <v>590</v>
      </c>
      <c r="AU2017" t="s">
        <v>678</v>
      </c>
      <c r="AV2017" s="14">
        <v>46206</v>
      </c>
      <c r="AW2017" t="s">
        <v>8848</v>
      </c>
      <c r="AX2017" s="31">
        <v>46206.560972222222</v>
      </c>
      <c r="AY2017" s="14">
        <v>46206</v>
      </c>
      <c r="AZ2017" t="s">
        <v>1435</v>
      </c>
      <c r="BA2017" s="31">
        <v>46206.561967592592</v>
      </c>
      <c r="BB2017" s="14">
        <v>46206</v>
      </c>
      <c r="BC2017" t="s">
        <v>1454</v>
      </c>
      <c r="BD2017" s="31">
        <v>46206.56894675926</v>
      </c>
      <c r="BE2017" s="14">
        <v>46206</v>
      </c>
      <c r="BF2017" t="s">
        <v>1437</v>
      </c>
      <c r="BG2017" s="31">
        <v>46206.621111111112</v>
      </c>
      <c r="BH2017" s="14">
        <v>46206</v>
      </c>
      <c r="BI2017" t="s">
        <v>1437</v>
      </c>
      <c r="BJ2017" s="31">
        <v>46206.621608796297</v>
      </c>
      <c r="BW2017" s="14">
        <v>46206</v>
      </c>
      <c r="BX2017" t="s">
        <v>1437</v>
      </c>
      <c r="BY2017" s="31">
        <v>46206.635601851849</v>
      </c>
      <c r="BZ2017" s="14">
        <v>46206</v>
      </c>
      <c r="CA2017" t="s">
        <v>1438</v>
      </c>
      <c r="CB2017" s="31">
        <v>46206.64707175926</v>
      </c>
      <c r="CF2017" s="14">
        <v>46206</v>
      </c>
      <c r="CG2017" t="s">
        <v>2972</v>
      </c>
      <c r="CH2017" s="31">
        <v>46206.707986111112</v>
      </c>
      <c r="CM2017" s="4">
        <f t="shared" si="82"/>
        <v>46206.498194444444</v>
      </c>
      <c r="CN2017">
        <f t="shared" si="83"/>
        <v>0</v>
      </c>
      <c r="CO2017" t="str">
        <f>VLOOKUP(A2017,Sheet1!$A$2:$B$221,2,0)</f>
        <v>South East Zone</v>
      </c>
    </row>
    <row r="2018" spans="1:93" x14ac:dyDescent="0.35">
      <c r="A2018" t="s">
        <v>8834</v>
      </c>
      <c r="B2018">
        <v>394</v>
      </c>
      <c r="C2018" t="s">
        <v>9332</v>
      </c>
      <c r="D2018" t="s">
        <v>678</v>
      </c>
      <c r="E2018" t="s">
        <v>589</v>
      </c>
      <c r="F2018" t="s">
        <v>590</v>
      </c>
      <c r="G2018" t="s">
        <v>518</v>
      </c>
      <c r="H2018" t="s">
        <v>8849</v>
      </c>
      <c r="I2018">
        <v>654466</v>
      </c>
      <c r="J2018" t="s">
        <v>8844</v>
      </c>
      <c r="K2018" t="s">
        <v>8845</v>
      </c>
      <c r="L2018" t="s">
        <v>4622</v>
      </c>
      <c r="M2018" t="s">
        <v>8850</v>
      </c>
      <c r="N2018">
        <v>45000</v>
      </c>
      <c r="O2018" t="s">
        <v>1036</v>
      </c>
      <c r="P2018" t="s">
        <v>1037</v>
      </c>
      <c r="Q2018" t="s">
        <v>8851</v>
      </c>
      <c r="R2018">
        <v>4487471549</v>
      </c>
      <c r="S2018" s="14">
        <v>46205</v>
      </c>
      <c r="T2018" t="s">
        <v>8848</v>
      </c>
      <c r="U2018" s="31">
        <v>46205.363958333335</v>
      </c>
      <c r="AK2018" s="14">
        <v>46205</v>
      </c>
      <c r="AL2018" t="s">
        <v>2971</v>
      </c>
      <c r="AM2018" s="31">
        <v>46205.455324074072</v>
      </c>
      <c r="AQ2018" s="31">
        <v>46205.455324074072</v>
      </c>
      <c r="AR2018" s="14">
        <v>46205</v>
      </c>
      <c r="AS2018" t="s">
        <v>2971</v>
      </c>
      <c r="AT2018" t="s">
        <v>590</v>
      </c>
      <c r="AU2018" t="s">
        <v>678</v>
      </c>
      <c r="AV2018" s="14">
        <v>46205</v>
      </c>
      <c r="AW2018" t="s">
        <v>2971</v>
      </c>
      <c r="AX2018" s="31">
        <v>46205.457175925927</v>
      </c>
      <c r="AY2018" s="14">
        <v>46205</v>
      </c>
      <c r="AZ2018" t="s">
        <v>1435</v>
      </c>
      <c r="BA2018" s="31">
        <v>46205.460833333331</v>
      </c>
      <c r="BB2018" s="14">
        <v>46205</v>
      </c>
      <c r="BC2018" t="s">
        <v>1457</v>
      </c>
      <c r="BD2018" s="31">
        <v>46205.465474537035</v>
      </c>
      <c r="BE2018" s="14">
        <v>46205</v>
      </c>
      <c r="BF2018" t="s">
        <v>8654</v>
      </c>
      <c r="BG2018" s="31">
        <v>46205.474085648151</v>
      </c>
      <c r="BH2018" s="14">
        <v>46205</v>
      </c>
      <c r="BI2018" t="s">
        <v>8654</v>
      </c>
      <c r="BJ2018" s="31">
        <v>46205.476574074077</v>
      </c>
      <c r="BW2018" s="14">
        <v>46205</v>
      </c>
      <c r="BX2018" t="s">
        <v>8654</v>
      </c>
      <c r="BY2018" s="31">
        <v>46205.501446759263</v>
      </c>
      <c r="BZ2018" s="14">
        <v>46205</v>
      </c>
      <c r="CA2018" t="s">
        <v>1438</v>
      </c>
      <c r="CB2018" s="31">
        <v>46205.512731481482</v>
      </c>
      <c r="CF2018" s="14">
        <v>46205</v>
      </c>
      <c r="CG2018" t="s">
        <v>2972</v>
      </c>
      <c r="CH2018" s="31">
        <v>46205.572743055556</v>
      </c>
      <c r="CM2018" s="4">
        <f t="shared" si="82"/>
        <v>46205.363958333335</v>
      </c>
      <c r="CN2018">
        <f t="shared" si="83"/>
        <v>0</v>
      </c>
      <c r="CO2018" t="str">
        <f>VLOOKUP(A2018,Sheet1!$A$2:$B$221,2,0)</f>
        <v>South East Zone</v>
      </c>
    </row>
    <row r="2019" spans="1:93" x14ac:dyDescent="0.35">
      <c r="A2019" t="s">
        <v>8834</v>
      </c>
      <c r="B2019">
        <v>394</v>
      </c>
      <c r="C2019" t="s">
        <v>9332</v>
      </c>
      <c r="D2019" t="s">
        <v>678</v>
      </c>
      <c r="E2019" t="s">
        <v>589</v>
      </c>
      <c r="F2019" t="s">
        <v>590</v>
      </c>
      <c r="G2019" t="s">
        <v>518</v>
      </c>
      <c r="H2019" t="s">
        <v>8849</v>
      </c>
      <c r="I2019">
        <v>654466</v>
      </c>
      <c r="J2019" t="s">
        <v>8844</v>
      </c>
      <c r="K2019" t="s">
        <v>8845</v>
      </c>
      <c r="L2019" t="s">
        <v>4622</v>
      </c>
      <c r="M2019" t="s">
        <v>8850</v>
      </c>
      <c r="N2019">
        <v>65000</v>
      </c>
      <c r="O2019" t="s">
        <v>8544</v>
      </c>
      <c r="P2019" t="s">
        <v>8545</v>
      </c>
      <c r="Q2019" t="s">
        <v>8852</v>
      </c>
      <c r="R2019">
        <v>2945140006</v>
      </c>
      <c r="S2019" s="14">
        <v>46205</v>
      </c>
      <c r="T2019" t="s">
        <v>8848</v>
      </c>
      <c r="U2019" s="31">
        <v>46205.363981481481</v>
      </c>
      <c r="AK2019" s="14">
        <v>46205</v>
      </c>
      <c r="AL2019" t="s">
        <v>2971</v>
      </c>
      <c r="AM2019" s="31">
        <v>46205.455289351848</v>
      </c>
      <c r="AQ2019" s="31">
        <v>46205.455289351848</v>
      </c>
      <c r="AR2019" s="14">
        <v>46205</v>
      </c>
      <c r="AS2019" t="s">
        <v>2971</v>
      </c>
      <c r="AT2019" t="s">
        <v>590</v>
      </c>
      <c r="AU2019" t="s">
        <v>678</v>
      </c>
      <c r="AV2019" s="14">
        <v>46205</v>
      </c>
      <c r="AW2019" t="s">
        <v>2971</v>
      </c>
      <c r="AX2019" s="31">
        <v>46205.457152777781</v>
      </c>
      <c r="AY2019" s="14">
        <v>46205</v>
      </c>
      <c r="AZ2019" t="s">
        <v>1435</v>
      </c>
      <c r="BA2019" s="31">
        <v>46205.460833333331</v>
      </c>
      <c r="BB2019" s="14">
        <v>46205</v>
      </c>
      <c r="BC2019" t="s">
        <v>1457</v>
      </c>
      <c r="BD2019" s="31">
        <v>46205.465462962966</v>
      </c>
      <c r="BE2019" s="14">
        <v>46205</v>
      </c>
      <c r="BF2019" t="s">
        <v>8654</v>
      </c>
      <c r="BG2019" s="31">
        <v>46205.474074074074</v>
      </c>
      <c r="BH2019" s="14">
        <v>46205</v>
      </c>
      <c r="BI2019" t="s">
        <v>8654</v>
      </c>
      <c r="BJ2019" s="31">
        <v>46205.4765625</v>
      </c>
      <c r="BW2019" s="14">
        <v>46205</v>
      </c>
      <c r="BX2019" t="s">
        <v>8654</v>
      </c>
      <c r="BY2019" s="31">
        <v>46205.501435185186</v>
      </c>
      <c r="BZ2019" s="14">
        <v>46205</v>
      </c>
      <c r="CA2019" t="s">
        <v>1438</v>
      </c>
      <c r="CB2019" s="31">
        <v>46205.512731481482</v>
      </c>
      <c r="CF2019" s="14">
        <v>46205</v>
      </c>
      <c r="CG2019" t="s">
        <v>2972</v>
      </c>
      <c r="CH2019" s="31">
        <v>46205.572743055556</v>
      </c>
      <c r="CM2019" s="4">
        <f t="shared" si="82"/>
        <v>46205.363981481481</v>
      </c>
      <c r="CN2019">
        <f t="shared" si="83"/>
        <v>0</v>
      </c>
      <c r="CO2019" t="str">
        <f>VLOOKUP(A2019,Sheet1!$A$2:$B$221,2,0)</f>
        <v>South East Zone</v>
      </c>
    </row>
    <row r="2020" spans="1:93" x14ac:dyDescent="0.35">
      <c r="A2020" t="s">
        <v>8834</v>
      </c>
      <c r="B2020">
        <v>394</v>
      </c>
      <c r="C2020" t="s">
        <v>9332</v>
      </c>
      <c r="D2020" t="s">
        <v>678</v>
      </c>
      <c r="E2020" t="s">
        <v>589</v>
      </c>
      <c r="F2020" t="s">
        <v>590</v>
      </c>
      <c r="G2020" t="s">
        <v>518</v>
      </c>
      <c r="H2020" t="s">
        <v>4063</v>
      </c>
      <c r="I2020">
        <v>665437</v>
      </c>
      <c r="J2020" t="s">
        <v>4065</v>
      </c>
      <c r="K2020" t="s">
        <v>4066</v>
      </c>
      <c r="L2020" t="s">
        <v>4622</v>
      </c>
      <c r="M2020" t="s">
        <v>8853</v>
      </c>
      <c r="N2020">
        <v>85000</v>
      </c>
      <c r="O2020" t="s">
        <v>1110</v>
      </c>
      <c r="P2020" t="s">
        <v>1111</v>
      </c>
      <c r="Q2020" t="s">
        <v>4064</v>
      </c>
      <c r="R2020">
        <v>9361590475</v>
      </c>
      <c r="S2020" s="14">
        <v>46205</v>
      </c>
      <c r="T2020" t="s">
        <v>8854</v>
      </c>
      <c r="U2020" s="31">
        <v>46205.466574074075</v>
      </c>
      <c r="AK2020" s="14">
        <v>46205</v>
      </c>
      <c r="AL2020" t="s">
        <v>2971</v>
      </c>
      <c r="AM2020" s="31">
        <v>46205.504675925928</v>
      </c>
      <c r="AQ2020" s="31">
        <v>46205.504675925928</v>
      </c>
      <c r="AR2020" s="14">
        <v>46205</v>
      </c>
      <c r="AS2020" t="s">
        <v>2971</v>
      </c>
      <c r="AT2020" t="s">
        <v>590</v>
      </c>
      <c r="AU2020" t="s">
        <v>678</v>
      </c>
      <c r="AV2020" s="14">
        <v>46205</v>
      </c>
      <c r="AW2020" t="s">
        <v>2971</v>
      </c>
      <c r="AX2020" s="31">
        <v>46205.505196759259</v>
      </c>
      <c r="AY2020" s="14">
        <v>46205</v>
      </c>
      <c r="AZ2020" t="s">
        <v>1435</v>
      </c>
      <c r="BA2020" s="31">
        <v>46205.506747685184</v>
      </c>
      <c r="BB2020" s="14">
        <v>46205</v>
      </c>
      <c r="BC2020" t="s">
        <v>1436</v>
      </c>
      <c r="BD2020" s="31">
        <v>46205.512245370373</v>
      </c>
      <c r="BE2020" s="14">
        <v>46205</v>
      </c>
      <c r="BF2020" t="s">
        <v>1437</v>
      </c>
      <c r="BG2020" s="31">
        <v>46205.534224537034</v>
      </c>
      <c r="BH2020" s="14">
        <v>46205</v>
      </c>
      <c r="BI2020" t="s">
        <v>1437</v>
      </c>
      <c r="BJ2020" s="31">
        <v>46205.534918981481</v>
      </c>
      <c r="BW2020" s="14">
        <v>46205</v>
      </c>
      <c r="BX2020" t="s">
        <v>1437</v>
      </c>
      <c r="BY2020" s="31">
        <v>46205.540081018517</v>
      </c>
      <c r="BZ2020" s="14">
        <v>46205</v>
      </c>
      <c r="CA2020" t="s">
        <v>1455</v>
      </c>
      <c r="CB2020" s="31">
        <v>46205.552037037036</v>
      </c>
      <c r="CF2020" s="14">
        <v>46205</v>
      </c>
      <c r="CG2020" t="s">
        <v>2972</v>
      </c>
      <c r="CH2020" s="31">
        <v>46205.663495370369</v>
      </c>
      <c r="CM2020" s="4">
        <f t="shared" si="82"/>
        <v>46205.466574074075</v>
      </c>
      <c r="CN2020">
        <f t="shared" si="83"/>
        <v>0</v>
      </c>
      <c r="CO2020" t="str">
        <f>VLOOKUP(A2020,Sheet1!$A$2:$B$221,2,0)</f>
        <v>South East Zone</v>
      </c>
    </row>
    <row r="2021" spans="1:93" x14ac:dyDescent="0.35">
      <c r="A2021" t="s">
        <v>8834</v>
      </c>
      <c r="B2021">
        <v>394</v>
      </c>
      <c r="C2021" t="s">
        <v>9332</v>
      </c>
      <c r="D2021" t="s">
        <v>678</v>
      </c>
      <c r="E2021" t="s">
        <v>589</v>
      </c>
      <c r="F2021" t="s">
        <v>590</v>
      </c>
      <c r="G2021" t="s">
        <v>518</v>
      </c>
      <c r="H2021" t="s">
        <v>11134</v>
      </c>
      <c r="I2021">
        <v>691380</v>
      </c>
      <c r="J2021" t="s">
        <v>8836</v>
      </c>
      <c r="K2021" t="s">
        <v>8837</v>
      </c>
      <c r="L2021" t="s">
        <v>4622</v>
      </c>
      <c r="M2021" t="s">
        <v>11135</v>
      </c>
      <c r="N2021">
        <v>45000</v>
      </c>
      <c r="O2021" t="s">
        <v>10081</v>
      </c>
      <c r="P2021" t="s">
        <v>10082</v>
      </c>
      <c r="Q2021" t="s">
        <v>11136</v>
      </c>
      <c r="R2021">
        <v>3800140686</v>
      </c>
      <c r="S2021" s="14">
        <v>46209</v>
      </c>
      <c r="T2021" t="s">
        <v>8842</v>
      </c>
      <c r="U2021" s="31">
        <v>46209.690150462964</v>
      </c>
      <c r="AK2021" s="14">
        <v>46209</v>
      </c>
      <c r="AL2021" t="s">
        <v>2972</v>
      </c>
      <c r="AM2021" s="31">
        <v>46209.747835648152</v>
      </c>
      <c r="AQ2021" s="31">
        <v>46209.747835648152</v>
      </c>
      <c r="AR2021" s="14">
        <v>46209</v>
      </c>
      <c r="AS2021" t="s">
        <v>2972</v>
      </c>
      <c r="AT2021" t="s">
        <v>11137</v>
      </c>
      <c r="AU2021" t="s">
        <v>677</v>
      </c>
      <c r="AV2021" s="14">
        <v>46209</v>
      </c>
      <c r="AW2021" t="s">
        <v>2972</v>
      </c>
      <c r="AX2021" s="31">
        <v>46209.748506944445</v>
      </c>
      <c r="AY2021" s="14">
        <v>46209</v>
      </c>
      <c r="AZ2021" t="s">
        <v>1435</v>
      </c>
      <c r="BA2021" s="31">
        <v>46209.751342592594</v>
      </c>
      <c r="BB2021" s="14">
        <v>46209</v>
      </c>
      <c r="BC2021" t="s">
        <v>1436</v>
      </c>
      <c r="BD2021" s="31">
        <v>46209.757488425923</v>
      </c>
      <c r="BE2021" s="14">
        <v>46209</v>
      </c>
      <c r="BF2021" t="s">
        <v>8654</v>
      </c>
      <c r="BG2021" s="31">
        <v>46209.759884259256</v>
      </c>
      <c r="BH2021" s="14">
        <v>46209</v>
      </c>
      <c r="BI2021" t="s">
        <v>8654</v>
      </c>
      <c r="BJ2021" s="31">
        <v>46209.761041666665</v>
      </c>
      <c r="BW2021" s="14">
        <v>46209</v>
      </c>
      <c r="BX2021" t="s">
        <v>8654</v>
      </c>
      <c r="BY2021" s="31">
        <v>46209.765370370369</v>
      </c>
      <c r="BZ2021" s="14">
        <v>46209</v>
      </c>
      <c r="CA2021" t="s">
        <v>1437</v>
      </c>
      <c r="CB2021" s="31">
        <v>46209.767974537041</v>
      </c>
      <c r="CF2021" s="14">
        <v>46209</v>
      </c>
      <c r="CG2021" t="s">
        <v>2972</v>
      </c>
      <c r="CH2021" s="31">
        <v>46209.863402777781</v>
      </c>
      <c r="CM2021" s="4">
        <f t="shared" si="82"/>
        <v>46209.690150462964</v>
      </c>
      <c r="CN2021">
        <f t="shared" si="83"/>
        <v>0</v>
      </c>
      <c r="CO2021" t="str">
        <f>VLOOKUP(A2021,Sheet1!$A$2:$B$221,2,0)</f>
        <v>South East Zone</v>
      </c>
    </row>
    <row r="2022" spans="1:93" x14ac:dyDescent="0.35">
      <c r="A2022" t="s">
        <v>8834</v>
      </c>
      <c r="B2022">
        <v>394</v>
      </c>
      <c r="C2022" t="s">
        <v>9332</v>
      </c>
      <c r="D2022" t="s">
        <v>678</v>
      </c>
      <c r="E2022" t="s">
        <v>589</v>
      </c>
      <c r="F2022" t="s">
        <v>590</v>
      </c>
      <c r="G2022" t="s">
        <v>518</v>
      </c>
      <c r="H2022" t="s">
        <v>11134</v>
      </c>
      <c r="I2022">
        <v>691380</v>
      </c>
      <c r="J2022" t="s">
        <v>8836</v>
      </c>
      <c r="K2022" t="s">
        <v>8837</v>
      </c>
      <c r="L2022" t="s">
        <v>4622</v>
      </c>
      <c r="M2022" t="s">
        <v>11135</v>
      </c>
      <c r="N2022">
        <v>40000</v>
      </c>
      <c r="O2022" t="s">
        <v>10149</v>
      </c>
      <c r="P2022" t="s">
        <v>10150</v>
      </c>
      <c r="Q2022" t="s">
        <v>11138</v>
      </c>
      <c r="R2022">
        <v>4354481046</v>
      </c>
      <c r="S2022" s="14">
        <v>46209</v>
      </c>
      <c r="T2022" t="s">
        <v>8842</v>
      </c>
      <c r="U2022" s="31">
        <v>46209.690138888887</v>
      </c>
      <c r="AK2022" s="14">
        <v>46209</v>
      </c>
      <c r="AL2022" t="s">
        <v>2972</v>
      </c>
      <c r="AM2022" s="31">
        <v>46209.747824074075</v>
      </c>
      <c r="AQ2022" s="31">
        <v>46209.747824074075</v>
      </c>
      <c r="AR2022" s="14">
        <v>46209</v>
      </c>
      <c r="AS2022" t="s">
        <v>2972</v>
      </c>
      <c r="AT2022" t="s">
        <v>11137</v>
      </c>
      <c r="AU2022" t="s">
        <v>677</v>
      </c>
      <c r="AV2022" s="14">
        <v>46209</v>
      </c>
      <c r="AW2022" t="s">
        <v>2972</v>
      </c>
      <c r="AX2022" s="31">
        <v>46209.748472222222</v>
      </c>
      <c r="AY2022" s="14">
        <v>46209</v>
      </c>
      <c r="AZ2022" t="s">
        <v>1435</v>
      </c>
      <c r="BA2022" s="31">
        <v>46209.751342592594</v>
      </c>
      <c r="BB2022" s="14">
        <v>46209</v>
      </c>
      <c r="BC2022" t="s">
        <v>1436</v>
      </c>
      <c r="BD2022" s="31">
        <v>46209.757476851853</v>
      </c>
      <c r="BE2022" s="14">
        <v>46209</v>
      </c>
      <c r="BF2022" t="s">
        <v>8654</v>
      </c>
      <c r="BG2022" s="31">
        <v>46209.75986111111</v>
      </c>
      <c r="BH2022" s="14">
        <v>46209</v>
      </c>
      <c r="BI2022" t="s">
        <v>8654</v>
      </c>
      <c r="BJ2022" s="31">
        <v>46209.761030092595</v>
      </c>
      <c r="BW2022" s="14">
        <v>46209</v>
      </c>
      <c r="BX2022" t="s">
        <v>8654</v>
      </c>
      <c r="BY2022" s="31">
        <v>46209.7653587963</v>
      </c>
      <c r="BZ2022" s="14">
        <v>46209</v>
      </c>
      <c r="CA2022" t="s">
        <v>1437</v>
      </c>
      <c r="CB2022" s="31">
        <v>46209.767974537041</v>
      </c>
      <c r="CF2022" s="14">
        <v>46209</v>
      </c>
      <c r="CG2022" t="s">
        <v>2972</v>
      </c>
      <c r="CH2022" s="31">
        <v>46209.863402777781</v>
      </c>
      <c r="CM2022" s="4">
        <f t="shared" si="82"/>
        <v>46209.690138888887</v>
      </c>
      <c r="CN2022">
        <f t="shared" si="83"/>
        <v>0</v>
      </c>
      <c r="CO2022" t="str">
        <f>VLOOKUP(A2022,Sheet1!$A$2:$B$221,2,0)</f>
        <v>South East Zone</v>
      </c>
    </row>
    <row r="2023" spans="1:93" x14ac:dyDescent="0.35">
      <c r="A2023" t="s">
        <v>8855</v>
      </c>
      <c r="B2023">
        <v>409</v>
      </c>
      <c r="C2023" t="s">
        <v>9332</v>
      </c>
      <c r="D2023" t="s">
        <v>678</v>
      </c>
      <c r="E2023" t="s">
        <v>519</v>
      </c>
      <c r="F2023" t="s">
        <v>520</v>
      </c>
      <c r="G2023" t="s">
        <v>828</v>
      </c>
      <c r="H2023" t="s">
        <v>8856</v>
      </c>
      <c r="I2023">
        <v>210493</v>
      </c>
      <c r="J2023" t="s">
        <v>8857</v>
      </c>
      <c r="K2023" t="s">
        <v>8858</v>
      </c>
      <c r="L2023" t="s">
        <v>4622</v>
      </c>
      <c r="M2023" t="s">
        <v>8859</v>
      </c>
      <c r="N2023">
        <v>40000</v>
      </c>
      <c r="O2023" t="s">
        <v>969</v>
      </c>
      <c r="P2023" t="s">
        <v>970</v>
      </c>
      <c r="Q2023" t="s">
        <v>8860</v>
      </c>
      <c r="R2023">
        <v>5547516158</v>
      </c>
      <c r="S2023" s="14">
        <v>46204</v>
      </c>
      <c r="T2023" t="s">
        <v>8861</v>
      </c>
      <c r="U2023" s="31">
        <v>46204.70652777778</v>
      </c>
      <c r="AK2023" s="14">
        <v>46205</v>
      </c>
      <c r="AL2023" t="s">
        <v>1497</v>
      </c>
      <c r="AM2023" s="31">
        <v>46205.488935185182</v>
      </c>
      <c r="AQ2023" s="31">
        <v>46205.488935185182</v>
      </c>
      <c r="AR2023" s="14">
        <v>46205</v>
      </c>
      <c r="AS2023" t="s">
        <v>1497</v>
      </c>
      <c r="AT2023" t="s">
        <v>520</v>
      </c>
      <c r="AU2023" t="s">
        <v>678</v>
      </c>
      <c r="AV2023" s="14">
        <v>46205</v>
      </c>
      <c r="AW2023" t="s">
        <v>8861</v>
      </c>
      <c r="AX2023" s="31">
        <v>46205.536076388889</v>
      </c>
      <c r="AY2023" s="14">
        <v>46205</v>
      </c>
      <c r="AZ2023" t="s">
        <v>1435</v>
      </c>
      <c r="BA2023" s="31">
        <v>46205.544374999998</v>
      </c>
      <c r="BB2023" s="14">
        <v>46205</v>
      </c>
      <c r="BC2023" t="s">
        <v>1457</v>
      </c>
      <c r="BD2023" s="31">
        <v>46205.551423611112</v>
      </c>
      <c r="BE2023" s="14">
        <v>46205</v>
      </c>
      <c r="BF2023" t="s">
        <v>8654</v>
      </c>
      <c r="BG2023" s="31">
        <v>46205.555648148147</v>
      </c>
      <c r="BH2023" s="14">
        <v>46205</v>
      </c>
      <c r="BI2023" t="s">
        <v>8654</v>
      </c>
      <c r="BJ2023" s="31">
        <v>46205.556168981479</v>
      </c>
      <c r="BW2023" s="14">
        <v>46205</v>
      </c>
      <c r="BX2023" t="s">
        <v>8654</v>
      </c>
      <c r="BY2023" s="31">
        <v>46205.563854166663</v>
      </c>
      <c r="BZ2023" s="14">
        <v>46205</v>
      </c>
      <c r="CA2023" t="s">
        <v>1437</v>
      </c>
      <c r="CB2023" s="31">
        <v>46205.568611111114</v>
      </c>
      <c r="CF2023" s="14">
        <v>46205</v>
      </c>
      <c r="CG2023" t="s">
        <v>8862</v>
      </c>
      <c r="CH2023" s="31">
        <v>46205.693749999999</v>
      </c>
      <c r="CM2023" s="4">
        <f t="shared" si="82"/>
        <v>46204.70652777778</v>
      </c>
      <c r="CN2023">
        <f t="shared" si="83"/>
        <v>1</v>
      </c>
      <c r="CO2023" t="str">
        <f>VLOOKUP(A2023,Sheet1!$A$2:$B$221,2,0)</f>
        <v>South East Zone</v>
      </c>
    </row>
    <row r="2024" spans="1:93" x14ac:dyDescent="0.35">
      <c r="A2024" t="s">
        <v>8855</v>
      </c>
      <c r="B2024">
        <v>409</v>
      </c>
      <c r="C2024" t="s">
        <v>9332</v>
      </c>
      <c r="D2024" t="s">
        <v>678</v>
      </c>
      <c r="E2024" t="s">
        <v>519</v>
      </c>
      <c r="F2024" t="s">
        <v>520</v>
      </c>
      <c r="G2024" t="s">
        <v>828</v>
      </c>
      <c r="H2024" t="s">
        <v>11714</v>
      </c>
      <c r="I2024">
        <v>611265</v>
      </c>
      <c r="J2024" t="s">
        <v>8867</v>
      </c>
      <c r="K2024" t="s">
        <v>8868</v>
      </c>
      <c r="L2024" t="s">
        <v>4622</v>
      </c>
      <c r="M2024" t="s">
        <v>13003</v>
      </c>
      <c r="N2024">
        <v>70000</v>
      </c>
      <c r="O2024" t="s">
        <v>1235</v>
      </c>
      <c r="P2024" t="s">
        <v>1236</v>
      </c>
      <c r="Q2024" t="s">
        <v>11717</v>
      </c>
      <c r="R2024">
        <v>1547656797</v>
      </c>
      <c r="S2024" s="14">
        <v>46210</v>
      </c>
      <c r="T2024" t="s">
        <v>8871</v>
      </c>
      <c r="U2024" s="31">
        <v>46210.722141203703</v>
      </c>
      <c r="AK2024" s="14">
        <v>46210</v>
      </c>
      <c r="AL2024" t="s">
        <v>1497</v>
      </c>
      <c r="AM2024" s="31">
        <v>46210.751192129632</v>
      </c>
      <c r="AQ2024" s="31">
        <v>46210.751192129632</v>
      </c>
      <c r="AR2024" s="14">
        <v>46210</v>
      </c>
      <c r="AS2024" t="s">
        <v>1497</v>
      </c>
      <c r="AT2024" t="s">
        <v>520</v>
      </c>
      <c r="AU2024" t="s">
        <v>678</v>
      </c>
      <c r="AV2024" s="14">
        <v>46210</v>
      </c>
      <c r="AW2024" t="s">
        <v>3591</v>
      </c>
      <c r="AX2024" s="31">
        <v>46210.759259259263</v>
      </c>
      <c r="AY2024" s="14">
        <v>46210</v>
      </c>
      <c r="AZ2024" t="s">
        <v>1435</v>
      </c>
      <c r="BA2024" s="31">
        <v>46210.762013888889</v>
      </c>
      <c r="BB2024" s="14">
        <v>46210</v>
      </c>
      <c r="BC2024" t="s">
        <v>1454</v>
      </c>
      <c r="BD2024" s="31">
        <v>46210.766932870371</v>
      </c>
      <c r="BE2024" s="14">
        <v>46210</v>
      </c>
      <c r="BF2024" t="s">
        <v>1491</v>
      </c>
      <c r="BG2024" s="31">
        <v>46210.767245370371</v>
      </c>
      <c r="BH2024" s="14">
        <v>46210</v>
      </c>
      <c r="BI2024" t="s">
        <v>1491</v>
      </c>
      <c r="BJ2024" s="31">
        <v>46210.768379629626</v>
      </c>
      <c r="BW2024" s="14">
        <v>46210</v>
      </c>
      <c r="BX2024" t="s">
        <v>1438</v>
      </c>
      <c r="BY2024" s="31">
        <v>46210.784270833334</v>
      </c>
      <c r="BZ2024" s="14">
        <v>46210</v>
      </c>
      <c r="CA2024" t="s">
        <v>1455</v>
      </c>
      <c r="CB2024" s="31">
        <v>46210.812256944446</v>
      </c>
      <c r="CM2024" s="4">
        <f t="shared" si="82"/>
        <v>46210.722141203703</v>
      </c>
      <c r="CN2024">
        <f t="shared" si="83"/>
        <v>0</v>
      </c>
      <c r="CO2024" t="str">
        <f>VLOOKUP(A2024,Sheet1!$A$2:$B$221,2,0)</f>
        <v>South East Zone</v>
      </c>
    </row>
    <row r="2025" spans="1:93" x14ac:dyDescent="0.35">
      <c r="A2025" t="s">
        <v>8855</v>
      </c>
      <c r="B2025">
        <v>409</v>
      </c>
      <c r="C2025" t="s">
        <v>9332</v>
      </c>
      <c r="D2025" t="s">
        <v>678</v>
      </c>
      <c r="E2025" t="s">
        <v>519</v>
      </c>
      <c r="F2025" t="s">
        <v>520</v>
      </c>
      <c r="G2025" t="s">
        <v>828</v>
      </c>
      <c r="H2025" t="s">
        <v>8863</v>
      </c>
      <c r="I2025">
        <v>612852</v>
      </c>
      <c r="J2025" t="s">
        <v>8857</v>
      </c>
      <c r="K2025" t="s">
        <v>8858</v>
      </c>
      <c r="L2025" t="s">
        <v>4622</v>
      </c>
      <c r="M2025" t="s">
        <v>8864</v>
      </c>
      <c r="N2025">
        <v>65000</v>
      </c>
      <c r="O2025" t="s">
        <v>1498</v>
      </c>
      <c r="P2025" t="s">
        <v>1499</v>
      </c>
      <c r="Q2025" t="s">
        <v>8865</v>
      </c>
      <c r="R2025">
        <v>9204505852</v>
      </c>
      <c r="S2025" s="14">
        <v>46204</v>
      </c>
      <c r="T2025" t="s">
        <v>8861</v>
      </c>
      <c r="U2025" s="31">
        <v>46204.539513888885</v>
      </c>
      <c r="AK2025" s="14">
        <v>46204</v>
      </c>
      <c r="AL2025" t="s">
        <v>1497</v>
      </c>
      <c r="AM2025" s="31">
        <v>46204.762812499997</v>
      </c>
      <c r="AQ2025" s="31">
        <v>46204.762812499997</v>
      </c>
      <c r="AR2025" s="14">
        <v>46204</v>
      </c>
      <c r="AS2025" t="s">
        <v>1497</v>
      </c>
      <c r="AT2025" t="s">
        <v>520</v>
      </c>
      <c r="AU2025" t="s">
        <v>678</v>
      </c>
      <c r="AV2025" s="14">
        <v>46205</v>
      </c>
      <c r="AW2025" t="s">
        <v>8861</v>
      </c>
      <c r="AX2025" s="31">
        <v>46205.40415509259</v>
      </c>
      <c r="AY2025" s="14">
        <v>46205</v>
      </c>
      <c r="AZ2025" t="s">
        <v>1435</v>
      </c>
      <c r="BA2025" s="31">
        <v>46205.408217592594</v>
      </c>
      <c r="BB2025" s="14">
        <v>46205</v>
      </c>
      <c r="BC2025" t="s">
        <v>1454</v>
      </c>
      <c r="BD2025" s="31">
        <v>46205.420798611114</v>
      </c>
      <c r="BE2025" s="14">
        <v>46205</v>
      </c>
      <c r="BF2025" t="s">
        <v>1437</v>
      </c>
      <c r="BG2025" s="31">
        <v>46205.457083333335</v>
      </c>
      <c r="BH2025" s="14">
        <v>46205</v>
      </c>
      <c r="BI2025" t="s">
        <v>1437</v>
      </c>
      <c r="BJ2025" s="31">
        <v>46205.457789351851</v>
      </c>
      <c r="BW2025" s="14">
        <v>46205</v>
      </c>
      <c r="BX2025" t="s">
        <v>1437</v>
      </c>
      <c r="BY2025" s="31">
        <v>46205.462037037039</v>
      </c>
      <c r="BZ2025" s="14">
        <v>46205</v>
      </c>
      <c r="CA2025" t="s">
        <v>1455</v>
      </c>
      <c r="CB2025" s="31">
        <v>46205.464016203703</v>
      </c>
      <c r="CF2025" s="14">
        <v>46205</v>
      </c>
      <c r="CG2025" t="s">
        <v>8862</v>
      </c>
      <c r="CH2025" s="31">
        <v>46205.703252314815</v>
      </c>
      <c r="CM2025" s="4">
        <f t="shared" si="82"/>
        <v>46204.539513888885</v>
      </c>
      <c r="CN2025">
        <f t="shared" si="83"/>
        <v>0</v>
      </c>
      <c r="CO2025" t="str">
        <f>VLOOKUP(A2025,Sheet1!$A$2:$B$221,2,0)</f>
        <v>South East Zone</v>
      </c>
    </row>
    <row r="2026" spans="1:93" x14ac:dyDescent="0.35">
      <c r="A2026" t="s">
        <v>8855</v>
      </c>
      <c r="B2026">
        <v>409</v>
      </c>
      <c r="C2026" t="s">
        <v>9332</v>
      </c>
      <c r="D2026" t="s">
        <v>678</v>
      </c>
      <c r="E2026" t="s">
        <v>519</v>
      </c>
      <c r="F2026" t="s">
        <v>520</v>
      </c>
      <c r="G2026" t="s">
        <v>828</v>
      </c>
      <c r="H2026" t="s">
        <v>8866</v>
      </c>
      <c r="I2026">
        <v>717206</v>
      </c>
      <c r="J2026" t="s">
        <v>8867</v>
      </c>
      <c r="K2026" t="s">
        <v>8868</v>
      </c>
      <c r="L2026" t="s">
        <v>4622</v>
      </c>
      <c r="M2026" t="s">
        <v>8869</v>
      </c>
      <c r="N2026">
        <v>70000</v>
      </c>
      <c r="O2026" t="s">
        <v>4359</v>
      </c>
      <c r="P2026" t="s">
        <v>4360</v>
      </c>
      <c r="Q2026" t="s">
        <v>8873</v>
      </c>
      <c r="R2026">
        <v>1804565579</v>
      </c>
      <c r="S2026" s="14">
        <v>46204</v>
      </c>
      <c r="T2026" t="s">
        <v>8871</v>
      </c>
      <c r="U2026" s="31">
        <v>46204.689432870371</v>
      </c>
      <c r="AK2026" s="14">
        <v>46205</v>
      </c>
      <c r="AL2026" t="s">
        <v>1497</v>
      </c>
      <c r="AM2026" s="31">
        <v>46205.787372685183</v>
      </c>
      <c r="AQ2026" s="31">
        <v>46205.787372685183</v>
      </c>
      <c r="AR2026" s="14">
        <v>46205</v>
      </c>
      <c r="AS2026" t="s">
        <v>1497</v>
      </c>
      <c r="AT2026" t="s">
        <v>520</v>
      </c>
      <c r="AU2026" t="s">
        <v>678</v>
      </c>
      <c r="AV2026" s="14">
        <v>46209</v>
      </c>
      <c r="AW2026" t="s">
        <v>8871</v>
      </c>
      <c r="AX2026" s="31">
        <v>46209.846377314818</v>
      </c>
      <c r="AY2026" s="14">
        <v>46210</v>
      </c>
      <c r="AZ2026" t="s">
        <v>1435</v>
      </c>
      <c r="BA2026" s="31">
        <v>46210.396157407406</v>
      </c>
      <c r="BB2026" s="14">
        <v>46210</v>
      </c>
      <c r="BC2026" t="s">
        <v>1458</v>
      </c>
      <c r="BD2026" s="31">
        <v>46210.408437500002</v>
      </c>
      <c r="BE2026" s="14">
        <v>46210</v>
      </c>
      <c r="BF2026" t="s">
        <v>8654</v>
      </c>
      <c r="BG2026" s="31">
        <v>46210.421851851854</v>
      </c>
      <c r="BH2026" s="14">
        <v>46210</v>
      </c>
      <c r="BI2026" t="s">
        <v>8654</v>
      </c>
      <c r="BJ2026" s="31">
        <v>46210.424039351848</v>
      </c>
      <c r="BW2026" s="14">
        <v>46210</v>
      </c>
      <c r="BX2026" t="s">
        <v>8654</v>
      </c>
      <c r="BY2026" s="31">
        <v>46210.441828703704</v>
      </c>
      <c r="BZ2026" s="14">
        <v>46210</v>
      </c>
      <c r="CA2026" t="s">
        <v>1455</v>
      </c>
      <c r="CB2026" s="31">
        <v>46210.54760416667</v>
      </c>
      <c r="CM2026" s="4">
        <f t="shared" si="82"/>
        <v>46204.689432870371</v>
      </c>
      <c r="CN2026">
        <f t="shared" si="83"/>
        <v>1</v>
      </c>
      <c r="CO2026" t="str">
        <f>VLOOKUP(A2026,Sheet1!$A$2:$B$221,2,0)</f>
        <v>South East Zone</v>
      </c>
    </row>
    <row r="2027" spans="1:93" x14ac:dyDescent="0.35">
      <c r="A2027" t="s">
        <v>8855</v>
      </c>
      <c r="B2027">
        <v>409</v>
      </c>
      <c r="C2027" t="s">
        <v>9332</v>
      </c>
      <c r="D2027" t="s">
        <v>678</v>
      </c>
      <c r="E2027" t="s">
        <v>519</v>
      </c>
      <c r="F2027" t="s">
        <v>520</v>
      </c>
      <c r="G2027" t="s">
        <v>828</v>
      </c>
      <c r="H2027" t="s">
        <v>8866</v>
      </c>
      <c r="I2027">
        <v>717206</v>
      </c>
      <c r="J2027" t="s">
        <v>8867</v>
      </c>
      <c r="K2027" t="s">
        <v>8868</v>
      </c>
      <c r="L2027" t="s">
        <v>4622</v>
      </c>
      <c r="M2027" t="s">
        <v>8869</v>
      </c>
      <c r="N2027">
        <v>70000</v>
      </c>
      <c r="O2027" t="s">
        <v>4359</v>
      </c>
      <c r="P2027" t="s">
        <v>4360</v>
      </c>
      <c r="Q2027" t="s">
        <v>8872</v>
      </c>
      <c r="R2027">
        <v>2329727058</v>
      </c>
      <c r="S2027" s="14">
        <v>46204</v>
      </c>
      <c r="T2027" t="s">
        <v>8871</v>
      </c>
      <c r="U2027" s="31">
        <v>46204.689467592594</v>
      </c>
      <c r="AK2027" s="14">
        <v>46205</v>
      </c>
      <c r="AL2027" t="s">
        <v>1497</v>
      </c>
      <c r="AM2027" s="31">
        <v>46205.787395833337</v>
      </c>
      <c r="AQ2027" s="31">
        <v>46205.787395833337</v>
      </c>
      <c r="AR2027" s="14">
        <v>46205</v>
      </c>
      <c r="AS2027" t="s">
        <v>1497</v>
      </c>
      <c r="AT2027" t="s">
        <v>520</v>
      </c>
      <c r="AU2027" t="s">
        <v>678</v>
      </c>
      <c r="AV2027" s="14">
        <v>46209</v>
      </c>
      <c r="AW2027" t="s">
        <v>8871</v>
      </c>
      <c r="AX2027" s="31">
        <v>46209.846446759257</v>
      </c>
      <c r="AY2027" s="14">
        <v>46210</v>
      </c>
      <c r="AZ2027" t="s">
        <v>1435</v>
      </c>
      <c r="BA2027" s="31">
        <v>46210.396157407406</v>
      </c>
      <c r="BB2027" s="14">
        <v>46210</v>
      </c>
      <c r="BC2027" t="s">
        <v>1458</v>
      </c>
      <c r="BD2027" s="31">
        <v>46210.408460648148</v>
      </c>
      <c r="BE2027" s="14">
        <v>46210</v>
      </c>
      <c r="BF2027" t="s">
        <v>8654</v>
      </c>
      <c r="BG2027" s="31">
        <v>46210.421863425923</v>
      </c>
      <c r="BH2027" s="14">
        <v>46210</v>
      </c>
      <c r="BI2027" t="s">
        <v>8654</v>
      </c>
      <c r="BJ2027" s="31">
        <v>46210.424062500002</v>
      </c>
      <c r="BW2027" s="14">
        <v>46210</v>
      </c>
      <c r="BX2027" t="s">
        <v>8654</v>
      </c>
      <c r="BY2027" s="31">
        <v>46210.441840277781</v>
      </c>
      <c r="BZ2027" s="14">
        <v>46210</v>
      </c>
      <c r="CA2027" t="s">
        <v>1455</v>
      </c>
      <c r="CB2027" s="31">
        <v>46210.54760416667</v>
      </c>
      <c r="CM2027" s="4">
        <f t="shared" si="82"/>
        <v>46204.689467592594</v>
      </c>
      <c r="CN2027">
        <f t="shared" si="83"/>
        <v>1</v>
      </c>
      <c r="CO2027" t="str">
        <f>VLOOKUP(A2027,Sheet1!$A$2:$B$221,2,0)</f>
        <v>South East Zone</v>
      </c>
    </row>
    <row r="2028" spans="1:93" x14ac:dyDescent="0.35">
      <c r="A2028" t="s">
        <v>8855</v>
      </c>
      <c r="B2028">
        <v>409</v>
      </c>
      <c r="C2028" t="s">
        <v>9332</v>
      </c>
      <c r="D2028" t="s">
        <v>678</v>
      </c>
      <c r="E2028" t="s">
        <v>519</v>
      </c>
      <c r="F2028" t="s">
        <v>520</v>
      </c>
      <c r="G2028" t="s">
        <v>828</v>
      </c>
      <c r="H2028" t="s">
        <v>8866</v>
      </c>
      <c r="I2028">
        <v>717206</v>
      </c>
      <c r="J2028" t="s">
        <v>8867</v>
      </c>
      <c r="K2028" t="s">
        <v>8868</v>
      </c>
      <c r="L2028" t="s">
        <v>4622</v>
      </c>
      <c r="M2028" t="s">
        <v>8869</v>
      </c>
      <c r="N2028">
        <v>40000</v>
      </c>
      <c r="O2028" t="s">
        <v>3047</v>
      </c>
      <c r="P2028" t="s">
        <v>3048</v>
      </c>
      <c r="Q2028" t="s">
        <v>8870</v>
      </c>
      <c r="R2028">
        <v>2492914197</v>
      </c>
      <c r="S2028" s="14">
        <v>46204</v>
      </c>
      <c r="T2028" t="s">
        <v>8871</v>
      </c>
      <c r="U2028" s="31">
        <v>46204.689513888887</v>
      </c>
      <c r="AK2028" s="14">
        <v>46205</v>
      </c>
      <c r="AL2028" t="s">
        <v>1497</v>
      </c>
      <c r="AM2028" s="31">
        <v>46205.787430555552</v>
      </c>
      <c r="AQ2028" s="31">
        <v>46205.787430555552</v>
      </c>
      <c r="AR2028" s="14">
        <v>46205</v>
      </c>
      <c r="AS2028" t="s">
        <v>1497</v>
      </c>
      <c r="AT2028" t="s">
        <v>520</v>
      </c>
      <c r="AU2028" t="s">
        <v>678</v>
      </c>
      <c r="AV2028" s="14">
        <v>46209</v>
      </c>
      <c r="AW2028" t="s">
        <v>8871</v>
      </c>
      <c r="AX2028" s="31">
        <v>46209.846504629626</v>
      </c>
      <c r="AY2028" s="14">
        <v>46210</v>
      </c>
      <c r="AZ2028" t="s">
        <v>1435</v>
      </c>
      <c r="BA2028" s="31">
        <v>46210.396157407406</v>
      </c>
      <c r="BB2028" s="14">
        <v>46210</v>
      </c>
      <c r="BC2028" t="s">
        <v>1458</v>
      </c>
      <c r="BD2028" s="31">
        <v>46210.408472222225</v>
      </c>
      <c r="BE2028" s="14">
        <v>46210</v>
      </c>
      <c r="BF2028" t="s">
        <v>8654</v>
      </c>
      <c r="BG2028" s="31">
        <v>46210.421886574077</v>
      </c>
      <c r="BH2028" s="14">
        <v>46210</v>
      </c>
      <c r="BI2028" t="s">
        <v>8654</v>
      </c>
      <c r="BJ2028" s="31">
        <v>46210.424074074072</v>
      </c>
      <c r="BW2028" s="14">
        <v>46210</v>
      </c>
      <c r="BX2028" t="s">
        <v>8654</v>
      </c>
      <c r="BY2028" s="31">
        <v>46210.441863425927</v>
      </c>
      <c r="BZ2028" s="14">
        <v>46210</v>
      </c>
      <c r="CA2028" t="s">
        <v>1455</v>
      </c>
      <c r="CB2028" s="31">
        <v>46210.54760416667</v>
      </c>
      <c r="CM2028" s="4">
        <f t="shared" ref="CM2028:CM2091" si="84">IF(AJ2028&lt;&gt;"",AJ2028,IF(AG2028&lt;&gt;"",AG2028,IF(AD2028&lt;&gt;"",AD2028,IF(AA2028&lt;&gt;"",AA2028,U2028))))</f>
        <v>46204.689513888887</v>
      </c>
      <c r="CN2028">
        <f t="shared" ref="CN2028:CN2091" si="85">AK2028-INT(CM2028)</f>
        <v>1</v>
      </c>
      <c r="CO2028" t="str">
        <f>VLOOKUP(A2028,Sheet1!$A$2:$B$221,2,0)</f>
        <v>South East Zone</v>
      </c>
    </row>
    <row r="2029" spans="1:93" x14ac:dyDescent="0.35">
      <c r="A2029" t="s">
        <v>8874</v>
      </c>
      <c r="B2029">
        <v>410</v>
      </c>
      <c r="C2029" t="s">
        <v>9332</v>
      </c>
      <c r="D2029" t="s">
        <v>678</v>
      </c>
      <c r="E2029" t="s">
        <v>521</v>
      </c>
      <c r="F2029" t="s">
        <v>522</v>
      </c>
      <c r="G2029" t="s">
        <v>828</v>
      </c>
      <c r="H2029" t="s">
        <v>4134</v>
      </c>
      <c r="I2029">
        <v>181777</v>
      </c>
      <c r="J2029" t="s">
        <v>1789</v>
      </c>
      <c r="K2029" t="s">
        <v>4136</v>
      </c>
      <c r="L2029" t="s">
        <v>4622</v>
      </c>
      <c r="M2029" t="s">
        <v>8875</v>
      </c>
      <c r="N2029">
        <v>70000</v>
      </c>
      <c r="O2029" t="s">
        <v>1235</v>
      </c>
      <c r="P2029" t="s">
        <v>1236</v>
      </c>
      <c r="Q2029" t="s">
        <v>4135</v>
      </c>
      <c r="R2029">
        <v>6708773375</v>
      </c>
      <c r="S2029" s="14">
        <v>46205</v>
      </c>
      <c r="T2029" t="s">
        <v>8876</v>
      </c>
      <c r="U2029" s="31">
        <v>46205.446701388886</v>
      </c>
      <c r="AK2029" s="14">
        <v>46205</v>
      </c>
      <c r="AL2029" t="s">
        <v>1500</v>
      </c>
      <c r="AM2029" s="31">
        <v>46205.574756944443</v>
      </c>
      <c r="AQ2029" s="31">
        <v>46205.574756944443</v>
      </c>
      <c r="AR2029" s="14">
        <v>46205</v>
      </c>
      <c r="AS2029" t="s">
        <v>1500</v>
      </c>
      <c r="AT2029" t="s">
        <v>522</v>
      </c>
      <c r="AU2029" t="s">
        <v>678</v>
      </c>
      <c r="AV2029" s="14">
        <v>46205</v>
      </c>
      <c r="AW2029" t="s">
        <v>8876</v>
      </c>
      <c r="AX2029" s="31">
        <v>46205.594201388885</v>
      </c>
      <c r="AY2029" s="14">
        <v>46205</v>
      </c>
      <c r="AZ2029" t="s">
        <v>1435</v>
      </c>
      <c r="BA2029" s="31">
        <v>46205.600173611114</v>
      </c>
      <c r="BB2029" s="14">
        <v>46205</v>
      </c>
      <c r="BC2029" t="s">
        <v>1457</v>
      </c>
      <c r="BD2029" s="31">
        <v>46205.605752314812</v>
      </c>
      <c r="BE2029" s="14">
        <v>46205</v>
      </c>
      <c r="BF2029" t="s">
        <v>1491</v>
      </c>
      <c r="BG2029" s="31">
        <v>46205.656585648147</v>
      </c>
      <c r="BH2029" s="14">
        <v>46205</v>
      </c>
      <c r="BI2029" t="s">
        <v>1491</v>
      </c>
      <c r="BJ2029" s="31">
        <v>46205.657430555555</v>
      </c>
      <c r="BW2029" s="14">
        <v>46205</v>
      </c>
      <c r="BX2029" t="s">
        <v>1491</v>
      </c>
      <c r="BY2029" s="31">
        <v>46205.662488425929</v>
      </c>
      <c r="BZ2029" s="14">
        <v>46205</v>
      </c>
      <c r="CA2029" t="s">
        <v>1455</v>
      </c>
      <c r="CB2029" s="31">
        <v>46205.667361111111</v>
      </c>
      <c r="CF2029" s="14">
        <v>46205</v>
      </c>
      <c r="CG2029" t="s">
        <v>3138</v>
      </c>
      <c r="CH2029" s="31">
        <v>46205.756342592591</v>
      </c>
      <c r="CM2029" s="4">
        <f t="shared" si="84"/>
        <v>46205.446701388886</v>
      </c>
      <c r="CN2029">
        <f t="shared" si="85"/>
        <v>0</v>
      </c>
      <c r="CO2029" t="str">
        <f>VLOOKUP(A2029,Sheet1!$A$2:$B$221,2,0)</f>
        <v>South East Zone</v>
      </c>
    </row>
    <row r="2030" spans="1:93" x14ac:dyDescent="0.35">
      <c r="A2030" t="s">
        <v>8874</v>
      </c>
      <c r="B2030">
        <v>410</v>
      </c>
      <c r="C2030" t="s">
        <v>9332</v>
      </c>
      <c r="D2030" t="s">
        <v>678</v>
      </c>
      <c r="E2030" t="s">
        <v>521</v>
      </c>
      <c r="F2030" t="s">
        <v>522</v>
      </c>
      <c r="G2030" t="s">
        <v>828</v>
      </c>
      <c r="H2030" t="s">
        <v>8877</v>
      </c>
      <c r="I2030">
        <v>214326</v>
      </c>
      <c r="J2030" t="s">
        <v>8878</v>
      </c>
      <c r="K2030" t="s">
        <v>8879</v>
      </c>
      <c r="L2030" t="s">
        <v>4622</v>
      </c>
      <c r="M2030" t="s">
        <v>8880</v>
      </c>
      <c r="N2030">
        <v>45000</v>
      </c>
      <c r="O2030" t="s">
        <v>4598</v>
      </c>
      <c r="P2030" t="s">
        <v>4599</v>
      </c>
      <c r="Q2030" t="s">
        <v>8881</v>
      </c>
      <c r="R2030">
        <v>8213599598</v>
      </c>
      <c r="S2030" s="14">
        <v>46205</v>
      </c>
      <c r="T2030" t="s">
        <v>8882</v>
      </c>
      <c r="U2030" s="31">
        <v>46205.776331018518</v>
      </c>
      <c r="AK2030" s="14">
        <v>46206</v>
      </c>
      <c r="AL2030" t="s">
        <v>1500</v>
      </c>
      <c r="AM2030" s="31">
        <v>46206.383472222224</v>
      </c>
      <c r="AQ2030" s="31">
        <v>46206.383472222224</v>
      </c>
      <c r="AR2030" s="14">
        <v>46206</v>
      </c>
      <c r="AS2030" t="s">
        <v>1500</v>
      </c>
      <c r="AT2030" t="s">
        <v>522</v>
      </c>
      <c r="AU2030" t="s">
        <v>678</v>
      </c>
      <c r="AV2030" s="14">
        <v>46206</v>
      </c>
      <c r="AW2030" t="s">
        <v>8882</v>
      </c>
      <c r="AX2030" s="31">
        <v>46206.404814814814</v>
      </c>
      <c r="AY2030" s="14">
        <v>46206</v>
      </c>
      <c r="AZ2030" t="s">
        <v>1435</v>
      </c>
      <c r="BA2030" s="31">
        <v>46206.410127314812</v>
      </c>
      <c r="BB2030" s="14">
        <v>46206</v>
      </c>
      <c r="BC2030" t="s">
        <v>1443</v>
      </c>
      <c r="BD2030" s="31">
        <v>46206.443668981483</v>
      </c>
      <c r="BE2030" s="14">
        <v>46206</v>
      </c>
      <c r="BF2030" t="s">
        <v>1491</v>
      </c>
      <c r="BG2030" s="31">
        <v>46206.452962962961</v>
      </c>
      <c r="BH2030" s="14">
        <v>46206</v>
      </c>
      <c r="BI2030" t="s">
        <v>1491</v>
      </c>
      <c r="BJ2030" s="31">
        <v>46206.45380787037</v>
      </c>
      <c r="BW2030" s="14">
        <v>46206</v>
      </c>
      <c r="BX2030" t="s">
        <v>1491</v>
      </c>
      <c r="BY2030" s="31">
        <v>46206.481377314813</v>
      </c>
      <c r="BZ2030" s="14">
        <v>46206</v>
      </c>
      <c r="CA2030" t="s">
        <v>1438</v>
      </c>
      <c r="CB2030" s="31">
        <v>46206.489189814813</v>
      </c>
      <c r="CF2030" s="14">
        <v>46206</v>
      </c>
      <c r="CG2030" t="s">
        <v>3138</v>
      </c>
      <c r="CH2030" s="31">
        <v>46206.638113425928</v>
      </c>
      <c r="CM2030" s="4">
        <f t="shared" si="84"/>
        <v>46205.776331018518</v>
      </c>
      <c r="CN2030">
        <f t="shared" si="85"/>
        <v>1</v>
      </c>
      <c r="CO2030" t="str">
        <f>VLOOKUP(A2030,Sheet1!$A$2:$B$221,2,0)</f>
        <v>South East Zone</v>
      </c>
    </row>
    <row r="2031" spans="1:93" x14ac:dyDescent="0.35">
      <c r="A2031" t="s">
        <v>8874</v>
      </c>
      <c r="B2031">
        <v>410</v>
      </c>
      <c r="C2031" t="s">
        <v>9332</v>
      </c>
      <c r="D2031" t="s">
        <v>678</v>
      </c>
      <c r="E2031" t="s">
        <v>521</v>
      </c>
      <c r="F2031" t="s">
        <v>522</v>
      </c>
      <c r="G2031" t="s">
        <v>828</v>
      </c>
      <c r="H2031" t="s">
        <v>13004</v>
      </c>
      <c r="I2031">
        <v>259463</v>
      </c>
      <c r="J2031" t="s">
        <v>8886</v>
      </c>
      <c r="K2031" t="s">
        <v>8887</v>
      </c>
      <c r="L2031" t="s">
        <v>4622</v>
      </c>
      <c r="M2031" t="s">
        <v>13005</v>
      </c>
      <c r="N2031">
        <v>75000</v>
      </c>
      <c r="O2031" t="s">
        <v>13006</v>
      </c>
      <c r="P2031" t="s">
        <v>13007</v>
      </c>
      <c r="Q2031" t="s">
        <v>13008</v>
      </c>
      <c r="R2031">
        <v>3701949813</v>
      </c>
      <c r="S2031" s="14">
        <v>46210</v>
      </c>
      <c r="T2031" t="s">
        <v>8890</v>
      </c>
      <c r="U2031" s="31">
        <v>46210.666493055556</v>
      </c>
      <c r="AK2031" s="14">
        <v>46210</v>
      </c>
      <c r="AL2031" t="s">
        <v>1500</v>
      </c>
      <c r="AM2031" s="31">
        <v>46210.757777777777</v>
      </c>
      <c r="AQ2031" s="31">
        <v>46210.757777777777</v>
      </c>
      <c r="AR2031" s="14">
        <v>46210</v>
      </c>
      <c r="AS2031" t="s">
        <v>1500</v>
      </c>
      <c r="AT2031" t="s">
        <v>522</v>
      </c>
      <c r="AU2031" t="s">
        <v>678</v>
      </c>
      <c r="AV2031" s="14">
        <v>46211</v>
      </c>
      <c r="AW2031" t="s">
        <v>8890</v>
      </c>
      <c r="AX2031" s="31">
        <v>46211.367685185185</v>
      </c>
      <c r="CM2031" s="4">
        <f t="shared" si="84"/>
        <v>46210.666493055556</v>
      </c>
      <c r="CN2031">
        <f t="shared" si="85"/>
        <v>0</v>
      </c>
      <c r="CO2031" t="str">
        <f>VLOOKUP(A2031,Sheet1!$A$2:$B$221,2,0)</f>
        <v>South East Zone</v>
      </c>
    </row>
    <row r="2032" spans="1:93" x14ac:dyDescent="0.35">
      <c r="A2032" t="s">
        <v>8874</v>
      </c>
      <c r="B2032">
        <v>410</v>
      </c>
      <c r="C2032" t="s">
        <v>9332</v>
      </c>
      <c r="D2032" t="s">
        <v>678</v>
      </c>
      <c r="E2032" t="s">
        <v>521</v>
      </c>
      <c r="F2032" t="s">
        <v>522</v>
      </c>
      <c r="G2032" t="s">
        <v>828</v>
      </c>
      <c r="H2032" t="s">
        <v>3636</v>
      </c>
      <c r="I2032">
        <v>552527</v>
      </c>
      <c r="J2032" t="s">
        <v>3139</v>
      </c>
      <c r="K2032" t="s">
        <v>3140</v>
      </c>
      <c r="L2032" t="s">
        <v>4622</v>
      </c>
      <c r="M2032" t="s">
        <v>8883</v>
      </c>
      <c r="N2032">
        <v>85000</v>
      </c>
      <c r="O2032" t="s">
        <v>1185</v>
      </c>
      <c r="P2032" t="s">
        <v>1186</v>
      </c>
      <c r="Q2032" t="s">
        <v>3637</v>
      </c>
      <c r="R2032">
        <v>7053365677</v>
      </c>
      <c r="S2032" s="14">
        <v>46203</v>
      </c>
      <c r="T2032" t="s">
        <v>8884</v>
      </c>
      <c r="U2032" s="31">
        <v>46203.480509259258</v>
      </c>
      <c r="AK2032" s="14">
        <v>46204</v>
      </c>
      <c r="AL2032" t="s">
        <v>1500</v>
      </c>
      <c r="AM2032" s="31">
        <v>46204.386307870373</v>
      </c>
      <c r="AQ2032" s="31">
        <v>46204.386307870373</v>
      </c>
      <c r="AR2032" s="14">
        <v>46204</v>
      </c>
      <c r="AS2032" t="s">
        <v>1500</v>
      </c>
      <c r="AT2032" t="s">
        <v>522</v>
      </c>
      <c r="AU2032" t="s">
        <v>678</v>
      </c>
      <c r="AV2032" s="14">
        <v>46204</v>
      </c>
      <c r="AW2032" t="s">
        <v>8884</v>
      </c>
      <c r="AX2032" s="31">
        <v>46204.396967592591</v>
      </c>
      <c r="AY2032" s="14">
        <v>46204</v>
      </c>
      <c r="AZ2032" t="s">
        <v>1435</v>
      </c>
      <c r="BA2032" s="31">
        <v>46204.400462962964</v>
      </c>
      <c r="BB2032" s="14">
        <v>46204</v>
      </c>
      <c r="BC2032" t="s">
        <v>1457</v>
      </c>
      <c r="BD2032" s="31">
        <v>46204.404479166667</v>
      </c>
      <c r="BE2032" s="14">
        <v>46204</v>
      </c>
      <c r="BF2032" t="s">
        <v>1501</v>
      </c>
      <c r="BG2032" s="31">
        <v>46204.410034722219</v>
      </c>
      <c r="BH2032" s="14">
        <v>46204</v>
      </c>
      <c r="BI2032" t="s">
        <v>1501</v>
      </c>
      <c r="BJ2032" s="31">
        <v>46204.410555555558</v>
      </c>
      <c r="BW2032" s="14">
        <v>46204</v>
      </c>
      <c r="BX2032" t="s">
        <v>1501</v>
      </c>
      <c r="BY2032" s="31">
        <v>46204.42491898148</v>
      </c>
      <c r="BZ2032" s="14">
        <v>46204</v>
      </c>
      <c r="CA2032" t="s">
        <v>1455</v>
      </c>
      <c r="CB2032" s="31">
        <v>46204.427928240744</v>
      </c>
      <c r="CF2032" s="14">
        <v>46204</v>
      </c>
      <c r="CG2032" t="s">
        <v>3138</v>
      </c>
      <c r="CH2032" s="31">
        <v>46204.673020833332</v>
      </c>
      <c r="CM2032" s="4">
        <f t="shared" si="84"/>
        <v>46203.480509259258</v>
      </c>
      <c r="CN2032">
        <f t="shared" si="85"/>
        <v>1</v>
      </c>
      <c r="CO2032" t="str">
        <f>VLOOKUP(A2032,Sheet1!$A$2:$B$221,2,0)</f>
        <v>South East Zone</v>
      </c>
    </row>
    <row r="2033" spans="1:93" x14ac:dyDescent="0.35">
      <c r="A2033" t="s">
        <v>8874</v>
      </c>
      <c r="B2033">
        <v>410</v>
      </c>
      <c r="C2033" t="s">
        <v>9332</v>
      </c>
      <c r="D2033" t="s">
        <v>678</v>
      </c>
      <c r="E2033" t="s">
        <v>521</v>
      </c>
      <c r="F2033" t="s">
        <v>522</v>
      </c>
      <c r="G2033" t="s">
        <v>828</v>
      </c>
      <c r="H2033" t="s">
        <v>13009</v>
      </c>
      <c r="I2033">
        <v>583373</v>
      </c>
      <c r="J2033" t="s">
        <v>8899</v>
      </c>
      <c r="K2033" t="s">
        <v>8900</v>
      </c>
      <c r="L2033" t="s">
        <v>4622</v>
      </c>
      <c r="M2033" t="s">
        <v>13010</v>
      </c>
      <c r="N2033">
        <v>40000</v>
      </c>
      <c r="O2033" t="s">
        <v>3047</v>
      </c>
      <c r="P2033" t="s">
        <v>3048</v>
      </c>
      <c r="Q2033" t="s">
        <v>13011</v>
      </c>
      <c r="R2033">
        <v>5941573080</v>
      </c>
      <c r="S2033" s="14">
        <v>46209</v>
      </c>
      <c r="T2033" t="s">
        <v>8903</v>
      </c>
      <c r="U2033" s="31">
        <v>46209.749930555554</v>
      </c>
      <c r="AK2033" s="14">
        <v>46210</v>
      </c>
      <c r="AL2033" t="s">
        <v>1500</v>
      </c>
      <c r="AM2033" s="31">
        <v>46210.538136574076</v>
      </c>
      <c r="AQ2033" s="31">
        <v>46210.538136574076</v>
      </c>
      <c r="AR2033" s="14">
        <v>46210</v>
      </c>
      <c r="AS2033" t="s">
        <v>1500</v>
      </c>
      <c r="AT2033" t="s">
        <v>522</v>
      </c>
      <c r="AU2033" t="s">
        <v>678</v>
      </c>
      <c r="AV2033" s="14">
        <v>46210</v>
      </c>
      <c r="AW2033" t="s">
        <v>3138</v>
      </c>
      <c r="AX2033" s="31">
        <v>46210.629791666666</v>
      </c>
      <c r="AY2033" s="14">
        <v>46210</v>
      </c>
      <c r="AZ2033" t="s">
        <v>1435</v>
      </c>
      <c r="BA2033" s="31">
        <v>46210.634027777778</v>
      </c>
      <c r="BB2033" s="14">
        <v>46210</v>
      </c>
      <c r="BC2033" t="s">
        <v>1442</v>
      </c>
      <c r="BD2033" s="31">
        <v>46210.646377314813</v>
      </c>
      <c r="BE2033" s="14">
        <v>46210</v>
      </c>
      <c r="BF2033" t="s">
        <v>1501</v>
      </c>
      <c r="BG2033" s="31">
        <v>46210.659953703704</v>
      </c>
      <c r="BK2033" s="14">
        <v>46210</v>
      </c>
      <c r="BL2033" t="s">
        <v>1501</v>
      </c>
      <c r="BM2033" s="31">
        <v>46210.661192129628</v>
      </c>
      <c r="CM2033" s="4">
        <f t="shared" si="84"/>
        <v>46209.749930555554</v>
      </c>
      <c r="CN2033">
        <f t="shared" si="85"/>
        <v>1</v>
      </c>
      <c r="CO2033" t="str">
        <f>VLOOKUP(A2033,Sheet1!$A$2:$B$221,2,0)</f>
        <v>South East Zone</v>
      </c>
    </row>
    <row r="2034" spans="1:93" x14ac:dyDescent="0.35">
      <c r="A2034" t="s">
        <v>8874</v>
      </c>
      <c r="B2034">
        <v>410</v>
      </c>
      <c r="C2034" t="s">
        <v>9332</v>
      </c>
      <c r="D2034" t="s">
        <v>678</v>
      </c>
      <c r="E2034" t="s">
        <v>521</v>
      </c>
      <c r="F2034" t="s">
        <v>522</v>
      </c>
      <c r="G2034" t="s">
        <v>828</v>
      </c>
      <c r="H2034" t="s">
        <v>13009</v>
      </c>
      <c r="I2034">
        <v>583373</v>
      </c>
      <c r="J2034" t="s">
        <v>8899</v>
      </c>
      <c r="K2034" t="s">
        <v>8900</v>
      </c>
      <c r="L2034" t="s">
        <v>4622</v>
      </c>
      <c r="M2034" t="s">
        <v>13010</v>
      </c>
      <c r="N2034">
        <v>50000</v>
      </c>
      <c r="O2034" t="s">
        <v>1223</v>
      </c>
      <c r="P2034" t="s">
        <v>1224</v>
      </c>
      <c r="Q2034" t="s">
        <v>13012</v>
      </c>
      <c r="R2034">
        <v>6900902387</v>
      </c>
      <c r="S2034" s="14">
        <v>46209</v>
      </c>
      <c r="T2034" t="s">
        <v>8903</v>
      </c>
      <c r="U2034" s="31">
        <v>46209.749907407408</v>
      </c>
      <c r="AK2034" s="14">
        <v>46210</v>
      </c>
      <c r="AL2034" t="s">
        <v>1500</v>
      </c>
      <c r="AM2034" s="31">
        <v>46210.538159722222</v>
      </c>
      <c r="AQ2034" s="31">
        <v>46210.538159722222</v>
      </c>
      <c r="AR2034" s="14">
        <v>46210</v>
      </c>
      <c r="AS2034" t="s">
        <v>1500</v>
      </c>
      <c r="AT2034" t="s">
        <v>522</v>
      </c>
      <c r="AU2034" t="s">
        <v>678</v>
      </c>
      <c r="AV2034" s="14">
        <v>46210</v>
      </c>
      <c r="AW2034" t="s">
        <v>3138</v>
      </c>
      <c r="AX2034" s="31">
        <v>46210.629791666666</v>
      </c>
      <c r="AY2034" s="14">
        <v>46210</v>
      </c>
      <c r="AZ2034" t="s">
        <v>1435</v>
      </c>
      <c r="BA2034" s="31">
        <v>46210.634027777778</v>
      </c>
      <c r="BB2034" s="14">
        <v>46210</v>
      </c>
      <c r="BC2034" t="s">
        <v>1442</v>
      </c>
      <c r="BD2034" s="31">
        <v>46210.64640046296</v>
      </c>
      <c r="BE2034" s="14">
        <v>46210</v>
      </c>
      <c r="BF2034" t="s">
        <v>1501</v>
      </c>
      <c r="BG2034" s="31">
        <v>46210.65996527778</v>
      </c>
      <c r="BH2034" s="14">
        <v>46210</v>
      </c>
      <c r="BI2034" t="s">
        <v>1444</v>
      </c>
      <c r="BJ2034" s="31">
        <v>46210.670659722222</v>
      </c>
      <c r="BK2034" s="14">
        <v>46210</v>
      </c>
      <c r="BL2034" t="s">
        <v>1501</v>
      </c>
      <c r="BM2034" s="31">
        <v>46210.661203703705</v>
      </c>
      <c r="BW2034" s="14">
        <v>46210</v>
      </c>
      <c r="BX2034" t="s">
        <v>1444</v>
      </c>
      <c r="BY2034" s="31">
        <v>46210.71769675926</v>
      </c>
      <c r="BZ2034" s="14">
        <v>46210</v>
      </c>
      <c r="CA2034" t="s">
        <v>1437</v>
      </c>
      <c r="CB2034" s="31">
        <v>46210.722256944442</v>
      </c>
      <c r="CF2034" s="14">
        <v>46210</v>
      </c>
      <c r="CG2034" t="s">
        <v>3138</v>
      </c>
      <c r="CH2034" s="31">
        <v>46210.786203703705</v>
      </c>
      <c r="CM2034" s="4">
        <f t="shared" si="84"/>
        <v>46209.749907407408</v>
      </c>
      <c r="CN2034">
        <f t="shared" si="85"/>
        <v>1</v>
      </c>
      <c r="CO2034" t="str">
        <f>VLOOKUP(A2034,Sheet1!$A$2:$B$221,2,0)</f>
        <v>South East Zone</v>
      </c>
    </row>
    <row r="2035" spans="1:93" x14ac:dyDescent="0.35">
      <c r="A2035" t="s">
        <v>8874</v>
      </c>
      <c r="B2035">
        <v>410</v>
      </c>
      <c r="C2035" t="s">
        <v>9332</v>
      </c>
      <c r="D2035" t="s">
        <v>678</v>
      </c>
      <c r="E2035" t="s">
        <v>521</v>
      </c>
      <c r="F2035" t="s">
        <v>522</v>
      </c>
      <c r="G2035" t="s">
        <v>828</v>
      </c>
      <c r="H2035" t="s">
        <v>8885</v>
      </c>
      <c r="I2035">
        <v>587824</v>
      </c>
      <c r="J2035" t="s">
        <v>8886</v>
      </c>
      <c r="K2035" t="s">
        <v>8887</v>
      </c>
      <c r="L2035" t="s">
        <v>4622</v>
      </c>
      <c r="M2035" t="s">
        <v>8888</v>
      </c>
      <c r="N2035">
        <v>60000</v>
      </c>
      <c r="O2035" t="s">
        <v>1269</v>
      </c>
      <c r="P2035" t="s">
        <v>1270</v>
      </c>
      <c r="Q2035" t="s">
        <v>8889</v>
      </c>
      <c r="R2035">
        <v>4986504218</v>
      </c>
      <c r="S2035" s="14">
        <v>46205</v>
      </c>
      <c r="T2035" t="s">
        <v>8890</v>
      </c>
      <c r="U2035" s="31">
        <v>46205.625821759262</v>
      </c>
      <c r="AK2035" s="14">
        <v>46206</v>
      </c>
      <c r="AL2035" t="s">
        <v>1500</v>
      </c>
      <c r="AM2035" s="31">
        <v>46206.471365740741</v>
      </c>
      <c r="AQ2035" s="31">
        <v>46206.471365740741</v>
      </c>
      <c r="AR2035" s="14">
        <v>46206</v>
      </c>
      <c r="AS2035" t="s">
        <v>1500</v>
      </c>
      <c r="AT2035" t="s">
        <v>522</v>
      </c>
      <c r="AU2035" t="s">
        <v>678</v>
      </c>
      <c r="AV2035" s="14">
        <v>46206</v>
      </c>
      <c r="AW2035" t="s">
        <v>8890</v>
      </c>
      <c r="AX2035" s="31">
        <v>46206.492314814815</v>
      </c>
      <c r="AY2035" s="14">
        <v>46206</v>
      </c>
      <c r="AZ2035" t="s">
        <v>1435</v>
      </c>
      <c r="BA2035" s="31">
        <v>46206.495787037034</v>
      </c>
      <c r="BB2035" s="14">
        <v>46206</v>
      </c>
      <c r="BC2035" t="s">
        <v>1457</v>
      </c>
      <c r="BD2035" s="31">
        <v>46206.504166666666</v>
      </c>
      <c r="BE2035" s="14">
        <v>46206</v>
      </c>
      <c r="BF2035" t="s">
        <v>1437</v>
      </c>
      <c r="BG2035" s="31">
        <v>46206.557835648149</v>
      </c>
      <c r="BH2035" s="14">
        <v>46206</v>
      </c>
      <c r="BI2035" t="s">
        <v>1438</v>
      </c>
      <c r="BJ2035" s="31">
        <v>46206.632037037038</v>
      </c>
      <c r="BK2035" s="14">
        <v>46206</v>
      </c>
      <c r="BL2035" t="s">
        <v>1437</v>
      </c>
      <c r="BM2035" s="31">
        <v>46206.561273148145</v>
      </c>
      <c r="BW2035" s="14">
        <v>46206</v>
      </c>
      <c r="BX2035" t="s">
        <v>1438</v>
      </c>
      <c r="BY2035" s="31">
        <v>46206.661087962966</v>
      </c>
      <c r="BZ2035" s="14">
        <v>46206</v>
      </c>
      <c r="CA2035" t="s">
        <v>1455</v>
      </c>
      <c r="CB2035" s="31">
        <v>46206.679155092592</v>
      </c>
      <c r="CF2035" s="14">
        <v>46206</v>
      </c>
      <c r="CG2035" t="s">
        <v>3138</v>
      </c>
      <c r="CH2035" s="31">
        <v>46206.724942129629</v>
      </c>
      <c r="CM2035" s="4">
        <f t="shared" si="84"/>
        <v>46205.625821759262</v>
      </c>
      <c r="CN2035">
        <f t="shared" si="85"/>
        <v>1</v>
      </c>
      <c r="CO2035" t="str">
        <f>VLOOKUP(A2035,Sheet1!$A$2:$B$221,2,0)</f>
        <v>South East Zone</v>
      </c>
    </row>
    <row r="2036" spans="1:93" x14ac:dyDescent="0.35">
      <c r="A2036" t="s">
        <v>8874</v>
      </c>
      <c r="B2036">
        <v>410</v>
      </c>
      <c r="C2036" t="s">
        <v>9332</v>
      </c>
      <c r="D2036" t="s">
        <v>678</v>
      </c>
      <c r="E2036" t="s">
        <v>521</v>
      </c>
      <c r="F2036" t="s">
        <v>522</v>
      </c>
      <c r="G2036" t="s">
        <v>828</v>
      </c>
      <c r="H2036" t="s">
        <v>8885</v>
      </c>
      <c r="I2036">
        <v>587824</v>
      </c>
      <c r="J2036" t="s">
        <v>8886</v>
      </c>
      <c r="K2036" t="s">
        <v>8887</v>
      </c>
      <c r="L2036" t="s">
        <v>4622</v>
      </c>
      <c r="M2036" t="s">
        <v>8888</v>
      </c>
      <c r="N2036">
        <v>45000</v>
      </c>
      <c r="O2036" t="s">
        <v>4598</v>
      </c>
      <c r="P2036" t="s">
        <v>4599</v>
      </c>
      <c r="Q2036" t="s">
        <v>8891</v>
      </c>
      <c r="R2036">
        <v>5740088300</v>
      </c>
      <c r="S2036" s="14">
        <v>46205</v>
      </c>
      <c r="T2036" t="s">
        <v>8890</v>
      </c>
      <c r="U2036" s="31">
        <v>46205.625844907408</v>
      </c>
      <c r="AK2036" s="14">
        <v>46206</v>
      </c>
      <c r="AL2036" t="s">
        <v>1500</v>
      </c>
      <c r="AM2036" s="31">
        <v>46206.471342592595</v>
      </c>
      <c r="AQ2036" s="31">
        <v>46206.471342592595</v>
      </c>
      <c r="AR2036" s="14">
        <v>46206</v>
      </c>
      <c r="AS2036" t="s">
        <v>1500</v>
      </c>
      <c r="AT2036" t="s">
        <v>522</v>
      </c>
      <c r="AU2036" t="s">
        <v>678</v>
      </c>
      <c r="AV2036" s="14">
        <v>46206</v>
      </c>
      <c r="AW2036" t="s">
        <v>8890</v>
      </c>
      <c r="AX2036" s="31">
        <v>46206.492280092592</v>
      </c>
      <c r="AY2036" s="14">
        <v>46206</v>
      </c>
      <c r="AZ2036" t="s">
        <v>1435</v>
      </c>
      <c r="BA2036" s="31">
        <v>46206.495787037034</v>
      </c>
      <c r="BB2036" s="14">
        <v>46206</v>
      </c>
      <c r="BC2036" t="s">
        <v>1457</v>
      </c>
      <c r="BD2036" s="31">
        <v>46206.504143518519</v>
      </c>
      <c r="BE2036" s="14">
        <v>46206</v>
      </c>
      <c r="BF2036" t="s">
        <v>1437</v>
      </c>
      <c r="BG2036" s="31">
        <v>46206.557812500003</v>
      </c>
      <c r="BK2036" s="14">
        <v>46206</v>
      </c>
      <c r="BL2036" t="s">
        <v>1437</v>
      </c>
      <c r="BM2036" s="31">
        <v>46206.561261574076</v>
      </c>
      <c r="CM2036" s="4">
        <f t="shared" si="84"/>
        <v>46205.625844907408</v>
      </c>
      <c r="CN2036">
        <f t="shared" si="85"/>
        <v>1</v>
      </c>
      <c r="CO2036" t="str">
        <f>VLOOKUP(A2036,Sheet1!$A$2:$B$221,2,0)</f>
        <v>South East Zone</v>
      </c>
    </row>
    <row r="2037" spans="1:93" x14ac:dyDescent="0.35">
      <c r="A2037" t="s">
        <v>8874</v>
      </c>
      <c r="B2037">
        <v>410</v>
      </c>
      <c r="C2037" t="s">
        <v>9332</v>
      </c>
      <c r="D2037" t="s">
        <v>678</v>
      </c>
      <c r="E2037" t="s">
        <v>521</v>
      </c>
      <c r="F2037" t="s">
        <v>522</v>
      </c>
      <c r="G2037" t="s">
        <v>828</v>
      </c>
      <c r="H2037" t="s">
        <v>8892</v>
      </c>
      <c r="I2037">
        <v>598156</v>
      </c>
      <c r="J2037" t="s">
        <v>8886</v>
      </c>
      <c r="K2037" t="s">
        <v>8887</v>
      </c>
      <c r="L2037" t="s">
        <v>4622</v>
      </c>
      <c r="M2037" t="s">
        <v>8893</v>
      </c>
      <c r="N2037">
        <v>75000</v>
      </c>
      <c r="O2037" t="s">
        <v>1261</v>
      </c>
      <c r="P2037" t="s">
        <v>1262</v>
      </c>
      <c r="Q2037" t="s">
        <v>8894</v>
      </c>
      <c r="R2037">
        <v>9354448381</v>
      </c>
      <c r="S2037" s="14">
        <v>46205</v>
      </c>
      <c r="T2037" t="s">
        <v>8890</v>
      </c>
      <c r="U2037" s="31">
        <v>46205.679988425924</v>
      </c>
      <c r="AK2037" s="14">
        <v>46206</v>
      </c>
      <c r="AL2037" t="s">
        <v>1500</v>
      </c>
      <c r="AM2037" s="31">
        <v>46206.523206018515</v>
      </c>
      <c r="AQ2037" s="31">
        <v>46206.523206018515</v>
      </c>
      <c r="AR2037" s="14">
        <v>46206</v>
      </c>
      <c r="AS2037" t="s">
        <v>1500</v>
      </c>
      <c r="AT2037" t="s">
        <v>522</v>
      </c>
      <c r="AU2037" t="s">
        <v>678</v>
      </c>
      <c r="AV2037" s="14">
        <v>46206</v>
      </c>
      <c r="AW2037" t="s">
        <v>8890</v>
      </c>
      <c r="AX2037" s="31">
        <v>46206.524340277778</v>
      </c>
      <c r="AY2037" s="14">
        <v>46206</v>
      </c>
      <c r="AZ2037" t="s">
        <v>1435</v>
      </c>
      <c r="BA2037" s="31">
        <v>46206.528865740744</v>
      </c>
      <c r="BB2037" s="14">
        <v>46206</v>
      </c>
      <c r="BC2037" t="s">
        <v>1440</v>
      </c>
      <c r="BD2037" s="31">
        <v>46206.535520833335</v>
      </c>
      <c r="BE2037" s="14">
        <v>46206</v>
      </c>
      <c r="BF2037" t="s">
        <v>1444</v>
      </c>
      <c r="BG2037" s="31">
        <v>46206.62972222222</v>
      </c>
      <c r="BH2037" s="14">
        <v>46206</v>
      </c>
      <c r="BI2037" t="s">
        <v>1438</v>
      </c>
      <c r="BJ2037" s="31">
        <v>46206.644317129627</v>
      </c>
      <c r="BK2037" s="14">
        <v>46206</v>
      </c>
      <c r="BL2037" t="s">
        <v>1444</v>
      </c>
      <c r="BM2037" s="31">
        <v>46206.631504629629</v>
      </c>
      <c r="BW2037" s="14">
        <v>46206</v>
      </c>
      <c r="BX2037" t="s">
        <v>1438</v>
      </c>
      <c r="BY2037" s="31">
        <v>46206.661192129628</v>
      </c>
      <c r="BZ2037" s="14">
        <v>46206</v>
      </c>
      <c r="CA2037" t="s">
        <v>1455</v>
      </c>
      <c r="CB2037" s="31">
        <v>46206.679236111115</v>
      </c>
      <c r="CF2037" s="14">
        <v>46206</v>
      </c>
      <c r="CG2037" t="s">
        <v>3138</v>
      </c>
      <c r="CH2037" s="31">
        <v>46206.764606481483</v>
      </c>
      <c r="CM2037" s="4">
        <f t="shared" si="84"/>
        <v>46205.679988425924</v>
      </c>
      <c r="CN2037">
        <f t="shared" si="85"/>
        <v>1</v>
      </c>
      <c r="CO2037" t="str">
        <f>VLOOKUP(A2037,Sheet1!$A$2:$B$221,2,0)</f>
        <v>South East Zone</v>
      </c>
    </row>
    <row r="2038" spans="1:93" x14ac:dyDescent="0.35">
      <c r="A2038" t="s">
        <v>8874</v>
      </c>
      <c r="B2038">
        <v>410</v>
      </c>
      <c r="C2038" t="s">
        <v>9332</v>
      </c>
      <c r="D2038" t="s">
        <v>678</v>
      </c>
      <c r="E2038" t="s">
        <v>521</v>
      </c>
      <c r="F2038" t="s">
        <v>522</v>
      </c>
      <c r="G2038" t="s">
        <v>828</v>
      </c>
      <c r="H2038" t="s">
        <v>8892</v>
      </c>
      <c r="I2038">
        <v>598156</v>
      </c>
      <c r="J2038" t="s">
        <v>8886</v>
      </c>
      <c r="K2038" t="s">
        <v>8887</v>
      </c>
      <c r="L2038" t="s">
        <v>4622</v>
      </c>
      <c r="M2038" t="s">
        <v>8893</v>
      </c>
      <c r="N2038">
        <v>60000</v>
      </c>
      <c r="O2038" t="s">
        <v>8895</v>
      </c>
      <c r="P2038" t="s">
        <v>8896</v>
      </c>
      <c r="Q2038" t="s">
        <v>8897</v>
      </c>
      <c r="R2038">
        <v>5833399967</v>
      </c>
      <c r="S2038" s="14">
        <v>46205</v>
      </c>
      <c r="T2038" t="s">
        <v>8890</v>
      </c>
      <c r="U2038" s="31">
        <v>46205.680023148147</v>
      </c>
      <c r="AK2038" s="14">
        <v>46206</v>
      </c>
      <c r="AL2038" t="s">
        <v>1500</v>
      </c>
      <c r="AM2038" s="31">
        <v>46206.523182870369</v>
      </c>
      <c r="AQ2038" s="31">
        <v>46206.523182870369</v>
      </c>
      <c r="AR2038" s="14">
        <v>46206</v>
      </c>
      <c r="AS2038" t="s">
        <v>1500</v>
      </c>
      <c r="AT2038" t="s">
        <v>522</v>
      </c>
      <c r="AU2038" t="s">
        <v>678</v>
      </c>
      <c r="AV2038" s="14">
        <v>46206</v>
      </c>
      <c r="AW2038" t="s">
        <v>8890</v>
      </c>
      <c r="AX2038" s="31">
        <v>46206.524305555555</v>
      </c>
      <c r="AY2038" s="14">
        <v>46206</v>
      </c>
      <c r="AZ2038" t="s">
        <v>1435</v>
      </c>
      <c r="BA2038" s="31">
        <v>46206.528865740744</v>
      </c>
      <c r="BB2038" s="14">
        <v>46206</v>
      </c>
      <c r="BC2038" t="s">
        <v>1440</v>
      </c>
      <c r="BD2038" s="31">
        <v>46206.535509259258</v>
      </c>
      <c r="BE2038" s="14">
        <v>46206</v>
      </c>
      <c r="BF2038" t="s">
        <v>1444</v>
      </c>
      <c r="BG2038" s="31">
        <v>46206.629710648151</v>
      </c>
      <c r="BK2038" s="14">
        <v>46206</v>
      </c>
      <c r="BL2038" t="s">
        <v>1444</v>
      </c>
      <c r="BM2038" s="31">
        <v>46206.631481481483</v>
      </c>
      <c r="CM2038" s="4">
        <f t="shared" si="84"/>
        <v>46205.680023148147</v>
      </c>
      <c r="CN2038">
        <f t="shared" si="85"/>
        <v>1</v>
      </c>
      <c r="CO2038" t="str">
        <f>VLOOKUP(A2038,Sheet1!$A$2:$B$221,2,0)</f>
        <v>South East Zone</v>
      </c>
    </row>
    <row r="2039" spans="1:93" x14ac:dyDescent="0.35">
      <c r="A2039" t="s">
        <v>8874</v>
      </c>
      <c r="B2039">
        <v>410</v>
      </c>
      <c r="C2039" t="s">
        <v>9332</v>
      </c>
      <c r="D2039" t="s">
        <v>678</v>
      </c>
      <c r="E2039" t="s">
        <v>521</v>
      </c>
      <c r="F2039" t="s">
        <v>522</v>
      </c>
      <c r="G2039" t="s">
        <v>828</v>
      </c>
      <c r="H2039" t="s">
        <v>11139</v>
      </c>
      <c r="I2039">
        <v>668713</v>
      </c>
      <c r="J2039" t="s">
        <v>8878</v>
      </c>
      <c r="K2039" t="s">
        <v>8879</v>
      </c>
      <c r="L2039" t="s">
        <v>4622</v>
      </c>
      <c r="M2039" t="s">
        <v>11140</v>
      </c>
      <c r="N2039">
        <v>45000</v>
      </c>
      <c r="O2039" t="s">
        <v>4598</v>
      </c>
      <c r="P2039" t="s">
        <v>4599</v>
      </c>
      <c r="Q2039" t="s">
        <v>11141</v>
      </c>
      <c r="R2039">
        <v>8300582584</v>
      </c>
      <c r="S2039" s="14">
        <v>46209</v>
      </c>
      <c r="T2039" t="s">
        <v>8882</v>
      </c>
      <c r="U2039" s="31">
        <v>46209.728935185187</v>
      </c>
      <c r="AK2039" s="14">
        <v>46209</v>
      </c>
      <c r="AL2039" t="s">
        <v>1500</v>
      </c>
      <c r="AM2039" s="31">
        <v>46209.764884259261</v>
      </c>
      <c r="AQ2039" s="31">
        <v>46209.764884259261</v>
      </c>
      <c r="AR2039" s="14">
        <v>46209</v>
      </c>
      <c r="AS2039" t="s">
        <v>1500</v>
      </c>
      <c r="AT2039" t="s">
        <v>522</v>
      </c>
      <c r="AU2039" t="s">
        <v>678</v>
      </c>
      <c r="AV2039" s="14">
        <v>46210</v>
      </c>
      <c r="AW2039" t="s">
        <v>8882</v>
      </c>
      <c r="AX2039" s="31">
        <v>46210.396516203706</v>
      </c>
      <c r="AY2039" s="14">
        <v>46210</v>
      </c>
      <c r="AZ2039" t="s">
        <v>1435</v>
      </c>
      <c r="BA2039" s="31">
        <v>46210.400416666664</v>
      </c>
      <c r="BB2039" s="14">
        <v>46210</v>
      </c>
      <c r="BC2039" t="s">
        <v>1454</v>
      </c>
      <c r="BD2039" s="31">
        <v>46210.413726851853</v>
      </c>
      <c r="BE2039" s="14">
        <v>46210</v>
      </c>
      <c r="BF2039" t="s">
        <v>8654</v>
      </c>
      <c r="BG2039" s="31">
        <v>46210.435682870368</v>
      </c>
      <c r="BH2039" s="14">
        <v>46210</v>
      </c>
      <c r="BI2039" t="s">
        <v>8654</v>
      </c>
      <c r="BJ2039" s="31">
        <v>46210.436944444446</v>
      </c>
      <c r="BW2039" s="14">
        <v>46210</v>
      </c>
      <c r="BX2039" t="s">
        <v>8654</v>
      </c>
      <c r="BY2039" s="31">
        <v>46210.441678240742</v>
      </c>
      <c r="BZ2039" s="14">
        <v>46210</v>
      </c>
      <c r="CA2039" t="s">
        <v>1455</v>
      </c>
      <c r="CB2039" s="31">
        <v>46210.554525462961</v>
      </c>
      <c r="CF2039" s="14">
        <v>46210</v>
      </c>
      <c r="CG2039" t="s">
        <v>3138</v>
      </c>
      <c r="CH2039" s="31">
        <v>46210.728298611109</v>
      </c>
      <c r="CM2039" s="4">
        <f t="shared" si="84"/>
        <v>46209.728935185187</v>
      </c>
      <c r="CN2039">
        <f t="shared" si="85"/>
        <v>0</v>
      </c>
      <c r="CO2039" t="str">
        <f>VLOOKUP(A2039,Sheet1!$A$2:$B$221,2,0)</f>
        <v>South East Zone</v>
      </c>
    </row>
    <row r="2040" spans="1:93" x14ac:dyDescent="0.35">
      <c r="A2040" t="s">
        <v>8874</v>
      </c>
      <c r="B2040">
        <v>410</v>
      </c>
      <c r="C2040" t="s">
        <v>9332</v>
      </c>
      <c r="D2040" t="s">
        <v>678</v>
      </c>
      <c r="E2040" t="s">
        <v>521</v>
      </c>
      <c r="F2040" t="s">
        <v>522</v>
      </c>
      <c r="G2040" t="s">
        <v>828</v>
      </c>
      <c r="H2040" t="s">
        <v>8898</v>
      </c>
      <c r="I2040">
        <v>678359</v>
      </c>
      <c r="J2040" t="s">
        <v>8899</v>
      </c>
      <c r="K2040" t="s">
        <v>8900</v>
      </c>
      <c r="L2040" t="s">
        <v>4622</v>
      </c>
      <c r="M2040" t="s">
        <v>8901</v>
      </c>
      <c r="N2040">
        <v>40000</v>
      </c>
      <c r="O2040" t="s">
        <v>3047</v>
      </c>
      <c r="P2040" t="s">
        <v>3048</v>
      </c>
      <c r="Q2040" t="s">
        <v>8902</v>
      </c>
      <c r="R2040">
        <v>2195260280</v>
      </c>
      <c r="S2040" s="14">
        <v>46204</v>
      </c>
      <c r="T2040" t="s">
        <v>8903</v>
      </c>
      <c r="U2040" s="31">
        <v>46204.787719907406</v>
      </c>
      <c r="AK2040" s="14">
        <v>46205</v>
      </c>
      <c r="AL2040" t="s">
        <v>1500</v>
      </c>
      <c r="AM2040" s="31">
        <v>46205.352384259262</v>
      </c>
      <c r="AQ2040" s="31">
        <v>46205.352384259262</v>
      </c>
      <c r="AR2040" s="14">
        <v>46205</v>
      </c>
      <c r="AS2040" t="s">
        <v>1500</v>
      </c>
      <c r="AT2040" t="s">
        <v>522</v>
      </c>
      <c r="AU2040" t="s">
        <v>678</v>
      </c>
      <c r="AV2040" s="14">
        <v>46205</v>
      </c>
      <c r="AW2040" t="s">
        <v>8903</v>
      </c>
      <c r="AX2040" s="31">
        <v>46205.354247685187</v>
      </c>
      <c r="AY2040" s="14">
        <v>46205</v>
      </c>
      <c r="AZ2040" t="s">
        <v>1435</v>
      </c>
      <c r="BA2040" s="31">
        <v>46205.396828703706</v>
      </c>
      <c r="BB2040" s="14">
        <v>46205</v>
      </c>
      <c r="BC2040" t="s">
        <v>1441</v>
      </c>
      <c r="BD2040" s="31">
        <v>46205.39739583333</v>
      </c>
      <c r="BE2040" s="14">
        <v>46205</v>
      </c>
      <c r="BF2040" t="s">
        <v>1491</v>
      </c>
      <c r="BG2040" s="31">
        <v>46205.427210648151</v>
      </c>
      <c r="BH2040" s="14">
        <v>46205</v>
      </c>
      <c r="BI2040" t="s">
        <v>1491</v>
      </c>
      <c r="BJ2040" s="31">
        <v>46205.427905092591</v>
      </c>
      <c r="BW2040" s="14">
        <v>46205</v>
      </c>
      <c r="BX2040" t="s">
        <v>1491</v>
      </c>
      <c r="BY2040" s="31">
        <v>46205.434942129628</v>
      </c>
      <c r="BZ2040" s="14">
        <v>46205</v>
      </c>
      <c r="CA2040" t="s">
        <v>1455</v>
      </c>
      <c r="CB2040" s="31">
        <v>46205.450011574074</v>
      </c>
      <c r="CF2040" s="14">
        <v>46205</v>
      </c>
      <c r="CG2040" t="s">
        <v>3138</v>
      </c>
      <c r="CH2040" s="31">
        <v>46205.626736111109</v>
      </c>
      <c r="CM2040" s="4">
        <f t="shared" si="84"/>
        <v>46204.787719907406</v>
      </c>
      <c r="CN2040">
        <f t="shared" si="85"/>
        <v>1</v>
      </c>
      <c r="CO2040" t="str">
        <f>VLOOKUP(A2040,Sheet1!$A$2:$B$221,2,0)</f>
        <v>South East Zone</v>
      </c>
    </row>
    <row r="2041" spans="1:93" x14ac:dyDescent="0.35">
      <c r="A2041" t="s">
        <v>8874</v>
      </c>
      <c r="B2041">
        <v>410</v>
      </c>
      <c r="C2041" t="s">
        <v>9332</v>
      </c>
      <c r="D2041" t="s">
        <v>678</v>
      </c>
      <c r="E2041" t="s">
        <v>521</v>
      </c>
      <c r="F2041" t="s">
        <v>522</v>
      </c>
      <c r="G2041" t="s">
        <v>828</v>
      </c>
      <c r="H2041" t="s">
        <v>11142</v>
      </c>
      <c r="I2041">
        <v>691861</v>
      </c>
      <c r="J2041" t="s">
        <v>3139</v>
      </c>
      <c r="K2041" t="s">
        <v>3140</v>
      </c>
      <c r="L2041" t="s">
        <v>4622</v>
      </c>
      <c r="M2041" t="s">
        <v>11143</v>
      </c>
      <c r="N2041">
        <v>40000</v>
      </c>
      <c r="O2041" t="s">
        <v>9612</v>
      </c>
      <c r="P2041" t="s">
        <v>9613</v>
      </c>
      <c r="Q2041" t="s">
        <v>11144</v>
      </c>
      <c r="R2041">
        <v>9123612666</v>
      </c>
      <c r="S2041" s="14">
        <v>46206</v>
      </c>
      <c r="T2041" t="s">
        <v>8884</v>
      </c>
      <c r="U2041" s="31">
        <v>46206.53837962963</v>
      </c>
      <c r="AK2041" s="14">
        <v>46209</v>
      </c>
      <c r="AL2041" t="s">
        <v>1500</v>
      </c>
      <c r="AM2041" s="31">
        <v>46209.389872685184</v>
      </c>
      <c r="AQ2041" s="31">
        <v>46209.389872685184</v>
      </c>
      <c r="AR2041" s="14">
        <v>46209</v>
      </c>
      <c r="AS2041" t="s">
        <v>1500</v>
      </c>
      <c r="AT2041" t="s">
        <v>522</v>
      </c>
      <c r="AU2041" t="s">
        <v>678</v>
      </c>
      <c r="AV2041" s="14">
        <v>46209</v>
      </c>
      <c r="AW2041" t="s">
        <v>8884</v>
      </c>
      <c r="AX2041" s="31">
        <v>46209.436516203707</v>
      </c>
      <c r="AY2041" s="14">
        <v>46209</v>
      </c>
      <c r="AZ2041" t="s">
        <v>1435</v>
      </c>
      <c r="BA2041" s="31">
        <v>46209.444178240738</v>
      </c>
      <c r="BB2041" s="14">
        <v>46209</v>
      </c>
      <c r="BC2041" t="s">
        <v>1456</v>
      </c>
      <c r="BD2041" s="31">
        <v>46209.451006944444</v>
      </c>
      <c r="BE2041" s="14">
        <v>46209</v>
      </c>
      <c r="BF2041" t="s">
        <v>1491</v>
      </c>
      <c r="BG2041" s="31">
        <v>46209.476481481484</v>
      </c>
      <c r="BH2041" s="14">
        <v>46209</v>
      </c>
      <c r="BI2041" t="s">
        <v>1438</v>
      </c>
      <c r="BJ2041" s="31">
        <v>46209.618587962963</v>
      </c>
      <c r="BK2041" s="14">
        <v>46209</v>
      </c>
      <c r="BL2041" t="s">
        <v>1491</v>
      </c>
      <c r="BM2041" s="31">
        <v>46209.477650462963</v>
      </c>
      <c r="BW2041" s="14">
        <v>46209</v>
      </c>
      <c r="BX2041" t="s">
        <v>1438</v>
      </c>
      <c r="BY2041" s="31">
        <v>46209.624328703707</v>
      </c>
      <c r="BZ2041" s="14">
        <v>46209</v>
      </c>
      <c r="CA2041" t="s">
        <v>1455</v>
      </c>
      <c r="CB2041" s="31">
        <v>46209.62777777778</v>
      </c>
      <c r="CF2041" s="14">
        <v>46209</v>
      </c>
      <c r="CG2041" t="s">
        <v>3138</v>
      </c>
      <c r="CH2041" s="31">
        <v>46209.756435185183</v>
      </c>
      <c r="CM2041" s="4">
        <f t="shared" si="84"/>
        <v>46206.53837962963</v>
      </c>
      <c r="CN2041">
        <f t="shared" si="85"/>
        <v>3</v>
      </c>
      <c r="CO2041" t="str">
        <f>VLOOKUP(A2041,Sheet1!$A$2:$B$221,2,0)</f>
        <v>South East Zone</v>
      </c>
    </row>
    <row r="2042" spans="1:93" x14ac:dyDescent="0.35">
      <c r="A2042" t="s">
        <v>8874</v>
      </c>
      <c r="B2042">
        <v>410</v>
      </c>
      <c r="C2042" t="s">
        <v>9332</v>
      </c>
      <c r="D2042" t="s">
        <v>678</v>
      </c>
      <c r="E2042" t="s">
        <v>521</v>
      </c>
      <c r="F2042" t="s">
        <v>522</v>
      </c>
      <c r="G2042" t="s">
        <v>828</v>
      </c>
      <c r="H2042" t="s">
        <v>11145</v>
      </c>
      <c r="I2042">
        <v>698117</v>
      </c>
      <c r="J2042" t="s">
        <v>8899</v>
      </c>
      <c r="K2042" t="s">
        <v>8900</v>
      </c>
      <c r="L2042" t="s">
        <v>4622</v>
      </c>
      <c r="M2042" t="s">
        <v>11146</v>
      </c>
      <c r="N2042">
        <v>40000</v>
      </c>
      <c r="O2042" t="s">
        <v>9612</v>
      </c>
      <c r="P2042" t="s">
        <v>9613</v>
      </c>
      <c r="Q2042" t="s">
        <v>11147</v>
      </c>
      <c r="R2042">
        <v>4453635084</v>
      </c>
      <c r="S2042" s="14">
        <v>46206</v>
      </c>
      <c r="T2042" t="s">
        <v>8903</v>
      </c>
      <c r="U2042" s="31">
        <v>46206.63790509259</v>
      </c>
      <c r="AK2042" s="14">
        <v>46209</v>
      </c>
      <c r="AL2042" t="s">
        <v>1500</v>
      </c>
      <c r="AM2042" s="31">
        <v>46209.391053240739</v>
      </c>
      <c r="AQ2042" s="31">
        <v>46209.391053240739</v>
      </c>
      <c r="AR2042" s="14">
        <v>46209</v>
      </c>
      <c r="AS2042" t="s">
        <v>1500</v>
      </c>
      <c r="AT2042" t="s">
        <v>522</v>
      </c>
      <c r="AU2042" t="s">
        <v>678</v>
      </c>
      <c r="AV2042" s="14">
        <v>46209</v>
      </c>
      <c r="AW2042" t="s">
        <v>8903</v>
      </c>
      <c r="AX2042" s="31">
        <v>46209.436469907407</v>
      </c>
      <c r="AY2042" s="14">
        <v>46209</v>
      </c>
      <c r="AZ2042" t="s">
        <v>1435</v>
      </c>
      <c r="BA2042" s="31">
        <v>46209.444178240738</v>
      </c>
      <c r="BB2042" s="14">
        <v>46209</v>
      </c>
      <c r="BC2042" t="s">
        <v>1457</v>
      </c>
      <c r="BD2042" s="31">
        <v>46209.461701388886</v>
      </c>
      <c r="BE2042" s="14">
        <v>46209</v>
      </c>
      <c r="BF2042" t="s">
        <v>8654</v>
      </c>
      <c r="BG2042" s="31">
        <v>46209.463506944441</v>
      </c>
      <c r="BH2042" s="14">
        <v>46209</v>
      </c>
      <c r="BI2042" t="s">
        <v>8654</v>
      </c>
      <c r="BJ2042" s="31">
        <v>46209.463599537034</v>
      </c>
      <c r="BW2042" s="14">
        <v>46209</v>
      </c>
      <c r="BX2042" t="s">
        <v>8654</v>
      </c>
      <c r="BY2042" s="31">
        <v>46209.467303240737</v>
      </c>
      <c r="BZ2042" s="14">
        <v>46209</v>
      </c>
      <c r="CA2042" t="s">
        <v>1455</v>
      </c>
      <c r="CB2042" s="31">
        <v>46209.467546296299</v>
      </c>
      <c r="CF2042" s="14">
        <v>46210</v>
      </c>
      <c r="CG2042" t="s">
        <v>3138</v>
      </c>
      <c r="CH2042" s="31">
        <v>46210.699664351851</v>
      </c>
      <c r="CM2042" s="4">
        <f t="shared" si="84"/>
        <v>46206.63790509259</v>
      </c>
      <c r="CN2042">
        <f t="shared" si="85"/>
        <v>3</v>
      </c>
      <c r="CO2042" t="str">
        <f>VLOOKUP(A2042,Sheet1!$A$2:$B$221,2,0)</f>
        <v>South East Zone</v>
      </c>
    </row>
    <row r="2043" spans="1:93" x14ac:dyDescent="0.35">
      <c r="A2043" t="s">
        <v>8904</v>
      </c>
      <c r="B2043">
        <v>411</v>
      </c>
      <c r="C2043" t="s">
        <v>9332</v>
      </c>
      <c r="D2043" t="s">
        <v>678</v>
      </c>
      <c r="E2043" t="s">
        <v>523</v>
      </c>
      <c r="F2043" t="s">
        <v>524</v>
      </c>
      <c r="G2043" t="s">
        <v>828</v>
      </c>
      <c r="H2043" t="s">
        <v>13013</v>
      </c>
      <c r="I2043">
        <v>197250</v>
      </c>
      <c r="J2043" t="s">
        <v>11156</v>
      </c>
      <c r="K2043" t="s">
        <v>11157</v>
      </c>
      <c r="L2043" t="s">
        <v>4622</v>
      </c>
      <c r="M2043" t="s">
        <v>13014</v>
      </c>
      <c r="N2043">
        <v>40000</v>
      </c>
      <c r="O2043" t="s">
        <v>9612</v>
      </c>
      <c r="P2043" t="s">
        <v>9613</v>
      </c>
      <c r="Q2043" t="s">
        <v>13015</v>
      </c>
      <c r="R2043">
        <v>8139111012</v>
      </c>
      <c r="S2043" s="14">
        <v>46209</v>
      </c>
      <c r="T2043" t="s">
        <v>8914</v>
      </c>
      <c r="U2043" s="31">
        <v>46209.702708333331</v>
      </c>
      <c r="AK2043" s="14">
        <v>46210</v>
      </c>
      <c r="AL2043" t="s">
        <v>1505</v>
      </c>
      <c r="AM2043" s="31">
        <v>46210.765034722222</v>
      </c>
      <c r="AQ2043" s="31">
        <v>46210.765034722222</v>
      </c>
      <c r="AR2043" s="14">
        <v>46210</v>
      </c>
      <c r="AS2043" t="s">
        <v>1505</v>
      </c>
      <c r="AT2043" t="s">
        <v>524</v>
      </c>
      <c r="AU2043" t="s">
        <v>678</v>
      </c>
      <c r="AV2043" s="14">
        <v>46211</v>
      </c>
      <c r="AW2043" t="s">
        <v>8914</v>
      </c>
      <c r="AX2043" s="31">
        <v>46211.307476851849</v>
      </c>
      <c r="CM2043" s="4">
        <f t="shared" si="84"/>
        <v>46209.702708333331</v>
      </c>
      <c r="CN2043">
        <f t="shared" si="85"/>
        <v>1</v>
      </c>
      <c r="CO2043" t="str">
        <f>VLOOKUP(A2043,Sheet1!$A$2:$B$221,2,0)</f>
        <v>South East Zone</v>
      </c>
    </row>
    <row r="2044" spans="1:93" x14ac:dyDescent="0.35">
      <c r="A2044" t="s">
        <v>8904</v>
      </c>
      <c r="B2044">
        <v>411</v>
      </c>
      <c r="C2044" t="s">
        <v>9332</v>
      </c>
      <c r="D2044" t="s">
        <v>678</v>
      </c>
      <c r="E2044" t="s">
        <v>523</v>
      </c>
      <c r="F2044" t="s">
        <v>524</v>
      </c>
      <c r="G2044" t="s">
        <v>828</v>
      </c>
      <c r="H2044" t="s">
        <v>11148</v>
      </c>
      <c r="I2044">
        <v>568538</v>
      </c>
      <c r="J2044" t="s">
        <v>4510</v>
      </c>
      <c r="K2044" t="s">
        <v>4511</v>
      </c>
      <c r="L2044" t="s">
        <v>4622</v>
      </c>
      <c r="M2044" t="s">
        <v>11149</v>
      </c>
      <c r="Q2044" t="s">
        <v>4661</v>
      </c>
      <c r="R2044">
        <v>3905982280</v>
      </c>
      <c r="S2044" s="14">
        <v>46209</v>
      </c>
      <c r="T2044" t="s">
        <v>8913</v>
      </c>
      <c r="U2044" s="31">
        <v>46209.55091435185</v>
      </c>
      <c r="AK2044" s="14">
        <v>46209</v>
      </c>
      <c r="AL2044" t="s">
        <v>1505</v>
      </c>
      <c r="AM2044" s="31">
        <v>46209.824629629627</v>
      </c>
      <c r="AQ2044" s="31">
        <v>46209.824629629627</v>
      </c>
      <c r="AR2044" s="14">
        <v>46209</v>
      </c>
      <c r="AS2044" t="s">
        <v>1505</v>
      </c>
      <c r="AT2044" t="s">
        <v>524</v>
      </c>
      <c r="AU2044" t="s">
        <v>678</v>
      </c>
      <c r="CM2044" s="4">
        <f t="shared" si="84"/>
        <v>46209.55091435185</v>
      </c>
      <c r="CN2044">
        <f t="shared" si="85"/>
        <v>0</v>
      </c>
      <c r="CO2044" t="str">
        <f>VLOOKUP(A2044,Sheet1!$A$2:$B$221,2,0)</f>
        <v>South East Zone</v>
      </c>
    </row>
    <row r="2045" spans="1:93" x14ac:dyDescent="0.35">
      <c r="A2045" t="s">
        <v>8904</v>
      </c>
      <c r="B2045">
        <v>411</v>
      </c>
      <c r="C2045" t="s">
        <v>9332</v>
      </c>
      <c r="D2045" t="s">
        <v>678</v>
      </c>
      <c r="E2045" t="s">
        <v>523</v>
      </c>
      <c r="F2045" t="s">
        <v>524</v>
      </c>
      <c r="G2045" t="s">
        <v>828</v>
      </c>
      <c r="H2045" t="s">
        <v>13016</v>
      </c>
      <c r="I2045">
        <v>597284</v>
      </c>
      <c r="J2045" t="s">
        <v>4510</v>
      </c>
      <c r="K2045" t="s">
        <v>4511</v>
      </c>
      <c r="L2045" t="s">
        <v>4622</v>
      </c>
      <c r="M2045" t="s">
        <v>13017</v>
      </c>
      <c r="Q2045" t="s">
        <v>13018</v>
      </c>
      <c r="R2045">
        <v>9160048703</v>
      </c>
      <c r="S2045" s="14">
        <v>46209</v>
      </c>
      <c r="T2045" t="s">
        <v>8913</v>
      </c>
      <c r="U2045" s="31">
        <v>46209.726759259262</v>
      </c>
      <c r="Y2045" s="14">
        <v>46209</v>
      </c>
      <c r="Z2045" t="s">
        <v>8913</v>
      </c>
      <c r="AA2045" s="31">
        <v>46209.75854166667</v>
      </c>
      <c r="AK2045" s="14">
        <v>46210</v>
      </c>
      <c r="AL2045" t="s">
        <v>2438</v>
      </c>
      <c r="AM2045" s="31">
        <v>46210.655023148145</v>
      </c>
      <c r="AQ2045" s="31">
        <v>46210.655023148145</v>
      </c>
      <c r="AR2045" s="14">
        <v>46210</v>
      </c>
      <c r="AS2045" t="s">
        <v>2438</v>
      </c>
      <c r="AT2045" t="s">
        <v>11154</v>
      </c>
      <c r="AU2045" t="s">
        <v>677</v>
      </c>
      <c r="CM2045" s="4">
        <f t="shared" si="84"/>
        <v>46209.75854166667</v>
      </c>
      <c r="CN2045">
        <f t="shared" si="85"/>
        <v>1</v>
      </c>
      <c r="CO2045" t="str">
        <f>VLOOKUP(A2045,Sheet1!$A$2:$B$221,2,0)</f>
        <v>South East Zone</v>
      </c>
    </row>
    <row r="2046" spans="1:93" x14ac:dyDescent="0.35">
      <c r="A2046" t="s">
        <v>8904</v>
      </c>
      <c r="B2046">
        <v>411</v>
      </c>
      <c r="C2046" t="s">
        <v>9332</v>
      </c>
      <c r="D2046" t="s">
        <v>678</v>
      </c>
      <c r="E2046" t="s">
        <v>523</v>
      </c>
      <c r="F2046" t="s">
        <v>524</v>
      </c>
      <c r="G2046" t="s">
        <v>828</v>
      </c>
      <c r="H2046" t="s">
        <v>1502</v>
      </c>
      <c r="I2046">
        <v>644708</v>
      </c>
      <c r="J2046" t="s">
        <v>1503</v>
      </c>
      <c r="K2046" t="s">
        <v>1504</v>
      </c>
      <c r="L2046" t="s">
        <v>4622</v>
      </c>
      <c r="M2046" t="s">
        <v>8905</v>
      </c>
      <c r="N2046">
        <v>90000</v>
      </c>
      <c r="O2046" t="s">
        <v>1254</v>
      </c>
      <c r="P2046" t="s">
        <v>1255</v>
      </c>
      <c r="Q2046" t="s">
        <v>8906</v>
      </c>
      <c r="R2046">
        <v>6597139413</v>
      </c>
      <c r="S2046" s="14">
        <v>46204</v>
      </c>
      <c r="T2046" t="s">
        <v>8907</v>
      </c>
      <c r="U2046" s="31">
        <v>46204.695347222223</v>
      </c>
      <c r="AK2046" s="14">
        <v>46205</v>
      </c>
      <c r="AL2046" t="s">
        <v>1505</v>
      </c>
      <c r="AM2046" s="31">
        <v>46205.499305555553</v>
      </c>
      <c r="AQ2046" s="31">
        <v>46205.499305555553</v>
      </c>
      <c r="AR2046" s="14">
        <v>46205</v>
      </c>
      <c r="AS2046" t="s">
        <v>1505</v>
      </c>
      <c r="AT2046" t="s">
        <v>524</v>
      </c>
      <c r="AU2046" t="s">
        <v>678</v>
      </c>
      <c r="AV2046" s="14">
        <v>46205</v>
      </c>
      <c r="AW2046" t="s">
        <v>8907</v>
      </c>
      <c r="AX2046" s="31">
        <v>46205.50167824074</v>
      </c>
      <c r="AY2046" s="14">
        <v>46205</v>
      </c>
      <c r="AZ2046" t="s">
        <v>1435</v>
      </c>
      <c r="BA2046" s="31">
        <v>46205.506724537037</v>
      </c>
      <c r="BB2046" s="14">
        <v>46205</v>
      </c>
      <c r="BC2046" t="s">
        <v>1436</v>
      </c>
      <c r="BD2046" s="31">
        <v>46205.51829861111</v>
      </c>
      <c r="BE2046" s="14">
        <v>46205</v>
      </c>
      <c r="BF2046" t="s">
        <v>8654</v>
      </c>
      <c r="BG2046" s="31">
        <v>46205.534907407404</v>
      </c>
      <c r="BK2046" s="14">
        <v>46205</v>
      </c>
      <c r="BL2046" t="s">
        <v>8654</v>
      </c>
      <c r="BM2046" s="31">
        <v>46205.537939814814</v>
      </c>
      <c r="CM2046" s="4">
        <f t="shared" si="84"/>
        <v>46204.695347222223</v>
      </c>
      <c r="CN2046">
        <f t="shared" si="85"/>
        <v>1</v>
      </c>
      <c r="CO2046" t="str">
        <f>VLOOKUP(A2046,Sheet1!$A$2:$B$221,2,0)</f>
        <v>South East Zone</v>
      </c>
    </row>
    <row r="2047" spans="1:93" x14ac:dyDescent="0.35">
      <c r="A2047" t="s">
        <v>8904</v>
      </c>
      <c r="B2047">
        <v>411</v>
      </c>
      <c r="C2047" t="s">
        <v>9332</v>
      </c>
      <c r="D2047" t="s">
        <v>678</v>
      </c>
      <c r="E2047" t="s">
        <v>523</v>
      </c>
      <c r="F2047" t="s">
        <v>524</v>
      </c>
      <c r="G2047" t="s">
        <v>828</v>
      </c>
      <c r="H2047" t="s">
        <v>13019</v>
      </c>
      <c r="I2047">
        <v>682751</v>
      </c>
      <c r="J2047" t="s">
        <v>11162</v>
      </c>
      <c r="K2047" t="s">
        <v>11163</v>
      </c>
      <c r="L2047" t="s">
        <v>4622</v>
      </c>
      <c r="M2047" t="s">
        <v>13020</v>
      </c>
      <c r="N2047">
        <v>60000</v>
      </c>
      <c r="O2047" t="s">
        <v>1206</v>
      </c>
      <c r="P2047" t="s">
        <v>1207</v>
      </c>
      <c r="Q2047" t="s">
        <v>13021</v>
      </c>
      <c r="R2047">
        <v>1243582079</v>
      </c>
      <c r="S2047" s="14">
        <v>46209</v>
      </c>
      <c r="T2047" t="s">
        <v>11166</v>
      </c>
      <c r="U2047" s="31">
        <v>46209.595775462964</v>
      </c>
      <c r="AK2047" s="14">
        <v>46210</v>
      </c>
      <c r="AL2047" t="s">
        <v>2438</v>
      </c>
      <c r="AM2047" s="31">
        <v>46210.5312962963</v>
      </c>
      <c r="AQ2047" s="31">
        <v>46210.5312962963</v>
      </c>
      <c r="AR2047" s="14">
        <v>46210</v>
      </c>
      <c r="AS2047" t="s">
        <v>2438</v>
      </c>
      <c r="AT2047" t="s">
        <v>11154</v>
      </c>
      <c r="AU2047" t="s">
        <v>677</v>
      </c>
      <c r="AV2047" s="14">
        <v>46210</v>
      </c>
      <c r="AW2047" t="s">
        <v>2438</v>
      </c>
      <c r="AX2047" s="31">
        <v>46210.536203703705</v>
      </c>
      <c r="AY2047" s="14">
        <v>46210</v>
      </c>
      <c r="AZ2047" t="s">
        <v>1435</v>
      </c>
      <c r="BA2047" s="31">
        <v>46210.53800925926</v>
      </c>
      <c r="BB2047" s="14">
        <v>46210</v>
      </c>
      <c r="BC2047" t="s">
        <v>1450</v>
      </c>
      <c r="BD2047" s="31">
        <v>46210.547303240739</v>
      </c>
      <c r="BE2047" s="14">
        <v>46210</v>
      </c>
      <c r="BF2047" t="s">
        <v>8654</v>
      </c>
      <c r="BG2047" s="31">
        <v>46210.551400462966</v>
      </c>
      <c r="BH2047" s="14">
        <v>46210</v>
      </c>
      <c r="BI2047" t="s">
        <v>8654</v>
      </c>
      <c r="BJ2047" s="31">
        <v>46210.553217592591</v>
      </c>
      <c r="BW2047" s="14">
        <v>46210</v>
      </c>
      <c r="BX2047" t="s">
        <v>8654</v>
      </c>
      <c r="BY2047" s="31">
        <v>46210.560891203706</v>
      </c>
      <c r="BZ2047" s="14">
        <v>46210</v>
      </c>
      <c r="CA2047" t="s">
        <v>1437</v>
      </c>
      <c r="CB2047" s="31">
        <v>46210.562106481484</v>
      </c>
      <c r="CF2047" s="14">
        <v>46210</v>
      </c>
      <c r="CG2047" t="s">
        <v>2438</v>
      </c>
      <c r="CH2047" s="31">
        <v>46210.794398148151</v>
      </c>
      <c r="CM2047" s="4">
        <f t="shared" si="84"/>
        <v>46209.595775462964</v>
      </c>
      <c r="CN2047">
        <f t="shared" si="85"/>
        <v>1</v>
      </c>
      <c r="CO2047" t="str">
        <f>VLOOKUP(A2047,Sheet1!$A$2:$B$221,2,0)</f>
        <v>South East Zone</v>
      </c>
    </row>
    <row r="2048" spans="1:93" x14ac:dyDescent="0.35">
      <c r="A2048" t="s">
        <v>8904</v>
      </c>
      <c r="B2048">
        <v>411</v>
      </c>
      <c r="C2048" t="s">
        <v>9332</v>
      </c>
      <c r="D2048" t="s">
        <v>678</v>
      </c>
      <c r="E2048" t="s">
        <v>523</v>
      </c>
      <c r="F2048" t="s">
        <v>524</v>
      </c>
      <c r="G2048" t="s">
        <v>828</v>
      </c>
      <c r="H2048" t="s">
        <v>4403</v>
      </c>
      <c r="I2048">
        <v>699931</v>
      </c>
      <c r="J2048" t="s">
        <v>4405</v>
      </c>
      <c r="K2048" t="s">
        <v>4406</v>
      </c>
      <c r="L2048" t="s">
        <v>4622</v>
      </c>
      <c r="M2048" t="s">
        <v>13022</v>
      </c>
      <c r="N2048">
        <v>65000</v>
      </c>
      <c r="O2048" t="s">
        <v>1498</v>
      </c>
      <c r="P2048" t="s">
        <v>1499</v>
      </c>
      <c r="Q2048" t="s">
        <v>13023</v>
      </c>
      <c r="R2048">
        <v>7546361272</v>
      </c>
      <c r="S2048" s="14">
        <v>46210</v>
      </c>
      <c r="T2048" t="s">
        <v>8909</v>
      </c>
      <c r="U2048" s="31">
        <v>46210.654641203706</v>
      </c>
      <c r="AK2048" s="14">
        <v>46210</v>
      </c>
      <c r="AL2048" t="s">
        <v>2438</v>
      </c>
      <c r="AM2048" s="31">
        <v>46210.695208333331</v>
      </c>
      <c r="AQ2048" s="31">
        <v>46210.695208333331</v>
      </c>
      <c r="AR2048" s="14">
        <v>46210</v>
      </c>
      <c r="AS2048" t="s">
        <v>2438</v>
      </c>
      <c r="AT2048" t="s">
        <v>11154</v>
      </c>
      <c r="AU2048" t="s">
        <v>677</v>
      </c>
      <c r="AV2048" s="14">
        <v>46210</v>
      </c>
      <c r="AW2048" t="s">
        <v>2438</v>
      </c>
      <c r="AX2048" s="31">
        <v>46210.699305555558</v>
      </c>
      <c r="AY2048" s="14">
        <v>46210</v>
      </c>
      <c r="AZ2048" t="s">
        <v>1435</v>
      </c>
      <c r="BA2048" s="31">
        <v>46210.7028125</v>
      </c>
      <c r="BB2048" s="14">
        <v>46210</v>
      </c>
      <c r="BC2048" t="s">
        <v>1458</v>
      </c>
      <c r="BD2048" s="31">
        <v>46210.709872685184</v>
      </c>
      <c r="BE2048" s="14">
        <v>46210</v>
      </c>
      <c r="BF2048" t="s">
        <v>8654</v>
      </c>
      <c r="BG2048" s="31">
        <v>46210.713495370372</v>
      </c>
      <c r="BK2048" s="14">
        <v>46210</v>
      </c>
      <c r="BL2048" t="s">
        <v>8654</v>
      </c>
      <c r="BM2048" s="31">
        <v>46210.714629629627</v>
      </c>
      <c r="CM2048" s="4">
        <f t="shared" si="84"/>
        <v>46210.654641203706</v>
      </c>
      <c r="CN2048">
        <f t="shared" si="85"/>
        <v>0</v>
      </c>
      <c r="CO2048" t="str">
        <f>VLOOKUP(A2048,Sheet1!$A$2:$B$221,2,0)</f>
        <v>South East Zone</v>
      </c>
    </row>
    <row r="2049" spans="1:93" x14ac:dyDescent="0.35">
      <c r="A2049" t="s">
        <v>8904</v>
      </c>
      <c r="B2049">
        <v>411</v>
      </c>
      <c r="C2049" t="s">
        <v>9332</v>
      </c>
      <c r="D2049" t="s">
        <v>678</v>
      </c>
      <c r="E2049" t="s">
        <v>523</v>
      </c>
      <c r="F2049" t="s">
        <v>524</v>
      </c>
      <c r="G2049" t="s">
        <v>828</v>
      </c>
      <c r="H2049" t="s">
        <v>4403</v>
      </c>
      <c r="I2049">
        <v>699931</v>
      </c>
      <c r="J2049" t="s">
        <v>4405</v>
      </c>
      <c r="K2049" t="s">
        <v>4406</v>
      </c>
      <c r="L2049" t="s">
        <v>4622</v>
      </c>
      <c r="M2049" t="s">
        <v>8908</v>
      </c>
      <c r="N2049">
        <v>70000</v>
      </c>
      <c r="O2049" t="s">
        <v>4359</v>
      </c>
      <c r="P2049" t="s">
        <v>4360</v>
      </c>
      <c r="Q2049" t="s">
        <v>4404</v>
      </c>
      <c r="R2049">
        <v>9833901943</v>
      </c>
      <c r="S2049" s="14">
        <v>46204</v>
      </c>
      <c r="T2049" t="s">
        <v>8909</v>
      </c>
      <c r="U2049" s="31">
        <v>46204.753796296296</v>
      </c>
      <c r="AK2049" s="14">
        <v>46205</v>
      </c>
      <c r="AL2049" t="s">
        <v>1505</v>
      </c>
      <c r="AM2049" s="31">
        <v>46205.846238425926</v>
      </c>
      <c r="AQ2049" s="31">
        <v>46205.846238425926</v>
      </c>
      <c r="AR2049" s="14">
        <v>46205</v>
      </c>
      <c r="AS2049" t="s">
        <v>1505</v>
      </c>
      <c r="AT2049" t="s">
        <v>524</v>
      </c>
      <c r="AU2049" t="s">
        <v>678</v>
      </c>
      <c r="AV2049" s="14">
        <v>46206</v>
      </c>
      <c r="AW2049" t="s">
        <v>8909</v>
      </c>
      <c r="AX2049" s="31">
        <v>46206.426898148151</v>
      </c>
      <c r="AY2049" s="14">
        <v>46206</v>
      </c>
      <c r="AZ2049" t="s">
        <v>1435</v>
      </c>
      <c r="BA2049" s="31">
        <v>46206.431192129632</v>
      </c>
      <c r="BB2049" s="14">
        <v>46206</v>
      </c>
      <c r="BC2049" t="s">
        <v>1449</v>
      </c>
      <c r="BD2049" s="31">
        <v>46206.454942129632</v>
      </c>
      <c r="BE2049" s="14">
        <v>46206</v>
      </c>
      <c r="BF2049" t="s">
        <v>1491</v>
      </c>
      <c r="BG2049" s="31">
        <v>46206.490266203706</v>
      </c>
      <c r="BH2049" s="14">
        <v>46206</v>
      </c>
      <c r="BI2049" t="s">
        <v>1491</v>
      </c>
      <c r="BJ2049" s="31">
        <v>46206.491111111114</v>
      </c>
      <c r="BW2049" s="14">
        <v>46206</v>
      </c>
      <c r="BX2049" t="s">
        <v>1491</v>
      </c>
      <c r="BY2049" s="31">
        <v>46206.525393518517</v>
      </c>
      <c r="BZ2049" s="14">
        <v>46206</v>
      </c>
      <c r="CA2049" t="s">
        <v>1455</v>
      </c>
      <c r="CB2049" s="31">
        <v>46206.527939814812</v>
      </c>
      <c r="CF2049" s="14">
        <v>46206</v>
      </c>
      <c r="CG2049" t="s">
        <v>2438</v>
      </c>
      <c r="CH2049" s="31">
        <v>46206.612037037034</v>
      </c>
      <c r="CM2049" s="4">
        <f t="shared" si="84"/>
        <v>46204.753796296296</v>
      </c>
      <c r="CN2049">
        <f t="shared" si="85"/>
        <v>1</v>
      </c>
      <c r="CO2049" t="str">
        <f>VLOOKUP(A2049,Sheet1!$A$2:$B$221,2,0)</f>
        <v>South East Zone</v>
      </c>
    </row>
    <row r="2050" spans="1:93" x14ac:dyDescent="0.35">
      <c r="A2050" t="s">
        <v>8904</v>
      </c>
      <c r="B2050">
        <v>411</v>
      </c>
      <c r="C2050" t="s">
        <v>9332</v>
      </c>
      <c r="D2050" t="s">
        <v>678</v>
      </c>
      <c r="E2050" t="s">
        <v>523</v>
      </c>
      <c r="F2050" t="s">
        <v>524</v>
      </c>
      <c r="G2050" t="s">
        <v>828</v>
      </c>
      <c r="H2050" t="s">
        <v>8910</v>
      </c>
      <c r="I2050">
        <v>700311</v>
      </c>
      <c r="J2050" t="s">
        <v>4510</v>
      </c>
      <c r="K2050" t="s">
        <v>4511</v>
      </c>
      <c r="L2050" t="s">
        <v>4622</v>
      </c>
      <c r="M2050" t="s">
        <v>13024</v>
      </c>
      <c r="N2050">
        <v>50000</v>
      </c>
      <c r="O2050" t="s">
        <v>1223</v>
      </c>
      <c r="P2050" t="s">
        <v>1224</v>
      </c>
      <c r="Q2050" t="s">
        <v>13025</v>
      </c>
      <c r="R2050">
        <v>5131196591</v>
      </c>
      <c r="S2050" s="14">
        <v>46209</v>
      </c>
      <c r="T2050" t="s">
        <v>8913</v>
      </c>
      <c r="U2050" s="31">
        <v>46209.674340277779</v>
      </c>
      <c r="AK2050" s="14">
        <v>46210</v>
      </c>
      <c r="AL2050" t="s">
        <v>1505</v>
      </c>
      <c r="AM2050" s="31">
        <v>46210.677731481483</v>
      </c>
      <c r="AQ2050" s="31">
        <v>46210.677731481483</v>
      </c>
      <c r="AR2050" s="14">
        <v>46210</v>
      </c>
      <c r="AS2050" t="s">
        <v>1505</v>
      </c>
      <c r="AT2050" t="s">
        <v>524</v>
      </c>
      <c r="AU2050" t="s">
        <v>678</v>
      </c>
      <c r="AV2050" s="14">
        <v>46210</v>
      </c>
      <c r="AW2050" t="s">
        <v>8913</v>
      </c>
      <c r="AX2050" s="31">
        <v>46210.690949074073</v>
      </c>
      <c r="AY2050" s="14">
        <v>46210</v>
      </c>
      <c r="AZ2050" t="s">
        <v>1435</v>
      </c>
      <c r="BA2050" s="31">
        <v>46210.696018518516</v>
      </c>
      <c r="BB2050" s="14">
        <v>46210</v>
      </c>
      <c r="BC2050" t="s">
        <v>1456</v>
      </c>
      <c r="BD2050" s="31">
        <v>46210.698564814818</v>
      </c>
      <c r="BE2050" s="14">
        <v>46210</v>
      </c>
      <c r="BF2050" t="s">
        <v>1437</v>
      </c>
      <c r="BG2050" s="31">
        <v>46210.703402777777</v>
      </c>
      <c r="BH2050" s="14">
        <v>46210</v>
      </c>
      <c r="BI2050" t="s">
        <v>1437</v>
      </c>
      <c r="BJ2050" s="31">
        <v>46210.703912037039</v>
      </c>
      <c r="BW2050" s="14">
        <v>46210</v>
      </c>
      <c r="BX2050" t="s">
        <v>1437</v>
      </c>
      <c r="BY2050" s="31">
        <v>46210.721458333333</v>
      </c>
      <c r="BZ2050" s="14">
        <v>46210</v>
      </c>
      <c r="CA2050" t="s">
        <v>1437</v>
      </c>
      <c r="CB2050" s="31">
        <v>46210.722326388888</v>
      </c>
      <c r="CF2050" s="14">
        <v>46210</v>
      </c>
      <c r="CG2050" t="s">
        <v>2438</v>
      </c>
      <c r="CH2050" s="31">
        <v>46210.800752314812</v>
      </c>
      <c r="CM2050" s="4">
        <f t="shared" si="84"/>
        <v>46209.674340277779</v>
      </c>
      <c r="CN2050">
        <f t="shared" si="85"/>
        <v>1</v>
      </c>
      <c r="CO2050" t="str">
        <f>VLOOKUP(A2050,Sheet1!$A$2:$B$221,2,0)</f>
        <v>South East Zone</v>
      </c>
    </row>
    <row r="2051" spans="1:93" x14ac:dyDescent="0.35">
      <c r="A2051" t="s">
        <v>8904</v>
      </c>
      <c r="B2051">
        <v>411</v>
      </c>
      <c r="C2051" t="s">
        <v>9332</v>
      </c>
      <c r="D2051" t="s">
        <v>678</v>
      </c>
      <c r="E2051" t="s">
        <v>523</v>
      </c>
      <c r="F2051" t="s">
        <v>524</v>
      </c>
      <c r="G2051" t="s">
        <v>828</v>
      </c>
      <c r="H2051" t="s">
        <v>8910</v>
      </c>
      <c r="I2051">
        <v>700311</v>
      </c>
      <c r="J2051" t="s">
        <v>4510</v>
      </c>
      <c r="K2051" t="s">
        <v>4511</v>
      </c>
      <c r="L2051" t="s">
        <v>4622</v>
      </c>
      <c r="M2051" t="s">
        <v>8911</v>
      </c>
      <c r="N2051">
        <v>55000</v>
      </c>
      <c r="O2051" t="s">
        <v>7100</v>
      </c>
      <c r="P2051" t="s">
        <v>7101</v>
      </c>
      <c r="Q2051" t="s">
        <v>8912</v>
      </c>
      <c r="R2051">
        <v>7728789899</v>
      </c>
      <c r="S2051" s="14">
        <v>46204</v>
      </c>
      <c r="T2051" t="s">
        <v>8913</v>
      </c>
      <c r="U2051" s="31">
        <v>46204.575138888889</v>
      </c>
      <c r="AK2051" s="14">
        <v>46204</v>
      </c>
      <c r="AL2051" t="s">
        <v>1505</v>
      </c>
      <c r="AM2051" s="31">
        <v>46204.627291666664</v>
      </c>
      <c r="AQ2051" s="31">
        <v>46204.627291666664</v>
      </c>
      <c r="AR2051" s="14">
        <v>46204</v>
      </c>
      <c r="AS2051" t="s">
        <v>1505</v>
      </c>
      <c r="AT2051" t="s">
        <v>524</v>
      </c>
      <c r="AU2051" t="s">
        <v>678</v>
      </c>
      <c r="AV2051" s="14">
        <v>46204</v>
      </c>
      <c r="AW2051" t="s">
        <v>8914</v>
      </c>
      <c r="AX2051" s="31">
        <v>46204.708819444444</v>
      </c>
      <c r="AY2051" s="14">
        <v>46204</v>
      </c>
      <c r="AZ2051" t="s">
        <v>1435</v>
      </c>
      <c r="BA2051" s="31">
        <v>46204.710509259261</v>
      </c>
      <c r="BB2051" s="14">
        <v>46204</v>
      </c>
      <c r="BC2051" t="s">
        <v>1457</v>
      </c>
      <c r="BD2051" s="31">
        <v>46204.71334490741</v>
      </c>
      <c r="BE2051" s="14">
        <v>46204</v>
      </c>
      <c r="BF2051" t="s">
        <v>1437</v>
      </c>
      <c r="BG2051" s="31">
        <v>46204.722025462965</v>
      </c>
      <c r="BH2051" s="14">
        <v>46204</v>
      </c>
      <c r="BI2051" t="s">
        <v>1437</v>
      </c>
      <c r="BJ2051" s="31">
        <v>46204.722708333335</v>
      </c>
      <c r="BW2051" s="14">
        <v>46204</v>
      </c>
      <c r="BX2051" t="s">
        <v>1437</v>
      </c>
      <c r="BY2051" s="31">
        <v>46204.72729166667</v>
      </c>
      <c r="BZ2051" s="14">
        <v>46204</v>
      </c>
      <c r="CA2051" t="s">
        <v>1437</v>
      </c>
      <c r="CB2051" s="31">
        <v>46204.729363425926</v>
      </c>
      <c r="CF2051" s="14">
        <v>46205</v>
      </c>
      <c r="CG2051" t="s">
        <v>2438</v>
      </c>
      <c r="CH2051" s="31">
        <v>46205.575995370367</v>
      </c>
      <c r="CM2051" s="4">
        <f t="shared" si="84"/>
        <v>46204.575138888889</v>
      </c>
      <c r="CN2051">
        <f t="shared" si="85"/>
        <v>0</v>
      </c>
      <c r="CO2051" t="str">
        <f>VLOOKUP(A2051,Sheet1!$A$2:$B$221,2,0)</f>
        <v>South East Zone</v>
      </c>
    </row>
    <row r="2052" spans="1:93" x14ac:dyDescent="0.35">
      <c r="A2052" t="s">
        <v>8904</v>
      </c>
      <c r="B2052">
        <v>411</v>
      </c>
      <c r="C2052" t="s">
        <v>9332</v>
      </c>
      <c r="D2052" t="s">
        <v>678</v>
      </c>
      <c r="E2052" t="s">
        <v>523</v>
      </c>
      <c r="F2052" t="s">
        <v>524</v>
      </c>
      <c r="G2052" t="s">
        <v>828</v>
      </c>
      <c r="H2052" t="s">
        <v>11150</v>
      </c>
      <c r="I2052">
        <v>715831</v>
      </c>
      <c r="J2052" t="s">
        <v>8916</v>
      </c>
      <c r="K2052" t="s">
        <v>8917</v>
      </c>
      <c r="L2052" t="s">
        <v>4622</v>
      </c>
      <c r="M2052" t="s">
        <v>11151</v>
      </c>
      <c r="N2052">
        <v>40000</v>
      </c>
      <c r="O2052" t="s">
        <v>9612</v>
      </c>
      <c r="P2052" t="s">
        <v>9613</v>
      </c>
      <c r="Q2052" t="s">
        <v>11152</v>
      </c>
      <c r="R2052">
        <v>4409803614</v>
      </c>
      <c r="S2052" s="14">
        <v>46206</v>
      </c>
      <c r="T2052" t="s">
        <v>11153</v>
      </c>
      <c r="U2052" s="31">
        <v>46206.574988425928</v>
      </c>
      <c r="AK2052" s="14">
        <v>46209</v>
      </c>
      <c r="AL2052" t="s">
        <v>2438</v>
      </c>
      <c r="AM2052" s="31">
        <v>46209.454837962963</v>
      </c>
      <c r="AQ2052" s="31">
        <v>46209.454837962963</v>
      </c>
      <c r="AR2052" s="14">
        <v>46209</v>
      </c>
      <c r="AS2052" t="s">
        <v>2438</v>
      </c>
      <c r="AT2052" t="s">
        <v>11154</v>
      </c>
      <c r="AU2052" t="s">
        <v>677</v>
      </c>
      <c r="AV2052" s="14">
        <v>46209</v>
      </c>
      <c r="AW2052" t="s">
        <v>2438</v>
      </c>
      <c r="AX2052" s="31">
        <v>46209.457071759258</v>
      </c>
      <c r="AY2052" s="14">
        <v>46209</v>
      </c>
      <c r="AZ2052" t="s">
        <v>1435</v>
      </c>
      <c r="BA2052" s="31">
        <v>46209.462233796294</v>
      </c>
      <c r="BB2052" s="14">
        <v>46209</v>
      </c>
      <c r="BC2052" t="s">
        <v>1441</v>
      </c>
      <c r="BD2052" s="31">
        <v>46209.501736111109</v>
      </c>
      <c r="BE2052" s="14">
        <v>46209</v>
      </c>
      <c r="BF2052" t="s">
        <v>8654</v>
      </c>
      <c r="BG2052" s="31">
        <v>46209.5155787037</v>
      </c>
      <c r="BH2052" s="14">
        <v>46209</v>
      </c>
      <c r="BI2052" t="s">
        <v>8654</v>
      </c>
      <c r="BJ2052" s="31">
        <v>46209.516006944446</v>
      </c>
      <c r="BW2052" s="14">
        <v>46209</v>
      </c>
      <c r="BX2052" t="s">
        <v>8654</v>
      </c>
      <c r="BY2052" s="31">
        <v>46209.526134259257</v>
      </c>
      <c r="BZ2052" s="14">
        <v>46209</v>
      </c>
      <c r="CA2052" t="s">
        <v>1438</v>
      </c>
      <c r="CB2052" s="31">
        <v>46209.532708333332</v>
      </c>
      <c r="CF2052" s="14">
        <v>46209</v>
      </c>
      <c r="CG2052" t="s">
        <v>2438</v>
      </c>
      <c r="CH2052" s="31">
        <v>46209.757638888892</v>
      </c>
      <c r="CM2052" s="4">
        <f t="shared" si="84"/>
        <v>46206.574988425928</v>
      </c>
      <c r="CN2052">
        <f t="shared" si="85"/>
        <v>3</v>
      </c>
      <c r="CO2052" t="str">
        <f>VLOOKUP(A2052,Sheet1!$A$2:$B$221,2,0)</f>
        <v>South East Zone</v>
      </c>
    </row>
    <row r="2053" spans="1:93" x14ac:dyDescent="0.35">
      <c r="A2053" t="s">
        <v>8904</v>
      </c>
      <c r="B2053">
        <v>411</v>
      </c>
      <c r="C2053" t="s">
        <v>9332</v>
      </c>
      <c r="D2053" t="s">
        <v>678</v>
      </c>
      <c r="E2053" t="s">
        <v>523</v>
      </c>
      <c r="F2053" t="s">
        <v>524</v>
      </c>
      <c r="G2053" t="s">
        <v>828</v>
      </c>
      <c r="H2053" t="s">
        <v>8915</v>
      </c>
      <c r="I2053">
        <v>720177</v>
      </c>
      <c r="J2053" t="s">
        <v>8916</v>
      </c>
      <c r="K2053" t="s">
        <v>8917</v>
      </c>
      <c r="L2053" t="s">
        <v>4622</v>
      </c>
      <c r="M2053" t="s">
        <v>8918</v>
      </c>
      <c r="N2053">
        <v>45000</v>
      </c>
      <c r="O2053" t="s">
        <v>9456</v>
      </c>
      <c r="P2053" t="s">
        <v>9457</v>
      </c>
      <c r="Q2053" t="s">
        <v>8919</v>
      </c>
      <c r="R2053">
        <v>3796740303</v>
      </c>
      <c r="S2053" s="14">
        <v>46206</v>
      </c>
      <c r="T2053" t="s">
        <v>8920</v>
      </c>
      <c r="U2053" s="31">
        <v>46206.511666666665</v>
      </c>
      <c r="AK2053" s="14">
        <v>46206</v>
      </c>
      <c r="AL2053" t="s">
        <v>1505</v>
      </c>
      <c r="AM2053" s="31">
        <v>46206.742650462962</v>
      </c>
      <c r="AQ2053" s="31">
        <v>46206.742650462962</v>
      </c>
      <c r="AR2053" s="14">
        <v>46206</v>
      </c>
      <c r="AS2053" t="s">
        <v>1505</v>
      </c>
      <c r="AT2053" t="s">
        <v>524</v>
      </c>
      <c r="AU2053" t="s">
        <v>678</v>
      </c>
      <c r="AV2053" s="14">
        <v>46209</v>
      </c>
      <c r="AW2053" t="s">
        <v>2438</v>
      </c>
      <c r="AX2053" s="31">
        <v>46209.389988425923</v>
      </c>
      <c r="AY2053" s="14">
        <v>46209</v>
      </c>
      <c r="AZ2053" t="s">
        <v>1435</v>
      </c>
      <c r="BA2053" s="31">
        <v>46209.400104166663</v>
      </c>
      <c r="BB2053" s="14">
        <v>46209</v>
      </c>
      <c r="BC2053" t="s">
        <v>1449</v>
      </c>
      <c r="BD2053" s="31">
        <v>46209.492847222224</v>
      </c>
      <c r="BE2053" s="14">
        <v>46209</v>
      </c>
      <c r="BF2053" t="s">
        <v>1437</v>
      </c>
      <c r="BG2053" s="31">
        <v>46209.504305555558</v>
      </c>
      <c r="BH2053" s="14">
        <v>46209</v>
      </c>
      <c r="BI2053" t="s">
        <v>1437</v>
      </c>
      <c r="BJ2053" s="31">
        <v>46209.505162037036</v>
      </c>
      <c r="BW2053" s="14">
        <v>46209</v>
      </c>
      <c r="BX2053" t="s">
        <v>1437</v>
      </c>
      <c r="BY2053" s="31">
        <v>46209.507974537039</v>
      </c>
      <c r="BZ2053" s="14">
        <v>46209</v>
      </c>
      <c r="CA2053" t="s">
        <v>1455</v>
      </c>
      <c r="CB2053" s="31">
        <v>46209.516493055555</v>
      </c>
      <c r="CF2053" s="14">
        <v>46209</v>
      </c>
      <c r="CG2053" t="s">
        <v>2438</v>
      </c>
      <c r="CH2053" s="31">
        <v>46209.818877314814</v>
      </c>
      <c r="CM2053" s="4">
        <f t="shared" si="84"/>
        <v>46206.511666666665</v>
      </c>
      <c r="CN2053">
        <f t="shared" si="85"/>
        <v>0</v>
      </c>
      <c r="CO2053" t="str">
        <f>VLOOKUP(A2053,Sheet1!$A$2:$B$221,2,0)</f>
        <v>South East Zone</v>
      </c>
    </row>
    <row r="2054" spans="1:93" x14ac:dyDescent="0.35">
      <c r="A2054" t="s">
        <v>8904</v>
      </c>
      <c r="B2054">
        <v>411</v>
      </c>
      <c r="C2054" t="s">
        <v>9332</v>
      </c>
      <c r="D2054" t="s">
        <v>678</v>
      </c>
      <c r="E2054" t="s">
        <v>523</v>
      </c>
      <c r="F2054" t="s">
        <v>524</v>
      </c>
      <c r="G2054" t="s">
        <v>828</v>
      </c>
      <c r="H2054" t="s">
        <v>8921</v>
      </c>
      <c r="I2054">
        <v>724336</v>
      </c>
      <c r="J2054" t="s">
        <v>4510</v>
      </c>
      <c r="K2054" t="s">
        <v>4511</v>
      </c>
      <c r="L2054" t="s">
        <v>4622</v>
      </c>
      <c r="M2054" t="s">
        <v>8922</v>
      </c>
      <c r="N2054">
        <v>45000</v>
      </c>
      <c r="O2054" t="s">
        <v>4598</v>
      </c>
      <c r="P2054" t="s">
        <v>4599</v>
      </c>
      <c r="Q2054" t="s">
        <v>8923</v>
      </c>
      <c r="R2054">
        <v>8688776449</v>
      </c>
      <c r="S2054" s="14">
        <v>46205</v>
      </c>
      <c r="T2054" t="s">
        <v>8913</v>
      </c>
      <c r="U2054" s="31">
        <v>46205.756284722222</v>
      </c>
      <c r="AK2054" s="14">
        <v>46206</v>
      </c>
      <c r="AL2054" t="s">
        <v>1505</v>
      </c>
      <c r="AM2054" s="31">
        <v>46206.485289351855</v>
      </c>
      <c r="AQ2054" s="31">
        <v>46206.485289351855</v>
      </c>
      <c r="AR2054" s="14">
        <v>46206</v>
      </c>
      <c r="AS2054" t="s">
        <v>1505</v>
      </c>
      <c r="AT2054" t="s">
        <v>524</v>
      </c>
      <c r="AU2054" t="s">
        <v>678</v>
      </c>
      <c r="AV2054" s="14">
        <v>46206</v>
      </c>
      <c r="AW2054" t="s">
        <v>8913</v>
      </c>
      <c r="AX2054" s="31">
        <v>46206.62667824074</v>
      </c>
      <c r="AY2054" s="14">
        <v>46206</v>
      </c>
      <c r="AZ2054" t="s">
        <v>1435</v>
      </c>
      <c r="BA2054" s="31">
        <v>46206.631550925929</v>
      </c>
      <c r="BB2054" s="14">
        <v>46206</v>
      </c>
      <c r="BC2054" t="s">
        <v>1440</v>
      </c>
      <c r="BD2054" s="31">
        <v>46206.636932870373</v>
      </c>
      <c r="BE2054" s="14">
        <v>46206</v>
      </c>
      <c r="BF2054" t="s">
        <v>1437</v>
      </c>
      <c r="BG2054" s="31">
        <v>46206.663553240738</v>
      </c>
      <c r="BH2054" s="14">
        <v>46206</v>
      </c>
      <c r="BI2054" t="s">
        <v>1437</v>
      </c>
      <c r="BJ2054" s="31">
        <v>46206.664525462962</v>
      </c>
      <c r="BW2054" s="14">
        <v>46206</v>
      </c>
      <c r="BX2054" t="s">
        <v>1437</v>
      </c>
      <c r="BY2054" s="31">
        <v>46206.673773148148</v>
      </c>
      <c r="BZ2054" s="14">
        <v>46206</v>
      </c>
      <c r="CA2054" t="s">
        <v>1455</v>
      </c>
      <c r="CB2054" s="31">
        <v>46206.686157407406</v>
      </c>
      <c r="CF2054" s="14">
        <v>46206</v>
      </c>
      <c r="CG2054" t="s">
        <v>2438</v>
      </c>
      <c r="CH2054" s="31">
        <v>46206.731238425928</v>
      </c>
      <c r="CM2054" s="4">
        <f t="shared" si="84"/>
        <v>46205.756284722222</v>
      </c>
      <c r="CN2054">
        <f t="shared" si="85"/>
        <v>1</v>
      </c>
      <c r="CO2054" t="str">
        <f>VLOOKUP(A2054,Sheet1!$A$2:$B$221,2,0)</f>
        <v>South East Zone</v>
      </c>
    </row>
    <row r="2055" spans="1:93" x14ac:dyDescent="0.35">
      <c r="A2055" t="s">
        <v>8904</v>
      </c>
      <c r="B2055">
        <v>411</v>
      </c>
      <c r="C2055" t="s">
        <v>9332</v>
      </c>
      <c r="D2055" t="s">
        <v>678</v>
      </c>
      <c r="E2055" t="s">
        <v>523</v>
      </c>
      <c r="F2055" t="s">
        <v>524</v>
      </c>
      <c r="G2055" t="s">
        <v>828</v>
      </c>
      <c r="H2055" t="s">
        <v>11155</v>
      </c>
      <c r="I2055">
        <v>742140</v>
      </c>
      <c r="J2055" t="s">
        <v>11156</v>
      </c>
      <c r="K2055" t="s">
        <v>11157</v>
      </c>
      <c r="L2055" t="s">
        <v>4622</v>
      </c>
      <c r="M2055" t="s">
        <v>11158</v>
      </c>
      <c r="N2055">
        <v>50000</v>
      </c>
      <c r="O2055" t="s">
        <v>1228</v>
      </c>
      <c r="P2055" t="s">
        <v>1229</v>
      </c>
      <c r="Q2055" t="s">
        <v>11159</v>
      </c>
      <c r="R2055">
        <v>8600717025</v>
      </c>
      <c r="S2055" s="14">
        <v>46209</v>
      </c>
      <c r="T2055" t="s">
        <v>8914</v>
      </c>
      <c r="U2055" s="31">
        <v>46209.52542824074</v>
      </c>
      <c r="AK2055" s="14">
        <v>46209</v>
      </c>
      <c r="AL2055" t="s">
        <v>1505</v>
      </c>
      <c r="AM2055" s="31">
        <v>46209.860937500001</v>
      </c>
      <c r="AQ2055" s="31">
        <v>46209.860937500001</v>
      </c>
      <c r="AR2055" s="14">
        <v>46209</v>
      </c>
      <c r="AS2055" t="s">
        <v>1505</v>
      </c>
      <c r="AT2055" t="s">
        <v>524</v>
      </c>
      <c r="AU2055" t="s">
        <v>678</v>
      </c>
      <c r="AV2055" s="14">
        <v>46210</v>
      </c>
      <c r="AW2055" t="s">
        <v>2438</v>
      </c>
      <c r="AX2055" s="31">
        <v>46210.510983796295</v>
      </c>
      <c r="AY2055" s="14">
        <v>46210</v>
      </c>
      <c r="AZ2055" t="s">
        <v>1435</v>
      </c>
      <c r="BA2055" s="31">
        <v>46210.512743055559</v>
      </c>
      <c r="BB2055" s="14">
        <v>46210</v>
      </c>
      <c r="BC2055" t="s">
        <v>1458</v>
      </c>
      <c r="BD2055" s="31">
        <v>46210.524467592593</v>
      </c>
      <c r="BE2055" s="14">
        <v>46210</v>
      </c>
      <c r="BF2055" t="s">
        <v>1437</v>
      </c>
      <c r="BG2055" s="31">
        <v>46210.541319444441</v>
      </c>
      <c r="BK2055" s="14">
        <v>46210</v>
      </c>
      <c r="BL2055" t="s">
        <v>1437</v>
      </c>
      <c r="BM2055" s="31">
        <v>46210.541944444441</v>
      </c>
      <c r="CM2055" s="4">
        <f t="shared" si="84"/>
        <v>46209.52542824074</v>
      </c>
      <c r="CN2055">
        <f t="shared" si="85"/>
        <v>0</v>
      </c>
      <c r="CO2055" t="str">
        <f>VLOOKUP(A2055,Sheet1!$A$2:$B$221,2,0)</f>
        <v>South East Zone</v>
      </c>
    </row>
    <row r="2056" spans="1:93" x14ac:dyDescent="0.35">
      <c r="A2056" t="s">
        <v>8904</v>
      </c>
      <c r="B2056">
        <v>411</v>
      </c>
      <c r="C2056" t="s">
        <v>9332</v>
      </c>
      <c r="D2056" t="s">
        <v>678</v>
      </c>
      <c r="E2056" t="s">
        <v>523</v>
      </c>
      <c r="F2056" t="s">
        <v>524</v>
      </c>
      <c r="G2056" t="s">
        <v>828</v>
      </c>
      <c r="H2056" t="s">
        <v>11155</v>
      </c>
      <c r="I2056">
        <v>742140</v>
      </c>
      <c r="J2056" t="s">
        <v>11156</v>
      </c>
      <c r="K2056" t="s">
        <v>11157</v>
      </c>
      <c r="L2056" t="s">
        <v>4622</v>
      </c>
      <c r="M2056" t="s">
        <v>11158</v>
      </c>
      <c r="Q2056" t="s">
        <v>11160</v>
      </c>
      <c r="R2056">
        <v>1508296604</v>
      </c>
      <c r="S2056" s="14">
        <v>46209</v>
      </c>
      <c r="T2056" t="s">
        <v>8914</v>
      </c>
      <c r="U2056" s="31">
        <v>46209.525416666664</v>
      </c>
      <c r="AK2056" s="14">
        <v>46209</v>
      </c>
      <c r="AL2056" t="s">
        <v>1505</v>
      </c>
      <c r="AM2056" s="31">
        <v>46209.860914351855</v>
      </c>
      <c r="AQ2056" s="31">
        <v>46209.860914351855</v>
      </c>
      <c r="AR2056" s="14">
        <v>46209</v>
      </c>
      <c r="AS2056" t="s">
        <v>1505</v>
      </c>
      <c r="AT2056" t="s">
        <v>524</v>
      </c>
      <c r="AU2056" t="s">
        <v>678</v>
      </c>
      <c r="CM2056" s="4">
        <f t="shared" si="84"/>
        <v>46209.525416666664</v>
      </c>
      <c r="CN2056">
        <f t="shared" si="85"/>
        <v>0</v>
      </c>
      <c r="CO2056" t="str">
        <f>VLOOKUP(A2056,Sheet1!$A$2:$B$221,2,0)</f>
        <v>South East Zone</v>
      </c>
    </row>
    <row r="2057" spans="1:93" x14ac:dyDescent="0.35">
      <c r="A2057" t="s">
        <v>8904</v>
      </c>
      <c r="B2057">
        <v>411</v>
      </c>
      <c r="C2057" t="s">
        <v>9332</v>
      </c>
      <c r="D2057" t="s">
        <v>678</v>
      </c>
      <c r="E2057" t="s">
        <v>523</v>
      </c>
      <c r="F2057" t="s">
        <v>524</v>
      </c>
      <c r="G2057" t="s">
        <v>828</v>
      </c>
      <c r="H2057" t="s">
        <v>11161</v>
      </c>
      <c r="I2057">
        <v>753994</v>
      </c>
      <c r="J2057" t="s">
        <v>11162</v>
      </c>
      <c r="K2057" t="s">
        <v>11163</v>
      </c>
      <c r="L2057" t="s">
        <v>4622</v>
      </c>
      <c r="M2057" t="s">
        <v>11164</v>
      </c>
      <c r="N2057">
        <v>70000</v>
      </c>
      <c r="O2057" t="s">
        <v>11086</v>
      </c>
      <c r="P2057" t="s">
        <v>11087</v>
      </c>
      <c r="Q2057" t="s">
        <v>11165</v>
      </c>
      <c r="R2057">
        <v>3550635824</v>
      </c>
      <c r="S2057" s="14">
        <v>46206</v>
      </c>
      <c r="T2057" t="s">
        <v>11166</v>
      </c>
      <c r="U2057" s="31">
        <v>46206.695983796293</v>
      </c>
      <c r="AK2057" s="14">
        <v>46209</v>
      </c>
      <c r="AL2057" t="s">
        <v>2438</v>
      </c>
      <c r="AM2057" s="31">
        <v>46209.738807870373</v>
      </c>
      <c r="AQ2057" s="31">
        <v>46209.738807870373</v>
      </c>
      <c r="AR2057" s="14">
        <v>46209</v>
      </c>
      <c r="AS2057" t="s">
        <v>2438</v>
      </c>
      <c r="AT2057" t="s">
        <v>11154</v>
      </c>
      <c r="AU2057" t="s">
        <v>677</v>
      </c>
      <c r="AV2057" s="14">
        <v>46209</v>
      </c>
      <c r="AW2057" t="s">
        <v>11166</v>
      </c>
      <c r="AX2057" s="31">
        <v>46209.739374999997</v>
      </c>
      <c r="AY2057" s="14">
        <v>46209</v>
      </c>
      <c r="AZ2057" t="s">
        <v>1435</v>
      </c>
      <c r="BA2057" s="31">
        <v>46209.741956018515</v>
      </c>
      <c r="BB2057" s="14">
        <v>46209</v>
      </c>
      <c r="BC2057" t="s">
        <v>1457</v>
      </c>
      <c r="BD2057" s="31">
        <v>46209.744780092595</v>
      </c>
      <c r="BE2057" s="14">
        <v>46209</v>
      </c>
      <c r="BF2057" t="s">
        <v>1437</v>
      </c>
      <c r="BG2057" s="31">
        <v>46209.747546296298</v>
      </c>
      <c r="BH2057" s="14">
        <v>46209</v>
      </c>
      <c r="BI2057" t="s">
        <v>1437</v>
      </c>
      <c r="BJ2057" s="31">
        <v>46209.748043981483</v>
      </c>
      <c r="BW2057" s="14">
        <v>46209</v>
      </c>
      <c r="BX2057" t="s">
        <v>1437</v>
      </c>
      <c r="BY2057" s="31">
        <v>46209.751759259256</v>
      </c>
      <c r="BZ2057" s="14">
        <v>46209</v>
      </c>
      <c r="CA2057" t="s">
        <v>1437</v>
      </c>
      <c r="CB2057" s="31">
        <v>46209.756481481483</v>
      </c>
      <c r="CF2057" s="14">
        <v>46210</v>
      </c>
      <c r="CG2057" t="s">
        <v>2438</v>
      </c>
      <c r="CH2057" s="31">
        <v>46210.743263888886</v>
      </c>
      <c r="CM2057" s="4">
        <f t="shared" si="84"/>
        <v>46206.695983796293</v>
      </c>
      <c r="CN2057">
        <f t="shared" si="85"/>
        <v>3</v>
      </c>
      <c r="CO2057" t="str">
        <f>VLOOKUP(A2057,Sheet1!$A$2:$B$221,2,0)</f>
        <v>South East Zone</v>
      </c>
    </row>
    <row r="2058" spans="1:93" x14ac:dyDescent="0.35">
      <c r="A2058" t="s">
        <v>8904</v>
      </c>
      <c r="B2058">
        <v>411</v>
      </c>
      <c r="C2058" t="s">
        <v>9332</v>
      </c>
      <c r="D2058" t="s">
        <v>678</v>
      </c>
      <c r="E2058" t="s">
        <v>523</v>
      </c>
      <c r="F2058" t="s">
        <v>524</v>
      </c>
      <c r="G2058" t="s">
        <v>828</v>
      </c>
      <c r="H2058" t="s">
        <v>8924</v>
      </c>
      <c r="I2058">
        <v>786377</v>
      </c>
      <c r="J2058" t="s">
        <v>2294</v>
      </c>
      <c r="K2058" t="s">
        <v>2295</v>
      </c>
      <c r="L2058" t="s">
        <v>4622</v>
      </c>
      <c r="M2058" t="s">
        <v>8925</v>
      </c>
      <c r="N2058">
        <v>45000</v>
      </c>
      <c r="O2058" t="s">
        <v>4598</v>
      </c>
      <c r="P2058" t="s">
        <v>4599</v>
      </c>
      <c r="Q2058" t="s">
        <v>8926</v>
      </c>
      <c r="R2058">
        <v>8038368825</v>
      </c>
      <c r="S2058" s="14">
        <v>46205</v>
      </c>
      <c r="T2058" t="s">
        <v>8927</v>
      </c>
      <c r="U2058" s="31">
        <v>46205.703993055555</v>
      </c>
      <c r="AK2058" s="14">
        <v>46205</v>
      </c>
      <c r="AL2058" t="s">
        <v>1505</v>
      </c>
      <c r="AM2058" s="31">
        <v>46205.739895833336</v>
      </c>
      <c r="AQ2058" s="31">
        <v>46205.739895833336</v>
      </c>
      <c r="AR2058" s="14">
        <v>46205</v>
      </c>
      <c r="AS2058" t="s">
        <v>1505</v>
      </c>
      <c r="AT2058" t="s">
        <v>524</v>
      </c>
      <c r="AU2058" t="s">
        <v>678</v>
      </c>
      <c r="AV2058" s="14">
        <v>46206</v>
      </c>
      <c r="AW2058" t="s">
        <v>8927</v>
      </c>
      <c r="AX2058" s="31">
        <v>46206.384375000001</v>
      </c>
      <c r="AY2058" s="14">
        <v>46206</v>
      </c>
      <c r="AZ2058" t="s">
        <v>1435</v>
      </c>
      <c r="BA2058" s="31">
        <v>46206.400706018518</v>
      </c>
      <c r="BB2058" s="14">
        <v>46206</v>
      </c>
      <c r="BC2058" t="s">
        <v>1449</v>
      </c>
      <c r="BD2058" s="31">
        <v>46206.432627314818</v>
      </c>
      <c r="BE2058" s="14">
        <v>46206</v>
      </c>
      <c r="BF2058" t="s">
        <v>1491</v>
      </c>
      <c r="BG2058" s="31">
        <v>46206.455451388887</v>
      </c>
      <c r="BH2058" s="14">
        <v>46206</v>
      </c>
      <c r="BI2058" t="s">
        <v>1438</v>
      </c>
      <c r="BJ2058" s="31">
        <v>46206.48060185185</v>
      </c>
      <c r="BK2058" s="14">
        <v>46206</v>
      </c>
      <c r="BL2058" t="s">
        <v>1491</v>
      </c>
      <c r="BM2058" s="31">
        <v>46206.457442129627</v>
      </c>
      <c r="BW2058" s="14">
        <v>46206</v>
      </c>
      <c r="BX2058" t="s">
        <v>1438</v>
      </c>
      <c r="BY2058" s="31">
        <v>46206.495358796295</v>
      </c>
      <c r="BZ2058" s="14">
        <v>46206</v>
      </c>
      <c r="CA2058" t="s">
        <v>1438</v>
      </c>
      <c r="CB2058" s="31">
        <v>46206.496678240743</v>
      </c>
      <c r="CF2058" s="14">
        <v>46206</v>
      </c>
      <c r="CG2058" t="s">
        <v>2438</v>
      </c>
      <c r="CH2058" s="31">
        <v>46206.66715277778</v>
      </c>
      <c r="CM2058" s="4">
        <f t="shared" si="84"/>
        <v>46205.703993055555</v>
      </c>
      <c r="CN2058">
        <f t="shared" si="85"/>
        <v>0</v>
      </c>
      <c r="CO2058" t="str">
        <f>VLOOKUP(A2058,Sheet1!$A$2:$B$221,2,0)</f>
        <v>South East Zone</v>
      </c>
    </row>
    <row r="2059" spans="1:93" x14ac:dyDescent="0.35">
      <c r="A2059" t="s">
        <v>8904</v>
      </c>
      <c r="B2059">
        <v>411</v>
      </c>
      <c r="C2059" t="s">
        <v>9332</v>
      </c>
      <c r="D2059" t="s">
        <v>678</v>
      </c>
      <c r="E2059" t="s">
        <v>523</v>
      </c>
      <c r="F2059" t="s">
        <v>524</v>
      </c>
      <c r="G2059" t="s">
        <v>828</v>
      </c>
      <c r="H2059" t="s">
        <v>4508</v>
      </c>
      <c r="I2059">
        <v>786682</v>
      </c>
      <c r="J2059" t="s">
        <v>4510</v>
      </c>
      <c r="K2059" t="s">
        <v>4511</v>
      </c>
      <c r="L2059" t="s">
        <v>4622</v>
      </c>
      <c r="M2059" t="s">
        <v>8928</v>
      </c>
      <c r="N2059">
        <v>45000</v>
      </c>
      <c r="O2059" t="s">
        <v>4598</v>
      </c>
      <c r="P2059" t="s">
        <v>4599</v>
      </c>
      <c r="Q2059" t="s">
        <v>8929</v>
      </c>
      <c r="R2059">
        <v>4757672088</v>
      </c>
      <c r="S2059" s="14">
        <v>46204</v>
      </c>
      <c r="T2059" t="s">
        <v>8913</v>
      </c>
      <c r="U2059" s="31">
        <v>46204.534155092595</v>
      </c>
      <c r="AK2059" s="14">
        <v>46205</v>
      </c>
      <c r="AL2059" t="s">
        <v>1505</v>
      </c>
      <c r="AM2059" s="31">
        <v>46205.495138888888</v>
      </c>
      <c r="AQ2059" s="31">
        <v>46205.495138888888</v>
      </c>
      <c r="AR2059" s="14">
        <v>46205</v>
      </c>
      <c r="AS2059" t="s">
        <v>1505</v>
      </c>
      <c r="AT2059" t="s">
        <v>524</v>
      </c>
      <c r="AU2059" t="s">
        <v>678</v>
      </c>
      <c r="AV2059" s="14">
        <v>46206</v>
      </c>
      <c r="AW2059" t="s">
        <v>8913</v>
      </c>
      <c r="AX2059" s="31">
        <v>46206.603692129633</v>
      </c>
      <c r="AY2059" s="14">
        <v>46206</v>
      </c>
      <c r="AZ2059" t="s">
        <v>1435</v>
      </c>
      <c r="BA2059" s="31">
        <v>46206.604780092595</v>
      </c>
      <c r="BB2059" s="14">
        <v>46206</v>
      </c>
      <c r="BC2059" t="s">
        <v>1443</v>
      </c>
      <c r="BD2059" s="31">
        <v>46206.613993055558</v>
      </c>
      <c r="BE2059" s="14">
        <v>46206</v>
      </c>
      <c r="BF2059" t="s">
        <v>1437</v>
      </c>
      <c r="BG2059" s="31">
        <v>46206.664861111109</v>
      </c>
      <c r="BH2059" s="14">
        <v>46206</v>
      </c>
      <c r="BI2059" t="s">
        <v>1437</v>
      </c>
      <c r="BJ2059" s="31">
        <v>46206.666134259256</v>
      </c>
      <c r="BW2059" s="14">
        <v>46206</v>
      </c>
      <c r="BX2059" t="s">
        <v>1437</v>
      </c>
      <c r="BY2059" s="31">
        <v>46206.674004629633</v>
      </c>
      <c r="BZ2059" s="14">
        <v>46206</v>
      </c>
      <c r="CA2059" t="s">
        <v>1455</v>
      </c>
      <c r="CB2059" s="31">
        <v>46206.679490740738</v>
      </c>
      <c r="CF2059" s="14">
        <v>46206</v>
      </c>
      <c r="CG2059" t="s">
        <v>2438</v>
      </c>
      <c r="CH2059" s="31">
        <v>46206.796481481484</v>
      </c>
      <c r="CM2059" s="4">
        <f t="shared" si="84"/>
        <v>46204.534155092595</v>
      </c>
      <c r="CN2059">
        <f t="shared" si="85"/>
        <v>1</v>
      </c>
      <c r="CO2059" t="str">
        <f>VLOOKUP(A2059,Sheet1!$A$2:$B$221,2,0)</f>
        <v>South East Zone</v>
      </c>
    </row>
    <row r="2060" spans="1:93" x14ac:dyDescent="0.35">
      <c r="A2060" t="s">
        <v>8904</v>
      </c>
      <c r="B2060">
        <v>411</v>
      </c>
      <c r="C2060" t="s">
        <v>9332</v>
      </c>
      <c r="D2060" t="s">
        <v>678</v>
      </c>
      <c r="E2060" t="s">
        <v>523</v>
      </c>
      <c r="F2060" t="s">
        <v>524</v>
      </c>
      <c r="G2060" t="s">
        <v>828</v>
      </c>
      <c r="H2060" t="s">
        <v>4508</v>
      </c>
      <c r="I2060">
        <v>786682</v>
      </c>
      <c r="J2060" t="s">
        <v>4510</v>
      </c>
      <c r="K2060" t="s">
        <v>4511</v>
      </c>
      <c r="L2060" t="s">
        <v>4622</v>
      </c>
      <c r="M2060" t="s">
        <v>8928</v>
      </c>
      <c r="N2060">
        <v>40000</v>
      </c>
      <c r="O2060" t="s">
        <v>3047</v>
      </c>
      <c r="P2060" t="s">
        <v>3048</v>
      </c>
      <c r="Q2060" t="s">
        <v>8930</v>
      </c>
      <c r="R2060">
        <v>1732789418</v>
      </c>
      <c r="S2060" s="14">
        <v>46204</v>
      </c>
      <c r="T2060" t="s">
        <v>8913</v>
      </c>
      <c r="U2060" s="31">
        <v>46204.534166666665</v>
      </c>
      <c r="AK2060" s="14">
        <v>46205</v>
      </c>
      <c r="AL2060" t="s">
        <v>1505</v>
      </c>
      <c r="AM2060" s="31">
        <v>46205.495104166665</v>
      </c>
      <c r="AQ2060" s="31">
        <v>46205.495104166665</v>
      </c>
      <c r="AR2060" s="14">
        <v>46205</v>
      </c>
      <c r="AS2060" t="s">
        <v>1505</v>
      </c>
      <c r="AT2060" t="s">
        <v>524</v>
      </c>
      <c r="AU2060" t="s">
        <v>678</v>
      </c>
      <c r="AV2060" s="14">
        <v>46206</v>
      </c>
      <c r="AW2060" t="s">
        <v>8913</v>
      </c>
      <c r="AX2060" s="31">
        <v>46206.603668981479</v>
      </c>
      <c r="AY2060" s="14">
        <v>46206</v>
      </c>
      <c r="AZ2060" t="s">
        <v>1435</v>
      </c>
      <c r="BA2060" s="31">
        <v>46206.604780092595</v>
      </c>
      <c r="BB2060" s="14">
        <v>46206</v>
      </c>
      <c r="BC2060" t="s">
        <v>1443</v>
      </c>
      <c r="BD2060" s="31">
        <v>46206.613981481481</v>
      </c>
      <c r="BE2060" s="14">
        <v>46206</v>
      </c>
      <c r="BF2060" t="s">
        <v>1437</v>
      </c>
      <c r="BG2060" s="31">
        <v>46206.664849537039</v>
      </c>
      <c r="BH2060" s="14">
        <v>46206</v>
      </c>
      <c r="BI2060" t="s">
        <v>1437</v>
      </c>
      <c r="BJ2060" s="31">
        <v>46206.666122685187</v>
      </c>
      <c r="BW2060" s="14">
        <v>46206</v>
      </c>
      <c r="BX2060" t="s">
        <v>1437</v>
      </c>
      <c r="BY2060" s="31">
        <v>46206.673981481479</v>
      </c>
      <c r="BZ2060" s="14">
        <v>46206</v>
      </c>
      <c r="CA2060" t="s">
        <v>1455</v>
      </c>
      <c r="CB2060" s="31">
        <v>46206.679490740738</v>
      </c>
      <c r="CF2060" s="14">
        <v>46206</v>
      </c>
      <c r="CG2060" t="s">
        <v>2438</v>
      </c>
      <c r="CH2060" s="31">
        <v>46206.796481481484</v>
      </c>
      <c r="CM2060" s="4">
        <f t="shared" si="84"/>
        <v>46204.534166666665</v>
      </c>
      <c r="CN2060">
        <f t="shared" si="85"/>
        <v>1</v>
      </c>
      <c r="CO2060" t="str">
        <f>VLOOKUP(A2060,Sheet1!$A$2:$B$221,2,0)</f>
        <v>South East Zone</v>
      </c>
    </row>
    <row r="2061" spans="1:93" x14ac:dyDescent="0.35">
      <c r="A2061" t="s">
        <v>8904</v>
      </c>
      <c r="B2061">
        <v>411</v>
      </c>
      <c r="C2061" t="s">
        <v>9332</v>
      </c>
      <c r="D2061" t="s">
        <v>678</v>
      </c>
      <c r="E2061" t="s">
        <v>523</v>
      </c>
      <c r="F2061" t="s">
        <v>524</v>
      </c>
      <c r="G2061" t="s">
        <v>828</v>
      </c>
      <c r="H2061" t="s">
        <v>4508</v>
      </c>
      <c r="I2061">
        <v>786682</v>
      </c>
      <c r="J2061" t="s">
        <v>4510</v>
      </c>
      <c r="K2061" t="s">
        <v>4511</v>
      </c>
      <c r="L2061" t="s">
        <v>4622</v>
      </c>
      <c r="M2061" t="s">
        <v>8928</v>
      </c>
      <c r="N2061">
        <v>50000</v>
      </c>
      <c r="O2061" t="s">
        <v>1228</v>
      </c>
      <c r="P2061" t="s">
        <v>1229</v>
      </c>
      <c r="Q2061" t="s">
        <v>4509</v>
      </c>
      <c r="R2061">
        <v>7247074104</v>
      </c>
      <c r="S2061" s="14">
        <v>46204</v>
      </c>
      <c r="T2061" t="s">
        <v>8913</v>
      </c>
      <c r="U2061" s="31">
        <v>46204.534131944441</v>
      </c>
      <c r="AK2061" s="14">
        <v>46205</v>
      </c>
      <c r="AL2061" t="s">
        <v>1505</v>
      </c>
      <c r="AM2061" s="31">
        <v>46205.495081018518</v>
      </c>
      <c r="AQ2061" s="31">
        <v>46205.495081018518</v>
      </c>
      <c r="AR2061" s="14">
        <v>46205</v>
      </c>
      <c r="AS2061" t="s">
        <v>1505</v>
      </c>
      <c r="AT2061" t="s">
        <v>524</v>
      </c>
      <c r="AU2061" t="s">
        <v>678</v>
      </c>
      <c r="AV2061" s="14">
        <v>46206</v>
      </c>
      <c r="AW2061" t="s">
        <v>8913</v>
      </c>
      <c r="AX2061" s="31">
        <v>46206.603645833333</v>
      </c>
      <c r="AY2061" s="14">
        <v>46206</v>
      </c>
      <c r="AZ2061" t="s">
        <v>1435</v>
      </c>
      <c r="BA2061" s="31">
        <v>46206.604780092595</v>
      </c>
      <c r="BB2061" s="14">
        <v>46206</v>
      </c>
      <c r="BC2061" t="s">
        <v>1443</v>
      </c>
      <c r="BD2061" s="31">
        <v>46206.613958333335</v>
      </c>
      <c r="BE2061" s="14">
        <v>46206</v>
      </c>
      <c r="BF2061" t="s">
        <v>1437</v>
      </c>
      <c r="BG2061" s="31">
        <v>46206.664837962962</v>
      </c>
      <c r="BH2061" s="14">
        <v>46206</v>
      </c>
      <c r="BI2061" t="s">
        <v>1437</v>
      </c>
      <c r="BJ2061" s="31">
        <v>46206.66609953704</v>
      </c>
      <c r="BW2061" s="14">
        <v>46206</v>
      </c>
      <c r="BX2061" t="s">
        <v>1437</v>
      </c>
      <c r="BY2061" s="31">
        <v>46206.67396990741</v>
      </c>
      <c r="BZ2061" s="14">
        <v>46206</v>
      </c>
      <c r="CA2061" t="s">
        <v>1455</v>
      </c>
      <c r="CB2061" s="31">
        <v>46206.679490740738</v>
      </c>
      <c r="CF2061" s="14">
        <v>46206</v>
      </c>
      <c r="CG2061" t="s">
        <v>2438</v>
      </c>
      <c r="CH2061" s="31">
        <v>46206.796481481484</v>
      </c>
      <c r="CM2061" s="4">
        <f t="shared" si="84"/>
        <v>46204.534131944441</v>
      </c>
      <c r="CN2061">
        <f t="shared" si="85"/>
        <v>1</v>
      </c>
      <c r="CO2061" t="str">
        <f>VLOOKUP(A2061,Sheet1!$A$2:$B$221,2,0)</f>
        <v>South East Zone</v>
      </c>
    </row>
    <row r="2062" spans="1:93" x14ac:dyDescent="0.35">
      <c r="A2062" t="s">
        <v>8904</v>
      </c>
      <c r="B2062">
        <v>411</v>
      </c>
      <c r="C2062" t="s">
        <v>9332</v>
      </c>
      <c r="D2062" t="s">
        <v>678</v>
      </c>
      <c r="E2062" t="s">
        <v>523</v>
      </c>
      <c r="F2062" t="s">
        <v>524</v>
      </c>
      <c r="G2062" t="s">
        <v>828</v>
      </c>
      <c r="H2062" t="s">
        <v>11167</v>
      </c>
      <c r="I2062">
        <v>786868</v>
      </c>
      <c r="J2062" t="s">
        <v>8916</v>
      </c>
      <c r="K2062" t="s">
        <v>8917</v>
      </c>
      <c r="L2062" t="s">
        <v>4622</v>
      </c>
      <c r="M2062" t="s">
        <v>11168</v>
      </c>
      <c r="Q2062" t="s">
        <v>13026</v>
      </c>
      <c r="R2062">
        <v>1849185421</v>
      </c>
      <c r="S2062" s="14">
        <v>46210</v>
      </c>
      <c r="T2062" t="s">
        <v>8920</v>
      </c>
      <c r="U2062" s="31">
        <v>46210.420844907407</v>
      </c>
      <c r="AK2062" s="14">
        <v>46210</v>
      </c>
      <c r="AL2062" t="s">
        <v>2438</v>
      </c>
      <c r="AM2062" s="31">
        <v>46210.573796296296</v>
      </c>
      <c r="AQ2062" s="31">
        <v>46210.573796296296</v>
      </c>
      <c r="AR2062" s="14">
        <v>46210</v>
      </c>
      <c r="AS2062" t="s">
        <v>2438</v>
      </c>
      <c r="AT2062" t="s">
        <v>11154</v>
      </c>
      <c r="AU2062" t="s">
        <v>677</v>
      </c>
      <c r="CM2062" s="4">
        <f t="shared" si="84"/>
        <v>46210.420844907407</v>
      </c>
      <c r="CN2062">
        <f t="shared" si="85"/>
        <v>0</v>
      </c>
      <c r="CO2062" t="str">
        <f>VLOOKUP(A2062,Sheet1!$A$2:$B$221,2,0)</f>
        <v>South East Zone</v>
      </c>
    </row>
    <row r="2063" spans="1:93" x14ac:dyDescent="0.35">
      <c r="A2063" t="s">
        <v>8904</v>
      </c>
      <c r="B2063">
        <v>411</v>
      </c>
      <c r="C2063" t="s">
        <v>9332</v>
      </c>
      <c r="D2063" t="s">
        <v>678</v>
      </c>
      <c r="E2063" t="s">
        <v>523</v>
      </c>
      <c r="F2063" t="s">
        <v>524</v>
      </c>
      <c r="G2063" t="s">
        <v>828</v>
      </c>
      <c r="H2063" t="s">
        <v>11167</v>
      </c>
      <c r="I2063">
        <v>786868</v>
      </c>
      <c r="J2063" t="s">
        <v>8916</v>
      </c>
      <c r="K2063" t="s">
        <v>8917</v>
      </c>
      <c r="L2063" t="s">
        <v>4622</v>
      </c>
      <c r="M2063" t="s">
        <v>11168</v>
      </c>
      <c r="N2063">
        <v>45000</v>
      </c>
      <c r="O2063" t="s">
        <v>4598</v>
      </c>
      <c r="P2063" t="s">
        <v>4599</v>
      </c>
      <c r="Q2063" t="s">
        <v>11169</v>
      </c>
      <c r="R2063">
        <v>4072099606</v>
      </c>
      <c r="S2063" s="14">
        <v>46209</v>
      </c>
      <c r="T2063" t="s">
        <v>8920</v>
      </c>
      <c r="U2063" s="31">
        <v>46209.58090277778</v>
      </c>
      <c r="AK2063" s="14">
        <v>46209</v>
      </c>
      <c r="AL2063" t="s">
        <v>2438</v>
      </c>
      <c r="AM2063" s="31">
        <v>46209.611481481479</v>
      </c>
      <c r="AQ2063" s="31">
        <v>46209.611481481479</v>
      </c>
      <c r="AR2063" s="14">
        <v>46209</v>
      </c>
      <c r="AS2063" t="s">
        <v>2438</v>
      </c>
      <c r="AT2063" t="s">
        <v>11154</v>
      </c>
      <c r="AU2063" t="s">
        <v>677</v>
      </c>
      <c r="CM2063" s="4">
        <f t="shared" si="84"/>
        <v>46209.58090277778</v>
      </c>
      <c r="CN2063">
        <f t="shared" si="85"/>
        <v>0</v>
      </c>
      <c r="CO2063" t="str">
        <f>VLOOKUP(A2063,Sheet1!$A$2:$B$221,2,0)</f>
        <v>South East Zone</v>
      </c>
    </row>
    <row r="2064" spans="1:93" x14ac:dyDescent="0.35">
      <c r="A2064" t="s">
        <v>8904</v>
      </c>
      <c r="B2064">
        <v>411</v>
      </c>
      <c r="C2064" t="s">
        <v>9332</v>
      </c>
      <c r="D2064" t="s">
        <v>678</v>
      </c>
      <c r="E2064" t="s">
        <v>523</v>
      </c>
      <c r="F2064" t="s">
        <v>524</v>
      </c>
      <c r="G2064" t="s">
        <v>828</v>
      </c>
      <c r="H2064" t="s">
        <v>11167</v>
      </c>
      <c r="I2064">
        <v>786868</v>
      </c>
      <c r="J2064" t="s">
        <v>8916</v>
      </c>
      <c r="K2064" t="s">
        <v>8917</v>
      </c>
      <c r="L2064" t="s">
        <v>4622</v>
      </c>
      <c r="M2064" t="s">
        <v>11168</v>
      </c>
      <c r="N2064">
        <v>50000</v>
      </c>
      <c r="O2064" t="s">
        <v>1223</v>
      </c>
      <c r="P2064" t="s">
        <v>1224</v>
      </c>
      <c r="Q2064" t="s">
        <v>11170</v>
      </c>
      <c r="R2064">
        <v>6906629381</v>
      </c>
      <c r="S2064" s="14">
        <v>46209</v>
      </c>
      <c r="T2064" t="s">
        <v>8920</v>
      </c>
      <c r="U2064" s="31">
        <v>46209.580891203703</v>
      </c>
      <c r="AK2064" s="14">
        <v>46209</v>
      </c>
      <c r="AL2064" t="s">
        <v>2438</v>
      </c>
      <c r="AM2064" s="31">
        <v>46209.614548611113</v>
      </c>
      <c r="AQ2064" s="31">
        <v>46209.614548611113</v>
      </c>
      <c r="AR2064" s="14">
        <v>46209</v>
      </c>
      <c r="AS2064" t="s">
        <v>2438</v>
      </c>
      <c r="AT2064" t="s">
        <v>11154</v>
      </c>
      <c r="AU2064" t="s">
        <v>677</v>
      </c>
      <c r="CM2064" s="4">
        <f t="shared" si="84"/>
        <v>46209.580891203703</v>
      </c>
      <c r="CN2064">
        <f t="shared" si="85"/>
        <v>0</v>
      </c>
      <c r="CO2064" t="str">
        <f>VLOOKUP(A2064,Sheet1!$A$2:$B$221,2,0)</f>
        <v>South East Zone</v>
      </c>
    </row>
    <row r="2065" spans="1:93" x14ac:dyDescent="0.35">
      <c r="A2065" t="s">
        <v>8931</v>
      </c>
      <c r="B2065">
        <v>439</v>
      </c>
      <c r="C2065" t="s">
        <v>9332</v>
      </c>
      <c r="D2065" t="s">
        <v>678</v>
      </c>
      <c r="E2065" t="s">
        <v>599</v>
      </c>
      <c r="F2065" t="s">
        <v>600</v>
      </c>
      <c r="G2065" t="s">
        <v>518</v>
      </c>
      <c r="H2065" t="s">
        <v>4506</v>
      </c>
      <c r="I2065">
        <v>262636</v>
      </c>
      <c r="J2065" t="s">
        <v>1508</v>
      </c>
      <c r="K2065" t="s">
        <v>1509</v>
      </c>
      <c r="L2065" t="s">
        <v>4622</v>
      </c>
      <c r="M2065" t="s">
        <v>8933</v>
      </c>
      <c r="N2065">
        <v>70000</v>
      </c>
      <c r="O2065" t="s">
        <v>1235</v>
      </c>
      <c r="P2065" t="s">
        <v>1236</v>
      </c>
      <c r="Q2065" t="s">
        <v>4507</v>
      </c>
      <c r="R2065">
        <v>1206970517</v>
      </c>
      <c r="S2065" s="14">
        <v>46205</v>
      </c>
      <c r="T2065" t="s">
        <v>8934</v>
      </c>
      <c r="U2065" s="31">
        <v>46205.609351851854</v>
      </c>
      <c r="AK2065" s="14">
        <v>46206</v>
      </c>
      <c r="AL2065" t="s">
        <v>1507</v>
      </c>
      <c r="AM2065" s="31">
        <v>46206.47042824074</v>
      </c>
      <c r="AQ2065" s="31">
        <v>46206.47042824074</v>
      </c>
      <c r="AR2065" s="14">
        <v>46206</v>
      </c>
      <c r="AS2065" t="s">
        <v>1507</v>
      </c>
      <c r="AT2065" t="s">
        <v>8932</v>
      </c>
      <c r="AU2065" t="s">
        <v>677</v>
      </c>
      <c r="AV2065" s="14">
        <v>46206</v>
      </c>
      <c r="AW2065" t="s">
        <v>1507</v>
      </c>
      <c r="AX2065" s="31">
        <v>46206.473067129627</v>
      </c>
      <c r="AY2065" s="14">
        <v>46206</v>
      </c>
      <c r="AZ2065" t="s">
        <v>1435</v>
      </c>
      <c r="BA2065" s="31">
        <v>46206.479641203703</v>
      </c>
      <c r="BB2065" s="14">
        <v>46206</v>
      </c>
      <c r="BC2065" t="s">
        <v>1450</v>
      </c>
      <c r="BD2065" s="31">
        <v>46206.4846412037</v>
      </c>
      <c r="BE2065" s="14">
        <v>46206</v>
      </c>
      <c r="BF2065" t="s">
        <v>1437</v>
      </c>
      <c r="BG2065" s="31">
        <v>46206.553159722222</v>
      </c>
      <c r="BH2065" s="14">
        <v>46206</v>
      </c>
      <c r="BI2065" t="s">
        <v>1438</v>
      </c>
      <c r="BJ2065" s="31">
        <v>46206.614351851851</v>
      </c>
      <c r="BK2065" s="14">
        <v>46206</v>
      </c>
      <c r="BL2065" t="s">
        <v>1437</v>
      </c>
      <c r="BM2065" s="31">
        <v>46206.553819444445</v>
      </c>
      <c r="BW2065" s="14">
        <v>46206</v>
      </c>
      <c r="BX2065" t="s">
        <v>1438</v>
      </c>
      <c r="BY2065" s="31">
        <v>46206.626342592594</v>
      </c>
      <c r="BZ2065" s="14">
        <v>46206</v>
      </c>
      <c r="CA2065" t="s">
        <v>1438</v>
      </c>
      <c r="CB2065" s="31">
        <v>46206.635821759257</v>
      </c>
      <c r="CF2065" s="14">
        <v>46206</v>
      </c>
      <c r="CG2065" t="s">
        <v>1507</v>
      </c>
      <c r="CH2065" s="31">
        <v>46206.706701388888</v>
      </c>
      <c r="CM2065" s="4">
        <f t="shared" si="84"/>
        <v>46205.609351851854</v>
      </c>
      <c r="CN2065">
        <f t="shared" si="85"/>
        <v>1</v>
      </c>
      <c r="CO2065" t="str">
        <f>VLOOKUP(A2065,Sheet1!$A$2:$B$221,2,0)</f>
        <v>South East Zone</v>
      </c>
    </row>
    <row r="2066" spans="1:93" x14ac:dyDescent="0.35">
      <c r="A2066" t="s">
        <v>8931</v>
      </c>
      <c r="B2066">
        <v>439</v>
      </c>
      <c r="C2066" t="s">
        <v>9332</v>
      </c>
      <c r="D2066" t="s">
        <v>678</v>
      </c>
      <c r="E2066" t="s">
        <v>599</v>
      </c>
      <c r="F2066" t="s">
        <v>600</v>
      </c>
      <c r="G2066" t="s">
        <v>518</v>
      </c>
      <c r="H2066" t="s">
        <v>4159</v>
      </c>
      <c r="I2066">
        <v>266162</v>
      </c>
      <c r="J2066" t="s">
        <v>4161</v>
      </c>
      <c r="K2066" t="s">
        <v>4162</v>
      </c>
      <c r="L2066" t="s">
        <v>4622</v>
      </c>
      <c r="M2066" t="s">
        <v>8935</v>
      </c>
      <c r="N2066">
        <v>50000</v>
      </c>
      <c r="O2066" t="s">
        <v>1223</v>
      </c>
      <c r="P2066" t="s">
        <v>1224</v>
      </c>
      <c r="Q2066" t="s">
        <v>8936</v>
      </c>
      <c r="R2066">
        <v>2023034642</v>
      </c>
      <c r="S2066" s="14">
        <v>46205</v>
      </c>
      <c r="T2066" t="s">
        <v>1507</v>
      </c>
      <c r="U2066" s="31">
        <v>46205.569062499999</v>
      </c>
      <c r="AK2066" s="14">
        <v>46205</v>
      </c>
      <c r="AL2066" t="s">
        <v>1506</v>
      </c>
      <c r="AM2066" s="31">
        <v>46205.608622685184</v>
      </c>
      <c r="AQ2066" s="31">
        <v>46205.608622685184</v>
      </c>
      <c r="AR2066" s="14">
        <v>46205</v>
      </c>
      <c r="AS2066" t="s">
        <v>1506</v>
      </c>
      <c r="AT2066" t="s">
        <v>600</v>
      </c>
      <c r="AU2066" t="s">
        <v>678</v>
      </c>
      <c r="AV2066" s="14">
        <v>46205</v>
      </c>
      <c r="AW2066" t="s">
        <v>1506</v>
      </c>
      <c r="AX2066" s="31">
        <v>46205.6096875</v>
      </c>
      <c r="AY2066" s="14">
        <v>46205</v>
      </c>
      <c r="AZ2066" t="s">
        <v>1435</v>
      </c>
      <c r="BA2066" s="31">
        <v>46205.615706018521</v>
      </c>
      <c r="BB2066" s="14">
        <v>46205</v>
      </c>
      <c r="BC2066" t="s">
        <v>1457</v>
      </c>
      <c r="BD2066" s="31">
        <v>46205.621840277781</v>
      </c>
      <c r="BE2066" s="14">
        <v>46205</v>
      </c>
      <c r="BF2066" t="s">
        <v>1444</v>
      </c>
      <c r="BG2066" s="31">
        <v>46205.657164351855</v>
      </c>
      <c r="BK2066" s="14">
        <v>46205</v>
      </c>
      <c r="BL2066" t="s">
        <v>1444</v>
      </c>
      <c r="BM2066" s="31">
        <v>46205.661689814813</v>
      </c>
      <c r="CM2066" s="4">
        <f t="shared" si="84"/>
        <v>46205.569062499999</v>
      </c>
      <c r="CN2066">
        <f t="shared" si="85"/>
        <v>0</v>
      </c>
      <c r="CO2066" t="str">
        <f>VLOOKUP(A2066,Sheet1!$A$2:$B$221,2,0)</f>
        <v>South East Zone</v>
      </c>
    </row>
    <row r="2067" spans="1:93" x14ac:dyDescent="0.35">
      <c r="A2067" t="s">
        <v>8931</v>
      </c>
      <c r="B2067">
        <v>439</v>
      </c>
      <c r="C2067" t="s">
        <v>9332</v>
      </c>
      <c r="D2067" t="s">
        <v>678</v>
      </c>
      <c r="E2067" t="s">
        <v>599</v>
      </c>
      <c r="F2067" t="s">
        <v>600</v>
      </c>
      <c r="G2067" t="s">
        <v>518</v>
      </c>
      <c r="H2067" t="s">
        <v>4159</v>
      </c>
      <c r="I2067">
        <v>266162</v>
      </c>
      <c r="J2067" t="s">
        <v>4161</v>
      </c>
      <c r="K2067" t="s">
        <v>4162</v>
      </c>
      <c r="L2067" t="s">
        <v>4622</v>
      </c>
      <c r="M2067" t="s">
        <v>8935</v>
      </c>
      <c r="N2067">
        <v>65000</v>
      </c>
      <c r="O2067" t="s">
        <v>1264</v>
      </c>
      <c r="P2067" t="s">
        <v>1265</v>
      </c>
      <c r="Q2067" t="s">
        <v>4160</v>
      </c>
      <c r="R2067">
        <v>4132537076</v>
      </c>
      <c r="S2067" s="14">
        <v>46205</v>
      </c>
      <c r="T2067" t="s">
        <v>1507</v>
      </c>
      <c r="U2067" s="31">
        <v>46205.569039351853</v>
      </c>
      <c r="AK2067" s="14">
        <v>46205</v>
      </c>
      <c r="AL2067" t="s">
        <v>1506</v>
      </c>
      <c r="AM2067" s="31">
        <v>46205.608587962961</v>
      </c>
      <c r="AQ2067" s="31">
        <v>46205.608587962961</v>
      </c>
      <c r="AR2067" s="14">
        <v>46205</v>
      </c>
      <c r="AS2067" t="s">
        <v>1506</v>
      </c>
      <c r="AT2067" t="s">
        <v>600</v>
      </c>
      <c r="AU2067" t="s">
        <v>678</v>
      </c>
      <c r="AV2067" s="14">
        <v>46205</v>
      </c>
      <c r="AW2067" t="s">
        <v>1506</v>
      </c>
      <c r="AX2067" s="31">
        <v>46205.609652777777</v>
      </c>
      <c r="AY2067" s="14">
        <v>46205</v>
      </c>
      <c r="AZ2067" t="s">
        <v>1435</v>
      </c>
      <c r="BA2067" s="31">
        <v>46205.615706018521</v>
      </c>
      <c r="BB2067" s="14">
        <v>46205</v>
      </c>
      <c r="BC2067" t="s">
        <v>1457</v>
      </c>
      <c r="BD2067" s="31">
        <v>46205.621851851851</v>
      </c>
      <c r="BE2067" s="14">
        <v>46205</v>
      </c>
      <c r="BF2067" t="s">
        <v>1444</v>
      </c>
      <c r="BG2067" s="31">
        <v>46205.657175925924</v>
      </c>
      <c r="BH2067" s="14">
        <v>46205</v>
      </c>
      <c r="BI2067" t="s">
        <v>1444</v>
      </c>
      <c r="BJ2067" s="31">
        <v>46205.675671296296</v>
      </c>
      <c r="BK2067" s="14">
        <v>46205</v>
      </c>
      <c r="BL2067" t="s">
        <v>1444</v>
      </c>
      <c r="BM2067" s="31">
        <v>46205.66170138889</v>
      </c>
      <c r="BW2067" s="14">
        <v>46205</v>
      </c>
      <c r="BX2067" t="s">
        <v>1444</v>
      </c>
      <c r="BY2067" s="31">
        <v>46205.707083333335</v>
      </c>
      <c r="BZ2067" s="14">
        <v>46205</v>
      </c>
      <c r="CA2067" t="s">
        <v>1455</v>
      </c>
      <c r="CB2067" s="31">
        <v>46205.715983796297</v>
      </c>
      <c r="CF2067" s="14">
        <v>46205</v>
      </c>
      <c r="CG2067" t="s">
        <v>1507</v>
      </c>
      <c r="CH2067" s="31">
        <v>46205.750740740739</v>
      </c>
      <c r="CM2067" s="4">
        <f t="shared" si="84"/>
        <v>46205.569039351853</v>
      </c>
      <c r="CN2067">
        <f t="shared" si="85"/>
        <v>0</v>
      </c>
      <c r="CO2067" t="str">
        <f>VLOOKUP(A2067,Sheet1!$A$2:$B$221,2,0)</f>
        <v>South East Zone</v>
      </c>
    </row>
    <row r="2068" spans="1:93" x14ac:dyDescent="0.35">
      <c r="A2068" t="s">
        <v>8931</v>
      </c>
      <c r="B2068">
        <v>439</v>
      </c>
      <c r="C2068" t="s">
        <v>9332</v>
      </c>
      <c r="D2068" t="s">
        <v>678</v>
      </c>
      <c r="E2068" t="s">
        <v>599</v>
      </c>
      <c r="F2068" t="s">
        <v>600</v>
      </c>
      <c r="G2068" t="s">
        <v>518</v>
      </c>
      <c r="H2068" t="s">
        <v>8937</v>
      </c>
      <c r="I2068">
        <v>272022</v>
      </c>
      <c r="J2068" t="s">
        <v>8938</v>
      </c>
      <c r="K2068" t="s">
        <v>8939</v>
      </c>
      <c r="L2068" t="s">
        <v>4622</v>
      </c>
      <c r="M2068" t="s">
        <v>8940</v>
      </c>
      <c r="N2068">
        <v>45000</v>
      </c>
      <c r="O2068" t="s">
        <v>4598</v>
      </c>
      <c r="P2068" t="s">
        <v>4599</v>
      </c>
      <c r="Q2068" t="s">
        <v>8941</v>
      </c>
      <c r="R2068">
        <v>4563561963</v>
      </c>
      <c r="S2068" s="14">
        <v>46204</v>
      </c>
      <c r="T2068" t="s">
        <v>8942</v>
      </c>
      <c r="U2068" s="31">
        <v>46204.422013888892</v>
      </c>
      <c r="AK2068" s="14">
        <v>46204</v>
      </c>
      <c r="AL2068" t="s">
        <v>1506</v>
      </c>
      <c r="AM2068" s="31">
        <v>46204.540706018517</v>
      </c>
      <c r="AQ2068" s="31">
        <v>46204.540706018517</v>
      </c>
      <c r="AR2068" s="14">
        <v>46204</v>
      </c>
      <c r="AS2068" t="s">
        <v>1506</v>
      </c>
      <c r="AT2068" t="s">
        <v>600</v>
      </c>
      <c r="AU2068" t="s">
        <v>678</v>
      </c>
      <c r="AV2068" s="14">
        <v>46204</v>
      </c>
      <c r="AW2068" t="s">
        <v>1507</v>
      </c>
      <c r="AX2068" s="31">
        <v>46204.542395833334</v>
      </c>
      <c r="AY2068" s="14">
        <v>46204</v>
      </c>
      <c r="AZ2068" t="s">
        <v>1435</v>
      </c>
      <c r="BA2068" s="31">
        <v>46204.548009259262</v>
      </c>
      <c r="BB2068" s="14">
        <v>46204</v>
      </c>
      <c r="BC2068" t="s">
        <v>3135</v>
      </c>
      <c r="BD2068" s="31">
        <v>46204.554606481484</v>
      </c>
      <c r="BE2068" s="14">
        <v>46204</v>
      </c>
      <c r="BF2068" t="s">
        <v>1437</v>
      </c>
      <c r="BG2068" s="31">
        <v>46204.612488425926</v>
      </c>
      <c r="BH2068" s="14">
        <v>46204</v>
      </c>
      <c r="BI2068" t="s">
        <v>1437</v>
      </c>
      <c r="BJ2068" s="31">
        <v>46204.612847222219</v>
      </c>
      <c r="BW2068" s="14">
        <v>46204</v>
      </c>
      <c r="BX2068" t="s">
        <v>1437</v>
      </c>
      <c r="BY2068" s="31">
        <v>46204.616909722223</v>
      </c>
      <c r="BZ2068" s="14">
        <v>46204</v>
      </c>
      <c r="CA2068" t="s">
        <v>1438</v>
      </c>
      <c r="CB2068" s="31">
        <v>46204.622175925928</v>
      </c>
      <c r="CF2068" s="14">
        <v>46204</v>
      </c>
      <c r="CG2068" t="s">
        <v>1507</v>
      </c>
      <c r="CH2068" s="31">
        <v>46204.696238425924</v>
      </c>
      <c r="CM2068" s="4">
        <f t="shared" si="84"/>
        <v>46204.422013888892</v>
      </c>
      <c r="CN2068">
        <f t="shared" si="85"/>
        <v>0</v>
      </c>
      <c r="CO2068" t="str">
        <f>VLOOKUP(A2068,Sheet1!$A$2:$B$221,2,0)</f>
        <v>South East Zone</v>
      </c>
    </row>
    <row r="2069" spans="1:93" x14ac:dyDescent="0.35">
      <c r="A2069" t="s">
        <v>8931</v>
      </c>
      <c r="B2069">
        <v>439</v>
      </c>
      <c r="C2069" t="s">
        <v>9332</v>
      </c>
      <c r="D2069" t="s">
        <v>678</v>
      </c>
      <c r="E2069" t="s">
        <v>599</v>
      </c>
      <c r="F2069" t="s">
        <v>600</v>
      </c>
      <c r="G2069" t="s">
        <v>518</v>
      </c>
      <c r="H2069" t="s">
        <v>13027</v>
      </c>
      <c r="I2069">
        <v>314182</v>
      </c>
      <c r="J2069" t="s">
        <v>4161</v>
      </c>
      <c r="K2069" t="s">
        <v>4162</v>
      </c>
      <c r="L2069" t="s">
        <v>4622</v>
      </c>
      <c r="M2069" t="s">
        <v>13028</v>
      </c>
      <c r="N2069">
        <v>90000</v>
      </c>
      <c r="O2069" t="s">
        <v>1254</v>
      </c>
      <c r="P2069" t="s">
        <v>1255</v>
      </c>
      <c r="Q2069" t="s">
        <v>13029</v>
      </c>
      <c r="R2069">
        <v>1380644233</v>
      </c>
      <c r="S2069" s="14">
        <v>46210</v>
      </c>
      <c r="T2069" t="s">
        <v>13030</v>
      </c>
      <c r="U2069" s="31">
        <v>46210.491377314815</v>
      </c>
      <c r="AK2069" s="14">
        <v>46210</v>
      </c>
      <c r="AL2069" t="s">
        <v>1506</v>
      </c>
      <c r="AM2069" s="31">
        <v>46210.531851851854</v>
      </c>
      <c r="AQ2069" s="31">
        <v>46210.531851851854</v>
      </c>
      <c r="AR2069" s="14">
        <v>46210</v>
      </c>
      <c r="AS2069" t="s">
        <v>1506</v>
      </c>
      <c r="AT2069" t="s">
        <v>600</v>
      </c>
      <c r="AU2069" t="s">
        <v>678</v>
      </c>
      <c r="AV2069" s="14">
        <v>46210</v>
      </c>
      <c r="AW2069" t="s">
        <v>13030</v>
      </c>
      <c r="AX2069" s="31">
        <v>46210.546585648146</v>
      </c>
      <c r="AY2069" s="14">
        <v>46210</v>
      </c>
      <c r="AZ2069" t="s">
        <v>1435</v>
      </c>
      <c r="BA2069" s="31">
        <v>46210.550439814811</v>
      </c>
      <c r="BB2069" s="14">
        <v>46210</v>
      </c>
      <c r="BC2069" t="s">
        <v>1442</v>
      </c>
      <c r="BD2069" s="31">
        <v>46210.571898148148</v>
      </c>
      <c r="BE2069" s="14">
        <v>46210</v>
      </c>
      <c r="BF2069" t="s">
        <v>8654</v>
      </c>
      <c r="BG2069" s="31">
        <v>46210.604050925926</v>
      </c>
      <c r="BH2069" s="14">
        <v>46210</v>
      </c>
      <c r="BI2069" t="s">
        <v>8654</v>
      </c>
      <c r="BJ2069" s="31">
        <v>46210.605798611112</v>
      </c>
      <c r="BW2069" s="14">
        <v>46210</v>
      </c>
      <c r="BX2069" t="s">
        <v>8654</v>
      </c>
      <c r="BY2069" s="31">
        <v>46210.618425925924</v>
      </c>
      <c r="BZ2069" s="14">
        <v>46210</v>
      </c>
      <c r="CA2069" t="s">
        <v>1455</v>
      </c>
      <c r="CB2069" s="31">
        <v>46210.629374999997</v>
      </c>
      <c r="CF2069" s="14">
        <v>46210</v>
      </c>
      <c r="CG2069" t="s">
        <v>1507</v>
      </c>
      <c r="CH2069" s="31">
        <v>46210.790300925924</v>
      </c>
      <c r="CM2069" s="4">
        <f t="shared" si="84"/>
        <v>46210.491377314815</v>
      </c>
      <c r="CN2069">
        <f t="shared" si="85"/>
        <v>0</v>
      </c>
      <c r="CO2069" t="str">
        <f>VLOOKUP(A2069,Sheet1!$A$2:$B$221,2,0)</f>
        <v>South East Zone</v>
      </c>
    </row>
    <row r="2070" spans="1:93" x14ac:dyDescent="0.35">
      <c r="A2070" t="s">
        <v>8931</v>
      </c>
      <c r="B2070">
        <v>439</v>
      </c>
      <c r="C2070" t="s">
        <v>9332</v>
      </c>
      <c r="D2070" t="s">
        <v>678</v>
      </c>
      <c r="E2070" t="s">
        <v>599</v>
      </c>
      <c r="F2070" t="s">
        <v>600</v>
      </c>
      <c r="G2070" t="s">
        <v>518</v>
      </c>
      <c r="H2070" t="s">
        <v>13031</v>
      </c>
      <c r="I2070">
        <v>341593</v>
      </c>
      <c r="J2070" t="s">
        <v>8938</v>
      </c>
      <c r="K2070" t="s">
        <v>8939</v>
      </c>
      <c r="L2070" t="s">
        <v>4622</v>
      </c>
      <c r="M2070" t="s">
        <v>13032</v>
      </c>
      <c r="N2070">
        <v>50000</v>
      </c>
      <c r="O2070" t="s">
        <v>1223</v>
      </c>
      <c r="P2070" t="s">
        <v>1224</v>
      </c>
      <c r="Q2070" t="s">
        <v>13033</v>
      </c>
      <c r="R2070">
        <v>8081420585</v>
      </c>
      <c r="S2070" s="14">
        <v>46210</v>
      </c>
      <c r="T2070" t="s">
        <v>8942</v>
      </c>
      <c r="U2070" s="31">
        <v>46210.447962962964</v>
      </c>
      <c r="AK2070" s="14">
        <v>46210</v>
      </c>
      <c r="AL2070" t="s">
        <v>1506</v>
      </c>
      <c r="AM2070" s="31">
        <v>46210.48578703704</v>
      </c>
      <c r="AQ2070" s="31">
        <v>46210.48578703704</v>
      </c>
      <c r="AR2070" s="14">
        <v>46210</v>
      </c>
      <c r="AS2070" t="s">
        <v>1506</v>
      </c>
      <c r="AT2070" t="s">
        <v>600</v>
      </c>
      <c r="AU2070" t="s">
        <v>678</v>
      </c>
      <c r="AV2070" s="14">
        <v>46210</v>
      </c>
      <c r="AW2070" t="s">
        <v>8942</v>
      </c>
      <c r="AX2070" s="31">
        <v>46210.491805555554</v>
      </c>
      <c r="AY2070" s="14">
        <v>46210</v>
      </c>
      <c r="AZ2070" t="s">
        <v>1435</v>
      </c>
      <c r="BA2070" s="31">
        <v>46210.500011574077</v>
      </c>
      <c r="BB2070" s="14">
        <v>46210</v>
      </c>
      <c r="BC2070" t="s">
        <v>1456</v>
      </c>
      <c r="BD2070" s="31">
        <v>46210.504988425928</v>
      </c>
      <c r="BE2070" s="14">
        <v>46210</v>
      </c>
      <c r="BF2070" t="s">
        <v>1437</v>
      </c>
      <c r="BG2070" s="31">
        <v>46210.52685185185</v>
      </c>
      <c r="BH2070" s="14">
        <v>46210</v>
      </c>
      <c r="BI2070" t="s">
        <v>1437</v>
      </c>
      <c r="BJ2070" s="31">
        <v>46210.527453703704</v>
      </c>
      <c r="BW2070" s="14">
        <v>46210</v>
      </c>
      <c r="BX2070" t="s">
        <v>1437</v>
      </c>
      <c r="BY2070" s="31">
        <v>46210.543240740742</v>
      </c>
      <c r="BZ2070" s="14">
        <v>46210</v>
      </c>
      <c r="CA2070" t="s">
        <v>1455</v>
      </c>
      <c r="CB2070" s="31">
        <v>46210.548043981478</v>
      </c>
      <c r="CF2070" s="14">
        <v>46210</v>
      </c>
      <c r="CG2070" t="s">
        <v>1507</v>
      </c>
      <c r="CH2070" s="31">
        <v>46210.726840277777</v>
      </c>
      <c r="CM2070" s="4">
        <f t="shared" si="84"/>
        <v>46210.447962962964</v>
      </c>
      <c r="CN2070">
        <f t="shared" si="85"/>
        <v>0</v>
      </c>
      <c r="CO2070" t="str">
        <f>VLOOKUP(A2070,Sheet1!$A$2:$B$221,2,0)</f>
        <v>South East Zone</v>
      </c>
    </row>
    <row r="2071" spans="1:93" x14ac:dyDescent="0.35">
      <c r="A2071" t="s">
        <v>8931</v>
      </c>
      <c r="B2071">
        <v>439</v>
      </c>
      <c r="C2071" t="s">
        <v>9332</v>
      </c>
      <c r="D2071" t="s">
        <v>678</v>
      </c>
      <c r="E2071" t="s">
        <v>599</v>
      </c>
      <c r="F2071" t="s">
        <v>600</v>
      </c>
      <c r="G2071" t="s">
        <v>518</v>
      </c>
      <c r="H2071" t="s">
        <v>13034</v>
      </c>
      <c r="I2071">
        <v>548074</v>
      </c>
      <c r="J2071" t="s">
        <v>4161</v>
      </c>
      <c r="K2071" t="s">
        <v>4162</v>
      </c>
      <c r="L2071" t="s">
        <v>4622</v>
      </c>
      <c r="M2071" t="s">
        <v>13035</v>
      </c>
      <c r="N2071">
        <v>77000</v>
      </c>
      <c r="O2071" t="s">
        <v>1025</v>
      </c>
      <c r="P2071" t="s">
        <v>1026</v>
      </c>
      <c r="Q2071" t="s">
        <v>13036</v>
      </c>
      <c r="R2071">
        <v>1024340066</v>
      </c>
      <c r="S2071" s="14">
        <v>46210</v>
      </c>
      <c r="T2071" t="s">
        <v>13030</v>
      </c>
      <c r="U2071" s="31">
        <v>46210.692476851851</v>
      </c>
      <c r="AK2071" s="14">
        <v>46210</v>
      </c>
      <c r="AL2071" t="s">
        <v>1506</v>
      </c>
      <c r="AM2071" s="31">
        <v>46210.72152777778</v>
      </c>
      <c r="AQ2071" s="31">
        <v>46210.72152777778</v>
      </c>
      <c r="AR2071" s="14">
        <v>46210</v>
      </c>
      <c r="AS2071" t="s">
        <v>1506</v>
      </c>
      <c r="AT2071" t="s">
        <v>600</v>
      </c>
      <c r="AU2071" t="s">
        <v>678</v>
      </c>
      <c r="AV2071" s="14">
        <v>46211</v>
      </c>
      <c r="AW2071" t="s">
        <v>1507</v>
      </c>
      <c r="AX2071" s="31">
        <v>46211.323136574072</v>
      </c>
      <c r="CM2071" s="4">
        <f t="shared" si="84"/>
        <v>46210.692476851851</v>
      </c>
      <c r="CN2071">
        <f t="shared" si="85"/>
        <v>0</v>
      </c>
      <c r="CO2071" t="str">
        <f>VLOOKUP(A2071,Sheet1!$A$2:$B$221,2,0)</f>
        <v>South East Zone</v>
      </c>
    </row>
    <row r="2072" spans="1:93" x14ac:dyDescent="0.35">
      <c r="A2072" t="s">
        <v>8931</v>
      </c>
      <c r="B2072">
        <v>439</v>
      </c>
      <c r="C2072" t="s">
        <v>9332</v>
      </c>
      <c r="D2072" t="s">
        <v>678</v>
      </c>
      <c r="E2072" t="s">
        <v>599</v>
      </c>
      <c r="F2072" t="s">
        <v>600</v>
      </c>
      <c r="G2072" t="s">
        <v>518</v>
      </c>
      <c r="H2072" t="s">
        <v>13037</v>
      </c>
      <c r="I2072">
        <v>551075</v>
      </c>
      <c r="J2072" t="s">
        <v>4161</v>
      </c>
      <c r="K2072" t="s">
        <v>4162</v>
      </c>
      <c r="L2072" t="s">
        <v>4622</v>
      </c>
      <c r="M2072" t="s">
        <v>13038</v>
      </c>
      <c r="N2072">
        <v>45000</v>
      </c>
      <c r="O2072" t="s">
        <v>4598</v>
      </c>
      <c r="P2072" t="s">
        <v>4599</v>
      </c>
      <c r="Q2072" t="s">
        <v>13039</v>
      </c>
      <c r="R2072">
        <v>9438442461</v>
      </c>
      <c r="S2072" s="14">
        <v>46209</v>
      </c>
      <c r="T2072" t="s">
        <v>13030</v>
      </c>
      <c r="U2072" s="31">
        <v>46209.717037037037</v>
      </c>
      <c r="AK2072" s="14">
        <v>46210</v>
      </c>
      <c r="AL2072" t="s">
        <v>1506</v>
      </c>
      <c r="AM2072" s="31">
        <v>46210.390821759262</v>
      </c>
      <c r="AQ2072" s="31">
        <v>46210.390821759262</v>
      </c>
      <c r="AR2072" s="14">
        <v>46210</v>
      </c>
      <c r="AS2072" t="s">
        <v>1506</v>
      </c>
      <c r="AT2072" t="s">
        <v>600</v>
      </c>
      <c r="AU2072" t="s">
        <v>678</v>
      </c>
      <c r="AV2072" s="14">
        <v>46210</v>
      </c>
      <c r="AW2072" t="s">
        <v>1506</v>
      </c>
      <c r="AX2072" s="31">
        <v>46210.394548611112</v>
      </c>
      <c r="AY2072" s="14">
        <v>46210</v>
      </c>
      <c r="AZ2072" t="s">
        <v>1435</v>
      </c>
      <c r="BA2072" s="31">
        <v>46210.400416666664</v>
      </c>
      <c r="BB2072" s="14">
        <v>46210</v>
      </c>
      <c r="BC2072" t="s">
        <v>1454</v>
      </c>
      <c r="BD2072" s="31">
        <v>46210.417118055557</v>
      </c>
      <c r="BE2072" s="14">
        <v>46210</v>
      </c>
      <c r="BF2072" t="s">
        <v>8654</v>
      </c>
      <c r="BG2072" s="31">
        <v>46210.434247685182</v>
      </c>
      <c r="BH2072" s="14">
        <v>46210</v>
      </c>
      <c r="BI2072" t="s">
        <v>8654</v>
      </c>
      <c r="BJ2072" s="31">
        <v>46210.435393518521</v>
      </c>
      <c r="BW2072" s="14">
        <v>46210</v>
      </c>
      <c r="BX2072" t="s">
        <v>8654</v>
      </c>
      <c r="BY2072" s="31">
        <v>46210.441770833335</v>
      </c>
      <c r="BZ2072" s="14">
        <v>46210</v>
      </c>
      <c r="CA2072" t="s">
        <v>1438</v>
      </c>
      <c r="CB2072" s="31">
        <v>46210.510578703703</v>
      </c>
      <c r="CF2072" s="14">
        <v>46210</v>
      </c>
      <c r="CG2072" t="s">
        <v>1507</v>
      </c>
      <c r="CH2072" s="31">
        <v>46210.542719907404</v>
      </c>
      <c r="CM2072" s="4">
        <f t="shared" si="84"/>
        <v>46209.717037037037</v>
      </c>
      <c r="CN2072">
        <f t="shared" si="85"/>
        <v>1</v>
      </c>
      <c r="CO2072" t="str">
        <f>VLOOKUP(A2072,Sheet1!$A$2:$B$221,2,0)</f>
        <v>South East Zone</v>
      </c>
    </row>
    <row r="2073" spans="1:93" x14ac:dyDescent="0.35">
      <c r="A2073" t="s">
        <v>8931</v>
      </c>
      <c r="B2073">
        <v>439</v>
      </c>
      <c r="C2073" t="s">
        <v>9332</v>
      </c>
      <c r="D2073" t="s">
        <v>678</v>
      </c>
      <c r="E2073" t="s">
        <v>599</v>
      </c>
      <c r="F2073" t="s">
        <v>600</v>
      </c>
      <c r="G2073" t="s">
        <v>518</v>
      </c>
      <c r="H2073" t="s">
        <v>11171</v>
      </c>
      <c r="I2073">
        <v>590383</v>
      </c>
      <c r="J2073" t="s">
        <v>8938</v>
      </c>
      <c r="K2073" t="s">
        <v>8939</v>
      </c>
      <c r="L2073" t="s">
        <v>4622</v>
      </c>
      <c r="M2073" t="s">
        <v>11172</v>
      </c>
      <c r="N2073">
        <v>50000</v>
      </c>
      <c r="O2073" t="s">
        <v>9569</v>
      </c>
      <c r="P2073" t="s">
        <v>9570</v>
      </c>
      <c r="Q2073" t="s">
        <v>11173</v>
      </c>
      <c r="R2073">
        <v>9441132042</v>
      </c>
      <c r="S2073" s="14">
        <v>46206</v>
      </c>
      <c r="T2073" t="s">
        <v>8942</v>
      </c>
      <c r="U2073" s="31">
        <v>46206.696053240739</v>
      </c>
      <c r="AK2073" s="14">
        <v>46209</v>
      </c>
      <c r="AL2073" t="s">
        <v>1506</v>
      </c>
      <c r="AM2073" s="31">
        <v>46209.42796296296</v>
      </c>
      <c r="AQ2073" s="31">
        <v>46209.42796296296</v>
      </c>
      <c r="AR2073" s="14">
        <v>46209</v>
      </c>
      <c r="AS2073" t="s">
        <v>1506</v>
      </c>
      <c r="AT2073" t="s">
        <v>600</v>
      </c>
      <c r="AU2073" t="s">
        <v>678</v>
      </c>
      <c r="AV2073" s="14">
        <v>46209</v>
      </c>
      <c r="AW2073" t="s">
        <v>1507</v>
      </c>
      <c r="AX2073" s="31">
        <v>46209.43545138889</v>
      </c>
      <c r="AY2073" s="14">
        <v>46209</v>
      </c>
      <c r="AZ2073" t="s">
        <v>1435</v>
      </c>
      <c r="BA2073" s="31">
        <v>46209.444178240738</v>
      </c>
      <c r="BB2073" s="14">
        <v>46209</v>
      </c>
      <c r="BC2073" t="s">
        <v>1443</v>
      </c>
      <c r="BD2073" s="31">
        <v>46209.489537037036</v>
      </c>
      <c r="BE2073" s="14">
        <v>46209</v>
      </c>
      <c r="BF2073" t="s">
        <v>1437</v>
      </c>
      <c r="BG2073" s="31">
        <v>46209.505428240744</v>
      </c>
      <c r="BH2073" s="14">
        <v>46209</v>
      </c>
      <c r="BI2073" t="s">
        <v>1437</v>
      </c>
      <c r="BJ2073" s="31">
        <v>46209.505949074075</v>
      </c>
      <c r="BW2073" s="14">
        <v>46209</v>
      </c>
      <c r="BX2073" t="s">
        <v>1437</v>
      </c>
      <c r="BY2073" s="31">
        <v>46209.527372685188</v>
      </c>
      <c r="BZ2073" s="14">
        <v>46209</v>
      </c>
      <c r="CA2073" t="s">
        <v>1438</v>
      </c>
      <c r="CB2073" s="31">
        <v>46209.532592592594</v>
      </c>
      <c r="CF2073" s="14">
        <v>46209</v>
      </c>
      <c r="CG2073" t="s">
        <v>1507</v>
      </c>
      <c r="CH2073" s="31">
        <v>46209.701053240744</v>
      </c>
      <c r="CM2073" s="4">
        <f t="shared" si="84"/>
        <v>46206.696053240739</v>
      </c>
      <c r="CN2073">
        <f t="shared" si="85"/>
        <v>3</v>
      </c>
      <c r="CO2073" t="str">
        <f>VLOOKUP(A2073,Sheet1!$A$2:$B$221,2,0)</f>
        <v>South East Zone</v>
      </c>
    </row>
    <row r="2074" spans="1:93" x14ac:dyDescent="0.35">
      <c r="A2074" t="s">
        <v>8931</v>
      </c>
      <c r="B2074">
        <v>439</v>
      </c>
      <c r="C2074" t="s">
        <v>9332</v>
      </c>
      <c r="D2074" t="s">
        <v>678</v>
      </c>
      <c r="E2074" t="s">
        <v>599</v>
      </c>
      <c r="F2074" t="s">
        <v>600</v>
      </c>
      <c r="G2074" t="s">
        <v>518</v>
      </c>
      <c r="H2074" t="s">
        <v>11174</v>
      </c>
      <c r="I2074">
        <v>772027</v>
      </c>
      <c r="J2074" t="s">
        <v>2308</v>
      </c>
      <c r="K2074" t="s">
        <v>2309</v>
      </c>
      <c r="L2074" t="s">
        <v>4622</v>
      </c>
      <c r="M2074" t="s">
        <v>11175</v>
      </c>
      <c r="N2074">
        <v>77000</v>
      </c>
      <c r="O2074" t="s">
        <v>9471</v>
      </c>
      <c r="P2074" t="s">
        <v>9472</v>
      </c>
      <c r="Q2074" t="s">
        <v>11176</v>
      </c>
      <c r="R2074">
        <v>1348594371</v>
      </c>
      <c r="S2074" s="14">
        <v>46205</v>
      </c>
      <c r="T2074" t="s">
        <v>11177</v>
      </c>
      <c r="U2074" s="31">
        <v>46205.437210648146</v>
      </c>
      <c r="AK2074" s="14">
        <v>46209</v>
      </c>
      <c r="AL2074" t="s">
        <v>1506</v>
      </c>
      <c r="AM2074" s="31">
        <v>46209.412615740737</v>
      </c>
      <c r="AQ2074" s="31">
        <v>46209.412615740737</v>
      </c>
      <c r="AR2074" s="14">
        <v>46209</v>
      </c>
      <c r="AS2074" t="s">
        <v>1506</v>
      </c>
      <c r="AT2074" t="s">
        <v>600</v>
      </c>
      <c r="AU2074" t="s">
        <v>678</v>
      </c>
      <c r="AV2074" s="14">
        <v>46209</v>
      </c>
      <c r="AW2074" t="s">
        <v>1506</v>
      </c>
      <c r="AX2074" s="31">
        <v>46209.412997685184</v>
      </c>
      <c r="AY2074" s="14">
        <v>46209</v>
      </c>
      <c r="AZ2074" t="s">
        <v>1435</v>
      </c>
      <c r="BA2074" s="31">
        <v>46209.444166666668</v>
      </c>
      <c r="BB2074" s="14">
        <v>46209</v>
      </c>
      <c r="BC2074" t="s">
        <v>1436</v>
      </c>
      <c r="BD2074" s="31">
        <v>46209.499062499999</v>
      </c>
      <c r="BE2074" s="14">
        <v>46209</v>
      </c>
      <c r="BF2074" t="s">
        <v>8654</v>
      </c>
      <c r="BG2074" s="31">
        <v>46209.514745370368</v>
      </c>
      <c r="BH2074" s="14">
        <v>46209</v>
      </c>
      <c r="BI2074" t="s">
        <v>8654</v>
      </c>
      <c r="BJ2074" s="31">
        <v>46209.515324074076</v>
      </c>
      <c r="BW2074" s="14">
        <v>46209</v>
      </c>
      <c r="BX2074" t="s">
        <v>8654</v>
      </c>
      <c r="BY2074" s="31">
        <v>46209.526192129626</v>
      </c>
      <c r="BZ2074" s="14">
        <v>46209</v>
      </c>
      <c r="CA2074" t="s">
        <v>1438</v>
      </c>
      <c r="CB2074" s="31">
        <v>46209.532476851855</v>
      </c>
      <c r="CF2074" s="14">
        <v>46209</v>
      </c>
      <c r="CG2074" t="s">
        <v>1507</v>
      </c>
      <c r="CH2074" s="31">
        <v>46209.687164351853</v>
      </c>
      <c r="CM2074" s="4">
        <f t="shared" si="84"/>
        <v>46205.437210648146</v>
      </c>
      <c r="CN2074">
        <f t="shared" si="85"/>
        <v>4</v>
      </c>
      <c r="CO2074" t="str">
        <f>VLOOKUP(A2074,Sheet1!$A$2:$B$221,2,0)</f>
        <v>South East Zone</v>
      </c>
    </row>
    <row r="2075" spans="1:93" x14ac:dyDescent="0.35">
      <c r="A2075" t="s">
        <v>8931</v>
      </c>
      <c r="B2075">
        <v>439</v>
      </c>
      <c r="C2075" t="s">
        <v>9332</v>
      </c>
      <c r="D2075" t="s">
        <v>678</v>
      </c>
      <c r="E2075" t="s">
        <v>599</v>
      </c>
      <c r="F2075" t="s">
        <v>600</v>
      </c>
      <c r="G2075" t="s">
        <v>518</v>
      </c>
      <c r="H2075" t="s">
        <v>3802</v>
      </c>
      <c r="I2075">
        <v>782126</v>
      </c>
      <c r="J2075" t="s">
        <v>1508</v>
      </c>
      <c r="K2075" t="s">
        <v>1509</v>
      </c>
      <c r="L2075" t="s">
        <v>4622</v>
      </c>
      <c r="M2075" t="s">
        <v>8943</v>
      </c>
      <c r="N2075">
        <v>90000</v>
      </c>
      <c r="O2075" t="s">
        <v>978</v>
      </c>
      <c r="P2075" t="s">
        <v>979</v>
      </c>
      <c r="Q2075" t="s">
        <v>3804</v>
      </c>
      <c r="R2075">
        <v>8484446323</v>
      </c>
      <c r="S2075" s="14">
        <v>46204</v>
      </c>
      <c r="T2075" t="s">
        <v>8934</v>
      </c>
      <c r="U2075" s="31">
        <v>46204.428148148145</v>
      </c>
      <c r="AK2075" s="14">
        <v>46204</v>
      </c>
      <c r="AL2075" t="s">
        <v>1507</v>
      </c>
      <c r="AM2075" s="31">
        <v>46204.517314814817</v>
      </c>
      <c r="AQ2075" s="31">
        <v>46204.517314814817</v>
      </c>
      <c r="AR2075" s="14">
        <v>46204</v>
      </c>
      <c r="AS2075" t="s">
        <v>1507</v>
      </c>
      <c r="AT2075" t="s">
        <v>8932</v>
      </c>
      <c r="AU2075" t="s">
        <v>677</v>
      </c>
      <c r="AV2075" s="14">
        <v>46204</v>
      </c>
      <c r="AW2075" t="s">
        <v>1507</v>
      </c>
      <c r="AX2075" s="31">
        <v>46204.527754629627</v>
      </c>
      <c r="AY2075" s="14">
        <v>46204</v>
      </c>
      <c r="AZ2075" t="s">
        <v>1435</v>
      </c>
      <c r="BA2075" s="31">
        <v>46204.535844907405</v>
      </c>
      <c r="BB2075" s="14">
        <v>46204</v>
      </c>
      <c r="BC2075" t="s">
        <v>1443</v>
      </c>
      <c r="BD2075" s="31">
        <v>46204.539699074077</v>
      </c>
      <c r="BE2075" s="14">
        <v>46204</v>
      </c>
      <c r="BF2075" t="s">
        <v>1437</v>
      </c>
      <c r="BG2075" s="31">
        <v>46204.551608796297</v>
      </c>
      <c r="BH2075" s="14">
        <v>46204</v>
      </c>
      <c r="BI2075" t="s">
        <v>1438</v>
      </c>
      <c r="BJ2075" s="31">
        <v>46204.624085648145</v>
      </c>
      <c r="BK2075" s="14">
        <v>46204</v>
      </c>
      <c r="BL2075" t="s">
        <v>1437</v>
      </c>
      <c r="BM2075" s="31">
        <v>46204.552557870367</v>
      </c>
      <c r="BW2075" s="14">
        <v>46204</v>
      </c>
      <c r="BX2075" t="s">
        <v>1438</v>
      </c>
      <c r="BY2075" s="31">
        <v>46204.643043981479</v>
      </c>
      <c r="BZ2075" s="14">
        <v>46204</v>
      </c>
      <c r="CA2075" t="s">
        <v>1438</v>
      </c>
      <c r="CB2075" s="31">
        <v>46204.651817129627</v>
      </c>
      <c r="CF2075" s="14">
        <v>46204</v>
      </c>
      <c r="CG2075" t="s">
        <v>1507</v>
      </c>
      <c r="CH2075" s="31">
        <v>46204.708726851852</v>
      </c>
      <c r="CM2075" s="4">
        <f t="shared" si="84"/>
        <v>46204.428148148145</v>
      </c>
      <c r="CN2075">
        <f t="shared" si="85"/>
        <v>0</v>
      </c>
      <c r="CO2075" t="str">
        <f>VLOOKUP(A2075,Sheet1!$A$2:$B$221,2,0)</f>
        <v>South East Zone</v>
      </c>
    </row>
    <row r="2076" spans="1:93" x14ac:dyDescent="0.35">
      <c r="A2076" t="s">
        <v>8944</v>
      </c>
      <c r="B2076">
        <v>440</v>
      </c>
      <c r="C2076" t="s">
        <v>9332</v>
      </c>
      <c r="D2076" t="s">
        <v>678</v>
      </c>
      <c r="E2076" t="s">
        <v>591</v>
      </c>
      <c r="F2076" t="s">
        <v>592</v>
      </c>
      <c r="G2076" t="s">
        <v>518</v>
      </c>
      <c r="H2076" t="s">
        <v>4176</v>
      </c>
      <c r="I2076">
        <v>223433</v>
      </c>
      <c r="J2076" t="s">
        <v>4178</v>
      </c>
      <c r="K2076" t="s">
        <v>4179</v>
      </c>
      <c r="L2076" t="s">
        <v>4622</v>
      </c>
      <c r="M2076" t="s">
        <v>8945</v>
      </c>
      <c r="N2076">
        <v>60000</v>
      </c>
      <c r="O2076" t="s">
        <v>1038</v>
      </c>
      <c r="P2076" t="s">
        <v>1039</v>
      </c>
      <c r="Q2076" t="s">
        <v>4177</v>
      </c>
      <c r="R2076">
        <v>2692530520</v>
      </c>
      <c r="S2076" s="14">
        <v>46205</v>
      </c>
      <c r="T2076" t="s">
        <v>8946</v>
      </c>
      <c r="U2076" s="31">
        <v>46205.474629629629</v>
      </c>
      <c r="Y2076" s="14">
        <v>46205</v>
      </c>
      <c r="Z2076" t="s">
        <v>8946</v>
      </c>
      <c r="AA2076" s="31">
        <v>46205.488946759258</v>
      </c>
      <c r="AK2076" s="14">
        <v>46205</v>
      </c>
      <c r="AL2076" t="s">
        <v>8947</v>
      </c>
      <c r="AM2076" s="31">
        <v>46205.606909722221</v>
      </c>
      <c r="AQ2076" s="31">
        <v>46205.606909722221</v>
      </c>
      <c r="AR2076" s="14">
        <v>46205</v>
      </c>
      <c r="AS2076" t="s">
        <v>8947</v>
      </c>
      <c r="AT2076" t="s">
        <v>592</v>
      </c>
      <c r="AU2076" t="s">
        <v>678</v>
      </c>
      <c r="AV2076" s="14">
        <v>46205</v>
      </c>
      <c r="AW2076" t="s">
        <v>8948</v>
      </c>
      <c r="AX2076" s="31">
        <v>46205.607488425929</v>
      </c>
      <c r="AY2076" s="14">
        <v>46205</v>
      </c>
      <c r="AZ2076" t="s">
        <v>1435</v>
      </c>
      <c r="BA2076" s="31">
        <v>46205.615694444445</v>
      </c>
      <c r="BB2076" s="14">
        <v>46205</v>
      </c>
      <c r="BC2076" t="s">
        <v>1457</v>
      </c>
      <c r="BD2076" s="31">
        <v>46205.632291666669</v>
      </c>
      <c r="BE2076" s="14">
        <v>46205</v>
      </c>
      <c r="BF2076" t="s">
        <v>8654</v>
      </c>
      <c r="BG2076" s="31">
        <v>46205.655613425923</v>
      </c>
      <c r="BH2076" s="14">
        <v>46205</v>
      </c>
      <c r="BI2076" t="s">
        <v>8654</v>
      </c>
      <c r="BJ2076" s="31">
        <v>46205.658495370371</v>
      </c>
      <c r="BW2076" s="14">
        <v>46205</v>
      </c>
      <c r="BX2076" t="s">
        <v>8654</v>
      </c>
      <c r="BY2076" s="31">
        <v>46205.663298611114</v>
      </c>
      <c r="BZ2076" s="14">
        <v>46205</v>
      </c>
      <c r="CA2076" t="s">
        <v>1455</v>
      </c>
      <c r="CB2076" s="31">
        <v>46205.667488425926</v>
      </c>
      <c r="CF2076" s="14">
        <v>46205</v>
      </c>
      <c r="CG2076" t="s">
        <v>8948</v>
      </c>
      <c r="CH2076" s="31">
        <v>46205.781921296293</v>
      </c>
      <c r="CM2076" s="4">
        <f t="shared" si="84"/>
        <v>46205.488946759258</v>
      </c>
      <c r="CN2076">
        <f t="shared" si="85"/>
        <v>0</v>
      </c>
      <c r="CO2076" t="str">
        <f>VLOOKUP(A2076,Sheet1!$A$2:$B$221,2,0)</f>
        <v>South East Zone</v>
      </c>
    </row>
    <row r="2077" spans="1:93" x14ac:dyDescent="0.35">
      <c r="A2077" t="s">
        <v>8944</v>
      </c>
      <c r="B2077">
        <v>440</v>
      </c>
      <c r="C2077" t="s">
        <v>9332</v>
      </c>
      <c r="D2077" t="s">
        <v>678</v>
      </c>
      <c r="E2077" t="s">
        <v>591</v>
      </c>
      <c r="F2077" t="s">
        <v>592</v>
      </c>
      <c r="G2077" t="s">
        <v>518</v>
      </c>
      <c r="H2077" t="s">
        <v>4176</v>
      </c>
      <c r="I2077">
        <v>223433</v>
      </c>
      <c r="J2077" t="s">
        <v>4178</v>
      </c>
      <c r="K2077" t="s">
        <v>4179</v>
      </c>
      <c r="L2077" t="s">
        <v>4622</v>
      </c>
      <c r="M2077" t="s">
        <v>8945</v>
      </c>
      <c r="N2077">
        <v>45000</v>
      </c>
      <c r="O2077" t="s">
        <v>1036</v>
      </c>
      <c r="P2077" t="s">
        <v>1037</v>
      </c>
      <c r="Q2077" t="s">
        <v>8949</v>
      </c>
      <c r="R2077">
        <v>6754076053</v>
      </c>
      <c r="S2077" s="14">
        <v>46205</v>
      </c>
      <c r="T2077" t="s">
        <v>8946</v>
      </c>
      <c r="U2077" s="31">
        <v>46205.468460648146</v>
      </c>
      <c r="Y2077" s="14">
        <v>46205</v>
      </c>
      <c r="Z2077" t="s">
        <v>8946</v>
      </c>
      <c r="AA2077" s="31">
        <v>46205.488969907405</v>
      </c>
      <c r="AK2077" s="14">
        <v>46205</v>
      </c>
      <c r="AL2077" t="s">
        <v>8947</v>
      </c>
      <c r="AM2077" s="31">
        <v>46205.606874999998</v>
      </c>
      <c r="AQ2077" s="31">
        <v>46205.606874999998</v>
      </c>
      <c r="AR2077" s="14">
        <v>46205</v>
      </c>
      <c r="AS2077" t="s">
        <v>8947</v>
      </c>
      <c r="AT2077" t="s">
        <v>592</v>
      </c>
      <c r="AU2077" t="s">
        <v>678</v>
      </c>
      <c r="AV2077" s="14">
        <v>46205</v>
      </c>
      <c r="AW2077" t="s">
        <v>8948</v>
      </c>
      <c r="AX2077" s="31">
        <v>46205.607476851852</v>
      </c>
      <c r="AY2077" s="14">
        <v>46205</v>
      </c>
      <c r="AZ2077" t="s">
        <v>1435</v>
      </c>
      <c r="BA2077" s="31">
        <v>46205.615694444445</v>
      </c>
      <c r="BB2077" s="14">
        <v>46205</v>
      </c>
      <c r="BC2077" t="s">
        <v>1457</v>
      </c>
      <c r="BD2077" s="31">
        <v>46205.632280092592</v>
      </c>
      <c r="BE2077" s="14">
        <v>46205</v>
      </c>
      <c r="BF2077" t="s">
        <v>8654</v>
      </c>
      <c r="BG2077" s="31">
        <v>46205.655601851853</v>
      </c>
      <c r="BH2077" s="14">
        <v>46205</v>
      </c>
      <c r="BI2077" t="s">
        <v>8654</v>
      </c>
      <c r="BJ2077" s="31">
        <v>46205.658483796295</v>
      </c>
      <c r="BW2077" s="14">
        <v>46205</v>
      </c>
      <c r="BX2077" t="s">
        <v>8654</v>
      </c>
      <c r="BY2077" s="31">
        <v>46205.663287037038</v>
      </c>
      <c r="BZ2077" s="14">
        <v>46205</v>
      </c>
      <c r="CA2077" t="s">
        <v>1455</v>
      </c>
      <c r="CB2077" s="31">
        <v>46205.667488425926</v>
      </c>
      <c r="CF2077" s="14">
        <v>46205</v>
      </c>
      <c r="CG2077" t="s">
        <v>8948</v>
      </c>
      <c r="CH2077" s="31">
        <v>46205.781921296293</v>
      </c>
      <c r="CM2077" s="4">
        <f t="shared" si="84"/>
        <v>46205.488969907405</v>
      </c>
      <c r="CN2077">
        <f t="shared" si="85"/>
        <v>0</v>
      </c>
      <c r="CO2077" t="str">
        <f>VLOOKUP(A2077,Sheet1!$A$2:$B$221,2,0)</f>
        <v>South East Zone</v>
      </c>
    </row>
    <row r="2078" spans="1:93" x14ac:dyDescent="0.35">
      <c r="A2078" t="s">
        <v>8944</v>
      </c>
      <c r="B2078">
        <v>440</v>
      </c>
      <c r="C2078" t="s">
        <v>9332</v>
      </c>
      <c r="D2078" t="s">
        <v>678</v>
      </c>
      <c r="E2078" t="s">
        <v>591</v>
      </c>
      <c r="F2078" t="s">
        <v>592</v>
      </c>
      <c r="G2078" t="s">
        <v>518</v>
      </c>
      <c r="H2078" t="s">
        <v>11178</v>
      </c>
      <c r="I2078">
        <v>284614</v>
      </c>
      <c r="J2078" t="s">
        <v>11179</v>
      </c>
      <c r="K2078" t="s">
        <v>11180</v>
      </c>
      <c r="L2078" t="s">
        <v>4622</v>
      </c>
      <c r="M2078" t="s">
        <v>11181</v>
      </c>
      <c r="N2078">
        <v>65000</v>
      </c>
      <c r="O2078" t="s">
        <v>9467</v>
      </c>
      <c r="P2078" t="s">
        <v>9468</v>
      </c>
      <c r="Q2078" t="s">
        <v>11182</v>
      </c>
      <c r="R2078">
        <v>7871874711</v>
      </c>
      <c r="S2078" s="14">
        <v>46209</v>
      </c>
      <c r="T2078" t="s">
        <v>11183</v>
      </c>
      <c r="U2078" s="31">
        <v>46209.588171296295</v>
      </c>
      <c r="AK2078" s="14">
        <v>46209</v>
      </c>
      <c r="AL2078" t="s">
        <v>8948</v>
      </c>
      <c r="AM2078" s="31">
        <v>46209.635671296295</v>
      </c>
      <c r="AQ2078" s="31">
        <v>46209.635671296295</v>
      </c>
      <c r="AR2078" s="14">
        <v>46209</v>
      </c>
      <c r="AS2078" t="s">
        <v>8948</v>
      </c>
      <c r="AT2078" t="s">
        <v>11184</v>
      </c>
      <c r="AU2078" t="s">
        <v>677</v>
      </c>
      <c r="AV2078" s="14">
        <v>46209</v>
      </c>
      <c r="AW2078" t="s">
        <v>8948</v>
      </c>
      <c r="AX2078" s="31">
        <v>46209.636782407404</v>
      </c>
      <c r="AY2078" s="14">
        <v>46209</v>
      </c>
      <c r="AZ2078" t="s">
        <v>1435</v>
      </c>
      <c r="BA2078" s="31">
        <v>46209.645416666666</v>
      </c>
      <c r="BB2078" s="14">
        <v>46209</v>
      </c>
      <c r="BC2078" t="s">
        <v>1443</v>
      </c>
      <c r="BD2078" s="31">
        <v>46209.649606481478</v>
      </c>
      <c r="BE2078" s="14">
        <v>46209</v>
      </c>
      <c r="BF2078" t="s">
        <v>1437</v>
      </c>
      <c r="BG2078" s="31">
        <v>46209.662928240738</v>
      </c>
      <c r="BH2078" s="14">
        <v>46209</v>
      </c>
      <c r="BI2078" t="s">
        <v>1437</v>
      </c>
      <c r="BJ2078" s="31">
        <v>46209.663622685184</v>
      </c>
      <c r="BW2078" s="14">
        <v>46209</v>
      </c>
      <c r="BX2078" t="s">
        <v>1437</v>
      </c>
      <c r="BY2078" s="31">
        <v>46209.672974537039</v>
      </c>
      <c r="BZ2078" s="14">
        <v>46209</v>
      </c>
      <c r="CA2078" t="s">
        <v>1437</v>
      </c>
      <c r="CB2078" s="31">
        <v>46209.675069444442</v>
      </c>
      <c r="CF2078" s="14">
        <v>46210</v>
      </c>
      <c r="CG2078" t="s">
        <v>8948</v>
      </c>
      <c r="CH2078" s="31">
        <v>46210.673773148148</v>
      </c>
      <c r="CM2078" s="4">
        <f t="shared" si="84"/>
        <v>46209.588171296295</v>
      </c>
      <c r="CN2078">
        <f t="shared" si="85"/>
        <v>0</v>
      </c>
      <c r="CO2078" t="str">
        <f>VLOOKUP(A2078,Sheet1!$A$2:$B$221,2,0)</f>
        <v>South East Zone</v>
      </c>
    </row>
    <row r="2079" spans="1:93" x14ac:dyDescent="0.35">
      <c r="A2079" t="s">
        <v>8944</v>
      </c>
      <c r="B2079">
        <v>440</v>
      </c>
      <c r="C2079" t="s">
        <v>9332</v>
      </c>
      <c r="D2079" t="s">
        <v>678</v>
      </c>
      <c r="E2079" t="s">
        <v>591</v>
      </c>
      <c r="F2079" t="s">
        <v>592</v>
      </c>
      <c r="G2079" t="s">
        <v>518</v>
      </c>
      <c r="H2079" t="s">
        <v>13040</v>
      </c>
      <c r="I2079">
        <v>774752</v>
      </c>
      <c r="J2079" t="s">
        <v>13041</v>
      </c>
      <c r="K2079" t="s">
        <v>13042</v>
      </c>
      <c r="L2079" t="s">
        <v>4622</v>
      </c>
      <c r="M2079" t="s">
        <v>13043</v>
      </c>
      <c r="N2079">
        <v>65000</v>
      </c>
      <c r="O2079" t="s">
        <v>1358</v>
      </c>
      <c r="P2079" t="s">
        <v>1359</v>
      </c>
      <c r="Q2079" t="s">
        <v>13044</v>
      </c>
      <c r="R2079">
        <v>9384770318</v>
      </c>
      <c r="S2079" s="14">
        <v>46210</v>
      </c>
      <c r="T2079" t="s">
        <v>8948</v>
      </c>
      <c r="U2079" s="31">
        <v>46210.456377314818</v>
      </c>
      <c r="AK2079" s="14">
        <v>46210</v>
      </c>
      <c r="AL2079" t="s">
        <v>8947</v>
      </c>
      <c r="AM2079" s="31">
        <v>46210.50172453704</v>
      </c>
      <c r="AQ2079" s="31">
        <v>46210.50172453704</v>
      </c>
      <c r="AR2079" s="14">
        <v>46210</v>
      </c>
      <c r="AS2079" t="s">
        <v>8947</v>
      </c>
      <c r="AT2079" t="s">
        <v>592</v>
      </c>
      <c r="AU2079" t="s">
        <v>678</v>
      </c>
      <c r="AV2079" s="14">
        <v>46210</v>
      </c>
      <c r="AW2079" t="s">
        <v>8948</v>
      </c>
      <c r="AX2079" s="31">
        <v>46210.503530092596</v>
      </c>
      <c r="AY2079" s="14">
        <v>46210</v>
      </c>
      <c r="AZ2079" t="s">
        <v>1435</v>
      </c>
      <c r="BA2079" s="31">
        <v>46210.512766203705</v>
      </c>
      <c r="BB2079" s="14">
        <v>46210</v>
      </c>
      <c r="BC2079" t="s">
        <v>1456</v>
      </c>
      <c r="BD2079" s="31">
        <v>46210.51458333333</v>
      </c>
      <c r="BE2079" s="14">
        <v>46210</v>
      </c>
      <c r="BF2079" t="s">
        <v>8654</v>
      </c>
      <c r="BG2079" s="31">
        <v>46210.528310185182</v>
      </c>
      <c r="BH2079" s="14">
        <v>46210</v>
      </c>
      <c r="BI2079" t="s">
        <v>8654</v>
      </c>
      <c r="BJ2079" s="31">
        <v>46210.530844907407</v>
      </c>
      <c r="BW2079" s="14">
        <v>46210</v>
      </c>
      <c r="BX2079" t="s">
        <v>8654</v>
      </c>
      <c r="BY2079" s="31">
        <v>46210.545335648145</v>
      </c>
      <c r="BZ2079" s="14">
        <v>46210</v>
      </c>
      <c r="CA2079" t="s">
        <v>1455</v>
      </c>
      <c r="CB2079" s="31">
        <v>46210.548136574071</v>
      </c>
      <c r="CF2079" s="14">
        <v>46211</v>
      </c>
      <c r="CG2079" t="s">
        <v>8948</v>
      </c>
      <c r="CH2079" s="31">
        <v>46211.309039351851</v>
      </c>
      <c r="CM2079" s="4">
        <f t="shared" si="84"/>
        <v>46210.456377314818</v>
      </c>
      <c r="CN2079">
        <f t="shared" si="85"/>
        <v>0</v>
      </c>
      <c r="CO2079" t="str">
        <f>VLOOKUP(A2079,Sheet1!$A$2:$B$221,2,0)</f>
        <v>South East Zone</v>
      </c>
    </row>
    <row r="2080" spans="1:93" x14ac:dyDescent="0.35">
      <c r="A2080" t="s">
        <v>8950</v>
      </c>
      <c r="B2080">
        <v>468</v>
      </c>
      <c r="C2080" t="s">
        <v>9332</v>
      </c>
      <c r="D2080" t="s">
        <v>678</v>
      </c>
      <c r="E2080" t="s">
        <v>529</v>
      </c>
      <c r="F2080" t="s">
        <v>530</v>
      </c>
      <c r="G2080" t="s">
        <v>828</v>
      </c>
      <c r="H2080" t="s">
        <v>1510</v>
      </c>
      <c r="I2080">
        <v>191209</v>
      </c>
      <c r="J2080" t="s">
        <v>1511</v>
      </c>
      <c r="K2080" t="s">
        <v>1512</v>
      </c>
      <c r="L2080" t="s">
        <v>4622</v>
      </c>
      <c r="M2080" t="s">
        <v>8951</v>
      </c>
      <c r="N2080">
        <v>45000</v>
      </c>
      <c r="O2080" t="s">
        <v>4598</v>
      </c>
      <c r="P2080" t="s">
        <v>4599</v>
      </c>
      <c r="Q2080" t="s">
        <v>8952</v>
      </c>
      <c r="R2080">
        <v>1720743358</v>
      </c>
      <c r="S2080" s="14">
        <v>46204</v>
      </c>
      <c r="T2080" t="s">
        <v>8953</v>
      </c>
      <c r="U2080" s="31">
        <v>46204.786956018521</v>
      </c>
      <c r="AK2080" s="14">
        <v>46204</v>
      </c>
      <c r="AL2080" t="s">
        <v>1513</v>
      </c>
      <c r="AM2080" s="31">
        <v>46204.809849537036</v>
      </c>
      <c r="AQ2080" s="31">
        <v>46204.809849537036</v>
      </c>
      <c r="AR2080" s="14">
        <v>46204</v>
      </c>
      <c r="AS2080" t="s">
        <v>1513</v>
      </c>
      <c r="AT2080" t="s">
        <v>530</v>
      </c>
      <c r="AU2080" t="s">
        <v>678</v>
      </c>
      <c r="AV2080" s="14">
        <v>46205</v>
      </c>
      <c r="AW2080" t="s">
        <v>8953</v>
      </c>
      <c r="AX2080" s="31">
        <v>46205.724282407406</v>
      </c>
      <c r="AY2080" s="14">
        <v>46205</v>
      </c>
      <c r="AZ2080" t="s">
        <v>1435</v>
      </c>
      <c r="BA2080" s="31">
        <v>46205.731006944443</v>
      </c>
      <c r="BB2080" s="14">
        <v>46205</v>
      </c>
      <c r="BC2080" t="s">
        <v>1450</v>
      </c>
      <c r="BD2080" s="31">
        <v>46205.734479166669</v>
      </c>
      <c r="BE2080" s="14">
        <v>46205</v>
      </c>
      <c r="BF2080" t="s">
        <v>8654</v>
      </c>
      <c r="BG2080" s="31">
        <v>46205.741481481484</v>
      </c>
      <c r="BH2080" s="14">
        <v>46205</v>
      </c>
      <c r="BI2080" t="s">
        <v>8654</v>
      </c>
      <c r="BJ2080" s="31">
        <v>46205.742083333331</v>
      </c>
      <c r="BW2080" s="14">
        <v>46205</v>
      </c>
      <c r="BX2080" t="s">
        <v>8654</v>
      </c>
      <c r="BY2080" s="31">
        <v>46205.745393518519</v>
      </c>
      <c r="BZ2080" s="14">
        <v>46205</v>
      </c>
      <c r="CA2080" t="s">
        <v>1437</v>
      </c>
      <c r="CB2080" s="31">
        <v>46205.753321759257</v>
      </c>
      <c r="CF2080" s="14">
        <v>46206</v>
      </c>
      <c r="CG2080" t="s">
        <v>1514</v>
      </c>
      <c r="CH2080" s="31">
        <v>46206.562418981484</v>
      </c>
      <c r="CM2080" s="4">
        <f t="shared" si="84"/>
        <v>46204.786956018521</v>
      </c>
      <c r="CN2080">
        <f t="shared" si="85"/>
        <v>0</v>
      </c>
      <c r="CO2080" t="str">
        <f>VLOOKUP(A2080,Sheet1!$A$2:$B$221,2,0)</f>
        <v>South East Zone</v>
      </c>
    </row>
    <row r="2081" spans="1:93" x14ac:dyDescent="0.35">
      <c r="A2081" t="s">
        <v>8950</v>
      </c>
      <c r="B2081">
        <v>468</v>
      </c>
      <c r="C2081" t="s">
        <v>9332</v>
      </c>
      <c r="D2081" t="s">
        <v>678</v>
      </c>
      <c r="E2081" t="s">
        <v>529</v>
      </c>
      <c r="F2081" t="s">
        <v>530</v>
      </c>
      <c r="G2081" t="s">
        <v>828</v>
      </c>
      <c r="H2081" t="s">
        <v>8954</v>
      </c>
      <c r="I2081">
        <v>336660</v>
      </c>
      <c r="J2081" t="s">
        <v>3141</v>
      </c>
      <c r="K2081" t="s">
        <v>3142</v>
      </c>
      <c r="L2081" t="s">
        <v>4622</v>
      </c>
      <c r="M2081" t="s">
        <v>8955</v>
      </c>
      <c r="N2081">
        <v>85000</v>
      </c>
      <c r="O2081" t="s">
        <v>1841</v>
      </c>
      <c r="P2081" t="s">
        <v>1842</v>
      </c>
      <c r="Q2081" t="s">
        <v>8956</v>
      </c>
      <c r="R2081">
        <v>9154919683</v>
      </c>
      <c r="S2081" s="14">
        <v>46205</v>
      </c>
      <c r="T2081" t="s">
        <v>8957</v>
      </c>
      <c r="U2081" s="31">
        <v>46205.573888888888</v>
      </c>
      <c r="Y2081" s="14">
        <v>46205</v>
      </c>
      <c r="Z2081" t="s">
        <v>8957</v>
      </c>
      <c r="AA2081" s="31">
        <v>46205.575902777775</v>
      </c>
      <c r="AK2081" s="14">
        <v>46205</v>
      </c>
      <c r="AL2081" t="s">
        <v>1513</v>
      </c>
      <c r="AM2081" s="31">
        <v>46205.600972222222</v>
      </c>
      <c r="AQ2081" s="31">
        <v>46205.600972222222</v>
      </c>
      <c r="AR2081" s="14">
        <v>46205</v>
      </c>
      <c r="AS2081" t="s">
        <v>1513</v>
      </c>
      <c r="AT2081" t="s">
        <v>530</v>
      </c>
      <c r="AU2081" t="s">
        <v>678</v>
      </c>
      <c r="AV2081" s="14">
        <v>46206</v>
      </c>
      <c r="AW2081" t="s">
        <v>8957</v>
      </c>
      <c r="AX2081" s="31">
        <v>46206.486956018518</v>
      </c>
      <c r="AY2081" s="14">
        <v>46206</v>
      </c>
      <c r="AZ2081" t="s">
        <v>1435</v>
      </c>
      <c r="BA2081" s="31">
        <v>46206.495787037034</v>
      </c>
      <c r="BB2081" s="14">
        <v>46206</v>
      </c>
      <c r="BC2081" t="s">
        <v>1436</v>
      </c>
      <c r="BD2081" s="31">
        <v>46206.507847222223</v>
      </c>
      <c r="BE2081" s="14">
        <v>46206</v>
      </c>
      <c r="BF2081" t="s">
        <v>1444</v>
      </c>
      <c r="BG2081" s="31">
        <v>46206.554583333331</v>
      </c>
      <c r="BH2081" s="14">
        <v>46206</v>
      </c>
      <c r="BI2081" t="s">
        <v>1444</v>
      </c>
      <c r="BJ2081" s="31">
        <v>46206.556655092594</v>
      </c>
      <c r="BW2081" s="14">
        <v>46206</v>
      </c>
      <c r="BX2081" t="s">
        <v>1444</v>
      </c>
      <c r="BY2081" s="31">
        <v>46206.568159722221</v>
      </c>
      <c r="BZ2081" s="14">
        <v>46206</v>
      </c>
      <c r="CA2081" t="s">
        <v>1437</v>
      </c>
      <c r="CB2081" s="31">
        <v>46206.570937500001</v>
      </c>
      <c r="CF2081" s="14">
        <v>46206</v>
      </c>
      <c r="CG2081" t="s">
        <v>1514</v>
      </c>
      <c r="CH2081" s="31">
        <v>46206.665138888886</v>
      </c>
      <c r="CM2081" s="4">
        <f t="shared" si="84"/>
        <v>46205.575902777775</v>
      </c>
      <c r="CN2081">
        <f t="shared" si="85"/>
        <v>0</v>
      </c>
      <c r="CO2081" t="str">
        <f>VLOOKUP(A2081,Sheet1!$A$2:$B$221,2,0)</f>
        <v>South East Zone</v>
      </c>
    </row>
    <row r="2082" spans="1:93" x14ac:dyDescent="0.35">
      <c r="A2082" t="s">
        <v>8950</v>
      </c>
      <c r="B2082">
        <v>468</v>
      </c>
      <c r="C2082" t="s">
        <v>9332</v>
      </c>
      <c r="D2082" t="s">
        <v>678</v>
      </c>
      <c r="E2082" t="s">
        <v>529</v>
      </c>
      <c r="F2082" t="s">
        <v>530</v>
      </c>
      <c r="G2082" t="s">
        <v>828</v>
      </c>
      <c r="H2082" t="s">
        <v>8954</v>
      </c>
      <c r="I2082">
        <v>336660</v>
      </c>
      <c r="J2082" t="s">
        <v>3141</v>
      </c>
      <c r="K2082" t="s">
        <v>3142</v>
      </c>
      <c r="L2082" t="s">
        <v>4622</v>
      </c>
      <c r="M2082" t="s">
        <v>8955</v>
      </c>
      <c r="N2082">
        <v>45000</v>
      </c>
      <c r="O2082" t="s">
        <v>4598</v>
      </c>
      <c r="P2082" t="s">
        <v>4599</v>
      </c>
      <c r="Q2082" t="s">
        <v>8958</v>
      </c>
      <c r="R2082">
        <v>9854915395</v>
      </c>
      <c r="S2082" s="14">
        <v>46204</v>
      </c>
      <c r="T2082" t="s">
        <v>8957</v>
      </c>
      <c r="U2082" s="31">
        <v>46204.529224537036</v>
      </c>
      <c r="Y2082" s="14">
        <v>46205</v>
      </c>
      <c r="Z2082" t="s">
        <v>8957</v>
      </c>
      <c r="AA2082" s="31">
        <v>46205.575925925928</v>
      </c>
      <c r="AK2082" s="14">
        <v>46205</v>
      </c>
      <c r="AL2082" t="s">
        <v>1513</v>
      </c>
      <c r="AM2082" s="31">
        <v>46205.600960648146</v>
      </c>
      <c r="AQ2082" s="31">
        <v>46205.600960648146</v>
      </c>
      <c r="AR2082" s="14">
        <v>46205</v>
      </c>
      <c r="AS2082" t="s">
        <v>1513</v>
      </c>
      <c r="AT2082" t="s">
        <v>530</v>
      </c>
      <c r="AU2082" t="s">
        <v>678</v>
      </c>
      <c r="AV2082" s="14">
        <v>46206</v>
      </c>
      <c r="AW2082" t="s">
        <v>8957</v>
      </c>
      <c r="AX2082" s="31">
        <v>46206.486932870372</v>
      </c>
      <c r="AY2082" s="14">
        <v>46206</v>
      </c>
      <c r="AZ2082" t="s">
        <v>1435</v>
      </c>
      <c r="BA2082" s="31">
        <v>46206.495787037034</v>
      </c>
      <c r="BB2082" s="14">
        <v>46206</v>
      </c>
      <c r="BC2082" t="s">
        <v>1436</v>
      </c>
      <c r="BD2082" s="31">
        <v>46206.507835648146</v>
      </c>
      <c r="BE2082" s="14">
        <v>46206</v>
      </c>
      <c r="BF2082" t="s">
        <v>1444</v>
      </c>
      <c r="BG2082" s="31">
        <v>46206.554560185185</v>
      </c>
      <c r="BH2082" s="14">
        <v>46206</v>
      </c>
      <c r="BI2082" t="s">
        <v>1444</v>
      </c>
      <c r="BJ2082" s="31">
        <v>46206.556643518517</v>
      </c>
      <c r="BW2082" s="14">
        <v>46206</v>
      </c>
      <c r="BX2082" t="s">
        <v>1444</v>
      </c>
      <c r="BY2082" s="31">
        <v>46206.568148148152</v>
      </c>
      <c r="BZ2082" s="14">
        <v>46206</v>
      </c>
      <c r="CA2082" t="s">
        <v>1437</v>
      </c>
      <c r="CB2082" s="31">
        <v>46206.570937500001</v>
      </c>
      <c r="CF2082" s="14">
        <v>46206</v>
      </c>
      <c r="CG2082" t="s">
        <v>1514</v>
      </c>
      <c r="CH2082" s="31">
        <v>46206.665138888886</v>
      </c>
      <c r="CM2082" s="4">
        <f t="shared" si="84"/>
        <v>46205.575925925928</v>
      </c>
      <c r="CN2082">
        <f t="shared" si="85"/>
        <v>0</v>
      </c>
      <c r="CO2082" t="str">
        <f>VLOOKUP(A2082,Sheet1!$A$2:$B$221,2,0)</f>
        <v>South East Zone</v>
      </c>
    </row>
    <row r="2083" spans="1:93" x14ac:dyDescent="0.35">
      <c r="A2083" t="s">
        <v>8950</v>
      </c>
      <c r="B2083">
        <v>468</v>
      </c>
      <c r="C2083" t="s">
        <v>9332</v>
      </c>
      <c r="D2083" t="s">
        <v>678</v>
      </c>
      <c r="E2083" t="s">
        <v>529</v>
      </c>
      <c r="F2083" t="s">
        <v>530</v>
      </c>
      <c r="G2083" t="s">
        <v>828</v>
      </c>
      <c r="H2083" t="s">
        <v>8959</v>
      </c>
      <c r="I2083">
        <v>350420</v>
      </c>
      <c r="J2083" t="s">
        <v>1511</v>
      </c>
      <c r="K2083" t="s">
        <v>1512</v>
      </c>
      <c r="L2083" t="s">
        <v>4622</v>
      </c>
      <c r="M2083" t="s">
        <v>13045</v>
      </c>
      <c r="N2083">
        <v>80000</v>
      </c>
      <c r="O2083" t="s">
        <v>1266</v>
      </c>
      <c r="P2083" t="s">
        <v>1267</v>
      </c>
      <c r="Q2083" t="s">
        <v>13046</v>
      </c>
      <c r="R2083">
        <v>1386142678</v>
      </c>
      <c r="S2083" s="14">
        <v>46210</v>
      </c>
      <c r="T2083" t="s">
        <v>8953</v>
      </c>
      <c r="U2083" s="31">
        <v>46210.705601851849</v>
      </c>
      <c r="AK2083" s="14">
        <v>46210</v>
      </c>
      <c r="AL2083" t="s">
        <v>1514</v>
      </c>
      <c r="AM2083" s="31">
        <v>46210.734849537039</v>
      </c>
      <c r="AQ2083" s="31">
        <v>46210.734849537039</v>
      </c>
      <c r="AR2083" s="14">
        <v>46210</v>
      </c>
      <c r="AS2083" t="s">
        <v>1514</v>
      </c>
      <c r="AT2083" t="s">
        <v>8968</v>
      </c>
      <c r="AU2083" t="s">
        <v>677</v>
      </c>
      <c r="AV2083" s="14">
        <v>46210</v>
      </c>
      <c r="AW2083" t="s">
        <v>8953</v>
      </c>
      <c r="AX2083" s="31">
        <v>46210.798495370371</v>
      </c>
      <c r="CM2083" s="4">
        <f t="shared" si="84"/>
        <v>46210.705601851849</v>
      </c>
      <c r="CN2083">
        <f t="shared" si="85"/>
        <v>0</v>
      </c>
      <c r="CO2083" t="str">
        <f>VLOOKUP(A2083,Sheet1!$A$2:$B$221,2,0)</f>
        <v>South East Zone</v>
      </c>
    </row>
    <row r="2084" spans="1:93" x14ac:dyDescent="0.35">
      <c r="A2084" t="s">
        <v>8950</v>
      </c>
      <c r="B2084">
        <v>468</v>
      </c>
      <c r="C2084" t="s">
        <v>9332</v>
      </c>
      <c r="D2084" t="s">
        <v>678</v>
      </c>
      <c r="E2084" t="s">
        <v>529</v>
      </c>
      <c r="F2084" t="s">
        <v>530</v>
      </c>
      <c r="G2084" t="s">
        <v>828</v>
      </c>
      <c r="H2084" t="s">
        <v>8959</v>
      </c>
      <c r="I2084">
        <v>350420</v>
      </c>
      <c r="J2084" t="s">
        <v>1511</v>
      </c>
      <c r="K2084" t="s">
        <v>1512</v>
      </c>
      <c r="L2084" t="s">
        <v>4622</v>
      </c>
      <c r="M2084" t="s">
        <v>8960</v>
      </c>
      <c r="N2084">
        <v>65000</v>
      </c>
      <c r="O2084" t="s">
        <v>9954</v>
      </c>
      <c r="P2084" t="s">
        <v>9955</v>
      </c>
      <c r="Q2084" t="s">
        <v>8961</v>
      </c>
      <c r="R2084">
        <v>2344542470</v>
      </c>
      <c r="S2084" s="14">
        <v>46205</v>
      </c>
      <c r="T2084" t="s">
        <v>8953</v>
      </c>
      <c r="U2084" s="31">
        <v>46205.578043981484</v>
      </c>
      <c r="AK2084" s="14">
        <v>46205</v>
      </c>
      <c r="AL2084" t="s">
        <v>1513</v>
      </c>
      <c r="AM2084" s="31">
        <v>46205.630868055552</v>
      </c>
      <c r="AQ2084" s="31">
        <v>46205.630868055552</v>
      </c>
      <c r="AR2084" s="14">
        <v>46205</v>
      </c>
      <c r="AS2084" t="s">
        <v>1513</v>
      </c>
      <c r="AT2084" t="s">
        <v>530</v>
      </c>
      <c r="AU2084" t="s">
        <v>678</v>
      </c>
      <c r="AV2084" s="14">
        <v>46206</v>
      </c>
      <c r="AW2084" t="s">
        <v>8953</v>
      </c>
      <c r="AX2084" s="31">
        <v>46206.6094212963</v>
      </c>
      <c r="AY2084" s="14">
        <v>46206</v>
      </c>
      <c r="AZ2084" t="s">
        <v>1435</v>
      </c>
      <c r="BA2084" s="31">
        <v>46206.611643518518</v>
      </c>
      <c r="BB2084" s="14">
        <v>46206</v>
      </c>
      <c r="BC2084" t="s">
        <v>1458</v>
      </c>
      <c r="BD2084" s="31">
        <v>46206.620752314811</v>
      </c>
      <c r="BE2084" s="14">
        <v>46206</v>
      </c>
      <c r="BF2084" t="s">
        <v>1437</v>
      </c>
      <c r="BG2084" s="31">
        <v>46206.666354166664</v>
      </c>
      <c r="BH2084" s="14">
        <v>46206</v>
      </c>
      <c r="BI2084" t="s">
        <v>1437</v>
      </c>
      <c r="BJ2084" s="31">
        <v>46206.667731481481</v>
      </c>
      <c r="BK2084" s="14">
        <v>46206</v>
      </c>
      <c r="BL2084" t="s">
        <v>1455</v>
      </c>
      <c r="BM2084" s="31">
        <v>46206.690393518518</v>
      </c>
      <c r="BW2084" s="14">
        <v>46209</v>
      </c>
      <c r="BX2084" t="s">
        <v>1438</v>
      </c>
      <c r="BY2084" s="31">
        <v>46209.499861111108</v>
      </c>
      <c r="BZ2084" s="14">
        <v>46209</v>
      </c>
      <c r="CA2084" t="s">
        <v>1455</v>
      </c>
      <c r="CB2084" s="31">
        <v>46209.504780092589</v>
      </c>
      <c r="CF2084" s="14">
        <v>46209</v>
      </c>
      <c r="CG2084" t="s">
        <v>1514</v>
      </c>
      <c r="CH2084" s="31">
        <v>46209.681550925925</v>
      </c>
      <c r="CM2084" s="4">
        <f t="shared" si="84"/>
        <v>46205.578043981484</v>
      </c>
      <c r="CN2084">
        <f t="shared" si="85"/>
        <v>0</v>
      </c>
      <c r="CO2084" t="str">
        <f>VLOOKUP(A2084,Sheet1!$A$2:$B$221,2,0)</f>
        <v>South East Zone</v>
      </c>
    </row>
    <row r="2085" spans="1:93" x14ac:dyDescent="0.35">
      <c r="A2085" t="s">
        <v>8950</v>
      </c>
      <c r="B2085">
        <v>468</v>
      </c>
      <c r="C2085" t="s">
        <v>9332</v>
      </c>
      <c r="D2085" t="s">
        <v>678</v>
      </c>
      <c r="E2085" t="s">
        <v>529</v>
      </c>
      <c r="F2085" t="s">
        <v>530</v>
      </c>
      <c r="G2085" t="s">
        <v>828</v>
      </c>
      <c r="H2085" t="s">
        <v>8962</v>
      </c>
      <c r="I2085">
        <v>541106</v>
      </c>
      <c r="J2085" t="s">
        <v>8963</v>
      </c>
      <c r="K2085" t="s">
        <v>8964</v>
      </c>
      <c r="L2085" t="s">
        <v>4622</v>
      </c>
      <c r="M2085" t="s">
        <v>8965</v>
      </c>
      <c r="N2085">
        <v>45000</v>
      </c>
      <c r="O2085" t="s">
        <v>4598</v>
      </c>
      <c r="P2085" t="s">
        <v>4599</v>
      </c>
      <c r="Q2085" t="s">
        <v>8966</v>
      </c>
      <c r="R2085">
        <v>8818637547</v>
      </c>
      <c r="S2085" s="14">
        <v>46204</v>
      </c>
      <c r="T2085" t="s">
        <v>8967</v>
      </c>
      <c r="U2085" s="31">
        <v>46204.586840277778</v>
      </c>
      <c r="AK2085" s="14">
        <v>46204</v>
      </c>
      <c r="AL2085" t="s">
        <v>1514</v>
      </c>
      <c r="AM2085" s="31">
        <v>46204.661168981482</v>
      </c>
      <c r="AQ2085" s="31">
        <v>46204.661168981482</v>
      </c>
      <c r="AR2085" s="14">
        <v>46204</v>
      </c>
      <c r="AS2085" t="s">
        <v>1514</v>
      </c>
      <c r="AT2085" t="s">
        <v>8968</v>
      </c>
      <c r="AU2085" t="s">
        <v>677</v>
      </c>
      <c r="AV2085" s="14">
        <v>46204</v>
      </c>
      <c r="AW2085" t="s">
        <v>8967</v>
      </c>
      <c r="AX2085" s="31">
        <v>46204.699930555558</v>
      </c>
      <c r="AY2085" s="14">
        <v>46204</v>
      </c>
      <c r="AZ2085" t="s">
        <v>1435</v>
      </c>
      <c r="BA2085" s="31">
        <v>46204.710520833331</v>
      </c>
      <c r="BB2085" s="14">
        <v>46204</v>
      </c>
      <c r="BC2085" t="s">
        <v>1458</v>
      </c>
      <c r="BD2085" s="31">
        <v>46204.717685185184</v>
      </c>
      <c r="BE2085" s="14">
        <v>46204</v>
      </c>
      <c r="BF2085" t="s">
        <v>8654</v>
      </c>
      <c r="BG2085" s="31">
        <v>46204.722905092596</v>
      </c>
      <c r="BH2085" s="14">
        <v>46204</v>
      </c>
      <c r="BI2085" t="s">
        <v>8654</v>
      </c>
      <c r="BJ2085" s="31">
        <v>46204.723402777781</v>
      </c>
      <c r="BW2085" s="14">
        <v>46204</v>
      </c>
      <c r="BX2085" t="s">
        <v>8654</v>
      </c>
      <c r="BY2085" s="31">
        <v>46204.72724537037</v>
      </c>
      <c r="BZ2085" s="14">
        <v>46204</v>
      </c>
      <c r="CA2085" t="s">
        <v>1437</v>
      </c>
      <c r="CB2085" s="31">
        <v>46204.729467592595</v>
      </c>
      <c r="CF2085" s="14">
        <v>46204</v>
      </c>
      <c r="CG2085" t="s">
        <v>1514</v>
      </c>
      <c r="CH2085" s="31">
        <v>46204.806909722225</v>
      </c>
      <c r="CM2085" s="4">
        <f t="shared" si="84"/>
        <v>46204.586840277778</v>
      </c>
      <c r="CN2085">
        <f t="shared" si="85"/>
        <v>0</v>
      </c>
      <c r="CO2085" t="str">
        <f>VLOOKUP(A2085,Sheet1!$A$2:$B$221,2,0)</f>
        <v>South East Zone</v>
      </c>
    </row>
    <row r="2086" spans="1:93" x14ac:dyDescent="0.35">
      <c r="A2086" t="s">
        <v>8950</v>
      </c>
      <c r="B2086">
        <v>468</v>
      </c>
      <c r="C2086" t="s">
        <v>9332</v>
      </c>
      <c r="D2086" t="s">
        <v>678</v>
      </c>
      <c r="E2086" t="s">
        <v>529</v>
      </c>
      <c r="F2086" t="s">
        <v>530</v>
      </c>
      <c r="G2086" t="s">
        <v>828</v>
      </c>
      <c r="H2086" t="s">
        <v>13047</v>
      </c>
      <c r="I2086">
        <v>634965</v>
      </c>
      <c r="J2086" t="s">
        <v>3141</v>
      </c>
      <c r="K2086" t="s">
        <v>3142</v>
      </c>
      <c r="L2086" t="s">
        <v>4622</v>
      </c>
      <c r="M2086" t="s">
        <v>13048</v>
      </c>
      <c r="N2086">
        <v>45000</v>
      </c>
      <c r="O2086" t="s">
        <v>4598</v>
      </c>
      <c r="P2086" t="s">
        <v>4599</v>
      </c>
      <c r="Q2086" t="s">
        <v>13049</v>
      </c>
      <c r="R2086">
        <v>4997119731</v>
      </c>
      <c r="S2086" s="14">
        <v>46200</v>
      </c>
      <c r="T2086" t="s">
        <v>8957</v>
      </c>
      <c r="U2086" s="31">
        <v>46200.605949074074</v>
      </c>
      <c r="Y2086" s="14">
        <v>46210</v>
      </c>
      <c r="Z2086" t="s">
        <v>8957</v>
      </c>
      <c r="AA2086" s="31">
        <v>46210.626631944448</v>
      </c>
      <c r="AK2086" s="14">
        <v>46210</v>
      </c>
      <c r="AL2086" t="s">
        <v>1513</v>
      </c>
      <c r="AM2086" s="31">
        <v>46210.654456018521</v>
      </c>
      <c r="AQ2086" s="31">
        <v>46210.654456018521</v>
      </c>
      <c r="AR2086" s="14">
        <v>46210</v>
      </c>
      <c r="AS2086" t="s">
        <v>1513</v>
      </c>
      <c r="AT2086" t="s">
        <v>530</v>
      </c>
      <c r="AU2086" t="s">
        <v>678</v>
      </c>
      <c r="AV2086" s="14">
        <v>46210</v>
      </c>
      <c r="AW2086" t="s">
        <v>8957</v>
      </c>
      <c r="AX2086" s="31">
        <v>46210.832002314812</v>
      </c>
      <c r="CM2086" s="4">
        <f t="shared" si="84"/>
        <v>46210.626631944448</v>
      </c>
      <c r="CN2086">
        <f t="shared" si="85"/>
        <v>0</v>
      </c>
      <c r="CO2086" t="str">
        <f>VLOOKUP(A2086,Sheet1!$A$2:$B$221,2,0)</f>
        <v>South East Zone</v>
      </c>
    </row>
    <row r="2087" spans="1:93" x14ac:dyDescent="0.35">
      <c r="A2087" t="s">
        <v>8950</v>
      </c>
      <c r="B2087">
        <v>468</v>
      </c>
      <c r="C2087" t="s">
        <v>9332</v>
      </c>
      <c r="D2087" t="s">
        <v>678</v>
      </c>
      <c r="E2087" t="s">
        <v>529</v>
      </c>
      <c r="F2087" t="s">
        <v>530</v>
      </c>
      <c r="G2087" t="s">
        <v>828</v>
      </c>
      <c r="H2087" t="s">
        <v>4524</v>
      </c>
      <c r="I2087">
        <v>675307</v>
      </c>
      <c r="J2087" t="s">
        <v>4526</v>
      </c>
      <c r="K2087" t="s">
        <v>4527</v>
      </c>
      <c r="L2087" t="s">
        <v>4622</v>
      </c>
      <c r="M2087" t="s">
        <v>8969</v>
      </c>
      <c r="N2087">
        <v>75000</v>
      </c>
      <c r="O2087" t="s">
        <v>1261</v>
      </c>
      <c r="P2087" t="s">
        <v>1262</v>
      </c>
      <c r="Q2087" t="s">
        <v>4525</v>
      </c>
      <c r="R2087">
        <v>5652176222</v>
      </c>
      <c r="S2087" s="14">
        <v>46205</v>
      </c>
      <c r="T2087" t="s">
        <v>8970</v>
      </c>
      <c r="U2087" s="31">
        <v>46205.717893518522</v>
      </c>
      <c r="AK2087" s="14">
        <v>46206</v>
      </c>
      <c r="AL2087" t="s">
        <v>1514</v>
      </c>
      <c r="AM2087" s="31">
        <v>46206.583379629628</v>
      </c>
      <c r="AQ2087" s="31">
        <v>46206.583379629628</v>
      </c>
      <c r="AR2087" s="14">
        <v>46206</v>
      </c>
      <c r="AS2087" t="s">
        <v>1514</v>
      </c>
      <c r="AT2087" t="s">
        <v>8968</v>
      </c>
      <c r="AU2087" t="s">
        <v>677</v>
      </c>
      <c r="AV2087" s="14">
        <v>46206</v>
      </c>
      <c r="AW2087" t="s">
        <v>8970</v>
      </c>
      <c r="AX2087" s="31">
        <v>46206.611180555556</v>
      </c>
      <c r="AY2087" s="14">
        <v>46206</v>
      </c>
      <c r="AZ2087" t="s">
        <v>1435</v>
      </c>
      <c r="BA2087" s="31">
        <v>46206.619456018518</v>
      </c>
      <c r="BB2087" s="14">
        <v>46206</v>
      </c>
      <c r="BC2087" t="s">
        <v>1457</v>
      </c>
      <c r="BD2087" s="31">
        <v>46206.623206018521</v>
      </c>
      <c r="BE2087" s="14">
        <v>46206</v>
      </c>
      <c r="BF2087" t="s">
        <v>1437</v>
      </c>
      <c r="BG2087" s="31">
        <v>46206.667974537035</v>
      </c>
      <c r="BH2087" s="14">
        <v>46206</v>
      </c>
      <c r="BI2087" t="s">
        <v>1437</v>
      </c>
      <c r="BJ2087" s="31">
        <v>46206.668587962966</v>
      </c>
      <c r="BW2087" s="14">
        <v>46206</v>
      </c>
      <c r="BX2087" t="s">
        <v>1437</v>
      </c>
      <c r="BY2087" s="31">
        <v>46206.674375000002</v>
      </c>
      <c r="BZ2087" s="14">
        <v>46206</v>
      </c>
      <c r="CA2087" t="s">
        <v>1455</v>
      </c>
      <c r="CB2087" s="31">
        <v>46206.679780092592</v>
      </c>
      <c r="CF2087" s="14">
        <v>46206</v>
      </c>
      <c r="CG2087" t="s">
        <v>1514</v>
      </c>
      <c r="CH2087" s="31">
        <v>46206.794652777775</v>
      </c>
      <c r="CM2087" s="4">
        <f t="shared" si="84"/>
        <v>46205.717893518522</v>
      </c>
      <c r="CN2087">
        <f t="shared" si="85"/>
        <v>1</v>
      </c>
      <c r="CO2087" t="str">
        <f>VLOOKUP(A2087,Sheet1!$A$2:$B$221,2,0)</f>
        <v>South East Zone</v>
      </c>
    </row>
    <row r="2088" spans="1:93" x14ac:dyDescent="0.35">
      <c r="A2088" t="s">
        <v>8950</v>
      </c>
      <c r="B2088">
        <v>468</v>
      </c>
      <c r="C2088" t="s">
        <v>9332</v>
      </c>
      <c r="D2088" t="s">
        <v>678</v>
      </c>
      <c r="E2088" t="s">
        <v>529</v>
      </c>
      <c r="F2088" t="s">
        <v>530</v>
      </c>
      <c r="G2088" t="s">
        <v>828</v>
      </c>
      <c r="H2088" t="s">
        <v>11185</v>
      </c>
      <c r="I2088">
        <v>683417</v>
      </c>
      <c r="J2088" t="s">
        <v>3141</v>
      </c>
      <c r="K2088" t="s">
        <v>3142</v>
      </c>
      <c r="L2088" t="s">
        <v>4622</v>
      </c>
      <c r="M2088" t="s">
        <v>11186</v>
      </c>
      <c r="N2088">
        <v>50000</v>
      </c>
      <c r="O2088" t="s">
        <v>1228</v>
      </c>
      <c r="P2088" t="s">
        <v>1229</v>
      </c>
      <c r="Q2088" t="s">
        <v>11187</v>
      </c>
      <c r="R2088">
        <v>4495707066</v>
      </c>
      <c r="S2088" s="14">
        <v>46206</v>
      </c>
      <c r="T2088" t="s">
        <v>8957</v>
      </c>
      <c r="U2088" s="31">
        <v>46206.576435185183</v>
      </c>
      <c r="AK2088" s="14">
        <v>46209</v>
      </c>
      <c r="AL2088" t="s">
        <v>1513</v>
      </c>
      <c r="AM2088" s="31">
        <v>46209.615706018521</v>
      </c>
      <c r="AQ2088" s="31">
        <v>46209.615706018521</v>
      </c>
      <c r="AR2088" s="14">
        <v>46209</v>
      </c>
      <c r="AS2088" t="s">
        <v>1513</v>
      </c>
      <c r="AT2088" t="s">
        <v>530</v>
      </c>
      <c r="AU2088" t="s">
        <v>678</v>
      </c>
      <c r="AV2088" s="14">
        <v>46210</v>
      </c>
      <c r="AW2088" t="s">
        <v>8957</v>
      </c>
      <c r="AX2088" s="31">
        <v>46210.831284722219</v>
      </c>
      <c r="CM2088" s="4">
        <f t="shared" si="84"/>
        <v>46206.576435185183</v>
      </c>
      <c r="CN2088">
        <f t="shared" si="85"/>
        <v>3</v>
      </c>
      <c r="CO2088" t="str">
        <f>VLOOKUP(A2088,Sheet1!$A$2:$B$221,2,0)</f>
        <v>South East Zone</v>
      </c>
    </row>
    <row r="2089" spans="1:93" x14ac:dyDescent="0.35">
      <c r="A2089" t="s">
        <v>8950</v>
      </c>
      <c r="B2089">
        <v>468</v>
      </c>
      <c r="C2089" t="s">
        <v>9332</v>
      </c>
      <c r="D2089" t="s">
        <v>678</v>
      </c>
      <c r="E2089" t="s">
        <v>529</v>
      </c>
      <c r="F2089" t="s">
        <v>530</v>
      </c>
      <c r="G2089" t="s">
        <v>828</v>
      </c>
      <c r="H2089" t="s">
        <v>11185</v>
      </c>
      <c r="I2089">
        <v>683417</v>
      </c>
      <c r="J2089" t="s">
        <v>3141</v>
      </c>
      <c r="K2089" t="s">
        <v>3142</v>
      </c>
      <c r="L2089" t="s">
        <v>4622</v>
      </c>
      <c r="M2089" t="s">
        <v>11186</v>
      </c>
      <c r="N2089">
        <v>65000</v>
      </c>
      <c r="O2089" t="s">
        <v>1264</v>
      </c>
      <c r="P2089" t="s">
        <v>1265</v>
      </c>
      <c r="Q2089" t="s">
        <v>11188</v>
      </c>
      <c r="R2089">
        <v>4743425904</v>
      </c>
      <c r="S2089" s="14">
        <v>46206</v>
      </c>
      <c r="T2089" t="s">
        <v>8957</v>
      </c>
      <c r="U2089" s="31">
        <v>46206.576412037037</v>
      </c>
      <c r="AK2089" s="14">
        <v>46209</v>
      </c>
      <c r="AL2089" t="s">
        <v>1513</v>
      </c>
      <c r="AM2089" s="31">
        <v>46209.615682870368</v>
      </c>
      <c r="AQ2089" s="31">
        <v>46209.615682870368</v>
      </c>
      <c r="AR2089" s="14">
        <v>46209</v>
      </c>
      <c r="AS2089" t="s">
        <v>1513</v>
      </c>
      <c r="AT2089" t="s">
        <v>530</v>
      </c>
      <c r="AU2089" t="s">
        <v>678</v>
      </c>
      <c r="AV2089" s="14">
        <v>46210</v>
      </c>
      <c r="AW2089" t="s">
        <v>8957</v>
      </c>
      <c r="AX2089" s="31">
        <v>46210.831261574072</v>
      </c>
      <c r="CM2089" s="4">
        <f t="shared" si="84"/>
        <v>46206.576412037037</v>
      </c>
      <c r="CN2089">
        <f t="shared" si="85"/>
        <v>3</v>
      </c>
      <c r="CO2089" t="str">
        <f>VLOOKUP(A2089,Sheet1!$A$2:$B$221,2,0)</f>
        <v>South East Zone</v>
      </c>
    </row>
    <row r="2090" spans="1:93" x14ac:dyDescent="0.35">
      <c r="A2090" t="s">
        <v>8971</v>
      </c>
      <c r="B2090">
        <v>474</v>
      </c>
      <c r="C2090" t="s">
        <v>9332</v>
      </c>
      <c r="D2090" t="s">
        <v>678</v>
      </c>
      <c r="E2090" t="s">
        <v>651</v>
      </c>
      <c r="F2090" t="s">
        <v>652</v>
      </c>
      <c r="G2090" t="s">
        <v>567</v>
      </c>
      <c r="H2090" t="s">
        <v>13050</v>
      </c>
      <c r="I2090">
        <v>254694</v>
      </c>
      <c r="J2090" t="s">
        <v>2314</v>
      </c>
      <c r="K2090" t="s">
        <v>2315</v>
      </c>
      <c r="L2090" t="s">
        <v>4622</v>
      </c>
      <c r="M2090" t="s">
        <v>13051</v>
      </c>
      <c r="N2090">
        <v>90000</v>
      </c>
      <c r="O2090" t="s">
        <v>1180</v>
      </c>
      <c r="P2090" t="s">
        <v>1181</v>
      </c>
      <c r="Q2090" t="s">
        <v>13052</v>
      </c>
      <c r="R2090">
        <v>9807494820</v>
      </c>
      <c r="S2090" s="14">
        <v>46210</v>
      </c>
      <c r="T2090" t="s">
        <v>2440</v>
      </c>
      <c r="U2090" s="31">
        <v>46210.538437499999</v>
      </c>
      <c r="AK2090" s="14">
        <v>46210</v>
      </c>
      <c r="AL2090" t="s">
        <v>2439</v>
      </c>
      <c r="AM2090" s="31">
        <v>46210.580474537041</v>
      </c>
      <c r="AQ2090" s="31">
        <v>46210.580474537041</v>
      </c>
      <c r="AR2090" s="14">
        <v>46210</v>
      </c>
      <c r="AS2090" t="s">
        <v>2439</v>
      </c>
      <c r="AT2090" t="s">
        <v>652</v>
      </c>
      <c r="AU2090" t="s">
        <v>678</v>
      </c>
      <c r="AV2090" s="14">
        <v>46210</v>
      </c>
      <c r="AW2090" t="s">
        <v>2439</v>
      </c>
      <c r="AX2090" s="31">
        <v>46210.58085648148</v>
      </c>
      <c r="AY2090" s="14">
        <v>46210</v>
      </c>
      <c r="AZ2090" t="s">
        <v>1435</v>
      </c>
      <c r="BA2090" s="31">
        <v>46210.583622685182</v>
      </c>
      <c r="BB2090" s="14">
        <v>46210</v>
      </c>
      <c r="BC2090" t="s">
        <v>1450</v>
      </c>
      <c r="BD2090" s="31">
        <v>46210.600266203706</v>
      </c>
      <c r="BE2090" s="14">
        <v>46210</v>
      </c>
      <c r="BF2090" t="s">
        <v>1437</v>
      </c>
      <c r="BG2090" s="31">
        <v>46210.630162037036</v>
      </c>
      <c r="BH2090" s="14">
        <v>46210</v>
      </c>
      <c r="BI2090" t="s">
        <v>1437</v>
      </c>
      <c r="BJ2090" s="31">
        <v>46210.630925925929</v>
      </c>
      <c r="BW2090" s="14">
        <v>46210</v>
      </c>
      <c r="BX2090" t="s">
        <v>1437</v>
      </c>
      <c r="BY2090" s="31">
        <v>46210.638229166667</v>
      </c>
      <c r="BZ2090" s="14">
        <v>46210</v>
      </c>
      <c r="CA2090" t="s">
        <v>1455</v>
      </c>
      <c r="CB2090" s="31">
        <v>46210.644571759258</v>
      </c>
      <c r="CF2090" s="14">
        <v>46210</v>
      </c>
      <c r="CG2090" t="s">
        <v>2440</v>
      </c>
      <c r="CH2090" s="31">
        <v>46210.723645833335</v>
      </c>
      <c r="CM2090" s="4">
        <f t="shared" si="84"/>
        <v>46210.538437499999</v>
      </c>
      <c r="CN2090">
        <f t="shared" si="85"/>
        <v>0</v>
      </c>
      <c r="CO2090" t="str">
        <f>VLOOKUP(A2090,Sheet1!$A$2:$B$221,2,0)</f>
        <v>South East Zone</v>
      </c>
    </row>
    <row r="2091" spans="1:93" x14ac:dyDescent="0.35">
      <c r="A2091" t="s">
        <v>8971</v>
      </c>
      <c r="B2091">
        <v>474</v>
      </c>
      <c r="C2091" t="s">
        <v>9332</v>
      </c>
      <c r="D2091" t="s">
        <v>678</v>
      </c>
      <c r="E2091" t="s">
        <v>651</v>
      </c>
      <c r="F2091" t="s">
        <v>652</v>
      </c>
      <c r="G2091" t="s">
        <v>567</v>
      </c>
      <c r="H2091" t="s">
        <v>11189</v>
      </c>
      <c r="I2091">
        <v>658442</v>
      </c>
      <c r="J2091" t="s">
        <v>2314</v>
      </c>
      <c r="K2091" t="s">
        <v>2315</v>
      </c>
      <c r="L2091" t="s">
        <v>4622</v>
      </c>
      <c r="M2091" t="s">
        <v>11190</v>
      </c>
      <c r="N2091">
        <v>45000</v>
      </c>
      <c r="O2091" t="s">
        <v>3012</v>
      </c>
      <c r="P2091" t="s">
        <v>3013</v>
      </c>
      <c r="Q2091" t="s">
        <v>11191</v>
      </c>
      <c r="R2091">
        <v>8647773746</v>
      </c>
      <c r="S2091" s="14">
        <v>46209</v>
      </c>
      <c r="T2091" t="s">
        <v>11192</v>
      </c>
      <c r="U2091" s="31">
        <v>46209.740532407406</v>
      </c>
      <c r="AK2091" s="14">
        <v>46209</v>
      </c>
      <c r="AL2091" t="s">
        <v>2439</v>
      </c>
      <c r="AM2091" s="31">
        <v>46209.771736111114</v>
      </c>
      <c r="AQ2091" s="31">
        <v>46209.771736111114</v>
      </c>
      <c r="AR2091" s="14">
        <v>46209</v>
      </c>
      <c r="AS2091" t="s">
        <v>2439</v>
      </c>
      <c r="AT2091" t="s">
        <v>652</v>
      </c>
      <c r="AU2091" t="s">
        <v>678</v>
      </c>
      <c r="AV2091" s="14">
        <v>46209</v>
      </c>
      <c r="AW2091" t="s">
        <v>2439</v>
      </c>
      <c r="AX2091" s="31">
        <v>46209.772152777776</v>
      </c>
      <c r="AY2091" s="14">
        <v>46210</v>
      </c>
      <c r="AZ2091" t="s">
        <v>1435</v>
      </c>
      <c r="BA2091" s="31">
        <v>46210.396168981482</v>
      </c>
      <c r="BB2091" s="14">
        <v>46210</v>
      </c>
      <c r="BC2091" t="s">
        <v>1457</v>
      </c>
      <c r="BD2091" s="31">
        <v>46210.399710648147</v>
      </c>
      <c r="BE2091" s="14">
        <v>46210</v>
      </c>
      <c r="BF2091" t="s">
        <v>8654</v>
      </c>
      <c r="BG2091" s="31">
        <v>46210.415578703702</v>
      </c>
      <c r="BH2091" s="14">
        <v>46210</v>
      </c>
      <c r="BI2091" t="s">
        <v>8654</v>
      </c>
      <c r="BJ2091" s="31">
        <v>46210.417974537035</v>
      </c>
      <c r="BW2091" s="14">
        <v>46210</v>
      </c>
      <c r="BX2091" t="s">
        <v>8654</v>
      </c>
      <c r="BY2091" s="31">
        <v>46210.442002314812</v>
      </c>
      <c r="BZ2091" s="14">
        <v>46210</v>
      </c>
      <c r="CA2091" t="s">
        <v>1455</v>
      </c>
      <c r="CB2091" s="31">
        <v>46210.539259259262</v>
      </c>
      <c r="CF2091" s="14">
        <v>46210</v>
      </c>
      <c r="CG2091" t="s">
        <v>2440</v>
      </c>
      <c r="CH2091" s="31">
        <v>46210.785462962966</v>
      </c>
      <c r="CM2091" s="4">
        <f t="shared" si="84"/>
        <v>46209.740532407406</v>
      </c>
      <c r="CN2091">
        <f t="shared" si="85"/>
        <v>0</v>
      </c>
      <c r="CO2091" t="str">
        <f>VLOOKUP(A2091,Sheet1!$A$2:$B$221,2,0)</f>
        <v>South East Zone</v>
      </c>
    </row>
    <row r="2092" spans="1:93" x14ac:dyDescent="0.35">
      <c r="A2092" t="s">
        <v>8972</v>
      </c>
      <c r="B2092">
        <v>489</v>
      </c>
      <c r="C2092" t="s">
        <v>9332</v>
      </c>
      <c r="D2092" t="s">
        <v>678</v>
      </c>
      <c r="E2092" t="s">
        <v>334</v>
      </c>
      <c r="F2092" t="s">
        <v>335</v>
      </c>
      <c r="G2092" t="s">
        <v>318</v>
      </c>
      <c r="H2092" t="s">
        <v>11193</v>
      </c>
      <c r="I2092">
        <v>255552</v>
      </c>
      <c r="J2092" t="s">
        <v>3549</v>
      </c>
      <c r="K2092" t="s">
        <v>3550</v>
      </c>
      <c r="L2092" t="s">
        <v>4622</v>
      </c>
      <c r="M2092" t="s">
        <v>11194</v>
      </c>
      <c r="N2092">
        <v>50000</v>
      </c>
      <c r="O2092" t="s">
        <v>1034</v>
      </c>
      <c r="P2092" t="s">
        <v>1035</v>
      </c>
      <c r="Q2092" t="s">
        <v>11195</v>
      </c>
      <c r="R2092">
        <v>4379894172</v>
      </c>
      <c r="S2092" s="14">
        <v>46207</v>
      </c>
      <c r="T2092" t="s">
        <v>11196</v>
      </c>
      <c r="U2092" s="31">
        <v>46207.533750000002</v>
      </c>
      <c r="AK2092" s="14">
        <v>46209</v>
      </c>
      <c r="AL2092" t="s">
        <v>1515</v>
      </c>
      <c r="AM2092" s="31">
        <v>46209.733518518522</v>
      </c>
      <c r="AQ2092" s="31">
        <v>46209.733518518522</v>
      </c>
      <c r="AR2092" s="14">
        <v>46209</v>
      </c>
      <c r="AS2092" t="s">
        <v>1515</v>
      </c>
      <c r="AT2092" t="s">
        <v>335</v>
      </c>
      <c r="AU2092" t="s">
        <v>678</v>
      </c>
      <c r="AV2092" s="14">
        <v>46210</v>
      </c>
      <c r="AW2092" t="s">
        <v>1518</v>
      </c>
      <c r="AX2092" s="31">
        <v>46210.496574074074</v>
      </c>
      <c r="AY2092" s="14">
        <v>46210</v>
      </c>
      <c r="AZ2092" t="s">
        <v>3586</v>
      </c>
      <c r="BA2092" s="31">
        <v>46210.500543981485</v>
      </c>
      <c r="BB2092" s="14">
        <v>46210</v>
      </c>
      <c r="BC2092" t="s">
        <v>2405</v>
      </c>
      <c r="BD2092" s="31">
        <v>46210.52375</v>
      </c>
      <c r="BE2092" s="14">
        <v>46210</v>
      </c>
      <c r="BF2092" t="s">
        <v>1204</v>
      </c>
      <c r="BG2092" s="31">
        <v>46210.528333333335</v>
      </c>
      <c r="BH2092" s="14">
        <v>46210</v>
      </c>
      <c r="BI2092" t="s">
        <v>1204</v>
      </c>
      <c r="BJ2092" s="31">
        <v>46210.53665509259</v>
      </c>
      <c r="BW2092" s="14">
        <v>46210</v>
      </c>
      <c r="BX2092" t="s">
        <v>1204</v>
      </c>
      <c r="BY2092" s="31">
        <v>46210.541261574072</v>
      </c>
      <c r="BZ2092" s="14">
        <v>46210</v>
      </c>
      <c r="CA2092" t="s">
        <v>1205</v>
      </c>
      <c r="CB2092" s="31">
        <v>46210.54478009259</v>
      </c>
      <c r="CF2092" s="14">
        <v>46210</v>
      </c>
      <c r="CG2092" t="s">
        <v>1518</v>
      </c>
      <c r="CH2092" s="31">
        <v>46210.681238425925</v>
      </c>
      <c r="CM2092" s="4">
        <f t="shared" ref="CM2092:CM2155" si="86">IF(AJ2092&lt;&gt;"",AJ2092,IF(AG2092&lt;&gt;"",AG2092,IF(AD2092&lt;&gt;"",AD2092,IF(AA2092&lt;&gt;"",AA2092,U2092))))</f>
        <v>46207.533750000002</v>
      </c>
      <c r="CN2092">
        <f t="shared" ref="CN2092:CN2155" si="87">AK2092-INT(CM2092)</f>
        <v>2</v>
      </c>
      <c r="CO2092" t="str">
        <f>VLOOKUP(A2092,Sheet1!$A$2:$B$221,2,0)</f>
        <v>South East Zone</v>
      </c>
    </row>
    <row r="2093" spans="1:93" x14ac:dyDescent="0.35">
      <c r="A2093" t="s">
        <v>8972</v>
      </c>
      <c r="B2093">
        <v>489</v>
      </c>
      <c r="C2093" t="s">
        <v>9332</v>
      </c>
      <c r="D2093" t="s">
        <v>678</v>
      </c>
      <c r="E2093" t="s">
        <v>334</v>
      </c>
      <c r="F2093" t="s">
        <v>335</v>
      </c>
      <c r="G2093" t="s">
        <v>318</v>
      </c>
      <c r="H2093" t="s">
        <v>8973</v>
      </c>
      <c r="I2093">
        <v>310038</v>
      </c>
      <c r="J2093" t="s">
        <v>3611</v>
      </c>
      <c r="K2093" t="s">
        <v>3612</v>
      </c>
      <c r="L2093" t="s">
        <v>4622</v>
      </c>
      <c r="M2093" t="s">
        <v>8974</v>
      </c>
      <c r="N2093">
        <v>45000</v>
      </c>
      <c r="O2093" t="s">
        <v>1036</v>
      </c>
      <c r="P2093" t="s">
        <v>1037</v>
      </c>
      <c r="Q2093" t="s">
        <v>8975</v>
      </c>
      <c r="R2093">
        <v>7250153565</v>
      </c>
      <c r="S2093" s="14">
        <v>46204</v>
      </c>
      <c r="T2093" t="s">
        <v>8976</v>
      </c>
      <c r="U2093" s="31">
        <v>46204.457361111112</v>
      </c>
      <c r="AK2093" s="14">
        <v>46205</v>
      </c>
      <c r="AL2093" t="s">
        <v>1515</v>
      </c>
      <c r="AM2093" s="31">
        <v>46205.550335648149</v>
      </c>
      <c r="AQ2093" s="31">
        <v>46205.550335648149</v>
      </c>
      <c r="AR2093" s="14">
        <v>46205</v>
      </c>
      <c r="AS2093" t="s">
        <v>1515</v>
      </c>
      <c r="AT2093" t="s">
        <v>335</v>
      </c>
      <c r="AU2093" t="s">
        <v>678</v>
      </c>
      <c r="AV2093" s="14">
        <v>46205</v>
      </c>
      <c r="AW2093" t="s">
        <v>1515</v>
      </c>
      <c r="AX2093" s="31">
        <v>46205.551226851851</v>
      </c>
      <c r="AY2093" s="14">
        <v>46205</v>
      </c>
      <c r="AZ2093" t="s">
        <v>1194</v>
      </c>
      <c r="BA2093" s="31">
        <v>46205.582870370374</v>
      </c>
      <c r="BB2093" s="14">
        <v>46205</v>
      </c>
      <c r="BC2093" t="s">
        <v>1220</v>
      </c>
      <c r="BD2093" s="31">
        <v>46205.61377314815</v>
      </c>
      <c r="BE2093" s="14">
        <v>46205</v>
      </c>
      <c r="BF2093" t="s">
        <v>1198</v>
      </c>
      <c r="BG2093" s="31">
        <v>46205.666643518518</v>
      </c>
      <c r="BH2093" s="14">
        <v>46205</v>
      </c>
      <c r="BI2093" t="s">
        <v>1198</v>
      </c>
      <c r="BJ2093" s="31">
        <v>46205.692384259259</v>
      </c>
      <c r="BW2093" s="14">
        <v>46205</v>
      </c>
      <c r="BX2093" t="s">
        <v>1198</v>
      </c>
      <c r="BY2093" s="31">
        <v>46205.704456018517</v>
      </c>
      <c r="BZ2093" s="14">
        <v>46205</v>
      </c>
      <c r="CA2093" t="s">
        <v>1205</v>
      </c>
      <c r="CB2093" s="31">
        <v>46205.706921296296</v>
      </c>
      <c r="CF2093" s="14">
        <v>46209</v>
      </c>
      <c r="CG2093" t="s">
        <v>1518</v>
      </c>
      <c r="CH2093" s="31">
        <v>46209.683472222219</v>
      </c>
      <c r="CM2093" s="4">
        <f t="shared" si="86"/>
        <v>46204.457361111112</v>
      </c>
      <c r="CN2093">
        <f t="shared" si="87"/>
        <v>1</v>
      </c>
      <c r="CO2093" t="str">
        <f>VLOOKUP(A2093,Sheet1!$A$2:$B$221,2,0)</f>
        <v>South East Zone</v>
      </c>
    </row>
    <row r="2094" spans="1:93" x14ac:dyDescent="0.35">
      <c r="A2094" t="s">
        <v>8972</v>
      </c>
      <c r="B2094">
        <v>489</v>
      </c>
      <c r="C2094" t="s">
        <v>9332</v>
      </c>
      <c r="D2094" t="s">
        <v>678</v>
      </c>
      <c r="E2094" t="s">
        <v>334</v>
      </c>
      <c r="F2094" t="s">
        <v>335</v>
      </c>
      <c r="G2094" t="s">
        <v>318</v>
      </c>
      <c r="H2094" t="s">
        <v>3839</v>
      </c>
      <c r="I2094">
        <v>310065</v>
      </c>
      <c r="J2094" t="s">
        <v>1516</v>
      </c>
      <c r="K2094" t="s">
        <v>1517</v>
      </c>
      <c r="L2094" t="s">
        <v>4622</v>
      </c>
      <c r="M2094" t="s">
        <v>8977</v>
      </c>
      <c r="N2094">
        <v>60000</v>
      </c>
      <c r="O2094" t="s">
        <v>1038</v>
      </c>
      <c r="P2094" t="s">
        <v>1039</v>
      </c>
      <c r="Q2094" t="s">
        <v>8978</v>
      </c>
      <c r="R2094">
        <v>1414964736</v>
      </c>
      <c r="S2094" s="14">
        <v>46204</v>
      </c>
      <c r="T2094" t="s">
        <v>8979</v>
      </c>
      <c r="U2094" s="31">
        <v>46204.401134259257</v>
      </c>
      <c r="AK2094" s="14">
        <v>46204</v>
      </c>
      <c r="AL2094" t="s">
        <v>1515</v>
      </c>
      <c r="AM2094" s="31">
        <v>46204.615173611113</v>
      </c>
      <c r="AQ2094" s="31">
        <v>46204.615173611113</v>
      </c>
      <c r="AR2094" s="14">
        <v>46204</v>
      </c>
      <c r="AS2094" t="s">
        <v>1515</v>
      </c>
      <c r="AT2094" t="s">
        <v>335</v>
      </c>
      <c r="AU2094" t="s">
        <v>678</v>
      </c>
      <c r="AV2094" s="14">
        <v>46204</v>
      </c>
      <c r="AW2094" t="s">
        <v>1518</v>
      </c>
      <c r="AX2094" s="31">
        <v>46204.619085648148</v>
      </c>
      <c r="AY2094" s="14">
        <v>46204</v>
      </c>
      <c r="AZ2094" t="s">
        <v>1194</v>
      </c>
      <c r="BA2094" s="31">
        <v>46204.634837962964</v>
      </c>
      <c r="BB2094" s="14">
        <v>46204</v>
      </c>
      <c r="BC2094" t="s">
        <v>1220</v>
      </c>
      <c r="BD2094" s="31">
        <v>46204.65552083333</v>
      </c>
      <c r="BE2094" s="14">
        <v>46204</v>
      </c>
      <c r="BF2094" t="s">
        <v>6410</v>
      </c>
      <c r="BG2094" s="31">
        <v>46204.658136574071</v>
      </c>
      <c r="BH2094" s="14">
        <v>46205</v>
      </c>
      <c r="BI2094" t="s">
        <v>3020</v>
      </c>
      <c r="BJ2094" s="31">
        <v>46205.479409722226</v>
      </c>
      <c r="BW2094" s="14">
        <v>46205</v>
      </c>
      <c r="BX2094" t="s">
        <v>3020</v>
      </c>
      <c r="BY2094" s="31">
        <v>46205.488599537035</v>
      </c>
      <c r="BZ2094" s="14">
        <v>46205</v>
      </c>
      <c r="CA2094" t="s">
        <v>1205</v>
      </c>
      <c r="CB2094" s="31">
        <v>46205.4919212963</v>
      </c>
      <c r="CF2094" s="14">
        <v>46205</v>
      </c>
      <c r="CG2094" t="s">
        <v>1518</v>
      </c>
      <c r="CH2094" s="31">
        <v>46205.653715277775</v>
      </c>
      <c r="CM2094" s="4">
        <f t="shared" si="86"/>
        <v>46204.401134259257</v>
      </c>
      <c r="CN2094">
        <f t="shared" si="87"/>
        <v>0</v>
      </c>
      <c r="CO2094" t="str">
        <f>VLOOKUP(A2094,Sheet1!$A$2:$B$221,2,0)</f>
        <v>South East Zone</v>
      </c>
    </row>
    <row r="2095" spans="1:93" x14ac:dyDescent="0.35">
      <c r="A2095" t="s">
        <v>8972</v>
      </c>
      <c r="B2095">
        <v>489</v>
      </c>
      <c r="C2095" t="s">
        <v>9332</v>
      </c>
      <c r="D2095" t="s">
        <v>678</v>
      </c>
      <c r="E2095" t="s">
        <v>334</v>
      </c>
      <c r="F2095" t="s">
        <v>335</v>
      </c>
      <c r="G2095" t="s">
        <v>318</v>
      </c>
      <c r="H2095" t="s">
        <v>3839</v>
      </c>
      <c r="I2095">
        <v>310065</v>
      </c>
      <c r="J2095" t="s">
        <v>1516</v>
      </c>
      <c r="K2095" t="s">
        <v>1517</v>
      </c>
      <c r="L2095" t="s">
        <v>4622</v>
      </c>
      <c r="M2095" t="s">
        <v>8977</v>
      </c>
      <c r="N2095">
        <v>50000</v>
      </c>
      <c r="O2095" t="s">
        <v>1034</v>
      </c>
      <c r="P2095" t="s">
        <v>1035</v>
      </c>
      <c r="Q2095" t="s">
        <v>3840</v>
      </c>
      <c r="R2095">
        <v>9031733559</v>
      </c>
      <c r="S2095" s="14">
        <v>46204</v>
      </c>
      <c r="T2095" t="s">
        <v>8979</v>
      </c>
      <c r="U2095" s="31">
        <v>46204.40115740741</v>
      </c>
      <c r="AK2095" s="14">
        <v>46204</v>
      </c>
      <c r="AL2095" t="s">
        <v>1515</v>
      </c>
      <c r="AM2095" s="31">
        <v>46204.61519675926</v>
      </c>
      <c r="AQ2095" s="31">
        <v>46204.61519675926</v>
      </c>
      <c r="AR2095" s="14">
        <v>46204</v>
      </c>
      <c r="AS2095" t="s">
        <v>1515</v>
      </c>
      <c r="AT2095" t="s">
        <v>335</v>
      </c>
      <c r="AU2095" t="s">
        <v>678</v>
      </c>
      <c r="AV2095" s="14">
        <v>46204</v>
      </c>
      <c r="AW2095" t="s">
        <v>1518</v>
      </c>
      <c r="AX2095" s="31">
        <v>46204.619108796294</v>
      </c>
      <c r="AY2095" s="14">
        <v>46204</v>
      </c>
      <c r="AZ2095" t="s">
        <v>1194</v>
      </c>
      <c r="BA2095" s="31">
        <v>46204.634837962964</v>
      </c>
      <c r="BB2095" s="14">
        <v>46204</v>
      </c>
      <c r="BC2095" t="s">
        <v>1220</v>
      </c>
      <c r="BD2095" s="31">
        <v>46204.655532407407</v>
      </c>
      <c r="BE2095" s="14">
        <v>46204</v>
      </c>
      <c r="BF2095" t="s">
        <v>6410</v>
      </c>
      <c r="BG2095" s="31">
        <v>46204.658148148148</v>
      </c>
      <c r="BH2095" s="14">
        <v>46204</v>
      </c>
      <c r="BI2095" t="s">
        <v>6410</v>
      </c>
      <c r="BJ2095" s="31">
        <v>46204.666759259257</v>
      </c>
      <c r="BW2095" s="14">
        <v>46204</v>
      </c>
      <c r="BX2095" t="s">
        <v>6410</v>
      </c>
      <c r="BY2095" s="31">
        <v>46204.677071759259</v>
      </c>
      <c r="BZ2095" s="14">
        <v>46205</v>
      </c>
      <c r="CA2095" t="s">
        <v>1205</v>
      </c>
      <c r="CB2095" s="31">
        <v>46205.416643518518</v>
      </c>
      <c r="CF2095" s="14">
        <v>46205</v>
      </c>
      <c r="CG2095" t="s">
        <v>1518</v>
      </c>
      <c r="CH2095" s="31">
        <v>46205.653715277775</v>
      </c>
      <c r="CM2095" s="4">
        <f t="shared" si="86"/>
        <v>46204.40115740741</v>
      </c>
      <c r="CN2095">
        <f t="shared" si="87"/>
        <v>0</v>
      </c>
      <c r="CO2095" t="str">
        <f>VLOOKUP(A2095,Sheet1!$A$2:$B$221,2,0)</f>
        <v>South East Zone</v>
      </c>
    </row>
    <row r="2096" spans="1:93" x14ac:dyDescent="0.35">
      <c r="A2096" t="s">
        <v>8972</v>
      </c>
      <c r="B2096">
        <v>489</v>
      </c>
      <c r="C2096" t="s">
        <v>9332</v>
      </c>
      <c r="D2096" t="s">
        <v>678</v>
      </c>
      <c r="E2096" t="s">
        <v>334</v>
      </c>
      <c r="F2096" t="s">
        <v>335</v>
      </c>
      <c r="G2096" t="s">
        <v>318</v>
      </c>
      <c r="H2096" t="s">
        <v>8980</v>
      </c>
      <c r="I2096">
        <v>333597</v>
      </c>
      <c r="J2096" t="s">
        <v>3611</v>
      </c>
      <c r="K2096" t="s">
        <v>3612</v>
      </c>
      <c r="L2096" t="s">
        <v>4622</v>
      </c>
      <c r="M2096" t="s">
        <v>8981</v>
      </c>
      <c r="N2096">
        <v>45000</v>
      </c>
      <c r="O2096" t="s">
        <v>1036</v>
      </c>
      <c r="P2096" t="s">
        <v>1037</v>
      </c>
      <c r="Q2096" t="s">
        <v>8982</v>
      </c>
      <c r="R2096">
        <v>7633105056</v>
      </c>
      <c r="S2096" s="14">
        <v>46205</v>
      </c>
      <c r="T2096" t="s">
        <v>8976</v>
      </c>
      <c r="U2096" s="31">
        <v>46205.504050925927</v>
      </c>
      <c r="AK2096" s="14">
        <v>46205</v>
      </c>
      <c r="AL2096" t="s">
        <v>1515</v>
      </c>
      <c r="AM2096" s="31">
        <v>46205.552800925929</v>
      </c>
      <c r="AQ2096" s="31">
        <v>46205.552800925929</v>
      </c>
      <c r="AR2096" s="14">
        <v>46205</v>
      </c>
      <c r="AS2096" t="s">
        <v>1515</v>
      </c>
      <c r="AT2096" t="s">
        <v>335</v>
      </c>
      <c r="AU2096" t="s">
        <v>678</v>
      </c>
      <c r="AV2096" s="14">
        <v>46205</v>
      </c>
      <c r="AW2096" t="s">
        <v>1518</v>
      </c>
      <c r="AX2096" s="31">
        <v>46205.555914351855</v>
      </c>
      <c r="AY2096" s="14">
        <v>46205</v>
      </c>
      <c r="AZ2096" t="s">
        <v>1194</v>
      </c>
      <c r="BA2096" s="31">
        <v>46205.582881944443</v>
      </c>
      <c r="BB2096" s="14">
        <v>46205</v>
      </c>
      <c r="BC2096" t="s">
        <v>1219</v>
      </c>
      <c r="BD2096" s="31">
        <v>46205.62840277778</v>
      </c>
      <c r="BE2096" s="14">
        <v>46205</v>
      </c>
      <c r="BF2096" t="s">
        <v>1204</v>
      </c>
      <c r="BG2096" s="31">
        <v>46205.644965277781</v>
      </c>
      <c r="BH2096" s="14">
        <v>46205</v>
      </c>
      <c r="BI2096" t="s">
        <v>1204</v>
      </c>
      <c r="BJ2096" s="31">
        <v>46205.658854166664</v>
      </c>
      <c r="BW2096" s="14">
        <v>46205</v>
      </c>
      <c r="BX2096" t="s">
        <v>1204</v>
      </c>
      <c r="BY2096" s="31">
        <v>46205.673900462964</v>
      </c>
      <c r="BZ2096" s="14">
        <v>46205</v>
      </c>
      <c r="CA2096" t="s">
        <v>1205</v>
      </c>
      <c r="CB2096" s="31">
        <v>46205.68141203704</v>
      </c>
      <c r="CF2096" s="14">
        <v>46206</v>
      </c>
      <c r="CG2096" t="s">
        <v>1518</v>
      </c>
      <c r="CH2096" s="31">
        <v>46206.700324074074</v>
      </c>
      <c r="CM2096" s="4">
        <f t="shared" si="86"/>
        <v>46205.504050925927</v>
      </c>
      <c r="CN2096">
        <f t="shared" si="87"/>
        <v>0</v>
      </c>
      <c r="CO2096" t="str">
        <f>VLOOKUP(A2096,Sheet1!$A$2:$B$221,2,0)</f>
        <v>South East Zone</v>
      </c>
    </row>
    <row r="2097" spans="1:93" x14ac:dyDescent="0.35">
      <c r="A2097" t="s">
        <v>8972</v>
      </c>
      <c r="B2097">
        <v>489</v>
      </c>
      <c r="C2097" t="s">
        <v>9332</v>
      </c>
      <c r="D2097" t="s">
        <v>678</v>
      </c>
      <c r="E2097" t="s">
        <v>334</v>
      </c>
      <c r="F2097" t="s">
        <v>335</v>
      </c>
      <c r="G2097" t="s">
        <v>318</v>
      </c>
      <c r="H2097" t="s">
        <v>13053</v>
      </c>
      <c r="I2097">
        <v>336989</v>
      </c>
      <c r="J2097" t="s">
        <v>13054</v>
      </c>
      <c r="K2097" t="s">
        <v>13055</v>
      </c>
      <c r="L2097" t="s">
        <v>4622</v>
      </c>
      <c r="M2097" t="s">
        <v>13056</v>
      </c>
      <c r="N2097">
        <v>70000</v>
      </c>
      <c r="O2097" t="s">
        <v>1029</v>
      </c>
      <c r="P2097" t="s">
        <v>1030</v>
      </c>
      <c r="Q2097" t="s">
        <v>13057</v>
      </c>
      <c r="R2097">
        <v>5893305404</v>
      </c>
      <c r="S2097" s="14">
        <v>46206</v>
      </c>
      <c r="T2097" t="s">
        <v>13058</v>
      </c>
      <c r="U2097" s="31">
        <v>46206.381215277775</v>
      </c>
      <c r="AK2097" s="14">
        <v>46210</v>
      </c>
      <c r="AL2097" t="s">
        <v>1515</v>
      </c>
      <c r="AM2097" s="31">
        <v>46210.598993055559</v>
      </c>
      <c r="AQ2097" s="31">
        <v>46210.598993055559</v>
      </c>
      <c r="AR2097" s="14">
        <v>46210</v>
      </c>
      <c r="AS2097" t="s">
        <v>1515</v>
      </c>
      <c r="AT2097" t="s">
        <v>335</v>
      </c>
      <c r="AU2097" t="s">
        <v>678</v>
      </c>
      <c r="AV2097" s="14">
        <v>46210</v>
      </c>
      <c r="AW2097" t="s">
        <v>1515</v>
      </c>
      <c r="AX2097" s="31">
        <v>46210.599421296298</v>
      </c>
      <c r="AY2097" s="14">
        <v>46210</v>
      </c>
      <c r="AZ2097" t="s">
        <v>1194</v>
      </c>
      <c r="BA2097" s="31">
        <v>46210.619004629632</v>
      </c>
      <c r="BB2097" s="14">
        <v>46210</v>
      </c>
      <c r="BC2097" t="s">
        <v>6431</v>
      </c>
      <c r="BD2097" s="31">
        <v>46210.693888888891</v>
      </c>
      <c r="BE2097" s="14">
        <v>46210</v>
      </c>
      <c r="BF2097" t="s">
        <v>1198</v>
      </c>
      <c r="BG2097" s="31">
        <v>46210.720914351848</v>
      </c>
      <c r="BH2097" s="14">
        <v>46210</v>
      </c>
      <c r="BI2097" t="s">
        <v>1198</v>
      </c>
      <c r="BJ2097" s="31">
        <v>46210.74150462963</v>
      </c>
      <c r="BW2097" s="14">
        <v>46210</v>
      </c>
      <c r="BX2097" t="s">
        <v>1198</v>
      </c>
      <c r="BY2097" s="31">
        <v>46210.760625000003</v>
      </c>
      <c r="BZ2097" s="14">
        <v>46210</v>
      </c>
      <c r="CA2097" t="s">
        <v>1205</v>
      </c>
      <c r="CB2097" s="31">
        <v>46210.793703703705</v>
      </c>
      <c r="CM2097" s="4">
        <f t="shared" si="86"/>
        <v>46206.381215277775</v>
      </c>
      <c r="CN2097">
        <f t="shared" si="87"/>
        <v>4</v>
      </c>
      <c r="CO2097" t="str">
        <f>VLOOKUP(A2097,Sheet1!$A$2:$B$221,2,0)</f>
        <v>South East Zone</v>
      </c>
    </row>
    <row r="2098" spans="1:93" x14ac:dyDescent="0.35">
      <c r="A2098" t="s">
        <v>8972</v>
      </c>
      <c r="B2098">
        <v>489</v>
      </c>
      <c r="C2098" t="s">
        <v>9332</v>
      </c>
      <c r="D2098" t="s">
        <v>678</v>
      </c>
      <c r="E2098" t="s">
        <v>334</v>
      </c>
      <c r="F2098" t="s">
        <v>335</v>
      </c>
      <c r="G2098" t="s">
        <v>318</v>
      </c>
      <c r="H2098" t="s">
        <v>11197</v>
      </c>
      <c r="I2098">
        <v>340377</v>
      </c>
      <c r="J2098" t="s">
        <v>2324</v>
      </c>
      <c r="K2098" t="s">
        <v>2325</v>
      </c>
      <c r="L2098" t="s">
        <v>4622</v>
      </c>
      <c r="M2098" t="s">
        <v>11198</v>
      </c>
      <c r="N2098">
        <v>50000</v>
      </c>
      <c r="O2098" t="s">
        <v>1034</v>
      </c>
      <c r="P2098" t="s">
        <v>1035</v>
      </c>
      <c r="Q2098" t="s">
        <v>11199</v>
      </c>
      <c r="R2098">
        <v>2587209229</v>
      </c>
      <c r="S2098" s="14">
        <v>46209</v>
      </c>
      <c r="T2098" t="s">
        <v>1518</v>
      </c>
      <c r="U2098" s="31">
        <v>46209.413622685184</v>
      </c>
      <c r="Y2098" s="14">
        <v>46209</v>
      </c>
      <c r="Z2098" t="s">
        <v>11196</v>
      </c>
      <c r="AA2098" s="31">
        <v>46209.414918981478</v>
      </c>
      <c r="AK2098" s="14">
        <v>46209</v>
      </c>
      <c r="AL2098" t="s">
        <v>1515</v>
      </c>
      <c r="AM2098" s="31">
        <v>46209.7346412037</v>
      </c>
      <c r="AQ2098" s="31">
        <v>46209.7346412037</v>
      </c>
      <c r="AR2098" s="14">
        <v>46209</v>
      </c>
      <c r="AS2098" t="s">
        <v>1515</v>
      </c>
      <c r="AT2098" t="s">
        <v>335</v>
      </c>
      <c r="AU2098" t="s">
        <v>678</v>
      </c>
      <c r="AV2098" s="14">
        <v>46210</v>
      </c>
      <c r="AW2098" t="s">
        <v>1518</v>
      </c>
      <c r="AX2098" s="31">
        <v>46210.495740740742</v>
      </c>
      <c r="AY2098" s="14">
        <v>46210</v>
      </c>
      <c r="AZ2098" t="s">
        <v>3586</v>
      </c>
      <c r="BA2098" s="31">
        <v>46210.500543981485</v>
      </c>
      <c r="BB2098" s="14">
        <v>46210</v>
      </c>
      <c r="BC2098" t="s">
        <v>6431</v>
      </c>
      <c r="BD2098" s="31">
        <v>46210.600011574075</v>
      </c>
      <c r="BE2098" s="14">
        <v>46210</v>
      </c>
      <c r="BF2098" t="s">
        <v>3020</v>
      </c>
      <c r="BG2098" s="31">
        <v>46210.607025462959</v>
      </c>
      <c r="BH2098" s="14">
        <v>46210</v>
      </c>
      <c r="BI2098" t="s">
        <v>3020</v>
      </c>
      <c r="BJ2098" s="31">
        <v>46210.608657407407</v>
      </c>
      <c r="BW2098" s="14">
        <v>46210</v>
      </c>
      <c r="BX2098" t="s">
        <v>3020</v>
      </c>
      <c r="BY2098" s="31">
        <v>46210.613368055558</v>
      </c>
      <c r="BZ2098" s="14">
        <v>46210</v>
      </c>
      <c r="CA2098" t="s">
        <v>1205</v>
      </c>
      <c r="CB2098" s="31">
        <v>46210.633738425924</v>
      </c>
      <c r="CF2098" s="14">
        <v>46210</v>
      </c>
      <c r="CG2098" t="s">
        <v>1518</v>
      </c>
      <c r="CH2098" s="31">
        <v>46210.728622685187</v>
      </c>
      <c r="CM2098" s="4">
        <f t="shared" si="86"/>
        <v>46209.414918981478</v>
      </c>
      <c r="CN2098">
        <f t="shared" si="87"/>
        <v>0</v>
      </c>
      <c r="CO2098" t="str">
        <f>VLOOKUP(A2098,Sheet1!$A$2:$B$221,2,0)</f>
        <v>South East Zone</v>
      </c>
    </row>
    <row r="2099" spans="1:93" x14ac:dyDescent="0.35">
      <c r="A2099" t="s">
        <v>8972</v>
      </c>
      <c r="B2099">
        <v>489</v>
      </c>
      <c r="C2099" t="s">
        <v>9332</v>
      </c>
      <c r="D2099" t="s">
        <v>678</v>
      </c>
      <c r="E2099" t="s">
        <v>334</v>
      </c>
      <c r="F2099" t="s">
        <v>335</v>
      </c>
      <c r="G2099" t="s">
        <v>318</v>
      </c>
      <c r="H2099" t="s">
        <v>11197</v>
      </c>
      <c r="I2099">
        <v>340377</v>
      </c>
      <c r="J2099" t="s">
        <v>2324</v>
      </c>
      <c r="K2099" t="s">
        <v>2325</v>
      </c>
      <c r="L2099" t="s">
        <v>4622</v>
      </c>
      <c r="M2099" t="s">
        <v>11198</v>
      </c>
      <c r="N2099">
        <v>50000</v>
      </c>
      <c r="O2099" t="s">
        <v>1034</v>
      </c>
      <c r="P2099" t="s">
        <v>1035</v>
      </c>
      <c r="Q2099" t="s">
        <v>11200</v>
      </c>
      <c r="R2099">
        <v>8070609833</v>
      </c>
      <c r="S2099" s="14">
        <v>46209</v>
      </c>
      <c r="T2099" t="s">
        <v>11196</v>
      </c>
      <c r="U2099" s="31">
        <v>46209.372627314813</v>
      </c>
      <c r="Y2099" s="14">
        <v>46209</v>
      </c>
      <c r="Z2099" t="s">
        <v>11196</v>
      </c>
      <c r="AA2099" s="31">
        <v>46209.414942129632</v>
      </c>
      <c r="AK2099" s="14">
        <v>46209</v>
      </c>
      <c r="AL2099" t="s">
        <v>1515</v>
      </c>
      <c r="AM2099" s="31">
        <v>46209.734594907408</v>
      </c>
      <c r="AQ2099" s="31">
        <v>46209.734594907408</v>
      </c>
      <c r="AR2099" s="14">
        <v>46209</v>
      </c>
      <c r="AS2099" t="s">
        <v>1515</v>
      </c>
      <c r="AT2099" t="s">
        <v>335</v>
      </c>
      <c r="AU2099" t="s">
        <v>678</v>
      </c>
      <c r="AV2099" s="14">
        <v>46210</v>
      </c>
      <c r="AW2099" t="s">
        <v>1518</v>
      </c>
      <c r="AX2099" s="31">
        <v>46210.495694444442</v>
      </c>
      <c r="AY2099" s="14">
        <v>46210</v>
      </c>
      <c r="AZ2099" t="s">
        <v>3586</v>
      </c>
      <c r="BA2099" s="31">
        <v>46210.500543981485</v>
      </c>
      <c r="BB2099" s="14">
        <v>46210</v>
      </c>
      <c r="BC2099" t="s">
        <v>6431</v>
      </c>
      <c r="BD2099" s="31">
        <v>46210.599988425929</v>
      </c>
      <c r="BE2099" s="14">
        <v>46210</v>
      </c>
      <c r="BF2099" t="s">
        <v>3020</v>
      </c>
      <c r="BG2099" s="31">
        <v>46210.60701388889</v>
      </c>
      <c r="BH2099" s="14">
        <v>46210</v>
      </c>
      <c r="BI2099" t="s">
        <v>3020</v>
      </c>
      <c r="BJ2099" s="31">
        <v>46210.608634259261</v>
      </c>
      <c r="BW2099" s="14">
        <v>46210</v>
      </c>
      <c r="BX2099" t="s">
        <v>3020</v>
      </c>
      <c r="BY2099" s="31">
        <v>46210.613356481481</v>
      </c>
      <c r="BZ2099" s="14">
        <v>46210</v>
      </c>
      <c r="CA2099" t="s">
        <v>1205</v>
      </c>
      <c r="CB2099" s="31">
        <v>46210.633738425924</v>
      </c>
      <c r="CF2099" s="14">
        <v>46210</v>
      </c>
      <c r="CG2099" t="s">
        <v>1518</v>
      </c>
      <c r="CH2099" s="31">
        <v>46210.728622685187</v>
      </c>
      <c r="CM2099" s="4">
        <f t="shared" si="86"/>
        <v>46209.414942129632</v>
      </c>
      <c r="CN2099">
        <f t="shared" si="87"/>
        <v>0</v>
      </c>
      <c r="CO2099" t="str">
        <f>VLOOKUP(A2099,Sheet1!$A$2:$B$221,2,0)</f>
        <v>South East Zone</v>
      </c>
    </row>
    <row r="2100" spans="1:93" x14ac:dyDescent="0.35">
      <c r="A2100" t="s">
        <v>8972</v>
      </c>
      <c r="B2100">
        <v>489</v>
      </c>
      <c r="C2100" t="s">
        <v>9332</v>
      </c>
      <c r="D2100" t="s">
        <v>678</v>
      </c>
      <c r="E2100" t="s">
        <v>334</v>
      </c>
      <c r="F2100" t="s">
        <v>335</v>
      </c>
      <c r="G2100" t="s">
        <v>318</v>
      </c>
      <c r="H2100" t="s">
        <v>13059</v>
      </c>
      <c r="I2100">
        <v>362904</v>
      </c>
      <c r="J2100" t="s">
        <v>2324</v>
      </c>
      <c r="K2100" t="s">
        <v>2325</v>
      </c>
      <c r="L2100" t="s">
        <v>4622</v>
      </c>
      <c r="M2100" t="s">
        <v>13060</v>
      </c>
      <c r="N2100">
        <v>70000</v>
      </c>
      <c r="O2100" t="s">
        <v>1029</v>
      </c>
      <c r="P2100" t="s">
        <v>1030</v>
      </c>
      <c r="Q2100" t="s">
        <v>13061</v>
      </c>
      <c r="R2100">
        <v>5553439515</v>
      </c>
      <c r="S2100" s="14">
        <v>46209</v>
      </c>
      <c r="T2100" t="s">
        <v>11196</v>
      </c>
      <c r="U2100" s="31">
        <v>46209.487199074072</v>
      </c>
      <c r="AK2100" s="14">
        <v>46210</v>
      </c>
      <c r="AL2100" t="s">
        <v>1515</v>
      </c>
      <c r="AM2100" s="31">
        <v>46210.637488425928</v>
      </c>
      <c r="AQ2100" s="31">
        <v>46210.637488425928</v>
      </c>
      <c r="AR2100" s="14">
        <v>46210</v>
      </c>
      <c r="AS2100" t="s">
        <v>1515</v>
      </c>
      <c r="AT2100" t="s">
        <v>335</v>
      </c>
      <c r="AU2100" t="s">
        <v>678</v>
      </c>
      <c r="AV2100" s="14">
        <v>46210</v>
      </c>
      <c r="AW2100" t="s">
        <v>1518</v>
      </c>
      <c r="AX2100" s="31">
        <v>46210.642025462963</v>
      </c>
      <c r="AY2100" s="14">
        <v>46210</v>
      </c>
      <c r="AZ2100" t="s">
        <v>1194</v>
      </c>
      <c r="BA2100" s="31">
        <v>46210.679525462961</v>
      </c>
      <c r="BB2100" s="14">
        <v>46210</v>
      </c>
      <c r="BC2100" t="s">
        <v>6513</v>
      </c>
      <c r="BD2100" s="31">
        <v>46210.708379629628</v>
      </c>
      <c r="BE2100" s="14">
        <v>46210</v>
      </c>
      <c r="BF2100" t="s">
        <v>6410</v>
      </c>
      <c r="BG2100" s="31">
        <v>46210.743530092594</v>
      </c>
      <c r="BH2100" s="14">
        <v>46210</v>
      </c>
      <c r="BI2100" t="s">
        <v>6410</v>
      </c>
      <c r="BJ2100" s="31">
        <v>46210.761435185188</v>
      </c>
      <c r="BW2100" s="14">
        <v>46210</v>
      </c>
      <c r="BX2100" t="s">
        <v>6410</v>
      </c>
      <c r="BY2100" s="31">
        <v>46210.775370370371</v>
      </c>
      <c r="BZ2100" s="14">
        <v>46210</v>
      </c>
      <c r="CA2100" t="s">
        <v>1205</v>
      </c>
      <c r="CB2100" s="31">
        <v>46210.776782407411</v>
      </c>
      <c r="CM2100" s="4">
        <f t="shared" si="86"/>
        <v>46209.487199074072</v>
      </c>
      <c r="CN2100">
        <f t="shared" si="87"/>
        <v>1</v>
      </c>
      <c r="CO2100" t="str">
        <f>VLOOKUP(A2100,Sheet1!$A$2:$B$221,2,0)</f>
        <v>South East Zone</v>
      </c>
    </row>
    <row r="2101" spans="1:93" x14ac:dyDescent="0.35">
      <c r="A2101" t="s">
        <v>8972</v>
      </c>
      <c r="B2101">
        <v>489</v>
      </c>
      <c r="C2101" t="s">
        <v>9332</v>
      </c>
      <c r="D2101" t="s">
        <v>678</v>
      </c>
      <c r="E2101" t="s">
        <v>334</v>
      </c>
      <c r="F2101" t="s">
        <v>335</v>
      </c>
      <c r="G2101" t="s">
        <v>318</v>
      </c>
      <c r="H2101" t="s">
        <v>13062</v>
      </c>
      <c r="I2101">
        <v>756312</v>
      </c>
      <c r="J2101" t="s">
        <v>3549</v>
      </c>
      <c r="K2101" t="s">
        <v>3550</v>
      </c>
      <c r="L2101" t="s">
        <v>4622</v>
      </c>
      <c r="M2101" t="s">
        <v>13063</v>
      </c>
      <c r="N2101">
        <v>45000</v>
      </c>
      <c r="O2101" t="s">
        <v>1036</v>
      </c>
      <c r="P2101" t="s">
        <v>1037</v>
      </c>
      <c r="Q2101" t="s">
        <v>13064</v>
      </c>
      <c r="R2101">
        <v>4245618707</v>
      </c>
      <c r="S2101" s="14">
        <v>46210</v>
      </c>
      <c r="T2101" t="s">
        <v>1518</v>
      </c>
      <c r="U2101" s="31">
        <v>46210.447974537034</v>
      </c>
      <c r="AK2101" s="14">
        <v>46210</v>
      </c>
      <c r="AL2101" t="s">
        <v>1515</v>
      </c>
      <c r="AM2101" s="31">
        <v>46210.660624999997</v>
      </c>
      <c r="AQ2101" s="31">
        <v>46210.660624999997</v>
      </c>
      <c r="AR2101" s="14">
        <v>46210</v>
      </c>
      <c r="AS2101" t="s">
        <v>1515</v>
      </c>
      <c r="AT2101" t="s">
        <v>335</v>
      </c>
      <c r="AU2101" t="s">
        <v>678</v>
      </c>
      <c r="AV2101" s="14">
        <v>46210</v>
      </c>
      <c r="AW2101" t="s">
        <v>1515</v>
      </c>
      <c r="AX2101" s="31">
        <v>46210.663148148145</v>
      </c>
      <c r="AY2101" s="14">
        <v>46210</v>
      </c>
      <c r="AZ2101" t="s">
        <v>1194</v>
      </c>
      <c r="BA2101" s="31">
        <v>46210.679537037038</v>
      </c>
      <c r="BB2101" s="14">
        <v>46210</v>
      </c>
      <c r="BC2101" t="s">
        <v>1218</v>
      </c>
      <c r="BD2101" s="31">
        <v>46210.718611111108</v>
      </c>
      <c r="BE2101" s="14">
        <v>46210</v>
      </c>
      <c r="BF2101" t="s">
        <v>3020</v>
      </c>
      <c r="BG2101" s="31">
        <v>46210.731770833336</v>
      </c>
      <c r="BH2101" s="14">
        <v>46210</v>
      </c>
      <c r="BI2101" t="s">
        <v>3020</v>
      </c>
      <c r="BJ2101" s="31">
        <v>46210.734305555554</v>
      </c>
      <c r="BW2101" s="14">
        <v>46210</v>
      </c>
      <c r="BX2101" t="s">
        <v>3020</v>
      </c>
      <c r="BY2101" s="31">
        <v>46210.746840277781</v>
      </c>
      <c r="BZ2101" s="14">
        <v>46210</v>
      </c>
      <c r="CA2101" t="s">
        <v>1205</v>
      </c>
      <c r="CB2101" s="31">
        <v>46210.748252314814</v>
      </c>
      <c r="CM2101" s="4">
        <f t="shared" si="86"/>
        <v>46210.447974537034</v>
      </c>
      <c r="CN2101">
        <f t="shared" si="87"/>
        <v>0</v>
      </c>
      <c r="CO2101" t="str">
        <f>VLOOKUP(A2101,Sheet1!$A$2:$B$221,2,0)</f>
        <v>South East Zone</v>
      </c>
    </row>
    <row r="2102" spans="1:93" x14ac:dyDescent="0.35">
      <c r="A2102" t="s">
        <v>8972</v>
      </c>
      <c r="B2102">
        <v>489</v>
      </c>
      <c r="C2102" t="s">
        <v>9332</v>
      </c>
      <c r="D2102" t="s">
        <v>678</v>
      </c>
      <c r="E2102" t="s">
        <v>334</v>
      </c>
      <c r="F2102" t="s">
        <v>335</v>
      </c>
      <c r="G2102" t="s">
        <v>318</v>
      </c>
      <c r="H2102" t="s">
        <v>13062</v>
      </c>
      <c r="I2102">
        <v>756312</v>
      </c>
      <c r="J2102" t="s">
        <v>3549</v>
      </c>
      <c r="K2102" t="s">
        <v>3550</v>
      </c>
      <c r="L2102" t="s">
        <v>4622</v>
      </c>
      <c r="M2102" t="s">
        <v>13063</v>
      </c>
      <c r="N2102">
        <v>70000</v>
      </c>
      <c r="O2102" t="s">
        <v>1029</v>
      </c>
      <c r="P2102" t="s">
        <v>1030</v>
      </c>
      <c r="Q2102" t="s">
        <v>13065</v>
      </c>
      <c r="R2102">
        <v>1993881285</v>
      </c>
      <c r="S2102" s="14">
        <v>46210</v>
      </c>
      <c r="T2102" t="s">
        <v>1518</v>
      </c>
      <c r="U2102" s="31">
        <v>46210.447997685187</v>
      </c>
      <c r="AK2102" s="14">
        <v>46210</v>
      </c>
      <c r="AL2102" t="s">
        <v>1515</v>
      </c>
      <c r="AM2102" s="31">
        <v>46210.660601851851</v>
      </c>
      <c r="AQ2102" s="31">
        <v>46210.660601851851</v>
      </c>
      <c r="AR2102" s="14">
        <v>46210</v>
      </c>
      <c r="AS2102" t="s">
        <v>1515</v>
      </c>
      <c r="AT2102" t="s">
        <v>335</v>
      </c>
      <c r="AU2102" t="s">
        <v>678</v>
      </c>
      <c r="AV2102" s="14">
        <v>46210</v>
      </c>
      <c r="AW2102" t="s">
        <v>1515</v>
      </c>
      <c r="AX2102" s="31">
        <v>46210.663124999999</v>
      </c>
      <c r="AY2102" s="14">
        <v>46210</v>
      </c>
      <c r="AZ2102" t="s">
        <v>1194</v>
      </c>
      <c r="BA2102" s="31">
        <v>46210.679537037038</v>
      </c>
      <c r="BB2102" s="14">
        <v>46210</v>
      </c>
      <c r="BC2102" t="s">
        <v>1218</v>
      </c>
      <c r="BD2102" s="31">
        <v>46210.718599537038</v>
      </c>
      <c r="BE2102" s="14">
        <v>46210</v>
      </c>
      <c r="BF2102" t="s">
        <v>3020</v>
      </c>
      <c r="BG2102" s="31">
        <v>46210.731747685182</v>
      </c>
      <c r="CM2102" s="4">
        <f t="shared" si="86"/>
        <v>46210.447997685187</v>
      </c>
      <c r="CN2102">
        <f t="shared" si="87"/>
        <v>0</v>
      </c>
      <c r="CO2102" t="str">
        <f>VLOOKUP(A2102,Sheet1!$A$2:$B$221,2,0)</f>
        <v>South East Zone</v>
      </c>
    </row>
    <row r="2103" spans="1:93" x14ac:dyDescent="0.35">
      <c r="A2103" t="s">
        <v>8983</v>
      </c>
      <c r="B2103">
        <v>555</v>
      </c>
      <c r="C2103" t="s">
        <v>9332</v>
      </c>
      <c r="D2103" t="s">
        <v>678</v>
      </c>
      <c r="E2103" t="s">
        <v>336</v>
      </c>
      <c r="F2103" t="s">
        <v>337</v>
      </c>
      <c r="G2103" t="s">
        <v>318</v>
      </c>
      <c r="H2103" t="s">
        <v>3843</v>
      </c>
      <c r="I2103">
        <v>254368</v>
      </c>
      <c r="J2103" t="s">
        <v>1519</v>
      </c>
      <c r="K2103" t="s">
        <v>1520</v>
      </c>
      <c r="L2103" t="s">
        <v>4622</v>
      </c>
      <c r="M2103" t="s">
        <v>8984</v>
      </c>
      <c r="N2103">
        <v>70000</v>
      </c>
      <c r="O2103" t="s">
        <v>3845</v>
      </c>
      <c r="P2103" t="s">
        <v>3846</v>
      </c>
      <c r="Q2103" t="s">
        <v>3844</v>
      </c>
      <c r="R2103">
        <v>9084314541</v>
      </c>
      <c r="S2103" s="14">
        <v>46204</v>
      </c>
      <c r="T2103" t="s">
        <v>1521</v>
      </c>
      <c r="U2103" s="31">
        <v>46204.454525462963</v>
      </c>
      <c r="AK2103" s="14">
        <v>46204</v>
      </c>
      <c r="AL2103" t="s">
        <v>1522</v>
      </c>
      <c r="AM2103" s="31">
        <v>46204.620856481481</v>
      </c>
      <c r="AQ2103" s="31">
        <v>46204.620856481481</v>
      </c>
      <c r="AR2103" s="14">
        <v>46204</v>
      </c>
      <c r="AS2103" t="s">
        <v>1522</v>
      </c>
      <c r="AT2103" t="s">
        <v>337</v>
      </c>
      <c r="AU2103" t="s">
        <v>678</v>
      </c>
      <c r="AV2103" s="14">
        <v>46204</v>
      </c>
      <c r="AW2103" t="s">
        <v>1521</v>
      </c>
      <c r="AX2103" s="31">
        <v>46204.638252314813</v>
      </c>
      <c r="AY2103" s="14">
        <v>46204</v>
      </c>
      <c r="AZ2103" t="s">
        <v>1194</v>
      </c>
      <c r="BA2103" s="31">
        <v>46204.644629629627</v>
      </c>
      <c r="BB2103" s="14">
        <v>46204</v>
      </c>
      <c r="BC2103" t="s">
        <v>1219</v>
      </c>
      <c r="BD2103" s="31">
        <v>46204.659953703704</v>
      </c>
      <c r="BE2103" s="14">
        <v>46204</v>
      </c>
      <c r="BF2103" t="s">
        <v>1198</v>
      </c>
      <c r="BG2103" s="31">
        <v>46204.660254629627</v>
      </c>
      <c r="BH2103" s="14">
        <v>46204</v>
      </c>
      <c r="BI2103" t="s">
        <v>1198</v>
      </c>
      <c r="BJ2103" s="31">
        <v>46204.663912037038</v>
      </c>
      <c r="BW2103" s="14">
        <v>46204</v>
      </c>
      <c r="BX2103" t="s">
        <v>1198</v>
      </c>
      <c r="BY2103" s="31">
        <v>46204.679212962961</v>
      </c>
      <c r="BZ2103" s="14">
        <v>46204</v>
      </c>
      <c r="CA2103" t="s">
        <v>1205</v>
      </c>
      <c r="CB2103" s="31">
        <v>46204.680995370371</v>
      </c>
      <c r="CF2103" s="14">
        <v>46205</v>
      </c>
      <c r="CG2103" t="s">
        <v>1521</v>
      </c>
      <c r="CH2103" s="31">
        <v>46205.457604166666</v>
      </c>
      <c r="CM2103" s="4">
        <f t="shared" si="86"/>
        <v>46204.454525462963</v>
      </c>
      <c r="CN2103">
        <f t="shared" si="87"/>
        <v>0</v>
      </c>
      <c r="CO2103" t="str">
        <f>VLOOKUP(A2103,Sheet1!$A$2:$B$221,2,0)</f>
        <v>South East Zone</v>
      </c>
    </row>
    <row r="2104" spans="1:93" x14ac:dyDescent="0.35">
      <c r="A2104" t="s">
        <v>8983</v>
      </c>
      <c r="B2104">
        <v>555</v>
      </c>
      <c r="C2104" t="s">
        <v>9332</v>
      </c>
      <c r="D2104" t="s">
        <v>678</v>
      </c>
      <c r="E2104" t="s">
        <v>336</v>
      </c>
      <c r="F2104" t="s">
        <v>337</v>
      </c>
      <c r="G2104" t="s">
        <v>318</v>
      </c>
      <c r="H2104" t="s">
        <v>8985</v>
      </c>
      <c r="I2104">
        <v>350022</v>
      </c>
      <c r="J2104" t="s">
        <v>4392</v>
      </c>
      <c r="K2104" t="s">
        <v>4393</v>
      </c>
      <c r="L2104" t="s">
        <v>4622</v>
      </c>
      <c r="M2104" t="s">
        <v>8986</v>
      </c>
      <c r="N2104">
        <v>65000</v>
      </c>
      <c r="O2104" t="s">
        <v>8795</v>
      </c>
      <c r="P2104" t="s">
        <v>8796</v>
      </c>
      <c r="Q2104" t="s">
        <v>8987</v>
      </c>
      <c r="R2104">
        <v>6726236169</v>
      </c>
      <c r="S2104" s="14">
        <v>46205</v>
      </c>
      <c r="T2104" t="s">
        <v>8988</v>
      </c>
      <c r="U2104" s="31">
        <v>46205.743252314816</v>
      </c>
      <c r="AK2104" s="14">
        <v>46206</v>
      </c>
      <c r="AL2104" t="s">
        <v>1522</v>
      </c>
      <c r="AM2104" s="31">
        <v>46206.502824074072</v>
      </c>
      <c r="AQ2104" s="31">
        <v>46206.502824074072</v>
      </c>
      <c r="AR2104" s="14">
        <v>46206</v>
      </c>
      <c r="AS2104" t="s">
        <v>1522</v>
      </c>
      <c r="AT2104" t="s">
        <v>337</v>
      </c>
      <c r="AU2104" t="s">
        <v>678</v>
      </c>
      <c r="AV2104" s="14">
        <v>46206</v>
      </c>
      <c r="AW2104" t="s">
        <v>1521</v>
      </c>
      <c r="AX2104" s="31">
        <v>46206.511261574073</v>
      </c>
      <c r="AY2104" s="14">
        <v>46206</v>
      </c>
      <c r="AZ2104" t="s">
        <v>1194</v>
      </c>
      <c r="BA2104" s="31">
        <v>46206.520868055559</v>
      </c>
      <c r="BB2104" s="14">
        <v>46206</v>
      </c>
      <c r="BC2104" t="s">
        <v>1220</v>
      </c>
      <c r="BD2104" s="31">
        <v>46206.539652777778</v>
      </c>
      <c r="BE2104" s="14">
        <v>46206</v>
      </c>
      <c r="BF2104" t="s">
        <v>1204</v>
      </c>
      <c r="BG2104" s="31">
        <v>46206.586284722223</v>
      </c>
      <c r="BH2104" s="14">
        <v>46206</v>
      </c>
      <c r="BI2104" t="s">
        <v>1204</v>
      </c>
      <c r="BJ2104" s="31">
        <v>46206.61513888889</v>
      </c>
      <c r="BW2104" s="14">
        <v>46206</v>
      </c>
      <c r="BX2104" t="s">
        <v>1204</v>
      </c>
      <c r="BY2104" s="31">
        <v>46206.621249999997</v>
      </c>
      <c r="BZ2104" s="14">
        <v>46206</v>
      </c>
      <c r="CA2104" t="s">
        <v>1199</v>
      </c>
      <c r="CB2104" s="31">
        <v>46206.631701388891</v>
      </c>
      <c r="CF2104" s="14">
        <v>46206</v>
      </c>
      <c r="CG2104" t="s">
        <v>1521</v>
      </c>
      <c r="CH2104" s="31">
        <v>46206.710914351854</v>
      </c>
      <c r="CM2104" s="4">
        <f t="shared" si="86"/>
        <v>46205.743252314816</v>
      </c>
      <c r="CN2104">
        <f t="shared" si="87"/>
        <v>1</v>
      </c>
      <c r="CO2104" t="str">
        <f>VLOOKUP(A2104,Sheet1!$A$2:$B$221,2,0)</f>
        <v>South East Zone</v>
      </c>
    </row>
    <row r="2105" spans="1:93" x14ac:dyDescent="0.35">
      <c r="A2105" t="s">
        <v>8983</v>
      </c>
      <c r="B2105">
        <v>555</v>
      </c>
      <c r="C2105" t="s">
        <v>9332</v>
      </c>
      <c r="D2105" t="s">
        <v>678</v>
      </c>
      <c r="E2105" t="s">
        <v>336</v>
      </c>
      <c r="F2105" t="s">
        <v>337</v>
      </c>
      <c r="G2105" t="s">
        <v>318</v>
      </c>
      <c r="H2105" t="s">
        <v>11201</v>
      </c>
      <c r="I2105">
        <v>356940</v>
      </c>
      <c r="J2105" t="s">
        <v>1519</v>
      </c>
      <c r="K2105" t="s">
        <v>1520</v>
      </c>
      <c r="L2105" t="s">
        <v>4622</v>
      </c>
      <c r="M2105" t="s">
        <v>11202</v>
      </c>
      <c r="N2105">
        <v>45000</v>
      </c>
      <c r="O2105" t="s">
        <v>7331</v>
      </c>
      <c r="P2105" t="s">
        <v>7332</v>
      </c>
      <c r="Q2105" t="s">
        <v>11203</v>
      </c>
      <c r="R2105">
        <v>7481129056</v>
      </c>
      <c r="S2105" s="14">
        <v>46209</v>
      </c>
      <c r="T2105" t="s">
        <v>11204</v>
      </c>
      <c r="U2105" s="31">
        <v>46209.637453703705</v>
      </c>
      <c r="AK2105" s="14">
        <v>46209</v>
      </c>
      <c r="AL2105" t="s">
        <v>1521</v>
      </c>
      <c r="AM2105" s="31">
        <v>46209.668032407404</v>
      </c>
      <c r="AQ2105" s="31">
        <v>46209.668032407404</v>
      </c>
      <c r="AR2105" s="14">
        <v>46209</v>
      </c>
      <c r="AS2105" t="s">
        <v>1521</v>
      </c>
      <c r="AT2105" t="s">
        <v>11205</v>
      </c>
      <c r="AU2105" t="s">
        <v>677</v>
      </c>
      <c r="AV2105" s="14">
        <v>46209</v>
      </c>
      <c r="AW2105" t="s">
        <v>1521</v>
      </c>
      <c r="AX2105" s="31">
        <v>46209.680671296293</v>
      </c>
      <c r="AY2105" s="14">
        <v>46209</v>
      </c>
      <c r="AZ2105" t="s">
        <v>1194</v>
      </c>
      <c r="BA2105" s="31">
        <v>46209.685335648152</v>
      </c>
      <c r="BB2105" s="14">
        <v>46209</v>
      </c>
      <c r="BC2105" t="s">
        <v>1220</v>
      </c>
      <c r="BD2105" s="31">
        <v>46209.69253472222</v>
      </c>
      <c r="BE2105" s="14">
        <v>46209</v>
      </c>
      <c r="BF2105" t="s">
        <v>6432</v>
      </c>
      <c r="BG2105" s="31">
        <v>46209.695104166669</v>
      </c>
      <c r="BH2105" s="14">
        <v>46210</v>
      </c>
      <c r="BI2105" t="s">
        <v>1198</v>
      </c>
      <c r="BJ2105" s="31">
        <v>46210.611620370371</v>
      </c>
      <c r="BW2105" s="14">
        <v>46210</v>
      </c>
      <c r="BX2105" t="s">
        <v>1198</v>
      </c>
      <c r="BY2105" s="31">
        <v>46210.622060185182</v>
      </c>
      <c r="BZ2105" s="14">
        <v>46210</v>
      </c>
      <c r="CA2105" t="s">
        <v>1199</v>
      </c>
      <c r="CB2105" s="31">
        <v>46210.624224537038</v>
      </c>
      <c r="CF2105" s="14">
        <v>46210</v>
      </c>
      <c r="CG2105" t="s">
        <v>1521</v>
      </c>
      <c r="CH2105" s="31">
        <v>46210.641203703701</v>
      </c>
      <c r="CM2105" s="4">
        <f t="shared" si="86"/>
        <v>46209.637453703705</v>
      </c>
      <c r="CN2105">
        <f t="shared" si="87"/>
        <v>0</v>
      </c>
      <c r="CO2105" t="str">
        <f>VLOOKUP(A2105,Sheet1!$A$2:$B$221,2,0)</f>
        <v>South East Zone</v>
      </c>
    </row>
    <row r="2106" spans="1:93" x14ac:dyDescent="0.35">
      <c r="A2106" t="s">
        <v>8983</v>
      </c>
      <c r="B2106">
        <v>555</v>
      </c>
      <c r="C2106" t="s">
        <v>9332</v>
      </c>
      <c r="D2106" t="s">
        <v>678</v>
      </c>
      <c r="E2106" t="s">
        <v>336</v>
      </c>
      <c r="F2106" t="s">
        <v>337</v>
      </c>
      <c r="G2106" t="s">
        <v>318</v>
      </c>
      <c r="H2106" t="s">
        <v>4372</v>
      </c>
      <c r="I2106">
        <v>365995</v>
      </c>
      <c r="J2106" t="s">
        <v>4374</v>
      </c>
      <c r="K2106" t="s">
        <v>4375</v>
      </c>
      <c r="L2106" t="s">
        <v>4622</v>
      </c>
      <c r="M2106" t="s">
        <v>8989</v>
      </c>
      <c r="N2106">
        <v>70000</v>
      </c>
      <c r="O2106" t="s">
        <v>3845</v>
      </c>
      <c r="P2106" t="s">
        <v>3846</v>
      </c>
      <c r="Q2106" t="s">
        <v>4373</v>
      </c>
      <c r="R2106">
        <v>6912284236</v>
      </c>
      <c r="S2106" s="14">
        <v>46205</v>
      </c>
      <c r="T2106" t="s">
        <v>8990</v>
      </c>
      <c r="U2106" s="31">
        <v>46205.387442129628</v>
      </c>
      <c r="AK2106" s="14">
        <v>46206</v>
      </c>
      <c r="AL2106" t="s">
        <v>1522</v>
      </c>
      <c r="AM2106" s="31">
        <v>46206.324097222219</v>
      </c>
      <c r="AQ2106" s="31">
        <v>46206.324097222219</v>
      </c>
      <c r="AR2106" s="14">
        <v>46206</v>
      </c>
      <c r="AS2106" t="s">
        <v>1522</v>
      </c>
      <c r="AT2106" t="s">
        <v>337</v>
      </c>
      <c r="AU2106" t="s">
        <v>678</v>
      </c>
      <c r="AV2106" s="14">
        <v>46206</v>
      </c>
      <c r="AW2106" t="s">
        <v>1521</v>
      </c>
      <c r="AX2106" s="31">
        <v>46206.330358796295</v>
      </c>
      <c r="AY2106" s="14">
        <v>46206</v>
      </c>
      <c r="AZ2106" t="s">
        <v>1194</v>
      </c>
      <c r="BA2106" s="31">
        <v>46206.394826388889</v>
      </c>
      <c r="BB2106" s="14">
        <v>46206</v>
      </c>
      <c r="BC2106" t="s">
        <v>1194</v>
      </c>
      <c r="BD2106" s="31">
        <v>46206.425185185188</v>
      </c>
      <c r="BE2106" s="14">
        <v>46206</v>
      </c>
      <c r="BF2106" t="s">
        <v>6432</v>
      </c>
      <c r="BG2106" s="31">
        <v>46206.482199074075</v>
      </c>
      <c r="BH2106" s="14">
        <v>46206</v>
      </c>
      <c r="BI2106" t="s">
        <v>6432</v>
      </c>
      <c r="BJ2106" s="31">
        <v>46206.486747685187</v>
      </c>
      <c r="BW2106" s="14">
        <v>46206</v>
      </c>
      <c r="BX2106" t="s">
        <v>6432</v>
      </c>
      <c r="BY2106" s="31">
        <v>46206.507037037038</v>
      </c>
      <c r="BZ2106" s="14">
        <v>46206</v>
      </c>
      <c r="CA2106" t="s">
        <v>1199</v>
      </c>
      <c r="CB2106" s="31">
        <v>46206.508356481485</v>
      </c>
      <c r="CF2106" s="14">
        <v>46206</v>
      </c>
      <c r="CG2106" t="s">
        <v>1521</v>
      </c>
      <c r="CH2106" s="31">
        <v>46206.654687499999</v>
      </c>
      <c r="CM2106" s="4">
        <f t="shared" si="86"/>
        <v>46205.387442129628</v>
      </c>
      <c r="CN2106">
        <f t="shared" si="87"/>
        <v>1</v>
      </c>
      <c r="CO2106" t="str">
        <f>VLOOKUP(A2106,Sheet1!$A$2:$B$221,2,0)</f>
        <v>South East Zone</v>
      </c>
    </row>
    <row r="2107" spans="1:93" x14ac:dyDescent="0.35">
      <c r="A2107" t="s">
        <v>8983</v>
      </c>
      <c r="B2107">
        <v>555</v>
      </c>
      <c r="C2107" t="s">
        <v>9332</v>
      </c>
      <c r="D2107" t="s">
        <v>678</v>
      </c>
      <c r="E2107" t="s">
        <v>336</v>
      </c>
      <c r="F2107" t="s">
        <v>337</v>
      </c>
      <c r="G2107" t="s">
        <v>318</v>
      </c>
      <c r="H2107" t="s">
        <v>4390</v>
      </c>
      <c r="I2107">
        <v>405813</v>
      </c>
      <c r="J2107" t="s">
        <v>4392</v>
      </c>
      <c r="K2107" t="s">
        <v>4393</v>
      </c>
      <c r="L2107" t="s">
        <v>4622</v>
      </c>
      <c r="M2107" t="s">
        <v>8991</v>
      </c>
      <c r="N2107">
        <v>60000</v>
      </c>
      <c r="O2107" t="s">
        <v>1097</v>
      </c>
      <c r="P2107" t="s">
        <v>1098</v>
      </c>
      <c r="Q2107" t="s">
        <v>4391</v>
      </c>
      <c r="R2107">
        <v>6252858737</v>
      </c>
      <c r="S2107" s="14">
        <v>46205</v>
      </c>
      <c r="T2107" t="s">
        <v>8988</v>
      </c>
      <c r="U2107" s="31">
        <v>46205.378495370373</v>
      </c>
      <c r="AK2107" s="14">
        <v>46206</v>
      </c>
      <c r="AL2107" t="s">
        <v>1522</v>
      </c>
      <c r="AM2107" s="31">
        <v>46206.325509259259</v>
      </c>
      <c r="AQ2107" s="31">
        <v>46206.325509259259</v>
      </c>
      <c r="AR2107" s="14">
        <v>46206</v>
      </c>
      <c r="AS2107" t="s">
        <v>1522</v>
      </c>
      <c r="AT2107" t="s">
        <v>337</v>
      </c>
      <c r="AU2107" t="s">
        <v>678</v>
      </c>
      <c r="AV2107" s="14">
        <v>46206</v>
      </c>
      <c r="AW2107" t="s">
        <v>1521</v>
      </c>
      <c r="AX2107" s="31">
        <v>46206.334189814814</v>
      </c>
      <c r="AY2107" s="14">
        <v>46206</v>
      </c>
      <c r="AZ2107" t="s">
        <v>1194</v>
      </c>
      <c r="BA2107" s="31">
        <v>46206.394826388889</v>
      </c>
      <c r="BB2107" s="14">
        <v>46206</v>
      </c>
      <c r="BC2107" t="s">
        <v>1219</v>
      </c>
      <c r="BD2107" s="31">
        <v>46206.447951388887</v>
      </c>
      <c r="BE2107" s="14">
        <v>46206</v>
      </c>
      <c r="BF2107" t="s">
        <v>3020</v>
      </c>
      <c r="BG2107" s="31">
        <v>46206.491226851853</v>
      </c>
      <c r="BH2107" s="14">
        <v>46206</v>
      </c>
      <c r="BI2107" t="s">
        <v>3020</v>
      </c>
      <c r="BJ2107" s="31">
        <v>46206.492268518516</v>
      </c>
      <c r="BW2107" s="14">
        <v>46206</v>
      </c>
      <c r="BX2107" t="s">
        <v>3020</v>
      </c>
      <c r="BY2107" s="31">
        <v>46206.497453703705</v>
      </c>
      <c r="BZ2107" s="14">
        <v>46206</v>
      </c>
      <c r="CA2107" t="s">
        <v>1205</v>
      </c>
      <c r="CB2107" s="31">
        <v>46206.499166666668</v>
      </c>
      <c r="CF2107" s="14">
        <v>46206</v>
      </c>
      <c r="CG2107" t="s">
        <v>1521</v>
      </c>
      <c r="CH2107" s="31">
        <v>46206.600624999999</v>
      </c>
      <c r="CM2107" s="4">
        <f t="shared" si="86"/>
        <v>46205.378495370373</v>
      </c>
      <c r="CN2107">
        <f t="shared" si="87"/>
        <v>1</v>
      </c>
      <c r="CO2107" t="str">
        <f>VLOOKUP(A2107,Sheet1!$A$2:$B$221,2,0)</f>
        <v>South East Zone</v>
      </c>
    </row>
    <row r="2108" spans="1:93" x14ac:dyDescent="0.35">
      <c r="A2108" t="s">
        <v>8983</v>
      </c>
      <c r="B2108">
        <v>555</v>
      </c>
      <c r="C2108" t="s">
        <v>9332</v>
      </c>
      <c r="D2108" t="s">
        <v>678</v>
      </c>
      <c r="E2108" t="s">
        <v>336</v>
      </c>
      <c r="F2108" t="s">
        <v>337</v>
      </c>
      <c r="G2108" t="s">
        <v>318</v>
      </c>
      <c r="H2108" t="s">
        <v>8992</v>
      </c>
      <c r="I2108">
        <v>450550</v>
      </c>
      <c r="J2108" t="s">
        <v>8993</v>
      </c>
      <c r="K2108" t="s">
        <v>8994</v>
      </c>
      <c r="L2108" t="s">
        <v>4622</v>
      </c>
      <c r="M2108" t="s">
        <v>8995</v>
      </c>
      <c r="N2108">
        <v>55000</v>
      </c>
      <c r="O2108" t="s">
        <v>5836</v>
      </c>
      <c r="P2108" t="s">
        <v>5837</v>
      </c>
      <c r="Q2108" t="s">
        <v>8996</v>
      </c>
      <c r="R2108">
        <v>5319076607</v>
      </c>
      <c r="S2108" s="14">
        <v>46204</v>
      </c>
      <c r="T2108" t="s">
        <v>8997</v>
      </c>
      <c r="U2108" s="31">
        <v>46204.671886574077</v>
      </c>
      <c r="AK2108" s="14">
        <v>46206</v>
      </c>
      <c r="AL2108" t="s">
        <v>1522</v>
      </c>
      <c r="AM2108" s="31">
        <v>46206.499594907407</v>
      </c>
      <c r="AQ2108" s="31">
        <v>46206.499594907407</v>
      </c>
      <c r="AR2108" s="14">
        <v>46206</v>
      </c>
      <c r="AS2108" t="s">
        <v>1522</v>
      </c>
      <c r="AT2108" t="s">
        <v>337</v>
      </c>
      <c r="AU2108" t="s">
        <v>678</v>
      </c>
      <c r="AV2108" s="14">
        <v>46206</v>
      </c>
      <c r="AW2108" t="s">
        <v>1521</v>
      </c>
      <c r="AX2108" s="31">
        <v>46206.502152777779</v>
      </c>
      <c r="AY2108" s="14">
        <v>46206</v>
      </c>
      <c r="AZ2108" t="s">
        <v>1194</v>
      </c>
      <c r="BA2108" s="31">
        <v>46206.520856481482</v>
      </c>
      <c r="BB2108" s="14">
        <v>46206</v>
      </c>
      <c r="BC2108" t="s">
        <v>1219</v>
      </c>
      <c r="BD2108" s="31">
        <v>46206.589745370373</v>
      </c>
      <c r="BE2108" s="14">
        <v>46206</v>
      </c>
      <c r="BF2108" t="s">
        <v>6432</v>
      </c>
      <c r="BG2108" s="31">
        <v>46206.605208333334</v>
      </c>
      <c r="BH2108" s="14">
        <v>46206</v>
      </c>
      <c r="BI2108" t="s">
        <v>6432</v>
      </c>
      <c r="BJ2108" s="31">
        <v>46206.62871527778</v>
      </c>
      <c r="BW2108" s="14">
        <v>46206</v>
      </c>
      <c r="BX2108" t="s">
        <v>6432</v>
      </c>
      <c r="BY2108" s="31">
        <v>46206.636446759258</v>
      </c>
      <c r="BZ2108" s="14">
        <v>46206</v>
      </c>
      <c r="CA2108" t="s">
        <v>1205</v>
      </c>
      <c r="CB2108" s="31">
        <v>46206.638784722221</v>
      </c>
      <c r="CF2108" s="14">
        <v>46206</v>
      </c>
      <c r="CG2108" t="s">
        <v>1521</v>
      </c>
      <c r="CH2108" s="31">
        <v>46206.695868055554</v>
      </c>
      <c r="CM2108" s="4">
        <f t="shared" si="86"/>
        <v>46204.671886574077</v>
      </c>
      <c r="CN2108">
        <f t="shared" si="87"/>
        <v>2</v>
      </c>
      <c r="CO2108" t="str">
        <f>VLOOKUP(A2108,Sheet1!$A$2:$B$221,2,0)</f>
        <v>South East Zone</v>
      </c>
    </row>
    <row r="2109" spans="1:93" x14ac:dyDescent="0.35">
      <c r="A2109" t="s">
        <v>8983</v>
      </c>
      <c r="B2109">
        <v>555</v>
      </c>
      <c r="C2109" t="s">
        <v>9332</v>
      </c>
      <c r="D2109" t="s">
        <v>678</v>
      </c>
      <c r="E2109" t="s">
        <v>336</v>
      </c>
      <c r="F2109" t="s">
        <v>337</v>
      </c>
      <c r="G2109" t="s">
        <v>318</v>
      </c>
      <c r="H2109" t="s">
        <v>8998</v>
      </c>
      <c r="I2109">
        <v>463914</v>
      </c>
      <c r="J2109" t="s">
        <v>8993</v>
      </c>
      <c r="K2109" t="s">
        <v>8994</v>
      </c>
      <c r="L2109" t="s">
        <v>4622</v>
      </c>
      <c r="M2109" t="s">
        <v>8999</v>
      </c>
      <c r="N2109">
        <v>73000</v>
      </c>
      <c r="O2109" t="s">
        <v>1523</v>
      </c>
      <c r="P2109" t="s">
        <v>1524</v>
      </c>
      <c r="Q2109" t="s">
        <v>1525</v>
      </c>
      <c r="R2109">
        <v>3196232035</v>
      </c>
      <c r="S2109" s="14">
        <v>46204</v>
      </c>
      <c r="T2109" t="s">
        <v>8997</v>
      </c>
      <c r="U2109" s="31">
        <v>46204.44190972222</v>
      </c>
      <c r="AK2109" s="14">
        <v>46204</v>
      </c>
      <c r="AL2109" t="s">
        <v>1522</v>
      </c>
      <c r="AM2109" s="31">
        <v>46204.508819444447</v>
      </c>
      <c r="AQ2109" s="31">
        <v>46204.508819444447</v>
      </c>
      <c r="AR2109" s="14">
        <v>46204</v>
      </c>
      <c r="AS2109" t="s">
        <v>1522</v>
      </c>
      <c r="AT2109" t="s">
        <v>337</v>
      </c>
      <c r="AU2109" t="s">
        <v>678</v>
      </c>
      <c r="AV2109" s="14">
        <v>46204</v>
      </c>
      <c r="AW2109" t="s">
        <v>1521</v>
      </c>
      <c r="AX2109" s="31">
        <v>46204.522569444445</v>
      </c>
      <c r="AY2109" s="14">
        <v>46204</v>
      </c>
      <c r="AZ2109" t="s">
        <v>1194</v>
      </c>
      <c r="BA2109" s="31">
        <v>46204.524317129632</v>
      </c>
      <c r="BB2109" s="14">
        <v>46204</v>
      </c>
      <c r="BC2109" t="s">
        <v>1218</v>
      </c>
      <c r="BD2109" s="31">
        <v>46204.532893518517</v>
      </c>
      <c r="BE2109" s="14">
        <v>46204</v>
      </c>
      <c r="BF2109" t="s">
        <v>6432</v>
      </c>
      <c r="BG2109" s="31">
        <v>46204.559004629627</v>
      </c>
      <c r="BH2109" s="14">
        <v>46204</v>
      </c>
      <c r="BI2109" t="s">
        <v>6432</v>
      </c>
      <c r="BJ2109" s="31">
        <v>46204.560624999998</v>
      </c>
      <c r="BW2109" s="14">
        <v>46204</v>
      </c>
      <c r="BX2109" t="s">
        <v>6432</v>
      </c>
      <c r="BY2109" s="31">
        <v>46204.599166666667</v>
      </c>
      <c r="BZ2109" s="14">
        <v>46204</v>
      </c>
      <c r="CA2109" t="s">
        <v>1199</v>
      </c>
      <c r="CB2109" s="31">
        <v>46204.601817129631</v>
      </c>
      <c r="CF2109" s="14">
        <v>46205</v>
      </c>
      <c r="CG2109" t="s">
        <v>1521</v>
      </c>
      <c r="CH2109" s="31">
        <v>46205.721805555557</v>
      </c>
      <c r="CM2109" s="4">
        <f t="shared" si="86"/>
        <v>46204.44190972222</v>
      </c>
      <c r="CN2109">
        <f t="shared" si="87"/>
        <v>0</v>
      </c>
      <c r="CO2109" t="str">
        <f>VLOOKUP(A2109,Sheet1!$A$2:$B$221,2,0)</f>
        <v>South East Zone</v>
      </c>
    </row>
    <row r="2110" spans="1:93" x14ac:dyDescent="0.35">
      <c r="A2110" t="s">
        <v>8983</v>
      </c>
      <c r="B2110">
        <v>555</v>
      </c>
      <c r="C2110" t="s">
        <v>9332</v>
      </c>
      <c r="D2110" t="s">
        <v>678</v>
      </c>
      <c r="E2110" t="s">
        <v>336</v>
      </c>
      <c r="F2110" t="s">
        <v>337</v>
      </c>
      <c r="G2110" t="s">
        <v>318</v>
      </c>
      <c r="H2110" t="s">
        <v>9000</v>
      </c>
      <c r="I2110">
        <v>749349</v>
      </c>
      <c r="J2110" t="s">
        <v>4374</v>
      </c>
      <c r="K2110" t="s">
        <v>4375</v>
      </c>
      <c r="L2110" t="s">
        <v>4622</v>
      </c>
      <c r="M2110" t="s">
        <v>9001</v>
      </c>
      <c r="N2110">
        <v>55000</v>
      </c>
      <c r="O2110" t="s">
        <v>5836</v>
      </c>
      <c r="P2110" t="s">
        <v>5837</v>
      </c>
      <c r="Q2110" t="s">
        <v>9002</v>
      </c>
      <c r="R2110">
        <v>8416191891</v>
      </c>
      <c r="S2110" s="14">
        <v>46205</v>
      </c>
      <c r="T2110" t="s">
        <v>8990</v>
      </c>
      <c r="U2110" s="31">
        <v>46205.740972222222</v>
      </c>
      <c r="AK2110" s="14">
        <v>46206</v>
      </c>
      <c r="AL2110" t="s">
        <v>1522</v>
      </c>
      <c r="AM2110" s="31">
        <v>46206.501967592594</v>
      </c>
      <c r="AQ2110" s="31">
        <v>46206.501967592594</v>
      </c>
      <c r="AR2110" s="14">
        <v>46206</v>
      </c>
      <c r="AS2110" t="s">
        <v>1522</v>
      </c>
      <c r="AT2110" t="s">
        <v>337</v>
      </c>
      <c r="AU2110" t="s">
        <v>678</v>
      </c>
      <c r="AV2110" s="14">
        <v>46206</v>
      </c>
      <c r="AW2110" t="s">
        <v>1521</v>
      </c>
      <c r="AX2110" s="31">
        <v>46206.506180555552</v>
      </c>
      <c r="AY2110" s="14">
        <v>46206</v>
      </c>
      <c r="AZ2110" t="s">
        <v>1194</v>
      </c>
      <c r="BA2110" s="31">
        <v>46206.520868055559</v>
      </c>
      <c r="BB2110" s="14">
        <v>46206</v>
      </c>
      <c r="BC2110" t="s">
        <v>1247</v>
      </c>
      <c r="BD2110" s="31">
        <v>46206.538240740738</v>
      </c>
      <c r="BE2110" s="14">
        <v>46206</v>
      </c>
      <c r="BF2110" t="s">
        <v>1204</v>
      </c>
      <c r="BG2110" s="31">
        <v>46206.587071759262</v>
      </c>
      <c r="BH2110" s="14">
        <v>46206</v>
      </c>
      <c r="BI2110" t="s">
        <v>6432</v>
      </c>
      <c r="BJ2110" s="31">
        <v>46206.596099537041</v>
      </c>
      <c r="BK2110" s="14">
        <v>46206</v>
      </c>
      <c r="BL2110" t="s">
        <v>1204</v>
      </c>
      <c r="BM2110" s="31">
        <v>46206.589814814812</v>
      </c>
      <c r="BW2110" s="14">
        <v>46206</v>
      </c>
      <c r="BX2110" t="s">
        <v>6432</v>
      </c>
      <c r="BY2110" s="31">
        <v>46206.634988425925</v>
      </c>
      <c r="BZ2110" s="14">
        <v>46206</v>
      </c>
      <c r="CA2110" t="s">
        <v>1199</v>
      </c>
      <c r="CB2110" s="31">
        <v>46206.639108796298</v>
      </c>
      <c r="CF2110" s="14">
        <v>46206</v>
      </c>
      <c r="CG2110" t="s">
        <v>1521</v>
      </c>
      <c r="CH2110" s="31">
        <v>46206.728831018518</v>
      </c>
      <c r="CM2110" s="4">
        <f t="shared" si="86"/>
        <v>46205.740972222222</v>
      </c>
      <c r="CN2110">
        <f t="shared" si="87"/>
        <v>1</v>
      </c>
      <c r="CO2110" t="str">
        <f>VLOOKUP(A2110,Sheet1!$A$2:$B$221,2,0)</f>
        <v>South East Zone</v>
      </c>
    </row>
    <row r="2111" spans="1:93" x14ac:dyDescent="0.35">
      <c r="A2111" t="s">
        <v>9003</v>
      </c>
      <c r="B2111">
        <v>592</v>
      </c>
      <c r="C2111" t="s">
        <v>9332</v>
      </c>
      <c r="D2111" t="s">
        <v>678</v>
      </c>
      <c r="E2111" t="s">
        <v>655</v>
      </c>
      <c r="F2111" t="s">
        <v>656</v>
      </c>
      <c r="G2111" t="s">
        <v>567</v>
      </c>
      <c r="H2111" t="s">
        <v>11206</v>
      </c>
      <c r="I2111">
        <v>289410</v>
      </c>
      <c r="J2111" t="s">
        <v>2910</v>
      </c>
      <c r="K2111" t="s">
        <v>2911</v>
      </c>
      <c r="L2111" t="s">
        <v>4622</v>
      </c>
      <c r="M2111" t="s">
        <v>11207</v>
      </c>
      <c r="N2111">
        <v>40000</v>
      </c>
      <c r="O2111" t="s">
        <v>9612</v>
      </c>
      <c r="P2111" t="s">
        <v>9613</v>
      </c>
      <c r="Q2111" t="s">
        <v>11208</v>
      </c>
      <c r="R2111">
        <v>7194418364</v>
      </c>
      <c r="S2111" s="14">
        <v>46209</v>
      </c>
      <c r="T2111" t="s">
        <v>9007</v>
      </c>
      <c r="U2111" s="31">
        <v>46209.415462962963</v>
      </c>
      <c r="AK2111" s="14">
        <v>46209</v>
      </c>
      <c r="AL2111" t="s">
        <v>1526</v>
      </c>
      <c r="AM2111" s="31">
        <v>46209.439733796295</v>
      </c>
      <c r="AQ2111" s="31">
        <v>46209.439733796295</v>
      </c>
      <c r="AR2111" s="14">
        <v>46209</v>
      </c>
      <c r="AS2111" t="s">
        <v>1526</v>
      </c>
      <c r="AT2111" t="s">
        <v>656</v>
      </c>
      <c r="AU2111" t="s">
        <v>678</v>
      </c>
      <c r="AV2111" s="14">
        <v>46209</v>
      </c>
      <c r="AW2111" t="s">
        <v>1526</v>
      </c>
      <c r="AX2111" s="31">
        <v>46209.461585648147</v>
      </c>
      <c r="AY2111" s="14">
        <v>46209</v>
      </c>
      <c r="AZ2111" t="s">
        <v>1435</v>
      </c>
      <c r="BA2111" s="31">
        <v>46209.481203703705</v>
      </c>
      <c r="BB2111" s="14">
        <v>46209</v>
      </c>
      <c r="BC2111" t="s">
        <v>1443</v>
      </c>
      <c r="BD2111" s="31">
        <v>46209.502164351848</v>
      </c>
      <c r="BE2111" s="14">
        <v>46209</v>
      </c>
      <c r="BF2111" t="s">
        <v>1501</v>
      </c>
      <c r="BG2111" s="31">
        <v>46209.513229166667</v>
      </c>
      <c r="BH2111" s="14">
        <v>46209</v>
      </c>
      <c r="BI2111" t="s">
        <v>1501</v>
      </c>
      <c r="BJ2111" s="31">
        <v>46209.513749999998</v>
      </c>
      <c r="BW2111" s="14">
        <v>46209</v>
      </c>
      <c r="BX2111" t="s">
        <v>1501</v>
      </c>
      <c r="BY2111" s="31">
        <v>46209.53665509259</v>
      </c>
      <c r="BZ2111" s="14">
        <v>46209</v>
      </c>
      <c r="CA2111" t="s">
        <v>1438</v>
      </c>
      <c r="CB2111" s="31">
        <v>46209.540162037039</v>
      </c>
      <c r="CF2111" s="14">
        <v>46209</v>
      </c>
      <c r="CG2111" t="s">
        <v>1527</v>
      </c>
      <c r="CH2111" s="31">
        <v>46209.769641203704</v>
      </c>
      <c r="CM2111" s="4">
        <f t="shared" si="86"/>
        <v>46209.415462962963</v>
      </c>
      <c r="CN2111">
        <f t="shared" si="87"/>
        <v>0</v>
      </c>
      <c r="CO2111" t="str">
        <f>VLOOKUP(A2111,Sheet1!$A$2:$B$221,2,0)</f>
        <v>South East Zone</v>
      </c>
    </row>
    <row r="2112" spans="1:93" x14ac:dyDescent="0.35">
      <c r="A2112" t="s">
        <v>9003</v>
      </c>
      <c r="B2112">
        <v>592</v>
      </c>
      <c r="C2112" t="s">
        <v>9332</v>
      </c>
      <c r="D2112" t="s">
        <v>678</v>
      </c>
      <c r="E2112" t="s">
        <v>655</v>
      </c>
      <c r="F2112" t="s">
        <v>656</v>
      </c>
      <c r="G2112" t="s">
        <v>567</v>
      </c>
      <c r="H2112" t="s">
        <v>9004</v>
      </c>
      <c r="I2112">
        <v>344360</v>
      </c>
      <c r="J2112" t="s">
        <v>2910</v>
      </c>
      <c r="K2112" t="s">
        <v>2911</v>
      </c>
      <c r="L2112" t="s">
        <v>4622</v>
      </c>
      <c r="M2112" t="s">
        <v>9005</v>
      </c>
      <c r="N2112">
        <v>90000</v>
      </c>
      <c r="O2112" t="s">
        <v>978</v>
      </c>
      <c r="P2112" t="s">
        <v>979</v>
      </c>
      <c r="Q2112" t="s">
        <v>9006</v>
      </c>
      <c r="R2112">
        <v>7796568026</v>
      </c>
      <c r="S2112" s="14">
        <v>46205</v>
      </c>
      <c r="T2112" t="s">
        <v>9007</v>
      </c>
      <c r="U2112" s="31">
        <v>46205.413807870369</v>
      </c>
      <c r="AK2112" s="14">
        <v>46205</v>
      </c>
      <c r="AL2112" t="s">
        <v>1526</v>
      </c>
      <c r="AM2112" s="31">
        <v>46205.473599537036</v>
      </c>
      <c r="AQ2112" s="31">
        <v>46205.473599537036</v>
      </c>
      <c r="AR2112" s="14">
        <v>46205</v>
      </c>
      <c r="AS2112" t="s">
        <v>1526</v>
      </c>
      <c r="AT2112" t="s">
        <v>656</v>
      </c>
      <c r="AU2112" t="s">
        <v>678</v>
      </c>
      <c r="AV2112" s="14">
        <v>46205</v>
      </c>
      <c r="AW2112" t="s">
        <v>1526</v>
      </c>
      <c r="AX2112" s="31">
        <v>46205.474444444444</v>
      </c>
      <c r="AY2112" s="14">
        <v>46205</v>
      </c>
      <c r="AZ2112" t="s">
        <v>1435</v>
      </c>
      <c r="BA2112" s="31">
        <v>46205.483784722222</v>
      </c>
      <c r="BB2112" s="14">
        <v>46205</v>
      </c>
      <c r="BC2112" t="s">
        <v>1450</v>
      </c>
      <c r="BD2112" s="31">
        <v>46205.489641203705</v>
      </c>
      <c r="BE2112" s="14">
        <v>46205</v>
      </c>
      <c r="BF2112" t="s">
        <v>8654</v>
      </c>
      <c r="BG2112" s="31">
        <v>46205.518750000003</v>
      </c>
      <c r="BH2112" s="14">
        <v>46205</v>
      </c>
      <c r="BI2112" t="s">
        <v>8654</v>
      </c>
      <c r="BJ2112" s="31">
        <v>46205.519548611112</v>
      </c>
      <c r="BW2112" s="14">
        <v>46205</v>
      </c>
      <c r="BX2112" t="s">
        <v>8654</v>
      </c>
      <c r="BY2112" s="31">
        <v>46205.541388888887</v>
      </c>
      <c r="BZ2112" s="14">
        <v>46205</v>
      </c>
      <c r="CA2112" t="s">
        <v>1455</v>
      </c>
      <c r="CB2112" s="31">
        <v>46205.555428240739</v>
      </c>
      <c r="CF2112" s="14">
        <v>46205</v>
      </c>
      <c r="CG2112" t="s">
        <v>1527</v>
      </c>
      <c r="CH2112" s="31">
        <v>46205.768020833333</v>
      </c>
      <c r="CM2112" s="4">
        <f t="shared" si="86"/>
        <v>46205.413807870369</v>
      </c>
      <c r="CN2112">
        <f t="shared" si="87"/>
        <v>0</v>
      </c>
      <c r="CO2112" t="str">
        <f>VLOOKUP(A2112,Sheet1!$A$2:$B$221,2,0)</f>
        <v>South East Zone</v>
      </c>
    </row>
    <row r="2113" spans="1:93" x14ac:dyDescent="0.35">
      <c r="A2113" t="s">
        <v>9003</v>
      </c>
      <c r="B2113">
        <v>592</v>
      </c>
      <c r="C2113" t="s">
        <v>9332</v>
      </c>
      <c r="D2113" t="s">
        <v>678</v>
      </c>
      <c r="E2113" t="s">
        <v>655</v>
      </c>
      <c r="F2113" t="s">
        <v>656</v>
      </c>
      <c r="G2113" t="s">
        <v>567</v>
      </c>
      <c r="H2113" t="s">
        <v>13066</v>
      </c>
      <c r="I2113">
        <v>368418</v>
      </c>
      <c r="J2113" t="s">
        <v>13067</v>
      </c>
      <c r="K2113" t="s">
        <v>13068</v>
      </c>
      <c r="L2113" t="s">
        <v>4622</v>
      </c>
      <c r="M2113" t="s">
        <v>13069</v>
      </c>
      <c r="N2113">
        <v>85000</v>
      </c>
      <c r="O2113" t="s">
        <v>1185</v>
      </c>
      <c r="P2113" t="s">
        <v>1186</v>
      </c>
      <c r="Q2113" t="s">
        <v>13070</v>
      </c>
      <c r="R2113">
        <v>9886375289</v>
      </c>
      <c r="S2113" s="14">
        <v>46210</v>
      </c>
      <c r="T2113" t="s">
        <v>9007</v>
      </c>
      <c r="U2113" s="31">
        <v>46210.415902777779</v>
      </c>
      <c r="AK2113" s="14">
        <v>46210</v>
      </c>
      <c r="AL2113" t="s">
        <v>1526</v>
      </c>
      <c r="AM2113" s="31">
        <v>46210.446504629632</v>
      </c>
      <c r="AQ2113" s="31">
        <v>46210.446504629632</v>
      </c>
      <c r="AR2113" s="14">
        <v>46210</v>
      </c>
      <c r="AS2113" t="s">
        <v>1526</v>
      </c>
      <c r="AT2113" t="s">
        <v>656</v>
      </c>
      <c r="AU2113" t="s">
        <v>678</v>
      </c>
      <c r="AV2113" s="14">
        <v>46210</v>
      </c>
      <c r="AW2113" t="s">
        <v>1526</v>
      </c>
      <c r="AX2113" s="31">
        <v>46210.447141203702</v>
      </c>
      <c r="AY2113" s="14">
        <v>46210</v>
      </c>
      <c r="AZ2113" t="s">
        <v>1435</v>
      </c>
      <c r="BA2113" s="31">
        <v>46210.459675925929</v>
      </c>
      <c r="BB2113" s="14">
        <v>46210</v>
      </c>
      <c r="BC2113" t="s">
        <v>1456</v>
      </c>
      <c r="BD2113" s="31">
        <v>46210.472650462965</v>
      </c>
      <c r="BE2113" s="14">
        <v>46210</v>
      </c>
      <c r="BF2113" t="s">
        <v>1437</v>
      </c>
      <c r="BG2113" s="31">
        <v>46210.47997685185</v>
      </c>
      <c r="BH2113" s="14">
        <v>46210</v>
      </c>
      <c r="BI2113" t="s">
        <v>1437</v>
      </c>
      <c r="BJ2113" s="31">
        <v>46210.480995370373</v>
      </c>
      <c r="BW2113" s="14">
        <v>46210</v>
      </c>
      <c r="BX2113" t="s">
        <v>1437</v>
      </c>
      <c r="BY2113" s="31">
        <v>46210.485092592593</v>
      </c>
      <c r="BZ2113" s="14">
        <v>46210</v>
      </c>
      <c r="CA2113" t="s">
        <v>1455</v>
      </c>
      <c r="CB2113" s="31">
        <v>46210.530960648146</v>
      </c>
      <c r="CF2113" s="14">
        <v>46210</v>
      </c>
      <c r="CG2113" t="s">
        <v>1527</v>
      </c>
      <c r="CH2113" s="31">
        <v>46210.773125</v>
      </c>
      <c r="CM2113" s="4">
        <f t="shared" si="86"/>
        <v>46210.415902777779</v>
      </c>
      <c r="CN2113">
        <f t="shared" si="87"/>
        <v>0</v>
      </c>
      <c r="CO2113" t="str">
        <f>VLOOKUP(A2113,Sheet1!$A$2:$B$221,2,0)</f>
        <v>South East Zone</v>
      </c>
    </row>
    <row r="2114" spans="1:93" x14ac:dyDescent="0.35">
      <c r="A2114" t="s">
        <v>9003</v>
      </c>
      <c r="B2114">
        <v>592</v>
      </c>
      <c r="C2114" t="s">
        <v>9332</v>
      </c>
      <c r="D2114" t="s">
        <v>678</v>
      </c>
      <c r="E2114" t="s">
        <v>655</v>
      </c>
      <c r="F2114" t="s">
        <v>656</v>
      </c>
      <c r="G2114" t="s">
        <v>567</v>
      </c>
      <c r="H2114" t="s">
        <v>2909</v>
      </c>
      <c r="I2114">
        <v>570830</v>
      </c>
      <c r="J2114" t="s">
        <v>2910</v>
      </c>
      <c r="K2114" t="s">
        <v>2911</v>
      </c>
      <c r="L2114" t="s">
        <v>4622</v>
      </c>
      <c r="M2114" t="s">
        <v>9008</v>
      </c>
      <c r="N2114">
        <v>45000</v>
      </c>
      <c r="O2114" t="s">
        <v>4598</v>
      </c>
      <c r="P2114" t="s">
        <v>4599</v>
      </c>
      <c r="Q2114" t="s">
        <v>9009</v>
      </c>
      <c r="R2114">
        <v>9914067178</v>
      </c>
      <c r="S2114" s="14">
        <v>46205</v>
      </c>
      <c r="T2114" t="s">
        <v>9007</v>
      </c>
      <c r="U2114" s="31">
        <v>46205.478703703702</v>
      </c>
      <c r="AK2114" s="14">
        <v>46205</v>
      </c>
      <c r="AL2114" t="s">
        <v>1526</v>
      </c>
      <c r="AM2114" s="31">
        <v>46205.537615740737</v>
      </c>
      <c r="AQ2114" s="31">
        <v>46205.537615740737</v>
      </c>
      <c r="AR2114" s="14">
        <v>46205</v>
      </c>
      <c r="AS2114" t="s">
        <v>1526</v>
      </c>
      <c r="AT2114" t="s">
        <v>656</v>
      </c>
      <c r="AU2114" t="s">
        <v>678</v>
      </c>
      <c r="AV2114" s="14">
        <v>46205</v>
      </c>
      <c r="AW2114" t="s">
        <v>1527</v>
      </c>
      <c r="AX2114" s="31">
        <v>46205.543912037036</v>
      </c>
      <c r="AY2114" s="14">
        <v>46205</v>
      </c>
      <c r="AZ2114" t="s">
        <v>1435</v>
      </c>
      <c r="BA2114" s="31">
        <v>46205.551493055558</v>
      </c>
      <c r="BB2114" s="14">
        <v>46205</v>
      </c>
      <c r="BC2114" t="s">
        <v>1457</v>
      </c>
      <c r="BD2114" s="31">
        <v>46205.565196759257</v>
      </c>
      <c r="BE2114" s="14">
        <v>46205</v>
      </c>
      <c r="BF2114" t="s">
        <v>1491</v>
      </c>
      <c r="BG2114" s="31">
        <v>46205.625625000001</v>
      </c>
      <c r="BH2114" s="14">
        <v>46205</v>
      </c>
      <c r="BI2114" t="s">
        <v>1491</v>
      </c>
      <c r="BJ2114" s="31">
        <v>46205.627106481479</v>
      </c>
      <c r="BW2114" s="14">
        <v>46205</v>
      </c>
      <c r="BX2114" t="s">
        <v>1444</v>
      </c>
      <c r="BY2114" s="31">
        <v>46205.633344907408</v>
      </c>
      <c r="BZ2114" s="14">
        <v>46205</v>
      </c>
      <c r="CA2114" t="s">
        <v>1455</v>
      </c>
      <c r="CB2114" s="31">
        <v>46205.636793981481</v>
      </c>
      <c r="CF2114" s="14">
        <v>46205</v>
      </c>
      <c r="CG2114" t="s">
        <v>1527</v>
      </c>
      <c r="CH2114" s="31">
        <v>46205.873032407406</v>
      </c>
      <c r="CM2114" s="4">
        <f t="shared" si="86"/>
        <v>46205.478703703702</v>
      </c>
      <c r="CN2114">
        <f t="shared" si="87"/>
        <v>0</v>
      </c>
      <c r="CO2114" t="str">
        <f>VLOOKUP(A2114,Sheet1!$A$2:$B$221,2,0)</f>
        <v>South East Zone</v>
      </c>
    </row>
    <row r="2115" spans="1:93" x14ac:dyDescent="0.35">
      <c r="A2115" t="s">
        <v>9010</v>
      </c>
      <c r="B2115">
        <v>1357</v>
      </c>
      <c r="C2115" t="s">
        <v>9332</v>
      </c>
      <c r="D2115" t="s">
        <v>678</v>
      </c>
      <c r="E2115" t="s">
        <v>630</v>
      </c>
      <c r="F2115" t="s">
        <v>631</v>
      </c>
      <c r="G2115" t="s">
        <v>518</v>
      </c>
      <c r="H2115" t="s">
        <v>9011</v>
      </c>
      <c r="I2115">
        <v>110358</v>
      </c>
      <c r="J2115" t="s">
        <v>9012</v>
      </c>
      <c r="K2115" t="s">
        <v>9013</v>
      </c>
      <c r="L2115" t="s">
        <v>4622</v>
      </c>
      <c r="M2115" t="s">
        <v>9014</v>
      </c>
      <c r="N2115">
        <v>45000</v>
      </c>
      <c r="O2115" t="s">
        <v>3012</v>
      </c>
      <c r="P2115" t="s">
        <v>3013</v>
      </c>
      <c r="Q2115" t="s">
        <v>9015</v>
      </c>
      <c r="R2115">
        <v>9612494595</v>
      </c>
      <c r="S2115" s="14">
        <v>46206</v>
      </c>
      <c r="T2115" t="s">
        <v>9016</v>
      </c>
      <c r="U2115" s="31">
        <v>46206.438657407409</v>
      </c>
      <c r="AK2115" s="14">
        <v>46206</v>
      </c>
      <c r="AL2115" t="s">
        <v>1528</v>
      </c>
      <c r="AM2115" s="31">
        <v>46206.462696759256</v>
      </c>
      <c r="AQ2115" s="31">
        <v>46206.462696759256</v>
      </c>
      <c r="AR2115" s="14">
        <v>46206</v>
      </c>
      <c r="AS2115" t="s">
        <v>1528</v>
      </c>
      <c r="AT2115" t="s">
        <v>631</v>
      </c>
      <c r="AU2115" t="s">
        <v>678</v>
      </c>
      <c r="AV2115" s="14">
        <v>46206</v>
      </c>
      <c r="AW2115" t="s">
        <v>1529</v>
      </c>
      <c r="AX2115" s="31">
        <v>46206.480127314811</v>
      </c>
      <c r="AY2115" s="14">
        <v>46206</v>
      </c>
      <c r="AZ2115" t="s">
        <v>1435</v>
      </c>
      <c r="BA2115" s="31">
        <v>46206.486400462964</v>
      </c>
      <c r="BB2115" s="14">
        <v>46206</v>
      </c>
      <c r="BC2115" t="s">
        <v>1454</v>
      </c>
      <c r="BD2115" s="31">
        <v>46206.500717592593</v>
      </c>
      <c r="BE2115" s="14">
        <v>46206</v>
      </c>
      <c r="BF2115" t="s">
        <v>1491</v>
      </c>
      <c r="BG2115" s="31">
        <v>46206.550046296295</v>
      </c>
      <c r="BH2115" s="14">
        <v>46206</v>
      </c>
      <c r="BI2115" t="s">
        <v>1491</v>
      </c>
      <c r="BJ2115" s="31">
        <v>46206.551666666666</v>
      </c>
      <c r="BW2115" s="14">
        <v>46206</v>
      </c>
      <c r="BX2115" t="s">
        <v>1491</v>
      </c>
      <c r="BY2115" s="31">
        <v>46206.563761574071</v>
      </c>
      <c r="BZ2115" s="14">
        <v>46206</v>
      </c>
      <c r="CA2115" t="s">
        <v>1437</v>
      </c>
      <c r="CB2115" s="31">
        <v>46206.568229166667</v>
      </c>
      <c r="CF2115" s="14">
        <v>46206</v>
      </c>
      <c r="CG2115" t="s">
        <v>1529</v>
      </c>
      <c r="CH2115" s="31">
        <v>46206.613310185188</v>
      </c>
      <c r="CM2115" s="4">
        <f t="shared" si="86"/>
        <v>46206.438657407409</v>
      </c>
      <c r="CN2115">
        <f t="shared" si="87"/>
        <v>0</v>
      </c>
      <c r="CO2115" t="str">
        <f>VLOOKUP(A2115,Sheet1!$A$2:$B$221,2,0)</f>
        <v>South East Zone</v>
      </c>
    </row>
    <row r="2116" spans="1:93" x14ac:dyDescent="0.35">
      <c r="A2116" t="s">
        <v>9010</v>
      </c>
      <c r="B2116">
        <v>1357</v>
      </c>
      <c r="C2116" t="s">
        <v>9332</v>
      </c>
      <c r="D2116" t="s">
        <v>678</v>
      </c>
      <c r="E2116" t="s">
        <v>630</v>
      </c>
      <c r="F2116" t="s">
        <v>631</v>
      </c>
      <c r="G2116" t="s">
        <v>518</v>
      </c>
      <c r="H2116" t="s">
        <v>11209</v>
      </c>
      <c r="I2116">
        <v>222091</v>
      </c>
      <c r="J2116" t="s">
        <v>2340</v>
      </c>
      <c r="K2116" t="s">
        <v>2341</v>
      </c>
      <c r="L2116" t="s">
        <v>4622</v>
      </c>
      <c r="M2116" t="s">
        <v>11210</v>
      </c>
      <c r="N2116">
        <v>50000</v>
      </c>
      <c r="O2116" t="s">
        <v>10671</v>
      </c>
      <c r="P2116" t="s">
        <v>10672</v>
      </c>
      <c r="Q2116" t="s">
        <v>11211</v>
      </c>
      <c r="R2116">
        <v>3819483085</v>
      </c>
      <c r="S2116" s="14">
        <v>46209</v>
      </c>
      <c r="T2116" t="s">
        <v>11212</v>
      </c>
      <c r="U2116" s="31">
        <v>46209.44636574074</v>
      </c>
      <c r="AK2116" s="14">
        <v>46209</v>
      </c>
      <c r="AL2116" t="s">
        <v>1528</v>
      </c>
      <c r="AM2116" s="31">
        <v>46209.52553240741</v>
      </c>
      <c r="AQ2116" s="31">
        <v>46209.52553240741</v>
      </c>
      <c r="AR2116" s="14">
        <v>46209</v>
      </c>
      <c r="AS2116" t="s">
        <v>1528</v>
      </c>
      <c r="AT2116" t="s">
        <v>631</v>
      </c>
      <c r="AU2116" t="s">
        <v>678</v>
      </c>
      <c r="AV2116" s="14">
        <v>46209</v>
      </c>
      <c r="AW2116" t="s">
        <v>1528</v>
      </c>
      <c r="AX2116" s="31">
        <v>46209.526041666664</v>
      </c>
      <c r="AY2116" s="14">
        <v>46209</v>
      </c>
      <c r="AZ2116" t="s">
        <v>1435</v>
      </c>
      <c r="BA2116" s="31">
        <v>46209.532268518517</v>
      </c>
      <c r="BB2116" s="14">
        <v>46209</v>
      </c>
      <c r="BC2116" t="s">
        <v>1457</v>
      </c>
      <c r="BD2116" s="31">
        <v>46209.536157407405</v>
      </c>
      <c r="BE2116" s="14">
        <v>46209</v>
      </c>
      <c r="BF2116" t="s">
        <v>1501</v>
      </c>
      <c r="BG2116" s="31">
        <v>46209.549803240741</v>
      </c>
      <c r="BH2116" s="14">
        <v>46209</v>
      </c>
      <c r="BI2116" t="s">
        <v>1501</v>
      </c>
      <c r="BJ2116" s="31">
        <v>46209.550300925926</v>
      </c>
      <c r="BW2116" s="14">
        <v>46209</v>
      </c>
      <c r="BX2116" t="s">
        <v>1501</v>
      </c>
      <c r="BY2116" s="31">
        <v>46209.554872685185</v>
      </c>
      <c r="BZ2116" s="14">
        <v>46209</v>
      </c>
      <c r="CA2116" t="s">
        <v>1437</v>
      </c>
      <c r="CB2116" s="31">
        <v>46209.560891203706</v>
      </c>
      <c r="CF2116" s="14">
        <v>46209</v>
      </c>
      <c r="CG2116" t="s">
        <v>1529</v>
      </c>
      <c r="CH2116" s="31">
        <v>46209.617314814815</v>
      </c>
      <c r="CM2116" s="4">
        <f t="shared" si="86"/>
        <v>46209.44636574074</v>
      </c>
      <c r="CN2116">
        <f t="shared" si="87"/>
        <v>0</v>
      </c>
      <c r="CO2116" t="str">
        <f>VLOOKUP(A2116,Sheet1!$A$2:$B$221,2,0)</f>
        <v>South East Zone</v>
      </c>
    </row>
    <row r="2117" spans="1:93" x14ac:dyDescent="0.35">
      <c r="A2117" t="s">
        <v>9010</v>
      </c>
      <c r="B2117">
        <v>1357</v>
      </c>
      <c r="C2117" t="s">
        <v>9332</v>
      </c>
      <c r="D2117" t="s">
        <v>678</v>
      </c>
      <c r="E2117" t="s">
        <v>630</v>
      </c>
      <c r="F2117" t="s">
        <v>631</v>
      </c>
      <c r="G2117" t="s">
        <v>518</v>
      </c>
      <c r="H2117" t="s">
        <v>4587</v>
      </c>
      <c r="I2117">
        <v>314503</v>
      </c>
      <c r="J2117" t="s">
        <v>2340</v>
      </c>
      <c r="K2117" t="s">
        <v>2341</v>
      </c>
      <c r="L2117" t="s">
        <v>4622</v>
      </c>
      <c r="M2117" t="s">
        <v>9017</v>
      </c>
      <c r="N2117">
        <v>90000</v>
      </c>
      <c r="O2117" t="s">
        <v>1180</v>
      </c>
      <c r="P2117" t="s">
        <v>1181</v>
      </c>
      <c r="Q2117" t="s">
        <v>4588</v>
      </c>
      <c r="R2117">
        <v>9713218773</v>
      </c>
      <c r="S2117" s="14">
        <v>46206</v>
      </c>
      <c r="T2117" t="s">
        <v>1529</v>
      </c>
      <c r="U2117" s="31">
        <v>46206.687465277777</v>
      </c>
      <c r="AK2117" s="14">
        <v>46206</v>
      </c>
      <c r="AL2117" t="s">
        <v>1529</v>
      </c>
      <c r="AM2117" s="31">
        <v>46206.709872685184</v>
      </c>
      <c r="AQ2117" s="31">
        <v>46206.709872685184</v>
      </c>
      <c r="AR2117" s="14">
        <v>46206</v>
      </c>
      <c r="AS2117" t="s">
        <v>1529</v>
      </c>
      <c r="AT2117" t="s">
        <v>9018</v>
      </c>
      <c r="AU2117" t="s">
        <v>677</v>
      </c>
      <c r="AV2117" s="14">
        <v>46206</v>
      </c>
      <c r="AW2117" t="s">
        <v>1529</v>
      </c>
      <c r="AX2117" s="31">
        <v>46206.710601851853</v>
      </c>
      <c r="AY2117" s="14">
        <v>46206</v>
      </c>
      <c r="AZ2117" t="s">
        <v>1435</v>
      </c>
      <c r="BA2117" s="31">
        <v>46206.715914351851</v>
      </c>
      <c r="BB2117" s="14">
        <v>46206</v>
      </c>
      <c r="BC2117" t="s">
        <v>1449</v>
      </c>
      <c r="BD2117" s="31">
        <v>46206.720636574071</v>
      </c>
      <c r="BE2117" s="14">
        <v>46206</v>
      </c>
      <c r="BF2117" t="s">
        <v>1491</v>
      </c>
      <c r="BG2117" s="31">
        <v>46206.729351851849</v>
      </c>
      <c r="BH2117" s="14">
        <v>46206</v>
      </c>
      <c r="BI2117" t="s">
        <v>1491</v>
      </c>
      <c r="BJ2117" s="31">
        <v>46206.730821759258</v>
      </c>
      <c r="BW2117" s="14">
        <v>46206</v>
      </c>
      <c r="BX2117" t="s">
        <v>1491</v>
      </c>
      <c r="BY2117" s="31">
        <v>46206.742395833331</v>
      </c>
      <c r="BZ2117" s="14">
        <v>46206</v>
      </c>
      <c r="CA2117" t="s">
        <v>1438</v>
      </c>
      <c r="CB2117" s="31">
        <v>46206.743877314817</v>
      </c>
      <c r="CF2117" s="14">
        <v>46206</v>
      </c>
      <c r="CG2117" t="s">
        <v>1529</v>
      </c>
      <c r="CH2117" s="31">
        <v>46206.786180555559</v>
      </c>
      <c r="CM2117" s="4">
        <f t="shared" si="86"/>
        <v>46206.687465277777</v>
      </c>
      <c r="CN2117">
        <f t="shared" si="87"/>
        <v>0</v>
      </c>
      <c r="CO2117" t="str">
        <f>VLOOKUP(A2117,Sheet1!$A$2:$B$221,2,0)</f>
        <v>South East Zone</v>
      </c>
    </row>
    <row r="2118" spans="1:93" x14ac:dyDescent="0.35">
      <c r="A2118" t="s">
        <v>9010</v>
      </c>
      <c r="B2118">
        <v>1357</v>
      </c>
      <c r="C2118" t="s">
        <v>9332</v>
      </c>
      <c r="D2118" t="s">
        <v>678</v>
      </c>
      <c r="E2118" t="s">
        <v>630</v>
      </c>
      <c r="F2118" t="s">
        <v>631</v>
      </c>
      <c r="G2118" t="s">
        <v>518</v>
      </c>
      <c r="H2118" t="s">
        <v>2344</v>
      </c>
      <c r="I2118">
        <v>351387</v>
      </c>
      <c r="J2118" t="s">
        <v>2340</v>
      </c>
      <c r="K2118" t="s">
        <v>2341</v>
      </c>
      <c r="L2118" t="s">
        <v>4622</v>
      </c>
      <c r="M2118" t="s">
        <v>13071</v>
      </c>
      <c r="N2118">
        <v>90000</v>
      </c>
      <c r="O2118" t="s">
        <v>1180</v>
      </c>
      <c r="P2118" t="s">
        <v>1181</v>
      </c>
      <c r="Q2118" t="s">
        <v>13072</v>
      </c>
      <c r="R2118">
        <v>5398196798</v>
      </c>
      <c r="S2118" s="14">
        <v>46210</v>
      </c>
      <c r="T2118" t="s">
        <v>1529</v>
      </c>
      <c r="U2118" s="31">
        <v>46210.558796296296</v>
      </c>
      <c r="AK2118" s="14">
        <v>46210</v>
      </c>
      <c r="AL2118" t="s">
        <v>1529</v>
      </c>
      <c r="AM2118" s="31">
        <v>46210.593425925923</v>
      </c>
      <c r="AQ2118" s="31">
        <v>46210.593425925923</v>
      </c>
      <c r="AR2118" s="14">
        <v>46210</v>
      </c>
      <c r="AS2118" t="s">
        <v>1529</v>
      </c>
      <c r="AT2118" t="s">
        <v>9018</v>
      </c>
      <c r="AU2118" t="s">
        <v>677</v>
      </c>
      <c r="AV2118" s="14">
        <v>46210</v>
      </c>
      <c r="AW2118" t="s">
        <v>1529</v>
      </c>
      <c r="AX2118" s="31">
        <v>46210.594247685185</v>
      </c>
      <c r="AY2118" s="14">
        <v>46210</v>
      </c>
      <c r="AZ2118" t="s">
        <v>1435</v>
      </c>
      <c r="BA2118" s="31">
        <v>46210.597905092596</v>
      </c>
      <c r="BB2118" s="14">
        <v>46210</v>
      </c>
      <c r="BC2118" t="s">
        <v>1440</v>
      </c>
      <c r="BD2118" s="31">
        <v>46210.615810185183</v>
      </c>
      <c r="BE2118" s="14">
        <v>46210</v>
      </c>
      <c r="BF2118" t="s">
        <v>1491</v>
      </c>
      <c r="BG2118" s="31">
        <v>46210.629363425927</v>
      </c>
      <c r="BH2118" s="14">
        <v>46210</v>
      </c>
      <c r="BI2118" t="s">
        <v>1491</v>
      </c>
      <c r="BJ2118" s="31">
        <v>46210.630879629629</v>
      </c>
      <c r="BW2118" s="14">
        <v>46210</v>
      </c>
      <c r="BX2118" t="s">
        <v>1491</v>
      </c>
      <c r="BY2118" s="31">
        <v>46210.639606481483</v>
      </c>
      <c r="BZ2118" s="14">
        <v>46210</v>
      </c>
      <c r="CA2118" t="s">
        <v>1455</v>
      </c>
      <c r="CB2118" s="31">
        <v>46210.64744212963</v>
      </c>
      <c r="CF2118" s="14">
        <v>46210</v>
      </c>
      <c r="CG2118" t="s">
        <v>1529</v>
      </c>
      <c r="CH2118" s="31">
        <v>46210.706805555557</v>
      </c>
      <c r="CM2118" s="4">
        <f t="shared" si="86"/>
        <v>46210.558796296296</v>
      </c>
      <c r="CN2118">
        <f t="shared" si="87"/>
        <v>0</v>
      </c>
      <c r="CO2118" t="str">
        <f>VLOOKUP(A2118,Sheet1!$A$2:$B$221,2,0)</f>
        <v>South East Zone</v>
      </c>
    </row>
    <row r="2119" spans="1:93" x14ac:dyDescent="0.35">
      <c r="A2119" t="s">
        <v>9010</v>
      </c>
      <c r="B2119">
        <v>1357</v>
      </c>
      <c r="C2119" t="s">
        <v>9332</v>
      </c>
      <c r="D2119" t="s">
        <v>678</v>
      </c>
      <c r="E2119" t="s">
        <v>630</v>
      </c>
      <c r="F2119" t="s">
        <v>631</v>
      </c>
      <c r="G2119" t="s">
        <v>518</v>
      </c>
      <c r="H2119" t="s">
        <v>9019</v>
      </c>
      <c r="I2119">
        <v>614975</v>
      </c>
      <c r="J2119" t="s">
        <v>9020</v>
      </c>
      <c r="K2119" t="s">
        <v>9021</v>
      </c>
      <c r="L2119" t="s">
        <v>4622</v>
      </c>
      <c r="M2119" t="s">
        <v>9022</v>
      </c>
      <c r="N2119">
        <v>65000</v>
      </c>
      <c r="O2119" t="s">
        <v>1348</v>
      </c>
      <c r="P2119" t="s">
        <v>1349</v>
      </c>
      <c r="Q2119" t="s">
        <v>9023</v>
      </c>
      <c r="R2119">
        <v>6821134648</v>
      </c>
      <c r="S2119" s="14">
        <v>46205</v>
      </c>
      <c r="T2119" t="s">
        <v>9024</v>
      </c>
      <c r="U2119" s="31">
        <v>46205.539965277778</v>
      </c>
      <c r="AK2119" s="14">
        <v>46205</v>
      </c>
      <c r="AL2119" t="s">
        <v>1528</v>
      </c>
      <c r="AM2119" s="31">
        <v>46205.716423611113</v>
      </c>
      <c r="AQ2119" s="31">
        <v>46205.716423611113</v>
      </c>
      <c r="AR2119" s="14">
        <v>46205</v>
      </c>
      <c r="AS2119" t="s">
        <v>1528</v>
      </c>
      <c r="AT2119" t="s">
        <v>631</v>
      </c>
      <c r="AU2119" t="s">
        <v>678</v>
      </c>
      <c r="AV2119" s="14">
        <v>46205</v>
      </c>
      <c r="AW2119" t="s">
        <v>1528</v>
      </c>
      <c r="AX2119" s="31">
        <v>46205.72583333333</v>
      </c>
      <c r="AY2119" s="14">
        <v>46205</v>
      </c>
      <c r="AZ2119" t="s">
        <v>1435</v>
      </c>
      <c r="BA2119" s="31">
        <v>46205.731006944443</v>
      </c>
      <c r="BB2119" s="14">
        <v>46205</v>
      </c>
      <c r="BC2119" t="s">
        <v>1436</v>
      </c>
      <c r="BD2119" s="31">
        <v>46205.73709490741</v>
      </c>
      <c r="BE2119" s="14">
        <v>46205</v>
      </c>
      <c r="BF2119" t="s">
        <v>1437</v>
      </c>
      <c r="BG2119" s="31">
        <v>46205.74019675926</v>
      </c>
      <c r="BH2119" s="14">
        <v>46205</v>
      </c>
      <c r="BI2119" t="s">
        <v>1437</v>
      </c>
      <c r="BJ2119" s="31">
        <v>46205.741666666669</v>
      </c>
      <c r="BW2119" s="14">
        <v>46205</v>
      </c>
      <c r="BX2119" t="s">
        <v>1437</v>
      </c>
      <c r="BY2119" s="31">
        <v>46205.749305555553</v>
      </c>
      <c r="BZ2119" s="14">
        <v>46205</v>
      </c>
      <c r="CA2119" t="s">
        <v>1437</v>
      </c>
      <c r="CB2119" s="31">
        <v>46205.75340277778</v>
      </c>
      <c r="CF2119" s="14">
        <v>46206</v>
      </c>
      <c r="CG2119" t="s">
        <v>1529</v>
      </c>
      <c r="CH2119" s="31">
        <v>46206.590810185182</v>
      </c>
      <c r="CM2119" s="4">
        <f t="shared" si="86"/>
        <v>46205.539965277778</v>
      </c>
      <c r="CN2119">
        <f t="shared" si="87"/>
        <v>0</v>
      </c>
      <c r="CO2119" t="str">
        <f>VLOOKUP(A2119,Sheet1!$A$2:$B$221,2,0)</f>
        <v>South East Zone</v>
      </c>
    </row>
    <row r="2120" spans="1:93" x14ac:dyDescent="0.35">
      <c r="A2120" t="s">
        <v>9010</v>
      </c>
      <c r="B2120">
        <v>1357</v>
      </c>
      <c r="C2120" t="s">
        <v>9332</v>
      </c>
      <c r="D2120" t="s">
        <v>678</v>
      </c>
      <c r="E2120" t="s">
        <v>630</v>
      </c>
      <c r="F2120" t="s">
        <v>631</v>
      </c>
      <c r="G2120" t="s">
        <v>518</v>
      </c>
      <c r="H2120" t="s">
        <v>9025</v>
      </c>
      <c r="I2120">
        <v>635459</v>
      </c>
      <c r="J2120" t="s">
        <v>9026</v>
      </c>
      <c r="K2120" t="s">
        <v>9027</v>
      </c>
      <c r="L2120" t="s">
        <v>4622</v>
      </c>
      <c r="M2120" t="s">
        <v>9028</v>
      </c>
      <c r="N2120">
        <v>77000</v>
      </c>
      <c r="O2120" t="s">
        <v>1173</v>
      </c>
      <c r="P2120" t="s">
        <v>1174</v>
      </c>
      <c r="Q2120" t="s">
        <v>9029</v>
      </c>
      <c r="R2120">
        <v>8651842204</v>
      </c>
      <c r="S2120" s="14">
        <v>46205</v>
      </c>
      <c r="T2120" t="s">
        <v>9030</v>
      </c>
      <c r="U2120" s="31">
        <v>46205.639143518521</v>
      </c>
      <c r="AK2120" s="14">
        <v>46205</v>
      </c>
      <c r="AL2120" t="s">
        <v>1528</v>
      </c>
      <c r="AM2120" s="31">
        <v>46205.666192129633</v>
      </c>
      <c r="AQ2120" s="31">
        <v>46205.666192129633</v>
      </c>
      <c r="AR2120" s="14">
        <v>46205</v>
      </c>
      <c r="AS2120" t="s">
        <v>1528</v>
      </c>
      <c r="AT2120" t="s">
        <v>631</v>
      </c>
      <c r="AU2120" t="s">
        <v>678</v>
      </c>
      <c r="AV2120" s="14">
        <v>46205</v>
      </c>
      <c r="AW2120" t="s">
        <v>1528</v>
      </c>
      <c r="AX2120" s="31">
        <v>46205.666770833333</v>
      </c>
      <c r="AY2120" s="14">
        <v>46205</v>
      </c>
      <c r="AZ2120" t="s">
        <v>1435</v>
      </c>
      <c r="BA2120" s="31">
        <v>46205.667962962965</v>
      </c>
      <c r="BB2120" s="14">
        <v>46205</v>
      </c>
      <c r="BC2120" t="s">
        <v>1441</v>
      </c>
      <c r="BD2120" s="31">
        <v>46205.678553240738</v>
      </c>
      <c r="BE2120" s="14">
        <v>46205</v>
      </c>
      <c r="BF2120" t="s">
        <v>8654</v>
      </c>
      <c r="BG2120" s="31">
        <v>46205.694120370368</v>
      </c>
      <c r="BH2120" s="14">
        <v>46205</v>
      </c>
      <c r="BI2120" t="s">
        <v>8654</v>
      </c>
      <c r="BJ2120" s="31">
        <v>46205.695219907408</v>
      </c>
      <c r="BW2120" s="14">
        <v>46205</v>
      </c>
      <c r="BX2120" t="s">
        <v>8654</v>
      </c>
      <c r="BY2120" s="31">
        <v>46205.705405092594</v>
      </c>
      <c r="BZ2120" s="14">
        <v>46205</v>
      </c>
      <c r="CA2120" t="s">
        <v>1455</v>
      </c>
      <c r="CB2120" s="31">
        <v>46205.716261574074</v>
      </c>
      <c r="CF2120" s="14">
        <v>46205</v>
      </c>
      <c r="CG2120" t="s">
        <v>1529</v>
      </c>
      <c r="CH2120" s="31">
        <v>46205.753379629627</v>
      </c>
      <c r="CM2120" s="4">
        <f t="shared" si="86"/>
        <v>46205.639143518521</v>
      </c>
      <c r="CN2120">
        <f t="shared" si="87"/>
        <v>0</v>
      </c>
      <c r="CO2120" t="str">
        <f>VLOOKUP(A2120,Sheet1!$A$2:$B$221,2,0)</f>
        <v>South East Zone</v>
      </c>
    </row>
    <row r="2121" spans="1:93" x14ac:dyDescent="0.35">
      <c r="A2121" t="s">
        <v>9010</v>
      </c>
      <c r="B2121">
        <v>1357</v>
      </c>
      <c r="C2121" t="s">
        <v>9332</v>
      </c>
      <c r="D2121" t="s">
        <v>678</v>
      </c>
      <c r="E2121" t="s">
        <v>630</v>
      </c>
      <c r="F2121" t="s">
        <v>631</v>
      </c>
      <c r="G2121" t="s">
        <v>518</v>
      </c>
      <c r="H2121" t="s">
        <v>9031</v>
      </c>
      <c r="I2121">
        <v>742112</v>
      </c>
      <c r="J2121" t="s">
        <v>9020</v>
      </c>
      <c r="K2121" t="s">
        <v>9021</v>
      </c>
      <c r="L2121" t="s">
        <v>4622</v>
      </c>
      <c r="M2121" t="s">
        <v>9032</v>
      </c>
      <c r="N2121">
        <v>45000</v>
      </c>
      <c r="O2121" t="s">
        <v>3012</v>
      </c>
      <c r="P2121" t="s">
        <v>3013</v>
      </c>
      <c r="Q2121" t="s">
        <v>9033</v>
      </c>
      <c r="R2121">
        <v>6596342143</v>
      </c>
      <c r="S2121" s="14">
        <v>46204</v>
      </c>
      <c r="T2121" t="s">
        <v>9024</v>
      </c>
      <c r="U2121" s="31">
        <v>46204.449293981481</v>
      </c>
      <c r="AK2121" s="14">
        <v>46204</v>
      </c>
      <c r="AL2121" t="s">
        <v>1528</v>
      </c>
      <c r="AM2121" s="31">
        <v>46204.497754629629</v>
      </c>
      <c r="AQ2121" s="31">
        <v>46204.497754629629</v>
      </c>
      <c r="AR2121" s="14">
        <v>46204</v>
      </c>
      <c r="AS2121" t="s">
        <v>1528</v>
      </c>
      <c r="AT2121" t="s">
        <v>631</v>
      </c>
      <c r="AU2121" t="s">
        <v>678</v>
      </c>
      <c r="AV2121" s="14">
        <v>46204</v>
      </c>
      <c r="AW2121" t="s">
        <v>1528</v>
      </c>
      <c r="AX2121" s="31">
        <v>46204.529386574075</v>
      </c>
      <c r="AY2121" s="14">
        <v>46204</v>
      </c>
      <c r="AZ2121" t="s">
        <v>1435</v>
      </c>
      <c r="BA2121" s="31">
        <v>46204.535856481481</v>
      </c>
      <c r="BB2121" s="14">
        <v>46204</v>
      </c>
      <c r="BC2121" t="s">
        <v>1440</v>
      </c>
      <c r="BD2121" s="31">
        <v>46204.538159722222</v>
      </c>
      <c r="BE2121" s="14">
        <v>46204</v>
      </c>
      <c r="BF2121" t="s">
        <v>8654</v>
      </c>
      <c r="BG2121" s="31">
        <v>46204.549131944441</v>
      </c>
      <c r="BH2121" s="14">
        <v>46204</v>
      </c>
      <c r="BI2121" t="s">
        <v>8654</v>
      </c>
      <c r="BJ2121" s="31">
        <v>46204.54954861111</v>
      </c>
      <c r="BW2121" s="14">
        <v>46204</v>
      </c>
      <c r="BX2121" t="s">
        <v>8654</v>
      </c>
      <c r="BY2121" s="31">
        <v>46204.554212962961</v>
      </c>
      <c r="BZ2121" s="14">
        <v>46204</v>
      </c>
      <c r="CA2121" t="s">
        <v>1437</v>
      </c>
      <c r="CB2121" s="31">
        <v>46204.560902777775</v>
      </c>
      <c r="CF2121" s="14">
        <v>46204</v>
      </c>
      <c r="CG2121" t="s">
        <v>1529</v>
      </c>
      <c r="CH2121" s="31">
        <v>46204.620856481481</v>
      </c>
      <c r="CM2121" s="4">
        <f t="shared" si="86"/>
        <v>46204.449293981481</v>
      </c>
      <c r="CN2121">
        <f t="shared" si="87"/>
        <v>0</v>
      </c>
      <c r="CO2121" t="str">
        <f>VLOOKUP(A2121,Sheet1!$A$2:$B$221,2,0)</f>
        <v>South East Zone</v>
      </c>
    </row>
    <row r="2122" spans="1:93" x14ac:dyDescent="0.35">
      <c r="A2122" t="s">
        <v>9010</v>
      </c>
      <c r="B2122">
        <v>1357</v>
      </c>
      <c r="C2122" t="s">
        <v>9332</v>
      </c>
      <c r="D2122" t="s">
        <v>678</v>
      </c>
      <c r="E2122" t="s">
        <v>630</v>
      </c>
      <c r="F2122" t="s">
        <v>631</v>
      </c>
      <c r="G2122" t="s">
        <v>518</v>
      </c>
      <c r="H2122" t="s">
        <v>9034</v>
      </c>
      <c r="I2122">
        <v>759321</v>
      </c>
      <c r="J2122" t="s">
        <v>9026</v>
      </c>
      <c r="K2122" t="s">
        <v>9027</v>
      </c>
      <c r="L2122" t="s">
        <v>4622</v>
      </c>
      <c r="M2122" t="s">
        <v>9035</v>
      </c>
      <c r="N2122">
        <v>60000</v>
      </c>
      <c r="O2122" t="s">
        <v>1302</v>
      </c>
      <c r="P2122" t="s">
        <v>1303</v>
      </c>
      <c r="Q2122" t="s">
        <v>9036</v>
      </c>
      <c r="R2122">
        <v>8021711352</v>
      </c>
      <c r="S2122" s="14">
        <v>46204</v>
      </c>
      <c r="T2122" t="s">
        <v>9030</v>
      </c>
      <c r="U2122" s="31">
        <v>46204.492071759261</v>
      </c>
      <c r="AK2122" s="14">
        <v>46204</v>
      </c>
      <c r="AL2122" t="s">
        <v>1528</v>
      </c>
      <c r="AM2122" s="31">
        <v>46204.653425925928</v>
      </c>
      <c r="AQ2122" s="31">
        <v>46204.653425925928</v>
      </c>
      <c r="AR2122" s="14">
        <v>46204</v>
      </c>
      <c r="AS2122" t="s">
        <v>1528</v>
      </c>
      <c r="AT2122" t="s">
        <v>631</v>
      </c>
      <c r="AU2122" t="s">
        <v>678</v>
      </c>
      <c r="AV2122" s="14">
        <v>46204</v>
      </c>
      <c r="AW2122" t="s">
        <v>1528</v>
      </c>
      <c r="AX2122" s="31">
        <v>46204.654074074075</v>
      </c>
      <c r="AY2122" s="14">
        <v>46204</v>
      </c>
      <c r="AZ2122" t="s">
        <v>1435</v>
      </c>
      <c r="BA2122" s="31">
        <v>46204.659467592595</v>
      </c>
      <c r="BB2122" s="14">
        <v>46204</v>
      </c>
      <c r="BC2122" t="s">
        <v>1450</v>
      </c>
      <c r="BD2122" s="31">
        <v>46204.663923611108</v>
      </c>
      <c r="BE2122" s="14">
        <v>46204</v>
      </c>
      <c r="BF2122" t="s">
        <v>8654</v>
      </c>
      <c r="BG2122" s="31">
        <v>46204.675312500003</v>
      </c>
      <c r="BH2122" s="14">
        <v>46204</v>
      </c>
      <c r="BI2122" t="s">
        <v>8654</v>
      </c>
      <c r="BJ2122" s="31">
        <v>46204.676574074074</v>
      </c>
      <c r="BW2122" s="14">
        <v>46204</v>
      </c>
      <c r="BX2122" t="s">
        <v>8654</v>
      </c>
      <c r="BY2122" s="31">
        <v>46204.681180555555</v>
      </c>
      <c r="BZ2122" s="14">
        <v>46204</v>
      </c>
      <c r="CA2122" t="s">
        <v>1455</v>
      </c>
      <c r="CB2122" s="31">
        <v>46204.687106481484</v>
      </c>
      <c r="CF2122" s="14">
        <v>46204</v>
      </c>
      <c r="CG2122" t="s">
        <v>1529</v>
      </c>
      <c r="CH2122" s="31">
        <v>46204.736400462964</v>
      </c>
      <c r="CM2122" s="4">
        <f t="shared" si="86"/>
        <v>46204.492071759261</v>
      </c>
      <c r="CN2122">
        <f t="shared" si="87"/>
        <v>0</v>
      </c>
      <c r="CO2122" t="str">
        <f>VLOOKUP(A2122,Sheet1!$A$2:$B$221,2,0)</f>
        <v>South East Zone</v>
      </c>
    </row>
    <row r="2123" spans="1:93" x14ac:dyDescent="0.35">
      <c r="A2123" t="s">
        <v>9037</v>
      </c>
      <c r="B2123">
        <v>1469</v>
      </c>
      <c r="C2123" t="s">
        <v>9332</v>
      </c>
      <c r="D2123" t="s">
        <v>678</v>
      </c>
      <c r="E2123" t="s">
        <v>543</v>
      </c>
      <c r="F2123" t="s">
        <v>544</v>
      </c>
      <c r="G2123" t="s">
        <v>828</v>
      </c>
      <c r="H2123" t="s">
        <v>9038</v>
      </c>
      <c r="I2123">
        <v>675412</v>
      </c>
      <c r="J2123" t="s">
        <v>9039</v>
      </c>
      <c r="K2123" t="s">
        <v>9040</v>
      </c>
      <c r="L2123" t="s">
        <v>4622</v>
      </c>
      <c r="M2123" t="s">
        <v>9041</v>
      </c>
      <c r="N2123">
        <v>70000</v>
      </c>
      <c r="O2123" t="s">
        <v>11213</v>
      </c>
      <c r="P2123" t="s">
        <v>11214</v>
      </c>
      <c r="Q2123" t="s">
        <v>9042</v>
      </c>
      <c r="R2123">
        <v>3424760288</v>
      </c>
      <c r="S2123" s="14">
        <v>46205</v>
      </c>
      <c r="T2123" t="s">
        <v>9043</v>
      </c>
      <c r="U2123" s="31">
        <v>46205.787361111114</v>
      </c>
      <c r="AK2123" s="14">
        <v>46206</v>
      </c>
      <c r="AL2123" t="s">
        <v>1532</v>
      </c>
      <c r="AM2123" s="31">
        <v>46206.455625000002</v>
      </c>
      <c r="AQ2123" s="31">
        <v>46206.455625000002</v>
      </c>
      <c r="AR2123" s="14">
        <v>46206</v>
      </c>
      <c r="AS2123" t="s">
        <v>1532</v>
      </c>
      <c r="AT2123" t="s">
        <v>544</v>
      </c>
      <c r="AU2123" t="s">
        <v>678</v>
      </c>
      <c r="AV2123" s="14">
        <v>46209</v>
      </c>
      <c r="AW2123" t="s">
        <v>9043</v>
      </c>
      <c r="AX2123" s="31">
        <v>46209.693726851852</v>
      </c>
      <c r="AY2123" s="14">
        <v>46209</v>
      </c>
      <c r="AZ2123" t="s">
        <v>1435</v>
      </c>
      <c r="BA2123" s="31">
        <v>46209.695717592593</v>
      </c>
      <c r="BB2123" s="14">
        <v>46209</v>
      </c>
      <c r="BC2123" t="s">
        <v>1457</v>
      </c>
      <c r="BD2123" s="31">
        <v>46209.705127314817</v>
      </c>
      <c r="BE2123" s="14">
        <v>46209</v>
      </c>
      <c r="BF2123" t="s">
        <v>1501</v>
      </c>
      <c r="BG2123" s="31">
        <v>46209.71193287037</v>
      </c>
      <c r="BK2123" s="14">
        <v>46209</v>
      </c>
      <c r="BL2123" t="s">
        <v>1501</v>
      </c>
      <c r="BM2123" s="31">
        <v>46209.713738425926</v>
      </c>
      <c r="CM2123" s="4">
        <f t="shared" si="86"/>
        <v>46205.787361111114</v>
      </c>
      <c r="CN2123">
        <f t="shared" si="87"/>
        <v>1</v>
      </c>
      <c r="CO2123" t="str">
        <f>VLOOKUP(A2123,Sheet1!$A$2:$B$221,2,0)</f>
        <v>South East Zone</v>
      </c>
    </row>
    <row r="2124" spans="1:93" x14ac:dyDescent="0.35">
      <c r="A2124" t="s">
        <v>9037</v>
      </c>
      <c r="B2124">
        <v>1469</v>
      </c>
      <c r="C2124" t="s">
        <v>9332</v>
      </c>
      <c r="D2124" t="s">
        <v>678</v>
      </c>
      <c r="E2124" t="s">
        <v>543</v>
      </c>
      <c r="F2124" t="s">
        <v>544</v>
      </c>
      <c r="G2124" t="s">
        <v>828</v>
      </c>
      <c r="H2124" t="s">
        <v>9038</v>
      </c>
      <c r="I2124">
        <v>675412</v>
      </c>
      <c r="J2124" t="s">
        <v>9039</v>
      </c>
      <c r="K2124" t="s">
        <v>9040</v>
      </c>
      <c r="L2124" t="s">
        <v>4622</v>
      </c>
      <c r="M2124" t="s">
        <v>9041</v>
      </c>
      <c r="N2124">
        <v>50000</v>
      </c>
      <c r="O2124" t="s">
        <v>11215</v>
      </c>
      <c r="P2124" t="s">
        <v>11216</v>
      </c>
      <c r="Q2124" t="s">
        <v>9044</v>
      </c>
      <c r="R2124">
        <v>1015119105</v>
      </c>
      <c r="S2124" s="14">
        <v>46205</v>
      </c>
      <c r="T2124" t="s">
        <v>9043</v>
      </c>
      <c r="U2124" s="31">
        <v>46205.78738425926</v>
      </c>
      <c r="AK2124" s="14">
        <v>46206</v>
      </c>
      <c r="AL2124" t="s">
        <v>1532</v>
      </c>
      <c r="AM2124" s="31">
        <v>46206.455590277779</v>
      </c>
      <c r="AQ2124" s="31">
        <v>46206.455590277779</v>
      </c>
      <c r="AR2124" s="14">
        <v>46206</v>
      </c>
      <c r="AS2124" t="s">
        <v>1532</v>
      </c>
      <c r="AT2124" t="s">
        <v>544</v>
      </c>
      <c r="AU2124" t="s">
        <v>678</v>
      </c>
      <c r="AV2124" s="14">
        <v>46209</v>
      </c>
      <c r="AW2124" t="s">
        <v>9043</v>
      </c>
      <c r="AX2124" s="31">
        <v>46209.693715277775</v>
      </c>
      <c r="AY2124" s="14">
        <v>46209</v>
      </c>
      <c r="AZ2124" t="s">
        <v>1435</v>
      </c>
      <c r="BA2124" s="31">
        <v>46209.695717592593</v>
      </c>
      <c r="BB2124" s="14">
        <v>46209</v>
      </c>
      <c r="BC2124" t="s">
        <v>1457</v>
      </c>
      <c r="BD2124" s="31">
        <v>46209.70511574074</v>
      </c>
      <c r="BE2124" s="14">
        <v>46209</v>
      </c>
      <c r="BF2124" t="s">
        <v>1501</v>
      </c>
      <c r="BG2124" s="31">
        <v>46209.711921296293</v>
      </c>
      <c r="BK2124" s="14">
        <v>46209</v>
      </c>
      <c r="BL2124" t="s">
        <v>1501</v>
      </c>
      <c r="BM2124" s="31">
        <v>46209.71371527778</v>
      </c>
      <c r="CM2124" s="4">
        <f t="shared" si="86"/>
        <v>46205.78738425926</v>
      </c>
      <c r="CN2124">
        <f t="shared" si="87"/>
        <v>1</v>
      </c>
      <c r="CO2124" t="str">
        <f>VLOOKUP(A2124,Sheet1!$A$2:$B$221,2,0)</f>
        <v>South East Zone</v>
      </c>
    </row>
    <row r="2125" spans="1:93" x14ac:dyDescent="0.35">
      <c r="A2125" t="s">
        <v>9037</v>
      </c>
      <c r="B2125">
        <v>1469</v>
      </c>
      <c r="C2125" t="s">
        <v>9332</v>
      </c>
      <c r="D2125" t="s">
        <v>678</v>
      </c>
      <c r="E2125" t="s">
        <v>543</v>
      </c>
      <c r="F2125" t="s">
        <v>544</v>
      </c>
      <c r="G2125" t="s">
        <v>828</v>
      </c>
      <c r="H2125" t="s">
        <v>13073</v>
      </c>
      <c r="I2125">
        <v>688802</v>
      </c>
      <c r="J2125" t="s">
        <v>4304</v>
      </c>
      <c r="K2125" t="s">
        <v>4305</v>
      </c>
      <c r="L2125" t="s">
        <v>4622</v>
      </c>
      <c r="M2125" t="s">
        <v>13074</v>
      </c>
      <c r="N2125">
        <v>45000</v>
      </c>
      <c r="O2125" t="s">
        <v>4598</v>
      </c>
      <c r="P2125" t="s">
        <v>4599</v>
      </c>
      <c r="Q2125" t="s">
        <v>13075</v>
      </c>
      <c r="R2125">
        <v>1318291155</v>
      </c>
      <c r="S2125" s="14">
        <v>46210</v>
      </c>
      <c r="T2125" t="s">
        <v>9056</v>
      </c>
      <c r="U2125" s="31">
        <v>46210.448483796295</v>
      </c>
      <c r="AK2125" s="14">
        <v>46210</v>
      </c>
      <c r="AL2125" t="s">
        <v>1532</v>
      </c>
      <c r="AM2125" s="31">
        <v>46210.634699074071</v>
      </c>
      <c r="AQ2125" s="31">
        <v>46210.634699074071</v>
      </c>
      <c r="AR2125" s="14">
        <v>46210</v>
      </c>
      <c r="AS2125" t="s">
        <v>1532</v>
      </c>
      <c r="AT2125" t="s">
        <v>544</v>
      </c>
      <c r="AU2125" t="s">
        <v>678</v>
      </c>
      <c r="CM2125" s="4">
        <f t="shared" si="86"/>
        <v>46210.448483796295</v>
      </c>
      <c r="CN2125">
        <f t="shared" si="87"/>
        <v>0</v>
      </c>
      <c r="CO2125" t="str">
        <f>VLOOKUP(A2125,Sheet1!$A$2:$B$221,2,0)</f>
        <v>South East Zone</v>
      </c>
    </row>
    <row r="2126" spans="1:93" x14ac:dyDescent="0.35">
      <c r="A2126" t="s">
        <v>9037</v>
      </c>
      <c r="B2126">
        <v>1469</v>
      </c>
      <c r="C2126" t="s">
        <v>9332</v>
      </c>
      <c r="D2126" t="s">
        <v>678</v>
      </c>
      <c r="E2126" t="s">
        <v>543</v>
      </c>
      <c r="F2126" t="s">
        <v>544</v>
      </c>
      <c r="G2126" t="s">
        <v>828</v>
      </c>
      <c r="H2126" t="s">
        <v>4349</v>
      </c>
      <c r="I2126">
        <v>697526</v>
      </c>
      <c r="J2126" t="s">
        <v>2348</v>
      </c>
      <c r="K2126" t="s">
        <v>2349</v>
      </c>
      <c r="L2126" t="s">
        <v>4622</v>
      </c>
      <c r="M2126" t="s">
        <v>9045</v>
      </c>
      <c r="N2126">
        <v>60000</v>
      </c>
      <c r="O2126" t="s">
        <v>1206</v>
      </c>
      <c r="P2126" t="s">
        <v>1207</v>
      </c>
      <c r="Q2126" t="s">
        <v>4350</v>
      </c>
      <c r="R2126">
        <v>7890433393</v>
      </c>
      <c r="S2126" s="14">
        <v>46205</v>
      </c>
      <c r="T2126" t="s">
        <v>9046</v>
      </c>
      <c r="U2126" s="31">
        <v>46205.665208333332</v>
      </c>
      <c r="AK2126" s="14">
        <v>46205</v>
      </c>
      <c r="AL2126" t="s">
        <v>1532</v>
      </c>
      <c r="AM2126" s="31">
        <v>46205.745775462965</v>
      </c>
      <c r="AQ2126" s="31">
        <v>46205.745775462965</v>
      </c>
      <c r="AR2126" s="14">
        <v>46205</v>
      </c>
      <c r="AS2126" t="s">
        <v>1532</v>
      </c>
      <c r="AT2126" t="s">
        <v>544</v>
      </c>
      <c r="AU2126" t="s">
        <v>678</v>
      </c>
      <c r="AV2126" s="14">
        <v>46205</v>
      </c>
      <c r="AW2126" t="s">
        <v>9046</v>
      </c>
      <c r="AX2126" s="31">
        <v>46205.821400462963</v>
      </c>
      <c r="AY2126" s="14">
        <v>46206</v>
      </c>
      <c r="AZ2126" t="s">
        <v>1435</v>
      </c>
      <c r="BA2126" s="31">
        <v>46206.39675925926</v>
      </c>
      <c r="BB2126" s="14">
        <v>46206</v>
      </c>
      <c r="BC2126" t="s">
        <v>1454</v>
      </c>
      <c r="BD2126" s="31">
        <v>46206.409050925926</v>
      </c>
      <c r="BE2126" s="14">
        <v>46206</v>
      </c>
      <c r="BF2126" t="s">
        <v>1491</v>
      </c>
      <c r="BG2126" s="31">
        <v>46206.416319444441</v>
      </c>
      <c r="BH2126" s="14">
        <v>46206</v>
      </c>
      <c r="BI2126" t="s">
        <v>1491</v>
      </c>
      <c r="BJ2126" s="31">
        <v>46206.41778935185</v>
      </c>
      <c r="BW2126" s="14">
        <v>46206</v>
      </c>
      <c r="BX2126" t="s">
        <v>1491</v>
      </c>
      <c r="BY2126" s="31">
        <v>46206.446342592593</v>
      </c>
      <c r="BZ2126" s="14">
        <v>46206</v>
      </c>
      <c r="CA2126" t="s">
        <v>1455</v>
      </c>
      <c r="CB2126" s="31">
        <v>46206.457326388889</v>
      </c>
      <c r="CF2126" s="14">
        <v>46206</v>
      </c>
      <c r="CG2126" t="s">
        <v>3143</v>
      </c>
      <c r="CH2126" s="31">
        <v>46206.681250000001</v>
      </c>
      <c r="CM2126" s="4">
        <f t="shared" si="86"/>
        <v>46205.665208333332</v>
      </c>
      <c r="CN2126">
        <f t="shared" si="87"/>
        <v>0</v>
      </c>
      <c r="CO2126" t="str">
        <f>VLOOKUP(A2126,Sheet1!$A$2:$B$221,2,0)</f>
        <v>South East Zone</v>
      </c>
    </row>
    <row r="2127" spans="1:93" x14ac:dyDescent="0.35">
      <c r="A2127" t="s">
        <v>9037</v>
      </c>
      <c r="B2127">
        <v>1469</v>
      </c>
      <c r="C2127" t="s">
        <v>9332</v>
      </c>
      <c r="D2127" t="s">
        <v>678</v>
      </c>
      <c r="E2127" t="s">
        <v>543</v>
      </c>
      <c r="F2127" t="s">
        <v>544</v>
      </c>
      <c r="G2127" t="s">
        <v>828</v>
      </c>
      <c r="H2127" t="s">
        <v>9047</v>
      </c>
      <c r="I2127">
        <v>700157</v>
      </c>
      <c r="J2127" t="s">
        <v>1530</v>
      </c>
      <c r="K2127" t="s">
        <v>1531</v>
      </c>
      <c r="L2127" t="s">
        <v>4622</v>
      </c>
      <c r="M2127" t="s">
        <v>9048</v>
      </c>
      <c r="N2127">
        <v>77000</v>
      </c>
      <c r="O2127" t="s">
        <v>1025</v>
      </c>
      <c r="P2127" t="s">
        <v>1026</v>
      </c>
      <c r="Q2127" t="s">
        <v>9049</v>
      </c>
      <c r="R2127">
        <v>8278386798</v>
      </c>
      <c r="S2127" s="14">
        <v>46204</v>
      </c>
      <c r="T2127" t="s">
        <v>9050</v>
      </c>
      <c r="U2127" s="31">
        <v>46204.693229166667</v>
      </c>
      <c r="AK2127" s="14">
        <v>46204</v>
      </c>
      <c r="AL2127" t="s">
        <v>1532</v>
      </c>
      <c r="AM2127" s="31">
        <v>46204.734502314815</v>
      </c>
      <c r="AQ2127" s="31">
        <v>46204.734502314815</v>
      </c>
      <c r="AR2127" s="14">
        <v>46204</v>
      </c>
      <c r="AS2127" t="s">
        <v>1532</v>
      </c>
      <c r="AT2127" t="s">
        <v>544</v>
      </c>
      <c r="AU2127" t="s">
        <v>678</v>
      </c>
      <c r="AV2127" s="14">
        <v>46204</v>
      </c>
      <c r="AW2127" t="s">
        <v>9050</v>
      </c>
      <c r="AX2127" s="31">
        <v>46204.838229166664</v>
      </c>
      <c r="AY2127" s="14">
        <v>46205</v>
      </c>
      <c r="AZ2127" t="s">
        <v>1435</v>
      </c>
      <c r="BA2127" s="31">
        <v>46205.396805555552</v>
      </c>
      <c r="BB2127" s="14">
        <v>46205</v>
      </c>
      <c r="BC2127" t="s">
        <v>1440</v>
      </c>
      <c r="BD2127" s="31">
        <v>46205.397858796299</v>
      </c>
      <c r="BE2127" s="14">
        <v>46205</v>
      </c>
      <c r="BF2127" t="s">
        <v>1437</v>
      </c>
      <c r="BG2127" s="31">
        <v>46205.428240740737</v>
      </c>
      <c r="BH2127" s="14">
        <v>46205</v>
      </c>
      <c r="BI2127" t="s">
        <v>1437</v>
      </c>
      <c r="BJ2127" s="31">
        <v>46205.460682870369</v>
      </c>
      <c r="BW2127" s="14">
        <v>46205</v>
      </c>
      <c r="BX2127" t="s">
        <v>1437</v>
      </c>
      <c r="BY2127" s="31">
        <v>46205.468981481485</v>
      </c>
      <c r="BZ2127" s="14">
        <v>46205</v>
      </c>
      <c r="CA2127" t="s">
        <v>1455</v>
      </c>
      <c r="CB2127" s="31">
        <v>46205.47488425926</v>
      </c>
      <c r="CF2127" s="14">
        <v>46205</v>
      </c>
      <c r="CG2127" t="s">
        <v>3143</v>
      </c>
      <c r="CH2127" s="31">
        <v>46205.669282407405</v>
      </c>
      <c r="CM2127" s="4">
        <f t="shared" si="86"/>
        <v>46204.693229166667</v>
      </c>
      <c r="CN2127">
        <f t="shared" si="87"/>
        <v>0</v>
      </c>
      <c r="CO2127" t="str">
        <f>VLOOKUP(A2127,Sheet1!$A$2:$B$221,2,0)</f>
        <v>South East Zone</v>
      </c>
    </row>
    <row r="2128" spans="1:93" x14ac:dyDescent="0.35">
      <c r="A2128" t="s">
        <v>9037</v>
      </c>
      <c r="B2128">
        <v>1469</v>
      </c>
      <c r="C2128" t="s">
        <v>9332</v>
      </c>
      <c r="D2128" t="s">
        <v>678</v>
      </c>
      <c r="E2128" t="s">
        <v>543</v>
      </c>
      <c r="F2128" t="s">
        <v>544</v>
      </c>
      <c r="G2128" t="s">
        <v>828</v>
      </c>
      <c r="H2128" t="s">
        <v>9051</v>
      </c>
      <c r="I2128">
        <v>710901</v>
      </c>
      <c r="J2128" t="s">
        <v>1530</v>
      </c>
      <c r="K2128" t="s">
        <v>1531</v>
      </c>
      <c r="L2128" t="s">
        <v>4622</v>
      </c>
      <c r="M2128" t="s">
        <v>9052</v>
      </c>
      <c r="N2128">
        <v>50000</v>
      </c>
      <c r="O2128" t="s">
        <v>1223</v>
      </c>
      <c r="P2128" t="s">
        <v>1224</v>
      </c>
      <c r="Q2128" t="s">
        <v>9054</v>
      </c>
      <c r="R2128">
        <v>6339222892</v>
      </c>
      <c r="S2128" s="14">
        <v>46206</v>
      </c>
      <c r="T2128" t="s">
        <v>9050</v>
      </c>
      <c r="U2128" s="31">
        <v>46206.617511574077</v>
      </c>
      <c r="AK2128" s="14">
        <v>46206</v>
      </c>
      <c r="AL2128" t="s">
        <v>1532</v>
      </c>
      <c r="AM2128" s="31">
        <v>46206.705416666664</v>
      </c>
      <c r="AQ2128" s="31">
        <v>46206.705416666664</v>
      </c>
      <c r="AR2128" s="14">
        <v>46206</v>
      </c>
      <c r="AS2128" t="s">
        <v>1532</v>
      </c>
      <c r="AT2128" t="s">
        <v>544</v>
      </c>
      <c r="AU2128" t="s">
        <v>678</v>
      </c>
      <c r="AV2128" s="14">
        <v>46209</v>
      </c>
      <c r="AW2128" t="s">
        <v>9050</v>
      </c>
      <c r="AX2128" s="31">
        <v>46209.674641203703</v>
      </c>
      <c r="AY2128" s="14">
        <v>46209</v>
      </c>
      <c r="AZ2128" t="s">
        <v>1435</v>
      </c>
      <c r="BA2128" s="31">
        <v>46209.675810185188</v>
      </c>
      <c r="BB2128" s="14">
        <v>46209</v>
      </c>
      <c r="BC2128" t="s">
        <v>1458</v>
      </c>
      <c r="BD2128" s="31">
        <v>46209.687164351853</v>
      </c>
      <c r="BE2128" s="14">
        <v>46209</v>
      </c>
      <c r="BF2128" t="s">
        <v>1501</v>
      </c>
      <c r="BG2128" s="31">
        <v>46209.690578703703</v>
      </c>
      <c r="BH2128" s="14">
        <v>46210</v>
      </c>
      <c r="BI2128" t="s">
        <v>1491</v>
      </c>
      <c r="BJ2128" s="31">
        <v>46210.388935185183</v>
      </c>
      <c r="BK2128" s="14">
        <v>46209</v>
      </c>
      <c r="BL2128" t="s">
        <v>1501</v>
      </c>
      <c r="BM2128" s="31">
        <v>46209.693113425928</v>
      </c>
      <c r="BW2128" s="14">
        <v>46210</v>
      </c>
      <c r="BX2128" t="s">
        <v>1491</v>
      </c>
      <c r="BY2128" s="31">
        <v>46210.414282407408</v>
      </c>
      <c r="BZ2128" s="14">
        <v>46210</v>
      </c>
      <c r="CA2128" t="s">
        <v>1438</v>
      </c>
      <c r="CB2128" s="31">
        <v>46210.50949074074</v>
      </c>
      <c r="CF2128" s="14">
        <v>46210</v>
      </c>
      <c r="CG2128" t="s">
        <v>3143</v>
      </c>
      <c r="CH2128" s="31">
        <v>46210.658553240741</v>
      </c>
      <c r="CM2128" s="4">
        <f t="shared" si="86"/>
        <v>46206.617511574077</v>
      </c>
      <c r="CN2128">
        <f t="shared" si="87"/>
        <v>0</v>
      </c>
      <c r="CO2128" t="str">
        <f>VLOOKUP(A2128,Sheet1!$A$2:$B$221,2,0)</f>
        <v>South East Zone</v>
      </c>
    </row>
    <row r="2129" spans="1:93" x14ac:dyDescent="0.35">
      <c r="A2129" t="s">
        <v>9037</v>
      </c>
      <c r="B2129">
        <v>1469</v>
      </c>
      <c r="C2129" t="s">
        <v>9332</v>
      </c>
      <c r="D2129" t="s">
        <v>678</v>
      </c>
      <c r="E2129" t="s">
        <v>543</v>
      </c>
      <c r="F2129" t="s">
        <v>544</v>
      </c>
      <c r="G2129" t="s">
        <v>828</v>
      </c>
      <c r="H2129" t="s">
        <v>9051</v>
      </c>
      <c r="I2129">
        <v>710901</v>
      </c>
      <c r="J2129" t="s">
        <v>1530</v>
      </c>
      <c r="K2129" t="s">
        <v>1531</v>
      </c>
      <c r="L2129" t="s">
        <v>4622</v>
      </c>
      <c r="M2129" t="s">
        <v>9052</v>
      </c>
      <c r="N2129">
        <v>50000</v>
      </c>
      <c r="O2129" t="s">
        <v>11215</v>
      </c>
      <c r="P2129" t="s">
        <v>11216</v>
      </c>
      <c r="Q2129" t="s">
        <v>9053</v>
      </c>
      <c r="R2129">
        <v>6071006290</v>
      </c>
      <c r="S2129" s="14">
        <v>46206</v>
      </c>
      <c r="T2129" t="s">
        <v>9050</v>
      </c>
      <c r="U2129" s="31">
        <v>46206.617534722223</v>
      </c>
      <c r="AK2129" s="14">
        <v>46206</v>
      </c>
      <c r="AL2129" t="s">
        <v>1532</v>
      </c>
      <c r="AM2129" s="31">
        <v>46206.705439814818</v>
      </c>
      <c r="AQ2129" s="31">
        <v>46206.705439814818</v>
      </c>
      <c r="AR2129" s="14">
        <v>46206</v>
      </c>
      <c r="AS2129" t="s">
        <v>1532</v>
      </c>
      <c r="AT2129" t="s">
        <v>544</v>
      </c>
      <c r="AU2129" t="s">
        <v>678</v>
      </c>
      <c r="AV2129" s="14">
        <v>46209</v>
      </c>
      <c r="AW2129" t="s">
        <v>9050</v>
      </c>
      <c r="AX2129" s="31">
        <v>46209.674664351849</v>
      </c>
      <c r="AY2129" s="14">
        <v>46209</v>
      </c>
      <c r="AZ2129" t="s">
        <v>1435</v>
      </c>
      <c r="BA2129" s="31">
        <v>46209.675810185188</v>
      </c>
      <c r="BB2129" s="14">
        <v>46209</v>
      </c>
      <c r="BC2129" t="s">
        <v>1458</v>
      </c>
      <c r="BD2129" s="31">
        <v>46209.687175925923</v>
      </c>
      <c r="BE2129" s="14">
        <v>46209</v>
      </c>
      <c r="BF2129" t="s">
        <v>1501</v>
      </c>
      <c r="BG2129" s="31">
        <v>46209.69059027778</v>
      </c>
      <c r="BK2129" s="14">
        <v>46209</v>
      </c>
      <c r="BL2129" t="s">
        <v>1501</v>
      </c>
      <c r="BM2129" s="31">
        <v>46209.693124999998</v>
      </c>
      <c r="CM2129" s="4">
        <f t="shared" si="86"/>
        <v>46206.617534722223</v>
      </c>
      <c r="CN2129">
        <f t="shared" si="87"/>
        <v>0</v>
      </c>
      <c r="CO2129" t="str">
        <f>VLOOKUP(A2129,Sheet1!$A$2:$B$221,2,0)</f>
        <v>South East Zone</v>
      </c>
    </row>
    <row r="2130" spans="1:93" x14ac:dyDescent="0.35">
      <c r="A2130" t="s">
        <v>9037</v>
      </c>
      <c r="B2130">
        <v>1469</v>
      </c>
      <c r="C2130" t="s">
        <v>9332</v>
      </c>
      <c r="D2130" t="s">
        <v>678</v>
      </c>
      <c r="E2130" t="s">
        <v>543</v>
      </c>
      <c r="F2130" t="s">
        <v>544</v>
      </c>
      <c r="G2130" t="s">
        <v>828</v>
      </c>
      <c r="H2130" t="s">
        <v>13076</v>
      </c>
      <c r="I2130">
        <v>711438</v>
      </c>
      <c r="J2130" t="s">
        <v>9039</v>
      </c>
      <c r="K2130" t="s">
        <v>9040</v>
      </c>
      <c r="L2130" t="s">
        <v>4622</v>
      </c>
      <c r="M2130" t="s">
        <v>13077</v>
      </c>
      <c r="Q2130" t="s">
        <v>13078</v>
      </c>
      <c r="R2130">
        <v>7112863435</v>
      </c>
      <c r="S2130" s="14">
        <v>46210</v>
      </c>
      <c r="T2130" t="s">
        <v>9043</v>
      </c>
      <c r="U2130" s="31">
        <v>46210.586574074077</v>
      </c>
      <c r="AK2130" s="14">
        <v>46210</v>
      </c>
      <c r="AL2130" t="s">
        <v>1532</v>
      </c>
      <c r="AM2130" s="31">
        <v>46210.611041666663</v>
      </c>
      <c r="AQ2130" s="31">
        <v>46210.611041666663</v>
      </c>
      <c r="AR2130" s="14">
        <v>46210</v>
      </c>
      <c r="AS2130" t="s">
        <v>1532</v>
      </c>
      <c r="AT2130" t="s">
        <v>544</v>
      </c>
      <c r="AU2130" t="s">
        <v>678</v>
      </c>
      <c r="CM2130" s="4">
        <f t="shared" si="86"/>
        <v>46210.586574074077</v>
      </c>
      <c r="CN2130">
        <f t="shared" si="87"/>
        <v>0</v>
      </c>
      <c r="CO2130" t="str">
        <f>VLOOKUP(A2130,Sheet1!$A$2:$B$221,2,0)</f>
        <v>South East Zone</v>
      </c>
    </row>
    <row r="2131" spans="1:93" x14ac:dyDescent="0.35">
      <c r="A2131" t="s">
        <v>9037</v>
      </c>
      <c r="B2131">
        <v>1469</v>
      </c>
      <c r="C2131" t="s">
        <v>9332</v>
      </c>
      <c r="D2131" t="s">
        <v>678</v>
      </c>
      <c r="E2131" t="s">
        <v>543</v>
      </c>
      <c r="F2131" t="s">
        <v>544</v>
      </c>
      <c r="G2131" t="s">
        <v>828</v>
      </c>
      <c r="H2131" t="s">
        <v>4302</v>
      </c>
      <c r="I2131">
        <v>713988</v>
      </c>
      <c r="J2131" t="s">
        <v>4304</v>
      </c>
      <c r="K2131" t="s">
        <v>4305</v>
      </c>
      <c r="L2131" t="s">
        <v>4622</v>
      </c>
      <c r="M2131" t="s">
        <v>9055</v>
      </c>
      <c r="N2131">
        <v>77000</v>
      </c>
      <c r="O2131" t="s">
        <v>1025</v>
      </c>
      <c r="P2131" t="s">
        <v>1026</v>
      </c>
      <c r="Q2131" t="s">
        <v>4303</v>
      </c>
      <c r="R2131">
        <v>1092699771</v>
      </c>
      <c r="S2131" s="14">
        <v>46205</v>
      </c>
      <c r="T2131" t="s">
        <v>9056</v>
      </c>
      <c r="U2131" s="31">
        <v>46205.58861111111</v>
      </c>
      <c r="AK2131" s="14">
        <v>46205</v>
      </c>
      <c r="AL2131" t="s">
        <v>1532</v>
      </c>
      <c r="AM2131" s="31">
        <v>46205.717962962961</v>
      </c>
      <c r="AQ2131" s="31">
        <v>46205.717962962961</v>
      </c>
      <c r="AR2131" s="14">
        <v>46205</v>
      </c>
      <c r="AS2131" t="s">
        <v>1532</v>
      </c>
      <c r="AT2131" t="s">
        <v>544</v>
      </c>
      <c r="AU2131" t="s">
        <v>678</v>
      </c>
      <c r="AV2131" s="14">
        <v>46205</v>
      </c>
      <c r="AW2131" t="s">
        <v>9056</v>
      </c>
      <c r="AX2131" s="31">
        <v>46205.724826388891</v>
      </c>
      <c r="AY2131" s="14">
        <v>46205</v>
      </c>
      <c r="AZ2131" t="s">
        <v>1435</v>
      </c>
      <c r="BA2131" s="31">
        <v>46205.73101851852</v>
      </c>
      <c r="BB2131" s="14">
        <v>46205</v>
      </c>
      <c r="BC2131" t="s">
        <v>1456</v>
      </c>
      <c r="BD2131" s="31">
        <v>46205.733819444446</v>
      </c>
      <c r="BE2131" s="14">
        <v>46205</v>
      </c>
      <c r="BF2131" t="s">
        <v>8654</v>
      </c>
      <c r="BG2131" s="31">
        <v>46205.739849537036</v>
      </c>
      <c r="BH2131" s="14">
        <v>46205</v>
      </c>
      <c r="BI2131" t="s">
        <v>8654</v>
      </c>
      <c r="BJ2131" s="31">
        <v>46205.741099537037</v>
      </c>
      <c r="BW2131" s="14">
        <v>46205</v>
      </c>
      <c r="BX2131" t="s">
        <v>8654</v>
      </c>
      <c r="BY2131" s="31">
        <v>46205.746678240743</v>
      </c>
      <c r="BZ2131" s="14">
        <v>46205</v>
      </c>
      <c r="CA2131" t="s">
        <v>1437</v>
      </c>
      <c r="CB2131" s="31">
        <v>46205.753483796296</v>
      </c>
      <c r="CF2131" s="14">
        <v>46206</v>
      </c>
      <c r="CG2131" t="s">
        <v>3143</v>
      </c>
      <c r="CH2131" s="31">
        <v>46206.739178240743</v>
      </c>
      <c r="CM2131" s="4">
        <f t="shared" si="86"/>
        <v>46205.58861111111</v>
      </c>
      <c r="CN2131">
        <f t="shared" si="87"/>
        <v>0</v>
      </c>
      <c r="CO2131" t="str">
        <f>VLOOKUP(A2131,Sheet1!$A$2:$B$221,2,0)</f>
        <v>South East Zone</v>
      </c>
    </row>
    <row r="2132" spans="1:93" x14ac:dyDescent="0.35">
      <c r="A2132" t="s">
        <v>9037</v>
      </c>
      <c r="B2132">
        <v>1469</v>
      </c>
      <c r="C2132" t="s">
        <v>9332</v>
      </c>
      <c r="D2132" t="s">
        <v>678</v>
      </c>
      <c r="E2132" t="s">
        <v>543</v>
      </c>
      <c r="F2132" t="s">
        <v>544</v>
      </c>
      <c r="G2132" t="s">
        <v>828</v>
      </c>
      <c r="H2132" t="s">
        <v>9057</v>
      </c>
      <c r="I2132">
        <v>753702</v>
      </c>
      <c r="J2132" t="s">
        <v>9058</v>
      </c>
      <c r="K2132" t="s">
        <v>9059</v>
      </c>
      <c r="L2132" t="s">
        <v>4622</v>
      </c>
      <c r="M2132" t="s">
        <v>9060</v>
      </c>
      <c r="N2132">
        <v>50000</v>
      </c>
      <c r="O2132" t="s">
        <v>1223</v>
      </c>
      <c r="P2132" t="s">
        <v>1224</v>
      </c>
      <c r="Q2132" t="s">
        <v>9061</v>
      </c>
      <c r="R2132">
        <v>6978546337</v>
      </c>
      <c r="S2132" s="14">
        <v>46205</v>
      </c>
      <c r="T2132" t="s">
        <v>9062</v>
      </c>
      <c r="U2132" s="31">
        <v>46205.747175925928</v>
      </c>
      <c r="AK2132" s="14">
        <v>46205</v>
      </c>
      <c r="AL2132" t="s">
        <v>1532</v>
      </c>
      <c r="AM2132" s="31">
        <v>46205.792048611111</v>
      </c>
      <c r="AQ2132" s="31">
        <v>46205.792048611111</v>
      </c>
      <c r="AR2132" s="14">
        <v>46205</v>
      </c>
      <c r="AS2132" t="s">
        <v>1532</v>
      </c>
      <c r="AT2132" t="s">
        <v>544</v>
      </c>
      <c r="AU2132" t="s">
        <v>678</v>
      </c>
      <c r="AV2132" s="14">
        <v>46205</v>
      </c>
      <c r="AW2132" t="s">
        <v>9062</v>
      </c>
      <c r="AX2132" s="31">
        <v>46205.812210648146</v>
      </c>
      <c r="AY2132" s="14">
        <v>46206</v>
      </c>
      <c r="AZ2132" t="s">
        <v>1435</v>
      </c>
      <c r="BA2132" s="31">
        <v>46206.396793981483</v>
      </c>
      <c r="BB2132" s="14">
        <v>46206</v>
      </c>
      <c r="BC2132" t="s">
        <v>1454</v>
      </c>
      <c r="BD2132" s="31">
        <v>46206.402708333335</v>
      </c>
      <c r="BE2132" s="14">
        <v>46206</v>
      </c>
      <c r="BF2132" t="s">
        <v>1491</v>
      </c>
      <c r="BG2132" s="31">
        <v>46206.41505787037</v>
      </c>
      <c r="BH2132" s="14">
        <v>46206</v>
      </c>
      <c r="BI2132" t="s">
        <v>1491</v>
      </c>
      <c r="BJ2132" s="31">
        <v>46206.415983796294</v>
      </c>
      <c r="BW2132" s="14">
        <v>46206</v>
      </c>
      <c r="BX2132" t="s">
        <v>1491</v>
      </c>
      <c r="BY2132" s="31">
        <v>46206.445949074077</v>
      </c>
      <c r="BZ2132" s="14">
        <v>46206</v>
      </c>
      <c r="CA2132" t="s">
        <v>1455</v>
      </c>
      <c r="CB2132" s="31">
        <v>46206.457245370373</v>
      </c>
      <c r="CF2132" s="14">
        <v>46206</v>
      </c>
      <c r="CG2132" t="s">
        <v>3143</v>
      </c>
      <c r="CH2132" s="31">
        <v>46206.693888888891</v>
      </c>
      <c r="CM2132" s="4">
        <f t="shared" si="86"/>
        <v>46205.747175925928</v>
      </c>
      <c r="CN2132">
        <f t="shared" si="87"/>
        <v>0</v>
      </c>
      <c r="CO2132" t="str">
        <f>VLOOKUP(A2132,Sheet1!$A$2:$B$221,2,0)</f>
        <v>South East Zone</v>
      </c>
    </row>
    <row r="2133" spans="1:93" x14ac:dyDescent="0.35">
      <c r="A2133" t="s">
        <v>9037</v>
      </c>
      <c r="B2133">
        <v>1469</v>
      </c>
      <c r="C2133" t="s">
        <v>9332</v>
      </c>
      <c r="D2133" t="s">
        <v>678</v>
      </c>
      <c r="E2133" t="s">
        <v>543</v>
      </c>
      <c r="F2133" t="s">
        <v>544</v>
      </c>
      <c r="G2133" t="s">
        <v>828</v>
      </c>
      <c r="H2133" t="s">
        <v>13079</v>
      </c>
      <c r="I2133">
        <v>755565</v>
      </c>
      <c r="J2133" t="s">
        <v>9058</v>
      </c>
      <c r="K2133" t="s">
        <v>9059</v>
      </c>
      <c r="L2133" t="s">
        <v>4622</v>
      </c>
      <c r="M2133" t="s">
        <v>13080</v>
      </c>
      <c r="Q2133" t="s">
        <v>13081</v>
      </c>
      <c r="R2133">
        <v>6999120213</v>
      </c>
      <c r="S2133" s="14">
        <v>46209</v>
      </c>
      <c r="T2133" t="s">
        <v>9062</v>
      </c>
      <c r="U2133" s="31">
        <v>46209.673645833333</v>
      </c>
      <c r="AK2133" s="14">
        <v>46210</v>
      </c>
      <c r="AL2133" t="s">
        <v>1532</v>
      </c>
      <c r="AM2133" s="31">
        <v>46210.444849537038</v>
      </c>
      <c r="AQ2133" s="31">
        <v>46210.444849537038</v>
      </c>
      <c r="AR2133" s="14">
        <v>46210</v>
      </c>
      <c r="AS2133" t="s">
        <v>1532</v>
      </c>
      <c r="AT2133" t="s">
        <v>544</v>
      </c>
      <c r="AU2133" t="s">
        <v>678</v>
      </c>
      <c r="CM2133" s="4">
        <f t="shared" si="86"/>
        <v>46209.673645833333</v>
      </c>
      <c r="CN2133">
        <f t="shared" si="87"/>
        <v>1</v>
      </c>
      <c r="CO2133" t="str">
        <f>VLOOKUP(A2133,Sheet1!$A$2:$B$221,2,0)</f>
        <v>South East Zone</v>
      </c>
    </row>
    <row r="2134" spans="1:93" x14ac:dyDescent="0.35">
      <c r="A2134" t="s">
        <v>9037</v>
      </c>
      <c r="B2134">
        <v>1469</v>
      </c>
      <c r="C2134" t="s">
        <v>9332</v>
      </c>
      <c r="D2134" t="s">
        <v>678</v>
      </c>
      <c r="E2134" t="s">
        <v>543</v>
      </c>
      <c r="F2134" t="s">
        <v>544</v>
      </c>
      <c r="G2134" t="s">
        <v>828</v>
      </c>
      <c r="H2134" t="s">
        <v>11217</v>
      </c>
      <c r="I2134">
        <v>786860</v>
      </c>
      <c r="J2134" t="s">
        <v>11218</v>
      </c>
      <c r="K2134" t="s">
        <v>11219</v>
      </c>
      <c r="L2134" t="s">
        <v>4622</v>
      </c>
      <c r="M2134" t="s">
        <v>11220</v>
      </c>
      <c r="N2134">
        <v>45000</v>
      </c>
      <c r="O2134" t="s">
        <v>4598</v>
      </c>
      <c r="P2134" t="s">
        <v>4599</v>
      </c>
      <c r="Q2134" t="s">
        <v>13082</v>
      </c>
      <c r="R2134">
        <v>3489890647</v>
      </c>
      <c r="S2134" s="14">
        <v>46209</v>
      </c>
      <c r="T2134" t="s">
        <v>11222</v>
      </c>
      <c r="U2134" s="31">
        <v>46209.54954861111</v>
      </c>
      <c r="AK2134" s="14">
        <v>46210</v>
      </c>
      <c r="AL2134" t="s">
        <v>1532</v>
      </c>
      <c r="AM2134" s="31">
        <v>46210.393958333334</v>
      </c>
      <c r="AQ2134" s="31">
        <v>46210.393958333334</v>
      </c>
      <c r="AR2134" s="14">
        <v>46210</v>
      </c>
      <c r="AS2134" t="s">
        <v>1532</v>
      </c>
      <c r="AT2134" t="s">
        <v>544</v>
      </c>
      <c r="AU2134" t="s">
        <v>678</v>
      </c>
      <c r="AV2134" s="14">
        <v>46210</v>
      </c>
      <c r="AW2134" t="s">
        <v>9046</v>
      </c>
      <c r="AX2134" s="31">
        <v>46210.428993055553</v>
      </c>
      <c r="AY2134" s="14">
        <v>46210</v>
      </c>
      <c r="AZ2134" t="s">
        <v>1435</v>
      </c>
      <c r="BA2134" s="31">
        <v>46210.436053240737</v>
      </c>
      <c r="BB2134" s="14">
        <v>46210</v>
      </c>
      <c r="BC2134" t="s">
        <v>1443</v>
      </c>
      <c r="BD2134" s="31">
        <v>46210.463969907411</v>
      </c>
      <c r="BE2134" s="14">
        <v>46210</v>
      </c>
      <c r="BF2134" t="s">
        <v>8654</v>
      </c>
      <c r="BG2134" s="31">
        <v>46210.468553240738</v>
      </c>
      <c r="BK2134" s="14">
        <v>46210</v>
      </c>
      <c r="BL2134" t="s">
        <v>8654</v>
      </c>
      <c r="BM2134" s="31">
        <v>46210.47315972222</v>
      </c>
      <c r="CM2134" s="4">
        <f t="shared" si="86"/>
        <v>46209.54954861111</v>
      </c>
      <c r="CN2134">
        <f t="shared" si="87"/>
        <v>1</v>
      </c>
      <c r="CO2134" t="str">
        <f>VLOOKUP(A2134,Sheet1!$A$2:$B$221,2,0)</f>
        <v>South East Zone</v>
      </c>
    </row>
    <row r="2135" spans="1:93" x14ac:dyDescent="0.35">
      <c r="A2135" t="s">
        <v>9037</v>
      </c>
      <c r="B2135">
        <v>1469</v>
      </c>
      <c r="C2135" t="s">
        <v>9332</v>
      </c>
      <c r="D2135" t="s">
        <v>678</v>
      </c>
      <c r="E2135" t="s">
        <v>543</v>
      </c>
      <c r="F2135" t="s">
        <v>544</v>
      </c>
      <c r="G2135" t="s">
        <v>828</v>
      </c>
      <c r="H2135" t="s">
        <v>11217</v>
      </c>
      <c r="I2135">
        <v>786860</v>
      </c>
      <c r="J2135" t="s">
        <v>11218</v>
      </c>
      <c r="K2135" t="s">
        <v>11219</v>
      </c>
      <c r="L2135" t="s">
        <v>4622</v>
      </c>
      <c r="M2135" t="s">
        <v>11220</v>
      </c>
      <c r="N2135">
        <v>45000</v>
      </c>
      <c r="O2135" t="s">
        <v>4598</v>
      </c>
      <c r="P2135" t="s">
        <v>4599</v>
      </c>
      <c r="Q2135" t="s">
        <v>11221</v>
      </c>
      <c r="R2135">
        <v>9137258799</v>
      </c>
      <c r="S2135" s="14">
        <v>46209</v>
      </c>
      <c r="T2135" t="s">
        <v>11222</v>
      </c>
      <c r="U2135" s="31">
        <v>46209.549618055556</v>
      </c>
      <c r="AK2135" s="14">
        <v>46209</v>
      </c>
      <c r="AL2135" t="s">
        <v>1532</v>
      </c>
      <c r="AM2135" s="31">
        <v>46209.674560185187</v>
      </c>
      <c r="AQ2135" s="31">
        <v>46209.674560185187</v>
      </c>
      <c r="AR2135" s="14">
        <v>46209</v>
      </c>
      <c r="AS2135" t="s">
        <v>1532</v>
      </c>
      <c r="AT2135" t="s">
        <v>544</v>
      </c>
      <c r="AU2135" t="s">
        <v>678</v>
      </c>
      <c r="AV2135" s="14">
        <v>46210</v>
      </c>
      <c r="AW2135" t="s">
        <v>11222</v>
      </c>
      <c r="AX2135" s="31">
        <v>46210.394861111112</v>
      </c>
      <c r="AY2135" s="14">
        <v>46210</v>
      </c>
      <c r="AZ2135" t="s">
        <v>1435</v>
      </c>
      <c r="BA2135" s="31">
        <v>46210.436053240737</v>
      </c>
      <c r="BB2135" s="14">
        <v>46210</v>
      </c>
      <c r="BC2135" t="s">
        <v>1443</v>
      </c>
      <c r="BD2135" s="31">
        <v>46210.464016203703</v>
      </c>
      <c r="BE2135" s="14">
        <v>46210</v>
      </c>
      <c r="BF2135" t="s">
        <v>8654</v>
      </c>
      <c r="BG2135" s="31">
        <v>46210.468599537038</v>
      </c>
      <c r="BH2135" s="14">
        <v>46210</v>
      </c>
      <c r="BI2135" t="s">
        <v>1444</v>
      </c>
      <c r="BJ2135" s="31">
        <v>46210.515127314815</v>
      </c>
      <c r="BK2135" s="14">
        <v>46210</v>
      </c>
      <c r="BL2135" t="s">
        <v>8654</v>
      </c>
      <c r="BM2135" s="31">
        <v>46210.473217592589</v>
      </c>
      <c r="BW2135" s="14">
        <v>46210</v>
      </c>
      <c r="BX2135" t="s">
        <v>1444</v>
      </c>
      <c r="BY2135" s="31">
        <v>46210.566284722219</v>
      </c>
      <c r="BZ2135" s="14">
        <v>46210</v>
      </c>
      <c r="CA2135" t="s">
        <v>1437</v>
      </c>
      <c r="CB2135" s="31">
        <v>46210.597395833334</v>
      </c>
      <c r="CF2135" s="14">
        <v>46210</v>
      </c>
      <c r="CG2135" t="s">
        <v>13083</v>
      </c>
      <c r="CH2135" s="31">
        <v>46210.766261574077</v>
      </c>
      <c r="CM2135" s="4">
        <f t="shared" si="86"/>
        <v>46209.549618055556</v>
      </c>
      <c r="CN2135">
        <f t="shared" si="87"/>
        <v>0</v>
      </c>
      <c r="CO2135" t="str">
        <f>VLOOKUP(A2135,Sheet1!$A$2:$B$221,2,0)</f>
        <v>South East Zone</v>
      </c>
    </row>
    <row r="2136" spans="1:93" x14ac:dyDescent="0.35">
      <c r="A2136" t="s">
        <v>9037</v>
      </c>
      <c r="B2136">
        <v>1469</v>
      </c>
      <c r="C2136" t="s">
        <v>9332</v>
      </c>
      <c r="D2136" t="s">
        <v>678</v>
      </c>
      <c r="E2136" t="s">
        <v>543</v>
      </c>
      <c r="F2136" t="s">
        <v>544</v>
      </c>
      <c r="G2136" t="s">
        <v>828</v>
      </c>
      <c r="H2136" t="s">
        <v>11217</v>
      </c>
      <c r="I2136">
        <v>786860</v>
      </c>
      <c r="J2136" t="s">
        <v>11218</v>
      </c>
      <c r="K2136" t="s">
        <v>11219</v>
      </c>
      <c r="L2136" t="s">
        <v>4622</v>
      </c>
      <c r="M2136" t="s">
        <v>11220</v>
      </c>
      <c r="N2136">
        <v>50000</v>
      </c>
      <c r="O2136" t="s">
        <v>1223</v>
      </c>
      <c r="P2136" t="s">
        <v>1224</v>
      </c>
      <c r="Q2136" t="s">
        <v>11223</v>
      </c>
      <c r="R2136">
        <v>8587687620</v>
      </c>
      <c r="S2136" s="14">
        <v>46209</v>
      </c>
      <c r="T2136" t="s">
        <v>11222</v>
      </c>
      <c r="U2136" s="31">
        <v>46209.54959490741</v>
      </c>
      <c r="AK2136" s="14">
        <v>46209</v>
      </c>
      <c r="AL2136" t="s">
        <v>1532</v>
      </c>
      <c r="AM2136" s="31">
        <v>46209.674525462964</v>
      </c>
      <c r="AQ2136" s="31">
        <v>46209.674525462964</v>
      </c>
      <c r="AR2136" s="14">
        <v>46209</v>
      </c>
      <c r="AS2136" t="s">
        <v>1532</v>
      </c>
      <c r="AT2136" t="s">
        <v>544</v>
      </c>
      <c r="AU2136" t="s">
        <v>678</v>
      </c>
      <c r="AV2136" s="14">
        <v>46210</v>
      </c>
      <c r="AW2136" t="s">
        <v>11222</v>
      </c>
      <c r="AX2136" s="31">
        <v>46210.394837962966</v>
      </c>
      <c r="AY2136" s="14">
        <v>46210</v>
      </c>
      <c r="AZ2136" t="s">
        <v>1435</v>
      </c>
      <c r="BA2136" s="31">
        <v>46210.436053240737</v>
      </c>
      <c r="BB2136" s="14">
        <v>46210</v>
      </c>
      <c r="BC2136" t="s">
        <v>1443</v>
      </c>
      <c r="BD2136" s="31">
        <v>46210.464004629626</v>
      </c>
      <c r="BE2136" s="14">
        <v>46210</v>
      </c>
      <c r="BF2136" t="s">
        <v>8654</v>
      </c>
      <c r="BG2136" s="31">
        <v>46210.468587962961</v>
      </c>
      <c r="BH2136" s="14">
        <v>46210</v>
      </c>
      <c r="BI2136" t="s">
        <v>1444</v>
      </c>
      <c r="BJ2136" s="31">
        <v>46210.515104166669</v>
      </c>
      <c r="BK2136" s="14">
        <v>46210</v>
      </c>
      <c r="BL2136" t="s">
        <v>8654</v>
      </c>
      <c r="BM2136" s="31">
        <v>46210.473194444443</v>
      </c>
      <c r="BW2136" s="14">
        <v>46210</v>
      </c>
      <c r="BX2136" t="s">
        <v>1444</v>
      </c>
      <c r="BY2136" s="31">
        <v>46210.56627314815</v>
      </c>
      <c r="BZ2136" s="14">
        <v>46210</v>
      </c>
      <c r="CA2136" t="s">
        <v>1437</v>
      </c>
      <c r="CB2136" s="31">
        <v>46210.597395833334</v>
      </c>
      <c r="CF2136" s="14">
        <v>46210</v>
      </c>
      <c r="CG2136" t="s">
        <v>13083</v>
      </c>
      <c r="CH2136" s="31">
        <v>46210.766261574077</v>
      </c>
      <c r="CM2136" s="4">
        <f t="shared" si="86"/>
        <v>46209.54959490741</v>
      </c>
      <c r="CN2136">
        <f t="shared" si="87"/>
        <v>0</v>
      </c>
      <c r="CO2136" t="str">
        <f>VLOOKUP(A2136,Sheet1!$A$2:$B$221,2,0)</f>
        <v>South East Zone</v>
      </c>
    </row>
    <row r="2137" spans="1:93" x14ac:dyDescent="0.35">
      <c r="A2137" t="s">
        <v>9037</v>
      </c>
      <c r="B2137">
        <v>1469</v>
      </c>
      <c r="C2137" t="s">
        <v>9332</v>
      </c>
      <c r="D2137" t="s">
        <v>678</v>
      </c>
      <c r="E2137" t="s">
        <v>543</v>
      </c>
      <c r="F2137" t="s">
        <v>544</v>
      </c>
      <c r="G2137" t="s">
        <v>828</v>
      </c>
      <c r="H2137" t="s">
        <v>11217</v>
      </c>
      <c r="I2137">
        <v>786860</v>
      </c>
      <c r="J2137" t="s">
        <v>11218</v>
      </c>
      <c r="K2137" t="s">
        <v>11219</v>
      </c>
      <c r="L2137" t="s">
        <v>4622</v>
      </c>
      <c r="M2137" t="s">
        <v>11220</v>
      </c>
      <c r="N2137">
        <v>50000</v>
      </c>
      <c r="O2137" t="s">
        <v>1223</v>
      </c>
      <c r="P2137" t="s">
        <v>1224</v>
      </c>
      <c r="Q2137" t="s">
        <v>11224</v>
      </c>
      <c r="R2137">
        <v>2084184159</v>
      </c>
      <c r="S2137" s="14">
        <v>46209</v>
      </c>
      <c r="T2137" t="s">
        <v>11222</v>
      </c>
      <c r="U2137" s="31">
        <v>46209.549571759257</v>
      </c>
      <c r="AK2137" s="14">
        <v>46209</v>
      </c>
      <c r="AL2137" t="s">
        <v>1532</v>
      </c>
      <c r="AM2137" s="31">
        <v>46209.674502314818</v>
      </c>
      <c r="AQ2137" s="31">
        <v>46209.674502314818</v>
      </c>
      <c r="AR2137" s="14">
        <v>46209</v>
      </c>
      <c r="AS2137" t="s">
        <v>1532</v>
      </c>
      <c r="AT2137" t="s">
        <v>544</v>
      </c>
      <c r="AU2137" t="s">
        <v>678</v>
      </c>
      <c r="AV2137" s="14">
        <v>46210</v>
      </c>
      <c r="AW2137" t="s">
        <v>11222</v>
      </c>
      <c r="AX2137" s="31">
        <v>46210.394814814812</v>
      </c>
      <c r="AY2137" s="14">
        <v>46210</v>
      </c>
      <c r="AZ2137" t="s">
        <v>1435</v>
      </c>
      <c r="BA2137" s="31">
        <v>46210.436053240737</v>
      </c>
      <c r="BB2137" s="14">
        <v>46210</v>
      </c>
      <c r="BC2137" t="s">
        <v>1443</v>
      </c>
      <c r="BD2137" s="31">
        <v>46210.46398148148</v>
      </c>
      <c r="BE2137" s="14">
        <v>46210</v>
      </c>
      <c r="BF2137" t="s">
        <v>8654</v>
      </c>
      <c r="BG2137" s="31">
        <v>46210.468564814815</v>
      </c>
      <c r="BH2137" s="14">
        <v>46210</v>
      </c>
      <c r="BI2137" t="s">
        <v>1444</v>
      </c>
      <c r="BJ2137" s="31">
        <v>46210.515092592592</v>
      </c>
      <c r="BK2137" s="14">
        <v>46210</v>
      </c>
      <c r="BL2137" t="s">
        <v>8654</v>
      </c>
      <c r="BM2137" s="31">
        <v>46210.473182870373</v>
      </c>
      <c r="BW2137" s="14">
        <v>46210</v>
      </c>
      <c r="BX2137" t="s">
        <v>1444</v>
      </c>
      <c r="BY2137" s="31">
        <v>46210.566261574073</v>
      </c>
      <c r="BZ2137" s="14">
        <v>46210</v>
      </c>
      <c r="CA2137" t="s">
        <v>1437</v>
      </c>
      <c r="CB2137" s="31">
        <v>46210.597395833334</v>
      </c>
      <c r="CF2137" s="14">
        <v>46210</v>
      </c>
      <c r="CG2137" t="s">
        <v>13083</v>
      </c>
      <c r="CH2137" s="31">
        <v>46210.766261574077</v>
      </c>
      <c r="CM2137" s="4">
        <f t="shared" si="86"/>
        <v>46209.549571759257</v>
      </c>
      <c r="CN2137">
        <f t="shared" si="87"/>
        <v>0</v>
      </c>
      <c r="CO2137" t="str">
        <f>VLOOKUP(A2137,Sheet1!$A$2:$B$221,2,0)</f>
        <v>South East Zone</v>
      </c>
    </row>
    <row r="2138" spans="1:93" x14ac:dyDescent="0.35">
      <c r="A2138" t="s">
        <v>9063</v>
      </c>
      <c r="B2138">
        <v>336</v>
      </c>
      <c r="C2138" t="s">
        <v>9332</v>
      </c>
      <c r="D2138" t="s">
        <v>678</v>
      </c>
      <c r="E2138" t="s">
        <v>527</v>
      </c>
      <c r="F2138" t="s">
        <v>528</v>
      </c>
      <c r="G2138" t="s">
        <v>518</v>
      </c>
      <c r="H2138" t="s">
        <v>13084</v>
      </c>
      <c r="I2138">
        <v>133607</v>
      </c>
      <c r="J2138" t="s">
        <v>1534</v>
      </c>
      <c r="K2138" t="s">
        <v>1535</v>
      </c>
      <c r="L2138" t="s">
        <v>4622</v>
      </c>
      <c r="M2138" t="s">
        <v>13085</v>
      </c>
      <c r="N2138">
        <v>40000</v>
      </c>
      <c r="O2138" t="s">
        <v>1059</v>
      </c>
      <c r="P2138" t="s">
        <v>1060</v>
      </c>
      <c r="Q2138" t="s">
        <v>13086</v>
      </c>
      <c r="R2138">
        <v>2902776002</v>
      </c>
      <c r="S2138" s="14">
        <v>46210</v>
      </c>
      <c r="T2138" t="s">
        <v>9065</v>
      </c>
      <c r="U2138" s="31">
        <v>46210.582511574074</v>
      </c>
      <c r="AK2138" s="14">
        <v>46210</v>
      </c>
      <c r="AL2138" t="s">
        <v>1536</v>
      </c>
      <c r="AM2138" s="31">
        <v>46210.710925925923</v>
      </c>
      <c r="AQ2138" s="31">
        <v>46210.710925925923</v>
      </c>
      <c r="AR2138" s="14">
        <v>46210</v>
      </c>
      <c r="AS2138" t="s">
        <v>1536</v>
      </c>
      <c r="AT2138" t="s">
        <v>528</v>
      </c>
      <c r="AU2138" t="s">
        <v>678</v>
      </c>
      <c r="AV2138" s="14">
        <v>46210</v>
      </c>
      <c r="AW2138" t="s">
        <v>1537</v>
      </c>
      <c r="AX2138" s="31">
        <v>46210.712268518517</v>
      </c>
      <c r="AY2138" s="14">
        <v>46210</v>
      </c>
      <c r="AZ2138" t="s">
        <v>1435</v>
      </c>
      <c r="BA2138" s="31">
        <v>46210.716597222221</v>
      </c>
      <c r="BB2138" s="14">
        <v>46210</v>
      </c>
      <c r="BC2138" t="s">
        <v>1442</v>
      </c>
      <c r="BD2138" s="31">
        <v>46210.725023148145</v>
      </c>
      <c r="BE2138" s="14">
        <v>46210</v>
      </c>
      <c r="BF2138" t="s">
        <v>8654</v>
      </c>
      <c r="BG2138" s="31">
        <v>46210.730671296296</v>
      </c>
      <c r="BH2138" s="14">
        <v>46210</v>
      </c>
      <c r="BI2138" t="s">
        <v>8654</v>
      </c>
      <c r="BJ2138" s="31">
        <v>46210.730844907404</v>
      </c>
      <c r="BW2138" s="14">
        <v>46210</v>
      </c>
      <c r="BX2138" t="s">
        <v>8654</v>
      </c>
      <c r="BY2138" s="31">
        <v>46210.740740740737</v>
      </c>
      <c r="BZ2138" s="14">
        <v>46210</v>
      </c>
      <c r="CA2138" t="s">
        <v>1437</v>
      </c>
      <c r="CB2138" s="31">
        <v>46210.751168981478</v>
      </c>
      <c r="CF2138" s="14">
        <v>46210</v>
      </c>
      <c r="CG2138" t="s">
        <v>1537</v>
      </c>
      <c r="CH2138" s="31">
        <v>46210.763425925928</v>
      </c>
      <c r="CM2138" s="4">
        <f t="shared" si="86"/>
        <v>46210.582511574074</v>
      </c>
      <c r="CN2138">
        <f t="shared" si="87"/>
        <v>0</v>
      </c>
      <c r="CO2138" t="str">
        <f>VLOOKUP(A2138,Sheet1!$A$2:$B$221,2,0)</f>
        <v>South East Zone</v>
      </c>
    </row>
    <row r="2139" spans="1:93" x14ac:dyDescent="0.35">
      <c r="A2139" t="s">
        <v>9063</v>
      </c>
      <c r="B2139">
        <v>336</v>
      </c>
      <c r="C2139" t="s">
        <v>9332</v>
      </c>
      <c r="D2139" t="s">
        <v>678</v>
      </c>
      <c r="E2139" t="s">
        <v>527</v>
      </c>
      <c r="F2139" t="s">
        <v>528</v>
      </c>
      <c r="G2139" t="s">
        <v>518</v>
      </c>
      <c r="H2139" t="s">
        <v>1533</v>
      </c>
      <c r="I2139">
        <v>172950</v>
      </c>
      <c r="J2139" t="s">
        <v>1534</v>
      </c>
      <c r="K2139" t="s">
        <v>1535</v>
      </c>
      <c r="L2139" t="s">
        <v>4622</v>
      </c>
      <c r="M2139" t="s">
        <v>9064</v>
      </c>
      <c r="N2139">
        <v>90000</v>
      </c>
      <c r="O2139" t="s">
        <v>1032</v>
      </c>
      <c r="P2139" t="s">
        <v>1033</v>
      </c>
      <c r="Q2139" t="s">
        <v>3766</v>
      </c>
      <c r="R2139">
        <v>4394714156</v>
      </c>
      <c r="S2139" s="14">
        <v>46204</v>
      </c>
      <c r="T2139" t="s">
        <v>9065</v>
      </c>
      <c r="U2139" s="31">
        <v>46204.559976851851</v>
      </c>
      <c r="AK2139" s="14">
        <v>46204</v>
      </c>
      <c r="AL2139" t="s">
        <v>1536</v>
      </c>
      <c r="AM2139" s="31">
        <v>46204.589050925926</v>
      </c>
      <c r="AQ2139" s="31">
        <v>46204.589050925926</v>
      </c>
      <c r="AR2139" s="14">
        <v>46204</v>
      </c>
      <c r="AS2139" t="s">
        <v>1536</v>
      </c>
      <c r="AT2139" t="s">
        <v>528</v>
      </c>
      <c r="AU2139" t="s">
        <v>678</v>
      </c>
      <c r="AV2139" s="14">
        <v>46204</v>
      </c>
      <c r="AW2139" t="s">
        <v>1537</v>
      </c>
      <c r="AX2139" s="31">
        <v>46204.589722222219</v>
      </c>
      <c r="AY2139" s="14">
        <v>46204</v>
      </c>
      <c r="AZ2139" t="s">
        <v>1435</v>
      </c>
      <c r="BA2139" s="31">
        <v>46204.599224537036</v>
      </c>
      <c r="BB2139" s="14">
        <v>46204</v>
      </c>
      <c r="BC2139" t="s">
        <v>1442</v>
      </c>
      <c r="BD2139" s="31">
        <v>46204.605451388888</v>
      </c>
      <c r="BE2139" s="14">
        <v>46204</v>
      </c>
      <c r="BF2139" t="s">
        <v>1437</v>
      </c>
      <c r="BG2139" s="31">
        <v>46204.644872685189</v>
      </c>
      <c r="BH2139" s="14">
        <v>46204</v>
      </c>
      <c r="BI2139" t="s">
        <v>1437</v>
      </c>
      <c r="BJ2139" s="31">
        <v>46204.645335648151</v>
      </c>
      <c r="BW2139" s="14">
        <v>46204</v>
      </c>
      <c r="BX2139" t="s">
        <v>1437</v>
      </c>
      <c r="BY2139" s="31">
        <v>46204.650567129633</v>
      </c>
      <c r="BZ2139" s="14">
        <v>46204</v>
      </c>
      <c r="CA2139" t="s">
        <v>1437</v>
      </c>
      <c r="CB2139" s="31">
        <v>46204.669594907406</v>
      </c>
      <c r="CF2139" s="14">
        <v>46204</v>
      </c>
      <c r="CG2139" t="s">
        <v>1537</v>
      </c>
      <c r="CH2139" s="31">
        <v>46204.781145833331</v>
      </c>
      <c r="CM2139" s="4">
        <f t="shared" si="86"/>
        <v>46204.559976851851</v>
      </c>
      <c r="CN2139">
        <f t="shared" si="87"/>
        <v>0</v>
      </c>
      <c r="CO2139" t="str">
        <f>VLOOKUP(A2139,Sheet1!$A$2:$B$221,2,0)</f>
        <v>South East Zone</v>
      </c>
    </row>
    <row r="2140" spans="1:93" x14ac:dyDescent="0.35">
      <c r="A2140" t="s">
        <v>9063</v>
      </c>
      <c r="B2140">
        <v>336</v>
      </c>
      <c r="C2140" t="s">
        <v>9332</v>
      </c>
      <c r="D2140" t="s">
        <v>678</v>
      </c>
      <c r="E2140" t="s">
        <v>527</v>
      </c>
      <c r="F2140" t="s">
        <v>528</v>
      </c>
      <c r="G2140" t="s">
        <v>518</v>
      </c>
      <c r="H2140" t="s">
        <v>11225</v>
      </c>
      <c r="I2140">
        <v>230885</v>
      </c>
      <c r="J2140" t="s">
        <v>9067</v>
      </c>
      <c r="K2140" t="s">
        <v>9068</v>
      </c>
      <c r="L2140" t="s">
        <v>4622</v>
      </c>
      <c r="M2140" t="s">
        <v>11226</v>
      </c>
      <c r="N2140">
        <v>65000</v>
      </c>
      <c r="O2140" t="s">
        <v>9467</v>
      </c>
      <c r="P2140" t="s">
        <v>9468</v>
      </c>
      <c r="Q2140" t="s">
        <v>11227</v>
      </c>
      <c r="R2140">
        <v>9348363128</v>
      </c>
      <c r="S2140" s="14">
        <v>46209</v>
      </c>
      <c r="T2140" t="s">
        <v>1537</v>
      </c>
      <c r="U2140" s="31">
        <v>46209.569456018522</v>
      </c>
      <c r="AK2140" s="14">
        <v>46209</v>
      </c>
      <c r="AL2140" t="s">
        <v>1536</v>
      </c>
      <c r="AM2140" s="31">
        <v>46209.642476851855</v>
      </c>
      <c r="AQ2140" s="31">
        <v>46209.642476851855</v>
      </c>
      <c r="AR2140" s="14">
        <v>46209</v>
      </c>
      <c r="AS2140" t="s">
        <v>1536</v>
      </c>
      <c r="AT2140" t="s">
        <v>528</v>
      </c>
      <c r="AU2140" t="s">
        <v>678</v>
      </c>
      <c r="AV2140" s="14">
        <v>46209</v>
      </c>
      <c r="AW2140" t="s">
        <v>1537</v>
      </c>
      <c r="AX2140" s="31">
        <v>46209.644560185188</v>
      </c>
      <c r="AY2140" s="14">
        <v>46209</v>
      </c>
      <c r="AZ2140" t="s">
        <v>1435</v>
      </c>
      <c r="BA2140" s="31">
        <v>46209.652800925927</v>
      </c>
      <c r="BB2140" s="14">
        <v>46209</v>
      </c>
      <c r="BC2140" t="s">
        <v>1456</v>
      </c>
      <c r="BD2140" s="31">
        <v>46209.656770833331</v>
      </c>
      <c r="BE2140" s="14">
        <v>46209</v>
      </c>
      <c r="BF2140" t="s">
        <v>8654</v>
      </c>
      <c r="BG2140" s="31">
        <v>46209.66070601852</v>
      </c>
      <c r="BH2140" s="14">
        <v>46209</v>
      </c>
      <c r="BI2140" t="s">
        <v>1438</v>
      </c>
      <c r="BJ2140" s="31">
        <v>46209.670081018521</v>
      </c>
      <c r="BK2140" s="14">
        <v>46209</v>
      </c>
      <c r="BL2140" t="s">
        <v>8654</v>
      </c>
      <c r="BM2140" s="31">
        <v>46209.663622685184</v>
      </c>
      <c r="BW2140" s="14">
        <v>46209</v>
      </c>
      <c r="BX2140" t="s">
        <v>1438</v>
      </c>
      <c r="BY2140" s="31">
        <v>46209.686296296299</v>
      </c>
      <c r="BZ2140" s="14">
        <v>46209</v>
      </c>
      <c r="CA2140" t="s">
        <v>1437</v>
      </c>
      <c r="CB2140" s="31">
        <v>46209.688981481479</v>
      </c>
      <c r="CF2140" s="14">
        <v>46209</v>
      </c>
      <c r="CG2140" t="s">
        <v>1537</v>
      </c>
      <c r="CH2140" s="31">
        <v>46209.73232638889</v>
      </c>
      <c r="CM2140" s="4">
        <f t="shared" si="86"/>
        <v>46209.569456018522</v>
      </c>
      <c r="CN2140">
        <f t="shared" si="87"/>
        <v>0</v>
      </c>
      <c r="CO2140" t="str">
        <f>VLOOKUP(A2140,Sheet1!$A$2:$B$221,2,0)</f>
        <v>South East Zone</v>
      </c>
    </row>
    <row r="2141" spans="1:93" x14ac:dyDescent="0.35">
      <c r="A2141" t="s">
        <v>9063</v>
      </c>
      <c r="B2141">
        <v>336</v>
      </c>
      <c r="C2141" t="s">
        <v>9332</v>
      </c>
      <c r="D2141" t="s">
        <v>678</v>
      </c>
      <c r="E2141" t="s">
        <v>527</v>
      </c>
      <c r="F2141" t="s">
        <v>528</v>
      </c>
      <c r="G2141" t="s">
        <v>518</v>
      </c>
      <c r="H2141" t="s">
        <v>9855</v>
      </c>
      <c r="I2141">
        <v>249408</v>
      </c>
      <c r="J2141" t="s">
        <v>9856</v>
      </c>
      <c r="K2141" t="s">
        <v>9857</v>
      </c>
      <c r="L2141" t="s">
        <v>4622</v>
      </c>
      <c r="M2141" t="s">
        <v>11228</v>
      </c>
      <c r="N2141">
        <v>50000</v>
      </c>
      <c r="O2141" t="s">
        <v>9497</v>
      </c>
      <c r="P2141" t="s">
        <v>9498</v>
      </c>
      <c r="Q2141" t="s">
        <v>9859</v>
      </c>
      <c r="R2141">
        <v>3988639697</v>
      </c>
      <c r="S2141" s="14">
        <v>46209</v>
      </c>
      <c r="T2141" t="s">
        <v>11229</v>
      </c>
      <c r="U2141" s="31">
        <v>46209.561886574076</v>
      </c>
      <c r="AK2141" s="14">
        <v>46209</v>
      </c>
      <c r="AL2141" t="s">
        <v>1536</v>
      </c>
      <c r="AM2141" s="31">
        <v>46209.584953703707</v>
      </c>
      <c r="AQ2141" s="31">
        <v>46209.584953703707</v>
      </c>
      <c r="AR2141" s="14">
        <v>46209</v>
      </c>
      <c r="AS2141" t="s">
        <v>1536</v>
      </c>
      <c r="AT2141" t="s">
        <v>528</v>
      </c>
      <c r="AU2141" t="s">
        <v>678</v>
      </c>
      <c r="AV2141" s="14">
        <v>46209</v>
      </c>
      <c r="AW2141" t="s">
        <v>1537</v>
      </c>
      <c r="AX2141" s="31">
        <v>46209.587222222224</v>
      </c>
      <c r="AY2141" s="14">
        <v>46209</v>
      </c>
      <c r="AZ2141" t="s">
        <v>1435</v>
      </c>
      <c r="BA2141" s="31">
        <v>46209.59615740741</v>
      </c>
      <c r="BB2141" s="14">
        <v>46209</v>
      </c>
      <c r="BC2141" t="s">
        <v>1457</v>
      </c>
      <c r="BD2141" s="31">
        <v>46209.609386574077</v>
      </c>
      <c r="BE2141" s="14">
        <v>46209</v>
      </c>
      <c r="BF2141" t="s">
        <v>1491</v>
      </c>
      <c r="BG2141" s="31">
        <v>46209.628020833334</v>
      </c>
      <c r="BH2141" s="14">
        <v>46209</v>
      </c>
      <c r="BI2141" t="s">
        <v>1491</v>
      </c>
      <c r="BJ2141" s="31">
        <v>46209.628981481481</v>
      </c>
      <c r="BW2141" s="14">
        <v>46209</v>
      </c>
      <c r="BX2141" t="s">
        <v>1491</v>
      </c>
      <c r="BY2141" s="31">
        <v>46209.636631944442</v>
      </c>
      <c r="BZ2141" s="14">
        <v>46209</v>
      </c>
      <c r="CA2141" t="s">
        <v>1455</v>
      </c>
      <c r="CB2141" s="31">
        <v>46209.641550925924</v>
      </c>
      <c r="CM2141" s="4">
        <f t="shared" si="86"/>
        <v>46209.561886574076</v>
      </c>
      <c r="CN2141">
        <f t="shared" si="87"/>
        <v>0</v>
      </c>
      <c r="CO2141" t="str">
        <f>VLOOKUP(A2141,Sheet1!$A$2:$B$221,2,0)</f>
        <v>South East Zone</v>
      </c>
    </row>
    <row r="2142" spans="1:93" x14ac:dyDescent="0.35">
      <c r="A2142" t="s">
        <v>9063</v>
      </c>
      <c r="B2142">
        <v>336</v>
      </c>
      <c r="C2142" t="s">
        <v>9332</v>
      </c>
      <c r="D2142" t="s">
        <v>678</v>
      </c>
      <c r="E2142" t="s">
        <v>527</v>
      </c>
      <c r="F2142" t="s">
        <v>528</v>
      </c>
      <c r="G2142" t="s">
        <v>518</v>
      </c>
      <c r="H2142" t="s">
        <v>9066</v>
      </c>
      <c r="I2142">
        <v>343415</v>
      </c>
      <c r="J2142" t="s">
        <v>9067</v>
      </c>
      <c r="K2142" t="s">
        <v>9068</v>
      </c>
      <c r="L2142" t="s">
        <v>4622</v>
      </c>
      <c r="M2142" t="s">
        <v>9069</v>
      </c>
      <c r="N2142">
        <v>50000</v>
      </c>
      <c r="O2142" t="s">
        <v>1134</v>
      </c>
      <c r="P2142" t="s">
        <v>1135</v>
      </c>
      <c r="Q2142" t="s">
        <v>9070</v>
      </c>
      <c r="R2142">
        <v>6233168771</v>
      </c>
      <c r="S2142" s="14">
        <v>46206</v>
      </c>
      <c r="T2142" t="s">
        <v>9071</v>
      </c>
      <c r="U2142" s="31">
        <v>46206.490671296298</v>
      </c>
      <c r="AK2142" s="14">
        <v>46206</v>
      </c>
      <c r="AL2142" t="s">
        <v>1536</v>
      </c>
      <c r="AM2142" s="31">
        <v>46206.524386574078</v>
      </c>
      <c r="AQ2142" s="31">
        <v>46206.524386574078</v>
      </c>
      <c r="AR2142" s="14">
        <v>46206</v>
      </c>
      <c r="AS2142" t="s">
        <v>1536</v>
      </c>
      <c r="AT2142" t="s">
        <v>528</v>
      </c>
      <c r="AU2142" t="s">
        <v>678</v>
      </c>
      <c r="AV2142" s="14">
        <v>46206</v>
      </c>
      <c r="AW2142" t="s">
        <v>9071</v>
      </c>
      <c r="AX2142" s="31">
        <v>46206.527881944443</v>
      </c>
      <c r="AY2142" s="14">
        <v>46206</v>
      </c>
      <c r="AZ2142" t="s">
        <v>1435</v>
      </c>
      <c r="BA2142" s="31">
        <v>46206.52888888889</v>
      </c>
      <c r="BB2142" s="14">
        <v>46206</v>
      </c>
      <c r="BC2142" t="s">
        <v>1443</v>
      </c>
      <c r="BD2142" s="31">
        <v>46206.535231481481</v>
      </c>
      <c r="BE2142" s="14">
        <v>46206</v>
      </c>
      <c r="BF2142" t="s">
        <v>1491</v>
      </c>
      <c r="BG2142" s="31">
        <v>46206.631828703707</v>
      </c>
      <c r="BH2142" s="14">
        <v>46206</v>
      </c>
      <c r="BI2142" t="s">
        <v>1491</v>
      </c>
      <c r="BJ2142" s="31">
        <v>46206.6325462963</v>
      </c>
      <c r="BW2142" s="14">
        <v>46206</v>
      </c>
      <c r="BX2142" t="s">
        <v>1491</v>
      </c>
      <c r="BY2142" s="31">
        <v>46206.63722222222</v>
      </c>
      <c r="BZ2142" s="14">
        <v>46206</v>
      </c>
      <c r="CA2142" t="s">
        <v>1438</v>
      </c>
      <c r="CB2142" s="31">
        <v>46206.645902777775</v>
      </c>
      <c r="CF2142" s="14">
        <v>46206</v>
      </c>
      <c r="CG2142" t="s">
        <v>9071</v>
      </c>
      <c r="CH2142" s="31">
        <v>46206.695208333331</v>
      </c>
      <c r="CM2142" s="4">
        <f t="shared" si="86"/>
        <v>46206.490671296298</v>
      </c>
      <c r="CN2142">
        <f t="shared" si="87"/>
        <v>0</v>
      </c>
      <c r="CO2142" t="str">
        <f>VLOOKUP(A2142,Sheet1!$A$2:$B$221,2,0)</f>
        <v>South East Zone</v>
      </c>
    </row>
    <row r="2143" spans="1:93" x14ac:dyDescent="0.35">
      <c r="A2143" t="s">
        <v>9063</v>
      </c>
      <c r="B2143">
        <v>336</v>
      </c>
      <c r="C2143" t="s">
        <v>9332</v>
      </c>
      <c r="D2143" t="s">
        <v>678</v>
      </c>
      <c r="E2143" t="s">
        <v>527</v>
      </c>
      <c r="F2143" t="s">
        <v>528</v>
      </c>
      <c r="G2143" t="s">
        <v>518</v>
      </c>
      <c r="H2143" t="s">
        <v>9072</v>
      </c>
      <c r="I2143">
        <v>356768</v>
      </c>
      <c r="J2143" t="s">
        <v>9073</v>
      </c>
      <c r="K2143" t="s">
        <v>9074</v>
      </c>
      <c r="L2143" t="s">
        <v>4622</v>
      </c>
      <c r="M2143" t="s">
        <v>9075</v>
      </c>
      <c r="N2143">
        <v>70000</v>
      </c>
      <c r="O2143" t="s">
        <v>1029</v>
      </c>
      <c r="P2143" t="s">
        <v>1030</v>
      </c>
      <c r="Q2143" t="s">
        <v>9076</v>
      </c>
      <c r="R2143">
        <v>3994754665</v>
      </c>
      <c r="S2143" s="14">
        <v>46205</v>
      </c>
      <c r="T2143" t="s">
        <v>9077</v>
      </c>
      <c r="U2143" s="31">
        <v>46205.479699074072</v>
      </c>
      <c r="AK2143" s="14">
        <v>46205</v>
      </c>
      <c r="AL2143" t="s">
        <v>1537</v>
      </c>
      <c r="AM2143" s="31">
        <v>46205.505474537036</v>
      </c>
      <c r="AQ2143" s="31">
        <v>46205.505474537036</v>
      </c>
      <c r="AR2143" s="14">
        <v>46205</v>
      </c>
      <c r="AS2143" t="s">
        <v>1537</v>
      </c>
      <c r="AT2143" t="s">
        <v>9078</v>
      </c>
      <c r="AU2143" t="s">
        <v>677</v>
      </c>
      <c r="AV2143" s="14">
        <v>46205</v>
      </c>
      <c r="AW2143" t="s">
        <v>1537</v>
      </c>
      <c r="AX2143" s="31">
        <v>46205.505914351852</v>
      </c>
      <c r="AY2143" s="14">
        <v>46205</v>
      </c>
      <c r="AZ2143" t="s">
        <v>1435</v>
      </c>
      <c r="BA2143" s="31">
        <v>46205.514479166668</v>
      </c>
      <c r="BB2143" s="14">
        <v>46205</v>
      </c>
      <c r="BC2143" t="s">
        <v>1458</v>
      </c>
      <c r="BD2143" s="31">
        <v>46205.52202546296</v>
      </c>
      <c r="BE2143" s="14">
        <v>46205</v>
      </c>
      <c r="BF2143" t="s">
        <v>1491</v>
      </c>
      <c r="BG2143" s="31">
        <v>46205.537349537037</v>
      </c>
      <c r="BH2143" s="14">
        <v>46205</v>
      </c>
      <c r="BI2143" t="s">
        <v>1438</v>
      </c>
      <c r="BJ2143" s="31">
        <v>46205.6015162037</v>
      </c>
      <c r="BK2143" s="14">
        <v>46205</v>
      </c>
      <c r="BL2143" t="s">
        <v>1491</v>
      </c>
      <c r="BM2143" s="31">
        <v>46205.539641203701</v>
      </c>
      <c r="BW2143" s="14">
        <v>46205</v>
      </c>
      <c r="BX2143" t="s">
        <v>1438</v>
      </c>
      <c r="BY2143" s="31">
        <v>46205.623090277775</v>
      </c>
      <c r="BZ2143" s="14">
        <v>46205</v>
      </c>
      <c r="CA2143" t="s">
        <v>1438</v>
      </c>
      <c r="CB2143" s="31">
        <v>46205.626273148147</v>
      </c>
      <c r="CF2143" s="14">
        <v>46205</v>
      </c>
      <c r="CG2143" t="s">
        <v>1537</v>
      </c>
      <c r="CH2143" s="31">
        <v>46205.762719907405</v>
      </c>
      <c r="CM2143" s="4">
        <f t="shared" si="86"/>
        <v>46205.479699074072</v>
      </c>
      <c r="CN2143">
        <f t="shared" si="87"/>
        <v>0</v>
      </c>
      <c r="CO2143" t="str">
        <f>VLOOKUP(A2143,Sheet1!$A$2:$B$221,2,0)</f>
        <v>South East Zone</v>
      </c>
    </row>
    <row r="2144" spans="1:93" x14ac:dyDescent="0.35">
      <c r="A2144" t="s">
        <v>9063</v>
      </c>
      <c r="B2144">
        <v>336</v>
      </c>
      <c r="C2144" t="s">
        <v>9332</v>
      </c>
      <c r="D2144" t="s">
        <v>678</v>
      </c>
      <c r="E2144" t="s">
        <v>527</v>
      </c>
      <c r="F2144" t="s">
        <v>528</v>
      </c>
      <c r="G2144" t="s">
        <v>518</v>
      </c>
      <c r="H2144" t="s">
        <v>11230</v>
      </c>
      <c r="I2144">
        <v>500862</v>
      </c>
      <c r="J2144" t="s">
        <v>1534</v>
      </c>
      <c r="K2144" t="s">
        <v>1535</v>
      </c>
      <c r="L2144" t="s">
        <v>4622</v>
      </c>
      <c r="M2144" t="s">
        <v>11231</v>
      </c>
      <c r="N2144">
        <v>70000</v>
      </c>
      <c r="O2144" t="s">
        <v>1029</v>
      </c>
      <c r="P2144" t="s">
        <v>1030</v>
      </c>
      <c r="Q2144" t="s">
        <v>11232</v>
      </c>
      <c r="R2144">
        <v>6492815178</v>
      </c>
      <c r="S2144" s="14">
        <v>46209</v>
      </c>
      <c r="T2144" t="s">
        <v>9065</v>
      </c>
      <c r="U2144" s="31">
        <v>46209.7421875</v>
      </c>
      <c r="AK2144" s="14">
        <v>46209</v>
      </c>
      <c r="AL2144" t="s">
        <v>1536</v>
      </c>
      <c r="AM2144" s="31">
        <v>46209.785381944443</v>
      </c>
      <c r="AQ2144" s="31">
        <v>46209.785381944443</v>
      </c>
      <c r="AR2144" s="14">
        <v>46209</v>
      </c>
      <c r="AS2144" t="s">
        <v>1536</v>
      </c>
      <c r="AT2144" t="s">
        <v>528</v>
      </c>
      <c r="AU2144" t="s">
        <v>678</v>
      </c>
      <c r="AV2144" s="14">
        <v>46210</v>
      </c>
      <c r="AW2144" t="s">
        <v>1537</v>
      </c>
      <c r="AX2144" s="31">
        <v>46210.345069444447</v>
      </c>
      <c r="AY2144" s="14">
        <v>46210</v>
      </c>
      <c r="AZ2144" t="s">
        <v>1435</v>
      </c>
      <c r="BA2144" s="31">
        <v>46210.396168981482</v>
      </c>
      <c r="BB2144" s="14">
        <v>46210</v>
      </c>
      <c r="BC2144" t="s">
        <v>1458</v>
      </c>
      <c r="BD2144" s="31">
        <v>46210.399537037039</v>
      </c>
      <c r="BE2144" s="14">
        <v>46210</v>
      </c>
      <c r="BF2144" t="s">
        <v>1491</v>
      </c>
      <c r="BG2144" s="31">
        <v>46210.40520833333</v>
      </c>
      <c r="BH2144" s="14">
        <v>46210</v>
      </c>
      <c r="BI2144" t="s">
        <v>1491</v>
      </c>
      <c r="BJ2144" s="31">
        <v>46210.406944444447</v>
      </c>
      <c r="BW2144" s="14">
        <v>46210</v>
      </c>
      <c r="BX2144" t="s">
        <v>1491</v>
      </c>
      <c r="BY2144" s="31">
        <v>46210.414629629631</v>
      </c>
      <c r="BZ2144" s="14">
        <v>46210</v>
      </c>
      <c r="CA2144" t="s">
        <v>1437</v>
      </c>
      <c r="CB2144" s="31">
        <v>46210.554745370369</v>
      </c>
      <c r="CF2144" s="14">
        <v>46210</v>
      </c>
      <c r="CG2144" t="s">
        <v>1537</v>
      </c>
      <c r="CH2144" s="31">
        <v>46210.853472222225</v>
      </c>
      <c r="CM2144" s="4">
        <f t="shared" si="86"/>
        <v>46209.7421875</v>
      </c>
      <c r="CN2144">
        <f t="shared" si="87"/>
        <v>0</v>
      </c>
      <c r="CO2144" t="str">
        <f>VLOOKUP(A2144,Sheet1!$A$2:$B$221,2,0)</f>
        <v>South East Zone</v>
      </c>
    </row>
    <row r="2145" spans="1:93" x14ac:dyDescent="0.35">
      <c r="A2145" t="s">
        <v>9079</v>
      </c>
      <c r="B2145">
        <v>429</v>
      </c>
      <c r="C2145" t="s">
        <v>9332</v>
      </c>
      <c r="D2145" t="s">
        <v>678</v>
      </c>
      <c r="E2145" t="s">
        <v>525</v>
      </c>
      <c r="F2145" t="s">
        <v>526</v>
      </c>
      <c r="G2145" t="s">
        <v>518</v>
      </c>
      <c r="H2145" t="s">
        <v>9080</v>
      </c>
      <c r="I2145">
        <v>207950</v>
      </c>
      <c r="J2145" t="s">
        <v>4444</v>
      </c>
      <c r="K2145" t="s">
        <v>4445</v>
      </c>
      <c r="L2145" t="s">
        <v>4622</v>
      </c>
      <c r="M2145" t="s">
        <v>9081</v>
      </c>
      <c r="N2145">
        <v>90000</v>
      </c>
      <c r="O2145" t="s">
        <v>1032</v>
      </c>
      <c r="P2145" t="s">
        <v>1033</v>
      </c>
      <c r="Q2145" t="s">
        <v>9082</v>
      </c>
      <c r="R2145">
        <v>6955052973</v>
      </c>
      <c r="S2145" s="14">
        <v>46205</v>
      </c>
      <c r="T2145" t="s">
        <v>9083</v>
      </c>
      <c r="U2145" s="31">
        <v>46205.637118055558</v>
      </c>
      <c r="AK2145" s="14">
        <v>46206</v>
      </c>
      <c r="AL2145" t="s">
        <v>9084</v>
      </c>
      <c r="AM2145" s="31">
        <v>46206.627858796295</v>
      </c>
      <c r="AQ2145" s="31">
        <v>46206.627858796295</v>
      </c>
      <c r="AR2145" s="14">
        <v>46206</v>
      </c>
      <c r="AS2145" t="s">
        <v>9084</v>
      </c>
      <c r="AT2145" t="s">
        <v>9085</v>
      </c>
      <c r="AU2145" t="s">
        <v>677</v>
      </c>
      <c r="AV2145" s="14">
        <v>46206</v>
      </c>
      <c r="AW2145" t="s">
        <v>9084</v>
      </c>
      <c r="AX2145" s="31">
        <v>46206.628206018519</v>
      </c>
      <c r="AY2145" s="14">
        <v>46206</v>
      </c>
      <c r="AZ2145" t="s">
        <v>1435</v>
      </c>
      <c r="BA2145" s="31">
        <v>46206.631550925929</v>
      </c>
      <c r="BB2145" s="14">
        <v>46206</v>
      </c>
      <c r="BC2145" t="s">
        <v>1449</v>
      </c>
      <c r="BD2145" s="31">
        <v>46206.638101851851</v>
      </c>
      <c r="BE2145" s="14">
        <v>46206</v>
      </c>
      <c r="BF2145" t="s">
        <v>1444</v>
      </c>
      <c r="BG2145" s="31">
        <v>46206.657523148147</v>
      </c>
      <c r="BK2145" s="14">
        <v>46206</v>
      </c>
      <c r="BL2145" t="s">
        <v>1444</v>
      </c>
      <c r="BM2145" s="31">
        <v>46206.658599537041</v>
      </c>
      <c r="CM2145" s="4">
        <f t="shared" si="86"/>
        <v>46205.637118055558</v>
      </c>
      <c r="CN2145">
        <f t="shared" si="87"/>
        <v>1</v>
      </c>
      <c r="CO2145" t="str">
        <f>VLOOKUP(A2145,Sheet1!$A$2:$B$221,2,0)</f>
        <v>South East Zone</v>
      </c>
    </row>
    <row r="2146" spans="1:93" x14ac:dyDescent="0.35">
      <c r="A2146" t="s">
        <v>9079</v>
      </c>
      <c r="B2146">
        <v>429</v>
      </c>
      <c r="C2146" t="s">
        <v>9332</v>
      </c>
      <c r="D2146" t="s">
        <v>678</v>
      </c>
      <c r="E2146" t="s">
        <v>525</v>
      </c>
      <c r="F2146" t="s">
        <v>526</v>
      </c>
      <c r="G2146" t="s">
        <v>518</v>
      </c>
      <c r="H2146" t="s">
        <v>9086</v>
      </c>
      <c r="I2146">
        <v>214944</v>
      </c>
      <c r="J2146" t="s">
        <v>9087</v>
      </c>
      <c r="K2146" t="s">
        <v>9088</v>
      </c>
      <c r="L2146" t="s">
        <v>4622</v>
      </c>
      <c r="M2146" t="s">
        <v>9089</v>
      </c>
      <c r="Q2146" t="s">
        <v>9090</v>
      </c>
      <c r="R2146">
        <v>3037450869</v>
      </c>
      <c r="S2146" s="14">
        <v>46205</v>
      </c>
      <c r="T2146" t="s">
        <v>9091</v>
      </c>
      <c r="U2146" s="31">
        <v>46205.422152777777</v>
      </c>
      <c r="AK2146" s="14">
        <v>46205</v>
      </c>
      <c r="AL2146" t="s">
        <v>1538</v>
      </c>
      <c r="AM2146" s="31">
        <v>46205.449953703705</v>
      </c>
      <c r="AQ2146" s="31">
        <v>46205.449953703705</v>
      </c>
      <c r="AR2146" s="14">
        <v>46205</v>
      </c>
      <c r="AS2146" t="s">
        <v>1538</v>
      </c>
      <c r="AT2146" t="s">
        <v>526</v>
      </c>
      <c r="AU2146" t="s">
        <v>678</v>
      </c>
      <c r="AV2146" s="14">
        <v>46205</v>
      </c>
      <c r="AW2146" t="s">
        <v>9084</v>
      </c>
      <c r="AX2146" s="31">
        <v>46205.471759259257</v>
      </c>
      <c r="AY2146" s="14">
        <v>46205</v>
      </c>
      <c r="AZ2146" t="s">
        <v>1435</v>
      </c>
      <c r="BA2146" s="31">
        <v>46205.475497685184</v>
      </c>
      <c r="BB2146" s="14">
        <v>46205</v>
      </c>
      <c r="BC2146" t="s">
        <v>1458</v>
      </c>
      <c r="BD2146" s="31">
        <v>46205.485671296294</v>
      </c>
      <c r="BE2146" s="14">
        <v>46205</v>
      </c>
      <c r="BF2146" t="s">
        <v>1444</v>
      </c>
      <c r="BG2146" s="31">
        <v>46205.502951388888</v>
      </c>
      <c r="BK2146" s="14">
        <v>46205</v>
      </c>
      <c r="BL2146" t="s">
        <v>1444</v>
      </c>
      <c r="BM2146" s="31">
        <v>46205.505983796298</v>
      </c>
      <c r="CM2146" s="4">
        <f t="shared" si="86"/>
        <v>46205.422152777777</v>
      </c>
      <c r="CN2146">
        <f t="shared" si="87"/>
        <v>0</v>
      </c>
      <c r="CO2146" t="str">
        <f>VLOOKUP(A2146,Sheet1!$A$2:$B$221,2,0)</f>
        <v>South East Zone</v>
      </c>
    </row>
    <row r="2147" spans="1:93" x14ac:dyDescent="0.35">
      <c r="A2147" t="s">
        <v>9079</v>
      </c>
      <c r="B2147">
        <v>429</v>
      </c>
      <c r="C2147" t="s">
        <v>9332</v>
      </c>
      <c r="D2147" t="s">
        <v>678</v>
      </c>
      <c r="E2147" t="s">
        <v>525</v>
      </c>
      <c r="F2147" t="s">
        <v>526</v>
      </c>
      <c r="G2147" t="s">
        <v>518</v>
      </c>
      <c r="H2147" t="s">
        <v>9086</v>
      </c>
      <c r="I2147">
        <v>214944</v>
      </c>
      <c r="J2147" t="s">
        <v>9087</v>
      </c>
      <c r="K2147" t="s">
        <v>9088</v>
      </c>
      <c r="L2147" t="s">
        <v>4622</v>
      </c>
      <c r="M2147" t="s">
        <v>9089</v>
      </c>
      <c r="N2147">
        <v>50000</v>
      </c>
      <c r="O2147" t="s">
        <v>1134</v>
      </c>
      <c r="P2147" t="s">
        <v>1135</v>
      </c>
      <c r="Q2147" t="s">
        <v>9092</v>
      </c>
      <c r="R2147">
        <v>2127976145</v>
      </c>
      <c r="S2147" s="14">
        <v>46205</v>
      </c>
      <c r="T2147" t="s">
        <v>9091</v>
      </c>
      <c r="U2147" s="31">
        <v>46205.422175925924</v>
      </c>
      <c r="AK2147" s="14">
        <v>46205</v>
      </c>
      <c r="AL2147" t="s">
        <v>1538</v>
      </c>
      <c r="AM2147" s="31">
        <v>46205.449907407405</v>
      </c>
      <c r="AQ2147" s="31">
        <v>46205.449907407405</v>
      </c>
      <c r="AR2147" s="14">
        <v>46205</v>
      </c>
      <c r="AS2147" t="s">
        <v>1538</v>
      </c>
      <c r="AT2147" t="s">
        <v>526</v>
      </c>
      <c r="AU2147" t="s">
        <v>678</v>
      </c>
      <c r="AV2147" s="14">
        <v>46205</v>
      </c>
      <c r="AW2147" t="s">
        <v>9084</v>
      </c>
      <c r="AX2147" s="31">
        <v>46205.472094907411</v>
      </c>
      <c r="AY2147" s="14">
        <v>46205</v>
      </c>
      <c r="AZ2147" t="s">
        <v>1435</v>
      </c>
      <c r="BA2147" s="31">
        <v>46205.475497685184</v>
      </c>
      <c r="BB2147" s="14">
        <v>46205</v>
      </c>
      <c r="BC2147" t="s">
        <v>1458</v>
      </c>
      <c r="BD2147" s="31">
        <v>46205.485648148147</v>
      </c>
      <c r="BE2147" s="14">
        <v>46205</v>
      </c>
      <c r="BF2147" t="s">
        <v>1444</v>
      </c>
      <c r="BG2147" s="31">
        <v>46205.502928240741</v>
      </c>
      <c r="BH2147" s="14">
        <v>46205</v>
      </c>
      <c r="BI2147" t="s">
        <v>1444</v>
      </c>
      <c r="BJ2147" s="31">
        <v>46205.529826388891</v>
      </c>
      <c r="BK2147" s="14">
        <v>46205</v>
      </c>
      <c r="BL2147" t="s">
        <v>1444</v>
      </c>
      <c r="BM2147" s="31">
        <v>46205.505949074075</v>
      </c>
      <c r="BW2147" s="14">
        <v>46205</v>
      </c>
      <c r="BX2147" t="s">
        <v>1444</v>
      </c>
      <c r="BY2147" s="31">
        <v>46205.53465277778</v>
      </c>
      <c r="BZ2147" s="14">
        <v>46205</v>
      </c>
      <c r="CA2147" t="s">
        <v>1438</v>
      </c>
      <c r="CB2147" s="31">
        <v>46205.536631944444</v>
      </c>
      <c r="CM2147" s="4">
        <f t="shared" si="86"/>
        <v>46205.422175925924</v>
      </c>
      <c r="CN2147">
        <f t="shared" si="87"/>
        <v>0</v>
      </c>
      <c r="CO2147" t="str">
        <f>VLOOKUP(A2147,Sheet1!$A$2:$B$221,2,0)</f>
        <v>South East Zone</v>
      </c>
    </row>
    <row r="2148" spans="1:93" x14ac:dyDescent="0.35">
      <c r="A2148" t="s">
        <v>9079</v>
      </c>
      <c r="B2148">
        <v>429</v>
      </c>
      <c r="C2148" t="s">
        <v>9332</v>
      </c>
      <c r="D2148" t="s">
        <v>678</v>
      </c>
      <c r="E2148" t="s">
        <v>525</v>
      </c>
      <c r="F2148" t="s">
        <v>526</v>
      </c>
      <c r="G2148" t="s">
        <v>518</v>
      </c>
      <c r="H2148" t="s">
        <v>9086</v>
      </c>
      <c r="I2148">
        <v>214944</v>
      </c>
      <c r="J2148" t="s">
        <v>9087</v>
      </c>
      <c r="K2148" t="s">
        <v>9088</v>
      </c>
      <c r="L2148" t="s">
        <v>4622</v>
      </c>
      <c r="M2148" t="s">
        <v>9089</v>
      </c>
      <c r="N2148">
        <v>50000</v>
      </c>
      <c r="O2148" t="s">
        <v>1134</v>
      </c>
      <c r="P2148" t="s">
        <v>1135</v>
      </c>
      <c r="Q2148" t="s">
        <v>9093</v>
      </c>
      <c r="R2148">
        <v>6593990721</v>
      </c>
      <c r="S2148" s="14">
        <v>46205</v>
      </c>
      <c r="T2148" t="s">
        <v>9091</v>
      </c>
      <c r="U2148" s="31">
        <v>46205.4221412037</v>
      </c>
      <c r="AK2148" s="14">
        <v>46205</v>
      </c>
      <c r="AL2148" t="s">
        <v>1538</v>
      </c>
      <c r="AM2148" s="31">
        <v>46205.449930555558</v>
      </c>
      <c r="AQ2148" s="31">
        <v>46205.449930555558</v>
      </c>
      <c r="AR2148" s="14">
        <v>46205</v>
      </c>
      <c r="AS2148" t="s">
        <v>1538</v>
      </c>
      <c r="AT2148" t="s">
        <v>526</v>
      </c>
      <c r="AU2148" t="s">
        <v>678</v>
      </c>
      <c r="AV2148" s="14">
        <v>46205</v>
      </c>
      <c r="AW2148" t="s">
        <v>9084</v>
      </c>
      <c r="AX2148" s="31">
        <v>46205.472094907411</v>
      </c>
      <c r="AY2148" s="14">
        <v>46205</v>
      </c>
      <c r="AZ2148" t="s">
        <v>1435</v>
      </c>
      <c r="BA2148" s="31">
        <v>46205.475497685184</v>
      </c>
      <c r="BB2148" s="14">
        <v>46205</v>
      </c>
      <c r="BC2148" t="s">
        <v>1458</v>
      </c>
      <c r="BD2148" s="31">
        <v>46205.485659722224</v>
      </c>
      <c r="BE2148" s="14">
        <v>46205</v>
      </c>
      <c r="BF2148" t="s">
        <v>1444</v>
      </c>
      <c r="BG2148" s="31">
        <v>46205.502939814818</v>
      </c>
      <c r="BH2148" s="14">
        <v>46205</v>
      </c>
      <c r="BI2148" t="s">
        <v>1444</v>
      </c>
      <c r="BJ2148" s="31">
        <v>46205.52983796296</v>
      </c>
      <c r="BK2148" s="14">
        <v>46205</v>
      </c>
      <c r="BL2148" t="s">
        <v>1444</v>
      </c>
      <c r="BM2148" s="31">
        <v>46205.505972222221</v>
      </c>
      <c r="BW2148" s="14">
        <v>46205</v>
      </c>
      <c r="BX2148" t="s">
        <v>1444</v>
      </c>
      <c r="BY2148" s="31">
        <v>46205.53466435185</v>
      </c>
      <c r="BZ2148" s="14">
        <v>46205</v>
      </c>
      <c r="CA2148" t="s">
        <v>1438</v>
      </c>
      <c r="CB2148" s="31">
        <v>46205.536631944444</v>
      </c>
      <c r="CM2148" s="4">
        <f t="shared" si="86"/>
        <v>46205.4221412037</v>
      </c>
      <c r="CN2148">
        <f t="shared" si="87"/>
        <v>0</v>
      </c>
      <c r="CO2148" t="str">
        <f>VLOOKUP(A2148,Sheet1!$A$2:$B$221,2,0)</f>
        <v>South East Zone</v>
      </c>
    </row>
    <row r="2149" spans="1:93" x14ac:dyDescent="0.35">
      <c r="A2149" t="s">
        <v>9079</v>
      </c>
      <c r="B2149">
        <v>429</v>
      </c>
      <c r="C2149" t="s">
        <v>9332</v>
      </c>
      <c r="D2149" t="s">
        <v>678</v>
      </c>
      <c r="E2149" t="s">
        <v>525</v>
      </c>
      <c r="F2149" t="s">
        <v>526</v>
      </c>
      <c r="G2149" t="s">
        <v>518</v>
      </c>
      <c r="H2149" t="s">
        <v>9094</v>
      </c>
      <c r="I2149">
        <v>231460</v>
      </c>
      <c r="J2149" t="s">
        <v>3597</v>
      </c>
      <c r="K2149" t="s">
        <v>3598</v>
      </c>
      <c r="L2149" t="s">
        <v>4622</v>
      </c>
      <c r="M2149" t="s">
        <v>9095</v>
      </c>
      <c r="N2149">
        <v>77000</v>
      </c>
      <c r="O2149" t="s">
        <v>1124</v>
      </c>
      <c r="P2149" t="s">
        <v>1125</v>
      </c>
      <c r="Q2149" t="s">
        <v>9096</v>
      </c>
      <c r="R2149">
        <v>9000383384</v>
      </c>
      <c r="S2149" s="14">
        <v>46205</v>
      </c>
      <c r="T2149" t="s">
        <v>9097</v>
      </c>
      <c r="U2149" s="31">
        <v>46205.631099537037</v>
      </c>
      <c r="AK2149" s="14">
        <v>46205</v>
      </c>
      <c r="AL2149" t="s">
        <v>1538</v>
      </c>
      <c r="AM2149" s="31">
        <v>46205.654826388891</v>
      </c>
      <c r="AQ2149" s="31">
        <v>46205.654826388891</v>
      </c>
      <c r="AR2149" s="14">
        <v>46205</v>
      </c>
      <c r="AS2149" t="s">
        <v>1538</v>
      </c>
      <c r="AT2149" t="s">
        <v>526</v>
      </c>
      <c r="AU2149" t="s">
        <v>678</v>
      </c>
      <c r="AV2149" s="14">
        <v>46205</v>
      </c>
      <c r="AW2149" t="s">
        <v>9084</v>
      </c>
      <c r="AX2149" s="31">
        <v>46205.660925925928</v>
      </c>
      <c r="AY2149" s="14">
        <v>46205</v>
      </c>
      <c r="AZ2149" t="s">
        <v>1435</v>
      </c>
      <c r="BA2149" s="31">
        <v>46205.667962962965</v>
      </c>
      <c r="BB2149" s="14">
        <v>46205</v>
      </c>
      <c r="BC2149" t="s">
        <v>1440</v>
      </c>
      <c r="BD2149" s="31">
        <v>46205.672951388886</v>
      </c>
      <c r="BE2149" s="14">
        <v>46205</v>
      </c>
      <c r="BF2149" t="s">
        <v>1491</v>
      </c>
      <c r="BG2149" s="31">
        <v>46205.682673611111</v>
      </c>
      <c r="BH2149" s="14">
        <v>46205</v>
      </c>
      <c r="BI2149" t="s">
        <v>1491</v>
      </c>
      <c r="BJ2149" s="31">
        <v>46205.683715277781</v>
      </c>
      <c r="BW2149" s="14">
        <v>46205</v>
      </c>
      <c r="BX2149" t="s">
        <v>1491</v>
      </c>
      <c r="BY2149" s="31">
        <v>46205.698483796295</v>
      </c>
      <c r="BZ2149" s="14">
        <v>46205</v>
      </c>
      <c r="CA2149" t="s">
        <v>1437</v>
      </c>
      <c r="CB2149" s="31">
        <v>46205.716215277775</v>
      </c>
      <c r="CF2149" s="14">
        <v>46205</v>
      </c>
      <c r="CG2149" t="s">
        <v>9084</v>
      </c>
      <c r="CH2149" s="31">
        <v>46205.775150462963</v>
      </c>
      <c r="CM2149" s="4">
        <f t="shared" si="86"/>
        <v>46205.631099537037</v>
      </c>
      <c r="CN2149">
        <f t="shared" si="87"/>
        <v>0</v>
      </c>
      <c r="CO2149" t="str">
        <f>VLOOKUP(A2149,Sheet1!$A$2:$B$221,2,0)</f>
        <v>South East Zone</v>
      </c>
    </row>
    <row r="2150" spans="1:93" x14ac:dyDescent="0.35">
      <c r="A2150" t="s">
        <v>9079</v>
      </c>
      <c r="B2150">
        <v>429</v>
      </c>
      <c r="C2150" t="s">
        <v>9332</v>
      </c>
      <c r="D2150" t="s">
        <v>678</v>
      </c>
      <c r="E2150" t="s">
        <v>525</v>
      </c>
      <c r="F2150" t="s">
        <v>526</v>
      </c>
      <c r="G2150" t="s">
        <v>518</v>
      </c>
      <c r="H2150" t="s">
        <v>9098</v>
      </c>
      <c r="I2150">
        <v>249434</v>
      </c>
      <c r="J2150" t="s">
        <v>3144</v>
      </c>
      <c r="K2150" t="s">
        <v>3145</v>
      </c>
      <c r="L2150" t="s">
        <v>4622</v>
      </c>
      <c r="M2150" t="s">
        <v>9099</v>
      </c>
      <c r="N2150">
        <v>45000</v>
      </c>
      <c r="O2150" t="s">
        <v>1036</v>
      </c>
      <c r="P2150" t="s">
        <v>1037</v>
      </c>
      <c r="Q2150" t="s">
        <v>9100</v>
      </c>
      <c r="R2150">
        <v>4877739775</v>
      </c>
      <c r="S2150" s="14">
        <v>46204</v>
      </c>
      <c r="T2150" t="s">
        <v>9083</v>
      </c>
      <c r="U2150" s="31">
        <v>46204.682245370372</v>
      </c>
      <c r="AK2150" s="14">
        <v>46204</v>
      </c>
      <c r="AL2150" t="s">
        <v>1538</v>
      </c>
      <c r="AM2150" s="31">
        <v>46204.724270833336</v>
      </c>
      <c r="AQ2150" s="31">
        <v>46204.724270833336</v>
      </c>
      <c r="AR2150" s="14">
        <v>46204</v>
      </c>
      <c r="AS2150" t="s">
        <v>1538</v>
      </c>
      <c r="AT2150" t="s">
        <v>526</v>
      </c>
      <c r="AU2150" t="s">
        <v>678</v>
      </c>
      <c r="AV2150" s="14">
        <v>46204</v>
      </c>
      <c r="AW2150" t="s">
        <v>1538</v>
      </c>
      <c r="AX2150" s="31">
        <v>46204.727592592593</v>
      </c>
      <c r="AY2150" s="14">
        <v>46204</v>
      </c>
      <c r="AZ2150" t="s">
        <v>1435</v>
      </c>
      <c r="BA2150" s="31">
        <v>46204.732557870368</v>
      </c>
      <c r="BB2150" s="14">
        <v>46204</v>
      </c>
      <c r="BC2150" t="s">
        <v>1449</v>
      </c>
      <c r="BD2150" s="31">
        <v>46204.73777777778</v>
      </c>
      <c r="BE2150" s="14">
        <v>46204</v>
      </c>
      <c r="BF2150" t="s">
        <v>1491</v>
      </c>
      <c r="BG2150" s="31">
        <v>46204.747430555559</v>
      </c>
      <c r="BH2150" s="14">
        <v>46204</v>
      </c>
      <c r="BI2150" t="s">
        <v>1491</v>
      </c>
      <c r="BJ2150" s="31">
        <v>46204.747858796298</v>
      </c>
      <c r="BW2150" s="14">
        <v>46204</v>
      </c>
      <c r="BX2150" t="s">
        <v>1491</v>
      </c>
      <c r="BY2150" s="31">
        <v>46204.753009259257</v>
      </c>
      <c r="BZ2150" s="14">
        <v>46204</v>
      </c>
      <c r="CA2150" t="s">
        <v>1438</v>
      </c>
      <c r="CB2150" s="31">
        <v>46204.759548611109</v>
      </c>
      <c r="CF2150" s="14">
        <v>46205</v>
      </c>
      <c r="CG2150" t="s">
        <v>9084</v>
      </c>
      <c r="CH2150" s="31">
        <v>46205.425393518519</v>
      </c>
      <c r="CM2150" s="4">
        <f t="shared" si="86"/>
        <v>46204.682245370372</v>
      </c>
      <c r="CN2150">
        <f t="shared" si="87"/>
        <v>0</v>
      </c>
      <c r="CO2150" t="str">
        <f>VLOOKUP(A2150,Sheet1!$A$2:$B$221,2,0)</f>
        <v>South East Zone</v>
      </c>
    </row>
    <row r="2151" spans="1:93" x14ac:dyDescent="0.35">
      <c r="A2151" t="s">
        <v>9079</v>
      </c>
      <c r="B2151">
        <v>429</v>
      </c>
      <c r="C2151" t="s">
        <v>9332</v>
      </c>
      <c r="D2151" t="s">
        <v>678</v>
      </c>
      <c r="E2151" t="s">
        <v>525</v>
      </c>
      <c r="F2151" t="s">
        <v>526</v>
      </c>
      <c r="G2151" t="s">
        <v>518</v>
      </c>
      <c r="H2151" t="s">
        <v>3961</v>
      </c>
      <c r="I2151">
        <v>381516</v>
      </c>
      <c r="J2151" t="s">
        <v>3144</v>
      </c>
      <c r="K2151" t="s">
        <v>3145</v>
      </c>
      <c r="L2151" t="s">
        <v>4622</v>
      </c>
      <c r="M2151" t="s">
        <v>9101</v>
      </c>
      <c r="N2151">
        <v>90000</v>
      </c>
      <c r="O2151" t="s">
        <v>1032</v>
      </c>
      <c r="P2151" t="s">
        <v>1033</v>
      </c>
      <c r="Q2151" t="s">
        <v>3962</v>
      </c>
      <c r="R2151">
        <v>1054153372</v>
      </c>
      <c r="S2151" s="14">
        <v>46204</v>
      </c>
      <c r="T2151" t="s">
        <v>9102</v>
      </c>
      <c r="U2151" s="31">
        <v>46204.51898148148</v>
      </c>
      <c r="AK2151" s="14">
        <v>46204</v>
      </c>
      <c r="AL2151" t="s">
        <v>1538</v>
      </c>
      <c r="AM2151" s="31">
        <v>46204.551030092596</v>
      </c>
      <c r="AQ2151" s="31">
        <v>46204.551030092596</v>
      </c>
      <c r="AR2151" s="14">
        <v>46204</v>
      </c>
      <c r="AS2151" t="s">
        <v>1538</v>
      </c>
      <c r="AT2151" t="s">
        <v>526</v>
      </c>
      <c r="AU2151" t="s">
        <v>678</v>
      </c>
      <c r="AV2151" s="14">
        <v>46204</v>
      </c>
      <c r="AW2151" t="s">
        <v>9084</v>
      </c>
      <c r="AX2151" s="31">
        <v>46204.571469907409</v>
      </c>
      <c r="AY2151" s="14">
        <v>46204</v>
      </c>
      <c r="AZ2151" t="s">
        <v>1435</v>
      </c>
      <c r="BA2151" s="31">
        <v>46204.577928240738</v>
      </c>
      <c r="BB2151" s="14">
        <v>46204</v>
      </c>
      <c r="BC2151" t="s">
        <v>1457</v>
      </c>
      <c r="BD2151" s="31">
        <v>46204.594155092593</v>
      </c>
      <c r="BE2151" s="14">
        <v>46204</v>
      </c>
      <c r="BF2151" t="s">
        <v>1491</v>
      </c>
      <c r="BG2151" s="31">
        <v>46204.614062499997</v>
      </c>
      <c r="BH2151" s="14">
        <v>46205</v>
      </c>
      <c r="BI2151" t="s">
        <v>1444</v>
      </c>
      <c r="BJ2151" s="31">
        <v>46205.451851851853</v>
      </c>
      <c r="BK2151" s="14">
        <v>46204</v>
      </c>
      <c r="BL2151" t="s">
        <v>1491</v>
      </c>
      <c r="BM2151" s="31">
        <v>46204.615034722221</v>
      </c>
      <c r="BW2151" s="14">
        <v>46205</v>
      </c>
      <c r="BX2151" t="s">
        <v>1444</v>
      </c>
      <c r="BY2151" s="31">
        <v>46205.487407407411</v>
      </c>
      <c r="BZ2151" s="14">
        <v>46205</v>
      </c>
      <c r="CA2151" t="s">
        <v>1455</v>
      </c>
      <c r="CB2151" s="31">
        <v>46205.491608796299</v>
      </c>
      <c r="CF2151" s="14">
        <v>46205</v>
      </c>
      <c r="CG2151" t="s">
        <v>9084</v>
      </c>
      <c r="CH2151" s="31">
        <v>46205.656493055554</v>
      </c>
      <c r="CM2151" s="4">
        <f t="shared" si="86"/>
        <v>46204.51898148148</v>
      </c>
      <c r="CN2151">
        <f t="shared" si="87"/>
        <v>0</v>
      </c>
      <c r="CO2151" t="str">
        <f>VLOOKUP(A2151,Sheet1!$A$2:$B$221,2,0)</f>
        <v>South East Zone</v>
      </c>
    </row>
    <row r="2152" spans="1:93" x14ac:dyDescent="0.35">
      <c r="A2152" t="s">
        <v>9079</v>
      </c>
      <c r="B2152">
        <v>429</v>
      </c>
      <c r="C2152" t="s">
        <v>9332</v>
      </c>
      <c r="D2152" t="s">
        <v>678</v>
      </c>
      <c r="E2152" t="s">
        <v>525</v>
      </c>
      <c r="F2152" t="s">
        <v>526</v>
      </c>
      <c r="G2152" t="s">
        <v>518</v>
      </c>
      <c r="H2152" t="s">
        <v>4442</v>
      </c>
      <c r="I2152">
        <v>422912</v>
      </c>
      <c r="J2152" t="s">
        <v>4444</v>
      </c>
      <c r="K2152" t="s">
        <v>4445</v>
      </c>
      <c r="L2152" t="s">
        <v>4622</v>
      </c>
      <c r="M2152" t="s">
        <v>9103</v>
      </c>
      <c r="N2152">
        <v>90000</v>
      </c>
      <c r="O2152" t="s">
        <v>1032</v>
      </c>
      <c r="P2152" t="s">
        <v>1033</v>
      </c>
      <c r="Q2152" t="s">
        <v>4443</v>
      </c>
      <c r="R2152">
        <v>8438011200</v>
      </c>
      <c r="S2152" s="14">
        <v>46205</v>
      </c>
      <c r="T2152" t="s">
        <v>9083</v>
      </c>
      <c r="U2152" s="31">
        <v>46205.599502314813</v>
      </c>
      <c r="AK2152" s="14">
        <v>46206</v>
      </c>
      <c r="AL2152" t="s">
        <v>1538</v>
      </c>
      <c r="AM2152" s="31">
        <v>46206.491655092592</v>
      </c>
      <c r="AQ2152" s="31">
        <v>46206.491655092592</v>
      </c>
      <c r="AR2152" s="14">
        <v>46206</v>
      </c>
      <c r="AS2152" t="s">
        <v>1538</v>
      </c>
      <c r="AT2152" t="s">
        <v>526</v>
      </c>
      <c r="AU2152" t="s">
        <v>678</v>
      </c>
      <c r="AV2152" s="14">
        <v>46206</v>
      </c>
      <c r="AW2152" t="s">
        <v>1538</v>
      </c>
      <c r="AX2152" s="31">
        <v>46206.492303240739</v>
      </c>
      <c r="AY2152" s="14">
        <v>46206</v>
      </c>
      <c r="AZ2152" t="s">
        <v>1435</v>
      </c>
      <c r="BA2152" s="31">
        <v>46206.495787037034</v>
      </c>
      <c r="BB2152" s="14">
        <v>46206</v>
      </c>
      <c r="BC2152" t="s">
        <v>1454</v>
      </c>
      <c r="BD2152" s="31">
        <v>46206.505289351851</v>
      </c>
      <c r="BE2152" s="14">
        <v>46206</v>
      </c>
      <c r="BF2152" t="s">
        <v>1444</v>
      </c>
      <c r="BG2152" s="31">
        <v>46206.563692129632</v>
      </c>
      <c r="BH2152" s="14">
        <v>46206</v>
      </c>
      <c r="BI2152" t="s">
        <v>1444</v>
      </c>
      <c r="BJ2152" s="31">
        <v>46206.564467592594</v>
      </c>
      <c r="BW2152" s="14">
        <v>46206</v>
      </c>
      <c r="BX2152" t="s">
        <v>1444</v>
      </c>
      <c r="BY2152" s="31">
        <v>46206.568171296298</v>
      </c>
      <c r="BZ2152" s="14">
        <v>46206</v>
      </c>
      <c r="CA2152" t="s">
        <v>1437</v>
      </c>
      <c r="CB2152" s="31">
        <v>46206.571296296293</v>
      </c>
      <c r="CF2152" s="14">
        <v>46206</v>
      </c>
      <c r="CG2152" t="s">
        <v>9084</v>
      </c>
      <c r="CH2152" s="31">
        <v>46206.627824074072</v>
      </c>
      <c r="CM2152" s="4">
        <f t="shared" si="86"/>
        <v>46205.599502314813</v>
      </c>
      <c r="CN2152">
        <f t="shared" si="87"/>
        <v>1</v>
      </c>
      <c r="CO2152" t="str">
        <f>VLOOKUP(A2152,Sheet1!$A$2:$B$221,2,0)</f>
        <v>South East Zone</v>
      </c>
    </row>
    <row r="2153" spans="1:93" x14ac:dyDescent="0.35">
      <c r="A2153" t="s">
        <v>9079</v>
      </c>
      <c r="B2153">
        <v>429</v>
      </c>
      <c r="C2153" t="s">
        <v>9332</v>
      </c>
      <c r="D2153" t="s">
        <v>678</v>
      </c>
      <c r="E2153" t="s">
        <v>525</v>
      </c>
      <c r="F2153" t="s">
        <v>526</v>
      </c>
      <c r="G2153" t="s">
        <v>518</v>
      </c>
      <c r="H2153" t="s">
        <v>9104</v>
      </c>
      <c r="I2153">
        <v>456661</v>
      </c>
      <c r="J2153" t="s">
        <v>3144</v>
      </c>
      <c r="K2153" t="s">
        <v>3145</v>
      </c>
      <c r="L2153" t="s">
        <v>4622</v>
      </c>
      <c r="M2153" t="s">
        <v>9105</v>
      </c>
      <c r="N2153">
        <v>45000</v>
      </c>
      <c r="O2153" t="s">
        <v>1036</v>
      </c>
      <c r="P2153" t="s">
        <v>1037</v>
      </c>
      <c r="Q2153" t="s">
        <v>9106</v>
      </c>
      <c r="R2153">
        <v>3837779819</v>
      </c>
      <c r="S2153" s="14">
        <v>46205</v>
      </c>
      <c r="T2153" t="s">
        <v>9102</v>
      </c>
      <c r="U2153" s="31">
        <v>46205.419918981483</v>
      </c>
      <c r="AK2153" s="14">
        <v>46205</v>
      </c>
      <c r="AL2153" t="s">
        <v>1538</v>
      </c>
      <c r="AM2153" s="31">
        <v>46205.486168981479</v>
      </c>
      <c r="AQ2153" s="31">
        <v>46205.486168981479</v>
      </c>
      <c r="AR2153" s="14">
        <v>46205</v>
      </c>
      <c r="AS2153" t="s">
        <v>1538</v>
      </c>
      <c r="AT2153" t="s">
        <v>526</v>
      </c>
      <c r="AU2153" t="s">
        <v>678</v>
      </c>
      <c r="AV2153" s="14">
        <v>46205</v>
      </c>
      <c r="AW2153" t="s">
        <v>9084</v>
      </c>
      <c r="AX2153" s="31">
        <v>46205.490543981483</v>
      </c>
      <c r="AY2153" s="14">
        <v>46205</v>
      </c>
      <c r="AZ2153" t="s">
        <v>1435</v>
      </c>
      <c r="BA2153" s="31">
        <v>46205.498761574076</v>
      </c>
      <c r="BB2153" s="14">
        <v>46205</v>
      </c>
      <c r="BC2153" t="s">
        <v>1441</v>
      </c>
      <c r="BD2153" s="31">
        <v>46205.506030092591</v>
      </c>
      <c r="BE2153" s="14">
        <v>46205</v>
      </c>
      <c r="BF2153" t="s">
        <v>1491</v>
      </c>
      <c r="BG2153" s="31">
        <v>46205.534247685187</v>
      </c>
      <c r="BH2153" s="14">
        <v>46205</v>
      </c>
      <c r="BI2153" t="s">
        <v>1491</v>
      </c>
      <c r="BJ2153" s="31">
        <v>46205.534884259258</v>
      </c>
      <c r="BW2153" s="14">
        <v>46205</v>
      </c>
      <c r="BX2153" t="s">
        <v>1491</v>
      </c>
      <c r="BY2153" s="31">
        <v>46205.542291666665</v>
      </c>
      <c r="BZ2153" s="14">
        <v>46205</v>
      </c>
      <c r="CA2153" t="s">
        <v>1455</v>
      </c>
      <c r="CB2153" s="31">
        <v>46205.555289351854</v>
      </c>
      <c r="CF2153" s="14">
        <v>46205</v>
      </c>
      <c r="CG2153" t="s">
        <v>9084</v>
      </c>
      <c r="CH2153" s="31">
        <v>46205.708055555559</v>
      </c>
      <c r="CM2153" s="4">
        <f t="shared" si="86"/>
        <v>46205.419918981483</v>
      </c>
      <c r="CN2153">
        <f t="shared" si="87"/>
        <v>0</v>
      </c>
      <c r="CO2153" t="str">
        <f>VLOOKUP(A2153,Sheet1!$A$2:$B$221,2,0)</f>
        <v>South East Zone</v>
      </c>
    </row>
    <row r="2154" spans="1:93" x14ac:dyDescent="0.35">
      <c r="A2154" t="s">
        <v>9079</v>
      </c>
      <c r="B2154">
        <v>429</v>
      </c>
      <c r="C2154" t="s">
        <v>9332</v>
      </c>
      <c r="D2154" t="s">
        <v>678</v>
      </c>
      <c r="E2154" t="s">
        <v>525</v>
      </c>
      <c r="F2154" t="s">
        <v>526</v>
      </c>
      <c r="G2154" t="s">
        <v>518</v>
      </c>
      <c r="H2154" t="s">
        <v>9107</v>
      </c>
      <c r="I2154">
        <v>461852</v>
      </c>
      <c r="J2154" t="s">
        <v>9108</v>
      </c>
      <c r="K2154" t="s">
        <v>9109</v>
      </c>
      <c r="L2154" t="s">
        <v>4622</v>
      </c>
      <c r="M2154" t="s">
        <v>9110</v>
      </c>
      <c r="N2154">
        <v>40000</v>
      </c>
      <c r="O2154" t="s">
        <v>1059</v>
      </c>
      <c r="P2154" t="s">
        <v>1060</v>
      </c>
      <c r="Q2154" t="s">
        <v>9111</v>
      </c>
      <c r="R2154">
        <v>9791562783</v>
      </c>
      <c r="S2154" s="14">
        <v>46206</v>
      </c>
      <c r="T2154" t="s">
        <v>9112</v>
      </c>
      <c r="U2154" s="31">
        <v>46206.718576388892</v>
      </c>
      <c r="AK2154" s="14">
        <v>46206</v>
      </c>
      <c r="AL2154" t="s">
        <v>9084</v>
      </c>
      <c r="AM2154" s="31">
        <v>46206.741157407407</v>
      </c>
      <c r="AQ2154" s="31">
        <v>46206.741157407407</v>
      </c>
      <c r="AR2154" s="14">
        <v>46206</v>
      </c>
      <c r="AS2154" t="s">
        <v>9084</v>
      </c>
      <c r="AT2154" t="s">
        <v>9085</v>
      </c>
      <c r="AU2154" t="s">
        <v>677</v>
      </c>
      <c r="AV2154" s="14">
        <v>46206</v>
      </c>
      <c r="AW2154" t="s">
        <v>9084</v>
      </c>
      <c r="AX2154" s="31">
        <v>46206.741550925923</v>
      </c>
      <c r="AY2154" s="14">
        <v>46206</v>
      </c>
      <c r="AZ2154" t="s">
        <v>1435</v>
      </c>
      <c r="BA2154" s="31">
        <v>46206.745300925926</v>
      </c>
      <c r="BB2154" s="14">
        <v>46206</v>
      </c>
      <c r="BC2154" t="s">
        <v>1458</v>
      </c>
      <c r="BD2154" s="31">
        <v>46206.756990740738</v>
      </c>
      <c r="BE2154" s="14">
        <v>46206</v>
      </c>
      <c r="BF2154" t="s">
        <v>1491</v>
      </c>
      <c r="BG2154" s="31">
        <v>46206.757187499999</v>
      </c>
      <c r="BH2154" s="14">
        <v>46209</v>
      </c>
      <c r="BI2154" t="s">
        <v>1491</v>
      </c>
      <c r="BJ2154" s="31">
        <v>46209.394814814812</v>
      </c>
      <c r="BK2154" s="14">
        <v>46206</v>
      </c>
      <c r="BL2154" t="s">
        <v>1491</v>
      </c>
      <c r="BM2154" s="31">
        <v>46206.758379629631</v>
      </c>
      <c r="BW2154" s="14">
        <v>46209</v>
      </c>
      <c r="BX2154" t="s">
        <v>1491</v>
      </c>
      <c r="BY2154" s="31">
        <v>46209.413171296299</v>
      </c>
      <c r="BZ2154" s="14">
        <v>46210</v>
      </c>
      <c r="CA2154" t="s">
        <v>1455</v>
      </c>
      <c r="CB2154" s="31">
        <v>46210.561701388891</v>
      </c>
      <c r="CM2154" s="4">
        <f t="shared" si="86"/>
        <v>46206.718576388892</v>
      </c>
      <c r="CN2154">
        <f t="shared" si="87"/>
        <v>0</v>
      </c>
      <c r="CO2154" t="str">
        <f>VLOOKUP(A2154,Sheet1!$A$2:$B$221,2,0)</f>
        <v>South East Zone</v>
      </c>
    </row>
    <row r="2155" spans="1:93" x14ac:dyDescent="0.35">
      <c r="A2155" t="s">
        <v>9079</v>
      </c>
      <c r="B2155">
        <v>429</v>
      </c>
      <c r="C2155" t="s">
        <v>9332</v>
      </c>
      <c r="D2155" t="s">
        <v>678</v>
      </c>
      <c r="E2155" t="s">
        <v>525</v>
      </c>
      <c r="F2155" t="s">
        <v>526</v>
      </c>
      <c r="G2155" t="s">
        <v>518</v>
      </c>
      <c r="H2155" t="s">
        <v>9113</v>
      </c>
      <c r="I2155">
        <v>636549</v>
      </c>
      <c r="J2155" t="s">
        <v>3144</v>
      </c>
      <c r="K2155" t="s">
        <v>3145</v>
      </c>
      <c r="L2155" t="s">
        <v>4622</v>
      </c>
      <c r="M2155" t="s">
        <v>9114</v>
      </c>
      <c r="N2155">
        <v>77000</v>
      </c>
      <c r="O2155" t="s">
        <v>10244</v>
      </c>
      <c r="P2155" t="s">
        <v>10245</v>
      </c>
      <c r="Q2155" t="s">
        <v>9115</v>
      </c>
      <c r="R2155">
        <v>1597536493</v>
      </c>
      <c r="S2155" s="14">
        <v>46206</v>
      </c>
      <c r="T2155" t="s">
        <v>9102</v>
      </c>
      <c r="U2155" s="31">
        <v>46206.417500000003</v>
      </c>
      <c r="AK2155" s="14">
        <v>46206</v>
      </c>
      <c r="AL2155" t="s">
        <v>9084</v>
      </c>
      <c r="AM2155" s="31">
        <v>46206.464756944442</v>
      </c>
      <c r="AQ2155" s="31">
        <v>46206.464756944442</v>
      </c>
      <c r="AR2155" s="14">
        <v>46206</v>
      </c>
      <c r="AS2155" t="s">
        <v>9084</v>
      </c>
      <c r="AT2155" t="s">
        <v>9085</v>
      </c>
      <c r="AU2155" t="s">
        <v>677</v>
      </c>
      <c r="AV2155" s="14">
        <v>46206</v>
      </c>
      <c r="AW2155" t="s">
        <v>9084</v>
      </c>
      <c r="AX2155" s="31">
        <v>46206.465138888889</v>
      </c>
      <c r="AY2155" s="14">
        <v>46206</v>
      </c>
      <c r="AZ2155" t="s">
        <v>1435</v>
      </c>
      <c r="BA2155" s="31">
        <v>46206.471747685187</v>
      </c>
      <c r="BB2155" s="14">
        <v>46206</v>
      </c>
      <c r="BC2155" t="s">
        <v>1454</v>
      </c>
      <c r="BD2155" s="31">
        <v>46206.479131944441</v>
      </c>
      <c r="BE2155" s="14">
        <v>46206</v>
      </c>
      <c r="BF2155" t="s">
        <v>1444</v>
      </c>
      <c r="BG2155" s="31">
        <v>46206.515219907407</v>
      </c>
      <c r="BH2155" s="14">
        <v>46209</v>
      </c>
      <c r="BI2155" t="s">
        <v>1444</v>
      </c>
      <c r="BJ2155" s="31">
        <v>46209.494293981479</v>
      </c>
      <c r="BK2155" s="14">
        <v>46206</v>
      </c>
      <c r="BL2155" t="s">
        <v>1444</v>
      </c>
      <c r="BM2155" s="31">
        <v>46206.516446759262</v>
      </c>
      <c r="BW2155" s="14">
        <v>46209</v>
      </c>
      <c r="BX2155" t="s">
        <v>1444</v>
      </c>
      <c r="BY2155" s="31">
        <v>46209.511388888888</v>
      </c>
      <c r="BZ2155" s="14">
        <v>46209</v>
      </c>
      <c r="CA2155" t="s">
        <v>1455</v>
      </c>
      <c r="CB2155" s="31">
        <v>46209.518263888887</v>
      </c>
      <c r="CF2155" s="14">
        <v>46209</v>
      </c>
      <c r="CG2155" t="s">
        <v>9084</v>
      </c>
      <c r="CH2155" s="31">
        <v>46209.641817129632</v>
      </c>
      <c r="CM2155" s="4">
        <f t="shared" si="86"/>
        <v>46206.417500000003</v>
      </c>
      <c r="CN2155">
        <f t="shared" si="87"/>
        <v>0</v>
      </c>
      <c r="CO2155" t="str">
        <f>VLOOKUP(A2155,Sheet1!$A$2:$B$221,2,0)</f>
        <v>South East Zone</v>
      </c>
    </row>
    <row r="2156" spans="1:93" x14ac:dyDescent="0.35">
      <c r="A2156" t="s">
        <v>9116</v>
      </c>
      <c r="B2156">
        <v>577</v>
      </c>
      <c r="C2156" t="s">
        <v>9332</v>
      </c>
      <c r="D2156" t="s">
        <v>678</v>
      </c>
      <c r="E2156" t="s">
        <v>532</v>
      </c>
      <c r="F2156" t="s">
        <v>533</v>
      </c>
      <c r="G2156" t="s">
        <v>518</v>
      </c>
      <c r="H2156" t="s">
        <v>9117</v>
      </c>
      <c r="I2156">
        <v>279415</v>
      </c>
      <c r="J2156" t="s">
        <v>9118</v>
      </c>
      <c r="K2156" t="s">
        <v>9119</v>
      </c>
      <c r="L2156" t="s">
        <v>4622</v>
      </c>
      <c r="M2156" t="s">
        <v>9120</v>
      </c>
      <c r="N2156">
        <v>90000</v>
      </c>
      <c r="O2156" t="s">
        <v>1032</v>
      </c>
      <c r="P2156" t="s">
        <v>1033</v>
      </c>
      <c r="Q2156" t="s">
        <v>9121</v>
      </c>
      <c r="R2156">
        <v>2649782789</v>
      </c>
      <c r="S2156" s="14">
        <v>46206</v>
      </c>
      <c r="T2156" t="s">
        <v>9122</v>
      </c>
      <c r="U2156" s="31">
        <v>46206.345208333332</v>
      </c>
      <c r="AK2156" s="14">
        <v>46206</v>
      </c>
      <c r="AL2156" t="s">
        <v>9123</v>
      </c>
      <c r="AM2156" s="31">
        <v>46206.429884259262</v>
      </c>
      <c r="AQ2156" s="31">
        <v>46206.429884259262</v>
      </c>
      <c r="AR2156" s="14">
        <v>46206</v>
      </c>
      <c r="AS2156" t="s">
        <v>9123</v>
      </c>
      <c r="AT2156" t="s">
        <v>9124</v>
      </c>
      <c r="AU2156" t="s">
        <v>677</v>
      </c>
      <c r="AV2156" s="14">
        <v>46206</v>
      </c>
      <c r="AW2156" t="s">
        <v>9125</v>
      </c>
      <c r="AX2156" s="31">
        <v>46206.445972222224</v>
      </c>
      <c r="AY2156" s="14">
        <v>46206</v>
      </c>
      <c r="AZ2156" t="s">
        <v>1435</v>
      </c>
      <c r="BA2156" s="31">
        <v>46206.453425925924</v>
      </c>
      <c r="BB2156" s="14">
        <v>46206</v>
      </c>
      <c r="BC2156" t="s">
        <v>1454</v>
      </c>
      <c r="BD2156" s="31">
        <v>46206.473738425928</v>
      </c>
      <c r="BE2156" s="14">
        <v>46206</v>
      </c>
      <c r="BF2156" t="s">
        <v>1444</v>
      </c>
      <c r="BG2156" s="31">
        <v>46206.510405092595</v>
      </c>
      <c r="BH2156" s="14">
        <v>46206</v>
      </c>
      <c r="BI2156" t="s">
        <v>1444</v>
      </c>
      <c r="BJ2156" s="31">
        <v>46206.511192129627</v>
      </c>
      <c r="BW2156" s="14">
        <v>46206</v>
      </c>
      <c r="BX2156" t="s">
        <v>1444</v>
      </c>
      <c r="BY2156" s="31">
        <v>46206.525509259256</v>
      </c>
      <c r="BZ2156" s="14">
        <v>46206</v>
      </c>
      <c r="CA2156" t="s">
        <v>1455</v>
      </c>
      <c r="CB2156" s="31">
        <v>46206.529710648145</v>
      </c>
      <c r="CF2156" s="14">
        <v>46206</v>
      </c>
      <c r="CG2156" t="s">
        <v>9125</v>
      </c>
      <c r="CH2156" s="31">
        <v>46206.832881944443</v>
      </c>
      <c r="CM2156" s="4">
        <f t="shared" ref="CM2156:CM2219" si="88">IF(AJ2156&lt;&gt;"",AJ2156,IF(AG2156&lt;&gt;"",AG2156,IF(AD2156&lt;&gt;"",AD2156,IF(AA2156&lt;&gt;"",AA2156,U2156))))</f>
        <v>46206.345208333332</v>
      </c>
      <c r="CN2156">
        <f t="shared" ref="CN2156:CN2219" si="89">AK2156-INT(CM2156)</f>
        <v>0</v>
      </c>
      <c r="CO2156" t="str">
        <f>VLOOKUP(A2156,Sheet1!$A$2:$B$221,2,0)</f>
        <v>South East Zone</v>
      </c>
    </row>
    <row r="2157" spans="1:93" x14ac:dyDescent="0.35">
      <c r="A2157" t="s">
        <v>9116</v>
      </c>
      <c r="B2157">
        <v>577</v>
      </c>
      <c r="C2157" t="s">
        <v>9332</v>
      </c>
      <c r="D2157" t="s">
        <v>678</v>
      </c>
      <c r="E2157" t="s">
        <v>532</v>
      </c>
      <c r="F2157" t="s">
        <v>533</v>
      </c>
      <c r="G2157" t="s">
        <v>518</v>
      </c>
      <c r="H2157" t="s">
        <v>9126</v>
      </c>
      <c r="I2157">
        <v>291402</v>
      </c>
      <c r="J2157" t="s">
        <v>9118</v>
      </c>
      <c r="K2157" t="s">
        <v>9119</v>
      </c>
      <c r="L2157" t="s">
        <v>4622</v>
      </c>
      <c r="M2157" t="s">
        <v>9127</v>
      </c>
      <c r="N2157">
        <v>40000</v>
      </c>
      <c r="O2157" t="s">
        <v>1059</v>
      </c>
      <c r="P2157" t="s">
        <v>1060</v>
      </c>
      <c r="Q2157" t="s">
        <v>9128</v>
      </c>
      <c r="R2157">
        <v>7986307500</v>
      </c>
      <c r="S2157" s="14">
        <v>46205</v>
      </c>
      <c r="T2157" t="s">
        <v>9122</v>
      </c>
      <c r="U2157" s="31">
        <v>46205.542210648149</v>
      </c>
      <c r="AK2157" s="14">
        <v>46205</v>
      </c>
      <c r="AL2157" t="s">
        <v>9123</v>
      </c>
      <c r="AM2157" s="31">
        <v>46205.654398148145</v>
      </c>
      <c r="AQ2157" s="31">
        <v>46205.654398148145</v>
      </c>
      <c r="AR2157" s="14">
        <v>46205</v>
      </c>
      <c r="AS2157" t="s">
        <v>9123</v>
      </c>
      <c r="AT2157" t="s">
        <v>9124</v>
      </c>
      <c r="AU2157" t="s">
        <v>677</v>
      </c>
      <c r="AV2157" s="14">
        <v>46205</v>
      </c>
      <c r="AW2157" t="s">
        <v>9123</v>
      </c>
      <c r="AX2157" s="31">
        <v>46205.662812499999</v>
      </c>
      <c r="AY2157" s="14">
        <v>46205</v>
      </c>
      <c r="AZ2157" t="s">
        <v>1435</v>
      </c>
      <c r="BA2157" s="31">
        <v>46205.667962962965</v>
      </c>
      <c r="BB2157" s="14">
        <v>46205</v>
      </c>
      <c r="BC2157" t="s">
        <v>1440</v>
      </c>
      <c r="BD2157" s="31">
        <v>46205.677141203705</v>
      </c>
      <c r="BE2157" s="14">
        <v>46205</v>
      </c>
      <c r="BF2157" t="s">
        <v>1491</v>
      </c>
      <c r="BG2157" s="31">
        <v>46205.681423611109</v>
      </c>
      <c r="BH2157" s="14">
        <v>46205</v>
      </c>
      <c r="BI2157" t="s">
        <v>1491</v>
      </c>
      <c r="BJ2157" s="31">
        <v>46205.682152777779</v>
      </c>
      <c r="BW2157" s="14">
        <v>46205</v>
      </c>
      <c r="BX2157" t="s">
        <v>1491</v>
      </c>
      <c r="BY2157" s="31">
        <v>46205.684699074074</v>
      </c>
      <c r="BZ2157" s="14">
        <v>46205</v>
      </c>
      <c r="CA2157" t="s">
        <v>1437</v>
      </c>
      <c r="CB2157" s="31">
        <v>46205.69462962963</v>
      </c>
      <c r="CF2157" s="14">
        <v>46205</v>
      </c>
      <c r="CG2157" t="s">
        <v>9125</v>
      </c>
      <c r="CH2157" s="31">
        <v>46205.908078703702</v>
      </c>
      <c r="CM2157" s="4">
        <f t="shared" si="88"/>
        <v>46205.542210648149</v>
      </c>
      <c r="CN2157">
        <f t="shared" si="89"/>
        <v>0</v>
      </c>
      <c r="CO2157" t="str">
        <f>VLOOKUP(A2157,Sheet1!$A$2:$B$221,2,0)</f>
        <v>South East Zone</v>
      </c>
    </row>
    <row r="2158" spans="1:93" x14ac:dyDescent="0.35">
      <c r="A2158" t="s">
        <v>9116</v>
      </c>
      <c r="B2158">
        <v>577</v>
      </c>
      <c r="C2158" t="s">
        <v>9332</v>
      </c>
      <c r="D2158" t="s">
        <v>678</v>
      </c>
      <c r="E2158" t="s">
        <v>532</v>
      </c>
      <c r="F2158" t="s">
        <v>533</v>
      </c>
      <c r="G2158" t="s">
        <v>518</v>
      </c>
      <c r="H2158" t="s">
        <v>9129</v>
      </c>
      <c r="I2158">
        <v>319158</v>
      </c>
      <c r="J2158" t="s">
        <v>9118</v>
      </c>
      <c r="K2158" t="s">
        <v>9119</v>
      </c>
      <c r="L2158" t="s">
        <v>4622</v>
      </c>
      <c r="M2158" t="s">
        <v>9130</v>
      </c>
      <c r="N2158">
        <v>85000</v>
      </c>
      <c r="O2158" t="s">
        <v>1110</v>
      </c>
      <c r="P2158" t="s">
        <v>1111</v>
      </c>
      <c r="Q2158" t="s">
        <v>9131</v>
      </c>
      <c r="R2158">
        <v>3720623679</v>
      </c>
      <c r="S2158" s="14">
        <v>46206</v>
      </c>
      <c r="T2158" t="s">
        <v>9122</v>
      </c>
      <c r="U2158" s="31">
        <v>46206.554467592592</v>
      </c>
      <c r="AK2158" s="14">
        <v>46206</v>
      </c>
      <c r="AL2158" t="s">
        <v>9123</v>
      </c>
      <c r="AM2158" s="31">
        <v>46206.72997685185</v>
      </c>
      <c r="AQ2158" s="31">
        <v>46206.72997685185</v>
      </c>
      <c r="AR2158" s="14">
        <v>46206</v>
      </c>
      <c r="AS2158" t="s">
        <v>9123</v>
      </c>
      <c r="AT2158" t="s">
        <v>9124</v>
      </c>
      <c r="AU2158" t="s">
        <v>677</v>
      </c>
      <c r="AV2158" s="14">
        <v>46206</v>
      </c>
      <c r="AW2158" t="s">
        <v>9125</v>
      </c>
      <c r="AX2158" s="31">
        <v>46206.7343287037</v>
      </c>
      <c r="AY2158" s="14">
        <v>46206</v>
      </c>
      <c r="AZ2158" t="s">
        <v>1435</v>
      </c>
      <c r="BA2158" s="31">
        <v>46206.739212962966</v>
      </c>
      <c r="BB2158" s="14">
        <v>46206</v>
      </c>
      <c r="BC2158" t="s">
        <v>1454</v>
      </c>
      <c r="BD2158" s="31">
        <v>46206.748680555553</v>
      </c>
      <c r="BE2158" s="14">
        <v>46206</v>
      </c>
      <c r="BF2158" t="s">
        <v>1437</v>
      </c>
      <c r="BG2158" s="31">
        <v>46206.752442129633</v>
      </c>
      <c r="BK2158" s="14">
        <v>46206</v>
      </c>
      <c r="BL2158" t="s">
        <v>1437</v>
      </c>
      <c r="BM2158" s="31">
        <v>46206.753310185188</v>
      </c>
      <c r="CM2158" s="4">
        <f t="shared" si="88"/>
        <v>46206.554467592592</v>
      </c>
      <c r="CN2158">
        <f t="shared" si="89"/>
        <v>0</v>
      </c>
      <c r="CO2158" t="str">
        <f>VLOOKUP(A2158,Sheet1!$A$2:$B$221,2,0)</f>
        <v>South East Zone</v>
      </c>
    </row>
    <row r="2159" spans="1:93" x14ac:dyDescent="0.35">
      <c r="A2159" t="s">
        <v>9116</v>
      </c>
      <c r="B2159">
        <v>577</v>
      </c>
      <c r="C2159" t="s">
        <v>9332</v>
      </c>
      <c r="D2159" t="s">
        <v>678</v>
      </c>
      <c r="E2159" t="s">
        <v>532</v>
      </c>
      <c r="F2159" t="s">
        <v>533</v>
      </c>
      <c r="G2159" t="s">
        <v>518</v>
      </c>
      <c r="H2159" t="s">
        <v>3832</v>
      </c>
      <c r="I2159">
        <v>345491</v>
      </c>
      <c r="J2159" t="s">
        <v>3834</v>
      </c>
      <c r="K2159" t="s">
        <v>3835</v>
      </c>
      <c r="L2159" t="s">
        <v>4622</v>
      </c>
      <c r="M2159" t="s">
        <v>9132</v>
      </c>
      <c r="N2159">
        <v>90000</v>
      </c>
      <c r="O2159" t="s">
        <v>1378</v>
      </c>
      <c r="P2159" t="s">
        <v>1379</v>
      </c>
      <c r="Q2159" t="s">
        <v>3833</v>
      </c>
      <c r="R2159">
        <v>7440286209</v>
      </c>
      <c r="S2159" s="14">
        <v>46204</v>
      </c>
      <c r="T2159" t="s">
        <v>9133</v>
      </c>
      <c r="U2159" s="31">
        <v>46204.521666666667</v>
      </c>
      <c r="AK2159" s="14">
        <v>46204</v>
      </c>
      <c r="AL2159" t="s">
        <v>9123</v>
      </c>
      <c r="AM2159" s="31">
        <v>46204.570254629631</v>
      </c>
      <c r="AQ2159" s="31">
        <v>46204.570254629631</v>
      </c>
      <c r="AR2159" s="14">
        <v>46204</v>
      </c>
      <c r="AS2159" t="s">
        <v>9123</v>
      </c>
      <c r="AT2159" t="s">
        <v>9124</v>
      </c>
      <c r="AU2159" t="s">
        <v>677</v>
      </c>
      <c r="AV2159" s="14">
        <v>46204</v>
      </c>
      <c r="AW2159" t="s">
        <v>9125</v>
      </c>
      <c r="AX2159" s="31">
        <v>46204.571886574071</v>
      </c>
      <c r="AY2159" s="14">
        <v>46204</v>
      </c>
      <c r="AZ2159" t="s">
        <v>1435</v>
      </c>
      <c r="BA2159" s="31">
        <v>46204.577916666669</v>
      </c>
      <c r="BB2159" s="14">
        <v>46204</v>
      </c>
      <c r="BC2159" t="s">
        <v>1458</v>
      </c>
      <c r="BD2159" s="31">
        <v>46204.591087962966</v>
      </c>
      <c r="BE2159" s="14">
        <v>46204</v>
      </c>
      <c r="BF2159" t="s">
        <v>1491</v>
      </c>
      <c r="BG2159" s="31">
        <v>46204.604629629626</v>
      </c>
      <c r="BH2159" s="14">
        <v>46204</v>
      </c>
      <c r="BI2159" t="s">
        <v>1438</v>
      </c>
      <c r="BJ2159" s="31">
        <v>46204.654143518521</v>
      </c>
      <c r="BK2159" s="14">
        <v>46204</v>
      </c>
      <c r="BL2159" t="s">
        <v>1491</v>
      </c>
      <c r="BM2159" s="31">
        <v>46204.606620370374</v>
      </c>
      <c r="BW2159" s="14">
        <v>46204</v>
      </c>
      <c r="BX2159" t="s">
        <v>1438</v>
      </c>
      <c r="BY2159" s="31">
        <v>46204.676678240743</v>
      </c>
      <c r="BZ2159" s="14">
        <v>46204</v>
      </c>
      <c r="CA2159" t="s">
        <v>1437</v>
      </c>
      <c r="CB2159" s="31">
        <v>46204.681793981479</v>
      </c>
      <c r="CF2159" s="14">
        <v>46204</v>
      </c>
      <c r="CG2159" t="s">
        <v>9125</v>
      </c>
      <c r="CH2159" s="31">
        <v>46204.792268518519</v>
      </c>
      <c r="CM2159" s="4">
        <f t="shared" si="88"/>
        <v>46204.521666666667</v>
      </c>
      <c r="CN2159">
        <f t="shared" si="89"/>
        <v>0</v>
      </c>
      <c r="CO2159" t="str">
        <f>VLOOKUP(A2159,Sheet1!$A$2:$B$221,2,0)</f>
        <v>South East Zone</v>
      </c>
    </row>
    <row r="2160" spans="1:93" x14ac:dyDescent="0.35">
      <c r="A2160" t="s">
        <v>9116</v>
      </c>
      <c r="B2160">
        <v>577</v>
      </c>
      <c r="C2160" t="s">
        <v>9332</v>
      </c>
      <c r="D2160" t="s">
        <v>678</v>
      </c>
      <c r="E2160" t="s">
        <v>532</v>
      </c>
      <c r="F2160" t="s">
        <v>533</v>
      </c>
      <c r="G2160" t="s">
        <v>518</v>
      </c>
      <c r="H2160" t="s">
        <v>9134</v>
      </c>
      <c r="I2160">
        <v>366081</v>
      </c>
      <c r="J2160" t="s">
        <v>4534</v>
      </c>
      <c r="K2160" t="s">
        <v>4535</v>
      </c>
      <c r="L2160" t="s">
        <v>4622</v>
      </c>
      <c r="M2160" t="s">
        <v>9135</v>
      </c>
      <c r="N2160">
        <v>45000</v>
      </c>
      <c r="O2160" t="s">
        <v>1036</v>
      </c>
      <c r="P2160" t="s">
        <v>1037</v>
      </c>
      <c r="Q2160" t="s">
        <v>9136</v>
      </c>
      <c r="R2160">
        <v>3815729476</v>
      </c>
      <c r="S2160" s="14">
        <v>46205</v>
      </c>
      <c r="T2160" t="s">
        <v>9137</v>
      </c>
      <c r="U2160" s="31">
        <v>46205.601909722223</v>
      </c>
      <c r="AK2160" s="14">
        <v>46205</v>
      </c>
      <c r="AL2160" t="s">
        <v>9123</v>
      </c>
      <c r="AM2160" s="31">
        <v>46205.673622685186</v>
      </c>
      <c r="AQ2160" s="31">
        <v>46205.673622685186</v>
      </c>
      <c r="AR2160" s="14">
        <v>46205</v>
      </c>
      <c r="AS2160" t="s">
        <v>9123</v>
      </c>
      <c r="AT2160" t="s">
        <v>9124</v>
      </c>
      <c r="AU2160" t="s">
        <v>677</v>
      </c>
      <c r="AV2160" s="14">
        <v>46205</v>
      </c>
      <c r="AW2160" t="s">
        <v>9125</v>
      </c>
      <c r="AX2160" s="31">
        <v>46205.706504629627</v>
      </c>
      <c r="AY2160" s="14">
        <v>46205</v>
      </c>
      <c r="AZ2160" t="s">
        <v>1435</v>
      </c>
      <c r="BA2160" s="31">
        <v>46205.710509259261</v>
      </c>
      <c r="BB2160" s="14">
        <v>46205</v>
      </c>
      <c r="BC2160" t="s">
        <v>1449</v>
      </c>
      <c r="BD2160" s="31">
        <v>46205.714016203703</v>
      </c>
      <c r="BE2160" s="14">
        <v>46205</v>
      </c>
      <c r="BF2160" t="s">
        <v>8654</v>
      </c>
      <c r="BG2160" s="31">
        <v>46205.720138888886</v>
      </c>
      <c r="BH2160" s="14">
        <v>46205</v>
      </c>
      <c r="BI2160" t="s">
        <v>1491</v>
      </c>
      <c r="BJ2160" s="31">
        <v>46205.731365740743</v>
      </c>
      <c r="BK2160" s="14">
        <v>46205</v>
      </c>
      <c r="BL2160" t="s">
        <v>8654</v>
      </c>
      <c r="BM2160" s="31">
        <v>46205.721261574072</v>
      </c>
      <c r="BW2160" s="14">
        <v>46205</v>
      </c>
      <c r="BX2160" t="s">
        <v>1491</v>
      </c>
      <c r="BY2160" s="31">
        <v>46205.73641203704</v>
      </c>
      <c r="BZ2160" s="14">
        <v>46205</v>
      </c>
      <c r="CA2160" t="s">
        <v>1437</v>
      </c>
      <c r="CB2160" s="31">
        <v>46205.743298611109</v>
      </c>
      <c r="CF2160" s="14">
        <v>46205</v>
      </c>
      <c r="CG2160" t="s">
        <v>9125</v>
      </c>
      <c r="CH2160" s="31">
        <v>46205.86619212963</v>
      </c>
      <c r="CM2160" s="4">
        <f t="shared" si="88"/>
        <v>46205.601909722223</v>
      </c>
      <c r="CN2160">
        <f t="shared" si="89"/>
        <v>0</v>
      </c>
      <c r="CO2160" t="str">
        <f>VLOOKUP(A2160,Sheet1!$A$2:$B$221,2,0)</f>
        <v>South East Zone</v>
      </c>
    </row>
    <row r="2161" spans="1:93" x14ac:dyDescent="0.35">
      <c r="A2161" t="s">
        <v>9116</v>
      </c>
      <c r="B2161">
        <v>577</v>
      </c>
      <c r="C2161" t="s">
        <v>9332</v>
      </c>
      <c r="D2161" t="s">
        <v>678</v>
      </c>
      <c r="E2161" t="s">
        <v>532</v>
      </c>
      <c r="F2161" t="s">
        <v>533</v>
      </c>
      <c r="G2161" t="s">
        <v>518</v>
      </c>
      <c r="H2161" t="s">
        <v>9138</v>
      </c>
      <c r="I2161">
        <v>371898</v>
      </c>
      <c r="J2161" t="s">
        <v>3834</v>
      </c>
      <c r="K2161" t="s">
        <v>3835</v>
      </c>
      <c r="L2161" t="s">
        <v>4622</v>
      </c>
      <c r="M2161" t="s">
        <v>9139</v>
      </c>
      <c r="N2161">
        <v>90000</v>
      </c>
      <c r="O2161" t="s">
        <v>1378</v>
      </c>
      <c r="P2161" t="s">
        <v>1379</v>
      </c>
      <c r="Q2161" t="s">
        <v>9140</v>
      </c>
      <c r="R2161">
        <v>5671191726</v>
      </c>
      <c r="S2161" s="14">
        <v>46205</v>
      </c>
      <c r="T2161" t="s">
        <v>9133</v>
      </c>
      <c r="U2161" s="31">
        <v>46205.544999999998</v>
      </c>
      <c r="AK2161" s="14">
        <v>46205</v>
      </c>
      <c r="AL2161" t="s">
        <v>9123</v>
      </c>
      <c r="AM2161" s="31">
        <v>46205.680763888886</v>
      </c>
      <c r="AQ2161" s="31">
        <v>46205.680763888886</v>
      </c>
      <c r="AR2161" s="14">
        <v>46205</v>
      </c>
      <c r="AS2161" t="s">
        <v>9123</v>
      </c>
      <c r="AT2161" t="s">
        <v>9124</v>
      </c>
      <c r="AU2161" t="s">
        <v>677</v>
      </c>
      <c r="AV2161" s="14">
        <v>46205</v>
      </c>
      <c r="AW2161" t="s">
        <v>9125</v>
      </c>
      <c r="AX2161" s="31">
        <v>46205.695381944446</v>
      </c>
      <c r="AY2161" s="14">
        <v>46205</v>
      </c>
      <c r="AZ2161" t="s">
        <v>1435</v>
      </c>
      <c r="BA2161" s="31">
        <v>46205.701493055552</v>
      </c>
      <c r="BB2161" s="14">
        <v>46205</v>
      </c>
      <c r="BC2161" t="s">
        <v>1457</v>
      </c>
      <c r="BD2161" s="31">
        <v>46205.706180555557</v>
      </c>
      <c r="BE2161" s="14">
        <v>46205</v>
      </c>
      <c r="BF2161" t="s">
        <v>1491</v>
      </c>
      <c r="BG2161" s="31">
        <v>46205.711412037039</v>
      </c>
      <c r="BH2161" s="14">
        <v>46205</v>
      </c>
      <c r="BI2161" t="s">
        <v>1491</v>
      </c>
      <c r="BJ2161" s="31">
        <v>46205.713576388887</v>
      </c>
      <c r="BW2161" s="14">
        <v>46205</v>
      </c>
      <c r="BX2161" t="s">
        <v>1491</v>
      </c>
      <c r="BY2161" s="31">
        <v>46205.722858796296</v>
      </c>
      <c r="BZ2161" s="14">
        <v>46205</v>
      </c>
      <c r="CA2161" t="s">
        <v>1437</v>
      </c>
      <c r="CB2161" s="31">
        <v>46205.728506944448</v>
      </c>
      <c r="CF2161" s="14">
        <v>46205</v>
      </c>
      <c r="CG2161" t="s">
        <v>9125</v>
      </c>
      <c r="CH2161" s="31">
        <v>46205.87908564815</v>
      </c>
      <c r="CM2161" s="4">
        <f t="shared" si="88"/>
        <v>46205.544999999998</v>
      </c>
      <c r="CN2161">
        <f t="shared" si="89"/>
        <v>0</v>
      </c>
      <c r="CO2161" t="str">
        <f>VLOOKUP(A2161,Sheet1!$A$2:$B$221,2,0)</f>
        <v>South East Zone</v>
      </c>
    </row>
    <row r="2162" spans="1:93" x14ac:dyDescent="0.35">
      <c r="A2162" t="s">
        <v>9116</v>
      </c>
      <c r="B2162">
        <v>577</v>
      </c>
      <c r="C2162" t="s">
        <v>9332</v>
      </c>
      <c r="D2162" t="s">
        <v>678</v>
      </c>
      <c r="E2162" t="s">
        <v>532</v>
      </c>
      <c r="F2162" t="s">
        <v>533</v>
      </c>
      <c r="G2162" t="s">
        <v>518</v>
      </c>
      <c r="H2162" t="s">
        <v>4532</v>
      </c>
      <c r="I2162">
        <v>375885</v>
      </c>
      <c r="J2162" t="s">
        <v>4534</v>
      </c>
      <c r="K2162" t="s">
        <v>4535</v>
      </c>
      <c r="L2162" t="s">
        <v>4622</v>
      </c>
      <c r="M2162" t="s">
        <v>9141</v>
      </c>
      <c r="N2162">
        <v>60000</v>
      </c>
      <c r="O2162" t="s">
        <v>1038</v>
      </c>
      <c r="P2162" t="s">
        <v>1039</v>
      </c>
      <c r="Q2162" t="s">
        <v>4533</v>
      </c>
      <c r="R2162">
        <v>6670600629</v>
      </c>
      <c r="S2162" s="14">
        <v>46206</v>
      </c>
      <c r="T2162" t="s">
        <v>9137</v>
      </c>
      <c r="U2162" s="31">
        <v>46206.570891203701</v>
      </c>
      <c r="AK2162" s="14">
        <v>46206</v>
      </c>
      <c r="AL2162" t="s">
        <v>9123</v>
      </c>
      <c r="AM2162" s="31">
        <v>46206.601493055554</v>
      </c>
      <c r="AQ2162" s="31">
        <v>46206.601493055554</v>
      </c>
      <c r="AR2162" s="14">
        <v>46206</v>
      </c>
      <c r="AS2162" t="s">
        <v>9123</v>
      </c>
      <c r="AT2162" t="s">
        <v>9124</v>
      </c>
      <c r="AU2162" t="s">
        <v>677</v>
      </c>
      <c r="AV2162" s="14">
        <v>46206</v>
      </c>
      <c r="AW2162" t="s">
        <v>9125</v>
      </c>
      <c r="AX2162" s="31">
        <v>46206.613993055558</v>
      </c>
      <c r="AY2162" s="14">
        <v>46206</v>
      </c>
      <c r="AZ2162" t="s">
        <v>1435</v>
      </c>
      <c r="BA2162" s="31">
        <v>46206.619467592594</v>
      </c>
      <c r="BB2162" s="14">
        <v>46206</v>
      </c>
      <c r="BC2162" t="s">
        <v>1449</v>
      </c>
      <c r="BD2162" s="31">
        <v>46206.628125000003</v>
      </c>
      <c r="BE2162" s="14">
        <v>46206</v>
      </c>
      <c r="BF2162" t="s">
        <v>1444</v>
      </c>
      <c r="BG2162" s="31">
        <v>46206.65525462963</v>
      </c>
      <c r="BH2162" s="14">
        <v>46206</v>
      </c>
      <c r="BI2162" t="s">
        <v>1444</v>
      </c>
      <c r="BJ2162" s="31">
        <v>46206.655775462961</v>
      </c>
      <c r="BW2162" s="14">
        <v>46206</v>
      </c>
      <c r="BX2162" t="s">
        <v>1444</v>
      </c>
      <c r="BY2162" s="31">
        <v>46206.674050925925</v>
      </c>
      <c r="BZ2162" s="14">
        <v>46206</v>
      </c>
      <c r="CA2162" t="s">
        <v>1455</v>
      </c>
      <c r="CB2162" s="31">
        <v>46206.682708333334</v>
      </c>
      <c r="CF2162" s="14">
        <v>46206</v>
      </c>
      <c r="CG2162" t="s">
        <v>9125</v>
      </c>
      <c r="CH2162" s="31">
        <v>46206.80363425926</v>
      </c>
      <c r="CM2162" s="4">
        <f t="shared" si="88"/>
        <v>46206.570891203701</v>
      </c>
      <c r="CN2162">
        <f t="shared" si="89"/>
        <v>0</v>
      </c>
      <c r="CO2162" t="str">
        <f>VLOOKUP(A2162,Sheet1!$A$2:$B$221,2,0)</f>
        <v>South East Zone</v>
      </c>
    </row>
    <row r="2163" spans="1:93" x14ac:dyDescent="0.35">
      <c r="A2163" t="s">
        <v>9116</v>
      </c>
      <c r="B2163">
        <v>577</v>
      </c>
      <c r="C2163" t="s">
        <v>9332</v>
      </c>
      <c r="D2163" t="s">
        <v>678</v>
      </c>
      <c r="E2163" t="s">
        <v>532</v>
      </c>
      <c r="F2163" t="s">
        <v>533</v>
      </c>
      <c r="G2163" t="s">
        <v>518</v>
      </c>
      <c r="H2163" t="s">
        <v>9142</v>
      </c>
      <c r="I2163">
        <v>445470</v>
      </c>
      <c r="J2163" t="s">
        <v>3834</v>
      </c>
      <c r="K2163" t="s">
        <v>3835</v>
      </c>
      <c r="L2163" t="s">
        <v>4622</v>
      </c>
      <c r="M2163" t="s">
        <v>13087</v>
      </c>
      <c r="N2163">
        <v>40000</v>
      </c>
      <c r="O2163" t="s">
        <v>1059</v>
      </c>
      <c r="P2163" t="s">
        <v>1060</v>
      </c>
      <c r="Q2163" t="s">
        <v>13088</v>
      </c>
      <c r="R2163">
        <v>6613053235</v>
      </c>
      <c r="S2163" s="14">
        <v>46210</v>
      </c>
      <c r="T2163" t="s">
        <v>9133</v>
      </c>
      <c r="U2163" s="31">
        <v>46210.506898148145</v>
      </c>
      <c r="AK2163" s="14">
        <v>46210</v>
      </c>
      <c r="AL2163" t="s">
        <v>11239</v>
      </c>
      <c r="AM2163" s="31">
        <v>46210.542627314811</v>
      </c>
      <c r="AQ2163" s="31">
        <v>46210.542627314811</v>
      </c>
      <c r="AR2163" s="14">
        <v>46210</v>
      </c>
      <c r="AS2163" t="s">
        <v>11239</v>
      </c>
      <c r="AT2163" t="s">
        <v>533</v>
      </c>
      <c r="AU2163" t="s">
        <v>678</v>
      </c>
      <c r="AV2163" s="14">
        <v>46210</v>
      </c>
      <c r="AW2163" t="s">
        <v>9125</v>
      </c>
      <c r="AX2163" s="31">
        <v>46210.556979166664</v>
      </c>
      <c r="AY2163" s="14">
        <v>46210</v>
      </c>
      <c r="AZ2163" t="s">
        <v>1435</v>
      </c>
      <c r="BA2163" s="31">
        <v>46210.563888888886</v>
      </c>
      <c r="BB2163" s="14">
        <v>46210</v>
      </c>
      <c r="BC2163" t="s">
        <v>1454</v>
      </c>
      <c r="BD2163" s="31">
        <v>46210.596666666665</v>
      </c>
      <c r="BE2163" s="14">
        <v>46210</v>
      </c>
      <c r="BF2163" t="s">
        <v>1501</v>
      </c>
      <c r="BG2163" s="31">
        <v>46210.62400462963</v>
      </c>
      <c r="BH2163" s="14">
        <v>46210</v>
      </c>
      <c r="BI2163" t="s">
        <v>1501</v>
      </c>
      <c r="BJ2163" s="31">
        <v>46210.634375000001</v>
      </c>
      <c r="BW2163" s="14">
        <v>46210</v>
      </c>
      <c r="BX2163" t="s">
        <v>1501</v>
      </c>
      <c r="BY2163" s="31">
        <v>46210.654386574075</v>
      </c>
      <c r="BZ2163" s="14">
        <v>46210</v>
      </c>
      <c r="CA2163" t="s">
        <v>1437</v>
      </c>
      <c r="CB2163" s="31">
        <v>46210.675370370373</v>
      </c>
      <c r="CF2163" s="14">
        <v>46210</v>
      </c>
      <c r="CG2163" t="s">
        <v>9125</v>
      </c>
      <c r="CH2163" s="31">
        <v>46210.704722222225</v>
      </c>
      <c r="CM2163" s="4">
        <f t="shared" si="88"/>
        <v>46210.506898148145</v>
      </c>
      <c r="CN2163">
        <f t="shared" si="89"/>
        <v>0</v>
      </c>
      <c r="CO2163" t="str">
        <f>VLOOKUP(A2163,Sheet1!$A$2:$B$221,2,0)</f>
        <v>South East Zone</v>
      </c>
    </row>
    <row r="2164" spans="1:93" x14ac:dyDescent="0.35">
      <c r="A2164" t="s">
        <v>9116</v>
      </c>
      <c r="B2164">
        <v>577</v>
      </c>
      <c r="C2164" t="s">
        <v>9332</v>
      </c>
      <c r="D2164" t="s">
        <v>678</v>
      </c>
      <c r="E2164" t="s">
        <v>532</v>
      </c>
      <c r="F2164" t="s">
        <v>533</v>
      </c>
      <c r="G2164" t="s">
        <v>518</v>
      </c>
      <c r="H2164" t="s">
        <v>9142</v>
      </c>
      <c r="I2164">
        <v>445470</v>
      </c>
      <c r="J2164" t="s">
        <v>3834</v>
      </c>
      <c r="K2164" t="s">
        <v>3835</v>
      </c>
      <c r="L2164" t="s">
        <v>4622</v>
      </c>
      <c r="M2164" t="s">
        <v>9143</v>
      </c>
      <c r="N2164">
        <v>45000</v>
      </c>
      <c r="O2164" t="s">
        <v>1036</v>
      </c>
      <c r="P2164" t="s">
        <v>1037</v>
      </c>
      <c r="Q2164" t="s">
        <v>9144</v>
      </c>
      <c r="R2164">
        <v>7991614603</v>
      </c>
      <c r="S2164" s="14">
        <v>46206</v>
      </c>
      <c r="T2164" t="s">
        <v>9133</v>
      </c>
      <c r="U2164" s="31">
        <v>46206.653483796297</v>
      </c>
      <c r="AK2164" s="14">
        <v>46206</v>
      </c>
      <c r="AL2164" t="s">
        <v>9123</v>
      </c>
      <c r="AM2164" s="31">
        <v>46206.700914351852</v>
      </c>
      <c r="AQ2164" s="31">
        <v>46206.700914351852</v>
      </c>
      <c r="AR2164" s="14">
        <v>46206</v>
      </c>
      <c r="AS2164" t="s">
        <v>9123</v>
      </c>
      <c r="AT2164" t="s">
        <v>9124</v>
      </c>
      <c r="AU2164" t="s">
        <v>677</v>
      </c>
      <c r="AV2164" s="14">
        <v>46206</v>
      </c>
      <c r="AW2164" t="s">
        <v>9125</v>
      </c>
      <c r="AX2164" s="31">
        <v>46206.704131944447</v>
      </c>
      <c r="AY2164" s="14">
        <v>46206</v>
      </c>
      <c r="AZ2164" t="s">
        <v>1435</v>
      </c>
      <c r="BA2164" s="31">
        <v>46206.70988425926</v>
      </c>
      <c r="BB2164" s="14">
        <v>46206</v>
      </c>
      <c r="BC2164" t="s">
        <v>1436</v>
      </c>
      <c r="BD2164" s="31">
        <v>46206.712557870371</v>
      </c>
      <c r="BE2164" s="14">
        <v>46206</v>
      </c>
      <c r="BF2164" t="s">
        <v>1437</v>
      </c>
      <c r="BG2164" s="31">
        <v>46206.717372685183</v>
      </c>
      <c r="BH2164" s="14">
        <v>46206</v>
      </c>
      <c r="BI2164" t="s">
        <v>1437</v>
      </c>
      <c r="BJ2164" s="31">
        <v>46206.71775462963</v>
      </c>
      <c r="BW2164" s="14">
        <v>46206</v>
      </c>
      <c r="BX2164" t="s">
        <v>1437</v>
      </c>
      <c r="BY2164" s="31">
        <v>46206.721030092594</v>
      </c>
      <c r="BZ2164" s="14">
        <v>46206</v>
      </c>
      <c r="CA2164" t="s">
        <v>1455</v>
      </c>
      <c r="CB2164" s="31">
        <v>46206.72315972222</v>
      </c>
      <c r="CF2164" s="14">
        <v>46206</v>
      </c>
      <c r="CG2164" t="s">
        <v>9125</v>
      </c>
      <c r="CH2164" s="31">
        <v>46206.809224537035</v>
      </c>
      <c r="CM2164" s="4">
        <f t="shared" si="88"/>
        <v>46206.653483796297</v>
      </c>
      <c r="CN2164">
        <f t="shared" si="89"/>
        <v>0</v>
      </c>
      <c r="CO2164" t="str">
        <f>VLOOKUP(A2164,Sheet1!$A$2:$B$221,2,0)</f>
        <v>South East Zone</v>
      </c>
    </row>
    <row r="2165" spans="1:93" x14ac:dyDescent="0.35">
      <c r="A2165" t="s">
        <v>9116</v>
      </c>
      <c r="B2165">
        <v>577</v>
      </c>
      <c r="C2165" t="s">
        <v>9332</v>
      </c>
      <c r="D2165" t="s">
        <v>678</v>
      </c>
      <c r="E2165" t="s">
        <v>532</v>
      </c>
      <c r="F2165" t="s">
        <v>533</v>
      </c>
      <c r="G2165" t="s">
        <v>518</v>
      </c>
      <c r="H2165" t="s">
        <v>9145</v>
      </c>
      <c r="I2165">
        <v>532752</v>
      </c>
      <c r="J2165" t="s">
        <v>3834</v>
      </c>
      <c r="K2165" t="s">
        <v>3835</v>
      </c>
      <c r="L2165" t="s">
        <v>4622</v>
      </c>
      <c r="M2165" t="s">
        <v>9146</v>
      </c>
      <c r="N2165">
        <v>45000</v>
      </c>
      <c r="O2165" t="s">
        <v>1036</v>
      </c>
      <c r="P2165" t="s">
        <v>1037</v>
      </c>
      <c r="Q2165" t="s">
        <v>9147</v>
      </c>
      <c r="R2165">
        <v>6440425102</v>
      </c>
      <c r="S2165" s="14">
        <v>46204</v>
      </c>
      <c r="T2165" t="s">
        <v>9133</v>
      </c>
      <c r="U2165" s="31">
        <v>46204.556018518517</v>
      </c>
      <c r="AK2165" s="14">
        <v>46204</v>
      </c>
      <c r="AL2165" t="s">
        <v>9123</v>
      </c>
      <c r="AM2165" s="31">
        <v>46204.596203703702</v>
      </c>
      <c r="AQ2165" s="31">
        <v>46204.596203703702</v>
      </c>
      <c r="AR2165" s="14">
        <v>46204</v>
      </c>
      <c r="AS2165" t="s">
        <v>9123</v>
      </c>
      <c r="AT2165" t="s">
        <v>9124</v>
      </c>
      <c r="AU2165" t="s">
        <v>677</v>
      </c>
      <c r="AV2165" s="14">
        <v>46204</v>
      </c>
      <c r="AW2165" t="s">
        <v>9125</v>
      </c>
      <c r="AX2165" s="31">
        <v>46204.61141203704</v>
      </c>
      <c r="AY2165" s="14">
        <v>46204</v>
      </c>
      <c r="AZ2165" t="s">
        <v>1435</v>
      </c>
      <c r="BA2165" s="31">
        <v>46204.612916666665</v>
      </c>
      <c r="BB2165" s="14">
        <v>46204</v>
      </c>
      <c r="BC2165" t="s">
        <v>1440</v>
      </c>
      <c r="BD2165" s="31">
        <v>46204.619768518518</v>
      </c>
      <c r="BE2165" s="14">
        <v>46204</v>
      </c>
      <c r="BF2165" t="s">
        <v>1491</v>
      </c>
      <c r="BG2165" s="31">
        <v>46204.639467592591</v>
      </c>
      <c r="BH2165" s="14">
        <v>46204</v>
      </c>
      <c r="BI2165" t="s">
        <v>1491</v>
      </c>
      <c r="BJ2165" s="31">
        <v>46204.640451388892</v>
      </c>
      <c r="BW2165" s="14">
        <v>46204</v>
      </c>
      <c r="BX2165" t="s">
        <v>1491</v>
      </c>
      <c r="BY2165" s="31">
        <v>46204.652627314812</v>
      </c>
      <c r="BZ2165" s="14">
        <v>46204</v>
      </c>
      <c r="CA2165" t="s">
        <v>1437</v>
      </c>
      <c r="CB2165" s="31">
        <v>46204.670277777775</v>
      </c>
      <c r="CF2165" s="14">
        <v>46204</v>
      </c>
      <c r="CG2165" t="s">
        <v>9125</v>
      </c>
      <c r="CH2165" s="31">
        <v>46204.731990740744</v>
      </c>
      <c r="CM2165" s="4">
        <f t="shared" si="88"/>
        <v>46204.556018518517</v>
      </c>
      <c r="CN2165">
        <f t="shared" si="89"/>
        <v>0</v>
      </c>
      <c r="CO2165" t="str">
        <f>VLOOKUP(A2165,Sheet1!$A$2:$B$221,2,0)</f>
        <v>South East Zone</v>
      </c>
    </row>
    <row r="2166" spans="1:93" x14ac:dyDescent="0.35">
      <c r="A2166" t="s">
        <v>9116</v>
      </c>
      <c r="B2166">
        <v>577</v>
      </c>
      <c r="C2166" t="s">
        <v>9332</v>
      </c>
      <c r="D2166" t="s">
        <v>678</v>
      </c>
      <c r="E2166" t="s">
        <v>532</v>
      </c>
      <c r="F2166" t="s">
        <v>533</v>
      </c>
      <c r="G2166" t="s">
        <v>518</v>
      </c>
      <c r="H2166" t="s">
        <v>9148</v>
      </c>
      <c r="I2166">
        <v>582652</v>
      </c>
      <c r="J2166" t="s">
        <v>9118</v>
      </c>
      <c r="K2166" t="s">
        <v>9119</v>
      </c>
      <c r="L2166" t="s">
        <v>4622</v>
      </c>
      <c r="M2166" t="s">
        <v>9149</v>
      </c>
      <c r="N2166">
        <v>45000</v>
      </c>
      <c r="O2166" t="s">
        <v>1036</v>
      </c>
      <c r="P2166" t="s">
        <v>1037</v>
      </c>
      <c r="Q2166" t="s">
        <v>9150</v>
      </c>
      <c r="R2166">
        <v>7084725985</v>
      </c>
      <c r="S2166" s="14">
        <v>46205</v>
      </c>
      <c r="T2166" t="s">
        <v>9122</v>
      </c>
      <c r="U2166" s="31">
        <v>46205.596377314818</v>
      </c>
      <c r="AK2166" s="14">
        <v>46205</v>
      </c>
      <c r="AL2166" t="s">
        <v>9123</v>
      </c>
      <c r="AM2166" s="31">
        <v>46205.682314814818</v>
      </c>
      <c r="AQ2166" s="31">
        <v>46205.682314814818</v>
      </c>
      <c r="AR2166" s="14">
        <v>46205</v>
      </c>
      <c r="AS2166" t="s">
        <v>9123</v>
      </c>
      <c r="AT2166" t="s">
        <v>9124</v>
      </c>
      <c r="AU2166" t="s">
        <v>677</v>
      </c>
      <c r="AV2166" s="14">
        <v>46205</v>
      </c>
      <c r="AW2166" t="s">
        <v>9125</v>
      </c>
      <c r="AX2166" s="31">
        <v>46205.702372685184</v>
      </c>
      <c r="AY2166" s="14">
        <v>46205</v>
      </c>
      <c r="AZ2166" t="s">
        <v>1435</v>
      </c>
      <c r="BA2166" s="31">
        <v>46205.710497685184</v>
      </c>
      <c r="BB2166" s="14">
        <v>46205</v>
      </c>
      <c r="BC2166" t="s">
        <v>1454</v>
      </c>
      <c r="BD2166" s="31">
        <v>46205.719965277778</v>
      </c>
      <c r="BE2166" s="14">
        <v>46205</v>
      </c>
      <c r="BF2166" t="s">
        <v>8654</v>
      </c>
      <c r="BG2166" s="31">
        <v>46205.730300925927</v>
      </c>
      <c r="BH2166" s="14">
        <v>46205</v>
      </c>
      <c r="BI2166" t="s">
        <v>8654</v>
      </c>
      <c r="BJ2166" s="31">
        <v>46205.731157407405</v>
      </c>
      <c r="BW2166" s="14">
        <v>46205</v>
      </c>
      <c r="BX2166" t="s">
        <v>8654</v>
      </c>
      <c r="BY2166" s="31">
        <v>46205.747997685183</v>
      </c>
      <c r="BZ2166" s="14">
        <v>46205</v>
      </c>
      <c r="CA2166" t="s">
        <v>1437</v>
      </c>
      <c r="CB2166" s="31">
        <v>46205.753761574073</v>
      </c>
      <c r="CF2166" s="14">
        <v>46205</v>
      </c>
      <c r="CG2166" t="s">
        <v>9125</v>
      </c>
      <c r="CH2166" s="31">
        <v>46205.854641203703</v>
      </c>
      <c r="CM2166" s="4">
        <f t="shared" si="88"/>
        <v>46205.596377314818</v>
      </c>
      <c r="CN2166">
        <f t="shared" si="89"/>
        <v>0</v>
      </c>
      <c r="CO2166" t="str">
        <f>VLOOKUP(A2166,Sheet1!$A$2:$B$221,2,0)</f>
        <v>South East Zone</v>
      </c>
    </row>
    <row r="2167" spans="1:93" x14ac:dyDescent="0.35">
      <c r="A2167" t="s">
        <v>9116</v>
      </c>
      <c r="B2167">
        <v>577</v>
      </c>
      <c r="C2167" t="s">
        <v>9332</v>
      </c>
      <c r="D2167" t="s">
        <v>678</v>
      </c>
      <c r="E2167" t="s">
        <v>532</v>
      </c>
      <c r="F2167" t="s">
        <v>533</v>
      </c>
      <c r="G2167" t="s">
        <v>518</v>
      </c>
      <c r="H2167" t="s">
        <v>11233</v>
      </c>
      <c r="I2167">
        <v>657210</v>
      </c>
      <c r="J2167" t="s">
        <v>11234</v>
      </c>
      <c r="K2167" t="s">
        <v>11235</v>
      </c>
      <c r="L2167" t="s">
        <v>4622</v>
      </c>
      <c r="M2167" t="s">
        <v>11236</v>
      </c>
      <c r="N2167">
        <v>45000</v>
      </c>
      <c r="O2167" t="s">
        <v>1036</v>
      </c>
      <c r="P2167" t="s">
        <v>1037</v>
      </c>
      <c r="Q2167" t="s">
        <v>11237</v>
      </c>
      <c r="R2167">
        <v>9082157492</v>
      </c>
      <c r="S2167" s="14">
        <v>46209</v>
      </c>
      <c r="T2167" t="s">
        <v>11238</v>
      </c>
      <c r="U2167" s="31">
        <v>46209.513090277775</v>
      </c>
      <c r="AK2167" s="14">
        <v>46209</v>
      </c>
      <c r="AL2167" t="s">
        <v>11239</v>
      </c>
      <c r="AM2167" s="31">
        <v>46209.770173611112</v>
      </c>
      <c r="AQ2167" s="31">
        <v>46209.770173611112</v>
      </c>
      <c r="AR2167" s="14">
        <v>46209</v>
      </c>
      <c r="AS2167" t="s">
        <v>11239</v>
      </c>
      <c r="AT2167" t="s">
        <v>533</v>
      </c>
      <c r="AU2167" t="s">
        <v>678</v>
      </c>
      <c r="AV2167" s="14">
        <v>46209</v>
      </c>
      <c r="AW2167" t="s">
        <v>9125</v>
      </c>
      <c r="AX2167" s="31">
        <v>46209.778611111113</v>
      </c>
      <c r="AY2167" s="14">
        <v>46210</v>
      </c>
      <c r="AZ2167" t="s">
        <v>1435</v>
      </c>
      <c r="BA2167" s="31">
        <v>46210.396168981482</v>
      </c>
      <c r="BB2167" s="14">
        <v>46210</v>
      </c>
      <c r="BC2167" t="s">
        <v>3135</v>
      </c>
      <c r="BD2167" s="31">
        <v>46210.400821759256</v>
      </c>
      <c r="BE2167" s="14">
        <v>46210</v>
      </c>
      <c r="BF2167" t="s">
        <v>1501</v>
      </c>
      <c r="BG2167" s="31">
        <v>46210.416006944448</v>
      </c>
      <c r="BH2167" s="14">
        <v>46210</v>
      </c>
      <c r="BI2167" t="s">
        <v>1501</v>
      </c>
      <c r="BJ2167" s="31">
        <v>46210.416967592595</v>
      </c>
      <c r="BW2167" s="14">
        <v>46210</v>
      </c>
      <c r="BX2167" t="s">
        <v>1501</v>
      </c>
      <c r="BY2167" s="31">
        <v>46210.437835648147</v>
      </c>
      <c r="BZ2167" s="14">
        <v>46210</v>
      </c>
      <c r="CA2167" t="s">
        <v>1455</v>
      </c>
      <c r="CB2167" s="31">
        <v>46210.561793981484</v>
      </c>
      <c r="CF2167" s="14">
        <v>46210</v>
      </c>
      <c r="CG2167" t="s">
        <v>9125</v>
      </c>
      <c r="CH2167" s="31">
        <v>46210.599224537036</v>
      </c>
      <c r="CM2167" s="4">
        <f t="shared" si="88"/>
        <v>46209.513090277775</v>
      </c>
      <c r="CN2167">
        <f t="shared" si="89"/>
        <v>0</v>
      </c>
      <c r="CO2167" t="str">
        <f>VLOOKUP(A2167,Sheet1!$A$2:$B$221,2,0)</f>
        <v>South East Zone</v>
      </c>
    </row>
    <row r="2168" spans="1:93" x14ac:dyDescent="0.35">
      <c r="A2168" t="s">
        <v>9151</v>
      </c>
      <c r="B2168">
        <v>1103</v>
      </c>
      <c r="C2168" t="s">
        <v>9332</v>
      </c>
      <c r="D2168" t="s">
        <v>678</v>
      </c>
      <c r="E2168" t="s">
        <v>620</v>
      </c>
      <c r="F2168" t="s">
        <v>621</v>
      </c>
      <c r="G2168" t="s">
        <v>828</v>
      </c>
      <c r="H2168" t="s">
        <v>13089</v>
      </c>
      <c r="I2168">
        <v>553203</v>
      </c>
      <c r="J2168" t="s">
        <v>2360</v>
      </c>
      <c r="K2168" t="s">
        <v>2361</v>
      </c>
      <c r="L2168" t="s">
        <v>4622</v>
      </c>
      <c r="M2168" t="s">
        <v>13090</v>
      </c>
      <c r="N2168">
        <v>45000</v>
      </c>
      <c r="O2168" t="s">
        <v>7331</v>
      </c>
      <c r="P2168" t="s">
        <v>7332</v>
      </c>
      <c r="Q2168" t="s">
        <v>2363</v>
      </c>
      <c r="R2168">
        <v>4001924771</v>
      </c>
      <c r="S2168" s="14">
        <v>46210</v>
      </c>
      <c r="T2168" t="s">
        <v>9160</v>
      </c>
      <c r="U2168" s="31">
        <v>46210.715648148151</v>
      </c>
      <c r="AK2168" s="14">
        <v>46210</v>
      </c>
      <c r="AL2168" t="s">
        <v>2441</v>
      </c>
      <c r="AM2168" s="31">
        <v>46210.805844907409</v>
      </c>
      <c r="AQ2168" s="31">
        <v>46210.805844907409</v>
      </c>
      <c r="AR2168" s="14">
        <v>46210</v>
      </c>
      <c r="AS2168" t="s">
        <v>2441</v>
      </c>
      <c r="AT2168" t="s">
        <v>621</v>
      </c>
      <c r="AU2168" t="s">
        <v>678</v>
      </c>
      <c r="AV2168" s="14">
        <v>46210</v>
      </c>
      <c r="AW2168" t="s">
        <v>2441</v>
      </c>
      <c r="AX2168" s="31">
        <v>46210.811319444445</v>
      </c>
      <c r="CM2168" s="4">
        <f t="shared" si="88"/>
        <v>46210.715648148151</v>
      </c>
      <c r="CN2168">
        <f t="shared" si="89"/>
        <v>0</v>
      </c>
      <c r="CO2168" t="str">
        <f>VLOOKUP(A2168,Sheet1!$A$2:$B$221,2,0)</f>
        <v>South East Zone</v>
      </c>
    </row>
    <row r="2169" spans="1:93" x14ac:dyDescent="0.35">
      <c r="A2169" t="s">
        <v>9151</v>
      </c>
      <c r="B2169">
        <v>1103</v>
      </c>
      <c r="C2169" t="s">
        <v>9332</v>
      </c>
      <c r="D2169" t="s">
        <v>678</v>
      </c>
      <c r="E2169" t="s">
        <v>620</v>
      </c>
      <c r="F2169" t="s">
        <v>621</v>
      </c>
      <c r="G2169" t="s">
        <v>828</v>
      </c>
      <c r="H2169" t="s">
        <v>13091</v>
      </c>
      <c r="I2169">
        <v>568968</v>
      </c>
      <c r="J2169" t="s">
        <v>9153</v>
      </c>
      <c r="K2169" t="s">
        <v>9154</v>
      </c>
      <c r="L2169" t="s">
        <v>4622</v>
      </c>
      <c r="M2169" t="s">
        <v>13092</v>
      </c>
      <c r="N2169">
        <v>40000</v>
      </c>
      <c r="O2169" t="s">
        <v>1059</v>
      </c>
      <c r="P2169" t="s">
        <v>1060</v>
      </c>
      <c r="Q2169" t="s">
        <v>13093</v>
      </c>
      <c r="R2169">
        <v>1300428050</v>
      </c>
      <c r="S2169" s="14">
        <v>46210</v>
      </c>
      <c r="T2169" t="s">
        <v>9157</v>
      </c>
      <c r="U2169" s="31">
        <v>46210.454918981479</v>
      </c>
      <c r="AK2169" s="14">
        <v>46210</v>
      </c>
      <c r="AL2169" t="s">
        <v>2441</v>
      </c>
      <c r="AM2169" s="31">
        <v>46210.61210648148</v>
      </c>
      <c r="AQ2169" s="31">
        <v>46210.61210648148</v>
      </c>
      <c r="AR2169" s="14">
        <v>46210</v>
      </c>
      <c r="AS2169" t="s">
        <v>2441</v>
      </c>
      <c r="AT2169" t="s">
        <v>621</v>
      </c>
      <c r="AU2169" t="s">
        <v>678</v>
      </c>
      <c r="AV2169" s="14">
        <v>46210</v>
      </c>
      <c r="AW2169" t="s">
        <v>2441</v>
      </c>
      <c r="AX2169" s="31">
        <v>46210.622766203705</v>
      </c>
      <c r="AY2169" s="14">
        <v>46210</v>
      </c>
      <c r="AZ2169" t="s">
        <v>1435</v>
      </c>
      <c r="BA2169" s="31">
        <v>46210.626504629632</v>
      </c>
      <c r="BB2169" s="14">
        <v>46210</v>
      </c>
      <c r="BC2169" t="s">
        <v>1449</v>
      </c>
      <c r="BD2169" s="31">
        <v>46210.637870370374</v>
      </c>
      <c r="BE2169" s="14">
        <v>46210</v>
      </c>
      <c r="BF2169" t="s">
        <v>1501</v>
      </c>
      <c r="BG2169" s="31">
        <v>46210.645092592589</v>
      </c>
      <c r="BH2169" s="14">
        <v>46210</v>
      </c>
      <c r="BI2169" t="s">
        <v>1501</v>
      </c>
      <c r="BJ2169" s="31">
        <v>46210.645532407405</v>
      </c>
      <c r="BW2169" s="14">
        <v>46210</v>
      </c>
      <c r="BX2169" t="s">
        <v>1501</v>
      </c>
      <c r="BY2169" s="31">
        <v>46210.656030092592</v>
      </c>
      <c r="BZ2169" s="14">
        <v>46210</v>
      </c>
      <c r="CA2169" t="s">
        <v>1437</v>
      </c>
      <c r="CB2169" s="31">
        <v>46210.66814814815</v>
      </c>
      <c r="CM2169" s="4">
        <f t="shared" si="88"/>
        <v>46210.454918981479</v>
      </c>
      <c r="CN2169">
        <f t="shared" si="89"/>
        <v>0</v>
      </c>
      <c r="CO2169" t="str">
        <f>VLOOKUP(A2169,Sheet1!$A$2:$B$221,2,0)</f>
        <v>South East Zone</v>
      </c>
    </row>
    <row r="2170" spans="1:93" x14ac:dyDescent="0.35">
      <c r="A2170" t="s">
        <v>9151</v>
      </c>
      <c r="B2170">
        <v>1103</v>
      </c>
      <c r="C2170" t="s">
        <v>9332</v>
      </c>
      <c r="D2170" t="s">
        <v>678</v>
      </c>
      <c r="E2170" t="s">
        <v>620</v>
      </c>
      <c r="F2170" t="s">
        <v>621</v>
      </c>
      <c r="G2170" t="s">
        <v>828</v>
      </c>
      <c r="H2170" t="s">
        <v>9152</v>
      </c>
      <c r="I2170">
        <v>578091</v>
      </c>
      <c r="J2170" t="s">
        <v>9153</v>
      </c>
      <c r="K2170" t="s">
        <v>9154</v>
      </c>
      <c r="L2170" t="s">
        <v>4622</v>
      </c>
      <c r="M2170" t="s">
        <v>9155</v>
      </c>
      <c r="O2170" t="s">
        <v>1134</v>
      </c>
      <c r="P2170" t="s">
        <v>1135</v>
      </c>
      <c r="Q2170" t="s">
        <v>9156</v>
      </c>
      <c r="R2170">
        <v>5315029757</v>
      </c>
      <c r="S2170" s="14">
        <v>46206</v>
      </c>
      <c r="T2170" t="s">
        <v>9157</v>
      </c>
      <c r="U2170" s="31">
        <v>46206.374155092592</v>
      </c>
      <c r="AK2170" s="14">
        <v>46206</v>
      </c>
      <c r="AL2170" t="s">
        <v>2973</v>
      </c>
      <c r="AM2170" s="31">
        <v>46206.440300925926</v>
      </c>
      <c r="AQ2170" s="31">
        <v>46206.440300925926</v>
      </c>
      <c r="AR2170" s="14">
        <v>46206</v>
      </c>
      <c r="AS2170" t="s">
        <v>2973</v>
      </c>
      <c r="AT2170" t="s">
        <v>9158</v>
      </c>
      <c r="AU2170" t="s">
        <v>677</v>
      </c>
      <c r="AV2170" s="14">
        <v>46206</v>
      </c>
      <c r="AW2170" t="s">
        <v>2973</v>
      </c>
      <c r="AX2170" s="31">
        <v>46206.441342592596</v>
      </c>
      <c r="AY2170" s="14">
        <v>46206</v>
      </c>
      <c r="AZ2170" t="s">
        <v>1435</v>
      </c>
      <c r="BA2170" s="31">
        <v>46206.447013888886</v>
      </c>
      <c r="BB2170" s="14">
        <v>46206</v>
      </c>
      <c r="BC2170" t="s">
        <v>1450</v>
      </c>
      <c r="BD2170" s="31">
        <v>46206.467835648145</v>
      </c>
      <c r="BE2170" s="14">
        <v>46206</v>
      </c>
      <c r="BF2170" t="s">
        <v>1444</v>
      </c>
      <c r="BG2170" s="31">
        <v>46206.507835648146</v>
      </c>
      <c r="BK2170" s="14">
        <v>46206</v>
      </c>
      <c r="BL2170" t="s">
        <v>1444</v>
      </c>
      <c r="BM2170" s="31">
        <v>46206.509201388886</v>
      </c>
      <c r="CM2170" s="4">
        <f t="shared" si="88"/>
        <v>46206.374155092592</v>
      </c>
      <c r="CN2170">
        <f t="shared" si="89"/>
        <v>0</v>
      </c>
      <c r="CO2170" t="str">
        <f>VLOOKUP(A2170,Sheet1!$A$2:$B$221,2,0)</f>
        <v>South East Zone</v>
      </c>
    </row>
    <row r="2171" spans="1:93" x14ac:dyDescent="0.35">
      <c r="A2171" t="s">
        <v>9151</v>
      </c>
      <c r="B2171">
        <v>1103</v>
      </c>
      <c r="C2171" t="s">
        <v>9332</v>
      </c>
      <c r="D2171" t="s">
        <v>678</v>
      </c>
      <c r="E2171" t="s">
        <v>620</v>
      </c>
      <c r="F2171" t="s">
        <v>621</v>
      </c>
      <c r="G2171" t="s">
        <v>828</v>
      </c>
      <c r="H2171" t="s">
        <v>4456</v>
      </c>
      <c r="I2171">
        <v>613871</v>
      </c>
      <c r="J2171" t="s">
        <v>2360</v>
      </c>
      <c r="K2171" t="s">
        <v>2361</v>
      </c>
      <c r="L2171" t="s">
        <v>4622</v>
      </c>
      <c r="M2171" t="s">
        <v>9159</v>
      </c>
      <c r="N2171">
        <v>82000</v>
      </c>
      <c r="O2171" t="s">
        <v>4458</v>
      </c>
      <c r="P2171" t="s">
        <v>4459</v>
      </c>
      <c r="Q2171" t="s">
        <v>4457</v>
      </c>
      <c r="R2171">
        <v>3671883809</v>
      </c>
      <c r="S2171" s="14">
        <v>46206</v>
      </c>
      <c r="T2171" t="s">
        <v>9160</v>
      </c>
      <c r="U2171" s="31">
        <v>46206.395185185182</v>
      </c>
      <c r="AK2171" s="14">
        <v>46206</v>
      </c>
      <c r="AL2171" t="s">
        <v>2441</v>
      </c>
      <c r="AM2171" s="31">
        <v>46206.511990740742</v>
      </c>
      <c r="AQ2171" s="31">
        <v>46206.511990740742</v>
      </c>
      <c r="AR2171" s="14">
        <v>46206</v>
      </c>
      <c r="AS2171" t="s">
        <v>2441</v>
      </c>
      <c r="AT2171" t="s">
        <v>621</v>
      </c>
      <c r="AU2171" t="s">
        <v>678</v>
      </c>
      <c r="AV2171" s="14">
        <v>46206</v>
      </c>
      <c r="AW2171" t="s">
        <v>2441</v>
      </c>
      <c r="AX2171" s="31">
        <v>46206.512881944444</v>
      </c>
      <c r="AY2171" s="14">
        <v>46206</v>
      </c>
      <c r="AZ2171" t="s">
        <v>1435</v>
      </c>
      <c r="BA2171" s="31">
        <v>46206.515138888892</v>
      </c>
      <c r="BB2171" s="14">
        <v>46206</v>
      </c>
      <c r="BC2171" t="s">
        <v>1454</v>
      </c>
      <c r="BD2171" s="31">
        <v>46206.524826388886</v>
      </c>
      <c r="BE2171" s="14">
        <v>46206</v>
      </c>
      <c r="BF2171" t="s">
        <v>1444</v>
      </c>
      <c r="BG2171" s="31">
        <v>46206.544594907406</v>
      </c>
      <c r="BH2171" s="14">
        <v>46206</v>
      </c>
      <c r="BI2171" t="s">
        <v>1444</v>
      </c>
      <c r="BJ2171" s="31">
        <v>46206.545358796298</v>
      </c>
      <c r="BW2171" s="14">
        <v>46206</v>
      </c>
      <c r="BX2171" t="s">
        <v>1444</v>
      </c>
      <c r="BY2171" s="31">
        <v>46206.568113425928</v>
      </c>
      <c r="BZ2171" s="14">
        <v>46206</v>
      </c>
      <c r="CA2171" t="s">
        <v>1437</v>
      </c>
      <c r="CB2171" s="31">
        <v>46206.571469907409</v>
      </c>
      <c r="CF2171" s="14">
        <v>46206</v>
      </c>
      <c r="CG2171" t="s">
        <v>2973</v>
      </c>
      <c r="CH2171" s="31">
        <v>46206.751562500001</v>
      </c>
      <c r="CM2171" s="4">
        <f t="shared" si="88"/>
        <v>46206.395185185182</v>
      </c>
      <c r="CN2171">
        <f t="shared" si="89"/>
        <v>0</v>
      </c>
      <c r="CO2171" t="str">
        <f>VLOOKUP(A2171,Sheet1!$A$2:$B$221,2,0)</f>
        <v>South East Zone</v>
      </c>
    </row>
    <row r="2172" spans="1:93" x14ac:dyDescent="0.35">
      <c r="A2172" t="s">
        <v>9161</v>
      </c>
      <c r="B2172">
        <v>1097</v>
      </c>
      <c r="C2172" t="s">
        <v>9332</v>
      </c>
      <c r="D2172" t="s">
        <v>678</v>
      </c>
      <c r="E2172" t="s">
        <v>622</v>
      </c>
      <c r="F2172" t="s">
        <v>623</v>
      </c>
      <c r="G2172" t="s">
        <v>828</v>
      </c>
      <c r="H2172" t="s">
        <v>9162</v>
      </c>
      <c r="I2172">
        <v>552655</v>
      </c>
      <c r="J2172" t="s">
        <v>9163</v>
      </c>
      <c r="K2172" t="s">
        <v>9164</v>
      </c>
      <c r="L2172" t="s">
        <v>4622</v>
      </c>
      <c r="M2172" t="s">
        <v>9165</v>
      </c>
      <c r="N2172">
        <v>73000</v>
      </c>
      <c r="O2172" t="s">
        <v>1523</v>
      </c>
      <c r="P2172" t="s">
        <v>1524</v>
      </c>
      <c r="Q2172" t="s">
        <v>9166</v>
      </c>
      <c r="R2172">
        <v>3656349825</v>
      </c>
      <c r="S2172" s="14">
        <v>46206</v>
      </c>
      <c r="T2172" t="s">
        <v>9167</v>
      </c>
      <c r="U2172" s="31">
        <v>46206.415775462963</v>
      </c>
      <c r="AK2172" s="14">
        <v>46206</v>
      </c>
      <c r="AL2172" t="s">
        <v>2974</v>
      </c>
      <c r="AM2172" s="31">
        <v>46206.443958333337</v>
      </c>
      <c r="AQ2172" s="31">
        <v>46206.443958333337</v>
      </c>
      <c r="AR2172" s="14">
        <v>46206</v>
      </c>
      <c r="AS2172" t="s">
        <v>2974</v>
      </c>
      <c r="AT2172" t="s">
        <v>9168</v>
      </c>
      <c r="AU2172" t="s">
        <v>677</v>
      </c>
      <c r="AV2172" s="14">
        <v>46206</v>
      </c>
      <c r="AW2172" t="s">
        <v>2974</v>
      </c>
      <c r="AX2172" s="31">
        <v>46206.641458333332</v>
      </c>
      <c r="AY2172" s="14">
        <v>46206</v>
      </c>
      <c r="AZ2172" t="s">
        <v>1435</v>
      </c>
      <c r="BA2172" s="31">
        <v>46206.646249999998</v>
      </c>
      <c r="BB2172" s="14">
        <v>46206</v>
      </c>
      <c r="BC2172" t="s">
        <v>1440</v>
      </c>
      <c r="BD2172" s="31">
        <v>46206.650949074072</v>
      </c>
      <c r="BE2172" s="14">
        <v>46206</v>
      </c>
      <c r="BF2172" t="s">
        <v>1444</v>
      </c>
      <c r="BG2172" s="31">
        <v>46206.681238425925</v>
      </c>
      <c r="BK2172" s="14">
        <v>46206</v>
      </c>
      <c r="BL2172" t="s">
        <v>1444</v>
      </c>
      <c r="BM2172" s="31">
        <v>46206.682141203702</v>
      </c>
      <c r="CM2172" s="4">
        <f t="shared" si="88"/>
        <v>46206.415775462963</v>
      </c>
      <c r="CN2172">
        <f t="shared" si="89"/>
        <v>0</v>
      </c>
      <c r="CO2172" t="str">
        <f>VLOOKUP(A2172,Sheet1!$A$2:$B$221,2,0)</f>
        <v>South East Zone</v>
      </c>
    </row>
    <row r="2173" spans="1:93" x14ac:dyDescent="0.35">
      <c r="A2173" t="s">
        <v>9161</v>
      </c>
      <c r="B2173">
        <v>1097</v>
      </c>
      <c r="C2173" t="s">
        <v>9332</v>
      </c>
      <c r="D2173" t="s">
        <v>678</v>
      </c>
      <c r="E2173" t="s">
        <v>622</v>
      </c>
      <c r="F2173" t="s">
        <v>623</v>
      </c>
      <c r="G2173" t="s">
        <v>828</v>
      </c>
      <c r="H2173" t="s">
        <v>9169</v>
      </c>
      <c r="I2173">
        <v>590626</v>
      </c>
      <c r="J2173" t="s">
        <v>1539</v>
      </c>
      <c r="K2173" t="s">
        <v>1540</v>
      </c>
      <c r="L2173" t="s">
        <v>4622</v>
      </c>
      <c r="M2173" t="s">
        <v>9170</v>
      </c>
      <c r="N2173">
        <v>50000</v>
      </c>
      <c r="O2173" t="s">
        <v>1134</v>
      </c>
      <c r="P2173" t="s">
        <v>1135</v>
      </c>
      <c r="Q2173" t="s">
        <v>9171</v>
      </c>
      <c r="R2173">
        <v>8712573527</v>
      </c>
      <c r="S2173" s="14">
        <v>46206</v>
      </c>
      <c r="T2173" t="s">
        <v>9172</v>
      </c>
      <c r="U2173" s="31">
        <v>46206.662986111114</v>
      </c>
      <c r="AK2173" s="14">
        <v>46206</v>
      </c>
      <c r="AL2173" t="s">
        <v>1541</v>
      </c>
      <c r="AM2173" s="31">
        <v>46206.701944444445</v>
      </c>
      <c r="AQ2173" s="31">
        <v>46206.701944444445</v>
      </c>
      <c r="AR2173" s="14">
        <v>46206</v>
      </c>
      <c r="AS2173" t="s">
        <v>1541</v>
      </c>
      <c r="AT2173" t="s">
        <v>623</v>
      </c>
      <c r="AU2173" t="s">
        <v>678</v>
      </c>
      <c r="AV2173" s="14">
        <v>46206</v>
      </c>
      <c r="AW2173" t="s">
        <v>1541</v>
      </c>
      <c r="AX2173" s="31">
        <v>46206.707037037035</v>
      </c>
      <c r="AY2173" s="14">
        <v>46206</v>
      </c>
      <c r="AZ2173" t="s">
        <v>1435</v>
      </c>
      <c r="BA2173" s="31">
        <v>46206.70988425926</v>
      </c>
      <c r="BB2173" s="14">
        <v>46206</v>
      </c>
      <c r="BC2173" t="s">
        <v>1442</v>
      </c>
      <c r="BD2173" s="31">
        <v>46206.713946759257</v>
      </c>
      <c r="BE2173" s="14">
        <v>46206</v>
      </c>
      <c r="BF2173" t="s">
        <v>1437</v>
      </c>
      <c r="BG2173" s="31">
        <v>46206.717962962961</v>
      </c>
      <c r="BH2173" s="14">
        <v>46206</v>
      </c>
      <c r="BI2173" t="s">
        <v>1437</v>
      </c>
      <c r="BJ2173" s="31">
        <v>46206.718553240738</v>
      </c>
      <c r="BW2173" s="14">
        <v>46206</v>
      </c>
      <c r="BX2173" t="s">
        <v>1437</v>
      </c>
      <c r="BY2173" s="31">
        <v>46206.725787037038</v>
      </c>
      <c r="BZ2173" s="14">
        <v>46206</v>
      </c>
      <c r="CA2173" t="s">
        <v>1437</v>
      </c>
      <c r="CB2173" s="31">
        <v>46206.736307870371</v>
      </c>
      <c r="CF2173" s="14">
        <v>46209</v>
      </c>
      <c r="CG2173" t="s">
        <v>2974</v>
      </c>
      <c r="CH2173" s="31">
        <v>46209.689340277779</v>
      </c>
      <c r="CM2173" s="4">
        <f t="shared" si="88"/>
        <v>46206.662986111114</v>
      </c>
      <c r="CN2173">
        <f t="shared" si="89"/>
        <v>0</v>
      </c>
      <c r="CO2173" t="str">
        <f>VLOOKUP(A2173,Sheet1!$A$2:$B$221,2,0)</f>
        <v>South East Zone</v>
      </c>
    </row>
    <row r="2174" spans="1:93" x14ac:dyDescent="0.35">
      <c r="A2174" t="s">
        <v>9161</v>
      </c>
      <c r="B2174">
        <v>1097</v>
      </c>
      <c r="C2174" t="s">
        <v>9332</v>
      </c>
      <c r="D2174" t="s">
        <v>678</v>
      </c>
      <c r="E2174" t="s">
        <v>622</v>
      </c>
      <c r="F2174" t="s">
        <v>623</v>
      </c>
      <c r="G2174" t="s">
        <v>828</v>
      </c>
      <c r="H2174" t="s">
        <v>9173</v>
      </c>
      <c r="I2174">
        <v>599414</v>
      </c>
      <c r="J2174" t="s">
        <v>1539</v>
      </c>
      <c r="K2174" t="s">
        <v>1540</v>
      </c>
      <c r="L2174" t="s">
        <v>4622</v>
      </c>
      <c r="M2174" t="s">
        <v>9174</v>
      </c>
      <c r="N2174">
        <v>40000</v>
      </c>
      <c r="O2174" t="s">
        <v>1059</v>
      </c>
      <c r="P2174" t="s">
        <v>1060</v>
      </c>
      <c r="Q2174" t="s">
        <v>9175</v>
      </c>
      <c r="R2174">
        <v>5637425904</v>
      </c>
      <c r="S2174" s="14">
        <v>46204</v>
      </c>
      <c r="T2174" t="s">
        <v>9172</v>
      </c>
      <c r="U2174" s="31">
        <v>46204.599479166667</v>
      </c>
      <c r="AK2174" s="14">
        <v>46204</v>
      </c>
      <c r="AL2174" t="s">
        <v>1541</v>
      </c>
      <c r="AM2174" s="31">
        <v>46204.649027777778</v>
      </c>
      <c r="AQ2174" s="31">
        <v>46204.649027777778</v>
      </c>
      <c r="AR2174" s="14">
        <v>46204</v>
      </c>
      <c r="AS2174" t="s">
        <v>1541</v>
      </c>
      <c r="AT2174" t="s">
        <v>623</v>
      </c>
      <c r="AU2174" t="s">
        <v>678</v>
      </c>
      <c r="AV2174" s="14">
        <v>46205</v>
      </c>
      <c r="AW2174" t="s">
        <v>9172</v>
      </c>
      <c r="AX2174" s="31">
        <v>46205.716979166667</v>
      </c>
      <c r="AY2174" s="14">
        <v>46205</v>
      </c>
      <c r="AZ2174" t="s">
        <v>1435</v>
      </c>
      <c r="BA2174" s="31">
        <v>46205.720046296294</v>
      </c>
      <c r="BB2174" s="14">
        <v>46205</v>
      </c>
      <c r="BC2174" t="s">
        <v>1449</v>
      </c>
      <c r="BD2174" s="31">
        <v>46205.725798611114</v>
      </c>
      <c r="BE2174" s="14">
        <v>46205</v>
      </c>
      <c r="BF2174" t="s">
        <v>8654</v>
      </c>
      <c r="BG2174" s="31">
        <v>46205.73165509259</v>
      </c>
      <c r="BH2174" s="14">
        <v>46205</v>
      </c>
      <c r="BI2174" t="s">
        <v>8654</v>
      </c>
      <c r="BJ2174" s="31">
        <v>46205.732847222222</v>
      </c>
      <c r="BW2174" s="14">
        <v>46205</v>
      </c>
      <c r="BX2174" t="s">
        <v>8654</v>
      </c>
      <c r="BY2174" s="31">
        <v>46205.747662037036</v>
      </c>
      <c r="BZ2174" s="14">
        <v>46205</v>
      </c>
      <c r="CA2174" t="s">
        <v>1437</v>
      </c>
      <c r="CB2174" s="31">
        <v>46205.753842592596</v>
      </c>
      <c r="CF2174" s="14">
        <v>46205</v>
      </c>
      <c r="CG2174" t="s">
        <v>2974</v>
      </c>
      <c r="CH2174" s="31">
        <v>46205.833773148152</v>
      </c>
      <c r="CM2174" s="4">
        <f t="shared" si="88"/>
        <v>46204.599479166667</v>
      </c>
      <c r="CN2174">
        <f t="shared" si="89"/>
        <v>0</v>
      </c>
      <c r="CO2174" t="str">
        <f>VLOOKUP(A2174,Sheet1!$A$2:$B$221,2,0)</f>
        <v>South East Zone</v>
      </c>
    </row>
    <row r="2175" spans="1:93" x14ac:dyDescent="0.35">
      <c r="A2175" t="s">
        <v>9161</v>
      </c>
      <c r="B2175">
        <v>1097</v>
      </c>
      <c r="C2175" t="s">
        <v>9332</v>
      </c>
      <c r="D2175" t="s">
        <v>678</v>
      </c>
      <c r="E2175" t="s">
        <v>622</v>
      </c>
      <c r="F2175" t="s">
        <v>623</v>
      </c>
      <c r="G2175" t="s">
        <v>828</v>
      </c>
      <c r="H2175" t="s">
        <v>13094</v>
      </c>
      <c r="I2175">
        <v>704888</v>
      </c>
      <c r="J2175" t="s">
        <v>9163</v>
      </c>
      <c r="K2175" t="s">
        <v>9164</v>
      </c>
      <c r="L2175" t="s">
        <v>4622</v>
      </c>
      <c r="M2175" t="s">
        <v>13095</v>
      </c>
      <c r="N2175">
        <v>73000</v>
      </c>
      <c r="O2175" t="s">
        <v>1523</v>
      </c>
      <c r="P2175" t="s">
        <v>1524</v>
      </c>
      <c r="Q2175" t="s">
        <v>13096</v>
      </c>
      <c r="R2175">
        <v>2068390587</v>
      </c>
      <c r="S2175" s="14">
        <v>46210</v>
      </c>
      <c r="T2175" t="s">
        <v>9167</v>
      </c>
      <c r="U2175" s="31">
        <v>46210.472708333335</v>
      </c>
      <c r="Y2175" s="14">
        <v>46210</v>
      </c>
      <c r="Z2175" t="s">
        <v>9167</v>
      </c>
      <c r="AA2175" s="31">
        <v>46210.481574074074</v>
      </c>
      <c r="AK2175" s="14">
        <v>46210</v>
      </c>
      <c r="AL2175" t="s">
        <v>1541</v>
      </c>
      <c r="AM2175" s="31">
        <v>46210.537361111114</v>
      </c>
      <c r="AQ2175" s="31">
        <v>46210.537361111114</v>
      </c>
      <c r="AR2175" s="14">
        <v>46210</v>
      </c>
      <c r="AS2175" t="s">
        <v>1541</v>
      </c>
      <c r="AT2175" t="s">
        <v>623</v>
      </c>
      <c r="AU2175" t="s">
        <v>678</v>
      </c>
      <c r="AV2175" s="14">
        <v>46210</v>
      </c>
      <c r="AW2175" t="s">
        <v>1541</v>
      </c>
      <c r="AX2175" s="31">
        <v>46210.540254629632</v>
      </c>
      <c r="AY2175" s="14">
        <v>46210</v>
      </c>
      <c r="AZ2175" t="s">
        <v>1435</v>
      </c>
      <c r="BA2175" s="31">
        <v>46210.543877314813</v>
      </c>
      <c r="BB2175" s="14">
        <v>46210</v>
      </c>
      <c r="BC2175" t="s">
        <v>1454</v>
      </c>
      <c r="BD2175" s="31">
        <v>46210.566192129627</v>
      </c>
      <c r="BE2175" s="14">
        <v>46210</v>
      </c>
      <c r="BF2175" t="s">
        <v>1501</v>
      </c>
      <c r="BG2175" s="31">
        <v>46210.605532407404</v>
      </c>
      <c r="BH2175" s="14">
        <v>46210</v>
      </c>
      <c r="BI2175" t="s">
        <v>1501</v>
      </c>
      <c r="BJ2175" s="31">
        <v>46210.606215277781</v>
      </c>
      <c r="BW2175" s="14">
        <v>46210</v>
      </c>
      <c r="BX2175" t="s">
        <v>1501</v>
      </c>
      <c r="BY2175" s="31">
        <v>46210.632638888892</v>
      </c>
      <c r="BZ2175" s="14">
        <v>46210</v>
      </c>
      <c r="CA2175" t="s">
        <v>1455</v>
      </c>
      <c r="CB2175" s="31">
        <v>46210.635381944441</v>
      </c>
      <c r="CM2175" s="4">
        <f t="shared" si="88"/>
        <v>46210.481574074074</v>
      </c>
      <c r="CN2175">
        <f t="shared" si="89"/>
        <v>0</v>
      </c>
      <c r="CO2175" t="str">
        <f>VLOOKUP(A2175,Sheet1!$A$2:$B$221,2,0)</f>
        <v>South East Zone</v>
      </c>
    </row>
    <row r="2176" spans="1:93" x14ac:dyDescent="0.35">
      <c r="A2176" t="s">
        <v>9161</v>
      </c>
      <c r="B2176">
        <v>1097</v>
      </c>
      <c r="C2176" t="s">
        <v>9332</v>
      </c>
      <c r="D2176" t="s">
        <v>678</v>
      </c>
      <c r="E2176" t="s">
        <v>622</v>
      </c>
      <c r="F2176" t="s">
        <v>623</v>
      </c>
      <c r="G2176" t="s">
        <v>828</v>
      </c>
      <c r="H2176" t="s">
        <v>13097</v>
      </c>
      <c r="I2176">
        <v>786970</v>
      </c>
      <c r="J2176" t="s">
        <v>1539</v>
      </c>
      <c r="K2176" t="s">
        <v>1540</v>
      </c>
      <c r="L2176" t="s">
        <v>4622</v>
      </c>
      <c r="M2176" t="s">
        <v>13098</v>
      </c>
      <c r="N2176">
        <v>45000</v>
      </c>
      <c r="O2176" t="s">
        <v>7331</v>
      </c>
      <c r="P2176" t="s">
        <v>7332</v>
      </c>
      <c r="Q2176" t="s">
        <v>13099</v>
      </c>
      <c r="R2176">
        <v>4845102383</v>
      </c>
      <c r="S2176" s="14">
        <v>46210</v>
      </c>
      <c r="T2176" t="s">
        <v>9172</v>
      </c>
      <c r="U2176" s="31">
        <v>46210.632337962961</v>
      </c>
      <c r="AK2176" s="14">
        <v>46210</v>
      </c>
      <c r="AL2176" t="s">
        <v>1541</v>
      </c>
      <c r="AM2176" s="31">
        <v>46210.703958333332</v>
      </c>
      <c r="AQ2176" s="31">
        <v>46210.703958333332</v>
      </c>
      <c r="AR2176" s="14">
        <v>46210</v>
      </c>
      <c r="AS2176" t="s">
        <v>1541</v>
      </c>
      <c r="AT2176" t="s">
        <v>623</v>
      </c>
      <c r="AU2176" t="s">
        <v>678</v>
      </c>
      <c r="AV2176" s="14">
        <v>46210</v>
      </c>
      <c r="AW2176" t="s">
        <v>1541</v>
      </c>
      <c r="AX2176" s="31">
        <v>46210.704456018517</v>
      </c>
      <c r="AY2176" s="14">
        <v>46210</v>
      </c>
      <c r="AZ2176" t="s">
        <v>1435</v>
      </c>
      <c r="BA2176" s="31">
        <v>46210.709722222222</v>
      </c>
      <c r="BB2176" s="14">
        <v>46210</v>
      </c>
      <c r="BC2176" t="s">
        <v>1449</v>
      </c>
      <c r="BD2176" s="31">
        <v>46210.721342592595</v>
      </c>
      <c r="BE2176" s="14">
        <v>46210</v>
      </c>
      <c r="BF2176" t="s">
        <v>8654</v>
      </c>
      <c r="BG2176" s="31">
        <v>46210.727094907408</v>
      </c>
      <c r="BH2176" s="14">
        <v>46210</v>
      </c>
      <c r="BI2176" t="s">
        <v>8654</v>
      </c>
      <c r="BJ2176" s="31">
        <v>46210.729618055557</v>
      </c>
      <c r="BW2176" s="14">
        <v>46210</v>
      </c>
      <c r="BX2176" t="s">
        <v>8654</v>
      </c>
      <c r="BY2176" s="31">
        <v>46210.740694444445</v>
      </c>
      <c r="BZ2176" s="14">
        <v>46210</v>
      </c>
      <c r="CA2176" t="s">
        <v>1437</v>
      </c>
      <c r="CB2176" s="31">
        <v>46210.751539351855</v>
      </c>
      <c r="CF2176" s="14">
        <v>46210</v>
      </c>
      <c r="CG2176" t="s">
        <v>13100</v>
      </c>
      <c r="CH2176" s="31">
        <v>46210.84474537037</v>
      </c>
      <c r="CM2176" s="4">
        <f t="shared" si="88"/>
        <v>46210.632337962961</v>
      </c>
      <c r="CN2176">
        <f t="shared" si="89"/>
        <v>0</v>
      </c>
      <c r="CO2176" t="str">
        <f>VLOOKUP(A2176,Sheet1!$A$2:$B$221,2,0)</f>
        <v>South East Zone</v>
      </c>
    </row>
    <row r="2177" spans="1:93" x14ac:dyDescent="0.35">
      <c r="A2177" t="s">
        <v>9161</v>
      </c>
      <c r="B2177">
        <v>1097</v>
      </c>
      <c r="C2177" t="s">
        <v>9332</v>
      </c>
      <c r="D2177" t="s">
        <v>678</v>
      </c>
      <c r="E2177" t="s">
        <v>622</v>
      </c>
      <c r="F2177" t="s">
        <v>623</v>
      </c>
      <c r="G2177" t="s">
        <v>828</v>
      </c>
      <c r="H2177" t="s">
        <v>13097</v>
      </c>
      <c r="I2177">
        <v>786970</v>
      </c>
      <c r="J2177" t="s">
        <v>1539</v>
      </c>
      <c r="K2177" t="s">
        <v>1540</v>
      </c>
      <c r="L2177" t="s">
        <v>4622</v>
      </c>
      <c r="M2177" t="s">
        <v>13098</v>
      </c>
      <c r="N2177">
        <v>45000</v>
      </c>
      <c r="O2177" t="s">
        <v>7331</v>
      </c>
      <c r="P2177" t="s">
        <v>7332</v>
      </c>
      <c r="Q2177" t="s">
        <v>13101</v>
      </c>
      <c r="R2177">
        <v>7254071572</v>
      </c>
      <c r="S2177" s="14">
        <v>46210</v>
      </c>
      <c r="T2177" t="s">
        <v>9172</v>
      </c>
      <c r="U2177" s="31">
        <v>46210.632291666669</v>
      </c>
      <c r="AK2177" s="14">
        <v>46210</v>
      </c>
      <c r="AL2177" t="s">
        <v>1541</v>
      </c>
      <c r="AM2177" s="31">
        <v>46210.703877314816</v>
      </c>
      <c r="AQ2177" s="31">
        <v>46210.703877314816</v>
      </c>
      <c r="AR2177" s="14">
        <v>46210</v>
      </c>
      <c r="AS2177" t="s">
        <v>1541</v>
      </c>
      <c r="AT2177" t="s">
        <v>623</v>
      </c>
      <c r="AU2177" t="s">
        <v>678</v>
      </c>
      <c r="AV2177" s="14">
        <v>46210</v>
      </c>
      <c r="AW2177" t="s">
        <v>1541</v>
      </c>
      <c r="AX2177" s="31">
        <v>46210.704432870371</v>
      </c>
      <c r="AY2177" s="14">
        <v>46210</v>
      </c>
      <c r="AZ2177" t="s">
        <v>1435</v>
      </c>
      <c r="BA2177" s="31">
        <v>46210.709722222222</v>
      </c>
      <c r="BB2177" s="14">
        <v>46210</v>
      </c>
      <c r="BC2177" t="s">
        <v>1449</v>
      </c>
      <c r="BD2177" s="31">
        <v>46210.721354166664</v>
      </c>
      <c r="BE2177" s="14">
        <v>46210</v>
      </c>
      <c r="BF2177" t="s">
        <v>8654</v>
      </c>
      <c r="BG2177" s="31">
        <v>46210.727118055554</v>
      </c>
      <c r="BH2177" s="14">
        <v>46210</v>
      </c>
      <c r="BI2177" t="s">
        <v>8654</v>
      </c>
      <c r="BJ2177" s="31">
        <v>46210.729641203703</v>
      </c>
      <c r="BW2177" s="14">
        <v>46210</v>
      </c>
      <c r="BX2177" t="s">
        <v>8654</v>
      </c>
      <c r="BY2177" s="31">
        <v>46210.740717592591</v>
      </c>
      <c r="BZ2177" s="14">
        <v>46210</v>
      </c>
      <c r="CA2177" t="s">
        <v>1437</v>
      </c>
      <c r="CB2177" s="31">
        <v>46210.751539351855</v>
      </c>
      <c r="CF2177" s="14">
        <v>46210</v>
      </c>
      <c r="CG2177" t="s">
        <v>13100</v>
      </c>
      <c r="CH2177" s="31">
        <v>46210.84474537037</v>
      </c>
      <c r="CM2177" s="4">
        <f t="shared" si="88"/>
        <v>46210.632291666669</v>
      </c>
      <c r="CN2177">
        <f t="shared" si="89"/>
        <v>0</v>
      </c>
      <c r="CO2177" t="str">
        <f>VLOOKUP(A2177,Sheet1!$A$2:$B$221,2,0)</f>
        <v>South East Zone</v>
      </c>
    </row>
    <row r="2178" spans="1:93" x14ac:dyDescent="0.35">
      <c r="A2178" t="s">
        <v>9161</v>
      </c>
      <c r="B2178">
        <v>1097</v>
      </c>
      <c r="C2178" t="s">
        <v>9332</v>
      </c>
      <c r="D2178" t="s">
        <v>678</v>
      </c>
      <c r="E2178" t="s">
        <v>622</v>
      </c>
      <c r="F2178" t="s">
        <v>623</v>
      </c>
      <c r="G2178" t="s">
        <v>828</v>
      </c>
      <c r="H2178" t="s">
        <v>13097</v>
      </c>
      <c r="I2178">
        <v>786970</v>
      </c>
      <c r="J2178" t="s">
        <v>1539</v>
      </c>
      <c r="K2178" t="s">
        <v>1540</v>
      </c>
      <c r="L2178" t="s">
        <v>4622</v>
      </c>
      <c r="M2178" t="s">
        <v>13098</v>
      </c>
      <c r="N2178">
        <v>45000</v>
      </c>
      <c r="O2178" t="s">
        <v>7331</v>
      </c>
      <c r="P2178" t="s">
        <v>7332</v>
      </c>
      <c r="Q2178" t="s">
        <v>13102</v>
      </c>
      <c r="R2178">
        <v>1007119689</v>
      </c>
      <c r="S2178" s="14">
        <v>46210</v>
      </c>
      <c r="T2178" t="s">
        <v>9172</v>
      </c>
      <c r="U2178" s="31">
        <v>46210.632268518515</v>
      </c>
      <c r="AK2178" s="14">
        <v>46210</v>
      </c>
      <c r="AL2178" t="s">
        <v>1541</v>
      </c>
      <c r="AM2178" s="31">
        <v>46210.703819444447</v>
      </c>
      <c r="AQ2178" s="31">
        <v>46210.703819444447</v>
      </c>
      <c r="AR2178" s="14">
        <v>46210</v>
      </c>
      <c r="AS2178" t="s">
        <v>1541</v>
      </c>
      <c r="AT2178" t="s">
        <v>623</v>
      </c>
      <c r="AU2178" t="s">
        <v>678</v>
      </c>
      <c r="AV2178" s="14">
        <v>46210</v>
      </c>
      <c r="AW2178" t="s">
        <v>1541</v>
      </c>
      <c r="AX2178" s="31">
        <v>46210.704409722224</v>
      </c>
      <c r="AY2178" s="14">
        <v>46210</v>
      </c>
      <c r="AZ2178" t="s">
        <v>1435</v>
      </c>
      <c r="BA2178" s="31">
        <v>46210.709722222222</v>
      </c>
      <c r="BB2178" s="14">
        <v>46210</v>
      </c>
      <c r="BC2178" t="s">
        <v>1449</v>
      </c>
      <c r="BD2178" s="31">
        <v>46210.721331018518</v>
      </c>
      <c r="BE2178" s="14">
        <v>46210</v>
      </c>
      <c r="BF2178" t="s">
        <v>8654</v>
      </c>
      <c r="BG2178" s="31">
        <v>46210.727083333331</v>
      </c>
      <c r="BH2178" s="14">
        <v>46210</v>
      </c>
      <c r="BI2178" t="s">
        <v>8654</v>
      </c>
      <c r="BJ2178" s="31">
        <v>46210.72960648148</v>
      </c>
      <c r="BW2178" s="14">
        <v>46210</v>
      </c>
      <c r="BX2178" t="s">
        <v>8654</v>
      </c>
      <c r="BY2178" s="31">
        <v>46210.740671296298</v>
      </c>
      <c r="BZ2178" s="14">
        <v>46210</v>
      </c>
      <c r="CA2178" t="s">
        <v>1437</v>
      </c>
      <c r="CB2178" s="31">
        <v>46210.751539351855</v>
      </c>
      <c r="CF2178" s="14">
        <v>46210</v>
      </c>
      <c r="CG2178" t="s">
        <v>13100</v>
      </c>
      <c r="CH2178" s="31">
        <v>46210.84474537037</v>
      </c>
      <c r="CM2178" s="4">
        <f t="shared" si="88"/>
        <v>46210.632268518515</v>
      </c>
      <c r="CN2178">
        <f t="shared" si="89"/>
        <v>0</v>
      </c>
      <c r="CO2178" t="str">
        <f>VLOOKUP(A2178,Sheet1!$A$2:$B$221,2,0)</f>
        <v>South East Zone</v>
      </c>
    </row>
    <row r="2179" spans="1:93" x14ac:dyDescent="0.35">
      <c r="A2179" t="s">
        <v>9176</v>
      </c>
      <c r="B2179">
        <v>1100</v>
      </c>
      <c r="C2179" t="s">
        <v>9332</v>
      </c>
      <c r="D2179" t="s">
        <v>678</v>
      </c>
      <c r="E2179" t="s">
        <v>624</v>
      </c>
      <c r="F2179" t="s">
        <v>625</v>
      </c>
      <c r="G2179" t="s">
        <v>828</v>
      </c>
      <c r="H2179" t="s">
        <v>9177</v>
      </c>
      <c r="I2179">
        <v>567152</v>
      </c>
      <c r="J2179" t="s">
        <v>9178</v>
      </c>
      <c r="K2179" t="s">
        <v>9179</v>
      </c>
      <c r="L2179" t="s">
        <v>4622</v>
      </c>
      <c r="M2179" t="s">
        <v>9180</v>
      </c>
      <c r="N2179">
        <v>45000</v>
      </c>
      <c r="O2179" t="s">
        <v>1036</v>
      </c>
      <c r="P2179" t="s">
        <v>1037</v>
      </c>
      <c r="Q2179" t="s">
        <v>9181</v>
      </c>
      <c r="R2179">
        <v>2413688708</v>
      </c>
      <c r="S2179" s="14">
        <v>46203</v>
      </c>
      <c r="T2179" t="s">
        <v>9182</v>
      </c>
      <c r="U2179" s="31">
        <v>46203.772303240738</v>
      </c>
      <c r="AK2179" s="14">
        <v>46204</v>
      </c>
      <c r="AL2179" t="s">
        <v>9183</v>
      </c>
      <c r="AM2179" s="31">
        <v>46204.398252314815</v>
      </c>
      <c r="AQ2179" s="31">
        <v>46204.398252314815</v>
      </c>
      <c r="AR2179" s="14">
        <v>46204</v>
      </c>
      <c r="AS2179" t="s">
        <v>9183</v>
      </c>
      <c r="AT2179" t="s">
        <v>625</v>
      </c>
      <c r="AU2179" t="s">
        <v>678</v>
      </c>
      <c r="AV2179" s="14">
        <v>46204</v>
      </c>
      <c r="AW2179" t="s">
        <v>9182</v>
      </c>
      <c r="AX2179" s="31">
        <v>46204.432175925926</v>
      </c>
      <c r="AY2179" s="14">
        <v>46204</v>
      </c>
      <c r="AZ2179" t="s">
        <v>1435</v>
      </c>
      <c r="BA2179" s="31">
        <v>46204.437997685185</v>
      </c>
      <c r="BB2179" s="14">
        <v>46204</v>
      </c>
      <c r="BC2179" t="s">
        <v>1440</v>
      </c>
      <c r="BD2179" s="31">
        <v>46204.44332175926</v>
      </c>
      <c r="BE2179" s="14">
        <v>46204</v>
      </c>
      <c r="BF2179" t="s">
        <v>1501</v>
      </c>
      <c r="BG2179" s="31">
        <v>46204.457476851851</v>
      </c>
      <c r="BH2179" s="14">
        <v>46204</v>
      </c>
      <c r="BI2179" t="s">
        <v>1501</v>
      </c>
      <c r="BJ2179" s="31">
        <v>46204.458090277774</v>
      </c>
      <c r="BW2179" s="14">
        <v>46204</v>
      </c>
      <c r="BX2179" t="s">
        <v>1501</v>
      </c>
      <c r="BY2179" s="31">
        <v>46204.461157407408</v>
      </c>
      <c r="BZ2179" s="14">
        <v>46204</v>
      </c>
      <c r="CA2179" t="s">
        <v>1437</v>
      </c>
      <c r="CB2179" s="31">
        <v>46204.467939814815</v>
      </c>
      <c r="CF2179" s="14">
        <v>46204</v>
      </c>
      <c r="CG2179" t="s">
        <v>9184</v>
      </c>
      <c r="CH2179" s="31">
        <v>46204.687025462961</v>
      </c>
      <c r="CM2179" s="4">
        <f t="shared" si="88"/>
        <v>46203.772303240738</v>
      </c>
      <c r="CN2179">
        <f t="shared" si="89"/>
        <v>1</v>
      </c>
      <c r="CO2179" t="str">
        <f>VLOOKUP(A2179,Sheet1!$A$2:$B$221,2,0)</f>
        <v>South East Zone</v>
      </c>
    </row>
    <row r="2180" spans="1:93" x14ac:dyDescent="0.35">
      <c r="A2180" t="s">
        <v>9176</v>
      </c>
      <c r="B2180">
        <v>1100</v>
      </c>
      <c r="C2180" t="s">
        <v>9332</v>
      </c>
      <c r="D2180" t="s">
        <v>678</v>
      </c>
      <c r="E2180" t="s">
        <v>624</v>
      </c>
      <c r="F2180" t="s">
        <v>625</v>
      </c>
      <c r="G2180" t="s">
        <v>828</v>
      </c>
      <c r="H2180" t="s">
        <v>9185</v>
      </c>
      <c r="I2180">
        <v>582566</v>
      </c>
      <c r="J2180" t="s">
        <v>3669</v>
      </c>
      <c r="K2180" t="s">
        <v>3670</v>
      </c>
      <c r="L2180" t="s">
        <v>4622</v>
      </c>
      <c r="M2180" t="s">
        <v>9186</v>
      </c>
      <c r="N2180">
        <v>40000</v>
      </c>
      <c r="O2180" t="s">
        <v>1059</v>
      </c>
      <c r="P2180" t="s">
        <v>1060</v>
      </c>
      <c r="Q2180" t="s">
        <v>9187</v>
      </c>
      <c r="R2180">
        <v>7301010176</v>
      </c>
      <c r="S2180" s="14">
        <v>46204</v>
      </c>
      <c r="T2180" t="s">
        <v>9188</v>
      </c>
      <c r="U2180" s="31">
        <v>46204.640590277777</v>
      </c>
      <c r="AK2180" s="14">
        <v>46205</v>
      </c>
      <c r="AL2180" t="s">
        <v>9183</v>
      </c>
      <c r="AM2180" s="31">
        <v>46205.400289351855</v>
      </c>
      <c r="AQ2180" s="31">
        <v>46205.400289351855</v>
      </c>
      <c r="AR2180" s="14">
        <v>46205</v>
      </c>
      <c r="AS2180" t="s">
        <v>9183</v>
      </c>
      <c r="AT2180" t="s">
        <v>625</v>
      </c>
      <c r="AU2180" t="s">
        <v>678</v>
      </c>
      <c r="AV2180" s="14">
        <v>46205</v>
      </c>
      <c r="AW2180" t="s">
        <v>9183</v>
      </c>
      <c r="AX2180" s="31">
        <v>46205.41851851852</v>
      </c>
      <c r="AY2180" s="14">
        <v>46205</v>
      </c>
      <c r="AZ2180" t="s">
        <v>1435</v>
      </c>
      <c r="BA2180" s="31">
        <v>46205.42701388889</v>
      </c>
      <c r="BB2180" s="14">
        <v>46205</v>
      </c>
      <c r="BC2180" t="s">
        <v>1456</v>
      </c>
      <c r="BD2180" s="31">
        <v>46205.430914351855</v>
      </c>
      <c r="BE2180" s="14">
        <v>46205</v>
      </c>
      <c r="BF2180" t="s">
        <v>8654</v>
      </c>
      <c r="BG2180" s="31">
        <v>46205.460104166668</v>
      </c>
      <c r="BH2180" s="14">
        <v>46205</v>
      </c>
      <c r="BI2180" t="s">
        <v>8654</v>
      </c>
      <c r="BJ2180" s="31">
        <v>46205.460497685184</v>
      </c>
      <c r="BW2180" s="14">
        <v>46205</v>
      </c>
      <c r="BX2180" t="s">
        <v>8654</v>
      </c>
      <c r="BY2180" s="31">
        <v>46205.468043981484</v>
      </c>
      <c r="BZ2180" s="14">
        <v>46205</v>
      </c>
      <c r="CA2180" t="s">
        <v>1455</v>
      </c>
      <c r="CB2180" s="31">
        <v>46205.477407407408</v>
      </c>
      <c r="CF2180" s="14">
        <v>46205</v>
      </c>
      <c r="CG2180" t="s">
        <v>9184</v>
      </c>
      <c r="CH2180" s="31">
        <v>46205.710868055554</v>
      </c>
      <c r="CM2180" s="4">
        <f t="shared" si="88"/>
        <v>46204.640590277777</v>
      </c>
      <c r="CN2180">
        <f t="shared" si="89"/>
        <v>1</v>
      </c>
      <c r="CO2180" t="str">
        <f>VLOOKUP(A2180,Sheet1!$A$2:$B$221,2,0)</f>
        <v>South East Zone</v>
      </c>
    </row>
    <row r="2181" spans="1:93" x14ac:dyDescent="0.35">
      <c r="A2181" t="s">
        <v>9176</v>
      </c>
      <c r="B2181">
        <v>1100</v>
      </c>
      <c r="C2181" t="s">
        <v>9332</v>
      </c>
      <c r="D2181" t="s">
        <v>678</v>
      </c>
      <c r="E2181" t="s">
        <v>624</v>
      </c>
      <c r="F2181" t="s">
        <v>625</v>
      </c>
      <c r="G2181" t="s">
        <v>828</v>
      </c>
      <c r="H2181" t="s">
        <v>13103</v>
      </c>
      <c r="I2181">
        <v>587309</v>
      </c>
      <c r="J2181" t="s">
        <v>9178</v>
      </c>
      <c r="K2181" t="s">
        <v>9179</v>
      </c>
      <c r="L2181" t="s">
        <v>4622</v>
      </c>
      <c r="M2181" t="s">
        <v>13104</v>
      </c>
      <c r="N2181">
        <v>40000</v>
      </c>
      <c r="O2181" t="s">
        <v>1059</v>
      </c>
      <c r="P2181" t="s">
        <v>1060</v>
      </c>
      <c r="Q2181" t="s">
        <v>13105</v>
      </c>
      <c r="R2181">
        <v>5920538354</v>
      </c>
      <c r="S2181" s="14">
        <v>46204</v>
      </c>
      <c r="T2181" t="s">
        <v>9182</v>
      </c>
      <c r="U2181" s="31">
        <v>46204.75577546296</v>
      </c>
      <c r="Y2181" s="14">
        <v>46210</v>
      </c>
      <c r="Z2181" t="s">
        <v>9182</v>
      </c>
      <c r="AA2181" s="31">
        <v>46210.595254629632</v>
      </c>
      <c r="AK2181" s="14">
        <v>46210</v>
      </c>
      <c r="AL2181" t="s">
        <v>9247</v>
      </c>
      <c r="AM2181" s="31">
        <v>46210.645057870373</v>
      </c>
      <c r="AQ2181" s="31">
        <v>46210.645057870373</v>
      </c>
      <c r="AR2181" s="14">
        <v>46210</v>
      </c>
      <c r="AS2181" t="s">
        <v>9247</v>
      </c>
      <c r="AT2181" t="s">
        <v>13106</v>
      </c>
      <c r="AU2181" t="s">
        <v>677</v>
      </c>
      <c r="AV2181" s="14">
        <v>46210</v>
      </c>
      <c r="AW2181" t="s">
        <v>9247</v>
      </c>
      <c r="AX2181" s="31">
        <v>46210.645428240743</v>
      </c>
      <c r="AY2181" s="14">
        <v>46210</v>
      </c>
      <c r="AZ2181" t="s">
        <v>1435</v>
      </c>
      <c r="BA2181" s="31">
        <v>46210.65289351852</v>
      </c>
      <c r="BB2181" s="14">
        <v>46210</v>
      </c>
      <c r="BC2181" t="s">
        <v>3135</v>
      </c>
      <c r="BD2181" s="31">
        <v>46210.658101851855</v>
      </c>
      <c r="BE2181" s="14">
        <v>46210</v>
      </c>
      <c r="BF2181" t="s">
        <v>1501</v>
      </c>
      <c r="BG2181" s="31">
        <v>46210.669930555552</v>
      </c>
      <c r="BH2181" s="14">
        <v>46210</v>
      </c>
      <c r="BI2181" t="s">
        <v>1501</v>
      </c>
      <c r="BJ2181" s="31">
        <v>46210.670358796298</v>
      </c>
      <c r="BW2181" s="14">
        <v>46210</v>
      </c>
      <c r="BX2181" t="s">
        <v>1501</v>
      </c>
      <c r="BY2181" s="31">
        <v>46210.70113425926</v>
      </c>
      <c r="BZ2181" s="14">
        <v>46210</v>
      </c>
      <c r="CA2181" t="s">
        <v>1437</v>
      </c>
      <c r="CB2181" s="31">
        <v>46210.705138888887</v>
      </c>
      <c r="CF2181" s="14">
        <v>46210</v>
      </c>
      <c r="CG2181" t="s">
        <v>9184</v>
      </c>
      <c r="CH2181" s="31">
        <v>46210.78429398148</v>
      </c>
      <c r="CM2181" s="4">
        <f t="shared" si="88"/>
        <v>46210.595254629632</v>
      </c>
      <c r="CN2181">
        <f t="shared" si="89"/>
        <v>0</v>
      </c>
      <c r="CO2181" t="str">
        <f>VLOOKUP(A2181,Sheet1!$A$2:$B$221,2,0)</f>
        <v>South East Zone</v>
      </c>
    </row>
    <row r="2182" spans="1:93" x14ac:dyDescent="0.35">
      <c r="A2182" t="s">
        <v>9176</v>
      </c>
      <c r="B2182">
        <v>1100</v>
      </c>
      <c r="C2182" t="s">
        <v>9332</v>
      </c>
      <c r="D2182" t="s">
        <v>678</v>
      </c>
      <c r="E2182" t="s">
        <v>624</v>
      </c>
      <c r="F2182" t="s">
        <v>625</v>
      </c>
      <c r="G2182" t="s">
        <v>828</v>
      </c>
      <c r="H2182" t="s">
        <v>9189</v>
      </c>
      <c r="I2182">
        <v>600544</v>
      </c>
      <c r="J2182" t="s">
        <v>9178</v>
      </c>
      <c r="K2182" t="s">
        <v>9179</v>
      </c>
      <c r="L2182" t="s">
        <v>4622</v>
      </c>
      <c r="M2182" t="s">
        <v>9190</v>
      </c>
      <c r="N2182">
        <v>40000</v>
      </c>
      <c r="O2182" t="s">
        <v>1059</v>
      </c>
      <c r="P2182" t="s">
        <v>1060</v>
      </c>
      <c r="Q2182" t="s">
        <v>9191</v>
      </c>
      <c r="R2182">
        <v>3345553549</v>
      </c>
      <c r="S2182" s="14">
        <v>46205</v>
      </c>
      <c r="T2182" t="s">
        <v>9182</v>
      </c>
      <c r="U2182" s="31">
        <v>46205.730138888888</v>
      </c>
      <c r="AK2182" s="14">
        <v>46206</v>
      </c>
      <c r="AL2182" t="s">
        <v>9183</v>
      </c>
      <c r="AM2182" s="31">
        <v>46206.445601851854</v>
      </c>
      <c r="AQ2182" s="31">
        <v>46206.445601851854</v>
      </c>
      <c r="AR2182" s="14">
        <v>46206</v>
      </c>
      <c r="AS2182" t="s">
        <v>9183</v>
      </c>
      <c r="AT2182" t="s">
        <v>625</v>
      </c>
      <c r="AU2182" t="s">
        <v>678</v>
      </c>
      <c r="AV2182" s="14">
        <v>46206</v>
      </c>
      <c r="AW2182" t="s">
        <v>9184</v>
      </c>
      <c r="AX2182" s="31">
        <v>46206.449930555558</v>
      </c>
      <c r="AY2182" s="14">
        <v>46206</v>
      </c>
      <c r="AZ2182" t="s">
        <v>1435</v>
      </c>
      <c r="BA2182" s="31">
        <v>46206.453425925924</v>
      </c>
      <c r="BB2182" s="14">
        <v>46206</v>
      </c>
      <c r="BC2182" t="s">
        <v>1449</v>
      </c>
      <c r="BD2182" s="31">
        <v>46206.46434027778</v>
      </c>
      <c r="BE2182" s="14">
        <v>46206</v>
      </c>
      <c r="BF2182" t="s">
        <v>1444</v>
      </c>
      <c r="BG2182" s="31">
        <v>46206.507245370369</v>
      </c>
      <c r="BH2182" s="14">
        <v>46206</v>
      </c>
      <c r="BI2182" t="s">
        <v>1444</v>
      </c>
      <c r="BJ2182" s="31">
        <v>46206.507650462961</v>
      </c>
      <c r="BW2182" s="14">
        <v>46206</v>
      </c>
      <c r="BX2182" t="s">
        <v>1444</v>
      </c>
      <c r="BY2182" s="31">
        <v>46206.52547453704</v>
      </c>
      <c r="BZ2182" s="14">
        <v>46206</v>
      </c>
      <c r="CA2182" t="s">
        <v>1455</v>
      </c>
      <c r="CB2182" s="31">
        <v>46206.529861111114</v>
      </c>
      <c r="CF2182" s="14">
        <v>46206</v>
      </c>
      <c r="CG2182" t="s">
        <v>9184</v>
      </c>
      <c r="CH2182" s="31">
        <v>46206.592581018522</v>
      </c>
      <c r="CM2182" s="4">
        <f t="shared" si="88"/>
        <v>46205.730138888888</v>
      </c>
      <c r="CN2182">
        <f t="shared" si="89"/>
        <v>1</v>
      </c>
      <c r="CO2182" t="str">
        <f>VLOOKUP(A2182,Sheet1!$A$2:$B$221,2,0)</f>
        <v>South East Zone</v>
      </c>
    </row>
    <row r="2183" spans="1:93" x14ac:dyDescent="0.35">
      <c r="A2183" t="s">
        <v>9176</v>
      </c>
      <c r="B2183">
        <v>1100</v>
      </c>
      <c r="C2183" t="s">
        <v>9332</v>
      </c>
      <c r="D2183" t="s">
        <v>678</v>
      </c>
      <c r="E2183" t="s">
        <v>624</v>
      </c>
      <c r="F2183" t="s">
        <v>625</v>
      </c>
      <c r="G2183" t="s">
        <v>828</v>
      </c>
      <c r="H2183" t="s">
        <v>9192</v>
      </c>
      <c r="I2183">
        <v>611245</v>
      </c>
      <c r="J2183" t="s">
        <v>4223</v>
      </c>
      <c r="K2183" t="s">
        <v>4224</v>
      </c>
      <c r="L2183" t="s">
        <v>4622</v>
      </c>
      <c r="M2183" t="s">
        <v>9193</v>
      </c>
      <c r="N2183">
        <v>45000</v>
      </c>
      <c r="O2183" t="s">
        <v>1036</v>
      </c>
      <c r="P2183" t="s">
        <v>1037</v>
      </c>
      <c r="Q2183" t="s">
        <v>9194</v>
      </c>
      <c r="R2183">
        <v>1856814797</v>
      </c>
      <c r="S2183" s="14">
        <v>46205</v>
      </c>
      <c r="T2183" t="s">
        <v>9195</v>
      </c>
      <c r="U2183" s="31">
        <v>46205.659675925926</v>
      </c>
      <c r="AK2183" s="14">
        <v>46205</v>
      </c>
      <c r="AL2183" t="s">
        <v>9183</v>
      </c>
      <c r="AM2183" s="31">
        <v>46205.756863425922</v>
      </c>
      <c r="AQ2183" s="31">
        <v>46205.756863425922</v>
      </c>
      <c r="AR2183" s="14">
        <v>46205</v>
      </c>
      <c r="AS2183" t="s">
        <v>9183</v>
      </c>
      <c r="AT2183" t="s">
        <v>625</v>
      </c>
      <c r="AU2183" t="s">
        <v>678</v>
      </c>
      <c r="AV2183" s="14">
        <v>46205</v>
      </c>
      <c r="AW2183" t="s">
        <v>9195</v>
      </c>
      <c r="AX2183" s="31">
        <v>46205.869768518518</v>
      </c>
      <c r="AY2183" s="14">
        <v>46206</v>
      </c>
      <c r="AZ2183" t="s">
        <v>1435</v>
      </c>
      <c r="BA2183" s="31">
        <v>46206.39675925926</v>
      </c>
      <c r="BB2183" s="14">
        <v>46206</v>
      </c>
      <c r="BC2183" t="s">
        <v>3135</v>
      </c>
      <c r="BD2183" s="31">
        <v>46206.403148148151</v>
      </c>
      <c r="BE2183" s="14">
        <v>46206</v>
      </c>
      <c r="BF2183" t="s">
        <v>1491</v>
      </c>
      <c r="BG2183" s="31">
        <v>46206.441250000003</v>
      </c>
      <c r="BH2183" s="14">
        <v>46206</v>
      </c>
      <c r="BI2183" t="s">
        <v>1491</v>
      </c>
      <c r="BJ2183" s="31">
        <v>46206.442175925928</v>
      </c>
      <c r="BW2183" s="14">
        <v>46206</v>
      </c>
      <c r="BX2183" t="s">
        <v>1491</v>
      </c>
      <c r="BY2183" s="31">
        <v>46206.448344907411</v>
      </c>
      <c r="BZ2183" s="14">
        <v>46206</v>
      </c>
      <c r="CA2183" t="s">
        <v>1455</v>
      </c>
      <c r="CB2183" s="31">
        <v>46206.458703703705</v>
      </c>
      <c r="CF2183" s="14">
        <v>46206</v>
      </c>
      <c r="CG2183" t="s">
        <v>9184</v>
      </c>
      <c r="CH2183" s="31">
        <v>46206.525347222225</v>
      </c>
      <c r="CM2183" s="4">
        <f t="shared" si="88"/>
        <v>46205.659675925926</v>
      </c>
      <c r="CN2183">
        <f t="shared" si="89"/>
        <v>0</v>
      </c>
      <c r="CO2183" t="str">
        <f>VLOOKUP(A2183,Sheet1!$A$2:$B$221,2,0)</f>
        <v>South East Zone</v>
      </c>
    </row>
    <row r="2184" spans="1:93" x14ac:dyDescent="0.35">
      <c r="A2184" t="s">
        <v>9176</v>
      </c>
      <c r="B2184">
        <v>1100</v>
      </c>
      <c r="C2184" t="s">
        <v>9332</v>
      </c>
      <c r="D2184" t="s">
        <v>678</v>
      </c>
      <c r="E2184" t="s">
        <v>624</v>
      </c>
      <c r="F2184" t="s">
        <v>625</v>
      </c>
      <c r="G2184" t="s">
        <v>828</v>
      </c>
      <c r="H2184" t="s">
        <v>11240</v>
      </c>
      <c r="I2184">
        <v>613785</v>
      </c>
      <c r="J2184" t="s">
        <v>4223</v>
      </c>
      <c r="K2184" t="s">
        <v>4224</v>
      </c>
      <c r="L2184" t="s">
        <v>4622</v>
      </c>
      <c r="M2184" t="s">
        <v>11241</v>
      </c>
      <c r="N2184">
        <v>70000</v>
      </c>
      <c r="O2184" t="s">
        <v>1029</v>
      </c>
      <c r="P2184" t="s">
        <v>1030</v>
      </c>
      <c r="Q2184" t="s">
        <v>11242</v>
      </c>
      <c r="R2184">
        <v>1976533503</v>
      </c>
      <c r="S2184" s="14">
        <v>46209</v>
      </c>
      <c r="T2184" t="s">
        <v>9195</v>
      </c>
      <c r="U2184" s="31">
        <v>46209.499849537038</v>
      </c>
      <c r="AK2184" s="14">
        <v>46209</v>
      </c>
      <c r="AL2184" t="s">
        <v>9183</v>
      </c>
      <c r="AM2184" s="31">
        <v>46209.561493055553</v>
      </c>
      <c r="AQ2184" s="31">
        <v>46209.561493055553</v>
      </c>
      <c r="AR2184" s="14">
        <v>46209</v>
      </c>
      <c r="AS2184" t="s">
        <v>9183</v>
      </c>
      <c r="AT2184" t="s">
        <v>625</v>
      </c>
      <c r="AU2184" t="s">
        <v>678</v>
      </c>
      <c r="AV2184" s="14">
        <v>46209</v>
      </c>
      <c r="AW2184" t="s">
        <v>9195</v>
      </c>
      <c r="AX2184" s="31">
        <v>46209.570300925923</v>
      </c>
      <c r="AY2184" s="14">
        <v>46209</v>
      </c>
      <c r="AZ2184" t="s">
        <v>1435</v>
      </c>
      <c r="BA2184" s="31">
        <v>46209.579722222225</v>
      </c>
      <c r="BB2184" s="14">
        <v>46209</v>
      </c>
      <c r="BC2184" t="s">
        <v>1443</v>
      </c>
      <c r="BD2184" s="31">
        <v>46209.603518518517</v>
      </c>
      <c r="BE2184" s="14">
        <v>46209</v>
      </c>
      <c r="BF2184" t="s">
        <v>1501</v>
      </c>
      <c r="BG2184" s="31">
        <v>46209.611759259256</v>
      </c>
      <c r="BK2184" s="14">
        <v>46209</v>
      </c>
      <c r="BL2184" t="s">
        <v>1501</v>
      </c>
      <c r="BM2184" s="31">
        <v>46209.612523148149</v>
      </c>
      <c r="CM2184" s="4">
        <f t="shared" si="88"/>
        <v>46209.499849537038</v>
      </c>
      <c r="CN2184">
        <f t="shared" si="89"/>
        <v>0</v>
      </c>
      <c r="CO2184" t="str">
        <f>VLOOKUP(A2184,Sheet1!$A$2:$B$221,2,0)</f>
        <v>South East Zone</v>
      </c>
    </row>
    <row r="2185" spans="1:93" x14ac:dyDescent="0.35">
      <c r="A2185" t="s">
        <v>9176</v>
      </c>
      <c r="B2185">
        <v>1100</v>
      </c>
      <c r="C2185" t="s">
        <v>9332</v>
      </c>
      <c r="D2185" t="s">
        <v>678</v>
      </c>
      <c r="E2185" t="s">
        <v>624</v>
      </c>
      <c r="F2185" t="s">
        <v>625</v>
      </c>
      <c r="G2185" t="s">
        <v>828</v>
      </c>
      <c r="H2185" t="s">
        <v>9196</v>
      </c>
      <c r="I2185">
        <v>632867</v>
      </c>
      <c r="J2185" t="s">
        <v>4223</v>
      </c>
      <c r="K2185" t="s">
        <v>4224</v>
      </c>
      <c r="L2185" t="s">
        <v>4622</v>
      </c>
      <c r="M2185" t="s">
        <v>9197</v>
      </c>
      <c r="N2185">
        <v>40000</v>
      </c>
      <c r="O2185" t="s">
        <v>1059</v>
      </c>
      <c r="P2185" t="s">
        <v>1060</v>
      </c>
      <c r="Q2185" t="s">
        <v>9198</v>
      </c>
      <c r="R2185">
        <v>7204285389</v>
      </c>
      <c r="S2185" s="14">
        <v>46205</v>
      </c>
      <c r="T2185" t="s">
        <v>9195</v>
      </c>
      <c r="U2185" s="31">
        <v>46205.765694444446</v>
      </c>
      <c r="AK2185" s="14">
        <v>46205</v>
      </c>
      <c r="AL2185" t="s">
        <v>9183</v>
      </c>
      <c r="AM2185" s="31">
        <v>46205.811157407406</v>
      </c>
      <c r="AQ2185" s="31">
        <v>46205.811157407406</v>
      </c>
      <c r="AR2185" s="14">
        <v>46205</v>
      </c>
      <c r="AS2185" t="s">
        <v>9183</v>
      </c>
      <c r="AT2185" t="s">
        <v>625</v>
      </c>
      <c r="AU2185" t="s">
        <v>678</v>
      </c>
      <c r="AV2185" s="14">
        <v>46205</v>
      </c>
      <c r="AW2185" t="s">
        <v>9195</v>
      </c>
      <c r="AX2185" s="31">
        <v>46205.874456018515</v>
      </c>
      <c r="AY2185" s="14">
        <v>46206</v>
      </c>
      <c r="AZ2185" t="s">
        <v>1435</v>
      </c>
      <c r="BA2185" s="31">
        <v>46206.396805555552</v>
      </c>
      <c r="BB2185" s="14">
        <v>46206</v>
      </c>
      <c r="BC2185" t="s">
        <v>1440</v>
      </c>
      <c r="BD2185" s="31">
        <v>46206.399201388886</v>
      </c>
      <c r="BE2185" s="14">
        <v>46206</v>
      </c>
      <c r="BF2185" t="s">
        <v>1437</v>
      </c>
      <c r="BG2185" s="31">
        <v>46206.439837962964</v>
      </c>
      <c r="BH2185" s="14">
        <v>46206</v>
      </c>
      <c r="BI2185" t="s">
        <v>1437</v>
      </c>
      <c r="BJ2185" s="31">
        <v>46206.440347222226</v>
      </c>
      <c r="BW2185" s="14">
        <v>46206</v>
      </c>
      <c r="BX2185" t="s">
        <v>1437</v>
      </c>
      <c r="BY2185" s="31">
        <v>46206.443842592591</v>
      </c>
      <c r="BZ2185" s="14">
        <v>46206</v>
      </c>
      <c r="CA2185" t="s">
        <v>1455</v>
      </c>
      <c r="CB2185" s="31">
        <v>46206.458784722221</v>
      </c>
      <c r="CF2185" s="14">
        <v>46206</v>
      </c>
      <c r="CG2185" t="s">
        <v>9184</v>
      </c>
      <c r="CH2185" s="31">
        <v>46206.542569444442</v>
      </c>
      <c r="CM2185" s="4">
        <f t="shared" si="88"/>
        <v>46205.765694444446</v>
      </c>
      <c r="CN2185">
        <f t="shared" si="89"/>
        <v>0</v>
      </c>
      <c r="CO2185" t="str">
        <f>VLOOKUP(A2185,Sheet1!$A$2:$B$221,2,0)</f>
        <v>South East Zone</v>
      </c>
    </row>
    <row r="2186" spans="1:93" x14ac:dyDescent="0.35">
      <c r="A2186" t="s">
        <v>9176</v>
      </c>
      <c r="B2186">
        <v>1100</v>
      </c>
      <c r="C2186" t="s">
        <v>9332</v>
      </c>
      <c r="D2186" t="s">
        <v>678</v>
      </c>
      <c r="E2186" t="s">
        <v>624</v>
      </c>
      <c r="F2186" t="s">
        <v>625</v>
      </c>
      <c r="G2186" t="s">
        <v>828</v>
      </c>
      <c r="H2186" t="s">
        <v>4221</v>
      </c>
      <c r="I2186">
        <v>663924</v>
      </c>
      <c r="J2186" t="s">
        <v>4223</v>
      </c>
      <c r="K2186" t="s">
        <v>4224</v>
      </c>
      <c r="L2186" t="s">
        <v>4622</v>
      </c>
      <c r="M2186" t="s">
        <v>9199</v>
      </c>
      <c r="N2186">
        <v>45000</v>
      </c>
      <c r="O2186" t="s">
        <v>1148</v>
      </c>
      <c r="P2186" t="s">
        <v>1149</v>
      </c>
      <c r="Q2186" t="s">
        <v>4222</v>
      </c>
      <c r="R2186">
        <v>4894625299</v>
      </c>
      <c r="S2186" s="14">
        <v>46204</v>
      </c>
      <c r="T2186" t="s">
        <v>9195</v>
      </c>
      <c r="U2186" s="31">
        <v>46204.810613425929</v>
      </c>
      <c r="AK2186" s="14">
        <v>46205</v>
      </c>
      <c r="AL2186" t="s">
        <v>9183</v>
      </c>
      <c r="AM2186" s="31">
        <v>46205.647129629629</v>
      </c>
      <c r="AQ2186" s="31">
        <v>46205.647129629629</v>
      </c>
      <c r="AR2186" s="14">
        <v>46205</v>
      </c>
      <c r="AS2186" t="s">
        <v>9183</v>
      </c>
      <c r="AT2186" t="s">
        <v>625</v>
      </c>
      <c r="AU2186" t="s">
        <v>678</v>
      </c>
      <c r="AV2186" s="14">
        <v>46205</v>
      </c>
      <c r="AW2186" t="s">
        <v>9183</v>
      </c>
      <c r="AX2186" s="31">
        <v>46205.653923611113</v>
      </c>
      <c r="AY2186" s="14">
        <v>46205</v>
      </c>
      <c r="AZ2186" t="s">
        <v>1435</v>
      </c>
      <c r="BA2186" s="31">
        <v>46205.661620370367</v>
      </c>
      <c r="BB2186" s="14">
        <v>46205</v>
      </c>
      <c r="BC2186" t="s">
        <v>1450</v>
      </c>
      <c r="BD2186" s="31">
        <v>46205.672974537039</v>
      </c>
      <c r="BE2186" s="14">
        <v>46205</v>
      </c>
      <c r="BF2186" t="s">
        <v>1491</v>
      </c>
      <c r="BG2186" s="31">
        <v>46205.679467592592</v>
      </c>
      <c r="BH2186" s="14">
        <v>46205</v>
      </c>
      <c r="BI2186" t="s">
        <v>1491</v>
      </c>
      <c r="BJ2186" s="31">
        <v>46205.680972222224</v>
      </c>
      <c r="BW2186" s="14">
        <v>46205</v>
      </c>
      <c r="BX2186" t="s">
        <v>1491</v>
      </c>
      <c r="BY2186" s="31">
        <v>46205.684537037036</v>
      </c>
      <c r="BZ2186" s="14">
        <v>46205</v>
      </c>
      <c r="CA2186" t="s">
        <v>1437</v>
      </c>
      <c r="CB2186" s="31">
        <v>46205.694803240738</v>
      </c>
      <c r="CF2186" s="14">
        <v>46206</v>
      </c>
      <c r="CG2186" t="s">
        <v>9184</v>
      </c>
      <c r="CH2186" s="31">
        <v>46206.555115740739</v>
      </c>
      <c r="CM2186" s="4">
        <f t="shared" si="88"/>
        <v>46204.810613425929</v>
      </c>
      <c r="CN2186">
        <f t="shared" si="89"/>
        <v>1</v>
      </c>
      <c r="CO2186" t="str">
        <f>VLOOKUP(A2186,Sheet1!$A$2:$B$221,2,0)</f>
        <v>South East Zone</v>
      </c>
    </row>
    <row r="2187" spans="1:93" x14ac:dyDescent="0.35">
      <c r="A2187" t="s">
        <v>9176</v>
      </c>
      <c r="B2187">
        <v>1100</v>
      </c>
      <c r="C2187" t="s">
        <v>9332</v>
      </c>
      <c r="D2187" t="s">
        <v>678</v>
      </c>
      <c r="E2187" t="s">
        <v>624</v>
      </c>
      <c r="F2187" t="s">
        <v>625</v>
      </c>
      <c r="G2187" t="s">
        <v>828</v>
      </c>
      <c r="H2187" t="s">
        <v>4369</v>
      </c>
      <c r="I2187">
        <v>689047</v>
      </c>
      <c r="J2187" t="s">
        <v>3669</v>
      </c>
      <c r="K2187" t="s">
        <v>3670</v>
      </c>
      <c r="L2187" t="s">
        <v>4622</v>
      </c>
      <c r="M2187" t="s">
        <v>9200</v>
      </c>
      <c r="N2187">
        <v>40000</v>
      </c>
      <c r="O2187" t="s">
        <v>1105</v>
      </c>
      <c r="P2187" t="s">
        <v>1106</v>
      </c>
      <c r="Q2187" t="s">
        <v>4370</v>
      </c>
      <c r="R2187">
        <v>7922102801</v>
      </c>
      <c r="S2187" s="14">
        <v>46205</v>
      </c>
      <c r="T2187" t="s">
        <v>9188</v>
      </c>
      <c r="U2187" s="31">
        <v>46205.677037037036</v>
      </c>
      <c r="AK2187" s="14">
        <v>46206</v>
      </c>
      <c r="AL2187" t="s">
        <v>9183</v>
      </c>
      <c r="AM2187" s="31">
        <v>46206.397037037037</v>
      </c>
      <c r="AQ2187" s="31">
        <v>46206.397037037037</v>
      </c>
      <c r="AR2187" s="14">
        <v>46206</v>
      </c>
      <c r="AS2187" t="s">
        <v>9183</v>
      </c>
      <c r="AT2187" t="s">
        <v>625</v>
      </c>
      <c r="AU2187" t="s">
        <v>678</v>
      </c>
      <c r="AV2187" s="14">
        <v>46206</v>
      </c>
      <c r="AW2187" t="s">
        <v>9184</v>
      </c>
      <c r="AX2187" s="31">
        <v>46206.401203703703</v>
      </c>
      <c r="AY2187" s="14">
        <v>46206</v>
      </c>
      <c r="AZ2187" t="s">
        <v>1435</v>
      </c>
      <c r="BA2187" s="31">
        <v>46206.410115740742</v>
      </c>
      <c r="BB2187" s="14">
        <v>46206</v>
      </c>
      <c r="BC2187" t="s">
        <v>1436</v>
      </c>
      <c r="BD2187" s="31">
        <v>46206.422997685186</v>
      </c>
      <c r="BE2187" s="14">
        <v>46206</v>
      </c>
      <c r="BF2187" t="s">
        <v>1444</v>
      </c>
      <c r="BG2187" s="31">
        <v>46206.457986111112</v>
      </c>
      <c r="BH2187" s="14">
        <v>46206</v>
      </c>
      <c r="BI2187" t="s">
        <v>1444</v>
      </c>
      <c r="BJ2187" s="31">
        <v>46206.458425925928</v>
      </c>
      <c r="BW2187" s="14">
        <v>46206</v>
      </c>
      <c r="BX2187" t="s">
        <v>1444</v>
      </c>
      <c r="BY2187" s="31">
        <v>46206.483414351853</v>
      </c>
      <c r="BZ2187" s="14">
        <v>46206</v>
      </c>
      <c r="CA2187" t="s">
        <v>1438</v>
      </c>
      <c r="CB2187" s="31">
        <v>46206.488657407404</v>
      </c>
      <c r="CF2187" s="14">
        <v>46206</v>
      </c>
      <c r="CG2187" t="s">
        <v>9184</v>
      </c>
      <c r="CH2187" s="31">
        <v>46206.610277777778</v>
      </c>
      <c r="CM2187" s="4">
        <f t="shared" si="88"/>
        <v>46205.677037037036</v>
      </c>
      <c r="CN2187">
        <f t="shared" si="89"/>
        <v>1</v>
      </c>
      <c r="CO2187" t="str">
        <f>VLOOKUP(A2187,Sheet1!$A$2:$B$221,2,0)</f>
        <v>South East Zone</v>
      </c>
    </row>
    <row r="2188" spans="1:93" x14ac:dyDescent="0.35">
      <c r="A2188" t="s">
        <v>9176</v>
      </c>
      <c r="B2188">
        <v>1100</v>
      </c>
      <c r="C2188" t="s">
        <v>9332</v>
      </c>
      <c r="D2188" t="s">
        <v>678</v>
      </c>
      <c r="E2188" t="s">
        <v>624</v>
      </c>
      <c r="F2188" t="s">
        <v>625</v>
      </c>
      <c r="G2188" t="s">
        <v>828</v>
      </c>
      <c r="H2188" t="s">
        <v>11243</v>
      </c>
      <c r="I2188">
        <v>721143</v>
      </c>
      <c r="J2188" t="s">
        <v>9178</v>
      </c>
      <c r="K2188" t="s">
        <v>9179</v>
      </c>
      <c r="L2188" t="s">
        <v>4622</v>
      </c>
      <c r="M2188" t="s">
        <v>11244</v>
      </c>
      <c r="N2188">
        <v>40000</v>
      </c>
      <c r="O2188" t="s">
        <v>10149</v>
      </c>
      <c r="P2188" t="s">
        <v>10150</v>
      </c>
      <c r="Q2188" t="s">
        <v>11245</v>
      </c>
      <c r="R2188">
        <v>4169384291</v>
      </c>
      <c r="S2188" s="14">
        <v>46209</v>
      </c>
      <c r="T2188" t="s">
        <v>9182</v>
      </c>
      <c r="U2188" s="31">
        <v>46209.521736111114</v>
      </c>
      <c r="AK2188" s="14">
        <v>46209</v>
      </c>
      <c r="AL2188" t="s">
        <v>9183</v>
      </c>
      <c r="AM2188" s="31">
        <v>46209.589733796296</v>
      </c>
      <c r="AQ2188" s="31">
        <v>46209.589733796296</v>
      </c>
      <c r="AR2188" s="14">
        <v>46209</v>
      </c>
      <c r="AS2188" t="s">
        <v>9183</v>
      </c>
      <c r="AT2188" t="s">
        <v>625</v>
      </c>
      <c r="AU2188" t="s">
        <v>678</v>
      </c>
      <c r="AV2188" s="14">
        <v>46209</v>
      </c>
      <c r="AW2188" t="s">
        <v>9182</v>
      </c>
      <c r="AX2188" s="31">
        <v>46209.597638888888</v>
      </c>
      <c r="AY2188" s="14">
        <v>46209</v>
      </c>
      <c r="AZ2188" t="s">
        <v>1435</v>
      </c>
      <c r="BA2188" s="31">
        <v>46209.603275462963</v>
      </c>
      <c r="BB2188" s="14">
        <v>46209</v>
      </c>
      <c r="BC2188" t="s">
        <v>1456</v>
      </c>
      <c r="BD2188" s="31">
        <v>46209.608090277776</v>
      </c>
      <c r="BE2188" s="14">
        <v>46209</v>
      </c>
      <c r="BF2188" t="s">
        <v>1501</v>
      </c>
      <c r="BG2188" s="31">
        <v>46209.627905092595</v>
      </c>
      <c r="BH2188" s="14">
        <v>46209</v>
      </c>
      <c r="BI2188" t="s">
        <v>1501</v>
      </c>
      <c r="BJ2188" s="31">
        <v>46209.62835648148</v>
      </c>
      <c r="BW2188" s="14">
        <v>46209</v>
      </c>
      <c r="BX2188" t="s">
        <v>1501</v>
      </c>
      <c r="BY2188" s="31">
        <v>46209.651087962964</v>
      </c>
      <c r="BZ2188" s="14">
        <v>46209</v>
      </c>
      <c r="CA2188" t="s">
        <v>1438</v>
      </c>
      <c r="CB2188" s="31">
        <v>46209.661493055559</v>
      </c>
      <c r="CF2188" s="14">
        <v>46210</v>
      </c>
      <c r="CG2188" t="s">
        <v>9184</v>
      </c>
      <c r="CH2188" s="31">
        <v>46210.757152777776</v>
      </c>
      <c r="CM2188" s="4">
        <f t="shared" si="88"/>
        <v>46209.521736111114</v>
      </c>
      <c r="CN2188">
        <f t="shared" si="89"/>
        <v>0</v>
      </c>
      <c r="CO2188" t="str">
        <f>VLOOKUP(A2188,Sheet1!$A$2:$B$221,2,0)</f>
        <v>South East Zone</v>
      </c>
    </row>
    <row r="2189" spans="1:93" x14ac:dyDescent="0.35">
      <c r="A2189" t="s">
        <v>9176</v>
      </c>
      <c r="B2189">
        <v>1100</v>
      </c>
      <c r="C2189" t="s">
        <v>9332</v>
      </c>
      <c r="D2189" t="s">
        <v>678</v>
      </c>
      <c r="E2189" t="s">
        <v>624</v>
      </c>
      <c r="F2189" t="s">
        <v>625</v>
      </c>
      <c r="G2189" t="s">
        <v>828</v>
      </c>
      <c r="H2189" t="s">
        <v>9201</v>
      </c>
      <c r="I2189">
        <v>741483</v>
      </c>
      <c r="J2189" t="s">
        <v>9178</v>
      </c>
      <c r="K2189" t="s">
        <v>9179</v>
      </c>
      <c r="L2189" t="s">
        <v>4622</v>
      </c>
      <c r="M2189" t="s">
        <v>9202</v>
      </c>
      <c r="N2189">
        <v>50000</v>
      </c>
      <c r="O2189" t="s">
        <v>1034</v>
      </c>
      <c r="P2189" t="s">
        <v>1035</v>
      </c>
      <c r="Q2189" t="s">
        <v>9203</v>
      </c>
      <c r="R2189">
        <v>3618744001</v>
      </c>
      <c r="S2189" s="14">
        <v>46204</v>
      </c>
      <c r="T2189" t="s">
        <v>9182</v>
      </c>
      <c r="U2189" s="31">
        <v>46204.727048611108</v>
      </c>
      <c r="AK2189" s="14">
        <v>46204</v>
      </c>
      <c r="AL2189" t="s">
        <v>9183</v>
      </c>
      <c r="AM2189" s="31">
        <v>46204.749479166669</v>
      </c>
      <c r="AQ2189" s="31">
        <v>46204.749479166669</v>
      </c>
      <c r="AR2189" s="14">
        <v>46204</v>
      </c>
      <c r="AS2189" t="s">
        <v>9183</v>
      </c>
      <c r="AT2189" t="s">
        <v>625</v>
      </c>
      <c r="AU2189" t="s">
        <v>678</v>
      </c>
      <c r="AV2189" s="14">
        <v>46205</v>
      </c>
      <c r="AW2189" t="s">
        <v>9184</v>
      </c>
      <c r="AX2189" s="31">
        <v>46205.408067129632</v>
      </c>
      <c r="AY2189" s="14">
        <v>46205</v>
      </c>
      <c r="AZ2189" t="s">
        <v>1435</v>
      </c>
      <c r="BA2189" s="31">
        <v>46205.41783564815</v>
      </c>
      <c r="BB2189" s="14">
        <v>46205</v>
      </c>
      <c r="BC2189" t="s">
        <v>1436</v>
      </c>
      <c r="BD2189" s="31">
        <v>46205.429988425924</v>
      </c>
      <c r="BE2189" s="14">
        <v>46205</v>
      </c>
      <c r="BF2189" t="s">
        <v>8654</v>
      </c>
      <c r="BG2189" s="31">
        <v>46205.460763888892</v>
      </c>
      <c r="BH2189" s="14">
        <v>46205</v>
      </c>
      <c r="BI2189" t="s">
        <v>8654</v>
      </c>
      <c r="BJ2189" s="31">
        <v>46205.46162037037</v>
      </c>
      <c r="BW2189" s="14">
        <v>46205</v>
      </c>
      <c r="BX2189" t="s">
        <v>8654</v>
      </c>
      <c r="BY2189" s="31">
        <v>46205.46806712963</v>
      </c>
      <c r="BZ2189" s="14">
        <v>46205</v>
      </c>
      <c r="CA2189" t="s">
        <v>1455</v>
      </c>
      <c r="CB2189" s="31">
        <v>46205.477511574078</v>
      </c>
      <c r="CF2189" s="14">
        <v>46205</v>
      </c>
      <c r="CG2189" t="s">
        <v>9184</v>
      </c>
      <c r="CH2189" s="31">
        <v>46205.682685185187</v>
      </c>
      <c r="CM2189" s="4">
        <f t="shared" si="88"/>
        <v>46204.727048611108</v>
      </c>
      <c r="CN2189">
        <f t="shared" si="89"/>
        <v>0</v>
      </c>
      <c r="CO2189" t="str">
        <f>VLOOKUP(A2189,Sheet1!$A$2:$B$221,2,0)</f>
        <v>South East Zone</v>
      </c>
    </row>
    <row r="2190" spans="1:93" x14ac:dyDescent="0.35">
      <c r="A2190" t="s">
        <v>9204</v>
      </c>
      <c r="B2190">
        <v>1106</v>
      </c>
      <c r="C2190" t="s">
        <v>9332</v>
      </c>
      <c r="D2190" t="s">
        <v>678</v>
      </c>
      <c r="E2190" t="s">
        <v>626</v>
      </c>
      <c r="F2190" t="s">
        <v>627</v>
      </c>
      <c r="G2190" t="s">
        <v>828</v>
      </c>
      <c r="H2190" t="s">
        <v>11246</v>
      </c>
      <c r="I2190">
        <v>556139</v>
      </c>
      <c r="J2190" t="s">
        <v>4573</v>
      </c>
      <c r="K2190" t="s">
        <v>4574</v>
      </c>
      <c r="L2190" t="s">
        <v>4622</v>
      </c>
      <c r="M2190" t="s">
        <v>11247</v>
      </c>
      <c r="N2190">
        <v>77000</v>
      </c>
      <c r="O2190" t="s">
        <v>10244</v>
      </c>
      <c r="P2190" t="s">
        <v>10245</v>
      </c>
      <c r="Q2190" t="s">
        <v>9221</v>
      </c>
      <c r="R2190">
        <v>2974817408</v>
      </c>
      <c r="S2190" s="14">
        <v>46209</v>
      </c>
      <c r="T2190" t="s">
        <v>9214</v>
      </c>
      <c r="U2190" s="31">
        <v>46209.534583333334</v>
      </c>
      <c r="AK2190" s="14">
        <v>46209</v>
      </c>
      <c r="AL2190" t="s">
        <v>9211</v>
      </c>
      <c r="AM2190" s="31">
        <v>46209.660914351851</v>
      </c>
      <c r="AQ2190" s="31">
        <v>46209.660914351851</v>
      </c>
      <c r="AR2190" s="14">
        <v>46209</v>
      </c>
      <c r="AS2190" t="s">
        <v>9211</v>
      </c>
      <c r="AT2190" t="s">
        <v>627</v>
      </c>
      <c r="AU2190" t="s">
        <v>678</v>
      </c>
      <c r="AV2190" s="14">
        <v>46209</v>
      </c>
      <c r="AW2190" t="s">
        <v>9212</v>
      </c>
      <c r="AX2190" s="31">
        <v>46209.670208333337</v>
      </c>
      <c r="AY2190" s="14">
        <v>46209</v>
      </c>
      <c r="AZ2190" t="s">
        <v>1435</v>
      </c>
      <c r="BA2190" s="31">
        <v>46209.675821759258</v>
      </c>
      <c r="BB2190" s="14">
        <v>46209</v>
      </c>
      <c r="BC2190" t="s">
        <v>1456</v>
      </c>
      <c r="BD2190" s="31">
        <v>46209.67895833333</v>
      </c>
      <c r="BE2190" s="14">
        <v>46209</v>
      </c>
      <c r="BF2190" t="s">
        <v>1491</v>
      </c>
      <c r="BG2190" s="31">
        <v>46209.681921296295</v>
      </c>
      <c r="BH2190" s="14">
        <v>46209</v>
      </c>
      <c r="BI2190" t="s">
        <v>1491</v>
      </c>
      <c r="BJ2190" s="31">
        <v>46209.682523148149</v>
      </c>
      <c r="BW2190" s="14">
        <v>46209</v>
      </c>
      <c r="BX2190" t="s">
        <v>1491</v>
      </c>
      <c r="BY2190" s="31">
        <v>46209.694108796299</v>
      </c>
      <c r="BZ2190" s="14">
        <v>46209</v>
      </c>
      <c r="CA2190" t="s">
        <v>1438</v>
      </c>
      <c r="CB2190" s="31">
        <v>46209.696018518516</v>
      </c>
      <c r="CF2190" s="14">
        <v>46209</v>
      </c>
      <c r="CG2190" t="s">
        <v>9212</v>
      </c>
      <c r="CH2190" s="31">
        <v>46209.852696759262</v>
      </c>
      <c r="CM2190" s="4">
        <f t="shared" si="88"/>
        <v>46209.534583333334</v>
      </c>
      <c r="CN2190">
        <f t="shared" si="89"/>
        <v>0</v>
      </c>
      <c r="CO2190" t="str">
        <f>VLOOKUP(A2190,Sheet1!$A$2:$B$221,2,0)</f>
        <v>South East Zone</v>
      </c>
    </row>
    <row r="2191" spans="1:93" x14ac:dyDescent="0.35">
      <c r="A2191" t="s">
        <v>9204</v>
      </c>
      <c r="B2191">
        <v>1106</v>
      </c>
      <c r="C2191" t="s">
        <v>9332</v>
      </c>
      <c r="D2191" t="s">
        <v>678</v>
      </c>
      <c r="E2191" t="s">
        <v>626</v>
      </c>
      <c r="F2191" t="s">
        <v>627</v>
      </c>
      <c r="G2191" t="s">
        <v>828</v>
      </c>
      <c r="H2191" t="s">
        <v>9205</v>
      </c>
      <c r="I2191">
        <v>568951</v>
      </c>
      <c r="J2191" t="s">
        <v>9206</v>
      </c>
      <c r="K2191" t="s">
        <v>9207</v>
      </c>
      <c r="L2191" t="s">
        <v>4622</v>
      </c>
      <c r="M2191" t="s">
        <v>9208</v>
      </c>
      <c r="N2191">
        <v>45000</v>
      </c>
      <c r="O2191" t="s">
        <v>1036</v>
      </c>
      <c r="P2191" t="s">
        <v>1037</v>
      </c>
      <c r="Q2191" t="s">
        <v>9209</v>
      </c>
      <c r="R2191">
        <v>1457128823</v>
      </c>
      <c r="S2191" s="14">
        <v>46204</v>
      </c>
      <c r="T2191" t="s">
        <v>9210</v>
      </c>
      <c r="U2191" s="31">
        <v>46204.612430555557</v>
      </c>
      <c r="AK2191" s="14">
        <v>46204</v>
      </c>
      <c r="AL2191" t="s">
        <v>9211</v>
      </c>
      <c r="AM2191" s="31">
        <v>46204.671168981484</v>
      </c>
      <c r="AQ2191" s="31">
        <v>46204.671168981484</v>
      </c>
      <c r="AR2191" s="14">
        <v>46204</v>
      </c>
      <c r="AS2191" t="s">
        <v>9211</v>
      </c>
      <c r="AT2191" t="s">
        <v>627</v>
      </c>
      <c r="AU2191" t="s">
        <v>678</v>
      </c>
      <c r="AV2191" s="14">
        <v>46204</v>
      </c>
      <c r="AW2191" t="s">
        <v>9212</v>
      </c>
      <c r="AX2191" s="31">
        <v>46204.702557870369</v>
      </c>
      <c r="AY2191" s="14">
        <v>46204</v>
      </c>
      <c r="AZ2191" t="s">
        <v>1435</v>
      </c>
      <c r="BA2191" s="31">
        <v>46204.710520833331</v>
      </c>
      <c r="BB2191" s="14">
        <v>46204</v>
      </c>
      <c r="BC2191" t="s">
        <v>1454</v>
      </c>
      <c r="BD2191" s="31">
        <v>46204.727766203701</v>
      </c>
      <c r="BE2191" s="14">
        <v>46204</v>
      </c>
      <c r="BF2191" t="s">
        <v>8654</v>
      </c>
      <c r="BG2191" s="31">
        <v>46204.728981481479</v>
      </c>
      <c r="BH2191" s="14">
        <v>46204</v>
      </c>
      <c r="BI2191" t="s">
        <v>8654</v>
      </c>
      <c r="BJ2191" s="31">
        <v>46204.729988425926</v>
      </c>
      <c r="BW2191" s="14">
        <v>46204</v>
      </c>
      <c r="BX2191" t="s">
        <v>8654</v>
      </c>
      <c r="BY2191" s="31">
        <v>46204.741284722222</v>
      </c>
      <c r="BZ2191" s="14">
        <v>46204</v>
      </c>
      <c r="CA2191" t="s">
        <v>1438</v>
      </c>
      <c r="CB2191" s="31">
        <v>46204.742650462962</v>
      </c>
      <c r="CF2191" s="14">
        <v>46204</v>
      </c>
      <c r="CG2191" t="s">
        <v>9212</v>
      </c>
      <c r="CH2191" s="31">
        <v>46204.882141203707</v>
      </c>
      <c r="CM2191" s="4">
        <f t="shared" si="88"/>
        <v>46204.612430555557</v>
      </c>
      <c r="CN2191">
        <f t="shared" si="89"/>
        <v>0</v>
      </c>
      <c r="CO2191" t="str">
        <f>VLOOKUP(A2191,Sheet1!$A$2:$B$221,2,0)</f>
        <v>South East Zone</v>
      </c>
    </row>
    <row r="2192" spans="1:93" x14ac:dyDescent="0.35">
      <c r="A2192" t="s">
        <v>9204</v>
      </c>
      <c r="B2192">
        <v>1106</v>
      </c>
      <c r="C2192" t="s">
        <v>9332</v>
      </c>
      <c r="D2192" t="s">
        <v>678</v>
      </c>
      <c r="E2192" t="s">
        <v>626</v>
      </c>
      <c r="F2192" t="s">
        <v>627</v>
      </c>
      <c r="G2192" t="s">
        <v>828</v>
      </c>
      <c r="H2192" t="s">
        <v>13107</v>
      </c>
      <c r="I2192">
        <v>569058</v>
      </c>
      <c r="J2192" t="s">
        <v>9206</v>
      </c>
      <c r="K2192" t="s">
        <v>9207</v>
      </c>
      <c r="L2192" t="s">
        <v>4622</v>
      </c>
      <c r="M2192" t="s">
        <v>13108</v>
      </c>
      <c r="N2192">
        <v>60000</v>
      </c>
      <c r="O2192" t="s">
        <v>9502</v>
      </c>
      <c r="P2192" t="s">
        <v>9503</v>
      </c>
      <c r="Q2192" t="s">
        <v>13109</v>
      </c>
      <c r="R2192">
        <v>8719305897</v>
      </c>
      <c r="S2192" s="14">
        <v>46210</v>
      </c>
      <c r="T2192" t="s">
        <v>9210</v>
      </c>
      <c r="U2192" s="31">
        <v>46210.693680555552</v>
      </c>
      <c r="AK2192" s="14">
        <v>46210</v>
      </c>
      <c r="AL2192" t="s">
        <v>9211</v>
      </c>
      <c r="AM2192" s="31">
        <v>46210.727650462963</v>
      </c>
      <c r="AQ2192" s="31">
        <v>46210.727650462963</v>
      </c>
      <c r="AR2192" s="14">
        <v>46210</v>
      </c>
      <c r="AS2192" t="s">
        <v>9211</v>
      </c>
      <c r="AT2192" t="s">
        <v>627</v>
      </c>
      <c r="AU2192" t="s">
        <v>678</v>
      </c>
      <c r="AV2192" s="14">
        <v>46211</v>
      </c>
      <c r="AW2192" t="s">
        <v>9212</v>
      </c>
      <c r="AX2192" s="31">
        <v>46211.338414351849</v>
      </c>
      <c r="CM2192" s="4">
        <f t="shared" si="88"/>
        <v>46210.693680555552</v>
      </c>
      <c r="CN2192">
        <f t="shared" si="89"/>
        <v>0</v>
      </c>
      <c r="CO2192" t="str">
        <f>VLOOKUP(A2192,Sheet1!$A$2:$B$221,2,0)</f>
        <v>South East Zone</v>
      </c>
    </row>
    <row r="2193" spans="1:93" x14ac:dyDescent="0.35">
      <c r="A2193" t="s">
        <v>9204</v>
      </c>
      <c r="B2193">
        <v>1106</v>
      </c>
      <c r="C2193" t="s">
        <v>9332</v>
      </c>
      <c r="D2193" t="s">
        <v>678</v>
      </c>
      <c r="E2193" t="s">
        <v>626</v>
      </c>
      <c r="F2193" t="s">
        <v>627</v>
      </c>
      <c r="G2193" t="s">
        <v>828</v>
      </c>
      <c r="H2193" t="s">
        <v>3892</v>
      </c>
      <c r="I2193">
        <v>582673</v>
      </c>
      <c r="J2193" t="s">
        <v>3893</v>
      </c>
      <c r="K2193" t="s">
        <v>3894</v>
      </c>
      <c r="L2193" t="s">
        <v>4622</v>
      </c>
      <c r="M2193" t="s">
        <v>11248</v>
      </c>
      <c r="N2193">
        <v>40000</v>
      </c>
      <c r="O2193" t="s">
        <v>9492</v>
      </c>
      <c r="P2193" t="s">
        <v>9493</v>
      </c>
      <c r="Q2193" t="s">
        <v>11249</v>
      </c>
      <c r="R2193">
        <v>1907248461</v>
      </c>
      <c r="S2193" s="14">
        <v>46209</v>
      </c>
      <c r="T2193" t="s">
        <v>9218</v>
      </c>
      <c r="U2193" s="31">
        <v>46209.532939814817</v>
      </c>
      <c r="AK2193" s="14">
        <v>46209</v>
      </c>
      <c r="AL2193" t="s">
        <v>9211</v>
      </c>
      <c r="AM2193" s="31">
        <v>46209.606527777774</v>
      </c>
      <c r="AQ2193" s="31">
        <v>46209.606527777774</v>
      </c>
      <c r="AR2193" s="14">
        <v>46209</v>
      </c>
      <c r="AS2193" t="s">
        <v>9211</v>
      </c>
      <c r="AT2193" t="s">
        <v>627</v>
      </c>
      <c r="AU2193" t="s">
        <v>678</v>
      </c>
      <c r="AV2193" s="14">
        <v>46209</v>
      </c>
      <c r="AW2193" t="s">
        <v>9212</v>
      </c>
      <c r="AX2193" s="31">
        <v>46209.618136574078</v>
      </c>
      <c r="AY2193" s="14">
        <v>46209</v>
      </c>
      <c r="AZ2193" t="s">
        <v>1435</v>
      </c>
      <c r="BA2193" s="31">
        <v>46209.626666666663</v>
      </c>
      <c r="BB2193" s="14">
        <v>46209</v>
      </c>
      <c r="BC2193" t="s">
        <v>1440</v>
      </c>
      <c r="BD2193" s="31">
        <v>46209.633958333332</v>
      </c>
      <c r="BE2193" s="14">
        <v>46209</v>
      </c>
      <c r="BF2193" t="s">
        <v>1491</v>
      </c>
      <c r="BG2193" s="31">
        <v>46209.641215277778</v>
      </c>
      <c r="BH2193" s="14">
        <v>46209</v>
      </c>
      <c r="BI2193" t="s">
        <v>1491</v>
      </c>
      <c r="BJ2193" s="31">
        <v>46209.642326388886</v>
      </c>
      <c r="BW2193" s="14">
        <v>46209</v>
      </c>
      <c r="BX2193" t="s">
        <v>1491</v>
      </c>
      <c r="BY2193" s="31">
        <v>46209.652604166666</v>
      </c>
      <c r="BZ2193" s="14">
        <v>46209</v>
      </c>
      <c r="CA2193" t="s">
        <v>1438</v>
      </c>
      <c r="CB2193" s="31">
        <v>46209.661666666667</v>
      </c>
      <c r="CF2193" s="14">
        <v>46209</v>
      </c>
      <c r="CG2193" t="s">
        <v>9212</v>
      </c>
      <c r="CH2193" s="31">
        <v>46209.870416666665</v>
      </c>
      <c r="CM2193" s="4">
        <f t="shared" si="88"/>
        <v>46209.532939814817</v>
      </c>
      <c r="CN2193">
        <f t="shared" si="89"/>
        <v>0</v>
      </c>
      <c r="CO2193" t="str">
        <f>VLOOKUP(A2193,Sheet1!$A$2:$B$221,2,0)</f>
        <v>South East Zone</v>
      </c>
    </row>
    <row r="2194" spans="1:93" x14ac:dyDescent="0.35">
      <c r="A2194" t="s">
        <v>9204</v>
      </c>
      <c r="B2194">
        <v>1106</v>
      </c>
      <c r="C2194" t="s">
        <v>9332</v>
      </c>
      <c r="D2194" t="s">
        <v>678</v>
      </c>
      <c r="E2194" t="s">
        <v>626</v>
      </c>
      <c r="F2194" t="s">
        <v>627</v>
      </c>
      <c r="G2194" t="s">
        <v>828</v>
      </c>
      <c r="H2194" t="s">
        <v>4571</v>
      </c>
      <c r="I2194">
        <v>584966</v>
      </c>
      <c r="J2194" t="s">
        <v>4573</v>
      </c>
      <c r="K2194" t="s">
        <v>4574</v>
      </c>
      <c r="L2194" t="s">
        <v>4622</v>
      </c>
      <c r="M2194" t="s">
        <v>9213</v>
      </c>
      <c r="N2194">
        <v>85000</v>
      </c>
      <c r="O2194" t="s">
        <v>4575</v>
      </c>
      <c r="P2194" t="s">
        <v>4576</v>
      </c>
      <c r="Q2194" t="s">
        <v>4572</v>
      </c>
      <c r="R2194">
        <v>6942235241</v>
      </c>
      <c r="S2194" s="14">
        <v>46206</v>
      </c>
      <c r="T2194" t="s">
        <v>9214</v>
      </c>
      <c r="U2194" s="31">
        <v>46206.616481481484</v>
      </c>
      <c r="AK2194" s="14">
        <v>46206</v>
      </c>
      <c r="AL2194" t="s">
        <v>9211</v>
      </c>
      <c r="AM2194" s="31">
        <v>46206.645486111112</v>
      </c>
      <c r="AQ2194" s="31">
        <v>46206.645486111112</v>
      </c>
      <c r="AR2194" s="14">
        <v>46206</v>
      </c>
      <c r="AS2194" t="s">
        <v>9211</v>
      </c>
      <c r="AT2194" t="s">
        <v>627</v>
      </c>
      <c r="AU2194" t="s">
        <v>678</v>
      </c>
      <c r="AV2194" s="14">
        <v>46206</v>
      </c>
      <c r="AW2194" t="s">
        <v>9212</v>
      </c>
      <c r="AX2194" s="31">
        <v>46206.695011574076</v>
      </c>
      <c r="AY2194" s="14">
        <v>46206</v>
      </c>
      <c r="AZ2194" t="s">
        <v>1435</v>
      </c>
      <c r="BA2194" s="31">
        <v>46206.702349537038</v>
      </c>
      <c r="BB2194" s="14">
        <v>46206</v>
      </c>
      <c r="BC2194" t="s">
        <v>1457</v>
      </c>
      <c r="BD2194" s="31">
        <v>46206.706145833334</v>
      </c>
      <c r="BE2194" s="14">
        <v>46206</v>
      </c>
      <c r="BF2194" t="s">
        <v>1437</v>
      </c>
      <c r="BG2194" s="31">
        <v>46206.712094907409</v>
      </c>
      <c r="BH2194" s="14">
        <v>46206</v>
      </c>
      <c r="BI2194" t="s">
        <v>1437</v>
      </c>
      <c r="BJ2194" s="31">
        <v>46206.713263888887</v>
      </c>
      <c r="BW2194" s="14">
        <v>46206</v>
      </c>
      <c r="BX2194" t="s">
        <v>1437</v>
      </c>
      <c r="BY2194" s="31">
        <v>46206.720636574071</v>
      </c>
      <c r="BZ2194" s="14">
        <v>46206</v>
      </c>
      <c r="CA2194" t="s">
        <v>1455</v>
      </c>
      <c r="CB2194" s="31">
        <v>46206.723252314812</v>
      </c>
      <c r="CF2194" s="14">
        <v>46206</v>
      </c>
      <c r="CG2194" t="s">
        <v>9212</v>
      </c>
      <c r="CH2194" s="31">
        <v>46206.829641203702</v>
      </c>
      <c r="CM2194" s="4">
        <f t="shared" si="88"/>
        <v>46206.616481481484</v>
      </c>
      <c r="CN2194">
        <f t="shared" si="89"/>
        <v>0</v>
      </c>
      <c r="CO2194" t="str">
        <f>VLOOKUP(A2194,Sheet1!$A$2:$B$221,2,0)</f>
        <v>South East Zone</v>
      </c>
    </row>
    <row r="2195" spans="1:93" x14ac:dyDescent="0.35">
      <c r="A2195" t="s">
        <v>9204</v>
      </c>
      <c r="B2195">
        <v>1106</v>
      </c>
      <c r="C2195" t="s">
        <v>9332</v>
      </c>
      <c r="D2195" t="s">
        <v>678</v>
      </c>
      <c r="E2195" t="s">
        <v>626</v>
      </c>
      <c r="F2195" t="s">
        <v>627</v>
      </c>
      <c r="G2195" t="s">
        <v>828</v>
      </c>
      <c r="H2195" t="s">
        <v>9215</v>
      </c>
      <c r="I2195">
        <v>598353</v>
      </c>
      <c r="J2195" t="s">
        <v>3893</v>
      </c>
      <c r="K2195" t="s">
        <v>3894</v>
      </c>
      <c r="L2195" t="s">
        <v>4622</v>
      </c>
      <c r="M2195" t="s">
        <v>9216</v>
      </c>
      <c r="N2195">
        <v>50000</v>
      </c>
      <c r="O2195" t="s">
        <v>1134</v>
      </c>
      <c r="P2195" t="s">
        <v>1135</v>
      </c>
      <c r="Q2195" t="s">
        <v>9217</v>
      </c>
      <c r="R2195">
        <v>1393715095</v>
      </c>
      <c r="S2195" s="14">
        <v>46205</v>
      </c>
      <c r="T2195" t="s">
        <v>9218</v>
      </c>
      <c r="U2195" s="31">
        <v>46205.441261574073</v>
      </c>
      <c r="AK2195" s="14">
        <v>46205</v>
      </c>
      <c r="AL2195" t="s">
        <v>9211</v>
      </c>
      <c r="AM2195" s="31">
        <v>46205.528680555559</v>
      </c>
      <c r="AQ2195" s="31">
        <v>46205.528680555559</v>
      </c>
      <c r="AR2195" s="14">
        <v>46205</v>
      </c>
      <c r="AS2195" t="s">
        <v>9211</v>
      </c>
      <c r="AT2195" t="s">
        <v>627</v>
      </c>
      <c r="AU2195" t="s">
        <v>678</v>
      </c>
      <c r="AV2195" s="14">
        <v>46205</v>
      </c>
      <c r="AW2195" t="s">
        <v>9212</v>
      </c>
      <c r="AX2195" s="31">
        <v>46205.549791666665</v>
      </c>
      <c r="AY2195" s="14">
        <v>46205</v>
      </c>
      <c r="AZ2195" t="s">
        <v>1435</v>
      </c>
      <c r="BA2195" s="31">
        <v>46205.551469907405</v>
      </c>
      <c r="BB2195" s="14">
        <v>46205</v>
      </c>
      <c r="BC2195" t="s">
        <v>1458</v>
      </c>
      <c r="BD2195" s="31">
        <v>46205.569988425923</v>
      </c>
      <c r="BE2195" s="14">
        <v>46205</v>
      </c>
      <c r="BF2195" t="s">
        <v>1491</v>
      </c>
      <c r="BG2195" s="31">
        <v>46205.619016203702</v>
      </c>
      <c r="BH2195" s="14">
        <v>46205</v>
      </c>
      <c r="BI2195" t="s">
        <v>1491</v>
      </c>
      <c r="BJ2195" s="31">
        <v>46205.620636574073</v>
      </c>
      <c r="BW2195" s="14">
        <v>46205</v>
      </c>
      <c r="BX2195" t="s">
        <v>1491</v>
      </c>
      <c r="BY2195" s="31">
        <v>46205.637997685182</v>
      </c>
      <c r="BZ2195" s="14">
        <v>46205</v>
      </c>
      <c r="CA2195" t="s">
        <v>1455</v>
      </c>
      <c r="CB2195" s="31">
        <v>46205.639328703706</v>
      </c>
      <c r="CF2195" s="14">
        <v>46205</v>
      </c>
      <c r="CG2195" t="s">
        <v>9212</v>
      </c>
      <c r="CH2195" s="31">
        <v>46205.811006944445</v>
      </c>
      <c r="CM2195" s="4">
        <f t="shared" si="88"/>
        <v>46205.441261574073</v>
      </c>
      <c r="CN2195">
        <f t="shared" si="89"/>
        <v>0</v>
      </c>
      <c r="CO2195" t="str">
        <f>VLOOKUP(A2195,Sheet1!$A$2:$B$221,2,0)</f>
        <v>South East Zone</v>
      </c>
    </row>
    <row r="2196" spans="1:93" x14ac:dyDescent="0.35">
      <c r="A2196" t="s">
        <v>9204</v>
      </c>
      <c r="B2196">
        <v>1106</v>
      </c>
      <c r="C2196" t="s">
        <v>9332</v>
      </c>
      <c r="D2196" t="s">
        <v>678</v>
      </c>
      <c r="E2196" t="s">
        <v>626</v>
      </c>
      <c r="F2196" t="s">
        <v>627</v>
      </c>
      <c r="G2196" t="s">
        <v>828</v>
      </c>
      <c r="H2196" t="s">
        <v>4569</v>
      </c>
      <c r="I2196">
        <v>616766</v>
      </c>
      <c r="J2196" t="s">
        <v>3893</v>
      </c>
      <c r="K2196" t="s">
        <v>3894</v>
      </c>
      <c r="L2196" t="s">
        <v>4622</v>
      </c>
      <c r="M2196" t="s">
        <v>9219</v>
      </c>
      <c r="N2196">
        <v>90000</v>
      </c>
      <c r="O2196" t="s">
        <v>1032</v>
      </c>
      <c r="P2196" t="s">
        <v>1033</v>
      </c>
      <c r="Q2196" t="s">
        <v>4570</v>
      </c>
      <c r="R2196">
        <v>6825829557</v>
      </c>
      <c r="S2196" s="14">
        <v>46204</v>
      </c>
      <c r="T2196" t="s">
        <v>9218</v>
      </c>
      <c r="U2196" s="31">
        <v>46204.664525462962</v>
      </c>
      <c r="AK2196" s="14">
        <v>46204</v>
      </c>
      <c r="AL2196" t="s">
        <v>9211</v>
      </c>
      <c r="AM2196" s="31">
        <v>46204.709247685183</v>
      </c>
      <c r="AQ2196" s="31">
        <v>46204.709247685183</v>
      </c>
      <c r="AR2196" s="14">
        <v>46204</v>
      </c>
      <c r="AS2196" t="s">
        <v>9211</v>
      </c>
      <c r="AT2196" t="s">
        <v>627</v>
      </c>
      <c r="AU2196" t="s">
        <v>678</v>
      </c>
      <c r="AV2196" s="14">
        <v>46204</v>
      </c>
      <c r="AW2196" t="s">
        <v>9212</v>
      </c>
      <c r="AX2196" s="31">
        <v>46204.715902777774</v>
      </c>
      <c r="AY2196" s="14">
        <v>46204</v>
      </c>
      <c r="AZ2196" t="s">
        <v>1435</v>
      </c>
      <c r="BA2196" s="31">
        <v>46204.717511574076</v>
      </c>
      <c r="BB2196" s="14">
        <v>46204</v>
      </c>
      <c r="BC2196" t="s">
        <v>1458</v>
      </c>
      <c r="BD2196" s="31">
        <v>46204.724097222221</v>
      </c>
      <c r="BE2196" s="14">
        <v>46204</v>
      </c>
      <c r="BF2196" t="s">
        <v>1491</v>
      </c>
      <c r="BG2196" s="31">
        <v>46204.726307870369</v>
      </c>
      <c r="BH2196" s="14">
        <v>46206</v>
      </c>
      <c r="BI2196" t="s">
        <v>1437</v>
      </c>
      <c r="BJ2196" s="31">
        <v>46206.690092592595</v>
      </c>
      <c r="BW2196" s="14">
        <v>46206</v>
      </c>
      <c r="BX2196" t="s">
        <v>1437</v>
      </c>
      <c r="BY2196" s="31">
        <v>46206.693576388891</v>
      </c>
      <c r="BZ2196" s="14">
        <v>46206</v>
      </c>
      <c r="CA2196" t="s">
        <v>1437</v>
      </c>
      <c r="CB2196" s="31">
        <v>46206.693703703706</v>
      </c>
      <c r="CF2196" s="14">
        <v>46206</v>
      </c>
      <c r="CG2196" t="s">
        <v>9212</v>
      </c>
      <c r="CH2196" s="31">
        <v>46206.826469907406</v>
      </c>
      <c r="CM2196" s="4">
        <f t="shared" si="88"/>
        <v>46204.664525462962</v>
      </c>
      <c r="CN2196">
        <f t="shared" si="89"/>
        <v>0</v>
      </c>
      <c r="CO2196" t="str">
        <f>VLOOKUP(A2196,Sheet1!$A$2:$B$221,2,0)</f>
        <v>South East Zone</v>
      </c>
    </row>
    <row r="2197" spans="1:93" x14ac:dyDescent="0.35">
      <c r="A2197" t="s">
        <v>9204</v>
      </c>
      <c r="B2197">
        <v>1106</v>
      </c>
      <c r="C2197" t="s">
        <v>9332</v>
      </c>
      <c r="D2197" t="s">
        <v>678</v>
      </c>
      <c r="E2197" t="s">
        <v>626</v>
      </c>
      <c r="F2197" t="s">
        <v>627</v>
      </c>
      <c r="G2197" t="s">
        <v>828</v>
      </c>
      <c r="H2197" t="s">
        <v>9220</v>
      </c>
      <c r="I2197">
        <v>620418</v>
      </c>
      <c r="J2197" t="s">
        <v>9221</v>
      </c>
      <c r="K2197" t="s">
        <v>9222</v>
      </c>
      <c r="L2197" t="s">
        <v>4622</v>
      </c>
      <c r="M2197" t="s">
        <v>9223</v>
      </c>
      <c r="N2197">
        <v>45000</v>
      </c>
      <c r="O2197" t="s">
        <v>1036</v>
      </c>
      <c r="P2197" t="s">
        <v>1037</v>
      </c>
      <c r="Q2197" t="s">
        <v>9224</v>
      </c>
      <c r="R2197">
        <v>1090796831</v>
      </c>
      <c r="S2197" s="14">
        <v>46206</v>
      </c>
      <c r="T2197" t="s">
        <v>9225</v>
      </c>
      <c r="U2197" s="31">
        <v>46206.530081018522</v>
      </c>
      <c r="AK2197" s="14">
        <v>46206</v>
      </c>
      <c r="AL2197" t="s">
        <v>9211</v>
      </c>
      <c r="AM2197" s="31">
        <v>46206.567326388889</v>
      </c>
      <c r="AQ2197" s="31">
        <v>46206.567326388889</v>
      </c>
      <c r="AR2197" s="14">
        <v>46206</v>
      </c>
      <c r="AS2197" t="s">
        <v>9211</v>
      </c>
      <c r="AT2197" t="s">
        <v>627</v>
      </c>
      <c r="AU2197" t="s">
        <v>678</v>
      </c>
      <c r="AV2197" s="14">
        <v>46206</v>
      </c>
      <c r="AW2197" t="s">
        <v>9212</v>
      </c>
      <c r="AX2197" s="31">
        <v>46206.572627314818</v>
      </c>
      <c r="AY2197" s="14">
        <v>46206</v>
      </c>
      <c r="AZ2197" t="s">
        <v>1435</v>
      </c>
      <c r="BA2197" s="31">
        <v>46206.575787037036</v>
      </c>
      <c r="BB2197" s="14">
        <v>46206</v>
      </c>
      <c r="BC2197" t="s">
        <v>1443</v>
      </c>
      <c r="BD2197" s="31">
        <v>46206.601377314815</v>
      </c>
      <c r="BE2197" s="14">
        <v>46206</v>
      </c>
      <c r="BF2197" t="s">
        <v>1444</v>
      </c>
      <c r="BG2197" s="31">
        <v>46206.653240740743</v>
      </c>
      <c r="BH2197" s="14">
        <v>46206</v>
      </c>
      <c r="BI2197" t="s">
        <v>1444</v>
      </c>
      <c r="BJ2197" s="31">
        <v>46206.653738425928</v>
      </c>
      <c r="BW2197" s="14">
        <v>46206</v>
      </c>
      <c r="BX2197" t="s">
        <v>1444</v>
      </c>
      <c r="BY2197" s="31">
        <v>46206.673993055556</v>
      </c>
      <c r="BZ2197" s="14">
        <v>46206</v>
      </c>
      <c r="CA2197" t="s">
        <v>1455</v>
      </c>
      <c r="CB2197" s="31">
        <v>46206.683287037034</v>
      </c>
      <c r="CF2197" s="14">
        <v>46209</v>
      </c>
      <c r="CG2197" t="s">
        <v>9212</v>
      </c>
      <c r="CH2197" s="31">
        <v>46209.685914351852</v>
      </c>
      <c r="CM2197" s="4">
        <f t="shared" si="88"/>
        <v>46206.530081018522</v>
      </c>
      <c r="CN2197">
        <f t="shared" si="89"/>
        <v>0</v>
      </c>
      <c r="CO2197" t="str">
        <f>VLOOKUP(A2197,Sheet1!$A$2:$B$221,2,0)</f>
        <v>South East Zone</v>
      </c>
    </row>
    <row r="2198" spans="1:93" x14ac:dyDescent="0.35">
      <c r="A2198" t="s">
        <v>9204</v>
      </c>
      <c r="B2198">
        <v>1106</v>
      </c>
      <c r="C2198" t="s">
        <v>9332</v>
      </c>
      <c r="D2198" t="s">
        <v>678</v>
      </c>
      <c r="E2198" t="s">
        <v>626</v>
      </c>
      <c r="F2198" t="s">
        <v>627</v>
      </c>
      <c r="G2198" t="s">
        <v>828</v>
      </c>
      <c r="H2198" t="s">
        <v>9226</v>
      </c>
      <c r="I2198">
        <v>636065</v>
      </c>
      <c r="J2198" t="s">
        <v>4573</v>
      </c>
      <c r="K2198" t="s">
        <v>4574</v>
      </c>
      <c r="L2198" t="s">
        <v>4622</v>
      </c>
      <c r="M2198" t="s">
        <v>9227</v>
      </c>
      <c r="N2198">
        <v>45000</v>
      </c>
      <c r="O2198" t="s">
        <v>1036</v>
      </c>
      <c r="P2198" t="s">
        <v>1037</v>
      </c>
      <c r="Q2198" t="s">
        <v>9228</v>
      </c>
      <c r="R2198">
        <v>7194364041</v>
      </c>
      <c r="S2198" s="14">
        <v>46204</v>
      </c>
      <c r="T2198" t="s">
        <v>9214</v>
      </c>
      <c r="U2198" s="31">
        <v>46204.734571759262</v>
      </c>
      <c r="AK2198" s="14">
        <v>46205</v>
      </c>
      <c r="AL2198" t="s">
        <v>9211</v>
      </c>
      <c r="AM2198" s="31">
        <v>46205.352094907408</v>
      </c>
      <c r="AQ2198" s="31">
        <v>46205.352094907408</v>
      </c>
      <c r="AR2198" s="14">
        <v>46205</v>
      </c>
      <c r="AS2198" t="s">
        <v>9211</v>
      </c>
      <c r="AT2198" t="s">
        <v>627</v>
      </c>
      <c r="AU2198" t="s">
        <v>678</v>
      </c>
      <c r="AV2198" s="14">
        <v>46205</v>
      </c>
      <c r="AW2198" t="s">
        <v>9212</v>
      </c>
      <c r="AX2198" s="31">
        <v>46205.412476851852</v>
      </c>
      <c r="AY2198" s="14">
        <v>46205</v>
      </c>
      <c r="AZ2198" t="s">
        <v>1435</v>
      </c>
      <c r="BA2198" s="31">
        <v>46205.41783564815</v>
      </c>
      <c r="BB2198" s="14">
        <v>46205</v>
      </c>
      <c r="BC2198" t="s">
        <v>1456</v>
      </c>
      <c r="BD2198" s="31">
        <v>46205.42800925926</v>
      </c>
      <c r="BE2198" s="14">
        <v>46205</v>
      </c>
      <c r="BF2198" t="s">
        <v>1491</v>
      </c>
      <c r="BG2198" s="31">
        <v>46205.460104166668</v>
      </c>
      <c r="BH2198" s="14">
        <v>46205</v>
      </c>
      <c r="BI2198" t="s">
        <v>1491</v>
      </c>
      <c r="BJ2198" s="31">
        <v>46205.461006944446</v>
      </c>
      <c r="BW2198" s="14">
        <v>46205</v>
      </c>
      <c r="BX2198" t="s">
        <v>1491</v>
      </c>
      <c r="BY2198" s="31">
        <v>46205.467974537038</v>
      </c>
      <c r="BZ2198" s="14">
        <v>46205</v>
      </c>
      <c r="CA2198" t="s">
        <v>1455</v>
      </c>
      <c r="CB2198" s="31">
        <v>46205.477592592593</v>
      </c>
      <c r="CF2198" s="14">
        <v>46205</v>
      </c>
      <c r="CG2198" t="s">
        <v>9212</v>
      </c>
      <c r="CH2198" s="31">
        <v>46205.786724537036</v>
      </c>
      <c r="CM2198" s="4">
        <f t="shared" si="88"/>
        <v>46204.734571759262</v>
      </c>
      <c r="CN2198">
        <f t="shared" si="89"/>
        <v>1</v>
      </c>
      <c r="CO2198" t="str">
        <f>VLOOKUP(A2198,Sheet1!$A$2:$B$221,2,0)</f>
        <v>South East Zone</v>
      </c>
    </row>
    <row r="2199" spans="1:93" x14ac:dyDescent="0.35">
      <c r="A2199" t="s">
        <v>9204</v>
      </c>
      <c r="B2199">
        <v>1106</v>
      </c>
      <c r="C2199" t="s">
        <v>9332</v>
      </c>
      <c r="D2199" t="s">
        <v>678</v>
      </c>
      <c r="E2199" t="s">
        <v>626</v>
      </c>
      <c r="F2199" t="s">
        <v>627</v>
      </c>
      <c r="G2199" t="s">
        <v>828</v>
      </c>
      <c r="H2199" t="s">
        <v>13110</v>
      </c>
      <c r="I2199">
        <v>660513</v>
      </c>
      <c r="J2199" t="s">
        <v>9866</v>
      </c>
      <c r="K2199" t="s">
        <v>9867</v>
      </c>
      <c r="L2199" t="s">
        <v>4622</v>
      </c>
      <c r="M2199" t="s">
        <v>13111</v>
      </c>
      <c r="N2199">
        <v>77000</v>
      </c>
      <c r="O2199" t="s">
        <v>13112</v>
      </c>
      <c r="P2199" t="s">
        <v>13113</v>
      </c>
      <c r="Q2199" t="s">
        <v>13114</v>
      </c>
      <c r="R2199">
        <v>4560888295</v>
      </c>
      <c r="S2199" s="14">
        <v>46210</v>
      </c>
      <c r="T2199" t="s">
        <v>9225</v>
      </c>
      <c r="U2199" s="31">
        <v>46210.607175925928</v>
      </c>
      <c r="AK2199" s="14">
        <v>46210</v>
      </c>
      <c r="AL2199" t="s">
        <v>9211</v>
      </c>
      <c r="AM2199" s="31">
        <v>46210.691296296296</v>
      </c>
      <c r="AQ2199" s="31">
        <v>46210.691296296296</v>
      </c>
      <c r="AR2199" s="14">
        <v>46210</v>
      </c>
      <c r="AS2199" t="s">
        <v>9211</v>
      </c>
      <c r="AT2199" t="s">
        <v>627</v>
      </c>
      <c r="AU2199" t="s">
        <v>678</v>
      </c>
      <c r="AV2199" s="14">
        <v>46211</v>
      </c>
      <c r="AW2199" t="s">
        <v>9212</v>
      </c>
      <c r="AX2199" s="31">
        <v>46211.339363425926</v>
      </c>
      <c r="CM2199" s="4">
        <f t="shared" si="88"/>
        <v>46210.607175925928</v>
      </c>
      <c r="CN2199">
        <f t="shared" si="89"/>
        <v>0</v>
      </c>
      <c r="CO2199" t="str">
        <f>VLOOKUP(A2199,Sheet1!$A$2:$B$221,2,0)</f>
        <v>South East Zone</v>
      </c>
    </row>
    <row r="2200" spans="1:93" x14ac:dyDescent="0.35">
      <c r="A2200" t="s">
        <v>9204</v>
      </c>
      <c r="B2200">
        <v>1106</v>
      </c>
      <c r="C2200" t="s">
        <v>9332</v>
      </c>
      <c r="D2200" t="s">
        <v>678</v>
      </c>
      <c r="E2200" t="s">
        <v>626</v>
      </c>
      <c r="F2200" t="s">
        <v>627</v>
      </c>
      <c r="G2200" t="s">
        <v>828</v>
      </c>
      <c r="H2200" t="s">
        <v>13115</v>
      </c>
      <c r="I2200">
        <v>786920</v>
      </c>
      <c r="J2200" t="s">
        <v>9206</v>
      </c>
      <c r="K2200" t="s">
        <v>9207</v>
      </c>
      <c r="L2200" t="s">
        <v>4622</v>
      </c>
      <c r="M2200" t="s">
        <v>13116</v>
      </c>
      <c r="N2200">
        <v>45000</v>
      </c>
      <c r="O2200" t="s">
        <v>1036</v>
      </c>
      <c r="P2200" t="s">
        <v>1037</v>
      </c>
      <c r="Q2200" t="s">
        <v>13117</v>
      </c>
      <c r="R2200">
        <v>5067378934</v>
      </c>
      <c r="S2200" s="14">
        <v>46209</v>
      </c>
      <c r="T2200" t="s">
        <v>9210</v>
      </c>
      <c r="U2200" s="31">
        <v>46209.824918981481</v>
      </c>
      <c r="AK2200" s="14">
        <v>46210</v>
      </c>
      <c r="AL2200" t="s">
        <v>9211</v>
      </c>
      <c r="AM2200" s="31">
        <v>46210.414594907408</v>
      </c>
      <c r="AQ2200" s="31">
        <v>46210.414594907408</v>
      </c>
      <c r="AR2200" s="14">
        <v>46210</v>
      </c>
      <c r="AS2200" t="s">
        <v>9211</v>
      </c>
      <c r="AT2200" t="s">
        <v>627</v>
      </c>
      <c r="AU2200" t="s">
        <v>678</v>
      </c>
      <c r="AV2200" s="14">
        <v>46210</v>
      </c>
      <c r="AW2200" t="s">
        <v>9212</v>
      </c>
      <c r="AX2200" s="31">
        <v>46210.440324074072</v>
      </c>
      <c r="AY2200" s="14">
        <v>46210</v>
      </c>
      <c r="AZ2200" t="s">
        <v>1435</v>
      </c>
      <c r="BA2200" s="31">
        <v>46210.445138888892</v>
      </c>
      <c r="BB2200" s="14">
        <v>46210</v>
      </c>
      <c r="BC2200" t="s">
        <v>1458</v>
      </c>
      <c r="BD2200" s="31">
        <v>46210.456585648149</v>
      </c>
      <c r="BE2200" s="14">
        <v>46210</v>
      </c>
      <c r="BF2200" t="s">
        <v>1501</v>
      </c>
      <c r="BG2200" s="31">
        <v>46210.471099537041</v>
      </c>
      <c r="BH2200" s="14">
        <v>46210</v>
      </c>
      <c r="BI2200" t="s">
        <v>1501</v>
      </c>
      <c r="BJ2200" s="31">
        <v>46210.472662037035</v>
      </c>
      <c r="BW2200" s="14">
        <v>46210</v>
      </c>
      <c r="BX2200" t="s">
        <v>1501</v>
      </c>
      <c r="BY2200" s="31">
        <v>46210.493101851855</v>
      </c>
      <c r="BZ2200" s="14">
        <v>46210</v>
      </c>
      <c r="CA2200" t="s">
        <v>1455</v>
      </c>
      <c r="CB2200" s="31">
        <v>46210.552268518521</v>
      </c>
      <c r="CM2200" s="4">
        <f t="shared" si="88"/>
        <v>46209.824918981481</v>
      </c>
      <c r="CN2200">
        <f t="shared" si="89"/>
        <v>1</v>
      </c>
      <c r="CO2200" t="str">
        <f>VLOOKUP(A2200,Sheet1!$A$2:$B$221,2,0)</f>
        <v>South East Zone</v>
      </c>
    </row>
    <row r="2201" spans="1:93" x14ac:dyDescent="0.35">
      <c r="A2201" t="s">
        <v>9204</v>
      </c>
      <c r="B2201">
        <v>1106</v>
      </c>
      <c r="C2201" t="s">
        <v>9332</v>
      </c>
      <c r="D2201" t="s">
        <v>678</v>
      </c>
      <c r="E2201" t="s">
        <v>626</v>
      </c>
      <c r="F2201" t="s">
        <v>627</v>
      </c>
      <c r="G2201" t="s">
        <v>828</v>
      </c>
      <c r="H2201" t="s">
        <v>13115</v>
      </c>
      <c r="I2201">
        <v>786920</v>
      </c>
      <c r="J2201" t="s">
        <v>9206</v>
      </c>
      <c r="K2201" t="s">
        <v>9207</v>
      </c>
      <c r="L2201" t="s">
        <v>4622</v>
      </c>
      <c r="M2201" t="s">
        <v>13116</v>
      </c>
      <c r="N2201">
        <v>45000</v>
      </c>
      <c r="O2201" t="s">
        <v>1036</v>
      </c>
      <c r="P2201" t="s">
        <v>1037</v>
      </c>
      <c r="Q2201" t="s">
        <v>13118</v>
      </c>
      <c r="R2201">
        <v>1831811693</v>
      </c>
      <c r="S2201" s="14">
        <v>46209</v>
      </c>
      <c r="T2201" t="s">
        <v>9210</v>
      </c>
      <c r="U2201" s="31">
        <v>46209.824942129628</v>
      </c>
      <c r="AK2201" s="14">
        <v>46210</v>
      </c>
      <c r="AL2201" t="s">
        <v>9211</v>
      </c>
      <c r="AM2201" s="31">
        <v>46210.414571759262</v>
      </c>
      <c r="AQ2201" s="31">
        <v>46210.414571759262</v>
      </c>
      <c r="AR2201" s="14">
        <v>46210</v>
      </c>
      <c r="AS2201" t="s">
        <v>9211</v>
      </c>
      <c r="AT2201" t="s">
        <v>627</v>
      </c>
      <c r="AU2201" t="s">
        <v>678</v>
      </c>
      <c r="AV2201" s="14">
        <v>46210</v>
      </c>
      <c r="AW2201" t="s">
        <v>9212</v>
      </c>
      <c r="AX2201" s="31">
        <v>46210.440289351849</v>
      </c>
      <c r="AY2201" s="14">
        <v>46210</v>
      </c>
      <c r="AZ2201" t="s">
        <v>1435</v>
      </c>
      <c r="BA2201" s="31">
        <v>46210.445127314815</v>
      </c>
      <c r="BB2201" s="14">
        <v>46210</v>
      </c>
      <c r="BC2201" t="s">
        <v>1458</v>
      </c>
      <c r="BD2201" s="31">
        <v>46210.456562500003</v>
      </c>
      <c r="BE2201" s="14">
        <v>46210</v>
      </c>
      <c r="BF2201" t="s">
        <v>1501</v>
      </c>
      <c r="BG2201" s="31">
        <v>46210.471076388887</v>
      </c>
      <c r="BH2201" s="14">
        <v>46210</v>
      </c>
      <c r="BI2201" t="s">
        <v>1501</v>
      </c>
      <c r="BJ2201" s="31">
        <v>46210.472638888888</v>
      </c>
      <c r="BW2201" s="14">
        <v>46210</v>
      </c>
      <c r="BX2201" t="s">
        <v>1501</v>
      </c>
      <c r="BY2201" s="31">
        <v>46210.493090277778</v>
      </c>
      <c r="BZ2201" s="14">
        <v>46210</v>
      </c>
      <c r="CA2201" t="s">
        <v>1455</v>
      </c>
      <c r="CB2201" s="31">
        <v>46210.552268518521</v>
      </c>
      <c r="CM2201" s="4">
        <f t="shared" si="88"/>
        <v>46209.824942129628</v>
      </c>
      <c r="CN2201">
        <f t="shared" si="89"/>
        <v>1</v>
      </c>
      <c r="CO2201" t="str">
        <f>VLOOKUP(A2201,Sheet1!$A$2:$B$221,2,0)</f>
        <v>South East Zone</v>
      </c>
    </row>
    <row r="2202" spans="1:93" x14ac:dyDescent="0.35">
      <c r="A2202" t="s">
        <v>9204</v>
      </c>
      <c r="B2202">
        <v>1106</v>
      </c>
      <c r="C2202" t="s">
        <v>9332</v>
      </c>
      <c r="D2202" t="s">
        <v>678</v>
      </c>
      <c r="E2202" t="s">
        <v>626</v>
      </c>
      <c r="F2202" t="s">
        <v>627</v>
      </c>
      <c r="G2202" t="s">
        <v>828</v>
      </c>
      <c r="H2202" t="s">
        <v>13115</v>
      </c>
      <c r="I2202">
        <v>786920</v>
      </c>
      <c r="J2202" t="s">
        <v>9206</v>
      </c>
      <c r="K2202" t="s">
        <v>9207</v>
      </c>
      <c r="L2202" t="s">
        <v>4622</v>
      </c>
      <c r="M2202" t="s">
        <v>13116</v>
      </c>
      <c r="N2202">
        <v>50000</v>
      </c>
      <c r="O2202" t="s">
        <v>1134</v>
      </c>
      <c r="P2202" t="s">
        <v>1135</v>
      </c>
      <c r="Q2202" t="s">
        <v>13119</v>
      </c>
      <c r="R2202">
        <v>5304604375</v>
      </c>
      <c r="S2202" s="14">
        <v>46209</v>
      </c>
      <c r="T2202" t="s">
        <v>9210</v>
      </c>
      <c r="U2202" s="31">
        <v>46209.824895833335</v>
      </c>
      <c r="AK2202" s="14">
        <v>46210</v>
      </c>
      <c r="AL2202" t="s">
        <v>9211</v>
      </c>
      <c r="AM2202" s="31">
        <v>46210.414560185185</v>
      </c>
      <c r="AQ2202" s="31">
        <v>46210.414560185185</v>
      </c>
      <c r="AR2202" s="14">
        <v>46210</v>
      </c>
      <c r="AS2202" t="s">
        <v>9211</v>
      </c>
      <c r="AT2202" t="s">
        <v>627</v>
      </c>
      <c r="AU2202" t="s">
        <v>678</v>
      </c>
      <c r="AV2202" s="14">
        <v>46210</v>
      </c>
      <c r="AW2202" t="s">
        <v>9212</v>
      </c>
      <c r="AX2202" s="31">
        <v>46210.440266203703</v>
      </c>
      <c r="AY2202" s="14">
        <v>46210</v>
      </c>
      <c r="AZ2202" t="s">
        <v>1435</v>
      </c>
      <c r="BA2202" s="31">
        <v>46210.445127314815</v>
      </c>
      <c r="BB2202" s="14">
        <v>46210</v>
      </c>
      <c r="BC2202" t="s">
        <v>1458</v>
      </c>
      <c r="BD2202" s="31">
        <v>46210.456550925926</v>
      </c>
      <c r="BE2202" s="14">
        <v>46210</v>
      </c>
      <c r="BF2202" t="s">
        <v>1501</v>
      </c>
      <c r="BG2202" s="31">
        <v>46210.471064814818</v>
      </c>
      <c r="BH2202" s="14">
        <v>46210</v>
      </c>
      <c r="BI2202" t="s">
        <v>1501</v>
      </c>
      <c r="BJ2202" s="31">
        <v>46210.472627314812</v>
      </c>
      <c r="BW2202" s="14">
        <v>46210</v>
      </c>
      <c r="BX2202" t="s">
        <v>1501</v>
      </c>
      <c r="BY2202" s="31">
        <v>46210.493078703701</v>
      </c>
      <c r="BZ2202" s="14">
        <v>46210</v>
      </c>
      <c r="CA2202" t="s">
        <v>1455</v>
      </c>
      <c r="CB2202" s="31">
        <v>46210.552268518521</v>
      </c>
      <c r="CM2202" s="4">
        <f t="shared" si="88"/>
        <v>46209.824895833335</v>
      </c>
      <c r="CN2202">
        <f t="shared" si="89"/>
        <v>1</v>
      </c>
      <c r="CO2202" t="str">
        <f>VLOOKUP(A2202,Sheet1!$A$2:$B$221,2,0)</f>
        <v>South East Zone</v>
      </c>
    </row>
    <row r="2203" spans="1:93" x14ac:dyDescent="0.35">
      <c r="A2203" t="s">
        <v>9229</v>
      </c>
      <c r="B2203">
        <v>1096</v>
      </c>
      <c r="C2203" t="s">
        <v>9332</v>
      </c>
      <c r="D2203" t="s">
        <v>678</v>
      </c>
      <c r="E2203" t="s">
        <v>628</v>
      </c>
      <c r="F2203" t="s">
        <v>629</v>
      </c>
      <c r="G2203" t="s">
        <v>828</v>
      </c>
      <c r="H2203" t="s">
        <v>11250</v>
      </c>
      <c r="I2203">
        <v>569689</v>
      </c>
      <c r="J2203" t="s">
        <v>9866</v>
      </c>
      <c r="K2203" t="s">
        <v>11251</v>
      </c>
      <c r="L2203" t="s">
        <v>4622</v>
      </c>
      <c r="M2203" t="s">
        <v>11252</v>
      </c>
      <c r="N2203">
        <v>90000</v>
      </c>
      <c r="O2203" t="s">
        <v>9461</v>
      </c>
      <c r="P2203" t="s">
        <v>9462</v>
      </c>
      <c r="Q2203" t="s">
        <v>11253</v>
      </c>
      <c r="R2203">
        <v>5937848535</v>
      </c>
      <c r="S2203" s="14">
        <v>46209</v>
      </c>
      <c r="T2203" t="s">
        <v>1543</v>
      </c>
      <c r="U2203" s="31">
        <v>46209.633773148147</v>
      </c>
      <c r="AK2203" s="14">
        <v>46209</v>
      </c>
      <c r="AL2203" t="s">
        <v>1542</v>
      </c>
      <c r="AM2203" s="31">
        <v>46209.671678240738</v>
      </c>
      <c r="AQ2203" s="31">
        <v>46209.671678240738</v>
      </c>
      <c r="AR2203" s="14">
        <v>46209</v>
      </c>
      <c r="AS2203" t="s">
        <v>1542</v>
      </c>
      <c r="AT2203" t="s">
        <v>629</v>
      </c>
      <c r="AU2203" t="s">
        <v>678</v>
      </c>
      <c r="AV2203" s="14">
        <v>46209</v>
      </c>
      <c r="AW2203" t="s">
        <v>1543</v>
      </c>
      <c r="AX2203" s="31">
        <v>46209.685439814813</v>
      </c>
      <c r="AY2203" s="14">
        <v>46209</v>
      </c>
      <c r="AZ2203" t="s">
        <v>1435</v>
      </c>
      <c r="BA2203" s="31">
        <v>46209.690752314818</v>
      </c>
      <c r="BB2203" s="14">
        <v>46209</v>
      </c>
      <c r="BC2203" t="s">
        <v>1443</v>
      </c>
      <c r="BD2203" s="31">
        <v>46209.695393518516</v>
      </c>
      <c r="BE2203" s="14">
        <v>46209</v>
      </c>
      <c r="BF2203" t="s">
        <v>1491</v>
      </c>
      <c r="BG2203" s="31">
        <v>46209.704467592594</v>
      </c>
      <c r="BH2203" s="14">
        <v>46209</v>
      </c>
      <c r="BI2203" t="s">
        <v>1491</v>
      </c>
      <c r="BJ2203" s="31">
        <v>46209.70516203704</v>
      </c>
      <c r="BW2203" s="14">
        <v>46209</v>
      </c>
      <c r="BX2203" t="s">
        <v>1491</v>
      </c>
      <c r="BY2203" s="31">
        <v>46209.709930555553</v>
      </c>
      <c r="BZ2203" s="14">
        <v>46209</v>
      </c>
      <c r="CA2203" t="s">
        <v>1437</v>
      </c>
      <c r="CB2203" s="31">
        <v>46209.742060185185</v>
      </c>
      <c r="CF2203" s="14">
        <v>46209</v>
      </c>
      <c r="CG2203" t="s">
        <v>1543</v>
      </c>
      <c r="CH2203" s="31">
        <v>46209.796863425923</v>
      </c>
      <c r="CM2203" s="4">
        <f t="shared" si="88"/>
        <v>46209.633773148147</v>
      </c>
      <c r="CN2203">
        <f t="shared" si="89"/>
        <v>0</v>
      </c>
      <c r="CO2203" t="str">
        <f>VLOOKUP(A2203,Sheet1!$A$2:$B$221,2,0)</f>
        <v>South East Zone</v>
      </c>
    </row>
    <row r="2204" spans="1:93" x14ac:dyDescent="0.35">
      <c r="A2204" t="s">
        <v>9229</v>
      </c>
      <c r="B2204">
        <v>1096</v>
      </c>
      <c r="C2204" t="s">
        <v>9332</v>
      </c>
      <c r="D2204" t="s">
        <v>678</v>
      </c>
      <c r="E2204" t="s">
        <v>628</v>
      </c>
      <c r="F2204" t="s">
        <v>629</v>
      </c>
      <c r="G2204" t="s">
        <v>828</v>
      </c>
      <c r="H2204" t="s">
        <v>9230</v>
      </c>
      <c r="I2204">
        <v>570289</v>
      </c>
      <c r="J2204" t="s">
        <v>9231</v>
      </c>
      <c r="K2204" t="s">
        <v>9232</v>
      </c>
      <c r="L2204" t="s">
        <v>4622</v>
      </c>
      <c r="M2204" t="s">
        <v>9233</v>
      </c>
      <c r="N2204">
        <v>70000</v>
      </c>
      <c r="O2204" t="s">
        <v>1362</v>
      </c>
      <c r="P2204" t="s">
        <v>1363</v>
      </c>
      <c r="Q2204" t="s">
        <v>9234</v>
      </c>
      <c r="R2204">
        <v>4783164503</v>
      </c>
      <c r="S2204" s="14">
        <v>46206</v>
      </c>
      <c r="T2204" t="s">
        <v>9235</v>
      </c>
      <c r="U2204" s="31">
        <v>46206.599826388891</v>
      </c>
      <c r="AK2204" s="14">
        <v>46206</v>
      </c>
      <c r="AL2204" t="s">
        <v>1542</v>
      </c>
      <c r="AM2204" s="31">
        <v>46206.699756944443</v>
      </c>
      <c r="AQ2204" s="31">
        <v>46206.699756944443</v>
      </c>
      <c r="AR2204" s="14">
        <v>46206</v>
      </c>
      <c r="AS2204" t="s">
        <v>1542</v>
      </c>
      <c r="AT2204" t="s">
        <v>629</v>
      </c>
      <c r="AU2204" t="s">
        <v>678</v>
      </c>
      <c r="AV2204" s="14">
        <v>46206</v>
      </c>
      <c r="AW2204" t="s">
        <v>1543</v>
      </c>
      <c r="AX2204" s="31">
        <v>46206.701006944444</v>
      </c>
      <c r="AY2204" s="14">
        <v>46206</v>
      </c>
      <c r="AZ2204" t="s">
        <v>1435</v>
      </c>
      <c r="BA2204" s="31">
        <v>46206.702349537038</v>
      </c>
      <c r="BB2204" s="14">
        <v>46206</v>
      </c>
      <c r="BC2204" t="s">
        <v>1458</v>
      </c>
      <c r="BD2204" s="31">
        <v>46206.709641203706</v>
      </c>
      <c r="BE2204" s="14">
        <v>46206</v>
      </c>
      <c r="BF2204" t="s">
        <v>1491</v>
      </c>
      <c r="BG2204" s="31">
        <v>46206.716597222221</v>
      </c>
      <c r="BH2204" s="14">
        <v>46206</v>
      </c>
      <c r="BI2204" t="s">
        <v>1438</v>
      </c>
      <c r="BJ2204" s="31">
        <v>46206.752280092594</v>
      </c>
      <c r="BK2204" s="14">
        <v>46206</v>
      </c>
      <c r="BL2204" t="s">
        <v>1491</v>
      </c>
      <c r="BM2204" s="31">
        <v>46206.718090277776</v>
      </c>
      <c r="BW2204" s="14">
        <v>46206</v>
      </c>
      <c r="BX2204" t="s">
        <v>1437</v>
      </c>
      <c r="BY2204" s="31">
        <v>46206.757418981484</v>
      </c>
      <c r="BZ2204" s="14">
        <v>46206</v>
      </c>
      <c r="CA2204" t="s">
        <v>1438</v>
      </c>
      <c r="CB2204" s="31">
        <v>46206.764965277776</v>
      </c>
      <c r="CF2204" s="14">
        <v>46206</v>
      </c>
      <c r="CG2204" t="s">
        <v>1543</v>
      </c>
      <c r="CH2204" s="31">
        <v>46206.851921296293</v>
      </c>
      <c r="CM2204" s="4">
        <f t="shared" si="88"/>
        <v>46206.599826388891</v>
      </c>
      <c r="CN2204">
        <f t="shared" si="89"/>
        <v>0</v>
      </c>
      <c r="CO2204" t="str">
        <f>VLOOKUP(A2204,Sheet1!$A$2:$B$221,2,0)</f>
        <v>South East Zone</v>
      </c>
    </row>
    <row r="2205" spans="1:93" x14ac:dyDescent="0.35">
      <c r="A2205" t="s">
        <v>9229</v>
      </c>
      <c r="B2205">
        <v>1096</v>
      </c>
      <c r="C2205" t="s">
        <v>9332</v>
      </c>
      <c r="D2205" t="s">
        <v>678</v>
      </c>
      <c r="E2205" t="s">
        <v>628</v>
      </c>
      <c r="F2205" t="s">
        <v>629</v>
      </c>
      <c r="G2205" t="s">
        <v>828</v>
      </c>
      <c r="H2205" t="s">
        <v>3849</v>
      </c>
      <c r="I2205">
        <v>574369</v>
      </c>
      <c r="J2205" t="s">
        <v>3851</v>
      </c>
      <c r="K2205" t="s">
        <v>3852</v>
      </c>
      <c r="L2205" t="s">
        <v>4622</v>
      </c>
      <c r="M2205" t="s">
        <v>9236</v>
      </c>
      <c r="N2205">
        <v>70000</v>
      </c>
      <c r="O2205" t="s">
        <v>1029</v>
      </c>
      <c r="P2205" t="s">
        <v>1030</v>
      </c>
      <c r="Q2205" t="s">
        <v>3850</v>
      </c>
      <c r="R2205">
        <v>2348257032</v>
      </c>
      <c r="S2205" s="14">
        <v>46204</v>
      </c>
      <c r="T2205" t="s">
        <v>9237</v>
      </c>
      <c r="U2205" s="31">
        <v>46204.426423611112</v>
      </c>
      <c r="AK2205" s="14">
        <v>46204</v>
      </c>
      <c r="AL2205" t="s">
        <v>1542</v>
      </c>
      <c r="AM2205" s="31">
        <v>46204.510439814818</v>
      </c>
      <c r="AQ2205" s="31">
        <v>46204.510439814818</v>
      </c>
      <c r="AR2205" s="14">
        <v>46204</v>
      </c>
      <c r="AS2205" t="s">
        <v>1542</v>
      </c>
      <c r="AT2205" t="s">
        <v>629</v>
      </c>
      <c r="AU2205" t="s">
        <v>678</v>
      </c>
      <c r="AV2205" s="14">
        <v>46204</v>
      </c>
      <c r="AW2205" t="s">
        <v>9237</v>
      </c>
      <c r="AX2205" s="31">
        <v>46204.652337962965</v>
      </c>
      <c r="AY2205" s="14">
        <v>46204</v>
      </c>
      <c r="AZ2205" t="s">
        <v>1435</v>
      </c>
      <c r="BA2205" s="31">
        <v>46204.659467592595</v>
      </c>
      <c r="BB2205" s="14">
        <v>46204</v>
      </c>
      <c r="BC2205" t="s">
        <v>1449</v>
      </c>
      <c r="BD2205" s="31">
        <v>46204.666875000003</v>
      </c>
      <c r="BE2205" s="14">
        <v>46204</v>
      </c>
      <c r="BF2205" t="s">
        <v>1491</v>
      </c>
      <c r="BG2205" s="31">
        <v>46204.677106481482</v>
      </c>
      <c r="BH2205" s="14">
        <v>46204</v>
      </c>
      <c r="BI2205" t="s">
        <v>1491</v>
      </c>
      <c r="BJ2205" s="31">
        <v>46204.678923611114</v>
      </c>
      <c r="BW2205" s="14">
        <v>46204</v>
      </c>
      <c r="BX2205" t="s">
        <v>1491</v>
      </c>
      <c r="BY2205" s="31">
        <v>46204.69636574074</v>
      </c>
      <c r="BZ2205" s="14">
        <v>46204</v>
      </c>
      <c r="CA2205" t="s">
        <v>1437</v>
      </c>
      <c r="CB2205" s="31">
        <v>46204.698750000003</v>
      </c>
      <c r="CF2205" s="14">
        <v>46205</v>
      </c>
      <c r="CG2205" t="s">
        <v>1543</v>
      </c>
      <c r="CH2205" s="31">
        <v>46205.805856481478</v>
      </c>
      <c r="CM2205" s="4">
        <f t="shared" si="88"/>
        <v>46204.426423611112</v>
      </c>
      <c r="CN2205">
        <f t="shared" si="89"/>
        <v>0</v>
      </c>
      <c r="CO2205" t="str">
        <f>VLOOKUP(A2205,Sheet1!$A$2:$B$221,2,0)</f>
        <v>South East Zone</v>
      </c>
    </row>
    <row r="2206" spans="1:93" x14ac:dyDescent="0.35">
      <c r="A2206" t="s">
        <v>9229</v>
      </c>
      <c r="B2206">
        <v>1096</v>
      </c>
      <c r="C2206" t="s">
        <v>9332</v>
      </c>
      <c r="D2206" t="s">
        <v>678</v>
      </c>
      <c r="E2206" t="s">
        <v>628</v>
      </c>
      <c r="F2206" t="s">
        <v>629</v>
      </c>
      <c r="G2206" t="s">
        <v>828</v>
      </c>
      <c r="H2206" t="s">
        <v>13120</v>
      </c>
      <c r="I2206">
        <v>579081</v>
      </c>
      <c r="J2206" t="s">
        <v>3851</v>
      </c>
      <c r="K2206" t="s">
        <v>3852</v>
      </c>
      <c r="L2206" t="s">
        <v>4622</v>
      </c>
      <c r="M2206" t="s">
        <v>13121</v>
      </c>
      <c r="N2206">
        <v>40000</v>
      </c>
      <c r="O2206" t="s">
        <v>1059</v>
      </c>
      <c r="P2206" t="s">
        <v>1060</v>
      </c>
      <c r="Q2206" t="s">
        <v>13122</v>
      </c>
      <c r="R2206">
        <v>2343606488</v>
      </c>
      <c r="S2206" s="14">
        <v>46210</v>
      </c>
      <c r="T2206" t="s">
        <v>9237</v>
      </c>
      <c r="U2206" s="31">
        <v>46210.31927083333</v>
      </c>
      <c r="AK2206" s="14">
        <v>46210</v>
      </c>
      <c r="AL2206" t="s">
        <v>1542</v>
      </c>
      <c r="AM2206" s="31">
        <v>46210.439571759256</v>
      </c>
      <c r="AQ2206" s="31">
        <v>46210.439571759256</v>
      </c>
      <c r="AR2206" s="14">
        <v>46210</v>
      </c>
      <c r="AS2206" t="s">
        <v>1542</v>
      </c>
      <c r="AT2206" t="s">
        <v>629</v>
      </c>
      <c r="AU2206" t="s">
        <v>678</v>
      </c>
      <c r="AV2206" s="14">
        <v>46210</v>
      </c>
      <c r="AW2206" t="s">
        <v>1543</v>
      </c>
      <c r="AX2206" s="31">
        <v>46210.449340277781</v>
      </c>
      <c r="AY2206" s="14">
        <v>46210</v>
      </c>
      <c r="AZ2206" t="s">
        <v>1435</v>
      </c>
      <c r="BA2206" s="31">
        <v>46210.459652777776</v>
      </c>
      <c r="BB2206" s="14">
        <v>46210</v>
      </c>
      <c r="BC2206" t="s">
        <v>1443</v>
      </c>
      <c r="BD2206" s="31">
        <v>46210.514039351852</v>
      </c>
      <c r="BE2206" s="14">
        <v>46210</v>
      </c>
      <c r="BF2206" t="s">
        <v>1501</v>
      </c>
      <c r="BG2206" s="31">
        <v>46210.529918981483</v>
      </c>
      <c r="BH2206" s="14">
        <v>46210</v>
      </c>
      <c r="BI2206" t="s">
        <v>1501</v>
      </c>
      <c r="BJ2206" s="31">
        <v>46210.531030092592</v>
      </c>
      <c r="BW2206" s="14">
        <v>46210</v>
      </c>
      <c r="BX2206" t="s">
        <v>1501</v>
      </c>
      <c r="BY2206" s="31">
        <v>46210.549305555556</v>
      </c>
      <c r="BZ2206" s="14">
        <v>46210</v>
      </c>
      <c r="CA2206" t="s">
        <v>1437</v>
      </c>
      <c r="CB2206" s="31">
        <v>46210.554178240738</v>
      </c>
      <c r="CF2206" s="14">
        <v>46210</v>
      </c>
      <c r="CG2206" t="s">
        <v>1543</v>
      </c>
      <c r="CH2206" s="31">
        <v>46210.756006944444</v>
      </c>
      <c r="CM2206" s="4">
        <f t="shared" si="88"/>
        <v>46210.31927083333</v>
      </c>
      <c r="CN2206">
        <f t="shared" si="89"/>
        <v>0</v>
      </c>
      <c r="CO2206" t="str">
        <f>VLOOKUP(A2206,Sheet1!$A$2:$B$221,2,0)</f>
        <v>South East Zone</v>
      </c>
    </row>
    <row r="2207" spans="1:93" x14ac:dyDescent="0.35">
      <c r="A2207" t="s">
        <v>9229</v>
      </c>
      <c r="B2207">
        <v>1096</v>
      </c>
      <c r="C2207" t="s">
        <v>9332</v>
      </c>
      <c r="D2207" t="s">
        <v>678</v>
      </c>
      <c r="E2207" t="s">
        <v>628</v>
      </c>
      <c r="F2207" t="s">
        <v>629</v>
      </c>
      <c r="G2207" t="s">
        <v>828</v>
      </c>
      <c r="H2207" t="s">
        <v>9238</v>
      </c>
      <c r="I2207">
        <v>588440</v>
      </c>
      <c r="J2207" t="s">
        <v>9239</v>
      </c>
      <c r="K2207" t="s">
        <v>9240</v>
      </c>
      <c r="L2207" t="s">
        <v>4622</v>
      </c>
      <c r="M2207" t="s">
        <v>9241</v>
      </c>
      <c r="N2207">
        <v>65000</v>
      </c>
      <c r="O2207" t="s">
        <v>1358</v>
      </c>
      <c r="P2207" t="s">
        <v>1359</v>
      </c>
      <c r="Q2207" t="s">
        <v>9242</v>
      </c>
      <c r="R2207">
        <v>7826239306</v>
      </c>
      <c r="S2207" s="14">
        <v>46204</v>
      </c>
      <c r="T2207" t="s">
        <v>9243</v>
      </c>
      <c r="U2207" s="31">
        <v>46204.621805555558</v>
      </c>
      <c r="AK2207" s="14">
        <v>46204</v>
      </c>
      <c r="AL2207" t="s">
        <v>1542</v>
      </c>
      <c r="AM2207" s="31">
        <v>46204.700474537036</v>
      </c>
      <c r="AQ2207" s="31">
        <v>46204.700474537036</v>
      </c>
      <c r="AR2207" s="14">
        <v>46204</v>
      </c>
      <c r="AS2207" t="s">
        <v>1542</v>
      </c>
      <c r="AT2207" t="s">
        <v>629</v>
      </c>
      <c r="AU2207" t="s">
        <v>678</v>
      </c>
      <c r="AV2207" s="14">
        <v>46204</v>
      </c>
      <c r="AW2207" t="s">
        <v>1543</v>
      </c>
      <c r="AX2207" s="31">
        <v>46204.70820601852</v>
      </c>
      <c r="AY2207" s="14">
        <v>46204</v>
      </c>
      <c r="AZ2207" t="s">
        <v>1435</v>
      </c>
      <c r="BA2207" s="31">
        <v>46204.710520833331</v>
      </c>
      <c r="BB2207" s="14">
        <v>46204</v>
      </c>
      <c r="BC2207" t="s">
        <v>1440</v>
      </c>
      <c r="BD2207" s="31">
        <v>46204.71539351852</v>
      </c>
      <c r="BE2207" s="14">
        <v>46204</v>
      </c>
      <c r="BF2207" t="s">
        <v>1491</v>
      </c>
      <c r="BG2207" s="31">
        <v>46204.721342592595</v>
      </c>
      <c r="BH2207" s="14">
        <v>46204</v>
      </c>
      <c r="BI2207" t="s">
        <v>1491</v>
      </c>
      <c r="BJ2207" s="31">
        <v>46204.722256944442</v>
      </c>
      <c r="BW2207" s="14">
        <v>46204</v>
      </c>
      <c r="BX2207" t="s">
        <v>1491</v>
      </c>
      <c r="BY2207" s="31">
        <v>46204.728148148148</v>
      </c>
      <c r="BZ2207" s="14">
        <v>46204</v>
      </c>
      <c r="CA2207" t="s">
        <v>1437</v>
      </c>
      <c r="CB2207" s="31">
        <v>46204.730138888888</v>
      </c>
      <c r="CF2207" s="14">
        <v>46204</v>
      </c>
      <c r="CG2207" t="s">
        <v>1543</v>
      </c>
      <c r="CH2207" s="31">
        <v>46204.797800925924</v>
      </c>
      <c r="CM2207" s="4">
        <f t="shared" si="88"/>
        <v>46204.621805555558</v>
      </c>
      <c r="CN2207">
        <f t="shared" si="89"/>
        <v>0</v>
      </c>
      <c r="CO2207" t="str">
        <f>VLOOKUP(A2207,Sheet1!$A$2:$B$221,2,0)</f>
        <v>South East Zone</v>
      </c>
    </row>
    <row r="2208" spans="1:93" x14ac:dyDescent="0.35">
      <c r="A2208" t="s">
        <v>9229</v>
      </c>
      <c r="B2208">
        <v>1096</v>
      </c>
      <c r="C2208" t="s">
        <v>9332</v>
      </c>
      <c r="D2208" t="s">
        <v>678</v>
      </c>
      <c r="E2208" t="s">
        <v>628</v>
      </c>
      <c r="F2208" t="s">
        <v>629</v>
      </c>
      <c r="G2208" t="s">
        <v>828</v>
      </c>
      <c r="H2208" t="s">
        <v>9244</v>
      </c>
      <c r="I2208">
        <v>588640</v>
      </c>
      <c r="J2208" t="s">
        <v>1544</v>
      </c>
      <c r="K2208" t="s">
        <v>1545</v>
      </c>
      <c r="L2208" t="s">
        <v>4622</v>
      </c>
      <c r="M2208" t="s">
        <v>9245</v>
      </c>
      <c r="N2208">
        <v>40000</v>
      </c>
      <c r="O2208" t="s">
        <v>1105</v>
      </c>
      <c r="P2208" t="s">
        <v>1106</v>
      </c>
      <c r="Q2208" t="s">
        <v>9246</v>
      </c>
      <c r="R2208">
        <v>5246266782</v>
      </c>
      <c r="S2208" s="14">
        <v>46202</v>
      </c>
      <c r="T2208" t="s">
        <v>9237</v>
      </c>
      <c r="U2208" s="31">
        <v>46202.429837962962</v>
      </c>
      <c r="AK2208" s="14">
        <v>46204</v>
      </c>
      <c r="AL2208" t="s">
        <v>1542</v>
      </c>
      <c r="AM2208" s="31">
        <v>46204.416076388887</v>
      </c>
      <c r="AQ2208" s="31">
        <v>46204.416076388887</v>
      </c>
      <c r="AR2208" s="14">
        <v>46204</v>
      </c>
      <c r="AS2208" t="s">
        <v>1542</v>
      </c>
      <c r="AT2208" t="s">
        <v>629</v>
      </c>
      <c r="AU2208" t="s">
        <v>678</v>
      </c>
      <c r="AV2208" s="14">
        <v>46204</v>
      </c>
      <c r="AW2208" t="s">
        <v>9247</v>
      </c>
      <c r="AX2208" s="31">
        <v>46204.444016203706</v>
      </c>
      <c r="AY2208" s="14">
        <v>46204</v>
      </c>
      <c r="AZ2208" t="s">
        <v>1435</v>
      </c>
      <c r="BA2208" s="31">
        <v>46204.452743055554</v>
      </c>
      <c r="BB2208" s="14">
        <v>46204</v>
      </c>
      <c r="BC2208" t="s">
        <v>1449</v>
      </c>
      <c r="BD2208" s="31">
        <v>46204.459236111114</v>
      </c>
      <c r="BE2208" s="14">
        <v>46204</v>
      </c>
      <c r="BF2208" t="s">
        <v>1501</v>
      </c>
      <c r="BG2208" s="31">
        <v>46204.491493055553</v>
      </c>
      <c r="BH2208" s="14">
        <v>46204</v>
      </c>
      <c r="BI2208" t="s">
        <v>1501</v>
      </c>
      <c r="BJ2208" s="31">
        <v>46204.495578703703</v>
      </c>
      <c r="BW2208" s="14">
        <v>46204</v>
      </c>
      <c r="BX2208" t="s">
        <v>1501</v>
      </c>
      <c r="BY2208" s="31">
        <v>46204.503923611112</v>
      </c>
      <c r="BZ2208" s="14">
        <v>46204</v>
      </c>
      <c r="CA2208" t="s">
        <v>1455</v>
      </c>
      <c r="CB2208" s="31">
        <v>46204.508101851854</v>
      </c>
      <c r="CF2208" s="14">
        <v>46204</v>
      </c>
      <c r="CG2208" t="s">
        <v>1543</v>
      </c>
      <c r="CH2208" s="31">
        <v>46204.697048611109</v>
      </c>
      <c r="CM2208" s="4">
        <f t="shared" si="88"/>
        <v>46202.429837962962</v>
      </c>
      <c r="CN2208">
        <f t="shared" si="89"/>
        <v>2</v>
      </c>
      <c r="CO2208" t="str">
        <f>VLOOKUP(A2208,Sheet1!$A$2:$B$221,2,0)</f>
        <v>South East Zone</v>
      </c>
    </row>
    <row r="2209" spans="1:93" x14ac:dyDescent="0.35">
      <c r="A2209" t="s">
        <v>9229</v>
      </c>
      <c r="B2209">
        <v>1096</v>
      </c>
      <c r="C2209" t="s">
        <v>9332</v>
      </c>
      <c r="D2209" t="s">
        <v>678</v>
      </c>
      <c r="E2209" t="s">
        <v>628</v>
      </c>
      <c r="F2209" t="s">
        <v>629</v>
      </c>
      <c r="G2209" t="s">
        <v>828</v>
      </c>
      <c r="H2209" t="s">
        <v>13123</v>
      </c>
      <c r="I2209">
        <v>599781</v>
      </c>
      <c r="J2209" t="s">
        <v>9231</v>
      </c>
      <c r="K2209" t="s">
        <v>9232</v>
      </c>
      <c r="L2209" t="s">
        <v>4622</v>
      </c>
      <c r="M2209" t="s">
        <v>13124</v>
      </c>
      <c r="N2209">
        <v>70000</v>
      </c>
      <c r="O2209" t="s">
        <v>1029</v>
      </c>
      <c r="P2209" t="s">
        <v>1030</v>
      </c>
      <c r="Q2209" t="s">
        <v>13125</v>
      </c>
      <c r="R2209">
        <v>9926432232</v>
      </c>
      <c r="S2209" s="14">
        <v>46210</v>
      </c>
      <c r="T2209" t="s">
        <v>9235</v>
      </c>
      <c r="U2209" s="31">
        <v>46210.472222222219</v>
      </c>
      <c r="AK2209" s="14">
        <v>46210</v>
      </c>
      <c r="AL2209" t="s">
        <v>1542</v>
      </c>
      <c r="AM2209" s="31">
        <v>46210.557013888887</v>
      </c>
      <c r="AQ2209" s="31">
        <v>46210.557013888887</v>
      </c>
      <c r="AR2209" s="14">
        <v>46210</v>
      </c>
      <c r="AS2209" t="s">
        <v>1542</v>
      </c>
      <c r="AT2209" t="s">
        <v>629</v>
      </c>
      <c r="AU2209" t="s">
        <v>678</v>
      </c>
      <c r="AV2209" s="14">
        <v>46210</v>
      </c>
      <c r="AW2209" t="s">
        <v>9235</v>
      </c>
      <c r="AX2209" s="31">
        <v>46210.562789351854</v>
      </c>
      <c r="AY2209" s="14">
        <v>46210</v>
      </c>
      <c r="AZ2209" t="s">
        <v>1435</v>
      </c>
      <c r="BA2209" s="31">
        <v>46210.563877314817</v>
      </c>
      <c r="BB2209" s="14">
        <v>46210</v>
      </c>
      <c r="BC2209" t="s">
        <v>1458</v>
      </c>
      <c r="BD2209" s="31">
        <v>46210.581388888888</v>
      </c>
      <c r="BE2209" s="14">
        <v>46210</v>
      </c>
      <c r="BF2209" t="s">
        <v>1501</v>
      </c>
      <c r="BG2209" s="31">
        <v>46210.603263888886</v>
      </c>
      <c r="BH2209" s="14">
        <v>46210</v>
      </c>
      <c r="BI2209" t="s">
        <v>1501</v>
      </c>
      <c r="BJ2209" s="31">
        <v>46210.603807870371</v>
      </c>
      <c r="BW2209" s="14">
        <v>46210</v>
      </c>
      <c r="BX2209" t="s">
        <v>1501</v>
      </c>
      <c r="BY2209" s="31">
        <v>46210.632395833331</v>
      </c>
      <c r="BZ2209" s="14">
        <v>46210</v>
      </c>
      <c r="CA2209" t="s">
        <v>1455</v>
      </c>
      <c r="CB2209" s="31">
        <v>46210.63554398148</v>
      </c>
      <c r="CF2209" s="14">
        <v>46210</v>
      </c>
      <c r="CG2209" t="s">
        <v>1543</v>
      </c>
      <c r="CH2209" s="31">
        <v>46210.819097222222</v>
      </c>
      <c r="CM2209" s="4">
        <f t="shared" si="88"/>
        <v>46210.472222222219</v>
      </c>
      <c r="CN2209">
        <f t="shared" si="89"/>
        <v>0</v>
      </c>
      <c r="CO2209" t="str">
        <f>VLOOKUP(A2209,Sheet1!$A$2:$B$221,2,0)</f>
        <v>South East Zone</v>
      </c>
    </row>
    <row r="2210" spans="1:93" x14ac:dyDescent="0.35">
      <c r="A2210" t="s">
        <v>9229</v>
      </c>
      <c r="B2210">
        <v>1096</v>
      </c>
      <c r="C2210" t="s">
        <v>9332</v>
      </c>
      <c r="D2210" t="s">
        <v>678</v>
      </c>
      <c r="E2210" t="s">
        <v>628</v>
      </c>
      <c r="F2210" t="s">
        <v>629</v>
      </c>
      <c r="G2210" t="s">
        <v>828</v>
      </c>
      <c r="H2210" t="s">
        <v>11254</v>
      </c>
      <c r="I2210">
        <v>612489</v>
      </c>
      <c r="J2210" t="s">
        <v>9866</v>
      </c>
      <c r="K2210" t="s">
        <v>11251</v>
      </c>
      <c r="L2210" t="s">
        <v>4622</v>
      </c>
      <c r="M2210" t="s">
        <v>11255</v>
      </c>
      <c r="N2210">
        <v>45000</v>
      </c>
      <c r="O2210" t="s">
        <v>10081</v>
      </c>
      <c r="P2210" t="s">
        <v>10082</v>
      </c>
      <c r="Q2210" t="s">
        <v>11256</v>
      </c>
      <c r="R2210">
        <v>2977380154</v>
      </c>
      <c r="S2210" s="14">
        <v>46206</v>
      </c>
      <c r="T2210" t="s">
        <v>11257</v>
      </c>
      <c r="U2210" s="31">
        <v>46206.86204861111</v>
      </c>
      <c r="AK2210" s="14">
        <v>46209</v>
      </c>
      <c r="AL2210" t="s">
        <v>1542</v>
      </c>
      <c r="AM2210" s="31">
        <v>46209.439421296294</v>
      </c>
      <c r="AQ2210" s="31">
        <v>46209.439421296294</v>
      </c>
      <c r="AR2210" s="14">
        <v>46209</v>
      </c>
      <c r="AS2210" t="s">
        <v>1542</v>
      </c>
      <c r="AT2210" t="s">
        <v>629</v>
      </c>
      <c r="AU2210" t="s">
        <v>678</v>
      </c>
      <c r="AV2210" s="14">
        <v>46209</v>
      </c>
      <c r="AW2210" t="s">
        <v>1543</v>
      </c>
      <c r="AX2210" s="31">
        <v>46209.445011574076</v>
      </c>
      <c r="AY2210" s="14">
        <v>46209</v>
      </c>
      <c r="AZ2210" t="s">
        <v>1435</v>
      </c>
      <c r="BA2210" s="31">
        <v>46209.453182870369</v>
      </c>
      <c r="BB2210" s="14">
        <v>46209</v>
      </c>
      <c r="BC2210" t="s">
        <v>1443</v>
      </c>
      <c r="BD2210" s="31">
        <v>46209.492719907408</v>
      </c>
      <c r="BE2210" s="14">
        <v>46209</v>
      </c>
      <c r="BF2210" t="s">
        <v>1501</v>
      </c>
      <c r="BG2210" s="31">
        <v>46209.498414351852</v>
      </c>
      <c r="BH2210" s="14">
        <v>46209</v>
      </c>
      <c r="BI2210" t="s">
        <v>1501</v>
      </c>
      <c r="BJ2210" s="31">
        <v>46209.500821759262</v>
      </c>
      <c r="BW2210" s="14">
        <v>46209</v>
      </c>
      <c r="BX2210" t="s">
        <v>1501</v>
      </c>
      <c r="BY2210" s="31">
        <v>46209.523252314815</v>
      </c>
      <c r="BZ2210" s="14">
        <v>46209</v>
      </c>
      <c r="CA2210" t="s">
        <v>1438</v>
      </c>
      <c r="CB2210" s="31">
        <v>46209.526041666664</v>
      </c>
      <c r="CF2210" s="14">
        <v>46209</v>
      </c>
      <c r="CG2210" t="s">
        <v>1543</v>
      </c>
      <c r="CH2210" s="31">
        <v>46209.778090277781</v>
      </c>
      <c r="CM2210" s="4">
        <f t="shared" si="88"/>
        <v>46206.86204861111</v>
      </c>
      <c r="CN2210">
        <f t="shared" si="89"/>
        <v>3</v>
      </c>
      <c r="CO2210" t="str">
        <f>VLOOKUP(A2210,Sheet1!$A$2:$B$221,2,0)</f>
        <v>South East Zone</v>
      </c>
    </row>
    <row r="2211" spans="1:93" x14ac:dyDescent="0.35">
      <c r="A2211" t="s">
        <v>9229</v>
      </c>
      <c r="B2211">
        <v>1096</v>
      </c>
      <c r="C2211" t="s">
        <v>9332</v>
      </c>
      <c r="D2211" t="s">
        <v>678</v>
      </c>
      <c r="E2211" t="s">
        <v>628</v>
      </c>
      <c r="F2211" t="s">
        <v>629</v>
      </c>
      <c r="G2211" t="s">
        <v>828</v>
      </c>
      <c r="H2211" t="s">
        <v>9248</v>
      </c>
      <c r="I2211">
        <v>679831</v>
      </c>
      <c r="J2211" t="s">
        <v>9239</v>
      </c>
      <c r="K2211" t="s">
        <v>9240</v>
      </c>
      <c r="L2211" t="s">
        <v>4622</v>
      </c>
      <c r="M2211" t="s">
        <v>9249</v>
      </c>
      <c r="N2211">
        <v>45000</v>
      </c>
      <c r="O2211" t="s">
        <v>1036</v>
      </c>
      <c r="P2211" t="s">
        <v>1037</v>
      </c>
      <c r="Q2211" t="s">
        <v>9250</v>
      </c>
      <c r="R2211">
        <v>6776883241</v>
      </c>
      <c r="S2211" s="14">
        <v>46206</v>
      </c>
      <c r="T2211" t="s">
        <v>9243</v>
      </c>
      <c r="U2211" s="31">
        <v>46206.575983796298</v>
      </c>
      <c r="AK2211" s="14">
        <v>46206</v>
      </c>
      <c r="AL2211" t="s">
        <v>1542</v>
      </c>
      <c r="AM2211" s="31">
        <v>46206.616400462961</v>
      </c>
      <c r="AQ2211" s="31">
        <v>46206.616400462961</v>
      </c>
      <c r="AR2211" s="14">
        <v>46206</v>
      </c>
      <c r="AS2211" t="s">
        <v>1542</v>
      </c>
      <c r="AT2211" t="s">
        <v>629</v>
      </c>
      <c r="AU2211" t="s">
        <v>678</v>
      </c>
      <c r="AV2211" s="14">
        <v>46206</v>
      </c>
      <c r="AW2211" t="s">
        <v>9243</v>
      </c>
      <c r="AX2211" s="31">
        <v>46206.616886574076</v>
      </c>
      <c r="AY2211" s="14">
        <v>46206</v>
      </c>
      <c r="AZ2211" t="s">
        <v>1435</v>
      </c>
      <c r="BA2211" s="31">
        <v>46206.619479166664</v>
      </c>
      <c r="BB2211" s="14">
        <v>46206</v>
      </c>
      <c r="BC2211" t="s">
        <v>1454</v>
      </c>
      <c r="BD2211" s="31">
        <v>46206.633263888885</v>
      </c>
      <c r="BE2211" s="14">
        <v>46206</v>
      </c>
      <c r="BF2211" t="s">
        <v>1444</v>
      </c>
      <c r="BG2211" s="31">
        <v>46206.652349537035</v>
      </c>
      <c r="BH2211" s="14">
        <v>46206</v>
      </c>
      <c r="BI2211" t="s">
        <v>1438</v>
      </c>
      <c r="BJ2211" s="31">
        <v>46206.669062499997</v>
      </c>
      <c r="BK2211" s="14">
        <v>46206</v>
      </c>
      <c r="BL2211" t="s">
        <v>1444</v>
      </c>
      <c r="BM2211" s="31">
        <v>46206.653078703705</v>
      </c>
      <c r="BW2211" s="14">
        <v>46206</v>
      </c>
      <c r="BX2211" t="s">
        <v>1438</v>
      </c>
      <c r="BY2211" s="31">
        <v>46206.688414351855</v>
      </c>
      <c r="BZ2211" s="14">
        <v>46206</v>
      </c>
      <c r="CA2211" t="s">
        <v>1455</v>
      </c>
      <c r="CB2211" s="31">
        <v>46206.694085648145</v>
      </c>
      <c r="CF2211" s="14">
        <v>46206</v>
      </c>
      <c r="CG2211" t="s">
        <v>1543</v>
      </c>
      <c r="CH2211" s="31">
        <v>46206.864351851851</v>
      </c>
      <c r="CM2211" s="4">
        <f t="shared" si="88"/>
        <v>46206.575983796298</v>
      </c>
      <c r="CN2211">
        <f t="shared" si="89"/>
        <v>0</v>
      </c>
      <c r="CO2211" t="str">
        <f>VLOOKUP(A2211,Sheet1!$A$2:$B$221,2,0)</f>
        <v>South East Zone</v>
      </c>
    </row>
    <row r="2212" spans="1:93" x14ac:dyDescent="0.35">
      <c r="A2212" t="s">
        <v>9251</v>
      </c>
      <c r="B2212">
        <v>1127</v>
      </c>
      <c r="C2212" t="s">
        <v>9332</v>
      </c>
      <c r="D2212" t="s">
        <v>678</v>
      </c>
      <c r="E2212" t="s">
        <v>483</v>
      </c>
      <c r="F2212" t="s">
        <v>484</v>
      </c>
      <c r="G2212" t="s">
        <v>688</v>
      </c>
      <c r="H2212" t="s">
        <v>9252</v>
      </c>
      <c r="I2212">
        <v>553716</v>
      </c>
      <c r="J2212" t="s">
        <v>9253</v>
      </c>
      <c r="K2212" t="s">
        <v>9254</v>
      </c>
      <c r="L2212" t="s">
        <v>4622</v>
      </c>
      <c r="M2212" t="s">
        <v>9255</v>
      </c>
      <c r="N2212">
        <v>50000</v>
      </c>
      <c r="O2212" t="s">
        <v>1034</v>
      </c>
      <c r="P2212" t="s">
        <v>1035</v>
      </c>
      <c r="Q2212" t="s">
        <v>9256</v>
      </c>
      <c r="R2212">
        <v>8212373979</v>
      </c>
      <c r="S2212" s="14">
        <v>46206</v>
      </c>
      <c r="T2212" t="s">
        <v>9257</v>
      </c>
      <c r="U2212" s="31">
        <v>46206.331064814818</v>
      </c>
      <c r="AK2212" s="14">
        <v>46206</v>
      </c>
      <c r="AL2212" t="s">
        <v>1546</v>
      </c>
      <c r="AM2212" s="31">
        <v>46206.353252314817</v>
      </c>
      <c r="AQ2212" s="31">
        <v>46206.353252314817</v>
      </c>
      <c r="AR2212" s="14">
        <v>46206</v>
      </c>
      <c r="AS2212" t="s">
        <v>1546</v>
      </c>
      <c r="AT2212" t="s">
        <v>484</v>
      </c>
      <c r="AU2212" t="s">
        <v>678</v>
      </c>
      <c r="AV2212" s="14">
        <v>46206</v>
      </c>
      <c r="AW2212" t="s">
        <v>1546</v>
      </c>
      <c r="AX2212" s="31">
        <v>46206.50818287037</v>
      </c>
      <c r="AY2212" s="14">
        <v>46206</v>
      </c>
      <c r="AZ2212" t="s">
        <v>3057</v>
      </c>
      <c r="BA2212" s="31">
        <v>46206.523425925923</v>
      </c>
      <c r="BB2212" s="14">
        <v>46206</v>
      </c>
      <c r="BC2212" t="s">
        <v>7357</v>
      </c>
      <c r="BD2212" s="31">
        <v>46206.540208333332</v>
      </c>
      <c r="BE2212" s="14">
        <v>46206</v>
      </c>
      <c r="BF2212" t="s">
        <v>1240</v>
      </c>
      <c r="BG2212" s="31">
        <v>46206.63082175926</v>
      </c>
      <c r="BH2212" s="14">
        <v>46206</v>
      </c>
      <c r="BI2212" t="s">
        <v>1240</v>
      </c>
      <c r="BJ2212" s="31">
        <v>46206.642557870371</v>
      </c>
      <c r="BW2212" s="14">
        <v>46206</v>
      </c>
      <c r="BX2212" t="s">
        <v>1240</v>
      </c>
      <c r="BY2212" s="31">
        <v>46206.648576388892</v>
      </c>
      <c r="BZ2212" s="14">
        <v>46206</v>
      </c>
      <c r="CA2212" t="s">
        <v>1212</v>
      </c>
      <c r="CB2212" s="31">
        <v>46206.65865740741</v>
      </c>
      <c r="CF2212" s="14">
        <v>46206</v>
      </c>
      <c r="CG2212" t="s">
        <v>1561</v>
      </c>
      <c r="CH2212" s="31">
        <v>46206.793414351851</v>
      </c>
      <c r="CM2212" s="4">
        <f t="shared" si="88"/>
        <v>46206.331064814818</v>
      </c>
      <c r="CN2212">
        <f t="shared" si="89"/>
        <v>0</v>
      </c>
      <c r="CO2212" t="str">
        <f>VLOOKUP(A2212,Sheet1!$A$2:$B$221,2,0)</f>
        <v>South East Zone</v>
      </c>
    </row>
    <row r="2213" spans="1:93" x14ac:dyDescent="0.35">
      <c r="A2213" t="s">
        <v>9251</v>
      </c>
      <c r="B2213">
        <v>1127</v>
      </c>
      <c r="C2213" t="s">
        <v>9332</v>
      </c>
      <c r="D2213" t="s">
        <v>678</v>
      </c>
      <c r="E2213" t="s">
        <v>483</v>
      </c>
      <c r="F2213" t="s">
        <v>484</v>
      </c>
      <c r="G2213" t="s">
        <v>688</v>
      </c>
      <c r="H2213" t="s">
        <v>9258</v>
      </c>
      <c r="I2213">
        <v>583171</v>
      </c>
      <c r="J2213" t="s">
        <v>9259</v>
      </c>
      <c r="K2213" t="s">
        <v>9260</v>
      </c>
      <c r="L2213" t="s">
        <v>4622</v>
      </c>
      <c r="M2213" t="s">
        <v>9261</v>
      </c>
      <c r="N2213">
        <v>77000</v>
      </c>
      <c r="O2213" t="s">
        <v>1124</v>
      </c>
      <c r="P2213" t="s">
        <v>1125</v>
      </c>
      <c r="Q2213" t="s">
        <v>9262</v>
      </c>
      <c r="R2213">
        <v>9328478106</v>
      </c>
      <c r="S2213" s="14">
        <v>46204</v>
      </c>
      <c r="T2213" t="s">
        <v>9263</v>
      </c>
      <c r="U2213" s="31">
        <v>46204.829375000001</v>
      </c>
      <c r="AK2213" s="14">
        <v>46205</v>
      </c>
      <c r="AL2213" t="s">
        <v>1546</v>
      </c>
      <c r="AM2213" s="31">
        <v>46205.404652777775</v>
      </c>
      <c r="AQ2213" s="31">
        <v>46205.404652777775</v>
      </c>
      <c r="AR2213" s="14">
        <v>46205</v>
      </c>
      <c r="AS2213" t="s">
        <v>1546</v>
      </c>
      <c r="AT2213" t="s">
        <v>484</v>
      </c>
      <c r="AU2213" t="s">
        <v>678</v>
      </c>
      <c r="AV2213" s="14">
        <v>46206</v>
      </c>
      <c r="AW2213" t="s">
        <v>1546</v>
      </c>
      <c r="AX2213" s="31">
        <v>46206.523888888885</v>
      </c>
      <c r="AY2213" s="14">
        <v>46206</v>
      </c>
      <c r="AZ2213" t="s">
        <v>3057</v>
      </c>
      <c r="BA2213" s="31">
        <v>46206.562094907407</v>
      </c>
      <c r="BB2213" s="14">
        <v>46206</v>
      </c>
      <c r="BC2213" t="s">
        <v>6685</v>
      </c>
      <c r="BD2213" s="31">
        <v>46206.567523148151</v>
      </c>
      <c r="BE2213" s="14">
        <v>46206</v>
      </c>
      <c r="BF2213" t="s">
        <v>6483</v>
      </c>
      <c r="BG2213" s="31">
        <v>46206.628194444442</v>
      </c>
      <c r="BH2213" s="14">
        <v>46206</v>
      </c>
      <c r="BI2213" t="s">
        <v>1212</v>
      </c>
      <c r="BJ2213" s="31">
        <v>46206.791851851849</v>
      </c>
      <c r="BK2213" s="14">
        <v>46206</v>
      </c>
      <c r="BL2213" t="s">
        <v>6483</v>
      </c>
      <c r="BM2213" s="31">
        <v>46206.635138888887</v>
      </c>
      <c r="BW2213" s="14">
        <v>46206</v>
      </c>
      <c r="BX2213" t="s">
        <v>1212</v>
      </c>
      <c r="BY2213" s="31">
        <v>46206.795324074075</v>
      </c>
      <c r="BZ2213" s="14">
        <v>46206</v>
      </c>
      <c r="CA2213" t="s">
        <v>1212</v>
      </c>
      <c r="CB2213" s="31">
        <v>46206.796550925923</v>
      </c>
      <c r="CF2213" s="14">
        <v>46209</v>
      </c>
      <c r="CG2213" t="s">
        <v>1561</v>
      </c>
      <c r="CH2213" s="31">
        <v>46209.617442129631</v>
      </c>
      <c r="CM2213" s="4">
        <f t="shared" si="88"/>
        <v>46204.829375000001</v>
      </c>
      <c r="CN2213">
        <f t="shared" si="89"/>
        <v>1</v>
      </c>
      <c r="CO2213" t="str">
        <f>VLOOKUP(A2213,Sheet1!$A$2:$B$221,2,0)</f>
        <v>South East Zone</v>
      </c>
    </row>
    <row r="2214" spans="1:93" x14ac:dyDescent="0.35">
      <c r="A2214" t="s">
        <v>9251</v>
      </c>
      <c r="B2214">
        <v>1127</v>
      </c>
      <c r="C2214" t="s">
        <v>9332</v>
      </c>
      <c r="D2214" t="s">
        <v>678</v>
      </c>
      <c r="E2214" t="s">
        <v>483</v>
      </c>
      <c r="F2214" t="s">
        <v>484</v>
      </c>
      <c r="G2214" t="s">
        <v>688</v>
      </c>
      <c r="H2214" t="s">
        <v>11258</v>
      </c>
      <c r="I2214">
        <v>650604</v>
      </c>
      <c r="J2214" t="s">
        <v>9253</v>
      </c>
      <c r="K2214" t="s">
        <v>9254</v>
      </c>
      <c r="L2214" t="s">
        <v>4622</v>
      </c>
      <c r="M2214" t="s">
        <v>11259</v>
      </c>
      <c r="Q2214" t="s">
        <v>11260</v>
      </c>
      <c r="R2214">
        <v>2141057949</v>
      </c>
      <c r="S2214" s="14">
        <v>46209</v>
      </c>
      <c r="T2214" t="s">
        <v>9257</v>
      </c>
      <c r="U2214" s="31">
        <v>46209.821458333332</v>
      </c>
      <c r="AK2214" s="14">
        <v>46209</v>
      </c>
      <c r="AL2214" t="s">
        <v>1546</v>
      </c>
      <c r="AM2214" s="31">
        <v>46209.879386574074</v>
      </c>
      <c r="AQ2214" s="31">
        <v>46209.879386574074</v>
      </c>
      <c r="AR2214" s="14">
        <v>46209</v>
      </c>
      <c r="AS2214" t="s">
        <v>1546</v>
      </c>
      <c r="AT2214" t="s">
        <v>484</v>
      </c>
      <c r="AU2214" t="s">
        <v>678</v>
      </c>
      <c r="CM2214" s="4">
        <f t="shared" si="88"/>
        <v>46209.821458333332</v>
      </c>
      <c r="CN2214">
        <f t="shared" si="89"/>
        <v>0</v>
      </c>
      <c r="CO2214" t="str">
        <f>VLOOKUP(A2214,Sheet1!$A$2:$B$221,2,0)</f>
        <v>South East Zone</v>
      </c>
    </row>
    <row r="2215" spans="1:93" x14ac:dyDescent="0.35">
      <c r="A2215" t="s">
        <v>9251</v>
      </c>
      <c r="B2215">
        <v>1127</v>
      </c>
      <c r="C2215" t="s">
        <v>9332</v>
      </c>
      <c r="D2215" t="s">
        <v>678</v>
      </c>
      <c r="E2215" t="s">
        <v>483</v>
      </c>
      <c r="F2215" t="s">
        <v>484</v>
      </c>
      <c r="G2215" t="s">
        <v>688</v>
      </c>
      <c r="H2215" t="s">
        <v>11258</v>
      </c>
      <c r="I2215">
        <v>650604</v>
      </c>
      <c r="J2215" t="s">
        <v>9253</v>
      </c>
      <c r="K2215" t="s">
        <v>9254</v>
      </c>
      <c r="L2215" t="s">
        <v>4622</v>
      </c>
      <c r="M2215" t="s">
        <v>11259</v>
      </c>
      <c r="N2215">
        <v>77000</v>
      </c>
      <c r="O2215" t="s">
        <v>1124</v>
      </c>
      <c r="P2215" t="s">
        <v>1125</v>
      </c>
      <c r="Q2215" t="s">
        <v>11261</v>
      </c>
      <c r="R2215">
        <v>7008176641</v>
      </c>
      <c r="S2215" s="14">
        <v>46209</v>
      </c>
      <c r="T2215" t="s">
        <v>9257</v>
      </c>
      <c r="U2215" s="31">
        <v>46209.82135416667</v>
      </c>
      <c r="AK2215" s="14">
        <v>46209</v>
      </c>
      <c r="AL2215" t="s">
        <v>1546</v>
      </c>
      <c r="AM2215" s="31">
        <v>46209.879363425927</v>
      </c>
      <c r="AQ2215" s="31">
        <v>46209.879363425927</v>
      </c>
      <c r="AR2215" s="14">
        <v>46209</v>
      </c>
      <c r="AS2215" t="s">
        <v>1546</v>
      </c>
      <c r="AT2215" t="s">
        <v>484</v>
      </c>
      <c r="AU2215" t="s">
        <v>678</v>
      </c>
      <c r="CM2215" s="4">
        <f t="shared" si="88"/>
        <v>46209.82135416667</v>
      </c>
      <c r="CN2215">
        <f t="shared" si="89"/>
        <v>0</v>
      </c>
      <c r="CO2215" t="str">
        <f>VLOOKUP(A2215,Sheet1!$A$2:$B$221,2,0)</f>
        <v>South East Zone</v>
      </c>
    </row>
    <row r="2216" spans="1:93" x14ac:dyDescent="0.35">
      <c r="A2216" t="s">
        <v>9251</v>
      </c>
      <c r="B2216">
        <v>1127</v>
      </c>
      <c r="C2216" t="s">
        <v>9332</v>
      </c>
      <c r="D2216" t="s">
        <v>678</v>
      </c>
      <c r="E2216" t="s">
        <v>483</v>
      </c>
      <c r="F2216" t="s">
        <v>484</v>
      </c>
      <c r="G2216" t="s">
        <v>688</v>
      </c>
      <c r="H2216" t="s">
        <v>11258</v>
      </c>
      <c r="I2216">
        <v>650604</v>
      </c>
      <c r="J2216" t="s">
        <v>9253</v>
      </c>
      <c r="K2216" t="s">
        <v>9254</v>
      </c>
      <c r="L2216" t="s">
        <v>4622</v>
      </c>
      <c r="M2216" t="s">
        <v>11259</v>
      </c>
      <c r="N2216">
        <v>77000</v>
      </c>
      <c r="O2216" t="s">
        <v>1124</v>
      </c>
      <c r="P2216" t="s">
        <v>1125</v>
      </c>
      <c r="Q2216" t="s">
        <v>11262</v>
      </c>
      <c r="R2216">
        <v>3574867068</v>
      </c>
      <c r="S2216" s="14">
        <v>46209</v>
      </c>
      <c r="T2216" t="s">
        <v>9257</v>
      </c>
      <c r="U2216" s="31">
        <v>46209.821273148147</v>
      </c>
      <c r="AK2216" s="14">
        <v>46209</v>
      </c>
      <c r="AL2216" t="s">
        <v>1546</v>
      </c>
      <c r="AM2216" s="31">
        <v>46209.879340277781</v>
      </c>
      <c r="AQ2216" s="31">
        <v>46209.879340277781</v>
      </c>
      <c r="AR2216" s="14">
        <v>46209</v>
      </c>
      <c r="AS2216" t="s">
        <v>1546</v>
      </c>
      <c r="AT2216" t="s">
        <v>484</v>
      </c>
      <c r="AU2216" t="s">
        <v>678</v>
      </c>
      <c r="CM2216" s="4">
        <f t="shared" si="88"/>
        <v>46209.821273148147</v>
      </c>
      <c r="CN2216">
        <f t="shared" si="89"/>
        <v>0</v>
      </c>
      <c r="CO2216" t="str">
        <f>VLOOKUP(A2216,Sheet1!$A$2:$B$221,2,0)</f>
        <v>South East Zone</v>
      </c>
    </row>
    <row r="2217" spans="1:93" x14ac:dyDescent="0.35">
      <c r="A2217" t="s">
        <v>9251</v>
      </c>
      <c r="B2217">
        <v>1127</v>
      </c>
      <c r="C2217" t="s">
        <v>9332</v>
      </c>
      <c r="D2217" t="s">
        <v>678</v>
      </c>
      <c r="E2217" t="s">
        <v>483</v>
      </c>
      <c r="F2217" t="s">
        <v>484</v>
      </c>
      <c r="G2217" t="s">
        <v>688</v>
      </c>
      <c r="H2217" t="s">
        <v>11258</v>
      </c>
      <c r="I2217">
        <v>650604</v>
      </c>
      <c r="J2217" t="s">
        <v>9253</v>
      </c>
      <c r="K2217" t="s">
        <v>9254</v>
      </c>
      <c r="L2217" t="s">
        <v>4622</v>
      </c>
      <c r="M2217" t="s">
        <v>11259</v>
      </c>
      <c r="N2217">
        <v>77000</v>
      </c>
      <c r="O2217" t="s">
        <v>1124</v>
      </c>
      <c r="P2217" t="s">
        <v>1125</v>
      </c>
      <c r="Q2217" t="s">
        <v>11263</v>
      </c>
      <c r="R2217">
        <v>8442048956</v>
      </c>
      <c r="S2217" s="14">
        <v>46209</v>
      </c>
      <c r="T2217" t="s">
        <v>9267</v>
      </c>
      <c r="U2217" s="31">
        <v>46209.829351851855</v>
      </c>
      <c r="AK2217" s="14">
        <v>46209</v>
      </c>
      <c r="AL2217" t="s">
        <v>1546</v>
      </c>
      <c r="AM2217" s="31">
        <v>46209.879305555558</v>
      </c>
      <c r="AQ2217" s="31">
        <v>46209.879305555558</v>
      </c>
      <c r="AR2217" s="14">
        <v>46209</v>
      </c>
      <c r="AS2217" t="s">
        <v>1546</v>
      </c>
      <c r="AT2217" t="s">
        <v>484</v>
      </c>
      <c r="AU2217" t="s">
        <v>678</v>
      </c>
      <c r="CM2217" s="4">
        <f t="shared" si="88"/>
        <v>46209.829351851855</v>
      </c>
      <c r="CN2217">
        <f t="shared" si="89"/>
        <v>0</v>
      </c>
      <c r="CO2217" t="str">
        <f>VLOOKUP(A2217,Sheet1!$A$2:$B$221,2,0)</f>
        <v>South East Zone</v>
      </c>
    </row>
    <row r="2218" spans="1:93" x14ac:dyDescent="0.35">
      <c r="A2218" t="s">
        <v>9251</v>
      </c>
      <c r="B2218">
        <v>1127</v>
      </c>
      <c r="C2218" t="s">
        <v>9332</v>
      </c>
      <c r="D2218" t="s">
        <v>678</v>
      </c>
      <c r="E2218" t="s">
        <v>483</v>
      </c>
      <c r="F2218" t="s">
        <v>484</v>
      </c>
      <c r="G2218" t="s">
        <v>688</v>
      </c>
      <c r="H2218" t="s">
        <v>11258</v>
      </c>
      <c r="I2218">
        <v>650604</v>
      </c>
      <c r="J2218" t="s">
        <v>9253</v>
      </c>
      <c r="K2218" t="s">
        <v>9254</v>
      </c>
      <c r="L2218" t="s">
        <v>4622</v>
      </c>
      <c r="M2218" t="s">
        <v>11259</v>
      </c>
      <c r="N2218">
        <v>77000</v>
      </c>
      <c r="O2218" t="s">
        <v>1124</v>
      </c>
      <c r="P2218" t="s">
        <v>1125</v>
      </c>
      <c r="Q2218" t="s">
        <v>11264</v>
      </c>
      <c r="R2218">
        <v>1589051731</v>
      </c>
      <c r="S2218" s="14">
        <v>46209</v>
      </c>
      <c r="T2218" t="s">
        <v>9257</v>
      </c>
      <c r="U2218" s="31">
        <v>46209.821192129632</v>
      </c>
      <c r="AK2218" s="14">
        <v>46209</v>
      </c>
      <c r="AL2218" t="s">
        <v>1546</v>
      </c>
      <c r="AM2218" s="31">
        <v>46209.879282407404</v>
      </c>
      <c r="AQ2218" s="31">
        <v>46209.879282407404</v>
      </c>
      <c r="AR2218" s="14">
        <v>46209</v>
      </c>
      <c r="AS2218" t="s">
        <v>1546</v>
      </c>
      <c r="AT2218" t="s">
        <v>484</v>
      </c>
      <c r="AU2218" t="s">
        <v>678</v>
      </c>
      <c r="CM2218" s="4">
        <f t="shared" si="88"/>
        <v>46209.821192129632</v>
      </c>
      <c r="CN2218">
        <f t="shared" si="89"/>
        <v>0</v>
      </c>
      <c r="CO2218" t="str">
        <f>VLOOKUP(A2218,Sheet1!$A$2:$B$221,2,0)</f>
        <v>South East Zone</v>
      </c>
    </row>
    <row r="2219" spans="1:93" x14ac:dyDescent="0.35">
      <c r="A2219" t="s">
        <v>9251</v>
      </c>
      <c r="B2219">
        <v>1127</v>
      </c>
      <c r="C2219" t="s">
        <v>9332</v>
      </c>
      <c r="D2219" t="s">
        <v>678</v>
      </c>
      <c r="E2219" t="s">
        <v>483</v>
      </c>
      <c r="F2219" t="s">
        <v>484</v>
      </c>
      <c r="G2219" t="s">
        <v>688</v>
      </c>
      <c r="H2219" t="s">
        <v>11258</v>
      </c>
      <c r="I2219">
        <v>650604</v>
      </c>
      <c r="J2219" t="s">
        <v>9253</v>
      </c>
      <c r="K2219" t="s">
        <v>9254</v>
      </c>
      <c r="L2219" t="s">
        <v>4622</v>
      </c>
      <c r="M2219" t="s">
        <v>11259</v>
      </c>
      <c r="N2219">
        <v>77000</v>
      </c>
      <c r="O2219" t="s">
        <v>1124</v>
      </c>
      <c r="P2219" t="s">
        <v>1125</v>
      </c>
      <c r="Q2219" t="s">
        <v>11265</v>
      </c>
      <c r="R2219">
        <v>2907025937</v>
      </c>
      <c r="S2219" s="14">
        <v>46209</v>
      </c>
      <c r="T2219" t="s">
        <v>9257</v>
      </c>
      <c r="U2219" s="31">
        <v>46209.821087962962</v>
      </c>
      <c r="AK2219" s="14">
        <v>46209</v>
      </c>
      <c r="AL2219" t="s">
        <v>1546</v>
      </c>
      <c r="AM2219" s="31">
        <v>46209.879259259258</v>
      </c>
      <c r="AQ2219" s="31">
        <v>46209.879259259258</v>
      </c>
      <c r="AR2219" s="14">
        <v>46209</v>
      </c>
      <c r="AS2219" t="s">
        <v>1546</v>
      </c>
      <c r="AT2219" t="s">
        <v>484</v>
      </c>
      <c r="AU2219" t="s">
        <v>678</v>
      </c>
      <c r="CM2219" s="4">
        <f t="shared" si="88"/>
        <v>46209.821087962962</v>
      </c>
      <c r="CN2219">
        <f t="shared" si="89"/>
        <v>0</v>
      </c>
      <c r="CO2219" t="str">
        <f>VLOOKUP(A2219,Sheet1!$A$2:$B$221,2,0)</f>
        <v>South East Zone</v>
      </c>
    </row>
    <row r="2220" spans="1:93" x14ac:dyDescent="0.35">
      <c r="A2220" t="s">
        <v>9251</v>
      </c>
      <c r="B2220">
        <v>1127</v>
      </c>
      <c r="C2220" t="s">
        <v>9332</v>
      </c>
      <c r="D2220" t="s">
        <v>678</v>
      </c>
      <c r="E2220" t="s">
        <v>483</v>
      </c>
      <c r="F2220" t="s">
        <v>484</v>
      </c>
      <c r="G2220" t="s">
        <v>688</v>
      </c>
      <c r="H2220" t="s">
        <v>9264</v>
      </c>
      <c r="I2220">
        <v>657918</v>
      </c>
      <c r="J2220" t="s">
        <v>9253</v>
      </c>
      <c r="K2220" t="s">
        <v>9254</v>
      </c>
      <c r="L2220" t="s">
        <v>4622</v>
      </c>
      <c r="M2220" t="s">
        <v>9265</v>
      </c>
      <c r="N2220">
        <v>70000</v>
      </c>
      <c r="O2220" t="s">
        <v>1029</v>
      </c>
      <c r="P2220" t="s">
        <v>1030</v>
      </c>
      <c r="Q2220" t="s">
        <v>9266</v>
      </c>
      <c r="R2220">
        <v>6992399251</v>
      </c>
      <c r="S2220" s="14">
        <v>46204</v>
      </c>
      <c r="T2220" t="s">
        <v>9267</v>
      </c>
      <c r="U2220" s="31">
        <v>46204.401759259257</v>
      </c>
      <c r="AK2220" s="14">
        <v>46204</v>
      </c>
      <c r="AL2220" t="s">
        <v>1546</v>
      </c>
      <c r="AM2220" s="31">
        <v>46204.480000000003</v>
      </c>
      <c r="AQ2220" s="31">
        <v>46204.480000000003</v>
      </c>
      <c r="AR2220" s="14">
        <v>46204</v>
      </c>
      <c r="AS2220" t="s">
        <v>1546</v>
      </c>
      <c r="AT2220" t="s">
        <v>484</v>
      </c>
      <c r="AU2220" t="s">
        <v>678</v>
      </c>
      <c r="AV2220" s="14">
        <v>46204</v>
      </c>
      <c r="AW2220" t="s">
        <v>1546</v>
      </c>
      <c r="AX2220" s="31">
        <v>46204.636678240742</v>
      </c>
      <c r="AY2220" s="14">
        <v>46204</v>
      </c>
      <c r="AZ2220" t="s">
        <v>1211</v>
      </c>
      <c r="BA2220" s="31">
        <v>46204.63858796296</v>
      </c>
      <c r="BB2220" s="14">
        <v>46204</v>
      </c>
      <c r="BC2220" t="s">
        <v>6626</v>
      </c>
      <c r="BD2220" s="31">
        <v>46204.651655092595</v>
      </c>
      <c r="BE2220" s="14">
        <v>46204</v>
      </c>
      <c r="BF2220" t="s">
        <v>1239</v>
      </c>
      <c r="BG2220" s="31">
        <v>46204.689965277779</v>
      </c>
      <c r="BH2220" s="14">
        <v>46204</v>
      </c>
      <c r="BI2220" t="s">
        <v>1241</v>
      </c>
      <c r="BJ2220" s="31">
        <v>46204.7184837963</v>
      </c>
      <c r="BK2220" s="14">
        <v>46204</v>
      </c>
      <c r="BL2220" t="s">
        <v>1239</v>
      </c>
      <c r="BM2220" s="31">
        <v>46204.694143518522</v>
      </c>
      <c r="BW2220" s="14">
        <v>46204</v>
      </c>
      <c r="BX2220" t="s">
        <v>1241</v>
      </c>
      <c r="BY2220" s="31">
        <v>46204.721678240741</v>
      </c>
      <c r="BZ2220" s="14">
        <v>46204</v>
      </c>
      <c r="CA2220" t="s">
        <v>1212</v>
      </c>
      <c r="CB2220" s="31">
        <v>46204.747199074074</v>
      </c>
      <c r="CF2220" s="14">
        <v>46205</v>
      </c>
      <c r="CG2220" t="s">
        <v>1561</v>
      </c>
      <c r="CH2220" s="31">
        <v>46205.675682870373</v>
      </c>
      <c r="CM2220" s="4">
        <f t="shared" ref="CM2220:CM2256" si="90">IF(AJ2220&lt;&gt;"",AJ2220,IF(AG2220&lt;&gt;"",AG2220,IF(AD2220&lt;&gt;"",AD2220,IF(AA2220&lt;&gt;"",AA2220,U2220))))</f>
        <v>46204.401759259257</v>
      </c>
      <c r="CN2220">
        <f t="shared" ref="CN2220:CN2256" si="91">AK2220-INT(CM2220)</f>
        <v>0</v>
      </c>
      <c r="CO2220" t="str">
        <f>VLOOKUP(A2220,Sheet1!$A$2:$B$221,2,0)</f>
        <v>South East Zone</v>
      </c>
    </row>
    <row r="2221" spans="1:93" x14ac:dyDescent="0.35">
      <c r="A2221" t="s">
        <v>9251</v>
      </c>
      <c r="B2221">
        <v>1127</v>
      </c>
      <c r="C2221" t="s">
        <v>9332</v>
      </c>
      <c r="D2221" t="s">
        <v>678</v>
      </c>
      <c r="E2221" t="s">
        <v>483</v>
      </c>
      <c r="F2221" t="s">
        <v>484</v>
      </c>
      <c r="G2221" t="s">
        <v>688</v>
      </c>
      <c r="H2221" t="s">
        <v>11266</v>
      </c>
      <c r="I2221">
        <v>670478</v>
      </c>
      <c r="J2221" t="s">
        <v>3644</v>
      </c>
      <c r="K2221" t="s">
        <v>3645</v>
      </c>
      <c r="L2221" t="s">
        <v>4622</v>
      </c>
      <c r="M2221" t="s">
        <v>11267</v>
      </c>
      <c r="N2221">
        <v>77000</v>
      </c>
      <c r="O2221" t="s">
        <v>1124</v>
      </c>
      <c r="P2221" t="s">
        <v>1125</v>
      </c>
      <c r="Q2221" t="s">
        <v>11268</v>
      </c>
      <c r="R2221">
        <v>9397870738</v>
      </c>
      <c r="S2221" s="14">
        <v>46209</v>
      </c>
      <c r="T2221" t="s">
        <v>9396</v>
      </c>
      <c r="U2221" s="31">
        <v>46209.45517361111</v>
      </c>
      <c r="AK2221" s="14">
        <v>46209</v>
      </c>
      <c r="AL2221" t="s">
        <v>1546</v>
      </c>
      <c r="AM2221" s="31">
        <v>46209.504918981482</v>
      </c>
      <c r="AQ2221" s="31">
        <v>46209.504918981482</v>
      </c>
      <c r="AR2221" s="14">
        <v>46209</v>
      </c>
      <c r="AS2221" t="s">
        <v>1546</v>
      </c>
      <c r="AT2221" t="s">
        <v>484</v>
      </c>
      <c r="AU2221" t="s">
        <v>678</v>
      </c>
      <c r="AV2221" s="14">
        <v>46209</v>
      </c>
      <c r="AW2221" t="s">
        <v>1546</v>
      </c>
      <c r="AX2221" s="31">
        <v>46209.543194444443</v>
      </c>
      <c r="AY2221" s="14">
        <v>46209</v>
      </c>
      <c r="AZ2221" t="s">
        <v>1211</v>
      </c>
      <c r="BA2221" s="31">
        <v>46209.557337962964</v>
      </c>
      <c r="BB2221" s="14">
        <v>46209</v>
      </c>
      <c r="BC2221" t="s">
        <v>6626</v>
      </c>
      <c r="BD2221" s="31">
        <v>46209.628437500003</v>
      </c>
      <c r="BE2221" s="14">
        <v>46209</v>
      </c>
      <c r="BF2221" t="s">
        <v>1240</v>
      </c>
      <c r="BG2221" s="31">
        <v>46209.648009259261</v>
      </c>
      <c r="BH2221" s="14">
        <v>46209</v>
      </c>
      <c r="BI2221" t="s">
        <v>1240</v>
      </c>
      <c r="BJ2221" s="31">
        <v>46209.674166666664</v>
      </c>
      <c r="BW2221" s="14">
        <v>46209</v>
      </c>
      <c r="BX2221" t="s">
        <v>1240</v>
      </c>
      <c r="BY2221" s="31">
        <v>46209.680011574077</v>
      </c>
      <c r="BZ2221" s="14">
        <v>46210</v>
      </c>
      <c r="CA2221" t="s">
        <v>2414</v>
      </c>
      <c r="CB2221" s="31">
        <v>46210.724768518521</v>
      </c>
      <c r="CF2221" s="14">
        <v>46210</v>
      </c>
      <c r="CG2221" t="s">
        <v>1561</v>
      </c>
      <c r="CH2221" s="31">
        <v>46210.851469907408</v>
      </c>
      <c r="CM2221" s="4">
        <f t="shared" si="90"/>
        <v>46209.45517361111</v>
      </c>
      <c r="CN2221">
        <f t="shared" si="91"/>
        <v>0</v>
      </c>
      <c r="CO2221" t="str">
        <f>VLOOKUP(A2221,Sheet1!$A$2:$B$221,2,0)</f>
        <v>South East Zone</v>
      </c>
    </row>
    <row r="2222" spans="1:93" x14ac:dyDescent="0.35">
      <c r="A2222" t="s">
        <v>9251</v>
      </c>
      <c r="B2222">
        <v>1127</v>
      </c>
      <c r="C2222" t="s">
        <v>9332</v>
      </c>
      <c r="D2222" t="s">
        <v>678</v>
      </c>
      <c r="E2222" t="s">
        <v>483</v>
      </c>
      <c r="F2222" t="s">
        <v>484</v>
      </c>
      <c r="G2222" t="s">
        <v>688</v>
      </c>
      <c r="H2222" t="s">
        <v>9268</v>
      </c>
      <c r="I2222">
        <v>686553</v>
      </c>
      <c r="J2222" t="s">
        <v>1563</v>
      </c>
      <c r="K2222" t="s">
        <v>1564</v>
      </c>
      <c r="L2222" t="s">
        <v>4622</v>
      </c>
      <c r="M2222" t="s">
        <v>9269</v>
      </c>
      <c r="N2222">
        <v>77000</v>
      </c>
      <c r="O2222" t="s">
        <v>1124</v>
      </c>
      <c r="P2222" t="s">
        <v>1125</v>
      </c>
      <c r="Q2222" t="s">
        <v>9270</v>
      </c>
      <c r="R2222">
        <v>1952222765</v>
      </c>
      <c r="S2222" s="14">
        <v>46205</v>
      </c>
      <c r="T2222" t="s">
        <v>9271</v>
      </c>
      <c r="U2222" s="31">
        <v>46205.467986111114</v>
      </c>
      <c r="AK2222" s="14">
        <v>46205</v>
      </c>
      <c r="AL2222" t="s">
        <v>1546</v>
      </c>
      <c r="AM2222" s="31">
        <v>46205.774791666663</v>
      </c>
      <c r="AQ2222" s="31">
        <v>46205.774791666663</v>
      </c>
      <c r="AR2222" s="14">
        <v>46205</v>
      </c>
      <c r="AS2222" t="s">
        <v>1546</v>
      </c>
      <c r="AT2222" t="s">
        <v>484</v>
      </c>
      <c r="AU2222" t="s">
        <v>678</v>
      </c>
      <c r="AV2222" s="14">
        <v>46206</v>
      </c>
      <c r="AW2222" t="s">
        <v>1546</v>
      </c>
      <c r="AX2222" s="31">
        <v>46206.389270833337</v>
      </c>
      <c r="AY2222" s="14">
        <v>46206</v>
      </c>
      <c r="AZ2222" t="s">
        <v>3057</v>
      </c>
      <c r="BA2222" s="31">
        <v>46206.430428240739</v>
      </c>
      <c r="BB2222" s="14">
        <v>46206</v>
      </c>
      <c r="BC2222" t="s">
        <v>6825</v>
      </c>
      <c r="BD2222" s="31">
        <v>46206.47452546296</v>
      </c>
      <c r="BE2222" s="14">
        <v>46206</v>
      </c>
      <c r="BF2222" t="s">
        <v>6483</v>
      </c>
      <c r="BG2222" s="31">
        <v>46206.504178240742</v>
      </c>
      <c r="BH2222" s="14">
        <v>46206</v>
      </c>
      <c r="BI2222" t="s">
        <v>6483</v>
      </c>
      <c r="BJ2222" s="31">
        <v>46206.505636574075</v>
      </c>
      <c r="BW2222" s="14">
        <v>46206</v>
      </c>
      <c r="BX2222" t="s">
        <v>6483</v>
      </c>
      <c r="BY2222" s="31">
        <v>46206.525324074071</v>
      </c>
      <c r="BZ2222" s="14">
        <v>46206</v>
      </c>
      <c r="CA2222" t="s">
        <v>1212</v>
      </c>
      <c r="CB2222" s="31">
        <v>46206.536273148151</v>
      </c>
      <c r="CF2222" s="14">
        <v>46206</v>
      </c>
      <c r="CG2222" t="s">
        <v>1561</v>
      </c>
      <c r="CH2222" s="31">
        <v>46206.660451388889</v>
      </c>
      <c r="CM2222" s="4">
        <f t="shared" si="90"/>
        <v>46205.467986111114</v>
      </c>
      <c r="CN2222">
        <f t="shared" si="91"/>
        <v>0</v>
      </c>
      <c r="CO2222" t="str">
        <f>VLOOKUP(A2222,Sheet1!$A$2:$B$221,2,0)</f>
        <v>South East Zone</v>
      </c>
    </row>
    <row r="2223" spans="1:93" x14ac:dyDescent="0.35">
      <c r="A2223" t="s">
        <v>13126</v>
      </c>
      <c r="B2223">
        <v>1137</v>
      </c>
      <c r="C2223" t="s">
        <v>9332</v>
      </c>
      <c r="D2223" t="s">
        <v>678</v>
      </c>
      <c r="E2223" t="s">
        <v>485</v>
      </c>
      <c r="F2223" t="s">
        <v>486</v>
      </c>
      <c r="G2223" t="s">
        <v>688</v>
      </c>
      <c r="H2223" t="s">
        <v>13127</v>
      </c>
      <c r="I2223">
        <v>660750</v>
      </c>
      <c r="J2223" t="s">
        <v>3565</v>
      </c>
      <c r="K2223" t="s">
        <v>3566</v>
      </c>
      <c r="L2223" t="s">
        <v>4622</v>
      </c>
      <c r="M2223" t="s">
        <v>13128</v>
      </c>
      <c r="Q2223" t="s">
        <v>13129</v>
      </c>
      <c r="R2223">
        <v>6927236236</v>
      </c>
      <c r="S2223" s="14">
        <v>46210</v>
      </c>
      <c r="T2223" t="s">
        <v>13130</v>
      </c>
      <c r="U2223" s="31">
        <v>46210.434027777781</v>
      </c>
      <c r="Y2223" s="14">
        <v>46210</v>
      </c>
      <c r="Z2223" t="s">
        <v>13130</v>
      </c>
      <c r="AA2223" s="31">
        <v>46210.434490740743</v>
      </c>
      <c r="AK2223" s="14">
        <v>46210</v>
      </c>
      <c r="AL2223" t="s">
        <v>3592</v>
      </c>
      <c r="AM2223" s="31">
        <v>46210.539502314816</v>
      </c>
      <c r="AQ2223" s="31">
        <v>46210.539502314816</v>
      </c>
      <c r="AR2223" s="14">
        <v>46210</v>
      </c>
      <c r="AS2223" t="s">
        <v>3592</v>
      </c>
      <c r="AT2223" t="s">
        <v>486</v>
      </c>
      <c r="AU2223" t="s">
        <v>678</v>
      </c>
      <c r="CM2223" s="4">
        <f t="shared" si="90"/>
        <v>46210.434490740743</v>
      </c>
      <c r="CN2223">
        <f t="shared" si="91"/>
        <v>0</v>
      </c>
      <c r="CO2223" t="str">
        <f>VLOOKUP(A2223,Sheet1!$A$2:$B$221,2,0)</f>
        <v>South East Zone</v>
      </c>
    </row>
    <row r="2224" spans="1:93" x14ac:dyDescent="0.35">
      <c r="A2224" t="s">
        <v>13126</v>
      </c>
      <c r="B2224">
        <v>1137</v>
      </c>
      <c r="C2224" t="s">
        <v>9332</v>
      </c>
      <c r="D2224" t="s">
        <v>678</v>
      </c>
      <c r="E2224" t="s">
        <v>485</v>
      </c>
      <c r="F2224" t="s">
        <v>486</v>
      </c>
      <c r="G2224" t="s">
        <v>688</v>
      </c>
      <c r="H2224" t="s">
        <v>13131</v>
      </c>
      <c r="I2224">
        <v>692504</v>
      </c>
      <c r="J2224" t="s">
        <v>3565</v>
      </c>
      <c r="K2224" t="s">
        <v>3566</v>
      </c>
      <c r="L2224" t="s">
        <v>4622</v>
      </c>
      <c r="M2224" t="s">
        <v>13132</v>
      </c>
      <c r="Q2224" t="s">
        <v>13133</v>
      </c>
      <c r="R2224">
        <v>2510533104</v>
      </c>
      <c r="S2224" s="14">
        <v>46210</v>
      </c>
      <c r="T2224" t="s">
        <v>13130</v>
      </c>
      <c r="U2224" s="31">
        <v>46210.720150462963</v>
      </c>
      <c r="Y2224" s="14">
        <v>46210</v>
      </c>
      <c r="Z2224" t="s">
        <v>13130</v>
      </c>
      <c r="AA2224" s="31">
        <v>46210.720625000002</v>
      </c>
      <c r="AK2224" s="14">
        <v>46210</v>
      </c>
      <c r="AL2224" t="s">
        <v>3592</v>
      </c>
      <c r="AM2224" s="31">
        <v>46210.746064814812</v>
      </c>
      <c r="AQ2224" s="31">
        <v>46210.746064814812</v>
      </c>
      <c r="AR2224" s="14">
        <v>46210</v>
      </c>
      <c r="AS2224" t="s">
        <v>3592</v>
      </c>
      <c r="AT2224" t="s">
        <v>486</v>
      </c>
      <c r="AU2224" t="s">
        <v>678</v>
      </c>
      <c r="CM2224" s="4">
        <f t="shared" si="90"/>
        <v>46210.720625000002</v>
      </c>
      <c r="CN2224">
        <f t="shared" si="91"/>
        <v>0</v>
      </c>
      <c r="CO2224" t="str">
        <f>VLOOKUP(A2224,Sheet1!$A$2:$B$221,2,0)</f>
        <v>South East Zone</v>
      </c>
    </row>
    <row r="2225" spans="1:93" x14ac:dyDescent="0.35">
      <c r="A2225" t="s">
        <v>11269</v>
      </c>
      <c r="B2225">
        <v>1138</v>
      </c>
      <c r="C2225" t="s">
        <v>9332</v>
      </c>
      <c r="D2225" t="s">
        <v>678</v>
      </c>
      <c r="E2225" t="s">
        <v>487</v>
      </c>
      <c r="F2225" t="s">
        <v>488</v>
      </c>
      <c r="G2225" t="s">
        <v>688</v>
      </c>
      <c r="H2225" t="s">
        <v>11270</v>
      </c>
      <c r="I2225">
        <v>618123</v>
      </c>
      <c r="J2225" t="s">
        <v>11271</v>
      </c>
      <c r="K2225" t="s">
        <v>11272</v>
      </c>
      <c r="L2225" t="s">
        <v>4622</v>
      </c>
      <c r="M2225" t="s">
        <v>11273</v>
      </c>
      <c r="N2225">
        <v>60000</v>
      </c>
      <c r="O2225" t="s">
        <v>11274</v>
      </c>
      <c r="P2225" t="s">
        <v>11275</v>
      </c>
      <c r="Q2225" t="s">
        <v>11276</v>
      </c>
      <c r="R2225">
        <v>3085559205</v>
      </c>
      <c r="S2225" s="14">
        <v>46209</v>
      </c>
      <c r="T2225" t="s">
        <v>11277</v>
      </c>
      <c r="U2225" s="31">
        <v>46209.404710648145</v>
      </c>
      <c r="Y2225" s="14">
        <v>46209</v>
      </c>
      <c r="Z2225" t="s">
        <v>11277</v>
      </c>
      <c r="AA2225" s="31">
        <v>46209.405821759261</v>
      </c>
      <c r="AK2225" s="14">
        <v>46209</v>
      </c>
      <c r="AL2225" t="s">
        <v>2442</v>
      </c>
      <c r="AM2225" s="31">
        <v>46209.431550925925</v>
      </c>
      <c r="AQ2225" s="31">
        <v>46209.431550925925</v>
      </c>
      <c r="AR2225" s="14">
        <v>46209</v>
      </c>
      <c r="AS2225" t="s">
        <v>2442</v>
      </c>
      <c r="AT2225" t="s">
        <v>488</v>
      </c>
      <c r="AU2225" t="s">
        <v>678</v>
      </c>
      <c r="AV2225" s="14">
        <v>46209</v>
      </c>
      <c r="AW2225" t="s">
        <v>11277</v>
      </c>
      <c r="AX2225" s="31">
        <v>46209.458981481483</v>
      </c>
      <c r="AY2225" s="14">
        <v>46209</v>
      </c>
      <c r="AZ2225" t="s">
        <v>1211</v>
      </c>
      <c r="BA2225" s="31">
        <v>46209.473333333335</v>
      </c>
      <c r="BB2225" s="14">
        <v>46209</v>
      </c>
      <c r="BC2225" t="s">
        <v>6626</v>
      </c>
      <c r="BD2225" s="31">
        <v>46209.5390625</v>
      </c>
      <c r="BE2225" s="14">
        <v>46209</v>
      </c>
      <c r="BF2225" t="s">
        <v>6508</v>
      </c>
      <c r="BG2225" s="31">
        <v>46209.570833333331</v>
      </c>
      <c r="BH2225" s="14">
        <v>46209</v>
      </c>
      <c r="BI2225" t="s">
        <v>6508</v>
      </c>
      <c r="BJ2225" s="31">
        <v>46209.583599537036</v>
      </c>
      <c r="BW2225" s="14">
        <v>46209</v>
      </c>
      <c r="BX2225" t="s">
        <v>6508</v>
      </c>
      <c r="BY2225" s="31">
        <v>46209.58829861111</v>
      </c>
      <c r="BZ2225" s="14">
        <v>46209</v>
      </c>
      <c r="CA2225" t="s">
        <v>2414</v>
      </c>
      <c r="CB2225" s="31">
        <v>46209.629895833335</v>
      </c>
      <c r="CF2225" s="14">
        <v>46209</v>
      </c>
      <c r="CG2225" t="s">
        <v>2443</v>
      </c>
      <c r="CH2225" s="31">
        <v>46209.724386574075</v>
      </c>
      <c r="CM2225" s="4">
        <f t="shared" si="90"/>
        <v>46209.405821759261</v>
      </c>
      <c r="CN2225">
        <f t="shared" si="91"/>
        <v>0</v>
      </c>
      <c r="CO2225" t="str">
        <f>VLOOKUP(A2225,Sheet1!$A$2:$B$221,2,0)</f>
        <v>South East Zone</v>
      </c>
    </row>
    <row r="2226" spans="1:93" x14ac:dyDescent="0.35">
      <c r="A2226" t="s">
        <v>11269</v>
      </c>
      <c r="B2226">
        <v>1138</v>
      </c>
      <c r="C2226" t="s">
        <v>9332</v>
      </c>
      <c r="D2226" t="s">
        <v>678</v>
      </c>
      <c r="E2226" t="s">
        <v>487</v>
      </c>
      <c r="F2226" t="s">
        <v>488</v>
      </c>
      <c r="G2226" t="s">
        <v>688</v>
      </c>
      <c r="H2226" t="s">
        <v>11278</v>
      </c>
      <c r="I2226">
        <v>698237</v>
      </c>
      <c r="J2226" t="s">
        <v>11271</v>
      </c>
      <c r="K2226" t="s">
        <v>11272</v>
      </c>
      <c r="L2226" t="s">
        <v>4622</v>
      </c>
      <c r="M2226" t="s">
        <v>11279</v>
      </c>
      <c r="N2226">
        <v>60000</v>
      </c>
      <c r="O2226" t="s">
        <v>13134</v>
      </c>
      <c r="P2226" t="s">
        <v>13135</v>
      </c>
      <c r="Q2226" t="s">
        <v>11280</v>
      </c>
      <c r="R2226">
        <v>4033102970</v>
      </c>
      <c r="S2226" s="14">
        <v>46209</v>
      </c>
      <c r="T2226" t="s">
        <v>11277</v>
      </c>
      <c r="U2226" s="31">
        <v>46209.754351851851</v>
      </c>
      <c r="Y2226" s="14">
        <v>46209</v>
      </c>
      <c r="Z2226" t="s">
        <v>11277</v>
      </c>
      <c r="AA2226" s="31">
        <v>46209.755185185182</v>
      </c>
      <c r="AK2226" s="14">
        <v>46209</v>
      </c>
      <c r="AL2226" t="s">
        <v>2443</v>
      </c>
      <c r="AM2226" s="31">
        <v>46209.777800925927</v>
      </c>
      <c r="AQ2226" s="31">
        <v>46209.777800925927</v>
      </c>
      <c r="AR2226" s="14">
        <v>46209</v>
      </c>
      <c r="AS2226" t="s">
        <v>2443</v>
      </c>
      <c r="AT2226" t="s">
        <v>11281</v>
      </c>
      <c r="AU2226" t="s">
        <v>677</v>
      </c>
      <c r="AV2226" s="14">
        <v>46209</v>
      </c>
      <c r="AW2226" t="s">
        <v>2443</v>
      </c>
      <c r="AX2226" s="31">
        <v>46209.825428240743</v>
      </c>
      <c r="AY2226" s="14">
        <v>46210</v>
      </c>
      <c r="AZ2226" t="s">
        <v>1211</v>
      </c>
      <c r="BA2226" s="31">
        <v>46210.34443287037</v>
      </c>
      <c r="BB2226" s="14">
        <v>46210</v>
      </c>
      <c r="BC2226" t="s">
        <v>7038</v>
      </c>
      <c r="BD2226" s="31">
        <v>46210.356828703705</v>
      </c>
      <c r="BE2226" s="14">
        <v>46210</v>
      </c>
      <c r="BF2226" t="s">
        <v>1240</v>
      </c>
      <c r="BG2226" s="31">
        <v>46210.478692129633</v>
      </c>
      <c r="BH2226" s="14">
        <v>46210</v>
      </c>
      <c r="BI2226" t="s">
        <v>1240</v>
      </c>
      <c r="BJ2226" s="31">
        <v>46210.508368055554</v>
      </c>
      <c r="BW2226" s="14">
        <v>46210</v>
      </c>
      <c r="BX2226" t="s">
        <v>1240</v>
      </c>
      <c r="BY2226" s="31">
        <v>46210.51767361111</v>
      </c>
      <c r="BZ2226" s="14">
        <v>46210</v>
      </c>
      <c r="CA2226" t="s">
        <v>2414</v>
      </c>
      <c r="CB2226" s="31">
        <v>46210.553449074076</v>
      </c>
      <c r="CF2226" s="14">
        <v>46210</v>
      </c>
      <c r="CG2226" t="s">
        <v>2443</v>
      </c>
      <c r="CH2226" s="31">
        <v>46210.615810185183</v>
      </c>
      <c r="CM2226" s="4">
        <f t="shared" si="90"/>
        <v>46209.755185185182</v>
      </c>
      <c r="CN2226">
        <f t="shared" si="91"/>
        <v>0</v>
      </c>
      <c r="CO2226" t="str">
        <f>VLOOKUP(A2226,Sheet1!$A$2:$B$221,2,0)</f>
        <v>South East Zone</v>
      </c>
    </row>
    <row r="2227" spans="1:93" x14ac:dyDescent="0.35">
      <c r="A2227" t="s">
        <v>9272</v>
      </c>
      <c r="B2227">
        <v>1176</v>
      </c>
      <c r="C2227" t="s">
        <v>9332</v>
      </c>
      <c r="D2227" t="s">
        <v>678</v>
      </c>
      <c r="E2227" t="s">
        <v>489</v>
      </c>
      <c r="F2227" t="s">
        <v>490</v>
      </c>
      <c r="G2227" t="s">
        <v>688</v>
      </c>
      <c r="H2227" t="s">
        <v>13136</v>
      </c>
      <c r="I2227">
        <v>651197</v>
      </c>
      <c r="J2227" t="s">
        <v>13137</v>
      </c>
      <c r="K2227" t="s">
        <v>13138</v>
      </c>
      <c r="L2227" t="s">
        <v>4622</v>
      </c>
      <c r="M2227" t="s">
        <v>13139</v>
      </c>
      <c r="Q2227" t="s">
        <v>13140</v>
      </c>
      <c r="R2227">
        <v>6834947823</v>
      </c>
      <c r="S2227" s="14">
        <v>46210</v>
      </c>
      <c r="T2227" t="s">
        <v>13141</v>
      </c>
      <c r="U2227" s="31">
        <v>46210.748888888891</v>
      </c>
      <c r="Y2227" s="14">
        <v>46210</v>
      </c>
      <c r="Z2227" t="s">
        <v>13141</v>
      </c>
      <c r="AA2227" s="31">
        <v>46210.749421296299</v>
      </c>
      <c r="AK2227" s="14">
        <v>46210</v>
      </c>
      <c r="AL2227" t="s">
        <v>9279</v>
      </c>
      <c r="AM2227" s="31">
        <v>46210.777453703704</v>
      </c>
      <c r="AQ2227" s="31">
        <v>46210.777453703704</v>
      </c>
      <c r="AR2227" s="14">
        <v>46210</v>
      </c>
      <c r="AS2227" t="s">
        <v>9279</v>
      </c>
      <c r="AT2227" t="s">
        <v>490</v>
      </c>
      <c r="AU2227" t="s">
        <v>678</v>
      </c>
      <c r="CM2227" s="4">
        <f t="shared" si="90"/>
        <v>46210.749421296299</v>
      </c>
      <c r="CN2227">
        <f t="shared" si="91"/>
        <v>0</v>
      </c>
      <c r="CO2227" t="str">
        <f>VLOOKUP(A2227,Sheet1!$A$2:$B$221,2,0)</f>
        <v>South East Zone</v>
      </c>
    </row>
    <row r="2228" spans="1:93" x14ac:dyDescent="0.35">
      <c r="A2228" t="s">
        <v>9272</v>
      </c>
      <c r="B2228">
        <v>1176</v>
      </c>
      <c r="C2228" t="s">
        <v>9332</v>
      </c>
      <c r="D2228" t="s">
        <v>678</v>
      </c>
      <c r="E2228" t="s">
        <v>489</v>
      </c>
      <c r="F2228" t="s">
        <v>490</v>
      </c>
      <c r="G2228" t="s">
        <v>688</v>
      </c>
      <c r="H2228" t="s">
        <v>9273</v>
      </c>
      <c r="I2228">
        <v>659782</v>
      </c>
      <c r="J2228" t="s">
        <v>9274</v>
      </c>
      <c r="K2228" t="s">
        <v>9275</v>
      </c>
      <c r="L2228" t="s">
        <v>4622</v>
      </c>
      <c r="M2228" t="s">
        <v>9276</v>
      </c>
      <c r="N2228">
        <v>77000</v>
      </c>
      <c r="O2228" t="s">
        <v>1124</v>
      </c>
      <c r="P2228" t="s">
        <v>1125</v>
      </c>
      <c r="Q2228" t="s">
        <v>9277</v>
      </c>
      <c r="R2228">
        <v>6061241968</v>
      </c>
      <c r="S2228" s="14">
        <v>46205</v>
      </c>
      <c r="T2228" t="s">
        <v>9278</v>
      </c>
      <c r="U2228" s="31">
        <v>46205.497881944444</v>
      </c>
      <c r="Y2228" s="14">
        <v>46205</v>
      </c>
      <c r="Z2228" t="s">
        <v>9278</v>
      </c>
      <c r="AA2228" s="31">
        <v>46205.498425925929</v>
      </c>
      <c r="AK2228" s="14">
        <v>46205</v>
      </c>
      <c r="AL2228" t="s">
        <v>9279</v>
      </c>
      <c r="AM2228" s="31">
        <v>46205.527141203704</v>
      </c>
      <c r="AQ2228" s="31">
        <v>46205.527141203704</v>
      </c>
      <c r="AR2228" s="14">
        <v>46205</v>
      </c>
      <c r="AS2228" t="s">
        <v>9279</v>
      </c>
      <c r="AT2228" t="s">
        <v>490</v>
      </c>
      <c r="AU2228" t="s">
        <v>678</v>
      </c>
      <c r="AV2228" s="14">
        <v>46205</v>
      </c>
      <c r="AW2228" t="s">
        <v>9279</v>
      </c>
      <c r="AX2228" s="31">
        <v>46205.636122685188</v>
      </c>
      <c r="AY2228" s="14">
        <v>46205</v>
      </c>
      <c r="AZ2228" t="s">
        <v>1211</v>
      </c>
      <c r="BA2228" s="31">
        <v>46205.66138888889</v>
      </c>
      <c r="BB2228" s="14">
        <v>46205</v>
      </c>
      <c r="BC2228" t="s">
        <v>6626</v>
      </c>
      <c r="BD2228" s="31">
        <v>46205.685474537036</v>
      </c>
      <c r="BE2228" s="14">
        <v>46205</v>
      </c>
      <c r="BF2228" t="s">
        <v>1239</v>
      </c>
      <c r="BG2228" s="31">
        <v>46205.723761574074</v>
      </c>
      <c r="BH2228" s="14">
        <v>46205</v>
      </c>
      <c r="BI2228" t="s">
        <v>1239</v>
      </c>
      <c r="BJ2228" s="31">
        <v>46205.727372685185</v>
      </c>
      <c r="BW2228" s="14">
        <v>46205</v>
      </c>
      <c r="BX2228" t="s">
        <v>1239</v>
      </c>
      <c r="BY2228" s="31">
        <v>46205.733217592591</v>
      </c>
      <c r="BZ2228" s="14">
        <v>46205</v>
      </c>
      <c r="CA2228" t="s">
        <v>1212</v>
      </c>
      <c r="CB2228" s="31">
        <v>46205.743020833332</v>
      </c>
      <c r="CF2228" s="14">
        <v>46206</v>
      </c>
      <c r="CG2228" t="s">
        <v>9280</v>
      </c>
      <c r="CH2228" s="31">
        <v>46206.515532407408</v>
      </c>
      <c r="CM2228" s="4">
        <f t="shared" si="90"/>
        <v>46205.498425925929</v>
      </c>
      <c r="CN2228">
        <f t="shared" si="91"/>
        <v>0</v>
      </c>
      <c r="CO2228" t="str">
        <f>VLOOKUP(A2228,Sheet1!$A$2:$B$221,2,0)</f>
        <v>South East Zone</v>
      </c>
    </row>
    <row r="2229" spans="1:93" x14ac:dyDescent="0.35">
      <c r="A2229" t="s">
        <v>9272</v>
      </c>
      <c r="B2229">
        <v>1176</v>
      </c>
      <c r="C2229" t="s">
        <v>9332</v>
      </c>
      <c r="D2229" t="s">
        <v>678</v>
      </c>
      <c r="E2229" t="s">
        <v>489</v>
      </c>
      <c r="F2229" t="s">
        <v>490</v>
      </c>
      <c r="G2229" t="s">
        <v>688</v>
      </c>
      <c r="H2229" t="s">
        <v>11282</v>
      </c>
      <c r="I2229">
        <v>768619</v>
      </c>
      <c r="J2229" t="s">
        <v>11283</v>
      </c>
      <c r="K2229" t="s">
        <v>11284</v>
      </c>
      <c r="L2229" t="s">
        <v>4622</v>
      </c>
      <c r="M2229" t="s">
        <v>11285</v>
      </c>
      <c r="N2229">
        <v>45000</v>
      </c>
      <c r="O2229" t="s">
        <v>1036</v>
      </c>
      <c r="P2229" t="s">
        <v>1037</v>
      </c>
      <c r="Q2229" t="s">
        <v>11286</v>
      </c>
      <c r="R2229">
        <v>1962129014</v>
      </c>
      <c r="S2229" s="14">
        <v>46209</v>
      </c>
      <c r="T2229" t="s">
        <v>11287</v>
      </c>
      <c r="U2229" s="31">
        <v>46209.490486111114</v>
      </c>
      <c r="Y2229" s="14">
        <v>46209</v>
      </c>
      <c r="Z2229" t="s">
        <v>11287</v>
      </c>
      <c r="AA2229" s="31">
        <v>46209.490914351853</v>
      </c>
      <c r="AK2229" s="14">
        <v>46209</v>
      </c>
      <c r="AL2229" t="s">
        <v>9279</v>
      </c>
      <c r="AM2229" s="31">
        <v>46209.697210648148</v>
      </c>
      <c r="AQ2229" s="31">
        <v>46209.697210648148</v>
      </c>
      <c r="AR2229" s="14">
        <v>46209</v>
      </c>
      <c r="AS2229" t="s">
        <v>9279</v>
      </c>
      <c r="AT2229" t="s">
        <v>490</v>
      </c>
      <c r="AU2229" t="s">
        <v>678</v>
      </c>
      <c r="AV2229" s="14">
        <v>46210</v>
      </c>
      <c r="AW2229" t="s">
        <v>9279</v>
      </c>
      <c r="AX2229" s="31">
        <v>46210.498171296298</v>
      </c>
      <c r="AY2229" s="14">
        <v>46210</v>
      </c>
      <c r="AZ2229" t="s">
        <v>1211</v>
      </c>
      <c r="BA2229" s="31">
        <v>46210.523182870369</v>
      </c>
      <c r="BB2229" s="14">
        <v>46210</v>
      </c>
      <c r="BC2229" t="s">
        <v>6626</v>
      </c>
      <c r="BD2229" s="31">
        <v>46210.538425925923</v>
      </c>
      <c r="BE2229" s="14">
        <v>46210</v>
      </c>
      <c r="BF2229" t="s">
        <v>6508</v>
      </c>
      <c r="BG2229" s="31">
        <v>46210.591249999998</v>
      </c>
      <c r="BH2229" s="14">
        <v>46210</v>
      </c>
      <c r="BI2229" t="s">
        <v>6508</v>
      </c>
      <c r="BJ2229" s="31">
        <v>46210.603090277778</v>
      </c>
      <c r="BW2229" s="14">
        <v>46210</v>
      </c>
      <c r="BX2229" t="s">
        <v>6508</v>
      </c>
      <c r="BY2229" s="31">
        <v>46210.607418981483</v>
      </c>
      <c r="BZ2229" s="14">
        <v>46210</v>
      </c>
      <c r="CA2229" t="s">
        <v>2414</v>
      </c>
      <c r="CB2229" s="31">
        <v>46210.626527777778</v>
      </c>
      <c r="CF2229" s="14">
        <v>46210</v>
      </c>
      <c r="CG2229" t="s">
        <v>9280</v>
      </c>
      <c r="CH2229" s="31">
        <v>46210.660624999997</v>
      </c>
      <c r="CM2229" s="4">
        <f t="shared" si="90"/>
        <v>46209.490914351853</v>
      </c>
      <c r="CN2229">
        <f t="shared" si="91"/>
        <v>0</v>
      </c>
      <c r="CO2229" t="str">
        <f>VLOOKUP(A2229,Sheet1!$A$2:$B$221,2,0)</f>
        <v>South East Zone</v>
      </c>
    </row>
    <row r="2230" spans="1:93" x14ac:dyDescent="0.35">
      <c r="A2230" t="s">
        <v>9281</v>
      </c>
      <c r="B2230">
        <v>1200</v>
      </c>
      <c r="C2230" t="s">
        <v>9332</v>
      </c>
      <c r="D2230" t="s">
        <v>678</v>
      </c>
      <c r="E2230" t="s">
        <v>494</v>
      </c>
      <c r="F2230" t="s">
        <v>495</v>
      </c>
      <c r="G2230" t="s">
        <v>688</v>
      </c>
      <c r="H2230" t="s">
        <v>9282</v>
      </c>
      <c r="I2230">
        <v>697196</v>
      </c>
      <c r="J2230" t="s">
        <v>9283</v>
      </c>
      <c r="K2230" t="s">
        <v>9284</v>
      </c>
      <c r="L2230" t="s">
        <v>4622</v>
      </c>
      <c r="M2230" t="s">
        <v>9285</v>
      </c>
      <c r="N2230">
        <v>50000</v>
      </c>
      <c r="O2230" t="s">
        <v>3068</v>
      </c>
      <c r="P2230" t="s">
        <v>3069</v>
      </c>
      <c r="Q2230" t="s">
        <v>9286</v>
      </c>
      <c r="R2230">
        <v>9100179145</v>
      </c>
      <c r="S2230" s="14">
        <v>46205</v>
      </c>
      <c r="T2230" t="s">
        <v>9287</v>
      </c>
      <c r="U2230" s="31">
        <v>46205.585636574076</v>
      </c>
      <c r="Y2230" s="14">
        <v>46205</v>
      </c>
      <c r="Z2230" t="s">
        <v>9287</v>
      </c>
      <c r="AA2230" s="31">
        <v>46205.586215277777</v>
      </c>
      <c r="AK2230" s="14">
        <v>46205</v>
      </c>
      <c r="AL2230" t="s">
        <v>9288</v>
      </c>
      <c r="AM2230" s="31">
        <v>46205.642025462963</v>
      </c>
      <c r="AQ2230" s="31">
        <v>46205.642025462963</v>
      </c>
      <c r="AR2230" s="14">
        <v>46205</v>
      </c>
      <c r="AS2230" t="s">
        <v>9288</v>
      </c>
      <c r="AT2230" t="s">
        <v>495</v>
      </c>
      <c r="AU2230" t="s">
        <v>678</v>
      </c>
      <c r="AV2230" s="14">
        <v>46205</v>
      </c>
      <c r="AW2230" t="s">
        <v>9288</v>
      </c>
      <c r="AX2230" s="31">
        <v>46206.723483796297</v>
      </c>
      <c r="AY2230" s="14">
        <v>46206</v>
      </c>
      <c r="AZ2230" t="s">
        <v>3057</v>
      </c>
      <c r="BA2230" s="31">
        <v>46206.731145833335</v>
      </c>
      <c r="BB2230" s="14">
        <v>46206</v>
      </c>
      <c r="BC2230" t="s">
        <v>7357</v>
      </c>
      <c r="BD2230" s="31">
        <v>46206.736712962964</v>
      </c>
      <c r="BE2230" s="14">
        <v>46206</v>
      </c>
      <c r="BF2230" t="s">
        <v>6508</v>
      </c>
      <c r="BG2230" s="31">
        <v>46206.745069444441</v>
      </c>
      <c r="BK2230" s="14">
        <v>46206</v>
      </c>
      <c r="BL2230" t="s">
        <v>6508</v>
      </c>
      <c r="BM2230" s="31">
        <v>46206.753819444442</v>
      </c>
      <c r="CM2230" s="4">
        <f t="shared" si="90"/>
        <v>46205.586215277777</v>
      </c>
      <c r="CN2230">
        <f t="shared" si="91"/>
        <v>0</v>
      </c>
      <c r="CO2230" t="str">
        <f>VLOOKUP(A2230,Sheet1!$A$2:$B$221,2,0)</f>
        <v>South East Zone</v>
      </c>
    </row>
    <row r="2231" spans="1:93" x14ac:dyDescent="0.35">
      <c r="A2231" t="s">
        <v>9281</v>
      </c>
      <c r="B2231">
        <v>1200</v>
      </c>
      <c r="C2231" t="s">
        <v>9332</v>
      </c>
      <c r="D2231" t="s">
        <v>678</v>
      </c>
      <c r="E2231" t="s">
        <v>494</v>
      </c>
      <c r="F2231" t="s">
        <v>495</v>
      </c>
      <c r="G2231" t="s">
        <v>688</v>
      </c>
      <c r="H2231" t="s">
        <v>13142</v>
      </c>
      <c r="I2231">
        <v>702786</v>
      </c>
      <c r="J2231" t="s">
        <v>13143</v>
      </c>
      <c r="K2231" t="s">
        <v>13144</v>
      </c>
      <c r="L2231" t="s">
        <v>4622</v>
      </c>
      <c r="M2231" t="s">
        <v>13145</v>
      </c>
      <c r="N2231">
        <v>50000</v>
      </c>
      <c r="O2231" t="s">
        <v>3068</v>
      </c>
      <c r="P2231" t="s">
        <v>3069</v>
      </c>
      <c r="Q2231" t="s">
        <v>13146</v>
      </c>
      <c r="R2231">
        <v>9518928735</v>
      </c>
      <c r="S2231" s="14">
        <v>46209</v>
      </c>
      <c r="T2231" t="s">
        <v>13147</v>
      </c>
      <c r="U2231" s="31">
        <v>46209.761574074073</v>
      </c>
      <c r="Y2231" s="14">
        <v>46209</v>
      </c>
      <c r="Z2231" t="s">
        <v>13147</v>
      </c>
      <c r="AA2231" s="31">
        <v>46209.762650462966</v>
      </c>
      <c r="AK2231" s="14">
        <v>46210</v>
      </c>
      <c r="AL2231" t="s">
        <v>13148</v>
      </c>
      <c r="AM2231" s="31">
        <v>46210.734918981485</v>
      </c>
      <c r="AQ2231" s="31">
        <v>46210.734918981485</v>
      </c>
      <c r="AR2231" s="14">
        <v>46210</v>
      </c>
      <c r="AS2231" t="s">
        <v>13148</v>
      </c>
      <c r="AT2231" t="s">
        <v>13149</v>
      </c>
      <c r="AU2231" t="s">
        <v>677</v>
      </c>
      <c r="AV2231" s="14">
        <v>46210</v>
      </c>
      <c r="AW2231" t="s">
        <v>13148</v>
      </c>
      <c r="AX2231" s="31">
        <v>46210.735509259262</v>
      </c>
      <c r="AY2231" s="14">
        <v>46211</v>
      </c>
      <c r="AZ2231" t="s">
        <v>1211</v>
      </c>
      <c r="BA2231" s="31">
        <v>46211.360474537039</v>
      </c>
      <c r="CM2231" s="4">
        <f t="shared" si="90"/>
        <v>46209.762650462966</v>
      </c>
      <c r="CN2231">
        <f t="shared" si="91"/>
        <v>1</v>
      </c>
      <c r="CO2231" t="str">
        <f>VLOOKUP(A2231,Sheet1!$A$2:$B$221,2,0)</f>
        <v>South East Zone</v>
      </c>
    </row>
    <row r="2232" spans="1:93" x14ac:dyDescent="0.35">
      <c r="A2232" t="s">
        <v>9281</v>
      </c>
      <c r="B2232">
        <v>1200</v>
      </c>
      <c r="C2232" t="s">
        <v>9332</v>
      </c>
      <c r="D2232" t="s">
        <v>678</v>
      </c>
      <c r="E2232" t="s">
        <v>494</v>
      </c>
      <c r="F2232" t="s">
        <v>495</v>
      </c>
      <c r="G2232" t="s">
        <v>688</v>
      </c>
      <c r="H2232" t="s">
        <v>13142</v>
      </c>
      <c r="I2232">
        <v>702786</v>
      </c>
      <c r="J2232" t="s">
        <v>13143</v>
      </c>
      <c r="K2232" t="s">
        <v>13144</v>
      </c>
      <c r="L2232" t="s">
        <v>4622</v>
      </c>
      <c r="M2232" t="s">
        <v>13145</v>
      </c>
      <c r="N2232">
        <v>50000</v>
      </c>
      <c r="O2232" t="s">
        <v>3068</v>
      </c>
      <c r="P2232" t="s">
        <v>3069</v>
      </c>
      <c r="Q2232" t="s">
        <v>13150</v>
      </c>
      <c r="R2232">
        <v>4570735154</v>
      </c>
      <c r="S2232" s="14">
        <v>46209</v>
      </c>
      <c r="T2232" t="s">
        <v>13147</v>
      </c>
      <c r="U2232" s="31">
        <v>46209.76158564815</v>
      </c>
      <c r="Y2232" s="14">
        <v>46209</v>
      </c>
      <c r="Z2232" t="s">
        <v>13147</v>
      </c>
      <c r="AA2232" s="31">
        <v>46209.762673611112</v>
      </c>
      <c r="AK2232" s="14">
        <v>46210</v>
      </c>
      <c r="AL2232" t="s">
        <v>13148</v>
      </c>
      <c r="AM2232" s="31">
        <v>46210.734942129631</v>
      </c>
      <c r="AQ2232" s="31">
        <v>46210.734942129631</v>
      </c>
      <c r="AR2232" s="14">
        <v>46210</v>
      </c>
      <c r="AS2232" t="s">
        <v>13148</v>
      </c>
      <c r="AT2232" t="s">
        <v>13149</v>
      </c>
      <c r="AU2232" t="s">
        <v>677</v>
      </c>
      <c r="AV2232" s="14">
        <v>46210</v>
      </c>
      <c r="AW2232" t="s">
        <v>13148</v>
      </c>
      <c r="AX2232" s="31">
        <v>46210.735520833332</v>
      </c>
      <c r="AY2232" s="14">
        <v>46211</v>
      </c>
      <c r="AZ2232" t="s">
        <v>1211</v>
      </c>
      <c r="BA2232" s="31">
        <v>46211.360474537039</v>
      </c>
      <c r="CM2232" s="4">
        <f t="shared" si="90"/>
        <v>46209.762673611112</v>
      </c>
      <c r="CN2232">
        <f t="shared" si="91"/>
        <v>1</v>
      </c>
      <c r="CO2232" t="str">
        <f>VLOOKUP(A2232,Sheet1!$A$2:$B$221,2,0)</f>
        <v>South East Zone</v>
      </c>
    </row>
    <row r="2233" spans="1:93" x14ac:dyDescent="0.35">
      <c r="A2233" t="s">
        <v>9289</v>
      </c>
      <c r="B2233">
        <v>1361</v>
      </c>
      <c r="C2233" t="s">
        <v>9332</v>
      </c>
      <c r="D2233" t="s">
        <v>678</v>
      </c>
      <c r="E2233" t="s">
        <v>814</v>
      </c>
      <c r="F2233" t="s">
        <v>813</v>
      </c>
      <c r="G2233" t="s">
        <v>518</v>
      </c>
      <c r="H2233" t="s">
        <v>4155</v>
      </c>
      <c r="I2233">
        <v>483455</v>
      </c>
      <c r="J2233" t="s">
        <v>4157</v>
      </c>
      <c r="K2233" t="s">
        <v>4158</v>
      </c>
      <c r="L2233" t="s">
        <v>4622</v>
      </c>
      <c r="M2233" t="s">
        <v>9290</v>
      </c>
      <c r="N2233">
        <v>75000</v>
      </c>
      <c r="O2233" t="s">
        <v>1429</v>
      </c>
      <c r="P2233" t="s">
        <v>1430</v>
      </c>
      <c r="Q2233" t="s">
        <v>4156</v>
      </c>
      <c r="R2233">
        <v>5914545729</v>
      </c>
      <c r="S2233" s="14">
        <v>46205</v>
      </c>
      <c r="T2233" t="s">
        <v>9291</v>
      </c>
      <c r="U2233" s="31">
        <v>46205.559131944443</v>
      </c>
      <c r="AK2233" s="14">
        <v>46205</v>
      </c>
      <c r="AL2233" t="s">
        <v>9292</v>
      </c>
      <c r="AM2233" s="31">
        <v>46205.600335648145</v>
      </c>
      <c r="AQ2233" s="31">
        <v>46205.600335648145</v>
      </c>
      <c r="AR2233" s="14">
        <v>46205</v>
      </c>
      <c r="AS2233" t="s">
        <v>9292</v>
      </c>
      <c r="AT2233" t="s">
        <v>9293</v>
      </c>
      <c r="AU2233" t="s">
        <v>677</v>
      </c>
      <c r="AV2233" s="14">
        <v>46205</v>
      </c>
      <c r="AW2233" t="s">
        <v>9292</v>
      </c>
      <c r="AX2233" s="31">
        <v>46205.600659722222</v>
      </c>
      <c r="AY2233" s="14">
        <v>46205</v>
      </c>
      <c r="AZ2233" t="s">
        <v>1435</v>
      </c>
      <c r="BA2233" s="31">
        <v>46205.608148148145</v>
      </c>
      <c r="BB2233" s="14">
        <v>46205</v>
      </c>
      <c r="BC2233" t="s">
        <v>1450</v>
      </c>
      <c r="BD2233" s="31">
        <v>46205.617222222223</v>
      </c>
      <c r="BE2233" s="14">
        <v>46205</v>
      </c>
      <c r="BF2233" t="s">
        <v>1491</v>
      </c>
      <c r="BG2233" s="31">
        <v>46205.647164351853</v>
      </c>
      <c r="BH2233" s="14">
        <v>46205</v>
      </c>
      <c r="BI2233" t="s">
        <v>1491</v>
      </c>
      <c r="BJ2233" s="31">
        <v>46205.648553240739</v>
      </c>
      <c r="BW2233" s="14">
        <v>46205</v>
      </c>
      <c r="BX2233" t="s">
        <v>1491</v>
      </c>
      <c r="BY2233" s="31">
        <v>46205.66196759259</v>
      </c>
      <c r="BZ2233" s="14">
        <v>46205</v>
      </c>
      <c r="CA2233" t="s">
        <v>1455</v>
      </c>
      <c r="CB2233" s="31">
        <v>46205.670324074075</v>
      </c>
      <c r="CF2233" s="14">
        <v>46206</v>
      </c>
      <c r="CG2233" t="s">
        <v>9292</v>
      </c>
      <c r="CH2233" s="31">
        <v>46206.478877314818</v>
      </c>
      <c r="CM2233" s="4">
        <f t="shared" si="90"/>
        <v>46205.559131944443</v>
      </c>
      <c r="CN2233">
        <f t="shared" si="91"/>
        <v>0</v>
      </c>
      <c r="CO2233" t="str">
        <f>VLOOKUP(A2233,Sheet1!$A$2:$B$221,2,0)</f>
        <v>South East Zone</v>
      </c>
    </row>
    <row r="2234" spans="1:93" x14ac:dyDescent="0.35">
      <c r="A2234" t="s">
        <v>9289</v>
      </c>
      <c r="B2234">
        <v>1361</v>
      </c>
      <c r="C2234" t="s">
        <v>9332</v>
      </c>
      <c r="D2234" t="s">
        <v>678</v>
      </c>
      <c r="E2234" t="s">
        <v>814</v>
      </c>
      <c r="F2234" t="s">
        <v>813</v>
      </c>
      <c r="G2234" t="s">
        <v>518</v>
      </c>
      <c r="H2234" t="s">
        <v>11288</v>
      </c>
      <c r="I2234">
        <v>569437</v>
      </c>
      <c r="J2234" t="s">
        <v>4157</v>
      </c>
      <c r="K2234" t="s">
        <v>4158</v>
      </c>
      <c r="L2234" t="s">
        <v>4622</v>
      </c>
      <c r="M2234" t="s">
        <v>11289</v>
      </c>
      <c r="N2234">
        <v>70000</v>
      </c>
      <c r="O2234" t="s">
        <v>11290</v>
      </c>
      <c r="P2234" t="s">
        <v>11291</v>
      </c>
      <c r="Q2234" t="s">
        <v>3555</v>
      </c>
      <c r="R2234">
        <v>7517465893</v>
      </c>
      <c r="S2234" s="14">
        <v>46206</v>
      </c>
      <c r="T2234" t="s">
        <v>11292</v>
      </c>
      <c r="U2234" s="31">
        <v>46206.528865740744</v>
      </c>
      <c r="AK2234" s="14">
        <v>46209</v>
      </c>
      <c r="AL2234" t="s">
        <v>9071</v>
      </c>
      <c r="AM2234" s="31">
        <v>46209.401145833333</v>
      </c>
      <c r="AQ2234" s="31">
        <v>46209.401145833333</v>
      </c>
      <c r="AR2234" s="14">
        <v>46209</v>
      </c>
      <c r="AS2234" t="s">
        <v>9071</v>
      </c>
      <c r="AT2234" t="s">
        <v>11293</v>
      </c>
      <c r="AU2234" t="s">
        <v>677</v>
      </c>
      <c r="AV2234" s="14">
        <v>46209</v>
      </c>
      <c r="AW2234" t="s">
        <v>9071</v>
      </c>
      <c r="AX2234" s="31">
        <v>46209.40662037037</v>
      </c>
      <c r="AY2234" s="14">
        <v>46209</v>
      </c>
      <c r="AZ2234" t="s">
        <v>1435</v>
      </c>
      <c r="BA2234" s="31">
        <v>46209.413344907407</v>
      </c>
      <c r="BB2234" s="14">
        <v>46209</v>
      </c>
      <c r="BC2234" t="s">
        <v>1457</v>
      </c>
      <c r="BD2234" s="31">
        <v>46209.415995370371</v>
      </c>
      <c r="BE2234" s="14">
        <v>46209</v>
      </c>
      <c r="BF2234" t="s">
        <v>1491</v>
      </c>
      <c r="BG2234" s="31">
        <v>46209.478009259263</v>
      </c>
      <c r="BH2234" s="14">
        <v>46209</v>
      </c>
      <c r="BI2234" t="s">
        <v>1491</v>
      </c>
      <c r="BJ2234" s="31">
        <v>46209.483298611114</v>
      </c>
      <c r="BW2234" s="14">
        <v>46209</v>
      </c>
      <c r="BX2234" t="s">
        <v>1491</v>
      </c>
      <c r="BY2234" s="31">
        <v>46209.506793981483</v>
      </c>
      <c r="BZ2234" s="14">
        <v>46209</v>
      </c>
      <c r="CA2234" t="s">
        <v>1455</v>
      </c>
      <c r="CB2234" s="31">
        <v>46209.519062500003</v>
      </c>
      <c r="CF2234" s="14">
        <v>46209</v>
      </c>
      <c r="CG2234" t="s">
        <v>9292</v>
      </c>
      <c r="CH2234" s="31">
        <v>46209.742430555554</v>
      </c>
      <c r="CM2234" s="4">
        <f t="shared" si="90"/>
        <v>46206.528865740744</v>
      </c>
      <c r="CN2234">
        <f t="shared" si="91"/>
        <v>3</v>
      </c>
      <c r="CO2234" t="str">
        <f>VLOOKUP(A2234,Sheet1!$A$2:$B$221,2,0)</f>
        <v>South East Zone</v>
      </c>
    </row>
    <row r="2235" spans="1:93" x14ac:dyDescent="0.35">
      <c r="A2235" t="s">
        <v>9289</v>
      </c>
      <c r="B2235">
        <v>1361</v>
      </c>
      <c r="C2235" t="s">
        <v>9332</v>
      </c>
      <c r="D2235" t="s">
        <v>678</v>
      </c>
      <c r="E2235" t="s">
        <v>814</v>
      </c>
      <c r="F2235" t="s">
        <v>813</v>
      </c>
      <c r="G2235" t="s">
        <v>518</v>
      </c>
      <c r="H2235" t="s">
        <v>11294</v>
      </c>
      <c r="I2235">
        <v>655120</v>
      </c>
      <c r="J2235" t="s">
        <v>11295</v>
      </c>
      <c r="K2235" t="s">
        <v>11296</v>
      </c>
      <c r="L2235" t="s">
        <v>4622</v>
      </c>
      <c r="M2235" t="s">
        <v>11297</v>
      </c>
      <c r="N2235">
        <v>60000</v>
      </c>
      <c r="O2235" t="s">
        <v>9546</v>
      </c>
      <c r="P2235" t="s">
        <v>9547</v>
      </c>
      <c r="Q2235" t="s">
        <v>11298</v>
      </c>
      <c r="R2235">
        <v>9720154253</v>
      </c>
      <c r="S2235" s="14">
        <v>46209</v>
      </c>
      <c r="T2235" t="s">
        <v>9291</v>
      </c>
      <c r="U2235" s="31">
        <v>46209.445983796293</v>
      </c>
      <c r="AK2235" s="14">
        <v>46209</v>
      </c>
      <c r="AL2235" t="s">
        <v>9071</v>
      </c>
      <c r="AM2235" s="31">
        <v>46209.482199074075</v>
      </c>
      <c r="AQ2235" s="31">
        <v>46209.482199074075</v>
      </c>
      <c r="AR2235" s="14">
        <v>46209</v>
      </c>
      <c r="AS2235" t="s">
        <v>9071</v>
      </c>
      <c r="AT2235" t="s">
        <v>11293</v>
      </c>
      <c r="AU2235" t="s">
        <v>677</v>
      </c>
      <c r="AV2235" s="14">
        <v>46209</v>
      </c>
      <c r="AW2235" t="s">
        <v>9071</v>
      </c>
      <c r="AX2235" s="31">
        <v>46209.482604166667</v>
      </c>
      <c r="AY2235" s="14">
        <v>46209</v>
      </c>
      <c r="AZ2235" t="s">
        <v>1435</v>
      </c>
      <c r="BA2235" s="31">
        <v>46209.494247685187</v>
      </c>
      <c r="BB2235" s="14">
        <v>46209</v>
      </c>
      <c r="BC2235" t="s">
        <v>1442</v>
      </c>
      <c r="BD2235" s="31">
        <v>46209.516458333332</v>
      </c>
      <c r="BE2235" s="14">
        <v>46209</v>
      </c>
      <c r="BF2235" t="s">
        <v>1501</v>
      </c>
      <c r="BG2235" s="31">
        <v>46209.533599537041</v>
      </c>
      <c r="BH2235" s="14">
        <v>46209</v>
      </c>
      <c r="BI2235" t="s">
        <v>1501</v>
      </c>
      <c r="BJ2235" s="31">
        <v>46209.534317129626</v>
      </c>
      <c r="BW2235" s="14">
        <v>46209</v>
      </c>
      <c r="BX2235" t="s">
        <v>1501</v>
      </c>
      <c r="BY2235" s="31">
        <v>46209.544942129629</v>
      </c>
      <c r="BZ2235" s="14">
        <v>46209</v>
      </c>
      <c r="CA2235" t="s">
        <v>1455</v>
      </c>
      <c r="CB2235" s="31">
        <v>46209.548750000002</v>
      </c>
      <c r="CF2235" s="14">
        <v>46209</v>
      </c>
      <c r="CG2235" t="s">
        <v>9071</v>
      </c>
      <c r="CH2235" s="31">
        <v>46209.868263888886</v>
      </c>
      <c r="CM2235" s="4">
        <f t="shared" si="90"/>
        <v>46209.445983796293</v>
      </c>
      <c r="CN2235">
        <f t="shared" si="91"/>
        <v>0</v>
      </c>
      <c r="CO2235" t="str">
        <f>VLOOKUP(A2235,Sheet1!$A$2:$B$221,2,0)</f>
        <v>South East Zone</v>
      </c>
    </row>
    <row r="2236" spans="1:93" x14ac:dyDescent="0.35">
      <c r="A2236" t="s">
        <v>9289</v>
      </c>
      <c r="B2236">
        <v>1361</v>
      </c>
      <c r="C2236" t="s">
        <v>9332</v>
      </c>
      <c r="D2236" t="s">
        <v>678</v>
      </c>
      <c r="E2236" t="s">
        <v>814</v>
      </c>
      <c r="F2236" t="s">
        <v>813</v>
      </c>
      <c r="G2236" t="s">
        <v>518</v>
      </c>
      <c r="H2236" t="s">
        <v>11299</v>
      </c>
      <c r="I2236">
        <v>665255</v>
      </c>
      <c r="J2236" t="s">
        <v>11300</v>
      </c>
      <c r="K2236" t="s">
        <v>11301</v>
      </c>
      <c r="L2236" t="s">
        <v>4622</v>
      </c>
      <c r="M2236" t="s">
        <v>11302</v>
      </c>
      <c r="N2236">
        <v>75000</v>
      </c>
      <c r="O2236" t="s">
        <v>9693</v>
      </c>
      <c r="P2236" t="s">
        <v>9694</v>
      </c>
      <c r="Q2236" t="s">
        <v>11303</v>
      </c>
      <c r="R2236">
        <v>1399468391</v>
      </c>
      <c r="S2236" s="14">
        <v>46209</v>
      </c>
      <c r="T2236" t="s">
        <v>9071</v>
      </c>
      <c r="U2236" s="31">
        <v>46209.723055555558</v>
      </c>
      <c r="AK2236" s="14">
        <v>46209</v>
      </c>
      <c r="AL2236" t="s">
        <v>9071</v>
      </c>
      <c r="AM2236" s="31">
        <v>46209.747731481482</v>
      </c>
      <c r="AQ2236" s="31">
        <v>46209.747731481482</v>
      </c>
      <c r="AR2236" s="14">
        <v>46209</v>
      </c>
      <c r="AS2236" t="s">
        <v>9071</v>
      </c>
      <c r="AT2236" t="s">
        <v>11293</v>
      </c>
      <c r="AU2236" t="s">
        <v>677</v>
      </c>
      <c r="AV2236" s="14">
        <v>46209</v>
      </c>
      <c r="AW2236" t="s">
        <v>9071</v>
      </c>
      <c r="AX2236" s="31">
        <v>46209.748101851852</v>
      </c>
      <c r="AY2236" s="14">
        <v>46209</v>
      </c>
      <c r="AZ2236" t="s">
        <v>1435</v>
      </c>
      <c r="BA2236" s="31">
        <v>46209.751354166663</v>
      </c>
      <c r="BB2236" s="14">
        <v>46209</v>
      </c>
      <c r="BC2236" t="s">
        <v>1457</v>
      </c>
      <c r="BD2236" s="31">
        <v>46209.754374999997</v>
      </c>
      <c r="BE2236" s="14">
        <v>46209</v>
      </c>
      <c r="BF2236" t="s">
        <v>1491</v>
      </c>
      <c r="BG2236" s="31">
        <v>46209.756365740737</v>
      </c>
      <c r="BH2236" s="14">
        <v>46209</v>
      </c>
      <c r="BI2236" t="s">
        <v>1491</v>
      </c>
      <c r="BJ2236" s="31">
        <v>46209.758043981485</v>
      </c>
      <c r="BW2236" s="14">
        <v>46209</v>
      </c>
      <c r="BX2236" t="s">
        <v>1491</v>
      </c>
      <c r="BY2236" s="31">
        <v>46209.763078703705</v>
      </c>
      <c r="BZ2236" s="14">
        <v>46209</v>
      </c>
      <c r="CA2236" t="s">
        <v>1437</v>
      </c>
      <c r="CB2236" s="31">
        <v>46209.768263888887</v>
      </c>
      <c r="CF2236" s="14">
        <v>46210</v>
      </c>
      <c r="CG2236" t="s">
        <v>9071</v>
      </c>
      <c r="CH2236" s="31">
        <v>46210.485833333332</v>
      </c>
      <c r="CM2236" s="4">
        <f t="shared" si="90"/>
        <v>46209.723055555558</v>
      </c>
      <c r="CN2236">
        <f t="shared" si="91"/>
        <v>0</v>
      </c>
      <c r="CO2236" t="str">
        <f>VLOOKUP(A2236,Sheet1!$A$2:$B$221,2,0)</f>
        <v>South East Zone</v>
      </c>
    </row>
    <row r="2237" spans="1:93" x14ac:dyDescent="0.35">
      <c r="A2237" t="s">
        <v>9289</v>
      </c>
      <c r="B2237">
        <v>1361</v>
      </c>
      <c r="C2237" t="s">
        <v>9332</v>
      </c>
      <c r="D2237" t="s">
        <v>678</v>
      </c>
      <c r="E2237" t="s">
        <v>814</v>
      </c>
      <c r="F2237" t="s">
        <v>813</v>
      </c>
      <c r="G2237" t="s">
        <v>518</v>
      </c>
      <c r="H2237" t="s">
        <v>9294</v>
      </c>
      <c r="I2237">
        <v>667596</v>
      </c>
      <c r="J2237" t="s">
        <v>9295</v>
      </c>
      <c r="K2237" t="s">
        <v>9296</v>
      </c>
      <c r="L2237" t="s">
        <v>4622</v>
      </c>
      <c r="M2237" t="s">
        <v>9297</v>
      </c>
      <c r="N2237">
        <v>35000</v>
      </c>
      <c r="O2237" t="s">
        <v>9298</v>
      </c>
      <c r="P2237" t="s">
        <v>9299</v>
      </c>
      <c r="Q2237" t="s">
        <v>9300</v>
      </c>
      <c r="R2237">
        <v>7030283060</v>
      </c>
      <c r="S2237" s="14">
        <v>46204</v>
      </c>
      <c r="T2237" t="s">
        <v>9301</v>
      </c>
      <c r="U2237" s="31">
        <v>46204.502500000002</v>
      </c>
      <c r="AK2237" s="14">
        <v>46204</v>
      </c>
      <c r="AL2237" t="s">
        <v>9292</v>
      </c>
      <c r="AM2237" s="31">
        <v>46204.531238425923</v>
      </c>
      <c r="AQ2237" s="31">
        <v>46204.531238425923</v>
      </c>
      <c r="AR2237" s="14">
        <v>46204</v>
      </c>
      <c r="AS2237" t="s">
        <v>9292</v>
      </c>
      <c r="AT2237" t="s">
        <v>9293</v>
      </c>
      <c r="AU2237" t="s">
        <v>677</v>
      </c>
      <c r="AV2237" s="14">
        <v>46204</v>
      </c>
      <c r="AW2237" t="s">
        <v>9292</v>
      </c>
      <c r="AX2237" s="31">
        <v>46204.531585648147</v>
      </c>
      <c r="AY2237" s="14">
        <v>46204</v>
      </c>
      <c r="AZ2237" t="s">
        <v>1435</v>
      </c>
      <c r="BA2237" s="31">
        <v>46204.535856481481</v>
      </c>
      <c r="BB2237" s="14">
        <v>46204</v>
      </c>
      <c r="BC2237" t="s">
        <v>3135</v>
      </c>
      <c r="BD2237" s="31">
        <v>46204.54277777778</v>
      </c>
      <c r="BE2237" s="14">
        <v>46204</v>
      </c>
      <c r="BF2237" t="s">
        <v>1491</v>
      </c>
      <c r="BG2237" s="31">
        <v>46204.549039351848</v>
      </c>
      <c r="BH2237" s="14">
        <v>46204</v>
      </c>
      <c r="BI2237" t="s">
        <v>1438</v>
      </c>
      <c r="BJ2237" s="31">
        <v>46204.712962962964</v>
      </c>
      <c r="BK2237" s="14">
        <v>46204</v>
      </c>
      <c r="BL2237" t="s">
        <v>1491</v>
      </c>
      <c r="BM2237" s="31">
        <v>46204.550763888888</v>
      </c>
      <c r="BW2237" s="14">
        <v>46204</v>
      </c>
      <c r="BX2237" t="s">
        <v>1438</v>
      </c>
      <c r="BY2237" s="31">
        <v>46204.719872685186</v>
      </c>
      <c r="BZ2237" s="14">
        <v>46204</v>
      </c>
      <c r="CA2237" t="s">
        <v>1438</v>
      </c>
      <c r="CB2237" s="31">
        <v>46204.722268518519</v>
      </c>
      <c r="CF2237" s="14">
        <v>46204</v>
      </c>
      <c r="CG2237" t="s">
        <v>9292</v>
      </c>
      <c r="CH2237" s="31">
        <v>46204.780659722222</v>
      </c>
      <c r="CM2237" s="4">
        <f t="shared" si="90"/>
        <v>46204.502500000002</v>
      </c>
      <c r="CN2237">
        <f t="shared" si="91"/>
        <v>0</v>
      </c>
      <c r="CO2237" t="str">
        <f>VLOOKUP(A2237,Sheet1!$A$2:$B$221,2,0)</f>
        <v>South East Zone</v>
      </c>
    </row>
    <row r="2238" spans="1:93" x14ac:dyDescent="0.35">
      <c r="A2238" t="s">
        <v>9289</v>
      </c>
      <c r="B2238">
        <v>1361</v>
      </c>
      <c r="C2238" t="s">
        <v>9332</v>
      </c>
      <c r="D2238" t="s">
        <v>678</v>
      </c>
      <c r="E2238" t="s">
        <v>814</v>
      </c>
      <c r="F2238" t="s">
        <v>813</v>
      </c>
      <c r="G2238" t="s">
        <v>518</v>
      </c>
      <c r="H2238" t="s">
        <v>9302</v>
      </c>
      <c r="I2238">
        <v>678027</v>
      </c>
      <c r="J2238" t="s">
        <v>9295</v>
      </c>
      <c r="K2238" t="s">
        <v>9296</v>
      </c>
      <c r="L2238" t="s">
        <v>4622</v>
      </c>
      <c r="M2238" t="s">
        <v>9303</v>
      </c>
      <c r="N2238">
        <v>45000</v>
      </c>
      <c r="O2238" t="s">
        <v>1332</v>
      </c>
      <c r="P2238" t="s">
        <v>1333</v>
      </c>
      <c r="Q2238" t="s">
        <v>9304</v>
      </c>
      <c r="R2238">
        <v>1610730719</v>
      </c>
      <c r="S2238" s="14">
        <v>46205</v>
      </c>
      <c r="T2238" t="s">
        <v>9071</v>
      </c>
      <c r="U2238" s="31">
        <v>46205.436481481483</v>
      </c>
      <c r="AK2238" s="14">
        <v>46205</v>
      </c>
      <c r="AL2238" t="s">
        <v>9292</v>
      </c>
      <c r="AM2238" s="31">
        <v>46205.470752314817</v>
      </c>
      <c r="AQ2238" s="31">
        <v>46205.470752314817</v>
      </c>
      <c r="AR2238" s="14">
        <v>46205</v>
      </c>
      <c r="AS2238" t="s">
        <v>9292</v>
      </c>
      <c r="AT2238" t="s">
        <v>9293</v>
      </c>
      <c r="AU2238" t="s">
        <v>677</v>
      </c>
      <c r="AV2238" s="14">
        <v>46205</v>
      </c>
      <c r="AW2238" t="s">
        <v>9292</v>
      </c>
      <c r="AX2238" s="31">
        <v>46205.471655092595</v>
      </c>
      <c r="AY2238" s="14">
        <v>46205</v>
      </c>
      <c r="AZ2238" t="s">
        <v>1435</v>
      </c>
      <c r="BA2238" s="31">
        <v>46205.47550925926</v>
      </c>
      <c r="BB2238" s="14">
        <v>46205</v>
      </c>
      <c r="BC2238" t="s">
        <v>1450</v>
      </c>
      <c r="BD2238" s="31">
        <v>46205.482071759259</v>
      </c>
      <c r="BE2238" s="14">
        <v>46205</v>
      </c>
      <c r="BF2238" t="s">
        <v>1491</v>
      </c>
      <c r="BG2238" s="31">
        <v>46205.508530092593</v>
      </c>
      <c r="BK2238" s="14">
        <v>46205</v>
      </c>
      <c r="BL2238" t="s">
        <v>1491</v>
      </c>
      <c r="BM2238" s="31">
        <v>46205.510636574072</v>
      </c>
      <c r="CM2238" s="4">
        <f t="shared" si="90"/>
        <v>46205.436481481483</v>
      </c>
      <c r="CN2238">
        <f t="shared" si="91"/>
        <v>0</v>
      </c>
      <c r="CO2238" t="str">
        <f>VLOOKUP(A2238,Sheet1!$A$2:$B$221,2,0)</f>
        <v>South East Zone</v>
      </c>
    </row>
    <row r="2239" spans="1:93" x14ac:dyDescent="0.35">
      <c r="A2239" t="s">
        <v>9289</v>
      </c>
      <c r="B2239">
        <v>1361</v>
      </c>
      <c r="C2239" t="s">
        <v>9332</v>
      </c>
      <c r="D2239" t="s">
        <v>678</v>
      </c>
      <c r="E2239" t="s">
        <v>814</v>
      </c>
      <c r="F2239" t="s">
        <v>813</v>
      </c>
      <c r="G2239" t="s">
        <v>518</v>
      </c>
      <c r="H2239" t="s">
        <v>13151</v>
      </c>
      <c r="I2239">
        <v>701381</v>
      </c>
      <c r="J2239" t="s">
        <v>11295</v>
      </c>
      <c r="K2239" t="s">
        <v>11296</v>
      </c>
      <c r="L2239" t="s">
        <v>4622</v>
      </c>
      <c r="M2239" t="s">
        <v>13152</v>
      </c>
      <c r="N2239">
        <v>45000</v>
      </c>
      <c r="O2239" t="s">
        <v>3012</v>
      </c>
      <c r="P2239" t="s">
        <v>3013</v>
      </c>
      <c r="Q2239" t="s">
        <v>13153</v>
      </c>
      <c r="R2239">
        <v>6078569214</v>
      </c>
      <c r="S2239" s="14">
        <v>46210</v>
      </c>
      <c r="T2239" t="s">
        <v>9291</v>
      </c>
      <c r="U2239" s="31">
        <v>46210.416307870371</v>
      </c>
      <c r="AK2239" s="14">
        <v>46210</v>
      </c>
      <c r="AL2239" t="s">
        <v>9071</v>
      </c>
      <c r="AM2239" s="31">
        <v>46210.451516203706</v>
      </c>
      <c r="AQ2239" s="31">
        <v>46210.451516203706</v>
      </c>
      <c r="AR2239" s="14">
        <v>46210</v>
      </c>
      <c r="AS2239" t="s">
        <v>9071</v>
      </c>
      <c r="AT2239" t="s">
        <v>11293</v>
      </c>
      <c r="AU2239" t="s">
        <v>677</v>
      </c>
      <c r="AV2239" s="14">
        <v>46210</v>
      </c>
      <c r="AW2239" t="s">
        <v>9071</v>
      </c>
      <c r="AX2239" s="31">
        <v>46210.452962962961</v>
      </c>
      <c r="AY2239" s="14">
        <v>46210</v>
      </c>
      <c r="AZ2239" t="s">
        <v>1435</v>
      </c>
      <c r="BA2239" s="31">
        <v>46210.459675925929</v>
      </c>
      <c r="BB2239" s="14">
        <v>46210</v>
      </c>
      <c r="BC2239" t="s">
        <v>1454</v>
      </c>
      <c r="BD2239" s="31">
        <v>46210.475682870368</v>
      </c>
      <c r="BE2239" s="14">
        <v>46210</v>
      </c>
      <c r="BF2239" t="s">
        <v>1501</v>
      </c>
      <c r="BG2239" s="31">
        <v>46210.47929398148</v>
      </c>
      <c r="BH2239" s="14">
        <v>46210</v>
      </c>
      <c r="BI2239" t="s">
        <v>1501</v>
      </c>
      <c r="BJ2239" s="31">
        <v>46210.479837962965</v>
      </c>
      <c r="BW2239" s="14">
        <v>46210</v>
      </c>
      <c r="BX2239" t="s">
        <v>1501</v>
      </c>
      <c r="BY2239" s="31">
        <v>46210.493159722224</v>
      </c>
      <c r="BZ2239" s="14">
        <v>46210</v>
      </c>
      <c r="CA2239" t="s">
        <v>1455</v>
      </c>
      <c r="CB2239" s="31">
        <v>46210.531747685185</v>
      </c>
      <c r="CF2239" s="14">
        <v>46210</v>
      </c>
      <c r="CG2239" t="s">
        <v>9071</v>
      </c>
      <c r="CH2239" s="31">
        <v>46210.684479166666</v>
      </c>
      <c r="CM2239" s="4">
        <f t="shared" si="90"/>
        <v>46210.416307870371</v>
      </c>
      <c r="CN2239">
        <f t="shared" si="91"/>
        <v>0</v>
      </c>
      <c r="CO2239" t="str">
        <f>VLOOKUP(A2239,Sheet1!$A$2:$B$221,2,0)</f>
        <v>South East Zone</v>
      </c>
    </row>
    <row r="2240" spans="1:93" x14ac:dyDescent="0.35">
      <c r="A2240" t="s">
        <v>13154</v>
      </c>
      <c r="B2240">
        <v>1328</v>
      </c>
      <c r="C2240" t="s">
        <v>9332</v>
      </c>
      <c r="D2240" t="s">
        <v>678</v>
      </c>
      <c r="E2240" t="s">
        <v>498</v>
      </c>
      <c r="F2240" t="s">
        <v>499</v>
      </c>
      <c r="G2240" t="s">
        <v>688</v>
      </c>
      <c r="H2240" t="s">
        <v>13155</v>
      </c>
      <c r="I2240">
        <v>683666</v>
      </c>
      <c r="J2240" t="s">
        <v>13156</v>
      </c>
      <c r="K2240" t="s">
        <v>13157</v>
      </c>
      <c r="L2240" t="s">
        <v>4622</v>
      </c>
      <c r="M2240" t="s">
        <v>13158</v>
      </c>
      <c r="N2240">
        <v>77000</v>
      </c>
      <c r="O2240" t="s">
        <v>1124</v>
      </c>
      <c r="P2240" t="s">
        <v>1125</v>
      </c>
      <c r="Q2240" t="s">
        <v>13159</v>
      </c>
      <c r="R2240">
        <v>1637744244</v>
      </c>
      <c r="S2240" s="14">
        <v>46210</v>
      </c>
      <c r="T2240" t="s">
        <v>13160</v>
      </c>
      <c r="U2240" s="31">
        <v>46210.547083333331</v>
      </c>
      <c r="AK2240" s="14">
        <v>46210</v>
      </c>
      <c r="AL2240" t="s">
        <v>2975</v>
      </c>
      <c r="AM2240" s="31">
        <v>46210.572129629632</v>
      </c>
      <c r="AQ2240" s="31">
        <v>46210.572129629632</v>
      </c>
      <c r="AR2240" s="14">
        <v>46210</v>
      </c>
      <c r="AS2240" t="s">
        <v>2975</v>
      </c>
      <c r="AT2240" t="s">
        <v>499</v>
      </c>
      <c r="AU2240" t="s">
        <v>678</v>
      </c>
      <c r="AV2240" s="14">
        <v>46210</v>
      </c>
      <c r="AW2240" t="s">
        <v>2975</v>
      </c>
      <c r="AX2240" s="31">
        <v>46210.710648148146</v>
      </c>
      <c r="AY2240" s="14">
        <v>46210</v>
      </c>
      <c r="AZ2240" t="s">
        <v>1211</v>
      </c>
      <c r="BA2240" s="31">
        <v>46210.737129629626</v>
      </c>
      <c r="BB2240" s="14">
        <v>46210</v>
      </c>
      <c r="BC2240" t="s">
        <v>6626</v>
      </c>
      <c r="BD2240" s="31">
        <v>46210.750694444447</v>
      </c>
      <c r="BE2240" s="14">
        <v>46210</v>
      </c>
      <c r="BF2240" t="s">
        <v>6508</v>
      </c>
      <c r="BG2240" s="31">
        <v>46210.792824074073</v>
      </c>
      <c r="BH2240" s="14">
        <v>46210</v>
      </c>
      <c r="BI2240" t="s">
        <v>6508</v>
      </c>
      <c r="BJ2240" s="31">
        <v>46210.802511574075</v>
      </c>
      <c r="BW2240" s="14">
        <v>46210</v>
      </c>
      <c r="BX2240" t="s">
        <v>6508</v>
      </c>
      <c r="BY2240" s="31">
        <v>46210.812777777777</v>
      </c>
      <c r="BZ2240" s="14">
        <v>46210</v>
      </c>
      <c r="CA2240" t="s">
        <v>1212</v>
      </c>
      <c r="CB2240" s="31">
        <v>46210.836875000001</v>
      </c>
      <c r="CM2240" s="4">
        <f t="shared" si="90"/>
        <v>46210.547083333331</v>
      </c>
      <c r="CN2240">
        <f t="shared" si="91"/>
        <v>0</v>
      </c>
      <c r="CO2240" t="str">
        <f>VLOOKUP(A2240,Sheet1!$A$2:$B$221,2,0)</f>
        <v>South East Zone</v>
      </c>
    </row>
    <row r="2241" spans="1:93" x14ac:dyDescent="0.35">
      <c r="A2241" t="s">
        <v>9305</v>
      </c>
      <c r="B2241">
        <v>1436</v>
      </c>
      <c r="C2241" t="s">
        <v>9332</v>
      </c>
      <c r="D2241" t="s">
        <v>678</v>
      </c>
      <c r="E2241" t="s">
        <v>545</v>
      </c>
      <c r="F2241" t="s">
        <v>546</v>
      </c>
      <c r="G2241" t="s">
        <v>688</v>
      </c>
      <c r="H2241" t="s">
        <v>4340</v>
      </c>
      <c r="I2241">
        <v>775832</v>
      </c>
      <c r="J2241" t="s">
        <v>4342</v>
      </c>
      <c r="K2241" t="s">
        <v>4343</v>
      </c>
      <c r="L2241" t="s">
        <v>4622</v>
      </c>
      <c r="M2241" t="s">
        <v>9306</v>
      </c>
      <c r="N2241">
        <v>70000</v>
      </c>
      <c r="O2241" t="s">
        <v>1029</v>
      </c>
      <c r="P2241" t="s">
        <v>1030</v>
      </c>
      <c r="Q2241" t="s">
        <v>4341</v>
      </c>
      <c r="R2241">
        <v>2696718081</v>
      </c>
      <c r="S2241" s="14">
        <v>46205</v>
      </c>
      <c r="T2241" t="s">
        <v>9307</v>
      </c>
      <c r="U2241" s="31">
        <v>46205.696250000001</v>
      </c>
      <c r="Y2241" s="14">
        <v>46205</v>
      </c>
      <c r="Z2241" t="s">
        <v>9307</v>
      </c>
      <c r="AA2241" s="31">
        <v>46205.696458333332</v>
      </c>
      <c r="AB2241" s="14">
        <v>46205</v>
      </c>
      <c r="AC2241" t="s">
        <v>9307</v>
      </c>
      <c r="AD2241" s="31">
        <v>46205.697685185187</v>
      </c>
      <c r="AK2241" s="14">
        <v>46205</v>
      </c>
      <c r="AL2241" t="s">
        <v>9308</v>
      </c>
      <c r="AM2241" s="31">
        <v>46205.747928240744</v>
      </c>
      <c r="AQ2241" s="31">
        <v>46205.747928240744</v>
      </c>
      <c r="AR2241" s="14">
        <v>46205</v>
      </c>
      <c r="AS2241" t="s">
        <v>9308</v>
      </c>
      <c r="AT2241" t="s">
        <v>546</v>
      </c>
      <c r="AU2241" t="s">
        <v>678</v>
      </c>
      <c r="AV2241" s="14">
        <v>46205</v>
      </c>
      <c r="AW2241" t="s">
        <v>9309</v>
      </c>
      <c r="AX2241" s="31">
        <v>46205.755868055552</v>
      </c>
      <c r="AY2241" s="14">
        <v>46206</v>
      </c>
      <c r="AZ2241" t="s">
        <v>1211</v>
      </c>
      <c r="BA2241" s="31">
        <v>46206.342719907407</v>
      </c>
      <c r="BB2241" s="14">
        <v>46206</v>
      </c>
      <c r="BC2241" t="s">
        <v>6486</v>
      </c>
      <c r="BD2241" s="31">
        <v>46206.407106481478</v>
      </c>
      <c r="BE2241" s="14">
        <v>46206</v>
      </c>
      <c r="BF2241" t="s">
        <v>1239</v>
      </c>
      <c r="BG2241" s="31">
        <v>46206.44431712963</v>
      </c>
      <c r="BH2241" s="14">
        <v>46206</v>
      </c>
      <c r="BI2241" t="s">
        <v>1239</v>
      </c>
      <c r="BJ2241" s="31">
        <v>46206.453518518516</v>
      </c>
      <c r="BW2241" s="14">
        <v>46206</v>
      </c>
      <c r="BX2241" t="s">
        <v>1239</v>
      </c>
      <c r="BY2241" s="31">
        <v>46206.476666666669</v>
      </c>
      <c r="BZ2241" s="14">
        <v>46206</v>
      </c>
      <c r="CA2241" t="s">
        <v>1212</v>
      </c>
      <c r="CB2241" s="31">
        <v>46206.48265046296</v>
      </c>
      <c r="CF2241" s="14">
        <v>46206</v>
      </c>
      <c r="CG2241" t="s">
        <v>9309</v>
      </c>
      <c r="CH2241" s="31">
        <v>46206.584409722222</v>
      </c>
      <c r="CM2241" s="4">
        <f t="shared" si="90"/>
        <v>46205.697685185187</v>
      </c>
      <c r="CN2241">
        <f t="shared" si="91"/>
        <v>0</v>
      </c>
      <c r="CO2241" t="str">
        <f>VLOOKUP(A2241,Sheet1!$A$2:$B$221,2,0)</f>
        <v>South East Zone</v>
      </c>
    </row>
    <row r="2242" spans="1:93" x14ac:dyDescent="0.35">
      <c r="A2242" t="s">
        <v>9305</v>
      </c>
      <c r="B2242">
        <v>1436</v>
      </c>
      <c r="C2242" t="s">
        <v>9332</v>
      </c>
      <c r="D2242" t="s">
        <v>678</v>
      </c>
      <c r="E2242" t="s">
        <v>545</v>
      </c>
      <c r="F2242" t="s">
        <v>546</v>
      </c>
      <c r="G2242" t="s">
        <v>688</v>
      </c>
      <c r="H2242" t="s">
        <v>4340</v>
      </c>
      <c r="I2242">
        <v>775832</v>
      </c>
      <c r="J2242" t="s">
        <v>4342</v>
      </c>
      <c r="K2242" t="s">
        <v>4343</v>
      </c>
      <c r="L2242" t="s">
        <v>4622</v>
      </c>
      <c r="M2242" t="s">
        <v>9306</v>
      </c>
      <c r="N2242">
        <v>45000</v>
      </c>
      <c r="O2242" t="s">
        <v>1036</v>
      </c>
      <c r="P2242" t="s">
        <v>1037</v>
      </c>
      <c r="Q2242" t="s">
        <v>9310</v>
      </c>
      <c r="R2242">
        <v>3185795007</v>
      </c>
      <c r="S2242" s="14">
        <v>46202</v>
      </c>
      <c r="T2242" t="s">
        <v>9307</v>
      </c>
      <c r="U2242" s="31">
        <v>46202.729328703703</v>
      </c>
      <c r="Y2242" s="14">
        <v>46202</v>
      </c>
      <c r="Z2242" t="s">
        <v>9307</v>
      </c>
      <c r="AA2242" s="31">
        <v>46202.730775462966</v>
      </c>
      <c r="AB2242" s="14">
        <v>46205</v>
      </c>
      <c r="AC2242" t="s">
        <v>9307</v>
      </c>
      <c r="AD2242" s="31">
        <v>46205.697662037041</v>
      </c>
      <c r="AK2242" s="14">
        <v>46205</v>
      </c>
      <c r="AL2242" t="s">
        <v>9308</v>
      </c>
      <c r="AM2242" s="31">
        <v>46205.74790509259</v>
      </c>
      <c r="AQ2242" s="31">
        <v>46205.74790509259</v>
      </c>
      <c r="AR2242" s="14">
        <v>46205</v>
      </c>
      <c r="AS2242" t="s">
        <v>9308</v>
      </c>
      <c r="AT2242" t="s">
        <v>546</v>
      </c>
      <c r="AU2242" t="s">
        <v>678</v>
      </c>
      <c r="AV2242" s="14">
        <v>46205</v>
      </c>
      <c r="AW2242" t="s">
        <v>9309</v>
      </c>
      <c r="AX2242" s="31">
        <v>46205.755844907406</v>
      </c>
      <c r="AY2242" s="14">
        <v>46206</v>
      </c>
      <c r="AZ2242" t="s">
        <v>1211</v>
      </c>
      <c r="BA2242" s="31">
        <v>46206.342719907407</v>
      </c>
      <c r="BB2242" s="14">
        <v>46206</v>
      </c>
      <c r="BC2242" t="s">
        <v>6486</v>
      </c>
      <c r="BD2242" s="31">
        <v>46206.407094907408</v>
      </c>
      <c r="BE2242" s="14">
        <v>46206</v>
      </c>
      <c r="BF2242" t="s">
        <v>1239</v>
      </c>
      <c r="BG2242" s="31">
        <v>46206.444293981483</v>
      </c>
      <c r="BH2242" s="14">
        <v>46206</v>
      </c>
      <c r="BI2242" t="s">
        <v>1239</v>
      </c>
      <c r="BJ2242" s="31">
        <v>46206.45349537037</v>
      </c>
      <c r="BW2242" s="14">
        <v>46206</v>
      </c>
      <c r="BX2242" t="s">
        <v>1239</v>
      </c>
      <c r="BY2242" s="31">
        <v>46206.476655092592</v>
      </c>
      <c r="BZ2242" s="14">
        <v>46206</v>
      </c>
      <c r="CA2242" t="s">
        <v>1212</v>
      </c>
      <c r="CB2242" s="31">
        <v>46206.48265046296</v>
      </c>
      <c r="CF2242" s="14">
        <v>46206</v>
      </c>
      <c r="CG2242" t="s">
        <v>9309</v>
      </c>
      <c r="CH2242" s="31">
        <v>46206.584409722222</v>
      </c>
      <c r="CM2242" s="4">
        <f t="shared" si="90"/>
        <v>46205.697662037041</v>
      </c>
      <c r="CN2242">
        <f t="shared" si="91"/>
        <v>0</v>
      </c>
      <c r="CO2242" t="str">
        <f>VLOOKUP(A2242,Sheet1!$A$2:$B$221,2,0)</f>
        <v>South East Zone</v>
      </c>
    </row>
    <row r="2243" spans="1:93" x14ac:dyDescent="0.35">
      <c r="A2243" t="s">
        <v>9305</v>
      </c>
      <c r="B2243">
        <v>1436</v>
      </c>
      <c r="C2243" t="s">
        <v>9332</v>
      </c>
      <c r="D2243" t="s">
        <v>678</v>
      </c>
      <c r="E2243" t="s">
        <v>545</v>
      </c>
      <c r="F2243" t="s">
        <v>546</v>
      </c>
      <c r="G2243" t="s">
        <v>688</v>
      </c>
      <c r="H2243" t="s">
        <v>11304</v>
      </c>
      <c r="I2243">
        <v>779381</v>
      </c>
      <c r="J2243" t="s">
        <v>11305</v>
      </c>
      <c r="K2243" t="s">
        <v>11306</v>
      </c>
      <c r="L2243" t="s">
        <v>4622</v>
      </c>
      <c r="M2243" t="s">
        <v>11307</v>
      </c>
      <c r="N2243">
        <v>70000</v>
      </c>
      <c r="O2243" t="s">
        <v>1029</v>
      </c>
      <c r="P2243" t="s">
        <v>1030</v>
      </c>
      <c r="Q2243" t="s">
        <v>11308</v>
      </c>
      <c r="R2243">
        <v>2068683518</v>
      </c>
      <c r="S2243" s="14">
        <v>46209</v>
      </c>
      <c r="T2243" t="s">
        <v>11309</v>
      </c>
      <c r="U2243" s="31">
        <v>46209.537418981483</v>
      </c>
      <c r="Y2243" s="14">
        <v>46209</v>
      </c>
      <c r="Z2243" t="s">
        <v>11309</v>
      </c>
      <c r="AA2243" s="31">
        <v>46209.538078703707</v>
      </c>
      <c r="AK2243" s="14">
        <v>46209</v>
      </c>
      <c r="AL2243" t="s">
        <v>9308</v>
      </c>
      <c r="AM2243" s="31">
        <v>46209.575138888889</v>
      </c>
      <c r="AQ2243" s="31">
        <v>46209.575138888889</v>
      </c>
      <c r="AR2243" s="14">
        <v>46209</v>
      </c>
      <c r="AS2243" t="s">
        <v>9308</v>
      </c>
      <c r="AT2243" t="s">
        <v>546</v>
      </c>
      <c r="AU2243" t="s">
        <v>678</v>
      </c>
      <c r="AV2243" s="14">
        <v>46209</v>
      </c>
      <c r="AW2243" t="s">
        <v>9308</v>
      </c>
      <c r="AX2243" s="31">
        <v>46209.625578703701</v>
      </c>
      <c r="AY2243" s="14">
        <v>46209</v>
      </c>
      <c r="AZ2243" t="s">
        <v>1211</v>
      </c>
      <c r="BA2243" s="31">
        <v>46209.645729166667</v>
      </c>
      <c r="BB2243" s="14">
        <v>46209</v>
      </c>
      <c r="BC2243" t="s">
        <v>6626</v>
      </c>
      <c r="BD2243" s="31">
        <v>46209.665949074071</v>
      </c>
      <c r="BE2243" s="14">
        <v>46209</v>
      </c>
      <c r="BF2243" t="s">
        <v>6483</v>
      </c>
      <c r="BG2243" s="31">
        <v>46209.699756944443</v>
      </c>
      <c r="BH2243" s="14">
        <v>46209</v>
      </c>
      <c r="BI2243" t="s">
        <v>6483</v>
      </c>
      <c r="BJ2243" s="31">
        <v>46209.705231481479</v>
      </c>
      <c r="BW2243" s="14">
        <v>46209</v>
      </c>
      <c r="BX2243" t="s">
        <v>6483</v>
      </c>
      <c r="BY2243" s="31">
        <v>46209.709305555552</v>
      </c>
      <c r="BZ2243" s="14">
        <v>46210</v>
      </c>
      <c r="CA2243" t="s">
        <v>1212</v>
      </c>
      <c r="CB2243" s="31">
        <v>46210.650289351855</v>
      </c>
      <c r="CM2243" s="4">
        <f t="shared" si="90"/>
        <v>46209.538078703707</v>
      </c>
      <c r="CN2243">
        <f t="shared" si="91"/>
        <v>0</v>
      </c>
      <c r="CO2243" t="str">
        <f>VLOOKUP(A2243,Sheet1!$A$2:$B$221,2,0)</f>
        <v>South East Zone</v>
      </c>
    </row>
    <row r="2244" spans="1:93" x14ac:dyDescent="0.35">
      <c r="A2244" t="s">
        <v>9305</v>
      </c>
      <c r="B2244">
        <v>1436</v>
      </c>
      <c r="C2244" t="s">
        <v>9332</v>
      </c>
      <c r="D2244" t="s">
        <v>678</v>
      </c>
      <c r="E2244" t="s">
        <v>545</v>
      </c>
      <c r="F2244" t="s">
        <v>546</v>
      </c>
      <c r="G2244" t="s">
        <v>688</v>
      </c>
      <c r="H2244" t="s">
        <v>9311</v>
      </c>
      <c r="I2244">
        <v>786752</v>
      </c>
      <c r="J2244" t="s">
        <v>9312</v>
      </c>
      <c r="K2244" t="s">
        <v>9313</v>
      </c>
      <c r="L2244" t="s">
        <v>4622</v>
      </c>
      <c r="M2244" t="s">
        <v>9314</v>
      </c>
      <c r="N2244">
        <v>45000</v>
      </c>
      <c r="O2244" t="s">
        <v>11310</v>
      </c>
      <c r="P2244" t="s">
        <v>11311</v>
      </c>
      <c r="Q2244" t="s">
        <v>9315</v>
      </c>
      <c r="R2244">
        <v>5054006111</v>
      </c>
      <c r="S2244" s="14">
        <v>46206</v>
      </c>
      <c r="T2244" t="s">
        <v>9316</v>
      </c>
      <c r="U2244" s="31">
        <v>46206.527013888888</v>
      </c>
      <c r="Y2244" s="14">
        <v>46206</v>
      </c>
      <c r="Z2244" t="s">
        <v>9316</v>
      </c>
      <c r="AA2244" s="31">
        <v>46206.527199074073</v>
      </c>
      <c r="AK2244" s="14">
        <v>46206</v>
      </c>
      <c r="AL2244" t="s">
        <v>9309</v>
      </c>
      <c r="AM2244" s="31">
        <v>46206.79315972222</v>
      </c>
      <c r="AQ2244" s="31">
        <v>46206.79315972222</v>
      </c>
      <c r="AR2244" s="14">
        <v>46206</v>
      </c>
      <c r="AS2244" t="s">
        <v>9309</v>
      </c>
      <c r="AT2244" t="s">
        <v>9317</v>
      </c>
      <c r="AU2244" t="s">
        <v>677</v>
      </c>
      <c r="AV2244" s="14">
        <v>46206</v>
      </c>
      <c r="AW2244" t="s">
        <v>9309</v>
      </c>
      <c r="AX2244" s="31">
        <v>46206.804375</v>
      </c>
      <c r="AY2244" s="14">
        <v>46209</v>
      </c>
      <c r="AZ2244" t="s">
        <v>1211</v>
      </c>
      <c r="BA2244" s="31">
        <v>46209.334201388891</v>
      </c>
      <c r="BB2244" s="14">
        <v>46209</v>
      </c>
      <c r="BC2244" t="s">
        <v>7038</v>
      </c>
      <c r="BD2244" s="31">
        <v>46209.621620370373</v>
      </c>
      <c r="BE2244" s="14">
        <v>46209</v>
      </c>
      <c r="BF2244" t="s">
        <v>6493</v>
      </c>
      <c r="BG2244" s="31">
        <v>46209.642500000002</v>
      </c>
      <c r="BH2244" s="14">
        <v>46209</v>
      </c>
      <c r="BI2244" t="s">
        <v>6493</v>
      </c>
      <c r="BJ2244" s="31">
        <v>46209.644988425927</v>
      </c>
      <c r="BW2244" s="14">
        <v>46209</v>
      </c>
      <c r="BX2244" t="s">
        <v>6493</v>
      </c>
      <c r="BY2244" s="31">
        <v>46209.664814814816</v>
      </c>
      <c r="BZ2244" s="14">
        <v>46209</v>
      </c>
      <c r="CA2244" t="s">
        <v>2414</v>
      </c>
      <c r="CB2244" s="31">
        <v>46209.688587962963</v>
      </c>
      <c r="CM2244" s="4">
        <f t="shared" si="90"/>
        <v>46206.527199074073</v>
      </c>
      <c r="CN2244">
        <f t="shared" si="91"/>
        <v>0</v>
      </c>
      <c r="CO2244" t="str">
        <f>VLOOKUP(A2244,Sheet1!$A$2:$B$221,2,0)</f>
        <v>South East Zone</v>
      </c>
    </row>
    <row r="2245" spans="1:93" x14ac:dyDescent="0.35">
      <c r="A2245" t="s">
        <v>9305</v>
      </c>
      <c r="B2245">
        <v>1436</v>
      </c>
      <c r="C2245" t="s">
        <v>9332</v>
      </c>
      <c r="D2245" t="s">
        <v>678</v>
      </c>
      <c r="E2245" t="s">
        <v>545</v>
      </c>
      <c r="F2245" t="s">
        <v>546</v>
      </c>
      <c r="G2245" t="s">
        <v>688</v>
      </c>
      <c r="H2245" t="s">
        <v>9311</v>
      </c>
      <c r="I2245">
        <v>786752</v>
      </c>
      <c r="J2245" t="s">
        <v>9312</v>
      </c>
      <c r="K2245" t="s">
        <v>9313</v>
      </c>
      <c r="L2245" t="s">
        <v>4622</v>
      </c>
      <c r="M2245" t="s">
        <v>9314</v>
      </c>
      <c r="N2245">
        <v>45000</v>
      </c>
      <c r="O2245" t="s">
        <v>11310</v>
      </c>
      <c r="P2245" t="s">
        <v>11311</v>
      </c>
      <c r="Q2245" t="s">
        <v>9318</v>
      </c>
      <c r="R2245">
        <v>5854288412</v>
      </c>
      <c r="S2245" s="14">
        <v>46206</v>
      </c>
      <c r="T2245" t="s">
        <v>9316</v>
      </c>
      <c r="U2245" s="31">
        <v>46206.529050925928</v>
      </c>
      <c r="Y2245" s="14">
        <v>46206</v>
      </c>
      <c r="Z2245" t="s">
        <v>9316</v>
      </c>
      <c r="AA2245" s="31">
        <v>46206.529189814813</v>
      </c>
      <c r="AK2245" s="14">
        <v>46206</v>
      </c>
      <c r="AL2245" t="s">
        <v>9309</v>
      </c>
      <c r="AM2245" s="31">
        <v>46206.793576388889</v>
      </c>
      <c r="AQ2245" s="31">
        <v>46206.793576388889</v>
      </c>
      <c r="AR2245" s="14">
        <v>46206</v>
      </c>
      <c r="AS2245" t="s">
        <v>9309</v>
      </c>
      <c r="AT2245" t="s">
        <v>9317</v>
      </c>
      <c r="AU2245" t="s">
        <v>677</v>
      </c>
      <c r="AV2245" s="14">
        <v>46206</v>
      </c>
      <c r="AW2245" t="s">
        <v>9309</v>
      </c>
      <c r="AX2245" s="31">
        <v>46206.804375</v>
      </c>
      <c r="AY2245" s="14">
        <v>46209</v>
      </c>
      <c r="AZ2245" t="s">
        <v>1211</v>
      </c>
      <c r="BA2245" s="31">
        <v>46209.334201388891</v>
      </c>
      <c r="BB2245" s="14">
        <v>46209</v>
      </c>
      <c r="BC2245" t="s">
        <v>7038</v>
      </c>
      <c r="BD2245" s="31">
        <v>46209.621631944443</v>
      </c>
      <c r="BE2245" s="14">
        <v>46209</v>
      </c>
      <c r="BF2245" t="s">
        <v>6493</v>
      </c>
      <c r="BG2245" s="31">
        <v>46209.642523148148</v>
      </c>
      <c r="BH2245" s="14">
        <v>46209</v>
      </c>
      <c r="BI2245" t="s">
        <v>6493</v>
      </c>
      <c r="BJ2245" s="31">
        <v>46209.645011574074</v>
      </c>
      <c r="BW2245" s="14">
        <v>46209</v>
      </c>
      <c r="BX2245" t="s">
        <v>6493</v>
      </c>
      <c r="BY2245" s="31">
        <v>46209.664826388886</v>
      </c>
      <c r="BZ2245" s="14">
        <v>46209</v>
      </c>
      <c r="CA2245" t="s">
        <v>2414</v>
      </c>
      <c r="CB2245" s="31">
        <v>46209.688587962963</v>
      </c>
      <c r="CM2245" s="4">
        <f t="shared" si="90"/>
        <v>46206.529189814813</v>
      </c>
      <c r="CN2245">
        <f t="shared" si="91"/>
        <v>0</v>
      </c>
      <c r="CO2245" t="str">
        <f>VLOOKUP(A2245,Sheet1!$A$2:$B$221,2,0)</f>
        <v>South East Zone</v>
      </c>
    </row>
    <row r="2246" spans="1:93" x14ac:dyDescent="0.35">
      <c r="A2246" t="s">
        <v>9305</v>
      </c>
      <c r="B2246">
        <v>1436</v>
      </c>
      <c r="C2246" t="s">
        <v>9332</v>
      </c>
      <c r="D2246" t="s">
        <v>678</v>
      </c>
      <c r="E2246" t="s">
        <v>545</v>
      </c>
      <c r="F2246" t="s">
        <v>546</v>
      </c>
      <c r="G2246" t="s">
        <v>688</v>
      </c>
      <c r="H2246" t="s">
        <v>9311</v>
      </c>
      <c r="I2246">
        <v>786752</v>
      </c>
      <c r="J2246" t="s">
        <v>9312</v>
      </c>
      <c r="K2246" t="s">
        <v>9313</v>
      </c>
      <c r="L2246" t="s">
        <v>4622</v>
      </c>
      <c r="M2246" t="s">
        <v>9314</v>
      </c>
      <c r="N2246">
        <v>45000</v>
      </c>
      <c r="O2246" t="s">
        <v>11310</v>
      </c>
      <c r="P2246" t="s">
        <v>11311</v>
      </c>
      <c r="Q2246" t="s">
        <v>9319</v>
      </c>
      <c r="R2246">
        <v>6658611754</v>
      </c>
      <c r="S2246" s="14">
        <v>46205</v>
      </c>
      <c r="T2246" t="s">
        <v>9316</v>
      </c>
      <c r="U2246" s="31">
        <v>46205.502465277779</v>
      </c>
      <c r="Y2246" s="14">
        <v>46205</v>
      </c>
      <c r="Z2246" t="s">
        <v>9316</v>
      </c>
      <c r="AA2246" s="31">
        <v>46205.503391203703</v>
      </c>
      <c r="AK2246" s="14">
        <v>46205</v>
      </c>
      <c r="AL2246" t="s">
        <v>9308</v>
      </c>
      <c r="AM2246" s="31">
        <v>46205.584652777776</v>
      </c>
      <c r="AQ2246" s="31">
        <v>46205.584652777776</v>
      </c>
      <c r="AR2246" s="14">
        <v>46205</v>
      </c>
      <c r="AS2246" t="s">
        <v>9308</v>
      </c>
      <c r="AT2246" t="s">
        <v>546</v>
      </c>
      <c r="AU2246" t="s">
        <v>678</v>
      </c>
      <c r="AV2246" s="14">
        <v>46206</v>
      </c>
      <c r="AW2246" t="s">
        <v>9309</v>
      </c>
      <c r="AX2246" s="31">
        <v>46206.804375</v>
      </c>
      <c r="AY2246" s="14">
        <v>46209</v>
      </c>
      <c r="AZ2246" t="s">
        <v>1211</v>
      </c>
      <c r="BA2246" s="31">
        <v>46209.334201388891</v>
      </c>
      <c r="BB2246" s="14">
        <v>46209</v>
      </c>
      <c r="BC2246" t="s">
        <v>7038</v>
      </c>
      <c r="BD2246" s="31">
        <v>46209.62158564815</v>
      </c>
      <c r="BE2246" s="14">
        <v>46209</v>
      </c>
      <c r="BF2246" t="s">
        <v>6493</v>
      </c>
      <c r="BG2246" s="31">
        <v>46209.642476851855</v>
      </c>
      <c r="BH2246" s="14">
        <v>46209</v>
      </c>
      <c r="BI2246" t="s">
        <v>6493</v>
      </c>
      <c r="BJ2246" s="31">
        <v>46209.644965277781</v>
      </c>
      <c r="BW2246" s="14">
        <v>46209</v>
      </c>
      <c r="BX2246" t="s">
        <v>6493</v>
      </c>
      <c r="BY2246" s="31">
        <v>46209.664780092593</v>
      </c>
      <c r="BZ2246" s="14">
        <v>46209</v>
      </c>
      <c r="CA2246" t="s">
        <v>2414</v>
      </c>
      <c r="CB2246" s="31">
        <v>46209.688587962963</v>
      </c>
      <c r="CM2246" s="4">
        <f t="shared" si="90"/>
        <v>46205.503391203703</v>
      </c>
      <c r="CN2246">
        <f t="shared" si="91"/>
        <v>0</v>
      </c>
      <c r="CO2246" t="str">
        <f>VLOOKUP(A2246,Sheet1!$A$2:$B$221,2,0)</f>
        <v>South East Zone</v>
      </c>
    </row>
    <row r="2247" spans="1:93" x14ac:dyDescent="0.35">
      <c r="A2247" t="s">
        <v>9305</v>
      </c>
      <c r="B2247">
        <v>1436</v>
      </c>
      <c r="C2247" t="s">
        <v>9332</v>
      </c>
      <c r="D2247" t="s">
        <v>678</v>
      </c>
      <c r="E2247" t="s">
        <v>545</v>
      </c>
      <c r="F2247" t="s">
        <v>546</v>
      </c>
      <c r="G2247" t="s">
        <v>688</v>
      </c>
      <c r="H2247" t="s">
        <v>9311</v>
      </c>
      <c r="I2247">
        <v>786752</v>
      </c>
      <c r="J2247" t="s">
        <v>9312</v>
      </c>
      <c r="K2247" t="s">
        <v>9313</v>
      </c>
      <c r="L2247" t="s">
        <v>4622</v>
      </c>
      <c r="M2247" t="s">
        <v>9314</v>
      </c>
      <c r="N2247">
        <v>45000</v>
      </c>
      <c r="O2247" t="s">
        <v>11310</v>
      </c>
      <c r="P2247" t="s">
        <v>11311</v>
      </c>
      <c r="Q2247" t="s">
        <v>9320</v>
      </c>
      <c r="R2247">
        <v>6841059919</v>
      </c>
      <c r="S2247" s="14">
        <v>46205</v>
      </c>
      <c r="T2247" t="s">
        <v>9316</v>
      </c>
      <c r="U2247" s="31">
        <v>46205.502488425926</v>
      </c>
      <c r="Y2247" s="14">
        <v>46205</v>
      </c>
      <c r="Z2247" t="s">
        <v>9316</v>
      </c>
      <c r="AA2247" s="31">
        <v>46205.50341435185</v>
      </c>
      <c r="AK2247" s="14">
        <v>46205</v>
      </c>
      <c r="AL2247" t="s">
        <v>9308</v>
      </c>
      <c r="AM2247" s="31">
        <v>46205.584710648145</v>
      </c>
      <c r="AQ2247" s="31">
        <v>46205.584710648145</v>
      </c>
      <c r="AR2247" s="14">
        <v>46205</v>
      </c>
      <c r="AS2247" t="s">
        <v>9308</v>
      </c>
      <c r="AT2247" t="s">
        <v>546</v>
      </c>
      <c r="AU2247" t="s">
        <v>678</v>
      </c>
      <c r="AV2247" s="14">
        <v>46206</v>
      </c>
      <c r="AW2247" t="s">
        <v>9309</v>
      </c>
      <c r="AX2247" s="31">
        <v>46206.804375</v>
      </c>
      <c r="AY2247" s="14">
        <v>46209</v>
      </c>
      <c r="AZ2247" t="s">
        <v>1211</v>
      </c>
      <c r="BA2247" s="31">
        <v>46209.334201388891</v>
      </c>
      <c r="BB2247" s="14">
        <v>46209</v>
      </c>
      <c r="BC2247" t="s">
        <v>7038</v>
      </c>
      <c r="BD2247" s="31">
        <v>46209.621608796297</v>
      </c>
      <c r="BE2247" s="14">
        <v>46209</v>
      </c>
      <c r="BF2247" t="s">
        <v>6493</v>
      </c>
      <c r="BG2247" s="31">
        <v>46209.642488425925</v>
      </c>
      <c r="BH2247" s="14">
        <v>46209</v>
      </c>
      <c r="BI2247" t="s">
        <v>6493</v>
      </c>
      <c r="BJ2247" s="31">
        <v>46209.644976851851</v>
      </c>
      <c r="BW2247" s="14">
        <v>46209</v>
      </c>
      <c r="BX2247" t="s">
        <v>6493</v>
      </c>
      <c r="BY2247" s="31">
        <v>46209.66479166667</v>
      </c>
      <c r="BZ2247" s="14">
        <v>46209</v>
      </c>
      <c r="CA2247" t="s">
        <v>2414</v>
      </c>
      <c r="CB2247" s="31">
        <v>46209.688587962963</v>
      </c>
      <c r="CM2247" s="4">
        <f t="shared" si="90"/>
        <v>46205.50341435185</v>
      </c>
      <c r="CN2247">
        <f t="shared" si="91"/>
        <v>0</v>
      </c>
      <c r="CO2247" t="str">
        <f>VLOOKUP(A2247,Sheet1!$A$2:$B$221,2,0)</f>
        <v>South East Zone</v>
      </c>
    </row>
    <row r="2248" spans="1:93" x14ac:dyDescent="0.35">
      <c r="A2248" t="s">
        <v>9305</v>
      </c>
      <c r="B2248">
        <v>1436</v>
      </c>
      <c r="C2248" t="s">
        <v>9332</v>
      </c>
      <c r="D2248" t="s">
        <v>678</v>
      </c>
      <c r="E2248" t="s">
        <v>545</v>
      </c>
      <c r="F2248" t="s">
        <v>546</v>
      </c>
      <c r="G2248" t="s">
        <v>688</v>
      </c>
      <c r="H2248" t="s">
        <v>9311</v>
      </c>
      <c r="I2248">
        <v>786752</v>
      </c>
      <c r="J2248" t="s">
        <v>9312</v>
      </c>
      <c r="K2248" t="s">
        <v>9313</v>
      </c>
      <c r="L2248" t="s">
        <v>4622</v>
      </c>
      <c r="M2248" t="s">
        <v>9314</v>
      </c>
      <c r="Q2248" t="s">
        <v>9321</v>
      </c>
      <c r="R2248">
        <v>1275344622</v>
      </c>
      <c r="S2248" s="14">
        <v>46205</v>
      </c>
      <c r="T2248" t="s">
        <v>9316</v>
      </c>
      <c r="U2248" s="31">
        <v>46205.502442129633</v>
      </c>
      <c r="Y2248" s="14">
        <v>46205</v>
      </c>
      <c r="Z2248" t="s">
        <v>9316</v>
      </c>
      <c r="AA2248" s="31">
        <v>46205.503368055557</v>
      </c>
      <c r="AK2248" s="14">
        <v>46205</v>
      </c>
      <c r="AL2248" t="s">
        <v>9308</v>
      </c>
      <c r="AM2248" s="31">
        <v>46205.584687499999</v>
      </c>
      <c r="AQ2248" s="31">
        <v>46205.584687499999</v>
      </c>
      <c r="AR2248" s="14">
        <v>46205</v>
      </c>
      <c r="AS2248" t="s">
        <v>9308</v>
      </c>
      <c r="AT2248" t="s">
        <v>546</v>
      </c>
      <c r="AU2248" t="s">
        <v>678</v>
      </c>
      <c r="CM2248" s="4">
        <f t="shared" si="90"/>
        <v>46205.503368055557</v>
      </c>
      <c r="CN2248">
        <f t="shared" si="91"/>
        <v>0</v>
      </c>
      <c r="CO2248" t="str">
        <f>VLOOKUP(A2248,Sheet1!$A$2:$B$221,2,0)</f>
        <v>South East Zone</v>
      </c>
    </row>
    <row r="2249" spans="1:93" x14ac:dyDescent="0.35">
      <c r="A2249" t="s">
        <v>9305</v>
      </c>
      <c r="B2249">
        <v>1436</v>
      </c>
      <c r="C2249" t="s">
        <v>9332</v>
      </c>
      <c r="D2249" t="s">
        <v>678</v>
      </c>
      <c r="E2249" t="s">
        <v>545</v>
      </c>
      <c r="F2249" t="s">
        <v>546</v>
      </c>
      <c r="G2249" t="s">
        <v>688</v>
      </c>
      <c r="H2249" t="s">
        <v>9322</v>
      </c>
      <c r="I2249">
        <v>786798</v>
      </c>
      <c r="J2249" t="s">
        <v>9323</v>
      </c>
      <c r="K2249" t="s">
        <v>9324</v>
      </c>
      <c r="L2249" t="s">
        <v>4622</v>
      </c>
      <c r="M2249" t="s">
        <v>9325</v>
      </c>
      <c r="N2249">
        <v>45000</v>
      </c>
      <c r="O2249" t="s">
        <v>1036</v>
      </c>
      <c r="P2249" t="s">
        <v>1037</v>
      </c>
      <c r="Q2249" t="s">
        <v>9330</v>
      </c>
      <c r="R2249">
        <v>3409587760</v>
      </c>
      <c r="S2249" s="14">
        <v>46205</v>
      </c>
      <c r="T2249" t="s">
        <v>9327</v>
      </c>
      <c r="U2249" s="31">
        <v>46205.763657407406</v>
      </c>
      <c r="Y2249" s="14">
        <v>46205</v>
      </c>
      <c r="Z2249" t="s">
        <v>9327</v>
      </c>
      <c r="AA2249" s="31">
        <v>46205.765092592592</v>
      </c>
      <c r="AK2249" s="14">
        <v>46206</v>
      </c>
      <c r="AL2249" t="s">
        <v>9308</v>
      </c>
      <c r="AM2249" s="31">
        <v>46206.397523148145</v>
      </c>
      <c r="AQ2249" s="31">
        <v>46206.397523148145</v>
      </c>
      <c r="AR2249" s="14">
        <v>46206</v>
      </c>
      <c r="AS2249" t="s">
        <v>9308</v>
      </c>
      <c r="AT2249" t="s">
        <v>546</v>
      </c>
      <c r="AU2249" t="s">
        <v>678</v>
      </c>
      <c r="AV2249" s="14">
        <v>46206</v>
      </c>
      <c r="AW2249" t="s">
        <v>9309</v>
      </c>
      <c r="AX2249" s="31">
        <v>46206.418078703704</v>
      </c>
      <c r="AY2249" s="14">
        <v>46206</v>
      </c>
      <c r="AZ2249" t="s">
        <v>3057</v>
      </c>
      <c r="BA2249" s="31">
        <v>46206.430555555555</v>
      </c>
      <c r="BB2249" s="14">
        <v>46206</v>
      </c>
      <c r="BC2249" t="s">
        <v>7357</v>
      </c>
      <c r="BD2249" s="31">
        <v>46206.457928240743</v>
      </c>
      <c r="BE2249" s="14">
        <v>46206</v>
      </c>
      <c r="BF2249" t="s">
        <v>6493</v>
      </c>
      <c r="BG2249" s="31">
        <v>46206.504108796296</v>
      </c>
      <c r="BH2249" s="14">
        <v>46209</v>
      </c>
      <c r="BI2249" t="s">
        <v>1241</v>
      </c>
      <c r="BJ2249" s="31">
        <v>46209.744618055556</v>
      </c>
      <c r="BK2249" s="14">
        <v>46206</v>
      </c>
      <c r="BL2249" t="s">
        <v>6493</v>
      </c>
      <c r="BM2249" s="31">
        <v>46206.526655092595</v>
      </c>
      <c r="BW2249" s="14">
        <v>46209</v>
      </c>
      <c r="BX2249" t="s">
        <v>1241</v>
      </c>
      <c r="BY2249" s="31">
        <v>46209.749606481484</v>
      </c>
      <c r="BZ2249" s="14">
        <v>46210</v>
      </c>
      <c r="CA2249" t="s">
        <v>1212</v>
      </c>
      <c r="CB2249" s="31">
        <v>46210.655451388891</v>
      </c>
      <c r="CM2249" s="4">
        <f t="shared" si="90"/>
        <v>46205.765092592592</v>
      </c>
      <c r="CN2249">
        <f t="shared" si="91"/>
        <v>1</v>
      </c>
      <c r="CO2249" t="str">
        <f>VLOOKUP(A2249,Sheet1!$A$2:$B$221,2,0)</f>
        <v>South East Zone</v>
      </c>
    </row>
    <row r="2250" spans="1:93" x14ac:dyDescent="0.35">
      <c r="A2250" t="s">
        <v>9305</v>
      </c>
      <c r="B2250">
        <v>1436</v>
      </c>
      <c r="C2250" t="s">
        <v>9332</v>
      </c>
      <c r="D2250" t="s">
        <v>678</v>
      </c>
      <c r="E2250" t="s">
        <v>545</v>
      </c>
      <c r="F2250" t="s">
        <v>546</v>
      </c>
      <c r="G2250" t="s">
        <v>688</v>
      </c>
      <c r="H2250" t="s">
        <v>9322</v>
      </c>
      <c r="I2250">
        <v>786798</v>
      </c>
      <c r="J2250" t="s">
        <v>9323</v>
      </c>
      <c r="K2250" t="s">
        <v>9324</v>
      </c>
      <c r="L2250" t="s">
        <v>4622</v>
      </c>
      <c r="M2250" t="s">
        <v>9325</v>
      </c>
      <c r="N2250">
        <v>45000</v>
      </c>
      <c r="O2250" t="s">
        <v>1036</v>
      </c>
      <c r="P2250" t="s">
        <v>1037</v>
      </c>
      <c r="Q2250" t="s">
        <v>9326</v>
      </c>
      <c r="R2250">
        <v>3984540658</v>
      </c>
      <c r="S2250" s="14">
        <v>46205</v>
      </c>
      <c r="T2250" t="s">
        <v>9327</v>
      </c>
      <c r="U2250" s="31">
        <v>46205.763738425929</v>
      </c>
      <c r="Y2250" s="14">
        <v>46205</v>
      </c>
      <c r="Z2250" t="s">
        <v>9327</v>
      </c>
      <c r="AA2250" s="31">
        <v>46205.765162037038</v>
      </c>
      <c r="AK2250" s="14">
        <v>46206</v>
      </c>
      <c r="AL2250" t="s">
        <v>9308</v>
      </c>
      <c r="AM2250" s="31">
        <v>46206.397546296299</v>
      </c>
      <c r="AQ2250" s="31">
        <v>46206.397546296299</v>
      </c>
      <c r="AR2250" s="14">
        <v>46206</v>
      </c>
      <c r="AS2250" t="s">
        <v>9308</v>
      </c>
      <c r="AT2250" t="s">
        <v>546</v>
      </c>
      <c r="AU2250" t="s">
        <v>678</v>
      </c>
      <c r="AV2250" s="14">
        <v>46206</v>
      </c>
      <c r="AW2250" t="s">
        <v>9309</v>
      </c>
      <c r="AX2250" s="31">
        <v>46206.418136574073</v>
      </c>
      <c r="AY2250" s="14">
        <v>46206</v>
      </c>
      <c r="AZ2250" t="s">
        <v>3057</v>
      </c>
      <c r="BA2250" s="31">
        <v>46206.430555555555</v>
      </c>
      <c r="BB2250" s="14">
        <v>46206</v>
      </c>
      <c r="BC2250" t="s">
        <v>7357</v>
      </c>
      <c r="BD2250" s="31">
        <v>46206.457939814813</v>
      </c>
      <c r="BE2250" s="14">
        <v>46206</v>
      </c>
      <c r="BF2250" t="s">
        <v>6493</v>
      </c>
      <c r="BG2250" s="31">
        <v>46206.504120370373</v>
      </c>
      <c r="BH2250" s="14">
        <v>46209</v>
      </c>
      <c r="BI2250" t="s">
        <v>1241</v>
      </c>
      <c r="BJ2250" s="31">
        <v>46209.744641203702</v>
      </c>
      <c r="BK2250" s="14">
        <v>46206</v>
      </c>
      <c r="BL2250" t="s">
        <v>6493</v>
      </c>
      <c r="BM2250" s="31">
        <v>46206.526666666665</v>
      </c>
      <c r="BW2250" s="14">
        <v>46209</v>
      </c>
      <c r="BX2250" t="s">
        <v>1241</v>
      </c>
      <c r="BY2250" s="31">
        <v>46209.749618055554</v>
      </c>
      <c r="BZ2250" s="14">
        <v>46210</v>
      </c>
      <c r="CA2250" t="s">
        <v>1212</v>
      </c>
      <c r="CB2250" s="31">
        <v>46210.655451388891</v>
      </c>
      <c r="CM2250" s="4">
        <f t="shared" si="90"/>
        <v>46205.765162037038</v>
      </c>
      <c r="CN2250">
        <f t="shared" si="91"/>
        <v>1</v>
      </c>
      <c r="CO2250" t="str">
        <f>VLOOKUP(A2250,Sheet1!$A$2:$B$221,2,0)</f>
        <v>South East Zone</v>
      </c>
    </row>
    <row r="2251" spans="1:93" x14ac:dyDescent="0.35">
      <c r="A2251" t="s">
        <v>9305</v>
      </c>
      <c r="B2251">
        <v>1436</v>
      </c>
      <c r="C2251" t="s">
        <v>9332</v>
      </c>
      <c r="D2251" t="s">
        <v>678</v>
      </c>
      <c r="E2251" t="s">
        <v>545</v>
      </c>
      <c r="F2251" t="s">
        <v>546</v>
      </c>
      <c r="G2251" t="s">
        <v>688</v>
      </c>
      <c r="H2251" t="s">
        <v>9322</v>
      </c>
      <c r="I2251">
        <v>786798</v>
      </c>
      <c r="J2251" t="s">
        <v>9323</v>
      </c>
      <c r="K2251" t="s">
        <v>9324</v>
      </c>
      <c r="L2251" t="s">
        <v>4622</v>
      </c>
      <c r="M2251" t="s">
        <v>9325</v>
      </c>
      <c r="N2251">
        <v>45000</v>
      </c>
      <c r="O2251" t="s">
        <v>1036</v>
      </c>
      <c r="P2251" t="s">
        <v>1037</v>
      </c>
      <c r="Q2251" t="s">
        <v>9329</v>
      </c>
      <c r="R2251">
        <v>4708240942</v>
      </c>
      <c r="S2251" s="14">
        <v>46205</v>
      </c>
      <c r="T2251" t="s">
        <v>9327</v>
      </c>
      <c r="U2251" s="31">
        <v>46205.763680555552</v>
      </c>
      <c r="Y2251" s="14">
        <v>46205</v>
      </c>
      <c r="Z2251" t="s">
        <v>9327</v>
      </c>
      <c r="AA2251" s="31">
        <v>46205.765115740738</v>
      </c>
      <c r="AK2251" s="14">
        <v>46206</v>
      </c>
      <c r="AL2251" t="s">
        <v>9308</v>
      </c>
      <c r="AM2251" s="31">
        <v>46206.397569444445</v>
      </c>
      <c r="AQ2251" s="31">
        <v>46206.397569444445</v>
      </c>
      <c r="AR2251" s="14">
        <v>46206</v>
      </c>
      <c r="AS2251" t="s">
        <v>9308</v>
      </c>
      <c r="AT2251" t="s">
        <v>546</v>
      </c>
      <c r="AU2251" t="s">
        <v>678</v>
      </c>
      <c r="AV2251" s="14">
        <v>46206</v>
      </c>
      <c r="AW2251" t="s">
        <v>9309</v>
      </c>
      <c r="AX2251" s="31">
        <v>46206.418090277781</v>
      </c>
      <c r="AY2251" s="14">
        <v>46206</v>
      </c>
      <c r="AZ2251" t="s">
        <v>3057</v>
      </c>
      <c r="BA2251" s="31">
        <v>46206.430555555555</v>
      </c>
      <c r="BB2251" s="14">
        <v>46206</v>
      </c>
      <c r="BC2251" t="s">
        <v>7357</v>
      </c>
      <c r="BD2251" s="31">
        <v>46206.457962962966</v>
      </c>
      <c r="BE2251" s="14">
        <v>46206</v>
      </c>
      <c r="BF2251" t="s">
        <v>6493</v>
      </c>
      <c r="BG2251" s="31">
        <v>46206.504143518519</v>
      </c>
      <c r="BH2251" s="14">
        <v>46209</v>
      </c>
      <c r="BI2251" t="s">
        <v>1241</v>
      </c>
      <c r="BJ2251" s="31">
        <v>46209.744652777779</v>
      </c>
      <c r="BK2251" s="14">
        <v>46206</v>
      </c>
      <c r="BL2251" t="s">
        <v>6493</v>
      </c>
      <c r="BM2251" s="31">
        <v>46206.526689814818</v>
      </c>
      <c r="BW2251" s="14">
        <v>46209</v>
      </c>
      <c r="BX2251" t="s">
        <v>1241</v>
      </c>
      <c r="BY2251" s="31">
        <v>46209.749641203707</v>
      </c>
      <c r="BZ2251" s="14">
        <v>46210</v>
      </c>
      <c r="CA2251" t="s">
        <v>1212</v>
      </c>
      <c r="CB2251" s="31">
        <v>46210.655451388891</v>
      </c>
      <c r="CM2251" s="4">
        <f t="shared" si="90"/>
        <v>46205.765115740738</v>
      </c>
      <c r="CN2251">
        <f t="shared" si="91"/>
        <v>1</v>
      </c>
      <c r="CO2251" t="str">
        <f>VLOOKUP(A2251,Sheet1!$A$2:$B$221,2,0)</f>
        <v>South East Zone</v>
      </c>
    </row>
    <row r="2252" spans="1:93" x14ac:dyDescent="0.35">
      <c r="A2252" t="s">
        <v>9305</v>
      </c>
      <c r="B2252">
        <v>1436</v>
      </c>
      <c r="C2252" t="s">
        <v>9332</v>
      </c>
      <c r="D2252" t="s">
        <v>678</v>
      </c>
      <c r="E2252" t="s">
        <v>545</v>
      </c>
      <c r="F2252" t="s">
        <v>546</v>
      </c>
      <c r="G2252" t="s">
        <v>688</v>
      </c>
      <c r="H2252" t="s">
        <v>9322</v>
      </c>
      <c r="I2252">
        <v>786798</v>
      </c>
      <c r="J2252" t="s">
        <v>9323</v>
      </c>
      <c r="K2252" t="s">
        <v>9324</v>
      </c>
      <c r="L2252" t="s">
        <v>4622</v>
      </c>
      <c r="M2252" t="s">
        <v>9325</v>
      </c>
      <c r="N2252">
        <v>45000</v>
      </c>
      <c r="O2252" t="s">
        <v>1036</v>
      </c>
      <c r="P2252" t="s">
        <v>1037</v>
      </c>
      <c r="Q2252" t="s">
        <v>9328</v>
      </c>
      <c r="R2252">
        <v>4119903830</v>
      </c>
      <c r="S2252" s="14">
        <v>46205</v>
      </c>
      <c r="T2252" t="s">
        <v>9327</v>
      </c>
      <c r="U2252" s="31">
        <v>46205.763715277775</v>
      </c>
      <c r="Y2252" s="14">
        <v>46205</v>
      </c>
      <c r="Z2252" t="s">
        <v>9327</v>
      </c>
      <c r="AA2252" s="31">
        <v>46205.765138888892</v>
      </c>
      <c r="AK2252" s="14">
        <v>46206</v>
      </c>
      <c r="AL2252" t="s">
        <v>9308</v>
      </c>
      <c r="AM2252" s="31">
        <v>46206.397592592592</v>
      </c>
      <c r="AQ2252" s="31">
        <v>46206.397592592592</v>
      </c>
      <c r="AR2252" s="14">
        <v>46206</v>
      </c>
      <c r="AS2252" t="s">
        <v>9308</v>
      </c>
      <c r="AT2252" t="s">
        <v>546</v>
      </c>
      <c r="AU2252" t="s">
        <v>678</v>
      </c>
      <c r="AV2252" s="14">
        <v>46206</v>
      </c>
      <c r="AW2252" t="s">
        <v>9309</v>
      </c>
      <c r="AX2252" s="31">
        <v>46206.418113425927</v>
      </c>
      <c r="AY2252" s="14">
        <v>46206</v>
      </c>
      <c r="AZ2252" t="s">
        <v>3057</v>
      </c>
      <c r="BA2252" s="31">
        <v>46206.430555555555</v>
      </c>
      <c r="BB2252" s="14">
        <v>46206</v>
      </c>
      <c r="BC2252" t="s">
        <v>7357</v>
      </c>
      <c r="BD2252" s="31">
        <v>46206.457974537036</v>
      </c>
      <c r="BE2252" s="14">
        <v>46206</v>
      </c>
      <c r="BF2252" t="s">
        <v>6493</v>
      </c>
      <c r="BG2252" s="31">
        <v>46206.504166666666</v>
      </c>
      <c r="BH2252" s="14">
        <v>46209</v>
      </c>
      <c r="BI2252" t="s">
        <v>1241</v>
      </c>
      <c r="BJ2252" s="31">
        <v>46209.744675925926</v>
      </c>
      <c r="BK2252" s="14">
        <v>46206</v>
      </c>
      <c r="BL2252" t="s">
        <v>6493</v>
      </c>
      <c r="BM2252" s="31">
        <v>46206.526712962965</v>
      </c>
      <c r="BW2252" s="14">
        <v>46209</v>
      </c>
      <c r="BX2252" t="s">
        <v>1241</v>
      </c>
      <c r="BY2252" s="31">
        <v>46209.749652777777</v>
      </c>
      <c r="BZ2252" s="14">
        <v>46210</v>
      </c>
      <c r="CA2252" t="s">
        <v>1212</v>
      </c>
      <c r="CB2252" s="31">
        <v>46210.655451388891</v>
      </c>
      <c r="CM2252" s="4">
        <f t="shared" si="90"/>
        <v>46205.765138888892</v>
      </c>
      <c r="CN2252">
        <f t="shared" si="91"/>
        <v>1</v>
      </c>
      <c r="CO2252" t="str">
        <f>VLOOKUP(A2252,Sheet1!$A$2:$B$221,2,0)</f>
        <v>South East Zone</v>
      </c>
    </row>
    <row r="2253" spans="1:93" x14ac:dyDescent="0.35">
      <c r="A2253" t="s">
        <v>9305</v>
      </c>
      <c r="B2253">
        <v>1436</v>
      </c>
      <c r="C2253" t="s">
        <v>9332</v>
      </c>
      <c r="D2253" t="s">
        <v>678</v>
      </c>
      <c r="E2253" t="s">
        <v>545</v>
      </c>
      <c r="F2253" t="s">
        <v>546</v>
      </c>
      <c r="G2253" t="s">
        <v>688</v>
      </c>
      <c r="H2253" t="s">
        <v>9322</v>
      </c>
      <c r="I2253">
        <v>786798</v>
      </c>
      <c r="J2253" t="s">
        <v>9323</v>
      </c>
      <c r="K2253" t="s">
        <v>9324</v>
      </c>
      <c r="L2253" t="s">
        <v>4622</v>
      </c>
      <c r="M2253" t="s">
        <v>9325</v>
      </c>
      <c r="N2253">
        <v>45000</v>
      </c>
      <c r="O2253" t="s">
        <v>1036</v>
      </c>
      <c r="P2253" t="s">
        <v>1037</v>
      </c>
      <c r="Q2253" t="s">
        <v>9331</v>
      </c>
      <c r="R2253">
        <v>1963747509</v>
      </c>
      <c r="S2253" s="14">
        <v>46205</v>
      </c>
      <c r="T2253" t="s">
        <v>9327</v>
      </c>
      <c r="U2253" s="31">
        <v>46205.76363425926</v>
      </c>
      <c r="Y2253" s="14">
        <v>46205</v>
      </c>
      <c r="Z2253" t="s">
        <v>9327</v>
      </c>
      <c r="AA2253" s="31">
        <v>46205.765069444446</v>
      </c>
      <c r="AK2253" s="14">
        <v>46206</v>
      </c>
      <c r="AL2253" t="s">
        <v>9308</v>
      </c>
      <c r="AM2253" s="31">
        <v>46206.397627314815</v>
      </c>
      <c r="AQ2253" s="31">
        <v>46206.397627314815</v>
      </c>
      <c r="AR2253" s="14">
        <v>46206</v>
      </c>
      <c r="AS2253" t="s">
        <v>9308</v>
      </c>
      <c r="AT2253" t="s">
        <v>546</v>
      </c>
      <c r="AU2253" t="s">
        <v>678</v>
      </c>
      <c r="AV2253" s="14">
        <v>46206</v>
      </c>
      <c r="AW2253" t="s">
        <v>9309</v>
      </c>
      <c r="AX2253" s="31">
        <v>46206.418055555558</v>
      </c>
      <c r="AY2253" s="14">
        <v>46206</v>
      </c>
      <c r="AZ2253" t="s">
        <v>3057</v>
      </c>
      <c r="BA2253" s="31">
        <v>46206.430555555555</v>
      </c>
      <c r="BB2253" s="14">
        <v>46206</v>
      </c>
      <c r="BC2253" t="s">
        <v>7357</v>
      </c>
      <c r="BD2253" s="31">
        <v>46206.457997685182</v>
      </c>
      <c r="BE2253" s="14">
        <v>46206</v>
      </c>
      <c r="BF2253" t="s">
        <v>6493</v>
      </c>
      <c r="BG2253" s="31">
        <v>46206.504178240742</v>
      </c>
      <c r="BK2253" s="14">
        <v>46206</v>
      </c>
      <c r="BL2253" t="s">
        <v>6493</v>
      </c>
      <c r="BM2253" s="31">
        <v>46206.526724537034</v>
      </c>
      <c r="CM2253" s="4">
        <f t="shared" si="90"/>
        <v>46205.765069444446</v>
      </c>
      <c r="CN2253">
        <f t="shared" si="91"/>
        <v>1</v>
      </c>
      <c r="CO2253" t="str">
        <f>VLOOKUP(A2253,Sheet1!$A$2:$B$221,2,0)</f>
        <v>South East Zone</v>
      </c>
    </row>
    <row r="2254" spans="1:93" x14ac:dyDescent="0.35">
      <c r="A2254" t="s">
        <v>9305</v>
      </c>
      <c r="B2254">
        <v>1436</v>
      </c>
      <c r="C2254" t="s">
        <v>9332</v>
      </c>
      <c r="D2254" t="s">
        <v>678</v>
      </c>
      <c r="E2254" t="s">
        <v>545</v>
      </c>
      <c r="F2254" t="s">
        <v>546</v>
      </c>
      <c r="G2254" t="s">
        <v>688</v>
      </c>
      <c r="H2254" t="s">
        <v>13161</v>
      </c>
      <c r="I2254">
        <v>786994</v>
      </c>
      <c r="J2254" t="s">
        <v>4342</v>
      </c>
      <c r="K2254" t="s">
        <v>4343</v>
      </c>
      <c r="L2254" t="s">
        <v>4622</v>
      </c>
      <c r="M2254" t="s">
        <v>13162</v>
      </c>
      <c r="N2254">
        <v>70000</v>
      </c>
      <c r="O2254" t="s">
        <v>1029</v>
      </c>
      <c r="P2254" t="s">
        <v>1030</v>
      </c>
      <c r="Q2254" t="s">
        <v>13163</v>
      </c>
      <c r="R2254">
        <v>2721502271</v>
      </c>
      <c r="S2254" s="14">
        <v>46210</v>
      </c>
      <c r="T2254" t="s">
        <v>9307</v>
      </c>
      <c r="U2254" s="31">
        <v>46210.733182870368</v>
      </c>
      <c r="Y2254" s="14">
        <v>46210</v>
      </c>
      <c r="Z2254" t="s">
        <v>9307</v>
      </c>
      <c r="AA2254" s="31">
        <v>46210.734756944446</v>
      </c>
      <c r="AK2254" s="14">
        <v>46210</v>
      </c>
      <c r="AL2254" t="s">
        <v>9308</v>
      </c>
      <c r="AM2254" s="31">
        <v>46210.769849537035</v>
      </c>
      <c r="AQ2254" s="31">
        <v>46210.769849537035</v>
      </c>
      <c r="AR2254" s="14">
        <v>46210</v>
      </c>
      <c r="AS2254" t="s">
        <v>9308</v>
      </c>
      <c r="AT2254" t="s">
        <v>546</v>
      </c>
      <c r="AU2254" t="s">
        <v>678</v>
      </c>
      <c r="AV2254" s="14">
        <v>46210</v>
      </c>
      <c r="AW2254" t="s">
        <v>9308</v>
      </c>
      <c r="AX2254" s="31">
        <v>46210.787129629629</v>
      </c>
      <c r="AY2254" s="14">
        <v>46211</v>
      </c>
      <c r="AZ2254" t="s">
        <v>1211</v>
      </c>
      <c r="BA2254" s="31">
        <v>46211.360729166663</v>
      </c>
      <c r="CM2254" s="4">
        <f t="shared" si="90"/>
        <v>46210.734756944446</v>
      </c>
      <c r="CN2254">
        <f t="shared" si="91"/>
        <v>0</v>
      </c>
      <c r="CO2254" t="str">
        <f>VLOOKUP(A2254,Sheet1!$A$2:$B$221,2,0)</f>
        <v>South East Zone</v>
      </c>
    </row>
    <row r="2255" spans="1:93" x14ac:dyDescent="0.35">
      <c r="A2255" t="s">
        <v>9305</v>
      </c>
      <c r="B2255">
        <v>1436</v>
      </c>
      <c r="C2255" t="s">
        <v>9332</v>
      </c>
      <c r="D2255" t="s">
        <v>678</v>
      </c>
      <c r="E2255" t="s">
        <v>545</v>
      </c>
      <c r="F2255" t="s">
        <v>546</v>
      </c>
      <c r="G2255" t="s">
        <v>688</v>
      </c>
      <c r="H2255" t="s">
        <v>13161</v>
      </c>
      <c r="I2255">
        <v>786994</v>
      </c>
      <c r="J2255" t="s">
        <v>4342</v>
      </c>
      <c r="K2255" t="s">
        <v>4343</v>
      </c>
      <c r="L2255" t="s">
        <v>4622</v>
      </c>
      <c r="M2255" t="s">
        <v>13162</v>
      </c>
      <c r="N2255">
        <v>77000</v>
      </c>
      <c r="O2255" t="s">
        <v>1124</v>
      </c>
      <c r="P2255" t="s">
        <v>1125</v>
      </c>
      <c r="Q2255" t="s">
        <v>13164</v>
      </c>
      <c r="R2255">
        <v>4573791124</v>
      </c>
      <c r="S2255" s="14">
        <v>46210</v>
      </c>
      <c r="T2255" t="s">
        <v>9307</v>
      </c>
      <c r="U2255" s="31">
        <v>46210.733113425929</v>
      </c>
      <c r="Y2255" s="14">
        <v>46210</v>
      </c>
      <c r="Z2255" t="s">
        <v>9307</v>
      </c>
      <c r="AA2255" s="31">
        <v>46210.7346875</v>
      </c>
      <c r="AK2255" s="14">
        <v>46210</v>
      </c>
      <c r="AL2255" t="s">
        <v>9308</v>
      </c>
      <c r="AM2255" s="31">
        <v>46210.769872685189</v>
      </c>
      <c r="AQ2255" s="31">
        <v>46210.769872685189</v>
      </c>
      <c r="AR2255" s="14">
        <v>46210</v>
      </c>
      <c r="AS2255" t="s">
        <v>9308</v>
      </c>
      <c r="AT2255" t="s">
        <v>546</v>
      </c>
      <c r="AU2255" t="s">
        <v>678</v>
      </c>
      <c r="AV2255" s="14">
        <v>46210</v>
      </c>
      <c r="AW2255" t="s">
        <v>9308</v>
      </c>
      <c r="AX2255" s="31">
        <v>46210.787152777775</v>
      </c>
      <c r="AY2255" s="14">
        <v>46211</v>
      </c>
      <c r="AZ2255" t="s">
        <v>1211</v>
      </c>
      <c r="BA2255" s="31">
        <v>46211.360729166663</v>
      </c>
      <c r="CM2255" s="4">
        <f t="shared" si="90"/>
        <v>46210.7346875</v>
      </c>
      <c r="CN2255">
        <f t="shared" si="91"/>
        <v>0</v>
      </c>
      <c r="CO2255" t="str">
        <f>VLOOKUP(A2255,Sheet1!$A$2:$B$221,2,0)</f>
        <v>South East Zone</v>
      </c>
    </row>
    <row r="2256" spans="1:93" x14ac:dyDescent="0.35">
      <c r="A2256" t="s">
        <v>9305</v>
      </c>
      <c r="B2256">
        <v>1436</v>
      </c>
      <c r="C2256" t="s">
        <v>9332</v>
      </c>
      <c r="D2256" t="s">
        <v>678</v>
      </c>
      <c r="E2256" t="s">
        <v>545</v>
      </c>
      <c r="F2256" t="s">
        <v>546</v>
      </c>
      <c r="G2256" t="s">
        <v>688</v>
      </c>
      <c r="H2256" t="s">
        <v>13161</v>
      </c>
      <c r="I2256">
        <v>786994</v>
      </c>
      <c r="J2256" t="s">
        <v>4342</v>
      </c>
      <c r="K2256" t="s">
        <v>4343</v>
      </c>
      <c r="L2256" t="s">
        <v>4622</v>
      </c>
      <c r="M2256" t="s">
        <v>13162</v>
      </c>
      <c r="N2256">
        <v>45000</v>
      </c>
      <c r="O2256" t="s">
        <v>1036</v>
      </c>
      <c r="P2256" t="s">
        <v>1037</v>
      </c>
      <c r="Q2256" t="s">
        <v>13165</v>
      </c>
      <c r="R2256">
        <v>3215260762</v>
      </c>
      <c r="S2256" s="14">
        <v>46210</v>
      </c>
      <c r="T2256" t="s">
        <v>9307</v>
      </c>
      <c r="U2256" s="31">
        <v>46210.733078703706</v>
      </c>
      <c r="Y2256" s="14">
        <v>46210</v>
      </c>
      <c r="Z2256" t="s">
        <v>9307</v>
      </c>
      <c r="AA2256" s="31">
        <v>46210.734664351854</v>
      </c>
      <c r="AK2256" s="14">
        <v>46210</v>
      </c>
      <c r="AL2256" t="s">
        <v>9308</v>
      </c>
      <c r="AM2256" s="31">
        <v>46210.769895833335</v>
      </c>
      <c r="AQ2256" s="31">
        <v>46210.769895833335</v>
      </c>
      <c r="AR2256" s="14">
        <v>46210</v>
      </c>
      <c r="AS2256" t="s">
        <v>9308</v>
      </c>
      <c r="AT2256" t="s">
        <v>546</v>
      </c>
      <c r="AU2256" t="s">
        <v>678</v>
      </c>
      <c r="AV2256" s="14">
        <v>46210</v>
      </c>
      <c r="AW2256" t="s">
        <v>9308</v>
      </c>
      <c r="AX2256" s="31">
        <v>46210.787164351852</v>
      </c>
      <c r="AY2256" s="14">
        <v>46211</v>
      </c>
      <c r="AZ2256" t="s">
        <v>1211</v>
      </c>
      <c r="BA2256" s="31">
        <v>46211.360729166663</v>
      </c>
      <c r="CM2256" s="4">
        <f t="shared" si="90"/>
        <v>46210.734664351854</v>
      </c>
      <c r="CN2256">
        <f t="shared" si="91"/>
        <v>0</v>
      </c>
      <c r="CO2256" t="str">
        <f>VLOOKUP(A2256,Sheet1!$A$2:$B$221,2,0)</f>
        <v>South East Zone</v>
      </c>
    </row>
  </sheetData>
  <autoFilter ref="A1:CO2256" xr:uid="{EF5297D0-2E7D-4C18-8A76-2B3C5050BB0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FF718-0408-40BD-BB5F-A04C287A59C5}">
  <dimension ref="A1:CP2120"/>
  <sheetViews>
    <sheetView topLeftCell="Q1" workbookViewId="0">
      <pane ySplit="1" topLeftCell="A2" activePane="bottomLeft" state="frozen"/>
      <selection activeCell="Q1" sqref="Q1"/>
      <selection pane="bottomLeft" activeCell="T1" sqref="T1"/>
    </sheetView>
  </sheetViews>
  <sheetFormatPr defaultRowHeight="14.5" x14ac:dyDescent="0.35"/>
  <cols>
    <col min="1" max="1" width="19.6328125" bestFit="1" customWidth="1"/>
    <col min="2" max="2" width="11.36328125" bestFit="1" customWidth="1"/>
    <col min="3" max="3" width="15.6328125" bestFit="1" customWidth="1"/>
    <col min="4" max="4" width="11.6328125" bestFit="1" customWidth="1"/>
    <col min="5" max="5" width="31.54296875" bestFit="1" customWidth="1"/>
    <col min="6" max="6" width="10.36328125" bestFit="1" customWidth="1"/>
    <col min="7" max="7" width="23.1796875" bestFit="1" customWidth="1"/>
    <col min="8" max="8" width="33" bestFit="1" customWidth="1"/>
    <col min="9" max="9" width="11.1796875" bestFit="1" customWidth="1"/>
    <col min="10" max="10" width="26.81640625" bestFit="1" customWidth="1"/>
    <col min="11" max="11" width="13.81640625" bestFit="1" customWidth="1"/>
    <col min="12" max="12" width="11.90625" bestFit="1" customWidth="1"/>
    <col min="13" max="13" width="13.36328125" bestFit="1" customWidth="1"/>
    <col min="14" max="14" width="14.81640625" bestFit="1" customWidth="1"/>
    <col min="15" max="15" width="31.6328125" bestFit="1" customWidth="1"/>
    <col min="16" max="16" width="18.08984375" bestFit="1" customWidth="1"/>
    <col min="17" max="17" width="33.1796875" bestFit="1" customWidth="1"/>
    <col min="18" max="18" width="16.36328125" bestFit="1" customWidth="1"/>
    <col min="19" max="19" width="8.90625" bestFit="1" customWidth="1"/>
    <col min="20" max="20" width="42.1796875" style="1" customWidth="1"/>
    <col min="21" max="21" width="11.54296875" style="1" customWidth="1"/>
    <col min="22" max="22" width="10.08984375" bestFit="1" customWidth="1"/>
    <col min="23" max="23" width="41.81640625" bestFit="1" customWidth="1"/>
    <col min="24" max="24" width="16.453125" bestFit="1" customWidth="1"/>
    <col min="25" max="25" width="17.54296875" bestFit="1" customWidth="1"/>
    <col min="26" max="26" width="17.36328125" bestFit="1" customWidth="1"/>
    <col min="27" max="27" width="24.36328125" bestFit="1" customWidth="1"/>
    <col min="28" max="28" width="10.08984375" bestFit="1" customWidth="1"/>
    <col min="29" max="29" width="36.26953125" bestFit="1" customWidth="1"/>
    <col min="30" max="30" width="16.453125" bestFit="1" customWidth="1"/>
    <col min="31" max="31" width="10.08984375" bestFit="1" customWidth="1"/>
    <col min="32" max="32" width="36.26953125" bestFit="1" customWidth="1"/>
    <col min="33" max="33" width="16.453125" bestFit="1" customWidth="1"/>
    <col min="34" max="34" width="10.08984375" bestFit="1" customWidth="1"/>
    <col min="35" max="35" width="27.08984375" bestFit="1" customWidth="1"/>
    <col min="36" max="36" width="16.453125" bestFit="1" customWidth="1"/>
    <col min="37" max="37" width="10.08984375" bestFit="1" customWidth="1"/>
    <col min="38" max="38" width="30.453125" bestFit="1" customWidth="1"/>
    <col min="39" max="39" width="16.453125" bestFit="1" customWidth="1"/>
    <col min="40" max="40" width="10.08984375" bestFit="1" customWidth="1"/>
    <col min="41" max="41" width="42.453125" bestFit="1" customWidth="1"/>
    <col min="42" max="42" width="16.453125" bestFit="1" customWidth="1"/>
    <col min="43" max="43" width="10.08984375" bestFit="1" customWidth="1"/>
    <col min="44" max="44" width="31.36328125" bestFit="1" customWidth="1"/>
    <col min="45" max="45" width="16.453125" bestFit="1" customWidth="1"/>
    <col min="46" max="46" width="15.1796875" bestFit="1" customWidth="1"/>
    <col min="47" max="47" width="10.81640625" bestFit="1" customWidth="1"/>
    <col min="48" max="48" width="42.453125" customWidth="1"/>
    <col min="49" max="49" width="10.36328125" customWidth="1"/>
    <col min="50" max="50" width="11.36328125" customWidth="1"/>
    <col min="51" max="51" width="16.54296875" customWidth="1"/>
    <col min="52" max="52" width="43.36328125" customWidth="1"/>
    <col min="53" max="53" width="23.453125" customWidth="1"/>
    <col min="54" max="54" width="20.453125" customWidth="1"/>
    <col min="55" max="55" width="34.1796875" customWidth="1"/>
    <col min="56" max="56" width="27.36328125" customWidth="1"/>
    <col min="57" max="57" width="20.1796875" customWidth="1"/>
    <col min="58" max="58" width="34.453125" customWidth="1"/>
    <col min="59" max="59" width="27.08984375" customWidth="1"/>
    <col min="60" max="60" width="20.26953125" customWidth="1"/>
    <col min="61" max="61" width="34" customWidth="1"/>
    <col min="62" max="62" width="27.1796875" customWidth="1"/>
    <col min="63" max="63" width="28.08984375" customWidth="1"/>
    <col min="64" max="64" width="34" customWidth="1"/>
    <col min="65" max="65" width="35" customWidth="1"/>
    <col min="66" max="66" width="19" customWidth="1"/>
    <col min="67" max="67" width="34" customWidth="1"/>
    <col min="68" max="68" width="25.90625" customWidth="1"/>
    <col min="69" max="69" width="28.1796875" customWidth="1"/>
    <col min="70" max="70" width="28" customWidth="1"/>
    <col min="71" max="71" width="35.08984375" customWidth="1"/>
    <col min="72" max="72" width="30" customWidth="1"/>
    <col min="73" max="73" width="29.81640625" customWidth="1"/>
    <col min="74" max="74" width="36.81640625" customWidth="1"/>
    <col min="75" max="75" width="16.54296875" customWidth="1"/>
    <col min="76" max="76" width="16.36328125" customWidth="1"/>
    <col min="77" max="77" width="23.453125" customWidth="1"/>
    <col min="78" max="78" width="12.7265625" customWidth="1"/>
    <col min="79" max="79" width="31.90625" customWidth="1"/>
    <col min="80" max="80" width="19.6328125" customWidth="1"/>
    <col min="81" max="81" width="14.6328125" customWidth="1"/>
    <col min="82" max="82" width="31.90625" customWidth="1"/>
    <col min="83" max="83" width="21.54296875" customWidth="1"/>
    <col min="84" max="84" width="12.453125" customWidth="1"/>
    <col min="85" max="85" width="12.26953125" customWidth="1"/>
    <col min="86" max="86" width="19.36328125" customWidth="1"/>
    <col min="87" max="87" width="13.7265625" customWidth="1"/>
    <col min="88" max="88" width="43.36328125" customWidth="1"/>
    <col min="89" max="89" width="20.54296875" customWidth="1"/>
    <col min="90" max="90" width="22.7265625" customWidth="1"/>
    <col min="91" max="91" width="22.54296875" customWidth="1"/>
    <col min="92" max="92" width="29.6328125" customWidth="1"/>
    <col min="93" max="93" width="8.26953125" customWidth="1"/>
    <col min="94" max="94" width="14.1796875" bestFit="1" customWidth="1"/>
  </cols>
  <sheetData>
    <row r="1" spans="1:94" x14ac:dyDescent="0.35">
      <c r="A1" s="2" t="s">
        <v>0</v>
      </c>
      <c r="B1" s="2" t="s">
        <v>1</v>
      </c>
      <c r="C1" s="62" t="s">
        <v>290</v>
      </c>
      <c r="D1" s="62" t="s">
        <v>291</v>
      </c>
      <c r="E1" s="62" t="s">
        <v>292</v>
      </c>
      <c r="F1" s="62" t="s">
        <v>293</v>
      </c>
      <c r="G1" s="62" t="s">
        <v>294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62" t="s">
        <v>682</v>
      </c>
      <c r="T1" s="70" t="s">
        <v>681</v>
      </c>
      <c r="U1" s="70" t="s">
        <v>687</v>
      </c>
      <c r="V1" s="2" t="s">
        <v>13</v>
      </c>
      <c r="W1" s="2" t="s">
        <v>14</v>
      </c>
      <c r="X1" s="2" t="s">
        <v>15</v>
      </c>
      <c r="Y1" s="2" t="s">
        <v>16</v>
      </c>
      <c r="Z1" s="2" t="s">
        <v>17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25</v>
      </c>
      <c r="AI1" s="2" t="s">
        <v>26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31</v>
      </c>
      <c r="AO1" s="2" t="s">
        <v>32</v>
      </c>
      <c r="AP1" s="2" t="s">
        <v>33</v>
      </c>
      <c r="AQ1" s="2" t="s">
        <v>34</v>
      </c>
      <c r="AR1" s="2" t="s">
        <v>35</v>
      </c>
      <c r="AS1" s="2" t="s">
        <v>36</v>
      </c>
      <c r="AT1" s="70" t="s">
        <v>287</v>
      </c>
      <c r="AU1" s="70" t="s">
        <v>289</v>
      </c>
      <c r="AV1" s="62" t="s">
        <v>288</v>
      </c>
      <c r="AW1" s="62" t="s">
        <v>675</v>
      </c>
      <c r="AX1" s="62" t="s">
        <v>676</v>
      </c>
      <c r="AY1" s="2" t="s">
        <v>37</v>
      </c>
      <c r="AZ1" s="2" t="s">
        <v>38</v>
      </c>
      <c r="BA1" s="2" t="s">
        <v>39</v>
      </c>
      <c r="BB1" s="2" t="s">
        <v>40</v>
      </c>
      <c r="BC1" s="2" t="s">
        <v>41</v>
      </c>
      <c r="BD1" s="2" t="s">
        <v>42</v>
      </c>
      <c r="BE1" s="2" t="s">
        <v>43</v>
      </c>
      <c r="BF1" s="2" t="s">
        <v>44</v>
      </c>
      <c r="BG1" s="2" t="s">
        <v>45</v>
      </c>
      <c r="BH1" s="2" t="s">
        <v>46</v>
      </c>
      <c r="BI1" s="2" t="s">
        <v>47</v>
      </c>
      <c r="BJ1" s="2" t="s">
        <v>48</v>
      </c>
      <c r="BK1" s="2" t="s">
        <v>49</v>
      </c>
      <c r="BL1" s="2" t="s">
        <v>50</v>
      </c>
      <c r="BM1" s="2" t="s">
        <v>51</v>
      </c>
      <c r="BN1" s="2" t="s">
        <v>52</v>
      </c>
      <c r="BO1" s="2" t="s">
        <v>53</v>
      </c>
      <c r="BP1" s="2" t="s">
        <v>54</v>
      </c>
      <c r="BQ1" s="2" t="s">
        <v>55</v>
      </c>
      <c r="BR1" s="2" t="s">
        <v>56</v>
      </c>
      <c r="BS1" s="2" t="s">
        <v>57</v>
      </c>
      <c r="BT1" s="2" t="s">
        <v>58</v>
      </c>
      <c r="BU1" s="2" t="s">
        <v>59</v>
      </c>
      <c r="BV1" s="2" t="s">
        <v>60</v>
      </c>
      <c r="BW1" s="2" t="s">
        <v>61</v>
      </c>
      <c r="BX1" s="2" t="s">
        <v>62</v>
      </c>
      <c r="BY1" s="2" t="s">
        <v>63</v>
      </c>
      <c r="BZ1" s="2" t="s">
        <v>64</v>
      </c>
      <c r="CA1" s="2" t="s">
        <v>65</v>
      </c>
      <c r="CB1" s="2" t="s">
        <v>66</v>
      </c>
      <c r="CC1" s="2" t="s">
        <v>67</v>
      </c>
      <c r="CD1" s="2" t="s">
        <v>68</v>
      </c>
      <c r="CE1" s="2" t="s">
        <v>69</v>
      </c>
      <c r="CF1" s="2" t="s">
        <v>70</v>
      </c>
      <c r="CG1" s="2" t="s">
        <v>71</v>
      </c>
      <c r="CH1" s="2" t="s">
        <v>72</v>
      </c>
      <c r="CI1" s="2" t="s">
        <v>73</v>
      </c>
      <c r="CJ1" s="2" t="s">
        <v>74</v>
      </c>
      <c r="CK1" s="2" t="s">
        <v>75</v>
      </c>
      <c r="CL1" s="2" t="s">
        <v>76</v>
      </c>
      <c r="CM1" s="2" t="s">
        <v>77</v>
      </c>
      <c r="CN1" s="2" t="s">
        <v>78</v>
      </c>
      <c r="CO1" s="2" t="s">
        <v>79</v>
      </c>
      <c r="CP1" s="62" t="s">
        <v>772</v>
      </c>
    </row>
    <row r="2" spans="1:94" x14ac:dyDescent="0.35">
      <c r="A2" t="s">
        <v>4620</v>
      </c>
      <c r="B2">
        <v>102</v>
      </c>
      <c r="C2" t="s">
        <v>9332</v>
      </c>
      <c r="D2" t="s">
        <v>678</v>
      </c>
      <c r="E2" t="s">
        <v>155</v>
      </c>
      <c r="F2" t="s">
        <v>353</v>
      </c>
      <c r="G2" t="s">
        <v>352</v>
      </c>
      <c r="H2" t="s">
        <v>9882</v>
      </c>
      <c r="I2">
        <v>44527</v>
      </c>
      <c r="J2" t="s">
        <v>4635</v>
      </c>
      <c r="K2" t="s">
        <v>4636</v>
      </c>
      <c r="L2" t="s">
        <v>4622</v>
      </c>
      <c r="M2" t="s">
        <v>9883</v>
      </c>
      <c r="N2">
        <v>90000</v>
      </c>
      <c r="O2" t="s">
        <v>9422</v>
      </c>
      <c r="P2" t="s">
        <v>9423</v>
      </c>
      <c r="Q2" t="s">
        <v>9884</v>
      </c>
      <c r="R2">
        <v>2135734707</v>
      </c>
      <c r="S2" t="s">
        <v>13394</v>
      </c>
      <c r="T2"/>
      <c r="V2" s="14">
        <v>46209</v>
      </c>
      <c r="W2" t="s">
        <v>4639</v>
      </c>
      <c r="X2" s="31">
        <v>46209.404305555552</v>
      </c>
      <c r="AN2" s="14">
        <v>46209</v>
      </c>
      <c r="AO2" t="s">
        <v>4626</v>
      </c>
      <c r="AP2" s="31">
        <v>46209.537604166668</v>
      </c>
      <c r="AT2" s="31">
        <v>46209.537604166668</v>
      </c>
      <c r="AU2" s="14">
        <v>46209</v>
      </c>
      <c r="AV2" t="s">
        <v>4626</v>
      </c>
      <c r="AW2" t="s">
        <v>4627</v>
      </c>
      <c r="AX2" t="s">
        <v>677</v>
      </c>
      <c r="AY2" s="14">
        <v>46209</v>
      </c>
      <c r="AZ2" t="s">
        <v>4626</v>
      </c>
      <c r="BA2" s="31">
        <v>46209.539652777778</v>
      </c>
      <c r="BB2" s="14">
        <v>46209</v>
      </c>
      <c r="BC2" t="s">
        <v>933</v>
      </c>
      <c r="BD2" s="31">
        <v>46209.543402777781</v>
      </c>
      <c r="BE2" s="14">
        <v>46209</v>
      </c>
      <c r="BF2" t="s">
        <v>5362</v>
      </c>
      <c r="BG2" s="31">
        <v>46209.5549537037</v>
      </c>
      <c r="BH2" s="14">
        <v>46209</v>
      </c>
      <c r="BI2" t="s">
        <v>972</v>
      </c>
      <c r="BJ2" s="31">
        <v>46209.581203703703</v>
      </c>
      <c r="BN2" s="14">
        <v>46209</v>
      </c>
      <c r="BO2" t="s">
        <v>972</v>
      </c>
      <c r="BP2" s="31">
        <v>46209.585358796299</v>
      </c>
      <c r="CP2" t="str">
        <f>VLOOKUP(A2,Sheet1!$A$2:$E$221,2,0)</f>
        <v>East Zone</v>
      </c>
    </row>
    <row r="3" spans="1:94" x14ac:dyDescent="0.35">
      <c r="A3" t="s">
        <v>4620</v>
      </c>
      <c r="B3">
        <v>102</v>
      </c>
      <c r="C3" t="s">
        <v>9332</v>
      </c>
      <c r="D3" t="s">
        <v>678</v>
      </c>
      <c r="E3" t="s">
        <v>155</v>
      </c>
      <c r="F3" t="s">
        <v>353</v>
      </c>
      <c r="G3" t="s">
        <v>352</v>
      </c>
      <c r="H3" t="s">
        <v>4621</v>
      </c>
      <c r="I3">
        <v>45417</v>
      </c>
      <c r="J3" t="s">
        <v>941</v>
      </c>
      <c r="K3" t="s">
        <v>2447</v>
      </c>
      <c r="L3" t="s">
        <v>4622</v>
      </c>
      <c r="M3" t="s">
        <v>4623</v>
      </c>
      <c r="N3">
        <v>65000</v>
      </c>
      <c r="O3" t="s">
        <v>1006</v>
      </c>
      <c r="P3" t="s">
        <v>1007</v>
      </c>
      <c r="Q3" t="s">
        <v>4624</v>
      </c>
      <c r="R3">
        <v>8147235469</v>
      </c>
      <c r="S3" t="s">
        <v>13394</v>
      </c>
      <c r="T3"/>
      <c r="V3" s="14">
        <v>46206</v>
      </c>
      <c r="W3" t="s">
        <v>4625</v>
      </c>
      <c r="X3" s="31">
        <v>46206.389270833337</v>
      </c>
      <c r="AN3" s="14">
        <v>46206</v>
      </c>
      <c r="AO3" t="s">
        <v>4626</v>
      </c>
      <c r="AP3" s="31">
        <v>46206.462395833332</v>
      </c>
      <c r="AT3" s="31">
        <v>46206.462395833332</v>
      </c>
      <c r="AU3" s="14">
        <v>46206</v>
      </c>
      <c r="AV3" t="s">
        <v>4626</v>
      </c>
      <c r="AW3" t="s">
        <v>4627</v>
      </c>
      <c r="AX3" t="s">
        <v>677</v>
      </c>
      <c r="AY3" s="14">
        <v>46206</v>
      </c>
      <c r="AZ3" t="s">
        <v>4626</v>
      </c>
      <c r="BA3" s="31">
        <v>46206.46429398148</v>
      </c>
      <c r="BB3" s="14">
        <v>46206</v>
      </c>
      <c r="BC3" t="s">
        <v>933</v>
      </c>
      <c r="BD3" s="31">
        <v>46206.477858796294</v>
      </c>
      <c r="BE3" s="14">
        <v>46206</v>
      </c>
      <c r="BF3" t="s">
        <v>4628</v>
      </c>
      <c r="BG3" s="31">
        <v>46206.482546296298</v>
      </c>
      <c r="BH3" s="14">
        <v>46206</v>
      </c>
      <c r="BI3" t="s">
        <v>942</v>
      </c>
      <c r="BJ3" s="31">
        <v>46206.508460648147</v>
      </c>
      <c r="BK3" s="14">
        <v>46206</v>
      </c>
      <c r="BL3" t="s">
        <v>942</v>
      </c>
      <c r="BM3" s="31">
        <v>46206.50984953704</v>
      </c>
      <c r="BZ3" s="14">
        <v>46206</v>
      </c>
      <c r="CA3" t="s">
        <v>942</v>
      </c>
      <c r="CB3" s="31">
        <v>46206.521956018521</v>
      </c>
      <c r="CC3" s="14">
        <v>46206</v>
      </c>
      <c r="CD3" t="s">
        <v>944</v>
      </c>
      <c r="CE3" s="31">
        <v>46206.535868055558</v>
      </c>
      <c r="CI3" s="14">
        <v>46206</v>
      </c>
      <c r="CJ3" t="s">
        <v>4626</v>
      </c>
      <c r="CK3" s="31">
        <v>46206.682187500002</v>
      </c>
      <c r="CP3" t="str">
        <f>VLOOKUP(A3,Sheet1!$A$2:$E$221,2,0)</f>
        <v>East Zone</v>
      </c>
    </row>
    <row r="4" spans="1:94" x14ac:dyDescent="0.35">
      <c r="A4" t="s">
        <v>4620</v>
      </c>
      <c r="B4">
        <v>102</v>
      </c>
      <c r="C4" t="s">
        <v>9332</v>
      </c>
      <c r="D4" t="s">
        <v>678</v>
      </c>
      <c r="E4" t="s">
        <v>155</v>
      </c>
      <c r="F4" t="s">
        <v>353</v>
      </c>
      <c r="G4" t="s">
        <v>352</v>
      </c>
      <c r="H4" t="s">
        <v>4621</v>
      </c>
      <c r="I4">
        <v>45417</v>
      </c>
      <c r="J4" t="s">
        <v>941</v>
      </c>
      <c r="K4" t="s">
        <v>2447</v>
      </c>
      <c r="L4" t="s">
        <v>4622</v>
      </c>
      <c r="M4" t="s">
        <v>4629</v>
      </c>
      <c r="N4">
        <v>45000</v>
      </c>
      <c r="O4" t="s">
        <v>4630</v>
      </c>
      <c r="P4" t="s">
        <v>4631</v>
      </c>
      <c r="Q4" t="s">
        <v>4632</v>
      </c>
      <c r="R4">
        <v>7428699573</v>
      </c>
      <c r="S4" t="s">
        <v>13394</v>
      </c>
      <c r="T4"/>
      <c r="V4" s="14">
        <v>46205</v>
      </c>
      <c r="W4" t="s">
        <v>4625</v>
      </c>
      <c r="X4" s="31">
        <v>46205.497372685182</v>
      </c>
      <c r="AN4" s="14">
        <v>46205</v>
      </c>
      <c r="AO4" t="s">
        <v>4626</v>
      </c>
      <c r="AP4" s="31">
        <v>46205.6483912037</v>
      </c>
      <c r="AT4" s="31">
        <v>46205.6483912037</v>
      </c>
      <c r="AU4" s="14">
        <v>46205</v>
      </c>
      <c r="AV4" t="s">
        <v>4626</v>
      </c>
      <c r="AW4" t="s">
        <v>4627</v>
      </c>
      <c r="AX4" t="s">
        <v>677</v>
      </c>
      <c r="AY4" s="14">
        <v>46205</v>
      </c>
      <c r="AZ4" t="s">
        <v>4626</v>
      </c>
      <c r="BA4" s="31">
        <v>46205.648773148147</v>
      </c>
      <c r="BB4" s="14">
        <v>46205</v>
      </c>
      <c r="BC4" t="s">
        <v>933</v>
      </c>
      <c r="BD4" s="31">
        <v>46205.658437500002</v>
      </c>
      <c r="BE4" s="14">
        <v>46205</v>
      </c>
      <c r="BF4" t="s">
        <v>4633</v>
      </c>
      <c r="BG4" s="31">
        <v>46205.67628472222</v>
      </c>
      <c r="BH4" s="14">
        <v>46205</v>
      </c>
      <c r="BI4" t="s">
        <v>972</v>
      </c>
      <c r="BJ4" s="31">
        <v>46205.745474537034</v>
      </c>
      <c r="BK4" s="14">
        <v>46205</v>
      </c>
      <c r="BL4" t="s">
        <v>972</v>
      </c>
      <c r="BM4" s="31">
        <v>46205.746550925927</v>
      </c>
      <c r="BZ4" s="14">
        <v>46205</v>
      </c>
      <c r="CA4" t="s">
        <v>972</v>
      </c>
      <c r="CB4" s="31">
        <v>46205.755740740744</v>
      </c>
      <c r="CC4" s="14">
        <v>46205</v>
      </c>
      <c r="CD4" t="s">
        <v>957</v>
      </c>
      <c r="CE4" s="31">
        <v>46205.763958333337</v>
      </c>
      <c r="CI4" s="14">
        <v>46205</v>
      </c>
      <c r="CJ4" t="s">
        <v>2936</v>
      </c>
      <c r="CK4" s="31">
        <v>46205.774062500001</v>
      </c>
      <c r="CP4" t="str">
        <f>VLOOKUP(A4,Sheet1!$A$2:$E$221,2,0)</f>
        <v>East Zone</v>
      </c>
    </row>
    <row r="5" spans="1:94" x14ac:dyDescent="0.35">
      <c r="A5" t="s">
        <v>4620</v>
      </c>
      <c r="B5">
        <v>102</v>
      </c>
      <c r="C5" t="s">
        <v>9332</v>
      </c>
      <c r="D5" t="s">
        <v>678</v>
      </c>
      <c r="E5" t="s">
        <v>155</v>
      </c>
      <c r="F5" t="s">
        <v>353</v>
      </c>
      <c r="G5" t="s">
        <v>352</v>
      </c>
      <c r="H5" t="s">
        <v>4634</v>
      </c>
      <c r="I5">
        <v>63752</v>
      </c>
      <c r="J5" t="s">
        <v>4635</v>
      </c>
      <c r="K5" t="s">
        <v>4636</v>
      </c>
      <c r="L5" t="s">
        <v>4622</v>
      </c>
      <c r="M5" t="s">
        <v>4637</v>
      </c>
      <c r="N5">
        <v>90000</v>
      </c>
      <c r="O5" t="s">
        <v>931</v>
      </c>
      <c r="P5" t="s">
        <v>932</v>
      </c>
      <c r="Q5" t="s">
        <v>4638</v>
      </c>
      <c r="R5">
        <v>2983327231</v>
      </c>
      <c r="S5" t="s">
        <v>13394</v>
      </c>
      <c r="T5"/>
      <c r="V5" s="14">
        <v>46205</v>
      </c>
      <c r="W5" t="s">
        <v>4639</v>
      </c>
      <c r="X5" s="31">
        <v>46205.481874999998</v>
      </c>
      <c r="AN5" s="14">
        <v>46205</v>
      </c>
      <c r="AO5" t="s">
        <v>4626</v>
      </c>
      <c r="AP5" s="31">
        <v>46205.521944444445</v>
      </c>
      <c r="AT5" s="31">
        <v>46205.521944444445</v>
      </c>
      <c r="AU5" s="14">
        <v>46205</v>
      </c>
      <c r="AV5" t="s">
        <v>4626</v>
      </c>
      <c r="AW5" t="s">
        <v>4627</v>
      </c>
      <c r="AX5" t="s">
        <v>677</v>
      </c>
      <c r="AY5" s="14">
        <v>46205</v>
      </c>
      <c r="AZ5" t="s">
        <v>4626</v>
      </c>
      <c r="BA5" s="31">
        <v>46205.523252314815</v>
      </c>
      <c r="BB5" s="14">
        <v>46205</v>
      </c>
      <c r="BC5" t="s">
        <v>933</v>
      </c>
      <c r="BD5" s="31">
        <v>46205.527685185189</v>
      </c>
      <c r="BE5" s="14">
        <v>46205</v>
      </c>
      <c r="BF5" t="s">
        <v>4640</v>
      </c>
      <c r="BG5" s="31">
        <v>46205.53528935185</v>
      </c>
      <c r="BH5" s="14">
        <v>46205</v>
      </c>
      <c r="BI5" t="s">
        <v>942</v>
      </c>
      <c r="BJ5" s="31">
        <v>46205.603645833333</v>
      </c>
      <c r="BK5" s="14">
        <v>46205</v>
      </c>
      <c r="BL5" t="s">
        <v>942</v>
      </c>
      <c r="BM5" s="31">
        <v>46205.605810185189</v>
      </c>
      <c r="BZ5" s="14">
        <v>46205</v>
      </c>
      <c r="CA5" t="s">
        <v>942</v>
      </c>
      <c r="CB5" s="31">
        <v>46205.629884259259</v>
      </c>
      <c r="CC5" s="14">
        <v>46205</v>
      </c>
      <c r="CD5" t="s">
        <v>938</v>
      </c>
      <c r="CE5" s="31">
        <v>46205.640300925923</v>
      </c>
      <c r="CI5" s="14">
        <v>46205</v>
      </c>
      <c r="CJ5" t="s">
        <v>2936</v>
      </c>
      <c r="CK5" s="31">
        <v>46205.736354166664</v>
      </c>
      <c r="CP5" t="str">
        <f>VLOOKUP(A5,Sheet1!$A$2:$E$221,2,0)</f>
        <v>East Zone</v>
      </c>
    </row>
    <row r="6" spans="1:94" x14ac:dyDescent="0.35">
      <c r="A6" t="s">
        <v>4620</v>
      </c>
      <c r="B6">
        <v>102</v>
      </c>
      <c r="C6" t="s">
        <v>9332</v>
      </c>
      <c r="D6" t="s">
        <v>678</v>
      </c>
      <c r="E6" t="s">
        <v>155</v>
      </c>
      <c r="F6" t="s">
        <v>353</v>
      </c>
      <c r="G6" t="s">
        <v>352</v>
      </c>
      <c r="H6" t="s">
        <v>4634</v>
      </c>
      <c r="I6">
        <v>63752</v>
      </c>
      <c r="J6" t="s">
        <v>4635</v>
      </c>
      <c r="K6" t="s">
        <v>4636</v>
      </c>
      <c r="L6" t="s">
        <v>4622</v>
      </c>
      <c r="M6" t="s">
        <v>4637</v>
      </c>
      <c r="N6">
        <v>50000</v>
      </c>
      <c r="O6" t="s">
        <v>934</v>
      </c>
      <c r="P6" t="s">
        <v>935</v>
      </c>
      <c r="Q6" t="s">
        <v>936</v>
      </c>
      <c r="R6">
        <v>3660934642</v>
      </c>
      <c r="S6" t="s">
        <v>13394</v>
      </c>
      <c r="T6"/>
      <c r="V6" s="14">
        <v>46205</v>
      </c>
      <c r="W6" t="s">
        <v>4639</v>
      </c>
      <c r="X6" s="31">
        <v>46205.481851851851</v>
      </c>
      <c r="AN6" s="14">
        <v>46205</v>
      </c>
      <c r="AO6" t="s">
        <v>4626</v>
      </c>
      <c r="AP6" s="31">
        <v>46205.521921296298</v>
      </c>
      <c r="AT6" s="31">
        <v>46205.521921296298</v>
      </c>
      <c r="AU6" s="14">
        <v>46205</v>
      </c>
      <c r="AV6" t="s">
        <v>4626</v>
      </c>
      <c r="AW6" t="s">
        <v>4627</v>
      </c>
      <c r="AX6" t="s">
        <v>677</v>
      </c>
      <c r="AY6" s="14">
        <v>46205</v>
      </c>
      <c r="AZ6" t="s">
        <v>4626</v>
      </c>
      <c r="BA6" s="31">
        <v>46205.523229166669</v>
      </c>
      <c r="BB6" s="14">
        <v>46205</v>
      </c>
      <c r="BC6" t="s">
        <v>933</v>
      </c>
      <c r="BD6" s="31">
        <v>46205.527685185189</v>
      </c>
      <c r="BE6" s="14">
        <v>46205</v>
      </c>
      <c r="BF6" t="s">
        <v>4640</v>
      </c>
      <c r="BG6" s="31">
        <v>46205.535277777781</v>
      </c>
      <c r="BH6" s="14">
        <v>46205</v>
      </c>
      <c r="BI6" t="s">
        <v>942</v>
      </c>
      <c r="BJ6" s="31">
        <v>46205.603634259256</v>
      </c>
      <c r="BK6" s="14">
        <v>46205</v>
      </c>
      <c r="BL6" t="s">
        <v>942</v>
      </c>
      <c r="BM6" s="31">
        <v>46205.605798611112</v>
      </c>
      <c r="BZ6" s="14">
        <v>46205</v>
      </c>
      <c r="CA6" t="s">
        <v>942</v>
      </c>
      <c r="CB6" s="31">
        <v>46205.629872685182</v>
      </c>
      <c r="CC6" s="14">
        <v>46205</v>
      </c>
      <c r="CD6" t="s">
        <v>938</v>
      </c>
      <c r="CE6" s="31">
        <v>46205.640300925923</v>
      </c>
      <c r="CI6" s="14">
        <v>46205</v>
      </c>
      <c r="CJ6" t="s">
        <v>2936</v>
      </c>
      <c r="CK6" s="31">
        <v>46205.736354166664</v>
      </c>
      <c r="CP6" t="str">
        <f>VLOOKUP(A6,Sheet1!$A$2:$E$221,2,0)</f>
        <v>East Zone</v>
      </c>
    </row>
    <row r="7" spans="1:94" x14ac:dyDescent="0.35">
      <c r="A7" t="s">
        <v>4620</v>
      </c>
      <c r="B7">
        <v>102</v>
      </c>
      <c r="C7" t="s">
        <v>9332</v>
      </c>
      <c r="D7" t="s">
        <v>678</v>
      </c>
      <c r="E7" t="s">
        <v>155</v>
      </c>
      <c r="F7" t="s">
        <v>353</v>
      </c>
      <c r="G7" t="s">
        <v>352</v>
      </c>
      <c r="H7" t="s">
        <v>9885</v>
      </c>
      <c r="I7">
        <v>78798</v>
      </c>
      <c r="J7" t="s">
        <v>3997</v>
      </c>
      <c r="K7" t="s">
        <v>4659</v>
      </c>
      <c r="L7" t="s">
        <v>4622</v>
      </c>
      <c r="M7" t="s">
        <v>9886</v>
      </c>
      <c r="N7">
        <v>77000</v>
      </c>
      <c r="O7" t="s">
        <v>9403</v>
      </c>
      <c r="P7" t="s">
        <v>9404</v>
      </c>
      <c r="Q7" t="s">
        <v>9887</v>
      </c>
      <c r="R7">
        <v>5857728047</v>
      </c>
      <c r="S7" t="s">
        <v>13394</v>
      </c>
      <c r="T7"/>
      <c r="V7" s="14">
        <v>46209</v>
      </c>
      <c r="W7" t="s">
        <v>4662</v>
      </c>
      <c r="X7" s="31">
        <v>46209.476342592592</v>
      </c>
      <c r="AN7" s="14">
        <v>46209</v>
      </c>
      <c r="AO7" t="s">
        <v>4626</v>
      </c>
      <c r="AP7" s="31">
        <v>46209.56523148148</v>
      </c>
      <c r="AT7" s="31">
        <v>46209.56523148148</v>
      </c>
      <c r="AU7" s="14">
        <v>46209</v>
      </c>
      <c r="AV7" t="s">
        <v>4626</v>
      </c>
      <c r="AW7" t="s">
        <v>4627</v>
      </c>
      <c r="AX7" t="s">
        <v>677</v>
      </c>
      <c r="AY7" s="14">
        <v>46209</v>
      </c>
      <c r="AZ7" t="s">
        <v>4626</v>
      </c>
      <c r="BA7" s="31">
        <v>46209.56554398148</v>
      </c>
      <c r="BB7" s="14">
        <v>46209</v>
      </c>
      <c r="BC7" t="s">
        <v>933</v>
      </c>
      <c r="BD7" s="31">
        <v>46209.571446759262</v>
      </c>
      <c r="BE7" s="14">
        <v>46209</v>
      </c>
      <c r="BF7" t="s">
        <v>4788</v>
      </c>
      <c r="BG7" s="31">
        <v>46209.589259259257</v>
      </c>
      <c r="BH7" s="14">
        <v>46209</v>
      </c>
      <c r="BI7" t="s">
        <v>973</v>
      </c>
      <c r="BJ7" s="31">
        <v>46209.603993055556</v>
      </c>
      <c r="BK7" s="14">
        <v>46209</v>
      </c>
      <c r="BL7" t="s">
        <v>973</v>
      </c>
      <c r="BM7" s="31">
        <v>46209.60597222222</v>
      </c>
      <c r="BZ7" s="14">
        <v>46209</v>
      </c>
      <c r="CA7" t="s">
        <v>973</v>
      </c>
      <c r="CB7" s="31">
        <v>46209.612974537034</v>
      </c>
      <c r="CC7" s="14">
        <v>46209</v>
      </c>
      <c r="CD7" t="s">
        <v>938</v>
      </c>
      <c r="CE7" s="31">
        <v>46209.622974537036</v>
      </c>
      <c r="CI7" s="14">
        <v>46209</v>
      </c>
      <c r="CJ7" t="s">
        <v>2936</v>
      </c>
      <c r="CK7" s="31">
        <v>46209.684444444443</v>
      </c>
      <c r="CP7" t="str">
        <f>VLOOKUP(A7,Sheet1!$A$2:$E$221,2,0)</f>
        <v>East Zone</v>
      </c>
    </row>
    <row r="8" spans="1:94" x14ac:dyDescent="0.35">
      <c r="A8" t="s">
        <v>4620</v>
      </c>
      <c r="B8">
        <v>102</v>
      </c>
      <c r="C8" t="s">
        <v>9332</v>
      </c>
      <c r="D8" t="s">
        <v>678</v>
      </c>
      <c r="E8" t="s">
        <v>155</v>
      </c>
      <c r="F8" t="s">
        <v>353</v>
      </c>
      <c r="G8" t="s">
        <v>352</v>
      </c>
      <c r="H8" t="s">
        <v>4204</v>
      </c>
      <c r="I8">
        <v>121577</v>
      </c>
      <c r="J8" t="s">
        <v>2976</v>
      </c>
      <c r="K8" t="s">
        <v>4207</v>
      </c>
      <c r="L8" t="s">
        <v>4622</v>
      </c>
      <c r="M8" t="s">
        <v>4641</v>
      </c>
      <c r="N8">
        <v>77000</v>
      </c>
      <c r="O8" t="s">
        <v>939</v>
      </c>
      <c r="P8" t="s">
        <v>940</v>
      </c>
      <c r="Q8" t="s">
        <v>4205</v>
      </c>
      <c r="R8">
        <v>5633018850</v>
      </c>
      <c r="S8" t="s">
        <v>13394</v>
      </c>
      <c r="T8"/>
      <c r="V8" s="14">
        <v>46205</v>
      </c>
      <c r="W8" t="s">
        <v>4642</v>
      </c>
      <c r="X8" s="31">
        <v>46205.483043981483</v>
      </c>
      <c r="AN8" s="14">
        <v>46205</v>
      </c>
      <c r="AO8" t="s">
        <v>4626</v>
      </c>
      <c r="AP8" s="31">
        <v>46205.594560185185</v>
      </c>
      <c r="AT8" s="31">
        <v>46205.594560185185</v>
      </c>
      <c r="AU8" s="14">
        <v>46205</v>
      </c>
      <c r="AV8" t="s">
        <v>4626</v>
      </c>
      <c r="AW8" t="s">
        <v>4627</v>
      </c>
      <c r="AX8" t="s">
        <v>677</v>
      </c>
      <c r="AY8" s="14">
        <v>46205</v>
      </c>
      <c r="AZ8" t="s">
        <v>4626</v>
      </c>
      <c r="BA8" s="31">
        <v>46205.594930555555</v>
      </c>
      <c r="BB8" s="14">
        <v>46205</v>
      </c>
      <c r="BC8" t="s">
        <v>933</v>
      </c>
      <c r="BD8" s="31">
        <v>46205.601875</v>
      </c>
      <c r="BE8" s="14">
        <v>46205</v>
      </c>
      <c r="BF8" t="s">
        <v>4643</v>
      </c>
      <c r="BG8" s="31">
        <v>46205.644861111112</v>
      </c>
      <c r="BH8" s="14">
        <v>46205</v>
      </c>
      <c r="BI8" t="s">
        <v>972</v>
      </c>
      <c r="BJ8" s="31">
        <v>46205.689571759256</v>
      </c>
      <c r="BK8" s="14">
        <v>46205</v>
      </c>
      <c r="BL8" t="s">
        <v>972</v>
      </c>
      <c r="BM8" s="31">
        <v>46205.690879629627</v>
      </c>
      <c r="BZ8" s="14">
        <v>46205</v>
      </c>
      <c r="CA8" t="s">
        <v>972</v>
      </c>
      <c r="CB8" s="31">
        <v>46205.694699074076</v>
      </c>
      <c r="CC8" s="14">
        <v>46205</v>
      </c>
      <c r="CD8" t="s">
        <v>938</v>
      </c>
      <c r="CE8" s="31">
        <v>46205.701284722221</v>
      </c>
      <c r="CI8" s="14">
        <v>46205</v>
      </c>
      <c r="CJ8" t="s">
        <v>2936</v>
      </c>
      <c r="CK8" s="31">
        <v>46205.811574074076</v>
      </c>
      <c r="CP8" t="str">
        <f>VLOOKUP(A8,Sheet1!$A$2:$E$221,2,0)</f>
        <v>East Zone</v>
      </c>
    </row>
    <row r="9" spans="1:94" x14ac:dyDescent="0.35">
      <c r="A9" t="s">
        <v>4620</v>
      </c>
      <c r="B9">
        <v>102</v>
      </c>
      <c r="C9" t="s">
        <v>9332</v>
      </c>
      <c r="D9" t="s">
        <v>678</v>
      </c>
      <c r="E9" t="s">
        <v>155</v>
      </c>
      <c r="F9" t="s">
        <v>353</v>
      </c>
      <c r="G9" t="s">
        <v>352</v>
      </c>
      <c r="H9" t="s">
        <v>4644</v>
      </c>
      <c r="I9">
        <v>204106</v>
      </c>
      <c r="J9" t="s">
        <v>4645</v>
      </c>
      <c r="K9" t="s">
        <v>4646</v>
      </c>
      <c r="L9" t="s">
        <v>4622</v>
      </c>
      <c r="M9" t="s">
        <v>9888</v>
      </c>
      <c r="N9">
        <v>45000</v>
      </c>
      <c r="O9" t="s">
        <v>9889</v>
      </c>
      <c r="P9" t="s">
        <v>9890</v>
      </c>
      <c r="Q9" t="s">
        <v>1606</v>
      </c>
      <c r="R9">
        <v>2887121825</v>
      </c>
      <c r="S9" t="s">
        <v>13394</v>
      </c>
      <c r="T9"/>
      <c r="V9" s="14">
        <v>46209</v>
      </c>
      <c r="W9" t="s">
        <v>4651</v>
      </c>
      <c r="X9" s="31">
        <v>46209.628981481481</v>
      </c>
      <c r="AN9" s="14">
        <v>46209</v>
      </c>
      <c r="AO9" t="s">
        <v>4626</v>
      </c>
      <c r="AP9" s="31">
        <v>46209.664525462962</v>
      </c>
      <c r="AT9" s="31">
        <v>46209.664525462962</v>
      </c>
      <c r="AU9" s="14">
        <v>46209</v>
      </c>
      <c r="AV9" t="s">
        <v>4626</v>
      </c>
      <c r="AW9" t="s">
        <v>4627</v>
      </c>
      <c r="AX9" t="s">
        <v>677</v>
      </c>
      <c r="AY9" s="14">
        <v>46209</v>
      </c>
      <c r="AZ9" t="s">
        <v>4626</v>
      </c>
      <c r="BA9" s="31">
        <v>46209.665023148147</v>
      </c>
      <c r="BB9" s="14">
        <v>46209</v>
      </c>
      <c r="BC9" t="s">
        <v>933</v>
      </c>
      <c r="BD9" s="31">
        <v>46209.67224537037</v>
      </c>
      <c r="BE9" s="14">
        <v>46209</v>
      </c>
      <c r="BF9" t="s">
        <v>4684</v>
      </c>
      <c r="BG9" s="31">
        <v>46209.677997685183</v>
      </c>
      <c r="BH9" s="14">
        <v>46209</v>
      </c>
      <c r="BI9" t="s">
        <v>937</v>
      </c>
      <c r="BJ9" s="31">
        <v>46209.708807870367</v>
      </c>
      <c r="BK9" s="14">
        <v>46209</v>
      </c>
      <c r="BL9" t="s">
        <v>937</v>
      </c>
      <c r="BM9" s="31">
        <v>46209.709849537037</v>
      </c>
      <c r="BZ9" s="14">
        <v>46209</v>
      </c>
      <c r="CA9" t="s">
        <v>937</v>
      </c>
      <c r="CB9" s="31">
        <v>46209.730509259258</v>
      </c>
      <c r="CC9" s="14">
        <v>46209</v>
      </c>
      <c r="CD9" t="s">
        <v>2404</v>
      </c>
      <c r="CE9" s="31">
        <v>46209.737824074073</v>
      </c>
      <c r="CI9" s="14">
        <v>46209</v>
      </c>
      <c r="CJ9" t="s">
        <v>2936</v>
      </c>
      <c r="CK9" s="31">
        <v>46209.806747685187</v>
      </c>
      <c r="CP9" t="str">
        <f>VLOOKUP(A9,Sheet1!$A$2:$E$221,2,0)</f>
        <v>East Zone</v>
      </c>
    </row>
    <row r="10" spans="1:94" x14ac:dyDescent="0.35">
      <c r="A10" t="s">
        <v>4620</v>
      </c>
      <c r="B10">
        <v>102</v>
      </c>
      <c r="C10" t="s">
        <v>9332</v>
      </c>
      <c r="D10" t="s">
        <v>678</v>
      </c>
      <c r="E10" t="s">
        <v>155</v>
      </c>
      <c r="F10" t="s">
        <v>353</v>
      </c>
      <c r="G10" t="s">
        <v>352</v>
      </c>
      <c r="H10" t="s">
        <v>4644</v>
      </c>
      <c r="I10">
        <v>204106</v>
      </c>
      <c r="J10" t="s">
        <v>4645</v>
      </c>
      <c r="K10" t="s">
        <v>4646</v>
      </c>
      <c r="L10" t="s">
        <v>4622</v>
      </c>
      <c r="M10" t="s">
        <v>4647</v>
      </c>
      <c r="N10">
        <v>40000</v>
      </c>
      <c r="O10" t="s">
        <v>4648</v>
      </c>
      <c r="P10" t="s">
        <v>4649</v>
      </c>
      <c r="Q10" t="s">
        <v>4650</v>
      </c>
      <c r="R10">
        <v>6177724354</v>
      </c>
      <c r="S10" t="s">
        <v>13394</v>
      </c>
      <c r="T10"/>
      <c r="V10" s="14">
        <v>46204</v>
      </c>
      <c r="W10" t="s">
        <v>4651</v>
      </c>
      <c r="X10" s="31">
        <v>46204.520219907405</v>
      </c>
      <c r="AN10" s="14">
        <v>46204</v>
      </c>
      <c r="AO10" t="s">
        <v>4652</v>
      </c>
      <c r="AP10" s="31">
        <v>46204.620347222219</v>
      </c>
      <c r="AT10" s="31">
        <v>46204.620347222219</v>
      </c>
      <c r="AU10" s="14">
        <v>46204</v>
      </c>
      <c r="AV10" t="s">
        <v>4652</v>
      </c>
      <c r="AW10" t="s">
        <v>4653</v>
      </c>
      <c r="AX10" t="s">
        <v>677</v>
      </c>
      <c r="AY10" s="14">
        <v>46204</v>
      </c>
      <c r="AZ10" t="s">
        <v>4652</v>
      </c>
      <c r="BA10" s="31">
        <v>46204.621157407404</v>
      </c>
      <c r="BB10" s="14">
        <v>46204</v>
      </c>
      <c r="BC10" t="s">
        <v>933</v>
      </c>
      <c r="BD10" s="31">
        <v>46204.62704861111</v>
      </c>
      <c r="BE10" s="14">
        <v>46204</v>
      </c>
      <c r="BF10" t="s">
        <v>4628</v>
      </c>
      <c r="BG10" s="31">
        <v>46204.629884259259</v>
      </c>
      <c r="BH10" s="14">
        <v>46204</v>
      </c>
      <c r="BI10" t="s">
        <v>937</v>
      </c>
      <c r="BJ10" s="31">
        <v>46204.653483796297</v>
      </c>
      <c r="BK10" s="14">
        <v>46204</v>
      </c>
      <c r="BL10" t="s">
        <v>937</v>
      </c>
      <c r="BM10" s="31">
        <v>46204.654583333337</v>
      </c>
      <c r="BZ10" s="14">
        <v>46204</v>
      </c>
      <c r="CA10" t="s">
        <v>937</v>
      </c>
      <c r="CB10" s="31">
        <v>46204.679340277777</v>
      </c>
      <c r="CC10" s="14">
        <v>46204</v>
      </c>
      <c r="CD10" t="s">
        <v>938</v>
      </c>
      <c r="CE10" s="31">
        <v>46204.687048611115</v>
      </c>
      <c r="CI10" s="14">
        <v>46204</v>
      </c>
      <c r="CJ10" t="s">
        <v>4626</v>
      </c>
      <c r="CK10" s="31">
        <v>46204.738078703704</v>
      </c>
      <c r="CP10" t="str">
        <f>VLOOKUP(A10,Sheet1!$A$2:$E$221,2,0)</f>
        <v>East Zone</v>
      </c>
    </row>
    <row r="11" spans="1:94" x14ac:dyDescent="0.35">
      <c r="A11" t="s">
        <v>4620</v>
      </c>
      <c r="B11">
        <v>102</v>
      </c>
      <c r="C11" t="s">
        <v>9332</v>
      </c>
      <c r="D11" t="s">
        <v>678</v>
      </c>
      <c r="E11" t="s">
        <v>155</v>
      </c>
      <c r="F11" t="s">
        <v>353</v>
      </c>
      <c r="G11" t="s">
        <v>352</v>
      </c>
      <c r="H11" t="s">
        <v>9891</v>
      </c>
      <c r="I11">
        <v>227724</v>
      </c>
      <c r="J11" t="s">
        <v>941</v>
      </c>
      <c r="K11" t="s">
        <v>2447</v>
      </c>
      <c r="L11" t="s">
        <v>4622</v>
      </c>
      <c r="M11" t="s">
        <v>9892</v>
      </c>
      <c r="N11">
        <v>45000</v>
      </c>
      <c r="O11" t="s">
        <v>9889</v>
      </c>
      <c r="P11" t="s">
        <v>9890</v>
      </c>
      <c r="Q11" t="s">
        <v>1107</v>
      </c>
      <c r="R11">
        <v>2743626627</v>
      </c>
      <c r="S11" t="s">
        <v>13394</v>
      </c>
      <c r="T11"/>
      <c r="V11" s="14">
        <v>46209</v>
      </c>
      <c r="W11" t="s">
        <v>4625</v>
      </c>
      <c r="X11" s="31">
        <v>46209.601041666669</v>
      </c>
      <c r="AN11" s="14">
        <v>46209</v>
      </c>
      <c r="AO11" t="s">
        <v>4626</v>
      </c>
      <c r="AP11" s="31">
        <v>46209.636423611111</v>
      </c>
      <c r="AT11" s="31">
        <v>46209.636423611111</v>
      </c>
      <c r="AU11" s="14">
        <v>46209</v>
      </c>
      <c r="AV11" t="s">
        <v>4626</v>
      </c>
      <c r="AW11" t="s">
        <v>4627</v>
      </c>
      <c r="AX11" t="s">
        <v>677</v>
      </c>
      <c r="AY11" s="14">
        <v>46209</v>
      </c>
      <c r="AZ11" t="s">
        <v>4625</v>
      </c>
      <c r="BA11" s="31">
        <v>46209.639189814814</v>
      </c>
      <c r="BB11" s="14">
        <v>46209</v>
      </c>
      <c r="BC11" t="s">
        <v>933</v>
      </c>
      <c r="BD11" s="31">
        <v>46209.651817129627</v>
      </c>
      <c r="BE11" s="14">
        <v>46209</v>
      </c>
      <c r="BF11" t="s">
        <v>5362</v>
      </c>
      <c r="BG11" s="31">
        <v>46209.666203703702</v>
      </c>
      <c r="BH11" s="14">
        <v>46209</v>
      </c>
      <c r="BI11" t="s">
        <v>937</v>
      </c>
      <c r="BJ11" s="31">
        <v>46209.683888888889</v>
      </c>
      <c r="BK11" s="14">
        <v>46209</v>
      </c>
      <c r="BL11" t="s">
        <v>937</v>
      </c>
      <c r="BM11" s="31">
        <v>46209.728645833333</v>
      </c>
      <c r="BN11" s="14">
        <v>46209</v>
      </c>
      <c r="BO11" t="s">
        <v>937</v>
      </c>
      <c r="BP11" s="31">
        <v>46209.685486111113</v>
      </c>
      <c r="BZ11" s="14">
        <v>46209</v>
      </c>
      <c r="CA11" t="s">
        <v>937</v>
      </c>
      <c r="CB11" s="31">
        <v>46209.731030092589</v>
      </c>
      <c r="CC11" s="14">
        <v>46209</v>
      </c>
      <c r="CD11" t="s">
        <v>2404</v>
      </c>
      <c r="CE11" s="31">
        <v>46209.737557870372</v>
      </c>
      <c r="CI11" s="14">
        <v>46210</v>
      </c>
      <c r="CJ11" t="s">
        <v>2936</v>
      </c>
      <c r="CK11" s="31">
        <v>46210.581747685188</v>
      </c>
      <c r="CP11" t="str">
        <f>VLOOKUP(A11,Sheet1!$A$2:$E$221,2,0)</f>
        <v>East Zone</v>
      </c>
    </row>
    <row r="12" spans="1:94" x14ac:dyDescent="0.35">
      <c r="A12" t="s">
        <v>4620</v>
      </c>
      <c r="B12">
        <v>102</v>
      </c>
      <c r="C12" t="s">
        <v>9332</v>
      </c>
      <c r="D12" t="s">
        <v>678</v>
      </c>
      <c r="E12" t="s">
        <v>155</v>
      </c>
      <c r="F12" t="s">
        <v>353</v>
      </c>
      <c r="G12" t="s">
        <v>352</v>
      </c>
      <c r="H12" t="s">
        <v>4654</v>
      </c>
      <c r="I12">
        <v>232070</v>
      </c>
      <c r="J12" t="s">
        <v>4635</v>
      </c>
      <c r="K12" t="s">
        <v>4636</v>
      </c>
      <c r="L12" t="s">
        <v>4622</v>
      </c>
      <c r="M12" t="s">
        <v>4655</v>
      </c>
      <c r="N12">
        <v>45000</v>
      </c>
      <c r="O12" t="s">
        <v>4630</v>
      </c>
      <c r="P12" t="s">
        <v>4631</v>
      </c>
      <c r="Q12" t="s">
        <v>4656</v>
      </c>
      <c r="R12">
        <v>7345176347</v>
      </c>
      <c r="S12" t="s">
        <v>13394</v>
      </c>
      <c r="T12"/>
      <c r="V12" s="14">
        <v>46205</v>
      </c>
      <c r="W12" t="s">
        <v>4626</v>
      </c>
      <c r="X12" s="31">
        <v>46205.47892361111</v>
      </c>
      <c r="AN12" s="14">
        <v>46205</v>
      </c>
      <c r="AO12" t="s">
        <v>2935</v>
      </c>
      <c r="AP12" s="31">
        <v>46205.545671296299</v>
      </c>
      <c r="AT12" s="31">
        <v>46205.545671296299</v>
      </c>
      <c r="AU12" s="14">
        <v>46205</v>
      </c>
      <c r="AV12" t="s">
        <v>2935</v>
      </c>
      <c r="AW12" t="s">
        <v>353</v>
      </c>
      <c r="AX12" t="s">
        <v>678</v>
      </c>
      <c r="AY12" s="14">
        <v>46205</v>
      </c>
      <c r="AZ12" t="s">
        <v>4626</v>
      </c>
      <c r="BA12" s="31">
        <v>46205.546932870369</v>
      </c>
      <c r="BB12" s="14">
        <v>46205</v>
      </c>
      <c r="BC12" t="s">
        <v>933</v>
      </c>
      <c r="BD12" s="31">
        <v>46205.569004629629</v>
      </c>
      <c r="BE12" s="14">
        <v>46205</v>
      </c>
      <c r="BF12" t="s">
        <v>4657</v>
      </c>
      <c r="BG12" s="31">
        <v>46205.593969907408</v>
      </c>
      <c r="BH12" s="14">
        <v>46205</v>
      </c>
      <c r="BI12" t="s">
        <v>942</v>
      </c>
      <c r="BJ12" s="31">
        <v>46205.636643518519</v>
      </c>
      <c r="BK12" s="14">
        <v>46205</v>
      </c>
      <c r="BL12" t="s">
        <v>942</v>
      </c>
      <c r="BM12" s="31">
        <v>46205.637395833335</v>
      </c>
      <c r="BZ12" s="14">
        <v>46205</v>
      </c>
      <c r="CA12" t="s">
        <v>942</v>
      </c>
      <c r="CB12" s="31">
        <v>46205.657141203701</v>
      </c>
      <c r="CC12" s="14">
        <v>46205</v>
      </c>
      <c r="CD12" t="s">
        <v>944</v>
      </c>
      <c r="CE12" s="31">
        <v>46205.666180555556</v>
      </c>
      <c r="CI12" s="14">
        <v>46205</v>
      </c>
      <c r="CJ12" t="s">
        <v>2936</v>
      </c>
      <c r="CK12" s="31">
        <v>46205.745428240742</v>
      </c>
      <c r="CP12" t="str">
        <f>VLOOKUP(A12,Sheet1!$A$2:$E$221,2,0)</f>
        <v>East Zone</v>
      </c>
    </row>
    <row r="13" spans="1:94" x14ac:dyDescent="0.35">
      <c r="A13" t="s">
        <v>4620</v>
      </c>
      <c r="B13">
        <v>102</v>
      </c>
      <c r="C13" t="s">
        <v>9332</v>
      </c>
      <c r="D13" t="s">
        <v>678</v>
      </c>
      <c r="E13" t="s">
        <v>155</v>
      </c>
      <c r="F13" t="s">
        <v>353</v>
      </c>
      <c r="G13" t="s">
        <v>352</v>
      </c>
      <c r="H13" t="s">
        <v>4658</v>
      </c>
      <c r="I13">
        <v>235674</v>
      </c>
      <c r="J13" t="s">
        <v>3997</v>
      </c>
      <c r="K13" t="s">
        <v>4659</v>
      </c>
      <c r="L13" t="s">
        <v>4622</v>
      </c>
      <c r="M13" t="s">
        <v>4660</v>
      </c>
      <c r="N13">
        <v>45000</v>
      </c>
      <c r="O13" t="s">
        <v>4630</v>
      </c>
      <c r="P13" t="s">
        <v>4631</v>
      </c>
      <c r="Q13" t="s">
        <v>4661</v>
      </c>
      <c r="R13">
        <v>9014614025</v>
      </c>
      <c r="S13" t="s">
        <v>13394</v>
      </c>
      <c r="T13"/>
      <c r="V13" s="14">
        <v>46206</v>
      </c>
      <c r="W13" t="s">
        <v>4662</v>
      </c>
      <c r="X13" s="31">
        <v>46206.580972222226</v>
      </c>
      <c r="AN13" s="14">
        <v>46206</v>
      </c>
      <c r="AO13" t="s">
        <v>4626</v>
      </c>
      <c r="AP13" s="31">
        <v>46206.610069444447</v>
      </c>
      <c r="AT13" s="31">
        <v>46206.610069444447</v>
      </c>
      <c r="AU13" s="14">
        <v>46206</v>
      </c>
      <c r="AV13" t="s">
        <v>4626</v>
      </c>
      <c r="AW13" t="s">
        <v>4627</v>
      </c>
      <c r="AX13" t="s">
        <v>677</v>
      </c>
      <c r="AY13" s="14">
        <v>46206</v>
      </c>
      <c r="AZ13" t="s">
        <v>4626</v>
      </c>
      <c r="BA13" s="31">
        <v>46206.611157407409</v>
      </c>
      <c r="BB13" s="14">
        <v>46206</v>
      </c>
      <c r="BC13" t="s">
        <v>933</v>
      </c>
      <c r="BD13" s="31">
        <v>46206.615844907406</v>
      </c>
      <c r="BE13" s="14">
        <v>46206</v>
      </c>
      <c r="BF13" t="s">
        <v>4663</v>
      </c>
      <c r="BG13" s="31">
        <v>46206.655763888892</v>
      </c>
      <c r="BH13" s="14">
        <v>46206</v>
      </c>
      <c r="BI13" t="s">
        <v>972</v>
      </c>
      <c r="BJ13" s="31">
        <v>46206.695335648146</v>
      </c>
      <c r="BK13" s="14">
        <v>46206</v>
      </c>
      <c r="BL13" t="s">
        <v>972</v>
      </c>
      <c r="BM13" s="31">
        <v>46206.696284722224</v>
      </c>
      <c r="BZ13" s="14">
        <v>46206</v>
      </c>
      <c r="CA13" t="s">
        <v>972</v>
      </c>
      <c r="CB13" s="31">
        <v>46206.711851851855</v>
      </c>
      <c r="CC13" s="14">
        <v>46206</v>
      </c>
      <c r="CD13" t="s">
        <v>944</v>
      </c>
      <c r="CE13" s="31">
        <v>46206.7265625</v>
      </c>
      <c r="CI13" s="14">
        <v>46206</v>
      </c>
      <c r="CJ13" t="s">
        <v>2936</v>
      </c>
      <c r="CK13" s="31">
        <v>46206.751655092594</v>
      </c>
      <c r="CP13" t="str">
        <f>VLOOKUP(A13,Sheet1!$A$2:$E$221,2,0)</f>
        <v>East Zone</v>
      </c>
    </row>
    <row r="14" spans="1:94" x14ac:dyDescent="0.35">
      <c r="A14" t="s">
        <v>4620</v>
      </c>
      <c r="B14">
        <v>102</v>
      </c>
      <c r="C14" t="s">
        <v>9332</v>
      </c>
      <c r="D14" t="s">
        <v>678</v>
      </c>
      <c r="E14" t="s">
        <v>155</v>
      </c>
      <c r="F14" t="s">
        <v>353</v>
      </c>
      <c r="G14" t="s">
        <v>352</v>
      </c>
      <c r="H14" t="s">
        <v>11767</v>
      </c>
      <c r="I14">
        <v>249168</v>
      </c>
      <c r="J14" t="s">
        <v>2976</v>
      </c>
      <c r="K14" t="s">
        <v>4207</v>
      </c>
      <c r="L14" t="s">
        <v>4622</v>
      </c>
      <c r="M14" t="s">
        <v>11768</v>
      </c>
      <c r="N14">
        <v>50000</v>
      </c>
      <c r="O14" t="s">
        <v>947</v>
      </c>
      <c r="P14" t="s">
        <v>948</v>
      </c>
      <c r="Q14" t="s">
        <v>1789</v>
      </c>
      <c r="R14">
        <v>5066792520</v>
      </c>
      <c r="S14" t="s">
        <v>13394</v>
      </c>
      <c r="T14"/>
      <c r="V14" s="14">
        <v>46210</v>
      </c>
      <c r="W14" t="s">
        <v>4642</v>
      </c>
      <c r="X14" s="31">
        <v>46210.567175925928</v>
      </c>
      <c r="AN14" s="14">
        <v>46210</v>
      </c>
      <c r="AO14" t="s">
        <v>4626</v>
      </c>
      <c r="AP14" s="31">
        <v>46210.593414351853</v>
      </c>
      <c r="AT14" s="31">
        <v>46210.593414351853</v>
      </c>
      <c r="AU14" s="14">
        <v>46210</v>
      </c>
      <c r="AV14" t="s">
        <v>4626</v>
      </c>
      <c r="AW14" t="s">
        <v>4627</v>
      </c>
      <c r="AX14" t="s">
        <v>677</v>
      </c>
      <c r="AY14" s="14">
        <v>46210</v>
      </c>
      <c r="AZ14" t="s">
        <v>4626</v>
      </c>
      <c r="BA14" s="31">
        <v>46210.593912037039</v>
      </c>
      <c r="BB14" s="14">
        <v>46210</v>
      </c>
      <c r="BC14" t="s">
        <v>933</v>
      </c>
      <c r="BD14" s="31">
        <v>46210.602731481478</v>
      </c>
      <c r="BE14" s="14">
        <v>46210</v>
      </c>
      <c r="BF14" t="s">
        <v>4716</v>
      </c>
      <c r="BG14" s="31">
        <v>46210.620949074073</v>
      </c>
      <c r="BH14" s="14">
        <v>46210</v>
      </c>
      <c r="BI14" t="s">
        <v>942</v>
      </c>
      <c r="BJ14" s="31">
        <v>46210.6721875</v>
      </c>
      <c r="BK14" s="14">
        <v>46210</v>
      </c>
      <c r="BL14" t="s">
        <v>942</v>
      </c>
      <c r="BM14" s="31">
        <v>46210.673634259256</v>
      </c>
      <c r="BZ14" s="14">
        <v>46210</v>
      </c>
      <c r="CA14" t="s">
        <v>942</v>
      </c>
      <c r="CB14" s="31">
        <v>46210.700914351852</v>
      </c>
      <c r="CC14" s="14">
        <v>46210</v>
      </c>
      <c r="CD14" t="s">
        <v>2404</v>
      </c>
      <c r="CE14" s="31">
        <v>46210.715810185182</v>
      </c>
      <c r="CI14" s="14">
        <v>46210</v>
      </c>
      <c r="CJ14" t="s">
        <v>2936</v>
      </c>
      <c r="CK14" s="31">
        <v>46210.757488425923</v>
      </c>
      <c r="CP14" t="str">
        <f>VLOOKUP(A14,Sheet1!$A$2:$E$221,2,0)</f>
        <v>East Zone</v>
      </c>
    </row>
    <row r="15" spans="1:94" x14ac:dyDescent="0.35">
      <c r="A15" t="s">
        <v>4620</v>
      </c>
      <c r="B15">
        <v>102</v>
      </c>
      <c r="C15" t="s">
        <v>9332</v>
      </c>
      <c r="D15" t="s">
        <v>678</v>
      </c>
      <c r="E15" t="s">
        <v>155</v>
      </c>
      <c r="F15" t="s">
        <v>353</v>
      </c>
      <c r="G15" t="s">
        <v>352</v>
      </c>
      <c r="H15" t="s">
        <v>11769</v>
      </c>
      <c r="I15">
        <v>256199</v>
      </c>
      <c r="J15" t="s">
        <v>941</v>
      </c>
      <c r="K15" t="s">
        <v>2447</v>
      </c>
      <c r="L15" t="s">
        <v>4622</v>
      </c>
      <c r="M15" t="s">
        <v>11770</v>
      </c>
      <c r="N15">
        <v>65000</v>
      </c>
      <c r="O15" t="s">
        <v>1006</v>
      </c>
      <c r="P15" t="s">
        <v>1007</v>
      </c>
      <c r="Q15" t="s">
        <v>1926</v>
      </c>
      <c r="R15">
        <v>9152200363</v>
      </c>
      <c r="S15" t="s">
        <v>13394</v>
      </c>
      <c r="T15"/>
      <c r="V15" s="14">
        <v>46210</v>
      </c>
      <c r="W15" t="s">
        <v>4625</v>
      </c>
      <c r="X15" s="31">
        <v>46210.367337962962</v>
      </c>
      <c r="AN15" s="14">
        <v>46210</v>
      </c>
      <c r="AO15" t="s">
        <v>4626</v>
      </c>
      <c r="AP15" s="31">
        <v>46210.450046296297</v>
      </c>
      <c r="AT15" s="31">
        <v>46210.450046296297</v>
      </c>
      <c r="AU15" s="14">
        <v>46210</v>
      </c>
      <c r="AV15" t="s">
        <v>4626</v>
      </c>
      <c r="AW15" t="s">
        <v>4627</v>
      </c>
      <c r="AX15" t="s">
        <v>677</v>
      </c>
      <c r="AY15" s="14">
        <v>46210</v>
      </c>
      <c r="AZ15" t="s">
        <v>4626</v>
      </c>
      <c r="BA15" s="31">
        <v>46210.45045138889</v>
      </c>
      <c r="BB15" s="14">
        <v>46210</v>
      </c>
      <c r="BC15" t="s">
        <v>933</v>
      </c>
      <c r="BD15" s="31">
        <v>46210.461469907408</v>
      </c>
      <c r="BE15" s="14">
        <v>46210</v>
      </c>
      <c r="BF15" t="s">
        <v>4701</v>
      </c>
      <c r="BG15" s="31">
        <v>46210.484444444446</v>
      </c>
      <c r="BH15" s="14">
        <v>46210</v>
      </c>
      <c r="BI15" t="s">
        <v>942</v>
      </c>
      <c r="BJ15" s="31">
        <v>46210.497986111113</v>
      </c>
      <c r="BK15" s="14">
        <v>46210</v>
      </c>
      <c r="BL15" t="s">
        <v>942</v>
      </c>
      <c r="BM15" s="31">
        <v>46210.5003125</v>
      </c>
      <c r="BZ15" s="14">
        <v>46210</v>
      </c>
      <c r="CA15" t="s">
        <v>942</v>
      </c>
      <c r="CB15" s="31">
        <v>46210.518240740741</v>
      </c>
      <c r="CC15" s="14">
        <v>46210</v>
      </c>
      <c r="CD15" t="s">
        <v>957</v>
      </c>
      <c r="CE15" s="31">
        <v>46210.532256944447</v>
      </c>
      <c r="CI15" s="14">
        <v>46210</v>
      </c>
      <c r="CJ15" t="s">
        <v>2936</v>
      </c>
      <c r="CK15" s="31">
        <v>46210.671979166669</v>
      </c>
      <c r="CP15" t="str">
        <f>VLOOKUP(A15,Sheet1!$A$2:$E$221,2,0)</f>
        <v>East Zone</v>
      </c>
    </row>
    <row r="16" spans="1:94" x14ac:dyDescent="0.35">
      <c r="A16" t="s">
        <v>4620</v>
      </c>
      <c r="B16">
        <v>102</v>
      </c>
      <c r="C16" t="s">
        <v>9332</v>
      </c>
      <c r="D16" t="s">
        <v>678</v>
      </c>
      <c r="E16" t="s">
        <v>155</v>
      </c>
      <c r="F16" t="s">
        <v>353</v>
      </c>
      <c r="G16" t="s">
        <v>352</v>
      </c>
      <c r="H16" t="s">
        <v>4664</v>
      </c>
      <c r="I16">
        <v>506044</v>
      </c>
      <c r="J16" t="s">
        <v>3997</v>
      </c>
      <c r="K16" t="s">
        <v>4659</v>
      </c>
      <c r="L16" t="s">
        <v>4622</v>
      </c>
      <c r="M16" t="s">
        <v>4665</v>
      </c>
      <c r="N16">
        <v>77000</v>
      </c>
      <c r="O16" t="s">
        <v>939</v>
      </c>
      <c r="P16" t="s">
        <v>940</v>
      </c>
      <c r="Q16" t="s">
        <v>3953</v>
      </c>
      <c r="R16">
        <v>1115219987</v>
      </c>
      <c r="S16" t="s">
        <v>13394</v>
      </c>
      <c r="T16"/>
      <c r="V16" s="14">
        <v>46205</v>
      </c>
      <c r="W16" t="s">
        <v>4662</v>
      </c>
      <c r="X16" s="31">
        <v>46205.508877314816</v>
      </c>
      <c r="AN16" s="14">
        <v>46205</v>
      </c>
      <c r="AO16" t="s">
        <v>4626</v>
      </c>
      <c r="AP16" s="31">
        <v>46205.642430555556</v>
      </c>
      <c r="AT16" s="31">
        <v>46205.642430555556</v>
      </c>
      <c r="AU16" s="14">
        <v>46205</v>
      </c>
      <c r="AV16" t="s">
        <v>4626</v>
      </c>
      <c r="AW16" t="s">
        <v>4627</v>
      </c>
      <c r="AX16" t="s">
        <v>677</v>
      </c>
      <c r="AY16" s="14">
        <v>46205</v>
      </c>
      <c r="AZ16" t="s">
        <v>4626</v>
      </c>
      <c r="BA16" s="31">
        <v>46205.642743055556</v>
      </c>
      <c r="BB16" s="14">
        <v>46205</v>
      </c>
      <c r="BC16" t="s">
        <v>933</v>
      </c>
      <c r="BD16" s="31">
        <v>46205.658449074072</v>
      </c>
      <c r="BE16" s="14">
        <v>46205</v>
      </c>
      <c r="BF16" t="s">
        <v>4633</v>
      </c>
      <c r="BG16" s="31">
        <v>46205.681539351855</v>
      </c>
      <c r="BH16" s="14">
        <v>46205</v>
      </c>
      <c r="BI16" t="s">
        <v>972</v>
      </c>
      <c r="BJ16" s="31">
        <v>46205.758831018517</v>
      </c>
      <c r="BK16" s="14">
        <v>46205</v>
      </c>
      <c r="BL16" t="s">
        <v>972</v>
      </c>
      <c r="BM16" s="31">
        <v>46205.760023148148</v>
      </c>
      <c r="BZ16" s="14">
        <v>46205</v>
      </c>
      <c r="CA16" t="s">
        <v>972</v>
      </c>
      <c r="CB16" s="31">
        <v>46205.76840277778</v>
      </c>
      <c r="CC16" s="14">
        <v>46205</v>
      </c>
      <c r="CD16" t="s">
        <v>944</v>
      </c>
      <c r="CE16" s="31">
        <v>46205.779027777775</v>
      </c>
      <c r="CI16" s="14">
        <v>46205</v>
      </c>
      <c r="CJ16" t="s">
        <v>2936</v>
      </c>
      <c r="CK16" s="31">
        <v>46205.795868055553</v>
      </c>
      <c r="CP16" t="str">
        <f>VLOOKUP(A16,Sheet1!$A$2:$E$221,2,0)</f>
        <v>East Zone</v>
      </c>
    </row>
    <row r="17" spans="1:94" x14ac:dyDescent="0.35">
      <c r="A17" t="s">
        <v>4620</v>
      </c>
      <c r="B17">
        <v>102</v>
      </c>
      <c r="C17" t="s">
        <v>9332</v>
      </c>
      <c r="D17" t="s">
        <v>678</v>
      </c>
      <c r="E17" t="s">
        <v>155</v>
      </c>
      <c r="F17" t="s">
        <v>353</v>
      </c>
      <c r="G17" t="s">
        <v>352</v>
      </c>
      <c r="H17" t="s">
        <v>4666</v>
      </c>
      <c r="I17">
        <v>557578</v>
      </c>
      <c r="J17" t="s">
        <v>4645</v>
      </c>
      <c r="K17" t="s">
        <v>4646</v>
      </c>
      <c r="L17" t="s">
        <v>4622</v>
      </c>
      <c r="M17" t="s">
        <v>11771</v>
      </c>
      <c r="N17">
        <v>45000</v>
      </c>
      <c r="O17" t="s">
        <v>4630</v>
      </c>
      <c r="P17" t="s">
        <v>4631</v>
      </c>
      <c r="Q17" t="s">
        <v>11772</v>
      </c>
      <c r="R17">
        <v>9782129589</v>
      </c>
      <c r="S17" t="s">
        <v>683</v>
      </c>
      <c r="T17" t="s">
        <v>13373</v>
      </c>
      <c r="U17" s="1">
        <v>46210</v>
      </c>
      <c r="V17" s="14">
        <v>46209</v>
      </c>
      <c r="W17" t="s">
        <v>4651</v>
      </c>
      <c r="X17" s="31">
        <v>46209.713101851848</v>
      </c>
      <c r="AN17" s="14">
        <v>46210</v>
      </c>
      <c r="AO17" t="s">
        <v>4626</v>
      </c>
      <c r="AP17" s="31">
        <v>46210.531134259261</v>
      </c>
      <c r="AT17" s="31">
        <v>46210.531134259261</v>
      </c>
      <c r="AU17" s="14">
        <v>46210</v>
      </c>
      <c r="AV17" t="s">
        <v>4626</v>
      </c>
      <c r="AW17" t="s">
        <v>4627</v>
      </c>
      <c r="AX17" t="s">
        <v>677</v>
      </c>
      <c r="AY17" s="14">
        <v>46210</v>
      </c>
      <c r="AZ17" t="s">
        <v>4626</v>
      </c>
      <c r="BA17" s="31">
        <v>46210.533043981479</v>
      </c>
      <c r="BB17" s="14">
        <v>46210</v>
      </c>
      <c r="BC17" t="s">
        <v>933</v>
      </c>
      <c r="BD17" s="31">
        <v>46210.537812499999</v>
      </c>
      <c r="BE17" s="14">
        <v>46210</v>
      </c>
      <c r="BF17" t="s">
        <v>4788</v>
      </c>
      <c r="BG17" s="31">
        <v>46210.540219907409</v>
      </c>
      <c r="BH17" s="14">
        <v>46210</v>
      </c>
      <c r="BI17" t="s">
        <v>942</v>
      </c>
      <c r="BJ17" s="31">
        <v>46210.628599537034</v>
      </c>
      <c r="BK17" s="14">
        <v>46210</v>
      </c>
      <c r="BL17" t="s">
        <v>937</v>
      </c>
      <c r="BM17" s="31">
        <v>46210.662083333336</v>
      </c>
      <c r="BN17" s="14">
        <v>46210</v>
      </c>
      <c r="BO17" t="s">
        <v>942</v>
      </c>
      <c r="BP17" s="31">
        <v>46210.628796296296</v>
      </c>
      <c r="BZ17" s="14">
        <v>46210</v>
      </c>
      <c r="CA17" t="s">
        <v>937</v>
      </c>
      <c r="CB17" s="31">
        <v>46210.67864583333</v>
      </c>
      <c r="CC17" s="14">
        <v>46210</v>
      </c>
      <c r="CD17" t="s">
        <v>944</v>
      </c>
      <c r="CE17" s="31">
        <v>46210.681527777779</v>
      </c>
      <c r="CP17" t="str">
        <f>VLOOKUP(A17,Sheet1!$A$2:$E$221,2,0)</f>
        <v>East Zone</v>
      </c>
    </row>
    <row r="18" spans="1:94" x14ac:dyDescent="0.35">
      <c r="A18" t="s">
        <v>4620</v>
      </c>
      <c r="B18">
        <v>102</v>
      </c>
      <c r="C18" t="s">
        <v>9332</v>
      </c>
      <c r="D18" t="s">
        <v>678</v>
      </c>
      <c r="E18" t="s">
        <v>155</v>
      </c>
      <c r="F18" t="s">
        <v>353</v>
      </c>
      <c r="G18" t="s">
        <v>352</v>
      </c>
      <c r="H18" t="s">
        <v>4666</v>
      </c>
      <c r="I18">
        <v>557578</v>
      </c>
      <c r="J18" t="s">
        <v>4645</v>
      </c>
      <c r="K18" t="s">
        <v>4646</v>
      </c>
      <c r="L18" t="s">
        <v>4622</v>
      </c>
      <c r="M18" t="s">
        <v>4667</v>
      </c>
      <c r="N18">
        <v>45000</v>
      </c>
      <c r="O18" t="s">
        <v>4630</v>
      </c>
      <c r="P18" t="s">
        <v>4631</v>
      </c>
      <c r="Q18" t="s">
        <v>4668</v>
      </c>
      <c r="R18">
        <v>3681903557</v>
      </c>
      <c r="S18" t="s">
        <v>683</v>
      </c>
      <c r="T18" t="s">
        <v>13308</v>
      </c>
      <c r="U18" s="1">
        <v>46206</v>
      </c>
      <c r="V18" s="14">
        <v>46206</v>
      </c>
      <c r="W18" t="s">
        <v>4651</v>
      </c>
      <c r="X18" s="31">
        <v>46206.642766203702</v>
      </c>
      <c r="AN18" s="14">
        <v>46206</v>
      </c>
      <c r="AO18" t="s">
        <v>4626</v>
      </c>
      <c r="AP18" s="31">
        <v>46206.665046296293</v>
      </c>
      <c r="AT18" s="31">
        <v>46206.665046296293</v>
      </c>
      <c r="AU18" s="14">
        <v>46206</v>
      </c>
      <c r="AV18" t="s">
        <v>4626</v>
      </c>
      <c r="AW18" t="s">
        <v>4627</v>
      </c>
      <c r="AX18" t="s">
        <v>677</v>
      </c>
      <c r="AY18" s="14">
        <v>46206</v>
      </c>
      <c r="AZ18" t="s">
        <v>4626</v>
      </c>
      <c r="BA18" s="31">
        <v>46206.66542824074</v>
      </c>
      <c r="BB18" s="14">
        <v>46206</v>
      </c>
      <c r="BC18" t="s">
        <v>933</v>
      </c>
      <c r="BD18" s="31">
        <v>46206.672326388885</v>
      </c>
      <c r="BE18" s="14">
        <v>46206</v>
      </c>
      <c r="BF18" t="s">
        <v>4669</v>
      </c>
      <c r="BG18" s="31">
        <v>46206.683969907404</v>
      </c>
      <c r="BH18" s="14">
        <v>46206</v>
      </c>
      <c r="BI18" t="s">
        <v>943</v>
      </c>
      <c r="BJ18" s="31">
        <v>46206.744398148148</v>
      </c>
      <c r="BK18" s="14">
        <v>46206</v>
      </c>
      <c r="BL18" t="s">
        <v>937</v>
      </c>
      <c r="BM18" s="31">
        <v>46206.766238425924</v>
      </c>
      <c r="BN18" s="14">
        <v>46206</v>
      </c>
      <c r="BO18" t="s">
        <v>943</v>
      </c>
      <c r="BP18" s="31">
        <v>46206.751909722225</v>
      </c>
      <c r="BZ18" s="14">
        <v>46206</v>
      </c>
      <c r="CA18" t="s">
        <v>937</v>
      </c>
      <c r="CB18" s="31">
        <v>46206.776620370372</v>
      </c>
      <c r="CC18" s="14">
        <v>46206</v>
      </c>
      <c r="CD18" t="s">
        <v>938</v>
      </c>
      <c r="CE18" s="31">
        <v>46206.779016203705</v>
      </c>
      <c r="CI18" s="14">
        <v>46206</v>
      </c>
      <c r="CJ18" t="s">
        <v>2936</v>
      </c>
      <c r="CK18" s="31">
        <v>46206.809560185182</v>
      </c>
      <c r="CP18" t="str">
        <f>VLOOKUP(A18,Sheet1!$A$2:$E$221,2,0)</f>
        <v>East Zone</v>
      </c>
    </row>
    <row r="19" spans="1:94" x14ac:dyDescent="0.35">
      <c r="A19" t="s">
        <v>4620</v>
      </c>
      <c r="B19">
        <v>102</v>
      </c>
      <c r="C19" t="s">
        <v>9332</v>
      </c>
      <c r="D19" t="s">
        <v>678</v>
      </c>
      <c r="E19" t="s">
        <v>155</v>
      </c>
      <c r="F19" t="s">
        <v>353</v>
      </c>
      <c r="G19" t="s">
        <v>352</v>
      </c>
      <c r="H19" t="s">
        <v>9893</v>
      </c>
      <c r="I19">
        <v>568057</v>
      </c>
      <c r="J19" t="s">
        <v>2976</v>
      </c>
      <c r="K19" t="s">
        <v>4207</v>
      </c>
      <c r="L19" t="s">
        <v>4622</v>
      </c>
      <c r="M19" t="s">
        <v>9894</v>
      </c>
      <c r="N19">
        <v>50000</v>
      </c>
      <c r="O19" t="s">
        <v>947</v>
      </c>
      <c r="P19" t="s">
        <v>948</v>
      </c>
      <c r="Q19" t="s">
        <v>9897</v>
      </c>
      <c r="R19">
        <v>7789460101</v>
      </c>
      <c r="S19" t="s">
        <v>13394</v>
      </c>
      <c r="T19"/>
      <c r="V19" s="14">
        <v>46209</v>
      </c>
      <c r="W19" t="s">
        <v>4642</v>
      </c>
      <c r="X19" s="31">
        <v>46209.702453703707</v>
      </c>
      <c r="AN19" s="14">
        <v>46209</v>
      </c>
      <c r="AO19" t="s">
        <v>4626</v>
      </c>
      <c r="AP19" s="31">
        <v>46209.742627314816</v>
      </c>
      <c r="AT19" s="31">
        <v>46209.742627314816</v>
      </c>
      <c r="AU19" s="14">
        <v>46209</v>
      </c>
      <c r="AV19" t="s">
        <v>4626</v>
      </c>
      <c r="AW19" t="s">
        <v>4627</v>
      </c>
      <c r="AX19" t="s">
        <v>677</v>
      </c>
      <c r="AY19" s="14">
        <v>46209</v>
      </c>
      <c r="AZ19" t="s">
        <v>4626</v>
      </c>
      <c r="BA19" s="31">
        <v>46209.761041666665</v>
      </c>
      <c r="BB19" s="14">
        <v>46210</v>
      </c>
      <c r="BC19" t="s">
        <v>933</v>
      </c>
      <c r="BD19" s="31">
        <v>46210.379756944443</v>
      </c>
      <c r="BE19" s="14">
        <v>46210</v>
      </c>
      <c r="BF19" t="s">
        <v>4657</v>
      </c>
      <c r="BG19" s="31">
        <v>46210.431226851855</v>
      </c>
      <c r="BH19" s="14">
        <v>46210</v>
      </c>
      <c r="BI19" t="s">
        <v>942</v>
      </c>
      <c r="BJ19" s="31">
        <v>46210.480717592596</v>
      </c>
      <c r="BK19" s="14">
        <v>46210</v>
      </c>
      <c r="BL19" t="s">
        <v>942</v>
      </c>
      <c r="BM19" s="31">
        <v>46210.481886574074</v>
      </c>
      <c r="BZ19" s="14">
        <v>46210</v>
      </c>
      <c r="CA19" t="s">
        <v>942</v>
      </c>
      <c r="CB19" s="31">
        <v>46210.494756944441</v>
      </c>
      <c r="CC19" s="14">
        <v>46210</v>
      </c>
      <c r="CD19" t="s">
        <v>944</v>
      </c>
      <c r="CE19" s="31">
        <v>46210.512233796297</v>
      </c>
      <c r="CI19" s="14">
        <v>46210</v>
      </c>
      <c r="CJ19" t="s">
        <v>2936</v>
      </c>
      <c r="CK19" s="31">
        <v>46210.70652777778</v>
      </c>
      <c r="CP19" t="str">
        <f>VLOOKUP(A19,Sheet1!$A$2:$E$221,2,0)</f>
        <v>East Zone</v>
      </c>
    </row>
    <row r="20" spans="1:94" x14ac:dyDescent="0.35">
      <c r="A20" t="s">
        <v>4620</v>
      </c>
      <c r="B20">
        <v>102</v>
      </c>
      <c r="C20" t="s">
        <v>9332</v>
      </c>
      <c r="D20" t="s">
        <v>678</v>
      </c>
      <c r="E20" t="s">
        <v>155</v>
      </c>
      <c r="F20" t="s">
        <v>353</v>
      </c>
      <c r="G20" t="s">
        <v>352</v>
      </c>
      <c r="H20" t="s">
        <v>4670</v>
      </c>
      <c r="I20">
        <v>622538</v>
      </c>
      <c r="J20" t="s">
        <v>3997</v>
      </c>
      <c r="K20" t="s">
        <v>4659</v>
      </c>
      <c r="L20" t="s">
        <v>4622</v>
      </c>
      <c r="M20" t="s">
        <v>4671</v>
      </c>
      <c r="Q20" t="s">
        <v>4672</v>
      </c>
      <c r="R20">
        <v>5970455509</v>
      </c>
      <c r="S20" t="s">
        <v>13394</v>
      </c>
      <c r="T20"/>
      <c r="V20" s="14">
        <v>46205</v>
      </c>
      <c r="W20" t="s">
        <v>4626</v>
      </c>
      <c r="X20" s="31">
        <v>46205.441122685188</v>
      </c>
      <c r="AN20" s="14">
        <v>46205</v>
      </c>
      <c r="AO20" t="s">
        <v>2935</v>
      </c>
      <c r="AP20" s="31">
        <v>46205.525000000001</v>
      </c>
      <c r="AT20" s="31">
        <v>46205.525000000001</v>
      </c>
      <c r="AU20" s="14">
        <v>46205</v>
      </c>
      <c r="AV20" t="s">
        <v>2935</v>
      </c>
      <c r="AW20" t="s">
        <v>353</v>
      </c>
      <c r="AX20" t="s">
        <v>678</v>
      </c>
      <c r="AY20" s="14">
        <v>46205</v>
      </c>
      <c r="AZ20" t="s">
        <v>4642</v>
      </c>
      <c r="BA20" s="31">
        <v>46205.553472222222</v>
      </c>
      <c r="BB20" s="14">
        <v>46205</v>
      </c>
      <c r="BC20" t="s">
        <v>933</v>
      </c>
      <c r="BD20" s="31">
        <v>46205.568981481483</v>
      </c>
      <c r="BE20" s="14">
        <v>46205</v>
      </c>
      <c r="BF20" t="s">
        <v>4657</v>
      </c>
      <c r="BG20" s="31">
        <v>46205.596655092595</v>
      </c>
      <c r="BH20" s="14">
        <v>46205</v>
      </c>
      <c r="BI20" t="s">
        <v>942</v>
      </c>
      <c r="BJ20" s="31">
        <v>46205.646643518521</v>
      </c>
      <c r="BN20" s="14">
        <v>46205</v>
      </c>
      <c r="BO20" t="s">
        <v>942</v>
      </c>
      <c r="BP20" s="31">
        <v>46205.647314814814</v>
      </c>
      <c r="CP20" t="str">
        <f>VLOOKUP(A20,Sheet1!$A$2:$E$221,2,0)</f>
        <v>East Zone</v>
      </c>
    </row>
    <row r="21" spans="1:94" x14ac:dyDescent="0.35">
      <c r="A21" t="s">
        <v>4620</v>
      </c>
      <c r="B21">
        <v>102</v>
      </c>
      <c r="C21" t="s">
        <v>9332</v>
      </c>
      <c r="D21" t="s">
        <v>678</v>
      </c>
      <c r="E21" t="s">
        <v>155</v>
      </c>
      <c r="F21" t="s">
        <v>353</v>
      </c>
      <c r="G21" t="s">
        <v>352</v>
      </c>
      <c r="H21" t="s">
        <v>4673</v>
      </c>
      <c r="I21">
        <v>686240</v>
      </c>
      <c r="J21" t="s">
        <v>941</v>
      </c>
      <c r="K21" t="s">
        <v>2447</v>
      </c>
      <c r="L21" t="s">
        <v>4622</v>
      </c>
      <c r="M21" t="s">
        <v>4674</v>
      </c>
      <c r="N21">
        <v>90000</v>
      </c>
      <c r="O21" t="s">
        <v>931</v>
      </c>
      <c r="P21" t="s">
        <v>932</v>
      </c>
      <c r="Q21" t="s">
        <v>4675</v>
      </c>
      <c r="R21">
        <v>5938355263</v>
      </c>
      <c r="S21" t="s">
        <v>13394</v>
      </c>
      <c r="T21"/>
      <c r="V21" s="14">
        <v>46205</v>
      </c>
      <c r="W21" t="s">
        <v>4625</v>
      </c>
      <c r="X21" s="31">
        <v>46205.378506944442</v>
      </c>
      <c r="AN21" s="14">
        <v>46205</v>
      </c>
      <c r="AO21" t="s">
        <v>2935</v>
      </c>
      <c r="AP21" s="31">
        <v>46205.482303240744</v>
      </c>
      <c r="AT21" s="31">
        <v>46205.482303240744</v>
      </c>
      <c r="AU21" s="14">
        <v>46205</v>
      </c>
      <c r="AV21" t="s">
        <v>2935</v>
      </c>
      <c r="AW21" t="s">
        <v>353</v>
      </c>
      <c r="AX21" t="s">
        <v>678</v>
      </c>
      <c r="AY21" s="14">
        <v>46205</v>
      </c>
      <c r="AZ21" t="s">
        <v>2935</v>
      </c>
      <c r="BA21" s="31">
        <v>46205.482719907406</v>
      </c>
      <c r="BB21" s="14">
        <v>46205</v>
      </c>
      <c r="BC21" t="s">
        <v>933</v>
      </c>
      <c r="BD21" s="31">
        <v>46205.493009259262</v>
      </c>
      <c r="BE21" s="14">
        <v>46205</v>
      </c>
      <c r="BF21" t="s">
        <v>4676</v>
      </c>
      <c r="BG21" s="31">
        <v>46205.504652777781</v>
      </c>
      <c r="BH21" s="14">
        <v>46205</v>
      </c>
      <c r="BI21" t="s">
        <v>942</v>
      </c>
      <c r="BJ21" s="31">
        <v>46205.527557870373</v>
      </c>
      <c r="BK21" s="14">
        <v>46205</v>
      </c>
      <c r="BL21" t="s">
        <v>942</v>
      </c>
      <c r="BM21" s="31">
        <v>46205.528333333335</v>
      </c>
      <c r="BZ21" s="14">
        <v>46205</v>
      </c>
      <c r="CA21" t="s">
        <v>942</v>
      </c>
      <c r="CB21" s="31">
        <v>46205.53702546296</v>
      </c>
      <c r="CC21" s="14">
        <v>46205</v>
      </c>
      <c r="CD21" t="s">
        <v>938</v>
      </c>
      <c r="CE21" s="31">
        <v>46205.541041666664</v>
      </c>
      <c r="CI21" s="14">
        <v>46205</v>
      </c>
      <c r="CJ21" t="s">
        <v>2936</v>
      </c>
      <c r="CK21" s="31">
        <v>46205.691296296296</v>
      </c>
      <c r="CP21" t="str">
        <f>VLOOKUP(A21,Sheet1!$A$2:$E$221,2,0)</f>
        <v>East Zone</v>
      </c>
    </row>
    <row r="22" spans="1:94" x14ac:dyDescent="0.35">
      <c r="A22" t="s">
        <v>4620</v>
      </c>
      <c r="B22">
        <v>102</v>
      </c>
      <c r="C22" t="s">
        <v>9332</v>
      </c>
      <c r="D22" t="s">
        <v>678</v>
      </c>
      <c r="E22" t="s">
        <v>155</v>
      </c>
      <c r="F22" t="s">
        <v>353</v>
      </c>
      <c r="G22" t="s">
        <v>352</v>
      </c>
      <c r="H22" t="s">
        <v>11773</v>
      </c>
      <c r="I22">
        <v>765051</v>
      </c>
      <c r="J22" t="s">
        <v>2976</v>
      </c>
      <c r="K22" t="s">
        <v>4207</v>
      </c>
      <c r="L22" t="s">
        <v>4622</v>
      </c>
      <c r="M22" t="s">
        <v>11774</v>
      </c>
      <c r="N22">
        <v>70000</v>
      </c>
      <c r="O22" t="s">
        <v>958</v>
      </c>
      <c r="P22" t="s">
        <v>959</v>
      </c>
      <c r="Q22" t="s">
        <v>3164</v>
      </c>
      <c r="R22">
        <v>6838384885</v>
      </c>
      <c r="S22" t="s">
        <v>13394</v>
      </c>
      <c r="T22"/>
      <c r="V22" s="14">
        <v>46210</v>
      </c>
      <c r="W22" t="s">
        <v>4642</v>
      </c>
      <c r="X22" s="31">
        <v>46210.639814814815</v>
      </c>
      <c r="AN22" s="14">
        <v>46210</v>
      </c>
      <c r="AO22" t="s">
        <v>4626</v>
      </c>
      <c r="AP22" s="31">
        <v>46210.671643518515</v>
      </c>
      <c r="AT22" s="31">
        <v>46210.671643518515</v>
      </c>
      <c r="AU22" s="14">
        <v>46210</v>
      </c>
      <c r="AV22" t="s">
        <v>4626</v>
      </c>
      <c r="AW22" t="s">
        <v>4627</v>
      </c>
      <c r="AX22" t="s">
        <v>677</v>
      </c>
      <c r="AY22" s="14">
        <v>46210</v>
      </c>
      <c r="AZ22" t="s">
        <v>4626</v>
      </c>
      <c r="BA22" s="31">
        <v>46210.675023148149</v>
      </c>
      <c r="BB22" s="14">
        <v>46210</v>
      </c>
      <c r="BC22" t="s">
        <v>933</v>
      </c>
      <c r="BD22" s="31">
        <v>46210.679768518516</v>
      </c>
      <c r="BE22" s="14">
        <v>46210</v>
      </c>
      <c r="BF22" t="s">
        <v>4757</v>
      </c>
      <c r="BG22" s="31">
        <v>46210.713402777779</v>
      </c>
      <c r="BH22" s="14">
        <v>46210</v>
      </c>
      <c r="BI22" t="s">
        <v>937</v>
      </c>
      <c r="BJ22" s="31">
        <v>46210.762453703705</v>
      </c>
      <c r="BK22" s="14">
        <v>46210</v>
      </c>
      <c r="BL22" t="s">
        <v>937</v>
      </c>
      <c r="BM22" s="31">
        <v>46210.763958333337</v>
      </c>
      <c r="BZ22" s="14">
        <v>46210</v>
      </c>
      <c r="CA22" t="s">
        <v>937</v>
      </c>
      <c r="CB22" s="31">
        <v>46210.776087962964</v>
      </c>
      <c r="CC22" s="14">
        <v>46210</v>
      </c>
      <c r="CD22" t="s">
        <v>944</v>
      </c>
      <c r="CE22" s="31">
        <v>46210.782118055555</v>
      </c>
      <c r="CI22" s="14">
        <v>46210</v>
      </c>
      <c r="CJ22" t="s">
        <v>2936</v>
      </c>
      <c r="CK22" s="31">
        <v>46210.824814814812</v>
      </c>
      <c r="CP22" t="str">
        <f>VLOOKUP(A22,Sheet1!$A$2:$E$221,2,0)</f>
        <v>East Zone</v>
      </c>
    </row>
    <row r="23" spans="1:94" x14ac:dyDescent="0.35">
      <c r="A23" t="s">
        <v>4677</v>
      </c>
      <c r="B23">
        <v>104</v>
      </c>
      <c r="C23" t="s">
        <v>9332</v>
      </c>
      <c r="D23" t="s">
        <v>678</v>
      </c>
      <c r="E23" t="s">
        <v>409</v>
      </c>
      <c r="F23" t="s">
        <v>410</v>
      </c>
      <c r="G23" t="s">
        <v>352</v>
      </c>
      <c r="H23" t="s">
        <v>11775</v>
      </c>
      <c r="I23">
        <v>246745</v>
      </c>
      <c r="J23" t="s">
        <v>9362</v>
      </c>
      <c r="K23" t="s">
        <v>11776</v>
      </c>
      <c r="L23" t="s">
        <v>4622</v>
      </c>
      <c r="M23" t="s">
        <v>11777</v>
      </c>
      <c r="N23">
        <v>45000</v>
      </c>
      <c r="O23" t="s">
        <v>4630</v>
      </c>
      <c r="P23" t="s">
        <v>4631</v>
      </c>
      <c r="Q23" t="s">
        <v>5883</v>
      </c>
      <c r="R23">
        <v>7336993342</v>
      </c>
      <c r="S23" t="s">
        <v>13394</v>
      </c>
      <c r="T23"/>
      <c r="V23" s="14">
        <v>46210</v>
      </c>
      <c r="W23" t="s">
        <v>11778</v>
      </c>
      <c r="X23" s="31">
        <v>46210.438460648147</v>
      </c>
      <c r="AN23" s="14">
        <v>46210</v>
      </c>
      <c r="AO23" t="s">
        <v>4683</v>
      </c>
      <c r="AP23" s="31">
        <v>46210.709421296298</v>
      </c>
      <c r="AT23" s="31">
        <v>46210.709421296298</v>
      </c>
      <c r="AU23" s="14">
        <v>46210</v>
      </c>
      <c r="AV23" t="s">
        <v>4683</v>
      </c>
      <c r="AW23" t="s">
        <v>410</v>
      </c>
      <c r="AX23" t="s">
        <v>678</v>
      </c>
      <c r="AY23" s="14">
        <v>46210</v>
      </c>
      <c r="AZ23" t="s">
        <v>4691</v>
      </c>
      <c r="BA23" s="31">
        <v>46210.716134259259</v>
      </c>
      <c r="BB23" s="14">
        <v>46210</v>
      </c>
      <c r="BC23" t="s">
        <v>933</v>
      </c>
      <c r="BD23" s="31">
        <v>46210.722685185188</v>
      </c>
      <c r="BE23" s="14">
        <v>46210</v>
      </c>
      <c r="BF23" t="s">
        <v>4657</v>
      </c>
      <c r="BG23" s="31">
        <v>46210.745856481481</v>
      </c>
      <c r="BH23" s="14">
        <v>46210</v>
      </c>
      <c r="BI23" t="s">
        <v>937</v>
      </c>
      <c r="BJ23" s="31">
        <v>46210.824618055558</v>
      </c>
      <c r="BK23" s="14">
        <v>46210</v>
      </c>
      <c r="BL23" t="s">
        <v>937</v>
      </c>
      <c r="BM23" s="31">
        <v>46210.825925925928</v>
      </c>
      <c r="BZ23" s="14">
        <v>46210</v>
      </c>
      <c r="CA23" t="s">
        <v>937</v>
      </c>
      <c r="CB23" s="31">
        <v>46210.833981481483</v>
      </c>
      <c r="CC23" s="14">
        <v>46210</v>
      </c>
      <c r="CD23" t="s">
        <v>944</v>
      </c>
      <c r="CE23" s="31">
        <v>46210.84952546296</v>
      </c>
      <c r="CI23" s="14">
        <v>46210</v>
      </c>
      <c r="CJ23" t="s">
        <v>4691</v>
      </c>
      <c r="CK23" s="31">
        <v>46210.856076388889</v>
      </c>
      <c r="CP23" t="str">
        <f>VLOOKUP(A23,Sheet1!$A$2:$E$221,2,0)</f>
        <v>East Zone</v>
      </c>
    </row>
    <row r="24" spans="1:94" x14ac:dyDescent="0.35">
      <c r="A24" t="s">
        <v>4677</v>
      </c>
      <c r="B24">
        <v>104</v>
      </c>
      <c r="C24" t="s">
        <v>9332</v>
      </c>
      <c r="D24" t="s">
        <v>678</v>
      </c>
      <c r="E24" t="s">
        <v>409</v>
      </c>
      <c r="F24" t="s">
        <v>410</v>
      </c>
      <c r="G24" t="s">
        <v>352</v>
      </c>
      <c r="H24" t="s">
        <v>4678</v>
      </c>
      <c r="I24">
        <v>299247</v>
      </c>
      <c r="J24" t="s">
        <v>121</v>
      </c>
      <c r="K24" t="s">
        <v>4679</v>
      </c>
      <c r="L24" t="s">
        <v>4622</v>
      </c>
      <c r="M24" t="s">
        <v>4680</v>
      </c>
      <c r="N24">
        <v>45000</v>
      </c>
      <c r="O24" t="s">
        <v>4630</v>
      </c>
      <c r="P24" t="s">
        <v>4631</v>
      </c>
      <c r="Q24" t="s">
        <v>4681</v>
      </c>
      <c r="R24">
        <v>7379403962</v>
      </c>
      <c r="S24" t="s">
        <v>13394</v>
      </c>
      <c r="T24"/>
      <c r="V24" s="14">
        <v>46205</v>
      </c>
      <c r="W24" t="s">
        <v>4682</v>
      </c>
      <c r="X24" s="31">
        <v>46205.377546296295</v>
      </c>
      <c r="AN24" s="14">
        <v>46206</v>
      </c>
      <c r="AO24" t="s">
        <v>4683</v>
      </c>
      <c r="AP24" s="31">
        <v>46206.436192129629</v>
      </c>
      <c r="AT24" s="31">
        <v>46206.436192129629</v>
      </c>
      <c r="AU24" s="14">
        <v>46206</v>
      </c>
      <c r="AV24" t="s">
        <v>4683</v>
      </c>
      <c r="AW24" t="s">
        <v>410</v>
      </c>
      <c r="AX24" t="s">
        <v>678</v>
      </c>
      <c r="AY24" s="14">
        <v>46206</v>
      </c>
      <c r="AZ24" t="s">
        <v>4682</v>
      </c>
      <c r="BA24" s="31">
        <v>46206.454456018517</v>
      </c>
      <c r="BB24" s="14">
        <v>46206</v>
      </c>
      <c r="BC24" t="s">
        <v>933</v>
      </c>
      <c r="BD24" s="31">
        <v>46206.463935185187</v>
      </c>
      <c r="BE24" s="14">
        <v>46206</v>
      </c>
      <c r="BF24" t="s">
        <v>4684</v>
      </c>
      <c r="BG24" s="31">
        <v>46206.497060185182</v>
      </c>
      <c r="BH24" s="14">
        <v>46206</v>
      </c>
      <c r="BI24" t="s">
        <v>942</v>
      </c>
      <c r="BJ24" s="31">
        <v>46206.522858796299</v>
      </c>
      <c r="BK24" s="14">
        <v>46206</v>
      </c>
      <c r="BL24" t="s">
        <v>942</v>
      </c>
      <c r="BM24" s="31">
        <v>46206.523530092592</v>
      </c>
      <c r="BZ24" s="14">
        <v>46206</v>
      </c>
      <c r="CA24" t="s">
        <v>942</v>
      </c>
      <c r="CB24" s="31">
        <v>46206.538680555554</v>
      </c>
      <c r="CC24" s="14">
        <v>46206</v>
      </c>
      <c r="CD24" t="s">
        <v>938</v>
      </c>
      <c r="CE24" s="31">
        <v>46206.566250000003</v>
      </c>
      <c r="CI24" s="14">
        <v>46206</v>
      </c>
      <c r="CJ24" t="s">
        <v>4685</v>
      </c>
      <c r="CK24" s="31">
        <v>46206.750694444447</v>
      </c>
      <c r="CP24" t="str">
        <f>VLOOKUP(A24,Sheet1!$A$2:$E$221,2,0)</f>
        <v>East Zone</v>
      </c>
    </row>
    <row r="25" spans="1:94" x14ac:dyDescent="0.35">
      <c r="A25" t="s">
        <v>4677</v>
      </c>
      <c r="B25">
        <v>104</v>
      </c>
      <c r="C25" t="s">
        <v>9332</v>
      </c>
      <c r="D25" t="s">
        <v>678</v>
      </c>
      <c r="E25" t="s">
        <v>409</v>
      </c>
      <c r="F25" t="s">
        <v>410</v>
      </c>
      <c r="G25" t="s">
        <v>352</v>
      </c>
      <c r="H25" t="s">
        <v>4686</v>
      </c>
      <c r="I25">
        <v>351589</v>
      </c>
      <c r="J25" t="s">
        <v>113</v>
      </c>
      <c r="K25" t="s">
        <v>4687</v>
      </c>
      <c r="L25" t="s">
        <v>4622</v>
      </c>
      <c r="M25" t="s">
        <v>4688</v>
      </c>
      <c r="N25">
        <v>70000</v>
      </c>
      <c r="O25" t="s">
        <v>958</v>
      </c>
      <c r="P25" t="s">
        <v>959</v>
      </c>
      <c r="Q25" t="s">
        <v>4689</v>
      </c>
      <c r="R25">
        <v>7337650039</v>
      </c>
      <c r="S25" t="s">
        <v>13394</v>
      </c>
      <c r="T25"/>
      <c r="V25" s="14">
        <v>46204</v>
      </c>
      <c r="W25" t="s">
        <v>4690</v>
      </c>
      <c r="X25" s="31">
        <v>46204.706018518518</v>
      </c>
      <c r="AN25" s="14">
        <v>46205</v>
      </c>
      <c r="AO25" t="s">
        <v>4683</v>
      </c>
      <c r="AP25" s="31">
        <v>46205.811400462961</v>
      </c>
      <c r="AT25" s="31">
        <v>46205.811400462961</v>
      </c>
      <c r="AU25" s="14">
        <v>46205</v>
      </c>
      <c r="AV25" t="s">
        <v>4683</v>
      </c>
      <c r="AW25" t="s">
        <v>410</v>
      </c>
      <c r="AX25" t="s">
        <v>678</v>
      </c>
      <c r="AY25" s="14">
        <v>46206</v>
      </c>
      <c r="AZ25" t="s">
        <v>4691</v>
      </c>
      <c r="BA25" s="31">
        <v>46206.496400462966</v>
      </c>
      <c r="BB25" s="14">
        <v>46206</v>
      </c>
      <c r="BC25" t="s">
        <v>933</v>
      </c>
      <c r="BD25" s="31">
        <v>46206.499108796299</v>
      </c>
      <c r="BE25" s="14">
        <v>46206</v>
      </c>
      <c r="BF25" t="s">
        <v>4657</v>
      </c>
      <c r="BG25" s="31">
        <v>46206.520844907405</v>
      </c>
      <c r="BH25" s="14">
        <v>46206</v>
      </c>
      <c r="BI25" t="s">
        <v>942</v>
      </c>
      <c r="BJ25" s="31">
        <v>46206.59170138889</v>
      </c>
      <c r="BK25" s="14">
        <v>46206</v>
      </c>
      <c r="BL25" t="s">
        <v>942</v>
      </c>
      <c r="BM25" s="31">
        <v>46206.592592592591</v>
      </c>
      <c r="BZ25" s="14">
        <v>46206</v>
      </c>
      <c r="CA25" t="s">
        <v>942</v>
      </c>
      <c r="CB25" s="31">
        <v>46206.618356481478</v>
      </c>
      <c r="CC25" s="14">
        <v>46206</v>
      </c>
      <c r="CD25" t="s">
        <v>938</v>
      </c>
      <c r="CE25" s="31">
        <v>46206.630289351851</v>
      </c>
      <c r="CI25" s="14">
        <v>46206</v>
      </c>
      <c r="CJ25" t="s">
        <v>4691</v>
      </c>
      <c r="CK25" s="31">
        <v>46206.675034722219</v>
      </c>
      <c r="CP25" t="str">
        <f>VLOOKUP(A25,Sheet1!$A$2:$E$221,2,0)</f>
        <v>East Zone</v>
      </c>
    </row>
    <row r="26" spans="1:94" x14ac:dyDescent="0.35">
      <c r="A26" t="s">
        <v>4677</v>
      </c>
      <c r="B26">
        <v>104</v>
      </c>
      <c r="C26" t="s">
        <v>9332</v>
      </c>
      <c r="D26" t="s">
        <v>678</v>
      </c>
      <c r="E26" t="s">
        <v>409</v>
      </c>
      <c r="F26" t="s">
        <v>410</v>
      </c>
      <c r="G26" t="s">
        <v>352</v>
      </c>
      <c r="H26" t="s">
        <v>11779</v>
      </c>
      <c r="I26">
        <v>432352</v>
      </c>
      <c r="J26" t="s">
        <v>4271</v>
      </c>
      <c r="K26" t="s">
        <v>4272</v>
      </c>
      <c r="L26" t="s">
        <v>4622</v>
      </c>
      <c r="M26" t="s">
        <v>11780</v>
      </c>
      <c r="N26">
        <v>45000</v>
      </c>
      <c r="O26" t="s">
        <v>4630</v>
      </c>
      <c r="P26" t="s">
        <v>4631</v>
      </c>
      <c r="Q26" t="s">
        <v>11781</v>
      </c>
      <c r="R26">
        <v>3348922621</v>
      </c>
      <c r="S26" t="s">
        <v>13394</v>
      </c>
      <c r="T26"/>
      <c r="V26" s="14">
        <v>46210</v>
      </c>
      <c r="W26" t="s">
        <v>4705</v>
      </c>
      <c r="X26" s="31">
        <v>46210.356041666666</v>
      </c>
      <c r="AN26" s="14">
        <v>46210</v>
      </c>
      <c r="AO26" t="s">
        <v>4683</v>
      </c>
      <c r="AP26" s="31">
        <v>46210.386087962965</v>
      </c>
      <c r="AT26" s="31">
        <v>46210.386087962965</v>
      </c>
      <c r="AU26" s="14">
        <v>46210</v>
      </c>
      <c r="AV26" t="s">
        <v>4683</v>
      </c>
      <c r="AW26" t="s">
        <v>410</v>
      </c>
      <c r="AX26" t="s">
        <v>678</v>
      </c>
      <c r="AY26" s="14">
        <v>46210</v>
      </c>
      <c r="AZ26" t="s">
        <v>4691</v>
      </c>
      <c r="BA26" s="31">
        <v>46210.563657407409</v>
      </c>
      <c r="BB26" s="14">
        <v>46210</v>
      </c>
      <c r="BC26" t="s">
        <v>933</v>
      </c>
      <c r="BD26" s="31">
        <v>46210.568645833337</v>
      </c>
      <c r="BE26" s="14">
        <v>46210</v>
      </c>
      <c r="BF26" t="s">
        <v>4757</v>
      </c>
      <c r="BG26" s="31">
        <v>46210.59815972222</v>
      </c>
      <c r="BH26" s="14">
        <v>46210</v>
      </c>
      <c r="BI26" t="s">
        <v>972</v>
      </c>
      <c r="BJ26" s="31">
        <v>46210.621655092589</v>
      </c>
      <c r="BK26" s="14">
        <v>46210</v>
      </c>
      <c r="BL26" t="s">
        <v>972</v>
      </c>
      <c r="BM26" s="31">
        <v>46210.622870370367</v>
      </c>
      <c r="BZ26" s="14">
        <v>46210</v>
      </c>
      <c r="CA26" t="s">
        <v>972</v>
      </c>
      <c r="CB26" s="31">
        <v>46210.630648148152</v>
      </c>
      <c r="CC26" s="14">
        <v>46210</v>
      </c>
      <c r="CD26" t="s">
        <v>944</v>
      </c>
      <c r="CE26" s="31">
        <v>46210.638020833336</v>
      </c>
      <c r="CI26" s="14">
        <v>46210</v>
      </c>
      <c r="CJ26" t="s">
        <v>4691</v>
      </c>
      <c r="CK26" s="31">
        <v>46210.773449074077</v>
      </c>
      <c r="CP26" t="str">
        <f>VLOOKUP(A26,Sheet1!$A$2:$E$221,2,0)</f>
        <v>East Zone</v>
      </c>
    </row>
    <row r="27" spans="1:94" x14ac:dyDescent="0.35">
      <c r="A27" t="s">
        <v>4677</v>
      </c>
      <c r="B27">
        <v>104</v>
      </c>
      <c r="C27" t="s">
        <v>9332</v>
      </c>
      <c r="D27" t="s">
        <v>678</v>
      </c>
      <c r="E27" t="s">
        <v>409</v>
      </c>
      <c r="F27" t="s">
        <v>410</v>
      </c>
      <c r="G27" t="s">
        <v>352</v>
      </c>
      <c r="H27" t="s">
        <v>4692</v>
      </c>
      <c r="I27">
        <v>567724</v>
      </c>
      <c r="J27" t="s">
        <v>113</v>
      </c>
      <c r="K27" t="s">
        <v>4687</v>
      </c>
      <c r="L27" t="s">
        <v>4622</v>
      </c>
      <c r="M27" t="s">
        <v>4693</v>
      </c>
      <c r="N27">
        <v>77000</v>
      </c>
      <c r="O27" t="s">
        <v>939</v>
      </c>
      <c r="P27" t="s">
        <v>940</v>
      </c>
      <c r="Q27" t="s">
        <v>4694</v>
      </c>
      <c r="R27">
        <v>1518788031</v>
      </c>
      <c r="S27" t="s">
        <v>13394</v>
      </c>
      <c r="T27"/>
      <c r="V27" s="14">
        <v>46205</v>
      </c>
      <c r="W27" t="s">
        <v>4690</v>
      </c>
      <c r="X27" s="31">
        <v>46205.422060185185</v>
      </c>
      <c r="AN27" s="14">
        <v>46206</v>
      </c>
      <c r="AO27" t="s">
        <v>4683</v>
      </c>
      <c r="AP27" s="31">
        <v>46206.471319444441</v>
      </c>
      <c r="AT27" s="31">
        <v>46206.471319444441</v>
      </c>
      <c r="AU27" s="14">
        <v>46206</v>
      </c>
      <c r="AV27" t="s">
        <v>4683</v>
      </c>
      <c r="AW27" t="s">
        <v>410</v>
      </c>
      <c r="AX27" t="s">
        <v>678</v>
      </c>
      <c r="AY27" s="14">
        <v>46206</v>
      </c>
      <c r="AZ27" t="s">
        <v>4691</v>
      </c>
      <c r="BA27" s="31">
        <v>46206.494467592594</v>
      </c>
      <c r="BB27" s="14">
        <v>46206</v>
      </c>
      <c r="BC27" t="s">
        <v>933</v>
      </c>
      <c r="BD27" s="31">
        <v>46206.499097222222</v>
      </c>
      <c r="BE27" s="14">
        <v>46206</v>
      </c>
      <c r="BF27" t="s">
        <v>4657</v>
      </c>
      <c r="BG27" s="31">
        <v>46206.522627314815</v>
      </c>
      <c r="BH27" s="14">
        <v>46206</v>
      </c>
      <c r="BI27" t="s">
        <v>942</v>
      </c>
      <c r="BJ27" s="31">
        <v>46206.597939814812</v>
      </c>
      <c r="BK27" s="14">
        <v>46206</v>
      </c>
      <c r="BL27" t="s">
        <v>942</v>
      </c>
      <c r="BM27" s="31">
        <v>46206.599143518521</v>
      </c>
      <c r="BZ27" s="14">
        <v>46206</v>
      </c>
      <c r="CA27" t="s">
        <v>942</v>
      </c>
      <c r="CB27" s="31">
        <v>46206.619814814818</v>
      </c>
      <c r="CC27" s="14">
        <v>46206</v>
      </c>
      <c r="CD27" t="s">
        <v>938</v>
      </c>
      <c r="CE27" s="31">
        <v>46206.630347222221</v>
      </c>
      <c r="CI27" s="14">
        <v>46206</v>
      </c>
      <c r="CJ27" t="s">
        <v>4685</v>
      </c>
      <c r="CK27" s="31">
        <v>46206.727534722224</v>
      </c>
      <c r="CP27" t="str">
        <f>VLOOKUP(A27,Sheet1!$A$2:$E$221,2,0)</f>
        <v>East Zone</v>
      </c>
    </row>
    <row r="28" spans="1:94" x14ac:dyDescent="0.35">
      <c r="A28" t="s">
        <v>4677</v>
      </c>
      <c r="B28">
        <v>104</v>
      </c>
      <c r="C28" t="s">
        <v>9332</v>
      </c>
      <c r="D28" t="s">
        <v>678</v>
      </c>
      <c r="E28" t="s">
        <v>409</v>
      </c>
      <c r="F28" t="s">
        <v>410</v>
      </c>
      <c r="G28" t="s">
        <v>352</v>
      </c>
      <c r="H28" t="s">
        <v>3960</v>
      </c>
      <c r="I28">
        <v>641305</v>
      </c>
      <c r="J28" t="s">
        <v>3813</v>
      </c>
      <c r="K28" t="s">
        <v>3814</v>
      </c>
      <c r="L28" t="s">
        <v>4622</v>
      </c>
      <c r="M28" t="s">
        <v>4695</v>
      </c>
      <c r="N28">
        <v>77000</v>
      </c>
      <c r="O28" t="s">
        <v>939</v>
      </c>
      <c r="P28" t="s">
        <v>940</v>
      </c>
      <c r="Q28" t="s">
        <v>3776</v>
      </c>
      <c r="R28">
        <v>9978270435</v>
      </c>
      <c r="S28" t="s">
        <v>13394</v>
      </c>
      <c r="T28"/>
      <c r="V28" s="14">
        <v>46204</v>
      </c>
      <c r="W28" t="s">
        <v>4696</v>
      </c>
      <c r="X28" s="31">
        <v>46204.599479166667</v>
      </c>
      <c r="AN28" s="14">
        <v>46204</v>
      </c>
      <c r="AO28" t="s">
        <v>4691</v>
      </c>
      <c r="AP28" s="31">
        <v>46204.653067129628</v>
      </c>
      <c r="AT28" s="31">
        <v>46204.653067129628</v>
      </c>
      <c r="AU28" s="14">
        <v>46204</v>
      </c>
      <c r="AV28" t="s">
        <v>4691</v>
      </c>
      <c r="AW28" t="s">
        <v>4697</v>
      </c>
      <c r="AX28" t="s">
        <v>677</v>
      </c>
      <c r="AY28" s="14">
        <v>46204</v>
      </c>
      <c r="AZ28" t="s">
        <v>4691</v>
      </c>
      <c r="BA28" s="31">
        <v>46204.803865740738</v>
      </c>
      <c r="BB28" s="14">
        <v>46205</v>
      </c>
      <c r="BC28" t="s">
        <v>933</v>
      </c>
      <c r="BD28" s="31">
        <v>46205.39571759259</v>
      </c>
      <c r="BE28" s="14">
        <v>46205</v>
      </c>
      <c r="BF28" t="s">
        <v>4657</v>
      </c>
      <c r="BG28" s="31">
        <v>46205.427997685183</v>
      </c>
      <c r="BH28" s="14">
        <v>46205</v>
      </c>
      <c r="BI28" t="s">
        <v>943</v>
      </c>
      <c r="BJ28" s="31">
        <v>46205.474328703705</v>
      </c>
      <c r="BK28" s="14">
        <v>46205</v>
      </c>
      <c r="BL28" t="s">
        <v>943</v>
      </c>
      <c r="BM28" s="31">
        <v>46205.478506944448</v>
      </c>
      <c r="BZ28" s="14">
        <v>46205</v>
      </c>
      <c r="CA28" t="s">
        <v>943</v>
      </c>
      <c r="CB28" s="31">
        <v>46205.481574074074</v>
      </c>
      <c r="CC28" s="14">
        <v>46205</v>
      </c>
      <c r="CD28" t="s">
        <v>944</v>
      </c>
      <c r="CE28" s="31">
        <v>46205.495717592596</v>
      </c>
      <c r="CI28" s="14">
        <v>46206</v>
      </c>
      <c r="CJ28" t="s">
        <v>4685</v>
      </c>
      <c r="CK28" s="31">
        <v>46206.747534722221</v>
      </c>
      <c r="CP28" t="str">
        <f>VLOOKUP(A28,Sheet1!$A$2:$E$221,2,0)</f>
        <v>East Zone</v>
      </c>
    </row>
    <row r="29" spans="1:94" x14ac:dyDescent="0.35">
      <c r="A29" t="s">
        <v>4677</v>
      </c>
      <c r="B29">
        <v>104</v>
      </c>
      <c r="C29" t="s">
        <v>9332</v>
      </c>
      <c r="D29" t="s">
        <v>678</v>
      </c>
      <c r="E29" t="s">
        <v>409</v>
      </c>
      <c r="F29" t="s">
        <v>410</v>
      </c>
      <c r="G29" t="s">
        <v>352</v>
      </c>
      <c r="H29" t="s">
        <v>4698</v>
      </c>
      <c r="I29">
        <v>736022</v>
      </c>
      <c r="J29" t="s">
        <v>121</v>
      </c>
      <c r="K29" t="s">
        <v>4679</v>
      </c>
      <c r="L29" t="s">
        <v>4622</v>
      </c>
      <c r="M29" t="s">
        <v>4699</v>
      </c>
      <c r="N29">
        <v>45000</v>
      </c>
      <c r="O29" t="s">
        <v>4630</v>
      </c>
      <c r="P29" t="s">
        <v>4631</v>
      </c>
      <c r="Q29" t="s">
        <v>4700</v>
      </c>
      <c r="R29">
        <v>9660518345</v>
      </c>
      <c r="S29" t="s">
        <v>13394</v>
      </c>
      <c r="T29"/>
      <c r="V29" s="14">
        <v>46205</v>
      </c>
      <c r="W29" t="s">
        <v>4682</v>
      </c>
      <c r="X29" s="31">
        <v>46205.357546296298</v>
      </c>
      <c r="AN29" s="14">
        <v>46205</v>
      </c>
      <c r="AO29" t="s">
        <v>4683</v>
      </c>
      <c r="AP29" s="31">
        <v>46205.455358796295</v>
      </c>
      <c r="AT29" s="31">
        <v>46205.455358796295</v>
      </c>
      <c r="AU29" s="14">
        <v>46205</v>
      </c>
      <c r="AV29" t="s">
        <v>4683</v>
      </c>
      <c r="AW29" t="s">
        <v>410</v>
      </c>
      <c r="AX29" t="s">
        <v>678</v>
      </c>
      <c r="AY29" s="14">
        <v>46205</v>
      </c>
      <c r="AZ29" t="s">
        <v>4691</v>
      </c>
      <c r="BA29" s="31">
        <v>46205.5859375</v>
      </c>
      <c r="BB29" s="14">
        <v>46205</v>
      </c>
      <c r="BC29" t="s">
        <v>933</v>
      </c>
      <c r="BD29" s="31">
        <v>46205.59034722222</v>
      </c>
      <c r="BE29" s="14">
        <v>46205</v>
      </c>
      <c r="BF29" t="s">
        <v>4701</v>
      </c>
      <c r="BG29" s="31">
        <v>46205.613912037035</v>
      </c>
      <c r="BH29" s="14">
        <v>46205</v>
      </c>
      <c r="BI29" t="s">
        <v>937</v>
      </c>
      <c r="BJ29" s="31">
        <v>46205.63548611111</v>
      </c>
      <c r="BK29" s="14">
        <v>46205</v>
      </c>
      <c r="BL29" t="s">
        <v>937</v>
      </c>
      <c r="BM29" s="31">
        <v>46205.637685185182</v>
      </c>
      <c r="BZ29" s="14">
        <v>46205</v>
      </c>
      <c r="CA29" t="s">
        <v>937</v>
      </c>
      <c r="CB29" s="31">
        <v>46205.651192129626</v>
      </c>
      <c r="CC29" s="14">
        <v>46205</v>
      </c>
      <c r="CD29" t="s">
        <v>944</v>
      </c>
      <c r="CE29" s="31">
        <v>46205.669814814813</v>
      </c>
      <c r="CI29" s="14">
        <v>46205</v>
      </c>
      <c r="CJ29" t="s">
        <v>4685</v>
      </c>
      <c r="CK29" s="31">
        <v>46205.795405092591</v>
      </c>
      <c r="CP29" t="str">
        <f>VLOOKUP(A29,Sheet1!$A$2:$E$221,2,0)</f>
        <v>East Zone</v>
      </c>
    </row>
    <row r="30" spans="1:94" x14ac:dyDescent="0.35">
      <c r="A30" t="s">
        <v>4677</v>
      </c>
      <c r="B30">
        <v>104</v>
      </c>
      <c r="C30" t="s">
        <v>9332</v>
      </c>
      <c r="D30" t="s">
        <v>678</v>
      </c>
      <c r="E30" t="s">
        <v>409</v>
      </c>
      <c r="F30" t="s">
        <v>410</v>
      </c>
      <c r="G30" t="s">
        <v>352</v>
      </c>
      <c r="H30" t="s">
        <v>4702</v>
      </c>
      <c r="I30">
        <v>773620</v>
      </c>
      <c r="J30" t="s">
        <v>4271</v>
      </c>
      <c r="K30" t="s">
        <v>4272</v>
      </c>
      <c r="L30" t="s">
        <v>4622</v>
      </c>
      <c r="M30" t="s">
        <v>4703</v>
      </c>
      <c r="N30">
        <v>55000</v>
      </c>
      <c r="O30" t="s">
        <v>945</v>
      </c>
      <c r="P30" t="s">
        <v>946</v>
      </c>
      <c r="Q30" t="s">
        <v>4704</v>
      </c>
      <c r="R30">
        <v>3654210813</v>
      </c>
      <c r="S30" t="s">
        <v>13394</v>
      </c>
      <c r="T30"/>
      <c r="V30" s="14">
        <v>46204</v>
      </c>
      <c r="W30" t="s">
        <v>4705</v>
      </c>
      <c r="X30" s="31">
        <v>46204.464259259257</v>
      </c>
      <c r="AN30" s="14">
        <v>46204</v>
      </c>
      <c r="AO30" t="s">
        <v>4691</v>
      </c>
      <c r="AP30" s="31">
        <v>46204.524918981479</v>
      </c>
      <c r="AT30" s="31">
        <v>46204.524918981479</v>
      </c>
      <c r="AU30" s="14">
        <v>46204</v>
      </c>
      <c r="AV30" t="s">
        <v>4691</v>
      </c>
      <c r="AW30" t="s">
        <v>4697</v>
      </c>
      <c r="AX30" t="s">
        <v>677</v>
      </c>
      <c r="AY30" s="14">
        <v>46204</v>
      </c>
      <c r="AZ30" t="s">
        <v>4691</v>
      </c>
      <c r="BA30" s="31">
        <v>46204.528055555558</v>
      </c>
      <c r="BB30" s="14">
        <v>46204</v>
      </c>
      <c r="BC30" t="s">
        <v>933</v>
      </c>
      <c r="BD30" s="31">
        <v>46204.539224537039</v>
      </c>
      <c r="BE30" s="14">
        <v>46204</v>
      </c>
      <c r="BF30" t="s">
        <v>4706</v>
      </c>
      <c r="BG30" s="31">
        <v>46204.557106481479</v>
      </c>
      <c r="BH30" s="14">
        <v>46204</v>
      </c>
      <c r="BI30" t="s">
        <v>937</v>
      </c>
      <c r="BJ30" s="31">
        <v>46204.61346064815</v>
      </c>
      <c r="BK30" s="14">
        <v>46204</v>
      </c>
      <c r="BL30" t="s">
        <v>937</v>
      </c>
      <c r="BM30" s="31">
        <v>46204.614629629628</v>
      </c>
      <c r="BZ30" s="14">
        <v>46204</v>
      </c>
      <c r="CA30" t="s">
        <v>937</v>
      </c>
      <c r="CB30" s="31">
        <v>46204.633240740739</v>
      </c>
      <c r="CC30" s="14">
        <v>46204</v>
      </c>
      <c r="CD30" t="s">
        <v>944</v>
      </c>
      <c r="CE30" s="31">
        <v>46204.639270833337</v>
      </c>
      <c r="CI30" s="14">
        <v>46204</v>
      </c>
      <c r="CJ30" t="s">
        <v>4691</v>
      </c>
      <c r="CK30" s="31">
        <v>46204.733368055553</v>
      </c>
      <c r="CP30" t="str">
        <f>VLOOKUP(A30,Sheet1!$A$2:$E$221,2,0)</f>
        <v>East Zone</v>
      </c>
    </row>
    <row r="31" spans="1:94" x14ac:dyDescent="0.35">
      <c r="A31" t="s">
        <v>4677</v>
      </c>
      <c r="B31">
        <v>104</v>
      </c>
      <c r="C31" t="s">
        <v>9332</v>
      </c>
      <c r="D31" t="s">
        <v>678</v>
      </c>
      <c r="E31" t="s">
        <v>409</v>
      </c>
      <c r="F31" t="s">
        <v>410</v>
      </c>
      <c r="G31" t="s">
        <v>352</v>
      </c>
      <c r="H31" t="s">
        <v>4707</v>
      </c>
      <c r="I31">
        <v>776645</v>
      </c>
      <c r="J31" t="s">
        <v>4271</v>
      </c>
      <c r="K31" t="s">
        <v>4272</v>
      </c>
      <c r="L31" t="s">
        <v>4622</v>
      </c>
      <c r="M31" t="s">
        <v>4708</v>
      </c>
      <c r="N31">
        <v>50000</v>
      </c>
      <c r="O31" t="s">
        <v>947</v>
      </c>
      <c r="P31" t="s">
        <v>948</v>
      </c>
      <c r="Q31" t="s">
        <v>3734</v>
      </c>
      <c r="R31">
        <v>2432272117</v>
      </c>
      <c r="S31" t="s">
        <v>13394</v>
      </c>
      <c r="T31"/>
      <c r="V31" s="14">
        <v>46204</v>
      </c>
      <c r="W31" t="s">
        <v>4705</v>
      </c>
      <c r="X31" s="31">
        <v>46204.539386574077</v>
      </c>
      <c r="AN31" s="14">
        <v>46205</v>
      </c>
      <c r="AO31" t="s">
        <v>4683</v>
      </c>
      <c r="AP31" s="31">
        <v>46205.525277777779</v>
      </c>
      <c r="AT31" s="31">
        <v>46205.525277777779</v>
      </c>
      <c r="AU31" s="14">
        <v>46205</v>
      </c>
      <c r="AV31" t="s">
        <v>4683</v>
      </c>
      <c r="AW31" t="s">
        <v>410</v>
      </c>
      <c r="AX31" t="s">
        <v>678</v>
      </c>
      <c r="AY31" s="14">
        <v>46205</v>
      </c>
      <c r="AZ31" t="s">
        <v>4691</v>
      </c>
      <c r="BA31" s="31">
        <v>46205.548067129632</v>
      </c>
      <c r="BB31" s="14">
        <v>46205</v>
      </c>
      <c r="BC31" t="s">
        <v>933</v>
      </c>
      <c r="BD31" s="31">
        <v>46205.56894675926</v>
      </c>
      <c r="BE31" s="14">
        <v>46205</v>
      </c>
      <c r="BF31" t="s">
        <v>4657</v>
      </c>
      <c r="BG31" s="31">
        <v>46205.599374999998</v>
      </c>
      <c r="BH31" s="14">
        <v>46205</v>
      </c>
      <c r="BI31" t="s">
        <v>942</v>
      </c>
      <c r="BJ31" s="31">
        <v>46205.652037037034</v>
      </c>
      <c r="BK31" s="14">
        <v>46205</v>
      </c>
      <c r="BL31" t="s">
        <v>942</v>
      </c>
      <c r="BM31" s="31">
        <v>46205.652731481481</v>
      </c>
      <c r="BZ31" s="14">
        <v>46205</v>
      </c>
      <c r="CA31" t="s">
        <v>942</v>
      </c>
      <c r="CB31" s="31">
        <v>46205.658831018518</v>
      </c>
      <c r="CC31" s="14">
        <v>46205</v>
      </c>
      <c r="CD31" t="s">
        <v>938</v>
      </c>
      <c r="CE31" s="31">
        <v>46205.672291666669</v>
      </c>
      <c r="CI31" s="14">
        <v>46205</v>
      </c>
      <c r="CJ31" t="s">
        <v>4685</v>
      </c>
      <c r="CK31" s="31">
        <v>46205.757789351854</v>
      </c>
      <c r="CP31" t="str">
        <f>VLOOKUP(A31,Sheet1!$A$2:$E$221,2,0)</f>
        <v>East Zone</v>
      </c>
    </row>
    <row r="32" spans="1:94" x14ac:dyDescent="0.35">
      <c r="A32" t="s">
        <v>4677</v>
      </c>
      <c r="B32">
        <v>104</v>
      </c>
      <c r="C32" t="s">
        <v>9332</v>
      </c>
      <c r="D32" t="s">
        <v>678</v>
      </c>
      <c r="E32" t="s">
        <v>409</v>
      </c>
      <c r="F32" t="s">
        <v>410</v>
      </c>
      <c r="G32" t="s">
        <v>352</v>
      </c>
      <c r="H32" t="s">
        <v>3811</v>
      </c>
      <c r="I32">
        <v>777034</v>
      </c>
      <c r="J32" t="s">
        <v>3813</v>
      </c>
      <c r="K32" t="s">
        <v>3814</v>
      </c>
      <c r="L32" t="s">
        <v>4622</v>
      </c>
      <c r="M32" t="s">
        <v>4709</v>
      </c>
      <c r="N32">
        <v>90000</v>
      </c>
      <c r="O32" t="s">
        <v>931</v>
      </c>
      <c r="P32" t="s">
        <v>932</v>
      </c>
      <c r="Q32" t="s">
        <v>3812</v>
      </c>
      <c r="R32">
        <v>3907800323</v>
      </c>
      <c r="S32" t="s">
        <v>13394</v>
      </c>
      <c r="T32"/>
      <c r="V32" s="14">
        <v>46204</v>
      </c>
      <c r="W32" t="s">
        <v>4696</v>
      </c>
      <c r="X32" s="31">
        <v>46204.419861111113</v>
      </c>
      <c r="AN32" s="14">
        <v>46204</v>
      </c>
      <c r="AO32" t="s">
        <v>4691</v>
      </c>
      <c r="AP32" s="31">
        <v>46204.590567129628</v>
      </c>
      <c r="AT32" s="31">
        <v>46204.590567129628</v>
      </c>
      <c r="AU32" s="14">
        <v>46204</v>
      </c>
      <c r="AV32" t="s">
        <v>4691</v>
      </c>
      <c r="AW32" t="s">
        <v>4697</v>
      </c>
      <c r="AX32" t="s">
        <v>677</v>
      </c>
      <c r="AY32" s="14">
        <v>46204</v>
      </c>
      <c r="AZ32" t="s">
        <v>4691</v>
      </c>
      <c r="BA32" s="31">
        <v>46204.600787037038</v>
      </c>
      <c r="BB32" s="14">
        <v>46204</v>
      </c>
      <c r="BC32" t="s">
        <v>933</v>
      </c>
      <c r="BD32" s="31">
        <v>46204.606400462966</v>
      </c>
      <c r="BE32" s="14">
        <v>46204</v>
      </c>
      <c r="BF32" t="s">
        <v>4633</v>
      </c>
      <c r="BG32" s="31">
        <v>46204.635324074072</v>
      </c>
      <c r="BH32" s="14">
        <v>46204</v>
      </c>
      <c r="BI32" t="s">
        <v>937</v>
      </c>
      <c r="BJ32" s="31">
        <v>46204.667847222219</v>
      </c>
      <c r="BK32" s="14">
        <v>46204</v>
      </c>
      <c r="BL32" t="s">
        <v>937</v>
      </c>
      <c r="BM32" s="31">
        <v>46204.669004629628</v>
      </c>
      <c r="BZ32" s="14">
        <v>46204</v>
      </c>
      <c r="CA32" t="s">
        <v>937</v>
      </c>
      <c r="CB32" s="31">
        <v>46204.685115740744</v>
      </c>
      <c r="CC32" s="14">
        <v>46204</v>
      </c>
      <c r="CD32" t="s">
        <v>944</v>
      </c>
      <c r="CE32" s="31">
        <v>46204.697685185187</v>
      </c>
      <c r="CI32" s="14">
        <v>46204</v>
      </c>
      <c r="CJ32" t="s">
        <v>4691</v>
      </c>
      <c r="CK32" s="31">
        <v>46204.751527777778</v>
      </c>
      <c r="CP32" t="str">
        <f>VLOOKUP(A32,Sheet1!$A$2:$E$221,2,0)</f>
        <v>East Zone</v>
      </c>
    </row>
    <row r="33" spans="1:94" x14ac:dyDescent="0.35">
      <c r="A33" t="s">
        <v>4710</v>
      </c>
      <c r="B33">
        <v>113</v>
      </c>
      <c r="C33" t="s">
        <v>9332</v>
      </c>
      <c r="D33" t="s">
        <v>678</v>
      </c>
      <c r="E33" t="s">
        <v>121</v>
      </c>
      <c r="F33" t="s">
        <v>357</v>
      </c>
      <c r="G33" t="s">
        <v>358</v>
      </c>
      <c r="H33" t="s">
        <v>4711</v>
      </c>
      <c r="I33">
        <v>28553</v>
      </c>
      <c r="J33" t="s">
        <v>4712</v>
      </c>
      <c r="K33" t="s">
        <v>4713</v>
      </c>
      <c r="L33" t="s">
        <v>4622</v>
      </c>
      <c r="M33" t="s">
        <v>4714</v>
      </c>
      <c r="N33">
        <v>90000</v>
      </c>
      <c r="O33" t="s">
        <v>931</v>
      </c>
      <c r="P33" t="s">
        <v>932</v>
      </c>
      <c r="Q33" t="s">
        <v>4083</v>
      </c>
      <c r="R33">
        <v>1495491876</v>
      </c>
      <c r="S33" t="s">
        <v>13394</v>
      </c>
      <c r="T33"/>
      <c r="V33" s="14">
        <v>46206</v>
      </c>
      <c r="W33" t="s">
        <v>2977</v>
      </c>
      <c r="X33" s="31">
        <v>46206.396249999998</v>
      </c>
      <c r="AN33" s="14">
        <v>46206</v>
      </c>
      <c r="AO33" t="s">
        <v>2386</v>
      </c>
      <c r="AP33" s="31">
        <v>46206.425439814811</v>
      </c>
      <c r="AT33" s="31">
        <v>46206.425439814811</v>
      </c>
      <c r="AU33" s="14">
        <v>46206</v>
      </c>
      <c r="AV33" t="s">
        <v>2386</v>
      </c>
      <c r="AW33" t="s">
        <v>4715</v>
      </c>
      <c r="AX33" t="s">
        <v>677</v>
      </c>
      <c r="AY33" s="14">
        <v>46206</v>
      </c>
      <c r="AZ33" t="s">
        <v>2977</v>
      </c>
      <c r="BA33" s="31">
        <v>46206.461840277778</v>
      </c>
      <c r="BB33" s="14">
        <v>46206</v>
      </c>
      <c r="BC33" t="s">
        <v>933</v>
      </c>
      <c r="BD33" s="31">
        <v>46206.463969907411</v>
      </c>
      <c r="BE33" s="14">
        <v>46206</v>
      </c>
      <c r="BF33" t="s">
        <v>4716</v>
      </c>
      <c r="BG33" s="31">
        <v>46206.470532407409</v>
      </c>
      <c r="BH33" s="14">
        <v>46206</v>
      </c>
      <c r="BI33" t="s">
        <v>955</v>
      </c>
      <c r="BJ33" s="31">
        <v>46206.500659722224</v>
      </c>
      <c r="BK33" s="14">
        <v>46206</v>
      </c>
      <c r="BL33" t="s">
        <v>955</v>
      </c>
      <c r="BM33" s="31">
        <v>46206.503032407411</v>
      </c>
      <c r="BZ33" s="14">
        <v>46206</v>
      </c>
      <c r="CA33" t="s">
        <v>955</v>
      </c>
      <c r="CB33" s="31">
        <v>46206.511932870373</v>
      </c>
      <c r="CC33" s="14">
        <v>46206</v>
      </c>
      <c r="CD33" t="s">
        <v>944</v>
      </c>
      <c r="CE33" s="31">
        <v>46206.532638888886</v>
      </c>
      <c r="CI33" s="14">
        <v>46206</v>
      </c>
      <c r="CJ33" t="s">
        <v>2977</v>
      </c>
      <c r="CK33" s="31">
        <v>46206.606678240743</v>
      </c>
      <c r="CP33" t="str">
        <f>VLOOKUP(A33,Sheet1!$A$2:$E$221,2,0)</f>
        <v>East Zone</v>
      </c>
    </row>
    <row r="34" spans="1:94" x14ac:dyDescent="0.35">
      <c r="A34" t="s">
        <v>4710</v>
      </c>
      <c r="B34">
        <v>113</v>
      </c>
      <c r="C34" t="s">
        <v>9332</v>
      </c>
      <c r="D34" t="s">
        <v>678</v>
      </c>
      <c r="E34" t="s">
        <v>121</v>
      </c>
      <c r="F34" t="s">
        <v>357</v>
      </c>
      <c r="G34" t="s">
        <v>358</v>
      </c>
      <c r="H34" t="s">
        <v>9898</v>
      </c>
      <c r="I34">
        <v>201912</v>
      </c>
      <c r="J34" t="s">
        <v>950</v>
      </c>
      <c r="K34" t="s">
        <v>951</v>
      </c>
      <c r="L34" t="s">
        <v>4622</v>
      </c>
      <c r="M34" t="s">
        <v>9899</v>
      </c>
      <c r="N34">
        <v>80000</v>
      </c>
      <c r="O34" t="s">
        <v>9436</v>
      </c>
      <c r="P34" t="s">
        <v>9437</v>
      </c>
      <c r="Q34" t="s">
        <v>9900</v>
      </c>
      <c r="R34">
        <v>8166606722</v>
      </c>
      <c r="S34" t="s">
        <v>13394</v>
      </c>
      <c r="T34"/>
      <c r="V34" s="14">
        <v>46209</v>
      </c>
      <c r="W34" t="s">
        <v>4719</v>
      </c>
      <c r="X34" s="31">
        <v>46209.530717592592</v>
      </c>
      <c r="AN34" s="14">
        <v>46209</v>
      </c>
      <c r="AO34" t="s">
        <v>954</v>
      </c>
      <c r="AP34" s="31">
        <v>46209.597407407404</v>
      </c>
      <c r="AT34" s="31">
        <v>46209.597407407404</v>
      </c>
      <c r="AU34" s="14">
        <v>46209</v>
      </c>
      <c r="AV34" t="s">
        <v>954</v>
      </c>
      <c r="AW34" t="s">
        <v>357</v>
      </c>
      <c r="AX34" t="s">
        <v>678</v>
      </c>
      <c r="AY34" s="14">
        <v>46209</v>
      </c>
      <c r="AZ34" t="s">
        <v>4719</v>
      </c>
      <c r="BA34" s="31">
        <v>46209.607430555552</v>
      </c>
      <c r="BB34" s="14">
        <v>46209</v>
      </c>
      <c r="BC34" t="s">
        <v>933</v>
      </c>
      <c r="BD34" s="31">
        <v>46209.610150462962</v>
      </c>
      <c r="BE34" s="14">
        <v>46209</v>
      </c>
      <c r="BF34" t="s">
        <v>5362</v>
      </c>
      <c r="BG34" s="31">
        <v>46209.644606481481</v>
      </c>
      <c r="BH34" s="14">
        <v>46209</v>
      </c>
      <c r="BI34" t="s">
        <v>973</v>
      </c>
      <c r="BJ34" s="31">
        <v>46209.68346064815</v>
      </c>
      <c r="BK34" s="14">
        <v>46209</v>
      </c>
      <c r="BL34" t="s">
        <v>973</v>
      </c>
      <c r="BM34" s="31">
        <v>46209.686481481483</v>
      </c>
      <c r="BZ34" s="14">
        <v>46209</v>
      </c>
      <c r="CA34" t="s">
        <v>973</v>
      </c>
      <c r="CB34" s="31">
        <v>46209.700254629628</v>
      </c>
      <c r="CC34" s="14">
        <v>46209</v>
      </c>
      <c r="CD34" t="s">
        <v>944</v>
      </c>
      <c r="CE34" s="31">
        <v>46209.70815972222</v>
      </c>
      <c r="CI34" s="14">
        <v>46209</v>
      </c>
      <c r="CJ34" t="s">
        <v>2386</v>
      </c>
      <c r="CK34" s="31">
        <v>46209.718784722223</v>
      </c>
      <c r="CP34" t="str">
        <f>VLOOKUP(A34,Sheet1!$A$2:$E$221,2,0)</f>
        <v>East Zone</v>
      </c>
    </row>
    <row r="35" spans="1:94" x14ac:dyDescent="0.35">
      <c r="A35" t="s">
        <v>4710</v>
      </c>
      <c r="B35">
        <v>113</v>
      </c>
      <c r="C35" t="s">
        <v>9332</v>
      </c>
      <c r="D35" t="s">
        <v>678</v>
      </c>
      <c r="E35" t="s">
        <v>121</v>
      </c>
      <c r="F35" t="s">
        <v>357</v>
      </c>
      <c r="G35" t="s">
        <v>358</v>
      </c>
      <c r="H35" t="s">
        <v>9901</v>
      </c>
      <c r="I35">
        <v>316659</v>
      </c>
      <c r="J35" t="s">
        <v>1572</v>
      </c>
      <c r="K35" t="s">
        <v>1573</v>
      </c>
      <c r="L35" t="s">
        <v>4622</v>
      </c>
      <c r="M35" t="s">
        <v>9902</v>
      </c>
      <c r="N35">
        <v>70000</v>
      </c>
      <c r="O35" t="s">
        <v>9479</v>
      </c>
      <c r="P35" t="s">
        <v>9480</v>
      </c>
      <c r="Q35" t="s">
        <v>3156</v>
      </c>
      <c r="R35">
        <v>7394165046</v>
      </c>
      <c r="S35" t="s">
        <v>13394</v>
      </c>
      <c r="T35"/>
      <c r="V35" s="14">
        <v>46209</v>
      </c>
      <c r="W35" t="s">
        <v>9903</v>
      </c>
      <c r="X35" s="31">
        <v>46209.493819444448</v>
      </c>
      <c r="AN35" s="14">
        <v>46209</v>
      </c>
      <c r="AO35" t="s">
        <v>954</v>
      </c>
      <c r="AP35" s="31">
        <v>46209.534560185188</v>
      </c>
      <c r="AT35" s="31">
        <v>46209.534560185188</v>
      </c>
      <c r="AU35" s="14">
        <v>46209</v>
      </c>
      <c r="AV35" t="s">
        <v>954</v>
      </c>
      <c r="AW35" t="s">
        <v>357</v>
      </c>
      <c r="AX35" t="s">
        <v>678</v>
      </c>
      <c r="AY35" s="14">
        <v>46209</v>
      </c>
      <c r="AZ35" t="s">
        <v>9903</v>
      </c>
      <c r="BA35" s="31">
        <v>46209.552893518521</v>
      </c>
      <c r="BB35" s="14">
        <v>46209</v>
      </c>
      <c r="BC35" t="s">
        <v>933</v>
      </c>
      <c r="BD35" s="31">
        <v>46209.571458333332</v>
      </c>
      <c r="BE35" s="14">
        <v>46209</v>
      </c>
      <c r="BF35" t="s">
        <v>4788</v>
      </c>
      <c r="BG35" s="31">
        <v>46209.595300925925</v>
      </c>
      <c r="BH35" s="14">
        <v>46209</v>
      </c>
      <c r="BI35" t="s">
        <v>943</v>
      </c>
      <c r="BJ35" s="31">
        <v>46209.603587962964</v>
      </c>
      <c r="BK35" s="14">
        <v>46209</v>
      </c>
      <c r="BL35" t="s">
        <v>943</v>
      </c>
      <c r="BM35" s="31">
        <v>46209.614756944444</v>
      </c>
      <c r="BZ35" s="14">
        <v>46209</v>
      </c>
      <c r="CA35" t="s">
        <v>943</v>
      </c>
      <c r="CB35" s="31">
        <v>46209.619884259257</v>
      </c>
      <c r="CC35" s="14">
        <v>46209</v>
      </c>
      <c r="CD35" t="s">
        <v>938</v>
      </c>
      <c r="CE35" s="31">
        <v>46209.682986111111</v>
      </c>
      <c r="CI35" s="14">
        <v>46209</v>
      </c>
      <c r="CJ35" t="s">
        <v>2386</v>
      </c>
      <c r="CK35" s="31">
        <v>46209.724918981483</v>
      </c>
      <c r="CP35" t="str">
        <f>VLOOKUP(A35,Sheet1!$A$2:$E$221,2,0)</f>
        <v>East Zone</v>
      </c>
    </row>
    <row r="36" spans="1:94" x14ac:dyDescent="0.35">
      <c r="A36" t="s">
        <v>4710</v>
      </c>
      <c r="B36">
        <v>113</v>
      </c>
      <c r="C36" t="s">
        <v>9332</v>
      </c>
      <c r="D36" t="s">
        <v>678</v>
      </c>
      <c r="E36" t="s">
        <v>121</v>
      </c>
      <c r="F36" t="s">
        <v>357</v>
      </c>
      <c r="G36" t="s">
        <v>358</v>
      </c>
      <c r="H36" t="s">
        <v>949</v>
      </c>
      <c r="I36">
        <v>387160</v>
      </c>
      <c r="J36" t="s">
        <v>950</v>
      </c>
      <c r="K36" t="s">
        <v>951</v>
      </c>
      <c r="L36" t="s">
        <v>4622</v>
      </c>
      <c r="M36" t="s">
        <v>4717</v>
      </c>
      <c r="N36">
        <v>90000</v>
      </c>
      <c r="O36" t="s">
        <v>952</v>
      </c>
      <c r="P36" t="s">
        <v>953</v>
      </c>
      <c r="Q36" t="s">
        <v>4718</v>
      </c>
      <c r="R36">
        <v>1766348555</v>
      </c>
      <c r="S36" t="s">
        <v>13394</v>
      </c>
      <c r="T36"/>
      <c r="V36" s="14">
        <v>46204</v>
      </c>
      <c r="W36" t="s">
        <v>2977</v>
      </c>
      <c r="X36" s="31">
        <v>46204.564189814817</v>
      </c>
      <c r="AN36" s="14">
        <v>46204</v>
      </c>
      <c r="AO36" t="s">
        <v>954</v>
      </c>
      <c r="AP36" s="31">
        <v>46204.594004629631</v>
      </c>
      <c r="AT36" s="31">
        <v>46204.594004629631</v>
      </c>
      <c r="AU36" s="14">
        <v>46204</v>
      </c>
      <c r="AV36" t="s">
        <v>954</v>
      </c>
      <c r="AW36" t="s">
        <v>357</v>
      </c>
      <c r="AX36" t="s">
        <v>678</v>
      </c>
      <c r="AY36" s="14">
        <v>46204</v>
      </c>
      <c r="AZ36" t="s">
        <v>4719</v>
      </c>
      <c r="BA36" s="31">
        <v>46204.599305555559</v>
      </c>
      <c r="BB36" s="14">
        <v>46204</v>
      </c>
      <c r="BC36" t="s">
        <v>933</v>
      </c>
      <c r="BD36" s="31">
        <v>46204.606388888889</v>
      </c>
      <c r="BE36" s="14">
        <v>46204</v>
      </c>
      <c r="BF36" t="s">
        <v>4633</v>
      </c>
      <c r="BG36" s="31">
        <v>46204.646087962959</v>
      </c>
      <c r="BH36" s="14">
        <v>46204</v>
      </c>
      <c r="BI36" t="s">
        <v>955</v>
      </c>
      <c r="BJ36" s="31">
        <v>46204.678831018522</v>
      </c>
      <c r="BK36" s="14">
        <v>46204</v>
      </c>
      <c r="BL36" t="s">
        <v>955</v>
      </c>
      <c r="BM36" s="31">
        <v>46204.679849537039</v>
      </c>
      <c r="BZ36" s="14">
        <v>46204</v>
      </c>
      <c r="CA36" t="s">
        <v>955</v>
      </c>
      <c r="CB36" s="31">
        <v>46204.687337962961</v>
      </c>
      <c r="CC36" s="14">
        <v>46204</v>
      </c>
      <c r="CD36" t="s">
        <v>944</v>
      </c>
      <c r="CE36" s="31">
        <v>46204.694930555554</v>
      </c>
      <c r="CI36" s="14">
        <v>46204</v>
      </c>
      <c r="CJ36" t="s">
        <v>2977</v>
      </c>
      <c r="CK36" s="31">
        <v>46204.711493055554</v>
      </c>
      <c r="CP36" t="str">
        <f>VLOOKUP(A36,Sheet1!$A$2:$E$221,2,0)</f>
        <v>East Zone</v>
      </c>
    </row>
    <row r="37" spans="1:94" x14ac:dyDescent="0.35">
      <c r="A37" t="s">
        <v>4710</v>
      </c>
      <c r="B37">
        <v>113</v>
      </c>
      <c r="C37" t="s">
        <v>9332</v>
      </c>
      <c r="D37" t="s">
        <v>678</v>
      </c>
      <c r="E37" t="s">
        <v>121</v>
      </c>
      <c r="F37" t="s">
        <v>357</v>
      </c>
      <c r="G37" t="s">
        <v>358</v>
      </c>
      <c r="H37" t="s">
        <v>9904</v>
      </c>
      <c r="I37">
        <v>613050</v>
      </c>
      <c r="J37" t="s">
        <v>4712</v>
      </c>
      <c r="K37" t="s">
        <v>4713</v>
      </c>
      <c r="L37" t="s">
        <v>4622</v>
      </c>
      <c r="M37" t="s">
        <v>9905</v>
      </c>
      <c r="N37">
        <v>55000</v>
      </c>
      <c r="O37" t="s">
        <v>945</v>
      </c>
      <c r="P37" t="s">
        <v>946</v>
      </c>
      <c r="Q37" t="s">
        <v>9908</v>
      </c>
      <c r="R37">
        <v>7462347097</v>
      </c>
      <c r="S37" t="s">
        <v>13394</v>
      </c>
      <c r="T37"/>
      <c r="V37" s="14">
        <v>46209</v>
      </c>
      <c r="W37" t="s">
        <v>9907</v>
      </c>
      <c r="X37" s="31">
        <v>46209.706631944442</v>
      </c>
      <c r="AN37" s="14">
        <v>46209</v>
      </c>
      <c r="AO37" t="s">
        <v>954</v>
      </c>
      <c r="AP37" s="31">
        <v>46209.766458333332</v>
      </c>
      <c r="AT37" s="31">
        <v>46209.766458333332</v>
      </c>
      <c r="AU37" s="14">
        <v>46209</v>
      </c>
      <c r="AV37" t="s">
        <v>954</v>
      </c>
      <c r="AW37" t="s">
        <v>357</v>
      </c>
      <c r="AX37" t="s">
        <v>678</v>
      </c>
      <c r="AY37" s="14">
        <v>46210</v>
      </c>
      <c r="AZ37" t="s">
        <v>2386</v>
      </c>
      <c r="BA37" s="31">
        <v>46210.572060185186</v>
      </c>
      <c r="BB37" s="14">
        <v>46210</v>
      </c>
      <c r="BC37" t="s">
        <v>933</v>
      </c>
      <c r="BD37" s="31">
        <v>46210.583761574075</v>
      </c>
      <c r="BE37" s="14">
        <v>46210</v>
      </c>
      <c r="BF37" t="s">
        <v>4684</v>
      </c>
      <c r="BG37" s="31">
        <v>46210.683819444443</v>
      </c>
      <c r="BH37" s="14">
        <v>46210</v>
      </c>
      <c r="BI37" t="s">
        <v>942</v>
      </c>
      <c r="BJ37" s="31">
        <v>46210.762141203704</v>
      </c>
      <c r="BK37" s="14">
        <v>46210</v>
      </c>
      <c r="BL37" t="s">
        <v>942</v>
      </c>
      <c r="BM37" s="31">
        <v>46210.765590277777</v>
      </c>
      <c r="BZ37" s="14">
        <v>46210</v>
      </c>
      <c r="CA37" t="s">
        <v>942</v>
      </c>
      <c r="CB37" s="31">
        <v>46210.773611111108</v>
      </c>
      <c r="CC37" s="14">
        <v>46210</v>
      </c>
      <c r="CD37" t="s">
        <v>957</v>
      </c>
      <c r="CE37" s="31">
        <v>46210.77753472222</v>
      </c>
      <c r="CI37" s="14">
        <v>46210</v>
      </c>
      <c r="CJ37" t="s">
        <v>2977</v>
      </c>
      <c r="CK37" s="31">
        <v>46210.85601851852</v>
      </c>
      <c r="CP37" t="str">
        <f>VLOOKUP(A37,Sheet1!$A$2:$E$221,2,0)</f>
        <v>East Zone</v>
      </c>
    </row>
    <row r="38" spans="1:94" x14ac:dyDescent="0.35">
      <c r="A38" t="s">
        <v>4710</v>
      </c>
      <c r="B38">
        <v>113</v>
      </c>
      <c r="C38" t="s">
        <v>9332</v>
      </c>
      <c r="D38" t="s">
        <v>678</v>
      </c>
      <c r="E38" t="s">
        <v>121</v>
      </c>
      <c r="F38" t="s">
        <v>357</v>
      </c>
      <c r="G38" t="s">
        <v>358</v>
      </c>
      <c r="H38" t="s">
        <v>9904</v>
      </c>
      <c r="I38">
        <v>613050</v>
      </c>
      <c r="J38" t="s">
        <v>4712</v>
      </c>
      <c r="K38" t="s">
        <v>4713</v>
      </c>
      <c r="L38" t="s">
        <v>4622</v>
      </c>
      <c r="M38" t="s">
        <v>9905</v>
      </c>
      <c r="N38">
        <v>50000</v>
      </c>
      <c r="O38" t="s">
        <v>947</v>
      </c>
      <c r="P38" t="s">
        <v>948</v>
      </c>
      <c r="Q38" t="s">
        <v>9906</v>
      </c>
      <c r="R38">
        <v>2632788187</v>
      </c>
      <c r="S38" t="s">
        <v>13394</v>
      </c>
      <c r="T38"/>
      <c r="V38" s="14">
        <v>46209</v>
      </c>
      <c r="W38" t="s">
        <v>9907</v>
      </c>
      <c r="X38" s="31">
        <v>46209.706666666665</v>
      </c>
      <c r="AN38" s="14">
        <v>46209</v>
      </c>
      <c r="AO38" t="s">
        <v>954</v>
      </c>
      <c r="AP38" s="31">
        <v>46209.766504629632</v>
      </c>
      <c r="AT38" s="31">
        <v>46209.766504629632</v>
      </c>
      <c r="AU38" s="14">
        <v>46209</v>
      </c>
      <c r="AV38" t="s">
        <v>954</v>
      </c>
      <c r="AW38" t="s">
        <v>357</v>
      </c>
      <c r="AX38" t="s">
        <v>678</v>
      </c>
      <c r="AY38" s="14">
        <v>46210</v>
      </c>
      <c r="AZ38" t="s">
        <v>2386</v>
      </c>
      <c r="BA38" s="31">
        <v>46210.57203703704</v>
      </c>
      <c r="BB38" s="14">
        <v>46210</v>
      </c>
      <c r="BC38" t="s">
        <v>933</v>
      </c>
      <c r="BD38" s="31">
        <v>46210.583761574075</v>
      </c>
      <c r="BE38" s="14">
        <v>46210</v>
      </c>
      <c r="BF38" t="s">
        <v>4684</v>
      </c>
      <c r="BG38" s="31">
        <v>46210.683831018519</v>
      </c>
      <c r="BH38" s="14">
        <v>46210</v>
      </c>
      <c r="BI38" t="s">
        <v>942</v>
      </c>
      <c r="BJ38" s="31">
        <v>46210.762164351851</v>
      </c>
      <c r="BK38" s="14">
        <v>46210</v>
      </c>
      <c r="BL38" t="s">
        <v>942</v>
      </c>
      <c r="BM38" s="31">
        <v>46210.765601851854</v>
      </c>
      <c r="BZ38" s="14">
        <v>46210</v>
      </c>
      <c r="CA38" t="s">
        <v>942</v>
      </c>
      <c r="CB38" s="31">
        <v>46210.773622685185</v>
      </c>
      <c r="CC38" s="14">
        <v>46210</v>
      </c>
      <c r="CD38" t="s">
        <v>957</v>
      </c>
      <c r="CE38" s="31">
        <v>46210.77753472222</v>
      </c>
      <c r="CI38" s="14">
        <v>46210</v>
      </c>
      <c r="CJ38" t="s">
        <v>2977</v>
      </c>
      <c r="CK38" s="31">
        <v>46210.85601851852</v>
      </c>
      <c r="CP38" t="str">
        <f>VLOOKUP(A38,Sheet1!$A$2:$E$221,2,0)</f>
        <v>East Zone</v>
      </c>
    </row>
    <row r="39" spans="1:94" x14ac:dyDescent="0.35">
      <c r="A39" t="s">
        <v>4710</v>
      </c>
      <c r="B39">
        <v>113</v>
      </c>
      <c r="C39" t="s">
        <v>9332</v>
      </c>
      <c r="D39" t="s">
        <v>678</v>
      </c>
      <c r="E39" t="s">
        <v>121</v>
      </c>
      <c r="F39" t="s">
        <v>357</v>
      </c>
      <c r="G39" t="s">
        <v>358</v>
      </c>
      <c r="H39" t="s">
        <v>9909</v>
      </c>
      <c r="I39">
        <v>753703</v>
      </c>
      <c r="J39" t="s">
        <v>1572</v>
      </c>
      <c r="K39" t="s">
        <v>1573</v>
      </c>
      <c r="L39" t="s">
        <v>4622</v>
      </c>
      <c r="M39" t="s">
        <v>9910</v>
      </c>
      <c r="N39">
        <v>90000</v>
      </c>
      <c r="O39" t="s">
        <v>9422</v>
      </c>
      <c r="P39" t="s">
        <v>9423</v>
      </c>
      <c r="Q39" t="s">
        <v>9911</v>
      </c>
      <c r="R39">
        <v>6256588604</v>
      </c>
      <c r="S39" t="s">
        <v>13394</v>
      </c>
      <c r="T39"/>
      <c r="V39" s="14">
        <v>46209</v>
      </c>
      <c r="W39" t="s">
        <v>9903</v>
      </c>
      <c r="X39" s="31">
        <v>46209.310428240744</v>
      </c>
      <c r="AN39" s="14">
        <v>46209</v>
      </c>
      <c r="AO39" t="s">
        <v>954</v>
      </c>
      <c r="AP39" s="31">
        <v>46209.435497685183</v>
      </c>
      <c r="AT39" s="31">
        <v>46209.435497685183</v>
      </c>
      <c r="AU39" s="14">
        <v>46209</v>
      </c>
      <c r="AV39" t="s">
        <v>954</v>
      </c>
      <c r="AW39" t="s">
        <v>357</v>
      </c>
      <c r="AX39" t="s">
        <v>678</v>
      </c>
      <c r="AY39" s="14">
        <v>46209</v>
      </c>
      <c r="AZ39" t="s">
        <v>9903</v>
      </c>
      <c r="BA39" s="31">
        <v>46209.481909722221</v>
      </c>
      <c r="BB39" s="14">
        <v>46209</v>
      </c>
      <c r="BC39" t="s">
        <v>933</v>
      </c>
      <c r="BD39" s="31">
        <v>46209.491932870369</v>
      </c>
      <c r="BE39" s="14">
        <v>46209</v>
      </c>
      <c r="BF39" t="s">
        <v>4757</v>
      </c>
      <c r="BG39" s="31">
        <v>46209.63548611111</v>
      </c>
      <c r="BH39" s="14">
        <v>46209</v>
      </c>
      <c r="BI39" t="s">
        <v>972</v>
      </c>
      <c r="BJ39" s="31">
        <v>46209.65011574074</v>
      </c>
      <c r="BK39" s="14">
        <v>46209</v>
      </c>
      <c r="BL39" t="s">
        <v>972</v>
      </c>
      <c r="BM39" s="31">
        <v>46209.65148148148</v>
      </c>
      <c r="BZ39" s="14">
        <v>46209</v>
      </c>
      <c r="CA39" t="s">
        <v>972</v>
      </c>
      <c r="CB39" s="31">
        <v>46209.662164351852</v>
      </c>
      <c r="CC39" s="14">
        <v>46209</v>
      </c>
      <c r="CD39" t="s">
        <v>938</v>
      </c>
      <c r="CE39" s="31">
        <v>46209.669247685182</v>
      </c>
      <c r="CI39" s="14">
        <v>46209</v>
      </c>
      <c r="CJ39" t="s">
        <v>2386</v>
      </c>
      <c r="CK39" s="31">
        <v>46209.738819444443</v>
      </c>
      <c r="CP39" t="str">
        <f>VLOOKUP(A39,Sheet1!$A$2:$E$221,2,0)</f>
        <v>East Zone</v>
      </c>
    </row>
    <row r="40" spans="1:94" x14ac:dyDescent="0.35">
      <c r="A40" t="s">
        <v>4720</v>
      </c>
      <c r="B40">
        <v>125</v>
      </c>
      <c r="C40" t="s">
        <v>9332</v>
      </c>
      <c r="D40" t="s">
        <v>678</v>
      </c>
      <c r="E40" t="s">
        <v>413</v>
      </c>
      <c r="F40" t="s">
        <v>414</v>
      </c>
      <c r="G40" t="s">
        <v>358</v>
      </c>
      <c r="H40" t="s">
        <v>3965</v>
      </c>
      <c r="I40">
        <v>31233</v>
      </c>
      <c r="J40" t="s">
        <v>3966</v>
      </c>
      <c r="K40" t="s">
        <v>3967</v>
      </c>
      <c r="L40" t="s">
        <v>4622</v>
      </c>
      <c r="M40" t="s">
        <v>4721</v>
      </c>
      <c r="N40">
        <v>90000</v>
      </c>
      <c r="O40" t="s">
        <v>931</v>
      </c>
      <c r="P40" t="s">
        <v>932</v>
      </c>
      <c r="Q40" t="s">
        <v>3874</v>
      </c>
      <c r="R40">
        <v>2043780112</v>
      </c>
      <c r="S40" t="s">
        <v>13394</v>
      </c>
      <c r="T40"/>
      <c r="V40" s="14">
        <v>46199</v>
      </c>
      <c r="W40" t="s">
        <v>4722</v>
      </c>
      <c r="X40" s="31">
        <v>46199.657337962963</v>
      </c>
      <c r="AB40" s="14">
        <v>46205</v>
      </c>
      <c r="AC40" t="s">
        <v>4722</v>
      </c>
      <c r="AD40" s="31">
        <v>46205.302835648145</v>
      </c>
      <c r="AN40" s="14">
        <v>46205</v>
      </c>
      <c r="AO40" t="s">
        <v>956</v>
      </c>
      <c r="AP40" s="31">
        <v>46205.359942129631</v>
      </c>
      <c r="AT40" s="31">
        <v>46205.359942129631</v>
      </c>
      <c r="AU40" s="14">
        <v>46205</v>
      </c>
      <c r="AV40" t="s">
        <v>956</v>
      </c>
      <c r="AW40" t="s">
        <v>414</v>
      </c>
      <c r="AX40" t="s">
        <v>678</v>
      </c>
      <c r="AY40" s="14">
        <v>46205</v>
      </c>
      <c r="AZ40" t="s">
        <v>4723</v>
      </c>
      <c r="BA40" s="31">
        <v>46205.370648148149</v>
      </c>
      <c r="BB40" s="14">
        <v>46205</v>
      </c>
      <c r="BC40" t="s">
        <v>933</v>
      </c>
      <c r="BD40" s="31">
        <v>46205.395648148151</v>
      </c>
      <c r="BE40" s="14">
        <v>46205</v>
      </c>
      <c r="BF40" t="s">
        <v>4657</v>
      </c>
      <c r="BG40" s="31">
        <v>46205.436365740738</v>
      </c>
      <c r="BH40" s="14">
        <v>46205</v>
      </c>
      <c r="BI40" t="s">
        <v>955</v>
      </c>
      <c r="BJ40" s="31">
        <v>46205.468530092592</v>
      </c>
      <c r="BK40" s="14">
        <v>46205</v>
      </c>
      <c r="BL40" t="s">
        <v>955</v>
      </c>
      <c r="BM40" s="31">
        <v>46205.470972222225</v>
      </c>
      <c r="BZ40" s="14">
        <v>46205</v>
      </c>
      <c r="CA40" t="s">
        <v>955</v>
      </c>
      <c r="CB40" s="31">
        <v>46205.481180555558</v>
      </c>
      <c r="CC40" s="14">
        <v>46205</v>
      </c>
      <c r="CD40" t="s">
        <v>944</v>
      </c>
      <c r="CE40" s="31">
        <v>46205.496689814812</v>
      </c>
      <c r="CI40" s="14">
        <v>46205</v>
      </c>
      <c r="CJ40" t="s">
        <v>4724</v>
      </c>
      <c r="CK40" s="31">
        <v>46205.760648148149</v>
      </c>
      <c r="CP40" t="str">
        <f>VLOOKUP(A40,Sheet1!$A$2:$E$221,2,0)</f>
        <v>East Zone</v>
      </c>
    </row>
    <row r="41" spans="1:94" x14ac:dyDescent="0.35">
      <c r="A41" t="s">
        <v>4720</v>
      </c>
      <c r="B41">
        <v>125</v>
      </c>
      <c r="C41" t="s">
        <v>9332</v>
      </c>
      <c r="D41" t="s">
        <v>678</v>
      </c>
      <c r="E41" t="s">
        <v>413</v>
      </c>
      <c r="F41" t="s">
        <v>414</v>
      </c>
      <c r="G41" t="s">
        <v>358</v>
      </c>
      <c r="H41" t="s">
        <v>3965</v>
      </c>
      <c r="I41">
        <v>31233</v>
      </c>
      <c r="J41" t="s">
        <v>3966</v>
      </c>
      <c r="K41" t="s">
        <v>3967</v>
      </c>
      <c r="L41" t="s">
        <v>4622</v>
      </c>
      <c r="M41" t="s">
        <v>4721</v>
      </c>
      <c r="N41">
        <v>50000</v>
      </c>
      <c r="O41" t="s">
        <v>947</v>
      </c>
      <c r="P41" t="s">
        <v>948</v>
      </c>
      <c r="Q41" t="s">
        <v>4725</v>
      </c>
      <c r="R41">
        <v>2357761972</v>
      </c>
      <c r="S41" t="s">
        <v>13394</v>
      </c>
      <c r="T41"/>
      <c r="V41" s="14">
        <v>46199</v>
      </c>
      <c r="W41" t="s">
        <v>4722</v>
      </c>
      <c r="X41" s="31">
        <v>46199.657314814816</v>
      </c>
      <c r="AB41" s="14">
        <v>46205</v>
      </c>
      <c r="AC41" t="s">
        <v>4722</v>
      </c>
      <c r="AD41" s="31">
        <v>46205.302812499998</v>
      </c>
      <c r="AN41" s="14">
        <v>46205</v>
      </c>
      <c r="AO41" t="s">
        <v>956</v>
      </c>
      <c r="AP41" s="31">
        <v>46205.359930555554</v>
      </c>
      <c r="AT41" s="31">
        <v>46205.359930555554</v>
      </c>
      <c r="AU41" s="14">
        <v>46205</v>
      </c>
      <c r="AV41" t="s">
        <v>956</v>
      </c>
      <c r="AW41" t="s">
        <v>414</v>
      </c>
      <c r="AX41" t="s">
        <v>678</v>
      </c>
      <c r="AY41" s="14">
        <v>46205</v>
      </c>
      <c r="AZ41" t="s">
        <v>4723</v>
      </c>
      <c r="BA41" s="31">
        <v>46205.370613425926</v>
      </c>
      <c r="BB41" s="14">
        <v>46205</v>
      </c>
      <c r="BC41" t="s">
        <v>933</v>
      </c>
      <c r="BD41" s="31">
        <v>46205.395648148151</v>
      </c>
      <c r="BE41" s="14">
        <v>46205</v>
      </c>
      <c r="BF41" t="s">
        <v>4657</v>
      </c>
      <c r="BG41" s="31">
        <v>46205.436342592591</v>
      </c>
      <c r="BH41" s="14">
        <v>46205</v>
      </c>
      <c r="BI41" t="s">
        <v>955</v>
      </c>
      <c r="BJ41" s="31">
        <v>46205.468506944446</v>
      </c>
      <c r="BK41" s="14">
        <v>46205</v>
      </c>
      <c r="BL41" t="s">
        <v>955</v>
      </c>
      <c r="BM41" s="31">
        <v>46205.470960648148</v>
      </c>
      <c r="BZ41" s="14">
        <v>46205</v>
      </c>
      <c r="CA41" t="s">
        <v>955</v>
      </c>
      <c r="CB41" s="31">
        <v>46205.481157407405</v>
      </c>
      <c r="CC41" s="14">
        <v>46205</v>
      </c>
      <c r="CD41" t="s">
        <v>944</v>
      </c>
      <c r="CE41" s="31">
        <v>46205.496689814812</v>
      </c>
      <c r="CI41" s="14">
        <v>46205</v>
      </c>
      <c r="CJ41" t="s">
        <v>4724</v>
      </c>
      <c r="CK41" s="31">
        <v>46205.760648148149</v>
      </c>
      <c r="CP41" t="str">
        <f>VLOOKUP(A41,Sheet1!$A$2:$E$221,2,0)</f>
        <v>East Zone</v>
      </c>
    </row>
    <row r="42" spans="1:94" x14ac:dyDescent="0.35">
      <c r="A42" t="s">
        <v>4720</v>
      </c>
      <c r="B42">
        <v>125</v>
      </c>
      <c r="C42" t="s">
        <v>9332</v>
      </c>
      <c r="D42" t="s">
        <v>678</v>
      </c>
      <c r="E42" t="s">
        <v>413</v>
      </c>
      <c r="F42" t="s">
        <v>414</v>
      </c>
      <c r="G42" t="s">
        <v>358</v>
      </c>
      <c r="H42" t="s">
        <v>4726</v>
      </c>
      <c r="I42">
        <v>39951</v>
      </c>
      <c r="J42" t="s">
        <v>3966</v>
      </c>
      <c r="K42" t="s">
        <v>3967</v>
      </c>
      <c r="L42" t="s">
        <v>4622</v>
      </c>
      <c r="M42" t="s">
        <v>4727</v>
      </c>
      <c r="N42">
        <v>77000</v>
      </c>
      <c r="O42" t="s">
        <v>9403</v>
      </c>
      <c r="P42" t="s">
        <v>9404</v>
      </c>
      <c r="Q42" t="s">
        <v>4728</v>
      </c>
      <c r="R42">
        <v>1652966367</v>
      </c>
      <c r="S42" t="s">
        <v>13394</v>
      </c>
      <c r="T42"/>
      <c r="V42" s="14">
        <v>46206</v>
      </c>
      <c r="W42" t="s">
        <v>4722</v>
      </c>
      <c r="X42" s="31">
        <v>46206.435219907406</v>
      </c>
      <c r="AN42" s="14">
        <v>46206</v>
      </c>
      <c r="AO42" t="s">
        <v>956</v>
      </c>
      <c r="AP42" s="31">
        <v>46206.482395833336</v>
      </c>
      <c r="AT42" s="31">
        <v>46206.482395833336</v>
      </c>
      <c r="AU42" s="14">
        <v>46206</v>
      </c>
      <c r="AV42" t="s">
        <v>956</v>
      </c>
      <c r="AW42" t="s">
        <v>414</v>
      </c>
      <c r="AX42" t="s">
        <v>678</v>
      </c>
      <c r="AY42" s="14">
        <v>46206</v>
      </c>
      <c r="AZ42" t="s">
        <v>4723</v>
      </c>
      <c r="BA42" s="31">
        <v>46206.483032407406</v>
      </c>
      <c r="BB42" s="14">
        <v>46206</v>
      </c>
      <c r="BC42" t="s">
        <v>933</v>
      </c>
      <c r="BD42" s="31">
        <v>46206.485451388886</v>
      </c>
      <c r="BE42" s="14">
        <v>46206</v>
      </c>
      <c r="BF42" t="s">
        <v>4676</v>
      </c>
      <c r="BG42" s="31">
        <v>46206.505694444444</v>
      </c>
      <c r="BH42" s="14">
        <v>46206</v>
      </c>
      <c r="BI42" t="s">
        <v>1028</v>
      </c>
      <c r="BJ42" s="31">
        <v>46206.526828703703</v>
      </c>
      <c r="BK42" s="14">
        <v>46206</v>
      </c>
      <c r="BL42" t="s">
        <v>1028</v>
      </c>
      <c r="BM42" s="31">
        <v>46206.527650462966</v>
      </c>
      <c r="BZ42" s="14">
        <v>46206</v>
      </c>
      <c r="CA42" t="s">
        <v>1028</v>
      </c>
      <c r="CB42" s="31">
        <v>46206.532349537039</v>
      </c>
      <c r="CC42" s="14">
        <v>46209</v>
      </c>
      <c r="CD42" t="s">
        <v>938</v>
      </c>
      <c r="CE42" s="31">
        <v>46209.709409722222</v>
      </c>
      <c r="CI42" s="14">
        <v>46209</v>
      </c>
      <c r="CJ42" t="s">
        <v>4723</v>
      </c>
      <c r="CK42" s="31">
        <v>46209.737986111111</v>
      </c>
      <c r="CP42" t="str">
        <f>VLOOKUP(A42,Sheet1!$A$2:$E$221,2,0)</f>
        <v>East Zone</v>
      </c>
    </row>
    <row r="43" spans="1:94" x14ac:dyDescent="0.35">
      <c r="A43" t="s">
        <v>4720</v>
      </c>
      <c r="B43">
        <v>125</v>
      </c>
      <c r="C43" t="s">
        <v>9332</v>
      </c>
      <c r="D43" t="s">
        <v>678</v>
      </c>
      <c r="E43" t="s">
        <v>413</v>
      </c>
      <c r="F43" t="s">
        <v>414</v>
      </c>
      <c r="G43" t="s">
        <v>358</v>
      </c>
      <c r="H43" t="s">
        <v>4729</v>
      </c>
      <c r="I43">
        <v>54574</v>
      </c>
      <c r="J43" t="s">
        <v>92</v>
      </c>
      <c r="K43" t="s">
        <v>4730</v>
      </c>
      <c r="L43" t="s">
        <v>4622</v>
      </c>
      <c r="M43" t="s">
        <v>4731</v>
      </c>
      <c r="N43">
        <v>45000</v>
      </c>
      <c r="O43" t="s">
        <v>4630</v>
      </c>
      <c r="P43" t="s">
        <v>4631</v>
      </c>
      <c r="Q43" t="s">
        <v>4732</v>
      </c>
      <c r="R43">
        <v>8820657271</v>
      </c>
      <c r="S43" t="s">
        <v>13394</v>
      </c>
      <c r="T43"/>
      <c r="V43" s="14">
        <v>46205</v>
      </c>
      <c r="W43" t="s">
        <v>4733</v>
      </c>
      <c r="X43" s="31">
        <v>46205.580694444441</v>
      </c>
      <c r="AN43" s="14">
        <v>46206</v>
      </c>
      <c r="AO43" t="s">
        <v>956</v>
      </c>
      <c r="AP43" s="31">
        <v>46206.504016203704</v>
      </c>
      <c r="AT43" s="31">
        <v>46206.504016203704</v>
      </c>
      <c r="AU43" s="14">
        <v>46206</v>
      </c>
      <c r="AV43" t="s">
        <v>956</v>
      </c>
      <c r="AW43" t="s">
        <v>414</v>
      </c>
      <c r="AX43" t="s">
        <v>678</v>
      </c>
      <c r="AY43" s="14">
        <v>46206</v>
      </c>
      <c r="AZ43" t="s">
        <v>4734</v>
      </c>
      <c r="BA43" s="31">
        <v>46206.511874999997</v>
      </c>
      <c r="BB43" s="14">
        <v>46206</v>
      </c>
      <c r="BC43" t="s">
        <v>933</v>
      </c>
      <c r="BD43" s="31">
        <v>46206.521909722222</v>
      </c>
      <c r="BE43" s="14">
        <v>46206</v>
      </c>
      <c r="BF43" t="s">
        <v>4628</v>
      </c>
      <c r="BG43" s="31">
        <v>46206.531898148147</v>
      </c>
      <c r="BH43" s="14">
        <v>46206</v>
      </c>
      <c r="BI43" t="s">
        <v>955</v>
      </c>
      <c r="BJ43" s="31">
        <v>46206.594849537039</v>
      </c>
      <c r="BK43" s="14">
        <v>46206</v>
      </c>
      <c r="BL43" t="s">
        <v>955</v>
      </c>
      <c r="BM43" s="31">
        <v>46206.596087962964</v>
      </c>
      <c r="BZ43" s="14">
        <v>46206</v>
      </c>
      <c r="CA43" t="s">
        <v>955</v>
      </c>
      <c r="CB43" s="31">
        <v>46206.614085648151</v>
      </c>
      <c r="CC43" s="14">
        <v>46206</v>
      </c>
      <c r="CD43" t="s">
        <v>944</v>
      </c>
      <c r="CE43" s="31">
        <v>46206.645185185182</v>
      </c>
      <c r="CI43" s="14">
        <v>46206</v>
      </c>
      <c r="CJ43" t="s">
        <v>4734</v>
      </c>
      <c r="CK43" s="31">
        <v>46206.655775462961</v>
      </c>
      <c r="CP43" t="str">
        <f>VLOOKUP(A43,Sheet1!$A$2:$E$221,2,0)</f>
        <v>East Zone</v>
      </c>
    </row>
    <row r="44" spans="1:94" x14ac:dyDescent="0.35">
      <c r="A44" t="s">
        <v>4720</v>
      </c>
      <c r="B44">
        <v>125</v>
      </c>
      <c r="C44" t="s">
        <v>9332</v>
      </c>
      <c r="D44" t="s">
        <v>678</v>
      </c>
      <c r="E44" t="s">
        <v>413</v>
      </c>
      <c r="F44" t="s">
        <v>414</v>
      </c>
      <c r="G44" t="s">
        <v>358</v>
      </c>
      <c r="H44" t="s">
        <v>4468</v>
      </c>
      <c r="I44">
        <v>55322</v>
      </c>
      <c r="J44" t="s">
        <v>3954</v>
      </c>
      <c r="K44" t="s">
        <v>3955</v>
      </c>
      <c r="L44" t="s">
        <v>4622</v>
      </c>
      <c r="M44" t="s">
        <v>4735</v>
      </c>
      <c r="N44">
        <v>90000</v>
      </c>
      <c r="O44" t="s">
        <v>931</v>
      </c>
      <c r="P44" t="s">
        <v>932</v>
      </c>
      <c r="Q44" t="s">
        <v>3675</v>
      </c>
      <c r="R44">
        <v>5497965406</v>
      </c>
      <c r="S44" t="s">
        <v>13394</v>
      </c>
      <c r="T44"/>
      <c r="V44" s="14">
        <v>46206</v>
      </c>
      <c r="W44" t="s">
        <v>4736</v>
      </c>
      <c r="X44" s="31">
        <v>46206.449224537035</v>
      </c>
      <c r="AN44" s="14">
        <v>46206</v>
      </c>
      <c r="AO44" t="s">
        <v>956</v>
      </c>
      <c r="AP44" s="31">
        <v>46206.501018518517</v>
      </c>
      <c r="AT44" s="31">
        <v>46206.501018518517</v>
      </c>
      <c r="AU44" s="14">
        <v>46206</v>
      </c>
      <c r="AV44" t="s">
        <v>956</v>
      </c>
      <c r="AW44" t="s">
        <v>414</v>
      </c>
      <c r="AX44" t="s">
        <v>678</v>
      </c>
      <c r="AY44" s="14">
        <v>46206</v>
      </c>
      <c r="AZ44" t="s">
        <v>4723</v>
      </c>
      <c r="BA44" s="31">
        <v>46206.509687500002</v>
      </c>
      <c r="BB44" s="14">
        <v>46206</v>
      </c>
      <c r="BC44" t="s">
        <v>933</v>
      </c>
      <c r="BD44" s="31">
        <v>46206.521944444445</v>
      </c>
      <c r="BE44" s="14">
        <v>46206</v>
      </c>
      <c r="BF44" t="s">
        <v>4628</v>
      </c>
      <c r="BG44" s="31">
        <v>46206.53434027778</v>
      </c>
      <c r="BH44" s="14">
        <v>46206</v>
      </c>
      <c r="BI44" t="s">
        <v>955</v>
      </c>
      <c r="BJ44" s="31">
        <v>46206.597442129627</v>
      </c>
      <c r="BK44" s="14">
        <v>46206</v>
      </c>
      <c r="BL44" t="s">
        <v>955</v>
      </c>
      <c r="BM44" s="31">
        <v>46206.62296296296</v>
      </c>
      <c r="BN44" s="14">
        <v>46206</v>
      </c>
      <c r="BO44" t="s">
        <v>955</v>
      </c>
      <c r="BP44" s="31">
        <v>46206.598738425928</v>
      </c>
      <c r="BZ44" s="14">
        <v>46206</v>
      </c>
      <c r="CA44" t="s">
        <v>955</v>
      </c>
      <c r="CB44" s="31">
        <v>46206.625173611108</v>
      </c>
      <c r="CC44" s="14">
        <v>46206</v>
      </c>
      <c r="CD44" t="s">
        <v>938</v>
      </c>
      <c r="CE44" s="31">
        <v>46206.631331018521</v>
      </c>
      <c r="CI44" s="14">
        <v>46206</v>
      </c>
      <c r="CJ44" t="s">
        <v>4734</v>
      </c>
      <c r="CK44" s="31">
        <v>46206.673148148147</v>
      </c>
      <c r="CP44" t="str">
        <f>VLOOKUP(A44,Sheet1!$A$2:$E$221,2,0)</f>
        <v>East Zone</v>
      </c>
    </row>
    <row r="45" spans="1:94" x14ac:dyDescent="0.35">
      <c r="A45" t="s">
        <v>4720</v>
      </c>
      <c r="B45">
        <v>125</v>
      </c>
      <c r="C45" t="s">
        <v>9332</v>
      </c>
      <c r="D45" t="s">
        <v>678</v>
      </c>
      <c r="E45" t="s">
        <v>413</v>
      </c>
      <c r="F45" t="s">
        <v>414</v>
      </c>
      <c r="G45" t="s">
        <v>358</v>
      </c>
      <c r="H45" t="s">
        <v>9912</v>
      </c>
      <c r="I45">
        <v>76772</v>
      </c>
      <c r="J45" t="s">
        <v>9913</v>
      </c>
      <c r="K45" t="s">
        <v>9914</v>
      </c>
      <c r="L45" t="s">
        <v>4622</v>
      </c>
      <c r="M45" t="s">
        <v>9915</v>
      </c>
      <c r="N45">
        <v>90000</v>
      </c>
      <c r="O45" t="s">
        <v>9422</v>
      </c>
      <c r="P45" t="s">
        <v>9423</v>
      </c>
      <c r="Q45" t="s">
        <v>9916</v>
      </c>
      <c r="R45">
        <v>3538720199</v>
      </c>
      <c r="S45" t="s">
        <v>13394</v>
      </c>
      <c r="T45"/>
      <c r="V45" s="14">
        <v>46209</v>
      </c>
      <c r="W45" t="s">
        <v>9917</v>
      </c>
      <c r="X45" s="31">
        <v>46209.540925925925</v>
      </c>
      <c r="AN45" s="14">
        <v>46209</v>
      </c>
      <c r="AO45" t="s">
        <v>956</v>
      </c>
      <c r="AP45" s="31">
        <v>46209.627986111111</v>
      </c>
      <c r="AT45" s="31">
        <v>46209.627986111111</v>
      </c>
      <c r="AU45" s="14">
        <v>46209</v>
      </c>
      <c r="AV45" t="s">
        <v>956</v>
      </c>
      <c r="AW45" t="s">
        <v>414</v>
      </c>
      <c r="AX45" t="s">
        <v>678</v>
      </c>
      <c r="AY45" s="14">
        <v>46209</v>
      </c>
      <c r="AZ45" t="s">
        <v>4723</v>
      </c>
      <c r="BA45" s="31">
        <v>46209.630856481483</v>
      </c>
      <c r="BB45" s="14">
        <v>46209</v>
      </c>
      <c r="BC45" t="s">
        <v>933</v>
      </c>
      <c r="BD45" s="31">
        <v>46209.635011574072</v>
      </c>
      <c r="BE45" s="14">
        <v>46209</v>
      </c>
      <c r="BF45" t="s">
        <v>4657</v>
      </c>
      <c r="BG45" s="31">
        <v>46209.679432870369</v>
      </c>
      <c r="BH45" s="14">
        <v>46209</v>
      </c>
      <c r="BI45" t="s">
        <v>942</v>
      </c>
      <c r="BJ45" s="31">
        <v>46209.735949074071</v>
      </c>
      <c r="BK45" s="14">
        <v>46209</v>
      </c>
      <c r="BL45" t="s">
        <v>942</v>
      </c>
      <c r="BM45" s="31">
        <v>46209.736574074072</v>
      </c>
      <c r="BZ45" s="14">
        <v>46209</v>
      </c>
      <c r="CA45" t="s">
        <v>942</v>
      </c>
      <c r="CB45" s="31">
        <v>46209.748229166667</v>
      </c>
      <c r="CC45" s="14">
        <v>46209</v>
      </c>
      <c r="CD45" t="s">
        <v>944</v>
      </c>
      <c r="CE45" s="31">
        <v>46209.752326388887</v>
      </c>
      <c r="CI45" s="14">
        <v>46209</v>
      </c>
      <c r="CJ45" t="s">
        <v>4724</v>
      </c>
      <c r="CK45" s="31">
        <v>46209.766828703701</v>
      </c>
      <c r="CP45" t="str">
        <f>VLOOKUP(A45,Sheet1!$A$2:$E$221,2,0)</f>
        <v>East Zone</v>
      </c>
    </row>
    <row r="46" spans="1:94" x14ac:dyDescent="0.35">
      <c r="A46" t="s">
        <v>4720</v>
      </c>
      <c r="B46">
        <v>125</v>
      </c>
      <c r="C46" t="s">
        <v>9332</v>
      </c>
      <c r="D46" t="s">
        <v>678</v>
      </c>
      <c r="E46" t="s">
        <v>413</v>
      </c>
      <c r="F46" t="s">
        <v>414</v>
      </c>
      <c r="G46" t="s">
        <v>358</v>
      </c>
      <c r="H46" t="s">
        <v>9918</v>
      </c>
      <c r="I46">
        <v>76774</v>
      </c>
      <c r="J46" t="s">
        <v>4141</v>
      </c>
      <c r="K46" t="s">
        <v>4142</v>
      </c>
      <c r="L46" t="s">
        <v>4622</v>
      </c>
      <c r="M46" t="s">
        <v>9919</v>
      </c>
      <c r="N46">
        <v>45000</v>
      </c>
      <c r="O46" t="s">
        <v>9889</v>
      </c>
      <c r="P46" t="s">
        <v>9890</v>
      </c>
      <c r="Q46" t="s">
        <v>3933</v>
      </c>
      <c r="R46">
        <v>6178449540</v>
      </c>
      <c r="S46" t="s">
        <v>13394</v>
      </c>
      <c r="T46"/>
      <c r="V46" s="14">
        <v>46209</v>
      </c>
      <c r="W46" t="s">
        <v>4741</v>
      </c>
      <c r="X46" s="31">
        <v>46209.628888888888</v>
      </c>
      <c r="AN46" s="14">
        <v>46209</v>
      </c>
      <c r="AO46" t="s">
        <v>956</v>
      </c>
      <c r="AP46" s="31">
        <v>46209.661006944443</v>
      </c>
      <c r="AT46" s="31">
        <v>46209.661006944443</v>
      </c>
      <c r="AU46" s="14">
        <v>46209</v>
      </c>
      <c r="AV46" t="s">
        <v>956</v>
      </c>
      <c r="AW46" t="s">
        <v>414</v>
      </c>
      <c r="AX46" t="s">
        <v>678</v>
      </c>
      <c r="AY46" s="14">
        <v>46209</v>
      </c>
      <c r="AZ46" t="s">
        <v>4723</v>
      </c>
      <c r="BA46" s="31">
        <v>46209.667557870373</v>
      </c>
      <c r="BB46" s="14">
        <v>46209</v>
      </c>
      <c r="BC46" t="s">
        <v>933</v>
      </c>
      <c r="BD46" s="31">
        <v>46209.672233796293</v>
      </c>
      <c r="BE46" s="14">
        <v>46209</v>
      </c>
      <c r="BF46" t="s">
        <v>4684</v>
      </c>
      <c r="BG46" s="31">
        <v>46209.68273148148</v>
      </c>
      <c r="BH46" s="14">
        <v>46209</v>
      </c>
      <c r="BI46" t="s">
        <v>942</v>
      </c>
      <c r="BJ46" s="31">
        <v>46209.736805555556</v>
      </c>
      <c r="BK46" s="14">
        <v>46209</v>
      </c>
      <c r="BL46" t="s">
        <v>942</v>
      </c>
      <c r="BM46" s="31">
        <v>46209.737673611111</v>
      </c>
      <c r="BZ46" s="14">
        <v>46209</v>
      </c>
      <c r="CA46" t="s">
        <v>942</v>
      </c>
      <c r="CB46" s="31">
        <v>46209.748449074075</v>
      </c>
      <c r="CC46" s="14">
        <v>46209</v>
      </c>
      <c r="CD46" t="s">
        <v>944</v>
      </c>
      <c r="CE46" s="31">
        <v>46209.752256944441</v>
      </c>
      <c r="CI46" s="14">
        <v>46209</v>
      </c>
      <c r="CJ46" t="s">
        <v>4723</v>
      </c>
      <c r="CK46" s="31">
        <v>46209.777407407404</v>
      </c>
      <c r="CP46" t="str">
        <f>VLOOKUP(A46,Sheet1!$A$2:$E$221,2,0)</f>
        <v>East Zone</v>
      </c>
    </row>
    <row r="47" spans="1:94" x14ac:dyDescent="0.35">
      <c r="A47" t="s">
        <v>4720</v>
      </c>
      <c r="B47">
        <v>125</v>
      </c>
      <c r="C47" t="s">
        <v>9332</v>
      </c>
      <c r="D47" t="s">
        <v>678</v>
      </c>
      <c r="E47" t="s">
        <v>413</v>
      </c>
      <c r="F47" t="s">
        <v>414</v>
      </c>
      <c r="G47" t="s">
        <v>358</v>
      </c>
      <c r="H47" t="s">
        <v>4737</v>
      </c>
      <c r="I47">
        <v>195467</v>
      </c>
      <c r="J47" t="s">
        <v>1579</v>
      </c>
      <c r="K47" t="s">
        <v>1580</v>
      </c>
      <c r="L47" t="s">
        <v>4622</v>
      </c>
      <c r="M47" t="s">
        <v>4738</v>
      </c>
      <c r="N47">
        <v>77000</v>
      </c>
      <c r="O47" t="s">
        <v>939</v>
      </c>
      <c r="P47" t="s">
        <v>940</v>
      </c>
      <c r="Q47" t="s">
        <v>980</v>
      </c>
      <c r="R47">
        <v>4858379808</v>
      </c>
      <c r="S47" t="s">
        <v>13394</v>
      </c>
      <c r="T47"/>
      <c r="V47" s="14">
        <v>46206</v>
      </c>
      <c r="W47" t="s">
        <v>4739</v>
      </c>
      <c r="X47" s="31">
        <v>46206.372430555559</v>
      </c>
      <c r="AN47" s="14">
        <v>46206</v>
      </c>
      <c r="AO47" t="s">
        <v>956</v>
      </c>
      <c r="AP47" s="31">
        <v>46206.40221064815</v>
      </c>
      <c r="AT47" s="31">
        <v>46206.40221064815</v>
      </c>
      <c r="AU47" s="14">
        <v>46206</v>
      </c>
      <c r="AV47" t="s">
        <v>956</v>
      </c>
      <c r="AW47" t="s">
        <v>414</v>
      </c>
      <c r="AX47" t="s">
        <v>678</v>
      </c>
      <c r="AY47" s="14">
        <v>46206</v>
      </c>
      <c r="AZ47" t="s">
        <v>4723</v>
      </c>
      <c r="BA47" s="31">
        <v>46206.414050925923</v>
      </c>
      <c r="BB47" s="14">
        <v>46206</v>
      </c>
      <c r="BC47" t="s">
        <v>933</v>
      </c>
      <c r="BD47" s="31">
        <v>46206.43204861111</v>
      </c>
      <c r="BE47" s="14">
        <v>46206</v>
      </c>
      <c r="BF47" t="s">
        <v>4716</v>
      </c>
      <c r="BG47" s="31">
        <v>46206.456493055557</v>
      </c>
      <c r="BH47" s="14">
        <v>46206</v>
      </c>
      <c r="BI47" t="s">
        <v>943</v>
      </c>
      <c r="BJ47" s="31">
        <v>46206.470578703702</v>
      </c>
      <c r="BK47" s="14">
        <v>46206</v>
      </c>
      <c r="BL47" t="s">
        <v>943</v>
      </c>
      <c r="BM47" s="31">
        <v>46206.485439814816</v>
      </c>
      <c r="BZ47" s="14">
        <v>46206</v>
      </c>
      <c r="CA47" t="s">
        <v>943</v>
      </c>
      <c r="CB47" s="31">
        <v>46206.490960648145</v>
      </c>
      <c r="CC47" s="14">
        <v>46206</v>
      </c>
      <c r="CD47" t="s">
        <v>944</v>
      </c>
      <c r="CE47" s="31">
        <v>46206.499155092592</v>
      </c>
      <c r="CI47" s="14">
        <v>46206</v>
      </c>
      <c r="CJ47" t="s">
        <v>4734</v>
      </c>
      <c r="CK47" s="31">
        <v>46206.612453703703</v>
      </c>
      <c r="CP47" t="str">
        <f>VLOOKUP(A47,Sheet1!$A$2:$E$221,2,0)</f>
        <v>East Zone</v>
      </c>
    </row>
    <row r="48" spans="1:94" x14ac:dyDescent="0.35">
      <c r="A48" t="s">
        <v>4720</v>
      </c>
      <c r="B48">
        <v>125</v>
      </c>
      <c r="C48" t="s">
        <v>9332</v>
      </c>
      <c r="D48" t="s">
        <v>678</v>
      </c>
      <c r="E48" t="s">
        <v>413</v>
      </c>
      <c r="F48" t="s">
        <v>414</v>
      </c>
      <c r="G48" t="s">
        <v>358</v>
      </c>
      <c r="H48" t="s">
        <v>4140</v>
      </c>
      <c r="I48">
        <v>205438</v>
      </c>
      <c r="J48" t="s">
        <v>4141</v>
      </c>
      <c r="K48" t="s">
        <v>4142</v>
      </c>
      <c r="L48" t="s">
        <v>4622</v>
      </c>
      <c r="M48" t="s">
        <v>4740</v>
      </c>
      <c r="N48">
        <v>90000</v>
      </c>
      <c r="O48" t="s">
        <v>931</v>
      </c>
      <c r="P48" t="s">
        <v>932</v>
      </c>
      <c r="Q48" t="s">
        <v>936</v>
      </c>
      <c r="R48">
        <v>2346226474</v>
      </c>
      <c r="S48" t="s">
        <v>13394</v>
      </c>
      <c r="T48"/>
      <c r="V48" s="14">
        <v>46205</v>
      </c>
      <c r="W48" t="s">
        <v>4741</v>
      </c>
      <c r="X48" s="31">
        <v>46205.499479166669</v>
      </c>
      <c r="AN48" s="14">
        <v>46205</v>
      </c>
      <c r="AO48" t="s">
        <v>956</v>
      </c>
      <c r="AP48" s="31">
        <v>46205.539143518516</v>
      </c>
      <c r="AT48" s="31">
        <v>46205.539143518516</v>
      </c>
      <c r="AU48" s="14">
        <v>46205</v>
      </c>
      <c r="AV48" t="s">
        <v>956</v>
      </c>
      <c r="AW48" t="s">
        <v>414</v>
      </c>
      <c r="AX48" t="s">
        <v>678</v>
      </c>
      <c r="AY48" s="14">
        <v>46205</v>
      </c>
      <c r="AZ48" t="s">
        <v>4723</v>
      </c>
      <c r="BA48" s="31">
        <v>46205.544918981483</v>
      </c>
      <c r="BB48" s="14">
        <v>46205</v>
      </c>
      <c r="BC48" t="s">
        <v>933</v>
      </c>
      <c r="BD48" s="31">
        <v>46205.569039351853</v>
      </c>
      <c r="BE48" s="14">
        <v>46205</v>
      </c>
      <c r="BF48" t="s">
        <v>4657</v>
      </c>
      <c r="BG48" s="31">
        <v>46205.608900462961</v>
      </c>
      <c r="BH48" s="14">
        <v>46205</v>
      </c>
      <c r="BI48" t="s">
        <v>943</v>
      </c>
      <c r="BJ48" s="31">
        <v>46205.628252314818</v>
      </c>
      <c r="BK48" s="14">
        <v>46205</v>
      </c>
      <c r="BL48" t="s">
        <v>943</v>
      </c>
      <c r="BM48" s="31">
        <v>46205.629907407405</v>
      </c>
      <c r="BZ48" s="14">
        <v>46205</v>
      </c>
      <c r="CA48" t="s">
        <v>943</v>
      </c>
      <c r="CB48" s="31">
        <v>46205.638078703705</v>
      </c>
      <c r="CC48" s="14">
        <v>46205</v>
      </c>
      <c r="CD48" t="s">
        <v>938</v>
      </c>
      <c r="CE48" s="31">
        <v>46205.644259259258</v>
      </c>
      <c r="CI48" s="14">
        <v>46205</v>
      </c>
      <c r="CJ48" t="s">
        <v>4724</v>
      </c>
      <c r="CK48" s="31">
        <v>46205.759629629632</v>
      </c>
      <c r="CP48" t="str">
        <f>VLOOKUP(A48,Sheet1!$A$2:$E$221,2,0)</f>
        <v>East Zone</v>
      </c>
    </row>
    <row r="49" spans="1:94" x14ac:dyDescent="0.35">
      <c r="A49" t="s">
        <v>4720</v>
      </c>
      <c r="B49">
        <v>125</v>
      </c>
      <c r="C49" t="s">
        <v>9332</v>
      </c>
      <c r="D49" t="s">
        <v>678</v>
      </c>
      <c r="E49" t="s">
        <v>413</v>
      </c>
      <c r="F49" t="s">
        <v>414</v>
      </c>
      <c r="G49" t="s">
        <v>358</v>
      </c>
      <c r="H49" t="s">
        <v>9920</v>
      </c>
      <c r="I49">
        <v>294534</v>
      </c>
      <c r="J49" t="s">
        <v>3966</v>
      </c>
      <c r="K49" t="s">
        <v>3967</v>
      </c>
      <c r="L49" t="s">
        <v>4622</v>
      </c>
      <c r="M49" t="s">
        <v>9921</v>
      </c>
      <c r="N49">
        <v>45000</v>
      </c>
      <c r="O49" t="s">
        <v>4630</v>
      </c>
      <c r="P49" t="s">
        <v>4631</v>
      </c>
      <c r="Q49" t="s">
        <v>9922</v>
      </c>
      <c r="R49">
        <v>4898213839</v>
      </c>
      <c r="S49" t="s">
        <v>13394</v>
      </c>
      <c r="T49"/>
      <c r="V49" s="14">
        <v>46209</v>
      </c>
      <c r="W49" t="s">
        <v>4759</v>
      </c>
      <c r="X49" s="31">
        <v>46209.465509259258</v>
      </c>
      <c r="AN49" s="14">
        <v>46209</v>
      </c>
      <c r="AO49" t="s">
        <v>956</v>
      </c>
      <c r="AP49" s="31">
        <v>46209.49255787037</v>
      </c>
      <c r="AT49" s="31">
        <v>46209.49255787037</v>
      </c>
      <c r="AU49" s="14">
        <v>46209</v>
      </c>
      <c r="AV49" t="s">
        <v>956</v>
      </c>
      <c r="AW49" t="s">
        <v>414</v>
      </c>
      <c r="AX49" t="s">
        <v>678</v>
      </c>
      <c r="AY49" s="14">
        <v>46209</v>
      </c>
      <c r="AZ49" t="s">
        <v>4723</v>
      </c>
      <c r="BA49" s="31">
        <v>46209.502002314817</v>
      </c>
      <c r="BB49" s="14">
        <v>46209</v>
      </c>
      <c r="BC49" t="s">
        <v>933</v>
      </c>
      <c r="BD49" s="31">
        <v>46209.508020833331</v>
      </c>
      <c r="BE49" s="14">
        <v>46209</v>
      </c>
      <c r="BF49" t="s">
        <v>4657</v>
      </c>
      <c r="BG49" s="31">
        <v>46209.585659722223</v>
      </c>
      <c r="BH49" s="14">
        <v>46209</v>
      </c>
      <c r="BI49" t="s">
        <v>1028</v>
      </c>
      <c r="BJ49" s="31">
        <v>46209.603460648148</v>
      </c>
      <c r="BK49" s="14">
        <v>46209</v>
      </c>
      <c r="BL49" t="s">
        <v>1028</v>
      </c>
      <c r="BM49" s="31">
        <v>46209.60429398148</v>
      </c>
      <c r="BZ49" s="14">
        <v>46209</v>
      </c>
      <c r="CA49" t="s">
        <v>1028</v>
      </c>
      <c r="CB49" s="31">
        <v>46209.619016203702</v>
      </c>
      <c r="CC49" s="14">
        <v>46210</v>
      </c>
      <c r="CD49" t="s">
        <v>944</v>
      </c>
      <c r="CE49" s="31">
        <v>46210.79246527778</v>
      </c>
      <c r="CI49" s="14">
        <v>46210</v>
      </c>
      <c r="CJ49" t="s">
        <v>4723</v>
      </c>
      <c r="CK49" s="31">
        <v>46210.81318287037</v>
      </c>
      <c r="CP49" t="str">
        <f>VLOOKUP(A49,Sheet1!$A$2:$E$221,2,0)</f>
        <v>East Zone</v>
      </c>
    </row>
    <row r="50" spans="1:94" x14ac:dyDescent="0.35">
      <c r="A50" t="s">
        <v>4720</v>
      </c>
      <c r="B50">
        <v>125</v>
      </c>
      <c r="C50" t="s">
        <v>9332</v>
      </c>
      <c r="D50" t="s">
        <v>678</v>
      </c>
      <c r="E50" t="s">
        <v>413</v>
      </c>
      <c r="F50" t="s">
        <v>414</v>
      </c>
      <c r="G50" t="s">
        <v>358</v>
      </c>
      <c r="H50" t="s">
        <v>4742</v>
      </c>
      <c r="I50">
        <v>305235</v>
      </c>
      <c r="J50" t="s">
        <v>4743</v>
      </c>
      <c r="K50" t="s">
        <v>4744</v>
      </c>
      <c r="L50" t="s">
        <v>4622</v>
      </c>
      <c r="M50" t="s">
        <v>4745</v>
      </c>
      <c r="N50">
        <v>45000</v>
      </c>
      <c r="O50" t="s">
        <v>4630</v>
      </c>
      <c r="P50" t="s">
        <v>4631</v>
      </c>
      <c r="Q50" t="s">
        <v>4746</v>
      </c>
      <c r="R50">
        <v>5003062471</v>
      </c>
      <c r="S50" t="s">
        <v>13394</v>
      </c>
      <c r="T50"/>
      <c r="V50" s="14">
        <v>46205</v>
      </c>
      <c r="W50" t="s">
        <v>4747</v>
      </c>
      <c r="X50" s="31">
        <v>46205.565416666665</v>
      </c>
      <c r="AN50" s="14">
        <v>46205</v>
      </c>
      <c r="AO50" t="s">
        <v>956</v>
      </c>
      <c r="AP50" s="31">
        <v>46205.66033564815</v>
      </c>
      <c r="AT50" s="31">
        <v>46205.66033564815</v>
      </c>
      <c r="AU50" s="14">
        <v>46205</v>
      </c>
      <c r="AV50" t="s">
        <v>956</v>
      </c>
      <c r="AW50" t="s">
        <v>414</v>
      </c>
      <c r="AX50" t="s">
        <v>678</v>
      </c>
      <c r="AY50" s="14">
        <v>46205</v>
      </c>
      <c r="AZ50" t="s">
        <v>4723</v>
      </c>
      <c r="BA50" s="31">
        <v>46205.664641203701</v>
      </c>
      <c r="BB50" s="14">
        <v>46205</v>
      </c>
      <c r="BC50" t="s">
        <v>933</v>
      </c>
      <c r="BD50" s="31">
        <v>46205.668402777781</v>
      </c>
      <c r="BE50" s="14">
        <v>46205</v>
      </c>
      <c r="BF50" t="s">
        <v>4633</v>
      </c>
      <c r="BG50" s="31">
        <v>46205.716562499998</v>
      </c>
      <c r="BH50" s="14">
        <v>46205</v>
      </c>
      <c r="BI50" t="s">
        <v>955</v>
      </c>
      <c r="BJ50" s="31">
        <v>46205.743611111109</v>
      </c>
      <c r="BK50" s="14">
        <v>46205</v>
      </c>
      <c r="BL50" t="s">
        <v>955</v>
      </c>
      <c r="BM50" s="31">
        <v>46205.746365740742</v>
      </c>
      <c r="BZ50" s="14">
        <v>46205</v>
      </c>
      <c r="CA50" t="s">
        <v>955</v>
      </c>
      <c r="CB50" s="31">
        <v>46205.759409722225</v>
      </c>
      <c r="CC50" s="14">
        <v>46205</v>
      </c>
      <c r="CD50" t="s">
        <v>944</v>
      </c>
      <c r="CE50" s="31">
        <v>46205.765439814815</v>
      </c>
      <c r="CI50" s="14">
        <v>46205</v>
      </c>
      <c r="CJ50" t="s">
        <v>4723</v>
      </c>
      <c r="CK50" s="31">
        <v>46205.783773148149</v>
      </c>
      <c r="CP50" t="str">
        <f>VLOOKUP(A50,Sheet1!$A$2:$E$221,2,0)</f>
        <v>East Zone</v>
      </c>
    </row>
    <row r="51" spans="1:94" x14ac:dyDescent="0.35">
      <c r="A51" t="s">
        <v>4720</v>
      </c>
      <c r="B51">
        <v>125</v>
      </c>
      <c r="C51" t="s">
        <v>9332</v>
      </c>
      <c r="D51" t="s">
        <v>678</v>
      </c>
      <c r="E51" t="s">
        <v>413</v>
      </c>
      <c r="F51" t="s">
        <v>414</v>
      </c>
      <c r="G51" t="s">
        <v>358</v>
      </c>
      <c r="H51" t="s">
        <v>4748</v>
      </c>
      <c r="I51">
        <v>323101</v>
      </c>
      <c r="J51" t="s">
        <v>1579</v>
      </c>
      <c r="K51" t="s">
        <v>1580</v>
      </c>
      <c r="L51" t="s">
        <v>4622</v>
      </c>
      <c r="M51" t="s">
        <v>4749</v>
      </c>
      <c r="N51">
        <v>45000</v>
      </c>
      <c r="O51" t="s">
        <v>4630</v>
      </c>
      <c r="P51" t="s">
        <v>4631</v>
      </c>
      <c r="Q51" t="s">
        <v>4750</v>
      </c>
      <c r="R51">
        <v>3279389508</v>
      </c>
      <c r="S51" t="s">
        <v>13394</v>
      </c>
      <c r="T51"/>
      <c r="V51" s="14">
        <v>46205</v>
      </c>
      <c r="W51" t="s">
        <v>4739</v>
      </c>
      <c r="X51" s="31">
        <v>46205.523854166669</v>
      </c>
      <c r="AN51" s="14">
        <v>46205</v>
      </c>
      <c r="AO51" t="s">
        <v>956</v>
      </c>
      <c r="AP51" s="31">
        <v>46205.578541666669</v>
      </c>
      <c r="AT51" s="31">
        <v>46205.578541666669</v>
      </c>
      <c r="AU51" s="14">
        <v>46205</v>
      </c>
      <c r="AV51" t="s">
        <v>956</v>
      </c>
      <c r="AW51" t="s">
        <v>414</v>
      </c>
      <c r="AX51" t="s">
        <v>678</v>
      </c>
      <c r="AY51" s="14">
        <v>46205</v>
      </c>
      <c r="AZ51" t="s">
        <v>4723</v>
      </c>
      <c r="BA51" s="31">
        <v>46205.581805555557</v>
      </c>
      <c r="BB51" s="14">
        <v>46205</v>
      </c>
      <c r="BC51" t="s">
        <v>933</v>
      </c>
      <c r="BD51" s="31">
        <v>46205.590381944443</v>
      </c>
      <c r="BE51" s="14">
        <v>46205</v>
      </c>
      <c r="BF51" t="s">
        <v>4701</v>
      </c>
      <c r="BG51" s="31">
        <v>46205.628958333335</v>
      </c>
      <c r="BH51" s="14">
        <v>46205</v>
      </c>
      <c r="BI51" t="s">
        <v>955</v>
      </c>
      <c r="BJ51" s="31">
        <v>46205.683009259257</v>
      </c>
      <c r="BK51" s="14">
        <v>46205</v>
      </c>
      <c r="BL51" t="s">
        <v>955</v>
      </c>
      <c r="BM51" s="31">
        <v>46205.68408564815</v>
      </c>
      <c r="BZ51" s="14">
        <v>46205</v>
      </c>
      <c r="CA51" t="s">
        <v>955</v>
      </c>
      <c r="CB51" s="31">
        <v>46205.69730324074</v>
      </c>
      <c r="CC51" s="14">
        <v>46205</v>
      </c>
      <c r="CD51" t="s">
        <v>944</v>
      </c>
      <c r="CE51" s="31">
        <v>46205.728819444441</v>
      </c>
      <c r="CI51" s="14">
        <v>46205</v>
      </c>
      <c r="CJ51" t="s">
        <v>4723</v>
      </c>
      <c r="CK51" s="31">
        <v>46205.793506944443</v>
      </c>
      <c r="CP51" t="str">
        <f>VLOOKUP(A51,Sheet1!$A$2:$E$221,2,0)</f>
        <v>East Zone</v>
      </c>
    </row>
    <row r="52" spans="1:94" x14ac:dyDescent="0.35">
      <c r="A52" t="s">
        <v>4720</v>
      </c>
      <c r="B52">
        <v>125</v>
      </c>
      <c r="C52" t="s">
        <v>9332</v>
      </c>
      <c r="D52" t="s">
        <v>678</v>
      </c>
      <c r="E52" t="s">
        <v>413</v>
      </c>
      <c r="F52" t="s">
        <v>414</v>
      </c>
      <c r="G52" t="s">
        <v>358</v>
      </c>
      <c r="H52" t="s">
        <v>11785</v>
      </c>
      <c r="I52">
        <v>400221</v>
      </c>
      <c r="J52" t="s">
        <v>92</v>
      </c>
      <c r="K52" t="s">
        <v>4730</v>
      </c>
      <c r="L52" t="s">
        <v>4622</v>
      </c>
      <c r="M52" t="s">
        <v>11786</v>
      </c>
      <c r="N52">
        <v>77000</v>
      </c>
      <c r="O52" t="s">
        <v>939</v>
      </c>
      <c r="P52" t="s">
        <v>940</v>
      </c>
      <c r="Q52" t="s">
        <v>11787</v>
      </c>
      <c r="R52">
        <v>5129986014</v>
      </c>
      <c r="S52" t="s">
        <v>13394</v>
      </c>
      <c r="T52"/>
      <c r="V52" s="14">
        <v>46210</v>
      </c>
      <c r="W52" t="s">
        <v>4733</v>
      </c>
      <c r="X52" s="31">
        <v>46210.366111111114</v>
      </c>
      <c r="AB52" s="14">
        <v>46210</v>
      </c>
      <c r="AC52" t="s">
        <v>4723</v>
      </c>
      <c r="AD52" s="31">
        <v>46210.504201388889</v>
      </c>
      <c r="AN52" s="14">
        <v>46210</v>
      </c>
      <c r="AO52" t="s">
        <v>956</v>
      </c>
      <c r="AP52" s="31">
        <v>46210.52952546296</v>
      </c>
      <c r="AT52" s="31">
        <v>46210.52952546296</v>
      </c>
      <c r="AU52" s="14">
        <v>46210</v>
      </c>
      <c r="AV52" t="s">
        <v>956</v>
      </c>
      <c r="AW52" t="s">
        <v>414</v>
      </c>
      <c r="AX52" t="s">
        <v>678</v>
      </c>
      <c r="AY52" s="14">
        <v>46210</v>
      </c>
      <c r="AZ52" t="s">
        <v>4723</v>
      </c>
      <c r="BA52" s="31">
        <v>46210.533888888887</v>
      </c>
      <c r="BB52" s="14">
        <v>46210</v>
      </c>
      <c r="BC52" t="s">
        <v>933</v>
      </c>
      <c r="BD52" s="31">
        <v>46210.541203703702</v>
      </c>
      <c r="BE52" s="14">
        <v>46210</v>
      </c>
      <c r="BF52" t="s">
        <v>4669</v>
      </c>
      <c r="BG52" s="31">
        <v>46210.553032407406</v>
      </c>
      <c r="BH52" s="14">
        <v>46210</v>
      </c>
      <c r="BI52" t="s">
        <v>937</v>
      </c>
      <c r="BJ52" s="31">
        <v>46210.622627314813</v>
      </c>
      <c r="BK52" s="14">
        <v>46210</v>
      </c>
      <c r="BL52" t="s">
        <v>937</v>
      </c>
      <c r="BM52" s="31">
        <v>46210.623749999999</v>
      </c>
      <c r="BZ52" s="14">
        <v>46210</v>
      </c>
      <c r="CA52" t="s">
        <v>937</v>
      </c>
      <c r="CB52" s="31">
        <v>46210.630520833336</v>
      </c>
      <c r="CC52" s="14">
        <v>46210</v>
      </c>
      <c r="CD52" t="s">
        <v>944</v>
      </c>
      <c r="CE52" s="31">
        <v>46210.638958333337</v>
      </c>
      <c r="CI52" s="14">
        <v>46210</v>
      </c>
      <c r="CJ52" t="s">
        <v>4723</v>
      </c>
      <c r="CK52" s="31">
        <v>46210.687083333331</v>
      </c>
      <c r="CP52" t="str">
        <f>VLOOKUP(A52,Sheet1!$A$2:$E$221,2,0)</f>
        <v>East Zone</v>
      </c>
    </row>
    <row r="53" spans="1:94" x14ac:dyDescent="0.35">
      <c r="A53" t="s">
        <v>4720</v>
      </c>
      <c r="B53">
        <v>125</v>
      </c>
      <c r="C53" t="s">
        <v>9332</v>
      </c>
      <c r="D53" t="s">
        <v>678</v>
      </c>
      <c r="E53" t="s">
        <v>413</v>
      </c>
      <c r="F53" t="s">
        <v>414</v>
      </c>
      <c r="G53" t="s">
        <v>358</v>
      </c>
      <c r="H53" t="s">
        <v>4751</v>
      </c>
      <c r="I53">
        <v>562456</v>
      </c>
      <c r="J53" t="s">
        <v>4141</v>
      </c>
      <c r="K53" t="s">
        <v>4142</v>
      </c>
      <c r="L53" t="s">
        <v>4622</v>
      </c>
      <c r="M53" t="s">
        <v>4752</v>
      </c>
      <c r="N53">
        <v>40000</v>
      </c>
      <c r="O53" t="s">
        <v>4648</v>
      </c>
      <c r="P53" t="s">
        <v>4649</v>
      </c>
      <c r="Q53" t="s">
        <v>936</v>
      </c>
      <c r="R53">
        <v>5690802177</v>
      </c>
      <c r="S53" t="s">
        <v>13394</v>
      </c>
      <c r="T53"/>
      <c r="V53" s="14">
        <v>46203</v>
      </c>
      <c r="W53" t="s">
        <v>4741</v>
      </c>
      <c r="X53" s="31">
        <v>46203.6018287037</v>
      </c>
      <c r="AN53" s="14">
        <v>46204</v>
      </c>
      <c r="AO53" t="s">
        <v>4734</v>
      </c>
      <c r="AP53" s="31">
        <v>46204.467187499999</v>
      </c>
      <c r="AT53" s="31">
        <v>46204.467187499999</v>
      </c>
      <c r="AU53" s="14">
        <v>46204</v>
      </c>
      <c r="AV53" t="s">
        <v>4734</v>
      </c>
      <c r="AW53" t="s">
        <v>4753</v>
      </c>
      <c r="AX53" t="s">
        <v>677</v>
      </c>
      <c r="AY53" s="14">
        <v>46204</v>
      </c>
      <c r="AZ53" t="s">
        <v>4734</v>
      </c>
      <c r="BA53" s="31">
        <v>46204.467557870368</v>
      </c>
      <c r="BB53" s="14">
        <v>46204</v>
      </c>
      <c r="BC53" t="s">
        <v>933</v>
      </c>
      <c r="BD53" s="31">
        <v>46204.475324074076</v>
      </c>
      <c r="BE53" s="14">
        <v>46204</v>
      </c>
      <c r="BF53" t="s">
        <v>4643</v>
      </c>
      <c r="BG53" s="31">
        <v>46204.480844907404</v>
      </c>
      <c r="BH53" s="14">
        <v>46204</v>
      </c>
      <c r="BI53" t="s">
        <v>955</v>
      </c>
      <c r="BJ53" s="31">
        <v>46204.597453703704</v>
      </c>
      <c r="BN53" s="14">
        <v>46204</v>
      </c>
      <c r="BO53" t="s">
        <v>955</v>
      </c>
      <c r="BP53" s="31">
        <v>46204.598935185182</v>
      </c>
      <c r="CP53" t="str">
        <f>VLOOKUP(A53,Sheet1!$A$2:$E$221,2,0)</f>
        <v>East Zone</v>
      </c>
    </row>
    <row r="54" spans="1:94" x14ac:dyDescent="0.35">
      <c r="A54" t="s">
        <v>4720</v>
      </c>
      <c r="B54">
        <v>125</v>
      </c>
      <c r="C54" t="s">
        <v>9332</v>
      </c>
      <c r="D54" t="s">
        <v>678</v>
      </c>
      <c r="E54" t="s">
        <v>413</v>
      </c>
      <c r="F54" t="s">
        <v>414</v>
      </c>
      <c r="G54" t="s">
        <v>358</v>
      </c>
      <c r="H54" t="s">
        <v>4754</v>
      </c>
      <c r="I54">
        <v>568503</v>
      </c>
      <c r="J54" t="s">
        <v>3966</v>
      </c>
      <c r="K54" t="s">
        <v>3967</v>
      </c>
      <c r="L54" t="s">
        <v>4622</v>
      </c>
      <c r="M54" t="s">
        <v>4755</v>
      </c>
      <c r="N54">
        <v>60000</v>
      </c>
      <c r="O54" t="s">
        <v>982</v>
      </c>
      <c r="P54" t="s">
        <v>983</v>
      </c>
      <c r="Q54" t="s">
        <v>4756</v>
      </c>
      <c r="R54">
        <v>8214159861</v>
      </c>
      <c r="S54" t="s">
        <v>13394</v>
      </c>
      <c r="T54"/>
      <c r="V54" s="14">
        <v>46197</v>
      </c>
      <c r="W54" t="s">
        <v>4722</v>
      </c>
      <c r="X54" s="31">
        <v>46197.581469907411</v>
      </c>
      <c r="AB54" s="14">
        <v>46205</v>
      </c>
      <c r="AC54" t="s">
        <v>4722</v>
      </c>
      <c r="AD54" s="31">
        <v>46205.569363425922</v>
      </c>
      <c r="AN54" s="14">
        <v>46205</v>
      </c>
      <c r="AO54" t="s">
        <v>956</v>
      </c>
      <c r="AP54" s="31">
        <v>46205.603981481479</v>
      </c>
      <c r="AT54" s="31">
        <v>46205.603981481479</v>
      </c>
      <c r="AU54" s="14">
        <v>46205</v>
      </c>
      <c r="AV54" t="s">
        <v>956</v>
      </c>
      <c r="AW54" t="s">
        <v>414</v>
      </c>
      <c r="AX54" t="s">
        <v>678</v>
      </c>
      <c r="AY54" s="14">
        <v>46205</v>
      </c>
      <c r="AZ54" t="s">
        <v>4723</v>
      </c>
      <c r="BA54" s="31">
        <v>46205.605706018519</v>
      </c>
      <c r="BB54" s="14">
        <v>46205</v>
      </c>
      <c r="BC54" t="s">
        <v>933</v>
      </c>
      <c r="BD54" s="31">
        <v>46205.613483796296</v>
      </c>
      <c r="BE54" s="14">
        <v>46205</v>
      </c>
      <c r="BF54" t="s">
        <v>4757</v>
      </c>
      <c r="BG54" s="31">
        <v>46205.638819444444</v>
      </c>
      <c r="BH54" s="14">
        <v>46205</v>
      </c>
      <c r="BI54" t="s">
        <v>955</v>
      </c>
      <c r="BJ54" s="31">
        <v>46205.689189814817</v>
      </c>
      <c r="BK54" s="14">
        <v>46205</v>
      </c>
      <c r="BL54" t="s">
        <v>955</v>
      </c>
      <c r="BM54" s="31">
        <v>46205.779016203705</v>
      </c>
      <c r="BN54" s="14">
        <v>46205</v>
      </c>
      <c r="BO54" t="s">
        <v>955</v>
      </c>
      <c r="BP54" s="31">
        <v>46205.690497685187</v>
      </c>
      <c r="BZ54" s="14">
        <v>46205</v>
      </c>
      <c r="CA54" t="s">
        <v>955</v>
      </c>
      <c r="CB54" s="31">
        <v>46205.783194444448</v>
      </c>
      <c r="CC54" s="14">
        <v>46205</v>
      </c>
      <c r="CD54" t="s">
        <v>938</v>
      </c>
      <c r="CE54" s="31">
        <v>46205.797013888892</v>
      </c>
      <c r="CP54" t="str">
        <f>VLOOKUP(A54,Sheet1!$A$2:$E$221,2,0)</f>
        <v>East Zone</v>
      </c>
    </row>
    <row r="55" spans="1:94" x14ac:dyDescent="0.35">
      <c r="A55" t="s">
        <v>4720</v>
      </c>
      <c r="B55">
        <v>125</v>
      </c>
      <c r="C55" t="s">
        <v>9332</v>
      </c>
      <c r="D55" t="s">
        <v>678</v>
      </c>
      <c r="E55" t="s">
        <v>413</v>
      </c>
      <c r="F55" t="s">
        <v>414</v>
      </c>
      <c r="G55" t="s">
        <v>358</v>
      </c>
      <c r="H55" t="s">
        <v>11788</v>
      </c>
      <c r="I55">
        <v>572662</v>
      </c>
      <c r="J55" t="s">
        <v>3966</v>
      </c>
      <c r="K55" t="s">
        <v>3967</v>
      </c>
      <c r="L55" t="s">
        <v>4622</v>
      </c>
      <c r="M55" t="s">
        <v>11789</v>
      </c>
      <c r="N55">
        <v>45000</v>
      </c>
      <c r="O55" t="s">
        <v>4630</v>
      </c>
      <c r="P55" t="s">
        <v>4631</v>
      </c>
      <c r="Q55" t="s">
        <v>11790</v>
      </c>
      <c r="R55">
        <v>5036661468</v>
      </c>
      <c r="S55" t="s">
        <v>13394</v>
      </c>
      <c r="T55"/>
      <c r="V55" s="14">
        <v>46206</v>
      </c>
      <c r="W55" t="s">
        <v>4736</v>
      </c>
      <c r="X55" s="31">
        <v>46206.697314814817</v>
      </c>
      <c r="AN55" s="14">
        <v>46210</v>
      </c>
      <c r="AO55" t="s">
        <v>956</v>
      </c>
      <c r="AP55" s="31">
        <v>46210.360486111109</v>
      </c>
      <c r="AT55" s="31">
        <v>46210.360486111109</v>
      </c>
      <c r="AU55" s="14">
        <v>46210</v>
      </c>
      <c r="AV55" t="s">
        <v>956</v>
      </c>
      <c r="AW55" t="s">
        <v>414</v>
      </c>
      <c r="AX55" t="s">
        <v>678</v>
      </c>
      <c r="AY55" s="14">
        <v>46210</v>
      </c>
      <c r="AZ55" t="s">
        <v>4723</v>
      </c>
      <c r="BA55" s="31">
        <v>46210.393206018518</v>
      </c>
      <c r="BB55" s="14">
        <v>46210</v>
      </c>
      <c r="BC55" t="s">
        <v>933</v>
      </c>
      <c r="BD55" s="31">
        <v>46210.404618055552</v>
      </c>
      <c r="BE55" s="14">
        <v>46210</v>
      </c>
      <c r="BF55" t="s">
        <v>4657</v>
      </c>
      <c r="BG55" s="31">
        <v>46210.441574074073</v>
      </c>
      <c r="BH55" s="14">
        <v>46210</v>
      </c>
      <c r="BI55" t="s">
        <v>937</v>
      </c>
      <c r="BJ55" s="31">
        <v>46210.479386574072</v>
      </c>
      <c r="BK55" s="14">
        <v>46210</v>
      </c>
      <c r="BL55" t="s">
        <v>937</v>
      </c>
      <c r="BM55" s="31">
        <v>46210.481296296297</v>
      </c>
      <c r="BZ55" s="14">
        <v>46210</v>
      </c>
      <c r="CA55" t="s">
        <v>937</v>
      </c>
      <c r="CB55" s="31">
        <v>46210.487824074073</v>
      </c>
      <c r="CC55" s="14">
        <v>46210</v>
      </c>
      <c r="CD55" t="s">
        <v>2404</v>
      </c>
      <c r="CE55" s="31">
        <v>46210.519884259258</v>
      </c>
      <c r="CI55" s="14">
        <v>46210</v>
      </c>
      <c r="CJ55" t="s">
        <v>4723</v>
      </c>
      <c r="CK55" s="31">
        <v>46210.584166666667</v>
      </c>
      <c r="CP55" t="str">
        <f>VLOOKUP(A55,Sheet1!$A$2:$E$221,2,0)</f>
        <v>East Zone</v>
      </c>
    </row>
    <row r="56" spans="1:94" x14ac:dyDescent="0.35">
      <c r="A56" t="s">
        <v>4720</v>
      </c>
      <c r="B56">
        <v>125</v>
      </c>
      <c r="C56" t="s">
        <v>9332</v>
      </c>
      <c r="D56" t="s">
        <v>678</v>
      </c>
      <c r="E56" t="s">
        <v>413</v>
      </c>
      <c r="F56" t="s">
        <v>414</v>
      </c>
      <c r="G56" t="s">
        <v>358</v>
      </c>
      <c r="H56" t="s">
        <v>11788</v>
      </c>
      <c r="I56">
        <v>572662</v>
      </c>
      <c r="J56" t="s">
        <v>3966</v>
      </c>
      <c r="K56" t="s">
        <v>3967</v>
      </c>
      <c r="L56" t="s">
        <v>4622</v>
      </c>
      <c r="M56" t="s">
        <v>11789</v>
      </c>
      <c r="N56">
        <v>45000</v>
      </c>
      <c r="O56" t="s">
        <v>4630</v>
      </c>
      <c r="P56" t="s">
        <v>4631</v>
      </c>
      <c r="Q56" t="s">
        <v>11791</v>
      </c>
      <c r="R56">
        <v>4011408907</v>
      </c>
      <c r="S56" t="s">
        <v>13394</v>
      </c>
      <c r="T56"/>
      <c r="V56" s="14">
        <v>46206</v>
      </c>
      <c r="W56" t="s">
        <v>4736</v>
      </c>
      <c r="X56" s="31">
        <v>46206.697291666664</v>
      </c>
      <c r="AN56" s="14">
        <v>46210</v>
      </c>
      <c r="AO56" t="s">
        <v>956</v>
      </c>
      <c r="AP56" s="31">
        <v>46210.360462962963</v>
      </c>
      <c r="AT56" s="31">
        <v>46210.360462962963</v>
      </c>
      <c r="AU56" s="14">
        <v>46210</v>
      </c>
      <c r="AV56" t="s">
        <v>956</v>
      </c>
      <c r="AW56" t="s">
        <v>414</v>
      </c>
      <c r="AX56" t="s">
        <v>678</v>
      </c>
      <c r="AY56" s="14">
        <v>46210</v>
      </c>
      <c r="AZ56" t="s">
        <v>4723</v>
      </c>
      <c r="BA56" s="31">
        <v>46210.393171296295</v>
      </c>
      <c r="BB56" s="14">
        <v>46210</v>
      </c>
      <c r="BC56" t="s">
        <v>933</v>
      </c>
      <c r="BD56" s="31">
        <v>46210.404618055552</v>
      </c>
      <c r="BE56" s="14">
        <v>46210</v>
      </c>
      <c r="BF56" t="s">
        <v>4657</v>
      </c>
      <c r="BG56" s="31">
        <v>46210.441562499997</v>
      </c>
      <c r="BH56" s="14">
        <v>46210</v>
      </c>
      <c r="BI56" t="s">
        <v>937</v>
      </c>
      <c r="BJ56" s="31">
        <v>46210.479375000003</v>
      </c>
      <c r="BK56" s="14">
        <v>46210</v>
      </c>
      <c r="BL56" t="s">
        <v>937</v>
      </c>
      <c r="BM56" s="31">
        <v>46210.48128472222</v>
      </c>
      <c r="BZ56" s="14">
        <v>46210</v>
      </c>
      <c r="CA56" t="s">
        <v>937</v>
      </c>
      <c r="CB56" s="31">
        <v>46210.487800925926</v>
      </c>
      <c r="CC56" s="14">
        <v>46210</v>
      </c>
      <c r="CD56" t="s">
        <v>2404</v>
      </c>
      <c r="CE56" s="31">
        <v>46210.519884259258</v>
      </c>
      <c r="CI56" s="14">
        <v>46210</v>
      </c>
      <c r="CJ56" t="s">
        <v>4723</v>
      </c>
      <c r="CK56" s="31">
        <v>46210.584166666667</v>
      </c>
      <c r="CP56" t="str">
        <f>VLOOKUP(A56,Sheet1!$A$2:$E$221,2,0)</f>
        <v>East Zone</v>
      </c>
    </row>
    <row r="57" spans="1:94" x14ac:dyDescent="0.35">
      <c r="A57" t="s">
        <v>4720</v>
      </c>
      <c r="B57">
        <v>125</v>
      </c>
      <c r="C57" t="s">
        <v>9332</v>
      </c>
      <c r="D57" t="s">
        <v>678</v>
      </c>
      <c r="E57" t="s">
        <v>413</v>
      </c>
      <c r="F57" t="s">
        <v>414</v>
      </c>
      <c r="G57" t="s">
        <v>358</v>
      </c>
      <c r="H57" t="s">
        <v>4279</v>
      </c>
      <c r="I57">
        <v>630146</v>
      </c>
      <c r="J57" t="s">
        <v>4281</v>
      </c>
      <c r="K57" t="s">
        <v>4282</v>
      </c>
      <c r="L57" t="s">
        <v>4622</v>
      </c>
      <c r="M57" t="s">
        <v>4758</v>
      </c>
      <c r="N57">
        <v>77000</v>
      </c>
      <c r="O57" t="s">
        <v>939</v>
      </c>
      <c r="P57" t="s">
        <v>940</v>
      </c>
      <c r="Q57" t="s">
        <v>4280</v>
      </c>
      <c r="R57">
        <v>5641017080</v>
      </c>
      <c r="S57" t="s">
        <v>13394</v>
      </c>
      <c r="T57"/>
      <c r="V57" s="14">
        <v>46205</v>
      </c>
      <c r="W57" t="s">
        <v>4723</v>
      </c>
      <c r="X57" s="31">
        <v>46205.466516203705</v>
      </c>
      <c r="AB57" s="14">
        <v>46205</v>
      </c>
      <c r="AC57" t="s">
        <v>4759</v>
      </c>
      <c r="AD57" s="31">
        <v>46205.467581018522</v>
      </c>
      <c r="AN57" s="14">
        <v>46205</v>
      </c>
      <c r="AO57" t="s">
        <v>956</v>
      </c>
      <c r="AP57" s="31">
        <v>46205.652754629627</v>
      </c>
      <c r="AT57" s="31">
        <v>46205.652754629627</v>
      </c>
      <c r="AU57" s="14">
        <v>46205</v>
      </c>
      <c r="AV57" t="s">
        <v>956</v>
      </c>
      <c r="AW57" t="s">
        <v>414</v>
      </c>
      <c r="AX57" t="s">
        <v>678</v>
      </c>
      <c r="AY57" s="14">
        <v>46205</v>
      </c>
      <c r="AZ57" t="s">
        <v>4723</v>
      </c>
      <c r="BA57" s="31">
        <v>46205.678287037037</v>
      </c>
      <c r="BB57" s="14">
        <v>46205</v>
      </c>
      <c r="BC57" t="s">
        <v>933</v>
      </c>
      <c r="BD57" s="31">
        <v>46205.683900462966</v>
      </c>
      <c r="BE57" s="14">
        <v>46205</v>
      </c>
      <c r="BF57" t="s">
        <v>4701</v>
      </c>
      <c r="BG57" s="31">
        <v>46205.716921296298</v>
      </c>
      <c r="BH57" s="14">
        <v>46205</v>
      </c>
      <c r="BI57" t="s">
        <v>955</v>
      </c>
      <c r="BJ57" s="31">
        <v>46205.748252314814</v>
      </c>
      <c r="BK57" s="14">
        <v>46205</v>
      </c>
      <c r="BL57" t="s">
        <v>955</v>
      </c>
      <c r="BM57" s="31">
        <v>46205.773321759261</v>
      </c>
      <c r="BN57" s="14">
        <v>46205</v>
      </c>
      <c r="BO57" t="s">
        <v>955</v>
      </c>
      <c r="BP57" s="31">
        <v>46205.750810185185</v>
      </c>
      <c r="BZ57" s="14">
        <v>46205</v>
      </c>
      <c r="CA57" t="s">
        <v>955</v>
      </c>
      <c r="CB57" s="31">
        <v>46205.777743055558</v>
      </c>
      <c r="CC57" s="14">
        <v>46205</v>
      </c>
      <c r="CD57" t="s">
        <v>938</v>
      </c>
      <c r="CE57" s="31">
        <v>46205.781053240738</v>
      </c>
      <c r="CI57" s="14">
        <v>46205</v>
      </c>
      <c r="CJ57" t="s">
        <v>4723</v>
      </c>
      <c r="CK57" s="31">
        <v>46205.801886574074</v>
      </c>
      <c r="CP57" t="str">
        <f>VLOOKUP(A57,Sheet1!$A$2:$E$221,2,0)</f>
        <v>East Zone</v>
      </c>
    </row>
    <row r="58" spans="1:94" x14ac:dyDescent="0.35">
      <c r="A58" t="s">
        <v>4720</v>
      </c>
      <c r="B58">
        <v>125</v>
      </c>
      <c r="C58" t="s">
        <v>9332</v>
      </c>
      <c r="D58" t="s">
        <v>678</v>
      </c>
      <c r="E58" t="s">
        <v>413</v>
      </c>
      <c r="F58" t="s">
        <v>414</v>
      </c>
      <c r="G58" t="s">
        <v>358</v>
      </c>
      <c r="H58" t="s">
        <v>11792</v>
      </c>
      <c r="I58">
        <v>676171</v>
      </c>
      <c r="J58" t="s">
        <v>1579</v>
      </c>
      <c r="K58" t="s">
        <v>1580</v>
      </c>
      <c r="L58" t="s">
        <v>4622</v>
      </c>
      <c r="M58" t="s">
        <v>11793</v>
      </c>
      <c r="N58">
        <v>40000</v>
      </c>
      <c r="O58" t="s">
        <v>1048</v>
      </c>
      <c r="P58" t="s">
        <v>1049</v>
      </c>
      <c r="Q58" t="s">
        <v>11794</v>
      </c>
      <c r="R58">
        <v>9322524788</v>
      </c>
      <c r="S58" t="s">
        <v>13394</v>
      </c>
      <c r="T58"/>
      <c r="V58" s="14">
        <v>46210</v>
      </c>
      <c r="W58" t="s">
        <v>4739</v>
      </c>
      <c r="X58" s="31">
        <v>46210.375023148146</v>
      </c>
      <c r="AN58" s="14">
        <v>46210</v>
      </c>
      <c r="AO58" t="s">
        <v>956</v>
      </c>
      <c r="AP58" s="31">
        <v>46210.398877314816</v>
      </c>
      <c r="AT58" s="31">
        <v>46210.398877314816</v>
      </c>
      <c r="AU58" s="14">
        <v>46210</v>
      </c>
      <c r="AV58" t="s">
        <v>956</v>
      </c>
      <c r="AW58" t="s">
        <v>414</v>
      </c>
      <c r="AX58" t="s">
        <v>678</v>
      </c>
      <c r="AY58" s="14">
        <v>46210</v>
      </c>
      <c r="AZ58" t="s">
        <v>4723</v>
      </c>
      <c r="BA58" s="31">
        <v>46210.402291666665</v>
      </c>
      <c r="BB58" s="14">
        <v>46210</v>
      </c>
      <c r="BC58" t="s">
        <v>933</v>
      </c>
      <c r="BD58" s="31">
        <v>46210.404664351852</v>
      </c>
      <c r="BE58" s="14">
        <v>46210</v>
      </c>
      <c r="BF58" t="s">
        <v>4657</v>
      </c>
      <c r="BG58" s="31">
        <v>46210.4375462963</v>
      </c>
      <c r="BH58" s="14">
        <v>46210</v>
      </c>
      <c r="BI58" t="s">
        <v>937</v>
      </c>
      <c r="BJ58" s="31">
        <v>46210.469340277778</v>
      </c>
      <c r="BK58" s="14">
        <v>46210</v>
      </c>
      <c r="BL58" t="s">
        <v>937</v>
      </c>
      <c r="BM58" s="31">
        <v>46210.469606481478</v>
      </c>
      <c r="BZ58" s="14">
        <v>46210</v>
      </c>
      <c r="CA58" t="s">
        <v>937</v>
      </c>
      <c r="CB58" s="31">
        <v>46210.487627314818</v>
      </c>
      <c r="CC58" s="14">
        <v>46210</v>
      </c>
      <c r="CD58" t="s">
        <v>2404</v>
      </c>
      <c r="CE58" s="31">
        <v>46210.519247685188</v>
      </c>
      <c r="CI58" s="14">
        <v>46210</v>
      </c>
      <c r="CJ58" t="s">
        <v>4723</v>
      </c>
      <c r="CK58" s="31">
        <v>46210.699166666665</v>
      </c>
      <c r="CP58" t="str">
        <f>VLOOKUP(A58,Sheet1!$A$2:$E$221,2,0)</f>
        <v>East Zone</v>
      </c>
    </row>
    <row r="59" spans="1:94" x14ac:dyDescent="0.35">
      <c r="A59" t="s">
        <v>4720</v>
      </c>
      <c r="B59">
        <v>125</v>
      </c>
      <c r="C59" t="s">
        <v>9332</v>
      </c>
      <c r="D59" t="s">
        <v>678</v>
      </c>
      <c r="E59" t="s">
        <v>413</v>
      </c>
      <c r="F59" t="s">
        <v>414</v>
      </c>
      <c r="G59" t="s">
        <v>358</v>
      </c>
      <c r="H59" t="s">
        <v>4760</v>
      </c>
      <c r="I59">
        <v>698235</v>
      </c>
      <c r="J59" t="s">
        <v>3966</v>
      </c>
      <c r="K59" t="s">
        <v>3967</v>
      </c>
      <c r="L59" t="s">
        <v>4622</v>
      </c>
      <c r="M59" t="s">
        <v>4761</v>
      </c>
      <c r="N59">
        <v>77000</v>
      </c>
      <c r="O59" t="s">
        <v>9403</v>
      </c>
      <c r="P59" t="s">
        <v>9404</v>
      </c>
      <c r="Q59" t="s">
        <v>3073</v>
      </c>
      <c r="R59">
        <v>7031779309</v>
      </c>
      <c r="S59" t="s">
        <v>13394</v>
      </c>
      <c r="T59"/>
      <c r="V59" s="14">
        <v>46206</v>
      </c>
      <c r="W59" t="s">
        <v>4723</v>
      </c>
      <c r="X59" s="31">
        <v>46206.547071759262</v>
      </c>
      <c r="AN59" s="14">
        <v>46206</v>
      </c>
      <c r="AO59" t="s">
        <v>956</v>
      </c>
      <c r="AP59" s="31">
        <v>46206.570011574076</v>
      </c>
      <c r="AT59" s="31">
        <v>46206.570011574076</v>
      </c>
      <c r="AU59" s="14">
        <v>46206</v>
      </c>
      <c r="AV59" t="s">
        <v>956</v>
      </c>
      <c r="AW59" t="s">
        <v>414</v>
      </c>
      <c r="AX59" t="s">
        <v>678</v>
      </c>
      <c r="AY59" s="14">
        <v>46206</v>
      </c>
      <c r="AZ59" t="s">
        <v>4723</v>
      </c>
      <c r="BA59" s="31">
        <v>46206.573287037034</v>
      </c>
      <c r="BB59" s="14">
        <v>46206</v>
      </c>
      <c r="BC59" t="s">
        <v>933</v>
      </c>
      <c r="BD59" s="31">
        <v>46206.586805555555</v>
      </c>
      <c r="BE59" s="14">
        <v>46206</v>
      </c>
      <c r="BF59" t="s">
        <v>4684</v>
      </c>
      <c r="BG59" s="31">
        <v>46206.635462962964</v>
      </c>
      <c r="BH59" s="14">
        <v>46206</v>
      </c>
      <c r="BI59" t="s">
        <v>943</v>
      </c>
      <c r="BJ59" s="31">
        <v>46206.69122685185</v>
      </c>
      <c r="BK59" s="14">
        <v>46206</v>
      </c>
      <c r="BL59" t="s">
        <v>943</v>
      </c>
      <c r="BM59" s="31">
        <v>46206.707939814813</v>
      </c>
      <c r="BZ59" s="14">
        <v>46206</v>
      </c>
      <c r="CA59" t="s">
        <v>943</v>
      </c>
      <c r="CB59" s="31">
        <v>46206.721261574072</v>
      </c>
      <c r="CC59" s="14">
        <v>46209</v>
      </c>
      <c r="CD59" t="s">
        <v>938</v>
      </c>
      <c r="CE59" s="31">
        <v>46209.709155092591</v>
      </c>
      <c r="CI59" s="14">
        <v>46209</v>
      </c>
      <c r="CJ59" t="s">
        <v>4723</v>
      </c>
      <c r="CK59" s="31">
        <v>46209.733749999999</v>
      </c>
      <c r="CP59" t="str">
        <f>VLOOKUP(A59,Sheet1!$A$2:$E$221,2,0)</f>
        <v>East Zone</v>
      </c>
    </row>
    <row r="60" spans="1:94" x14ac:dyDescent="0.35">
      <c r="A60" t="s">
        <v>4720</v>
      </c>
      <c r="B60">
        <v>125</v>
      </c>
      <c r="C60" t="s">
        <v>9332</v>
      </c>
      <c r="D60" t="s">
        <v>678</v>
      </c>
      <c r="E60" t="s">
        <v>413</v>
      </c>
      <c r="F60" t="s">
        <v>414</v>
      </c>
      <c r="G60" t="s">
        <v>358</v>
      </c>
      <c r="H60" t="s">
        <v>4762</v>
      </c>
      <c r="I60">
        <v>769901</v>
      </c>
      <c r="J60" t="s">
        <v>92</v>
      </c>
      <c r="K60" t="s">
        <v>4730</v>
      </c>
      <c r="L60" t="s">
        <v>4622</v>
      </c>
      <c r="M60" t="s">
        <v>4763</v>
      </c>
      <c r="N60">
        <v>45000</v>
      </c>
      <c r="O60" t="s">
        <v>9889</v>
      </c>
      <c r="P60" t="s">
        <v>9890</v>
      </c>
      <c r="Q60" t="s">
        <v>4764</v>
      </c>
      <c r="R60">
        <v>6626601391</v>
      </c>
      <c r="S60" t="s">
        <v>13394</v>
      </c>
      <c r="T60"/>
      <c r="V60" s="14">
        <v>46193</v>
      </c>
      <c r="W60" t="s">
        <v>4733</v>
      </c>
      <c r="X60" s="31">
        <v>46193.432916666665</v>
      </c>
      <c r="AB60" s="14">
        <v>46206</v>
      </c>
      <c r="AC60" t="s">
        <v>4733</v>
      </c>
      <c r="AD60" s="31">
        <v>46206.588055555556</v>
      </c>
      <c r="AN60" s="14">
        <v>46206</v>
      </c>
      <c r="AO60" t="s">
        <v>956</v>
      </c>
      <c r="AP60" s="31">
        <v>46206.716817129629</v>
      </c>
      <c r="AT60" s="31">
        <v>46206.716817129629</v>
      </c>
      <c r="AU60" s="14">
        <v>46206</v>
      </c>
      <c r="AV60" t="s">
        <v>956</v>
      </c>
      <c r="AW60" t="s">
        <v>414</v>
      </c>
      <c r="AX60" t="s">
        <v>678</v>
      </c>
      <c r="AY60" s="14">
        <v>46209</v>
      </c>
      <c r="AZ60" t="s">
        <v>4734</v>
      </c>
      <c r="BA60" s="31">
        <v>46209.344398148147</v>
      </c>
      <c r="BB60" s="14">
        <v>46209</v>
      </c>
      <c r="BC60" t="s">
        <v>933</v>
      </c>
      <c r="BD60" s="31">
        <v>46209.387187499997</v>
      </c>
      <c r="BE60" s="14">
        <v>46209</v>
      </c>
      <c r="BF60" t="s">
        <v>4657</v>
      </c>
      <c r="BG60" s="31">
        <v>46209.485960648148</v>
      </c>
      <c r="BH60" s="14">
        <v>46209</v>
      </c>
      <c r="BI60" t="s">
        <v>937</v>
      </c>
      <c r="BJ60" s="31">
        <v>46209.518460648149</v>
      </c>
      <c r="BK60" s="14">
        <v>46209</v>
      </c>
      <c r="BL60" t="s">
        <v>937</v>
      </c>
      <c r="BM60" s="31">
        <v>46209.521423611113</v>
      </c>
      <c r="BZ60" s="14">
        <v>46209</v>
      </c>
      <c r="CA60" t="s">
        <v>937</v>
      </c>
      <c r="CB60" s="31">
        <v>46209.527372685188</v>
      </c>
      <c r="CC60" s="14">
        <v>46209</v>
      </c>
      <c r="CD60" t="s">
        <v>938</v>
      </c>
      <c r="CE60" s="31">
        <v>46209.532199074078</v>
      </c>
      <c r="CI60" s="14">
        <v>46209</v>
      </c>
      <c r="CJ60" t="s">
        <v>4723</v>
      </c>
      <c r="CK60" s="31">
        <v>46209.619444444441</v>
      </c>
      <c r="CP60" t="str">
        <f>VLOOKUP(A60,Sheet1!$A$2:$E$221,2,0)</f>
        <v>East Zone</v>
      </c>
    </row>
    <row r="61" spans="1:94" x14ac:dyDescent="0.35">
      <c r="A61" t="s">
        <v>4765</v>
      </c>
      <c r="B61">
        <v>127</v>
      </c>
      <c r="C61" t="s">
        <v>9332</v>
      </c>
      <c r="D61" t="s">
        <v>678</v>
      </c>
      <c r="E61" t="s">
        <v>415</v>
      </c>
      <c r="F61" t="s">
        <v>416</v>
      </c>
      <c r="G61" t="s">
        <v>358</v>
      </c>
      <c r="H61" t="s">
        <v>9923</v>
      </c>
      <c r="I61">
        <v>69106</v>
      </c>
      <c r="J61" t="s">
        <v>9924</v>
      </c>
      <c r="K61" t="s">
        <v>9925</v>
      </c>
      <c r="L61" t="s">
        <v>4622</v>
      </c>
      <c r="M61" t="s">
        <v>9926</v>
      </c>
      <c r="N61">
        <v>90000</v>
      </c>
      <c r="O61" t="s">
        <v>9422</v>
      </c>
      <c r="P61" t="s">
        <v>9423</v>
      </c>
      <c r="Q61" t="s">
        <v>9927</v>
      </c>
      <c r="R61">
        <v>1295007569</v>
      </c>
      <c r="S61" t="s">
        <v>13394</v>
      </c>
      <c r="T61"/>
      <c r="V61" s="14">
        <v>46209</v>
      </c>
      <c r="W61" t="s">
        <v>9928</v>
      </c>
      <c r="X61" s="31">
        <v>46209.476655092592</v>
      </c>
      <c r="AN61" s="14">
        <v>46209</v>
      </c>
      <c r="AO61" t="s">
        <v>4770</v>
      </c>
      <c r="AP61" s="31">
        <v>46209.559745370374</v>
      </c>
      <c r="AT61" s="31">
        <v>46209.559745370374</v>
      </c>
      <c r="AU61" s="14">
        <v>46209</v>
      </c>
      <c r="AV61" t="s">
        <v>4770</v>
      </c>
      <c r="AW61" t="s">
        <v>9929</v>
      </c>
      <c r="AX61" t="s">
        <v>677</v>
      </c>
      <c r="AY61" s="14">
        <v>46209</v>
      </c>
      <c r="AZ61" t="s">
        <v>4770</v>
      </c>
      <c r="BA61" s="31">
        <v>46209.560104166667</v>
      </c>
      <c r="BB61" s="14">
        <v>46209</v>
      </c>
      <c r="BC61" t="s">
        <v>933</v>
      </c>
      <c r="BD61" s="31">
        <v>46209.571446759262</v>
      </c>
      <c r="BE61" s="14">
        <v>46209</v>
      </c>
      <c r="BF61" t="s">
        <v>4788</v>
      </c>
      <c r="BG61" s="31">
        <v>46209.59642361111</v>
      </c>
      <c r="BH61" s="14">
        <v>46209</v>
      </c>
      <c r="BI61" t="s">
        <v>937</v>
      </c>
      <c r="BJ61" s="31">
        <v>46209.606365740743</v>
      </c>
      <c r="BK61" s="14">
        <v>46209</v>
      </c>
      <c r="BL61" t="s">
        <v>943</v>
      </c>
      <c r="BM61" s="31">
        <v>46209.668773148151</v>
      </c>
      <c r="BN61" s="14">
        <v>46209</v>
      </c>
      <c r="BO61" t="s">
        <v>937</v>
      </c>
      <c r="BP61" s="31">
        <v>46209.608298611114</v>
      </c>
      <c r="BZ61" s="14">
        <v>46209</v>
      </c>
      <c r="CA61" t="s">
        <v>943</v>
      </c>
      <c r="CB61" s="31">
        <v>46209.688518518517</v>
      </c>
      <c r="CC61" s="14">
        <v>46209</v>
      </c>
      <c r="CD61" t="s">
        <v>2404</v>
      </c>
      <c r="CE61" s="31">
        <v>46209.697233796294</v>
      </c>
      <c r="CI61" s="14">
        <v>46209</v>
      </c>
      <c r="CJ61" t="s">
        <v>4787</v>
      </c>
      <c r="CK61" s="31">
        <v>46209.718009259261</v>
      </c>
      <c r="CP61" t="str">
        <f>VLOOKUP(A61,Sheet1!$A$2:$E$221,2,0)</f>
        <v>East Zone</v>
      </c>
    </row>
    <row r="62" spans="1:94" x14ac:dyDescent="0.35">
      <c r="A62" t="s">
        <v>4765</v>
      </c>
      <c r="B62">
        <v>127</v>
      </c>
      <c r="C62" t="s">
        <v>9332</v>
      </c>
      <c r="D62" t="s">
        <v>678</v>
      </c>
      <c r="E62" t="s">
        <v>415</v>
      </c>
      <c r="F62" t="s">
        <v>416</v>
      </c>
      <c r="G62" t="s">
        <v>358</v>
      </c>
      <c r="H62" t="s">
        <v>4766</v>
      </c>
      <c r="I62">
        <v>97319</v>
      </c>
      <c r="J62" t="s">
        <v>4767</v>
      </c>
      <c r="K62" t="s">
        <v>4768</v>
      </c>
      <c r="L62" t="s">
        <v>4622</v>
      </c>
      <c r="M62" t="s">
        <v>4769</v>
      </c>
      <c r="N62">
        <v>40000</v>
      </c>
      <c r="O62" t="s">
        <v>9418</v>
      </c>
      <c r="P62" t="s">
        <v>9419</v>
      </c>
      <c r="Q62" t="s">
        <v>4732</v>
      </c>
      <c r="R62">
        <v>8832350056</v>
      </c>
      <c r="S62" t="s">
        <v>13394</v>
      </c>
      <c r="T62"/>
      <c r="V62" s="14">
        <v>46206</v>
      </c>
      <c r="W62" t="s">
        <v>4770</v>
      </c>
      <c r="X62" s="31">
        <v>46206.554120370369</v>
      </c>
      <c r="AN62" s="14">
        <v>46206</v>
      </c>
      <c r="AO62" t="s">
        <v>4771</v>
      </c>
      <c r="AP62" s="31">
        <v>46206.635509259257</v>
      </c>
      <c r="AT62" s="31">
        <v>46206.635509259257</v>
      </c>
      <c r="AU62" s="14">
        <v>46206</v>
      </c>
      <c r="AV62" t="s">
        <v>4771</v>
      </c>
      <c r="AW62" t="s">
        <v>416</v>
      </c>
      <c r="AX62" t="s">
        <v>678</v>
      </c>
      <c r="AY62" s="14">
        <v>46206</v>
      </c>
      <c r="AZ62" t="s">
        <v>4770</v>
      </c>
      <c r="BA62" s="31">
        <v>46206.642268518517</v>
      </c>
      <c r="BB62" s="14">
        <v>46206</v>
      </c>
      <c r="BC62" t="s">
        <v>933</v>
      </c>
      <c r="BD62" s="31">
        <v>46206.662199074075</v>
      </c>
      <c r="BE62" s="14">
        <v>46206</v>
      </c>
      <c r="BF62" t="s">
        <v>4757</v>
      </c>
      <c r="BG62" s="31">
        <v>46206.706331018519</v>
      </c>
      <c r="BH62" s="14">
        <v>46206</v>
      </c>
      <c r="BI62" t="s">
        <v>955</v>
      </c>
      <c r="BJ62" s="31">
        <v>46206.753206018519</v>
      </c>
      <c r="BK62" s="14">
        <v>46206</v>
      </c>
      <c r="BL62" t="s">
        <v>955</v>
      </c>
      <c r="BM62" s="31">
        <v>46206.754074074073</v>
      </c>
      <c r="BZ62" s="14">
        <v>46206</v>
      </c>
      <c r="CA62" t="s">
        <v>955</v>
      </c>
      <c r="CB62" s="31">
        <v>46206.759409722225</v>
      </c>
      <c r="CC62" s="14">
        <v>46209</v>
      </c>
      <c r="CD62" t="s">
        <v>938</v>
      </c>
      <c r="CE62" s="31">
        <v>46209.71130787037</v>
      </c>
      <c r="CI62" s="14">
        <v>46209</v>
      </c>
      <c r="CJ62" t="s">
        <v>4787</v>
      </c>
      <c r="CK62" s="31">
        <v>46209.75136574074</v>
      </c>
      <c r="CP62" t="str">
        <f>VLOOKUP(A62,Sheet1!$A$2:$E$221,2,0)</f>
        <v>East Zone</v>
      </c>
    </row>
    <row r="63" spans="1:94" x14ac:dyDescent="0.35">
      <c r="A63" t="s">
        <v>4765</v>
      </c>
      <c r="B63">
        <v>127</v>
      </c>
      <c r="C63" t="s">
        <v>9332</v>
      </c>
      <c r="D63" t="s">
        <v>678</v>
      </c>
      <c r="E63" t="s">
        <v>415</v>
      </c>
      <c r="F63" t="s">
        <v>416</v>
      </c>
      <c r="G63" t="s">
        <v>358</v>
      </c>
      <c r="H63" t="s">
        <v>11795</v>
      </c>
      <c r="I63">
        <v>101566</v>
      </c>
      <c r="J63" t="s">
        <v>4767</v>
      </c>
      <c r="K63" t="s">
        <v>4768</v>
      </c>
      <c r="L63" t="s">
        <v>4622</v>
      </c>
      <c r="M63" t="s">
        <v>11796</v>
      </c>
      <c r="N63">
        <v>45000</v>
      </c>
      <c r="O63" t="s">
        <v>1637</v>
      </c>
      <c r="P63" t="s">
        <v>1638</v>
      </c>
      <c r="Q63" t="s">
        <v>980</v>
      </c>
      <c r="R63">
        <v>8059757690</v>
      </c>
      <c r="S63" t="s">
        <v>13394</v>
      </c>
      <c r="T63"/>
      <c r="V63" s="14">
        <v>46210</v>
      </c>
      <c r="W63" t="s">
        <v>9337</v>
      </c>
      <c r="X63" s="31">
        <v>46210.449513888889</v>
      </c>
      <c r="AN63" s="14">
        <v>46210</v>
      </c>
      <c r="AO63" t="s">
        <v>4770</v>
      </c>
      <c r="AP63" s="31">
        <v>46210.475578703707</v>
      </c>
      <c r="AT63" s="31">
        <v>46210.475578703707</v>
      </c>
      <c r="AU63" s="14">
        <v>46210</v>
      </c>
      <c r="AV63" t="s">
        <v>4770</v>
      </c>
      <c r="AW63" t="s">
        <v>9929</v>
      </c>
      <c r="AX63" t="s">
        <v>677</v>
      </c>
      <c r="AY63" s="14">
        <v>46210</v>
      </c>
      <c r="AZ63" t="s">
        <v>4770</v>
      </c>
      <c r="BA63" s="31">
        <v>46210.484930555554</v>
      </c>
      <c r="BB63" s="14">
        <v>46210</v>
      </c>
      <c r="BC63" t="s">
        <v>933</v>
      </c>
      <c r="BD63" s="31">
        <v>46210.502835648149</v>
      </c>
      <c r="BE63" s="14">
        <v>46210</v>
      </c>
      <c r="BF63" t="s">
        <v>4716</v>
      </c>
      <c r="BG63" s="31">
        <v>46210.625428240739</v>
      </c>
      <c r="BH63" s="14">
        <v>46210</v>
      </c>
      <c r="BI63" t="s">
        <v>942</v>
      </c>
      <c r="BJ63" s="31">
        <v>46210.694895833331</v>
      </c>
      <c r="BK63" s="14">
        <v>46210</v>
      </c>
      <c r="BL63" t="s">
        <v>942</v>
      </c>
      <c r="BM63" s="31">
        <v>46210.695671296293</v>
      </c>
      <c r="BZ63" s="14">
        <v>46210</v>
      </c>
      <c r="CA63" t="s">
        <v>942</v>
      </c>
      <c r="CB63" s="31">
        <v>46210.706377314818</v>
      </c>
      <c r="CC63" s="14">
        <v>46210</v>
      </c>
      <c r="CD63" t="s">
        <v>2404</v>
      </c>
      <c r="CE63" s="31">
        <v>46210.711412037039</v>
      </c>
      <c r="CI63" s="14">
        <v>46210</v>
      </c>
      <c r="CJ63" t="s">
        <v>4770</v>
      </c>
      <c r="CK63" s="31">
        <v>46210.741215277776</v>
      </c>
      <c r="CP63" t="str">
        <f>VLOOKUP(A63,Sheet1!$A$2:$E$221,2,0)</f>
        <v>East Zone</v>
      </c>
    </row>
    <row r="64" spans="1:94" x14ac:dyDescent="0.35">
      <c r="A64" t="s">
        <v>4765</v>
      </c>
      <c r="B64">
        <v>127</v>
      </c>
      <c r="C64" t="s">
        <v>9332</v>
      </c>
      <c r="D64" t="s">
        <v>678</v>
      </c>
      <c r="E64" t="s">
        <v>415</v>
      </c>
      <c r="F64" t="s">
        <v>416</v>
      </c>
      <c r="G64" t="s">
        <v>358</v>
      </c>
      <c r="H64" t="s">
        <v>11797</v>
      </c>
      <c r="I64">
        <v>144159</v>
      </c>
      <c r="J64" t="s">
        <v>155</v>
      </c>
      <c r="K64" t="s">
        <v>3875</v>
      </c>
      <c r="L64" t="s">
        <v>4622</v>
      </c>
      <c r="M64" t="s">
        <v>11798</v>
      </c>
      <c r="N64">
        <v>55000</v>
      </c>
      <c r="O64" t="s">
        <v>945</v>
      </c>
      <c r="P64" t="s">
        <v>946</v>
      </c>
      <c r="Q64" t="s">
        <v>11799</v>
      </c>
      <c r="R64">
        <v>2420764334</v>
      </c>
      <c r="S64" t="s">
        <v>13394</v>
      </c>
      <c r="T64"/>
      <c r="V64" s="14">
        <v>46210</v>
      </c>
      <c r="W64" t="s">
        <v>9337</v>
      </c>
      <c r="X64" s="31">
        <v>46210.41983796296</v>
      </c>
      <c r="AN64" s="14">
        <v>46210</v>
      </c>
      <c r="AO64" t="s">
        <v>4770</v>
      </c>
      <c r="AP64" s="31">
        <v>46210.459722222222</v>
      </c>
      <c r="AT64" s="31">
        <v>46210.459722222222</v>
      </c>
      <c r="AU64" s="14">
        <v>46210</v>
      </c>
      <c r="AV64" t="s">
        <v>4770</v>
      </c>
      <c r="AW64" t="s">
        <v>9929</v>
      </c>
      <c r="AX64" t="s">
        <v>677</v>
      </c>
      <c r="AY64" s="14">
        <v>46210</v>
      </c>
      <c r="AZ64" t="s">
        <v>4770</v>
      </c>
      <c r="BA64" s="31">
        <v>46210.460104166668</v>
      </c>
      <c r="BB64" s="14">
        <v>46210</v>
      </c>
      <c r="BC64" t="s">
        <v>933</v>
      </c>
      <c r="BD64" s="31">
        <v>46210.476643518516</v>
      </c>
      <c r="BE64" s="14">
        <v>46210</v>
      </c>
      <c r="BF64" t="s">
        <v>4788</v>
      </c>
      <c r="BG64" s="31">
        <v>46210.503923611112</v>
      </c>
      <c r="BH64" s="14">
        <v>46210</v>
      </c>
      <c r="BI64" t="s">
        <v>937</v>
      </c>
      <c r="BJ64" s="31">
        <v>46210.585497685184</v>
      </c>
      <c r="BK64" s="14">
        <v>46210</v>
      </c>
      <c r="BL64" t="s">
        <v>943</v>
      </c>
      <c r="BM64" s="31">
        <v>46210.65934027778</v>
      </c>
      <c r="BN64" s="14">
        <v>46210</v>
      </c>
      <c r="BO64" t="s">
        <v>937</v>
      </c>
      <c r="BP64" s="31">
        <v>46210.587129629632</v>
      </c>
      <c r="BZ64" s="14">
        <v>46210</v>
      </c>
      <c r="CA64" t="s">
        <v>943</v>
      </c>
      <c r="CB64" s="31">
        <v>46210.663506944446</v>
      </c>
      <c r="CC64" s="14">
        <v>46210</v>
      </c>
      <c r="CD64" t="s">
        <v>2404</v>
      </c>
      <c r="CE64" s="31">
        <v>46210.680810185186</v>
      </c>
      <c r="CI64" s="14">
        <v>46210</v>
      </c>
      <c r="CJ64" t="s">
        <v>4770</v>
      </c>
      <c r="CK64" s="31">
        <v>46210.698888888888</v>
      </c>
      <c r="CP64" t="str">
        <f>VLOOKUP(A64,Sheet1!$A$2:$E$221,2,0)</f>
        <v>East Zone</v>
      </c>
    </row>
    <row r="65" spans="1:94" x14ac:dyDescent="0.35">
      <c r="A65" t="s">
        <v>4765</v>
      </c>
      <c r="B65">
        <v>127</v>
      </c>
      <c r="C65" t="s">
        <v>9332</v>
      </c>
      <c r="D65" t="s">
        <v>678</v>
      </c>
      <c r="E65" t="s">
        <v>415</v>
      </c>
      <c r="F65" t="s">
        <v>416</v>
      </c>
      <c r="G65" t="s">
        <v>358</v>
      </c>
      <c r="H65" t="s">
        <v>4772</v>
      </c>
      <c r="I65">
        <v>195266</v>
      </c>
      <c r="J65" t="s">
        <v>4767</v>
      </c>
      <c r="K65" t="s">
        <v>4768</v>
      </c>
      <c r="L65" t="s">
        <v>4622</v>
      </c>
      <c r="M65" t="s">
        <v>4773</v>
      </c>
      <c r="N65">
        <v>45000</v>
      </c>
      <c r="O65" t="s">
        <v>9889</v>
      </c>
      <c r="P65" t="s">
        <v>9890</v>
      </c>
      <c r="Q65" t="s">
        <v>3718</v>
      </c>
      <c r="R65">
        <v>8107245824</v>
      </c>
      <c r="S65" t="s">
        <v>13394</v>
      </c>
      <c r="T65"/>
      <c r="V65" s="14">
        <v>46206</v>
      </c>
      <c r="W65" t="s">
        <v>4770</v>
      </c>
      <c r="X65" s="31">
        <v>46206.596539351849</v>
      </c>
      <c r="AN65" s="14">
        <v>46206</v>
      </c>
      <c r="AO65" t="s">
        <v>4771</v>
      </c>
      <c r="AP65" s="31">
        <v>46206.700567129628</v>
      </c>
      <c r="AT65" s="31">
        <v>46206.700567129628</v>
      </c>
      <c r="AU65" s="14">
        <v>46206</v>
      </c>
      <c r="AV65" t="s">
        <v>4771</v>
      </c>
      <c r="AW65" t="s">
        <v>416</v>
      </c>
      <c r="AX65" t="s">
        <v>678</v>
      </c>
      <c r="AY65" s="14">
        <v>46206</v>
      </c>
      <c r="AZ65" t="s">
        <v>4770</v>
      </c>
      <c r="BA65" s="31">
        <v>46206.719131944446</v>
      </c>
      <c r="BB65" s="14">
        <v>46206</v>
      </c>
      <c r="BC65" t="s">
        <v>933</v>
      </c>
      <c r="BD65" s="31">
        <v>46206.723310185182</v>
      </c>
      <c r="BE65" s="14">
        <v>46206</v>
      </c>
      <c r="BF65" t="s">
        <v>4657</v>
      </c>
      <c r="BG65" s="31">
        <v>46206.739548611113</v>
      </c>
      <c r="BH65" s="14">
        <v>46206</v>
      </c>
      <c r="BI65" t="s">
        <v>943</v>
      </c>
      <c r="BJ65" s="31">
        <v>46206.768842592595</v>
      </c>
      <c r="BK65" s="14">
        <v>46206</v>
      </c>
      <c r="BL65" t="s">
        <v>943</v>
      </c>
      <c r="BM65" s="31">
        <v>46206.777627314812</v>
      </c>
      <c r="BZ65" s="14">
        <v>46206</v>
      </c>
      <c r="CA65" t="s">
        <v>943</v>
      </c>
      <c r="CB65" s="31">
        <v>46206.781388888892</v>
      </c>
      <c r="CC65" s="14">
        <v>46209</v>
      </c>
      <c r="CD65" t="s">
        <v>944</v>
      </c>
      <c r="CE65" s="31">
        <v>46209.657789351855</v>
      </c>
      <c r="CI65" s="14">
        <v>46209</v>
      </c>
      <c r="CJ65" t="s">
        <v>4787</v>
      </c>
      <c r="CK65" s="31">
        <v>46209.678425925929</v>
      </c>
      <c r="CP65" t="str">
        <f>VLOOKUP(A65,Sheet1!$A$2:$E$221,2,0)</f>
        <v>East Zone</v>
      </c>
    </row>
    <row r="66" spans="1:94" x14ac:dyDescent="0.35">
      <c r="A66" t="s">
        <v>4765</v>
      </c>
      <c r="B66">
        <v>127</v>
      </c>
      <c r="C66" t="s">
        <v>9332</v>
      </c>
      <c r="D66" t="s">
        <v>678</v>
      </c>
      <c r="E66" t="s">
        <v>415</v>
      </c>
      <c r="F66" t="s">
        <v>416</v>
      </c>
      <c r="G66" t="s">
        <v>358</v>
      </c>
      <c r="H66" t="s">
        <v>4772</v>
      </c>
      <c r="I66">
        <v>195266</v>
      </c>
      <c r="J66" t="s">
        <v>4767</v>
      </c>
      <c r="K66" t="s">
        <v>4768</v>
      </c>
      <c r="L66" t="s">
        <v>4622</v>
      </c>
      <c r="M66" t="s">
        <v>9333</v>
      </c>
      <c r="N66">
        <v>78000</v>
      </c>
      <c r="O66" t="s">
        <v>9334</v>
      </c>
      <c r="P66" t="s">
        <v>9335</v>
      </c>
      <c r="Q66" t="s">
        <v>9336</v>
      </c>
      <c r="R66">
        <v>1273323301</v>
      </c>
      <c r="S66" t="s">
        <v>13394</v>
      </c>
      <c r="T66"/>
      <c r="V66" s="14">
        <v>46203</v>
      </c>
      <c r="W66" t="s">
        <v>9337</v>
      </c>
      <c r="X66" s="31">
        <v>46203.48678240741</v>
      </c>
      <c r="AN66" s="14">
        <v>46203</v>
      </c>
      <c r="AO66" t="s">
        <v>4771</v>
      </c>
      <c r="AP66" s="31">
        <v>46203.700289351851</v>
      </c>
      <c r="AT66" s="31">
        <v>46203.700289351851</v>
      </c>
      <c r="AU66" s="14">
        <v>46203</v>
      </c>
      <c r="AV66" t="s">
        <v>4771</v>
      </c>
      <c r="AW66" t="s">
        <v>416</v>
      </c>
      <c r="AX66" t="s">
        <v>678</v>
      </c>
      <c r="AY66" s="14">
        <v>46205</v>
      </c>
      <c r="AZ66" t="s">
        <v>4770</v>
      </c>
      <c r="BA66" s="31">
        <v>46205.369513888887</v>
      </c>
      <c r="BB66" s="14">
        <v>46205</v>
      </c>
      <c r="BC66" t="s">
        <v>933</v>
      </c>
      <c r="BD66" s="31">
        <v>46205.39565972222</v>
      </c>
      <c r="BE66" s="14">
        <v>46205</v>
      </c>
      <c r="BF66" t="s">
        <v>4657</v>
      </c>
      <c r="BG66" s="31">
        <v>46205.440000000002</v>
      </c>
      <c r="BH66" s="14">
        <v>46205</v>
      </c>
      <c r="BI66" t="s">
        <v>955</v>
      </c>
      <c r="BJ66" s="31">
        <v>46205.472592592596</v>
      </c>
      <c r="BK66" s="14">
        <v>46205</v>
      </c>
      <c r="BL66" t="s">
        <v>955</v>
      </c>
      <c r="BM66" s="31">
        <v>46205.474398148152</v>
      </c>
      <c r="BZ66" s="14">
        <v>46205</v>
      </c>
      <c r="CA66" t="s">
        <v>955</v>
      </c>
      <c r="CB66" s="31">
        <v>46205.481273148151</v>
      </c>
      <c r="CC66" s="14">
        <v>46205</v>
      </c>
      <c r="CD66" t="s">
        <v>944</v>
      </c>
      <c r="CE66" s="31">
        <v>46205.496458333335</v>
      </c>
      <c r="CI66" s="14">
        <v>46205</v>
      </c>
      <c r="CJ66" t="s">
        <v>4770</v>
      </c>
      <c r="CK66" s="31">
        <v>46205.710162037038</v>
      </c>
      <c r="CP66" t="str">
        <f>VLOOKUP(A66,Sheet1!$A$2:$E$221,2,0)</f>
        <v>East Zone</v>
      </c>
    </row>
    <row r="67" spans="1:94" x14ac:dyDescent="0.35">
      <c r="A67" t="s">
        <v>4765</v>
      </c>
      <c r="B67">
        <v>127</v>
      </c>
      <c r="C67" t="s">
        <v>9332</v>
      </c>
      <c r="D67" t="s">
        <v>678</v>
      </c>
      <c r="E67" t="s">
        <v>415</v>
      </c>
      <c r="F67" t="s">
        <v>416</v>
      </c>
      <c r="G67" t="s">
        <v>358</v>
      </c>
      <c r="H67" t="s">
        <v>9930</v>
      </c>
      <c r="I67">
        <v>210552</v>
      </c>
      <c r="J67" t="s">
        <v>3705</v>
      </c>
      <c r="K67" t="s">
        <v>3706</v>
      </c>
      <c r="L67" t="s">
        <v>4622</v>
      </c>
      <c r="M67" t="s">
        <v>9931</v>
      </c>
      <c r="N67">
        <v>77000</v>
      </c>
      <c r="O67" t="s">
        <v>9403</v>
      </c>
      <c r="P67" t="s">
        <v>9404</v>
      </c>
      <c r="Q67" t="s">
        <v>9932</v>
      </c>
      <c r="R67">
        <v>8636809031</v>
      </c>
      <c r="S67" t="s">
        <v>13394</v>
      </c>
      <c r="T67"/>
      <c r="V67" s="14">
        <v>46209</v>
      </c>
      <c r="W67" t="s">
        <v>4785</v>
      </c>
      <c r="X67" s="31">
        <v>46209.548854166664</v>
      </c>
      <c r="AN67" s="14">
        <v>46209</v>
      </c>
      <c r="AO67" t="s">
        <v>4771</v>
      </c>
      <c r="AP67" s="31">
        <v>46209.602858796294</v>
      </c>
      <c r="AT67" s="31">
        <v>46209.602858796294</v>
      </c>
      <c r="AU67" s="14">
        <v>46209</v>
      </c>
      <c r="AV67" t="s">
        <v>4771</v>
      </c>
      <c r="AW67" t="s">
        <v>416</v>
      </c>
      <c r="AX67" t="s">
        <v>678</v>
      </c>
      <c r="AY67" s="14">
        <v>46209</v>
      </c>
      <c r="AZ67" t="s">
        <v>4770</v>
      </c>
      <c r="BA67" s="31">
        <v>46209.606770833336</v>
      </c>
      <c r="BB67" s="14">
        <v>46209</v>
      </c>
      <c r="BC67" t="s">
        <v>933</v>
      </c>
      <c r="BD67" s="31">
        <v>46209.610162037039</v>
      </c>
      <c r="BE67" s="14">
        <v>46209</v>
      </c>
      <c r="BF67" t="s">
        <v>5362</v>
      </c>
      <c r="BG67" s="31">
        <v>46209.655717592592</v>
      </c>
      <c r="BH67" s="14">
        <v>46209</v>
      </c>
      <c r="BI67" t="s">
        <v>942</v>
      </c>
      <c r="BJ67" s="31">
        <v>46209.681157407409</v>
      </c>
      <c r="BK67" s="14">
        <v>46209</v>
      </c>
      <c r="BL67" t="s">
        <v>942</v>
      </c>
      <c r="BM67" s="31">
        <v>46209.682025462964</v>
      </c>
      <c r="BZ67" s="14">
        <v>46209</v>
      </c>
      <c r="CA67" t="s">
        <v>942</v>
      </c>
      <c r="CB67" s="31">
        <v>46209.688043981485</v>
      </c>
      <c r="CC67" s="14">
        <v>46209</v>
      </c>
      <c r="CD67" t="s">
        <v>2404</v>
      </c>
      <c r="CE67" s="31">
        <v>46209.697685185187</v>
      </c>
      <c r="CI67" s="14">
        <v>46209</v>
      </c>
      <c r="CJ67" t="s">
        <v>4787</v>
      </c>
      <c r="CK67" s="31">
        <v>46209.760995370372</v>
      </c>
      <c r="CP67" t="str">
        <f>VLOOKUP(A67,Sheet1!$A$2:$E$221,2,0)</f>
        <v>East Zone</v>
      </c>
    </row>
    <row r="68" spans="1:94" x14ac:dyDescent="0.35">
      <c r="A68" t="s">
        <v>4765</v>
      </c>
      <c r="B68">
        <v>127</v>
      </c>
      <c r="C68" t="s">
        <v>9332</v>
      </c>
      <c r="D68" t="s">
        <v>678</v>
      </c>
      <c r="E68" t="s">
        <v>415</v>
      </c>
      <c r="F68" t="s">
        <v>416</v>
      </c>
      <c r="G68" t="s">
        <v>358</v>
      </c>
      <c r="H68" t="s">
        <v>9933</v>
      </c>
      <c r="I68">
        <v>313164</v>
      </c>
      <c r="J68" t="s">
        <v>4153</v>
      </c>
      <c r="K68" t="s">
        <v>4154</v>
      </c>
      <c r="L68" t="s">
        <v>4622</v>
      </c>
      <c r="M68" t="s">
        <v>9934</v>
      </c>
      <c r="N68">
        <v>90000</v>
      </c>
      <c r="O68" t="s">
        <v>9422</v>
      </c>
      <c r="P68" t="s">
        <v>9423</v>
      </c>
      <c r="Q68" t="s">
        <v>1237</v>
      </c>
      <c r="R68">
        <v>8932849661</v>
      </c>
      <c r="S68" t="s">
        <v>13394</v>
      </c>
      <c r="T68"/>
      <c r="V68" s="14">
        <v>46209</v>
      </c>
      <c r="W68" t="s">
        <v>4775</v>
      </c>
      <c r="X68" s="31">
        <v>46209.620393518519</v>
      </c>
      <c r="AN68" s="14">
        <v>46209</v>
      </c>
      <c r="AO68" t="s">
        <v>4771</v>
      </c>
      <c r="AP68" s="31">
        <v>46209.642870370371</v>
      </c>
      <c r="AT68" s="31">
        <v>46209.642870370371</v>
      </c>
      <c r="AU68" s="14">
        <v>46209</v>
      </c>
      <c r="AV68" t="s">
        <v>4771</v>
      </c>
      <c r="AW68" t="s">
        <v>416</v>
      </c>
      <c r="AX68" t="s">
        <v>678</v>
      </c>
      <c r="AY68" s="14">
        <v>46209</v>
      </c>
      <c r="AZ68" t="s">
        <v>4770</v>
      </c>
      <c r="BA68" s="31">
        <v>46209.648090277777</v>
      </c>
      <c r="BB68" s="14">
        <v>46209</v>
      </c>
      <c r="BC68" t="s">
        <v>933</v>
      </c>
      <c r="BD68" s="31">
        <v>46209.651828703703</v>
      </c>
      <c r="BE68" s="14">
        <v>46209</v>
      </c>
      <c r="BF68" t="s">
        <v>5362</v>
      </c>
      <c r="BG68" s="31">
        <v>46209.669189814813</v>
      </c>
      <c r="BH68" s="14">
        <v>46209</v>
      </c>
      <c r="BI68" t="s">
        <v>942</v>
      </c>
      <c r="BJ68" s="31">
        <v>46209.717638888891</v>
      </c>
      <c r="BK68" s="14">
        <v>46209</v>
      </c>
      <c r="BL68" t="s">
        <v>942</v>
      </c>
      <c r="BM68" s="31">
        <v>46209.721550925926</v>
      </c>
      <c r="BZ68" s="14">
        <v>46209</v>
      </c>
      <c r="CA68" t="s">
        <v>942</v>
      </c>
      <c r="CB68" s="31">
        <v>46209.746331018519</v>
      </c>
      <c r="CC68" s="14">
        <v>46209</v>
      </c>
      <c r="CD68" t="s">
        <v>938</v>
      </c>
      <c r="CE68" s="31">
        <v>46209.749768518515</v>
      </c>
      <c r="CI68" s="14">
        <v>46209</v>
      </c>
      <c r="CJ68" t="s">
        <v>4787</v>
      </c>
      <c r="CK68" s="31">
        <v>46209.783877314818</v>
      </c>
      <c r="CP68" t="str">
        <f>VLOOKUP(A68,Sheet1!$A$2:$E$221,2,0)</f>
        <v>East Zone</v>
      </c>
    </row>
    <row r="69" spans="1:94" x14ac:dyDescent="0.35">
      <c r="A69" t="s">
        <v>4765</v>
      </c>
      <c r="B69">
        <v>127</v>
      </c>
      <c r="C69" t="s">
        <v>9332</v>
      </c>
      <c r="D69" t="s">
        <v>678</v>
      </c>
      <c r="E69" t="s">
        <v>415</v>
      </c>
      <c r="F69" t="s">
        <v>416</v>
      </c>
      <c r="G69" t="s">
        <v>358</v>
      </c>
      <c r="H69" t="s">
        <v>9935</v>
      </c>
      <c r="I69">
        <v>322622</v>
      </c>
      <c r="J69" t="s">
        <v>155</v>
      </c>
      <c r="K69" t="s">
        <v>3875</v>
      </c>
      <c r="L69" t="s">
        <v>4622</v>
      </c>
      <c r="M69" t="s">
        <v>9936</v>
      </c>
      <c r="N69">
        <v>90000</v>
      </c>
      <c r="O69" t="s">
        <v>931</v>
      </c>
      <c r="P69" t="s">
        <v>932</v>
      </c>
      <c r="Q69" t="s">
        <v>6229</v>
      </c>
      <c r="R69">
        <v>7419522982</v>
      </c>
      <c r="S69" t="s">
        <v>13394</v>
      </c>
      <c r="T69"/>
      <c r="V69" s="14">
        <v>46209</v>
      </c>
      <c r="W69" t="s">
        <v>9937</v>
      </c>
      <c r="X69" s="31">
        <v>46209.766967592594</v>
      </c>
      <c r="AN69" s="14">
        <v>46209</v>
      </c>
      <c r="AO69" t="s">
        <v>4770</v>
      </c>
      <c r="AP69" s="31">
        <v>46209.79179398148</v>
      </c>
      <c r="AT69" s="31">
        <v>46209.79179398148</v>
      </c>
      <c r="AU69" s="14">
        <v>46209</v>
      </c>
      <c r="AV69" t="s">
        <v>4770</v>
      </c>
      <c r="AW69" t="s">
        <v>9929</v>
      </c>
      <c r="AX69" t="s">
        <v>677</v>
      </c>
      <c r="AY69" s="14">
        <v>46209</v>
      </c>
      <c r="AZ69" t="s">
        <v>4770</v>
      </c>
      <c r="BA69" s="31">
        <v>46209.796701388892</v>
      </c>
      <c r="BB69" s="14">
        <v>46210</v>
      </c>
      <c r="BC69" t="s">
        <v>933</v>
      </c>
      <c r="BD69" s="31">
        <v>46210.37972222222</v>
      </c>
      <c r="BE69" s="14">
        <v>46210</v>
      </c>
      <c r="BF69" t="s">
        <v>4643</v>
      </c>
      <c r="BG69" s="31">
        <v>46210.431250000001</v>
      </c>
      <c r="BH69" s="14">
        <v>46210</v>
      </c>
      <c r="BI69" t="s">
        <v>972</v>
      </c>
      <c r="BJ69" s="31">
        <v>46210.500011574077</v>
      </c>
      <c r="BK69" s="14">
        <v>46210</v>
      </c>
      <c r="BL69" t="s">
        <v>972</v>
      </c>
      <c r="BM69" s="31">
        <v>46210.501805555556</v>
      </c>
      <c r="BZ69" s="14">
        <v>46210</v>
      </c>
      <c r="CA69" t="s">
        <v>972</v>
      </c>
      <c r="CB69" s="31">
        <v>46210.507638888892</v>
      </c>
      <c r="CC69" s="14">
        <v>46210</v>
      </c>
      <c r="CD69" t="s">
        <v>2404</v>
      </c>
      <c r="CE69" s="31">
        <v>46210.522141203706</v>
      </c>
      <c r="CI69" s="14">
        <v>46210</v>
      </c>
      <c r="CJ69" t="s">
        <v>4770</v>
      </c>
      <c r="CK69" s="31">
        <v>46210.653101851851</v>
      </c>
      <c r="CP69" t="str">
        <f>VLOOKUP(A69,Sheet1!$A$2:$E$221,2,0)</f>
        <v>East Zone</v>
      </c>
    </row>
    <row r="70" spans="1:94" x14ac:dyDescent="0.35">
      <c r="A70" t="s">
        <v>4765</v>
      </c>
      <c r="B70">
        <v>127</v>
      </c>
      <c r="C70" t="s">
        <v>9332</v>
      </c>
      <c r="D70" t="s">
        <v>678</v>
      </c>
      <c r="E70" t="s">
        <v>415</v>
      </c>
      <c r="F70" t="s">
        <v>416</v>
      </c>
      <c r="G70" t="s">
        <v>358</v>
      </c>
      <c r="H70" t="s">
        <v>4151</v>
      </c>
      <c r="I70">
        <v>325183</v>
      </c>
      <c r="J70" t="s">
        <v>4153</v>
      </c>
      <c r="K70" t="s">
        <v>4154</v>
      </c>
      <c r="L70" t="s">
        <v>4622</v>
      </c>
      <c r="M70" t="s">
        <v>4774</v>
      </c>
      <c r="N70">
        <v>90000</v>
      </c>
      <c r="O70" t="s">
        <v>931</v>
      </c>
      <c r="P70" t="s">
        <v>932</v>
      </c>
      <c r="Q70" t="s">
        <v>4152</v>
      </c>
      <c r="R70">
        <v>4663927802</v>
      </c>
      <c r="S70" t="s">
        <v>13394</v>
      </c>
      <c r="T70"/>
      <c r="V70" s="14">
        <v>46205</v>
      </c>
      <c r="W70" t="s">
        <v>4775</v>
      </c>
      <c r="X70" s="31">
        <v>46205.554814814815</v>
      </c>
      <c r="AN70" s="14">
        <v>46205</v>
      </c>
      <c r="AO70" t="s">
        <v>4771</v>
      </c>
      <c r="AP70" s="31">
        <v>46205.587175925924</v>
      </c>
      <c r="AT70" s="31">
        <v>46205.587175925924</v>
      </c>
      <c r="AU70" s="14">
        <v>46205</v>
      </c>
      <c r="AV70" t="s">
        <v>4771</v>
      </c>
      <c r="AW70" t="s">
        <v>416</v>
      </c>
      <c r="AX70" t="s">
        <v>678</v>
      </c>
      <c r="AY70" s="14">
        <v>46205</v>
      </c>
      <c r="AZ70" t="s">
        <v>4770</v>
      </c>
      <c r="BA70" s="31">
        <v>46205.589594907404</v>
      </c>
      <c r="BB70" s="14">
        <v>46205</v>
      </c>
      <c r="BC70" t="s">
        <v>933</v>
      </c>
      <c r="BD70" s="31">
        <v>46205.601909722223</v>
      </c>
      <c r="BE70" s="14">
        <v>46205</v>
      </c>
      <c r="BF70" t="s">
        <v>4628</v>
      </c>
      <c r="BG70" s="31">
        <v>46205.614675925928</v>
      </c>
      <c r="BH70" s="14">
        <v>46205</v>
      </c>
      <c r="BI70" t="s">
        <v>943</v>
      </c>
      <c r="BJ70" s="31">
        <v>46205.627800925926</v>
      </c>
      <c r="BK70" s="14">
        <v>46205</v>
      </c>
      <c r="BL70" t="s">
        <v>943</v>
      </c>
      <c r="BM70" s="31">
        <v>46205.635648148149</v>
      </c>
      <c r="BZ70" s="14">
        <v>46205</v>
      </c>
      <c r="CA70" t="s">
        <v>943</v>
      </c>
      <c r="CB70" s="31">
        <v>46205.638449074075</v>
      </c>
      <c r="CC70" s="14">
        <v>46205</v>
      </c>
      <c r="CD70" t="s">
        <v>938</v>
      </c>
      <c r="CE70" s="31">
        <v>46205.644386574073</v>
      </c>
      <c r="CI70" s="14">
        <v>46205</v>
      </c>
      <c r="CJ70" t="s">
        <v>4770</v>
      </c>
      <c r="CK70" s="31">
        <v>46205.723425925928</v>
      </c>
      <c r="CP70" t="str">
        <f>VLOOKUP(A70,Sheet1!$A$2:$E$221,2,0)</f>
        <v>East Zone</v>
      </c>
    </row>
    <row r="71" spans="1:94" x14ac:dyDescent="0.35">
      <c r="A71" t="s">
        <v>4765</v>
      </c>
      <c r="B71">
        <v>127</v>
      </c>
      <c r="C71" t="s">
        <v>9332</v>
      </c>
      <c r="D71" t="s">
        <v>678</v>
      </c>
      <c r="E71" t="s">
        <v>415</v>
      </c>
      <c r="F71" t="s">
        <v>416</v>
      </c>
      <c r="G71" t="s">
        <v>358</v>
      </c>
      <c r="H71" t="s">
        <v>4776</v>
      </c>
      <c r="I71">
        <v>328824</v>
      </c>
      <c r="J71" t="s">
        <v>4153</v>
      </c>
      <c r="K71" t="s">
        <v>4154</v>
      </c>
      <c r="L71" t="s">
        <v>4622</v>
      </c>
      <c r="M71" t="s">
        <v>4777</v>
      </c>
      <c r="N71">
        <v>77000</v>
      </c>
      <c r="O71" t="s">
        <v>9403</v>
      </c>
      <c r="P71" t="s">
        <v>9404</v>
      </c>
      <c r="Q71" t="s">
        <v>4778</v>
      </c>
      <c r="R71">
        <v>1069337420</v>
      </c>
      <c r="S71" t="s">
        <v>13394</v>
      </c>
      <c r="T71"/>
      <c r="V71" s="14">
        <v>46206</v>
      </c>
      <c r="W71" t="s">
        <v>4775</v>
      </c>
      <c r="X71" s="31">
        <v>46206.583807870367</v>
      </c>
      <c r="AN71" s="14">
        <v>46206</v>
      </c>
      <c r="AO71" t="s">
        <v>4771</v>
      </c>
      <c r="AP71" s="31">
        <v>46206.74591435185</v>
      </c>
      <c r="AT71" s="31">
        <v>46206.74591435185</v>
      </c>
      <c r="AU71" s="14">
        <v>46206</v>
      </c>
      <c r="AV71" t="s">
        <v>4771</v>
      </c>
      <c r="AW71" t="s">
        <v>416</v>
      </c>
      <c r="AX71" t="s">
        <v>678</v>
      </c>
      <c r="AY71" s="14">
        <v>46206</v>
      </c>
      <c r="AZ71" t="s">
        <v>4770</v>
      </c>
      <c r="BA71" s="31">
        <v>46206.75273148148</v>
      </c>
      <c r="BB71" s="14">
        <v>46209</v>
      </c>
      <c r="BC71" t="s">
        <v>933</v>
      </c>
      <c r="BD71" s="31">
        <v>46209.38722222222</v>
      </c>
      <c r="BE71" s="14">
        <v>46209</v>
      </c>
      <c r="BF71" t="s">
        <v>4701</v>
      </c>
      <c r="BG71" s="31">
        <v>46209.46947916667</v>
      </c>
      <c r="BH71" s="14">
        <v>46209</v>
      </c>
      <c r="BI71" t="s">
        <v>973</v>
      </c>
      <c r="BJ71" s="31">
        <v>46209.519629629627</v>
      </c>
      <c r="BK71" s="14">
        <v>46209</v>
      </c>
      <c r="BL71" t="s">
        <v>973</v>
      </c>
      <c r="BM71" s="31">
        <v>46209.521956018521</v>
      </c>
      <c r="BZ71" s="14">
        <v>46209</v>
      </c>
      <c r="CA71" t="s">
        <v>973</v>
      </c>
      <c r="CB71" s="31">
        <v>46209.527592592596</v>
      </c>
      <c r="CC71" s="14">
        <v>46209</v>
      </c>
      <c r="CD71" t="s">
        <v>938</v>
      </c>
      <c r="CE71" s="31">
        <v>46209.532546296294</v>
      </c>
      <c r="CP71" t="str">
        <f>VLOOKUP(A71,Sheet1!$A$2:$E$221,2,0)</f>
        <v>East Zone</v>
      </c>
    </row>
    <row r="72" spans="1:94" x14ac:dyDescent="0.35">
      <c r="A72" t="s">
        <v>4765</v>
      </c>
      <c r="B72">
        <v>127</v>
      </c>
      <c r="C72" t="s">
        <v>9332</v>
      </c>
      <c r="D72" t="s">
        <v>678</v>
      </c>
      <c r="E72" t="s">
        <v>415</v>
      </c>
      <c r="F72" t="s">
        <v>416</v>
      </c>
      <c r="G72" t="s">
        <v>358</v>
      </c>
      <c r="H72" t="s">
        <v>4779</v>
      </c>
      <c r="I72">
        <v>330189</v>
      </c>
      <c r="J72" t="s">
        <v>4780</v>
      </c>
      <c r="K72" t="s">
        <v>4781</v>
      </c>
      <c r="L72" t="s">
        <v>4622</v>
      </c>
      <c r="M72" t="s">
        <v>4782</v>
      </c>
      <c r="N72">
        <v>85000</v>
      </c>
      <c r="O72" t="s">
        <v>988</v>
      </c>
      <c r="P72" t="s">
        <v>989</v>
      </c>
      <c r="Q72" t="s">
        <v>4783</v>
      </c>
      <c r="R72">
        <v>9124713470</v>
      </c>
      <c r="S72" t="s">
        <v>13394</v>
      </c>
      <c r="T72"/>
      <c r="V72" s="14">
        <v>46206</v>
      </c>
      <c r="W72" t="s">
        <v>4770</v>
      </c>
      <c r="X72" s="31">
        <v>46206.490995370368</v>
      </c>
      <c r="AN72" s="14">
        <v>46206</v>
      </c>
      <c r="AO72" t="s">
        <v>4771</v>
      </c>
      <c r="AP72" s="31">
        <v>46206.583611111113</v>
      </c>
      <c r="AT72" s="31">
        <v>46206.583611111113</v>
      </c>
      <c r="AU72" s="14">
        <v>46206</v>
      </c>
      <c r="AV72" t="s">
        <v>4771</v>
      </c>
      <c r="AW72" t="s">
        <v>416</v>
      </c>
      <c r="AX72" t="s">
        <v>678</v>
      </c>
      <c r="AY72" s="14">
        <v>46206</v>
      </c>
      <c r="AZ72" t="s">
        <v>4770</v>
      </c>
      <c r="BA72" s="31">
        <v>46206.588437500002</v>
      </c>
      <c r="BB72" s="14">
        <v>46206</v>
      </c>
      <c r="BC72" t="s">
        <v>933</v>
      </c>
      <c r="BD72" s="31">
        <v>46206.600902777776</v>
      </c>
      <c r="BE72" s="14">
        <v>46206</v>
      </c>
      <c r="BF72" t="s">
        <v>4676</v>
      </c>
      <c r="BG72" s="31">
        <v>46206.651782407411</v>
      </c>
      <c r="BH72" s="14">
        <v>46206</v>
      </c>
      <c r="BI72" t="s">
        <v>937</v>
      </c>
      <c r="BJ72" s="31">
        <v>46206.694351851853</v>
      </c>
      <c r="BK72" s="14">
        <v>46206</v>
      </c>
      <c r="BL72" t="s">
        <v>937</v>
      </c>
      <c r="BM72" s="31">
        <v>46206.695648148147</v>
      </c>
      <c r="BZ72" s="14">
        <v>46206</v>
      </c>
      <c r="CA72" t="s">
        <v>937</v>
      </c>
      <c r="CB72" s="31">
        <v>46206.717245370368</v>
      </c>
      <c r="CC72" s="14">
        <v>46210</v>
      </c>
      <c r="CD72" t="s">
        <v>2404</v>
      </c>
      <c r="CE72" s="31">
        <v>46210.615752314814</v>
      </c>
      <c r="CI72" s="14">
        <v>46210</v>
      </c>
      <c r="CJ72" t="s">
        <v>4770</v>
      </c>
      <c r="CK72" s="31">
        <v>46210.632037037038</v>
      </c>
      <c r="CP72" t="str">
        <f>VLOOKUP(A72,Sheet1!$A$2:$E$221,2,0)</f>
        <v>East Zone</v>
      </c>
    </row>
    <row r="73" spans="1:94" x14ac:dyDescent="0.35">
      <c r="A73" t="s">
        <v>4765</v>
      </c>
      <c r="B73">
        <v>127</v>
      </c>
      <c r="C73" t="s">
        <v>9332</v>
      </c>
      <c r="D73" t="s">
        <v>678</v>
      </c>
      <c r="E73" t="s">
        <v>415</v>
      </c>
      <c r="F73" t="s">
        <v>416</v>
      </c>
      <c r="G73" t="s">
        <v>358</v>
      </c>
      <c r="H73" t="s">
        <v>11800</v>
      </c>
      <c r="I73">
        <v>335671</v>
      </c>
      <c r="J73" t="s">
        <v>9400</v>
      </c>
      <c r="K73" t="s">
        <v>9401</v>
      </c>
      <c r="L73" t="s">
        <v>4622</v>
      </c>
      <c r="M73" t="s">
        <v>11801</v>
      </c>
      <c r="N73">
        <v>77000</v>
      </c>
      <c r="O73" t="s">
        <v>939</v>
      </c>
      <c r="P73" t="s">
        <v>940</v>
      </c>
      <c r="Q73" t="s">
        <v>4750</v>
      </c>
      <c r="R73">
        <v>1709133382</v>
      </c>
      <c r="S73" t="s">
        <v>13394</v>
      </c>
      <c r="T73"/>
      <c r="V73" s="14">
        <v>46210</v>
      </c>
      <c r="W73" t="s">
        <v>4787</v>
      </c>
      <c r="X73" s="31">
        <v>46210.572847222225</v>
      </c>
      <c r="AN73" s="14">
        <v>46210</v>
      </c>
      <c r="AO73" t="s">
        <v>4771</v>
      </c>
      <c r="AP73" s="31">
        <v>46210.695370370369</v>
      </c>
      <c r="AT73" s="31">
        <v>46210.695370370369</v>
      </c>
      <c r="AU73" s="14">
        <v>46210</v>
      </c>
      <c r="AV73" t="s">
        <v>4771</v>
      </c>
      <c r="AW73" t="s">
        <v>416</v>
      </c>
      <c r="AX73" t="s">
        <v>678</v>
      </c>
      <c r="AY73" s="14">
        <v>46210</v>
      </c>
      <c r="AZ73" t="s">
        <v>4770</v>
      </c>
      <c r="BA73" s="31">
        <v>46210.706122685187</v>
      </c>
      <c r="BB73" s="14">
        <v>46210</v>
      </c>
      <c r="BC73" t="s">
        <v>933</v>
      </c>
      <c r="BD73" s="31">
        <v>46210.710914351854</v>
      </c>
      <c r="BE73" s="14">
        <v>46210</v>
      </c>
      <c r="BF73" t="s">
        <v>4633</v>
      </c>
      <c r="BG73" s="31">
        <v>46210.721597222226</v>
      </c>
      <c r="BH73" s="14">
        <v>46210</v>
      </c>
      <c r="BI73" t="s">
        <v>942</v>
      </c>
      <c r="BJ73" s="31">
        <v>46210.796238425923</v>
      </c>
      <c r="BN73" s="14">
        <v>46210</v>
      </c>
      <c r="BO73" t="s">
        <v>942</v>
      </c>
      <c r="BP73" s="31">
        <v>46210.797048611108</v>
      </c>
      <c r="CP73" t="str">
        <f>VLOOKUP(A73,Sheet1!$A$2:$E$221,2,0)</f>
        <v>East Zone</v>
      </c>
    </row>
    <row r="74" spans="1:94" x14ac:dyDescent="0.35">
      <c r="A74" t="s">
        <v>4765</v>
      </c>
      <c r="B74">
        <v>127</v>
      </c>
      <c r="C74" t="s">
        <v>9332</v>
      </c>
      <c r="D74" t="s">
        <v>678</v>
      </c>
      <c r="E74" t="s">
        <v>415</v>
      </c>
      <c r="F74" t="s">
        <v>416</v>
      </c>
      <c r="G74" t="s">
        <v>358</v>
      </c>
      <c r="H74" t="s">
        <v>11802</v>
      </c>
      <c r="I74">
        <v>372546</v>
      </c>
      <c r="J74" t="s">
        <v>9924</v>
      </c>
      <c r="K74" t="s">
        <v>9925</v>
      </c>
      <c r="L74" t="s">
        <v>4622</v>
      </c>
      <c r="M74" t="s">
        <v>11803</v>
      </c>
      <c r="N74">
        <v>90000</v>
      </c>
      <c r="O74" t="s">
        <v>931</v>
      </c>
      <c r="P74" t="s">
        <v>932</v>
      </c>
      <c r="Q74" t="s">
        <v>960</v>
      </c>
      <c r="R74">
        <v>2323302887</v>
      </c>
      <c r="S74" t="s">
        <v>13394</v>
      </c>
      <c r="T74"/>
      <c r="V74" s="14">
        <v>46210</v>
      </c>
      <c r="W74" t="s">
        <v>9928</v>
      </c>
      <c r="X74" s="31">
        <v>46210.399050925924</v>
      </c>
      <c r="AN74" s="14">
        <v>46210</v>
      </c>
      <c r="AO74" t="s">
        <v>4770</v>
      </c>
      <c r="AP74" s="31">
        <v>46210.424479166664</v>
      </c>
      <c r="AT74" s="31">
        <v>46210.424479166664</v>
      </c>
      <c r="AU74" s="14">
        <v>46210</v>
      </c>
      <c r="AV74" t="s">
        <v>4770</v>
      </c>
      <c r="AW74" t="s">
        <v>9929</v>
      </c>
      <c r="AX74" t="s">
        <v>677</v>
      </c>
      <c r="AY74" s="14">
        <v>46210</v>
      </c>
      <c r="AZ74" t="s">
        <v>4770</v>
      </c>
      <c r="BA74" s="31">
        <v>46210.427766203706</v>
      </c>
      <c r="BB74" s="14">
        <v>46210</v>
      </c>
      <c r="BC74" t="s">
        <v>933</v>
      </c>
      <c r="BD74" s="31">
        <v>46210.434583333335</v>
      </c>
      <c r="BE74" s="14">
        <v>46210</v>
      </c>
      <c r="BF74" t="s">
        <v>5362</v>
      </c>
      <c r="BG74" s="31">
        <v>46210.442847222221</v>
      </c>
      <c r="BH74" s="14">
        <v>46210</v>
      </c>
      <c r="BI74" t="s">
        <v>937</v>
      </c>
      <c r="BJ74" s="31">
        <v>46210.482881944445</v>
      </c>
      <c r="BK74" s="14">
        <v>46210</v>
      </c>
      <c r="BL74" t="s">
        <v>937</v>
      </c>
      <c r="BM74" s="31">
        <v>46210.483217592591</v>
      </c>
      <c r="BZ74" s="14">
        <v>46210</v>
      </c>
      <c r="CA74" t="s">
        <v>937</v>
      </c>
      <c r="CB74" s="31">
        <v>46210.516331018516</v>
      </c>
      <c r="CC74" s="14">
        <v>46210</v>
      </c>
      <c r="CD74" t="s">
        <v>2404</v>
      </c>
      <c r="CE74" s="31">
        <v>46210.52103009259</v>
      </c>
      <c r="CI74" s="14">
        <v>46210</v>
      </c>
      <c r="CJ74" t="s">
        <v>4770</v>
      </c>
      <c r="CK74" s="31">
        <v>46210.668703703705</v>
      </c>
      <c r="CP74" t="str">
        <f>VLOOKUP(A74,Sheet1!$A$2:$E$221,2,0)</f>
        <v>East Zone</v>
      </c>
    </row>
    <row r="75" spans="1:94" x14ac:dyDescent="0.35">
      <c r="A75" t="s">
        <v>4765</v>
      </c>
      <c r="B75">
        <v>127</v>
      </c>
      <c r="C75" t="s">
        <v>9332</v>
      </c>
      <c r="D75" t="s">
        <v>678</v>
      </c>
      <c r="E75" t="s">
        <v>415</v>
      </c>
      <c r="F75" t="s">
        <v>416</v>
      </c>
      <c r="G75" t="s">
        <v>358</v>
      </c>
      <c r="H75" t="s">
        <v>11804</v>
      </c>
      <c r="I75">
        <v>395662</v>
      </c>
      <c r="J75" t="s">
        <v>9942</v>
      </c>
      <c r="K75" t="s">
        <v>9943</v>
      </c>
      <c r="L75" t="s">
        <v>4622</v>
      </c>
      <c r="M75" t="s">
        <v>11805</v>
      </c>
      <c r="N75">
        <v>35000</v>
      </c>
      <c r="O75" t="s">
        <v>11806</v>
      </c>
      <c r="P75" t="s">
        <v>11807</v>
      </c>
      <c r="Q75" t="s">
        <v>5243</v>
      </c>
      <c r="R75">
        <v>7479273227</v>
      </c>
      <c r="S75" t="s">
        <v>683</v>
      </c>
      <c r="T75" t="s">
        <v>13371</v>
      </c>
      <c r="U75" s="1">
        <v>46210</v>
      </c>
      <c r="V75" s="14">
        <v>46210</v>
      </c>
      <c r="W75" t="s">
        <v>9946</v>
      </c>
      <c r="X75" s="31">
        <v>46210.456284722219</v>
      </c>
      <c r="AN75" s="14">
        <v>46210</v>
      </c>
      <c r="AO75" t="s">
        <v>4771</v>
      </c>
      <c r="AP75" s="31">
        <v>46210.491319444445</v>
      </c>
      <c r="AT75" s="31">
        <v>46210.491319444445</v>
      </c>
      <c r="AU75" s="14">
        <v>46210</v>
      </c>
      <c r="AV75" t="s">
        <v>4771</v>
      </c>
      <c r="AW75" t="s">
        <v>416</v>
      </c>
      <c r="AX75" t="s">
        <v>678</v>
      </c>
      <c r="AY75" s="14">
        <v>46210</v>
      </c>
      <c r="AZ75" t="s">
        <v>4770</v>
      </c>
      <c r="BA75" s="31">
        <v>46210.501712962963</v>
      </c>
      <c r="BB75" s="14">
        <v>46210</v>
      </c>
      <c r="BC75" t="s">
        <v>933</v>
      </c>
      <c r="BD75" s="31">
        <v>46210.518368055556</v>
      </c>
      <c r="BE75" s="14">
        <v>46210</v>
      </c>
      <c r="BF75" t="s">
        <v>4716</v>
      </c>
      <c r="BG75" s="31">
        <v>46210.534930555557</v>
      </c>
      <c r="BH75" s="14">
        <v>46210</v>
      </c>
      <c r="BI75" t="s">
        <v>942</v>
      </c>
      <c r="BJ75" s="31">
        <v>46210.614016203705</v>
      </c>
      <c r="BK75" s="14">
        <v>46210</v>
      </c>
      <c r="BL75" t="s">
        <v>943</v>
      </c>
      <c r="BM75" s="31">
        <v>46210.783020833333</v>
      </c>
      <c r="BN75" s="14">
        <v>46210</v>
      </c>
      <c r="BO75" t="s">
        <v>942</v>
      </c>
      <c r="BP75" s="31">
        <v>46210.615127314813</v>
      </c>
      <c r="BZ75" s="14">
        <v>46210</v>
      </c>
      <c r="CA75" t="s">
        <v>943</v>
      </c>
      <c r="CB75" s="31">
        <v>46210.787164351852</v>
      </c>
      <c r="CC75" s="14">
        <v>46210</v>
      </c>
      <c r="CD75" t="s">
        <v>944</v>
      </c>
      <c r="CE75" s="31">
        <v>46210.789930555555</v>
      </c>
      <c r="CP75" t="str">
        <f>VLOOKUP(A75,Sheet1!$A$2:$E$221,2,0)</f>
        <v>East Zone</v>
      </c>
    </row>
    <row r="76" spans="1:94" x14ac:dyDescent="0.35">
      <c r="A76" t="s">
        <v>4765</v>
      </c>
      <c r="B76">
        <v>127</v>
      </c>
      <c r="C76" t="s">
        <v>9332</v>
      </c>
      <c r="D76" t="s">
        <v>678</v>
      </c>
      <c r="E76" t="s">
        <v>415</v>
      </c>
      <c r="F76" t="s">
        <v>416</v>
      </c>
      <c r="G76" t="s">
        <v>358</v>
      </c>
      <c r="H76" t="s">
        <v>3703</v>
      </c>
      <c r="I76">
        <v>429886</v>
      </c>
      <c r="J76" t="s">
        <v>3705</v>
      </c>
      <c r="K76" t="s">
        <v>3706</v>
      </c>
      <c r="L76" t="s">
        <v>4622</v>
      </c>
      <c r="M76" t="s">
        <v>4784</v>
      </c>
      <c r="N76">
        <v>90000</v>
      </c>
      <c r="O76" t="s">
        <v>931</v>
      </c>
      <c r="P76" t="s">
        <v>932</v>
      </c>
      <c r="Q76" t="s">
        <v>3704</v>
      </c>
      <c r="R76">
        <v>6041946777</v>
      </c>
      <c r="S76" t="s">
        <v>13394</v>
      </c>
      <c r="T76"/>
      <c r="V76" s="14">
        <v>46203</v>
      </c>
      <c r="W76" t="s">
        <v>4785</v>
      </c>
      <c r="X76" s="31">
        <v>46203.662048611113</v>
      </c>
      <c r="AN76" s="14">
        <v>46204</v>
      </c>
      <c r="AO76" t="s">
        <v>4771</v>
      </c>
      <c r="AP76" s="31">
        <v>46204.432962962965</v>
      </c>
      <c r="AT76" s="31">
        <v>46204.432962962965</v>
      </c>
      <c r="AU76" s="14">
        <v>46204</v>
      </c>
      <c r="AV76" t="s">
        <v>4771</v>
      </c>
      <c r="AW76" t="s">
        <v>416</v>
      </c>
      <c r="AX76" t="s">
        <v>678</v>
      </c>
      <c r="AY76" s="14">
        <v>46204</v>
      </c>
      <c r="AZ76" t="s">
        <v>4770</v>
      </c>
      <c r="BA76" s="31">
        <v>46204.457071759258</v>
      </c>
      <c r="BB76" s="14">
        <v>46204</v>
      </c>
      <c r="BC76" t="s">
        <v>933</v>
      </c>
      <c r="BD76" s="31">
        <v>46204.468229166669</v>
      </c>
      <c r="BE76" s="14">
        <v>46204</v>
      </c>
      <c r="BF76" t="s">
        <v>4701</v>
      </c>
      <c r="BG76" s="31">
        <v>46204.47347222222</v>
      </c>
      <c r="BH76" s="14">
        <v>46204</v>
      </c>
      <c r="BI76" t="s">
        <v>955</v>
      </c>
      <c r="BJ76" s="31">
        <v>46204.593865740739</v>
      </c>
      <c r="BK76" s="14">
        <v>46204</v>
      </c>
      <c r="BL76" t="s">
        <v>955</v>
      </c>
      <c r="BM76" s="31">
        <v>46204.597199074073</v>
      </c>
      <c r="BZ76" s="14">
        <v>46204</v>
      </c>
      <c r="CA76" t="s">
        <v>955</v>
      </c>
      <c r="CB76" s="31">
        <v>46204.616423611114</v>
      </c>
      <c r="CC76" s="14">
        <v>46204</v>
      </c>
      <c r="CD76" t="s">
        <v>938</v>
      </c>
      <c r="CE76" s="31">
        <v>46204.622523148151</v>
      </c>
      <c r="CI76" s="14">
        <v>46204</v>
      </c>
      <c r="CJ76" t="s">
        <v>4770</v>
      </c>
      <c r="CK76" s="31">
        <v>46204.653634259259</v>
      </c>
      <c r="CP76" t="str">
        <f>VLOOKUP(A76,Sheet1!$A$2:$E$221,2,0)</f>
        <v>East Zone</v>
      </c>
    </row>
    <row r="77" spans="1:94" x14ac:dyDescent="0.35">
      <c r="A77" t="s">
        <v>4765</v>
      </c>
      <c r="B77">
        <v>127</v>
      </c>
      <c r="C77" t="s">
        <v>9332</v>
      </c>
      <c r="D77" t="s">
        <v>678</v>
      </c>
      <c r="E77" t="s">
        <v>415</v>
      </c>
      <c r="F77" t="s">
        <v>416</v>
      </c>
      <c r="G77" t="s">
        <v>358</v>
      </c>
      <c r="H77" t="s">
        <v>9938</v>
      </c>
      <c r="I77">
        <v>447468</v>
      </c>
      <c r="J77" t="s">
        <v>4780</v>
      </c>
      <c r="K77" t="s">
        <v>4781</v>
      </c>
      <c r="L77" t="s">
        <v>4622</v>
      </c>
      <c r="M77" t="s">
        <v>9939</v>
      </c>
      <c r="N77">
        <v>45000</v>
      </c>
      <c r="O77" t="s">
        <v>4630</v>
      </c>
      <c r="P77" t="s">
        <v>4631</v>
      </c>
      <c r="Q77" t="s">
        <v>5520</v>
      </c>
      <c r="R77">
        <v>1948915786</v>
      </c>
      <c r="S77" t="s">
        <v>13394</v>
      </c>
      <c r="T77"/>
      <c r="V77" s="14">
        <v>46209</v>
      </c>
      <c r="W77" t="s">
        <v>9940</v>
      </c>
      <c r="X77" s="31">
        <v>46209.688159722224</v>
      </c>
      <c r="AN77" s="14">
        <v>46209</v>
      </c>
      <c r="AO77" t="s">
        <v>4771</v>
      </c>
      <c r="AP77" s="31">
        <v>46209.796053240738</v>
      </c>
      <c r="AT77" s="31">
        <v>46209.796053240738</v>
      </c>
      <c r="AU77" s="14">
        <v>46209</v>
      </c>
      <c r="AV77" t="s">
        <v>4771</v>
      </c>
      <c r="AW77" t="s">
        <v>416</v>
      </c>
      <c r="AX77" t="s">
        <v>678</v>
      </c>
      <c r="AY77" s="14">
        <v>46209</v>
      </c>
      <c r="AZ77" t="s">
        <v>4770</v>
      </c>
      <c r="BA77" s="31">
        <v>46209.801840277774</v>
      </c>
      <c r="BB77" s="14">
        <v>46210</v>
      </c>
      <c r="BC77" t="s">
        <v>933</v>
      </c>
      <c r="BD77" s="31">
        <v>46210.379745370374</v>
      </c>
      <c r="BE77" s="14">
        <v>46210</v>
      </c>
      <c r="BF77" t="s">
        <v>4643</v>
      </c>
      <c r="BG77" s="31">
        <v>46210.429814814815</v>
      </c>
      <c r="BH77" s="14">
        <v>46210</v>
      </c>
      <c r="BI77" t="s">
        <v>972</v>
      </c>
      <c r="BJ77" s="31">
        <v>46210.506678240738</v>
      </c>
      <c r="BK77" s="14">
        <v>46210</v>
      </c>
      <c r="BL77" t="s">
        <v>972</v>
      </c>
      <c r="BM77" s="31">
        <v>46210.5075</v>
      </c>
      <c r="BZ77" s="14">
        <v>46210</v>
      </c>
      <c r="CA77" t="s">
        <v>972</v>
      </c>
      <c r="CB77" s="31">
        <v>46210.513668981483</v>
      </c>
      <c r="CC77" s="14">
        <v>46210</v>
      </c>
      <c r="CD77" t="s">
        <v>2404</v>
      </c>
      <c r="CE77" s="31">
        <v>46210.521643518521</v>
      </c>
      <c r="CP77" t="str">
        <f>VLOOKUP(A77,Sheet1!$A$2:$E$221,2,0)</f>
        <v>East Zone</v>
      </c>
    </row>
    <row r="78" spans="1:94" x14ac:dyDescent="0.35">
      <c r="A78" t="s">
        <v>4765</v>
      </c>
      <c r="B78">
        <v>127</v>
      </c>
      <c r="C78" t="s">
        <v>9332</v>
      </c>
      <c r="D78" t="s">
        <v>678</v>
      </c>
      <c r="E78" t="s">
        <v>415</v>
      </c>
      <c r="F78" t="s">
        <v>416</v>
      </c>
      <c r="G78" t="s">
        <v>358</v>
      </c>
      <c r="H78" t="s">
        <v>3873</v>
      </c>
      <c r="I78">
        <v>512524</v>
      </c>
      <c r="J78" t="s">
        <v>155</v>
      </c>
      <c r="K78" t="s">
        <v>3875</v>
      </c>
      <c r="L78" t="s">
        <v>4622</v>
      </c>
      <c r="M78" t="s">
        <v>4786</v>
      </c>
      <c r="N78">
        <v>90000</v>
      </c>
      <c r="O78" t="s">
        <v>931</v>
      </c>
      <c r="P78" t="s">
        <v>932</v>
      </c>
      <c r="Q78" t="s">
        <v>3874</v>
      </c>
      <c r="R78">
        <v>9864657149</v>
      </c>
      <c r="S78" t="s">
        <v>13394</v>
      </c>
      <c r="T78"/>
      <c r="V78" s="14">
        <v>46204</v>
      </c>
      <c r="W78" t="s">
        <v>4787</v>
      </c>
      <c r="X78" s="31">
        <v>46204.640162037038</v>
      </c>
      <c r="AN78" s="14">
        <v>46204</v>
      </c>
      <c r="AO78" t="s">
        <v>4771</v>
      </c>
      <c r="AP78" s="31">
        <v>46204.677199074074</v>
      </c>
      <c r="AT78" s="31">
        <v>46204.677199074074</v>
      </c>
      <c r="AU78" s="14">
        <v>46204</v>
      </c>
      <c r="AV78" t="s">
        <v>4771</v>
      </c>
      <c r="AW78" t="s">
        <v>416</v>
      </c>
      <c r="AX78" t="s">
        <v>678</v>
      </c>
      <c r="AY78" s="14">
        <v>46204</v>
      </c>
      <c r="AZ78" t="s">
        <v>4770</v>
      </c>
      <c r="BA78" s="31">
        <v>46204.687916666669</v>
      </c>
      <c r="BB78" s="14">
        <v>46204</v>
      </c>
      <c r="BC78" t="s">
        <v>933</v>
      </c>
      <c r="BD78" s="31">
        <v>46204.694027777776</v>
      </c>
      <c r="BE78" s="14">
        <v>46204</v>
      </c>
      <c r="BF78" t="s">
        <v>4788</v>
      </c>
      <c r="BG78" s="31">
        <v>46204.699988425928</v>
      </c>
      <c r="BH78" s="14">
        <v>46204</v>
      </c>
      <c r="BI78" t="s">
        <v>955</v>
      </c>
      <c r="BJ78" s="31">
        <v>46204.776886574073</v>
      </c>
      <c r="BK78" s="14">
        <v>46205</v>
      </c>
      <c r="BL78" t="s">
        <v>955</v>
      </c>
      <c r="BM78" s="31">
        <v>46205.400324074071</v>
      </c>
      <c r="BN78" s="14">
        <v>46204</v>
      </c>
      <c r="BO78" t="s">
        <v>955</v>
      </c>
      <c r="BP78" s="31">
        <v>46204.778032407405</v>
      </c>
      <c r="BZ78" s="14">
        <v>46205</v>
      </c>
      <c r="CA78" t="s">
        <v>955</v>
      </c>
      <c r="CB78" s="31">
        <v>46205.40320601852</v>
      </c>
      <c r="CC78" s="14">
        <v>46205</v>
      </c>
      <c r="CD78" t="s">
        <v>957</v>
      </c>
      <c r="CE78" s="31">
        <v>46205.459803240738</v>
      </c>
      <c r="CI78" s="14">
        <v>46205</v>
      </c>
      <c r="CJ78" t="s">
        <v>4770</v>
      </c>
      <c r="CK78" s="31">
        <v>46205.677511574075</v>
      </c>
      <c r="CP78" t="str">
        <f>VLOOKUP(A78,Sheet1!$A$2:$E$221,2,0)</f>
        <v>East Zone</v>
      </c>
    </row>
    <row r="79" spans="1:94" x14ac:dyDescent="0.35">
      <c r="A79" t="s">
        <v>4765</v>
      </c>
      <c r="B79">
        <v>127</v>
      </c>
      <c r="C79" t="s">
        <v>9332</v>
      </c>
      <c r="D79" t="s">
        <v>678</v>
      </c>
      <c r="E79" t="s">
        <v>415</v>
      </c>
      <c r="F79" t="s">
        <v>416</v>
      </c>
      <c r="G79" t="s">
        <v>358</v>
      </c>
      <c r="H79" t="s">
        <v>9941</v>
      </c>
      <c r="I79">
        <v>657623</v>
      </c>
      <c r="J79" t="s">
        <v>9942</v>
      </c>
      <c r="K79" t="s">
        <v>9943</v>
      </c>
      <c r="L79" t="s">
        <v>4622</v>
      </c>
      <c r="M79" t="s">
        <v>9944</v>
      </c>
      <c r="N79">
        <v>90000</v>
      </c>
      <c r="O79" t="s">
        <v>931</v>
      </c>
      <c r="P79" t="s">
        <v>932</v>
      </c>
      <c r="Q79" t="s">
        <v>9945</v>
      </c>
      <c r="R79">
        <v>4229432614</v>
      </c>
      <c r="S79" t="s">
        <v>13394</v>
      </c>
      <c r="T79"/>
      <c r="V79" s="14">
        <v>46209</v>
      </c>
      <c r="W79" t="s">
        <v>9946</v>
      </c>
      <c r="X79" s="31">
        <v>46209.564328703702</v>
      </c>
      <c r="AN79" s="14">
        <v>46209</v>
      </c>
      <c r="AO79" t="s">
        <v>4770</v>
      </c>
      <c r="AP79" s="31">
        <v>46209.654398148145</v>
      </c>
      <c r="AT79" s="31">
        <v>46209.654398148145</v>
      </c>
      <c r="AU79" s="14">
        <v>46209</v>
      </c>
      <c r="AV79" t="s">
        <v>4770</v>
      </c>
      <c r="AW79" t="s">
        <v>9929</v>
      </c>
      <c r="AX79" t="s">
        <v>677</v>
      </c>
      <c r="AY79" s="14">
        <v>46209</v>
      </c>
      <c r="AZ79" t="s">
        <v>4770</v>
      </c>
      <c r="BA79" s="31">
        <v>46209.657094907408</v>
      </c>
      <c r="BB79" s="14">
        <v>46209</v>
      </c>
      <c r="BC79" t="s">
        <v>933</v>
      </c>
      <c r="BD79" s="31">
        <v>46209.660891203705</v>
      </c>
      <c r="BE79" s="14">
        <v>46209</v>
      </c>
      <c r="BF79" t="s">
        <v>4643</v>
      </c>
      <c r="BG79" s="31">
        <v>46209.676944444444</v>
      </c>
      <c r="BH79" s="14">
        <v>46209</v>
      </c>
      <c r="BI79" t="s">
        <v>942</v>
      </c>
      <c r="BJ79" s="31">
        <v>46209.73170138889</v>
      </c>
      <c r="BK79" s="14">
        <v>46210</v>
      </c>
      <c r="BL79" t="s">
        <v>943</v>
      </c>
      <c r="BM79" s="31">
        <v>46210.419745370367</v>
      </c>
      <c r="BN79" s="14">
        <v>46209</v>
      </c>
      <c r="BO79" t="s">
        <v>942</v>
      </c>
      <c r="BP79" s="31">
        <v>46209.733761574076</v>
      </c>
      <c r="BZ79" s="14">
        <v>46210</v>
      </c>
      <c r="CA79" t="s">
        <v>943</v>
      </c>
      <c r="CB79" s="31">
        <v>46210.439780092594</v>
      </c>
      <c r="CC79" s="14">
        <v>46210</v>
      </c>
      <c r="CD79" t="s">
        <v>2404</v>
      </c>
      <c r="CE79" s="31">
        <v>46210.52144675926</v>
      </c>
      <c r="CI79" s="14">
        <v>46210</v>
      </c>
      <c r="CJ79" t="s">
        <v>4770</v>
      </c>
      <c r="CK79" s="31">
        <v>46210.678726851853</v>
      </c>
      <c r="CP79" t="str">
        <f>VLOOKUP(A79,Sheet1!$A$2:$E$221,2,0)</f>
        <v>East Zone</v>
      </c>
    </row>
    <row r="80" spans="1:94" x14ac:dyDescent="0.35">
      <c r="A80" t="s">
        <v>4765</v>
      </c>
      <c r="B80">
        <v>127</v>
      </c>
      <c r="C80" t="s">
        <v>9332</v>
      </c>
      <c r="D80" t="s">
        <v>678</v>
      </c>
      <c r="E80" t="s">
        <v>415</v>
      </c>
      <c r="F80" t="s">
        <v>416</v>
      </c>
      <c r="G80" t="s">
        <v>358</v>
      </c>
      <c r="H80" t="s">
        <v>4150</v>
      </c>
      <c r="I80">
        <v>693762</v>
      </c>
      <c r="J80" t="s">
        <v>3705</v>
      </c>
      <c r="K80" t="s">
        <v>3706</v>
      </c>
      <c r="L80" t="s">
        <v>4622</v>
      </c>
      <c r="M80" t="s">
        <v>4789</v>
      </c>
      <c r="N80">
        <v>70000</v>
      </c>
      <c r="O80" t="s">
        <v>958</v>
      </c>
      <c r="P80" t="s">
        <v>959</v>
      </c>
      <c r="Q80" t="s">
        <v>960</v>
      </c>
      <c r="R80">
        <v>6258416890</v>
      </c>
      <c r="S80" t="s">
        <v>13394</v>
      </c>
      <c r="T80"/>
      <c r="V80" s="14">
        <v>46205</v>
      </c>
      <c r="W80" t="s">
        <v>4785</v>
      </c>
      <c r="X80" s="31">
        <v>46205.480717592596</v>
      </c>
      <c r="AN80" s="14">
        <v>46205</v>
      </c>
      <c r="AO80" t="s">
        <v>4771</v>
      </c>
      <c r="AP80" s="31">
        <v>46205.544930555552</v>
      </c>
      <c r="AT80" s="31">
        <v>46205.544930555552</v>
      </c>
      <c r="AU80" s="14">
        <v>46205</v>
      </c>
      <c r="AV80" t="s">
        <v>4771</v>
      </c>
      <c r="AW80" t="s">
        <v>416</v>
      </c>
      <c r="AX80" t="s">
        <v>678</v>
      </c>
      <c r="AY80" s="14">
        <v>46205</v>
      </c>
      <c r="AZ80" t="s">
        <v>4770</v>
      </c>
      <c r="BA80" s="31">
        <v>46205.555995370371</v>
      </c>
      <c r="BB80" s="14">
        <v>46205</v>
      </c>
      <c r="BC80" t="s">
        <v>933</v>
      </c>
      <c r="BD80" s="31">
        <v>46205.569016203706</v>
      </c>
      <c r="BE80" s="14">
        <v>46205</v>
      </c>
      <c r="BF80" t="s">
        <v>4657</v>
      </c>
      <c r="BG80" s="31">
        <v>46205.612835648149</v>
      </c>
      <c r="BH80" s="14">
        <v>46205</v>
      </c>
      <c r="BI80" t="s">
        <v>943</v>
      </c>
      <c r="BJ80" s="31">
        <v>46205.627997685187</v>
      </c>
      <c r="BK80" s="14">
        <v>46205</v>
      </c>
      <c r="BL80" t="s">
        <v>943</v>
      </c>
      <c r="BM80" s="31">
        <v>46205.6325</v>
      </c>
      <c r="BZ80" s="14">
        <v>46205</v>
      </c>
      <c r="CA80" t="s">
        <v>943</v>
      </c>
      <c r="CB80" s="31">
        <v>46205.63821759259</v>
      </c>
      <c r="CC80" s="14">
        <v>46205</v>
      </c>
      <c r="CD80" t="s">
        <v>938</v>
      </c>
      <c r="CE80" s="31">
        <v>46205.644456018519</v>
      </c>
      <c r="CI80" s="14">
        <v>46205</v>
      </c>
      <c r="CJ80" t="s">
        <v>4770</v>
      </c>
      <c r="CK80" s="31">
        <v>46205.698101851849</v>
      </c>
      <c r="CP80" t="str">
        <f>VLOOKUP(A80,Sheet1!$A$2:$E$221,2,0)</f>
        <v>East Zone</v>
      </c>
    </row>
    <row r="81" spans="1:94" x14ac:dyDescent="0.35">
      <c r="A81" t="s">
        <v>4765</v>
      </c>
      <c r="B81">
        <v>127</v>
      </c>
      <c r="C81" t="s">
        <v>9332</v>
      </c>
      <c r="D81" t="s">
        <v>678</v>
      </c>
      <c r="E81" t="s">
        <v>415</v>
      </c>
      <c r="F81" t="s">
        <v>416</v>
      </c>
      <c r="G81" t="s">
        <v>358</v>
      </c>
      <c r="H81" t="s">
        <v>11810</v>
      </c>
      <c r="I81">
        <v>761261</v>
      </c>
      <c r="J81" t="s">
        <v>155</v>
      </c>
      <c r="K81" t="s">
        <v>3875</v>
      </c>
      <c r="L81" t="s">
        <v>4622</v>
      </c>
      <c r="M81" t="s">
        <v>11811</v>
      </c>
      <c r="N81">
        <v>77000</v>
      </c>
      <c r="O81" t="s">
        <v>939</v>
      </c>
      <c r="P81" t="s">
        <v>940</v>
      </c>
      <c r="Q81" t="s">
        <v>11812</v>
      </c>
      <c r="R81">
        <v>5962797425</v>
      </c>
      <c r="S81" t="s">
        <v>13394</v>
      </c>
      <c r="T81"/>
      <c r="V81" s="14">
        <v>46210</v>
      </c>
      <c r="W81" t="s">
        <v>9937</v>
      </c>
      <c r="X81" s="31">
        <v>46210.524016203701</v>
      </c>
      <c r="AN81" s="14">
        <v>46210</v>
      </c>
      <c r="AO81" t="s">
        <v>4770</v>
      </c>
      <c r="AP81" s="31">
        <v>46210.546087962961</v>
      </c>
      <c r="AT81" s="31">
        <v>46210.546087962961</v>
      </c>
      <c r="AU81" s="14">
        <v>46210</v>
      </c>
      <c r="AV81" t="s">
        <v>4770</v>
      </c>
      <c r="AW81" t="s">
        <v>9929</v>
      </c>
      <c r="AX81" t="s">
        <v>677</v>
      </c>
      <c r="AY81" s="14">
        <v>46210</v>
      </c>
      <c r="AZ81" t="s">
        <v>4770</v>
      </c>
      <c r="BA81" s="31">
        <v>46210.546435185184</v>
      </c>
      <c r="BB81" s="14">
        <v>46210</v>
      </c>
      <c r="BC81" t="s">
        <v>933</v>
      </c>
      <c r="BD81" s="31">
        <v>46210.568773148145</v>
      </c>
      <c r="BE81" s="14">
        <v>46210</v>
      </c>
      <c r="BF81" t="s">
        <v>4757</v>
      </c>
      <c r="BG81" s="31">
        <v>46210.604814814818</v>
      </c>
      <c r="BH81" s="14">
        <v>46210</v>
      </c>
      <c r="BI81" t="s">
        <v>937</v>
      </c>
      <c r="BJ81" s="31">
        <v>46210.677476851852</v>
      </c>
      <c r="BK81" s="14">
        <v>46210</v>
      </c>
      <c r="BL81" t="s">
        <v>937</v>
      </c>
      <c r="BM81" s="31">
        <v>46210.678460648145</v>
      </c>
      <c r="BZ81" s="14">
        <v>46210</v>
      </c>
      <c r="CA81" t="s">
        <v>937</v>
      </c>
      <c r="CB81" s="31">
        <v>46210.71298611111</v>
      </c>
      <c r="CC81" s="14">
        <v>46210</v>
      </c>
      <c r="CD81" t="s">
        <v>2404</v>
      </c>
      <c r="CE81" s="31">
        <v>46210.722592592596</v>
      </c>
      <c r="CI81" s="14">
        <v>46210</v>
      </c>
      <c r="CJ81" t="s">
        <v>4770</v>
      </c>
      <c r="CK81" s="31">
        <v>46210.753333333334</v>
      </c>
      <c r="CP81" t="str">
        <f>VLOOKUP(A81,Sheet1!$A$2:$E$221,2,0)</f>
        <v>East Zone</v>
      </c>
    </row>
    <row r="82" spans="1:94" x14ac:dyDescent="0.35">
      <c r="A82" t="s">
        <v>807</v>
      </c>
      <c r="B82">
        <v>128</v>
      </c>
      <c r="C82" t="s">
        <v>9332</v>
      </c>
      <c r="D82" t="s">
        <v>678</v>
      </c>
      <c r="E82" t="s">
        <v>361</v>
      </c>
      <c r="F82" t="s">
        <v>362</v>
      </c>
      <c r="G82" t="s">
        <v>358</v>
      </c>
      <c r="H82" t="s">
        <v>4790</v>
      </c>
      <c r="I82">
        <v>37704</v>
      </c>
      <c r="J82" t="s">
        <v>1591</v>
      </c>
      <c r="K82" t="s">
        <v>1592</v>
      </c>
      <c r="L82" t="s">
        <v>4622</v>
      </c>
      <c r="M82" t="s">
        <v>4791</v>
      </c>
      <c r="N82">
        <v>77000</v>
      </c>
      <c r="O82" t="s">
        <v>939</v>
      </c>
      <c r="P82" t="s">
        <v>940</v>
      </c>
      <c r="Q82" t="s">
        <v>4792</v>
      </c>
      <c r="R82">
        <v>9183025796</v>
      </c>
      <c r="S82" t="s">
        <v>13394</v>
      </c>
      <c r="T82"/>
      <c r="V82" s="14">
        <v>46204</v>
      </c>
      <c r="W82" t="s">
        <v>2389</v>
      </c>
      <c r="X82" s="31">
        <v>46204.519201388888</v>
      </c>
      <c r="AN82" s="14">
        <v>46204</v>
      </c>
      <c r="AO82" t="s">
        <v>2937</v>
      </c>
      <c r="AP82" s="31">
        <v>46204.548043981478</v>
      </c>
      <c r="AT82" s="31">
        <v>46204.548043981478</v>
      </c>
      <c r="AU82" s="14">
        <v>46204</v>
      </c>
      <c r="AV82" t="s">
        <v>2937</v>
      </c>
      <c r="AW82" t="s">
        <v>4605</v>
      </c>
      <c r="AX82" t="s">
        <v>677</v>
      </c>
      <c r="AY82" s="14">
        <v>46204</v>
      </c>
      <c r="AZ82" t="s">
        <v>2937</v>
      </c>
      <c r="BA82" s="31">
        <v>46204.548703703702</v>
      </c>
      <c r="BB82" s="14">
        <v>46204</v>
      </c>
      <c r="BC82" t="s">
        <v>933</v>
      </c>
      <c r="BD82" s="31">
        <v>46204.564513888887</v>
      </c>
      <c r="BE82" s="14">
        <v>46204</v>
      </c>
      <c r="BF82" t="s">
        <v>4676</v>
      </c>
      <c r="BG82" s="31">
        <v>46204.581030092595</v>
      </c>
      <c r="BH82" s="14">
        <v>46204</v>
      </c>
      <c r="BI82" t="s">
        <v>955</v>
      </c>
      <c r="BJ82" s="31">
        <v>46204.630335648151</v>
      </c>
      <c r="BK82" s="14">
        <v>46204</v>
      </c>
      <c r="BL82" t="s">
        <v>955</v>
      </c>
      <c r="BM82" s="31">
        <v>46204.631412037037</v>
      </c>
      <c r="BZ82" s="14">
        <v>46204</v>
      </c>
      <c r="CA82" t="s">
        <v>955</v>
      </c>
      <c r="CB82" s="31">
        <v>46204.637777777774</v>
      </c>
      <c r="CC82" s="14">
        <v>46204</v>
      </c>
      <c r="CD82" t="s">
        <v>944</v>
      </c>
      <c r="CE82" s="31">
        <v>46204.646469907406</v>
      </c>
      <c r="CI82" s="14">
        <v>46204</v>
      </c>
      <c r="CJ82" t="s">
        <v>2389</v>
      </c>
      <c r="CK82" s="31">
        <v>46204.677418981482</v>
      </c>
      <c r="CP82" t="str">
        <f>VLOOKUP(A82,Sheet1!$A$2:$E$221,2,0)</f>
        <v>East Zone</v>
      </c>
    </row>
    <row r="83" spans="1:94" x14ac:dyDescent="0.35">
      <c r="A83" t="s">
        <v>807</v>
      </c>
      <c r="B83">
        <v>128</v>
      </c>
      <c r="C83" t="s">
        <v>9332</v>
      </c>
      <c r="D83" t="s">
        <v>678</v>
      </c>
      <c r="E83" t="s">
        <v>361</v>
      </c>
      <c r="F83" t="s">
        <v>362</v>
      </c>
      <c r="G83" t="s">
        <v>358</v>
      </c>
      <c r="H83" t="s">
        <v>4619</v>
      </c>
      <c r="I83">
        <v>39349</v>
      </c>
      <c r="J83" t="s">
        <v>2454</v>
      </c>
      <c r="K83" t="s">
        <v>2455</v>
      </c>
      <c r="L83" t="s">
        <v>4622</v>
      </c>
      <c r="M83" t="s">
        <v>4793</v>
      </c>
      <c r="N83">
        <v>77000</v>
      </c>
      <c r="O83" t="s">
        <v>939</v>
      </c>
      <c r="P83" t="s">
        <v>940</v>
      </c>
      <c r="Q83" t="s">
        <v>985</v>
      </c>
      <c r="R83">
        <v>4653603770</v>
      </c>
      <c r="S83" t="s">
        <v>13394</v>
      </c>
      <c r="T83"/>
      <c r="V83" s="14">
        <v>46206</v>
      </c>
      <c r="W83" t="s">
        <v>4794</v>
      </c>
      <c r="X83" s="31">
        <v>46206.458726851852</v>
      </c>
      <c r="AN83" s="14">
        <v>46206</v>
      </c>
      <c r="AO83" t="s">
        <v>2937</v>
      </c>
      <c r="AP83" s="31">
        <v>46206.551863425928</v>
      </c>
      <c r="AT83" s="31">
        <v>46206.551863425928</v>
      </c>
      <c r="AU83" s="14">
        <v>46206</v>
      </c>
      <c r="AV83" t="s">
        <v>2937</v>
      </c>
      <c r="AW83" t="s">
        <v>4605</v>
      </c>
      <c r="AX83" t="s">
        <v>677</v>
      </c>
      <c r="AY83" s="14">
        <v>46206</v>
      </c>
      <c r="AZ83" t="s">
        <v>2937</v>
      </c>
      <c r="BA83" s="31">
        <v>46206.552662037036</v>
      </c>
      <c r="BB83" s="14">
        <v>46206</v>
      </c>
      <c r="BC83" t="s">
        <v>933</v>
      </c>
      <c r="BD83" s="31">
        <v>46206.565995370373</v>
      </c>
      <c r="BE83" s="14">
        <v>46206</v>
      </c>
      <c r="BF83" t="s">
        <v>4657</v>
      </c>
      <c r="BG83" s="31">
        <v>46206.599386574075</v>
      </c>
      <c r="BH83" s="14">
        <v>46206</v>
      </c>
      <c r="BI83" t="s">
        <v>955</v>
      </c>
      <c r="BJ83" s="31">
        <v>46206.650567129633</v>
      </c>
      <c r="BK83" s="14">
        <v>46206</v>
      </c>
      <c r="BL83" t="s">
        <v>955</v>
      </c>
      <c r="BM83" s="31">
        <v>46206.651701388888</v>
      </c>
      <c r="BZ83" s="14">
        <v>46206</v>
      </c>
      <c r="CA83" t="s">
        <v>955</v>
      </c>
      <c r="CB83" s="31">
        <v>46206.672430555554</v>
      </c>
      <c r="CC83" s="14">
        <v>46206</v>
      </c>
      <c r="CD83" t="s">
        <v>944</v>
      </c>
      <c r="CE83" s="31">
        <v>46206.688796296294</v>
      </c>
      <c r="CI83" s="14">
        <v>46206</v>
      </c>
      <c r="CJ83" t="s">
        <v>2937</v>
      </c>
      <c r="CK83" s="31">
        <v>46206.702314814815</v>
      </c>
      <c r="CP83" t="str">
        <f>VLOOKUP(A83,Sheet1!$A$2:$E$221,2,0)</f>
        <v>East Zone</v>
      </c>
    </row>
    <row r="84" spans="1:94" x14ac:dyDescent="0.35">
      <c r="A84" t="s">
        <v>807</v>
      </c>
      <c r="B84">
        <v>128</v>
      </c>
      <c r="C84" t="s">
        <v>9332</v>
      </c>
      <c r="D84" t="s">
        <v>678</v>
      </c>
      <c r="E84" t="s">
        <v>361</v>
      </c>
      <c r="F84" t="s">
        <v>362</v>
      </c>
      <c r="G84" t="s">
        <v>358</v>
      </c>
      <c r="H84" t="s">
        <v>4795</v>
      </c>
      <c r="I84">
        <v>76292</v>
      </c>
      <c r="J84" t="s">
        <v>2978</v>
      </c>
      <c r="K84" t="s">
        <v>2979</v>
      </c>
      <c r="L84" t="s">
        <v>4622</v>
      </c>
      <c r="M84" t="s">
        <v>4796</v>
      </c>
      <c r="N84">
        <v>50000</v>
      </c>
      <c r="O84" t="s">
        <v>947</v>
      </c>
      <c r="P84" t="s">
        <v>948</v>
      </c>
      <c r="Q84" t="s">
        <v>2980</v>
      </c>
      <c r="R84">
        <v>7839268530</v>
      </c>
      <c r="S84" t="s">
        <v>13394</v>
      </c>
      <c r="T84"/>
      <c r="V84" s="14">
        <v>46204</v>
      </c>
      <c r="W84" t="s">
        <v>4797</v>
      </c>
      <c r="X84" s="31">
        <v>46204.413703703707</v>
      </c>
      <c r="AN84" s="14">
        <v>46204</v>
      </c>
      <c r="AO84" t="s">
        <v>2937</v>
      </c>
      <c r="AP84" s="31">
        <v>46204.585497685184</v>
      </c>
      <c r="AT84" s="31">
        <v>46204.585497685184</v>
      </c>
      <c r="AU84" s="14">
        <v>46204</v>
      </c>
      <c r="AV84" t="s">
        <v>2937</v>
      </c>
      <c r="AW84" t="s">
        <v>4605</v>
      </c>
      <c r="AX84" t="s">
        <v>677</v>
      </c>
      <c r="AY84" s="14">
        <v>46204</v>
      </c>
      <c r="AZ84" t="s">
        <v>2937</v>
      </c>
      <c r="BA84" s="31">
        <v>46204.585902777777</v>
      </c>
      <c r="BB84" s="14">
        <v>46204</v>
      </c>
      <c r="BC84" t="s">
        <v>933</v>
      </c>
      <c r="BD84" s="31">
        <v>46204.597418981481</v>
      </c>
      <c r="BE84" s="14">
        <v>46204</v>
      </c>
      <c r="BF84" t="s">
        <v>4640</v>
      </c>
      <c r="BG84" s="31">
        <v>46204.607106481482</v>
      </c>
      <c r="BH84" s="14">
        <v>46204</v>
      </c>
      <c r="BI84" t="s">
        <v>943</v>
      </c>
      <c r="BJ84" s="31">
        <v>46204.650972222225</v>
      </c>
      <c r="BK84" s="14">
        <v>46204</v>
      </c>
      <c r="BL84" t="s">
        <v>943</v>
      </c>
      <c r="BM84" s="31">
        <v>46204.680925925924</v>
      </c>
      <c r="BZ84" s="14">
        <v>46204</v>
      </c>
      <c r="CA84" t="s">
        <v>943</v>
      </c>
      <c r="CB84" s="31">
        <v>46204.68378472222</v>
      </c>
      <c r="CC84" s="14">
        <v>46204</v>
      </c>
      <c r="CD84" t="s">
        <v>944</v>
      </c>
      <c r="CE84" s="31">
        <v>46204.687534722223</v>
      </c>
      <c r="CI84" s="14">
        <v>46204</v>
      </c>
      <c r="CJ84" t="s">
        <v>2389</v>
      </c>
      <c r="CK84" s="31">
        <v>46204.711400462962</v>
      </c>
      <c r="CP84" t="str">
        <f>VLOOKUP(A84,Sheet1!$A$2:$E$221,2,0)</f>
        <v>East Zone</v>
      </c>
    </row>
    <row r="85" spans="1:94" x14ac:dyDescent="0.35">
      <c r="A85" t="s">
        <v>807</v>
      </c>
      <c r="B85">
        <v>128</v>
      </c>
      <c r="C85" t="s">
        <v>9332</v>
      </c>
      <c r="D85" t="s">
        <v>678</v>
      </c>
      <c r="E85" t="s">
        <v>361</v>
      </c>
      <c r="F85" t="s">
        <v>362</v>
      </c>
      <c r="G85" t="s">
        <v>358</v>
      </c>
      <c r="H85" t="s">
        <v>4798</v>
      </c>
      <c r="I85">
        <v>196956</v>
      </c>
      <c r="J85" t="s">
        <v>1591</v>
      </c>
      <c r="K85" t="s">
        <v>1592</v>
      </c>
      <c r="L85" t="s">
        <v>4622</v>
      </c>
      <c r="M85" t="s">
        <v>4799</v>
      </c>
      <c r="N85">
        <v>90000</v>
      </c>
      <c r="O85" t="s">
        <v>931</v>
      </c>
      <c r="P85" t="s">
        <v>932</v>
      </c>
      <c r="Q85" t="s">
        <v>2981</v>
      </c>
      <c r="R85">
        <v>7916186145</v>
      </c>
      <c r="S85" t="s">
        <v>13394</v>
      </c>
      <c r="T85"/>
      <c r="V85" s="14">
        <v>46203</v>
      </c>
      <c r="W85" t="s">
        <v>4800</v>
      </c>
      <c r="X85" s="31">
        <v>46203.55810185185</v>
      </c>
      <c r="AN85" s="14">
        <v>46205</v>
      </c>
      <c r="AO85" t="s">
        <v>2388</v>
      </c>
      <c r="AP85" s="31">
        <v>46205.632777777777</v>
      </c>
      <c r="AT85" s="31">
        <v>46205.632777777777</v>
      </c>
      <c r="AU85" s="14">
        <v>46205</v>
      </c>
      <c r="AV85" t="s">
        <v>2388</v>
      </c>
      <c r="AW85" t="s">
        <v>362</v>
      </c>
      <c r="AX85" t="s">
        <v>678</v>
      </c>
      <c r="AY85" s="14">
        <v>46205</v>
      </c>
      <c r="AZ85" t="s">
        <v>2388</v>
      </c>
      <c r="BA85" s="31">
        <v>46205.63621527778</v>
      </c>
      <c r="BB85" s="14">
        <v>46205</v>
      </c>
      <c r="BC85" t="s">
        <v>933</v>
      </c>
      <c r="BD85" s="31">
        <v>46205.644386574073</v>
      </c>
      <c r="BE85" s="14">
        <v>46205</v>
      </c>
      <c r="BF85" t="s">
        <v>4669</v>
      </c>
      <c r="BG85" s="31">
        <v>46205.666192129633</v>
      </c>
      <c r="BH85" s="14">
        <v>46205</v>
      </c>
      <c r="BI85" t="s">
        <v>943</v>
      </c>
      <c r="BJ85" s="31">
        <v>46205.675856481481</v>
      </c>
      <c r="BK85" s="14">
        <v>46205</v>
      </c>
      <c r="BL85" t="s">
        <v>943</v>
      </c>
      <c r="BM85" s="31">
        <v>46205.69027777778</v>
      </c>
      <c r="BN85" s="14">
        <v>46205</v>
      </c>
      <c r="BO85" t="s">
        <v>943</v>
      </c>
      <c r="BP85" s="31">
        <v>46205.690138888887</v>
      </c>
      <c r="BZ85" s="14">
        <v>46205</v>
      </c>
      <c r="CA85" t="s">
        <v>943</v>
      </c>
      <c r="CB85" s="31">
        <v>46205.698773148149</v>
      </c>
      <c r="CC85" s="14">
        <v>46205</v>
      </c>
      <c r="CD85" t="s">
        <v>957</v>
      </c>
      <c r="CE85" s="31">
        <v>46205.706759259258</v>
      </c>
      <c r="CI85" s="14">
        <v>46205</v>
      </c>
      <c r="CJ85" t="s">
        <v>2389</v>
      </c>
      <c r="CK85" s="31">
        <v>46205.824178240742</v>
      </c>
      <c r="CP85" t="str">
        <f>VLOOKUP(A85,Sheet1!$A$2:$E$221,2,0)</f>
        <v>East Zone</v>
      </c>
    </row>
    <row r="86" spans="1:94" x14ac:dyDescent="0.35">
      <c r="A86" t="s">
        <v>807</v>
      </c>
      <c r="B86">
        <v>128</v>
      </c>
      <c r="C86" t="s">
        <v>9332</v>
      </c>
      <c r="D86" t="s">
        <v>678</v>
      </c>
      <c r="E86" t="s">
        <v>361</v>
      </c>
      <c r="F86" t="s">
        <v>362</v>
      </c>
      <c r="G86" t="s">
        <v>358</v>
      </c>
      <c r="H86" t="s">
        <v>4798</v>
      </c>
      <c r="I86">
        <v>196956</v>
      </c>
      <c r="J86" t="s">
        <v>1591</v>
      </c>
      <c r="K86" t="s">
        <v>1592</v>
      </c>
      <c r="L86" t="s">
        <v>4622</v>
      </c>
      <c r="M86" t="s">
        <v>4799</v>
      </c>
      <c r="N86">
        <v>85000</v>
      </c>
      <c r="O86" t="s">
        <v>988</v>
      </c>
      <c r="P86" t="s">
        <v>989</v>
      </c>
      <c r="Q86" t="s">
        <v>4801</v>
      </c>
      <c r="R86">
        <v>3033512816</v>
      </c>
      <c r="S86" t="s">
        <v>683</v>
      </c>
      <c r="T86" t="s">
        <v>13246</v>
      </c>
      <c r="U86" s="1">
        <v>46205</v>
      </c>
      <c r="V86" s="14">
        <v>46203</v>
      </c>
      <c r="W86" t="s">
        <v>4800</v>
      </c>
      <c r="X86" s="31">
        <v>46203.558055555557</v>
      </c>
      <c r="AN86" s="14">
        <v>46205</v>
      </c>
      <c r="AO86" t="s">
        <v>2388</v>
      </c>
      <c r="AP86" s="31">
        <v>46205.6327662037</v>
      </c>
      <c r="AT86" s="31">
        <v>46205.6327662037</v>
      </c>
      <c r="AU86" s="14">
        <v>46205</v>
      </c>
      <c r="AV86" t="s">
        <v>2388</v>
      </c>
      <c r="AW86" t="s">
        <v>362</v>
      </c>
      <c r="AX86" t="s">
        <v>678</v>
      </c>
      <c r="AY86" s="14">
        <v>46205</v>
      </c>
      <c r="AZ86" t="s">
        <v>2388</v>
      </c>
      <c r="BA86" s="31">
        <v>46205.636192129627</v>
      </c>
      <c r="BB86" s="14">
        <v>46205</v>
      </c>
      <c r="BC86" t="s">
        <v>933</v>
      </c>
      <c r="BD86" s="31">
        <v>46205.644386574073</v>
      </c>
      <c r="BE86" s="14">
        <v>46205</v>
      </c>
      <c r="BF86" t="s">
        <v>4669</v>
      </c>
      <c r="BG86" s="31">
        <v>46205.666180555556</v>
      </c>
      <c r="BH86" s="14">
        <v>46205</v>
      </c>
      <c r="BI86" t="s">
        <v>943</v>
      </c>
      <c r="BJ86" s="31">
        <v>46205.675833333335</v>
      </c>
      <c r="BK86" s="14">
        <v>46205</v>
      </c>
      <c r="BL86" t="s">
        <v>955</v>
      </c>
      <c r="BM86" s="31">
        <v>46205.775254629632</v>
      </c>
      <c r="BN86" s="14">
        <v>46205</v>
      </c>
      <c r="BO86" t="s">
        <v>943</v>
      </c>
      <c r="BP86" s="31">
        <v>46205.690127314818</v>
      </c>
      <c r="BZ86" s="14">
        <v>46205</v>
      </c>
      <c r="CA86" t="s">
        <v>955</v>
      </c>
      <c r="CB86" s="31">
        <v>46205.777754629627</v>
      </c>
      <c r="CC86" s="14">
        <v>46205</v>
      </c>
      <c r="CD86" t="s">
        <v>938</v>
      </c>
      <c r="CE86" s="31">
        <v>46205.784224537034</v>
      </c>
      <c r="CI86" s="14">
        <v>46205</v>
      </c>
      <c r="CJ86" t="s">
        <v>2389</v>
      </c>
      <c r="CK86" s="31">
        <v>46205.824178240742</v>
      </c>
      <c r="CP86" t="str">
        <f>VLOOKUP(A86,Sheet1!$A$2:$E$221,2,0)</f>
        <v>East Zone</v>
      </c>
    </row>
    <row r="87" spans="1:94" x14ac:dyDescent="0.35">
      <c r="A87" t="s">
        <v>807</v>
      </c>
      <c r="B87">
        <v>128</v>
      </c>
      <c r="C87" t="s">
        <v>9332</v>
      </c>
      <c r="D87" t="s">
        <v>678</v>
      </c>
      <c r="E87" t="s">
        <v>361</v>
      </c>
      <c r="F87" t="s">
        <v>362</v>
      </c>
      <c r="G87" t="s">
        <v>358</v>
      </c>
      <c r="H87" t="s">
        <v>4600</v>
      </c>
      <c r="I87">
        <v>223312</v>
      </c>
      <c r="J87" t="s">
        <v>1596</v>
      </c>
      <c r="K87" t="s">
        <v>1597</v>
      </c>
      <c r="L87" t="s">
        <v>4622</v>
      </c>
      <c r="M87" t="s">
        <v>4802</v>
      </c>
      <c r="N87">
        <v>90000</v>
      </c>
      <c r="O87" t="s">
        <v>931</v>
      </c>
      <c r="P87" t="s">
        <v>932</v>
      </c>
      <c r="Q87" t="s">
        <v>4601</v>
      </c>
      <c r="R87">
        <v>4061630190</v>
      </c>
      <c r="S87" t="s">
        <v>13394</v>
      </c>
      <c r="T87"/>
      <c r="V87" s="14">
        <v>46205</v>
      </c>
      <c r="W87" t="s">
        <v>2389</v>
      </c>
      <c r="X87" s="31">
        <v>46205.416481481479</v>
      </c>
      <c r="AN87" s="14">
        <v>46205</v>
      </c>
      <c r="AO87" t="s">
        <v>2937</v>
      </c>
      <c r="AP87" s="31">
        <v>46205.462743055556</v>
      </c>
      <c r="AT87" s="31">
        <v>46205.462743055556</v>
      </c>
      <c r="AU87" s="14">
        <v>46205</v>
      </c>
      <c r="AV87" t="s">
        <v>2937</v>
      </c>
      <c r="AW87" t="s">
        <v>4605</v>
      </c>
      <c r="AX87" t="s">
        <v>677</v>
      </c>
      <c r="AY87" s="14">
        <v>46205</v>
      </c>
      <c r="AZ87" t="s">
        <v>2937</v>
      </c>
      <c r="BA87" s="31">
        <v>46205.463564814818</v>
      </c>
      <c r="BB87" s="14">
        <v>46205</v>
      </c>
      <c r="BC87" t="s">
        <v>933</v>
      </c>
      <c r="BD87" s="31">
        <v>46205.474074074074</v>
      </c>
      <c r="BE87" s="14">
        <v>46205</v>
      </c>
      <c r="BF87" t="s">
        <v>4716</v>
      </c>
      <c r="BG87" s="31">
        <v>46205.478067129632</v>
      </c>
      <c r="BH87" s="14">
        <v>46205</v>
      </c>
      <c r="BI87" t="s">
        <v>955</v>
      </c>
      <c r="BJ87" s="31">
        <v>46205.503078703703</v>
      </c>
      <c r="BK87" s="14">
        <v>46205</v>
      </c>
      <c r="BL87" t="s">
        <v>955</v>
      </c>
      <c r="BM87" s="31">
        <v>46205.504305555558</v>
      </c>
      <c r="BZ87" s="14">
        <v>46205</v>
      </c>
      <c r="CA87" t="s">
        <v>955</v>
      </c>
      <c r="CB87" s="31">
        <v>46205.517083333332</v>
      </c>
      <c r="CC87" s="14">
        <v>46205</v>
      </c>
      <c r="CD87" t="s">
        <v>938</v>
      </c>
      <c r="CE87" s="31">
        <v>46205.541238425925</v>
      </c>
      <c r="CI87" s="14">
        <v>46205</v>
      </c>
      <c r="CJ87" t="s">
        <v>2937</v>
      </c>
      <c r="CK87" s="31">
        <v>46205.685231481482</v>
      </c>
      <c r="CP87" t="str">
        <f>VLOOKUP(A87,Sheet1!$A$2:$E$221,2,0)</f>
        <v>East Zone</v>
      </c>
    </row>
    <row r="88" spans="1:94" x14ac:dyDescent="0.35">
      <c r="A88" t="s">
        <v>807</v>
      </c>
      <c r="B88">
        <v>128</v>
      </c>
      <c r="C88" t="s">
        <v>9332</v>
      </c>
      <c r="D88" t="s">
        <v>678</v>
      </c>
      <c r="E88" t="s">
        <v>361</v>
      </c>
      <c r="F88" t="s">
        <v>362</v>
      </c>
      <c r="G88" t="s">
        <v>358</v>
      </c>
      <c r="H88" t="s">
        <v>4609</v>
      </c>
      <c r="I88">
        <v>224463</v>
      </c>
      <c r="J88" t="s">
        <v>4611</v>
      </c>
      <c r="K88" t="s">
        <v>4612</v>
      </c>
      <c r="L88" t="s">
        <v>4622</v>
      </c>
      <c r="M88" t="s">
        <v>4803</v>
      </c>
      <c r="N88">
        <v>75000</v>
      </c>
      <c r="O88" t="s">
        <v>974</v>
      </c>
      <c r="P88" t="s">
        <v>975</v>
      </c>
      <c r="Q88" t="s">
        <v>4610</v>
      </c>
      <c r="R88">
        <v>2973127352</v>
      </c>
      <c r="S88" t="s">
        <v>13394</v>
      </c>
      <c r="T88"/>
      <c r="V88" s="14">
        <v>46205</v>
      </c>
      <c r="W88" t="s">
        <v>4804</v>
      </c>
      <c r="X88" s="31">
        <v>46205.46266203704</v>
      </c>
      <c r="AN88" s="14">
        <v>46205</v>
      </c>
      <c r="AO88" t="s">
        <v>2388</v>
      </c>
      <c r="AP88" s="31">
        <v>46205.692916666667</v>
      </c>
      <c r="AT88" s="31">
        <v>46205.692916666667</v>
      </c>
      <c r="AU88" s="14">
        <v>46205</v>
      </c>
      <c r="AV88" t="s">
        <v>2388</v>
      </c>
      <c r="AW88" t="s">
        <v>362</v>
      </c>
      <c r="AX88" t="s">
        <v>678</v>
      </c>
      <c r="AY88" s="14">
        <v>46206</v>
      </c>
      <c r="AZ88" t="s">
        <v>2389</v>
      </c>
      <c r="BA88" s="31">
        <v>46206.318831018521</v>
      </c>
      <c r="BB88" s="14">
        <v>46206</v>
      </c>
      <c r="BC88" t="s">
        <v>933</v>
      </c>
      <c r="BD88" s="31">
        <v>46206.389166666668</v>
      </c>
      <c r="BE88" s="14">
        <v>46206</v>
      </c>
      <c r="BF88" t="s">
        <v>4657</v>
      </c>
      <c r="BG88" s="31">
        <v>46206.450694444444</v>
      </c>
      <c r="BH88" s="14">
        <v>46206</v>
      </c>
      <c r="BI88" t="s">
        <v>943</v>
      </c>
      <c r="BJ88" s="31">
        <v>46206.471006944441</v>
      </c>
      <c r="BK88" s="14">
        <v>46206</v>
      </c>
      <c r="BL88" t="s">
        <v>943</v>
      </c>
      <c r="BM88" s="31">
        <v>46206.480590277781</v>
      </c>
      <c r="BZ88" s="14">
        <v>46206</v>
      </c>
      <c r="CA88" t="s">
        <v>943</v>
      </c>
      <c r="CB88" s="31">
        <v>46206.485543981478</v>
      </c>
      <c r="CC88" s="14">
        <v>46206</v>
      </c>
      <c r="CD88" t="s">
        <v>957</v>
      </c>
      <c r="CE88" s="31">
        <v>46206.49015046296</v>
      </c>
      <c r="CI88" s="14">
        <v>46206</v>
      </c>
      <c r="CJ88" t="s">
        <v>2937</v>
      </c>
      <c r="CK88" s="31">
        <v>46206.64162037037</v>
      </c>
      <c r="CP88" t="str">
        <f>VLOOKUP(A88,Sheet1!$A$2:$E$221,2,0)</f>
        <v>East Zone</v>
      </c>
    </row>
    <row r="89" spans="1:94" x14ac:dyDescent="0.35">
      <c r="A89" t="s">
        <v>807</v>
      </c>
      <c r="B89">
        <v>128</v>
      </c>
      <c r="C89" t="s">
        <v>9332</v>
      </c>
      <c r="D89" t="s">
        <v>678</v>
      </c>
      <c r="E89" t="s">
        <v>361</v>
      </c>
      <c r="F89" t="s">
        <v>362</v>
      </c>
      <c r="G89" t="s">
        <v>358</v>
      </c>
      <c r="H89" t="s">
        <v>4805</v>
      </c>
      <c r="I89">
        <v>243238</v>
      </c>
      <c r="J89" t="s">
        <v>1586</v>
      </c>
      <c r="K89" t="s">
        <v>1587</v>
      </c>
      <c r="L89" t="s">
        <v>4622</v>
      </c>
      <c r="M89" t="s">
        <v>4806</v>
      </c>
      <c r="N89">
        <v>50000</v>
      </c>
      <c r="O89" t="s">
        <v>934</v>
      </c>
      <c r="P89" t="s">
        <v>935</v>
      </c>
      <c r="Q89" t="s">
        <v>4792</v>
      </c>
      <c r="R89">
        <v>5688784012</v>
      </c>
      <c r="S89" t="s">
        <v>683</v>
      </c>
      <c r="T89" t="s">
        <v>13282</v>
      </c>
      <c r="U89" s="1">
        <v>46206</v>
      </c>
      <c r="V89" s="14">
        <v>46205</v>
      </c>
      <c r="W89" t="s">
        <v>4807</v>
      </c>
      <c r="X89" s="31">
        <v>46205.488680555558</v>
      </c>
      <c r="AN89" s="14">
        <v>46206</v>
      </c>
      <c r="AO89" t="s">
        <v>2388</v>
      </c>
      <c r="AP89" s="31">
        <v>46206.425127314818</v>
      </c>
      <c r="AT89" s="31">
        <v>46206.425127314818</v>
      </c>
      <c r="AU89" s="14">
        <v>46206</v>
      </c>
      <c r="AV89" t="s">
        <v>2388</v>
      </c>
      <c r="AW89" t="s">
        <v>362</v>
      </c>
      <c r="AX89" t="s">
        <v>678</v>
      </c>
      <c r="AY89" s="14">
        <v>46206</v>
      </c>
      <c r="AZ89" t="s">
        <v>2389</v>
      </c>
      <c r="BA89" s="31">
        <v>46206.536736111113</v>
      </c>
      <c r="BB89" s="14">
        <v>46206</v>
      </c>
      <c r="BC89" t="s">
        <v>933</v>
      </c>
      <c r="BD89" s="31">
        <v>46206.544745370367</v>
      </c>
      <c r="BE89" s="14">
        <v>46206</v>
      </c>
      <c r="BF89" t="s">
        <v>4808</v>
      </c>
      <c r="BG89" s="31">
        <v>46206.551944444444</v>
      </c>
      <c r="BH89" s="14">
        <v>46206</v>
      </c>
      <c r="BI89" t="s">
        <v>943</v>
      </c>
      <c r="BJ89" s="31">
        <v>46206.593252314815</v>
      </c>
      <c r="BK89" s="14">
        <v>46206</v>
      </c>
      <c r="BL89" t="s">
        <v>955</v>
      </c>
      <c r="BM89" s="31">
        <v>46206.679594907408</v>
      </c>
      <c r="BN89" s="14">
        <v>46206</v>
      </c>
      <c r="BO89" t="s">
        <v>943</v>
      </c>
      <c r="BP89" s="31">
        <v>46206.593506944446</v>
      </c>
      <c r="BZ89" s="14">
        <v>46206</v>
      </c>
      <c r="CA89" t="s">
        <v>955</v>
      </c>
      <c r="CB89" s="31">
        <v>46206.686145833337</v>
      </c>
      <c r="CC89" s="14">
        <v>46206</v>
      </c>
      <c r="CD89" t="s">
        <v>938</v>
      </c>
      <c r="CE89" s="31">
        <v>46206.703472222223</v>
      </c>
      <c r="CI89" s="14">
        <v>46206</v>
      </c>
      <c r="CJ89" t="s">
        <v>2937</v>
      </c>
      <c r="CK89" s="31">
        <v>46206.726134259261</v>
      </c>
      <c r="CP89" t="str">
        <f>VLOOKUP(A89,Sheet1!$A$2:$E$221,2,0)</f>
        <v>East Zone</v>
      </c>
    </row>
    <row r="90" spans="1:94" x14ac:dyDescent="0.35">
      <c r="A90" t="s">
        <v>807</v>
      </c>
      <c r="B90">
        <v>128</v>
      </c>
      <c r="C90" t="s">
        <v>9332</v>
      </c>
      <c r="D90" t="s">
        <v>678</v>
      </c>
      <c r="E90" t="s">
        <v>361</v>
      </c>
      <c r="F90" t="s">
        <v>362</v>
      </c>
      <c r="G90" t="s">
        <v>358</v>
      </c>
      <c r="H90" t="s">
        <v>4809</v>
      </c>
      <c r="I90">
        <v>245434</v>
      </c>
      <c r="J90" t="s">
        <v>1586</v>
      </c>
      <c r="K90" t="s">
        <v>1587</v>
      </c>
      <c r="L90" t="s">
        <v>4622</v>
      </c>
      <c r="M90" t="s">
        <v>4810</v>
      </c>
      <c r="N90">
        <v>60000</v>
      </c>
      <c r="O90" t="s">
        <v>982</v>
      </c>
      <c r="P90" t="s">
        <v>983</v>
      </c>
      <c r="Q90" t="s">
        <v>4811</v>
      </c>
      <c r="R90">
        <v>4386913253</v>
      </c>
      <c r="S90" t="s">
        <v>13394</v>
      </c>
      <c r="T90"/>
      <c r="V90" s="14">
        <v>46206</v>
      </c>
      <c r="W90" t="s">
        <v>4807</v>
      </c>
      <c r="X90" s="31">
        <v>46206.451643518521</v>
      </c>
      <c r="AN90" s="14">
        <v>46206</v>
      </c>
      <c r="AO90" t="s">
        <v>2388</v>
      </c>
      <c r="AP90" s="31">
        <v>46206.477476851855</v>
      </c>
      <c r="AT90" s="31">
        <v>46206.477476851855</v>
      </c>
      <c r="AU90" s="14">
        <v>46206</v>
      </c>
      <c r="AV90" t="s">
        <v>2388</v>
      </c>
      <c r="AW90" t="s">
        <v>362</v>
      </c>
      <c r="AX90" t="s">
        <v>678</v>
      </c>
      <c r="AY90" s="14">
        <v>46206</v>
      </c>
      <c r="AZ90" t="s">
        <v>2389</v>
      </c>
      <c r="BA90" s="31">
        <v>46206.52857638889</v>
      </c>
      <c r="BB90" s="14">
        <v>46206</v>
      </c>
      <c r="BC90" t="s">
        <v>933</v>
      </c>
      <c r="BD90" s="31">
        <v>46206.533206018517</v>
      </c>
      <c r="BE90" s="14">
        <v>46206</v>
      </c>
      <c r="BF90" t="s">
        <v>4669</v>
      </c>
      <c r="BG90" s="31">
        <v>46206.590960648151</v>
      </c>
      <c r="BH90" s="14">
        <v>46206</v>
      </c>
      <c r="BI90" t="s">
        <v>1028</v>
      </c>
      <c r="BJ90" s="31">
        <v>46206.643368055556</v>
      </c>
      <c r="BK90" s="14">
        <v>46206</v>
      </c>
      <c r="BL90" t="s">
        <v>1028</v>
      </c>
      <c r="BM90" s="31">
        <v>46206.645810185182</v>
      </c>
      <c r="BZ90" s="14">
        <v>46206</v>
      </c>
      <c r="CA90" t="s">
        <v>1028</v>
      </c>
      <c r="CB90" s="31">
        <v>46206.654548611114</v>
      </c>
      <c r="CC90" s="14">
        <v>46206</v>
      </c>
      <c r="CD90" t="s">
        <v>944</v>
      </c>
      <c r="CE90" s="31">
        <v>46206.660405092596</v>
      </c>
      <c r="CI90" s="14">
        <v>46206</v>
      </c>
      <c r="CJ90" t="s">
        <v>2937</v>
      </c>
      <c r="CK90" s="31">
        <v>46206.712175925924</v>
      </c>
      <c r="CP90" t="str">
        <f>VLOOKUP(A90,Sheet1!$A$2:$E$221,2,0)</f>
        <v>East Zone</v>
      </c>
    </row>
    <row r="91" spans="1:94" x14ac:dyDescent="0.35">
      <c r="A91" t="s">
        <v>807</v>
      </c>
      <c r="B91">
        <v>128</v>
      </c>
      <c r="C91" t="s">
        <v>9332</v>
      </c>
      <c r="D91" t="s">
        <v>678</v>
      </c>
      <c r="E91" t="s">
        <v>361</v>
      </c>
      <c r="F91" t="s">
        <v>362</v>
      </c>
      <c r="G91" t="s">
        <v>358</v>
      </c>
      <c r="H91" t="s">
        <v>4809</v>
      </c>
      <c r="I91">
        <v>245434</v>
      </c>
      <c r="J91" t="s">
        <v>1586</v>
      </c>
      <c r="K91" t="s">
        <v>1587</v>
      </c>
      <c r="L91" t="s">
        <v>4622</v>
      </c>
      <c r="M91" t="s">
        <v>4810</v>
      </c>
      <c r="N91">
        <v>40000</v>
      </c>
      <c r="O91" t="s">
        <v>1048</v>
      </c>
      <c r="P91" t="s">
        <v>1049</v>
      </c>
      <c r="Q91" t="s">
        <v>4812</v>
      </c>
      <c r="R91">
        <v>4153930727</v>
      </c>
      <c r="S91" t="s">
        <v>13394</v>
      </c>
      <c r="T91"/>
      <c r="V91" s="14">
        <v>46205</v>
      </c>
      <c r="W91" t="s">
        <v>4807</v>
      </c>
      <c r="X91" s="31">
        <v>46205.574583333335</v>
      </c>
      <c r="AN91" s="14">
        <v>46206</v>
      </c>
      <c r="AO91" t="s">
        <v>2388</v>
      </c>
      <c r="AP91" s="31">
        <v>46206.473078703704</v>
      </c>
      <c r="AT91" s="31">
        <v>46206.473078703704</v>
      </c>
      <c r="AU91" s="14">
        <v>46206</v>
      </c>
      <c r="AV91" t="s">
        <v>2388</v>
      </c>
      <c r="AW91" t="s">
        <v>362</v>
      </c>
      <c r="AX91" t="s">
        <v>678</v>
      </c>
      <c r="AY91" s="14">
        <v>46206</v>
      </c>
      <c r="AZ91" t="s">
        <v>2389</v>
      </c>
      <c r="BA91" s="31">
        <v>46206.528553240743</v>
      </c>
      <c r="BB91" s="14">
        <v>46206</v>
      </c>
      <c r="BC91" t="s">
        <v>933</v>
      </c>
      <c r="BD91" s="31">
        <v>46206.533206018517</v>
      </c>
      <c r="BE91" s="14">
        <v>46206</v>
      </c>
      <c r="BF91" t="s">
        <v>4669</v>
      </c>
      <c r="BG91" s="31">
        <v>46206.590949074074</v>
      </c>
      <c r="BH91" s="14">
        <v>46206</v>
      </c>
      <c r="BI91" t="s">
        <v>1028</v>
      </c>
      <c r="BJ91" s="31">
        <v>46206.64335648148</v>
      </c>
      <c r="CP91" t="str">
        <f>VLOOKUP(A91,Sheet1!$A$2:$E$221,2,0)</f>
        <v>East Zone</v>
      </c>
    </row>
    <row r="92" spans="1:94" x14ac:dyDescent="0.35">
      <c r="A92" t="s">
        <v>807</v>
      </c>
      <c r="B92">
        <v>128</v>
      </c>
      <c r="C92" t="s">
        <v>9332</v>
      </c>
      <c r="D92" t="s">
        <v>678</v>
      </c>
      <c r="E92" t="s">
        <v>361</v>
      </c>
      <c r="F92" t="s">
        <v>362</v>
      </c>
      <c r="G92" t="s">
        <v>358</v>
      </c>
      <c r="H92" t="s">
        <v>4809</v>
      </c>
      <c r="I92">
        <v>245434</v>
      </c>
      <c r="J92" t="s">
        <v>1586</v>
      </c>
      <c r="K92" t="s">
        <v>1587</v>
      </c>
      <c r="L92" t="s">
        <v>4622</v>
      </c>
      <c r="M92" t="s">
        <v>4810</v>
      </c>
      <c r="N92">
        <v>40000</v>
      </c>
      <c r="O92" t="s">
        <v>1048</v>
      </c>
      <c r="P92" t="s">
        <v>1049</v>
      </c>
      <c r="Q92" t="s">
        <v>4813</v>
      </c>
      <c r="R92">
        <v>9703534109</v>
      </c>
      <c r="S92" t="s">
        <v>13394</v>
      </c>
      <c r="T92"/>
      <c r="V92" s="14">
        <v>46205</v>
      </c>
      <c r="W92" t="s">
        <v>4807</v>
      </c>
      <c r="X92" s="31">
        <v>46205.574618055558</v>
      </c>
      <c r="AN92" s="14">
        <v>46206</v>
      </c>
      <c r="AO92" t="s">
        <v>2388</v>
      </c>
      <c r="AP92" s="31">
        <v>46206.473043981481</v>
      </c>
      <c r="AT92" s="31">
        <v>46206.473043981481</v>
      </c>
      <c r="AU92" s="14">
        <v>46206</v>
      </c>
      <c r="AV92" t="s">
        <v>2388</v>
      </c>
      <c r="AW92" t="s">
        <v>362</v>
      </c>
      <c r="AX92" t="s">
        <v>678</v>
      </c>
      <c r="AY92" s="14">
        <v>46206</v>
      </c>
      <c r="AZ92" t="s">
        <v>2389</v>
      </c>
      <c r="BA92" s="31">
        <v>46206.52853009259</v>
      </c>
      <c r="BB92" s="14">
        <v>46206</v>
      </c>
      <c r="BC92" t="s">
        <v>933</v>
      </c>
      <c r="BD92" s="31">
        <v>46206.533206018517</v>
      </c>
      <c r="BE92" s="14">
        <v>46206</v>
      </c>
      <c r="BF92" t="s">
        <v>4669</v>
      </c>
      <c r="BG92" s="31">
        <v>46206.590925925928</v>
      </c>
      <c r="BH92" s="14">
        <v>46206</v>
      </c>
      <c r="BI92" t="s">
        <v>1028</v>
      </c>
      <c r="BJ92" s="31">
        <v>46206.643333333333</v>
      </c>
      <c r="BK92" s="14">
        <v>46206</v>
      </c>
      <c r="BL92" t="s">
        <v>1028</v>
      </c>
      <c r="BM92" s="31">
        <v>46206.645787037036</v>
      </c>
      <c r="BZ92" s="14">
        <v>46206</v>
      </c>
      <c r="CA92" t="s">
        <v>1028</v>
      </c>
      <c r="CB92" s="31">
        <v>46206.65452546296</v>
      </c>
      <c r="CC92" s="14">
        <v>46206</v>
      </c>
      <c r="CD92" t="s">
        <v>944</v>
      </c>
      <c r="CE92" s="31">
        <v>46206.660405092596</v>
      </c>
      <c r="CI92" s="14">
        <v>46206</v>
      </c>
      <c r="CJ92" t="s">
        <v>2937</v>
      </c>
      <c r="CK92" s="31">
        <v>46206.712175925924</v>
      </c>
      <c r="CP92" t="str">
        <f>VLOOKUP(A92,Sheet1!$A$2:$E$221,2,0)</f>
        <v>East Zone</v>
      </c>
    </row>
    <row r="93" spans="1:94" x14ac:dyDescent="0.35">
      <c r="A93" t="s">
        <v>807</v>
      </c>
      <c r="B93">
        <v>128</v>
      </c>
      <c r="C93" t="s">
        <v>9332</v>
      </c>
      <c r="D93" t="s">
        <v>678</v>
      </c>
      <c r="E93" t="s">
        <v>361</v>
      </c>
      <c r="F93" t="s">
        <v>362</v>
      </c>
      <c r="G93" t="s">
        <v>358</v>
      </c>
      <c r="H93" t="s">
        <v>4594</v>
      </c>
      <c r="I93">
        <v>253850</v>
      </c>
      <c r="J93" t="s">
        <v>1586</v>
      </c>
      <c r="K93" t="s">
        <v>1587</v>
      </c>
      <c r="L93" t="s">
        <v>4622</v>
      </c>
      <c r="M93" t="s">
        <v>4814</v>
      </c>
      <c r="N93">
        <v>77000</v>
      </c>
      <c r="O93" t="s">
        <v>939</v>
      </c>
      <c r="P93" t="s">
        <v>940</v>
      </c>
      <c r="Q93" t="s">
        <v>4595</v>
      </c>
      <c r="R93">
        <v>7170312651</v>
      </c>
      <c r="S93" t="s">
        <v>13394</v>
      </c>
      <c r="T93"/>
      <c r="V93" s="14">
        <v>46204</v>
      </c>
      <c r="W93" t="s">
        <v>4807</v>
      </c>
      <c r="X93" s="31">
        <v>46204.454236111109</v>
      </c>
      <c r="AN93" s="14">
        <v>46204</v>
      </c>
      <c r="AO93" t="s">
        <v>2388</v>
      </c>
      <c r="AP93" s="31">
        <v>46204.484942129631</v>
      </c>
      <c r="AT93" s="31">
        <v>46204.484942129631</v>
      </c>
      <c r="AU93" s="14">
        <v>46204</v>
      </c>
      <c r="AV93" t="s">
        <v>2388</v>
      </c>
      <c r="AW93" t="s">
        <v>362</v>
      </c>
      <c r="AX93" t="s">
        <v>678</v>
      </c>
      <c r="AY93" s="14">
        <v>46204</v>
      </c>
      <c r="AZ93" t="s">
        <v>2388</v>
      </c>
      <c r="BA93" s="31">
        <v>46204.494259259256</v>
      </c>
      <c r="BB93" s="14">
        <v>46204</v>
      </c>
      <c r="BC93" t="s">
        <v>933</v>
      </c>
      <c r="BD93" s="31">
        <v>46204.504872685182</v>
      </c>
      <c r="BE93" s="14">
        <v>46204</v>
      </c>
      <c r="BF93" t="s">
        <v>4663</v>
      </c>
      <c r="BG93" s="31">
        <v>46204.537326388891</v>
      </c>
      <c r="BH93" s="14">
        <v>46204</v>
      </c>
      <c r="BI93" t="s">
        <v>955</v>
      </c>
      <c r="BJ93" s="31">
        <v>46204.619259259256</v>
      </c>
      <c r="BK93" s="14">
        <v>46204</v>
      </c>
      <c r="BL93" t="s">
        <v>955</v>
      </c>
      <c r="BM93" s="31">
        <v>46204.620300925926</v>
      </c>
      <c r="BZ93" s="14">
        <v>46204</v>
      </c>
      <c r="CA93" t="s">
        <v>955</v>
      </c>
      <c r="CB93" s="31">
        <v>46204.633113425924</v>
      </c>
      <c r="CC93" s="14">
        <v>46204</v>
      </c>
      <c r="CD93" t="s">
        <v>944</v>
      </c>
      <c r="CE93" s="31">
        <v>46204.640092592592</v>
      </c>
      <c r="CI93" s="14">
        <v>46204</v>
      </c>
      <c r="CJ93" t="s">
        <v>2389</v>
      </c>
      <c r="CK93" s="31">
        <v>46204.701168981483</v>
      </c>
      <c r="CP93" t="str">
        <f>VLOOKUP(A93,Sheet1!$A$2:$E$221,2,0)</f>
        <v>East Zone</v>
      </c>
    </row>
    <row r="94" spans="1:94" x14ac:dyDescent="0.35">
      <c r="A94" t="s">
        <v>807</v>
      </c>
      <c r="B94">
        <v>128</v>
      </c>
      <c r="C94" t="s">
        <v>9332</v>
      </c>
      <c r="D94" t="s">
        <v>678</v>
      </c>
      <c r="E94" t="s">
        <v>361</v>
      </c>
      <c r="F94" t="s">
        <v>362</v>
      </c>
      <c r="G94" t="s">
        <v>358</v>
      </c>
      <c r="H94" t="s">
        <v>11813</v>
      </c>
      <c r="I94">
        <v>289522</v>
      </c>
      <c r="J94" t="s">
        <v>2978</v>
      </c>
      <c r="K94" t="s">
        <v>2979</v>
      </c>
      <c r="L94" t="s">
        <v>4622</v>
      </c>
      <c r="M94" t="s">
        <v>11814</v>
      </c>
      <c r="N94">
        <v>55000</v>
      </c>
      <c r="O94" t="s">
        <v>4041</v>
      </c>
      <c r="P94" t="s">
        <v>4042</v>
      </c>
      <c r="Q94" t="s">
        <v>9911</v>
      </c>
      <c r="R94">
        <v>1568209127</v>
      </c>
      <c r="S94" t="s">
        <v>13394</v>
      </c>
      <c r="T94"/>
      <c r="V94" s="14">
        <v>46210</v>
      </c>
      <c r="W94" t="s">
        <v>4797</v>
      </c>
      <c r="X94" s="31">
        <v>46210.529976851853</v>
      </c>
      <c r="AN94" s="14">
        <v>46210</v>
      </c>
      <c r="AO94" t="s">
        <v>2388</v>
      </c>
      <c r="AP94" s="31">
        <v>46210.633622685185</v>
      </c>
      <c r="AT94" s="31">
        <v>46210.633622685185</v>
      </c>
      <c r="AU94" s="14">
        <v>46210</v>
      </c>
      <c r="AV94" t="s">
        <v>2388</v>
      </c>
      <c r="AW94" t="s">
        <v>362</v>
      </c>
      <c r="AX94" t="s">
        <v>678</v>
      </c>
      <c r="AY94" s="14">
        <v>46210</v>
      </c>
      <c r="AZ94" t="s">
        <v>2388</v>
      </c>
      <c r="BA94" s="31">
        <v>46210.637361111112</v>
      </c>
      <c r="BB94" s="14">
        <v>46210</v>
      </c>
      <c r="BC94" t="s">
        <v>933</v>
      </c>
      <c r="BD94" s="31">
        <v>46210.65347222222</v>
      </c>
      <c r="BE94" s="14">
        <v>46210</v>
      </c>
      <c r="BF94" t="s">
        <v>4657</v>
      </c>
      <c r="BG94" s="31">
        <v>46210.678460648145</v>
      </c>
      <c r="BH94" s="14">
        <v>46210</v>
      </c>
      <c r="BI94" t="s">
        <v>942</v>
      </c>
      <c r="BJ94" s="31">
        <v>46210.730127314811</v>
      </c>
      <c r="BK94" s="14">
        <v>46210</v>
      </c>
      <c r="BL94" t="s">
        <v>942</v>
      </c>
      <c r="BM94" s="31">
        <v>46210.743981481479</v>
      </c>
      <c r="BZ94" s="14">
        <v>46210</v>
      </c>
      <c r="CA94" t="s">
        <v>942</v>
      </c>
      <c r="CB94" s="31">
        <v>46210.752812500003</v>
      </c>
      <c r="CC94" s="14">
        <v>46210</v>
      </c>
      <c r="CD94" t="s">
        <v>2404</v>
      </c>
      <c r="CE94" s="31">
        <v>46210.759108796294</v>
      </c>
      <c r="CI94" s="14">
        <v>46210</v>
      </c>
      <c r="CJ94" t="s">
        <v>2937</v>
      </c>
      <c r="CK94" s="31">
        <v>46210.77244212963</v>
      </c>
      <c r="CP94" t="str">
        <f>VLOOKUP(A94,Sheet1!$A$2:$E$221,2,0)</f>
        <v>East Zone</v>
      </c>
    </row>
    <row r="95" spans="1:94" x14ac:dyDescent="0.35">
      <c r="A95" t="s">
        <v>807</v>
      </c>
      <c r="B95">
        <v>128</v>
      </c>
      <c r="C95" t="s">
        <v>9332</v>
      </c>
      <c r="D95" t="s">
        <v>678</v>
      </c>
      <c r="E95" t="s">
        <v>361</v>
      </c>
      <c r="F95" t="s">
        <v>362</v>
      </c>
      <c r="G95" t="s">
        <v>358</v>
      </c>
      <c r="H95" t="s">
        <v>4602</v>
      </c>
      <c r="I95">
        <v>317677</v>
      </c>
      <c r="J95" t="s">
        <v>4604</v>
      </c>
      <c r="K95" t="s">
        <v>4605</v>
      </c>
      <c r="L95" t="s">
        <v>4622</v>
      </c>
      <c r="M95" t="s">
        <v>4815</v>
      </c>
      <c r="N95">
        <v>45000</v>
      </c>
      <c r="O95" t="s">
        <v>4630</v>
      </c>
      <c r="P95" t="s">
        <v>4631</v>
      </c>
      <c r="Q95" t="s">
        <v>4816</v>
      </c>
      <c r="R95">
        <v>7944141448</v>
      </c>
      <c r="S95" t="s">
        <v>683</v>
      </c>
      <c r="T95" t="s">
        <v>13265</v>
      </c>
      <c r="U95" s="1">
        <v>46205</v>
      </c>
      <c r="V95" s="14">
        <v>46205</v>
      </c>
      <c r="W95" t="s">
        <v>2937</v>
      </c>
      <c r="X95" s="31">
        <v>46205.557905092595</v>
      </c>
      <c r="AN95" s="14">
        <v>46205</v>
      </c>
      <c r="AO95" t="s">
        <v>2388</v>
      </c>
      <c r="AP95" s="31">
        <v>46205.575115740743</v>
      </c>
      <c r="AT95" s="31">
        <v>46205.575115740743</v>
      </c>
      <c r="AU95" s="14">
        <v>46205</v>
      </c>
      <c r="AV95" t="s">
        <v>2388</v>
      </c>
      <c r="AW95" t="s">
        <v>362</v>
      </c>
      <c r="AX95" t="s">
        <v>678</v>
      </c>
      <c r="AY95" s="14">
        <v>46205</v>
      </c>
      <c r="AZ95" t="s">
        <v>2389</v>
      </c>
      <c r="BA95" s="31">
        <v>46205.57917824074</v>
      </c>
      <c r="BB95" s="14">
        <v>46205</v>
      </c>
      <c r="BC95" t="s">
        <v>933</v>
      </c>
      <c r="BD95" s="31">
        <v>46205.590370370373</v>
      </c>
      <c r="BE95" s="14">
        <v>46205</v>
      </c>
      <c r="BF95" t="s">
        <v>4701</v>
      </c>
      <c r="BG95" s="31">
        <v>46205.629791666666</v>
      </c>
      <c r="BH95" s="14">
        <v>46205</v>
      </c>
      <c r="BI95" t="s">
        <v>955</v>
      </c>
      <c r="BJ95" s="31">
        <v>46205.684363425928</v>
      </c>
      <c r="BK95" s="14">
        <v>46205</v>
      </c>
      <c r="BL95" t="s">
        <v>955</v>
      </c>
      <c r="BM95" s="31">
        <v>46205.689004629632</v>
      </c>
      <c r="BZ95" s="14">
        <v>46205</v>
      </c>
      <c r="CA95" t="s">
        <v>955</v>
      </c>
      <c r="CB95" s="31">
        <v>46205.697465277779</v>
      </c>
      <c r="CC95" s="14">
        <v>46205</v>
      </c>
      <c r="CD95" t="s">
        <v>938</v>
      </c>
      <c r="CE95" s="31">
        <v>46205.738240740742</v>
      </c>
      <c r="CI95" s="14">
        <v>46205</v>
      </c>
      <c r="CJ95" t="s">
        <v>2937</v>
      </c>
      <c r="CK95" s="31">
        <v>46205.763518518521</v>
      </c>
      <c r="CP95" t="str">
        <f>VLOOKUP(A95,Sheet1!$A$2:$E$221,2,0)</f>
        <v>East Zone</v>
      </c>
    </row>
    <row r="96" spans="1:94" x14ac:dyDescent="0.35">
      <c r="A96" t="s">
        <v>807</v>
      </c>
      <c r="B96">
        <v>128</v>
      </c>
      <c r="C96" t="s">
        <v>9332</v>
      </c>
      <c r="D96" t="s">
        <v>678</v>
      </c>
      <c r="E96" t="s">
        <v>361</v>
      </c>
      <c r="F96" t="s">
        <v>362</v>
      </c>
      <c r="G96" t="s">
        <v>358</v>
      </c>
      <c r="H96" t="s">
        <v>4602</v>
      </c>
      <c r="I96">
        <v>317677</v>
      </c>
      <c r="J96" t="s">
        <v>4604</v>
      </c>
      <c r="K96" t="s">
        <v>4605</v>
      </c>
      <c r="L96" t="s">
        <v>4622</v>
      </c>
      <c r="M96" t="s">
        <v>4815</v>
      </c>
      <c r="N96">
        <v>90000</v>
      </c>
      <c r="O96" t="s">
        <v>931</v>
      </c>
      <c r="P96" t="s">
        <v>932</v>
      </c>
      <c r="Q96" t="s">
        <v>3984</v>
      </c>
      <c r="R96">
        <v>1416165222</v>
      </c>
      <c r="S96" t="s">
        <v>13394</v>
      </c>
      <c r="T96"/>
      <c r="V96" s="14">
        <v>46205</v>
      </c>
      <c r="W96" t="s">
        <v>2937</v>
      </c>
      <c r="X96" s="31">
        <v>46205.516157407408</v>
      </c>
      <c r="AN96" s="14">
        <v>46205</v>
      </c>
      <c r="AO96" t="s">
        <v>2388</v>
      </c>
      <c r="AP96" s="31">
        <v>46205.575092592589</v>
      </c>
      <c r="AT96" s="31">
        <v>46205.575092592589</v>
      </c>
      <c r="AU96" s="14">
        <v>46205</v>
      </c>
      <c r="AV96" t="s">
        <v>2388</v>
      </c>
      <c r="AW96" t="s">
        <v>362</v>
      </c>
      <c r="AX96" t="s">
        <v>678</v>
      </c>
      <c r="AY96" s="14">
        <v>46205</v>
      </c>
      <c r="AZ96" t="s">
        <v>2389</v>
      </c>
      <c r="BA96" s="31">
        <v>46205.579155092593</v>
      </c>
      <c r="BB96" s="14">
        <v>46205</v>
      </c>
      <c r="BC96" t="s">
        <v>933</v>
      </c>
      <c r="BD96" s="31">
        <v>46205.590370370373</v>
      </c>
      <c r="BE96" s="14">
        <v>46205</v>
      </c>
      <c r="BF96" t="s">
        <v>4701</v>
      </c>
      <c r="BG96" s="31">
        <v>46205.629780092589</v>
      </c>
      <c r="BH96" s="14">
        <v>46205</v>
      </c>
      <c r="BI96" t="s">
        <v>955</v>
      </c>
      <c r="BJ96" s="31">
        <v>46205.684340277781</v>
      </c>
      <c r="BK96" s="14">
        <v>46205</v>
      </c>
      <c r="BL96" t="s">
        <v>955</v>
      </c>
      <c r="BM96" s="31">
        <v>46205.688993055555</v>
      </c>
      <c r="BZ96" s="14">
        <v>46205</v>
      </c>
      <c r="CA96" t="s">
        <v>955</v>
      </c>
      <c r="CB96" s="31">
        <v>46205.697453703702</v>
      </c>
      <c r="CC96" s="14">
        <v>46205</v>
      </c>
      <c r="CD96" t="s">
        <v>938</v>
      </c>
      <c r="CE96" s="31">
        <v>46205.738240740742</v>
      </c>
      <c r="CI96" s="14">
        <v>46205</v>
      </c>
      <c r="CJ96" t="s">
        <v>2937</v>
      </c>
      <c r="CK96" s="31">
        <v>46205.763518518521</v>
      </c>
      <c r="CP96" t="str">
        <f>VLOOKUP(A96,Sheet1!$A$2:$E$221,2,0)</f>
        <v>East Zone</v>
      </c>
    </row>
    <row r="97" spans="1:94" x14ac:dyDescent="0.35">
      <c r="A97" t="s">
        <v>807</v>
      </c>
      <c r="B97">
        <v>128</v>
      </c>
      <c r="C97" t="s">
        <v>9332</v>
      </c>
      <c r="D97" t="s">
        <v>678</v>
      </c>
      <c r="E97" t="s">
        <v>361</v>
      </c>
      <c r="F97" t="s">
        <v>362</v>
      </c>
      <c r="G97" t="s">
        <v>358</v>
      </c>
      <c r="H97" t="s">
        <v>4602</v>
      </c>
      <c r="I97">
        <v>317677</v>
      </c>
      <c r="J97" t="s">
        <v>4604</v>
      </c>
      <c r="K97" t="s">
        <v>4605</v>
      </c>
      <c r="L97" t="s">
        <v>4622</v>
      </c>
      <c r="M97" t="s">
        <v>4815</v>
      </c>
      <c r="N97">
        <v>90000</v>
      </c>
      <c r="O97" t="s">
        <v>931</v>
      </c>
      <c r="P97" t="s">
        <v>932</v>
      </c>
      <c r="Q97" t="s">
        <v>4603</v>
      </c>
      <c r="R97">
        <v>8201576701</v>
      </c>
      <c r="S97" t="s">
        <v>683</v>
      </c>
      <c r="T97" t="s">
        <v>13259</v>
      </c>
      <c r="U97" s="1">
        <v>46205</v>
      </c>
      <c r="V97" s="14">
        <v>46205</v>
      </c>
      <c r="W97" t="s">
        <v>2937</v>
      </c>
      <c r="X97" s="31">
        <v>46205.516192129631</v>
      </c>
      <c r="AN97" s="14">
        <v>46205</v>
      </c>
      <c r="AO97" t="s">
        <v>2388</v>
      </c>
      <c r="AP97" s="31">
        <v>46205.575046296297</v>
      </c>
      <c r="AT97" s="31">
        <v>46205.575046296297</v>
      </c>
      <c r="AU97" s="14">
        <v>46205</v>
      </c>
      <c r="AV97" t="s">
        <v>2388</v>
      </c>
      <c r="AW97" t="s">
        <v>362</v>
      </c>
      <c r="AX97" t="s">
        <v>678</v>
      </c>
      <c r="AY97" s="14">
        <v>46205</v>
      </c>
      <c r="AZ97" t="s">
        <v>2389</v>
      </c>
      <c r="BA97" s="31">
        <v>46205.584560185183</v>
      </c>
      <c r="BB97" s="14">
        <v>46205</v>
      </c>
      <c r="BC97" t="s">
        <v>933</v>
      </c>
      <c r="BD97" s="31">
        <v>46205.590370370373</v>
      </c>
      <c r="BE97" s="14">
        <v>46205</v>
      </c>
      <c r="BF97" t="s">
        <v>4701</v>
      </c>
      <c r="BG97" s="31">
        <v>46205.629745370374</v>
      </c>
      <c r="BH97" s="14">
        <v>46205</v>
      </c>
      <c r="BI97" t="s">
        <v>955</v>
      </c>
      <c r="BJ97" s="31">
        <v>46205.684317129628</v>
      </c>
      <c r="BK97" s="14">
        <v>46205</v>
      </c>
      <c r="BL97" t="s">
        <v>955</v>
      </c>
      <c r="BM97" s="31">
        <v>46205.688958333332</v>
      </c>
      <c r="BZ97" s="14">
        <v>46205</v>
      </c>
      <c r="CA97" t="s">
        <v>955</v>
      </c>
      <c r="CB97" s="31">
        <v>46205.697418981479</v>
      </c>
      <c r="CC97" s="14">
        <v>46205</v>
      </c>
      <c r="CD97" t="s">
        <v>938</v>
      </c>
      <c r="CE97" s="31">
        <v>46205.738240740742</v>
      </c>
      <c r="CI97" s="14">
        <v>46205</v>
      </c>
      <c r="CJ97" t="s">
        <v>2937</v>
      </c>
      <c r="CK97" s="31">
        <v>46205.763518518521</v>
      </c>
      <c r="CP97" t="str">
        <f>VLOOKUP(A97,Sheet1!$A$2:$E$221,2,0)</f>
        <v>East Zone</v>
      </c>
    </row>
    <row r="98" spans="1:94" x14ac:dyDescent="0.35">
      <c r="A98" t="s">
        <v>807</v>
      </c>
      <c r="B98">
        <v>128</v>
      </c>
      <c r="C98" t="s">
        <v>9332</v>
      </c>
      <c r="D98" t="s">
        <v>678</v>
      </c>
      <c r="E98" t="s">
        <v>361</v>
      </c>
      <c r="F98" t="s">
        <v>362</v>
      </c>
      <c r="G98" t="s">
        <v>358</v>
      </c>
      <c r="H98" t="s">
        <v>4602</v>
      </c>
      <c r="I98">
        <v>317677</v>
      </c>
      <c r="J98" t="s">
        <v>4604</v>
      </c>
      <c r="K98" t="s">
        <v>4605</v>
      </c>
      <c r="L98" t="s">
        <v>4622</v>
      </c>
      <c r="M98" t="s">
        <v>4815</v>
      </c>
      <c r="N98">
        <v>90000</v>
      </c>
      <c r="O98" t="s">
        <v>931</v>
      </c>
      <c r="P98" t="s">
        <v>932</v>
      </c>
      <c r="Q98" t="s">
        <v>4606</v>
      </c>
      <c r="R98">
        <v>9197347627</v>
      </c>
      <c r="S98" t="s">
        <v>683</v>
      </c>
      <c r="T98" t="s">
        <v>13260</v>
      </c>
      <c r="U98" s="1">
        <v>46205</v>
      </c>
      <c r="V98" s="14">
        <v>46205</v>
      </c>
      <c r="W98" t="s">
        <v>2937</v>
      </c>
      <c r="X98" s="31">
        <v>46205.516134259262</v>
      </c>
      <c r="AN98" s="14">
        <v>46205</v>
      </c>
      <c r="AO98" t="s">
        <v>2388</v>
      </c>
      <c r="AP98" s="31">
        <v>46205.575069444443</v>
      </c>
      <c r="AT98" s="31">
        <v>46205.575069444443</v>
      </c>
      <c r="AU98" s="14">
        <v>46205</v>
      </c>
      <c r="AV98" t="s">
        <v>2388</v>
      </c>
      <c r="AW98" t="s">
        <v>362</v>
      </c>
      <c r="AX98" t="s">
        <v>678</v>
      </c>
      <c r="AY98" s="14">
        <v>46205</v>
      </c>
      <c r="AZ98" t="s">
        <v>2389</v>
      </c>
      <c r="BA98" s="31">
        <v>46205.584560185183</v>
      </c>
      <c r="BB98" s="14">
        <v>46205</v>
      </c>
      <c r="BC98" t="s">
        <v>933</v>
      </c>
      <c r="BD98" s="31">
        <v>46205.590370370373</v>
      </c>
      <c r="BE98" s="14">
        <v>46205</v>
      </c>
      <c r="BF98" t="s">
        <v>4701</v>
      </c>
      <c r="BG98" s="31">
        <v>46205.62976851852</v>
      </c>
      <c r="BH98" s="14">
        <v>46205</v>
      </c>
      <c r="BI98" t="s">
        <v>955</v>
      </c>
      <c r="BJ98" s="31">
        <v>46205.684328703705</v>
      </c>
      <c r="BK98" s="14">
        <v>46205</v>
      </c>
      <c r="BL98" t="s">
        <v>955</v>
      </c>
      <c r="BM98" s="31">
        <v>46205.688969907409</v>
      </c>
      <c r="BZ98" s="14">
        <v>46205</v>
      </c>
      <c r="CA98" t="s">
        <v>955</v>
      </c>
      <c r="CB98" s="31">
        <v>46205.697430555556</v>
      </c>
      <c r="CC98" s="14">
        <v>46205</v>
      </c>
      <c r="CD98" t="s">
        <v>938</v>
      </c>
      <c r="CE98" s="31">
        <v>46205.738240740742</v>
      </c>
      <c r="CI98" s="14">
        <v>46205</v>
      </c>
      <c r="CJ98" t="s">
        <v>2937</v>
      </c>
      <c r="CK98" s="31">
        <v>46205.763518518521</v>
      </c>
      <c r="CP98" t="str">
        <f>VLOOKUP(A98,Sheet1!$A$2:$E$221,2,0)</f>
        <v>East Zone</v>
      </c>
    </row>
    <row r="99" spans="1:94" x14ac:dyDescent="0.35">
      <c r="A99" t="s">
        <v>807</v>
      </c>
      <c r="B99">
        <v>128</v>
      </c>
      <c r="C99" t="s">
        <v>9332</v>
      </c>
      <c r="D99" t="s">
        <v>678</v>
      </c>
      <c r="E99" t="s">
        <v>361</v>
      </c>
      <c r="F99" t="s">
        <v>362</v>
      </c>
      <c r="G99" t="s">
        <v>358</v>
      </c>
      <c r="H99" t="s">
        <v>4817</v>
      </c>
      <c r="I99">
        <v>346507</v>
      </c>
      <c r="J99" t="s">
        <v>2454</v>
      </c>
      <c r="K99" t="s">
        <v>2455</v>
      </c>
      <c r="L99" t="s">
        <v>4622</v>
      </c>
      <c r="M99" t="s">
        <v>4818</v>
      </c>
      <c r="N99">
        <v>45000</v>
      </c>
      <c r="O99" t="s">
        <v>1637</v>
      </c>
      <c r="P99" t="s">
        <v>1638</v>
      </c>
      <c r="Q99" t="s">
        <v>1321</v>
      </c>
      <c r="R99">
        <v>7465806116</v>
      </c>
      <c r="S99" t="s">
        <v>13394</v>
      </c>
      <c r="T99"/>
      <c r="V99" s="14">
        <v>46206</v>
      </c>
      <c r="W99" t="s">
        <v>4794</v>
      </c>
      <c r="X99" s="31">
        <v>46206.52516203704</v>
      </c>
      <c r="AB99" s="14">
        <v>46206</v>
      </c>
      <c r="AC99" t="s">
        <v>4794</v>
      </c>
      <c r="AD99" s="31">
        <v>46206.525567129633</v>
      </c>
      <c r="AN99" s="14">
        <v>46206</v>
      </c>
      <c r="AO99" t="s">
        <v>2937</v>
      </c>
      <c r="AP99" s="31">
        <v>46206.550057870372</v>
      </c>
      <c r="AT99" s="31">
        <v>46206.550057870372</v>
      </c>
      <c r="AU99" s="14">
        <v>46206</v>
      </c>
      <c r="AV99" t="s">
        <v>2937</v>
      </c>
      <c r="AW99" t="s">
        <v>4605</v>
      </c>
      <c r="AX99" t="s">
        <v>677</v>
      </c>
      <c r="AY99" s="14">
        <v>46206</v>
      </c>
      <c r="AZ99" t="s">
        <v>2937</v>
      </c>
      <c r="BA99" s="31">
        <v>46206.550509259258</v>
      </c>
      <c r="BB99" s="14">
        <v>46206</v>
      </c>
      <c r="BC99" t="s">
        <v>933</v>
      </c>
      <c r="BD99" s="31">
        <v>46206.565949074073</v>
      </c>
      <c r="BE99" s="14">
        <v>46206</v>
      </c>
      <c r="BF99" t="s">
        <v>4657</v>
      </c>
      <c r="BG99" s="31">
        <v>46206.601053240738</v>
      </c>
      <c r="BH99" s="14">
        <v>46206</v>
      </c>
      <c r="BI99" t="s">
        <v>955</v>
      </c>
      <c r="BJ99" s="31">
        <v>46206.651956018519</v>
      </c>
      <c r="BK99" s="14">
        <v>46206</v>
      </c>
      <c r="BL99" t="s">
        <v>955</v>
      </c>
      <c r="BM99" s="31">
        <v>46206.653067129628</v>
      </c>
      <c r="BZ99" s="14">
        <v>46206</v>
      </c>
      <c r="CA99" t="s">
        <v>955</v>
      </c>
      <c r="CB99" s="31">
        <v>46206.672465277778</v>
      </c>
      <c r="CC99" s="14">
        <v>46206</v>
      </c>
      <c r="CD99" t="s">
        <v>944</v>
      </c>
      <c r="CE99" s="31">
        <v>46206.68849537037</v>
      </c>
      <c r="CI99" s="14">
        <v>46206</v>
      </c>
      <c r="CJ99" t="s">
        <v>2937</v>
      </c>
      <c r="CK99" s="31">
        <v>46206.728993055556</v>
      </c>
      <c r="CP99" t="str">
        <f>VLOOKUP(A99,Sheet1!$A$2:$E$221,2,0)</f>
        <v>East Zone</v>
      </c>
    </row>
    <row r="100" spans="1:94" x14ac:dyDescent="0.35">
      <c r="A100" t="s">
        <v>807</v>
      </c>
      <c r="B100">
        <v>128</v>
      </c>
      <c r="C100" t="s">
        <v>9332</v>
      </c>
      <c r="D100" t="s">
        <v>678</v>
      </c>
      <c r="E100" t="s">
        <v>361</v>
      </c>
      <c r="F100" t="s">
        <v>362</v>
      </c>
      <c r="G100" t="s">
        <v>358</v>
      </c>
      <c r="H100" t="s">
        <v>4819</v>
      </c>
      <c r="I100">
        <v>468356</v>
      </c>
      <c r="J100" t="s">
        <v>1596</v>
      </c>
      <c r="K100" t="s">
        <v>1597</v>
      </c>
      <c r="L100" t="s">
        <v>4622</v>
      </c>
      <c r="M100" t="s">
        <v>4820</v>
      </c>
      <c r="N100">
        <v>40000</v>
      </c>
      <c r="O100" t="s">
        <v>1048</v>
      </c>
      <c r="P100" t="s">
        <v>1049</v>
      </c>
      <c r="Q100" t="s">
        <v>4821</v>
      </c>
      <c r="R100">
        <v>1111607261</v>
      </c>
      <c r="S100" t="s">
        <v>13394</v>
      </c>
      <c r="T100"/>
      <c r="V100" s="14">
        <v>46205</v>
      </c>
      <c r="W100" t="s">
        <v>4794</v>
      </c>
      <c r="X100" s="31">
        <v>46205.443738425929</v>
      </c>
      <c r="AN100" s="14">
        <v>46205</v>
      </c>
      <c r="AO100" t="s">
        <v>2388</v>
      </c>
      <c r="AP100" s="31">
        <v>46205.497928240744</v>
      </c>
      <c r="AT100" s="31">
        <v>46205.497928240744</v>
      </c>
      <c r="AU100" s="14">
        <v>46205</v>
      </c>
      <c r="AV100" t="s">
        <v>2388</v>
      </c>
      <c r="AW100" t="s">
        <v>362</v>
      </c>
      <c r="AX100" t="s">
        <v>678</v>
      </c>
      <c r="AY100" s="14">
        <v>46205</v>
      </c>
      <c r="AZ100" t="s">
        <v>2388</v>
      </c>
      <c r="BA100" s="31">
        <v>46205.500023148146</v>
      </c>
      <c r="BB100" s="14">
        <v>46205</v>
      </c>
      <c r="BC100" t="s">
        <v>933</v>
      </c>
      <c r="BD100" s="31">
        <v>46205.502696759257</v>
      </c>
      <c r="BE100" s="14">
        <v>46205</v>
      </c>
      <c r="BF100" t="s">
        <v>4633</v>
      </c>
      <c r="BG100" s="31">
        <v>46205.553819444445</v>
      </c>
      <c r="BH100" s="14">
        <v>46205</v>
      </c>
      <c r="BI100" t="s">
        <v>943</v>
      </c>
      <c r="BJ100" s="31">
        <v>46205.588831018518</v>
      </c>
      <c r="BK100" s="14">
        <v>46205</v>
      </c>
      <c r="BL100" t="s">
        <v>943</v>
      </c>
      <c r="BM100" s="31">
        <v>46205.61414351852</v>
      </c>
      <c r="BZ100" s="14">
        <v>46205</v>
      </c>
      <c r="CA100" t="s">
        <v>943</v>
      </c>
      <c r="CB100" s="31">
        <v>46205.620428240742</v>
      </c>
      <c r="CC100" s="14">
        <v>46205</v>
      </c>
      <c r="CD100" t="s">
        <v>944</v>
      </c>
      <c r="CE100" s="31">
        <v>46205.625763888886</v>
      </c>
      <c r="CI100" s="14">
        <v>46205</v>
      </c>
      <c r="CJ100" t="s">
        <v>2937</v>
      </c>
      <c r="CK100" s="31">
        <v>46205.653020833335</v>
      </c>
      <c r="CP100" t="str">
        <f>VLOOKUP(A100,Sheet1!$A$2:$E$221,2,0)</f>
        <v>East Zone</v>
      </c>
    </row>
    <row r="101" spans="1:94" x14ac:dyDescent="0.35">
      <c r="A101" t="s">
        <v>807</v>
      </c>
      <c r="B101">
        <v>128</v>
      </c>
      <c r="C101" t="s">
        <v>9332</v>
      </c>
      <c r="D101" t="s">
        <v>678</v>
      </c>
      <c r="E101" t="s">
        <v>361</v>
      </c>
      <c r="F101" t="s">
        <v>362</v>
      </c>
      <c r="G101" t="s">
        <v>358</v>
      </c>
      <c r="H101" t="s">
        <v>4822</v>
      </c>
      <c r="I101">
        <v>482036</v>
      </c>
      <c r="J101" t="s">
        <v>4611</v>
      </c>
      <c r="K101" t="s">
        <v>4612</v>
      </c>
      <c r="L101" t="s">
        <v>4622</v>
      </c>
      <c r="M101" t="s">
        <v>4823</v>
      </c>
      <c r="N101">
        <v>50000</v>
      </c>
      <c r="O101" t="s">
        <v>947</v>
      </c>
      <c r="P101" t="s">
        <v>948</v>
      </c>
      <c r="Q101" t="s">
        <v>2986</v>
      </c>
      <c r="R101">
        <v>7362025883</v>
      </c>
      <c r="S101" t="s">
        <v>13394</v>
      </c>
      <c r="T101"/>
      <c r="V101" s="14">
        <v>46205</v>
      </c>
      <c r="W101" t="s">
        <v>4804</v>
      </c>
      <c r="X101" s="31">
        <v>46205.572743055556</v>
      </c>
      <c r="AN101" s="14">
        <v>46206</v>
      </c>
      <c r="AO101" t="s">
        <v>2937</v>
      </c>
      <c r="AP101" s="31">
        <v>46206.429074074076</v>
      </c>
      <c r="AT101" s="31">
        <v>46206.429074074076</v>
      </c>
      <c r="AU101" s="14">
        <v>46206</v>
      </c>
      <c r="AV101" t="s">
        <v>2937</v>
      </c>
      <c r="AW101" t="s">
        <v>4605</v>
      </c>
      <c r="AX101" t="s">
        <v>677</v>
      </c>
      <c r="AY101" s="14">
        <v>46206</v>
      </c>
      <c r="AZ101" t="s">
        <v>4804</v>
      </c>
      <c r="BA101" s="31">
        <v>46206.436203703706</v>
      </c>
      <c r="BB101" s="14">
        <v>46206</v>
      </c>
      <c r="BC101" t="s">
        <v>933</v>
      </c>
      <c r="BD101" s="31">
        <v>46206.440659722219</v>
      </c>
      <c r="BE101" s="14">
        <v>46206</v>
      </c>
      <c r="BF101" t="s">
        <v>4628</v>
      </c>
      <c r="BG101" s="31">
        <v>46206.448912037034</v>
      </c>
      <c r="BH101" s="14">
        <v>46206</v>
      </c>
      <c r="BI101" t="s">
        <v>943</v>
      </c>
      <c r="BJ101" s="31">
        <v>46206.471446759257</v>
      </c>
      <c r="BK101" s="14">
        <v>46206</v>
      </c>
      <c r="BL101" t="s">
        <v>943</v>
      </c>
      <c r="BM101" s="31">
        <v>46206.478391203702</v>
      </c>
      <c r="BZ101" s="14">
        <v>46206</v>
      </c>
      <c r="CA101" t="s">
        <v>943</v>
      </c>
      <c r="CB101" s="31">
        <v>46206.480902777781</v>
      </c>
      <c r="CC101" s="14">
        <v>46206</v>
      </c>
      <c r="CD101" t="s">
        <v>944</v>
      </c>
      <c r="CE101" s="31">
        <v>46206.501423611109</v>
      </c>
      <c r="CI101" s="14">
        <v>46206</v>
      </c>
      <c r="CJ101" t="s">
        <v>2937</v>
      </c>
      <c r="CK101" s="31">
        <v>46206.608101851853</v>
      </c>
      <c r="CP101" t="str">
        <f>VLOOKUP(A101,Sheet1!$A$2:$E$221,2,0)</f>
        <v>East Zone</v>
      </c>
    </row>
    <row r="102" spans="1:94" x14ac:dyDescent="0.35">
      <c r="A102" t="s">
        <v>807</v>
      </c>
      <c r="B102">
        <v>128</v>
      </c>
      <c r="C102" t="s">
        <v>9332</v>
      </c>
      <c r="D102" t="s">
        <v>678</v>
      </c>
      <c r="E102" t="s">
        <v>361</v>
      </c>
      <c r="F102" t="s">
        <v>362</v>
      </c>
      <c r="G102" t="s">
        <v>358</v>
      </c>
      <c r="H102" t="s">
        <v>1595</v>
      </c>
      <c r="I102">
        <v>506581</v>
      </c>
      <c r="J102" t="s">
        <v>1596</v>
      </c>
      <c r="K102" t="s">
        <v>1597</v>
      </c>
      <c r="L102" t="s">
        <v>4622</v>
      </c>
      <c r="M102" t="s">
        <v>11815</v>
      </c>
      <c r="N102">
        <v>90000</v>
      </c>
      <c r="O102" t="s">
        <v>931</v>
      </c>
      <c r="P102" t="s">
        <v>932</v>
      </c>
      <c r="Q102" t="s">
        <v>4704</v>
      </c>
      <c r="R102">
        <v>2112854886</v>
      </c>
      <c r="S102" t="s">
        <v>13394</v>
      </c>
      <c r="T102"/>
      <c r="V102" s="14">
        <v>46209</v>
      </c>
      <c r="W102" t="s">
        <v>11816</v>
      </c>
      <c r="X102" s="31">
        <v>46209.753993055558</v>
      </c>
      <c r="AN102" s="14">
        <v>46210</v>
      </c>
      <c r="AO102" t="s">
        <v>2388</v>
      </c>
      <c r="AP102" s="31">
        <v>46210.440844907411</v>
      </c>
      <c r="AT102" s="31">
        <v>46210.440844907411</v>
      </c>
      <c r="AU102" s="14">
        <v>46210</v>
      </c>
      <c r="AV102" t="s">
        <v>2388</v>
      </c>
      <c r="AW102" t="s">
        <v>362</v>
      </c>
      <c r="AX102" t="s">
        <v>678</v>
      </c>
      <c r="AY102" s="14">
        <v>46210</v>
      </c>
      <c r="AZ102" t="s">
        <v>2388</v>
      </c>
      <c r="BA102" s="31">
        <v>46210.50953703704</v>
      </c>
      <c r="BB102" s="14">
        <v>46210</v>
      </c>
      <c r="BC102" t="s">
        <v>933</v>
      </c>
      <c r="BD102" s="31">
        <v>46210.51834490741</v>
      </c>
      <c r="BE102" s="14">
        <v>46210</v>
      </c>
      <c r="BF102" t="s">
        <v>4716</v>
      </c>
      <c r="BG102" s="31">
        <v>46210.531134259261</v>
      </c>
      <c r="BH102" s="14">
        <v>46210</v>
      </c>
      <c r="BI102" t="s">
        <v>972</v>
      </c>
      <c r="BJ102" s="31">
        <v>46210.59684027778</v>
      </c>
      <c r="BK102" s="14">
        <v>46210</v>
      </c>
      <c r="BL102" t="s">
        <v>972</v>
      </c>
      <c r="BM102" s="31">
        <v>46210.59847222222</v>
      </c>
      <c r="BZ102" s="14">
        <v>46210</v>
      </c>
      <c r="CA102" t="s">
        <v>972</v>
      </c>
      <c r="CB102" s="31">
        <v>46210.605254629627</v>
      </c>
      <c r="CC102" s="14">
        <v>46210</v>
      </c>
      <c r="CD102" t="s">
        <v>944</v>
      </c>
      <c r="CE102" s="31">
        <v>46210.611701388887</v>
      </c>
      <c r="CI102" s="14">
        <v>46210</v>
      </c>
      <c r="CJ102" t="s">
        <v>2937</v>
      </c>
      <c r="CK102" s="31">
        <v>46210.748541666668</v>
      </c>
      <c r="CP102" t="str">
        <f>VLOOKUP(A102,Sheet1!$A$2:$E$221,2,0)</f>
        <v>East Zone</v>
      </c>
    </row>
    <row r="103" spans="1:94" x14ac:dyDescent="0.35">
      <c r="A103" t="s">
        <v>807</v>
      </c>
      <c r="B103">
        <v>128</v>
      </c>
      <c r="C103" t="s">
        <v>9332</v>
      </c>
      <c r="D103" t="s">
        <v>678</v>
      </c>
      <c r="E103" t="s">
        <v>361</v>
      </c>
      <c r="F103" t="s">
        <v>362</v>
      </c>
      <c r="G103" t="s">
        <v>358</v>
      </c>
      <c r="H103" t="s">
        <v>9338</v>
      </c>
      <c r="I103">
        <v>558651</v>
      </c>
      <c r="J103" t="s">
        <v>2454</v>
      </c>
      <c r="K103" t="s">
        <v>2455</v>
      </c>
      <c r="L103" t="s">
        <v>4622</v>
      </c>
      <c r="M103" t="s">
        <v>9339</v>
      </c>
      <c r="N103">
        <v>77000</v>
      </c>
      <c r="O103" t="s">
        <v>939</v>
      </c>
      <c r="P103" t="s">
        <v>940</v>
      </c>
      <c r="Q103" t="s">
        <v>9340</v>
      </c>
      <c r="R103">
        <v>8152230312</v>
      </c>
      <c r="S103" t="s">
        <v>13394</v>
      </c>
      <c r="T103"/>
      <c r="V103" s="14">
        <v>46202</v>
      </c>
      <c r="W103" t="s">
        <v>4794</v>
      </c>
      <c r="X103" s="31">
        <v>46202.401053240741</v>
      </c>
      <c r="AN103" s="14">
        <v>46203</v>
      </c>
      <c r="AO103" t="s">
        <v>2388</v>
      </c>
      <c r="AP103" s="31">
        <v>46203.711782407408</v>
      </c>
      <c r="AT103" s="31">
        <v>46203.711782407408</v>
      </c>
      <c r="AU103" s="14">
        <v>46203</v>
      </c>
      <c r="AV103" t="s">
        <v>2388</v>
      </c>
      <c r="AW103" t="s">
        <v>362</v>
      </c>
      <c r="AX103" t="s">
        <v>678</v>
      </c>
      <c r="AY103" s="14">
        <v>46204</v>
      </c>
      <c r="AZ103" t="s">
        <v>2937</v>
      </c>
      <c r="BA103" s="31">
        <v>46204.386932870373</v>
      </c>
      <c r="BB103" s="14">
        <v>46204</v>
      </c>
      <c r="BC103" t="s">
        <v>933</v>
      </c>
      <c r="BD103" s="31">
        <v>46204.40121527778</v>
      </c>
      <c r="BE103" s="14">
        <v>46204</v>
      </c>
      <c r="BF103" t="s">
        <v>4706</v>
      </c>
      <c r="BG103" s="31">
        <v>46204.404444444444</v>
      </c>
      <c r="BH103" s="14">
        <v>46204</v>
      </c>
      <c r="BI103" t="s">
        <v>955</v>
      </c>
      <c r="BJ103" s="31">
        <v>46204.45239583333</v>
      </c>
      <c r="BK103" s="14">
        <v>46204</v>
      </c>
      <c r="BL103" t="s">
        <v>955</v>
      </c>
      <c r="BM103" s="31">
        <v>46204.453553240739</v>
      </c>
      <c r="BZ103" s="14">
        <v>46204</v>
      </c>
      <c r="CA103" t="s">
        <v>955</v>
      </c>
      <c r="CB103" s="31">
        <v>46204.458541666667</v>
      </c>
      <c r="CC103" s="14">
        <v>46204</v>
      </c>
      <c r="CD103" t="s">
        <v>944</v>
      </c>
      <c r="CE103" s="31">
        <v>46204.474259259259</v>
      </c>
      <c r="CI103" s="14">
        <v>46204</v>
      </c>
      <c r="CJ103" t="s">
        <v>2389</v>
      </c>
      <c r="CK103" s="31">
        <v>46204.688356481478</v>
      </c>
      <c r="CP103" t="str">
        <f>VLOOKUP(A103,Sheet1!$A$2:$E$221,2,0)</f>
        <v>East Zone</v>
      </c>
    </row>
    <row r="104" spans="1:94" x14ac:dyDescent="0.35">
      <c r="A104" t="s">
        <v>807</v>
      </c>
      <c r="B104">
        <v>128</v>
      </c>
      <c r="C104" t="s">
        <v>9332</v>
      </c>
      <c r="D104" t="s">
        <v>678</v>
      </c>
      <c r="E104" t="s">
        <v>361</v>
      </c>
      <c r="F104" t="s">
        <v>362</v>
      </c>
      <c r="G104" t="s">
        <v>358</v>
      </c>
      <c r="H104" t="s">
        <v>11817</v>
      </c>
      <c r="I104">
        <v>585816</v>
      </c>
      <c r="J104" t="s">
        <v>2978</v>
      </c>
      <c r="K104" t="s">
        <v>2979</v>
      </c>
      <c r="L104" t="s">
        <v>4622</v>
      </c>
      <c r="M104" t="s">
        <v>11818</v>
      </c>
      <c r="N104">
        <v>65000</v>
      </c>
      <c r="O104" t="s">
        <v>1006</v>
      </c>
      <c r="P104" t="s">
        <v>1007</v>
      </c>
      <c r="Q104" t="s">
        <v>5081</v>
      </c>
      <c r="R104">
        <v>8325439026</v>
      </c>
      <c r="S104" t="s">
        <v>683</v>
      </c>
      <c r="T104" t="s">
        <v>13360</v>
      </c>
      <c r="U104" s="1">
        <v>46210</v>
      </c>
      <c r="V104" s="14">
        <v>46210</v>
      </c>
      <c r="W104" t="s">
        <v>4797</v>
      </c>
      <c r="X104" s="31">
        <v>46210.604120370372</v>
      </c>
      <c r="AN104" s="14">
        <v>46210</v>
      </c>
      <c r="AO104" t="s">
        <v>2388</v>
      </c>
      <c r="AP104" s="31">
        <v>46210.717824074076</v>
      </c>
      <c r="AT104" s="31">
        <v>46210.717824074076</v>
      </c>
      <c r="AU104" s="14">
        <v>46210</v>
      </c>
      <c r="AV104" t="s">
        <v>2388</v>
      </c>
      <c r="AW104" t="s">
        <v>362</v>
      </c>
      <c r="AX104" t="s">
        <v>678</v>
      </c>
      <c r="AY104" s="14">
        <v>46210</v>
      </c>
      <c r="AZ104" t="s">
        <v>2388</v>
      </c>
      <c r="BA104" s="31">
        <v>46210.74527777778</v>
      </c>
      <c r="BB104" s="14">
        <v>46210</v>
      </c>
      <c r="BC104" t="s">
        <v>933</v>
      </c>
      <c r="BD104" s="31">
        <v>46210.752604166664</v>
      </c>
      <c r="BE104" s="14">
        <v>46210</v>
      </c>
      <c r="BF104" t="s">
        <v>4643</v>
      </c>
      <c r="BG104" s="31">
        <v>46210.758333333331</v>
      </c>
      <c r="BH104" s="14">
        <v>46210</v>
      </c>
      <c r="BI104" t="s">
        <v>942</v>
      </c>
      <c r="BJ104" s="31">
        <v>46210.798680555556</v>
      </c>
      <c r="BN104" s="14">
        <v>46210</v>
      </c>
      <c r="BO104" t="s">
        <v>942</v>
      </c>
      <c r="BP104" s="31">
        <v>46210.79892361111</v>
      </c>
      <c r="CP104" t="str">
        <f>VLOOKUP(A104,Sheet1!$A$2:$E$221,2,0)</f>
        <v>East Zone</v>
      </c>
    </row>
    <row r="105" spans="1:94" x14ac:dyDescent="0.35">
      <c r="A105" t="s">
        <v>807</v>
      </c>
      <c r="B105">
        <v>128</v>
      </c>
      <c r="C105" t="s">
        <v>9332</v>
      </c>
      <c r="D105" t="s">
        <v>678</v>
      </c>
      <c r="E105" t="s">
        <v>361</v>
      </c>
      <c r="F105" t="s">
        <v>362</v>
      </c>
      <c r="G105" t="s">
        <v>358</v>
      </c>
      <c r="H105" t="s">
        <v>11819</v>
      </c>
      <c r="I105">
        <v>651353</v>
      </c>
      <c r="J105" t="s">
        <v>2454</v>
      </c>
      <c r="K105" t="s">
        <v>2455</v>
      </c>
      <c r="L105" t="s">
        <v>4622</v>
      </c>
      <c r="M105" t="s">
        <v>11820</v>
      </c>
      <c r="N105">
        <v>35000</v>
      </c>
      <c r="O105" t="s">
        <v>11806</v>
      </c>
      <c r="P105" t="s">
        <v>11807</v>
      </c>
      <c r="Q105" t="s">
        <v>11821</v>
      </c>
      <c r="R105">
        <v>4492504345</v>
      </c>
      <c r="S105" t="s">
        <v>13394</v>
      </c>
      <c r="T105"/>
      <c r="V105" s="14">
        <v>46210</v>
      </c>
      <c r="W105" t="s">
        <v>4794</v>
      </c>
      <c r="X105" s="31">
        <v>46210.414849537039</v>
      </c>
      <c r="AN105" s="14">
        <v>46210</v>
      </c>
      <c r="AO105" t="s">
        <v>2388</v>
      </c>
      <c r="AP105" s="31">
        <v>46210.473807870374</v>
      </c>
      <c r="AT105" s="31">
        <v>46210.473807870374</v>
      </c>
      <c r="AU105" s="14">
        <v>46210</v>
      </c>
      <c r="AV105" t="s">
        <v>2388</v>
      </c>
      <c r="AW105" t="s">
        <v>362</v>
      </c>
      <c r="AX105" t="s">
        <v>678</v>
      </c>
      <c r="AY105" s="14">
        <v>46210</v>
      </c>
      <c r="AZ105" t="s">
        <v>2388</v>
      </c>
      <c r="BA105" s="31">
        <v>46210.510208333333</v>
      </c>
      <c r="BB105" s="14">
        <v>46210</v>
      </c>
      <c r="BC105" t="s">
        <v>933</v>
      </c>
      <c r="BD105" s="31">
        <v>46210.518368055556</v>
      </c>
      <c r="BE105" s="14">
        <v>46210</v>
      </c>
      <c r="BF105" t="s">
        <v>4716</v>
      </c>
      <c r="BG105" s="31">
        <v>46210.530081018522</v>
      </c>
      <c r="BH105" s="14">
        <v>46210</v>
      </c>
      <c r="BI105" t="s">
        <v>972</v>
      </c>
      <c r="BJ105" s="31">
        <v>46210.590266203704</v>
      </c>
      <c r="BK105" s="14">
        <v>46210</v>
      </c>
      <c r="BL105" t="s">
        <v>943</v>
      </c>
      <c r="BM105" s="31">
        <v>46210.650208333333</v>
      </c>
      <c r="BN105" s="14">
        <v>46210</v>
      </c>
      <c r="BO105" t="s">
        <v>972</v>
      </c>
      <c r="BP105" s="31">
        <v>46210.592256944445</v>
      </c>
      <c r="BZ105" s="14">
        <v>46210</v>
      </c>
      <c r="CA105" t="s">
        <v>943</v>
      </c>
      <c r="CB105" s="31">
        <v>46210.654467592591</v>
      </c>
      <c r="CC105" s="14">
        <v>46210</v>
      </c>
      <c r="CD105" t="s">
        <v>944</v>
      </c>
      <c r="CE105" s="31">
        <v>46210.666261574072</v>
      </c>
      <c r="CI105" s="14">
        <v>46210</v>
      </c>
      <c r="CJ105" t="s">
        <v>2937</v>
      </c>
      <c r="CK105" s="31">
        <v>46210.751712962963</v>
      </c>
      <c r="CP105" t="str">
        <f>VLOOKUP(A105,Sheet1!$A$2:$E$221,2,0)</f>
        <v>East Zone</v>
      </c>
    </row>
    <row r="106" spans="1:94" x14ac:dyDescent="0.35">
      <c r="A106" t="s">
        <v>807</v>
      </c>
      <c r="B106">
        <v>128</v>
      </c>
      <c r="C106" t="s">
        <v>9332</v>
      </c>
      <c r="D106" t="s">
        <v>678</v>
      </c>
      <c r="E106" t="s">
        <v>361</v>
      </c>
      <c r="F106" t="s">
        <v>362</v>
      </c>
      <c r="G106" t="s">
        <v>358</v>
      </c>
      <c r="H106" t="s">
        <v>4596</v>
      </c>
      <c r="I106">
        <v>778935</v>
      </c>
      <c r="J106" t="s">
        <v>2454</v>
      </c>
      <c r="K106" t="s">
        <v>2455</v>
      </c>
      <c r="L106" t="s">
        <v>4622</v>
      </c>
      <c r="M106" t="s">
        <v>4824</v>
      </c>
      <c r="N106">
        <v>90000</v>
      </c>
      <c r="O106" t="s">
        <v>931</v>
      </c>
      <c r="P106" t="s">
        <v>932</v>
      </c>
      <c r="Q106" t="s">
        <v>1162</v>
      </c>
      <c r="R106">
        <v>4685612959</v>
      </c>
      <c r="S106" t="s">
        <v>13394</v>
      </c>
      <c r="T106"/>
      <c r="V106" s="14">
        <v>46204</v>
      </c>
      <c r="W106" t="s">
        <v>4794</v>
      </c>
      <c r="X106" s="31">
        <v>46204.556388888886</v>
      </c>
      <c r="AN106" s="14">
        <v>46204</v>
      </c>
      <c r="AO106" t="s">
        <v>2388</v>
      </c>
      <c r="AP106" s="31">
        <v>46204.683645833335</v>
      </c>
      <c r="AT106" s="31">
        <v>46204.683645833335</v>
      </c>
      <c r="AU106" s="14">
        <v>46204</v>
      </c>
      <c r="AV106" t="s">
        <v>2388</v>
      </c>
      <c r="AW106" t="s">
        <v>362</v>
      </c>
      <c r="AX106" t="s">
        <v>678</v>
      </c>
      <c r="AY106" s="14">
        <v>46204</v>
      </c>
      <c r="AZ106" t="s">
        <v>2388</v>
      </c>
      <c r="BA106" s="31">
        <v>46204.687118055554</v>
      </c>
      <c r="BB106" s="14">
        <v>46204</v>
      </c>
      <c r="BC106" t="s">
        <v>933</v>
      </c>
      <c r="BD106" s="31">
        <v>46204.694016203706</v>
      </c>
      <c r="BE106" s="14">
        <v>46204</v>
      </c>
      <c r="BF106" t="s">
        <v>4788</v>
      </c>
      <c r="BG106" s="31">
        <v>46204.700844907406</v>
      </c>
      <c r="BH106" s="14">
        <v>46204</v>
      </c>
      <c r="BI106" t="s">
        <v>955</v>
      </c>
      <c r="BJ106" s="31">
        <v>46204.778275462966</v>
      </c>
      <c r="BK106" s="14">
        <v>46204</v>
      </c>
      <c r="BL106" t="s">
        <v>955</v>
      </c>
      <c r="BM106" s="31">
        <v>46204.779351851852</v>
      </c>
      <c r="BZ106" s="14">
        <v>46204</v>
      </c>
      <c r="CA106" t="s">
        <v>955</v>
      </c>
      <c r="CB106" s="31">
        <v>46204.786030092589</v>
      </c>
      <c r="CC106" s="14">
        <v>46204</v>
      </c>
      <c r="CD106" t="s">
        <v>938</v>
      </c>
      <c r="CE106" s="31">
        <v>46204.794918981483</v>
      </c>
      <c r="CI106" s="14">
        <v>46204</v>
      </c>
      <c r="CJ106" t="s">
        <v>2389</v>
      </c>
      <c r="CK106" s="31">
        <v>46204.816608796296</v>
      </c>
      <c r="CP106" t="str">
        <f>VLOOKUP(A106,Sheet1!$A$2:$E$221,2,0)</f>
        <v>East Zone</v>
      </c>
    </row>
    <row r="107" spans="1:94" x14ac:dyDescent="0.35">
      <c r="A107" t="s">
        <v>4825</v>
      </c>
      <c r="B107">
        <v>239</v>
      </c>
      <c r="C107" t="s">
        <v>9332</v>
      </c>
      <c r="D107" t="s">
        <v>678</v>
      </c>
      <c r="E107" t="s">
        <v>143</v>
      </c>
      <c r="F107" t="s">
        <v>366</v>
      </c>
      <c r="G107" t="s">
        <v>358</v>
      </c>
      <c r="H107" t="s">
        <v>9947</v>
      </c>
      <c r="I107">
        <v>73583</v>
      </c>
      <c r="J107" t="s">
        <v>966</v>
      </c>
      <c r="K107" t="s">
        <v>4836</v>
      </c>
      <c r="L107" t="s">
        <v>4622</v>
      </c>
      <c r="M107" t="s">
        <v>9948</v>
      </c>
      <c r="N107">
        <v>45000</v>
      </c>
      <c r="O107" t="s">
        <v>9889</v>
      </c>
      <c r="P107" t="s">
        <v>9890</v>
      </c>
      <c r="Q107" t="s">
        <v>9949</v>
      </c>
      <c r="R107">
        <v>1462327321</v>
      </c>
      <c r="S107" t="s">
        <v>13394</v>
      </c>
      <c r="T107"/>
      <c r="V107" s="14">
        <v>46209</v>
      </c>
      <c r="W107" t="s">
        <v>4839</v>
      </c>
      <c r="X107" s="31">
        <v>46209.335902777777</v>
      </c>
      <c r="AN107" s="14">
        <v>46209</v>
      </c>
      <c r="AO107" t="s">
        <v>963</v>
      </c>
      <c r="AP107" s="31">
        <v>46209.405891203707</v>
      </c>
      <c r="AT107" s="31">
        <v>46209.405891203707</v>
      </c>
      <c r="AU107" s="14">
        <v>46209</v>
      </c>
      <c r="AV107" t="s">
        <v>963</v>
      </c>
      <c r="AW107" t="s">
        <v>366</v>
      </c>
      <c r="AX107" t="s">
        <v>678</v>
      </c>
      <c r="AY107" s="14">
        <v>46209</v>
      </c>
      <c r="AZ107" t="s">
        <v>4839</v>
      </c>
      <c r="BA107" s="31">
        <v>46209.421226851853</v>
      </c>
      <c r="BB107" s="14">
        <v>46209</v>
      </c>
      <c r="BC107" t="s">
        <v>933</v>
      </c>
      <c r="BD107" s="31">
        <v>46209.43476851852</v>
      </c>
      <c r="BE107" s="14">
        <v>46209</v>
      </c>
      <c r="BF107" t="s">
        <v>4643</v>
      </c>
      <c r="BG107" s="31">
        <v>46209.634236111109</v>
      </c>
      <c r="BH107" s="14">
        <v>46209</v>
      </c>
      <c r="BI107" t="s">
        <v>972</v>
      </c>
      <c r="BJ107" s="31">
        <v>46209.655243055553</v>
      </c>
      <c r="BK107" s="14">
        <v>46209</v>
      </c>
      <c r="BL107" t="s">
        <v>972</v>
      </c>
      <c r="BM107" s="31">
        <v>46209.656666666669</v>
      </c>
      <c r="BZ107" s="14">
        <v>46209</v>
      </c>
      <c r="CA107" t="s">
        <v>972</v>
      </c>
      <c r="CB107" s="31">
        <v>46209.662187499998</v>
      </c>
      <c r="CC107" s="14">
        <v>46209</v>
      </c>
      <c r="CD107" t="s">
        <v>938</v>
      </c>
      <c r="CE107" s="31">
        <v>46209.669641203705</v>
      </c>
      <c r="CI107" s="14">
        <v>46210</v>
      </c>
      <c r="CJ107" t="s">
        <v>964</v>
      </c>
      <c r="CK107" s="31">
        <v>46210.586921296293</v>
      </c>
      <c r="CP107" t="str">
        <f>VLOOKUP(A107,Sheet1!$A$2:$E$221,2,0)</f>
        <v>East Zone</v>
      </c>
    </row>
    <row r="108" spans="1:94" x14ac:dyDescent="0.35">
      <c r="A108" t="s">
        <v>4825</v>
      </c>
      <c r="B108">
        <v>239</v>
      </c>
      <c r="C108" t="s">
        <v>9332</v>
      </c>
      <c r="D108" t="s">
        <v>678</v>
      </c>
      <c r="E108" t="s">
        <v>143</v>
      </c>
      <c r="F108" t="s">
        <v>366</v>
      </c>
      <c r="G108" t="s">
        <v>358</v>
      </c>
      <c r="H108" t="s">
        <v>4826</v>
      </c>
      <c r="I108">
        <v>77752</v>
      </c>
      <c r="J108" t="s">
        <v>961</v>
      </c>
      <c r="K108" t="s">
        <v>962</v>
      </c>
      <c r="L108" t="s">
        <v>4622</v>
      </c>
      <c r="M108" t="s">
        <v>4827</v>
      </c>
      <c r="N108">
        <v>90000</v>
      </c>
      <c r="O108" t="s">
        <v>931</v>
      </c>
      <c r="P108" t="s">
        <v>932</v>
      </c>
      <c r="Q108" t="s">
        <v>4828</v>
      </c>
      <c r="R108">
        <v>6108240867</v>
      </c>
      <c r="S108" t="s">
        <v>13394</v>
      </c>
      <c r="T108"/>
      <c r="V108" s="14">
        <v>46204</v>
      </c>
      <c r="W108" t="s">
        <v>4829</v>
      </c>
      <c r="X108" s="31">
        <v>46204.603460648148</v>
      </c>
      <c r="AN108" s="14">
        <v>46204</v>
      </c>
      <c r="AO108" t="s">
        <v>963</v>
      </c>
      <c r="AP108" s="31">
        <v>46204.661307870374</v>
      </c>
      <c r="AT108" s="31">
        <v>46204.661307870374</v>
      </c>
      <c r="AU108" s="14">
        <v>46204</v>
      </c>
      <c r="AV108" t="s">
        <v>963</v>
      </c>
      <c r="AW108" t="s">
        <v>366</v>
      </c>
      <c r="AX108" t="s">
        <v>678</v>
      </c>
      <c r="AY108" s="14">
        <v>46204</v>
      </c>
      <c r="AZ108" t="s">
        <v>4829</v>
      </c>
      <c r="BA108" s="31">
        <v>46204.667303240742</v>
      </c>
      <c r="BB108" s="14">
        <v>46204</v>
      </c>
      <c r="BC108" t="s">
        <v>933</v>
      </c>
      <c r="BD108" s="31">
        <v>46204.683136574073</v>
      </c>
      <c r="BE108" s="14">
        <v>46204</v>
      </c>
      <c r="BF108" t="s">
        <v>4684</v>
      </c>
      <c r="BG108" s="31">
        <v>46204.702060185184</v>
      </c>
      <c r="BH108" s="14">
        <v>46204</v>
      </c>
      <c r="BI108" t="s">
        <v>955</v>
      </c>
      <c r="BJ108" s="31">
        <v>46204.783564814818</v>
      </c>
      <c r="BK108" s="14">
        <v>46204</v>
      </c>
      <c r="BL108" t="s">
        <v>955</v>
      </c>
      <c r="BM108" s="31">
        <v>46204.784537037034</v>
      </c>
      <c r="BZ108" s="14">
        <v>46204</v>
      </c>
      <c r="CA108" t="s">
        <v>955</v>
      </c>
      <c r="CB108" s="31">
        <v>46204.786215277774</v>
      </c>
      <c r="CC108" s="14">
        <v>46204</v>
      </c>
      <c r="CD108" t="s">
        <v>944</v>
      </c>
      <c r="CE108" s="31">
        <v>46204.787662037037</v>
      </c>
      <c r="CI108" s="14">
        <v>46204</v>
      </c>
      <c r="CJ108" t="s">
        <v>964</v>
      </c>
      <c r="CK108" s="31">
        <v>46204.814606481479</v>
      </c>
      <c r="CP108" t="str">
        <f>VLOOKUP(A108,Sheet1!$A$2:$E$221,2,0)</f>
        <v>East Zone</v>
      </c>
    </row>
    <row r="109" spans="1:94" x14ac:dyDescent="0.35">
      <c r="A109" t="s">
        <v>4825</v>
      </c>
      <c r="B109">
        <v>239</v>
      </c>
      <c r="C109" t="s">
        <v>9332</v>
      </c>
      <c r="D109" t="s">
        <v>678</v>
      </c>
      <c r="E109" t="s">
        <v>143</v>
      </c>
      <c r="F109" t="s">
        <v>366</v>
      </c>
      <c r="G109" t="s">
        <v>358</v>
      </c>
      <c r="H109" t="s">
        <v>4830</v>
      </c>
      <c r="I109">
        <v>103115</v>
      </c>
      <c r="J109" t="s">
        <v>121</v>
      </c>
      <c r="K109" t="s">
        <v>965</v>
      </c>
      <c r="L109" t="s">
        <v>4622</v>
      </c>
      <c r="M109" t="s">
        <v>4831</v>
      </c>
      <c r="N109">
        <v>40000</v>
      </c>
      <c r="O109" t="s">
        <v>4648</v>
      </c>
      <c r="P109" t="s">
        <v>4649</v>
      </c>
      <c r="Q109" t="s">
        <v>4832</v>
      </c>
      <c r="R109">
        <v>3655395348</v>
      </c>
      <c r="S109" t="s">
        <v>13394</v>
      </c>
      <c r="T109"/>
      <c r="V109" s="14">
        <v>46204</v>
      </c>
      <c r="W109" t="s">
        <v>4833</v>
      </c>
      <c r="X109" s="31">
        <v>46204.696087962962</v>
      </c>
      <c r="AN109" s="14">
        <v>46205</v>
      </c>
      <c r="AO109" t="s">
        <v>963</v>
      </c>
      <c r="AP109" s="31">
        <v>46205.509988425925</v>
      </c>
      <c r="AT109" s="31">
        <v>46205.509988425925</v>
      </c>
      <c r="AU109" s="14">
        <v>46205</v>
      </c>
      <c r="AV109" t="s">
        <v>963</v>
      </c>
      <c r="AW109" t="s">
        <v>366</v>
      </c>
      <c r="AX109" t="s">
        <v>678</v>
      </c>
      <c r="AY109" s="14">
        <v>46205</v>
      </c>
      <c r="AZ109" t="s">
        <v>4834</v>
      </c>
      <c r="BA109" s="31">
        <v>46205.515821759262</v>
      </c>
      <c r="BB109" s="14">
        <v>46205</v>
      </c>
      <c r="BC109" t="s">
        <v>933</v>
      </c>
      <c r="BD109" s="31">
        <v>46205.52008101852</v>
      </c>
      <c r="BE109" s="14">
        <v>46205</v>
      </c>
      <c r="BF109" t="s">
        <v>4788</v>
      </c>
      <c r="BG109" s="31">
        <v>46205.531944444447</v>
      </c>
      <c r="BH109" s="14">
        <v>46205</v>
      </c>
      <c r="BI109" t="s">
        <v>943</v>
      </c>
      <c r="BJ109" s="31">
        <v>46205.589560185188</v>
      </c>
      <c r="BK109" s="14">
        <v>46205</v>
      </c>
      <c r="BL109" t="s">
        <v>943</v>
      </c>
      <c r="BM109" s="31">
        <v>46205.600752314815</v>
      </c>
      <c r="BZ109" s="14">
        <v>46205</v>
      </c>
      <c r="CA109" t="s">
        <v>943</v>
      </c>
      <c r="CB109" s="31">
        <v>46205.614178240743</v>
      </c>
      <c r="CC109" s="14">
        <v>46205</v>
      </c>
      <c r="CD109" t="s">
        <v>938</v>
      </c>
      <c r="CE109" s="31">
        <v>46205.627800925926</v>
      </c>
      <c r="CI109" s="14">
        <v>46205</v>
      </c>
      <c r="CJ109" t="s">
        <v>964</v>
      </c>
      <c r="CK109" s="31">
        <v>46205.70853009259</v>
      </c>
      <c r="CP109" t="str">
        <f>VLOOKUP(A109,Sheet1!$A$2:$E$221,2,0)</f>
        <v>East Zone</v>
      </c>
    </row>
    <row r="110" spans="1:94" x14ac:dyDescent="0.35">
      <c r="A110" t="s">
        <v>4825</v>
      </c>
      <c r="B110">
        <v>239</v>
      </c>
      <c r="C110" t="s">
        <v>9332</v>
      </c>
      <c r="D110" t="s">
        <v>678</v>
      </c>
      <c r="E110" t="s">
        <v>143</v>
      </c>
      <c r="F110" t="s">
        <v>366</v>
      </c>
      <c r="G110" t="s">
        <v>358</v>
      </c>
      <c r="H110" t="s">
        <v>4835</v>
      </c>
      <c r="I110">
        <v>116634</v>
      </c>
      <c r="J110" t="s">
        <v>966</v>
      </c>
      <c r="K110" t="s">
        <v>4836</v>
      </c>
      <c r="L110" t="s">
        <v>4622</v>
      </c>
      <c r="M110" t="s">
        <v>4837</v>
      </c>
      <c r="N110">
        <v>90000</v>
      </c>
      <c r="O110" t="s">
        <v>931</v>
      </c>
      <c r="P110" t="s">
        <v>932</v>
      </c>
      <c r="Q110" t="s">
        <v>4838</v>
      </c>
      <c r="R110">
        <v>6730553675</v>
      </c>
      <c r="S110" t="s">
        <v>13394</v>
      </c>
      <c r="T110"/>
      <c r="V110" s="14">
        <v>46204</v>
      </c>
      <c r="W110" t="s">
        <v>4839</v>
      </c>
      <c r="X110" s="31">
        <v>46204.688738425924</v>
      </c>
      <c r="AN110" s="14">
        <v>46204</v>
      </c>
      <c r="AO110" t="s">
        <v>964</v>
      </c>
      <c r="AP110" s="31">
        <v>46204.716249999998</v>
      </c>
      <c r="AT110" s="31">
        <v>46204.716249999998</v>
      </c>
      <c r="AU110" s="14">
        <v>46204</v>
      </c>
      <c r="AV110" t="s">
        <v>964</v>
      </c>
      <c r="AW110" t="s">
        <v>4840</v>
      </c>
      <c r="AX110" t="s">
        <v>677</v>
      </c>
      <c r="AY110" s="14">
        <v>46204</v>
      </c>
      <c r="AZ110" t="s">
        <v>964</v>
      </c>
      <c r="BA110" s="31">
        <v>46204.716666666667</v>
      </c>
      <c r="BB110" s="14">
        <v>46204</v>
      </c>
      <c r="BC110" t="s">
        <v>933</v>
      </c>
      <c r="BD110" s="31">
        <v>46204.720277777778</v>
      </c>
      <c r="BE110" s="14">
        <v>46204</v>
      </c>
      <c r="BF110" t="s">
        <v>4684</v>
      </c>
      <c r="BG110" s="31">
        <v>46204.728194444448</v>
      </c>
      <c r="BH110" s="14">
        <v>46204</v>
      </c>
      <c r="BI110" t="s">
        <v>955</v>
      </c>
      <c r="BJ110" s="31">
        <v>46204.781759259262</v>
      </c>
      <c r="BK110" s="14">
        <v>46204</v>
      </c>
      <c r="BL110" t="s">
        <v>955</v>
      </c>
      <c r="BM110" s="31">
        <v>46204.783090277779</v>
      </c>
      <c r="BZ110" s="14">
        <v>46204</v>
      </c>
      <c r="CA110" t="s">
        <v>955</v>
      </c>
      <c r="CB110" s="31">
        <v>46204.786111111112</v>
      </c>
      <c r="CC110" s="14">
        <v>46204</v>
      </c>
      <c r="CD110" t="s">
        <v>944</v>
      </c>
      <c r="CE110" s="31">
        <v>46204.78837962963</v>
      </c>
      <c r="CI110" s="14">
        <v>46204</v>
      </c>
      <c r="CJ110" t="s">
        <v>964</v>
      </c>
      <c r="CK110" s="31">
        <v>46204.800613425927</v>
      </c>
      <c r="CP110" t="str">
        <f>VLOOKUP(A110,Sheet1!$A$2:$E$221,2,0)</f>
        <v>East Zone</v>
      </c>
    </row>
    <row r="111" spans="1:94" x14ac:dyDescent="0.35">
      <c r="A111" t="s">
        <v>4825</v>
      </c>
      <c r="B111">
        <v>239</v>
      </c>
      <c r="C111" t="s">
        <v>9332</v>
      </c>
      <c r="D111" t="s">
        <v>678</v>
      </c>
      <c r="E111" t="s">
        <v>143</v>
      </c>
      <c r="F111" t="s">
        <v>366</v>
      </c>
      <c r="G111" t="s">
        <v>358</v>
      </c>
      <c r="H111" t="s">
        <v>4841</v>
      </c>
      <c r="I111">
        <v>144307</v>
      </c>
      <c r="J111" t="s">
        <v>121</v>
      </c>
      <c r="K111" t="s">
        <v>965</v>
      </c>
      <c r="L111" t="s">
        <v>4622</v>
      </c>
      <c r="M111" t="s">
        <v>4842</v>
      </c>
      <c r="N111">
        <v>90000</v>
      </c>
      <c r="O111" t="s">
        <v>931</v>
      </c>
      <c r="P111" t="s">
        <v>932</v>
      </c>
      <c r="Q111" t="s">
        <v>4318</v>
      </c>
      <c r="R111">
        <v>6278616204</v>
      </c>
      <c r="S111" t="s">
        <v>13394</v>
      </c>
      <c r="T111"/>
      <c r="V111" s="14">
        <v>46205</v>
      </c>
      <c r="W111" t="s">
        <v>4834</v>
      </c>
      <c r="X111" s="31">
        <v>46205.379837962966</v>
      </c>
      <c r="AN111" s="14">
        <v>46205</v>
      </c>
      <c r="AO111" t="s">
        <v>963</v>
      </c>
      <c r="AP111" s="31">
        <v>46205.513101851851</v>
      </c>
      <c r="AT111" s="31">
        <v>46205.513101851851</v>
      </c>
      <c r="AU111" s="14">
        <v>46205</v>
      </c>
      <c r="AV111" t="s">
        <v>963</v>
      </c>
      <c r="AW111" t="s">
        <v>366</v>
      </c>
      <c r="AX111" t="s">
        <v>678</v>
      </c>
      <c r="AY111" s="14">
        <v>46205</v>
      </c>
      <c r="AZ111" t="s">
        <v>4834</v>
      </c>
      <c r="BA111" s="31">
        <v>46205.514409722222</v>
      </c>
      <c r="BB111" s="14">
        <v>46205</v>
      </c>
      <c r="BC111" t="s">
        <v>933</v>
      </c>
      <c r="BD111" s="31">
        <v>46205.520104166666</v>
      </c>
      <c r="BE111" s="14">
        <v>46205</v>
      </c>
      <c r="BF111" t="s">
        <v>4663</v>
      </c>
      <c r="BG111" s="31">
        <v>46205.530821759261</v>
      </c>
      <c r="BH111" s="14">
        <v>46205</v>
      </c>
      <c r="BI111" t="s">
        <v>943</v>
      </c>
      <c r="BJ111" s="31">
        <v>46205.589780092596</v>
      </c>
      <c r="BK111" s="14">
        <v>46205</v>
      </c>
      <c r="BL111" t="s">
        <v>943</v>
      </c>
      <c r="BM111" s="31">
        <v>46205.598703703705</v>
      </c>
      <c r="BZ111" s="14">
        <v>46205</v>
      </c>
      <c r="CA111" t="s">
        <v>943</v>
      </c>
      <c r="CB111" s="31">
        <v>46205.60125</v>
      </c>
      <c r="CC111" s="14">
        <v>46205</v>
      </c>
      <c r="CD111" t="s">
        <v>944</v>
      </c>
      <c r="CE111" s="31">
        <v>46205.603587962964</v>
      </c>
      <c r="CI111" s="14">
        <v>46205</v>
      </c>
      <c r="CJ111" t="s">
        <v>964</v>
      </c>
      <c r="CK111" s="31">
        <v>46205.722442129627</v>
      </c>
      <c r="CP111" t="str">
        <f>VLOOKUP(A111,Sheet1!$A$2:$E$221,2,0)</f>
        <v>East Zone</v>
      </c>
    </row>
    <row r="112" spans="1:94" x14ac:dyDescent="0.35">
      <c r="A112" t="s">
        <v>4825</v>
      </c>
      <c r="B112">
        <v>239</v>
      </c>
      <c r="C112" t="s">
        <v>9332</v>
      </c>
      <c r="D112" t="s">
        <v>678</v>
      </c>
      <c r="E112" t="s">
        <v>143</v>
      </c>
      <c r="F112" t="s">
        <v>366</v>
      </c>
      <c r="G112" t="s">
        <v>358</v>
      </c>
      <c r="H112" t="s">
        <v>4843</v>
      </c>
      <c r="I112">
        <v>176255</v>
      </c>
      <c r="J112" t="s">
        <v>121</v>
      </c>
      <c r="K112" t="s">
        <v>965</v>
      </c>
      <c r="L112" t="s">
        <v>4622</v>
      </c>
      <c r="M112" t="s">
        <v>4844</v>
      </c>
      <c r="N112">
        <v>70000</v>
      </c>
      <c r="O112" t="s">
        <v>958</v>
      </c>
      <c r="P112" t="s">
        <v>959</v>
      </c>
      <c r="Q112" t="s">
        <v>4845</v>
      </c>
      <c r="R112">
        <v>8718568658</v>
      </c>
      <c r="S112" t="s">
        <v>13394</v>
      </c>
      <c r="T112"/>
      <c r="V112" s="14">
        <v>46205</v>
      </c>
      <c r="W112" t="s">
        <v>4833</v>
      </c>
      <c r="X112" s="31">
        <v>46205.630474537036</v>
      </c>
      <c r="AN112" s="14">
        <v>46205</v>
      </c>
      <c r="AO112" t="s">
        <v>963</v>
      </c>
      <c r="AP112" s="31">
        <v>46205.743437500001</v>
      </c>
      <c r="AT112" s="31">
        <v>46205.743437500001</v>
      </c>
      <c r="AU112" s="14">
        <v>46205</v>
      </c>
      <c r="AV112" t="s">
        <v>963</v>
      </c>
      <c r="AW112" t="s">
        <v>366</v>
      </c>
      <c r="AX112" t="s">
        <v>678</v>
      </c>
      <c r="AY112" s="14">
        <v>46205</v>
      </c>
      <c r="AZ112" t="s">
        <v>4833</v>
      </c>
      <c r="BA112" s="31">
        <v>46205.74454861111</v>
      </c>
      <c r="BB112" s="14">
        <v>46205</v>
      </c>
      <c r="BC112" t="s">
        <v>933</v>
      </c>
      <c r="BD112" s="31">
        <v>46205.747476851851</v>
      </c>
      <c r="BE112" s="14">
        <v>46205</v>
      </c>
      <c r="BF112" t="s">
        <v>4788</v>
      </c>
      <c r="BG112" s="31">
        <v>46205.750347222223</v>
      </c>
      <c r="BH112" s="14">
        <v>46205</v>
      </c>
      <c r="BI112" t="s">
        <v>943</v>
      </c>
      <c r="BJ112" s="31">
        <v>46205.787314814814</v>
      </c>
      <c r="BK112" s="14">
        <v>46205</v>
      </c>
      <c r="BL112" t="s">
        <v>943</v>
      </c>
      <c r="BM112" s="31">
        <v>46205.787418981483</v>
      </c>
      <c r="BZ112" s="14">
        <v>46205</v>
      </c>
      <c r="CA112" t="s">
        <v>943</v>
      </c>
      <c r="CB112" s="31">
        <v>46205.791203703702</v>
      </c>
      <c r="CC112" s="14">
        <v>46205</v>
      </c>
      <c r="CD112" t="s">
        <v>938</v>
      </c>
      <c r="CE112" s="31">
        <v>46205.797083333331</v>
      </c>
      <c r="CI112" s="14">
        <v>46206</v>
      </c>
      <c r="CJ112" t="s">
        <v>964</v>
      </c>
      <c r="CK112" s="31">
        <v>46206.286238425928</v>
      </c>
      <c r="CP112" t="str">
        <f>VLOOKUP(A112,Sheet1!$A$2:$E$221,2,0)</f>
        <v>East Zone</v>
      </c>
    </row>
    <row r="113" spans="1:94" x14ac:dyDescent="0.35">
      <c r="A113" t="s">
        <v>4825</v>
      </c>
      <c r="B113">
        <v>239</v>
      </c>
      <c r="C113" t="s">
        <v>9332</v>
      </c>
      <c r="D113" t="s">
        <v>678</v>
      </c>
      <c r="E113" t="s">
        <v>143</v>
      </c>
      <c r="F113" t="s">
        <v>366</v>
      </c>
      <c r="G113" t="s">
        <v>358</v>
      </c>
      <c r="H113" t="s">
        <v>11824</v>
      </c>
      <c r="I113">
        <v>304071</v>
      </c>
      <c r="J113" t="s">
        <v>961</v>
      </c>
      <c r="K113" t="s">
        <v>962</v>
      </c>
      <c r="L113" t="s">
        <v>4622</v>
      </c>
      <c r="M113" t="s">
        <v>11825</v>
      </c>
      <c r="N113">
        <v>45000</v>
      </c>
      <c r="O113" t="s">
        <v>4630</v>
      </c>
      <c r="P113" t="s">
        <v>4631</v>
      </c>
      <c r="Q113" t="s">
        <v>11826</v>
      </c>
      <c r="R113">
        <v>2364676594</v>
      </c>
      <c r="S113" t="s">
        <v>13394</v>
      </c>
      <c r="T113"/>
      <c r="V113" s="14">
        <v>46210</v>
      </c>
      <c r="W113" t="s">
        <v>4829</v>
      </c>
      <c r="X113" s="31">
        <v>46210.602986111109</v>
      </c>
      <c r="AN113" s="14">
        <v>46210</v>
      </c>
      <c r="AO113" t="s">
        <v>963</v>
      </c>
      <c r="AP113" s="31">
        <v>46210.697511574072</v>
      </c>
      <c r="AT113" s="31">
        <v>46210.697511574072</v>
      </c>
      <c r="AU113" s="14">
        <v>46210</v>
      </c>
      <c r="AV113" t="s">
        <v>963</v>
      </c>
      <c r="AW113" t="s">
        <v>366</v>
      </c>
      <c r="AX113" t="s">
        <v>678</v>
      </c>
      <c r="AY113" s="14">
        <v>46210</v>
      </c>
      <c r="AZ113" t="s">
        <v>4829</v>
      </c>
      <c r="BA113" s="31">
        <v>46210.702002314814</v>
      </c>
      <c r="BB113" s="14">
        <v>46210</v>
      </c>
      <c r="BC113" t="s">
        <v>933</v>
      </c>
      <c r="BD113" s="31">
        <v>46210.710914351854</v>
      </c>
      <c r="BE113" s="14">
        <v>46210</v>
      </c>
      <c r="BF113" t="s">
        <v>4633</v>
      </c>
      <c r="BG113" s="31">
        <v>46210.733275462961</v>
      </c>
      <c r="BH113" s="14">
        <v>46210</v>
      </c>
      <c r="BI113" t="s">
        <v>942</v>
      </c>
      <c r="BJ113" s="31">
        <v>46210.8125462963</v>
      </c>
      <c r="BK113" s="14">
        <v>46210</v>
      </c>
      <c r="BL113" t="s">
        <v>942</v>
      </c>
      <c r="BM113" s="31">
        <v>46210.814351851855</v>
      </c>
      <c r="BZ113" s="14">
        <v>46210</v>
      </c>
      <c r="CA113" t="s">
        <v>942</v>
      </c>
      <c r="CB113" s="31">
        <v>46210.824328703704</v>
      </c>
      <c r="CC113" s="14">
        <v>46210</v>
      </c>
      <c r="CD113" t="s">
        <v>944</v>
      </c>
      <c r="CE113" s="31">
        <v>46210.842152777775</v>
      </c>
      <c r="CI113" s="14">
        <v>46211</v>
      </c>
      <c r="CJ113" t="s">
        <v>964</v>
      </c>
      <c r="CK113" s="31">
        <v>46211.309537037036</v>
      </c>
      <c r="CP113" t="str">
        <f>VLOOKUP(A113,Sheet1!$A$2:$E$221,2,0)</f>
        <v>East Zone</v>
      </c>
    </row>
    <row r="114" spans="1:94" x14ac:dyDescent="0.35">
      <c r="A114" t="s">
        <v>4825</v>
      </c>
      <c r="B114">
        <v>239</v>
      </c>
      <c r="C114" t="s">
        <v>9332</v>
      </c>
      <c r="D114" t="s">
        <v>678</v>
      </c>
      <c r="E114" t="s">
        <v>143</v>
      </c>
      <c r="F114" t="s">
        <v>366</v>
      </c>
      <c r="G114" t="s">
        <v>358</v>
      </c>
      <c r="H114" t="s">
        <v>11824</v>
      </c>
      <c r="I114">
        <v>304071</v>
      </c>
      <c r="J114" t="s">
        <v>961</v>
      </c>
      <c r="K114" t="s">
        <v>962</v>
      </c>
      <c r="L114" t="s">
        <v>4622</v>
      </c>
      <c r="M114" t="s">
        <v>11825</v>
      </c>
      <c r="N114">
        <v>45000</v>
      </c>
      <c r="O114" t="s">
        <v>4630</v>
      </c>
      <c r="P114" t="s">
        <v>4631</v>
      </c>
      <c r="Q114" t="s">
        <v>11827</v>
      </c>
      <c r="R114">
        <v>9615015092</v>
      </c>
      <c r="S114" t="s">
        <v>13394</v>
      </c>
      <c r="T114"/>
      <c r="V114" s="14">
        <v>46210</v>
      </c>
      <c r="W114" t="s">
        <v>4829</v>
      </c>
      <c r="X114" s="31">
        <v>46210.602951388886</v>
      </c>
      <c r="AN114" s="14">
        <v>46210</v>
      </c>
      <c r="AO114" t="s">
        <v>963</v>
      </c>
      <c r="AP114" s="31">
        <v>46210.697534722225</v>
      </c>
      <c r="AT114" s="31">
        <v>46210.697534722225</v>
      </c>
      <c r="AU114" s="14">
        <v>46210</v>
      </c>
      <c r="AV114" t="s">
        <v>963</v>
      </c>
      <c r="AW114" t="s">
        <v>366</v>
      </c>
      <c r="AX114" t="s">
        <v>678</v>
      </c>
      <c r="AY114" s="14">
        <v>46210</v>
      </c>
      <c r="AZ114" t="s">
        <v>4829</v>
      </c>
      <c r="BA114" s="31">
        <v>46210.701979166668</v>
      </c>
      <c r="BB114" s="14">
        <v>46210</v>
      </c>
      <c r="BC114" t="s">
        <v>933</v>
      </c>
      <c r="BD114" s="31">
        <v>46210.710914351854</v>
      </c>
      <c r="BE114" s="14">
        <v>46210</v>
      </c>
      <c r="BF114" t="s">
        <v>4633</v>
      </c>
      <c r="BG114" s="31">
        <v>46210.733298611114</v>
      </c>
      <c r="BH114" s="14">
        <v>46210</v>
      </c>
      <c r="BI114" t="s">
        <v>942</v>
      </c>
      <c r="BJ114" s="31">
        <v>46210.812569444446</v>
      </c>
      <c r="BK114" s="14">
        <v>46210</v>
      </c>
      <c r="BL114" t="s">
        <v>942</v>
      </c>
      <c r="BM114" s="31">
        <v>46210.814375000002</v>
      </c>
      <c r="BZ114" s="14">
        <v>46210</v>
      </c>
      <c r="CA114" t="s">
        <v>942</v>
      </c>
      <c r="CB114" s="31">
        <v>46210.824340277781</v>
      </c>
      <c r="CC114" s="14">
        <v>46210</v>
      </c>
      <c r="CD114" t="s">
        <v>944</v>
      </c>
      <c r="CE114" s="31">
        <v>46210.842152777775</v>
      </c>
      <c r="CI114" s="14">
        <v>46211</v>
      </c>
      <c r="CJ114" t="s">
        <v>964</v>
      </c>
      <c r="CK114" s="31">
        <v>46211.309537037036</v>
      </c>
      <c r="CP114" t="str">
        <f>VLOOKUP(A114,Sheet1!$A$2:$E$221,2,0)</f>
        <v>East Zone</v>
      </c>
    </row>
    <row r="115" spans="1:94" x14ac:dyDescent="0.35">
      <c r="A115" t="s">
        <v>4825</v>
      </c>
      <c r="B115">
        <v>239</v>
      </c>
      <c r="C115" t="s">
        <v>9332</v>
      </c>
      <c r="D115" t="s">
        <v>678</v>
      </c>
      <c r="E115" t="s">
        <v>143</v>
      </c>
      <c r="F115" t="s">
        <v>366</v>
      </c>
      <c r="G115" t="s">
        <v>358</v>
      </c>
      <c r="H115" t="s">
        <v>967</v>
      </c>
      <c r="I115">
        <v>574238</v>
      </c>
      <c r="J115" t="s">
        <v>121</v>
      </c>
      <c r="K115" t="s">
        <v>965</v>
      </c>
      <c r="L115" t="s">
        <v>4622</v>
      </c>
      <c r="M115" t="s">
        <v>4846</v>
      </c>
      <c r="N115">
        <v>45000</v>
      </c>
      <c r="O115" t="s">
        <v>4630</v>
      </c>
      <c r="P115" t="s">
        <v>4631</v>
      </c>
      <c r="Q115" t="s">
        <v>968</v>
      </c>
      <c r="R115">
        <v>2787047769</v>
      </c>
      <c r="S115" t="s">
        <v>13394</v>
      </c>
      <c r="T115"/>
      <c r="V115" s="14">
        <v>46204</v>
      </c>
      <c r="W115" t="s">
        <v>4833</v>
      </c>
      <c r="X115" s="31">
        <v>46204.506261574075</v>
      </c>
      <c r="AN115" s="14">
        <v>46204</v>
      </c>
      <c r="AO115" t="s">
        <v>963</v>
      </c>
      <c r="AP115" s="31">
        <v>46204.528321759259</v>
      </c>
      <c r="AT115" s="31">
        <v>46204.528321759259</v>
      </c>
      <c r="AU115" s="14">
        <v>46204</v>
      </c>
      <c r="AV115" t="s">
        <v>963</v>
      </c>
      <c r="AW115" t="s">
        <v>366</v>
      </c>
      <c r="AX115" t="s">
        <v>678</v>
      </c>
      <c r="AY115" s="14">
        <v>46204</v>
      </c>
      <c r="AZ115" t="s">
        <v>4833</v>
      </c>
      <c r="BA115" s="31">
        <v>46204.544456018521</v>
      </c>
      <c r="BB115" s="14">
        <v>46204</v>
      </c>
      <c r="BC115" t="s">
        <v>933</v>
      </c>
      <c r="BD115" s="31">
        <v>46204.564502314817</v>
      </c>
      <c r="BE115" s="14">
        <v>46204</v>
      </c>
      <c r="BF115" t="s">
        <v>4676</v>
      </c>
      <c r="BG115" s="31">
        <v>46204.591666666667</v>
      </c>
      <c r="BH115" s="14">
        <v>46204</v>
      </c>
      <c r="BI115" t="s">
        <v>943</v>
      </c>
      <c r="BJ115" s="31">
        <v>46204.653506944444</v>
      </c>
      <c r="BK115" s="14">
        <v>46204</v>
      </c>
      <c r="BL115" t="s">
        <v>943</v>
      </c>
      <c r="BM115" s="31">
        <v>46204.671724537038</v>
      </c>
      <c r="BZ115" s="14">
        <v>46204</v>
      </c>
      <c r="CA115" t="s">
        <v>943</v>
      </c>
      <c r="CB115" s="31">
        <v>46204.67423611111</v>
      </c>
      <c r="CC115" s="14">
        <v>46204</v>
      </c>
      <c r="CD115" t="s">
        <v>938</v>
      </c>
      <c r="CE115" s="31">
        <v>46204.678518518522</v>
      </c>
      <c r="CI115" s="14">
        <v>46204</v>
      </c>
      <c r="CJ115" t="s">
        <v>964</v>
      </c>
      <c r="CK115" s="31">
        <v>46204.713483796295</v>
      </c>
      <c r="CP115" t="str">
        <f>VLOOKUP(A115,Sheet1!$A$2:$E$221,2,0)</f>
        <v>East Zone</v>
      </c>
    </row>
    <row r="116" spans="1:94" x14ac:dyDescent="0.35">
      <c r="A116" t="s">
        <v>4825</v>
      </c>
      <c r="B116">
        <v>239</v>
      </c>
      <c r="C116" t="s">
        <v>9332</v>
      </c>
      <c r="D116" t="s">
        <v>678</v>
      </c>
      <c r="E116" t="s">
        <v>143</v>
      </c>
      <c r="F116" t="s">
        <v>366</v>
      </c>
      <c r="G116" t="s">
        <v>358</v>
      </c>
      <c r="H116" t="s">
        <v>4847</v>
      </c>
      <c r="I116">
        <v>759715</v>
      </c>
      <c r="J116" t="s">
        <v>966</v>
      </c>
      <c r="K116" t="s">
        <v>4836</v>
      </c>
      <c r="L116" t="s">
        <v>4622</v>
      </c>
      <c r="M116" t="s">
        <v>4848</v>
      </c>
      <c r="N116">
        <v>45000</v>
      </c>
      <c r="O116" t="s">
        <v>4630</v>
      </c>
      <c r="P116" t="s">
        <v>4631</v>
      </c>
      <c r="Q116" t="s">
        <v>4849</v>
      </c>
      <c r="R116">
        <v>1394601657</v>
      </c>
      <c r="S116" t="s">
        <v>13394</v>
      </c>
      <c r="T116"/>
      <c r="V116" s="14">
        <v>46205</v>
      </c>
      <c r="W116" t="s">
        <v>4833</v>
      </c>
      <c r="X116" s="31">
        <v>46205.581828703704</v>
      </c>
      <c r="AN116" s="14">
        <v>46205</v>
      </c>
      <c r="AO116" t="s">
        <v>964</v>
      </c>
      <c r="AP116" s="31">
        <v>46205.677673611113</v>
      </c>
      <c r="AT116" s="31">
        <v>46205.677673611113</v>
      </c>
      <c r="AU116" s="14">
        <v>46205</v>
      </c>
      <c r="AV116" t="s">
        <v>964</v>
      </c>
      <c r="AW116" t="s">
        <v>4840</v>
      </c>
      <c r="AX116" t="s">
        <v>677</v>
      </c>
      <c r="AY116" s="14">
        <v>46205</v>
      </c>
      <c r="AZ116" t="s">
        <v>964</v>
      </c>
      <c r="BA116" s="31">
        <v>46205.679618055554</v>
      </c>
      <c r="BB116" s="14">
        <v>46205</v>
      </c>
      <c r="BC116" t="s">
        <v>933</v>
      </c>
      <c r="BD116" s="31">
        <v>46205.683935185189</v>
      </c>
      <c r="BE116" s="14">
        <v>46205</v>
      </c>
      <c r="BF116" t="s">
        <v>4701</v>
      </c>
      <c r="BG116" s="31">
        <v>46205.724537037036</v>
      </c>
      <c r="BH116" s="14">
        <v>46205</v>
      </c>
      <c r="BI116" t="s">
        <v>955</v>
      </c>
      <c r="BJ116" s="31">
        <v>46205.755810185183</v>
      </c>
      <c r="BK116" s="14">
        <v>46205</v>
      </c>
      <c r="BL116" t="s">
        <v>955</v>
      </c>
      <c r="BM116" s="31">
        <v>46205.756666666668</v>
      </c>
      <c r="BZ116" s="14">
        <v>46205</v>
      </c>
      <c r="CA116" t="s">
        <v>955</v>
      </c>
      <c r="CB116" s="31">
        <v>46205.763761574075</v>
      </c>
      <c r="CC116" s="14">
        <v>46205</v>
      </c>
      <c r="CD116" t="s">
        <v>944</v>
      </c>
      <c r="CE116" s="31">
        <v>46205.779467592591</v>
      </c>
      <c r="CI116" s="14">
        <v>46206</v>
      </c>
      <c r="CJ116" t="s">
        <v>964</v>
      </c>
      <c r="CK116" s="31">
        <v>46206.295868055553</v>
      </c>
      <c r="CP116" t="str">
        <f>VLOOKUP(A116,Sheet1!$A$2:$E$221,2,0)</f>
        <v>East Zone</v>
      </c>
    </row>
    <row r="117" spans="1:94" x14ac:dyDescent="0.35">
      <c r="A117" t="s">
        <v>4850</v>
      </c>
      <c r="B117">
        <v>277</v>
      </c>
      <c r="C117" t="s">
        <v>9332</v>
      </c>
      <c r="D117" t="s">
        <v>678</v>
      </c>
      <c r="E117" t="s">
        <v>371</v>
      </c>
      <c r="F117" t="s">
        <v>372</v>
      </c>
      <c r="G117" t="s">
        <v>352</v>
      </c>
      <c r="H117" t="s">
        <v>4119</v>
      </c>
      <c r="I117">
        <v>82186</v>
      </c>
      <c r="J117" t="s">
        <v>2982</v>
      </c>
      <c r="K117" t="s">
        <v>2983</v>
      </c>
      <c r="L117" t="s">
        <v>4622</v>
      </c>
      <c r="M117" t="s">
        <v>4851</v>
      </c>
      <c r="N117">
        <v>40000</v>
      </c>
      <c r="O117" t="s">
        <v>969</v>
      </c>
      <c r="P117" t="s">
        <v>970</v>
      </c>
      <c r="Q117" t="s">
        <v>4120</v>
      </c>
      <c r="R117">
        <v>6519013286</v>
      </c>
      <c r="S117" t="s">
        <v>13394</v>
      </c>
      <c r="T117"/>
      <c r="V117" s="14">
        <v>46205</v>
      </c>
      <c r="W117" t="s">
        <v>2984</v>
      </c>
      <c r="X117" s="31">
        <v>46205.48741898148</v>
      </c>
      <c r="AN117" s="14">
        <v>46205</v>
      </c>
      <c r="AO117" t="s">
        <v>2985</v>
      </c>
      <c r="AP117" s="31">
        <v>46205.522326388891</v>
      </c>
      <c r="AT117" s="31">
        <v>46205.522326388891</v>
      </c>
      <c r="AU117" s="14">
        <v>46205</v>
      </c>
      <c r="AV117" t="s">
        <v>2985</v>
      </c>
      <c r="AW117" t="s">
        <v>372</v>
      </c>
      <c r="AX117" t="s">
        <v>678</v>
      </c>
      <c r="AY117" s="14">
        <v>46205</v>
      </c>
      <c r="AZ117" t="s">
        <v>2984</v>
      </c>
      <c r="BA117" s="31">
        <v>46205.529780092591</v>
      </c>
      <c r="BB117" s="14">
        <v>46205</v>
      </c>
      <c r="BC117" t="s">
        <v>933</v>
      </c>
      <c r="BD117" s="31">
        <v>46205.544050925928</v>
      </c>
      <c r="BE117" s="14">
        <v>46205</v>
      </c>
      <c r="BF117" t="s">
        <v>4628</v>
      </c>
      <c r="BG117" s="31">
        <v>46205.590439814812</v>
      </c>
      <c r="BH117" s="14">
        <v>46205</v>
      </c>
      <c r="BI117" t="s">
        <v>943</v>
      </c>
      <c r="BJ117" s="31">
        <v>46205.626875000002</v>
      </c>
      <c r="BK117" s="14">
        <v>46205</v>
      </c>
      <c r="BL117" t="s">
        <v>943</v>
      </c>
      <c r="BM117" s="31">
        <v>46205.648935185185</v>
      </c>
      <c r="BZ117" s="14">
        <v>46205</v>
      </c>
      <c r="CA117" t="s">
        <v>943</v>
      </c>
      <c r="CB117" s="31">
        <v>46205.655358796299</v>
      </c>
      <c r="CC117" s="14">
        <v>46205</v>
      </c>
      <c r="CD117" t="s">
        <v>944</v>
      </c>
      <c r="CE117" s="31">
        <v>46205.684652777774</v>
      </c>
      <c r="CI117" s="14">
        <v>46205</v>
      </c>
      <c r="CJ117" t="s">
        <v>4852</v>
      </c>
      <c r="CK117" s="31">
        <v>46205.739293981482</v>
      </c>
      <c r="CP117" t="str">
        <f>VLOOKUP(A117,Sheet1!$A$2:$E$221,2,0)</f>
        <v>East Zone</v>
      </c>
    </row>
    <row r="118" spans="1:94" x14ac:dyDescent="0.35">
      <c r="A118" t="s">
        <v>4850</v>
      </c>
      <c r="B118">
        <v>277</v>
      </c>
      <c r="C118" t="s">
        <v>9332</v>
      </c>
      <c r="D118" t="s">
        <v>678</v>
      </c>
      <c r="E118" t="s">
        <v>371</v>
      </c>
      <c r="F118" t="s">
        <v>372</v>
      </c>
      <c r="G118" t="s">
        <v>352</v>
      </c>
      <c r="H118" t="s">
        <v>4853</v>
      </c>
      <c r="I118">
        <v>95594</v>
      </c>
      <c r="J118" t="s">
        <v>136</v>
      </c>
      <c r="K118" t="s">
        <v>4854</v>
      </c>
      <c r="L118" t="s">
        <v>4622</v>
      </c>
      <c r="M118" t="s">
        <v>4855</v>
      </c>
      <c r="N118">
        <v>45000</v>
      </c>
      <c r="O118" t="s">
        <v>4598</v>
      </c>
      <c r="P118" t="s">
        <v>4599</v>
      </c>
      <c r="Q118" t="s">
        <v>4856</v>
      </c>
      <c r="R118">
        <v>5439342203</v>
      </c>
      <c r="S118" t="s">
        <v>13394</v>
      </c>
      <c r="T118"/>
      <c r="V118" s="14">
        <v>46206</v>
      </c>
      <c r="W118" t="s">
        <v>4857</v>
      </c>
      <c r="X118" s="31">
        <v>46206.435706018521</v>
      </c>
      <c r="AN118" s="14">
        <v>46206</v>
      </c>
      <c r="AO118" t="s">
        <v>2985</v>
      </c>
      <c r="AP118" s="31">
        <v>46206.459560185183</v>
      </c>
      <c r="AT118" s="31">
        <v>46206.459560185183</v>
      </c>
      <c r="AU118" s="14">
        <v>46206</v>
      </c>
      <c r="AV118" t="s">
        <v>2985</v>
      </c>
      <c r="AW118" t="s">
        <v>372</v>
      </c>
      <c r="AX118" t="s">
        <v>678</v>
      </c>
      <c r="AY118" s="14">
        <v>46206</v>
      </c>
      <c r="AZ118" t="s">
        <v>2984</v>
      </c>
      <c r="BA118" s="31">
        <v>46206.466782407406</v>
      </c>
      <c r="BB118" s="14">
        <v>46206</v>
      </c>
      <c r="BC118" t="s">
        <v>933</v>
      </c>
      <c r="BD118" s="31">
        <v>46206.477847222224</v>
      </c>
      <c r="BE118" s="14">
        <v>46206</v>
      </c>
      <c r="BF118" t="s">
        <v>4643</v>
      </c>
      <c r="BG118" s="31">
        <v>46206.490694444445</v>
      </c>
      <c r="BH118" s="14">
        <v>46206</v>
      </c>
      <c r="BI118" t="s">
        <v>972</v>
      </c>
      <c r="BJ118" s="31">
        <v>46206.496678240743</v>
      </c>
      <c r="BK118" s="14">
        <v>46206</v>
      </c>
      <c r="BL118" t="s">
        <v>972</v>
      </c>
      <c r="BM118" s="31">
        <v>46206.498148148145</v>
      </c>
      <c r="BZ118" s="14">
        <v>46206</v>
      </c>
      <c r="CA118" t="s">
        <v>972</v>
      </c>
      <c r="CB118" s="31">
        <v>46206.511261574073</v>
      </c>
      <c r="CC118" s="14">
        <v>46206</v>
      </c>
      <c r="CD118" t="s">
        <v>938</v>
      </c>
      <c r="CE118" s="31">
        <v>46206.545405092591</v>
      </c>
      <c r="CI118" s="14">
        <v>46206</v>
      </c>
      <c r="CJ118" t="s">
        <v>2984</v>
      </c>
      <c r="CK118" s="31">
        <v>46206.697800925926</v>
      </c>
      <c r="CP118" t="str">
        <f>VLOOKUP(A118,Sheet1!$A$2:$E$221,2,0)</f>
        <v>East Zone</v>
      </c>
    </row>
    <row r="119" spans="1:94" x14ac:dyDescent="0.35">
      <c r="A119" t="s">
        <v>4850</v>
      </c>
      <c r="B119">
        <v>277</v>
      </c>
      <c r="C119" t="s">
        <v>9332</v>
      </c>
      <c r="D119" t="s">
        <v>678</v>
      </c>
      <c r="E119" t="s">
        <v>371</v>
      </c>
      <c r="F119" t="s">
        <v>372</v>
      </c>
      <c r="G119" t="s">
        <v>352</v>
      </c>
      <c r="H119" t="s">
        <v>11828</v>
      </c>
      <c r="I119">
        <v>105577</v>
      </c>
      <c r="J119" t="s">
        <v>3863</v>
      </c>
      <c r="K119" t="s">
        <v>11325</v>
      </c>
      <c r="L119" t="s">
        <v>4622</v>
      </c>
      <c r="M119" t="s">
        <v>11829</v>
      </c>
      <c r="N119">
        <v>45000</v>
      </c>
      <c r="O119" t="s">
        <v>4598</v>
      </c>
      <c r="P119" t="s">
        <v>4599</v>
      </c>
      <c r="Q119" t="s">
        <v>3178</v>
      </c>
      <c r="R119">
        <v>3567954693</v>
      </c>
      <c r="S119" t="s">
        <v>13394</v>
      </c>
      <c r="T119"/>
      <c r="V119" s="14">
        <v>46209</v>
      </c>
      <c r="W119" t="s">
        <v>4857</v>
      </c>
      <c r="X119" s="31">
        <v>46209.481539351851</v>
      </c>
      <c r="AN119" s="14">
        <v>46210</v>
      </c>
      <c r="AO119" t="s">
        <v>2985</v>
      </c>
      <c r="AP119" s="31">
        <v>46210.672037037039</v>
      </c>
      <c r="AT119" s="31">
        <v>46210.672037037039</v>
      </c>
      <c r="AU119" s="14">
        <v>46210</v>
      </c>
      <c r="AV119" t="s">
        <v>2985</v>
      </c>
      <c r="AW119" t="s">
        <v>372</v>
      </c>
      <c r="AX119" t="s">
        <v>678</v>
      </c>
      <c r="AY119" s="14">
        <v>46210</v>
      </c>
      <c r="AZ119" t="s">
        <v>2984</v>
      </c>
      <c r="BA119" s="31">
        <v>46210.676550925928</v>
      </c>
      <c r="BB119" s="14">
        <v>46210</v>
      </c>
      <c r="BC119" t="s">
        <v>933</v>
      </c>
      <c r="BD119" s="31">
        <v>46210.679699074077</v>
      </c>
      <c r="BE119" s="14">
        <v>46210</v>
      </c>
      <c r="BF119" t="s">
        <v>4757</v>
      </c>
      <c r="BG119" s="31">
        <v>46210.737673611111</v>
      </c>
      <c r="BH119" s="14">
        <v>46210</v>
      </c>
      <c r="BI119" t="s">
        <v>942</v>
      </c>
      <c r="BJ119" s="31">
        <v>46210.808425925927</v>
      </c>
      <c r="BK119" s="14">
        <v>46210</v>
      </c>
      <c r="BL119" t="s">
        <v>942</v>
      </c>
      <c r="BM119" s="31">
        <v>46210.809247685182</v>
      </c>
      <c r="BZ119" s="14">
        <v>46210</v>
      </c>
      <c r="CA119" t="s">
        <v>942</v>
      </c>
      <c r="CB119" s="31">
        <v>46210.82471064815</v>
      </c>
      <c r="CC119" s="14">
        <v>46210</v>
      </c>
      <c r="CD119" t="s">
        <v>944</v>
      </c>
      <c r="CE119" s="31">
        <v>46210.840185185189</v>
      </c>
      <c r="CI119" s="14">
        <v>46210</v>
      </c>
      <c r="CJ119" t="s">
        <v>2984</v>
      </c>
      <c r="CK119" s="31">
        <v>46210.851967592593</v>
      </c>
      <c r="CP119" t="str">
        <f>VLOOKUP(A119,Sheet1!$A$2:$E$221,2,0)</f>
        <v>East Zone</v>
      </c>
    </row>
    <row r="120" spans="1:94" x14ac:dyDescent="0.35">
      <c r="A120" t="s">
        <v>4850</v>
      </c>
      <c r="B120">
        <v>277</v>
      </c>
      <c r="C120" t="s">
        <v>9332</v>
      </c>
      <c r="D120" t="s">
        <v>678</v>
      </c>
      <c r="E120" t="s">
        <v>371</v>
      </c>
      <c r="F120" t="s">
        <v>372</v>
      </c>
      <c r="G120" t="s">
        <v>352</v>
      </c>
      <c r="H120" t="s">
        <v>11830</v>
      </c>
      <c r="I120">
        <v>305804</v>
      </c>
      <c r="J120" t="s">
        <v>3863</v>
      </c>
      <c r="K120" t="s">
        <v>11325</v>
      </c>
      <c r="L120" t="s">
        <v>4622</v>
      </c>
      <c r="M120" t="s">
        <v>11831</v>
      </c>
      <c r="N120">
        <v>77000</v>
      </c>
      <c r="O120" t="s">
        <v>1025</v>
      </c>
      <c r="P120" t="s">
        <v>1026</v>
      </c>
      <c r="Q120" t="s">
        <v>6375</v>
      </c>
      <c r="R120">
        <v>3711097407</v>
      </c>
      <c r="S120" t="s">
        <v>13394</v>
      </c>
      <c r="T120"/>
      <c r="V120" s="14">
        <v>46210</v>
      </c>
      <c r="W120" t="s">
        <v>2984</v>
      </c>
      <c r="X120" s="31">
        <v>46210.601550925923</v>
      </c>
      <c r="AN120" s="14">
        <v>46210</v>
      </c>
      <c r="AO120" t="s">
        <v>2985</v>
      </c>
      <c r="AP120" s="31">
        <v>46210.624363425923</v>
      </c>
      <c r="AT120" s="31">
        <v>46210.624363425923</v>
      </c>
      <c r="AU120" s="14">
        <v>46210</v>
      </c>
      <c r="AV120" t="s">
        <v>2985</v>
      </c>
      <c r="AW120" t="s">
        <v>372</v>
      </c>
      <c r="AX120" t="s">
        <v>678</v>
      </c>
      <c r="AY120" s="14">
        <v>46210</v>
      </c>
      <c r="AZ120" t="s">
        <v>2984</v>
      </c>
      <c r="BA120" s="31">
        <v>46210.626469907409</v>
      </c>
      <c r="BB120" s="14">
        <v>46210</v>
      </c>
      <c r="BC120" t="s">
        <v>933</v>
      </c>
      <c r="BD120" s="31">
        <v>46210.636400462965</v>
      </c>
      <c r="BE120" s="14">
        <v>46210</v>
      </c>
      <c r="BF120" t="s">
        <v>4684</v>
      </c>
      <c r="BG120" s="31">
        <v>46210.723020833335</v>
      </c>
      <c r="BH120" s="14">
        <v>46210</v>
      </c>
      <c r="BI120" t="s">
        <v>942</v>
      </c>
      <c r="BJ120" s="31">
        <v>46210.819710648146</v>
      </c>
      <c r="BK120" s="14">
        <v>46210</v>
      </c>
      <c r="BL120" t="s">
        <v>942</v>
      </c>
      <c r="BM120" s="31">
        <v>46210.820509259262</v>
      </c>
      <c r="BZ120" s="14">
        <v>46210</v>
      </c>
      <c r="CA120" t="s">
        <v>942</v>
      </c>
      <c r="CB120" s="31">
        <v>46210.824895833335</v>
      </c>
      <c r="CC120" s="14">
        <v>46210</v>
      </c>
      <c r="CD120" t="s">
        <v>944</v>
      </c>
      <c r="CE120" s="31">
        <v>46210.840057870373</v>
      </c>
      <c r="CI120" s="14">
        <v>46210</v>
      </c>
      <c r="CJ120" t="s">
        <v>2984</v>
      </c>
      <c r="CK120" s="31">
        <v>46210.857349537036</v>
      </c>
      <c r="CP120" t="str">
        <f>VLOOKUP(A120,Sheet1!$A$2:$E$221,2,0)</f>
        <v>East Zone</v>
      </c>
    </row>
    <row r="121" spans="1:94" x14ac:dyDescent="0.35">
      <c r="A121" t="s">
        <v>4850</v>
      </c>
      <c r="B121">
        <v>277</v>
      </c>
      <c r="C121" t="s">
        <v>9332</v>
      </c>
      <c r="D121" t="s">
        <v>678</v>
      </c>
      <c r="E121" t="s">
        <v>371</v>
      </c>
      <c r="F121" t="s">
        <v>372</v>
      </c>
      <c r="G121" t="s">
        <v>352</v>
      </c>
      <c r="H121" t="s">
        <v>11832</v>
      </c>
      <c r="I121">
        <v>314351</v>
      </c>
      <c r="J121" t="s">
        <v>3863</v>
      </c>
      <c r="K121" t="s">
        <v>11325</v>
      </c>
      <c r="L121" t="s">
        <v>4622</v>
      </c>
      <c r="M121" t="s">
        <v>11833</v>
      </c>
      <c r="N121">
        <v>77000</v>
      </c>
      <c r="O121" t="s">
        <v>1025</v>
      </c>
      <c r="P121" t="s">
        <v>1026</v>
      </c>
      <c r="Q121" t="s">
        <v>980</v>
      </c>
      <c r="R121">
        <v>8994585207</v>
      </c>
      <c r="S121" t="s">
        <v>13394</v>
      </c>
      <c r="T121"/>
      <c r="V121" s="14">
        <v>46210</v>
      </c>
      <c r="W121" t="s">
        <v>2984</v>
      </c>
      <c r="X121" s="31">
        <v>46210.516388888886</v>
      </c>
      <c r="AN121" s="14">
        <v>46210</v>
      </c>
      <c r="AO121" t="s">
        <v>2985</v>
      </c>
      <c r="AP121" s="31">
        <v>46210.565046296295</v>
      </c>
      <c r="AT121" s="31">
        <v>46210.565046296295</v>
      </c>
      <c r="AU121" s="14">
        <v>46210</v>
      </c>
      <c r="AV121" t="s">
        <v>2985</v>
      </c>
      <c r="AW121" t="s">
        <v>372</v>
      </c>
      <c r="AX121" t="s">
        <v>678</v>
      </c>
      <c r="AY121" s="14">
        <v>46210</v>
      </c>
      <c r="AZ121" t="s">
        <v>2984</v>
      </c>
      <c r="BA121" s="31">
        <v>46210.566990740743</v>
      </c>
      <c r="BB121" s="14">
        <v>46210</v>
      </c>
      <c r="BC121" t="s">
        <v>933</v>
      </c>
      <c r="BD121" s="31">
        <v>46210.583796296298</v>
      </c>
      <c r="BE121" s="14">
        <v>46210</v>
      </c>
      <c r="BF121" t="s">
        <v>4706</v>
      </c>
      <c r="BG121" s="31">
        <v>46210.612083333333</v>
      </c>
      <c r="BH121" s="14">
        <v>46210</v>
      </c>
      <c r="BI121" t="s">
        <v>937</v>
      </c>
      <c r="BJ121" s="31">
        <v>46210.702696759261</v>
      </c>
      <c r="BK121" s="14">
        <v>46210</v>
      </c>
      <c r="BL121" t="s">
        <v>937</v>
      </c>
      <c r="BM121" s="31">
        <v>46210.703796296293</v>
      </c>
      <c r="BZ121" s="14">
        <v>46210</v>
      </c>
      <c r="CA121" t="s">
        <v>937</v>
      </c>
      <c r="CB121" s="31">
        <v>46210.713125000002</v>
      </c>
      <c r="CC121" s="14">
        <v>46210</v>
      </c>
      <c r="CD121" t="s">
        <v>2404</v>
      </c>
      <c r="CE121" s="31">
        <v>46210.723749999997</v>
      </c>
      <c r="CI121" s="14">
        <v>46210</v>
      </c>
      <c r="CJ121" t="s">
        <v>2984</v>
      </c>
      <c r="CK121" s="31">
        <v>46210.761724537035</v>
      </c>
      <c r="CP121" t="str">
        <f>VLOOKUP(A121,Sheet1!$A$2:$E$221,2,0)</f>
        <v>East Zone</v>
      </c>
    </row>
    <row r="122" spans="1:94" x14ac:dyDescent="0.35">
      <c r="A122" t="s">
        <v>4850</v>
      </c>
      <c r="B122">
        <v>277</v>
      </c>
      <c r="C122" t="s">
        <v>9332</v>
      </c>
      <c r="D122" t="s">
        <v>678</v>
      </c>
      <c r="E122" t="s">
        <v>371</v>
      </c>
      <c r="F122" t="s">
        <v>372</v>
      </c>
      <c r="G122" t="s">
        <v>352</v>
      </c>
      <c r="H122" t="s">
        <v>4858</v>
      </c>
      <c r="I122">
        <v>656941</v>
      </c>
      <c r="J122" t="s">
        <v>4859</v>
      </c>
      <c r="K122" t="s">
        <v>4860</v>
      </c>
      <c r="L122" t="s">
        <v>4622</v>
      </c>
      <c r="M122" t="s">
        <v>4861</v>
      </c>
      <c r="N122">
        <v>77000</v>
      </c>
      <c r="O122" t="s">
        <v>1025</v>
      </c>
      <c r="P122" t="s">
        <v>1026</v>
      </c>
      <c r="Q122" t="s">
        <v>4862</v>
      </c>
      <c r="R122">
        <v>5874820152</v>
      </c>
      <c r="S122" t="s">
        <v>13394</v>
      </c>
      <c r="T122"/>
      <c r="V122" s="14">
        <v>46206</v>
      </c>
      <c r="W122" t="s">
        <v>2984</v>
      </c>
      <c r="X122" s="31">
        <v>46206.618298611109</v>
      </c>
      <c r="AN122" s="14">
        <v>46206</v>
      </c>
      <c r="AO122" t="s">
        <v>2985</v>
      </c>
      <c r="AP122" s="31">
        <v>46206.713680555556</v>
      </c>
      <c r="AT122" s="31">
        <v>46206.713680555556</v>
      </c>
      <c r="AU122" s="14">
        <v>46206</v>
      </c>
      <c r="AV122" t="s">
        <v>2985</v>
      </c>
      <c r="AW122" t="s">
        <v>372</v>
      </c>
      <c r="AX122" t="s">
        <v>678</v>
      </c>
      <c r="AY122" s="14">
        <v>46206</v>
      </c>
      <c r="AZ122" t="s">
        <v>2984</v>
      </c>
      <c r="BA122" s="31">
        <v>46206.717847222222</v>
      </c>
      <c r="BB122" s="14">
        <v>46206</v>
      </c>
      <c r="BC122" t="s">
        <v>933</v>
      </c>
      <c r="BD122" s="31">
        <v>46206.723310185182</v>
      </c>
      <c r="BE122" s="14">
        <v>46206</v>
      </c>
      <c r="BF122" t="s">
        <v>4657</v>
      </c>
      <c r="BG122" s="31">
        <v>46206.741296296299</v>
      </c>
      <c r="BH122" s="14">
        <v>46206</v>
      </c>
      <c r="BI122" t="s">
        <v>942</v>
      </c>
      <c r="BJ122" s="31">
        <v>46206.772372685184</v>
      </c>
      <c r="BK122" s="14">
        <v>46206</v>
      </c>
      <c r="BL122" t="s">
        <v>942</v>
      </c>
      <c r="BM122" s="31">
        <v>46206.773981481485</v>
      </c>
      <c r="BZ122" s="14">
        <v>46206</v>
      </c>
      <c r="CA122" t="s">
        <v>942</v>
      </c>
      <c r="CB122" s="31">
        <v>46206.781643518516</v>
      </c>
      <c r="CC122" s="14">
        <v>46206</v>
      </c>
      <c r="CD122" t="s">
        <v>938</v>
      </c>
      <c r="CE122" s="31">
        <v>46206.784907407404</v>
      </c>
      <c r="CI122" s="14">
        <v>46206</v>
      </c>
      <c r="CJ122" t="s">
        <v>4852</v>
      </c>
      <c r="CK122" s="31">
        <v>46206.812685185185</v>
      </c>
      <c r="CP122" t="str">
        <f>VLOOKUP(A122,Sheet1!$A$2:$E$221,2,0)</f>
        <v>East Zone</v>
      </c>
    </row>
    <row r="123" spans="1:94" x14ac:dyDescent="0.35">
      <c r="A123" t="s">
        <v>4850</v>
      </c>
      <c r="B123">
        <v>277</v>
      </c>
      <c r="C123" t="s">
        <v>9332</v>
      </c>
      <c r="D123" t="s">
        <v>678</v>
      </c>
      <c r="E123" t="s">
        <v>371</v>
      </c>
      <c r="F123" t="s">
        <v>372</v>
      </c>
      <c r="G123" t="s">
        <v>352</v>
      </c>
      <c r="H123" t="s">
        <v>9950</v>
      </c>
      <c r="I123">
        <v>742373</v>
      </c>
      <c r="J123" t="s">
        <v>9951</v>
      </c>
      <c r="K123" t="s">
        <v>9952</v>
      </c>
      <c r="L123" t="s">
        <v>4622</v>
      </c>
      <c r="M123" t="s">
        <v>9953</v>
      </c>
      <c r="N123">
        <v>65000</v>
      </c>
      <c r="O123" t="s">
        <v>9954</v>
      </c>
      <c r="P123" t="s">
        <v>9955</v>
      </c>
      <c r="Q123" t="s">
        <v>9956</v>
      </c>
      <c r="R123">
        <v>8693113233</v>
      </c>
      <c r="S123" t="s">
        <v>13394</v>
      </c>
      <c r="T123"/>
      <c r="V123" s="14">
        <v>46209</v>
      </c>
      <c r="W123" t="s">
        <v>9957</v>
      </c>
      <c r="X123" s="31">
        <v>46209.617395833331</v>
      </c>
      <c r="AN123" s="14">
        <v>46209</v>
      </c>
      <c r="AO123" t="s">
        <v>2985</v>
      </c>
      <c r="AP123" s="31">
        <v>46209.685902777775</v>
      </c>
      <c r="AT123" s="31">
        <v>46209.685902777775</v>
      </c>
      <c r="AU123" s="14">
        <v>46209</v>
      </c>
      <c r="AV123" t="s">
        <v>2985</v>
      </c>
      <c r="AW123" t="s">
        <v>372</v>
      </c>
      <c r="AX123" t="s">
        <v>678</v>
      </c>
      <c r="AY123" s="14">
        <v>46209</v>
      </c>
      <c r="AZ123" t="s">
        <v>2984</v>
      </c>
      <c r="BA123" s="31">
        <v>46209.705266203702</v>
      </c>
      <c r="BB123" s="14">
        <v>46209</v>
      </c>
      <c r="BC123" t="s">
        <v>933</v>
      </c>
      <c r="BD123" s="31">
        <v>46209.714039351849</v>
      </c>
      <c r="BE123" s="14">
        <v>46209</v>
      </c>
      <c r="BF123" t="s">
        <v>4716</v>
      </c>
      <c r="BG123" s="31">
        <v>46209.718263888892</v>
      </c>
      <c r="BH123" s="14">
        <v>46209</v>
      </c>
      <c r="BI123" t="s">
        <v>942</v>
      </c>
      <c r="BJ123" s="31">
        <v>46209.767291666663</v>
      </c>
      <c r="BK123" s="14">
        <v>46209</v>
      </c>
      <c r="BL123" t="s">
        <v>942</v>
      </c>
      <c r="BM123" s="31">
        <v>46209.768495370372</v>
      </c>
      <c r="BZ123" s="14">
        <v>46209</v>
      </c>
      <c r="CA123" t="s">
        <v>942</v>
      </c>
      <c r="CB123" s="31">
        <v>46209.771666666667</v>
      </c>
      <c r="CC123" s="14">
        <v>46209</v>
      </c>
      <c r="CD123" t="s">
        <v>944</v>
      </c>
      <c r="CE123" s="31">
        <v>46209.776192129626</v>
      </c>
      <c r="CI123" s="14">
        <v>46209</v>
      </c>
      <c r="CJ123" t="s">
        <v>9958</v>
      </c>
      <c r="CK123" s="31">
        <v>46209.795671296299</v>
      </c>
      <c r="CP123" t="str">
        <f>VLOOKUP(A123,Sheet1!$A$2:$E$221,2,0)</f>
        <v>East Zone</v>
      </c>
    </row>
    <row r="124" spans="1:94" x14ac:dyDescent="0.35">
      <c r="A124" t="s">
        <v>4863</v>
      </c>
      <c r="B124">
        <v>350</v>
      </c>
      <c r="C124" t="s">
        <v>9332</v>
      </c>
      <c r="D124" t="s">
        <v>678</v>
      </c>
      <c r="E124" t="s">
        <v>427</v>
      </c>
      <c r="F124" t="s">
        <v>428</v>
      </c>
      <c r="G124" t="s">
        <v>358</v>
      </c>
      <c r="H124" t="s">
        <v>9959</v>
      </c>
      <c r="I124">
        <v>157169</v>
      </c>
      <c r="J124" t="s">
        <v>9960</v>
      </c>
      <c r="K124" t="s">
        <v>9961</v>
      </c>
      <c r="L124" t="s">
        <v>4622</v>
      </c>
      <c r="M124" t="s">
        <v>9962</v>
      </c>
      <c r="N124">
        <v>90000</v>
      </c>
      <c r="O124" t="s">
        <v>9422</v>
      </c>
      <c r="P124" t="s">
        <v>9423</v>
      </c>
      <c r="Q124" t="s">
        <v>1575</v>
      </c>
      <c r="R124">
        <v>1065061979</v>
      </c>
      <c r="S124" t="s">
        <v>13394</v>
      </c>
      <c r="T124"/>
      <c r="V124" s="14">
        <v>46209</v>
      </c>
      <c r="W124" t="s">
        <v>4872</v>
      </c>
      <c r="X124" s="31">
        <v>46209.588252314818</v>
      </c>
      <c r="AN124" s="14">
        <v>46209</v>
      </c>
      <c r="AO124" t="s">
        <v>971</v>
      </c>
      <c r="AP124" s="31">
        <v>46209.630185185182</v>
      </c>
      <c r="AT124" s="31">
        <v>46209.630185185182</v>
      </c>
      <c r="AU124" s="14">
        <v>46209</v>
      </c>
      <c r="AV124" t="s">
        <v>971</v>
      </c>
      <c r="AW124" t="s">
        <v>428</v>
      </c>
      <c r="AX124" t="s">
        <v>678</v>
      </c>
      <c r="AY124" s="14">
        <v>46209</v>
      </c>
      <c r="AZ124" t="s">
        <v>4869</v>
      </c>
      <c r="BA124" s="31">
        <v>46209.654976851853</v>
      </c>
      <c r="BB124" s="14">
        <v>46209</v>
      </c>
      <c r="BC124" t="s">
        <v>933</v>
      </c>
      <c r="BD124" s="31">
        <v>46209.660891203705</v>
      </c>
      <c r="BE124" s="14">
        <v>46209</v>
      </c>
      <c r="BF124" t="s">
        <v>4643</v>
      </c>
      <c r="BG124" s="31">
        <v>46209.689027777778</v>
      </c>
      <c r="BH124" s="14">
        <v>46209</v>
      </c>
      <c r="BI124" t="s">
        <v>972</v>
      </c>
      <c r="BJ124" s="31">
        <v>46209.709965277776</v>
      </c>
      <c r="BK124" s="14">
        <v>46209</v>
      </c>
      <c r="BL124" t="s">
        <v>972</v>
      </c>
      <c r="BM124" s="31">
        <v>46209.711018518516</v>
      </c>
      <c r="BZ124" s="14">
        <v>46209</v>
      </c>
      <c r="CA124" t="s">
        <v>972</v>
      </c>
      <c r="CB124" s="31">
        <v>46209.716990740744</v>
      </c>
      <c r="CC124" s="14">
        <v>46209</v>
      </c>
      <c r="CD124" t="s">
        <v>2404</v>
      </c>
      <c r="CE124" s="31">
        <v>46209.722881944443</v>
      </c>
      <c r="CI124" s="14">
        <v>46209</v>
      </c>
      <c r="CJ124" t="s">
        <v>4869</v>
      </c>
      <c r="CK124" s="31">
        <v>46209.796273148146</v>
      </c>
      <c r="CP124" t="str">
        <f>VLOOKUP(A124,Sheet1!$A$2:$E$221,2,0)</f>
        <v>East Zone</v>
      </c>
    </row>
    <row r="125" spans="1:94" x14ac:dyDescent="0.35">
      <c r="A125" t="s">
        <v>4863</v>
      </c>
      <c r="B125">
        <v>350</v>
      </c>
      <c r="C125" t="s">
        <v>9332</v>
      </c>
      <c r="D125" t="s">
        <v>678</v>
      </c>
      <c r="E125" t="s">
        <v>427</v>
      </c>
      <c r="F125" t="s">
        <v>428</v>
      </c>
      <c r="G125" t="s">
        <v>358</v>
      </c>
      <c r="H125" t="s">
        <v>4864</v>
      </c>
      <c r="I125">
        <v>183990</v>
      </c>
      <c r="J125" t="s">
        <v>4865</v>
      </c>
      <c r="K125" t="s">
        <v>4866</v>
      </c>
      <c r="L125" t="s">
        <v>4622</v>
      </c>
      <c r="M125" t="s">
        <v>4867</v>
      </c>
      <c r="N125">
        <v>50000</v>
      </c>
      <c r="O125" t="s">
        <v>934</v>
      </c>
      <c r="P125" t="s">
        <v>935</v>
      </c>
      <c r="Q125" t="s">
        <v>3734</v>
      </c>
      <c r="R125">
        <v>5802337544</v>
      </c>
      <c r="S125" t="s">
        <v>13394</v>
      </c>
      <c r="T125"/>
      <c r="V125" s="14">
        <v>46205</v>
      </c>
      <c r="W125" t="s">
        <v>4868</v>
      </c>
      <c r="X125" s="31">
        <v>46205.511770833335</v>
      </c>
      <c r="AN125" s="14">
        <v>46205</v>
      </c>
      <c r="AO125" t="s">
        <v>971</v>
      </c>
      <c r="AP125" s="31">
        <v>46205.644386574073</v>
      </c>
      <c r="AT125" s="31">
        <v>46205.644386574073</v>
      </c>
      <c r="AU125" s="14">
        <v>46205</v>
      </c>
      <c r="AV125" t="s">
        <v>971</v>
      </c>
      <c r="AW125" t="s">
        <v>428</v>
      </c>
      <c r="AX125" t="s">
        <v>678</v>
      </c>
      <c r="AY125" s="14">
        <v>46205</v>
      </c>
      <c r="AZ125" t="s">
        <v>4869</v>
      </c>
      <c r="BA125" s="31">
        <v>46205.657164351855</v>
      </c>
      <c r="BB125" s="14">
        <v>46205</v>
      </c>
      <c r="BC125" t="s">
        <v>933</v>
      </c>
      <c r="BD125" s="31">
        <v>46205.668368055558</v>
      </c>
      <c r="BE125" s="14">
        <v>46205</v>
      </c>
      <c r="BF125" t="s">
        <v>4701</v>
      </c>
      <c r="BG125" s="31">
        <v>46205.680833333332</v>
      </c>
      <c r="BH125" s="14">
        <v>46205</v>
      </c>
      <c r="BI125" t="s">
        <v>972</v>
      </c>
      <c r="BJ125" s="31">
        <v>46205.761504629627</v>
      </c>
      <c r="BK125" s="14">
        <v>46205</v>
      </c>
      <c r="BL125" t="s">
        <v>972</v>
      </c>
      <c r="BM125" s="31">
        <v>46205.762499999997</v>
      </c>
      <c r="BZ125" s="14">
        <v>46205</v>
      </c>
      <c r="CA125" t="s">
        <v>972</v>
      </c>
      <c r="CB125" s="31">
        <v>46205.768437500003</v>
      </c>
      <c r="CC125" s="14">
        <v>46205</v>
      </c>
      <c r="CD125" t="s">
        <v>938</v>
      </c>
      <c r="CE125" s="31">
        <v>46205.777442129627</v>
      </c>
      <c r="CI125" s="14">
        <v>46205</v>
      </c>
      <c r="CJ125" t="s">
        <v>2390</v>
      </c>
      <c r="CK125" s="31">
        <v>46205.784386574072</v>
      </c>
      <c r="CP125" t="str">
        <f>VLOOKUP(A125,Sheet1!$A$2:$E$221,2,0)</f>
        <v>East Zone</v>
      </c>
    </row>
    <row r="126" spans="1:94" x14ac:dyDescent="0.35">
      <c r="A126" t="s">
        <v>4863</v>
      </c>
      <c r="B126">
        <v>350</v>
      </c>
      <c r="C126" t="s">
        <v>9332</v>
      </c>
      <c r="D126" t="s">
        <v>678</v>
      </c>
      <c r="E126" t="s">
        <v>427</v>
      </c>
      <c r="F126" t="s">
        <v>428</v>
      </c>
      <c r="G126" t="s">
        <v>358</v>
      </c>
      <c r="H126" t="s">
        <v>4870</v>
      </c>
      <c r="I126">
        <v>311849</v>
      </c>
      <c r="J126" t="s">
        <v>4020</v>
      </c>
      <c r="K126" t="s">
        <v>4021</v>
      </c>
      <c r="L126" t="s">
        <v>4622</v>
      </c>
      <c r="M126" t="s">
        <v>4871</v>
      </c>
      <c r="N126">
        <v>45000</v>
      </c>
      <c r="O126" t="s">
        <v>4630</v>
      </c>
      <c r="P126" t="s">
        <v>4631</v>
      </c>
      <c r="Q126" t="s">
        <v>2986</v>
      </c>
      <c r="R126">
        <v>2250453830</v>
      </c>
      <c r="S126" t="s">
        <v>683</v>
      </c>
      <c r="T126" t="s">
        <v>13214</v>
      </c>
      <c r="U126" s="1">
        <v>46204</v>
      </c>
      <c r="V126" s="14">
        <v>46204</v>
      </c>
      <c r="W126" t="s">
        <v>4872</v>
      </c>
      <c r="X126" s="31">
        <v>46204.584687499999</v>
      </c>
      <c r="AN126" s="14">
        <v>46204</v>
      </c>
      <c r="AO126" t="s">
        <v>971</v>
      </c>
      <c r="AP126" s="31">
        <v>46204.709652777776</v>
      </c>
      <c r="AT126" s="31">
        <v>46204.709652777776</v>
      </c>
      <c r="AU126" s="14">
        <v>46204</v>
      </c>
      <c r="AV126" t="s">
        <v>971</v>
      </c>
      <c r="AW126" t="s">
        <v>428</v>
      </c>
      <c r="AX126" t="s">
        <v>678</v>
      </c>
      <c r="AY126" s="14">
        <v>46204</v>
      </c>
      <c r="AZ126" t="s">
        <v>4869</v>
      </c>
      <c r="BA126" s="31">
        <v>46204.7112037037</v>
      </c>
      <c r="BB126" s="14">
        <v>46204</v>
      </c>
      <c r="BC126" t="s">
        <v>933</v>
      </c>
      <c r="BD126" s="31">
        <v>46204.720266203702</v>
      </c>
      <c r="BE126" s="14">
        <v>46204</v>
      </c>
      <c r="BF126" t="s">
        <v>4684</v>
      </c>
      <c r="BG126" s="31">
        <v>46204.735833333332</v>
      </c>
      <c r="BH126" s="14">
        <v>46204</v>
      </c>
      <c r="BI126" t="s">
        <v>937</v>
      </c>
      <c r="BJ126" s="31">
        <v>46204.784085648149</v>
      </c>
      <c r="BK126" s="14">
        <v>46204</v>
      </c>
      <c r="BL126" t="s">
        <v>937</v>
      </c>
      <c r="BM126" s="31">
        <v>46204.786215277774</v>
      </c>
      <c r="BZ126" s="14">
        <v>46204</v>
      </c>
      <c r="CA126" t="s">
        <v>937</v>
      </c>
      <c r="CB126" s="31">
        <v>46204.793368055558</v>
      </c>
      <c r="CC126" s="14">
        <v>46204</v>
      </c>
      <c r="CD126" t="s">
        <v>938</v>
      </c>
      <c r="CE126" s="31">
        <v>46204.802233796298</v>
      </c>
      <c r="CI126" s="14">
        <v>46205</v>
      </c>
      <c r="CJ126" t="s">
        <v>2390</v>
      </c>
      <c r="CK126" s="31">
        <v>46205.717986111114</v>
      </c>
      <c r="CP126" t="str">
        <f>VLOOKUP(A126,Sheet1!$A$2:$E$221,2,0)</f>
        <v>East Zone</v>
      </c>
    </row>
    <row r="127" spans="1:94" x14ac:dyDescent="0.35">
      <c r="A127" t="s">
        <v>4863</v>
      </c>
      <c r="B127">
        <v>350</v>
      </c>
      <c r="C127" t="s">
        <v>9332</v>
      </c>
      <c r="D127" t="s">
        <v>678</v>
      </c>
      <c r="E127" t="s">
        <v>427</v>
      </c>
      <c r="F127" t="s">
        <v>428</v>
      </c>
      <c r="G127" t="s">
        <v>358</v>
      </c>
      <c r="H127" t="s">
        <v>4870</v>
      </c>
      <c r="I127">
        <v>311849</v>
      </c>
      <c r="J127" t="s">
        <v>4020</v>
      </c>
      <c r="K127" t="s">
        <v>4021</v>
      </c>
      <c r="L127" t="s">
        <v>4622</v>
      </c>
      <c r="M127" t="s">
        <v>4871</v>
      </c>
      <c r="N127">
        <v>55000</v>
      </c>
      <c r="O127" t="s">
        <v>945</v>
      </c>
      <c r="P127" t="s">
        <v>946</v>
      </c>
      <c r="Q127" t="s">
        <v>4873</v>
      </c>
      <c r="R127">
        <v>5784094729</v>
      </c>
      <c r="S127" t="s">
        <v>13394</v>
      </c>
      <c r="T127"/>
      <c r="V127" s="14">
        <v>46204</v>
      </c>
      <c r="W127" t="s">
        <v>4872</v>
      </c>
      <c r="X127" s="31">
        <v>46204.584641203706</v>
      </c>
      <c r="AN127" s="14">
        <v>46204</v>
      </c>
      <c r="AO127" t="s">
        <v>971</v>
      </c>
      <c r="AP127" s="31">
        <v>46204.709675925929</v>
      </c>
      <c r="AT127" s="31">
        <v>46204.709675925929</v>
      </c>
      <c r="AU127" s="14">
        <v>46204</v>
      </c>
      <c r="AV127" t="s">
        <v>971</v>
      </c>
      <c r="AW127" t="s">
        <v>428</v>
      </c>
      <c r="AX127" t="s">
        <v>678</v>
      </c>
      <c r="AY127" s="14">
        <v>46204</v>
      </c>
      <c r="AZ127" t="s">
        <v>4869</v>
      </c>
      <c r="BA127" s="31">
        <v>46204.711215277777</v>
      </c>
      <c r="BB127" s="14">
        <v>46204</v>
      </c>
      <c r="BC127" t="s">
        <v>933</v>
      </c>
      <c r="BD127" s="31">
        <v>46204.720266203702</v>
      </c>
      <c r="BE127" s="14">
        <v>46204</v>
      </c>
      <c r="BF127" t="s">
        <v>4684</v>
      </c>
      <c r="BG127" s="31">
        <v>46204.735844907409</v>
      </c>
      <c r="BH127" s="14">
        <v>46204</v>
      </c>
      <c r="BI127" t="s">
        <v>937</v>
      </c>
      <c r="BJ127" s="31">
        <v>46204.784097222226</v>
      </c>
      <c r="BK127" s="14">
        <v>46204</v>
      </c>
      <c r="BL127" t="s">
        <v>937</v>
      </c>
      <c r="BM127" s="31">
        <v>46204.786226851851</v>
      </c>
      <c r="BZ127" s="14">
        <v>46204</v>
      </c>
      <c r="CA127" t="s">
        <v>937</v>
      </c>
      <c r="CB127" s="31">
        <v>46204.793391203704</v>
      </c>
      <c r="CC127" s="14">
        <v>46204</v>
      </c>
      <c r="CD127" t="s">
        <v>938</v>
      </c>
      <c r="CE127" s="31">
        <v>46204.802233796298</v>
      </c>
      <c r="CI127" s="14">
        <v>46205</v>
      </c>
      <c r="CJ127" t="s">
        <v>2390</v>
      </c>
      <c r="CK127" s="31">
        <v>46205.717986111114</v>
      </c>
      <c r="CP127" t="str">
        <f>VLOOKUP(A127,Sheet1!$A$2:$E$221,2,0)</f>
        <v>East Zone</v>
      </c>
    </row>
    <row r="128" spans="1:94" x14ac:dyDescent="0.35">
      <c r="A128" t="s">
        <v>4863</v>
      </c>
      <c r="B128">
        <v>350</v>
      </c>
      <c r="C128" t="s">
        <v>9332</v>
      </c>
      <c r="D128" t="s">
        <v>678</v>
      </c>
      <c r="E128" t="s">
        <v>427</v>
      </c>
      <c r="F128" t="s">
        <v>428</v>
      </c>
      <c r="G128" t="s">
        <v>358</v>
      </c>
      <c r="H128" t="s">
        <v>9963</v>
      </c>
      <c r="I128">
        <v>327449</v>
      </c>
      <c r="J128" t="s">
        <v>4020</v>
      </c>
      <c r="K128" t="s">
        <v>4021</v>
      </c>
      <c r="L128" t="s">
        <v>4622</v>
      </c>
      <c r="M128" t="s">
        <v>9964</v>
      </c>
      <c r="N128">
        <v>73000</v>
      </c>
      <c r="O128" t="s">
        <v>9965</v>
      </c>
      <c r="P128" t="s">
        <v>9966</v>
      </c>
      <c r="Q128" t="s">
        <v>9967</v>
      </c>
      <c r="R128">
        <v>4723073386</v>
      </c>
      <c r="S128" t="s">
        <v>13394</v>
      </c>
      <c r="T128"/>
      <c r="V128" s="14">
        <v>46209</v>
      </c>
      <c r="W128" t="s">
        <v>4872</v>
      </c>
      <c r="X128" s="31">
        <v>46209.56</v>
      </c>
      <c r="AN128" s="14">
        <v>46209</v>
      </c>
      <c r="AO128" t="s">
        <v>971</v>
      </c>
      <c r="AP128" s="31">
        <v>46209.593194444446</v>
      </c>
      <c r="AT128" s="31">
        <v>46209.593194444446</v>
      </c>
      <c r="AU128" s="14">
        <v>46209</v>
      </c>
      <c r="AV128" t="s">
        <v>971</v>
      </c>
      <c r="AW128" t="s">
        <v>428</v>
      </c>
      <c r="AX128" t="s">
        <v>678</v>
      </c>
      <c r="AY128" s="14">
        <v>46209</v>
      </c>
      <c r="AZ128" t="s">
        <v>4869</v>
      </c>
      <c r="BA128" s="31">
        <v>46209.620625000003</v>
      </c>
      <c r="BB128" s="14">
        <v>46209</v>
      </c>
      <c r="BC128" t="s">
        <v>933</v>
      </c>
      <c r="BD128" s="31">
        <v>46209.62672453704</v>
      </c>
      <c r="BE128" s="14">
        <v>46209</v>
      </c>
      <c r="BF128" t="s">
        <v>4716</v>
      </c>
      <c r="BG128" s="31">
        <v>46209.633263888885</v>
      </c>
      <c r="BH128" s="14">
        <v>46209</v>
      </c>
      <c r="BI128" t="s">
        <v>972</v>
      </c>
      <c r="BJ128" s="31">
        <v>46209.659479166665</v>
      </c>
      <c r="BK128" s="14">
        <v>46209</v>
      </c>
      <c r="BL128" t="s">
        <v>972</v>
      </c>
      <c r="BM128" s="31">
        <v>46209.66202546296</v>
      </c>
      <c r="BZ128" s="14">
        <v>46209</v>
      </c>
      <c r="CA128" t="s">
        <v>972</v>
      </c>
      <c r="CB128" s="31">
        <v>46209.670289351852</v>
      </c>
      <c r="CC128" s="14">
        <v>46209</v>
      </c>
      <c r="CD128" t="s">
        <v>2404</v>
      </c>
      <c r="CE128" s="31">
        <v>46209.674560185187</v>
      </c>
      <c r="CP128" t="str">
        <f>VLOOKUP(A128,Sheet1!$A$2:$E$221,2,0)</f>
        <v>East Zone</v>
      </c>
    </row>
    <row r="129" spans="1:94" x14ac:dyDescent="0.35">
      <c r="A129" t="s">
        <v>4863</v>
      </c>
      <c r="B129">
        <v>350</v>
      </c>
      <c r="C129" t="s">
        <v>9332</v>
      </c>
      <c r="D129" t="s">
        <v>678</v>
      </c>
      <c r="E129" t="s">
        <v>427</v>
      </c>
      <c r="F129" t="s">
        <v>428</v>
      </c>
      <c r="G129" t="s">
        <v>358</v>
      </c>
      <c r="H129" t="s">
        <v>4018</v>
      </c>
      <c r="I129">
        <v>394492</v>
      </c>
      <c r="J129" t="s">
        <v>4020</v>
      </c>
      <c r="K129" t="s">
        <v>4021</v>
      </c>
      <c r="L129" t="s">
        <v>4622</v>
      </c>
      <c r="M129" t="s">
        <v>4874</v>
      </c>
      <c r="N129">
        <v>90000</v>
      </c>
      <c r="O129" t="s">
        <v>931</v>
      </c>
      <c r="P129" t="s">
        <v>932</v>
      </c>
      <c r="Q129" t="s">
        <v>4019</v>
      </c>
      <c r="R129">
        <v>7143610154</v>
      </c>
      <c r="S129" t="s">
        <v>13394</v>
      </c>
      <c r="T129"/>
      <c r="V129" s="14">
        <v>46205</v>
      </c>
      <c r="W129" t="s">
        <v>4872</v>
      </c>
      <c r="X129" s="31">
        <v>46205.391226851854</v>
      </c>
      <c r="AN129" s="14">
        <v>46205</v>
      </c>
      <c r="AO129" t="s">
        <v>971</v>
      </c>
      <c r="AP129" s="31">
        <v>46205.436435185184</v>
      </c>
      <c r="AT129" s="31">
        <v>46205.436435185184</v>
      </c>
      <c r="AU129" s="14">
        <v>46205</v>
      </c>
      <c r="AV129" t="s">
        <v>971</v>
      </c>
      <c r="AW129" t="s">
        <v>428</v>
      </c>
      <c r="AX129" t="s">
        <v>678</v>
      </c>
      <c r="AY129" s="14">
        <v>46205</v>
      </c>
      <c r="AZ129" t="s">
        <v>4869</v>
      </c>
      <c r="BA129" s="31">
        <v>46205.442175925928</v>
      </c>
      <c r="BB129" s="14">
        <v>46205</v>
      </c>
      <c r="BC129" t="s">
        <v>933</v>
      </c>
      <c r="BD129" s="31">
        <v>46205.45045138889</v>
      </c>
      <c r="BE129" s="14">
        <v>46205</v>
      </c>
      <c r="BF129" t="s">
        <v>4684</v>
      </c>
      <c r="BG129" s="31">
        <v>46205.479108796295</v>
      </c>
      <c r="BH129" s="14">
        <v>46205</v>
      </c>
      <c r="BI129" t="s">
        <v>972</v>
      </c>
      <c r="BJ129" s="31">
        <v>46205.504282407404</v>
      </c>
      <c r="BK129" s="14">
        <v>46205</v>
      </c>
      <c r="BL129" t="s">
        <v>972</v>
      </c>
      <c r="BM129" s="31">
        <v>46205.505648148152</v>
      </c>
      <c r="BZ129" s="14">
        <v>46205</v>
      </c>
      <c r="CA129" t="s">
        <v>972</v>
      </c>
      <c r="CB129" s="31">
        <v>46205.518888888888</v>
      </c>
      <c r="CC129" s="14">
        <v>46205</v>
      </c>
      <c r="CD129" t="s">
        <v>944</v>
      </c>
      <c r="CE129" s="31">
        <v>46205.534432870372</v>
      </c>
      <c r="CI129" s="14">
        <v>46205</v>
      </c>
      <c r="CJ129" t="s">
        <v>2390</v>
      </c>
      <c r="CK129" s="31">
        <v>46205.698842592596</v>
      </c>
      <c r="CP129" t="str">
        <f>VLOOKUP(A129,Sheet1!$A$2:$E$221,2,0)</f>
        <v>East Zone</v>
      </c>
    </row>
    <row r="130" spans="1:94" x14ac:dyDescent="0.35">
      <c r="A130" t="s">
        <v>4863</v>
      </c>
      <c r="B130">
        <v>350</v>
      </c>
      <c r="C130" t="s">
        <v>9332</v>
      </c>
      <c r="D130" t="s">
        <v>678</v>
      </c>
      <c r="E130" t="s">
        <v>427</v>
      </c>
      <c r="F130" t="s">
        <v>428</v>
      </c>
      <c r="G130" t="s">
        <v>358</v>
      </c>
      <c r="H130" t="s">
        <v>4875</v>
      </c>
      <c r="I130">
        <v>516163</v>
      </c>
      <c r="J130" t="s">
        <v>4876</v>
      </c>
      <c r="K130" t="s">
        <v>4877</v>
      </c>
      <c r="L130" t="s">
        <v>4622</v>
      </c>
      <c r="M130" t="s">
        <v>4878</v>
      </c>
      <c r="N130">
        <v>90000</v>
      </c>
      <c r="O130" t="s">
        <v>931</v>
      </c>
      <c r="P130" t="s">
        <v>932</v>
      </c>
      <c r="Q130" t="s">
        <v>4879</v>
      </c>
      <c r="R130">
        <v>9900664011</v>
      </c>
      <c r="S130" t="s">
        <v>13394</v>
      </c>
      <c r="T130"/>
      <c r="V130" s="14">
        <v>46205</v>
      </c>
      <c r="W130" t="s">
        <v>4880</v>
      </c>
      <c r="X130" s="31">
        <v>46205.520300925928</v>
      </c>
      <c r="AN130" s="14">
        <v>46205</v>
      </c>
      <c r="AO130" t="s">
        <v>971</v>
      </c>
      <c r="AP130" s="31">
        <v>46205.686550925922</v>
      </c>
      <c r="AT130" s="31">
        <v>46205.686550925922</v>
      </c>
      <c r="AU130" s="14">
        <v>46205</v>
      </c>
      <c r="AV130" t="s">
        <v>971</v>
      </c>
      <c r="AW130" t="s">
        <v>428</v>
      </c>
      <c r="AX130" t="s">
        <v>678</v>
      </c>
      <c r="AY130" s="14">
        <v>46205</v>
      </c>
      <c r="AZ130" t="s">
        <v>4869</v>
      </c>
      <c r="BA130" s="31">
        <v>46205.693472222221</v>
      </c>
      <c r="BB130" s="14">
        <v>46205</v>
      </c>
      <c r="BC130" t="s">
        <v>933</v>
      </c>
      <c r="BD130" s="31">
        <v>46205.698842592596</v>
      </c>
      <c r="BE130" s="14">
        <v>46205</v>
      </c>
      <c r="BF130" t="s">
        <v>4757</v>
      </c>
      <c r="BG130" s="31">
        <v>46205.704189814816</v>
      </c>
      <c r="BH130" s="14">
        <v>46205</v>
      </c>
      <c r="BI130" t="s">
        <v>942</v>
      </c>
      <c r="BJ130" s="31">
        <v>46205.766469907408</v>
      </c>
      <c r="BK130" s="14">
        <v>46205</v>
      </c>
      <c r="BL130" t="s">
        <v>942</v>
      </c>
      <c r="BM130" s="31">
        <v>46205.768703703703</v>
      </c>
      <c r="BZ130" s="14">
        <v>46205</v>
      </c>
      <c r="CA130" t="s">
        <v>942</v>
      </c>
      <c r="CB130" s="31">
        <v>46205.773206018515</v>
      </c>
      <c r="CC130" s="14">
        <v>46205</v>
      </c>
      <c r="CD130" t="s">
        <v>938</v>
      </c>
      <c r="CE130" s="31">
        <v>46205.777499999997</v>
      </c>
      <c r="CI130" s="14">
        <v>46205</v>
      </c>
      <c r="CJ130" t="s">
        <v>2390</v>
      </c>
      <c r="CK130" s="31">
        <v>46205.819780092592</v>
      </c>
      <c r="CP130" t="str">
        <f>VLOOKUP(A130,Sheet1!$A$2:$E$221,2,0)</f>
        <v>East Zone</v>
      </c>
    </row>
    <row r="131" spans="1:94" x14ac:dyDescent="0.35">
      <c r="A131" t="s">
        <v>4863</v>
      </c>
      <c r="B131">
        <v>350</v>
      </c>
      <c r="C131" t="s">
        <v>9332</v>
      </c>
      <c r="D131" t="s">
        <v>678</v>
      </c>
      <c r="E131" t="s">
        <v>427</v>
      </c>
      <c r="F131" t="s">
        <v>428</v>
      </c>
      <c r="G131" t="s">
        <v>358</v>
      </c>
      <c r="H131" t="s">
        <v>4881</v>
      </c>
      <c r="I131">
        <v>649509</v>
      </c>
      <c r="J131" t="s">
        <v>3595</v>
      </c>
      <c r="K131" t="s">
        <v>3596</v>
      </c>
      <c r="L131" t="s">
        <v>4622</v>
      </c>
      <c r="M131" t="s">
        <v>4882</v>
      </c>
      <c r="N131">
        <v>45000</v>
      </c>
      <c r="O131" t="s">
        <v>4630</v>
      </c>
      <c r="P131" t="s">
        <v>4631</v>
      </c>
      <c r="Q131" t="s">
        <v>4883</v>
      </c>
      <c r="R131">
        <v>9810940742</v>
      </c>
      <c r="S131" t="s">
        <v>13394</v>
      </c>
      <c r="T131"/>
      <c r="V131" s="14">
        <v>46204</v>
      </c>
      <c r="W131" t="s">
        <v>4884</v>
      </c>
      <c r="X131" s="31">
        <v>46204.421770833331</v>
      </c>
      <c r="AN131" s="14">
        <v>46204</v>
      </c>
      <c r="AO131" t="s">
        <v>971</v>
      </c>
      <c r="AP131" s="31">
        <v>46204.551226851851</v>
      </c>
      <c r="AT131" s="31">
        <v>46204.551226851851</v>
      </c>
      <c r="AU131" s="14">
        <v>46204</v>
      </c>
      <c r="AV131" t="s">
        <v>971</v>
      </c>
      <c r="AW131" t="s">
        <v>428</v>
      </c>
      <c r="AX131" t="s">
        <v>678</v>
      </c>
      <c r="AY131" s="14">
        <v>46204</v>
      </c>
      <c r="AZ131" t="s">
        <v>4869</v>
      </c>
      <c r="BA131" s="31">
        <v>46204.555983796294</v>
      </c>
      <c r="BB131" s="14">
        <v>46204</v>
      </c>
      <c r="BC131" t="s">
        <v>933</v>
      </c>
      <c r="BD131" s="31">
        <v>46204.564456018517</v>
      </c>
      <c r="BE131" s="14">
        <v>46204</v>
      </c>
      <c r="BF131" t="s">
        <v>4676</v>
      </c>
      <c r="BG131" s="31">
        <v>46204.610856481479</v>
      </c>
      <c r="BH131" s="14">
        <v>46204</v>
      </c>
      <c r="BI131" t="s">
        <v>973</v>
      </c>
      <c r="BJ131" s="31">
        <v>46204.716064814813</v>
      </c>
      <c r="BK131" s="14">
        <v>46204</v>
      </c>
      <c r="BL131" t="s">
        <v>973</v>
      </c>
      <c r="BM131" s="31">
        <v>46204.719826388886</v>
      </c>
      <c r="BZ131" s="14">
        <v>46204</v>
      </c>
      <c r="CA131" t="s">
        <v>973</v>
      </c>
      <c r="CB131" s="31">
        <v>46204.731145833335</v>
      </c>
      <c r="CC131" s="14">
        <v>46204</v>
      </c>
      <c r="CD131" t="s">
        <v>944</v>
      </c>
      <c r="CE131" s="31">
        <v>46204.737916666665</v>
      </c>
      <c r="CI131" s="14">
        <v>46205</v>
      </c>
      <c r="CJ131" t="s">
        <v>2390</v>
      </c>
      <c r="CK131" s="31">
        <v>46205.667939814812</v>
      </c>
      <c r="CP131" t="str">
        <f>VLOOKUP(A131,Sheet1!$A$2:$E$221,2,0)</f>
        <v>East Zone</v>
      </c>
    </row>
    <row r="132" spans="1:94" x14ac:dyDescent="0.35">
      <c r="A132" t="s">
        <v>4863</v>
      </c>
      <c r="B132">
        <v>350</v>
      </c>
      <c r="C132" t="s">
        <v>9332</v>
      </c>
      <c r="D132" t="s">
        <v>678</v>
      </c>
      <c r="E132" t="s">
        <v>427</v>
      </c>
      <c r="F132" t="s">
        <v>428</v>
      </c>
      <c r="G132" t="s">
        <v>358</v>
      </c>
      <c r="H132" t="s">
        <v>3594</v>
      </c>
      <c r="I132">
        <v>655467</v>
      </c>
      <c r="J132" t="s">
        <v>3595</v>
      </c>
      <c r="K132" t="s">
        <v>3596</v>
      </c>
      <c r="L132" t="s">
        <v>4622</v>
      </c>
      <c r="M132" t="s">
        <v>4885</v>
      </c>
      <c r="N132">
        <v>75000</v>
      </c>
      <c r="O132" t="s">
        <v>974</v>
      </c>
      <c r="P132" t="s">
        <v>975</v>
      </c>
      <c r="Q132" t="s">
        <v>4030</v>
      </c>
      <c r="R132">
        <v>5081235679</v>
      </c>
      <c r="S132" t="s">
        <v>13394</v>
      </c>
      <c r="T132"/>
      <c r="V132" s="14">
        <v>46205</v>
      </c>
      <c r="W132" t="s">
        <v>4884</v>
      </c>
      <c r="X132" s="31">
        <v>46205.418541666666</v>
      </c>
      <c r="AN132" s="14">
        <v>46205</v>
      </c>
      <c r="AO132" t="s">
        <v>971</v>
      </c>
      <c r="AP132" s="31">
        <v>46205.527199074073</v>
      </c>
      <c r="AT132" s="31">
        <v>46205.527199074073</v>
      </c>
      <c r="AU132" s="14">
        <v>46205</v>
      </c>
      <c r="AV132" t="s">
        <v>971</v>
      </c>
      <c r="AW132" t="s">
        <v>428</v>
      </c>
      <c r="AX132" t="s">
        <v>678</v>
      </c>
      <c r="AY132" s="14">
        <v>46205</v>
      </c>
      <c r="AZ132" t="s">
        <v>4869</v>
      </c>
      <c r="BA132" s="31">
        <v>46205.533483796295</v>
      </c>
      <c r="BB132" s="14">
        <v>46205</v>
      </c>
      <c r="BC132" t="s">
        <v>933</v>
      </c>
      <c r="BD132" s="31">
        <v>46205.544016203705</v>
      </c>
      <c r="BE132" s="14">
        <v>46205</v>
      </c>
      <c r="BF132" t="s">
        <v>4886</v>
      </c>
      <c r="BG132" s="31">
        <v>46205.584201388891</v>
      </c>
      <c r="BH132" s="14">
        <v>46205</v>
      </c>
      <c r="BI132" t="s">
        <v>937</v>
      </c>
      <c r="BJ132" s="31">
        <v>46205.618078703701</v>
      </c>
      <c r="BK132" s="14">
        <v>46205</v>
      </c>
      <c r="BL132" t="s">
        <v>937</v>
      </c>
      <c r="BM132" s="31">
        <v>46205.619143518517</v>
      </c>
      <c r="BZ132" s="14">
        <v>46205</v>
      </c>
      <c r="CA132" t="s">
        <v>937</v>
      </c>
      <c r="CB132" s="31">
        <v>46205.632303240738</v>
      </c>
      <c r="CC132" s="14">
        <v>46205</v>
      </c>
      <c r="CD132" t="s">
        <v>944</v>
      </c>
      <c r="CE132" s="31">
        <v>46205.640486111108</v>
      </c>
      <c r="CI132" s="14">
        <v>46205</v>
      </c>
      <c r="CJ132" t="s">
        <v>2390</v>
      </c>
      <c r="CK132" s="31">
        <v>46205.739432870374</v>
      </c>
      <c r="CP132" t="str">
        <f>VLOOKUP(A132,Sheet1!$A$2:$E$221,2,0)</f>
        <v>East Zone</v>
      </c>
    </row>
    <row r="133" spans="1:94" x14ac:dyDescent="0.35">
      <c r="A133" t="s">
        <v>4863</v>
      </c>
      <c r="B133">
        <v>350</v>
      </c>
      <c r="C133" t="s">
        <v>9332</v>
      </c>
      <c r="D133" t="s">
        <v>678</v>
      </c>
      <c r="E133" t="s">
        <v>427</v>
      </c>
      <c r="F133" t="s">
        <v>428</v>
      </c>
      <c r="G133" t="s">
        <v>358</v>
      </c>
      <c r="H133" t="s">
        <v>4887</v>
      </c>
      <c r="I133">
        <v>666224</v>
      </c>
      <c r="J133" t="s">
        <v>3595</v>
      </c>
      <c r="K133" t="s">
        <v>3596</v>
      </c>
      <c r="L133" t="s">
        <v>4622</v>
      </c>
      <c r="M133" t="s">
        <v>4888</v>
      </c>
      <c r="N133">
        <v>55000</v>
      </c>
      <c r="O133" t="s">
        <v>4041</v>
      </c>
      <c r="P133" t="s">
        <v>4042</v>
      </c>
      <c r="Q133" t="s">
        <v>4889</v>
      </c>
      <c r="R133">
        <v>1481259468</v>
      </c>
      <c r="S133" t="s">
        <v>13394</v>
      </c>
      <c r="T133"/>
      <c r="V133" s="14">
        <v>46206</v>
      </c>
      <c r="W133" t="s">
        <v>4884</v>
      </c>
      <c r="X133" s="31">
        <v>46206.46371527778</v>
      </c>
      <c r="AN133" s="14">
        <v>46206</v>
      </c>
      <c r="AO133" t="s">
        <v>971</v>
      </c>
      <c r="AP133" s="31">
        <v>46206.551087962966</v>
      </c>
      <c r="AT133" s="31">
        <v>46206.551087962966</v>
      </c>
      <c r="AU133" s="14">
        <v>46206</v>
      </c>
      <c r="AV133" t="s">
        <v>971</v>
      </c>
      <c r="AW133" t="s">
        <v>428</v>
      </c>
      <c r="AX133" t="s">
        <v>678</v>
      </c>
      <c r="AY133" s="14">
        <v>46206</v>
      </c>
      <c r="AZ133" t="s">
        <v>2390</v>
      </c>
      <c r="BA133" s="31">
        <v>46206.567939814813</v>
      </c>
      <c r="BB133" s="14">
        <v>46206</v>
      </c>
      <c r="BC133" t="s">
        <v>933</v>
      </c>
      <c r="BD133" s="31">
        <v>46206.586759259262</v>
      </c>
      <c r="BE133" s="14">
        <v>46206</v>
      </c>
      <c r="BF133" t="s">
        <v>4757</v>
      </c>
      <c r="BG133" s="31">
        <v>46206.628275462965</v>
      </c>
      <c r="BH133" s="14">
        <v>46206</v>
      </c>
      <c r="BI133" t="s">
        <v>972</v>
      </c>
      <c r="BJ133" s="31">
        <v>46206.667615740742</v>
      </c>
      <c r="BK133" s="14">
        <v>46206</v>
      </c>
      <c r="BL133" t="s">
        <v>972</v>
      </c>
      <c r="BM133" s="31">
        <v>46206.668680555558</v>
      </c>
      <c r="BZ133" s="14">
        <v>46206</v>
      </c>
      <c r="CA133" t="s">
        <v>972</v>
      </c>
      <c r="CB133" s="31">
        <v>46206.677881944444</v>
      </c>
      <c r="CC133" s="14">
        <v>46206</v>
      </c>
      <c r="CD133" t="s">
        <v>944</v>
      </c>
      <c r="CE133" s="31">
        <v>46206.6872337963</v>
      </c>
      <c r="CI133" s="14">
        <v>46206</v>
      </c>
      <c r="CJ133" t="s">
        <v>4869</v>
      </c>
      <c r="CK133" s="31">
        <v>46206.768379629626</v>
      </c>
      <c r="CP133" t="str">
        <f>VLOOKUP(A133,Sheet1!$A$2:$E$221,2,0)</f>
        <v>East Zone</v>
      </c>
    </row>
    <row r="134" spans="1:94" x14ac:dyDescent="0.35">
      <c r="A134" t="s">
        <v>4890</v>
      </c>
      <c r="B134">
        <v>354</v>
      </c>
      <c r="C134" t="s">
        <v>9332</v>
      </c>
      <c r="D134" t="s">
        <v>678</v>
      </c>
      <c r="E134" t="s">
        <v>429</v>
      </c>
      <c r="F134" t="s">
        <v>430</v>
      </c>
      <c r="G134" t="s">
        <v>352</v>
      </c>
      <c r="H134" t="s">
        <v>4891</v>
      </c>
      <c r="I134">
        <v>144402</v>
      </c>
      <c r="J134" t="s">
        <v>4767</v>
      </c>
      <c r="K134" t="s">
        <v>4892</v>
      </c>
      <c r="L134" t="s">
        <v>4622</v>
      </c>
      <c r="M134" t="s">
        <v>4893</v>
      </c>
      <c r="N134">
        <v>75000</v>
      </c>
      <c r="O134" t="s">
        <v>1261</v>
      </c>
      <c r="P134" t="s">
        <v>1262</v>
      </c>
      <c r="Q134" t="s">
        <v>4894</v>
      </c>
      <c r="R134">
        <v>6333469562</v>
      </c>
      <c r="S134" t="s">
        <v>13394</v>
      </c>
      <c r="T134"/>
      <c r="V134" s="14">
        <v>46205</v>
      </c>
      <c r="W134" t="s">
        <v>4895</v>
      </c>
      <c r="X134" s="31">
        <v>46205.558854166666</v>
      </c>
      <c r="AN134" s="14">
        <v>46205</v>
      </c>
      <c r="AO134" t="s">
        <v>2938</v>
      </c>
      <c r="AP134" s="31">
        <v>46205.633136574077</v>
      </c>
      <c r="AT134" s="31">
        <v>46205.633136574077</v>
      </c>
      <c r="AU134" s="14">
        <v>46205</v>
      </c>
      <c r="AV134" t="s">
        <v>2938</v>
      </c>
      <c r="AW134" t="s">
        <v>430</v>
      </c>
      <c r="AX134" t="s">
        <v>678</v>
      </c>
      <c r="AY134" s="14">
        <v>46205</v>
      </c>
      <c r="AZ134" t="s">
        <v>981</v>
      </c>
      <c r="BA134" s="31">
        <v>46205.634155092594</v>
      </c>
      <c r="BB134" s="14">
        <v>46205</v>
      </c>
      <c r="BC134" t="s">
        <v>933</v>
      </c>
      <c r="BD134" s="31">
        <v>46205.644525462965</v>
      </c>
      <c r="BE134" s="14">
        <v>46205</v>
      </c>
      <c r="BF134" t="s">
        <v>4628</v>
      </c>
      <c r="BG134" s="31">
        <v>46205.661493055559</v>
      </c>
      <c r="BH134" s="14">
        <v>46205</v>
      </c>
      <c r="BI134" t="s">
        <v>942</v>
      </c>
      <c r="BJ134" s="31">
        <v>46205.688321759262</v>
      </c>
      <c r="BK134" s="14">
        <v>46205</v>
      </c>
      <c r="BL134" t="s">
        <v>942</v>
      </c>
      <c r="BM134" s="31">
        <v>46205.69023148148</v>
      </c>
      <c r="BZ134" s="14">
        <v>46205</v>
      </c>
      <c r="CA134" t="s">
        <v>942</v>
      </c>
      <c r="CB134" s="31">
        <v>46205.699374999997</v>
      </c>
      <c r="CC134" s="14">
        <v>46205</v>
      </c>
      <c r="CD134" t="s">
        <v>957</v>
      </c>
      <c r="CE134" s="31">
        <v>46205.715486111112</v>
      </c>
      <c r="CI134" s="14">
        <v>46205</v>
      </c>
      <c r="CJ134" t="s">
        <v>981</v>
      </c>
      <c r="CK134" s="31">
        <v>46205.750486111108</v>
      </c>
      <c r="CP134" t="str">
        <f>VLOOKUP(A134,Sheet1!$A$2:$E$221,2,0)</f>
        <v>East Zone</v>
      </c>
    </row>
    <row r="135" spans="1:94" x14ac:dyDescent="0.35">
      <c r="A135" t="s">
        <v>4890</v>
      </c>
      <c r="B135">
        <v>354</v>
      </c>
      <c r="C135" t="s">
        <v>9332</v>
      </c>
      <c r="D135" t="s">
        <v>678</v>
      </c>
      <c r="E135" t="s">
        <v>429</v>
      </c>
      <c r="F135" t="s">
        <v>430</v>
      </c>
      <c r="G135" t="s">
        <v>352</v>
      </c>
      <c r="H135" t="s">
        <v>4896</v>
      </c>
      <c r="I135">
        <v>355910</v>
      </c>
      <c r="J135" t="s">
        <v>976</v>
      </c>
      <c r="K135" t="s">
        <v>977</v>
      </c>
      <c r="L135" t="s">
        <v>4622</v>
      </c>
      <c r="M135" t="s">
        <v>4897</v>
      </c>
      <c r="N135">
        <v>50000</v>
      </c>
      <c r="O135" t="s">
        <v>1228</v>
      </c>
      <c r="P135" t="s">
        <v>1229</v>
      </c>
      <c r="Q135" t="s">
        <v>4898</v>
      </c>
      <c r="R135">
        <v>7307610941</v>
      </c>
      <c r="S135" t="s">
        <v>13394</v>
      </c>
      <c r="T135"/>
      <c r="V135" s="14">
        <v>46206</v>
      </c>
      <c r="W135" t="s">
        <v>4899</v>
      </c>
      <c r="X135" s="31">
        <v>46206.572291666664</v>
      </c>
      <c r="AN135" s="14">
        <v>46206</v>
      </c>
      <c r="AO135" t="s">
        <v>2938</v>
      </c>
      <c r="AP135" s="31">
        <v>46206.595243055555</v>
      </c>
      <c r="AT135" s="31">
        <v>46206.595243055555</v>
      </c>
      <c r="AU135" s="14">
        <v>46206</v>
      </c>
      <c r="AV135" t="s">
        <v>2938</v>
      </c>
      <c r="AW135" t="s">
        <v>430</v>
      </c>
      <c r="AX135" t="s">
        <v>678</v>
      </c>
      <c r="AY135" s="14">
        <v>46206</v>
      </c>
      <c r="AZ135" t="s">
        <v>4899</v>
      </c>
      <c r="BA135" s="31">
        <v>46206.606851851851</v>
      </c>
      <c r="BB135" s="14">
        <v>46206</v>
      </c>
      <c r="BC135" t="s">
        <v>933</v>
      </c>
      <c r="BD135" s="31">
        <v>46206.615868055553</v>
      </c>
      <c r="BE135" s="14">
        <v>46206</v>
      </c>
      <c r="BF135" t="s">
        <v>4663</v>
      </c>
      <c r="BG135" s="31">
        <v>46206.65761574074</v>
      </c>
      <c r="BH135" s="14">
        <v>46206</v>
      </c>
      <c r="BI135" t="s">
        <v>972</v>
      </c>
      <c r="BJ135" s="31">
        <v>46206.693391203706</v>
      </c>
      <c r="BK135" s="14">
        <v>46206</v>
      </c>
      <c r="BL135" t="s">
        <v>972</v>
      </c>
      <c r="BM135" s="31">
        <v>46206.695092592592</v>
      </c>
      <c r="BZ135" s="14">
        <v>46206</v>
      </c>
      <c r="CA135" t="s">
        <v>972</v>
      </c>
      <c r="CB135" s="31">
        <v>46206.711828703701</v>
      </c>
      <c r="CC135" s="14">
        <v>46206</v>
      </c>
      <c r="CD135" t="s">
        <v>944</v>
      </c>
      <c r="CE135" s="31">
        <v>46206.727256944447</v>
      </c>
      <c r="CI135" s="14">
        <v>46206</v>
      </c>
      <c r="CJ135" t="s">
        <v>981</v>
      </c>
      <c r="CK135" s="31">
        <v>46206.744629629633</v>
      </c>
      <c r="CP135" t="str">
        <f>VLOOKUP(A135,Sheet1!$A$2:$E$221,2,0)</f>
        <v>East Zone</v>
      </c>
    </row>
    <row r="136" spans="1:94" x14ac:dyDescent="0.35">
      <c r="A136" t="s">
        <v>4890</v>
      </c>
      <c r="B136">
        <v>354</v>
      </c>
      <c r="C136" t="s">
        <v>9332</v>
      </c>
      <c r="D136" t="s">
        <v>678</v>
      </c>
      <c r="E136" t="s">
        <v>429</v>
      </c>
      <c r="F136" t="s">
        <v>430</v>
      </c>
      <c r="G136" t="s">
        <v>352</v>
      </c>
      <c r="H136" t="s">
        <v>4896</v>
      </c>
      <c r="I136">
        <v>355910</v>
      </c>
      <c r="J136" t="s">
        <v>976</v>
      </c>
      <c r="K136" t="s">
        <v>977</v>
      </c>
      <c r="L136" t="s">
        <v>4622</v>
      </c>
      <c r="M136" t="s">
        <v>4900</v>
      </c>
      <c r="N136">
        <v>65000</v>
      </c>
      <c r="O136" t="s">
        <v>1264</v>
      </c>
      <c r="P136" t="s">
        <v>1265</v>
      </c>
      <c r="Q136" t="s">
        <v>1575</v>
      </c>
      <c r="R136">
        <v>9929064230</v>
      </c>
      <c r="S136" t="s">
        <v>13394</v>
      </c>
      <c r="T136"/>
      <c r="V136" s="14">
        <v>46205</v>
      </c>
      <c r="W136" t="s">
        <v>4899</v>
      </c>
      <c r="X136" s="31">
        <v>46205.587546296294</v>
      </c>
      <c r="AN136" s="14">
        <v>46205</v>
      </c>
      <c r="AO136" t="s">
        <v>981</v>
      </c>
      <c r="AP136" s="31">
        <v>46205.617210648146</v>
      </c>
      <c r="AT136" s="31">
        <v>46205.617210648146</v>
      </c>
      <c r="AU136" s="14">
        <v>46205</v>
      </c>
      <c r="AV136" t="s">
        <v>981</v>
      </c>
      <c r="AW136" t="s">
        <v>4901</v>
      </c>
      <c r="AX136" t="s">
        <v>677</v>
      </c>
      <c r="AY136" s="14">
        <v>46205</v>
      </c>
      <c r="AZ136" t="s">
        <v>981</v>
      </c>
      <c r="BA136" s="31">
        <v>46205.624351851853</v>
      </c>
      <c r="BB136" s="14">
        <v>46205</v>
      </c>
      <c r="BC136" t="s">
        <v>933</v>
      </c>
      <c r="BD136" s="31">
        <v>46205.644537037035</v>
      </c>
      <c r="BE136" s="14">
        <v>46205</v>
      </c>
      <c r="BF136" t="s">
        <v>4628</v>
      </c>
      <c r="BG136" s="31">
        <v>46205.659409722219</v>
      </c>
      <c r="BH136" s="14">
        <v>46205</v>
      </c>
      <c r="BI136" t="s">
        <v>942</v>
      </c>
      <c r="BJ136" s="31">
        <v>46205.681435185186</v>
      </c>
      <c r="BK136" s="14">
        <v>46205</v>
      </c>
      <c r="BL136" t="s">
        <v>942</v>
      </c>
      <c r="BM136" s="31">
        <v>46205.691793981481</v>
      </c>
      <c r="BN136" s="14">
        <v>46205</v>
      </c>
      <c r="BO136" t="s">
        <v>942</v>
      </c>
      <c r="BP136" s="31">
        <v>46205.684363425928</v>
      </c>
      <c r="BZ136" s="14">
        <v>46205</v>
      </c>
      <c r="CA136" t="s">
        <v>942</v>
      </c>
      <c r="CB136" s="31">
        <v>46205.69871527778</v>
      </c>
      <c r="CC136" s="14">
        <v>46205</v>
      </c>
      <c r="CD136" t="s">
        <v>957</v>
      </c>
      <c r="CE136" s="31">
        <v>46205.706412037034</v>
      </c>
      <c r="CI136" s="14">
        <v>46205</v>
      </c>
      <c r="CJ136" t="s">
        <v>981</v>
      </c>
      <c r="CK136" s="31">
        <v>46205.787187499998</v>
      </c>
      <c r="CP136" t="str">
        <f>VLOOKUP(A136,Sheet1!$A$2:$E$221,2,0)</f>
        <v>East Zone</v>
      </c>
    </row>
    <row r="137" spans="1:94" x14ac:dyDescent="0.35">
      <c r="A137" t="s">
        <v>4890</v>
      </c>
      <c r="B137">
        <v>354</v>
      </c>
      <c r="C137" t="s">
        <v>9332</v>
      </c>
      <c r="D137" t="s">
        <v>678</v>
      </c>
      <c r="E137" t="s">
        <v>429</v>
      </c>
      <c r="F137" t="s">
        <v>430</v>
      </c>
      <c r="G137" t="s">
        <v>352</v>
      </c>
      <c r="H137" t="s">
        <v>4896</v>
      </c>
      <c r="I137">
        <v>355910</v>
      </c>
      <c r="J137" t="s">
        <v>976</v>
      </c>
      <c r="K137" t="s">
        <v>977</v>
      </c>
      <c r="L137" t="s">
        <v>4622</v>
      </c>
      <c r="M137" t="s">
        <v>4900</v>
      </c>
      <c r="N137">
        <v>70000</v>
      </c>
      <c r="O137" t="s">
        <v>1235</v>
      </c>
      <c r="P137" t="s">
        <v>1236</v>
      </c>
      <c r="Q137" t="s">
        <v>4902</v>
      </c>
      <c r="R137">
        <v>9359395246</v>
      </c>
      <c r="S137" t="s">
        <v>13394</v>
      </c>
      <c r="T137"/>
      <c r="V137" s="14">
        <v>46205</v>
      </c>
      <c r="W137" t="s">
        <v>4899</v>
      </c>
      <c r="X137" s="31">
        <v>46205.587581018517</v>
      </c>
      <c r="AN137" s="14">
        <v>46205</v>
      </c>
      <c r="AO137" t="s">
        <v>981</v>
      </c>
      <c r="AP137" s="31">
        <v>46205.6171875</v>
      </c>
      <c r="AT137" s="31">
        <v>46205.6171875</v>
      </c>
      <c r="AU137" s="14">
        <v>46205</v>
      </c>
      <c r="AV137" t="s">
        <v>981</v>
      </c>
      <c r="AW137" t="s">
        <v>4901</v>
      </c>
      <c r="AX137" t="s">
        <v>677</v>
      </c>
      <c r="AY137" s="14">
        <v>46205</v>
      </c>
      <c r="AZ137" t="s">
        <v>981</v>
      </c>
      <c r="BA137" s="31">
        <v>46205.624328703707</v>
      </c>
      <c r="BB137" s="14">
        <v>46205</v>
      </c>
      <c r="BC137" t="s">
        <v>933</v>
      </c>
      <c r="BD137" s="31">
        <v>46205.644537037035</v>
      </c>
      <c r="BE137" s="14">
        <v>46205</v>
      </c>
      <c r="BF137" t="s">
        <v>4628</v>
      </c>
      <c r="BG137" s="31">
        <v>46205.659386574072</v>
      </c>
      <c r="BH137" s="14">
        <v>46205</v>
      </c>
      <c r="BI137" t="s">
        <v>942</v>
      </c>
      <c r="BJ137" s="31">
        <v>46205.681423611109</v>
      </c>
      <c r="BK137" s="14">
        <v>46205</v>
      </c>
      <c r="BL137" t="s">
        <v>943</v>
      </c>
      <c r="BM137" s="31">
        <v>46205.725185185183</v>
      </c>
      <c r="BN137" s="14">
        <v>46205</v>
      </c>
      <c r="BO137" t="s">
        <v>942</v>
      </c>
      <c r="BP137" s="31">
        <v>46205.684340277781</v>
      </c>
      <c r="BZ137" s="14">
        <v>46205</v>
      </c>
      <c r="CA137" t="s">
        <v>943</v>
      </c>
      <c r="CB137" s="31">
        <v>46205.731412037036</v>
      </c>
      <c r="CC137" s="14">
        <v>46205</v>
      </c>
      <c r="CD137" t="s">
        <v>944</v>
      </c>
      <c r="CE137" s="31">
        <v>46205.735138888886</v>
      </c>
      <c r="CI137" s="14">
        <v>46205</v>
      </c>
      <c r="CJ137" t="s">
        <v>981</v>
      </c>
      <c r="CK137" s="31">
        <v>46205.787187499998</v>
      </c>
      <c r="CP137" t="str">
        <f>VLOOKUP(A137,Sheet1!$A$2:$E$221,2,0)</f>
        <v>East Zone</v>
      </c>
    </row>
    <row r="138" spans="1:94" x14ac:dyDescent="0.35">
      <c r="A138" t="s">
        <v>4890</v>
      </c>
      <c r="B138">
        <v>354</v>
      </c>
      <c r="C138" t="s">
        <v>9332</v>
      </c>
      <c r="D138" t="s">
        <v>678</v>
      </c>
      <c r="E138" t="s">
        <v>429</v>
      </c>
      <c r="F138" t="s">
        <v>430</v>
      </c>
      <c r="G138" t="s">
        <v>352</v>
      </c>
      <c r="H138" t="s">
        <v>4903</v>
      </c>
      <c r="I138">
        <v>356542</v>
      </c>
      <c r="J138" t="s">
        <v>976</v>
      </c>
      <c r="K138" t="s">
        <v>977</v>
      </c>
      <c r="L138" t="s">
        <v>4622</v>
      </c>
      <c r="M138" t="s">
        <v>4904</v>
      </c>
      <c r="N138">
        <v>45000</v>
      </c>
      <c r="O138" t="s">
        <v>4598</v>
      </c>
      <c r="P138" t="s">
        <v>4599</v>
      </c>
      <c r="Q138" t="s">
        <v>4905</v>
      </c>
      <c r="R138">
        <v>3487383766</v>
      </c>
      <c r="S138" t="s">
        <v>13394</v>
      </c>
      <c r="T138"/>
      <c r="V138" s="14">
        <v>46205</v>
      </c>
      <c r="W138" t="s">
        <v>4899</v>
      </c>
      <c r="X138" s="31">
        <v>46205.424849537034</v>
      </c>
      <c r="AN138" s="14">
        <v>46205</v>
      </c>
      <c r="AO138" t="s">
        <v>981</v>
      </c>
      <c r="AP138" s="31">
        <v>46205.648310185185</v>
      </c>
      <c r="AT138" s="31">
        <v>46205.648310185185</v>
      </c>
      <c r="AU138" s="14">
        <v>46205</v>
      </c>
      <c r="AV138" t="s">
        <v>981</v>
      </c>
      <c r="AW138" t="s">
        <v>4901</v>
      </c>
      <c r="AX138" t="s">
        <v>677</v>
      </c>
      <c r="AY138" s="14">
        <v>46205</v>
      </c>
      <c r="AZ138" t="s">
        <v>981</v>
      </c>
      <c r="BA138" s="31">
        <v>46205.648796296293</v>
      </c>
      <c r="BB138" s="14">
        <v>46205</v>
      </c>
      <c r="BC138" t="s">
        <v>933</v>
      </c>
      <c r="BD138" s="31">
        <v>46205.658437500002</v>
      </c>
      <c r="BE138" s="14">
        <v>46205</v>
      </c>
      <c r="BF138" t="s">
        <v>4808</v>
      </c>
      <c r="BG138" s="31">
        <v>46205.666712962964</v>
      </c>
      <c r="BH138" s="14">
        <v>46205</v>
      </c>
      <c r="BI138" t="s">
        <v>942</v>
      </c>
      <c r="BJ138" s="31">
        <v>46205.703761574077</v>
      </c>
      <c r="BK138" s="14">
        <v>46205</v>
      </c>
      <c r="BL138" t="s">
        <v>942</v>
      </c>
      <c r="BM138" s="31">
        <v>46205.704571759263</v>
      </c>
      <c r="BZ138" s="14">
        <v>46205</v>
      </c>
      <c r="CA138" t="s">
        <v>942</v>
      </c>
      <c r="CB138" s="31">
        <v>46205.736921296295</v>
      </c>
      <c r="CC138" s="14">
        <v>46205</v>
      </c>
      <c r="CD138" t="s">
        <v>938</v>
      </c>
      <c r="CE138" s="31">
        <v>46205.748726851853</v>
      </c>
      <c r="CI138" s="14">
        <v>46205</v>
      </c>
      <c r="CJ138" t="s">
        <v>981</v>
      </c>
      <c r="CK138" s="31">
        <v>46205.806701388887</v>
      </c>
      <c r="CP138" t="str">
        <f>VLOOKUP(A138,Sheet1!$A$2:$E$221,2,0)</f>
        <v>East Zone</v>
      </c>
    </row>
    <row r="139" spans="1:94" x14ac:dyDescent="0.35">
      <c r="A139" t="s">
        <v>4890</v>
      </c>
      <c r="B139">
        <v>354</v>
      </c>
      <c r="C139" t="s">
        <v>9332</v>
      </c>
      <c r="D139" t="s">
        <v>678</v>
      </c>
      <c r="E139" t="s">
        <v>429</v>
      </c>
      <c r="F139" t="s">
        <v>430</v>
      </c>
      <c r="G139" t="s">
        <v>352</v>
      </c>
      <c r="H139" t="s">
        <v>4906</v>
      </c>
      <c r="I139">
        <v>380131</v>
      </c>
      <c r="J139" t="s">
        <v>2464</v>
      </c>
      <c r="K139" t="s">
        <v>2465</v>
      </c>
      <c r="L139" t="s">
        <v>4622</v>
      </c>
      <c r="M139" t="s">
        <v>4907</v>
      </c>
      <c r="N139">
        <v>60000</v>
      </c>
      <c r="O139" t="s">
        <v>1206</v>
      </c>
      <c r="P139" t="s">
        <v>1207</v>
      </c>
      <c r="Q139" t="s">
        <v>4908</v>
      </c>
      <c r="R139">
        <v>3838607939</v>
      </c>
      <c r="S139" t="s">
        <v>13394</v>
      </c>
      <c r="T139"/>
      <c r="V139" s="14">
        <v>46205</v>
      </c>
      <c r="W139" t="s">
        <v>4909</v>
      </c>
      <c r="X139" s="31">
        <v>46205.505127314813</v>
      </c>
      <c r="AN139" s="14">
        <v>46205</v>
      </c>
      <c r="AO139" t="s">
        <v>2938</v>
      </c>
      <c r="AP139" s="31">
        <v>46205.592048611114</v>
      </c>
      <c r="AT139" s="31">
        <v>46205.592048611114</v>
      </c>
      <c r="AU139" s="14">
        <v>46205</v>
      </c>
      <c r="AV139" t="s">
        <v>2938</v>
      </c>
      <c r="AW139" t="s">
        <v>430</v>
      </c>
      <c r="AX139" t="s">
        <v>678</v>
      </c>
      <c r="AY139" s="14">
        <v>46205</v>
      </c>
      <c r="AZ139" t="s">
        <v>981</v>
      </c>
      <c r="BA139" s="31">
        <v>46205.596689814818</v>
      </c>
      <c r="BB139" s="14">
        <v>46205</v>
      </c>
      <c r="BC139" t="s">
        <v>933</v>
      </c>
      <c r="BD139" s="31">
        <v>46205.601875</v>
      </c>
      <c r="BE139" s="14">
        <v>46205</v>
      </c>
      <c r="BF139" t="s">
        <v>4716</v>
      </c>
      <c r="BG139" s="31">
        <v>46205.605949074074</v>
      </c>
      <c r="BH139" s="14">
        <v>46205</v>
      </c>
      <c r="BI139" t="s">
        <v>972</v>
      </c>
      <c r="BJ139" s="31">
        <v>46205.626770833333</v>
      </c>
      <c r="BK139" s="14">
        <v>46205</v>
      </c>
      <c r="BL139" t="s">
        <v>972</v>
      </c>
      <c r="BM139" s="31">
        <v>46205.628240740742</v>
      </c>
      <c r="BZ139" s="14">
        <v>46205</v>
      </c>
      <c r="CA139" t="s">
        <v>972</v>
      </c>
      <c r="CB139" s="31">
        <v>46205.647974537038</v>
      </c>
      <c r="CC139" s="14">
        <v>46205</v>
      </c>
      <c r="CD139" t="s">
        <v>944</v>
      </c>
      <c r="CE139" s="31">
        <v>46205.691111111111</v>
      </c>
      <c r="CI139" s="14">
        <v>46205</v>
      </c>
      <c r="CJ139" t="s">
        <v>981</v>
      </c>
      <c r="CK139" s="31">
        <v>46205.813437500001</v>
      </c>
      <c r="CP139" t="str">
        <f>VLOOKUP(A139,Sheet1!$A$2:$E$221,2,0)</f>
        <v>East Zone</v>
      </c>
    </row>
    <row r="140" spans="1:94" x14ac:dyDescent="0.35">
      <c r="A140" t="s">
        <v>4890</v>
      </c>
      <c r="B140">
        <v>354</v>
      </c>
      <c r="C140" t="s">
        <v>9332</v>
      </c>
      <c r="D140" t="s">
        <v>678</v>
      </c>
      <c r="E140" t="s">
        <v>429</v>
      </c>
      <c r="F140" t="s">
        <v>430</v>
      </c>
      <c r="G140" t="s">
        <v>352</v>
      </c>
      <c r="H140" t="s">
        <v>4910</v>
      </c>
      <c r="I140">
        <v>634628</v>
      </c>
      <c r="J140" t="s">
        <v>4911</v>
      </c>
      <c r="K140" t="s">
        <v>4912</v>
      </c>
      <c r="L140" t="s">
        <v>4622</v>
      </c>
      <c r="M140" t="s">
        <v>4913</v>
      </c>
      <c r="N140">
        <v>45000</v>
      </c>
      <c r="O140" t="s">
        <v>4598</v>
      </c>
      <c r="P140" t="s">
        <v>4599</v>
      </c>
      <c r="Q140" t="s">
        <v>4914</v>
      </c>
      <c r="R140">
        <v>9418689353</v>
      </c>
      <c r="S140" t="s">
        <v>13394</v>
      </c>
      <c r="T140"/>
      <c r="V140" s="14">
        <v>46205</v>
      </c>
      <c r="W140" t="s">
        <v>981</v>
      </c>
      <c r="X140" s="31">
        <v>46205.519745370373</v>
      </c>
      <c r="AB140" s="14">
        <v>46205</v>
      </c>
      <c r="AC140" t="s">
        <v>4915</v>
      </c>
      <c r="AD140" s="31">
        <v>46205.52857638889</v>
      </c>
      <c r="AN140" s="14">
        <v>46205</v>
      </c>
      <c r="AO140" t="s">
        <v>2938</v>
      </c>
      <c r="AP140" s="31">
        <v>46205.682511574072</v>
      </c>
      <c r="AT140" s="31">
        <v>46205.682511574072</v>
      </c>
      <c r="AU140" s="14">
        <v>46205</v>
      </c>
      <c r="AV140" t="s">
        <v>2938</v>
      </c>
      <c r="AW140" t="s">
        <v>430</v>
      </c>
      <c r="AX140" t="s">
        <v>678</v>
      </c>
      <c r="AY140" s="14">
        <v>46206</v>
      </c>
      <c r="AZ140" t="s">
        <v>2938</v>
      </c>
      <c r="BA140" s="31">
        <v>46206.349016203705</v>
      </c>
      <c r="BB140" s="14">
        <v>46206</v>
      </c>
      <c r="BC140" t="s">
        <v>933</v>
      </c>
      <c r="BD140" s="31">
        <v>46206.389108796298</v>
      </c>
      <c r="BE140" s="14">
        <v>46206</v>
      </c>
      <c r="BF140" t="s">
        <v>4701</v>
      </c>
      <c r="BG140" s="31">
        <v>46206.428807870368</v>
      </c>
      <c r="BH140" s="14">
        <v>46206</v>
      </c>
      <c r="BI140" t="s">
        <v>942</v>
      </c>
      <c r="BJ140" s="31">
        <v>46206.457557870373</v>
      </c>
      <c r="BK140" s="14">
        <v>46206</v>
      </c>
      <c r="BL140" t="s">
        <v>942</v>
      </c>
      <c r="BM140" s="31">
        <v>46206.457777777781</v>
      </c>
      <c r="BZ140" s="14">
        <v>46206</v>
      </c>
      <c r="CA140" t="s">
        <v>942</v>
      </c>
      <c r="CB140" s="31">
        <v>46206.462824074071</v>
      </c>
      <c r="CC140" s="14">
        <v>46206</v>
      </c>
      <c r="CD140" t="s">
        <v>944</v>
      </c>
      <c r="CE140" s="31">
        <v>46206.466979166667</v>
      </c>
      <c r="CI140" s="14">
        <v>46206</v>
      </c>
      <c r="CJ140" t="s">
        <v>981</v>
      </c>
      <c r="CK140" s="31">
        <v>46206.648506944446</v>
      </c>
      <c r="CP140" t="str">
        <f>VLOOKUP(A140,Sheet1!$A$2:$E$221,2,0)</f>
        <v>East Zone</v>
      </c>
    </row>
    <row r="141" spans="1:94" x14ac:dyDescent="0.35">
      <c r="A141" t="s">
        <v>4890</v>
      </c>
      <c r="B141">
        <v>354</v>
      </c>
      <c r="C141" t="s">
        <v>9332</v>
      </c>
      <c r="D141" t="s">
        <v>678</v>
      </c>
      <c r="E141" t="s">
        <v>429</v>
      </c>
      <c r="F141" t="s">
        <v>430</v>
      </c>
      <c r="G141" t="s">
        <v>352</v>
      </c>
      <c r="H141" t="s">
        <v>4916</v>
      </c>
      <c r="I141">
        <v>740105</v>
      </c>
      <c r="J141" t="s">
        <v>976</v>
      </c>
      <c r="K141" t="s">
        <v>977</v>
      </c>
      <c r="L141" t="s">
        <v>4622</v>
      </c>
      <c r="M141" t="s">
        <v>4917</v>
      </c>
      <c r="N141">
        <v>77000</v>
      </c>
      <c r="O141" t="s">
        <v>1025</v>
      </c>
      <c r="P141" t="s">
        <v>1026</v>
      </c>
      <c r="Q141" t="s">
        <v>4918</v>
      </c>
      <c r="R141">
        <v>5416535003</v>
      </c>
      <c r="S141" t="s">
        <v>13394</v>
      </c>
      <c r="T141"/>
      <c r="V141" s="14">
        <v>46206</v>
      </c>
      <c r="W141" t="s">
        <v>4899</v>
      </c>
      <c r="X141" s="31">
        <v>46206.401134259257</v>
      </c>
      <c r="AN141" s="14">
        <v>46206</v>
      </c>
      <c r="AO141" t="s">
        <v>2938</v>
      </c>
      <c r="AP141" s="31">
        <v>46206.461354166669</v>
      </c>
      <c r="AT141" s="31">
        <v>46206.461354166669</v>
      </c>
      <c r="AU141" s="14">
        <v>46206</v>
      </c>
      <c r="AV141" t="s">
        <v>2938</v>
      </c>
      <c r="AW141" t="s">
        <v>430</v>
      </c>
      <c r="AX141" t="s">
        <v>678</v>
      </c>
      <c r="AY141" s="14">
        <v>46206</v>
      </c>
      <c r="AZ141" t="s">
        <v>981</v>
      </c>
      <c r="BA141" s="31">
        <v>46206.474988425929</v>
      </c>
      <c r="BB141" s="14">
        <v>46206</v>
      </c>
      <c r="BC141" t="s">
        <v>933</v>
      </c>
      <c r="BD141" s="31">
        <v>46206.477858796294</v>
      </c>
      <c r="BE141" s="14">
        <v>46206</v>
      </c>
      <c r="BF141" t="s">
        <v>4643</v>
      </c>
      <c r="BG141" s="31">
        <v>46206.495752314811</v>
      </c>
      <c r="BH141" s="14">
        <v>46206</v>
      </c>
      <c r="BI141" t="s">
        <v>955</v>
      </c>
      <c r="BJ141" s="31">
        <v>46206.527662037035</v>
      </c>
      <c r="BK141" s="14">
        <v>46206</v>
      </c>
      <c r="BL141" t="s">
        <v>955</v>
      </c>
      <c r="BM141" s="31">
        <v>46206.528946759259</v>
      </c>
      <c r="BZ141" s="14">
        <v>46206</v>
      </c>
      <c r="CA141" t="s">
        <v>955</v>
      </c>
      <c r="CB141" s="31">
        <v>46206.53361111111</v>
      </c>
      <c r="CC141" s="14">
        <v>46206</v>
      </c>
      <c r="CD141" t="s">
        <v>944</v>
      </c>
      <c r="CE141" s="31">
        <v>46206.540972222225</v>
      </c>
      <c r="CI141" s="14">
        <v>46206</v>
      </c>
      <c r="CJ141" t="s">
        <v>981</v>
      </c>
      <c r="CK141" s="31">
        <v>46206.607256944444</v>
      </c>
      <c r="CP141" t="str">
        <f>VLOOKUP(A141,Sheet1!$A$2:$E$221,2,0)</f>
        <v>East Zone</v>
      </c>
    </row>
    <row r="142" spans="1:94" x14ac:dyDescent="0.35">
      <c r="A142" t="s">
        <v>4890</v>
      </c>
      <c r="B142">
        <v>354</v>
      </c>
      <c r="C142" t="s">
        <v>9332</v>
      </c>
      <c r="D142" t="s">
        <v>678</v>
      </c>
      <c r="E142" t="s">
        <v>429</v>
      </c>
      <c r="F142" t="s">
        <v>430</v>
      </c>
      <c r="G142" t="s">
        <v>352</v>
      </c>
      <c r="H142" t="s">
        <v>4919</v>
      </c>
      <c r="I142">
        <v>750342</v>
      </c>
      <c r="J142" t="s">
        <v>976</v>
      </c>
      <c r="K142" t="s">
        <v>977</v>
      </c>
      <c r="L142" t="s">
        <v>4622</v>
      </c>
      <c r="M142" t="s">
        <v>4920</v>
      </c>
      <c r="N142">
        <v>90000</v>
      </c>
      <c r="O142" t="s">
        <v>978</v>
      </c>
      <c r="P142" t="s">
        <v>979</v>
      </c>
      <c r="Q142" t="s">
        <v>980</v>
      </c>
      <c r="R142">
        <v>7920673762</v>
      </c>
      <c r="S142" t="s">
        <v>13394</v>
      </c>
      <c r="T142"/>
      <c r="V142" s="14">
        <v>46204</v>
      </c>
      <c r="W142" t="s">
        <v>981</v>
      </c>
      <c r="X142" s="31">
        <v>46204.726111111115</v>
      </c>
      <c r="AB142" s="14">
        <v>46204</v>
      </c>
      <c r="AC142" t="s">
        <v>4899</v>
      </c>
      <c r="AD142" s="31">
        <v>46204.729212962964</v>
      </c>
      <c r="AN142" s="14">
        <v>46204</v>
      </c>
      <c r="AO142" t="s">
        <v>981</v>
      </c>
      <c r="AP142" s="31">
        <v>46204.757199074076</v>
      </c>
      <c r="AT142" s="31">
        <v>46204.757199074076</v>
      </c>
      <c r="AU142" s="14">
        <v>46204</v>
      </c>
      <c r="AV142" t="s">
        <v>981</v>
      </c>
      <c r="AW142" t="s">
        <v>4901</v>
      </c>
      <c r="AX142" t="s">
        <v>677</v>
      </c>
      <c r="AY142" s="14">
        <v>46204</v>
      </c>
      <c r="AZ142" t="s">
        <v>981</v>
      </c>
      <c r="BA142" s="31">
        <v>46204.757754629631</v>
      </c>
      <c r="BB142" s="14">
        <v>46205</v>
      </c>
      <c r="BC142" t="s">
        <v>933</v>
      </c>
      <c r="BD142" s="31">
        <v>46205.395636574074</v>
      </c>
      <c r="BE142" s="14">
        <v>46205</v>
      </c>
      <c r="BF142" t="s">
        <v>4669</v>
      </c>
      <c r="BG142" s="31">
        <v>46205.448217592595</v>
      </c>
      <c r="BH142" s="14">
        <v>46205</v>
      </c>
      <c r="BI142" t="s">
        <v>972</v>
      </c>
      <c r="BJ142" s="31">
        <v>46205.476087962961</v>
      </c>
      <c r="BK142" s="14">
        <v>46205</v>
      </c>
      <c r="BL142" t="s">
        <v>972</v>
      </c>
      <c r="BM142" s="31">
        <v>46205.478900462964</v>
      </c>
      <c r="BZ142" s="14">
        <v>46205</v>
      </c>
      <c r="CA142" t="s">
        <v>972</v>
      </c>
      <c r="CB142" s="31">
        <v>46205.483414351853</v>
      </c>
      <c r="CC142" s="14">
        <v>46205</v>
      </c>
      <c r="CD142" t="s">
        <v>944</v>
      </c>
      <c r="CE142" s="31">
        <v>46205.495196759257</v>
      </c>
      <c r="CI142" s="14">
        <v>46205</v>
      </c>
      <c r="CJ142" t="s">
        <v>981</v>
      </c>
      <c r="CK142" s="31">
        <v>46205.793425925927</v>
      </c>
      <c r="CP142" t="str">
        <f>VLOOKUP(A142,Sheet1!$A$2:$E$221,2,0)</f>
        <v>East Zone</v>
      </c>
    </row>
    <row r="143" spans="1:94" x14ac:dyDescent="0.35">
      <c r="A143" t="s">
        <v>4921</v>
      </c>
      <c r="B143">
        <v>402</v>
      </c>
      <c r="C143" t="s">
        <v>9332</v>
      </c>
      <c r="D143" t="s">
        <v>678</v>
      </c>
      <c r="E143" t="s">
        <v>399</v>
      </c>
      <c r="F143" t="s">
        <v>400</v>
      </c>
      <c r="G143" t="s">
        <v>352</v>
      </c>
      <c r="H143" t="s">
        <v>9968</v>
      </c>
      <c r="I143">
        <v>160213</v>
      </c>
      <c r="J143" t="s">
        <v>2987</v>
      </c>
      <c r="K143" t="s">
        <v>4268</v>
      </c>
      <c r="L143" t="s">
        <v>4622</v>
      </c>
      <c r="M143" t="s">
        <v>9969</v>
      </c>
      <c r="N143">
        <v>50000</v>
      </c>
      <c r="O143" t="s">
        <v>9895</v>
      </c>
      <c r="P143" t="s">
        <v>9896</v>
      </c>
      <c r="Q143" t="s">
        <v>3776</v>
      </c>
      <c r="R143">
        <v>8858355304</v>
      </c>
      <c r="S143" t="s">
        <v>13394</v>
      </c>
      <c r="T143"/>
      <c r="V143" s="14">
        <v>46209</v>
      </c>
      <c r="W143" t="s">
        <v>4928</v>
      </c>
      <c r="X143" s="31">
        <v>46209.707557870373</v>
      </c>
      <c r="AN143" s="14">
        <v>46209</v>
      </c>
      <c r="AO143" t="s">
        <v>4925</v>
      </c>
      <c r="AP143" s="31">
        <v>46209.729768518519</v>
      </c>
      <c r="AT143" s="31">
        <v>46209.729768518519</v>
      </c>
      <c r="AU143" s="14">
        <v>46209</v>
      </c>
      <c r="AV143" t="s">
        <v>4925</v>
      </c>
      <c r="AW143" t="s">
        <v>400</v>
      </c>
      <c r="AX143" t="s">
        <v>678</v>
      </c>
      <c r="AY143" s="14">
        <v>46209</v>
      </c>
      <c r="AZ143" t="s">
        <v>4925</v>
      </c>
      <c r="BA143" s="31">
        <v>46209.730196759258</v>
      </c>
      <c r="BB143" s="14">
        <v>46209</v>
      </c>
      <c r="BC143" t="s">
        <v>933</v>
      </c>
      <c r="BD143" s="31">
        <v>46209.738194444442</v>
      </c>
      <c r="BE143" s="14">
        <v>46209</v>
      </c>
      <c r="BF143" t="s">
        <v>4633</v>
      </c>
      <c r="BG143" s="31">
        <v>46209.752337962964</v>
      </c>
      <c r="BH143" s="14">
        <v>46209</v>
      </c>
      <c r="BI143" t="s">
        <v>937</v>
      </c>
      <c r="BJ143" s="31">
        <v>46209.775092592594</v>
      </c>
      <c r="BK143" s="14">
        <v>46209</v>
      </c>
      <c r="BL143" t="s">
        <v>937</v>
      </c>
      <c r="BM143" s="31">
        <v>46209.776435185187</v>
      </c>
      <c r="BZ143" s="14">
        <v>46209</v>
      </c>
      <c r="CA143" t="s">
        <v>937</v>
      </c>
      <c r="CB143" s="31">
        <v>46209.790324074071</v>
      </c>
      <c r="CC143" s="14">
        <v>46209</v>
      </c>
      <c r="CD143" t="s">
        <v>944</v>
      </c>
      <c r="CE143" s="31">
        <v>46209.804074074076</v>
      </c>
      <c r="CI143" s="14">
        <v>46209</v>
      </c>
      <c r="CJ143" t="s">
        <v>4926</v>
      </c>
      <c r="CK143" s="31">
        <v>46209.836898148147</v>
      </c>
      <c r="CP143" t="str">
        <f>VLOOKUP(A143,Sheet1!$A$2:$E$221,2,0)</f>
        <v>East Zone</v>
      </c>
    </row>
    <row r="144" spans="1:94" x14ac:dyDescent="0.35">
      <c r="A144" t="s">
        <v>4921</v>
      </c>
      <c r="B144">
        <v>402</v>
      </c>
      <c r="C144" t="s">
        <v>9332</v>
      </c>
      <c r="D144" t="s">
        <v>678</v>
      </c>
      <c r="E144" t="s">
        <v>399</v>
      </c>
      <c r="F144" t="s">
        <v>400</v>
      </c>
      <c r="G144" t="s">
        <v>352</v>
      </c>
      <c r="H144" t="s">
        <v>4922</v>
      </c>
      <c r="I144">
        <v>166602</v>
      </c>
      <c r="J144" t="s">
        <v>2987</v>
      </c>
      <c r="K144" t="s">
        <v>4268</v>
      </c>
      <c r="L144" t="s">
        <v>4622</v>
      </c>
      <c r="M144" t="s">
        <v>4923</v>
      </c>
      <c r="N144">
        <v>55000</v>
      </c>
      <c r="O144" t="s">
        <v>4041</v>
      </c>
      <c r="P144" t="s">
        <v>4042</v>
      </c>
      <c r="Q144" t="s">
        <v>4000</v>
      </c>
      <c r="R144">
        <v>1148961951</v>
      </c>
      <c r="S144" t="s">
        <v>13394</v>
      </c>
      <c r="T144"/>
      <c r="V144" s="14">
        <v>46206</v>
      </c>
      <c r="W144" t="s">
        <v>4924</v>
      </c>
      <c r="X144" s="31">
        <v>46206.468657407408</v>
      </c>
      <c r="AN144" s="14">
        <v>46206</v>
      </c>
      <c r="AO144" t="s">
        <v>4925</v>
      </c>
      <c r="AP144" s="31">
        <v>46206.553263888891</v>
      </c>
      <c r="AT144" s="31">
        <v>46206.553263888891</v>
      </c>
      <c r="AU144" s="14">
        <v>46206</v>
      </c>
      <c r="AV144" t="s">
        <v>4925</v>
      </c>
      <c r="AW144" t="s">
        <v>400</v>
      </c>
      <c r="AX144" t="s">
        <v>678</v>
      </c>
      <c r="AY144" s="14">
        <v>46206</v>
      </c>
      <c r="AZ144" t="s">
        <v>4926</v>
      </c>
      <c r="BA144" s="31">
        <v>46206.556435185186</v>
      </c>
      <c r="BB144" s="14">
        <v>46206</v>
      </c>
      <c r="BC144" t="s">
        <v>933</v>
      </c>
      <c r="BD144" s="31">
        <v>46206.565995370373</v>
      </c>
      <c r="BE144" s="14">
        <v>46206</v>
      </c>
      <c r="BF144" t="s">
        <v>4643</v>
      </c>
      <c r="BG144" s="31">
        <v>46206.613634259258</v>
      </c>
      <c r="BH144" s="14">
        <v>46206</v>
      </c>
      <c r="BI144" t="s">
        <v>937</v>
      </c>
      <c r="BJ144" s="31">
        <v>46206.66914351852</v>
      </c>
      <c r="BK144" s="14">
        <v>46206</v>
      </c>
      <c r="BL144" t="s">
        <v>937</v>
      </c>
      <c r="BM144" s="31">
        <v>46206.670185185183</v>
      </c>
      <c r="BZ144" s="14">
        <v>46206</v>
      </c>
      <c r="CA144" t="s">
        <v>937</v>
      </c>
      <c r="CB144" s="31">
        <v>46206.679976851854</v>
      </c>
      <c r="CC144" s="14">
        <v>46206</v>
      </c>
      <c r="CD144" t="s">
        <v>944</v>
      </c>
      <c r="CE144" s="31">
        <v>46206.686307870368</v>
      </c>
      <c r="CI144" s="14">
        <v>46206</v>
      </c>
      <c r="CJ144" t="s">
        <v>4924</v>
      </c>
      <c r="CK144" s="31">
        <v>46206.747777777775</v>
      </c>
      <c r="CP144" t="str">
        <f>VLOOKUP(A144,Sheet1!$A$2:$E$221,2,0)</f>
        <v>East Zone</v>
      </c>
    </row>
    <row r="145" spans="1:94" x14ac:dyDescent="0.35">
      <c r="A145" t="s">
        <v>4921</v>
      </c>
      <c r="B145">
        <v>402</v>
      </c>
      <c r="C145" t="s">
        <v>9332</v>
      </c>
      <c r="D145" t="s">
        <v>678</v>
      </c>
      <c r="E145" t="s">
        <v>399</v>
      </c>
      <c r="F145" t="s">
        <v>400</v>
      </c>
      <c r="G145" t="s">
        <v>352</v>
      </c>
      <c r="H145" t="s">
        <v>4266</v>
      </c>
      <c r="I145">
        <v>204378</v>
      </c>
      <c r="J145" t="s">
        <v>2987</v>
      </c>
      <c r="K145" t="s">
        <v>4268</v>
      </c>
      <c r="L145" t="s">
        <v>4622</v>
      </c>
      <c r="M145" t="s">
        <v>4927</v>
      </c>
      <c r="N145">
        <v>90000</v>
      </c>
      <c r="O145" t="s">
        <v>931</v>
      </c>
      <c r="P145" t="s">
        <v>932</v>
      </c>
      <c r="Q145" t="s">
        <v>4267</v>
      </c>
      <c r="R145">
        <v>6445092603</v>
      </c>
      <c r="S145" t="s">
        <v>13394</v>
      </c>
      <c r="T145"/>
      <c r="V145" s="14">
        <v>46205</v>
      </c>
      <c r="W145" t="s">
        <v>4928</v>
      </c>
      <c r="X145" s="31">
        <v>46205.467673611114</v>
      </c>
      <c r="AN145" s="14">
        <v>46205</v>
      </c>
      <c r="AO145" t="s">
        <v>4925</v>
      </c>
      <c r="AP145" s="31">
        <v>46205.667141203703</v>
      </c>
      <c r="AT145" s="31">
        <v>46205.667141203703</v>
      </c>
      <c r="AU145" s="14">
        <v>46205</v>
      </c>
      <c r="AV145" t="s">
        <v>4925</v>
      </c>
      <c r="AW145" t="s">
        <v>400</v>
      </c>
      <c r="AX145" t="s">
        <v>678</v>
      </c>
      <c r="AY145" s="14">
        <v>46205</v>
      </c>
      <c r="AZ145" t="s">
        <v>4926</v>
      </c>
      <c r="BA145" s="31">
        <v>46205.670081018521</v>
      </c>
      <c r="BB145" s="14">
        <v>46205</v>
      </c>
      <c r="BC145" t="s">
        <v>933</v>
      </c>
      <c r="BD145" s="31">
        <v>46205.675740740742</v>
      </c>
      <c r="BE145" s="14">
        <v>46205</v>
      </c>
      <c r="BF145" t="s">
        <v>4701</v>
      </c>
      <c r="BG145" s="31">
        <v>46205.70521990741</v>
      </c>
      <c r="BH145" s="14">
        <v>46205</v>
      </c>
      <c r="BI145" t="s">
        <v>942</v>
      </c>
      <c r="BJ145" s="31">
        <v>46205.768969907411</v>
      </c>
      <c r="BK145" s="14">
        <v>46205</v>
      </c>
      <c r="BL145" t="s">
        <v>942</v>
      </c>
      <c r="BM145" s="31">
        <v>46205.770115740743</v>
      </c>
      <c r="BZ145" s="14">
        <v>46205</v>
      </c>
      <c r="CA145" t="s">
        <v>942</v>
      </c>
      <c r="CB145" s="31">
        <v>46205.773541666669</v>
      </c>
      <c r="CC145" s="14">
        <v>46205</v>
      </c>
      <c r="CD145" t="s">
        <v>938</v>
      </c>
      <c r="CE145" s="31">
        <v>46205.784861111111</v>
      </c>
      <c r="CI145" s="14">
        <v>46205</v>
      </c>
      <c r="CJ145" t="s">
        <v>4926</v>
      </c>
      <c r="CK145" s="31">
        <v>46205.81689814815</v>
      </c>
      <c r="CP145" t="str">
        <f>VLOOKUP(A145,Sheet1!$A$2:$E$221,2,0)</f>
        <v>East Zone</v>
      </c>
    </row>
    <row r="146" spans="1:94" x14ac:dyDescent="0.35">
      <c r="A146" t="s">
        <v>4921</v>
      </c>
      <c r="B146">
        <v>402</v>
      </c>
      <c r="C146" t="s">
        <v>9332</v>
      </c>
      <c r="D146" t="s">
        <v>678</v>
      </c>
      <c r="E146" t="s">
        <v>399</v>
      </c>
      <c r="F146" t="s">
        <v>400</v>
      </c>
      <c r="G146" t="s">
        <v>352</v>
      </c>
      <c r="H146" t="s">
        <v>11834</v>
      </c>
      <c r="I146">
        <v>205505</v>
      </c>
      <c r="J146" t="s">
        <v>3777</v>
      </c>
      <c r="K146" t="s">
        <v>3778</v>
      </c>
      <c r="L146" t="s">
        <v>4622</v>
      </c>
      <c r="M146" t="s">
        <v>11835</v>
      </c>
      <c r="N146">
        <v>90000</v>
      </c>
      <c r="O146" t="s">
        <v>931</v>
      </c>
      <c r="P146" t="s">
        <v>932</v>
      </c>
      <c r="Q146" t="s">
        <v>11836</v>
      </c>
      <c r="R146">
        <v>7077213386</v>
      </c>
      <c r="S146" t="s">
        <v>13394</v>
      </c>
      <c r="T146"/>
      <c r="V146" s="14">
        <v>46210</v>
      </c>
      <c r="W146" t="s">
        <v>4935</v>
      </c>
      <c r="X146" s="31">
        <v>46210.410115740742</v>
      </c>
      <c r="AN146" s="14">
        <v>46210</v>
      </c>
      <c r="AO146" t="s">
        <v>4925</v>
      </c>
      <c r="AP146" s="31">
        <v>46210.625555555554</v>
      </c>
      <c r="AT146" s="31">
        <v>46210.625555555554</v>
      </c>
      <c r="AU146" s="14">
        <v>46210</v>
      </c>
      <c r="AV146" t="s">
        <v>4925</v>
      </c>
      <c r="AW146" t="s">
        <v>400</v>
      </c>
      <c r="AX146" t="s">
        <v>678</v>
      </c>
      <c r="AY146" s="14">
        <v>46210</v>
      </c>
      <c r="AZ146" t="s">
        <v>4925</v>
      </c>
      <c r="BA146" s="31">
        <v>46210.627187500002</v>
      </c>
      <c r="BB146" s="14">
        <v>46210</v>
      </c>
      <c r="BC146" t="s">
        <v>933</v>
      </c>
      <c r="BD146" s="31">
        <v>46210.636331018519</v>
      </c>
      <c r="BE146" s="14">
        <v>46210</v>
      </c>
      <c r="BF146" t="s">
        <v>4684</v>
      </c>
      <c r="BG146" s="31">
        <v>46210.733819444446</v>
      </c>
      <c r="BH146" s="14">
        <v>46210</v>
      </c>
      <c r="BI146" t="s">
        <v>942</v>
      </c>
      <c r="BJ146" s="31">
        <v>46210.830567129633</v>
      </c>
      <c r="BK146" s="14">
        <v>46210</v>
      </c>
      <c r="BL146" t="s">
        <v>942</v>
      </c>
      <c r="BM146" s="31">
        <v>46210.831296296295</v>
      </c>
      <c r="BZ146" s="14">
        <v>46210</v>
      </c>
      <c r="CA146" t="s">
        <v>942</v>
      </c>
      <c r="CB146" s="31">
        <v>46210.833692129629</v>
      </c>
      <c r="CC146" s="14">
        <v>46210</v>
      </c>
      <c r="CD146" t="s">
        <v>944</v>
      </c>
      <c r="CE146" s="31">
        <v>46210.853171296294</v>
      </c>
      <c r="CP146" t="str">
        <f>VLOOKUP(A146,Sheet1!$A$2:$E$221,2,0)</f>
        <v>East Zone</v>
      </c>
    </row>
    <row r="147" spans="1:94" x14ac:dyDescent="0.35">
      <c r="A147" t="s">
        <v>4921</v>
      </c>
      <c r="B147">
        <v>402</v>
      </c>
      <c r="C147" t="s">
        <v>9332</v>
      </c>
      <c r="D147" t="s">
        <v>678</v>
      </c>
      <c r="E147" t="s">
        <v>399</v>
      </c>
      <c r="F147" t="s">
        <v>400</v>
      </c>
      <c r="G147" t="s">
        <v>352</v>
      </c>
      <c r="H147" t="s">
        <v>4072</v>
      </c>
      <c r="I147">
        <v>219825</v>
      </c>
      <c r="J147" t="s">
        <v>4074</v>
      </c>
      <c r="K147" t="s">
        <v>4075</v>
      </c>
      <c r="L147" t="s">
        <v>4622</v>
      </c>
      <c r="M147" t="s">
        <v>4929</v>
      </c>
      <c r="N147">
        <v>90000</v>
      </c>
      <c r="O147" t="s">
        <v>931</v>
      </c>
      <c r="P147" t="s">
        <v>932</v>
      </c>
      <c r="Q147" t="s">
        <v>4073</v>
      </c>
      <c r="R147">
        <v>1485881358</v>
      </c>
      <c r="S147" t="s">
        <v>13394</v>
      </c>
      <c r="T147"/>
      <c r="V147" s="14">
        <v>46205</v>
      </c>
      <c r="W147" t="s">
        <v>4930</v>
      </c>
      <c r="X147" s="31">
        <v>46205.452800925923</v>
      </c>
      <c r="AN147" s="14">
        <v>46205</v>
      </c>
      <c r="AO147" t="s">
        <v>4925</v>
      </c>
      <c r="AP147" s="31">
        <v>46205.492511574077</v>
      </c>
      <c r="AT147" s="31">
        <v>46205.492511574077</v>
      </c>
      <c r="AU147" s="14">
        <v>46205</v>
      </c>
      <c r="AV147" t="s">
        <v>4925</v>
      </c>
      <c r="AW147" t="s">
        <v>400</v>
      </c>
      <c r="AX147" t="s">
        <v>678</v>
      </c>
      <c r="AY147" s="14">
        <v>46205</v>
      </c>
      <c r="AZ147" t="s">
        <v>4925</v>
      </c>
      <c r="BA147" s="31">
        <v>46205.49322916667</v>
      </c>
      <c r="BB147" s="14">
        <v>46205</v>
      </c>
      <c r="BC147" t="s">
        <v>933</v>
      </c>
      <c r="BD147" s="31">
        <v>46205.502708333333</v>
      </c>
      <c r="BE147" s="14">
        <v>46205</v>
      </c>
      <c r="BF147" t="s">
        <v>4684</v>
      </c>
      <c r="BG147" s="31">
        <v>46205.518240740741</v>
      </c>
      <c r="BH147" s="14">
        <v>46205</v>
      </c>
      <c r="BI147" t="s">
        <v>972</v>
      </c>
      <c r="BJ147" s="31">
        <v>46205.524293981478</v>
      </c>
      <c r="BK147" s="14">
        <v>46205</v>
      </c>
      <c r="BL147" t="s">
        <v>937</v>
      </c>
      <c r="BM147" s="31">
        <v>46205.543749999997</v>
      </c>
      <c r="BN147" s="14">
        <v>46205</v>
      </c>
      <c r="BO147" t="s">
        <v>972</v>
      </c>
      <c r="BP147" s="31">
        <v>46205.526122685187</v>
      </c>
      <c r="BZ147" s="14">
        <v>46205</v>
      </c>
      <c r="CA147" t="s">
        <v>937</v>
      </c>
      <c r="CB147" s="31">
        <v>46205.588680555556</v>
      </c>
      <c r="CC147" s="14">
        <v>46205</v>
      </c>
      <c r="CD147" t="s">
        <v>944</v>
      </c>
      <c r="CE147" s="31">
        <v>46205.596134259256</v>
      </c>
      <c r="CI147" s="14">
        <v>46205</v>
      </c>
      <c r="CJ147" t="s">
        <v>4926</v>
      </c>
      <c r="CK147" s="31">
        <v>46205.718668981484</v>
      </c>
      <c r="CP147" t="str">
        <f>VLOOKUP(A147,Sheet1!$A$2:$E$221,2,0)</f>
        <v>East Zone</v>
      </c>
    </row>
    <row r="148" spans="1:94" x14ac:dyDescent="0.35">
      <c r="A148" t="s">
        <v>4921</v>
      </c>
      <c r="B148">
        <v>402</v>
      </c>
      <c r="C148" t="s">
        <v>9332</v>
      </c>
      <c r="D148" t="s">
        <v>678</v>
      </c>
      <c r="E148" t="s">
        <v>399</v>
      </c>
      <c r="F148" t="s">
        <v>400</v>
      </c>
      <c r="G148" t="s">
        <v>352</v>
      </c>
      <c r="H148" t="s">
        <v>11837</v>
      </c>
      <c r="I148">
        <v>256765</v>
      </c>
      <c r="J148" t="s">
        <v>4123</v>
      </c>
      <c r="K148" t="s">
        <v>4124</v>
      </c>
      <c r="L148" t="s">
        <v>4622</v>
      </c>
      <c r="M148" t="s">
        <v>11838</v>
      </c>
      <c r="N148">
        <v>65000</v>
      </c>
      <c r="O148" t="s">
        <v>1006</v>
      </c>
      <c r="P148" t="s">
        <v>1007</v>
      </c>
      <c r="Q148" t="s">
        <v>3675</v>
      </c>
      <c r="R148">
        <v>9158381698</v>
      </c>
      <c r="S148" t="s">
        <v>13394</v>
      </c>
      <c r="T148"/>
      <c r="V148" s="14">
        <v>46210</v>
      </c>
      <c r="W148" t="s">
        <v>4937</v>
      </c>
      <c r="X148" s="31">
        <v>46210.551759259259</v>
      </c>
      <c r="AN148" s="14">
        <v>46210</v>
      </c>
      <c r="AO148" t="s">
        <v>4925</v>
      </c>
      <c r="AP148" s="31">
        <v>46210.712719907409</v>
      </c>
      <c r="AT148" s="31">
        <v>46210.712719907409</v>
      </c>
      <c r="AU148" s="14">
        <v>46210</v>
      </c>
      <c r="AV148" t="s">
        <v>4925</v>
      </c>
      <c r="AW148" t="s">
        <v>400</v>
      </c>
      <c r="AX148" t="s">
        <v>678</v>
      </c>
      <c r="AY148" s="14">
        <v>46210</v>
      </c>
      <c r="AZ148" t="s">
        <v>4926</v>
      </c>
      <c r="BA148" s="31">
        <v>46210.715254629627</v>
      </c>
      <c r="BB148" s="14">
        <v>46210</v>
      </c>
      <c r="BC148" t="s">
        <v>933</v>
      </c>
      <c r="BD148" s="31">
        <v>46210.722708333335</v>
      </c>
      <c r="BE148" s="14">
        <v>46210</v>
      </c>
      <c r="BF148" t="s">
        <v>4657</v>
      </c>
      <c r="BG148" s="31">
        <v>46210.749756944446</v>
      </c>
      <c r="BH148" s="14">
        <v>46210</v>
      </c>
      <c r="BI148" t="s">
        <v>942</v>
      </c>
      <c r="BJ148" s="31">
        <v>46210.831493055557</v>
      </c>
      <c r="BK148" s="14">
        <v>46210</v>
      </c>
      <c r="BL148" t="s">
        <v>942</v>
      </c>
      <c r="BM148" s="31">
        <v>46210.83253472222</v>
      </c>
      <c r="BZ148" s="14">
        <v>46210</v>
      </c>
      <c r="CA148" t="s">
        <v>942</v>
      </c>
      <c r="CB148" s="31">
        <v>46210.84710648148</v>
      </c>
      <c r="CC148" s="14">
        <v>46210</v>
      </c>
      <c r="CD148" t="s">
        <v>944</v>
      </c>
      <c r="CE148" s="31">
        <v>46210.853310185186</v>
      </c>
      <c r="CP148" t="str">
        <f>VLOOKUP(A148,Sheet1!$A$2:$E$221,2,0)</f>
        <v>East Zone</v>
      </c>
    </row>
    <row r="149" spans="1:94" x14ac:dyDescent="0.35">
      <c r="A149" t="s">
        <v>4921</v>
      </c>
      <c r="B149">
        <v>402</v>
      </c>
      <c r="C149" t="s">
        <v>9332</v>
      </c>
      <c r="D149" t="s">
        <v>678</v>
      </c>
      <c r="E149" t="s">
        <v>399</v>
      </c>
      <c r="F149" t="s">
        <v>400</v>
      </c>
      <c r="G149" t="s">
        <v>352</v>
      </c>
      <c r="H149" t="s">
        <v>4023</v>
      </c>
      <c r="I149">
        <v>256873</v>
      </c>
      <c r="J149" t="s">
        <v>4025</v>
      </c>
      <c r="K149" t="s">
        <v>4026</v>
      </c>
      <c r="L149" t="s">
        <v>4622</v>
      </c>
      <c r="M149" t="s">
        <v>4931</v>
      </c>
      <c r="N149">
        <v>77000</v>
      </c>
      <c r="O149" t="s">
        <v>939</v>
      </c>
      <c r="P149" t="s">
        <v>940</v>
      </c>
      <c r="Q149" t="s">
        <v>4024</v>
      </c>
      <c r="R149">
        <v>1087324842</v>
      </c>
      <c r="S149" t="s">
        <v>13394</v>
      </c>
      <c r="T149"/>
      <c r="V149" s="14">
        <v>46205</v>
      </c>
      <c r="W149" t="s">
        <v>4932</v>
      </c>
      <c r="X149" s="31">
        <v>46205.400439814817</v>
      </c>
      <c r="AN149" s="14">
        <v>46205</v>
      </c>
      <c r="AO149" t="s">
        <v>4926</v>
      </c>
      <c r="AP149" s="31">
        <v>46205.438321759262</v>
      </c>
      <c r="AT149" s="31">
        <v>46205.438321759262</v>
      </c>
      <c r="AU149" s="14">
        <v>46205</v>
      </c>
      <c r="AV149" t="s">
        <v>4926</v>
      </c>
      <c r="AW149" t="s">
        <v>4933</v>
      </c>
      <c r="AX149" t="s">
        <v>677</v>
      </c>
      <c r="AY149" s="14">
        <v>46205</v>
      </c>
      <c r="AZ149" t="s">
        <v>4926</v>
      </c>
      <c r="BA149" s="31">
        <v>46205.438692129632</v>
      </c>
      <c r="BB149" s="14">
        <v>46205</v>
      </c>
      <c r="BC149" t="s">
        <v>933</v>
      </c>
      <c r="BD149" s="31">
        <v>46205.450462962966</v>
      </c>
      <c r="BE149" s="14">
        <v>46205</v>
      </c>
      <c r="BF149" t="s">
        <v>4684</v>
      </c>
      <c r="BG149" s="31">
        <v>46205.484733796293</v>
      </c>
      <c r="BH149" s="14">
        <v>46205</v>
      </c>
      <c r="BI149" t="s">
        <v>937</v>
      </c>
      <c r="BJ149" s="31">
        <v>46205.502129629633</v>
      </c>
      <c r="BK149" s="14">
        <v>46205</v>
      </c>
      <c r="BL149" t="s">
        <v>937</v>
      </c>
      <c r="BM149" s="31">
        <v>46205.523090277777</v>
      </c>
      <c r="BN149" s="14">
        <v>46205</v>
      </c>
      <c r="BO149" t="s">
        <v>937</v>
      </c>
      <c r="BP149" s="31">
        <v>46205.50371527778</v>
      </c>
      <c r="BZ149" s="14">
        <v>46205</v>
      </c>
      <c r="CA149" t="s">
        <v>937</v>
      </c>
      <c r="CB149" s="31">
        <v>46205.544374999998</v>
      </c>
      <c r="CC149" s="14">
        <v>46205</v>
      </c>
      <c r="CD149" t="s">
        <v>938</v>
      </c>
      <c r="CE149" s="31">
        <v>46205.556354166663</v>
      </c>
      <c r="CI149" s="14">
        <v>46205</v>
      </c>
      <c r="CJ149" t="s">
        <v>4926</v>
      </c>
      <c r="CK149" s="31">
        <v>46205.740960648145</v>
      </c>
      <c r="CP149" t="str">
        <f>VLOOKUP(A149,Sheet1!$A$2:$E$221,2,0)</f>
        <v>East Zone</v>
      </c>
    </row>
    <row r="150" spans="1:94" x14ac:dyDescent="0.35">
      <c r="A150" t="s">
        <v>4921</v>
      </c>
      <c r="B150">
        <v>402</v>
      </c>
      <c r="C150" t="s">
        <v>9332</v>
      </c>
      <c r="D150" t="s">
        <v>678</v>
      </c>
      <c r="E150" t="s">
        <v>399</v>
      </c>
      <c r="F150" t="s">
        <v>400</v>
      </c>
      <c r="G150" t="s">
        <v>352</v>
      </c>
      <c r="H150" t="s">
        <v>4410</v>
      </c>
      <c r="I150">
        <v>261599</v>
      </c>
      <c r="J150" t="s">
        <v>3777</v>
      </c>
      <c r="K150" t="s">
        <v>3778</v>
      </c>
      <c r="L150" t="s">
        <v>4622</v>
      </c>
      <c r="M150" t="s">
        <v>4934</v>
      </c>
      <c r="N150">
        <v>90000</v>
      </c>
      <c r="O150" t="s">
        <v>931</v>
      </c>
      <c r="P150" t="s">
        <v>932</v>
      </c>
      <c r="Q150" t="s">
        <v>4411</v>
      </c>
      <c r="R150">
        <v>2288568104</v>
      </c>
      <c r="S150" t="s">
        <v>13394</v>
      </c>
      <c r="T150"/>
      <c r="V150" s="14">
        <v>46206</v>
      </c>
      <c r="W150" t="s">
        <v>4935</v>
      </c>
      <c r="X150" s="31">
        <v>46206.395925925928</v>
      </c>
      <c r="AN150" s="14">
        <v>46206</v>
      </c>
      <c r="AO150" t="s">
        <v>4925</v>
      </c>
      <c r="AP150" s="31">
        <v>46206.440312500003</v>
      </c>
      <c r="AT150" s="31">
        <v>46206.440312500003</v>
      </c>
      <c r="AU150" s="14">
        <v>46206</v>
      </c>
      <c r="AV150" t="s">
        <v>4925</v>
      </c>
      <c r="AW150" t="s">
        <v>400</v>
      </c>
      <c r="AX150" t="s">
        <v>678</v>
      </c>
      <c r="AY150" s="14">
        <v>46206</v>
      </c>
      <c r="AZ150" t="s">
        <v>4926</v>
      </c>
      <c r="BA150" s="31">
        <v>46206.444664351853</v>
      </c>
      <c r="BB150" s="14">
        <v>46206</v>
      </c>
      <c r="BC150" t="s">
        <v>933</v>
      </c>
      <c r="BD150" s="31">
        <v>46206.452951388892</v>
      </c>
      <c r="BE150" s="14">
        <v>46206</v>
      </c>
      <c r="BF150" t="s">
        <v>4716</v>
      </c>
      <c r="BG150" s="31">
        <v>46206.467789351853</v>
      </c>
      <c r="BH150" s="14">
        <v>46206</v>
      </c>
      <c r="BI150" t="s">
        <v>937</v>
      </c>
      <c r="BJ150" s="31">
        <v>46206.498773148145</v>
      </c>
      <c r="BK150" s="14">
        <v>46206</v>
      </c>
      <c r="BL150" t="s">
        <v>937</v>
      </c>
      <c r="BM150" s="31">
        <v>46206.500115740739</v>
      </c>
      <c r="BZ150" s="14">
        <v>46206</v>
      </c>
      <c r="CA150" t="s">
        <v>937</v>
      </c>
      <c r="CB150" s="31">
        <v>46206.511041666665</v>
      </c>
      <c r="CC150" s="14">
        <v>46206</v>
      </c>
      <c r="CD150" t="s">
        <v>938</v>
      </c>
      <c r="CE150" s="31">
        <v>46206.545601851853</v>
      </c>
      <c r="CI150" s="14">
        <v>46206</v>
      </c>
      <c r="CJ150" t="s">
        <v>4924</v>
      </c>
      <c r="CK150" s="31">
        <v>46206.755995370368</v>
      </c>
      <c r="CP150" t="str">
        <f>VLOOKUP(A150,Sheet1!$A$2:$E$221,2,0)</f>
        <v>East Zone</v>
      </c>
    </row>
    <row r="151" spans="1:94" x14ac:dyDescent="0.35">
      <c r="A151" t="s">
        <v>4921</v>
      </c>
      <c r="B151">
        <v>402</v>
      </c>
      <c r="C151" t="s">
        <v>9332</v>
      </c>
      <c r="D151" t="s">
        <v>678</v>
      </c>
      <c r="E151" t="s">
        <v>399</v>
      </c>
      <c r="F151" t="s">
        <v>400</v>
      </c>
      <c r="G151" t="s">
        <v>352</v>
      </c>
      <c r="H151" t="s">
        <v>11839</v>
      </c>
      <c r="I151">
        <v>266391</v>
      </c>
      <c r="J151" t="s">
        <v>4025</v>
      </c>
      <c r="K151" t="s">
        <v>4026</v>
      </c>
      <c r="L151" t="s">
        <v>4622</v>
      </c>
      <c r="M151" t="s">
        <v>11840</v>
      </c>
      <c r="N151">
        <v>45000</v>
      </c>
      <c r="O151" t="s">
        <v>1637</v>
      </c>
      <c r="P151" t="s">
        <v>1638</v>
      </c>
      <c r="Q151" t="s">
        <v>11841</v>
      </c>
      <c r="R151">
        <v>1935349361</v>
      </c>
      <c r="S151" t="s">
        <v>13394</v>
      </c>
      <c r="T151"/>
      <c r="V151" s="14">
        <v>46210</v>
      </c>
      <c r="W151" t="s">
        <v>4932</v>
      </c>
      <c r="X151" s="31">
        <v>46210.457268518519</v>
      </c>
      <c r="AN151" s="14">
        <v>46210</v>
      </c>
      <c r="AO151" t="s">
        <v>4925</v>
      </c>
      <c r="AP151" s="31">
        <v>46210.54583333333</v>
      </c>
      <c r="AT151" s="31">
        <v>46210.54583333333</v>
      </c>
      <c r="AU151" s="14">
        <v>46210</v>
      </c>
      <c r="AV151" t="s">
        <v>4925</v>
      </c>
      <c r="AW151" t="s">
        <v>400</v>
      </c>
      <c r="AX151" t="s">
        <v>678</v>
      </c>
      <c r="AY151" s="14">
        <v>46210</v>
      </c>
      <c r="AZ151" t="s">
        <v>4926</v>
      </c>
      <c r="BA151" s="31">
        <v>46210.550243055557</v>
      </c>
      <c r="BB151" s="14">
        <v>46210</v>
      </c>
      <c r="BC151" t="s">
        <v>933</v>
      </c>
      <c r="BD151" s="31">
        <v>46210.568680555552</v>
      </c>
      <c r="BE151" s="14">
        <v>46210</v>
      </c>
      <c r="BF151" t="s">
        <v>4701</v>
      </c>
      <c r="BG151" s="31">
        <v>46210.609629629631</v>
      </c>
      <c r="BH151" s="14">
        <v>46210</v>
      </c>
      <c r="BI151" t="s">
        <v>937</v>
      </c>
      <c r="BJ151" s="31">
        <v>46210.691932870373</v>
      </c>
      <c r="BK151" s="14">
        <v>46210</v>
      </c>
      <c r="BL151" t="s">
        <v>937</v>
      </c>
      <c r="BM151" s="31">
        <v>46210.694143518522</v>
      </c>
      <c r="BZ151" s="14">
        <v>46210</v>
      </c>
      <c r="CA151" t="s">
        <v>937</v>
      </c>
      <c r="CB151" s="31">
        <v>46210.713078703702</v>
      </c>
      <c r="CC151" s="14">
        <v>46210</v>
      </c>
      <c r="CD151" t="s">
        <v>2404</v>
      </c>
      <c r="CE151" s="31">
        <v>46210.724074074074</v>
      </c>
      <c r="CI151" s="14">
        <v>46210</v>
      </c>
      <c r="CJ151" t="s">
        <v>4924</v>
      </c>
      <c r="CK151" s="31">
        <v>46210.768831018519</v>
      </c>
      <c r="CP151" t="str">
        <f>VLOOKUP(A151,Sheet1!$A$2:$E$221,2,0)</f>
        <v>East Zone</v>
      </c>
    </row>
    <row r="152" spans="1:94" x14ac:dyDescent="0.35">
      <c r="A152" t="s">
        <v>4921</v>
      </c>
      <c r="B152">
        <v>402</v>
      </c>
      <c r="C152" t="s">
        <v>9332</v>
      </c>
      <c r="D152" t="s">
        <v>678</v>
      </c>
      <c r="E152" t="s">
        <v>399</v>
      </c>
      <c r="F152" t="s">
        <v>400</v>
      </c>
      <c r="G152" t="s">
        <v>352</v>
      </c>
      <c r="H152" t="s">
        <v>9970</v>
      </c>
      <c r="I152">
        <v>307688</v>
      </c>
      <c r="J152" t="s">
        <v>4025</v>
      </c>
      <c r="K152" t="s">
        <v>4026</v>
      </c>
      <c r="L152" t="s">
        <v>4622</v>
      </c>
      <c r="M152" t="s">
        <v>9971</v>
      </c>
      <c r="N152">
        <v>45000</v>
      </c>
      <c r="O152" t="s">
        <v>4630</v>
      </c>
      <c r="P152" t="s">
        <v>4631</v>
      </c>
      <c r="Q152" t="s">
        <v>9972</v>
      </c>
      <c r="R152">
        <v>7421655355</v>
      </c>
      <c r="S152" t="s">
        <v>13394</v>
      </c>
      <c r="T152"/>
      <c r="V152" s="14">
        <v>46209</v>
      </c>
      <c r="W152" t="s">
        <v>4932</v>
      </c>
      <c r="X152" s="31">
        <v>46209.649027777778</v>
      </c>
      <c r="AN152" s="14">
        <v>46209</v>
      </c>
      <c r="AO152" t="s">
        <v>4925</v>
      </c>
      <c r="AP152" s="31">
        <v>46209.765324074076</v>
      </c>
      <c r="AT152" s="31">
        <v>46209.765324074076</v>
      </c>
      <c r="AU152" s="14">
        <v>46209</v>
      </c>
      <c r="AV152" t="s">
        <v>4925</v>
      </c>
      <c r="AW152" t="s">
        <v>400</v>
      </c>
      <c r="AX152" t="s">
        <v>678</v>
      </c>
      <c r="AY152" s="14">
        <v>46209</v>
      </c>
      <c r="AZ152" t="s">
        <v>4926</v>
      </c>
      <c r="BA152" s="31">
        <v>46209.776284722226</v>
      </c>
      <c r="BB152" s="14">
        <v>46210</v>
      </c>
      <c r="BC152" t="s">
        <v>933</v>
      </c>
      <c r="BD152" s="31">
        <v>46210.379745370374</v>
      </c>
      <c r="BE152" s="14">
        <v>46210</v>
      </c>
      <c r="BF152" t="s">
        <v>4669</v>
      </c>
      <c r="BG152" s="31">
        <v>46210.453993055555</v>
      </c>
      <c r="BH152" s="14">
        <v>46210</v>
      </c>
      <c r="BI152" t="s">
        <v>972</v>
      </c>
      <c r="BJ152" s="31">
        <v>46210.490567129629</v>
      </c>
      <c r="BK152" s="14">
        <v>46210</v>
      </c>
      <c r="BL152" t="s">
        <v>972</v>
      </c>
      <c r="BM152" s="31">
        <v>46210.492210648146</v>
      </c>
      <c r="BZ152" s="14">
        <v>46210</v>
      </c>
      <c r="CA152" t="s">
        <v>972</v>
      </c>
      <c r="CB152" s="31">
        <v>46210.49728009259</v>
      </c>
      <c r="CC152" s="14">
        <v>46210</v>
      </c>
      <c r="CD152" t="s">
        <v>944</v>
      </c>
      <c r="CE152" s="31">
        <v>46210.510416666664</v>
      </c>
      <c r="CI152" s="14">
        <v>46210</v>
      </c>
      <c r="CJ152" t="s">
        <v>4924</v>
      </c>
      <c r="CK152" s="31">
        <v>46210.738738425927</v>
      </c>
      <c r="CP152" t="str">
        <f>VLOOKUP(A152,Sheet1!$A$2:$E$221,2,0)</f>
        <v>East Zone</v>
      </c>
    </row>
    <row r="153" spans="1:94" x14ac:dyDescent="0.35">
      <c r="A153" t="s">
        <v>4921</v>
      </c>
      <c r="B153">
        <v>402</v>
      </c>
      <c r="C153" t="s">
        <v>9332</v>
      </c>
      <c r="D153" t="s">
        <v>678</v>
      </c>
      <c r="E153" t="s">
        <v>399</v>
      </c>
      <c r="F153" t="s">
        <v>400</v>
      </c>
      <c r="G153" t="s">
        <v>352</v>
      </c>
      <c r="H153" t="s">
        <v>9973</v>
      </c>
      <c r="I153">
        <v>344546</v>
      </c>
      <c r="J153" t="s">
        <v>3777</v>
      </c>
      <c r="K153" t="s">
        <v>3778</v>
      </c>
      <c r="L153" t="s">
        <v>4622</v>
      </c>
      <c r="M153" t="s">
        <v>9974</v>
      </c>
      <c r="N153">
        <v>90000</v>
      </c>
      <c r="O153" t="s">
        <v>9422</v>
      </c>
      <c r="P153" t="s">
        <v>9423</v>
      </c>
      <c r="Q153" t="s">
        <v>9975</v>
      </c>
      <c r="R153">
        <v>6250956560</v>
      </c>
      <c r="S153" t="s">
        <v>13394</v>
      </c>
      <c r="T153"/>
      <c r="V153" s="14">
        <v>46209</v>
      </c>
      <c r="W153" t="s">
        <v>4935</v>
      </c>
      <c r="X153" s="31">
        <v>46209.526574074072</v>
      </c>
      <c r="AN153" s="14">
        <v>46209</v>
      </c>
      <c r="AO153" t="s">
        <v>4925</v>
      </c>
      <c r="AP153" s="31">
        <v>46209.588912037034</v>
      </c>
      <c r="AT153" s="31">
        <v>46209.588912037034</v>
      </c>
      <c r="AU153" s="14">
        <v>46209</v>
      </c>
      <c r="AV153" t="s">
        <v>4925</v>
      </c>
      <c r="AW153" t="s">
        <v>400</v>
      </c>
      <c r="AX153" t="s">
        <v>678</v>
      </c>
      <c r="AY153" s="14">
        <v>46209</v>
      </c>
      <c r="AZ153" t="s">
        <v>4925</v>
      </c>
      <c r="BA153" s="31">
        <v>46209.589490740742</v>
      </c>
      <c r="BB153" s="14">
        <v>46209</v>
      </c>
      <c r="BC153" t="s">
        <v>933</v>
      </c>
      <c r="BD153" s="31">
        <v>46209.599791666667</v>
      </c>
      <c r="BE153" s="14">
        <v>46209</v>
      </c>
      <c r="BF153" t="s">
        <v>4657</v>
      </c>
      <c r="BG153" s="31">
        <v>46209.624201388891</v>
      </c>
      <c r="BH153" s="14">
        <v>46209</v>
      </c>
      <c r="BI153" t="s">
        <v>937</v>
      </c>
      <c r="BJ153" s="31">
        <v>46209.651863425926</v>
      </c>
      <c r="BK153" s="14">
        <v>46209</v>
      </c>
      <c r="BL153" t="s">
        <v>937</v>
      </c>
      <c r="BM153" s="31">
        <v>46209.653078703705</v>
      </c>
      <c r="BZ153" s="14">
        <v>46209</v>
      </c>
      <c r="CA153" t="s">
        <v>937</v>
      </c>
      <c r="CB153" s="31">
        <v>46209.664166666669</v>
      </c>
      <c r="CC153" s="14">
        <v>46209</v>
      </c>
      <c r="CD153" t="s">
        <v>938</v>
      </c>
      <c r="CE153" s="31">
        <v>46209.669745370367</v>
      </c>
      <c r="CI153" s="14">
        <v>46209</v>
      </c>
      <c r="CJ153" t="s">
        <v>4926</v>
      </c>
      <c r="CK153" s="31">
        <v>46209.748483796298</v>
      </c>
      <c r="CP153" t="str">
        <f>VLOOKUP(A153,Sheet1!$A$2:$E$221,2,0)</f>
        <v>East Zone</v>
      </c>
    </row>
    <row r="154" spans="1:94" x14ac:dyDescent="0.35">
      <c r="A154" t="s">
        <v>4921</v>
      </c>
      <c r="B154">
        <v>402</v>
      </c>
      <c r="C154" t="s">
        <v>9332</v>
      </c>
      <c r="D154" t="s">
        <v>678</v>
      </c>
      <c r="E154" t="s">
        <v>399</v>
      </c>
      <c r="F154" t="s">
        <v>400</v>
      </c>
      <c r="G154" t="s">
        <v>352</v>
      </c>
      <c r="H154" t="s">
        <v>4582</v>
      </c>
      <c r="I154">
        <v>351022</v>
      </c>
      <c r="J154" t="s">
        <v>4123</v>
      </c>
      <c r="K154" t="s">
        <v>4124</v>
      </c>
      <c r="L154" t="s">
        <v>4622</v>
      </c>
      <c r="M154" t="s">
        <v>4936</v>
      </c>
      <c r="N154">
        <v>90000</v>
      </c>
      <c r="O154" t="s">
        <v>931</v>
      </c>
      <c r="P154" t="s">
        <v>932</v>
      </c>
      <c r="Q154" t="s">
        <v>4583</v>
      </c>
      <c r="R154">
        <v>1836537996</v>
      </c>
      <c r="S154" t="s">
        <v>13394</v>
      </c>
      <c r="T154"/>
      <c r="V154" s="14">
        <v>46206</v>
      </c>
      <c r="W154" t="s">
        <v>4937</v>
      </c>
      <c r="X154" s="31">
        <v>46206.493287037039</v>
      </c>
      <c r="AN154" s="14">
        <v>46206</v>
      </c>
      <c r="AO154" t="s">
        <v>4925</v>
      </c>
      <c r="AP154" s="31">
        <v>46206.681550925925</v>
      </c>
      <c r="AT154" s="31">
        <v>46206.681550925925</v>
      </c>
      <c r="AU154" s="14">
        <v>46206</v>
      </c>
      <c r="AV154" t="s">
        <v>4925</v>
      </c>
      <c r="AW154" t="s">
        <v>400</v>
      </c>
      <c r="AX154" t="s">
        <v>678</v>
      </c>
      <c r="AY154" s="14">
        <v>46206</v>
      </c>
      <c r="AZ154" t="s">
        <v>4925</v>
      </c>
      <c r="BA154" s="31">
        <v>46206.697500000002</v>
      </c>
      <c r="BB154" s="14">
        <v>46206</v>
      </c>
      <c r="BC154" t="s">
        <v>933</v>
      </c>
      <c r="BD154" s="31">
        <v>46206.707557870373</v>
      </c>
      <c r="BE154" s="14">
        <v>46206</v>
      </c>
      <c r="BF154" t="s">
        <v>4663</v>
      </c>
      <c r="BG154" s="31">
        <v>46206.715752314813</v>
      </c>
      <c r="BH154" s="14">
        <v>46206</v>
      </c>
      <c r="BI154" t="s">
        <v>937</v>
      </c>
      <c r="BJ154" s="31">
        <v>46206.744571759256</v>
      </c>
      <c r="BK154" s="14">
        <v>46206</v>
      </c>
      <c r="BL154" t="s">
        <v>937</v>
      </c>
      <c r="BM154" s="31">
        <v>46206.746249999997</v>
      </c>
      <c r="BZ154" s="14">
        <v>46206</v>
      </c>
      <c r="CA154" t="s">
        <v>937</v>
      </c>
      <c r="CB154" s="31">
        <v>46206.760995370372</v>
      </c>
      <c r="CC154" s="14">
        <v>46206</v>
      </c>
      <c r="CD154" t="s">
        <v>944</v>
      </c>
      <c r="CE154" s="31">
        <v>46206.770925925928</v>
      </c>
      <c r="CI154" s="14">
        <v>46206</v>
      </c>
      <c r="CJ154" t="s">
        <v>4926</v>
      </c>
      <c r="CK154" s="31">
        <v>46206.830543981479</v>
      </c>
      <c r="CP154" t="str">
        <f>VLOOKUP(A154,Sheet1!$A$2:$E$221,2,0)</f>
        <v>East Zone</v>
      </c>
    </row>
    <row r="155" spans="1:94" x14ac:dyDescent="0.35">
      <c r="A155" t="s">
        <v>4921</v>
      </c>
      <c r="B155">
        <v>402</v>
      </c>
      <c r="C155" t="s">
        <v>9332</v>
      </c>
      <c r="D155" t="s">
        <v>678</v>
      </c>
      <c r="E155" t="s">
        <v>399</v>
      </c>
      <c r="F155" t="s">
        <v>400</v>
      </c>
      <c r="G155" t="s">
        <v>352</v>
      </c>
      <c r="H155" t="s">
        <v>4484</v>
      </c>
      <c r="I155">
        <v>365798</v>
      </c>
      <c r="J155" t="s">
        <v>4074</v>
      </c>
      <c r="K155" t="s">
        <v>4075</v>
      </c>
      <c r="L155" t="s">
        <v>4622</v>
      </c>
      <c r="M155" t="s">
        <v>4938</v>
      </c>
      <c r="N155">
        <v>90000</v>
      </c>
      <c r="O155" t="s">
        <v>931</v>
      </c>
      <c r="P155" t="s">
        <v>932</v>
      </c>
      <c r="Q155" t="s">
        <v>4485</v>
      </c>
      <c r="R155">
        <v>6472309095</v>
      </c>
      <c r="S155" t="s">
        <v>13394</v>
      </c>
      <c r="T155"/>
      <c r="V155" s="14">
        <v>46206</v>
      </c>
      <c r="W155" t="s">
        <v>4930</v>
      </c>
      <c r="X155" s="31">
        <v>46206.55128472222</v>
      </c>
      <c r="AN155" s="14">
        <v>46206</v>
      </c>
      <c r="AO155" t="s">
        <v>4926</v>
      </c>
      <c r="AP155" s="31">
        <v>46206.580451388887</v>
      </c>
      <c r="AT155" s="31">
        <v>46206.580451388887</v>
      </c>
      <c r="AU155" s="14">
        <v>46206</v>
      </c>
      <c r="AV155" t="s">
        <v>4926</v>
      </c>
      <c r="AW155" t="s">
        <v>4933</v>
      </c>
      <c r="AX155" t="s">
        <v>677</v>
      </c>
      <c r="AY155" s="14">
        <v>46206</v>
      </c>
      <c r="AZ155" t="s">
        <v>4926</v>
      </c>
      <c r="BA155" s="31">
        <v>46206.581064814818</v>
      </c>
      <c r="BB155" s="14">
        <v>46206</v>
      </c>
      <c r="BC155" t="s">
        <v>933</v>
      </c>
      <c r="BD155" s="31">
        <v>46206.586817129632</v>
      </c>
      <c r="BE155" s="14">
        <v>46206</v>
      </c>
      <c r="BF155" t="s">
        <v>4676</v>
      </c>
      <c r="BG155" s="31">
        <v>46206.593090277776</v>
      </c>
      <c r="BH155" s="14">
        <v>46206</v>
      </c>
      <c r="BI155" t="s">
        <v>942</v>
      </c>
      <c r="BJ155" s="31">
        <v>46206.651643518519</v>
      </c>
      <c r="BK155" s="14">
        <v>46206</v>
      </c>
      <c r="BL155" t="s">
        <v>942</v>
      </c>
      <c r="BM155" s="31">
        <v>46206.652615740742</v>
      </c>
      <c r="BZ155" s="14">
        <v>46206</v>
      </c>
      <c r="CA155" t="s">
        <v>942</v>
      </c>
      <c r="CB155" s="31">
        <v>46206.662777777776</v>
      </c>
      <c r="CC155" s="14">
        <v>46206</v>
      </c>
      <c r="CD155" t="s">
        <v>944</v>
      </c>
      <c r="CE155" s="31">
        <v>46206.67015046296</v>
      </c>
      <c r="CI155" s="14">
        <v>46206</v>
      </c>
      <c r="CJ155" t="s">
        <v>4924</v>
      </c>
      <c r="CK155" s="31">
        <v>46206.727106481485</v>
      </c>
      <c r="CP155" t="str">
        <f>VLOOKUP(A155,Sheet1!$A$2:$E$221,2,0)</f>
        <v>East Zone</v>
      </c>
    </row>
    <row r="156" spans="1:94" x14ac:dyDescent="0.35">
      <c r="A156" t="s">
        <v>4921</v>
      </c>
      <c r="B156">
        <v>402</v>
      </c>
      <c r="C156" t="s">
        <v>9332</v>
      </c>
      <c r="D156" t="s">
        <v>678</v>
      </c>
      <c r="E156" t="s">
        <v>399</v>
      </c>
      <c r="F156" t="s">
        <v>400</v>
      </c>
      <c r="G156" t="s">
        <v>352</v>
      </c>
      <c r="H156" t="s">
        <v>4939</v>
      </c>
      <c r="I156">
        <v>453310</v>
      </c>
      <c r="J156" t="s">
        <v>4025</v>
      </c>
      <c r="K156" t="s">
        <v>4026</v>
      </c>
      <c r="L156" t="s">
        <v>4622</v>
      </c>
      <c r="M156" t="s">
        <v>4940</v>
      </c>
      <c r="N156">
        <v>77000</v>
      </c>
      <c r="O156" t="s">
        <v>939</v>
      </c>
      <c r="P156" t="s">
        <v>940</v>
      </c>
      <c r="Q156" t="s">
        <v>4941</v>
      </c>
      <c r="R156">
        <v>4085352586</v>
      </c>
      <c r="S156" t="s">
        <v>13394</v>
      </c>
      <c r="T156"/>
      <c r="V156" s="14">
        <v>46204</v>
      </c>
      <c r="W156" t="s">
        <v>4932</v>
      </c>
      <c r="X156" s="31">
        <v>46204.59202546296</v>
      </c>
      <c r="AN156" s="14">
        <v>46204</v>
      </c>
      <c r="AO156" t="s">
        <v>4926</v>
      </c>
      <c r="AP156" s="31">
        <v>46204.636030092595</v>
      </c>
      <c r="AT156" s="31">
        <v>46204.636030092595</v>
      </c>
      <c r="AU156" s="14">
        <v>46204</v>
      </c>
      <c r="AV156" t="s">
        <v>4926</v>
      </c>
      <c r="AW156" t="s">
        <v>4933</v>
      </c>
      <c r="AX156" t="s">
        <v>677</v>
      </c>
      <c r="AY156" s="14">
        <v>46204</v>
      </c>
      <c r="AZ156" t="s">
        <v>4926</v>
      </c>
      <c r="BA156" s="31">
        <v>46204.636631944442</v>
      </c>
      <c r="BB156" s="14">
        <v>46204</v>
      </c>
      <c r="BC156" t="s">
        <v>933</v>
      </c>
      <c r="BD156" s="31">
        <v>46204.646180555559</v>
      </c>
      <c r="BE156" s="14">
        <v>46204</v>
      </c>
      <c r="BF156" t="s">
        <v>4657</v>
      </c>
      <c r="BG156" s="31">
        <v>46204.674687500003</v>
      </c>
      <c r="BH156" s="14">
        <v>46204</v>
      </c>
      <c r="BI156" t="s">
        <v>972</v>
      </c>
      <c r="BJ156" s="31">
        <v>46204.700011574074</v>
      </c>
      <c r="BK156" s="14">
        <v>46204</v>
      </c>
      <c r="BL156" t="s">
        <v>972</v>
      </c>
      <c r="BM156" s="31">
        <v>46204.70107638889</v>
      </c>
      <c r="BZ156" s="14">
        <v>46204</v>
      </c>
      <c r="CA156" t="s">
        <v>972</v>
      </c>
      <c r="CB156" s="31">
        <v>46204.704965277779</v>
      </c>
      <c r="CC156" s="14">
        <v>46204</v>
      </c>
      <c r="CD156" t="s">
        <v>938</v>
      </c>
      <c r="CE156" s="31">
        <v>46204.722187500003</v>
      </c>
      <c r="CI156" s="14">
        <v>46204</v>
      </c>
      <c r="CJ156" t="s">
        <v>4926</v>
      </c>
      <c r="CK156" s="31">
        <v>46204.763240740744</v>
      </c>
      <c r="CP156" t="str">
        <f>VLOOKUP(A156,Sheet1!$A$2:$E$221,2,0)</f>
        <v>East Zone</v>
      </c>
    </row>
    <row r="157" spans="1:94" x14ac:dyDescent="0.35">
      <c r="A157" t="s">
        <v>4921</v>
      </c>
      <c r="B157">
        <v>402</v>
      </c>
      <c r="C157" t="s">
        <v>9332</v>
      </c>
      <c r="D157" t="s">
        <v>678</v>
      </c>
      <c r="E157" t="s">
        <v>399</v>
      </c>
      <c r="F157" t="s">
        <v>400</v>
      </c>
      <c r="G157" t="s">
        <v>352</v>
      </c>
      <c r="H157" t="s">
        <v>4942</v>
      </c>
      <c r="I157">
        <v>467128</v>
      </c>
      <c r="J157" t="s">
        <v>4074</v>
      </c>
      <c r="K157" t="s">
        <v>4075</v>
      </c>
      <c r="L157" t="s">
        <v>4622</v>
      </c>
      <c r="M157" t="s">
        <v>11842</v>
      </c>
      <c r="N157">
        <v>50000</v>
      </c>
      <c r="O157" t="s">
        <v>934</v>
      </c>
      <c r="P157" t="s">
        <v>935</v>
      </c>
      <c r="Q157" t="s">
        <v>1237</v>
      </c>
      <c r="R157">
        <v>2800494328</v>
      </c>
      <c r="S157" t="s">
        <v>13394</v>
      </c>
      <c r="T157"/>
      <c r="V157" s="14">
        <v>46210</v>
      </c>
      <c r="W157" t="s">
        <v>4926</v>
      </c>
      <c r="X157" s="31">
        <v>46210.428182870368</v>
      </c>
      <c r="AN157" s="14">
        <v>46210</v>
      </c>
      <c r="AO157" t="s">
        <v>4925</v>
      </c>
      <c r="AP157" s="31">
        <v>46210.465428240743</v>
      </c>
      <c r="AT157" s="31">
        <v>46210.465428240743</v>
      </c>
      <c r="AU157" s="14">
        <v>46210</v>
      </c>
      <c r="AV157" t="s">
        <v>4925</v>
      </c>
      <c r="AW157" t="s">
        <v>400</v>
      </c>
      <c r="AX157" t="s">
        <v>678</v>
      </c>
      <c r="AY157" s="14">
        <v>46210</v>
      </c>
      <c r="AZ157" t="s">
        <v>4925</v>
      </c>
      <c r="BA157" s="31">
        <v>46210.472060185188</v>
      </c>
      <c r="BB157" s="14">
        <v>46210</v>
      </c>
      <c r="BC157" t="s">
        <v>933</v>
      </c>
      <c r="BD157" s="31">
        <v>46210.476666666669</v>
      </c>
      <c r="BE157" s="14">
        <v>46210</v>
      </c>
      <c r="BF157" t="s">
        <v>4633</v>
      </c>
      <c r="BG157" s="31">
        <v>46210.507465277777</v>
      </c>
      <c r="BH157" s="14">
        <v>46210</v>
      </c>
      <c r="BI157" t="s">
        <v>943</v>
      </c>
      <c r="BJ157" s="31">
        <v>46210.538576388892</v>
      </c>
      <c r="BK157" s="14">
        <v>46210</v>
      </c>
      <c r="BL157" t="s">
        <v>943</v>
      </c>
      <c r="BM157" s="31">
        <v>46210.550543981481</v>
      </c>
      <c r="BZ157" s="14">
        <v>46210</v>
      </c>
      <c r="CA157" t="s">
        <v>943</v>
      </c>
      <c r="CB157" s="31">
        <v>46210.555509259262</v>
      </c>
      <c r="CC157" s="14">
        <v>46210</v>
      </c>
      <c r="CD157" t="s">
        <v>2404</v>
      </c>
      <c r="CE157" s="31">
        <v>46210.595486111109</v>
      </c>
      <c r="CI157" s="14">
        <v>46210</v>
      </c>
      <c r="CJ157" t="s">
        <v>4924</v>
      </c>
      <c r="CK157" s="31">
        <v>46210.665266203701</v>
      </c>
      <c r="CP157" t="str">
        <f>VLOOKUP(A157,Sheet1!$A$2:$E$221,2,0)</f>
        <v>East Zone</v>
      </c>
    </row>
    <row r="158" spans="1:94" x14ac:dyDescent="0.35">
      <c r="A158" t="s">
        <v>4921</v>
      </c>
      <c r="B158">
        <v>402</v>
      </c>
      <c r="C158" t="s">
        <v>9332</v>
      </c>
      <c r="D158" t="s">
        <v>678</v>
      </c>
      <c r="E158" t="s">
        <v>399</v>
      </c>
      <c r="F158" t="s">
        <v>400</v>
      </c>
      <c r="G158" t="s">
        <v>352</v>
      </c>
      <c r="H158" t="s">
        <v>4942</v>
      </c>
      <c r="I158">
        <v>467128</v>
      </c>
      <c r="J158" t="s">
        <v>4074</v>
      </c>
      <c r="K158" t="s">
        <v>4075</v>
      </c>
      <c r="L158" t="s">
        <v>4622</v>
      </c>
      <c r="M158" t="s">
        <v>4943</v>
      </c>
      <c r="N158">
        <v>40000</v>
      </c>
      <c r="O158" t="s">
        <v>4648</v>
      </c>
      <c r="P158" t="s">
        <v>4649</v>
      </c>
      <c r="Q158" t="s">
        <v>1611</v>
      </c>
      <c r="R158">
        <v>8800902928</v>
      </c>
      <c r="S158" t="s">
        <v>13394</v>
      </c>
      <c r="T158"/>
      <c r="V158" s="14">
        <v>46206</v>
      </c>
      <c r="W158" t="s">
        <v>4930</v>
      </c>
      <c r="X158" s="31">
        <v>46206.323784722219</v>
      </c>
      <c r="AN158" s="14">
        <v>46206</v>
      </c>
      <c r="AO158" t="s">
        <v>4925</v>
      </c>
      <c r="AP158" s="31">
        <v>46206.382534722223</v>
      </c>
      <c r="AT158" s="31">
        <v>46206.382534722223</v>
      </c>
      <c r="AU158" s="14">
        <v>46206</v>
      </c>
      <c r="AV158" t="s">
        <v>4925</v>
      </c>
      <c r="AW158" t="s">
        <v>400</v>
      </c>
      <c r="AX158" t="s">
        <v>678</v>
      </c>
      <c r="AY158" s="14">
        <v>46206</v>
      </c>
      <c r="AZ158" t="s">
        <v>4925</v>
      </c>
      <c r="BA158" s="31">
        <v>46206.383576388886</v>
      </c>
      <c r="BB158" s="14">
        <v>46206</v>
      </c>
      <c r="BC158" t="s">
        <v>933</v>
      </c>
      <c r="BD158" s="31">
        <v>46206.389305555553</v>
      </c>
      <c r="BE158" s="14">
        <v>46206</v>
      </c>
      <c r="BF158" t="s">
        <v>4701</v>
      </c>
      <c r="BG158" s="31">
        <v>46206.436759259261</v>
      </c>
      <c r="BH158" s="14">
        <v>46206</v>
      </c>
      <c r="BI158" t="s">
        <v>937</v>
      </c>
      <c r="BJ158" s="31">
        <v>46206.456238425926</v>
      </c>
      <c r="BK158" s="14">
        <v>46206</v>
      </c>
      <c r="BL158" t="s">
        <v>937</v>
      </c>
      <c r="BM158" s="31">
        <v>46206.456967592596</v>
      </c>
      <c r="BZ158" s="14">
        <v>46206</v>
      </c>
      <c r="CA158" t="s">
        <v>937</v>
      </c>
      <c r="CB158" s="31">
        <v>46206.464930555558</v>
      </c>
      <c r="CC158" s="14">
        <v>46206</v>
      </c>
      <c r="CD158" t="s">
        <v>944</v>
      </c>
      <c r="CE158" s="31">
        <v>46206.476423611108</v>
      </c>
      <c r="CI158" s="14">
        <v>46206</v>
      </c>
      <c r="CJ158" t="s">
        <v>4926</v>
      </c>
      <c r="CK158" s="31">
        <v>46206.816076388888</v>
      </c>
      <c r="CP158" t="str">
        <f>VLOOKUP(A158,Sheet1!$A$2:$E$221,2,0)</f>
        <v>East Zone</v>
      </c>
    </row>
    <row r="159" spans="1:94" x14ac:dyDescent="0.35">
      <c r="A159" t="s">
        <v>4921</v>
      </c>
      <c r="B159">
        <v>402</v>
      </c>
      <c r="C159" t="s">
        <v>9332</v>
      </c>
      <c r="D159" t="s">
        <v>678</v>
      </c>
      <c r="E159" t="s">
        <v>399</v>
      </c>
      <c r="F159" t="s">
        <v>400</v>
      </c>
      <c r="G159" t="s">
        <v>352</v>
      </c>
      <c r="H159" t="s">
        <v>3775</v>
      </c>
      <c r="I159">
        <v>522643</v>
      </c>
      <c r="J159" t="s">
        <v>3777</v>
      </c>
      <c r="K159" t="s">
        <v>3778</v>
      </c>
      <c r="L159" t="s">
        <v>4622</v>
      </c>
      <c r="M159" t="s">
        <v>4944</v>
      </c>
      <c r="N159">
        <v>90000</v>
      </c>
      <c r="O159" t="s">
        <v>931</v>
      </c>
      <c r="P159" t="s">
        <v>932</v>
      </c>
      <c r="Q159" t="s">
        <v>3776</v>
      </c>
      <c r="R159">
        <v>2206931992</v>
      </c>
      <c r="S159" t="s">
        <v>13394</v>
      </c>
      <c r="T159"/>
      <c r="V159" s="14">
        <v>46204</v>
      </c>
      <c r="W159" t="s">
        <v>4935</v>
      </c>
      <c r="X159" s="31">
        <v>46204.561979166669</v>
      </c>
      <c r="AN159" s="14">
        <v>46204</v>
      </c>
      <c r="AO159" t="s">
        <v>4926</v>
      </c>
      <c r="AP159" s="31">
        <v>46204.590266203704</v>
      </c>
      <c r="AT159" s="31">
        <v>46204.590266203704</v>
      </c>
      <c r="AU159" s="14">
        <v>46204</v>
      </c>
      <c r="AV159" t="s">
        <v>4926</v>
      </c>
      <c r="AW159" t="s">
        <v>4933</v>
      </c>
      <c r="AX159" t="s">
        <v>677</v>
      </c>
      <c r="AY159" s="14">
        <v>46204</v>
      </c>
      <c r="AZ159" t="s">
        <v>4926</v>
      </c>
      <c r="BA159" s="31">
        <v>46204.590636574074</v>
      </c>
      <c r="BB159" s="14">
        <v>46204</v>
      </c>
      <c r="BC159" t="s">
        <v>933</v>
      </c>
      <c r="BD159" s="31">
        <v>46204.597442129627</v>
      </c>
      <c r="BE159" s="14">
        <v>46204</v>
      </c>
      <c r="BF159" t="s">
        <v>4640</v>
      </c>
      <c r="BG159" s="31">
        <v>46204.610150462962</v>
      </c>
      <c r="BH159" s="14">
        <v>46204</v>
      </c>
      <c r="BI159" t="s">
        <v>973</v>
      </c>
      <c r="BJ159" s="31">
        <v>46204.715729166666</v>
      </c>
      <c r="BK159" s="14">
        <v>46204</v>
      </c>
      <c r="BL159" t="s">
        <v>973</v>
      </c>
      <c r="BM159" s="31">
        <v>46204.742037037038</v>
      </c>
      <c r="BZ159" s="14">
        <v>46204</v>
      </c>
      <c r="CA159" t="s">
        <v>973</v>
      </c>
      <c r="CB159" s="31">
        <v>46204.745127314818</v>
      </c>
      <c r="CC159" s="14">
        <v>46204</v>
      </c>
      <c r="CD159" t="s">
        <v>938</v>
      </c>
      <c r="CE159" s="31">
        <v>46204.757291666669</v>
      </c>
      <c r="CI159" s="14">
        <v>46204</v>
      </c>
      <c r="CJ159" t="s">
        <v>4926</v>
      </c>
      <c r="CK159" s="31">
        <v>46204.792280092595</v>
      </c>
      <c r="CP159" t="str">
        <f>VLOOKUP(A159,Sheet1!$A$2:$E$221,2,0)</f>
        <v>East Zone</v>
      </c>
    </row>
    <row r="160" spans="1:94" x14ac:dyDescent="0.35">
      <c r="A160" t="s">
        <v>4921</v>
      </c>
      <c r="B160">
        <v>402</v>
      </c>
      <c r="C160" t="s">
        <v>9332</v>
      </c>
      <c r="D160" t="s">
        <v>678</v>
      </c>
      <c r="E160" t="s">
        <v>399</v>
      </c>
      <c r="F160" t="s">
        <v>400</v>
      </c>
      <c r="G160" t="s">
        <v>352</v>
      </c>
      <c r="H160" t="s">
        <v>9976</v>
      </c>
      <c r="I160">
        <v>595624</v>
      </c>
      <c r="J160" t="s">
        <v>4123</v>
      </c>
      <c r="K160" t="s">
        <v>4124</v>
      </c>
      <c r="L160" t="s">
        <v>4622</v>
      </c>
      <c r="M160" t="s">
        <v>9977</v>
      </c>
      <c r="N160">
        <v>77000</v>
      </c>
      <c r="O160" t="s">
        <v>9978</v>
      </c>
      <c r="P160" t="s">
        <v>9979</v>
      </c>
      <c r="Q160" t="s">
        <v>9362</v>
      </c>
      <c r="R160">
        <v>7763988512</v>
      </c>
      <c r="S160" t="s">
        <v>13394</v>
      </c>
      <c r="T160"/>
      <c r="V160" s="14">
        <v>46209</v>
      </c>
      <c r="W160" t="s">
        <v>4937</v>
      </c>
      <c r="X160" s="31">
        <v>46209.522106481483</v>
      </c>
      <c r="AN160" s="14">
        <v>46209</v>
      </c>
      <c r="AO160" t="s">
        <v>4925</v>
      </c>
      <c r="AP160" s="31">
        <v>46209.661122685182</v>
      </c>
      <c r="AT160" s="31">
        <v>46209.661122685182</v>
      </c>
      <c r="AU160" s="14">
        <v>46209</v>
      </c>
      <c r="AV160" t="s">
        <v>4925</v>
      </c>
      <c r="AW160" t="s">
        <v>400</v>
      </c>
      <c r="AX160" t="s">
        <v>678</v>
      </c>
      <c r="AY160" s="14">
        <v>46209</v>
      </c>
      <c r="AZ160" t="s">
        <v>4925</v>
      </c>
      <c r="BA160" s="31">
        <v>46209.661539351851</v>
      </c>
      <c r="BB160" s="14">
        <v>46209</v>
      </c>
      <c r="BC160" t="s">
        <v>933</v>
      </c>
      <c r="BD160" s="31">
        <v>46209.672210648147</v>
      </c>
      <c r="BE160" s="14">
        <v>46209</v>
      </c>
      <c r="BF160" t="s">
        <v>4684</v>
      </c>
      <c r="BG160" s="31">
        <v>46209.706770833334</v>
      </c>
      <c r="BH160" s="14">
        <v>46209</v>
      </c>
      <c r="BI160" t="s">
        <v>942</v>
      </c>
      <c r="BJ160" s="31">
        <v>46209.765173611115</v>
      </c>
      <c r="BK160" s="14">
        <v>46209</v>
      </c>
      <c r="BL160" t="s">
        <v>942</v>
      </c>
      <c r="BM160" s="31">
        <v>46209.767071759263</v>
      </c>
      <c r="BZ160" s="14">
        <v>46209</v>
      </c>
      <c r="CA160" t="s">
        <v>942</v>
      </c>
      <c r="CB160" s="31">
        <v>46209.771493055552</v>
      </c>
      <c r="CC160" s="14">
        <v>46209</v>
      </c>
      <c r="CD160" t="s">
        <v>944</v>
      </c>
      <c r="CE160" s="31">
        <v>46209.776284722226</v>
      </c>
      <c r="CI160" s="14">
        <v>46209</v>
      </c>
      <c r="CJ160" t="s">
        <v>4926</v>
      </c>
      <c r="CK160" s="31">
        <v>46209.79824074074</v>
      </c>
      <c r="CP160" t="str">
        <f>VLOOKUP(A160,Sheet1!$A$2:$E$221,2,0)</f>
        <v>East Zone</v>
      </c>
    </row>
    <row r="161" spans="1:94" x14ac:dyDescent="0.35">
      <c r="A161" t="s">
        <v>4921</v>
      </c>
      <c r="B161">
        <v>402</v>
      </c>
      <c r="C161" t="s">
        <v>9332</v>
      </c>
      <c r="D161" t="s">
        <v>678</v>
      </c>
      <c r="E161" t="s">
        <v>399</v>
      </c>
      <c r="F161" t="s">
        <v>400</v>
      </c>
      <c r="G161" t="s">
        <v>352</v>
      </c>
      <c r="H161" t="s">
        <v>4122</v>
      </c>
      <c r="I161">
        <v>619567</v>
      </c>
      <c r="J161" t="s">
        <v>4123</v>
      </c>
      <c r="K161" t="s">
        <v>4124</v>
      </c>
      <c r="L161" t="s">
        <v>4622</v>
      </c>
      <c r="M161" t="s">
        <v>4945</v>
      </c>
      <c r="N161">
        <v>60000</v>
      </c>
      <c r="O161" t="s">
        <v>982</v>
      </c>
      <c r="P161" t="s">
        <v>983</v>
      </c>
      <c r="Q161" t="s">
        <v>984</v>
      </c>
      <c r="R161">
        <v>9293945193</v>
      </c>
      <c r="S161" t="s">
        <v>13394</v>
      </c>
      <c r="T161"/>
      <c r="V161" s="14">
        <v>46205</v>
      </c>
      <c r="W161" t="s">
        <v>4937</v>
      </c>
      <c r="X161" s="31">
        <v>46205.443923611114</v>
      </c>
      <c r="AN161" s="14">
        <v>46205</v>
      </c>
      <c r="AO161" t="s">
        <v>4925</v>
      </c>
      <c r="AP161" s="31">
        <v>46205.56486111111</v>
      </c>
      <c r="AT161" s="31">
        <v>46205.56486111111</v>
      </c>
      <c r="AU161" s="14">
        <v>46205</v>
      </c>
      <c r="AV161" t="s">
        <v>4925</v>
      </c>
      <c r="AW161" t="s">
        <v>400</v>
      </c>
      <c r="AX161" t="s">
        <v>678</v>
      </c>
      <c r="AY161" s="14">
        <v>46205</v>
      </c>
      <c r="AZ161" t="s">
        <v>4925</v>
      </c>
      <c r="BA161" s="31">
        <v>46205.565462962964</v>
      </c>
      <c r="BB161" s="14">
        <v>46205</v>
      </c>
      <c r="BC161" t="s">
        <v>933</v>
      </c>
      <c r="BD161" s="31">
        <v>46205.581747685188</v>
      </c>
      <c r="BE161" s="14">
        <v>46205</v>
      </c>
      <c r="BF161" t="s">
        <v>4676</v>
      </c>
      <c r="BG161" s="31">
        <v>46205.594189814816</v>
      </c>
      <c r="BH161" s="14">
        <v>46205</v>
      </c>
      <c r="BI161" t="s">
        <v>942</v>
      </c>
      <c r="BJ161" s="31">
        <v>46205.639363425929</v>
      </c>
      <c r="BK161" s="14">
        <v>46205</v>
      </c>
      <c r="BL161" t="s">
        <v>942</v>
      </c>
      <c r="BM161" s="31">
        <v>46205.641030092593</v>
      </c>
      <c r="BZ161" s="14">
        <v>46205</v>
      </c>
      <c r="CA161" t="s">
        <v>942</v>
      </c>
      <c r="CB161" s="31">
        <v>46205.657754629632</v>
      </c>
      <c r="CC161" s="14">
        <v>46205</v>
      </c>
      <c r="CD161" t="s">
        <v>944</v>
      </c>
      <c r="CE161" s="31">
        <v>46205.665451388886</v>
      </c>
      <c r="CI161" s="14">
        <v>46205</v>
      </c>
      <c r="CJ161" t="s">
        <v>4926</v>
      </c>
      <c r="CK161" s="31">
        <v>46205.76394675926</v>
      </c>
      <c r="CP161" t="str">
        <f>VLOOKUP(A161,Sheet1!$A$2:$E$221,2,0)</f>
        <v>East Zone</v>
      </c>
    </row>
    <row r="162" spans="1:94" x14ac:dyDescent="0.35">
      <c r="A162" t="s">
        <v>4921</v>
      </c>
      <c r="B162">
        <v>402</v>
      </c>
      <c r="C162" t="s">
        <v>9332</v>
      </c>
      <c r="D162" t="s">
        <v>678</v>
      </c>
      <c r="E162" t="s">
        <v>399</v>
      </c>
      <c r="F162" t="s">
        <v>400</v>
      </c>
      <c r="G162" t="s">
        <v>352</v>
      </c>
      <c r="H162" t="s">
        <v>4122</v>
      </c>
      <c r="I162">
        <v>619567</v>
      </c>
      <c r="J162" t="s">
        <v>4123</v>
      </c>
      <c r="K162" t="s">
        <v>4124</v>
      </c>
      <c r="L162" t="s">
        <v>4622</v>
      </c>
      <c r="M162" t="s">
        <v>4945</v>
      </c>
      <c r="N162">
        <v>60000</v>
      </c>
      <c r="O162" t="s">
        <v>982</v>
      </c>
      <c r="P162" t="s">
        <v>983</v>
      </c>
      <c r="Q162" t="s">
        <v>985</v>
      </c>
      <c r="R162">
        <v>6501330366</v>
      </c>
      <c r="S162" t="s">
        <v>13394</v>
      </c>
      <c r="T162"/>
      <c r="V162" s="14">
        <v>46205</v>
      </c>
      <c r="W162" t="s">
        <v>4937</v>
      </c>
      <c r="X162" s="31">
        <v>46205.44394675926</v>
      </c>
      <c r="AN162" s="14">
        <v>46205</v>
      </c>
      <c r="AO162" t="s">
        <v>4925</v>
      </c>
      <c r="AP162" s="31">
        <v>46205.564837962964</v>
      </c>
      <c r="AT162" s="31">
        <v>46205.564837962964</v>
      </c>
      <c r="AU162" s="14">
        <v>46205</v>
      </c>
      <c r="AV162" t="s">
        <v>4925</v>
      </c>
      <c r="AW162" t="s">
        <v>400</v>
      </c>
      <c r="AX162" t="s">
        <v>678</v>
      </c>
      <c r="AY162" s="14">
        <v>46205</v>
      </c>
      <c r="AZ162" t="s">
        <v>4925</v>
      </c>
      <c r="BA162" s="31">
        <v>46205.565439814818</v>
      </c>
      <c r="BB162" s="14">
        <v>46205</v>
      </c>
      <c r="BC162" t="s">
        <v>933</v>
      </c>
      <c r="BD162" s="31">
        <v>46205.581747685188</v>
      </c>
      <c r="BE162" s="14">
        <v>46205</v>
      </c>
      <c r="BF162" t="s">
        <v>4676</v>
      </c>
      <c r="BG162" s="31">
        <v>46205.594178240739</v>
      </c>
      <c r="BH162" s="14">
        <v>46205</v>
      </c>
      <c r="BI162" t="s">
        <v>942</v>
      </c>
      <c r="BJ162" s="31">
        <v>46205.639351851853</v>
      </c>
      <c r="BK162" s="14">
        <v>46205</v>
      </c>
      <c r="BL162" t="s">
        <v>942</v>
      </c>
      <c r="BM162" s="31">
        <v>46205.641006944446</v>
      </c>
      <c r="BZ162" s="14">
        <v>46205</v>
      </c>
      <c r="CA162" t="s">
        <v>942</v>
      </c>
      <c r="CB162" s="31">
        <v>46205.657743055555</v>
      </c>
      <c r="CC162" s="14">
        <v>46205</v>
      </c>
      <c r="CD162" t="s">
        <v>944</v>
      </c>
      <c r="CE162" s="31">
        <v>46205.665451388886</v>
      </c>
      <c r="CI162" s="14">
        <v>46205</v>
      </c>
      <c r="CJ162" t="s">
        <v>4926</v>
      </c>
      <c r="CK162" s="31">
        <v>46205.76394675926</v>
      </c>
      <c r="CP162" t="str">
        <f>VLOOKUP(A162,Sheet1!$A$2:$E$221,2,0)</f>
        <v>East Zone</v>
      </c>
    </row>
    <row r="163" spans="1:94" x14ac:dyDescent="0.35">
      <c r="A163" t="s">
        <v>4946</v>
      </c>
      <c r="B163">
        <v>761</v>
      </c>
      <c r="C163" t="s">
        <v>9332</v>
      </c>
      <c r="D163" t="s">
        <v>678</v>
      </c>
      <c r="E163" t="s">
        <v>117</v>
      </c>
      <c r="F163" t="s">
        <v>395</v>
      </c>
      <c r="G163" t="s">
        <v>358</v>
      </c>
      <c r="H163" t="s">
        <v>9980</v>
      </c>
      <c r="I163">
        <v>178104</v>
      </c>
      <c r="J163" t="s">
        <v>3690</v>
      </c>
      <c r="K163" t="s">
        <v>9981</v>
      </c>
      <c r="L163" t="s">
        <v>4622</v>
      </c>
      <c r="M163" t="s">
        <v>9982</v>
      </c>
      <c r="N163">
        <v>70000</v>
      </c>
      <c r="O163" t="s">
        <v>9479</v>
      </c>
      <c r="P163" t="s">
        <v>9480</v>
      </c>
      <c r="Q163" t="s">
        <v>3601</v>
      </c>
      <c r="R163">
        <v>9129980859</v>
      </c>
      <c r="S163" t="s">
        <v>13394</v>
      </c>
      <c r="T163"/>
      <c r="V163" s="14">
        <v>46206</v>
      </c>
      <c r="W163" t="s">
        <v>9983</v>
      </c>
      <c r="X163" s="31">
        <v>46206.716620370367</v>
      </c>
      <c r="AN163" s="14">
        <v>46209</v>
      </c>
      <c r="AO163" t="s">
        <v>990</v>
      </c>
      <c r="AP163" s="31">
        <v>46209.624722222223</v>
      </c>
      <c r="AT163" s="31">
        <v>46209.624722222223</v>
      </c>
      <c r="AU163" s="14">
        <v>46209</v>
      </c>
      <c r="AV163" t="s">
        <v>990</v>
      </c>
      <c r="AW163" t="s">
        <v>395</v>
      </c>
      <c r="AX163" t="s">
        <v>678</v>
      </c>
      <c r="AY163" s="14">
        <v>46209</v>
      </c>
      <c r="AZ163" t="s">
        <v>9984</v>
      </c>
      <c r="BA163" s="31">
        <v>46209.627083333333</v>
      </c>
      <c r="BB163" s="14">
        <v>46209</v>
      </c>
      <c r="BC163" t="s">
        <v>933</v>
      </c>
      <c r="BD163" s="31">
        <v>46209.634988425925</v>
      </c>
      <c r="BE163" s="14">
        <v>46209</v>
      </c>
      <c r="BF163" t="s">
        <v>4657</v>
      </c>
      <c r="BG163" s="31">
        <v>46209.685335648152</v>
      </c>
      <c r="BH163" s="14">
        <v>46209</v>
      </c>
      <c r="BI163" t="s">
        <v>972</v>
      </c>
      <c r="BJ163" s="31">
        <v>46209.715740740743</v>
      </c>
      <c r="BK163" s="14">
        <v>46209</v>
      </c>
      <c r="BL163" t="s">
        <v>972</v>
      </c>
      <c r="BM163" s="31">
        <v>46209.716840277775</v>
      </c>
      <c r="BZ163" s="14">
        <v>46209</v>
      </c>
      <c r="CA163" t="s">
        <v>972</v>
      </c>
      <c r="CB163" s="31">
        <v>46209.727511574078</v>
      </c>
      <c r="CC163" s="14">
        <v>46209</v>
      </c>
      <c r="CD163" t="s">
        <v>957</v>
      </c>
      <c r="CE163" s="31">
        <v>46209.730821759258</v>
      </c>
      <c r="CI163" s="14">
        <v>46209</v>
      </c>
      <c r="CJ163" t="s">
        <v>2939</v>
      </c>
      <c r="CK163" s="31">
        <v>46209.77747685185</v>
      </c>
      <c r="CP163" t="str">
        <f>VLOOKUP(A163,Sheet1!$A$2:$E$221,2,0)</f>
        <v>East Zone</v>
      </c>
    </row>
    <row r="164" spans="1:94" x14ac:dyDescent="0.35">
      <c r="A164" t="s">
        <v>4946</v>
      </c>
      <c r="B164">
        <v>761</v>
      </c>
      <c r="C164" t="s">
        <v>9332</v>
      </c>
      <c r="D164" t="s">
        <v>678</v>
      </c>
      <c r="E164" t="s">
        <v>117</v>
      </c>
      <c r="F164" t="s">
        <v>395</v>
      </c>
      <c r="G164" t="s">
        <v>358</v>
      </c>
      <c r="H164" t="s">
        <v>11843</v>
      </c>
      <c r="I164">
        <v>389177</v>
      </c>
      <c r="J164" t="s">
        <v>986</v>
      </c>
      <c r="K164" t="s">
        <v>987</v>
      </c>
      <c r="L164" t="s">
        <v>4622</v>
      </c>
      <c r="M164" t="s">
        <v>11844</v>
      </c>
      <c r="N164">
        <v>90000</v>
      </c>
      <c r="O164" t="s">
        <v>931</v>
      </c>
      <c r="P164" t="s">
        <v>932</v>
      </c>
      <c r="Q164" t="s">
        <v>6323</v>
      </c>
      <c r="R164">
        <v>3478790186</v>
      </c>
      <c r="S164" t="s">
        <v>13394</v>
      </c>
      <c r="T164"/>
      <c r="V164" s="14">
        <v>46210</v>
      </c>
      <c r="W164" t="s">
        <v>2939</v>
      </c>
      <c r="X164" s="31">
        <v>46210.502812500003</v>
      </c>
      <c r="AN164" s="14">
        <v>46210</v>
      </c>
      <c r="AO164" t="s">
        <v>990</v>
      </c>
      <c r="AP164" s="31">
        <v>46210.549791666665</v>
      </c>
      <c r="AT164" s="31">
        <v>46210.549791666665</v>
      </c>
      <c r="AU164" s="14">
        <v>46210</v>
      </c>
      <c r="AV164" t="s">
        <v>990</v>
      </c>
      <c r="AW164" t="s">
        <v>395</v>
      </c>
      <c r="AX164" t="s">
        <v>678</v>
      </c>
      <c r="AY164" s="14">
        <v>46210</v>
      </c>
      <c r="AZ164" t="s">
        <v>2939</v>
      </c>
      <c r="BA164" s="31">
        <v>46210.551342592589</v>
      </c>
      <c r="BB164" s="14">
        <v>46210</v>
      </c>
      <c r="BC164" t="s">
        <v>933</v>
      </c>
      <c r="BD164" s="31">
        <v>46210.568726851852</v>
      </c>
      <c r="BE164" s="14">
        <v>46210</v>
      </c>
      <c r="BF164" t="s">
        <v>4643</v>
      </c>
      <c r="BG164" s="31">
        <v>46210.608275462961</v>
      </c>
      <c r="BH164" s="14">
        <v>46210</v>
      </c>
      <c r="BI164" t="s">
        <v>937</v>
      </c>
      <c r="BJ164" s="31">
        <v>46210.689340277779</v>
      </c>
      <c r="BK164" s="14">
        <v>46210</v>
      </c>
      <c r="BL164" t="s">
        <v>937</v>
      </c>
      <c r="BM164" s="31">
        <v>46210.690196759257</v>
      </c>
      <c r="BZ164" s="14">
        <v>46210</v>
      </c>
      <c r="CA164" t="s">
        <v>937</v>
      </c>
      <c r="CB164" s="31">
        <v>46210.713067129633</v>
      </c>
      <c r="CC164" s="14">
        <v>46210</v>
      </c>
      <c r="CD164" t="s">
        <v>944</v>
      </c>
      <c r="CE164" s="31">
        <v>46210.732025462959</v>
      </c>
      <c r="CI164" s="14">
        <v>46211</v>
      </c>
      <c r="CJ164" t="s">
        <v>2939</v>
      </c>
      <c r="CK164" s="31">
        <v>46211.360486111109</v>
      </c>
      <c r="CP164" t="str">
        <f>VLOOKUP(A164,Sheet1!$A$2:$E$221,2,0)</f>
        <v>East Zone</v>
      </c>
    </row>
    <row r="165" spans="1:94" x14ac:dyDescent="0.35">
      <c r="A165" t="s">
        <v>4946</v>
      </c>
      <c r="B165">
        <v>761</v>
      </c>
      <c r="C165" t="s">
        <v>9332</v>
      </c>
      <c r="D165" t="s">
        <v>678</v>
      </c>
      <c r="E165" t="s">
        <v>117</v>
      </c>
      <c r="F165" t="s">
        <v>395</v>
      </c>
      <c r="G165" t="s">
        <v>358</v>
      </c>
      <c r="H165" t="s">
        <v>9985</v>
      </c>
      <c r="I165">
        <v>413265</v>
      </c>
      <c r="J165" t="s">
        <v>9986</v>
      </c>
      <c r="K165" t="s">
        <v>9987</v>
      </c>
      <c r="L165" t="s">
        <v>4622</v>
      </c>
      <c r="M165" t="s">
        <v>9988</v>
      </c>
      <c r="N165">
        <v>70000</v>
      </c>
      <c r="O165" t="s">
        <v>958</v>
      </c>
      <c r="P165" t="s">
        <v>959</v>
      </c>
      <c r="Q165" t="s">
        <v>1784</v>
      </c>
      <c r="R165">
        <v>6163288777</v>
      </c>
      <c r="S165" t="s">
        <v>13394</v>
      </c>
      <c r="T165"/>
      <c r="V165" s="14">
        <v>46209</v>
      </c>
      <c r="W165" t="s">
        <v>9984</v>
      </c>
      <c r="X165" s="31">
        <v>46209.546111111114</v>
      </c>
      <c r="AN165" s="14">
        <v>46209</v>
      </c>
      <c r="AO165" t="s">
        <v>990</v>
      </c>
      <c r="AP165" s="31">
        <v>46209.725277777776</v>
      </c>
      <c r="AT165" s="31">
        <v>46209.725277777776</v>
      </c>
      <c r="AU165" s="14">
        <v>46209</v>
      </c>
      <c r="AV165" t="s">
        <v>990</v>
      </c>
      <c r="AW165" t="s">
        <v>395</v>
      </c>
      <c r="AX165" t="s">
        <v>678</v>
      </c>
      <c r="AY165" s="14">
        <v>46209</v>
      </c>
      <c r="AZ165" t="s">
        <v>9984</v>
      </c>
      <c r="BA165" s="31">
        <v>46209.7502662037</v>
      </c>
      <c r="BB165" s="14">
        <v>46209</v>
      </c>
      <c r="BC165" t="s">
        <v>933</v>
      </c>
      <c r="BD165" s="31">
        <v>46209.753206018519</v>
      </c>
      <c r="BE165" s="14">
        <v>46209</v>
      </c>
      <c r="BF165" t="s">
        <v>4643</v>
      </c>
      <c r="BG165" s="31">
        <v>46209.759502314817</v>
      </c>
      <c r="BH165" s="14">
        <v>46209</v>
      </c>
      <c r="BI165" t="s">
        <v>972</v>
      </c>
      <c r="BJ165" s="31">
        <v>46209.779814814814</v>
      </c>
      <c r="BK165" s="14">
        <v>46209</v>
      </c>
      <c r="BL165" t="s">
        <v>972</v>
      </c>
      <c r="BM165" s="31">
        <v>46209.783368055556</v>
      </c>
      <c r="BZ165" s="14">
        <v>46209</v>
      </c>
      <c r="CA165" t="s">
        <v>972</v>
      </c>
      <c r="CB165" s="31">
        <v>46209.786377314813</v>
      </c>
      <c r="CC165" s="14">
        <v>46210</v>
      </c>
      <c r="CD165" t="s">
        <v>957</v>
      </c>
      <c r="CE165" s="31">
        <v>46210.687118055554</v>
      </c>
      <c r="CI165" s="14">
        <v>46210</v>
      </c>
      <c r="CJ165" t="s">
        <v>2939</v>
      </c>
      <c r="CK165" s="31">
        <v>46210.692824074074</v>
      </c>
      <c r="CP165" t="str">
        <f>VLOOKUP(A165,Sheet1!$A$2:$E$221,2,0)</f>
        <v>East Zone</v>
      </c>
    </row>
    <row r="166" spans="1:94" x14ac:dyDescent="0.35">
      <c r="A166" t="s">
        <v>4946</v>
      </c>
      <c r="B166">
        <v>761</v>
      </c>
      <c r="C166" t="s">
        <v>9332</v>
      </c>
      <c r="D166" t="s">
        <v>678</v>
      </c>
      <c r="E166" t="s">
        <v>117</v>
      </c>
      <c r="F166" t="s">
        <v>395</v>
      </c>
      <c r="G166" t="s">
        <v>358</v>
      </c>
      <c r="H166" t="s">
        <v>9985</v>
      </c>
      <c r="I166">
        <v>413265</v>
      </c>
      <c r="J166" t="s">
        <v>9986</v>
      </c>
      <c r="K166" t="s">
        <v>9987</v>
      </c>
      <c r="L166" t="s">
        <v>4622</v>
      </c>
      <c r="M166" t="s">
        <v>9988</v>
      </c>
      <c r="N166">
        <v>85000</v>
      </c>
      <c r="O166" t="s">
        <v>988</v>
      </c>
      <c r="P166" t="s">
        <v>989</v>
      </c>
      <c r="Q166" t="s">
        <v>9991</v>
      </c>
      <c r="R166">
        <v>7939691290</v>
      </c>
      <c r="S166" t="s">
        <v>13394</v>
      </c>
      <c r="T166"/>
      <c r="V166" s="14">
        <v>46209</v>
      </c>
      <c r="W166" t="s">
        <v>9984</v>
      </c>
      <c r="X166" s="31">
        <v>46209.546157407407</v>
      </c>
      <c r="AN166" s="14">
        <v>46209</v>
      </c>
      <c r="AO166" t="s">
        <v>990</v>
      </c>
      <c r="AP166" s="31">
        <v>46209.725254629629</v>
      </c>
      <c r="AT166" s="31">
        <v>46209.725254629629</v>
      </c>
      <c r="AU166" s="14">
        <v>46209</v>
      </c>
      <c r="AV166" t="s">
        <v>990</v>
      </c>
      <c r="AW166" t="s">
        <v>395</v>
      </c>
      <c r="AX166" t="s">
        <v>678</v>
      </c>
      <c r="AY166" s="14">
        <v>46209</v>
      </c>
      <c r="AZ166" t="s">
        <v>9984</v>
      </c>
      <c r="BA166" s="31">
        <v>46209.750289351854</v>
      </c>
      <c r="BB166" s="14">
        <v>46209</v>
      </c>
      <c r="BC166" t="s">
        <v>933</v>
      </c>
      <c r="BD166" s="31">
        <v>46209.753206018519</v>
      </c>
      <c r="BE166" s="14">
        <v>46209</v>
      </c>
      <c r="BF166" t="s">
        <v>4643</v>
      </c>
      <c r="BG166" s="31">
        <v>46209.75949074074</v>
      </c>
      <c r="BH166" s="14">
        <v>46209</v>
      </c>
      <c r="BI166" t="s">
        <v>972</v>
      </c>
      <c r="BJ166" s="31">
        <v>46209.779791666668</v>
      </c>
      <c r="BK166" s="14">
        <v>46209</v>
      </c>
      <c r="BL166" t="s">
        <v>972</v>
      </c>
      <c r="BM166" s="31">
        <v>46209.78334490741</v>
      </c>
      <c r="BZ166" s="14">
        <v>46209</v>
      </c>
      <c r="CA166" t="s">
        <v>972</v>
      </c>
      <c r="CB166" s="31">
        <v>46209.786365740743</v>
      </c>
      <c r="CC166" s="14">
        <v>46210</v>
      </c>
      <c r="CD166" t="s">
        <v>957</v>
      </c>
      <c r="CE166" s="31">
        <v>46210.687106481484</v>
      </c>
      <c r="CI166" s="14">
        <v>46210</v>
      </c>
      <c r="CJ166" t="s">
        <v>2939</v>
      </c>
      <c r="CK166" s="31">
        <v>46210.692824074074</v>
      </c>
      <c r="CP166" t="str">
        <f>VLOOKUP(A166,Sheet1!$A$2:$E$221,2,0)</f>
        <v>East Zone</v>
      </c>
    </row>
    <row r="167" spans="1:94" x14ac:dyDescent="0.35">
      <c r="A167" t="s">
        <v>4946</v>
      </c>
      <c r="B167">
        <v>761</v>
      </c>
      <c r="C167" t="s">
        <v>9332</v>
      </c>
      <c r="D167" t="s">
        <v>678</v>
      </c>
      <c r="E167" t="s">
        <v>117</v>
      </c>
      <c r="F167" t="s">
        <v>395</v>
      </c>
      <c r="G167" t="s">
        <v>358</v>
      </c>
      <c r="H167" t="s">
        <v>3931</v>
      </c>
      <c r="I167">
        <v>444667</v>
      </c>
      <c r="J167" t="s">
        <v>986</v>
      </c>
      <c r="K167" t="s">
        <v>987</v>
      </c>
      <c r="L167" t="s">
        <v>4622</v>
      </c>
      <c r="M167" t="s">
        <v>9992</v>
      </c>
      <c r="Q167" t="s">
        <v>1416</v>
      </c>
      <c r="R167">
        <v>9294144800</v>
      </c>
      <c r="S167" t="s">
        <v>683</v>
      </c>
      <c r="T167" t="s">
        <v>13345</v>
      </c>
      <c r="U167" s="1">
        <v>46209</v>
      </c>
      <c r="V167" s="14">
        <v>46206</v>
      </c>
      <c r="W167" t="s">
        <v>4948</v>
      </c>
      <c r="X167" s="31">
        <v>46206.582337962966</v>
      </c>
      <c r="AN167" s="14">
        <v>46209</v>
      </c>
      <c r="AO167" t="s">
        <v>990</v>
      </c>
      <c r="AP167" s="31">
        <v>46209.484652777777</v>
      </c>
      <c r="AT167" s="31">
        <v>46209.484652777777</v>
      </c>
      <c r="AU167" s="14">
        <v>46209</v>
      </c>
      <c r="AV167" t="s">
        <v>990</v>
      </c>
      <c r="AW167" t="s">
        <v>395</v>
      </c>
      <c r="AX167" t="s">
        <v>678</v>
      </c>
      <c r="AY167" s="14">
        <v>46209</v>
      </c>
      <c r="AZ167" t="s">
        <v>4948</v>
      </c>
      <c r="BA167" s="31">
        <v>46209.485960648148</v>
      </c>
      <c r="BB167" s="14">
        <v>46209</v>
      </c>
      <c r="BC167" t="s">
        <v>933</v>
      </c>
      <c r="BD167" s="31">
        <v>46209.4919212963</v>
      </c>
      <c r="BE167" s="14">
        <v>46209</v>
      </c>
      <c r="BF167" t="s">
        <v>4965</v>
      </c>
      <c r="BG167" s="31">
        <v>46209.58861111111</v>
      </c>
      <c r="BH167" s="14">
        <v>46209</v>
      </c>
      <c r="BI167" t="s">
        <v>1028</v>
      </c>
      <c r="BJ167" s="31">
        <v>46209.610358796293</v>
      </c>
      <c r="BK167" s="14">
        <v>46209</v>
      </c>
      <c r="BL167" t="s">
        <v>943</v>
      </c>
      <c r="BM167" s="31">
        <v>46209.772673611114</v>
      </c>
      <c r="BN167" s="14">
        <v>46209</v>
      </c>
      <c r="BO167" t="s">
        <v>1028</v>
      </c>
      <c r="BP167" s="31">
        <v>46209.611284722225</v>
      </c>
      <c r="CP167" t="str">
        <f>VLOOKUP(A167,Sheet1!$A$2:$E$221,2,0)</f>
        <v>East Zone</v>
      </c>
    </row>
    <row r="168" spans="1:94" x14ac:dyDescent="0.35">
      <c r="A168" t="s">
        <v>4946</v>
      </c>
      <c r="B168">
        <v>761</v>
      </c>
      <c r="C168" t="s">
        <v>9332</v>
      </c>
      <c r="D168" t="s">
        <v>678</v>
      </c>
      <c r="E168" t="s">
        <v>117</v>
      </c>
      <c r="F168" t="s">
        <v>395</v>
      </c>
      <c r="G168" t="s">
        <v>358</v>
      </c>
      <c r="H168" t="s">
        <v>3931</v>
      </c>
      <c r="I168">
        <v>444667</v>
      </c>
      <c r="J168" t="s">
        <v>986</v>
      </c>
      <c r="K168" t="s">
        <v>987</v>
      </c>
      <c r="L168" t="s">
        <v>4622</v>
      </c>
      <c r="M168" t="s">
        <v>4947</v>
      </c>
      <c r="N168">
        <v>85000</v>
      </c>
      <c r="O168" t="s">
        <v>988</v>
      </c>
      <c r="P168" t="s">
        <v>989</v>
      </c>
      <c r="Q168" t="s">
        <v>3933</v>
      </c>
      <c r="R168">
        <v>2067691599</v>
      </c>
      <c r="S168" t="s">
        <v>13394</v>
      </c>
      <c r="T168"/>
      <c r="V168" s="14">
        <v>46205</v>
      </c>
      <c r="W168" t="s">
        <v>4948</v>
      </c>
      <c r="X168" s="31">
        <v>46205.334768518522</v>
      </c>
      <c r="AN168" s="14">
        <v>46205</v>
      </c>
      <c r="AO168" t="s">
        <v>990</v>
      </c>
      <c r="AP168" s="31">
        <v>46205.359849537039</v>
      </c>
      <c r="AT168" s="31">
        <v>46205.359849537039</v>
      </c>
      <c r="AU168" s="14">
        <v>46205</v>
      </c>
      <c r="AV168" t="s">
        <v>990</v>
      </c>
      <c r="AW168" t="s">
        <v>395</v>
      </c>
      <c r="AX168" t="s">
        <v>678</v>
      </c>
      <c r="AY168" s="14">
        <v>46205</v>
      </c>
      <c r="AZ168" t="s">
        <v>990</v>
      </c>
      <c r="BA168" s="31">
        <v>46205.361180555556</v>
      </c>
      <c r="BB168" s="14">
        <v>46205</v>
      </c>
      <c r="BC168" t="s">
        <v>933</v>
      </c>
      <c r="BD168" s="31">
        <v>46205.395821759259</v>
      </c>
      <c r="BE168" s="14">
        <v>46205</v>
      </c>
      <c r="BF168" t="s">
        <v>4788</v>
      </c>
      <c r="BG168" s="31">
        <v>46205.405115740738</v>
      </c>
      <c r="BH168" s="14">
        <v>46205</v>
      </c>
      <c r="BI168" t="s">
        <v>955</v>
      </c>
      <c r="BJ168" s="31">
        <v>46205.454583333332</v>
      </c>
      <c r="BK168" s="14">
        <v>46205</v>
      </c>
      <c r="BL168" t="s">
        <v>955</v>
      </c>
      <c r="BM168" s="31">
        <v>46205.456226851849</v>
      </c>
      <c r="BZ168" s="14">
        <v>46205</v>
      </c>
      <c r="CA168" t="s">
        <v>955</v>
      </c>
      <c r="CB168" s="31">
        <v>46205.480914351851</v>
      </c>
      <c r="CC168" s="14">
        <v>46205</v>
      </c>
      <c r="CD168" t="s">
        <v>944</v>
      </c>
      <c r="CE168" s="31">
        <v>46205.497511574074</v>
      </c>
      <c r="CI168" s="14">
        <v>46205</v>
      </c>
      <c r="CJ168" t="s">
        <v>2939</v>
      </c>
      <c r="CK168" s="31">
        <v>46205.635243055556</v>
      </c>
      <c r="CP168" t="str">
        <f>VLOOKUP(A168,Sheet1!$A$2:$E$221,2,0)</f>
        <v>East Zone</v>
      </c>
    </row>
    <row r="169" spans="1:94" x14ac:dyDescent="0.35">
      <c r="A169" t="s">
        <v>4946</v>
      </c>
      <c r="B169">
        <v>761</v>
      </c>
      <c r="C169" t="s">
        <v>9332</v>
      </c>
      <c r="D169" t="s">
        <v>678</v>
      </c>
      <c r="E169" t="s">
        <v>117</v>
      </c>
      <c r="F169" t="s">
        <v>395</v>
      </c>
      <c r="G169" t="s">
        <v>358</v>
      </c>
      <c r="H169" t="s">
        <v>9993</v>
      </c>
      <c r="I169">
        <v>478473</v>
      </c>
      <c r="J169" t="s">
        <v>986</v>
      </c>
      <c r="K169" t="s">
        <v>987</v>
      </c>
      <c r="L169" t="s">
        <v>4622</v>
      </c>
      <c r="M169" t="s">
        <v>9994</v>
      </c>
      <c r="N169">
        <v>45000</v>
      </c>
      <c r="O169" t="s">
        <v>4630</v>
      </c>
      <c r="P169" t="s">
        <v>4631</v>
      </c>
      <c r="Q169" t="s">
        <v>3984</v>
      </c>
      <c r="R169">
        <v>4685423519</v>
      </c>
      <c r="S169" t="s">
        <v>13394</v>
      </c>
      <c r="T169"/>
      <c r="V169" s="14">
        <v>46206</v>
      </c>
      <c r="W169" t="s">
        <v>2939</v>
      </c>
      <c r="X169" s="31">
        <v>46206.466921296298</v>
      </c>
      <c r="AN169" s="14">
        <v>46209</v>
      </c>
      <c r="AO169" t="s">
        <v>990</v>
      </c>
      <c r="AP169" s="31">
        <v>46209.429571759261</v>
      </c>
      <c r="AT169" s="31">
        <v>46209.429571759261</v>
      </c>
      <c r="AU169" s="14">
        <v>46209</v>
      </c>
      <c r="AV169" t="s">
        <v>990</v>
      </c>
      <c r="AW169" t="s">
        <v>395</v>
      </c>
      <c r="AX169" t="s">
        <v>678</v>
      </c>
      <c r="AY169" s="14">
        <v>46209</v>
      </c>
      <c r="AZ169" t="s">
        <v>4948</v>
      </c>
      <c r="BA169" s="31">
        <v>46209.430810185186</v>
      </c>
      <c r="BB169" s="14">
        <v>46209</v>
      </c>
      <c r="BC169" t="s">
        <v>933</v>
      </c>
      <c r="BD169" s="31">
        <v>46209.434756944444</v>
      </c>
      <c r="BE169" s="14">
        <v>46209</v>
      </c>
      <c r="BF169" t="s">
        <v>4669</v>
      </c>
      <c r="BG169" s="31">
        <v>46209.649675925924</v>
      </c>
      <c r="BH169" s="14">
        <v>46209</v>
      </c>
      <c r="BI169" t="s">
        <v>972</v>
      </c>
      <c r="BJ169" s="31">
        <v>46209.685081018521</v>
      </c>
      <c r="BK169" s="14">
        <v>46209</v>
      </c>
      <c r="BL169" t="s">
        <v>972</v>
      </c>
      <c r="BM169" s="31">
        <v>46209.68608796296</v>
      </c>
      <c r="BZ169" s="14">
        <v>46209</v>
      </c>
      <c r="CA169" t="s">
        <v>972</v>
      </c>
      <c r="CB169" s="31">
        <v>46209.690196759257</v>
      </c>
      <c r="CC169" s="14">
        <v>46210</v>
      </c>
      <c r="CD169" t="s">
        <v>957</v>
      </c>
      <c r="CE169" s="31">
        <v>46210.691643518519</v>
      </c>
      <c r="CI169" s="14">
        <v>46210</v>
      </c>
      <c r="CJ169" t="s">
        <v>2939</v>
      </c>
      <c r="CK169" s="31">
        <v>46210.712118055555</v>
      </c>
      <c r="CP169" t="str">
        <f>VLOOKUP(A169,Sheet1!$A$2:$E$221,2,0)</f>
        <v>East Zone</v>
      </c>
    </row>
    <row r="170" spans="1:94" x14ac:dyDescent="0.35">
      <c r="A170" t="s">
        <v>4946</v>
      </c>
      <c r="B170">
        <v>761</v>
      </c>
      <c r="C170" t="s">
        <v>9332</v>
      </c>
      <c r="D170" t="s">
        <v>678</v>
      </c>
      <c r="E170" t="s">
        <v>117</v>
      </c>
      <c r="F170" t="s">
        <v>395</v>
      </c>
      <c r="G170" t="s">
        <v>358</v>
      </c>
      <c r="H170" t="s">
        <v>11845</v>
      </c>
      <c r="I170">
        <v>514838</v>
      </c>
      <c r="J170" t="s">
        <v>986</v>
      </c>
      <c r="K170" t="s">
        <v>987</v>
      </c>
      <c r="L170" t="s">
        <v>4622</v>
      </c>
      <c r="M170" t="s">
        <v>11846</v>
      </c>
      <c r="N170">
        <v>45000</v>
      </c>
      <c r="O170" t="s">
        <v>4630</v>
      </c>
      <c r="P170" t="s">
        <v>4631</v>
      </c>
      <c r="Q170" t="s">
        <v>3734</v>
      </c>
      <c r="R170">
        <v>7746975147</v>
      </c>
      <c r="S170" t="s">
        <v>13394</v>
      </c>
      <c r="T170"/>
      <c r="V170" s="14">
        <v>46209</v>
      </c>
      <c r="W170" t="s">
        <v>4948</v>
      </c>
      <c r="X170" s="31">
        <v>46209.529432870368</v>
      </c>
      <c r="AN170" s="14">
        <v>46210</v>
      </c>
      <c r="AO170" t="s">
        <v>990</v>
      </c>
      <c r="AP170" s="31">
        <v>46210.391701388886</v>
      </c>
      <c r="AT170" s="31">
        <v>46210.391701388886</v>
      </c>
      <c r="AU170" s="14">
        <v>46210</v>
      </c>
      <c r="AV170" t="s">
        <v>990</v>
      </c>
      <c r="AW170" t="s">
        <v>395</v>
      </c>
      <c r="AX170" t="s">
        <v>678</v>
      </c>
      <c r="AY170" s="14">
        <v>46210</v>
      </c>
      <c r="AZ170" t="s">
        <v>4948</v>
      </c>
      <c r="BA170" s="31">
        <v>46210.392557870371</v>
      </c>
      <c r="BB170" s="14">
        <v>46210</v>
      </c>
      <c r="BC170" t="s">
        <v>933</v>
      </c>
      <c r="BD170" s="31">
        <v>46210.404629629629</v>
      </c>
      <c r="BE170" s="14">
        <v>46210</v>
      </c>
      <c r="BF170" t="s">
        <v>4788</v>
      </c>
      <c r="BG170" s="31">
        <v>46210.452488425923</v>
      </c>
      <c r="BH170" s="14">
        <v>46210</v>
      </c>
      <c r="BI170" t="s">
        <v>972</v>
      </c>
      <c r="BJ170" s="31">
        <v>46210.470763888887</v>
      </c>
      <c r="BK170" s="14">
        <v>46210</v>
      </c>
      <c r="BL170" t="s">
        <v>972</v>
      </c>
      <c r="BM170" s="31">
        <v>46210.47216435185</v>
      </c>
      <c r="BZ170" s="14">
        <v>46210</v>
      </c>
      <c r="CA170" t="s">
        <v>972</v>
      </c>
      <c r="CB170" s="31">
        <v>46210.48028935185</v>
      </c>
      <c r="CC170" s="14">
        <v>46210</v>
      </c>
      <c r="CD170" t="s">
        <v>957</v>
      </c>
      <c r="CE170" s="31">
        <v>46210.688090277778</v>
      </c>
      <c r="CI170" s="14">
        <v>46210</v>
      </c>
      <c r="CJ170" t="s">
        <v>2939</v>
      </c>
      <c r="CK170" s="31">
        <v>46210.713043981479</v>
      </c>
      <c r="CP170" t="str">
        <f>VLOOKUP(A170,Sheet1!$A$2:$E$221,2,0)</f>
        <v>East Zone</v>
      </c>
    </row>
    <row r="171" spans="1:94" x14ac:dyDescent="0.35">
      <c r="A171" t="s">
        <v>4949</v>
      </c>
      <c r="B171">
        <v>30</v>
      </c>
      <c r="C171" t="s">
        <v>9332</v>
      </c>
      <c r="D171" t="s">
        <v>678</v>
      </c>
      <c r="E171" t="s">
        <v>342</v>
      </c>
      <c r="F171" t="s">
        <v>343</v>
      </c>
      <c r="G171" t="s">
        <v>549</v>
      </c>
      <c r="H171" t="s">
        <v>11847</v>
      </c>
      <c r="I171">
        <v>81983</v>
      </c>
      <c r="J171" t="s">
        <v>2116</v>
      </c>
      <c r="K171" t="s">
        <v>11848</v>
      </c>
      <c r="L171" t="s">
        <v>4622</v>
      </c>
      <c r="M171" t="s">
        <v>11849</v>
      </c>
      <c r="N171">
        <v>70000</v>
      </c>
      <c r="O171" t="s">
        <v>3663</v>
      </c>
      <c r="P171" t="s">
        <v>3664</v>
      </c>
      <c r="Q171" t="s">
        <v>3710</v>
      </c>
      <c r="R171">
        <v>3814824301</v>
      </c>
      <c r="S171" t="s">
        <v>683</v>
      </c>
      <c r="T171" t="s">
        <v>13305</v>
      </c>
      <c r="U171" s="1">
        <v>46210</v>
      </c>
      <c r="V171" s="14">
        <v>46209</v>
      </c>
      <c r="W171" t="s">
        <v>4964</v>
      </c>
      <c r="X171" s="31">
        <v>46209.596365740741</v>
      </c>
      <c r="AN171" s="14">
        <v>46210</v>
      </c>
      <c r="AO171" t="s">
        <v>4955</v>
      </c>
      <c r="AP171" s="31">
        <v>46210.525833333333</v>
      </c>
      <c r="AT171" s="31">
        <v>46210.525833333333</v>
      </c>
      <c r="AU171" s="14">
        <v>46210</v>
      </c>
      <c r="AV171" t="s">
        <v>4955</v>
      </c>
      <c r="AW171" t="s">
        <v>4958</v>
      </c>
      <c r="AX171" t="s">
        <v>677</v>
      </c>
      <c r="AY171" s="14">
        <v>46210</v>
      </c>
      <c r="AZ171" t="s">
        <v>4955</v>
      </c>
      <c r="BA171" s="31">
        <v>46210.534548611111</v>
      </c>
      <c r="BB171" s="14">
        <v>46210</v>
      </c>
      <c r="BC171" t="s">
        <v>933</v>
      </c>
      <c r="BD171" s="31">
        <v>46210.541226851848</v>
      </c>
      <c r="BE171" s="14">
        <v>46210</v>
      </c>
      <c r="BF171" t="s">
        <v>4669</v>
      </c>
      <c r="BG171" s="31">
        <v>46210.62604166667</v>
      </c>
      <c r="BH171" s="14">
        <v>46210</v>
      </c>
      <c r="BI171" t="s">
        <v>996</v>
      </c>
      <c r="BJ171" s="31">
        <v>46210.64402777778</v>
      </c>
      <c r="BN171" s="14">
        <v>46210</v>
      </c>
      <c r="BO171" t="s">
        <v>995</v>
      </c>
      <c r="BP171" s="31">
        <v>46210.662395833337</v>
      </c>
      <c r="CP171" t="str">
        <f>VLOOKUP(A171,Sheet1!$A$2:$E$221,2,0)</f>
        <v>East Zone</v>
      </c>
    </row>
    <row r="172" spans="1:94" x14ac:dyDescent="0.35">
      <c r="A172" t="s">
        <v>4949</v>
      </c>
      <c r="B172">
        <v>30</v>
      </c>
      <c r="C172" t="s">
        <v>9332</v>
      </c>
      <c r="D172" t="s">
        <v>678</v>
      </c>
      <c r="E172" t="s">
        <v>342</v>
      </c>
      <c r="F172" t="s">
        <v>343</v>
      </c>
      <c r="G172" t="s">
        <v>549</v>
      </c>
      <c r="H172" t="s">
        <v>11850</v>
      </c>
      <c r="I172">
        <v>149742</v>
      </c>
      <c r="J172" t="s">
        <v>3715</v>
      </c>
      <c r="K172" t="s">
        <v>3716</v>
      </c>
      <c r="L172" t="s">
        <v>4622</v>
      </c>
      <c r="M172" t="s">
        <v>11851</v>
      </c>
      <c r="N172">
        <v>50000</v>
      </c>
      <c r="O172" t="s">
        <v>947</v>
      </c>
      <c r="P172" t="s">
        <v>948</v>
      </c>
      <c r="Q172" t="s">
        <v>3776</v>
      </c>
      <c r="R172">
        <v>4443005611</v>
      </c>
      <c r="S172" t="s">
        <v>13394</v>
      </c>
      <c r="T172"/>
      <c r="V172" s="14">
        <v>46210</v>
      </c>
      <c r="W172" t="s">
        <v>4959</v>
      </c>
      <c r="X172" s="31">
        <v>46210.615995370368</v>
      </c>
      <c r="AN172" s="14">
        <v>46210</v>
      </c>
      <c r="AO172" t="s">
        <v>4955</v>
      </c>
      <c r="AP172" s="31">
        <v>46210.643263888887</v>
      </c>
      <c r="AT172" s="31">
        <v>46210.643263888887</v>
      </c>
      <c r="AU172" s="14">
        <v>46210</v>
      </c>
      <c r="AV172" t="s">
        <v>4955</v>
      </c>
      <c r="AW172" t="s">
        <v>4958</v>
      </c>
      <c r="AX172" t="s">
        <v>677</v>
      </c>
      <c r="AY172" s="14">
        <v>46210</v>
      </c>
      <c r="AZ172" t="s">
        <v>4955</v>
      </c>
      <c r="BA172" s="31">
        <v>46210.64366898148</v>
      </c>
      <c r="BB172" s="14">
        <v>46210</v>
      </c>
      <c r="BC172" t="s">
        <v>933</v>
      </c>
      <c r="BD172" s="31">
        <v>46210.653506944444</v>
      </c>
      <c r="BE172" s="14">
        <v>46210</v>
      </c>
      <c r="BF172" t="s">
        <v>4886</v>
      </c>
      <c r="BG172" s="31">
        <v>46210.692847222221</v>
      </c>
      <c r="BH172" s="14">
        <v>46210</v>
      </c>
      <c r="BI172" t="s">
        <v>996</v>
      </c>
      <c r="BJ172" s="31">
        <v>46210.719398148147</v>
      </c>
      <c r="BN172" s="14">
        <v>46210</v>
      </c>
      <c r="BO172" t="s">
        <v>995</v>
      </c>
      <c r="BP172" s="31">
        <v>46210.739976851852</v>
      </c>
      <c r="CP172" t="str">
        <f>VLOOKUP(A172,Sheet1!$A$2:$E$221,2,0)</f>
        <v>East Zone</v>
      </c>
    </row>
    <row r="173" spans="1:94" x14ac:dyDescent="0.35">
      <c r="A173" t="s">
        <v>4949</v>
      </c>
      <c r="B173">
        <v>30</v>
      </c>
      <c r="C173" t="s">
        <v>9332</v>
      </c>
      <c r="D173" t="s">
        <v>678</v>
      </c>
      <c r="E173" t="s">
        <v>342</v>
      </c>
      <c r="F173" t="s">
        <v>343</v>
      </c>
      <c r="G173" t="s">
        <v>549</v>
      </c>
      <c r="H173" t="s">
        <v>4950</v>
      </c>
      <c r="I173">
        <v>169235</v>
      </c>
      <c r="J173" t="s">
        <v>991</v>
      </c>
      <c r="K173" t="s">
        <v>4951</v>
      </c>
      <c r="L173" t="s">
        <v>4622</v>
      </c>
      <c r="M173" t="s">
        <v>4952</v>
      </c>
      <c r="N173">
        <v>70000</v>
      </c>
      <c r="O173" t="s">
        <v>9995</v>
      </c>
      <c r="P173" t="s">
        <v>9996</v>
      </c>
      <c r="Q173" t="s">
        <v>4250</v>
      </c>
      <c r="R173">
        <v>9066500612</v>
      </c>
      <c r="S173" t="s">
        <v>13394</v>
      </c>
      <c r="T173"/>
      <c r="V173" s="14">
        <v>46205</v>
      </c>
      <c r="W173" t="s">
        <v>4953</v>
      </c>
      <c r="X173" s="31">
        <v>46205.427314814813</v>
      </c>
      <c r="AN173" s="14">
        <v>46205</v>
      </c>
      <c r="AO173" t="s">
        <v>4954</v>
      </c>
      <c r="AP173" s="31">
        <v>46205.497604166667</v>
      </c>
      <c r="AT173" s="31">
        <v>46205.497604166667</v>
      </c>
      <c r="AU173" s="14">
        <v>46205</v>
      </c>
      <c r="AV173" t="s">
        <v>4954</v>
      </c>
      <c r="AW173" t="s">
        <v>343</v>
      </c>
      <c r="AX173" t="s">
        <v>678</v>
      </c>
      <c r="AY173" s="14">
        <v>46205</v>
      </c>
      <c r="AZ173" t="s">
        <v>4955</v>
      </c>
      <c r="BA173" s="31">
        <v>46205.52202546296</v>
      </c>
      <c r="BB173" s="14">
        <v>46205</v>
      </c>
      <c r="BC173" t="s">
        <v>933</v>
      </c>
      <c r="BD173" s="31">
        <v>46205.527662037035</v>
      </c>
      <c r="BE173" s="14">
        <v>46205</v>
      </c>
      <c r="BF173" t="s">
        <v>4757</v>
      </c>
      <c r="BG173" s="31">
        <v>46205.630104166667</v>
      </c>
      <c r="BH173" s="14">
        <v>46205</v>
      </c>
      <c r="BI173" t="s">
        <v>996</v>
      </c>
      <c r="BJ173" s="31">
        <v>46205.646331018521</v>
      </c>
      <c r="BK173" s="14">
        <v>46209</v>
      </c>
      <c r="BL173" t="s">
        <v>1043</v>
      </c>
      <c r="BM173" s="31">
        <v>46209.768125000002</v>
      </c>
      <c r="BZ173" s="14">
        <v>46209</v>
      </c>
      <c r="CA173" t="s">
        <v>1043</v>
      </c>
      <c r="CB173" s="31">
        <v>46209.77071759259</v>
      </c>
      <c r="CC173" s="14">
        <v>46209</v>
      </c>
      <c r="CD173" t="s">
        <v>995</v>
      </c>
      <c r="CE173" s="31">
        <v>46209.775810185187</v>
      </c>
      <c r="CI173" s="14">
        <v>46209</v>
      </c>
      <c r="CJ173" t="s">
        <v>4955</v>
      </c>
      <c r="CK173" s="31">
        <v>46209.783101851855</v>
      </c>
      <c r="CP173" t="str">
        <f>VLOOKUP(A173,Sheet1!$A$2:$E$221,2,0)</f>
        <v>East Zone</v>
      </c>
    </row>
    <row r="174" spans="1:94" x14ac:dyDescent="0.35">
      <c r="A174" t="s">
        <v>4949</v>
      </c>
      <c r="B174">
        <v>30</v>
      </c>
      <c r="C174" t="s">
        <v>9332</v>
      </c>
      <c r="D174" t="s">
        <v>678</v>
      </c>
      <c r="E174" t="s">
        <v>342</v>
      </c>
      <c r="F174" t="s">
        <v>343</v>
      </c>
      <c r="G174" t="s">
        <v>549</v>
      </c>
      <c r="H174" t="s">
        <v>4481</v>
      </c>
      <c r="I174">
        <v>314400</v>
      </c>
      <c r="J174" t="s">
        <v>834</v>
      </c>
      <c r="K174" t="s">
        <v>4483</v>
      </c>
      <c r="L174" t="s">
        <v>4622</v>
      </c>
      <c r="M174" t="s">
        <v>4956</v>
      </c>
      <c r="N174">
        <v>70000</v>
      </c>
      <c r="O174" t="s">
        <v>3663</v>
      </c>
      <c r="P174" t="s">
        <v>3664</v>
      </c>
      <c r="Q174" t="s">
        <v>4482</v>
      </c>
      <c r="R174">
        <v>8787869923</v>
      </c>
      <c r="S174" t="s">
        <v>683</v>
      </c>
      <c r="T174" t="s">
        <v>13233</v>
      </c>
      <c r="U174" s="1">
        <v>46205</v>
      </c>
      <c r="V174" s="14">
        <v>46204</v>
      </c>
      <c r="W174" t="s">
        <v>4957</v>
      </c>
      <c r="X174" s="31">
        <v>46204.416458333333</v>
      </c>
      <c r="AN174" s="14">
        <v>46205</v>
      </c>
      <c r="AO174" t="s">
        <v>4955</v>
      </c>
      <c r="AP174" s="31">
        <v>46205.668310185189</v>
      </c>
      <c r="AT174" s="31">
        <v>46205.668310185189</v>
      </c>
      <c r="AU174" s="14">
        <v>46205</v>
      </c>
      <c r="AV174" t="s">
        <v>4955</v>
      </c>
      <c r="AW174" t="s">
        <v>4958</v>
      </c>
      <c r="AX174" t="s">
        <v>677</v>
      </c>
      <c r="AY174" s="14">
        <v>46205</v>
      </c>
      <c r="AZ174" t="s">
        <v>4959</v>
      </c>
      <c r="BA174" s="31">
        <v>46205.673043981478</v>
      </c>
      <c r="BB174" s="14">
        <v>46205</v>
      </c>
      <c r="BC174" t="s">
        <v>933</v>
      </c>
      <c r="BD174" s="31">
        <v>46205.683900462966</v>
      </c>
      <c r="BE174" s="14">
        <v>46205</v>
      </c>
      <c r="BF174" t="s">
        <v>4657</v>
      </c>
      <c r="BG174" s="31">
        <v>46205.715289351851</v>
      </c>
      <c r="BH174" s="14">
        <v>46205</v>
      </c>
      <c r="BI174" t="s">
        <v>997</v>
      </c>
      <c r="BJ174" s="31">
        <v>46205.733495370368</v>
      </c>
      <c r="BK174" s="14">
        <v>46206</v>
      </c>
      <c r="BL174" t="s">
        <v>1043</v>
      </c>
      <c r="BM174" s="31">
        <v>46206.647615740738</v>
      </c>
      <c r="BN174" s="14">
        <v>46205</v>
      </c>
      <c r="BO174" t="s">
        <v>997</v>
      </c>
      <c r="BP174" s="31">
        <v>46205.733749999999</v>
      </c>
      <c r="BZ174" s="14">
        <v>46206</v>
      </c>
      <c r="CA174" t="s">
        <v>1043</v>
      </c>
      <c r="CB174" s="31">
        <v>46206.667916666665</v>
      </c>
      <c r="CC174" s="14">
        <v>46206</v>
      </c>
      <c r="CD174" t="s">
        <v>1008</v>
      </c>
      <c r="CE174" s="31">
        <v>46206.671076388891</v>
      </c>
      <c r="CI174" s="14">
        <v>46206</v>
      </c>
      <c r="CJ174" t="s">
        <v>4955</v>
      </c>
      <c r="CK174" s="31">
        <v>46206.725185185183</v>
      </c>
      <c r="CP174" t="str">
        <f>VLOOKUP(A174,Sheet1!$A$2:$E$221,2,0)</f>
        <v>East Zone</v>
      </c>
    </row>
    <row r="175" spans="1:94" x14ac:dyDescent="0.35">
      <c r="A175" t="s">
        <v>4949</v>
      </c>
      <c r="B175">
        <v>30</v>
      </c>
      <c r="C175" t="s">
        <v>9332</v>
      </c>
      <c r="D175" t="s">
        <v>678</v>
      </c>
      <c r="E175" t="s">
        <v>342</v>
      </c>
      <c r="F175" t="s">
        <v>343</v>
      </c>
      <c r="G175" t="s">
        <v>549</v>
      </c>
      <c r="H175" t="s">
        <v>3713</v>
      </c>
      <c r="I175">
        <v>490703</v>
      </c>
      <c r="J175" t="s">
        <v>3715</v>
      </c>
      <c r="K175" t="s">
        <v>3716</v>
      </c>
      <c r="L175" t="s">
        <v>4622</v>
      </c>
      <c r="M175" t="s">
        <v>4960</v>
      </c>
      <c r="N175">
        <v>35000</v>
      </c>
      <c r="O175" t="s">
        <v>992</v>
      </c>
      <c r="P175" t="s">
        <v>993</v>
      </c>
      <c r="Q175" t="s">
        <v>3714</v>
      </c>
      <c r="R175">
        <v>2255228309</v>
      </c>
      <c r="S175" t="s">
        <v>13394</v>
      </c>
      <c r="T175"/>
      <c r="V175" s="14">
        <v>46204</v>
      </c>
      <c r="W175" t="s">
        <v>4959</v>
      </c>
      <c r="X175" s="31">
        <v>46204.382696759261</v>
      </c>
      <c r="AN175" s="14">
        <v>46204</v>
      </c>
      <c r="AO175" t="s">
        <v>4955</v>
      </c>
      <c r="AP175" s="31">
        <v>46204.434317129628</v>
      </c>
      <c r="AT175" s="31">
        <v>46204.434317129628</v>
      </c>
      <c r="AU175" s="14">
        <v>46204</v>
      </c>
      <c r="AV175" t="s">
        <v>4955</v>
      </c>
      <c r="AW175" t="s">
        <v>4958</v>
      </c>
      <c r="AX175" t="s">
        <v>677</v>
      </c>
      <c r="AY175" s="14">
        <v>46204</v>
      </c>
      <c r="AZ175" t="s">
        <v>4955</v>
      </c>
      <c r="BA175" s="31">
        <v>46204.445983796293</v>
      </c>
      <c r="BB175" s="14">
        <v>46204</v>
      </c>
      <c r="BC175" t="s">
        <v>933</v>
      </c>
      <c r="BD175" s="31">
        <v>46204.455439814818</v>
      </c>
      <c r="BE175" s="14">
        <v>46204</v>
      </c>
      <c r="BF175" t="s">
        <v>4657</v>
      </c>
      <c r="BG175" s="31">
        <v>46204.491527777776</v>
      </c>
      <c r="BH175" s="14">
        <v>46204</v>
      </c>
      <c r="BI175" t="s">
        <v>994</v>
      </c>
      <c r="BJ175" s="31">
        <v>46204.505995370368</v>
      </c>
      <c r="BK175" s="14">
        <v>46204</v>
      </c>
      <c r="BL175" t="s">
        <v>994</v>
      </c>
      <c r="BM175" s="31">
        <v>46204.506145833337</v>
      </c>
      <c r="BZ175" s="14">
        <v>46204</v>
      </c>
      <c r="CA175" t="s">
        <v>994</v>
      </c>
      <c r="CB175" s="31">
        <v>46204.520879629628</v>
      </c>
      <c r="CC175" s="14">
        <v>46204</v>
      </c>
      <c r="CD175" t="s">
        <v>995</v>
      </c>
      <c r="CE175" s="31">
        <v>46204.528379629628</v>
      </c>
      <c r="CI175" s="14">
        <v>46204</v>
      </c>
      <c r="CJ175" t="s">
        <v>4955</v>
      </c>
      <c r="CK175" s="31">
        <v>46204.728888888887</v>
      </c>
      <c r="CP175" t="str">
        <f>VLOOKUP(A175,Sheet1!$A$2:$E$221,2,0)</f>
        <v>East Zone</v>
      </c>
    </row>
    <row r="176" spans="1:94" x14ac:dyDescent="0.35">
      <c r="A176" t="s">
        <v>4949</v>
      </c>
      <c r="B176">
        <v>30</v>
      </c>
      <c r="C176" t="s">
        <v>9332</v>
      </c>
      <c r="D176" t="s">
        <v>678</v>
      </c>
      <c r="E176" t="s">
        <v>342</v>
      </c>
      <c r="F176" t="s">
        <v>343</v>
      </c>
      <c r="G176" t="s">
        <v>549</v>
      </c>
      <c r="H176" t="s">
        <v>11852</v>
      </c>
      <c r="I176">
        <v>553703</v>
      </c>
      <c r="J176" t="s">
        <v>3715</v>
      </c>
      <c r="K176" t="s">
        <v>3716</v>
      </c>
      <c r="L176" t="s">
        <v>4622</v>
      </c>
      <c r="M176" t="s">
        <v>11853</v>
      </c>
      <c r="N176">
        <v>70000</v>
      </c>
      <c r="O176" t="s">
        <v>3663</v>
      </c>
      <c r="P176" t="s">
        <v>3664</v>
      </c>
      <c r="Q176" t="s">
        <v>11854</v>
      </c>
      <c r="R176">
        <v>1656012002</v>
      </c>
      <c r="S176" t="s">
        <v>683</v>
      </c>
      <c r="T176" t="s">
        <v>13373</v>
      </c>
      <c r="U176" s="1">
        <v>46210</v>
      </c>
      <c r="V176" s="14">
        <v>46210</v>
      </c>
      <c r="W176" t="s">
        <v>4959</v>
      </c>
      <c r="X176" s="31">
        <v>46210.470277777778</v>
      </c>
      <c r="AN176" s="14">
        <v>46210</v>
      </c>
      <c r="AO176" t="s">
        <v>4955</v>
      </c>
      <c r="AP176" s="31">
        <v>46210.614108796297</v>
      </c>
      <c r="AT176" s="31">
        <v>46210.614108796297</v>
      </c>
      <c r="AU176" s="14">
        <v>46210</v>
      </c>
      <c r="AV176" t="s">
        <v>4955</v>
      </c>
      <c r="AW176" t="s">
        <v>4958</v>
      </c>
      <c r="AX176" t="s">
        <v>677</v>
      </c>
      <c r="AY176" s="14">
        <v>46210</v>
      </c>
      <c r="AZ176" t="s">
        <v>4955</v>
      </c>
      <c r="BA176" s="31">
        <v>46210.62059027778</v>
      </c>
      <c r="BB176" s="14">
        <v>46210</v>
      </c>
      <c r="BC176" t="s">
        <v>933</v>
      </c>
      <c r="BD176" s="31">
        <v>46210.626423611109</v>
      </c>
      <c r="BE176" s="14">
        <v>46210</v>
      </c>
      <c r="BF176" t="s">
        <v>4757</v>
      </c>
      <c r="BG176" s="31">
        <v>46210.658356481479</v>
      </c>
      <c r="BH176" s="14">
        <v>46210</v>
      </c>
      <c r="BI176" t="s">
        <v>994</v>
      </c>
      <c r="BJ176" s="31">
        <v>46210.676354166666</v>
      </c>
      <c r="BN176" s="14">
        <v>46210</v>
      </c>
      <c r="BO176" t="s">
        <v>994</v>
      </c>
      <c r="BP176" s="31">
        <v>46210.676481481481</v>
      </c>
      <c r="CP176" t="str">
        <f>VLOOKUP(A176,Sheet1!$A$2:$E$221,2,0)</f>
        <v>East Zone</v>
      </c>
    </row>
    <row r="177" spans="1:94" x14ac:dyDescent="0.35">
      <c r="A177" t="s">
        <v>4949</v>
      </c>
      <c r="B177">
        <v>30</v>
      </c>
      <c r="C177" t="s">
        <v>9332</v>
      </c>
      <c r="D177" t="s">
        <v>678</v>
      </c>
      <c r="E177" t="s">
        <v>342</v>
      </c>
      <c r="F177" t="s">
        <v>343</v>
      </c>
      <c r="G177" t="s">
        <v>549</v>
      </c>
      <c r="H177" t="s">
        <v>3782</v>
      </c>
      <c r="I177">
        <v>561430</v>
      </c>
      <c r="J177" t="s">
        <v>941</v>
      </c>
      <c r="K177" t="s">
        <v>3784</v>
      </c>
      <c r="L177" t="s">
        <v>4622</v>
      </c>
      <c r="M177" t="s">
        <v>4961</v>
      </c>
      <c r="N177">
        <v>70000</v>
      </c>
      <c r="O177" t="s">
        <v>3663</v>
      </c>
      <c r="P177" t="s">
        <v>3664</v>
      </c>
      <c r="Q177" t="s">
        <v>3783</v>
      </c>
      <c r="R177">
        <v>5360220830</v>
      </c>
      <c r="S177" t="s">
        <v>13394</v>
      </c>
      <c r="T177"/>
      <c r="V177" s="14">
        <v>46204</v>
      </c>
      <c r="W177" t="s">
        <v>4962</v>
      </c>
      <c r="X177" s="31">
        <v>46204.52171296296</v>
      </c>
      <c r="AN177" s="14">
        <v>46204</v>
      </c>
      <c r="AO177" t="s">
        <v>4955</v>
      </c>
      <c r="AP177" s="31">
        <v>46204.564409722225</v>
      </c>
      <c r="AT177" s="31">
        <v>46204.564409722225</v>
      </c>
      <c r="AU177" s="14">
        <v>46204</v>
      </c>
      <c r="AV177" t="s">
        <v>4955</v>
      </c>
      <c r="AW177" t="s">
        <v>4958</v>
      </c>
      <c r="AX177" t="s">
        <v>677</v>
      </c>
      <c r="AY177" s="14">
        <v>46204</v>
      </c>
      <c r="AZ177" t="s">
        <v>4955</v>
      </c>
      <c r="BA177" s="31">
        <v>46204.568622685183</v>
      </c>
      <c r="BB177" s="14">
        <v>46204</v>
      </c>
      <c r="BC177" t="s">
        <v>933</v>
      </c>
      <c r="BD177" s="31">
        <v>46204.570717592593</v>
      </c>
      <c r="BE177" s="14">
        <v>46204</v>
      </c>
      <c r="BF177" t="s">
        <v>4663</v>
      </c>
      <c r="BG177" s="31">
        <v>46204.608032407406</v>
      </c>
      <c r="BH177" s="14">
        <v>46204</v>
      </c>
      <c r="BI177" t="s">
        <v>996</v>
      </c>
      <c r="BJ177" s="31">
        <v>46204.638506944444</v>
      </c>
      <c r="BK177" s="14">
        <v>46204</v>
      </c>
      <c r="BL177" t="s">
        <v>996</v>
      </c>
      <c r="BM177" s="31">
        <v>46204.638969907406</v>
      </c>
      <c r="BZ177" s="14">
        <v>46204</v>
      </c>
      <c r="CA177" t="s">
        <v>996</v>
      </c>
      <c r="CB177" s="31">
        <v>46204.654664351852</v>
      </c>
      <c r="CC177" s="14">
        <v>46204</v>
      </c>
      <c r="CD177" t="s">
        <v>995</v>
      </c>
      <c r="CE177" s="31">
        <v>46204.674884259257</v>
      </c>
      <c r="CI177" s="14">
        <v>46204</v>
      </c>
      <c r="CJ177" t="s">
        <v>4955</v>
      </c>
      <c r="CK177" s="31">
        <v>46204.741377314815</v>
      </c>
      <c r="CP177" t="str">
        <f>VLOOKUP(A177,Sheet1!$A$2:$E$221,2,0)</f>
        <v>East Zone</v>
      </c>
    </row>
    <row r="178" spans="1:94" x14ac:dyDescent="0.35">
      <c r="A178" t="s">
        <v>4949</v>
      </c>
      <c r="B178">
        <v>30</v>
      </c>
      <c r="C178" t="s">
        <v>9332</v>
      </c>
      <c r="D178" t="s">
        <v>678</v>
      </c>
      <c r="E178" t="s">
        <v>342</v>
      </c>
      <c r="F178" t="s">
        <v>343</v>
      </c>
      <c r="G178" t="s">
        <v>549</v>
      </c>
      <c r="H178" t="s">
        <v>4130</v>
      </c>
      <c r="I178">
        <v>585109</v>
      </c>
      <c r="J178" t="s">
        <v>3715</v>
      </c>
      <c r="K178" t="s">
        <v>3716</v>
      </c>
      <c r="L178" t="s">
        <v>4622</v>
      </c>
      <c r="M178" t="s">
        <v>4963</v>
      </c>
      <c r="N178">
        <v>65000</v>
      </c>
      <c r="O178" t="s">
        <v>4132</v>
      </c>
      <c r="P178" t="s">
        <v>4133</v>
      </c>
      <c r="Q178" t="s">
        <v>4131</v>
      </c>
      <c r="R178">
        <v>2879220323</v>
      </c>
      <c r="S178" t="s">
        <v>13394</v>
      </c>
      <c r="T178"/>
      <c r="V178" s="14">
        <v>46205</v>
      </c>
      <c r="W178" t="s">
        <v>4964</v>
      </c>
      <c r="X178" s="31">
        <v>46205.475752314815</v>
      </c>
      <c r="AN178" s="14">
        <v>46205</v>
      </c>
      <c r="AO178" t="s">
        <v>4955</v>
      </c>
      <c r="AP178" s="31">
        <v>46205.507314814815</v>
      </c>
      <c r="AT178" s="31">
        <v>46205.507314814815</v>
      </c>
      <c r="AU178" s="14">
        <v>46205</v>
      </c>
      <c r="AV178" t="s">
        <v>4955</v>
      </c>
      <c r="AW178" t="s">
        <v>4958</v>
      </c>
      <c r="AX178" t="s">
        <v>677</v>
      </c>
      <c r="AY178" s="14">
        <v>46205</v>
      </c>
      <c r="AZ178" t="s">
        <v>4955</v>
      </c>
      <c r="BA178" s="31">
        <v>46205.525150462963</v>
      </c>
      <c r="BB178" s="14">
        <v>46205</v>
      </c>
      <c r="BC178" t="s">
        <v>933</v>
      </c>
      <c r="BD178" s="31">
        <v>46205.544039351851</v>
      </c>
      <c r="BE178" s="14">
        <v>46205</v>
      </c>
      <c r="BF178" t="s">
        <v>4965</v>
      </c>
      <c r="BG178" s="31">
        <v>46205.603993055556</v>
      </c>
      <c r="BH178" s="14">
        <v>46205</v>
      </c>
      <c r="BI178" t="s">
        <v>996</v>
      </c>
      <c r="BJ178" s="31">
        <v>46205.620509259257</v>
      </c>
      <c r="BK178" s="14">
        <v>46205</v>
      </c>
      <c r="BL178" t="s">
        <v>996</v>
      </c>
      <c r="BM178" s="31">
        <v>46205.624803240738</v>
      </c>
      <c r="BZ178" s="14">
        <v>46205</v>
      </c>
      <c r="CA178" t="s">
        <v>996</v>
      </c>
      <c r="CB178" s="31">
        <v>46205.630729166667</v>
      </c>
      <c r="CC178" s="14">
        <v>46205</v>
      </c>
      <c r="CD178" t="s">
        <v>995</v>
      </c>
      <c r="CE178" s="31">
        <v>46205.645590277774</v>
      </c>
      <c r="CI178" s="14">
        <v>46205</v>
      </c>
      <c r="CJ178" t="s">
        <v>4955</v>
      </c>
      <c r="CK178" s="31">
        <v>46205.733784722222</v>
      </c>
      <c r="CP178" t="str">
        <f>VLOOKUP(A178,Sheet1!$A$2:$E$221,2,0)</f>
        <v>East Zone</v>
      </c>
    </row>
    <row r="179" spans="1:94" x14ac:dyDescent="0.35">
      <c r="A179" t="s">
        <v>4949</v>
      </c>
      <c r="B179">
        <v>30</v>
      </c>
      <c r="C179" t="s">
        <v>9332</v>
      </c>
      <c r="D179" t="s">
        <v>678</v>
      </c>
      <c r="E179" t="s">
        <v>342</v>
      </c>
      <c r="F179" t="s">
        <v>343</v>
      </c>
      <c r="G179" t="s">
        <v>549</v>
      </c>
      <c r="H179" t="s">
        <v>4130</v>
      </c>
      <c r="I179">
        <v>585109</v>
      </c>
      <c r="J179" t="s">
        <v>3715</v>
      </c>
      <c r="K179" t="s">
        <v>3716</v>
      </c>
      <c r="L179" t="s">
        <v>4622</v>
      </c>
      <c r="M179" t="s">
        <v>4963</v>
      </c>
      <c r="N179">
        <v>65000</v>
      </c>
      <c r="O179" t="s">
        <v>4132</v>
      </c>
      <c r="P179" t="s">
        <v>4133</v>
      </c>
      <c r="Q179" t="s">
        <v>4966</v>
      </c>
      <c r="R179">
        <v>8283817684</v>
      </c>
      <c r="S179" t="s">
        <v>683</v>
      </c>
      <c r="T179" t="s">
        <v>13264</v>
      </c>
      <c r="U179" s="1">
        <v>46205</v>
      </c>
      <c r="V179" s="14">
        <v>46205</v>
      </c>
      <c r="W179" t="s">
        <v>4964</v>
      </c>
      <c r="X179" s="31">
        <v>46205.475729166668</v>
      </c>
      <c r="AN179" s="14">
        <v>46205</v>
      </c>
      <c r="AO179" t="s">
        <v>4955</v>
      </c>
      <c r="AP179" s="31">
        <v>46205.507291666669</v>
      </c>
      <c r="AT179" s="31">
        <v>46205.507291666669</v>
      </c>
      <c r="AU179" s="14">
        <v>46205</v>
      </c>
      <c r="AV179" t="s">
        <v>4955</v>
      </c>
      <c r="AW179" t="s">
        <v>4958</v>
      </c>
      <c r="AX179" t="s">
        <v>677</v>
      </c>
      <c r="AY179" s="14">
        <v>46205</v>
      </c>
      <c r="AZ179" t="s">
        <v>4955</v>
      </c>
      <c r="BA179" s="31">
        <v>46205.525127314817</v>
      </c>
      <c r="BB179" s="14">
        <v>46205</v>
      </c>
      <c r="BC179" t="s">
        <v>933</v>
      </c>
      <c r="BD179" s="31">
        <v>46205.544039351851</v>
      </c>
      <c r="BE179" s="14">
        <v>46205</v>
      </c>
      <c r="BF179" t="s">
        <v>4965</v>
      </c>
      <c r="BG179" s="31">
        <v>46205.603981481479</v>
      </c>
      <c r="BH179" s="14">
        <v>46205</v>
      </c>
      <c r="BI179" t="s">
        <v>996</v>
      </c>
      <c r="BJ179" s="31">
        <v>46205.620486111111</v>
      </c>
      <c r="BK179" s="14">
        <v>46205</v>
      </c>
      <c r="BL179" t="s">
        <v>996</v>
      </c>
      <c r="BM179" s="31">
        <v>46205.624791666669</v>
      </c>
      <c r="CP179" t="str">
        <f>VLOOKUP(A179,Sheet1!$A$2:$E$221,2,0)</f>
        <v>East Zone</v>
      </c>
    </row>
    <row r="180" spans="1:94" x14ac:dyDescent="0.35">
      <c r="A180" t="s">
        <v>4949</v>
      </c>
      <c r="B180">
        <v>30</v>
      </c>
      <c r="C180" t="s">
        <v>9332</v>
      </c>
      <c r="D180" t="s">
        <v>678</v>
      </c>
      <c r="E180" t="s">
        <v>342</v>
      </c>
      <c r="F180" t="s">
        <v>343</v>
      </c>
      <c r="G180" t="s">
        <v>549</v>
      </c>
      <c r="H180" t="s">
        <v>9997</v>
      </c>
      <c r="I180">
        <v>664351</v>
      </c>
      <c r="J180" t="s">
        <v>9415</v>
      </c>
      <c r="K180" t="s">
        <v>9416</v>
      </c>
      <c r="L180" t="s">
        <v>4622</v>
      </c>
      <c r="M180" t="s">
        <v>9998</v>
      </c>
      <c r="N180">
        <v>75000</v>
      </c>
      <c r="O180" t="s">
        <v>9999</v>
      </c>
      <c r="P180" t="s">
        <v>10000</v>
      </c>
      <c r="Q180" t="s">
        <v>10001</v>
      </c>
      <c r="R180">
        <v>1634113040</v>
      </c>
      <c r="S180" t="s">
        <v>683</v>
      </c>
      <c r="T180" t="s">
        <v>13330</v>
      </c>
      <c r="U180" s="1">
        <v>46209</v>
      </c>
      <c r="V180" s="14">
        <v>46209</v>
      </c>
      <c r="W180" t="s">
        <v>4955</v>
      </c>
      <c r="X180" s="31">
        <v>46209.523611111108</v>
      </c>
      <c r="AN180" s="14">
        <v>46209</v>
      </c>
      <c r="AO180" t="s">
        <v>4955</v>
      </c>
      <c r="AP180" s="31">
        <v>46209.561921296299</v>
      </c>
      <c r="AT180" s="31">
        <v>46209.561921296299</v>
      </c>
      <c r="AU180" s="14">
        <v>46209</v>
      </c>
      <c r="AV180" t="s">
        <v>4955</v>
      </c>
      <c r="AW180" t="s">
        <v>4958</v>
      </c>
      <c r="AX180" t="s">
        <v>677</v>
      </c>
      <c r="AY180" s="14">
        <v>46209</v>
      </c>
      <c r="AZ180" t="s">
        <v>4955</v>
      </c>
      <c r="BA180" s="31">
        <v>46209.562291666669</v>
      </c>
      <c r="BB180" s="14">
        <v>46209</v>
      </c>
      <c r="BC180" t="s">
        <v>933</v>
      </c>
      <c r="BD180" s="31">
        <v>46209.571481481478</v>
      </c>
      <c r="BE180" s="14">
        <v>46209</v>
      </c>
      <c r="BF180" t="s">
        <v>4684</v>
      </c>
      <c r="BG180" s="31">
        <v>46209.5937962963</v>
      </c>
      <c r="BH180" s="14">
        <v>46209</v>
      </c>
      <c r="BI180" t="s">
        <v>994</v>
      </c>
      <c r="BJ180" s="31">
        <v>46209.602222222224</v>
      </c>
      <c r="BN180" s="14">
        <v>46209</v>
      </c>
      <c r="BO180" t="s">
        <v>994</v>
      </c>
      <c r="BP180" s="31">
        <v>46209.602407407408</v>
      </c>
      <c r="CP180" t="str">
        <f>VLOOKUP(A180,Sheet1!$A$2:$E$221,2,0)</f>
        <v>East Zone</v>
      </c>
    </row>
    <row r="181" spans="1:94" x14ac:dyDescent="0.35">
      <c r="A181" t="s">
        <v>4949</v>
      </c>
      <c r="B181">
        <v>30</v>
      </c>
      <c r="C181" t="s">
        <v>9332</v>
      </c>
      <c r="D181" t="s">
        <v>678</v>
      </c>
      <c r="E181" t="s">
        <v>342</v>
      </c>
      <c r="F181" t="s">
        <v>343</v>
      </c>
      <c r="G181" t="s">
        <v>549</v>
      </c>
      <c r="H181" t="s">
        <v>3737</v>
      </c>
      <c r="I181">
        <v>669201</v>
      </c>
      <c r="J181" t="s">
        <v>3739</v>
      </c>
      <c r="K181" t="s">
        <v>3740</v>
      </c>
      <c r="L181" t="s">
        <v>4622</v>
      </c>
      <c r="M181" t="s">
        <v>4967</v>
      </c>
      <c r="N181">
        <v>70000</v>
      </c>
      <c r="O181" t="s">
        <v>3663</v>
      </c>
      <c r="P181" t="s">
        <v>3664</v>
      </c>
      <c r="Q181" t="s">
        <v>3738</v>
      </c>
      <c r="R181">
        <v>7238118325</v>
      </c>
      <c r="S181" t="s">
        <v>13394</v>
      </c>
      <c r="T181"/>
      <c r="V181" s="14">
        <v>46203</v>
      </c>
      <c r="W181" t="s">
        <v>4968</v>
      </c>
      <c r="X181" s="31">
        <v>46203.807858796295</v>
      </c>
      <c r="AN181" s="14">
        <v>46204</v>
      </c>
      <c r="AO181" t="s">
        <v>4955</v>
      </c>
      <c r="AP181" s="31">
        <v>46204.498900462961</v>
      </c>
      <c r="AT181" s="31">
        <v>46204.498900462961</v>
      </c>
      <c r="AU181" s="14">
        <v>46204</v>
      </c>
      <c r="AV181" t="s">
        <v>4955</v>
      </c>
      <c r="AW181" t="s">
        <v>4958</v>
      </c>
      <c r="AX181" t="s">
        <v>677</v>
      </c>
      <c r="AY181" s="14">
        <v>46204</v>
      </c>
      <c r="AZ181" t="s">
        <v>4955</v>
      </c>
      <c r="BA181" s="31">
        <v>46204.533807870372</v>
      </c>
      <c r="BB181" s="14">
        <v>46204</v>
      </c>
      <c r="BC181" t="s">
        <v>933</v>
      </c>
      <c r="BD181" s="31">
        <v>46204.539189814815</v>
      </c>
      <c r="BE181" s="14">
        <v>46204</v>
      </c>
      <c r="BF181" t="s">
        <v>4969</v>
      </c>
      <c r="BG181" s="31">
        <v>46204.560219907406</v>
      </c>
      <c r="BH181" s="14">
        <v>46204</v>
      </c>
      <c r="BI181" t="s">
        <v>997</v>
      </c>
      <c r="BJ181" s="31">
        <v>46204.590636574074</v>
      </c>
      <c r="BK181" s="14">
        <v>46204</v>
      </c>
      <c r="BL181" t="s">
        <v>997</v>
      </c>
      <c r="BM181" s="31">
        <v>46204.590914351851</v>
      </c>
      <c r="BZ181" s="14">
        <v>46204</v>
      </c>
      <c r="CA181" t="s">
        <v>997</v>
      </c>
      <c r="CB181" s="31">
        <v>46204.597604166665</v>
      </c>
      <c r="CC181" s="14">
        <v>46204</v>
      </c>
      <c r="CD181" t="s">
        <v>944</v>
      </c>
      <c r="CE181" s="31">
        <v>46204.617245370369</v>
      </c>
      <c r="CI181" s="14">
        <v>46204</v>
      </c>
      <c r="CJ181" t="s">
        <v>4955</v>
      </c>
      <c r="CK181" s="31">
        <v>46204.806307870371</v>
      </c>
      <c r="CP181" t="str">
        <f>VLOOKUP(A181,Sheet1!$A$2:$E$221,2,0)</f>
        <v>East Zone</v>
      </c>
    </row>
    <row r="182" spans="1:94" x14ac:dyDescent="0.35">
      <c r="A182" t="s">
        <v>4949</v>
      </c>
      <c r="B182">
        <v>30</v>
      </c>
      <c r="C182" t="s">
        <v>9332</v>
      </c>
      <c r="D182" t="s">
        <v>678</v>
      </c>
      <c r="E182" t="s">
        <v>342</v>
      </c>
      <c r="F182" t="s">
        <v>343</v>
      </c>
      <c r="G182" t="s">
        <v>549</v>
      </c>
      <c r="H182" t="s">
        <v>4970</v>
      </c>
      <c r="I182">
        <v>722554</v>
      </c>
      <c r="J182" t="s">
        <v>991</v>
      </c>
      <c r="K182" t="s">
        <v>4951</v>
      </c>
      <c r="L182" t="s">
        <v>4622</v>
      </c>
      <c r="M182" t="s">
        <v>4971</v>
      </c>
      <c r="N182">
        <v>45000</v>
      </c>
      <c r="O182" t="s">
        <v>4972</v>
      </c>
      <c r="P182" t="s">
        <v>4973</v>
      </c>
      <c r="Q182" t="s">
        <v>4974</v>
      </c>
      <c r="R182">
        <v>9279382412</v>
      </c>
      <c r="S182" t="s">
        <v>13394</v>
      </c>
      <c r="T182"/>
      <c r="V182" s="14">
        <v>46206</v>
      </c>
      <c r="W182" t="s">
        <v>4975</v>
      </c>
      <c r="X182" s="31">
        <v>46206.688344907408</v>
      </c>
      <c r="AN182" s="14">
        <v>46206</v>
      </c>
      <c r="AO182" t="s">
        <v>4954</v>
      </c>
      <c r="AP182" s="31">
        <v>46206.735960648148</v>
      </c>
      <c r="AT182" s="31">
        <v>46206.735960648148</v>
      </c>
      <c r="AU182" s="14">
        <v>46206</v>
      </c>
      <c r="AV182" t="s">
        <v>4954</v>
      </c>
      <c r="AW182" t="s">
        <v>343</v>
      </c>
      <c r="AX182" t="s">
        <v>678</v>
      </c>
      <c r="AY182" s="14">
        <v>46206</v>
      </c>
      <c r="AZ182" t="s">
        <v>4954</v>
      </c>
      <c r="BA182" s="31">
        <v>46206.737858796296</v>
      </c>
      <c r="BB182" s="14">
        <v>46206</v>
      </c>
      <c r="BC182" t="s">
        <v>933</v>
      </c>
      <c r="BD182" s="31">
        <v>46206.740231481483</v>
      </c>
      <c r="BE182" s="14">
        <v>46206</v>
      </c>
      <c r="BF182" t="s">
        <v>4628</v>
      </c>
      <c r="BG182" s="31">
        <v>46206.756365740737</v>
      </c>
      <c r="BH182" s="14">
        <v>46206</v>
      </c>
      <c r="BI182" t="s">
        <v>997</v>
      </c>
      <c r="BJ182" s="31">
        <v>46206.785219907404</v>
      </c>
      <c r="BK182" s="14">
        <v>46206</v>
      </c>
      <c r="BL182" t="s">
        <v>997</v>
      </c>
      <c r="BM182" s="31">
        <v>46206.785486111112</v>
      </c>
      <c r="BZ182" s="14">
        <v>46206</v>
      </c>
      <c r="CA182" t="s">
        <v>997</v>
      </c>
      <c r="CB182" s="31">
        <v>46206.79515046296</v>
      </c>
      <c r="CC182" s="14">
        <v>46206</v>
      </c>
      <c r="CD182" t="s">
        <v>995</v>
      </c>
      <c r="CE182" s="31">
        <v>46206.795555555553</v>
      </c>
      <c r="CI182" s="14">
        <v>46209</v>
      </c>
      <c r="CJ182" t="s">
        <v>4955</v>
      </c>
      <c r="CK182" s="31">
        <v>46209.732233796298</v>
      </c>
      <c r="CP182" t="str">
        <f>VLOOKUP(A182,Sheet1!$A$2:$E$221,2,0)</f>
        <v>East Zone</v>
      </c>
    </row>
    <row r="183" spans="1:94" x14ac:dyDescent="0.35">
      <c r="A183" t="s">
        <v>4949</v>
      </c>
      <c r="B183">
        <v>30</v>
      </c>
      <c r="C183" t="s">
        <v>9332</v>
      </c>
      <c r="D183" t="s">
        <v>678</v>
      </c>
      <c r="E183" t="s">
        <v>342</v>
      </c>
      <c r="F183" t="s">
        <v>343</v>
      </c>
      <c r="G183" t="s">
        <v>549</v>
      </c>
      <c r="H183" t="s">
        <v>4976</v>
      </c>
      <c r="I183">
        <v>768304</v>
      </c>
      <c r="J183" t="s">
        <v>3764</v>
      </c>
      <c r="K183" t="s">
        <v>4977</v>
      </c>
      <c r="L183" t="s">
        <v>4622</v>
      </c>
      <c r="M183" t="s">
        <v>4978</v>
      </c>
      <c r="N183">
        <v>45000</v>
      </c>
      <c r="O183" t="s">
        <v>4630</v>
      </c>
      <c r="P183" t="s">
        <v>4631</v>
      </c>
      <c r="Q183" t="s">
        <v>4979</v>
      </c>
      <c r="R183">
        <v>2811145468</v>
      </c>
      <c r="S183" t="s">
        <v>13394</v>
      </c>
      <c r="T183"/>
      <c r="V183" s="14">
        <v>46203</v>
      </c>
      <c r="W183" t="s">
        <v>4975</v>
      </c>
      <c r="X183" s="31">
        <v>46203.735243055555</v>
      </c>
      <c r="AN183" s="14">
        <v>46204</v>
      </c>
      <c r="AO183" t="s">
        <v>4955</v>
      </c>
      <c r="AP183" s="31">
        <v>46204.401087962964</v>
      </c>
      <c r="AT183" s="31">
        <v>46204.401087962964</v>
      </c>
      <c r="AU183" s="14">
        <v>46204</v>
      </c>
      <c r="AV183" t="s">
        <v>4955</v>
      </c>
      <c r="AW183" t="s">
        <v>4958</v>
      </c>
      <c r="AX183" t="s">
        <v>677</v>
      </c>
      <c r="AY183" s="14">
        <v>46204</v>
      </c>
      <c r="AZ183" t="s">
        <v>4955</v>
      </c>
      <c r="BA183" s="31">
        <v>46204.408692129633</v>
      </c>
      <c r="BB183" s="14">
        <v>46204</v>
      </c>
      <c r="BC183" t="s">
        <v>933</v>
      </c>
      <c r="BD183" s="31">
        <v>46204.412523148145</v>
      </c>
      <c r="BE183" s="14">
        <v>46204</v>
      </c>
      <c r="BF183" t="s">
        <v>4657</v>
      </c>
      <c r="BG183" s="31">
        <v>46204.427731481483</v>
      </c>
      <c r="BH183" s="14">
        <v>46204</v>
      </c>
      <c r="BI183" t="s">
        <v>994</v>
      </c>
      <c r="BJ183" s="31">
        <v>46204.458078703705</v>
      </c>
      <c r="BK183" s="14">
        <v>46204</v>
      </c>
      <c r="BL183" t="s">
        <v>994</v>
      </c>
      <c r="BM183" s="31">
        <v>46204.458171296297</v>
      </c>
      <c r="BZ183" s="14">
        <v>46204</v>
      </c>
      <c r="CA183" t="s">
        <v>994</v>
      </c>
      <c r="CB183" s="31">
        <v>46204.46465277778</v>
      </c>
      <c r="CC183" s="14">
        <v>46204</v>
      </c>
      <c r="CD183" t="s">
        <v>944</v>
      </c>
      <c r="CE183" s="31">
        <v>46204.47246527778</v>
      </c>
      <c r="CI183" s="14">
        <v>46204</v>
      </c>
      <c r="CJ183" t="s">
        <v>4955</v>
      </c>
      <c r="CK183" s="31">
        <v>46204.748506944445</v>
      </c>
      <c r="CP183" t="str">
        <f>VLOOKUP(A183,Sheet1!$A$2:$E$221,2,0)</f>
        <v>East Zone</v>
      </c>
    </row>
    <row r="184" spans="1:94" x14ac:dyDescent="0.35">
      <c r="A184" t="s">
        <v>4980</v>
      </c>
      <c r="B184">
        <v>67</v>
      </c>
      <c r="C184" t="s">
        <v>9332</v>
      </c>
      <c r="D184" t="s">
        <v>678</v>
      </c>
      <c r="E184" t="s">
        <v>114</v>
      </c>
      <c r="F184" t="s">
        <v>551</v>
      </c>
      <c r="G184" t="s">
        <v>295</v>
      </c>
      <c r="H184" t="s">
        <v>4981</v>
      </c>
      <c r="I184">
        <v>80735</v>
      </c>
      <c r="J184" t="s">
        <v>4982</v>
      </c>
      <c r="K184" t="s">
        <v>4983</v>
      </c>
      <c r="L184" t="s">
        <v>4622</v>
      </c>
      <c r="M184" t="s">
        <v>4984</v>
      </c>
      <c r="N184">
        <v>45000</v>
      </c>
      <c r="O184" t="s">
        <v>4630</v>
      </c>
      <c r="P184" t="s">
        <v>4631</v>
      </c>
      <c r="Q184" t="s">
        <v>4985</v>
      </c>
      <c r="R184">
        <v>6062881326</v>
      </c>
      <c r="S184" t="s">
        <v>13394</v>
      </c>
      <c r="T184"/>
      <c r="V184" s="14">
        <v>46205</v>
      </c>
      <c r="W184" t="s">
        <v>4986</v>
      </c>
      <c r="X184" s="31">
        <v>46205.395069444443</v>
      </c>
      <c r="AN184" s="14">
        <v>46206</v>
      </c>
      <c r="AO184" t="s">
        <v>998</v>
      </c>
      <c r="AP184" s="31">
        <v>46206.426412037035</v>
      </c>
      <c r="AT184" s="31">
        <v>46206.426412037035</v>
      </c>
      <c r="AU184" s="14">
        <v>46206</v>
      </c>
      <c r="AV184" t="s">
        <v>998</v>
      </c>
      <c r="AW184" t="s">
        <v>551</v>
      </c>
      <c r="AX184" t="s">
        <v>678</v>
      </c>
      <c r="AY184" s="14">
        <v>46206</v>
      </c>
      <c r="AZ184" t="s">
        <v>998</v>
      </c>
      <c r="BA184" s="31">
        <v>46206.426805555559</v>
      </c>
      <c r="BB184" s="14">
        <v>46206</v>
      </c>
      <c r="BC184" t="s">
        <v>933</v>
      </c>
      <c r="BD184" s="31">
        <v>46206.431990740741</v>
      </c>
      <c r="BE184" s="14">
        <v>46206</v>
      </c>
      <c r="BF184" t="s">
        <v>4640</v>
      </c>
      <c r="BG184" s="31">
        <v>46206.448969907404</v>
      </c>
      <c r="BH184" s="14">
        <v>46206</v>
      </c>
      <c r="BI184" t="s">
        <v>996</v>
      </c>
      <c r="BJ184" s="31">
        <v>46206.477268518516</v>
      </c>
      <c r="BK184" s="14">
        <v>46206</v>
      </c>
      <c r="BL184" t="s">
        <v>996</v>
      </c>
      <c r="BM184" s="31">
        <v>46206.479247685187</v>
      </c>
      <c r="BZ184" s="14">
        <v>46206</v>
      </c>
      <c r="CA184" t="s">
        <v>996</v>
      </c>
      <c r="CB184" s="31">
        <v>46206.485347222224</v>
      </c>
      <c r="CC184" s="14">
        <v>46206</v>
      </c>
      <c r="CD184" t="s">
        <v>1008</v>
      </c>
      <c r="CE184" s="31">
        <v>46206.500416666669</v>
      </c>
      <c r="CI184" s="14">
        <v>46206</v>
      </c>
      <c r="CJ184" t="s">
        <v>2988</v>
      </c>
      <c r="CK184" s="31">
        <v>46206.602430555555</v>
      </c>
      <c r="CP184" t="str">
        <f>VLOOKUP(A184,Sheet1!$A$2:$E$221,2,0)</f>
        <v>East Zone</v>
      </c>
    </row>
    <row r="185" spans="1:94" x14ac:dyDescent="0.35">
      <c r="A185" t="s">
        <v>4980</v>
      </c>
      <c r="B185">
        <v>67</v>
      </c>
      <c r="C185" t="s">
        <v>9332</v>
      </c>
      <c r="D185" t="s">
        <v>678</v>
      </c>
      <c r="E185" t="s">
        <v>114</v>
      </c>
      <c r="F185" t="s">
        <v>551</v>
      </c>
      <c r="G185" t="s">
        <v>295</v>
      </c>
      <c r="H185" t="s">
        <v>11855</v>
      </c>
      <c r="I185">
        <v>96218</v>
      </c>
      <c r="J185" t="s">
        <v>4982</v>
      </c>
      <c r="K185" t="s">
        <v>4983</v>
      </c>
      <c r="L185" t="s">
        <v>4622</v>
      </c>
      <c r="M185" t="s">
        <v>11856</v>
      </c>
      <c r="N185">
        <v>90000</v>
      </c>
      <c r="O185" t="s">
        <v>931</v>
      </c>
      <c r="P185" t="s">
        <v>932</v>
      </c>
      <c r="Q185" t="s">
        <v>11857</v>
      </c>
      <c r="R185">
        <v>7115537258</v>
      </c>
      <c r="S185" t="s">
        <v>13394</v>
      </c>
      <c r="T185"/>
      <c r="V185" s="14">
        <v>46209</v>
      </c>
      <c r="W185" t="s">
        <v>4986</v>
      </c>
      <c r="X185" s="31">
        <v>46209.453773148147</v>
      </c>
      <c r="AN185" s="14">
        <v>46210</v>
      </c>
      <c r="AO185" t="s">
        <v>998</v>
      </c>
      <c r="AP185" s="31">
        <v>46210.660497685189</v>
      </c>
      <c r="AT185" s="31">
        <v>46210.660497685189</v>
      </c>
      <c r="AU185" s="14">
        <v>46210</v>
      </c>
      <c r="AV185" t="s">
        <v>998</v>
      </c>
      <c r="AW185" t="s">
        <v>551</v>
      </c>
      <c r="AX185" t="s">
        <v>678</v>
      </c>
      <c r="AY185" s="14">
        <v>46210</v>
      </c>
      <c r="AZ185" t="s">
        <v>998</v>
      </c>
      <c r="BA185" s="31">
        <v>46210.666550925926</v>
      </c>
      <c r="BB185" s="14">
        <v>46210</v>
      </c>
      <c r="BC185" t="s">
        <v>933</v>
      </c>
      <c r="BD185" s="31">
        <v>46210.679699074077</v>
      </c>
      <c r="BE185" s="14">
        <v>46210</v>
      </c>
      <c r="BF185" t="s">
        <v>4808</v>
      </c>
      <c r="BG185" s="31">
        <v>46210.704513888886</v>
      </c>
      <c r="BH185" s="14">
        <v>46210</v>
      </c>
      <c r="BI185" t="s">
        <v>996</v>
      </c>
      <c r="BJ185" s="31">
        <v>46210.744953703703</v>
      </c>
      <c r="BK185" s="14">
        <v>46210</v>
      </c>
      <c r="BL185" t="s">
        <v>996</v>
      </c>
      <c r="BM185" s="31">
        <v>46210.74658564815</v>
      </c>
      <c r="BZ185" s="14">
        <v>46210</v>
      </c>
      <c r="CA185" t="s">
        <v>996</v>
      </c>
      <c r="CB185" s="31">
        <v>46210.757210648146</v>
      </c>
      <c r="CC185" s="14">
        <v>46210</v>
      </c>
      <c r="CD185" t="s">
        <v>995</v>
      </c>
      <c r="CE185" s="31">
        <v>46210.770312499997</v>
      </c>
      <c r="CI185" s="14">
        <v>46210</v>
      </c>
      <c r="CJ185" t="s">
        <v>999</v>
      </c>
      <c r="CK185" s="31">
        <v>46210.807384259257</v>
      </c>
      <c r="CP185" t="str">
        <f>VLOOKUP(A185,Sheet1!$A$2:$E$221,2,0)</f>
        <v>East Zone</v>
      </c>
    </row>
    <row r="186" spans="1:94" x14ac:dyDescent="0.35">
      <c r="A186" t="s">
        <v>4980</v>
      </c>
      <c r="B186">
        <v>67</v>
      </c>
      <c r="C186" t="s">
        <v>9332</v>
      </c>
      <c r="D186" t="s">
        <v>678</v>
      </c>
      <c r="E186" t="s">
        <v>114</v>
      </c>
      <c r="F186" t="s">
        <v>551</v>
      </c>
      <c r="G186" t="s">
        <v>295</v>
      </c>
      <c r="H186" t="s">
        <v>3695</v>
      </c>
      <c r="I186">
        <v>230930</v>
      </c>
      <c r="J186" t="s">
        <v>3697</v>
      </c>
      <c r="K186" t="s">
        <v>3698</v>
      </c>
      <c r="L186" t="s">
        <v>4622</v>
      </c>
      <c r="M186" t="s">
        <v>4987</v>
      </c>
      <c r="N186">
        <v>85000</v>
      </c>
      <c r="O186" t="s">
        <v>988</v>
      </c>
      <c r="P186" t="s">
        <v>989</v>
      </c>
      <c r="Q186" t="s">
        <v>3696</v>
      </c>
      <c r="R186">
        <v>4289873244</v>
      </c>
      <c r="S186" t="s">
        <v>13394</v>
      </c>
      <c r="T186"/>
      <c r="V186" s="14">
        <v>46203</v>
      </c>
      <c r="W186" t="s">
        <v>4988</v>
      </c>
      <c r="X186" s="31">
        <v>46203.694930555554</v>
      </c>
      <c r="AN186" s="14">
        <v>46204</v>
      </c>
      <c r="AO186" t="s">
        <v>998</v>
      </c>
      <c r="AP186" s="31">
        <v>46204.401493055557</v>
      </c>
      <c r="AT186" s="31">
        <v>46204.401493055557</v>
      </c>
      <c r="AU186" s="14">
        <v>46204</v>
      </c>
      <c r="AV186" t="s">
        <v>998</v>
      </c>
      <c r="AW186" t="s">
        <v>551</v>
      </c>
      <c r="AX186" t="s">
        <v>678</v>
      </c>
      <c r="AY186" s="14">
        <v>46204</v>
      </c>
      <c r="AZ186" t="s">
        <v>2988</v>
      </c>
      <c r="BA186" s="31">
        <v>46204.437685185185</v>
      </c>
      <c r="BB186" s="14">
        <v>46204</v>
      </c>
      <c r="BC186" t="s">
        <v>933</v>
      </c>
      <c r="BD186" s="31">
        <v>46204.445462962962</v>
      </c>
      <c r="BE186" s="14">
        <v>46204</v>
      </c>
      <c r="BF186" t="s">
        <v>4808</v>
      </c>
      <c r="BG186" s="31">
        <v>46204.454826388886</v>
      </c>
      <c r="BH186" s="14">
        <v>46204</v>
      </c>
      <c r="BI186" t="s">
        <v>996</v>
      </c>
      <c r="BJ186" s="31">
        <v>46204.482534722221</v>
      </c>
      <c r="BK186" s="14">
        <v>46204</v>
      </c>
      <c r="BL186" t="s">
        <v>996</v>
      </c>
      <c r="BM186" s="31">
        <v>46204.483090277776</v>
      </c>
      <c r="BZ186" s="14">
        <v>46204</v>
      </c>
      <c r="CA186" t="s">
        <v>996</v>
      </c>
      <c r="CB186" s="31">
        <v>46204.485231481478</v>
      </c>
      <c r="CC186" s="14">
        <v>46204</v>
      </c>
      <c r="CD186" t="s">
        <v>944</v>
      </c>
      <c r="CE186" s="31">
        <v>46204.490057870367</v>
      </c>
      <c r="CI186" s="14">
        <v>46204</v>
      </c>
      <c r="CJ186" t="s">
        <v>999</v>
      </c>
      <c r="CK186" s="31">
        <v>46204.802291666667</v>
      </c>
      <c r="CP186" t="str">
        <f>VLOOKUP(A186,Sheet1!$A$2:$E$221,2,0)</f>
        <v>East Zone</v>
      </c>
    </row>
    <row r="187" spans="1:94" x14ac:dyDescent="0.35">
      <c r="A187" t="s">
        <v>4980</v>
      </c>
      <c r="B187">
        <v>67</v>
      </c>
      <c r="C187" t="s">
        <v>9332</v>
      </c>
      <c r="D187" t="s">
        <v>678</v>
      </c>
      <c r="E187" t="s">
        <v>114</v>
      </c>
      <c r="F187" t="s">
        <v>551</v>
      </c>
      <c r="G187" t="s">
        <v>295</v>
      </c>
      <c r="H187" t="s">
        <v>11858</v>
      </c>
      <c r="I187">
        <v>352686</v>
      </c>
      <c r="J187" t="s">
        <v>1608</v>
      </c>
      <c r="K187" t="s">
        <v>1609</v>
      </c>
      <c r="L187" t="s">
        <v>4622</v>
      </c>
      <c r="M187" t="s">
        <v>11859</v>
      </c>
      <c r="N187">
        <v>45000</v>
      </c>
      <c r="O187" t="s">
        <v>4630</v>
      </c>
      <c r="P187" t="s">
        <v>4631</v>
      </c>
      <c r="Q187" t="s">
        <v>11860</v>
      </c>
      <c r="R187">
        <v>7766144417</v>
      </c>
      <c r="S187" t="s">
        <v>13394</v>
      </c>
      <c r="T187"/>
      <c r="V187" s="14">
        <v>46210</v>
      </c>
      <c r="W187" t="s">
        <v>11861</v>
      </c>
      <c r="X187" s="31">
        <v>46210.486840277779</v>
      </c>
      <c r="AN187" s="14">
        <v>46210</v>
      </c>
      <c r="AO187" t="s">
        <v>998</v>
      </c>
      <c r="AP187" s="31">
        <v>46210.580196759256</v>
      </c>
      <c r="AT187" s="31">
        <v>46210.580196759256</v>
      </c>
      <c r="AU187" s="14">
        <v>46210</v>
      </c>
      <c r="AV187" t="s">
        <v>998</v>
      </c>
      <c r="AW187" t="s">
        <v>551</v>
      </c>
      <c r="AX187" t="s">
        <v>678</v>
      </c>
      <c r="AY187" s="14">
        <v>46210</v>
      </c>
      <c r="AZ187" t="s">
        <v>2988</v>
      </c>
      <c r="BA187" s="31">
        <v>46210.625983796293</v>
      </c>
      <c r="BB187" s="14">
        <v>46210</v>
      </c>
      <c r="BC187" t="s">
        <v>933</v>
      </c>
      <c r="BD187" s="31">
        <v>46210.636342592596</v>
      </c>
      <c r="BE187" s="14">
        <v>46210</v>
      </c>
      <c r="BF187" t="s">
        <v>4706</v>
      </c>
      <c r="BG187" s="31">
        <v>46210.715868055559</v>
      </c>
      <c r="BH187" s="14">
        <v>46210</v>
      </c>
      <c r="BI187" t="s">
        <v>996</v>
      </c>
      <c r="BJ187" s="31">
        <v>46210.749745370369</v>
      </c>
      <c r="BK187" s="14">
        <v>46210</v>
      </c>
      <c r="BL187" t="s">
        <v>996</v>
      </c>
      <c r="BM187" s="31">
        <v>46210.750243055554</v>
      </c>
      <c r="BZ187" s="14">
        <v>46210</v>
      </c>
      <c r="CA187" t="s">
        <v>996</v>
      </c>
      <c r="CB187" s="31">
        <v>46210.757604166669</v>
      </c>
      <c r="CC187" s="14">
        <v>46210</v>
      </c>
      <c r="CD187" t="s">
        <v>1008</v>
      </c>
      <c r="CE187" s="31">
        <v>46210.765740740739</v>
      </c>
      <c r="CI187" s="14">
        <v>46210</v>
      </c>
      <c r="CJ187" t="s">
        <v>999</v>
      </c>
      <c r="CK187" s="31">
        <v>46210.772326388891</v>
      </c>
      <c r="CP187" t="str">
        <f>VLOOKUP(A187,Sheet1!$A$2:$E$221,2,0)</f>
        <v>East Zone</v>
      </c>
    </row>
    <row r="188" spans="1:94" x14ac:dyDescent="0.35">
      <c r="A188" t="s">
        <v>4980</v>
      </c>
      <c r="B188">
        <v>67</v>
      </c>
      <c r="C188" t="s">
        <v>9332</v>
      </c>
      <c r="D188" t="s">
        <v>678</v>
      </c>
      <c r="E188" t="s">
        <v>114</v>
      </c>
      <c r="F188" t="s">
        <v>551</v>
      </c>
      <c r="G188" t="s">
        <v>295</v>
      </c>
      <c r="H188" t="s">
        <v>4989</v>
      </c>
      <c r="I188">
        <v>394188</v>
      </c>
      <c r="J188" t="s">
        <v>3599</v>
      </c>
      <c r="K188" t="s">
        <v>4323</v>
      </c>
      <c r="L188" t="s">
        <v>4622</v>
      </c>
      <c r="M188" t="s">
        <v>4990</v>
      </c>
      <c r="N188">
        <v>45000</v>
      </c>
      <c r="O188" t="s">
        <v>4630</v>
      </c>
      <c r="P188" t="s">
        <v>4631</v>
      </c>
      <c r="Q188" t="s">
        <v>4991</v>
      </c>
      <c r="R188">
        <v>2665535763</v>
      </c>
      <c r="S188" t="s">
        <v>13394</v>
      </c>
      <c r="T188"/>
      <c r="V188" s="14">
        <v>46203</v>
      </c>
      <c r="W188" t="s">
        <v>4992</v>
      </c>
      <c r="X188" s="31">
        <v>46203.476689814815</v>
      </c>
      <c r="AN188" s="14">
        <v>46204</v>
      </c>
      <c r="AO188" t="s">
        <v>998</v>
      </c>
      <c r="AP188" s="31">
        <v>46204.46837962963</v>
      </c>
      <c r="AT188" s="31">
        <v>46204.46837962963</v>
      </c>
      <c r="AU188" s="14">
        <v>46204</v>
      </c>
      <c r="AV188" t="s">
        <v>998</v>
      </c>
      <c r="AW188" t="s">
        <v>551</v>
      </c>
      <c r="AX188" t="s">
        <v>678</v>
      </c>
      <c r="AY188" s="14">
        <v>46204</v>
      </c>
      <c r="AZ188" t="s">
        <v>2988</v>
      </c>
      <c r="BA188" s="31">
        <v>46204.480532407404</v>
      </c>
      <c r="BB188" s="14">
        <v>46204</v>
      </c>
      <c r="BC188" t="s">
        <v>933</v>
      </c>
      <c r="BD188" s="31">
        <v>46204.484270833331</v>
      </c>
      <c r="BE188" s="14">
        <v>46204</v>
      </c>
      <c r="BF188" t="s">
        <v>4640</v>
      </c>
      <c r="BG188" s="31">
        <v>46204.498310185183</v>
      </c>
      <c r="BH188" s="14">
        <v>46204</v>
      </c>
      <c r="BI188" t="s">
        <v>994</v>
      </c>
      <c r="BJ188" s="31">
        <v>46204.520312499997</v>
      </c>
      <c r="BK188" s="14">
        <v>46204</v>
      </c>
      <c r="BL188" t="s">
        <v>994</v>
      </c>
      <c r="BM188" s="31">
        <v>46204.520416666666</v>
      </c>
      <c r="BZ188" s="14">
        <v>46204</v>
      </c>
      <c r="CA188" t="s">
        <v>994</v>
      </c>
      <c r="CB188" s="31">
        <v>46204.521898148145</v>
      </c>
      <c r="CC188" s="14">
        <v>46204</v>
      </c>
      <c r="CD188" t="s">
        <v>995</v>
      </c>
      <c r="CE188" s="31">
        <v>46204.52925925926</v>
      </c>
      <c r="CI188" s="14">
        <v>46204</v>
      </c>
      <c r="CJ188" t="s">
        <v>999</v>
      </c>
      <c r="CK188" s="31">
        <v>46204.671458333331</v>
      </c>
      <c r="CP188" t="str">
        <f>VLOOKUP(A188,Sheet1!$A$2:$E$221,2,0)</f>
        <v>East Zone</v>
      </c>
    </row>
    <row r="189" spans="1:94" x14ac:dyDescent="0.35">
      <c r="A189" t="s">
        <v>4980</v>
      </c>
      <c r="B189">
        <v>67</v>
      </c>
      <c r="C189" t="s">
        <v>9332</v>
      </c>
      <c r="D189" t="s">
        <v>678</v>
      </c>
      <c r="E189" t="s">
        <v>114</v>
      </c>
      <c r="F189" t="s">
        <v>551</v>
      </c>
      <c r="G189" t="s">
        <v>295</v>
      </c>
      <c r="H189" t="s">
        <v>4322</v>
      </c>
      <c r="I189">
        <v>396193</v>
      </c>
      <c r="J189" t="s">
        <v>3599</v>
      </c>
      <c r="K189" t="s">
        <v>4323</v>
      </c>
      <c r="L189" t="s">
        <v>4622</v>
      </c>
      <c r="M189" t="s">
        <v>4993</v>
      </c>
      <c r="N189">
        <v>77000</v>
      </c>
      <c r="O189" t="s">
        <v>939</v>
      </c>
      <c r="P189" t="s">
        <v>940</v>
      </c>
      <c r="Q189" t="s">
        <v>1000</v>
      </c>
      <c r="R189">
        <v>9256386619</v>
      </c>
      <c r="S189" t="s">
        <v>13394</v>
      </c>
      <c r="T189"/>
      <c r="V189" s="14">
        <v>46205</v>
      </c>
      <c r="W189" t="s">
        <v>4992</v>
      </c>
      <c r="X189" s="31">
        <v>46205.496782407405</v>
      </c>
      <c r="AN189" s="14">
        <v>46205</v>
      </c>
      <c r="AO189" t="s">
        <v>998</v>
      </c>
      <c r="AP189" s="31">
        <v>46205.534398148149</v>
      </c>
      <c r="AT189" s="31">
        <v>46205.534398148149</v>
      </c>
      <c r="AU189" s="14">
        <v>46205</v>
      </c>
      <c r="AV189" t="s">
        <v>998</v>
      </c>
      <c r="AW189" t="s">
        <v>551</v>
      </c>
      <c r="AX189" t="s">
        <v>678</v>
      </c>
      <c r="AY189" s="14">
        <v>46205</v>
      </c>
      <c r="AZ189" t="s">
        <v>2988</v>
      </c>
      <c r="BA189" s="31">
        <v>46205.721909722219</v>
      </c>
      <c r="BB189" s="14">
        <v>46205</v>
      </c>
      <c r="BC189" t="s">
        <v>933</v>
      </c>
      <c r="BD189" s="31">
        <v>46205.729548611111</v>
      </c>
      <c r="BE189" s="14">
        <v>46205</v>
      </c>
      <c r="BF189" t="s">
        <v>4628</v>
      </c>
      <c r="BG189" s="31">
        <v>46205.748761574076</v>
      </c>
      <c r="BH189" s="14">
        <v>46205</v>
      </c>
      <c r="BI189" t="s">
        <v>996</v>
      </c>
      <c r="BJ189" s="31">
        <v>46205.767314814817</v>
      </c>
      <c r="BK189" s="14">
        <v>46205</v>
      </c>
      <c r="BL189" t="s">
        <v>996</v>
      </c>
      <c r="BM189" s="31">
        <v>46205.768136574072</v>
      </c>
      <c r="BZ189" s="14">
        <v>46205</v>
      </c>
      <c r="CA189" t="s">
        <v>996</v>
      </c>
      <c r="CB189" s="31">
        <v>46205.774340277778</v>
      </c>
      <c r="CC189" s="14">
        <v>46205</v>
      </c>
      <c r="CD189" t="s">
        <v>995</v>
      </c>
      <c r="CE189" s="31">
        <v>46205.780011574076</v>
      </c>
      <c r="CI189" s="14">
        <v>46205</v>
      </c>
      <c r="CJ189" t="s">
        <v>2988</v>
      </c>
      <c r="CK189" s="31">
        <v>46205.833321759259</v>
      </c>
      <c r="CP189" t="str">
        <f>VLOOKUP(A189,Sheet1!$A$2:$E$221,2,0)</f>
        <v>East Zone</v>
      </c>
    </row>
    <row r="190" spans="1:94" x14ac:dyDescent="0.35">
      <c r="A190" t="s">
        <v>4980</v>
      </c>
      <c r="B190">
        <v>67</v>
      </c>
      <c r="C190" t="s">
        <v>9332</v>
      </c>
      <c r="D190" t="s">
        <v>678</v>
      </c>
      <c r="E190" t="s">
        <v>114</v>
      </c>
      <c r="F190" t="s">
        <v>551</v>
      </c>
      <c r="G190" t="s">
        <v>295</v>
      </c>
      <c r="H190" t="s">
        <v>4994</v>
      </c>
      <c r="I190">
        <v>403270</v>
      </c>
      <c r="J190" t="s">
        <v>4501</v>
      </c>
      <c r="K190" t="s">
        <v>4995</v>
      </c>
      <c r="L190" t="s">
        <v>4622</v>
      </c>
      <c r="M190" t="s">
        <v>4996</v>
      </c>
      <c r="N190">
        <v>77000</v>
      </c>
      <c r="O190" t="s">
        <v>9403</v>
      </c>
      <c r="P190" t="s">
        <v>9404</v>
      </c>
      <c r="Q190" t="s">
        <v>4213</v>
      </c>
      <c r="R190">
        <v>2420930346</v>
      </c>
      <c r="S190" t="s">
        <v>13394</v>
      </c>
      <c r="T190"/>
      <c r="V190" s="14">
        <v>46206</v>
      </c>
      <c r="W190" t="s">
        <v>4997</v>
      </c>
      <c r="X190" s="31">
        <v>46206.485347222224</v>
      </c>
      <c r="AN190" s="14">
        <v>46206</v>
      </c>
      <c r="AO190" t="s">
        <v>998</v>
      </c>
      <c r="AP190" s="31">
        <v>46206.727731481478</v>
      </c>
      <c r="AT190" s="31">
        <v>46206.727731481478</v>
      </c>
      <c r="AU190" s="14">
        <v>46206</v>
      </c>
      <c r="AV190" t="s">
        <v>998</v>
      </c>
      <c r="AW190" t="s">
        <v>551</v>
      </c>
      <c r="AX190" t="s">
        <v>678</v>
      </c>
      <c r="AY190" s="14">
        <v>46209</v>
      </c>
      <c r="AZ190" t="s">
        <v>2988</v>
      </c>
      <c r="BA190" s="31">
        <v>46209.464479166665</v>
      </c>
      <c r="BB190" s="14">
        <v>46209</v>
      </c>
      <c r="BC190" t="s">
        <v>933</v>
      </c>
      <c r="BD190" s="31">
        <v>46209.467766203707</v>
      </c>
      <c r="BE190" s="14">
        <v>46209</v>
      </c>
      <c r="BF190" t="s">
        <v>4663</v>
      </c>
      <c r="BG190" s="31">
        <v>46209.607071759259</v>
      </c>
      <c r="BH190" s="14">
        <v>46209</v>
      </c>
      <c r="BI190" t="s">
        <v>996</v>
      </c>
      <c r="BJ190" s="31">
        <v>46209.626226851855</v>
      </c>
      <c r="BK190" s="14">
        <v>46209</v>
      </c>
      <c r="BL190" t="s">
        <v>996</v>
      </c>
      <c r="BM190" s="31">
        <v>46209.62703703704</v>
      </c>
      <c r="BZ190" s="14">
        <v>46209</v>
      </c>
      <c r="CA190" t="s">
        <v>996</v>
      </c>
      <c r="CB190" s="31">
        <v>46209.644907407404</v>
      </c>
      <c r="CC190" s="14">
        <v>46209</v>
      </c>
      <c r="CD190" t="s">
        <v>995</v>
      </c>
      <c r="CE190" s="31">
        <v>46209.647696759261</v>
      </c>
      <c r="CI190" s="14">
        <v>46209</v>
      </c>
      <c r="CJ190" t="s">
        <v>2988</v>
      </c>
      <c r="CK190" s="31">
        <v>46209.771192129629</v>
      </c>
      <c r="CP190" t="str">
        <f>VLOOKUP(A190,Sheet1!$A$2:$E$221,2,0)</f>
        <v>East Zone</v>
      </c>
    </row>
    <row r="191" spans="1:94" x14ac:dyDescent="0.35">
      <c r="A191" t="s">
        <v>4980</v>
      </c>
      <c r="B191">
        <v>67</v>
      </c>
      <c r="C191" t="s">
        <v>9332</v>
      </c>
      <c r="D191" t="s">
        <v>678</v>
      </c>
      <c r="E191" t="s">
        <v>114</v>
      </c>
      <c r="F191" t="s">
        <v>551</v>
      </c>
      <c r="G191" t="s">
        <v>295</v>
      </c>
      <c r="H191" t="s">
        <v>11862</v>
      </c>
      <c r="I191">
        <v>484652</v>
      </c>
      <c r="J191" t="s">
        <v>1608</v>
      </c>
      <c r="K191" t="s">
        <v>1609</v>
      </c>
      <c r="L191" t="s">
        <v>4622</v>
      </c>
      <c r="M191" t="s">
        <v>11863</v>
      </c>
      <c r="N191">
        <v>45000</v>
      </c>
      <c r="O191" t="s">
        <v>4630</v>
      </c>
      <c r="P191" t="s">
        <v>4631</v>
      </c>
      <c r="Q191" t="s">
        <v>3734</v>
      </c>
      <c r="R191">
        <v>4783400185</v>
      </c>
      <c r="S191" t="s">
        <v>13394</v>
      </c>
      <c r="T191"/>
      <c r="V191" s="14">
        <v>46210</v>
      </c>
      <c r="W191" t="s">
        <v>11861</v>
      </c>
      <c r="X191" s="31">
        <v>46210.419571759259</v>
      </c>
      <c r="AN191" s="14">
        <v>46210</v>
      </c>
      <c r="AO191" t="s">
        <v>998</v>
      </c>
      <c r="AP191" s="31">
        <v>46210.454513888886</v>
      </c>
      <c r="AT191" s="31">
        <v>46210.454513888886</v>
      </c>
      <c r="AU191" s="14">
        <v>46210</v>
      </c>
      <c r="AV191" t="s">
        <v>998</v>
      </c>
      <c r="AW191" t="s">
        <v>551</v>
      </c>
      <c r="AX191" t="s">
        <v>678</v>
      </c>
      <c r="AY191" s="14">
        <v>46210</v>
      </c>
      <c r="AZ191" t="s">
        <v>2988</v>
      </c>
      <c r="BA191" s="31">
        <v>46210.622013888889</v>
      </c>
      <c r="BB191" s="14">
        <v>46210</v>
      </c>
      <c r="BC191" t="s">
        <v>933</v>
      </c>
      <c r="BD191" s="31">
        <v>46210.62641203704</v>
      </c>
      <c r="BE191" s="14">
        <v>46210</v>
      </c>
      <c r="BF191" t="s">
        <v>4886</v>
      </c>
      <c r="BG191" s="31">
        <v>46210.679502314815</v>
      </c>
      <c r="BH191" s="14">
        <v>46210</v>
      </c>
      <c r="BI191" t="s">
        <v>994</v>
      </c>
      <c r="BJ191" s="31">
        <v>46210.696111111109</v>
      </c>
      <c r="BK191" s="14">
        <v>46210</v>
      </c>
      <c r="BL191" t="s">
        <v>994</v>
      </c>
      <c r="BM191" s="31">
        <v>46210.696203703701</v>
      </c>
      <c r="BZ191" s="14">
        <v>46210</v>
      </c>
      <c r="CA191" t="s">
        <v>994</v>
      </c>
      <c r="CB191" s="31">
        <v>46210.715046296296</v>
      </c>
      <c r="CC191" s="14">
        <v>46210</v>
      </c>
      <c r="CD191" t="s">
        <v>995</v>
      </c>
      <c r="CE191" s="31">
        <v>46210.721307870372</v>
      </c>
      <c r="CI191" s="14">
        <v>46210</v>
      </c>
      <c r="CJ191" t="s">
        <v>999</v>
      </c>
      <c r="CK191" s="31">
        <v>46210.732893518521</v>
      </c>
      <c r="CP191" t="str">
        <f>VLOOKUP(A191,Sheet1!$A$2:$E$221,2,0)</f>
        <v>East Zone</v>
      </c>
    </row>
    <row r="192" spans="1:94" x14ac:dyDescent="0.35">
      <c r="A192" t="s">
        <v>4980</v>
      </c>
      <c r="B192">
        <v>67</v>
      </c>
      <c r="C192" t="s">
        <v>9332</v>
      </c>
      <c r="D192" t="s">
        <v>678</v>
      </c>
      <c r="E192" t="s">
        <v>114</v>
      </c>
      <c r="F192" t="s">
        <v>551</v>
      </c>
      <c r="G192" t="s">
        <v>295</v>
      </c>
      <c r="H192" t="s">
        <v>4519</v>
      </c>
      <c r="I192">
        <v>550164</v>
      </c>
      <c r="J192" t="s">
        <v>3697</v>
      </c>
      <c r="K192" t="s">
        <v>3698</v>
      </c>
      <c r="L192" t="s">
        <v>4622</v>
      </c>
      <c r="M192" t="s">
        <v>4998</v>
      </c>
      <c r="N192">
        <v>90000</v>
      </c>
      <c r="O192" t="s">
        <v>931</v>
      </c>
      <c r="P192" t="s">
        <v>932</v>
      </c>
      <c r="Q192" t="s">
        <v>4520</v>
      </c>
      <c r="R192">
        <v>8363271341</v>
      </c>
      <c r="S192" t="s">
        <v>13394</v>
      </c>
      <c r="T192"/>
      <c r="V192" s="14">
        <v>46206</v>
      </c>
      <c r="W192" t="s">
        <v>4988</v>
      </c>
      <c r="X192" s="31">
        <v>46206.514687499999</v>
      </c>
      <c r="AN192" s="14">
        <v>46206</v>
      </c>
      <c r="AO192" t="s">
        <v>998</v>
      </c>
      <c r="AP192" s="31">
        <v>46206.551458333335</v>
      </c>
      <c r="AT192" s="31">
        <v>46206.551458333335</v>
      </c>
      <c r="AU192" s="14">
        <v>46206</v>
      </c>
      <c r="AV192" t="s">
        <v>998</v>
      </c>
      <c r="AW192" t="s">
        <v>551</v>
      </c>
      <c r="AX192" t="s">
        <v>678</v>
      </c>
      <c r="AY192" s="14">
        <v>46206</v>
      </c>
      <c r="AZ192" t="s">
        <v>998</v>
      </c>
      <c r="BA192" s="31">
        <v>46206.555474537039</v>
      </c>
      <c r="BB192" s="14">
        <v>46206</v>
      </c>
      <c r="BC192" t="s">
        <v>933</v>
      </c>
      <c r="BD192" s="31">
        <v>46206.566018518519</v>
      </c>
      <c r="BE192" s="14">
        <v>46206</v>
      </c>
      <c r="BF192" t="s">
        <v>4684</v>
      </c>
      <c r="BG192" s="31">
        <v>46206.616435185184</v>
      </c>
      <c r="BH192" s="14">
        <v>46206</v>
      </c>
      <c r="BI192" t="s">
        <v>997</v>
      </c>
      <c r="BJ192" s="31">
        <v>46206.647766203707</v>
      </c>
      <c r="BK192" s="14">
        <v>46206</v>
      </c>
      <c r="BL192" t="s">
        <v>997</v>
      </c>
      <c r="BM192" s="31">
        <v>46206.648032407407</v>
      </c>
      <c r="BZ192" s="14">
        <v>46206</v>
      </c>
      <c r="CA192" t="s">
        <v>997</v>
      </c>
      <c r="CB192" s="31">
        <v>46206.65828703704</v>
      </c>
      <c r="CC192" s="14">
        <v>46206</v>
      </c>
      <c r="CD192" t="s">
        <v>995</v>
      </c>
      <c r="CE192" s="31">
        <v>46206.661898148152</v>
      </c>
      <c r="CI192" s="14">
        <v>46206</v>
      </c>
      <c r="CJ192" t="s">
        <v>2988</v>
      </c>
      <c r="CK192" s="31">
        <v>46206.701226851852</v>
      </c>
      <c r="CP192" t="str">
        <f>VLOOKUP(A192,Sheet1!$A$2:$E$221,2,0)</f>
        <v>East Zone</v>
      </c>
    </row>
    <row r="193" spans="1:94" x14ac:dyDescent="0.35">
      <c r="A193" t="s">
        <v>4980</v>
      </c>
      <c r="B193">
        <v>67</v>
      </c>
      <c r="C193" t="s">
        <v>9332</v>
      </c>
      <c r="D193" t="s">
        <v>678</v>
      </c>
      <c r="E193" t="s">
        <v>114</v>
      </c>
      <c r="F193" t="s">
        <v>551</v>
      </c>
      <c r="G193" t="s">
        <v>295</v>
      </c>
      <c r="H193" t="s">
        <v>10007</v>
      </c>
      <c r="I193">
        <v>612633</v>
      </c>
      <c r="J193" t="s">
        <v>4501</v>
      </c>
      <c r="K193" t="s">
        <v>4995</v>
      </c>
      <c r="L193" t="s">
        <v>4622</v>
      </c>
      <c r="M193" t="s">
        <v>10008</v>
      </c>
      <c r="N193">
        <v>77000</v>
      </c>
      <c r="O193" t="s">
        <v>939</v>
      </c>
      <c r="P193" t="s">
        <v>940</v>
      </c>
      <c r="Q193" t="s">
        <v>3602</v>
      </c>
      <c r="R193">
        <v>6265867979</v>
      </c>
      <c r="S193" t="s">
        <v>13394</v>
      </c>
      <c r="T193"/>
      <c r="V193" s="14">
        <v>46206</v>
      </c>
      <c r="W193" t="s">
        <v>4997</v>
      </c>
      <c r="X193" s="31">
        <v>46206.609849537039</v>
      </c>
      <c r="AN193" s="14">
        <v>46209</v>
      </c>
      <c r="AO193" t="s">
        <v>2988</v>
      </c>
      <c r="AP193" s="31">
        <v>46209.58792824074</v>
      </c>
      <c r="AT193" s="31">
        <v>46209.58792824074</v>
      </c>
      <c r="AU193" s="14">
        <v>46209</v>
      </c>
      <c r="AV193" t="s">
        <v>2988</v>
      </c>
      <c r="AW193" t="s">
        <v>10009</v>
      </c>
      <c r="AX193" t="s">
        <v>677</v>
      </c>
      <c r="AY193" s="14">
        <v>46209</v>
      </c>
      <c r="AZ193" t="s">
        <v>2988</v>
      </c>
      <c r="BA193" s="31">
        <v>46209.588379629633</v>
      </c>
      <c r="BB193" s="14">
        <v>46209</v>
      </c>
      <c r="BC193" t="s">
        <v>933</v>
      </c>
      <c r="BD193" s="31">
        <v>46209.599756944444</v>
      </c>
      <c r="BE193" s="14">
        <v>46209</v>
      </c>
      <c r="BF193" t="s">
        <v>4808</v>
      </c>
      <c r="BG193" s="31">
        <v>46209.603761574072</v>
      </c>
      <c r="BH193" s="14">
        <v>46209</v>
      </c>
      <c r="BI193" t="s">
        <v>994</v>
      </c>
      <c r="BJ193" s="31">
        <v>46209.62908564815</v>
      </c>
      <c r="BK193" s="14">
        <v>46209</v>
      </c>
      <c r="BL193" t="s">
        <v>994</v>
      </c>
      <c r="BM193" s="31">
        <v>46209.629178240742</v>
      </c>
      <c r="BZ193" s="14">
        <v>46209</v>
      </c>
      <c r="CA193" t="s">
        <v>994</v>
      </c>
      <c r="CB193" s="31">
        <v>46209.64261574074</v>
      </c>
      <c r="CC193" s="14">
        <v>46210</v>
      </c>
      <c r="CD193" t="s">
        <v>1008</v>
      </c>
      <c r="CE193" s="31">
        <v>46210.620821759258</v>
      </c>
      <c r="CI193" s="14">
        <v>46210</v>
      </c>
      <c r="CJ193" t="s">
        <v>999</v>
      </c>
      <c r="CK193" s="31">
        <v>46210.629282407404</v>
      </c>
      <c r="CP193" t="str">
        <f>VLOOKUP(A193,Sheet1!$A$2:$E$221,2,0)</f>
        <v>East Zone</v>
      </c>
    </row>
    <row r="194" spans="1:94" x14ac:dyDescent="0.35">
      <c r="A194" t="s">
        <v>4980</v>
      </c>
      <c r="B194">
        <v>67</v>
      </c>
      <c r="C194" t="s">
        <v>9332</v>
      </c>
      <c r="D194" t="s">
        <v>678</v>
      </c>
      <c r="E194" t="s">
        <v>114</v>
      </c>
      <c r="F194" t="s">
        <v>551</v>
      </c>
      <c r="G194" t="s">
        <v>295</v>
      </c>
      <c r="H194" t="s">
        <v>10010</v>
      </c>
      <c r="I194">
        <v>613750</v>
      </c>
      <c r="J194" t="s">
        <v>4501</v>
      </c>
      <c r="K194" t="s">
        <v>4995</v>
      </c>
      <c r="L194" t="s">
        <v>4622</v>
      </c>
      <c r="M194" t="s">
        <v>10011</v>
      </c>
      <c r="N194">
        <v>45000</v>
      </c>
      <c r="O194" t="s">
        <v>9889</v>
      </c>
      <c r="P194" t="s">
        <v>9890</v>
      </c>
      <c r="Q194" t="s">
        <v>10012</v>
      </c>
      <c r="R194">
        <v>4591955496</v>
      </c>
      <c r="S194" t="s">
        <v>13394</v>
      </c>
      <c r="T194"/>
      <c r="V194" s="14">
        <v>46209</v>
      </c>
      <c r="W194" t="s">
        <v>10013</v>
      </c>
      <c r="X194" s="31">
        <v>46209.428252314814</v>
      </c>
      <c r="AN194" s="14">
        <v>46209</v>
      </c>
      <c r="AO194" t="s">
        <v>998</v>
      </c>
      <c r="AP194" s="31">
        <v>46209.462395833332</v>
      </c>
      <c r="AT194" s="31">
        <v>46209.462395833332</v>
      </c>
      <c r="AU194" s="14">
        <v>46209</v>
      </c>
      <c r="AV194" t="s">
        <v>998</v>
      </c>
      <c r="AW194" t="s">
        <v>551</v>
      </c>
      <c r="AX194" t="s">
        <v>678</v>
      </c>
      <c r="AY194" s="14">
        <v>46209</v>
      </c>
      <c r="AZ194" t="s">
        <v>998</v>
      </c>
      <c r="BA194" s="31">
        <v>46209.468680555554</v>
      </c>
      <c r="BB194" s="14">
        <v>46209</v>
      </c>
      <c r="BC194" t="s">
        <v>933</v>
      </c>
      <c r="BD194" s="31">
        <v>46209.47861111111</v>
      </c>
      <c r="BE194" s="14">
        <v>46209</v>
      </c>
      <c r="BF194" t="s">
        <v>4965</v>
      </c>
      <c r="BG194" s="31">
        <v>46209.593622685185</v>
      </c>
      <c r="BH194" s="14">
        <v>46209</v>
      </c>
      <c r="BI194" t="s">
        <v>996</v>
      </c>
      <c r="BJ194" s="31">
        <v>46209.608043981483</v>
      </c>
      <c r="BK194" s="14">
        <v>46209</v>
      </c>
      <c r="BL194" t="s">
        <v>996</v>
      </c>
      <c r="BM194" s="31">
        <v>46209.608865740738</v>
      </c>
      <c r="BZ194" s="14">
        <v>46209</v>
      </c>
      <c r="CA194" t="s">
        <v>996</v>
      </c>
      <c r="CB194" s="31">
        <v>46209.612708333334</v>
      </c>
      <c r="CC194" s="14">
        <v>46209</v>
      </c>
      <c r="CD194" t="s">
        <v>995</v>
      </c>
      <c r="CE194" s="31">
        <v>46209.621574074074</v>
      </c>
      <c r="CI194" s="14">
        <v>46209</v>
      </c>
      <c r="CJ194" t="s">
        <v>2988</v>
      </c>
      <c r="CK194" s="31">
        <v>46209.797037037039</v>
      </c>
      <c r="CP194" t="str">
        <f>VLOOKUP(A194,Sheet1!$A$2:$E$221,2,0)</f>
        <v>East Zone</v>
      </c>
    </row>
    <row r="195" spans="1:94" x14ac:dyDescent="0.35">
      <c r="A195" t="s">
        <v>4980</v>
      </c>
      <c r="B195">
        <v>67</v>
      </c>
      <c r="C195" t="s">
        <v>9332</v>
      </c>
      <c r="D195" t="s">
        <v>678</v>
      </c>
      <c r="E195" t="s">
        <v>114</v>
      </c>
      <c r="F195" t="s">
        <v>551</v>
      </c>
      <c r="G195" t="s">
        <v>295</v>
      </c>
      <c r="H195" t="s">
        <v>11864</v>
      </c>
      <c r="I195">
        <v>615659</v>
      </c>
      <c r="J195" t="s">
        <v>3697</v>
      </c>
      <c r="K195" t="s">
        <v>3698</v>
      </c>
      <c r="L195" t="s">
        <v>4622</v>
      </c>
      <c r="M195" t="s">
        <v>11865</v>
      </c>
      <c r="N195">
        <v>65000</v>
      </c>
      <c r="O195" t="s">
        <v>1006</v>
      </c>
      <c r="P195" t="s">
        <v>1007</v>
      </c>
      <c r="Q195" t="s">
        <v>11866</v>
      </c>
      <c r="R195">
        <v>4431362075</v>
      </c>
      <c r="S195" t="s">
        <v>13394</v>
      </c>
      <c r="T195"/>
      <c r="V195" s="14">
        <v>46209</v>
      </c>
      <c r="W195" t="s">
        <v>4988</v>
      </c>
      <c r="X195" s="31">
        <v>46209.709548611114</v>
      </c>
      <c r="AN195" s="14">
        <v>46210</v>
      </c>
      <c r="AO195" t="s">
        <v>998</v>
      </c>
      <c r="AP195" s="31">
        <v>46210.388796296298</v>
      </c>
      <c r="AT195" s="31">
        <v>46210.388796296298</v>
      </c>
      <c r="AU195" s="14">
        <v>46210</v>
      </c>
      <c r="AV195" t="s">
        <v>998</v>
      </c>
      <c r="AW195" t="s">
        <v>551</v>
      </c>
      <c r="AX195" t="s">
        <v>678</v>
      </c>
      <c r="AY195" s="14">
        <v>46210</v>
      </c>
      <c r="AZ195" t="s">
        <v>2988</v>
      </c>
      <c r="BA195" s="31">
        <v>46210.426226851851</v>
      </c>
      <c r="BB195" s="14">
        <v>46210</v>
      </c>
      <c r="BC195" t="s">
        <v>933</v>
      </c>
      <c r="BD195" s="31">
        <v>46210.434548611112</v>
      </c>
      <c r="BE195" s="14">
        <v>46210</v>
      </c>
      <c r="BF195" t="s">
        <v>4706</v>
      </c>
      <c r="BG195" s="31">
        <v>46210.47383101852</v>
      </c>
      <c r="BH195" s="14">
        <v>46210</v>
      </c>
      <c r="BI195" t="s">
        <v>996</v>
      </c>
      <c r="BJ195" s="31">
        <v>46210.497118055559</v>
      </c>
      <c r="BK195" s="14">
        <v>46210</v>
      </c>
      <c r="BL195" t="s">
        <v>996</v>
      </c>
      <c r="BM195" s="31">
        <v>46210.497731481482</v>
      </c>
      <c r="BZ195" s="14">
        <v>46210</v>
      </c>
      <c r="CA195" t="s">
        <v>996</v>
      </c>
      <c r="CB195" s="31">
        <v>46210.50340277778</v>
      </c>
      <c r="CC195" s="14">
        <v>46210</v>
      </c>
      <c r="CD195" t="s">
        <v>995</v>
      </c>
      <c r="CE195" s="31">
        <v>46210.507824074077</v>
      </c>
      <c r="CI195" s="14">
        <v>46210</v>
      </c>
      <c r="CJ195" t="s">
        <v>999</v>
      </c>
      <c r="CK195" s="31">
        <v>46210.666400462964</v>
      </c>
      <c r="CP195" t="str">
        <f>VLOOKUP(A195,Sheet1!$A$2:$E$221,2,0)</f>
        <v>East Zone</v>
      </c>
    </row>
    <row r="196" spans="1:94" x14ac:dyDescent="0.35">
      <c r="A196" t="s">
        <v>4980</v>
      </c>
      <c r="B196">
        <v>67</v>
      </c>
      <c r="C196" t="s">
        <v>9332</v>
      </c>
      <c r="D196" t="s">
        <v>678</v>
      </c>
      <c r="E196" t="s">
        <v>114</v>
      </c>
      <c r="F196" t="s">
        <v>551</v>
      </c>
      <c r="G196" t="s">
        <v>295</v>
      </c>
      <c r="H196" t="s">
        <v>4999</v>
      </c>
      <c r="I196">
        <v>785159</v>
      </c>
      <c r="J196" t="s">
        <v>3599</v>
      </c>
      <c r="K196" t="s">
        <v>4323</v>
      </c>
      <c r="L196" t="s">
        <v>4622</v>
      </c>
      <c r="M196" t="s">
        <v>5000</v>
      </c>
      <c r="N196">
        <v>77000</v>
      </c>
      <c r="O196" t="s">
        <v>9403</v>
      </c>
      <c r="P196" t="s">
        <v>9404</v>
      </c>
      <c r="Q196" t="s">
        <v>5001</v>
      </c>
      <c r="R196">
        <v>4651759588</v>
      </c>
      <c r="S196" t="s">
        <v>13394</v>
      </c>
      <c r="T196"/>
      <c r="V196" s="14">
        <v>46205</v>
      </c>
      <c r="W196" t="s">
        <v>4992</v>
      </c>
      <c r="X196" s="31">
        <v>46205.435972222222</v>
      </c>
      <c r="AN196" s="14">
        <v>46205</v>
      </c>
      <c r="AO196" t="s">
        <v>998</v>
      </c>
      <c r="AP196" s="31">
        <v>46205.46371527778</v>
      </c>
      <c r="AT196" s="31">
        <v>46205.46371527778</v>
      </c>
      <c r="AU196" s="14">
        <v>46205</v>
      </c>
      <c r="AV196" t="s">
        <v>998</v>
      </c>
      <c r="AW196" t="s">
        <v>551</v>
      </c>
      <c r="AX196" t="s">
        <v>678</v>
      </c>
      <c r="AY196" s="14">
        <v>46209</v>
      </c>
      <c r="AZ196" t="s">
        <v>2988</v>
      </c>
      <c r="BA196" s="31">
        <v>46209.470555555556</v>
      </c>
      <c r="BB196" s="14">
        <v>46209</v>
      </c>
      <c r="BC196" t="s">
        <v>933</v>
      </c>
      <c r="BD196" s="31">
        <v>46209.478587962964</v>
      </c>
      <c r="BE196" s="14">
        <v>46209</v>
      </c>
      <c r="BF196" t="s">
        <v>4965</v>
      </c>
      <c r="BG196" s="31">
        <v>46209.592442129629</v>
      </c>
      <c r="BH196" s="14">
        <v>46209</v>
      </c>
      <c r="BI196" t="s">
        <v>996</v>
      </c>
      <c r="BJ196" s="31">
        <v>46209.604479166665</v>
      </c>
      <c r="BK196" s="14">
        <v>46209</v>
      </c>
      <c r="BL196" t="s">
        <v>996</v>
      </c>
      <c r="BM196" s="31">
        <v>46209.606076388889</v>
      </c>
      <c r="BZ196" s="14">
        <v>46209</v>
      </c>
      <c r="CA196" t="s">
        <v>996</v>
      </c>
      <c r="CB196" s="31">
        <v>46209.612222222226</v>
      </c>
      <c r="CC196" s="14">
        <v>46209</v>
      </c>
      <c r="CD196" t="s">
        <v>995</v>
      </c>
      <c r="CE196" s="31">
        <v>46209.621817129628</v>
      </c>
      <c r="CI196" s="14">
        <v>46209</v>
      </c>
      <c r="CJ196" t="s">
        <v>2988</v>
      </c>
      <c r="CK196" s="31">
        <v>46209.72315972222</v>
      </c>
      <c r="CP196" t="str">
        <f>VLOOKUP(A196,Sheet1!$A$2:$E$221,2,0)</f>
        <v>East Zone</v>
      </c>
    </row>
    <row r="197" spans="1:94" x14ac:dyDescent="0.35">
      <c r="A197" t="s">
        <v>5002</v>
      </c>
      <c r="B197">
        <v>68</v>
      </c>
      <c r="C197" t="s">
        <v>9332</v>
      </c>
      <c r="D197" t="s">
        <v>678</v>
      </c>
      <c r="E197" t="s">
        <v>553</v>
      </c>
      <c r="F197" t="s">
        <v>554</v>
      </c>
      <c r="G197" t="s">
        <v>549</v>
      </c>
      <c r="H197" t="s">
        <v>11870</v>
      </c>
      <c r="I197">
        <v>157403</v>
      </c>
      <c r="J197" t="s">
        <v>1074</v>
      </c>
      <c r="K197" t="s">
        <v>11871</v>
      </c>
      <c r="L197" t="s">
        <v>4622</v>
      </c>
      <c r="M197" t="s">
        <v>11872</v>
      </c>
      <c r="N197">
        <v>50000</v>
      </c>
      <c r="O197" t="s">
        <v>934</v>
      </c>
      <c r="P197" t="s">
        <v>935</v>
      </c>
      <c r="Q197" t="s">
        <v>11873</v>
      </c>
      <c r="R197">
        <v>4081990567</v>
      </c>
      <c r="S197" t="s">
        <v>13394</v>
      </c>
      <c r="T197"/>
      <c r="V197" s="14">
        <v>46209</v>
      </c>
      <c r="W197" t="s">
        <v>11874</v>
      </c>
      <c r="X197" s="31">
        <v>46209.478900462964</v>
      </c>
      <c r="AN197" s="14">
        <v>46210</v>
      </c>
      <c r="AO197" t="s">
        <v>10014</v>
      </c>
      <c r="AP197" s="31">
        <v>46210.399444444447</v>
      </c>
      <c r="AT197" s="31">
        <v>46210.399444444447</v>
      </c>
      <c r="AU197" s="14">
        <v>46210</v>
      </c>
      <c r="AV197" t="s">
        <v>10014</v>
      </c>
      <c r="AW197" t="s">
        <v>9429</v>
      </c>
      <c r="AX197" t="s">
        <v>677</v>
      </c>
      <c r="AY197" s="14">
        <v>46210</v>
      </c>
      <c r="AZ197" t="s">
        <v>10014</v>
      </c>
      <c r="BA197" s="31">
        <v>46210.413645833331</v>
      </c>
      <c r="BB197" s="14">
        <v>46210</v>
      </c>
      <c r="BC197" t="s">
        <v>933</v>
      </c>
      <c r="BD197" s="31">
        <v>46210.434525462966</v>
      </c>
      <c r="BE197" s="14">
        <v>46210</v>
      </c>
      <c r="BF197" t="s">
        <v>4706</v>
      </c>
      <c r="BG197" s="31">
        <v>46210.478564814817</v>
      </c>
      <c r="BH197" s="14">
        <v>46210</v>
      </c>
      <c r="BI197" t="s">
        <v>994</v>
      </c>
      <c r="BJ197" s="31">
        <v>46210.496122685188</v>
      </c>
      <c r="BK197" s="14">
        <v>46210</v>
      </c>
      <c r="BL197" t="s">
        <v>994</v>
      </c>
      <c r="BM197" s="31">
        <v>46210.496215277781</v>
      </c>
      <c r="BZ197" s="14">
        <v>46210</v>
      </c>
      <c r="CA197" t="s">
        <v>994</v>
      </c>
      <c r="CB197" s="31">
        <v>46210.50240740741</v>
      </c>
      <c r="CC197" s="14">
        <v>46210</v>
      </c>
      <c r="CD197" t="s">
        <v>995</v>
      </c>
      <c r="CE197" s="31">
        <v>46210.508125</v>
      </c>
      <c r="CI197" s="14">
        <v>46210</v>
      </c>
      <c r="CJ197" t="s">
        <v>10014</v>
      </c>
      <c r="CK197" s="31">
        <v>46210.716493055559</v>
      </c>
      <c r="CP197" t="str">
        <f>VLOOKUP(A197,Sheet1!$A$2:$E$221,2,0)</f>
        <v>East Zone</v>
      </c>
    </row>
    <row r="198" spans="1:94" x14ac:dyDescent="0.35">
      <c r="A198" t="s">
        <v>5002</v>
      </c>
      <c r="B198">
        <v>68</v>
      </c>
      <c r="C198" t="s">
        <v>9332</v>
      </c>
      <c r="D198" t="s">
        <v>678</v>
      </c>
      <c r="E198" t="s">
        <v>553</v>
      </c>
      <c r="F198" t="s">
        <v>554</v>
      </c>
      <c r="G198" t="s">
        <v>549</v>
      </c>
      <c r="H198" t="s">
        <v>5003</v>
      </c>
      <c r="I198">
        <v>194133</v>
      </c>
      <c r="J198" t="s">
        <v>3603</v>
      </c>
      <c r="K198" t="s">
        <v>3604</v>
      </c>
      <c r="L198" t="s">
        <v>4622</v>
      </c>
      <c r="M198" t="s">
        <v>5004</v>
      </c>
      <c r="N198">
        <v>90000</v>
      </c>
      <c r="O198" t="s">
        <v>931</v>
      </c>
      <c r="P198" t="s">
        <v>932</v>
      </c>
      <c r="Q198" t="s">
        <v>5005</v>
      </c>
      <c r="R198">
        <v>3218814312</v>
      </c>
      <c r="S198" t="s">
        <v>13394</v>
      </c>
      <c r="T198"/>
      <c r="V198" s="14">
        <v>46204</v>
      </c>
      <c r="W198" t="s">
        <v>5006</v>
      </c>
      <c r="X198" s="31">
        <v>46204.452800925923</v>
      </c>
      <c r="AN198" s="14">
        <v>46204</v>
      </c>
      <c r="AO198" t="s">
        <v>1001</v>
      </c>
      <c r="AP198" s="31">
        <v>46204.478136574071</v>
      </c>
      <c r="AT198" s="31">
        <v>46204.478136574071</v>
      </c>
      <c r="AU198" s="14">
        <v>46204</v>
      </c>
      <c r="AV198" t="s">
        <v>1001</v>
      </c>
      <c r="AW198" t="s">
        <v>554</v>
      </c>
      <c r="AX198" t="s">
        <v>678</v>
      </c>
      <c r="AY198" s="14">
        <v>46204</v>
      </c>
      <c r="AZ198" t="s">
        <v>5007</v>
      </c>
      <c r="BA198" s="31">
        <v>46204.5781712963</v>
      </c>
      <c r="BB198" s="14">
        <v>46204</v>
      </c>
      <c r="BC198" t="s">
        <v>933</v>
      </c>
      <c r="BD198" s="31">
        <v>46204.587604166663</v>
      </c>
      <c r="BE198" s="14">
        <v>46204</v>
      </c>
      <c r="BF198" t="s">
        <v>4965</v>
      </c>
      <c r="BG198" s="31">
        <v>46204.610891203702</v>
      </c>
      <c r="BH198" s="14">
        <v>46204</v>
      </c>
      <c r="BI198" t="s">
        <v>996</v>
      </c>
      <c r="BJ198" s="31">
        <v>46204.644618055558</v>
      </c>
      <c r="BK198" s="14">
        <v>46204</v>
      </c>
      <c r="BL198" t="s">
        <v>996</v>
      </c>
      <c r="BM198" s="31">
        <v>46204.64508101852</v>
      </c>
      <c r="BZ198" s="14">
        <v>46204</v>
      </c>
      <c r="CA198" t="s">
        <v>996</v>
      </c>
      <c r="CB198" s="31">
        <v>46204.656423611108</v>
      </c>
      <c r="CC198" s="14">
        <v>46204</v>
      </c>
      <c r="CD198" t="s">
        <v>995</v>
      </c>
      <c r="CE198" s="31">
        <v>46204.675810185188</v>
      </c>
      <c r="CI198" s="14">
        <v>46204</v>
      </c>
      <c r="CJ198" t="s">
        <v>5007</v>
      </c>
      <c r="CK198" s="31">
        <v>46204.77957175926</v>
      </c>
      <c r="CP198" t="str">
        <f>VLOOKUP(A198,Sheet1!$A$2:$E$221,2,0)</f>
        <v>East Zone</v>
      </c>
    </row>
    <row r="199" spans="1:94" x14ac:dyDescent="0.35">
      <c r="A199" t="s">
        <v>5002</v>
      </c>
      <c r="B199">
        <v>68</v>
      </c>
      <c r="C199" t="s">
        <v>9332</v>
      </c>
      <c r="D199" t="s">
        <v>678</v>
      </c>
      <c r="E199" t="s">
        <v>553</v>
      </c>
      <c r="F199" t="s">
        <v>554</v>
      </c>
      <c r="G199" t="s">
        <v>549</v>
      </c>
      <c r="H199" t="s">
        <v>11875</v>
      </c>
      <c r="I199">
        <v>256244</v>
      </c>
      <c r="J199" t="s">
        <v>3603</v>
      </c>
      <c r="K199" t="s">
        <v>3604</v>
      </c>
      <c r="L199" t="s">
        <v>4622</v>
      </c>
      <c r="M199" t="s">
        <v>11876</v>
      </c>
      <c r="N199">
        <v>40000</v>
      </c>
      <c r="O199" t="s">
        <v>1048</v>
      </c>
      <c r="P199" t="s">
        <v>1049</v>
      </c>
      <c r="Q199" t="s">
        <v>11877</v>
      </c>
      <c r="R199">
        <v>8765744725</v>
      </c>
      <c r="S199" t="s">
        <v>13394</v>
      </c>
      <c r="T199"/>
      <c r="V199" s="14">
        <v>46209</v>
      </c>
      <c r="W199" t="s">
        <v>5006</v>
      </c>
      <c r="X199" s="31">
        <v>46209.730231481481</v>
      </c>
      <c r="AN199" s="14">
        <v>46210</v>
      </c>
      <c r="AO199" t="s">
        <v>1001</v>
      </c>
      <c r="AP199" s="31">
        <v>46210.463541666664</v>
      </c>
      <c r="AT199" s="31">
        <v>46210.463541666664</v>
      </c>
      <c r="AU199" s="14">
        <v>46210</v>
      </c>
      <c r="AV199" t="s">
        <v>1001</v>
      </c>
      <c r="AW199" t="s">
        <v>554</v>
      </c>
      <c r="AX199" t="s">
        <v>678</v>
      </c>
      <c r="AY199" s="14">
        <v>46210</v>
      </c>
      <c r="AZ199" t="s">
        <v>10014</v>
      </c>
      <c r="BA199" s="31">
        <v>46210.485277777778</v>
      </c>
      <c r="BB199" s="14">
        <v>46210</v>
      </c>
      <c r="BC199" t="s">
        <v>933</v>
      </c>
      <c r="BD199" s="31">
        <v>46210.50277777778</v>
      </c>
      <c r="BE199" s="14">
        <v>46210</v>
      </c>
      <c r="BF199" t="s">
        <v>4808</v>
      </c>
      <c r="BG199" s="31">
        <v>46210.525555555556</v>
      </c>
      <c r="BH199" s="14">
        <v>46210</v>
      </c>
      <c r="BI199" t="s">
        <v>996</v>
      </c>
      <c r="BJ199" s="31">
        <v>46210.585104166668</v>
      </c>
      <c r="BK199" s="14">
        <v>46210</v>
      </c>
      <c r="BL199" t="s">
        <v>996</v>
      </c>
      <c r="BM199" s="31">
        <v>46210.585682870369</v>
      </c>
      <c r="BZ199" s="14">
        <v>46210</v>
      </c>
      <c r="CA199" t="s">
        <v>996</v>
      </c>
      <c r="CB199" s="31">
        <v>46210.593692129631</v>
      </c>
      <c r="CC199" s="14">
        <v>46210</v>
      </c>
      <c r="CD199" t="s">
        <v>995</v>
      </c>
      <c r="CE199" s="31">
        <v>46210.601423611108</v>
      </c>
      <c r="CI199" s="14">
        <v>46210</v>
      </c>
      <c r="CJ199" t="s">
        <v>10014</v>
      </c>
      <c r="CK199" s="31">
        <v>46210.711550925924</v>
      </c>
      <c r="CP199" t="str">
        <f>VLOOKUP(A199,Sheet1!$A$2:$E$221,2,0)</f>
        <v>East Zone</v>
      </c>
    </row>
    <row r="200" spans="1:94" x14ac:dyDescent="0.35">
      <c r="A200" t="s">
        <v>5002</v>
      </c>
      <c r="B200">
        <v>68</v>
      </c>
      <c r="C200" t="s">
        <v>9332</v>
      </c>
      <c r="D200" t="s">
        <v>678</v>
      </c>
      <c r="E200" t="s">
        <v>553</v>
      </c>
      <c r="F200" t="s">
        <v>554</v>
      </c>
      <c r="G200" t="s">
        <v>549</v>
      </c>
      <c r="H200" t="s">
        <v>5008</v>
      </c>
      <c r="I200">
        <v>437116</v>
      </c>
      <c r="J200" t="s">
        <v>3603</v>
      </c>
      <c r="K200" t="s">
        <v>3604</v>
      </c>
      <c r="L200" t="s">
        <v>4622</v>
      </c>
      <c r="M200" t="s">
        <v>5009</v>
      </c>
      <c r="N200">
        <v>45000</v>
      </c>
      <c r="O200" t="s">
        <v>9889</v>
      </c>
      <c r="P200" t="s">
        <v>9890</v>
      </c>
      <c r="Q200" t="s">
        <v>5010</v>
      </c>
      <c r="R200">
        <v>5698636985</v>
      </c>
      <c r="S200" t="s">
        <v>13394</v>
      </c>
      <c r="T200"/>
      <c r="V200" s="14">
        <v>46205</v>
      </c>
      <c r="W200" t="s">
        <v>5006</v>
      </c>
      <c r="X200" s="31">
        <v>46205.505520833336</v>
      </c>
      <c r="AN200" s="14">
        <v>46205</v>
      </c>
      <c r="AO200" t="s">
        <v>1001</v>
      </c>
      <c r="AP200" s="31">
        <v>46205.642812500002</v>
      </c>
      <c r="AT200" s="31">
        <v>46205.642812500002</v>
      </c>
      <c r="AU200" s="14">
        <v>46205</v>
      </c>
      <c r="AV200" t="s">
        <v>1001</v>
      </c>
      <c r="AW200" t="s">
        <v>554</v>
      </c>
      <c r="AX200" t="s">
        <v>678</v>
      </c>
      <c r="AY200" s="14">
        <v>46206</v>
      </c>
      <c r="AZ200" t="s">
        <v>5007</v>
      </c>
      <c r="BA200" s="31">
        <v>46206.296516203707</v>
      </c>
      <c r="BB200" s="14">
        <v>46206</v>
      </c>
      <c r="BC200" t="s">
        <v>933</v>
      </c>
      <c r="BD200" s="31">
        <v>46206.389189814814</v>
      </c>
      <c r="BE200" s="14">
        <v>46206</v>
      </c>
      <c r="BF200" t="s">
        <v>4628</v>
      </c>
      <c r="BG200" s="31">
        <v>46206.412164351852</v>
      </c>
      <c r="BH200" s="14">
        <v>46206</v>
      </c>
      <c r="BI200" t="s">
        <v>997</v>
      </c>
      <c r="BJ200" s="31">
        <v>46206.428310185183</v>
      </c>
      <c r="BK200" s="14">
        <v>46209</v>
      </c>
      <c r="BL200" t="s">
        <v>1043</v>
      </c>
      <c r="BM200" s="31">
        <v>46209.691018518519</v>
      </c>
      <c r="BZ200" s="14">
        <v>46209</v>
      </c>
      <c r="CA200" t="s">
        <v>1043</v>
      </c>
      <c r="CB200" s="31">
        <v>46209.698564814818</v>
      </c>
      <c r="CC200" s="14">
        <v>46209</v>
      </c>
      <c r="CD200" t="s">
        <v>1008</v>
      </c>
      <c r="CE200" s="31">
        <v>46209.703402777777</v>
      </c>
      <c r="CI200" s="14">
        <v>46209</v>
      </c>
      <c r="CJ200" t="s">
        <v>10014</v>
      </c>
      <c r="CK200" s="31">
        <v>46209.730520833335</v>
      </c>
      <c r="CP200" t="str">
        <f>VLOOKUP(A200,Sheet1!$A$2:$E$221,2,0)</f>
        <v>East Zone</v>
      </c>
    </row>
    <row r="201" spans="1:94" x14ac:dyDescent="0.35">
      <c r="A201" t="s">
        <v>5002</v>
      </c>
      <c r="B201">
        <v>68</v>
      </c>
      <c r="C201" t="s">
        <v>9332</v>
      </c>
      <c r="D201" t="s">
        <v>678</v>
      </c>
      <c r="E201" t="s">
        <v>553</v>
      </c>
      <c r="F201" t="s">
        <v>554</v>
      </c>
      <c r="G201" t="s">
        <v>549</v>
      </c>
      <c r="H201" t="s">
        <v>3653</v>
      </c>
      <c r="I201">
        <v>494718</v>
      </c>
      <c r="J201" t="s">
        <v>3655</v>
      </c>
      <c r="K201" t="s">
        <v>3656</v>
      </c>
      <c r="L201" t="s">
        <v>4622</v>
      </c>
      <c r="M201" t="s">
        <v>9341</v>
      </c>
      <c r="N201">
        <v>80000</v>
      </c>
      <c r="O201" t="s">
        <v>3657</v>
      </c>
      <c r="P201" t="s">
        <v>3658</v>
      </c>
      <c r="Q201" t="s">
        <v>3654</v>
      </c>
      <c r="R201">
        <v>9392846018</v>
      </c>
      <c r="S201" t="s">
        <v>13394</v>
      </c>
      <c r="T201"/>
      <c r="V201" s="14">
        <v>46200</v>
      </c>
      <c r="W201" t="s">
        <v>9342</v>
      </c>
      <c r="X201" s="31">
        <v>46200.530624999999</v>
      </c>
      <c r="AN201" s="14">
        <v>46203</v>
      </c>
      <c r="AO201" t="s">
        <v>1001</v>
      </c>
      <c r="AP201" s="31">
        <v>46203.722615740742</v>
      </c>
      <c r="AT201" s="31">
        <v>46203.722615740742</v>
      </c>
      <c r="AU201" s="14">
        <v>46203</v>
      </c>
      <c r="AV201" t="s">
        <v>1001</v>
      </c>
      <c r="AW201" t="s">
        <v>554</v>
      </c>
      <c r="AX201" t="s">
        <v>678</v>
      </c>
      <c r="AY201" s="14">
        <v>46204</v>
      </c>
      <c r="AZ201" t="s">
        <v>5007</v>
      </c>
      <c r="BA201" s="31">
        <v>46204.420520833337</v>
      </c>
      <c r="BB201" s="14">
        <v>46204</v>
      </c>
      <c r="BC201" t="s">
        <v>933</v>
      </c>
      <c r="BD201" s="31">
        <v>46204.423981481479</v>
      </c>
      <c r="BE201" s="14">
        <v>46204</v>
      </c>
      <c r="BF201" t="s">
        <v>4643</v>
      </c>
      <c r="BG201" s="31">
        <v>46204.429710648146</v>
      </c>
      <c r="BH201" s="14">
        <v>46204</v>
      </c>
      <c r="BI201" t="s">
        <v>997</v>
      </c>
      <c r="BJ201" s="31">
        <v>46204.451307870368</v>
      </c>
      <c r="BK201" s="14">
        <v>46204</v>
      </c>
      <c r="BL201" t="s">
        <v>997</v>
      </c>
      <c r="BM201" s="31">
        <v>46204.451874999999</v>
      </c>
      <c r="BZ201" s="14">
        <v>46204</v>
      </c>
      <c r="CA201" t="s">
        <v>997</v>
      </c>
      <c r="CB201" s="31">
        <v>46204.454502314817</v>
      </c>
      <c r="CC201" s="14">
        <v>46204</v>
      </c>
      <c r="CD201" t="s">
        <v>944</v>
      </c>
      <c r="CE201" s="31">
        <v>46204.494791666664</v>
      </c>
      <c r="CI201" s="14">
        <v>46204</v>
      </c>
      <c r="CJ201" t="s">
        <v>5007</v>
      </c>
      <c r="CK201" s="31">
        <v>46204.762638888889</v>
      </c>
      <c r="CP201" t="str">
        <f>VLOOKUP(A201,Sheet1!$A$2:$E$221,2,0)</f>
        <v>East Zone</v>
      </c>
    </row>
    <row r="202" spans="1:94" x14ac:dyDescent="0.35">
      <c r="A202" t="s">
        <v>5002</v>
      </c>
      <c r="B202">
        <v>68</v>
      </c>
      <c r="C202" t="s">
        <v>9332</v>
      </c>
      <c r="D202" t="s">
        <v>678</v>
      </c>
      <c r="E202" t="s">
        <v>553</v>
      </c>
      <c r="F202" t="s">
        <v>554</v>
      </c>
      <c r="G202" t="s">
        <v>549</v>
      </c>
      <c r="H202" t="s">
        <v>11885</v>
      </c>
      <c r="I202">
        <v>719190</v>
      </c>
      <c r="J202" t="s">
        <v>1074</v>
      </c>
      <c r="K202" t="s">
        <v>11871</v>
      </c>
      <c r="L202" t="s">
        <v>4622</v>
      </c>
      <c r="M202" t="s">
        <v>11886</v>
      </c>
      <c r="N202">
        <v>77000</v>
      </c>
      <c r="O202" t="s">
        <v>939</v>
      </c>
      <c r="P202" t="s">
        <v>940</v>
      </c>
      <c r="Q202" t="s">
        <v>6193</v>
      </c>
      <c r="R202">
        <v>9201093764</v>
      </c>
      <c r="S202" t="s">
        <v>13394</v>
      </c>
      <c r="T202"/>
      <c r="V202" s="14">
        <v>46209</v>
      </c>
      <c r="W202" t="s">
        <v>11874</v>
      </c>
      <c r="X202" s="31">
        <v>46209.572939814818</v>
      </c>
      <c r="AN202" s="14">
        <v>46210</v>
      </c>
      <c r="AO202" t="s">
        <v>10014</v>
      </c>
      <c r="AP202" s="31">
        <v>46210.454664351855</v>
      </c>
      <c r="AT202" s="31">
        <v>46210.454664351855</v>
      </c>
      <c r="AU202" s="14">
        <v>46210</v>
      </c>
      <c r="AV202" t="s">
        <v>10014</v>
      </c>
      <c r="AW202" t="s">
        <v>9429</v>
      </c>
      <c r="AX202" t="s">
        <v>677</v>
      </c>
      <c r="AY202" s="14">
        <v>46210</v>
      </c>
      <c r="AZ202" t="s">
        <v>10014</v>
      </c>
      <c r="BA202" s="31">
        <v>46210.47996527778</v>
      </c>
      <c r="BB202" s="14">
        <v>46210</v>
      </c>
      <c r="BC202" t="s">
        <v>933</v>
      </c>
      <c r="BD202" s="31">
        <v>46210.488738425927</v>
      </c>
      <c r="BE202" s="14">
        <v>46210</v>
      </c>
      <c r="BF202" t="s">
        <v>5233</v>
      </c>
      <c r="BG202" s="31">
        <v>46210.520798611113</v>
      </c>
      <c r="BH202" s="14">
        <v>46210</v>
      </c>
      <c r="BI202" t="s">
        <v>994</v>
      </c>
      <c r="BJ202" s="31">
        <v>46210.546469907407</v>
      </c>
      <c r="BK202" s="14">
        <v>46210</v>
      </c>
      <c r="BL202" t="s">
        <v>994</v>
      </c>
      <c r="BM202" s="31">
        <v>46210.546574074076</v>
      </c>
      <c r="BZ202" s="14">
        <v>46210</v>
      </c>
      <c r="CA202" t="s">
        <v>994</v>
      </c>
      <c r="CB202" s="31">
        <v>46210.549016203702</v>
      </c>
      <c r="CC202" s="14">
        <v>46210</v>
      </c>
      <c r="CD202" t="s">
        <v>1008</v>
      </c>
      <c r="CE202" s="31">
        <v>46210.582488425927</v>
      </c>
      <c r="CI202" s="14">
        <v>46210</v>
      </c>
      <c r="CJ202" t="s">
        <v>10014</v>
      </c>
      <c r="CK202" s="31">
        <v>46210.746712962966</v>
      </c>
      <c r="CP202" t="str">
        <f>VLOOKUP(A202,Sheet1!$A$2:$E$221,2,0)</f>
        <v>East Zone</v>
      </c>
    </row>
    <row r="203" spans="1:94" x14ac:dyDescent="0.35">
      <c r="A203" t="s">
        <v>5002</v>
      </c>
      <c r="B203">
        <v>68</v>
      </c>
      <c r="C203" t="s">
        <v>9332</v>
      </c>
      <c r="D203" t="s">
        <v>678</v>
      </c>
      <c r="E203" t="s">
        <v>553</v>
      </c>
      <c r="F203" t="s">
        <v>554</v>
      </c>
      <c r="G203" t="s">
        <v>549</v>
      </c>
      <c r="H203" t="s">
        <v>10015</v>
      </c>
      <c r="I203">
        <v>786847</v>
      </c>
      <c r="J203" t="s">
        <v>10016</v>
      </c>
      <c r="K203" t="s">
        <v>10017</v>
      </c>
      <c r="L203" t="s">
        <v>4622</v>
      </c>
      <c r="M203" t="s">
        <v>10018</v>
      </c>
      <c r="N203">
        <v>45000</v>
      </c>
      <c r="O203" t="s">
        <v>9889</v>
      </c>
      <c r="P203" t="s">
        <v>9890</v>
      </c>
      <c r="Q203" t="s">
        <v>1000</v>
      </c>
      <c r="R203">
        <v>1448121073</v>
      </c>
      <c r="S203" t="s">
        <v>683</v>
      </c>
      <c r="T203" t="s">
        <v>13344</v>
      </c>
      <c r="U203" s="1">
        <v>46209</v>
      </c>
      <c r="V203" s="14">
        <v>46206</v>
      </c>
      <c r="W203" t="s">
        <v>10019</v>
      </c>
      <c r="X203" s="31">
        <v>46206.723495370374</v>
      </c>
      <c r="AN203" s="14">
        <v>46209</v>
      </c>
      <c r="AO203" t="s">
        <v>1001</v>
      </c>
      <c r="AP203" s="31">
        <v>46209.560381944444</v>
      </c>
      <c r="AT203" s="31">
        <v>46209.560381944444</v>
      </c>
      <c r="AU203" s="14">
        <v>46209</v>
      </c>
      <c r="AV203" t="s">
        <v>1001</v>
      </c>
      <c r="AW203" t="s">
        <v>554</v>
      </c>
      <c r="AX203" t="s">
        <v>678</v>
      </c>
      <c r="AY203" s="14">
        <v>46209</v>
      </c>
      <c r="AZ203" t="s">
        <v>10014</v>
      </c>
      <c r="BA203" s="31">
        <v>46209.635671296295</v>
      </c>
      <c r="BB203" s="14">
        <v>46209</v>
      </c>
      <c r="BC203" t="s">
        <v>933</v>
      </c>
      <c r="BD203" s="31">
        <v>46209.641435185185</v>
      </c>
      <c r="BE203" s="14">
        <v>46209</v>
      </c>
      <c r="BF203" t="s">
        <v>4808</v>
      </c>
      <c r="BG203" s="31">
        <v>46209.666597222225</v>
      </c>
      <c r="BH203" s="14">
        <v>46209</v>
      </c>
      <c r="BI203" t="s">
        <v>994</v>
      </c>
      <c r="BJ203" s="31">
        <v>46209.70884259259</v>
      </c>
      <c r="BN203" s="14">
        <v>46209</v>
      </c>
      <c r="BO203" t="s">
        <v>994</v>
      </c>
      <c r="BP203" s="31">
        <v>46209.709039351852</v>
      </c>
      <c r="CP203" t="str">
        <f>VLOOKUP(A203,Sheet1!$A$2:$E$221,2,0)</f>
        <v>East Zone</v>
      </c>
    </row>
    <row r="204" spans="1:94" x14ac:dyDescent="0.35">
      <c r="A204" t="s">
        <v>5002</v>
      </c>
      <c r="B204">
        <v>68</v>
      </c>
      <c r="C204" t="s">
        <v>9332</v>
      </c>
      <c r="D204" t="s">
        <v>678</v>
      </c>
      <c r="E204" t="s">
        <v>553</v>
      </c>
      <c r="F204" t="s">
        <v>554</v>
      </c>
      <c r="G204" t="s">
        <v>549</v>
      </c>
      <c r="H204" t="s">
        <v>10015</v>
      </c>
      <c r="I204">
        <v>786847</v>
      </c>
      <c r="J204" t="s">
        <v>10016</v>
      </c>
      <c r="K204" t="s">
        <v>10017</v>
      </c>
      <c r="L204" t="s">
        <v>4622</v>
      </c>
      <c r="M204" t="s">
        <v>10018</v>
      </c>
      <c r="N204">
        <v>45000</v>
      </c>
      <c r="O204" t="s">
        <v>9889</v>
      </c>
      <c r="P204" t="s">
        <v>9890</v>
      </c>
      <c r="Q204" t="s">
        <v>3776</v>
      </c>
      <c r="R204">
        <v>9744198773</v>
      </c>
      <c r="S204" t="s">
        <v>13394</v>
      </c>
      <c r="T204"/>
      <c r="V204" s="14">
        <v>46206</v>
      </c>
      <c r="W204" t="s">
        <v>10019</v>
      </c>
      <c r="X204" s="31">
        <v>46206.723483796297</v>
      </c>
      <c r="AN204" s="14">
        <v>46209</v>
      </c>
      <c r="AO204" t="s">
        <v>1001</v>
      </c>
      <c r="AP204" s="31">
        <v>46209.560358796298</v>
      </c>
      <c r="AT204" s="31">
        <v>46209.560358796298</v>
      </c>
      <c r="AU204" s="14">
        <v>46209</v>
      </c>
      <c r="AV204" t="s">
        <v>1001</v>
      </c>
      <c r="AW204" t="s">
        <v>554</v>
      </c>
      <c r="AX204" t="s">
        <v>678</v>
      </c>
      <c r="AY204" s="14">
        <v>46209</v>
      </c>
      <c r="AZ204" t="s">
        <v>10014</v>
      </c>
      <c r="BA204" s="31">
        <v>46209.635636574072</v>
      </c>
      <c r="BB204" s="14">
        <v>46209</v>
      </c>
      <c r="BC204" t="s">
        <v>933</v>
      </c>
      <c r="BD204" s="31">
        <v>46209.641435185185</v>
      </c>
      <c r="BE204" s="14">
        <v>46209</v>
      </c>
      <c r="BF204" t="s">
        <v>4808</v>
      </c>
      <c r="BG204" s="31">
        <v>46209.666574074072</v>
      </c>
      <c r="BH204" s="14">
        <v>46209</v>
      </c>
      <c r="BI204" t="s">
        <v>994</v>
      </c>
      <c r="BJ204" s="31">
        <v>46209.708831018521</v>
      </c>
      <c r="BN204" s="14">
        <v>46209</v>
      </c>
      <c r="BO204" t="s">
        <v>994</v>
      </c>
      <c r="BP204" s="31">
        <v>46209.709027777775</v>
      </c>
      <c r="CP204" t="str">
        <f>VLOOKUP(A204,Sheet1!$A$2:$E$221,2,0)</f>
        <v>East Zone</v>
      </c>
    </row>
    <row r="205" spans="1:94" x14ac:dyDescent="0.35">
      <c r="A205" t="s">
        <v>5002</v>
      </c>
      <c r="B205">
        <v>68</v>
      </c>
      <c r="C205" t="s">
        <v>9332</v>
      </c>
      <c r="D205" t="s">
        <v>678</v>
      </c>
      <c r="E205" t="s">
        <v>553</v>
      </c>
      <c r="F205" t="s">
        <v>554</v>
      </c>
      <c r="G205" t="s">
        <v>549</v>
      </c>
      <c r="H205" t="s">
        <v>10015</v>
      </c>
      <c r="I205">
        <v>786847</v>
      </c>
      <c r="J205" t="s">
        <v>10016</v>
      </c>
      <c r="K205" t="s">
        <v>10017</v>
      </c>
      <c r="L205" t="s">
        <v>4622</v>
      </c>
      <c r="M205" t="s">
        <v>10018</v>
      </c>
      <c r="N205">
        <v>45000</v>
      </c>
      <c r="O205" t="s">
        <v>9889</v>
      </c>
      <c r="P205" t="s">
        <v>9890</v>
      </c>
      <c r="Q205" t="s">
        <v>10020</v>
      </c>
      <c r="R205">
        <v>4450644379</v>
      </c>
      <c r="S205" t="s">
        <v>13394</v>
      </c>
      <c r="T205"/>
      <c r="V205" s="14">
        <v>46206</v>
      </c>
      <c r="W205" t="s">
        <v>10019</v>
      </c>
      <c r="X205" s="31">
        <v>46206.723460648151</v>
      </c>
      <c r="AN205" s="14">
        <v>46209</v>
      </c>
      <c r="AO205" t="s">
        <v>1001</v>
      </c>
      <c r="AP205" s="31">
        <v>46209.560335648152</v>
      </c>
      <c r="AT205" s="31">
        <v>46209.560335648152</v>
      </c>
      <c r="AU205" s="14">
        <v>46209</v>
      </c>
      <c r="AV205" t="s">
        <v>1001</v>
      </c>
      <c r="AW205" t="s">
        <v>554</v>
      </c>
      <c r="AX205" t="s">
        <v>678</v>
      </c>
      <c r="AY205" s="14">
        <v>46209</v>
      </c>
      <c r="AZ205" t="s">
        <v>10014</v>
      </c>
      <c r="BA205" s="31">
        <v>46209.635601851849</v>
      </c>
      <c r="BB205" s="14">
        <v>46209</v>
      </c>
      <c r="BC205" t="s">
        <v>933</v>
      </c>
      <c r="BD205" s="31">
        <v>46209.641435185185</v>
      </c>
      <c r="BE205" s="14">
        <v>46209</v>
      </c>
      <c r="BF205" t="s">
        <v>4808</v>
      </c>
      <c r="BG205" s="31">
        <v>46209.666562500002</v>
      </c>
      <c r="BH205" s="14">
        <v>46209</v>
      </c>
      <c r="BI205" t="s">
        <v>994</v>
      </c>
      <c r="BJ205" s="31">
        <v>46209.708819444444</v>
      </c>
      <c r="BN205" s="14">
        <v>46209</v>
      </c>
      <c r="BO205" t="s">
        <v>994</v>
      </c>
      <c r="BP205" s="31">
        <v>46209.709016203706</v>
      </c>
      <c r="CP205" t="str">
        <f>VLOOKUP(A205,Sheet1!$A$2:$E$221,2,0)</f>
        <v>East Zone</v>
      </c>
    </row>
    <row r="206" spans="1:94" x14ac:dyDescent="0.35">
      <c r="A206" t="s">
        <v>5011</v>
      </c>
      <c r="B206">
        <v>69</v>
      </c>
      <c r="C206" t="s">
        <v>9332</v>
      </c>
      <c r="D206" t="s">
        <v>678</v>
      </c>
      <c r="E206" t="s">
        <v>253</v>
      </c>
      <c r="F206" t="s">
        <v>555</v>
      </c>
      <c r="G206" t="s">
        <v>549</v>
      </c>
      <c r="H206" t="s">
        <v>5012</v>
      </c>
      <c r="I206">
        <v>160114</v>
      </c>
      <c r="J206" t="s">
        <v>1549</v>
      </c>
      <c r="K206" t="s">
        <v>1550</v>
      </c>
      <c r="L206" t="s">
        <v>4622</v>
      </c>
      <c r="M206" t="s">
        <v>5013</v>
      </c>
      <c r="N206">
        <v>40000</v>
      </c>
      <c r="O206" t="s">
        <v>4648</v>
      </c>
      <c r="P206" t="s">
        <v>4649</v>
      </c>
      <c r="Q206" t="s">
        <v>1525</v>
      </c>
      <c r="R206">
        <v>1622631471</v>
      </c>
      <c r="S206" t="s">
        <v>13394</v>
      </c>
      <c r="T206"/>
      <c r="V206" s="14">
        <v>46206</v>
      </c>
      <c r="W206" t="s">
        <v>5014</v>
      </c>
      <c r="X206" s="31">
        <v>46206.502129629633</v>
      </c>
      <c r="AN206" s="14">
        <v>46206</v>
      </c>
      <c r="AO206" t="s">
        <v>1002</v>
      </c>
      <c r="AP206" s="31">
        <v>46206.534224537034</v>
      </c>
      <c r="AT206" s="31">
        <v>46206.534224537034</v>
      </c>
      <c r="AU206" s="14">
        <v>46206</v>
      </c>
      <c r="AV206" t="s">
        <v>1002</v>
      </c>
      <c r="AW206" t="s">
        <v>555</v>
      </c>
      <c r="AX206" t="s">
        <v>678</v>
      </c>
      <c r="AY206" s="14">
        <v>46206</v>
      </c>
      <c r="AZ206" t="s">
        <v>1002</v>
      </c>
      <c r="BA206" s="31">
        <v>46206.561238425929</v>
      </c>
      <c r="BB206" s="14">
        <v>46206</v>
      </c>
      <c r="BC206" t="s">
        <v>933</v>
      </c>
      <c r="BD206" s="31">
        <v>46206.566018518519</v>
      </c>
      <c r="BE206" s="14">
        <v>46206</v>
      </c>
      <c r="BF206" t="s">
        <v>4684</v>
      </c>
      <c r="BG206" s="31">
        <v>46206.61928240741</v>
      </c>
      <c r="BH206" s="14">
        <v>46206</v>
      </c>
      <c r="BI206" t="s">
        <v>996</v>
      </c>
      <c r="BJ206" s="31">
        <v>46206.643969907411</v>
      </c>
      <c r="BK206" s="14">
        <v>46206</v>
      </c>
      <c r="BL206" t="s">
        <v>996</v>
      </c>
      <c r="BM206" s="31">
        <v>46206.644247685188</v>
      </c>
      <c r="BZ206" s="14">
        <v>46206</v>
      </c>
      <c r="CA206" t="s">
        <v>996</v>
      </c>
      <c r="CB206" s="31">
        <v>46206.654421296298</v>
      </c>
      <c r="CC206" s="14">
        <v>46206</v>
      </c>
      <c r="CD206" t="s">
        <v>995</v>
      </c>
      <c r="CE206" s="31">
        <v>46206.66207175926</v>
      </c>
      <c r="CI206" s="14">
        <v>46206</v>
      </c>
      <c r="CJ206" t="s">
        <v>1009</v>
      </c>
      <c r="CK206" s="31">
        <v>46206.724999999999</v>
      </c>
      <c r="CP206" t="str">
        <f>VLOOKUP(A206,Sheet1!$A$2:$E$221,2,0)</f>
        <v>East Zone</v>
      </c>
    </row>
    <row r="207" spans="1:94" x14ac:dyDescent="0.35">
      <c r="A207" t="s">
        <v>5011</v>
      </c>
      <c r="B207">
        <v>69</v>
      </c>
      <c r="C207" t="s">
        <v>9332</v>
      </c>
      <c r="D207" t="s">
        <v>678</v>
      </c>
      <c r="E207" t="s">
        <v>253</v>
      </c>
      <c r="F207" t="s">
        <v>555</v>
      </c>
      <c r="G207" t="s">
        <v>549</v>
      </c>
      <c r="H207" t="s">
        <v>3869</v>
      </c>
      <c r="I207">
        <v>422873</v>
      </c>
      <c r="J207" t="s">
        <v>1547</v>
      </c>
      <c r="K207" t="s">
        <v>1548</v>
      </c>
      <c r="L207" t="s">
        <v>4622</v>
      </c>
      <c r="M207" t="s">
        <v>9343</v>
      </c>
      <c r="N207">
        <v>60000</v>
      </c>
      <c r="O207" t="s">
        <v>982</v>
      </c>
      <c r="P207" t="s">
        <v>983</v>
      </c>
      <c r="Q207" t="s">
        <v>3870</v>
      </c>
      <c r="R207">
        <v>5961556119</v>
      </c>
      <c r="S207" t="s">
        <v>13394</v>
      </c>
      <c r="T207"/>
      <c r="V207" s="14">
        <v>46203</v>
      </c>
      <c r="W207" t="s">
        <v>9344</v>
      </c>
      <c r="X207" s="31">
        <v>46203.656134259261</v>
      </c>
      <c r="AN207" s="14">
        <v>46203</v>
      </c>
      <c r="AO207" t="s">
        <v>1009</v>
      </c>
      <c r="AP207" s="31">
        <v>46203.679155092592</v>
      </c>
      <c r="AT207" s="31">
        <v>46203.679155092592</v>
      </c>
      <c r="AU207" s="14">
        <v>46203</v>
      </c>
      <c r="AV207" t="s">
        <v>1009</v>
      </c>
      <c r="AW207" t="s">
        <v>9345</v>
      </c>
      <c r="AX207" t="s">
        <v>677</v>
      </c>
      <c r="AY207" s="14">
        <v>46204</v>
      </c>
      <c r="AZ207" t="s">
        <v>9344</v>
      </c>
      <c r="BA207" s="31">
        <v>46204.656400462962</v>
      </c>
      <c r="BB207" s="14">
        <v>46204</v>
      </c>
      <c r="BC207" t="s">
        <v>933</v>
      </c>
      <c r="BD207" s="31">
        <v>46204.671203703707</v>
      </c>
      <c r="BE207" s="14">
        <v>46204</v>
      </c>
      <c r="BF207" t="s">
        <v>4640</v>
      </c>
      <c r="BG207" s="31">
        <v>46204.693402777775</v>
      </c>
      <c r="BH207" s="14">
        <v>46204</v>
      </c>
      <c r="BI207" t="s">
        <v>997</v>
      </c>
      <c r="BJ207" s="31">
        <v>46204.714537037034</v>
      </c>
      <c r="BK207" s="14">
        <v>46204</v>
      </c>
      <c r="BL207" t="s">
        <v>997</v>
      </c>
      <c r="BM207" s="31">
        <v>46204.714780092596</v>
      </c>
      <c r="BZ207" s="14">
        <v>46204</v>
      </c>
      <c r="CA207" t="s">
        <v>997</v>
      </c>
      <c r="CB207" s="31">
        <v>46204.720682870371</v>
      </c>
      <c r="CC207" s="14">
        <v>46204</v>
      </c>
      <c r="CD207" t="s">
        <v>995</v>
      </c>
      <c r="CE207" s="31">
        <v>46204.730925925927</v>
      </c>
      <c r="CI207" s="14">
        <v>46205</v>
      </c>
      <c r="CJ207" t="s">
        <v>1009</v>
      </c>
      <c r="CK207" s="31">
        <v>46205.465937499997</v>
      </c>
      <c r="CP207" t="str">
        <f>VLOOKUP(A207,Sheet1!$A$2:$E$221,2,0)</f>
        <v>East Zone</v>
      </c>
    </row>
    <row r="208" spans="1:94" x14ac:dyDescent="0.35">
      <c r="A208" t="s">
        <v>5011</v>
      </c>
      <c r="B208">
        <v>69</v>
      </c>
      <c r="C208" t="s">
        <v>9332</v>
      </c>
      <c r="D208" t="s">
        <v>678</v>
      </c>
      <c r="E208" t="s">
        <v>253</v>
      </c>
      <c r="F208" t="s">
        <v>555</v>
      </c>
      <c r="G208" t="s">
        <v>549</v>
      </c>
      <c r="H208" t="s">
        <v>9448</v>
      </c>
      <c r="I208">
        <v>441666</v>
      </c>
      <c r="J208" t="s">
        <v>1004</v>
      </c>
      <c r="K208" t="s">
        <v>1005</v>
      </c>
      <c r="L208" t="s">
        <v>4622</v>
      </c>
      <c r="M208" t="s">
        <v>10021</v>
      </c>
      <c r="N208">
        <v>40000</v>
      </c>
      <c r="O208" t="s">
        <v>9418</v>
      </c>
      <c r="P208" t="s">
        <v>9419</v>
      </c>
      <c r="Q208" t="s">
        <v>10022</v>
      </c>
      <c r="R208">
        <v>6340855184</v>
      </c>
      <c r="S208" t="s">
        <v>13394</v>
      </c>
      <c r="T208"/>
      <c r="V208" s="14">
        <v>46209</v>
      </c>
      <c r="W208" t="s">
        <v>5020</v>
      </c>
      <c r="X208" s="31">
        <v>46209.643726851849</v>
      </c>
      <c r="AN208" s="14">
        <v>46209</v>
      </c>
      <c r="AO208" t="s">
        <v>1002</v>
      </c>
      <c r="AP208" s="31">
        <v>46209.744432870371</v>
      </c>
      <c r="AT208" s="31">
        <v>46209.744432870371</v>
      </c>
      <c r="AU208" s="14">
        <v>46209</v>
      </c>
      <c r="AV208" t="s">
        <v>1002</v>
      </c>
      <c r="AW208" t="s">
        <v>555</v>
      </c>
      <c r="AX208" t="s">
        <v>678</v>
      </c>
      <c r="AY208" s="14">
        <v>46209</v>
      </c>
      <c r="AZ208" t="s">
        <v>1002</v>
      </c>
      <c r="BA208" s="31">
        <v>46209.744884259257</v>
      </c>
      <c r="BB208" s="14">
        <v>46209</v>
      </c>
      <c r="BC208" t="s">
        <v>933</v>
      </c>
      <c r="BD208" s="31">
        <v>46209.753217592595</v>
      </c>
      <c r="BE208" s="14">
        <v>46209</v>
      </c>
      <c r="BF208" t="s">
        <v>4808</v>
      </c>
      <c r="BG208" s="31">
        <v>46209.758715277778</v>
      </c>
      <c r="BH208" s="14">
        <v>46209</v>
      </c>
      <c r="BI208" t="s">
        <v>996</v>
      </c>
      <c r="BJ208" s="31">
        <v>46209.800555555557</v>
      </c>
      <c r="BK208" s="14">
        <v>46209</v>
      </c>
      <c r="BL208" t="s">
        <v>996</v>
      </c>
      <c r="BM208" s="31">
        <v>46209.800798611112</v>
      </c>
      <c r="BZ208" s="14">
        <v>46209</v>
      </c>
      <c r="CA208" t="s">
        <v>996</v>
      </c>
      <c r="CB208" s="31">
        <v>46209.803425925929</v>
      </c>
      <c r="CC208" s="14">
        <v>46209</v>
      </c>
      <c r="CD208" t="s">
        <v>1008</v>
      </c>
      <c r="CE208" s="31">
        <v>46209.811631944445</v>
      </c>
      <c r="CI208" s="14">
        <v>46210</v>
      </c>
      <c r="CJ208" t="s">
        <v>5016</v>
      </c>
      <c r="CK208" s="31">
        <v>46210.520729166667</v>
      </c>
      <c r="CP208" t="str">
        <f>VLOOKUP(A208,Sheet1!$A$2:$E$221,2,0)</f>
        <v>East Zone</v>
      </c>
    </row>
    <row r="209" spans="1:94" x14ac:dyDescent="0.35">
      <c r="A209" t="s">
        <v>5011</v>
      </c>
      <c r="B209">
        <v>69</v>
      </c>
      <c r="C209" t="s">
        <v>9332</v>
      </c>
      <c r="D209" t="s">
        <v>678</v>
      </c>
      <c r="E209" t="s">
        <v>253</v>
      </c>
      <c r="F209" t="s">
        <v>555</v>
      </c>
      <c r="G209" t="s">
        <v>549</v>
      </c>
      <c r="H209" t="s">
        <v>9448</v>
      </c>
      <c r="I209">
        <v>441666</v>
      </c>
      <c r="J209" t="s">
        <v>1004</v>
      </c>
      <c r="K209" t="s">
        <v>1005</v>
      </c>
      <c r="L209" t="s">
        <v>4622</v>
      </c>
      <c r="M209" t="s">
        <v>10021</v>
      </c>
      <c r="N209">
        <v>70000</v>
      </c>
      <c r="O209" t="s">
        <v>9479</v>
      </c>
      <c r="P209" t="s">
        <v>9480</v>
      </c>
      <c r="Q209" t="s">
        <v>1102</v>
      </c>
      <c r="R209">
        <v>2936099247</v>
      </c>
      <c r="S209" t="s">
        <v>13394</v>
      </c>
      <c r="T209"/>
      <c r="V209" s="14">
        <v>46209</v>
      </c>
      <c r="W209" t="s">
        <v>5020</v>
      </c>
      <c r="X209" s="31">
        <v>46209.643761574072</v>
      </c>
      <c r="AN209" s="14">
        <v>46209</v>
      </c>
      <c r="AO209" t="s">
        <v>1002</v>
      </c>
      <c r="AP209" s="31">
        <v>46209.744456018518</v>
      </c>
      <c r="AT209" s="31">
        <v>46209.744456018518</v>
      </c>
      <c r="AU209" s="14">
        <v>46209</v>
      </c>
      <c r="AV209" t="s">
        <v>1002</v>
      </c>
      <c r="AW209" t="s">
        <v>555</v>
      </c>
      <c r="AX209" t="s">
        <v>678</v>
      </c>
      <c r="AY209" s="14">
        <v>46209</v>
      </c>
      <c r="AZ209" t="s">
        <v>1002</v>
      </c>
      <c r="BA209" s="31">
        <v>46209.74490740741</v>
      </c>
      <c r="BB209" s="14">
        <v>46209</v>
      </c>
      <c r="BC209" t="s">
        <v>933</v>
      </c>
      <c r="BD209" s="31">
        <v>46209.753217592595</v>
      </c>
      <c r="BE209" s="14">
        <v>46209</v>
      </c>
      <c r="BF209" t="s">
        <v>4808</v>
      </c>
      <c r="BG209" s="31">
        <v>46209.758726851855</v>
      </c>
      <c r="BH209" s="14">
        <v>46209</v>
      </c>
      <c r="BI209" t="s">
        <v>996</v>
      </c>
      <c r="BJ209" s="31">
        <v>46209.800567129627</v>
      </c>
      <c r="BK209" s="14">
        <v>46209</v>
      </c>
      <c r="BL209" t="s">
        <v>996</v>
      </c>
      <c r="BM209" s="31">
        <v>46209.800810185188</v>
      </c>
      <c r="BZ209" s="14">
        <v>46209</v>
      </c>
      <c r="CA209" t="s">
        <v>996</v>
      </c>
      <c r="CB209" s="31">
        <v>46209.803437499999</v>
      </c>
      <c r="CC209" s="14">
        <v>46209</v>
      </c>
      <c r="CD209" t="s">
        <v>1008</v>
      </c>
      <c r="CE209" s="31">
        <v>46209.811631944445</v>
      </c>
      <c r="CI209" s="14">
        <v>46210</v>
      </c>
      <c r="CJ209" t="s">
        <v>5016</v>
      </c>
      <c r="CK209" s="31">
        <v>46210.520729166667</v>
      </c>
      <c r="CP209" t="str">
        <f>VLOOKUP(A209,Sheet1!$A$2:$E$221,2,0)</f>
        <v>East Zone</v>
      </c>
    </row>
    <row r="210" spans="1:94" x14ac:dyDescent="0.35">
      <c r="A210" t="s">
        <v>5011</v>
      </c>
      <c r="B210">
        <v>69</v>
      </c>
      <c r="C210" t="s">
        <v>9332</v>
      </c>
      <c r="D210" t="s">
        <v>678</v>
      </c>
      <c r="E210" t="s">
        <v>253</v>
      </c>
      <c r="F210" t="s">
        <v>555</v>
      </c>
      <c r="G210" t="s">
        <v>549</v>
      </c>
      <c r="H210" t="s">
        <v>3963</v>
      </c>
      <c r="I210">
        <v>453026</v>
      </c>
      <c r="J210" t="s">
        <v>3847</v>
      </c>
      <c r="K210" t="s">
        <v>3848</v>
      </c>
      <c r="L210" t="s">
        <v>4622</v>
      </c>
      <c r="M210" t="s">
        <v>5015</v>
      </c>
      <c r="N210">
        <v>70000</v>
      </c>
      <c r="O210" t="s">
        <v>958</v>
      </c>
      <c r="P210" t="s">
        <v>959</v>
      </c>
      <c r="Q210" t="s">
        <v>3964</v>
      </c>
      <c r="R210">
        <v>8703037804</v>
      </c>
      <c r="S210" t="s">
        <v>13394</v>
      </c>
      <c r="T210"/>
      <c r="V210" s="14">
        <v>46204</v>
      </c>
      <c r="W210" t="s">
        <v>5016</v>
      </c>
      <c r="X210" s="31">
        <v>46204.57613425926</v>
      </c>
      <c r="AN210" s="14">
        <v>46205</v>
      </c>
      <c r="AO210" t="s">
        <v>1002</v>
      </c>
      <c r="AP210" s="31">
        <v>46205.381793981483</v>
      </c>
      <c r="AT210" s="31">
        <v>46205.381793981483</v>
      </c>
      <c r="AU210" s="14">
        <v>46205</v>
      </c>
      <c r="AV210" t="s">
        <v>1002</v>
      </c>
      <c r="AW210" t="s">
        <v>555</v>
      </c>
      <c r="AX210" t="s">
        <v>678</v>
      </c>
      <c r="AY210" s="14">
        <v>46205</v>
      </c>
      <c r="AZ210" t="s">
        <v>5016</v>
      </c>
      <c r="BA210" s="31">
        <v>46205.420717592591</v>
      </c>
      <c r="BB210" s="14">
        <v>46205</v>
      </c>
      <c r="BC210" t="s">
        <v>933</v>
      </c>
      <c r="BD210" s="31">
        <v>46205.429837962962</v>
      </c>
      <c r="BE210" s="14">
        <v>46205</v>
      </c>
      <c r="BF210" t="s">
        <v>4788</v>
      </c>
      <c r="BG210" s="31">
        <v>46205.434050925927</v>
      </c>
      <c r="BH210" s="14">
        <v>46205</v>
      </c>
      <c r="BI210" t="s">
        <v>997</v>
      </c>
      <c r="BJ210" s="31">
        <v>46205.454884259256</v>
      </c>
      <c r="BK210" s="14">
        <v>46205</v>
      </c>
      <c r="BL210" t="s">
        <v>997</v>
      </c>
      <c r="BM210" s="31">
        <v>46205.457905092589</v>
      </c>
      <c r="BZ210" s="14">
        <v>46205</v>
      </c>
      <c r="CA210" t="s">
        <v>997</v>
      </c>
      <c r="CB210" s="31">
        <v>46205.466296296298</v>
      </c>
      <c r="CC210" s="14">
        <v>46205</v>
      </c>
      <c r="CD210" t="s">
        <v>995</v>
      </c>
      <c r="CE210" s="31">
        <v>46205.474606481483</v>
      </c>
      <c r="CI210" s="14">
        <v>46205</v>
      </c>
      <c r="CJ210" t="s">
        <v>1009</v>
      </c>
      <c r="CK210" s="31">
        <v>46205.751666666663</v>
      </c>
      <c r="CP210" t="str">
        <f>VLOOKUP(A210,Sheet1!$A$2:$E$221,2,0)</f>
        <v>East Zone</v>
      </c>
    </row>
    <row r="211" spans="1:94" x14ac:dyDescent="0.35">
      <c r="A211" t="s">
        <v>5011</v>
      </c>
      <c r="B211">
        <v>69</v>
      </c>
      <c r="C211" t="s">
        <v>9332</v>
      </c>
      <c r="D211" t="s">
        <v>678</v>
      </c>
      <c r="E211" t="s">
        <v>253</v>
      </c>
      <c r="F211" t="s">
        <v>555</v>
      </c>
      <c r="G211" t="s">
        <v>549</v>
      </c>
      <c r="H211" t="s">
        <v>3648</v>
      </c>
      <c r="I211">
        <v>560653</v>
      </c>
      <c r="J211" t="s">
        <v>1549</v>
      </c>
      <c r="K211" t="s">
        <v>1550</v>
      </c>
      <c r="L211" t="s">
        <v>4622</v>
      </c>
      <c r="M211" t="s">
        <v>9346</v>
      </c>
      <c r="N211">
        <v>60000</v>
      </c>
      <c r="O211" t="s">
        <v>982</v>
      </c>
      <c r="P211" t="s">
        <v>983</v>
      </c>
      <c r="Q211" t="s">
        <v>3649</v>
      </c>
      <c r="R211">
        <v>2536481209</v>
      </c>
      <c r="S211" t="s">
        <v>13394</v>
      </c>
      <c r="T211"/>
      <c r="V211" s="14">
        <v>46201</v>
      </c>
      <c r="W211" t="s">
        <v>5014</v>
      </c>
      <c r="X211" s="31">
        <v>46201.494247685187</v>
      </c>
      <c r="AN211" s="14">
        <v>46203</v>
      </c>
      <c r="AO211" t="s">
        <v>1009</v>
      </c>
      <c r="AP211" s="31">
        <v>46203.637939814813</v>
      </c>
      <c r="AT211" s="31">
        <v>46203.637939814813</v>
      </c>
      <c r="AU211" s="14">
        <v>46203</v>
      </c>
      <c r="AV211" t="s">
        <v>1009</v>
      </c>
      <c r="AW211" t="s">
        <v>9345</v>
      </c>
      <c r="AX211" t="s">
        <v>677</v>
      </c>
      <c r="AY211" s="14">
        <v>46204</v>
      </c>
      <c r="AZ211" t="s">
        <v>1009</v>
      </c>
      <c r="BA211" s="31">
        <v>46204.404479166667</v>
      </c>
      <c r="BB211" s="14">
        <v>46204</v>
      </c>
      <c r="BC211" t="s">
        <v>933</v>
      </c>
      <c r="BD211" s="31">
        <v>46204.412499999999</v>
      </c>
      <c r="BE211" s="14">
        <v>46204</v>
      </c>
      <c r="BF211" t="s">
        <v>4788</v>
      </c>
      <c r="BG211" s="31">
        <v>46204.426863425928</v>
      </c>
      <c r="BH211" s="14">
        <v>46204</v>
      </c>
      <c r="BI211" t="s">
        <v>996</v>
      </c>
      <c r="BJ211" s="31">
        <v>46204.459398148145</v>
      </c>
      <c r="BK211" s="14">
        <v>46204</v>
      </c>
      <c r="BL211" t="s">
        <v>996</v>
      </c>
      <c r="BM211" s="31">
        <v>46204.460219907407</v>
      </c>
      <c r="BZ211" s="14">
        <v>46204</v>
      </c>
      <c r="CA211" t="s">
        <v>996</v>
      </c>
      <c r="CB211" s="31">
        <v>46204.465543981481</v>
      </c>
      <c r="CC211" s="14">
        <v>46204</v>
      </c>
      <c r="CD211" t="s">
        <v>1008</v>
      </c>
      <c r="CE211" s="31">
        <v>46204.467245370368</v>
      </c>
      <c r="CI211" s="14">
        <v>46204</v>
      </c>
      <c r="CJ211" t="s">
        <v>1009</v>
      </c>
      <c r="CK211" s="31">
        <v>46204.594618055555</v>
      </c>
      <c r="CP211" t="str">
        <f>VLOOKUP(A211,Sheet1!$A$2:$E$221,2,0)</f>
        <v>East Zone</v>
      </c>
    </row>
    <row r="212" spans="1:94" x14ac:dyDescent="0.35">
      <c r="A212" t="s">
        <v>5011</v>
      </c>
      <c r="B212">
        <v>69</v>
      </c>
      <c r="C212" t="s">
        <v>9332</v>
      </c>
      <c r="D212" t="s">
        <v>678</v>
      </c>
      <c r="E212" t="s">
        <v>253</v>
      </c>
      <c r="F212" t="s">
        <v>555</v>
      </c>
      <c r="G212" t="s">
        <v>549</v>
      </c>
      <c r="H212" t="s">
        <v>5017</v>
      </c>
      <c r="I212">
        <v>627425</v>
      </c>
      <c r="J212" t="s">
        <v>1004</v>
      </c>
      <c r="K212" t="s">
        <v>1005</v>
      </c>
      <c r="L212" t="s">
        <v>4622</v>
      </c>
      <c r="M212" t="s">
        <v>5018</v>
      </c>
      <c r="N212">
        <v>45000</v>
      </c>
      <c r="O212" t="s">
        <v>4630</v>
      </c>
      <c r="P212" t="s">
        <v>4631</v>
      </c>
      <c r="Q212" t="s">
        <v>5019</v>
      </c>
      <c r="R212">
        <v>3394997067</v>
      </c>
      <c r="S212" t="s">
        <v>13394</v>
      </c>
      <c r="T212"/>
      <c r="V212" s="14">
        <v>46205</v>
      </c>
      <c r="W212" t="s">
        <v>5020</v>
      </c>
      <c r="X212" s="31">
        <v>46205.81355324074</v>
      </c>
      <c r="AN212" s="14">
        <v>46206</v>
      </c>
      <c r="AO212" t="s">
        <v>1002</v>
      </c>
      <c r="AP212" s="31">
        <v>46206.500150462962</v>
      </c>
      <c r="AT212" s="31">
        <v>46206.500150462962</v>
      </c>
      <c r="AU212" s="14">
        <v>46206</v>
      </c>
      <c r="AV212" t="s">
        <v>1002</v>
      </c>
      <c r="AW212" t="s">
        <v>555</v>
      </c>
      <c r="AX212" t="s">
        <v>678</v>
      </c>
      <c r="AY212" s="14">
        <v>46206</v>
      </c>
      <c r="AZ212" t="s">
        <v>1002</v>
      </c>
      <c r="BA212" s="31">
        <v>46206.523645833331</v>
      </c>
      <c r="BB212" s="14">
        <v>46206</v>
      </c>
      <c r="BC212" t="s">
        <v>933</v>
      </c>
      <c r="BD212" s="31">
        <v>46206.533217592594</v>
      </c>
      <c r="BE212" s="14">
        <v>46206</v>
      </c>
      <c r="BF212" t="s">
        <v>4640</v>
      </c>
      <c r="BG212" s="31">
        <v>46206.547118055554</v>
      </c>
      <c r="BH212" s="14">
        <v>46206</v>
      </c>
      <c r="BI212" t="s">
        <v>996</v>
      </c>
      <c r="BJ212" s="31">
        <v>46206.579780092594</v>
      </c>
      <c r="BK212" s="14">
        <v>46206</v>
      </c>
      <c r="BL212" t="s">
        <v>996</v>
      </c>
      <c r="BM212" s="31">
        <v>46206.580324074072</v>
      </c>
      <c r="BZ212" s="14">
        <v>46206</v>
      </c>
      <c r="CA212" t="s">
        <v>996</v>
      </c>
      <c r="CB212" s="31">
        <v>46206.594004629631</v>
      </c>
      <c r="CC212" s="14">
        <v>46206</v>
      </c>
      <c r="CD212" t="s">
        <v>995</v>
      </c>
      <c r="CE212" s="31">
        <v>46206.603738425925</v>
      </c>
      <c r="CI212" s="14">
        <v>46206</v>
      </c>
      <c r="CJ212" t="s">
        <v>1009</v>
      </c>
      <c r="CK212" s="31">
        <v>46206.743020833332</v>
      </c>
      <c r="CP212" t="str">
        <f>VLOOKUP(A212,Sheet1!$A$2:$E$221,2,0)</f>
        <v>East Zone</v>
      </c>
    </row>
    <row r="213" spans="1:94" x14ac:dyDescent="0.35">
      <c r="A213" t="s">
        <v>5011</v>
      </c>
      <c r="B213">
        <v>69</v>
      </c>
      <c r="C213" t="s">
        <v>9332</v>
      </c>
      <c r="D213" t="s">
        <v>678</v>
      </c>
      <c r="E213" t="s">
        <v>253</v>
      </c>
      <c r="F213" t="s">
        <v>555</v>
      </c>
      <c r="G213" t="s">
        <v>549</v>
      </c>
      <c r="H213" t="s">
        <v>1003</v>
      </c>
      <c r="I213">
        <v>684777</v>
      </c>
      <c r="J213" t="s">
        <v>1004</v>
      </c>
      <c r="K213" t="s">
        <v>1005</v>
      </c>
      <c r="L213" t="s">
        <v>4622</v>
      </c>
      <c r="M213" t="s">
        <v>5021</v>
      </c>
      <c r="N213">
        <v>65000</v>
      </c>
      <c r="O213" t="s">
        <v>1006</v>
      </c>
      <c r="P213" t="s">
        <v>1007</v>
      </c>
      <c r="Q213" t="s">
        <v>5022</v>
      </c>
      <c r="R213">
        <v>2833918131</v>
      </c>
      <c r="S213" t="s">
        <v>13394</v>
      </c>
      <c r="T213"/>
      <c r="V213" s="14">
        <v>46203</v>
      </c>
      <c r="W213" t="s">
        <v>5020</v>
      </c>
      <c r="X213" s="31">
        <v>46203.74763888889</v>
      </c>
      <c r="AN213" s="14">
        <v>46204</v>
      </c>
      <c r="AO213" t="s">
        <v>1002</v>
      </c>
      <c r="AP213" s="31">
        <v>46204.513784722221</v>
      </c>
      <c r="AT213" s="31">
        <v>46204.513784722221</v>
      </c>
      <c r="AU213" s="14">
        <v>46204</v>
      </c>
      <c r="AV213" t="s">
        <v>1002</v>
      </c>
      <c r="AW213" t="s">
        <v>555</v>
      </c>
      <c r="AX213" t="s">
        <v>678</v>
      </c>
      <c r="AY213" s="14">
        <v>46204</v>
      </c>
      <c r="AZ213" t="s">
        <v>1002</v>
      </c>
      <c r="BA213" s="31">
        <v>46204.526296296295</v>
      </c>
      <c r="BB213" s="14">
        <v>46204</v>
      </c>
      <c r="BC213" t="s">
        <v>933</v>
      </c>
      <c r="BD213" s="31">
        <v>46204.539189814815</v>
      </c>
      <c r="BE213" s="14">
        <v>46204</v>
      </c>
      <c r="BF213" t="s">
        <v>4886</v>
      </c>
      <c r="BG213" s="31">
        <v>46204.568148148152</v>
      </c>
      <c r="BH213" s="14">
        <v>46204</v>
      </c>
      <c r="BI213" t="s">
        <v>997</v>
      </c>
      <c r="BJ213" s="31">
        <v>46204.598043981481</v>
      </c>
      <c r="BK213" s="14">
        <v>46204</v>
      </c>
      <c r="BL213" t="s">
        <v>997</v>
      </c>
      <c r="BM213" s="31">
        <v>46204.598171296297</v>
      </c>
      <c r="BZ213" s="14">
        <v>46204</v>
      </c>
      <c r="CA213" t="s">
        <v>997</v>
      </c>
      <c r="CB213" s="31">
        <v>46204.606238425928</v>
      </c>
      <c r="CC213" s="14">
        <v>46204</v>
      </c>
      <c r="CD213" t="s">
        <v>1008</v>
      </c>
      <c r="CE213" s="31">
        <v>46204.609664351854</v>
      </c>
      <c r="CI213" s="14">
        <v>46204</v>
      </c>
      <c r="CJ213" t="s">
        <v>1009</v>
      </c>
      <c r="CK213" s="31">
        <v>46204.762245370373</v>
      </c>
      <c r="CP213" t="str">
        <f>VLOOKUP(A213,Sheet1!$A$2:$E$221,2,0)</f>
        <v>East Zone</v>
      </c>
    </row>
    <row r="214" spans="1:94" x14ac:dyDescent="0.35">
      <c r="A214" t="s">
        <v>5023</v>
      </c>
      <c r="B214">
        <v>90</v>
      </c>
      <c r="C214" t="s">
        <v>9332</v>
      </c>
      <c r="D214" t="s">
        <v>678</v>
      </c>
      <c r="E214" t="s">
        <v>602</v>
      </c>
      <c r="F214" t="s">
        <v>603</v>
      </c>
      <c r="G214" t="s">
        <v>295</v>
      </c>
      <c r="H214" t="s">
        <v>5024</v>
      </c>
      <c r="I214">
        <v>62478</v>
      </c>
      <c r="J214" t="s">
        <v>1010</v>
      </c>
      <c r="K214" t="s">
        <v>5025</v>
      </c>
      <c r="L214" t="s">
        <v>4622</v>
      </c>
      <c r="M214" t="s">
        <v>5026</v>
      </c>
      <c r="N214">
        <v>55000</v>
      </c>
      <c r="O214" t="s">
        <v>4041</v>
      </c>
      <c r="P214" t="s">
        <v>4042</v>
      </c>
      <c r="Q214" t="s">
        <v>5027</v>
      </c>
      <c r="R214">
        <v>9841821337</v>
      </c>
      <c r="S214" t="s">
        <v>13394</v>
      </c>
      <c r="T214"/>
      <c r="V214" s="14">
        <v>46205</v>
      </c>
      <c r="W214" t="s">
        <v>5028</v>
      </c>
      <c r="X214" s="31">
        <v>46205.565289351849</v>
      </c>
      <c r="AN214" s="14">
        <v>46205</v>
      </c>
      <c r="AO214" t="s">
        <v>5029</v>
      </c>
      <c r="AP214" s="31">
        <v>46205.590925925928</v>
      </c>
      <c r="AT214" s="31">
        <v>46205.590925925928</v>
      </c>
      <c r="AU214" s="14">
        <v>46205</v>
      </c>
      <c r="AV214" t="s">
        <v>5029</v>
      </c>
      <c r="AW214" t="s">
        <v>603</v>
      </c>
      <c r="AX214" t="s">
        <v>678</v>
      </c>
      <c r="AY214" s="14">
        <v>46205</v>
      </c>
      <c r="AZ214" t="s">
        <v>5030</v>
      </c>
      <c r="BA214" s="31">
        <v>46205.650960648149</v>
      </c>
      <c r="BB214" s="14">
        <v>46205</v>
      </c>
      <c r="BC214" t="s">
        <v>933</v>
      </c>
      <c r="BD214" s="31">
        <v>46205.658460648148</v>
      </c>
      <c r="BE214" s="14">
        <v>46205</v>
      </c>
      <c r="BF214" t="s">
        <v>4808</v>
      </c>
      <c r="BG214" s="31">
        <v>46205.710347222222</v>
      </c>
      <c r="BH214" s="14">
        <v>46205</v>
      </c>
      <c r="BI214" t="s">
        <v>996</v>
      </c>
      <c r="BJ214" s="31">
        <v>46205.725405092591</v>
      </c>
      <c r="BK214" s="14">
        <v>46205</v>
      </c>
      <c r="BL214" t="s">
        <v>996</v>
      </c>
      <c r="BM214" s="31">
        <v>46205.726134259261</v>
      </c>
      <c r="BZ214" s="14">
        <v>46205</v>
      </c>
      <c r="CA214" t="s">
        <v>996</v>
      </c>
      <c r="CB214" s="31">
        <v>46205.732037037036</v>
      </c>
      <c r="CC214" s="14">
        <v>46205</v>
      </c>
      <c r="CD214" t="s">
        <v>957</v>
      </c>
      <c r="CE214" s="31">
        <v>46205.881979166668</v>
      </c>
      <c r="CI214" s="14">
        <v>46206</v>
      </c>
      <c r="CJ214" t="s">
        <v>5030</v>
      </c>
      <c r="CK214" s="31">
        <v>46206.564143518517</v>
      </c>
      <c r="CP214" t="str">
        <f>VLOOKUP(A214,Sheet1!$A$2:$E$221,2,0)</f>
        <v>East Zone</v>
      </c>
    </row>
    <row r="215" spans="1:94" x14ac:dyDescent="0.35">
      <c r="A215" t="s">
        <v>5023</v>
      </c>
      <c r="B215">
        <v>90</v>
      </c>
      <c r="C215" t="s">
        <v>9332</v>
      </c>
      <c r="D215" t="s">
        <v>678</v>
      </c>
      <c r="E215" t="s">
        <v>602</v>
      </c>
      <c r="F215" t="s">
        <v>603</v>
      </c>
      <c r="G215" t="s">
        <v>295</v>
      </c>
      <c r="H215" t="s">
        <v>5031</v>
      </c>
      <c r="I215">
        <v>63975</v>
      </c>
      <c r="J215" t="s">
        <v>1010</v>
      </c>
      <c r="K215" t="s">
        <v>5025</v>
      </c>
      <c r="L215" t="s">
        <v>4622</v>
      </c>
      <c r="M215" t="s">
        <v>5032</v>
      </c>
      <c r="N215">
        <v>55000</v>
      </c>
      <c r="O215" t="s">
        <v>4041</v>
      </c>
      <c r="P215" t="s">
        <v>4042</v>
      </c>
      <c r="Q215" t="s">
        <v>2989</v>
      </c>
      <c r="R215">
        <v>6964696055</v>
      </c>
      <c r="S215" t="s">
        <v>13394</v>
      </c>
      <c r="T215"/>
      <c r="V215" s="14">
        <v>46204</v>
      </c>
      <c r="W215" t="s">
        <v>5028</v>
      </c>
      <c r="X215" s="31">
        <v>46204.639780092592</v>
      </c>
      <c r="AN215" s="14">
        <v>46205</v>
      </c>
      <c r="AO215" t="s">
        <v>5029</v>
      </c>
      <c r="AP215" s="31">
        <v>46205.459340277775</v>
      </c>
      <c r="AT215" s="31">
        <v>46205.459340277775</v>
      </c>
      <c r="AU215" s="14">
        <v>46205</v>
      </c>
      <c r="AV215" t="s">
        <v>5029</v>
      </c>
      <c r="AW215" t="s">
        <v>603</v>
      </c>
      <c r="AX215" t="s">
        <v>678</v>
      </c>
      <c r="AY215" s="14">
        <v>46205</v>
      </c>
      <c r="AZ215" t="s">
        <v>5030</v>
      </c>
      <c r="BA215" s="31">
        <v>46205.498472222222</v>
      </c>
      <c r="BB215" s="14">
        <v>46205</v>
      </c>
      <c r="BC215" t="s">
        <v>933</v>
      </c>
      <c r="BD215" s="31">
        <v>46205.50267361111</v>
      </c>
      <c r="BE215" s="14">
        <v>46205</v>
      </c>
      <c r="BF215" t="s">
        <v>4643</v>
      </c>
      <c r="BG215" s="31">
        <v>46205.520289351851</v>
      </c>
      <c r="BH215" s="14">
        <v>46205</v>
      </c>
      <c r="BI215" t="s">
        <v>997</v>
      </c>
      <c r="BJ215" s="31">
        <v>46205.535636574074</v>
      </c>
      <c r="BK215" s="14">
        <v>46205</v>
      </c>
      <c r="BL215" t="s">
        <v>997</v>
      </c>
      <c r="BM215" s="31">
        <v>46205.535787037035</v>
      </c>
      <c r="BZ215" s="14">
        <v>46205</v>
      </c>
      <c r="CA215" t="s">
        <v>997</v>
      </c>
      <c r="CB215" s="31">
        <v>46205.542928240742</v>
      </c>
      <c r="CC215" s="14">
        <v>46205</v>
      </c>
      <c r="CD215" t="s">
        <v>1212</v>
      </c>
      <c r="CE215" s="31">
        <v>46205.62263888889</v>
      </c>
      <c r="CI215" s="14">
        <v>46205</v>
      </c>
      <c r="CJ215" t="s">
        <v>5030</v>
      </c>
      <c r="CK215" s="31">
        <v>46205.697696759256</v>
      </c>
      <c r="CP215" t="str">
        <f>VLOOKUP(A215,Sheet1!$A$2:$E$221,2,0)</f>
        <v>East Zone</v>
      </c>
    </row>
    <row r="216" spans="1:94" x14ac:dyDescent="0.35">
      <c r="A216" t="s">
        <v>5023</v>
      </c>
      <c r="B216">
        <v>90</v>
      </c>
      <c r="C216" t="s">
        <v>9332</v>
      </c>
      <c r="D216" t="s">
        <v>678</v>
      </c>
      <c r="E216" t="s">
        <v>602</v>
      </c>
      <c r="F216" t="s">
        <v>603</v>
      </c>
      <c r="G216" t="s">
        <v>295</v>
      </c>
      <c r="H216" t="s">
        <v>10023</v>
      </c>
      <c r="I216">
        <v>83806</v>
      </c>
      <c r="J216" t="s">
        <v>4285</v>
      </c>
      <c r="K216" t="s">
        <v>4286</v>
      </c>
      <c r="L216" t="s">
        <v>4622</v>
      </c>
      <c r="M216" t="s">
        <v>10024</v>
      </c>
      <c r="N216">
        <v>45000</v>
      </c>
      <c r="O216" t="s">
        <v>4630</v>
      </c>
      <c r="P216" t="s">
        <v>4631</v>
      </c>
      <c r="Q216" t="s">
        <v>10025</v>
      </c>
      <c r="R216">
        <v>2310851683</v>
      </c>
      <c r="S216" t="s">
        <v>683</v>
      </c>
      <c r="T216" t="s">
        <v>13324</v>
      </c>
      <c r="U216" s="1">
        <v>46210</v>
      </c>
      <c r="V216" s="14">
        <v>46209</v>
      </c>
      <c r="W216" t="s">
        <v>5057</v>
      </c>
      <c r="X216" s="31">
        <v>46209.665138888886</v>
      </c>
      <c r="AN216" s="14">
        <v>46209</v>
      </c>
      <c r="AO216" t="s">
        <v>5030</v>
      </c>
      <c r="AP216" s="31">
        <v>46209.69326388889</v>
      </c>
      <c r="AT216" s="31">
        <v>46209.69326388889</v>
      </c>
      <c r="AU216" s="14">
        <v>46209</v>
      </c>
      <c r="AV216" t="s">
        <v>5030</v>
      </c>
      <c r="AW216" t="s">
        <v>5036</v>
      </c>
      <c r="AX216" t="s">
        <v>677</v>
      </c>
      <c r="AY216" s="14">
        <v>46209</v>
      </c>
      <c r="AZ216" t="s">
        <v>5030</v>
      </c>
      <c r="BA216" s="31">
        <v>46209.694155092591</v>
      </c>
      <c r="BB216" s="14">
        <v>46209</v>
      </c>
      <c r="BC216" t="s">
        <v>933</v>
      </c>
      <c r="BD216" s="31">
        <v>46209.702777777777</v>
      </c>
      <c r="BE216" s="14">
        <v>46209</v>
      </c>
      <c r="BF216" t="s">
        <v>5362</v>
      </c>
      <c r="BG216" s="31">
        <v>46209.710833333331</v>
      </c>
      <c r="BH216" s="14">
        <v>46209</v>
      </c>
      <c r="BI216" t="s">
        <v>996</v>
      </c>
      <c r="BJ216" s="31">
        <v>46209.772407407407</v>
      </c>
      <c r="BK216" s="14">
        <v>46210</v>
      </c>
      <c r="BL216" t="s">
        <v>1043</v>
      </c>
      <c r="BM216" s="31">
        <v>46210.724004629628</v>
      </c>
      <c r="BN216" s="14">
        <v>46209</v>
      </c>
      <c r="BO216" t="s">
        <v>996</v>
      </c>
      <c r="BP216" s="31">
        <v>46209.772951388892</v>
      </c>
      <c r="BZ216" s="14">
        <v>46210</v>
      </c>
      <c r="CA216" t="s">
        <v>995</v>
      </c>
      <c r="CB216" s="31">
        <v>46210.7262962963</v>
      </c>
      <c r="CC216" s="14">
        <v>46210</v>
      </c>
      <c r="CD216" t="s">
        <v>995</v>
      </c>
      <c r="CE216" s="31">
        <v>46210.727754629632</v>
      </c>
      <c r="CI216" s="14">
        <v>46210</v>
      </c>
      <c r="CJ216" t="s">
        <v>5043</v>
      </c>
      <c r="CK216" s="31">
        <v>46210.817199074074</v>
      </c>
      <c r="CP216" t="str">
        <f>VLOOKUP(A216,Sheet1!$A$2:$E$221,2,0)</f>
        <v>East Zone</v>
      </c>
    </row>
    <row r="217" spans="1:94" x14ac:dyDescent="0.35">
      <c r="A217" t="s">
        <v>5023</v>
      </c>
      <c r="B217">
        <v>90</v>
      </c>
      <c r="C217" t="s">
        <v>9332</v>
      </c>
      <c r="D217" t="s">
        <v>678</v>
      </c>
      <c r="E217" t="s">
        <v>602</v>
      </c>
      <c r="F217" t="s">
        <v>603</v>
      </c>
      <c r="G217" t="s">
        <v>295</v>
      </c>
      <c r="H217" t="s">
        <v>5033</v>
      </c>
      <c r="I217">
        <v>88554</v>
      </c>
      <c r="J217" t="s">
        <v>1010</v>
      </c>
      <c r="K217" t="s">
        <v>5025</v>
      </c>
      <c r="L217" t="s">
        <v>4622</v>
      </c>
      <c r="M217" t="s">
        <v>5034</v>
      </c>
      <c r="N217">
        <v>55000</v>
      </c>
      <c r="O217" t="s">
        <v>10026</v>
      </c>
      <c r="P217" t="s">
        <v>10027</v>
      </c>
      <c r="Q217" t="s">
        <v>5037</v>
      </c>
      <c r="R217">
        <v>8434450509</v>
      </c>
      <c r="S217" t="s">
        <v>13394</v>
      </c>
      <c r="T217"/>
      <c r="V217" s="14">
        <v>46206</v>
      </c>
      <c r="W217" t="s">
        <v>5028</v>
      </c>
      <c r="X217" s="31">
        <v>46206.431562500002</v>
      </c>
      <c r="AN217" s="14">
        <v>46206</v>
      </c>
      <c r="AO217" t="s">
        <v>5030</v>
      </c>
      <c r="AP217" s="31">
        <v>46206.589745370373</v>
      </c>
      <c r="AT217" s="31">
        <v>46206.589745370373</v>
      </c>
      <c r="AU217" s="14">
        <v>46206</v>
      </c>
      <c r="AV217" t="s">
        <v>5030</v>
      </c>
      <c r="AW217" t="s">
        <v>5036</v>
      </c>
      <c r="AX217" t="s">
        <v>677</v>
      </c>
      <c r="AY217" s="14">
        <v>46206</v>
      </c>
      <c r="AZ217" t="s">
        <v>5030</v>
      </c>
      <c r="BA217" s="31">
        <v>46206.590138888889</v>
      </c>
      <c r="BB217" s="14">
        <v>46206</v>
      </c>
      <c r="BC217" t="s">
        <v>933</v>
      </c>
      <c r="BD217" s="31">
        <v>46206.60087962963</v>
      </c>
      <c r="BE217" s="14">
        <v>46206</v>
      </c>
      <c r="BF217" t="s">
        <v>4716</v>
      </c>
      <c r="BG217" s="31">
        <v>46206.615381944444</v>
      </c>
      <c r="BH217" s="14">
        <v>46206</v>
      </c>
      <c r="BI217" t="s">
        <v>997</v>
      </c>
      <c r="BJ217" s="31">
        <v>46206.642974537041</v>
      </c>
      <c r="BK217" s="14">
        <v>46209</v>
      </c>
      <c r="BL217" t="s">
        <v>1043</v>
      </c>
      <c r="BM217" s="31">
        <v>46209.693854166668</v>
      </c>
      <c r="BN217" s="14">
        <v>46206</v>
      </c>
      <c r="BO217" t="s">
        <v>997</v>
      </c>
      <c r="BP217" s="31">
        <v>46206.643518518518</v>
      </c>
      <c r="BZ217" s="14">
        <v>46209</v>
      </c>
      <c r="CA217" t="s">
        <v>1043</v>
      </c>
      <c r="CB217" s="31">
        <v>46209.69871527778</v>
      </c>
      <c r="CC217" s="14">
        <v>46209</v>
      </c>
      <c r="CD217" t="s">
        <v>1008</v>
      </c>
      <c r="CE217" s="31">
        <v>46209.703946759262</v>
      </c>
      <c r="CI217" s="14">
        <v>46209</v>
      </c>
      <c r="CJ217" t="s">
        <v>5030</v>
      </c>
      <c r="CK217" s="31">
        <v>46209.7419212963</v>
      </c>
      <c r="CP217" t="str">
        <f>VLOOKUP(A217,Sheet1!$A$2:$E$221,2,0)</f>
        <v>East Zone</v>
      </c>
    </row>
    <row r="218" spans="1:94" x14ac:dyDescent="0.35">
      <c r="A218" t="s">
        <v>5023</v>
      </c>
      <c r="B218">
        <v>90</v>
      </c>
      <c r="C218" t="s">
        <v>9332</v>
      </c>
      <c r="D218" t="s">
        <v>678</v>
      </c>
      <c r="E218" t="s">
        <v>602</v>
      </c>
      <c r="F218" t="s">
        <v>603</v>
      </c>
      <c r="G218" t="s">
        <v>295</v>
      </c>
      <c r="H218" t="s">
        <v>5033</v>
      </c>
      <c r="I218">
        <v>88554</v>
      </c>
      <c r="J218" t="s">
        <v>1010</v>
      </c>
      <c r="K218" t="s">
        <v>5025</v>
      </c>
      <c r="L218" t="s">
        <v>4622</v>
      </c>
      <c r="M218" t="s">
        <v>5034</v>
      </c>
      <c r="N218">
        <v>75000</v>
      </c>
      <c r="O218" t="s">
        <v>9524</v>
      </c>
      <c r="P218" t="s">
        <v>9525</v>
      </c>
      <c r="Q218" t="s">
        <v>5035</v>
      </c>
      <c r="R218">
        <v>6886310847</v>
      </c>
      <c r="S218" t="s">
        <v>13394</v>
      </c>
      <c r="T218"/>
      <c r="V218" s="14">
        <v>46206</v>
      </c>
      <c r="W218" t="s">
        <v>5028</v>
      </c>
      <c r="X218" s="31">
        <v>46206.431539351855</v>
      </c>
      <c r="AN218" s="14">
        <v>46206</v>
      </c>
      <c r="AO218" t="s">
        <v>5030</v>
      </c>
      <c r="AP218" s="31">
        <v>46206.589768518519</v>
      </c>
      <c r="AT218" s="31">
        <v>46206.589768518519</v>
      </c>
      <c r="AU218" s="14">
        <v>46206</v>
      </c>
      <c r="AV218" t="s">
        <v>5030</v>
      </c>
      <c r="AW218" t="s">
        <v>5036</v>
      </c>
      <c r="AX218" t="s">
        <v>677</v>
      </c>
      <c r="AY218" s="14">
        <v>46206</v>
      </c>
      <c r="AZ218" t="s">
        <v>5030</v>
      </c>
      <c r="BA218" s="31">
        <v>46206.590150462966</v>
      </c>
      <c r="BB218" s="14">
        <v>46206</v>
      </c>
      <c r="BC218" t="s">
        <v>933</v>
      </c>
      <c r="BD218" s="31">
        <v>46206.60087962963</v>
      </c>
      <c r="BE218" s="14">
        <v>46206</v>
      </c>
      <c r="BF218" t="s">
        <v>4716</v>
      </c>
      <c r="BG218" s="31">
        <v>46206.615393518521</v>
      </c>
      <c r="BH218" s="14">
        <v>46206</v>
      </c>
      <c r="BI218" t="s">
        <v>997</v>
      </c>
      <c r="BJ218" s="31">
        <v>46206.64298611111</v>
      </c>
      <c r="BK218" s="14">
        <v>46209</v>
      </c>
      <c r="BL218" t="s">
        <v>1043</v>
      </c>
      <c r="BM218" s="31">
        <v>46209.693611111114</v>
      </c>
      <c r="BN218" s="14">
        <v>46206</v>
      </c>
      <c r="BO218" t="s">
        <v>997</v>
      </c>
      <c r="BP218" s="31">
        <v>46206.643541666665</v>
      </c>
      <c r="BZ218" s="14">
        <v>46209</v>
      </c>
      <c r="CA218" t="s">
        <v>1043</v>
      </c>
      <c r="CB218" s="31">
        <v>46209.69872685185</v>
      </c>
      <c r="CC218" s="14">
        <v>46209</v>
      </c>
      <c r="CD218" t="s">
        <v>1008</v>
      </c>
      <c r="CE218" s="31">
        <v>46209.703946759262</v>
      </c>
      <c r="CI218" s="14">
        <v>46209</v>
      </c>
      <c r="CJ218" t="s">
        <v>5030</v>
      </c>
      <c r="CK218" s="31">
        <v>46209.7419212963</v>
      </c>
      <c r="CP218" t="str">
        <f>VLOOKUP(A218,Sheet1!$A$2:$E$221,2,0)</f>
        <v>East Zone</v>
      </c>
    </row>
    <row r="219" spans="1:94" x14ac:dyDescent="0.35">
      <c r="A219" t="s">
        <v>5023</v>
      </c>
      <c r="B219">
        <v>90</v>
      </c>
      <c r="C219" t="s">
        <v>9332</v>
      </c>
      <c r="D219" t="s">
        <v>678</v>
      </c>
      <c r="E219" t="s">
        <v>602</v>
      </c>
      <c r="F219" t="s">
        <v>603</v>
      </c>
      <c r="G219" t="s">
        <v>295</v>
      </c>
      <c r="H219" t="s">
        <v>11891</v>
      </c>
      <c r="I219">
        <v>90820</v>
      </c>
      <c r="J219" t="s">
        <v>5060</v>
      </c>
      <c r="K219" t="s">
        <v>5061</v>
      </c>
      <c r="L219" t="s">
        <v>4622</v>
      </c>
      <c r="M219" t="s">
        <v>11892</v>
      </c>
      <c r="N219">
        <v>77000</v>
      </c>
      <c r="O219" t="s">
        <v>939</v>
      </c>
      <c r="P219" t="s">
        <v>940</v>
      </c>
      <c r="Q219" t="s">
        <v>11893</v>
      </c>
      <c r="R219">
        <v>7203922394</v>
      </c>
      <c r="S219" t="s">
        <v>13394</v>
      </c>
      <c r="T219"/>
      <c r="V219" s="14">
        <v>46210</v>
      </c>
      <c r="W219" t="s">
        <v>5064</v>
      </c>
      <c r="X219" s="31">
        <v>46210.699097222219</v>
      </c>
      <c r="AN219" s="14">
        <v>46210</v>
      </c>
      <c r="AO219" t="s">
        <v>5030</v>
      </c>
      <c r="AP219" s="31">
        <v>46210.722175925926</v>
      </c>
      <c r="AT219" s="31">
        <v>46210.722175925926</v>
      </c>
      <c r="AU219" s="14">
        <v>46210</v>
      </c>
      <c r="AV219" t="s">
        <v>5030</v>
      </c>
      <c r="AW219" t="s">
        <v>5036</v>
      </c>
      <c r="AX219" t="s">
        <v>677</v>
      </c>
      <c r="AY219" s="14">
        <v>46210</v>
      </c>
      <c r="AZ219" t="s">
        <v>5030</v>
      </c>
      <c r="BA219" s="31">
        <v>46210.722511574073</v>
      </c>
      <c r="BB219" s="14">
        <v>46210</v>
      </c>
      <c r="BC219" t="s">
        <v>933</v>
      </c>
      <c r="BD219" s="31">
        <v>46210.727453703701</v>
      </c>
      <c r="BE219" s="14">
        <v>46210</v>
      </c>
      <c r="BF219" t="s">
        <v>4716</v>
      </c>
      <c r="BG219" s="31">
        <v>46210.740601851852</v>
      </c>
      <c r="BH219" s="14">
        <v>46210</v>
      </c>
      <c r="BI219" t="s">
        <v>996</v>
      </c>
      <c r="BJ219" s="31">
        <v>46210.765763888892</v>
      </c>
      <c r="BK219" s="14">
        <v>46210</v>
      </c>
      <c r="BL219" t="s">
        <v>996</v>
      </c>
      <c r="BM219" s="31">
        <v>46210.766215277778</v>
      </c>
      <c r="BZ219" s="14">
        <v>46210</v>
      </c>
      <c r="CA219" t="s">
        <v>996</v>
      </c>
      <c r="CB219" s="31">
        <v>46210.773715277777</v>
      </c>
      <c r="CC219" s="14">
        <v>46210</v>
      </c>
      <c r="CD219" t="s">
        <v>995</v>
      </c>
      <c r="CE219" s="31">
        <v>46210.790011574078</v>
      </c>
      <c r="CI219" s="14">
        <v>46210</v>
      </c>
      <c r="CJ219" t="s">
        <v>5043</v>
      </c>
      <c r="CK219" s="31">
        <v>46210.870462962965</v>
      </c>
      <c r="CP219" t="str">
        <f>VLOOKUP(A219,Sheet1!$A$2:$E$221,2,0)</f>
        <v>East Zone</v>
      </c>
    </row>
    <row r="220" spans="1:94" x14ac:dyDescent="0.35">
      <c r="A220" t="s">
        <v>5023</v>
      </c>
      <c r="B220">
        <v>90</v>
      </c>
      <c r="C220" t="s">
        <v>9332</v>
      </c>
      <c r="D220" t="s">
        <v>678</v>
      </c>
      <c r="E220" t="s">
        <v>602</v>
      </c>
      <c r="F220" t="s">
        <v>603</v>
      </c>
      <c r="G220" t="s">
        <v>295</v>
      </c>
      <c r="H220" t="s">
        <v>5038</v>
      </c>
      <c r="I220">
        <v>147472</v>
      </c>
      <c r="J220" t="s">
        <v>1011</v>
      </c>
      <c r="K220" t="s">
        <v>5039</v>
      </c>
      <c r="L220" t="s">
        <v>4622</v>
      </c>
      <c r="M220" t="s">
        <v>5040</v>
      </c>
      <c r="N220">
        <v>40000</v>
      </c>
      <c r="O220" t="s">
        <v>4648</v>
      </c>
      <c r="P220" t="s">
        <v>4649</v>
      </c>
      <c r="Q220" t="s">
        <v>5041</v>
      </c>
      <c r="R220">
        <v>3549701184</v>
      </c>
      <c r="S220" t="s">
        <v>13394</v>
      </c>
      <c r="T220"/>
      <c r="V220" s="14">
        <v>46204</v>
      </c>
      <c r="W220" t="s">
        <v>5042</v>
      </c>
      <c r="X220" s="31">
        <v>46204.487615740742</v>
      </c>
      <c r="AN220" s="14">
        <v>46204</v>
      </c>
      <c r="AO220" t="s">
        <v>5043</v>
      </c>
      <c r="AP220" s="31">
        <v>46204.570381944446</v>
      </c>
      <c r="AT220" s="31">
        <v>46204.570381944446</v>
      </c>
      <c r="AU220" s="14">
        <v>46204</v>
      </c>
      <c r="AV220" t="s">
        <v>5043</v>
      </c>
      <c r="AW220" t="s">
        <v>5044</v>
      </c>
      <c r="AX220" t="s">
        <v>677</v>
      </c>
      <c r="AY220" s="14">
        <v>46204</v>
      </c>
      <c r="AZ220" t="s">
        <v>5043</v>
      </c>
      <c r="BA220" s="31">
        <v>46204.570740740739</v>
      </c>
      <c r="BB220" s="14">
        <v>46204</v>
      </c>
      <c r="BC220" t="s">
        <v>933</v>
      </c>
      <c r="BD220" s="31">
        <v>46204.578506944446</v>
      </c>
      <c r="BE220" s="14">
        <v>46204</v>
      </c>
      <c r="BF220" t="s">
        <v>4716</v>
      </c>
      <c r="BG220" s="31">
        <v>46204.587118055555</v>
      </c>
      <c r="BH220" s="14">
        <v>46204</v>
      </c>
      <c r="BI220" t="s">
        <v>997</v>
      </c>
      <c r="BJ220" s="31">
        <v>46204.608518518522</v>
      </c>
      <c r="BK220" s="14">
        <v>46204</v>
      </c>
      <c r="BL220" t="s">
        <v>997</v>
      </c>
      <c r="BM220" s="31">
        <v>46204.608634259261</v>
      </c>
      <c r="BZ220" s="14">
        <v>46204</v>
      </c>
      <c r="CA220" t="s">
        <v>997</v>
      </c>
      <c r="CB220" s="31">
        <v>46204.609884259262</v>
      </c>
      <c r="CC220" s="14">
        <v>46204</v>
      </c>
      <c r="CD220" t="s">
        <v>944</v>
      </c>
      <c r="CE220" s="31">
        <v>46204.615763888891</v>
      </c>
      <c r="CI220" s="14">
        <v>46204</v>
      </c>
      <c r="CJ220" t="s">
        <v>5030</v>
      </c>
      <c r="CK220" s="31">
        <v>46204.787719907406</v>
      </c>
      <c r="CP220" t="str">
        <f>VLOOKUP(A220,Sheet1!$A$2:$E$221,2,0)</f>
        <v>East Zone</v>
      </c>
    </row>
    <row r="221" spans="1:94" x14ac:dyDescent="0.35">
      <c r="A221" t="s">
        <v>5023</v>
      </c>
      <c r="B221">
        <v>90</v>
      </c>
      <c r="C221" t="s">
        <v>9332</v>
      </c>
      <c r="D221" t="s">
        <v>678</v>
      </c>
      <c r="E221" t="s">
        <v>602</v>
      </c>
      <c r="F221" t="s">
        <v>603</v>
      </c>
      <c r="G221" t="s">
        <v>295</v>
      </c>
      <c r="H221" t="s">
        <v>5045</v>
      </c>
      <c r="I221">
        <v>168862</v>
      </c>
      <c r="J221" t="s">
        <v>5046</v>
      </c>
      <c r="K221" t="s">
        <v>5047</v>
      </c>
      <c r="L221" t="s">
        <v>4622</v>
      </c>
      <c r="M221" t="s">
        <v>5048</v>
      </c>
      <c r="N221">
        <v>55000</v>
      </c>
      <c r="O221" t="s">
        <v>4041</v>
      </c>
      <c r="P221" t="s">
        <v>4042</v>
      </c>
      <c r="Q221" t="s">
        <v>5049</v>
      </c>
      <c r="R221">
        <v>9116736530</v>
      </c>
      <c r="S221" t="s">
        <v>13394</v>
      </c>
      <c r="T221"/>
      <c r="V221" s="14">
        <v>46205</v>
      </c>
      <c r="W221" t="s">
        <v>5050</v>
      </c>
      <c r="X221" s="31">
        <v>46205.618750000001</v>
      </c>
      <c r="AN221" s="14">
        <v>46205</v>
      </c>
      <c r="AO221" t="s">
        <v>5029</v>
      </c>
      <c r="AP221" s="31">
        <v>46205.657025462962</v>
      </c>
      <c r="AT221" s="31">
        <v>46205.657025462962</v>
      </c>
      <c r="AU221" s="14">
        <v>46205</v>
      </c>
      <c r="AV221" t="s">
        <v>5029</v>
      </c>
      <c r="AW221" t="s">
        <v>603</v>
      </c>
      <c r="AX221" t="s">
        <v>678</v>
      </c>
      <c r="AY221" s="14">
        <v>46205</v>
      </c>
      <c r="AZ221" t="s">
        <v>5030</v>
      </c>
      <c r="BA221" s="31">
        <v>46205.670810185184</v>
      </c>
      <c r="BB221" s="14">
        <v>46205</v>
      </c>
      <c r="BC221" t="s">
        <v>933</v>
      </c>
      <c r="BD221" s="31">
        <v>46205.675763888888</v>
      </c>
      <c r="BE221" s="14">
        <v>46205</v>
      </c>
      <c r="BF221" t="s">
        <v>4701</v>
      </c>
      <c r="BG221" s="31">
        <v>46205.715081018519</v>
      </c>
      <c r="BH221" s="14">
        <v>46205</v>
      </c>
      <c r="BI221" t="s">
        <v>996</v>
      </c>
      <c r="BJ221" s="31">
        <v>46205.73033564815</v>
      </c>
      <c r="BK221" s="14">
        <v>46205</v>
      </c>
      <c r="BL221" t="s">
        <v>996</v>
      </c>
      <c r="BM221" s="31">
        <v>46205.731168981481</v>
      </c>
      <c r="BZ221" s="14">
        <v>46205</v>
      </c>
      <c r="CA221" t="s">
        <v>996</v>
      </c>
      <c r="CB221" s="31">
        <v>46205.745509259257</v>
      </c>
      <c r="CC221" s="14">
        <v>46205</v>
      </c>
      <c r="CD221" t="s">
        <v>995</v>
      </c>
      <c r="CE221" s="31">
        <v>46205.883680555555</v>
      </c>
      <c r="CI221" s="14">
        <v>46206</v>
      </c>
      <c r="CJ221" t="s">
        <v>5030</v>
      </c>
      <c r="CK221" s="31">
        <v>46206.706354166665</v>
      </c>
      <c r="CP221" t="str">
        <f>VLOOKUP(A221,Sheet1!$A$2:$E$221,2,0)</f>
        <v>East Zone</v>
      </c>
    </row>
    <row r="222" spans="1:94" x14ac:dyDescent="0.35">
      <c r="A222" t="s">
        <v>5023</v>
      </c>
      <c r="B222">
        <v>90</v>
      </c>
      <c r="C222" t="s">
        <v>9332</v>
      </c>
      <c r="D222" t="s">
        <v>678</v>
      </c>
      <c r="E222" t="s">
        <v>602</v>
      </c>
      <c r="F222" t="s">
        <v>603</v>
      </c>
      <c r="G222" t="s">
        <v>295</v>
      </c>
      <c r="H222" t="s">
        <v>11894</v>
      </c>
      <c r="I222">
        <v>305455</v>
      </c>
      <c r="J222" t="s">
        <v>5066</v>
      </c>
      <c r="K222" t="s">
        <v>5067</v>
      </c>
      <c r="L222" t="s">
        <v>4622</v>
      </c>
      <c r="M222" t="s">
        <v>11895</v>
      </c>
      <c r="N222">
        <v>55000</v>
      </c>
      <c r="O222" t="s">
        <v>945</v>
      </c>
      <c r="P222" t="s">
        <v>946</v>
      </c>
      <c r="Q222" t="s">
        <v>1216</v>
      </c>
      <c r="R222">
        <v>9941328417</v>
      </c>
      <c r="S222" t="s">
        <v>13394</v>
      </c>
      <c r="T222"/>
      <c r="V222" s="14">
        <v>46210</v>
      </c>
      <c r="W222" t="s">
        <v>5070</v>
      </c>
      <c r="X222" s="31">
        <v>46210.494074074071</v>
      </c>
      <c r="AN222" s="14">
        <v>46210</v>
      </c>
      <c r="AO222" t="s">
        <v>5029</v>
      </c>
      <c r="AP222" s="31">
        <v>46210.52138888889</v>
      </c>
      <c r="AT222" s="31">
        <v>46210.52138888889</v>
      </c>
      <c r="AU222" s="14">
        <v>46210</v>
      </c>
      <c r="AV222" t="s">
        <v>5029</v>
      </c>
      <c r="AW222" t="s">
        <v>603</v>
      </c>
      <c r="AX222" t="s">
        <v>678</v>
      </c>
      <c r="AY222" s="14">
        <v>46210</v>
      </c>
      <c r="AZ222" t="s">
        <v>5030</v>
      </c>
      <c r="BA222" s="31">
        <v>46210.562824074077</v>
      </c>
      <c r="BB222" s="14">
        <v>46210</v>
      </c>
      <c r="BC222" t="s">
        <v>933</v>
      </c>
      <c r="BD222" s="31">
        <v>46210.568599537037</v>
      </c>
      <c r="BE222" s="14">
        <v>46210</v>
      </c>
      <c r="BF222" t="s">
        <v>4788</v>
      </c>
      <c r="BG222" s="31">
        <v>46210.612719907411</v>
      </c>
      <c r="BH222" s="14">
        <v>46210</v>
      </c>
      <c r="BI222" t="s">
        <v>994</v>
      </c>
      <c r="BJ222" s="31">
        <v>46210.637696759259</v>
      </c>
      <c r="BK222" s="14">
        <v>46210</v>
      </c>
      <c r="BL222" t="s">
        <v>994</v>
      </c>
      <c r="BM222" s="31">
        <v>46210.637800925928</v>
      </c>
      <c r="BZ222" s="14">
        <v>46210</v>
      </c>
      <c r="CA222" t="s">
        <v>994</v>
      </c>
      <c r="CB222" s="31">
        <v>46210.643055555556</v>
      </c>
      <c r="CC222" s="14">
        <v>46210</v>
      </c>
      <c r="CD222" t="s">
        <v>995</v>
      </c>
      <c r="CE222" s="31">
        <v>46210.662662037037</v>
      </c>
      <c r="CI222" s="14">
        <v>46210</v>
      </c>
      <c r="CJ222" t="s">
        <v>5030</v>
      </c>
      <c r="CK222" s="31">
        <v>46210.80133101852</v>
      </c>
      <c r="CP222" t="str">
        <f>VLOOKUP(A222,Sheet1!$A$2:$E$221,2,0)</f>
        <v>East Zone</v>
      </c>
    </row>
    <row r="223" spans="1:94" x14ac:dyDescent="0.35">
      <c r="A223" t="s">
        <v>5023</v>
      </c>
      <c r="B223">
        <v>90</v>
      </c>
      <c r="C223" t="s">
        <v>9332</v>
      </c>
      <c r="D223" t="s">
        <v>678</v>
      </c>
      <c r="E223" t="s">
        <v>602</v>
      </c>
      <c r="F223" t="s">
        <v>603</v>
      </c>
      <c r="G223" t="s">
        <v>295</v>
      </c>
      <c r="H223" t="s">
        <v>5051</v>
      </c>
      <c r="I223">
        <v>354224</v>
      </c>
      <c r="J223" t="s">
        <v>5046</v>
      </c>
      <c r="K223" t="s">
        <v>5047</v>
      </c>
      <c r="L223" t="s">
        <v>4622</v>
      </c>
      <c r="M223" t="s">
        <v>5052</v>
      </c>
      <c r="N223">
        <v>77000</v>
      </c>
      <c r="O223" t="s">
        <v>939</v>
      </c>
      <c r="P223" t="s">
        <v>940</v>
      </c>
      <c r="Q223" t="s">
        <v>5053</v>
      </c>
      <c r="R223">
        <v>5757034635</v>
      </c>
      <c r="S223" t="s">
        <v>13394</v>
      </c>
      <c r="T223"/>
      <c r="V223" s="14">
        <v>46206</v>
      </c>
      <c r="W223" t="s">
        <v>5050</v>
      </c>
      <c r="X223" s="31">
        <v>46206.558275462965</v>
      </c>
      <c r="AN223" s="14">
        <v>46206</v>
      </c>
      <c r="AO223" t="s">
        <v>5029</v>
      </c>
      <c r="AP223" s="31">
        <v>46206.601736111108</v>
      </c>
      <c r="AT223" s="31">
        <v>46206.601736111108</v>
      </c>
      <c r="AU223" s="14">
        <v>46206</v>
      </c>
      <c r="AV223" t="s">
        <v>5029</v>
      </c>
      <c r="AW223" t="s">
        <v>603</v>
      </c>
      <c r="AX223" t="s">
        <v>678</v>
      </c>
      <c r="AY223" s="14">
        <v>46206</v>
      </c>
      <c r="AZ223" t="s">
        <v>5030</v>
      </c>
      <c r="BA223" s="31">
        <v>46206.60633101852</v>
      </c>
      <c r="BB223" s="14">
        <v>46206</v>
      </c>
      <c r="BC223" t="s">
        <v>933</v>
      </c>
      <c r="BD223" s="31">
        <v>46206.615879629629</v>
      </c>
      <c r="BE223" s="14">
        <v>46206</v>
      </c>
      <c r="BF223" t="s">
        <v>4684</v>
      </c>
      <c r="BG223" s="31">
        <v>46206.641701388886</v>
      </c>
      <c r="BH223" s="14">
        <v>46206</v>
      </c>
      <c r="BI223" t="s">
        <v>997</v>
      </c>
      <c r="BJ223" s="31">
        <v>46206.675104166665</v>
      </c>
      <c r="BK223" s="14">
        <v>46206</v>
      </c>
      <c r="BL223" t="s">
        <v>1043</v>
      </c>
      <c r="BM223" s="31">
        <v>46206.725717592592</v>
      </c>
      <c r="BN223" s="14">
        <v>46206</v>
      </c>
      <c r="BO223" t="s">
        <v>997</v>
      </c>
      <c r="BP223" s="31">
        <v>46206.675416666665</v>
      </c>
      <c r="BZ223" s="14">
        <v>46206</v>
      </c>
      <c r="CA223" t="s">
        <v>1043</v>
      </c>
      <c r="CB223" s="31">
        <v>46206.737256944441</v>
      </c>
      <c r="CC223" s="14">
        <v>46206</v>
      </c>
      <c r="CD223" t="s">
        <v>995</v>
      </c>
      <c r="CE223" s="31">
        <v>46206.767523148148</v>
      </c>
      <c r="CI223" s="14">
        <v>46210</v>
      </c>
      <c r="CJ223" t="s">
        <v>5043</v>
      </c>
      <c r="CK223" s="31">
        <v>46210.842048611114</v>
      </c>
      <c r="CP223" t="str">
        <f>VLOOKUP(A223,Sheet1!$A$2:$E$221,2,0)</f>
        <v>East Zone</v>
      </c>
    </row>
    <row r="224" spans="1:94" x14ac:dyDescent="0.35">
      <c r="A224" t="s">
        <v>5023</v>
      </c>
      <c r="B224">
        <v>90</v>
      </c>
      <c r="C224" t="s">
        <v>9332</v>
      </c>
      <c r="D224" t="s">
        <v>678</v>
      </c>
      <c r="E224" t="s">
        <v>602</v>
      </c>
      <c r="F224" t="s">
        <v>603</v>
      </c>
      <c r="G224" t="s">
        <v>295</v>
      </c>
      <c r="H224" t="s">
        <v>10028</v>
      </c>
      <c r="I224">
        <v>377610</v>
      </c>
      <c r="J224" t="s">
        <v>1011</v>
      </c>
      <c r="K224" t="s">
        <v>5039</v>
      </c>
      <c r="L224" t="s">
        <v>4622</v>
      </c>
      <c r="M224" t="s">
        <v>10029</v>
      </c>
      <c r="N224">
        <v>45000</v>
      </c>
      <c r="O224" t="s">
        <v>9889</v>
      </c>
      <c r="P224" t="s">
        <v>9890</v>
      </c>
      <c r="Q224" t="s">
        <v>10030</v>
      </c>
      <c r="R224">
        <v>4542782797</v>
      </c>
      <c r="S224" t="s">
        <v>13394</v>
      </c>
      <c r="T224"/>
      <c r="V224" s="14">
        <v>46209</v>
      </c>
      <c r="W224" t="s">
        <v>5042</v>
      </c>
      <c r="X224" s="31">
        <v>46209.65384259259</v>
      </c>
      <c r="AN224" s="14">
        <v>46209</v>
      </c>
      <c r="AO224" t="s">
        <v>5029</v>
      </c>
      <c r="AP224" s="31">
        <v>46209.680254629631</v>
      </c>
      <c r="AT224" s="31">
        <v>46209.680254629631</v>
      </c>
      <c r="AU224" s="14">
        <v>46209</v>
      </c>
      <c r="AV224" t="s">
        <v>5029</v>
      </c>
      <c r="AW224" t="s">
        <v>603</v>
      </c>
      <c r="AX224" t="s">
        <v>678</v>
      </c>
      <c r="AY224" s="14">
        <v>46209</v>
      </c>
      <c r="AZ224" t="s">
        <v>5030</v>
      </c>
      <c r="BA224" s="31">
        <v>46209.684606481482</v>
      </c>
      <c r="BB224" s="14">
        <v>46209</v>
      </c>
      <c r="BC224" t="s">
        <v>933</v>
      </c>
      <c r="BD224" s="31">
        <v>46209.690787037034</v>
      </c>
      <c r="BE224" s="14">
        <v>46209</v>
      </c>
      <c r="BF224" t="s">
        <v>4965</v>
      </c>
      <c r="BG224" s="31">
        <v>46209.718831018516</v>
      </c>
      <c r="BH224" s="14">
        <v>46209</v>
      </c>
      <c r="BI224" t="s">
        <v>996</v>
      </c>
      <c r="BJ224" s="31">
        <v>46209.781319444446</v>
      </c>
      <c r="BK224" s="14">
        <v>46209</v>
      </c>
      <c r="BL224" t="s">
        <v>996</v>
      </c>
      <c r="BM224" s="31">
        <v>46209.781597222223</v>
      </c>
      <c r="BZ224" s="14">
        <v>46209</v>
      </c>
      <c r="CA224" t="s">
        <v>996</v>
      </c>
      <c r="CB224" s="31">
        <v>46209.792719907404</v>
      </c>
      <c r="CC224" s="14">
        <v>46209</v>
      </c>
      <c r="CD224" t="s">
        <v>938</v>
      </c>
      <c r="CE224" s="31">
        <v>46209.860277777778</v>
      </c>
      <c r="CI224" s="14">
        <v>46210</v>
      </c>
      <c r="CJ224" t="s">
        <v>5043</v>
      </c>
      <c r="CK224" s="31">
        <v>46210.789039351854</v>
      </c>
      <c r="CP224" t="str">
        <f>VLOOKUP(A224,Sheet1!$A$2:$E$221,2,0)</f>
        <v>East Zone</v>
      </c>
    </row>
    <row r="225" spans="1:94" x14ac:dyDescent="0.35">
      <c r="A225" t="s">
        <v>5023</v>
      </c>
      <c r="B225">
        <v>90</v>
      </c>
      <c r="C225" t="s">
        <v>9332</v>
      </c>
      <c r="D225" t="s">
        <v>678</v>
      </c>
      <c r="E225" t="s">
        <v>602</v>
      </c>
      <c r="F225" t="s">
        <v>603</v>
      </c>
      <c r="G225" t="s">
        <v>295</v>
      </c>
      <c r="H225" t="s">
        <v>5054</v>
      </c>
      <c r="I225">
        <v>434091</v>
      </c>
      <c r="J225" t="s">
        <v>4285</v>
      </c>
      <c r="K225" t="s">
        <v>4286</v>
      </c>
      <c r="L225" t="s">
        <v>4622</v>
      </c>
      <c r="M225" t="s">
        <v>5055</v>
      </c>
      <c r="N225">
        <v>40000</v>
      </c>
      <c r="O225" t="s">
        <v>1048</v>
      </c>
      <c r="P225" t="s">
        <v>1049</v>
      </c>
      <c r="Q225" t="s">
        <v>5056</v>
      </c>
      <c r="R225">
        <v>9726891200</v>
      </c>
      <c r="S225" t="s">
        <v>13394</v>
      </c>
      <c r="T225"/>
      <c r="V225" s="14">
        <v>46206</v>
      </c>
      <c r="W225" t="s">
        <v>5057</v>
      </c>
      <c r="X225" s="31">
        <v>46206.398923611108</v>
      </c>
      <c r="AN225" s="14">
        <v>46206</v>
      </c>
      <c r="AO225" t="s">
        <v>5029</v>
      </c>
      <c r="AP225" s="31">
        <v>46206.425810185188</v>
      </c>
      <c r="AT225" s="31">
        <v>46206.425810185188</v>
      </c>
      <c r="AU225" s="14">
        <v>46206</v>
      </c>
      <c r="AV225" t="s">
        <v>5029</v>
      </c>
      <c r="AW225" t="s">
        <v>603</v>
      </c>
      <c r="AX225" t="s">
        <v>678</v>
      </c>
      <c r="AY225" s="14">
        <v>46206</v>
      </c>
      <c r="AZ225" t="s">
        <v>5030</v>
      </c>
      <c r="BA225" s="31">
        <v>46206.540833333333</v>
      </c>
      <c r="BB225" s="14">
        <v>46206</v>
      </c>
      <c r="BC225" t="s">
        <v>933</v>
      </c>
      <c r="BD225" s="31">
        <v>46206.544756944444</v>
      </c>
      <c r="BE225" s="14">
        <v>46206</v>
      </c>
      <c r="BF225" t="s">
        <v>4808</v>
      </c>
      <c r="BG225" s="31">
        <v>46206.599942129629</v>
      </c>
      <c r="BH225" s="14">
        <v>46206</v>
      </c>
      <c r="BI225" t="s">
        <v>997</v>
      </c>
      <c r="BJ225" s="31">
        <v>46206.60733796296</v>
      </c>
      <c r="BK225" s="14">
        <v>46206</v>
      </c>
      <c r="BL225" t="s">
        <v>997</v>
      </c>
      <c r="BM225" s="31">
        <v>46206.607476851852</v>
      </c>
      <c r="BZ225" s="14">
        <v>46206</v>
      </c>
      <c r="CA225" t="s">
        <v>997</v>
      </c>
      <c r="CB225" s="31">
        <v>46206.614305555559</v>
      </c>
      <c r="CC225" s="14">
        <v>46206</v>
      </c>
      <c r="CD225" t="s">
        <v>995</v>
      </c>
      <c r="CE225" s="31">
        <v>46206.779583333337</v>
      </c>
      <c r="CI225" s="14">
        <v>46206</v>
      </c>
      <c r="CJ225" t="s">
        <v>5030</v>
      </c>
      <c r="CK225" s="31">
        <v>46206.796875</v>
      </c>
      <c r="CP225" t="str">
        <f>VLOOKUP(A225,Sheet1!$A$2:$E$221,2,0)</f>
        <v>East Zone</v>
      </c>
    </row>
    <row r="226" spans="1:94" x14ac:dyDescent="0.35">
      <c r="A226" t="s">
        <v>5023</v>
      </c>
      <c r="B226">
        <v>90</v>
      </c>
      <c r="C226" t="s">
        <v>9332</v>
      </c>
      <c r="D226" t="s">
        <v>678</v>
      </c>
      <c r="E226" t="s">
        <v>602</v>
      </c>
      <c r="F226" t="s">
        <v>603</v>
      </c>
      <c r="G226" t="s">
        <v>295</v>
      </c>
      <c r="H226" t="s">
        <v>11896</v>
      </c>
      <c r="I226">
        <v>451384</v>
      </c>
      <c r="J226" t="s">
        <v>4285</v>
      </c>
      <c r="K226" t="s">
        <v>4286</v>
      </c>
      <c r="L226" t="s">
        <v>4622</v>
      </c>
      <c r="M226" t="s">
        <v>11897</v>
      </c>
      <c r="N226">
        <v>55000</v>
      </c>
      <c r="O226" t="s">
        <v>4041</v>
      </c>
      <c r="P226" t="s">
        <v>4042</v>
      </c>
      <c r="Q226" t="s">
        <v>11898</v>
      </c>
      <c r="R226">
        <v>7380652656</v>
      </c>
      <c r="S226" t="s">
        <v>683</v>
      </c>
      <c r="T226" t="s">
        <v>13273</v>
      </c>
      <c r="U226" s="1">
        <v>46210</v>
      </c>
      <c r="V226" s="14">
        <v>46210</v>
      </c>
      <c r="W226" t="s">
        <v>5057</v>
      </c>
      <c r="X226" s="31">
        <v>46210.657731481479</v>
      </c>
      <c r="AN226" s="14">
        <v>46210</v>
      </c>
      <c r="AO226" t="s">
        <v>5029</v>
      </c>
      <c r="AP226" s="31">
        <v>46210.683807870373</v>
      </c>
      <c r="AT226" s="31">
        <v>46210.683807870373</v>
      </c>
      <c r="AU226" s="14">
        <v>46210</v>
      </c>
      <c r="AV226" t="s">
        <v>5029</v>
      </c>
      <c r="AW226" t="s">
        <v>603</v>
      </c>
      <c r="AX226" t="s">
        <v>678</v>
      </c>
      <c r="AY226" s="14">
        <v>46210</v>
      </c>
      <c r="AZ226" t="s">
        <v>5030</v>
      </c>
      <c r="BA226" s="31">
        <v>46210.690104166664</v>
      </c>
      <c r="BB226" s="14">
        <v>46210</v>
      </c>
      <c r="BC226" t="s">
        <v>933</v>
      </c>
      <c r="BD226" s="31">
        <v>46210.703946759262</v>
      </c>
      <c r="BE226" s="14">
        <v>46210</v>
      </c>
      <c r="BF226" t="s">
        <v>4788</v>
      </c>
      <c r="BG226" s="31">
        <v>46210.724027777775</v>
      </c>
      <c r="BH226" s="14">
        <v>46210</v>
      </c>
      <c r="BI226" t="s">
        <v>994</v>
      </c>
      <c r="BJ226" s="31">
        <v>46210.739201388889</v>
      </c>
      <c r="BN226" s="14">
        <v>46210</v>
      </c>
      <c r="BO226" t="s">
        <v>994</v>
      </c>
      <c r="BP226" s="31">
        <v>46210.739317129628</v>
      </c>
      <c r="CP226" t="str">
        <f>VLOOKUP(A226,Sheet1!$A$2:$E$221,2,0)</f>
        <v>East Zone</v>
      </c>
    </row>
    <row r="227" spans="1:94" x14ac:dyDescent="0.35">
      <c r="A227" t="s">
        <v>5023</v>
      </c>
      <c r="B227">
        <v>90</v>
      </c>
      <c r="C227" t="s">
        <v>9332</v>
      </c>
      <c r="D227" t="s">
        <v>678</v>
      </c>
      <c r="E227" t="s">
        <v>602</v>
      </c>
      <c r="F227" t="s">
        <v>603</v>
      </c>
      <c r="G227" t="s">
        <v>295</v>
      </c>
      <c r="H227" t="s">
        <v>11336</v>
      </c>
      <c r="I227">
        <v>566150</v>
      </c>
      <c r="J227" t="s">
        <v>5046</v>
      </c>
      <c r="K227" t="s">
        <v>5047</v>
      </c>
      <c r="L227" t="s">
        <v>4622</v>
      </c>
      <c r="M227" t="s">
        <v>11899</v>
      </c>
      <c r="N227">
        <v>77000</v>
      </c>
      <c r="O227" t="s">
        <v>939</v>
      </c>
      <c r="P227" t="s">
        <v>940</v>
      </c>
      <c r="Q227" t="s">
        <v>11338</v>
      </c>
      <c r="R227">
        <v>4294208017</v>
      </c>
      <c r="S227" t="s">
        <v>13394</v>
      </c>
      <c r="T227"/>
      <c r="V227" s="14">
        <v>46210</v>
      </c>
      <c r="W227" t="s">
        <v>5050</v>
      </c>
      <c r="X227" s="31">
        <v>46210.581585648149</v>
      </c>
      <c r="AN227" s="14">
        <v>46210</v>
      </c>
      <c r="AO227" t="s">
        <v>5030</v>
      </c>
      <c r="AP227" s="31">
        <v>46210.676041666666</v>
      </c>
      <c r="AT227" s="31">
        <v>46210.676041666666</v>
      </c>
      <c r="AU227" s="14">
        <v>46210</v>
      </c>
      <c r="AV227" t="s">
        <v>5030</v>
      </c>
      <c r="AW227" t="s">
        <v>5036</v>
      </c>
      <c r="AX227" t="s">
        <v>677</v>
      </c>
      <c r="AY227" s="14">
        <v>46210</v>
      </c>
      <c r="AZ227" t="s">
        <v>5030</v>
      </c>
      <c r="BA227" s="31">
        <v>46210.676481481481</v>
      </c>
      <c r="BB227" s="14">
        <v>46210</v>
      </c>
      <c r="BC227" t="s">
        <v>933</v>
      </c>
      <c r="BD227" s="31">
        <v>46210.6797337963</v>
      </c>
      <c r="BE227" s="14">
        <v>46210</v>
      </c>
      <c r="BF227" t="s">
        <v>4684</v>
      </c>
      <c r="BG227" s="31">
        <v>46210.747349537036</v>
      </c>
      <c r="BH227" s="14">
        <v>46210</v>
      </c>
      <c r="BI227" t="s">
        <v>1043</v>
      </c>
      <c r="BJ227" s="31">
        <v>46210.762256944443</v>
      </c>
      <c r="BK227" s="14">
        <v>46210</v>
      </c>
      <c r="BL227" t="s">
        <v>1043</v>
      </c>
      <c r="BM227" s="31">
        <v>46210.762372685182</v>
      </c>
      <c r="BZ227" s="14">
        <v>46210</v>
      </c>
      <c r="CA227" t="s">
        <v>994</v>
      </c>
      <c r="CB227" s="31">
        <v>46210.771006944444</v>
      </c>
      <c r="CC227" s="14">
        <v>46210</v>
      </c>
      <c r="CD227" t="s">
        <v>1008</v>
      </c>
      <c r="CE227" s="31">
        <v>46210.774351851855</v>
      </c>
      <c r="CI227" s="14">
        <v>46210</v>
      </c>
      <c r="CJ227" t="s">
        <v>5043</v>
      </c>
      <c r="CK227" s="31">
        <v>46210.857627314814</v>
      </c>
      <c r="CP227" t="str">
        <f>VLOOKUP(A227,Sheet1!$A$2:$E$221,2,0)</f>
        <v>East Zone</v>
      </c>
    </row>
    <row r="228" spans="1:94" x14ac:dyDescent="0.35">
      <c r="A228" t="s">
        <v>5023</v>
      </c>
      <c r="B228">
        <v>90</v>
      </c>
      <c r="C228" t="s">
        <v>9332</v>
      </c>
      <c r="D228" t="s">
        <v>678</v>
      </c>
      <c r="E228" t="s">
        <v>602</v>
      </c>
      <c r="F228" t="s">
        <v>603</v>
      </c>
      <c r="G228" t="s">
        <v>295</v>
      </c>
      <c r="H228" t="s">
        <v>4283</v>
      </c>
      <c r="I228">
        <v>594019</v>
      </c>
      <c r="J228" t="s">
        <v>4285</v>
      </c>
      <c r="K228" t="s">
        <v>4286</v>
      </c>
      <c r="L228" t="s">
        <v>4622</v>
      </c>
      <c r="M228" t="s">
        <v>5058</v>
      </c>
      <c r="N228">
        <v>90000</v>
      </c>
      <c r="O228" t="s">
        <v>931</v>
      </c>
      <c r="P228" t="s">
        <v>932</v>
      </c>
      <c r="Q228" t="s">
        <v>4284</v>
      </c>
      <c r="R228">
        <v>8953338574</v>
      </c>
      <c r="S228" t="s">
        <v>13394</v>
      </c>
      <c r="T228"/>
      <c r="V228" s="14">
        <v>46205</v>
      </c>
      <c r="W228" t="s">
        <v>5057</v>
      </c>
      <c r="X228" s="31">
        <v>46205.641273148147</v>
      </c>
      <c r="AN228" s="14">
        <v>46205</v>
      </c>
      <c r="AO228" t="s">
        <v>5029</v>
      </c>
      <c r="AP228" s="31">
        <v>46205.675127314818</v>
      </c>
      <c r="AT228" s="31">
        <v>46205.675127314818</v>
      </c>
      <c r="AU228" s="14">
        <v>46205</v>
      </c>
      <c r="AV228" t="s">
        <v>5029</v>
      </c>
      <c r="AW228" t="s">
        <v>603</v>
      </c>
      <c r="AX228" t="s">
        <v>678</v>
      </c>
      <c r="AY228" s="14">
        <v>46205</v>
      </c>
      <c r="AZ228" t="s">
        <v>5030</v>
      </c>
      <c r="BA228" s="31">
        <v>46205.678217592591</v>
      </c>
      <c r="BB228" s="14">
        <v>46205</v>
      </c>
      <c r="BC228" t="s">
        <v>933</v>
      </c>
      <c r="BD228" s="31">
        <v>46205.683958333335</v>
      </c>
      <c r="BE228" s="14">
        <v>46205</v>
      </c>
      <c r="BF228" t="s">
        <v>4657</v>
      </c>
      <c r="BG228" s="31">
        <v>46205.719039351854</v>
      </c>
      <c r="BH228" s="14">
        <v>46205</v>
      </c>
      <c r="BI228" t="s">
        <v>996</v>
      </c>
      <c r="BJ228" s="31">
        <v>46205.742696759262</v>
      </c>
      <c r="BK228" s="14">
        <v>46205</v>
      </c>
      <c r="BL228" t="s">
        <v>996</v>
      </c>
      <c r="BM228" s="31">
        <v>46205.743333333332</v>
      </c>
      <c r="BZ228" s="14">
        <v>46205</v>
      </c>
      <c r="CA228" t="s">
        <v>996</v>
      </c>
      <c r="CB228" s="31">
        <v>46205.745694444442</v>
      </c>
      <c r="CC228" s="14">
        <v>46205</v>
      </c>
      <c r="CD228" t="s">
        <v>957</v>
      </c>
      <c r="CE228" s="31">
        <v>46205.881562499999</v>
      </c>
      <c r="CI228" s="14">
        <v>46206</v>
      </c>
      <c r="CJ228" t="s">
        <v>5043</v>
      </c>
      <c r="CK228" s="31">
        <v>46206.363935185182</v>
      </c>
      <c r="CP228" t="str">
        <f>VLOOKUP(A228,Sheet1!$A$2:$E$221,2,0)</f>
        <v>East Zone</v>
      </c>
    </row>
    <row r="229" spans="1:94" x14ac:dyDescent="0.35">
      <c r="A229" t="s">
        <v>5023</v>
      </c>
      <c r="B229">
        <v>90</v>
      </c>
      <c r="C229" t="s">
        <v>9332</v>
      </c>
      <c r="D229" t="s">
        <v>678</v>
      </c>
      <c r="E229" t="s">
        <v>602</v>
      </c>
      <c r="F229" t="s">
        <v>603</v>
      </c>
      <c r="G229" t="s">
        <v>295</v>
      </c>
      <c r="H229" t="s">
        <v>5059</v>
      </c>
      <c r="I229">
        <v>630496</v>
      </c>
      <c r="J229" t="s">
        <v>5060</v>
      </c>
      <c r="K229" t="s">
        <v>5061</v>
      </c>
      <c r="L229" t="s">
        <v>4622</v>
      </c>
      <c r="M229" t="s">
        <v>5062</v>
      </c>
      <c r="N229">
        <v>45000</v>
      </c>
      <c r="O229" t="s">
        <v>4630</v>
      </c>
      <c r="P229" t="s">
        <v>4631</v>
      </c>
      <c r="Q229" t="s">
        <v>5063</v>
      </c>
      <c r="R229">
        <v>1378172578</v>
      </c>
      <c r="S229" t="s">
        <v>13394</v>
      </c>
      <c r="T229"/>
      <c r="V229" s="14">
        <v>46204</v>
      </c>
      <c r="W229" t="s">
        <v>5064</v>
      </c>
      <c r="X229" s="31">
        <v>46204.524259259262</v>
      </c>
      <c r="AN229" s="14">
        <v>46204</v>
      </c>
      <c r="AO229" t="s">
        <v>5029</v>
      </c>
      <c r="AP229" s="31">
        <v>46204.630243055559</v>
      </c>
      <c r="AT229" s="31">
        <v>46204.630243055559</v>
      </c>
      <c r="AU229" s="14">
        <v>46204</v>
      </c>
      <c r="AV229" t="s">
        <v>5029</v>
      </c>
      <c r="AW229" t="s">
        <v>603</v>
      </c>
      <c r="AX229" t="s">
        <v>678</v>
      </c>
      <c r="AY229" s="14">
        <v>46204</v>
      </c>
      <c r="AZ229" t="s">
        <v>5030</v>
      </c>
      <c r="BA229" s="31">
        <v>46204.640069444446</v>
      </c>
      <c r="BB229" s="14">
        <v>46204</v>
      </c>
      <c r="BC229" t="s">
        <v>933</v>
      </c>
      <c r="BD229" s="31">
        <v>46204.646134259259</v>
      </c>
      <c r="BE229" s="14">
        <v>46204</v>
      </c>
      <c r="BF229" t="s">
        <v>4628</v>
      </c>
      <c r="BG229" s="31">
        <v>46204.651817129627</v>
      </c>
      <c r="BH229" s="14">
        <v>46204</v>
      </c>
      <c r="BI229" t="s">
        <v>997</v>
      </c>
      <c r="BJ229" s="31">
        <v>46204.675520833334</v>
      </c>
      <c r="BK229" s="14">
        <v>46204</v>
      </c>
      <c r="BL229" t="s">
        <v>997</v>
      </c>
      <c r="BM229" s="31">
        <v>46204.67564814815</v>
      </c>
      <c r="BZ229" s="14">
        <v>46204</v>
      </c>
      <c r="CA229" t="s">
        <v>997</v>
      </c>
      <c r="CB229" s="31">
        <v>46204.68613425926</v>
      </c>
      <c r="CC229" s="14">
        <v>46204</v>
      </c>
      <c r="CD229" t="s">
        <v>995</v>
      </c>
      <c r="CE229" s="31">
        <v>46204.703912037039</v>
      </c>
      <c r="CI229" s="14">
        <v>46204</v>
      </c>
      <c r="CJ229" t="s">
        <v>5030</v>
      </c>
      <c r="CK229" s="31">
        <v>46204.846712962964</v>
      </c>
      <c r="CP229" t="str">
        <f>VLOOKUP(A229,Sheet1!$A$2:$E$221,2,0)</f>
        <v>East Zone</v>
      </c>
    </row>
    <row r="230" spans="1:94" x14ac:dyDescent="0.35">
      <c r="A230" t="s">
        <v>5023</v>
      </c>
      <c r="B230">
        <v>90</v>
      </c>
      <c r="C230" t="s">
        <v>9332</v>
      </c>
      <c r="D230" t="s">
        <v>678</v>
      </c>
      <c r="E230" t="s">
        <v>602</v>
      </c>
      <c r="F230" t="s">
        <v>603</v>
      </c>
      <c r="G230" t="s">
        <v>295</v>
      </c>
      <c r="H230" t="s">
        <v>5065</v>
      </c>
      <c r="I230">
        <v>640494</v>
      </c>
      <c r="J230" t="s">
        <v>5066</v>
      </c>
      <c r="K230" t="s">
        <v>5067</v>
      </c>
      <c r="L230" t="s">
        <v>4622</v>
      </c>
      <c r="M230" t="s">
        <v>5068</v>
      </c>
      <c r="N230">
        <v>45000</v>
      </c>
      <c r="O230" t="s">
        <v>4630</v>
      </c>
      <c r="P230" t="s">
        <v>4631</v>
      </c>
      <c r="Q230" t="s">
        <v>5069</v>
      </c>
      <c r="R230">
        <v>8654215863</v>
      </c>
      <c r="S230" t="s">
        <v>13394</v>
      </c>
      <c r="T230"/>
      <c r="V230" s="14">
        <v>46204</v>
      </c>
      <c r="W230" t="s">
        <v>5070</v>
      </c>
      <c r="X230" s="31">
        <v>46204.62226851852</v>
      </c>
      <c r="AN230" s="14">
        <v>46204</v>
      </c>
      <c r="AO230" t="s">
        <v>5029</v>
      </c>
      <c r="AP230" s="31">
        <v>46204.660219907404</v>
      </c>
      <c r="AT230" s="31">
        <v>46204.660219907404</v>
      </c>
      <c r="AU230" s="14">
        <v>46204</v>
      </c>
      <c r="AV230" t="s">
        <v>5029</v>
      </c>
      <c r="AW230" t="s">
        <v>603</v>
      </c>
      <c r="AX230" t="s">
        <v>678</v>
      </c>
      <c r="AY230" s="14">
        <v>46204</v>
      </c>
      <c r="AZ230" t="s">
        <v>5030</v>
      </c>
      <c r="BA230" s="31">
        <v>46204.66233796296</v>
      </c>
      <c r="BB230" s="14">
        <v>46204</v>
      </c>
      <c r="BC230" t="s">
        <v>933</v>
      </c>
      <c r="BD230" s="31">
        <v>46204.671261574076</v>
      </c>
      <c r="BE230" s="14">
        <v>46204</v>
      </c>
      <c r="BF230" t="s">
        <v>4716</v>
      </c>
      <c r="BG230" s="31">
        <v>46204.675949074073</v>
      </c>
      <c r="BH230" s="14">
        <v>46204</v>
      </c>
      <c r="BI230" t="s">
        <v>996</v>
      </c>
      <c r="BJ230" s="31">
        <v>46204.690798611111</v>
      </c>
      <c r="BK230" s="14">
        <v>46204</v>
      </c>
      <c r="BL230" t="s">
        <v>996</v>
      </c>
      <c r="BM230" s="31">
        <v>46204.691724537035</v>
      </c>
      <c r="BZ230" s="14">
        <v>46204</v>
      </c>
      <c r="CA230" t="s">
        <v>997</v>
      </c>
      <c r="CB230" s="31">
        <v>46204.783518518518</v>
      </c>
      <c r="CC230" s="14">
        <v>46204</v>
      </c>
      <c r="CD230" t="s">
        <v>995</v>
      </c>
      <c r="CE230" s="31">
        <v>46204.798090277778</v>
      </c>
      <c r="CI230" s="14">
        <v>46204</v>
      </c>
      <c r="CJ230" t="s">
        <v>5030</v>
      </c>
      <c r="CK230" s="31">
        <v>46204.81181712963</v>
      </c>
      <c r="CP230" t="str">
        <f>VLOOKUP(A230,Sheet1!$A$2:$E$221,2,0)</f>
        <v>East Zone</v>
      </c>
    </row>
    <row r="231" spans="1:94" x14ac:dyDescent="0.35">
      <c r="A231" t="s">
        <v>5023</v>
      </c>
      <c r="B231">
        <v>90</v>
      </c>
      <c r="C231" t="s">
        <v>9332</v>
      </c>
      <c r="D231" t="s">
        <v>678</v>
      </c>
      <c r="E231" t="s">
        <v>602</v>
      </c>
      <c r="F231" t="s">
        <v>603</v>
      </c>
      <c r="G231" t="s">
        <v>295</v>
      </c>
      <c r="H231" t="s">
        <v>5065</v>
      </c>
      <c r="I231">
        <v>640494</v>
      </c>
      <c r="J231" t="s">
        <v>5066</v>
      </c>
      <c r="K231" t="s">
        <v>5067</v>
      </c>
      <c r="L231" t="s">
        <v>4622</v>
      </c>
      <c r="M231" t="s">
        <v>5068</v>
      </c>
      <c r="N231">
        <v>45000</v>
      </c>
      <c r="O231" t="s">
        <v>4630</v>
      </c>
      <c r="P231" t="s">
        <v>4631</v>
      </c>
      <c r="Q231" t="s">
        <v>5071</v>
      </c>
      <c r="R231">
        <v>4246459055</v>
      </c>
      <c r="S231" t="s">
        <v>13394</v>
      </c>
      <c r="T231"/>
      <c r="V231" s="14">
        <v>46204</v>
      </c>
      <c r="W231" t="s">
        <v>5070</v>
      </c>
      <c r="X231" s="31">
        <v>46204.622245370374</v>
      </c>
      <c r="AN231" s="14">
        <v>46204</v>
      </c>
      <c r="AO231" t="s">
        <v>5029</v>
      </c>
      <c r="AP231" s="31">
        <v>46204.660196759258</v>
      </c>
      <c r="AT231" s="31">
        <v>46204.660196759258</v>
      </c>
      <c r="AU231" s="14">
        <v>46204</v>
      </c>
      <c r="AV231" t="s">
        <v>5029</v>
      </c>
      <c r="AW231" t="s">
        <v>603</v>
      </c>
      <c r="AX231" t="s">
        <v>678</v>
      </c>
      <c r="AY231" s="14">
        <v>46204</v>
      </c>
      <c r="AZ231" t="s">
        <v>5030</v>
      </c>
      <c r="BA231" s="31">
        <v>46204.662326388891</v>
      </c>
      <c r="BB231" s="14">
        <v>46204</v>
      </c>
      <c r="BC231" t="s">
        <v>933</v>
      </c>
      <c r="BD231" s="31">
        <v>46204.671261574076</v>
      </c>
      <c r="BE231" s="14">
        <v>46204</v>
      </c>
      <c r="BF231" t="s">
        <v>4716</v>
      </c>
      <c r="BG231" s="31">
        <v>46204.675937499997</v>
      </c>
      <c r="BH231" s="14">
        <v>46204</v>
      </c>
      <c r="BI231" t="s">
        <v>996</v>
      </c>
      <c r="BJ231" s="31">
        <v>46204.690775462965</v>
      </c>
      <c r="BK231" s="14">
        <v>46204</v>
      </c>
      <c r="BL231" t="s">
        <v>996</v>
      </c>
      <c r="BM231" s="31">
        <v>46204.691712962966</v>
      </c>
      <c r="BZ231" s="14">
        <v>46204</v>
      </c>
      <c r="CA231" t="s">
        <v>997</v>
      </c>
      <c r="CB231" s="31">
        <v>46204.783495370371</v>
      </c>
      <c r="CC231" s="14">
        <v>46204</v>
      </c>
      <c r="CD231" t="s">
        <v>995</v>
      </c>
      <c r="CE231" s="31">
        <v>46204.798090277778</v>
      </c>
      <c r="CI231" s="14">
        <v>46204</v>
      </c>
      <c r="CJ231" t="s">
        <v>5030</v>
      </c>
      <c r="CK231" s="31">
        <v>46204.81181712963</v>
      </c>
      <c r="CP231" t="str">
        <f>VLOOKUP(A231,Sheet1!$A$2:$E$221,2,0)</f>
        <v>East Zone</v>
      </c>
    </row>
    <row r="232" spans="1:94" x14ac:dyDescent="0.35">
      <c r="A232" t="s">
        <v>5023</v>
      </c>
      <c r="B232">
        <v>90</v>
      </c>
      <c r="C232" t="s">
        <v>9332</v>
      </c>
      <c r="D232" t="s">
        <v>678</v>
      </c>
      <c r="E232" t="s">
        <v>602</v>
      </c>
      <c r="F232" t="s">
        <v>603</v>
      </c>
      <c r="G232" t="s">
        <v>295</v>
      </c>
      <c r="H232" t="s">
        <v>5072</v>
      </c>
      <c r="I232">
        <v>728670</v>
      </c>
      <c r="J232" t="s">
        <v>5066</v>
      </c>
      <c r="K232" t="s">
        <v>5067</v>
      </c>
      <c r="L232" t="s">
        <v>4622</v>
      </c>
      <c r="M232" t="s">
        <v>5073</v>
      </c>
      <c r="N232">
        <v>55000</v>
      </c>
      <c r="O232" t="s">
        <v>4041</v>
      </c>
      <c r="P232" t="s">
        <v>4042</v>
      </c>
      <c r="Q232" t="s">
        <v>5074</v>
      </c>
      <c r="R232">
        <v>3858479332</v>
      </c>
      <c r="S232" t="s">
        <v>13394</v>
      </c>
      <c r="T232"/>
      <c r="V232" s="14">
        <v>46206</v>
      </c>
      <c r="W232" t="s">
        <v>5070</v>
      </c>
      <c r="X232" s="31">
        <v>46206.603738425925</v>
      </c>
      <c r="AN232" s="14">
        <v>46206</v>
      </c>
      <c r="AO232" t="s">
        <v>5030</v>
      </c>
      <c r="AP232" s="31">
        <v>46206.653449074074</v>
      </c>
      <c r="AT232" s="31">
        <v>46206.653449074074</v>
      </c>
      <c r="AU232" s="14">
        <v>46206</v>
      </c>
      <c r="AV232" t="s">
        <v>5030</v>
      </c>
      <c r="AW232" t="s">
        <v>5036</v>
      </c>
      <c r="AX232" t="s">
        <v>677</v>
      </c>
      <c r="AY232" s="14">
        <v>46206</v>
      </c>
      <c r="AZ232" t="s">
        <v>5030</v>
      </c>
      <c r="BA232" s="31">
        <v>46206.653819444444</v>
      </c>
      <c r="BB232" s="14">
        <v>46206</v>
      </c>
      <c r="BC232" t="s">
        <v>933</v>
      </c>
      <c r="BD232" s="31">
        <v>46206.662210648145</v>
      </c>
      <c r="BE232" s="14">
        <v>46206</v>
      </c>
      <c r="BF232" t="s">
        <v>4965</v>
      </c>
      <c r="BG232" s="31">
        <v>46206.677893518521</v>
      </c>
      <c r="BH232" s="14">
        <v>46206</v>
      </c>
      <c r="BI232" t="s">
        <v>997</v>
      </c>
      <c r="BJ232" s="31">
        <v>46206.729756944442</v>
      </c>
      <c r="BK232" s="14">
        <v>46206</v>
      </c>
      <c r="BL232" t="s">
        <v>997</v>
      </c>
      <c r="BM232" s="31">
        <v>46206.729872685188</v>
      </c>
      <c r="BZ232" s="14">
        <v>46206</v>
      </c>
      <c r="CA232" t="s">
        <v>997</v>
      </c>
      <c r="CB232" s="31">
        <v>46206.736354166664</v>
      </c>
      <c r="CC232" s="14">
        <v>46206</v>
      </c>
      <c r="CD232" t="s">
        <v>995</v>
      </c>
      <c r="CE232" s="31">
        <v>46206.779282407406</v>
      </c>
      <c r="CI232" s="14">
        <v>46206</v>
      </c>
      <c r="CJ232" t="s">
        <v>5030</v>
      </c>
      <c r="CK232" s="31">
        <v>46206.78396990741</v>
      </c>
      <c r="CP232" t="str">
        <f>VLOOKUP(A232,Sheet1!$A$2:$E$221,2,0)</f>
        <v>East Zone</v>
      </c>
    </row>
    <row r="233" spans="1:94" x14ac:dyDescent="0.35">
      <c r="A233" t="s">
        <v>5023</v>
      </c>
      <c r="B233">
        <v>90</v>
      </c>
      <c r="C233" t="s">
        <v>9332</v>
      </c>
      <c r="D233" t="s">
        <v>678</v>
      </c>
      <c r="E233" t="s">
        <v>602</v>
      </c>
      <c r="F233" t="s">
        <v>603</v>
      </c>
      <c r="G233" t="s">
        <v>295</v>
      </c>
      <c r="H233" t="s">
        <v>11900</v>
      </c>
      <c r="I233">
        <v>740020</v>
      </c>
      <c r="J233" t="s">
        <v>5066</v>
      </c>
      <c r="K233" t="s">
        <v>5067</v>
      </c>
      <c r="L233" t="s">
        <v>4622</v>
      </c>
      <c r="M233" t="s">
        <v>11901</v>
      </c>
      <c r="N233">
        <v>55000</v>
      </c>
      <c r="O233" t="s">
        <v>4041</v>
      </c>
      <c r="P233" t="s">
        <v>4042</v>
      </c>
      <c r="Q233" t="s">
        <v>10757</v>
      </c>
      <c r="R233">
        <v>8922238910</v>
      </c>
      <c r="S233" t="s">
        <v>13394</v>
      </c>
      <c r="T233"/>
      <c r="V233" s="14">
        <v>46210</v>
      </c>
      <c r="W233" t="s">
        <v>5070</v>
      </c>
      <c r="X233" s="31">
        <v>46210.438564814816</v>
      </c>
      <c r="AN233" s="14">
        <v>46210</v>
      </c>
      <c r="AO233" t="s">
        <v>5030</v>
      </c>
      <c r="AP233" s="31">
        <v>46210.552997685183</v>
      </c>
      <c r="AT233" s="31">
        <v>46210.552997685183</v>
      </c>
      <c r="AU233" s="14">
        <v>46210</v>
      </c>
      <c r="AV233" t="s">
        <v>5030</v>
      </c>
      <c r="AW233" t="s">
        <v>5036</v>
      </c>
      <c r="AX233" t="s">
        <v>677</v>
      </c>
      <c r="AY233" s="14">
        <v>46210</v>
      </c>
      <c r="AZ233" t="s">
        <v>5030</v>
      </c>
      <c r="BA233" s="31">
        <v>46210.553379629629</v>
      </c>
      <c r="BB233" s="14">
        <v>46210</v>
      </c>
      <c r="BC233" t="s">
        <v>933</v>
      </c>
      <c r="BD233" s="31">
        <v>46210.568657407406</v>
      </c>
      <c r="BE233" s="14">
        <v>46210</v>
      </c>
      <c r="BF233" t="s">
        <v>4788</v>
      </c>
      <c r="BG233" s="31">
        <v>46210.615937499999</v>
      </c>
      <c r="BH233" s="14">
        <v>46210</v>
      </c>
      <c r="BI233" t="s">
        <v>996</v>
      </c>
      <c r="BJ233" s="31">
        <v>46210.652013888888</v>
      </c>
      <c r="BK233" s="14">
        <v>46210</v>
      </c>
      <c r="BL233" t="s">
        <v>996</v>
      </c>
      <c r="BM233" s="31">
        <v>46210.652962962966</v>
      </c>
      <c r="BZ233" s="14">
        <v>46210</v>
      </c>
      <c r="CA233" t="s">
        <v>996</v>
      </c>
      <c r="CB233" s="31">
        <v>46210.66510416667</v>
      </c>
      <c r="CC233" s="14">
        <v>46210</v>
      </c>
      <c r="CD233" t="s">
        <v>995</v>
      </c>
      <c r="CE233" s="31">
        <v>46210.704780092594</v>
      </c>
      <c r="CP233" t="str">
        <f>VLOOKUP(A233,Sheet1!$A$2:$E$221,2,0)</f>
        <v>East Zone</v>
      </c>
    </row>
    <row r="234" spans="1:94" x14ac:dyDescent="0.35">
      <c r="A234" t="s">
        <v>5075</v>
      </c>
      <c r="B234">
        <v>94</v>
      </c>
      <c r="C234" t="s">
        <v>9332</v>
      </c>
      <c r="D234" t="s">
        <v>678</v>
      </c>
      <c r="E234" t="s">
        <v>350</v>
      </c>
      <c r="F234" t="s">
        <v>351</v>
      </c>
      <c r="G234" t="s">
        <v>358</v>
      </c>
      <c r="H234" t="s">
        <v>5076</v>
      </c>
      <c r="I234">
        <v>26697</v>
      </c>
      <c r="J234" t="s">
        <v>1061</v>
      </c>
      <c r="K234" t="s">
        <v>4253</v>
      </c>
      <c r="L234" t="s">
        <v>4622</v>
      </c>
      <c r="M234" t="s">
        <v>5077</v>
      </c>
      <c r="N234">
        <v>45000</v>
      </c>
      <c r="O234" t="s">
        <v>4630</v>
      </c>
      <c r="P234" t="s">
        <v>4631</v>
      </c>
      <c r="Q234" t="s">
        <v>5078</v>
      </c>
      <c r="R234">
        <v>4449835442</v>
      </c>
      <c r="S234" t="s">
        <v>13394</v>
      </c>
      <c r="T234"/>
      <c r="V234" s="14">
        <v>46206</v>
      </c>
      <c r="W234" t="s">
        <v>5079</v>
      </c>
      <c r="X234" s="31">
        <v>46206.405370370368</v>
      </c>
      <c r="AN234" s="14">
        <v>46206</v>
      </c>
      <c r="AO234" t="s">
        <v>1014</v>
      </c>
      <c r="AP234" s="31">
        <v>46206.59611111111</v>
      </c>
      <c r="AT234" s="31">
        <v>46206.59611111111</v>
      </c>
      <c r="AU234" s="14">
        <v>46206</v>
      </c>
      <c r="AV234" t="s">
        <v>1014</v>
      </c>
      <c r="AW234" t="s">
        <v>5080</v>
      </c>
      <c r="AX234" t="s">
        <v>677</v>
      </c>
      <c r="AY234" s="14">
        <v>46206</v>
      </c>
      <c r="AZ234" t="s">
        <v>1014</v>
      </c>
      <c r="BA234" s="31">
        <v>46206.624027777776</v>
      </c>
      <c r="BB234" s="14">
        <v>46206</v>
      </c>
      <c r="BC234" t="s">
        <v>933</v>
      </c>
      <c r="BD234" s="31">
        <v>46206.631041666667</v>
      </c>
      <c r="BE234" s="14">
        <v>46206</v>
      </c>
      <c r="BF234" t="s">
        <v>4643</v>
      </c>
      <c r="BG234" s="31">
        <v>46206.642870370371</v>
      </c>
      <c r="BH234" s="14">
        <v>46206</v>
      </c>
      <c r="BI234" t="s">
        <v>943</v>
      </c>
      <c r="BJ234" s="31">
        <v>46206.691006944442</v>
      </c>
      <c r="BK234" s="14">
        <v>46206</v>
      </c>
      <c r="BL234" t="s">
        <v>955</v>
      </c>
      <c r="BM234" s="31">
        <v>46206.728518518517</v>
      </c>
      <c r="BN234" s="14">
        <v>46206</v>
      </c>
      <c r="BO234" t="s">
        <v>943</v>
      </c>
      <c r="BP234" s="31">
        <v>46206.712233796294</v>
      </c>
      <c r="BZ234" s="14">
        <v>46206</v>
      </c>
      <c r="CA234" t="s">
        <v>955</v>
      </c>
      <c r="CB234" s="31">
        <v>46206.730543981481</v>
      </c>
      <c r="CC234" s="14">
        <v>46206</v>
      </c>
      <c r="CD234" t="s">
        <v>944</v>
      </c>
      <c r="CE234" s="31">
        <v>46206.739166666666</v>
      </c>
      <c r="CI234" s="14">
        <v>46206</v>
      </c>
      <c r="CJ234" t="s">
        <v>1014</v>
      </c>
      <c r="CK234" s="31">
        <v>46206.805648148147</v>
      </c>
      <c r="CP234" t="str">
        <f>VLOOKUP(A234,Sheet1!$A$2:$E$221,2,0)</f>
        <v>East Zone</v>
      </c>
    </row>
    <row r="235" spans="1:94" x14ac:dyDescent="0.35">
      <c r="A235" t="s">
        <v>5075</v>
      </c>
      <c r="B235">
        <v>94</v>
      </c>
      <c r="C235" t="s">
        <v>9332</v>
      </c>
      <c r="D235" t="s">
        <v>678</v>
      </c>
      <c r="E235" t="s">
        <v>350</v>
      </c>
      <c r="F235" t="s">
        <v>351</v>
      </c>
      <c r="G235" t="s">
        <v>358</v>
      </c>
      <c r="H235" t="s">
        <v>5076</v>
      </c>
      <c r="I235">
        <v>26697</v>
      </c>
      <c r="J235" t="s">
        <v>1061</v>
      </c>
      <c r="K235" t="s">
        <v>4253</v>
      </c>
      <c r="L235" t="s">
        <v>4622</v>
      </c>
      <c r="M235" t="s">
        <v>5077</v>
      </c>
      <c r="N235">
        <v>45000</v>
      </c>
      <c r="O235" t="s">
        <v>4630</v>
      </c>
      <c r="P235" t="s">
        <v>4631</v>
      </c>
      <c r="Q235" t="s">
        <v>5081</v>
      </c>
      <c r="R235">
        <v>7273234954</v>
      </c>
      <c r="S235" t="s">
        <v>13394</v>
      </c>
      <c r="T235"/>
      <c r="V235" s="14">
        <v>46206</v>
      </c>
      <c r="W235" t="s">
        <v>5079</v>
      </c>
      <c r="X235" s="31">
        <v>46206.405393518522</v>
      </c>
      <c r="AN235" s="14">
        <v>46206</v>
      </c>
      <c r="AO235" t="s">
        <v>1014</v>
      </c>
      <c r="AP235" s="31">
        <v>46206.596087962964</v>
      </c>
      <c r="AT235" s="31">
        <v>46206.596087962964</v>
      </c>
      <c r="AU235" s="14">
        <v>46206</v>
      </c>
      <c r="AV235" t="s">
        <v>1014</v>
      </c>
      <c r="AW235" t="s">
        <v>5080</v>
      </c>
      <c r="AX235" t="s">
        <v>677</v>
      </c>
      <c r="AY235" s="14">
        <v>46206</v>
      </c>
      <c r="AZ235" t="s">
        <v>1014</v>
      </c>
      <c r="BA235" s="31">
        <v>46206.62400462963</v>
      </c>
      <c r="BB235" s="14">
        <v>46206</v>
      </c>
      <c r="BC235" t="s">
        <v>933</v>
      </c>
      <c r="BD235" s="31">
        <v>46206.631041666667</v>
      </c>
      <c r="BE235" s="14">
        <v>46206</v>
      </c>
      <c r="BF235" t="s">
        <v>4643</v>
      </c>
      <c r="BG235" s="31">
        <v>46206.642858796295</v>
      </c>
      <c r="BH235" s="14">
        <v>46206</v>
      </c>
      <c r="BI235" t="s">
        <v>943</v>
      </c>
      <c r="BJ235" s="31">
        <v>46206.690995370373</v>
      </c>
      <c r="BK235" s="14">
        <v>46206</v>
      </c>
      <c r="BL235" t="s">
        <v>955</v>
      </c>
      <c r="BM235" s="31">
        <v>46206.728495370371</v>
      </c>
      <c r="BN235" s="14">
        <v>46206</v>
      </c>
      <c r="BO235" t="s">
        <v>943</v>
      </c>
      <c r="BP235" s="31">
        <v>46206.712210648147</v>
      </c>
      <c r="BZ235" s="14">
        <v>46206</v>
      </c>
      <c r="CA235" t="s">
        <v>955</v>
      </c>
      <c r="CB235" s="31">
        <v>46206.730520833335</v>
      </c>
      <c r="CC235" s="14">
        <v>46206</v>
      </c>
      <c r="CD235" t="s">
        <v>944</v>
      </c>
      <c r="CE235" s="31">
        <v>46206.739166666666</v>
      </c>
      <c r="CI235" s="14">
        <v>46206</v>
      </c>
      <c r="CJ235" t="s">
        <v>1014</v>
      </c>
      <c r="CK235" s="31">
        <v>46206.805648148147</v>
      </c>
      <c r="CP235" t="str">
        <f>VLOOKUP(A235,Sheet1!$A$2:$E$221,2,0)</f>
        <v>East Zone</v>
      </c>
    </row>
    <row r="236" spans="1:94" x14ac:dyDescent="0.35">
      <c r="A236" t="s">
        <v>5075</v>
      </c>
      <c r="B236">
        <v>94</v>
      </c>
      <c r="C236" t="s">
        <v>9332</v>
      </c>
      <c r="D236" t="s">
        <v>678</v>
      </c>
      <c r="E236" t="s">
        <v>350</v>
      </c>
      <c r="F236" t="s">
        <v>351</v>
      </c>
      <c r="G236" t="s">
        <v>358</v>
      </c>
      <c r="H236" t="s">
        <v>5082</v>
      </c>
      <c r="I236">
        <v>78216</v>
      </c>
      <c r="J236" t="s">
        <v>5083</v>
      </c>
      <c r="K236" t="s">
        <v>5084</v>
      </c>
      <c r="L236" t="s">
        <v>4622</v>
      </c>
      <c r="M236" t="s">
        <v>5085</v>
      </c>
      <c r="N236">
        <v>45000</v>
      </c>
      <c r="O236" t="s">
        <v>4630</v>
      </c>
      <c r="P236" t="s">
        <v>4631</v>
      </c>
      <c r="Q236" t="s">
        <v>1102</v>
      </c>
      <c r="R236">
        <v>5382598596</v>
      </c>
      <c r="S236" t="s">
        <v>13394</v>
      </c>
      <c r="T236"/>
      <c r="V236" s="14">
        <v>46205</v>
      </c>
      <c r="W236" t="s">
        <v>5086</v>
      </c>
      <c r="X236" s="31">
        <v>46205.776724537034</v>
      </c>
      <c r="AN236" s="14">
        <v>46206</v>
      </c>
      <c r="AO236" t="s">
        <v>1012</v>
      </c>
      <c r="AP236" s="31">
        <v>46206.387592592589</v>
      </c>
      <c r="AT236" s="31">
        <v>46206.387592592589</v>
      </c>
      <c r="AU236" s="14">
        <v>46206</v>
      </c>
      <c r="AV236" t="s">
        <v>1012</v>
      </c>
      <c r="AW236" t="s">
        <v>351</v>
      </c>
      <c r="AX236" t="s">
        <v>678</v>
      </c>
      <c r="AY236" s="14">
        <v>46206</v>
      </c>
      <c r="AZ236" t="s">
        <v>5086</v>
      </c>
      <c r="BA236" s="31">
        <v>46206.405416666668</v>
      </c>
      <c r="BB236" s="14">
        <v>46206</v>
      </c>
      <c r="BC236" t="s">
        <v>933</v>
      </c>
      <c r="BD236" s="31">
        <v>46206.432025462964</v>
      </c>
      <c r="BE236" s="14">
        <v>46206</v>
      </c>
      <c r="BF236" t="s">
        <v>4716</v>
      </c>
      <c r="BG236" s="31">
        <v>46206.453761574077</v>
      </c>
      <c r="BH236" s="14">
        <v>46206</v>
      </c>
      <c r="BI236" t="s">
        <v>943</v>
      </c>
      <c r="BJ236" s="31">
        <v>46206.470729166664</v>
      </c>
      <c r="BK236" s="14">
        <v>46206</v>
      </c>
      <c r="BL236" t="s">
        <v>943</v>
      </c>
      <c r="BM236" s="31">
        <v>46206.484479166669</v>
      </c>
      <c r="BZ236" s="14">
        <v>46206</v>
      </c>
      <c r="CA236" t="s">
        <v>943</v>
      </c>
      <c r="CB236" s="31">
        <v>46206.490937499999</v>
      </c>
      <c r="CC236" s="14">
        <v>46206</v>
      </c>
      <c r="CD236" t="s">
        <v>944</v>
      </c>
      <c r="CE236" s="31">
        <v>46206.499236111114</v>
      </c>
      <c r="CI236" s="14">
        <v>46206</v>
      </c>
      <c r="CJ236" t="s">
        <v>1014</v>
      </c>
      <c r="CK236" s="31">
        <v>46206.697789351849</v>
      </c>
      <c r="CP236" t="str">
        <f>VLOOKUP(A236,Sheet1!$A$2:$E$221,2,0)</f>
        <v>East Zone</v>
      </c>
    </row>
    <row r="237" spans="1:94" x14ac:dyDescent="0.35">
      <c r="A237" t="s">
        <v>5075</v>
      </c>
      <c r="B237">
        <v>94</v>
      </c>
      <c r="C237" t="s">
        <v>9332</v>
      </c>
      <c r="D237" t="s">
        <v>678</v>
      </c>
      <c r="E237" t="s">
        <v>350</v>
      </c>
      <c r="F237" t="s">
        <v>351</v>
      </c>
      <c r="G237" t="s">
        <v>358</v>
      </c>
      <c r="H237" t="s">
        <v>4251</v>
      </c>
      <c r="I237">
        <v>84733</v>
      </c>
      <c r="J237" t="s">
        <v>1061</v>
      </c>
      <c r="K237" t="s">
        <v>4253</v>
      </c>
      <c r="L237" t="s">
        <v>4622</v>
      </c>
      <c r="M237" t="s">
        <v>5087</v>
      </c>
      <c r="N237">
        <v>60000</v>
      </c>
      <c r="O237" t="s">
        <v>982</v>
      </c>
      <c r="P237" t="s">
        <v>983</v>
      </c>
      <c r="Q237" t="s">
        <v>4252</v>
      </c>
      <c r="R237">
        <v>7858843844</v>
      </c>
      <c r="S237" t="s">
        <v>13394</v>
      </c>
      <c r="T237"/>
      <c r="V237" s="14">
        <v>46205</v>
      </c>
      <c r="W237" t="s">
        <v>5079</v>
      </c>
      <c r="X237" s="31">
        <v>46205.506041666667</v>
      </c>
      <c r="AN237" s="14">
        <v>46205</v>
      </c>
      <c r="AO237" t="s">
        <v>1014</v>
      </c>
      <c r="AP237" s="31">
        <v>46205.685393518521</v>
      </c>
      <c r="AT237" s="31">
        <v>46205.685393518521</v>
      </c>
      <c r="AU237" s="14">
        <v>46205</v>
      </c>
      <c r="AV237" t="s">
        <v>1014</v>
      </c>
      <c r="AW237" t="s">
        <v>5080</v>
      </c>
      <c r="AX237" t="s">
        <v>677</v>
      </c>
      <c r="AY237" s="14">
        <v>46205</v>
      </c>
      <c r="AZ237" t="s">
        <v>1014</v>
      </c>
      <c r="BA237" s="31">
        <v>46205.685868055552</v>
      </c>
      <c r="BB237" s="14">
        <v>46205</v>
      </c>
      <c r="BC237" t="s">
        <v>933</v>
      </c>
      <c r="BD237" s="31">
        <v>46205.691967592589</v>
      </c>
      <c r="BE237" s="14">
        <v>46205</v>
      </c>
      <c r="BF237" t="s">
        <v>4788</v>
      </c>
      <c r="BG237" s="31">
        <v>46205.698368055557</v>
      </c>
      <c r="BH237" s="14">
        <v>46205</v>
      </c>
      <c r="BI237" t="s">
        <v>943</v>
      </c>
      <c r="BJ237" s="31">
        <v>46205.736168981479</v>
      </c>
      <c r="BK237" s="14">
        <v>46205</v>
      </c>
      <c r="BL237" t="s">
        <v>943</v>
      </c>
      <c r="BM237" s="31">
        <v>46205.768414351849</v>
      </c>
      <c r="BZ237" s="14">
        <v>46205</v>
      </c>
      <c r="CA237" t="s">
        <v>943</v>
      </c>
      <c r="CB237" s="31">
        <v>46205.774155092593</v>
      </c>
      <c r="CC237" s="14">
        <v>46205</v>
      </c>
      <c r="CD237" t="s">
        <v>938</v>
      </c>
      <c r="CE237" s="31">
        <v>46205.780960648146</v>
      </c>
      <c r="CI237" s="14">
        <v>46205</v>
      </c>
      <c r="CJ237" t="s">
        <v>1014</v>
      </c>
      <c r="CK237" s="31">
        <v>46205.815428240741</v>
      </c>
      <c r="CP237" t="str">
        <f>VLOOKUP(A237,Sheet1!$A$2:$E$221,2,0)</f>
        <v>East Zone</v>
      </c>
    </row>
    <row r="238" spans="1:94" x14ac:dyDescent="0.35">
      <c r="A238" t="s">
        <v>5075</v>
      </c>
      <c r="B238">
        <v>94</v>
      </c>
      <c r="C238" t="s">
        <v>9332</v>
      </c>
      <c r="D238" t="s">
        <v>678</v>
      </c>
      <c r="E238" t="s">
        <v>350</v>
      </c>
      <c r="F238" t="s">
        <v>351</v>
      </c>
      <c r="G238" t="s">
        <v>358</v>
      </c>
      <c r="H238" t="s">
        <v>10031</v>
      </c>
      <c r="I238">
        <v>317360</v>
      </c>
      <c r="J238" t="s">
        <v>5094</v>
      </c>
      <c r="K238" t="s">
        <v>5095</v>
      </c>
      <c r="L238" t="s">
        <v>4622</v>
      </c>
      <c r="M238" t="s">
        <v>10032</v>
      </c>
      <c r="N238">
        <v>50000</v>
      </c>
      <c r="O238" t="s">
        <v>934</v>
      </c>
      <c r="P238" t="s">
        <v>935</v>
      </c>
      <c r="Q238" t="s">
        <v>11902</v>
      </c>
      <c r="R238">
        <v>4597818562</v>
      </c>
      <c r="S238" t="s">
        <v>13394</v>
      </c>
      <c r="T238"/>
      <c r="V238" s="14">
        <v>46209</v>
      </c>
      <c r="W238" t="s">
        <v>5098</v>
      </c>
      <c r="X238" s="31">
        <v>46209.708460648151</v>
      </c>
      <c r="AN238" s="14">
        <v>46209</v>
      </c>
      <c r="AO238" t="s">
        <v>1012</v>
      </c>
      <c r="AP238" s="31">
        <v>46209.769224537034</v>
      </c>
      <c r="AT238" s="31">
        <v>46209.769224537034</v>
      </c>
      <c r="AU238" s="14">
        <v>46209</v>
      </c>
      <c r="AV238" t="s">
        <v>1012</v>
      </c>
      <c r="AW238" t="s">
        <v>351</v>
      </c>
      <c r="AX238" t="s">
        <v>678</v>
      </c>
      <c r="AY238" s="14">
        <v>46209</v>
      </c>
      <c r="AZ238" t="s">
        <v>1012</v>
      </c>
      <c r="BA238" s="31">
        <v>46209.769629629627</v>
      </c>
      <c r="BB238" s="14">
        <v>46210</v>
      </c>
      <c r="BC238" t="s">
        <v>933</v>
      </c>
      <c r="BD238" s="31">
        <v>46210.379756944443</v>
      </c>
      <c r="BE238" s="14">
        <v>46210</v>
      </c>
      <c r="BF238" t="s">
        <v>4657</v>
      </c>
      <c r="BG238" s="31">
        <v>46210.42597222222</v>
      </c>
      <c r="BH238" s="14">
        <v>46210</v>
      </c>
      <c r="BI238" t="s">
        <v>942</v>
      </c>
      <c r="BJ238" s="31">
        <v>46210.468414351853</v>
      </c>
      <c r="BK238" s="14">
        <v>46210</v>
      </c>
      <c r="BL238" t="s">
        <v>942</v>
      </c>
      <c r="BM238" s="31">
        <v>46210.469710648147</v>
      </c>
      <c r="BZ238" s="14">
        <v>46210</v>
      </c>
      <c r="CA238" t="s">
        <v>942</v>
      </c>
      <c r="CB238" s="31">
        <v>46210.494062500002</v>
      </c>
      <c r="CC238" s="14">
        <v>46210</v>
      </c>
      <c r="CD238" t="s">
        <v>2404</v>
      </c>
      <c r="CE238" s="31">
        <v>46210.514930555553</v>
      </c>
      <c r="CI238" s="14">
        <v>46210</v>
      </c>
      <c r="CJ238" t="s">
        <v>1014</v>
      </c>
      <c r="CK238" s="31">
        <v>46210.796122685184</v>
      </c>
      <c r="CP238" t="str">
        <f>VLOOKUP(A238,Sheet1!$A$2:$E$221,2,0)</f>
        <v>East Zone</v>
      </c>
    </row>
    <row r="239" spans="1:94" x14ac:dyDescent="0.35">
      <c r="A239" t="s">
        <v>5075</v>
      </c>
      <c r="B239">
        <v>94</v>
      </c>
      <c r="C239" t="s">
        <v>9332</v>
      </c>
      <c r="D239" t="s">
        <v>678</v>
      </c>
      <c r="E239" t="s">
        <v>350</v>
      </c>
      <c r="F239" t="s">
        <v>351</v>
      </c>
      <c r="G239" t="s">
        <v>358</v>
      </c>
      <c r="H239" t="s">
        <v>10033</v>
      </c>
      <c r="I239">
        <v>351105</v>
      </c>
      <c r="J239" t="s">
        <v>5094</v>
      </c>
      <c r="K239" t="s">
        <v>5095</v>
      </c>
      <c r="L239" t="s">
        <v>4622</v>
      </c>
      <c r="M239" t="s">
        <v>10034</v>
      </c>
      <c r="N239">
        <v>50000</v>
      </c>
      <c r="O239" t="s">
        <v>9895</v>
      </c>
      <c r="P239" t="s">
        <v>9896</v>
      </c>
      <c r="Q239" t="s">
        <v>10035</v>
      </c>
      <c r="R239">
        <v>4476894802</v>
      </c>
      <c r="S239" t="s">
        <v>13394</v>
      </c>
      <c r="T239"/>
      <c r="V239" s="14">
        <v>46209</v>
      </c>
      <c r="W239" t="s">
        <v>5098</v>
      </c>
      <c r="X239" s="31">
        <v>46209.457650462966</v>
      </c>
      <c r="AN239" s="14">
        <v>46209</v>
      </c>
      <c r="AO239" t="s">
        <v>1012</v>
      </c>
      <c r="AP239" s="31">
        <v>46209.563194444447</v>
      </c>
      <c r="AT239" s="31">
        <v>46209.563194444447</v>
      </c>
      <c r="AU239" s="14">
        <v>46209</v>
      </c>
      <c r="AV239" t="s">
        <v>1012</v>
      </c>
      <c r="AW239" t="s">
        <v>351</v>
      </c>
      <c r="AX239" t="s">
        <v>678</v>
      </c>
      <c r="AY239" s="14">
        <v>46209</v>
      </c>
      <c r="AZ239" t="s">
        <v>1012</v>
      </c>
      <c r="BA239" s="31">
        <v>46209.563877314817</v>
      </c>
      <c r="BB239" s="14">
        <v>46209</v>
      </c>
      <c r="BC239" t="s">
        <v>933</v>
      </c>
      <c r="BD239" s="31">
        <v>46209.571423611109</v>
      </c>
      <c r="BE239" s="14">
        <v>46209</v>
      </c>
      <c r="BF239" t="s">
        <v>4701</v>
      </c>
      <c r="BG239" s="31">
        <v>46209.614814814813</v>
      </c>
      <c r="BH239" s="14">
        <v>46209</v>
      </c>
      <c r="BI239" t="s">
        <v>937</v>
      </c>
      <c r="BJ239" s="31">
        <v>46209.624409722222</v>
      </c>
      <c r="BK239" s="14">
        <v>46209</v>
      </c>
      <c r="BL239" t="s">
        <v>937</v>
      </c>
      <c r="BM239" s="31">
        <v>46209.625671296293</v>
      </c>
      <c r="BZ239" s="14">
        <v>46209</v>
      </c>
      <c r="CA239" t="s">
        <v>937</v>
      </c>
      <c r="CB239" s="31">
        <v>46209.641365740739</v>
      </c>
      <c r="CC239" s="14">
        <v>46209</v>
      </c>
      <c r="CD239" t="s">
        <v>944</v>
      </c>
      <c r="CE239" s="31">
        <v>46209.647858796299</v>
      </c>
      <c r="CI239" s="14">
        <v>46209</v>
      </c>
      <c r="CJ239" t="s">
        <v>1014</v>
      </c>
      <c r="CK239" s="31">
        <v>46209.768414351849</v>
      </c>
      <c r="CP239" t="str">
        <f>VLOOKUP(A239,Sheet1!$A$2:$E$221,2,0)</f>
        <v>East Zone</v>
      </c>
    </row>
    <row r="240" spans="1:94" x14ac:dyDescent="0.35">
      <c r="A240" t="s">
        <v>5075</v>
      </c>
      <c r="B240">
        <v>94</v>
      </c>
      <c r="C240" t="s">
        <v>9332</v>
      </c>
      <c r="D240" t="s">
        <v>678</v>
      </c>
      <c r="E240" t="s">
        <v>350</v>
      </c>
      <c r="F240" t="s">
        <v>351</v>
      </c>
      <c r="G240" t="s">
        <v>358</v>
      </c>
      <c r="H240" t="s">
        <v>10036</v>
      </c>
      <c r="I240">
        <v>397660</v>
      </c>
      <c r="J240" t="s">
        <v>120</v>
      </c>
      <c r="K240" t="s">
        <v>1634</v>
      </c>
      <c r="L240" t="s">
        <v>4622</v>
      </c>
      <c r="M240" t="s">
        <v>11903</v>
      </c>
      <c r="N240">
        <v>45000</v>
      </c>
      <c r="O240" t="s">
        <v>4630</v>
      </c>
      <c r="P240" t="s">
        <v>4631</v>
      </c>
      <c r="Q240" t="s">
        <v>11904</v>
      </c>
      <c r="R240">
        <v>7100298757</v>
      </c>
      <c r="S240" t="s">
        <v>13394</v>
      </c>
      <c r="T240"/>
      <c r="V240" s="14">
        <v>46210</v>
      </c>
      <c r="W240" t="s">
        <v>5092</v>
      </c>
      <c r="X240" s="31">
        <v>46210.613379629627</v>
      </c>
      <c r="AN240" s="14">
        <v>46210</v>
      </c>
      <c r="AO240" t="s">
        <v>1012</v>
      </c>
      <c r="AP240" s="31">
        <v>46210.642997685187</v>
      </c>
      <c r="AT240" s="31">
        <v>46210.642997685187</v>
      </c>
      <c r="AU240" s="14">
        <v>46210</v>
      </c>
      <c r="AV240" t="s">
        <v>1012</v>
      </c>
      <c r="AW240" t="s">
        <v>351</v>
      </c>
      <c r="AX240" t="s">
        <v>678</v>
      </c>
      <c r="AY240" s="14">
        <v>46210</v>
      </c>
      <c r="AZ240" t="s">
        <v>5092</v>
      </c>
      <c r="BA240" s="31">
        <v>46210.65388888889</v>
      </c>
      <c r="BB240" s="14">
        <v>46210</v>
      </c>
      <c r="BC240" t="s">
        <v>933</v>
      </c>
      <c r="BD240" s="31">
        <v>46210.662361111114</v>
      </c>
      <c r="BE240" s="14">
        <v>46210</v>
      </c>
      <c r="BF240" t="s">
        <v>4663</v>
      </c>
      <c r="BG240" s="31">
        <v>46210.696331018517</v>
      </c>
      <c r="BH240" s="14">
        <v>46210</v>
      </c>
      <c r="BI240" t="s">
        <v>972</v>
      </c>
      <c r="BJ240" s="31">
        <v>46210.762152777781</v>
      </c>
      <c r="BK240" s="14">
        <v>46210</v>
      </c>
      <c r="BL240" t="s">
        <v>972</v>
      </c>
      <c r="BM240" s="31">
        <v>46210.763298611113</v>
      </c>
      <c r="BZ240" s="14">
        <v>46210</v>
      </c>
      <c r="CA240" t="s">
        <v>972</v>
      </c>
      <c r="CB240" s="31">
        <v>46210.772222222222</v>
      </c>
      <c r="CC240" s="14">
        <v>46210</v>
      </c>
      <c r="CD240" t="s">
        <v>944</v>
      </c>
      <c r="CE240" s="31">
        <v>46210.785104166665</v>
      </c>
      <c r="CI240" s="14">
        <v>46210</v>
      </c>
      <c r="CJ240" t="s">
        <v>1014</v>
      </c>
      <c r="CK240" s="31">
        <v>46210.812303240738</v>
      </c>
      <c r="CP240" t="str">
        <f>VLOOKUP(A240,Sheet1!$A$2:$E$221,2,0)</f>
        <v>East Zone</v>
      </c>
    </row>
    <row r="241" spans="1:94" x14ac:dyDescent="0.35">
      <c r="A241" t="s">
        <v>5075</v>
      </c>
      <c r="B241">
        <v>94</v>
      </c>
      <c r="C241" t="s">
        <v>9332</v>
      </c>
      <c r="D241" t="s">
        <v>678</v>
      </c>
      <c r="E241" t="s">
        <v>350</v>
      </c>
      <c r="F241" t="s">
        <v>351</v>
      </c>
      <c r="G241" t="s">
        <v>358</v>
      </c>
      <c r="H241" t="s">
        <v>11905</v>
      </c>
      <c r="I241">
        <v>478171</v>
      </c>
      <c r="J241" t="s">
        <v>5094</v>
      </c>
      <c r="K241" t="s">
        <v>5095</v>
      </c>
      <c r="L241" t="s">
        <v>4622</v>
      </c>
      <c r="M241" t="s">
        <v>11906</v>
      </c>
      <c r="N241">
        <v>45000</v>
      </c>
      <c r="O241" t="s">
        <v>4630</v>
      </c>
      <c r="P241" t="s">
        <v>4631</v>
      </c>
      <c r="Q241" t="s">
        <v>11907</v>
      </c>
      <c r="R241">
        <v>7741042033</v>
      </c>
      <c r="S241" t="s">
        <v>13394</v>
      </c>
      <c r="T241"/>
      <c r="V241" s="14">
        <v>46210</v>
      </c>
      <c r="W241" t="s">
        <v>5098</v>
      </c>
      <c r="X241" s="31">
        <v>46210.496944444443</v>
      </c>
      <c r="AN241" s="14">
        <v>46210</v>
      </c>
      <c r="AO241" t="s">
        <v>1012</v>
      </c>
      <c r="AP241" s="31">
        <v>46210.570092592592</v>
      </c>
      <c r="AT241" s="31">
        <v>46210.570092592592</v>
      </c>
      <c r="AU241" s="14">
        <v>46210</v>
      </c>
      <c r="AV241" t="s">
        <v>1012</v>
      </c>
      <c r="AW241" t="s">
        <v>351</v>
      </c>
      <c r="AX241" t="s">
        <v>678</v>
      </c>
      <c r="AY241" s="14">
        <v>46210</v>
      </c>
      <c r="AZ241" t="s">
        <v>1012</v>
      </c>
      <c r="BA241" s="31">
        <v>46210.570636574077</v>
      </c>
      <c r="BB241" s="14">
        <v>46210</v>
      </c>
      <c r="BC241" t="s">
        <v>933</v>
      </c>
      <c r="BD241" s="31">
        <v>46210.583784722221</v>
      </c>
      <c r="BE241" s="14">
        <v>46210</v>
      </c>
      <c r="BF241" t="s">
        <v>4684</v>
      </c>
      <c r="BG241" s="31">
        <v>46210.659907407404</v>
      </c>
      <c r="BH241" s="14">
        <v>46210</v>
      </c>
      <c r="BI241" t="s">
        <v>943</v>
      </c>
      <c r="BJ241" s="31">
        <v>46210.73097222222</v>
      </c>
      <c r="BK241" s="14">
        <v>46210</v>
      </c>
      <c r="BL241" t="s">
        <v>943</v>
      </c>
      <c r="BM241" s="31">
        <v>46210.741273148145</v>
      </c>
      <c r="BZ241" s="14">
        <v>46210</v>
      </c>
      <c r="CA241" t="s">
        <v>943</v>
      </c>
      <c r="CB241" s="31">
        <v>46210.749699074076</v>
      </c>
      <c r="CC241" s="14">
        <v>46210</v>
      </c>
      <c r="CD241" t="s">
        <v>957</v>
      </c>
      <c r="CE241" s="31">
        <v>46210.759444444448</v>
      </c>
      <c r="CI241" s="14">
        <v>46210</v>
      </c>
      <c r="CJ241" t="s">
        <v>1014</v>
      </c>
      <c r="CK241" s="31">
        <v>46210.765879629631</v>
      </c>
      <c r="CP241" t="str">
        <f>VLOOKUP(A241,Sheet1!$A$2:$E$221,2,0)</f>
        <v>East Zone</v>
      </c>
    </row>
    <row r="242" spans="1:94" x14ac:dyDescent="0.35">
      <c r="A242" t="s">
        <v>5075</v>
      </c>
      <c r="B242">
        <v>94</v>
      </c>
      <c r="C242" t="s">
        <v>9332</v>
      </c>
      <c r="D242" t="s">
        <v>678</v>
      </c>
      <c r="E242" t="s">
        <v>350</v>
      </c>
      <c r="F242" t="s">
        <v>351</v>
      </c>
      <c r="G242" t="s">
        <v>358</v>
      </c>
      <c r="H242" t="s">
        <v>10037</v>
      </c>
      <c r="I242">
        <v>620347</v>
      </c>
      <c r="J242" t="s">
        <v>114</v>
      </c>
      <c r="K242" t="s">
        <v>1013</v>
      </c>
      <c r="L242" t="s">
        <v>4622</v>
      </c>
      <c r="M242" t="s">
        <v>11908</v>
      </c>
      <c r="N242">
        <v>50000</v>
      </c>
      <c r="O242" t="s">
        <v>947</v>
      </c>
      <c r="P242" t="s">
        <v>948</v>
      </c>
      <c r="Q242" t="s">
        <v>936</v>
      </c>
      <c r="R242">
        <v>4978814555</v>
      </c>
      <c r="S242" t="s">
        <v>13394</v>
      </c>
      <c r="T242"/>
      <c r="V242" s="14">
        <v>46210</v>
      </c>
      <c r="W242" t="s">
        <v>10039</v>
      </c>
      <c r="X242" s="31">
        <v>46210.428344907406</v>
      </c>
      <c r="AN242" s="14">
        <v>46210</v>
      </c>
      <c r="AO242" t="s">
        <v>1014</v>
      </c>
      <c r="AP242" s="31">
        <v>46210.466990740744</v>
      </c>
      <c r="AT242" s="31">
        <v>46210.466990740744</v>
      </c>
      <c r="AU242" s="14">
        <v>46210</v>
      </c>
      <c r="AV242" t="s">
        <v>1014</v>
      </c>
      <c r="AW242" t="s">
        <v>5080</v>
      </c>
      <c r="AX242" t="s">
        <v>677</v>
      </c>
      <c r="AY242" s="14">
        <v>46210</v>
      </c>
      <c r="AZ242" t="s">
        <v>1014</v>
      </c>
      <c r="BA242" s="31">
        <v>46210.467361111114</v>
      </c>
      <c r="BB242" s="14">
        <v>46210</v>
      </c>
      <c r="BC242" t="s">
        <v>933</v>
      </c>
      <c r="BD242" s="31">
        <v>46210.476655092592</v>
      </c>
      <c r="BE242" s="14">
        <v>46210</v>
      </c>
      <c r="BF242" t="s">
        <v>4788</v>
      </c>
      <c r="BG242" s="31">
        <v>46210.489317129628</v>
      </c>
      <c r="BH242" s="14">
        <v>46210</v>
      </c>
      <c r="BI242" t="s">
        <v>942</v>
      </c>
      <c r="BJ242" s="31">
        <v>46210.516412037039</v>
      </c>
      <c r="BK242" s="14">
        <v>46210</v>
      </c>
      <c r="BL242" t="s">
        <v>942</v>
      </c>
      <c r="BM242" s="31">
        <v>46210.517511574071</v>
      </c>
      <c r="BZ242" s="14">
        <v>46210</v>
      </c>
      <c r="CA242" t="s">
        <v>942</v>
      </c>
      <c r="CB242" s="31">
        <v>46210.523587962962</v>
      </c>
      <c r="CC242" s="14">
        <v>46210</v>
      </c>
      <c r="CD242" t="s">
        <v>957</v>
      </c>
      <c r="CE242" s="31">
        <v>46210.532037037039</v>
      </c>
      <c r="CI242" s="14">
        <v>46210</v>
      </c>
      <c r="CJ242" t="s">
        <v>1014</v>
      </c>
      <c r="CK242" s="31">
        <v>46210.756967592592</v>
      </c>
      <c r="CP242" t="str">
        <f>VLOOKUP(A242,Sheet1!$A$2:$E$221,2,0)</f>
        <v>East Zone</v>
      </c>
    </row>
    <row r="243" spans="1:94" x14ac:dyDescent="0.35">
      <c r="A243" t="s">
        <v>5075</v>
      </c>
      <c r="B243">
        <v>94</v>
      </c>
      <c r="C243" t="s">
        <v>9332</v>
      </c>
      <c r="D243" t="s">
        <v>678</v>
      </c>
      <c r="E243" t="s">
        <v>350</v>
      </c>
      <c r="F243" t="s">
        <v>351</v>
      </c>
      <c r="G243" t="s">
        <v>358</v>
      </c>
      <c r="H243" t="s">
        <v>10037</v>
      </c>
      <c r="I243">
        <v>620347</v>
      </c>
      <c r="J243" t="s">
        <v>114</v>
      </c>
      <c r="K243" t="s">
        <v>1013</v>
      </c>
      <c r="L243" t="s">
        <v>4622</v>
      </c>
      <c r="M243" t="s">
        <v>10038</v>
      </c>
      <c r="N243">
        <v>77000</v>
      </c>
      <c r="O243" t="s">
        <v>9403</v>
      </c>
      <c r="P243" t="s">
        <v>9404</v>
      </c>
      <c r="Q243" t="s">
        <v>3953</v>
      </c>
      <c r="R243">
        <v>3470196007</v>
      </c>
      <c r="S243" t="s">
        <v>13394</v>
      </c>
      <c r="T243"/>
      <c r="V243" s="14">
        <v>46209</v>
      </c>
      <c r="W243" t="s">
        <v>10039</v>
      </c>
      <c r="X243" s="31">
        <v>46209.545717592591</v>
      </c>
      <c r="AN243" s="14">
        <v>46209</v>
      </c>
      <c r="AO243" t="s">
        <v>1012</v>
      </c>
      <c r="AP243" s="31">
        <v>46209.583784722221</v>
      </c>
      <c r="AT243" s="31">
        <v>46209.583784722221</v>
      </c>
      <c r="AU243" s="14">
        <v>46209</v>
      </c>
      <c r="AV243" t="s">
        <v>1012</v>
      </c>
      <c r="AW243" t="s">
        <v>351</v>
      </c>
      <c r="AX243" t="s">
        <v>678</v>
      </c>
      <c r="AY243" s="14">
        <v>46209</v>
      </c>
      <c r="AZ243" t="s">
        <v>1012</v>
      </c>
      <c r="BA243" s="31">
        <v>46209.584363425929</v>
      </c>
      <c r="BB243" s="14">
        <v>46209</v>
      </c>
      <c r="BC243" t="s">
        <v>933</v>
      </c>
      <c r="BD243" s="31">
        <v>46209.59103009259</v>
      </c>
      <c r="BE243" s="14">
        <v>46209</v>
      </c>
      <c r="BF243" t="s">
        <v>4757</v>
      </c>
      <c r="BG243" s="31">
        <v>46209.60297453704</v>
      </c>
      <c r="BH243" s="14">
        <v>46209</v>
      </c>
      <c r="BI243" t="s">
        <v>942</v>
      </c>
      <c r="BJ243" s="31">
        <v>46209.630011574074</v>
      </c>
      <c r="BK243" s="14">
        <v>46209</v>
      </c>
      <c r="BL243" t="s">
        <v>942</v>
      </c>
      <c r="BM243" s="31">
        <v>46209.631030092591</v>
      </c>
      <c r="BZ243" s="14">
        <v>46209</v>
      </c>
      <c r="CA243" t="s">
        <v>942</v>
      </c>
      <c r="CB243" s="31">
        <v>46209.640497685185</v>
      </c>
      <c r="CC243" s="14">
        <v>46209</v>
      </c>
      <c r="CD243" t="s">
        <v>938</v>
      </c>
      <c r="CE243" s="31">
        <v>46209.644050925926</v>
      </c>
      <c r="CI243" s="14">
        <v>46209</v>
      </c>
      <c r="CJ243" t="s">
        <v>1014</v>
      </c>
      <c r="CK243" s="31">
        <v>46209.782488425924</v>
      </c>
      <c r="CP243" t="str">
        <f>VLOOKUP(A243,Sheet1!$A$2:$E$221,2,0)</f>
        <v>East Zone</v>
      </c>
    </row>
    <row r="244" spans="1:94" x14ac:dyDescent="0.35">
      <c r="A244" t="s">
        <v>5075</v>
      </c>
      <c r="B244">
        <v>94</v>
      </c>
      <c r="C244" t="s">
        <v>9332</v>
      </c>
      <c r="D244" t="s">
        <v>678</v>
      </c>
      <c r="E244" t="s">
        <v>350</v>
      </c>
      <c r="F244" t="s">
        <v>351</v>
      </c>
      <c r="G244" t="s">
        <v>358</v>
      </c>
      <c r="H244" t="s">
        <v>11909</v>
      </c>
      <c r="I244">
        <v>633533</v>
      </c>
      <c r="J244" t="s">
        <v>5083</v>
      </c>
      <c r="K244" t="s">
        <v>5084</v>
      </c>
      <c r="L244" t="s">
        <v>4622</v>
      </c>
      <c r="M244" t="s">
        <v>11910</v>
      </c>
      <c r="N244">
        <v>45000</v>
      </c>
      <c r="O244" t="s">
        <v>4630</v>
      </c>
      <c r="P244" t="s">
        <v>4631</v>
      </c>
      <c r="Q244" t="s">
        <v>5168</v>
      </c>
      <c r="R244">
        <v>2409582087</v>
      </c>
      <c r="S244" t="s">
        <v>13394</v>
      </c>
      <c r="T244"/>
      <c r="V244" s="14">
        <v>46210</v>
      </c>
      <c r="W244" t="s">
        <v>5086</v>
      </c>
      <c r="X244" s="31">
        <v>46210.684479166666</v>
      </c>
      <c r="AN244" s="14">
        <v>46210</v>
      </c>
      <c r="AO244" t="s">
        <v>1014</v>
      </c>
      <c r="AP244" s="31">
        <v>46210.742407407408</v>
      </c>
      <c r="AT244" s="31">
        <v>46210.742407407408</v>
      </c>
      <c r="AU244" s="14">
        <v>46210</v>
      </c>
      <c r="AV244" t="s">
        <v>1014</v>
      </c>
      <c r="AW244" t="s">
        <v>5080</v>
      </c>
      <c r="AX244" t="s">
        <v>677</v>
      </c>
      <c r="AY244" s="14">
        <v>46210</v>
      </c>
      <c r="AZ244" t="s">
        <v>1014</v>
      </c>
      <c r="BA244" s="31">
        <v>46210.747314814813</v>
      </c>
      <c r="BB244" s="14">
        <v>46210</v>
      </c>
      <c r="BC244" t="s">
        <v>933</v>
      </c>
      <c r="BD244" s="31">
        <v>46210.752604166664</v>
      </c>
      <c r="BE244" s="14">
        <v>46210</v>
      </c>
      <c r="BF244" t="s">
        <v>4657</v>
      </c>
      <c r="BG244" s="31">
        <v>46210.764155092591</v>
      </c>
      <c r="BH244" s="14">
        <v>46210</v>
      </c>
      <c r="BI244" t="s">
        <v>973</v>
      </c>
      <c r="BJ244" s="31">
        <v>46210.821087962962</v>
      </c>
      <c r="BK244" s="14">
        <v>46210</v>
      </c>
      <c r="BL244" t="s">
        <v>973</v>
      </c>
      <c r="BM244" s="31">
        <v>46210.822870370372</v>
      </c>
      <c r="BZ244" s="14">
        <v>46210</v>
      </c>
      <c r="CA244" t="s">
        <v>942</v>
      </c>
      <c r="CB244" s="31">
        <v>46210.847696759258</v>
      </c>
      <c r="CC244" s="14">
        <v>46210</v>
      </c>
      <c r="CD244" t="s">
        <v>944</v>
      </c>
      <c r="CE244" s="31">
        <v>46210.861990740741</v>
      </c>
      <c r="CI244" s="14">
        <v>46210</v>
      </c>
      <c r="CJ244" t="s">
        <v>1014</v>
      </c>
      <c r="CK244" s="31">
        <v>46210.876828703702</v>
      </c>
      <c r="CP244" t="str">
        <f>VLOOKUP(A244,Sheet1!$A$2:$E$221,2,0)</f>
        <v>East Zone</v>
      </c>
    </row>
    <row r="245" spans="1:94" x14ac:dyDescent="0.35">
      <c r="A245" t="s">
        <v>5075</v>
      </c>
      <c r="B245">
        <v>94</v>
      </c>
      <c r="C245" t="s">
        <v>9332</v>
      </c>
      <c r="D245" t="s">
        <v>678</v>
      </c>
      <c r="E245" t="s">
        <v>350</v>
      </c>
      <c r="F245" t="s">
        <v>351</v>
      </c>
      <c r="G245" t="s">
        <v>358</v>
      </c>
      <c r="H245" t="s">
        <v>5088</v>
      </c>
      <c r="I245">
        <v>656885</v>
      </c>
      <c r="J245" t="s">
        <v>5083</v>
      </c>
      <c r="K245" t="s">
        <v>5084</v>
      </c>
      <c r="L245" t="s">
        <v>4622</v>
      </c>
      <c r="M245" t="s">
        <v>5089</v>
      </c>
      <c r="N245">
        <v>77000</v>
      </c>
      <c r="O245" t="s">
        <v>939</v>
      </c>
      <c r="P245" t="s">
        <v>940</v>
      </c>
      <c r="Q245" t="s">
        <v>4700</v>
      </c>
      <c r="R245">
        <v>4651701694</v>
      </c>
      <c r="S245" t="s">
        <v>13394</v>
      </c>
      <c r="T245"/>
      <c r="V245" s="14">
        <v>46205</v>
      </c>
      <c r="W245" t="s">
        <v>5086</v>
      </c>
      <c r="X245" s="31">
        <v>46205.407719907409</v>
      </c>
      <c r="AN245" s="14">
        <v>46205</v>
      </c>
      <c r="AO245" t="s">
        <v>1012</v>
      </c>
      <c r="AP245" s="31">
        <v>46205.464861111112</v>
      </c>
      <c r="AT245" s="31">
        <v>46205.464861111112</v>
      </c>
      <c r="AU245" s="14">
        <v>46205</v>
      </c>
      <c r="AV245" t="s">
        <v>1012</v>
      </c>
      <c r="AW245" t="s">
        <v>351</v>
      </c>
      <c r="AX245" t="s">
        <v>678</v>
      </c>
      <c r="AY245" s="14">
        <v>46205</v>
      </c>
      <c r="AZ245" t="s">
        <v>5086</v>
      </c>
      <c r="BA245" s="31">
        <v>46205.466203703705</v>
      </c>
      <c r="BB245" s="14">
        <v>46205</v>
      </c>
      <c r="BC245" t="s">
        <v>933</v>
      </c>
      <c r="BD245" s="31">
        <v>46205.474074074074</v>
      </c>
      <c r="BE245" s="14">
        <v>46205</v>
      </c>
      <c r="BF245" t="s">
        <v>4716</v>
      </c>
      <c r="BG245" s="31">
        <v>46205.475462962961</v>
      </c>
      <c r="BH245" s="14">
        <v>46205</v>
      </c>
      <c r="BI245" t="s">
        <v>955</v>
      </c>
      <c r="BJ245" s="31">
        <v>46205.500520833331</v>
      </c>
      <c r="BK245" s="14">
        <v>46205</v>
      </c>
      <c r="BL245" t="s">
        <v>955</v>
      </c>
      <c r="BM245" s="31">
        <v>46205.501608796294</v>
      </c>
      <c r="BZ245" s="14">
        <v>46205</v>
      </c>
      <c r="CA245" t="s">
        <v>955</v>
      </c>
      <c r="CB245" s="31">
        <v>46205.517060185186</v>
      </c>
      <c r="CC245" s="14">
        <v>46205</v>
      </c>
      <c r="CD245" t="s">
        <v>938</v>
      </c>
      <c r="CE245" s="31">
        <v>46205.54078703704</v>
      </c>
      <c r="CI245" s="14">
        <v>46205</v>
      </c>
      <c r="CJ245" t="s">
        <v>1014</v>
      </c>
      <c r="CK245" s="31">
        <v>46205.773020833331</v>
      </c>
      <c r="CP245" t="str">
        <f>VLOOKUP(A245,Sheet1!$A$2:$E$221,2,0)</f>
        <v>East Zone</v>
      </c>
    </row>
    <row r="246" spans="1:94" x14ac:dyDescent="0.35">
      <c r="A246" t="s">
        <v>5075</v>
      </c>
      <c r="B246">
        <v>94</v>
      </c>
      <c r="C246" t="s">
        <v>9332</v>
      </c>
      <c r="D246" t="s">
        <v>678</v>
      </c>
      <c r="E246" t="s">
        <v>350</v>
      </c>
      <c r="F246" t="s">
        <v>351</v>
      </c>
      <c r="G246" t="s">
        <v>358</v>
      </c>
      <c r="H246" t="s">
        <v>5090</v>
      </c>
      <c r="I246">
        <v>741200</v>
      </c>
      <c r="J246" t="s">
        <v>114</v>
      </c>
      <c r="K246" t="s">
        <v>1013</v>
      </c>
      <c r="L246" t="s">
        <v>4622</v>
      </c>
      <c r="M246" t="s">
        <v>5091</v>
      </c>
      <c r="N246">
        <v>85000</v>
      </c>
      <c r="O246" t="s">
        <v>988</v>
      </c>
      <c r="P246" t="s">
        <v>989</v>
      </c>
      <c r="Q246" t="s">
        <v>3675</v>
      </c>
      <c r="R246">
        <v>2179757875</v>
      </c>
      <c r="S246" t="s">
        <v>13394</v>
      </c>
      <c r="T246"/>
      <c r="V246" s="14">
        <v>46204</v>
      </c>
      <c r="W246" t="s">
        <v>5092</v>
      </c>
      <c r="X246" s="31">
        <v>46204.725798611114</v>
      </c>
      <c r="AN246" s="14">
        <v>46204</v>
      </c>
      <c r="AO246" t="s">
        <v>1014</v>
      </c>
      <c r="AP246" s="31">
        <v>46204.748344907406</v>
      </c>
      <c r="AT246" s="31">
        <v>46204.748344907406</v>
      </c>
      <c r="AU246" s="14">
        <v>46204</v>
      </c>
      <c r="AV246" t="s">
        <v>1014</v>
      </c>
      <c r="AW246" t="s">
        <v>5080</v>
      </c>
      <c r="AX246" t="s">
        <v>677</v>
      </c>
      <c r="AY246" s="14">
        <v>46204</v>
      </c>
      <c r="AZ246" t="s">
        <v>1014</v>
      </c>
      <c r="BA246" s="31">
        <v>46204.748796296299</v>
      </c>
      <c r="BB246" s="14">
        <v>46204</v>
      </c>
      <c r="BC246" t="s">
        <v>933</v>
      </c>
      <c r="BD246" s="31">
        <v>46204.752442129633</v>
      </c>
      <c r="BE246" s="14">
        <v>46204</v>
      </c>
      <c r="BF246" t="s">
        <v>4669</v>
      </c>
      <c r="BG246" s="31">
        <v>46204.772719907407</v>
      </c>
      <c r="BH246" s="14">
        <v>46204</v>
      </c>
      <c r="BI246" t="s">
        <v>943</v>
      </c>
      <c r="BJ246" s="31">
        <v>46204.778171296297</v>
      </c>
      <c r="BK246" s="14">
        <v>46204</v>
      </c>
      <c r="BL246" t="s">
        <v>943</v>
      </c>
      <c r="BM246" s="31">
        <v>46204.786678240744</v>
      </c>
      <c r="BZ246" s="14">
        <v>46204</v>
      </c>
      <c r="CA246" t="s">
        <v>943</v>
      </c>
      <c r="CB246" s="31">
        <v>46204.791435185187</v>
      </c>
      <c r="CC246" s="14">
        <v>46204</v>
      </c>
      <c r="CD246" t="s">
        <v>938</v>
      </c>
      <c r="CE246" s="31">
        <v>46204.800439814811</v>
      </c>
      <c r="CI246" s="14">
        <v>46204</v>
      </c>
      <c r="CJ246" t="s">
        <v>1014</v>
      </c>
      <c r="CK246" s="31">
        <v>46204.844571759262</v>
      </c>
      <c r="CP246" t="str">
        <f>VLOOKUP(A246,Sheet1!$A$2:$E$221,2,0)</f>
        <v>East Zone</v>
      </c>
    </row>
    <row r="247" spans="1:94" x14ac:dyDescent="0.35">
      <c r="A247" t="s">
        <v>5075</v>
      </c>
      <c r="B247">
        <v>94</v>
      </c>
      <c r="C247" t="s">
        <v>9332</v>
      </c>
      <c r="D247" t="s">
        <v>678</v>
      </c>
      <c r="E247" t="s">
        <v>350</v>
      </c>
      <c r="F247" t="s">
        <v>351</v>
      </c>
      <c r="G247" t="s">
        <v>358</v>
      </c>
      <c r="H247" t="s">
        <v>5093</v>
      </c>
      <c r="I247">
        <v>745604</v>
      </c>
      <c r="J247" t="s">
        <v>5094</v>
      </c>
      <c r="K247" t="s">
        <v>5095</v>
      </c>
      <c r="L247" t="s">
        <v>4622</v>
      </c>
      <c r="M247" t="s">
        <v>10040</v>
      </c>
      <c r="N247">
        <v>45000</v>
      </c>
      <c r="O247" t="s">
        <v>4630</v>
      </c>
      <c r="P247" t="s">
        <v>4631</v>
      </c>
      <c r="Q247" t="s">
        <v>5078</v>
      </c>
      <c r="R247">
        <v>1399663937</v>
      </c>
      <c r="S247" t="s">
        <v>13394</v>
      </c>
      <c r="T247"/>
      <c r="V247" s="14">
        <v>46209</v>
      </c>
      <c r="W247" t="s">
        <v>5098</v>
      </c>
      <c r="X247" s="31">
        <v>46209.563090277778</v>
      </c>
      <c r="AN247" s="14">
        <v>46209</v>
      </c>
      <c r="AO247" t="s">
        <v>1014</v>
      </c>
      <c r="AP247" s="31">
        <v>46209.656527777777</v>
      </c>
      <c r="AT247" s="31">
        <v>46209.656527777777</v>
      </c>
      <c r="AU247" s="14">
        <v>46209</v>
      </c>
      <c r="AV247" t="s">
        <v>1014</v>
      </c>
      <c r="AW247" t="s">
        <v>5080</v>
      </c>
      <c r="AX247" t="s">
        <v>677</v>
      </c>
      <c r="AY247" s="14">
        <v>46210</v>
      </c>
      <c r="AZ247" t="s">
        <v>1014</v>
      </c>
      <c r="BA247" s="31">
        <v>46210.492928240739</v>
      </c>
      <c r="BB247" s="14">
        <v>46210</v>
      </c>
      <c r="BC247" t="s">
        <v>933</v>
      </c>
      <c r="BD247" s="31">
        <v>46210.502766203703</v>
      </c>
      <c r="BE247" s="14">
        <v>46210</v>
      </c>
      <c r="BF247" t="s">
        <v>4716</v>
      </c>
      <c r="BG247" s="31">
        <v>46210.508032407408</v>
      </c>
      <c r="BH247" s="14">
        <v>46210</v>
      </c>
      <c r="BI247" t="s">
        <v>943</v>
      </c>
      <c r="BJ247" s="31">
        <v>46210.538356481484</v>
      </c>
      <c r="BK247" s="14">
        <v>46210</v>
      </c>
      <c r="BL247" t="s">
        <v>943</v>
      </c>
      <c r="BM247" s="31">
        <v>46210.552777777775</v>
      </c>
      <c r="BZ247" s="14">
        <v>46210</v>
      </c>
      <c r="CA247" t="s">
        <v>943</v>
      </c>
      <c r="CB247" s="31">
        <v>46210.559444444443</v>
      </c>
      <c r="CC247" s="14">
        <v>46210</v>
      </c>
      <c r="CD247" t="s">
        <v>2404</v>
      </c>
      <c r="CE247" s="31">
        <v>46210.58797453704</v>
      </c>
      <c r="CI247" s="14">
        <v>46210</v>
      </c>
      <c r="CJ247" t="s">
        <v>1014</v>
      </c>
      <c r="CK247" s="31">
        <v>46210.747187499997</v>
      </c>
      <c r="CP247" t="str">
        <f>VLOOKUP(A247,Sheet1!$A$2:$E$221,2,0)</f>
        <v>East Zone</v>
      </c>
    </row>
    <row r="248" spans="1:94" x14ac:dyDescent="0.35">
      <c r="A248" t="s">
        <v>5075</v>
      </c>
      <c r="B248">
        <v>94</v>
      </c>
      <c r="C248" t="s">
        <v>9332</v>
      </c>
      <c r="D248" t="s">
        <v>678</v>
      </c>
      <c r="E248" t="s">
        <v>350</v>
      </c>
      <c r="F248" t="s">
        <v>351</v>
      </c>
      <c r="G248" t="s">
        <v>358</v>
      </c>
      <c r="H248" t="s">
        <v>5093</v>
      </c>
      <c r="I248">
        <v>745604</v>
      </c>
      <c r="J248" t="s">
        <v>5094</v>
      </c>
      <c r="K248" t="s">
        <v>5095</v>
      </c>
      <c r="L248" t="s">
        <v>4622</v>
      </c>
      <c r="M248" t="s">
        <v>5096</v>
      </c>
      <c r="N248">
        <v>45000</v>
      </c>
      <c r="O248" t="s">
        <v>4630</v>
      </c>
      <c r="P248" t="s">
        <v>4631</v>
      </c>
      <c r="Q248" t="s">
        <v>5097</v>
      </c>
      <c r="R248">
        <v>8095875546</v>
      </c>
      <c r="S248" t="s">
        <v>683</v>
      </c>
      <c r="T248" t="s">
        <v>13309</v>
      </c>
      <c r="U248" s="1">
        <v>46206</v>
      </c>
      <c r="V248" s="14">
        <v>46205</v>
      </c>
      <c r="W248" t="s">
        <v>5098</v>
      </c>
      <c r="X248" s="31">
        <v>46205.702893518515</v>
      </c>
      <c r="AN248" s="14">
        <v>46205</v>
      </c>
      <c r="AO248" t="s">
        <v>1014</v>
      </c>
      <c r="AP248" s="31">
        <v>46205.769282407404</v>
      </c>
      <c r="AT248" s="31">
        <v>46205.769282407404</v>
      </c>
      <c r="AU248" s="14">
        <v>46205</v>
      </c>
      <c r="AV248" t="s">
        <v>1014</v>
      </c>
      <c r="AW248" t="s">
        <v>5080</v>
      </c>
      <c r="AX248" t="s">
        <v>677</v>
      </c>
      <c r="AY248" s="14">
        <v>46205</v>
      </c>
      <c r="AZ248" t="s">
        <v>1014</v>
      </c>
      <c r="BA248" s="31">
        <v>46205.777511574073</v>
      </c>
      <c r="BB248" s="14">
        <v>46206</v>
      </c>
      <c r="BC248" t="s">
        <v>933</v>
      </c>
      <c r="BD248" s="31">
        <v>46206.38925925926</v>
      </c>
      <c r="BE248" s="14">
        <v>46206</v>
      </c>
      <c r="BF248" t="s">
        <v>4657</v>
      </c>
      <c r="BG248" s="31">
        <v>46206.42287037037</v>
      </c>
      <c r="BH248" s="14">
        <v>46206</v>
      </c>
      <c r="BI248" t="s">
        <v>955</v>
      </c>
      <c r="BJ248" s="31">
        <v>46206.449282407404</v>
      </c>
      <c r="BK248" s="14">
        <v>46206</v>
      </c>
      <c r="BL248" t="s">
        <v>955</v>
      </c>
      <c r="BM248" s="31">
        <v>46206.627604166664</v>
      </c>
      <c r="BN248" s="14">
        <v>46206</v>
      </c>
      <c r="BO248" t="s">
        <v>955</v>
      </c>
      <c r="BP248" s="31">
        <v>46206.449756944443</v>
      </c>
      <c r="BZ248" s="14">
        <v>46206</v>
      </c>
      <c r="CA248" t="s">
        <v>955</v>
      </c>
      <c r="CB248" s="31">
        <v>46206.632430555554</v>
      </c>
      <c r="CC248" s="14">
        <v>46206</v>
      </c>
      <c r="CD248" t="s">
        <v>944</v>
      </c>
      <c r="CE248" s="31">
        <v>46206.644652777781</v>
      </c>
      <c r="CI248" s="14">
        <v>46206</v>
      </c>
      <c r="CJ248" t="s">
        <v>1014</v>
      </c>
      <c r="CK248" s="31">
        <v>46206.794548611113</v>
      </c>
      <c r="CP248" t="str">
        <f>VLOOKUP(A248,Sheet1!$A$2:$E$221,2,0)</f>
        <v>East Zone</v>
      </c>
    </row>
    <row r="249" spans="1:94" x14ac:dyDescent="0.35">
      <c r="A249" t="s">
        <v>5099</v>
      </c>
      <c r="B249">
        <v>96</v>
      </c>
      <c r="C249" t="s">
        <v>9332</v>
      </c>
      <c r="D249" t="s">
        <v>678</v>
      </c>
      <c r="E249" t="s">
        <v>92</v>
      </c>
      <c r="F249" t="s">
        <v>461</v>
      </c>
      <c r="G249" t="s">
        <v>358</v>
      </c>
      <c r="H249" t="s">
        <v>1015</v>
      </c>
      <c r="I249">
        <v>68344</v>
      </c>
      <c r="J249" t="s">
        <v>121</v>
      </c>
      <c r="K249" t="s">
        <v>1016</v>
      </c>
      <c r="L249" t="s">
        <v>4622</v>
      </c>
      <c r="M249" t="s">
        <v>5102</v>
      </c>
      <c r="N249">
        <v>45000</v>
      </c>
      <c r="O249" t="s">
        <v>4630</v>
      </c>
      <c r="P249" t="s">
        <v>4631</v>
      </c>
      <c r="Q249" t="s">
        <v>1672</v>
      </c>
      <c r="R249">
        <v>3787238444</v>
      </c>
      <c r="S249" t="s">
        <v>13394</v>
      </c>
      <c r="T249"/>
      <c r="V249" s="14">
        <v>46205</v>
      </c>
      <c r="W249" t="s">
        <v>5100</v>
      </c>
      <c r="X249" s="31">
        <v>46205.712696759256</v>
      </c>
      <c r="AN249" s="14">
        <v>46205</v>
      </c>
      <c r="AO249" t="s">
        <v>1019</v>
      </c>
      <c r="AP249" s="31">
        <v>46205.736064814817</v>
      </c>
      <c r="AT249" s="31">
        <v>46205.736064814817</v>
      </c>
      <c r="AU249" s="14">
        <v>46205</v>
      </c>
      <c r="AV249" t="s">
        <v>1019</v>
      </c>
      <c r="AW249" t="s">
        <v>5101</v>
      </c>
      <c r="AX249" t="s">
        <v>677</v>
      </c>
      <c r="AY249" s="14">
        <v>46205</v>
      </c>
      <c r="AZ249" t="s">
        <v>1019</v>
      </c>
      <c r="BA249" s="31">
        <v>46205.737581018519</v>
      </c>
      <c r="BB249" s="14">
        <v>46205</v>
      </c>
      <c r="BC249" t="s">
        <v>933</v>
      </c>
      <c r="BD249" s="31">
        <v>46205.742025462961</v>
      </c>
      <c r="BE249" s="14">
        <v>46205</v>
      </c>
      <c r="BF249" t="s">
        <v>4633</v>
      </c>
      <c r="BG249" s="31">
        <v>46205.750659722224</v>
      </c>
      <c r="BH249" s="14">
        <v>46205</v>
      </c>
      <c r="BI249" t="s">
        <v>955</v>
      </c>
      <c r="BJ249" s="31">
        <v>46205.783587962964</v>
      </c>
      <c r="BK249" s="14">
        <v>46205</v>
      </c>
      <c r="BL249" t="s">
        <v>955</v>
      </c>
      <c r="BM249" s="31">
        <v>46205.784756944442</v>
      </c>
      <c r="BZ249" s="14">
        <v>46205</v>
      </c>
      <c r="CA249" t="s">
        <v>955</v>
      </c>
      <c r="CB249" s="31">
        <v>46205.794490740744</v>
      </c>
      <c r="CC249" s="14">
        <v>46205</v>
      </c>
      <c r="CD249" t="s">
        <v>938</v>
      </c>
      <c r="CE249" s="31">
        <v>46205.796909722223</v>
      </c>
      <c r="CI249" s="14">
        <v>46205</v>
      </c>
      <c r="CJ249" t="s">
        <v>1019</v>
      </c>
      <c r="CK249" s="31">
        <v>46205.886504629627</v>
      </c>
      <c r="CP249" t="str">
        <f>VLOOKUP(A249,Sheet1!$A$2:$E$221,2,0)</f>
        <v>East Zone</v>
      </c>
    </row>
    <row r="250" spans="1:94" x14ac:dyDescent="0.35">
      <c r="A250" t="s">
        <v>5099</v>
      </c>
      <c r="B250">
        <v>96</v>
      </c>
      <c r="C250" t="s">
        <v>9332</v>
      </c>
      <c r="D250" t="s">
        <v>678</v>
      </c>
      <c r="E250" t="s">
        <v>92</v>
      </c>
      <c r="F250" t="s">
        <v>461</v>
      </c>
      <c r="G250" t="s">
        <v>358</v>
      </c>
      <c r="H250" t="s">
        <v>1015</v>
      </c>
      <c r="I250">
        <v>68344</v>
      </c>
      <c r="J250" t="s">
        <v>121</v>
      </c>
      <c r="K250" t="s">
        <v>1016</v>
      </c>
      <c r="L250" t="s">
        <v>4622</v>
      </c>
      <c r="M250" t="s">
        <v>5103</v>
      </c>
      <c r="N250">
        <v>45000</v>
      </c>
      <c r="O250" t="s">
        <v>4630</v>
      </c>
      <c r="P250" t="s">
        <v>4631</v>
      </c>
      <c r="Q250" t="s">
        <v>1017</v>
      </c>
      <c r="R250">
        <v>1352084524</v>
      </c>
      <c r="S250" t="s">
        <v>13394</v>
      </c>
      <c r="T250"/>
      <c r="V250" s="14">
        <v>46204</v>
      </c>
      <c r="W250" t="s">
        <v>5100</v>
      </c>
      <c r="X250" s="31">
        <v>46204.583993055552</v>
      </c>
      <c r="AN250" s="14">
        <v>46204</v>
      </c>
      <c r="AO250" t="s">
        <v>1018</v>
      </c>
      <c r="AP250" s="31">
        <v>46204.657083333332</v>
      </c>
      <c r="AT250" s="31">
        <v>46204.657083333332</v>
      </c>
      <c r="AU250" s="14">
        <v>46204</v>
      </c>
      <c r="AV250" t="s">
        <v>1018</v>
      </c>
      <c r="AW250" t="s">
        <v>461</v>
      </c>
      <c r="AX250" t="s">
        <v>678</v>
      </c>
      <c r="AY250" s="14">
        <v>46204</v>
      </c>
      <c r="AZ250" t="s">
        <v>5104</v>
      </c>
      <c r="BA250" s="31">
        <v>46204.680196759262</v>
      </c>
      <c r="BB250" s="14">
        <v>46204</v>
      </c>
      <c r="BC250" t="s">
        <v>933</v>
      </c>
      <c r="BD250" s="31">
        <v>46204.683113425926</v>
      </c>
      <c r="BE250" s="14">
        <v>46204</v>
      </c>
      <c r="BF250" t="s">
        <v>4684</v>
      </c>
      <c r="BG250" s="31">
        <v>46204.691018518519</v>
      </c>
      <c r="BH250" s="14">
        <v>46204</v>
      </c>
      <c r="BI250" t="s">
        <v>955</v>
      </c>
      <c r="BJ250" s="31">
        <v>46204.708912037036</v>
      </c>
      <c r="BK250" s="14">
        <v>46204</v>
      </c>
      <c r="BL250" t="s">
        <v>955</v>
      </c>
      <c r="BM250" s="31">
        <v>46204.711516203701</v>
      </c>
      <c r="BZ250" s="14">
        <v>46204</v>
      </c>
      <c r="CA250" t="s">
        <v>955</v>
      </c>
      <c r="CB250" s="31">
        <v>46204.716608796298</v>
      </c>
      <c r="CC250" s="14">
        <v>46204</v>
      </c>
      <c r="CD250" t="s">
        <v>938</v>
      </c>
      <c r="CE250" s="31">
        <v>46204.721284722225</v>
      </c>
      <c r="CI250" s="14">
        <v>46204</v>
      </c>
      <c r="CJ250" t="s">
        <v>1019</v>
      </c>
      <c r="CK250" s="31">
        <v>46204.903495370374</v>
      </c>
      <c r="CP250" t="str">
        <f>VLOOKUP(A250,Sheet1!$A$2:$E$221,2,0)</f>
        <v>East Zone</v>
      </c>
    </row>
    <row r="251" spans="1:94" x14ac:dyDescent="0.35">
      <c r="A251" t="s">
        <v>5099</v>
      </c>
      <c r="B251">
        <v>96</v>
      </c>
      <c r="C251" t="s">
        <v>9332</v>
      </c>
      <c r="D251" t="s">
        <v>678</v>
      </c>
      <c r="E251" t="s">
        <v>92</v>
      </c>
      <c r="F251" t="s">
        <v>461</v>
      </c>
      <c r="G251" t="s">
        <v>358</v>
      </c>
      <c r="H251" t="s">
        <v>5105</v>
      </c>
      <c r="I251">
        <v>177244</v>
      </c>
      <c r="J251" t="s">
        <v>2990</v>
      </c>
      <c r="K251" t="s">
        <v>2991</v>
      </c>
      <c r="L251" t="s">
        <v>4622</v>
      </c>
      <c r="M251" t="s">
        <v>5106</v>
      </c>
      <c r="N251">
        <v>50000</v>
      </c>
      <c r="O251" t="s">
        <v>947</v>
      </c>
      <c r="P251" t="s">
        <v>948</v>
      </c>
      <c r="Q251" t="s">
        <v>5107</v>
      </c>
      <c r="R251">
        <v>9415708941</v>
      </c>
      <c r="S251" t="s">
        <v>13394</v>
      </c>
      <c r="T251"/>
      <c r="V251" s="14">
        <v>46204</v>
      </c>
      <c r="W251" t="s">
        <v>5104</v>
      </c>
      <c r="X251" s="31">
        <v>46204.720023148147</v>
      </c>
      <c r="AN251" s="14">
        <v>46204</v>
      </c>
      <c r="AO251" t="s">
        <v>1019</v>
      </c>
      <c r="AP251" s="31">
        <v>46204.742858796293</v>
      </c>
      <c r="AT251" s="31">
        <v>46204.742858796293</v>
      </c>
      <c r="AU251" s="14">
        <v>46204</v>
      </c>
      <c r="AV251" t="s">
        <v>1019</v>
      </c>
      <c r="AW251" t="s">
        <v>5101</v>
      </c>
      <c r="AX251" t="s">
        <v>677</v>
      </c>
      <c r="AY251" s="14">
        <v>46204</v>
      </c>
      <c r="AZ251" t="s">
        <v>1019</v>
      </c>
      <c r="BA251" s="31">
        <v>46204.745462962965</v>
      </c>
      <c r="BB251" s="14">
        <v>46204</v>
      </c>
      <c r="BC251" t="s">
        <v>933</v>
      </c>
      <c r="BD251" s="31">
        <v>46204.752442129633</v>
      </c>
      <c r="BE251" s="14">
        <v>46204</v>
      </c>
      <c r="BF251" t="s">
        <v>4669</v>
      </c>
      <c r="BG251" s="31">
        <v>46204.775416666664</v>
      </c>
      <c r="BH251" s="14">
        <v>46204</v>
      </c>
      <c r="BI251" t="s">
        <v>943</v>
      </c>
      <c r="BJ251" s="31">
        <v>46204.777951388889</v>
      </c>
      <c r="BK251" s="14">
        <v>46204</v>
      </c>
      <c r="BL251" t="s">
        <v>943</v>
      </c>
      <c r="BM251" s="31">
        <v>46204.791342592594</v>
      </c>
      <c r="BZ251" s="14">
        <v>46204</v>
      </c>
      <c r="CA251" t="s">
        <v>943</v>
      </c>
      <c r="CB251" s="31">
        <v>46204.793981481482</v>
      </c>
      <c r="CC251" s="14">
        <v>46204</v>
      </c>
      <c r="CD251" t="s">
        <v>938</v>
      </c>
      <c r="CE251" s="31">
        <v>46204.800567129627</v>
      </c>
      <c r="CI251" s="14">
        <v>46204</v>
      </c>
      <c r="CJ251" t="s">
        <v>1019</v>
      </c>
      <c r="CK251" s="31">
        <v>46204.91300925926</v>
      </c>
      <c r="CP251" t="str">
        <f>VLOOKUP(A251,Sheet1!$A$2:$E$221,2,0)</f>
        <v>East Zone</v>
      </c>
    </row>
    <row r="252" spans="1:94" x14ac:dyDescent="0.35">
      <c r="A252" t="s">
        <v>5099</v>
      </c>
      <c r="B252">
        <v>96</v>
      </c>
      <c r="C252" t="s">
        <v>9332</v>
      </c>
      <c r="D252" t="s">
        <v>678</v>
      </c>
      <c r="E252" t="s">
        <v>92</v>
      </c>
      <c r="F252" t="s">
        <v>461</v>
      </c>
      <c r="G252" t="s">
        <v>358</v>
      </c>
      <c r="H252" t="s">
        <v>3999</v>
      </c>
      <c r="I252">
        <v>206736</v>
      </c>
      <c r="J252" t="s">
        <v>1020</v>
      </c>
      <c r="K252" t="s">
        <v>4001</v>
      </c>
      <c r="L252" t="s">
        <v>4622</v>
      </c>
      <c r="M252" t="s">
        <v>5108</v>
      </c>
      <c r="N252">
        <v>70000</v>
      </c>
      <c r="O252" t="s">
        <v>958</v>
      </c>
      <c r="P252" t="s">
        <v>959</v>
      </c>
      <c r="Q252" t="s">
        <v>4000</v>
      </c>
      <c r="R252">
        <v>3571809216</v>
      </c>
      <c r="S252" t="s">
        <v>13394</v>
      </c>
      <c r="T252"/>
      <c r="V252" s="14">
        <v>46205</v>
      </c>
      <c r="W252" t="s">
        <v>5109</v>
      </c>
      <c r="X252" s="31">
        <v>46205.367743055554</v>
      </c>
      <c r="AN252" s="14">
        <v>46205</v>
      </c>
      <c r="AO252" t="s">
        <v>1019</v>
      </c>
      <c r="AP252" s="31">
        <v>46205.45753472222</v>
      </c>
      <c r="AT252" s="31">
        <v>46205.45753472222</v>
      </c>
      <c r="AU252" s="14">
        <v>46205</v>
      </c>
      <c r="AV252" t="s">
        <v>1019</v>
      </c>
      <c r="AW252" t="s">
        <v>5101</v>
      </c>
      <c r="AX252" t="s">
        <v>677</v>
      </c>
      <c r="AY252" s="14">
        <v>46205</v>
      </c>
      <c r="AZ252" t="s">
        <v>1019</v>
      </c>
      <c r="BA252" s="31">
        <v>46205.458483796298</v>
      </c>
      <c r="BB252" s="14">
        <v>46205</v>
      </c>
      <c r="BC252" t="s">
        <v>933</v>
      </c>
      <c r="BD252" s="31">
        <v>46205.462048611109</v>
      </c>
      <c r="BE252" s="14">
        <v>46205</v>
      </c>
      <c r="BF252" t="s">
        <v>4701</v>
      </c>
      <c r="BG252" s="31">
        <v>46205.464502314811</v>
      </c>
      <c r="BH252" s="14">
        <v>46205</v>
      </c>
      <c r="BI252" t="s">
        <v>943</v>
      </c>
      <c r="BJ252" s="31">
        <v>46205.492893518516</v>
      </c>
      <c r="BK252" s="14">
        <v>46205</v>
      </c>
      <c r="BL252" t="s">
        <v>943</v>
      </c>
      <c r="BM252" s="31">
        <v>46205.51394675926</v>
      </c>
      <c r="BZ252" s="14">
        <v>46205</v>
      </c>
      <c r="CA252" t="s">
        <v>943</v>
      </c>
      <c r="CB252" s="31">
        <v>46205.517314814817</v>
      </c>
      <c r="CC252" s="14">
        <v>46205</v>
      </c>
      <c r="CD252" t="s">
        <v>944</v>
      </c>
      <c r="CE252" s="31">
        <v>46205.537731481483</v>
      </c>
      <c r="CI252" s="14">
        <v>46205</v>
      </c>
      <c r="CJ252" t="s">
        <v>1019</v>
      </c>
      <c r="CK252" s="31">
        <v>46205.826504629629</v>
      </c>
      <c r="CP252" t="str">
        <f>VLOOKUP(A252,Sheet1!$A$2:$E$221,2,0)</f>
        <v>East Zone</v>
      </c>
    </row>
    <row r="253" spans="1:94" x14ac:dyDescent="0.35">
      <c r="A253" t="s">
        <v>5099</v>
      </c>
      <c r="B253">
        <v>96</v>
      </c>
      <c r="C253" t="s">
        <v>9332</v>
      </c>
      <c r="D253" t="s">
        <v>678</v>
      </c>
      <c r="E253" t="s">
        <v>92</v>
      </c>
      <c r="F253" t="s">
        <v>461</v>
      </c>
      <c r="G253" t="s">
        <v>358</v>
      </c>
      <c r="H253" t="s">
        <v>11914</v>
      </c>
      <c r="I253">
        <v>247477</v>
      </c>
      <c r="J253" t="s">
        <v>1020</v>
      </c>
      <c r="K253" t="s">
        <v>4001</v>
      </c>
      <c r="L253" t="s">
        <v>4622</v>
      </c>
      <c r="M253" t="s">
        <v>11915</v>
      </c>
      <c r="N253">
        <v>50000</v>
      </c>
      <c r="O253" t="s">
        <v>934</v>
      </c>
      <c r="P253" t="s">
        <v>935</v>
      </c>
      <c r="Q253" t="s">
        <v>11916</v>
      </c>
      <c r="R253">
        <v>4789962850</v>
      </c>
      <c r="S253" t="s">
        <v>13394</v>
      </c>
      <c r="T253"/>
      <c r="V253" s="14">
        <v>46210</v>
      </c>
      <c r="W253" t="s">
        <v>5109</v>
      </c>
      <c r="X253" s="31">
        <v>46210.375601851854</v>
      </c>
      <c r="AN253" s="14">
        <v>46210</v>
      </c>
      <c r="AO253" t="s">
        <v>1018</v>
      </c>
      <c r="AP253" s="31">
        <v>46210.410694444443</v>
      </c>
      <c r="AT253" s="31">
        <v>46210.410694444443</v>
      </c>
      <c r="AU253" s="14">
        <v>46210</v>
      </c>
      <c r="AV253" t="s">
        <v>1018</v>
      </c>
      <c r="AW253" t="s">
        <v>461</v>
      </c>
      <c r="AX253" t="s">
        <v>678</v>
      </c>
      <c r="AY253" s="14">
        <v>46210</v>
      </c>
      <c r="AZ253" t="s">
        <v>1019</v>
      </c>
      <c r="BA253" s="31">
        <v>46210.511365740742</v>
      </c>
      <c r="BB253" s="14">
        <v>46210</v>
      </c>
      <c r="BC253" t="s">
        <v>933</v>
      </c>
      <c r="BD253" s="31">
        <v>46210.51835648148</v>
      </c>
      <c r="BE253" s="14">
        <v>46210</v>
      </c>
      <c r="BF253" t="s">
        <v>4716</v>
      </c>
      <c r="BG253" s="31">
        <v>46210.521273148152</v>
      </c>
      <c r="BH253" s="14">
        <v>46210</v>
      </c>
      <c r="BI253" t="s">
        <v>942</v>
      </c>
      <c r="BJ253" s="31">
        <v>46210.571087962962</v>
      </c>
      <c r="BK253" s="14">
        <v>46210</v>
      </c>
      <c r="BL253" t="s">
        <v>942</v>
      </c>
      <c r="BM253" s="31">
        <v>46210.571736111109</v>
      </c>
      <c r="BZ253" s="14">
        <v>46210</v>
      </c>
      <c r="CA253" t="s">
        <v>942</v>
      </c>
      <c r="CB253" s="31">
        <v>46210.577488425923</v>
      </c>
      <c r="CC253" s="14">
        <v>46210</v>
      </c>
      <c r="CD253" t="s">
        <v>2404</v>
      </c>
      <c r="CE253" s="31">
        <v>46210.606678240743</v>
      </c>
      <c r="CI253" s="14">
        <v>46210</v>
      </c>
      <c r="CJ253" t="s">
        <v>1019</v>
      </c>
      <c r="CK253" s="31">
        <v>46210.717858796299</v>
      </c>
      <c r="CP253" t="str">
        <f>VLOOKUP(A253,Sheet1!$A$2:$E$221,2,0)</f>
        <v>East Zone</v>
      </c>
    </row>
    <row r="254" spans="1:94" x14ac:dyDescent="0.35">
      <c r="A254" t="s">
        <v>5099</v>
      </c>
      <c r="B254">
        <v>96</v>
      </c>
      <c r="C254" t="s">
        <v>9332</v>
      </c>
      <c r="D254" t="s">
        <v>678</v>
      </c>
      <c r="E254" t="s">
        <v>92</v>
      </c>
      <c r="F254" t="s">
        <v>461</v>
      </c>
      <c r="G254" t="s">
        <v>358</v>
      </c>
      <c r="H254" t="s">
        <v>5110</v>
      </c>
      <c r="I254">
        <v>262287</v>
      </c>
      <c r="J254" t="s">
        <v>822</v>
      </c>
      <c r="K254" t="s">
        <v>1641</v>
      </c>
      <c r="L254" t="s">
        <v>4622</v>
      </c>
      <c r="M254" t="s">
        <v>5111</v>
      </c>
      <c r="N254">
        <v>45000</v>
      </c>
      <c r="O254" t="s">
        <v>9889</v>
      </c>
      <c r="P254" t="s">
        <v>9890</v>
      </c>
      <c r="Q254" t="s">
        <v>5112</v>
      </c>
      <c r="R254">
        <v>1858633720</v>
      </c>
      <c r="S254" t="s">
        <v>13394</v>
      </c>
      <c r="T254"/>
      <c r="V254" s="14">
        <v>46206</v>
      </c>
      <c r="W254" t="s">
        <v>5113</v>
      </c>
      <c r="X254" s="31">
        <v>46206.485509259262</v>
      </c>
      <c r="AK254" s="14">
        <v>46206</v>
      </c>
      <c r="AL254" t="s">
        <v>5109</v>
      </c>
      <c r="AM254" s="31">
        <v>46206.644479166665</v>
      </c>
      <c r="AN254" s="14">
        <v>46206</v>
      </c>
      <c r="AO254" t="s">
        <v>1018</v>
      </c>
      <c r="AP254" s="31">
        <v>46206.667430555557</v>
      </c>
      <c r="AT254" s="31">
        <v>46206.667430555557</v>
      </c>
      <c r="AU254" s="14">
        <v>46206</v>
      </c>
      <c r="AV254" t="s">
        <v>1018</v>
      </c>
      <c r="AW254" t="s">
        <v>461</v>
      </c>
      <c r="AX254" t="s">
        <v>678</v>
      </c>
      <c r="AY254" s="14">
        <v>46206</v>
      </c>
      <c r="AZ254" t="s">
        <v>1019</v>
      </c>
      <c r="BA254" s="31">
        <v>46206.675462962965</v>
      </c>
      <c r="BB254" s="14">
        <v>46206</v>
      </c>
      <c r="BC254" t="s">
        <v>933</v>
      </c>
      <c r="BD254" s="31">
        <v>46206.683356481481</v>
      </c>
      <c r="BE254" s="14">
        <v>46206</v>
      </c>
      <c r="BF254" t="s">
        <v>4716</v>
      </c>
      <c r="BG254" s="31">
        <v>46206.688125000001</v>
      </c>
      <c r="BH254" s="14">
        <v>46206</v>
      </c>
      <c r="BI254" t="s">
        <v>955</v>
      </c>
      <c r="BJ254" s="31">
        <v>46206.745717592596</v>
      </c>
      <c r="BK254" s="14">
        <v>46206</v>
      </c>
      <c r="BL254" t="s">
        <v>955</v>
      </c>
      <c r="BM254" s="31">
        <v>46206.746550925927</v>
      </c>
      <c r="BZ254" s="14">
        <v>46206</v>
      </c>
      <c r="CA254" t="s">
        <v>955</v>
      </c>
      <c r="CB254" s="31">
        <v>46206.754351851851</v>
      </c>
      <c r="CC254" s="14">
        <v>46209</v>
      </c>
      <c r="CD254" t="s">
        <v>944</v>
      </c>
      <c r="CE254" s="31">
        <v>46209.657395833332</v>
      </c>
      <c r="CI254" s="14">
        <v>46209</v>
      </c>
      <c r="CJ254" t="s">
        <v>1019</v>
      </c>
      <c r="CK254" s="31">
        <v>46209.674837962964</v>
      </c>
      <c r="CP254" t="str">
        <f>VLOOKUP(A254,Sheet1!$A$2:$E$221,2,0)</f>
        <v>East Zone</v>
      </c>
    </row>
    <row r="255" spans="1:94" x14ac:dyDescent="0.35">
      <c r="A255" t="s">
        <v>5099</v>
      </c>
      <c r="B255">
        <v>96</v>
      </c>
      <c r="C255" t="s">
        <v>9332</v>
      </c>
      <c r="D255" t="s">
        <v>678</v>
      </c>
      <c r="E255" t="s">
        <v>92</v>
      </c>
      <c r="F255" t="s">
        <v>461</v>
      </c>
      <c r="G255" t="s">
        <v>358</v>
      </c>
      <c r="H255" t="s">
        <v>11917</v>
      </c>
      <c r="I255">
        <v>276480</v>
      </c>
      <c r="J255" t="s">
        <v>822</v>
      </c>
      <c r="K255" t="s">
        <v>1641</v>
      </c>
      <c r="L255" t="s">
        <v>4622</v>
      </c>
      <c r="M255" t="s">
        <v>11918</v>
      </c>
      <c r="N255">
        <v>45000</v>
      </c>
      <c r="O255" t="s">
        <v>4630</v>
      </c>
      <c r="P255" t="s">
        <v>4631</v>
      </c>
      <c r="Q255" t="s">
        <v>1017</v>
      </c>
      <c r="R255">
        <v>3879717884</v>
      </c>
      <c r="S255" t="s">
        <v>13394</v>
      </c>
      <c r="T255"/>
      <c r="V255" s="14">
        <v>46210</v>
      </c>
      <c r="W255" t="s">
        <v>5113</v>
      </c>
      <c r="X255" s="31">
        <v>46210.68068287037</v>
      </c>
      <c r="AN255" s="14">
        <v>46210</v>
      </c>
      <c r="AO255" t="s">
        <v>1018</v>
      </c>
      <c r="AP255" s="31">
        <v>46210.703796296293</v>
      </c>
      <c r="AT255" s="31">
        <v>46210.703796296293</v>
      </c>
      <c r="AU255" s="14">
        <v>46210</v>
      </c>
      <c r="AV255" t="s">
        <v>1018</v>
      </c>
      <c r="AW255" t="s">
        <v>461</v>
      </c>
      <c r="AX255" t="s">
        <v>678</v>
      </c>
      <c r="AY255" s="14">
        <v>46210</v>
      </c>
      <c r="AZ255" t="s">
        <v>1019</v>
      </c>
      <c r="BA255" s="31">
        <v>46210.713807870372</v>
      </c>
      <c r="BB255" s="14">
        <v>46210</v>
      </c>
      <c r="BC255" t="s">
        <v>933</v>
      </c>
      <c r="BD255" s="31">
        <v>46210.722708333335</v>
      </c>
      <c r="BE255" s="14">
        <v>46210</v>
      </c>
      <c r="BF255" t="s">
        <v>4657</v>
      </c>
      <c r="BG255" s="31">
        <v>46210.743819444448</v>
      </c>
      <c r="BH255" s="14">
        <v>46210</v>
      </c>
      <c r="BI255" t="s">
        <v>973</v>
      </c>
      <c r="BJ255" s="31">
        <v>46210.824479166666</v>
      </c>
      <c r="BK255" s="14">
        <v>46210</v>
      </c>
      <c r="BL255" t="s">
        <v>973</v>
      </c>
      <c r="BM255" s="31">
        <v>46210.829224537039</v>
      </c>
      <c r="BZ255" s="14">
        <v>46210</v>
      </c>
      <c r="CA255" t="s">
        <v>973</v>
      </c>
      <c r="CB255" s="31">
        <v>46210.835462962961</v>
      </c>
      <c r="CC255" s="14">
        <v>46210</v>
      </c>
      <c r="CD255" t="s">
        <v>944</v>
      </c>
      <c r="CE255" s="31">
        <v>46210.849444444444</v>
      </c>
      <c r="CI255" s="14">
        <v>46210</v>
      </c>
      <c r="CJ255" t="s">
        <v>1019</v>
      </c>
      <c r="CK255" s="31">
        <v>46210.868877314817</v>
      </c>
      <c r="CP255" t="str">
        <f>VLOOKUP(A255,Sheet1!$A$2:$E$221,2,0)</f>
        <v>East Zone</v>
      </c>
    </row>
    <row r="256" spans="1:94" x14ac:dyDescent="0.35">
      <c r="A256" t="s">
        <v>5099</v>
      </c>
      <c r="B256">
        <v>96</v>
      </c>
      <c r="C256" t="s">
        <v>9332</v>
      </c>
      <c r="D256" t="s">
        <v>678</v>
      </c>
      <c r="E256" t="s">
        <v>92</v>
      </c>
      <c r="F256" t="s">
        <v>461</v>
      </c>
      <c r="G256" t="s">
        <v>358</v>
      </c>
      <c r="H256" t="s">
        <v>5114</v>
      </c>
      <c r="I256">
        <v>305839</v>
      </c>
      <c r="J256" t="s">
        <v>5115</v>
      </c>
      <c r="K256" t="s">
        <v>5116</v>
      </c>
      <c r="L256" t="s">
        <v>4622</v>
      </c>
      <c r="M256" t="s">
        <v>5117</v>
      </c>
      <c r="N256">
        <v>90000</v>
      </c>
      <c r="O256" t="s">
        <v>931</v>
      </c>
      <c r="P256" t="s">
        <v>932</v>
      </c>
      <c r="Q256" t="s">
        <v>5118</v>
      </c>
      <c r="R256">
        <v>9390696538</v>
      </c>
      <c r="S256" t="s">
        <v>13394</v>
      </c>
      <c r="T256"/>
      <c r="V256" s="14">
        <v>46205</v>
      </c>
      <c r="W256" t="s">
        <v>5119</v>
      </c>
      <c r="X256" s="31">
        <v>46205.764374999999</v>
      </c>
      <c r="AN256" s="14">
        <v>46206</v>
      </c>
      <c r="AO256" t="s">
        <v>1018</v>
      </c>
      <c r="AP256" s="31">
        <v>46206.357476851852</v>
      </c>
      <c r="AT256" s="31">
        <v>46206.357476851852</v>
      </c>
      <c r="AU256" s="14">
        <v>46206</v>
      </c>
      <c r="AV256" t="s">
        <v>1018</v>
      </c>
      <c r="AW256" t="s">
        <v>461</v>
      </c>
      <c r="AX256" t="s">
        <v>678</v>
      </c>
      <c r="AY256" s="14">
        <v>46206</v>
      </c>
      <c r="AZ256" t="s">
        <v>1019</v>
      </c>
      <c r="BA256" s="31">
        <v>46206.395925925928</v>
      </c>
      <c r="BB256" s="14">
        <v>46206</v>
      </c>
      <c r="BC256" t="s">
        <v>933</v>
      </c>
      <c r="BD256" s="31">
        <v>46206.399259259262</v>
      </c>
      <c r="BE256" s="14">
        <v>46206</v>
      </c>
      <c r="BF256" t="s">
        <v>4969</v>
      </c>
      <c r="BG256" s="31">
        <v>46206.41777777778</v>
      </c>
      <c r="BH256" s="14">
        <v>46206</v>
      </c>
      <c r="BI256" t="s">
        <v>943</v>
      </c>
      <c r="BJ256" s="31">
        <v>46206.447789351849</v>
      </c>
      <c r="BK256" s="14">
        <v>46206</v>
      </c>
      <c r="BL256" t="s">
        <v>943</v>
      </c>
      <c r="BM256" s="31">
        <v>46206.459178240744</v>
      </c>
      <c r="BZ256" s="14">
        <v>46206</v>
      </c>
      <c r="CA256" t="s">
        <v>943</v>
      </c>
      <c r="CB256" s="31">
        <v>46206.466111111113</v>
      </c>
      <c r="CC256" s="14">
        <v>46206</v>
      </c>
      <c r="CD256" t="s">
        <v>944</v>
      </c>
      <c r="CE256" s="31">
        <v>46206.504942129628</v>
      </c>
      <c r="CI256" s="14">
        <v>46206</v>
      </c>
      <c r="CJ256" t="s">
        <v>1019</v>
      </c>
      <c r="CK256" s="31">
        <v>46206.748530092591</v>
      </c>
      <c r="CP256" t="str">
        <f>VLOOKUP(A256,Sheet1!$A$2:$E$221,2,0)</f>
        <v>East Zone</v>
      </c>
    </row>
    <row r="257" spans="1:94" x14ac:dyDescent="0.35">
      <c r="A257" t="s">
        <v>5099</v>
      </c>
      <c r="B257">
        <v>96</v>
      </c>
      <c r="C257" t="s">
        <v>9332</v>
      </c>
      <c r="D257" t="s">
        <v>678</v>
      </c>
      <c r="E257" t="s">
        <v>92</v>
      </c>
      <c r="F257" t="s">
        <v>461</v>
      </c>
      <c r="G257" t="s">
        <v>358</v>
      </c>
      <c r="H257" t="s">
        <v>4551</v>
      </c>
      <c r="I257">
        <v>316592</v>
      </c>
      <c r="J257" t="s">
        <v>121</v>
      </c>
      <c r="K257" t="s">
        <v>4553</v>
      </c>
      <c r="L257" t="s">
        <v>4622</v>
      </c>
      <c r="M257" t="s">
        <v>11919</v>
      </c>
      <c r="N257">
        <v>90000</v>
      </c>
      <c r="O257" t="s">
        <v>931</v>
      </c>
      <c r="P257" t="s">
        <v>932</v>
      </c>
      <c r="Q257" t="s">
        <v>1191</v>
      </c>
      <c r="R257">
        <v>8797539806</v>
      </c>
      <c r="S257" t="s">
        <v>13394</v>
      </c>
      <c r="T257"/>
      <c r="V257" s="14">
        <v>46210</v>
      </c>
      <c r="W257" t="s">
        <v>5121</v>
      </c>
      <c r="X257" s="31">
        <v>46210.496990740743</v>
      </c>
      <c r="AN257" s="14">
        <v>46210</v>
      </c>
      <c r="AO257" t="s">
        <v>1018</v>
      </c>
      <c r="AP257" s="31">
        <v>46210.55541666667</v>
      </c>
      <c r="AT257" s="31">
        <v>46210.55541666667</v>
      </c>
      <c r="AU257" s="14">
        <v>46210</v>
      </c>
      <c r="AV257" t="s">
        <v>1018</v>
      </c>
      <c r="AW257" t="s">
        <v>461</v>
      </c>
      <c r="AX257" t="s">
        <v>678</v>
      </c>
      <c r="AY257" s="14">
        <v>46210</v>
      </c>
      <c r="AZ257" t="s">
        <v>1019</v>
      </c>
      <c r="BA257" s="31">
        <v>46210.568611111114</v>
      </c>
      <c r="BB257" s="14">
        <v>46210</v>
      </c>
      <c r="BC257" t="s">
        <v>933</v>
      </c>
      <c r="BD257" s="31">
        <v>46210.583784722221</v>
      </c>
      <c r="BE257" s="14">
        <v>46210</v>
      </c>
      <c r="BF257" t="s">
        <v>4684</v>
      </c>
      <c r="BG257" s="31">
        <v>46210.665706018517</v>
      </c>
      <c r="BH257" s="14">
        <v>46210</v>
      </c>
      <c r="BI257" t="s">
        <v>943</v>
      </c>
      <c r="BJ257" s="31">
        <v>46210.729120370372</v>
      </c>
      <c r="BK257" s="14">
        <v>46210</v>
      </c>
      <c r="BL257" t="s">
        <v>943</v>
      </c>
      <c r="BM257" s="31">
        <v>46210.749340277776</v>
      </c>
      <c r="BZ257" s="14">
        <v>46210</v>
      </c>
      <c r="CA257" t="s">
        <v>943</v>
      </c>
      <c r="CB257" s="31">
        <v>46210.755243055559</v>
      </c>
      <c r="CC257" s="14">
        <v>46210</v>
      </c>
      <c r="CD257" t="s">
        <v>2404</v>
      </c>
      <c r="CE257" s="31">
        <v>46210.767256944448</v>
      </c>
      <c r="CI257" s="14">
        <v>46210</v>
      </c>
      <c r="CJ257" t="s">
        <v>1019</v>
      </c>
      <c r="CK257" s="31">
        <v>46210.825810185182</v>
      </c>
      <c r="CP257" t="str">
        <f>VLOOKUP(A257,Sheet1!$A$2:$E$221,2,0)</f>
        <v>East Zone</v>
      </c>
    </row>
    <row r="258" spans="1:94" x14ac:dyDescent="0.35">
      <c r="A258" t="s">
        <v>5099</v>
      </c>
      <c r="B258">
        <v>96</v>
      </c>
      <c r="C258" t="s">
        <v>9332</v>
      </c>
      <c r="D258" t="s">
        <v>678</v>
      </c>
      <c r="E258" t="s">
        <v>92</v>
      </c>
      <c r="F258" t="s">
        <v>461</v>
      </c>
      <c r="G258" t="s">
        <v>358</v>
      </c>
      <c r="H258" t="s">
        <v>4551</v>
      </c>
      <c r="I258">
        <v>316592</v>
      </c>
      <c r="J258" t="s">
        <v>121</v>
      </c>
      <c r="K258" t="s">
        <v>4553</v>
      </c>
      <c r="L258" t="s">
        <v>4622</v>
      </c>
      <c r="M258" t="s">
        <v>5120</v>
      </c>
      <c r="N258">
        <v>60000</v>
      </c>
      <c r="O258" t="s">
        <v>982</v>
      </c>
      <c r="P258" t="s">
        <v>983</v>
      </c>
      <c r="Q258" t="s">
        <v>4552</v>
      </c>
      <c r="R258">
        <v>8801161618</v>
      </c>
      <c r="S258" t="s">
        <v>13394</v>
      </c>
      <c r="T258"/>
      <c r="V258" s="14">
        <v>46206</v>
      </c>
      <c r="W258" t="s">
        <v>5121</v>
      </c>
      <c r="X258" s="31">
        <v>46206.541435185187</v>
      </c>
      <c r="AN258" s="14">
        <v>46206</v>
      </c>
      <c r="AO258" t="s">
        <v>1018</v>
      </c>
      <c r="AP258" s="31">
        <v>46206.590324074074</v>
      </c>
      <c r="AT258" s="31">
        <v>46206.590324074074</v>
      </c>
      <c r="AU258" s="14">
        <v>46206</v>
      </c>
      <c r="AV258" t="s">
        <v>1018</v>
      </c>
      <c r="AW258" t="s">
        <v>461</v>
      </c>
      <c r="AX258" t="s">
        <v>678</v>
      </c>
      <c r="AY258" s="14">
        <v>46206</v>
      </c>
      <c r="AZ258" t="s">
        <v>1019</v>
      </c>
      <c r="BA258" s="31">
        <v>46206.604421296295</v>
      </c>
      <c r="BB258" s="14">
        <v>46206</v>
      </c>
      <c r="BC258" t="s">
        <v>933</v>
      </c>
      <c r="BD258" s="31">
        <v>46206.615879629629</v>
      </c>
      <c r="BE258" s="14">
        <v>46206</v>
      </c>
      <c r="BF258" t="s">
        <v>4663</v>
      </c>
      <c r="BG258" s="31">
        <v>46206.65357638889</v>
      </c>
      <c r="BH258" s="14">
        <v>46206</v>
      </c>
      <c r="BI258" t="s">
        <v>955</v>
      </c>
      <c r="BJ258" s="31">
        <v>46206.701932870368</v>
      </c>
      <c r="BK258" s="14">
        <v>46206</v>
      </c>
      <c r="BL258" t="s">
        <v>955</v>
      </c>
      <c r="BM258" s="31">
        <v>46206.704097222224</v>
      </c>
      <c r="BZ258" s="14">
        <v>46206</v>
      </c>
      <c r="CA258" t="s">
        <v>955</v>
      </c>
      <c r="CB258" s="31">
        <v>46206.709467592591</v>
      </c>
      <c r="CC258" s="14">
        <v>46206</v>
      </c>
      <c r="CD258" t="s">
        <v>938</v>
      </c>
      <c r="CE258" s="31">
        <v>46206.75304398148</v>
      </c>
      <c r="CI258" s="14">
        <v>46206</v>
      </c>
      <c r="CJ258" t="s">
        <v>1019</v>
      </c>
      <c r="CK258" s="31">
        <v>46206.791030092594</v>
      </c>
      <c r="CP258" t="str">
        <f>VLOOKUP(A258,Sheet1!$A$2:$E$221,2,0)</f>
        <v>East Zone</v>
      </c>
    </row>
    <row r="259" spans="1:94" x14ac:dyDescent="0.35">
      <c r="A259" t="s">
        <v>5099</v>
      </c>
      <c r="B259">
        <v>96</v>
      </c>
      <c r="C259" t="s">
        <v>9332</v>
      </c>
      <c r="D259" t="s">
        <v>678</v>
      </c>
      <c r="E259" t="s">
        <v>92</v>
      </c>
      <c r="F259" t="s">
        <v>461</v>
      </c>
      <c r="G259" t="s">
        <v>358</v>
      </c>
      <c r="H259" t="s">
        <v>4551</v>
      </c>
      <c r="I259">
        <v>316592</v>
      </c>
      <c r="J259" t="s">
        <v>121</v>
      </c>
      <c r="K259" t="s">
        <v>4553</v>
      </c>
      <c r="L259" t="s">
        <v>4622</v>
      </c>
      <c r="M259" t="s">
        <v>5120</v>
      </c>
      <c r="N259">
        <v>90000</v>
      </c>
      <c r="O259" t="s">
        <v>931</v>
      </c>
      <c r="P259" t="s">
        <v>932</v>
      </c>
      <c r="Q259" t="s">
        <v>1191</v>
      </c>
      <c r="R259">
        <v>8797539806</v>
      </c>
      <c r="S259" t="s">
        <v>683</v>
      </c>
      <c r="T259" t="s">
        <v>13305</v>
      </c>
      <c r="U259" s="1">
        <v>46206</v>
      </c>
      <c r="V259" s="14">
        <v>46206</v>
      </c>
      <c r="W259" t="s">
        <v>5121</v>
      </c>
      <c r="X259" s="31">
        <v>46206.541412037041</v>
      </c>
      <c r="AN259" s="14">
        <v>46206</v>
      </c>
      <c r="AO259" t="s">
        <v>1018</v>
      </c>
      <c r="AP259" s="31">
        <v>46206.590300925927</v>
      </c>
      <c r="AT259" s="31">
        <v>46206.590300925927</v>
      </c>
      <c r="AU259" s="14">
        <v>46206</v>
      </c>
      <c r="AV259" t="s">
        <v>1018</v>
      </c>
      <c r="AW259" t="s">
        <v>461</v>
      </c>
      <c r="AX259" t="s">
        <v>678</v>
      </c>
      <c r="AY259" s="14">
        <v>46206</v>
      </c>
      <c r="AZ259" t="s">
        <v>1019</v>
      </c>
      <c r="BA259" s="31">
        <v>46206.604398148149</v>
      </c>
      <c r="BB259" s="14">
        <v>46206</v>
      </c>
      <c r="BC259" t="s">
        <v>933</v>
      </c>
      <c r="BD259" s="31">
        <v>46206.615879629629</v>
      </c>
      <c r="BE259" s="14">
        <v>46206</v>
      </c>
      <c r="BF259" t="s">
        <v>4663</v>
      </c>
      <c r="BG259" s="31">
        <v>46206.653564814813</v>
      </c>
      <c r="BH259" s="14">
        <v>46206</v>
      </c>
      <c r="BI259" t="s">
        <v>955</v>
      </c>
      <c r="BJ259" s="31">
        <v>46206.701909722222</v>
      </c>
      <c r="BK259" s="14">
        <v>46206</v>
      </c>
      <c r="BL259" t="s">
        <v>955</v>
      </c>
      <c r="BM259" s="31">
        <v>46206.704085648147</v>
      </c>
      <c r="BZ259" s="14">
        <v>46206</v>
      </c>
      <c r="CA259" t="s">
        <v>955</v>
      </c>
      <c r="CB259" s="31">
        <v>46206.709456018521</v>
      </c>
      <c r="CP259" t="str">
        <f>VLOOKUP(A259,Sheet1!$A$2:$E$221,2,0)</f>
        <v>East Zone</v>
      </c>
    </row>
    <row r="260" spans="1:94" x14ac:dyDescent="0.35">
      <c r="A260" t="s">
        <v>5099</v>
      </c>
      <c r="B260">
        <v>96</v>
      </c>
      <c r="C260" t="s">
        <v>9332</v>
      </c>
      <c r="D260" t="s">
        <v>678</v>
      </c>
      <c r="E260" t="s">
        <v>92</v>
      </c>
      <c r="F260" t="s">
        <v>461</v>
      </c>
      <c r="G260" t="s">
        <v>358</v>
      </c>
      <c r="H260" t="s">
        <v>10041</v>
      </c>
      <c r="I260">
        <v>327286</v>
      </c>
      <c r="J260" t="s">
        <v>121</v>
      </c>
      <c r="K260" t="s">
        <v>4553</v>
      </c>
      <c r="L260" t="s">
        <v>4622</v>
      </c>
      <c r="M260" t="s">
        <v>10042</v>
      </c>
      <c r="N260">
        <v>45000</v>
      </c>
      <c r="O260" t="s">
        <v>9889</v>
      </c>
      <c r="P260" t="s">
        <v>9890</v>
      </c>
      <c r="Q260" t="s">
        <v>5081</v>
      </c>
      <c r="R260">
        <v>2891649252</v>
      </c>
      <c r="S260" t="s">
        <v>13394</v>
      </c>
      <c r="T260"/>
      <c r="V260" s="14">
        <v>46209</v>
      </c>
      <c r="W260" t="s">
        <v>5104</v>
      </c>
      <c r="X260" s="31">
        <v>46209.615624999999</v>
      </c>
      <c r="AN260" s="14">
        <v>46209</v>
      </c>
      <c r="AO260" t="s">
        <v>1018</v>
      </c>
      <c r="AP260" s="31">
        <v>46209.680844907409</v>
      </c>
      <c r="AT260" s="31">
        <v>46209.680844907409</v>
      </c>
      <c r="AU260" s="14">
        <v>46209</v>
      </c>
      <c r="AV260" t="s">
        <v>1018</v>
      </c>
      <c r="AW260" t="s">
        <v>461</v>
      </c>
      <c r="AX260" t="s">
        <v>678</v>
      </c>
      <c r="AY260" s="14">
        <v>46209</v>
      </c>
      <c r="AZ260" t="s">
        <v>1019</v>
      </c>
      <c r="BA260" s="31">
        <v>46209.697152777779</v>
      </c>
      <c r="BB260" s="14">
        <v>46209</v>
      </c>
      <c r="BC260" t="s">
        <v>933</v>
      </c>
      <c r="BD260" s="31">
        <v>46209.702719907407</v>
      </c>
      <c r="BE260" s="14">
        <v>46209</v>
      </c>
      <c r="BF260" t="s">
        <v>4657</v>
      </c>
      <c r="BG260" s="31">
        <v>46209.715439814812</v>
      </c>
      <c r="BH260" s="14">
        <v>46209</v>
      </c>
      <c r="BI260" t="s">
        <v>937</v>
      </c>
      <c r="BJ260" s="31">
        <v>46209.74795138889</v>
      </c>
      <c r="BK260" s="14">
        <v>46209</v>
      </c>
      <c r="BL260" t="s">
        <v>937</v>
      </c>
      <c r="BM260" s="31">
        <v>46209.787523148145</v>
      </c>
      <c r="BZ260" s="14">
        <v>46209</v>
      </c>
      <c r="CA260" t="s">
        <v>937</v>
      </c>
      <c r="CB260" s="31">
        <v>46209.792650462965</v>
      </c>
      <c r="CC260" s="14">
        <v>46209</v>
      </c>
      <c r="CD260" t="s">
        <v>944</v>
      </c>
      <c r="CE260" s="31">
        <v>46209.802476851852</v>
      </c>
      <c r="CI260" s="14">
        <v>46209</v>
      </c>
      <c r="CJ260" t="s">
        <v>1019</v>
      </c>
      <c r="CK260" s="31">
        <v>46209.835011574076</v>
      </c>
      <c r="CP260" t="str">
        <f>VLOOKUP(A260,Sheet1!$A$2:$E$221,2,0)</f>
        <v>East Zone</v>
      </c>
    </row>
    <row r="261" spans="1:94" x14ac:dyDescent="0.35">
      <c r="A261" t="s">
        <v>5099</v>
      </c>
      <c r="B261">
        <v>96</v>
      </c>
      <c r="C261" t="s">
        <v>9332</v>
      </c>
      <c r="D261" t="s">
        <v>678</v>
      </c>
      <c r="E261" t="s">
        <v>92</v>
      </c>
      <c r="F261" t="s">
        <v>461</v>
      </c>
      <c r="G261" t="s">
        <v>358</v>
      </c>
      <c r="H261" t="s">
        <v>5122</v>
      </c>
      <c r="I261">
        <v>336947</v>
      </c>
      <c r="J261" t="s">
        <v>822</v>
      </c>
      <c r="K261" t="s">
        <v>1641</v>
      </c>
      <c r="L261" t="s">
        <v>4622</v>
      </c>
      <c r="M261" t="s">
        <v>11920</v>
      </c>
      <c r="N261">
        <v>90000</v>
      </c>
      <c r="O261" t="s">
        <v>931</v>
      </c>
      <c r="P261" t="s">
        <v>932</v>
      </c>
      <c r="Q261" t="s">
        <v>4718</v>
      </c>
      <c r="R261">
        <v>7577140174</v>
      </c>
      <c r="S261" t="s">
        <v>13394</v>
      </c>
      <c r="T261"/>
      <c r="V261" s="14">
        <v>46210</v>
      </c>
      <c r="W261" t="s">
        <v>5113</v>
      </c>
      <c r="X261" s="31">
        <v>46210.427870370368</v>
      </c>
      <c r="AN261" s="14">
        <v>46210</v>
      </c>
      <c r="AO261" t="s">
        <v>1018</v>
      </c>
      <c r="AP261" s="31">
        <v>46210.505706018521</v>
      </c>
      <c r="AT261" s="31">
        <v>46210.505706018521</v>
      </c>
      <c r="AU261" s="14">
        <v>46210</v>
      </c>
      <c r="AV261" t="s">
        <v>1018</v>
      </c>
      <c r="AW261" t="s">
        <v>461</v>
      </c>
      <c r="AX261" t="s">
        <v>678</v>
      </c>
      <c r="AY261" s="14">
        <v>46210</v>
      </c>
      <c r="AZ261" t="s">
        <v>1019</v>
      </c>
      <c r="BA261" s="31">
        <v>46210.51457175926</v>
      </c>
      <c r="BB261" s="14">
        <v>46210</v>
      </c>
      <c r="BC261" t="s">
        <v>933</v>
      </c>
      <c r="BD261" s="31">
        <v>46210.526331018518</v>
      </c>
      <c r="BE261" s="14">
        <v>46210</v>
      </c>
      <c r="BF261" t="s">
        <v>5362</v>
      </c>
      <c r="BG261" s="31">
        <v>46210.537581018521</v>
      </c>
      <c r="BH261" s="14">
        <v>46210</v>
      </c>
      <c r="BI261" t="s">
        <v>942</v>
      </c>
      <c r="BJ261" s="31">
        <v>46210.624351851853</v>
      </c>
      <c r="BK261" s="14">
        <v>46210</v>
      </c>
      <c r="BL261" t="s">
        <v>942</v>
      </c>
      <c r="BM261" s="31">
        <v>46210.625138888892</v>
      </c>
      <c r="BZ261" s="14">
        <v>46210</v>
      </c>
      <c r="CA261" t="s">
        <v>942</v>
      </c>
      <c r="CB261" s="31">
        <v>46210.644583333335</v>
      </c>
      <c r="CC261" s="14">
        <v>46210</v>
      </c>
      <c r="CD261" t="s">
        <v>944</v>
      </c>
      <c r="CE261" s="31">
        <v>46210.65525462963</v>
      </c>
      <c r="CI261" s="14">
        <v>46210</v>
      </c>
      <c r="CJ261" t="s">
        <v>1019</v>
      </c>
      <c r="CK261" s="31">
        <v>46210.796712962961</v>
      </c>
      <c r="CP261" t="str">
        <f>VLOOKUP(A261,Sheet1!$A$2:$E$221,2,0)</f>
        <v>East Zone</v>
      </c>
    </row>
    <row r="262" spans="1:94" x14ac:dyDescent="0.35">
      <c r="A262" t="s">
        <v>5099</v>
      </c>
      <c r="B262">
        <v>96</v>
      </c>
      <c r="C262" t="s">
        <v>9332</v>
      </c>
      <c r="D262" t="s">
        <v>678</v>
      </c>
      <c r="E262" t="s">
        <v>92</v>
      </c>
      <c r="F262" t="s">
        <v>461</v>
      </c>
      <c r="G262" t="s">
        <v>358</v>
      </c>
      <c r="H262" t="s">
        <v>5122</v>
      </c>
      <c r="I262">
        <v>336947</v>
      </c>
      <c r="J262" t="s">
        <v>822</v>
      </c>
      <c r="K262" t="s">
        <v>1641</v>
      </c>
      <c r="L262" t="s">
        <v>4622</v>
      </c>
      <c r="M262" t="s">
        <v>5123</v>
      </c>
      <c r="N262">
        <v>45000</v>
      </c>
      <c r="O262" t="s">
        <v>4630</v>
      </c>
      <c r="P262" t="s">
        <v>4631</v>
      </c>
      <c r="Q262" t="s">
        <v>5078</v>
      </c>
      <c r="R262">
        <v>3972182656</v>
      </c>
      <c r="S262" t="s">
        <v>13394</v>
      </c>
      <c r="T262"/>
      <c r="V262" s="14">
        <v>46205</v>
      </c>
      <c r="W262" t="s">
        <v>5113</v>
      </c>
      <c r="X262" s="31">
        <v>46205.693541666667</v>
      </c>
      <c r="AN262" s="14">
        <v>46206</v>
      </c>
      <c r="AO262" t="s">
        <v>1018</v>
      </c>
      <c r="AP262" s="31">
        <v>46206.427499999998</v>
      </c>
      <c r="AT262" s="31">
        <v>46206.427499999998</v>
      </c>
      <c r="AU262" s="14">
        <v>46206</v>
      </c>
      <c r="AV262" t="s">
        <v>1018</v>
      </c>
      <c r="AW262" t="s">
        <v>461</v>
      </c>
      <c r="AX262" t="s">
        <v>678</v>
      </c>
      <c r="AY262" s="14">
        <v>46206</v>
      </c>
      <c r="AZ262" t="s">
        <v>1019</v>
      </c>
      <c r="BA262" s="31">
        <v>46206.524502314816</v>
      </c>
      <c r="BB262" s="14">
        <v>46206</v>
      </c>
      <c r="BC262" t="s">
        <v>933</v>
      </c>
      <c r="BD262" s="31">
        <v>46206.533217592594</v>
      </c>
      <c r="BE262" s="14">
        <v>46206</v>
      </c>
      <c r="BF262" t="s">
        <v>4669</v>
      </c>
      <c r="BG262" s="31">
        <v>46206.598275462966</v>
      </c>
      <c r="BH262" s="14">
        <v>46206</v>
      </c>
      <c r="BI262" t="s">
        <v>955</v>
      </c>
      <c r="BJ262" s="31">
        <v>46206.647847222222</v>
      </c>
      <c r="BK262" s="14">
        <v>46206</v>
      </c>
      <c r="BL262" t="s">
        <v>955</v>
      </c>
      <c r="BM262" s="31">
        <v>46206.650312500002</v>
      </c>
      <c r="BZ262" s="14">
        <v>46206</v>
      </c>
      <c r="CA262" t="s">
        <v>955</v>
      </c>
      <c r="CB262" s="31">
        <v>46206.672673611109</v>
      </c>
      <c r="CC262" s="14">
        <v>46206</v>
      </c>
      <c r="CD262" t="s">
        <v>944</v>
      </c>
      <c r="CE262" s="31">
        <v>46206.687939814816</v>
      </c>
      <c r="CI262" s="14">
        <v>46206</v>
      </c>
      <c r="CJ262" t="s">
        <v>1019</v>
      </c>
      <c r="CK262" s="31">
        <v>46206.766909722224</v>
      </c>
      <c r="CP262" t="str">
        <f>VLOOKUP(A262,Sheet1!$A$2:$E$221,2,0)</f>
        <v>East Zone</v>
      </c>
    </row>
    <row r="263" spans="1:94" x14ac:dyDescent="0.35">
      <c r="A263" t="s">
        <v>5099</v>
      </c>
      <c r="B263">
        <v>96</v>
      </c>
      <c r="C263" t="s">
        <v>9332</v>
      </c>
      <c r="D263" t="s">
        <v>678</v>
      </c>
      <c r="E263" t="s">
        <v>92</v>
      </c>
      <c r="F263" t="s">
        <v>461</v>
      </c>
      <c r="G263" t="s">
        <v>358</v>
      </c>
      <c r="H263" t="s">
        <v>5122</v>
      </c>
      <c r="I263">
        <v>336947</v>
      </c>
      <c r="J263" t="s">
        <v>822</v>
      </c>
      <c r="K263" t="s">
        <v>1641</v>
      </c>
      <c r="L263" t="s">
        <v>4622</v>
      </c>
      <c r="M263" t="s">
        <v>5123</v>
      </c>
      <c r="N263">
        <v>45000</v>
      </c>
      <c r="O263" t="s">
        <v>4630</v>
      </c>
      <c r="P263" t="s">
        <v>4631</v>
      </c>
      <c r="Q263" t="s">
        <v>5124</v>
      </c>
      <c r="R263">
        <v>1556684040</v>
      </c>
      <c r="S263" t="s">
        <v>13394</v>
      </c>
      <c r="T263"/>
      <c r="V263" s="14">
        <v>46205</v>
      </c>
      <c r="W263" t="s">
        <v>5113</v>
      </c>
      <c r="X263" s="31">
        <v>46205.693518518521</v>
      </c>
      <c r="AN263" s="14">
        <v>46206</v>
      </c>
      <c r="AO263" t="s">
        <v>1018</v>
      </c>
      <c r="AP263" s="31">
        <v>46206.427476851852</v>
      </c>
      <c r="AT263" s="31">
        <v>46206.427476851852</v>
      </c>
      <c r="AU263" s="14">
        <v>46206</v>
      </c>
      <c r="AV263" t="s">
        <v>1018</v>
      </c>
      <c r="AW263" t="s">
        <v>461</v>
      </c>
      <c r="AX263" t="s">
        <v>678</v>
      </c>
      <c r="AY263" s="14">
        <v>46206</v>
      </c>
      <c r="AZ263" t="s">
        <v>1019</v>
      </c>
      <c r="BA263" s="31">
        <v>46206.52447916667</v>
      </c>
      <c r="BB263" s="14">
        <v>46206</v>
      </c>
      <c r="BC263" t="s">
        <v>933</v>
      </c>
      <c r="BD263" s="31">
        <v>46206.533217592594</v>
      </c>
      <c r="BE263" s="14">
        <v>46206</v>
      </c>
      <c r="BF263" t="s">
        <v>4669</v>
      </c>
      <c r="BG263" s="31">
        <v>46206.598263888889</v>
      </c>
      <c r="BH263" s="14">
        <v>46206</v>
      </c>
      <c r="BI263" t="s">
        <v>955</v>
      </c>
      <c r="BJ263" s="31">
        <v>46206.647824074076</v>
      </c>
      <c r="CP263" t="str">
        <f>VLOOKUP(A263,Sheet1!$A$2:$E$221,2,0)</f>
        <v>East Zone</v>
      </c>
    </row>
    <row r="264" spans="1:94" x14ac:dyDescent="0.35">
      <c r="A264" t="s">
        <v>5099</v>
      </c>
      <c r="B264">
        <v>96</v>
      </c>
      <c r="C264" t="s">
        <v>9332</v>
      </c>
      <c r="D264" t="s">
        <v>678</v>
      </c>
      <c r="E264" t="s">
        <v>92</v>
      </c>
      <c r="F264" t="s">
        <v>461</v>
      </c>
      <c r="G264" t="s">
        <v>358</v>
      </c>
      <c r="H264" t="s">
        <v>11921</v>
      </c>
      <c r="I264">
        <v>343748</v>
      </c>
      <c r="J264" t="s">
        <v>1021</v>
      </c>
      <c r="K264" t="s">
        <v>1022</v>
      </c>
      <c r="L264" t="s">
        <v>4622</v>
      </c>
      <c r="M264" t="s">
        <v>11922</v>
      </c>
      <c r="N264">
        <v>90000</v>
      </c>
      <c r="O264" t="s">
        <v>931</v>
      </c>
      <c r="P264" t="s">
        <v>932</v>
      </c>
      <c r="Q264" t="s">
        <v>11923</v>
      </c>
      <c r="R264">
        <v>8641398508</v>
      </c>
      <c r="S264" t="s">
        <v>13394</v>
      </c>
      <c r="T264"/>
      <c r="V264" s="14">
        <v>46210</v>
      </c>
      <c r="W264" t="s">
        <v>5129</v>
      </c>
      <c r="X264" s="31">
        <v>46210.497581018521</v>
      </c>
      <c r="AN264" s="14">
        <v>46210</v>
      </c>
      <c r="AO264" t="s">
        <v>1018</v>
      </c>
      <c r="AP264" s="31">
        <v>46210.640613425923</v>
      </c>
      <c r="AT264" s="31">
        <v>46210.640613425923</v>
      </c>
      <c r="AU264" s="14">
        <v>46210</v>
      </c>
      <c r="AV264" t="s">
        <v>1018</v>
      </c>
      <c r="AW264" t="s">
        <v>461</v>
      </c>
      <c r="AX264" t="s">
        <v>678</v>
      </c>
      <c r="AY264" s="14">
        <v>46210</v>
      </c>
      <c r="AZ264" t="s">
        <v>1019</v>
      </c>
      <c r="BA264" s="31">
        <v>46210.650891203702</v>
      </c>
      <c r="BB264" s="14">
        <v>46210</v>
      </c>
      <c r="BC264" t="s">
        <v>933</v>
      </c>
      <c r="BD264" s="31">
        <v>46210.66233796296</v>
      </c>
      <c r="BE264" s="14">
        <v>46210</v>
      </c>
      <c r="BF264" t="s">
        <v>4663</v>
      </c>
      <c r="BG264" s="31">
        <v>46210.700046296297</v>
      </c>
      <c r="BH264" s="14">
        <v>46210</v>
      </c>
      <c r="BI264" t="s">
        <v>937</v>
      </c>
      <c r="BJ264" s="31">
        <v>46210.731932870367</v>
      </c>
      <c r="BK264" s="14">
        <v>46210</v>
      </c>
      <c r="BL264" t="s">
        <v>937</v>
      </c>
      <c r="BM264" s="31">
        <v>46210.733657407407</v>
      </c>
      <c r="BZ264" s="14">
        <v>46210</v>
      </c>
      <c r="CA264" t="s">
        <v>937</v>
      </c>
      <c r="CB264" s="31">
        <v>46210.749340277776</v>
      </c>
      <c r="CC264" s="14">
        <v>46210</v>
      </c>
      <c r="CD264" t="s">
        <v>957</v>
      </c>
      <c r="CE264" s="31">
        <v>46210.764560185184</v>
      </c>
      <c r="CP264" t="str">
        <f>VLOOKUP(A264,Sheet1!$A$2:$E$221,2,0)</f>
        <v>East Zone</v>
      </c>
    </row>
    <row r="265" spans="1:94" x14ac:dyDescent="0.35">
      <c r="A265" t="s">
        <v>5099</v>
      </c>
      <c r="B265">
        <v>96</v>
      </c>
      <c r="C265" t="s">
        <v>9332</v>
      </c>
      <c r="D265" t="s">
        <v>678</v>
      </c>
      <c r="E265" t="s">
        <v>92</v>
      </c>
      <c r="F265" t="s">
        <v>461</v>
      </c>
      <c r="G265" t="s">
        <v>358</v>
      </c>
      <c r="H265" t="s">
        <v>11921</v>
      </c>
      <c r="I265">
        <v>343748</v>
      </c>
      <c r="J265" t="s">
        <v>1021</v>
      </c>
      <c r="K265" t="s">
        <v>1022</v>
      </c>
      <c r="L265" t="s">
        <v>4622</v>
      </c>
      <c r="M265" t="s">
        <v>11922</v>
      </c>
      <c r="N265">
        <v>45000</v>
      </c>
      <c r="O265" t="s">
        <v>4630</v>
      </c>
      <c r="P265" t="s">
        <v>4631</v>
      </c>
      <c r="Q265" t="s">
        <v>968</v>
      </c>
      <c r="R265">
        <v>5535775366</v>
      </c>
      <c r="S265" t="s">
        <v>13394</v>
      </c>
      <c r="T265"/>
      <c r="V265" s="14">
        <v>46210</v>
      </c>
      <c r="W265" t="s">
        <v>5129</v>
      </c>
      <c r="X265" s="31">
        <v>46210.497604166667</v>
      </c>
      <c r="AN265" s="14">
        <v>46210</v>
      </c>
      <c r="AO265" t="s">
        <v>1018</v>
      </c>
      <c r="AP265" s="31">
        <v>46210.640590277777</v>
      </c>
      <c r="AT265" s="31">
        <v>46210.640590277777</v>
      </c>
      <c r="AU265" s="14">
        <v>46210</v>
      </c>
      <c r="AV265" t="s">
        <v>1018</v>
      </c>
      <c r="AW265" t="s">
        <v>461</v>
      </c>
      <c r="AX265" t="s">
        <v>678</v>
      </c>
      <c r="AY265" s="14">
        <v>46210</v>
      </c>
      <c r="AZ265" t="s">
        <v>1019</v>
      </c>
      <c r="BA265" s="31">
        <v>46210.650949074072</v>
      </c>
      <c r="BB265" s="14">
        <v>46210</v>
      </c>
      <c r="BC265" t="s">
        <v>933</v>
      </c>
      <c r="BD265" s="31">
        <v>46210.66233796296</v>
      </c>
      <c r="BE265" s="14">
        <v>46210</v>
      </c>
      <c r="BF265" t="s">
        <v>4663</v>
      </c>
      <c r="BG265" s="31">
        <v>46210.70003472222</v>
      </c>
      <c r="BH265" s="14">
        <v>46210</v>
      </c>
      <c r="BI265" t="s">
        <v>937</v>
      </c>
      <c r="BJ265" s="31">
        <v>46210.731909722221</v>
      </c>
      <c r="BK265" s="14">
        <v>46210</v>
      </c>
      <c r="BL265" t="s">
        <v>937</v>
      </c>
      <c r="BM265" s="31">
        <v>46210.733634259261</v>
      </c>
      <c r="BZ265" s="14">
        <v>46210</v>
      </c>
      <c r="CA265" t="s">
        <v>937</v>
      </c>
      <c r="CB265" s="31">
        <v>46210.74931712963</v>
      </c>
      <c r="CC265" s="14">
        <v>46210</v>
      </c>
      <c r="CD265" t="s">
        <v>957</v>
      </c>
      <c r="CE265" s="31">
        <v>46210.764560185184</v>
      </c>
      <c r="CP265" t="str">
        <f>VLOOKUP(A265,Sheet1!$A$2:$E$221,2,0)</f>
        <v>East Zone</v>
      </c>
    </row>
    <row r="266" spans="1:94" x14ac:dyDescent="0.35">
      <c r="A266" t="s">
        <v>5099</v>
      </c>
      <c r="B266">
        <v>96</v>
      </c>
      <c r="C266" t="s">
        <v>9332</v>
      </c>
      <c r="D266" t="s">
        <v>678</v>
      </c>
      <c r="E266" t="s">
        <v>92</v>
      </c>
      <c r="F266" t="s">
        <v>461</v>
      </c>
      <c r="G266" t="s">
        <v>358</v>
      </c>
      <c r="H266" t="s">
        <v>11924</v>
      </c>
      <c r="I266">
        <v>352602</v>
      </c>
      <c r="J266" t="s">
        <v>121</v>
      </c>
      <c r="K266" t="s">
        <v>1016</v>
      </c>
      <c r="L266" t="s">
        <v>4622</v>
      </c>
      <c r="M266" t="s">
        <v>11925</v>
      </c>
      <c r="N266">
        <v>90000</v>
      </c>
      <c r="O266" t="s">
        <v>931</v>
      </c>
      <c r="P266" t="s">
        <v>932</v>
      </c>
      <c r="Q266" t="s">
        <v>11926</v>
      </c>
      <c r="R266">
        <v>5868910395</v>
      </c>
      <c r="S266" t="s">
        <v>13394</v>
      </c>
      <c r="T266"/>
      <c r="V266" s="14">
        <v>46210</v>
      </c>
      <c r="W266" t="s">
        <v>5100</v>
      </c>
      <c r="X266" s="31">
        <v>46210.616331018522</v>
      </c>
      <c r="AN266" s="14">
        <v>46210</v>
      </c>
      <c r="AO266" t="s">
        <v>1019</v>
      </c>
      <c r="AP266" s="31">
        <v>46210.661099537036</v>
      </c>
      <c r="AT266" s="31">
        <v>46210.661099537036</v>
      </c>
      <c r="AU266" s="14">
        <v>46210</v>
      </c>
      <c r="AV266" t="s">
        <v>1019</v>
      </c>
      <c r="AW266" t="s">
        <v>5101</v>
      </c>
      <c r="AX266" t="s">
        <v>677</v>
      </c>
      <c r="AY266" s="14">
        <v>46210</v>
      </c>
      <c r="AZ266" t="s">
        <v>1019</v>
      </c>
      <c r="BA266" s="31">
        <v>46210.662280092591</v>
      </c>
      <c r="BB266" s="14">
        <v>46210</v>
      </c>
      <c r="BC266" t="s">
        <v>933</v>
      </c>
      <c r="BD266" s="31">
        <v>46210.669988425929</v>
      </c>
      <c r="BE266" s="14">
        <v>46210</v>
      </c>
      <c r="BF266" t="s">
        <v>4757</v>
      </c>
      <c r="BG266" s="31">
        <v>46210.708877314813</v>
      </c>
      <c r="BH266" s="14">
        <v>46210</v>
      </c>
      <c r="BI266" t="s">
        <v>937</v>
      </c>
      <c r="BJ266" s="31">
        <v>46210.741655092592</v>
      </c>
      <c r="BK266" s="14">
        <v>46210</v>
      </c>
      <c r="BL266" t="s">
        <v>937</v>
      </c>
      <c r="BM266" s="31">
        <v>46210.744722222225</v>
      </c>
      <c r="BZ266" s="14">
        <v>46210</v>
      </c>
      <c r="CA266" t="s">
        <v>937</v>
      </c>
      <c r="CB266" s="31">
        <v>46210.766423611109</v>
      </c>
      <c r="CC266" s="14">
        <v>46210</v>
      </c>
      <c r="CD266" t="s">
        <v>944</v>
      </c>
      <c r="CE266" s="31">
        <v>46210.786620370367</v>
      </c>
      <c r="CI266" s="14">
        <v>46210</v>
      </c>
      <c r="CJ266" t="s">
        <v>1019</v>
      </c>
      <c r="CK266" s="31">
        <v>46210.851782407408</v>
      </c>
      <c r="CP266" t="str">
        <f>VLOOKUP(A266,Sheet1!$A$2:$E$221,2,0)</f>
        <v>East Zone</v>
      </c>
    </row>
    <row r="267" spans="1:94" x14ac:dyDescent="0.35">
      <c r="A267" t="s">
        <v>5099</v>
      </c>
      <c r="B267">
        <v>96</v>
      </c>
      <c r="C267" t="s">
        <v>9332</v>
      </c>
      <c r="D267" t="s">
        <v>678</v>
      </c>
      <c r="E267" t="s">
        <v>92</v>
      </c>
      <c r="F267" t="s">
        <v>461</v>
      </c>
      <c r="G267" t="s">
        <v>358</v>
      </c>
      <c r="H267" t="s">
        <v>10043</v>
      </c>
      <c r="I267">
        <v>360053</v>
      </c>
      <c r="J267" t="s">
        <v>121</v>
      </c>
      <c r="K267" t="s">
        <v>4553</v>
      </c>
      <c r="L267" t="s">
        <v>4622</v>
      </c>
      <c r="M267" t="s">
        <v>10044</v>
      </c>
      <c r="N267">
        <v>85000</v>
      </c>
      <c r="O267" t="s">
        <v>9989</v>
      </c>
      <c r="P267" t="s">
        <v>9990</v>
      </c>
      <c r="Q267" t="s">
        <v>10045</v>
      </c>
      <c r="R267">
        <v>2629312195</v>
      </c>
      <c r="S267" t="s">
        <v>13394</v>
      </c>
      <c r="T267"/>
      <c r="V267" s="14">
        <v>46209</v>
      </c>
      <c r="W267" t="s">
        <v>5121</v>
      </c>
      <c r="X267" s="31">
        <v>46209.499803240738</v>
      </c>
      <c r="AN267" s="14">
        <v>46209</v>
      </c>
      <c r="AO267" t="s">
        <v>1018</v>
      </c>
      <c r="AP267" s="31">
        <v>46209.565138888887</v>
      </c>
      <c r="AT267" s="31">
        <v>46209.565138888887</v>
      </c>
      <c r="AU267" s="14">
        <v>46209</v>
      </c>
      <c r="AV267" t="s">
        <v>1018</v>
      </c>
      <c r="AW267" t="s">
        <v>461</v>
      </c>
      <c r="AX267" t="s">
        <v>678</v>
      </c>
      <c r="AY267" s="14">
        <v>46209</v>
      </c>
      <c r="AZ267" t="s">
        <v>1019</v>
      </c>
      <c r="BA267" s="31">
        <v>46209.615347222221</v>
      </c>
      <c r="BB267" s="14">
        <v>46209</v>
      </c>
      <c r="BC267" t="s">
        <v>933</v>
      </c>
      <c r="BD267" s="31">
        <v>46209.619733796295</v>
      </c>
      <c r="BE267" s="14">
        <v>46209</v>
      </c>
      <c r="BF267" t="s">
        <v>4788</v>
      </c>
      <c r="BG267" s="31">
        <v>46209.694085648145</v>
      </c>
      <c r="BH267" s="14">
        <v>46209</v>
      </c>
      <c r="BI267" t="s">
        <v>972</v>
      </c>
      <c r="BJ267" s="31">
        <v>46209.723229166666</v>
      </c>
      <c r="BK267" s="14">
        <v>46209</v>
      </c>
      <c r="BL267" t="s">
        <v>972</v>
      </c>
      <c r="BM267" s="31">
        <v>46209.725891203707</v>
      </c>
      <c r="BZ267" s="14">
        <v>46209</v>
      </c>
      <c r="CA267" t="s">
        <v>972</v>
      </c>
      <c r="CB267" s="31">
        <v>46209.732604166667</v>
      </c>
      <c r="CC267" s="14">
        <v>46209</v>
      </c>
      <c r="CD267" t="s">
        <v>2404</v>
      </c>
      <c r="CE267" s="31">
        <v>46209.737141203703</v>
      </c>
      <c r="CI267" s="14">
        <v>46209</v>
      </c>
      <c r="CJ267" t="s">
        <v>1019</v>
      </c>
      <c r="CK267" s="31">
        <v>46209.8434375</v>
      </c>
      <c r="CP267" t="str">
        <f>VLOOKUP(A267,Sheet1!$A$2:$E$221,2,0)</f>
        <v>East Zone</v>
      </c>
    </row>
    <row r="268" spans="1:94" x14ac:dyDescent="0.35">
      <c r="A268" t="s">
        <v>5099</v>
      </c>
      <c r="B268">
        <v>96</v>
      </c>
      <c r="C268" t="s">
        <v>9332</v>
      </c>
      <c r="D268" t="s">
        <v>678</v>
      </c>
      <c r="E268" t="s">
        <v>92</v>
      </c>
      <c r="F268" t="s">
        <v>461</v>
      </c>
      <c r="G268" t="s">
        <v>358</v>
      </c>
      <c r="H268" t="s">
        <v>11927</v>
      </c>
      <c r="I268">
        <v>367929</v>
      </c>
      <c r="J268" t="s">
        <v>121</v>
      </c>
      <c r="K268" t="s">
        <v>4553</v>
      </c>
      <c r="L268" t="s">
        <v>4622</v>
      </c>
      <c r="M268" t="s">
        <v>11928</v>
      </c>
      <c r="N268">
        <v>50000</v>
      </c>
      <c r="O268" t="s">
        <v>947</v>
      </c>
      <c r="P268" t="s">
        <v>948</v>
      </c>
      <c r="Q268" t="s">
        <v>4778</v>
      </c>
      <c r="R268">
        <v>8133669635</v>
      </c>
      <c r="S268" t="s">
        <v>683</v>
      </c>
      <c r="T268" t="s">
        <v>13350</v>
      </c>
      <c r="U268" s="1">
        <v>46210</v>
      </c>
      <c r="V268" s="14">
        <v>46210</v>
      </c>
      <c r="W268" t="s">
        <v>5121</v>
      </c>
      <c r="X268" s="31">
        <v>46210.57130787037</v>
      </c>
      <c r="AN268" s="14">
        <v>46210</v>
      </c>
      <c r="AO268" t="s">
        <v>1019</v>
      </c>
      <c r="AP268" s="31">
        <v>46210.723067129627</v>
      </c>
      <c r="AT268" s="31">
        <v>46210.723067129627</v>
      </c>
      <c r="AU268" s="14">
        <v>46210</v>
      </c>
      <c r="AV268" t="s">
        <v>1019</v>
      </c>
      <c r="AW268" t="s">
        <v>5101</v>
      </c>
      <c r="AX268" t="s">
        <v>677</v>
      </c>
      <c r="AY268" s="14">
        <v>46210</v>
      </c>
      <c r="AZ268" t="s">
        <v>1019</v>
      </c>
      <c r="BA268" s="31">
        <v>46210.736956018518</v>
      </c>
      <c r="BB268" s="14">
        <v>46210</v>
      </c>
      <c r="BC268" t="s">
        <v>933</v>
      </c>
      <c r="BD268" s="31">
        <v>46210.738969907405</v>
      </c>
      <c r="BE268" s="14">
        <v>46210</v>
      </c>
      <c r="BF268" t="s">
        <v>4663</v>
      </c>
      <c r="BG268" s="31">
        <v>46210.740555555552</v>
      </c>
      <c r="BH268" s="14">
        <v>46210</v>
      </c>
      <c r="BI268" t="s">
        <v>973</v>
      </c>
      <c r="BJ268" s="31">
        <v>46210.825567129628</v>
      </c>
      <c r="BN268" s="14">
        <v>46210</v>
      </c>
      <c r="BO268" t="s">
        <v>973</v>
      </c>
      <c r="BP268" s="31">
        <v>46210.82576388889</v>
      </c>
      <c r="CP268" t="str">
        <f>VLOOKUP(A268,Sheet1!$A$2:$E$221,2,0)</f>
        <v>East Zone</v>
      </c>
    </row>
    <row r="269" spans="1:94" x14ac:dyDescent="0.35">
      <c r="A269" t="s">
        <v>5099</v>
      </c>
      <c r="B269">
        <v>96</v>
      </c>
      <c r="C269" t="s">
        <v>9332</v>
      </c>
      <c r="D269" t="s">
        <v>678</v>
      </c>
      <c r="E269" t="s">
        <v>92</v>
      </c>
      <c r="F269" t="s">
        <v>461</v>
      </c>
      <c r="G269" t="s">
        <v>358</v>
      </c>
      <c r="H269" t="s">
        <v>5125</v>
      </c>
      <c r="I269">
        <v>603621</v>
      </c>
      <c r="J269" t="s">
        <v>121</v>
      </c>
      <c r="K269" t="s">
        <v>4553</v>
      </c>
      <c r="L269" t="s">
        <v>4622</v>
      </c>
      <c r="M269" t="s">
        <v>5126</v>
      </c>
      <c r="N269">
        <v>45000</v>
      </c>
      <c r="O269" t="s">
        <v>4630</v>
      </c>
      <c r="P269" t="s">
        <v>4631</v>
      </c>
      <c r="Q269" t="s">
        <v>5127</v>
      </c>
      <c r="R269">
        <v>4562406245</v>
      </c>
      <c r="S269" t="s">
        <v>13394</v>
      </c>
      <c r="T269"/>
      <c r="V269" s="14">
        <v>46205</v>
      </c>
      <c r="W269" t="s">
        <v>5121</v>
      </c>
      <c r="X269" s="31">
        <v>46205.400358796294</v>
      </c>
      <c r="AN269" s="14">
        <v>46205</v>
      </c>
      <c r="AO269" t="s">
        <v>1019</v>
      </c>
      <c r="AP269" s="31">
        <v>46205.425150462965</v>
      </c>
      <c r="AT269" s="31">
        <v>46205.425150462965</v>
      </c>
      <c r="AU269" s="14">
        <v>46205</v>
      </c>
      <c r="AV269" t="s">
        <v>1019</v>
      </c>
      <c r="AW269" t="s">
        <v>5101</v>
      </c>
      <c r="AX269" t="s">
        <v>677</v>
      </c>
      <c r="AY269" s="14">
        <v>46205</v>
      </c>
      <c r="AZ269" t="s">
        <v>1019</v>
      </c>
      <c r="BA269" s="31">
        <v>46205.429432870369</v>
      </c>
      <c r="BB269" s="14">
        <v>46205</v>
      </c>
      <c r="BC269" t="s">
        <v>933</v>
      </c>
      <c r="BD269" s="31">
        <v>46205.438009259262</v>
      </c>
      <c r="BE269" s="14">
        <v>46205</v>
      </c>
      <c r="BF269" t="s">
        <v>4788</v>
      </c>
      <c r="BG269" s="31">
        <v>46205.442152777781</v>
      </c>
      <c r="BH269" s="14">
        <v>46205</v>
      </c>
      <c r="BI269" t="s">
        <v>955</v>
      </c>
      <c r="BJ269" s="31">
        <v>46205.47792824074</v>
      </c>
      <c r="BK269" s="14">
        <v>46205</v>
      </c>
      <c r="BL269" t="s">
        <v>955</v>
      </c>
      <c r="BM269" s="31">
        <v>46205.478796296295</v>
      </c>
      <c r="BZ269" s="14">
        <v>46205</v>
      </c>
      <c r="CA269" t="s">
        <v>955</v>
      </c>
      <c r="CB269" s="31">
        <v>46205.481412037036</v>
      </c>
      <c r="CC269" s="14">
        <v>46205</v>
      </c>
      <c r="CD269" t="s">
        <v>944</v>
      </c>
      <c r="CE269" s="31">
        <v>46205.495810185188</v>
      </c>
      <c r="CI269" s="14">
        <v>46205</v>
      </c>
      <c r="CJ269" t="s">
        <v>1019</v>
      </c>
      <c r="CK269" s="31">
        <v>46205.839444444442</v>
      </c>
      <c r="CP269" t="str">
        <f>VLOOKUP(A269,Sheet1!$A$2:$E$221,2,0)</f>
        <v>East Zone</v>
      </c>
    </row>
    <row r="270" spans="1:94" x14ac:dyDescent="0.35">
      <c r="A270" t="s">
        <v>5099</v>
      </c>
      <c r="B270">
        <v>96</v>
      </c>
      <c r="C270" t="s">
        <v>9332</v>
      </c>
      <c r="D270" t="s">
        <v>678</v>
      </c>
      <c r="E270" t="s">
        <v>92</v>
      </c>
      <c r="F270" t="s">
        <v>461</v>
      </c>
      <c r="G270" t="s">
        <v>358</v>
      </c>
      <c r="H270" t="s">
        <v>10046</v>
      </c>
      <c r="I270">
        <v>689586</v>
      </c>
      <c r="J270" t="s">
        <v>5115</v>
      </c>
      <c r="K270" t="s">
        <v>5116</v>
      </c>
      <c r="L270" t="s">
        <v>4622</v>
      </c>
      <c r="M270" t="s">
        <v>10047</v>
      </c>
      <c r="N270">
        <v>85000</v>
      </c>
      <c r="O270" t="s">
        <v>9989</v>
      </c>
      <c r="P270" t="s">
        <v>9990</v>
      </c>
      <c r="Q270" t="s">
        <v>10048</v>
      </c>
      <c r="R270">
        <v>7796383402</v>
      </c>
      <c r="S270" t="s">
        <v>13394</v>
      </c>
      <c r="T270"/>
      <c r="V270" s="14">
        <v>46205</v>
      </c>
      <c r="W270" t="s">
        <v>5119</v>
      </c>
      <c r="X270" s="31">
        <v>46205.524189814816</v>
      </c>
      <c r="AN270" s="14">
        <v>46209</v>
      </c>
      <c r="AO270" t="s">
        <v>1019</v>
      </c>
      <c r="AP270" s="31">
        <v>46209.734224537038</v>
      </c>
      <c r="AT270" s="31">
        <v>46209.734224537038</v>
      </c>
      <c r="AU270" s="14">
        <v>46209</v>
      </c>
      <c r="AV270" t="s">
        <v>1019</v>
      </c>
      <c r="AW270" t="s">
        <v>5101</v>
      </c>
      <c r="AX270" t="s">
        <v>677</v>
      </c>
      <c r="AY270" s="14">
        <v>46209</v>
      </c>
      <c r="AZ270" t="s">
        <v>5109</v>
      </c>
      <c r="BA270" s="31">
        <v>46209.746400462966</v>
      </c>
      <c r="BB270" s="14">
        <v>46209</v>
      </c>
      <c r="BC270" t="s">
        <v>933</v>
      </c>
      <c r="BD270" s="31">
        <v>46209.753194444442</v>
      </c>
      <c r="BE270" s="14">
        <v>46209</v>
      </c>
      <c r="BF270" t="s">
        <v>4701</v>
      </c>
      <c r="BG270" s="31">
        <v>46209.765115740738</v>
      </c>
      <c r="BH270" s="14">
        <v>46209</v>
      </c>
      <c r="BI270" t="s">
        <v>942</v>
      </c>
      <c r="BJ270" s="31">
        <v>46209.781319444446</v>
      </c>
      <c r="BK270" s="14">
        <v>46209</v>
      </c>
      <c r="BL270" t="s">
        <v>942</v>
      </c>
      <c r="BM270" s="31">
        <v>46209.782314814816</v>
      </c>
      <c r="BZ270" s="14">
        <v>46209</v>
      </c>
      <c r="CA270" t="s">
        <v>942</v>
      </c>
      <c r="CB270" s="31">
        <v>46209.797731481478</v>
      </c>
      <c r="CC270" s="14">
        <v>46209</v>
      </c>
      <c r="CD270" t="s">
        <v>938</v>
      </c>
      <c r="CE270" s="31">
        <v>46209.806145833332</v>
      </c>
      <c r="CI270" s="14">
        <v>46209</v>
      </c>
      <c r="CJ270" t="s">
        <v>1019</v>
      </c>
      <c r="CK270" s="31">
        <v>46209.853958333333</v>
      </c>
      <c r="CP270" t="str">
        <f>VLOOKUP(A270,Sheet1!$A$2:$E$221,2,0)</f>
        <v>East Zone</v>
      </c>
    </row>
    <row r="271" spans="1:94" x14ac:dyDescent="0.35">
      <c r="A271" t="s">
        <v>5099</v>
      </c>
      <c r="B271">
        <v>96</v>
      </c>
      <c r="C271" t="s">
        <v>9332</v>
      </c>
      <c r="D271" t="s">
        <v>678</v>
      </c>
      <c r="E271" t="s">
        <v>92</v>
      </c>
      <c r="F271" t="s">
        <v>461</v>
      </c>
      <c r="G271" t="s">
        <v>358</v>
      </c>
      <c r="H271" t="s">
        <v>10049</v>
      </c>
      <c r="I271">
        <v>741216</v>
      </c>
      <c r="J271" t="s">
        <v>2990</v>
      </c>
      <c r="K271" t="s">
        <v>2991</v>
      </c>
      <c r="L271" t="s">
        <v>4622</v>
      </c>
      <c r="M271" t="s">
        <v>10050</v>
      </c>
      <c r="N271">
        <v>45000</v>
      </c>
      <c r="O271" t="s">
        <v>9889</v>
      </c>
      <c r="P271" t="s">
        <v>9890</v>
      </c>
      <c r="Q271" t="s">
        <v>3984</v>
      </c>
      <c r="R271">
        <v>3075908436</v>
      </c>
      <c r="S271" t="s">
        <v>13394</v>
      </c>
      <c r="T271"/>
      <c r="V271" s="14">
        <v>46209</v>
      </c>
      <c r="W271" t="s">
        <v>5104</v>
      </c>
      <c r="X271" s="31">
        <v>46209.470335648148</v>
      </c>
      <c r="AN271" s="14">
        <v>46209</v>
      </c>
      <c r="AO271" t="s">
        <v>1018</v>
      </c>
      <c r="AP271" s="31">
        <v>46209.540358796294</v>
      </c>
      <c r="AT271" s="31">
        <v>46209.540358796294</v>
      </c>
      <c r="AU271" s="14">
        <v>46209</v>
      </c>
      <c r="AV271" t="s">
        <v>1018</v>
      </c>
      <c r="AW271" t="s">
        <v>461</v>
      </c>
      <c r="AX271" t="s">
        <v>678</v>
      </c>
      <c r="AY271" s="14">
        <v>46209</v>
      </c>
      <c r="AZ271" t="s">
        <v>1019</v>
      </c>
      <c r="BA271" s="31">
        <v>46209.599166666667</v>
      </c>
      <c r="BB271" s="14">
        <v>46209</v>
      </c>
      <c r="BC271" t="s">
        <v>933</v>
      </c>
      <c r="BD271" s="31">
        <v>46209.610138888886</v>
      </c>
      <c r="BE271" s="14">
        <v>46209</v>
      </c>
      <c r="BF271" t="s">
        <v>5362</v>
      </c>
      <c r="BG271" s="31">
        <v>46209.642488425925</v>
      </c>
      <c r="BH271" s="14">
        <v>46209</v>
      </c>
      <c r="BI271" t="s">
        <v>972</v>
      </c>
      <c r="BJ271" s="31">
        <v>46209.668981481482</v>
      </c>
      <c r="BK271" s="14">
        <v>46209</v>
      </c>
      <c r="BL271" t="s">
        <v>972</v>
      </c>
      <c r="BM271" s="31">
        <v>46209.669965277775</v>
      </c>
      <c r="BZ271" s="14">
        <v>46209</v>
      </c>
      <c r="CA271" t="s">
        <v>972</v>
      </c>
      <c r="CB271" s="31">
        <v>46209.676377314812</v>
      </c>
      <c r="CC271" s="14">
        <v>46209</v>
      </c>
      <c r="CD271" t="s">
        <v>2404</v>
      </c>
      <c r="CE271" s="31">
        <v>46209.69599537037</v>
      </c>
      <c r="CI271" s="14">
        <v>46209</v>
      </c>
      <c r="CJ271" t="s">
        <v>1019</v>
      </c>
      <c r="CK271" s="31">
        <v>46209.826770833337</v>
      </c>
      <c r="CP271" t="str">
        <f>VLOOKUP(A271,Sheet1!$A$2:$E$221,2,0)</f>
        <v>East Zone</v>
      </c>
    </row>
    <row r="272" spans="1:94" x14ac:dyDescent="0.35">
      <c r="A272" t="s">
        <v>5099</v>
      </c>
      <c r="B272">
        <v>96</v>
      </c>
      <c r="C272" t="s">
        <v>9332</v>
      </c>
      <c r="D272" t="s">
        <v>678</v>
      </c>
      <c r="E272" t="s">
        <v>92</v>
      </c>
      <c r="F272" t="s">
        <v>461</v>
      </c>
      <c r="G272" t="s">
        <v>358</v>
      </c>
      <c r="H272" t="s">
        <v>4233</v>
      </c>
      <c r="I272">
        <v>760732</v>
      </c>
      <c r="J272" t="s">
        <v>1021</v>
      </c>
      <c r="K272" t="s">
        <v>1022</v>
      </c>
      <c r="L272" t="s">
        <v>4622</v>
      </c>
      <c r="M272" t="s">
        <v>5128</v>
      </c>
      <c r="N272">
        <v>90000</v>
      </c>
      <c r="O272" t="s">
        <v>931</v>
      </c>
      <c r="P272" t="s">
        <v>932</v>
      </c>
      <c r="Q272" t="s">
        <v>4234</v>
      </c>
      <c r="R272">
        <v>2957976274</v>
      </c>
      <c r="S272" t="s">
        <v>683</v>
      </c>
      <c r="T272" t="s">
        <v>13273</v>
      </c>
      <c r="U272" s="1">
        <v>46205</v>
      </c>
      <c r="V272" s="14">
        <v>46205</v>
      </c>
      <c r="W272" t="s">
        <v>5129</v>
      </c>
      <c r="X272" s="31">
        <v>46205.428993055553</v>
      </c>
      <c r="AN272" s="14">
        <v>46205</v>
      </c>
      <c r="AO272" t="s">
        <v>1019</v>
      </c>
      <c r="AP272" s="31">
        <v>46205.521805555552</v>
      </c>
      <c r="AT272" s="31">
        <v>46205.521805555552</v>
      </c>
      <c r="AU272" s="14">
        <v>46205</v>
      </c>
      <c r="AV272" t="s">
        <v>1019</v>
      </c>
      <c r="AW272" t="s">
        <v>5101</v>
      </c>
      <c r="AX272" t="s">
        <v>677</v>
      </c>
      <c r="AY272" s="14">
        <v>46205</v>
      </c>
      <c r="AZ272" t="s">
        <v>1019</v>
      </c>
      <c r="BA272" s="31">
        <v>46205.616041666668</v>
      </c>
      <c r="BB272" s="14">
        <v>46205</v>
      </c>
      <c r="BC272" t="s">
        <v>933</v>
      </c>
      <c r="BD272" s="31">
        <v>46205.626273148147</v>
      </c>
      <c r="BE272" s="14">
        <v>46205</v>
      </c>
      <c r="BF272" t="s">
        <v>4643</v>
      </c>
      <c r="BG272" s="31">
        <v>46205.647280092591</v>
      </c>
      <c r="BH272" s="14">
        <v>46205</v>
      </c>
      <c r="BI272" t="s">
        <v>955</v>
      </c>
      <c r="BJ272" s="31">
        <v>46205.693865740737</v>
      </c>
      <c r="BK272" s="14">
        <v>46205</v>
      </c>
      <c r="BL272" t="s">
        <v>955</v>
      </c>
      <c r="BM272" s="31">
        <v>46205.694861111115</v>
      </c>
      <c r="BZ272" s="14">
        <v>46205</v>
      </c>
      <c r="CA272" t="s">
        <v>955</v>
      </c>
      <c r="CB272" s="31">
        <v>46205.704143518517</v>
      </c>
      <c r="CC272" s="14">
        <v>46205</v>
      </c>
      <c r="CD272" t="s">
        <v>944</v>
      </c>
      <c r="CE272" s="31">
        <v>46205.718958333331</v>
      </c>
      <c r="CI272" s="14">
        <v>46205</v>
      </c>
      <c r="CJ272" t="s">
        <v>1019</v>
      </c>
      <c r="CK272" s="31">
        <v>46205.805243055554</v>
      </c>
      <c r="CP272" t="str">
        <f>VLOOKUP(A272,Sheet1!$A$2:$E$221,2,0)</f>
        <v>East Zone</v>
      </c>
    </row>
    <row r="273" spans="1:94" x14ac:dyDescent="0.35">
      <c r="A273" t="s">
        <v>5130</v>
      </c>
      <c r="B273">
        <v>105</v>
      </c>
      <c r="C273" t="s">
        <v>9332</v>
      </c>
      <c r="D273" t="s">
        <v>678</v>
      </c>
      <c r="E273" t="s">
        <v>844</v>
      </c>
      <c r="F273" t="s">
        <v>843</v>
      </c>
      <c r="G273" t="s">
        <v>358</v>
      </c>
      <c r="H273" t="s">
        <v>4470</v>
      </c>
      <c r="I273">
        <v>25586</v>
      </c>
      <c r="J273" t="s">
        <v>3853</v>
      </c>
      <c r="K273" t="s">
        <v>3988</v>
      </c>
      <c r="L273" t="s">
        <v>4622</v>
      </c>
      <c r="M273" t="s">
        <v>5131</v>
      </c>
      <c r="N273">
        <v>90000</v>
      </c>
      <c r="O273" t="s">
        <v>3904</v>
      </c>
      <c r="P273" t="s">
        <v>3905</v>
      </c>
      <c r="Q273" t="s">
        <v>4471</v>
      </c>
      <c r="R273">
        <v>1021399610</v>
      </c>
      <c r="S273" t="s">
        <v>13394</v>
      </c>
      <c r="T273"/>
      <c r="V273" s="14">
        <v>46206</v>
      </c>
      <c r="W273" t="s">
        <v>5132</v>
      </c>
      <c r="X273" s="31">
        <v>46206.403831018521</v>
      </c>
      <c r="AN273" s="14">
        <v>46206</v>
      </c>
      <c r="AO273" t="s">
        <v>2392</v>
      </c>
      <c r="AP273" s="31">
        <v>46206.492685185185</v>
      </c>
      <c r="AT273" s="31">
        <v>46206.492685185185</v>
      </c>
      <c r="AU273" s="14">
        <v>46206</v>
      </c>
      <c r="AV273" t="s">
        <v>2392</v>
      </c>
      <c r="AW273" t="s">
        <v>843</v>
      </c>
      <c r="AX273" t="s">
        <v>678</v>
      </c>
      <c r="AY273" s="14">
        <v>46206</v>
      </c>
      <c r="AZ273" t="s">
        <v>5133</v>
      </c>
      <c r="BA273" s="31">
        <v>46206.496701388889</v>
      </c>
      <c r="BB273" s="14">
        <v>46206</v>
      </c>
      <c r="BC273" t="s">
        <v>933</v>
      </c>
      <c r="BD273" s="31">
        <v>46206.499143518522</v>
      </c>
      <c r="BE273" s="14">
        <v>46206</v>
      </c>
      <c r="BF273" t="s">
        <v>4757</v>
      </c>
      <c r="BG273" s="31">
        <v>46206.536990740744</v>
      </c>
      <c r="BH273" s="14">
        <v>46206</v>
      </c>
      <c r="BI273" t="s">
        <v>937</v>
      </c>
      <c r="BJ273" s="31">
        <v>46206.596087962964</v>
      </c>
      <c r="BK273" s="14">
        <v>46206</v>
      </c>
      <c r="BL273" t="s">
        <v>943</v>
      </c>
      <c r="BM273" s="31">
        <v>46206.615648148145</v>
      </c>
      <c r="BN273" s="14">
        <v>46206</v>
      </c>
      <c r="BO273" t="s">
        <v>937</v>
      </c>
      <c r="BP273" s="31">
        <v>46206.597893518519</v>
      </c>
      <c r="BZ273" s="14">
        <v>46206</v>
      </c>
      <c r="CA273" t="s">
        <v>943</v>
      </c>
      <c r="CB273" s="31">
        <v>46206.619814814818</v>
      </c>
      <c r="CC273" s="14">
        <v>46206</v>
      </c>
      <c r="CD273" t="s">
        <v>938</v>
      </c>
      <c r="CE273" s="31">
        <v>46206.630462962959</v>
      </c>
      <c r="CI273" s="14">
        <v>46206</v>
      </c>
      <c r="CJ273" t="s">
        <v>5134</v>
      </c>
      <c r="CK273" s="31">
        <v>46206.832615740743</v>
      </c>
      <c r="CP273" t="str">
        <f>VLOOKUP(A273,Sheet1!$A$2:$E$221,2,0)</f>
        <v>East Zone</v>
      </c>
    </row>
    <row r="274" spans="1:94" x14ac:dyDescent="0.35">
      <c r="A274" t="s">
        <v>5130</v>
      </c>
      <c r="B274">
        <v>105</v>
      </c>
      <c r="C274" t="s">
        <v>9332</v>
      </c>
      <c r="D274" t="s">
        <v>678</v>
      </c>
      <c r="E274" t="s">
        <v>844</v>
      </c>
      <c r="F274" t="s">
        <v>843</v>
      </c>
      <c r="G274" t="s">
        <v>358</v>
      </c>
      <c r="H274" t="s">
        <v>10051</v>
      </c>
      <c r="I274">
        <v>35126</v>
      </c>
      <c r="J274" t="s">
        <v>1648</v>
      </c>
      <c r="K274" t="s">
        <v>1649</v>
      </c>
      <c r="L274" t="s">
        <v>4622</v>
      </c>
      <c r="M274" t="s">
        <v>10052</v>
      </c>
      <c r="N274">
        <v>45000</v>
      </c>
      <c r="O274" t="s">
        <v>10053</v>
      </c>
      <c r="P274" t="s">
        <v>10054</v>
      </c>
      <c r="Q274" t="s">
        <v>6054</v>
      </c>
      <c r="R274">
        <v>6567589361</v>
      </c>
      <c r="S274" t="s">
        <v>13394</v>
      </c>
      <c r="T274"/>
      <c r="V274" s="14">
        <v>46209</v>
      </c>
      <c r="W274" t="s">
        <v>2393</v>
      </c>
      <c r="X274" s="31">
        <v>46209.619479166664</v>
      </c>
      <c r="AN274" s="14">
        <v>46209</v>
      </c>
      <c r="AO274" t="s">
        <v>5134</v>
      </c>
      <c r="AP274" s="31">
        <v>46209.654652777775</v>
      </c>
      <c r="AT274" s="31">
        <v>46209.654652777775</v>
      </c>
      <c r="AU274" s="14">
        <v>46209</v>
      </c>
      <c r="AV274" t="s">
        <v>5134</v>
      </c>
      <c r="AW274" t="s">
        <v>10055</v>
      </c>
      <c r="AX274" t="s">
        <v>677</v>
      </c>
      <c r="AY274" s="14">
        <v>46209</v>
      </c>
      <c r="AZ274" t="s">
        <v>5134</v>
      </c>
      <c r="BA274" s="31">
        <v>46209.661886574075</v>
      </c>
      <c r="BB274" s="14">
        <v>46209</v>
      </c>
      <c r="BC274" t="s">
        <v>933</v>
      </c>
      <c r="BD274" s="31">
        <v>46209.672233796293</v>
      </c>
      <c r="BE274" s="14">
        <v>46209</v>
      </c>
      <c r="BF274" t="s">
        <v>4633</v>
      </c>
      <c r="BG274" s="31">
        <v>46209.716319444444</v>
      </c>
      <c r="BH274" s="14">
        <v>46209</v>
      </c>
      <c r="BI274" t="s">
        <v>942</v>
      </c>
      <c r="BJ274" s="31">
        <v>46209.752175925925</v>
      </c>
      <c r="BK274" s="14">
        <v>46209</v>
      </c>
      <c r="BL274" t="s">
        <v>942</v>
      </c>
      <c r="BM274" s="31">
        <v>46209.753564814811</v>
      </c>
      <c r="BZ274" s="14">
        <v>46209</v>
      </c>
      <c r="CA274" t="s">
        <v>942</v>
      </c>
      <c r="CB274" s="31">
        <v>46209.769884259258</v>
      </c>
      <c r="CC274" s="14">
        <v>46209</v>
      </c>
      <c r="CD274" t="s">
        <v>938</v>
      </c>
      <c r="CE274" s="31">
        <v>46209.776504629626</v>
      </c>
      <c r="CI274" s="14">
        <v>46209</v>
      </c>
      <c r="CJ274" t="s">
        <v>5134</v>
      </c>
      <c r="CK274" s="31">
        <v>46209.821435185186</v>
      </c>
      <c r="CP274" t="str">
        <f>VLOOKUP(A274,Sheet1!$A$2:$E$221,2,0)</f>
        <v>East Zone</v>
      </c>
    </row>
    <row r="275" spans="1:94" x14ac:dyDescent="0.35">
      <c r="A275" t="s">
        <v>5130</v>
      </c>
      <c r="B275">
        <v>105</v>
      </c>
      <c r="C275" t="s">
        <v>9332</v>
      </c>
      <c r="D275" t="s">
        <v>678</v>
      </c>
      <c r="E275" t="s">
        <v>844</v>
      </c>
      <c r="F275" t="s">
        <v>843</v>
      </c>
      <c r="G275" t="s">
        <v>358</v>
      </c>
      <c r="H275" t="s">
        <v>10056</v>
      </c>
      <c r="I275">
        <v>42471</v>
      </c>
      <c r="J275" t="s">
        <v>1648</v>
      </c>
      <c r="K275" t="s">
        <v>1649</v>
      </c>
      <c r="L275" t="s">
        <v>4622</v>
      </c>
      <c r="M275" t="s">
        <v>10057</v>
      </c>
      <c r="N275">
        <v>45000</v>
      </c>
      <c r="O275" t="s">
        <v>4972</v>
      </c>
      <c r="P275" t="s">
        <v>4973</v>
      </c>
      <c r="Q275" t="s">
        <v>10058</v>
      </c>
      <c r="R275">
        <v>4326656451</v>
      </c>
      <c r="S275" t="s">
        <v>13394</v>
      </c>
      <c r="T275"/>
      <c r="V275" s="14">
        <v>46209</v>
      </c>
      <c r="W275" t="s">
        <v>10059</v>
      </c>
      <c r="X275" s="31">
        <v>46209.654305555552</v>
      </c>
      <c r="AN275" s="14">
        <v>46209</v>
      </c>
      <c r="AO275" t="s">
        <v>5134</v>
      </c>
      <c r="AP275" s="31">
        <v>46209.68990740741</v>
      </c>
      <c r="AT275" s="31">
        <v>46209.68990740741</v>
      </c>
      <c r="AU275" s="14">
        <v>46209</v>
      </c>
      <c r="AV275" t="s">
        <v>5134</v>
      </c>
      <c r="AW275" t="s">
        <v>10055</v>
      </c>
      <c r="AX275" t="s">
        <v>677</v>
      </c>
      <c r="AY275" s="14">
        <v>46209</v>
      </c>
      <c r="AZ275" t="s">
        <v>5134</v>
      </c>
      <c r="BA275" s="31">
        <v>46209.690347222226</v>
      </c>
      <c r="BB275" s="14">
        <v>46209</v>
      </c>
      <c r="BC275" t="s">
        <v>933</v>
      </c>
      <c r="BD275" s="31">
        <v>46209.702766203707</v>
      </c>
      <c r="BE275" s="14">
        <v>46209</v>
      </c>
      <c r="BF275" t="s">
        <v>5362</v>
      </c>
      <c r="BG275" s="31">
        <v>46209.71429398148</v>
      </c>
      <c r="BH275" s="14">
        <v>46209</v>
      </c>
      <c r="BI275" t="s">
        <v>973</v>
      </c>
      <c r="BJ275" s="31">
        <v>46209.755416666667</v>
      </c>
      <c r="BK275" s="14">
        <v>46209</v>
      </c>
      <c r="BL275" t="s">
        <v>973</v>
      </c>
      <c r="BM275" s="31">
        <v>46209.756921296299</v>
      </c>
      <c r="BZ275" s="14">
        <v>46209</v>
      </c>
      <c r="CA275" t="s">
        <v>973</v>
      </c>
      <c r="CB275" s="31">
        <v>46209.767233796294</v>
      </c>
      <c r="CC275" s="14">
        <v>46210</v>
      </c>
      <c r="CD275" t="s">
        <v>944</v>
      </c>
      <c r="CE275" s="31">
        <v>46210.656238425923</v>
      </c>
      <c r="CI275" s="14">
        <v>46210</v>
      </c>
      <c r="CJ275" t="s">
        <v>5134</v>
      </c>
      <c r="CK275" s="31">
        <v>46210.668553240743</v>
      </c>
      <c r="CP275" t="str">
        <f>VLOOKUP(A275,Sheet1!$A$2:$E$221,2,0)</f>
        <v>East Zone</v>
      </c>
    </row>
    <row r="276" spans="1:94" x14ac:dyDescent="0.35">
      <c r="A276" t="s">
        <v>5130</v>
      </c>
      <c r="B276">
        <v>105</v>
      </c>
      <c r="C276" t="s">
        <v>9332</v>
      </c>
      <c r="D276" t="s">
        <v>678</v>
      </c>
      <c r="E276" t="s">
        <v>844</v>
      </c>
      <c r="F276" t="s">
        <v>843</v>
      </c>
      <c r="G276" t="s">
        <v>358</v>
      </c>
      <c r="H276" t="s">
        <v>11929</v>
      </c>
      <c r="I276">
        <v>73950</v>
      </c>
      <c r="J276" t="s">
        <v>4450</v>
      </c>
      <c r="K276" t="s">
        <v>4451</v>
      </c>
      <c r="L276" t="s">
        <v>4622</v>
      </c>
      <c r="M276" t="s">
        <v>11930</v>
      </c>
      <c r="N276">
        <v>50000</v>
      </c>
      <c r="O276" t="s">
        <v>5142</v>
      </c>
      <c r="P276" t="s">
        <v>5143</v>
      </c>
      <c r="Q276" t="s">
        <v>5081</v>
      </c>
      <c r="R276">
        <v>4738789638</v>
      </c>
      <c r="S276" t="s">
        <v>13394</v>
      </c>
      <c r="T276"/>
      <c r="V276" s="14">
        <v>46210</v>
      </c>
      <c r="W276" t="s">
        <v>5134</v>
      </c>
      <c r="X276" s="31">
        <v>46210.475902777776</v>
      </c>
      <c r="AN276" s="14">
        <v>46210</v>
      </c>
      <c r="AO276" t="s">
        <v>2392</v>
      </c>
      <c r="AP276" s="31">
        <v>46210.555451388886</v>
      </c>
      <c r="AT276" s="31">
        <v>46210.555451388886</v>
      </c>
      <c r="AU276" s="14">
        <v>46210</v>
      </c>
      <c r="AV276" t="s">
        <v>2392</v>
      </c>
      <c r="AW276" t="s">
        <v>843</v>
      </c>
      <c r="AX276" t="s">
        <v>678</v>
      </c>
      <c r="AY276" s="14">
        <v>46210</v>
      </c>
      <c r="AZ276" t="s">
        <v>5134</v>
      </c>
      <c r="BA276" s="31">
        <v>46210.593252314815</v>
      </c>
      <c r="BB276" s="14">
        <v>46210</v>
      </c>
      <c r="BC276" t="s">
        <v>933</v>
      </c>
      <c r="BD276" s="31">
        <v>46210.602685185186</v>
      </c>
      <c r="BE276" s="14">
        <v>46210</v>
      </c>
      <c r="BF276" t="s">
        <v>4663</v>
      </c>
      <c r="BG276" s="31">
        <v>46210.663495370369</v>
      </c>
      <c r="BH276" s="14">
        <v>46210</v>
      </c>
      <c r="BI276" t="s">
        <v>973</v>
      </c>
      <c r="BJ276" s="31">
        <v>46210.741585648146</v>
      </c>
      <c r="BK276" s="14">
        <v>46210</v>
      </c>
      <c r="BL276" t="s">
        <v>973</v>
      </c>
      <c r="BM276" s="31">
        <v>46210.742824074077</v>
      </c>
      <c r="BZ276" s="14">
        <v>46210</v>
      </c>
      <c r="CA276" t="s">
        <v>973</v>
      </c>
      <c r="CB276" s="31">
        <v>46210.746851851851</v>
      </c>
      <c r="CC276" s="14">
        <v>46210</v>
      </c>
      <c r="CD276" t="s">
        <v>944</v>
      </c>
      <c r="CE276" s="31">
        <v>46210.751516203702</v>
      </c>
      <c r="CI276" s="14">
        <v>46210</v>
      </c>
      <c r="CJ276" t="s">
        <v>5134</v>
      </c>
      <c r="CK276" s="31">
        <v>46210.816192129627</v>
      </c>
      <c r="CP276" t="str">
        <f>VLOOKUP(A276,Sheet1!$A$2:$E$221,2,0)</f>
        <v>East Zone</v>
      </c>
    </row>
    <row r="277" spans="1:94" x14ac:dyDescent="0.35">
      <c r="A277" t="s">
        <v>5130</v>
      </c>
      <c r="B277">
        <v>105</v>
      </c>
      <c r="C277" t="s">
        <v>9332</v>
      </c>
      <c r="D277" t="s">
        <v>678</v>
      </c>
      <c r="E277" t="s">
        <v>844</v>
      </c>
      <c r="F277" t="s">
        <v>843</v>
      </c>
      <c r="G277" t="s">
        <v>358</v>
      </c>
      <c r="H277" t="s">
        <v>3968</v>
      </c>
      <c r="I277">
        <v>80771</v>
      </c>
      <c r="J277" t="s">
        <v>3970</v>
      </c>
      <c r="K277" t="s">
        <v>3971</v>
      </c>
      <c r="L277" t="s">
        <v>4622</v>
      </c>
      <c r="M277" t="s">
        <v>5135</v>
      </c>
      <c r="N277">
        <v>60000</v>
      </c>
      <c r="O277" t="s">
        <v>1118</v>
      </c>
      <c r="P277" t="s">
        <v>1119</v>
      </c>
      <c r="Q277" t="s">
        <v>3969</v>
      </c>
      <c r="R277">
        <v>7463640467</v>
      </c>
      <c r="S277" t="s">
        <v>13394</v>
      </c>
      <c r="T277"/>
      <c r="V277" s="14">
        <v>46205</v>
      </c>
      <c r="W277" t="s">
        <v>2393</v>
      </c>
      <c r="X277" s="31">
        <v>46205.335532407407</v>
      </c>
      <c r="AN277" s="14">
        <v>46205</v>
      </c>
      <c r="AO277" t="s">
        <v>2392</v>
      </c>
      <c r="AP277" s="31">
        <v>46205.361203703702</v>
      </c>
      <c r="AT277" s="31">
        <v>46205.361203703702</v>
      </c>
      <c r="AU277" s="14">
        <v>46205</v>
      </c>
      <c r="AV277" t="s">
        <v>2392</v>
      </c>
      <c r="AW277" t="s">
        <v>843</v>
      </c>
      <c r="AX277" t="s">
        <v>678</v>
      </c>
      <c r="AY277" s="14">
        <v>46205</v>
      </c>
      <c r="AZ277" t="s">
        <v>2393</v>
      </c>
      <c r="BA277" s="31">
        <v>46205.375</v>
      </c>
      <c r="BB277" s="14">
        <v>46205</v>
      </c>
      <c r="BC277" t="s">
        <v>933</v>
      </c>
      <c r="BD277" s="31">
        <v>46205.395821759259</v>
      </c>
      <c r="BE277" s="14">
        <v>46205</v>
      </c>
      <c r="BF277" t="s">
        <v>4684</v>
      </c>
      <c r="BG277" s="31">
        <v>46205.436724537038</v>
      </c>
      <c r="BH277" s="14">
        <v>46205</v>
      </c>
      <c r="BI277" t="s">
        <v>937</v>
      </c>
      <c r="BJ277" s="31">
        <v>46205.467002314814</v>
      </c>
      <c r="BK277" s="14">
        <v>46205</v>
      </c>
      <c r="BL277" t="s">
        <v>943</v>
      </c>
      <c r="BM277" s="31">
        <v>46205.483935185184</v>
      </c>
      <c r="BN277" s="14">
        <v>46205</v>
      </c>
      <c r="BO277" t="s">
        <v>937</v>
      </c>
      <c r="BP277" s="31">
        <v>46205.468460648146</v>
      </c>
      <c r="BZ277" s="14">
        <v>46205</v>
      </c>
      <c r="CA277" t="s">
        <v>943</v>
      </c>
      <c r="CB277" s="31">
        <v>46205.485173611109</v>
      </c>
      <c r="CC277" s="14">
        <v>46205</v>
      </c>
      <c r="CD277" t="s">
        <v>944</v>
      </c>
      <c r="CE277" s="31">
        <v>46205.494606481479</v>
      </c>
      <c r="CI277" s="14">
        <v>46205</v>
      </c>
      <c r="CJ277" t="s">
        <v>2393</v>
      </c>
      <c r="CK277" s="31">
        <v>46205.568726851852</v>
      </c>
      <c r="CP277" t="str">
        <f>VLOOKUP(A277,Sheet1!$A$2:$E$221,2,0)</f>
        <v>East Zone</v>
      </c>
    </row>
    <row r="278" spans="1:94" x14ac:dyDescent="0.35">
      <c r="A278" t="s">
        <v>5130</v>
      </c>
      <c r="B278">
        <v>105</v>
      </c>
      <c r="C278" t="s">
        <v>9332</v>
      </c>
      <c r="D278" t="s">
        <v>678</v>
      </c>
      <c r="E278" t="s">
        <v>844</v>
      </c>
      <c r="F278" t="s">
        <v>843</v>
      </c>
      <c r="G278" t="s">
        <v>358</v>
      </c>
      <c r="H278" t="s">
        <v>5136</v>
      </c>
      <c r="I278">
        <v>215709</v>
      </c>
      <c r="J278" t="s">
        <v>5137</v>
      </c>
      <c r="K278" t="s">
        <v>5138</v>
      </c>
      <c r="L278" t="s">
        <v>4622</v>
      </c>
      <c r="M278" t="s">
        <v>5139</v>
      </c>
      <c r="N278">
        <v>45000</v>
      </c>
      <c r="O278" t="s">
        <v>4972</v>
      </c>
      <c r="P278" t="s">
        <v>4973</v>
      </c>
      <c r="Q278" t="s">
        <v>5140</v>
      </c>
      <c r="R278">
        <v>2810333010</v>
      </c>
      <c r="S278" t="s">
        <v>13394</v>
      </c>
      <c r="T278"/>
      <c r="V278" s="14">
        <v>46205</v>
      </c>
      <c r="W278" t="s">
        <v>2393</v>
      </c>
      <c r="X278" s="31">
        <v>46205.500138888892</v>
      </c>
      <c r="AN278" s="14">
        <v>46205</v>
      </c>
      <c r="AO278" t="s">
        <v>2392</v>
      </c>
      <c r="AP278" s="31">
        <v>46205.561863425923</v>
      </c>
      <c r="AT278" s="31">
        <v>46205.561863425923</v>
      </c>
      <c r="AU278" s="14">
        <v>46205</v>
      </c>
      <c r="AV278" t="s">
        <v>2392</v>
      </c>
      <c r="AW278" t="s">
        <v>843</v>
      </c>
      <c r="AX278" t="s">
        <v>678</v>
      </c>
      <c r="AY278" s="14">
        <v>46205</v>
      </c>
      <c r="AZ278" t="s">
        <v>2393</v>
      </c>
      <c r="BA278" s="31">
        <v>46205.563900462963</v>
      </c>
      <c r="BB278" s="14">
        <v>46205</v>
      </c>
      <c r="BC278" t="s">
        <v>933</v>
      </c>
      <c r="BD278" s="31">
        <v>46205.569039351853</v>
      </c>
      <c r="BE278" s="14">
        <v>46205</v>
      </c>
      <c r="BF278" t="s">
        <v>4669</v>
      </c>
      <c r="BG278" s="31">
        <v>46205.604768518519</v>
      </c>
      <c r="BH278" s="14">
        <v>46205</v>
      </c>
      <c r="BI278" t="s">
        <v>972</v>
      </c>
      <c r="BJ278" s="31">
        <v>46205.632245370369</v>
      </c>
      <c r="BK278" s="14">
        <v>46205</v>
      </c>
      <c r="BL278" t="s">
        <v>972</v>
      </c>
      <c r="BM278" s="31">
        <v>46205.633159722223</v>
      </c>
      <c r="BZ278" s="14">
        <v>46205</v>
      </c>
      <c r="CA278" t="s">
        <v>972</v>
      </c>
      <c r="CB278" s="31">
        <v>46205.648055555554</v>
      </c>
      <c r="CC278" s="14">
        <v>46205</v>
      </c>
      <c r="CD278" t="s">
        <v>944</v>
      </c>
      <c r="CE278" s="31">
        <v>46205.670914351853</v>
      </c>
      <c r="CI278" s="14">
        <v>46205</v>
      </c>
      <c r="CJ278" t="s">
        <v>2393</v>
      </c>
      <c r="CK278" s="31">
        <v>46205.685081018521</v>
      </c>
      <c r="CP278" t="str">
        <f>VLOOKUP(A278,Sheet1!$A$2:$E$221,2,0)</f>
        <v>East Zone</v>
      </c>
    </row>
    <row r="279" spans="1:94" x14ac:dyDescent="0.35">
      <c r="A279" t="s">
        <v>5130</v>
      </c>
      <c r="B279">
        <v>105</v>
      </c>
      <c r="C279" t="s">
        <v>9332</v>
      </c>
      <c r="D279" t="s">
        <v>678</v>
      </c>
      <c r="E279" t="s">
        <v>844</v>
      </c>
      <c r="F279" t="s">
        <v>843</v>
      </c>
      <c r="G279" t="s">
        <v>358</v>
      </c>
      <c r="H279" t="s">
        <v>11936</v>
      </c>
      <c r="I279">
        <v>229321</v>
      </c>
      <c r="J279" t="s">
        <v>3970</v>
      </c>
      <c r="K279" t="s">
        <v>3971</v>
      </c>
      <c r="L279" t="s">
        <v>4622</v>
      </c>
      <c r="M279" t="s">
        <v>11937</v>
      </c>
      <c r="N279">
        <v>73000</v>
      </c>
      <c r="O279" t="s">
        <v>1189</v>
      </c>
      <c r="P279" t="s">
        <v>1190</v>
      </c>
      <c r="Q279" t="s">
        <v>11938</v>
      </c>
      <c r="R279">
        <v>4628935829</v>
      </c>
      <c r="S279" t="s">
        <v>13394</v>
      </c>
      <c r="T279"/>
      <c r="V279" s="14">
        <v>46209</v>
      </c>
      <c r="W279" t="s">
        <v>10059</v>
      </c>
      <c r="X279" s="31">
        <v>46209.762812499997</v>
      </c>
      <c r="AN279" s="14">
        <v>46210</v>
      </c>
      <c r="AO279" t="s">
        <v>2392</v>
      </c>
      <c r="AP279" s="31">
        <v>46210.451770833337</v>
      </c>
      <c r="AT279" s="31">
        <v>46210.451770833337</v>
      </c>
      <c r="AU279" s="14">
        <v>46210</v>
      </c>
      <c r="AV279" t="s">
        <v>2392</v>
      </c>
      <c r="AW279" t="s">
        <v>843</v>
      </c>
      <c r="AX279" t="s">
        <v>678</v>
      </c>
      <c r="AY279" s="14">
        <v>46210</v>
      </c>
      <c r="AZ279" t="s">
        <v>5134</v>
      </c>
      <c r="BA279" s="31">
        <v>46210.597407407404</v>
      </c>
      <c r="BB279" s="14">
        <v>46210</v>
      </c>
      <c r="BC279" t="s">
        <v>933</v>
      </c>
      <c r="BD279" s="31">
        <v>46210.602673611109</v>
      </c>
      <c r="BE279" s="14">
        <v>46210</v>
      </c>
      <c r="BF279" t="s">
        <v>4663</v>
      </c>
      <c r="BG279" s="31">
        <v>46210.669456018521</v>
      </c>
      <c r="BH279" s="14">
        <v>46210</v>
      </c>
      <c r="BI279" t="s">
        <v>973</v>
      </c>
      <c r="BJ279" s="31">
        <v>46210.743333333332</v>
      </c>
      <c r="BK279" s="14">
        <v>46210</v>
      </c>
      <c r="BL279" t="s">
        <v>973</v>
      </c>
      <c r="BM279" s="31">
        <v>46210.744328703702</v>
      </c>
      <c r="BZ279" s="14">
        <v>46210</v>
      </c>
      <c r="CA279" t="s">
        <v>973</v>
      </c>
      <c r="CB279" s="31">
        <v>46210.756006944444</v>
      </c>
      <c r="CC279" s="14">
        <v>46210</v>
      </c>
      <c r="CD279" t="s">
        <v>944</v>
      </c>
      <c r="CE279" s="31">
        <v>46210.769305555557</v>
      </c>
      <c r="CI279" s="14">
        <v>46210</v>
      </c>
      <c r="CJ279" t="s">
        <v>5134</v>
      </c>
      <c r="CK279" s="31">
        <v>46210.795983796299</v>
      </c>
      <c r="CP279" t="str">
        <f>VLOOKUP(A279,Sheet1!$A$2:$E$221,2,0)</f>
        <v>East Zone</v>
      </c>
    </row>
    <row r="280" spans="1:94" x14ac:dyDescent="0.35">
      <c r="A280" t="s">
        <v>5130</v>
      </c>
      <c r="B280">
        <v>105</v>
      </c>
      <c r="C280" t="s">
        <v>9332</v>
      </c>
      <c r="D280" t="s">
        <v>678</v>
      </c>
      <c r="E280" t="s">
        <v>844</v>
      </c>
      <c r="F280" t="s">
        <v>843</v>
      </c>
      <c r="G280" t="s">
        <v>358</v>
      </c>
      <c r="H280" t="s">
        <v>11939</v>
      </c>
      <c r="I280">
        <v>247789</v>
      </c>
      <c r="J280" t="s">
        <v>3853</v>
      </c>
      <c r="K280" t="s">
        <v>3988</v>
      </c>
      <c r="L280" t="s">
        <v>4622</v>
      </c>
      <c r="M280" t="s">
        <v>11940</v>
      </c>
      <c r="N280">
        <v>45000</v>
      </c>
      <c r="O280" t="s">
        <v>4972</v>
      </c>
      <c r="P280" t="s">
        <v>4973</v>
      </c>
      <c r="Q280" t="s">
        <v>11941</v>
      </c>
      <c r="R280">
        <v>1880847808</v>
      </c>
      <c r="S280" t="s">
        <v>13394</v>
      </c>
      <c r="T280"/>
      <c r="V280" s="14">
        <v>46210</v>
      </c>
      <c r="W280" t="s">
        <v>5132</v>
      </c>
      <c r="X280" s="31">
        <v>46210.371053240742</v>
      </c>
      <c r="AN280" s="14">
        <v>46210</v>
      </c>
      <c r="AO280" t="s">
        <v>2392</v>
      </c>
      <c r="AP280" s="31">
        <v>46210.521909722222</v>
      </c>
      <c r="AT280" s="31">
        <v>46210.521909722222</v>
      </c>
      <c r="AU280" s="14">
        <v>46210</v>
      </c>
      <c r="AV280" t="s">
        <v>2392</v>
      </c>
      <c r="AW280" t="s">
        <v>843</v>
      </c>
      <c r="AX280" t="s">
        <v>678</v>
      </c>
      <c r="AY280" s="14">
        <v>46210</v>
      </c>
      <c r="AZ280" t="s">
        <v>5134</v>
      </c>
      <c r="BA280" s="31">
        <v>46210.596226851849</v>
      </c>
      <c r="BB280" s="14">
        <v>46210</v>
      </c>
      <c r="BC280" t="s">
        <v>933</v>
      </c>
      <c r="BD280" s="31">
        <v>46210.602673611109</v>
      </c>
      <c r="BE280" s="14">
        <v>46210</v>
      </c>
      <c r="BF280" t="s">
        <v>4663</v>
      </c>
      <c r="BG280" s="31">
        <v>46210.659224537034</v>
      </c>
      <c r="BH280" s="14">
        <v>46210</v>
      </c>
      <c r="BI280" t="s">
        <v>937</v>
      </c>
      <c r="BJ280" s="31">
        <v>46210.671354166669</v>
      </c>
      <c r="BK280" s="14">
        <v>46210</v>
      </c>
      <c r="BL280" t="s">
        <v>937</v>
      </c>
      <c r="BM280" s="31">
        <v>46210.677175925928</v>
      </c>
      <c r="BZ280" s="14">
        <v>46210</v>
      </c>
      <c r="CA280" t="s">
        <v>937</v>
      </c>
      <c r="CB280" s="31">
        <v>46210.686631944445</v>
      </c>
      <c r="CC280" s="14">
        <v>46210</v>
      </c>
      <c r="CD280" t="s">
        <v>944</v>
      </c>
      <c r="CE280" s="31">
        <v>46210.69085648148</v>
      </c>
      <c r="CI280" s="14">
        <v>46210</v>
      </c>
      <c r="CJ280" t="s">
        <v>5134</v>
      </c>
      <c r="CK280" s="31">
        <v>46210.726180555554</v>
      </c>
      <c r="CP280" t="str">
        <f>VLOOKUP(A280,Sheet1!$A$2:$E$221,2,0)</f>
        <v>East Zone</v>
      </c>
    </row>
    <row r="281" spans="1:94" x14ac:dyDescent="0.35">
      <c r="A281" t="s">
        <v>5130</v>
      </c>
      <c r="B281">
        <v>105</v>
      </c>
      <c r="C281" t="s">
        <v>9332</v>
      </c>
      <c r="D281" t="s">
        <v>678</v>
      </c>
      <c r="E281" t="s">
        <v>844</v>
      </c>
      <c r="F281" t="s">
        <v>843</v>
      </c>
      <c r="G281" t="s">
        <v>358</v>
      </c>
      <c r="H281" t="s">
        <v>10060</v>
      </c>
      <c r="I281">
        <v>264902</v>
      </c>
      <c r="J281" t="s">
        <v>3853</v>
      </c>
      <c r="K281" t="s">
        <v>3988</v>
      </c>
      <c r="L281" t="s">
        <v>4622</v>
      </c>
      <c r="M281" t="s">
        <v>10061</v>
      </c>
      <c r="N281">
        <v>50000</v>
      </c>
      <c r="O281" t="s">
        <v>10062</v>
      </c>
      <c r="P281" t="s">
        <v>10063</v>
      </c>
      <c r="Q281" t="s">
        <v>10064</v>
      </c>
      <c r="R281">
        <v>8739844778</v>
      </c>
      <c r="S281" t="s">
        <v>13394</v>
      </c>
      <c r="T281"/>
      <c r="V281" s="14">
        <v>46209</v>
      </c>
      <c r="W281" t="s">
        <v>5132</v>
      </c>
      <c r="X281" s="31">
        <v>46209.506562499999</v>
      </c>
      <c r="AN281" s="14">
        <v>46209</v>
      </c>
      <c r="AO281" t="s">
        <v>5134</v>
      </c>
      <c r="AP281" s="31">
        <v>46209.56349537037</v>
      </c>
      <c r="AT281" s="31">
        <v>46209.56349537037</v>
      </c>
      <c r="AU281" s="14">
        <v>46209</v>
      </c>
      <c r="AV281" t="s">
        <v>5134</v>
      </c>
      <c r="AW281" t="s">
        <v>10055</v>
      </c>
      <c r="AX281" t="s">
        <v>677</v>
      </c>
      <c r="AY281" s="14">
        <v>46209</v>
      </c>
      <c r="AZ281" t="s">
        <v>5134</v>
      </c>
      <c r="BA281" s="31">
        <v>46209.564340277779</v>
      </c>
      <c r="BB281" s="14">
        <v>46209</v>
      </c>
      <c r="BC281" t="s">
        <v>933</v>
      </c>
      <c r="BD281" s="31">
        <v>46209.571458333332</v>
      </c>
      <c r="BE281" s="14">
        <v>46209</v>
      </c>
      <c r="BF281" t="s">
        <v>4684</v>
      </c>
      <c r="BG281" s="31">
        <v>46209.598425925928</v>
      </c>
      <c r="BH281" s="14">
        <v>46209</v>
      </c>
      <c r="BI281" t="s">
        <v>972</v>
      </c>
      <c r="BJ281" s="31">
        <v>46209.60297453704</v>
      </c>
      <c r="BK281" s="14">
        <v>46209</v>
      </c>
      <c r="BL281" t="s">
        <v>972</v>
      </c>
      <c r="BM281" s="31">
        <v>46209.60491898148</v>
      </c>
      <c r="BZ281" s="14">
        <v>46209</v>
      </c>
      <c r="CA281" t="s">
        <v>972</v>
      </c>
      <c r="CB281" s="31">
        <v>46209.612870370373</v>
      </c>
      <c r="CC281" s="14">
        <v>46209</v>
      </c>
      <c r="CD281" t="s">
        <v>938</v>
      </c>
      <c r="CE281" s="31">
        <v>46209.623067129629</v>
      </c>
      <c r="CI281" s="14">
        <v>46209</v>
      </c>
      <c r="CJ281" t="s">
        <v>5134</v>
      </c>
      <c r="CK281" s="31">
        <v>46209.699363425927</v>
      </c>
      <c r="CP281" t="str">
        <f>VLOOKUP(A281,Sheet1!$A$2:$E$221,2,0)</f>
        <v>East Zone</v>
      </c>
    </row>
    <row r="282" spans="1:94" x14ac:dyDescent="0.35">
      <c r="A282" t="s">
        <v>5130</v>
      </c>
      <c r="B282">
        <v>105</v>
      </c>
      <c r="C282" t="s">
        <v>9332</v>
      </c>
      <c r="D282" t="s">
        <v>678</v>
      </c>
      <c r="E282" t="s">
        <v>844</v>
      </c>
      <c r="F282" t="s">
        <v>843</v>
      </c>
      <c r="G282" t="s">
        <v>358</v>
      </c>
      <c r="H282" t="s">
        <v>3815</v>
      </c>
      <c r="I282">
        <v>277466</v>
      </c>
      <c r="J282" t="s">
        <v>3816</v>
      </c>
      <c r="K282" t="s">
        <v>3817</v>
      </c>
      <c r="L282" t="s">
        <v>4622</v>
      </c>
      <c r="M282" t="s">
        <v>5141</v>
      </c>
      <c r="N282">
        <v>85000</v>
      </c>
      <c r="O282" t="s">
        <v>1417</v>
      </c>
      <c r="P282" t="s">
        <v>1418</v>
      </c>
      <c r="Q282" t="s">
        <v>3734</v>
      </c>
      <c r="R282">
        <v>3069632973</v>
      </c>
      <c r="S282" t="s">
        <v>13394</v>
      </c>
      <c r="T282"/>
      <c r="V282" s="14">
        <v>46204</v>
      </c>
      <c r="W282" t="s">
        <v>2393</v>
      </c>
      <c r="X282" s="31">
        <v>46204.530081018522</v>
      </c>
      <c r="AN282" s="14">
        <v>46204</v>
      </c>
      <c r="AO282" t="s">
        <v>2392</v>
      </c>
      <c r="AP282" s="31">
        <v>46204.580717592595</v>
      </c>
      <c r="AT282" s="31">
        <v>46204.580717592595</v>
      </c>
      <c r="AU282" s="14">
        <v>46204</v>
      </c>
      <c r="AV282" t="s">
        <v>2392</v>
      </c>
      <c r="AW282" t="s">
        <v>843</v>
      </c>
      <c r="AX282" t="s">
        <v>678</v>
      </c>
      <c r="AY282" s="14">
        <v>46204</v>
      </c>
      <c r="AZ282" t="s">
        <v>5134</v>
      </c>
      <c r="BA282" s="31">
        <v>46204.583495370367</v>
      </c>
      <c r="BB282" s="14">
        <v>46204</v>
      </c>
      <c r="BC282" t="s">
        <v>933</v>
      </c>
      <c r="BD282" s="31">
        <v>46204.58761574074</v>
      </c>
      <c r="BE282" s="14">
        <v>46204</v>
      </c>
      <c r="BF282" t="s">
        <v>4684</v>
      </c>
      <c r="BG282" s="31">
        <v>46204.636597222219</v>
      </c>
      <c r="BH282" s="14">
        <v>46204</v>
      </c>
      <c r="BI282" t="s">
        <v>937</v>
      </c>
      <c r="BJ282" s="31">
        <v>46204.671307870369</v>
      </c>
      <c r="BK282" s="14">
        <v>46204</v>
      </c>
      <c r="BL282" t="s">
        <v>937</v>
      </c>
      <c r="BM282" s="31">
        <v>46204.673437500001</v>
      </c>
      <c r="BZ282" s="14">
        <v>46204</v>
      </c>
      <c r="CA282" t="s">
        <v>937</v>
      </c>
      <c r="CB282" s="31">
        <v>46204.685162037036</v>
      </c>
      <c r="CC282" s="14">
        <v>46204</v>
      </c>
      <c r="CD282" t="s">
        <v>944</v>
      </c>
      <c r="CE282" s="31">
        <v>46204.697476851848</v>
      </c>
      <c r="CI282" s="14">
        <v>46204</v>
      </c>
      <c r="CJ282" t="s">
        <v>2393</v>
      </c>
      <c r="CK282" s="31">
        <v>46204.736747685187</v>
      </c>
      <c r="CP282" t="str">
        <f>VLOOKUP(A282,Sheet1!$A$2:$E$221,2,0)</f>
        <v>East Zone</v>
      </c>
    </row>
    <row r="283" spans="1:94" x14ac:dyDescent="0.35">
      <c r="A283" t="s">
        <v>5130</v>
      </c>
      <c r="B283">
        <v>105</v>
      </c>
      <c r="C283" t="s">
        <v>9332</v>
      </c>
      <c r="D283" t="s">
        <v>678</v>
      </c>
      <c r="E283" t="s">
        <v>844</v>
      </c>
      <c r="F283" t="s">
        <v>843</v>
      </c>
      <c r="G283" t="s">
        <v>358</v>
      </c>
      <c r="H283" t="s">
        <v>3815</v>
      </c>
      <c r="I283">
        <v>277466</v>
      </c>
      <c r="J283" t="s">
        <v>3816</v>
      </c>
      <c r="K283" t="s">
        <v>3817</v>
      </c>
      <c r="L283" t="s">
        <v>4622</v>
      </c>
      <c r="M283" t="s">
        <v>5141</v>
      </c>
      <c r="N283">
        <v>50000</v>
      </c>
      <c r="O283" t="s">
        <v>5142</v>
      </c>
      <c r="P283" t="s">
        <v>5143</v>
      </c>
      <c r="Q283" t="s">
        <v>1416</v>
      </c>
      <c r="R283">
        <v>6175201016</v>
      </c>
      <c r="S283" t="s">
        <v>13394</v>
      </c>
      <c r="T283"/>
      <c r="V283" s="14">
        <v>46204</v>
      </c>
      <c r="W283" t="s">
        <v>2393</v>
      </c>
      <c r="X283" s="31">
        <v>46204.530115740738</v>
      </c>
      <c r="AN283" s="14">
        <v>46204</v>
      </c>
      <c r="AO283" t="s">
        <v>2392</v>
      </c>
      <c r="AP283" s="31">
        <v>46204.580694444441</v>
      </c>
      <c r="AT283" s="31">
        <v>46204.580694444441</v>
      </c>
      <c r="AU283" s="14">
        <v>46204</v>
      </c>
      <c r="AV283" t="s">
        <v>2392</v>
      </c>
      <c r="AW283" t="s">
        <v>843</v>
      </c>
      <c r="AX283" t="s">
        <v>678</v>
      </c>
      <c r="AY283" s="14">
        <v>46204</v>
      </c>
      <c r="AZ283" t="s">
        <v>5134</v>
      </c>
      <c r="BA283" s="31">
        <v>46204.583472222221</v>
      </c>
      <c r="BB283" s="14">
        <v>46204</v>
      </c>
      <c r="BC283" t="s">
        <v>933</v>
      </c>
      <c r="BD283" s="31">
        <v>46204.58761574074</v>
      </c>
      <c r="BE283" s="14">
        <v>46204</v>
      </c>
      <c r="BF283" t="s">
        <v>4684</v>
      </c>
      <c r="BG283" s="31">
        <v>46204.63658564815</v>
      </c>
      <c r="BH283" s="14">
        <v>46204</v>
      </c>
      <c r="BI283" t="s">
        <v>937</v>
      </c>
      <c r="BJ283" s="31">
        <v>46204.671296296299</v>
      </c>
      <c r="BK283" s="14">
        <v>46204</v>
      </c>
      <c r="BL283" t="s">
        <v>937</v>
      </c>
      <c r="BM283" s="31">
        <v>46204.673414351855</v>
      </c>
      <c r="BZ283" s="14">
        <v>46204</v>
      </c>
      <c r="CA283" t="s">
        <v>937</v>
      </c>
      <c r="CB283" s="31">
        <v>46204.685150462959</v>
      </c>
      <c r="CC283" s="14">
        <v>46204</v>
      </c>
      <c r="CD283" t="s">
        <v>944</v>
      </c>
      <c r="CE283" s="31">
        <v>46204.697476851848</v>
      </c>
      <c r="CI283" s="14">
        <v>46204</v>
      </c>
      <c r="CJ283" t="s">
        <v>2393</v>
      </c>
      <c r="CK283" s="31">
        <v>46204.736747685187</v>
      </c>
      <c r="CP283" t="str">
        <f>VLOOKUP(A283,Sheet1!$A$2:$E$221,2,0)</f>
        <v>East Zone</v>
      </c>
    </row>
    <row r="284" spans="1:94" x14ac:dyDescent="0.35">
      <c r="A284" t="s">
        <v>5130</v>
      </c>
      <c r="B284">
        <v>105</v>
      </c>
      <c r="C284" t="s">
        <v>9332</v>
      </c>
      <c r="D284" t="s">
        <v>678</v>
      </c>
      <c r="E284" t="s">
        <v>844</v>
      </c>
      <c r="F284" t="s">
        <v>843</v>
      </c>
      <c r="G284" t="s">
        <v>358</v>
      </c>
      <c r="H284" t="s">
        <v>3986</v>
      </c>
      <c r="I284">
        <v>292583</v>
      </c>
      <c r="J284" t="s">
        <v>3853</v>
      </c>
      <c r="K284" t="s">
        <v>3988</v>
      </c>
      <c r="L284" t="s">
        <v>4622</v>
      </c>
      <c r="M284" t="s">
        <v>5144</v>
      </c>
      <c r="N284">
        <v>80000</v>
      </c>
      <c r="O284" t="s">
        <v>1410</v>
      </c>
      <c r="P284" t="s">
        <v>1411</v>
      </c>
      <c r="Q284" t="s">
        <v>3987</v>
      </c>
      <c r="R284">
        <v>6498524599</v>
      </c>
      <c r="S284" t="s">
        <v>13394</v>
      </c>
      <c r="T284"/>
      <c r="V284" s="14">
        <v>46204</v>
      </c>
      <c r="W284" t="s">
        <v>5132</v>
      </c>
      <c r="X284" s="31">
        <v>46204.552916666667</v>
      </c>
      <c r="AN284" s="14">
        <v>46204</v>
      </c>
      <c r="AO284" t="s">
        <v>2392</v>
      </c>
      <c r="AP284" s="31">
        <v>46204.667060185187</v>
      </c>
      <c r="AT284" s="31">
        <v>46204.667060185187</v>
      </c>
      <c r="AU284" s="14">
        <v>46204</v>
      </c>
      <c r="AV284" t="s">
        <v>2392</v>
      </c>
      <c r="AW284" t="s">
        <v>843</v>
      </c>
      <c r="AX284" t="s">
        <v>678</v>
      </c>
      <c r="AY284" s="14">
        <v>46205</v>
      </c>
      <c r="AZ284" t="s">
        <v>2392</v>
      </c>
      <c r="BA284" s="31">
        <v>46205.402870370373</v>
      </c>
      <c r="BB284" s="14">
        <v>46205</v>
      </c>
      <c r="BC284" t="s">
        <v>933</v>
      </c>
      <c r="BD284" s="31">
        <v>46205.408136574071</v>
      </c>
      <c r="BE284" s="14">
        <v>46205</v>
      </c>
      <c r="BF284" t="s">
        <v>4669</v>
      </c>
      <c r="BG284" s="31">
        <v>46205.451620370368</v>
      </c>
      <c r="BH284" s="14">
        <v>46205</v>
      </c>
      <c r="BI284" t="s">
        <v>955</v>
      </c>
      <c r="BJ284" s="31">
        <v>46205.508645833332</v>
      </c>
      <c r="BK284" s="14">
        <v>46205</v>
      </c>
      <c r="BL284" t="s">
        <v>955</v>
      </c>
      <c r="BM284" s="31">
        <v>46205.509699074071</v>
      </c>
      <c r="BZ284" s="14">
        <v>46205</v>
      </c>
      <c r="CA284" t="s">
        <v>955</v>
      </c>
      <c r="CB284" s="31">
        <v>46205.517268518517</v>
      </c>
      <c r="CC284" s="14">
        <v>46205</v>
      </c>
      <c r="CD284" t="s">
        <v>944</v>
      </c>
      <c r="CE284" s="31">
        <v>46205.537939814814</v>
      </c>
      <c r="CI284" s="14">
        <v>46205</v>
      </c>
      <c r="CJ284" t="s">
        <v>2393</v>
      </c>
      <c r="CK284" s="31">
        <v>46205.662569444445</v>
      </c>
      <c r="CP284" t="str">
        <f>VLOOKUP(A284,Sheet1!$A$2:$E$221,2,0)</f>
        <v>East Zone</v>
      </c>
    </row>
    <row r="285" spans="1:94" x14ac:dyDescent="0.35">
      <c r="A285" t="s">
        <v>5130</v>
      </c>
      <c r="B285">
        <v>105</v>
      </c>
      <c r="C285" t="s">
        <v>9332</v>
      </c>
      <c r="D285" t="s">
        <v>678</v>
      </c>
      <c r="E285" t="s">
        <v>844</v>
      </c>
      <c r="F285" t="s">
        <v>843</v>
      </c>
      <c r="G285" t="s">
        <v>358</v>
      </c>
      <c r="H285" t="s">
        <v>4449</v>
      </c>
      <c r="I285">
        <v>487156</v>
      </c>
      <c r="J285" t="s">
        <v>4450</v>
      </c>
      <c r="K285" t="s">
        <v>4451</v>
      </c>
      <c r="L285" t="s">
        <v>4622</v>
      </c>
      <c r="M285" t="s">
        <v>5145</v>
      </c>
      <c r="N285">
        <v>70000</v>
      </c>
      <c r="O285" t="s">
        <v>3663</v>
      </c>
      <c r="P285" t="s">
        <v>3664</v>
      </c>
      <c r="Q285" t="s">
        <v>1416</v>
      </c>
      <c r="R285">
        <v>7932242775</v>
      </c>
      <c r="S285" t="s">
        <v>13394</v>
      </c>
      <c r="T285"/>
      <c r="V285" s="14">
        <v>46206</v>
      </c>
      <c r="W285" t="s">
        <v>5133</v>
      </c>
      <c r="X285" s="31">
        <v>46206.442615740743</v>
      </c>
      <c r="AN285" s="14">
        <v>46206</v>
      </c>
      <c r="AO285" t="s">
        <v>2392</v>
      </c>
      <c r="AP285" s="31">
        <v>46206.488506944443</v>
      </c>
      <c r="AT285" s="31">
        <v>46206.488506944443</v>
      </c>
      <c r="AU285" s="14">
        <v>46206</v>
      </c>
      <c r="AV285" t="s">
        <v>2392</v>
      </c>
      <c r="AW285" t="s">
        <v>843</v>
      </c>
      <c r="AX285" t="s">
        <v>678</v>
      </c>
      <c r="AY285" s="14">
        <v>46206</v>
      </c>
      <c r="AZ285" t="s">
        <v>5133</v>
      </c>
      <c r="BA285" s="31">
        <v>46206.497384259259</v>
      </c>
      <c r="BB285" s="14">
        <v>46206</v>
      </c>
      <c r="BC285" t="s">
        <v>933</v>
      </c>
      <c r="BD285" s="31">
        <v>46206.505439814813</v>
      </c>
      <c r="BE285" s="14">
        <v>46206</v>
      </c>
      <c r="BF285" t="s">
        <v>4808</v>
      </c>
      <c r="BG285" s="31">
        <v>46206.516793981478</v>
      </c>
      <c r="BH285" s="14">
        <v>46206</v>
      </c>
      <c r="BI285" t="s">
        <v>943</v>
      </c>
      <c r="BJ285" s="31">
        <v>46206.592615740738</v>
      </c>
      <c r="BK285" s="14">
        <v>46206</v>
      </c>
      <c r="BL285" t="s">
        <v>943</v>
      </c>
      <c r="BM285" s="31">
        <v>46206.600081018521</v>
      </c>
      <c r="BZ285" s="14">
        <v>46206</v>
      </c>
      <c r="CA285" t="s">
        <v>943</v>
      </c>
      <c r="CB285" s="31">
        <v>46206.608113425929</v>
      </c>
      <c r="CC285" s="14">
        <v>46206</v>
      </c>
      <c r="CD285" t="s">
        <v>944</v>
      </c>
      <c r="CE285" s="31">
        <v>46206.61824074074</v>
      </c>
      <c r="CI285" s="14">
        <v>46206</v>
      </c>
      <c r="CJ285" t="s">
        <v>2393</v>
      </c>
      <c r="CK285" s="31">
        <v>46206.692164351851</v>
      </c>
      <c r="CP285" t="str">
        <f>VLOOKUP(A285,Sheet1!$A$2:$E$221,2,0)</f>
        <v>East Zone</v>
      </c>
    </row>
    <row r="286" spans="1:94" x14ac:dyDescent="0.35">
      <c r="A286" t="s">
        <v>5130</v>
      </c>
      <c r="B286">
        <v>105</v>
      </c>
      <c r="C286" t="s">
        <v>9332</v>
      </c>
      <c r="D286" t="s">
        <v>678</v>
      </c>
      <c r="E286" t="s">
        <v>844</v>
      </c>
      <c r="F286" t="s">
        <v>843</v>
      </c>
      <c r="G286" t="s">
        <v>358</v>
      </c>
      <c r="H286" t="s">
        <v>4039</v>
      </c>
      <c r="I286">
        <v>620948</v>
      </c>
      <c r="J286" t="s">
        <v>3816</v>
      </c>
      <c r="K286" t="s">
        <v>3817</v>
      </c>
      <c r="L286" t="s">
        <v>4622</v>
      </c>
      <c r="M286" t="s">
        <v>5146</v>
      </c>
      <c r="N286">
        <v>55000</v>
      </c>
      <c r="O286" t="s">
        <v>4041</v>
      </c>
      <c r="P286" t="s">
        <v>4042</v>
      </c>
      <c r="Q286" t="s">
        <v>4040</v>
      </c>
      <c r="R286">
        <v>2729340143</v>
      </c>
      <c r="S286" t="s">
        <v>13394</v>
      </c>
      <c r="T286"/>
      <c r="V286" s="14">
        <v>46205</v>
      </c>
      <c r="W286" t="s">
        <v>2393</v>
      </c>
      <c r="X286" s="31">
        <v>46205.380787037036</v>
      </c>
      <c r="AN286" s="14">
        <v>46205</v>
      </c>
      <c r="AO286" t="s">
        <v>2392</v>
      </c>
      <c r="AP286" s="31">
        <v>46205.410532407404</v>
      </c>
      <c r="AT286" s="31">
        <v>46205.410532407404</v>
      </c>
      <c r="AU286" s="14">
        <v>46205</v>
      </c>
      <c r="AV286" t="s">
        <v>2392</v>
      </c>
      <c r="AW286" t="s">
        <v>843</v>
      </c>
      <c r="AX286" t="s">
        <v>678</v>
      </c>
      <c r="AY286" s="14">
        <v>46205</v>
      </c>
      <c r="AZ286" t="s">
        <v>2393</v>
      </c>
      <c r="BA286" s="31">
        <v>46205.441388888888</v>
      </c>
      <c r="BB286" s="14">
        <v>46205</v>
      </c>
      <c r="BC286" t="s">
        <v>933</v>
      </c>
      <c r="BD286" s="31">
        <v>46205.45045138889</v>
      </c>
      <c r="BE286" s="14">
        <v>46205</v>
      </c>
      <c r="BF286" t="s">
        <v>4757</v>
      </c>
      <c r="BG286" s="31">
        <v>46205.4921412037</v>
      </c>
      <c r="BH286" s="14">
        <v>46205</v>
      </c>
      <c r="BI286" t="s">
        <v>943</v>
      </c>
      <c r="BJ286" s="31">
        <v>46205.523819444446</v>
      </c>
      <c r="BK286" s="14">
        <v>46205</v>
      </c>
      <c r="BL286" t="s">
        <v>943</v>
      </c>
      <c r="BM286" s="31">
        <v>46205.53701388889</v>
      </c>
      <c r="BZ286" s="14">
        <v>46205</v>
      </c>
      <c r="CA286" t="s">
        <v>943</v>
      </c>
      <c r="CB286" s="31">
        <v>46205.572847222225</v>
      </c>
      <c r="CC286" s="14">
        <v>46205</v>
      </c>
      <c r="CD286" t="s">
        <v>944</v>
      </c>
      <c r="CE286" s="31">
        <v>46205.598981481482</v>
      </c>
      <c r="CI286" s="14">
        <v>46205</v>
      </c>
      <c r="CJ286" t="s">
        <v>2393</v>
      </c>
      <c r="CK286" s="31">
        <v>46205.740486111114</v>
      </c>
      <c r="CP286" t="str">
        <f>VLOOKUP(A286,Sheet1!$A$2:$E$221,2,0)</f>
        <v>East Zone</v>
      </c>
    </row>
    <row r="287" spans="1:94" x14ac:dyDescent="0.35">
      <c r="A287" t="s">
        <v>5130</v>
      </c>
      <c r="B287">
        <v>105</v>
      </c>
      <c r="C287" t="s">
        <v>9332</v>
      </c>
      <c r="D287" t="s">
        <v>678</v>
      </c>
      <c r="E287" t="s">
        <v>844</v>
      </c>
      <c r="F287" t="s">
        <v>843</v>
      </c>
      <c r="G287" t="s">
        <v>358</v>
      </c>
      <c r="H287" t="s">
        <v>10065</v>
      </c>
      <c r="I287">
        <v>623143</v>
      </c>
      <c r="J287" t="s">
        <v>3816</v>
      </c>
      <c r="K287" t="s">
        <v>3817</v>
      </c>
      <c r="L287" t="s">
        <v>4622</v>
      </c>
      <c r="M287" t="s">
        <v>10066</v>
      </c>
      <c r="N287">
        <v>73000</v>
      </c>
      <c r="O287" t="s">
        <v>1189</v>
      </c>
      <c r="P287" t="s">
        <v>1190</v>
      </c>
      <c r="Q287" t="s">
        <v>3776</v>
      </c>
      <c r="R287">
        <v>6635619607</v>
      </c>
      <c r="S287" t="s">
        <v>13394</v>
      </c>
      <c r="T287"/>
      <c r="V287" s="14">
        <v>46209</v>
      </c>
      <c r="W287" t="s">
        <v>10067</v>
      </c>
      <c r="X287" s="31">
        <v>46209.446666666663</v>
      </c>
      <c r="AN287" s="14">
        <v>46209</v>
      </c>
      <c r="AO287" t="s">
        <v>5134</v>
      </c>
      <c r="AP287" s="31">
        <v>46209.523599537039</v>
      </c>
      <c r="AT287" s="31">
        <v>46209.523599537039</v>
      </c>
      <c r="AU287" s="14">
        <v>46209</v>
      </c>
      <c r="AV287" t="s">
        <v>5134</v>
      </c>
      <c r="AW287" t="s">
        <v>10055</v>
      </c>
      <c r="AX287" t="s">
        <v>677</v>
      </c>
      <c r="AY287" s="14">
        <v>46209</v>
      </c>
      <c r="AZ287" t="s">
        <v>5134</v>
      </c>
      <c r="BA287" s="31">
        <v>46209.523981481485</v>
      </c>
      <c r="BB287" s="14">
        <v>46209</v>
      </c>
      <c r="BC287" t="s">
        <v>933</v>
      </c>
      <c r="BD287" s="31">
        <v>46209.534178240741</v>
      </c>
      <c r="BE287" s="14">
        <v>46209</v>
      </c>
      <c r="BF287" t="s">
        <v>4757</v>
      </c>
      <c r="BG287" s="31">
        <v>46209.553668981483</v>
      </c>
      <c r="BH287" s="14">
        <v>46209</v>
      </c>
      <c r="BI287" t="s">
        <v>937</v>
      </c>
      <c r="BJ287" s="31">
        <v>46209.579016203701</v>
      </c>
      <c r="BK287" s="14">
        <v>46209</v>
      </c>
      <c r="BL287" t="s">
        <v>973</v>
      </c>
      <c r="BM287" s="31">
        <v>46209.616226851853</v>
      </c>
      <c r="BN287" s="14">
        <v>46209</v>
      </c>
      <c r="BO287" t="s">
        <v>937</v>
      </c>
      <c r="BP287" s="31">
        <v>46209.58152777778</v>
      </c>
      <c r="BZ287" s="14">
        <v>46209</v>
      </c>
      <c r="CA287" t="s">
        <v>973</v>
      </c>
      <c r="CB287" s="31">
        <v>46209.622673611113</v>
      </c>
      <c r="CC287" s="14">
        <v>46210</v>
      </c>
      <c r="CD287" t="s">
        <v>944</v>
      </c>
      <c r="CE287" s="31">
        <v>46210.611180555556</v>
      </c>
      <c r="CP287" t="str">
        <f>VLOOKUP(A287,Sheet1!$A$2:$E$221,2,0)</f>
        <v>East Zone</v>
      </c>
    </row>
    <row r="288" spans="1:94" x14ac:dyDescent="0.35">
      <c r="A288" t="s">
        <v>5130</v>
      </c>
      <c r="B288">
        <v>105</v>
      </c>
      <c r="C288" t="s">
        <v>9332</v>
      </c>
      <c r="D288" t="s">
        <v>678</v>
      </c>
      <c r="E288" t="s">
        <v>844</v>
      </c>
      <c r="F288" t="s">
        <v>843</v>
      </c>
      <c r="G288" t="s">
        <v>358</v>
      </c>
      <c r="H288" t="s">
        <v>11942</v>
      </c>
      <c r="I288">
        <v>668160</v>
      </c>
      <c r="J288" t="s">
        <v>3816</v>
      </c>
      <c r="K288" t="s">
        <v>3817</v>
      </c>
      <c r="L288" t="s">
        <v>4622</v>
      </c>
      <c r="M288" t="s">
        <v>11943</v>
      </c>
      <c r="N288">
        <v>73000</v>
      </c>
      <c r="O288" t="s">
        <v>1189</v>
      </c>
      <c r="P288" t="s">
        <v>1190</v>
      </c>
      <c r="Q288" t="s">
        <v>11944</v>
      </c>
      <c r="R288">
        <v>7838773557</v>
      </c>
      <c r="S288" t="s">
        <v>13394</v>
      </c>
      <c r="T288"/>
      <c r="V288" s="14">
        <v>46210</v>
      </c>
      <c r="W288" t="s">
        <v>2393</v>
      </c>
      <c r="X288" s="31">
        <v>46210.429444444446</v>
      </c>
      <c r="AN288" s="14">
        <v>46210</v>
      </c>
      <c r="AO288" t="s">
        <v>2392</v>
      </c>
      <c r="AP288" s="31">
        <v>46210.483101851853</v>
      </c>
      <c r="AT288" s="31">
        <v>46210.483101851853</v>
      </c>
      <c r="AU288" s="14">
        <v>46210</v>
      </c>
      <c r="AV288" t="s">
        <v>2392</v>
      </c>
      <c r="AW288" t="s">
        <v>843</v>
      </c>
      <c r="AX288" t="s">
        <v>678</v>
      </c>
      <c r="AY288" s="14">
        <v>46210</v>
      </c>
      <c r="AZ288" t="s">
        <v>5134</v>
      </c>
      <c r="BA288" s="31">
        <v>46210.599756944444</v>
      </c>
      <c r="BB288" s="14">
        <v>46210</v>
      </c>
      <c r="BC288" t="s">
        <v>933</v>
      </c>
      <c r="BD288" s="31">
        <v>46210.613703703704</v>
      </c>
      <c r="BE288" s="14">
        <v>46210</v>
      </c>
      <c r="BF288" t="s">
        <v>4701</v>
      </c>
      <c r="BG288" s="31">
        <v>46210.642060185186</v>
      </c>
      <c r="BH288" s="14">
        <v>46210</v>
      </c>
      <c r="BI288" t="s">
        <v>973</v>
      </c>
      <c r="BJ288" s="31">
        <v>46210.709699074076</v>
      </c>
      <c r="BK288" s="14">
        <v>46210</v>
      </c>
      <c r="BL288" t="s">
        <v>973</v>
      </c>
      <c r="BM288" s="31">
        <v>46210.710590277777</v>
      </c>
      <c r="BZ288" s="14">
        <v>46210</v>
      </c>
      <c r="CA288" t="s">
        <v>973</v>
      </c>
      <c r="CB288" s="31">
        <v>46210.715613425928</v>
      </c>
      <c r="CC288" s="14">
        <v>46210</v>
      </c>
      <c r="CD288" t="s">
        <v>2404</v>
      </c>
      <c r="CE288" s="31">
        <v>46210.722222222219</v>
      </c>
      <c r="CI288" s="14">
        <v>46210</v>
      </c>
      <c r="CJ288" t="s">
        <v>5134</v>
      </c>
      <c r="CK288" s="31">
        <v>46210.734016203707</v>
      </c>
      <c r="CP288" t="str">
        <f>VLOOKUP(A288,Sheet1!$A$2:$E$221,2,0)</f>
        <v>East Zone</v>
      </c>
    </row>
    <row r="289" spans="1:94" x14ac:dyDescent="0.35">
      <c r="A289" t="s">
        <v>5147</v>
      </c>
      <c r="B289">
        <v>111</v>
      </c>
      <c r="C289" t="s">
        <v>9332</v>
      </c>
      <c r="D289" t="s">
        <v>678</v>
      </c>
      <c r="E289" t="s">
        <v>354</v>
      </c>
      <c r="F289" t="s">
        <v>355</v>
      </c>
      <c r="G289" t="s">
        <v>358</v>
      </c>
      <c r="H289" t="s">
        <v>5148</v>
      </c>
      <c r="I289">
        <v>29549</v>
      </c>
      <c r="J289" t="s">
        <v>5149</v>
      </c>
      <c r="K289" t="s">
        <v>5150</v>
      </c>
      <c r="L289" t="s">
        <v>4622</v>
      </c>
      <c r="M289" t="s">
        <v>5151</v>
      </c>
      <c r="N289">
        <v>60000</v>
      </c>
      <c r="O289" t="s">
        <v>1269</v>
      </c>
      <c r="P289" t="s">
        <v>1270</v>
      </c>
      <c r="Q289" t="s">
        <v>1926</v>
      </c>
      <c r="R289">
        <v>6422302857</v>
      </c>
      <c r="S289" t="s">
        <v>13394</v>
      </c>
      <c r="T289"/>
      <c r="V289" s="14">
        <v>46206</v>
      </c>
      <c r="W289" t="s">
        <v>5152</v>
      </c>
      <c r="X289" s="31">
        <v>46206.504027777781</v>
      </c>
      <c r="AN289" s="14">
        <v>46206</v>
      </c>
      <c r="AO289" t="s">
        <v>1023</v>
      </c>
      <c r="AP289" s="31">
        <v>46206.528414351851</v>
      </c>
      <c r="AT289" s="31">
        <v>46206.528414351851</v>
      </c>
      <c r="AU289" s="14">
        <v>46206</v>
      </c>
      <c r="AV289" t="s">
        <v>1023</v>
      </c>
      <c r="AW289" t="s">
        <v>355</v>
      </c>
      <c r="AX289" t="s">
        <v>678</v>
      </c>
      <c r="AY289" s="14">
        <v>46206</v>
      </c>
      <c r="AZ289" t="s">
        <v>2394</v>
      </c>
      <c r="BA289" s="31">
        <v>46206.53466435185</v>
      </c>
      <c r="BB289" s="14">
        <v>46206</v>
      </c>
      <c r="BC289" t="s">
        <v>933</v>
      </c>
      <c r="BD289" s="31">
        <v>46206.544768518521</v>
      </c>
      <c r="BE289" s="14">
        <v>46206</v>
      </c>
      <c r="BF289" t="s">
        <v>4886</v>
      </c>
      <c r="BG289" s="31">
        <v>46206.562407407408</v>
      </c>
      <c r="BH289" s="14">
        <v>46206</v>
      </c>
      <c r="BI289" t="s">
        <v>972</v>
      </c>
      <c r="BJ289" s="31">
        <v>46206.615937499999</v>
      </c>
      <c r="BK289" s="14">
        <v>46206</v>
      </c>
      <c r="BL289" t="s">
        <v>972</v>
      </c>
      <c r="BM289" s="31">
        <v>46206.617280092592</v>
      </c>
      <c r="BZ289" s="14">
        <v>46206</v>
      </c>
      <c r="CA289" t="s">
        <v>972</v>
      </c>
      <c r="CB289" s="31">
        <v>46206.628344907411</v>
      </c>
      <c r="CC289" s="14">
        <v>46206</v>
      </c>
      <c r="CD289" t="s">
        <v>944</v>
      </c>
      <c r="CE289" s="31">
        <v>46206.637858796297</v>
      </c>
      <c r="CI289" s="14">
        <v>46206</v>
      </c>
      <c r="CJ289" t="s">
        <v>2394</v>
      </c>
      <c r="CK289" s="31">
        <v>46206.729571759257</v>
      </c>
      <c r="CP289" t="str">
        <f>VLOOKUP(A289,Sheet1!$A$2:$E$221,2,0)</f>
        <v>East Zone</v>
      </c>
    </row>
    <row r="290" spans="1:94" x14ac:dyDescent="0.35">
      <c r="A290" t="s">
        <v>5147</v>
      </c>
      <c r="B290">
        <v>111</v>
      </c>
      <c r="C290" t="s">
        <v>9332</v>
      </c>
      <c r="D290" t="s">
        <v>678</v>
      </c>
      <c r="E290" t="s">
        <v>354</v>
      </c>
      <c r="F290" t="s">
        <v>355</v>
      </c>
      <c r="G290" t="s">
        <v>358</v>
      </c>
      <c r="H290" t="s">
        <v>5148</v>
      </c>
      <c r="I290">
        <v>29549</v>
      </c>
      <c r="J290" t="s">
        <v>5149</v>
      </c>
      <c r="K290" t="s">
        <v>5150</v>
      </c>
      <c r="L290" t="s">
        <v>4622</v>
      </c>
      <c r="M290" t="s">
        <v>5153</v>
      </c>
      <c r="N290">
        <v>90000</v>
      </c>
      <c r="O290" t="s">
        <v>978</v>
      </c>
      <c r="P290" t="s">
        <v>979</v>
      </c>
      <c r="Q290" t="s">
        <v>5154</v>
      </c>
      <c r="R290">
        <v>2046223491</v>
      </c>
      <c r="S290" t="s">
        <v>13394</v>
      </c>
      <c r="T290"/>
      <c r="V290" s="14">
        <v>46204</v>
      </c>
      <c r="W290" t="s">
        <v>5152</v>
      </c>
      <c r="X290" s="31">
        <v>46204.60229166667</v>
      </c>
      <c r="AN290" s="14">
        <v>46204</v>
      </c>
      <c r="AO290" t="s">
        <v>1023</v>
      </c>
      <c r="AP290" s="31">
        <v>46204.637916666667</v>
      </c>
      <c r="AT290" s="31">
        <v>46204.637916666667</v>
      </c>
      <c r="AU290" s="14">
        <v>46204</v>
      </c>
      <c r="AV290" t="s">
        <v>1023</v>
      </c>
      <c r="AW290" t="s">
        <v>355</v>
      </c>
      <c r="AX290" t="s">
        <v>678</v>
      </c>
      <c r="AY290" s="14">
        <v>46204</v>
      </c>
      <c r="AZ290" t="s">
        <v>5152</v>
      </c>
      <c r="BA290" s="31">
        <v>46204.638344907406</v>
      </c>
      <c r="BB290" s="14">
        <v>46204</v>
      </c>
      <c r="BC290" t="s">
        <v>933</v>
      </c>
      <c r="BD290" s="31">
        <v>46204.646192129629</v>
      </c>
      <c r="BE290" s="14">
        <v>46204</v>
      </c>
      <c r="BF290" t="s">
        <v>4628</v>
      </c>
      <c r="BG290" s="31">
        <v>46204.654560185183</v>
      </c>
      <c r="BH290" s="14">
        <v>46204</v>
      </c>
      <c r="BI290" t="s">
        <v>937</v>
      </c>
      <c r="BJ290" s="31">
        <v>46204.719537037039</v>
      </c>
      <c r="BK290" s="14">
        <v>46204</v>
      </c>
      <c r="BL290" t="s">
        <v>937</v>
      </c>
      <c r="BM290" s="31">
        <v>46204.720960648148</v>
      </c>
      <c r="BZ290" s="14">
        <v>46204</v>
      </c>
      <c r="CA290" t="s">
        <v>937</v>
      </c>
      <c r="CB290" s="31">
        <v>46204.742349537039</v>
      </c>
      <c r="CC290" s="14">
        <v>46204</v>
      </c>
      <c r="CD290" t="s">
        <v>938</v>
      </c>
      <c r="CE290" s="31">
        <v>46204.75271990741</v>
      </c>
      <c r="CI290" s="14">
        <v>46204</v>
      </c>
      <c r="CJ290" t="s">
        <v>1024</v>
      </c>
      <c r="CK290" s="31">
        <v>46204.77244212963</v>
      </c>
      <c r="CP290" t="str">
        <f>VLOOKUP(A290,Sheet1!$A$2:$E$221,2,0)</f>
        <v>East Zone</v>
      </c>
    </row>
    <row r="291" spans="1:94" x14ac:dyDescent="0.35">
      <c r="A291" t="s">
        <v>5147</v>
      </c>
      <c r="B291">
        <v>111</v>
      </c>
      <c r="C291" t="s">
        <v>9332</v>
      </c>
      <c r="D291" t="s">
        <v>678</v>
      </c>
      <c r="E291" t="s">
        <v>354</v>
      </c>
      <c r="F291" t="s">
        <v>355</v>
      </c>
      <c r="G291" t="s">
        <v>358</v>
      </c>
      <c r="H291" t="s">
        <v>3785</v>
      </c>
      <c r="I291">
        <v>42338</v>
      </c>
      <c r="J291" t="s">
        <v>3787</v>
      </c>
      <c r="K291" t="s">
        <v>3788</v>
      </c>
      <c r="L291" t="s">
        <v>4622</v>
      </c>
      <c r="M291" t="s">
        <v>5155</v>
      </c>
      <c r="N291">
        <v>77000</v>
      </c>
      <c r="O291" t="s">
        <v>1025</v>
      </c>
      <c r="P291" t="s">
        <v>1026</v>
      </c>
      <c r="Q291" t="s">
        <v>3786</v>
      </c>
      <c r="R291">
        <v>8515528214</v>
      </c>
      <c r="S291" t="s">
        <v>13394</v>
      </c>
      <c r="T291"/>
      <c r="V291" s="14">
        <v>46204</v>
      </c>
      <c r="W291" t="s">
        <v>5156</v>
      </c>
      <c r="X291" s="31">
        <v>46204.440266203703</v>
      </c>
      <c r="AN291" s="14">
        <v>46204</v>
      </c>
      <c r="AO291" t="s">
        <v>1023</v>
      </c>
      <c r="AP291" s="31">
        <v>46204.473449074074</v>
      </c>
      <c r="AT291" s="31">
        <v>46204.473449074074</v>
      </c>
      <c r="AU291" s="14">
        <v>46204</v>
      </c>
      <c r="AV291" t="s">
        <v>1023</v>
      </c>
      <c r="AW291" t="s">
        <v>355</v>
      </c>
      <c r="AX291" t="s">
        <v>678</v>
      </c>
      <c r="AY291" s="14">
        <v>46204</v>
      </c>
      <c r="AZ291" t="s">
        <v>5156</v>
      </c>
      <c r="BA291" s="31">
        <v>46204.563726851855</v>
      </c>
      <c r="BB291" s="14">
        <v>46204</v>
      </c>
      <c r="BC291" t="s">
        <v>933</v>
      </c>
      <c r="BD291" s="31">
        <v>46204.570694444446</v>
      </c>
      <c r="BE291" s="14">
        <v>46204</v>
      </c>
      <c r="BF291" t="s">
        <v>4663</v>
      </c>
      <c r="BG291" s="31">
        <v>46204.612881944442</v>
      </c>
      <c r="BH291" s="14">
        <v>46204</v>
      </c>
      <c r="BI291" t="s">
        <v>942</v>
      </c>
      <c r="BJ291" s="31">
        <v>46204.656631944446</v>
      </c>
      <c r="BK291" s="14">
        <v>46204</v>
      </c>
      <c r="BL291" t="s">
        <v>973</v>
      </c>
      <c r="BM291" s="31">
        <v>46204.738113425927</v>
      </c>
      <c r="BN291" s="14">
        <v>46204</v>
      </c>
      <c r="BO291" t="s">
        <v>942</v>
      </c>
      <c r="BP291" s="31">
        <v>46204.658784722225</v>
      </c>
      <c r="BZ291" s="14">
        <v>46204</v>
      </c>
      <c r="CA291" t="s">
        <v>973</v>
      </c>
      <c r="CB291" s="31">
        <v>46204.746180555558</v>
      </c>
      <c r="CC291" s="14">
        <v>46204</v>
      </c>
      <c r="CD291" t="s">
        <v>938</v>
      </c>
      <c r="CE291" s="31">
        <v>46204.752870370372</v>
      </c>
      <c r="CI291" s="14">
        <v>46204</v>
      </c>
      <c r="CJ291" t="s">
        <v>1024</v>
      </c>
      <c r="CK291" s="31">
        <v>46204.799004629633</v>
      </c>
      <c r="CP291" t="str">
        <f>VLOOKUP(A291,Sheet1!$A$2:$E$221,2,0)</f>
        <v>East Zone</v>
      </c>
    </row>
    <row r="292" spans="1:94" x14ac:dyDescent="0.35">
      <c r="A292" t="s">
        <v>5147</v>
      </c>
      <c r="B292">
        <v>111</v>
      </c>
      <c r="C292" t="s">
        <v>9332</v>
      </c>
      <c r="D292" t="s">
        <v>678</v>
      </c>
      <c r="E292" t="s">
        <v>354</v>
      </c>
      <c r="F292" t="s">
        <v>355</v>
      </c>
      <c r="G292" t="s">
        <v>358</v>
      </c>
      <c r="H292" t="s">
        <v>5157</v>
      </c>
      <c r="I292">
        <v>44390</v>
      </c>
      <c r="J292" t="s">
        <v>1656</v>
      </c>
      <c r="K292" t="s">
        <v>1657</v>
      </c>
      <c r="L292" t="s">
        <v>4622</v>
      </c>
      <c r="M292" t="s">
        <v>5158</v>
      </c>
      <c r="N292">
        <v>77000</v>
      </c>
      <c r="O292" t="s">
        <v>1025</v>
      </c>
      <c r="P292" t="s">
        <v>1026</v>
      </c>
      <c r="Q292" t="s">
        <v>980</v>
      </c>
      <c r="R292">
        <v>6424231973</v>
      </c>
      <c r="S292" t="s">
        <v>13394</v>
      </c>
      <c r="T292"/>
      <c r="V292" s="14">
        <v>46206</v>
      </c>
      <c r="W292" t="s">
        <v>5159</v>
      </c>
      <c r="X292" s="31">
        <v>46206.557314814818</v>
      </c>
      <c r="AN292" s="14">
        <v>46206</v>
      </c>
      <c r="AO292" t="s">
        <v>1023</v>
      </c>
      <c r="AP292" s="31">
        <v>46206.586412037039</v>
      </c>
      <c r="AT292" s="31">
        <v>46206.586412037039</v>
      </c>
      <c r="AU292" s="14">
        <v>46206</v>
      </c>
      <c r="AV292" t="s">
        <v>1023</v>
      </c>
      <c r="AW292" t="s">
        <v>355</v>
      </c>
      <c r="AX292" t="s">
        <v>678</v>
      </c>
      <c r="AY292" s="14">
        <v>46206</v>
      </c>
      <c r="AZ292" t="s">
        <v>5159</v>
      </c>
      <c r="BA292" s="31">
        <v>46206.588900462964</v>
      </c>
      <c r="BB292" s="14">
        <v>46206</v>
      </c>
      <c r="BC292" t="s">
        <v>933</v>
      </c>
      <c r="BD292" s="31">
        <v>46206.600925925923</v>
      </c>
      <c r="BE292" s="14">
        <v>46206</v>
      </c>
      <c r="BF292" t="s">
        <v>4716</v>
      </c>
      <c r="BG292" s="31">
        <v>46206.616319444445</v>
      </c>
      <c r="BH292" s="14">
        <v>46206</v>
      </c>
      <c r="BI292" t="s">
        <v>937</v>
      </c>
      <c r="BJ292" s="31">
        <v>46206.670856481483</v>
      </c>
      <c r="BK292" s="14">
        <v>46206</v>
      </c>
      <c r="BL292" t="s">
        <v>937</v>
      </c>
      <c r="BM292" s="31">
        <v>46206.671747685185</v>
      </c>
      <c r="BZ292" s="14">
        <v>46206</v>
      </c>
      <c r="CA292" t="s">
        <v>937</v>
      </c>
      <c r="CB292" s="31">
        <v>46206.679988425924</v>
      </c>
      <c r="CC292" s="14">
        <v>46206</v>
      </c>
      <c r="CD292" t="s">
        <v>944</v>
      </c>
      <c r="CE292" s="31">
        <v>46206.686203703706</v>
      </c>
      <c r="CI292" s="14">
        <v>46206</v>
      </c>
      <c r="CJ292" t="s">
        <v>2394</v>
      </c>
      <c r="CK292" s="31">
        <v>46206.708703703705</v>
      </c>
      <c r="CP292" t="str">
        <f>VLOOKUP(A292,Sheet1!$A$2:$E$221,2,0)</f>
        <v>East Zone</v>
      </c>
    </row>
    <row r="293" spans="1:94" x14ac:dyDescent="0.35">
      <c r="A293" t="s">
        <v>5147</v>
      </c>
      <c r="B293">
        <v>111</v>
      </c>
      <c r="C293" t="s">
        <v>9332</v>
      </c>
      <c r="D293" t="s">
        <v>678</v>
      </c>
      <c r="E293" t="s">
        <v>354</v>
      </c>
      <c r="F293" t="s">
        <v>355</v>
      </c>
      <c r="G293" t="s">
        <v>358</v>
      </c>
      <c r="H293" t="s">
        <v>5160</v>
      </c>
      <c r="I293">
        <v>81750</v>
      </c>
      <c r="J293" t="s">
        <v>5161</v>
      </c>
      <c r="K293" t="s">
        <v>5162</v>
      </c>
      <c r="L293" t="s">
        <v>4622</v>
      </c>
      <c r="M293" t="s">
        <v>5163</v>
      </c>
      <c r="N293">
        <v>45000</v>
      </c>
      <c r="O293" t="s">
        <v>4244</v>
      </c>
      <c r="P293" t="s">
        <v>4245</v>
      </c>
      <c r="Q293" t="s">
        <v>5164</v>
      </c>
      <c r="R293">
        <v>9098622089</v>
      </c>
      <c r="S293" t="s">
        <v>13394</v>
      </c>
      <c r="T293"/>
      <c r="V293" s="14">
        <v>46206</v>
      </c>
      <c r="W293" t="s">
        <v>5165</v>
      </c>
      <c r="X293" s="31">
        <v>46206.589432870373</v>
      </c>
      <c r="AN293" s="14">
        <v>46206</v>
      </c>
      <c r="AO293" t="s">
        <v>1023</v>
      </c>
      <c r="AP293" s="31">
        <v>46206.658449074072</v>
      </c>
      <c r="AT293" s="31">
        <v>46206.658449074072</v>
      </c>
      <c r="AU293" s="14">
        <v>46206</v>
      </c>
      <c r="AV293" t="s">
        <v>1023</v>
      </c>
      <c r="AW293" t="s">
        <v>355</v>
      </c>
      <c r="AX293" t="s">
        <v>678</v>
      </c>
      <c r="AY293" s="14">
        <v>46210</v>
      </c>
      <c r="AZ293" t="s">
        <v>5159</v>
      </c>
      <c r="BA293" s="31">
        <v>46210.558356481481</v>
      </c>
      <c r="BB293" s="14">
        <v>46210</v>
      </c>
      <c r="BC293" t="s">
        <v>933</v>
      </c>
      <c r="BD293" s="31">
        <v>46210.568611111114</v>
      </c>
      <c r="BE293" s="14">
        <v>46210</v>
      </c>
      <c r="BF293" t="s">
        <v>4663</v>
      </c>
      <c r="BG293" s="31">
        <v>46210.639247685183</v>
      </c>
      <c r="BH293" s="14">
        <v>46210</v>
      </c>
      <c r="BI293" t="s">
        <v>973</v>
      </c>
      <c r="BJ293" s="31">
        <v>46210.67832175926</v>
      </c>
      <c r="BK293" s="14">
        <v>46210</v>
      </c>
      <c r="BL293" t="s">
        <v>973</v>
      </c>
      <c r="BM293" s="31">
        <v>46210.682199074072</v>
      </c>
      <c r="BZ293" s="14">
        <v>46210</v>
      </c>
      <c r="CA293" t="s">
        <v>973</v>
      </c>
      <c r="CB293" s="31">
        <v>46210.685428240744</v>
      </c>
      <c r="CC293" s="14">
        <v>46210</v>
      </c>
      <c r="CD293" t="s">
        <v>944</v>
      </c>
      <c r="CE293" s="31">
        <v>46210.691770833335</v>
      </c>
      <c r="CI293" s="14">
        <v>46210</v>
      </c>
      <c r="CJ293" t="s">
        <v>2394</v>
      </c>
      <c r="CK293" s="31">
        <v>46210.777696759258</v>
      </c>
      <c r="CP293" t="str">
        <f>VLOOKUP(A293,Sheet1!$A$2:$E$221,2,0)</f>
        <v>East Zone</v>
      </c>
    </row>
    <row r="294" spans="1:94" x14ac:dyDescent="0.35">
      <c r="A294" t="s">
        <v>5147</v>
      </c>
      <c r="B294">
        <v>111</v>
      </c>
      <c r="C294" t="s">
        <v>9332</v>
      </c>
      <c r="D294" t="s">
        <v>678</v>
      </c>
      <c r="E294" t="s">
        <v>354</v>
      </c>
      <c r="F294" t="s">
        <v>355</v>
      </c>
      <c r="G294" t="s">
        <v>358</v>
      </c>
      <c r="H294" t="s">
        <v>5160</v>
      </c>
      <c r="I294">
        <v>81750</v>
      </c>
      <c r="J294" t="s">
        <v>5161</v>
      </c>
      <c r="K294" t="s">
        <v>5162</v>
      </c>
      <c r="L294" t="s">
        <v>4622</v>
      </c>
      <c r="M294" t="s">
        <v>5163</v>
      </c>
      <c r="N294">
        <v>50000</v>
      </c>
      <c r="O294" t="s">
        <v>1228</v>
      </c>
      <c r="P294" t="s">
        <v>1229</v>
      </c>
      <c r="Q294" t="s">
        <v>5166</v>
      </c>
      <c r="R294">
        <v>7746923447</v>
      </c>
      <c r="S294" t="s">
        <v>13394</v>
      </c>
      <c r="T294"/>
      <c r="V294" s="14">
        <v>46206</v>
      </c>
      <c r="W294" t="s">
        <v>5165</v>
      </c>
      <c r="X294" s="31">
        <v>46206.589456018519</v>
      </c>
      <c r="AN294" s="14">
        <v>46206</v>
      </c>
      <c r="AO294" t="s">
        <v>1023</v>
      </c>
      <c r="AP294" s="31">
        <v>46206.658425925925</v>
      </c>
      <c r="AT294" s="31">
        <v>46206.658425925925</v>
      </c>
      <c r="AU294" s="14">
        <v>46206</v>
      </c>
      <c r="AV294" t="s">
        <v>1023</v>
      </c>
      <c r="AW294" t="s">
        <v>355</v>
      </c>
      <c r="AX294" t="s">
        <v>678</v>
      </c>
      <c r="AY294" s="14">
        <v>46210</v>
      </c>
      <c r="AZ294" t="s">
        <v>5159</v>
      </c>
      <c r="BA294" s="31">
        <v>46210.558333333334</v>
      </c>
      <c r="BB294" s="14">
        <v>46210</v>
      </c>
      <c r="BC294" t="s">
        <v>933</v>
      </c>
      <c r="BD294" s="31">
        <v>46210.568611111114</v>
      </c>
      <c r="BE294" s="14">
        <v>46210</v>
      </c>
      <c r="BF294" t="s">
        <v>4663</v>
      </c>
      <c r="BG294" s="31">
        <v>46210.639224537037</v>
      </c>
      <c r="BH294" s="14">
        <v>46210</v>
      </c>
      <c r="BI294" t="s">
        <v>973</v>
      </c>
      <c r="BJ294" s="31">
        <v>46210.678310185183</v>
      </c>
      <c r="BK294" s="14">
        <v>46210</v>
      </c>
      <c r="BL294" t="s">
        <v>973</v>
      </c>
      <c r="BM294" s="31">
        <v>46210.682175925926</v>
      </c>
      <c r="BZ294" s="14">
        <v>46210</v>
      </c>
      <c r="CA294" t="s">
        <v>973</v>
      </c>
      <c r="CB294" s="31">
        <v>46210.68540509259</v>
      </c>
      <c r="CC294" s="14">
        <v>46210</v>
      </c>
      <c r="CD294" t="s">
        <v>944</v>
      </c>
      <c r="CE294" s="31">
        <v>46210.691770833335</v>
      </c>
      <c r="CI294" s="14">
        <v>46210</v>
      </c>
      <c r="CJ294" t="s">
        <v>2394</v>
      </c>
      <c r="CK294" s="31">
        <v>46210.777696759258</v>
      </c>
      <c r="CP294" t="str">
        <f>VLOOKUP(A294,Sheet1!$A$2:$E$221,2,0)</f>
        <v>East Zone</v>
      </c>
    </row>
    <row r="295" spans="1:94" x14ac:dyDescent="0.35">
      <c r="A295" t="s">
        <v>5147</v>
      </c>
      <c r="B295">
        <v>111</v>
      </c>
      <c r="C295" t="s">
        <v>9332</v>
      </c>
      <c r="D295" t="s">
        <v>678</v>
      </c>
      <c r="E295" t="s">
        <v>354</v>
      </c>
      <c r="F295" t="s">
        <v>355</v>
      </c>
      <c r="G295" t="s">
        <v>358</v>
      </c>
      <c r="H295" t="s">
        <v>4254</v>
      </c>
      <c r="I295">
        <v>85352</v>
      </c>
      <c r="J295" t="s">
        <v>2133</v>
      </c>
      <c r="K295" t="s">
        <v>4256</v>
      </c>
      <c r="L295" t="s">
        <v>4622</v>
      </c>
      <c r="M295" t="s">
        <v>5167</v>
      </c>
      <c r="N295">
        <v>77000</v>
      </c>
      <c r="O295" t="s">
        <v>1025</v>
      </c>
      <c r="P295" t="s">
        <v>1026</v>
      </c>
      <c r="Q295" t="s">
        <v>5168</v>
      </c>
      <c r="R295">
        <v>3184677867</v>
      </c>
      <c r="S295" t="s">
        <v>13394</v>
      </c>
      <c r="T295"/>
      <c r="V295" s="14">
        <v>46206</v>
      </c>
      <c r="W295" t="s">
        <v>5169</v>
      </c>
      <c r="X295" s="31">
        <v>46206.481759259259</v>
      </c>
      <c r="AN295" s="14">
        <v>46206</v>
      </c>
      <c r="AO295" t="s">
        <v>1023</v>
      </c>
      <c r="AP295" s="31">
        <v>46206.587673611109</v>
      </c>
      <c r="AT295" s="31">
        <v>46206.587673611109</v>
      </c>
      <c r="AU295" s="14">
        <v>46206</v>
      </c>
      <c r="AV295" t="s">
        <v>1023</v>
      </c>
      <c r="AW295" t="s">
        <v>355</v>
      </c>
      <c r="AX295" t="s">
        <v>678</v>
      </c>
      <c r="AY295" s="14">
        <v>46206</v>
      </c>
      <c r="AZ295" t="s">
        <v>5169</v>
      </c>
      <c r="BA295" s="31">
        <v>46206.598344907405</v>
      </c>
      <c r="BB295" s="14">
        <v>46206</v>
      </c>
      <c r="BC295" t="s">
        <v>933</v>
      </c>
      <c r="BD295" s="31">
        <v>46206.615868055553</v>
      </c>
      <c r="BE295" s="14">
        <v>46206</v>
      </c>
      <c r="BF295" t="s">
        <v>4684</v>
      </c>
      <c r="BG295" s="31">
        <v>46206.659016203703</v>
      </c>
      <c r="BH295" s="14">
        <v>46206</v>
      </c>
      <c r="BI295" t="s">
        <v>972</v>
      </c>
      <c r="BJ295" s="31">
        <v>46206.692453703705</v>
      </c>
      <c r="BN295" s="14">
        <v>46206</v>
      </c>
      <c r="BO295" t="s">
        <v>972</v>
      </c>
      <c r="BP295" s="31">
        <v>46206.693229166667</v>
      </c>
      <c r="CP295" t="str">
        <f>VLOOKUP(A295,Sheet1!$A$2:$E$221,2,0)</f>
        <v>East Zone</v>
      </c>
    </row>
    <row r="296" spans="1:94" x14ac:dyDescent="0.35">
      <c r="A296" t="s">
        <v>5147</v>
      </c>
      <c r="B296">
        <v>111</v>
      </c>
      <c r="C296" t="s">
        <v>9332</v>
      </c>
      <c r="D296" t="s">
        <v>678</v>
      </c>
      <c r="E296" t="s">
        <v>354</v>
      </c>
      <c r="F296" t="s">
        <v>355</v>
      </c>
      <c r="G296" t="s">
        <v>358</v>
      </c>
      <c r="H296" t="s">
        <v>4254</v>
      </c>
      <c r="I296">
        <v>85352</v>
      </c>
      <c r="J296" t="s">
        <v>2133</v>
      </c>
      <c r="K296" t="s">
        <v>4256</v>
      </c>
      <c r="L296" t="s">
        <v>4622</v>
      </c>
      <c r="M296" t="s">
        <v>5170</v>
      </c>
      <c r="N296">
        <v>77000</v>
      </c>
      <c r="O296" t="s">
        <v>1025</v>
      </c>
      <c r="P296" t="s">
        <v>1026</v>
      </c>
      <c r="Q296" t="s">
        <v>5168</v>
      </c>
      <c r="R296">
        <v>3184677867</v>
      </c>
      <c r="S296" t="s">
        <v>13394</v>
      </c>
      <c r="T296"/>
      <c r="V296" s="14">
        <v>46205</v>
      </c>
      <c r="W296" t="s">
        <v>5169</v>
      </c>
      <c r="X296" s="31">
        <v>46205.466122685182</v>
      </c>
      <c r="AN296" s="14">
        <v>46205</v>
      </c>
      <c r="AO296" t="s">
        <v>1023</v>
      </c>
      <c r="AP296" s="31">
        <v>46205.617627314816</v>
      </c>
      <c r="AT296" s="31">
        <v>46205.617627314816</v>
      </c>
      <c r="AU296" s="14">
        <v>46205</v>
      </c>
      <c r="AV296" t="s">
        <v>1023</v>
      </c>
      <c r="AW296" t="s">
        <v>355</v>
      </c>
      <c r="AX296" t="s">
        <v>678</v>
      </c>
      <c r="AY296" s="14">
        <v>46205</v>
      </c>
      <c r="AZ296" t="s">
        <v>5159</v>
      </c>
      <c r="BA296" s="31">
        <v>46205.686168981483</v>
      </c>
      <c r="BB296" s="14">
        <v>46205</v>
      </c>
      <c r="BC296" t="s">
        <v>933</v>
      </c>
      <c r="BD296" s="31">
        <v>46205.691967592589</v>
      </c>
      <c r="BE296" s="14">
        <v>46205</v>
      </c>
      <c r="BF296" t="s">
        <v>4965</v>
      </c>
      <c r="BG296" s="31">
        <v>46205.700428240743</v>
      </c>
      <c r="BH296" s="14">
        <v>46205</v>
      </c>
      <c r="BI296" t="s">
        <v>942</v>
      </c>
      <c r="BJ296" s="31">
        <v>46205.759733796294</v>
      </c>
      <c r="BN296" s="14">
        <v>46205</v>
      </c>
      <c r="BO296" t="s">
        <v>942</v>
      </c>
      <c r="BP296" s="31">
        <v>46205.760231481479</v>
      </c>
      <c r="CP296" t="str">
        <f>VLOOKUP(A296,Sheet1!$A$2:$E$221,2,0)</f>
        <v>East Zone</v>
      </c>
    </row>
    <row r="297" spans="1:94" x14ac:dyDescent="0.35">
      <c r="A297" t="s">
        <v>5147</v>
      </c>
      <c r="B297">
        <v>111</v>
      </c>
      <c r="C297" t="s">
        <v>9332</v>
      </c>
      <c r="D297" t="s">
        <v>678</v>
      </c>
      <c r="E297" t="s">
        <v>354</v>
      </c>
      <c r="F297" t="s">
        <v>355</v>
      </c>
      <c r="G297" t="s">
        <v>358</v>
      </c>
      <c r="H297" t="s">
        <v>4254</v>
      </c>
      <c r="I297">
        <v>85352</v>
      </c>
      <c r="J297" t="s">
        <v>2133</v>
      </c>
      <c r="K297" t="s">
        <v>4256</v>
      </c>
      <c r="L297" t="s">
        <v>4622</v>
      </c>
      <c r="M297" t="s">
        <v>5170</v>
      </c>
      <c r="N297">
        <v>90000</v>
      </c>
      <c r="O297" t="s">
        <v>978</v>
      </c>
      <c r="P297" t="s">
        <v>979</v>
      </c>
      <c r="Q297" t="s">
        <v>4255</v>
      </c>
      <c r="R297">
        <v>4418885390</v>
      </c>
      <c r="S297" t="s">
        <v>13394</v>
      </c>
      <c r="T297"/>
      <c r="V297" s="14">
        <v>46205</v>
      </c>
      <c r="W297" t="s">
        <v>5169</v>
      </c>
      <c r="X297" s="31">
        <v>46205.466087962966</v>
      </c>
      <c r="AN297" s="14">
        <v>46205</v>
      </c>
      <c r="AO297" t="s">
        <v>1023</v>
      </c>
      <c r="AP297" s="31">
        <v>46205.617604166669</v>
      </c>
      <c r="AT297" s="31">
        <v>46205.617604166669</v>
      </c>
      <c r="AU297" s="14">
        <v>46205</v>
      </c>
      <c r="AV297" t="s">
        <v>1023</v>
      </c>
      <c r="AW297" t="s">
        <v>355</v>
      </c>
      <c r="AX297" t="s">
        <v>678</v>
      </c>
      <c r="AY297" s="14">
        <v>46205</v>
      </c>
      <c r="AZ297" t="s">
        <v>5159</v>
      </c>
      <c r="BA297" s="31">
        <v>46205.686145833337</v>
      </c>
      <c r="BB297" s="14">
        <v>46205</v>
      </c>
      <c r="BC297" t="s">
        <v>933</v>
      </c>
      <c r="BD297" s="31">
        <v>46205.691967592589</v>
      </c>
      <c r="BE297" s="14">
        <v>46205</v>
      </c>
      <c r="BF297" t="s">
        <v>4965</v>
      </c>
      <c r="BG297" s="31">
        <v>46205.700416666667</v>
      </c>
      <c r="BH297" s="14">
        <v>46205</v>
      </c>
      <c r="BI297" t="s">
        <v>942</v>
      </c>
      <c r="BJ297" s="31">
        <v>46205.759722222225</v>
      </c>
      <c r="BK297" s="14">
        <v>46205</v>
      </c>
      <c r="BL297" t="s">
        <v>937</v>
      </c>
      <c r="BM297" s="31">
        <v>46205.835578703707</v>
      </c>
      <c r="BN297" s="14">
        <v>46205</v>
      </c>
      <c r="BO297" t="s">
        <v>942</v>
      </c>
      <c r="BP297" s="31">
        <v>46205.76021990741</v>
      </c>
      <c r="BZ297" s="14">
        <v>46205</v>
      </c>
      <c r="CA297" t="s">
        <v>937</v>
      </c>
      <c r="CB297" s="31">
        <v>46205.862199074072</v>
      </c>
      <c r="CC297" s="14">
        <v>46205</v>
      </c>
      <c r="CD297" t="s">
        <v>938</v>
      </c>
      <c r="CE297" s="31">
        <v>46205.86519675926</v>
      </c>
      <c r="CI297" s="14">
        <v>46205</v>
      </c>
      <c r="CJ297" t="s">
        <v>1024</v>
      </c>
      <c r="CK297" s="31">
        <v>46205.881296296298</v>
      </c>
      <c r="CP297" t="str">
        <f>VLOOKUP(A297,Sheet1!$A$2:$E$221,2,0)</f>
        <v>East Zone</v>
      </c>
    </row>
    <row r="298" spans="1:94" x14ac:dyDescent="0.35">
      <c r="A298" t="s">
        <v>5147</v>
      </c>
      <c r="B298">
        <v>111</v>
      </c>
      <c r="C298" t="s">
        <v>9332</v>
      </c>
      <c r="D298" t="s">
        <v>678</v>
      </c>
      <c r="E298" t="s">
        <v>354</v>
      </c>
      <c r="F298" t="s">
        <v>355</v>
      </c>
      <c r="G298" t="s">
        <v>358</v>
      </c>
      <c r="H298" t="s">
        <v>10068</v>
      </c>
      <c r="I298">
        <v>91813</v>
      </c>
      <c r="J298" t="s">
        <v>3787</v>
      </c>
      <c r="K298" t="s">
        <v>3788</v>
      </c>
      <c r="L298" t="s">
        <v>4622</v>
      </c>
      <c r="M298" t="s">
        <v>10069</v>
      </c>
      <c r="N298">
        <v>90000</v>
      </c>
      <c r="O298" t="s">
        <v>9411</v>
      </c>
      <c r="P298" t="s">
        <v>9412</v>
      </c>
      <c r="Q298" t="s">
        <v>10070</v>
      </c>
      <c r="R298">
        <v>8872265751</v>
      </c>
      <c r="S298" t="s">
        <v>13394</v>
      </c>
      <c r="T298"/>
      <c r="V298" s="14">
        <v>46206</v>
      </c>
      <c r="W298" t="s">
        <v>5156</v>
      </c>
      <c r="X298" s="31">
        <v>46206.417326388888</v>
      </c>
      <c r="AN298" s="14">
        <v>46209</v>
      </c>
      <c r="AO298" t="s">
        <v>1023</v>
      </c>
      <c r="AP298" s="31">
        <v>46209.452789351853</v>
      </c>
      <c r="AT298" s="31">
        <v>46209.452789351853</v>
      </c>
      <c r="AU298" s="14">
        <v>46209</v>
      </c>
      <c r="AV298" t="s">
        <v>1023</v>
      </c>
      <c r="AW298" t="s">
        <v>355</v>
      </c>
      <c r="AX298" t="s">
        <v>678</v>
      </c>
      <c r="AY298" s="14">
        <v>46209</v>
      </c>
      <c r="AZ298" t="s">
        <v>5156</v>
      </c>
      <c r="BA298" s="31">
        <v>46209.458807870367</v>
      </c>
      <c r="BB298" s="14">
        <v>46209</v>
      </c>
      <c r="BC298" t="s">
        <v>933</v>
      </c>
      <c r="BD298" s="31">
        <v>46209.46775462963</v>
      </c>
      <c r="BE298" s="14">
        <v>46209</v>
      </c>
      <c r="BF298" t="s">
        <v>5362</v>
      </c>
      <c r="BG298" s="31">
        <v>46209.586296296293</v>
      </c>
      <c r="BH298" s="14">
        <v>46209</v>
      </c>
      <c r="BI298" t="s">
        <v>1028</v>
      </c>
      <c r="BJ298" s="31">
        <v>46209.606782407405</v>
      </c>
      <c r="BK298" s="14">
        <v>46209</v>
      </c>
      <c r="BL298" t="s">
        <v>1028</v>
      </c>
      <c r="BM298" s="31">
        <v>46209.608854166669</v>
      </c>
      <c r="BN298" s="14">
        <v>46209</v>
      </c>
      <c r="BO298" t="s">
        <v>937</v>
      </c>
      <c r="BP298" s="31">
        <v>46209.666296296295</v>
      </c>
      <c r="BZ298" s="14">
        <v>46209</v>
      </c>
      <c r="CA298" t="s">
        <v>973</v>
      </c>
      <c r="CB298" s="31">
        <v>46209.709907407407</v>
      </c>
      <c r="CC298" s="14">
        <v>46209</v>
      </c>
      <c r="CD298" t="s">
        <v>973</v>
      </c>
      <c r="CE298" s="31">
        <v>46209.710324074076</v>
      </c>
      <c r="CI298" s="14">
        <v>46209</v>
      </c>
      <c r="CJ298" t="s">
        <v>1024</v>
      </c>
      <c r="CK298" s="31">
        <v>46209.756886574076</v>
      </c>
      <c r="CP298" t="str">
        <f>VLOOKUP(A298,Sheet1!$A$2:$E$221,2,0)</f>
        <v>East Zone</v>
      </c>
    </row>
    <row r="299" spans="1:94" x14ac:dyDescent="0.35">
      <c r="A299" t="s">
        <v>5147</v>
      </c>
      <c r="B299">
        <v>111</v>
      </c>
      <c r="C299" t="s">
        <v>9332</v>
      </c>
      <c r="D299" t="s">
        <v>678</v>
      </c>
      <c r="E299" t="s">
        <v>354</v>
      </c>
      <c r="F299" t="s">
        <v>355</v>
      </c>
      <c r="G299" t="s">
        <v>358</v>
      </c>
      <c r="H299" t="s">
        <v>11945</v>
      </c>
      <c r="I299">
        <v>92937</v>
      </c>
      <c r="J299" t="s">
        <v>5149</v>
      </c>
      <c r="K299" t="s">
        <v>5150</v>
      </c>
      <c r="L299" t="s">
        <v>4622</v>
      </c>
      <c r="M299" t="s">
        <v>11946</v>
      </c>
      <c r="N299">
        <v>45000</v>
      </c>
      <c r="O299" t="s">
        <v>4598</v>
      </c>
      <c r="P299" t="s">
        <v>4599</v>
      </c>
      <c r="Q299" t="s">
        <v>11947</v>
      </c>
      <c r="R299">
        <v>2511291264</v>
      </c>
      <c r="S299" t="s">
        <v>13394</v>
      </c>
      <c r="T299"/>
      <c r="V299" s="14">
        <v>46210</v>
      </c>
      <c r="W299" t="s">
        <v>5152</v>
      </c>
      <c r="X299" s="31">
        <v>46210.423645833333</v>
      </c>
      <c r="AN299" s="14">
        <v>46210</v>
      </c>
      <c r="AO299" t="s">
        <v>1023</v>
      </c>
      <c r="AP299" s="31">
        <v>46210.478483796294</v>
      </c>
      <c r="AT299" s="31">
        <v>46210.478483796294</v>
      </c>
      <c r="AU299" s="14">
        <v>46210</v>
      </c>
      <c r="AV299" t="s">
        <v>1023</v>
      </c>
      <c r="AW299" t="s">
        <v>355</v>
      </c>
      <c r="AX299" t="s">
        <v>678</v>
      </c>
      <c r="AY299" s="14">
        <v>46210</v>
      </c>
      <c r="AZ299" t="s">
        <v>5152</v>
      </c>
      <c r="BA299" s="31">
        <v>46210.516423611109</v>
      </c>
      <c r="BB299" s="14">
        <v>46210</v>
      </c>
      <c r="BC299" t="s">
        <v>933</v>
      </c>
      <c r="BD299" s="31">
        <v>46210.526331018518</v>
      </c>
      <c r="BE299" s="14">
        <v>46210</v>
      </c>
      <c r="BF299" t="s">
        <v>4657</v>
      </c>
      <c r="BG299" s="31">
        <v>46210.589594907404</v>
      </c>
      <c r="BH299" s="14">
        <v>46210</v>
      </c>
      <c r="BI299" t="s">
        <v>973</v>
      </c>
      <c r="BJ299" s="31">
        <v>46210.622662037036</v>
      </c>
      <c r="BK299" s="14">
        <v>46210</v>
      </c>
      <c r="BL299" t="s">
        <v>973</v>
      </c>
      <c r="BM299" s="31">
        <v>46210.642523148148</v>
      </c>
      <c r="BN299" s="14">
        <v>46210</v>
      </c>
      <c r="BO299" t="s">
        <v>973</v>
      </c>
      <c r="BP299" s="31">
        <v>46210.623842592591</v>
      </c>
      <c r="BZ299" s="14">
        <v>46210</v>
      </c>
      <c r="CA299" t="s">
        <v>973</v>
      </c>
      <c r="CB299" s="31">
        <v>46210.656504629631</v>
      </c>
      <c r="CC299" s="14">
        <v>46210</v>
      </c>
      <c r="CD299" t="s">
        <v>944</v>
      </c>
      <c r="CE299" s="31">
        <v>46210.665891203702</v>
      </c>
      <c r="CI299" s="14">
        <v>46210</v>
      </c>
      <c r="CJ299" t="s">
        <v>2394</v>
      </c>
      <c r="CK299" s="31">
        <v>46210.695289351854</v>
      </c>
      <c r="CP299" t="str">
        <f>VLOOKUP(A299,Sheet1!$A$2:$E$221,2,0)</f>
        <v>East Zone</v>
      </c>
    </row>
    <row r="300" spans="1:94" x14ac:dyDescent="0.35">
      <c r="A300" t="s">
        <v>5147</v>
      </c>
      <c r="B300">
        <v>111</v>
      </c>
      <c r="C300" t="s">
        <v>9332</v>
      </c>
      <c r="D300" t="s">
        <v>678</v>
      </c>
      <c r="E300" t="s">
        <v>354</v>
      </c>
      <c r="F300" t="s">
        <v>355</v>
      </c>
      <c r="G300" t="s">
        <v>358</v>
      </c>
      <c r="H300" t="s">
        <v>5171</v>
      </c>
      <c r="I300">
        <v>101348</v>
      </c>
      <c r="J300" t="s">
        <v>5161</v>
      </c>
      <c r="K300" t="s">
        <v>5162</v>
      </c>
      <c r="L300" t="s">
        <v>4622</v>
      </c>
      <c r="M300" t="s">
        <v>5172</v>
      </c>
      <c r="N300">
        <v>45000</v>
      </c>
      <c r="O300" t="s">
        <v>4598</v>
      </c>
      <c r="P300" t="s">
        <v>4599</v>
      </c>
      <c r="Q300" t="s">
        <v>5173</v>
      </c>
      <c r="R300">
        <v>5913197236</v>
      </c>
      <c r="S300" t="s">
        <v>13394</v>
      </c>
      <c r="T300"/>
      <c r="V300" s="14">
        <v>46204</v>
      </c>
      <c r="W300" t="s">
        <v>5165</v>
      </c>
      <c r="X300" s="31">
        <v>46204.395370370374</v>
      </c>
      <c r="AN300" s="14">
        <v>46206</v>
      </c>
      <c r="AO300" t="s">
        <v>1023</v>
      </c>
      <c r="AP300" s="31">
        <v>46206.470034722224</v>
      </c>
      <c r="AT300" s="31">
        <v>46206.470034722224</v>
      </c>
      <c r="AU300" s="14">
        <v>46206</v>
      </c>
      <c r="AV300" t="s">
        <v>1023</v>
      </c>
      <c r="AW300" t="s">
        <v>355</v>
      </c>
      <c r="AX300" t="s">
        <v>678</v>
      </c>
      <c r="AY300" s="14">
        <v>46206</v>
      </c>
      <c r="AZ300" t="s">
        <v>5159</v>
      </c>
      <c r="BA300" s="31">
        <v>46206.476504629631</v>
      </c>
      <c r="BB300" s="14">
        <v>46206</v>
      </c>
      <c r="BC300" t="s">
        <v>933</v>
      </c>
      <c r="BD300" s="31">
        <v>46206.48542824074</v>
      </c>
      <c r="BE300" s="14">
        <v>46206</v>
      </c>
      <c r="BF300" t="s">
        <v>4643</v>
      </c>
      <c r="BG300" s="31">
        <v>46206.519097222219</v>
      </c>
      <c r="BH300" s="14">
        <v>46206</v>
      </c>
      <c r="BI300" t="s">
        <v>943</v>
      </c>
      <c r="BJ300" s="31">
        <v>46206.591886574075</v>
      </c>
      <c r="BK300" s="14">
        <v>46206</v>
      </c>
      <c r="BL300" t="s">
        <v>943</v>
      </c>
      <c r="BM300" s="31">
        <v>46206.609375</v>
      </c>
      <c r="BZ300" s="14">
        <v>46206</v>
      </c>
      <c r="CA300" t="s">
        <v>943</v>
      </c>
      <c r="CB300" s="31">
        <v>46206.617858796293</v>
      </c>
      <c r="CC300" s="14">
        <v>46206</v>
      </c>
      <c r="CD300" t="s">
        <v>938</v>
      </c>
      <c r="CE300" s="31">
        <v>46206.630648148152</v>
      </c>
      <c r="CI300" s="14">
        <v>46209</v>
      </c>
      <c r="CJ300" t="s">
        <v>2394</v>
      </c>
      <c r="CK300" s="31">
        <v>46209.636620370373</v>
      </c>
      <c r="CP300" t="str">
        <f>VLOOKUP(A300,Sheet1!$A$2:$E$221,2,0)</f>
        <v>East Zone</v>
      </c>
    </row>
    <row r="301" spans="1:94" x14ac:dyDescent="0.35">
      <c r="A301" t="s">
        <v>5147</v>
      </c>
      <c r="B301">
        <v>111</v>
      </c>
      <c r="C301" t="s">
        <v>9332</v>
      </c>
      <c r="D301" t="s">
        <v>678</v>
      </c>
      <c r="E301" t="s">
        <v>354</v>
      </c>
      <c r="F301" t="s">
        <v>355</v>
      </c>
      <c r="G301" t="s">
        <v>358</v>
      </c>
      <c r="H301" t="s">
        <v>11948</v>
      </c>
      <c r="I301">
        <v>121540</v>
      </c>
      <c r="J301" t="s">
        <v>3787</v>
      </c>
      <c r="K301" t="s">
        <v>3788</v>
      </c>
      <c r="L301" t="s">
        <v>4622</v>
      </c>
      <c r="M301" t="s">
        <v>11949</v>
      </c>
      <c r="N301">
        <v>90000</v>
      </c>
      <c r="O301" t="s">
        <v>978</v>
      </c>
      <c r="P301" t="s">
        <v>979</v>
      </c>
      <c r="Q301" t="s">
        <v>4503</v>
      </c>
      <c r="R301">
        <v>7937318654</v>
      </c>
      <c r="S301" t="s">
        <v>13394</v>
      </c>
      <c r="T301"/>
      <c r="V301" s="14">
        <v>46210</v>
      </c>
      <c r="W301" t="s">
        <v>5156</v>
      </c>
      <c r="X301" s="31">
        <v>46210.299131944441</v>
      </c>
      <c r="AN301" s="14">
        <v>46210</v>
      </c>
      <c r="AO301" t="s">
        <v>1023</v>
      </c>
      <c r="AP301" s="31">
        <v>46210.398877314816</v>
      </c>
      <c r="AT301" s="31">
        <v>46210.398877314816</v>
      </c>
      <c r="AU301" s="14">
        <v>46210</v>
      </c>
      <c r="AV301" t="s">
        <v>1023</v>
      </c>
      <c r="AW301" t="s">
        <v>355</v>
      </c>
      <c r="AX301" t="s">
        <v>678</v>
      </c>
      <c r="AY301" s="14">
        <v>46210</v>
      </c>
      <c r="AZ301" t="s">
        <v>2394</v>
      </c>
      <c r="BA301" s="31">
        <v>46210.40388888889</v>
      </c>
      <c r="BB301" s="14">
        <v>46210</v>
      </c>
      <c r="BC301" t="s">
        <v>933</v>
      </c>
      <c r="BD301" s="31">
        <v>46210.434560185182</v>
      </c>
      <c r="BE301" s="14">
        <v>46210</v>
      </c>
      <c r="BF301" t="s">
        <v>4757</v>
      </c>
      <c r="BG301" s="31">
        <v>46210.476018518515</v>
      </c>
      <c r="BH301" s="14">
        <v>46210</v>
      </c>
      <c r="BI301" t="s">
        <v>973</v>
      </c>
      <c r="BJ301" s="31">
        <v>46210.505347222221</v>
      </c>
      <c r="BK301" s="14">
        <v>46210</v>
      </c>
      <c r="BL301" t="s">
        <v>973</v>
      </c>
      <c r="BM301" s="31">
        <v>46210.506678240738</v>
      </c>
      <c r="BZ301" s="14">
        <v>46210</v>
      </c>
      <c r="CA301" t="s">
        <v>973</v>
      </c>
      <c r="CB301" s="31">
        <v>46210.51734953704</v>
      </c>
      <c r="CC301" s="14">
        <v>46210</v>
      </c>
      <c r="CD301" t="s">
        <v>957</v>
      </c>
      <c r="CE301" s="31">
        <v>46210.54246527778</v>
      </c>
      <c r="CI301" s="14">
        <v>46210</v>
      </c>
      <c r="CJ301" t="s">
        <v>2394</v>
      </c>
      <c r="CK301" s="31">
        <v>46210.789074074077</v>
      </c>
      <c r="CP301" t="str">
        <f>VLOOKUP(A301,Sheet1!$A$2:$E$221,2,0)</f>
        <v>East Zone</v>
      </c>
    </row>
    <row r="302" spans="1:94" x14ac:dyDescent="0.35">
      <c r="A302" t="s">
        <v>5147</v>
      </c>
      <c r="B302">
        <v>111</v>
      </c>
      <c r="C302" t="s">
        <v>9332</v>
      </c>
      <c r="D302" t="s">
        <v>678</v>
      </c>
      <c r="E302" t="s">
        <v>354</v>
      </c>
      <c r="F302" t="s">
        <v>355</v>
      </c>
      <c r="G302" t="s">
        <v>358</v>
      </c>
      <c r="H302" t="s">
        <v>5174</v>
      </c>
      <c r="I302">
        <v>144719</v>
      </c>
      <c r="J302" t="s">
        <v>5175</v>
      </c>
      <c r="K302" t="s">
        <v>5176</v>
      </c>
      <c r="L302" t="s">
        <v>4622</v>
      </c>
      <c r="M302" t="s">
        <v>5177</v>
      </c>
      <c r="N302">
        <v>77000</v>
      </c>
      <c r="O302" t="s">
        <v>1025</v>
      </c>
      <c r="P302" t="s">
        <v>1026</v>
      </c>
      <c r="Q302" t="s">
        <v>5178</v>
      </c>
      <c r="R302">
        <v>2241601178</v>
      </c>
      <c r="S302" t="s">
        <v>13394</v>
      </c>
      <c r="T302"/>
      <c r="V302" s="14">
        <v>46204</v>
      </c>
      <c r="W302" t="s">
        <v>1024</v>
      </c>
      <c r="X302" s="31">
        <v>46204.461481481485</v>
      </c>
      <c r="AN302" s="14">
        <v>46204</v>
      </c>
      <c r="AO302" t="s">
        <v>1023</v>
      </c>
      <c r="AP302" s="31">
        <v>46204.535752314812</v>
      </c>
      <c r="AT302" s="31">
        <v>46204.535752314812</v>
      </c>
      <c r="AU302" s="14">
        <v>46204</v>
      </c>
      <c r="AV302" t="s">
        <v>1023</v>
      </c>
      <c r="AW302" t="s">
        <v>355</v>
      </c>
      <c r="AX302" t="s">
        <v>678</v>
      </c>
      <c r="AY302" s="14">
        <v>46204</v>
      </c>
      <c r="AZ302" t="s">
        <v>5179</v>
      </c>
      <c r="BA302" s="31">
        <v>46204.577951388892</v>
      </c>
      <c r="BB302" s="14">
        <v>46204</v>
      </c>
      <c r="BC302" t="s">
        <v>933</v>
      </c>
      <c r="BD302" s="31">
        <v>46204.587604166663</v>
      </c>
      <c r="BE302" s="14">
        <v>46204</v>
      </c>
      <c r="BF302" t="s">
        <v>4684</v>
      </c>
      <c r="BG302" s="31">
        <v>46204.642465277779</v>
      </c>
      <c r="BH302" s="14">
        <v>46204</v>
      </c>
      <c r="BI302" t="s">
        <v>937</v>
      </c>
      <c r="BJ302" s="31">
        <v>46204.677928240744</v>
      </c>
      <c r="BK302" s="14">
        <v>46204</v>
      </c>
      <c r="BL302" t="s">
        <v>937</v>
      </c>
      <c r="BM302" s="31">
        <v>46204.67900462963</v>
      </c>
      <c r="BZ302" s="14">
        <v>46204</v>
      </c>
      <c r="CA302" t="s">
        <v>937</v>
      </c>
      <c r="CB302" s="31">
        <v>46204.685196759259</v>
      </c>
      <c r="CC302" s="14">
        <v>46204</v>
      </c>
      <c r="CD302" t="s">
        <v>944</v>
      </c>
      <c r="CE302" s="31">
        <v>46204.696296296293</v>
      </c>
      <c r="CI302" s="14">
        <v>46204</v>
      </c>
      <c r="CJ302" t="s">
        <v>1024</v>
      </c>
      <c r="CK302" s="31">
        <v>46204.763807870368</v>
      </c>
      <c r="CP302" t="str">
        <f>VLOOKUP(A302,Sheet1!$A$2:$E$221,2,0)</f>
        <v>East Zone</v>
      </c>
    </row>
    <row r="303" spans="1:94" x14ac:dyDescent="0.35">
      <c r="A303" t="s">
        <v>5147</v>
      </c>
      <c r="B303">
        <v>111</v>
      </c>
      <c r="C303" t="s">
        <v>9332</v>
      </c>
      <c r="D303" t="s">
        <v>678</v>
      </c>
      <c r="E303" t="s">
        <v>354</v>
      </c>
      <c r="F303" t="s">
        <v>355</v>
      </c>
      <c r="G303" t="s">
        <v>358</v>
      </c>
      <c r="H303" t="s">
        <v>4313</v>
      </c>
      <c r="I303">
        <v>212854</v>
      </c>
      <c r="J303" t="s">
        <v>2133</v>
      </c>
      <c r="K303" t="s">
        <v>4256</v>
      </c>
      <c r="L303" t="s">
        <v>4622</v>
      </c>
      <c r="M303" t="s">
        <v>5180</v>
      </c>
      <c r="N303">
        <v>77000</v>
      </c>
      <c r="O303" t="s">
        <v>1025</v>
      </c>
      <c r="P303" t="s">
        <v>1026</v>
      </c>
      <c r="Q303" t="s">
        <v>980</v>
      </c>
      <c r="R303">
        <v>7072063909</v>
      </c>
      <c r="S303" t="s">
        <v>683</v>
      </c>
      <c r="T303" t="s">
        <v>13268</v>
      </c>
      <c r="U303" s="1">
        <v>46205</v>
      </c>
      <c r="V303" s="14">
        <v>46204</v>
      </c>
      <c r="W303" t="s">
        <v>5169</v>
      </c>
      <c r="X303" s="31">
        <v>46204.720324074071</v>
      </c>
      <c r="AN303" s="14">
        <v>46205</v>
      </c>
      <c r="AO303" t="s">
        <v>1023</v>
      </c>
      <c r="AP303" s="31">
        <v>46205.600821759261</v>
      </c>
      <c r="AT303" s="31">
        <v>46205.600821759261</v>
      </c>
      <c r="AU303" s="14">
        <v>46205</v>
      </c>
      <c r="AV303" t="s">
        <v>1023</v>
      </c>
      <c r="AW303" t="s">
        <v>355</v>
      </c>
      <c r="AX303" t="s">
        <v>678</v>
      </c>
      <c r="AY303" s="14">
        <v>46205</v>
      </c>
      <c r="AZ303" t="s">
        <v>1024</v>
      </c>
      <c r="BA303" s="31">
        <v>46205.607418981483</v>
      </c>
      <c r="BB303" s="14">
        <v>46205</v>
      </c>
      <c r="BC303" t="s">
        <v>933</v>
      </c>
      <c r="BD303" s="31">
        <v>46205.613483796296</v>
      </c>
      <c r="BE303" s="14">
        <v>46205</v>
      </c>
      <c r="BF303" t="s">
        <v>4808</v>
      </c>
      <c r="BG303" s="31">
        <v>46205.634583333333</v>
      </c>
      <c r="BH303" s="14">
        <v>46205</v>
      </c>
      <c r="BI303" t="s">
        <v>937</v>
      </c>
      <c r="BJ303" s="31">
        <v>46205.698576388888</v>
      </c>
      <c r="BK303" s="14">
        <v>46205</v>
      </c>
      <c r="BL303" t="s">
        <v>943</v>
      </c>
      <c r="BM303" s="31">
        <v>46205.772418981483</v>
      </c>
      <c r="BN303" s="14">
        <v>46205</v>
      </c>
      <c r="BO303" t="s">
        <v>937</v>
      </c>
      <c r="BP303" s="31">
        <v>46205.699259259258</v>
      </c>
      <c r="BZ303" s="14">
        <v>46205</v>
      </c>
      <c r="CA303" t="s">
        <v>943</v>
      </c>
      <c r="CB303" s="31">
        <v>46205.778402777774</v>
      </c>
      <c r="CC303" s="14">
        <v>46205</v>
      </c>
      <c r="CD303" t="s">
        <v>938</v>
      </c>
      <c r="CE303" s="31">
        <v>46205.786030092589</v>
      </c>
      <c r="CI303" s="14">
        <v>46205</v>
      </c>
      <c r="CJ303" t="s">
        <v>1024</v>
      </c>
      <c r="CK303" s="31">
        <v>46205.798796296294</v>
      </c>
      <c r="CP303" t="str">
        <f>VLOOKUP(A303,Sheet1!$A$2:$E$221,2,0)</f>
        <v>East Zone</v>
      </c>
    </row>
    <row r="304" spans="1:94" x14ac:dyDescent="0.35">
      <c r="A304" t="s">
        <v>5147</v>
      </c>
      <c r="B304">
        <v>111</v>
      </c>
      <c r="C304" t="s">
        <v>9332</v>
      </c>
      <c r="D304" t="s">
        <v>678</v>
      </c>
      <c r="E304" t="s">
        <v>354</v>
      </c>
      <c r="F304" t="s">
        <v>355</v>
      </c>
      <c r="G304" t="s">
        <v>358</v>
      </c>
      <c r="H304" t="s">
        <v>5181</v>
      </c>
      <c r="I304">
        <v>270743</v>
      </c>
      <c r="J304" t="s">
        <v>5149</v>
      </c>
      <c r="K304" t="s">
        <v>5150</v>
      </c>
      <c r="L304" t="s">
        <v>4622</v>
      </c>
      <c r="M304" t="s">
        <v>5182</v>
      </c>
      <c r="N304">
        <v>77000</v>
      </c>
      <c r="O304" t="s">
        <v>1025</v>
      </c>
      <c r="P304" t="s">
        <v>1026</v>
      </c>
      <c r="Q304" t="s">
        <v>5183</v>
      </c>
      <c r="R304">
        <v>7510051978</v>
      </c>
      <c r="S304" t="s">
        <v>13394</v>
      </c>
      <c r="T304"/>
      <c r="V304" s="14">
        <v>46205</v>
      </c>
      <c r="W304" t="s">
        <v>5152</v>
      </c>
      <c r="X304" s="31">
        <v>46205.38689814815</v>
      </c>
      <c r="AN304" s="14">
        <v>46205</v>
      </c>
      <c r="AO304" t="s">
        <v>1023</v>
      </c>
      <c r="AP304" s="31">
        <v>46205.417384259257</v>
      </c>
      <c r="AT304" s="31">
        <v>46205.417384259257</v>
      </c>
      <c r="AU304" s="14">
        <v>46205</v>
      </c>
      <c r="AV304" t="s">
        <v>1023</v>
      </c>
      <c r="AW304" t="s">
        <v>355</v>
      </c>
      <c r="AX304" t="s">
        <v>678</v>
      </c>
      <c r="AY304" s="14">
        <v>46205</v>
      </c>
      <c r="AZ304" t="s">
        <v>5152</v>
      </c>
      <c r="BA304" s="31">
        <v>46205.433923611112</v>
      </c>
      <c r="BB304" s="14">
        <v>46205</v>
      </c>
      <c r="BC304" t="s">
        <v>933</v>
      </c>
      <c r="BD304" s="31">
        <v>46205.437997685185</v>
      </c>
      <c r="BE304" s="14">
        <v>46205</v>
      </c>
      <c r="BF304" t="s">
        <v>4640</v>
      </c>
      <c r="BG304" s="31">
        <v>46205.449120370373</v>
      </c>
      <c r="BH304" s="14">
        <v>46205</v>
      </c>
      <c r="BI304" t="s">
        <v>972</v>
      </c>
      <c r="BJ304" s="31">
        <v>46205.484675925924</v>
      </c>
      <c r="BK304" s="14">
        <v>46205</v>
      </c>
      <c r="BL304" t="s">
        <v>972</v>
      </c>
      <c r="BM304" s="31">
        <v>46205.48605324074</v>
      </c>
      <c r="BZ304" s="14">
        <v>46205</v>
      </c>
      <c r="CA304" t="s">
        <v>972</v>
      </c>
      <c r="CB304" s="31">
        <v>46205.489918981482</v>
      </c>
      <c r="CC304" s="14">
        <v>46205</v>
      </c>
      <c r="CD304" t="s">
        <v>944</v>
      </c>
      <c r="CE304" s="31">
        <v>46205.503113425926</v>
      </c>
      <c r="CI304" s="14">
        <v>46205</v>
      </c>
      <c r="CJ304" t="s">
        <v>2394</v>
      </c>
      <c r="CK304" s="31">
        <v>46205.764456018522</v>
      </c>
      <c r="CP304" t="str">
        <f>VLOOKUP(A304,Sheet1!$A$2:$E$221,2,0)</f>
        <v>East Zone</v>
      </c>
    </row>
    <row r="305" spans="1:94" x14ac:dyDescent="0.35">
      <c r="A305" t="s">
        <v>5184</v>
      </c>
      <c r="B305">
        <v>112</v>
      </c>
      <c r="C305" t="s">
        <v>9332</v>
      </c>
      <c r="D305" t="s">
        <v>678</v>
      </c>
      <c r="E305" t="s">
        <v>82</v>
      </c>
      <c r="F305" t="s">
        <v>356</v>
      </c>
      <c r="G305" t="s">
        <v>358</v>
      </c>
      <c r="H305" t="s">
        <v>4584</v>
      </c>
      <c r="I305">
        <v>52699</v>
      </c>
      <c r="J305" t="s">
        <v>4585</v>
      </c>
      <c r="K305" t="s">
        <v>4586</v>
      </c>
      <c r="L305" t="s">
        <v>4622</v>
      </c>
      <c r="M305" t="s">
        <v>5185</v>
      </c>
      <c r="N305">
        <v>77000</v>
      </c>
      <c r="O305" t="s">
        <v>1025</v>
      </c>
      <c r="P305" t="s">
        <v>1026</v>
      </c>
      <c r="Q305" t="s">
        <v>1629</v>
      </c>
      <c r="R305">
        <v>4921094842</v>
      </c>
      <c r="S305" t="s">
        <v>13394</v>
      </c>
      <c r="T305"/>
      <c r="V305" s="14">
        <v>46206</v>
      </c>
      <c r="W305" t="s">
        <v>5186</v>
      </c>
      <c r="X305" s="31">
        <v>46206.66064814815</v>
      </c>
      <c r="AN305" s="14">
        <v>46206</v>
      </c>
      <c r="AO305" t="s">
        <v>5187</v>
      </c>
      <c r="AP305" s="31">
        <v>46206.693368055552</v>
      </c>
      <c r="AT305" s="31">
        <v>46206.693368055552</v>
      </c>
      <c r="AU305" s="14">
        <v>46206</v>
      </c>
      <c r="AV305" t="s">
        <v>5187</v>
      </c>
      <c r="AW305" t="s">
        <v>356</v>
      </c>
      <c r="AX305" t="s">
        <v>678</v>
      </c>
      <c r="AY305" s="14">
        <v>46206</v>
      </c>
      <c r="AZ305" t="s">
        <v>5186</v>
      </c>
      <c r="BA305" s="31">
        <v>46206.701192129629</v>
      </c>
      <c r="BB305" s="14">
        <v>46206</v>
      </c>
      <c r="BC305" t="s">
        <v>933</v>
      </c>
      <c r="BD305" s="31">
        <v>46206.7108912037</v>
      </c>
      <c r="BE305" s="14">
        <v>46206</v>
      </c>
      <c r="BF305" t="s">
        <v>4757</v>
      </c>
      <c r="BG305" s="31">
        <v>46206.720289351855</v>
      </c>
      <c r="BH305" s="14">
        <v>46206</v>
      </c>
      <c r="BI305" t="s">
        <v>937</v>
      </c>
      <c r="BJ305" s="31">
        <v>46206.748310185183</v>
      </c>
      <c r="BK305" s="14">
        <v>46206</v>
      </c>
      <c r="BL305" t="s">
        <v>937</v>
      </c>
      <c r="BM305" s="31">
        <v>46206.750081018516</v>
      </c>
      <c r="BZ305" s="14">
        <v>46206</v>
      </c>
      <c r="CA305" t="s">
        <v>937</v>
      </c>
      <c r="CB305" s="31">
        <v>46206.761030092595</v>
      </c>
      <c r="CC305" s="14">
        <v>46206</v>
      </c>
      <c r="CD305" t="s">
        <v>944</v>
      </c>
      <c r="CE305" s="31">
        <v>46206.770833333336</v>
      </c>
      <c r="CI305" s="14">
        <v>46206</v>
      </c>
      <c r="CJ305" t="s">
        <v>5188</v>
      </c>
      <c r="CK305" s="31">
        <v>46206.799201388887</v>
      </c>
      <c r="CP305" t="str">
        <f>VLOOKUP(A305,Sheet1!$A$2:$E$221,2,0)</f>
        <v>East Zone</v>
      </c>
    </row>
    <row r="306" spans="1:94" x14ac:dyDescent="0.35">
      <c r="A306" t="s">
        <v>5184</v>
      </c>
      <c r="B306">
        <v>112</v>
      </c>
      <c r="C306" t="s">
        <v>9332</v>
      </c>
      <c r="D306" t="s">
        <v>678</v>
      </c>
      <c r="E306" t="s">
        <v>82</v>
      </c>
      <c r="F306" t="s">
        <v>356</v>
      </c>
      <c r="G306" t="s">
        <v>358</v>
      </c>
      <c r="H306" t="s">
        <v>11950</v>
      </c>
      <c r="I306">
        <v>93892</v>
      </c>
      <c r="J306" t="s">
        <v>10072</v>
      </c>
      <c r="K306" t="s">
        <v>10073</v>
      </c>
      <c r="L306" t="s">
        <v>4622</v>
      </c>
      <c r="M306" t="s">
        <v>11951</v>
      </c>
      <c r="N306">
        <v>90000</v>
      </c>
      <c r="O306" t="s">
        <v>978</v>
      </c>
      <c r="P306" t="s">
        <v>979</v>
      </c>
      <c r="Q306" t="s">
        <v>11952</v>
      </c>
      <c r="R306">
        <v>4426367370</v>
      </c>
      <c r="S306" t="s">
        <v>13394</v>
      </c>
      <c r="T306"/>
      <c r="V306" s="14">
        <v>46209</v>
      </c>
      <c r="W306" t="s">
        <v>11953</v>
      </c>
      <c r="X306" s="31">
        <v>46209.69021990741</v>
      </c>
      <c r="AN306" s="14">
        <v>46210</v>
      </c>
      <c r="AO306" t="s">
        <v>5187</v>
      </c>
      <c r="AP306" s="31">
        <v>46210.400543981479</v>
      </c>
      <c r="AT306" s="31">
        <v>46210.400543981479</v>
      </c>
      <c r="AU306" s="14">
        <v>46210</v>
      </c>
      <c r="AV306" t="s">
        <v>5187</v>
      </c>
      <c r="AW306" t="s">
        <v>356</v>
      </c>
      <c r="AX306" t="s">
        <v>678</v>
      </c>
      <c r="AY306" s="14">
        <v>46210</v>
      </c>
      <c r="AZ306" t="s">
        <v>5187</v>
      </c>
      <c r="BA306" s="31">
        <v>46210.458935185183</v>
      </c>
      <c r="BB306" s="14">
        <v>46210</v>
      </c>
      <c r="BC306" t="s">
        <v>933</v>
      </c>
      <c r="BD306" s="31">
        <v>46210.461435185185</v>
      </c>
      <c r="BE306" s="14">
        <v>46210</v>
      </c>
      <c r="BF306" t="s">
        <v>4808</v>
      </c>
      <c r="BG306" s="31">
        <v>46210.482141203705</v>
      </c>
      <c r="BH306" s="14">
        <v>46210</v>
      </c>
      <c r="BI306" t="s">
        <v>973</v>
      </c>
      <c r="BJ306" s="31">
        <v>46210.507071759261</v>
      </c>
      <c r="BK306" s="14">
        <v>46210</v>
      </c>
      <c r="BL306" t="s">
        <v>973</v>
      </c>
      <c r="BM306" s="31">
        <v>46210.508449074077</v>
      </c>
      <c r="BZ306" s="14">
        <v>46210</v>
      </c>
      <c r="CA306" t="s">
        <v>973</v>
      </c>
      <c r="CB306" s="31">
        <v>46210.517361111109</v>
      </c>
      <c r="CC306" s="14">
        <v>46210</v>
      </c>
      <c r="CD306" t="s">
        <v>957</v>
      </c>
      <c r="CE306" s="31">
        <v>46210.541990740741</v>
      </c>
      <c r="CI306" s="14">
        <v>46210</v>
      </c>
      <c r="CJ306" t="s">
        <v>5188</v>
      </c>
      <c r="CK306" s="31">
        <v>46210.634386574071</v>
      </c>
      <c r="CP306" t="str">
        <f>VLOOKUP(A306,Sheet1!$A$2:$E$221,2,0)</f>
        <v>East Zone</v>
      </c>
    </row>
    <row r="307" spans="1:94" x14ac:dyDescent="0.35">
      <c r="A307" t="s">
        <v>5184</v>
      </c>
      <c r="B307">
        <v>112</v>
      </c>
      <c r="C307" t="s">
        <v>9332</v>
      </c>
      <c r="D307" t="s">
        <v>678</v>
      </c>
      <c r="E307" t="s">
        <v>82</v>
      </c>
      <c r="F307" t="s">
        <v>356</v>
      </c>
      <c r="G307" t="s">
        <v>358</v>
      </c>
      <c r="H307" t="s">
        <v>11954</v>
      </c>
      <c r="I307">
        <v>125338</v>
      </c>
      <c r="J307" t="s">
        <v>4585</v>
      </c>
      <c r="K307" t="s">
        <v>4586</v>
      </c>
      <c r="L307" t="s">
        <v>4622</v>
      </c>
      <c r="M307" t="s">
        <v>11955</v>
      </c>
      <c r="N307">
        <v>65000</v>
      </c>
      <c r="O307" t="s">
        <v>1264</v>
      </c>
      <c r="P307" t="s">
        <v>1265</v>
      </c>
      <c r="Q307" t="s">
        <v>11956</v>
      </c>
      <c r="R307">
        <v>6634188485</v>
      </c>
      <c r="S307" t="s">
        <v>13394</v>
      </c>
      <c r="T307"/>
      <c r="V307" s="14">
        <v>46210</v>
      </c>
      <c r="W307" t="s">
        <v>5186</v>
      </c>
      <c r="X307" s="31">
        <v>46210.593194444446</v>
      </c>
      <c r="AN307" s="14">
        <v>46210</v>
      </c>
      <c r="AO307" t="s">
        <v>5188</v>
      </c>
      <c r="AP307" s="31">
        <v>46210.619664351849</v>
      </c>
      <c r="AT307" s="31">
        <v>46210.619664351849</v>
      </c>
      <c r="AU307" s="14">
        <v>46210</v>
      </c>
      <c r="AV307" t="s">
        <v>5188</v>
      </c>
      <c r="AW307" t="s">
        <v>5209</v>
      </c>
      <c r="AX307" t="s">
        <v>677</v>
      </c>
      <c r="AY307" s="14">
        <v>46210</v>
      </c>
      <c r="AZ307" t="s">
        <v>5188</v>
      </c>
      <c r="BA307" s="31">
        <v>46210.637708333335</v>
      </c>
      <c r="BB307" s="14">
        <v>46210</v>
      </c>
      <c r="BC307" t="s">
        <v>933</v>
      </c>
      <c r="BD307" s="31">
        <v>46210.653483796297</v>
      </c>
      <c r="BE307" s="14">
        <v>46210</v>
      </c>
      <c r="BF307" t="s">
        <v>4886</v>
      </c>
      <c r="BG307" s="31">
        <v>46210.749907407408</v>
      </c>
      <c r="BH307" s="14">
        <v>46210</v>
      </c>
      <c r="BI307" t="s">
        <v>943</v>
      </c>
      <c r="BJ307" s="31">
        <v>46210.793113425927</v>
      </c>
      <c r="BK307" s="14">
        <v>46210</v>
      </c>
      <c r="BL307" t="s">
        <v>943</v>
      </c>
      <c r="BM307" s="31">
        <v>46210.829733796294</v>
      </c>
      <c r="BZ307" s="14">
        <v>46210</v>
      </c>
      <c r="CA307" t="s">
        <v>943</v>
      </c>
      <c r="CB307" s="31">
        <v>46210.836550925924</v>
      </c>
      <c r="CC307" s="14">
        <v>46210</v>
      </c>
      <c r="CD307" t="s">
        <v>944</v>
      </c>
      <c r="CE307" s="31">
        <v>46210.858530092592</v>
      </c>
      <c r="CP307" t="str">
        <f>VLOOKUP(A307,Sheet1!$A$2:$E$221,2,0)</f>
        <v>East Zone</v>
      </c>
    </row>
    <row r="308" spans="1:94" x14ac:dyDescent="0.35">
      <c r="A308" t="s">
        <v>5184</v>
      </c>
      <c r="B308">
        <v>112</v>
      </c>
      <c r="C308" t="s">
        <v>9332</v>
      </c>
      <c r="D308" t="s">
        <v>678</v>
      </c>
      <c r="E308" t="s">
        <v>82</v>
      </c>
      <c r="F308" t="s">
        <v>356</v>
      </c>
      <c r="G308" t="s">
        <v>358</v>
      </c>
      <c r="H308" t="s">
        <v>10071</v>
      </c>
      <c r="I308">
        <v>221169</v>
      </c>
      <c r="J308" t="s">
        <v>10072</v>
      </c>
      <c r="K308" t="s">
        <v>10073</v>
      </c>
      <c r="L308" t="s">
        <v>4622</v>
      </c>
      <c r="M308" t="s">
        <v>10074</v>
      </c>
      <c r="N308">
        <v>90000</v>
      </c>
      <c r="O308" t="s">
        <v>9411</v>
      </c>
      <c r="P308" t="s">
        <v>9412</v>
      </c>
      <c r="Q308" t="s">
        <v>10075</v>
      </c>
      <c r="R308">
        <v>7134265962</v>
      </c>
      <c r="S308" t="s">
        <v>13394</v>
      </c>
      <c r="T308"/>
      <c r="V308" s="14">
        <v>46209</v>
      </c>
      <c r="W308" t="s">
        <v>5186</v>
      </c>
      <c r="X308" s="31">
        <v>46209.511261574073</v>
      </c>
      <c r="AN308" s="14">
        <v>46209</v>
      </c>
      <c r="AO308" t="s">
        <v>5187</v>
      </c>
      <c r="AP308" s="31">
        <v>46209.551562499997</v>
      </c>
      <c r="AT308" s="31">
        <v>46209.551562499997</v>
      </c>
      <c r="AU308" s="14">
        <v>46209</v>
      </c>
      <c r="AV308" t="s">
        <v>5187</v>
      </c>
      <c r="AW308" t="s">
        <v>356</v>
      </c>
      <c r="AX308" t="s">
        <v>678</v>
      </c>
      <c r="AY308" s="14">
        <v>46209</v>
      </c>
      <c r="AZ308" t="s">
        <v>5188</v>
      </c>
      <c r="BA308" s="31">
        <v>46209.586516203701</v>
      </c>
      <c r="BB308" s="14">
        <v>46209</v>
      </c>
      <c r="BC308" t="s">
        <v>933</v>
      </c>
      <c r="BD308" s="31">
        <v>46209.59101851852</v>
      </c>
      <c r="BE308" s="14">
        <v>46209</v>
      </c>
      <c r="BF308" t="s">
        <v>4706</v>
      </c>
      <c r="BG308" s="31">
        <v>46209.600694444445</v>
      </c>
      <c r="BH308" s="14">
        <v>46209</v>
      </c>
      <c r="BI308" t="s">
        <v>943</v>
      </c>
      <c r="BJ308" s="31">
        <v>46209.62809027778</v>
      </c>
      <c r="BK308" s="14">
        <v>46209</v>
      </c>
      <c r="BL308" t="s">
        <v>943</v>
      </c>
      <c r="BM308" s="31">
        <v>46209.634664351855</v>
      </c>
      <c r="BZ308" s="14">
        <v>46209</v>
      </c>
      <c r="CA308" t="s">
        <v>943</v>
      </c>
      <c r="CB308" s="31">
        <v>46209.641053240739</v>
      </c>
      <c r="CC308" s="14">
        <v>46209</v>
      </c>
      <c r="CD308" t="s">
        <v>944</v>
      </c>
      <c r="CE308" s="31">
        <v>46209.648055555554</v>
      </c>
      <c r="CI308" s="14">
        <v>46209</v>
      </c>
      <c r="CJ308" t="s">
        <v>5188</v>
      </c>
      <c r="CK308" s="31">
        <v>46209.782581018517</v>
      </c>
      <c r="CP308" t="str">
        <f>VLOOKUP(A308,Sheet1!$A$2:$E$221,2,0)</f>
        <v>East Zone</v>
      </c>
    </row>
    <row r="309" spans="1:94" x14ac:dyDescent="0.35">
      <c r="A309" t="s">
        <v>5184</v>
      </c>
      <c r="B309">
        <v>112</v>
      </c>
      <c r="C309" t="s">
        <v>9332</v>
      </c>
      <c r="D309" t="s">
        <v>678</v>
      </c>
      <c r="E309" t="s">
        <v>82</v>
      </c>
      <c r="F309" t="s">
        <v>356</v>
      </c>
      <c r="G309" t="s">
        <v>358</v>
      </c>
      <c r="H309" t="s">
        <v>5189</v>
      </c>
      <c r="I309">
        <v>235126</v>
      </c>
      <c r="J309" t="s">
        <v>5190</v>
      </c>
      <c r="K309" t="s">
        <v>5191</v>
      </c>
      <c r="L309" t="s">
        <v>4622</v>
      </c>
      <c r="M309" t="s">
        <v>5192</v>
      </c>
      <c r="N309">
        <v>45000</v>
      </c>
      <c r="O309" t="s">
        <v>10076</v>
      </c>
      <c r="P309" t="s">
        <v>10077</v>
      </c>
      <c r="Q309" t="s">
        <v>10078</v>
      </c>
      <c r="R309">
        <v>1633689565</v>
      </c>
      <c r="S309" t="s">
        <v>13394</v>
      </c>
      <c r="T309"/>
      <c r="V309" s="14">
        <v>46206</v>
      </c>
      <c r="W309" t="s">
        <v>5193</v>
      </c>
      <c r="X309" s="31">
        <v>46206.700509259259</v>
      </c>
      <c r="AN309" s="14">
        <v>46206</v>
      </c>
      <c r="AO309" t="s">
        <v>5187</v>
      </c>
      <c r="AP309" s="31">
        <v>46206.749479166669</v>
      </c>
      <c r="AT309" s="31">
        <v>46206.749479166669</v>
      </c>
      <c r="AU309" s="14">
        <v>46206</v>
      </c>
      <c r="AV309" t="s">
        <v>5187</v>
      </c>
      <c r="AW309" t="s">
        <v>356</v>
      </c>
      <c r="AX309" t="s">
        <v>678</v>
      </c>
      <c r="AY309" s="14">
        <v>46206</v>
      </c>
      <c r="AZ309" t="s">
        <v>5193</v>
      </c>
      <c r="BA309" s="31">
        <v>46206.755787037036</v>
      </c>
      <c r="BB309" s="14">
        <v>46209</v>
      </c>
      <c r="BC309" t="s">
        <v>933</v>
      </c>
      <c r="BD309" s="31">
        <v>46209.387233796297</v>
      </c>
      <c r="BE309" s="14">
        <v>46209</v>
      </c>
      <c r="BF309" t="s">
        <v>4669</v>
      </c>
      <c r="BG309" s="31">
        <v>46209.639131944445</v>
      </c>
      <c r="BH309" s="14">
        <v>46209</v>
      </c>
      <c r="BI309" t="s">
        <v>942</v>
      </c>
      <c r="BJ309" s="31">
        <v>46209.657152777778</v>
      </c>
      <c r="BK309" s="14">
        <v>46209</v>
      </c>
      <c r="BL309" t="s">
        <v>942</v>
      </c>
      <c r="BM309" s="31">
        <v>46209.657835648148</v>
      </c>
      <c r="BZ309" s="14">
        <v>46209</v>
      </c>
      <c r="CA309" t="s">
        <v>942</v>
      </c>
      <c r="CB309" s="31">
        <v>46209.671365740738</v>
      </c>
      <c r="CC309" s="14">
        <v>46209</v>
      </c>
      <c r="CD309" t="s">
        <v>938</v>
      </c>
      <c r="CE309" s="31">
        <v>46209.725717592592</v>
      </c>
      <c r="CI309" s="14">
        <v>46209</v>
      </c>
      <c r="CJ309" t="s">
        <v>5188</v>
      </c>
      <c r="CK309" s="31">
        <v>46209.880925925929</v>
      </c>
      <c r="CP309" t="str">
        <f>VLOOKUP(A309,Sheet1!$A$2:$E$221,2,0)</f>
        <v>East Zone</v>
      </c>
    </row>
    <row r="310" spans="1:94" x14ac:dyDescent="0.35">
      <c r="A310" t="s">
        <v>5184</v>
      </c>
      <c r="B310">
        <v>112</v>
      </c>
      <c r="C310" t="s">
        <v>9332</v>
      </c>
      <c r="D310" t="s">
        <v>678</v>
      </c>
      <c r="E310" t="s">
        <v>82</v>
      </c>
      <c r="F310" t="s">
        <v>356</v>
      </c>
      <c r="G310" t="s">
        <v>358</v>
      </c>
      <c r="H310" t="s">
        <v>11957</v>
      </c>
      <c r="I310">
        <v>296161</v>
      </c>
      <c r="J310" t="s">
        <v>4585</v>
      </c>
      <c r="K310" t="s">
        <v>4586</v>
      </c>
      <c r="L310" t="s">
        <v>4622</v>
      </c>
      <c r="M310" t="s">
        <v>11958</v>
      </c>
      <c r="N310">
        <v>90000</v>
      </c>
      <c r="O310" t="s">
        <v>978</v>
      </c>
      <c r="P310" t="s">
        <v>979</v>
      </c>
      <c r="Q310" t="s">
        <v>11959</v>
      </c>
      <c r="R310">
        <v>4450960046</v>
      </c>
      <c r="S310" t="s">
        <v>13394</v>
      </c>
      <c r="T310"/>
      <c r="V310" s="14">
        <v>46209</v>
      </c>
      <c r="W310" t="s">
        <v>5188</v>
      </c>
      <c r="X310" s="31">
        <v>46209.728043981479</v>
      </c>
      <c r="AN310" s="14">
        <v>46210</v>
      </c>
      <c r="AO310" t="s">
        <v>5187</v>
      </c>
      <c r="AP310" s="31">
        <v>46210.522210648145</v>
      </c>
      <c r="AT310" s="31">
        <v>46210.522210648145</v>
      </c>
      <c r="AU310" s="14">
        <v>46210</v>
      </c>
      <c r="AV310" t="s">
        <v>5187</v>
      </c>
      <c r="AW310" t="s">
        <v>356</v>
      </c>
      <c r="AX310" t="s">
        <v>678</v>
      </c>
      <c r="AY310" s="14">
        <v>46210</v>
      </c>
      <c r="AZ310" t="s">
        <v>5186</v>
      </c>
      <c r="BA310" s="31">
        <v>46210.528252314813</v>
      </c>
      <c r="BB310" s="14">
        <v>46210</v>
      </c>
      <c r="BC310" t="s">
        <v>933</v>
      </c>
      <c r="BD310" s="31">
        <v>46210.531354166669</v>
      </c>
      <c r="BE310" s="14">
        <v>46210</v>
      </c>
      <c r="BF310" t="s">
        <v>4757</v>
      </c>
      <c r="BG310" s="31">
        <v>46210.546574074076</v>
      </c>
      <c r="BH310" s="14">
        <v>46210</v>
      </c>
      <c r="BI310" t="s">
        <v>943</v>
      </c>
      <c r="BJ310" s="31">
        <v>46210.611261574071</v>
      </c>
      <c r="BK310" s="14">
        <v>46210</v>
      </c>
      <c r="BL310" t="s">
        <v>943</v>
      </c>
      <c r="BM310" s="31">
        <v>46210.63108796296</v>
      </c>
      <c r="BZ310" s="14">
        <v>46210</v>
      </c>
      <c r="CA310" t="s">
        <v>943</v>
      </c>
      <c r="CB310" s="31">
        <v>46210.635682870372</v>
      </c>
      <c r="CC310" s="14">
        <v>46210</v>
      </c>
      <c r="CD310" t="s">
        <v>2404</v>
      </c>
      <c r="CE310" s="31">
        <v>46210.662048611113</v>
      </c>
      <c r="CI310" s="14">
        <v>46210</v>
      </c>
      <c r="CJ310" t="s">
        <v>5188</v>
      </c>
      <c r="CK310" s="31">
        <v>46210.677465277775</v>
      </c>
      <c r="CP310" t="str">
        <f>VLOOKUP(A310,Sheet1!$A$2:$E$221,2,0)</f>
        <v>East Zone</v>
      </c>
    </row>
    <row r="311" spans="1:94" x14ac:dyDescent="0.35">
      <c r="A311" t="s">
        <v>5184</v>
      </c>
      <c r="B311">
        <v>112</v>
      </c>
      <c r="C311" t="s">
        <v>9332</v>
      </c>
      <c r="D311" t="s">
        <v>678</v>
      </c>
      <c r="E311" t="s">
        <v>82</v>
      </c>
      <c r="F311" t="s">
        <v>356</v>
      </c>
      <c r="G311" t="s">
        <v>358</v>
      </c>
      <c r="H311" t="s">
        <v>5194</v>
      </c>
      <c r="I311">
        <v>343033</v>
      </c>
      <c r="J311" t="s">
        <v>123</v>
      </c>
      <c r="K311" t="s">
        <v>4492</v>
      </c>
      <c r="L311" t="s">
        <v>4622</v>
      </c>
      <c r="M311" t="s">
        <v>5195</v>
      </c>
      <c r="N311">
        <v>90000</v>
      </c>
      <c r="O311" t="s">
        <v>978</v>
      </c>
      <c r="P311" t="s">
        <v>979</v>
      </c>
      <c r="Q311" t="s">
        <v>5196</v>
      </c>
      <c r="R311">
        <v>1547634602</v>
      </c>
      <c r="S311" t="s">
        <v>13394</v>
      </c>
      <c r="T311"/>
      <c r="V311" s="14">
        <v>46205</v>
      </c>
      <c r="W311" t="s">
        <v>5197</v>
      </c>
      <c r="X311" s="31">
        <v>46205.571504629632</v>
      </c>
      <c r="AN311" s="14">
        <v>46205</v>
      </c>
      <c r="AO311" t="s">
        <v>5187</v>
      </c>
      <c r="AP311" s="31">
        <v>46205.693749999999</v>
      </c>
      <c r="AT311" s="31">
        <v>46205.693749999999</v>
      </c>
      <c r="AU311" s="14">
        <v>46205</v>
      </c>
      <c r="AV311" t="s">
        <v>5187</v>
      </c>
      <c r="AW311" t="s">
        <v>356</v>
      </c>
      <c r="AX311" t="s">
        <v>678</v>
      </c>
      <c r="AY311" s="14">
        <v>46205</v>
      </c>
      <c r="AZ311" t="s">
        <v>5188</v>
      </c>
      <c r="BA311" s="31">
        <v>46205.702060185184</v>
      </c>
      <c r="BB311" s="14">
        <v>46205</v>
      </c>
      <c r="BC311" t="s">
        <v>933</v>
      </c>
      <c r="BD311" s="31">
        <v>46205.713923611111</v>
      </c>
      <c r="BE311" s="14">
        <v>46205</v>
      </c>
      <c r="BF311" t="s">
        <v>4663</v>
      </c>
      <c r="BG311" s="31">
        <v>46205.742928240739</v>
      </c>
      <c r="BH311" s="14">
        <v>46205</v>
      </c>
      <c r="BI311" t="s">
        <v>972</v>
      </c>
      <c r="BJ311" s="31">
        <v>46205.79105324074</v>
      </c>
      <c r="BK311" s="14">
        <v>46205</v>
      </c>
      <c r="BL311" t="s">
        <v>972</v>
      </c>
      <c r="BM311" s="31">
        <v>46205.792569444442</v>
      </c>
      <c r="BZ311" s="14">
        <v>46205</v>
      </c>
      <c r="CA311" t="s">
        <v>972</v>
      </c>
      <c r="CB311" s="31">
        <v>46205.79546296296</v>
      </c>
      <c r="CC311" s="14">
        <v>46205</v>
      </c>
      <c r="CD311" t="s">
        <v>938</v>
      </c>
      <c r="CE311" s="31">
        <v>46205.809849537036</v>
      </c>
      <c r="CI311" s="14">
        <v>46205</v>
      </c>
      <c r="CJ311" t="s">
        <v>5188</v>
      </c>
      <c r="CK311" s="31">
        <v>46205.822627314818</v>
      </c>
      <c r="CP311" t="str">
        <f>VLOOKUP(A311,Sheet1!$A$2:$E$221,2,0)</f>
        <v>East Zone</v>
      </c>
    </row>
    <row r="312" spans="1:94" x14ac:dyDescent="0.35">
      <c r="A312" t="s">
        <v>5184</v>
      </c>
      <c r="B312">
        <v>112</v>
      </c>
      <c r="C312" t="s">
        <v>9332</v>
      </c>
      <c r="D312" t="s">
        <v>678</v>
      </c>
      <c r="E312" t="s">
        <v>82</v>
      </c>
      <c r="F312" t="s">
        <v>356</v>
      </c>
      <c r="G312" t="s">
        <v>358</v>
      </c>
      <c r="H312" t="s">
        <v>5198</v>
      </c>
      <c r="I312">
        <v>391105</v>
      </c>
      <c r="J312" t="s">
        <v>4585</v>
      </c>
      <c r="K312" t="s">
        <v>4586</v>
      </c>
      <c r="L312" t="s">
        <v>4622</v>
      </c>
      <c r="M312" t="s">
        <v>5199</v>
      </c>
      <c r="N312">
        <v>55000</v>
      </c>
      <c r="O312" t="s">
        <v>2708</v>
      </c>
      <c r="P312" t="s">
        <v>2709</v>
      </c>
      <c r="Q312" t="s">
        <v>5200</v>
      </c>
      <c r="R312">
        <v>7656667017</v>
      </c>
      <c r="S312" t="s">
        <v>13394</v>
      </c>
      <c r="T312"/>
      <c r="V312" s="14">
        <v>46205</v>
      </c>
      <c r="W312" t="s">
        <v>5188</v>
      </c>
      <c r="X312" s="31">
        <v>46205.534143518518</v>
      </c>
      <c r="AN312" s="14">
        <v>46205</v>
      </c>
      <c r="AO312" t="s">
        <v>5187</v>
      </c>
      <c r="AP312" s="31">
        <v>46205.611006944448</v>
      </c>
      <c r="AT312" s="31">
        <v>46205.611006944448</v>
      </c>
      <c r="AU312" s="14">
        <v>46205</v>
      </c>
      <c r="AV312" t="s">
        <v>5187</v>
      </c>
      <c r="AW312" t="s">
        <v>356</v>
      </c>
      <c r="AX312" t="s">
        <v>678</v>
      </c>
      <c r="AY312" s="14">
        <v>46205</v>
      </c>
      <c r="AZ312" t="s">
        <v>5187</v>
      </c>
      <c r="BA312" s="31">
        <v>46205.620486111111</v>
      </c>
      <c r="BB312" s="14">
        <v>46205</v>
      </c>
      <c r="BC312" t="s">
        <v>933</v>
      </c>
      <c r="BD312" s="31">
        <v>46205.626284722224</v>
      </c>
      <c r="BE312" s="14">
        <v>46205</v>
      </c>
      <c r="BF312" t="s">
        <v>4657</v>
      </c>
      <c r="BG312" s="31">
        <v>46205.660138888888</v>
      </c>
      <c r="BH312" s="14">
        <v>46205</v>
      </c>
      <c r="BI312" t="s">
        <v>942</v>
      </c>
      <c r="BJ312" s="31">
        <v>46205.68608796296</v>
      </c>
      <c r="BK312" s="14">
        <v>46205</v>
      </c>
      <c r="BL312" t="s">
        <v>942</v>
      </c>
      <c r="BM312" s="31">
        <v>46205.687025462961</v>
      </c>
      <c r="BZ312" s="14">
        <v>46205</v>
      </c>
      <c r="CA312" t="s">
        <v>942</v>
      </c>
      <c r="CB312" s="31">
        <v>46205.699050925927</v>
      </c>
      <c r="CC312" s="14">
        <v>46205</v>
      </c>
      <c r="CD312" t="s">
        <v>957</v>
      </c>
      <c r="CE312" s="31">
        <v>46205.718784722223</v>
      </c>
      <c r="CI312" s="14">
        <v>46205</v>
      </c>
      <c r="CJ312" t="s">
        <v>5188</v>
      </c>
      <c r="CK312" s="31">
        <v>46205.746377314812</v>
      </c>
      <c r="CP312" t="str">
        <f>VLOOKUP(A312,Sheet1!$A$2:$E$221,2,0)</f>
        <v>East Zone</v>
      </c>
    </row>
    <row r="313" spans="1:94" x14ac:dyDescent="0.35">
      <c r="A313" t="s">
        <v>5184</v>
      </c>
      <c r="B313">
        <v>112</v>
      </c>
      <c r="C313" t="s">
        <v>9332</v>
      </c>
      <c r="D313" t="s">
        <v>678</v>
      </c>
      <c r="E313" t="s">
        <v>82</v>
      </c>
      <c r="F313" t="s">
        <v>356</v>
      </c>
      <c r="G313" t="s">
        <v>358</v>
      </c>
      <c r="H313" t="s">
        <v>11960</v>
      </c>
      <c r="I313">
        <v>551896</v>
      </c>
      <c r="J313" t="s">
        <v>5203</v>
      </c>
      <c r="K313" t="s">
        <v>5204</v>
      </c>
      <c r="L313" t="s">
        <v>4622</v>
      </c>
      <c r="M313" t="s">
        <v>11961</v>
      </c>
      <c r="N313">
        <v>45000</v>
      </c>
      <c r="O313" t="s">
        <v>4598</v>
      </c>
      <c r="P313" t="s">
        <v>4599</v>
      </c>
      <c r="Q313" t="s">
        <v>11962</v>
      </c>
      <c r="R313">
        <v>3832570521</v>
      </c>
      <c r="S313" t="s">
        <v>13394</v>
      </c>
      <c r="T313"/>
      <c r="V313" s="14">
        <v>46210</v>
      </c>
      <c r="W313" t="s">
        <v>5206</v>
      </c>
      <c r="X313" s="31">
        <v>46210.587361111109</v>
      </c>
      <c r="AN313" s="14">
        <v>46210</v>
      </c>
      <c r="AO313" t="s">
        <v>5187</v>
      </c>
      <c r="AP313" s="31">
        <v>46210.625428240739</v>
      </c>
      <c r="AT313" s="31">
        <v>46210.625428240739</v>
      </c>
      <c r="AU313" s="14">
        <v>46210</v>
      </c>
      <c r="AV313" t="s">
        <v>5187</v>
      </c>
      <c r="AW313" t="s">
        <v>356</v>
      </c>
      <c r="AX313" t="s">
        <v>678</v>
      </c>
      <c r="AY313" s="14">
        <v>46210</v>
      </c>
      <c r="AZ313" t="s">
        <v>5188</v>
      </c>
      <c r="BA313" s="31">
        <v>46210.627789351849</v>
      </c>
      <c r="BB313" s="14">
        <v>46210</v>
      </c>
      <c r="BC313" t="s">
        <v>933</v>
      </c>
      <c r="BD313" s="31">
        <v>46210.636354166665</v>
      </c>
      <c r="BE313" s="14">
        <v>46210</v>
      </c>
      <c r="BF313" t="s">
        <v>5362</v>
      </c>
      <c r="BG313" s="31">
        <v>46210.691493055558</v>
      </c>
      <c r="BH313" s="14">
        <v>46210</v>
      </c>
      <c r="BI313" t="s">
        <v>973</v>
      </c>
      <c r="BJ313" s="31">
        <v>46210.730104166665</v>
      </c>
      <c r="BK313" s="14">
        <v>46210</v>
      </c>
      <c r="BL313" t="s">
        <v>973</v>
      </c>
      <c r="BM313" s="31">
        <v>46210.73296296296</v>
      </c>
      <c r="BZ313" s="14">
        <v>46210</v>
      </c>
      <c r="CA313" t="s">
        <v>973</v>
      </c>
      <c r="CB313" s="31">
        <v>46210.738067129627</v>
      </c>
      <c r="CC313" s="14">
        <v>46210</v>
      </c>
      <c r="CD313" t="s">
        <v>944</v>
      </c>
      <c r="CE313" s="31">
        <v>46210.745451388888</v>
      </c>
      <c r="CP313" t="str">
        <f>VLOOKUP(A313,Sheet1!$A$2:$E$221,2,0)</f>
        <v>East Zone</v>
      </c>
    </row>
    <row r="314" spans="1:94" x14ac:dyDescent="0.35">
      <c r="A314" t="s">
        <v>5184</v>
      </c>
      <c r="B314">
        <v>112</v>
      </c>
      <c r="C314" t="s">
        <v>9332</v>
      </c>
      <c r="D314" t="s">
        <v>678</v>
      </c>
      <c r="E314" t="s">
        <v>82</v>
      </c>
      <c r="F314" t="s">
        <v>356</v>
      </c>
      <c r="G314" t="s">
        <v>358</v>
      </c>
      <c r="H314" t="s">
        <v>11960</v>
      </c>
      <c r="I314">
        <v>551896</v>
      </c>
      <c r="J314" t="s">
        <v>5203</v>
      </c>
      <c r="K314" t="s">
        <v>5204</v>
      </c>
      <c r="L314" t="s">
        <v>4622</v>
      </c>
      <c r="M314" t="s">
        <v>11961</v>
      </c>
      <c r="N314">
        <v>65000</v>
      </c>
      <c r="O314" t="s">
        <v>1264</v>
      </c>
      <c r="P314" t="s">
        <v>1265</v>
      </c>
      <c r="Q314" t="s">
        <v>11963</v>
      </c>
      <c r="R314">
        <v>3268072372</v>
      </c>
      <c r="S314" t="s">
        <v>13394</v>
      </c>
      <c r="T314"/>
      <c r="V314" s="14">
        <v>46210</v>
      </c>
      <c r="W314" t="s">
        <v>5206</v>
      </c>
      <c r="X314" s="31">
        <v>46210.564444444448</v>
      </c>
      <c r="AN314" s="14">
        <v>46210</v>
      </c>
      <c r="AO314" t="s">
        <v>5187</v>
      </c>
      <c r="AP314" s="31">
        <v>46210.625405092593</v>
      </c>
      <c r="AT314" s="31">
        <v>46210.625405092593</v>
      </c>
      <c r="AU314" s="14">
        <v>46210</v>
      </c>
      <c r="AV314" t="s">
        <v>5187</v>
      </c>
      <c r="AW314" t="s">
        <v>356</v>
      </c>
      <c r="AX314" t="s">
        <v>678</v>
      </c>
      <c r="AY314" s="14">
        <v>46210</v>
      </c>
      <c r="AZ314" t="s">
        <v>5188</v>
      </c>
      <c r="BA314" s="31">
        <v>46210.627766203703</v>
      </c>
      <c r="BB314" s="14">
        <v>46210</v>
      </c>
      <c r="BC314" t="s">
        <v>933</v>
      </c>
      <c r="BD314" s="31">
        <v>46210.636354166665</v>
      </c>
      <c r="BE314" s="14">
        <v>46210</v>
      </c>
      <c r="BF314" t="s">
        <v>5362</v>
      </c>
      <c r="BG314" s="31">
        <v>46210.691481481481</v>
      </c>
      <c r="BH314" s="14">
        <v>46210</v>
      </c>
      <c r="BI314" t="s">
        <v>973</v>
      </c>
      <c r="BJ314" s="31">
        <v>46210.730081018519</v>
      </c>
      <c r="BK314" s="14">
        <v>46210</v>
      </c>
      <c r="BL314" t="s">
        <v>973</v>
      </c>
      <c r="BM314" s="31">
        <v>46210.732951388891</v>
      </c>
      <c r="BZ314" s="14">
        <v>46210</v>
      </c>
      <c r="CA314" t="s">
        <v>973</v>
      </c>
      <c r="CB314" s="31">
        <v>46210.738055555557</v>
      </c>
      <c r="CC314" s="14">
        <v>46210</v>
      </c>
      <c r="CD314" t="s">
        <v>944</v>
      </c>
      <c r="CE314" s="31">
        <v>46210.745451388888</v>
      </c>
      <c r="CI314" s="14">
        <v>46210</v>
      </c>
      <c r="CJ314" t="s">
        <v>5188</v>
      </c>
      <c r="CK314" s="31">
        <v>46210.804710648146</v>
      </c>
      <c r="CP314" t="str">
        <f>VLOOKUP(A314,Sheet1!$A$2:$E$221,2,0)</f>
        <v>East Zone</v>
      </c>
    </row>
    <row r="315" spans="1:94" x14ac:dyDescent="0.35">
      <c r="A315" t="s">
        <v>5184</v>
      </c>
      <c r="B315">
        <v>112</v>
      </c>
      <c r="C315" t="s">
        <v>9332</v>
      </c>
      <c r="D315" t="s">
        <v>678</v>
      </c>
      <c r="E315" t="s">
        <v>82</v>
      </c>
      <c r="F315" t="s">
        <v>356</v>
      </c>
      <c r="G315" t="s">
        <v>358</v>
      </c>
      <c r="H315" t="s">
        <v>4490</v>
      </c>
      <c r="I315">
        <v>745846</v>
      </c>
      <c r="J315" t="s">
        <v>123</v>
      </c>
      <c r="K315" t="s">
        <v>4492</v>
      </c>
      <c r="L315" t="s">
        <v>4622</v>
      </c>
      <c r="M315" t="s">
        <v>5201</v>
      </c>
      <c r="N315">
        <v>77000</v>
      </c>
      <c r="O315" t="s">
        <v>1025</v>
      </c>
      <c r="P315" t="s">
        <v>1026</v>
      </c>
      <c r="Q315" t="s">
        <v>4491</v>
      </c>
      <c r="R315">
        <v>9659766254</v>
      </c>
      <c r="S315" t="s">
        <v>13394</v>
      </c>
      <c r="T315"/>
      <c r="V315" s="14">
        <v>46206</v>
      </c>
      <c r="W315" t="s">
        <v>5197</v>
      </c>
      <c r="X315" s="31">
        <v>46206.453564814816</v>
      </c>
      <c r="AN315" s="14">
        <v>46206</v>
      </c>
      <c r="AO315" t="s">
        <v>5187</v>
      </c>
      <c r="AP315" s="31">
        <v>46206.517951388887</v>
      </c>
      <c r="AT315" s="31">
        <v>46206.517951388887</v>
      </c>
      <c r="AU315" s="14">
        <v>46206</v>
      </c>
      <c r="AV315" t="s">
        <v>5187</v>
      </c>
      <c r="AW315" t="s">
        <v>356</v>
      </c>
      <c r="AX315" t="s">
        <v>678</v>
      </c>
      <c r="AY315" s="14">
        <v>46206</v>
      </c>
      <c r="AZ315" t="s">
        <v>5188</v>
      </c>
      <c r="BA315" s="31">
        <v>46206.521539351852</v>
      </c>
      <c r="BB315" s="14">
        <v>46206</v>
      </c>
      <c r="BC315" t="s">
        <v>933</v>
      </c>
      <c r="BD315" s="31">
        <v>46206.53324074074</v>
      </c>
      <c r="BE315" s="14">
        <v>46206</v>
      </c>
      <c r="BF315" t="s">
        <v>4633</v>
      </c>
      <c r="BG315" s="31">
        <v>46206.601006944446</v>
      </c>
      <c r="BH315" s="14">
        <v>46206</v>
      </c>
      <c r="BI315" t="s">
        <v>942</v>
      </c>
      <c r="BJ315" s="31">
        <v>46206.675682870373</v>
      </c>
      <c r="BK315" s="14">
        <v>46206</v>
      </c>
      <c r="BL315" t="s">
        <v>942</v>
      </c>
      <c r="BM315" s="31">
        <v>46206.676504629628</v>
      </c>
      <c r="BZ315" s="14">
        <v>46206</v>
      </c>
      <c r="CA315" t="s">
        <v>942</v>
      </c>
      <c r="CB315" s="31">
        <v>46206.680254629631</v>
      </c>
      <c r="CC315" s="14">
        <v>46206</v>
      </c>
      <c r="CD315" t="s">
        <v>944</v>
      </c>
      <c r="CE315" s="31">
        <v>46206.686041666668</v>
      </c>
      <c r="CI315" s="14">
        <v>46206</v>
      </c>
      <c r="CJ315" t="s">
        <v>5188</v>
      </c>
      <c r="CK315" s="31">
        <v>46206.823738425926</v>
      </c>
      <c r="CP315" t="str">
        <f>VLOOKUP(A315,Sheet1!$A$2:$E$221,2,0)</f>
        <v>East Zone</v>
      </c>
    </row>
    <row r="316" spans="1:94" x14ac:dyDescent="0.35">
      <c r="A316" t="s">
        <v>5184</v>
      </c>
      <c r="B316">
        <v>112</v>
      </c>
      <c r="C316" t="s">
        <v>9332</v>
      </c>
      <c r="D316" t="s">
        <v>678</v>
      </c>
      <c r="E316" t="s">
        <v>82</v>
      </c>
      <c r="F316" t="s">
        <v>356</v>
      </c>
      <c r="G316" t="s">
        <v>358</v>
      </c>
      <c r="H316" t="s">
        <v>5202</v>
      </c>
      <c r="I316">
        <v>751899</v>
      </c>
      <c r="J316" t="s">
        <v>5203</v>
      </c>
      <c r="K316" t="s">
        <v>5204</v>
      </c>
      <c r="L316" t="s">
        <v>4622</v>
      </c>
      <c r="M316" t="s">
        <v>5205</v>
      </c>
      <c r="N316">
        <v>50000</v>
      </c>
      <c r="O316" t="s">
        <v>1228</v>
      </c>
      <c r="P316" t="s">
        <v>1229</v>
      </c>
      <c r="Q316" t="s">
        <v>1141</v>
      </c>
      <c r="R316">
        <v>2382173418</v>
      </c>
      <c r="S316" t="s">
        <v>683</v>
      </c>
      <c r="T316" t="s">
        <v>13289</v>
      </c>
      <c r="U316" s="1">
        <v>46206</v>
      </c>
      <c r="V316" s="14">
        <v>46205</v>
      </c>
      <c r="W316" t="s">
        <v>5197</v>
      </c>
      <c r="X316" s="31">
        <v>46205.683310185188</v>
      </c>
      <c r="AN316" s="14">
        <v>46205</v>
      </c>
      <c r="AO316" t="s">
        <v>5187</v>
      </c>
      <c r="AP316" s="31">
        <v>46205.756655092591</v>
      </c>
      <c r="AT316" s="31">
        <v>46205.756655092591</v>
      </c>
      <c r="AU316" s="14">
        <v>46205</v>
      </c>
      <c r="AV316" t="s">
        <v>5187</v>
      </c>
      <c r="AW316" t="s">
        <v>356</v>
      </c>
      <c r="AX316" t="s">
        <v>678</v>
      </c>
      <c r="AY316" s="14">
        <v>46206</v>
      </c>
      <c r="AZ316" t="s">
        <v>5206</v>
      </c>
      <c r="BA316" s="31">
        <v>46206.36755787037</v>
      </c>
      <c r="BB316" s="14">
        <v>46206</v>
      </c>
      <c r="BC316" t="s">
        <v>933</v>
      </c>
      <c r="BD316" s="31">
        <v>46206.389247685183</v>
      </c>
      <c r="BE316" s="14">
        <v>46206</v>
      </c>
      <c r="BF316" t="s">
        <v>4669</v>
      </c>
      <c r="BG316" s="31">
        <v>46206.475636574076</v>
      </c>
      <c r="BH316" s="14">
        <v>46206</v>
      </c>
      <c r="BI316" t="s">
        <v>942</v>
      </c>
      <c r="BJ316" s="31">
        <v>46206.503275462965</v>
      </c>
      <c r="BK316" s="14">
        <v>46206</v>
      </c>
      <c r="BL316" t="s">
        <v>943</v>
      </c>
      <c r="BM316" s="31">
        <v>46206.764756944445</v>
      </c>
      <c r="BN316" s="14">
        <v>46206</v>
      </c>
      <c r="BO316" t="s">
        <v>942</v>
      </c>
      <c r="BP316" s="31">
        <v>46206.503460648149</v>
      </c>
      <c r="BZ316" s="14">
        <v>46206</v>
      </c>
      <c r="CA316" t="s">
        <v>943</v>
      </c>
      <c r="CB316" s="31">
        <v>46206.768159722225</v>
      </c>
      <c r="CC316" s="14">
        <v>46206</v>
      </c>
      <c r="CD316" t="s">
        <v>944</v>
      </c>
      <c r="CE316" s="31">
        <v>46206.775520833333</v>
      </c>
      <c r="CI316" s="14">
        <v>46206</v>
      </c>
      <c r="CJ316" t="s">
        <v>5188</v>
      </c>
      <c r="CK316" s="31">
        <v>46206.811874999999</v>
      </c>
      <c r="CP316" t="str">
        <f>VLOOKUP(A316,Sheet1!$A$2:$E$221,2,0)</f>
        <v>East Zone</v>
      </c>
    </row>
    <row r="317" spans="1:94" x14ac:dyDescent="0.35">
      <c r="A317" t="s">
        <v>5184</v>
      </c>
      <c r="B317">
        <v>112</v>
      </c>
      <c r="C317" t="s">
        <v>9332</v>
      </c>
      <c r="D317" t="s">
        <v>678</v>
      </c>
      <c r="E317" t="s">
        <v>82</v>
      </c>
      <c r="F317" t="s">
        <v>356</v>
      </c>
      <c r="G317" t="s">
        <v>358</v>
      </c>
      <c r="H317" t="s">
        <v>5207</v>
      </c>
      <c r="I317">
        <v>768757</v>
      </c>
      <c r="J317" t="s">
        <v>5203</v>
      </c>
      <c r="K317" t="s">
        <v>5204</v>
      </c>
      <c r="L317" t="s">
        <v>4622</v>
      </c>
      <c r="M317" t="s">
        <v>5208</v>
      </c>
      <c r="N317">
        <v>90000</v>
      </c>
      <c r="O317" t="s">
        <v>978</v>
      </c>
      <c r="P317" t="s">
        <v>979</v>
      </c>
      <c r="Q317" t="s">
        <v>5183</v>
      </c>
      <c r="R317">
        <v>8073367563</v>
      </c>
      <c r="S317" t="s">
        <v>13394</v>
      </c>
      <c r="T317"/>
      <c r="V317" s="14">
        <v>46206</v>
      </c>
      <c r="W317" t="s">
        <v>5186</v>
      </c>
      <c r="X317" s="31">
        <v>46206.734606481485</v>
      </c>
      <c r="AN317" s="14">
        <v>46206</v>
      </c>
      <c r="AO317" t="s">
        <v>5188</v>
      </c>
      <c r="AP317" s="31">
        <v>46206.760601851849</v>
      </c>
      <c r="AT317" s="31">
        <v>46206.760601851849</v>
      </c>
      <c r="AU317" s="14">
        <v>46206</v>
      </c>
      <c r="AV317" t="s">
        <v>5188</v>
      </c>
      <c r="AW317" t="s">
        <v>5209</v>
      </c>
      <c r="AX317" t="s">
        <v>677</v>
      </c>
      <c r="AY317" s="14">
        <v>46206</v>
      </c>
      <c r="AZ317" t="s">
        <v>5188</v>
      </c>
      <c r="BA317" s="31">
        <v>46206.761261574073</v>
      </c>
      <c r="BB317" s="14">
        <v>46209</v>
      </c>
      <c r="BC317" t="s">
        <v>933</v>
      </c>
      <c r="BD317" s="31">
        <v>46209.387245370373</v>
      </c>
      <c r="BE317" s="14">
        <v>46209</v>
      </c>
      <c r="BF317" t="s">
        <v>4669</v>
      </c>
      <c r="BG317" s="31">
        <v>46209.641157407408</v>
      </c>
      <c r="BH317" s="14">
        <v>46209</v>
      </c>
      <c r="BI317" t="s">
        <v>942</v>
      </c>
      <c r="BJ317" s="31">
        <v>46209.65898148148</v>
      </c>
      <c r="BK317" s="14">
        <v>46209</v>
      </c>
      <c r="BL317" t="s">
        <v>942</v>
      </c>
      <c r="BM317" s="31">
        <v>46209.65960648148</v>
      </c>
      <c r="BZ317" s="14">
        <v>46209</v>
      </c>
      <c r="CA317" t="s">
        <v>942</v>
      </c>
      <c r="CB317" s="31">
        <v>46209.671527777777</v>
      </c>
      <c r="CC317" s="14">
        <v>46210</v>
      </c>
      <c r="CD317" t="s">
        <v>957</v>
      </c>
      <c r="CE317" s="31">
        <v>46210.542256944442</v>
      </c>
      <c r="CP317" t="str">
        <f>VLOOKUP(A317,Sheet1!$A$2:$E$221,2,0)</f>
        <v>East Zone</v>
      </c>
    </row>
    <row r="318" spans="1:94" x14ac:dyDescent="0.35">
      <c r="A318" t="s">
        <v>11964</v>
      </c>
      <c r="B318">
        <v>121</v>
      </c>
      <c r="C318" t="s">
        <v>9332</v>
      </c>
      <c r="D318" t="s">
        <v>678</v>
      </c>
      <c r="E318" t="s">
        <v>421</v>
      </c>
      <c r="F318" t="s">
        <v>422</v>
      </c>
      <c r="G318" t="s">
        <v>135</v>
      </c>
      <c r="H318" t="s">
        <v>11970</v>
      </c>
      <c r="I318">
        <v>559317</v>
      </c>
      <c r="J318" t="s">
        <v>11971</v>
      </c>
      <c r="K318" t="s">
        <v>11972</v>
      </c>
      <c r="L318" t="s">
        <v>4622</v>
      </c>
      <c r="M318" t="s">
        <v>11973</v>
      </c>
      <c r="N318">
        <v>80000</v>
      </c>
      <c r="O318" t="s">
        <v>2992</v>
      </c>
      <c r="P318" t="s">
        <v>2993</v>
      </c>
      <c r="Q318" t="s">
        <v>980</v>
      </c>
      <c r="R318">
        <v>2343776130</v>
      </c>
      <c r="S318" t="s">
        <v>13394</v>
      </c>
      <c r="T318"/>
      <c r="V318" s="14">
        <v>46210</v>
      </c>
      <c r="W318" t="s">
        <v>11974</v>
      </c>
      <c r="X318" s="31">
        <v>46210.536597222221</v>
      </c>
      <c r="AN318" s="14">
        <v>46210</v>
      </c>
      <c r="AO318" t="s">
        <v>3583</v>
      </c>
      <c r="AP318" s="31">
        <v>46210.578541666669</v>
      </c>
      <c r="AT318" s="31">
        <v>46210.578541666669</v>
      </c>
      <c r="AU318" s="14">
        <v>46210</v>
      </c>
      <c r="AV318" t="s">
        <v>3583</v>
      </c>
      <c r="AW318" t="s">
        <v>11969</v>
      </c>
      <c r="AX318" t="s">
        <v>677</v>
      </c>
      <c r="AY318" s="14">
        <v>46210</v>
      </c>
      <c r="AZ318" t="s">
        <v>3583</v>
      </c>
      <c r="BA318" s="31">
        <v>46210.579050925924</v>
      </c>
      <c r="BB318" s="14">
        <v>46210</v>
      </c>
      <c r="BC318" t="s">
        <v>933</v>
      </c>
      <c r="BD318" s="31">
        <v>46210.583749999998</v>
      </c>
      <c r="BE318" s="14">
        <v>46210</v>
      </c>
      <c r="BF318" t="s">
        <v>5233</v>
      </c>
      <c r="BG318" s="31">
        <v>46210.625104166669</v>
      </c>
      <c r="BH318" s="14">
        <v>46210</v>
      </c>
      <c r="BI318" t="s">
        <v>1028</v>
      </c>
      <c r="BJ318" s="31">
        <v>46210.682881944442</v>
      </c>
      <c r="BK318" s="14">
        <v>46210</v>
      </c>
      <c r="BL318" t="s">
        <v>1028</v>
      </c>
      <c r="BM318" s="31">
        <v>46210.683738425927</v>
      </c>
      <c r="BZ318" s="14">
        <v>46210</v>
      </c>
      <c r="CA318" t="s">
        <v>1028</v>
      </c>
      <c r="CB318" s="31">
        <v>46210.692291666666</v>
      </c>
      <c r="CC318" s="14">
        <v>46210</v>
      </c>
      <c r="CD318" t="s">
        <v>944</v>
      </c>
      <c r="CE318" s="31">
        <v>46210.711122685185</v>
      </c>
      <c r="CI318" s="14">
        <v>46210</v>
      </c>
      <c r="CJ318" t="s">
        <v>2396</v>
      </c>
      <c r="CK318" s="31">
        <v>46210.788124999999</v>
      </c>
      <c r="CP318" t="str">
        <f>VLOOKUP(A318,Sheet1!$A$2:$E$221,2,0)</f>
        <v>East Zone</v>
      </c>
    </row>
    <row r="319" spans="1:94" x14ac:dyDescent="0.35">
      <c r="A319" t="s">
        <v>11964</v>
      </c>
      <c r="B319">
        <v>121</v>
      </c>
      <c r="C319" t="s">
        <v>9332</v>
      </c>
      <c r="D319" t="s">
        <v>678</v>
      </c>
      <c r="E319" t="s">
        <v>421</v>
      </c>
      <c r="F319" t="s">
        <v>422</v>
      </c>
      <c r="G319" t="s">
        <v>135</v>
      </c>
      <c r="H319" t="s">
        <v>11975</v>
      </c>
      <c r="I319">
        <v>563090</v>
      </c>
      <c r="J319" t="s">
        <v>11976</v>
      </c>
      <c r="K319" t="s">
        <v>11969</v>
      </c>
      <c r="L319" t="s">
        <v>4622</v>
      </c>
      <c r="M319" t="s">
        <v>11977</v>
      </c>
      <c r="N319">
        <v>90000</v>
      </c>
      <c r="O319" t="s">
        <v>1032</v>
      </c>
      <c r="P319" t="s">
        <v>1033</v>
      </c>
      <c r="Q319" t="s">
        <v>11978</v>
      </c>
      <c r="R319">
        <v>3959952919</v>
      </c>
      <c r="S319" t="s">
        <v>13394</v>
      </c>
      <c r="T319"/>
      <c r="V319" s="14">
        <v>46210</v>
      </c>
      <c r="W319" t="s">
        <v>11974</v>
      </c>
      <c r="X319" s="31">
        <v>46210.619155092594</v>
      </c>
      <c r="AB319" s="14">
        <v>46210</v>
      </c>
      <c r="AC319" t="s">
        <v>3583</v>
      </c>
      <c r="AD319" s="31">
        <v>46210.646840277775</v>
      </c>
      <c r="AN319" s="14">
        <v>46210</v>
      </c>
      <c r="AO319" t="s">
        <v>3583</v>
      </c>
      <c r="AP319" s="31">
        <v>46210.676724537036</v>
      </c>
      <c r="AT319" s="31">
        <v>46210.676724537036</v>
      </c>
      <c r="AU319" s="14">
        <v>46210</v>
      </c>
      <c r="AV319" t="s">
        <v>3583</v>
      </c>
      <c r="AW319" t="s">
        <v>11969</v>
      </c>
      <c r="AX319" t="s">
        <v>677</v>
      </c>
      <c r="AY319" s="14">
        <v>46210</v>
      </c>
      <c r="AZ319" t="s">
        <v>3583</v>
      </c>
      <c r="BA319" s="31">
        <v>46210.677268518521</v>
      </c>
      <c r="BB319" s="14">
        <v>46210</v>
      </c>
      <c r="BC319" t="s">
        <v>933</v>
      </c>
      <c r="BD319" s="31">
        <v>46210.679780092592</v>
      </c>
      <c r="BE319" s="14">
        <v>46210</v>
      </c>
      <c r="BF319" t="s">
        <v>4684</v>
      </c>
      <c r="BG319" s="31">
        <v>46210.756851851853</v>
      </c>
      <c r="BH319" s="14">
        <v>46210</v>
      </c>
      <c r="BI319" t="s">
        <v>1028</v>
      </c>
      <c r="BJ319" s="31">
        <v>46210.788541666669</v>
      </c>
      <c r="BK319" s="14">
        <v>46210</v>
      </c>
      <c r="BL319" t="s">
        <v>1028</v>
      </c>
      <c r="BM319" s="31">
        <v>46210.791296296295</v>
      </c>
      <c r="BZ319" s="14">
        <v>46210</v>
      </c>
      <c r="CA319" t="s">
        <v>1028</v>
      </c>
      <c r="CB319" s="31">
        <v>46210.799814814818</v>
      </c>
      <c r="CC319" s="14">
        <v>46210</v>
      </c>
      <c r="CD319" t="s">
        <v>944</v>
      </c>
      <c r="CE319" s="31">
        <v>46210.803900462961</v>
      </c>
      <c r="CI319" s="14">
        <v>46210</v>
      </c>
      <c r="CJ319" t="s">
        <v>2396</v>
      </c>
      <c r="CK319" s="31">
        <v>46210.847662037035</v>
      </c>
      <c r="CP319" t="str">
        <f>VLOOKUP(A319,Sheet1!$A$2:$E$221,2,0)</f>
        <v>East Zone</v>
      </c>
    </row>
    <row r="320" spans="1:94" x14ac:dyDescent="0.35">
      <c r="A320" t="s">
        <v>5210</v>
      </c>
      <c r="B320">
        <v>122</v>
      </c>
      <c r="C320" t="s">
        <v>9332</v>
      </c>
      <c r="D320" t="s">
        <v>678</v>
      </c>
      <c r="E320" t="s">
        <v>359</v>
      </c>
      <c r="F320" t="s">
        <v>360</v>
      </c>
      <c r="G320" t="s">
        <v>135</v>
      </c>
      <c r="H320" t="s">
        <v>5211</v>
      </c>
      <c r="I320">
        <v>349383</v>
      </c>
      <c r="J320" t="s">
        <v>5212</v>
      </c>
      <c r="K320" t="s">
        <v>5213</v>
      </c>
      <c r="L320" t="s">
        <v>4622</v>
      </c>
      <c r="M320" t="s">
        <v>5214</v>
      </c>
      <c r="N320">
        <v>85000</v>
      </c>
      <c r="O320" t="s">
        <v>5215</v>
      </c>
      <c r="P320" t="s">
        <v>5216</v>
      </c>
      <c r="Q320" t="s">
        <v>5217</v>
      </c>
      <c r="R320">
        <v>2508928900</v>
      </c>
      <c r="S320" t="s">
        <v>13394</v>
      </c>
      <c r="T320"/>
      <c r="V320" s="14">
        <v>46204</v>
      </c>
      <c r="W320" t="s">
        <v>5218</v>
      </c>
      <c r="X320" s="31">
        <v>46204.425115740742</v>
      </c>
      <c r="AN320" s="14">
        <v>46204</v>
      </c>
      <c r="AO320" t="s">
        <v>1027</v>
      </c>
      <c r="AP320" s="31">
        <v>46204.448472222219</v>
      </c>
      <c r="AT320" s="31">
        <v>46204.448472222219</v>
      </c>
      <c r="AU320" s="14">
        <v>46204</v>
      </c>
      <c r="AV320" t="s">
        <v>1027</v>
      </c>
      <c r="AW320" t="s">
        <v>360</v>
      </c>
      <c r="AX320" t="s">
        <v>678</v>
      </c>
      <c r="AY320" s="14">
        <v>46204</v>
      </c>
      <c r="AZ320" t="s">
        <v>5218</v>
      </c>
      <c r="BA320" s="31">
        <v>46204.449733796297</v>
      </c>
      <c r="BB320" s="14">
        <v>46204</v>
      </c>
      <c r="BC320" t="s">
        <v>933</v>
      </c>
      <c r="BD320" s="31">
        <v>46204.455451388887</v>
      </c>
      <c r="BE320" s="14">
        <v>46204</v>
      </c>
      <c r="BF320" t="s">
        <v>4657</v>
      </c>
      <c r="BG320" s="31">
        <v>46204.493657407409</v>
      </c>
      <c r="BH320" s="14">
        <v>46204</v>
      </c>
      <c r="BI320" t="s">
        <v>1028</v>
      </c>
      <c r="BJ320" s="31">
        <v>46204.611655092594</v>
      </c>
      <c r="BK320" s="14">
        <v>46204</v>
      </c>
      <c r="BL320" t="s">
        <v>1028</v>
      </c>
      <c r="BM320" s="31">
        <v>46204.61346064815</v>
      </c>
      <c r="BZ320" s="14">
        <v>46204</v>
      </c>
      <c r="CA320" t="s">
        <v>1028</v>
      </c>
      <c r="CB320" s="31">
        <v>46204.620497685188</v>
      </c>
      <c r="CC320" s="14">
        <v>46204</v>
      </c>
      <c r="CD320" t="s">
        <v>957</v>
      </c>
      <c r="CE320" s="31">
        <v>46204.642696759256</v>
      </c>
      <c r="CI320" s="14">
        <v>46205</v>
      </c>
      <c r="CJ320" t="s">
        <v>2940</v>
      </c>
      <c r="CK320" s="31">
        <v>46205.810925925929</v>
      </c>
      <c r="CP320" t="str">
        <f>VLOOKUP(A320,Sheet1!$A$2:$E$221,2,0)</f>
        <v>East Zone</v>
      </c>
    </row>
    <row r="321" spans="1:94" x14ac:dyDescent="0.35">
      <c r="A321" t="s">
        <v>5210</v>
      </c>
      <c r="B321">
        <v>122</v>
      </c>
      <c r="C321" t="s">
        <v>9332</v>
      </c>
      <c r="D321" t="s">
        <v>678</v>
      </c>
      <c r="E321" t="s">
        <v>359</v>
      </c>
      <c r="F321" t="s">
        <v>360</v>
      </c>
      <c r="G321" t="s">
        <v>135</v>
      </c>
      <c r="H321" t="s">
        <v>10079</v>
      </c>
      <c r="I321">
        <v>735437</v>
      </c>
      <c r="J321" t="s">
        <v>991</v>
      </c>
      <c r="K321" t="s">
        <v>1674</v>
      </c>
      <c r="L321" t="s">
        <v>4622</v>
      </c>
      <c r="M321" t="s">
        <v>10080</v>
      </c>
      <c r="N321">
        <v>45000</v>
      </c>
      <c r="O321" t="s">
        <v>10081</v>
      </c>
      <c r="P321" t="s">
        <v>10082</v>
      </c>
      <c r="Q321" t="s">
        <v>980</v>
      </c>
      <c r="R321">
        <v>3287744007</v>
      </c>
      <c r="S321" t="s">
        <v>13394</v>
      </c>
      <c r="T321"/>
      <c r="V321" s="14">
        <v>46195</v>
      </c>
      <c r="W321" t="s">
        <v>2940</v>
      </c>
      <c r="X321" s="31">
        <v>46195.822048611109</v>
      </c>
      <c r="AB321" s="14">
        <v>46205</v>
      </c>
      <c r="AC321" t="s">
        <v>10083</v>
      </c>
      <c r="AD321" s="31">
        <v>46205.673703703702</v>
      </c>
      <c r="AN321" s="14">
        <v>46209</v>
      </c>
      <c r="AO321" t="s">
        <v>1027</v>
      </c>
      <c r="AP321" s="31">
        <v>46209.637557870374</v>
      </c>
      <c r="AT321" s="31">
        <v>46209.637557870374</v>
      </c>
      <c r="AU321" s="14">
        <v>46209</v>
      </c>
      <c r="AV321" t="s">
        <v>1027</v>
      </c>
      <c r="AW321" t="s">
        <v>360</v>
      </c>
      <c r="AX321" t="s">
        <v>678</v>
      </c>
      <c r="AY321" s="14">
        <v>46209</v>
      </c>
      <c r="AZ321" t="s">
        <v>10083</v>
      </c>
      <c r="BA321" s="31">
        <v>46209.677303240744</v>
      </c>
      <c r="BB321" s="14">
        <v>46209</v>
      </c>
      <c r="BC321" t="s">
        <v>933</v>
      </c>
      <c r="BD321" s="31">
        <v>46209.681342592594</v>
      </c>
      <c r="BE321" s="14">
        <v>46209</v>
      </c>
      <c r="BF321" t="s">
        <v>4663</v>
      </c>
      <c r="BG321" s="31">
        <v>46209.731712962966</v>
      </c>
      <c r="BH321" s="14">
        <v>46209</v>
      </c>
      <c r="BI321" t="s">
        <v>943</v>
      </c>
      <c r="BJ321" s="31">
        <v>46209.741932870369</v>
      </c>
      <c r="BK321" s="14">
        <v>46209</v>
      </c>
      <c r="BL321" t="s">
        <v>943</v>
      </c>
      <c r="BM321" s="31">
        <v>46209.752916666665</v>
      </c>
      <c r="BZ321" s="14">
        <v>46209</v>
      </c>
      <c r="CA321" t="s">
        <v>943</v>
      </c>
      <c r="CB321" s="31">
        <v>46209.760601851849</v>
      </c>
      <c r="CC321" s="14">
        <v>46209</v>
      </c>
      <c r="CD321" t="s">
        <v>944</v>
      </c>
      <c r="CE321" s="31">
        <v>46209.763460648152</v>
      </c>
      <c r="CI321" s="14">
        <v>46209</v>
      </c>
      <c r="CJ321" t="s">
        <v>10084</v>
      </c>
      <c r="CK321" s="31">
        <v>46209.817962962959</v>
      </c>
      <c r="CP321" t="str">
        <f>VLOOKUP(A321,Sheet1!$A$2:$E$221,2,0)</f>
        <v>East Zone</v>
      </c>
    </row>
    <row r="322" spans="1:94" x14ac:dyDescent="0.35">
      <c r="A322" t="s">
        <v>5219</v>
      </c>
      <c r="B322">
        <v>136</v>
      </c>
      <c r="C322" t="s">
        <v>9332</v>
      </c>
      <c r="D322" t="s">
        <v>678</v>
      </c>
      <c r="E322" t="s">
        <v>417</v>
      </c>
      <c r="F322" t="s">
        <v>418</v>
      </c>
      <c r="G322" t="s">
        <v>135</v>
      </c>
      <c r="H322" t="s">
        <v>3908</v>
      </c>
      <c r="I322">
        <v>138733</v>
      </c>
      <c r="J322" t="s">
        <v>3910</v>
      </c>
      <c r="K322" t="s">
        <v>3911</v>
      </c>
      <c r="L322" t="s">
        <v>4622</v>
      </c>
      <c r="M322" t="s">
        <v>5220</v>
      </c>
      <c r="N322">
        <v>70000</v>
      </c>
      <c r="O322" t="s">
        <v>1029</v>
      </c>
      <c r="P322" t="s">
        <v>1030</v>
      </c>
      <c r="Q322" t="s">
        <v>3909</v>
      </c>
      <c r="R322">
        <v>9312577598</v>
      </c>
      <c r="S322" t="s">
        <v>13394</v>
      </c>
      <c r="T322"/>
      <c r="V322" s="14">
        <v>46204</v>
      </c>
      <c r="W322" t="s">
        <v>1031</v>
      </c>
      <c r="X322" s="31">
        <v>46204.659548611111</v>
      </c>
      <c r="AN322" s="14">
        <v>46204</v>
      </c>
      <c r="AO322" t="s">
        <v>1031</v>
      </c>
      <c r="AP322" s="31">
        <v>46204.7341087963</v>
      </c>
      <c r="AT322" s="31">
        <v>46204.7341087963</v>
      </c>
      <c r="AU322" s="14">
        <v>46204</v>
      </c>
      <c r="AV322" t="s">
        <v>1031</v>
      </c>
      <c r="AW322" t="s">
        <v>5221</v>
      </c>
      <c r="AX322" t="s">
        <v>677</v>
      </c>
      <c r="AY322" s="14">
        <v>46204</v>
      </c>
      <c r="AZ322" t="s">
        <v>1031</v>
      </c>
      <c r="BA322" s="31">
        <v>46204.736203703702</v>
      </c>
      <c r="BB322" s="14">
        <v>46204</v>
      </c>
      <c r="BC322" t="s">
        <v>933</v>
      </c>
      <c r="BD322" s="31">
        <v>46204.740115740744</v>
      </c>
      <c r="BE322" s="14">
        <v>46204</v>
      </c>
      <c r="BF322" t="s">
        <v>4969</v>
      </c>
      <c r="BG322" s="31">
        <v>46204.747858796298</v>
      </c>
      <c r="BH322" s="14">
        <v>46204</v>
      </c>
      <c r="BI322" t="s">
        <v>1028</v>
      </c>
      <c r="BJ322" s="31">
        <v>46204.774953703702</v>
      </c>
      <c r="BK322" s="14">
        <v>46204</v>
      </c>
      <c r="BL322" t="s">
        <v>1028</v>
      </c>
      <c r="BM322" s="31">
        <v>46204.775868055556</v>
      </c>
      <c r="BZ322" s="14">
        <v>46204</v>
      </c>
      <c r="CA322" t="s">
        <v>1028</v>
      </c>
      <c r="CB322" s="31">
        <v>46204.786782407406</v>
      </c>
      <c r="CC322" s="14">
        <v>46204</v>
      </c>
      <c r="CD322" t="s">
        <v>938</v>
      </c>
      <c r="CE322" s="31">
        <v>46204.792094907411</v>
      </c>
      <c r="CI322" s="14">
        <v>46204</v>
      </c>
      <c r="CJ322" t="s">
        <v>1031</v>
      </c>
      <c r="CK322" s="31">
        <v>46204.843217592592</v>
      </c>
      <c r="CP322" t="str">
        <f>VLOOKUP(A322,Sheet1!$A$2:$E$221,2,0)</f>
        <v>East Zone</v>
      </c>
    </row>
    <row r="323" spans="1:94" x14ac:dyDescent="0.35">
      <c r="A323" t="s">
        <v>5219</v>
      </c>
      <c r="B323">
        <v>136</v>
      </c>
      <c r="C323" t="s">
        <v>9332</v>
      </c>
      <c r="D323" t="s">
        <v>678</v>
      </c>
      <c r="E323" t="s">
        <v>417</v>
      </c>
      <c r="F323" t="s">
        <v>418</v>
      </c>
      <c r="G323" t="s">
        <v>135</v>
      </c>
      <c r="H323" t="s">
        <v>5222</v>
      </c>
      <c r="I323">
        <v>225323</v>
      </c>
      <c r="J323" t="s">
        <v>5223</v>
      </c>
      <c r="K323" t="s">
        <v>5224</v>
      </c>
      <c r="L323" t="s">
        <v>4622</v>
      </c>
      <c r="M323" t="s">
        <v>5225</v>
      </c>
      <c r="N323">
        <v>90000</v>
      </c>
      <c r="O323" t="s">
        <v>1032</v>
      </c>
      <c r="P323" t="s">
        <v>1033</v>
      </c>
      <c r="Q323" t="s">
        <v>5226</v>
      </c>
      <c r="R323">
        <v>8295809422</v>
      </c>
      <c r="S323" t="s">
        <v>13394</v>
      </c>
      <c r="T323"/>
      <c r="V323" s="14">
        <v>46202</v>
      </c>
      <c r="W323" t="s">
        <v>5227</v>
      </c>
      <c r="X323" s="31">
        <v>46202.438622685186</v>
      </c>
      <c r="AN323" s="14">
        <v>46204</v>
      </c>
      <c r="AO323" t="s">
        <v>1031</v>
      </c>
      <c r="AP323" s="31">
        <v>46204.570555555554</v>
      </c>
      <c r="AT323" s="31">
        <v>46204.570555555554</v>
      </c>
      <c r="AU323" s="14">
        <v>46204</v>
      </c>
      <c r="AV323" t="s">
        <v>1031</v>
      </c>
      <c r="AW323" t="s">
        <v>5221</v>
      </c>
      <c r="AX323" t="s">
        <v>677</v>
      </c>
      <c r="AY323" s="14">
        <v>46204</v>
      </c>
      <c r="AZ323" t="s">
        <v>5227</v>
      </c>
      <c r="BA323" s="31">
        <v>46204.574386574073</v>
      </c>
      <c r="BB323" s="14">
        <v>46204</v>
      </c>
      <c r="BC323" t="s">
        <v>933</v>
      </c>
      <c r="BD323" s="31">
        <v>46204.578472222223</v>
      </c>
      <c r="BE323" s="14">
        <v>46204</v>
      </c>
      <c r="BF323" t="s">
        <v>4716</v>
      </c>
      <c r="BG323" s="31">
        <v>46204.588182870371</v>
      </c>
      <c r="BH323" s="14">
        <v>46204</v>
      </c>
      <c r="BI323" t="s">
        <v>943</v>
      </c>
      <c r="BJ323" s="31">
        <v>46204.600057870368</v>
      </c>
      <c r="BK323" s="14">
        <v>46204</v>
      </c>
      <c r="BL323" t="s">
        <v>943</v>
      </c>
      <c r="BM323" s="31">
        <v>46204.634479166663</v>
      </c>
      <c r="BZ323" s="14">
        <v>46204</v>
      </c>
      <c r="CA323" t="s">
        <v>943</v>
      </c>
      <c r="CB323" s="31">
        <v>46204.637916666667</v>
      </c>
      <c r="CC323" s="14">
        <v>46204</v>
      </c>
      <c r="CD323" t="s">
        <v>938</v>
      </c>
      <c r="CE323" s="31">
        <v>46204.642824074072</v>
      </c>
      <c r="CI323" s="14">
        <v>46204</v>
      </c>
      <c r="CJ323" t="s">
        <v>5228</v>
      </c>
      <c r="CK323" s="31">
        <v>46204.727361111109</v>
      </c>
      <c r="CP323" t="str">
        <f>VLOOKUP(A323,Sheet1!$A$2:$E$221,2,0)</f>
        <v>East Zone</v>
      </c>
    </row>
    <row r="324" spans="1:94" x14ac:dyDescent="0.35">
      <c r="A324" t="s">
        <v>5219</v>
      </c>
      <c r="B324">
        <v>136</v>
      </c>
      <c r="C324" t="s">
        <v>9332</v>
      </c>
      <c r="D324" t="s">
        <v>678</v>
      </c>
      <c r="E324" t="s">
        <v>417</v>
      </c>
      <c r="F324" t="s">
        <v>418</v>
      </c>
      <c r="G324" t="s">
        <v>135</v>
      </c>
      <c r="H324" t="s">
        <v>5229</v>
      </c>
      <c r="I324">
        <v>279718</v>
      </c>
      <c r="J324" t="s">
        <v>2491</v>
      </c>
      <c r="K324" t="s">
        <v>2492</v>
      </c>
      <c r="L324" t="s">
        <v>4622</v>
      </c>
      <c r="M324" t="s">
        <v>10085</v>
      </c>
      <c r="N324">
        <v>50000</v>
      </c>
      <c r="O324" t="s">
        <v>9497</v>
      </c>
      <c r="P324" t="s">
        <v>9498</v>
      </c>
      <c r="Q324" t="s">
        <v>968</v>
      </c>
      <c r="R324">
        <v>1285981622</v>
      </c>
      <c r="S324" t="s">
        <v>13394</v>
      </c>
      <c r="T324"/>
      <c r="V324" s="14">
        <v>46206</v>
      </c>
      <c r="W324" t="s">
        <v>5232</v>
      </c>
      <c r="X324" s="31">
        <v>46206.78466435185</v>
      </c>
      <c r="AN324" s="14">
        <v>46209</v>
      </c>
      <c r="AO324" t="s">
        <v>2397</v>
      </c>
      <c r="AP324" s="31">
        <v>46209.52815972222</v>
      </c>
      <c r="AT324" s="31">
        <v>46209.52815972222</v>
      </c>
      <c r="AU324" s="14">
        <v>46209</v>
      </c>
      <c r="AV324" t="s">
        <v>2397</v>
      </c>
      <c r="AW324" t="s">
        <v>418</v>
      </c>
      <c r="AX324" t="s">
        <v>678</v>
      </c>
      <c r="AY324" s="14">
        <v>46209</v>
      </c>
      <c r="AZ324" t="s">
        <v>5228</v>
      </c>
      <c r="BA324" s="31">
        <v>46209.592141203706</v>
      </c>
      <c r="BB324" s="14">
        <v>46209</v>
      </c>
      <c r="BC324" t="s">
        <v>933</v>
      </c>
      <c r="BD324" s="31">
        <v>46209.599756944444</v>
      </c>
      <c r="BE324" s="14">
        <v>46209</v>
      </c>
      <c r="BF324" t="s">
        <v>4669</v>
      </c>
      <c r="BG324" s="31">
        <v>46209.680949074071</v>
      </c>
      <c r="BH324" s="14">
        <v>46209</v>
      </c>
      <c r="BI324" t="s">
        <v>943</v>
      </c>
      <c r="BJ324" s="31">
        <v>46209.709039351852</v>
      </c>
      <c r="BK324" s="14">
        <v>46209</v>
      </c>
      <c r="BL324" t="s">
        <v>943</v>
      </c>
      <c r="BM324" s="31">
        <v>46209.712337962963</v>
      </c>
      <c r="BZ324" s="14">
        <v>46209</v>
      </c>
      <c r="CA324" t="s">
        <v>943</v>
      </c>
      <c r="CB324" s="31">
        <v>46209.723657407405</v>
      </c>
      <c r="CC324" s="14">
        <v>46209</v>
      </c>
      <c r="CD324" t="s">
        <v>944</v>
      </c>
      <c r="CE324" s="31">
        <v>46209.726585648146</v>
      </c>
      <c r="CI324" s="14">
        <v>46209</v>
      </c>
      <c r="CJ324" t="s">
        <v>5228</v>
      </c>
      <c r="CK324" s="31">
        <v>46209.822094907409</v>
      </c>
      <c r="CP324" t="str">
        <f>VLOOKUP(A324,Sheet1!$A$2:$E$221,2,0)</f>
        <v>East Zone</v>
      </c>
    </row>
    <row r="325" spans="1:94" x14ac:dyDescent="0.35">
      <c r="A325" t="s">
        <v>5219</v>
      </c>
      <c r="B325">
        <v>136</v>
      </c>
      <c r="C325" t="s">
        <v>9332</v>
      </c>
      <c r="D325" t="s">
        <v>678</v>
      </c>
      <c r="E325" t="s">
        <v>417</v>
      </c>
      <c r="F325" t="s">
        <v>418</v>
      </c>
      <c r="G325" t="s">
        <v>135</v>
      </c>
      <c r="H325" t="s">
        <v>5229</v>
      </c>
      <c r="I325">
        <v>279718</v>
      </c>
      <c r="J325" t="s">
        <v>2491</v>
      </c>
      <c r="K325" t="s">
        <v>2492</v>
      </c>
      <c r="L325" t="s">
        <v>4622</v>
      </c>
      <c r="M325" t="s">
        <v>5230</v>
      </c>
      <c r="N325">
        <v>45000</v>
      </c>
      <c r="O325" t="s">
        <v>1036</v>
      </c>
      <c r="P325" t="s">
        <v>1037</v>
      </c>
      <c r="Q325" t="s">
        <v>5231</v>
      </c>
      <c r="R325">
        <v>4083834183</v>
      </c>
      <c r="S325" t="s">
        <v>13394</v>
      </c>
      <c r="T325"/>
      <c r="V325" s="14">
        <v>46202</v>
      </c>
      <c r="W325" t="s">
        <v>5232</v>
      </c>
      <c r="X325" s="31">
        <v>46202.727395833332</v>
      </c>
      <c r="AN325" s="14">
        <v>46205</v>
      </c>
      <c r="AO325" t="s">
        <v>2397</v>
      </c>
      <c r="AP325" s="31">
        <v>46205.579155092593</v>
      </c>
      <c r="AT325" s="31">
        <v>46205.579155092593</v>
      </c>
      <c r="AU325" s="14">
        <v>46205</v>
      </c>
      <c r="AV325" t="s">
        <v>2397</v>
      </c>
      <c r="AW325" t="s">
        <v>418</v>
      </c>
      <c r="AX325" t="s">
        <v>678</v>
      </c>
      <c r="AY325" s="14">
        <v>46205</v>
      </c>
      <c r="AZ325" t="s">
        <v>1031</v>
      </c>
      <c r="BA325" s="31">
        <v>46205.606458333335</v>
      </c>
      <c r="BB325" s="14">
        <v>46205</v>
      </c>
      <c r="BC325" t="s">
        <v>933</v>
      </c>
      <c r="BD325" s="31">
        <v>46205.613483796296</v>
      </c>
      <c r="BE325" s="14">
        <v>46205</v>
      </c>
      <c r="BF325" t="s">
        <v>5233</v>
      </c>
      <c r="BG325" s="31">
        <v>46205.638298611113</v>
      </c>
      <c r="BH325" s="14">
        <v>46205</v>
      </c>
      <c r="BI325" t="s">
        <v>1028</v>
      </c>
      <c r="BJ325" s="31">
        <v>46205.690844907411</v>
      </c>
      <c r="BK325" s="14">
        <v>46205</v>
      </c>
      <c r="BL325" t="s">
        <v>1028</v>
      </c>
      <c r="BM325" s="31">
        <v>46205.69159722222</v>
      </c>
      <c r="BZ325" s="14">
        <v>46205</v>
      </c>
      <c r="CA325" t="s">
        <v>1028</v>
      </c>
      <c r="CB325" s="31">
        <v>46205.703564814816</v>
      </c>
      <c r="CC325" s="14">
        <v>46205</v>
      </c>
      <c r="CD325" t="s">
        <v>957</v>
      </c>
      <c r="CE325" s="31">
        <v>46205.710312499999</v>
      </c>
      <c r="CI325" s="14">
        <v>46205</v>
      </c>
      <c r="CJ325" t="s">
        <v>1031</v>
      </c>
      <c r="CK325" s="31">
        <v>46205.803993055553</v>
      </c>
      <c r="CP325" t="str">
        <f>VLOOKUP(A325,Sheet1!$A$2:$E$221,2,0)</f>
        <v>East Zone</v>
      </c>
    </row>
    <row r="326" spans="1:94" x14ac:dyDescent="0.35">
      <c r="A326" t="s">
        <v>5219</v>
      </c>
      <c r="B326">
        <v>136</v>
      </c>
      <c r="C326" t="s">
        <v>9332</v>
      </c>
      <c r="D326" t="s">
        <v>678</v>
      </c>
      <c r="E326" t="s">
        <v>417</v>
      </c>
      <c r="F326" t="s">
        <v>418</v>
      </c>
      <c r="G326" t="s">
        <v>135</v>
      </c>
      <c r="H326" t="s">
        <v>5234</v>
      </c>
      <c r="I326">
        <v>296143</v>
      </c>
      <c r="J326" t="s">
        <v>2491</v>
      </c>
      <c r="K326" t="s">
        <v>2492</v>
      </c>
      <c r="L326" t="s">
        <v>4622</v>
      </c>
      <c r="M326" t="s">
        <v>5235</v>
      </c>
      <c r="N326">
        <v>45000</v>
      </c>
      <c r="O326" t="s">
        <v>1036</v>
      </c>
      <c r="P326" t="s">
        <v>1037</v>
      </c>
      <c r="Q326" t="s">
        <v>5236</v>
      </c>
      <c r="R326">
        <v>3592864062</v>
      </c>
      <c r="S326" t="s">
        <v>13394</v>
      </c>
      <c r="T326"/>
      <c r="V326" s="14">
        <v>46205</v>
      </c>
      <c r="W326" t="s">
        <v>1031</v>
      </c>
      <c r="X326" s="31">
        <v>46205.489328703705</v>
      </c>
      <c r="AE326" s="14">
        <v>46205</v>
      </c>
      <c r="AF326" t="s">
        <v>5232</v>
      </c>
      <c r="AG326" s="31">
        <v>46205.494201388887</v>
      </c>
      <c r="AN326" s="14">
        <v>46205</v>
      </c>
      <c r="AO326" t="s">
        <v>2397</v>
      </c>
      <c r="AP326" s="31">
        <v>46205.634733796294</v>
      </c>
      <c r="AT326" s="31">
        <v>46205.634733796294</v>
      </c>
      <c r="AU326" s="14">
        <v>46205</v>
      </c>
      <c r="AV326" t="s">
        <v>2397</v>
      </c>
      <c r="AW326" t="s">
        <v>418</v>
      </c>
      <c r="AX326" t="s">
        <v>678</v>
      </c>
      <c r="AY326" s="14">
        <v>46205</v>
      </c>
      <c r="AZ326" t="s">
        <v>1031</v>
      </c>
      <c r="BA326" s="31">
        <v>46205.636817129627</v>
      </c>
      <c r="BB326" s="14">
        <v>46205</v>
      </c>
      <c r="BC326" t="s">
        <v>933</v>
      </c>
      <c r="BD326" s="31">
        <v>46205.644328703704</v>
      </c>
      <c r="BE326" s="14">
        <v>46205</v>
      </c>
      <c r="BF326" t="s">
        <v>4663</v>
      </c>
      <c r="BG326" s="31">
        <v>46205.682546296295</v>
      </c>
      <c r="BH326" s="14">
        <v>46205</v>
      </c>
      <c r="BI326" t="s">
        <v>1028</v>
      </c>
      <c r="BJ326" s="31">
        <v>46205.746018518519</v>
      </c>
      <c r="BK326" s="14">
        <v>46205</v>
      </c>
      <c r="BL326" t="s">
        <v>1028</v>
      </c>
      <c r="BM326" s="31">
        <v>46205.747314814813</v>
      </c>
      <c r="BZ326" s="14">
        <v>46205</v>
      </c>
      <c r="CA326" t="s">
        <v>1028</v>
      </c>
      <c r="CB326" s="31">
        <v>46205.756331018521</v>
      </c>
      <c r="CC326" s="14">
        <v>46205</v>
      </c>
      <c r="CD326" t="s">
        <v>944</v>
      </c>
      <c r="CE326" s="31">
        <v>46205.762488425928</v>
      </c>
      <c r="CI326" s="14">
        <v>46205</v>
      </c>
      <c r="CJ326" t="s">
        <v>1031</v>
      </c>
      <c r="CK326" s="31">
        <v>46205.837465277778</v>
      </c>
      <c r="CP326" t="str">
        <f>VLOOKUP(A326,Sheet1!$A$2:$E$221,2,0)</f>
        <v>East Zone</v>
      </c>
    </row>
    <row r="327" spans="1:94" x14ac:dyDescent="0.35">
      <c r="A327" t="s">
        <v>5219</v>
      </c>
      <c r="B327">
        <v>136</v>
      </c>
      <c r="C327" t="s">
        <v>9332</v>
      </c>
      <c r="D327" t="s">
        <v>678</v>
      </c>
      <c r="E327" t="s">
        <v>417</v>
      </c>
      <c r="F327" t="s">
        <v>418</v>
      </c>
      <c r="G327" t="s">
        <v>135</v>
      </c>
      <c r="H327" t="s">
        <v>5237</v>
      </c>
      <c r="I327">
        <v>307503</v>
      </c>
      <c r="J327" t="s">
        <v>5223</v>
      </c>
      <c r="K327" t="s">
        <v>5224</v>
      </c>
      <c r="L327" t="s">
        <v>4622</v>
      </c>
      <c r="M327" t="s">
        <v>5238</v>
      </c>
      <c r="N327">
        <v>60000</v>
      </c>
      <c r="O327" t="s">
        <v>1038</v>
      </c>
      <c r="P327" t="s">
        <v>1039</v>
      </c>
      <c r="Q327" t="s">
        <v>5239</v>
      </c>
      <c r="R327">
        <v>3166755723</v>
      </c>
      <c r="S327" t="s">
        <v>683</v>
      </c>
      <c r="T327" t="s">
        <v>13286</v>
      </c>
      <c r="U327" s="1">
        <v>46206</v>
      </c>
      <c r="V327" s="14">
        <v>46206</v>
      </c>
      <c r="W327" t="s">
        <v>5227</v>
      </c>
      <c r="X327" s="31">
        <v>46206.425659722219</v>
      </c>
      <c r="AN327" s="14">
        <v>46206</v>
      </c>
      <c r="AO327" t="s">
        <v>1031</v>
      </c>
      <c r="AP327" s="31">
        <v>46206.509293981479</v>
      </c>
      <c r="AT327" s="31">
        <v>46206.509293981479</v>
      </c>
      <c r="AU327" s="14">
        <v>46206</v>
      </c>
      <c r="AV327" t="s">
        <v>1031</v>
      </c>
      <c r="AW327" t="s">
        <v>5221</v>
      </c>
      <c r="AX327" t="s">
        <v>677</v>
      </c>
      <c r="AY327" s="14">
        <v>46206</v>
      </c>
      <c r="AZ327" t="s">
        <v>1031</v>
      </c>
      <c r="BA327" s="31">
        <v>46206.510011574072</v>
      </c>
      <c r="BB327" s="14">
        <v>46206</v>
      </c>
      <c r="BC327" t="s">
        <v>933</v>
      </c>
      <c r="BD327" s="31">
        <v>46206.521921296298</v>
      </c>
      <c r="BE327" s="14">
        <v>46206</v>
      </c>
      <c r="BF327" t="s">
        <v>4633</v>
      </c>
      <c r="BG327" s="31">
        <v>46206.595752314817</v>
      </c>
      <c r="BH327" s="14">
        <v>46206</v>
      </c>
      <c r="BI327" t="s">
        <v>943</v>
      </c>
      <c r="BJ327" s="31">
        <v>46206.641851851855</v>
      </c>
      <c r="BK327" s="14">
        <v>46206</v>
      </c>
      <c r="BL327" t="s">
        <v>1028</v>
      </c>
      <c r="BM327" s="31">
        <v>46206.723240740743</v>
      </c>
      <c r="BN327" s="14">
        <v>46206</v>
      </c>
      <c r="BO327" t="s">
        <v>943</v>
      </c>
      <c r="BP327" s="31">
        <v>46206.650509259256</v>
      </c>
      <c r="BZ327" s="14">
        <v>46206</v>
      </c>
      <c r="CA327" t="s">
        <v>1028</v>
      </c>
      <c r="CB327" s="31">
        <v>46206.73064814815</v>
      </c>
      <c r="CC327" s="14">
        <v>46206</v>
      </c>
      <c r="CD327" t="s">
        <v>944</v>
      </c>
      <c r="CE327" s="31">
        <v>46206.762650462966</v>
      </c>
      <c r="CI327" s="14">
        <v>46206</v>
      </c>
      <c r="CJ327" t="s">
        <v>1031</v>
      </c>
      <c r="CK327" s="31">
        <v>46206.776828703703</v>
      </c>
      <c r="CP327" t="str">
        <f>VLOOKUP(A327,Sheet1!$A$2:$E$221,2,0)</f>
        <v>East Zone</v>
      </c>
    </row>
    <row r="328" spans="1:94" x14ac:dyDescent="0.35">
      <c r="A328" t="s">
        <v>5219</v>
      </c>
      <c r="B328">
        <v>136</v>
      </c>
      <c r="C328" t="s">
        <v>9332</v>
      </c>
      <c r="D328" t="s">
        <v>678</v>
      </c>
      <c r="E328" t="s">
        <v>417</v>
      </c>
      <c r="F328" t="s">
        <v>418</v>
      </c>
      <c r="G328" t="s">
        <v>135</v>
      </c>
      <c r="H328" t="s">
        <v>5237</v>
      </c>
      <c r="I328">
        <v>307503</v>
      </c>
      <c r="J328" t="s">
        <v>5223</v>
      </c>
      <c r="K328" t="s">
        <v>5224</v>
      </c>
      <c r="L328" t="s">
        <v>4622</v>
      </c>
      <c r="M328" t="s">
        <v>5240</v>
      </c>
      <c r="N328">
        <v>50000</v>
      </c>
      <c r="O328" t="s">
        <v>1034</v>
      </c>
      <c r="P328" t="s">
        <v>1035</v>
      </c>
      <c r="Q328" t="s">
        <v>5236</v>
      </c>
      <c r="R328">
        <v>1437727010</v>
      </c>
      <c r="S328" t="s">
        <v>13394</v>
      </c>
      <c r="T328"/>
      <c r="V328" s="14">
        <v>46205</v>
      </c>
      <c r="W328" t="s">
        <v>5227</v>
      </c>
      <c r="X328" s="31">
        <v>46205.405671296299</v>
      </c>
      <c r="AN328" s="14">
        <v>46205</v>
      </c>
      <c r="AO328" t="s">
        <v>1031</v>
      </c>
      <c r="AP328" s="31">
        <v>46205.526238425926</v>
      </c>
      <c r="AT328" s="31">
        <v>46205.526238425926</v>
      </c>
      <c r="AU328" s="14">
        <v>46205</v>
      </c>
      <c r="AV328" t="s">
        <v>1031</v>
      </c>
      <c r="AW328" t="s">
        <v>5221</v>
      </c>
      <c r="AX328" t="s">
        <v>677</v>
      </c>
      <c r="AY328" s="14">
        <v>46205</v>
      </c>
      <c r="AZ328" t="s">
        <v>5227</v>
      </c>
      <c r="BA328" s="31">
        <v>46205.543067129627</v>
      </c>
      <c r="BB328" s="14">
        <v>46205</v>
      </c>
      <c r="BC328" t="s">
        <v>933</v>
      </c>
      <c r="BD328" s="31">
        <v>46205.568958333337</v>
      </c>
      <c r="BE328" s="14">
        <v>46205</v>
      </c>
      <c r="BF328" t="s">
        <v>4669</v>
      </c>
      <c r="BG328" s="31">
        <v>46205.607870370368</v>
      </c>
      <c r="BH328" s="14">
        <v>46205</v>
      </c>
      <c r="BI328" t="s">
        <v>1028</v>
      </c>
      <c r="BJ328" s="31">
        <v>46205.63894675926</v>
      </c>
      <c r="BK328" s="14">
        <v>46205</v>
      </c>
      <c r="BL328" t="s">
        <v>1028</v>
      </c>
      <c r="BM328" s="31">
        <v>46205.728773148148</v>
      </c>
      <c r="BN328" s="14">
        <v>46205</v>
      </c>
      <c r="BO328" t="s">
        <v>1028</v>
      </c>
      <c r="BP328" s="31">
        <v>46205.642384259256</v>
      </c>
      <c r="BZ328" s="14">
        <v>46205</v>
      </c>
      <c r="CA328" t="s">
        <v>1028</v>
      </c>
      <c r="CB328" s="31">
        <v>46205.735138888886</v>
      </c>
      <c r="CC328" s="14">
        <v>46205</v>
      </c>
      <c r="CD328" t="s">
        <v>938</v>
      </c>
      <c r="CE328" s="31">
        <v>46205.750104166669</v>
      </c>
      <c r="CI328" s="14">
        <v>46205</v>
      </c>
      <c r="CJ328" t="s">
        <v>1031</v>
      </c>
      <c r="CK328" s="31">
        <v>46205.78696759259</v>
      </c>
      <c r="CP328" t="str">
        <f>VLOOKUP(A328,Sheet1!$A$2:$E$221,2,0)</f>
        <v>East Zone</v>
      </c>
    </row>
    <row r="329" spans="1:94" x14ac:dyDescent="0.35">
      <c r="A329" t="s">
        <v>5219</v>
      </c>
      <c r="B329">
        <v>136</v>
      </c>
      <c r="C329" t="s">
        <v>9332</v>
      </c>
      <c r="D329" t="s">
        <v>678</v>
      </c>
      <c r="E329" t="s">
        <v>417</v>
      </c>
      <c r="F329" t="s">
        <v>418</v>
      </c>
      <c r="G329" t="s">
        <v>135</v>
      </c>
      <c r="H329" t="s">
        <v>5241</v>
      </c>
      <c r="I329">
        <v>337144</v>
      </c>
      <c r="J329" t="s">
        <v>4546</v>
      </c>
      <c r="K329" t="s">
        <v>4547</v>
      </c>
      <c r="L329" t="s">
        <v>4622</v>
      </c>
      <c r="M329" t="s">
        <v>5242</v>
      </c>
      <c r="N329">
        <v>45000</v>
      </c>
      <c r="O329" t="s">
        <v>1036</v>
      </c>
      <c r="P329" t="s">
        <v>1037</v>
      </c>
      <c r="Q329" t="s">
        <v>5243</v>
      </c>
      <c r="R329">
        <v>5472080756</v>
      </c>
      <c r="S329" t="s">
        <v>13394</v>
      </c>
      <c r="T329"/>
      <c r="V329" s="14">
        <v>46205</v>
      </c>
      <c r="W329" t="s">
        <v>5244</v>
      </c>
      <c r="X329" s="31">
        <v>46205.661666666667</v>
      </c>
      <c r="AN329" s="14">
        <v>46205</v>
      </c>
      <c r="AO329" t="s">
        <v>2397</v>
      </c>
      <c r="AP329" s="31">
        <v>46205.695740740739</v>
      </c>
      <c r="AT329" s="31">
        <v>46205.695740740739</v>
      </c>
      <c r="AU329" s="14">
        <v>46205</v>
      </c>
      <c r="AV329" t="s">
        <v>2397</v>
      </c>
      <c r="AW329" t="s">
        <v>418</v>
      </c>
      <c r="AX329" t="s">
        <v>678</v>
      </c>
      <c r="AY329" s="14">
        <v>46205</v>
      </c>
      <c r="AZ329" t="s">
        <v>5228</v>
      </c>
      <c r="BA329" s="31">
        <v>46205.699502314812</v>
      </c>
      <c r="BB329" s="14">
        <v>46205</v>
      </c>
      <c r="BC329" t="s">
        <v>933</v>
      </c>
      <c r="BD329" s="31">
        <v>46205.713969907411</v>
      </c>
      <c r="BE329" s="14">
        <v>46205</v>
      </c>
      <c r="BF329" t="s">
        <v>4663</v>
      </c>
      <c r="BG329" s="31">
        <v>46205.747928240744</v>
      </c>
      <c r="BH329" s="14">
        <v>46205</v>
      </c>
      <c r="BI329" t="s">
        <v>943</v>
      </c>
      <c r="BJ329" s="31">
        <v>46205.781076388892</v>
      </c>
      <c r="BK329" s="14">
        <v>46205</v>
      </c>
      <c r="BL329" t="s">
        <v>943</v>
      </c>
      <c r="BM329" s="31">
        <v>46205.782106481478</v>
      </c>
      <c r="BZ329" s="14">
        <v>46205</v>
      </c>
      <c r="CA329" t="s">
        <v>943</v>
      </c>
      <c r="CB329" s="31">
        <v>46205.786909722221</v>
      </c>
      <c r="CC329" s="14">
        <v>46205</v>
      </c>
      <c r="CD329" t="s">
        <v>938</v>
      </c>
      <c r="CE329" s="31">
        <v>46205.800300925926</v>
      </c>
      <c r="CI329" s="14">
        <v>46205</v>
      </c>
      <c r="CJ329" t="s">
        <v>1031</v>
      </c>
      <c r="CK329" s="31">
        <v>46205.823831018519</v>
      </c>
      <c r="CP329" t="str">
        <f>VLOOKUP(A329,Sheet1!$A$2:$E$221,2,0)</f>
        <v>East Zone</v>
      </c>
    </row>
    <row r="330" spans="1:94" x14ac:dyDescent="0.35">
      <c r="A330" t="s">
        <v>5219</v>
      </c>
      <c r="B330">
        <v>136</v>
      </c>
      <c r="C330" t="s">
        <v>9332</v>
      </c>
      <c r="D330" t="s">
        <v>678</v>
      </c>
      <c r="E330" t="s">
        <v>417</v>
      </c>
      <c r="F330" t="s">
        <v>418</v>
      </c>
      <c r="G330" t="s">
        <v>135</v>
      </c>
      <c r="H330" t="s">
        <v>11979</v>
      </c>
      <c r="I330">
        <v>400390</v>
      </c>
      <c r="J330" t="s">
        <v>5250</v>
      </c>
      <c r="K330" t="s">
        <v>5251</v>
      </c>
      <c r="L330" t="s">
        <v>4622</v>
      </c>
      <c r="M330" t="s">
        <v>11980</v>
      </c>
      <c r="N330">
        <v>50000</v>
      </c>
      <c r="O330" t="s">
        <v>1134</v>
      </c>
      <c r="P330" t="s">
        <v>1135</v>
      </c>
      <c r="Q330" t="s">
        <v>984</v>
      </c>
      <c r="R330">
        <v>6390257144</v>
      </c>
      <c r="S330" t="s">
        <v>13394</v>
      </c>
      <c r="T330"/>
      <c r="V330" s="14">
        <v>46210</v>
      </c>
      <c r="W330" t="s">
        <v>5254</v>
      </c>
      <c r="X330" s="31">
        <v>46210.649363425924</v>
      </c>
      <c r="AN330" s="14">
        <v>46210</v>
      </c>
      <c r="AO330" t="s">
        <v>2397</v>
      </c>
      <c r="AP330" s="31">
        <v>46210.745648148149</v>
      </c>
      <c r="AT330" s="31">
        <v>46210.745648148149</v>
      </c>
      <c r="AU330" s="14">
        <v>46210</v>
      </c>
      <c r="AV330" t="s">
        <v>2397</v>
      </c>
      <c r="AW330" t="s">
        <v>418</v>
      </c>
      <c r="AX330" t="s">
        <v>678</v>
      </c>
      <c r="AY330" s="14">
        <v>46210</v>
      </c>
      <c r="AZ330" t="s">
        <v>5254</v>
      </c>
      <c r="BA330" s="31">
        <v>46210.749664351853</v>
      </c>
      <c r="BB330" s="14">
        <v>46210</v>
      </c>
      <c r="BC330" t="s">
        <v>933</v>
      </c>
      <c r="BD330" s="31">
        <v>46210.752604166664</v>
      </c>
      <c r="BE330" s="14">
        <v>46210</v>
      </c>
      <c r="BF330" t="s">
        <v>4701</v>
      </c>
      <c r="BG330" s="31">
        <v>46210.760208333333</v>
      </c>
      <c r="BH330" s="14">
        <v>46210</v>
      </c>
      <c r="BI330" t="s">
        <v>1028</v>
      </c>
      <c r="BJ330" s="31">
        <v>46210.794386574074</v>
      </c>
      <c r="BK330" s="14">
        <v>46210</v>
      </c>
      <c r="BL330" t="s">
        <v>1028</v>
      </c>
      <c r="BM330" s="31">
        <v>46210.795520833337</v>
      </c>
      <c r="BZ330" s="14">
        <v>46210</v>
      </c>
      <c r="CA330" t="s">
        <v>1028</v>
      </c>
      <c r="CB330" s="31">
        <v>46210.800567129627</v>
      </c>
      <c r="CC330" s="14">
        <v>46210</v>
      </c>
      <c r="CD330" t="s">
        <v>944</v>
      </c>
      <c r="CE330" s="31">
        <v>46210.803032407406</v>
      </c>
      <c r="CI330" s="14">
        <v>46210</v>
      </c>
      <c r="CJ330" t="s">
        <v>1031</v>
      </c>
      <c r="CK330" s="31">
        <v>46210.823368055557</v>
      </c>
      <c r="CP330" t="str">
        <f>VLOOKUP(A330,Sheet1!$A$2:$E$221,2,0)</f>
        <v>East Zone</v>
      </c>
    </row>
    <row r="331" spans="1:94" x14ac:dyDescent="0.35">
      <c r="A331" t="s">
        <v>5219</v>
      </c>
      <c r="B331">
        <v>136</v>
      </c>
      <c r="C331" t="s">
        <v>9332</v>
      </c>
      <c r="D331" t="s">
        <v>678</v>
      </c>
      <c r="E331" t="s">
        <v>417</v>
      </c>
      <c r="F331" t="s">
        <v>418</v>
      </c>
      <c r="G331" t="s">
        <v>135</v>
      </c>
      <c r="H331" t="s">
        <v>10086</v>
      </c>
      <c r="I331">
        <v>457042</v>
      </c>
      <c r="J331" t="s">
        <v>5653</v>
      </c>
      <c r="K331" t="s">
        <v>10087</v>
      </c>
      <c r="L331" t="s">
        <v>4622</v>
      </c>
      <c r="M331" t="s">
        <v>10088</v>
      </c>
      <c r="N331">
        <v>35000</v>
      </c>
      <c r="O331" t="s">
        <v>10089</v>
      </c>
      <c r="P331" t="s">
        <v>10090</v>
      </c>
      <c r="Q331" t="s">
        <v>4280</v>
      </c>
      <c r="R331">
        <v>6685512517</v>
      </c>
      <c r="S331" t="s">
        <v>13394</v>
      </c>
      <c r="T331"/>
      <c r="V331" s="14">
        <v>46206</v>
      </c>
      <c r="W331" t="s">
        <v>5228</v>
      </c>
      <c r="X331" s="31">
        <v>46206.681400462963</v>
      </c>
      <c r="AB331" s="14">
        <v>46206</v>
      </c>
      <c r="AC331" t="s">
        <v>5228</v>
      </c>
      <c r="AD331" s="31">
        <v>46206.696805555555</v>
      </c>
      <c r="AN331" s="14">
        <v>46209</v>
      </c>
      <c r="AO331" t="s">
        <v>2397</v>
      </c>
      <c r="AP331" s="31">
        <v>46209.437094907407</v>
      </c>
      <c r="AT331" s="31">
        <v>46209.437094907407</v>
      </c>
      <c r="AU331" s="14">
        <v>46209</v>
      </c>
      <c r="AV331" t="s">
        <v>2397</v>
      </c>
      <c r="AW331" t="s">
        <v>418</v>
      </c>
      <c r="AX331" t="s">
        <v>678</v>
      </c>
      <c r="AY331" s="14">
        <v>46209</v>
      </c>
      <c r="AZ331" t="s">
        <v>5228</v>
      </c>
      <c r="BA331" s="31">
        <v>46209.564837962964</v>
      </c>
      <c r="BB331" s="14">
        <v>46209</v>
      </c>
      <c r="BC331" t="s">
        <v>933</v>
      </c>
      <c r="BD331" s="31">
        <v>46209.57136574074</v>
      </c>
      <c r="BE331" s="14">
        <v>46209</v>
      </c>
      <c r="BF331" t="s">
        <v>4633</v>
      </c>
      <c r="BG331" s="31">
        <v>46209.59447916667</v>
      </c>
      <c r="BH331" s="14">
        <v>46209</v>
      </c>
      <c r="BI331" t="s">
        <v>943</v>
      </c>
      <c r="BJ331" s="31">
        <v>46209.603796296295</v>
      </c>
      <c r="BK331" s="14">
        <v>46209</v>
      </c>
      <c r="BL331" t="s">
        <v>1028</v>
      </c>
      <c r="BM331" s="31">
        <v>46209.695370370369</v>
      </c>
      <c r="BN331" s="14">
        <v>46209</v>
      </c>
      <c r="BO331" t="s">
        <v>943</v>
      </c>
      <c r="BP331" s="31">
        <v>46209.610625000001</v>
      </c>
      <c r="BZ331" s="14">
        <v>46209</v>
      </c>
      <c r="CA331" t="s">
        <v>1028</v>
      </c>
      <c r="CB331" s="31">
        <v>46209.707604166666</v>
      </c>
      <c r="CC331" s="14">
        <v>46209</v>
      </c>
      <c r="CD331" t="s">
        <v>944</v>
      </c>
      <c r="CE331" s="31">
        <v>46209.726747685185</v>
      </c>
      <c r="CI331" s="14">
        <v>46209</v>
      </c>
      <c r="CJ331" t="s">
        <v>5228</v>
      </c>
      <c r="CK331" s="31">
        <v>46209.857870370368</v>
      </c>
      <c r="CP331" t="str">
        <f>VLOOKUP(A331,Sheet1!$A$2:$E$221,2,0)</f>
        <v>East Zone</v>
      </c>
    </row>
    <row r="332" spans="1:94" x14ac:dyDescent="0.35">
      <c r="A332" t="s">
        <v>5219</v>
      </c>
      <c r="B332">
        <v>136</v>
      </c>
      <c r="C332" t="s">
        <v>9332</v>
      </c>
      <c r="D332" t="s">
        <v>678</v>
      </c>
      <c r="E332" t="s">
        <v>417</v>
      </c>
      <c r="F332" t="s">
        <v>418</v>
      </c>
      <c r="G332" t="s">
        <v>135</v>
      </c>
      <c r="H332" t="s">
        <v>4545</v>
      </c>
      <c r="I332">
        <v>564272</v>
      </c>
      <c r="J332" t="s">
        <v>4546</v>
      </c>
      <c r="K332" t="s">
        <v>4547</v>
      </c>
      <c r="L332" t="s">
        <v>4622</v>
      </c>
      <c r="M332" t="s">
        <v>5245</v>
      </c>
      <c r="N332">
        <v>90000</v>
      </c>
      <c r="O332" t="s">
        <v>1032</v>
      </c>
      <c r="P332" t="s">
        <v>1033</v>
      </c>
      <c r="Q332" t="s">
        <v>2482</v>
      </c>
      <c r="R332">
        <v>3439205848</v>
      </c>
      <c r="S332" t="s">
        <v>13394</v>
      </c>
      <c r="T332"/>
      <c r="V332" s="14">
        <v>46206</v>
      </c>
      <c r="W332" t="s">
        <v>5244</v>
      </c>
      <c r="X332" s="31">
        <v>46206.468310185184</v>
      </c>
      <c r="AN332" s="14">
        <v>46206</v>
      </c>
      <c r="AO332" t="s">
        <v>2397</v>
      </c>
      <c r="AP332" s="31">
        <v>46206.564826388887</v>
      </c>
      <c r="AT332" s="31">
        <v>46206.564826388887</v>
      </c>
      <c r="AU332" s="14">
        <v>46206</v>
      </c>
      <c r="AV332" t="s">
        <v>2397</v>
      </c>
      <c r="AW332" t="s">
        <v>418</v>
      </c>
      <c r="AX332" t="s">
        <v>678</v>
      </c>
      <c r="AY332" s="14">
        <v>46206</v>
      </c>
      <c r="AZ332" t="s">
        <v>5244</v>
      </c>
      <c r="BA332" s="31">
        <v>46206.573055555556</v>
      </c>
      <c r="BB332" s="14">
        <v>46206</v>
      </c>
      <c r="BC332" t="s">
        <v>933</v>
      </c>
      <c r="BD332" s="31">
        <v>46206.586747685185</v>
      </c>
      <c r="BE332" s="14">
        <v>46206</v>
      </c>
      <c r="BF332" t="s">
        <v>4676</v>
      </c>
      <c r="BG332" s="31">
        <v>46206.644780092596</v>
      </c>
      <c r="BH332" s="14">
        <v>46206</v>
      </c>
      <c r="BI332" t="s">
        <v>1028</v>
      </c>
      <c r="BJ332" s="31">
        <v>46206.698298611111</v>
      </c>
      <c r="BK332" s="14">
        <v>46206</v>
      </c>
      <c r="BL332" t="s">
        <v>1028</v>
      </c>
      <c r="BM332" s="31">
        <v>46206.699502314812</v>
      </c>
      <c r="BZ332" s="14">
        <v>46206</v>
      </c>
      <c r="CA332" t="s">
        <v>1028</v>
      </c>
      <c r="CB332" s="31">
        <v>46206.709409722222</v>
      </c>
      <c r="CC332" s="14">
        <v>46206</v>
      </c>
      <c r="CD332" t="s">
        <v>944</v>
      </c>
      <c r="CE332" s="31">
        <v>46206.72388888889</v>
      </c>
      <c r="CI332" s="14">
        <v>46206</v>
      </c>
      <c r="CJ332" t="s">
        <v>1031</v>
      </c>
      <c r="CK332" s="31">
        <v>46206.791203703702</v>
      </c>
      <c r="CP332" t="str">
        <f>VLOOKUP(A332,Sheet1!$A$2:$E$221,2,0)</f>
        <v>East Zone</v>
      </c>
    </row>
    <row r="333" spans="1:94" x14ac:dyDescent="0.35">
      <c r="A333" t="s">
        <v>5219</v>
      </c>
      <c r="B333">
        <v>136</v>
      </c>
      <c r="C333" t="s">
        <v>9332</v>
      </c>
      <c r="D333" t="s">
        <v>678</v>
      </c>
      <c r="E333" t="s">
        <v>417</v>
      </c>
      <c r="F333" t="s">
        <v>418</v>
      </c>
      <c r="G333" t="s">
        <v>135</v>
      </c>
      <c r="H333" t="s">
        <v>10091</v>
      </c>
      <c r="I333">
        <v>568910</v>
      </c>
      <c r="J333" t="s">
        <v>4546</v>
      </c>
      <c r="K333" t="s">
        <v>4547</v>
      </c>
      <c r="L333" t="s">
        <v>4622</v>
      </c>
      <c r="M333" t="s">
        <v>10092</v>
      </c>
      <c r="N333">
        <v>45000</v>
      </c>
      <c r="O333" t="s">
        <v>10081</v>
      </c>
      <c r="P333" t="s">
        <v>10082</v>
      </c>
      <c r="Q333" t="s">
        <v>10093</v>
      </c>
      <c r="R333">
        <v>9786744103</v>
      </c>
      <c r="S333" t="s">
        <v>13394</v>
      </c>
      <c r="T333"/>
      <c r="V333" s="14">
        <v>46206</v>
      </c>
      <c r="W333" t="s">
        <v>5244</v>
      </c>
      <c r="X333" s="31">
        <v>46206.502523148149</v>
      </c>
      <c r="AN333" s="14">
        <v>46209</v>
      </c>
      <c r="AO333" t="s">
        <v>2397</v>
      </c>
      <c r="AP333" s="31">
        <v>46209.54996527778</v>
      </c>
      <c r="AT333" s="31">
        <v>46209.54996527778</v>
      </c>
      <c r="AU333" s="14">
        <v>46209</v>
      </c>
      <c r="AV333" t="s">
        <v>2397</v>
      </c>
      <c r="AW333" t="s">
        <v>418</v>
      </c>
      <c r="AX333" t="s">
        <v>678</v>
      </c>
      <c r="AY333" s="14">
        <v>46209</v>
      </c>
      <c r="AZ333" t="s">
        <v>5228</v>
      </c>
      <c r="BA333" s="31">
        <v>46209.550763888888</v>
      </c>
      <c r="BB333" s="14">
        <v>46209</v>
      </c>
      <c r="BC333" t="s">
        <v>933</v>
      </c>
      <c r="BD333" s="31">
        <v>46209.571388888886</v>
      </c>
      <c r="BE333" s="14">
        <v>46209</v>
      </c>
      <c r="BF333" t="s">
        <v>4684</v>
      </c>
      <c r="BG333" s="31">
        <v>46209.61078703704</v>
      </c>
      <c r="BH333" s="14">
        <v>46209</v>
      </c>
      <c r="BI333" t="s">
        <v>1028</v>
      </c>
      <c r="BJ333" s="31">
        <v>46209.630590277775</v>
      </c>
      <c r="BK333" s="14">
        <v>46209</v>
      </c>
      <c r="BL333" t="s">
        <v>1028</v>
      </c>
      <c r="BM333" s="31">
        <v>46209.632384259261</v>
      </c>
      <c r="BZ333" s="14">
        <v>46209</v>
      </c>
      <c r="CA333" t="s">
        <v>1028</v>
      </c>
      <c r="CB333" s="31">
        <v>46209.640057870369</v>
      </c>
      <c r="CC333" s="14">
        <v>46209</v>
      </c>
      <c r="CD333" t="s">
        <v>944</v>
      </c>
      <c r="CE333" s="31">
        <v>46209.648692129631</v>
      </c>
      <c r="CI333" s="14">
        <v>46209</v>
      </c>
      <c r="CJ333" t="s">
        <v>5228</v>
      </c>
      <c r="CK333" s="31">
        <v>46209.735844907409</v>
      </c>
      <c r="CP333" t="str">
        <f>VLOOKUP(A333,Sheet1!$A$2:$E$221,2,0)</f>
        <v>East Zone</v>
      </c>
    </row>
    <row r="334" spans="1:94" x14ac:dyDescent="0.35">
      <c r="A334" t="s">
        <v>5219</v>
      </c>
      <c r="B334">
        <v>136</v>
      </c>
      <c r="C334" t="s">
        <v>9332</v>
      </c>
      <c r="D334" t="s">
        <v>678</v>
      </c>
      <c r="E334" t="s">
        <v>417</v>
      </c>
      <c r="F334" t="s">
        <v>418</v>
      </c>
      <c r="G334" t="s">
        <v>135</v>
      </c>
      <c r="H334" t="s">
        <v>5246</v>
      </c>
      <c r="I334">
        <v>631709</v>
      </c>
      <c r="J334" t="s">
        <v>4546</v>
      </c>
      <c r="K334" t="s">
        <v>4547</v>
      </c>
      <c r="L334" t="s">
        <v>4622</v>
      </c>
      <c r="M334" t="s">
        <v>5247</v>
      </c>
      <c r="N334">
        <v>45000</v>
      </c>
      <c r="O334" t="s">
        <v>1036</v>
      </c>
      <c r="P334" t="s">
        <v>1037</v>
      </c>
      <c r="Q334" t="s">
        <v>5248</v>
      </c>
      <c r="R334">
        <v>7139296860</v>
      </c>
      <c r="S334" t="s">
        <v>13394</v>
      </c>
      <c r="T334"/>
      <c r="V334" s="14">
        <v>46204</v>
      </c>
      <c r="W334" t="s">
        <v>5244</v>
      </c>
      <c r="X334" s="31">
        <v>46204.445902777778</v>
      </c>
      <c r="AN334" s="14">
        <v>46204</v>
      </c>
      <c r="AO334" t="s">
        <v>1031</v>
      </c>
      <c r="AP334" s="31">
        <v>46204.551296296297</v>
      </c>
      <c r="AT334" s="31">
        <v>46204.551296296297</v>
      </c>
      <c r="AU334" s="14">
        <v>46204</v>
      </c>
      <c r="AV334" t="s">
        <v>1031</v>
      </c>
      <c r="AW334" t="s">
        <v>5221</v>
      </c>
      <c r="AX334" t="s">
        <v>677</v>
      </c>
      <c r="AY334" s="14">
        <v>46204</v>
      </c>
      <c r="AZ334" t="s">
        <v>5244</v>
      </c>
      <c r="BA334" s="31">
        <v>46204.566979166666</v>
      </c>
      <c r="BB334" s="14">
        <v>46204</v>
      </c>
      <c r="BC334" t="s">
        <v>933</v>
      </c>
      <c r="BD334" s="31">
        <v>46204.570706018516</v>
      </c>
      <c r="BE334" s="14">
        <v>46204</v>
      </c>
      <c r="BF334" t="s">
        <v>4663</v>
      </c>
      <c r="BG334" s="31">
        <v>46204.613263888888</v>
      </c>
      <c r="BH334" s="14">
        <v>46204</v>
      </c>
      <c r="BI334" t="s">
        <v>1028</v>
      </c>
      <c r="BJ334" s="31">
        <v>46204.664618055554</v>
      </c>
      <c r="BK334" s="14">
        <v>46204</v>
      </c>
      <c r="BL334" t="s">
        <v>1028</v>
      </c>
      <c r="BM334" s="31">
        <v>46204.666377314818</v>
      </c>
      <c r="BZ334" s="14">
        <v>46204</v>
      </c>
      <c r="CA334" t="s">
        <v>1028</v>
      </c>
      <c r="CB334" s="31">
        <v>46204.672719907408</v>
      </c>
      <c r="CC334" s="14">
        <v>46204</v>
      </c>
      <c r="CD334" t="s">
        <v>938</v>
      </c>
      <c r="CE334" s="31">
        <v>46204.680625000001</v>
      </c>
      <c r="CI334" s="14">
        <v>46204</v>
      </c>
      <c r="CJ334" t="s">
        <v>5228</v>
      </c>
      <c r="CK334" s="31">
        <v>46204.700590277775</v>
      </c>
      <c r="CP334" t="str">
        <f>VLOOKUP(A334,Sheet1!$A$2:$E$221,2,0)</f>
        <v>East Zone</v>
      </c>
    </row>
    <row r="335" spans="1:94" x14ac:dyDescent="0.35">
      <c r="A335" t="s">
        <v>5219</v>
      </c>
      <c r="B335">
        <v>136</v>
      </c>
      <c r="C335" t="s">
        <v>9332</v>
      </c>
      <c r="D335" t="s">
        <v>678</v>
      </c>
      <c r="E335" t="s">
        <v>417</v>
      </c>
      <c r="F335" t="s">
        <v>418</v>
      </c>
      <c r="G335" t="s">
        <v>135</v>
      </c>
      <c r="H335" t="s">
        <v>11981</v>
      </c>
      <c r="I335">
        <v>645478</v>
      </c>
      <c r="J335" t="s">
        <v>1683</v>
      </c>
      <c r="K335" t="s">
        <v>11982</v>
      </c>
      <c r="L335" t="s">
        <v>4622</v>
      </c>
      <c r="M335" t="s">
        <v>11983</v>
      </c>
      <c r="N335">
        <v>77000</v>
      </c>
      <c r="O335" t="s">
        <v>1124</v>
      </c>
      <c r="P335" t="s">
        <v>1125</v>
      </c>
      <c r="Q335" t="s">
        <v>11941</v>
      </c>
      <c r="R335">
        <v>1189831440</v>
      </c>
      <c r="S335" t="s">
        <v>13394</v>
      </c>
      <c r="T335"/>
      <c r="V335" s="14">
        <v>46209</v>
      </c>
      <c r="W335" t="s">
        <v>5228</v>
      </c>
      <c r="X335" s="31">
        <v>46209.802083333336</v>
      </c>
      <c r="AN335" s="14">
        <v>46210</v>
      </c>
      <c r="AO335" t="s">
        <v>2397</v>
      </c>
      <c r="AP335" s="31">
        <v>46210.506481481483</v>
      </c>
      <c r="AT335" s="31">
        <v>46210.506481481483</v>
      </c>
      <c r="AU335" s="14">
        <v>46210</v>
      </c>
      <c r="AV335" t="s">
        <v>2397</v>
      </c>
      <c r="AW335" t="s">
        <v>418</v>
      </c>
      <c r="AX335" t="s">
        <v>678</v>
      </c>
      <c r="AY335" s="14">
        <v>46210</v>
      </c>
      <c r="AZ335" t="s">
        <v>1031</v>
      </c>
      <c r="BA335" s="31">
        <v>46210.511157407411</v>
      </c>
      <c r="BB335" s="14">
        <v>46210</v>
      </c>
      <c r="BC335" t="s">
        <v>933</v>
      </c>
      <c r="BD335" s="31">
        <v>46210.51834490741</v>
      </c>
      <c r="BE335" s="14">
        <v>46210</v>
      </c>
      <c r="BF335" t="s">
        <v>4701</v>
      </c>
      <c r="BG335" s="31">
        <v>46210.541539351849</v>
      </c>
      <c r="BH335" s="14">
        <v>46210</v>
      </c>
      <c r="BI335" t="s">
        <v>1028</v>
      </c>
      <c r="BJ335" s="31">
        <v>46210.625439814816</v>
      </c>
      <c r="BN335" s="14">
        <v>46210</v>
      </c>
      <c r="BO335" t="s">
        <v>1028</v>
      </c>
      <c r="BP335" s="31">
        <v>46210.626643518517</v>
      </c>
      <c r="CP335" t="str">
        <f>VLOOKUP(A335,Sheet1!$A$2:$E$221,2,0)</f>
        <v>East Zone</v>
      </c>
    </row>
    <row r="336" spans="1:94" x14ac:dyDescent="0.35">
      <c r="A336" t="s">
        <v>5219</v>
      </c>
      <c r="B336">
        <v>136</v>
      </c>
      <c r="C336" t="s">
        <v>9332</v>
      </c>
      <c r="D336" t="s">
        <v>678</v>
      </c>
      <c r="E336" t="s">
        <v>417</v>
      </c>
      <c r="F336" t="s">
        <v>418</v>
      </c>
      <c r="G336" t="s">
        <v>135</v>
      </c>
      <c r="H336" t="s">
        <v>5249</v>
      </c>
      <c r="I336">
        <v>774571</v>
      </c>
      <c r="J336" t="s">
        <v>5250</v>
      </c>
      <c r="K336" t="s">
        <v>5251</v>
      </c>
      <c r="L336" t="s">
        <v>4622</v>
      </c>
      <c r="M336" t="s">
        <v>5252</v>
      </c>
      <c r="N336">
        <v>45000</v>
      </c>
      <c r="O336" t="s">
        <v>1036</v>
      </c>
      <c r="P336" t="s">
        <v>1037</v>
      </c>
      <c r="Q336" t="s">
        <v>5253</v>
      </c>
      <c r="R336">
        <v>9945332816</v>
      </c>
      <c r="S336" t="s">
        <v>13394</v>
      </c>
      <c r="T336"/>
      <c r="V336" s="14">
        <v>46205</v>
      </c>
      <c r="W336" t="s">
        <v>5254</v>
      </c>
      <c r="X336" s="31">
        <v>46205.773159722223</v>
      </c>
      <c r="AN336" s="14">
        <v>46206</v>
      </c>
      <c r="AO336" t="s">
        <v>2397</v>
      </c>
      <c r="AP336" s="31">
        <v>46206.618750000001</v>
      </c>
      <c r="AT336" s="31">
        <v>46206.618750000001</v>
      </c>
      <c r="AU336" s="14">
        <v>46206</v>
      </c>
      <c r="AV336" t="s">
        <v>2397</v>
      </c>
      <c r="AW336" t="s">
        <v>418</v>
      </c>
      <c r="AX336" t="s">
        <v>678</v>
      </c>
      <c r="AY336" s="14">
        <v>46206</v>
      </c>
      <c r="AZ336" t="s">
        <v>1031</v>
      </c>
      <c r="BA336" s="31">
        <v>46206.627615740741</v>
      </c>
      <c r="BB336" s="14">
        <v>46206</v>
      </c>
      <c r="BC336" t="s">
        <v>933</v>
      </c>
      <c r="BD336" s="31">
        <v>46206.631041666667</v>
      </c>
      <c r="BE336" s="14">
        <v>46206</v>
      </c>
      <c r="BF336" t="s">
        <v>4643</v>
      </c>
      <c r="BG336" s="31">
        <v>46206.659004629626</v>
      </c>
      <c r="BH336" s="14">
        <v>46206</v>
      </c>
      <c r="BI336" t="s">
        <v>1028</v>
      </c>
      <c r="BJ336" s="31">
        <v>46206.705057870371</v>
      </c>
      <c r="BK336" s="14">
        <v>46206</v>
      </c>
      <c r="BL336" t="s">
        <v>1028</v>
      </c>
      <c r="BM336" s="31">
        <v>46206.707071759258</v>
      </c>
      <c r="BZ336" s="14">
        <v>46206</v>
      </c>
      <c r="CA336" t="s">
        <v>1028</v>
      </c>
      <c r="CB336" s="31">
        <v>46206.71130787037</v>
      </c>
      <c r="CC336" s="14">
        <v>46206</v>
      </c>
      <c r="CD336" t="s">
        <v>944</v>
      </c>
      <c r="CE336" s="31">
        <v>46206.72378472222</v>
      </c>
      <c r="CI336" s="14">
        <v>46206</v>
      </c>
      <c r="CJ336" t="s">
        <v>1031</v>
      </c>
      <c r="CK336" s="31">
        <v>46206.767800925925</v>
      </c>
      <c r="CP336" t="str">
        <f>VLOOKUP(A336,Sheet1!$A$2:$E$221,2,0)</f>
        <v>East Zone</v>
      </c>
    </row>
    <row r="337" spans="1:94" x14ac:dyDescent="0.35">
      <c r="A337" t="s">
        <v>5255</v>
      </c>
      <c r="B337">
        <v>141</v>
      </c>
      <c r="C337" t="s">
        <v>9332</v>
      </c>
      <c r="D337" t="s">
        <v>678</v>
      </c>
      <c r="E337" t="s">
        <v>419</v>
      </c>
      <c r="F337" t="s">
        <v>420</v>
      </c>
      <c r="G337" t="s">
        <v>135</v>
      </c>
      <c r="H337" t="s">
        <v>5256</v>
      </c>
      <c r="I337">
        <v>34492</v>
      </c>
      <c r="J337" t="s">
        <v>4567</v>
      </c>
      <c r="K337" t="s">
        <v>4568</v>
      </c>
      <c r="L337" t="s">
        <v>4622</v>
      </c>
      <c r="M337" t="s">
        <v>5257</v>
      </c>
      <c r="N337">
        <v>60000</v>
      </c>
      <c r="O337" t="s">
        <v>1038</v>
      </c>
      <c r="P337" t="s">
        <v>1039</v>
      </c>
      <c r="Q337" t="s">
        <v>5258</v>
      </c>
      <c r="R337">
        <v>7384380956</v>
      </c>
      <c r="S337" t="s">
        <v>13394</v>
      </c>
      <c r="T337"/>
      <c r="V337" s="14">
        <v>46204</v>
      </c>
      <c r="W337" t="s">
        <v>5259</v>
      </c>
      <c r="X337" s="31">
        <v>46204.394814814812</v>
      </c>
      <c r="AN337" s="14">
        <v>46204</v>
      </c>
      <c r="AO337" t="s">
        <v>1040</v>
      </c>
      <c r="AP337" s="31">
        <v>46204.618680555555</v>
      </c>
      <c r="AT337" s="31">
        <v>46204.618680555555</v>
      </c>
      <c r="AU337" s="14">
        <v>46204</v>
      </c>
      <c r="AV337" t="s">
        <v>1040</v>
      </c>
      <c r="AW337" t="s">
        <v>420</v>
      </c>
      <c r="AX337" t="s">
        <v>678</v>
      </c>
      <c r="AY337" s="14">
        <v>46204</v>
      </c>
      <c r="AZ337" t="s">
        <v>1040</v>
      </c>
      <c r="BA337" s="31">
        <v>46204.619085648148</v>
      </c>
      <c r="BB337" s="14">
        <v>46204</v>
      </c>
      <c r="BC337" t="s">
        <v>933</v>
      </c>
      <c r="BD337" s="31">
        <v>46204.627025462964</v>
      </c>
      <c r="BE337" s="14">
        <v>46204</v>
      </c>
      <c r="BF337" t="s">
        <v>4886</v>
      </c>
      <c r="BG337" s="31">
        <v>46204.647696759261</v>
      </c>
      <c r="BH337" s="14">
        <v>46204</v>
      </c>
      <c r="BI337" t="s">
        <v>1028</v>
      </c>
      <c r="BJ337" s="31">
        <v>46204.697835648149</v>
      </c>
      <c r="BK337" s="14">
        <v>46204</v>
      </c>
      <c r="BL337" t="s">
        <v>1028</v>
      </c>
      <c r="BM337" s="31">
        <v>46204.758668981478</v>
      </c>
      <c r="BN337" s="14">
        <v>46204</v>
      </c>
      <c r="BO337" t="s">
        <v>1028</v>
      </c>
      <c r="BP337" s="31">
        <v>46204.699733796297</v>
      </c>
      <c r="BZ337" s="14">
        <v>46204</v>
      </c>
      <c r="CA337" t="s">
        <v>1028</v>
      </c>
      <c r="CB337" s="31">
        <v>46204.764988425923</v>
      </c>
      <c r="CC337" s="14">
        <v>46204</v>
      </c>
      <c r="CD337" t="s">
        <v>944</v>
      </c>
      <c r="CE337" s="31">
        <v>46204.769328703704</v>
      </c>
      <c r="CI337" s="14">
        <v>46204</v>
      </c>
      <c r="CJ337" t="s">
        <v>1041</v>
      </c>
      <c r="CK337" s="31">
        <v>46204.818206018521</v>
      </c>
      <c r="CP337" t="str">
        <f>VLOOKUP(A337,Sheet1!$A$2:$E$221,2,0)</f>
        <v>East Zone</v>
      </c>
    </row>
    <row r="338" spans="1:94" x14ac:dyDescent="0.35">
      <c r="A338" t="s">
        <v>5255</v>
      </c>
      <c r="B338">
        <v>141</v>
      </c>
      <c r="C338" t="s">
        <v>9332</v>
      </c>
      <c r="D338" t="s">
        <v>678</v>
      </c>
      <c r="E338" t="s">
        <v>419</v>
      </c>
      <c r="F338" t="s">
        <v>420</v>
      </c>
      <c r="G338" t="s">
        <v>135</v>
      </c>
      <c r="H338" t="s">
        <v>5260</v>
      </c>
      <c r="I338">
        <v>57709</v>
      </c>
      <c r="J338" t="s">
        <v>3827</v>
      </c>
      <c r="K338" t="s">
        <v>3828</v>
      </c>
      <c r="L338" t="s">
        <v>4622</v>
      </c>
      <c r="M338" t="s">
        <v>5261</v>
      </c>
      <c r="N338">
        <v>77000</v>
      </c>
      <c r="O338" t="s">
        <v>1124</v>
      </c>
      <c r="P338" t="s">
        <v>1125</v>
      </c>
      <c r="Q338" t="s">
        <v>5262</v>
      </c>
      <c r="R338">
        <v>5210558604</v>
      </c>
      <c r="S338" t="s">
        <v>13394</v>
      </c>
      <c r="T338"/>
      <c r="V338" s="14">
        <v>46205</v>
      </c>
      <c r="W338" t="s">
        <v>5263</v>
      </c>
      <c r="X338" s="31">
        <v>46205.522037037037</v>
      </c>
      <c r="AN338" s="14">
        <v>46205</v>
      </c>
      <c r="AO338" t="s">
        <v>1040</v>
      </c>
      <c r="AP338" s="31">
        <v>46205.630682870367</v>
      </c>
      <c r="AT338" s="31">
        <v>46205.630682870367</v>
      </c>
      <c r="AU338" s="14">
        <v>46205</v>
      </c>
      <c r="AV338" t="s">
        <v>1040</v>
      </c>
      <c r="AW338" t="s">
        <v>420</v>
      </c>
      <c r="AX338" t="s">
        <v>678</v>
      </c>
      <c r="AY338" s="14">
        <v>46205</v>
      </c>
      <c r="AZ338" t="s">
        <v>1041</v>
      </c>
      <c r="BA338" s="31">
        <v>46205.632071759261</v>
      </c>
      <c r="BB338" s="14">
        <v>46205</v>
      </c>
      <c r="BC338" t="s">
        <v>933</v>
      </c>
      <c r="BD338" s="31">
        <v>46205.644513888888</v>
      </c>
      <c r="BE338" s="14">
        <v>46205</v>
      </c>
      <c r="BF338" t="s">
        <v>4663</v>
      </c>
      <c r="BG338" s="31">
        <v>46205.688935185186</v>
      </c>
      <c r="BH338" s="14">
        <v>46205</v>
      </c>
      <c r="BI338" t="s">
        <v>1028</v>
      </c>
      <c r="BJ338" s="31">
        <v>46205.752280092594</v>
      </c>
      <c r="BK338" s="14">
        <v>46205</v>
      </c>
      <c r="BL338" t="s">
        <v>1028</v>
      </c>
      <c r="BM338" s="31">
        <v>46205.753368055557</v>
      </c>
      <c r="BZ338" s="14">
        <v>46205</v>
      </c>
      <c r="CA338" t="s">
        <v>1028</v>
      </c>
      <c r="CB338" s="31">
        <v>46205.761134259257</v>
      </c>
      <c r="CC338" s="14">
        <v>46205</v>
      </c>
      <c r="CD338" t="s">
        <v>944</v>
      </c>
      <c r="CE338" s="31">
        <v>46205.764976851853</v>
      </c>
      <c r="CI338" s="14">
        <v>46205</v>
      </c>
      <c r="CJ338" t="s">
        <v>1041</v>
      </c>
      <c r="CK338" s="31">
        <v>46205.832280092596</v>
      </c>
      <c r="CP338" t="str">
        <f>VLOOKUP(A338,Sheet1!$A$2:$E$221,2,0)</f>
        <v>East Zone</v>
      </c>
    </row>
    <row r="339" spans="1:94" x14ac:dyDescent="0.35">
      <c r="A339" t="s">
        <v>5255</v>
      </c>
      <c r="B339">
        <v>141</v>
      </c>
      <c r="C339" t="s">
        <v>9332</v>
      </c>
      <c r="D339" t="s">
        <v>678</v>
      </c>
      <c r="E339" t="s">
        <v>419</v>
      </c>
      <c r="F339" t="s">
        <v>420</v>
      </c>
      <c r="G339" t="s">
        <v>135</v>
      </c>
      <c r="H339" t="s">
        <v>10094</v>
      </c>
      <c r="I339">
        <v>109570</v>
      </c>
      <c r="J339" t="s">
        <v>3627</v>
      </c>
      <c r="K339" t="s">
        <v>3628</v>
      </c>
      <c r="L339" t="s">
        <v>4622</v>
      </c>
      <c r="M339" t="s">
        <v>10095</v>
      </c>
      <c r="N339">
        <v>45000</v>
      </c>
      <c r="O339" t="s">
        <v>1036</v>
      </c>
      <c r="P339" t="s">
        <v>1037</v>
      </c>
      <c r="Q339" t="s">
        <v>10096</v>
      </c>
      <c r="R339">
        <v>9047452561</v>
      </c>
      <c r="S339" t="s">
        <v>13394</v>
      </c>
      <c r="T339"/>
      <c r="V339" s="14">
        <v>46209</v>
      </c>
      <c r="W339" t="s">
        <v>10097</v>
      </c>
      <c r="X339" s="31">
        <v>46209.628483796296</v>
      </c>
      <c r="AN339" s="14">
        <v>46209</v>
      </c>
      <c r="AO339" t="s">
        <v>1040</v>
      </c>
      <c r="AP339" s="31">
        <v>46209.667037037034</v>
      </c>
      <c r="AT339" s="31">
        <v>46209.667037037034</v>
      </c>
      <c r="AU339" s="14">
        <v>46209</v>
      </c>
      <c r="AV339" t="s">
        <v>1040</v>
      </c>
      <c r="AW339" t="s">
        <v>420</v>
      </c>
      <c r="AX339" t="s">
        <v>678</v>
      </c>
      <c r="AY339" s="14">
        <v>46209</v>
      </c>
      <c r="AZ339" t="s">
        <v>10097</v>
      </c>
      <c r="BA339" s="31">
        <v>46209.710393518515</v>
      </c>
      <c r="BB339" s="14">
        <v>46209</v>
      </c>
      <c r="BC339" t="s">
        <v>933</v>
      </c>
      <c r="BD339" s="31">
        <v>46209.714050925926</v>
      </c>
      <c r="BE339" s="14">
        <v>46209</v>
      </c>
      <c r="BF339" t="s">
        <v>4643</v>
      </c>
      <c r="BG339" s="31">
        <v>46209.727002314816</v>
      </c>
      <c r="BH339" s="14">
        <v>46209</v>
      </c>
      <c r="BI339" t="s">
        <v>943</v>
      </c>
      <c r="BJ339" s="31">
        <v>46209.742152777777</v>
      </c>
      <c r="BK339" s="14">
        <v>46210</v>
      </c>
      <c r="BL339" t="s">
        <v>1028</v>
      </c>
      <c r="BM339" s="31">
        <v>46210.706643518519</v>
      </c>
      <c r="BN339" s="14">
        <v>46209</v>
      </c>
      <c r="BO339" t="s">
        <v>943</v>
      </c>
      <c r="BP339" s="31">
        <v>46209.75068287037</v>
      </c>
      <c r="BZ339" s="14">
        <v>46210</v>
      </c>
      <c r="CA339" t="s">
        <v>1028</v>
      </c>
      <c r="CB339" s="31">
        <v>46210.71371527778</v>
      </c>
      <c r="CC339" s="14">
        <v>46210</v>
      </c>
      <c r="CD339" t="s">
        <v>2404</v>
      </c>
      <c r="CE339" s="31">
        <v>46210.719328703701</v>
      </c>
      <c r="CI339" s="14">
        <v>46210</v>
      </c>
      <c r="CJ339" t="s">
        <v>1041</v>
      </c>
      <c r="CK339" s="31">
        <v>46210.727384259262</v>
      </c>
      <c r="CP339" t="str">
        <f>VLOOKUP(A339,Sheet1!$A$2:$E$221,2,0)</f>
        <v>East Zone</v>
      </c>
    </row>
    <row r="340" spans="1:94" x14ac:dyDescent="0.35">
      <c r="A340" t="s">
        <v>5255</v>
      </c>
      <c r="B340">
        <v>141</v>
      </c>
      <c r="C340" t="s">
        <v>9332</v>
      </c>
      <c r="D340" t="s">
        <v>678</v>
      </c>
      <c r="E340" t="s">
        <v>419</v>
      </c>
      <c r="F340" t="s">
        <v>420</v>
      </c>
      <c r="G340" t="s">
        <v>135</v>
      </c>
      <c r="H340" t="s">
        <v>5264</v>
      </c>
      <c r="I340">
        <v>238105</v>
      </c>
      <c r="J340" t="s">
        <v>5265</v>
      </c>
      <c r="K340" t="s">
        <v>5266</v>
      </c>
      <c r="L340" t="s">
        <v>4622</v>
      </c>
      <c r="M340" t="s">
        <v>5267</v>
      </c>
      <c r="N340">
        <v>60000</v>
      </c>
      <c r="O340" t="s">
        <v>1038</v>
      </c>
      <c r="P340" t="s">
        <v>1039</v>
      </c>
      <c r="Q340" t="s">
        <v>5268</v>
      </c>
      <c r="R340">
        <v>8082039647</v>
      </c>
      <c r="S340" t="s">
        <v>13394</v>
      </c>
      <c r="T340"/>
      <c r="V340" s="14">
        <v>46200</v>
      </c>
      <c r="W340" t="s">
        <v>5269</v>
      </c>
      <c r="X340" s="31">
        <v>46200.543136574073</v>
      </c>
      <c r="AE340" s="14">
        <v>46206</v>
      </c>
      <c r="AF340" t="s">
        <v>5269</v>
      </c>
      <c r="AG340" s="31">
        <v>46206.519375000003</v>
      </c>
      <c r="AN340" s="14">
        <v>46206</v>
      </c>
      <c r="AO340" t="s">
        <v>1040</v>
      </c>
      <c r="AP340" s="31">
        <v>46206.663437499999</v>
      </c>
      <c r="AT340" s="31">
        <v>46206.663437499999</v>
      </c>
      <c r="AU340" s="14">
        <v>46206</v>
      </c>
      <c r="AV340" t="s">
        <v>1040</v>
      </c>
      <c r="AW340" t="s">
        <v>420</v>
      </c>
      <c r="AX340" t="s">
        <v>678</v>
      </c>
      <c r="AY340" s="14">
        <v>46209</v>
      </c>
      <c r="AZ340" t="s">
        <v>1041</v>
      </c>
      <c r="BA340" s="31">
        <v>46209.693113425928</v>
      </c>
      <c r="BB340" s="14">
        <v>46209</v>
      </c>
      <c r="BC340" t="s">
        <v>933</v>
      </c>
      <c r="BD340" s="31">
        <v>46209.702719907407</v>
      </c>
      <c r="BE340" s="14">
        <v>46209</v>
      </c>
      <c r="BF340" t="s">
        <v>5362</v>
      </c>
      <c r="BG340" s="31">
        <v>46209.746724537035</v>
      </c>
      <c r="BH340" s="14">
        <v>46209</v>
      </c>
      <c r="BI340" t="s">
        <v>1028</v>
      </c>
      <c r="BJ340" s="31">
        <v>46209.773634259262</v>
      </c>
      <c r="BK340" s="14">
        <v>46210</v>
      </c>
      <c r="BL340" t="s">
        <v>972</v>
      </c>
      <c r="BM340" s="31">
        <v>46210.522569444445</v>
      </c>
      <c r="BN340" s="14">
        <v>46209</v>
      </c>
      <c r="BO340" t="s">
        <v>1028</v>
      </c>
      <c r="BP340" s="31">
        <v>46209.776388888888</v>
      </c>
      <c r="BZ340" s="14">
        <v>46210</v>
      </c>
      <c r="CA340" t="s">
        <v>972</v>
      </c>
      <c r="CB340" s="31">
        <v>46210.531990740739</v>
      </c>
      <c r="CC340" s="14">
        <v>46210</v>
      </c>
      <c r="CD340" t="s">
        <v>944</v>
      </c>
      <c r="CE340" s="31">
        <v>46210.59652777778</v>
      </c>
      <c r="CI340" s="14">
        <v>46210</v>
      </c>
      <c r="CJ340" t="s">
        <v>1041</v>
      </c>
      <c r="CK340" s="31">
        <v>46210.661597222221</v>
      </c>
      <c r="CP340" t="str">
        <f>VLOOKUP(A340,Sheet1!$A$2:$E$221,2,0)</f>
        <v>East Zone</v>
      </c>
    </row>
    <row r="341" spans="1:94" x14ac:dyDescent="0.35">
      <c r="A341" t="s">
        <v>5255</v>
      </c>
      <c r="B341">
        <v>141</v>
      </c>
      <c r="C341" t="s">
        <v>9332</v>
      </c>
      <c r="D341" t="s">
        <v>678</v>
      </c>
      <c r="E341" t="s">
        <v>419</v>
      </c>
      <c r="F341" t="s">
        <v>420</v>
      </c>
      <c r="G341" t="s">
        <v>135</v>
      </c>
      <c r="H341" t="s">
        <v>11984</v>
      </c>
      <c r="I341">
        <v>397823</v>
      </c>
      <c r="J341" t="s">
        <v>2496</v>
      </c>
      <c r="K341" t="s">
        <v>2497</v>
      </c>
      <c r="L341" t="s">
        <v>4622</v>
      </c>
      <c r="M341" t="s">
        <v>11985</v>
      </c>
      <c r="N341">
        <v>45000</v>
      </c>
      <c r="O341" t="s">
        <v>1036</v>
      </c>
      <c r="P341" t="s">
        <v>1037</v>
      </c>
      <c r="Q341" t="s">
        <v>10126</v>
      </c>
      <c r="R341">
        <v>1932015421</v>
      </c>
      <c r="S341" t="s">
        <v>13394</v>
      </c>
      <c r="T341"/>
      <c r="V341" s="14">
        <v>46209</v>
      </c>
      <c r="W341" t="s">
        <v>11986</v>
      </c>
      <c r="X341" s="31">
        <v>46209.781504629631</v>
      </c>
      <c r="AN341" s="14">
        <v>46210</v>
      </c>
      <c r="AO341" t="s">
        <v>1040</v>
      </c>
      <c r="AP341" s="31">
        <v>46210.620844907404</v>
      </c>
      <c r="AT341" s="31">
        <v>46210.620844907404</v>
      </c>
      <c r="AU341" s="14">
        <v>46210</v>
      </c>
      <c r="AV341" t="s">
        <v>1040</v>
      </c>
      <c r="AW341" t="s">
        <v>420</v>
      </c>
      <c r="AX341" t="s">
        <v>678</v>
      </c>
      <c r="AY341" s="14">
        <v>46210</v>
      </c>
      <c r="AZ341" t="s">
        <v>1040</v>
      </c>
      <c r="BA341" s="31">
        <v>46210.62127314815</v>
      </c>
      <c r="BB341" s="14">
        <v>46210</v>
      </c>
      <c r="BC341" t="s">
        <v>933</v>
      </c>
      <c r="BD341" s="31">
        <v>46210.62641203704</v>
      </c>
      <c r="BE341" s="14">
        <v>46210</v>
      </c>
      <c r="BF341" t="s">
        <v>4757</v>
      </c>
      <c r="BG341" s="31">
        <v>46210.68545138889</v>
      </c>
      <c r="BH341" s="14">
        <v>46210</v>
      </c>
      <c r="BI341" t="s">
        <v>1028</v>
      </c>
      <c r="BJ341" s="31">
        <v>46210.756030092591</v>
      </c>
      <c r="BK341" s="14">
        <v>46210</v>
      </c>
      <c r="BL341" t="s">
        <v>1028</v>
      </c>
      <c r="BM341" s="31">
        <v>46210.759675925925</v>
      </c>
      <c r="BZ341" s="14">
        <v>46210</v>
      </c>
      <c r="CA341" t="s">
        <v>1028</v>
      </c>
      <c r="CB341" s="31">
        <v>46210.76703703704</v>
      </c>
      <c r="CC341" s="14">
        <v>46210</v>
      </c>
      <c r="CD341" t="s">
        <v>2404</v>
      </c>
      <c r="CE341" s="31">
        <v>46210.775983796295</v>
      </c>
      <c r="CI341" s="14">
        <v>46210</v>
      </c>
      <c r="CJ341" t="s">
        <v>1041</v>
      </c>
      <c r="CK341" s="31">
        <v>46210.787233796298</v>
      </c>
      <c r="CP341" t="str">
        <f>VLOOKUP(A341,Sheet1!$A$2:$E$221,2,0)</f>
        <v>East Zone</v>
      </c>
    </row>
    <row r="342" spans="1:94" x14ac:dyDescent="0.35">
      <c r="A342" t="s">
        <v>5255</v>
      </c>
      <c r="B342">
        <v>141</v>
      </c>
      <c r="C342" t="s">
        <v>9332</v>
      </c>
      <c r="D342" t="s">
        <v>678</v>
      </c>
      <c r="E342" t="s">
        <v>419</v>
      </c>
      <c r="F342" t="s">
        <v>420</v>
      </c>
      <c r="G342" t="s">
        <v>135</v>
      </c>
      <c r="H342" t="s">
        <v>4565</v>
      </c>
      <c r="I342">
        <v>636502</v>
      </c>
      <c r="J342" t="s">
        <v>4567</v>
      </c>
      <c r="K342" t="s">
        <v>4568</v>
      </c>
      <c r="L342" t="s">
        <v>4622</v>
      </c>
      <c r="M342" t="s">
        <v>5270</v>
      </c>
      <c r="N342">
        <v>77000</v>
      </c>
      <c r="O342" t="s">
        <v>1124</v>
      </c>
      <c r="P342" t="s">
        <v>1125</v>
      </c>
      <c r="Q342" t="s">
        <v>4566</v>
      </c>
      <c r="R342">
        <v>9610327316</v>
      </c>
      <c r="S342" t="s">
        <v>13394</v>
      </c>
      <c r="T342"/>
      <c r="V342" s="14">
        <v>46206</v>
      </c>
      <c r="W342" t="s">
        <v>5259</v>
      </c>
      <c r="X342" s="31">
        <v>46206.642164351855</v>
      </c>
      <c r="AN342" s="14">
        <v>46206</v>
      </c>
      <c r="AO342" t="s">
        <v>1041</v>
      </c>
      <c r="AP342" s="31">
        <v>46206.666516203702</v>
      </c>
      <c r="AT342" s="31">
        <v>46206.666516203702</v>
      </c>
      <c r="AU342" s="14">
        <v>46206</v>
      </c>
      <c r="AV342" t="s">
        <v>1041</v>
      </c>
      <c r="AW342" t="s">
        <v>5271</v>
      </c>
      <c r="AX342" t="s">
        <v>677</v>
      </c>
      <c r="AY342" s="14">
        <v>46206</v>
      </c>
      <c r="AZ342" t="s">
        <v>1041</v>
      </c>
      <c r="BA342" s="31">
        <v>46206.666886574072</v>
      </c>
      <c r="BB342" s="14">
        <v>46206</v>
      </c>
      <c r="BC342" t="s">
        <v>933</v>
      </c>
      <c r="BD342" s="31">
        <v>46206.672326388885</v>
      </c>
      <c r="BE342" s="14">
        <v>46206</v>
      </c>
      <c r="BF342" t="s">
        <v>4716</v>
      </c>
      <c r="BG342" s="31">
        <v>46206.678715277776</v>
      </c>
      <c r="BH342" s="14">
        <v>46206</v>
      </c>
      <c r="BI342" t="s">
        <v>943</v>
      </c>
      <c r="BJ342" s="31">
        <v>46206.691770833335</v>
      </c>
      <c r="BK342" s="14">
        <v>46206</v>
      </c>
      <c r="BL342" t="s">
        <v>943</v>
      </c>
      <c r="BM342" s="31">
        <v>46206.697152777779</v>
      </c>
      <c r="BZ342" s="14">
        <v>46206</v>
      </c>
      <c r="CA342" t="s">
        <v>943</v>
      </c>
      <c r="CB342" s="31">
        <v>46206.702534722222</v>
      </c>
      <c r="CC342" s="14">
        <v>46206</v>
      </c>
      <c r="CD342" t="s">
        <v>938</v>
      </c>
      <c r="CE342" s="31">
        <v>46206.736504629633</v>
      </c>
      <c r="CI342" s="14">
        <v>46206</v>
      </c>
      <c r="CJ342" t="s">
        <v>1041</v>
      </c>
      <c r="CK342" s="31">
        <v>46206.777361111112</v>
      </c>
      <c r="CP342" t="str">
        <f>VLOOKUP(A342,Sheet1!$A$2:$E$221,2,0)</f>
        <v>East Zone</v>
      </c>
    </row>
    <row r="343" spans="1:94" x14ac:dyDescent="0.35">
      <c r="A343" t="s">
        <v>5255</v>
      </c>
      <c r="B343">
        <v>141</v>
      </c>
      <c r="C343" t="s">
        <v>9332</v>
      </c>
      <c r="D343" t="s">
        <v>678</v>
      </c>
      <c r="E343" t="s">
        <v>419</v>
      </c>
      <c r="F343" t="s">
        <v>420</v>
      </c>
      <c r="G343" t="s">
        <v>135</v>
      </c>
      <c r="H343" t="s">
        <v>11987</v>
      </c>
      <c r="I343">
        <v>663675</v>
      </c>
      <c r="J343" t="s">
        <v>4567</v>
      </c>
      <c r="K343" t="s">
        <v>4568</v>
      </c>
      <c r="L343" t="s">
        <v>4622</v>
      </c>
      <c r="M343" t="s">
        <v>11988</v>
      </c>
      <c r="N343">
        <v>75000</v>
      </c>
      <c r="O343" t="s">
        <v>1432</v>
      </c>
      <c r="P343" t="s">
        <v>1433</v>
      </c>
      <c r="Q343" t="s">
        <v>4280</v>
      </c>
      <c r="R343">
        <v>6789287527</v>
      </c>
      <c r="S343" t="s">
        <v>13394</v>
      </c>
      <c r="T343"/>
      <c r="V343" s="14">
        <v>46210</v>
      </c>
      <c r="W343" t="s">
        <v>11989</v>
      </c>
      <c r="X343" s="31">
        <v>46210.5312962963</v>
      </c>
      <c r="AN343" s="14">
        <v>46210</v>
      </c>
      <c r="AO343" t="s">
        <v>1040</v>
      </c>
      <c r="AP343" s="31">
        <v>46210.571828703702</v>
      </c>
      <c r="AT343" s="31">
        <v>46210.571828703702</v>
      </c>
      <c r="AU343" s="14">
        <v>46210</v>
      </c>
      <c r="AV343" t="s">
        <v>1040</v>
      </c>
      <c r="AW343" t="s">
        <v>420</v>
      </c>
      <c r="AX343" t="s">
        <v>678</v>
      </c>
      <c r="AY343" s="14">
        <v>46210</v>
      </c>
      <c r="AZ343" t="s">
        <v>1040</v>
      </c>
      <c r="BA343" s="31">
        <v>46210.572314814817</v>
      </c>
      <c r="BB343" s="14">
        <v>46210</v>
      </c>
      <c r="BC343" t="s">
        <v>933</v>
      </c>
      <c r="BD343" s="31">
        <v>46210.583796296298</v>
      </c>
      <c r="BE343" s="14">
        <v>46210</v>
      </c>
      <c r="BF343" t="s">
        <v>5233</v>
      </c>
      <c r="BG343" s="31">
        <v>46210.626944444448</v>
      </c>
      <c r="BH343" s="14">
        <v>46210</v>
      </c>
      <c r="BI343" t="s">
        <v>1028</v>
      </c>
      <c r="BJ343" s="31">
        <v>46210.686805555553</v>
      </c>
      <c r="BK343" s="14">
        <v>46210</v>
      </c>
      <c r="BL343" t="s">
        <v>1028</v>
      </c>
      <c r="BM343" s="31">
        <v>46210.772210648145</v>
      </c>
      <c r="BN343" s="14">
        <v>46210</v>
      </c>
      <c r="BO343" t="s">
        <v>1028</v>
      </c>
      <c r="BP343" s="31">
        <v>46210.688715277778</v>
      </c>
      <c r="BZ343" s="14">
        <v>46210</v>
      </c>
      <c r="CA343" t="s">
        <v>1028</v>
      </c>
      <c r="CB343" s="31">
        <v>46210.780763888892</v>
      </c>
      <c r="CC343" s="14">
        <v>46210</v>
      </c>
      <c r="CD343" t="s">
        <v>2404</v>
      </c>
      <c r="CE343" s="31">
        <v>46210.791076388887</v>
      </c>
      <c r="CP343" t="str">
        <f>VLOOKUP(A343,Sheet1!$A$2:$E$221,2,0)</f>
        <v>East Zone</v>
      </c>
    </row>
    <row r="344" spans="1:94" x14ac:dyDescent="0.35">
      <c r="A344" t="s">
        <v>5255</v>
      </c>
      <c r="B344">
        <v>141</v>
      </c>
      <c r="C344" t="s">
        <v>9332</v>
      </c>
      <c r="D344" t="s">
        <v>678</v>
      </c>
      <c r="E344" t="s">
        <v>419</v>
      </c>
      <c r="F344" t="s">
        <v>420</v>
      </c>
      <c r="G344" t="s">
        <v>135</v>
      </c>
      <c r="H344" t="s">
        <v>3826</v>
      </c>
      <c r="I344">
        <v>696474</v>
      </c>
      <c r="J344" t="s">
        <v>3827</v>
      </c>
      <c r="K344" t="s">
        <v>3828</v>
      </c>
      <c r="L344" t="s">
        <v>4622</v>
      </c>
      <c r="M344" t="s">
        <v>5272</v>
      </c>
      <c r="N344">
        <v>90000</v>
      </c>
      <c r="O344" t="s">
        <v>1032</v>
      </c>
      <c r="P344" t="s">
        <v>1033</v>
      </c>
      <c r="Q344" t="s">
        <v>1000</v>
      </c>
      <c r="R344">
        <v>9937594140</v>
      </c>
      <c r="S344" t="s">
        <v>13394</v>
      </c>
      <c r="T344"/>
      <c r="V344" s="14">
        <v>46204</v>
      </c>
      <c r="W344" t="s">
        <v>5263</v>
      </c>
      <c r="X344" s="31">
        <v>46204.430601851855</v>
      </c>
      <c r="AN344" s="14">
        <v>46204</v>
      </c>
      <c r="AO344" t="s">
        <v>1040</v>
      </c>
      <c r="AP344" s="31">
        <v>46204.615972222222</v>
      </c>
      <c r="AT344" s="31">
        <v>46204.615972222222</v>
      </c>
      <c r="AU344" s="14">
        <v>46204</v>
      </c>
      <c r="AV344" t="s">
        <v>1040</v>
      </c>
      <c r="AW344" t="s">
        <v>420</v>
      </c>
      <c r="AX344" t="s">
        <v>678</v>
      </c>
      <c r="AY344" s="14">
        <v>46204</v>
      </c>
      <c r="AZ344" t="s">
        <v>1041</v>
      </c>
      <c r="BA344" s="31">
        <v>46204.618252314816</v>
      </c>
      <c r="BB344" s="14">
        <v>46204</v>
      </c>
      <c r="BC344" t="s">
        <v>933</v>
      </c>
      <c r="BD344" s="31">
        <v>46204.627025462964</v>
      </c>
      <c r="BE344" s="14">
        <v>46204</v>
      </c>
      <c r="BF344" t="s">
        <v>4886</v>
      </c>
      <c r="BG344" s="31">
        <v>46204.642824074072</v>
      </c>
      <c r="BH344" s="14">
        <v>46204</v>
      </c>
      <c r="BI344" t="s">
        <v>943</v>
      </c>
      <c r="BJ344" s="31">
        <v>46204.653611111113</v>
      </c>
      <c r="BK344" s="14">
        <v>46204</v>
      </c>
      <c r="BL344" t="s">
        <v>943</v>
      </c>
      <c r="BM344" s="31">
        <v>46204.66988425926</v>
      </c>
      <c r="BZ344" s="14">
        <v>46204</v>
      </c>
      <c r="CA344" t="s">
        <v>943</v>
      </c>
      <c r="CB344" s="31">
        <v>46204.674166666664</v>
      </c>
      <c r="CC344" s="14">
        <v>46204</v>
      </c>
      <c r="CD344" t="s">
        <v>938</v>
      </c>
      <c r="CE344" s="31">
        <v>46204.680891203701</v>
      </c>
      <c r="CI344" s="14">
        <v>46204</v>
      </c>
      <c r="CJ344" t="s">
        <v>1041</v>
      </c>
      <c r="CK344" s="31">
        <v>46204.774699074071</v>
      </c>
      <c r="CP344" t="str">
        <f>VLOOKUP(A344,Sheet1!$A$2:$E$221,2,0)</f>
        <v>East Zone</v>
      </c>
    </row>
    <row r="345" spans="1:94" x14ac:dyDescent="0.35">
      <c r="A345" t="s">
        <v>5273</v>
      </c>
      <c r="B345">
        <v>145</v>
      </c>
      <c r="C345" t="s">
        <v>9332</v>
      </c>
      <c r="D345" t="s">
        <v>678</v>
      </c>
      <c r="E345" t="s">
        <v>363</v>
      </c>
      <c r="F345" t="s">
        <v>364</v>
      </c>
      <c r="G345" t="s">
        <v>135</v>
      </c>
      <c r="H345" t="s">
        <v>5274</v>
      </c>
      <c r="I345">
        <v>229024</v>
      </c>
      <c r="J345" t="s">
        <v>5275</v>
      </c>
      <c r="K345" t="s">
        <v>5276</v>
      </c>
      <c r="L345" t="s">
        <v>4622</v>
      </c>
      <c r="M345" t="s">
        <v>5277</v>
      </c>
      <c r="N345">
        <v>70000</v>
      </c>
      <c r="O345" t="s">
        <v>1029</v>
      </c>
      <c r="P345" t="s">
        <v>1030</v>
      </c>
      <c r="Q345" t="s">
        <v>5278</v>
      </c>
      <c r="R345">
        <v>7895221401</v>
      </c>
      <c r="S345" t="s">
        <v>13394</v>
      </c>
      <c r="T345"/>
      <c r="V345" s="14">
        <v>46204</v>
      </c>
      <c r="W345" t="s">
        <v>5279</v>
      </c>
      <c r="X345" s="31">
        <v>46204.421944444446</v>
      </c>
      <c r="AN345" s="14">
        <v>46205</v>
      </c>
      <c r="AO345" t="s">
        <v>1042</v>
      </c>
      <c r="AP345" s="31">
        <v>46205.747071759259</v>
      </c>
      <c r="AT345" s="31">
        <v>46205.747071759259</v>
      </c>
      <c r="AU345" s="14">
        <v>46205</v>
      </c>
      <c r="AV345" t="s">
        <v>1042</v>
      </c>
      <c r="AW345" t="s">
        <v>5280</v>
      </c>
      <c r="AX345" t="s">
        <v>677</v>
      </c>
      <c r="AY345" s="14">
        <v>46205</v>
      </c>
      <c r="AZ345" t="s">
        <v>1042</v>
      </c>
      <c r="BA345" s="31">
        <v>46205.750868055555</v>
      </c>
      <c r="BB345" s="14">
        <v>46206</v>
      </c>
      <c r="BC345" t="s">
        <v>933</v>
      </c>
      <c r="BD345" s="31">
        <v>46206.389120370368</v>
      </c>
      <c r="BE345" s="14">
        <v>46206</v>
      </c>
      <c r="BF345" t="s">
        <v>4676</v>
      </c>
      <c r="BG345" s="31">
        <v>46206.430590277778</v>
      </c>
      <c r="BH345" s="14">
        <v>46206</v>
      </c>
      <c r="BI345" t="s">
        <v>943</v>
      </c>
      <c r="BJ345" s="31">
        <v>46206.448587962965</v>
      </c>
      <c r="BK345" s="14">
        <v>46206</v>
      </c>
      <c r="BL345" t="s">
        <v>943</v>
      </c>
      <c r="BM345" s="31">
        <v>46206.454062500001</v>
      </c>
      <c r="BZ345" s="14">
        <v>46206</v>
      </c>
      <c r="CA345" t="s">
        <v>943</v>
      </c>
      <c r="CB345" s="31">
        <v>46206.459374999999</v>
      </c>
      <c r="CC345" s="14">
        <v>46206</v>
      </c>
      <c r="CD345" t="s">
        <v>944</v>
      </c>
      <c r="CE345" s="31">
        <v>46206.463252314818</v>
      </c>
      <c r="CI345" s="14">
        <v>46206</v>
      </c>
      <c r="CJ345" t="s">
        <v>1042</v>
      </c>
      <c r="CK345" s="31">
        <v>46206.781458333331</v>
      </c>
      <c r="CP345" t="str">
        <f>VLOOKUP(A345,Sheet1!$A$2:$E$221,2,0)</f>
        <v>East Zone</v>
      </c>
    </row>
    <row r="346" spans="1:94" x14ac:dyDescent="0.35">
      <c r="A346" t="s">
        <v>5273</v>
      </c>
      <c r="B346">
        <v>145</v>
      </c>
      <c r="C346" t="s">
        <v>9332</v>
      </c>
      <c r="D346" t="s">
        <v>678</v>
      </c>
      <c r="E346" t="s">
        <v>363</v>
      </c>
      <c r="F346" t="s">
        <v>364</v>
      </c>
      <c r="G346" t="s">
        <v>135</v>
      </c>
      <c r="H346" t="s">
        <v>5281</v>
      </c>
      <c r="I346">
        <v>275491</v>
      </c>
      <c r="J346" t="s">
        <v>5282</v>
      </c>
      <c r="K346" t="s">
        <v>5283</v>
      </c>
      <c r="L346" t="s">
        <v>4622</v>
      </c>
      <c r="M346" t="s">
        <v>5284</v>
      </c>
      <c r="N346">
        <v>90000</v>
      </c>
      <c r="O346" t="s">
        <v>1032</v>
      </c>
      <c r="P346" t="s">
        <v>1033</v>
      </c>
      <c r="Q346" t="s">
        <v>5285</v>
      </c>
      <c r="R346">
        <v>2838806306</v>
      </c>
      <c r="S346" t="s">
        <v>13394</v>
      </c>
      <c r="T346"/>
      <c r="V346" s="14">
        <v>46204</v>
      </c>
      <c r="W346" t="s">
        <v>5286</v>
      </c>
      <c r="X346" s="31">
        <v>46204.532314814816</v>
      </c>
      <c r="AN346" s="14">
        <v>46204</v>
      </c>
      <c r="AO346" t="s">
        <v>1042</v>
      </c>
      <c r="AP346" s="31">
        <v>46204.606562499997</v>
      </c>
      <c r="AT346" s="31">
        <v>46204.606562499997</v>
      </c>
      <c r="AU346" s="14">
        <v>46204</v>
      </c>
      <c r="AV346" t="s">
        <v>1042</v>
      </c>
      <c r="AW346" t="s">
        <v>5280</v>
      </c>
      <c r="AX346" t="s">
        <v>677</v>
      </c>
      <c r="AY346" s="14">
        <v>46204</v>
      </c>
      <c r="AZ346" t="s">
        <v>5286</v>
      </c>
      <c r="BA346" s="31">
        <v>46204.625381944446</v>
      </c>
      <c r="BB346" s="14">
        <v>46204</v>
      </c>
      <c r="BC346" t="s">
        <v>933</v>
      </c>
      <c r="BD346" s="31">
        <v>46204.634444444448</v>
      </c>
      <c r="BE346" s="14">
        <v>46204</v>
      </c>
      <c r="BF346" t="s">
        <v>4716</v>
      </c>
      <c r="BG346" s="31">
        <v>46204.645914351851</v>
      </c>
      <c r="BH346" s="14">
        <v>46204</v>
      </c>
      <c r="BI346" t="s">
        <v>1028</v>
      </c>
      <c r="BJ346" s="31">
        <v>46204.697337962964</v>
      </c>
      <c r="BK346" s="14">
        <v>46204</v>
      </c>
      <c r="BL346" t="s">
        <v>1028</v>
      </c>
      <c r="BM346" s="31">
        <v>46204.698865740742</v>
      </c>
      <c r="BN346" s="14">
        <v>46204</v>
      </c>
      <c r="BO346" t="s">
        <v>1028</v>
      </c>
      <c r="BP346" s="31">
        <v>46204.77412037037</v>
      </c>
      <c r="BZ346" s="14">
        <v>46210</v>
      </c>
      <c r="CA346" t="s">
        <v>1028</v>
      </c>
      <c r="CB346" s="31">
        <v>46210.567430555559</v>
      </c>
      <c r="CC346" s="14">
        <v>46210</v>
      </c>
      <c r="CD346" t="s">
        <v>2404</v>
      </c>
      <c r="CE346" s="31">
        <v>46210.583935185183</v>
      </c>
      <c r="CI346" s="14">
        <v>46210</v>
      </c>
      <c r="CJ346" t="s">
        <v>5290</v>
      </c>
      <c r="CK346" s="31">
        <v>46210.828842592593</v>
      </c>
      <c r="CP346" t="str">
        <f>VLOOKUP(A346,Sheet1!$A$2:$E$221,2,0)</f>
        <v>East Zone</v>
      </c>
    </row>
    <row r="347" spans="1:94" x14ac:dyDescent="0.35">
      <c r="A347" t="s">
        <v>5273</v>
      </c>
      <c r="B347">
        <v>145</v>
      </c>
      <c r="C347" t="s">
        <v>9332</v>
      </c>
      <c r="D347" t="s">
        <v>678</v>
      </c>
      <c r="E347" t="s">
        <v>363</v>
      </c>
      <c r="F347" t="s">
        <v>364</v>
      </c>
      <c r="G347" t="s">
        <v>135</v>
      </c>
      <c r="H347" t="s">
        <v>5287</v>
      </c>
      <c r="I347">
        <v>304353</v>
      </c>
      <c r="J347" t="s">
        <v>5275</v>
      </c>
      <c r="K347" t="s">
        <v>5276</v>
      </c>
      <c r="L347" t="s">
        <v>4622</v>
      </c>
      <c r="M347" t="s">
        <v>5288</v>
      </c>
      <c r="N347">
        <v>40000</v>
      </c>
      <c r="O347" t="s">
        <v>1059</v>
      </c>
      <c r="P347" t="s">
        <v>1060</v>
      </c>
      <c r="Q347" t="s">
        <v>5289</v>
      </c>
      <c r="R347">
        <v>9718450187</v>
      </c>
      <c r="S347" t="s">
        <v>13394</v>
      </c>
      <c r="T347"/>
      <c r="V347" s="14">
        <v>46205</v>
      </c>
      <c r="W347" t="s">
        <v>5279</v>
      </c>
      <c r="X347" s="31">
        <v>46205.626585648148</v>
      </c>
      <c r="AN347" s="14">
        <v>46205</v>
      </c>
      <c r="AO347" t="s">
        <v>1042</v>
      </c>
      <c r="AP347" s="31">
        <v>46205.716967592591</v>
      </c>
      <c r="AT347" s="31">
        <v>46205.716967592591</v>
      </c>
      <c r="AU347" s="14">
        <v>46205</v>
      </c>
      <c r="AV347" t="s">
        <v>1042</v>
      </c>
      <c r="AW347" t="s">
        <v>5280</v>
      </c>
      <c r="AX347" t="s">
        <v>677</v>
      </c>
      <c r="AY347" s="14">
        <v>46205</v>
      </c>
      <c r="AZ347" t="s">
        <v>5279</v>
      </c>
      <c r="BA347" s="31">
        <v>46205.718854166669</v>
      </c>
      <c r="BB347" s="14">
        <v>46205</v>
      </c>
      <c r="BC347" t="s">
        <v>933</v>
      </c>
      <c r="BD347" s="31">
        <v>46205.722719907404</v>
      </c>
      <c r="BE347" s="14">
        <v>46205</v>
      </c>
      <c r="BF347" t="s">
        <v>4643</v>
      </c>
      <c r="BG347" s="31">
        <v>46205.741793981484</v>
      </c>
      <c r="BH347" s="14">
        <v>46205</v>
      </c>
      <c r="BI347" t="s">
        <v>1028</v>
      </c>
      <c r="BJ347" s="31">
        <v>46205.782939814817</v>
      </c>
      <c r="BK347" s="14">
        <v>46205</v>
      </c>
      <c r="BL347" t="s">
        <v>1028</v>
      </c>
      <c r="BM347" s="31">
        <v>46205.784421296295</v>
      </c>
      <c r="BZ347" s="14">
        <v>46205</v>
      </c>
      <c r="CA347" t="s">
        <v>1028</v>
      </c>
      <c r="CB347" s="31">
        <v>46205.787673611114</v>
      </c>
      <c r="CC347" s="14">
        <v>46205</v>
      </c>
      <c r="CD347" t="s">
        <v>938</v>
      </c>
      <c r="CE347" s="31">
        <v>46205.803738425922</v>
      </c>
      <c r="CI347" s="14">
        <v>46205</v>
      </c>
      <c r="CJ347" t="s">
        <v>5290</v>
      </c>
      <c r="CK347" s="31">
        <v>46205.854421296295</v>
      </c>
      <c r="CP347" t="str">
        <f>VLOOKUP(A347,Sheet1!$A$2:$E$221,2,0)</f>
        <v>East Zone</v>
      </c>
    </row>
    <row r="348" spans="1:94" x14ac:dyDescent="0.35">
      <c r="A348" t="s">
        <v>5273</v>
      </c>
      <c r="B348">
        <v>145</v>
      </c>
      <c r="C348" t="s">
        <v>9332</v>
      </c>
      <c r="D348" t="s">
        <v>678</v>
      </c>
      <c r="E348" t="s">
        <v>363</v>
      </c>
      <c r="F348" t="s">
        <v>364</v>
      </c>
      <c r="G348" t="s">
        <v>135</v>
      </c>
      <c r="H348" t="s">
        <v>5287</v>
      </c>
      <c r="I348">
        <v>304353</v>
      </c>
      <c r="J348" t="s">
        <v>5275</v>
      </c>
      <c r="K348" t="s">
        <v>5276</v>
      </c>
      <c r="L348" t="s">
        <v>4622</v>
      </c>
      <c r="M348" t="s">
        <v>5288</v>
      </c>
      <c r="N348">
        <v>40000</v>
      </c>
      <c r="O348" t="s">
        <v>1105</v>
      </c>
      <c r="P348" t="s">
        <v>1106</v>
      </c>
      <c r="Q348" t="s">
        <v>5291</v>
      </c>
      <c r="R348">
        <v>6292673305</v>
      </c>
      <c r="S348" t="s">
        <v>13394</v>
      </c>
      <c r="T348"/>
      <c r="V348" s="14">
        <v>46205</v>
      </c>
      <c r="W348" t="s">
        <v>5279</v>
      </c>
      <c r="X348" s="31">
        <v>46205.626550925925</v>
      </c>
      <c r="AN348" s="14">
        <v>46205</v>
      </c>
      <c r="AO348" t="s">
        <v>1042</v>
      </c>
      <c r="AP348" s="31">
        <v>46205.716944444444</v>
      </c>
      <c r="AT348" s="31">
        <v>46205.716944444444</v>
      </c>
      <c r="AU348" s="14">
        <v>46205</v>
      </c>
      <c r="AV348" t="s">
        <v>1042</v>
      </c>
      <c r="AW348" t="s">
        <v>5280</v>
      </c>
      <c r="AX348" t="s">
        <v>677</v>
      </c>
      <c r="AY348" s="14">
        <v>46205</v>
      </c>
      <c r="AZ348" t="s">
        <v>5279</v>
      </c>
      <c r="BA348" s="31">
        <v>46205.718831018516</v>
      </c>
      <c r="BB348" s="14">
        <v>46205</v>
      </c>
      <c r="BC348" t="s">
        <v>933</v>
      </c>
      <c r="BD348" s="31">
        <v>46205.722719907404</v>
      </c>
      <c r="BE348" s="14">
        <v>46205</v>
      </c>
      <c r="BF348" t="s">
        <v>4643</v>
      </c>
      <c r="BG348" s="31">
        <v>46205.741782407407</v>
      </c>
      <c r="BH348" s="14">
        <v>46205</v>
      </c>
      <c r="BI348" t="s">
        <v>1028</v>
      </c>
      <c r="BJ348" s="31">
        <v>46205.782916666663</v>
      </c>
      <c r="BK348" s="14">
        <v>46205</v>
      </c>
      <c r="BL348" t="s">
        <v>1028</v>
      </c>
      <c r="BM348" s="31">
        <v>46205.784398148149</v>
      </c>
      <c r="BZ348" s="14">
        <v>46205</v>
      </c>
      <c r="CA348" t="s">
        <v>1028</v>
      </c>
      <c r="CB348" s="31">
        <v>46205.787662037037</v>
      </c>
      <c r="CC348" s="14">
        <v>46205</v>
      </c>
      <c r="CD348" t="s">
        <v>938</v>
      </c>
      <c r="CE348" s="31">
        <v>46205.803738425922</v>
      </c>
      <c r="CI348" s="14">
        <v>46205</v>
      </c>
      <c r="CJ348" t="s">
        <v>5290</v>
      </c>
      <c r="CK348" s="31">
        <v>46205.854421296295</v>
      </c>
      <c r="CP348" t="str">
        <f>VLOOKUP(A348,Sheet1!$A$2:$E$221,2,0)</f>
        <v>East Zone</v>
      </c>
    </row>
    <row r="349" spans="1:94" x14ac:dyDescent="0.35">
      <c r="A349" t="s">
        <v>5273</v>
      </c>
      <c r="B349">
        <v>145</v>
      </c>
      <c r="C349" t="s">
        <v>9332</v>
      </c>
      <c r="D349" t="s">
        <v>678</v>
      </c>
      <c r="E349" t="s">
        <v>363</v>
      </c>
      <c r="F349" t="s">
        <v>364</v>
      </c>
      <c r="G349" t="s">
        <v>135</v>
      </c>
      <c r="H349" t="s">
        <v>4047</v>
      </c>
      <c r="I349">
        <v>322318</v>
      </c>
      <c r="J349" t="s">
        <v>4050</v>
      </c>
      <c r="K349" t="s">
        <v>4051</v>
      </c>
      <c r="L349" t="s">
        <v>4622</v>
      </c>
      <c r="M349" t="s">
        <v>5292</v>
      </c>
      <c r="N349">
        <v>73000</v>
      </c>
      <c r="O349" t="s">
        <v>4052</v>
      </c>
      <c r="P349" t="s">
        <v>4053</v>
      </c>
      <c r="Q349" t="s">
        <v>4049</v>
      </c>
      <c r="R349">
        <v>8810809893</v>
      </c>
      <c r="S349" t="s">
        <v>13394</v>
      </c>
      <c r="T349"/>
      <c r="V349" s="14">
        <v>46203</v>
      </c>
      <c r="W349" t="s">
        <v>5293</v>
      </c>
      <c r="X349" s="31">
        <v>46203.781944444447</v>
      </c>
      <c r="AN349" s="14">
        <v>46205</v>
      </c>
      <c r="AO349" t="s">
        <v>1042</v>
      </c>
      <c r="AP349" s="31">
        <v>46205.489849537036</v>
      </c>
      <c r="AT349" s="31">
        <v>46205.489849537036</v>
      </c>
      <c r="AU349" s="14">
        <v>46205</v>
      </c>
      <c r="AV349" t="s">
        <v>1042</v>
      </c>
      <c r="AW349" t="s">
        <v>5280</v>
      </c>
      <c r="AX349" t="s">
        <v>677</v>
      </c>
      <c r="AY349" s="14">
        <v>46205</v>
      </c>
      <c r="AZ349" t="s">
        <v>5293</v>
      </c>
      <c r="BA349" s="31">
        <v>46205.490520833337</v>
      </c>
      <c r="BB349" s="14">
        <v>46205</v>
      </c>
      <c r="BC349" t="s">
        <v>933</v>
      </c>
      <c r="BD349" s="31">
        <v>46205.492997685185</v>
      </c>
      <c r="BE349" s="14">
        <v>46205</v>
      </c>
      <c r="BF349" t="s">
        <v>4716</v>
      </c>
      <c r="BG349" s="31">
        <v>46205.496782407405</v>
      </c>
      <c r="BH349" s="14">
        <v>46205</v>
      </c>
      <c r="BI349" t="s">
        <v>1028</v>
      </c>
      <c r="BJ349" s="31">
        <v>46205.531631944446</v>
      </c>
      <c r="BK349" s="14">
        <v>46205</v>
      </c>
      <c r="BL349" t="s">
        <v>1028</v>
      </c>
      <c r="BM349" s="31">
        <v>46205.532384259262</v>
      </c>
      <c r="BZ349" s="14">
        <v>46205</v>
      </c>
      <c r="CA349" t="s">
        <v>1028</v>
      </c>
      <c r="CB349" s="31">
        <v>46205.537615740737</v>
      </c>
      <c r="CC349" s="14">
        <v>46205</v>
      </c>
      <c r="CD349" t="s">
        <v>938</v>
      </c>
      <c r="CE349" s="31">
        <v>46205.554606481484</v>
      </c>
      <c r="CI349" s="14">
        <v>46205</v>
      </c>
      <c r="CJ349" t="s">
        <v>5290</v>
      </c>
      <c r="CK349" s="31">
        <v>46205.803078703706</v>
      </c>
      <c r="CP349" t="str">
        <f>VLOOKUP(A349,Sheet1!$A$2:$E$221,2,0)</f>
        <v>East Zone</v>
      </c>
    </row>
    <row r="350" spans="1:94" x14ac:dyDescent="0.35">
      <c r="A350" t="s">
        <v>5273</v>
      </c>
      <c r="B350">
        <v>145</v>
      </c>
      <c r="C350" t="s">
        <v>9332</v>
      </c>
      <c r="D350" t="s">
        <v>678</v>
      </c>
      <c r="E350" t="s">
        <v>363</v>
      </c>
      <c r="F350" t="s">
        <v>364</v>
      </c>
      <c r="G350" t="s">
        <v>135</v>
      </c>
      <c r="H350" t="s">
        <v>5294</v>
      </c>
      <c r="I350">
        <v>359633</v>
      </c>
      <c r="J350" t="s">
        <v>5295</v>
      </c>
      <c r="K350" t="s">
        <v>5296</v>
      </c>
      <c r="L350" t="s">
        <v>4622</v>
      </c>
      <c r="M350" t="s">
        <v>5297</v>
      </c>
      <c r="N350">
        <v>80000</v>
      </c>
      <c r="O350" t="s">
        <v>2992</v>
      </c>
      <c r="P350" t="s">
        <v>2993</v>
      </c>
      <c r="Q350" t="s">
        <v>5298</v>
      </c>
      <c r="R350">
        <v>9033287819</v>
      </c>
      <c r="S350" t="s">
        <v>13394</v>
      </c>
      <c r="T350"/>
      <c r="V350" s="14">
        <v>46205</v>
      </c>
      <c r="W350" t="s">
        <v>5299</v>
      </c>
      <c r="X350" s="31">
        <v>46205.761284722219</v>
      </c>
      <c r="AN350" s="14">
        <v>46205</v>
      </c>
      <c r="AO350" t="s">
        <v>1042</v>
      </c>
      <c r="AP350" s="31">
        <v>46205.791261574072</v>
      </c>
      <c r="AT350" s="31">
        <v>46205.791261574072</v>
      </c>
      <c r="AU350" s="14">
        <v>46205</v>
      </c>
      <c r="AV350" t="s">
        <v>1042</v>
      </c>
      <c r="AW350" t="s">
        <v>5280</v>
      </c>
      <c r="AX350" t="s">
        <v>677</v>
      </c>
      <c r="AY350" s="14">
        <v>46206</v>
      </c>
      <c r="AZ350" t="s">
        <v>5299</v>
      </c>
      <c r="BA350" s="31">
        <v>46206.392430555556</v>
      </c>
      <c r="BB350" s="14">
        <v>46206</v>
      </c>
      <c r="BC350" t="s">
        <v>933</v>
      </c>
      <c r="BD350" s="31">
        <v>46206.399259259262</v>
      </c>
      <c r="BE350" s="14">
        <v>46206</v>
      </c>
      <c r="BF350" t="s">
        <v>4808</v>
      </c>
      <c r="BG350" s="31">
        <v>46206.417812500003</v>
      </c>
      <c r="BH350" s="14">
        <v>46206</v>
      </c>
      <c r="BI350" t="s">
        <v>1028</v>
      </c>
      <c r="BJ350" s="31">
        <v>46206.45517361111</v>
      </c>
      <c r="BK350" s="14">
        <v>46206</v>
      </c>
      <c r="BL350" t="s">
        <v>1028</v>
      </c>
      <c r="BM350" s="31">
        <v>46206.456203703703</v>
      </c>
      <c r="BZ350" s="14">
        <v>46206</v>
      </c>
      <c r="CA350" t="s">
        <v>1028</v>
      </c>
      <c r="CB350" s="31">
        <v>46206.459861111114</v>
      </c>
      <c r="CC350" s="14">
        <v>46206</v>
      </c>
      <c r="CD350" t="s">
        <v>944</v>
      </c>
      <c r="CE350" s="31">
        <v>46206.467743055553</v>
      </c>
      <c r="CI350" s="14">
        <v>46206</v>
      </c>
      <c r="CJ350" t="s">
        <v>5290</v>
      </c>
      <c r="CK350" s="31">
        <v>46206.590416666666</v>
      </c>
      <c r="CP350" t="str">
        <f>VLOOKUP(A350,Sheet1!$A$2:$E$221,2,0)</f>
        <v>East Zone</v>
      </c>
    </row>
    <row r="351" spans="1:94" x14ac:dyDescent="0.35">
      <c r="A351" t="s">
        <v>5273</v>
      </c>
      <c r="B351">
        <v>145</v>
      </c>
      <c r="C351" t="s">
        <v>9332</v>
      </c>
      <c r="D351" t="s">
        <v>678</v>
      </c>
      <c r="E351" t="s">
        <v>363</v>
      </c>
      <c r="F351" t="s">
        <v>364</v>
      </c>
      <c r="G351" t="s">
        <v>135</v>
      </c>
      <c r="H351" t="s">
        <v>5300</v>
      </c>
      <c r="I351">
        <v>384426</v>
      </c>
      <c r="J351" t="s">
        <v>5301</v>
      </c>
      <c r="K351" t="s">
        <v>5302</v>
      </c>
      <c r="L351" t="s">
        <v>4622</v>
      </c>
      <c r="M351" t="s">
        <v>5303</v>
      </c>
      <c r="N351">
        <v>45000</v>
      </c>
      <c r="O351" t="s">
        <v>1036</v>
      </c>
      <c r="P351" t="s">
        <v>1037</v>
      </c>
      <c r="Q351" t="s">
        <v>5304</v>
      </c>
      <c r="R351">
        <v>1983221666</v>
      </c>
      <c r="S351" t="s">
        <v>683</v>
      </c>
      <c r="T351" t="s">
        <v>13262</v>
      </c>
      <c r="U351" s="1">
        <v>46205</v>
      </c>
      <c r="V351" s="14">
        <v>46205</v>
      </c>
      <c r="W351" t="s">
        <v>5305</v>
      </c>
      <c r="X351" s="31">
        <v>46205.550474537034</v>
      </c>
      <c r="AN351" s="14">
        <v>46205</v>
      </c>
      <c r="AO351" t="s">
        <v>1042</v>
      </c>
      <c r="AP351" s="31">
        <v>46205.642083333332</v>
      </c>
      <c r="AT351" s="31">
        <v>46205.642083333332</v>
      </c>
      <c r="AU351" s="14">
        <v>46205</v>
      </c>
      <c r="AV351" t="s">
        <v>1042</v>
      </c>
      <c r="AW351" t="s">
        <v>5280</v>
      </c>
      <c r="AX351" t="s">
        <v>677</v>
      </c>
      <c r="AY351" s="14">
        <v>46205</v>
      </c>
      <c r="AZ351" t="s">
        <v>1042</v>
      </c>
      <c r="BA351" s="31">
        <v>46205.687222222223</v>
      </c>
      <c r="BB351" s="14">
        <v>46205</v>
      </c>
      <c r="BC351" t="s">
        <v>933</v>
      </c>
      <c r="BD351" s="31">
        <v>46205.691979166666</v>
      </c>
      <c r="BE351" s="14">
        <v>46205</v>
      </c>
      <c r="BF351" t="s">
        <v>4965</v>
      </c>
      <c r="BG351" s="31">
        <v>46205.711851851855</v>
      </c>
      <c r="BH351" s="14">
        <v>46205</v>
      </c>
      <c r="BI351" t="s">
        <v>1028</v>
      </c>
      <c r="BJ351" s="31">
        <v>46205.772523148145</v>
      </c>
      <c r="BN351" s="14">
        <v>46205</v>
      </c>
      <c r="BO351" t="s">
        <v>1028</v>
      </c>
      <c r="BP351" s="31">
        <v>46205.772719907407</v>
      </c>
      <c r="CP351" t="str">
        <f>VLOOKUP(A351,Sheet1!$A$2:$E$221,2,0)</f>
        <v>East Zone</v>
      </c>
    </row>
    <row r="352" spans="1:94" x14ac:dyDescent="0.35">
      <c r="A352" t="s">
        <v>5273</v>
      </c>
      <c r="B352">
        <v>145</v>
      </c>
      <c r="C352" t="s">
        <v>9332</v>
      </c>
      <c r="D352" t="s">
        <v>678</v>
      </c>
      <c r="E352" t="s">
        <v>363</v>
      </c>
      <c r="F352" t="s">
        <v>364</v>
      </c>
      <c r="G352" t="s">
        <v>135</v>
      </c>
      <c r="H352" t="s">
        <v>5306</v>
      </c>
      <c r="I352">
        <v>402486</v>
      </c>
      <c r="J352" t="s">
        <v>5295</v>
      </c>
      <c r="K352" t="s">
        <v>5296</v>
      </c>
      <c r="L352" t="s">
        <v>4622</v>
      </c>
      <c r="M352" t="s">
        <v>5307</v>
      </c>
      <c r="N352">
        <v>60000</v>
      </c>
      <c r="O352" t="s">
        <v>1097</v>
      </c>
      <c r="P352" t="s">
        <v>1098</v>
      </c>
      <c r="Q352" t="s">
        <v>5308</v>
      </c>
      <c r="R352">
        <v>5198474813</v>
      </c>
      <c r="S352" t="s">
        <v>13394</v>
      </c>
      <c r="T352"/>
      <c r="V352" s="14">
        <v>46206</v>
      </c>
      <c r="W352" t="s">
        <v>5299</v>
      </c>
      <c r="X352" s="31">
        <v>46206.364131944443</v>
      </c>
      <c r="AN352" s="14">
        <v>46206</v>
      </c>
      <c r="AO352" t="s">
        <v>2398</v>
      </c>
      <c r="AP352" s="31">
        <v>46206.404224537036</v>
      </c>
      <c r="AT352" s="31">
        <v>46206.404224537036</v>
      </c>
      <c r="AU352" s="14">
        <v>46206</v>
      </c>
      <c r="AV352" t="s">
        <v>2398</v>
      </c>
      <c r="AW352" t="s">
        <v>364</v>
      </c>
      <c r="AX352" t="s">
        <v>678</v>
      </c>
      <c r="AY352" s="14">
        <v>46206</v>
      </c>
      <c r="AZ352" t="s">
        <v>5299</v>
      </c>
      <c r="BA352" s="31">
        <v>46206.408125000002</v>
      </c>
      <c r="BB352" s="14">
        <v>46206</v>
      </c>
      <c r="BC352" t="s">
        <v>933</v>
      </c>
      <c r="BD352" s="31">
        <v>46206.43204861111</v>
      </c>
      <c r="BE352" s="14">
        <v>46206</v>
      </c>
      <c r="BF352" t="s">
        <v>4701</v>
      </c>
      <c r="BG352" s="31">
        <v>46206.462002314816</v>
      </c>
      <c r="BH352" s="14">
        <v>46206</v>
      </c>
      <c r="BI352" t="s">
        <v>1028</v>
      </c>
      <c r="BJ352" s="31">
        <v>46206.483888888892</v>
      </c>
      <c r="BK352" s="14">
        <v>46206</v>
      </c>
      <c r="BL352" t="s">
        <v>1028</v>
      </c>
      <c r="BM352" s="31">
        <v>46206.484895833331</v>
      </c>
      <c r="BZ352" s="14">
        <v>46206</v>
      </c>
      <c r="CA352" t="s">
        <v>1028</v>
      </c>
      <c r="CB352" s="31">
        <v>46206.495821759258</v>
      </c>
      <c r="CC352" s="14">
        <v>46206</v>
      </c>
      <c r="CD352" t="s">
        <v>944</v>
      </c>
      <c r="CE352" s="31">
        <v>46206.514733796299</v>
      </c>
      <c r="CI352" s="14">
        <v>46206</v>
      </c>
      <c r="CJ352" t="s">
        <v>5290</v>
      </c>
      <c r="CK352" s="31">
        <v>46206.62122685185</v>
      </c>
      <c r="CP352" t="str">
        <f>VLOOKUP(A352,Sheet1!$A$2:$E$221,2,0)</f>
        <v>East Zone</v>
      </c>
    </row>
    <row r="353" spans="1:94" x14ac:dyDescent="0.35">
      <c r="A353" t="s">
        <v>5273</v>
      </c>
      <c r="B353">
        <v>145</v>
      </c>
      <c r="C353" t="s">
        <v>9332</v>
      </c>
      <c r="D353" t="s">
        <v>678</v>
      </c>
      <c r="E353" t="s">
        <v>363</v>
      </c>
      <c r="F353" t="s">
        <v>364</v>
      </c>
      <c r="G353" t="s">
        <v>135</v>
      </c>
      <c r="H353" t="s">
        <v>5306</v>
      </c>
      <c r="I353">
        <v>402486</v>
      </c>
      <c r="J353" t="s">
        <v>5295</v>
      </c>
      <c r="K353" t="s">
        <v>5296</v>
      </c>
      <c r="L353" t="s">
        <v>4622</v>
      </c>
      <c r="M353" t="s">
        <v>5309</v>
      </c>
      <c r="N353">
        <v>35000</v>
      </c>
      <c r="O353" t="s">
        <v>5310</v>
      </c>
      <c r="P353" t="s">
        <v>5311</v>
      </c>
      <c r="Q353" t="s">
        <v>5312</v>
      </c>
      <c r="R353">
        <v>4484498500</v>
      </c>
      <c r="S353" t="s">
        <v>13394</v>
      </c>
      <c r="T353"/>
      <c r="V353" s="14">
        <v>46204</v>
      </c>
      <c r="W353" t="s">
        <v>5299</v>
      </c>
      <c r="X353" s="31">
        <v>46204.610162037039</v>
      </c>
      <c r="AN353" s="14">
        <v>46204</v>
      </c>
      <c r="AO353" t="s">
        <v>1042</v>
      </c>
      <c r="AP353" s="31">
        <v>46204.646319444444</v>
      </c>
      <c r="AT353" s="31">
        <v>46204.646319444444</v>
      </c>
      <c r="AU353" s="14">
        <v>46204</v>
      </c>
      <c r="AV353" t="s">
        <v>1042</v>
      </c>
      <c r="AW353" t="s">
        <v>5280</v>
      </c>
      <c r="AX353" t="s">
        <v>677</v>
      </c>
      <c r="AY353" s="14">
        <v>46204</v>
      </c>
      <c r="AZ353" t="s">
        <v>5299</v>
      </c>
      <c r="BA353" s="31">
        <v>46204.657708333332</v>
      </c>
      <c r="BB353" s="14">
        <v>46204</v>
      </c>
      <c r="BC353" t="s">
        <v>933</v>
      </c>
      <c r="BD353" s="31">
        <v>46204.671249999999</v>
      </c>
      <c r="BE353" s="14">
        <v>46204</v>
      </c>
      <c r="BF353" t="s">
        <v>4716</v>
      </c>
      <c r="BG353" s="31">
        <v>46204.678668981483</v>
      </c>
      <c r="BH353" s="14">
        <v>46204</v>
      </c>
      <c r="BI353" t="s">
        <v>943</v>
      </c>
      <c r="BJ353" s="31">
        <v>46204.697974537034</v>
      </c>
      <c r="BK353" s="14">
        <v>46204</v>
      </c>
      <c r="BL353" t="s">
        <v>943</v>
      </c>
      <c r="BM353" s="31">
        <v>46204.70412037037</v>
      </c>
      <c r="BZ353" s="14">
        <v>46204</v>
      </c>
      <c r="CA353" t="s">
        <v>943</v>
      </c>
      <c r="CB353" s="31">
        <v>46204.708773148152</v>
      </c>
      <c r="CC353" s="14">
        <v>46204</v>
      </c>
      <c r="CD353" t="s">
        <v>944</v>
      </c>
      <c r="CE353" s="31">
        <v>46204.755868055552</v>
      </c>
      <c r="CI353" s="14">
        <v>46205</v>
      </c>
      <c r="CJ353" t="s">
        <v>1042</v>
      </c>
      <c r="CK353" s="31">
        <v>46205.430925925924</v>
      </c>
      <c r="CP353" t="str">
        <f>VLOOKUP(A353,Sheet1!$A$2:$E$221,2,0)</f>
        <v>East Zone</v>
      </c>
    </row>
    <row r="354" spans="1:94" x14ac:dyDescent="0.35">
      <c r="A354" t="s">
        <v>5273</v>
      </c>
      <c r="B354">
        <v>145</v>
      </c>
      <c r="C354" t="s">
        <v>9332</v>
      </c>
      <c r="D354" t="s">
        <v>678</v>
      </c>
      <c r="E354" t="s">
        <v>363</v>
      </c>
      <c r="F354" t="s">
        <v>364</v>
      </c>
      <c r="G354" t="s">
        <v>135</v>
      </c>
      <c r="H354" t="s">
        <v>10098</v>
      </c>
      <c r="I354">
        <v>629189</v>
      </c>
      <c r="J354" t="s">
        <v>4501</v>
      </c>
      <c r="K354" t="s">
        <v>10099</v>
      </c>
      <c r="L354" t="s">
        <v>4622</v>
      </c>
      <c r="M354" t="s">
        <v>10100</v>
      </c>
      <c r="N354">
        <v>75000</v>
      </c>
      <c r="O354" t="s">
        <v>9862</v>
      </c>
      <c r="P354" t="s">
        <v>9863</v>
      </c>
      <c r="Q354" t="s">
        <v>10101</v>
      </c>
      <c r="R354">
        <v>3344896718</v>
      </c>
      <c r="S354" t="s">
        <v>13394</v>
      </c>
      <c r="T354"/>
      <c r="V354" s="14">
        <v>46209</v>
      </c>
      <c r="W354" t="s">
        <v>10102</v>
      </c>
      <c r="X354" s="31">
        <v>46209.636122685188</v>
      </c>
      <c r="AN354" s="14">
        <v>46209</v>
      </c>
      <c r="AO354" t="s">
        <v>1042</v>
      </c>
      <c r="AP354" s="31">
        <v>46209.737754629627</v>
      </c>
      <c r="AT354" s="31">
        <v>46209.737754629627</v>
      </c>
      <c r="AU354" s="14">
        <v>46209</v>
      </c>
      <c r="AV354" t="s">
        <v>1042</v>
      </c>
      <c r="AW354" t="s">
        <v>5280</v>
      </c>
      <c r="AX354" t="s">
        <v>677</v>
      </c>
      <c r="AY354" s="14">
        <v>46209</v>
      </c>
      <c r="AZ354" t="s">
        <v>10102</v>
      </c>
      <c r="BA354" s="31">
        <v>46209.744479166664</v>
      </c>
      <c r="BB354" s="14">
        <v>46209</v>
      </c>
      <c r="BC354" t="s">
        <v>933</v>
      </c>
      <c r="BD354" s="31">
        <v>46209.753217592595</v>
      </c>
      <c r="BE354" s="14">
        <v>46209</v>
      </c>
      <c r="BF354" t="s">
        <v>4669</v>
      </c>
      <c r="BG354" s="31">
        <v>46209.773796296293</v>
      </c>
      <c r="BH354" s="14">
        <v>46209</v>
      </c>
      <c r="BI354" t="s">
        <v>1028</v>
      </c>
      <c r="BJ354" s="31">
        <v>46209.774826388886</v>
      </c>
      <c r="BK354" s="14">
        <v>46209</v>
      </c>
      <c r="BL354" t="s">
        <v>1028</v>
      </c>
      <c r="BM354" s="31">
        <v>46209.775775462964</v>
      </c>
      <c r="BZ354" s="14">
        <v>46209</v>
      </c>
      <c r="CA354" t="s">
        <v>1028</v>
      </c>
      <c r="CB354" s="31">
        <v>46209.782962962963</v>
      </c>
      <c r="CC354" s="14">
        <v>46209</v>
      </c>
      <c r="CD354" t="s">
        <v>944</v>
      </c>
      <c r="CE354" s="31">
        <v>46209.799004629633</v>
      </c>
      <c r="CI354" s="14">
        <v>46209</v>
      </c>
      <c r="CJ354" t="s">
        <v>1042</v>
      </c>
      <c r="CK354" s="31">
        <v>46209.88453703704</v>
      </c>
      <c r="CP354" t="str">
        <f>VLOOKUP(A354,Sheet1!$A$2:$E$221,2,0)</f>
        <v>East Zone</v>
      </c>
    </row>
    <row r="355" spans="1:94" x14ac:dyDescent="0.35">
      <c r="A355" t="s">
        <v>5273</v>
      </c>
      <c r="B355">
        <v>145</v>
      </c>
      <c r="C355" t="s">
        <v>9332</v>
      </c>
      <c r="D355" t="s">
        <v>678</v>
      </c>
      <c r="E355" t="s">
        <v>363</v>
      </c>
      <c r="F355" t="s">
        <v>364</v>
      </c>
      <c r="G355" t="s">
        <v>135</v>
      </c>
      <c r="H355" t="s">
        <v>11990</v>
      </c>
      <c r="I355">
        <v>635771</v>
      </c>
      <c r="J355" t="s">
        <v>5301</v>
      </c>
      <c r="K355" t="s">
        <v>5302</v>
      </c>
      <c r="L355" t="s">
        <v>4622</v>
      </c>
      <c r="M355" t="s">
        <v>11991</v>
      </c>
      <c r="N355">
        <v>40000</v>
      </c>
      <c r="O355" t="s">
        <v>1059</v>
      </c>
      <c r="P355" t="s">
        <v>1060</v>
      </c>
      <c r="Q355" t="s">
        <v>11992</v>
      </c>
      <c r="R355">
        <v>1505080166</v>
      </c>
      <c r="S355" t="s">
        <v>13394</v>
      </c>
      <c r="T355"/>
      <c r="V355" s="14">
        <v>46210</v>
      </c>
      <c r="W355" t="s">
        <v>5305</v>
      </c>
      <c r="X355" s="31">
        <v>46210.516215277778</v>
      </c>
      <c r="AN355" s="14">
        <v>46210</v>
      </c>
      <c r="AO355" t="s">
        <v>1042</v>
      </c>
      <c r="AP355" s="31">
        <v>46210.556597222225</v>
      </c>
      <c r="AQ355" s="14">
        <v>46210</v>
      </c>
      <c r="AR355" t="s">
        <v>1042</v>
      </c>
      <c r="AS355" s="31">
        <v>46210.557511574072</v>
      </c>
      <c r="AT355" s="31">
        <v>46210.557511574072</v>
      </c>
      <c r="AU355" s="14">
        <v>46210</v>
      </c>
      <c r="AV355" t="s">
        <v>1042</v>
      </c>
      <c r="AW355" t="s">
        <v>5280</v>
      </c>
      <c r="AX355" t="s">
        <v>677</v>
      </c>
      <c r="AY355" s="14">
        <v>46210</v>
      </c>
      <c r="AZ355" t="s">
        <v>5305</v>
      </c>
      <c r="BA355" s="31">
        <v>46210.576203703706</v>
      </c>
      <c r="BB355" s="14">
        <v>46210</v>
      </c>
      <c r="BC355" t="s">
        <v>933</v>
      </c>
      <c r="BD355" s="31">
        <v>46210.583738425928</v>
      </c>
      <c r="BE355" s="14">
        <v>46210</v>
      </c>
      <c r="BF355" t="s">
        <v>5233</v>
      </c>
      <c r="BG355" s="31">
        <v>46210.632916666669</v>
      </c>
      <c r="BH355" s="14">
        <v>46210</v>
      </c>
      <c r="BI355" t="s">
        <v>1028</v>
      </c>
      <c r="BJ355" s="31">
        <v>46210.697129629632</v>
      </c>
      <c r="BK355" s="14">
        <v>46210</v>
      </c>
      <c r="BL355" t="s">
        <v>1028</v>
      </c>
      <c r="BM355" s="31">
        <v>46210.701620370368</v>
      </c>
      <c r="BZ355" s="14">
        <v>46210</v>
      </c>
      <c r="CA355" t="s">
        <v>1028</v>
      </c>
      <c r="CB355" s="31">
        <v>46210.713634259257</v>
      </c>
      <c r="CC355" s="14">
        <v>46210</v>
      </c>
      <c r="CD355" t="s">
        <v>944</v>
      </c>
      <c r="CE355" s="31">
        <v>46210.731759259259</v>
      </c>
      <c r="CI355" s="14">
        <v>46210</v>
      </c>
      <c r="CJ355" t="s">
        <v>5290</v>
      </c>
      <c r="CK355" s="31">
        <v>46210.826226851852</v>
      </c>
      <c r="CP355" t="str">
        <f>VLOOKUP(A355,Sheet1!$A$2:$E$221,2,0)</f>
        <v>East Zone</v>
      </c>
    </row>
    <row r="356" spans="1:94" x14ac:dyDescent="0.35">
      <c r="A356" t="s">
        <v>5273</v>
      </c>
      <c r="B356">
        <v>145</v>
      </c>
      <c r="C356" t="s">
        <v>9332</v>
      </c>
      <c r="D356" t="s">
        <v>678</v>
      </c>
      <c r="E356" t="s">
        <v>363</v>
      </c>
      <c r="F356" t="s">
        <v>364</v>
      </c>
      <c r="G356" t="s">
        <v>135</v>
      </c>
      <c r="H356" t="s">
        <v>11990</v>
      </c>
      <c r="I356">
        <v>635771</v>
      </c>
      <c r="J356" t="s">
        <v>5301</v>
      </c>
      <c r="K356" t="s">
        <v>5302</v>
      </c>
      <c r="L356" t="s">
        <v>4622</v>
      </c>
      <c r="M356" t="s">
        <v>11991</v>
      </c>
      <c r="N356">
        <v>50000</v>
      </c>
      <c r="O356" t="s">
        <v>1034</v>
      </c>
      <c r="P356" t="s">
        <v>1035</v>
      </c>
      <c r="Q356" t="s">
        <v>11993</v>
      </c>
      <c r="R356">
        <v>3513687859</v>
      </c>
      <c r="S356" t="s">
        <v>13394</v>
      </c>
      <c r="T356"/>
      <c r="V356" s="14">
        <v>46209</v>
      </c>
      <c r="W356" t="s">
        <v>5305</v>
      </c>
      <c r="X356" s="31">
        <v>46209.441770833335</v>
      </c>
      <c r="AN356" s="14">
        <v>46210</v>
      </c>
      <c r="AO356" t="s">
        <v>1042</v>
      </c>
      <c r="AP356" s="31">
        <v>46210.475624999999</v>
      </c>
      <c r="AQ356" s="14">
        <v>46210</v>
      </c>
      <c r="AR356" t="s">
        <v>1042</v>
      </c>
      <c r="AS356" s="31">
        <v>46210.557476851849</v>
      </c>
      <c r="AT356" s="31">
        <v>46210.557476851849</v>
      </c>
      <c r="AU356" s="14">
        <v>46210</v>
      </c>
      <c r="AV356" t="s">
        <v>1042</v>
      </c>
      <c r="AW356" t="s">
        <v>5280</v>
      </c>
      <c r="AX356" t="s">
        <v>677</v>
      </c>
      <c r="AY356" s="14">
        <v>46210</v>
      </c>
      <c r="AZ356" t="s">
        <v>5305</v>
      </c>
      <c r="BA356" s="31">
        <v>46210.576180555552</v>
      </c>
      <c r="BB356" s="14">
        <v>46210</v>
      </c>
      <c r="BC356" t="s">
        <v>933</v>
      </c>
      <c r="BD356" s="31">
        <v>46210.583738425928</v>
      </c>
      <c r="BE356" s="14">
        <v>46210</v>
      </c>
      <c r="BF356" t="s">
        <v>5233</v>
      </c>
      <c r="BG356" s="31">
        <v>46210.632905092592</v>
      </c>
      <c r="BH356" s="14">
        <v>46210</v>
      </c>
      <c r="BI356" t="s">
        <v>1028</v>
      </c>
      <c r="BJ356" s="31">
        <v>46210.697118055556</v>
      </c>
      <c r="BK356" s="14">
        <v>46210</v>
      </c>
      <c r="BL356" t="s">
        <v>1028</v>
      </c>
      <c r="BM356" s="31">
        <v>46210.701608796298</v>
      </c>
      <c r="BZ356" s="14">
        <v>46210</v>
      </c>
      <c r="CA356" t="s">
        <v>1028</v>
      </c>
      <c r="CB356" s="31">
        <v>46210.713622685187</v>
      </c>
      <c r="CC356" s="14">
        <v>46210</v>
      </c>
      <c r="CD356" t="s">
        <v>944</v>
      </c>
      <c r="CE356" s="31">
        <v>46210.731759259259</v>
      </c>
      <c r="CI356" s="14">
        <v>46210</v>
      </c>
      <c r="CJ356" t="s">
        <v>5290</v>
      </c>
      <c r="CK356" s="31">
        <v>46210.826226851852</v>
      </c>
      <c r="CP356" t="str">
        <f>VLOOKUP(A356,Sheet1!$A$2:$E$221,2,0)</f>
        <v>East Zone</v>
      </c>
    </row>
    <row r="357" spans="1:94" x14ac:dyDescent="0.35">
      <c r="A357" t="s">
        <v>5313</v>
      </c>
      <c r="B357">
        <v>167</v>
      </c>
      <c r="C357" t="s">
        <v>9332</v>
      </c>
      <c r="D357" t="s">
        <v>678</v>
      </c>
      <c r="E357" t="s">
        <v>928</v>
      </c>
      <c r="F357" t="s">
        <v>929</v>
      </c>
      <c r="G357" t="s">
        <v>552</v>
      </c>
      <c r="H357" t="s">
        <v>5314</v>
      </c>
      <c r="I357">
        <v>48337</v>
      </c>
      <c r="J357" t="s">
        <v>5315</v>
      </c>
      <c r="K357" t="s">
        <v>5316</v>
      </c>
      <c r="L357" t="s">
        <v>4622</v>
      </c>
      <c r="M357" t="s">
        <v>5317</v>
      </c>
      <c r="N357">
        <v>70000</v>
      </c>
      <c r="O357" t="s">
        <v>958</v>
      </c>
      <c r="P357" t="s">
        <v>959</v>
      </c>
      <c r="Q357" t="s">
        <v>5318</v>
      </c>
      <c r="R357">
        <v>4717688403</v>
      </c>
      <c r="S357" t="s">
        <v>683</v>
      </c>
      <c r="T357" t="s">
        <v>13352</v>
      </c>
      <c r="U357" s="1">
        <v>46210</v>
      </c>
      <c r="V357" s="14">
        <v>46205</v>
      </c>
      <c r="W357" t="s">
        <v>5319</v>
      </c>
      <c r="X357" s="31">
        <v>46205.609791666669</v>
      </c>
      <c r="AN357" s="14">
        <v>46205</v>
      </c>
      <c r="AO357" t="s">
        <v>5320</v>
      </c>
      <c r="AP357" s="31">
        <v>46205.718206018515</v>
      </c>
      <c r="AT357" s="31">
        <v>46205.718206018515</v>
      </c>
      <c r="AU357" s="14">
        <v>46205</v>
      </c>
      <c r="AV357" t="s">
        <v>5320</v>
      </c>
      <c r="AW357" t="s">
        <v>5321</v>
      </c>
      <c r="AX357" t="s">
        <v>677</v>
      </c>
      <c r="AY357" s="14">
        <v>46209</v>
      </c>
      <c r="AZ357" t="s">
        <v>5319</v>
      </c>
      <c r="BA357" s="31">
        <v>46209.764837962961</v>
      </c>
      <c r="BB357" s="14">
        <v>46210</v>
      </c>
      <c r="BC357" t="s">
        <v>933</v>
      </c>
      <c r="BD357" s="31">
        <v>46210.379687499997</v>
      </c>
      <c r="BE357" s="14">
        <v>46210</v>
      </c>
      <c r="BF357" t="s">
        <v>4633</v>
      </c>
      <c r="BG357" s="31">
        <v>46210.46875</v>
      </c>
      <c r="BH357" s="14">
        <v>46210</v>
      </c>
      <c r="BI357" t="s">
        <v>996</v>
      </c>
      <c r="BJ357" s="31">
        <v>46210.491979166669</v>
      </c>
      <c r="BN357" s="14">
        <v>46210</v>
      </c>
      <c r="BO357" t="s">
        <v>996</v>
      </c>
      <c r="BP357" s="31">
        <v>46210.494120370371</v>
      </c>
      <c r="CP357" t="str">
        <f>VLOOKUP(A357,Sheet1!$A$2:$E$221,2,0)</f>
        <v>East Zone</v>
      </c>
    </row>
    <row r="358" spans="1:94" x14ac:dyDescent="0.35">
      <c r="A358" t="s">
        <v>5313</v>
      </c>
      <c r="B358">
        <v>167</v>
      </c>
      <c r="C358" t="s">
        <v>9332</v>
      </c>
      <c r="D358" t="s">
        <v>678</v>
      </c>
      <c r="E358" t="s">
        <v>928</v>
      </c>
      <c r="F358" t="s">
        <v>929</v>
      </c>
      <c r="G358" t="s">
        <v>552</v>
      </c>
      <c r="H358" t="s">
        <v>9347</v>
      </c>
      <c r="I358">
        <v>78212</v>
      </c>
      <c r="J358" t="s">
        <v>5326</v>
      </c>
      <c r="K358" t="s">
        <v>5327</v>
      </c>
      <c r="L358" t="s">
        <v>4622</v>
      </c>
      <c r="M358" t="s">
        <v>9348</v>
      </c>
      <c r="N358">
        <v>45000</v>
      </c>
      <c r="O358" t="s">
        <v>4630</v>
      </c>
      <c r="P358" t="s">
        <v>4631</v>
      </c>
      <c r="Q358" t="s">
        <v>4694</v>
      </c>
      <c r="R358">
        <v>6423407685</v>
      </c>
      <c r="S358" t="s">
        <v>13394</v>
      </c>
      <c r="T358"/>
      <c r="V358" s="14">
        <v>46203</v>
      </c>
      <c r="W358" t="s">
        <v>9349</v>
      </c>
      <c r="X358" s="31">
        <v>46203.673252314817</v>
      </c>
      <c r="AN358" s="14">
        <v>46203</v>
      </c>
      <c r="AO358" t="s">
        <v>5320</v>
      </c>
      <c r="AP358" s="31">
        <v>46203.714467592596</v>
      </c>
      <c r="AT358" s="31">
        <v>46203.714467592596</v>
      </c>
      <c r="AU358" s="14">
        <v>46203</v>
      </c>
      <c r="AV358" t="s">
        <v>5320</v>
      </c>
      <c r="AW358" t="s">
        <v>5321</v>
      </c>
      <c r="AX358" t="s">
        <v>677</v>
      </c>
      <c r="AY358" s="14">
        <v>46205</v>
      </c>
      <c r="AZ358" t="s">
        <v>5319</v>
      </c>
      <c r="BA358" s="31">
        <v>46205.482303240744</v>
      </c>
      <c r="BB358" s="14">
        <v>46205</v>
      </c>
      <c r="BC358" t="s">
        <v>933</v>
      </c>
      <c r="BD358" s="31">
        <v>46205.492997685185</v>
      </c>
      <c r="BE358" s="14">
        <v>46205</v>
      </c>
      <c r="BF358" t="s">
        <v>4716</v>
      </c>
      <c r="BG358" s="31">
        <v>46205.497835648152</v>
      </c>
      <c r="BH358" s="14">
        <v>46205</v>
      </c>
      <c r="BI358" t="s">
        <v>996</v>
      </c>
      <c r="BJ358" s="31">
        <v>46205.515752314815</v>
      </c>
      <c r="BK358" s="14">
        <v>46205</v>
      </c>
      <c r="BL358" t="s">
        <v>996</v>
      </c>
      <c r="BM358" s="31">
        <v>46205.518182870372</v>
      </c>
      <c r="BZ358" s="14">
        <v>46205</v>
      </c>
      <c r="CA358" t="s">
        <v>996</v>
      </c>
      <c r="CB358" s="31">
        <v>46205.52715277778</v>
      </c>
      <c r="CC358" s="14">
        <v>46205</v>
      </c>
      <c r="CD358" t="s">
        <v>995</v>
      </c>
      <c r="CE358" s="31">
        <v>46205.53943287037</v>
      </c>
      <c r="CI358" s="14">
        <v>46205</v>
      </c>
      <c r="CJ358" t="s">
        <v>5320</v>
      </c>
      <c r="CK358" s="31">
        <v>46205.796736111108</v>
      </c>
      <c r="CP358" t="str">
        <f>VLOOKUP(A358,Sheet1!$A$2:$E$221,2,0)</f>
        <v>East Zone</v>
      </c>
    </row>
    <row r="359" spans="1:94" x14ac:dyDescent="0.35">
      <c r="A359" t="s">
        <v>5313</v>
      </c>
      <c r="B359">
        <v>167</v>
      </c>
      <c r="C359" t="s">
        <v>9332</v>
      </c>
      <c r="D359" t="s">
        <v>678</v>
      </c>
      <c r="E359" t="s">
        <v>928</v>
      </c>
      <c r="F359" t="s">
        <v>929</v>
      </c>
      <c r="G359" t="s">
        <v>552</v>
      </c>
      <c r="H359" t="s">
        <v>5322</v>
      </c>
      <c r="I359">
        <v>148978</v>
      </c>
      <c r="J359" t="s">
        <v>5315</v>
      </c>
      <c r="K359" t="s">
        <v>5316</v>
      </c>
      <c r="L359" t="s">
        <v>4622</v>
      </c>
      <c r="M359" t="s">
        <v>5323</v>
      </c>
      <c r="N359">
        <v>90000</v>
      </c>
      <c r="O359" t="s">
        <v>931</v>
      </c>
      <c r="P359" t="s">
        <v>932</v>
      </c>
      <c r="Q359" t="s">
        <v>4044</v>
      </c>
      <c r="R359">
        <v>9602315361</v>
      </c>
      <c r="S359" t="s">
        <v>13394</v>
      </c>
      <c r="T359"/>
      <c r="V359" s="14">
        <v>46206</v>
      </c>
      <c r="W359" t="s">
        <v>5319</v>
      </c>
      <c r="X359" s="31">
        <v>46206.563634259262</v>
      </c>
      <c r="AN359" s="14">
        <v>46206</v>
      </c>
      <c r="AO359" t="s">
        <v>5324</v>
      </c>
      <c r="AP359" s="31">
        <v>46206.61314814815</v>
      </c>
      <c r="AT359" s="31">
        <v>46206.61314814815</v>
      </c>
      <c r="AU359" s="14">
        <v>46206</v>
      </c>
      <c r="AV359" t="s">
        <v>5324</v>
      </c>
      <c r="AW359" t="s">
        <v>929</v>
      </c>
      <c r="AX359" t="s">
        <v>678</v>
      </c>
      <c r="AY359" s="14">
        <v>46206</v>
      </c>
      <c r="AZ359" t="s">
        <v>5319</v>
      </c>
      <c r="BA359" s="31">
        <v>46206.62395833333</v>
      </c>
      <c r="BB359" s="14">
        <v>46206</v>
      </c>
      <c r="BC359" t="s">
        <v>933</v>
      </c>
      <c r="BD359" s="31">
        <v>46206.631053240744</v>
      </c>
      <c r="BE359" s="14">
        <v>46206</v>
      </c>
      <c r="BF359" t="s">
        <v>4643</v>
      </c>
      <c r="BG359" s="31">
        <v>46206.665972222225</v>
      </c>
      <c r="BH359" s="14">
        <v>46206</v>
      </c>
      <c r="BI359" t="s">
        <v>997</v>
      </c>
      <c r="BJ359" s="31">
        <v>46206.722175925926</v>
      </c>
      <c r="BK359" s="14">
        <v>46206</v>
      </c>
      <c r="BL359" t="s">
        <v>997</v>
      </c>
      <c r="BM359" s="31">
        <v>46206.722314814811</v>
      </c>
      <c r="BZ359" s="14">
        <v>46206</v>
      </c>
      <c r="CA359" t="s">
        <v>997</v>
      </c>
      <c r="CB359" s="31">
        <v>46206.729386574072</v>
      </c>
      <c r="CC359" s="14">
        <v>46206</v>
      </c>
      <c r="CD359" t="s">
        <v>995</v>
      </c>
      <c r="CE359" s="31">
        <v>46206.733773148146</v>
      </c>
      <c r="CI359" s="14">
        <v>46206</v>
      </c>
      <c r="CJ359" t="s">
        <v>5320</v>
      </c>
      <c r="CK359" s="31">
        <v>46206.749479166669</v>
      </c>
      <c r="CP359" t="str">
        <f>VLOOKUP(A359,Sheet1!$A$2:$E$221,2,0)</f>
        <v>East Zone</v>
      </c>
    </row>
    <row r="360" spans="1:94" x14ac:dyDescent="0.35">
      <c r="A360" t="s">
        <v>5313</v>
      </c>
      <c r="B360">
        <v>167</v>
      </c>
      <c r="C360" t="s">
        <v>9332</v>
      </c>
      <c r="D360" t="s">
        <v>678</v>
      </c>
      <c r="E360" t="s">
        <v>928</v>
      </c>
      <c r="F360" t="s">
        <v>929</v>
      </c>
      <c r="G360" t="s">
        <v>552</v>
      </c>
      <c r="H360" t="s">
        <v>5325</v>
      </c>
      <c r="I360">
        <v>152712</v>
      </c>
      <c r="J360" t="s">
        <v>5326</v>
      </c>
      <c r="K360" t="s">
        <v>5327</v>
      </c>
      <c r="L360" t="s">
        <v>4622</v>
      </c>
      <c r="M360" t="s">
        <v>5328</v>
      </c>
      <c r="N360">
        <v>70000</v>
      </c>
      <c r="O360" t="s">
        <v>9479</v>
      </c>
      <c r="P360" t="s">
        <v>9480</v>
      </c>
      <c r="Q360" t="s">
        <v>5329</v>
      </c>
      <c r="R360">
        <v>9244238848</v>
      </c>
      <c r="S360" t="s">
        <v>13394</v>
      </c>
      <c r="T360"/>
      <c r="V360" s="14">
        <v>46205</v>
      </c>
      <c r="W360" t="s">
        <v>5330</v>
      </c>
      <c r="X360" s="31">
        <v>46205.41914351852</v>
      </c>
      <c r="AN360" s="14">
        <v>46205</v>
      </c>
      <c r="AO360" t="s">
        <v>5320</v>
      </c>
      <c r="AP360" s="31">
        <v>46205.543726851851</v>
      </c>
      <c r="AT360" s="31">
        <v>46205.543726851851</v>
      </c>
      <c r="AU360" s="14">
        <v>46205</v>
      </c>
      <c r="AV360" t="s">
        <v>5320</v>
      </c>
      <c r="AW360" t="s">
        <v>5321</v>
      </c>
      <c r="AX360" t="s">
        <v>677</v>
      </c>
      <c r="AY360" s="14">
        <v>46209</v>
      </c>
      <c r="AZ360" t="s">
        <v>5330</v>
      </c>
      <c r="BA360" s="31">
        <v>46209.367326388892</v>
      </c>
      <c r="BB360" s="14">
        <v>46209</v>
      </c>
      <c r="BC360" t="s">
        <v>933</v>
      </c>
      <c r="BD360" s="31">
        <v>46209.387199074074</v>
      </c>
      <c r="BE360" s="14">
        <v>46209</v>
      </c>
      <c r="BF360" t="s">
        <v>4669</v>
      </c>
      <c r="BG360" s="31">
        <v>46209.644097222219</v>
      </c>
      <c r="BH360" s="14">
        <v>46209</v>
      </c>
      <c r="BI360" t="s">
        <v>996</v>
      </c>
      <c r="BJ360" s="31">
        <v>46209.698854166665</v>
      </c>
      <c r="BK360" s="14">
        <v>46209</v>
      </c>
      <c r="BL360" t="s">
        <v>996</v>
      </c>
      <c r="BM360" s="31">
        <v>46209.699675925927</v>
      </c>
      <c r="BZ360" s="14">
        <v>46209</v>
      </c>
      <c r="CA360" t="s">
        <v>996</v>
      </c>
      <c r="CB360" s="31">
        <v>46209.719097222223</v>
      </c>
      <c r="CC360" s="14">
        <v>46209</v>
      </c>
      <c r="CD360" t="s">
        <v>995</v>
      </c>
      <c r="CE360" s="31">
        <v>46209.721493055556</v>
      </c>
      <c r="CI360" s="14">
        <v>46209</v>
      </c>
      <c r="CJ360" t="s">
        <v>1050</v>
      </c>
      <c r="CK360" s="31">
        <v>46209.776319444441</v>
      </c>
      <c r="CP360" t="str">
        <f>VLOOKUP(A360,Sheet1!$A$2:$E$221,2,0)</f>
        <v>East Zone</v>
      </c>
    </row>
    <row r="361" spans="1:94" x14ac:dyDescent="0.35">
      <c r="A361" t="s">
        <v>5313</v>
      </c>
      <c r="B361">
        <v>167</v>
      </c>
      <c r="C361" t="s">
        <v>9332</v>
      </c>
      <c r="D361" t="s">
        <v>678</v>
      </c>
      <c r="E361" t="s">
        <v>928</v>
      </c>
      <c r="F361" t="s">
        <v>929</v>
      </c>
      <c r="G361" t="s">
        <v>552</v>
      </c>
      <c r="H361" t="s">
        <v>4006</v>
      </c>
      <c r="I361">
        <v>225763</v>
      </c>
      <c r="J361" t="s">
        <v>4008</v>
      </c>
      <c r="K361" t="s">
        <v>4009</v>
      </c>
      <c r="L361" t="s">
        <v>4622</v>
      </c>
      <c r="M361" t="s">
        <v>5331</v>
      </c>
      <c r="N361">
        <v>90000</v>
      </c>
      <c r="O361" t="s">
        <v>931</v>
      </c>
      <c r="P361" t="s">
        <v>932</v>
      </c>
      <c r="Q361" t="s">
        <v>4007</v>
      </c>
      <c r="R361">
        <v>4631447617</v>
      </c>
      <c r="S361" t="s">
        <v>13394</v>
      </c>
      <c r="T361"/>
      <c r="V361" s="14">
        <v>46204</v>
      </c>
      <c r="W361" t="s">
        <v>5332</v>
      </c>
      <c r="X361" s="31">
        <v>46204.556886574072</v>
      </c>
      <c r="AN361" s="14">
        <v>46204</v>
      </c>
      <c r="AO361" t="s">
        <v>5320</v>
      </c>
      <c r="AP361" s="31">
        <v>46204.584155092591</v>
      </c>
      <c r="AT361" s="31">
        <v>46204.584155092591</v>
      </c>
      <c r="AU361" s="14">
        <v>46204</v>
      </c>
      <c r="AV361" t="s">
        <v>5320</v>
      </c>
      <c r="AW361" t="s">
        <v>5321</v>
      </c>
      <c r="AX361" t="s">
        <v>677</v>
      </c>
      <c r="AY361" s="14">
        <v>46204</v>
      </c>
      <c r="AZ361" t="s">
        <v>5332</v>
      </c>
      <c r="BA361" s="31">
        <v>46204.585011574076</v>
      </c>
      <c r="BB361" s="14">
        <v>46204</v>
      </c>
      <c r="BC361" t="s">
        <v>933</v>
      </c>
      <c r="BD361" s="31">
        <v>46204.587627314817</v>
      </c>
      <c r="BE361" s="14">
        <v>46204</v>
      </c>
      <c r="BF361" t="s">
        <v>4684</v>
      </c>
      <c r="BG361" s="31">
        <v>46204.649988425925</v>
      </c>
      <c r="BH361" s="14">
        <v>46204</v>
      </c>
      <c r="BI361" t="s">
        <v>997</v>
      </c>
      <c r="BJ361" s="31">
        <v>46204.673587962963</v>
      </c>
      <c r="BK361" s="14">
        <v>46205</v>
      </c>
      <c r="BL361" t="s">
        <v>1043</v>
      </c>
      <c r="BM361" s="31">
        <v>46205.472025462965</v>
      </c>
      <c r="BN361" s="14">
        <v>46204</v>
      </c>
      <c r="BO361" t="s">
        <v>997</v>
      </c>
      <c r="BP361" s="31">
        <v>46204.674027777779</v>
      </c>
      <c r="BZ361" s="14">
        <v>46205</v>
      </c>
      <c r="CA361" t="s">
        <v>1043</v>
      </c>
      <c r="CB361" s="31">
        <v>46205.477465277778</v>
      </c>
      <c r="CC361" s="14">
        <v>46205</v>
      </c>
      <c r="CD361" t="s">
        <v>995</v>
      </c>
      <c r="CE361" s="31">
        <v>46205.491388888891</v>
      </c>
      <c r="CI361" s="14">
        <v>46205</v>
      </c>
      <c r="CJ361" t="s">
        <v>5320</v>
      </c>
      <c r="CK361" s="31">
        <v>46205.775868055556</v>
      </c>
      <c r="CP361" t="str">
        <f>VLOOKUP(A361,Sheet1!$A$2:$E$221,2,0)</f>
        <v>East Zone</v>
      </c>
    </row>
    <row r="362" spans="1:94" x14ac:dyDescent="0.35">
      <c r="A362" t="s">
        <v>5313</v>
      </c>
      <c r="B362">
        <v>167</v>
      </c>
      <c r="C362" t="s">
        <v>9332</v>
      </c>
      <c r="D362" t="s">
        <v>678</v>
      </c>
      <c r="E362" t="s">
        <v>928</v>
      </c>
      <c r="F362" t="s">
        <v>929</v>
      </c>
      <c r="G362" t="s">
        <v>552</v>
      </c>
      <c r="H362" t="s">
        <v>11994</v>
      </c>
      <c r="I362">
        <v>285950</v>
      </c>
      <c r="J362" t="s">
        <v>5326</v>
      </c>
      <c r="K362" t="s">
        <v>5327</v>
      </c>
      <c r="L362" t="s">
        <v>4622</v>
      </c>
      <c r="M362" t="s">
        <v>11995</v>
      </c>
      <c r="N362">
        <v>60000</v>
      </c>
      <c r="O362" t="s">
        <v>1118</v>
      </c>
      <c r="P362" t="s">
        <v>1119</v>
      </c>
      <c r="Q362" t="s">
        <v>4007</v>
      </c>
      <c r="R362">
        <v>9943417719</v>
      </c>
      <c r="S362" t="s">
        <v>13394</v>
      </c>
      <c r="T362"/>
      <c r="V362" s="14">
        <v>46210</v>
      </c>
      <c r="W362" t="s">
        <v>9349</v>
      </c>
      <c r="X362" s="31">
        <v>46210.681458333333</v>
      </c>
      <c r="AN362" s="14">
        <v>46210</v>
      </c>
      <c r="AO362" t="s">
        <v>5324</v>
      </c>
      <c r="AP362" s="31">
        <v>46210.70652777778</v>
      </c>
      <c r="AT362" s="31">
        <v>46210.70652777778</v>
      </c>
      <c r="AU362" s="14">
        <v>46210</v>
      </c>
      <c r="AV362" t="s">
        <v>5324</v>
      </c>
      <c r="AW362" t="s">
        <v>929</v>
      </c>
      <c r="AX362" t="s">
        <v>678</v>
      </c>
      <c r="AY362" s="14">
        <v>46210</v>
      </c>
      <c r="AZ362" t="s">
        <v>9349</v>
      </c>
      <c r="BA362" s="31">
        <v>46210.706701388888</v>
      </c>
      <c r="BB362" s="14">
        <v>46210</v>
      </c>
      <c r="BC362" t="s">
        <v>4684</v>
      </c>
      <c r="BD362" s="31">
        <v>46210.76489583333</v>
      </c>
      <c r="BE362" s="14">
        <v>46210</v>
      </c>
      <c r="BF362" t="s">
        <v>4684</v>
      </c>
      <c r="BG362" s="31">
        <v>46210.769583333335</v>
      </c>
      <c r="BH362" s="14">
        <v>46210</v>
      </c>
      <c r="BI362" t="s">
        <v>996</v>
      </c>
      <c r="BJ362" s="31">
        <v>46210.778935185182</v>
      </c>
      <c r="BK362" s="14">
        <v>46210</v>
      </c>
      <c r="BL362" t="s">
        <v>996</v>
      </c>
      <c r="BM362" s="31">
        <v>46210.781678240739</v>
      </c>
      <c r="BZ362" s="14">
        <v>46210</v>
      </c>
      <c r="CA362" t="s">
        <v>996</v>
      </c>
      <c r="CB362" s="31">
        <v>46210.786736111113</v>
      </c>
      <c r="CC362" s="14">
        <v>46210</v>
      </c>
      <c r="CD362" t="s">
        <v>995</v>
      </c>
      <c r="CE362" s="31">
        <v>46210.790289351855</v>
      </c>
      <c r="CI362" s="14">
        <v>46210</v>
      </c>
      <c r="CJ362" t="s">
        <v>5320</v>
      </c>
      <c r="CK362" s="31">
        <v>46210.862627314818</v>
      </c>
      <c r="CP362" t="str">
        <f>VLOOKUP(A362,Sheet1!$A$2:$E$221,2,0)</f>
        <v>East Zone</v>
      </c>
    </row>
    <row r="363" spans="1:94" x14ac:dyDescent="0.35">
      <c r="A363" t="s">
        <v>5313</v>
      </c>
      <c r="B363">
        <v>167</v>
      </c>
      <c r="C363" t="s">
        <v>9332</v>
      </c>
      <c r="D363" t="s">
        <v>678</v>
      </c>
      <c r="E363" t="s">
        <v>928</v>
      </c>
      <c r="F363" t="s">
        <v>929</v>
      </c>
      <c r="G363" t="s">
        <v>552</v>
      </c>
      <c r="H363" t="s">
        <v>11994</v>
      </c>
      <c r="I363">
        <v>285950</v>
      </c>
      <c r="J363" t="s">
        <v>5326</v>
      </c>
      <c r="K363" t="s">
        <v>5327</v>
      </c>
      <c r="L363" t="s">
        <v>4622</v>
      </c>
      <c r="M363" t="s">
        <v>11995</v>
      </c>
      <c r="N363">
        <v>70000</v>
      </c>
      <c r="O363" t="s">
        <v>958</v>
      </c>
      <c r="P363" t="s">
        <v>959</v>
      </c>
      <c r="Q363" t="s">
        <v>11996</v>
      </c>
      <c r="R363">
        <v>1296114052</v>
      </c>
      <c r="S363" t="s">
        <v>13394</v>
      </c>
      <c r="T363"/>
      <c r="V363" s="14">
        <v>46210</v>
      </c>
      <c r="W363" t="s">
        <v>9349</v>
      </c>
      <c r="X363" s="31">
        <v>46210.619849537034</v>
      </c>
      <c r="AN363" s="14">
        <v>46210</v>
      </c>
      <c r="AO363" t="s">
        <v>5324</v>
      </c>
      <c r="AP363" s="31">
        <v>46210.666493055556</v>
      </c>
      <c r="AT363" s="31">
        <v>46210.666493055556</v>
      </c>
      <c r="AU363" s="14">
        <v>46210</v>
      </c>
      <c r="AV363" t="s">
        <v>5324</v>
      </c>
      <c r="AW363" t="s">
        <v>929</v>
      </c>
      <c r="AX363" t="s">
        <v>678</v>
      </c>
      <c r="AY363" s="14">
        <v>46210</v>
      </c>
      <c r="AZ363" t="s">
        <v>9349</v>
      </c>
      <c r="BA363" s="31">
        <v>46210.669108796297</v>
      </c>
      <c r="BB363" s="14">
        <v>46210</v>
      </c>
      <c r="BC363" t="s">
        <v>933</v>
      </c>
      <c r="BD363" s="31">
        <v>46210.679768518516</v>
      </c>
      <c r="BE363" s="14">
        <v>46210</v>
      </c>
      <c r="BF363" t="s">
        <v>11997</v>
      </c>
      <c r="BG363" s="31">
        <v>46210.754629629628</v>
      </c>
      <c r="BH363" s="14">
        <v>46210</v>
      </c>
      <c r="BI363" t="s">
        <v>996</v>
      </c>
      <c r="BJ363" s="31">
        <v>46210.778912037036</v>
      </c>
      <c r="BK363" s="14">
        <v>46210</v>
      </c>
      <c r="BL363" t="s">
        <v>996</v>
      </c>
      <c r="BM363" s="31">
        <v>46210.781666666669</v>
      </c>
      <c r="BZ363" s="14">
        <v>46210</v>
      </c>
      <c r="CA363" t="s">
        <v>996</v>
      </c>
      <c r="CB363" s="31">
        <v>46210.786724537036</v>
      </c>
      <c r="CC363" s="14">
        <v>46210</v>
      </c>
      <c r="CD363" t="s">
        <v>995</v>
      </c>
      <c r="CE363" s="31">
        <v>46210.790289351855</v>
      </c>
      <c r="CI363" s="14">
        <v>46210</v>
      </c>
      <c r="CJ363" t="s">
        <v>5320</v>
      </c>
      <c r="CK363" s="31">
        <v>46210.862627314818</v>
      </c>
      <c r="CP363" t="str">
        <f>VLOOKUP(A363,Sheet1!$A$2:$E$221,2,0)</f>
        <v>East Zone</v>
      </c>
    </row>
    <row r="364" spans="1:94" x14ac:dyDescent="0.35">
      <c r="A364" t="s">
        <v>5313</v>
      </c>
      <c r="B364">
        <v>167</v>
      </c>
      <c r="C364" t="s">
        <v>9332</v>
      </c>
      <c r="D364" t="s">
        <v>678</v>
      </c>
      <c r="E364" t="s">
        <v>928</v>
      </c>
      <c r="F364" t="s">
        <v>929</v>
      </c>
      <c r="G364" t="s">
        <v>552</v>
      </c>
      <c r="H364" t="s">
        <v>11998</v>
      </c>
      <c r="I364">
        <v>292113</v>
      </c>
      <c r="J364" t="s">
        <v>5315</v>
      </c>
      <c r="K364" t="s">
        <v>5316</v>
      </c>
      <c r="L364" t="s">
        <v>4622</v>
      </c>
      <c r="M364" t="s">
        <v>11999</v>
      </c>
      <c r="N364">
        <v>60000</v>
      </c>
      <c r="O364" t="s">
        <v>1118</v>
      </c>
      <c r="P364" t="s">
        <v>1119</v>
      </c>
      <c r="Q364" t="s">
        <v>12000</v>
      </c>
      <c r="R364">
        <v>7877184953</v>
      </c>
      <c r="S364" t="s">
        <v>13394</v>
      </c>
      <c r="T364"/>
      <c r="V364" s="14">
        <v>46210</v>
      </c>
      <c r="W364" t="s">
        <v>5319</v>
      </c>
      <c r="X364" s="31">
        <v>46210.397326388891</v>
      </c>
      <c r="AN364" s="14">
        <v>46210</v>
      </c>
      <c r="AO364" t="s">
        <v>5324</v>
      </c>
      <c r="AP364" s="31">
        <v>46210.483634259261</v>
      </c>
      <c r="AT364" s="31">
        <v>46210.483634259261</v>
      </c>
      <c r="AU364" s="14">
        <v>46210</v>
      </c>
      <c r="AV364" t="s">
        <v>5324</v>
      </c>
      <c r="AW364" t="s">
        <v>929</v>
      </c>
      <c r="AX364" t="s">
        <v>678</v>
      </c>
      <c r="AY364" s="14">
        <v>46210</v>
      </c>
      <c r="AZ364" t="s">
        <v>5319</v>
      </c>
      <c r="BA364" s="31">
        <v>46210.508715277778</v>
      </c>
      <c r="BB364" s="14">
        <v>46210</v>
      </c>
      <c r="BC364" t="s">
        <v>933</v>
      </c>
      <c r="BD364" s="31">
        <v>46210.51835648148</v>
      </c>
      <c r="BE364" s="14">
        <v>46210</v>
      </c>
      <c r="BF364" t="s">
        <v>4701</v>
      </c>
      <c r="BG364" s="31">
        <v>46210.542349537034</v>
      </c>
      <c r="BH364" s="14">
        <v>46210</v>
      </c>
      <c r="BI364" t="s">
        <v>994</v>
      </c>
      <c r="BJ364" s="31">
        <v>46210.594328703701</v>
      </c>
      <c r="BK364" s="14">
        <v>46210</v>
      </c>
      <c r="BL364" t="s">
        <v>994</v>
      </c>
      <c r="BM364" s="31">
        <v>46210.59443287037</v>
      </c>
      <c r="BZ364" s="14">
        <v>46210</v>
      </c>
      <c r="CA364" t="s">
        <v>994</v>
      </c>
      <c r="CB364" s="31">
        <v>46210.597256944442</v>
      </c>
      <c r="CC364" s="14">
        <v>46210</v>
      </c>
      <c r="CD364" t="s">
        <v>995</v>
      </c>
      <c r="CE364" s="31">
        <v>46210.601689814815</v>
      </c>
      <c r="CI364" s="14">
        <v>46210</v>
      </c>
      <c r="CJ364" t="s">
        <v>5320</v>
      </c>
      <c r="CK364" s="31">
        <v>46210.675370370373</v>
      </c>
      <c r="CP364" t="str">
        <f>VLOOKUP(A364,Sheet1!$A$2:$E$221,2,0)</f>
        <v>East Zone</v>
      </c>
    </row>
    <row r="365" spans="1:94" x14ac:dyDescent="0.35">
      <c r="A365" t="s">
        <v>5313</v>
      </c>
      <c r="B365">
        <v>167</v>
      </c>
      <c r="C365" t="s">
        <v>9332</v>
      </c>
      <c r="D365" t="s">
        <v>678</v>
      </c>
      <c r="E365" t="s">
        <v>928</v>
      </c>
      <c r="F365" t="s">
        <v>929</v>
      </c>
      <c r="G365" t="s">
        <v>552</v>
      </c>
      <c r="H365" t="s">
        <v>5333</v>
      </c>
      <c r="I365">
        <v>359377</v>
      </c>
      <c r="J365" t="s">
        <v>5315</v>
      </c>
      <c r="K365" t="s">
        <v>5316</v>
      </c>
      <c r="L365" t="s">
        <v>4622</v>
      </c>
      <c r="M365" t="s">
        <v>5334</v>
      </c>
      <c r="N365">
        <v>60000</v>
      </c>
      <c r="O365" t="s">
        <v>1118</v>
      </c>
      <c r="P365" t="s">
        <v>1119</v>
      </c>
      <c r="Q365" t="s">
        <v>5335</v>
      </c>
      <c r="R365">
        <v>6442721798</v>
      </c>
      <c r="S365" t="s">
        <v>13394</v>
      </c>
      <c r="T365"/>
      <c r="V365" s="14">
        <v>46204</v>
      </c>
      <c r="W365" t="s">
        <v>5319</v>
      </c>
      <c r="X365" s="31">
        <v>46204.728587962964</v>
      </c>
      <c r="AN365" s="14">
        <v>46205</v>
      </c>
      <c r="AO365" t="s">
        <v>5320</v>
      </c>
      <c r="AP365" s="31">
        <v>46205.614270833335</v>
      </c>
      <c r="AT365" s="31">
        <v>46205.614270833335</v>
      </c>
      <c r="AU365" s="14">
        <v>46205</v>
      </c>
      <c r="AV365" t="s">
        <v>5320</v>
      </c>
      <c r="AW365" t="s">
        <v>5321</v>
      </c>
      <c r="AX365" t="s">
        <v>677</v>
      </c>
      <c r="AY365" s="14">
        <v>46205</v>
      </c>
      <c r="AZ365" t="s">
        <v>5319</v>
      </c>
      <c r="BA365" s="31">
        <v>46205.658020833333</v>
      </c>
      <c r="BB365" s="14">
        <v>46205</v>
      </c>
      <c r="BC365" t="s">
        <v>933</v>
      </c>
      <c r="BD365" s="31">
        <v>46205.668333333335</v>
      </c>
      <c r="BE365" s="14">
        <v>46205</v>
      </c>
      <c r="BF365" t="s">
        <v>4716</v>
      </c>
      <c r="BG365" s="31">
        <v>46205.688275462962</v>
      </c>
      <c r="BH365" s="14">
        <v>46205</v>
      </c>
      <c r="BI365" t="s">
        <v>997</v>
      </c>
      <c r="BJ365" s="31">
        <v>46205.722685185188</v>
      </c>
      <c r="BK365" s="14">
        <v>46205</v>
      </c>
      <c r="BL365" t="s">
        <v>997</v>
      </c>
      <c r="BM365" s="31">
        <v>46205.722812499997</v>
      </c>
      <c r="BZ365" s="14">
        <v>46205</v>
      </c>
      <c r="CA365" t="s">
        <v>997</v>
      </c>
      <c r="CB365" s="31">
        <v>46205.729525462964</v>
      </c>
      <c r="CC365" s="14">
        <v>46205</v>
      </c>
      <c r="CD365" t="s">
        <v>995</v>
      </c>
      <c r="CE365" s="31">
        <v>46205.738912037035</v>
      </c>
      <c r="CI365" s="14">
        <v>46205</v>
      </c>
      <c r="CJ365" t="s">
        <v>5320</v>
      </c>
      <c r="CK365" s="31">
        <v>46205.824861111112</v>
      </c>
      <c r="CP365" t="str">
        <f>VLOOKUP(A365,Sheet1!$A$2:$E$221,2,0)</f>
        <v>East Zone</v>
      </c>
    </row>
    <row r="366" spans="1:94" x14ac:dyDescent="0.35">
      <c r="A366" t="s">
        <v>5313</v>
      </c>
      <c r="B366">
        <v>167</v>
      </c>
      <c r="C366" t="s">
        <v>9332</v>
      </c>
      <c r="D366" t="s">
        <v>678</v>
      </c>
      <c r="E366" t="s">
        <v>928</v>
      </c>
      <c r="F366" t="s">
        <v>929</v>
      </c>
      <c r="G366" t="s">
        <v>552</v>
      </c>
      <c r="H366" t="s">
        <v>10103</v>
      </c>
      <c r="I366">
        <v>445909</v>
      </c>
      <c r="J366" t="s">
        <v>5326</v>
      </c>
      <c r="K366" t="s">
        <v>5327</v>
      </c>
      <c r="L366" t="s">
        <v>4622</v>
      </c>
      <c r="M366" t="s">
        <v>10104</v>
      </c>
      <c r="N366">
        <v>55000</v>
      </c>
      <c r="O366" t="s">
        <v>10026</v>
      </c>
      <c r="P366" t="s">
        <v>10027</v>
      </c>
      <c r="Q366" t="s">
        <v>10105</v>
      </c>
      <c r="R366">
        <v>8788552001</v>
      </c>
      <c r="S366" t="s">
        <v>13394</v>
      </c>
      <c r="T366"/>
      <c r="V366" s="14">
        <v>46209</v>
      </c>
      <c r="W366" t="s">
        <v>5330</v>
      </c>
      <c r="X366" s="31">
        <v>46209.537256944444</v>
      </c>
      <c r="AN366" s="14">
        <v>46209</v>
      </c>
      <c r="AO366" t="s">
        <v>5324</v>
      </c>
      <c r="AP366" s="31">
        <v>46209.598738425928</v>
      </c>
      <c r="AT366" s="31">
        <v>46209.598738425928</v>
      </c>
      <c r="AU366" s="14">
        <v>46209</v>
      </c>
      <c r="AV366" t="s">
        <v>5324</v>
      </c>
      <c r="AW366" t="s">
        <v>929</v>
      </c>
      <c r="AX366" t="s">
        <v>678</v>
      </c>
      <c r="AY366" s="14">
        <v>46209</v>
      </c>
      <c r="AZ366" t="s">
        <v>5330</v>
      </c>
      <c r="BA366" s="31">
        <v>46209.658750000002</v>
      </c>
      <c r="BB366" s="14">
        <v>46209</v>
      </c>
      <c r="BC366" t="s">
        <v>933</v>
      </c>
      <c r="BD366" s="31">
        <v>46209.672222222223</v>
      </c>
      <c r="BE366" s="14">
        <v>46209</v>
      </c>
      <c r="BF366" t="s">
        <v>4633</v>
      </c>
      <c r="BG366" s="31">
        <v>46209.681863425925</v>
      </c>
      <c r="BH366" s="14">
        <v>46209</v>
      </c>
      <c r="BI366" t="s">
        <v>996</v>
      </c>
      <c r="BJ366" s="31">
        <v>46209.748993055553</v>
      </c>
      <c r="BK366" s="14">
        <v>46209</v>
      </c>
      <c r="BL366" t="s">
        <v>996</v>
      </c>
      <c r="BM366" s="31">
        <v>46209.752291666664</v>
      </c>
      <c r="BZ366" s="14">
        <v>46209</v>
      </c>
      <c r="CA366" t="s">
        <v>996</v>
      </c>
      <c r="CB366" s="31">
        <v>46209.767581018517</v>
      </c>
      <c r="CC366" s="14">
        <v>46209</v>
      </c>
      <c r="CD366" t="s">
        <v>995</v>
      </c>
      <c r="CE366" s="31">
        <v>46209.787523148145</v>
      </c>
      <c r="CI366" s="14">
        <v>46209</v>
      </c>
      <c r="CJ366" t="s">
        <v>1050</v>
      </c>
      <c r="CK366" s="31">
        <v>46209.807280092595</v>
      </c>
      <c r="CP366" t="str">
        <f>VLOOKUP(A366,Sheet1!$A$2:$E$221,2,0)</f>
        <v>East Zone</v>
      </c>
    </row>
    <row r="367" spans="1:94" x14ac:dyDescent="0.35">
      <c r="A367" t="s">
        <v>5313</v>
      </c>
      <c r="B367">
        <v>167</v>
      </c>
      <c r="C367" t="s">
        <v>9332</v>
      </c>
      <c r="D367" t="s">
        <v>678</v>
      </c>
      <c r="E367" t="s">
        <v>928</v>
      </c>
      <c r="F367" t="s">
        <v>929</v>
      </c>
      <c r="G367" t="s">
        <v>552</v>
      </c>
      <c r="H367" t="s">
        <v>5336</v>
      </c>
      <c r="I367">
        <v>454089</v>
      </c>
      <c r="J367" t="s">
        <v>5337</v>
      </c>
      <c r="K367" t="s">
        <v>5338</v>
      </c>
      <c r="L367" t="s">
        <v>4622</v>
      </c>
      <c r="M367" t="s">
        <v>5339</v>
      </c>
      <c r="N367">
        <v>70000</v>
      </c>
      <c r="O367" t="s">
        <v>9479</v>
      </c>
      <c r="P367" t="s">
        <v>9480</v>
      </c>
      <c r="Q367" t="s">
        <v>5340</v>
      </c>
      <c r="R367">
        <v>1981783173</v>
      </c>
      <c r="S367" t="s">
        <v>13394</v>
      </c>
      <c r="T367"/>
      <c r="V367" s="14">
        <v>46206</v>
      </c>
      <c r="W367" t="s">
        <v>5332</v>
      </c>
      <c r="X367" s="31">
        <v>46206.481134259258</v>
      </c>
      <c r="AN367" s="14">
        <v>46206</v>
      </c>
      <c r="AO367" t="s">
        <v>5324</v>
      </c>
      <c r="AP367" s="31">
        <v>46206.545578703706</v>
      </c>
      <c r="AT367" s="31">
        <v>46206.545578703706</v>
      </c>
      <c r="AU367" s="14">
        <v>46206</v>
      </c>
      <c r="AV367" t="s">
        <v>5324</v>
      </c>
      <c r="AW367" t="s">
        <v>929</v>
      </c>
      <c r="AX367" t="s">
        <v>678</v>
      </c>
      <c r="AY367" s="14">
        <v>46206</v>
      </c>
      <c r="AZ367" t="s">
        <v>5332</v>
      </c>
      <c r="BA367" s="31">
        <v>46206.547754629632</v>
      </c>
      <c r="BB367" s="14">
        <v>46206</v>
      </c>
      <c r="BC367" t="s">
        <v>933</v>
      </c>
      <c r="BD367" s="31">
        <v>46206.566006944442</v>
      </c>
      <c r="BE367" s="14">
        <v>46206</v>
      </c>
      <c r="BF367" t="s">
        <v>4701</v>
      </c>
      <c r="BG367" s="31">
        <v>46206.610798611109</v>
      </c>
      <c r="BH367" s="14">
        <v>46206</v>
      </c>
      <c r="BI367" t="s">
        <v>997</v>
      </c>
      <c r="BJ367" s="31">
        <v>46206.635335648149</v>
      </c>
      <c r="BK367" s="14">
        <v>46206</v>
      </c>
      <c r="BL367" t="s">
        <v>997</v>
      </c>
      <c r="BM367" s="31">
        <v>46206.635474537034</v>
      </c>
      <c r="BZ367" s="14">
        <v>46206</v>
      </c>
      <c r="CA367" t="s">
        <v>997</v>
      </c>
      <c r="CB367" s="31">
        <v>46206.637349537035</v>
      </c>
      <c r="CC367" s="14">
        <v>46209</v>
      </c>
      <c r="CD367" t="s">
        <v>1008</v>
      </c>
      <c r="CE367" s="31">
        <v>46209.638159722221</v>
      </c>
      <c r="CI367" s="14">
        <v>46209</v>
      </c>
      <c r="CJ367" t="s">
        <v>1050</v>
      </c>
      <c r="CK367" s="31">
        <v>46209.644282407404</v>
      </c>
      <c r="CP367" t="str">
        <f>VLOOKUP(A367,Sheet1!$A$2:$E$221,2,0)</f>
        <v>East Zone</v>
      </c>
    </row>
    <row r="368" spans="1:94" x14ac:dyDescent="0.35">
      <c r="A368" t="s">
        <v>5313</v>
      </c>
      <c r="B368">
        <v>167</v>
      </c>
      <c r="C368" t="s">
        <v>9332</v>
      </c>
      <c r="D368" t="s">
        <v>678</v>
      </c>
      <c r="E368" t="s">
        <v>928</v>
      </c>
      <c r="F368" t="s">
        <v>929</v>
      </c>
      <c r="G368" t="s">
        <v>552</v>
      </c>
      <c r="H368" t="s">
        <v>10106</v>
      </c>
      <c r="I368">
        <v>461281</v>
      </c>
      <c r="J368" t="s">
        <v>5337</v>
      </c>
      <c r="K368" t="s">
        <v>5338</v>
      </c>
      <c r="L368" t="s">
        <v>4622</v>
      </c>
      <c r="M368" t="s">
        <v>10107</v>
      </c>
      <c r="N368">
        <v>45000</v>
      </c>
      <c r="O368" t="s">
        <v>4630</v>
      </c>
      <c r="P368" t="s">
        <v>4631</v>
      </c>
      <c r="Q368" t="s">
        <v>2994</v>
      </c>
      <c r="R368">
        <v>9274895860</v>
      </c>
      <c r="S368" t="s">
        <v>13394</v>
      </c>
      <c r="T368"/>
      <c r="V368" s="14">
        <v>46209</v>
      </c>
      <c r="W368" t="s">
        <v>5332</v>
      </c>
      <c r="X368" s="31">
        <v>46209.674675925926</v>
      </c>
      <c r="AN368" s="14">
        <v>46209</v>
      </c>
      <c r="AO368" t="s">
        <v>5324</v>
      </c>
      <c r="AP368" s="31">
        <v>46209.726157407407</v>
      </c>
      <c r="AT368" s="31">
        <v>46209.726157407407</v>
      </c>
      <c r="AU368" s="14">
        <v>46209</v>
      </c>
      <c r="AV368" t="s">
        <v>5324</v>
      </c>
      <c r="AW368" t="s">
        <v>929</v>
      </c>
      <c r="AX368" t="s">
        <v>678</v>
      </c>
      <c r="AY368" s="14">
        <v>46209</v>
      </c>
      <c r="AZ368" t="s">
        <v>5332</v>
      </c>
      <c r="BA368" s="31">
        <v>46209.773530092592</v>
      </c>
      <c r="BB368" s="14">
        <v>46210</v>
      </c>
      <c r="BC368" t="s">
        <v>933</v>
      </c>
      <c r="BD368" s="31">
        <v>46210.379745370374</v>
      </c>
      <c r="BE368" s="14">
        <v>46210</v>
      </c>
      <c r="BF368" t="s">
        <v>5362</v>
      </c>
      <c r="BG368" s="31">
        <v>46210.422361111108</v>
      </c>
      <c r="BH368" s="14">
        <v>46210</v>
      </c>
      <c r="BI368" t="s">
        <v>996</v>
      </c>
      <c r="BJ368" s="31">
        <v>46210.467581018522</v>
      </c>
      <c r="BK368" s="14">
        <v>46210</v>
      </c>
      <c r="BL368" t="s">
        <v>996</v>
      </c>
      <c r="BM368" s="31">
        <v>46210.469780092593</v>
      </c>
      <c r="BZ368" s="14">
        <v>46210</v>
      </c>
      <c r="CA368" t="s">
        <v>996</v>
      </c>
      <c r="CB368" s="31">
        <v>46210.483275462961</v>
      </c>
      <c r="CC368" s="14">
        <v>46210</v>
      </c>
      <c r="CD368" t="s">
        <v>995</v>
      </c>
      <c r="CE368" s="31">
        <v>46210.493807870371</v>
      </c>
      <c r="CI368" s="14">
        <v>46210</v>
      </c>
      <c r="CJ368" t="s">
        <v>5320</v>
      </c>
      <c r="CK368" s="31">
        <v>46210.692523148151</v>
      </c>
      <c r="CP368" t="str">
        <f>VLOOKUP(A368,Sheet1!$A$2:$E$221,2,0)</f>
        <v>East Zone</v>
      </c>
    </row>
    <row r="369" spans="1:94" x14ac:dyDescent="0.35">
      <c r="A369" t="s">
        <v>5341</v>
      </c>
      <c r="B369">
        <v>168</v>
      </c>
      <c r="C369" t="s">
        <v>9332</v>
      </c>
      <c r="D369" t="s">
        <v>678</v>
      </c>
      <c r="E369" t="s">
        <v>96</v>
      </c>
      <c r="F369" t="s">
        <v>560</v>
      </c>
      <c r="G369" t="s">
        <v>552</v>
      </c>
      <c r="H369" t="s">
        <v>10108</v>
      </c>
      <c r="I369">
        <v>41540</v>
      </c>
      <c r="J369" t="s">
        <v>5343</v>
      </c>
      <c r="K369" t="s">
        <v>5344</v>
      </c>
      <c r="L369" t="s">
        <v>4622</v>
      </c>
      <c r="M369" t="s">
        <v>10109</v>
      </c>
      <c r="N369">
        <v>90000</v>
      </c>
      <c r="O369" t="s">
        <v>9422</v>
      </c>
      <c r="P369" t="s">
        <v>9423</v>
      </c>
      <c r="Q369" t="s">
        <v>10110</v>
      </c>
      <c r="R369">
        <v>1785486494</v>
      </c>
      <c r="S369" t="s">
        <v>13394</v>
      </c>
      <c r="T369"/>
      <c r="V369" s="14">
        <v>46209</v>
      </c>
      <c r="W369" t="s">
        <v>5347</v>
      </c>
      <c r="X369" s="31">
        <v>46209.495474537034</v>
      </c>
      <c r="AN369" s="14">
        <v>46209</v>
      </c>
      <c r="AO369" t="s">
        <v>1045</v>
      </c>
      <c r="AP369" s="31">
        <v>46209.548009259262</v>
      </c>
      <c r="AT369" s="31">
        <v>46209.548009259262</v>
      </c>
      <c r="AU369" s="14">
        <v>46209</v>
      </c>
      <c r="AV369" t="s">
        <v>1045</v>
      </c>
      <c r="AW369" t="s">
        <v>560</v>
      </c>
      <c r="AX369" t="s">
        <v>678</v>
      </c>
      <c r="AY369" s="14">
        <v>46209</v>
      </c>
      <c r="AZ369" t="s">
        <v>1045</v>
      </c>
      <c r="BA369" s="31">
        <v>46209.549814814818</v>
      </c>
      <c r="BB369" s="14">
        <v>46209</v>
      </c>
      <c r="BC369" t="s">
        <v>933</v>
      </c>
      <c r="BD369" s="31">
        <v>46209.57136574074</v>
      </c>
      <c r="BE369" s="14">
        <v>46209</v>
      </c>
      <c r="BF369" t="s">
        <v>4643</v>
      </c>
      <c r="BG369" s="31">
        <v>46209.59611111111</v>
      </c>
      <c r="BH369" s="14">
        <v>46209</v>
      </c>
      <c r="BI369" t="s">
        <v>994</v>
      </c>
      <c r="BJ369" s="31">
        <v>46209.616840277777</v>
      </c>
      <c r="BK369" s="14">
        <v>46209</v>
      </c>
      <c r="BL369" t="s">
        <v>994</v>
      </c>
      <c r="BM369" s="31">
        <v>46209.6171875</v>
      </c>
      <c r="BZ369" s="14">
        <v>46209</v>
      </c>
      <c r="CA369" t="s">
        <v>994</v>
      </c>
      <c r="CB369" s="31">
        <v>46209.620347222219</v>
      </c>
      <c r="CC369" s="14">
        <v>46209</v>
      </c>
      <c r="CD369" t="s">
        <v>995</v>
      </c>
      <c r="CE369" s="31">
        <v>46209.637696759259</v>
      </c>
      <c r="CI369" s="14">
        <v>46209</v>
      </c>
      <c r="CJ369" t="s">
        <v>1044</v>
      </c>
      <c r="CK369" s="31">
        <v>46209.680405092593</v>
      </c>
      <c r="CP369" t="str">
        <f>VLOOKUP(A369,Sheet1!$A$2:$E$221,2,0)</f>
        <v>East Zone</v>
      </c>
    </row>
    <row r="370" spans="1:94" x14ac:dyDescent="0.35">
      <c r="A370" t="s">
        <v>5341</v>
      </c>
      <c r="B370">
        <v>168</v>
      </c>
      <c r="C370" t="s">
        <v>9332</v>
      </c>
      <c r="D370" t="s">
        <v>678</v>
      </c>
      <c r="E370" t="s">
        <v>96</v>
      </c>
      <c r="F370" t="s">
        <v>560</v>
      </c>
      <c r="G370" t="s">
        <v>552</v>
      </c>
      <c r="H370" t="s">
        <v>5342</v>
      </c>
      <c r="I370">
        <v>43966</v>
      </c>
      <c r="J370" t="s">
        <v>5343</v>
      </c>
      <c r="K370" t="s">
        <v>5344</v>
      </c>
      <c r="L370" t="s">
        <v>4622</v>
      </c>
      <c r="M370" t="s">
        <v>5345</v>
      </c>
      <c r="N370">
        <v>90000</v>
      </c>
      <c r="O370" t="s">
        <v>931</v>
      </c>
      <c r="P370" t="s">
        <v>932</v>
      </c>
      <c r="Q370" t="s">
        <v>5346</v>
      </c>
      <c r="R370">
        <v>6432272540</v>
      </c>
      <c r="S370" t="s">
        <v>13394</v>
      </c>
      <c r="T370"/>
      <c r="V370" s="14">
        <v>46206</v>
      </c>
      <c r="W370" t="s">
        <v>5347</v>
      </c>
      <c r="X370" s="31">
        <v>46206.382569444446</v>
      </c>
      <c r="AN370" s="14">
        <v>46206</v>
      </c>
      <c r="AO370" t="s">
        <v>1045</v>
      </c>
      <c r="AP370" s="31">
        <v>46206.536076388889</v>
      </c>
      <c r="AT370" s="31">
        <v>46206.536076388889</v>
      </c>
      <c r="AU370" s="14">
        <v>46206</v>
      </c>
      <c r="AV370" t="s">
        <v>1045</v>
      </c>
      <c r="AW370" t="s">
        <v>560</v>
      </c>
      <c r="AX370" t="s">
        <v>678</v>
      </c>
      <c r="AY370" s="14">
        <v>46206</v>
      </c>
      <c r="AZ370" t="s">
        <v>1044</v>
      </c>
      <c r="BA370" s="31">
        <v>46206.543622685182</v>
      </c>
      <c r="BB370" s="14">
        <v>46206</v>
      </c>
      <c r="BC370" t="s">
        <v>933</v>
      </c>
      <c r="BD370" s="31">
        <v>46206.565972222219</v>
      </c>
      <c r="BE370" s="14">
        <v>46206</v>
      </c>
      <c r="BF370" t="s">
        <v>4701</v>
      </c>
      <c r="BG370" s="31">
        <v>46206.613310185188</v>
      </c>
      <c r="BH370" s="14">
        <v>46206</v>
      </c>
      <c r="BI370" t="s">
        <v>997</v>
      </c>
      <c r="BJ370" s="31">
        <v>46206.638287037036</v>
      </c>
      <c r="BK370" s="14">
        <v>46206</v>
      </c>
      <c r="BL370" t="s">
        <v>997</v>
      </c>
      <c r="BM370" s="31">
        <v>46206.638425925928</v>
      </c>
      <c r="BZ370" s="14">
        <v>46206</v>
      </c>
      <c r="CA370" t="s">
        <v>997</v>
      </c>
      <c r="CB370" s="31">
        <v>46206.642534722225</v>
      </c>
      <c r="CC370" s="14">
        <v>46206</v>
      </c>
      <c r="CD370" t="s">
        <v>995</v>
      </c>
      <c r="CE370" s="31">
        <v>46206.665150462963</v>
      </c>
      <c r="CI370" s="14">
        <v>46209</v>
      </c>
      <c r="CJ370" t="s">
        <v>1044</v>
      </c>
      <c r="CK370" s="31">
        <v>46209.450324074074</v>
      </c>
      <c r="CP370" t="str">
        <f>VLOOKUP(A370,Sheet1!$A$2:$E$221,2,0)</f>
        <v>East Zone</v>
      </c>
    </row>
    <row r="371" spans="1:94" x14ac:dyDescent="0.35">
      <c r="A371" t="s">
        <v>5341</v>
      </c>
      <c r="B371">
        <v>168</v>
      </c>
      <c r="C371" t="s">
        <v>9332</v>
      </c>
      <c r="D371" t="s">
        <v>678</v>
      </c>
      <c r="E371" t="s">
        <v>96</v>
      </c>
      <c r="F371" t="s">
        <v>560</v>
      </c>
      <c r="G371" t="s">
        <v>552</v>
      </c>
      <c r="H371" t="s">
        <v>5348</v>
      </c>
      <c r="I371">
        <v>81201</v>
      </c>
      <c r="J371" t="s">
        <v>5349</v>
      </c>
      <c r="K371" t="s">
        <v>5350</v>
      </c>
      <c r="L371" t="s">
        <v>4622</v>
      </c>
      <c r="M371" t="s">
        <v>5351</v>
      </c>
      <c r="N371">
        <v>45000</v>
      </c>
      <c r="O371" t="s">
        <v>4630</v>
      </c>
      <c r="P371" t="s">
        <v>4631</v>
      </c>
      <c r="Q371" t="s">
        <v>5352</v>
      </c>
      <c r="R371">
        <v>4766823521</v>
      </c>
      <c r="S371" t="s">
        <v>13394</v>
      </c>
      <c r="T371"/>
      <c r="V371" s="14">
        <v>46204</v>
      </c>
      <c r="W371" t="s">
        <v>5353</v>
      </c>
      <c r="X371" s="31">
        <v>46204.641504629632</v>
      </c>
      <c r="AN371" s="14">
        <v>46205</v>
      </c>
      <c r="AO371" t="s">
        <v>1044</v>
      </c>
      <c r="AP371" s="31">
        <v>46205.498113425929</v>
      </c>
      <c r="AT371" s="31">
        <v>46205.498113425929</v>
      </c>
      <c r="AU371" s="14">
        <v>46205</v>
      </c>
      <c r="AV371" t="s">
        <v>1044</v>
      </c>
      <c r="AW371" t="s">
        <v>5354</v>
      </c>
      <c r="AX371" t="s">
        <v>677</v>
      </c>
      <c r="AY371" s="14">
        <v>46205</v>
      </c>
      <c r="AZ371" t="s">
        <v>1044</v>
      </c>
      <c r="BA371" s="31">
        <v>46205.499606481484</v>
      </c>
      <c r="BB371" s="14">
        <v>46205</v>
      </c>
      <c r="BC371" t="s">
        <v>933</v>
      </c>
      <c r="BD371" s="31">
        <v>46205.50267361111</v>
      </c>
      <c r="BE371" s="14">
        <v>46205</v>
      </c>
      <c r="BF371" t="s">
        <v>4643</v>
      </c>
      <c r="BG371" s="31">
        <v>46205.520648148151</v>
      </c>
      <c r="BH371" s="14">
        <v>46205</v>
      </c>
      <c r="BI371" t="s">
        <v>997</v>
      </c>
      <c r="BJ371" s="31">
        <v>46205.537604166668</v>
      </c>
      <c r="BK371" s="14">
        <v>46205</v>
      </c>
      <c r="BL371" t="s">
        <v>997</v>
      </c>
      <c r="BM371" s="31">
        <v>46205.749884259261</v>
      </c>
      <c r="BN371" s="14">
        <v>46205</v>
      </c>
      <c r="BO371" t="s">
        <v>997</v>
      </c>
      <c r="BP371" s="31">
        <v>46205.538900462961</v>
      </c>
      <c r="BZ371" s="14">
        <v>46205</v>
      </c>
      <c r="CA371" t="s">
        <v>997</v>
      </c>
      <c r="CB371" s="31">
        <v>46205.752766203703</v>
      </c>
      <c r="CC371" s="14">
        <v>46205</v>
      </c>
      <c r="CD371" t="s">
        <v>995</v>
      </c>
      <c r="CE371" s="31">
        <v>46205.76635416667</v>
      </c>
      <c r="CI371" s="14">
        <v>46205</v>
      </c>
      <c r="CJ371" t="s">
        <v>1044</v>
      </c>
      <c r="CK371" s="31">
        <v>46205.828796296293</v>
      </c>
      <c r="CP371" t="str">
        <f>VLOOKUP(A371,Sheet1!$A$2:$E$221,2,0)</f>
        <v>East Zone</v>
      </c>
    </row>
    <row r="372" spans="1:94" x14ac:dyDescent="0.35">
      <c r="A372" t="s">
        <v>5341</v>
      </c>
      <c r="B372">
        <v>168</v>
      </c>
      <c r="C372" t="s">
        <v>9332</v>
      </c>
      <c r="D372" t="s">
        <v>678</v>
      </c>
      <c r="E372" t="s">
        <v>96</v>
      </c>
      <c r="F372" t="s">
        <v>560</v>
      </c>
      <c r="G372" t="s">
        <v>552</v>
      </c>
      <c r="H372" t="s">
        <v>10111</v>
      </c>
      <c r="I372">
        <v>85598</v>
      </c>
      <c r="J372" t="s">
        <v>5363</v>
      </c>
      <c r="K372" t="s">
        <v>5364</v>
      </c>
      <c r="L372" t="s">
        <v>4622</v>
      </c>
      <c r="M372" t="s">
        <v>10112</v>
      </c>
      <c r="N372">
        <v>45000</v>
      </c>
      <c r="O372" t="s">
        <v>9889</v>
      </c>
      <c r="P372" t="s">
        <v>9890</v>
      </c>
      <c r="Q372" t="s">
        <v>10113</v>
      </c>
      <c r="R372">
        <v>9539418506</v>
      </c>
      <c r="S372" t="s">
        <v>13394</v>
      </c>
      <c r="T372"/>
      <c r="V372" s="14">
        <v>46209</v>
      </c>
      <c r="W372" t="s">
        <v>5353</v>
      </c>
      <c r="X372" s="31">
        <v>46209.435763888891</v>
      </c>
      <c r="AN372" s="14">
        <v>46209</v>
      </c>
      <c r="AO372" t="s">
        <v>1045</v>
      </c>
      <c r="AP372" s="31">
        <v>46209.469826388886</v>
      </c>
      <c r="AT372" s="31">
        <v>46209.469826388886</v>
      </c>
      <c r="AU372" s="14">
        <v>46209</v>
      </c>
      <c r="AV372" t="s">
        <v>1045</v>
      </c>
      <c r="AW372" t="s">
        <v>560</v>
      </c>
      <c r="AX372" t="s">
        <v>678</v>
      </c>
      <c r="AY372" s="14">
        <v>46209</v>
      </c>
      <c r="AZ372" t="s">
        <v>1045</v>
      </c>
      <c r="BA372" s="31">
        <v>46209.470300925925</v>
      </c>
      <c r="BB372" s="14">
        <v>46209</v>
      </c>
      <c r="BC372" t="s">
        <v>933</v>
      </c>
      <c r="BD372" s="31">
        <v>46209.47861111111</v>
      </c>
      <c r="BE372" s="14">
        <v>46209</v>
      </c>
      <c r="BF372" t="s">
        <v>4633</v>
      </c>
      <c r="BG372" s="31">
        <v>46209.558958333335</v>
      </c>
      <c r="BH372" s="14">
        <v>46209</v>
      </c>
      <c r="BI372" t="s">
        <v>994</v>
      </c>
      <c r="BJ372" s="31">
        <v>46209.597384259258</v>
      </c>
      <c r="BK372" s="14">
        <v>46209</v>
      </c>
      <c r="BL372" t="s">
        <v>994</v>
      </c>
      <c r="BM372" s="31">
        <v>46209.597488425927</v>
      </c>
      <c r="BZ372" s="14">
        <v>46209</v>
      </c>
      <c r="CA372" t="s">
        <v>994</v>
      </c>
      <c r="CB372" s="31">
        <v>46209.600532407407</v>
      </c>
      <c r="CC372" s="14">
        <v>46209</v>
      </c>
      <c r="CD372" t="s">
        <v>995</v>
      </c>
      <c r="CE372" s="31">
        <v>46209.622812499998</v>
      </c>
      <c r="CI372" s="14">
        <v>46209</v>
      </c>
      <c r="CJ372" t="s">
        <v>1044</v>
      </c>
      <c r="CK372" s="31">
        <v>46209.699814814812</v>
      </c>
      <c r="CP372" t="str">
        <f>VLOOKUP(A372,Sheet1!$A$2:$E$221,2,0)</f>
        <v>East Zone</v>
      </c>
    </row>
    <row r="373" spans="1:94" x14ac:dyDescent="0.35">
      <c r="A373" t="s">
        <v>5341</v>
      </c>
      <c r="B373">
        <v>168</v>
      </c>
      <c r="C373" t="s">
        <v>9332</v>
      </c>
      <c r="D373" t="s">
        <v>678</v>
      </c>
      <c r="E373" t="s">
        <v>96</v>
      </c>
      <c r="F373" t="s">
        <v>560</v>
      </c>
      <c r="G373" t="s">
        <v>552</v>
      </c>
      <c r="H373" t="s">
        <v>5355</v>
      </c>
      <c r="I373">
        <v>111916</v>
      </c>
      <c r="J373" t="s">
        <v>5343</v>
      </c>
      <c r="K373" t="s">
        <v>5344</v>
      </c>
      <c r="L373" t="s">
        <v>4622</v>
      </c>
      <c r="M373" t="s">
        <v>5356</v>
      </c>
      <c r="N373">
        <v>60000</v>
      </c>
      <c r="O373" t="s">
        <v>5357</v>
      </c>
      <c r="P373" t="s">
        <v>5358</v>
      </c>
      <c r="Q373" t="s">
        <v>2994</v>
      </c>
      <c r="R373">
        <v>2004150139</v>
      </c>
      <c r="S373" t="s">
        <v>13394</v>
      </c>
      <c r="T373"/>
      <c r="V373" s="14">
        <v>46204</v>
      </c>
      <c r="W373" t="s">
        <v>5347</v>
      </c>
      <c r="X373" s="31">
        <v>46204.51284722222</v>
      </c>
      <c r="AN373" s="14">
        <v>46204</v>
      </c>
      <c r="AO373" t="s">
        <v>1045</v>
      </c>
      <c r="AP373" s="31">
        <v>46204.603622685187</v>
      </c>
      <c r="AT373" s="31">
        <v>46204.603622685187</v>
      </c>
      <c r="AU373" s="14">
        <v>46204</v>
      </c>
      <c r="AV373" t="s">
        <v>1045</v>
      </c>
      <c r="AW373" t="s">
        <v>560</v>
      </c>
      <c r="AX373" t="s">
        <v>678</v>
      </c>
      <c r="AY373" s="14">
        <v>46204</v>
      </c>
      <c r="AZ373" t="s">
        <v>1045</v>
      </c>
      <c r="BA373" s="31">
        <v>46204.604085648149</v>
      </c>
      <c r="BB373" s="14">
        <v>46204</v>
      </c>
      <c r="BC373" t="s">
        <v>933</v>
      </c>
      <c r="BD373" s="31">
        <v>46204.614571759259</v>
      </c>
      <c r="BE373" s="14">
        <v>46204</v>
      </c>
      <c r="BF373" t="s">
        <v>4676</v>
      </c>
      <c r="BG373" s="31">
        <v>46204.621192129627</v>
      </c>
      <c r="BH373" s="14">
        <v>46204</v>
      </c>
      <c r="BI373" t="s">
        <v>994</v>
      </c>
      <c r="BJ373" s="31">
        <v>46204.647465277776</v>
      </c>
      <c r="BK373" s="14">
        <v>46204</v>
      </c>
      <c r="BL373" t="s">
        <v>994</v>
      </c>
      <c r="BM373" s="31">
        <v>46204.647557870368</v>
      </c>
      <c r="BZ373" s="14">
        <v>46204</v>
      </c>
      <c r="CA373" t="s">
        <v>994</v>
      </c>
      <c r="CB373" s="31">
        <v>46204.652106481481</v>
      </c>
      <c r="CC373" s="14">
        <v>46204</v>
      </c>
      <c r="CD373" t="s">
        <v>995</v>
      </c>
      <c r="CE373" s="31">
        <v>46204.678587962961</v>
      </c>
      <c r="CI373" s="14">
        <v>46204</v>
      </c>
      <c r="CJ373" t="s">
        <v>1044</v>
      </c>
      <c r="CK373" s="31">
        <v>46204.79146990741</v>
      </c>
      <c r="CP373" t="str">
        <f>VLOOKUP(A373,Sheet1!$A$2:$E$221,2,0)</f>
        <v>East Zone</v>
      </c>
    </row>
    <row r="374" spans="1:94" x14ac:dyDescent="0.35">
      <c r="A374" t="s">
        <v>5341</v>
      </c>
      <c r="B374">
        <v>168</v>
      </c>
      <c r="C374" t="s">
        <v>9332</v>
      </c>
      <c r="D374" t="s">
        <v>678</v>
      </c>
      <c r="E374" t="s">
        <v>96</v>
      </c>
      <c r="F374" t="s">
        <v>560</v>
      </c>
      <c r="G374" t="s">
        <v>552</v>
      </c>
      <c r="H374" t="s">
        <v>12001</v>
      </c>
      <c r="I374">
        <v>123344</v>
      </c>
      <c r="J374" t="s">
        <v>5349</v>
      </c>
      <c r="K374" t="s">
        <v>5350</v>
      </c>
      <c r="L374" t="s">
        <v>4622</v>
      </c>
      <c r="M374" t="s">
        <v>12002</v>
      </c>
      <c r="N374">
        <v>45000</v>
      </c>
      <c r="O374" t="s">
        <v>4630</v>
      </c>
      <c r="P374" t="s">
        <v>4631</v>
      </c>
      <c r="Q374" t="s">
        <v>12003</v>
      </c>
      <c r="R374">
        <v>7322600466</v>
      </c>
      <c r="S374" t="s">
        <v>13394</v>
      </c>
      <c r="T374"/>
      <c r="V374" s="14">
        <v>46210</v>
      </c>
      <c r="W374" t="s">
        <v>1044</v>
      </c>
      <c r="X374" s="31">
        <v>46210.392314814817</v>
      </c>
      <c r="AN374" s="14">
        <v>46210</v>
      </c>
      <c r="AO374" t="s">
        <v>1045</v>
      </c>
      <c r="AP374" s="31">
        <v>46210.522048611114</v>
      </c>
      <c r="AT374" s="31">
        <v>46210.522048611114</v>
      </c>
      <c r="AU374" s="14">
        <v>46210</v>
      </c>
      <c r="AV374" t="s">
        <v>1045</v>
      </c>
      <c r="AW374" t="s">
        <v>560</v>
      </c>
      <c r="AX374" t="s">
        <v>678</v>
      </c>
      <c r="AY374" s="14">
        <v>46210</v>
      </c>
      <c r="AZ374" t="s">
        <v>1045</v>
      </c>
      <c r="BA374" s="31">
        <v>46210.52412037037</v>
      </c>
      <c r="BB374" s="14">
        <v>46210</v>
      </c>
      <c r="BC374" t="s">
        <v>933</v>
      </c>
      <c r="BD374" s="31">
        <v>46210.526319444441</v>
      </c>
      <c r="BE374" s="14">
        <v>46210</v>
      </c>
      <c r="BF374" t="s">
        <v>4965</v>
      </c>
      <c r="BG374" s="31">
        <v>46210.533101851855</v>
      </c>
      <c r="BH374" s="14">
        <v>46210</v>
      </c>
      <c r="BI374" t="s">
        <v>994</v>
      </c>
      <c r="BJ374" s="31">
        <v>46210.585034722222</v>
      </c>
      <c r="BK374" s="14">
        <v>46210</v>
      </c>
      <c r="BL374" t="s">
        <v>994</v>
      </c>
      <c r="BM374" s="31">
        <v>46210.585138888891</v>
      </c>
      <c r="BZ374" s="14">
        <v>46210</v>
      </c>
      <c r="CA374" t="s">
        <v>994</v>
      </c>
      <c r="CB374" s="31">
        <v>46210.596435185187</v>
      </c>
      <c r="CC374" s="14">
        <v>46210</v>
      </c>
      <c r="CD374" t="s">
        <v>995</v>
      </c>
      <c r="CE374" s="31">
        <v>46210.601909722223</v>
      </c>
      <c r="CI374" s="14">
        <v>46210</v>
      </c>
      <c r="CJ374" t="s">
        <v>1050</v>
      </c>
      <c r="CK374" s="31">
        <v>46210.647962962961</v>
      </c>
      <c r="CP374" t="str">
        <f>VLOOKUP(A374,Sheet1!$A$2:$E$221,2,0)</f>
        <v>East Zone</v>
      </c>
    </row>
    <row r="375" spans="1:94" x14ac:dyDescent="0.35">
      <c r="A375" t="s">
        <v>5341</v>
      </c>
      <c r="B375">
        <v>168</v>
      </c>
      <c r="C375" t="s">
        <v>9332</v>
      </c>
      <c r="D375" t="s">
        <v>678</v>
      </c>
      <c r="E375" t="s">
        <v>96</v>
      </c>
      <c r="F375" t="s">
        <v>560</v>
      </c>
      <c r="G375" t="s">
        <v>552</v>
      </c>
      <c r="H375" t="s">
        <v>5359</v>
      </c>
      <c r="I375">
        <v>256334</v>
      </c>
      <c r="J375" t="s">
        <v>1046</v>
      </c>
      <c r="K375" t="s">
        <v>1047</v>
      </c>
      <c r="L375" t="s">
        <v>4622</v>
      </c>
      <c r="M375" t="s">
        <v>5360</v>
      </c>
      <c r="N375">
        <v>40000</v>
      </c>
      <c r="O375" t="s">
        <v>1048</v>
      </c>
      <c r="P375" t="s">
        <v>1049</v>
      </c>
      <c r="Q375" t="s">
        <v>5361</v>
      </c>
      <c r="R375">
        <v>6829118704</v>
      </c>
      <c r="S375" t="s">
        <v>13394</v>
      </c>
      <c r="T375"/>
      <c r="V375" s="14">
        <v>46204</v>
      </c>
      <c r="W375" t="s">
        <v>1044</v>
      </c>
      <c r="X375" s="31">
        <v>46204.402430555558</v>
      </c>
      <c r="AN375" s="14">
        <v>46204</v>
      </c>
      <c r="AO375" t="s">
        <v>1045</v>
      </c>
      <c r="AP375" s="31">
        <v>46204.443078703705</v>
      </c>
      <c r="AT375" s="31">
        <v>46204.443078703705</v>
      </c>
      <c r="AU375" s="14">
        <v>46204</v>
      </c>
      <c r="AV375" t="s">
        <v>1045</v>
      </c>
      <c r="AW375" t="s">
        <v>560</v>
      </c>
      <c r="AX375" t="s">
        <v>678</v>
      </c>
      <c r="AY375" s="14">
        <v>46204</v>
      </c>
      <c r="AZ375" t="s">
        <v>1045</v>
      </c>
      <c r="BA375" s="31">
        <v>46204.454861111109</v>
      </c>
      <c r="BB375" s="14">
        <v>46204</v>
      </c>
      <c r="BC375" t="s">
        <v>933</v>
      </c>
      <c r="BD375" s="31">
        <v>46204.468263888892</v>
      </c>
      <c r="BE375" s="14">
        <v>46204</v>
      </c>
      <c r="BF375" t="s">
        <v>5362</v>
      </c>
      <c r="BG375" s="31">
        <v>46204.475231481483</v>
      </c>
      <c r="BH375" s="14">
        <v>46204</v>
      </c>
      <c r="BI375" t="s">
        <v>996</v>
      </c>
      <c r="BJ375" s="31">
        <v>46204.501944444448</v>
      </c>
      <c r="BK375" s="14">
        <v>46204</v>
      </c>
      <c r="BL375" t="s">
        <v>996</v>
      </c>
      <c r="BM375" s="31">
        <v>46204.502754629626</v>
      </c>
      <c r="BZ375" s="14">
        <v>46204</v>
      </c>
      <c r="CA375" t="s">
        <v>996</v>
      </c>
      <c r="CB375" s="31">
        <v>46204.516446759262</v>
      </c>
      <c r="CC375" s="14">
        <v>46204</v>
      </c>
      <c r="CD375" t="s">
        <v>995</v>
      </c>
      <c r="CE375" s="31">
        <v>46204.529502314814</v>
      </c>
      <c r="CI375" s="14">
        <v>46204</v>
      </c>
      <c r="CJ375" t="s">
        <v>1050</v>
      </c>
      <c r="CK375" s="31">
        <v>46204.771041666667</v>
      </c>
      <c r="CP375" t="str">
        <f>VLOOKUP(A375,Sheet1!$A$2:$E$221,2,0)</f>
        <v>East Zone</v>
      </c>
    </row>
    <row r="376" spans="1:94" x14ac:dyDescent="0.35">
      <c r="A376" t="s">
        <v>5341</v>
      </c>
      <c r="B376">
        <v>168</v>
      </c>
      <c r="C376" t="s">
        <v>9332</v>
      </c>
      <c r="D376" t="s">
        <v>678</v>
      </c>
      <c r="E376" t="s">
        <v>96</v>
      </c>
      <c r="F376" t="s">
        <v>560</v>
      </c>
      <c r="G376" t="s">
        <v>552</v>
      </c>
      <c r="H376" t="s">
        <v>12004</v>
      </c>
      <c r="I376">
        <v>310801</v>
      </c>
      <c r="J376" t="s">
        <v>1690</v>
      </c>
      <c r="K376" t="s">
        <v>1691</v>
      </c>
      <c r="L376" t="s">
        <v>4622</v>
      </c>
      <c r="M376" t="s">
        <v>12005</v>
      </c>
      <c r="N376">
        <v>90000</v>
      </c>
      <c r="O376" t="s">
        <v>931</v>
      </c>
      <c r="P376" t="s">
        <v>932</v>
      </c>
      <c r="Q376" t="s">
        <v>12006</v>
      </c>
      <c r="R376">
        <v>4041166289</v>
      </c>
      <c r="S376" t="s">
        <v>13394</v>
      </c>
      <c r="T376"/>
      <c r="V376" s="14">
        <v>46210</v>
      </c>
      <c r="W376" t="s">
        <v>12007</v>
      </c>
      <c r="X376" s="31">
        <v>46210.400000000001</v>
      </c>
      <c r="AN376" s="14">
        <v>46210</v>
      </c>
      <c r="AO376" t="s">
        <v>1045</v>
      </c>
      <c r="AP376" s="31">
        <v>46210.510775462964</v>
      </c>
      <c r="AT376" s="31">
        <v>46210.510775462964</v>
      </c>
      <c r="AU376" s="14">
        <v>46210</v>
      </c>
      <c r="AV376" t="s">
        <v>1045</v>
      </c>
      <c r="AW376" t="s">
        <v>560</v>
      </c>
      <c r="AX376" t="s">
        <v>678</v>
      </c>
      <c r="AY376" s="14">
        <v>46210</v>
      </c>
      <c r="AZ376" t="s">
        <v>1045</v>
      </c>
      <c r="BA376" s="31">
        <v>46210.511273148149</v>
      </c>
      <c r="BB376" s="14">
        <v>46210</v>
      </c>
      <c r="BC376" t="s">
        <v>933</v>
      </c>
      <c r="BD376" s="31">
        <v>46210.51835648148</v>
      </c>
      <c r="BE376" s="14">
        <v>46210</v>
      </c>
      <c r="BF376" t="s">
        <v>4701</v>
      </c>
      <c r="BG376" s="31">
        <v>46210.545358796298</v>
      </c>
      <c r="BH376" s="14">
        <v>46210</v>
      </c>
      <c r="BI376" t="s">
        <v>994</v>
      </c>
      <c r="BJ376" s="31">
        <v>46210.595937500002</v>
      </c>
      <c r="BK376" s="14">
        <v>46210</v>
      </c>
      <c r="BL376" t="s">
        <v>994</v>
      </c>
      <c r="BM376" s="31">
        <v>46210.596030092594</v>
      </c>
      <c r="BZ376" s="14">
        <v>46210</v>
      </c>
      <c r="CA376" t="s">
        <v>994</v>
      </c>
      <c r="CB376" s="31">
        <v>46210.601967592593</v>
      </c>
      <c r="CC376" s="14">
        <v>46210</v>
      </c>
      <c r="CD376" t="s">
        <v>995</v>
      </c>
      <c r="CE376" s="31">
        <v>46210.621261574073</v>
      </c>
      <c r="CI376" s="14">
        <v>46210</v>
      </c>
      <c r="CJ376" t="s">
        <v>1050</v>
      </c>
      <c r="CK376" s="31">
        <v>46210.672708333332</v>
      </c>
      <c r="CP376" t="str">
        <f>VLOOKUP(A376,Sheet1!$A$2:$E$221,2,0)</f>
        <v>East Zone</v>
      </c>
    </row>
    <row r="377" spans="1:94" x14ac:dyDescent="0.35">
      <c r="A377" t="s">
        <v>5341</v>
      </c>
      <c r="B377">
        <v>168</v>
      </c>
      <c r="C377" t="s">
        <v>9332</v>
      </c>
      <c r="D377" t="s">
        <v>678</v>
      </c>
      <c r="E377" t="s">
        <v>96</v>
      </c>
      <c r="F377" t="s">
        <v>560</v>
      </c>
      <c r="G377" t="s">
        <v>552</v>
      </c>
      <c r="H377" t="s">
        <v>10114</v>
      </c>
      <c r="I377">
        <v>419768</v>
      </c>
      <c r="J377" t="s">
        <v>5349</v>
      </c>
      <c r="K377" t="s">
        <v>5350</v>
      </c>
      <c r="L377" t="s">
        <v>4622</v>
      </c>
      <c r="M377" t="s">
        <v>10115</v>
      </c>
      <c r="N377">
        <v>77000</v>
      </c>
      <c r="O377" t="s">
        <v>9403</v>
      </c>
      <c r="P377" t="s">
        <v>9404</v>
      </c>
      <c r="Q377" t="s">
        <v>10116</v>
      </c>
      <c r="R377">
        <v>4598017645</v>
      </c>
      <c r="S377" t="s">
        <v>13394</v>
      </c>
      <c r="T377"/>
      <c r="V377" s="14">
        <v>46206</v>
      </c>
      <c r="W377" t="s">
        <v>10117</v>
      </c>
      <c r="X377" s="31">
        <v>46206.610810185186</v>
      </c>
      <c r="AN377" s="14">
        <v>46209</v>
      </c>
      <c r="AO377" t="s">
        <v>1045</v>
      </c>
      <c r="AP377" s="31">
        <v>46209.556747685187</v>
      </c>
      <c r="AT377" s="31">
        <v>46209.556747685187</v>
      </c>
      <c r="AU377" s="14">
        <v>46209</v>
      </c>
      <c r="AV377" t="s">
        <v>1045</v>
      </c>
      <c r="AW377" t="s">
        <v>560</v>
      </c>
      <c r="AX377" t="s">
        <v>678</v>
      </c>
      <c r="AY377" s="14">
        <v>46209</v>
      </c>
      <c r="AZ377" t="s">
        <v>1045</v>
      </c>
      <c r="BA377" s="31">
        <v>46209.557256944441</v>
      </c>
      <c r="BB377" s="14">
        <v>46209</v>
      </c>
      <c r="BC377" t="s">
        <v>933</v>
      </c>
      <c r="BD377" s="31">
        <v>46209.571400462963</v>
      </c>
      <c r="BE377" s="14">
        <v>46209</v>
      </c>
      <c r="BF377" t="s">
        <v>4643</v>
      </c>
      <c r="BG377" s="31">
        <v>46209.602025462962</v>
      </c>
      <c r="BH377" s="14">
        <v>46209</v>
      </c>
      <c r="BI377" t="s">
        <v>994</v>
      </c>
      <c r="BJ377" s="31">
        <v>46209.625439814816</v>
      </c>
      <c r="BK377" s="14">
        <v>46209</v>
      </c>
      <c r="BL377" t="s">
        <v>1043</v>
      </c>
      <c r="BM377" s="31">
        <v>46209.724699074075</v>
      </c>
      <c r="BN377" s="14">
        <v>46209</v>
      </c>
      <c r="BO377" t="s">
        <v>994</v>
      </c>
      <c r="BP377" s="31">
        <v>46209.625775462962</v>
      </c>
      <c r="BZ377" s="14">
        <v>46209</v>
      </c>
      <c r="CA377" t="s">
        <v>1043</v>
      </c>
      <c r="CB377" s="31">
        <v>46209.734236111108</v>
      </c>
      <c r="CC377" s="14">
        <v>46209</v>
      </c>
      <c r="CD377" t="s">
        <v>1008</v>
      </c>
      <c r="CE377" s="31">
        <v>46209.73709490741</v>
      </c>
      <c r="CI377" s="14">
        <v>46209</v>
      </c>
      <c r="CJ377" t="s">
        <v>1044</v>
      </c>
      <c r="CK377" s="31">
        <v>46209.819201388891</v>
      </c>
      <c r="CP377" t="str">
        <f>VLOOKUP(A377,Sheet1!$A$2:$E$221,2,0)</f>
        <v>East Zone</v>
      </c>
    </row>
    <row r="378" spans="1:94" x14ac:dyDescent="0.35">
      <c r="A378" t="s">
        <v>5365</v>
      </c>
      <c r="B378">
        <v>201</v>
      </c>
      <c r="C378" t="s">
        <v>9332</v>
      </c>
      <c r="D378" t="s">
        <v>678</v>
      </c>
      <c r="E378" t="s">
        <v>99</v>
      </c>
      <c r="F378" t="s">
        <v>365</v>
      </c>
      <c r="G378" t="s">
        <v>358</v>
      </c>
      <c r="H378" t="s">
        <v>10118</v>
      </c>
      <c r="I378">
        <v>72341</v>
      </c>
      <c r="J378" t="s">
        <v>10119</v>
      </c>
      <c r="K378" t="s">
        <v>10120</v>
      </c>
      <c r="L378" t="s">
        <v>4622</v>
      </c>
      <c r="M378" t="s">
        <v>10121</v>
      </c>
      <c r="N378">
        <v>90000</v>
      </c>
      <c r="O378" t="s">
        <v>9422</v>
      </c>
      <c r="P378" t="s">
        <v>9423</v>
      </c>
      <c r="Q378" t="s">
        <v>2986</v>
      </c>
      <c r="R378">
        <v>6951015879</v>
      </c>
      <c r="S378" t="s">
        <v>13394</v>
      </c>
      <c r="T378"/>
      <c r="V378" s="14">
        <v>46209</v>
      </c>
      <c r="W378" t="s">
        <v>10122</v>
      </c>
      <c r="X378" s="31">
        <v>46209.580949074072</v>
      </c>
      <c r="AN378" s="14">
        <v>46209</v>
      </c>
      <c r="AO378" t="s">
        <v>1054</v>
      </c>
      <c r="AP378" s="31">
        <v>46209.680127314816</v>
      </c>
      <c r="AT378" s="31">
        <v>46209.680127314816</v>
      </c>
      <c r="AU378" s="14">
        <v>46209</v>
      </c>
      <c r="AV378" t="s">
        <v>1054</v>
      </c>
      <c r="AW378" t="s">
        <v>10123</v>
      </c>
      <c r="AX378" t="s">
        <v>677</v>
      </c>
      <c r="AY378" s="14">
        <v>46209</v>
      </c>
      <c r="AZ378" t="s">
        <v>5367</v>
      </c>
      <c r="BA378" s="31">
        <v>46209.700289351851</v>
      </c>
      <c r="BB378" s="14">
        <v>46209</v>
      </c>
      <c r="BC378" t="s">
        <v>933</v>
      </c>
      <c r="BD378" s="31">
        <v>46209.714039351849</v>
      </c>
      <c r="BE378" s="14">
        <v>46209</v>
      </c>
      <c r="BF378" t="s">
        <v>4643</v>
      </c>
      <c r="BG378" s="31">
        <v>46209.730138888888</v>
      </c>
      <c r="BH378" s="14">
        <v>46209</v>
      </c>
      <c r="BI378" t="s">
        <v>942</v>
      </c>
      <c r="BJ378" s="31">
        <v>46209.760879629626</v>
      </c>
      <c r="BK378" s="14">
        <v>46209</v>
      </c>
      <c r="BL378" t="s">
        <v>942</v>
      </c>
      <c r="BM378" s="31">
        <v>46209.761689814812</v>
      </c>
      <c r="BZ378" s="14">
        <v>46209</v>
      </c>
      <c r="CA378" t="s">
        <v>942</v>
      </c>
      <c r="CB378" s="31">
        <v>46209.770810185182</v>
      </c>
      <c r="CC378" s="14">
        <v>46209</v>
      </c>
      <c r="CD378" t="s">
        <v>938</v>
      </c>
      <c r="CE378" s="31">
        <v>46209.776608796295</v>
      </c>
      <c r="CI378" s="14">
        <v>46209</v>
      </c>
      <c r="CJ378" t="s">
        <v>5367</v>
      </c>
      <c r="CK378" s="31">
        <v>46209.811400462961</v>
      </c>
      <c r="CP378" t="str">
        <f>VLOOKUP(A378,Sheet1!$A$2:$E$221,2,0)</f>
        <v>East Zone</v>
      </c>
    </row>
    <row r="379" spans="1:94" x14ac:dyDescent="0.35">
      <c r="A379" t="s">
        <v>5365</v>
      </c>
      <c r="B379">
        <v>201</v>
      </c>
      <c r="C379" t="s">
        <v>9332</v>
      </c>
      <c r="D379" t="s">
        <v>678</v>
      </c>
      <c r="E379" t="s">
        <v>99</v>
      </c>
      <c r="F379" t="s">
        <v>365</v>
      </c>
      <c r="G379" t="s">
        <v>358</v>
      </c>
      <c r="H379" t="s">
        <v>10124</v>
      </c>
      <c r="I379">
        <v>178932</v>
      </c>
      <c r="J379" t="s">
        <v>1051</v>
      </c>
      <c r="K379" t="s">
        <v>1052</v>
      </c>
      <c r="L379" t="s">
        <v>4622</v>
      </c>
      <c r="M379" t="s">
        <v>10125</v>
      </c>
      <c r="N379">
        <v>77000</v>
      </c>
      <c r="O379" t="s">
        <v>9403</v>
      </c>
      <c r="P379" t="s">
        <v>9404</v>
      </c>
      <c r="Q379" t="s">
        <v>10126</v>
      </c>
      <c r="R379">
        <v>8621511253</v>
      </c>
      <c r="S379" t="s">
        <v>13394</v>
      </c>
      <c r="T379"/>
      <c r="V379" s="14">
        <v>46209</v>
      </c>
      <c r="W379" t="s">
        <v>5371</v>
      </c>
      <c r="X379" s="31">
        <v>46209.517546296294</v>
      </c>
      <c r="AN379" s="14">
        <v>46209</v>
      </c>
      <c r="AO379" t="s">
        <v>1054</v>
      </c>
      <c r="AP379" s="31">
        <v>46209.568159722221</v>
      </c>
      <c r="AT379" s="31">
        <v>46209.568159722221</v>
      </c>
      <c r="AU379" s="14">
        <v>46209</v>
      </c>
      <c r="AV379" t="s">
        <v>1054</v>
      </c>
      <c r="AW379" t="s">
        <v>10123</v>
      </c>
      <c r="AX379" t="s">
        <v>677</v>
      </c>
      <c r="AY379" s="14">
        <v>46209</v>
      </c>
      <c r="AZ379" t="s">
        <v>5367</v>
      </c>
      <c r="BA379" s="31">
        <v>46209.599247685182</v>
      </c>
      <c r="BB379" s="14">
        <v>46209</v>
      </c>
      <c r="BC379" t="s">
        <v>933</v>
      </c>
      <c r="BD379" s="31">
        <v>46209.610150462962</v>
      </c>
      <c r="BE379" s="14">
        <v>46209</v>
      </c>
      <c r="BF379" t="s">
        <v>4633</v>
      </c>
      <c r="BG379" s="31">
        <v>46209.668055555558</v>
      </c>
      <c r="BH379" s="14">
        <v>46209</v>
      </c>
      <c r="BI379" t="s">
        <v>973</v>
      </c>
      <c r="BJ379" s="31">
        <v>46209.683263888888</v>
      </c>
      <c r="BK379" s="14">
        <v>46209</v>
      </c>
      <c r="BL379" t="s">
        <v>973</v>
      </c>
      <c r="BM379" s="31">
        <v>46209.684849537036</v>
      </c>
      <c r="BZ379" s="14">
        <v>46209</v>
      </c>
      <c r="CA379" t="s">
        <v>973</v>
      </c>
      <c r="CB379" s="31">
        <v>46209.689328703702</v>
      </c>
      <c r="CC379" s="14">
        <v>46209</v>
      </c>
      <c r="CD379" t="s">
        <v>944</v>
      </c>
      <c r="CE379" s="31">
        <v>46209.704062500001</v>
      </c>
      <c r="CI379" s="14">
        <v>46209</v>
      </c>
      <c r="CJ379" t="s">
        <v>5367</v>
      </c>
      <c r="CK379" s="31">
        <v>46209.741608796299</v>
      </c>
      <c r="CP379" t="str">
        <f>VLOOKUP(A379,Sheet1!$A$2:$E$221,2,0)</f>
        <v>East Zone</v>
      </c>
    </row>
    <row r="380" spans="1:94" x14ac:dyDescent="0.35">
      <c r="A380" t="s">
        <v>5365</v>
      </c>
      <c r="B380">
        <v>201</v>
      </c>
      <c r="C380" t="s">
        <v>9332</v>
      </c>
      <c r="D380" t="s">
        <v>678</v>
      </c>
      <c r="E380" t="s">
        <v>99</v>
      </c>
      <c r="F380" t="s">
        <v>365</v>
      </c>
      <c r="G380" t="s">
        <v>358</v>
      </c>
      <c r="H380" t="s">
        <v>4521</v>
      </c>
      <c r="I380">
        <v>264114</v>
      </c>
      <c r="J380" t="s">
        <v>3816</v>
      </c>
      <c r="K380" t="s">
        <v>4149</v>
      </c>
      <c r="L380" t="s">
        <v>4622</v>
      </c>
      <c r="M380" t="s">
        <v>5366</v>
      </c>
      <c r="N380">
        <v>77000</v>
      </c>
      <c r="O380" t="s">
        <v>939</v>
      </c>
      <c r="P380" t="s">
        <v>940</v>
      </c>
      <c r="Q380" t="s">
        <v>984</v>
      </c>
      <c r="R380">
        <v>8575593385</v>
      </c>
      <c r="S380" t="s">
        <v>13394</v>
      </c>
      <c r="T380"/>
      <c r="V380" s="14">
        <v>46206</v>
      </c>
      <c r="W380" t="s">
        <v>1054</v>
      </c>
      <c r="X380" s="31">
        <v>46206.533946759257</v>
      </c>
      <c r="AN380" s="14">
        <v>46206</v>
      </c>
      <c r="AO380" t="s">
        <v>1053</v>
      </c>
      <c r="AP380" s="31">
        <v>46206.587476851855</v>
      </c>
      <c r="AT380" s="31">
        <v>46206.587476851855</v>
      </c>
      <c r="AU380" s="14">
        <v>46206</v>
      </c>
      <c r="AV380" t="s">
        <v>1053</v>
      </c>
      <c r="AW380" t="s">
        <v>365</v>
      </c>
      <c r="AX380" t="s">
        <v>678</v>
      </c>
      <c r="AY380" s="14">
        <v>46206</v>
      </c>
      <c r="AZ380" t="s">
        <v>5367</v>
      </c>
      <c r="BA380" s="31">
        <v>46206.591956018521</v>
      </c>
      <c r="BB380" s="14">
        <v>46206</v>
      </c>
      <c r="BC380" t="s">
        <v>933</v>
      </c>
      <c r="BD380" s="31">
        <v>46206.600914351853</v>
      </c>
      <c r="BE380" s="14">
        <v>46206</v>
      </c>
      <c r="BF380" t="s">
        <v>4716</v>
      </c>
      <c r="BG380" s="31">
        <v>46206.619085648148</v>
      </c>
      <c r="BH380" s="14">
        <v>46206</v>
      </c>
      <c r="BI380" t="s">
        <v>972</v>
      </c>
      <c r="BJ380" s="31">
        <v>46206.644513888888</v>
      </c>
      <c r="BK380" s="14">
        <v>46206</v>
      </c>
      <c r="BL380" t="s">
        <v>972</v>
      </c>
      <c r="BM380" s="31">
        <v>46206.645937499998</v>
      </c>
      <c r="BZ380" s="14">
        <v>46206</v>
      </c>
      <c r="CA380" t="s">
        <v>972</v>
      </c>
      <c r="CB380" s="31">
        <v>46206.663182870368</v>
      </c>
      <c r="CC380" s="14">
        <v>46206</v>
      </c>
      <c r="CD380" t="s">
        <v>944</v>
      </c>
      <c r="CE380" s="31">
        <v>46206.669502314813</v>
      </c>
      <c r="CI380" s="14">
        <v>46206</v>
      </c>
      <c r="CJ380" t="s">
        <v>1054</v>
      </c>
      <c r="CK380" s="31">
        <v>46206.724583333336</v>
      </c>
      <c r="CP380" t="str">
        <f>VLOOKUP(A380,Sheet1!$A$2:$E$221,2,0)</f>
        <v>East Zone</v>
      </c>
    </row>
    <row r="381" spans="1:94" x14ac:dyDescent="0.35">
      <c r="A381" t="s">
        <v>5365</v>
      </c>
      <c r="B381">
        <v>201</v>
      </c>
      <c r="C381" t="s">
        <v>9332</v>
      </c>
      <c r="D381" t="s">
        <v>678</v>
      </c>
      <c r="E381" t="s">
        <v>99</v>
      </c>
      <c r="F381" t="s">
        <v>365</v>
      </c>
      <c r="G381" t="s">
        <v>358</v>
      </c>
      <c r="H381" t="s">
        <v>5368</v>
      </c>
      <c r="I381">
        <v>277656</v>
      </c>
      <c r="J381" t="s">
        <v>1051</v>
      </c>
      <c r="K381" t="s">
        <v>1052</v>
      </c>
      <c r="L381" t="s">
        <v>4622</v>
      </c>
      <c r="M381" t="s">
        <v>5369</v>
      </c>
      <c r="N381">
        <v>45000</v>
      </c>
      <c r="O381" t="s">
        <v>4630</v>
      </c>
      <c r="P381" t="s">
        <v>4631</v>
      </c>
      <c r="Q381" t="s">
        <v>5370</v>
      </c>
      <c r="R381">
        <v>2224283710</v>
      </c>
      <c r="S381" t="s">
        <v>13394</v>
      </c>
      <c r="T381"/>
      <c r="V381" s="14">
        <v>46204</v>
      </c>
      <c r="W381" t="s">
        <v>5371</v>
      </c>
      <c r="X381" s="31">
        <v>46204.563923611109</v>
      </c>
      <c r="AN381" s="14">
        <v>46204</v>
      </c>
      <c r="AO381" t="s">
        <v>1053</v>
      </c>
      <c r="AP381" s="31">
        <v>46204.679814814815</v>
      </c>
      <c r="AT381" s="31">
        <v>46204.679814814815</v>
      </c>
      <c r="AU381" s="14">
        <v>46204</v>
      </c>
      <c r="AV381" t="s">
        <v>1053</v>
      </c>
      <c r="AW381" t="s">
        <v>365</v>
      </c>
      <c r="AX381" t="s">
        <v>678</v>
      </c>
      <c r="AY381" s="14">
        <v>46204</v>
      </c>
      <c r="AZ381" t="s">
        <v>5367</v>
      </c>
      <c r="BA381" s="31">
        <v>46204.680555555555</v>
      </c>
      <c r="BB381" s="14">
        <v>46204</v>
      </c>
      <c r="BC381" t="s">
        <v>933</v>
      </c>
      <c r="BD381" s="31">
        <v>46204.694016203706</v>
      </c>
      <c r="BE381" s="14">
        <v>46204</v>
      </c>
      <c r="BF381" t="s">
        <v>4676</v>
      </c>
      <c r="BG381" s="31">
        <v>46204.708506944444</v>
      </c>
      <c r="BH381" s="14">
        <v>46204</v>
      </c>
      <c r="BI381" t="s">
        <v>972</v>
      </c>
      <c r="BJ381" s="31">
        <v>46204.747453703705</v>
      </c>
      <c r="BK381" s="14">
        <v>46204</v>
      </c>
      <c r="BL381" t="s">
        <v>972</v>
      </c>
      <c r="BM381" s="31">
        <v>46204.748912037037</v>
      </c>
      <c r="BZ381" s="14">
        <v>46204</v>
      </c>
      <c r="CA381" t="s">
        <v>972</v>
      </c>
      <c r="CB381" s="31">
        <v>46204.758263888885</v>
      </c>
      <c r="CC381" s="14">
        <v>46204</v>
      </c>
      <c r="CD381" t="s">
        <v>944</v>
      </c>
      <c r="CE381" s="31">
        <v>46204.771284722221</v>
      </c>
      <c r="CI381" s="14">
        <v>46204</v>
      </c>
      <c r="CJ381" t="s">
        <v>1054</v>
      </c>
      <c r="CK381" s="31">
        <v>46204.835046296299</v>
      </c>
      <c r="CP381" t="str">
        <f>VLOOKUP(A381,Sheet1!$A$2:$E$221,2,0)</f>
        <v>East Zone</v>
      </c>
    </row>
    <row r="382" spans="1:94" x14ac:dyDescent="0.35">
      <c r="A382" t="s">
        <v>5365</v>
      </c>
      <c r="B382">
        <v>201</v>
      </c>
      <c r="C382" t="s">
        <v>9332</v>
      </c>
      <c r="D382" t="s">
        <v>678</v>
      </c>
      <c r="E382" t="s">
        <v>99</v>
      </c>
      <c r="F382" t="s">
        <v>365</v>
      </c>
      <c r="G382" t="s">
        <v>358</v>
      </c>
      <c r="H382" t="s">
        <v>5372</v>
      </c>
      <c r="I382">
        <v>284936</v>
      </c>
      <c r="J382" t="s">
        <v>5373</v>
      </c>
      <c r="K382" t="s">
        <v>5374</v>
      </c>
      <c r="L382" t="s">
        <v>4622</v>
      </c>
      <c r="M382" t="s">
        <v>5375</v>
      </c>
      <c r="N382">
        <v>45000</v>
      </c>
      <c r="O382" t="s">
        <v>4630</v>
      </c>
      <c r="P382" t="s">
        <v>4631</v>
      </c>
      <c r="Q382" t="s">
        <v>968</v>
      </c>
      <c r="R382">
        <v>9435193945</v>
      </c>
      <c r="S382" t="s">
        <v>13394</v>
      </c>
      <c r="T382"/>
      <c r="V382" s="14">
        <v>46205</v>
      </c>
      <c r="W382" t="s">
        <v>5376</v>
      </c>
      <c r="X382" s="31">
        <v>46205.439305555556</v>
      </c>
      <c r="AN382" s="14">
        <v>46205</v>
      </c>
      <c r="AO382" t="s">
        <v>1053</v>
      </c>
      <c r="AP382" s="31">
        <v>46205.58625</v>
      </c>
      <c r="AT382" s="31">
        <v>46205.58625</v>
      </c>
      <c r="AU382" s="14">
        <v>46205</v>
      </c>
      <c r="AV382" t="s">
        <v>1053</v>
      </c>
      <c r="AW382" t="s">
        <v>365</v>
      </c>
      <c r="AX382" t="s">
        <v>678</v>
      </c>
      <c r="AY382" s="14">
        <v>46205</v>
      </c>
      <c r="AZ382" t="s">
        <v>5367</v>
      </c>
      <c r="BA382" s="31">
        <v>46205.587013888886</v>
      </c>
      <c r="BB382" s="14">
        <v>46205</v>
      </c>
      <c r="BC382" t="s">
        <v>933</v>
      </c>
      <c r="BD382" s="31">
        <v>46205.590358796297</v>
      </c>
      <c r="BE382" s="14">
        <v>46205</v>
      </c>
      <c r="BF382" t="s">
        <v>4643</v>
      </c>
      <c r="BG382" s="31">
        <v>46205.634027777778</v>
      </c>
      <c r="BH382" s="14">
        <v>46205</v>
      </c>
      <c r="BI382" t="s">
        <v>937</v>
      </c>
      <c r="BJ382" s="31">
        <v>46205.693912037037</v>
      </c>
      <c r="BK382" s="14">
        <v>46205</v>
      </c>
      <c r="BL382" t="s">
        <v>937</v>
      </c>
      <c r="BM382" s="31">
        <v>46205.695104166669</v>
      </c>
      <c r="BZ382" s="14">
        <v>46205</v>
      </c>
      <c r="CA382" t="s">
        <v>937</v>
      </c>
      <c r="CB382" s="31">
        <v>46205.715115740742</v>
      </c>
      <c r="CC382" s="14">
        <v>46205</v>
      </c>
      <c r="CD382" t="s">
        <v>957</v>
      </c>
      <c r="CE382" s="31">
        <v>46205.725868055553</v>
      </c>
      <c r="CI382" s="14">
        <v>46205</v>
      </c>
      <c r="CJ382" t="s">
        <v>1054</v>
      </c>
      <c r="CK382" s="31">
        <v>46205.753645833334</v>
      </c>
      <c r="CP382" t="str">
        <f>VLOOKUP(A382,Sheet1!$A$2:$E$221,2,0)</f>
        <v>East Zone</v>
      </c>
    </row>
    <row r="383" spans="1:94" x14ac:dyDescent="0.35">
      <c r="A383" t="s">
        <v>5365</v>
      </c>
      <c r="B383">
        <v>201</v>
      </c>
      <c r="C383" t="s">
        <v>9332</v>
      </c>
      <c r="D383" t="s">
        <v>678</v>
      </c>
      <c r="E383" t="s">
        <v>99</v>
      </c>
      <c r="F383" t="s">
        <v>365</v>
      </c>
      <c r="G383" t="s">
        <v>358</v>
      </c>
      <c r="H383" t="s">
        <v>10127</v>
      </c>
      <c r="I383">
        <v>292490</v>
      </c>
      <c r="J383" t="s">
        <v>3676</v>
      </c>
      <c r="K383" t="s">
        <v>3677</v>
      </c>
      <c r="L383" t="s">
        <v>4622</v>
      </c>
      <c r="M383" t="s">
        <v>10128</v>
      </c>
      <c r="N383">
        <v>45000</v>
      </c>
      <c r="O383" t="s">
        <v>9889</v>
      </c>
      <c r="P383" t="s">
        <v>9890</v>
      </c>
      <c r="Q383" t="s">
        <v>10129</v>
      </c>
      <c r="R383">
        <v>5047368804</v>
      </c>
      <c r="S383" t="s">
        <v>683</v>
      </c>
      <c r="T383" t="s">
        <v>13308</v>
      </c>
      <c r="U383" s="1">
        <v>46209</v>
      </c>
      <c r="V383" s="14">
        <v>46209</v>
      </c>
      <c r="W383" t="s">
        <v>5382</v>
      </c>
      <c r="X383" s="31">
        <v>46209.585972222223</v>
      </c>
      <c r="AN383" s="14">
        <v>46209</v>
      </c>
      <c r="AO383" t="s">
        <v>1054</v>
      </c>
      <c r="AP383" s="31">
        <v>46209.708506944444</v>
      </c>
      <c r="AT383" s="31">
        <v>46209.708506944444</v>
      </c>
      <c r="AU383" s="14">
        <v>46209</v>
      </c>
      <c r="AV383" t="s">
        <v>1054</v>
      </c>
      <c r="AW383" t="s">
        <v>10123</v>
      </c>
      <c r="AX383" t="s">
        <v>677</v>
      </c>
      <c r="AY383" s="14">
        <v>46209</v>
      </c>
      <c r="AZ383" t="s">
        <v>5367</v>
      </c>
      <c r="BA383" s="31">
        <v>46209.725069444445</v>
      </c>
      <c r="BB383" s="14">
        <v>46209</v>
      </c>
      <c r="BC383" t="s">
        <v>933</v>
      </c>
      <c r="BD383" s="31">
        <v>46209.731863425928</v>
      </c>
      <c r="BE383" s="14">
        <v>46209</v>
      </c>
      <c r="BF383" t="s">
        <v>4757</v>
      </c>
      <c r="BG383" s="31">
        <v>46209.745219907411</v>
      </c>
      <c r="BH383" s="14">
        <v>46209</v>
      </c>
      <c r="BI383" t="s">
        <v>943</v>
      </c>
      <c r="BJ383" s="31">
        <v>46209.774421296293</v>
      </c>
      <c r="BK383" s="14">
        <v>46209</v>
      </c>
      <c r="BL383" t="s">
        <v>973</v>
      </c>
      <c r="BM383" s="31">
        <v>46209.791712962964</v>
      </c>
      <c r="BN383" s="14">
        <v>46209</v>
      </c>
      <c r="BO383" t="s">
        <v>943</v>
      </c>
      <c r="BP383" s="31">
        <v>46209.790798611109</v>
      </c>
      <c r="BZ383" s="14">
        <v>46209</v>
      </c>
      <c r="CA383" t="s">
        <v>973</v>
      </c>
      <c r="CB383" s="31">
        <v>46209.794409722221</v>
      </c>
      <c r="CC383" s="14">
        <v>46209</v>
      </c>
      <c r="CD383" t="s">
        <v>938</v>
      </c>
      <c r="CE383" s="31">
        <v>46209.809074074074</v>
      </c>
      <c r="CI383" s="14">
        <v>46209</v>
      </c>
      <c r="CJ383" t="s">
        <v>5367</v>
      </c>
      <c r="CK383" s="31">
        <v>46209.826678240737</v>
      </c>
      <c r="CP383" t="str">
        <f>VLOOKUP(A383,Sheet1!$A$2:$E$221,2,0)</f>
        <v>East Zone</v>
      </c>
    </row>
    <row r="384" spans="1:94" x14ac:dyDescent="0.35">
      <c r="A384" t="s">
        <v>5365</v>
      </c>
      <c r="B384">
        <v>201</v>
      </c>
      <c r="C384" t="s">
        <v>9332</v>
      </c>
      <c r="D384" t="s">
        <v>678</v>
      </c>
      <c r="E384" t="s">
        <v>99</v>
      </c>
      <c r="F384" t="s">
        <v>365</v>
      </c>
      <c r="G384" t="s">
        <v>358</v>
      </c>
      <c r="H384" t="s">
        <v>12008</v>
      </c>
      <c r="I384">
        <v>306517</v>
      </c>
      <c r="J384" t="s">
        <v>10119</v>
      </c>
      <c r="K384" t="s">
        <v>10120</v>
      </c>
      <c r="L384" t="s">
        <v>4622</v>
      </c>
      <c r="M384" t="s">
        <v>12009</v>
      </c>
      <c r="N384">
        <v>60000</v>
      </c>
      <c r="O384" t="s">
        <v>1118</v>
      </c>
      <c r="P384" t="s">
        <v>1119</v>
      </c>
      <c r="Q384" t="s">
        <v>3602</v>
      </c>
      <c r="R384">
        <v>2359811083</v>
      </c>
      <c r="S384" t="s">
        <v>13394</v>
      </c>
      <c r="T384"/>
      <c r="V384" s="14">
        <v>46210</v>
      </c>
      <c r="W384" t="s">
        <v>10122</v>
      </c>
      <c r="X384" s="31">
        <v>46210.624062499999</v>
      </c>
      <c r="AN384" s="14">
        <v>46210</v>
      </c>
      <c r="AO384" t="s">
        <v>1053</v>
      </c>
      <c r="AP384" s="31">
        <v>46210.661458333336</v>
      </c>
      <c r="AT384" s="31">
        <v>46210.661458333336</v>
      </c>
      <c r="AU384" s="14">
        <v>46210</v>
      </c>
      <c r="AV384" t="s">
        <v>1053</v>
      </c>
      <c r="AW384" t="s">
        <v>365</v>
      </c>
      <c r="AX384" t="s">
        <v>678</v>
      </c>
      <c r="AY384" s="14">
        <v>46210</v>
      </c>
      <c r="AZ384" t="s">
        <v>5367</v>
      </c>
      <c r="BA384" s="31">
        <v>46210.66207175926</v>
      </c>
      <c r="BB384" s="14">
        <v>46210</v>
      </c>
      <c r="BC384" t="s">
        <v>933</v>
      </c>
      <c r="BD384" s="31">
        <v>46210.669988425929</v>
      </c>
      <c r="BE384" s="14">
        <v>46210</v>
      </c>
      <c r="BF384" t="s">
        <v>5233</v>
      </c>
      <c r="BG384" s="31">
        <v>46210.722939814812</v>
      </c>
      <c r="BH384" s="14">
        <v>46210</v>
      </c>
      <c r="BI384" t="s">
        <v>943</v>
      </c>
      <c r="BJ384" s="31">
        <v>46210.792662037034</v>
      </c>
      <c r="BK384" s="14">
        <v>46210</v>
      </c>
      <c r="BL384" t="s">
        <v>943</v>
      </c>
      <c r="BM384" s="31">
        <v>46210.835277777776</v>
      </c>
      <c r="BZ384" s="14">
        <v>46210</v>
      </c>
      <c r="CA384" t="s">
        <v>943</v>
      </c>
      <c r="CB384" s="31">
        <v>46210.844780092593</v>
      </c>
      <c r="CC384" s="14">
        <v>46210</v>
      </c>
      <c r="CD384" t="s">
        <v>944</v>
      </c>
      <c r="CE384" s="31">
        <v>46210.863379629627</v>
      </c>
      <c r="CI384" s="14">
        <v>46210</v>
      </c>
      <c r="CJ384" t="s">
        <v>1054</v>
      </c>
      <c r="CK384" s="31">
        <v>46210.876458333332</v>
      </c>
      <c r="CP384" t="str">
        <f>VLOOKUP(A384,Sheet1!$A$2:$E$221,2,0)</f>
        <v>East Zone</v>
      </c>
    </row>
    <row r="385" spans="1:94" x14ac:dyDescent="0.35">
      <c r="A385" t="s">
        <v>5365</v>
      </c>
      <c r="B385">
        <v>201</v>
      </c>
      <c r="C385" t="s">
        <v>9332</v>
      </c>
      <c r="D385" t="s">
        <v>678</v>
      </c>
      <c r="E385" t="s">
        <v>99</v>
      </c>
      <c r="F385" t="s">
        <v>365</v>
      </c>
      <c r="G385" t="s">
        <v>358</v>
      </c>
      <c r="H385" t="s">
        <v>10130</v>
      </c>
      <c r="I385">
        <v>318472</v>
      </c>
      <c r="J385" t="s">
        <v>3676</v>
      </c>
      <c r="K385" t="s">
        <v>3677</v>
      </c>
      <c r="L385" t="s">
        <v>4622</v>
      </c>
      <c r="M385" t="s">
        <v>10131</v>
      </c>
      <c r="N385">
        <v>65000</v>
      </c>
      <c r="O385" t="s">
        <v>4132</v>
      </c>
      <c r="P385" t="s">
        <v>4133</v>
      </c>
      <c r="Q385" t="s">
        <v>12010</v>
      </c>
      <c r="R385">
        <v>6374273836</v>
      </c>
      <c r="S385" t="s">
        <v>13394</v>
      </c>
      <c r="T385"/>
      <c r="V385" s="14">
        <v>46209</v>
      </c>
      <c r="W385" t="s">
        <v>5382</v>
      </c>
      <c r="X385" s="31">
        <v>46209.532870370371</v>
      </c>
      <c r="AN385" s="14">
        <v>46209</v>
      </c>
      <c r="AO385" t="s">
        <v>1054</v>
      </c>
      <c r="AP385" s="31">
        <v>46209.727916666663</v>
      </c>
      <c r="AT385" s="31">
        <v>46209.727916666663</v>
      </c>
      <c r="AU385" s="14">
        <v>46209</v>
      </c>
      <c r="AV385" t="s">
        <v>1054</v>
      </c>
      <c r="AW385" t="s">
        <v>10123</v>
      </c>
      <c r="AX385" t="s">
        <v>677</v>
      </c>
      <c r="AY385" s="14">
        <v>46209</v>
      </c>
      <c r="AZ385" t="s">
        <v>5367</v>
      </c>
      <c r="BA385" s="31">
        <v>46209.756030092591</v>
      </c>
      <c r="BB385" s="14">
        <v>46210</v>
      </c>
      <c r="BC385" t="s">
        <v>933</v>
      </c>
      <c r="BD385" s="31">
        <v>46210.37972222222</v>
      </c>
      <c r="BE385" s="14">
        <v>46210</v>
      </c>
      <c r="BF385" t="s">
        <v>5362</v>
      </c>
      <c r="BG385" s="31">
        <v>46210.425717592596</v>
      </c>
      <c r="BH385" s="14">
        <v>46210</v>
      </c>
      <c r="BI385" t="s">
        <v>973</v>
      </c>
      <c r="BJ385" s="31">
        <v>46210.474444444444</v>
      </c>
      <c r="BK385" s="14">
        <v>46210</v>
      </c>
      <c r="BL385" t="s">
        <v>973</v>
      </c>
      <c r="BM385" s="31">
        <v>46210.474699074075</v>
      </c>
      <c r="BZ385" s="14">
        <v>46210</v>
      </c>
      <c r="CA385" t="s">
        <v>973</v>
      </c>
      <c r="CB385" s="31">
        <v>46210.491793981484</v>
      </c>
      <c r="CC385" s="14">
        <v>46210</v>
      </c>
      <c r="CD385" t="s">
        <v>944</v>
      </c>
      <c r="CE385" s="31">
        <v>46210.546712962961</v>
      </c>
      <c r="CI385" s="14">
        <v>46210</v>
      </c>
      <c r="CJ385" t="s">
        <v>1054</v>
      </c>
      <c r="CK385" s="31">
        <v>46210.763564814813</v>
      </c>
      <c r="CP385" t="str">
        <f>VLOOKUP(A385,Sheet1!$A$2:$E$221,2,0)</f>
        <v>East Zone</v>
      </c>
    </row>
    <row r="386" spans="1:94" x14ac:dyDescent="0.35">
      <c r="A386" t="s">
        <v>5365</v>
      </c>
      <c r="B386">
        <v>201</v>
      </c>
      <c r="C386" t="s">
        <v>9332</v>
      </c>
      <c r="D386" t="s">
        <v>678</v>
      </c>
      <c r="E386" t="s">
        <v>99</v>
      </c>
      <c r="F386" t="s">
        <v>365</v>
      </c>
      <c r="G386" t="s">
        <v>358</v>
      </c>
      <c r="H386" t="s">
        <v>12011</v>
      </c>
      <c r="I386">
        <v>335702</v>
      </c>
      <c r="J386" t="s">
        <v>1051</v>
      </c>
      <c r="K386" t="s">
        <v>1052</v>
      </c>
      <c r="L386" t="s">
        <v>4622</v>
      </c>
      <c r="M386" t="s">
        <v>12012</v>
      </c>
      <c r="N386">
        <v>45000</v>
      </c>
      <c r="O386" t="s">
        <v>4630</v>
      </c>
      <c r="P386" t="s">
        <v>4631</v>
      </c>
      <c r="Q386" t="s">
        <v>4656</v>
      </c>
      <c r="R386">
        <v>4182365437</v>
      </c>
      <c r="S386" t="s">
        <v>13394</v>
      </c>
      <c r="T386"/>
      <c r="V386" s="14">
        <v>46210</v>
      </c>
      <c r="W386" t="s">
        <v>5371</v>
      </c>
      <c r="X386" s="31">
        <v>46210.369016203702</v>
      </c>
      <c r="AN386" s="14">
        <v>46210</v>
      </c>
      <c r="AO386" t="s">
        <v>1053</v>
      </c>
      <c r="AP386" s="31">
        <v>46210.451203703706</v>
      </c>
      <c r="AT386" s="31">
        <v>46210.451203703706</v>
      </c>
      <c r="AU386" s="14">
        <v>46210</v>
      </c>
      <c r="AV386" t="s">
        <v>1053</v>
      </c>
      <c r="AW386" t="s">
        <v>365</v>
      </c>
      <c r="AX386" t="s">
        <v>678</v>
      </c>
      <c r="AY386" s="14">
        <v>46210</v>
      </c>
      <c r="AZ386" t="s">
        <v>5367</v>
      </c>
      <c r="BA386" s="31">
        <v>46210.505439814813</v>
      </c>
      <c r="BB386" s="14">
        <v>46210</v>
      </c>
      <c r="BC386" t="s">
        <v>933</v>
      </c>
      <c r="BD386" s="31">
        <v>46210.51834490741</v>
      </c>
      <c r="BE386" s="14">
        <v>46210</v>
      </c>
      <c r="BF386" t="s">
        <v>4701</v>
      </c>
      <c r="BG386" s="31">
        <v>46210.590289351851</v>
      </c>
      <c r="BH386" s="14">
        <v>46210</v>
      </c>
      <c r="BI386" t="s">
        <v>973</v>
      </c>
      <c r="BJ386" s="31">
        <v>46210.625763888886</v>
      </c>
      <c r="BK386" s="14">
        <v>46210</v>
      </c>
      <c r="BL386" t="s">
        <v>973</v>
      </c>
      <c r="BM386" s="31">
        <v>46210.627569444441</v>
      </c>
      <c r="BZ386" s="14">
        <v>46210</v>
      </c>
      <c r="CA386" t="s">
        <v>973</v>
      </c>
      <c r="CB386" s="31">
        <v>46210.635520833333</v>
      </c>
      <c r="CC386" s="14">
        <v>46210</v>
      </c>
      <c r="CD386" t="s">
        <v>2404</v>
      </c>
      <c r="CE386" s="31">
        <v>46210.658703703702</v>
      </c>
      <c r="CI386" s="14">
        <v>46210</v>
      </c>
      <c r="CJ386" t="s">
        <v>1054</v>
      </c>
      <c r="CK386" s="31">
        <v>46210.740428240744</v>
      </c>
      <c r="CP386" t="str">
        <f>VLOOKUP(A386,Sheet1!$A$2:$E$221,2,0)</f>
        <v>East Zone</v>
      </c>
    </row>
    <row r="387" spans="1:94" x14ac:dyDescent="0.35">
      <c r="A387" t="s">
        <v>5365</v>
      </c>
      <c r="B387">
        <v>201</v>
      </c>
      <c r="C387" t="s">
        <v>9332</v>
      </c>
      <c r="D387" t="s">
        <v>678</v>
      </c>
      <c r="E387" t="s">
        <v>99</v>
      </c>
      <c r="F387" t="s">
        <v>365</v>
      </c>
      <c r="G387" t="s">
        <v>358</v>
      </c>
      <c r="H387" t="s">
        <v>5377</v>
      </c>
      <c r="I387">
        <v>352316</v>
      </c>
      <c r="J387" t="s">
        <v>5373</v>
      </c>
      <c r="K387" t="s">
        <v>5374</v>
      </c>
      <c r="L387" t="s">
        <v>4622</v>
      </c>
      <c r="M387" t="s">
        <v>5378</v>
      </c>
      <c r="N387">
        <v>65000</v>
      </c>
      <c r="O387" t="s">
        <v>1006</v>
      </c>
      <c r="P387" t="s">
        <v>1007</v>
      </c>
      <c r="Q387" t="s">
        <v>1784</v>
      </c>
      <c r="R387">
        <v>3304014379</v>
      </c>
      <c r="S387" t="s">
        <v>13394</v>
      </c>
      <c r="T387"/>
      <c r="V387" s="14">
        <v>46205</v>
      </c>
      <c r="W387" t="s">
        <v>5376</v>
      </c>
      <c r="X387" s="31">
        <v>46205.547812500001</v>
      </c>
      <c r="AN387" s="14">
        <v>46206</v>
      </c>
      <c r="AO387" t="s">
        <v>1053</v>
      </c>
      <c r="AP387" s="31">
        <v>46206.674699074072</v>
      </c>
      <c r="AT387" s="31">
        <v>46206.674699074072</v>
      </c>
      <c r="AU387" s="14">
        <v>46206</v>
      </c>
      <c r="AV387" t="s">
        <v>1053</v>
      </c>
      <c r="AW387" t="s">
        <v>365</v>
      </c>
      <c r="AX387" t="s">
        <v>678</v>
      </c>
      <c r="AY387" s="14">
        <v>46206</v>
      </c>
      <c r="AZ387" t="s">
        <v>5367</v>
      </c>
      <c r="BA387" s="31">
        <v>46206.675798611112</v>
      </c>
      <c r="BB387" s="14">
        <v>46206</v>
      </c>
      <c r="BC387" t="s">
        <v>933</v>
      </c>
      <c r="BD387" s="31">
        <v>46206.683344907404</v>
      </c>
      <c r="BE387" s="14">
        <v>46206</v>
      </c>
      <c r="BF387" t="s">
        <v>4633</v>
      </c>
      <c r="BG387" s="31">
        <v>46206.699965277781</v>
      </c>
      <c r="BH387" s="14">
        <v>46206</v>
      </c>
      <c r="BI387" t="s">
        <v>942</v>
      </c>
      <c r="BJ387" s="31">
        <v>46206.759305555555</v>
      </c>
      <c r="BK387" s="14">
        <v>46210</v>
      </c>
      <c r="BL387" t="s">
        <v>973</v>
      </c>
      <c r="BM387" s="31">
        <v>46210.729629629626</v>
      </c>
      <c r="BN387" s="14">
        <v>46206</v>
      </c>
      <c r="BO387" t="s">
        <v>942</v>
      </c>
      <c r="BP387" s="31">
        <v>46206.760208333333</v>
      </c>
      <c r="BZ387" s="14">
        <v>46210</v>
      </c>
      <c r="CA387" t="s">
        <v>973</v>
      </c>
      <c r="CB387" s="31">
        <v>46210.738032407404</v>
      </c>
      <c r="CC387" s="14">
        <v>46210</v>
      </c>
      <c r="CD387" t="s">
        <v>944</v>
      </c>
      <c r="CE387" s="31">
        <v>46210.745520833334</v>
      </c>
      <c r="CI387" s="14">
        <v>46210</v>
      </c>
      <c r="CJ387" t="s">
        <v>1054</v>
      </c>
      <c r="CK387" s="31">
        <v>46210.851712962962</v>
      </c>
      <c r="CP387" t="str">
        <f>VLOOKUP(A387,Sheet1!$A$2:$E$221,2,0)</f>
        <v>East Zone</v>
      </c>
    </row>
    <row r="388" spans="1:94" x14ac:dyDescent="0.35">
      <c r="A388" t="s">
        <v>5365</v>
      </c>
      <c r="B388">
        <v>201</v>
      </c>
      <c r="C388" t="s">
        <v>9332</v>
      </c>
      <c r="D388" t="s">
        <v>678</v>
      </c>
      <c r="E388" t="s">
        <v>99</v>
      </c>
      <c r="F388" t="s">
        <v>365</v>
      </c>
      <c r="G388" t="s">
        <v>358</v>
      </c>
      <c r="H388" t="s">
        <v>4148</v>
      </c>
      <c r="I388">
        <v>367901</v>
      </c>
      <c r="J388" t="s">
        <v>3816</v>
      </c>
      <c r="K388" t="s">
        <v>4149</v>
      </c>
      <c r="L388" t="s">
        <v>4622</v>
      </c>
      <c r="M388" t="s">
        <v>5379</v>
      </c>
      <c r="N388">
        <v>90000</v>
      </c>
      <c r="O388" t="s">
        <v>931</v>
      </c>
      <c r="P388" t="s">
        <v>932</v>
      </c>
      <c r="Q388" t="s">
        <v>3734</v>
      </c>
      <c r="R388">
        <v>9582256867</v>
      </c>
      <c r="S388" t="s">
        <v>13394</v>
      </c>
      <c r="T388"/>
      <c r="V388" s="14">
        <v>46205</v>
      </c>
      <c r="W388" t="s">
        <v>5380</v>
      </c>
      <c r="X388" s="31">
        <v>46205.441354166665</v>
      </c>
      <c r="AN388" s="14">
        <v>46205</v>
      </c>
      <c r="AO388" t="s">
        <v>1053</v>
      </c>
      <c r="AP388" s="31">
        <v>46205.572928240741</v>
      </c>
      <c r="AT388" s="31">
        <v>46205.572928240741</v>
      </c>
      <c r="AU388" s="14">
        <v>46205</v>
      </c>
      <c r="AV388" t="s">
        <v>1053</v>
      </c>
      <c r="AW388" t="s">
        <v>365</v>
      </c>
      <c r="AX388" t="s">
        <v>678</v>
      </c>
      <c r="AY388" s="14">
        <v>46205</v>
      </c>
      <c r="AZ388" t="s">
        <v>5367</v>
      </c>
      <c r="BA388" s="31">
        <v>46205.578761574077</v>
      </c>
      <c r="BB388" s="14">
        <v>46205</v>
      </c>
      <c r="BC388" t="s">
        <v>933</v>
      </c>
      <c r="BD388" s="31">
        <v>46205.581747685188</v>
      </c>
      <c r="BE388" s="14">
        <v>46205</v>
      </c>
      <c r="BF388" t="s">
        <v>4886</v>
      </c>
      <c r="BG388" s="31">
        <v>46205.611516203702</v>
      </c>
      <c r="BH388" s="14">
        <v>46205</v>
      </c>
      <c r="BI388" t="s">
        <v>937</v>
      </c>
      <c r="BJ388" s="31">
        <v>46205.631180555552</v>
      </c>
      <c r="BK388" s="14">
        <v>46205</v>
      </c>
      <c r="BL388" t="s">
        <v>937</v>
      </c>
      <c r="BM388" s="31">
        <v>46205.632175925923</v>
      </c>
      <c r="BZ388" s="14">
        <v>46205</v>
      </c>
      <c r="CA388" t="s">
        <v>937</v>
      </c>
      <c r="CB388" s="31">
        <v>46205.651180555556</v>
      </c>
      <c r="CC388" s="14">
        <v>46205</v>
      </c>
      <c r="CD388" t="s">
        <v>944</v>
      </c>
      <c r="CE388" s="31">
        <v>46205.669907407406</v>
      </c>
      <c r="CI388" s="14">
        <v>46205</v>
      </c>
      <c r="CJ388" t="s">
        <v>5367</v>
      </c>
      <c r="CK388" s="31">
        <v>46205.852222222224</v>
      </c>
      <c r="CP388" t="str">
        <f>VLOOKUP(A388,Sheet1!$A$2:$E$221,2,0)</f>
        <v>East Zone</v>
      </c>
    </row>
    <row r="389" spans="1:94" x14ac:dyDescent="0.35">
      <c r="A389" t="s">
        <v>5365</v>
      </c>
      <c r="B389">
        <v>201</v>
      </c>
      <c r="C389" t="s">
        <v>9332</v>
      </c>
      <c r="D389" t="s">
        <v>678</v>
      </c>
      <c r="E389" t="s">
        <v>99</v>
      </c>
      <c r="F389" t="s">
        <v>365</v>
      </c>
      <c r="G389" t="s">
        <v>358</v>
      </c>
      <c r="H389" t="s">
        <v>3674</v>
      </c>
      <c r="I389">
        <v>543378</v>
      </c>
      <c r="J389" t="s">
        <v>3676</v>
      </c>
      <c r="K389" t="s">
        <v>3677</v>
      </c>
      <c r="L389" t="s">
        <v>4622</v>
      </c>
      <c r="M389" t="s">
        <v>5381</v>
      </c>
      <c r="N389">
        <v>90000</v>
      </c>
      <c r="O389" t="s">
        <v>931</v>
      </c>
      <c r="P389" t="s">
        <v>932</v>
      </c>
      <c r="Q389" t="s">
        <v>3675</v>
      </c>
      <c r="R389">
        <v>4869635703</v>
      </c>
      <c r="S389" t="s">
        <v>13394</v>
      </c>
      <c r="T389"/>
      <c r="V389" s="14">
        <v>46204</v>
      </c>
      <c r="W389" t="s">
        <v>5382</v>
      </c>
      <c r="X389" s="31">
        <v>46204.365254629629</v>
      </c>
      <c r="AN389" s="14">
        <v>46204</v>
      </c>
      <c r="AO389" t="s">
        <v>1053</v>
      </c>
      <c r="AP389" s="31">
        <v>46204.427719907406</v>
      </c>
      <c r="AT389" s="31">
        <v>46204.427719907406</v>
      </c>
      <c r="AU389" s="14">
        <v>46204</v>
      </c>
      <c r="AV389" t="s">
        <v>1053</v>
      </c>
      <c r="AW389" t="s">
        <v>365</v>
      </c>
      <c r="AX389" t="s">
        <v>678</v>
      </c>
      <c r="AY389" s="14">
        <v>46204</v>
      </c>
      <c r="AZ389" t="s">
        <v>5367</v>
      </c>
      <c r="BA389" s="31">
        <v>46204.430162037039</v>
      </c>
      <c r="BB389" s="14">
        <v>46204</v>
      </c>
      <c r="BC389" t="s">
        <v>933</v>
      </c>
      <c r="BD389" s="31">
        <v>46204.434872685182</v>
      </c>
      <c r="BE389" s="14">
        <v>46204</v>
      </c>
      <c r="BF389" t="s">
        <v>4676</v>
      </c>
      <c r="BG389" s="31">
        <v>46204.447523148148</v>
      </c>
      <c r="BH389" s="14">
        <v>46204</v>
      </c>
      <c r="BI389" t="s">
        <v>972</v>
      </c>
      <c r="BJ389" s="31">
        <v>46204.594328703701</v>
      </c>
      <c r="BK389" s="14">
        <v>46204</v>
      </c>
      <c r="BL389" t="s">
        <v>937</v>
      </c>
      <c r="BM389" s="31">
        <v>46204.79928240741</v>
      </c>
      <c r="BN389" s="14">
        <v>46204</v>
      </c>
      <c r="BO389" t="s">
        <v>972</v>
      </c>
      <c r="BP389" s="31">
        <v>46204.596041666664</v>
      </c>
      <c r="BZ389" s="14">
        <v>46204</v>
      </c>
      <c r="CA389" t="s">
        <v>937</v>
      </c>
      <c r="CB389" s="31">
        <v>46204.804085648146</v>
      </c>
      <c r="CC389" s="14">
        <v>46204</v>
      </c>
      <c r="CD389" t="s">
        <v>938</v>
      </c>
      <c r="CE389" s="31">
        <v>46204.810532407406</v>
      </c>
      <c r="CI389" s="14">
        <v>46204</v>
      </c>
      <c r="CJ389" t="s">
        <v>1054</v>
      </c>
      <c r="CK389" s="31">
        <v>46204.864907407406</v>
      </c>
      <c r="CP389" t="str">
        <f>VLOOKUP(A389,Sheet1!$A$2:$E$221,2,0)</f>
        <v>East Zone</v>
      </c>
    </row>
    <row r="390" spans="1:94" x14ac:dyDescent="0.35">
      <c r="A390" t="s">
        <v>5365</v>
      </c>
      <c r="B390">
        <v>201</v>
      </c>
      <c r="C390" t="s">
        <v>9332</v>
      </c>
      <c r="D390" t="s">
        <v>678</v>
      </c>
      <c r="E390" t="s">
        <v>99</v>
      </c>
      <c r="F390" t="s">
        <v>365</v>
      </c>
      <c r="G390" t="s">
        <v>358</v>
      </c>
      <c r="H390" t="s">
        <v>5383</v>
      </c>
      <c r="I390">
        <v>569445</v>
      </c>
      <c r="J390" t="s">
        <v>5373</v>
      </c>
      <c r="K390" t="s">
        <v>5374</v>
      </c>
      <c r="L390" t="s">
        <v>4622</v>
      </c>
      <c r="M390" t="s">
        <v>5384</v>
      </c>
      <c r="N390">
        <v>45000</v>
      </c>
      <c r="O390" t="s">
        <v>4630</v>
      </c>
      <c r="P390" t="s">
        <v>4631</v>
      </c>
      <c r="Q390" t="s">
        <v>5385</v>
      </c>
      <c r="R390">
        <v>1959069292</v>
      </c>
      <c r="S390" t="s">
        <v>13394</v>
      </c>
      <c r="T390"/>
      <c r="V390" s="14">
        <v>46204</v>
      </c>
      <c r="W390" t="s">
        <v>5376</v>
      </c>
      <c r="X390" s="31">
        <v>46204.705613425926</v>
      </c>
      <c r="AN390" s="14">
        <v>46205</v>
      </c>
      <c r="AO390" t="s">
        <v>1053</v>
      </c>
      <c r="AP390" s="31">
        <v>46205.364525462966</v>
      </c>
      <c r="AT390" s="31">
        <v>46205.364525462966</v>
      </c>
      <c r="AU390" s="14">
        <v>46205</v>
      </c>
      <c r="AV390" t="s">
        <v>1053</v>
      </c>
      <c r="AW390" t="s">
        <v>365</v>
      </c>
      <c r="AX390" t="s">
        <v>678</v>
      </c>
      <c r="AY390" s="14">
        <v>46205</v>
      </c>
      <c r="AZ390" t="s">
        <v>1054</v>
      </c>
      <c r="BA390" s="31">
        <v>46205.594050925924</v>
      </c>
      <c r="BB390" s="14">
        <v>46205</v>
      </c>
      <c r="BC390" t="s">
        <v>933</v>
      </c>
      <c r="BD390" s="31">
        <v>46205.601817129631</v>
      </c>
      <c r="BE390" s="14">
        <v>46205</v>
      </c>
      <c r="BF390" t="s">
        <v>4676</v>
      </c>
      <c r="BG390" s="31">
        <v>46205.649560185186</v>
      </c>
      <c r="BH390" s="14">
        <v>46205</v>
      </c>
      <c r="BI390" t="s">
        <v>972</v>
      </c>
      <c r="BJ390" s="31">
        <v>46205.702615740738</v>
      </c>
      <c r="BK390" s="14">
        <v>46205</v>
      </c>
      <c r="BL390" t="s">
        <v>972</v>
      </c>
      <c r="BM390" s="31">
        <v>46205.703553240739</v>
      </c>
      <c r="BZ390" s="14">
        <v>46205</v>
      </c>
      <c r="CA390" t="s">
        <v>972</v>
      </c>
      <c r="CB390" s="31">
        <v>46205.711365740739</v>
      </c>
      <c r="CC390" s="14">
        <v>46205</v>
      </c>
      <c r="CD390" t="s">
        <v>944</v>
      </c>
      <c r="CE390" s="31">
        <v>46205.718148148146</v>
      </c>
      <c r="CI390" s="14">
        <v>46205</v>
      </c>
      <c r="CJ390" t="s">
        <v>1054</v>
      </c>
      <c r="CK390" s="31">
        <v>46205.738946759258</v>
      </c>
      <c r="CP390" t="str">
        <f>VLOOKUP(A390,Sheet1!$A$2:$E$221,2,0)</f>
        <v>East Zone</v>
      </c>
    </row>
    <row r="391" spans="1:94" x14ac:dyDescent="0.35">
      <c r="A391" t="s">
        <v>5365</v>
      </c>
      <c r="B391">
        <v>201</v>
      </c>
      <c r="C391" t="s">
        <v>9332</v>
      </c>
      <c r="D391" t="s">
        <v>678</v>
      </c>
      <c r="E391" t="s">
        <v>99</v>
      </c>
      <c r="F391" t="s">
        <v>365</v>
      </c>
      <c r="G391" t="s">
        <v>358</v>
      </c>
      <c r="H391" t="s">
        <v>4488</v>
      </c>
      <c r="I391">
        <v>663569</v>
      </c>
      <c r="J391" t="s">
        <v>1051</v>
      </c>
      <c r="K391" t="s">
        <v>1052</v>
      </c>
      <c r="L391" t="s">
        <v>4622</v>
      </c>
      <c r="M391" t="s">
        <v>5386</v>
      </c>
      <c r="N391">
        <v>90000</v>
      </c>
      <c r="O391" t="s">
        <v>931</v>
      </c>
      <c r="P391" t="s">
        <v>932</v>
      </c>
      <c r="Q391" t="s">
        <v>5387</v>
      </c>
      <c r="R391">
        <v>4106179126</v>
      </c>
      <c r="S391" t="s">
        <v>13394</v>
      </c>
      <c r="T391"/>
      <c r="V391" s="14">
        <v>46206</v>
      </c>
      <c r="W391" t="s">
        <v>1054</v>
      </c>
      <c r="X391" s="31">
        <v>46206.486203703702</v>
      </c>
      <c r="AN391" s="14">
        <v>46206</v>
      </c>
      <c r="AO391" t="s">
        <v>1053</v>
      </c>
      <c r="AP391" s="31">
        <v>46206.5390162037</v>
      </c>
      <c r="AT391" s="31">
        <v>46206.5390162037</v>
      </c>
      <c r="AU391" s="14">
        <v>46206</v>
      </c>
      <c r="AV391" t="s">
        <v>1053</v>
      </c>
      <c r="AW391" t="s">
        <v>365</v>
      </c>
      <c r="AX391" t="s">
        <v>678</v>
      </c>
      <c r="AY391" s="14">
        <v>46206</v>
      </c>
      <c r="AZ391" t="s">
        <v>5367</v>
      </c>
      <c r="BA391" s="31">
        <v>46206.56013888889</v>
      </c>
      <c r="BB391" s="14">
        <v>46206</v>
      </c>
      <c r="BC391" t="s">
        <v>933</v>
      </c>
      <c r="BD391" s="31">
        <v>46206.565983796296</v>
      </c>
      <c r="BE391" s="14">
        <v>46206</v>
      </c>
      <c r="BF391" t="s">
        <v>4663</v>
      </c>
      <c r="BG391" s="31">
        <v>46206.599953703706</v>
      </c>
      <c r="BH391" s="14">
        <v>46206</v>
      </c>
      <c r="BI391" t="s">
        <v>942</v>
      </c>
      <c r="BJ391" s="31">
        <v>46206.670659722222</v>
      </c>
      <c r="BK391" s="14">
        <v>46206</v>
      </c>
      <c r="BL391" t="s">
        <v>942</v>
      </c>
      <c r="BM391" s="31">
        <v>46206.710405092592</v>
      </c>
      <c r="BZ391" s="14">
        <v>46206</v>
      </c>
      <c r="CA391" t="s">
        <v>942</v>
      </c>
      <c r="CB391" s="31">
        <v>46206.719108796293</v>
      </c>
      <c r="CC391" s="14">
        <v>46206</v>
      </c>
      <c r="CD391" t="s">
        <v>938</v>
      </c>
      <c r="CE391" s="31">
        <v>46206.73537037037</v>
      </c>
      <c r="CI391" s="14">
        <v>46206</v>
      </c>
      <c r="CJ391" t="s">
        <v>1054</v>
      </c>
      <c r="CK391" s="31">
        <v>46206.756192129629</v>
      </c>
      <c r="CP391" t="str">
        <f>VLOOKUP(A391,Sheet1!$A$2:$E$221,2,0)</f>
        <v>East Zone</v>
      </c>
    </row>
    <row r="392" spans="1:94" x14ac:dyDescent="0.35">
      <c r="A392" t="s">
        <v>5365</v>
      </c>
      <c r="B392">
        <v>201</v>
      </c>
      <c r="C392" t="s">
        <v>9332</v>
      </c>
      <c r="D392" t="s">
        <v>678</v>
      </c>
      <c r="E392" t="s">
        <v>99</v>
      </c>
      <c r="F392" t="s">
        <v>365</v>
      </c>
      <c r="G392" t="s">
        <v>358</v>
      </c>
      <c r="H392" t="s">
        <v>4488</v>
      </c>
      <c r="I392">
        <v>663569</v>
      </c>
      <c r="J392" t="s">
        <v>1051</v>
      </c>
      <c r="K392" t="s">
        <v>1052</v>
      </c>
      <c r="L392" t="s">
        <v>4622</v>
      </c>
      <c r="M392" t="s">
        <v>5386</v>
      </c>
      <c r="N392">
        <v>77000</v>
      </c>
      <c r="O392" t="s">
        <v>939</v>
      </c>
      <c r="P392" t="s">
        <v>940</v>
      </c>
      <c r="Q392" t="s">
        <v>4489</v>
      </c>
      <c r="R392">
        <v>6727653126</v>
      </c>
      <c r="S392" t="s">
        <v>13394</v>
      </c>
      <c r="T392"/>
      <c r="V392" s="14">
        <v>46206</v>
      </c>
      <c r="W392" t="s">
        <v>5371</v>
      </c>
      <c r="X392" s="31">
        <v>46206.395428240743</v>
      </c>
      <c r="AN392" s="14">
        <v>46206</v>
      </c>
      <c r="AO392" t="s">
        <v>1053</v>
      </c>
      <c r="AP392" s="31">
        <v>46206.538993055554</v>
      </c>
      <c r="AT392" s="31">
        <v>46206.538993055554</v>
      </c>
      <c r="AU392" s="14">
        <v>46206</v>
      </c>
      <c r="AV392" t="s">
        <v>1053</v>
      </c>
      <c r="AW392" t="s">
        <v>365</v>
      </c>
      <c r="AX392" t="s">
        <v>678</v>
      </c>
      <c r="AY392" s="14">
        <v>46206</v>
      </c>
      <c r="AZ392" t="s">
        <v>5367</v>
      </c>
      <c r="BA392" s="31">
        <v>46206.560104166667</v>
      </c>
      <c r="BB392" s="14">
        <v>46206</v>
      </c>
      <c r="BC392" t="s">
        <v>933</v>
      </c>
      <c r="BD392" s="31">
        <v>46206.565983796296</v>
      </c>
      <c r="BE392" s="14">
        <v>46206</v>
      </c>
      <c r="BF392" t="s">
        <v>4663</v>
      </c>
      <c r="BG392" s="31">
        <v>46206.599930555552</v>
      </c>
      <c r="BH392" s="14">
        <v>46206</v>
      </c>
      <c r="BI392" t="s">
        <v>942</v>
      </c>
      <c r="BJ392" s="31">
        <v>46206.670636574076</v>
      </c>
      <c r="BK392" s="14">
        <v>46206</v>
      </c>
      <c r="BL392" t="s">
        <v>942</v>
      </c>
      <c r="BM392" s="31">
        <v>46206.710393518515</v>
      </c>
      <c r="BZ392" s="14">
        <v>46206</v>
      </c>
      <c r="CA392" t="s">
        <v>942</v>
      </c>
      <c r="CB392" s="31">
        <v>46206.719097222223</v>
      </c>
      <c r="CC392" s="14">
        <v>46206</v>
      </c>
      <c r="CD392" t="s">
        <v>938</v>
      </c>
      <c r="CE392" s="31">
        <v>46206.73537037037</v>
      </c>
      <c r="CI392" s="14">
        <v>46206</v>
      </c>
      <c r="CJ392" t="s">
        <v>1054</v>
      </c>
      <c r="CK392" s="31">
        <v>46206.756192129629</v>
      </c>
      <c r="CP392" t="str">
        <f>VLOOKUP(A392,Sheet1!$A$2:$E$221,2,0)</f>
        <v>East Zone</v>
      </c>
    </row>
    <row r="393" spans="1:94" x14ac:dyDescent="0.35">
      <c r="A393" t="s">
        <v>5365</v>
      </c>
      <c r="B393">
        <v>201</v>
      </c>
      <c r="C393" t="s">
        <v>9332</v>
      </c>
      <c r="D393" t="s">
        <v>678</v>
      </c>
      <c r="E393" t="s">
        <v>99</v>
      </c>
      <c r="F393" t="s">
        <v>365</v>
      </c>
      <c r="G393" t="s">
        <v>358</v>
      </c>
      <c r="H393" t="s">
        <v>5388</v>
      </c>
      <c r="I393">
        <v>676990</v>
      </c>
      <c r="J393" t="s">
        <v>5373</v>
      </c>
      <c r="K393" t="s">
        <v>5374</v>
      </c>
      <c r="L393" t="s">
        <v>4622</v>
      </c>
      <c r="M393" t="s">
        <v>5389</v>
      </c>
      <c r="N393">
        <v>45000</v>
      </c>
      <c r="O393" t="s">
        <v>4630</v>
      </c>
      <c r="P393" t="s">
        <v>4631</v>
      </c>
      <c r="Q393" t="s">
        <v>4000</v>
      </c>
      <c r="R393">
        <v>6751485286</v>
      </c>
      <c r="S393" t="s">
        <v>13394</v>
      </c>
      <c r="T393"/>
      <c r="V393" s="14">
        <v>46204</v>
      </c>
      <c r="W393" t="s">
        <v>5376</v>
      </c>
      <c r="X393" s="31">
        <v>46204.397187499999</v>
      </c>
      <c r="AN393" s="14">
        <v>46204</v>
      </c>
      <c r="AO393" t="s">
        <v>1053</v>
      </c>
      <c r="AP393" s="31">
        <v>46204.60355324074</v>
      </c>
      <c r="AT393" s="31">
        <v>46204.60355324074</v>
      </c>
      <c r="AU393" s="14">
        <v>46204</v>
      </c>
      <c r="AV393" t="s">
        <v>1053</v>
      </c>
      <c r="AW393" t="s">
        <v>365</v>
      </c>
      <c r="AX393" t="s">
        <v>678</v>
      </c>
      <c r="AY393" s="14">
        <v>46204</v>
      </c>
      <c r="AZ393" t="s">
        <v>5367</v>
      </c>
      <c r="BA393" s="31">
        <v>46204.60596064815</v>
      </c>
      <c r="BB393" s="14">
        <v>46204</v>
      </c>
      <c r="BC393" t="s">
        <v>933</v>
      </c>
      <c r="BD393" s="31">
        <v>46204.61451388889</v>
      </c>
      <c r="BE393" s="14">
        <v>46204</v>
      </c>
      <c r="BF393" t="s">
        <v>4676</v>
      </c>
      <c r="BG393" s="31">
        <v>46204.628946759258</v>
      </c>
      <c r="BH393" s="14">
        <v>46204</v>
      </c>
      <c r="BI393" t="s">
        <v>937</v>
      </c>
      <c r="BJ393" s="31">
        <v>46204.651087962964</v>
      </c>
      <c r="BK393" s="14">
        <v>46204</v>
      </c>
      <c r="BL393" t="s">
        <v>937</v>
      </c>
      <c r="BM393" s="31">
        <v>46204.652060185188</v>
      </c>
      <c r="BZ393" s="14">
        <v>46204</v>
      </c>
      <c r="CA393" t="s">
        <v>937</v>
      </c>
      <c r="CB393" s="31">
        <v>46204.67931712963</v>
      </c>
      <c r="CC393" s="14">
        <v>46204</v>
      </c>
      <c r="CD393" t="s">
        <v>938</v>
      </c>
      <c r="CE393" s="31">
        <v>46204.689097222225</v>
      </c>
      <c r="CI393" s="14">
        <v>46204</v>
      </c>
      <c r="CJ393" t="s">
        <v>1054</v>
      </c>
      <c r="CK393" s="31">
        <v>46204.849085648151</v>
      </c>
      <c r="CP393" t="str">
        <f>VLOOKUP(A393,Sheet1!$A$2:$E$221,2,0)</f>
        <v>East Zone</v>
      </c>
    </row>
    <row r="394" spans="1:94" x14ac:dyDescent="0.35">
      <c r="A394" t="s">
        <v>5390</v>
      </c>
      <c r="B394">
        <v>213</v>
      </c>
      <c r="C394" t="s">
        <v>9332</v>
      </c>
      <c r="D394" t="s">
        <v>678</v>
      </c>
      <c r="E394" t="s">
        <v>5391</v>
      </c>
      <c r="F394" t="s">
        <v>566</v>
      </c>
      <c r="G394" t="s">
        <v>552</v>
      </c>
      <c r="H394" t="s">
        <v>10134</v>
      </c>
      <c r="I394">
        <v>69548</v>
      </c>
      <c r="J394" t="s">
        <v>4103</v>
      </c>
      <c r="K394" t="s">
        <v>4104</v>
      </c>
      <c r="L394" t="s">
        <v>4622</v>
      </c>
      <c r="M394" t="s">
        <v>10135</v>
      </c>
      <c r="N394">
        <v>55000</v>
      </c>
      <c r="O394" t="s">
        <v>10026</v>
      </c>
      <c r="P394" t="s">
        <v>10027</v>
      </c>
      <c r="Q394" t="s">
        <v>10136</v>
      </c>
      <c r="R394">
        <v>3269284860</v>
      </c>
      <c r="S394" t="s">
        <v>13394</v>
      </c>
      <c r="T394"/>
      <c r="V394" s="14">
        <v>46209</v>
      </c>
      <c r="W394" t="s">
        <v>5411</v>
      </c>
      <c r="X394" s="31">
        <v>46209.656736111108</v>
      </c>
      <c r="AN394" s="14">
        <v>46209</v>
      </c>
      <c r="AO394" t="s">
        <v>5395</v>
      </c>
      <c r="AP394" s="31">
        <v>46209.701701388891</v>
      </c>
      <c r="AT394" s="31">
        <v>46209.701701388891</v>
      </c>
      <c r="AU394" s="14">
        <v>46209</v>
      </c>
      <c r="AV394" t="s">
        <v>5395</v>
      </c>
      <c r="AW394" t="s">
        <v>566</v>
      </c>
      <c r="AX394" t="s">
        <v>678</v>
      </c>
      <c r="AY394" s="14">
        <v>46209</v>
      </c>
      <c r="AZ394" t="s">
        <v>5395</v>
      </c>
      <c r="BA394" s="31">
        <v>46209.70212962963</v>
      </c>
      <c r="BB394" s="14">
        <v>46209</v>
      </c>
      <c r="BC394" t="s">
        <v>933</v>
      </c>
      <c r="BD394" s="31">
        <v>46209.714039351849</v>
      </c>
      <c r="BE394" s="14">
        <v>46209</v>
      </c>
      <c r="BF394" t="s">
        <v>4643</v>
      </c>
      <c r="BG394" s="31">
        <v>46209.733043981483</v>
      </c>
      <c r="BH394" s="14">
        <v>46209</v>
      </c>
      <c r="BI394" t="s">
        <v>996</v>
      </c>
      <c r="BJ394" s="31">
        <v>46209.788622685184</v>
      </c>
      <c r="BK394" s="14">
        <v>46209</v>
      </c>
      <c r="BL394" t="s">
        <v>996</v>
      </c>
      <c r="BM394" s="31">
        <v>46209.789039351854</v>
      </c>
      <c r="BZ394" s="14">
        <v>46209</v>
      </c>
      <c r="CA394" t="s">
        <v>996</v>
      </c>
      <c r="CB394" s="31">
        <v>46209.794618055559</v>
      </c>
      <c r="CC394" s="14">
        <v>46209</v>
      </c>
      <c r="CD394" t="s">
        <v>1008</v>
      </c>
      <c r="CE394" s="31">
        <v>46209.8047337963</v>
      </c>
      <c r="CI394" s="14">
        <v>46210</v>
      </c>
      <c r="CJ394" t="s">
        <v>5396</v>
      </c>
      <c r="CK394" s="31">
        <v>46210.786458333336</v>
      </c>
      <c r="CP394" t="str">
        <f>VLOOKUP(A394,Sheet1!$A$2:$E$221,2,0)</f>
        <v>East Zone</v>
      </c>
    </row>
    <row r="395" spans="1:94" x14ac:dyDescent="0.35">
      <c r="A395" t="s">
        <v>5390</v>
      </c>
      <c r="B395">
        <v>213</v>
      </c>
      <c r="C395" t="s">
        <v>9332</v>
      </c>
      <c r="D395" t="s">
        <v>678</v>
      </c>
      <c r="E395" t="s">
        <v>5391</v>
      </c>
      <c r="F395" t="s">
        <v>566</v>
      </c>
      <c r="G395" t="s">
        <v>552</v>
      </c>
      <c r="H395" t="s">
        <v>12013</v>
      </c>
      <c r="I395">
        <v>106058</v>
      </c>
      <c r="J395" t="s">
        <v>5400</v>
      </c>
      <c r="K395" t="s">
        <v>5401</v>
      </c>
      <c r="L395" t="s">
        <v>4622</v>
      </c>
      <c r="M395" t="s">
        <v>12014</v>
      </c>
      <c r="N395">
        <v>65000</v>
      </c>
      <c r="O395" t="s">
        <v>1006</v>
      </c>
      <c r="P395" t="s">
        <v>1007</v>
      </c>
      <c r="Q395" t="s">
        <v>10136</v>
      </c>
      <c r="R395">
        <v>1211311534</v>
      </c>
      <c r="S395" t="s">
        <v>13394</v>
      </c>
      <c r="T395"/>
      <c r="V395" s="14">
        <v>46210</v>
      </c>
      <c r="W395" t="s">
        <v>5404</v>
      </c>
      <c r="X395" s="31">
        <v>46210.408182870371</v>
      </c>
      <c r="AN395" s="14">
        <v>46210</v>
      </c>
      <c r="AO395" t="s">
        <v>5396</v>
      </c>
      <c r="AP395" s="31">
        <v>46210.558449074073</v>
      </c>
      <c r="AT395" s="31">
        <v>46210.558449074073</v>
      </c>
      <c r="AU395" s="14">
        <v>46210</v>
      </c>
      <c r="AV395" t="s">
        <v>5396</v>
      </c>
      <c r="AW395" t="s">
        <v>5398</v>
      </c>
      <c r="AX395" t="s">
        <v>677</v>
      </c>
      <c r="AY395" s="14">
        <v>46210</v>
      </c>
      <c r="AZ395" t="s">
        <v>5396</v>
      </c>
      <c r="BA395" s="31">
        <v>46210.559027777781</v>
      </c>
      <c r="BB395" s="14">
        <v>46210</v>
      </c>
      <c r="BC395" t="s">
        <v>933</v>
      </c>
      <c r="BD395" s="31">
        <v>46210.568657407406</v>
      </c>
      <c r="BE395" s="14">
        <v>46210</v>
      </c>
      <c r="BF395" t="s">
        <v>4757</v>
      </c>
      <c r="BG395" s="31">
        <v>46210.607824074075</v>
      </c>
      <c r="BH395" s="14">
        <v>46210</v>
      </c>
      <c r="BI395" t="s">
        <v>996</v>
      </c>
      <c r="BJ395" s="31">
        <v>46210.628888888888</v>
      </c>
      <c r="BK395" s="14">
        <v>46210</v>
      </c>
      <c r="BL395" t="s">
        <v>996</v>
      </c>
      <c r="BM395" s="31">
        <v>46210.630011574074</v>
      </c>
      <c r="BZ395" s="14">
        <v>46210</v>
      </c>
      <c r="CA395" t="s">
        <v>996</v>
      </c>
      <c r="CB395" s="31">
        <v>46210.632662037038</v>
      </c>
      <c r="CC395" s="14">
        <v>46210</v>
      </c>
      <c r="CD395" t="s">
        <v>995</v>
      </c>
      <c r="CE395" s="31">
        <v>46210.669004629628</v>
      </c>
      <c r="CI395" s="14">
        <v>46210</v>
      </c>
      <c r="CJ395" t="s">
        <v>5396</v>
      </c>
      <c r="CK395" s="31">
        <v>46210.802615740744</v>
      </c>
      <c r="CP395" t="str">
        <f>VLOOKUP(A395,Sheet1!$A$2:$E$221,2,0)</f>
        <v>East Zone</v>
      </c>
    </row>
    <row r="396" spans="1:94" x14ac:dyDescent="0.35">
      <c r="A396" t="s">
        <v>5390</v>
      </c>
      <c r="B396">
        <v>213</v>
      </c>
      <c r="C396" t="s">
        <v>9332</v>
      </c>
      <c r="D396" t="s">
        <v>678</v>
      </c>
      <c r="E396" t="s">
        <v>5391</v>
      </c>
      <c r="F396" t="s">
        <v>566</v>
      </c>
      <c r="G396" t="s">
        <v>552</v>
      </c>
      <c r="H396" t="s">
        <v>4101</v>
      </c>
      <c r="I396">
        <v>392690</v>
      </c>
      <c r="J396" t="s">
        <v>4103</v>
      </c>
      <c r="K396" t="s">
        <v>4104</v>
      </c>
      <c r="L396" t="s">
        <v>4622</v>
      </c>
      <c r="M396" t="s">
        <v>5392</v>
      </c>
      <c r="N396">
        <v>50000</v>
      </c>
      <c r="O396" t="s">
        <v>947</v>
      </c>
      <c r="P396" t="s">
        <v>948</v>
      </c>
      <c r="Q396" t="s">
        <v>5393</v>
      </c>
      <c r="R396">
        <v>4014386859</v>
      </c>
      <c r="S396" t="s">
        <v>13394</v>
      </c>
      <c r="T396"/>
      <c r="V396" s="14">
        <v>46205</v>
      </c>
      <c r="W396" t="s">
        <v>5394</v>
      </c>
      <c r="X396" s="31">
        <v>46205.472175925926</v>
      </c>
      <c r="AN396" s="14">
        <v>46205</v>
      </c>
      <c r="AO396" t="s">
        <v>5395</v>
      </c>
      <c r="AP396" s="31">
        <v>46205.54923611111</v>
      </c>
      <c r="AT396" s="31">
        <v>46205.54923611111</v>
      </c>
      <c r="AU396" s="14">
        <v>46205</v>
      </c>
      <c r="AV396" t="s">
        <v>5395</v>
      </c>
      <c r="AW396" t="s">
        <v>566</v>
      </c>
      <c r="AX396" t="s">
        <v>678</v>
      </c>
      <c r="AY396" s="14">
        <v>46205</v>
      </c>
      <c r="AZ396" t="s">
        <v>5395</v>
      </c>
      <c r="BA396" s="31">
        <v>46205.549710648149</v>
      </c>
      <c r="BB396" s="14">
        <v>46205</v>
      </c>
      <c r="BC396" t="s">
        <v>933</v>
      </c>
      <c r="BD396" s="31">
        <v>46205.569004629629</v>
      </c>
      <c r="BE396" s="14">
        <v>46205</v>
      </c>
      <c r="BF396" t="s">
        <v>4788</v>
      </c>
      <c r="BG396" s="31">
        <v>46205.577708333331</v>
      </c>
      <c r="BH396" s="14">
        <v>46205</v>
      </c>
      <c r="BI396" t="s">
        <v>997</v>
      </c>
      <c r="BJ396" s="31">
        <v>46205.593680555554</v>
      </c>
      <c r="BK396" s="14">
        <v>46205</v>
      </c>
      <c r="BL396" t="s">
        <v>997</v>
      </c>
      <c r="BM396" s="31">
        <v>46205.595925925925</v>
      </c>
      <c r="BZ396" s="14">
        <v>46205</v>
      </c>
      <c r="CA396" t="s">
        <v>997</v>
      </c>
      <c r="CB396" s="31">
        <v>46205.603379629632</v>
      </c>
      <c r="CC396" s="14">
        <v>46205</v>
      </c>
      <c r="CD396" t="s">
        <v>995</v>
      </c>
      <c r="CE396" s="31">
        <v>46205.614166666666</v>
      </c>
      <c r="CI396" s="14">
        <v>46205</v>
      </c>
      <c r="CJ396" t="s">
        <v>5396</v>
      </c>
      <c r="CK396" s="31">
        <v>46205.855636574073</v>
      </c>
      <c r="CP396" t="str">
        <f>VLOOKUP(A396,Sheet1!$A$2:$E$221,2,0)</f>
        <v>East Zone</v>
      </c>
    </row>
    <row r="397" spans="1:94" x14ac:dyDescent="0.35">
      <c r="A397" t="s">
        <v>5390</v>
      </c>
      <c r="B397">
        <v>213</v>
      </c>
      <c r="C397" t="s">
        <v>9332</v>
      </c>
      <c r="D397" t="s">
        <v>678</v>
      </c>
      <c r="E397" t="s">
        <v>5391</v>
      </c>
      <c r="F397" t="s">
        <v>566</v>
      </c>
      <c r="G397" t="s">
        <v>552</v>
      </c>
      <c r="H397" t="s">
        <v>4101</v>
      </c>
      <c r="I397">
        <v>392690</v>
      </c>
      <c r="J397" t="s">
        <v>4103</v>
      </c>
      <c r="K397" t="s">
        <v>4104</v>
      </c>
      <c r="L397" t="s">
        <v>4622</v>
      </c>
      <c r="M397" t="s">
        <v>5392</v>
      </c>
      <c r="N397">
        <v>90000</v>
      </c>
      <c r="O397" t="s">
        <v>931</v>
      </c>
      <c r="P397" t="s">
        <v>932</v>
      </c>
      <c r="Q397" t="s">
        <v>4102</v>
      </c>
      <c r="R397">
        <v>4422008198</v>
      </c>
      <c r="S397" t="s">
        <v>13394</v>
      </c>
      <c r="T397"/>
      <c r="V397" s="14">
        <v>46205</v>
      </c>
      <c r="W397" t="s">
        <v>5394</v>
      </c>
      <c r="X397" s="31">
        <v>46205.472118055557</v>
      </c>
      <c r="AN397" s="14">
        <v>46205</v>
      </c>
      <c r="AO397" t="s">
        <v>5395</v>
      </c>
      <c r="AP397" s="31">
        <v>46205.549212962964</v>
      </c>
      <c r="AT397" s="31">
        <v>46205.549212962964</v>
      </c>
      <c r="AU397" s="14">
        <v>46205</v>
      </c>
      <c r="AV397" t="s">
        <v>5395</v>
      </c>
      <c r="AW397" t="s">
        <v>566</v>
      </c>
      <c r="AX397" t="s">
        <v>678</v>
      </c>
      <c r="AY397" s="14">
        <v>46205</v>
      </c>
      <c r="AZ397" t="s">
        <v>5395</v>
      </c>
      <c r="BA397" s="31">
        <v>46205.549699074072</v>
      </c>
      <c r="BB397" s="14">
        <v>46205</v>
      </c>
      <c r="BC397" t="s">
        <v>933</v>
      </c>
      <c r="BD397" s="31">
        <v>46205.569004629629</v>
      </c>
      <c r="BE397" s="14">
        <v>46205</v>
      </c>
      <c r="BF397" t="s">
        <v>4788</v>
      </c>
      <c r="BG397" s="31">
        <v>46205.577696759261</v>
      </c>
      <c r="BH397" s="14">
        <v>46205</v>
      </c>
      <c r="BI397" t="s">
        <v>997</v>
      </c>
      <c r="BJ397" s="31">
        <v>46205.593668981484</v>
      </c>
      <c r="BK397" s="14">
        <v>46205</v>
      </c>
      <c r="BL397" t="s">
        <v>1043</v>
      </c>
      <c r="BM397" s="31">
        <v>46205.688171296293</v>
      </c>
      <c r="BZ397" s="14">
        <v>46205</v>
      </c>
      <c r="CA397" t="s">
        <v>995</v>
      </c>
      <c r="CB397" s="31">
        <v>46205.721863425926</v>
      </c>
      <c r="CC397" s="14">
        <v>46205</v>
      </c>
      <c r="CD397" t="s">
        <v>995</v>
      </c>
      <c r="CE397" s="31">
        <v>46205.722187500003</v>
      </c>
      <c r="CI397" s="14">
        <v>46205</v>
      </c>
      <c r="CJ397" t="s">
        <v>5396</v>
      </c>
      <c r="CK397" s="31">
        <v>46205.855636574073</v>
      </c>
      <c r="CP397" t="str">
        <f>VLOOKUP(A397,Sheet1!$A$2:$E$221,2,0)</f>
        <v>East Zone</v>
      </c>
    </row>
    <row r="398" spans="1:94" x14ac:dyDescent="0.35">
      <c r="A398" t="s">
        <v>5390</v>
      </c>
      <c r="B398">
        <v>213</v>
      </c>
      <c r="C398" t="s">
        <v>9332</v>
      </c>
      <c r="D398" t="s">
        <v>678</v>
      </c>
      <c r="E398" t="s">
        <v>5391</v>
      </c>
      <c r="F398" t="s">
        <v>566</v>
      </c>
      <c r="G398" t="s">
        <v>552</v>
      </c>
      <c r="H398" t="s">
        <v>4101</v>
      </c>
      <c r="I398">
        <v>392690</v>
      </c>
      <c r="J398" t="s">
        <v>4103</v>
      </c>
      <c r="K398" t="s">
        <v>4104</v>
      </c>
      <c r="L398" t="s">
        <v>4622</v>
      </c>
      <c r="M398" t="s">
        <v>5392</v>
      </c>
      <c r="N398">
        <v>75000</v>
      </c>
      <c r="O398" t="s">
        <v>974</v>
      </c>
      <c r="P398" t="s">
        <v>975</v>
      </c>
      <c r="Q398" t="s">
        <v>5397</v>
      </c>
      <c r="R398">
        <v>7306906962</v>
      </c>
      <c r="S398" t="s">
        <v>13394</v>
      </c>
      <c r="T398"/>
      <c r="V398" s="14">
        <v>46205</v>
      </c>
      <c r="W398" t="s">
        <v>5394</v>
      </c>
      <c r="X398" s="31">
        <v>46205.472141203703</v>
      </c>
      <c r="AN398" s="14">
        <v>46205</v>
      </c>
      <c r="AO398" t="s">
        <v>5396</v>
      </c>
      <c r="AP398" s="31">
        <v>46205.677361111113</v>
      </c>
      <c r="AT398" s="31">
        <v>46205.677361111113</v>
      </c>
      <c r="AU398" s="14">
        <v>46205</v>
      </c>
      <c r="AV398" t="s">
        <v>5396</v>
      </c>
      <c r="AW398" t="s">
        <v>5398</v>
      </c>
      <c r="AX398" t="s">
        <v>677</v>
      </c>
      <c r="AY398" s="14">
        <v>46205</v>
      </c>
      <c r="AZ398" t="s">
        <v>5396</v>
      </c>
      <c r="BA398" s="31">
        <v>46205.677557870367</v>
      </c>
      <c r="BB398" s="14">
        <v>46205</v>
      </c>
      <c r="BC398" t="s">
        <v>5362</v>
      </c>
      <c r="BD398" s="31">
        <v>46205.694432870368</v>
      </c>
      <c r="BE398" s="14">
        <v>46205</v>
      </c>
      <c r="BF398" t="s">
        <v>5362</v>
      </c>
      <c r="BG398" s="31">
        <v>46205.694699074076</v>
      </c>
      <c r="BH398" s="14">
        <v>46205</v>
      </c>
      <c r="BI398" t="s">
        <v>1043</v>
      </c>
      <c r="BJ398" s="31">
        <v>46205.752685185187</v>
      </c>
      <c r="BK398" s="14">
        <v>46205</v>
      </c>
      <c r="BL398" t="s">
        <v>1043</v>
      </c>
      <c r="BM398" s="31">
        <v>46205.752766203703</v>
      </c>
      <c r="BZ398" s="14">
        <v>46205</v>
      </c>
      <c r="CA398" t="s">
        <v>995</v>
      </c>
      <c r="CB398" s="31">
        <v>46205.766956018517</v>
      </c>
      <c r="CC398" s="14">
        <v>46205</v>
      </c>
      <c r="CD398" t="s">
        <v>995</v>
      </c>
      <c r="CE398" s="31">
        <v>46205.767210648148</v>
      </c>
      <c r="CP398" t="str">
        <f>VLOOKUP(A398,Sheet1!$A$2:$E$221,2,0)</f>
        <v>East Zone</v>
      </c>
    </row>
    <row r="399" spans="1:94" x14ac:dyDescent="0.35">
      <c r="A399" t="s">
        <v>5390</v>
      </c>
      <c r="B399">
        <v>213</v>
      </c>
      <c r="C399" t="s">
        <v>9332</v>
      </c>
      <c r="D399" t="s">
        <v>678</v>
      </c>
      <c r="E399" t="s">
        <v>5391</v>
      </c>
      <c r="F399" t="s">
        <v>566</v>
      </c>
      <c r="G399" t="s">
        <v>552</v>
      </c>
      <c r="H399" t="s">
        <v>12015</v>
      </c>
      <c r="I399">
        <v>402682</v>
      </c>
      <c r="J399" t="s">
        <v>5408</v>
      </c>
      <c r="K399" t="s">
        <v>5409</v>
      </c>
      <c r="L399" t="s">
        <v>4622</v>
      </c>
      <c r="M399" t="s">
        <v>12016</v>
      </c>
      <c r="N399">
        <v>45000</v>
      </c>
      <c r="O399" t="s">
        <v>4630</v>
      </c>
      <c r="P399" t="s">
        <v>4631</v>
      </c>
      <c r="Q399" t="s">
        <v>12017</v>
      </c>
      <c r="R399">
        <v>6579314076</v>
      </c>
      <c r="S399" t="s">
        <v>13394</v>
      </c>
      <c r="T399"/>
      <c r="V399" s="14">
        <v>46210</v>
      </c>
      <c r="W399" t="s">
        <v>5411</v>
      </c>
      <c r="X399" s="31">
        <v>46210.461481481485</v>
      </c>
      <c r="AN399" s="14">
        <v>46210</v>
      </c>
      <c r="AO399" t="s">
        <v>5395</v>
      </c>
      <c r="AP399" s="31">
        <v>46210.547337962962</v>
      </c>
      <c r="AT399" s="31">
        <v>46210.547337962962</v>
      </c>
      <c r="AU399" s="14">
        <v>46210</v>
      </c>
      <c r="AV399" t="s">
        <v>5395</v>
      </c>
      <c r="AW399" t="s">
        <v>566</v>
      </c>
      <c r="AX399" t="s">
        <v>678</v>
      </c>
      <c r="AY399" s="14">
        <v>46210</v>
      </c>
      <c r="AZ399" t="s">
        <v>5395</v>
      </c>
      <c r="BA399" s="31">
        <v>46210.548981481479</v>
      </c>
      <c r="BB399" s="14">
        <v>46210</v>
      </c>
      <c r="BC399" t="s">
        <v>933</v>
      </c>
      <c r="BD399" s="31">
        <v>46210.568692129629</v>
      </c>
      <c r="BE399" s="14">
        <v>46210</v>
      </c>
      <c r="BF399" t="s">
        <v>4757</v>
      </c>
      <c r="BG399" s="31">
        <v>46210.61105324074</v>
      </c>
      <c r="BH399" s="14">
        <v>46210</v>
      </c>
      <c r="BI399" t="s">
        <v>994</v>
      </c>
      <c r="BJ399" s="31">
        <v>46210.627650462964</v>
      </c>
      <c r="BK399" s="14">
        <v>46210</v>
      </c>
      <c r="BL399" t="s">
        <v>994</v>
      </c>
      <c r="BM399" s="31">
        <v>46210.627847222226</v>
      </c>
      <c r="BZ399" s="14">
        <v>46210</v>
      </c>
      <c r="CA399" t="s">
        <v>994</v>
      </c>
      <c r="CB399" s="31">
        <v>46210.639386574076</v>
      </c>
      <c r="CC399" s="14">
        <v>46210</v>
      </c>
      <c r="CD399" t="s">
        <v>995</v>
      </c>
      <c r="CE399" s="31">
        <v>46210.669189814813</v>
      </c>
      <c r="CI399" s="14">
        <v>46210</v>
      </c>
      <c r="CJ399" t="s">
        <v>5396</v>
      </c>
      <c r="CK399" s="31">
        <v>46210.765266203707</v>
      </c>
      <c r="CP399" t="str">
        <f>VLOOKUP(A399,Sheet1!$A$2:$E$221,2,0)</f>
        <v>East Zone</v>
      </c>
    </row>
    <row r="400" spans="1:94" x14ac:dyDescent="0.35">
      <c r="A400" t="s">
        <v>5390</v>
      </c>
      <c r="B400">
        <v>213</v>
      </c>
      <c r="C400" t="s">
        <v>9332</v>
      </c>
      <c r="D400" t="s">
        <v>678</v>
      </c>
      <c r="E400" t="s">
        <v>5391</v>
      </c>
      <c r="F400" t="s">
        <v>566</v>
      </c>
      <c r="G400" t="s">
        <v>552</v>
      </c>
      <c r="H400" t="s">
        <v>12018</v>
      </c>
      <c r="I400">
        <v>529556</v>
      </c>
      <c r="J400" t="s">
        <v>4103</v>
      </c>
      <c r="K400" t="s">
        <v>4104</v>
      </c>
      <c r="L400" t="s">
        <v>4622</v>
      </c>
      <c r="M400" t="s">
        <v>12019</v>
      </c>
      <c r="N400">
        <v>90000</v>
      </c>
      <c r="O400" t="s">
        <v>931</v>
      </c>
      <c r="P400" t="s">
        <v>932</v>
      </c>
      <c r="Q400" t="s">
        <v>6217</v>
      </c>
      <c r="R400">
        <v>4844942737</v>
      </c>
      <c r="S400" t="s">
        <v>13394</v>
      </c>
      <c r="T400"/>
      <c r="V400" s="14">
        <v>46210</v>
      </c>
      <c r="W400" t="s">
        <v>5394</v>
      </c>
      <c r="X400" s="31">
        <v>46210.451747685183</v>
      </c>
      <c r="AN400" s="14">
        <v>46210</v>
      </c>
      <c r="AO400" t="s">
        <v>5395</v>
      </c>
      <c r="AP400" s="31">
        <v>46210.517916666664</v>
      </c>
      <c r="AT400" s="31">
        <v>46210.517916666664</v>
      </c>
      <c r="AU400" s="14">
        <v>46210</v>
      </c>
      <c r="AV400" t="s">
        <v>5395</v>
      </c>
      <c r="AW400" t="s">
        <v>566</v>
      </c>
      <c r="AX400" t="s">
        <v>678</v>
      </c>
      <c r="AY400" s="14">
        <v>46210</v>
      </c>
      <c r="AZ400" t="s">
        <v>5395</v>
      </c>
      <c r="BA400" s="31">
        <v>46210.518726851849</v>
      </c>
      <c r="BB400" s="14">
        <v>46210</v>
      </c>
      <c r="BC400" t="s">
        <v>933</v>
      </c>
      <c r="BD400" s="31">
        <v>46210.526354166665</v>
      </c>
      <c r="BE400" s="14">
        <v>46210</v>
      </c>
      <c r="BF400" t="s">
        <v>4965</v>
      </c>
      <c r="BG400" s="31">
        <v>46210.546053240738</v>
      </c>
      <c r="BH400" s="14">
        <v>46210</v>
      </c>
      <c r="BI400" t="s">
        <v>996</v>
      </c>
      <c r="BJ400" s="31">
        <v>46210.604456018518</v>
      </c>
      <c r="BK400" s="14">
        <v>46210</v>
      </c>
      <c r="BL400" t="s">
        <v>996</v>
      </c>
      <c r="BM400" s="31">
        <v>46210.607442129629</v>
      </c>
      <c r="BZ400" s="14">
        <v>46210</v>
      </c>
      <c r="CA400" t="s">
        <v>996</v>
      </c>
      <c r="CB400" s="31">
        <v>46210.619085648148</v>
      </c>
      <c r="CC400" s="14">
        <v>46210</v>
      </c>
      <c r="CD400" t="s">
        <v>995</v>
      </c>
      <c r="CE400" s="31">
        <v>46210.621516203704</v>
      </c>
      <c r="CP400" t="str">
        <f>VLOOKUP(A400,Sheet1!$A$2:$E$221,2,0)</f>
        <v>East Zone</v>
      </c>
    </row>
    <row r="401" spans="1:94" x14ac:dyDescent="0.35">
      <c r="A401" t="s">
        <v>5390</v>
      </c>
      <c r="B401">
        <v>213</v>
      </c>
      <c r="C401" t="s">
        <v>9332</v>
      </c>
      <c r="D401" t="s">
        <v>678</v>
      </c>
      <c r="E401" t="s">
        <v>5391</v>
      </c>
      <c r="F401" t="s">
        <v>566</v>
      </c>
      <c r="G401" t="s">
        <v>552</v>
      </c>
      <c r="H401" t="s">
        <v>5399</v>
      </c>
      <c r="I401">
        <v>552087</v>
      </c>
      <c r="J401" t="s">
        <v>5400</v>
      </c>
      <c r="K401" t="s">
        <v>5401</v>
      </c>
      <c r="L401" t="s">
        <v>4622</v>
      </c>
      <c r="M401" t="s">
        <v>5402</v>
      </c>
      <c r="N401">
        <v>90000</v>
      </c>
      <c r="O401" t="s">
        <v>931</v>
      </c>
      <c r="P401" t="s">
        <v>932</v>
      </c>
      <c r="Q401" t="s">
        <v>5403</v>
      </c>
      <c r="R401">
        <v>7130522915</v>
      </c>
      <c r="S401" t="s">
        <v>13394</v>
      </c>
      <c r="T401"/>
      <c r="V401" s="14">
        <v>46204</v>
      </c>
      <c r="W401" t="s">
        <v>5404</v>
      </c>
      <c r="X401" s="31">
        <v>46204.642060185186</v>
      </c>
      <c r="AN401" s="14">
        <v>46206</v>
      </c>
      <c r="AO401" t="s">
        <v>5395</v>
      </c>
      <c r="AP401" s="31">
        <v>46206.348993055559</v>
      </c>
      <c r="AT401" s="31">
        <v>46206.348993055559</v>
      </c>
      <c r="AU401" s="14">
        <v>46206</v>
      </c>
      <c r="AV401" t="s">
        <v>5395</v>
      </c>
      <c r="AW401" t="s">
        <v>566</v>
      </c>
      <c r="AX401" t="s">
        <v>678</v>
      </c>
      <c r="AY401" s="14">
        <v>46206</v>
      </c>
      <c r="AZ401" t="s">
        <v>5395</v>
      </c>
      <c r="BA401" s="31">
        <v>46206.349872685183</v>
      </c>
      <c r="BB401" s="14">
        <v>46206</v>
      </c>
      <c r="BC401" t="s">
        <v>933</v>
      </c>
      <c r="BD401" s="31">
        <v>46206.389131944445</v>
      </c>
      <c r="BE401" s="14">
        <v>46206</v>
      </c>
      <c r="BF401" t="s">
        <v>4663</v>
      </c>
      <c r="BG401" s="31">
        <v>46206.423159722224</v>
      </c>
      <c r="BH401" s="14">
        <v>46206</v>
      </c>
      <c r="BI401" t="s">
        <v>997</v>
      </c>
      <c r="BJ401" s="31">
        <v>46206.439120370371</v>
      </c>
      <c r="BK401" s="14">
        <v>46206</v>
      </c>
      <c r="BL401" t="s">
        <v>997</v>
      </c>
      <c r="BM401" s="31">
        <v>46206.439375000002</v>
      </c>
      <c r="BZ401" s="14">
        <v>46206</v>
      </c>
      <c r="CA401" t="s">
        <v>997</v>
      </c>
      <c r="CB401" s="31">
        <v>46206.452002314814</v>
      </c>
      <c r="CC401" s="14">
        <v>46206</v>
      </c>
      <c r="CD401" t="s">
        <v>995</v>
      </c>
      <c r="CE401" s="31">
        <v>46206.459143518521</v>
      </c>
      <c r="CI401" s="14">
        <v>46206</v>
      </c>
      <c r="CJ401" t="s">
        <v>5396</v>
      </c>
      <c r="CK401" s="31">
        <v>46206.622152777774</v>
      </c>
      <c r="CP401" t="str">
        <f>VLOOKUP(A401,Sheet1!$A$2:$E$221,2,0)</f>
        <v>East Zone</v>
      </c>
    </row>
    <row r="402" spans="1:94" x14ac:dyDescent="0.35">
      <c r="A402" t="s">
        <v>5390</v>
      </c>
      <c r="B402">
        <v>213</v>
      </c>
      <c r="C402" t="s">
        <v>9332</v>
      </c>
      <c r="D402" t="s">
        <v>678</v>
      </c>
      <c r="E402" t="s">
        <v>5391</v>
      </c>
      <c r="F402" t="s">
        <v>566</v>
      </c>
      <c r="G402" t="s">
        <v>552</v>
      </c>
      <c r="H402" t="s">
        <v>3983</v>
      </c>
      <c r="I402">
        <v>572279</v>
      </c>
      <c r="J402" t="s">
        <v>3701</v>
      </c>
      <c r="K402" t="s">
        <v>3985</v>
      </c>
      <c r="L402" t="s">
        <v>4622</v>
      </c>
      <c r="M402" t="s">
        <v>5405</v>
      </c>
      <c r="N402">
        <v>60000</v>
      </c>
      <c r="O402" t="s">
        <v>982</v>
      </c>
      <c r="P402" t="s">
        <v>983</v>
      </c>
      <c r="Q402" t="s">
        <v>3984</v>
      </c>
      <c r="R402">
        <v>4637281619</v>
      </c>
      <c r="S402" t="s">
        <v>13394</v>
      </c>
      <c r="T402"/>
      <c r="V402" s="14">
        <v>46204</v>
      </c>
      <c r="W402" t="s">
        <v>5406</v>
      </c>
      <c r="X402" s="31">
        <v>46204.485497685186</v>
      </c>
      <c r="AN402" s="14">
        <v>46205</v>
      </c>
      <c r="AO402" t="s">
        <v>5395</v>
      </c>
      <c r="AP402" s="31">
        <v>46205.428703703707</v>
      </c>
      <c r="AT402" s="31">
        <v>46205.428703703707</v>
      </c>
      <c r="AU402" s="14">
        <v>46205</v>
      </c>
      <c r="AV402" t="s">
        <v>5395</v>
      </c>
      <c r="AW402" t="s">
        <v>566</v>
      </c>
      <c r="AX402" t="s">
        <v>678</v>
      </c>
      <c r="AY402" s="14">
        <v>46205</v>
      </c>
      <c r="AZ402" t="s">
        <v>5395</v>
      </c>
      <c r="BA402" s="31">
        <v>46205.429398148146</v>
      </c>
      <c r="BB402" s="14">
        <v>46205</v>
      </c>
      <c r="BC402" t="s">
        <v>933</v>
      </c>
      <c r="BD402" s="31">
        <v>46205.437962962962</v>
      </c>
      <c r="BE402" s="14">
        <v>46205</v>
      </c>
      <c r="BF402" t="s">
        <v>4640</v>
      </c>
      <c r="BG402" s="31">
        <v>46205.449814814812</v>
      </c>
      <c r="BH402" s="14">
        <v>46205</v>
      </c>
      <c r="BI402" t="s">
        <v>996</v>
      </c>
      <c r="BJ402" s="31">
        <v>46205.481099537035</v>
      </c>
      <c r="BK402" s="14">
        <v>46205</v>
      </c>
      <c r="BL402" t="s">
        <v>996</v>
      </c>
      <c r="BM402" s="31">
        <v>46205.482511574075</v>
      </c>
      <c r="BZ402" s="14">
        <v>46205</v>
      </c>
      <c r="CA402" t="s">
        <v>996</v>
      </c>
      <c r="CB402" s="31">
        <v>46205.489004629628</v>
      </c>
      <c r="CC402" s="14">
        <v>46205</v>
      </c>
      <c r="CD402" t="s">
        <v>995</v>
      </c>
      <c r="CE402" s="31">
        <v>46205.515289351853</v>
      </c>
      <c r="CI402" s="14">
        <v>46206</v>
      </c>
      <c r="CJ402" t="s">
        <v>5396</v>
      </c>
      <c r="CK402" s="31">
        <v>46206.485532407409</v>
      </c>
      <c r="CP402" t="str">
        <f>VLOOKUP(A402,Sheet1!$A$2:$E$221,2,0)</f>
        <v>East Zone</v>
      </c>
    </row>
    <row r="403" spans="1:94" x14ac:dyDescent="0.35">
      <c r="A403" t="s">
        <v>5390</v>
      </c>
      <c r="B403">
        <v>213</v>
      </c>
      <c r="C403" t="s">
        <v>9332</v>
      </c>
      <c r="D403" t="s">
        <v>678</v>
      </c>
      <c r="E403" t="s">
        <v>5391</v>
      </c>
      <c r="F403" t="s">
        <v>566</v>
      </c>
      <c r="G403" t="s">
        <v>552</v>
      </c>
      <c r="H403" t="s">
        <v>10137</v>
      </c>
      <c r="I403">
        <v>602887</v>
      </c>
      <c r="J403" t="s">
        <v>5408</v>
      </c>
      <c r="K403" t="s">
        <v>5409</v>
      </c>
      <c r="L403" t="s">
        <v>4622</v>
      </c>
      <c r="M403" t="s">
        <v>10138</v>
      </c>
      <c r="N403">
        <v>70000</v>
      </c>
      <c r="O403" t="s">
        <v>9479</v>
      </c>
      <c r="P403" t="s">
        <v>9480</v>
      </c>
      <c r="Q403" t="s">
        <v>4718</v>
      </c>
      <c r="R403">
        <v>9736317714</v>
      </c>
      <c r="S403" t="s">
        <v>13394</v>
      </c>
      <c r="T403"/>
      <c r="V403" s="14">
        <v>46209</v>
      </c>
      <c r="W403" t="s">
        <v>5411</v>
      </c>
      <c r="X403" s="31">
        <v>46209.588761574072</v>
      </c>
      <c r="AN403" s="14">
        <v>46209</v>
      </c>
      <c r="AO403" t="s">
        <v>5395</v>
      </c>
      <c r="AP403" s="31">
        <v>46209.696793981479</v>
      </c>
      <c r="AT403" s="31">
        <v>46209.696793981479</v>
      </c>
      <c r="AU403" s="14">
        <v>46209</v>
      </c>
      <c r="AV403" t="s">
        <v>5395</v>
      </c>
      <c r="AW403" t="s">
        <v>566</v>
      </c>
      <c r="AX403" t="s">
        <v>678</v>
      </c>
      <c r="AY403" s="14">
        <v>46209</v>
      </c>
      <c r="AZ403" t="s">
        <v>5395</v>
      </c>
      <c r="BA403" s="31">
        <v>46209.697245370371</v>
      </c>
      <c r="BB403" s="14">
        <v>46209</v>
      </c>
      <c r="BC403" t="s">
        <v>933</v>
      </c>
      <c r="BD403" s="31">
        <v>46209.702743055554</v>
      </c>
      <c r="BE403" s="14">
        <v>46209</v>
      </c>
      <c r="BF403" t="s">
        <v>5362</v>
      </c>
      <c r="BG403" s="31">
        <v>46209.744444444441</v>
      </c>
      <c r="BH403" s="14">
        <v>46209</v>
      </c>
      <c r="BI403" t="s">
        <v>994</v>
      </c>
      <c r="BJ403" s="31">
        <v>46209.774641203701</v>
      </c>
      <c r="BK403" s="14">
        <v>46209</v>
      </c>
      <c r="BL403" t="s">
        <v>994</v>
      </c>
      <c r="BM403" s="31">
        <v>46209.774756944447</v>
      </c>
      <c r="BZ403" s="14">
        <v>46209</v>
      </c>
      <c r="CA403" t="s">
        <v>994</v>
      </c>
      <c r="CB403" s="31">
        <v>46209.790335648147</v>
      </c>
      <c r="CC403" s="14">
        <v>46209</v>
      </c>
      <c r="CD403" t="s">
        <v>995</v>
      </c>
      <c r="CE403" s="31">
        <v>46209.793078703704</v>
      </c>
      <c r="CI403" s="14">
        <v>46209</v>
      </c>
      <c r="CJ403" t="s">
        <v>5396</v>
      </c>
      <c r="CK403" s="31">
        <v>46209.842812499999</v>
      </c>
      <c r="CP403" t="str">
        <f>VLOOKUP(A403,Sheet1!$A$2:$E$221,2,0)</f>
        <v>East Zone</v>
      </c>
    </row>
    <row r="404" spans="1:94" x14ac:dyDescent="0.35">
      <c r="A404" t="s">
        <v>5390</v>
      </c>
      <c r="B404">
        <v>213</v>
      </c>
      <c r="C404" t="s">
        <v>9332</v>
      </c>
      <c r="D404" t="s">
        <v>678</v>
      </c>
      <c r="E404" t="s">
        <v>5391</v>
      </c>
      <c r="F404" t="s">
        <v>566</v>
      </c>
      <c r="G404" t="s">
        <v>552</v>
      </c>
      <c r="H404" t="s">
        <v>5407</v>
      </c>
      <c r="I404">
        <v>627877</v>
      </c>
      <c r="J404" t="s">
        <v>5408</v>
      </c>
      <c r="K404" t="s">
        <v>5409</v>
      </c>
      <c r="L404" t="s">
        <v>4622</v>
      </c>
      <c r="M404" t="s">
        <v>5410</v>
      </c>
      <c r="N404">
        <v>77000</v>
      </c>
      <c r="O404" t="s">
        <v>9403</v>
      </c>
      <c r="P404" t="s">
        <v>9404</v>
      </c>
      <c r="Q404" t="s">
        <v>4812</v>
      </c>
      <c r="R404">
        <v>3123446379</v>
      </c>
      <c r="S404" t="s">
        <v>13394</v>
      </c>
      <c r="T404"/>
      <c r="V404" s="14">
        <v>46206</v>
      </c>
      <c r="W404" t="s">
        <v>5411</v>
      </c>
      <c r="X404" s="31">
        <v>46206.597615740742</v>
      </c>
      <c r="AN404" s="14">
        <v>46206</v>
      </c>
      <c r="AO404" t="s">
        <v>5396</v>
      </c>
      <c r="AP404" s="31">
        <v>46206.720277777778</v>
      </c>
      <c r="AT404" s="31">
        <v>46206.720277777778</v>
      </c>
      <c r="AU404" s="14">
        <v>46206</v>
      </c>
      <c r="AV404" t="s">
        <v>5396</v>
      </c>
      <c r="AW404" t="s">
        <v>5398</v>
      </c>
      <c r="AX404" t="s">
        <v>677</v>
      </c>
      <c r="AY404" s="14">
        <v>46206</v>
      </c>
      <c r="AZ404" t="s">
        <v>5396</v>
      </c>
      <c r="BA404" s="31">
        <v>46206.720995370371</v>
      </c>
      <c r="BB404" s="14">
        <v>46206</v>
      </c>
      <c r="BC404" t="s">
        <v>933</v>
      </c>
      <c r="BD404" s="31">
        <v>46206.723310185182</v>
      </c>
      <c r="BE404" s="14">
        <v>46206</v>
      </c>
      <c r="BF404" t="s">
        <v>4808</v>
      </c>
      <c r="BG404" s="31">
        <v>46206.735775462963</v>
      </c>
      <c r="BH404" s="14">
        <v>46206</v>
      </c>
      <c r="BI404" t="s">
        <v>997</v>
      </c>
      <c r="BJ404" s="31">
        <v>46206.757164351853</v>
      </c>
      <c r="BK404" s="14">
        <v>46209</v>
      </c>
      <c r="BL404" t="s">
        <v>1043</v>
      </c>
      <c r="BM404" s="31">
        <v>46209.716157407405</v>
      </c>
      <c r="BN404" s="14">
        <v>46206</v>
      </c>
      <c r="BO404" t="s">
        <v>997</v>
      </c>
      <c r="BP404" s="31">
        <v>46206.758680555555</v>
      </c>
      <c r="BZ404" s="14">
        <v>46209</v>
      </c>
      <c r="CA404" t="s">
        <v>1043</v>
      </c>
      <c r="CB404" s="31">
        <v>46209.72761574074</v>
      </c>
      <c r="CC404" s="14">
        <v>46209</v>
      </c>
      <c r="CD404" t="s">
        <v>1008</v>
      </c>
      <c r="CE404" s="31">
        <v>46209.731030092589</v>
      </c>
      <c r="CI404" s="14">
        <v>46210</v>
      </c>
      <c r="CJ404" t="s">
        <v>5396</v>
      </c>
      <c r="CK404" s="31">
        <v>46210.71665509259</v>
      </c>
      <c r="CP404" t="str">
        <f>VLOOKUP(A404,Sheet1!$A$2:$E$221,2,0)</f>
        <v>East Zone</v>
      </c>
    </row>
    <row r="405" spans="1:94" x14ac:dyDescent="0.35">
      <c r="A405" t="s">
        <v>5412</v>
      </c>
      <c r="B405">
        <v>244</v>
      </c>
      <c r="C405" t="s">
        <v>9332</v>
      </c>
      <c r="D405" t="s">
        <v>678</v>
      </c>
      <c r="E405" t="s">
        <v>425</v>
      </c>
      <c r="F405" t="s">
        <v>426</v>
      </c>
      <c r="G405" t="s">
        <v>135</v>
      </c>
      <c r="H405" t="s">
        <v>5413</v>
      </c>
      <c r="I405">
        <v>72851</v>
      </c>
      <c r="J405" t="s">
        <v>4402</v>
      </c>
      <c r="K405" t="s">
        <v>5414</v>
      </c>
      <c r="L405" t="s">
        <v>4622</v>
      </c>
      <c r="M405" t="s">
        <v>5415</v>
      </c>
      <c r="N405">
        <v>50000</v>
      </c>
      <c r="O405" t="s">
        <v>1134</v>
      </c>
      <c r="P405" t="s">
        <v>1135</v>
      </c>
      <c r="Q405" t="s">
        <v>5416</v>
      </c>
      <c r="R405">
        <v>7824024476</v>
      </c>
      <c r="S405" t="s">
        <v>13394</v>
      </c>
      <c r="T405"/>
      <c r="V405" s="14">
        <v>46205</v>
      </c>
      <c r="W405" t="s">
        <v>5417</v>
      </c>
      <c r="X405" s="31">
        <v>46205.305</v>
      </c>
      <c r="AN405" s="14">
        <v>46206</v>
      </c>
      <c r="AO405" t="s">
        <v>1057</v>
      </c>
      <c r="AP405" s="31">
        <v>46206.546053240738</v>
      </c>
      <c r="AT405" s="31">
        <v>46206.546053240738</v>
      </c>
      <c r="AU405" s="14">
        <v>46206</v>
      </c>
      <c r="AV405" t="s">
        <v>1057</v>
      </c>
      <c r="AW405" t="s">
        <v>426</v>
      </c>
      <c r="AX405" t="s">
        <v>678</v>
      </c>
      <c r="AY405" s="14">
        <v>46206</v>
      </c>
      <c r="AZ405" t="s">
        <v>5417</v>
      </c>
      <c r="BA405" s="31">
        <v>46206.549791666665</v>
      </c>
      <c r="BB405" s="14">
        <v>46206</v>
      </c>
      <c r="BC405" t="s">
        <v>933</v>
      </c>
      <c r="BD405" s="31">
        <v>46206.565949074073</v>
      </c>
      <c r="BE405" s="14">
        <v>46206</v>
      </c>
      <c r="BF405" t="s">
        <v>4663</v>
      </c>
      <c r="BG405" s="31">
        <v>46206.601886574077</v>
      </c>
      <c r="BH405" s="14">
        <v>46206</v>
      </c>
      <c r="BI405" t="s">
        <v>943</v>
      </c>
      <c r="BJ405" s="31">
        <v>46206.641412037039</v>
      </c>
      <c r="BK405" s="14">
        <v>46206</v>
      </c>
      <c r="BL405" t="s">
        <v>943</v>
      </c>
      <c r="BM405" s="31">
        <v>46206.667395833334</v>
      </c>
      <c r="BZ405" s="14">
        <v>46206</v>
      </c>
      <c r="CA405" t="s">
        <v>943</v>
      </c>
      <c r="CB405" s="31">
        <v>46206.67119212963</v>
      </c>
      <c r="CC405" s="14">
        <v>46206</v>
      </c>
      <c r="CD405" t="s">
        <v>944</v>
      </c>
      <c r="CE405" s="31">
        <v>46206.68378472222</v>
      </c>
      <c r="CI405" s="14">
        <v>46206</v>
      </c>
      <c r="CJ405" t="s">
        <v>1058</v>
      </c>
      <c r="CK405" s="31">
        <v>46206.794942129629</v>
      </c>
      <c r="CP405" t="str">
        <f>VLOOKUP(A405,Sheet1!$A$2:$E$221,2,0)</f>
        <v>East Zone</v>
      </c>
    </row>
    <row r="406" spans="1:94" x14ac:dyDescent="0.35">
      <c r="A406" t="s">
        <v>5412</v>
      </c>
      <c r="B406">
        <v>244</v>
      </c>
      <c r="C406" t="s">
        <v>9332</v>
      </c>
      <c r="D406" t="s">
        <v>678</v>
      </c>
      <c r="E406" t="s">
        <v>425</v>
      </c>
      <c r="F406" t="s">
        <v>426</v>
      </c>
      <c r="G406" t="s">
        <v>135</v>
      </c>
      <c r="H406" t="s">
        <v>10139</v>
      </c>
      <c r="I406">
        <v>83302</v>
      </c>
      <c r="J406" t="s">
        <v>5428</v>
      </c>
      <c r="K406" t="s">
        <v>5429</v>
      </c>
      <c r="L406" t="s">
        <v>4622</v>
      </c>
      <c r="M406" t="s">
        <v>10140</v>
      </c>
      <c r="N406">
        <v>50000</v>
      </c>
      <c r="O406" t="s">
        <v>9497</v>
      </c>
      <c r="P406" t="s">
        <v>9498</v>
      </c>
      <c r="Q406" t="s">
        <v>10064</v>
      </c>
      <c r="R406">
        <v>2535131911</v>
      </c>
      <c r="S406" t="s">
        <v>13394</v>
      </c>
      <c r="T406"/>
      <c r="V406" s="14">
        <v>46209</v>
      </c>
      <c r="W406" t="s">
        <v>5432</v>
      </c>
      <c r="X406" s="31">
        <v>46209.435358796298</v>
      </c>
      <c r="AN406" s="14">
        <v>46209</v>
      </c>
      <c r="AO406" t="s">
        <v>1057</v>
      </c>
      <c r="AP406" s="31">
        <v>46209.564398148148</v>
      </c>
      <c r="AT406" s="31">
        <v>46209.564398148148</v>
      </c>
      <c r="AU406" s="14">
        <v>46209</v>
      </c>
      <c r="AV406" t="s">
        <v>1057</v>
      </c>
      <c r="AW406" t="s">
        <v>426</v>
      </c>
      <c r="AX406" t="s">
        <v>678</v>
      </c>
      <c r="AY406" s="14">
        <v>46209</v>
      </c>
      <c r="AZ406" t="s">
        <v>5435</v>
      </c>
      <c r="BA406" s="31">
        <v>46209.616701388892</v>
      </c>
      <c r="BB406" s="14">
        <v>46209</v>
      </c>
      <c r="BC406" t="s">
        <v>933</v>
      </c>
      <c r="BD406" s="31">
        <v>46209.619710648149</v>
      </c>
      <c r="BE406" s="14">
        <v>46209</v>
      </c>
      <c r="BF406" t="s">
        <v>4701</v>
      </c>
      <c r="BG406" s="31">
        <v>46209.655902777777</v>
      </c>
      <c r="BH406" s="14">
        <v>46209</v>
      </c>
      <c r="BI406" t="s">
        <v>1028</v>
      </c>
      <c r="BJ406" s="31">
        <v>46209.687152777777</v>
      </c>
      <c r="BK406" s="14">
        <v>46209</v>
      </c>
      <c r="BL406" t="s">
        <v>1028</v>
      </c>
      <c r="BM406" s="31">
        <v>46209.688032407408</v>
      </c>
      <c r="BZ406" s="14">
        <v>46209</v>
      </c>
      <c r="CA406" t="s">
        <v>1028</v>
      </c>
      <c r="CB406" s="31">
        <v>46209.695775462962</v>
      </c>
      <c r="CC406" s="14">
        <v>46209</v>
      </c>
      <c r="CD406" t="s">
        <v>944</v>
      </c>
      <c r="CE406" s="31">
        <v>46209.701226851852</v>
      </c>
      <c r="CI406" s="14">
        <v>46209</v>
      </c>
      <c r="CJ406" t="s">
        <v>1058</v>
      </c>
      <c r="CK406" s="31">
        <v>46209.82912037037</v>
      </c>
      <c r="CP406" t="str">
        <f>VLOOKUP(A406,Sheet1!$A$2:$E$221,2,0)</f>
        <v>East Zone</v>
      </c>
    </row>
    <row r="407" spans="1:94" x14ac:dyDescent="0.35">
      <c r="A407" t="s">
        <v>5412</v>
      </c>
      <c r="B407">
        <v>244</v>
      </c>
      <c r="C407" t="s">
        <v>9332</v>
      </c>
      <c r="D407" t="s">
        <v>678</v>
      </c>
      <c r="E407" t="s">
        <v>425</v>
      </c>
      <c r="F407" t="s">
        <v>426</v>
      </c>
      <c r="G407" t="s">
        <v>135</v>
      </c>
      <c r="H407" t="s">
        <v>12022</v>
      </c>
      <c r="I407">
        <v>212922</v>
      </c>
      <c r="J407" t="s">
        <v>2516</v>
      </c>
      <c r="K407" t="s">
        <v>2517</v>
      </c>
      <c r="L407" t="s">
        <v>4622</v>
      </c>
      <c r="M407" t="s">
        <v>12023</v>
      </c>
      <c r="N407">
        <v>45000</v>
      </c>
      <c r="O407" t="s">
        <v>1036</v>
      </c>
      <c r="P407" t="s">
        <v>1037</v>
      </c>
      <c r="Q407" t="s">
        <v>1789</v>
      </c>
      <c r="R407">
        <v>9548344512</v>
      </c>
      <c r="S407" t="s">
        <v>13394</v>
      </c>
      <c r="T407"/>
      <c r="V407" s="14">
        <v>46210</v>
      </c>
      <c r="W407" t="s">
        <v>5452</v>
      </c>
      <c r="X407" s="31">
        <v>46210.655462962961</v>
      </c>
      <c r="AN407" s="14">
        <v>46210</v>
      </c>
      <c r="AO407" t="s">
        <v>1057</v>
      </c>
      <c r="AP407" s="31">
        <v>46210.6952662037</v>
      </c>
      <c r="AT407" s="31">
        <v>46210.6952662037</v>
      </c>
      <c r="AU407" s="14">
        <v>46210</v>
      </c>
      <c r="AV407" t="s">
        <v>1057</v>
      </c>
      <c r="AW407" t="s">
        <v>426</v>
      </c>
      <c r="AX407" t="s">
        <v>678</v>
      </c>
      <c r="AY407" s="14">
        <v>46210</v>
      </c>
      <c r="AZ407" t="s">
        <v>5452</v>
      </c>
      <c r="BA407" s="31">
        <v>46210.697881944441</v>
      </c>
      <c r="BB407" s="14">
        <v>46210</v>
      </c>
      <c r="BC407" t="s">
        <v>933</v>
      </c>
      <c r="BD407" s="31">
        <v>46210.703935185185</v>
      </c>
      <c r="BE407" s="14">
        <v>46210</v>
      </c>
      <c r="BF407" t="s">
        <v>4788</v>
      </c>
      <c r="BG407" s="31">
        <v>46210.737835648149</v>
      </c>
      <c r="BH407" s="14">
        <v>46210</v>
      </c>
      <c r="BI407" t="s">
        <v>1028</v>
      </c>
      <c r="BJ407" s="31">
        <v>46210.807905092595</v>
      </c>
      <c r="BK407" s="14">
        <v>46210</v>
      </c>
      <c r="BL407" t="s">
        <v>1028</v>
      </c>
      <c r="BM407" s="31">
        <v>46210.80982638889</v>
      </c>
      <c r="BZ407" s="14">
        <v>46210</v>
      </c>
      <c r="CA407" t="s">
        <v>1028</v>
      </c>
      <c r="CB407" s="31">
        <v>46210.814305555556</v>
      </c>
      <c r="CC407" s="14">
        <v>46210</v>
      </c>
      <c r="CD407" t="s">
        <v>944</v>
      </c>
      <c r="CE407" s="31">
        <v>46210.818414351852</v>
      </c>
      <c r="CI407" s="14">
        <v>46210</v>
      </c>
      <c r="CJ407" t="s">
        <v>1058</v>
      </c>
      <c r="CK407" s="31">
        <v>46210.834166666667</v>
      </c>
      <c r="CP407" t="str">
        <f>VLOOKUP(A407,Sheet1!$A$2:$E$221,2,0)</f>
        <v>East Zone</v>
      </c>
    </row>
    <row r="408" spans="1:94" x14ac:dyDescent="0.35">
      <c r="A408" t="s">
        <v>5412</v>
      </c>
      <c r="B408">
        <v>244</v>
      </c>
      <c r="C408" t="s">
        <v>9332</v>
      </c>
      <c r="D408" t="s">
        <v>678</v>
      </c>
      <c r="E408" t="s">
        <v>425</v>
      </c>
      <c r="F408" t="s">
        <v>426</v>
      </c>
      <c r="G408" t="s">
        <v>135</v>
      </c>
      <c r="H408" t="s">
        <v>12024</v>
      </c>
      <c r="I408">
        <v>229021</v>
      </c>
      <c r="J408" t="s">
        <v>5428</v>
      </c>
      <c r="K408" t="s">
        <v>5429</v>
      </c>
      <c r="L408" t="s">
        <v>4622</v>
      </c>
      <c r="M408" t="s">
        <v>12025</v>
      </c>
      <c r="N408">
        <v>45000</v>
      </c>
      <c r="O408" t="s">
        <v>1036</v>
      </c>
      <c r="P408" t="s">
        <v>1037</v>
      </c>
      <c r="Q408" t="s">
        <v>5444</v>
      </c>
      <c r="R408">
        <v>4218668771</v>
      </c>
      <c r="S408" t="s">
        <v>13394</v>
      </c>
      <c r="T408"/>
      <c r="V408" s="14">
        <v>46210</v>
      </c>
      <c r="W408" t="s">
        <v>5432</v>
      </c>
      <c r="X408" s="31">
        <v>46210.664120370369</v>
      </c>
      <c r="AN408" s="14">
        <v>46210</v>
      </c>
      <c r="AO408" t="s">
        <v>1057</v>
      </c>
      <c r="AP408" s="31">
        <v>46210.729189814818</v>
      </c>
      <c r="AT408" s="31">
        <v>46210.729189814818</v>
      </c>
      <c r="AU408" s="14">
        <v>46210</v>
      </c>
      <c r="AV408" t="s">
        <v>1057</v>
      </c>
      <c r="AW408" t="s">
        <v>426</v>
      </c>
      <c r="AX408" t="s">
        <v>678</v>
      </c>
      <c r="AY408" s="14">
        <v>46210</v>
      </c>
      <c r="AZ408" t="s">
        <v>5432</v>
      </c>
      <c r="BA408" s="31">
        <v>46210.735856481479</v>
      </c>
      <c r="BB408" s="14">
        <v>46210</v>
      </c>
      <c r="BC408" t="s">
        <v>933</v>
      </c>
      <c r="BD408" s="31">
        <v>46210.738981481481</v>
      </c>
      <c r="BE408" s="14">
        <v>46210</v>
      </c>
      <c r="BF408" t="s">
        <v>4663</v>
      </c>
      <c r="BG408" s="31">
        <v>46210.748611111114</v>
      </c>
      <c r="BH408" s="14">
        <v>46210</v>
      </c>
      <c r="BI408" t="s">
        <v>1028</v>
      </c>
      <c r="BJ408" s="31">
        <v>46210.810046296298</v>
      </c>
      <c r="BN408" s="14">
        <v>46210</v>
      </c>
      <c r="BO408" t="s">
        <v>1028</v>
      </c>
      <c r="BP408" s="31">
        <v>46210.810729166667</v>
      </c>
      <c r="CP408" t="str">
        <f>VLOOKUP(A408,Sheet1!$A$2:$E$221,2,0)</f>
        <v>East Zone</v>
      </c>
    </row>
    <row r="409" spans="1:94" x14ac:dyDescent="0.35">
      <c r="A409" t="s">
        <v>5412</v>
      </c>
      <c r="B409">
        <v>244</v>
      </c>
      <c r="C409" t="s">
        <v>9332</v>
      </c>
      <c r="D409" t="s">
        <v>678</v>
      </c>
      <c r="E409" t="s">
        <v>425</v>
      </c>
      <c r="F409" t="s">
        <v>426</v>
      </c>
      <c r="G409" t="s">
        <v>135</v>
      </c>
      <c r="H409" t="s">
        <v>2995</v>
      </c>
      <c r="I409">
        <v>231512</v>
      </c>
      <c r="J409" t="s">
        <v>2509</v>
      </c>
      <c r="K409" t="s">
        <v>2510</v>
      </c>
      <c r="L409" t="s">
        <v>4622</v>
      </c>
      <c r="M409" t="s">
        <v>5418</v>
      </c>
      <c r="N409">
        <v>85000</v>
      </c>
      <c r="O409" t="s">
        <v>1110</v>
      </c>
      <c r="P409" t="s">
        <v>1111</v>
      </c>
      <c r="Q409" t="s">
        <v>5419</v>
      </c>
      <c r="R409">
        <v>2409277409</v>
      </c>
      <c r="S409" t="s">
        <v>13394</v>
      </c>
      <c r="T409"/>
      <c r="V409" s="14">
        <v>46205</v>
      </c>
      <c r="W409" t="s">
        <v>5420</v>
      </c>
      <c r="X409" s="31">
        <v>46205.665405092594</v>
      </c>
      <c r="AN409" s="14">
        <v>46205</v>
      </c>
      <c r="AO409" t="s">
        <v>1057</v>
      </c>
      <c r="AP409" s="31">
        <v>46205.693611111114</v>
      </c>
      <c r="AT409" s="31">
        <v>46205.693611111114</v>
      </c>
      <c r="AU409" s="14">
        <v>46205</v>
      </c>
      <c r="AV409" t="s">
        <v>1057</v>
      </c>
      <c r="AW409" t="s">
        <v>426</v>
      </c>
      <c r="AX409" t="s">
        <v>678</v>
      </c>
      <c r="AY409" s="14">
        <v>46205</v>
      </c>
      <c r="AZ409" t="s">
        <v>5420</v>
      </c>
      <c r="BA409" s="31">
        <v>46205.765844907408</v>
      </c>
      <c r="BB409" s="14">
        <v>46205</v>
      </c>
      <c r="BC409" t="s">
        <v>4676</v>
      </c>
      <c r="BD409" s="31">
        <v>46205.797858796293</v>
      </c>
      <c r="BE409" s="14">
        <v>46205</v>
      </c>
      <c r="BF409" t="s">
        <v>4676</v>
      </c>
      <c r="BG409" s="31">
        <v>46205.797974537039</v>
      </c>
      <c r="BH409" s="14">
        <v>46205</v>
      </c>
      <c r="BI409" t="s">
        <v>937</v>
      </c>
      <c r="BJ409" s="31">
        <v>46205.822534722225</v>
      </c>
      <c r="BK409" s="14">
        <v>46205</v>
      </c>
      <c r="BL409" t="s">
        <v>937</v>
      </c>
      <c r="BM409" s="31">
        <v>46205.848460648151</v>
      </c>
      <c r="BN409" s="14">
        <v>46205</v>
      </c>
      <c r="BO409" t="s">
        <v>937</v>
      </c>
      <c r="BP409" s="31">
        <v>46205.823460648149</v>
      </c>
      <c r="BZ409" s="14">
        <v>46205</v>
      </c>
      <c r="CA409" t="s">
        <v>937</v>
      </c>
      <c r="CB409" s="31">
        <v>46205.861504629633</v>
      </c>
      <c r="CC409" s="14">
        <v>46205</v>
      </c>
      <c r="CD409" t="s">
        <v>938</v>
      </c>
      <c r="CE409" s="31">
        <v>46205.864641203705</v>
      </c>
      <c r="CI409" s="14">
        <v>46205</v>
      </c>
      <c r="CJ409" t="s">
        <v>1058</v>
      </c>
      <c r="CK409" s="31">
        <v>46205.876261574071</v>
      </c>
      <c r="CP409" t="str">
        <f>VLOOKUP(A409,Sheet1!$A$2:$E$221,2,0)</f>
        <v>East Zone</v>
      </c>
    </row>
    <row r="410" spans="1:94" x14ac:dyDescent="0.35">
      <c r="A410" t="s">
        <v>5412</v>
      </c>
      <c r="B410">
        <v>244</v>
      </c>
      <c r="C410" t="s">
        <v>9332</v>
      </c>
      <c r="D410" t="s">
        <v>678</v>
      </c>
      <c r="E410" t="s">
        <v>425</v>
      </c>
      <c r="F410" t="s">
        <v>426</v>
      </c>
      <c r="G410" t="s">
        <v>135</v>
      </c>
      <c r="H410" t="s">
        <v>10141</v>
      </c>
      <c r="I410">
        <v>256343</v>
      </c>
      <c r="J410" t="s">
        <v>2516</v>
      </c>
      <c r="K410" t="s">
        <v>2517</v>
      </c>
      <c r="L410" t="s">
        <v>4622</v>
      </c>
      <c r="M410" t="s">
        <v>10142</v>
      </c>
      <c r="N410">
        <v>45000</v>
      </c>
      <c r="O410" t="s">
        <v>10081</v>
      </c>
      <c r="P410" t="s">
        <v>10082</v>
      </c>
      <c r="Q410" t="s">
        <v>1216</v>
      </c>
      <c r="R410">
        <v>9834402506</v>
      </c>
      <c r="S410" t="s">
        <v>13394</v>
      </c>
      <c r="T410"/>
      <c r="V410" s="14">
        <v>46209</v>
      </c>
      <c r="W410" t="s">
        <v>5452</v>
      </c>
      <c r="X410" s="31">
        <v>46209.479768518519</v>
      </c>
      <c r="AN410" s="14">
        <v>46209</v>
      </c>
      <c r="AO410" t="s">
        <v>1057</v>
      </c>
      <c r="AP410" s="31">
        <v>46209.614664351851</v>
      </c>
      <c r="AT410" s="31">
        <v>46209.614664351851</v>
      </c>
      <c r="AU410" s="14">
        <v>46209</v>
      </c>
      <c r="AV410" t="s">
        <v>1057</v>
      </c>
      <c r="AW410" t="s">
        <v>426</v>
      </c>
      <c r="AX410" t="s">
        <v>678</v>
      </c>
      <c r="AY410" s="14">
        <v>46209</v>
      </c>
      <c r="AZ410" t="s">
        <v>5452</v>
      </c>
      <c r="BA410" s="31">
        <v>46209.615798611114</v>
      </c>
      <c r="BB410" s="14">
        <v>46209</v>
      </c>
      <c r="BC410" t="s">
        <v>933</v>
      </c>
      <c r="BD410" s="31">
        <v>46209.619722222225</v>
      </c>
      <c r="BE410" s="14">
        <v>46209</v>
      </c>
      <c r="BF410" t="s">
        <v>4701</v>
      </c>
      <c r="BG410" s="31">
        <v>46209.655057870368</v>
      </c>
      <c r="BH410" s="14">
        <v>46209</v>
      </c>
      <c r="BI410" t="s">
        <v>1028</v>
      </c>
      <c r="BJ410" s="31">
        <v>46209.678668981483</v>
      </c>
      <c r="BK410" s="14">
        <v>46209</v>
      </c>
      <c r="BL410" t="s">
        <v>1028</v>
      </c>
      <c r="BM410" s="31">
        <v>46209.680648148147</v>
      </c>
      <c r="BZ410" s="14">
        <v>46209</v>
      </c>
      <c r="CA410" t="s">
        <v>1028</v>
      </c>
      <c r="CB410" s="31">
        <v>46209.692395833335</v>
      </c>
      <c r="CC410" s="14">
        <v>46209</v>
      </c>
      <c r="CD410" t="s">
        <v>944</v>
      </c>
      <c r="CE410" s="31">
        <v>46209.701354166667</v>
      </c>
      <c r="CI410" s="14">
        <v>46209</v>
      </c>
      <c r="CJ410" t="s">
        <v>1058</v>
      </c>
      <c r="CK410" s="31">
        <v>46209.805925925924</v>
      </c>
      <c r="CP410" t="str">
        <f>VLOOKUP(A410,Sheet1!$A$2:$E$221,2,0)</f>
        <v>East Zone</v>
      </c>
    </row>
    <row r="411" spans="1:94" x14ac:dyDescent="0.35">
      <c r="A411" t="s">
        <v>5412</v>
      </c>
      <c r="B411">
        <v>244</v>
      </c>
      <c r="C411" t="s">
        <v>9332</v>
      </c>
      <c r="D411" t="s">
        <v>678</v>
      </c>
      <c r="E411" t="s">
        <v>425</v>
      </c>
      <c r="F411" t="s">
        <v>426</v>
      </c>
      <c r="G411" t="s">
        <v>135</v>
      </c>
      <c r="H411" t="s">
        <v>10141</v>
      </c>
      <c r="I411">
        <v>256343</v>
      </c>
      <c r="J411" t="s">
        <v>2516</v>
      </c>
      <c r="K411" t="s">
        <v>2517</v>
      </c>
      <c r="L411" t="s">
        <v>4622</v>
      </c>
      <c r="M411" t="s">
        <v>10142</v>
      </c>
      <c r="N411">
        <v>45000</v>
      </c>
      <c r="O411" t="s">
        <v>10081</v>
      </c>
      <c r="P411" t="s">
        <v>10082</v>
      </c>
      <c r="Q411" t="s">
        <v>5078</v>
      </c>
      <c r="R411">
        <v>6289897177</v>
      </c>
      <c r="S411" t="s">
        <v>13394</v>
      </c>
      <c r="T411"/>
      <c r="V411" s="14">
        <v>46209</v>
      </c>
      <c r="W411" t="s">
        <v>5452</v>
      </c>
      <c r="X411" s="31">
        <v>46209.479745370372</v>
      </c>
      <c r="AN411" s="14">
        <v>46209</v>
      </c>
      <c r="AO411" t="s">
        <v>1057</v>
      </c>
      <c r="AP411" s="31">
        <v>46209.614687499998</v>
      </c>
      <c r="AT411" s="31">
        <v>46209.614687499998</v>
      </c>
      <c r="AU411" s="14">
        <v>46209</v>
      </c>
      <c r="AV411" t="s">
        <v>1057</v>
      </c>
      <c r="AW411" t="s">
        <v>426</v>
      </c>
      <c r="AX411" t="s">
        <v>678</v>
      </c>
      <c r="AY411" s="14">
        <v>46209</v>
      </c>
      <c r="AZ411" t="s">
        <v>5452</v>
      </c>
      <c r="BA411" s="31">
        <v>46209.61577546296</v>
      </c>
      <c r="BB411" s="14">
        <v>46209</v>
      </c>
      <c r="BC411" t="s">
        <v>933</v>
      </c>
      <c r="BD411" s="31">
        <v>46209.619722222225</v>
      </c>
      <c r="BE411" s="14">
        <v>46209</v>
      </c>
      <c r="BF411" t="s">
        <v>4701</v>
      </c>
      <c r="BG411" s="31">
        <v>46209.655069444445</v>
      </c>
      <c r="BH411" s="14">
        <v>46209</v>
      </c>
      <c r="BI411" t="s">
        <v>1028</v>
      </c>
      <c r="BJ411" s="31">
        <v>46209.67869212963</v>
      </c>
      <c r="BK411" s="14">
        <v>46209</v>
      </c>
      <c r="BL411" t="s">
        <v>1028</v>
      </c>
      <c r="BM411" s="31">
        <v>46209.680659722224</v>
      </c>
      <c r="BZ411" s="14">
        <v>46209</v>
      </c>
      <c r="CA411" t="s">
        <v>1028</v>
      </c>
      <c r="CB411" s="31">
        <v>46209.692407407405</v>
      </c>
      <c r="CC411" s="14">
        <v>46209</v>
      </c>
      <c r="CD411" t="s">
        <v>944</v>
      </c>
      <c r="CE411" s="31">
        <v>46209.701354166667</v>
      </c>
      <c r="CI411" s="14">
        <v>46209</v>
      </c>
      <c r="CJ411" t="s">
        <v>1058</v>
      </c>
      <c r="CK411" s="31">
        <v>46209.805925925924</v>
      </c>
      <c r="CP411" t="str">
        <f>VLOOKUP(A411,Sheet1!$A$2:$E$221,2,0)</f>
        <v>East Zone</v>
      </c>
    </row>
    <row r="412" spans="1:94" x14ac:dyDescent="0.35">
      <c r="A412" t="s">
        <v>5412</v>
      </c>
      <c r="B412">
        <v>244</v>
      </c>
      <c r="C412" t="s">
        <v>9332</v>
      </c>
      <c r="D412" t="s">
        <v>678</v>
      </c>
      <c r="E412" t="s">
        <v>425</v>
      </c>
      <c r="F412" t="s">
        <v>426</v>
      </c>
      <c r="G412" t="s">
        <v>135</v>
      </c>
      <c r="H412" t="s">
        <v>12026</v>
      </c>
      <c r="I412">
        <v>261277</v>
      </c>
      <c r="J412" t="s">
        <v>5455</v>
      </c>
      <c r="K412" t="s">
        <v>5456</v>
      </c>
      <c r="L412" t="s">
        <v>4622</v>
      </c>
      <c r="M412" t="s">
        <v>12027</v>
      </c>
      <c r="N412">
        <v>70000</v>
      </c>
      <c r="O412" t="s">
        <v>1362</v>
      </c>
      <c r="P412" t="s">
        <v>1363</v>
      </c>
      <c r="Q412" t="s">
        <v>12028</v>
      </c>
      <c r="R412">
        <v>7723689272</v>
      </c>
      <c r="S412" t="s">
        <v>13394</v>
      </c>
      <c r="T412"/>
      <c r="V412" s="14">
        <v>46210</v>
      </c>
      <c r="W412" t="s">
        <v>5445</v>
      </c>
      <c r="X412" s="31">
        <v>46210.609363425923</v>
      </c>
      <c r="AN412" s="14">
        <v>46210</v>
      </c>
      <c r="AO412" t="s">
        <v>1057</v>
      </c>
      <c r="AP412" s="31">
        <v>46210.643379629626</v>
      </c>
      <c r="AT412" s="31">
        <v>46210.643379629626</v>
      </c>
      <c r="AU412" s="14">
        <v>46210</v>
      </c>
      <c r="AV412" t="s">
        <v>1057</v>
      </c>
      <c r="AW412" t="s">
        <v>426</v>
      </c>
      <c r="AX412" t="s">
        <v>678</v>
      </c>
      <c r="AY412" s="14">
        <v>46210</v>
      </c>
      <c r="AZ412" t="s">
        <v>5445</v>
      </c>
      <c r="BA412" s="31">
        <v>46210.653391203705</v>
      </c>
      <c r="BB412" s="14">
        <v>46210</v>
      </c>
      <c r="BC412" t="s">
        <v>933</v>
      </c>
      <c r="BD412" s="31">
        <v>46210.662349537037</v>
      </c>
      <c r="BE412" s="14">
        <v>46210</v>
      </c>
      <c r="BF412" t="s">
        <v>4788</v>
      </c>
      <c r="BG412" s="31">
        <v>46210.68241898148</v>
      </c>
      <c r="BH412" s="14">
        <v>46210</v>
      </c>
      <c r="BI412" t="s">
        <v>1028</v>
      </c>
      <c r="BJ412" s="31">
        <v>46210.75136574074</v>
      </c>
      <c r="BK412" s="14">
        <v>46210</v>
      </c>
      <c r="BL412" t="s">
        <v>1028</v>
      </c>
      <c r="BM412" s="31">
        <v>46210.75340277778</v>
      </c>
      <c r="BZ412" s="14">
        <v>46210</v>
      </c>
      <c r="CA412" t="s">
        <v>1028</v>
      </c>
      <c r="CB412" s="31">
        <v>46210.766944444447</v>
      </c>
      <c r="CC412" s="14">
        <v>46210</v>
      </c>
      <c r="CD412" t="s">
        <v>944</v>
      </c>
      <c r="CE412" s="31">
        <v>46210.779085648152</v>
      </c>
      <c r="CI412" s="14">
        <v>46210</v>
      </c>
      <c r="CJ412" t="s">
        <v>1058</v>
      </c>
      <c r="CK412" s="31">
        <v>46210.840381944443</v>
      </c>
      <c r="CP412" t="str">
        <f>VLOOKUP(A412,Sheet1!$A$2:$E$221,2,0)</f>
        <v>East Zone</v>
      </c>
    </row>
    <row r="413" spans="1:94" x14ac:dyDescent="0.35">
      <c r="A413" t="s">
        <v>5412</v>
      </c>
      <c r="B413">
        <v>244</v>
      </c>
      <c r="C413" t="s">
        <v>9332</v>
      </c>
      <c r="D413" t="s">
        <v>678</v>
      </c>
      <c r="E413" t="s">
        <v>425</v>
      </c>
      <c r="F413" t="s">
        <v>426</v>
      </c>
      <c r="G413" t="s">
        <v>135</v>
      </c>
      <c r="H413" t="s">
        <v>5421</v>
      </c>
      <c r="I413">
        <v>264737</v>
      </c>
      <c r="J413" t="s">
        <v>5422</v>
      </c>
      <c r="K413" t="s">
        <v>5423</v>
      </c>
      <c r="L413" t="s">
        <v>4622</v>
      </c>
      <c r="M413" t="s">
        <v>5424</v>
      </c>
      <c r="N413">
        <v>50000</v>
      </c>
      <c r="O413" t="s">
        <v>1034</v>
      </c>
      <c r="P413" t="s">
        <v>1035</v>
      </c>
      <c r="Q413" t="s">
        <v>5425</v>
      </c>
      <c r="R413">
        <v>1432007865</v>
      </c>
      <c r="S413" t="s">
        <v>13394</v>
      </c>
      <c r="T413"/>
      <c r="V413" s="14">
        <v>46206</v>
      </c>
      <c r="W413" t="s">
        <v>5426</v>
      </c>
      <c r="X413" s="31">
        <v>46206.625856481478</v>
      </c>
      <c r="AN413" s="14">
        <v>46206</v>
      </c>
      <c r="AO413" t="s">
        <v>1057</v>
      </c>
      <c r="AP413" s="31">
        <v>46206.66034722222</v>
      </c>
      <c r="AT413" s="31">
        <v>46206.66034722222</v>
      </c>
      <c r="AU413" s="14">
        <v>46206</v>
      </c>
      <c r="AV413" t="s">
        <v>1057</v>
      </c>
      <c r="AW413" t="s">
        <v>426</v>
      </c>
      <c r="AX413" t="s">
        <v>678</v>
      </c>
      <c r="AY413" s="14">
        <v>46206</v>
      </c>
      <c r="AZ413" t="s">
        <v>5426</v>
      </c>
      <c r="BA413" s="31">
        <v>46206.695787037039</v>
      </c>
      <c r="BB413" s="14">
        <v>46206</v>
      </c>
      <c r="BC413" t="s">
        <v>933</v>
      </c>
      <c r="BD413" s="31">
        <v>46206.707569444443</v>
      </c>
      <c r="BE413" s="14">
        <v>46206</v>
      </c>
      <c r="BF413" t="s">
        <v>4663</v>
      </c>
      <c r="BG413" s="31">
        <v>46206.73332175926</v>
      </c>
      <c r="BH413" s="14">
        <v>46206</v>
      </c>
      <c r="BI413" t="s">
        <v>955</v>
      </c>
      <c r="BJ413" s="31">
        <v>46206.743981481479</v>
      </c>
      <c r="BK413" s="14">
        <v>46206</v>
      </c>
      <c r="BL413" t="s">
        <v>955</v>
      </c>
      <c r="BM413" s="31">
        <v>46206.744826388887</v>
      </c>
      <c r="BZ413" s="14">
        <v>46206</v>
      </c>
      <c r="CA413" t="s">
        <v>955</v>
      </c>
      <c r="CB413" s="31">
        <v>46206.754317129627</v>
      </c>
      <c r="CC413" s="14">
        <v>46206</v>
      </c>
      <c r="CD413" t="s">
        <v>944</v>
      </c>
      <c r="CE413" s="31">
        <v>46206.762442129628</v>
      </c>
      <c r="CI413" s="14">
        <v>46206</v>
      </c>
      <c r="CJ413" t="s">
        <v>1058</v>
      </c>
      <c r="CK413" s="31">
        <v>46206.870405092595</v>
      </c>
      <c r="CP413" t="str">
        <f>VLOOKUP(A413,Sheet1!$A$2:$E$221,2,0)</f>
        <v>East Zone</v>
      </c>
    </row>
    <row r="414" spans="1:94" x14ac:dyDescent="0.35">
      <c r="A414" t="s">
        <v>5412</v>
      </c>
      <c r="B414">
        <v>244</v>
      </c>
      <c r="C414" t="s">
        <v>9332</v>
      </c>
      <c r="D414" t="s">
        <v>678</v>
      </c>
      <c r="E414" t="s">
        <v>425</v>
      </c>
      <c r="F414" t="s">
        <v>426</v>
      </c>
      <c r="G414" t="s">
        <v>135</v>
      </c>
      <c r="H414" t="s">
        <v>5427</v>
      </c>
      <c r="I414">
        <v>265437</v>
      </c>
      <c r="J414" t="s">
        <v>5428</v>
      </c>
      <c r="K414" t="s">
        <v>5429</v>
      </c>
      <c r="L414" t="s">
        <v>4622</v>
      </c>
      <c r="M414" t="s">
        <v>5430</v>
      </c>
      <c r="N414">
        <v>45000</v>
      </c>
      <c r="O414" t="s">
        <v>1036</v>
      </c>
      <c r="P414" t="s">
        <v>1037</v>
      </c>
      <c r="Q414" t="s">
        <v>5431</v>
      </c>
      <c r="R414">
        <v>5138198305</v>
      </c>
      <c r="S414" t="s">
        <v>13394</v>
      </c>
      <c r="T414"/>
      <c r="V414" s="14">
        <v>46205</v>
      </c>
      <c r="W414" t="s">
        <v>5432</v>
      </c>
      <c r="X414" s="31">
        <v>46205.558182870373</v>
      </c>
      <c r="AN414" s="14">
        <v>46205</v>
      </c>
      <c r="AO414" t="s">
        <v>1057</v>
      </c>
      <c r="AP414" s="31">
        <v>46205.654791666668</v>
      </c>
      <c r="AT414" s="31">
        <v>46205.654791666668</v>
      </c>
      <c r="AU414" s="14">
        <v>46205</v>
      </c>
      <c r="AV414" t="s">
        <v>1057</v>
      </c>
      <c r="AW414" t="s">
        <v>426</v>
      </c>
      <c r="AX414" t="s">
        <v>678</v>
      </c>
      <c r="AY414" s="14">
        <v>46205</v>
      </c>
      <c r="AZ414" t="s">
        <v>5426</v>
      </c>
      <c r="BA414" s="31">
        <v>46205.676377314812</v>
      </c>
      <c r="BB414" s="14">
        <v>46205</v>
      </c>
      <c r="BC414" t="s">
        <v>933</v>
      </c>
      <c r="BD414" s="31">
        <v>46205.683923611112</v>
      </c>
      <c r="BE414" s="14">
        <v>46205</v>
      </c>
      <c r="BF414" t="s">
        <v>4657</v>
      </c>
      <c r="BG414" s="31">
        <v>46205.730231481481</v>
      </c>
      <c r="BH414" s="14">
        <v>46205</v>
      </c>
      <c r="BI414" t="s">
        <v>943</v>
      </c>
      <c r="BJ414" s="31">
        <v>46205.737557870372</v>
      </c>
      <c r="BK414" s="14">
        <v>46205</v>
      </c>
      <c r="BL414" t="s">
        <v>943</v>
      </c>
      <c r="BM414" s="31">
        <v>46205.753877314812</v>
      </c>
      <c r="BZ414" s="14">
        <v>46205</v>
      </c>
      <c r="CA414" t="s">
        <v>943</v>
      </c>
      <c r="CB414" s="31">
        <v>46205.758391203701</v>
      </c>
      <c r="CC414" s="14">
        <v>46205</v>
      </c>
      <c r="CD414" t="s">
        <v>957</v>
      </c>
      <c r="CE414" s="31">
        <v>46205.761979166666</v>
      </c>
      <c r="CI414" s="14">
        <v>46205</v>
      </c>
      <c r="CJ414" t="s">
        <v>1058</v>
      </c>
      <c r="CK414" s="31">
        <v>46205.824016203704</v>
      </c>
      <c r="CP414" t="str">
        <f>VLOOKUP(A414,Sheet1!$A$2:$E$221,2,0)</f>
        <v>East Zone</v>
      </c>
    </row>
    <row r="415" spans="1:94" x14ac:dyDescent="0.35">
      <c r="A415" t="s">
        <v>5412</v>
      </c>
      <c r="B415">
        <v>244</v>
      </c>
      <c r="C415" t="s">
        <v>9332</v>
      </c>
      <c r="D415" t="s">
        <v>678</v>
      </c>
      <c r="E415" t="s">
        <v>425</v>
      </c>
      <c r="F415" t="s">
        <v>426</v>
      </c>
      <c r="G415" t="s">
        <v>135</v>
      </c>
      <c r="H415" t="s">
        <v>5433</v>
      </c>
      <c r="I415">
        <v>278733</v>
      </c>
      <c r="J415" t="s">
        <v>2520</v>
      </c>
      <c r="K415" t="s">
        <v>2521</v>
      </c>
      <c r="L415" t="s">
        <v>4622</v>
      </c>
      <c r="M415" t="s">
        <v>5434</v>
      </c>
      <c r="N415">
        <v>90000</v>
      </c>
      <c r="O415" t="s">
        <v>1378</v>
      </c>
      <c r="P415" t="s">
        <v>1379</v>
      </c>
      <c r="Q415" t="s">
        <v>1672</v>
      </c>
      <c r="R415">
        <v>8121462185</v>
      </c>
      <c r="S415" t="s">
        <v>13394</v>
      </c>
      <c r="T415"/>
      <c r="V415" s="14">
        <v>46205</v>
      </c>
      <c r="W415" t="s">
        <v>5435</v>
      </c>
      <c r="X415" s="31">
        <v>46205.640011574076</v>
      </c>
      <c r="AN415" s="14">
        <v>46205</v>
      </c>
      <c r="AO415" t="s">
        <v>1057</v>
      </c>
      <c r="AP415" s="31">
        <v>46205.669571759259</v>
      </c>
      <c r="AT415" s="31">
        <v>46205.669571759259</v>
      </c>
      <c r="AU415" s="14">
        <v>46205</v>
      </c>
      <c r="AV415" t="s">
        <v>1057</v>
      </c>
      <c r="AW415" t="s">
        <v>426</v>
      </c>
      <c r="AX415" t="s">
        <v>678</v>
      </c>
      <c r="AY415" s="14">
        <v>46205</v>
      </c>
      <c r="AZ415" t="s">
        <v>5426</v>
      </c>
      <c r="BA415" s="31">
        <v>46205.677870370368</v>
      </c>
      <c r="BB415" s="14">
        <v>46205</v>
      </c>
      <c r="BC415" t="s">
        <v>933</v>
      </c>
      <c r="BD415" s="31">
        <v>46205.683935185189</v>
      </c>
      <c r="BE415" s="14">
        <v>46205</v>
      </c>
      <c r="BF415" t="s">
        <v>4657</v>
      </c>
      <c r="BG415" s="31">
        <v>46205.726886574077</v>
      </c>
      <c r="BH415" s="14">
        <v>46205</v>
      </c>
      <c r="BI415" t="s">
        <v>943</v>
      </c>
      <c r="BJ415" s="31">
        <v>46205.737754629627</v>
      </c>
      <c r="BK415" s="14">
        <v>46205</v>
      </c>
      <c r="BL415" t="s">
        <v>943</v>
      </c>
      <c r="BM415" s="31">
        <v>46205.750972222224</v>
      </c>
      <c r="BZ415" s="14">
        <v>46205</v>
      </c>
      <c r="CA415" t="s">
        <v>943</v>
      </c>
      <c r="CB415" s="31">
        <v>46205.755798611113</v>
      </c>
      <c r="CC415" s="14">
        <v>46205</v>
      </c>
      <c r="CD415" t="s">
        <v>957</v>
      </c>
      <c r="CE415" s="31">
        <v>46205.762395833335</v>
      </c>
      <c r="CI415" s="14">
        <v>46205</v>
      </c>
      <c r="CJ415" t="s">
        <v>1058</v>
      </c>
      <c r="CK415" s="31">
        <v>46205.782488425924</v>
      </c>
      <c r="CP415" t="str">
        <f>VLOOKUP(A415,Sheet1!$A$2:$E$221,2,0)</f>
        <v>East Zone</v>
      </c>
    </row>
    <row r="416" spans="1:94" x14ac:dyDescent="0.35">
      <c r="A416" t="s">
        <v>5412</v>
      </c>
      <c r="B416">
        <v>244</v>
      </c>
      <c r="C416" t="s">
        <v>9332</v>
      </c>
      <c r="D416" t="s">
        <v>678</v>
      </c>
      <c r="E416" t="s">
        <v>425</v>
      </c>
      <c r="F416" t="s">
        <v>426</v>
      </c>
      <c r="G416" t="s">
        <v>135</v>
      </c>
      <c r="H416" t="s">
        <v>5436</v>
      </c>
      <c r="I416">
        <v>286443</v>
      </c>
      <c r="J416" t="s">
        <v>4402</v>
      </c>
      <c r="K416" t="s">
        <v>5414</v>
      </c>
      <c r="L416" t="s">
        <v>4622</v>
      </c>
      <c r="M416" t="s">
        <v>12029</v>
      </c>
      <c r="N416">
        <v>60000</v>
      </c>
      <c r="O416" t="s">
        <v>1038</v>
      </c>
      <c r="P416" t="s">
        <v>1039</v>
      </c>
      <c r="Q416" t="s">
        <v>4469</v>
      </c>
      <c r="R416">
        <v>1206581458</v>
      </c>
      <c r="S416" t="s">
        <v>13394</v>
      </c>
      <c r="T416"/>
      <c r="V416" s="14">
        <v>46210</v>
      </c>
      <c r="W416" t="s">
        <v>5417</v>
      </c>
      <c r="X416" s="31">
        <v>46210.578356481485</v>
      </c>
      <c r="AN416" s="14">
        <v>46210</v>
      </c>
      <c r="AO416" t="s">
        <v>1057</v>
      </c>
      <c r="AP416" s="31">
        <v>46210.630532407406</v>
      </c>
      <c r="AT416" s="31">
        <v>46210.630532407406</v>
      </c>
      <c r="AU416" s="14">
        <v>46210</v>
      </c>
      <c r="AV416" t="s">
        <v>1057</v>
      </c>
      <c r="AW416" t="s">
        <v>426</v>
      </c>
      <c r="AX416" t="s">
        <v>678</v>
      </c>
      <c r="AY416" s="14">
        <v>46210</v>
      </c>
      <c r="AZ416" t="s">
        <v>5417</v>
      </c>
      <c r="BA416" s="31">
        <v>46210.643842592595</v>
      </c>
      <c r="BB416" s="14">
        <v>46210</v>
      </c>
      <c r="BC416" t="s">
        <v>933</v>
      </c>
      <c r="BD416" s="31">
        <v>46210.653483796297</v>
      </c>
      <c r="BE416" s="14">
        <v>46210</v>
      </c>
      <c r="BF416" t="s">
        <v>4886</v>
      </c>
      <c r="BG416" s="31">
        <v>46210.71371527778</v>
      </c>
      <c r="BH416" s="14">
        <v>46210</v>
      </c>
      <c r="BI416" t="s">
        <v>973</v>
      </c>
      <c r="BJ416" s="31">
        <v>46210.738344907404</v>
      </c>
      <c r="BK416" s="14">
        <v>46210</v>
      </c>
      <c r="BL416" t="s">
        <v>973</v>
      </c>
      <c r="BM416" s="31">
        <v>46210.74009259259</v>
      </c>
      <c r="BZ416" s="14">
        <v>46210</v>
      </c>
      <c r="CA416" t="s">
        <v>973</v>
      </c>
      <c r="CB416" s="31">
        <v>46210.746840277781</v>
      </c>
      <c r="CC416" s="14">
        <v>46210</v>
      </c>
      <c r="CD416" t="s">
        <v>944</v>
      </c>
      <c r="CE416" s="31">
        <v>46210.751608796294</v>
      </c>
      <c r="CI416" s="14">
        <v>46210</v>
      </c>
      <c r="CJ416" t="s">
        <v>1058</v>
      </c>
      <c r="CK416" s="31">
        <v>46210.853472222225</v>
      </c>
      <c r="CP416" t="str">
        <f>VLOOKUP(A416,Sheet1!$A$2:$E$221,2,0)</f>
        <v>East Zone</v>
      </c>
    </row>
    <row r="417" spans="1:94" x14ac:dyDescent="0.35">
      <c r="A417" t="s">
        <v>5412</v>
      </c>
      <c r="B417">
        <v>244</v>
      </c>
      <c r="C417" t="s">
        <v>9332</v>
      </c>
      <c r="D417" t="s">
        <v>678</v>
      </c>
      <c r="E417" t="s">
        <v>425</v>
      </c>
      <c r="F417" t="s">
        <v>426</v>
      </c>
      <c r="G417" t="s">
        <v>135</v>
      </c>
      <c r="H417" t="s">
        <v>5437</v>
      </c>
      <c r="I417">
        <v>304316</v>
      </c>
      <c r="J417" t="s">
        <v>5422</v>
      </c>
      <c r="K417" t="s">
        <v>5423</v>
      </c>
      <c r="L417" t="s">
        <v>4622</v>
      </c>
      <c r="M417" t="s">
        <v>5438</v>
      </c>
      <c r="N417">
        <v>50000</v>
      </c>
      <c r="O417" t="s">
        <v>1034</v>
      </c>
      <c r="P417" t="s">
        <v>1035</v>
      </c>
      <c r="Q417" t="s">
        <v>5439</v>
      </c>
      <c r="R417">
        <v>6473139570</v>
      </c>
      <c r="S417" t="s">
        <v>13394</v>
      </c>
      <c r="T417"/>
      <c r="V417" s="14">
        <v>46205</v>
      </c>
      <c r="W417" t="s">
        <v>5426</v>
      </c>
      <c r="X417" s="31">
        <v>46205.611840277779</v>
      </c>
      <c r="AN417" s="14">
        <v>46205</v>
      </c>
      <c r="AO417" t="s">
        <v>1057</v>
      </c>
      <c r="AP417" s="31">
        <v>46205.667303240742</v>
      </c>
      <c r="AT417" s="31">
        <v>46205.667303240742</v>
      </c>
      <c r="AU417" s="14">
        <v>46205</v>
      </c>
      <c r="AV417" t="s">
        <v>1057</v>
      </c>
      <c r="AW417" t="s">
        <v>426</v>
      </c>
      <c r="AX417" t="s">
        <v>678</v>
      </c>
      <c r="AY417" s="14">
        <v>46205</v>
      </c>
      <c r="AZ417" t="s">
        <v>5426</v>
      </c>
      <c r="BA417" s="31">
        <v>46205.675532407404</v>
      </c>
      <c r="BB417" s="14">
        <v>46205</v>
      </c>
      <c r="BC417" t="s">
        <v>933</v>
      </c>
      <c r="BD417" s="31">
        <v>46205.683912037035</v>
      </c>
      <c r="BE417" s="14">
        <v>46205</v>
      </c>
      <c r="BF417" t="s">
        <v>4657</v>
      </c>
      <c r="BG417" s="31">
        <v>46205.728483796294</v>
      </c>
      <c r="BH417" s="14">
        <v>46205</v>
      </c>
      <c r="BI417" t="s">
        <v>943</v>
      </c>
      <c r="BJ417" s="31">
        <v>46205.737650462965</v>
      </c>
      <c r="BK417" s="14">
        <v>46205</v>
      </c>
      <c r="BL417" t="s">
        <v>943</v>
      </c>
      <c r="BM417" s="31">
        <v>46205.752685185187</v>
      </c>
      <c r="BZ417" s="14">
        <v>46205</v>
      </c>
      <c r="CA417" t="s">
        <v>943</v>
      </c>
      <c r="CB417" s="31">
        <v>46205.758379629631</v>
      </c>
      <c r="CC417" s="14">
        <v>46205</v>
      </c>
      <c r="CD417" t="s">
        <v>944</v>
      </c>
      <c r="CE417" s="31">
        <v>46205.762129629627</v>
      </c>
      <c r="CI417" s="14">
        <v>46205</v>
      </c>
      <c r="CJ417" t="s">
        <v>1058</v>
      </c>
      <c r="CK417" s="31">
        <v>46205.806331018517</v>
      </c>
      <c r="CP417" t="str">
        <f>VLOOKUP(A417,Sheet1!$A$2:$E$221,2,0)</f>
        <v>East Zone</v>
      </c>
    </row>
    <row r="418" spans="1:94" x14ac:dyDescent="0.35">
      <c r="A418" t="s">
        <v>5412</v>
      </c>
      <c r="B418">
        <v>244</v>
      </c>
      <c r="C418" t="s">
        <v>9332</v>
      </c>
      <c r="D418" t="s">
        <v>678</v>
      </c>
      <c r="E418" t="s">
        <v>425</v>
      </c>
      <c r="F418" t="s">
        <v>426</v>
      </c>
      <c r="G418" t="s">
        <v>135</v>
      </c>
      <c r="H418" t="s">
        <v>10143</v>
      </c>
      <c r="I418">
        <v>305278</v>
      </c>
      <c r="J418" t="s">
        <v>5455</v>
      </c>
      <c r="K418" t="s">
        <v>5456</v>
      </c>
      <c r="L418" t="s">
        <v>4622</v>
      </c>
      <c r="M418" t="s">
        <v>10144</v>
      </c>
      <c r="O418" t="s">
        <v>10145</v>
      </c>
      <c r="P418" t="s">
        <v>10146</v>
      </c>
      <c r="Q418" t="s">
        <v>6567</v>
      </c>
      <c r="R418">
        <v>5241153553</v>
      </c>
      <c r="S418" t="s">
        <v>683</v>
      </c>
      <c r="T418" t="s">
        <v>13346</v>
      </c>
      <c r="U418" s="1">
        <v>46209</v>
      </c>
      <c r="V418" s="14">
        <v>46209</v>
      </c>
      <c r="W418" t="s">
        <v>5445</v>
      </c>
      <c r="X418" s="31">
        <v>46209.524699074071</v>
      </c>
      <c r="AN418" s="14">
        <v>46209</v>
      </c>
      <c r="AO418" t="s">
        <v>1057</v>
      </c>
      <c r="AP418" s="31">
        <v>46209.581250000003</v>
      </c>
      <c r="AT418" s="31">
        <v>46209.581250000003</v>
      </c>
      <c r="AU418" s="14">
        <v>46209</v>
      </c>
      <c r="AV418" t="s">
        <v>1057</v>
      </c>
      <c r="AW418" t="s">
        <v>426</v>
      </c>
      <c r="AX418" t="s">
        <v>678</v>
      </c>
      <c r="AY418" s="14">
        <v>46209</v>
      </c>
      <c r="AZ418" t="s">
        <v>5445</v>
      </c>
      <c r="BA418" s="31">
        <v>46209.593807870369</v>
      </c>
      <c r="BB418" s="14">
        <v>46209</v>
      </c>
      <c r="BC418" t="s">
        <v>933</v>
      </c>
      <c r="BD418" s="31">
        <v>46209.599780092591</v>
      </c>
      <c r="BE418" s="14">
        <v>46209</v>
      </c>
      <c r="BF418" t="s">
        <v>4701</v>
      </c>
      <c r="BG418" s="31">
        <v>46209.640104166669</v>
      </c>
      <c r="BH418" s="14">
        <v>46209</v>
      </c>
      <c r="BI418" t="s">
        <v>943</v>
      </c>
      <c r="BJ418" s="31">
        <v>46209.648865740739</v>
      </c>
      <c r="BN418" s="14">
        <v>46209</v>
      </c>
      <c r="BO418" t="s">
        <v>943</v>
      </c>
      <c r="BP418" s="31">
        <v>46209.664490740739</v>
      </c>
      <c r="CP418" t="str">
        <f>VLOOKUP(A418,Sheet1!$A$2:$E$221,2,0)</f>
        <v>East Zone</v>
      </c>
    </row>
    <row r="419" spans="1:94" x14ac:dyDescent="0.35">
      <c r="A419" t="s">
        <v>5412</v>
      </c>
      <c r="B419">
        <v>244</v>
      </c>
      <c r="C419" t="s">
        <v>9332</v>
      </c>
      <c r="D419" t="s">
        <v>678</v>
      </c>
      <c r="E419" t="s">
        <v>425</v>
      </c>
      <c r="F419" t="s">
        <v>426</v>
      </c>
      <c r="G419" t="s">
        <v>135</v>
      </c>
      <c r="H419" t="s">
        <v>5440</v>
      </c>
      <c r="I419">
        <v>311730</v>
      </c>
      <c r="J419" t="s">
        <v>1055</v>
      </c>
      <c r="K419" t="s">
        <v>1056</v>
      </c>
      <c r="L419" t="s">
        <v>4622</v>
      </c>
      <c r="M419" t="s">
        <v>5441</v>
      </c>
      <c r="N419">
        <v>45000</v>
      </c>
      <c r="O419" t="s">
        <v>1036</v>
      </c>
      <c r="P419" t="s">
        <v>1037</v>
      </c>
      <c r="Q419" t="s">
        <v>1150</v>
      </c>
      <c r="R419">
        <v>2968657509</v>
      </c>
      <c r="S419" t="s">
        <v>13394</v>
      </c>
      <c r="T419"/>
      <c r="V419" s="14">
        <v>46205</v>
      </c>
      <c r="W419" t="s">
        <v>5442</v>
      </c>
      <c r="X419" s="31">
        <v>46205.831759259258</v>
      </c>
      <c r="AN419" s="14">
        <v>46206</v>
      </c>
      <c r="AO419" t="s">
        <v>1057</v>
      </c>
      <c r="AP419" s="31">
        <v>46206.468958333331</v>
      </c>
      <c r="AT419" s="31">
        <v>46206.468958333331</v>
      </c>
      <c r="AU419" s="14">
        <v>46206</v>
      </c>
      <c r="AV419" t="s">
        <v>1057</v>
      </c>
      <c r="AW419" t="s">
        <v>426</v>
      </c>
      <c r="AX419" t="s">
        <v>678</v>
      </c>
      <c r="AY419" s="14">
        <v>46206</v>
      </c>
      <c r="AZ419" t="s">
        <v>5442</v>
      </c>
      <c r="BA419" s="31">
        <v>46206.474652777775</v>
      </c>
      <c r="BB419" s="14">
        <v>46206</v>
      </c>
      <c r="BC419" t="s">
        <v>933</v>
      </c>
      <c r="BD419" s="31">
        <v>46206.477835648147</v>
      </c>
      <c r="BE419" s="14">
        <v>46206</v>
      </c>
      <c r="BF419" t="s">
        <v>4701</v>
      </c>
      <c r="BG419" s="31">
        <v>46206.494675925926</v>
      </c>
      <c r="BH419" s="14">
        <v>46206</v>
      </c>
      <c r="BI419" t="s">
        <v>943</v>
      </c>
      <c r="BJ419" s="31">
        <v>46206.519513888888</v>
      </c>
      <c r="BK419" s="14">
        <v>46206</v>
      </c>
      <c r="BL419" t="s">
        <v>943</v>
      </c>
      <c r="BM419" s="31">
        <v>46206.522199074076</v>
      </c>
      <c r="BZ419" s="14">
        <v>46206</v>
      </c>
      <c r="CA419" t="s">
        <v>943</v>
      </c>
      <c r="CB419" s="31">
        <v>46206.528425925928</v>
      </c>
      <c r="CC419" s="14">
        <v>46206</v>
      </c>
      <c r="CD419" t="s">
        <v>938</v>
      </c>
      <c r="CE419" s="31">
        <v>46206.567199074074</v>
      </c>
      <c r="CI419" s="14">
        <v>46206</v>
      </c>
      <c r="CJ419" t="s">
        <v>1058</v>
      </c>
      <c r="CK419" s="31">
        <v>46206.812581018516</v>
      </c>
      <c r="CP419" t="str">
        <f>VLOOKUP(A419,Sheet1!$A$2:$E$221,2,0)</f>
        <v>East Zone</v>
      </c>
    </row>
    <row r="420" spans="1:94" x14ac:dyDescent="0.35">
      <c r="A420" t="s">
        <v>5412</v>
      </c>
      <c r="B420">
        <v>244</v>
      </c>
      <c r="C420" t="s">
        <v>9332</v>
      </c>
      <c r="D420" t="s">
        <v>678</v>
      </c>
      <c r="E420" t="s">
        <v>425</v>
      </c>
      <c r="F420" t="s">
        <v>426</v>
      </c>
      <c r="G420" t="s">
        <v>135</v>
      </c>
      <c r="H420" t="s">
        <v>5440</v>
      </c>
      <c r="I420">
        <v>311730</v>
      </c>
      <c r="J420" t="s">
        <v>1055</v>
      </c>
      <c r="K420" t="s">
        <v>1056</v>
      </c>
      <c r="L420" t="s">
        <v>4622</v>
      </c>
      <c r="M420" t="s">
        <v>5443</v>
      </c>
      <c r="N420">
        <v>45000</v>
      </c>
      <c r="O420" t="s">
        <v>1036</v>
      </c>
      <c r="P420" t="s">
        <v>1037</v>
      </c>
      <c r="Q420" t="s">
        <v>5444</v>
      </c>
      <c r="R420">
        <v>9035243586</v>
      </c>
      <c r="S420" t="s">
        <v>13394</v>
      </c>
      <c r="T420"/>
      <c r="V420" s="14">
        <v>46204</v>
      </c>
      <c r="W420" t="s">
        <v>5442</v>
      </c>
      <c r="X420" s="31">
        <v>46204.516562500001</v>
      </c>
      <c r="AN420" s="14">
        <v>46204</v>
      </c>
      <c r="AO420" t="s">
        <v>1057</v>
      </c>
      <c r="AP420" s="31">
        <v>46204.590243055558</v>
      </c>
      <c r="AT420" s="31">
        <v>46204.590243055558</v>
      </c>
      <c r="AU420" s="14">
        <v>46204</v>
      </c>
      <c r="AV420" t="s">
        <v>1057</v>
      </c>
      <c r="AW420" t="s">
        <v>426</v>
      </c>
      <c r="AX420" t="s">
        <v>678</v>
      </c>
      <c r="AY420" s="14">
        <v>46204</v>
      </c>
      <c r="AZ420" t="s">
        <v>5445</v>
      </c>
      <c r="BA420" s="31">
        <v>46204.60119212963</v>
      </c>
      <c r="BB420" s="14">
        <v>46204</v>
      </c>
      <c r="BC420" t="s">
        <v>933</v>
      </c>
      <c r="BD420" s="31">
        <v>46204.606412037036</v>
      </c>
      <c r="BE420" s="14">
        <v>46204</v>
      </c>
      <c r="BF420" t="s">
        <v>5233</v>
      </c>
      <c r="BG420" s="31">
        <v>46204.62431712963</v>
      </c>
      <c r="BH420" s="14">
        <v>46204</v>
      </c>
      <c r="BI420" t="s">
        <v>943</v>
      </c>
      <c r="BJ420" s="31">
        <v>46204.654328703706</v>
      </c>
      <c r="BK420" s="14">
        <v>46204</v>
      </c>
      <c r="BL420" t="s">
        <v>943</v>
      </c>
      <c r="BM420" s="31">
        <v>46204.661493055559</v>
      </c>
      <c r="BZ420" s="14">
        <v>46204</v>
      </c>
      <c r="CA420" t="s">
        <v>943</v>
      </c>
      <c r="CB420" s="31">
        <v>46204.670219907406</v>
      </c>
      <c r="CC420" s="14">
        <v>46204</v>
      </c>
      <c r="CD420" t="s">
        <v>938</v>
      </c>
      <c r="CE420" s="31">
        <v>46204.680937500001</v>
      </c>
      <c r="CI420" s="14">
        <v>46204</v>
      </c>
      <c r="CJ420" t="s">
        <v>1058</v>
      </c>
      <c r="CK420" s="31">
        <v>46204.850104166668</v>
      </c>
      <c r="CP420" t="str">
        <f>VLOOKUP(A420,Sheet1!$A$2:$E$221,2,0)</f>
        <v>East Zone</v>
      </c>
    </row>
    <row r="421" spans="1:94" x14ac:dyDescent="0.35">
      <c r="A421" t="s">
        <v>5412</v>
      </c>
      <c r="B421">
        <v>244</v>
      </c>
      <c r="C421" t="s">
        <v>9332</v>
      </c>
      <c r="D421" t="s">
        <v>678</v>
      </c>
      <c r="E421" t="s">
        <v>425</v>
      </c>
      <c r="F421" t="s">
        <v>426</v>
      </c>
      <c r="G421" t="s">
        <v>135</v>
      </c>
      <c r="H421" t="s">
        <v>5446</v>
      </c>
      <c r="I421">
        <v>313323</v>
      </c>
      <c r="J421" t="s">
        <v>5422</v>
      </c>
      <c r="K421" t="s">
        <v>5423</v>
      </c>
      <c r="L421" t="s">
        <v>4622</v>
      </c>
      <c r="M421" t="s">
        <v>5447</v>
      </c>
      <c r="N421">
        <v>45000</v>
      </c>
      <c r="O421" t="s">
        <v>9741</v>
      </c>
      <c r="P421" t="s">
        <v>9742</v>
      </c>
      <c r="Q421" t="s">
        <v>5448</v>
      </c>
      <c r="R421">
        <v>9431779212</v>
      </c>
      <c r="S421" t="s">
        <v>13394</v>
      </c>
      <c r="T421"/>
      <c r="V421" s="14">
        <v>46206</v>
      </c>
      <c r="W421" t="s">
        <v>5426</v>
      </c>
      <c r="X421" s="31">
        <v>46206.553032407406</v>
      </c>
      <c r="AN421" s="14">
        <v>46206</v>
      </c>
      <c r="AO421" t="s">
        <v>1057</v>
      </c>
      <c r="AP421" s="31">
        <v>46206.652314814812</v>
      </c>
      <c r="AT421" s="31">
        <v>46206.652314814812</v>
      </c>
      <c r="AU421" s="14">
        <v>46206</v>
      </c>
      <c r="AV421" t="s">
        <v>1057</v>
      </c>
      <c r="AW421" t="s">
        <v>426</v>
      </c>
      <c r="AX421" t="s">
        <v>678</v>
      </c>
      <c r="AY421" s="14">
        <v>46206</v>
      </c>
      <c r="AZ421" t="s">
        <v>5426</v>
      </c>
      <c r="BA421" s="31">
        <v>46206.696597222224</v>
      </c>
      <c r="BB421" s="14">
        <v>46206</v>
      </c>
      <c r="BC421" t="s">
        <v>933</v>
      </c>
      <c r="BD421" s="31">
        <v>46206.707557870373</v>
      </c>
      <c r="BE421" s="14">
        <v>46206</v>
      </c>
      <c r="BF421" t="s">
        <v>4663</v>
      </c>
      <c r="BG421" s="31">
        <v>46206.724814814814</v>
      </c>
      <c r="BH421" s="14">
        <v>46206</v>
      </c>
      <c r="BI421" t="s">
        <v>1028</v>
      </c>
      <c r="BJ421" s="31">
        <v>46206.750127314815</v>
      </c>
      <c r="BK421" s="14">
        <v>46206</v>
      </c>
      <c r="BL421" t="s">
        <v>1028</v>
      </c>
      <c r="BM421" s="31">
        <v>46206.751307870371</v>
      </c>
      <c r="BZ421" s="14">
        <v>46206</v>
      </c>
      <c r="CA421" t="s">
        <v>1028</v>
      </c>
      <c r="CB421" s="31">
        <v>46206.754629629628</v>
      </c>
      <c r="CC421" s="14">
        <v>46209</v>
      </c>
      <c r="CD421" t="s">
        <v>957</v>
      </c>
      <c r="CE421" s="31">
        <v>46209.623113425929</v>
      </c>
      <c r="CI421" s="14">
        <v>46209</v>
      </c>
      <c r="CJ421" t="s">
        <v>1058</v>
      </c>
      <c r="CK421" s="31">
        <v>46209.643113425926</v>
      </c>
      <c r="CP421" t="str">
        <f>VLOOKUP(A421,Sheet1!$A$2:$E$221,2,0)</f>
        <v>East Zone</v>
      </c>
    </row>
    <row r="422" spans="1:94" x14ac:dyDescent="0.35">
      <c r="A422" t="s">
        <v>5412</v>
      </c>
      <c r="B422">
        <v>244</v>
      </c>
      <c r="C422" t="s">
        <v>9332</v>
      </c>
      <c r="D422" t="s">
        <v>678</v>
      </c>
      <c r="E422" t="s">
        <v>425</v>
      </c>
      <c r="F422" t="s">
        <v>426</v>
      </c>
      <c r="G422" t="s">
        <v>135</v>
      </c>
      <c r="H422" t="s">
        <v>5449</v>
      </c>
      <c r="I422">
        <v>336142</v>
      </c>
      <c r="J422" t="s">
        <v>2516</v>
      </c>
      <c r="K422" t="s">
        <v>2517</v>
      </c>
      <c r="L422" t="s">
        <v>4622</v>
      </c>
      <c r="M422" t="s">
        <v>5450</v>
      </c>
      <c r="N422">
        <v>40000</v>
      </c>
      <c r="O422" t="s">
        <v>1105</v>
      </c>
      <c r="P422" t="s">
        <v>1106</v>
      </c>
      <c r="Q422" t="s">
        <v>5451</v>
      </c>
      <c r="R422">
        <v>7558655982</v>
      </c>
      <c r="S422" t="s">
        <v>13394</v>
      </c>
      <c r="T422"/>
      <c r="V422" s="14">
        <v>46205</v>
      </c>
      <c r="W422" t="s">
        <v>5452</v>
      </c>
      <c r="X422" s="31">
        <v>46205.519050925926</v>
      </c>
      <c r="AN422" s="14">
        <v>46205</v>
      </c>
      <c r="AO422" t="s">
        <v>1057</v>
      </c>
      <c r="AP422" s="31">
        <v>46205.586261574077</v>
      </c>
      <c r="AT422" s="31">
        <v>46205.586261574077</v>
      </c>
      <c r="AU422" s="14">
        <v>46205</v>
      </c>
      <c r="AV422" t="s">
        <v>1057</v>
      </c>
      <c r="AW422" t="s">
        <v>426</v>
      </c>
      <c r="AX422" t="s">
        <v>678</v>
      </c>
      <c r="AY422" s="14">
        <v>46205</v>
      </c>
      <c r="AZ422" t="s">
        <v>5452</v>
      </c>
      <c r="BA422" s="31">
        <v>46205.604328703703</v>
      </c>
      <c r="BB422" s="14">
        <v>46205</v>
      </c>
      <c r="BC422" t="s">
        <v>933</v>
      </c>
      <c r="BD422" s="31">
        <v>46205.613506944443</v>
      </c>
      <c r="BE422" s="14">
        <v>46205</v>
      </c>
      <c r="BF422" t="s">
        <v>4969</v>
      </c>
      <c r="BG422" s="31">
        <v>46205.644618055558</v>
      </c>
      <c r="BH422" s="14">
        <v>46205</v>
      </c>
      <c r="BI422" t="s">
        <v>1028</v>
      </c>
      <c r="BJ422" s="31">
        <v>46205.692673611113</v>
      </c>
      <c r="BK422" s="14">
        <v>46205</v>
      </c>
      <c r="BL422" t="s">
        <v>1028</v>
      </c>
      <c r="BM422" s="31">
        <v>46205.695532407408</v>
      </c>
      <c r="BZ422" s="14">
        <v>46205</v>
      </c>
      <c r="CA422" t="s">
        <v>1028</v>
      </c>
      <c r="CB422" s="31">
        <v>46205.703645833331</v>
      </c>
      <c r="CC422" s="14">
        <v>46205</v>
      </c>
      <c r="CD422" t="s">
        <v>957</v>
      </c>
      <c r="CE422" s="31">
        <v>46205.70585648148</v>
      </c>
      <c r="CI422" s="14">
        <v>46205</v>
      </c>
      <c r="CJ422" t="s">
        <v>1058</v>
      </c>
      <c r="CK422" s="31">
        <v>46205.801365740743</v>
      </c>
      <c r="CP422" t="str">
        <f>VLOOKUP(A422,Sheet1!$A$2:$E$221,2,0)</f>
        <v>East Zone</v>
      </c>
    </row>
    <row r="423" spans="1:94" x14ac:dyDescent="0.35">
      <c r="A423" t="s">
        <v>5412</v>
      </c>
      <c r="B423">
        <v>244</v>
      </c>
      <c r="C423" t="s">
        <v>9332</v>
      </c>
      <c r="D423" t="s">
        <v>678</v>
      </c>
      <c r="E423" t="s">
        <v>425</v>
      </c>
      <c r="F423" t="s">
        <v>426</v>
      </c>
      <c r="G423" t="s">
        <v>135</v>
      </c>
      <c r="H423" t="s">
        <v>5449</v>
      </c>
      <c r="I423">
        <v>336142</v>
      </c>
      <c r="J423" t="s">
        <v>2516</v>
      </c>
      <c r="K423" t="s">
        <v>2517</v>
      </c>
      <c r="L423" t="s">
        <v>4622</v>
      </c>
      <c r="M423" t="s">
        <v>5450</v>
      </c>
      <c r="N423">
        <v>40000</v>
      </c>
      <c r="O423" t="s">
        <v>1059</v>
      </c>
      <c r="P423" t="s">
        <v>1060</v>
      </c>
      <c r="Q423" t="s">
        <v>4480</v>
      </c>
      <c r="R423">
        <v>3271689905</v>
      </c>
      <c r="S423" t="s">
        <v>13394</v>
      </c>
      <c r="T423"/>
      <c r="V423" s="14">
        <v>46205</v>
      </c>
      <c r="W423" t="s">
        <v>5452</v>
      </c>
      <c r="X423" s="31">
        <v>46205.519074074073</v>
      </c>
      <c r="AN423" s="14">
        <v>46205</v>
      </c>
      <c r="AO423" t="s">
        <v>1057</v>
      </c>
      <c r="AP423" s="31">
        <v>46205.586273148147</v>
      </c>
      <c r="AT423" s="31">
        <v>46205.586273148147</v>
      </c>
      <c r="AU423" s="14">
        <v>46205</v>
      </c>
      <c r="AV423" t="s">
        <v>1057</v>
      </c>
      <c r="AW423" t="s">
        <v>426</v>
      </c>
      <c r="AX423" t="s">
        <v>678</v>
      </c>
      <c r="AY423" s="14">
        <v>46205</v>
      </c>
      <c r="AZ423" t="s">
        <v>5452</v>
      </c>
      <c r="BA423" s="31">
        <v>46205.60496527778</v>
      </c>
      <c r="BB423" s="14">
        <v>46205</v>
      </c>
      <c r="BC423" t="s">
        <v>933</v>
      </c>
      <c r="BD423" s="31">
        <v>46205.613506944443</v>
      </c>
      <c r="BE423" s="14">
        <v>46205</v>
      </c>
      <c r="BF423" t="s">
        <v>4969</v>
      </c>
      <c r="BG423" s="31">
        <v>46205.644629629627</v>
      </c>
      <c r="BH423" s="14">
        <v>46205</v>
      </c>
      <c r="BI423" t="s">
        <v>1028</v>
      </c>
      <c r="BJ423" s="31">
        <v>46205.692685185182</v>
      </c>
      <c r="BK423" s="14">
        <v>46205</v>
      </c>
      <c r="BL423" t="s">
        <v>1028</v>
      </c>
      <c r="BM423" s="31">
        <v>46205.695543981485</v>
      </c>
      <c r="BZ423" s="14">
        <v>46205</v>
      </c>
      <c r="CA423" t="s">
        <v>1028</v>
      </c>
      <c r="CB423" s="31">
        <v>46205.703657407408</v>
      </c>
      <c r="CC423" s="14">
        <v>46205</v>
      </c>
      <c r="CD423" t="s">
        <v>957</v>
      </c>
      <c r="CE423" s="31">
        <v>46205.70585648148</v>
      </c>
      <c r="CI423" s="14">
        <v>46205</v>
      </c>
      <c r="CJ423" t="s">
        <v>1058</v>
      </c>
      <c r="CK423" s="31">
        <v>46205.801365740743</v>
      </c>
      <c r="CP423" t="str">
        <f>VLOOKUP(A423,Sheet1!$A$2:$E$221,2,0)</f>
        <v>East Zone</v>
      </c>
    </row>
    <row r="424" spans="1:94" x14ac:dyDescent="0.35">
      <c r="A424" t="s">
        <v>5412</v>
      </c>
      <c r="B424">
        <v>244</v>
      </c>
      <c r="C424" t="s">
        <v>9332</v>
      </c>
      <c r="D424" t="s">
        <v>678</v>
      </c>
      <c r="E424" t="s">
        <v>425</v>
      </c>
      <c r="F424" t="s">
        <v>426</v>
      </c>
      <c r="G424" t="s">
        <v>135</v>
      </c>
      <c r="H424" t="s">
        <v>4560</v>
      </c>
      <c r="I424">
        <v>351303</v>
      </c>
      <c r="J424" t="s">
        <v>1055</v>
      </c>
      <c r="K424" t="s">
        <v>1056</v>
      </c>
      <c r="L424" t="s">
        <v>4622</v>
      </c>
      <c r="M424" t="s">
        <v>5453</v>
      </c>
      <c r="N424">
        <v>45000</v>
      </c>
      <c r="O424" t="s">
        <v>1148</v>
      </c>
      <c r="P424" t="s">
        <v>1149</v>
      </c>
      <c r="Q424" t="s">
        <v>4561</v>
      </c>
      <c r="R424">
        <v>7075202924</v>
      </c>
      <c r="S424" t="s">
        <v>13394</v>
      </c>
      <c r="T424"/>
      <c r="V424" s="14">
        <v>46206</v>
      </c>
      <c r="W424" t="s">
        <v>5442</v>
      </c>
      <c r="X424" s="31">
        <v>46206.597905092596</v>
      </c>
      <c r="AN424" s="14">
        <v>46206</v>
      </c>
      <c r="AO424" t="s">
        <v>1057</v>
      </c>
      <c r="AP424" s="31">
        <v>46206.633657407408</v>
      </c>
      <c r="AT424" s="31">
        <v>46206.633657407408</v>
      </c>
      <c r="AU424" s="14">
        <v>46206</v>
      </c>
      <c r="AV424" t="s">
        <v>1057</v>
      </c>
      <c r="AW424" t="s">
        <v>426</v>
      </c>
      <c r="AX424" t="s">
        <v>678</v>
      </c>
      <c r="AY424" s="14">
        <v>46206</v>
      </c>
      <c r="AZ424" t="s">
        <v>5442</v>
      </c>
      <c r="BA424" s="31">
        <v>46206.63480324074</v>
      </c>
      <c r="BB424" s="14">
        <v>46206</v>
      </c>
      <c r="BC424" t="s">
        <v>933</v>
      </c>
      <c r="BD424" s="31">
        <v>46206.637384259258</v>
      </c>
      <c r="BE424" s="14">
        <v>46206</v>
      </c>
      <c r="BF424" t="s">
        <v>4669</v>
      </c>
      <c r="BG424" s="31">
        <v>46206.672569444447</v>
      </c>
      <c r="BH424" s="14">
        <v>46206</v>
      </c>
      <c r="BI424" t="s">
        <v>943</v>
      </c>
      <c r="BJ424" s="31">
        <v>46206.692152777781</v>
      </c>
      <c r="BK424" s="14">
        <v>46206</v>
      </c>
      <c r="BL424" t="s">
        <v>943</v>
      </c>
      <c r="BM424" s="31">
        <v>46206.694050925929</v>
      </c>
      <c r="BZ424" s="14">
        <v>46206</v>
      </c>
      <c r="CA424" t="s">
        <v>943</v>
      </c>
      <c r="CB424" s="31">
        <v>46206.702384259261</v>
      </c>
      <c r="CC424" s="14">
        <v>46206</v>
      </c>
      <c r="CD424" t="s">
        <v>957</v>
      </c>
      <c r="CE424" s="31">
        <v>46206.707662037035</v>
      </c>
      <c r="CI424" s="14">
        <v>46206</v>
      </c>
      <c r="CJ424" t="s">
        <v>1058</v>
      </c>
      <c r="CK424" s="31">
        <v>46206.79954861111</v>
      </c>
      <c r="CP424" t="str">
        <f>VLOOKUP(A424,Sheet1!$A$2:$E$221,2,0)</f>
        <v>East Zone</v>
      </c>
    </row>
    <row r="425" spans="1:94" x14ac:dyDescent="0.35">
      <c r="A425" t="s">
        <v>5412</v>
      </c>
      <c r="B425">
        <v>244</v>
      </c>
      <c r="C425" t="s">
        <v>9332</v>
      </c>
      <c r="D425" t="s">
        <v>678</v>
      </c>
      <c r="E425" t="s">
        <v>425</v>
      </c>
      <c r="F425" t="s">
        <v>426</v>
      </c>
      <c r="G425" t="s">
        <v>135</v>
      </c>
      <c r="H425" t="s">
        <v>10147</v>
      </c>
      <c r="I425">
        <v>399288</v>
      </c>
      <c r="J425" t="s">
        <v>4402</v>
      </c>
      <c r="K425" t="s">
        <v>5414</v>
      </c>
      <c r="L425" t="s">
        <v>4622</v>
      </c>
      <c r="M425" t="s">
        <v>10148</v>
      </c>
      <c r="N425">
        <v>40000</v>
      </c>
      <c r="O425" t="s">
        <v>10149</v>
      </c>
      <c r="P425" t="s">
        <v>10150</v>
      </c>
      <c r="Q425" t="s">
        <v>1789</v>
      </c>
      <c r="R425">
        <v>7108921589</v>
      </c>
      <c r="S425" t="s">
        <v>683</v>
      </c>
      <c r="T425" t="s">
        <v>13316</v>
      </c>
      <c r="U425" s="1">
        <v>46209</v>
      </c>
      <c r="V425" s="14">
        <v>46207</v>
      </c>
      <c r="W425" t="s">
        <v>5417</v>
      </c>
      <c r="X425" s="31">
        <v>46207.557766203703</v>
      </c>
      <c r="AN425" s="14">
        <v>46209</v>
      </c>
      <c r="AO425" t="s">
        <v>1057</v>
      </c>
      <c r="AP425" s="31">
        <v>46209.523831018516</v>
      </c>
      <c r="AT425" s="31">
        <v>46209.523831018516</v>
      </c>
      <c r="AU425" s="14">
        <v>46209</v>
      </c>
      <c r="AV425" t="s">
        <v>1057</v>
      </c>
      <c r="AW425" t="s">
        <v>426</v>
      </c>
      <c r="AX425" t="s">
        <v>678</v>
      </c>
      <c r="AY425" s="14">
        <v>46209</v>
      </c>
      <c r="AZ425" t="s">
        <v>5417</v>
      </c>
      <c r="BA425" s="31">
        <v>46209.52616898148</v>
      </c>
      <c r="BB425" s="14">
        <v>46209</v>
      </c>
      <c r="BC425" t="s">
        <v>933</v>
      </c>
      <c r="BD425" s="31">
        <v>46209.534166666665</v>
      </c>
      <c r="BE425" s="14">
        <v>46209</v>
      </c>
      <c r="BF425" t="s">
        <v>5362</v>
      </c>
      <c r="BG425" s="31">
        <v>46209.55195601852</v>
      </c>
      <c r="BH425" s="14">
        <v>46209</v>
      </c>
      <c r="BI425" t="s">
        <v>943</v>
      </c>
      <c r="BJ425" s="31">
        <v>46209.573761574073</v>
      </c>
      <c r="BN425" s="14">
        <v>46209</v>
      </c>
      <c r="BO425" t="s">
        <v>943</v>
      </c>
      <c r="BP425" s="31">
        <v>46209.579027777778</v>
      </c>
      <c r="CP425" t="str">
        <f>VLOOKUP(A425,Sheet1!$A$2:$E$221,2,0)</f>
        <v>East Zone</v>
      </c>
    </row>
    <row r="426" spans="1:94" x14ac:dyDescent="0.35">
      <c r="A426" t="s">
        <v>5412</v>
      </c>
      <c r="B426">
        <v>244</v>
      </c>
      <c r="C426" t="s">
        <v>9332</v>
      </c>
      <c r="D426" t="s">
        <v>678</v>
      </c>
      <c r="E426" t="s">
        <v>425</v>
      </c>
      <c r="F426" t="s">
        <v>426</v>
      </c>
      <c r="G426" t="s">
        <v>135</v>
      </c>
      <c r="H426" t="s">
        <v>5454</v>
      </c>
      <c r="I426">
        <v>499089</v>
      </c>
      <c r="J426" t="s">
        <v>5455</v>
      </c>
      <c r="K426" t="s">
        <v>5456</v>
      </c>
      <c r="L426" t="s">
        <v>4622</v>
      </c>
      <c r="M426" t="s">
        <v>5457</v>
      </c>
      <c r="N426">
        <v>40000</v>
      </c>
      <c r="O426" t="s">
        <v>1105</v>
      </c>
      <c r="P426" t="s">
        <v>1106</v>
      </c>
      <c r="Q426" t="s">
        <v>5458</v>
      </c>
      <c r="R426">
        <v>8590078776</v>
      </c>
      <c r="S426" t="s">
        <v>13394</v>
      </c>
      <c r="T426"/>
      <c r="V426" s="14">
        <v>46205</v>
      </c>
      <c r="W426" t="s">
        <v>5445</v>
      </c>
      <c r="X426" s="31">
        <v>46205.667592592596</v>
      </c>
      <c r="AN426" s="14">
        <v>46205</v>
      </c>
      <c r="AO426" t="s">
        <v>1057</v>
      </c>
      <c r="AP426" s="31">
        <v>46205.714432870373</v>
      </c>
      <c r="AT426" s="31">
        <v>46205.714432870373</v>
      </c>
      <c r="AU426" s="14">
        <v>46205</v>
      </c>
      <c r="AV426" t="s">
        <v>1057</v>
      </c>
      <c r="AW426" t="s">
        <v>426</v>
      </c>
      <c r="AX426" t="s">
        <v>678</v>
      </c>
      <c r="AY426" s="14">
        <v>46205</v>
      </c>
      <c r="AZ426" t="s">
        <v>5445</v>
      </c>
      <c r="BA426" s="31">
        <v>46205.730196759258</v>
      </c>
      <c r="BB426" s="14">
        <v>46205</v>
      </c>
      <c r="BC426" t="s">
        <v>933</v>
      </c>
      <c r="BD426" s="31">
        <v>46205.736319444448</v>
      </c>
      <c r="BE426" s="14">
        <v>46205</v>
      </c>
      <c r="BF426" t="s">
        <v>4669</v>
      </c>
      <c r="BG426" s="31">
        <v>46205.746932870374</v>
      </c>
      <c r="BH426" s="14">
        <v>46205</v>
      </c>
      <c r="BI426" t="s">
        <v>943</v>
      </c>
      <c r="BJ426" s="31">
        <v>46205.780034722222</v>
      </c>
      <c r="BK426" s="14">
        <v>46205</v>
      </c>
      <c r="BL426" t="s">
        <v>943</v>
      </c>
      <c r="BM426" s="31">
        <v>46205.780914351853</v>
      </c>
      <c r="BZ426" s="14">
        <v>46205</v>
      </c>
      <c r="CA426" t="s">
        <v>943</v>
      </c>
      <c r="CB426" s="31">
        <v>46205.786898148152</v>
      </c>
      <c r="CC426" s="14">
        <v>46205</v>
      </c>
      <c r="CD426" t="s">
        <v>938</v>
      </c>
      <c r="CE426" s="31">
        <v>46205.801840277774</v>
      </c>
      <c r="CI426" s="14">
        <v>46205</v>
      </c>
      <c r="CJ426" t="s">
        <v>1058</v>
      </c>
      <c r="CK426" s="31">
        <v>46205.854571759257</v>
      </c>
      <c r="CP426" t="str">
        <f>VLOOKUP(A426,Sheet1!$A$2:$E$221,2,0)</f>
        <v>East Zone</v>
      </c>
    </row>
    <row r="427" spans="1:94" x14ac:dyDescent="0.35">
      <c r="A427" t="s">
        <v>5412</v>
      </c>
      <c r="B427">
        <v>244</v>
      </c>
      <c r="C427" t="s">
        <v>9332</v>
      </c>
      <c r="D427" t="s">
        <v>678</v>
      </c>
      <c r="E427" t="s">
        <v>425</v>
      </c>
      <c r="F427" t="s">
        <v>426</v>
      </c>
      <c r="G427" t="s">
        <v>135</v>
      </c>
      <c r="H427" t="s">
        <v>5454</v>
      </c>
      <c r="I427">
        <v>499089</v>
      </c>
      <c r="J427" t="s">
        <v>5455</v>
      </c>
      <c r="K427" t="s">
        <v>5456</v>
      </c>
      <c r="L427" t="s">
        <v>4622</v>
      </c>
      <c r="M427" t="s">
        <v>5459</v>
      </c>
      <c r="N427">
        <v>40000</v>
      </c>
      <c r="O427" t="s">
        <v>1059</v>
      </c>
      <c r="P427" t="s">
        <v>1060</v>
      </c>
      <c r="Q427" t="s">
        <v>5460</v>
      </c>
      <c r="R427">
        <v>8086919348</v>
      </c>
      <c r="S427" t="s">
        <v>13394</v>
      </c>
      <c r="T427"/>
      <c r="V427" s="14">
        <v>46204</v>
      </c>
      <c r="W427" t="s">
        <v>5445</v>
      </c>
      <c r="X427" s="31">
        <v>46204.441331018519</v>
      </c>
      <c r="AN427" s="14">
        <v>46204</v>
      </c>
      <c r="AO427" t="s">
        <v>1057</v>
      </c>
      <c r="AP427" s="31">
        <v>46204.561898148146</v>
      </c>
      <c r="AT427" s="31">
        <v>46204.561898148146</v>
      </c>
      <c r="AU427" s="14">
        <v>46204</v>
      </c>
      <c r="AV427" t="s">
        <v>1057</v>
      </c>
      <c r="AW427" t="s">
        <v>426</v>
      </c>
      <c r="AX427" t="s">
        <v>678</v>
      </c>
      <c r="AY427" s="14">
        <v>46204</v>
      </c>
      <c r="AZ427" t="s">
        <v>5445</v>
      </c>
      <c r="BA427" s="31">
        <v>46204.600034722222</v>
      </c>
      <c r="BB427" s="14">
        <v>46204</v>
      </c>
      <c r="BC427" t="s">
        <v>933</v>
      </c>
      <c r="BD427" s="31">
        <v>46204.606400462966</v>
      </c>
      <c r="BE427" s="14">
        <v>46204</v>
      </c>
      <c r="BF427" t="s">
        <v>5233</v>
      </c>
      <c r="BG427" s="31">
        <v>46204.616747685184</v>
      </c>
      <c r="BH427" s="14">
        <v>46204</v>
      </c>
      <c r="BI427" t="s">
        <v>1028</v>
      </c>
      <c r="BJ427" s="31">
        <v>46204.675254629627</v>
      </c>
      <c r="BK427" s="14">
        <v>46204</v>
      </c>
      <c r="BL427" t="s">
        <v>1028</v>
      </c>
      <c r="BM427" s="31">
        <v>46204.677002314813</v>
      </c>
      <c r="BZ427" s="14">
        <v>46204</v>
      </c>
      <c r="CA427" t="s">
        <v>1028</v>
      </c>
      <c r="CB427" s="31">
        <v>46204.681712962964</v>
      </c>
      <c r="CC427" s="14">
        <v>46204</v>
      </c>
      <c r="CD427" t="s">
        <v>944</v>
      </c>
      <c r="CE427" s="31">
        <v>46204.688321759262</v>
      </c>
      <c r="CI427" s="14">
        <v>46204</v>
      </c>
      <c r="CJ427" t="s">
        <v>1058</v>
      </c>
      <c r="CK427" s="31">
        <v>46204.842974537038</v>
      </c>
      <c r="CP427" t="str">
        <f>VLOOKUP(A427,Sheet1!$A$2:$E$221,2,0)</f>
        <v>East Zone</v>
      </c>
    </row>
    <row r="428" spans="1:94" x14ac:dyDescent="0.35">
      <c r="A428" t="s">
        <v>5412</v>
      </c>
      <c r="B428">
        <v>244</v>
      </c>
      <c r="C428" t="s">
        <v>9332</v>
      </c>
      <c r="D428" t="s">
        <v>678</v>
      </c>
      <c r="E428" t="s">
        <v>425</v>
      </c>
      <c r="F428" t="s">
        <v>426</v>
      </c>
      <c r="G428" t="s">
        <v>135</v>
      </c>
      <c r="H428" t="s">
        <v>5461</v>
      </c>
      <c r="I428">
        <v>566586</v>
      </c>
      <c r="J428" t="s">
        <v>4402</v>
      </c>
      <c r="K428" t="s">
        <v>5414</v>
      </c>
      <c r="L428" t="s">
        <v>4622</v>
      </c>
      <c r="M428" t="s">
        <v>5462</v>
      </c>
      <c r="N428">
        <v>45000</v>
      </c>
      <c r="O428" t="s">
        <v>1036</v>
      </c>
      <c r="P428" t="s">
        <v>1037</v>
      </c>
      <c r="Q428" t="s">
        <v>5463</v>
      </c>
      <c r="R428">
        <v>2943505555</v>
      </c>
      <c r="S428" t="s">
        <v>13394</v>
      </c>
      <c r="T428"/>
      <c r="V428" s="14">
        <v>46203</v>
      </c>
      <c r="W428" t="s">
        <v>5417</v>
      </c>
      <c r="X428" s="31">
        <v>46203.78</v>
      </c>
      <c r="AN428" s="14">
        <v>46204</v>
      </c>
      <c r="AO428" t="s">
        <v>1057</v>
      </c>
      <c r="AP428" s="31">
        <v>46204.608101851853</v>
      </c>
      <c r="AT428" s="31">
        <v>46204.608101851853</v>
      </c>
      <c r="AU428" s="14">
        <v>46204</v>
      </c>
      <c r="AV428" t="s">
        <v>1057</v>
      </c>
      <c r="AW428" t="s">
        <v>426</v>
      </c>
      <c r="AX428" t="s">
        <v>678</v>
      </c>
      <c r="AY428" s="14">
        <v>46204</v>
      </c>
      <c r="AZ428" t="s">
        <v>5417</v>
      </c>
      <c r="BA428" s="31">
        <v>46204.700555555559</v>
      </c>
      <c r="BB428" s="14">
        <v>46204</v>
      </c>
      <c r="BC428" t="s">
        <v>933</v>
      </c>
      <c r="BD428" s="31">
        <v>46204.710949074077</v>
      </c>
      <c r="BE428" s="14">
        <v>46204</v>
      </c>
      <c r="BF428" t="s">
        <v>4965</v>
      </c>
      <c r="BG428" s="31">
        <v>46204.724340277775</v>
      </c>
      <c r="BH428" s="14">
        <v>46204</v>
      </c>
      <c r="BI428" t="s">
        <v>1028</v>
      </c>
      <c r="BJ428" s="31">
        <v>46204.776099537034</v>
      </c>
      <c r="BK428" s="14">
        <v>46204</v>
      </c>
      <c r="BL428" t="s">
        <v>1028</v>
      </c>
      <c r="BM428" s="31">
        <v>46204.777696759258</v>
      </c>
      <c r="BZ428" s="14">
        <v>46204</v>
      </c>
      <c r="CA428" t="s">
        <v>1028</v>
      </c>
      <c r="CB428" s="31">
        <v>46204.786805555559</v>
      </c>
      <c r="CC428" s="14">
        <v>46204</v>
      </c>
      <c r="CD428" t="s">
        <v>938</v>
      </c>
      <c r="CE428" s="31">
        <v>46204.79215277778</v>
      </c>
      <c r="CI428" s="14">
        <v>46204</v>
      </c>
      <c r="CJ428" t="s">
        <v>1058</v>
      </c>
      <c r="CK428" s="31">
        <v>46204.859583333331</v>
      </c>
      <c r="CP428" t="str">
        <f>VLOOKUP(A428,Sheet1!$A$2:$E$221,2,0)</f>
        <v>East Zone</v>
      </c>
    </row>
    <row r="429" spans="1:94" x14ac:dyDescent="0.35">
      <c r="A429" t="s">
        <v>5412</v>
      </c>
      <c r="B429">
        <v>244</v>
      </c>
      <c r="C429" t="s">
        <v>9332</v>
      </c>
      <c r="D429" t="s">
        <v>678</v>
      </c>
      <c r="E429" t="s">
        <v>425</v>
      </c>
      <c r="F429" t="s">
        <v>426</v>
      </c>
      <c r="G429" t="s">
        <v>135</v>
      </c>
      <c r="H429" t="s">
        <v>5464</v>
      </c>
      <c r="I429">
        <v>635687</v>
      </c>
      <c r="J429" t="s">
        <v>5455</v>
      </c>
      <c r="K429" t="s">
        <v>5456</v>
      </c>
      <c r="L429" t="s">
        <v>4622</v>
      </c>
      <c r="M429" t="s">
        <v>5465</v>
      </c>
      <c r="N429">
        <v>80000</v>
      </c>
      <c r="O429" t="s">
        <v>2992</v>
      </c>
      <c r="P429" t="s">
        <v>2993</v>
      </c>
      <c r="Q429" t="s">
        <v>5466</v>
      </c>
      <c r="R429">
        <v>7447314988</v>
      </c>
      <c r="S429" t="s">
        <v>13394</v>
      </c>
      <c r="T429"/>
      <c r="V429" s="14">
        <v>46204</v>
      </c>
      <c r="W429" t="s">
        <v>5445</v>
      </c>
      <c r="X429" s="31">
        <v>46204.473182870373</v>
      </c>
      <c r="AN429" s="14">
        <v>46204</v>
      </c>
      <c r="AO429" t="s">
        <v>1057</v>
      </c>
      <c r="AP429" s="31">
        <v>46204.575219907405</v>
      </c>
      <c r="AT429" s="31">
        <v>46204.575219907405</v>
      </c>
      <c r="AU429" s="14">
        <v>46204</v>
      </c>
      <c r="AV429" t="s">
        <v>1057</v>
      </c>
      <c r="AW429" t="s">
        <v>426</v>
      </c>
      <c r="AX429" t="s">
        <v>678</v>
      </c>
      <c r="AY429" s="14">
        <v>46204</v>
      </c>
      <c r="AZ429" t="s">
        <v>5445</v>
      </c>
      <c r="BA429" s="31">
        <v>46204.600578703707</v>
      </c>
      <c r="BB429" s="14">
        <v>46204</v>
      </c>
      <c r="BC429" t="s">
        <v>933</v>
      </c>
      <c r="BD429" s="31">
        <v>46204.606412037036</v>
      </c>
      <c r="BE429" s="14">
        <v>46204</v>
      </c>
      <c r="BF429" t="s">
        <v>5233</v>
      </c>
      <c r="BG429" s="31">
        <v>46204.618900462963</v>
      </c>
      <c r="BH429" s="14">
        <v>46204</v>
      </c>
      <c r="BI429" t="s">
        <v>1028</v>
      </c>
      <c r="BJ429" s="31">
        <v>46204.680231481485</v>
      </c>
      <c r="BK429" s="14">
        <v>46204</v>
      </c>
      <c r="BL429" t="s">
        <v>1028</v>
      </c>
      <c r="BM429" s="31">
        <v>46204.681504629632</v>
      </c>
      <c r="BZ429" s="14">
        <v>46204</v>
      </c>
      <c r="CA429" t="s">
        <v>1028</v>
      </c>
      <c r="CB429" s="31">
        <v>46204.685543981483</v>
      </c>
      <c r="CC429" s="14">
        <v>46204</v>
      </c>
      <c r="CD429" t="s">
        <v>944</v>
      </c>
      <c r="CE429" s="31">
        <v>46204.695405092592</v>
      </c>
      <c r="CI429" s="14">
        <v>46204</v>
      </c>
      <c r="CJ429" t="s">
        <v>1058</v>
      </c>
      <c r="CK429" s="31">
        <v>46204.845914351848</v>
      </c>
      <c r="CP429" t="str">
        <f>VLOOKUP(A429,Sheet1!$A$2:$E$221,2,0)</f>
        <v>East Zone</v>
      </c>
    </row>
    <row r="430" spans="1:94" x14ac:dyDescent="0.35">
      <c r="A430" t="s">
        <v>5467</v>
      </c>
      <c r="B430">
        <v>245</v>
      </c>
      <c r="C430" t="s">
        <v>9332</v>
      </c>
      <c r="D430" t="s">
        <v>678</v>
      </c>
      <c r="E430" t="s">
        <v>367</v>
      </c>
      <c r="F430" t="s">
        <v>368</v>
      </c>
      <c r="G430" t="s">
        <v>352</v>
      </c>
      <c r="H430" t="s">
        <v>5468</v>
      </c>
      <c r="I430">
        <v>103112</v>
      </c>
      <c r="J430" t="s">
        <v>1706</v>
      </c>
      <c r="K430" t="s">
        <v>1707</v>
      </c>
      <c r="L430" t="s">
        <v>4622</v>
      </c>
      <c r="M430" t="s">
        <v>5469</v>
      </c>
      <c r="N430">
        <v>50000</v>
      </c>
      <c r="O430" t="s">
        <v>934</v>
      </c>
      <c r="P430" t="s">
        <v>935</v>
      </c>
      <c r="Q430" t="s">
        <v>2761</v>
      </c>
      <c r="R430">
        <v>7213147647</v>
      </c>
      <c r="S430" t="s">
        <v>13394</v>
      </c>
      <c r="T430"/>
      <c r="V430" s="14">
        <v>46205</v>
      </c>
      <c r="W430" t="s">
        <v>2400</v>
      </c>
      <c r="X430" s="31">
        <v>46205.609224537038</v>
      </c>
      <c r="AN430" s="14">
        <v>46205</v>
      </c>
      <c r="AO430" t="s">
        <v>5470</v>
      </c>
      <c r="AP430" s="31">
        <v>46205.645868055559</v>
      </c>
      <c r="AT430" s="31">
        <v>46205.645868055559</v>
      </c>
      <c r="AU430" s="14">
        <v>46205</v>
      </c>
      <c r="AV430" t="s">
        <v>5470</v>
      </c>
      <c r="AW430" t="s">
        <v>5471</v>
      </c>
      <c r="AX430" t="s">
        <v>677</v>
      </c>
      <c r="AY430" s="14">
        <v>46205</v>
      </c>
      <c r="AZ430" t="s">
        <v>2400</v>
      </c>
      <c r="BA430" s="31">
        <v>46205.650682870371</v>
      </c>
      <c r="BB430" s="14">
        <v>46205</v>
      </c>
      <c r="BC430" t="s">
        <v>933</v>
      </c>
      <c r="BD430" s="31">
        <v>46205.658472222225</v>
      </c>
      <c r="BE430" s="14">
        <v>46205</v>
      </c>
      <c r="BF430" t="s">
        <v>4633</v>
      </c>
      <c r="BG430" s="31">
        <v>46205.689733796295</v>
      </c>
      <c r="BH430" s="14">
        <v>46205</v>
      </c>
      <c r="BI430" t="s">
        <v>942</v>
      </c>
      <c r="BJ430" s="31">
        <v>46205.749872685185</v>
      </c>
      <c r="BK430" s="14">
        <v>46205</v>
      </c>
      <c r="BL430" t="s">
        <v>942</v>
      </c>
      <c r="BM430" s="31">
        <v>46205.751354166663</v>
      </c>
      <c r="BZ430" s="14">
        <v>46205</v>
      </c>
      <c r="CA430" t="s">
        <v>942</v>
      </c>
      <c r="CB430" s="31">
        <v>46205.771863425929</v>
      </c>
      <c r="CC430" s="14">
        <v>46205</v>
      </c>
      <c r="CD430" t="s">
        <v>944</v>
      </c>
      <c r="CE430" s="31">
        <v>46205.775277777779</v>
      </c>
      <c r="CI430" s="14">
        <v>46205</v>
      </c>
      <c r="CJ430" t="s">
        <v>2400</v>
      </c>
      <c r="CK430" s="31">
        <v>46205.8593287037</v>
      </c>
      <c r="CP430" t="str">
        <f>VLOOKUP(A430,Sheet1!$A$2:$E$221,2,0)</f>
        <v>East Zone</v>
      </c>
    </row>
    <row r="431" spans="1:94" x14ac:dyDescent="0.35">
      <c r="A431" t="s">
        <v>5467</v>
      </c>
      <c r="B431">
        <v>245</v>
      </c>
      <c r="C431" t="s">
        <v>9332</v>
      </c>
      <c r="D431" t="s">
        <v>678</v>
      </c>
      <c r="E431" t="s">
        <v>367</v>
      </c>
      <c r="F431" t="s">
        <v>368</v>
      </c>
      <c r="G431" t="s">
        <v>352</v>
      </c>
      <c r="H431" t="s">
        <v>12030</v>
      </c>
      <c r="I431">
        <v>203575</v>
      </c>
      <c r="J431" t="s">
        <v>1706</v>
      </c>
      <c r="K431" t="s">
        <v>1707</v>
      </c>
      <c r="L431" t="s">
        <v>4622</v>
      </c>
      <c r="M431" t="s">
        <v>12031</v>
      </c>
      <c r="N431">
        <v>45000</v>
      </c>
      <c r="O431" t="s">
        <v>4630</v>
      </c>
      <c r="P431" t="s">
        <v>4631</v>
      </c>
      <c r="Q431" t="s">
        <v>12032</v>
      </c>
      <c r="R431">
        <v>5553973387</v>
      </c>
      <c r="S431" t="s">
        <v>13394</v>
      </c>
      <c r="T431"/>
      <c r="V431" s="14">
        <v>46210</v>
      </c>
      <c r="W431" t="s">
        <v>2400</v>
      </c>
      <c r="X431" s="31">
        <v>46210.591504629629</v>
      </c>
      <c r="AN431" s="14">
        <v>46210</v>
      </c>
      <c r="AO431" t="s">
        <v>2399</v>
      </c>
      <c r="AP431" s="31">
        <v>46210.6408912037</v>
      </c>
      <c r="AT431" s="31">
        <v>46210.6408912037</v>
      </c>
      <c r="AU431" s="14">
        <v>46210</v>
      </c>
      <c r="AV431" t="s">
        <v>2399</v>
      </c>
      <c r="AW431" t="s">
        <v>368</v>
      </c>
      <c r="AX431" t="s">
        <v>678</v>
      </c>
      <c r="AY431" s="14">
        <v>46210</v>
      </c>
      <c r="AZ431" t="s">
        <v>2400</v>
      </c>
      <c r="BA431" s="31">
        <v>46210.647511574076</v>
      </c>
      <c r="BB431" s="14">
        <v>46210</v>
      </c>
      <c r="BC431" t="s">
        <v>933</v>
      </c>
      <c r="BD431" s="31">
        <v>46210.653495370374</v>
      </c>
      <c r="BE431" s="14">
        <v>46210</v>
      </c>
      <c r="BF431" t="s">
        <v>4657</v>
      </c>
      <c r="BG431" s="31">
        <v>46210.685810185183</v>
      </c>
      <c r="BH431" s="14">
        <v>46210</v>
      </c>
      <c r="BI431" t="s">
        <v>942</v>
      </c>
      <c r="BJ431" s="31">
        <v>46210.768923611111</v>
      </c>
      <c r="BK431" s="14">
        <v>46210</v>
      </c>
      <c r="BL431" t="s">
        <v>942</v>
      </c>
      <c r="BM431" s="31">
        <v>46210.77002314815</v>
      </c>
      <c r="BZ431" s="14">
        <v>46210</v>
      </c>
      <c r="CA431" t="s">
        <v>942</v>
      </c>
      <c r="CB431" s="31">
        <v>46210.77412037037</v>
      </c>
      <c r="CC431" s="14">
        <v>46210</v>
      </c>
      <c r="CD431" t="s">
        <v>944</v>
      </c>
      <c r="CE431" s="31">
        <v>46210.78329861111</v>
      </c>
      <c r="CI431" s="14">
        <v>46210</v>
      </c>
      <c r="CJ431" t="s">
        <v>2400</v>
      </c>
      <c r="CK431" s="31">
        <v>46210.881932870368</v>
      </c>
      <c r="CP431" t="str">
        <f>VLOOKUP(A431,Sheet1!$A$2:$E$221,2,0)</f>
        <v>East Zone</v>
      </c>
    </row>
    <row r="432" spans="1:94" x14ac:dyDescent="0.35">
      <c r="A432" t="s">
        <v>5467</v>
      </c>
      <c r="B432">
        <v>245</v>
      </c>
      <c r="C432" t="s">
        <v>9332</v>
      </c>
      <c r="D432" t="s">
        <v>678</v>
      </c>
      <c r="E432" t="s">
        <v>367</v>
      </c>
      <c r="F432" t="s">
        <v>368</v>
      </c>
      <c r="G432" t="s">
        <v>352</v>
      </c>
      <c r="H432" t="s">
        <v>10151</v>
      </c>
      <c r="I432">
        <v>391949</v>
      </c>
      <c r="J432" t="s">
        <v>1706</v>
      </c>
      <c r="K432" t="s">
        <v>1707</v>
      </c>
      <c r="L432" t="s">
        <v>4622</v>
      </c>
      <c r="M432" t="s">
        <v>10152</v>
      </c>
      <c r="N432">
        <v>90000</v>
      </c>
      <c r="O432" t="s">
        <v>9422</v>
      </c>
      <c r="P432" t="s">
        <v>9423</v>
      </c>
      <c r="Q432" t="s">
        <v>1611</v>
      </c>
      <c r="R432">
        <v>9311010354</v>
      </c>
      <c r="S432" t="s">
        <v>13394</v>
      </c>
      <c r="T432"/>
      <c r="V432" s="14">
        <v>46209</v>
      </c>
      <c r="W432" t="s">
        <v>10153</v>
      </c>
      <c r="X432" s="31">
        <v>46209.515277777777</v>
      </c>
      <c r="AN432" s="14">
        <v>46209</v>
      </c>
      <c r="AO432" t="s">
        <v>2399</v>
      </c>
      <c r="AP432" s="31">
        <v>46209.593587962961</v>
      </c>
      <c r="AT432" s="31">
        <v>46209.593587962961</v>
      </c>
      <c r="AU432" s="14">
        <v>46209</v>
      </c>
      <c r="AV432" t="s">
        <v>2399</v>
      </c>
      <c r="AW432" t="s">
        <v>368</v>
      </c>
      <c r="AX432" t="s">
        <v>678</v>
      </c>
      <c r="AY432" s="14">
        <v>46209</v>
      </c>
      <c r="AZ432" t="s">
        <v>2400</v>
      </c>
      <c r="BA432" s="31">
        <v>46209.623182870368</v>
      </c>
      <c r="BB432" s="14">
        <v>46209</v>
      </c>
      <c r="BC432" t="s">
        <v>933</v>
      </c>
      <c r="BD432" s="31">
        <v>46209.626712962963</v>
      </c>
      <c r="BE432" s="14">
        <v>46209</v>
      </c>
      <c r="BF432" t="s">
        <v>4716</v>
      </c>
      <c r="BG432" s="31">
        <v>46209.632233796299</v>
      </c>
      <c r="BH432" s="14">
        <v>46209</v>
      </c>
      <c r="BI432" t="s">
        <v>937</v>
      </c>
      <c r="BJ432" s="31">
        <v>46209.661516203705</v>
      </c>
      <c r="BN432" s="14">
        <v>46209</v>
      </c>
      <c r="BO432" t="s">
        <v>937</v>
      </c>
      <c r="BP432" s="31">
        <v>46209.662708333337</v>
      </c>
      <c r="CP432" t="str">
        <f>VLOOKUP(A432,Sheet1!$A$2:$E$221,2,0)</f>
        <v>East Zone</v>
      </c>
    </row>
    <row r="433" spans="1:94" x14ac:dyDescent="0.35">
      <c r="A433" t="s">
        <v>5467</v>
      </c>
      <c r="B433">
        <v>245</v>
      </c>
      <c r="C433" t="s">
        <v>9332</v>
      </c>
      <c r="D433" t="s">
        <v>678</v>
      </c>
      <c r="E433" t="s">
        <v>367</v>
      </c>
      <c r="F433" t="s">
        <v>368</v>
      </c>
      <c r="G433" t="s">
        <v>352</v>
      </c>
      <c r="H433" t="s">
        <v>12033</v>
      </c>
      <c r="I433">
        <v>399021</v>
      </c>
      <c r="J433" t="s">
        <v>1706</v>
      </c>
      <c r="K433" t="s">
        <v>1707</v>
      </c>
      <c r="L433" t="s">
        <v>4622</v>
      </c>
      <c r="M433" t="s">
        <v>12034</v>
      </c>
      <c r="N433">
        <v>50000</v>
      </c>
      <c r="O433" t="s">
        <v>947</v>
      </c>
      <c r="P433" t="s">
        <v>948</v>
      </c>
      <c r="Q433" t="s">
        <v>4732</v>
      </c>
      <c r="R433">
        <v>2712858400</v>
      </c>
      <c r="S433" t="s">
        <v>13394</v>
      </c>
      <c r="T433"/>
      <c r="V433" s="14">
        <v>46209</v>
      </c>
      <c r="W433" t="s">
        <v>2400</v>
      </c>
      <c r="X433" s="31">
        <v>46209.689062500001</v>
      </c>
      <c r="AN433" s="14">
        <v>46210</v>
      </c>
      <c r="AO433" t="s">
        <v>2399</v>
      </c>
      <c r="AP433" s="31">
        <v>46210.650243055556</v>
      </c>
      <c r="AT433" s="31">
        <v>46210.650243055556</v>
      </c>
      <c r="AU433" s="14">
        <v>46210</v>
      </c>
      <c r="AV433" t="s">
        <v>2399</v>
      </c>
      <c r="AW433" t="s">
        <v>368</v>
      </c>
      <c r="AX433" t="s">
        <v>678</v>
      </c>
      <c r="AY433" s="14">
        <v>46210</v>
      </c>
      <c r="AZ433" t="s">
        <v>2400</v>
      </c>
      <c r="BA433" s="31">
        <v>46210.665185185186</v>
      </c>
      <c r="BB433" s="14">
        <v>46210</v>
      </c>
      <c r="BC433" t="s">
        <v>933</v>
      </c>
      <c r="BD433" s="31">
        <v>46210.679710648146</v>
      </c>
      <c r="BE433" s="14">
        <v>46210</v>
      </c>
      <c r="BF433" t="s">
        <v>4757</v>
      </c>
      <c r="BG433" s="31">
        <v>46210.725439814814</v>
      </c>
      <c r="BH433" s="14">
        <v>46210</v>
      </c>
      <c r="BI433" t="s">
        <v>972</v>
      </c>
      <c r="BJ433" s="31">
        <v>46210.808993055558</v>
      </c>
      <c r="BK433" s="14">
        <v>46210</v>
      </c>
      <c r="BL433" t="s">
        <v>972</v>
      </c>
      <c r="BM433" s="31">
        <v>46210.810115740744</v>
      </c>
      <c r="BZ433" s="14">
        <v>46210</v>
      </c>
      <c r="CA433" t="s">
        <v>972</v>
      </c>
      <c r="CB433" s="31">
        <v>46210.820057870369</v>
      </c>
      <c r="CC433" s="14">
        <v>46210</v>
      </c>
      <c r="CD433" t="s">
        <v>944</v>
      </c>
      <c r="CE433" s="31">
        <v>46210.824976851851</v>
      </c>
      <c r="CI433" s="14">
        <v>46210</v>
      </c>
      <c r="CJ433" t="s">
        <v>2400</v>
      </c>
      <c r="CK433" s="31">
        <v>46210.857499999998</v>
      </c>
      <c r="CP433" t="str">
        <f>VLOOKUP(A433,Sheet1!$A$2:$E$221,2,0)</f>
        <v>East Zone</v>
      </c>
    </row>
    <row r="434" spans="1:94" x14ac:dyDescent="0.35">
      <c r="A434" t="s">
        <v>5472</v>
      </c>
      <c r="B434">
        <v>246</v>
      </c>
      <c r="C434" t="s">
        <v>9332</v>
      </c>
      <c r="D434" t="s">
        <v>678</v>
      </c>
      <c r="E434" t="s">
        <v>369</v>
      </c>
      <c r="F434" t="s">
        <v>370</v>
      </c>
      <c r="G434" t="s">
        <v>352</v>
      </c>
      <c r="H434" t="s">
        <v>5473</v>
      </c>
      <c r="I434">
        <v>70250</v>
      </c>
      <c r="J434" t="s">
        <v>1061</v>
      </c>
      <c r="K434" t="s">
        <v>4210</v>
      </c>
      <c r="L434" t="s">
        <v>4622</v>
      </c>
      <c r="M434" t="s">
        <v>5474</v>
      </c>
      <c r="N434">
        <v>90000</v>
      </c>
      <c r="O434" t="s">
        <v>978</v>
      </c>
      <c r="P434" t="s">
        <v>979</v>
      </c>
      <c r="Q434" t="s">
        <v>4503</v>
      </c>
      <c r="R434">
        <v>7331971845</v>
      </c>
      <c r="S434" t="s">
        <v>13394</v>
      </c>
      <c r="T434"/>
      <c r="V434" s="14">
        <v>46205</v>
      </c>
      <c r="W434" t="s">
        <v>5475</v>
      </c>
      <c r="X434" s="31">
        <v>46205.411249999997</v>
      </c>
      <c r="AN434" s="14">
        <v>46205</v>
      </c>
      <c r="AO434" t="s">
        <v>5475</v>
      </c>
      <c r="AP434" s="31">
        <v>46205.44121527778</v>
      </c>
      <c r="AT434" s="31">
        <v>46205.44121527778</v>
      </c>
      <c r="AU434" s="14">
        <v>46205</v>
      </c>
      <c r="AV434" t="s">
        <v>5475</v>
      </c>
      <c r="AW434" t="s">
        <v>5476</v>
      </c>
      <c r="AX434" t="s">
        <v>677</v>
      </c>
      <c r="AY434" s="14">
        <v>46205</v>
      </c>
      <c r="AZ434" t="s">
        <v>5475</v>
      </c>
      <c r="BA434" s="31">
        <v>46205.44159722222</v>
      </c>
      <c r="BB434" s="14">
        <v>46205</v>
      </c>
      <c r="BC434" t="s">
        <v>933</v>
      </c>
      <c r="BD434" s="31">
        <v>46205.450462962966</v>
      </c>
      <c r="BE434" s="14">
        <v>46205</v>
      </c>
      <c r="BF434" t="s">
        <v>4628</v>
      </c>
      <c r="BG434" s="31">
        <v>46205.459282407406</v>
      </c>
      <c r="BH434" s="14">
        <v>46205</v>
      </c>
      <c r="BI434" t="s">
        <v>942</v>
      </c>
      <c r="BJ434" s="31">
        <v>46205.506307870368</v>
      </c>
      <c r="BK434" s="14">
        <v>46205</v>
      </c>
      <c r="BL434" t="s">
        <v>942</v>
      </c>
      <c r="BM434" s="31">
        <v>46205.509444444448</v>
      </c>
      <c r="BZ434" s="14">
        <v>46205</v>
      </c>
      <c r="CA434" t="s">
        <v>942</v>
      </c>
      <c r="CB434" s="31">
        <v>46205.518564814818</v>
      </c>
      <c r="CC434" s="14">
        <v>46205</v>
      </c>
      <c r="CD434" t="s">
        <v>944</v>
      </c>
      <c r="CE434" s="31">
        <v>46205.534166666665</v>
      </c>
      <c r="CI434" s="14">
        <v>46205</v>
      </c>
      <c r="CJ434" t="s">
        <v>5477</v>
      </c>
      <c r="CK434" s="31">
        <v>46205.643912037034</v>
      </c>
      <c r="CP434" t="str">
        <f>VLOOKUP(A434,Sheet1!$A$2:$E$221,2,0)</f>
        <v>East Zone</v>
      </c>
    </row>
    <row r="435" spans="1:94" x14ac:dyDescent="0.35">
      <c r="A435" t="s">
        <v>5472</v>
      </c>
      <c r="B435">
        <v>246</v>
      </c>
      <c r="C435" t="s">
        <v>9332</v>
      </c>
      <c r="D435" t="s">
        <v>678</v>
      </c>
      <c r="E435" t="s">
        <v>369</v>
      </c>
      <c r="F435" t="s">
        <v>370</v>
      </c>
      <c r="G435" t="s">
        <v>352</v>
      </c>
      <c r="H435" t="s">
        <v>4208</v>
      </c>
      <c r="I435">
        <v>76343</v>
      </c>
      <c r="J435" t="s">
        <v>1061</v>
      </c>
      <c r="K435" t="s">
        <v>4210</v>
      </c>
      <c r="L435" t="s">
        <v>4622</v>
      </c>
      <c r="M435" t="s">
        <v>5478</v>
      </c>
      <c r="N435">
        <v>77000</v>
      </c>
      <c r="O435" t="s">
        <v>1025</v>
      </c>
      <c r="P435" t="s">
        <v>1026</v>
      </c>
      <c r="Q435" t="s">
        <v>4209</v>
      </c>
      <c r="R435">
        <v>9499569975</v>
      </c>
      <c r="S435" t="s">
        <v>13394</v>
      </c>
      <c r="T435"/>
      <c r="V435" s="14">
        <v>46205</v>
      </c>
      <c r="W435" t="s">
        <v>5479</v>
      </c>
      <c r="X435" s="31">
        <v>46205.586608796293</v>
      </c>
      <c r="AN435" s="14">
        <v>46205</v>
      </c>
      <c r="AO435" t="s">
        <v>5475</v>
      </c>
      <c r="AP435" s="31">
        <v>46205.613622685189</v>
      </c>
      <c r="AT435" s="31">
        <v>46205.613622685189</v>
      </c>
      <c r="AU435" s="14">
        <v>46205</v>
      </c>
      <c r="AV435" t="s">
        <v>5475</v>
      </c>
      <c r="AW435" t="s">
        <v>5476</v>
      </c>
      <c r="AX435" t="s">
        <v>677</v>
      </c>
      <c r="AY435" s="14">
        <v>46205</v>
      </c>
      <c r="AZ435" t="s">
        <v>5475</v>
      </c>
      <c r="BA435" s="31">
        <v>46205.613969907405</v>
      </c>
      <c r="BB435" s="14">
        <v>46205</v>
      </c>
      <c r="BC435" t="s">
        <v>933</v>
      </c>
      <c r="BD435" s="31">
        <v>46205.626331018517</v>
      </c>
      <c r="BE435" s="14">
        <v>46205</v>
      </c>
      <c r="BF435" t="s">
        <v>4643</v>
      </c>
      <c r="BG435" s="31">
        <v>46205.655347222222</v>
      </c>
      <c r="BH435" s="14">
        <v>46205</v>
      </c>
      <c r="BI435" t="s">
        <v>942</v>
      </c>
      <c r="BJ435" s="31">
        <v>46205.67559027778</v>
      </c>
      <c r="BK435" s="14">
        <v>46205</v>
      </c>
      <c r="BL435" t="s">
        <v>942</v>
      </c>
      <c r="BM435" s="31">
        <v>46205.676585648151</v>
      </c>
      <c r="BZ435" s="14">
        <v>46205</v>
      </c>
      <c r="CA435" t="s">
        <v>942</v>
      </c>
      <c r="CB435" s="31">
        <v>46205.697638888887</v>
      </c>
      <c r="CC435" s="14">
        <v>46205</v>
      </c>
      <c r="CD435" t="s">
        <v>957</v>
      </c>
      <c r="CE435" s="31">
        <v>46205.717974537038</v>
      </c>
      <c r="CI435" s="14">
        <v>46205</v>
      </c>
      <c r="CJ435" t="s">
        <v>5477</v>
      </c>
      <c r="CK435" s="31">
        <v>46205.736076388886</v>
      </c>
      <c r="CP435" t="str">
        <f>VLOOKUP(A435,Sheet1!$A$2:$E$221,2,0)</f>
        <v>East Zone</v>
      </c>
    </row>
    <row r="436" spans="1:94" x14ac:dyDescent="0.35">
      <c r="A436" t="s">
        <v>5472</v>
      </c>
      <c r="B436">
        <v>246</v>
      </c>
      <c r="C436" t="s">
        <v>9332</v>
      </c>
      <c r="D436" t="s">
        <v>678</v>
      </c>
      <c r="E436" t="s">
        <v>369</v>
      </c>
      <c r="F436" t="s">
        <v>370</v>
      </c>
      <c r="G436" t="s">
        <v>352</v>
      </c>
      <c r="H436" t="s">
        <v>12035</v>
      </c>
      <c r="I436">
        <v>77546</v>
      </c>
      <c r="J436" t="s">
        <v>5491</v>
      </c>
      <c r="K436" t="s">
        <v>5492</v>
      </c>
      <c r="L436" t="s">
        <v>4622</v>
      </c>
      <c r="M436" t="s">
        <v>12036</v>
      </c>
      <c r="N436">
        <v>45000</v>
      </c>
      <c r="O436" t="s">
        <v>4598</v>
      </c>
      <c r="P436" t="s">
        <v>4599</v>
      </c>
      <c r="Q436" t="s">
        <v>12037</v>
      </c>
      <c r="R436">
        <v>4878337338</v>
      </c>
      <c r="S436" t="s">
        <v>13394</v>
      </c>
      <c r="T436"/>
      <c r="V436" s="14">
        <v>46210</v>
      </c>
      <c r="W436" t="s">
        <v>5477</v>
      </c>
      <c r="X436" s="31">
        <v>46210.429780092592</v>
      </c>
      <c r="AN436" s="14">
        <v>46210</v>
      </c>
      <c r="AO436" t="s">
        <v>5475</v>
      </c>
      <c r="AP436" s="31">
        <v>46210.461527777778</v>
      </c>
      <c r="AT436" s="31">
        <v>46210.461527777778</v>
      </c>
      <c r="AU436" s="14">
        <v>46210</v>
      </c>
      <c r="AV436" t="s">
        <v>5475</v>
      </c>
      <c r="AW436" t="s">
        <v>5476</v>
      </c>
      <c r="AX436" t="s">
        <v>677</v>
      </c>
      <c r="AY436" s="14">
        <v>46210</v>
      </c>
      <c r="AZ436" t="s">
        <v>5475</v>
      </c>
      <c r="BA436" s="31">
        <v>46210.461944444447</v>
      </c>
      <c r="BB436" s="14">
        <v>46210</v>
      </c>
      <c r="BC436" t="s">
        <v>933</v>
      </c>
      <c r="BD436" s="31">
        <v>46210.476655092592</v>
      </c>
      <c r="BE436" s="14">
        <v>46210</v>
      </c>
      <c r="BF436" t="s">
        <v>4757</v>
      </c>
      <c r="BG436" s="31">
        <v>46210.513483796298</v>
      </c>
      <c r="BH436" s="14">
        <v>46210</v>
      </c>
      <c r="BI436" t="s">
        <v>942</v>
      </c>
      <c r="BJ436" s="31">
        <v>46210.542847222219</v>
      </c>
      <c r="BK436" s="14">
        <v>46210</v>
      </c>
      <c r="BL436" t="s">
        <v>942</v>
      </c>
      <c r="BM436" s="31">
        <v>46210.54351851852</v>
      </c>
      <c r="BZ436" s="14">
        <v>46210</v>
      </c>
      <c r="CA436" t="s">
        <v>942</v>
      </c>
      <c r="CB436" s="31">
        <v>46210.561666666668</v>
      </c>
      <c r="CC436" s="14">
        <v>46210</v>
      </c>
      <c r="CD436" t="s">
        <v>2404</v>
      </c>
      <c r="CE436" s="31">
        <v>46210.589641203704</v>
      </c>
      <c r="CI436" s="14">
        <v>46210</v>
      </c>
      <c r="CJ436" t="s">
        <v>5477</v>
      </c>
      <c r="CK436" s="31">
        <v>46210.729166666664</v>
      </c>
      <c r="CP436" t="str">
        <f>VLOOKUP(A436,Sheet1!$A$2:$E$221,2,0)</f>
        <v>East Zone</v>
      </c>
    </row>
    <row r="437" spans="1:94" x14ac:dyDescent="0.35">
      <c r="A437" t="s">
        <v>5472</v>
      </c>
      <c r="B437">
        <v>246</v>
      </c>
      <c r="C437" t="s">
        <v>9332</v>
      </c>
      <c r="D437" t="s">
        <v>678</v>
      </c>
      <c r="E437" t="s">
        <v>369</v>
      </c>
      <c r="F437" t="s">
        <v>370</v>
      </c>
      <c r="G437" t="s">
        <v>352</v>
      </c>
      <c r="H437" t="s">
        <v>12038</v>
      </c>
      <c r="I437">
        <v>78806</v>
      </c>
      <c r="J437" t="s">
        <v>5497</v>
      </c>
      <c r="K437" t="s">
        <v>5498</v>
      </c>
      <c r="L437" t="s">
        <v>4622</v>
      </c>
      <c r="M437" t="s">
        <v>12039</v>
      </c>
      <c r="N437">
        <v>77000</v>
      </c>
      <c r="O437" t="s">
        <v>1025</v>
      </c>
      <c r="P437" t="s">
        <v>1026</v>
      </c>
      <c r="Q437" t="s">
        <v>12040</v>
      </c>
      <c r="R437">
        <v>3274061812</v>
      </c>
      <c r="S437" t="s">
        <v>13394</v>
      </c>
      <c r="T437"/>
      <c r="V437" s="14">
        <v>46210</v>
      </c>
      <c r="W437" t="s">
        <v>5475</v>
      </c>
      <c r="X437" s="31">
        <v>46210.635243055556</v>
      </c>
      <c r="AN437" s="14">
        <v>46210</v>
      </c>
      <c r="AO437" t="s">
        <v>5475</v>
      </c>
      <c r="AP437" s="31">
        <v>46210.660173611112</v>
      </c>
      <c r="AT437" s="31">
        <v>46210.660173611112</v>
      </c>
      <c r="AU437" s="14">
        <v>46210</v>
      </c>
      <c r="AV437" t="s">
        <v>5475</v>
      </c>
      <c r="AW437" t="s">
        <v>5476</v>
      </c>
      <c r="AX437" t="s">
        <v>677</v>
      </c>
      <c r="AY437" s="14">
        <v>46210</v>
      </c>
      <c r="AZ437" t="s">
        <v>5475</v>
      </c>
      <c r="BA437" s="31">
        <v>46210.73541666667</v>
      </c>
      <c r="BB437" s="14">
        <v>46210</v>
      </c>
      <c r="BC437" t="s">
        <v>933</v>
      </c>
      <c r="BD437" s="31">
        <v>46210.738981481481</v>
      </c>
      <c r="BE437" s="14">
        <v>46210</v>
      </c>
      <c r="BF437" t="s">
        <v>4663</v>
      </c>
      <c r="BG437" s="31">
        <v>46210.742361111108</v>
      </c>
      <c r="BH437" s="14">
        <v>46210</v>
      </c>
      <c r="BI437" t="s">
        <v>972</v>
      </c>
      <c r="BJ437" s="31">
        <v>46210.812615740739</v>
      </c>
      <c r="BK437" s="14">
        <v>46210</v>
      </c>
      <c r="BL437" t="s">
        <v>943</v>
      </c>
      <c r="BM437" s="31">
        <v>46210.851180555554</v>
      </c>
      <c r="BN437" s="14">
        <v>46210</v>
      </c>
      <c r="BO437" t="s">
        <v>972</v>
      </c>
      <c r="BP437" s="31">
        <v>46210.814016203702</v>
      </c>
      <c r="BZ437" s="14">
        <v>46210</v>
      </c>
      <c r="CA437" t="s">
        <v>943</v>
      </c>
      <c r="CB437" s="31">
        <v>46210.856168981481</v>
      </c>
      <c r="CC437" s="14">
        <v>46210</v>
      </c>
      <c r="CD437" t="s">
        <v>944</v>
      </c>
      <c r="CE437" s="31">
        <v>46210.862199074072</v>
      </c>
      <c r="CI437" s="14">
        <v>46210</v>
      </c>
      <c r="CJ437" t="s">
        <v>5477</v>
      </c>
      <c r="CK437" s="31">
        <v>46210.882951388892</v>
      </c>
      <c r="CP437" t="str">
        <f>VLOOKUP(A437,Sheet1!$A$2:$E$221,2,0)</f>
        <v>East Zone</v>
      </c>
    </row>
    <row r="438" spans="1:94" x14ac:dyDescent="0.35">
      <c r="A438" t="s">
        <v>5472</v>
      </c>
      <c r="B438">
        <v>246</v>
      </c>
      <c r="C438" t="s">
        <v>9332</v>
      </c>
      <c r="D438" t="s">
        <v>678</v>
      </c>
      <c r="E438" t="s">
        <v>369</v>
      </c>
      <c r="F438" t="s">
        <v>370</v>
      </c>
      <c r="G438" t="s">
        <v>352</v>
      </c>
      <c r="H438" t="s">
        <v>4329</v>
      </c>
      <c r="I438">
        <v>88505</v>
      </c>
      <c r="J438" t="s">
        <v>4330</v>
      </c>
      <c r="K438" t="s">
        <v>4331</v>
      </c>
      <c r="L438" t="s">
        <v>4622</v>
      </c>
      <c r="M438" t="s">
        <v>5480</v>
      </c>
      <c r="N438">
        <v>77000</v>
      </c>
      <c r="O438" t="s">
        <v>1025</v>
      </c>
      <c r="P438" t="s">
        <v>1026</v>
      </c>
      <c r="Q438" t="s">
        <v>1789</v>
      </c>
      <c r="R438">
        <v>6689949938</v>
      </c>
      <c r="S438" t="s">
        <v>13394</v>
      </c>
      <c r="T438"/>
      <c r="V438" s="14">
        <v>46205</v>
      </c>
      <c r="W438" t="s">
        <v>5481</v>
      </c>
      <c r="X438" s="31">
        <v>46205.60597222222</v>
      </c>
      <c r="AN438" s="14">
        <v>46205</v>
      </c>
      <c r="AO438" t="s">
        <v>5475</v>
      </c>
      <c r="AP438" s="31">
        <v>46205.719305555554</v>
      </c>
      <c r="AT438" s="31">
        <v>46205.719305555554</v>
      </c>
      <c r="AU438" s="14">
        <v>46205</v>
      </c>
      <c r="AV438" t="s">
        <v>5475</v>
      </c>
      <c r="AW438" t="s">
        <v>5476</v>
      </c>
      <c r="AX438" t="s">
        <v>677</v>
      </c>
      <c r="AY438" s="14">
        <v>46205</v>
      </c>
      <c r="AZ438" t="s">
        <v>5475</v>
      </c>
      <c r="BA438" s="31">
        <v>46205.746307870373</v>
      </c>
      <c r="BB438" s="14">
        <v>46205</v>
      </c>
      <c r="BC438" t="s">
        <v>933</v>
      </c>
      <c r="BD438" s="31">
        <v>46205.752476851849</v>
      </c>
      <c r="BE438" s="14">
        <v>46205</v>
      </c>
      <c r="BF438" t="s">
        <v>4643</v>
      </c>
      <c r="BG438" s="31">
        <v>46205.755289351851</v>
      </c>
      <c r="BH438" s="14">
        <v>46205</v>
      </c>
      <c r="BI438" t="s">
        <v>937</v>
      </c>
      <c r="BJ438" s="31">
        <v>46205.789305555554</v>
      </c>
      <c r="BK438" s="14">
        <v>46205</v>
      </c>
      <c r="BL438" t="s">
        <v>937</v>
      </c>
      <c r="BM438" s="31">
        <v>46205.790405092594</v>
      </c>
      <c r="BZ438" s="14">
        <v>46205</v>
      </c>
      <c r="CA438" t="s">
        <v>937</v>
      </c>
      <c r="CB438" s="31">
        <v>46205.798032407409</v>
      </c>
      <c r="CC438" s="14">
        <v>46205</v>
      </c>
      <c r="CD438" t="s">
        <v>938</v>
      </c>
      <c r="CE438" s="31">
        <v>46205.807037037041</v>
      </c>
      <c r="CI438" s="14">
        <v>46206</v>
      </c>
      <c r="CJ438" t="s">
        <v>5475</v>
      </c>
      <c r="CK438" s="31">
        <v>46206.618472222224</v>
      </c>
      <c r="CP438" t="str">
        <f>VLOOKUP(A438,Sheet1!$A$2:$E$221,2,0)</f>
        <v>East Zone</v>
      </c>
    </row>
    <row r="439" spans="1:94" x14ac:dyDescent="0.35">
      <c r="A439" t="s">
        <v>5472</v>
      </c>
      <c r="B439">
        <v>246</v>
      </c>
      <c r="C439" t="s">
        <v>9332</v>
      </c>
      <c r="D439" t="s">
        <v>678</v>
      </c>
      <c r="E439" t="s">
        <v>369</v>
      </c>
      <c r="F439" t="s">
        <v>370</v>
      </c>
      <c r="G439" t="s">
        <v>352</v>
      </c>
      <c r="H439" t="s">
        <v>12041</v>
      </c>
      <c r="I439">
        <v>98828</v>
      </c>
      <c r="J439" t="s">
        <v>4330</v>
      </c>
      <c r="K439" t="s">
        <v>4331</v>
      </c>
      <c r="L439" t="s">
        <v>4622</v>
      </c>
      <c r="M439" t="s">
        <v>12042</v>
      </c>
      <c r="N439">
        <v>70000</v>
      </c>
      <c r="O439" t="s">
        <v>1235</v>
      </c>
      <c r="P439" t="s">
        <v>1236</v>
      </c>
      <c r="Q439" t="s">
        <v>12043</v>
      </c>
      <c r="R439">
        <v>5163563352</v>
      </c>
      <c r="S439" t="s">
        <v>13394</v>
      </c>
      <c r="T439"/>
      <c r="V439" s="14">
        <v>46209</v>
      </c>
      <c r="W439" t="s">
        <v>5481</v>
      </c>
      <c r="X439" s="31">
        <v>46209.612291666665</v>
      </c>
      <c r="AN439" s="14">
        <v>46210</v>
      </c>
      <c r="AO439" t="s">
        <v>5485</v>
      </c>
      <c r="AP439" s="31">
        <v>46210.42328703704</v>
      </c>
      <c r="AT439" s="31">
        <v>46210.42328703704</v>
      </c>
      <c r="AU439" s="14">
        <v>46210</v>
      </c>
      <c r="AV439" t="s">
        <v>5485</v>
      </c>
      <c r="AW439" t="s">
        <v>370</v>
      </c>
      <c r="AX439" t="s">
        <v>678</v>
      </c>
      <c r="AY439" s="14">
        <v>46210</v>
      </c>
      <c r="AZ439" t="s">
        <v>5475</v>
      </c>
      <c r="BA439" s="31">
        <v>46210.424270833333</v>
      </c>
      <c r="BB439" s="14">
        <v>46210</v>
      </c>
      <c r="BC439" t="s">
        <v>933</v>
      </c>
      <c r="BD439" s="31">
        <v>46210.434537037036</v>
      </c>
      <c r="BE439" s="14">
        <v>46210</v>
      </c>
      <c r="BF439" t="s">
        <v>5362</v>
      </c>
      <c r="BG439" s="31">
        <v>46210.503900462965</v>
      </c>
      <c r="BH439" s="14">
        <v>46210</v>
      </c>
      <c r="BI439" t="s">
        <v>937</v>
      </c>
      <c r="BJ439" s="31">
        <v>46210.583703703705</v>
      </c>
      <c r="BK439" s="14">
        <v>46210</v>
      </c>
      <c r="BL439" t="s">
        <v>937</v>
      </c>
      <c r="BM439" s="31">
        <v>46210.769641203704</v>
      </c>
      <c r="BN439" s="14">
        <v>46210</v>
      </c>
      <c r="BO439" t="s">
        <v>937</v>
      </c>
      <c r="BP439" s="31">
        <v>46210.585266203707</v>
      </c>
      <c r="BZ439" s="14">
        <v>46210</v>
      </c>
      <c r="CA439" t="s">
        <v>937</v>
      </c>
      <c r="CB439" s="31">
        <v>46210.780590277776</v>
      </c>
      <c r="CC439" s="14">
        <v>46210</v>
      </c>
      <c r="CD439" t="s">
        <v>944</v>
      </c>
      <c r="CE439" s="31">
        <v>46210.792384259257</v>
      </c>
      <c r="CI439" s="14">
        <v>46210</v>
      </c>
      <c r="CJ439" t="s">
        <v>5477</v>
      </c>
      <c r="CK439" s="31">
        <v>46210.871041666665</v>
      </c>
      <c r="CP439" t="str">
        <f>VLOOKUP(A439,Sheet1!$A$2:$E$221,2,0)</f>
        <v>East Zone</v>
      </c>
    </row>
    <row r="440" spans="1:94" x14ac:dyDescent="0.35">
      <c r="A440" t="s">
        <v>5472</v>
      </c>
      <c r="B440">
        <v>246</v>
      </c>
      <c r="C440" t="s">
        <v>9332</v>
      </c>
      <c r="D440" t="s">
        <v>678</v>
      </c>
      <c r="E440" t="s">
        <v>369</v>
      </c>
      <c r="F440" t="s">
        <v>370</v>
      </c>
      <c r="G440" t="s">
        <v>352</v>
      </c>
      <c r="H440" t="s">
        <v>5482</v>
      </c>
      <c r="I440">
        <v>123863</v>
      </c>
      <c r="J440" t="s">
        <v>4330</v>
      </c>
      <c r="K440" t="s">
        <v>4331</v>
      </c>
      <c r="L440" t="s">
        <v>4622</v>
      </c>
      <c r="M440" t="s">
        <v>5483</v>
      </c>
      <c r="N440">
        <v>90000</v>
      </c>
      <c r="O440" t="s">
        <v>978</v>
      </c>
      <c r="P440" t="s">
        <v>979</v>
      </c>
      <c r="Q440" t="s">
        <v>5484</v>
      </c>
      <c r="R440">
        <v>4397489463</v>
      </c>
      <c r="S440" t="s">
        <v>13394</v>
      </c>
      <c r="T440"/>
      <c r="V440" s="14">
        <v>46204</v>
      </c>
      <c r="W440" t="s">
        <v>5481</v>
      </c>
      <c r="X440" s="31">
        <v>46204.360243055555</v>
      </c>
      <c r="AN440" s="14">
        <v>46204</v>
      </c>
      <c r="AO440" t="s">
        <v>5485</v>
      </c>
      <c r="AP440" s="31">
        <v>46204.410775462966</v>
      </c>
      <c r="AT440" s="31">
        <v>46204.410775462966</v>
      </c>
      <c r="AU440" s="14">
        <v>46204</v>
      </c>
      <c r="AV440" t="s">
        <v>5485</v>
      </c>
      <c r="AW440" t="s">
        <v>370</v>
      </c>
      <c r="AX440" t="s">
        <v>678</v>
      </c>
      <c r="AY440" s="14">
        <v>46204</v>
      </c>
      <c r="AZ440" t="s">
        <v>5475</v>
      </c>
      <c r="BA440" s="31">
        <v>46204.422118055554</v>
      </c>
      <c r="BB440" s="14">
        <v>46204</v>
      </c>
      <c r="BC440" t="s">
        <v>933</v>
      </c>
      <c r="BD440" s="31">
        <v>46204.434872685182</v>
      </c>
      <c r="BE440" s="14">
        <v>46204</v>
      </c>
      <c r="BF440" t="s">
        <v>4716</v>
      </c>
      <c r="BG440" s="31">
        <v>46204.439675925925</v>
      </c>
      <c r="BH440" s="14">
        <v>46204</v>
      </c>
      <c r="BI440" t="s">
        <v>972</v>
      </c>
      <c r="BJ440" s="31">
        <v>46204.452708333331</v>
      </c>
      <c r="BK440" s="14">
        <v>46204</v>
      </c>
      <c r="BL440" t="s">
        <v>972</v>
      </c>
      <c r="BM440" s="31">
        <v>46204.453993055555</v>
      </c>
      <c r="BZ440" s="14">
        <v>46204</v>
      </c>
      <c r="CA440" t="s">
        <v>972</v>
      </c>
      <c r="CB440" s="31">
        <v>46204.462210648147</v>
      </c>
      <c r="CC440" s="14">
        <v>46204</v>
      </c>
      <c r="CD440" t="s">
        <v>944</v>
      </c>
      <c r="CE440" s="31">
        <v>46204.48673611111</v>
      </c>
      <c r="CI440" s="14">
        <v>46204</v>
      </c>
      <c r="CJ440" t="s">
        <v>5477</v>
      </c>
      <c r="CK440" s="31">
        <v>46204.708738425928</v>
      </c>
      <c r="CP440" t="str">
        <f>VLOOKUP(A440,Sheet1!$A$2:$E$221,2,0)</f>
        <v>East Zone</v>
      </c>
    </row>
    <row r="441" spans="1:94" x14ac:dyDescent="0.35">
      <c r="A441" t="s">
        <v>5472</v>
      </c>
      <c r="B441">
        <v>246</v>
      </c>
      <c r="C441" t="s">
        <v>9332</v>
      </c>
      <c r="D441" t="s">
        <v>678</v>
      </c>
      <c r="E441" t="s">
        <v>369</v>
      </c>
      <c r="F441" t="s">
        <v>370</v>
      </c>
      <c r="G441" t="s">
        <v>352</v>
      </c>
      <c r="H441" t="s">
        <v>5486</v>
      </c>
      <c r="I441">
        <v>186458</v>
      </c>
      <c r="J441" t="s">
        <v>81</v>
      </c>
      <c r="K441" t="s">
        <v>5487</v>
      </c>
      <c r="L441" t="s">
        <v>4622</v>
      </c>
      <c r="M441" t="s">
        <v>5488</v>
      </c>
      <c r="N441">
        <v>77000</v>
      </c>
      <c r="O441" t="s">
        <v>1025</v>
      </c>
      <c r="P441" t="s">
        <v>1026</v>
      </c>
      <c r="Q441" t="s">
        <v>1131</v>
      </c>
      <c r="R441">
        <v>1796726735</v>
      </c>
      <c r="S441" t="s">
        <v>13394</v>
      </c>
      <c r="T441"/>
      <c r="V441" s="14">
        <v>46206</v>
      </c>
      <c r="W441" t="s">
        <v>5489</v>
      </c>
      <c r="X441" s="31">
        <v>46206.455277777779</v>
      </c>
      <c r="AN441" s="14">
        <v>46206</v>
      </c>
      <c r="AO441" t="s">
        <v>5485</v>
      </c>
      <c r="AP441" s="31">
        <v>46206.516516203701</v>
      </c>
      <c r="AT441" s="31">
        <v>46206.516516203701</v>
      </c>
      <c r="AU441" s="14">
        <v>46206</v>
      </c>
      <c r="AV441" t="s">
        <v>5485</v>
      </c>
      <c r="AW441" t="s">
        <v>370</v>
      </c>
      <c r="AX441" t="s">
        <v>678</v>
      </c>
      <c r="AY441" s="14">
        <v>46206</v>
      </c>
      <c r="AZ441" t="s">
        <v>5475</v>
      </c>
      <c r="BA441" s="31">
        <v>46206.524004629631</v>
      </c>
      <c r="BB441" s="14">
        <v>46206</v>
      </c>
      <c r="BC441" t="s">
        <v>933</v>
      </c>
      <c r="BD441" s="31">
        <v>46206.53324074074</v>
      </c>
      <c r="BE441" s="14">
        <v>46206</v>
      </c>
      <c r="BF441" t="s">
        <v>4663</v>
      </c>
      <c r="BG441" s="31">
        <v>46206.558854166666</v>
      </c>
      <c r="BH441" s="14">
        <v>46206</v>
      </c>
      <c r="BI441" t="s">
        <v>972</v>
      </c>
      <c r="BJ441" s="31">
        <v>46206.619606481479</v>
      </c>
      <c r="BK441" s="14">
        <v>46206</v>
      </c>
      <c r="BL441" t="s">
        <v>972</v>
      </c>
      <c r="BM441" s="31">
        <v>46206.621527777781</v>
      </c>
      <c r="BZ441" s="14">
        <v>46206</v>
      </c>
      <c r="CA441" t="s">
        <v>972</v>
      </c>
      <c r="CB441" s="31">
        <v>46206.628379629627</v>
      </c>
      <c r="CC441" s="14">
        <v>46206</v>
      </c>
      <c r="CD441" t="s">
        <v>944</v>
      </c>
      <c r="CE441" s="31">
        <v>46206.637719907405</v>
      </c>
      <c r="CI441" s="14">
        <v>46206</v>
      </c>
      <c r="CJ441" t="s">
        <v>5475</v>
      </c>
      <c r="CK441" s="31">
        <v>46206.697905092595</v>
      </c>
      <c r="CP441" t="str">
        <f>VLOOKUP(A441,Sheet1!$A$2:$E$221,2,0)</f>
        <v>East Zone</v>
      </c>
    </row>
    <row r="442" spans="1:94" x14ac:dyDescent="0.35">
      <c r="A442" t="s">
        <v>5472</v>
      </c>
      <c r="B442">
        <v>246</v>
      </c>
      <c r="C442" t="s">
        <v>9332</v>
      </c>
      <c r="D442" t="s">
        <v>678</v>
      </c>
      <c r="E442" t="s">
        <v>369</v>
      </c>
      <c r="F442" t="s">
        <v>370</v>
      </c>
      <c r="G442" t="s">
        <v>352</v>
      </c>
      <c r="H442" t="s">
        <v>5490</v>
      </c>
      <c r="I442">
        <v>292326</v>
      </c>
      <c r="J442" t="s">
        <v>5491</v>
      </c>
      <c r="K442" t="s">
        <v>5492</v>
      </c>
      <c r="L442" t="s">
        <v>4622</v>
      </c>
      <c r="M442" t="s">
        <v>5493</v>
      </c>
      <c r="N442">
        <v>45000</v>
      </c>
      <c r="O442" t="s">
        <v>4598</v>
      </c>
      <c r="P442" t="s">
        <v>4599</v>
      </c>
      <c r="Q442" t="s">
        <v>5494</v>
      </c>
      <c r="R442">
        <v>6193108072</v>
      </c>
      <c r="S442" t="s">
        <v>13394</v>
      </c>
      <c r="T442"/>
      <c r="V442" s="14">
        <v>46205</v>
      </c>
      <c r="W442" t="s">
        <v>5495</v>
      </c>
      <c r="X442" s="31">
        <v>46205.717013888891</v>
      </c>
      <c r="AN442" s="14">
        <v>46206</v>
      </c>
      <c r="AO442" t="s">
        <v>5475</v>
      </c>
      <c r="AP442" s="31">
        <v>46206.433333333334</v>
      </c>
      <c r="AT442" s="31">
        <v>46206.433333333334</v>
      </c>
      <c r="AU442" s="14">
        <v>46206</v>
      </c>
      <c r="AV442" t="s">
        <v>5475</v>
      </c>
      <c r="AW442" t="s">
        <v>5476</v>
      </c>
      <c r="AX442" t="s">
        <v>677</v>
      </c>
      <c r="AY442" s="14">
        <v>46206</v>
      </c>
      <c r="AZ442" t="s">
        <v>5475</v>
      </c>
      <c r="BA442" s="31">
        <v>46206.433703703704</v>
      </c>
      <c r="BB442" s="14">
        <v>46206</v>
      </c>
      <c r="BC442" t="s">
        <v>933</v>
      </c>
      <c r="BD442" s="31">
        <v>46206.440671296295</v>
      </c>
      <c r="BE442" s="14">
        <v>46206</v>
      </c>
      <c r="BF442" t="s">
        <v>4676</v>
      </c>
      <c r="BG442" s="31">
        <v>46206.458865740744</v>
      </c>
      <c r="BH442" s="14">
        <v>46206</v>
      </c>
      <c r="BI442" t="s">
        <v>942</v>
      </c>
      <c r="BJ442" s="31">
        <v>46206.49077546296</v>
      </c>
      <c r="BK442" s="14">
        <v>46206</v>
      </c>
      <c r="BL442" t="s">
        <v>942</v>
      </c>
      <c r="BM442" s="31">
        <v>46206.491701388892</v>
      </c>
      <c r="BZ442" s="14">
        <v>46206</v>
      </c>
      <c r="CA442" t="s">
        <v>942</v>
      </c>
      <c r="CB442" s="31">
        <v>46206.499131944445</v>
      </c>
      <c r="CC442" s="14">
        <v>46206</v>
      </c>
      <c r="CD442" t="s">
        <v>944</v>
      </c>
      <c r="CE442" s="31">
        <v>46206.517013888886</v>
      </c>
      <c r="CI442" s="14">
        <v>46206</v>
      </c>
      <c r="CJ442" t="s">
        <v>5475</v>
      </c>
      <c r="CK442" s="31">
        <v>46206.772928240738</v>
      </c>
      <c r="CP442" t="str">
        <f>VLOOKUP(A442,Sheet1!$A$2:$E$221,2,0)</f>
        <v>East Zone</v>
      </c>
    </row>
    <row r="443" spans="1:94" x14ac:dyDescent="0.35">
      <c r="A443" t="s">
        <v>5472</v>
      </c>
      <c r="B443">
        <v>246</v>
      </c>
      <c r="C443" t="s">
        <v>9332</v>
      </c>
      <c r="D443" t="s">
        <v>678</v>
      </c>
      <c r="E443" t="s">
        <v>369</v>
      </c>
      <c r="F443" t="s">
        <v>370</v>
      </c>
      <c r="G443" t="s">
        <v>352</v>
      </c>
      <c r="H443" t="s">
        <v>12044</v>
      </c>
      <c r="I443">
        <v>397167</v>
      </c>
      <c r="J443" t="s">
        <v>5497</v>
      </c>
      <c r="K443" t="s">
        <v>5498</v>
      </c>
      <c r="L443" t="s">
        <v>4622</v>
      </c>
      <c r="M443" t="s">
        <v>12045</v>
      </c>
      <c r="N443">
        <v>45000</v>
      </c>
      <c r="O443" t="s">
        <v>4598</v>
      </c>
      <c r="P443" t="s">
        <v>4599</v>
      </c>
      <c r="Q443" t="s">
        <v>6274</v>
      </c>
      <c r="R443">
        <v>2563816163</v>
      </c>
      <c r="S443" t="s">
        <v>13394</v>
      </c>
      <c r="T443"/>
      <c r="V443" s="14">
        <v>46209</v>
      </c>
      <c r="W443" t="s">
        <v>5501</v>
      </c>
      <c r="X443" s="31">
        <v>46209.420046296298</v>
      </c>
      <c r="AN443" s="14">
        <v>46210</v>
      </c>
      <c r="AO443" t="s">
        <v>5475</v>
      </c>
      <c r="AP443" s="31">
        <v>46210.382407407407</v>
      </c>
      <c r="AT443" s="31">
        <v>46210.382407407407</v>
      </c>
      <c r="AU443" s="14">
        <v>46210</v>
      </c>
      <c r="AV443" t="s">
        <v>5475</v>
      </c>
      <c r="AW443" t="s">
        <v>5476</v>
      </c>
      <c r="AX443" t="s">
        <v>677</v>
      </c>
      <c r="AY443" s="14">
        <v>46210</v>
      </c>
      <c r="AZ443" t="s">
        <v>5475</v>
      </c>
      <c r="BA443" s="31">
        <v>46210.391053240739</v>
      </c>
      <c r="BB443" s="14">
        <v>46210</v>
      </c>
      <c r="BC443" t="s">
        <v>933</v>
      </c>
      <c r="BD443" s="31">
        <v>46210.404618055552</v>
      </c>
      <c r="BE443" s="14">
        <v>46210</v>
      </c>
      <c r="BF443" t="s">
        <v>4643</v>
      </c>
      <c r="BG443" s="31">
        <v>46210.444201388891</v>
      </c>
      <c r="BH443" s="14">
        <v>46210</v>
      </c>
      <c r="BI443" t="s">
        <v>972</v>
      </c>
      <c r="BJ443" s="31">
        <v>46210.47452546296</v>
      </c>
      <c r="BK443" s="14">
        <v>46210</v>
      </c>
      <c r="BL443" t="s">
        <v>972</v>
      </c>
      <c r="BM443" s="31">
        <v>46210.476840277777</v>
      </c>
      <c r="BZ443" s="14">
        <v>46210</v>
      </c>
      <c r="CA443" t="s">
        <v>972</v>
      </c>
      <c r="CB443" s="31">
        <v>46210.480324074073</v>
      </c>
      <c r="CC443" s="14">
        <v>46210</v>
      </c>
      <c r="CD443" t="s">
        <v>957</v>
      </c>
      <c r="CE443" s="31">
        <v>46210.533506944441</v>
      </c>
      <c r="CI443" s="14">
        <v>46210</v>
      </c>
      <c r="CJ443" t="s">
        <v>5477</v>
      </c>
      <c r="CK443" s="31">
        <v>46210.681875000002</v>
      </c>
      <c r="CP443" t="str">
        <f>VLOOKUP(A443,Sheet1!$A$2:$E$221,2,0)</f>
        <v>East Zone</v>
      </c>
    </row>
    <row r="444" spans="1:94" x14ac:dyDescent="0.35">
      <c r="A444" t="s">
        <v>5472</v>
      </c>
      <c r="B444">
        <v>246</v>
      </c>
      <c r="C444" t="s">
        <v>9332</v>
      </c>
      <c r="D444" t="s">
        <v>678</v>
      </c>
      <c r="E444" t="s">
        <v>369</v>
      </c>
      <c r="F444" t="s">
        <v>370</v>
      </c>
      <c r="G444" t="s">
        <v>352</v>
      </c>
      <c r="H444" t="s">
        <v>5496</v>
      </c>
      <c r="I444">
        <v>419555</v>
      </c>
      <c r="J444" t="s">
        <v>5497</v>
      </c>
      <c r="K444" t="s">
        <v>5498</v>
      </c>
      <c r="L444" t="s">
        <v>4622</v>
      </c>
      <c r="M444" t="s">
        <v>5499</v>
      </c>
      <c r="N444">
        <v>77000</v>
      </c>
      <c r="O444" t="s">
        <v>1025</v>
      </c>
      <c r="P444" t="s">
        <v>1026</v>
      </c>
      <c r="Q444" t="s">
        <v>5500</v>
      </c>
      <c r="R444">
        <v>3011160925</v>
      </c>
      <c r="S444" t="s">
        <v>13394</v>
      </c>
      <c r="T444"/>
      <c r="V444" s="14">
        <v>46204</v>
      </c>
      <c r="W444" t="s">
        <v>5501</v>
      </c>
      <c r="X444" s="31">
        <v>46204.549247685187</v>
      </c>
      <c r="AN444" s="14">
        <v>46204</v>
      </c>
      <c r="AO444" t="s">
        <v>5475</v>
      </c>
      <c r="AP444" s="31">
        <v>46204.57576388889</v>
      </c>
      <c r="AT444" s="31">
        <v>46204.57576388889</v>
      </c>
      <c r="AU444" s="14">
        <v>46204</v>
      </c>
      <c r="AV444" t="s">
        <v>5475</v>
      </c>
      <c r="AW444" t="s">
        <v>5476</v>
      </c>
      <c r="AX444" t="s">
        <v>677</v>
      </c>
      <c r="AY444" s="14">
        <v>46204</v>
      </c>
      <c r="AZ444" t="s">
        <v>5475</v>
      </c>
      <c r="BA444" s="31">
        <v>46204.57613425926</v>
      </c>
      <c r="BB444" s="14">
        <v>46204</v>
      </c>
      <c r="BC444" t="s">
        <v>933</v>
      </c>
      <c r="BD444" s="31">
        <v>46204.578541666669</v>
      </c>
      <c r="BE444" s="14">
        <v>46204</v>
      </c>
      <c r="BF444" t="s">
        <v>4701</v>
      </c>
      <c r="BG444" s="31">
        <v>46204.585023148145</v>
      </c>
      <c r="BH444" s="14">
        <v>46204</v>
      </c>
      <c r="BI444" t="s">
        <v>937</v>
      </c>
      <c r="BJ444" s="31">
        <v>46204.628622685188</v>
      </c>
      <c r="BK444" s="14">
        <v>46204</v>
      </c>
      <c r="BL444" t="s">
        <v>937</v>
      </c>
      <c r="BM444" s="31">
        <v>46204.63003472222</v>
      </c>
      <c r="BZ444" s="14">
        <v>46204</v>
      </c>
      <c r="CA444" t="s">
        <v>937</v>
      </c>
      <c r="CB444" s="31">
        <v>46204.64398148148</v>
      </c>
      <c r="CC444" s="14">
        <v>46204</v>
      </c>
      <c r="CD444" t="s">
        <v>944</v>
      </c>
      <c r="CE444" s="31">
        <v>46204.646631944444</v>
      </c>
      <c r="CI444" s="14">
        <v>46205</v>
      </c>
      <c r="CJ444" t="s">
        <v>5477</v>
      </c>
      <c r="CK444" s="31">
        <v>46205.654791666668</v>
      </c>
      <c r="CP444" t="str">
        <f>VLOOKUP(A444,Sheet1!$A$2:$E$221,2,0)</f>
        <v>East Zone</v>
      </c>
    </row>
    <row r="445" spans="1:94" x14ac:dyDescent="0.35">
      <c r="A445" t="s">
        <v>5472</v>
      </c>
      <c r="B445">
        <v>246</v>
      </c>
      <c r="C445" t="s">
        <v>9332</v>
      </c>
      <c r="D445" t="s">
        <v>678</v>
      </c>
      <c r="E445" t="s">
        <v>369</v>
      </c>
      <c r="F445" t="s">
        <v>370</v>
      </c>
      <c r="G445" t="s">
        <v>352</v>
      </c>
      <c r="H445" t="s">
        <v>12046</v>
      </c>
      <c r="I445">
        <v>586389</v>
      </c>
      <c r="J445" t="s">
        <v>81</v>
      </c>
      <c r="K445" t="s">
        <v>5487</v>
      </c>
      <c r="L445" t="s">
        <v>4622</v>
      </c>
      <c r="M445" t="s">
        <v>12047</v>
      </c>
      <c r="N445">
        <v>77000</v>
      </c>
      <c r="O445" t="s">
        <v>1025</v>
      </c>
      <c r="P445" t="s">
        <v>1026</v>
      </c>
      <c r="Q445" t="s">
        <v>9906</v>
      </c>
      <c r="R445">
        <v>9108580809</v>
      </c>
      <c r="S445" t="s">
        <v>13394</v>
      </c>
      <c r="T445"/>
      <c r="V445" s="14">
        <v>46210</v>
      </c>
      <c r="W445" t="s">
        <v>5477</v>
      </c>
      <c r="X445" s="31">
        <v>46210.582627314812</v>
      </c>
      <c r="AN445" s="14">
        <v>46210</v>
      </c>
      <c r="AO445" t="s">
        <v>5475</v>
      </c>
      <c r="AP445" s="31">
        <v>46210.609594907408</v>
      </c>
      <c r="AT445" s="31">
        <v>46210.609594907408</v>
      </c>
      <c r="AU445" s="14">
        <v>46210</v>
      </c>
      <c r="AV445" t="s">
        <v>5475</v>
      </c>
      <c r="AW445" t="s">
        <v>5476</v>
      </c>
      <c r="AX445" t="s">
        <v>677</v>
      </c>
      <c r="AY445" s="14">
        <v>46210</v>
      </c>
      <c r="AZ445" t="s">
        <v>5475</v>
      </c>
      <c r="BA445" s="31">
        <v>46210.610335648147</v>
      </c>
      <c r="BB445" s="14">
        <v>46210</v>
      </c>
      <c r="BC445" t="s">
        <v>933</v>
      </c>
      <c r="BD445" s="31">
        <v>46210.61378472222</v>
      </c>
      <c r="BE445" s="14">
        <v>46210</v>
      </c>
      <c r="BF445" t="s">
        <v>4633</v>
      </c>
      <c r="BG445" s="31">
        <v>46210.682233796295</v>
      </c>
      <c r="BH445" s="14">
        <v>46210</v>
      </c>
      <c r="BI445" t="s">
        <v>942</v>
      </c>
      <c r="BJ445" s="31">
        <v>46210.750231481485</v>
      </c>
      <c r="BK445" s="14">
        <v>46210</v>
      </c>
      <c r="BL445" t="s">
        <v>942</v>
      </c>
      <c r="BM445" s="31">
        <v>46210.751215277778</v>
      </c>
      <c r="BZ445" s="14">
        <v>46210</v>
      </c>
      <c r="CA445" t="s">
        <v>942</v>
      </c>
      <c r="CB445" s="31">
        <v>46210.772962962961</v>
      </c>
      <c r="CC445" s="14">
        <v>46210</v>
      </c>
      <c r="CD445" t="s">
        <v>944</v>
      </c>
      <c r="CE445" s="31">
        <v>46210.783842592595</v>
      </c>
      <c r="CP445" t="str">
        <f>VLOOKUP(A445,Sheet1!$A$2:$E$221,2,0)</f>
        <v>East Zone</v>
      </c>
    </row>
    <row r="446" spans="1:94" x14ac:dyDescent="0.35">
      <c r="A446" t="s">
        <v>5472</v>
      </c>
      <c r="B446">
        <v>246</v>
      </c>
      <c r="C446" t="s">
        <v>9332</v>
      </c>
      <c r="D446" t="s">
        <v>678</v>
      </c>
      <c r="E446" t="s">
        <v>369</v>
      </c>
      <c r="F446" t="s">
        <v>370</v>
      </c>
      <c r="G446" t="s">
        <v>352</v>
      </c>
      <c r="H446" t="s">
        <v>5502</v>
      </c>
      <c r="I446">
        <v>596598</v>
      </c>
      <c r="J446" t="s">
        <v>4330</v>
      </c>
      <c r="K446" t="s">
        <v>4331</v>
      </c>
      <c r="L446" t="s">
        <v>4622</v>
      </c>
      <c r="M446" t="s">
        <v>5503</v>
      </c>
      <c r="N446">
        <v>45000</v>
      </c>
      <c r="O446" t="s">
        <v>4598</v>
      </c>
      <c r="P446" t="s">
        <v>4599</v>
      </c>
      <c r="Q446" t="s">
        <v>2980</v>
      </c>
      <c r="R446">
        <v>3465141778</v>
      </c>
      <c r="S446" t="s">
        <v>13394</v>
      </c>
      <c r="T446"/>
      <c r="V446" s="14">
        <v>46206</v>
      </c>
      <c r="W446" t="s">
        <v>5475</v>
      </c>
      <c r="X446" s="31">
        <v>46206.715601851851</v>
      </c>
      <c r="AN446" s="14">
        <v>46206</v>
      </c>
      <c r="AO446" t="s">
        <v>5475</v>
      </c>
      <c r="AP446" s="31">
        <v>46206.744386574072</v>
      </c>
      <c r="AT446" s="31">
        <v>46206.744386574072</v>
      </c>
      <c r="AU446" s="14">
        <v>46206</v>
      </c>
      <c r="AV446" t="s">
        <v>5475</v>
      </c>
      <c r="AW446" t="s">
        <v>5476</v>
      </c>
      <c r="AX446" t="s">
        <v>677</v>
      </c>
      <c r="AY446" s="14">
        <v>46206</v>
      </c>
      <c r="AZ446" t="s">
        <v>5475</v>
      </c>
      <c r="BA446" s="31">
        <v>46206.744745370372</v>
      </c>
      <c r="BB446" s="14">
        <v>46206</v>
      </c>
      <c r="BC446" t="s">
        <v>933</v>
      </c>
      <c r="BD446" s="31">
        <v>46206.746504629627</v>
      </c>
      <c r="BE446" s="14">
        <v>46206</v>
      </c>
      <c r="BF446" t="s">
        <v>4643</v>
      </c>
      <c r="BG446" s="31">
        <v>46206.761874999997</v>
      </c>
      <c r="BH446" s="14">
        <v>46206</v>
      </c>
      <c r="BI446" t="s">
        <v>937</v>
      </c>
      <c r="BJ446" s="31">
        <v>46206.774363425924</v>
      </c>
      <c r="BK446" s="14">
        <v>46206</v>
      </c>
      <c r="BL446" t="s">
        <v>937</v>
      </c>
      <c r="BM446" s="31">
        <v>46206.775949074072</v>
      </c>
      <c r="BZ446" s="14">
        <v>46206</v>
      </c>
      <c r="CA446" t="s">
        <v>937</v>
      </c>
      <c r="CB446" s="31">
        <v>46206.788217592592</v>
      </c>
      <c r="CC446" s="14">
        <v>46206</v>
      </c>
      <c r="CD446" t="s">
        <v>938</v>
      </c>
      <c r="CE446" s="31">
        <v>46206.79241898148</v>
      </c>
      <c r="CI446" s="14">
        <v>46206</v>
      </c>
      <c r="CJ446" t="s">
        <v>5477</v>
      </c>
      <c r="CK446" s="31">
        <v>46206.855787037035</v>
      </c>
      <c r="CP446" t="str">
        <f>VLOOKUP(A446,Sheet1!$A$2:$E$221,2,0)</f>
        <v>East Zone</v>
      </c>
    </row>
    <row r="447" spans="1:94" x14ac:dyDescent="0.35">
      <c r="A447" t="s">
        <v>5472</v>
      </c>
      <c r="B447">
        <v>246</v>
      </c>
      <c r="C447" t="s">
        <v>9332</v>
      </c>
      <c r="D447" t="s">
        <v>678</v>
      </c>
      <c r="E447" t="s">
        <v>369</v>
      </c>
      <c r="F447" t="s">
        <v>370</v>
      </c>
      <c r="G447" t="s">
        <v>352</v>
      </c>
      <c r="H447" t="s">
        <v>12048</v>
      </c>
      <c r="I447">
        <v>602097</v>
      </c>
      <c r="J447" t="s">
        <v>81</v>
      </c>
      <c r="K447" t="s">
        <v>5487</v>
      </c>
      <c r="L447" t="s">
        <v>4622</v>
      </c>
      <c r="M447" t="s">
        <v>12049</v>
      </c>
      <c r="N447">
        <v>45000</v>
      </c>
      <c r="O447" t="s">
        <v>4598</v>
      </c>
      <c r="P447" t="s">
        <v>4599</v>
      </c>
      <c r="Q447" t="s">
        <v>6361</v>
      </c>
      <c r="R447">
        <v>4737531603</v>
      </c>
      <c r="S447" t="s">
        <v>13394</v>
      </c>
      <c r="T447"/>
      <c r="V447" s="14">
        <v>46209</v>
      </c>
      <c r="W447" t="s">
        <v>5489</v>
      </c>
      <c r="X447" s="31">
        <v>46209.598599537036</v>
      </c>
      <c r="AN447" s="14">
        <v>46210</v>
      </c>
      <c r="AO447" t="s">
        <v>5485</v>
      </c>
      <c r="AP447" s="31">
        <v>46210.384259259263</v>
      </c>
      <c r="AT447" s="31">
        <v>46210.384259259263</v>
      </c>
      <c r="AU447" s="14">
        <v>46210</v>
      </c>
      <c r="AV447" t="s">
        <v>5485</v>
      </c>
      <c r="AW447" t="s">
        <v>370</v>
      </c>
      <c r="AX447" t="s">
        <v>678</v>
      </c>
      <c r="AY447" s="14">
        <v>46210</v>
      </c>
      <c r="AZ447" t="s">
        <v>5475</v>
      </c>
      <c r="BA447" s="31">
        <v>46210.440486111111</v>
      </c>
      <c r="BB447" s="14">
        <v>46210</v>
      </c>
      <c r="BC447" t="s">
        <v>933</v>
      </c>
      <c r="BD447" s="31">
        <v>46210.461423611108</v>
      </c>
      <c r="BE447" s="14">
        <v>46210</v>
      </c>
      <c r="BF447" t="s">
        <v>4633</v>
      </c>
      <c r="BG447" s="31">
        <v>46210.493449074071</v>
      </c>
      <c r="BH447" s="14">
        <v>46210</v>
      </c>
      <c r="BI447" t="s">
        <v>973</v>
      </c>
      <c r="BJ447" s="31">
        <v>46210.543449074074</v>
      </c>
      <c r="BK447" s="14">
        <v>46210</v>
      </c>
      <c r="BL447" t="s">
        <v>973</v>
      </c>
      <c r="BM447" s="31">
        <v>46210.544965277775</v>
      </c>
      <c r="BZ447" s="14">
        <v>46210</v>
      </c>
      <c r="CA447" t="s">
        <v>973</v>
      </c>
      <c r="CB447" s="31">
        <v>46210.560520833336</v>
      </c>
      <c r="CC447" s="14">
        <v>46210</v>
      </c>
      <c r="CD447" t="s">
        <v>2404</v>
      </c>
      <c r="CE447" s="31">
        <v>46210.590081018519</v>
      </c>
      <c r="CI447" s="14">
        <v>46210</v>
      </c>
      <c r="CJ447" t="s">
        <v>5477</v>
      </c>
      <c r="CK447" s="31">
        <v>46210.708854166667</v>
      </c>
      <c r="CP447" t="str">
        <f>VLOOKUP(A447,Sheet1!$A$2:$E$221,2,0)</f>
        <v>East Zone</v>
      </c>
    </row>
    <row r="448" spans="1:94" x14ac:dyDescent="0.35">
      <c r="A448" t="s">
        <v>5472</v>
      </c>
      <c r="B448">
        <v>246</v>
      </c>
      <c r="C448" t="s">
        <v>9332</v>
      </c>
      <c r="D448" t="s">
        <v>678</v>
      </c>
      <c r="E448" t="s">
        <v>369</v>
      </c>
      <c r="F448" t="s">
        <v>370</v>
      </c>
      <c r="G448" t="s">
        <v>352</v>
      </c>
      <c r="H448" t="s">
        <v>10154</v>
      </c>
      <c r="I448">
        <v>761021</v>
      </c>
      <c r="J448" t="s">
        <v>5491</v>
      </c>
      <c r="K448" t="s">
        <v>5492</v>
      </c>
      <c r="L448" t="s">
        <v>4622</v>
      </c>
      <c r="M448" t="s">
        <v>10155</v>
      </c>
      <c r="N448">
        <v>90000</v>
      </c>
      <c r="O448" t="s">
        <v>978</v>
      </c>
      <c r="P448" t="s">
        <v>979</v>
      </c>
      <c r="Q448" t="s">
        <v>10156</v>
      </c>
      <c r="R448">
        <v>6528886057</v>
      </c>
      <c r="S448" t="s">
        <v>13394</v>
      </c>
      <c r="T448"/>
      <c r="V448" s="14">
        <v>46209</v>
      </c>
      <c r="W448" t="s">
        <v>5495</v>
      </c>
      <c r="X448" s="31">
        <v>46209.483275462961</v>
      </c>
      <c r="AN448" s="14">
        <v>46209</v>
      </c>
      <c r="AO448" t="s">
        <v>5485</v>
      </c>
      <c r="AP448" s="31">
        <v>46209.545138888891</v>
      </c>
      <c r="AT448" s="31">
        <v>46209.545138888891</v>
      </c>
      <c r="AU448" s="14">
        <v>46209</v>
      </c>
      <c r="AV448" t="s">
        <v>5485</v>
      </c>
      <c r="AW448" t="s">
        <v>370</v>
      </c>
      <c r="AX448" t="s">
        <v>678</v>
      </c>
      <c r="AY448" s="14">
        <v>46210</v>
      </c>
      <c r="AZ448" t="s">
        <v>5475</v>
      </c>
      <c r="BA448" s="31">
        <v>46210.512002314812</v>
      </c>
      <c r="BB448" s="14">
        <v>46210</v>
      </c>
      <c r="BC448" t="s">
        <v>933</v>
      </c>
      <c r="BD448" s="31">
        <v>46210.518321759257</v>
      </c>
      <c r="BE448" s="14">
        <v>46210</v>
      </c>
      <c r="BF448" t="s">
        <v>4716</v>
      </c>
      <c r="BG448" s="31">
        <v>46210.537511574075</v>
      </c>
      <c r="BH448" s="14">
        <v>46210</v>
      </c>
      <c r="BI448" t="s">
        <v>942</v>
      </c>
      <c r="BJ448" s="31">
        <v>46210.62290509259</v>
      </c>
      <c r="BK448" s="14">
        <v>46210</v>
      </c>
      <c r="BL448" t="s">
        <v>942</v>
      </c>
      <c r="BM448" s="31">
        <v>46210.624166666668</v>
      </c>
      <c r="BZ448" s="14">
        <v>46210</v>
      </c>
      <c r="CA448" t="s">
        <v>942</v>
      </c>
      <c r="CB448" s="31">
        <v>46210.644421296296</v>
      </c>
      <c r="CC448" s="14">
        <v>46210</v>
      </c>
      <c r="CD448" t="s">
        <v>944</v>
      </c>
      <c r="CE448" s="31">
        <v>46210.655706018515</v>
      </c>
      <c r="CI448" s="14">
        <v>46210</v>
      </c>
      <c r="CJ448" t="s">
        <v>5477</v>
      </c>
      <c r="CK448" s="31">
        <v>46210.698969907404</v>
      </c>
      <c r="CP448" t="str">
        <f>VLOOKUP(A448,Sheet1!$A$2:$E$221,2,0)</f>
        <v>East Zone</v>
      </c>
    </row>
    <row r="449" spans="1:94" x14ac:dyDescent="0.35">
      <c r="A449" t="s">
        <v>5504</v>
      </c>
      <c r="B449">
        <v>248</v>
      </c>
      <c r="C449" t="s">
        <v>9332</v>
      </c>
      <c r="D449" t="s">
        <v>678</v>
      </c>
      <c r="E449" t="s">
        <v>574</v>
      </c>
      <c r="F449" t="s">
        <v>575</v>
      </c>
      <c r="G449" t="s">
        <v>552</v>
      </c>
      <c r="H449" t="s">
        <v>5505</v>
      </c>
      <c r="I449">
        <v>79731</v>
      </c>
      <c r="J449" t="s">
        <v>4326</v>
      </c>
      <c r="K449" t="s">
        <v>4382</v>
      </c>
      <c r="L449" t="s">
        <v>4622</v>
      </c>
      <c r="M449" t="s">
        <v>5506</v>
      </c>
      <c r="N449">
        <v>90000</v>
      </c>
      <c r="O449" t="s">
        <v>931</v>
      </c>
      <c r="P449" t="s">
        <v>932</v>
      </c>
      <c r="Q449" t="s">
        <v>5507</v>
      </c>
      <c r="R449">
        <v>5464936981</v>
      </c>
      <c r="S449" t="s">
        <v>13394</v>
      </c>
      <c r="T449"/>
      <c r="V449" s="14">
        <v>46204</v>
      </c>
      <c r="W449" t="s">
        <v>5508</v>
      </c>
      <c r="X449" s="31">
        <v>46204.427719907406</v>
      </c>
      <c r="AN449" s="14">
        <v>46204</v>
      </c>
      <c r="AO449" t="s">
        <v>1062</v>
      </c>
      <c r="AP449" s="31">
        <v>46204.521215277775</v>
      </c>
      <c r="AT449" s="31">
        <v>46204.521215277775</v>
      </c>
      <c r="AU449" s="14">
        <v>46204</v>
      </c>
      <c r="AV449" t="s">
        <v>1062</v>
      </c>
      <c r="AW449" t="s">
        <v>575</v>
      </c>
      <c r="AX449" t="s">
        <v>678</v>
      </c>
      <c r="AY449" s="14">
        <v>46204</v>
      </c>
      <c r="AZ449" t="s">
        <v>1063</v>
      </c>
      <c r="BA449" s="31">
        <v>46204.53020833333</v>
      </c>
      <c r="BB449" s="14">
        <v>46204</v>
      </c>
      <c r="BC449" t="s">
        <v>933</v>
      </c>
      <c r="BD449" s="31">
        <v>46204.539201388892</v>
      </c>
      <c r="BE449" s="14">
        <v>46204</v>
      </c>
      <c r="BF449" t="s">
        <v>4808</v>
      </c>
      <c r="BG449" s="31">
        <v>46204.552245370367</v>
      </c>
      <c r="BH449" s="14">
        <v>46204</v>
      </c>
      <c r="BI449" t="s">
        <v>996</v>
      </c>
      <c r="BJ449" s="31">
        <v>46204.572222222225</v>
      </c>
      <c r="BK449" s="14">
        <v>46204</v>
      </c>
      <c r="BL449" t="s">
        <v>996</v>
      </c>
      <c r="BM449" s="31">
        <v>46204.572824074072</v>
      </c>
      <c r="BZ449" s="14">
        <v>46204</v>
      </c>
      <c r="CA449" t="s">
        <v>996</v>
      </c>
      <c r="CB449" s="31">
        <v>46204.580023148148</v>
      </c>
      <c r="CC449" s="14">
        <v>46204</v>
      </c>
      <c r="CD449" t="s">
        <v>995</v>
      </c>
      <c r="CE449" s="31">
        <v>46204.590405092589</v>
      </c>
      <c r="CI449" s="14">
        <v>46204</v>
      </c>
      <c r="CJ449" t="s">
        <v>1064</v>
      </c>
      <c r="CK449" s="31">
        <v>46204.627615740741</v>
      </c>
      <c r="CP449" t="str">
        <f>VLOOKUP(A449,Sheet1!$A$2:$E$221,2,0)</f>
        <v>East Zone</v>
      </c>
    </row>
    <row r="450" spans="1:94" x14ac:dyDescent="0.35">
      <c r="A450" t="s">
        <v>5504</v>
      </c>
      <c r="B450">
        <v>248</v>
      </c>
      <c r="C450" t="s">
        <v>9332</v>
      </c>
      <c r="D450" t="s">
        <v>678</v>
      </c>
      <c r="E450" t="s">
        <v>574</v>
      </c>
      <c r="F450" t="s">
        <v>575</v>
      </c>
      <c r="G450" t="s">
        <v>552</v>
      </c>
      <c r="H450" t="s">
        <v>3871</v>
      </c>
      <c r="I450">
        <v>81048</v>
      </c>
      <c r="J450" t="s">
        <v>1065</v>
      </c>
      <c r="K450" t="s">
        <v>1066</v>
      </c>
      <c r="L450" t="s">
        <v>4622</v>
      </c>
      <c r="M450" t="s">
        <v>5509</v>
      </c>
      <c r="N450">
        <v>90000</v>
      </c>
      <c r="O450" t="s">
        <v>931</v>
      </c>
      <c r="P450" t="s">
        <v>932</v>
      </c>
      <c r="Q450" t="s">
        <v>3872</v>
      </c>
      <c r="R450">
        <v>3423633479</v>
      </c>
      <c r="S450" t="s">
        <v>13394</v>
      </c>
      <c r="T450"/>
      <c r="V450" s="14">
        <v>46204</v>
      </c>
      <c r="W450" t="s">
        <v>5510</v>
      </c>
      <c r="X450" s="31">
        <v>46204.565324074072</v>
      </c>
      <c r="AN450" s="14">
        <v>46204</v>
      </c>
      <c r="AO450" t="s">
        <v>1062</v>
      </c>
      <c r="AP450" s="31">
        <v>46204.618564814817</v>
      </c>
      <c r="AT450" s="31">
        <v>46204.618564814817</v>
      </c>
      <c r="AU450" s="14">
        <v>46204</v>
      </c>
      <c r="AV450" t="s">
        <v>1062</v>
      </c>
      <c r="AW450" t="s">
        <v>575</v>
      </c>
      <c r="AX450" t="s">
        <v>678</v>
      </c>
      <c r="AY450" s="14">
        <v>46204</v>
      </c>
      <c r="AZ450" t="s">
        <v>1062</v>
      </c>
      <c r="BA450" s="31">
        <v>46204.677893518521</v>
      </c>
      <c r="BB450" s="14">
        <v>46204</v>
      </c>
      <c r="BC450" t="s">
        <v>933</v>
      </c>
      <c r="BD450" s="31">
        <v>46204.68310185185</v>
      </c>
      <c r="BE450" s="14">
        <v>46204</v>
      </c>
      <c r="BF450" t="s">
        <v>4643</v>
      </c>
      <c r="BG450" s="31">
        <v>46204.69740740741</v>
      </c>
      <c r="BH450" s="14">
        <v>46204</v>
      </c>
      <c r="BI450" t="s">
        <v>996</v>
      </c>
      <c r="BJ450" s="31">
        <v>46204.73101851852</v>
      </c>
      <c r="BK450" s="14">
        <v>46204</v>
      </c>
      <c r="BL450" t="s">
        <v>996</v>
      </c>
      <c r="BM450" s="31">
        <v>46204.731145833335</v>
      </c>
      <c r="BZ450" s="14">
        <v>46204</v>
      </c>
      <c r="CA450" t="s">
        <v>996</v>
      </c>
      <c r="CB450" s="31">
        <v>46204.745810185188</v>
      </c>
      <c r="CC450" s="14">
        <v>46204</v>
      </c>
      <c r="CD450" t="s">
        <v>995</v>
      </c>
      <c r="CE450" s="31">
        <v>46204.759571759256</v>
      </c>
      <c r="CI450" s="14">
        <v>46205</v>
      </c>
      <c r="CJ450" t="s">
        <v>1064</v>
      </c>
      <c r="CK450" s="31">
        <v>46205.501886574071</v>
      </c>
      <c r="CP450" t="str">
        <f>VLOOKUP(A450,Sheet1!$A$2:$E$221,2,0)</f>
        <v>East Zone</v>
      </c>
    </row>
    <row r="451" spans="1:94" x14ac:dyDescent="0.35">
      <c r="A451" t="s">
        <v>5504</v>
      </c>
      <c r="B451">
        <v>248</v>
      </c>
      <c r="C451" t="s">
        <v>9332</v>
      </c>
      <c r="D451" t="s">
        <v>678</v>
      </c>
      <c r="E451" t="s">
        <v>574</v>
      </c>
      <c r="F451" t="s">
        <v>575</v>
      </c>
      <c r="G451" t="s">
        <v>552</v>
      </c>
      <c r="H451" t="s">
        <v>5511</v>
      </c>
      <c r="I451">
        <v>82394</v>
      </c>
      <c r="J451" t="s">
        <v>4326</v>
      </c>
      <c r="K451" t="s">
        <v>4382</v>
      </c>
      <c r="L451" t="s">
        <v>4622</v>
      </c>
      <c r="M451" t="s">
        <v>5512</v>
      </c>
      <c r="N451">
        <v>50000</v>
      </c>
      <c r="O451" t="s">
        <v>934</v>
      </c>
      <c r="P451" t="s">
        <v>935</v>
      </c>
      <c r="Q451" t="s">
        <v>1162</v>
      </c>
      <c r="R451">
        <v>2422386064</v>
      </c>
      <c r="S451" t="s">
        <v>13394</v>
      </c>
      <c r="T451"/>
      <c r="V451" s="14">
        <v>46205</v>
      </c>
      <c r="W451" t="s">
        <v>1064</v>
      </c>
      <c r="X451" s="31">
        <v>46205.395069444443</v>
      </c>
      <c r="AN451" s="14">
        <v>46205</v>
      </c>
      <c r="AO451" t="s">
        <v>1064</v>
      </c>
      <c r="AP451" s="31">
        <v>46205.887488425928</v>
      </c>
      <c r="AT451" s="31">
        <v>46205.887488425928</v>
      </c>
      <c r="AU451" s="14">
        <v>46205</v>
      </c>
      <c r="AV451" t="s">
        <v>1064</v>
      </c>
      <c r="AW451" t="s">
        <v>5513</v>
      </c>
      <c r="AX451" t="s">
        <v>677</v>
      </c>
      <c r="AY451" s="14">
        <v>46206</v>
      </c>
      <c r="AZ451" t="s">
        <v>1064</v>
      </c>
      <c r="BA451" s="31">
        <v>46206.302858796298</v>
      </c>
      <c r="BB451" s="14">
        <v>46206</v>
      </c>
      <c r="BC451" t="s">
        <v>933</v>
      </c>
      <c r="BD451" s="31">
        <v>46206.389155092591</v>
      </c>
      <c r="BE451" s="14">
        <v>46206</v>
      </c>
      <c r="BF451" t="s">
        <v>4663</v>
      </c>
      <c r="BG451" s="31">
        <v>46206.426817129628</v>
      </c>
      <c r="BH451" s="14">
        <v>46206</v>
      </c>
      <c r="BI451" t="s">
        <v>997</v>
      </c>
      <c r="BJ451" s="31">
        <v>46206.45517361111</v>
      </c>
      <c r="BK451" s="14">
        <v>46206</v>
      </c>
      <c r="BL451" t="s">
        <v>997</v>
      </c>
      <c r="BM451" s="31">
        <v>46206.455289351848</v>
      </c>
      <c r="BZ451" s="14">
        <v>46206</v>
      </c>
      <c r="CA451" t="s">
        <v>997</v>
      </c>
      <c r="CB451" s="31">
        <v>46206.461030092592</v>
      </c>
      <c r="CC451" s="14">
        <v>46206</v>
      </c>
      <c r="CD451" t="s">
        <v>995</v>
      </c>
      <c r="CE451" s="31">
        <v>46206.48678240741</v>
      </c>
      <c r="CI451" s="14">
        <v>46206</v>
      </c>
      <c r="CJ451" t="s">
        <v>1064</v>
      </c>
      <c r="CK451" s="31">
        <v>46206.656747685185</v>
      </c>
      <c r="CP451" t="str">
        <f>VLOOKUP(A451,Sheet1!$A$2:$E$221,2,0)</f>
        <v>East Zone</v>
      </c>
    </row>
    <row r="452" spans="1:94" x14ac:dyDescent="0.35">
      <c r="A452" t="s">
        <v>5504</v>
      </c>
      <c r="B452">
        <v>248</v>
      </c>
      <c r="C452" t="s">
        <v>9332</v>
      </c>
      <c r="D452" t="s">
        <v>678</v>
      </c>
      <c r="E452" t="s">
        <v>574</v>
      </c>
      <c r="F452" t="s">
        <v>575</v>
      </c>
      <c r="G452" t="s">
        <v>552</v>
      </c>
      <c r="H452" t="s">
        <v>5514</v>
      </c>
      <c r="I452">
        <v>93478</v>
      </c>
      <c r="J452" t="s">
        <v>1055</v>
      </c>
      <c r="K452" t="s">
        <v>5515</v>
      </c>
      <c r="L452" t="s">
        <v>4622</v>
      </c>
      <c r="M452" t="s">
        <v>5516</v>
      </c>
      <c r="N452">
        <v>45000</v>
      </c>
      <c r="O452" t="s">
        <v>4630</v>
      </c>
      <c r="P452" t="s">
        <v>4631</v>
      </c>
      <c r="Q452" t="s">
        <v>1216</v>
      </c>
      <c r="R452">
        <v>6272007727</v>
      </c>
      <c r="S452" t="s">
        <v>13394</v>
      </c>
      <c r="T452"/>
      <c r="V452" s="14">
        <v>46205</v>
      </c>
      <c r="W452" t="s">
        <v>5517</v>
      </c>
      <c r="X452" s="31">
        <v>46205.599849537037</v>
      </c>
      <c r="AN452" s="14">
        <v>46205</v>
      </c>
      <c r="AO452" t="s">
        <v>1062</v>
      </c>
      <c r="AP452" s="31">
        <v>46205.696388888886</v>
      </c>
      <c r="AT452" s="31">
        <v>46205.696388888886</v>
      </c>
      <c r="AU452" s="14">
        <v>46205</v>
      </c>
      <c r="AV452" t="s">
        <v>1062</v>
      </c>
      <c r="AW452" t="s">
        <v>575</v>
      </c>
      <c r="AX452" t="s">
        <v>678</v>
      </c>
      <c r="AY452" s="14">
        <v>46205</v>
      </c>
      <c r="AZ452" t="s">
        <v>1062</v>
      </c>
      <c r="BA452" s="31">
        <v>46205.697199074071</v>
      </c>
      <c r="BB452" s="14">
        <v>46205</v>
      </c>
      <c r="BC452" t="s">
        <v>933</v>
      </c>
      <c r="BD452" s="31">
        <v>46205.713958333334</v>
      </c>
      <c r="BE452" s="14">
        <v>46205</v>
      </c>
      <c r="BF452" t="s">
        <v>4808</v>
      </c>
      <c r="BG452" s="31">
        <v>46205.721215277779</v>
      </c>
      <c r="BH452" s="14">
        <v>46205</v>
      </c>
      <c r="BI452" t="s">
        <v>996</v>
      </c>
      <c r="BJ452" s="31">
        <v>46205.744039351855</v>
      </c>
      <c r="BK452" s="14">
        <v>46205</v>
      </c>
      <c r="BL452" t="s">
        <v>996</v>
      </c>
      <c r="BM452" s="31">
        <v>46205.744537037041</v>
      </c>
      <c r="BZ452" s="14">
        <v>46205</v>
      </c>
      <c r="CA452" t="s">
        <v>996</v>
      </c>
      <c r="CB452" s="31">
        <v>46205.758298611108</v>
      </c>
      <c r="CC452" s="14">
        <v>46205</v>
      </c>
      <c r="CD452" t="s">
        <v>995</v>
      </c>
      <c r="CE452" s="31">
        <v>46205.767592592594</v>
      </c>
      <c r="CI452" s="14">
        <v>46206</v>
      </c>
      <c r="CJ452" t="s">
        <v>1064</v>
      </c>
      <c r="CK452" s="31">
        <v>46206.663032407407</v>
      </c>
      <c r="CP452" t="str">
        <f>VLOOKUP(A452,Sheet1!$A$2:$E$221,2,0)</f>
        <v>East Zone</v>
      </c>
    </row>
    <row r="453" spans="1:94" x14ac:dyDescent="0.35">
      <c r="A453" t="s">
        <v>5504</v>
      </c>
      <c r="B453">
        <v>248</v>
      </c>
      <c r="C453" t="s">
        <v>9332</v>
      </c>
      <c r="D453" t="s">
        <v>678</v>
      </c>
      <c r="E453" t="s">
        <v>574</v>
      </c>
      <c r="F453" t="s">
        <v>575</v>
      </c>
      <c r="G453" t="s">
        <v>552</v>
      </c>
      <c r="H453" t="s">
        <v>12050</v>
      </c>
      <c r="I453">
        <v>112458</v>
      </c>
      <c r="J453" t="s">
        <v>1055</v>
      </c>
      <c r="K453" t="s">
        <v>5515</v>
      </c>
      <c r="L453" t="s">
        <v>4622</v>
      </c>
      <c r="M453" t="s">
        <v>12051</v>
      </c>
      <c r="N453">
        <v>40000</v>
      </c>
      <c r="O453" t="s">
        <v>1048</v>
      </c>
      <c r="P453" t="s">
        <v>1049</v>
      </c>
      <c r="Q453" t="s">
        <v>12052</v>
      </c>
      <c r="R453">
        <v>8287378426</v>
      </c>
      <c r="S453" t="s">
        <v>13394</v>
      </c>
      <c r="T453"/>
      <c r="V453" s="14">
        <v>46209</v>
      </c>
      <c r="W453" t="s">
        <v>5517</v>
      </c>
      <c r="X453" s="31">
        <v>46209.625219907408</v>
      </c>
      <c r="AN453" s="14">
        <v>46210</v>
      </c>
      <c r="AO453" t="s">
        <v>1062</v>
      </c>
      <c r="AP453" s="31">
        <v>46210.362141203703</v>
      </c>
      <c r="AT453" s="31">
        <v>46210.362141203703</v>
      </c>
      <c r="AU453" s="14">
        <v>46210</v>
      </c>
      <c r="AV453" t="s">
        <v>1062</v>
      </c>
      <c r="AW453" t="s">
        <v>575</v>
      </c>
      <c r="AX453" t="s">
        <v>678</v>
      </c>
      <c r="AY453" s="14">
        <v>46210</v>
      </c>
      <c r="AZ453" t="s">
        <v>1063</v>
      </c>
      <c r="BA453" s="31">
        <v>46210.403749999998</v>
      </c>
      <c r="BB453" s="14">
        <v>46210</v>
      </c>
      <c r="BC453" t="s">
        <v>933</v>
      </c>
      <c r="BD453" s="31">
        <v>46210.434537037036</v>
      </c>
      <c r="BE453" s="14">
        <v>46210</v>
      </c>
      <c r="BF453" t="s">
        <v>4663</v>
      </c>
      <c r="BG453" s="31">
        <v>46210.48878472222</v>
      </c>
      <c r="BH453" s="14">
        <v>46210</v>
      </c>
      <c r="BI453" t="s">
        <v>996</v>
      </c>
      <c r="BJ453" s="31">
        <v>46210.516226851854</v>
      </c>
      <c r="BK453" s="14">
        <v>46210</v>
      </c>
      <c r="BL453" t="s">
        <v>996</v>
      </c>
      <c r="BM453" s="31">
        <v>46210.517962962964</v>
      </c>
      <c r="BZ453" s="14">
        <v>46210</v>
      </c>
      <c r="CA453" t="s">
        <v>996</v>
      </c>
      <c r="CB453" s="31">
        <v>46210.523055555554</v>
      </c>
      <c r="CC453" s="14">
        <v>46210</v>
      </c>
      <c r="CD453" t="s">
        <v>1008</v>
      </c>
      <c r="CE453" s="31">
        <v>46210.531400462962</v>
      </c>
      <c r="CI453" s="14">
        <v>46210</v>
      </c>
      <c r="CJ453" t="s">
        <v>1063</v>
      </c>
      <c r="CK453" s="31">
        <v>46210.647511574076</v>
      </c>
      <c r="CP453" t="str">
        <f>VLOOKUP(A453,Sheet1!$A$2:$E$221,2,0)</f>
        <v>East Zone</v>
      </c>
    </row>
    <row r="454" spans="1:94" x14ac:dyDescent="0.35">
      <c r="A454" t="s">
        <v>5504</v>
      </c>
      <c r="B454">
        <v>248</v>
      </c>
      <c r="C454" t="s">
        <v>9332</v>
      </c>
      <c r="D454" t="s">
        <v>678</v>
      </c>
      <c r="E454" t="s">
        <v>574</v>
      </c>
      <c r="F454" t="s">
        <v>575</v>
      </c>
      <c r="G454" t="s">
        <v>552</v>
      </c>
      <c r="H454" t="s">
        <v>12050</v>
      </c>
      <c r="I454">
        <v>112458</v>
      </c>
      <c r="J454" t="s">
        <v>1055</v>
      </c>
      <c r="K454" t="s">
        <v>5515</v>
      </c>
      <c r="L454" t="s">
        <v>4622</v>
      </c>
      <c r="M454" t="s">
        <v>12051</v>
      </c>
      <c r="N454">
        <v>65000</v>
      </c>
      <c r="O454" t="s">
        <v>1006</v>
      </c>
      <c r="P454" t="s">
        <v>1007</v>
      </c>
      <c r="Q454" t="s">
        <v>12053</v>
      </c>
      <c r="R454">
        <v>1577883352</v>
      </c>
      <c r="S454" t="s">
        <v>13394</v>
      </c>
      <c r="T454"/>
      <c r="V454" s="14">
        <v>46209</v>
      </c>
      <c r="W454" t="s">
        <v>5517</v>
      </c>
      <c r="X454" s="31">
        <v>46209.625231481485</v>
      </c>
      <c r="AN454" s="14">
        <v>46210</v>
      </c>
      <c r="AO454" t="s">
        <v>1062</v>
      </c>
      <c r="AP454" s="31">
        <v>46210.362118055556</v>
      </c>
      <c r="AT454" s="31">
        <v>46210.362118055556</v>
      </c>
      <c r="AU454" s="14">
        <v>46210</v>
      </c>
      <c r="AV454" t="s">
        <v>1062</v>
      </c>
      <c r="AW454" t="s">
        <v>575</v>
      </c>
      <c r="AX454" t="s">
        <v>678</v>
      </c>
      <c r="AY454" s="14">
        <v>46210</v>
      </c>
      <c r="AZ454" t="s">
        <v>1063</v>
      </c>
      <c r="BA454" s="31">
        <v>46210.403726851851</v>
      </c>
      <c r="BB454" s="14">
        <v>46210</v>
      </c>
      <c r="BC454" t="s">
        <v>933</v>
      </c>
      <c r="BD454" s="31">
        <v>46210.434537037036</v>
      </c>
      <c r="BE454" s="14">
        <v>46210</v>
      </c>
      <c r="BF454" t="s">
        <v>4663</v>
      </c>
      <c r="BG454" s="31">
        <v>46210.48877314815</v>
      </c>
      <c r="BH454" s="14">
        <v>46210</v>
      </c>
      <c r="BI454" t="s">
        <v>996</v>
      </c>
      <c r="BJ454" s="31">
        <v>46210.516203703701</v>
      </c>
      <c r="BK454" s="14">
        <v>46210</v>
      </c>
      <c r="BL454" t="s">
        <v>996</v>
      </c>
      <c r="BM454" s="31">
        <v>46210.517939814818</v>
      </c>
      <c r="BZ454" s="14">
        <v>46210</v>
      </c>
      <c r="CA454" t="s">
        <v>996</v>
      </c>
      <c r="CB454" s="31">
        <v>46210.523043981484</v>
      </c>
      <c r="CC454" s="14">
        <v>46210</v>
      </c>
      <c r="CD454" t="s">
        <v>1008</v>
      </c>
      <c r="CE454" s="31">
        <v>46210.531400462962</v>
      </c>
      <c r="CI454" s="14">
        <v>46210</v>
      </c>
      <c r="CJ454" t="s">
        <v>1063</v>
      </c>
      <c r="CK454" s="31">
        <v>46210.647511574076</v>
      </c>
      <c r="CP454" t="str">
        <f>VLOOKUP(A454,Sheet1!$A$2:$E$221,2,0)</f>
        <v>East Zone</v>
      </c>
    </row>
    <row r="455" spans="1:94" x14ac:dyDescent="0.35">
      <c r="A455" t="s">
        <v>5504</v>
      </c>
      <c r="B455">
        <v>248</v>
      </c>
      <c r="C455" t="s">
        <v>9332</v>
      </c>
      <c r="D455" t="s">
        <v>678</v>
      </c>
      <c r="E455" t="s">
        <v>574</v>
      </c>
      <c r="F455" t="s">
        <v>575</v>
      </c>
      <c r="G455" t="s">
        <v>552</v>
      </c>
      <c r="H455" t="s">
        <v>10157</v>
      </c>
      <c r="I455">
        <v>113550</v>
      </c>
      <c r="J455" t="s">
        <v>1065</v>
      </c>
      <c r="K455" t="s">
        <v>1066</v>
      </c>
      <c r="L455" t="s">
        <v>4622</v>
      </c>
      <c r="M455" t="s">
        <v>10158</v>
      </c>
      <c r="N455">
        <v>60000</v>
      </c>
      <c r="O455" t="s">
        <v>9434</v>
      </c>
      <c r="P455" t="s">
        <v>9435</v>
      </c>
      <c r="Q455" t="s">
        <v>10070</v>
      </c>
      <c r="R455">
        <v>2081880434</v>
      </c>
      <c r="S455" t="s">
        <v>13394</v>
      </c>
      <c r="T455"/>
      <c r="V455" s="14">
        <v>46209</v>
      </c>
      <c r="W455" t="s">
        <v>1063</v>
      </c>
      <c r="X455" s="31">
        <v>46209.5155787037</v>
      </c>
      <c r="AN455" s="14">
        <v>46209</v>
      </c>
      <c r="AO455" t="s">
        <v>1062</v>
      </c>
      <c r="AP455" s="31">
        <v>46209.587789351855</v>
      </c>
      <c r="AT455" s="31">
        <v>46209.587789351855</v>
      </c>
      <c r="AU455" s="14">
        <v>46209</v>
      </c>
      <c r="AV455" t="s">
        <v>1062</v>
      </c>
      <c r="AW455" t="s">
        <v>575</v>
      </c>
      <c r="AX455" t="s">
        <v>678</v>
      </c>
      <c r="AY455" s="14">
        <v>46209</v>
      </c>
      <c r="AZ455" t="s">
        <v>1063</v>
      </c>
      <c r="BA455" s="31">
        <v>46209.65452546296</v>
      </c>
      <c r="BB455" s="14">
        <v>46209</v>
      </c>
      <c r="BC455" t="s">
        <v>933</v>
      </c>
      <c r="BD455" s="31">
        <v>46209.660879629628</v>
      </c>
      <c r="BE455" s="14">
        <v>46209</v>
      </c>
      <c r="BF455" t="s">
        <v>4643</v>
      </c>
      <c r="BG455" s="31">
        <v>46209.707152777781</v>
      </c>
      <c r="BH455" s="14">
        <v>46209</v>
      </c>
      <c r="BI455" t="s">
        <v>994</v>
      </c>
      <c r="BJ455" s="31">
        <v>46209.749050925922</v>
      </c>
      <c r="BK455" s="14">
        <v>46209</v>
      </c>
      <c r="BL455" t="s">
        <v>994</v>
      </c>
      <c r="BM455" s="31">
        <v>46209.749155092592</v>
      </c>
      <c r="BZ455" s="14">
        <v>46209</v>
      </c>
      <c r="CA455" t="s">
        <v>994</v>
      </c>
      <c r="CB455" s="31">
        <v>46209.759664351855</v>
      </c>
      <c r="CC455" s="14">
        <v>46209</v>
      </c>
      <c r="CD455" t="s">
        <v>995</v>
      </c>
      <c r="CE455" s="31">
        <v>46209.765532407408</v>
      </c>
      <c r="CI455" s="14">
        <v>46209</v>
      </c>
      <c r="CJ455" t="s">
        <v>1063</v>
      </c>
      <c r="CK455" s="31">
        <v>46209.791701388887</v>
      </c>
      <c r="CP455" t="str">
        <f>VLOOKUP(A455,Sheet1!$A$2:$E$221,2,0)</f>
        <v>East Zone</v>
      </c>
    </row>
    <row r="456" spans="1:94" x14ac:dyDescent="0.35">
      <c r="A456" t="s">
        <v>5504</v>
      </c>
      <c r="B456">
        <v>248</v>
      </c>
      <c r="C456" t="s">
        <v>9332</v>
      </c>
      <c r="D456" t="s">
        <v>678</v>
      </c>
      <c r="E456" t="s">
        <v>574</v>
      </c>
      <c r="F456" t="s">
        <v>575</v>
      </c>
      <c r="G456" t="s">
        <v>552</v>
      </c>
      <c r="H456" t="s">
        <v>5518</v>
      </c>
      <c r="I456">
        <v>122887</v>
      </c>
      <c r="J456" t="s">
        <v>4326</v>
      </c>
      <c r="K456" t="s">
        <v>4382</v>
      </c>
      <c r="L456" t="s">
        <v>4622</v>
      </c>
      <c r="M456" t="s">
        <v>5519</v>
      </c>
      <c r="N456">
        <v>45000</v>
      </c>
      <c r="O456" t="s">
        <v>1637</v>
      </c>
      <c r="P456" t="s">
        <v>1638</v>
      </c>
      <c r="Q456" t="s">
        <v>5520</v>
      </c>
      <c r="R456">
        <v>6409562348</v>
      </c>
      <c r="S456" t="s">
        <v>13394</v>
      </c>
      <c r="T456"/>
      <c r="V456" s="14">
        <v>46206</v>
      </c>
      <c r="W456" t="s">
        <v>5508</v>
      </c>
      <c r="X456" s="31">
        <v>46206.412418981483</v>
      </c>
      <c r="AN456" s="14">
        <v>46206</v>
      </c>
      <c r="AO456" t="s">
        <v>1062</v>
      </c>
      <c r="AP456" s="31">
        <v>46206.521770833337</v>
      </c>
      <c r="AT456" s="31">
        <v>46206.521770833337</v>
      </c>
      <c r="AU456" s="14">
        <v>46206</v>
      </c>
      <c r="AV456" t="s">
        <v>1062</v>
      </c>
      <c r="AW456" t="s">
        <v>575</v>
      </c>
      <c r="AX456" t="s">
        <v>678</v>
      </c>
      <c r="AY456" s="14">
        <v>46206</v>
      </c>
      <c r="AZ456" t="s">
        <v>1064</v>
      </c>
      <c r="BA456" s="31">
        <v>46206.542673611111</v>
      </c>
      <c r="BB456" s="14">
        <v>46206</v>
      </c>
      <c r="BC456" t="s">
        <v>933</v>
      </c>
      <c r="BD456" s="31">
        <v>46206.544768518521</v>
      </c>
      <c r="BE456" s="14">
        <v>46206</v>
      </c>
      <c r="BF456" t="s">
        <v>4886</v>
      </c>
      <c r="BG456" s="31">
        <v>46206.570983796293</v>
      </c>
      <c r="BH456" s="14">
        <v>46206</v>
      </c>
      <c r="BI456" t="s">
        <v>997</v>
      </c>
      <c r="BJ456" s="31">
        <v>46206.600034722222</v>
      </c>
      <c r="BK456" s="14">
        <v>46206</v>
      </c>
      <c r="BL456" t="s">
        <v>1043</v>
      </c>
      <c r="BM456" s="31">
        <v>46206.755023148151</v>
      </c>
      <c r="BN456" s="14">
        <v>46206</v>
      </c>
      <c r="BO456" t="s">
        <v>997</v>
      </c>
      <c r="BP456" s="31">
        <v>46206.600648148145</v>
      </c>
      <c r="BZ456" s="14">
        <v>46206</v>
      </c>
      <c r="CA456" t="s">
        <v>1043</v>
      </c>
      <c r="CB456" s="31">
        <v>46206.763506944444</v>
      </c>
      <c r="CC456" s="14">
        <v>46206</v>
      </c>
      <c r="CD456" t="s">
        <v>1008</v>
      </c>
      <c r="CE456" s="31">
        <v>46206.766331018516</v>
      </c>
      <c r="CI456" s="14">
        <v>46209</v>
      </c>
      <c r="CJ456" t="s">
        <v>1063</v>
      </c>
      <c r="CK456" s="31">
        <v>46209.756643518522</v>
      </c>
      <c r="CP456" t="str">
        <f>VLOOKUP(A456,Sheet1!$A$2:$E$221,2,0)</f>
        <v>East Zone</v>
      </c>
    </row>
    <row r="457" spans="1:94" x14ac:dyDescent="0.35">
      <c r="A457" t="s">
        <v>5504</v>
      </c>
      <c r="B457">
        <v>248</v>
      </c>
      <c r="C457" t="s">
        <v>9332</v>
      </c>
      <c r="D457" t="s">
        <v>678</v>
      </c>
      <c r="E457" t="s">
        <v>574</v>
      </c>
      <c r="F457" t="s">
        <v>575</v>
      </c>
      <c r="G457" t="s">
        <v>552</v>
      </c>
      <c r="H457" t="s">
        <v>12054</v>
      </c>
      <c r="I457">
        <v>129090</v>
      </c>
      <c r="J457" t="s">
        <v>1065</v>
      </c>
      <c r="K457" t="s">
        <v>1066</v>
      </c>
      <c r="L457" t="s">
        <v>4622</v>
      </c>
      <c r="M457" t="s">
        <v>12055</v>
      </c>
      <c r="N457">
        <v>70000</v>
      </c>
      <c r="O457" t="s">
        <v>958</v>
      </c>
      <c r="P457" t="s">
        <v>959</v>
      </c>
      <c r="Q457" t="s">
        <v>12056</v>
      </c>
      <c r="R457">
        <v>2232783039</v>
      </c>
      <c r="S457" t="s">
        <v>13394</v>
      </c>
      <c r="T457"/>
      <c r="V457" s="14">
        <v>46210</v>
      </c>
      <c r="W457" t="s">
        <v>5510</v>
      </c>
      <c r="X457" s="31">
        <v>46210.396574074075</v>
      </c>
      <c r="AN457" s="14">
        <v>46210</v>
      </c>
      <c r="AO457" t="s">
        <v>1064</v>
      </c>
      <c r="AP457" s="31">
        <v>46210.473692129628</v>
      </c>
      <c r="AT457" s="31">
        <v>46210.473692129628</v>
      </c>
      <c r="AU457" s="14">
        <v>46210</v>
      </c>
      <c r="AV457" t="s">
        <v>1064</v>
      </c>
      <c r="AW457" t="s">
        <v>5513</v>
      </c>
      <c r="AX457" t="s">
        <v>677</v>
      </c>
      <c r="AY457" s="14">
        <v>46210</v>
      </c>
      <c r="AZ457" t="s">
        <v>1063</v>
      </c>
      <c r="BA457" s="31">
        <v>46210.526342592595</v>
      </c>
      <c r="BB457" s="14">
        <v>46210</v>
      </c>
      <c r="BC457" t="s">
        <v>933</v>
      </c>
      <c r="BD457" s="31">
        <v>46210.531365740739</v>
      </c>
      <c r="BE457" s="14">
        <v>46210</v>
      </c>
      <c r="BF457" t="s">
        <v>4757</v>
      </c>
      <c r="BG457" s="31">
        <v>46210.551689814813</v>
      </c>
      <c r="BH457" s="14">
        <v>46210</v>
      </c>
      <c r="BI457" t="s">
        <v>996</v>
      </c>
      <c r="BJ457" s="31">
        <v>46210.612291666665</v>
      </c>
      <c r="BK457" s="14">
        <v>46210</v>
      </c>
      <c r="BL457" t="s">
        <v>996</v>
      </c>
      <c r="BM457" s="31">
        <v>46210.612719907411</v>
      </c>
      <c r="BZ457" s="14">
        <v>46210</v>
      </c>
      <c r="CA457" t="s">
        <v>996</v>
      </c>
      <c r="CB457" s="31">
        <v>46210.620254629626</v>
      </c>
      <c r="CC457" s="14">
        <v>46210</v>
      </c>
      <c r="CD457" t="s">
        <v>995</v>
      </c>
      <c r="CE457" s="31">
        <v>46210.637604166666</v>
      </c>
      <c r="CI457" s="14">
        <v>46210</v>
      </c>
      <c r="CJ457" t="s">
        <v>1064</v>
      </c>
      <c r="CK457" s="31">
        <v>46210.728206018517</v>
      </c>
      <c r="CP457" t="str">
        <f>VLOOKUP(A457,Sheet1!$A$2:$E$221,2,0)</f>
        <v>East Zone</v>
      </c>
    </row>
    <row r="458" spans="1:94" x14ac:dyDescent="0.35">
      <c r="A458" t="s">
        <v>5504</v>
      </c>
      <c r="B458">
        <v>248</v>
      </c>
      <c r="C458" t="s">
        <v>9332</v>
      </c>
      <c r="D458" t="s">
        <v>678</v>
      </c>
      <c r="E458" t="s">
        <v>574</v>
      </c>
      <c r="F458" t="s">
        <v>575</v>
      </c>
      <c r="G458" t="s">
        <v>552</v>
      </c>
      <c r="H458" t="s">
        <v>12057</v>
      </c>
      <c r="I458">
        <v>176510</v>
      </c>
      <c r="J458" t="s">
        <v>1065</v>
      </c>
      <c r="K458" t="s">
        <v>1066</v>
      </c>
      <c r="L458" t="s">
        <v>4622</v>
      </c>
      <c r="M458" t="s">
        <v>12058</v>
      </c>
      <c r="N458">
        <v>50000</v>
      </c>
      <c r="O458" t="s">
        <v>934</v>
      </c>
      <c r="P458" t="s">
        <v>935</v>
      </c>
      <c r="Q458" t="s">
        <v>12059</v>
      </c>
      <c r="R458">
        <v>1878555207</v>
      </c>
      <c r="S458" t="s">
        <v>13394</v>
      </c>
      <c r="T458"/>
      <c r="V458" s="14">
        <v>46210</v>
      </c>
      <c r="W458" t="s">
        <v>5510</v>
      </c>
      <c r="X458" s="31">
        <v>46210.612222222226</v>
      </c>
      <c r="AN458" s="14">
        <v>46210</v>
      </c>
      <c r="AO458" t="s">
        <v>1064</v>
      </c>
      <c r="AP458" s="31">
        <v>46210.639444444445</v>
      </c>
      <c r="AT458" s="31">
        <v>46210.639444444445</v>
      </c>
      <c r="AU458" s="14">
        <v>46210</v>
      </c>
      <c r="AV458" t="s">
        <v>1064</v>
      </c>
      <c r="AW458" t="s">
        <v>5513</v>
      </c>
      <c r="AX458" t="s">
        <v>677</v>
      </c>
      <c r="AY458" s="14">
        <v>46210</v>
      </c>
      <c r="AZ458" t="s">
        <v>1064</v>
      </c>
      <c r="BA458" s="31">
        <v>46210.641377314816</v>
      </c>
      <c r="BB458" s="14">
        <v>46210</v>
      </c>
      <c r="BC458" t="s">
        <v>933</v>
      </c>
      <c r="BD458" s="31">
        <v>46210.653506944444</v>
      </c>
      <c r="BE458" s="14">
        <v>46210</v>
      </c>
      <c r="BF458" t="s">
        <v>4886</v>
      </c>
      <c r="BG458" s="31">
        <v>46210.716307870367</v>
      </c>
      <c r="BH458" s="14">
        <v>46210</v>
      </c>
      <c r="BI458" t="s">
        <v>996</v>
      </c>
      <c r="BJ458" s="31">
        <v>46210.750497685185</v>
      </c>
      <c r="BK458" s="14">
        <v>46210</v>
      </c>
      <c r="BL458" t="s">
        <v>996</v>
      </c>
      <c r="BM458" s="31">
        <v>46210.750983796293</v>
      </c>
      <c r="BZ458" s="14">
        <v>46210</v>
      </c>
      <c r="CA458" t="s">
        <v>996</v>
      </c>
      <c r="CB458" s="31">
        <v>46210.757789351854</v>
      </c>
      <c r="CC458" s="14">
        <v>46210</v>
      </c>
      <c r="CD458" t="s">
        <v>995</v>
      </c>
      <c r="CE458" s="31">
        <v>46210.77071759259</v>
      </c>
      <c r="CP458" t="str">
        <f>VLOOKUP(A458,Sheet1!$A$2:$E$221,2,0)</f>
        <v>East Zone</v>
      </c>
    </row>
    <row r="459" spans="1:94" x14ac:dyDescent="0.35">
      <c r="A459" t="s">
        <v>5504</v>
      </c>
      <c r="B459">
        <v>248</v>
      </c>
      <c r="C459" t="s">
        <v>9332</v>
      </c>
      <c r="D459" t="s">
        <v>678</v>
      </c>
      <c r="E459" t="s">
        <v>574</v>
      </c>
      <c r="F459" t="s">
        <v>575</v>
      </c>
      <c r="G459" t="s">
        <v>552</v>
      </c>
      <c r="H459" t="s">
        <v>12060</v>
      </c>
      <c r="I459">
        <v>194220</v>
      </c>
      <c r="J459" t="s">
        <v>5522</v>
      </c>
      <c r="K459" t="s">
        <v>5523</v>
      </c>
      <c r="L459" t="s">
        <v>4622</v>
      </c>
      <c r="M459" t="s">
        <v>12061</v>
      </c>
      <c r="N459">
        <v>65000</v>
      </c>
      <c r="O459" t="s">
        <v>1006</v>
      </c>
      <c r="P459" t="s">
        <v>1007</v>
      </c>
      <c r="Q459" t="s">
        <v>12062</v>
      </c>
      <c r="R459">
        <v>4657182352</v>
      </c>
      <c r="S459" t="s">
        <v>13394</v>
      </c>
      <c r="T459"/>
      <c r="V459" s="14">
        <v>46209</v>
      </c>
      <c r="W459" t="s">
        <v>5526</v>
      </c>
      <c r="X459" s="31">
        <v>46209.721273148149</v>
      </c>
      <c r="AN459" s="14">
        <v>46210</v>
      </c>
      <c r="AO459" t="s">
        <v>1064</v>
      </c>
      <c r="AP459" s="31">
        <v>46210.355243055557</v>
      </c>
      <c r="AT459" s="31">
        <v>46210.355243055557</v>
      </c>
      <c r="AU459" s="14">
        <v>46210</v>
      </c>
      <c r="AV459" t="s">
        <v>1064</v>
      </c>
      <c r="AW459" t="s">
        <v>5513</v>
      </c>
      <c r="AX459" t="s">
        <v>677</v>
      </c>
      <c r="AY459" s="14">
        <v>46210</v>
      </c>
      <c r="AZ459" t="s">
        <v>1064</v>
      </c>
      <c r="BA459" s="31">
        <v>46210.396874999999</v>
      </c>
      <c r="BB459" s="14">
        <v>46210</v>
      </c>
      <c r="BC459" t="s">
        <v>933</v>
      </c>
      <c r="BD459" s="31">
        <v>46210.404641203706</v>
      </c>
      <c r="BE459" s="14">
        <v>46210</v>
      </c>
      <c r="BF459" t="s">
        <v>4757</v>
      </c>
      <c r="BG459" s="31">
        <v>46210.440787037034</v>
      </c>
      <c r="BH459" s="14">
        <v>46210</v>
      </c>
      <c r="BI459" t="s">
        <v>994</v>
      </c>
      <c r="BJ459" s="31">
        <v>46210.471377314818</v>
      </c>
      <c r="BK459" s="14">
        <v>46210</v>
      </c>
      <c r="BL459" t="s">
        <v>994</v>
      </c>
      <c r="BM459" s="31">
        <v>46210.471504629626</v>
      </c>
      <c r="BZ459" s="14">
        <v>46210</v>
      </c>
      <c r="CA459" t="s">
        <v>994</v>
      </c>
      <c r="CB459" s="31">
        <v>46210.480856481481</v>
      </c>
      <c r="CC459" s="14">
        <v>46210</v>
      </c>
      <c r="CD459" t="s">
        <v>995</v>
      </c>
      <c r="CE459" s="31">
        <v>46210.494016203702</v>
      </c>
      <c r="CI459" s="14">
        <v>46210</v>
      </c>
      <c r="CJ459" t="s">
        <v>1063</v>
      </c>
      <c r="CK459" s="31">
        <v>46210.642638888887</v>
      </c>
      <c r="CP459" t="str">
        <f>VLOOKUP(A459,Sheet1!$A$2:$E$221,2,0)</f>
        <v>East Zone</v>
      </c>
    </row>
    <row r="460" spans="1:94" x14ac:dyDescent="0.35">
      <c r="A460" t="s">
        <v>5504</v>
      </c>
      <c r="B460">
        <v>248</v>
      </c>
      <c r="C460" t="s">
        <v>9332</v>
      </c>
      <c r="D460" t="s">
        <v>678</v>
      </c>
      <c r="E460" t="s">
        <v>574</v>
      </c>
      <c r="F460" t="s">
        <v>575</v>
      </c>
      <c r="G460" t="s">
        <v>552</v>
      </c>
      <c r="H460" t="s">
        <v>10159</v>
      </c>
      <c r="I460">
        <v>301434</v>
      </c>
      <c r="J460" t="s">
        <v>1844</v>
      </c>
      <c r="K460" t="s">
        <v>4448</v>
      </c>
      <c r="L460" t="s">
        <v>4622</v>
      </c>
      <c r="M460" t="s">
        <v>10160</v>
      </c>
      <c r="N460">
        <v>50000</v>
      </c>
      <c r="O460" t="s">
        <v>9895</v>
      </c>
      <c r="P460" t="s">
        <v>9896</v>
      </c>
      <c r="Q460" t="s">
        <v>3708</v>
      </c>
      <c r="R460">
        <v>8930614417</v>
      </c>
      <c r="S460" t="s">
        <v>13394</v>
      </c>
      <c r="T460"/>
      <c r="V460" s="14">
        <v>46206</v>
      </c>
      <c r="W460" t="s">
        <v>10161</v>
      </c>
      <c r="X460" s="31">
        <v>46206.474039351851</v>
      </c>
      <c r="AN460" s="14">
        <v>46209</v>
      </c>
      <c r="AO460" t="s">
        <v>1064</v>
      </c>
      <c r="AP460" s="31">
        <v>46209.445810185185</v>
      </c>
      <c r="AT460" s="31">
        <v>46209.445810185185</v>
      </c>
      <c r="AU460" s="14">
        <v>46209</v>
      </c>
      <c r="AV460" t="s">
        <v>1064</v>
      </c>
      <c r="AW460" t="s">
        <v>5513</v>
      </c>
      <c r="AX460" t="s">
        <v>677</v>
      </c>
      <c r="AY460" s="14">
        <v>46209</v>
      </c>
      <c r="AZ460" t="s">
        <v>1063</v>
      </c>
      <c r="BA460" s="31">
        <v>46209.465451388889</v>
      </c>
      <c r="BB460" s="14">
        <v>46209</v>
      </c>
      <c r="BC460" t="s">
        <v>933</v>
      </c>
      <c r="BD460" s="31">
        <v>46209.467766203707</v>
      </c>
      <c r="BE460" s="14">
        <v>46209</v>
      </c>
      <c r="BF460" t="s">
        <v>4657</v>
      </c>
      <c r="BG460" s="31">
        <v>46209.506018518521</v>
      </c>
      <c r="BH460" s="14">
        <v>46209</v>
      </c>
      <c r="BI460" t="s">
        <v>996</v>
      </c>
      <c r="BJ460" s="31">
        <v>46209.540300925924</v>
      </c>
      <c r="BK460" s="14">
        <v>46209</v>
      </c>
      <c r="BL460" t="s">
        <v>996</v>
      </c>
      <c r="BM460" s="31">
        <v>46209.540706018517</v>
      </c>
      <c r="BZ460" s="14">
        <v>46209</v>
      </c>
      <c r="CA460" t="s">
        <v>996</v>
      </c>
      <c r="CB460" s="31">
        <v>46209.543680555558</v>
      </c>
      <c r="CC460" s="14">
        <v>46209</v>
      </c>
      <c r="CD460" t="s">
        <v>995</v>
      </c>
      <c r="CE460" s="31">
        <v>46209.57603009259</v>
      </c>
      <c r="CI460" s="14">
        <v>46210</v>
      </c>
      <c r="CJ460" t="s">
        <v>1064</v>
      </c>
      <c r="CK460" s="31">
        <v>46210.456875000003</v>
      </c>
      <c r="CP460" t="str">
        <f>VLOOKUP(A460,Sheet1!$A$2:$E$221,2,0)</f>
        <v>East Zone</v>
      </c>
    </row>
    <row r="461" spans="1:94" x14ac:dyDescent="0.35">
      <c r="A461" t="s">
        <v>5504</v>
      </c>
      <c r="B461">
        <v>248</v>
      </c>
      <c r="C461" t="s">
        <v>9332</v>
      </c>
      <c r="D461" t="s">
        <v>678</v>
      </c>
      <c r="E461" t="s">
        <v>574</v>
      </c>
      <c r="F461" t="s">
        <v>575</v>
      </c>
      <c r="G461" t="s">
        <v>552</v>
      </c>
      <c r="H461" t="s">
        <v>12063</v>
      </c>
      <c r="I461">
        <v>322930</v>
      </c>
      <c r="J461" t="s">
        <v>1717</v>
      </c>
      <c r="K461" t="s">
        <v>1718</v>
      </c>
      <c r="L461" t="s">
        <v>4622</v>
      </c>
      <c r="M461" t="s">
        <v>12064</v>
      </c>
      <c r="N461">
        <v>60000</v>
      </c>
      <c r="O461" t="s">
        <v>982</v>
      </c>
      <c r="P461" t="s">
        <v>983</v>
      </c>
      <c r="Q461" t="s">
        <v>4812</v>
      </c>
      <c r="R461">
        <v>8962043939</v>
      </c>
      <c r="S461" t="s">
        <v>13394</v>
      </c>
      <c r="T461"/>
      <c r="V461" s="14">
        <v>46210</v>
      </c>
      <c r="W461" t="s">
        <v>10161</v>
      </c>
      <c r="X461" s="31">
        <v>46210.374699074076</v>
      </c>
      <c r="AN461" s="14">
        <v>46210</v>
      </c>
      <c r="AO461" t="s">
        <v>1064</v>
      </c>
      <c r="AP461" s="31">
        <v>46210.523425925923</v>
      </c>
      <c r="AT461" s="31">
        <v>46210.523425925923</v>
      </c>
      <c r="AU461" s="14">
        <v>46210</v>
      </c>
      <c r="AV461" t="s">
        <v>1064</v>
      </c>
      <c r="AW461" t="s">
        <v>5513</v>
      </c>
      <c r="AX461" t="s">
        <v>677</v>
      </c>
      <c r="AY461" s="14">
        <v>46210</v>
      </c>
      <c r="AZ461" t="s">
        <v>1063</v>
      </c>
      <c r="BA461" s="31">
        <v>46210.530046296299</v>
      </c>
      <c r="BB461" s="14">
        <v>46210</v>
      </c>
      <c r="BC461" t="s">
        <v>933</v>
      </c>
      <c r="BD461" s="31">
        <v>46210.537824074076</v>
      </c>
      <c r="BE461" s="14">
        <v>46210</v>
      </c>
      <c r="BF461" t="s">
        <v>4684</v>
      </c>
      <c r="BG461" s="31">
        <v>46210.594768518517</v>
      </c>
      <c r="BH461" s="14">
        <v>46210</v>
      </c>
      <c r="BI461" t="s">
        <v>994</v>
      </c>
      <c r="BJ461" s="31">
        <v>46210.612013888887</v>
      </c>
      <c r="BK461" s="14">
        <v>46210</v>
      </c>
      <c r="BL461" t="s">
        <v>994</v>
      </c>
      <c r="BM461" s="31">
        <v>46210.61215277778</v>
      </c>
      <c r="BZ461" s="14">
        <v>46210</v>
      </c>
      <c r="CA461" t="s">
        <v>994</v>
      </c>
      <c r="CB461" s="31">
        <v>46210.618854166663</v>
      </c>
      <c r="CC461" s="14">
        <v>46210</v>
      </c>
      <c r="CD461" t="s">
        <v>995</v>
      </c>
      <c r="CE461" s="31">
        <v>46210.621759259258</v>
      </c>
      <c r="CI461" s="14">
        <v>46210</v>
      </c>
      <c r="CJ461" t="s">
        <v>1064</v>
      </c>
      <c r="CK461" s="31">
        <v>46210.759120370371</v>
      </c>
      <c r="CP461" t="str">
        <f>VLOOKUP(A461,Sheet1!$A$2:$E$221,2,0)</f>
        <v>East Zone</v>
      </c>
    </row>
    <row r="462" spans="1:94" x14ac:dyDescent="0.35">
      <c r="A462" t="s">
        <v>5504</v>
      </c>
      <c r="B462">
        <v>248</v>
      </c>
      <c r="C462" t="s">
        <v>9332</v>
      </c>
      <c r="D462" t="s">
        <v>678</v>
      </c>
      <c r="E462" t="s">
        <v>574</v>
      </c>
      <c r="F462" t="s">
        <v>575</v>
      </c>
      <c r="G462" t="s">
        <v>552</v>
      </c>
      <c r="H462" t="s">
        <v>5521</v>
      </c>
      <c r="I462">
        <v>335725</v>
      </c>
      <c r="J462" t="s">
        <v>5522</v>
      </c>
      <c r="K462" t="s">
        <v>5523</v>
      </c>
      <c r="L462" t="s">
        <v>4622</v>
      </c>
      <c r="M462" t="s">
        <v>5524</v>
      </c>
      <c r="N462">
        <v>50000</v>
      </c>
      <c r="O462" t="s">
        <v>934</v>
      </c>
      <c r="P462" t="s">
        <v>935</v>
      </c>
      <c r="Q462" t="s">
        <v>5525</v>
      </c>
      <c r="R462">
        <v>3795373797</v>
      </c>
      <c r="S462" t="s">
        <v>13394</v>
      </c>
      <c r="T462"/>
      <c r="V462" s="14">
        <v>46204</v>
      </c>
      <c r="W462" t="s">
        <v>5526</v>
      </c>
      <c r="X462" s="31">
        <v>46204.547349537039</v>
      </c>
      <c r="AN462" s="14">
        <v>46205</v>
      </c>
      <c r="AO462" t="s">
        <v>1062</v>
      </c>
      <c r="AP462" s="31">
        <v>46205.448796296296</v>
      </c>
      <c r="AT462" s="31">
        <v>46205.448796296296</v>
      </c>
      <c r="AU462" s="14">
        <v>46205</v>
      </c>
      <c r="AV462" t="s">
        <v>1062</v>
      </c>
      <c r="AW462" t="s">
        <v>575</v>
      </c>
      <c r="AX462" t="s">
        <v>678</v>
      </c>
      <c r="AY462" s="14">
        <v>46205</v>
      </c>
      <c r="AZ462" t="s">
        <v>1062</v>
      </c>
      <c r="BA462" s="31">
        <v>46205.449976851851</v>
      </c>
      <c r="BB462" s="14">
        <v>46205</v>
      </c>
      <c r="BC462" t="s">
        <v>933</v>
      </c>
      <c r="BD462" s="31">
        <v>46205.462025462963</v>
      </c>
      <c r="BE462" s="14">
        <v>46205</v>
      </c>
      <c r="BF462" t="s">
        <v>4969</v>
      </c>
      <c r="BG462" s="31">
        <v>46205.472337962965</v>
      </c>
      <c r="BH462" s="14">
        <v>46205</v>
      </c>
      <c r="BI462" t="s">
        <v>996</v>
      </c>
      <c r="BJ462" s="31">
        <v>46205.490034722221</v>
      </c>
      <c r="BK462" s="14">
        <v>46205</v>
      </c>
      <c r="BL462" t="s">
        <v>996</v>
      </c>
      <c r="BM462" s="31">
        <v>46205.490671296298</v>
      </c>
      <c r="BZ462" s="14">
        <v>46205</v>
      </c>
      <c r="CA462" t="s">
        <v>996</v>
      </c>
      <c r="CB462" s="31">
        <v>46205.513483796298</v>
      </c>
      <c r="CC462" s="14">
        <v>46205</v>
      </c>
      <c r="CD462" t="s">
        <v>995</v>
      </c>
      <c r="CE462" s="31">
        <v>46205.522650462961</v>
      </c>
      <c r="CI462" s="14">
        <v>46205</v>
      </c>
      <c r="CJ462" t="s">
        <v>1063</v>
      </c>
      <c r="CK462" s="31">
        <v>46205.667685185188</v>
      </c>
      <c r="CP462" t="str">
        <f>VLOOKUP(A462,Sheet1!$A$2:$E$221,2,0)</f>
        <v>East Zone</v>
      </c>
    </row>
    <row r="463" spans="1:94" x14ac:dyDescent="0.35">
      <c r="A463" t="s">
        <v>5504</v>
      </c>
      <c r="B463">
        <v>248</v>
      </c>
      <c r="C463" t="s">
        <v>9332</v>
      </c>
      <c r="D463" t="s">
        <v>678</v>
      </c>
      <c r="E463" t="s">
        <v>574</v>
      </c>
      <c r="F463" t="s">
        <v>575</v>
      </c>
      <c r="G463" t="s">
        <v>552</v>
      </c>
      <c r="H463" t="s">
        <v>12065</v>
      </c>
      <c r="I463">
        <v>338323</v>
      </c>
      <c r="J463" t="s">
        <v>4326</v>
      </c>
      <c r="K463" t="s">
        <v>4382</v>
      </c>
      <c r="L463" t="s">
        <v>4622</v>
      </c>
      <c r="M463" t="s">
        <v>12066</v>
      </c>
      <c r="N463">
        <v>80000</v>
      </c>
      <c r="O463" t="s">
        <v>1067</v>
      </c>
      <c r="P463" t="s">
        <v>1068</v>
      </c>
      <c r="Q463" t="s">
        <v>12067</v>
      </c>
      <c r="R463">
        <v>1220632398</v>
      </c>
      <c r="S463" t="s">
        <v>13394</v>
      </c>
      <c r="T463"/>
      <c r="V463" s="14">
        <v>46210</v>
      </c>
      <c r="W463" t="s">
        <v>5508</v>
      </c>
      <c r="X463" s="31">
        <v>46210.403217592589</v>
      </c>
      <c r="AN463" s="14">
        <v>46210</v>
      </c>
      <c r="AO463" t="s">
        <v>1062</v>
      </c>
      <c r="AP463" s="31">
        <v>46210.62976851852</v>
      </c>
      <c r="AT463" s="31">
        <v>46210.62976851852</v>
      </c>
      <c r="AU463" s="14">
        <v>46210</v>
      </c>
      <c r="AV463" t="s">
        <v>1062</v>
      </c>
      <c r="AW463" t="s">
        <v>575</v>
      </c>
      <c r="AX463" t="s">
        <v>678</v>
      </c>
      <c r="AY463" s="14">
        <v>46210</v>
      </c>
      <c r="AZ463" t="s">
        <v>1062</v>
      </c>
      <c r="BA463" s="31">
        <v>46210.630891203706</v>
      </c>
      <c r="BB463" s="14">
        <v>46210</v>
      </c>
      <c r="BC463" t="s">
        <v>933</v>
      </c>
      <c r="BD463" s="31">
        <v>46210.636319444442</v>
      </c>
      <c r="BE463" s="14">
        <v>46210</v>
      </c>
      <c r="BF463" t="s">
        <v>4669</v>
      </c>
      <c r="BG463" s="31">
        <v>46210.709722222222</v>
      </c>
      <c r="BH463" s="14">
        <v>46210</v>
      </c>
      <c r="BI463" t="s">
        <v>994</v>
      </c>
      <c r="BJ463" s="31">
        <v>46210.729745370372</v>
      </c>
      <c r="BK463" s="14">
        <v>46210</v>
      </c>
      <c r="BL463" t="s">
        <v>994</v>
      </c>
      <c r="BM463" s="31">
        <v>46210.729849537034</v>
      </c>
      <c r="BZ463" s="14">
        <v>46210</v>
      </c>
      <c r="CA463" t="s">
        <v>994</v>
      </c>
      <c r="CB463" s="31">
        <v>46210.73609953704</v>
      </c>
      <c r="CC463" s="14">
        <v>46210</v>
      </c>
      <c r="CD463" t="s">
        <v>1008</v>
      </c>
      <c r="CE463" s="31">
        <v>46210.743483796294</v>
      </c>
      <c r="CI463" s="14">
        <v>46210</v>
      </c>
      <c r="CJ463" t="s">
        <v>1063</v>
      </c>
      <c r="CK463" s="31">
        <v>46210.803113425929</v>
      </c>
      <c r="CP463" t="str">
        <f>VLOOKUP(A463,Sheet1!$A$2:$E$221,2,0)</f>
        <v>East Zone</v>
      </c>
    </row>
    <row r="464" spans="1:94" x14ac:dyDescent="0.35">
      <c r="A464" t="s">
        <v>5504</v>
      </c>
      <c r="B464">
        <v>248</v>
      </c>
      <c r="C464" t="s">
        <v>9332</v>
      </c>
      <c r="D464" t="s">
        <v>678</v>
      </c>
      <c r="E464" t="s">
        <v>574</v>
      </c>
      <c r="F464" t="s">
        <v>575</v>
      </c>
      <c r="G464" t="s">
        <v>552</v>
      </c>
      <c r="H464" t="s">
        <v>4389</v>
      </c>
      <c r="I464">
        <v>341457</v>
      </c>
      <c r="J464" t="s">
        <v>1717</v>
      </c>
      <c r="K464" t="s">
        <v>1718</v>
      </c>
      <c r="L464" t="s">
        <v>4622</v>
      </c>
      <c r="M464" t="s">
        <v>5527</v>
      </c>
      <c r="N464">
        <v>60000</v>
      </c>
      <c r="O464" t="s">
        <v>982</v>
      </c>
      <c r="P464" t="s">
        <v>983</v>
      </c>
      <c r="Q464" t="s">
        <v>1161</v>
      </c>
      <c r="R464">
        <v>2859125745</v>
      </c>
      <c r="S464" t="s">
        <v>13394</v>
      </c>
      <c r="T464"/>
      <c r="V464" s="14">
        <v>46206</v>
      </c>
      <c r="W464" t="s">
        <v>5528</v>
      </c>
      <c r="X464" s="31">
        <v>46206.370370370372</v>
      </c>
      <c r="AN464" s="14">
        <v>46206</v>
      </c>
      <c r="AO464" t="s">
        <v>1062</v>
      </c>
      <c r="AP464" s="31">
        <v>46206.433888888889</v>
      </c>
      <c r="AT464" s="31">
        <v>46206.433888888889</v>
      </c>
      <c r="AU464" s="14">
        <v>46206</v>
      </c>
      <c r="AV464" t="s">
        <v>1062</v>
      </c>
      <c r="AW464" t="s">
        <v>575</v>
      </c>
      <c r="AX464" t="s">
        <v>678</v>
      </c>
      <c r="AY464" s="14">
        <v>46206</v>
      </c>
      <c r="AZ464" t="s">
        <v>1062</v>
      </c>
      <c r="BA464" s="31">
        <v>46206.435023148151</v>
      </c>
      <c r="BB464" s="14">
        <v>46206</v>
      </c>
      <c r="BC464" t="s">
        <v>933</v>
      </c>
      <c r="BD464" s="31">
        <v>46206.440694444442</v>
      </c>
      <c r="BE464" s="14">
        <v>46206</v>
      </c>
      <c r="BF464" t="s">
        <v>4969</v>
      </c>
      <c r="BG464" s="31">
        <v>46206.446747685186</v>
      </c>
      <c r="BH464" s="14">
        <v>46206</v>
      </c>
      <c r="BI464" t="s">
        <v>996</v>
      </c>
      <c r="BJ464" s="31">
        <v>46206.476585648146</v>
      </c>
      <c r="BK464" s="14">
        <v>46206</v>
      </c>
      <c r="BL464" t="s">
        <v>996</v>
      </c>
      <c r="BM464" s="31">
        <v>46206.477025462962</v>
      </c>
      <c r="BZ464" s="14">
        <v>46206</v>
      </c>
      <c r="CA464" t="s">
        <v>996</v>
      </c>
      <c r="CB464" s="31">
        <v>46206.482928240737</v>
      </c>
      <c r="CC464" s="14">
        <v>46206</v>
      </c>
      <c r="CD464" t="s">
        <v>1008</v>
      </c>
      <c r="CE464" s="31">
        <v>46206.501134259262</v>
      </c>
      <c r="CI464" s="14">
        <v>46206</v>
      </c>
      <c r="CJ464" t="s">
        <v>1064</v>
      </c>
      <c r="CK464" s="31">
        <v>46206.618958333333</v>
      </c>
      <c r="CP464" t="str">
        <f>VLOOKUP(A464,Sheet1!$A$2:$E$221,2,0)</f>
        <v>East Zone</v>
      </c>
    </row>
    <row r="465" spans="1:94" x14ac:dyDescent="0.35">
      <c r="A465" t="s">
        <v>5504</v>
      </c>
      <c r="B465">
        <v>248</v>
      </c>
      <c r="C465" t="s">
        <v>9332</v>
      </c>
      <c r="D465" t="s">
        <v>678</v>
      </c>
      <c r="E465" t="s">
        <v>574</v>
      </c>
      <c r="F465" t="s">
        <v>575</v>
      </c>
      <c r="G465" t="s">
        <v>552</v>
      </c>
      <c r="H465" t="s">
        <v>4446</v>
      </c>
      <c r="I465">
        <v>500419</v>
      </c>
      <c r="J465" t="s">
        <v>1844</v>
      </c>
      <c r="K465" t="s">
        <v>4448</v>
      </c>
      <c r="L465" t="s">
        <v>4622</v>
      </c>
      <c r="M465" t="s">
        <v>5529</v>
      </c>
      <c r="N465">
        <v>90000</v>
      </c>
      <c r="O465" t="s">
        <v>931</v>
      </c>
      <c r="P465" t="s">
        <v>932</v>
      </c>
      <c r="Q465" t="s">
        <v>4447</v>
      </c>
      <c r="R465">
        <v>8770963193</v>
      </c>
      <c r="S465" t="s">
        <v>683</v>
      </c>
      <c r="T465" t="s">
        <v>13279</v>
      </c>
      <c r="U465" s="1">
        <v>46206</v>
      </c>
      <c r="V465" s="14">
        <v>46206</v>
      </c>
      <c r="W465" t="s">
        <v>1064</v>
      </c>
      <c r="X465" s="31">
        <v>46206.409490740742</v>
      </c>
      <c r="AN465" s="14">
        <v>46206</v>
      </c>
      <c r="AO465" t="s">
        <v>1064</v>
      </c>
      <c r="AP465" s="31">
        <v>46206.433634259258</v>
      </c>
      <c r="AT465" s="31">
        <v>46206.433634259258</v>
      </c>
      <c r="AU465" s="14">
        <v>46206</v>
      </c>
      <c r="AV465" t="s">
        <v>1064</v>
      </c>
      <c r="AW465" t="s">
        <v>5513</v>
      </c>
      <c r="AX465" t="s">
        <v>677</v>
      </c>
      <c r="AY465" s="14">
        <v>46206</v>
      </c>
      <c r="AZ465" t="s">
        <v>1064</v>
      </c>
      <c r="BA465" s="31">
        <v>46206.433946759258</v>
      </c>
      <c r="BB465" s="14">
        <v>46206</v>
      </c>
      <c r="BC465" t="s">
        <v>933</v>
      </c>
      <c r="BD465" s="31">
        <v>46206.440706018519</v>
      </c>
      <c r="BE465" s="14">
        <v>46206</v>
      </c>
      <c r="BF465" t="s">
        <v>4969</v>
      </c>
      <c r="BG465" s="31">
        <v>46206.449282407404</v>
      </c>
      <c r="BH465" s="14">
        <v>46206</v>
      </c>
      <c r="BI465" t="s">
        <v>997</v>
      </c>
      <c r="BJ465" s="31">
        <v>46206.460821759261</v>
      </c>
      <c r="BK465" s="14">
        <v>46206</v>
      </c>
      <c r="BL465" t="s">
        <v>1043</v>
      </c>
      <c r="BM465" s="31">
        <v>46206.542511574073</v>
      </c>
      <c r="BN465" s="14">
        <v>46206</v>
      </c>
      <c r="BO465" t="s">
        <v>997</v>
      </c>
      <c r="BP465" s="31">
        <v>46206.461006944446</v>
      </c>
      <c r="BZ465" s="14">
        <v>46206</v>
      </c>
      <c r="CA465" t="s">
        <v>1043</v>
      </c>
      <c r="CB465" s="31">
        <v>46206.549224537041</v>
      </c>
      <c r="CC465" s="14">
        <v>46206</v>
      </c>
      <c r="CD465" t="s">
        <v>1008</v>
      </c>
      <c r="CE465" s="31">
        <v>46206.550706018519</v>
      </c>
      <c r="CI465" s="14">
        <v>46206</v>
      </c>
      <c r="CJ465" t="s">
        <v>1064</v>
      </c>
      <c r="CK465" s="31">
        <v>46206.628692129627</v>
      </c>
      <c r="CP465" t="str">
        <f>VLOOKUP(A465,Sheet1!$A$2:$E$221,2,0)</f>
        <v>East Zone</v>
      </c>
    </row>
    <row r="466" spans="1:94" x14ac:dyDescent="0.35">
      <c r="A466" t="s">
        <v>5504</v>
      </c>
      <c r="B466">
        <v>248</v>
      </c>
      <c r="C466" t="s">
        <v>9332</v>
      </c>
      <c r="D466" t="s">
        <v>678</v>
      </c>
      <c r="E466" t="s">
        <v>574</v>
      </c>
      <c r="F466" t="s">
        <v>575</v>
      </c>
      <c r="G466" t="s">
        <v>552</v>
      </c>
      <c r="H466" t="s">
        <v>10162</v>
      </c>
      <c r="I466">
        <v>530281</v>
      </c>
      <c r="J466" t="s">
        <v>1717</v>
      </c>
      <c r="K466" t="s">
        <v>1718</v>
      </c>
      <c r="L466" t="s">
        <v>4622</v>
      </c>
      <c r="M466" t="s">
        <v>10163</v>
      </c>
      <c r="N466">
        <v>77000</v>
      </c>
      <c r="O466" t="s">
        <v>939</v>
      </c>
      <c r="P466" t="s">
        <v>940</v>
      </c>
      <c r="Q466" t="s">
        <v>4668</v>
      </c>
      <c r="R466">
        <v>4341912910</v>
      </c>
      <c r="S466" t="s">
        <v>683</v>
      </c>
      <c r="T466" t="s">
        <v>13314</v>
      </c>
      <c r="U466" s="1">
        <v>46209</v>
      </c>
      <c r="V466" s="14">
        <v>46209</v>
      </c>
      <c r="W466" t="s">
        <v>5528</v>
      </c>
      <c r="X466" s="31">
        <v>46209.448275462964</v>
      </c>
      <c r="AN466" s="14">
        <v>46209</v>
      </c>
      <c r="AO466" t="s">
        <v>1064</v>
      </c>
      <c r="AP466" s="31">
        <v>46209.639432870368</v>
      </c>
      <c r="AT466" s="31">
        <v>46209.639432870368</v>
      </c>
      <c r="AU466" s="14">
        <v>46209</v>
      </c>
      <c r="AV466" t="s">
        <v>1064</v>
      </c>
      <c r="AW466" t="s">
        <v>5513</v>
      </c>
      <c r="AX466" t="s">
        <v>677</v>
      </c>
      <c r="AY466" s="14">
        <v>46209</v>
      </c>
      <c r="AZ466" t="s">
        <v>1063</v>
      </c>
      <c r="BA466" s="31">
        <v>46209.663993055554</v>
      </c>
      <c r="BB466" s="14">
        <v>46209</v>
      </c>
      <c r="BC466" t="s">
        <v>933</v>
      </c>
      <c r="BD466" s="31">
        <v>46209.672210648147</v>
      </c>
      <c r="BE466" s="14">
        <v>46209</v>
      </c>
      <c r="BF466" t="s">
        <v>4633</v>
      </c>
      <c r="BG466" s="31">
        <v>46209.688634259262</v>
      </c>
      <c r="BH466" s="14">
        <v>46209</v>
      </c>
      <c r="BI466" t="s">
        <v>996</v>
      </c>
      <c r="BJ466" s="31">
        <v>46209.762037037035</v>
      </c>
      <c r="BK466" s="14">
        <v>46210</v>
      </c>
      <c r="BL466" t="s">
        <v>1043</v>
      </c>
      <c r="BM466" s="31">
        <v>46210.503055555557</v>
      </c>
      <c r="BN466" s="14">
        <v>46209</v>
      </c>
      <c r="BO466" t="s">
        <v>996</v>
      </c>
      <c r="BP466" s="31">
        <v>46209.76258101852</v>
      </c>
      <c r="BZ466" s="14">
        <v>46210</v>
      </c>
      <c r="CA466" t="s">
        <v>1043</v>
      </c>
      <c r="CB466" s="31">
        <v>46210.507349537038</v>
      </c>
      <c r="CC466" s="14">
        <v>46210</v>
      </c>
      <c r="CD466" t="s">
        <v>1008</v>
      </c>
      <c r="CE466" s="31">
        <v>46210.512314814812</v>
      </c>
      <c r="CI466" s="14">
        <v>46210</v>
      </c>
      <c r="CJ466" t="s">
        <v>1063</v>
      </c>
      <c r="CK466" s="31">
        <v>46210.606435185182</v>
      </c>
      <c r="CP466" t="str">
        <f>VLOOKUP(A466,Sheet1!$A$2:$E$221,2,0)</f>
        <v>East Zone</v>
      </c>
    </row>
    <row r="467" spans="1:94" x14ac:dyDescent="0.35">
      <c r="A467" t="s">
        <v>5504</v>
      </c>
      <c r="B467">
        <v>248</v>
      </c>
      <c r="C467" t="s">
        <v>9332</v>
      </c>
      <c r="D467" t="s">
        <v>678</v>
      </c>
      <c r="E467" t="s">
        <v>574</v>
      </c>
      <c r="F467" t="s">
        <v>575</v>
      </c>
      <c r="G467" t="s">
        <v>552</v>
      </c>
      <c r="H467" t="s">
        <v>4380</v>
      </c>
      <c r="I467">
        <v>566027</v>
      </c>
      <c r="J467" t="s">
        <v>4326</v>
      </c>
      <c r="K467" t="s">
        <v>4382</v>
      </c>
      <c r="L467" t="s">
        <v>4622</v>
      </c>
      <c r="M467" t="s">
        <v>5530</v>
      </c>
      <c r="N467">
        <v>77000</v>
      </c>
      <c r="O467" t="s">
        <v>939</v>
      </c>
      <c r="P467" t="s">
        <v>940</v>
      </c>
      <c r="Q467" t="s">
        <v>4381</v>
      </c>
      <c r="R467">
        <v>4763318964</v>
      </c>
      <c r="S467" t="s">
        <v>13394</v>
      </c>
      <c r="T467"/>
      <c r="V467" s="14">
        <v>46205</v>
      </c>
      <c r="W467" t="s">
        <v>5508</v>
      </c>
      <c r="X467" s="31">
        <v>46205.746817129628</v>
      </c>
      <c r="AN467" s="14">
        <v>46205</v>
      </c>
      <c r="AO467" t="s">
        <v>1064</v>
      </c>
      <c r="AP467" s="31">
        <v>46205.888113425928</v>
      </c>
      <c r="AT467" s="31">
        <v>46205.888113425928</v>
      </c>
      <c r="AU467" s="14">
        <v>46205</v>
      </c>
      <c r="AV467" t="s">
        <v>1064</v>
      </c>
      <c r="AW467" t="s">
        <v>5513</v>
      </c>
      <c r="AX467" t="s">
        <v>677</v>
      </c>
      <c r="AY467" s="14">
        <v>46206</v>
      </c>
      <c r="AZ467" t="s">
        <v>1064</v>
      </c>
      <c r="BA467" s="31">
        <v>46206.299710648149</v>
      </c>
      <c r="BB467" s="14">
        <v>46206</v>
      </c>
      <c r="BC467" t="s">
        <v>933</v>
      </c>
      <c r="BD467" s="31">
        <v>46206.389270833337</v>
      </c>
      <c r="BE467" s="14">
        <v>46206</v>
      </c>
      <c r="BF467" t="s">
        <v>4663</v>
      </c>
      <c r="BG467" s="31">
        <v>46206.440497685187</v>
      </c>
      <c r="BH467" s="14">
        <v>46206</v>
      </c>
      <c r="BI467" t="s">
        <v>996</v>
      </c>
      <c r="BJ467" s="31">
        <v>46206.460023148145</v>
      </c>
      <c r="BK467" s="14">
        <v>46206</v>
      </c>
      <c r="BL467" t="s">
        <v>996</v>
      </c>
      <c r="BM467" s="31">
        <v>46206.460590277777</v>
      </c>
      <c r="BZ467" s="14">
        <v>46206</v>
      </c>
      <c r="CA467" t="s">
        <v>996</v>
      </c>
      <c r="CB467" s="31">
        <v>46206.480497685188</v>
      </c>
      <c r="CC467" s="14">
        <v>46206</v>
      </c>
      <c r="CD467" t="s">
        <v>995</v>
      </c>
      <c r="CE467" s="31">
        <v>46206.486990740741</v>
      </c>
      <c r="CI467" s="14">
        <v>46206</v>
      </c>
      <c r="CJ467" t="s">
        <v>1064</v>
      </c>
      <c r="CK467" s="31">
        <v>46206.635081018518</v>
      </c>
      <c r="CP467" t="str">
        <f>VLOOKUP(A467,Sheet1!$A$2:$E$221,2,0)</f>
        <v>East Zone</v>
      </c>
    </row>
    <row r="468" spans="1:94" x14ac:dyDescent="0.35">
      <c r="A468" t="s">
        <v>5504</v>
      </c>
      <c r="B468">
        <v>248</v>
      </c>
      <c r="C468" t="s">
        <v>9332</v>
      </c>
      <c r="D468" t="s">
        <v>678</v>
      </c>
      <c r="E468" t="s">
        <v>574</v>
      </c>
      <c r="F468" t="s">
        <v>575</v>
      </c>
      <c r="G468" t="s">
        <v>552</v>
      </c>
      <c r="H468" t="s">
        <v>5531</v>
      </c>
      <c r="I468">
        <v>612623</v>
      </c>
      <c r="J468" t="s">
        <v>1710</v>
      </c>
      <c r="K468" t="s">
        <v>1711</v>
      </c>
      <c r="L468" t="s">
        <v>4622</v>
      </c>
      <c r="M468" t="s">
        <v>5532</v>
      </c>
      <c r="N468">
        <v>77000</v>
      </c>
      <c r="O468" t="s">
        <v>9403</v>
      </c>
      <c r="P468" t="s">
        <v>9404</v>
      </c>
      <c r="Q468" t="s">
        <v>5533</v>
      </c>
      <c r="R468">
        <v>2443468747</v>
      </c>
      <c r="S468" t="s">
        <v>13394</v>
      </c>
      <c r="T468"/>
      <c r="V468" s="14">
        <v>46206</v>
      </c>
      <c r="W468" t="s">
        <v>5534</v>
      </c>
      <c r="X468" s="31">
        <v>46206.430405092593</v>
      </c>
      <c r="AN468" s="14">
        <v>46206</v>
      </c>
      <c r="AO468" t="s">
        <v>1062</v>
      </c>
      <c r="AP468" s="31">
        <v>46206.583541666667</v>
      </c>
      <c r="AT468" s="31">
        <v>46206.583541666667</v>
      </c>
      <c r="AU468" s="14">
        <v>46206</v>
      </c>
      <c r="AV468" t="s">
        <v>1062</v>
      </c>
      <c r="AW468" t="s">
        <v>575</v>
      </c>
      <c r="AX468" t="s">
        <v>678</v>
      </c>
      <c r="AY468" s="14">
        <v>46209</v>
      </c>
      <c r="AZ468" t="s">
        <v>1064</v>
      </c>
      <c r="BA468" s="31">
        <v>46209.454201388886</v>
      </c>
      <c r="BB468" s="14">
        <v>46209</v>
      </c>
      <c r="BC468" t="s">
        <v>933</v>
      </c>
      <c r="BD468" s="31">
        <v>46209.457592592589</v>
      </c>
      <c r="BE468" s="14">
        <v>46209</v>
      </c>
      <c r="BF468" t="s">
        <v>4657</v>
      </c>
      <c r="BG468" s="31">
        <v>46209.504131944443</v>
      </c>
      <c r="BH468" s="14">
        <v>46209</v>
      </c>
      <c r="BI468" t="s">
        <v>996</v>
      </c>
      <c r="BJ468" s="31">
        <v>46209.539618055554</v>
      </c>
      <c r="BK468" s="14">
        <v>46209</v>
      </c>
      <c r="BL468" t="s">
        <v>996</v>
      </c>
      <c r="BM468" s="31">
        <v>46209.540092592593</v>
      </c>
      <c r="BZ468" s="14">
        <v>46209</v>
      </c>
      <c r="CA468" t="s">
        <v>996</v>
      </c>
      <c r="CB468" s="31">
        <v>46209.543368055558</v>
      </c>
      <c r="CC468" s="14">
        <v>46209</v>
      </c>
      <c r="CD468" t="s">
        <v>995</v>
      </c>
      <c r="CE468" s="31">
        <v>46209.576238425929</v>
      </c>
      <c r="CI468" s="14">
        <v>46210</v>
      </c>
      <c r="CJ468" t="s">
        <v>1063</v>
      </c>
      <c r="CK468" s="31">
        <v>46210.657604166663</v>
      </c>
      <c r="CP468" t="str">
        <f>VLOOKUP(A468,Sheet1!$A$2:$E$221,2,0)</f>
        <v>East Zone</v>
      </c>
    </row>
    <row r="469" spans="1:94" x14ac:dyDescent="0.35">
      <c r="A469" t="s">
        <v>5504</v>
      </c>
      <c r="B469">
        <v>248</v>
      </c>
      <c r="C469" t="s">
        <v>9332</v>
      </c>
      <c r="D469" t="s">
        <v>678</v>
      </c>
      <c r="E469" t="s">
        <v>574</v>
      </c>
      <c r="F469" t="s">
        <v>575</v>
      </c>
      <c r="G469" t="s">
        <v>552</v>
      </c>
      <c r="H469" t="s">
        <v>4466</v>
      </c>
      <c r="I469">
        <v>648947</v>
      </c>
      <c r="J469" t="s">
        <v>1717</v>
      </c>
      <c r="K469" t="s">
        <v>1718</v>
      </c>
      <c r="L469" t="s">
        <v>4622</v>
      </c>
      <c r="M469" t="s">
        <v>5535</v>
      </c>
      <c r="N469">
        <v>90000</v>
      </c>
      <c r="O469" t="s">
        <v>931</v>
      </c>
      <c r="P469" t="s">
        <v>932</v>
      </c>
      <c r="Q469" t="s">
        <v>4467</v>
      </c>
      <c r="R469">
        <v>1170227727</v>
      </c>
      <c r="S469" t="s">
        <v>13394</v>
      </c>
      <c r="T469"/>
      <c r="V469" s="14">
        <v>46206</v>
      </c>
      <c r="W469" t="s">
        <v>5528</v>
      </c>
      <c r="X469" s="31">
        <v>46206.472314814811</v>
      </c>
      <c r="AN469" s="14">
        <v>46206</v>
      </c>
      <c r="AO469" t="s">
        <v>1064</v>
      </c>
      <c r="AP469" s="31">
        <v>46206.506643518522</v>
      </c>
      <c r="AT469" s="31">
        <v>46206.506643518522</v>
      </c>
      <c r="AU469" s="14">
        <v>46206</v>
      </c>
      <c r="AV469" t="s">
        <v>1064</v>
      </c>
      <c r="AW469" t="s">
        <v>5513</v>
      </c>
      <c r="AX469" t="s">
        <v>677</v>
      </c>
      <c r="AY469" s="14">
        <v>46206</v>
      </c>
      <c r="AZ469" t="s">
        <v>1064</v>
      </c>
      <c r="BA469" s="31">
        <v>46206.50986111111</v>
      </c>
      <c r="BB469" s="14">
        <v>46206</v>
      </c>
      <c r="BC469" t="s">
        <v>933</v>
      </c>
      <c r="BD469" s="31">
        <v>46206.521944444445</v>
      </c>
      <c r="BE469" s="14">
        <v>46206</v>
      </c>
      <c r="BF469" t="s">
        <v>4886</v>
      </c>
      <c r="BG469" s="31">
        <v>46206.534016203703</v>
      </c>
      <c r="BH469" s="14">
        <v>46206</v>
      </c>
      <c r="BI469" t="s">
        <v>996</v>
      </c>
      <c r="BJ469" s="31">
        <v>46206.550393518519</v>
      </c>
      <c r="BK469" s="14">
        <v>46206</v>
      </c>
      <c r="BL469" t="s">
        <v>996</v>
      </c>
      <c r="BM469" s="31">
        <v>46206.550810185188</v>
      </c>
      <c r="BZ469" s="14">
        <v>46206</v>
      </c>
      <c r="CA469" t="s">
        <v>996</v>
      </c>
      <c r="CB469" s="31">
        <v>46206.553935185184</v>
      </c>
      <c r="CC469" s="14">
        <v>46206</v>
      </c>
      <c r="CD469" t="s">
        <v>995</v>
      </c>
      <c r="CE469" s="31">
        <v>46206.563136574077</v>
      </c>
      <c r="CI469" s="14">
        <v>46206</v>
      </c>
      <c r="CJ469" t="s">
        <v>1064</v>
      </c>
      <c r="CK469" s="31">
        <v>46206.650347222225</v>
      </c>
      <c r="CP469" t="str">
        <f>VLOOKUP(A469,Sheet1!$A$2:$E$221,2,0)</f>
        <v>East Zone</v>
      </c>
    </row>
    <row r="470" spans="1:94" x14ac:dyDescent="0.35">
      <c r="A470" t="s">
        <v>5504</v>
      </c>
      <c r="B470">
        <v>248</v>
      </c>
      <c r="C470" t="s">
        <v>9332</v>
      </c>
      <c r="D470" t="s">
        <v>678</v>
      </c>
      <c r="E470" t="s">
        <v>574</v>
      </c>
      <c r="F470" t="s">
        <v>575</v>
      </c>
      <c r="G470" t="s">
        <v>552</v>
      </c>
      <c r="H470" t="s">
        <v>5536</v>
      </c>
      <c r="I470">
        <v>655878</v>
      </c>
      <c r="J470" t="s">
        <v>4326</v>
      </c>
      <c r="K470" t="s">
        <v>4382</v>
      </c>
      <c r="L470" t="s">
        <v>4622</v>
      </c>
      <c r="M470" t="s">
        <v>5537</v>
      </c>
      <c r="N470">
        <v>77000</v>
      </c>
      <c r="O470" t="s">
        <v>939</v>
      </c>
      <c r="P470" t="s">
        <v>940</v>
      </c>
      <c r="Q470" t="s">
        <v>5538</v>
      </c>
      <c r="R470">
        <v>5708646717</v>
      </c>
      <c r="S470" t="s">
        <v>683</v>
      </c>
      <c r="T470" t="s">
        <v>13277</v>
      </c>
      <c r="U470" s="1">
        <v>46206</v>
      </c>
      <c r="V470" s="14">
        <v>46205</v>
      </c>
      <c r="W470" t="s">
        <v>5508</v>
      </c>
      <c r="X470" s="31">
        <v>46205.715902777774</v>
      </c>
      <c r="AN470" s="14">
        <v>46205</v>
      </c>
      <c r="AO470" t="s">
        <v>1064</v>
      </c>
      <c r="AP470" s="31">
        <v>46205.886724537035</v>
      </c>
      <c r="AT470" s="31">
        <v>46205.886724537035</v>
      </c>
      <c r="AU470" s="14">
        <v>46205</v>
      </c>
      <c r="AV470" t="s">
        <v>1064</v>
      </c>
      <c r="AW470" t="s">
        <v>5513</v>
      </c>
      <c r="AX470" t="s">
        <v>677</v>
      </c>
      <c r="AY470" s="14">
        <v>46206</v>
      </c>
      <c r="AZ470" t="s">
        <v>1064</v>
      </c>
      <c r="BA470" s="31">
        <v>46206.297118055554</v>
      </c>
      <c r="BB470" s="14">
        <v>46206</v>
      </c>
      <c r="BC470" t="s">
        <v>933</v>
      </c>
      <c r="BD470" s="31">
        <v>46206.38925925926</v>
      </c>
      <c r="BE470" s="14">
        <v>46206</v>
      </c>
      <c r="BF470" t="s">
        <v>4663</v>
      </c>
      <c r="BG470" s="31">
        <v>46206.444131944445</v>
      </c>
      <c r="BH470" s="14">
        <v>46206</v>
      </c>
      <c r="BI470" t="s">
        <v>996</v>
      </c>
      <c r="BJ470" s="31">
        <v>46206.465925925928</v>
      </c>
      <c r="BK470" s="14">
        <v>46206</v>
      </c>
      <c r="BL470" t="s">
        <v>1043</v>
      </c>
      <c r="BM470" s="31">
        <v>46206.655752314815</v>
      </c>
      <c r="BN470" s="14">
        <v>46206</v>
      </c>
      <c r="BO470" t="s">
        <v>996</v>
      </c>
      <c r="BP470" s="31">
        <v>46206.481886574074</v>
      </c>
      <c r="BZ470" s="14">
        <v>46206</v>
      </c>
      <c r="CA470" t="s">
        <v>1043</v>
      </c>
      <c r="CB470" s="31">
        <v>46206.668356481481</v>
      </c>
      <c r="CC470" s="14">
        <v>46206</v>
      </c>
      <c r="CD470" t="s">
        <v>1008</v>
      </c>
      <c r="CE470" s="31">
        <v>46206.670358796298</v>
      </c>
      <c r="CI470" s="14">
        <v>46209</v>
      </c>
      <c r="CJ470" t="s">
        <v>1063</v>
      </c>
      <c r="CK470" s="31">
        <v>46209.721493055556</v>
      </c>
      <c r="CP470" t="str">
        <f>VLOOKUP(A470,Sheet1!$A$2:$E$221,2,0)</f>
        <v>East Zone</v>
      </c>
    </row>
    <row r="471" spans="1:94" x14ac:dyDescent="0.35">
      <c r="A471" t="s">
        <v>5539</v>
      </c>
      <c r="B471">
        <v>249</v>
      </c>
      <c r="C471" t="s">
        <v>9332</v>
      </c>
      <c r="D471" t="s">
        <v>678</v>
      </c>
      <c r="E471" t="s">
        <v>276</v>
      </c>
      <c r="F471" t="s">
        <v>576</v>
      </c>
      <c r="G471" t="s">
        <v>552</v>
      </c>
      <c r="H471" t="s">
        <v>5540</v>
      </c>
      <c r="I471">
        <v>74944</v>
      </c>
      <c r="J471" t="s">
        <v>5541</v>
      </c>
      <c r="K471" t="s">
        <v>5542</v>
      </c>
      <c r="L471" t="s">
        <v>4622</v>
      </c>
      <c r="M471" t="s">
        <v>5543</v>
      </c>
      <c r="N471">
        <v>80000</v>
      </c>
      <c r="O471" t="s">
        <v>1067</v>
      </c>
      <c r="P471" t="s">
        <v>1068</v>
      </c>
      <c r="Q471" t="s">
        <v>5544</v>
      </c>
      <c r="R471">
        <v>7329477260</v>
      </c>
      <c r="S471" t="s">
        <v>683</v>
      </c>
      <c r="T471" t="s">
        <v>13294</v>
      </c>
      <c r="U471" s="1">
        <v>46206</v>
      </c>
      <c r="V471" s="14">
        <v>46205</v>
      </c>
      <c r="W471" t="s">
        <v>5545</v>
      </c>
      <c r="X471" s="31">
        <v>46205.496423611112</v>
      </c>
      <c r="AN471" s="14">
        <v>46205</v>
      </c>
      <c r="AO471" t="s">
        <v>5546</v>
      </c>
      <c r="AP471" s="31">
        <v>46205.551874999997</v>
      </c>
      <c r="AT471" s="31">
        <v>46205.551874999997</v>
      </c>
      <c r="AU471" s="14">
        <v>46205</v>
      </c>
      <c r="AV471" t="s">
        <v>5546</v>
      </c>
      <c r="AW471" t="s">
        <v>5547</v>
      </c>
      <c r="AX471" t="s">
        <v>677</v>
      </c>
      <c r="AY471" s="14">
        <v>46205</v>
      </c>
      <c r="AZ471" t="s">
        <v>5546</v>
      </c>
      <c r="BA471" s="31">
        <v>46205.552337962959</v>
      </c>
      <c r="BB471" s="14">
        <v>46205</v>
      </c>
      <c r="BC471" t="s">
        <v>933</v>
      </c>
      <c r="BD471" s="31">
        <v>46205.569027777776</v>
      </c>
      <c r="BE471" s="14">
        <v>46205</v>
      </c>
      <c r="BF471" t="s">
        <v>4788</v>
      </c>
      <c r="BG471" s="31">
        <v>46205.583622685182</v>
      </c>
      <c r="BH471" s="14">
        <v>46205</v>
      </c>
      <c r="BI471" t="s">
        <v>997</v>
      </c>
      <c r="BJ471" s="31">
        <v>46205.596539351849</v>
      </c>
      <c r="BK471" s="14">
        <v>46206</v>
      </c>
      <c r="BL471" t="s">
        <v>997</v>
      </c>
      <c r="BM471" s="31">
        <v>46206.799675925926</v>
      </c>
      <c r="BN471" s="14">
        <v>46205</v>
      </c>
      <c r="BO471" t="s">
        <v>997</v>
      </c>
      <c r="BP471" s="31">
        <v>46205.599479166667</v>
      </c>
      <c r="BZ471" s="14">
        <v>46206</v>
      </c>
      <c r="CA471" t="s">
        <v>997</v>
      </c>
      <c r="CB471" s="31">
        <v>46206.804664351854</v>
      </c>
      <c r="CC471" s="14">
        <v>46206</v>
      </c>
      <c r="CD471" t="s">
        <v>1008</v>
      </c>
      <c r="CE471" s="31">
        <v>46206.805995370371</v>
      </c>
      <c r="CI471" s="14">
        <v>46209</v>
      </c>
      <c r="CJ471" t="s">
        <v>5546</v>
      </c>
      <c r="CK471" s="31">
        <v>46209.465405092589</v>
      </c>
      <c r="CP471" t="str">
        <f>VLOOKUP(A471,Sheet1!$A$2:$E$221,2,0)</f>
        <v>East Zone</v>
      </c>
    </row>
    <row r="472" spans="1:94" x14ac:dyDescent="0.35">
      <c r="A472" t="s">
        <v>5539</v>
      </c>
      <c r="B472">
        <v>249</v>
      </c>
      <c r="C472" t="s">
        <v>9332</v>
      </c>
      <c r="D472" t="s">
        <v>678</v>
      </c>
      <c r="E472" t="s">
        <v>276</v>
      </c>
      <c r="F472" t="s">
        <v>576</v>
      </c>
      <c r="G472" t="s">
        <v>552</v>
      </c>
      <c r="H472" t="s">
        <v>5540</v>
      </c>
      <c r="I472">
        <v>74944</v>
      </c>
      <c r="J472" t="s">
        <v>5541</v>
      </c>
      <c r="K472" t="s">
        <v>5542</v>
      </c>
      <c r="L472" t="s">
        <v>4622</v>
      </c>
      <c r="M472" t="s">
        <v>5543</v>
      </c>
      <c r="N472">
        <v>55000</v>
      </c>
      <c r="O472" t="s">
        <v>945</v>
      </c>
      <c r="P472" t="s">
        <v>946</v>
      </c>
      <c r="Q472" t="s">
        <v>5548</v>
      </c>
      <c r="R472">
        <v>1254817639</v>
      </c>
      <c r="S472" t="s">
        <v>683</v>
      </c>
      <c r="T472" t="s">
        <v>13281</v>
      </c>
      <c r="U472" s="1">
        <v>46206</v>
      </c>
      <c r="V472" s="14">
        <v>46205</v>
      </c>
      <c r="W472" t="s">
        <v>5545</v>
      </c>
      <c r="X472" s="31">
        <v>46205.496446759258</v>
      </c>
      <c r="AN472" s="14">
        <v>46205</v>
      </c>
      <c r="AO472" t="s">
        <v>5546</v>
      </c>
      <c r="AP472" s="31">
        <v>46205.55190972222</v>
      </c>
      <c r="AT472" s="31">
        <v>46205.55190972222</v>
      </c>
      <c r="AU472" s="14">
        <v>46205</v>
      </c>
      <c r="AV472" t="s">
        <v>5546</v>
      </c>
      <c r="AW472" t="s">
        <v>5547</v>
      </c>
      <c r="AX472" t="s">
        <v>677</v>
      </c>
      <c r="AY472" s="14">
        <v>46205</v>
      </c>
      <c r="AZ472" t="s">
        <v>5546</v>
      </c>
      <c r="BA472" s="31">
        <v>46205.552372685182</v>
      </c>
      <c r="BB472" s="14">
        <v>46205</v>
      </c>
      <c r="BC472" t="s">
        <v>933</v>
      </c>
      <c r="BD472" s="31">
        <v>46205.569027777776</v>
      </c>
      <c r="BE472" s="14">
        <v>46205</v>
      </c>
      <c r="BF472" t="s">
        <v>4788</v>
      </c>
      <c r="BG472" s="31">
        <v>46205.583634259259</v>
      </c>
      <c r="BH472" s="14">
        <v>46205</v>
      </c>
      <c r="BI472" t="s">
        <v>997</v>
      </c>
      <c r="BJ472" s="31">
        <v>46205.596550925926</v>
      </c>
      <c r="BK472" s="14">
        <v>46206</v>
      </c>
      <c r="BL472" t="s">
        <v>997</v>
      </c>
      <c r="BM472" s="31">
        <v>46206.799699074072</v>
      </c>
      <c r="BN472" s="14">
        <v>46205</v>
      </c>
      <c r="BO472" t="s">
        <v>997</v>
      </c>
      <c r="BP472" s="31">
        <v>46205.599490740744</v>
      </c>
      <c r="BZ472" s="14">
        <v>46206</v>
      </c>
      <c r="CA472" t="s">
        <v>997</v>
      </c>
      <c r="CB472" s="31">
        <v>46206.8046875</v>
      </c>
      <c r="CC472" s="14">
        <v>46206</v>
      </c>
      <c r="CD472" t="s">
        <v>1008</v>
      </c>
      <c r="CE472" s="31">
        <v>46206.805995370371</v>
      </c>
      <c r="CI472" s="14">
        <v>46209</v>
      </c>
      <c r="CJ472" t="s">
        <v>5546</v>
      </c>
      <c r="CK472" s="31">
        <v>46209.465405092589</v>
      </c>
      <c r="CP472" t="str">
        <f>VLOOKUP(A472,Sheet1!$A$2:$E$221,2,0)</f>
        <v>East Zone</v>
      </c>
    </row>
    <row r="473" spans="1:94" x14ac:dyDescent="0.35">
      <c r="A473" t="s">
        <v>5539</v>
      </c>
      <c r="B473">
        <v>249</v>
      </c>
      <c r="C473" t="s">
        <v>9332</v>
      </c>
      <c r="D473" t="s">
        <v>678</v>
      </c>
      <c r="E473" t="s">
        <v>276</v>
      </c>
      <c r="F473" t="s">
        <v>576</v>
      </c>
      <c r="G473" t="s">
        <v>552</v>
      </c>
      <c r="H473" t="s">
        <v>12068</v>
      </c>
      <c r="I473">
        <v>80801</v>
      </c>
      <c r="J473" t="s">
        <v>2996</v>
      </c>
      <c r="K473" t="s">
        <v>5565</v>
      </c>
      <c r="L473" t="s">
        <v>4622</v>
      </c>
      <c r="M473" t="s">
        <v>12069</v>
      </c>
      <c r="N473">
        <v>80000</v>
      </c>
      <c r="O473" t="s">
        <v>1067</v>
      </c>
      <c r="P473" t="s">
        <v>1068</v>
      </c>
      <c r="Q473" t="s">
        <v>12070</v>
      </c>
      <c r="R473">
        <v>7539573800</v>
      </c>
      <c r="S473" t="s">
        <v>13394</v>
      </c>
      <c r="T473"/>
      <c r="V473" s="14">
        <v>46210</v>
      </c>
      <c r="W473" t="s">
        <v>5563</v>
      </c>
      <c r="X473" s="31">
        <v>46210.483020833337</v>
      </c>
      <c r="AN473" s="14">
        <v>46210</v>
      </c>
      <c r="AO473" t="s">
        <v>1069</v>
      </c>
      <c r="AP473" s="31">
        <v>46210.529305555552</v>
      </c>
      <c r="AT473" s="31">
        <v>46210.529305555552</v>
      </c>
      <c r="AU473" s="14">
        <v>46210</v>
      </c>
      <c r="AV473" t="s">
        <v>1069</v>
      </c>
      <c r="AW473" t="s">
        <v>576</v>
      </c>
      <c r="AX473" t="s">
        <v>678</v>
      </c>
      <c r="AY473" s="14">
        <v>46210</v>
      </c>
      <c r="AZ473" t="s">
        <v>1069</v>
      </c>
      <c r="BA473" s="31">
        <v>46210.532997685186</v>
      </c>
      <c r="BB473" s="14">
        <v>46210</v>
      </c>
      <c r="BC473" t="s">
        <v>933</v>
      </c>
      <c r="BD473" s="31">
        <v>46210.537835648145</v>
      </c>
      <c r="BE473" s="14">
        <v>46210</v>
      </c>
      <c r="BF473" t="s">
        <v>4684</v>
      </c>
      <c r="BG473" s="31">
        <v>46210.641319444447</v>
      </c>
      <c r="BH473" s="14">
        <v>46210</v>
      </c>
      <c r="BI473" t="s">
        <v>994</v>
      </c>
      <c r="BJ473" s="31">
        <v>46210.663043981483</v>
      </c>
      <c r="BK473" s="14">
        <v>46210</v>
      </c>
      <c r="BL473" t="s">
        <v>1043</v>
      </c>
      <c r="BM473" s="31">
        <v>46210.756041666667</v>
      </c>
      <c r="BN473" s="14">
        <v>46210</v>
      </c>
      <c r="BO473" t="s">
        <v>994</v>
      </c>
      <c r="BP473" s="31">
        <v>46210.663368055553</v>
      </c>
      <c r="BZ473" s="14">
        <v>46210</v>
      </c>
      <c r="CA473" t="s">
        <v>1043</v>
      </c>
      <c r="CB473" s="31">
        <v>46210.764791666668</v>
      </c>
      <c r="CC473" s="14">
        <v>46210</v>
      </c>
      <c r="CD473" t="s">
        <v>1008</v>
      </c>
      <c r="CE473" s="31">
        <v>46210.766817129632</v>
      </c>
      <c r="CI473" s="14">
        <v>46210</v>
      </c>
      <c r="CJ473" t="s">
        <v>5546</v>
      </c>
      <c r="CK473" s="31">
        <v>46210.782534722224</v>
      </c>
      <c r="CP473" t="str">
        <f>VLOOKUP(A473,Sheet1!$A$2:$E$221,2,0)</f>
        <v>East Zone</v>
      </c>
    </row>
    <row r="474" spans="1:94" x14ac:dyDescent="0.35">
      <c r="A474" t="s">
        <v>5539</v>
      </c>
      <c r="B474">
        <v>249</v>
      </c>
      <c r="C474" t="s">
        <v>9332</v>
      </c>
      <c r="D474" t="s">
        <v>678</v>
      </c>
      <c r="E474" t="s">
        <v>276</v>
      </c>
      <c r="F474" t="s">
        <v>576</v>
      </c>
      <c r="G474" t="s">
        <v>552</v>
      </c>
      <c r="H474" t="s">
        <v>12071</v>
      </c>
      <c r="I474">
        <v>81421</v>
      </c>
      <c r="J474" t="s">
        <v>5559</v>
      </c>
      <c r="K474" t="s">
        <v>5560</v>
      </c>
      <c r="L474" t="s">
        <v>4622</v>
      </c>
      <c r="M474" t="s">
        <v>12072</v>
      </c>
      <c r="N474">
        <v>40000</v>
      </c>
      <c r="O474" t="s">
        <v>1048</v>
      </c>
      <c r="P474" t="s">
        <v>1049</v>
      </c>
      <c r="Q474" t="s">
        <v>1950</v>
      </c>
      <c r="R474">
        <v>8938384986</v>
      </c>
      <c r="S474" t="s">
        <v>13394</v>
      </c>
      <c r="T474"/>
      <c r="V474" s="14">
        <v>46210</v>
      </c>
      <c r="W474" t="s">
        <v>12073</v>
      </c>
      <c r="X474" s="31">
        <v>46210.554398148146</v>
      </c>
      <c r="AN474" s="14">
        <v>46210</v>
      </c>
      <c r="AO474" t="s">
        <v>1069</v>
      </c>
      <c r="AP474" s="31">
        <v>46210.616423611114</v>
      </c>
      <c r="AT474" s="31">
        <v>46210.616423611114</v>
      </c>
      <c r="AU474" s="14">
        <v>46210</v>
      </c>
      <c r="AV474" t="s">
        <v>1069</v>
      </c>
      <c r="AW474" t="s">
        <v>576</v>
      </c>
      <c r="AX474" t="s">
        <v>678</v>
      </c>
      <c r="AY474" s="14">
        <v>46210</v>
      </c>
      <c r="AZ474" t="s">
        <v>1069</v>
      </c>
      <c r="BA474" s="31">
        <v>46210.6169212963</v>
      </c>
      <c r="BB474" s="14">
        <v>46210</v>
      </c>
      <c r="BC474" t="s">
        <v>933</v>
      </c>
      <c r="BD474" s="31">
        <v>46210.626446759263</v>
      </c>
      <c r="BE474" s="14">
        <v>46210</v>
      </c>
      <c r="BF474" t="s">
        <v>4757</v>
      </c>
      <c r="BG474" s="31">
        <v>46210.706504629627</v>
      </c>
      <c r="BH474" s="14">
        <v>46210</v>
      </c>
      <c r="BI474" t="s">
        <v>994</v>
      </c>
      <c r="BJ474" s="31">
        <v>46210.723935185182</v>
      </c>
      <c r="BK474" s="14">
        <v>46210</v>
      </c>
      <c r="BL474" t="s">
        <v>994</v>
      </c>
      <c r="BM474" s="31">
        <v>46210.724039351851</v>
      </c>
      <c r="BZ474" s="14">
        <v>46210</v>
      </c>
      <c r="CA474" t="s">
        <v>994</v>
      </c>
      <c r="CB474" s="31">
        <v>46210.735081018516</v>
      </c>
      <c r="CC474" s="14">
        <v>46210</v>
      </c>
      <c r="CD474" t="s">
        <v>1008</v>
      </c>
      <c r="CE474" s="31">
        <v>46210.743680555555</v>
      </c>
      <c r="CI474" s="14">
        <v>46210</v>
      </c>
      <c r="CJ474" t="s">
        <v>5546</v>
      </c>
      <c r="CK474" s="31">
        <v>46210.751967592594</v>
      </c>
      <c r="CP474" t="str">
        <f>VLOOKUP(A474,Sheet1!$A$2:$E$221,2,0)</f>
        <v>East Zone</v>
      </c>
    </row>
    <row r="475" spans="1:94" x14ac:dyDescent="0.35">
      <c r="A475" t="s">
        <v>5539</v>
      </c>
      <c r="B475">
        <v>249</v>
      </c>
      <c r="C475" t="s">
        <v>9332</v>
      </c>
      <c r="D475" t="s">
        <v>678</v>
      </c>
      <c r="E475" t="s">
        <v>276</v>
      </c>
      <c r="F475" t="s">
        <v>576</v>
      </c>
      <c r="G475" t="s">
        <v>552</v>
      </c>
      <c r="H475" t="s">
        <v>12074</v>
      </c>
      <c r="I475">
        <v>92552</v>
      </c>
      <c r="J475" t="s">
        <v>1070</v>
      </c>
      <c r="K475" t="s">
        <v>1071</v>
      </c>
      <c r="L475" t="s">
        <v>4622</v>
      </c>
      <c r="M475" t="s">
        <v>12075</v>
      </c>
      <c r="N475">
        <v>90000</v>
      </c>
      <c r="O475" t="s">
        <v>931</v>
      </c>
      <c r="P475" t="s">
        <v>932</v>
      </c>
      <c r="Q475" t="s">
        <v>12076</v>
      </c>
      <c r="R475">
        <v>5894066623</v>
      </c>
      <c r="S475" t="s">
        <v>13394</v>
      </c>
      <c r="T475"/>
      <c r="V475" s="14">
        <v>46210</v>
      </c>
      <c r="W475" t="s">
        <v>5570</v>
      </c>
      <c r="X475" s="31">
        <v>46210.55572916667</v>
      </c>
      <c r="AN475" s="14">
        <v>46210</v>
      </c>
      <c r="AO475" t="s">
        <v>1069</v>
      </c>
      <c r="AP475" s="31">
        <v>46210.613680555558</v>
      </c>
      <c r="AT475" s="31">
        <v>46210.613680555558</v>
      </c>
      <c r="AU475" s="14">
        <v>46210</v>
      </c>
      <c r="AV475" t="s">
        <v>1069</v>
      </c>
      <c r="AW475" t="s">
        <v>576</v>
      </c>
      <c r="AX475" t="s">
        <v>678</v>
      </c>
      <c r="AY475" s="14">
        <v>46210</v>
      </c>
      <c r="AZ475" t="s">
        <v>1069</v>
      </c>
      <c r="BA475" s="31">
        <v>46210.614120370374</v>
      </c>
      <c r="BB475" s="14">
        <v>46210</v>
      </c>
      <c r="BC475" t="s">
        <v>933</v>
      </c>
      <c r="BD475" s="31">
        <v>46210.626446759263</v>
      </c>
      <c r="BE475" s="14">
        <v>46210</v>
      </c>
      <c r="BF475" t="s">
        <v>4757</v>
      </c>
      <c r="BG475" s="31">
        <v>46210.684999999998</v>
      </c>
      <c r="BH475" s="14">
        <v>46210</v>
      </c>
      <c r="BI475" t="s">
        <v>996</v>
      </c>
      <c r="BJ475" s="31">
        <v>46210.73951388889</v>
      </c>
      <c r="BK475" s="14">
        <v>46210</v>
      </c>
      <c r="BL475" t="s">
        <v>996</v>
      </c>
      <c r="BM475" s="31">
        <v>46210.74050925926</v>
      </c>
      <c r="BZ475" s="14">
        <v>46210</v>
      </c>
      <c r="CA475" t="s">
        <v>996</v>
      </c>
      <c r="CB475" s="31">
        <v>46210.756516203706</v>
      </c>
      <c r="CC475" s="14">
        <v>46210</v>
      </c>
      <c r="CD475" t="s">
        <v>995</v>
      </c>
      <c r="CE475" s="31">
        <v>46210.770949074074</v>
      </c>
      <c r="CI475" s="14">
        <v>46210</v>
      </c>
      <c r="CJ475" t="s">
        <v>5546</v>
      </c>
      <c r="CK475" s="31">
        <v>46210.791215277779</v>
      </c>
      <c r="CP475" t="str">
        <f>VLOOKUP(A475,Sheet1!$A$2:$E$221,2,0)</f>
        <v>East Zone</v>
      </c>
    </row>
    <row r="476" spans="1:94" x14ac:dyDescent="0.35">
      <c r="A476" t="s">
        <v>5539</v>
      </c>
      <c r="B476">
        <v>249</v>
      </c>
      <c r="C476" t="s">
        <v>9332</v>
      </c>
      <c r="D476" t="s">
        <v>678</v>
      </c>
      <c r="E476" t="s">
        <v>276</v>
      </c>
      <c r="F476" t="s">
        <v>576</v>
      </c>
      <c r="G476" t="s">
        <v>552</v>
      </c>
      <c r="H476" t="s">
        <v>5549</v>
      </c>
      <c r="I476">
        <v>97455</v>
      </c>
      <c r="J476" t="s">
        <v>5550</v>
      </c>
      <c r="K476" t="s">
        <v>5551</v>
      </c>
      <c r="L476" t="s">
        <v>4622</v>
      </c>
      <c r="M476" t="s">
        <v>5552</v>
      </c>
      <c r="N476">
        <v>90000</v>
      </c>
      <c r="O476" t="s">
        <v>931</v>
      </c>
      <c r="P476" t="s">
        <v>932</v>
      </c>
      <c r="Q476" t="s">
        <v>5553</v>
      </c>
      <c r="R476">
        <v>7891482896</v>
      </c>
      <c r="S476" t="s">
        <v>13394</v>
      </c>
      <c r="T476"/>
      <c r="V476" s="14">
        <v>46206</v>
      </c>
      <c r="W476" t="s">
        <v>5554</v>
      </c>
      <c r="X476" s="31">
        <v>46206.50582175926</v>
      </c>
      <c r="AN476" s="14">
        <v>46206</v>
      </c>
      <c r="AO476" t="s">
        <v>1069</v>
      </c>
      <c r="AP476" s="31">
        <v>46206.552511574075</v>
      </c>
      <c r="AT476" s="31">
        <v>46206.552511574075</v>
      </c>
      <c r="AU476" s="14">
        <v>46206</v>
      </c>
      <c r="AV476" t="s">
        <v>1069</v>
      </c>
      <c r="AW476" t="s">
        <v>576</v>
      </c>
      <c r="AX476" t="s">
        <v>678</v>
      </c>
      <c r="AY476" s="14">
        <v>46206</v>
      </c>
      <c r="AZ476" t="s">
        <v>1069</v>
      </c>
      <c r="BA476" s="31">
        <v>46206.552974537037</v>
      </c>
      <c r="BB476" s="14">
        <v>46206</v>
      </c>
      <c r="BC476" t="s">
        <v>933</v>
      </c>
      <c r="BD476" s="31">
        <v>46206.566018518519</v>
      </c>
      <c r="BE476" s="14">
        <v>46206</v>
      </c>
      <c r="BF476" t="s">
        <v>4663</v>
      </c>
      <c r="BG476" s="31">
        <v>46206.604502314818</v>
      </c>
      <c r="BH476" s="14">
        <v>46206</v>
      </c>
      <c r="BI476" t="s">
        <v>996</v>
      </c>
      <c r="BJ476" s="31">
        <v>46206.629826388889</v>
      </c>
      <c r="BK476" s="14">
        <v>46206</v>
      </c>
      <c r="BL476" t="s">
        <v>996</v>
      </c>
      <c r="BM476" s="31">
        <v>46206.630300925928</v>
      </c>
      <c r="BZ476" s="14">
        <v>46206</v>
      </c>
      <c r="CA476" t="s">
        <v>996</v>
      </c>
      <c r="CB476" s="31">
        <v>46206.641284722224</v>
      </c>
      <c r="CC476" s="14">
        <v>46206</v>
      </c>
      <c r="CD476" t="s">
        <v>995</v>
      </c>
      <c r="CE476" s="31">
        <v>46206.666041666664</v>
      </c>
      <c r="CI476" s="14">
        <v>46206</v>
      </c>
      <c r="CJ476" t="s">
        <v>5546</v>
      </c>
      <c r="CK476" s="31">
        <v>46206.687800925924</v>
      </c>
      <c r="CP476" t="str">
        <f>VLOOKUP(A476,Sheet1!$A$2:$E$221,2,0)</f>
        <v>East Zone</v>
      </c>
    </row>
    <row r="477" spans="1:94" x14ac:dyDescent="0.35">
      <c r="A477" t="s">
        <v>5539</v>
      </c>
      <c r="B477">
        <v>249</v>
      </c>
      <c r="C477" t="s">
        <v>9332</v>
      </c>
      <c r="D477" t="s">
        <v>678</v>
      </c>
      <c r="E477" t="s">
        <v>276</v>
      </c>
      <c r="F477" t="s">
        <v>576</v>
      </c>
      <c r="G477" t="s">
        <v>552</v>
      </c>
      <c r="H477" t="s">
        <v>5555</v>
      </c>
      <c r="I477">
        <v>101029</v>
      </c>
      <c r="J477" t="s">
        <v>5541</v>
      </c>
      <c r="K477" t="s">
        <v>5542</v>
      </c>
      <c r="L477" t="s">
        <v>4622</v>
      </c>
      <c r="M477" t="s">
        <v>10164</v>
      </c>
      <c r="N477">
        <v>90000</v>
      </c>
      <c r="O477" t="s">
        <v>9422</v>
      </c>
      <c r="P477" t="s">
        <v>9423</v>
      </c>
      <c r="Q477" t="s">
        <v>10165</v>
      </c>
      <c r="R477">
        <v>3523132809</v>
      </c>
      <c r="S477" t="s">
        <v>13394</v>
      </c>
      <c r="T477"/>
      <c r="V477" s="14">
        <v>46209</v>
      </c>
      <c r="W477" t="s">
        <v>5545</v>
      </c>
      <c r="X477" s="31">
        <v>46209.519594907404</v>
      </c>
      <c r="AN477" s="14">
        <v>46209</v>
      </c>
      <c r="AO477" t="s">
        <v>1069</v>
      </c>
      <c r="AP477" s="31">
        <v>46209.582870370374</v>
      </c>
      <c r="AT477" s="31">
        <v>46209.582870370374</v>
      </c>
      <c r="AU477" s="14">
        <v>46209</v>
      </c>
      <c r="AV477" t="s">
        <v>1069</v>
      </c>
      <c r="AW477" t="s">
        <v>576</v>
      </c>
      <c r="AX477" t="s">
        <v>678</v>
      </c>
      <c r="AY477" s="14">
        <v>46209</v>
      </c>
      <c r="AZ477" t="s">
        <v>1069</v>
      </c>
      <c r="BA477" s="31">
        <v>46209.599548611113</v>
      </c>
      <c r="BB477" s="14">
        <v>46209</v>
      </c>
      <c r="BC477" t="s">
        <v>933</v>
      </c>
      <c r="BD477" s="31">
        <v>46209.610150462962</v>
      </c>
      <c r="BE477" s="14">
        <v>46209</v>
      </c>
      <c r="BF477" t="s">
        <v>4633</v>
      </c>
      <c r="BG477" s="31">
        <v>46209.663634259261</v>
      </c>
      <c r="BH477" s="14">
        <v>46209</v>
      </c>
      <c r="BI477" t="s">
        <v>994</v>
      </c>
      <c r="BJ477" s="31">
        <v>46209.701111111113</v>
      </c>
      <c r="BK477" s="14">
        <v>46209</v>
      </c>
      <c r="BL477" t="s">
        <v>994</v>
      </c>
      <c r="BM477" s="31">
        <v>46209.701215277775</v>
      </c>
      <c r="BZ477" s="14">
        <v>46209</v>
      </c>
      <c r="CA477" t="s">
        <v>994</v>
      </c>
      <c r="CB477" s="31">
        <v>46209.712743055556</v>
      </c>
      <c r="CC477" s="14">
        <v>46209</v>
      </c>
      <c r="CD477" t="s">
        <v>995</v>
      </c>
      <c r="CE477" s="31">
        <v>46209.721828703703</v>
      </c>
      <c r="CI477" s="14">
        <v>46209</v>
      </c>
      <c r="CJ477" t="s">
        <v>5546</v>
      </c>
      <c r="CK477" s="31">
        <v>46209.7815625</v>
      </c>
      <c r="CP477" t="str">
        <f>VLOOKUP(A477,Sheet1!$A$2:$E$221,2,0)</f>
        <v>East Zone</v>
      </c>
    </row>
    <row r="478" spans="1:94" x14ac:dyDescent="0.35">
      <c r="A478" t="s">
        <v>5539</v>
      </c>
      <c r="B478">
        <v>249</v>
      </c>
      <c r="C478" t="s">
        <v>9332</v>
      </c>
      <c r="D478" t="s">
        <v>678</v>
      </c>
      <c r="E478" t="s">
        <v>276</v>
      </c>
      <c r="F478" t="s">
        <v>576</v>
      </c>
      <c r="G478" t="s">
        <v>552</v>
      </c>
      <c r="H478" t="s">
        <v>5555</v>
      </c>
      <c r="I478">
        <v>101029</v>
      </c>
      <c r="J478" t="s">
        <v>5541</v>
      </c>
      <c r="K478" t="s">
        <v>5542</v>
      </c>
      <c r="L478" t="s">
        <v>4622</v>
      </c>
      <c r="M478" t="s">
        <v>10164</v>
      </c>
      <c r="N478">
        <v>55000</v>
      </c>
      <c r="O478" t="s">
        <v>10166</v>
      </c>
      <c r="P478" t="s">
        <v>10167</v>
      </c>
      <c r="Q478" t="s">
        <v>10168</v>
      </c>
      <c r="R478">
        <v>8321086995</v>
      </c>
      <c r="S478" t="s">
        <v>13394</v>
      </c>
      <c r="T478"/>
      <c r="V478" s="14">
        <v>46209</v>
      </c>
      <c r="W478" t="s">
        <v>5545</v>
      </c>
      <c r="X478" s="31">
        <v>46209.519583333335</v>
      </c>
      <c r="AN478" s="14">
        <v>46209</v>
      </c>
      <c r="AO478" t="s">
        <v>1069</v>
      </c>
      <c r="AP478" s="31">
        <v>46209.582858796297</v>
      </c>
      <c r="AT478" s="31">
        <v>46209.582858796297</v>
      </c>
      <c r="AU478" s="14">
        <v>46209</v>
      </c>
      <c r="AV478" t="s">
        <v>1069</v>
      </c>
      <c r="AW478" t="s">
        <v>576</v>
      </c>
      <c r="AX478" t="s">
        <v>678</v>
      </c>
      <c r="AY478" s="14">
        <v>46209</v>
      </c>
      <c r="AZ478" t="s">
        <v>1069</v>
      </c>
      <c r="BA478" s="31">
        <v>46209.59952546296</v>
      </c>
      <c r="BB478" s="14">
        <v>46209</v>
      </c>
      <c r="BC478" t="s">
        <v>933</v>
      </c>
      <c r="BD478" s="31">
        <v>46209.610150462962</v>
      </c>
      <c r="BE478" s="14">
        <v>46209</v>
      </c>
      <c r="BF478" t="s">
        <v>4633</v>
      </c>
      <c r="BG478" s="31">
        <v>46209.663622685184</v>
      </c>
      <c r="BH478" s="14">
        <v>46209</v>
      </c>
      <c r="BI478" t="s">
        <v>994</v>
      </c>
      <c r="BJ478" s="31">
        <v>46209.701099537036</v>
      </c>
      <c r="BK478" s="14">
        <v>46209</v>
      </c>
      <c r="BL478" t="s">
        <v>994</v>
      </c>
      <c r="BM478" s="31">
        <v>46209.701203703706</v>
      </c>
      <c r="BZ478" s="14">
        <v>46209</v>
      </c>
      <c r="CA478" t="s">
        <v>994</v>
      </c>
      <c r="CB478" s="31">
        <v>46209.712731481479</v>
      </c>
      <c r="CC478" s="14">
        <v>46209</v>
      </c>
      <c r="CD478" t="s">
        <v>995</v>
      </c>
      <c r="CE478" s="31">
        <v>46209.721828703703</v>
      </c>
      <c r="CI478" s="14">
        <v>46209</v>
      </c>
      <c r="CJ478" t="s">
        <v>5546</v>
      </c>
      <c r="CK478" s="31">
        <v>46209.7815625</v>
      </c>
      <c r="CP478" t="str">
        <f>VLOOKUP(A478,Sheet1!$A$2:$E$221,2,0)</f>
        <v>East Zone</v>
      </c>
    </row>
    <row r="479" spans="1:94" x14ac:dyDescent="0.35">
      <c r="A479" t="s">
        <v>5539</v>
      </c>
      <c r="B479">
        <v>249</v>
      </c>
      <c r="C479" t="s">
        <v>9332</v>
      </c>
      <c r="D479" t="s">
        <v>678</v>
      </c>
      <c r="E479" t="s">
        <v>276</v>
      </c>
      <c r="F479" t="s">
        <v>576</v>
      </c>
      <c r="G479" t="s">
        <v>552</v>
      </c>
      <c r="H479" t="s">
        <v>5555</v>
      </c>
      <c r="I479">
        <v>101029</v>
      </c>
      <c r="J479" t="s">
        <v>5541</v>
      </c>
      <c r="K479" t="s">
        <v>5542</v>
      </c>
      <c r="L479" t="s">
        <v>4622</v>
      </c>
      <c r="M479" t="s">
        <v>5556</v>
      </c>
      <c r="N479">
        <v>90000</v>
      </c>
      <c r="O479" t="s">
        <v>931</v>
      </c>
      <c r="P479" t="s">
        <v>932</v>
      </c>
      <c r="Q479" t="s">
        <v>5557</v>
      </c>
      <c r="R479">
        <v>7885699433</v>
      </c>
      <c r="S479" t="s">
        <v>13394</v>
      </c>
      <c r="T479"/>
      <c r="V479" s="14">
        <v>46203</v>
      </c>
      <c r="W479" t="s">
        <v>5545</v>
      </c>
      <c r="X479" s="31">
        <v>46203.716134259259</v>
      </c>
      <c r="AN479" s="14">
        <v>46204</v>
      </c>
      <c r="AO479" t="s">
        <v>1069</v>
      </c>
      <c r="AP479" s="31">
        <v>46204.453506944446</v>
      </c>
      <c r="AT479" s="31">
        <v>46204.453506944446</v>
      </c>
      <c r="AU479" s="14">
        <v>46204</v>
      </c>
      <c r="AV479" t="s">
        <v>1069</v>
      </c>
      <c r="AW479" t="s">
        <v>576</v>
      </c>
      <c r="AX479" t="s">
        <v>678</v>
      </c>
      <c r="AY479" s="14">
        <v>46204</v>
      </c>
      <c r="AZ479" t="s">
        <v>1069</v>
      </c>
      <c r="BA479" s="31">
        <v>46204.486388888887</v>
      </c>
      <c r="BB479" s="14">
        <v>46204</v>
      </c>
      <c r="BC479" t="s">
        <v>933</v>
      </c>
      <c r="BD479" s="31">
        <v>46204.496134259258</v>
      </c>
      <c r="BE479" s="14">
        <v>46204</v>
      </c>
      <c r="BF479" t="s">
        <v>4701</v>
      </c>
      <c r="BG479" s="31">
        <v>46204.501909722225</v>
      </c>
      <c r="BH479" s="14">
        <v>46204</v>
      </c>
      <c r="BI479" t="s">
        <v>996</v>
      </c>
      <c r="BJ479" s="31">
        <v>46204.528182870374</v>
      </c>
      <c r="BK479" s="14">
        <v>46205</v>
      </c>
      <c r="BL479" t="s">
        <v>1043</v>
      </c>
      <c r="BM479" s="31">
        <v>46205.508981481478</v>
      </c>
      <c r="BN479" s="14">
        <v>46204</v>
      </c>
      <c r="BO479" t="s">
        <v>995</v>
      </c>
      <c r="BP479" s="31">
        <v>46204.591608796298</v>
      </c>
      <c r="BZ479" s="14">
        <v>46205</v>
      </c>
      <c r="CA479" t="s">
        <v>1043</v>
      </c>
      <c r="CB479" s="31">
        <v>46205.514953703707</v>
      </c>
      <c r="CC479" s="14">
        <v>46205</v>
      </c>
      <c r="CD479" t="s">
        <v>1008</v>
      </c>
      <c r="CE479" s="31">
        <v>46205.522777777776</v>
      </c>
      <c r="CI479" s="14">
        <v>46205</v>
      </c>
      <c r="CJ479" t="s">
        <v>5546</v>
      </c>
      <c r="CK479" s="31">
        <v>46205.74077546296</v>
      </c>
      <c r="CP479" t="str">
        <f>VLOOKUP(A479,Sheet1!$A$2:$E$221,2,0)</f>
        <v>East Zone</v>
      </c>
    </row>
    <row r="480" spans="1:94" x14ac:dyDescent="0.35">
      <c r="A480" t="s">
        <v>5539</v>
      </c>
      <c r="B480">
        <v>249</v>
      </c>
      <c r="C480" t="s">
        <v>9332</v>
      </c>
      <c r="D480" t="s">
        <v>678</v>
      </c>
      <c r="E480" t="s">
        <v>276</v>
      </c>
      <c r="F480" t="s">
        <v>576</v>
      </c>
      <c r="G480" t="s">
        <v>552</v>
      </c>
      <c r="H480" t="s">
        <v>10169</v>
      </c>
      <c r="I480">
        <v>113924</v>
      </c>
      <c r="J480" t="s">
        <v>5571</v>
      </c>
      <c r="K480" t="s">
        <v>5572</v>
      </c>
      <c r="L480" t="s">
        <v>4622</v>
      </c>
      <c r="M480" t="s">
        <v>12077</v>
      </c>
      <c r="N480">
        <v>80000</v>
      </c>
      <c r="O480" t="s">
        <v>1067</v>
      </c>
      <c r="P480" t="s">
        <v>1068</v>
      </c>
      <c r="Q480" t="s">
        <v>4503</v>
      </c>
      <c r="R480">
        <v>7092221335</v>
      </c>
      <c r="S480" t="s">
        <v>13394</v>
      </c>
      <c r="T480"/>
      <c r="V480" s="14">
        <v>46210</v>
      </c>
      <c r="W480" t="s">
        <v>5573</v>
      </c>
      <c r="X480" s="31">
        <v>46210.487847222219</v>
      </c>
      <c r="AN480" s="14">
        <v>46210</v>
      </c>
      <c r="AO480" t="s">
        <v>1069</v>
      </c>
      <c r="AP480" s="31">
        <v>46210.586643518516</v>
      </c>
      <c r="AT480" s="31">
        <v>46210.586643518516</v>
      </c>
      <c r="AU480" s="14">
        <v>46210</v>
      </c>
      <c r="AV480" t="s">
        <v>1069</v>
      </c>
      <c r="AW480" t="s">
        <v>576</v>
      </c>
      <c r="AX480" t="s">
        <v>678</v>
      </c>
      <c r="AY480" s="14">
        <v>46210</v>
      </c>
      <c r="AZ480" t="s">
        <v>1069</v>
      </c>
      <c r="BA480" s="31">
        <v>46210.590925925928</v>
      </c>
      <c r="BB480" s="14">
        <v>46210</v>
      </c>
      <c r="BC480" t="s">
        <v>933</v>
      </c>
      <c r="BD480" s="31">
        <v>46210.602708333332</v>
      </c>
      <c r="BE480" s="14">
        <v>46210</v>
      </c>
      <c r="BF480" t="s">
        <v>4663</v>
      </c>
      <c r="BG480" s="31">
        <v>46210.685578703706</v>
      </c>
      <c r="BH480" s="14">
        <v>46210</v>
      </c>
      <c r="BI480" t="s">
        <v>994</v>
      </c>
      <c r="BJ480" s="31">
        <v>46210.703506944446</v>
      </c>
      <c r="BK480" s="14">
        <v>46210</v>
      </c>
      <c r="BL480" t="s">
        <v>994</v>
      </c>
      <c r="BM480" s="31">
        <v>46210.703692129631</v>
      </c>
      <c r="BZ480" s="14">
        <v>46210</v>
      </c>
      <c r="CA480" t="s">
        <v>994</v>
      </c>
      <c r="CB480" s="31">
        <v>46210.716111111113</v>
      </c>
      <c r="CC480" s="14">
        <v>46210</v>
      </c>
      <c r="CD480" t="s">
        <v>995</v>
      </c>
      <c r="CE480" s="31">
        <v>46210.722685185188</v>
      </c>
      <c r="CI480" s="14">
        <v>46210</v>
      </c>
      <c r="CJ480" t="s">
        <v>5546</v>
      </c>
      <c r="CK480" s="31">
        <v>46210.742488425924</v>
      </c>
      <c r="CP480" t="str">
        <f>VLOOKUP(A480,Sheet1!$A$2:$E$221,2,0)</f>
        <v>East Zone</v>
      </c>
    </row>
    <row r="481" spans="1:94" x14ac:dyDescent="0.35">
      <c r="A481" t="s">
        <v>5539</v>
      </c>
      <c r="B481">
        <v>249</v>
      </c>
      <c r="C481" t="s">
        <v>9332</v>
      </c>
      <c r="D481" t="s">
        <v>678</v>
      </c>
      <c r="E481" t="s">
        <v>276</v>
      </c>
      <c r="F481" t="s">
        <v>576</v>
      </c>
      <c r="G481" t="s">
        <v>552</v>
      </c>
      <c r="H481" t="s">
        <v>10169</v>
      </c>
      <c r="I481">
        <v>113924</v>
      </c>
      <c r="J481" t="s">
        <v>5571</v>
      </c>
      <c r="K481" t="s">
        <v>5572</v>
      </c>
      <c r="L481" t="s">
        <v>4622</v>
      </c>
      <c r="M481" t="s">
        <v>10170</v>
      </c>
      <c r="N481">
        <v>40000</v>
      </c>
      <c r="O481" t="s">
        <v>9418</v>
      </c>
      <c r="P481" t="s">
        <v>9419</v>
      </c>
      <c r="Q481" t="s">
        <v>10171</v>
      </c>
      <c r="R481">
        <v>2725337457</v>
      </c>
      <c r="S481" t="s">
        <v>13394</v>
      </c>
      <c r="T481"/>
      <c r="V481" s="14">
        <v>46209</v>
      </c>
      <c r="W481" t="s">
        <v>5573</v>
      </c>
      <c r="X481" s="31">
        <v>46209.471585648149</v>
      </c>
      <c r="AN481" s="14">
        <v>46209</v>
      </c>
      <c r="AO481" t="s">
        <v>1069</v>
      </c>
      <c r="AP481" s="31">
        <v>46209.560729166667</v>
      </c>
      <c r="AT481" s="31">
        <v>46209.560729166667</v>
      </c>
      <c r="AU481" s="14">
        <v>46209</v>
      </c>
      <c r="AV481" t="s">
        <v>1069</v>
      </c>
      <c r="AW481" t="s">
        <v>576</v>
      </c>
      <c r="AX481" t="s">
        <v>678</v>
      </c>
      <c r="AY481" s="14">
        <v>46209</v>
      </c>
      <c r="AZ481" t="s">
        <v>1069</v>
      </c>
      <c r="BA481" s="31">
        <v>46209.561874999999</v>
      </c>
      <c r="BB481" s="14">
        <v>46209</v>
      </c>
      <c r="BC481" t="s">
        <v>933</v>
      </c>
      <c r="BD481" s="31">
        <v>46209.571423611109</v>
      </c>
      <c r="BE481" s="14">
        <v>46209</v>
      </c>
      <c r="BF481" t="s">
        <v>4643</v>
      </c>
      <c r="BG481" s="31">
        <v>46209.604444444441</v>
      </c>
      <c r="BH481" s="14">
        <v>46209</v>
      </c>
      <c r="BI481" t="s">
        <v>994</v>
      </c>
      <c r="BJ481" s="31">
        <v>46209.633726851855</v>
      </c>
      <c r="BK481" s="14">
        <v>46209</v>
      </c>
      <c r="BL481" t="s">
        <v>994</v>
      </c>
      <c r="BM481" s="31">
        <v>46209.633831018517</v>
      </c>
      <c r="BZ481" s="14">
        <v>46209</v>
      </c>
      <c r="CA481" t="s">
        <v>994</v>
      </c>
      <c r="CB481" s="31">
        <v>46209.643206018518</v>
      </c>
      <c r="CC481" s="14">
        <v>46209</v>
      </c>
      <c r="CD481" t="s">
        <v>995</v>
      </c>
      <c r="CE481" s="31">
        <v>46209.65084490741</v>
      </c>
      <c r="CI481" s="14">
        <v>46209</v>
      </c>
      <c r="CJ481" t="s">
        <v>5546</v>
      </c>
      <c r="CK481" s="31">
        <v>46209.710173611114</v>
      </c>
      <c r="CP481" t="str">
        <f>VLOOKUP(A481,Sheet1!$A$2:$E$221,2,0)</f>
        <v>East Zone</v>
      </c>
    </row>
    <row r="482" spans="1:94" x14ac:dyDescent="0.35">
      <c r="A482" t="s">
        <v>5539</v>
      </c>
      <c r="B482">
        <v>249</v>
      </c>
      <c r="C482" t="s">
        <v>9332</v>
      </c>
      <c r="D482" t="s">
        <v>678</v>
      </c>
      <c r="E482" t="s">
        <v>276</v>
      </c>
      <c r="F482" t="s">
        <v>576</v>
      </c>
      <c r="G482" t="s">
        <v>552</v>
      </c>
      <c r="H482" t="s">
        <v>12078</v>
      </c>
      <c r="I482">
        <v>128782</v>
      </c>
      <c r="J482" t="s">
        <v>5550</v>
      </c>
      <c r="K482" t="s">
        <v>5551</v>
      </c>
      <c r="L482" t="s">
        <v>4622</v>
      </c>
      <c r="M482" t="s">
        <v>12079</v>
      </c>
      <c r="N482">
        <v>50000</v>
      </c>
      <c r="O482" t="s">
        <v>934</v>
      </c>
      <c r="P482" t="s">
        <v>935</v>
      </c>
      <c r="Q482" t="s">
        <v>12080</v>
      </c>
      <c r="R482">
        <v>3720901619</v>
      </c>
      <c r="S482" t="s">
        <v>13394</v>
      </c>
      <c r="T482"/>
      <c r="V482" s="14">
        <v>46210</v>
      </c>
      <c r="W482" t="s">
        <v>5554</v>
      </c>
      <c r="X482" s="31">
        <v>46210.394768518519</v>
      </c>
      <c r="AN482" s="14">
        <v>46210</v>
      </c>
      <c r="AO482" t="s">
        <v>1069</v>
      </c>
      <c r="AP482" s="31">
        <v>46210.466782407406</v>
      </c>
      <c r="AT482" s="31">
        <v>46210.466782407406</v>
      </c>
      <c r="AU482" s="14">
        <v>46210</v>
      </c>
      <c r="AV482" t="s">
        <v>1069</v>
      </c>
      <c r="AW482" t="s">
        <v>576</v>
      </c>
      <c r="AX482" t="s">
        <v>678</v>
      </c>
      <c r="AY482" s="14">
        <v>46210</v>
      </c>
      <c r="AZ482" t="s">
        <v>1069</v>
      </c>
      <c r="BA482" s="31">
        <v>46210.467187499999</v>
      </c>
      <c r="BB482" s="14">
        <v>46210</v>
      </c>
      <c r="BC482" t="s">
        <v>933</v>
      </c>
      <c r="BD482" s="31">
        <v>46210.476643518516</v>
      </c>
      <c r="BE482" s="14">
        <v>46210</v>
      </c>
      <c r="BF482" t="s">
        <v>4657</v>
      </c>
      <c r="BG482" s="31">
        <v>46210.502685185187</v>
      </c>
      <c r="BH482" s="14">
        <v>46210</v>
      </c>
      <c r="BI482" t="s">
        <v>994</v>
      </c>
      <c r="BJ482" s="31">
        <v>46210.518553240741</v>
      </c>
      <c r="BK482" s="14">
        <v>46210</v>
      </c>
      <c r="BL482" t="s">
        <v>994</v>
      </c>
      <c r="BM482" s="31">
        <v>46210.518657407411</v>
      </c>
      <c r="BZ482" s="14">
        <v>46210</v>
      </c>
      <c r="CA482" t="s">
        <v>994</v>
      </c>
      <c r="CB482" s="31">
        <v>46210.522731481484</v>
      </c>
      <c r="CC482" s="14">
        <v>46210</v>
      </c>
      <c r="CD482" t="s">
        <v>995</v>
      </c>
      <c r="CE482" s="31">
        <v>46210.529236111113</v>
      </c>
      <c r="CI482" s="14">
        <v>46210</v>
      </c>
      <c r="CJ482" t="s">
        <v>5546</v>
      </c>
      <c r="CK482" s="31">
        <v>46210.66337962963</v>
      </c>
      <c r="CP482" t="str">
        <f>VLOOKUP(A482,Sheet1!$A$2:$E$221,2,0)</f>
        <v>East Zone</v>
      </c>
    </row>
    <row r="483" spans="1:94" x14ac:dyDescent="0.35">
      <c r="A483" t="s">
        <v>5539</v>
      </c>
      <c r="B483">
        <v>249</v>
      </c>
      <c r="C483" t="s">
        <v>9332</v>
      </c>
      <c r="D483" t="s">
        <v>678</v>
      </c>
      <c r="E483" t="s">
        <v>276</v>
      </c>
      <c r="F483" t="s">
        <v>576</v>
      </c>
      <c r="G483" t="s">
        <v>552</v>
      </c>
      <c r="H483" t="s">
        <v>5558</v>
      </c>
      <c r="I483">
        <v>148113</v>
      </c>
      <c r="J483" t="s">
        <v>5559</v>
      </c>
      <c r="K483" t="s">
        <v>5560</v>
      </c>
      <c r="L483" t="s">
        <v>4622</v>
      </c>
      <c r="M483" t="s">
        <v>5561</v>
      </c>
      <c r="N483">
        <v>50000</v>
      </c>
      <c r="O483" t="s">
        <v>947</v>
      </c>
      <c r="P483" t="s">
        <v>948</v>
      </c>
      <c r="Q483" t="s">
        <v>5562</v>
      </c>
      <c r="R483">
        <v>2271391791</v>
      </c>
      <c r="S483" t="s">
        <v>13394</v>
      </c>
      <c r="T483"/>
      <c r="V483" s="14">
        <v>46205</v>
      </c>
      <c r="W483" t="s">
        <v>5563</v>
      </c>
      <c r="X483" s="31">
        <v>46205.567164351851</v>
      </c>
      <c r="AN483" s="14">
        <v>46206</v>
      </c>
      <c r="AO483" t="s">
        <v>1069</v>
      </c>
      <c r="AP483" s="31">
        <v>46206.42690972222</v>
      </c>
      <c r="AT483" s="31">
        <v>46206.42690972222</v>
      </c>
      <c r="AU483" s="14">
        <v>46206</v>
      </c>
      <c r="AV483" t="s">
        <v>1069</v>
      </c>
      <c r="AW483" t="s">
        <v>576</v>
      </c>
      <c r="AX483" t="s">
        <v>678</v>
      </c>
      <c r="AY483" s="14">
        <v>46206</v>
      </c>
      <c r="AZ483" t="s">
        <v>1069</v>
      </c>
      <c r="BA483" s="31">
        <v>46206.430821759262</v>
      </c>
      <c r="BB483" s="14">
        <v>46206</v>
      </c>
      <c r="BC483" t="s">
        <v>933</v>
      </c>
      <c r="BD483" s="31">
        <v>46206.440659722219</v>
      </c>
      <c r="BE483" s="14">
        <v>46206</v>
      </c>
      <c r="BF483" t="s">
        <v>4969</v>
      </c>
      <c r="BG483" s="31">
        <v>46206.452662037038</v>
      </c>
      <c r="BH483" s="14">
        <v>46206</v>
      </c>
      <c r="BI483" t="s">
        <v>997</v>
      </c>
      <c r="BJ483" s="31">
        <v>46206.472500000003</v>
      </c>
      <c r="BK483" s="14">
        <v>46206</v>
      </c>
      <c r="BL483" t="s">
        <v>997</v>
      </c>
      <c r="BM483" s="31">
        <v>46206.472685185188</v>
      </c>
      <c r="BZ483" s="14">
        <v>46206</v>
      </c>
      <c r="CA483" t="s">
        <v>997</v>
      </c>
      <c r="CB483" s="31">
        <v>46206.476111111115</v>
      </c>
      <c r="CC483" s="14">
        <v>46206</v>
      </c>
      <c r="CD483" t="s">
        <v>995</v>
      </c>
      <c r="CE483" s="31">
        <v>46206.487199074072</v>
      </c>
      <c r="CI483" s="14">
        <v>46206</v>
      </c>
      <c r="CJ483" t="s">
        <v>5546</v>
      </c>
      <c r="CK483" s="31">
        <v>46206.581956018519</v>
      </c>
      <c r="CP483" t="str">
        <f>VLOOKUP(A483,Sheet1!$A$2:$E$221,2,0)</f>
        <v>East Zone</v>
      </c>
    </row>
    <row r="484" spans="1:94" x14ac:dyDescent="0.35">
      <c r="A484" t="s">
        <v>5539</v>
      </c>
      <c r="B484">
        <v>249</v>
      </c>
      <c r="C484" t="s">
        <v>9332</v>
      </c>
      <c r="D484" t="s">
        <v>678</v>
      </c>
      <c r="E484" t="s">
        <v>276</v>
      </c>
      <c r="F484" t="s">
        <v>576</v>
      </c>
      <c r="G484" t="s">
        <v>552</v>
      </c>
      <c r="H484" t="s">
        <v>5564</v>
      </c>
      <c r="I484">
        <v>165032</v>
      </c>
      <c r="J484" t="s">
        <v>2996</v>
      </c>
      <c r="K484" t="s">
        <v>5565</v>
      </c>
      <c r="L484" t="s">
        <v>4622</v>
      </c>
      <c r="M484" t="s">
        <v>5566</v>
      </c>
      <c r="N484">
        <v>40000</v>
      </c>
      <c r="O484" t="s">
        <v>1048</v>
      </c>
      <c r="P484" t="s">
        <v>1049</v>
      </c>
      <c r="Q484" t="s">
        <v>5567</v>
      </c>
      <c r="R484">
        <v>1347480605</v>
      </c>
      <c r="S484" t="s">
        <v>13394</v>
      </c>
      <c r="T484"/>
      <c r="V484" s="14">
        <v>46205</v>
      </c>
      <c r="W484" t="s">
        <v>5563</v>
      </c>
      <c r="X484" s="31">
        <v>46205.491493055553</v>
      </c>
      <c r="AE484" s="14">
        <v>46205</v>
      </c>
      <c r="AF484" t="s">
        <v>5563</v>
      </c>
      <c r="AG484" s="31">
        <v>46205.492962962962</v>
      </c>
      <c r="AN484" s="14">
        <v>46205</v>
      </c>
      <c r="AO484" t="s">
        <v>5546</v>
      </c>
      <c r="AP484" s="31">
        <v>46205.565474537034</v>
      </c>
      <c r="AT484" s="31">
        <v>46205.565474537034</v>
      </c>
      <c r="AU484" s="14">
        <v>46205</v>
      </c>
      <c r="AV484" t="s">
        <v>5546</v>
      </c>
      <c r="AW484" t="s">
        <v>5547</v>
      </c>
      <c r="AX484" t="s">
        <v>677</v>
      </c>
      <c r="AY484" s="14">
        <v>46205</v>
      </c>
      <c r="AZ484" t="s">
        <v>5546</v>
      </c>
      <c r="BA484" s="31">
        <v>46205.566469907404</v>
      </c>
      <c r="BB484" s="14">
        <v>46205</v>
      </c>
      <c r="BC484" t="s">
        <v>933</v>
      </c>
      <c r="BD484" s="31">
        <v>46205.581701388888</v>
      </c>
      <c r="BE484" s="14">
        <v>46205</v>
      </c>
      <c r="BF484" t="s">
        <v>4886</v>
      </c>
      <c r="BG484" s="31">
        <v>46205.631736111114</v>
      </c>
      <c r="BH484" s="14">
        <v>46205</v>
      </c>
      <c r="BI484" t="s">
        <v>996</v>
      </c>
      <c r="BJ484" s="31">
        <v>46205.65048611111</v>
      </c>
      <c r="BK484" s="14">
        <v>46205</v>
      </c>
      <c r="BL484" t="s">
        <v>996</v>
      </c>
      <c r="BM484" s="31">
        <v>46205.651747685188</v>
      </c>
      <c r="BZ484" s="14">
        <v>46205</v>
      </c>
      <c r="CA484" t="s">
        <v>996</v>
      </c>
      <c r="CB484" s="31">
        <v>46205.662372685183</v>
      </c>
      <c r="CC484" s="14">
        <v>46205</v>
      </c>
      <c r="CD484" t="s">
        <v>995</v>
      </c>
      <c r="CE484" s="31">
        <v>46205.670775462961</v>
      </c>
      <c r="CI484" s="14">
        <v>46205</v>
      </c>
      <c r="CJ484" t="s">
        <v>5546</v>
      </c>
      <c r="CK484" s="31">
        <v>46205.726886574077</v>
      </c>
      <c r="CP484" t="str">
        <f>VLOOKUP(A484,Sheet1!$A$2:$E$221,2,0)</f>
        <v>East Zone</v>
      </c>
    </row>
    <row r="485" spans="1:94" x14ac:dyDescent="0.35">
      <c r="A485" t="s">
        <v>5539</v>
      </c>
      <c r="B485">
        <v>249</v>
      </c>
      <c r="C485" t="s">
        <v>9332</v>
      </c>
      <c r="D485" t="s">
        <v>678</v>
      </c>
      <c r="E485" t="s">
        <v>276</v>
      </c>
      <c r="F485" t="s">
        <v>576</v>
      </c>
      <c r="G485" t="s">
        <v>552</v>
      </c>
      <c r="H485" t="s">
        <v>12081</v>
      </c>
      <c r="I485">
        <v>259018</v>
      </c>
      <c r="J485" t="s">
        <v>5571</v>
      </c>
      <c r="K485" t="s">
        <v>5572</v>
      </c>
      <c r="L485" t="s">
        <v>4622</v>
      </c>
      <c r="M485" t="s">
        <v>12082</v>
      </c>
      <c r="N485">
        <v>45000</v>
      </c>
      <c r="O485" t="s">
        <v>4630</v>
      </c>
      <c r="P485" t="s">
        <v>4631</v>
      </c>
      <c r="Q485" t="s">
        <v>5520</v>
      </c>
      <c r="R485">
        <v>4752662522</v>
      </c>
      <c r="S485" t="s">
        <v>13394</v>
      </c>
      <c r="T485"/>
      <c r="V485" s="14">
        <v>46210</v>
      </c>
      <c r="W485" t="s">
        <v>5573</v>
      </c>
      <c r="X485" s="31">
        <v>46210.560185185182</v>
      </c>
      <c r="AN485" s="14">
        <v>46210</v>
      </c>
      <c r="AO485" t="s">
        <v>1069</v>
      </c>
      <c r="AP485" s="31">
        <v>46210.606944444444</v>
      </c>
      <c r="AT485" s="31">
        <v>46210.606944444444</v>
      </c>
      <c r="AU485" s="14">
        <v>46210</v>
      </c>
      <c r="AV485" t="s">
        <v>1069</v>
      </c>
      <c r="AW485" t="s">
        <v>576</v>
      </c>
      <c r="AX485" t="s">
        <v>678</v>
      </c>
      <c r="AY485" s="14">
        <v>46210</v>
      </c>
      <c r="AZ485" t="s">
        <v>1069</v>
      </c>
      <c r="BA485" s="31">
        <v>46210.607361111113</v>
      </c>
      <c r="BB485" s="14">
        <v>46210</v>
      </c>
      <c r="BC485" t="s">
        <v>933</v>
      </c>
      <c r="BD485" s="31">
        <v>46210.613761574074</v>
      </c>
      <c r="BE485" s="14">
        <v>46210</v>
      </c>
      <c r="BF485" t="s">
        <v>4701</v>
      </c>
      <c r="BG485" s="31">
        <v>46210.655092592591</v>
      </c>
      <c r="BH485" s="14">
        <v>46210</v>
      </c>
      <c r="BI485" t="s">
        <v>994</v>
      </c>
      <c r="BJ485" s="31">
        <v>46210.67291666667</v>
      </c>
      <c r="BK485" s="14">
        <v>46210</v>
      </c>
      <c r="BL485" t="s">
        <v>994</v>
      </c>
      <c r="BM485" s="31">
        <v>46210.673009259262</v>
      </c>
      <c r="BZ485" s="14">
        <v>46210</v>
      </c>
      <c r="CA485" t="s">
        <v>994</v>
      </c>
      <c r="CB485" s="31">
        <v>46210.684803240743</v>
      </c>
      <c r="CC485" s="14">
        <v>46210</v>
      </c>
      <c r="CD485" t="s">
        <v>995</v>
      </c>
      <c r="CE485" s="31">
        <v>46210.696979166663</v>
      </c>
      <c r="CP485" t="str">
        <f>VLOOKUP(A485,Sheet1!$A$2:$E$221,2,0)</f>
        <v>East Zone</v>
      </c>
    </row>
    <row r="486" spans="1:94" x14ac:dyDescent="0.35">
      <c r="A486" t="s">
        <v>5539</v>
      </c>
      <c r="B486">
        <v>249</v>
      </c>
      <c r="C486" t="s">
        <v>9332</v>
      </c>
      <c r="D486" t="s">
        <v>678</v>
      </c>
      <c r="E486" t="s">
        <v>276</v>
      </c>
      <c r="F486" t="s">
        <v>576</v>
      </c>
      <c r="G486" t="s">
        <v>552</v>
      </c>
      <c r="H486" t="s">
        <v>5568</v>
      </c>
      <c r="I486">
        <v>290026</v>
      </c>
      <c r="J486" t="s">
        <v>1070</v>
      </c>
      <c r="K486" t="s">
        <v>1071</v>
      </c>
      <c r="L486" t="s">
        <v>4622</v>
      </c>
      <c r="M486" t="s">
        <v>5569</v>
      </c>
      <c r="N486">
        <v>90000</v>
      </c>
      <c r="O486" t="s">
        <v>931</v>
      </c>
      <c r="P486" t="s">
        <v>932</v>
      </c>
      <c r="Q486" t="s">
        <v>1072</v>
      </c>
      <c r="R486">
        <v>9542301537</v>
      </c>
      <c r="S486" t="s">
        <v>13394</v>
      </c>
      <c r="T486"/>
      <c r="V486" s="14">
        <v>46204</v>
      </c>
      <c r="W486" t="s">
        <v>5570</v>
      </c>
      <c r="X486" s="31">
        <v>46204.498900462961</v>
      </c>
      <c r="AN486" s="14">
        <v>46204</v>
      </c>
      <c r="AO486" t="s">
        <v>1069</v>
      </c>
      <c r="AP486" s="31">
        <v>46204.521747685183</v>
      </c>
      <c r="AT486" s="31">
        <v>46204.521747685183</v>
      </c>
      <c r="AU486" s="14">
        <v>46204</v>
      </c>
      <c r="AV486" t="s">
        <v>1069</v>
      </c>
      <c r="AW486" t="s">
        <v>576</v>
      </c>
      <c r="AX486" t="s">
        <v>678</v>
      </c>
      <c r="AY486" s="14">
        <v>46204</v>
      </c>
      <c r="AZ486" t="s">
        <v>1069</v>
      </c>
      <c r="BA486" s="31">
        <v>46204.528946759259</v>
      </c>
      <c r="BB486" s="14">
        <v>46204</v>
      </c>
      <c r="BC486" t="s">
        <v>933</v>
      </c>
      <c r="BD486" s="31">
        <v>46204.539236111108</v>
      </c>
      <c r="BE486" s="14">
        <v>46204</v>
      </c>
      <c r="BF486" t="s">
        <v>4808</v>
      </c>
      <c r="BG486" s="31">
        <v>46204.554224537038</v>
      </c>
      <c r="BH486" s="14">
        <v>46204</v>
      </c>
      <c r="BI486" t="s">
        <v>997</v>
      </c>
      <c r="BJ486" s="31">
        <v>46204.588634259257</v>
      </c>
      <c r="BK486" s="14">
        <v>46204</v>
      </c>
      <c r="BL486" t="s">
        <v>997</v>
      </c>
      <c r="BM486" s="31">
        <v>46204.588888888888</v>
      </c>
      <c r="BZ486" s="14">
        <v>46204</v>
      </c>
      <c r="CA486" t="s">
        <v>997</v>
      </c>
      <c r="CB486" s="31">
        <v>46204.590277777781</v>
      </c>
      <c r="CC486" s="14">
        <v>46204</v>
      </c>
      <c r="CD486" t="s">
        <v>944</v>
      </c>
      <c r="CE486" s="31">
        <v>46204.593368055554</v>
      </c>
      <c r="CI486" s="14">
        <v>46204</v>
      </c>
      <c r="CJ486" t="s">
        <v>5546</v>
      </c>
      <c r="CK486" s="31">
        <v>46204.84306712963</v>
      </c>
      <c r="CP486" t="str">
        <f>VLOOKUP(A486,Sheet1!$A$2:$E$221,2,0)</f>
        <v>East Zone</v>
      </c>
    </row>
    <row r="487" spans="1:94" x14ac:dyDescent="0.35">
      <c r="A487" t="s">
        <v>5539</v>
      </c>
      <c r="B487">
        <v>249</v>
      </c>
      <c r="C487" t="s">
        <v>9332</v>
      </c>
      <c r="D487" t="s">
        <v>678</v>
      </c>
      <c r="E487" t="s">
        <v>276</v>
      </c>
      <c r="F487" t="s">
        <v>576</v>
      </c>
      <c r="G487" t="s">
        <v>552</v>
      </c>
      <c r="H487" t="s">
        <v>4432</v>
      </c>
      <c r="I487">
        <v>554073</v>
      </c>
      <c r="J487" t="s">
        <v>1070</v>
      </c>
      <c r="K487" t="s">
        <v>1071</v>
      </c>
      <c r="L487" t="s">
        <v>4622</v>
      </c>
      <c r="M487" t="s">
        <v>5574</v>
      </c>
      <c r="N487">
        <v>40000</v>
      </c>
      <c r="O487" t="s">
        <v>1048</v>
      </c>
      <c r="P487" t="s">
        <v>1049</v>
      </c>
      <c r="Q487" t="s">
        <v>4433</v>
      </c>
      <c r="R487">
        <v>6270153587</v>
      </c>
      <c r="S487" t="s">
        <v>13394</v>
      </c>
      <c r="T487"/>
      <c r="V487" s="14">
        <v>46206</v>
      </c>
      <c r="W487" t="s">
        <v>5570</v>
      </c>
      <c r="X487" s="31">
        <v>46206.449444444443</v>
      </c>
      <c r="AN487" s="14">
        <v>46206</v>
      </c>
      <c r="AO487" t="s">
        <v>1069</v>
      </c>
      <c r="AP487" s="31">
        <v>46206.473263888889</v>
      </c>
      <c r="AT487" s="31">
        <v>46206.473263888889</v>
      </c>
      <c r="AU487" s="14">
        <v>46206</v>
      </c>
      <c r="AV487" t="s">
        <v>1069</v>
      </c>
      <c r="AW487" t="s">
        <v>576</v>
      </c>
      <c r="AX487" t="s">
        <v>678</v>
      </c>
      <c r="AY487" s="14">
        <v>46206</v>
      </c>
      <c r="AZ487" t="s">
        <v>1069</v>
      </c>
      <c r="BA487" s="31">
        <v>46206.474270833336</v>
      </c>
      <c r="BB487" s="14">
        <v>46206</v>
      </c>
      <c r="BC487" t="s">
        <v>933</v>
      </c>
      <c r="BD487" s="31">
        <v>46206.477893518517</v>
      </c>
      <c r="BE487" s="14">
        <v>46206</v>
      </c>
      <c r="BF487" t="s">
        <v>4657</v>
      </c>
      <c r="BG487" s="31">
        <v>46206.501122685186</v>
      </c>
      <c r="BH487" s="14">
        <v>46206</v>
      </c>
      <c r="BI487" t="s">
        <v>997</v>
      </c>
      <c r="BJ487" s="31">
        <v>46206.525150462963</v>
      </c>
      <c r="BK487" s="14">
        <v>46206</v>
      </c>
      <c r="BL487" t="s">
        <v>997</v>
      </c>
      <c r="BM487" s="31">
        <v>46206.525381944448</v>
      </c>
      <c r="BZ487" s="14">
        <v>46206</v>
      </c>
      <c r="CA487" t="s">
        <v>997</v>
      </c>
      <c r="CB487" s="31">
        <v>46206.527488425927</v>
      </c>
      <c r="CC487" s="14">
        <v>46206</v>
      </c>
      <c r="CD487" t="s">
        <v>995</v>
      </c>
      <c r="CE487" s="31">
        <v>46206.534004629626</v>
      </c>
      <c r="CI487" s="14">
        <v>46206</v>
      </c>
      <c r="CJ487" t="s">
        <v>5546</v>
      </c>
      <c r="CK487" s="31">
        <v>46206.68922453704</v>
      </c>
      <c r="CP487" t="str">
        <f>VLOOKUP(A487,Sheet1!$A$2:$E$221,2,0)</f>
        <v>East Zone</v>
      </c>
    </row>
    <row r="488" spans="1:94" x14ac:dyDescent="0.35">
      <c r="A488" t="s">
        <v>5539</v>
      </c>
      <c r="B488">
        <v>249</v>
      </c>
      <c r="C488" t="s">
        <v>9332</v>
      </c>
      <c r="D488" t="s">
        <v>678</v>
      </c>
      <c r="E488" t="s">
        <v>276</v>
      </c>
      <c r="F488" t="s">
        <v>576</v>
      </c>
      <c r="G488" t="s">
        <v>552</v>
      </c>
      <c r="H488" t="s">
        <v>4432</v>
      </c>
      <c r="I488">
        <v>554073</v>
      </c>
      <c r="J488" t="s">
        <v>1070</v>
      </c>
      <c r="K488" t="s">
        <v>1071</v>
      </c>
      <c r="L488" t="s">
        <v>4622</v>
      </c>
      <c r="M488" t="s">
        <v>5575</v>
      </c>
      <c r="N488">
        <v>40000</v>
      </c>
      <c r="O488" t="s">
        <v>1048</v>
      </c>
      <c r="P488" t="s">
        <v>1049</v>
      </c>
      <c r="Q488" t="s">
        <v>4433</v>
      </c>
      <c r="R488">
        <v>6270153587</v>
      </c>
      <c r="S488" t="s">
        <v>683</v>
      </c>
      <c r="T488" t="s">
        <v>13177</v>
      </c>
      <c r="U488" s="1">
        <v>46205</v>
      </c>
      <c r="V488" s="14">
        <v>46205</v>
      </c>
      <c r="W488" t="s">
        <v>5570</v>
      </c>
      <c r="X488" s="31">
        <v>46205.515833333331</v>
      </c>
      <c r="AN488" s="14">
        <v>46205</v>
      </c>
      <c r="AO488" t="s">
        <v>5546</v>
      </c>
      <c r="AP488" s="31">
        <v>46205.575231481482</v>
      </c>
      <c r="AT488" s="31">
        <v>46205.575231481482</v>
      </c>
      <c r="AU488" s="14">
        <v>46205</v>
      </c>
      <c r="AV488" t="s">
        <v>5546</v>
      </c>
      <c r="AW488" t="s">
        <v>5547</v>
      </c>
      <c r="AX488" t="s">
        <v>677</v>
      </c>
      <c r="AY488" s="14">
        <v>46205</v>
      </c>
      <c r="AZ488" t="s">
        <v>5546</v>
      </c>
      <c r="BA488" s="31">
        <v>46205.577604166669</v>
      </c>
      <c r="BB488" s="14">
        <v>46205</v>
      </c>
      <c r="BC488" t="s">
        <v>933</v>
      </c>
      <c r="BD488" s="31">
        <v>46205.581759259258</v>
      </c>
      <c r="BE488" s="14">
        <v>46205</v>
      </c>
      <c r="BF488" t="s">
        <v>4886</v>
      </c>
      <c r="BG488" s="31">
        <v>46205.625196759262</v>
      </c>
      <c r="BH488" s="14">
        <v>46205</v>
      </c>
      <c r="BI488" t="s">
        <v>997</v>
      </c>
      <c r="BJ488" s="31">
        <v>46205.635949074072</v>
      </c>
      <c r="CP488" t="str">
        <f>VLOOKUP(A488,Sheet1!$A$2:$E$221,2,0)</f>
        <v>East Zone</v>
      </c>
    </row>
    <row r="489" spans="1:94" x14ac:dyDescent="0.35">
      <c r="A489" t="s">
        <v>5539</v>
      </c>
      <c r="B489">
        <v>249</v>
      </c>
      <c r="C489" t="s">
        <v>9332</v>
      </c>
      <c r="D489" t="s">
        <v>678</v>
      </c>
      <c r="E489" t="s">
        <v>276</v>
      </c>
      <c r="F489" t="s">
        <v>576</v>
      </c>
      <c r="G489" t="s">
        <v>552</v>
      </c>
      <c r="H489" t="s">
        <v>4432</v>
      </c>
      <c r="I489">
        <v>554073</v>
      </c>
      <c r="J489" t="s">
        <v>1070</v>
      </c>
      <c r="K489" t="s">
        <v>1071</v>
      </c>
      <c r="L489" t="s">
        <v>4622</v>
      </c>
      <c r="M489" t="s">
        <v>5575</v>
      </c>
      <c r="N489">
        <v>45000</v>
      </c>
      <c r="O489" t="s">
        <v>4630</v>
      </c>
      <c r="P489" t="s">
        <v>4631</v>
      </c>
      <c r="Q489" t="s">
        <v>5576</v>
      </c>
      <c r="R489">
        <v>8827167152</v>
      </c>
      <c r="S489" t="s">
        <v>13394</v>
      </c>
      <c r="T489"/>
      <c r="V489" s="14">
        <v>46205</v>
      </c>
      <c r="W489" t="s">
        <v>5570</v>
      </c>
      <c r="X489" s="31">
        <v>46205.515856481485</v>
      </c>
      <c r="AN489" s="14">
        <v>46205</v>
      </c>
      <c r="AO489" t="s">
        <v>5546</v>
      </c>
      <c r="AP489" s="31">
        <v>46205.575208333335</v>
      </c>
      <c r="AT489" s="31">
        <v>46205.575208333335</v>
      </c>
      <c r="AU489" s="14">
        <v>46205</v>
      </c>
      <c r="AV489" t="s">
        <v>5546</v>
      </c>
      <c r="AW489" t="s">
        <v>5547</v>
      </c>
      <c r="AX489" t="s">
        <v>677</v>
      </c>
      <c r="AY489" s="14">
        <v>46205</v>
      </c>
      <c r="AZ489" t="s">
        <v>5546</v>
      </c>
      <c r="BA489" s="31">
        <v>46205.577581018515</v>
      </c>
      <c r="BB489" s="14">
        <v>46205</v>
      </c>
      <c r="BC489" t="s">
        <v>933</v>
      </c>
      <c r="BD489" s="31">
        <v>46205.581759259258</v>
      </c>
      <c r="BE489" s="14">
        <v>46205</v>
      </c>
      <c r="BF489" t="s">
        <v>4886</v>
      </c>
      <c r="BG489" s="31">
        <v>46205.625185185185</v>
      </c>
      <c r="BH489" s="14">
        <v>46205</v>
      </c>
      <c r="BI489" t="s">
        <v>997</v>
      </c>
      <c r="BJ489" s="31">
        <v>46205.635937500003</v>
      </c>
      <c r="BK489" s="14">
        <v>46205</v>
      </c>
      <c r="BL489" t="s">
        <v>997</v>
      </c>
      <c r="BM489" s="31">
        <v>46205.637442129628</v>
      </c>
      <c r="BZ489" s="14">
        <v>46205</v>
      </c>
      <c r="CA489" t="s">
        <v>997</v>
      </c>
      <c r="CB489" s="31">
        <v>46205.642129629632</v>
      </c>
      <c r="CC489" s="14">
        <v>46205</v>
      </c>
      <c r="CD489" t="s">
        <v>995</v>
      </c>
      <c r="CE489" s="31">
        <v>46205.659236111111</v>
      </c>
      <c r="CI489" s="14">
        <v>46205</v>
      </c>
      <c r="CJ489" t="s">
        <v>5546</v>
      </c>
      <c r="CK489" s="31">
        <v>46205.799479166664</v>
      </c>
      <c r="CP489" t="str">
        <f>VLOOKUP(A489,Sheet1!$A$2:$E$221,2,0)</f>
        <v>East Zone</v>
      </c>
    </row>
    <row r="490" spans="1:94" x14ac:dyDescent="0.35">
      <c r="A490" t="s">
        <v>5539</v>
      </c>
      <c r="B490">
        <v>249</v>
      </c>
      <c r="C490" t="s">
        <v>9332</v>
      </c>
      <c r="D490" t="s">
        <v>678</v>
      </c>
      <c r="E490" t="s">
        <v>276</v>
      </c>
      <c r="F490" t="s">
        <v>576</v>
      </c>
      <c r="G490" t="s">
        <v>552</v>
      </c>
      <c r="H490" t="s">
        <v>12083</v>
      </c>
      <c r="I490">
        <v>613793</v>
      </c>
      <c r="J490" t="s">
        <v>5559</v>
      </c>
      <c r="K490" t="s">
        <v>5560</v>
      </c>
      <c r="L490" t="s">
        <v>4622</v>
      </c>
      <c r="M490" t="s">
        <v>12084</v>
      </c>
      <c r="N490">
        <v>50000</v>
      </c>
      <c r="O490" t="s">
        <v>947</v>
      </c>
      <c r="P490" t="s">
        <v>948</v>
      </c>
      <c r="Q490" t="s">
        <v>7997</v>
      </c>
      <c r="R490">
        <v>7595249200</v>
      </c>
      <c r="S490" t="s">
        <v>13394</v>
      </c>
      <c r="T490"/>
      <c r="V490" s="14">
        <v>46210</v>
      </c>
      <c r="W490" t="s">
        <v>12073</v>
      </c>
      <c r="X490" s="31">
        <v>46210.466562499998</v>
      </c>
      <c r="AN490" s="14">
        <v>46210</v>
      </c>
      <c r="AO490" t="s">
        <v>1069</v>
      </c>
      <c r="AP490" s="31">
        <v>46210.492372685185</v>
      </c>
      <c r="AT490" s="31">
        <v>46210.492372685185</v>
      </c>
      <c r="AU490" s="14">
        <v>46210</v>
      </c>
      <c r="AV490" t="s">
        <v>1069</v>
      </c>
      <c r="AW490" t="s">
        <v>576</v>
      </c>
      <c r="AX490" t="s">
        <v>678</v>
      </c>
      <c r="AY490" s="14">
        <v>46210</v>
      </c>
      <c r="AZ490" t="s">
        <v>1069</v>
      </c>
      <c r="BA490" s="31">
        <v>46210.495324074072</v>
      </c>
      <c r="BB490" s="14">
        <v>46210</v>
      </c>
      <c r="BC490" t="s">
        <v>933</v>
      </c>
      <c r="BD490" s="31">
        <v>46210.502847222226</v>
      </c>
      <c r="BE490" s="14">
        <v>46210</v>
      </c>
      <c r="BF490" t="s">
        <v>4669</v>
      </c>
      <c r="BG490" s="31">
        <v>46210.537453703706</v>
      </c>
      <c r="BH490" s="14">
        <v>46210</v>
      </c>
      <c r="BI490" t="s">
        <v>994</v>
      </c>
      <c r="BJ490" s="31">
        <v>46210.589409722219</v>
      </c>
      <c r="BK490" s="14">
        <v>46210</v>
      </c>
      <c r="BL490" t="s">
        <v>994</v>
      </c>
      <c r="BM490" s="31">
        <v>46210.589502314811</v>
      </c>
      <c r="BZ490" s="14">
        <v>46210</v>
      </c>
      <c r="CA490" t="s">
        <v>994</v>
      </c>
      <c r="CB490" s="31">
        <v>46210.596863425926</v>
      </c>
      <c r="CC490" s="14">
        <v>46210</v>
      </c>
      <c r="CD490" t="s">
        <v>995</v>
      </c>
      <c r="CE490" s="31">
        <v>46210.602534722224</v>
      </c>
      <c r="CI490" s="14">
        <v>46210</v>
      </c>
      <c r="CJ490" t="s">
        <v>5546</v>
      </c>
      <c r="CK490" s="31">
        <v>46210.651956018519</v>
      </c>
      <c r="CP490" t="str">
        <f>VLOOKUP(A490,Sheet1!$A$2:$E$221,2,0)</f>
        <v>East Zone</v>
      </c>
    </row>
    <row r="491" spans="1:94" x14ac:dyDescent="0.35">
      <c r="A491" t="s">
        <v>5539</v>
      </c>
      <c r="B491">
        <v>249</v>
      </c>
      <c r="C491" t="s">
        <v>9332</v>
      </c>
      <c r="D491" t="s">
        <v>678</v>
      </c>
      <c r="E491" t="s">
        <v>276</v>
      </c>
      <c r="F491" t="s">
        <v>576</v>
      </c>
      <c r="G491" t="s">
        <v>552</v>
      </c>
      <c r="H491" t="s">
        <v>5577</v>
      </c>
      <c r="I491">
        <v>659009</v>
      </c>
      <c r="J491" t="s">
        <v>5571</v>
      </c>
      <c r="K491" t="s">
        <v>5572</v>
      </c>
      <c r="L491" t="s">
        <v>4622</v>
      </c>
      <c r="M491" t="s">
        <v>5578</v>
      </c>
      <c r="N491">
        <v>40000</v>
      </c>
      <c r="O491" t="s">
        <v>1048</v>
      </c>
      <c r="P491" t="s">
        <v>1049</v>
      </c>
      <c r="Q491" t="s">
        <v>2748</v>
      </c>
      <c r="R491">
        <v>7254011667</v>
      </c>
      <c r="S491" t="s">
        <v>13394</v>
      </c>
      <c r="T491"/>
      <c r="V491" s="14">
        <v>46205</v>
      </c>
      <c r="W491" t="s">
        <v>5573</v>
      </c>
      <c r="X491" s="31">
        <v>46205.500185185185</v>
      </c>
      <c r="AN491" s="14">
        <v>46205</v>
      </c>
      <c r="AO491" t="s">
        <v>5546</v>
      </c>
      <c r="AP491" s="31">
        <v>46205.554583333331</v>
      </c>
      <c r="AT491" s="31">
        <v>46205.554583333331</v>
      </c>
      <c r="AU491" s="14">
        <v>46205</v>
      </c>
      <c r="AV491" t="s">
        <v>5546</v>
      </c>
      <c r="AW491" t="s">
        <v>5547</v>
      </c>
      <c r="AX491" t="s">
        <v>677</v>
      </c>
      <c r="AY491" s="14">
        <v>46205</v>
      </c>
      <c r="AZ491" t="s">
        <v>5546</v>
      </c>
      <c r="BA491" s="31">
        <v>46205.555613425924</v>
      </c>
      <c r="BB491" s="14">
        <v>46205</v>
      </c>
      <c r="BC491" t="s">
        <v>933</v>
      </c>
      <c r="BD491" s="31">
        <v>46205.569039351853</v>
      </c>
      <c r="BE491" s="14">
        <v>46205</v>
      </c>
      <c r="BF491" t="s">
        <v>4788</v>
      </c>
      <c r="BG491" s="31">
        <v>46205.5858912037</v>
      </c>
      <c r="BH491" s="14">
        <v>46205</v>
      </c>
      <c r="BI491" t="s">
        <v>996</v>
      </c>
      <c r="BJ491" s="31">
        <v>46205.604849537034</v>
      </c>
      <c r="BK491" s="14">
        <v>46205</v>
      </c>
      <c r="BL491" t="s">
        <v>996</v>
      </c>
      <c r="BM491" s="31">
        <v>46205.605532407404</v>
      </c>
      <c r="BZ491" s="14">
        <v>46205</v>
      </c>
      <c r="CA491" t="s">
        <v>996</v>
      </c>
      <c r="CB491" s="31">
        <v>46205.611273148148</v>
      </c>
      <c r="CC491" s="14">
        <v>46205</v>
      </c>
      <c r="CD491" t="s">
        <v>995</v>
      </c>
      <c r="CE491" s="31">
        <v>46205.621215277781</v>
      </c>
      <c r="CI491" s="14">
        <v>46205</v>
      </c>
      <c r="CJ491" t="s">
        <v>5546</v>
      </c>
      <c r="CK491" s="31">
        <v>46205.788587962961</v>
      </c>
      <c r="CP491" t="str">
        <f>VLOOKUP(A491,Sheet1!$A$2:$E$221,2,0)</f>
        <v>East Zone</v>
      </c>
    </row>
    <row r="492" spans="1:94" x14ac:dyDescent="0.35">
      <c r="A492" t="s">
        <v>5539</v>
      </c>
      <c r="B492">
        <v>249</v>
      </c>
      <c r="C492" t="s">
        <v>9332</v>
      </c>
      <c r="D492" t="s">
        <v>678</v>
      </c>
      <c r="E492" t="s">
        <v>276</v>
      </c>
      <c r="F492" t="s">
        <v>576</v>
      </c>
      <c r="G492" t="s">
        <v>552</v>
      </c>
      <c r="H492" t="s">
        <v>5579</v>
      </c>
      <c r="I492">
        <v>659029</v>
      </c>
      <c r="J492" t="s">
        <v>2996</v>
      </c>
      <c r="K492" t="s">
        <v>5565</v>
      </c>
      <c r="L492" t="s">
        <v>4622</v>
      </c>
      <c r="M492" t="s">
        <v>10172</v>
      </c>
      <c r="N492">
        <v>55000</v>
      </c>
      <c r="O492" t="s">
        <v>10166</v>
      </c>
      <c r="P492" t="s">
        <v>10167</v>
      </c>
      <c r="Q492" t="s">
        <v>10173</v>
      </c>
      <c r="R492">
        <v>4656402139</v>
      </c>
      <c r="S492" t="s">
        <v>13394</v>
      </c>
      <c r="T492"/>
      <c r="V492" s="14">
        <v>46209</v>
      </c>
      <c r="W492" t="s">
        <v>5563</v>
      </c>
      <c r="X492" s="31">
        <v>46209.512326388889</v>
      </c>
      <c r="AN492" s="14">
        <v>46209</v>
      </c>
      <c r="AO492" t="s">
        <v>1069</v>
      </c>
      <c r="AP492" s="31">
        <v>46209.570011574076</v>
      </c>
      <c r="AT492" s="31">
        <v>46209.570011574076</v>
      </c>
      <c r="AU492" s="14">
        <v>46209</v>
      </c>
      <c r="AV492" t="s">
        <v>1069</v>
      </c>
      <c r="AW492" t="s">
        <v>576</v>
      </c>
      <c r="AX492" t="s">
        <v>678</v>
      </c>
      <c r="AY492" s="14">
        <v>46209</v>
      </c>
      <c r="AZ492" t="s">
        <v>1069</v>
      </c>
      <c r="BA492" s="31">
        <v>46209.572962962964</v>
      </c>
      <c r="BB492" s="14">
        <v>46209</v>
      </c>
      <c r="BC492" t="s">
        <v>933</v>
      </c>
      <c r="BD492" s="31">
        <v>46209.582418981481</v>
      </c>
      <c r="BE492" s="14">
        <v>46209</v>
      </c>
      <c r="BF492" t="s">
        <v>4669</v>
      </c>
      <c r="BG492" s="31">
        <v>46209.627060185187</v>
      </c>
      <c r="BH492" s="14">
        <v>46209</v>
      </c>
      <c r="BI492" t="s">
        <v>994</v>
      </c>
      <c r="BJ492" s="31">
        <v>46209.661597222221</v>
      </c>
      <c r="BK492" s="14">
        <v>46209</v>
      </c>
      <c r="BL492" t="s">
        <v>994</v>
      </c>
      <c r="BM492" s="31">
        <v>46209.661793981482</v>
      </c>
      <c r="BZ492" s="14">
        <v>46209</v>
      </c>
      <c r="CA492" t="s">
        <v>994</v>
      </c>
      <c r="CB492" s="31">
        <v>46209.676064814812</v>
      </c>
      <c r="CC492" s="14">
        <v>46209</v>
      </c>
      <c r="CD492" t="s">
        <v>995</v>
      </c>
      <c r="CE492" s="31">
        <v>46209.683518518519</v>
      </c>
      <c r="CI492" s="14">
        <v>46209</v>
      </c>
      <c r="CJ492" t="s">
        <v>5546</v>
      </c>
      <c r="CK492" s="31">
        <v>46209.761886574073</v>
      </c>
      <c r="CP492" t="str">
        <f>VLOOKUP(A492,Sheet1!$A$2:$E$221,2,0)</f>
        <v>East Zone</v>
      </c>
    </row>
    <row r="493" spans="1:94" x14ac:dyDescent="0.35">
      <c r="A493" t="s">
        <v>5539</v>
      </c>
      <c r="B493">
        <v>249</v>
      </c>
      <c r="C493" t="s">
        <v>9332</v>
      </c>
      <c r="D493" t="s">
        <v>678</v>
      </c>
      <c r="E493" t="s">
        <v>276</v>
      </c>
      <c r="F493" t="s">
        <v>576</v>
      </c>
      <c r="G493" t="s">
        <v>552</v>
      </c>
      <c r="H493" t="s">
        <v>5579</v>
      </c>
      <c r="I493">
        <v>659029</v>
      </c>
      <c r="J493" t="s">
        <v>2996</v>
      </c>
      <c r="K493" t="s">
        <v>5565</v>
      </c>
      <c r="L493" t="s">
        <v>4622</v>
      </c>
      <c r="M493" t="s">
        <v>5580</v>
      </c>
      <c r="N493">
        <v>55000</v>
      </c>
      <c r="O493" t="s">
        <v>4041</v>
      </c>
      <c r="P493" t="s">
        <v>4042</v>
      </c>
      <c r="Q493" t="s">
        <v>5581</v>
      </c>
      <c r="R493">
        <v>4463381465</v>
      </c>
      <c r="S493" t="s">
        <v>683</v>
      </c>
      <c r="T493" t="s">
        <v>13223</v>
      </c>
      <c r="U493" s="1">
        <v>46204</v>
      </c>
      <c r="V493" s="14">
        <v>46204</v>
      </c>
      <c r="W493" t="s">
        <v>5563</v>
      </c>
      <c r="X493" s="31">
        <v>46204.557557870372</v>
      </c>
      <c r="AN493" s="14">
        <v>46204</v>
      </c>
      <c r="AO493" t="s">
        <v>5546</v>
      </c>
      <c r="AP493" s="31">
        <v>46204.619733796295</v>
      </c>
      <c r="AT493" s="31">
        <v>46204.619733796295</v>
      </c>
      <c r="AU493" s="14">
        <v>46204</v>
      </c>
      <c r="AV493" t="s">
        <v>5546</v>
      </c>
      <c r="AW493" t="s">
        <v>5547</v>
      </c>
      <c r="AX493" t="s">
        <v>677</v>
      </c>
      <c r="AY493" s="14">
        <v>46204</v>
      </c>
      <c r="AZ493" t="s">
        <v>5546</v>
      </c>
      <c r="BA493" s="31">
        <v>46204.620821759258</v>
      </c>
      <c r="BB493" s="14">
        <v>46204</v>
      </c>
      <c r="BC493" t="s">
        <v>933</v>
      </c>
      <c r="BD493" s="31">
        <v>46204.62704861111</v>
      </c>
      <c r="BE493" s="14">
        <v>46204</v>
      </c>
      <c r="BF493" t="s">
        <v>4886</v>
      </c>
      <c r="BG493" s="31">
        <v>46204.651087962964</v>
      </c>
      <c r="BH493" s="14">
        <v>46204</v>
      </c>
      <c r="BI493" t="s">
        <v>997</v>
      </c>
      <c r="BJ493" s="31">
        <v>46204.674849537034</v>
      </c>
      <c r="BK493" s="14">
        <v>46205</v>
      </c>
      <c r="BL493" t="s">
        <v>1043</v>
      </c>
      <c r="BM493" s="31">
        <v>46205.51326388889</v>
      </c>
      <c r="BN493" s="14">
        <v>46204</v>
      </c>
      <c r="BO493" t="s">
        <v>997</v>
      </c>
      <c r="BP493" s="31">
        <v>46204.675034722219</v>
      </c>
      <c r="BZ493" s="14">
        <v>46205</v>
      </c>
      <c r="CA493" t="s">
        <v>1043</v>
      </c>
      <c r="CB493" s="31">
        <v>46205.521365740744</v>
      </c>
      <c r="CC493" s="14">
        <v>46205</v>
      </c>
      <c r="CD493" t="s">
        <v>1008</v>
      </c>
      <c r="CE493" s="31">
        <v>46205.525706018518</v>
      </c>
      <c r="CI493" s="14">
        <v>46206</v>
      </c>
      <c r="CJ493" t="s">
        <v>5546</v>
      </c>
      <c r="CK493" s="31">
        <v>46206.396504629629</v>
      </c>
      <c r="CP493" t="str">
        <f>VLOOKUP(A493,Sheet1!$A$2:$E$221,2,0)</f>
        <v>East Zone</v>
      </c>
    </row>
    <row r="494" spans="1:94" x14ac:dyDescent="0.35">
      <c r="A494" t="s">
        <v>5539</v>
      </c>
      <c r="B494">
        <v>249</v>
      </c>
      <c r="C494" t="s">
        <v>9332</v>
      </c>
      <c r="D494" t="s">
        <v>678</v>
      </c>
      <c r="E494" t="s">
        <v>276</v>
      </c>
      <c r="F494" t="s">
        <v>576</v>
      </c>
      <c r="G494" t="s">
        <v>552</v>
      </c>
      <c r="H494" t="s">
        <v>5582</v>
      </c>
      <c r="I494">
        <v>677098</v>
      </c>
      <c r="J494" t="s">
        <v>5571</v>
      </c>
      <c r="K494" t="s">
        <v>5572</v>
      </c>
      <c r="L494" t="s">
        <v>4622</v>
      </c>
      <c r="M494" t="s">
        <v>5583</v>
      </c>
      <c r="N494">
        <v>45000</v>
      </c>
      <c r="O494" t="s">
        <v>4630</v>
      </c>
      <c r="P494" t="s">
        <v>4631</v>
      </c>
      <c r="Q494" t="s">
        <v>1073</v>
      </c>
      <c r="R494">
        <v>9821480114</v>
      </c>
      <c r="S494" t="s">
        <v>13394</v>
      </c>
      <c r="T494"/>
      <c r="V494" s="14">
        <v>46205</v>
      </c>
      <c r="W494" t="s">
        <v>5584</v>
      </c>
      <c r="X494" s="31">
        <v>46205.403761574074</v>
      </c>
      <c r="AN494" s="14">
        <v>46205</v>
      </c>
      <c r="AO494" t="s">
        <v>5546</v>
      </c>
      <c r="AP494" s="31">
        <v>46205.454050925924</v>
      </c>
      <c r="AT494" s="31">
        <v>46205.454050925924</v>
      </c>
      <c r="AU494" s="14">
        <v>46205</v>
      </c>
      <c r="AV494" t="s">
        <v>5546</v>
      </c>
      <c r="AW494" t="s">
        <v>5547</v>
      </c>
      <c r="AX494" t="s">
        <v>677</v>
      </c>
      <c r="AY494" s="14">
        <v>46205</v>
      </c>
      <c r="AZ494" t="s">
        <v>5546</v>
      </c>
      <c r="BA494" s="31">
        <v>46205.455578703702</v>
      </c>
      <c r="BB494" s="14">
        <v>46205</v>
      </c>
      <c r="BC494" t="s">
        <v>933</v>
      </c>
      <c r="BD494" s="31">
        <v>46205.462037037039</v>
      </c>
      <c r="BE494" s="14">
        <v>46205</v>
      </c>
      <c r="BF494" t="s">
        <v>5233</v>
      </c>
      <c r="BG494" s="31">
        <v>46205.472754629627</v>
      </c>
      <c r="BH494" s="14">
        <v>46205</v>
      </c>
      <c r="BI494" t="s">
        <v>996</v>
      </c>
      <c r="BJ494" s="31">
        <v>46205.501435185186</v>
      </c>
      <c r="BK494" s="14">
        <v>46205</v>
      </c>
      <c r="BL494" t="s">
        <v>996</v>
      </c>
      <c r="BM494" s="31">
        <v>46205.502754629626</v>
      </c>
      <c r="BZ494" s="14">
        <v>46205</v>
      </c>
      <c r="CA494" t="s">
        <v>996</v>
      </c>
      <c r="CB494" s="31">
        <v>46205.513842592591</v>
      </c>
      <c r="CC494" s="14">
        <v>46205</v>
      </c>
      <c r="CD494" t="s">
        <v>995</v>
      </c>
      <c r="CE494" s="31">
        <v>46205.523078703707</v>
      </c>
      <c r="CI494" s="14">
        <v>46205</v>
      </c>
      <c r="CJ494" t="s">
        <v>5546</v>
      </c>
      <c r="CK494" s="31">
        <v>46205.618067129632</v>
      </c>
      <c r="CP494" t="str">
        <f>VLOOKUP(A494,Sheet1!$A$2:$E$221,2,0)</f>
        <v>East Zone</v>
      </c>
    </row>
    <row r="495" spans="1:94" x14ac:dyDescent="0.35">
      <c r="A495" t="s">
        <v>5585</v>
      </c>
      <c r="B495">
        <v>250</v>
      </c>
      <c r="C495" t="s">
        <v>9332</v>
      </c>
      <c r="D495" t="s">
        <v>678</v>
      </c>
      <c r="E495" t="s">
        <v>577</v>
      </c>
      <c r="F495" t="s">
        <v>578</v>
      </c>
      <c r="G495" t="s">
        <v>552</v>
      </c>
      <c r="H495" t="s">
        <v>10174</v>
      </c>
      <c r="I495">
        <v>580300</v>
      </c>
      <c r="J495" t="s">
        <v>10175</v>
      </c>
      <c r="K495" t="s">
        <v>10176</v>
      </c>
      <c r="L495" t="s">
        <v>4622</v>
      </c>
      <c r="M495" t="s">
        <v>10177</v>
      </c>
      <c r="N495">
        <v>45000</v>
      </c>
      <c r="O495" t="s">
        <v>9889</v>
      </c>
      <c r="P495" t="s">
        <v>9890</v>
      </c>
      <c r="Q495" t="s">
        <v>3602</v>
      </c>
      <c r="R495">
        <v>3106525190</v>
      </c>
      <c r="S495" t="s">
        <v>13394</v>
      </c>
      <c r="T495"/>
      <c r="V495" s="14">
        <v>46209</v>
      </c>
      <c r="W495" t="s">
        <v>10178</v>
      </c>
      <c r="X495" s="31">
        <v>46209.704525462963</v>
      </c>
      <c r="AN495" s="14">
        <v>46209</v>
      </c>
      <c r="AO495" t="s">
        <v>1075</v>
      </c>
      <c r="AP495" s="31">
        <v>46209.742106481484</v>
      </c>
      <c r="AT495" s="31">
        <v>46209.742106481484</v>
      </c>
      <c r="AU495" s="14">
        <v>46209</v>
      </c>
      <c r="AV495" t="s">
        <v>1075</v>
      </c>
      <c r="AW495" t="s">
        <v>578</v>
      </c>
      <c r="AX495" t="s">
        <v>678</v>
      </c>
      <c r="AY495" s="14">
        <v>46209</v>
      </c>
      <c r="AZ495" t="s">
        <v>1075</v>
      </c>
      <c r="BA495" s="31">
        <v>46209.742465277777</v>
      </c>
      <c r="BB495" s="14">
        <v>46209</v>
      </c>
      <c r="BC495" t="s">
        <v>933</v>
      </c>
      <c r="BD495" s="31">
        <v>46209.745567129627</v>
      </c>
      <c r="BE495" s="14">
        <v>46209</v>
      </c>
      <c r="BF495" t="s">
        <v>4701</v>
      </c>
      <c r="BG495" s="31">
        <v>46209.759502314817</v>
      </c>
      <c r="BH495" s="14">
        <v>46209</v>
      </c>
      <c r="BI495" t="s">
        <v>994</v>
      </c>
      <c r="BJ495" s="31">
        <v>46209.784861111111</v>
      </c>
      <c r="BN495" s="14">
        <v>46209</v>
      </c>
      <c r="BO495" t="s">
        <v>994</v>
      </c>
      <c r="BP495" s="31">
        <v>46209.78497685185</v>
      </c>
      <c r="CP495" t="str">
        <f>VLOOKUP(A495,Sheet1!$A$2:$E$221,2,0)</f>
        <v>East Zone</v>
      </c>
    </row>
    <row r="496" spans="1:94" x14ac:dyDescent="0.35">
      <c r="A496" t="s">
        <v>5585</v>
      </c>
      <c r="B496">
        <v>250</v>
      </c>
      <c r="C496" t="s">
        <v>9332</v>
      </c>
      <c r="D496" t="s">
        <v>678</v>
      </c>
      <c r="E496" t="s">
        <v>577</v>
      </c>
      <c r="F496" t="s">
        <v>578</v>
      </c>
      <c r="G496" t="s">
        <v>552</v>
      </c>
      <c r="H496" t="s">
        <v>5586</v>
      </c>
      <c r="I496">
        <v>621598</v>
      </c>
      <c r="J496" t="s">
        <v>2976</v>
      </c>
      <c r="K496" t="s">
        <v>2997</v>
      </c>
      <c r="L496" t="s">
        <v>4622</v>
      </c>
      <c r="M496" t="s">
        <v>5587</v>
      </c>
      <c r="N496">
        <v>60000</v>
      </c>
      <c r="O496" t="s">
        <v>982</v>
      </c>
      <c r="P496" t="s">
        <v>983</v>
      </c>
      <c r="Q496" t="s">
        <v>5588</v>
      </c>
      <c r="R496">
        <v>1880475635</v>
      </c>
      <c r="S496" t="s">
        <v>13394</v>
      </c>
      <c r="T496"/>
      <c r="V496" s="14">
        <v>46204</v>
      </c>
      <c r="W496" t="s">
        <v>5589</v>
      </c>
      <c r="X496" s="31">
        <v>46204.771122685182</v>
      </c>
      <c r="AN496" s="14">
        <v>46205</v>
      </c>
      <c r="AO496" t="s">
        <v>1075</v>
      </c>
      <c r="AP496" s="31">
        <v>46205.310266203705</v>
      </c>
      <c r="AT496" s="31">
        <v>46205.310266203705</v>
      </c>
      <c r="AU496" s="14">
        <v>46205</v>
      </c>
      <c r="AV496" t="s">
        <v>1075</v>
      </c>
      <c r="AW496" t="s">
        <v>578</v>
      </c>
      <c r="AX496" t="s">
        <v>678</v>
      </c>
      <c r="AY496" s="14">
        <v>46205</v>
      </c>
      <c r="AZ496" t="s">
        <v>1075</v>
      </c>
      <c r="BA496" s="31">
        <v>46205.311782407407</v>
      </c>
      <c r="BB496" s="14">
        <v>46205</v>
      </c>
      <c r="BC496" t="s">
        <v>933</v>
      </c>
      <c r="BD496" s="31">
        <v>46205.395798611113</v>
      </c>
      <c r="BE496" s="14">
        <v>46205</v>
      </c>
      <c r="BF496" t="s">
        <v>4633</v>
      </c>
      <c r="BG496" s="31">
        <v>46205.433483796296</v>
      </c>
      <c r="BH496" s="14">
        <v>46205</v>
      </c>
      <c r="BI496" t="s">
        <v>997</v>
      </c>
      <c r="BJ496" s="31">
        <v>46205.452800925923</v>
      </c>
      <c r="BK496" s="14">
        <v>46205</v>
      </c>
      <c r="BL496" t="s">
        <v>997</v>
      </c>
      <c r="BM496" s="31">
        <v>46205.452939814815</v>
      </c>
      <c r="BZ496" s="14">
        <v>46205</v>
      </c>
      <c r="CA496" t="s">
        <v>997</v>
      </c>
      <c r="CB496" s="31">
        <v>46205.458090277774</v>
      </c>
      <c r="CC496" s="14">
        <v>46205</v>
      </c>
      <c r="CD496" t="s">
        <v>995</v>
      </c>
      <c r="CE496" s="31">
        <v>46205.465555555558</v>
      </c>
      <c r="CI496" s="14">
        <v>46205</v>
      </c>
      <c r="CJ496" t="s">
        <v>5590</v>
      </c>
      <c r="CK496" s="31">
        <v>46205.724965277775</v>
      </c>
      <c r="CP496" t="str">
        <f>VLOOKUP(A496,Sheet1!$A$2:$E$221,2,0)</f>
        <v>East Zone</v>
      </c>
    </row>
    <row r="497" spans="1:94" x14ac:dyDescent="0.35">
      <c r="A497" t="s">
        <v>5585</v>
      </c>
      <c r="B497">
        <v>250</v>
      </c>
      <c r="C497" t="s">
        <v>9332</v>
      </c>
      <c r="D497" t="s">
        <v>678</v>
      </c>
      <c r="E497" t="s">
        <v>577</v>
      </c>
      <c r="F497" t="s">
        <v>578</v>
      </c>
      <c r="G497" t="s">
        <v>552</v>
      </c>
      <c r="H497" t="s">
        <v>12085</v>
      </c>
      <c r="I497">
        <v>741564</v>
      </c>
      <c r="J497" t="s">
        <v>12086</v>
      </c>
      <c r="K497" t="s">
        <v>12087</v>
      </c>
      <c r="L497" t="s">
        <v>4622</v>
      </c>
      <c r="M497" t="s">
        <v>12088</v>
      </c>
      <c r="N497">
        <v>45000</v>
      </c>
      <c r="O497" t="s">
        <v>4630</v>
      </c>
      <c r="P497" t="s">
        <v>4631</v>
      </c>
      <c r="Q497" t="s">
        <v>12089</v>
      </c>
      <c r="R497">
        <v>3522717830</v>
      </c>
      <c r="S497" t="s">
        <v>13394</v>
      </c>
      <c r="T497"/>
      <c r="V497" s="14">
        <v>46210</v>
      </c>
      <c r="W497" t="s">
        <v>2941</v>
      </c>
      <c r="X497" s="31">
        <v>46210.601504629631</v>
      </c>
      <c r="AN497" s="14">
        <v>46210</v>
      </c>
      <c r="AO497" t="s">
        <v>1075</v>
      </c>
      <c r="AP497" s="31">
        <v>46210.693472222221</v>
      </c>
      <c r="AT497" s="31">
        <v>46210.693472222221</v>
      </c>
      <c r="AU497" s="14">
        <v>46210</v>
      </c>
      <c r="AV497" t="s">
        <v>1075</v>
      </c>
      <c r="AW497" t="s">
        <v>578</v>
      </c>
      <c r="AX497" t="s">
        <v>678</v>
      </c>
      <c r="AY497" s="14">
        <v>46210</v>
      </c>
      <c r="AZ497" t="s">
        <v>1075</v>
      </c>
      <c r="BA497" s="31">
        <v>46210.694664351853</v>
      </c>
      <c r="BB497" s="14">
        <v>46210</v>
      </c>
      <c r="BC497" t="s">
        <v>933</v>
      </c>
      <c r="BD497" s="31">
        <v>46210.703912037039</v>
      </c>
      <c r="BE497" s="14">
        <v>46210</v>
      </c>
      <c r="BF497" t="s">
        <v>4788</v>
      </c>
      <c r="BG497" s="31">
        <v>46210.741064814814</v>
      </c>
      <c r="BH497" s="14">
        <v>46210</v>
      </c>
      <c r="BI497" t="s">
        <v>996</v>
      </c>
      <c r="BJ497" s="31">
        <v>46210.766435185185</v>
      </c>
      <c r="BK497" s="14">
        <v>46210</v>
      </c>
      <c r="BL497" t="s">
        <v>996</v>
      </c>
      <c r="BM497" s="31">
        <v>46210.766979166663</v>
      </c>
      <c r="BZ497" s="14">
        <v>46210</v>
      </c>
      <c r="CA497" t="s">
        <v>996</v>
      </c>
      <c r="CB497" s="31">
        <v>46210.773726851854</v>
      </c>
      <c r="CC497" s="14">
        <v>46210</v>
      </c>
      <c r="CD497" t="s">
        <v>1008</v>
      </c>
      <c r="CE497" s="31">
        <v>46210.777245370373</v>
      </c>
      <c r="CP497" t="str">
        <f>VLOOKUP(A497,Sheet1!$A$2:$E$221,2,0)</f>
        <v>East Zone</v>
      </c>
    </row>
    <row r="498" spans="1:94" x14ac:dyDescent="0.35">
      <c r="A498" t="s">
        <v>5591</v>
      </c>
      <c r="B498">
        <v>268</v>
      </c>
      <c r="C498" t="s">
        <v>9332</v>
      </c>
      <c r="D498" t="s">
        <v>678</v>
      </c>
      <c r="E498" t="s">
        <v>579</v>
      </c>
      <c r="F498" t="s">
        <v>580</v>
      </c>
      <c r="G498" t="s">
        <v>552</v>
      </c>
      <c r="H498" t="s">
        <v>4428</v>
      </c>
      <c r="I498">
        <v>85325</v>
      </c>
      <c r="J498" t="s">
        <v>2531</v>
      </c>
      <c r="K498" t="s">
        <v>2532</v>
      </c>
      <c r="L498" t="s">
        <v>4622</v>
      </c>
      <c r="M498" t="s">
        <v>5592</v>
      </c>
      <c r="N498">
        <v>70000</v>
      </c>
      <c r="O498" t="s">
        <v>958</v>
      </c>
      <c r="P498" t="s">
        <v>959</v>
      </c>
      <c r="Q498" t="s">
        <v>4429</v>
      </c>
      <c r="R498">
        <v>7534662922</v>
      </c>
      <c r="S498" t="s">
        <v>13394</v>
      </c>
      <c r="T498"/>
      <c r="V498" s="14">
        <v>46206</v>
      </c>
      <c r="W498" t="s">
        <v>5593</v>
      </c>
      <c r="X498" s="31">
        <v>46206.371481481481</v>
      </c>
      <c r="AN498" s="14">
        <v>46206</v>
      </c>
      <c r="AO498" t="s">
        <v>1078</v>
      </c>
      <c r="AP498" s="31">
        <v>46206.402615740742</v>
      </c>
      <c r="AT498" s="31">
        <v>46206.402615740742</v>
      </c>
      <c r="AU498" s="14">
        <v>46206</v>
      </c>
      <c r="AV498" t="s">
        <v>1078</v>
      </c>
      <c r="AW498" t="s">
        <v>580</v>
      </c>
      <c r="AX498" t="s">
        <v>678</v>
      </c>
      <c r="AY498" s="14">
        <v>46206</v>
      </c>
      <c r="AZ498" t="s">
        <v>1078</v>
      </c>
      <c r="BA498" s="31">
        <v>46206.409166666665</v>
      </c>
      <c r="BB498" s="14">
        <v>46206</v>
      </c>
      <c r="BC498" t="s">
        <v>933</v>
      </c>
      <c r="BD498" s="31">
        <v>46206.432060185187</v>
      </c>
      <c r="BE498" s="14">
        <v>46206</v>
      </c>
      <c r="BF498" t="s">
        <v>4663</v>
      </c>
      <c r="BG498" s="31">
        <v>46206.485358796293</v>
      </c>
      <c r="BH498" s="14">
        <v>46206</v>
      </c>
      <c r="BI498" t="s">
        <v>996</v>
      </c>
      <c r="BJ498" s="31">
        <v>46206.51457175926</v>
      </c>
      <c r="BK498" s="14">
        <v>46206</v>
      </c>
      <c r="BL498" t="s">
        <v>996</v>
      </c>
      <c r="BM498" s="31">
        <v>46206.51730324074</v>
      </c>
      <c r="BZ498" s="14">
        <v>46206</v>
      </c>
      <c r="CA498" t="s">
        <v>996</v>
      </c>
      <c r="CB498" s="31">
        <v>46206.526134259257</v>
      </c>
      <c r="CC498" s="14">
        <v>46206</v>
      </c>
      <c r="CD498" t="s">
        <v>995</v>
      </c>
      <c r="CE498" s="31">
        <v>46206.534270833334</v>
      </c>
      <c r="CI498" s="14">
        <v>46206</v>
      </c>
      <c r="CJ498" t="s">
        <v>1081</v>
      </c>
      <c r="CK498" s="31">
        <v>46206.562071759261</v>
      </c>
      <c r="CP498" t="str">
        <f>VLOOKUP(A498,Sheet1!$A$2:$E$221,2,0)</f>
        <v>East Zone</v>
      </c>
    </row>
    <row r="499" spans="1:94" x14ac:dyDescent="0.35">
      <c r="A499" t="s">
        <v>5591</v>
      </c>
      <c r="B499">
        <v>268</v>
      </c>
      <c r="C499" t="s">
        <v>9332</v>
      </c>
      <c r="D499" t="s">
        <v>678</v>
      </c>
      <c r="E499" t="s">
        <v>579</v>
      </c>
      <c r="F499" t="s">
        <v>580</v>
      </c>
      <c r="G499" t="s">
        <v>552</v>
      </c>
      <c r="H499" t="s">
        <v>5594</v>
      </c>
      <c r="I499">
        <v>118253</v>
      </c>
      <c r="J499" t="s">
        <v>1076</v>
      </c>
      <c r="K499" t="s">
        <v>1077</v>
      </c>
      <c r="L499" t="s">
        <v>4622</v>
      </c>
      <c r="M499" t="s">
        <v>5595</v>
      </c>
      <c r="N499">
        <v>90000</v>
      </c>
      <c r="O499" t="s">
        <v>931</v>
      </c>
      <c r="P499" t="s">
        <v>932</v>
      </c>
      <c r="Q499" t="s">
        <v>5596</v>
      </c>
      <c r="R499">
        <v>2783225039</v>
      </c>
      <c r="S499" t="s">
        <v>13394</v>
      </c>
      <c r="T499"/>
      <c r="V499" s="14">
        <v>46204</v>
      </c>
      <c r="W499" t="s">
        <v>5597</v>
      </c>
      <c r="X499" s="31">
        <v>46204.432662037034</v>
      </c>
      <c r="AN499" s="14">
        <v>46204</v>
      </c>
      <c r="AO499" t="s">
        <v>1078</v>
      </c>
      <c r="AP499" s="31">
        <v>46204.679282407407</v>
      </c>
      <c r="AT499" s="31">
        <v>46204.679282407407</v>
      </c>
      <c r="AU499" s="14">
        <v>46204</v>
      </c>
      <c r="AV499" t="s">
        <v>1078</v>
      </c>
      <c r="AW499" t="s">
        <v>580</v>
      </c>
      <c r="AX499" t="s">
        <v>678</v>
      </c>
      <c r="AY499" s="14">
        <v>46204</v>
      </c>
      <c r="AZ499" t="s">
        <v>1078</v>
      </c>
      <c r="BA499" s="31">
        <v>46204.680254629631</v>
      </c>
      <c r="BB499" s="14">
        <v>46204</v>
      </c>
      <c r="BC499" t="s">
        <v>933</v>
      </c>
      <c r="BD499" s="31">
        <v>46204.683078703703</v>
      </c>
      <c r="BE499" s="14">
        <v>46204</v>
      </c>
      <c r="BF499" t="s">
        <v>4643</v>
      </c>
      <c r="BG499" s="31">
        <v>46204.700335648151</v>
      </c>
      <c r="BH499" s="14">
        <v>46204</v>
      </c>
      <c r="BI499" t="s">
        <v>996</v>
      </c>
      <c r="BJ499" s="31">
        <v>46204.731377314813</v>
      </c>
      <c r="BK499" s="14">
        <v>46204</v>
      </c>
      <c r="BL499" t="s">
        <v>996</v>
      </c>
      <c r="BM499" s="31">
        <v>46204.731828703705</v>
      </c>
      <c r="BZ499" s="14">
        <v>46204</v>
      </c>
      <c r="CA499" t="s">
        <v>996</v>
      </c>
      <c r="CB499" s="31">
        <v>46204.746006944442</v>
      </c>
      <c r="CC499" s="14">
        <v>46204</v>
      </c>
      <c r="CD499" t="s">
        <v>995</v>
      </c>
      <c r="CE499" s="31">
        <v>46204.759745370371</v>
      </c>
      <c r="CI499" s="14">
        <v>46206</v>
      </c>
      <c r="CJ499" t="s">
        <v>1081</v>
      </c>
      <c r="CK499" s="31">
        <v>46206.595254629632</v>
      </c>
      <c r="CP499" t="str">
        <f>VLOOKUP(A499,Sheet1!$A$2:$E$221,2,0)</f>
        <v>East Zone</v>
      </c>
    </row>
    <row r="500" spans="1:94" x14ac:dyDescent="0.35">
      <c r="A500" t="s">
        <v>5591</v>
      </c>
      <c r="B500">
        <v>268</v>
      </c>
      <c r="C500" t="s">
        <v>9332</v>
      </c>
      <c r="D500" t="s">
        <v>678</v>
      </c>
      <c r="E500" t="s">
        <v>579</v>
      </c>
      <c r="F500" t="s">
        <v>580</v>
      </c>
      <c r="G500" t="s">
        <v>552</v>
      </c>
      <c r="H500" t="s">
        <v>5598</v>
      </c>
      <c r="I500">
        <v>218399</v>
      </c>
      <c r="J500" t="s">
        <v>5599</v>
      </c>
      <c r="K500" t="s">
        <v>5600</v>
      </c>
      <c r="L500" t="s">
        <v>4622</v>
      </c>
      <c r="M500" t="s">
        <v>5601</v>
      </c>
      <c r="N500">
        <v>90000</v>
      </c>
      <c r="O500" t="s">
        <v>931</v>
      </c>
      <c r="P500" t="s">
        <v>932</v>
      </c>
      <c r="Q500" t="s">
        <v>5602</v>
      </c>
      <c r="R500">
        <v>2603332821</v>
      </c>
      <c r="S500" t="s">
        <v>13394</v>
      </c>
      <c r="T500"/>
      <c r="V500" s="14">
        <v>46206</v>
      </c>
      <c r="W500" t="s">
        <v>1081</v>
      </c>
      <c r="X500" s="31">
        <v>46206.574456018519</v>
      </c>
      <c r="AN500" s="14">
        <v>46206</v>
      </c>
      <c r="AO500" t="s">
        <v>1078</v>
      </c>
      <c r="AP500" s="31">
        <v>46206.603888888887</v>
      </c>
      <c r="AT500" s="31">
        <v>46206.603888888887</v>
      </c>
      <c r="AU500" s="14">
        <v>46206</v>
      </c>
      <c r="AV500" t="s">
        <v>1078</v>
      </c>
      <c r="AW500" t="s">
        <v>580</v>
      </c>
      <c r="AX500" t="s">
        <v>678</v>
      </c>
      <c r="AY500" s="14">
        <v>46206</v>
      </c>
      <c r="AZ500" t="s">
        <v>1078</v>
      </c>
      <c r="BA500" s="31">
        <v>46206.604305555556</v>
      </c>
      <c r="BB500" s="14">
        <v>46206</v>
      </c>
      <c r="BC500" t="s">
        <v>933</v>
      </c>
      <c r="BD500" s="31">
        <v>46206.615844907406</v>
      </c>
      <c r="BE500" s="14">
        <v>46206</v>
      </c>
      <c r="BF500" t="s">
        <v>4633</v>
      </c>
      <c r="BG500" s="31">
        <v>46206.654351851852</v>
      </c>
      <c r="BH500" s="14">
        <v>46206</v>
      </c>
      <c r="BI500" t="s">
        <v>997</v>
      </c>
      <c r="BJ500" s="31">
        <v>46206.696620370371</v>
      </c>
      <c r="BK500" s="14">
        <v>46206</v>
      </c>
      <c r="BL500" t="s">
        <v>997</v>
      </c>
      <c r="BM500" s="31">
        <v>46206.697083333333</v>
      </c>
      <c r="BZ500" s="14">
        <v>46206</v>
      </c>
      <c r="CA500" t="s">
        <v>997</v>
      </c>
      <c r="CB500" s="31">
        <v>46206.698692129627</v>
      </c>
      <c r="CC500" s="14">
        <v>46206</v>
      </c>
      <c r="CD500" t="s">
        <v>995</v>
      </c>
      <c r="CE500" s="31">
        <v>46206.734618055554</v>
      </c>
      <c r="CI500" s="14">
        <v>46209</v>
      </c>
      <c r="CJ500" t="s">
        <v>1081</v>
      </c>
      <c r="CK500" s="31">
        <v>46209.543437499997</v>
      </c>
      <c r="CP500" t="str">
        <f>VLOOKUP(A500,Sheet1!$A$2:$E$221,2,0)</f>
        <v>East Zone</v>
      </c>
    </row>
    <row r="501" spans="1:94" x14ac:dyDescent="0.35">
      <c r="A501" t="s">
        <v>5591</v>
      </c>
      <c r="B501">
        <v>268</v>
      </c>
      <c r="C501" t="s">
        <v>9332</v>
      </c>
      <c r="D501" t="s">
        <v>678</v>
      </c>
      <c r="E501" t="s">
        <v>579</v>
      </c>
      <c r="F501" t="s">
        <v>580</v>
      </c>
      <c r="G501" t="s">
        <v>552</v>
      </c>
      <c r="H501" t="s">
        <v>5598</v>
      </c>
      <c r="I501">
        <v>218399</v>
      </c>
      <c r="J501" t="s">
        <v>5599</v>
      </c>
      <c r="K501" t="s">
        <v>5600</v>
      </c>
      <c r="L501" t="s">
        <v>4622</v>
      </c>
      <c r="M501" t="s">
        <v>5601</v>
      </c>
      <c r="N501">
        <v>90000</v>
      </c>
      <c r="O501" t="s">
        <v>931</v>
      </c>
      <c r="P501" t="s">
        <v>932</v>
      </c>
      <c r="Q501" t="s">
        <v>1150</v>
      </c>
      <c r="R501">
        <v>8917007890</v>
      </c>
      <c r="S501" t="s">
        <v>683</v>
      </c>
      <c r="T501" t="s">
        <v>13276</v>
      </c>
      <c r="U501" s="1">
        <v>46206</v>
      </c>
      <c r="V501" s="14">
        <v>46206</v>
      </c>
      <c r="W501" t="s">
        <v>1081</v>
      </c>
      <c r="X501" s="31">
        <v>46206.574490740742</v>
      </c>
      <c r="AN501" s="14">
        <v>46206</v>
      </c>
      <c r="AO501" t="s">
        <v>1078</v>
      </c>
      <c r="AP501" s="31">
        <v>46206.603912037041</v>
      </c>
      <c r="AT501" s="31">
        <v>46206.603912037041</v>
      </c>
      <c r="AU501" s="14">
        <v>46206</v>
      </c>
      <c r="AV501" t="s">
        <v>1078</v>
      </c>
      <c r="AW501" t="s">
        <v>580</v>
      </c>
      <c r="AX501" t="s">
        <v>678</v>
      </c>
      <c r="AY501" s="14">
        <v>46206</v>
      </c>
      <c r="AZ501" t="s">
        <v>1078</v>
      </c>
      <c r="BA501" s="31">
        <v>46206.604328703703</v>
      </c>
      <c r="BB501" s="14">
        <v>46206</v>
      </c>
      <c r="BC501" t="s">
        <v>933</v>
      </c>
      <c r="BD501" s="31">
        <v>46206.615844907406</v>
      </c>
      <c r="BE501" s="14">
        <v>46206</v>
      </c>
      <c r="BF501" t="s">
        <v>4633</v>
      </c>
      <c r="BG501" s="31">
        <v>46206.654374999998</v>
      </c>
      <c r="BH501" s="14">
        <v>46206</v>
      </c>
      <c r="BI501" t="s">
        <v>997</v>
      </c>
      <c r="BJ501" s="31">
        <v>46206.696631944447</v>
      </c>
      <c r="BK501" s="14">
        <v>46206</v>
      </c>
      <c r="BL501" t="s">
        <v>1043</v>
      </c>
      <c r="BM501" s="31">
        <v>46206.723379629628</v>
      </c>
      <c r="BZ501" s="14">
        <v>46206</v>
      </c>
      <c r="CA501" t="s">
        <v>995</v>
      </c>
      <c r="CB501" s="31">
        <v>46206.734513888892</v>
      </c>
      <c r="CC501" s="14">
        <v>46206</v>
      </c>
      <c r="CD501" t="s">
        <v>995</v>
      </c>
      <c r="CE501" s="31">
        <v>46206.734618055554</v>
      </c>
      <c r="CI501" s="14">
        <v>46209</v>
      </c>
      <c r="CJ501" t="s">
        <v>1081</v>
      </c>
      <c r="CK501" s="31">
        <v>46209.543437499997</v>
      </c>
      <c r="CP501" t="str">
        <f>VLOOKUP(A501,Sheet1!$A$2:$E$221,2,0)</f>
        <v>East Zone</v>
      </c>
    </row>
    <row r="502" spans="1:94" x14ac:dyDescent="0.35">
      <c r="A502" t="s">
        <v>5591</v>
      </c>
      <c r="B502">
        <v>268</v>
      </c>
      <c r="C502" t="s">
        <v>9332</v>
      </c>
      <c r="D502" t="s">
        <v>678</v>
      </c>
      <c r="E502" t="s">
        <v>579</v>
      </c>
      <c r="F502" t="s">
        <v>580</v>
      </c>
      <c r="G502" t="s">
        <v>552</v>
      </c>
      <c r="H502" t="s">
        <v>12090</v>
      </c>
      <c r="I502">
        <v>259738</v>
      </c>
      <c r="J502" t="s">
        <v>5599</v>
      </c>
      <c r="K502" t="s">
        <v>5600</v>
      </c>
      <c r="L502" t="s">
        <v>4622</v>
      </c>
      <c r="M502" t="s">
        <v>12091</v>
      </c>
      <c r="N502">
        <v>90000</v>
      </c>
      <c r="O502" t="s">
        <v>931</v>
      </c>
      <c r="P502" t="s">
        <v>932</v>
      </c>
      <c r="Q502" t="s">
        <v>3996</v>
      </c>
      <c r="R502">
        <v>3992384656</v>
      </c>
      <c r="S502" t="s">
        <v>13394</v>
      </c>
      <c r="T502"/>
      <c r="V502" s="14">
        <v>46210</v>
      </c>
      <c r="W502" t="s">
        <v>5615</v>
      </c>
      <c r="X502" s="31">
        <v>46210.549097222225</v>
      </c>
      <c r="AN502" s="14">
        <v>46210</v>
      </c>
      <c r="AO502" t="s">
        <v>1081</v>
      </c>
      <c r="AP502" s="31">
        <v>46210.613437499997</v>
      </c>
      <c r="AT502" s="31">
        <v>46210.613437499997</v>
      </c>
      <c r="AU502" s="14">
        <v>46210</v>
      </c>
      <c r="AV502" t="s">
        <v>1081</v>
      </c>
      <c r="AW502" t="s">
        <v>10181</v>
      </c>
      <c r="AX502" t="s">
        <v>677</v>
      </c>
      <c r="AY502" s="14">
        <v>46210</v>
      </c>
      <c r="AZ502" t="s">
        <v>1086</v>
      </c>
      <c r="BA502" s="31">
        <v>46210.622349537036</v>
      </c>
      <c r="BB502" s="14">
        <v>46210</v>
      </c>
      <c r="BC502" t="s">
        <v>933</v>
      </c>
      <c r="BD502" s="31">
        <v>46210.626446759263</v>
      </c>
      <c r="BE502" s="14">
        <v>46210</v>
      </c>
      <c r="BF502" t="s">
        <v>4706</v>
      </c>
      <c r="BG502" s="31">
        <v>46210.675578703704</v>
      </c>
      <c r="BH502" s="14">
        <v>46210</v>
      </c>
      <c r="BI502" t="s">
        <v>996</v>
      </c>
      <c r="BJ502" s="31">
        <v>46210.711111111108</v>
      </c>
      <c r="BK502" s="14">
        <v>46210</v>
      </c>
      <c r="BL502" t="s">
        <v>996</v>
      </c>
      <c r="BM502" s="31">
        <v>46210.711828703701</v>
      </c>
      <c r="BZ502" s="14">
        <v>46210</v>
      </c>
      <c r="CA502" t="s">
        <v>996</v>
      </c>
      <c r="CB502" s="31">
        <v>46210.716168981482</v>
      </c>
      <c r="CC502" s="14">
        <v>46210</v>
      </c>
      <c r="CD502" t="s">
        <v>995</v>
      </c>
      <c r="CE502" s="31">
        <v>46210.722858796296</v>
      </c>
      <c r="CI502" s="14">
        <v>46210</v>
      </c>
      <c r="CJ502" t="s">
        <v>1086</v>
      </c>
      <c r="CK502" s="31">
        <v>46210.730636574073</v>
      </c>
      <c r="CP502" t="str">
        <f>VLOOKUP(A502,Sheet1!$A$2:$E$221,2,0)</f>
        <v>East Zone</v>
      </c>
    </row>
    <row r="503" spans="1:94" x14ac:dyDescent="0.35">
      <c r="A503" t="s">
        <v>5591</v>
      </c>
      <c r="B503">
        <v>268</v>
      </c>
      <c r="C503" t="s">
        <v>9332</v>
      </c>
      <c r="D503" t="s">
        <v>678</v>
      </c>
      <c r="E503" t="s">
        <v>579</v>
      </c>
      <c r="F503" t="s">
        <v>580</v>
      </c>
      <c r="G503" t="s">
        <v>552</v>
      </c>
      <c r="H503" t="s">
        <v>10179</v>
      </c>
      <c r="I503">
        <v>286713</v>
      </c>
      <c r="J503" t="s">
        <v>1084</v>
      </c>
      <c r="K503" t="s">
        <v>1085</v>
      </c>
      <c r="L503" t="s">
        <v>4622</v>
      </c>
      <c r="M503" t="s">
        <v>10180</v>
      </c>
      <c r="N503">
        <v>65000</v>
      </c>
      <c r="O503" t="s">
        <v>9438</v>
      </c>
      <c r="P503" t="s">
        <v>9439</v>
      </c>
      <c r="Q503" t="s">
        <v>4007</v>
      </c>
      <c r="R503">
        <v>7859596732</v>
      </c>
      <c r="S503" t="s">
        <v>13394</v>
      </c>
      <c r="T503"/>
      <c r="V503" s="14">
        <v>46209</v>
      </c>
      <c r="W503" t="s">
        <v>5618</v>
      </c>
      <c r="X503" s="31">
        <v>46209.441319444442</v>
      </c>
      <c r="AN503" s="14">
        <v>46209</v>
      </c>
      <c r="AO503" t="s">
        <v>1081</v>
      </c>
      <c r="AP503" s="31">
        <v>46209.608368055553</v>
      </c>
      <c r="AT503" s="31">
        <v>46209.608368055553</v>
      </c>
      <c r="AU503" s="14">
        <v>46209</v>
      </c>
      <c r="AV503" t="s">
        <v>1081</v>
      </c>
      <c r="AW503" t="s">
        <v>10181</v>
      </c>
      <c r="AX503" t="s">
        <v>677</v>
      </c>
      <c r="AY503" s="14">
        <v>46209</v>
      </c>
      <c r="AZ503" t="s">
        <v>1081</v>
      </c>
      <c r="BA503" s="31">
        <v>46209.608842592592</v>
      </c>
      <c r="BB503" s="14">
        <v>46209</v>
      </c>
      <c r="BC503" t="s">
        <v>933</v>
      </c>
      <c r="BD503" s="31">
        <v>46209.619722222225</v>
      </c>
      <c r="BE503" s="14">
        <v>46209</v>
      </c>
      <c r="BF503" t="s">
        <v>4701</v>
      </c>
      <c r="BG503" s="31">
        <v>46209.660856481481</v>
      </c>
      <c r="BH503" s="14">
        <v>46209</v>
      </c>
      <c r="BI503" t="s">
        <v>994</v>
      </c>
      <c r="BJ503" s="31">
        <v>46209.692233796297</v>
      </c>
      <c r="BK503" s="14">
        <v>46209</v>
      </c>
      <c r="BL503" t="s">
        <v>994</v>
      </c>
      <c r="BM503" s="31">
        <v>46209.692395833335</v>
      </c>
      <c r="BZ503" s="14">
        <v>46209</v>
      </c>
      <c r="CA503" t="s">
        <v>994</v>
      </c>
      <c r="CB503" s="31">
        <v>46209.711782407408</v>
      </c>
      <c r="CC503" s="14">
        <v>46209</v>
      </c>
      <c r="CD503" t="s">
        <v>995</v>
      </c>
      <c r="CE503" s="31">
        <v>46209.722071759257</v>
      </c>
      <c r="CI503" s="14">
        <v>46210</v>
      </c>
      <c r="CJ503" t="s">
        <v>1081</v>
      </c>
      <c r="CK503" s="31">
        <v>46210.502337962964</v>
      </c>
      <c r="CP503" t="str">
        <f>VLOOKUP(A503,Sheet1!$A$2:$E$221,2,0)</f>
        <v>East Zone</v>
      </c>
    </row>
    <row r="504" spans="1:94" x14ac:dyDescent="0.35">
      <c r="A504" t="s">
        <v>5591</v>
      </c>
      <c r="B504">
        <v>268</v>
      </c>
      <c r="C504" t="s">
        <v>9332</v>
      </c>
      <c r="D504" t="s">
        <v>678</v>
      </c>
      <c r="E504" t="s">
        <v>579</v>
      </c>
      <c r="F504" t="s">
        <v>580</v>
      </c>
      <c r="G504" t="s">
        <v>552</v>
      </c>
      <c r="H504" t="s">
        <v>12092</v>
      </c>
      <c r="I504">
        <v>287759</v>
      </c>
      <c r="J504" t="s">
        <v>1079</v>
      </c>
      <c r="K504" t="s">
        <v>1080</v>
      </c>
      <c r="L504" t="s">
        <v>4622</v>
      </c>
      <c r="M504" t="s">
        <v>12093</v>
      </c>
      <c r="N504">
        <v>45000</v>
      </c>
      <c r="O504" t="s">
        <v>4630</v>
      </c>
      <c r="P504" t="s">
        <v>4631</v>
      </c>
      <c r="Q504" t="s">
        <v>12094</v>
      </c>
      <c r="R504">
        <v>2359609473</v>
      </c>
      <c r="S504" t="s">
        <v>13394</v>
      </c>
      <c r="T504"/>
      <c r="V504" s="14">
        <v>46210</v>
      </c>
      <c r="W504" t="s">
        <v>5606</v>
      </c>
      <c r="X504" s="31">
        <v>46210.499120370368</v>
      </c>
      <c r="AN504" s="14">
        <v>46210</v>
      </c>
      <c r="AO504" t="s">
        <v>1078</v>
      </c>
      <c r="AP504" s="31">
        <v>46210.60564814815</v>
      </c>
      <c r="AT504" s="31">
        <v>46210.60564814815</v>
      </c>
      <c r="AU504" s="14">
        <v>46210</v>
      </c>
      <c r="AV504" t="s">
        <v>1078</v>
      </c>
      <c r="AW504" t="s">
        <v>580</v>
      </c>
      <c r="AX504" t="s">
        <v>678</v>
      </c>
      <c r="AY504" s="14">
        <v>46210</v>
      </c>
      <c r="AZ504" t="s">
        <v>1078</v>
      </c>
      <c r="BA504" s="31">
        <v>46210.606087962966</v>
      </c>
      <c r="BB504" s="14">
        <v>46210</v>
      </c>
      <c r="BC504" t="s">
        <v>933</v>
      </c>
      <c r="BD504" s="31">
        <v>46210.613738425927</v>
      </c>
      <c r="BE504" s="14">
        <v>46210</v>
      </c>
      <c r="BF504" t="s">
        <v>4701</v>
      </c>
      <c r="BG504" s="31">
        <v>46210.659120370372</v>
      </c>
      <c r="BH504" s="14">
        <v>46210</v>
      </c>
      <c r="BI504" t="s">
        <v>994</v>
      </c>
      <c r="BJ504" s="31">
        <v>46210.679722222223</v>
      </c>
      <c r="BK504" s="14">
        <v>46210</v>
      </c>
      <c r="BL504" t="s">
        <v>994</v>
      </c>
      <c r="BM504" s="31">
        <v>46210.679837962962</v>
      </c>
      <c r="BZ504" s="14">
        <v>46210</v>
      </c>
      <c r="CA504" t="s">
        <v>994</v>
      </c>
      <c r="CB504" s="31">
        <v>46210.686192129629</v>
      </c>
      <c r="CC504" s="14">
        <v>46210</v>
      </c>
      <c r="CD504" t="s">
        <v>995</v>
      </c>
      <c r="CE504" s="31">
        <v>46210.699988425928</v>
      </c>
      <c r="CP504" t="str">
        <f>VLOOKUP(A504,Sheet1!$A$2:$E$221,2,0)</f>
        <v>East Zone</v>
      </c>
    </row>
    <row r="505" spans="1:94" x14ac:dyDescent="0.35">
      <c r="A505" t="s">
        <v>5591</v>
      </c>
      <c r="B505">
        <v>268</v>
      </c>
      <c r="C505" t="s">
        <v>9332</v>
      </c>
      <c r="D505" t="s">
        <v>678</v>
      </c>
      <c r="E505" t="s">
        <v>579</v>
      </c>
      <c r="F505" t="s">
        <v>580</v>
      </c>
      <c r="G505" t="s">
        <v>552</v>
      </c>
      <c r="H505" t="s">
        <v>5603</v>
      </c>
      <c r="I505">
        <v>338548</v>
      </c>
      <c r="J505" t="s">
        <v>1079</v>
      </c>
      <c r="K505" t="s">
        <v>1080</v>
      </c>
      <c r="L505" t="s">
        <v>4622</v>
      </c>
      <c r="M505" t="s">
        <v>5604</v>
      </c>
      <c r="N505">
        <v>55000</v>
      </c>
      <c r="O505" t="s">
        <v>4041</v>
      </c>
      <c r="P505" t="s">
        <v>4042</v>
      </c>
      <c r="Q505" t="s">
        <v>5605</v>
      </c>
      <c r="R505">
        <v>7883043099</v>
      </c>
      <c r="S505" t="s">
        <v>13394</v>
      </c>
      <c r="T505"/>
      <c r="V505" s="14">
        <v>46203</v>
      </c>
      <c r="W505" t="s">
        <v>5606</v>
      </c>
      <c r="X505" s="31">
        <v>46203.685486111113</v>
      </c>
      <c r="AN505" s="14">
        <v>46204</v>
      </c>
      <c r="AO505" t="s">
        <v>1078</v>
      </c>
      <c r="AP505" s="31">
        <v>46204.461400462962</v>
      </c>
      <c r="AT505" s="31">
        <v>46204.461400462962</v>
      </c>
      <c r="AU505" s="14">
        <v>46204</v>
      </c>
      <c r="AV505" t="s">
        <v>1078</v>
      </c>
      <c r="AW505" t="s">
        <v>580</v>
      </c>
      <c r="AX505" t="s">
        <v>678</v>
      </c>
      <c r="AY505" s="14">
        <v>46204</v>
      </c>
      <c r="AZ505" t="s">
        <v>1078</v>
      </c>
      <c r="BA505" s="31">
        <v>46204.462407407409</v>
      </c>
      <c r="BB505" s="14">
        <v>46204</v>
      </c>
      <c r="BC505" t="s">
        <v>933</v>
      </c>
      <c r="BD505" s="31">
        <v>46204.468240740738</v>
      </c>
      <c r="BE505" s="14">
        <v>46204</v>
      </c>
      <c r="BF505" t="s">
        <v>5362</v>
      </c>
      <c r="BG505" s="31">
        <v>46204.480034722219</v>
      </c>
      <c r="BH505" s="14">
        <v>46204</v>
      </c>
      <c r="BI505" t="s">
        <v>997</v>
      </c>
      <c r="BJ505" s="31">
        <v>46204.503495370373</v>
      </c>
      <c r="BK505" s="14">
        <v>46204</v>
      </c>
      <c r="BL505" t="s">
        <v>997</v>
      </c>
      <c r="BM505" s="31">
        <v>46204.503622685188</v>
      </c>
      <c r="BZ505" s="14">
        <v>46204</v>
      </c>
      <c r="CA505" t="s">
        <v>997</v>
      </c>
      <c r="CB505" s="31">
        <v>46204.510069444441</v>
      </c>
      <c r="CC505" s="14">
        <v>46204</v>
      </c>
      <c r="CD505" t="s">
        <v>995</v>
      </c>
      <c r="CE505" s="31">
        <v>46204.530069444445</v>
      </c>
      <c r="CI505" s="14">
        <v>46204</v>
      </c>
      <c r="CJ505" t="s">
        <v>1081</v>
      </c>
      <c r="CK505" s="31">
        <v>46204.723935185182</v>
      </c>
      <c r="CP505" t="str">
        <f>VLOOKUP(A505,Sheet1!$A$2:$E$221,2,0)</f>
        <v>East Zone</v>
      </c>
    </row>
    <row r="506" spans="1:94" x14ac:dyDescent="0.35">
      <c r="A506" t="s">
        <v>5591</v>
      </c>
      <c r="B506">
        <v>268</v>
      </c>
      <c r="C506" t="s">
        <v>9332</v>
      </c>
      <c r="D506" t="s">
        <v>678</v>
      </c>
      <c r="E506" t="s">
        <v>579</v>
      </c>
      <c r="F506" t="s">
        <v>580</v>
      </c>
      <c r="G506" t="s">
        <v>552</v>
      </c>
      <c r="H506" t="s">
        <v>3831</v>
      </c>
      <c r="I506">
        <v>436122</v>
      </c>
      <c r="J506" t="s">
        <v>1076</v>
      </c>
      <c r="K506" t="s">
        <v>1077</v>
      </c>
      <c r="L506" t="s">
        <v>4622</v>
      </c>
      <c r="M506" t="s">
        <v>5607</v>
      </c>
      <c r="N506">
        <v>90000</v>
      </c>
      <c r="O506" t="s">
        <v>931</v>
      </c>
      <c r="P506" t="s">
        <v>932</v>
      </c>
      <c r="Q506" t="s">
        <v>1082</v>
      </c>
      <c r="R506">
        <v>1688984779</v>
      </c>
      <c r="S506" t="s">
        <v>13394</v>
      </c>
      <c r="T506"/>
      <c r="V506" s="14">
        <v>46204</v>
      </c>
      <c r="W506" t="s">
        <v>5597</v>
      </c>
      <c r="X506" s="31">
        <v>46204.481388888889</v>
      </c>
      <c r="AN506" s="14">
        <v>46204</v>
      </c>
      <c r="AO506" t="s">
        <v>1078</v>
      </c>
      <c r="AP506" s="31">
        <v>46204.631412037037</v>
      </c>
      <c r="AT506" s="31">
        <v>46204.631412037037</v>
      </c>
      <c r="AU506" s="14">
        <v>46204</v>
      </c>
      <c r="AV506" t="s">
        <v>1078</v>
      </c>
      <c r="AW506" t="s">
        <v>580</v>
      </c>
      <c r="AX506" t="s">
        <v>678</v>
      </c>
      <c r="AY506" s="14">
        <v>46204</v>
      </c>
      <c r="AZ506" t="s">
        <v>1078</v>
      </c>
      <c r="BA506" s="31">
        <v>46204.632002314815</v>
      </c>
      <c r="BB506" s="14">
        <v>46204</v>
      </c>
      <c r="BC506" t="s">
        <v>933</v>
      </c>
      <c r="BD506" s="31">
        <v>46204.634421296294</v>
      </c>
      <c r="BE506" s="14">
        <v>46204</v>
      </c>
      <c r="BF506" t="s">
        <v>4716</v>
      </c>
      <c r="BG506" s="31">
        <v>46204.647569444445</v>
      </c>
      <c r="BH506" s="14">
        <v>46204</v>
      </c>
      <c r="BI506" t="s">
        <v>997</v>
      </c>
      <c r="BJ506" s="31">
        <v>46204.66684027778</v>
      </c>
      <c r="BK506" s="14">
        <v>46204</v>
      </c>
      <c r="BL506" t="s">
        <v>997</v>
      </c>
      <c r="BM506" s="31">
        <v>46204.667175925926</v>
      </c>
      <c r="BZ506" s="14">
        <v>46204</v>
      </c>
      <c r="CA506" t="s">
        <v>997</v>
      </c>
      <c r="CB506" s="31">
        <v>46204.669918981483</v>
      </c>
      <c r="CC506" s="14">
        <v>46204</v>
      </c>
      <c r="CD506" t="s">
        <v>995</v>
      </c>
      <c r="CE506" s="31">
        <v>46204.67931712963</v>
      </c>
      <c r="CI506" s="14">
        <v>46204</v>
      </c>
      <c r="CJ506" t="s">
        <v>1081</v>
      </c>
      <c r="CK506" s="31">
        <v>46204.738738425927</v>
      </c>
      <c r="CP506" t="str">
        <f>VLOOKUP(A506,Sheet1!$A$2:$E$221,2,0)</f>
        <v>East Zone</v>
      </c>
    </row>
    <row r="507" spans="1:94" x14ac:dyDescent="0.35">
      <c r="A507" t="s">
        <v>5591</v>
      </c>
      <c r="B507">
        <v>268</v>
      </c>
      <c r="C507" t="s">
        <v>9332</v>
      </c>
      <c r="D507" t="s">
        <v>678</v>
      </c>
      <c r="E507" t="s">
        <v>579</v>
      </c>
      <c r="F507" t="s">
        <v>580</v>
      </c>
      <c r="G507" t="s">
        <v>552</v>
      </c>
      <c r="H507" t="s">
        <v>5608</v>
      </c>
      <c r="I507">
        <v>676159</v>
      </c>
      <c r="J507" t="s">
        <v>113</v>
      </c>
      <c r="K507" t="s">
        <v>1083</v>
      </c>
      <c r="L507" t="s">
        <v>4622</v>
      </c>
      <c r="M507" t="s">
        <v>5609</v>
      </c>
      <c r="N507">
        <v>50000</v>
      </c>
      <c r="O507" t="s">
        <v>947</v>
      </c>
      <c r="P507" t="s">
        <v>948</v>
      </c>
      <c r="Q507" t="s">
        <v>5610</v>
      </c>
      <c r="R507">
        <v>9424513582</v>
      </c>
      <c r="S507" t="s">
        <v>13394</v>
      </c>
      <c r="T507"/>
      <c r="V507" s="14">
        <v>46203</v>
      </c>
      <c r="W507" t="s">
        <v>5611</v>
      </c>
      <c r="X507" s="31">
        <v>46203.6875462963</v>
      </c>
      <c r="AN507" s="14">
        <v>46204</v>
      </c>
      <c r="AO507" t="s">
        <v>1078</v>
      </c>
      <c r="AP507" s="31">
        <v>46204.481805555559</v>
      </c>
      <c r="AT507" s="31">
        <v>46204.481805555559</v>
      </c>
      <c r="AU507" s="14">
        <v>46204</v>
      </c>
      <c r="AV507" t="s">
        <v>1078</v>
      </c>
      <c r="AW507" t="s">
        <v>580</v>
      </c>
      <c r="AX507" t="s">
        <v>678</v>
      </c>
      <c r="AY507" s="14">
        <v>46204</v>
      </c>
      <c r="AZ507" t="s">
        <v>1078</v>
      </c>
      <c r="BA507" s="31">
        <v>46204.482499999998</v>
      </c>
      <c r="BB507" s="14">
        <v>46204</v>
      </c>
      <c r="BC507" t="s">
        <v>933</v>
      </c>
      <c r="BD507" s="31">
        <v>46204.484293981484</v>
      </c>
      <c r="BE507" s="14">
        <v>46204</v>
      </c>
      <c r="BF507" t="s">
        <v>4969</v>
      </c>
      <c r="BG507" s="31">
        <v>46204.494247685187</v>
      </c>
      <c r="BH507" s="14">
        <v>46204</v>
      </c>
      <c r="BI507" t="s">
        <v>994</v>
      </c>
      <c r="BJ507" s="31">
        <v>46204.517187500001</v>
      </c>
      <c r="BK507" s="14">
        <v>46204</v>
      </c>
      <c r="BL507" t="s">
        <v>994</v>
      </c>
      <c r="BM507" s="31">
        <v>46204.517280092594</v>
      </c>
      <c r="BZ507" s="14">
        <v>46204</v>
      </c>
      <c r="CA507" t="s">
        <v>994</v>
      </c>
      <c r="CB507" s="31">
        <v>46204.522627314815</v>
      </c>
      <c r="CC507" s="14">
        <v>46204</v>
      </c>
      <c r="CD507" t="s">
        <v>995</v>
      </c>
      <c r="CE507" s="31">
        <v>46204.529861111114</v>
      </c>
      <c r="CI507" s="14">
        <v>46204</v>
      </c>
      <c r="CJ507" t="s">
        <v>1081</v>
      </c>
      <c r="CK507" s="31">
        <v>46204.701562499999</v>
      </c>
      <c r="CP507" t="str">
        <f>VLOOKUP(A507,Sheet1!$A$2:$E$221,2,0)</f>
        <v>East Zone</v>
      </c>
    </row>
    <row r="508" spans="1:94" x14ac:dyDescent="0.35">
      <c r="A508" t="s">
        <v>5591</v>
      </c>
      <c r="B508">
        <v>268</v>
      </c>
      <c r="C508" t="s">
        <v>9332</v>
      </c>
      <c r="D508" t="s">
        <v>678</v>
      </c>
      <c r="E508" t="s">
        <v>579</v>
      </c>
      <c r="F508" t="s">
        <v>580</v>
      </c>
      <c r="G508" t="s">
        <v>552</v>
      </c>
      <c r="H508" t="s">
        <v>5612</v>
      </c>
      <c r="I508">
        <v>727847</v>
      </c>
      <c r="J508" t="s">
        <v>5599</v>
      </c>
      <c r="K508" t="s">
        <v>5600</v>
      </c>
      <c r="L508" t="s">
        <v>4622</v>
      </c>
      <c r="M508" t="s">
        <v>5613</v>
      </c>
      <c r="N508">
        <v>90000</v>
      </c>
      <c r="O508" t="s">
        <v>931</v>
      </c>
      <c r="P508" t="s">
        <v>932</v>
      </c>
      <c r="Q508" t="s">
        <v>5614</v>
      </c>
      <c r="R508">
        <v>6790997963</v>
      </c>
      <c r="S508" t="s">
        <v>13394</v>
      </c>
      <c r="T508"/>
      <c r="V508" s="14">
        <v>46204</v>
      </c>
      <c r="W508" t="s">
        <v>5615</v>
      </c>
      <c r="X508" s="31">
        <v>46204.605949074074</v>
      </c>
      <c r="AN508" s="14">
        <v>46205</v>
      </c>
      <c r="AO508" t="s">
        <v>1078</v>
      </c>
      <c r="AP508" s="31">
        <v>46205.427662037036</v>
      </c>
      <c r="AT508" s="31">
        <v>46205.427662037036</v>
      </c>
      <c r="AU508" s="14">
        <v>46205</v>
      </c>
      <c r="AV508" t="s">
        <v>1078</v>
      </c>
      <c r="AW508" t="s">
        <v>580</v>
      </c>
      <c r="AX508" t="s">
        <v>678</v>
      </c>
      <c r="AY508" s="14">
        <v>46205</v>
      </c>
      <c r="AZ508" t="s">
        <v>1078</v>
      </c>
      <c r="BA508" s="31">
        <v>46205.432025462964</v>
      </c>
      <c r="BB508" s="14">
        <v>46205</v>
      </c>
      <c r="BC508" t="s">
        <v>933</v>
      </c>
      <c r="BD508" s="31">
        <v>46205.437974537039</v>
      </c>
      <c r="BE508" s="14">
        <v>46205</v>
      </c>
      <c r="BF508" t="s">
        <v>4640</v>
      </c>
      <c r="BG508" s="31">
        <v>46205.452893518515</v>
      </c>
      <c r="BH508" s="14">
        <v>46205</v>
      </c>
      <c r="BI508" t="s">
        <v>996</v>
      </c>
      <c r="BJ508" s="31">
        <v>46205.482754629629</v>
      </c>
      <c r="BK508" s="14">
        <v>46205</v>
      </c>
      <c r="BL508" t="s">
        <v>996</v>
      </c>
      <c r="BM508" s="31">
        <v>46205.483773148146</v>
      </c>
      <c r="BZ508" s="14">
        <v>46205</v>
      </c>
      <c r="CA508" t="s">
        <v>996</v>
      </c>
      <c r="CB508" s="31">
        <v>46205.489155092589</v>
      </c>
      <c r="CC508" s="14">
        <v>46205</v>
      </c>
      <c r="CD508" t="s">
        <v>995</v>
      </c>
      <c r="CE508" s="31">
        <v>46205.515486111108</v>
      </c>
      <c r="CI508" s="14">
        <v>46205</v>
      </c>
      <c r="CJ508" t="s">
        <v>1081</v>
      </c>
      <c r="CK508" s="31">
        <v>46205.558831018519</v>
      </c>
      <c r="CP508" t="str">
        <f>VLOOKUP(A508,Sheet1!$A$2:$E$221,2,0)</f>
        <v>East Zone</v>
      </c>
    </row>
    <row r="509" spans="1:94" x14ac:dyDescent="0.35">
      <c r="A509" t="s">
        <v>5591</v>
      </c>
      <c r="B509">
        <v>268</v>
      </c>
      <c r="C509" t="s">
        <v>9332</v>
      </c>
      <c r="D509" t="s">
        <v>678</v>
      </c>
      <c r="E509" t="s">
        <v>579</v>
      </c>
      <c r="F509" t="s">
        <v>580</v>
      </c>
      <c r="G509" t="s">
        <v>552</v>
      </c>
      <c r="H509" t="s">
        <v>12095</v>
      </c>
      <c r="I509">
        <v>733341</v>
      </c>
      <c r="J509" t="s">
        <v>2531</v>
      </c>
      <c r="K509" t="s">
        <v>2532</v>
      </c>
      <c r="L509" t="s">
        <v>4622</v>
      </c>
      <c r="M509" t="s">
        <v>12096</v>
      </c>
      <c r="N509">
        <v>65000</v>
      </c>
      <c r="O509" t="s">
        <v>4132</v>
      </c>
      <c r="P509" t="s">
        <v>4133</v>
      </c>
      <c r="Q509" t="s">
        <v>12097</v>
      </c>
      <c r="R509">
        <v>3021202960</v>
      </c>
      <c r="S509" t="s">
        <v>13394</v>
      </c>
      <c r="T509"/>
      <c r="V509" s="14">
        <v>46210</v>
      </c>
      <c r="W509" t="s">
        <v>5593</v>
      </c>
      <c r="X509" s="31">
        <v>46210.586608796293</v>
      </c>
      <c r="AN509" s="14">
        <v>46210</v>
      </c>
      <c r="AO509" t="s">
        <v>1078</v>
      </c>
      <c r="AP509" s="31">
        <v>46210.623333333337</v>
      </c>
      <c r="AT509" s="31">
        <v>46210.623333333337</v>
      </c>
      <c r="AU509" s="14">
        <v>46210</v>
      </c>
      <c r="AV509" t="s">
        <v>1078</v>
      </c>
      <c r="AW509" t="s">
        <v>580</v>
      </c>
      <c r="AX509" t="s">
        <v>678</v>
      </c>
      <c r="AY509" s="14">
        <v>46210</v>
      </c>
      <c r="AZ509" t="s">
        <v>1086</v>
      </c>
      <c r="BA509" s="31">
        <v>46210.623680555553</v>
      </c>
      <c r="BB509" s="14">
        <v>46210</v>
      </c>
      <c r="BC509" t="s">
        <v>933</v>
      </c>
      <c r="BD509" s="31">
        <v>46210.636388888888</v>
      </c>
      <c r="BE509" s="14">
        <v>46210</v>
      </c>
      <c r="BF509" t="s">
        <v>4669</v>
      </c>
      <c r="BG509" s="31">
        <v>46210.712500000001</v>
      </c>
      <c r="BH509" s="14">
        <v>46210</v>
      </c>
      <c r="BI509" t="s">
        <v>994</v>
      </c>
      <c r="BJ509" s="31">
        <v>46210.72142361111</v>
      </c>
      <c r="BK509" s="14">
        <v>46210</v>
      </c>
      <c r="BL509" t="s">
        <v>994</v>
      </c>
      <c r="BM509" s="31">
        <v>46210.72152777778</v>
      </c>
      <c r="BZ509" s="14">
        <v>46210</v>
      </c>
      <c r="CA509" t="s">
        <v>994</v>
      </c>
      <c r="CB509" s="31">
        <v>46210.734618055554</v>
      </c>
      <c r="CC509" s="14">
        <v>46210</v>
      </c>
      <c r="CD509" t="s">
        <v>1008</v>
      </c>
      <c r="CE509" s="31">
        <v>46210.743900462963</v>
      </c>
      <c r="CI509" s="14">
        <v>46210</v>
      </c>
      <c r="CJ509" t="s">
        <v>1086</v>
      </c>
      <c r="CK509" s="31">
        <v>46210.752210648148</v>
      </c>
      <c r="CP509" t="str">
        <f>VLOOKUP(A509,Sheet1!$A$2:$E$221,2,0)</f>
        <v>East Zone</v>
      </c>
    </row>
    <row r="510" spans="1:94" x14ac:dyDescent="0.35">
      <c r="A510" t="s">
        <v>5591</v>
      </c>
      <c r="B510">
        <v>268</v>
      </c>
      <c r="C510" t="s">
        <v>9332</v>
      </c>
      <c r="D510" t="s">
        <v>678</v>
      </c>
      <c r="E510" t="s">
        <v>579</v>
      </c>
      <c r="F510" t="s">
        <v>580</v>
      </c>
      <c r="G510" t="s">
        <v>552</v>
      </c>
      <c r="H510" t="s">
        <v>5616</v>
      </c>
      <c r="I510">
        <v>783996</v>
      </c>
      <c r="J510" t="s">
        <v>1084</v>
      </c>
      <c r="K510" t="s">
        <v>1085</v>
      </c>
      <c r="L510" t="s">
        <v>4622</v>
      </c>
      <c r="M510" t="s">
        <v>5617</v>
      </c>
      <c r="N510">
        <v>45000</v>
      </c>
      <c r="O510" t="s">
        <v>4630</v>
      </c>
      <c r="P510" t="s">
        <v>4631</v>
      </c>
      <c r="Q510" t="s">
        <v>3841</v>
      </c>
      <c r="R510">
        <v>5289996327</v>
      </c>
      <c r="S510" t="s">
        <v>13394</v>
      </c>
      <c r="T510"/>
      <c r="V510" s="14">
        <v>46204</v>
      </c>
      <c r="W510" t="s">
        <v>5618</v>
      </c>
      <c r="X510" s="31">
        <v>46204.458645833336</v>
      </c>
      <c r="AN510" s="14">
        <v>46204</v>
      </c>
      <c r="AO510" t="s">
        <v>1078</v>
      </c>
      <c r="AP510" s="31">
        <v>46204.58384259259</v>
      </c>
      <c r="AT510" s="31">
        <v>46204.58384259259</v>
      </c>
      <c r="AU510" s="14">
        <v>46204</v>
      </c>
      <c r="AV510" t="s">
        <v>1078</v>
      </c>
      <c r="AW510" t="s">
        <v>580</v>
      </c>
      <c r="AX510" t="s">
        <v>678</v>
      </c>
      <c r="AY510" s="14">
        <v>46204</v>
      </c>
      <c r="AZ510" t="s">
        <v>1081</v>
      </c>
      <c r="BA510" s="31">
        <v>46204.632395833331</v>
      </c>
      <c r="BB510" s="14">
        <v>46204</v>
      </c>
      <c r="BC510" t="s">
        <v>933</v>
      </c>
      <c r="BD510" s="31">
        <v>46204.634409722225</v>
      </c>
      <c r="BE510" s="14">
        <v>46204</v>
      </c>
      <c r="BF510" t="s">
        <v>4969</v>
      </c>
      <c r="BG510" s="31">
        <v>46204.648090277777</v>
      </c>
      <c r="BH510" s="14">
        <v>46204</v>
      </c>
      <c r="BI510" t="s">
        <v>997</v>
      </c>
      <c r="BJ510" s="31">
        <v>46204.66851851852</v>
      </c>
      <c r="BK510" s="14">
        <v>46204</v>
      </c>
      <c r="BL510" t="s">
        <v>997</v>
      </c>
      <c r="BM510" s="31">
        <v>46204.668657407405</v>
      </c>
      <c r="BZ510" s="14">
        <v>46204</v>
      </c>
      <c r="CA510" t="s">
        <v>997</v>
      </c>
      <c r="CB510" s="31">
        <v>46204.675208333334</v>
      </c>
      <c r="CC510" s="14">
        <v>46204</v>
      </c>
      <c r="CD510" t="s">
        <v>1008</v>
      </c>
      <c r="CE510" s="31">
        <v>46204.684351851851</v>
      </c>
      <c r="CI510" s="14">
        <v>46204</v>
      </c>
      <c r="CJ510" t="s">
        <v>1086</v>
      </c>
      <c r="CK510" s="31">
        <v>46204.798125000001</v>
      </c>
      <c r="CP510" t="str">
        <f>VLOOKUP(A510,Sheet1!$A$2:$E$221,2,0)</f>
        <v>East Zone</v>
      </c>
    </row>
    <row r="511" spans="1:94" x14ac:dyDescent="0.35">
      <c r="A511" t="s">
        <v>5619</v>
      </c>
      <c r="B511">
        <v>275</v>
      </c>
      <c r="C511" t="s">
        <v>9332</v>
      </c>
      <c r="D511" t="s">
        <v>678</v>
      </c>
      <c r="E511" t="s">
        <v>390</v>
      </c>
      <c r="F511" t="s">
        <v>391</v>
      </c>
      <c r="G511" t="s">
        <v>135</v>
      </c>
      <c r="H511" t="s">
        <v>10182</v>
      </c>
      <c r="I511">
        <v>81560</v>
      </c>
      <c r="J511" t="s">
        <v>1734</v>
      </c>
      <c r="K511" t="s">
        <v>1735</v>
      </c>
      <c r="L511" t="s">
        <v>4622</v>
      </c>
      <c r="M511" t="s">
        <v>10183</v>
      </c>
      <c r="N511">
        <v>90000</v>
      </c>
      <c r="O511" t="s">
        <v>9461</v>
      </c>
      <c r="P511" t="s">
        <v>9462</v>
      </c>
      <c r="Q511" t="s">
        <v>10184</v>
      </c>
      <c r="R511">
        <v>5297374896</v>
      </c>
      <c r="S511" t="s">
        <v>13394</v>
      </c>
      <c r="T511"/>
      <c r="V511" s="14">
        <v>46206</v>
      </c>
      <c r="W511" t="s">
        <v>10185</v>
      </c>
      <c r="X511" s="31">
        <v>46206.79483796296</v>
      </c>
      <c r="AN511" s="14">
        <v>46209</v>
      </c>
      <c r="AO511" t="s">
        <v>1087</v>
      </c>
      <c r="AP511" s="31">
        <v>46209.410254629627</v>
      </c>
      <c r="AT511" s="31">
        <v>46209.410254629627</v>
      </c>
      <c r="AU511" s="14">
        <v>46209</v>
      </c>
      <c r="AV511" t="s">
        <v>1087</v>
      </c>
      <c r="AW511" t="s">
        <v>391</v>
      </c>
      <c r="AX511" t="s">
        <v>678</v>
      </c>
      <c r="AY511" s="14">
        <v>46209</v>
      </c>
      <c r="AZ511" t="s">
        <v>1088</v>
      </c>
      <c r="BA511" s="31">
        <v>46209.571863425925</v>
      </c>
      <c r="BB511" s="14">
        <v>46209</v>
      </c>
      <c r="BC511" t="s">
        <v>933</v>
      </c>
      <c r="BD511" s="31">
        <v>46209.582395833335</v>
      </c>
      <c r="BE511" s="14">
        <v>46209</v>
      </c>
      <c r="BF511" t="s">
        <v>5362</v>
      </c>
      <c r="BG511" s="31">
        <v>46209.625520833331</v>
      </c>
      <c r="BH511" s="14">
        <v>46209</v>
      </c>
      <c r="BI511" t="s">
        <v>1028</v>
      </c>
      <c r="BJ511" s="31">
        <v>46209.64912037037</v>
      </c>
      <c r="BK511" s="14">
        <v>46209</v>
      </c>
      <c r="BL511" t="s">
        <v>1028</v>
      </c>
      <c r="BM511" s="31">
        <v>46209.651516203703</v>
      </c>
      <c r="BZ511" s="14">
        <v>46209</v>
      </c>
      <c r="CA511" t="s">
        <v>1028</v>
      </c>
      <c r="CB511" s="31">
        <v>46209.660486111112</v>
      </c>
      <c r="CC511" s="14">
        <v>46209</v>
      </c>
      <c r="CD511" t="s">
        <v>938</v>
      </c>
      <c r="CE511" s="31">
        <v>46209.67496527778</v>
      </c>
      <c r="CI511" s="14">
        <v>46209</v>
      </c>
      <c r="CJ511" t="s">
        <v>1088</v>
      </c>
      <c r="CK511" s="31">
        <v>46209.817233796297</v>
      </c>
      <c r="CP511" t="str">
        <f>VLOOKUP(A511,Sheet1!$A$2:$E$221,2,0)</f>
        <v>East Zone</v>
      </c>
    </row>
    <row r="512" spans="1:94" x14ac:dyDescent="0.35">
      <c r="A512" t="s">
        <v>5619</v>
      </c>
      <c r="B512">
        <v>275</v>
      </c>
      <c r="C512" t="s">
        <v>9332</v>
      </c>
      <c r="D512" t="s">
        <v>678</v>
      </c>
      <c r="E512" t="s">
        <v>390</v>
      </c>
      <c r="F512" t="s">
        <v>391</v>
      </c>
      <c r="G512" t="s">
        <v>135</v>
      </c>
      <c r="H512" t="s">
        <v>12098</v>
      </c>
      <c r="I512">
        <v>91417</v>
      </c>
      <c r="J512" t="s">
        <v>2548</v>
      </c>
      <c r="K512" t="s">
        <v>2549</v>
      </c>
      <c r="L512" t="s">
        <v>4622</v>
      </c>
      <c r="M512" t="s">
        <v>12099</v>
      </c>
      <c r="N512">
        <v>45000</v>
      </c>
      <c r="O512" t="s">
        <v>1036</v>
      </c>
      <c r="P512" t="s">
        <v>1037</v>
      </c>
      <c r="Q512" t="s">
        <v>12100</v>
      </c>
      <c r="R512">
        <v>1268254890</v>
      </c>
      <c r="S512" t="s">
        <v>13394</v>
      </c>
      <c r="T512"/>
      <c r="V512" s="14">
        <v>46205</v>
      </c>
      <c r="W512" t="s">
        <v>12101</v>
      </c>
      <c r="X512" s="31">
        <v>46205.659189814818</v>
      </c>
      <c r="AN512" s="14">
        <v>46210</v>
      </c>
      <c r="AO512" t="s">
        <v>1088</v>
      </c>
      <c r="AP512" s="31">
        <v>46210.405590277776</v>
      </c>
      <c r="AT512" s="31">
        <v>46210.405590277776</v>
      </c>
      <c r="AU512" s="14">
        <v>46210</v>
      </c>
      <c r="AV512" t="s">
        <v>1088</v>
      </c>
      <c r="AW512" t="s">
        <v>5637</v>
      </c>
      <c r="AX512" t="s">
        <v>677</v>
      </c>
      <c r="AY512" s="14">
        <v>46210</v>
      </c>
      <c r="AZ512" t="s">
        <v>1088</v>
      </c>
      <c r="BA512" s="31">
        <v>46210.409942129627</v>
      </c>
      <c r="BB512" s="14">
        <v>46210</v>
      </c>
      <c r="BC512" t="s">
        <v>933</v>
      </c>
      <c r="BD512" s="31">
        <v>46210.434502314813</v>
      </c>
      <c r="BE512" s="14">
        <v>46210</v>
      </c>
      <c r="BF512" t="s">
        <v>4663</v>
      </c>
      <c r="BG512" s="31">
        <v>46210.496678240743</v>
      </c>
      <c r="BH512" s="14">
        <v>46210</v>
      </c>
      <c r="BI512" t="s">
        <v>973</v>
      </c>
      <c r="BJ512" s="31">
        <v>46210.580706018518</v>
      </c>
      <c r="BK512" s="14">
        <v>46210</v>
      </c>
      <c r="BL512" t="s">
        <v>973</v>
      </c>
      <c r="BM512" s="31">
        <v>46210.585775462961</v>
      </c>
      <c r="BZ512" s="14">
        <v>46210</v>
      </c>
      <c r="CA512" t="s">
        <v>973</v>
      </c>
      <c r="CB512" s="31">
        <v>46210.592777777776</v>
      </c>
      <c r="CC512" s="14">
        <v>46210</v>
      </c>
      <c r="CD512" t="s">
        <v>2404</v>
      </c>
      <c r="CE512" s="31">
        <v>46210.60292824074</v>
      </c>
      <c r="CI512" s="14">
        <v>46210</v>
      </c>
      <c r="CJ512" t="s">
        <v>1088</v>
      </c>
      <c r="CK512" s="31">
        <v>46210.727175925924</v>
      </c>
      <c r="CP512" t="str">
        <f>VLOOKUP(A512,Sheet1!$A$2:$E$221,2,0)</f>
        <v>East Zone</v>
      </c>
    </row>
    <row r="513" spans="1:94" x14ac:dyDescent="0.35">
      <c r="A513" t="s">
        <v>5619</v>
      </c>
      <c r="B513">
        <v>275</v>
      </c>
      <c r="C513" t="s">
        <v>9332</v>
      </c>
      <c r="D513" t="s">
        <v>678</v>
      </c>
      <c r="E513" t="s">
        <v>390</v>
      </c>
      <c r="F513" t="s">
        <v>391</v>
      </c>
      <c r="G513" t="s">
        <v>135</v>
      </c>
      <c r="H513" t="s">
        <v>5620</v>
      </c>
      <c r="I513">
        <v>98406</v>
      </c>
      <c r="J513" t="s">
        <v>3791</v>
      </c>
      <c r="K513" t="s">
        <v>3792</v>
      </c>
      <c r="L513" t="s">
        <v>4622</v>
      </c>
      <c r="M513" t="s">
        <v>5621</v>
      </c>
      <c r="N513">
        <v>45000</v>
      </c>
      <c r="O513" t="s">
        <v>1036</v>
      </c>
      <c r="P513" t="s">
        <v>1037</v>
      </c>
      <c r="Q513" t="s">
        <v>980</v>
      </c>
      <c r="R513">
        <v>1770667721</v>
      </c>
      <c r="S513" t="s">
        <v>13394</v>
      </c>
      <c r="T513"/>
      <c r="V513" s="14">
        <v>46203</v>
      </c>
      <c r="W513" t="s">
        <v>5622</v>
      </c>
      <c r="X513" s="31">
        <v>46203.835428240738</v>
      </c>
      <c r="AN513" s="14">
        <v>46204</v>
      </c>
      <c r="AO513" t="s">
        <v>1087</v>
      </c>
      <c r="AP513" s="31">
        <v>46204.429861111108</v>
      </c>
      <c r="AT513" s="31">
        <v>46204.429861111108</v>
      </c>
      <c r="AU513" s="14">
        <v>46204</v>
      </c>
      <c r="AV513" t="s">
        <v>1087</v>
      </c>
      <c r="AW513" t="s">
        <v>391</v>
      </c>
      <c r="AX513" t="s">
        <v>678</v>
      </c>
      <c r="AY513" s="14">
        <v>46204</v>
      </c>
      <c r="AZ513" t="s">
        <v>1088</v>
      </c>
      <c r="BA513" s="31">
        <v>46204.480057870373</v>
      </c>
      <c r="BB513" s="14">
        <v>46204</v>
      </c>
      <c r="BC513" t="s">
        <v>933</v>
      </c>
      <c r="BD513" s="31">
        <v>46204.484293981484</v>
      </c>
      <c r="BE513" s="14">
        <v>46204</v>
      </c>
      <c r="BF513" t="s">
        <v>4969</v>
      </c>
      <c r="BG513" s="31">
        <v>46204.497569444444</v>
      </c>
      <c r="BH513" s="14">
        <v>46204</v>
      </c>
      <c r="BI513" t="s">
        <v>943</v>
      </c>
      <c r="BJ513" s="31">
        <v>46204.602025462962</v>
      </c>
      <c r="BK513" s="14">
        <v>46204</v>
      </c>
      <c r="BL513" t="s">
        <v>943</v>
      </c>
      <c r="BM513" s="31">
        <v>46204.608680555553</v>
      </c>
      <c r="BZ513" s="14">
        <v>46204</v>
      </c>
      <c r="CA513" t="s">
        <v>943</v>
      </c>
      <c r="CB513" s="31">
        <v>46204.615416666667</v>
      </c>
      <c r="CC513" s="14">
        <v>46204</v>
      </c>
      <c r="CD513" t="s">
        <v>938</v>
      </c>
      <c r="CE513" s="31">
        <v>46204.628009259257</v>
      </c>
      <c r="CI513" s="14">
        <v>46204</v>
      </c>
      <c r="CJ513" t="s">
        <v>1088</v>
      </c>
      <c r="CK513" s="31">
        <v>46204.87023148148</v>
      </c>
      <c r="CP513" t="str">
        <f>VLOOKUP(A513,Sheet1!$A$2:$E$221,2,0)</f>
        <v>East Zone</v>
      </c>
    </row>
    <row r="514" spans="1:94" x14ac:dyDescent="0.35">
      <c r="A514" t="s">
        <v>5619</v>
      </c>
      <c r="B514">
        <v>275</v>
      </c>
      <c r="C514" t="s">
        <v>9332</v>
      </c>
      <c r="D514" t="s">
        <v>678</v>
      </c>
      <c r="E514" t="s">
        <v>390</v>
      </c>
      <c r="F514" t="s">
        <v>391</v>
      </c>
      <c r="G514" t="s">
        <v>135</v>
      </c>
      <c r="H514" t="s">
        <v>10186</v>
      </c>
      <c r="I514">
        <v>106839</v>
      </c>
      <c r="J514" t="s">
        <v>1734</v>
      </c>
      <c r="K514" t="s">
        <v>1735</v>
      </c>
      <c r="L514" t="s">
        <v>4622</v>
      </c>
      <c r="M514" t="s">
        <v>10187</v>
      </c>
      <c r="N514">
        <v>90000</v>
      </c>
      <c r="O514" t="s">
        <v>1032</v>
      </c>
      <c r="P514" t="s">
        <v>1033</v>
      </c>
      <c r="Q514" t="s">
        <v>10188</v>
      </c>
      <c r="R514">
        <v>2293159623</v>
      </c>
      <c r="S514" t="s">
        <v>13394</v>
      </c>
      <c r="T514"/>
      <c r="V514" s="14">
        <v>46207</v>
      </c>
      <c r="W514" t="s">
        <v>10185</v>
      </c>
      <c r="X514" s="31">
        <v>46207.42869212963</v>
      </c>
      <c r="AN514" s="14">
        <v>46209</v>
      </c>
      <c r="AO514" t="s">
        <v>1087</v>
      </c>
      <c r="AP514" s="31">
        <v>46209.66034722222</v>
      </c>
      <c r="AT514" s="31">
        <v>46209.66034722222</v>
      </c>
      <c r="AU514" s="14">
        <v>46209</v>
      </c>
      <c r="AV514" t="s">
        <v>1087</v>
      </c>
      <c r="AW514" t="s">
        <v>391</v>
      </c>
      <c r="AX514" t="s">
        <v>678</v>
      </c>
      <c r="AY514" s="14">
        <v>46210</v>
      </c>
      <c r="AZ514" t="s">
        <v>1088</v>
      </c>
      <c r="BA514" s="31">
        <v>46210.427662037036</v>
      </c>
      <c r="BB514" s="14">
        <v>46210</v>
      </c>
      <c r="BC514" t="s">
        <v>933</v>
      </c>
      <c r="BD514" s="31">
        <v>46210.434513888889</v>
      </c>
      <c r="BE514" s="14">
        <v>46210</v>
      </c>
      <c r="BF514" t="s">
        <v>4663</v>
      </c>
      <c r="BG514" s="31">
        <v>46210.492083333331</v>
      </c>
      <c r="BH514" s="14">
        <v>46210</v>
      </c>
      <c r="BI514" t="s">
        <v>972</v>
      </c>
      <c r="BJ514" s="31">
        <v>46210.510081018518</v>
      </c>
      <c r="BK514" s="14">
        <v>46210</v>
      </c>
      <c r="BL514" t="s">
        <v>972</v>
      </c>
      <c r="BM514" s="31">
        <v>46210.513148148151</v>
      </c>
      <c r="BZ514" s="14">
        <v>46210</v>
      </c>
      <c r="CA514" t="s">
        <v>972</v>
      </c>
      <c r="CB514" s="31">
        <v>46210.521053240744</v>
      </c>
      <c r="CC514" s="14">
        <v>46210</v>
      </c>
      <c r="CD514" t="s">
        <v>944</v>
      </c>
      <c r="CE514" s="31">
        <v>46210.529583333337</v>
      </c>
      <c r="CI514" s="14">
        <v>46210</v>
      </c>
      <c r="CJ514" t="s">
        <v>1088</v>
      </c>
      <c r="CK514" s="31">
        <v>46210.617789351854</v>
      </c>
      <c r="CP514" t="str">
        <f>VLOOKUP(A514,Sheet1!$A$2:$E$221,2,0)</f>
        <v>East Zone</v>
      </c>
    </row>
    <row r="515" spans="1:94" x14ac:dyDescent="0.35">
      <c r="A515" t="s">
        <v>5619</v>
      </c>
      <c r="B515">
        <v>275</v>
      </c>
      <c r="C515" t="s">
        <v>9332</v>
      </c>
      <c r="D515" t="s">
        <v>678</v>
      </c>
      <c r="E515" t="s">
        <v>390</v>
      </c>
      <c r="F515" t="s">
        <v>391</v>
      </c>
      <c r="G515" t="s">
        <v>135</v>
      </c>
      <c r="H515" t="s">
        <v>2552</v>
      </c>
      <c r="I515">
        <v>125387</v>
      </c>
      <c r="J515" t="s">
        <v>2538</v>
      </c>
      <c r="K515" t="s">
        <v>2539</v>
      </c>
      <c r="L515" t="s">
        <v>4622</v>
      </c>
      <c r="M515" t="s">
        <v>5623</v>
      </c>
      <c r="N515">
        <v>45000</v>
      </c>
      <c r="O515" t="s">
        <v>10081</v>
      </c>
      <c r="P515" t="s">
        <v>10082</v>
      </c>
      <c r="Q515" t="s">
        <v>5624</v>
      </c>
      <c r="R515">
        <v>5310376745</v>
      </c>
      <c r="S515" t="s">
        <v>13394</v>
      </c>
      <c r="T515"/>
      <c r="V515" s="14">
        <v>46205</v>
      </c>
      <c r="W515" t="s">
        <v>5625</v>
      </c>
      <c r="X515" s="31">
        <v>46205.688761574071</v>
      </c>
      <c r="AN515" s="14">
        <v>46206</v>
      </c>
      <c r="AO515" t="s">
        <v>1087</v>
      </c>
      <c r="AP515" s="31">
        <v>46206.395312499997</v>
      </c>
      <c r="AT515" s="31">
        <v>46206.395312499997</v>
      </c>
      <c r="AU515" s="14">
        <v>46206</v>
      </c>
      <c r="AV515" t="s">
        <v>1087</v>
      </c>
      <c r="AW515" t="s">
        <v>391</v>
      </c>
      <c r="AX515" t="s">
        <v>678</v>
      </c>
      <c r="AY515" s="14">
        <v>46206</v>
      </c>
      <c r="AZ515" t="s">
        <v>1088</v>
      </c>
      <c r="BA515" s="31">
        <v>46206.641076388885</v>
      </c>
      <c r="BB515" s="14">
        <v>46206</v>
      </c>
      <c r="BC515" t="s">
        <v>933</v>
      </c>
      <c r="BD515" s="31">
        <v>46206.647013888891</v>
      </c>
      <c r="BE515" s="14">
        <v>46206</v>
      </c>
      <c r="BF515" t="s">
        <v>4657</v>
      </c>
      <c r="BG515" s="31">
        <v>46206.683599537035</v>
      </c>
      <c r="BH515" s="14">
        <v>46206</v>
      </c>
      <c r="BI515" t="s">
        <v>1028</v>
      </c>
      <c r="BJ515" s="31">
        <v>46206.743738425925</v>
      </c>
      <c r="BK515" s="14">
        <v>46206</v>
      </c>
      <c r="BL515" t="s">
        <v>1028</v>
      </c>
      <c r="BM515" s="31">
        <v>46206.744537037041</v>
      </c>
      <c r="BZ515" s="14">
        <v>46206</v>
      </c>
      <c r="CA515" t="s">
        <v>1028</v>
      </c>
      <c r="CB515" s="31">
        <v>46206.754513888889</v>
      </c>
      <c r="CC515" s="14">
        <v>46209</v>
      </c>
      <c r="CD515" t="s">
        <v>944</v>
      </c>
      <c r="CE515" s="31">
        <v>46209.757222222222</v>
      </c>
      <c r="CI515" s="14">
        <v>46209</v>
      </c>
      <c r="CJ515" t="s">
        <v>1088</v>
      </c>
      <c r="CK515" s="31">
        <v>46209.771319444444</v>
      </c>
      <c r="CP515" t="str">
        <f>VLOOKUP(A515,Sheet1!$A$2:$E$221,2,0)</f>
        <v>East Zone</v>
      </c>
    </row>
    <row r="516" spans="1:94" x14ac:dyDescent="0.35">
      <c r="A516" t="s">
        <v>5619</v>
      </c>
      <c r="B516">
        <v>275</v>
      </c>
      <c r="C516" t="s">
        <v>9332</v>
      </c>
      <c r="D516" t="s">
        <v>678</v>
      </c>
      <c r="E516" t="s">
        <v>390</v>
      </c>
      <c r="F516" t="s">
        <v>391</v>
      </c>
      <c r="G516" t="s">
        <v>135</v>
      </c>
      <c r="H516" t="s">
        <v>5626</v>
      </c>
      <c r="I516">
        <v>198680</v>
      </c>
      <c r="J516" t="s">
        <v>1089</v>
      </c>
      <c r="K516" t="s">
        <v>1090</v>
      </c>
      <c r="L516" t="s">
        <v>4622</v>
      </c>
      <c r="M516" t="s">
        <v>5627</v>
      </c>
      <c r="N516">
        <v>50000</v>
      </c>
      <c r="O516" t="s">
        <v>1134</v>
      </c>
      <c r="P516" t="s">
        <v>1135</v>
      </c>
      <c r="Q516" t="s">
        <v>5628</v>
      </c>
      <c r="R516">
        <v>7045211908</v>
      </c>
      <c r="S516" t="s">
        <v>683</v>
      </c>
      <c r="T516" t="s">
        <v>13305</v>
      </c>
      <c r="U516" s="1">
        <v>46206</v>
      </c>
      <c r="V516" s="14">
        <v>46206</v>
      </c>
      <c r="W516" t="s">
        <v>5629</v>
      </c>
      <c r="X516" s="31">
        <v>46206.436539351853</v>
      </c>
      <c r="AN516" s="14">
        <v>46206</v>
      </c>
      <c r="AO516" t="s">
        <v>1087</v>
      </c>
      <c r="AP516" s="31">
        <v>46206.507349537038</v>
      </c>
      <c r="AT516" s="31">
        <v>46206.507349537038</v>
      </c>
      <c r="AU516" s="14">
        <v>46206</v>
      </c>
      <c r="AV516" t="s">
        <v>1087</v>
      </c>
      <c r="AW516" t="s">
        <v>391</v>
      </c>
      <c r="AX516" t="s">
        <v>678</v>
      </c>
      <c r="AY516" s="14">
        <v>46206</v>
      </c>
      <c r="AZ516" t="s">
        <v>5629</v>
      </c>
      <c r="BA516" s="31">
        <v>46206.524502314816</v>
      </c>
      <c r="BB516" s="14">
        <v>46206</v>
      </c>
      <c r="BC516" t="s">
        <v>933</v>
      </c>
      <c r="BD516" s="31">
        <v>46206.533229166664</v>
      </c>
      <c r="BE516" s="14">
        <v>46206</v>
      </c>
      <c r="BF516" t="s">
        <v>4633</v>
      </c>
      <c r="BG516" s="31">
        <v>46206.610567129632</v>
      </c>
      <c r="BH516" s="14">
        <v>46206</v>
      </c>
      <c r="BI516" t="s">
        <v>943</v>
      </c>
      <c r="BJ516" s="31">
        <v>46206.6403125</v>
      </c>
      <c r="BK516" s="14">
        <v>46210</v>
      </c>
      <c r="BL516" t="s">
        <v>972</v>
      </c>
      <c r="BM516" s="31">
        <v>46210.7968287037</v>
      </c>
      <c r="BZ516" s="14">
        <v>46210</v>
      </c>
      <c r="CA516" t="s">
        <v>972</v>
      </c>
      <c r="CB516" s="31">
        <v>46210.799664351849</v>
      </c>
      <c r="CC516" s="14">
        <v>46210</v>
      </c>
      <c r="CD516" t="s">
        <v>944</v>
      </c>
      <c r="CE516" s="31">
        <v>46210.799768518518</v>
      </c>
      <c r="CI516" s="14">
        <v>46210</v>
      </c>
      <c r="CJ516" t="s">
        <v>1088</v>
      </c>
      <c r="CK516" s="31">
        <v>46210.815046296295</v>
      </c>
      <c r="CP516" t="str">
        <f>VLOOKUP(A516,Sheet1!$A$2:$E$221,2,0)</f>
        <v>East Zone</v>
      </c>
    </row>
    <row r="517" spans="1:94" x14ac:dyDescent="0.35">
      <c r="A517" t="s">
        <v>5619</v>
      </c>
      <c r="B517">
        <v>275</v>
      </c>
      <c r="C517" t="s">
        <v>9332</v>
      </c>
      <c r="D517" t="s">
        <v>678</v>
      </c>
      <c r="E517" t="s">
        <v>390</v>
      </c>
      <c r="F517" t="s">
        <v>391</v>
      </c>
      <c r="G517" t="s">
        <v>135</v>
      </c>
      <c r="H517" t="s">
        <v>5630</v>
      </c>
      <c r="I517">
        <v>355221</v>
      </c>
      <c r="J517" t="s">
        <v>3791</v>
      </c>
      <c r="K517" t="s">
        <v>3792</v>
      </c>
      <c r="L517" t="s">
        <v>4622</v>
      </c>
      <c r="M517" t="s">
        <v>5631</v>
      </c>
      <c r="N517">
        <v>40000</v>
      </c>
      <c r="O517" t="s">
        <v>1059</v>
      </c>
      <c r="P517" t="s">
        <v>1060</v>
      </c>
      <c r="Q517" t="s">
        <v>5632</v>
      </c>
      <c r="R517">
        <v>7828000947</v>
      </c>
      <c r="S517" t="s">
        <v>13394</v>
      </c>
      <c r="T517"/>
      <c r="V517" s="14">
        <v>46206</v>
      </c>
      <c r="W517" t="s">
        <v>5622</v>
      </c>
      <c r="X517" s="31">
        <v>46206.627881944441</v>
      </c>
      <c r="AN517" s="14">
        <v>46206</v>
      </c>
      <c r="AO517" t="s">
        <v>1087</v>
      </c>
      <c r="AP517" s="31">
        <v>46206.66510416667</v>
      </c>
      <c r="AT517" s="31">
        <v>46206.66510416667</v>
      </c>
      <c r="AU517" s="14">
        <v>46206</v>
      </c>
      <c r="AV517" t="s">
        <v>1087</v>
      </c>
      <c r="AW517" t="s">
        <v>391</v>
      </c>
      <c r="AX517" t="s">
        <v>678</v>
      </c>
      <c r="AY517" s="14">
        <v>46209</v>
      </c>
      <c r="AZ517" t="s">
        <v>1088</v>
      </c>
      <c r="BA517" s="31">
        <v>46209.570833333331</v>
      </c>
      <c r="BB517" s="14">
        <v>46209</v>
      </c>
      <c r="BC517" t="s">
        <v>933</v>
      </c>
      <c r="BD517" s="31">
        <v>46209.582384259258</v>
      </c>
      <c r="BE517" s="14">
        <v>46209</v>
      </c>
      <c r="BF517" t="s">
        <v>4669</v>
      </c>
      <c r="BG517" s="31">
        <v>46209.633622685185</v>
      </c>
      <c r="BH517" s="14">
        <v>46209</v>
      </c>
      <c r="BI517" t="s">
        <v>943</v>
      </c>
      <c r="BJ517" s="31">
        <v>46209.649456018517</v>
      </c>
      <c r="BK517" s="14">
        <v>46209</v>
      </c>
      <c r="BL517" t="s">
        <v>943</v>
      </c>
      <c r="BM517" s="31">
        <v>46209.658634259256</v>
      </c>
      <c r="BZ517" s="14">
        <v>46209</v>
      </c>
      <c r="CA517" t="s">
        <v>943</v>
      </c>
      <c r="CB517" s="31">
        <v>46209.664710648147</v>
      </c>
      <c r="CC517" s="14">
        <v>46210</v>
      </c>
      <c r="CD517" t="s">
        <v>2404</v>
      </c>
      <c r="CE517" s="31">
        <v>46210.576504629629</v>
      </c>
      <c r="CI517" s="14">
        <v>46210</v>
      </c>
      <c r="CJ517" t="s">
        <v>1088</v>
      </c>
      <c r="CK517" s="31">
        <v>46210.586840277778</v>
      </c>
      <c r="CP517" t="str">
        <f>VLOOKUP(A517,Sheet1!$A$2:$E$221,2,0)</f>
        <v>East Zone</v>
      </c>
    </row>
    <row r="518" spans="1:94" x14ac:dyDescent="0.35">
      <c r="A518" t="s">
        <v>5619</v>
      </c>
      <c r="B518">
        <v>275</v>
      </c>
      <c r="C518" t="s">
        <v>9332</v>
      </c>
      <c r="D518" t="s">
        <v>678</v>
      </c>
      <c r="E518" t="s">
        <v>390</v>
      </c>
      <c r="F518" t="s">
        <v>391</v>
      </c>
      <c r="G518" t="s">
        <v>135</v>
      </c>
      <c r="H518" t="s">
        <v>5633</v>
      </c>
      <c r="I518">
        <v>377177</v>
      </c>
      <c r="J518" t="s">
        <v>1089</v>
      </c>
      <c r="K518" t="s">
        <v>1090</v>
      </c>
      <c r="L518" t="s">
        <v>4622</v>
      </c>
      <c r="M518" t="s">
        <v>5634</v>
      </c>
      <c r="N518">
        <v>45000</v>
      </c>
      <c r="O518" t="s">
        <v>1036</v>
      </c>
      <c r="P518" t="s">
        <v>1037</v>
      </c>
      <c r="Q518" t="s">
        <v>5635</v>
      </c>
      <c r="R518">
        <v>3057381576</v>
      </c>
      <c r="S518" t="s">
        <v>683</v>
      </c>
      <c r="T518" t="s">
        <v>13224</v>
      </c>
      <c r="U518" s="1">
        <v>46205</v>
      </c>
      <c r="V518" s="14">
        <v>46205</v>
      </c>
      <c r="W518" t="s">
        <v>5636</v>
      </c>
      <c r="X518" s="31">
        <v>46205.648668981485</v>
      </c>
      <c r="AN518" s="14">
        <v>46205</v>
      </c>
      <c r="AO518" t="s">
        <v>1088</v>
      </c>
      <c r="AP518" s="31">
        <v>46205.706377314818</v>
      </c>
      <c r="AT518" s="31">
        <v>46205.706377314818</v>
      </c>
      <c r="AU518" s="14">
        <v>46205</v>
      </c>
      <c r="AV518" t="s">
        <v>1088</v>
      </c>
      <c r="AW518" t="s">
        <v>5637</v>
      </c>
      <c r="AX518" t="s">
        <v>677</v>
      </c>
      <c r="AY518" s="14">
        <v>46205</v>
      </c>
      <c r="AZ518" t="s">
        <v>1088</v>
      </c>
      <c r="BA518" s="31">
        <v>46205.70689814815</v>
      </c>
      <c r="BB518" s="14">
        <v>46205</v>
      </c>
      <c r="BC518" t="s">
        <v>933</v>
      </c>
      <c r="BD518" s="31">
        <v>46205.713935185187</v>
      </c>
      <c r="BE518" s="14">
        <v>46205</v>
      </c>
      <c r="BF518" t="s">
        <v>4808</v>
      </c>
      <c r="BG518" s="31">
        <v>46205.723900462966</v>
      </c>
      <c r="BH518" s="14">
        <v>46205</v>
      </c>
      <c r="BI518" t="s">
        <v>943</v>
      </c>
      <c r="BJ518" s="31">
        <v>46205.737951388888</v>
      </c>
      <c r="BK518" s="14">
        <v>46210</v>
      </c>
      <c r="BL518" t="s">
        <v>1028</v>
      </c>
      <c r="BM518" s="31">
        <v>46210.592499999999</v>
      </c>
      <c r="BN518" s="14">
        <v>46205</v>
      </c>
      <c r="BO518" t="s">
        <v>943</v>
      </c>
      <c r="BP518" s="31">
        <v>46205.748773148145</v>
      </c>
      <c r="BZ518" s="14">
        <v>46210</v>
      </c>
      <c r="CA518" t="s">
        <v>1028</v>
      </c>
      <c r="CB518" s="31">
        <v>46210.595902777779</v>
      </c>
      <c r="CC518" s="14">
        <v>46210</v>
      </c>
      <c r="CD518" t="s">
        <v>944</v>
      </c>
      <c r="CE518" s="31">
        <v>46210.60224537037</v>
      </c>
      <c r="CI518" s="14">
        <v>46210</v>
      </c>
      <c r="CJ518" t="s">
        <v>1088</v>
      </c>
      <c r="CK518" s="31">
        <v>46210.785208333335</v>
      </c>
      <c r="CP518" t="str">
        <f>VLOOKUP(A518,Sheet1!$A$2:$E$221,2,0)</f>
        <v>East Zone</v>
      </c>
    </row>
    <row r="519" spans="1:94" x14ac:dyDescent="0.35">
      <c r="A519" t="s">
        <v>5619</v>
      </c>
      <c r="B519">
        <v>275</v>
      </c>
      <c r="C519" t="s">
        <v>9332</v>
      </c>
      <c r="D519" t="s">
        <v>678</v>
      </c>
      <c r="E519" t="s">
        <v>390</v>
      </c>
      <c r="F519" t="s">
        <v>391</v>
      </c>
      <c r="G519" t="s">
        <v>135</v>
      </c>
      <c r="H519" t="s">
        <v>5633</v>
      </c>
      <c r="I519">
        <v>377177</v>
      </c>
      <c r="J519" t="s">
        <v>1089</v>
      </c>
      <c r="K519" t="s">
        <v>1090</v>
      </c>
      <c r="L519" t="s">
        <v>4622</v>
      </c>
      <c r="M519" t="s">
        <v>5638</v>
      </c>
      <c r="N519">
        <v>45000</v>
      </c>
      <c r="O519" t="s">
        <v>1036</v>
      </c>
      <c r="P519" t="s">
        <v>1037</v>
      </c>
      <c r="Q519" t="s">
        <v>5635</v>
      </c>
      <c r="R519">
        <v>3057381576</v>
      </c>
      <c r="S519" t="s">
        <v>683</v>
      </c>
      <c r="T519" t="s">
        <v>13224</v>
      </c>
      <c r="U519" s="1">
        <v>46205</v>
      </c>
      <c r="V519" s="14">
        <v>46202</v>
      </c>
      <c r="W519" t="s">
        <v>5636</v>
      </c>
      <c r="X519" s="31">
        <v>46202.529351851852</v>
      </c>
      <c r="AN519" s="14">
        <v>46204</v>
      </c>
      <c r="AO519" t="s">
        <v>1087</v>
      </c>
      <c r="AP519" s="31">
        <v>46204.471053240741</v>
      </c>
      <c r="AT519" s="31">
        <v>46204.471053240741</v>
      </c>
      <c r="AU519" s="14">
        <v>46204</v>
      </c>
      <c r="AV519" t="s">
        <v>1087</v>
      </c>
      <c r="AW519" t="s">
        <v>391</v>
      </c>
      <c r="AX519" t="s">
        <v>678</v>
      </c>
      <c r="AY519" s="14">
        <v>46204</v>
      </c>
      <c r="AZ519" t="s">
        <v>1088</v>
      </c>
      <c r="BA519" s="31">
        <v>46204.489016203705</v>
      </c>
      <c r="BB519" s="14">
        <v>46204</v>
      </c>
      <c r="BC519" t="s">
        <v>933</v>
      </c>
      <c r="BD519" s="31">
        <v>46204.496122685188</v>
      </c>
      <c r="BE519" s="14">
        <v>46204</v>
      </c>
      <c r="BF519" t="s">
        <v>4701</v>
      </c>
      <c r="BG519" s="31">
        <v>46204.506342592591</v>
      </c>
      <c r="BH519" s="14">
        <v>46204</v>
      </c>
      <c r="BI519" t="s">
        <v>943</v>
      </c>
      <c r="BJ519" s="31">
        <v>46204.601921296293</v>
      </c>
      <c r="BK519" s="14">
        <v>46204</v>
      </c>
      <c r="BL519" t="s">
        <v>937</v>
      </c>
      <c r="BM519" s="31">
        <v>46204.828946759262</v>
      </c>
      <c r="BN519" s="14">
        <v>46204</v>
      </c>
      <c r="BO519" t="s">
        <v>943</v>
      </c>
      <c r="BP519" s="31">
        <v>46204.610347222224</v>
      </c>
      <c r="BZ519" s="14">
        <v>46204</v>
      </c>
      <c r="CA519" t="s">
        <v>937</v>
      </c>
      <c r="CB519" s="31">
        <v>46204.841226851851</v>
      </c>
      <c r="CP519" t="str">
        <f>VLOOKUP(A519,Sheet1!$A$2:$E$221,2,0)</f>
        <v>East Zone</v>
      </c>
    </row>
    <row r="520" spans="1:94" x14ac:dyDescent="0.35">
      <c r="A520" t="s">
        <v>5619</v>
      </c>
      <c r="B520">
        <v>275</v>
      </c>
      <c r="C520" t="s">
        <v>9332</v>
      </c>
      <c r="D520" t="s">
        <v>678</v>
      </c>
      <c r="E520" t="s">
        <v>390</v>
      </c>
      <c r="F520" t="s">
        <v>391</v>
      </c>
      <c r="G520" t="s">
        <v>135</v>
      </c>
      <c r="H520" t="s">
        <v>5633</v>
      </c>
      <c r="I520">
        <v>377177</v>
      </c>
      <c r="J520" t="s">
        <v>1089</v>
      </c>
      <c r="K520" t="s">
        <v>1090</v>
      </c>
      <c r="L520" t="s">
        <v>4622</v>
      </c>
      <c r="M520" t="s">
        <v>5638</v>
      </c>
      <c r="N520">
        <v>45000</v>
      </c>
      <c r="O520" t="s">
        <v>1036</v>
      </c>
      <c r="P520" t="s">
        <v>1037</v>
      </c>
      <c r="Q520" t="s">
        <v>5639</v>
      </c>
      <c r="R520">
        <v>9584618833</v>
      </c>
      <c r="S520" t="s">
        <v>13394</v>
      </c>
      <c r="T520"/>
      <c r="V520" s="14">
        <v>46202</v>
      </c>
      <c r="W520" t="s">
        <v>5636</v>
      </c>
      <c r="X520" s="31">
        <v>46202.529317129629</v>
      </c>
      <c r="AN520" s="14">
        <v>46204</v>
      </c>
      <c r="AO520" t="s">
        <v>1087</v>
      </c>
      <c r="AP520" s="31">
        <v>46204.471030092594</v>
      </c>
      <c r="AT520" s="31">
        <v>46204.471030092594</v>
      </c>
      <c r="AU520" s="14">
        <v>46204</v>
      </c>
      <c r="AV520" t="s">
        <v>1087</v>
      </c>
      <c r="AW520" t="s">
        <v>391</v>
      </c>
      <c r="AX520" t="s">
        <v>678</v>
      </c>
      <c r="AY520" s="14">
        <v>46204</v>
      </c>
      <c r="AZ520" t="s">
        <v>1088</v>
      </c>
      <c r="BA520" s="31">
        <v>46204.488981481481</v>
      </c>
      <c r="BB520" s="14">
        <v>46204</v>
      </c>
      <c r="BC520" t="s">
        <v>933</v>
      </c>
      <c r="BD520" s="31">
        <v>46204.496122685188</v>
      </c>
      <c r="BE520" s="14">
        <v>46204</v>
      </c>
      <c r="BF520" t="s">
        <v>4701</v>
      </c>
      <c r="BG520" s="31">
        <v>46204.506331018521</v>
      </c>
      <c r="BH520" s="14">
        <v>46204</v>
      </c>
      <c r="BI520" t="s">
        <v>943</v>
      </c>
      <c r="BJ520" s="31">
        <v>46204.601909722223</v>
      </c>
      <c r="BK520" s="14">
        <v>46204</v>
      </c>
      <c r="BL520" t="s">
        <v>943</v>
      </c>
      <c r="BM520" s="31">
        <v>46204.610486111109</v>
      </c>
      <c r="BN520" s="14">
        <v>46204</v>
      </c>
      <c r="BO520" t="s">
        <v>943</v>
      </c>
      <c r="BP520" s="31">
        <v>46204.610335648147</v>
      </c>
      <c r="BZ520" s="14">
        <v>46204</v>
      </c>
      <c r="CA520" t="s">
        <v>943</v>
      </c>
      <c r="CB520" s="31">
        <v>46204.615671296298</v>
      </c>
      <c r="CC520" s="14">
        <v>46204</v>
      </c>
      <c r="CD520" t="s">
        <v>938</v>
      </c>
      <c r="CE520" s="31">
        <v>46204.628159722219</v>
      </c>
      <c r="CI520" s="14">
        <v>46204</v>
      </c>
      <c r="CJ520" t="s">
        <v>1088</v>
      </c>
      <c r="CK520" s="31">
        <v>46204.835694444446</v>
      </c>
      <c r="CP520" t="str">
        <f>VLOOKUP(A520,Sheet1!$A$2:$E$221,2,0)</f>
        <v>East Zone</v>
      </c>
    </row>
    <row r="521" spans="1:94" x14ac:dyDescent="0.35">
      <c r="A521" t="s">
        <v>5619</v>
      </c>
      <c r="B521">
        <v>275</v>
      </c>
      <c r="C521" t="s">
        <v>9332</v>
      </c>
      <c r="D521" t="s">
        <v>678</v>
      </c>
      <c r="E521" t="s">
        <v>390</v>
      </c>
      <c r="F521" t="s">
        <v>391</v>
      </c>
      <c r="G521" t="s">
        <v>135</v>
      </c>
      <c r="H521" t="s">
        <v>3789</v>
      </c>
      <c r="I521">
        <v>717356</v>
      </c>
      <c r="J521" t="s">
        <v>3791</v>
      </c>
      <c r="K521" t="s">
        <v>3792</v>
      </c>
      <c r="L521" t="s">
        <v>4622</v>
      </c>
      <c r="M521" t="s">
        <v>5640</v>
      </c>
      <c r="N521">
        <v>60000</v>
      </c>
      <c r="O521" t="s">
        <v>1038</v>
      </c>
      <c r="P521" t="s">
        <v>1039</v>
      </c>
      <c r="Q521" t="s">
        <v>3790</v>
      </c>
      <c r="R521">
        <v>3769046910</v>
      </c>
      <c r="S521" t="s">
        <v>13394</v>
      </c>
      <c r="T521"/>
      <c r="V521" s="14">
        <v>46204</v>
      </c>
      <c r="W521" t="s">
        <v>5622</v>
      </c>
      <c r="X521" s="31">
        <v>46204.497245370374</v>
      </c>
      <c r="AN521" s="14">
        <v>46204</v>
      </c>
      <c r="AO521" t="s">
        <v>1087</v>
      </c>
      <c r="AP521" s="31">
        <v>46204.52380787037</v>
      </c>
      <c r="AT521" s="31">
        <v>46204.52380787037</v>
      </c>
      <c r="AU521" s="14">
        <v>46204</v>
      </c>
      <c r="AV521" t="s">
        <v>1087</v>
      </c>
      <c r="AW521" t="s">
        <v>391</v>
      </c>
      <c r="AX521" t="s">
        <v>678</v>
      </c>
      <c r="AY521" s="14">
        <v>46204</v>
      </c>
      <c r="AZ521" t="s">
        <v>1088</v>
      </c>
      <c r="BA521" s="31">
        <v>46204.538182870368</v>
      </c>
      <c r="BB521" s="14">
        <v>46204</v>
      </c>
      <c r="BC521" t="s">
        <v>933</v>
      </c>
      <c r="BD521" s="31">
        <v>46204.56449074074</v>
      </c>
      <c r="BE521" s="14">
        <v>46204</v>
      </c>
      <c r="BF521" t="s">
        <v>4643</v>
      </c>
      <c r="BG521" s="31">
        <v>46204.613449074073</v>
      </c>
      <c r="BH521" s="14">
        <v>46204</v>
      </c>
      <c r="BI521" t="s">
        <v>1028</v>
      </c>
      <c r="BJ521" s="31">
        <v>46204.66746527778</v>
      </c>
      <c r="BK521" s="14">
        <v>46204</v>
      </c>
      <c r="BL521" t="s">
        <v>1028</v>
      </c>
      <c r="BM521" s="31">
        <v>46204.7344212963</v>
      </c>
      <c r="BN521" s="14">
        <v>46204</v>
      </c>
      <c r="BO521" t="s">
        <v>1028</v>
      </c>
      <c r="BP521" s="31">
        <v>46204.669583333336</v>
      </c>
      <c r="BZ521" s="14">
        <v>46204</v>
      </c>
      <c r="CA521" t="s">
        <v>1028</v>
      </c>
      <c r="CB521" s="31">
        <v>46204.741481481484</v>
      </c>
      <c r="CC521" s="14">
        <v>46204</v>
      </c>
      <c r="CD521" t="s">
        <v>944</v>
      </c>
      <c r="CE521" s="31">
        <v>46204.756307870368</v>
      </c>
      <c r="CI521" s="14">
        <v>46205</v>
      </c>
      <c r="CJ521" t="s">
        <v>1088</v>
      </c>
      <c r="CK521" s="31">
        <v>46205.348576388889</v>
      </c>
      <c r="CP521" t="str">
        <f>VLOOKUP(A521,Sheet1!$A$2:$E$221,2,0)</f>
        <v>East Zone</v>
      </c>
    </row>
    <row r="522" spans="1:94" x14ac:dyDescent="0.35">
      <c r="A522" t="s">
        <v>5641</v>
      </c>
      <c r="B522">
        <v>301</v>
      </c>
      <c r="C522" t="s">
        <v>9332</v>
      </c>
      <c r="D522" t="s">
        <v>678</v>
      </c>
      <c r="E522" t="s">
        <v>373</v>
      </c>
      <c r="F522" t="s">
        <v>374</v>
      </c>
      <c r="G522" t="s">
        <v>358</v>
      </c>
      <c r="H522" t="s">
        <v>5642</v>
      </c>
      <c r="I522">
        <v>208865</v>
      </c>
      <c r="J522" t="s">
        <v>5643</v>
      </c>
      <c r="K522" t="s">
        <v>5644</v>
      </c>
      <c r="L522" t="s">
        <v>4622</v>
      </c>
      <c r="M522" t="s">
        <v>5645</v>
      </c>
      <c r="N522">
        <v>45000</v>
      </c>
      <c r="O522" t="s">
        <v>4630</v>
      </c>
      <c r="P522" t="s">
        <v>4631</v>
      </c>
      <c r="Q522" t="s">
        <v>5646</v>
      </c>
      <c r="R522">
        <v>6288127233</v>
      </c>
      <c r="S522" t="s">
        <v>13394</v>
      </c>
      <c r="T522"/>
      <c r="V522" s="14">
        <v>46205</v>
      </c>
      <c r="W522" t="s">
        <v>5647</v>
      </c>
      <c r="X522" s="31">
        <v>46205.469259259262</v>
      </c>
      <c r="AN522" s="14">
        <v>46205</v>
      </c>
      <c r="AO522" t="s">
        <v>1091</v>
      </c>
      <c r="AP522" s="31">
        <v>46205.50341435185</v>
      </c>
      <c r="AT522" s="31">
        <v>46205.50341435185</v>
      </c>
      <c r="AU522" s="14">
        <v>46205</v>
      </c>
      <c r="AV522" t="s">
        <v>1091</v>
      </c>
      <c r="AW522" t="s">
        <v>374</v>
      </c>
      <c r="AX522" t="s">
        <v>678</v>
      </c>
      <c r="AY522" s="14">
        <v>46205</v>
      </c>
      <c r="AZ522" t="s">
        <v>5647</v>
      </c>
      <c r="BA522" s="31">
        <v>46205.506192129629</v>
      </c>
      <c r="BB522" s="14">
        <v>46205</v>
      </c>
      <c r="BC522" t="s">
        <v>933</v>
      </c>
      <c r="BD522" s="31">
        <v>46205.510983796295</v>
      </c>
      <c r="BE522" s="14">
        <v>46205</v>
      </c>
      <c r="BF522" t="s">
        <v>4701</v>
      </c>
      <c r="BG522" s="31">
        <v>46205.520196759258</v>
      </c>
      <c r="BH522" s="14">
        <v>46205</v>
      </c>
      <c r="BI522" t="s">
        <v>943</v>
      </c>
      <c r="BJ522" s="31">
        <v>46205.591134259259</v>
      </c>
      <c r="BK522" s="14">
        <v>46205</v>
      </c>
      <c r="BL522" t="s">
        <v>943</v>
      </c>
      <c r="BM522" s="31">
        <v>46205.593356481484</v>
      </c>
      <c r="BZ522" s="14">
        <v>46205</v>
      </c>
      <c r="CA522" t="s">
        <v>943</v>
      </c>
      <c r="CB522" s="31">
        <v>46205.600902777776</v>
      </c>
      <c r="CC522" s="14">
        <v>46205</v>
      </c>
      <c r="CD522" t="s">
        <v>944</v>
      </c>
      <c r="CE522" s="31">
        <v>46205.603912037041</v>
      </c>
      <c r="CI522" s="14">
        <v>46205</v>
      </c>
      <c r="CJ522" t="s">
        <v>1093</v>
      </c>
      <c r="CK522" s="31">
        <v>46205.631342592591</v>
      </c>
      <c r="CP522" t="str">
        <f>VLOOKUP(A522,Sheet1!$A$2:$E$221,2,0)</f>
        <v>East Zone</v>
      </c>
    </row>
    <row r="523" spans="1:94" x14ac:dyDescent="0.35">
      <c r="A523" t="s">
        <v>5641</v>
      </c>
      <c r="B523">
        <v>301</v>
      </c>
      <c r="C523" t="s">
        <v>9332</v>
      </c>
      <c r="D523" t="s">
        <v>678</v>
      </c>
      <c r="E523" t="s">
        <v>373</v>
      </c>
      <c r="F523" t="s">
        <v>374</v>
      </c>
      <c r="G523" t="s">
        <v>358</v>
      </c>
      <c r="H523" t="s">
        <v>5648</v>
      </c>
      <c r="I523">
        <v>223397</v>
      </c>
      <c r="J523" t="s">
        <v>5649</v>
      </c>
      <c r="K523" t="s">
        <v>5650</v>
      </c>
      <c r="L523" t="s">
        <v>4622</v>
      </c>
      <c r="M523" t="s">
        <v>5651</v>
      </c>
      <c r="N523">
        <v>80000</v>
      </c>
      <c r="O523" t="s">
        <v>1067</v>
      </c>
      <c r="P523" t="s">
        <v>1068</v>
      </c>
      <c r="Q523" t="s">
        <v>4280</v>
      </c>
      <c r="R523">
        <v>8907539885</v>
      </c>
      <c r="S523" t="s">
        <v>13394</v>
      </c>
      <c r="T523"/>
      <c r="V523" s="14">
        <v>46204</v>
      </c>
      <c r="W523" t="s">
        <v>5652</v>
      </c>
      <c r="X523" s="31">
        <v>46204.447997685187</v>
      </c>
      <c r="AN523" s="14">
        <v>46206</v>
      </c>
      <c r="AO523" t="s">
        <v>1091</v>
      </c>
      <c r="AP523" s="31">
        <v>46206.400740740741</v>
      </c>
      <c r="AT523" s="31">
        <v>46206.400740740741</v>
      </c>
      <c r="AU523" s="14">
        <v>46206</v>
      </c>
      <c r="AV523" t="s">
        <v>1091</v>
      </c>
      <c r="AW523" t="s">
        <v>374</v>
      </c>
      <c r="AX523" t="s">
        <v>678</v>
      </c>
      <c r="AY523" s="14">
        <v>46206</v>
      </c>
      <c r="AZ523" t="s">
        <v>5652</v>
      </c>
      <c r="BA523" s="31">
        <v>46206.408032407409</v>
      </c>
      <c r="BB523" s="14">
        <v>46206</v>
      </c>
      <c r="BC523" t="s">
        <v>933</v>
      </c>
      <c r="BD523" s="31">
        <v>46206.431979166664</v>
      </c>
      <c r="BE523" s="14">
        <v>46206</v>
      </c>
      <c r="BF523" t="s">
        <v>4657</v>
      </c>
      <c r="BG523" s="31">
        <v>46206.464328703703</v>
      </c>
      <c r="BH523" s="14">
        <v>46206</v>
      </c>
      <c r="BI523" t="s">
        <v>955</v>
      </c>
      <c r="BJ523" s="31">
        <v>46206.474166666667</v>
      </c>
      <c r="BK523" s="14">
        <v>46206</v>
      </c>
      <c r="BL523" t="s">
        <v>955</v>
      </c>
      <c r="BM523" s="31">
        <v>46206.476736111108</v>
      </c>
      <c r="BZ523" s="14">
        <v>46206</v>
      </c>
      <c r="CA523" t="s">
        <v>955</v>
      </c>
      <c r="CB523" s="31">
        <v>46206.486944444441</v>
      </c>
      <c r="CC523" s="14">
        <v>46206</v>
      </c>
      <c r="CD523" t="s">
        <v>957</v>
      </c>
      <c r="CE523" s="31">
        <v>46206.494699074072</v>
      </c>
      <c r="CI523" s="14">
        <v>46206</v>
      </c>
      <c r="CJ523" t="s">
        <v>1093</v>
      </c>
      <c r="CK523" s="31">
        <v>46206.620127314818</v>
      </c>
      <c r="CP523" t="str">
        <f>VLOOKUP(A523,Sheet1!$A$2:$E$221,2,0)</f>
        <v>East Zone</v>
      </c>
    </row>
    <row r="524" spans="1:94" x14ac:dyDescent="0.35">
      <c r="A524" t="s">
        <v>5641</v>
      </c>
      <c r="B524">
        <v>301</v>
      </c>
      <c r="C524" t="s">
        <v>9332</v>
      </c>
      <c r="D524" t="s">
        <v>678</v>
      </c>
      <c r="E524" t="s">
        <v>373</v>
      </c>
      <c r="F524" t="s">
        <v>374</v>
      </c>
      <c r="G524" t="s">
        <v>358</v>
      </c>
      <c r="H524" t="s">
        <v>12108</v>
      </c>
      <c r="I524">
        <v>231155</v>
      </c>
      <c r="J524" t="s">
        <v>5649</v>
      </c>
      <c r="K524" t="s">
        <v>5650</v>
      </c>
      <c r="L524" t="s">
        <v>4622</v>
      </c>
      <c r="M524" t="s">
        <v>12109</v>
      </c>
      <c r="N524">
        <v>90000</v>
      </c>
      <c r="O524" t="s">
        <v>931</v>
      </c>
      <c r="P524" t="s">
        <v>932</v>
      </c>
      <c r="Q524" t="s">
        <v>12110</v>
      </c>
      <c r="R524">
        <v>9169985315</v>
      </c>
      <c r="S524" t="s">
        <v>13394</v>
      </c>
      <c r="T524"/>
      <c r="V524" s="14">
        <v>46210</v>
      </c>
      <c r="W524" t="s">
        <v>5652</v>
      </c>
      <c r="X524" s="31">
        <v>46210.427916666667</v>
      </c>
      <c r="AN524" s="14">
        <v>46210</v>
      </c>
      <c r="AO524" t="s">
        <v>1093</v>
      </c>
      <c r="AP524" s="31">
        <v>46210.733101851853</v>
      </c>
      <c r="AT524" s="31">
        <v>46210.733101851853</v>
      </c>
      <c r="AU524" s="14">
        <v>46210</v>
      </c>
      <c r="AV524" t="s">
        <v>1093</v>
      </c>
      <c r="AW524" t="s">
        <v>5669</v>
      </c>
      <c r="AX524" t="s">
        <v>677</v>
      </c>
      <c r="AY524" s="14">
        <v>46210</v>
      </c>
      <c r="AZ524" t="s">
        <v>5652</v>
      </c>
      <c r="BA524" s="31">
        <v>46210.740300925929</v>
      </c>
      <c r="BB524" s="14">
        <v>46210</v>
      </c>
      <c r="BC524" t="s">
        <v>933</v>
      </c>
      <c r="BD524" s="31">
        <v>46210.743703703702</v>
      </c>
      <c r="BE524" s="14">
        <v>46210</v>
      </c>
      <c r="BF524" t="s">
        <v>4669</v>
      </c>
      <c r="BG524" s="31">
        <v>46210.755914351852</v>
      </c>
      <c r="BH524" s="14">
        <v>46210</v>
      </c>
      <c r="BI524" t="s">
        <v>942</v>
      </c>
      <c r="BJ524" s="31">
        <v>46210.820798611108</v>
      </c>
      <c r="BK524" s="14">
        <v>46210</v>
      </c>
      <c r="BL524" t="s">
        <v>942</v>
      </c>
      <c r="BM524" s="31">
        <v>46210.821400462963</v>
      </c>
      <c r="BZ524" s="14">
        <v>46210</v>
      </c>
      <c r="CA524" t="s">
        <v>942</v>
      </c>
      <c r="CB524" s="31">
        <v>46210.825069444443</v>
      </c>
      <c r="CC524" s="14">
        <v>46210</v>
      </c>
      <c r="CD524" t="s">
        <v>944</v>
      </c>
      <c r="CE524" s="31">
        <v>46210.839502314811</v>
      </c>
      <c r="CP524" t="str">
        <f>VLOOKUP(A524,Sheet1!$A$2:$E$221,2,0)</f>
        <v>East Zone</v>
      </c>
    </row>
    <row r="525" spans="1:94" x14ac:dyDescent="0.35">
      <c r="A525" t="s">
        <v>5641</v>
      </c>
      <c r="B525">
        <v>301</v>
      </c>
      <c r="C525" t="s">
        <v>9332</v>
      </c>
      <c r="D525" t="s">
        <v>678</v>
      </c>
      <c r="E525" t="s">
        <v>373</v>
      </c>
      <c r="F525" t="s">
        <v>374</v>
      </c>
      <c r="G525" t="s">
        <v>358</v>
      </c>
      <c r="H525" t="s">
        <v>4273</v>
      </c>
      <c r="I525">
        <v>431164</v>
      </c>
      <c r="J525" t="s">
        <v>5653</v>
      </c>
      <c r="K525" t="s">
        <v>5654</v>
      </c>
      <c r="L525" t="s">
        <v>4622</v>
      </c>
      <c r="M525" t="s">
        <v>5655</v>
      </c>
      <c r="N525">
        <v>70000</v>
      </c>
      <c r="O525" t="s">
        <v>958</v>
      </c>
      <c r="P525" t="s">
        <v>959</v>
      </c>
      <c r="Q525" t="s">
        <v>4274</v>
      </c>
      <c r="R525">
        <v>2460938184</v>
      </c>
      <c r="S525" t="s">
        <v>13394</v>
      </c>
      <c r="T525"/>
      <c r="V525" s="14">
        <v>46205</v>
      </c>
      <c r="W525" t="s">
        <v>5656</v>
      </c>
      <c r="X525" s="31">
        <v>46205.443009259259</v>
      </c>
      <c r="AN525" s="14">
        <v>46205</v>
      </c>
      <c r="AO525" t="s">
        <v>1091</v>
      </c>
      <c r="AP525" s="31">
        <v>46205.640069444446</v>
      </c>
      <c r="AT525" s="31">
        <v>46205.640069444446</v>
      </c>
      <c r="AU525" s="14">
        <v>46205</v>
      </c>
      <c r="AV525" t="s">
        <v>1091</v>
      </c>
      <c r="AW525" t="s">
        <v>374</v>
      </c>
      <c r="AX525" t="s">
        <v>678</v>
      </c>
      <c r="AY525" s="14">
        <v>46205</v>
      </c>
      <c r="AZ525" t="s">
        <v>5657</v>
      </c>
      <c r="BA525" s="31">
        <v>46205.648078703707</v>
      </c>
      <c r="BB525" s="14">
        <v>46205</v>
      </c>
      <c r="BC525" t="s">
        <v>933</v>
      </c>
      <c r="BD525" s="31">
        <v>46205.658425925925</v>
      </c>
      <c r="BE525" s="14">
        <v>46205</v>
      </c>
      <c r="BF525" t="s">
        <v>4633</v>
      </c>
      <c r="BG525" s="31">
        <v>46205.708622685182</v>
      </c>
      <c r="BH525" s="14">
        <v>46205</v>
      </c>
      <c r="BI525" t="s">
        <v>955</v>
      </c>
      <c r="BJ525" s="31">
        <v>46205.735856481479</v>
      </c>
      <c r="BK525" s="14">
        <v>46205</v>
      </c>
      <c r="BL525" t="s">
        <v>955</v>
      </c>
      <c r="BM525" s="31">
        <v>46205.772094907406</v>
      </c>
      <c r="BN525" s="14">
        <v>46205</v>
      </c>
      <c r="BO525" t="s">
        <v>955</v>
      </c>
      <c r="BP525" s="31">
        <v>46205.739479166667</v>
      </c>
      <c r="BZ525" s="14">
        <v>46205</v>
      </c>
      <c r="CA525" t="s">
        <v>955</v>
      </c>
      <c r="CB525" s="31">
        <v>46205.777696759258</v>
      </c>
      <c r="CC525" s="14">
        <v>46205</v>
      </c>
      <c r="CD525" t="s">
        <v>938</v>
      </c>
      <c r="CE525" s="31">
        <v>46205.784409722219</v>
      </c>
      <c r="CI525" s="14">
        <v>46205</v>
      </c>
      <c r="CJ525" t="s">
        <v>1093</v>
      </c>
      <c r="CK525" s="31">
        <v>46205.803020833337</v>
      </c>
      <c r="CP525" t="str">
        <f>VLOOKUP(A525,Sheet1!$A$2:$E$221,2,0)</f>
        <v>East Zone</v>
      </c>
    </row>
    <row r="526" spans="1:94" x14ac:dyDescent="0.35">
      <c r="A526" t="s">
        <v>5641</v>
      </c>
      <c r="B526">
        <v>301</v>
      </c>
      <c r="C526" t="s">
        <v>9332</v>
      </c>
      <c r="D526" t="s">
        <v>678</v>
      </c>
      <c r="E526" t="s">
        <v>373</v>
      </c>
      <c r="F526" t="s">
        <v>374</v>
      </c>
      <c r="G526" t="s">
        <v>358</v>
      </c>
      <c r="H526" t="s">
        <v>10189</v>
      </c>
      <c r="I526">
        <v>449661</v>
      </c>
      <c r="J526" t="s">
        <v>5643</v>
      </c>
      <c r="K526" t="s">
        <v>5644</v>
      </c>
      <c r="L526" t="s">
        <v>4622</v>
      </c>
      <c r="M526" t="s">
        <v>10190</v>
      </c>
      <c r="N526">
        <v>77000</v>
      </c>
      <c r="O526" t="s">
        <v>9403</v>
      </c>
      <c r="P526" t="s">
        <v>9404</v>
      </c>
      <c r="Q526" t="s">
        <v>10191</v>
      </c>
      <c r="R526">
        <v>2875558642</v>
      </c>
      <c r="S526" t="s">
        <v>13394</v>
      </c>
      <c r="T526"/>
      <c r="V526" s="14">
        <v>46209</v>
      </c>
      <c r="W526" t="s">
        <v>5647</v>
      </c>
      <c r="X526" s="31">
        <v>46209.474328703705</v>
      </c>
      <c r="AN526" s="14">
        <v>46209</v>
      </c>
      <c r="AO526" t="s">
        <v>1093</v>
      </c>
      <c r="AP526" s="31">
        <v>46209.651956018519</v>
      </c>
      <c r="AT526" s="31">
        <v>46209.651956018519</v>
      </c>
      <c r="AU526" s="14">
        <v>46209</v>
      </c>
      <c r="AV526" t="s">
        <v>1093</v>
      </c>
      <c r="AW526" t="s">
        <v>5669</v>
      </c>
      <c r="AX526" t="s">
        <v>677</v>
      </c>
      <c r="AY526" s="14">
        <v>46209</v>
      </c>
      <c r="AZ526" t="s">
        <v>1093</v>
      </c>
      <c r="BA526" s="31">
        <v>46209.652685185189</v>
      </c>
      <c r="BB526" s="14">
        <v>46209</v>
      </c>
      <c r="BC526" t="s">
        <v>933</v>
      </c>
      <c r="BD526" s="31">
        <v>46209.660879629628</v>
      </c>
      <c r="BE526" s="14">
        <v>46209</v>
      </c>
      <c r="BF526" t="s">
        <v>4643</v>
      </c>
      <c r="BG526" s="31">
        <v>46209.686365740738</v>
      </c>
      <c r="BH526" s="14">
        <v>46209</v>
      </c>
      <c r="BI526" t="s">
        <v>972</v>
      </c>
      <c r="BJ526" s="31">
        <v>46209.714247685188</v>
      </c>
      <c r="BK526" s="14">
        <v>46209</v>
      </c>
      <c r="BL526" t="s">
        <v>972</v>
      </c>
      <c r="BM526" s="31">
        <v>46209.715474537035</v>
      </c>
      <c r="BZ526" s="14">
        <v>46209</v>
      </c>
      <c r="CA526" t="s">
        <v>972</v>
      </c>
      <c r="CB526" s="31">
        <v>46209.727442129632</v>
      </c>
      <c r="CC526" s="14">
        <v>46209</v>
      </c>
      <c r="CD526" t="s">
        <v>2404</v>
      </c>
      <c r="CE526" s="31">
        <v>46209.738622685189</v>
      </c>
      <c r="CI526" s="14">
        <v>46210</v>
      </c>
      <c r="CJ526" t="s">
        <v>1093</v>
      </c>
      <c r="CK526" s="31">
        <v>46210.599768518521</v>
      </c>
      <c r="CP526" t="str">
        <f>VLOOKUP(A526,Sheet1!$A$2:$E$221,2,0)</f>
        <v>East Zone</v>
      </c>
    </row>
    <row r="527" spans="1:94" x14ac:dyDescent="0.35">
      <c r="A527" t="s">
        <v>5641</v>
      </c>
      <c r="B527">
        <v>301</v>
      </c>
      <c r="C527" t="s">
        <v>9332</v>
      </c>
      <c r="D527" t="s">
        <v>678</v>
      </c>
      <c r="E527" t="s">
        <v>373</v>
      </c>
      <c r="F527" t="s">
        <v>374</v>
      </c>
      <c r="G527" t="s">
        <v>358</v>
      </c>
      <c r="H527" t="s">
        <v>5658</v>
      </c>
      <c r="I527">
        <v>481555</v>
      </c>
      <c r="J527" t="s">
        <v>1061</v>
      </c>
      <c r="K527" t="s">
        <v>1092</v>
      </c>
      <c r="L527" t="s">
        <v>4622</v>
      </c>
      <c r="M527" t="s">
        <v>5659</v>
      </c>
      <c r="N527">
        <v>60000</v>
      </c>
      <c r="O527" t="s">
        <v>982</v>
      </c>
      <c r="P527" t="s">
        <v>983</v>
      </c>
      <c r="Q527" t="s">
        <v>980</v>
      </c>
      <c r="R527">
        <v>8728811671</v>
      </c>
      <c r="S527" t="s">
        <v>13394</v>
      </c>
      <c r="T527"/>
      <c r="V527" s="14">
        <v>46204</v>
      </c>
      <c r="W527" t="s">
        <v>5660</v>
      </c>
      <c r="X527" s="31">
        <v>46204.508402777778</v>
      </c>
      <c r="AN527" s="14">
        <v>46204</v>
      </c>
      <c r="AO527" t="s">
        <v>1091</v>
      </c>
      <c r="AP527" s="31">
        <v>46204.623657407406</v>
      </c>
      <c r="AT527" s="31">
        <v>46204.623657407406</v>
      </c>
      <c r="AU527" s="14">
        <v>46204</v>
      </c>
      <c r="AV527" t="s">
        <v>1091</v>
      </c>
      <c r="AW527" t="s">
        <v>374</v>
      </c>
      <c r="AX527" t="s">
        <v>678</v>
      </c>
      <c r="AY527" s="14">
        <v>46204</v>
      </c>
      <c r="AZ527" t="s">
        <v>5660</v>
      </c>
      <c r="BA527" s="31">
        <v>46204.626736111109</v>
      </c>
      <c r="BB527" s="14">
        <v>46204</v>
      </c>
      <c r="BC527" t="s">
        <v>933</v>
      </c>
      <c r="BD527" s="31">
        <v>46204.634421296294</v>
      </c>
      <c r="BE527" s="14">
        <v>46204</v>
      </c>
      <c r="BF527" t="s">
        <v>4633</v>
      </c>
      <c r="BG527" s="31">
        <v>46204.662662037037</v>
      </c>
      <c r="BH527" s="14">
        <v>46204</v>
      </c>
      <c r="BI527" t="s">
        <v>955</v>
      </c>
      <c r="BJ527" s="31">
        <v>46204.736898148149</v>
      </c>
      <c r="BK527" s="14">
        <v>46204</v>
      </c>
      <c r="BL527" t="s">
        <v>955</v>
      </c>
      <c r="BM527" s="31">
        <v>46204.737847222219</v>
      </c>
      <c r="BZ527" s="14">
        <v>46204</v>
      </c>
      <c r="CA527" t="s">
        <v>955</v>
      </c>
      <c r="CB527" s="31">
        <v>46204.744386574072</v>
      </c>
      <c r="CC527" s="14">
        <v>46204</v>
      </c>
      <c r="CD527" t="s">
        <v>938</v>
      </c>
      <c r="CE527" s="31">
        <v>46204.757164351853</v>
      </c>
      <c r="CI527" s="14">
        <v>46204</v>
      </c>
      <c r="CJ527" t="s">
        <v>1093</v>
      </c>
      <c r="CK527" s="31">
        <v>46204.855671296296</v>
      </c>
      <c r="CP527" t="str">
        <f>VLOOKUP(A527,Sheet1!$A$2:$E$221,2,0)</f>
        <v>East Zone</v>
      </c>
    </row>
    <row r="528" spans="1:94" x14ac:dyDescent="0.35">
      <c r="A528" t="s">
        <v>5641</v>
      </c>
      <c r="B528">
        <v>301</v>
      </c>
      <c r="C528" t="s">
        <v>9332</v>
      </c>
      <c r="D528" t="s">
        <v>678</v>
      </c>
      <c r="E528" t="s">
        <v>373</v>
      </c>
      <c r="F528" t="s">
        <v>374</v>
      </c>
      <c r="G528" t="s">
        <v>358</v>
      </c>
      <c r="H528" t="s">
        <v>5661</v>
      </c>
      <c r="I528">
        <v>486939</v>
      </c>
      <c r="J528" t="s">
        <v>5662</v>
      </c>
      <c r="K528" t="s">
        <v>5663</v>
      </c>
      <c r="L528" t="s">
        <v>4622</v>
      </c>
      <c r="M528" t="s">
        <v>5664</v>
      </c>
      <c r="N528">
        <v>45000</v>
      </c>
      <c r="O528" t="s">
        <v>4630</v>
      </c>
      <c r="P528" t="s">
        <v>4631</v>
      </c>
      <c r="Q528" t="s">
        <v>5665</v>
      </c>
      <c r="R528">
        <v>8899228456</v>
      </c>
      <c r="S528" t="s">
        <v>13394</v>
      </c>
      <c r="T528"/>
      <c r="V528" s="14">
        <v>46205</v>
      </c>
      <c r="W528" t="s">
        <v>5657</v>
      </c>
      <c r="X528" s="31">
        <v>46205.408125000002</v>
      </c>
      <c r="AN528" s="14">
        <v>46205</v>
      </c>
      <c r="AO528" t="s">
        <v>1091</v>
      </c>
      <c r="AP528" s="31">
        <v>46205.443240740744</v>
      </c>
      <c r="AT528" s="31">
        <v>46205.443240740744</v>
      </c>
      <c r="AU528" s="14">
        <v>46205</v>
      </c>
      <c r="AV528" t="s">
        <v>1091</v>
      </c>
      <c r="AW528" t="s">
        <v>374</v>
      </c>
      <c r="AX528" t="s">
        <v>678</v>
      </c>
      <c r="AY528" s="14">
        <v>46205</v>
      </c>
      <c r="AZ528" t="s">
        <v>5657</v>
      </c>
      <c r="BA528" s="31">
        <v>46205.44494212963</v>
      </c>
      <c r="BB528" s="14">
        <v>46205</v>
      </c>
      <c r="BC528" t="s">
        <v>933</v>
      </c>
      <c r="BD528" s="31">
        <v>46205.450474537036</v>
      </c>
      <c r="BE528" s="14">
        <v>46205</v>
      </c>
      <c r="BF528" t="s">
        <v>4684</v>
      </c>
      <c r="BG528" s="31">
        <v>46205.473912037036</v>
      </c>
      <c r="BH528" s="14">
        <v>46205</v>
      </c>
      <c r="BI528" t="s">
        <v>955</v>
      </c>
      <c r="BJ528" s="31">
        <v>46205.496805555558</v>
      </c>
      <c r="BK528" s="14">
        <v>46205</v>
      </c>
      <c r="BL528" t="s">
        <v>955</v>
      </c>
      <c r="BM528" s="31">
        <v>46205.497766203705</v>
      </c>
      <c r="BZ528" s="14">
        <v>46205</v>
      </c>
      <c r="CA528" t="s">
        <v>955</v>
      </c>
      <c r="CB528" s="31">
        <v>46205.506874999999</v>
      </c>
      <c r="CC528" s="14">
        <v>46205</v>
      </c>
      <c r="CD528" t="s">
        <v>944</v>
      </c>
      <c r="CE528" s="31">
        <v>46205.520277777781</v>
      </c>
      <c r="CI528" s="14">
        <v>46205</v>
      </c>
      <c r="CJ528" t="s">
        <v>1093</v>
      </c>
      <c r="CK528" s="31">
        <v>46205.637199074074</v>
      </c>
      <c r="CP528" t="str">
        <f>VLOOKUP(A528,Sheet1!$A$2:$E$221,2,0)</f>
        <v>East Zone</v>
      </c>
    </row>
    <row r="529" spans="1:94" x14ac:dyDescent="0.35">
      <c r="A529" t="s">
        <v>5641</v>
      </c>
      <c r="B529">
        <v>301</v>
      </c>
      <c r="C529" t="s">
        <v>9332</v>
      </c>
      <c r="D529" t="s">
        <v>678</v>
      </c>
      <c r="E529" t="s">
        <v>373</v>
      </c>
      <c r="F529" t="s">
        <v>374</v>
      </c>
      <c r="G529" t="s">
        <v>358</v>
      </c>
      <c r="H529" t="s">
        <v>12111</v>
      </c>
      <c r="I529">
        <v>624132</v>
      </c>
      <c r="J529" t="s">
        <v>1745</v>
      </c>
      <c r="K529" t="s">
        <v>1746</v>
      </c>
      <c r="L529" t="s">
        <v>4622</v>
      </c>
      <c r="M529" t="s">
        <v>12112</v>
      </c>
      <c r="N529">
        <v>65000</v>
      </c>
      <c r="O529" t="s">
        <v>1006</v>
      </c>
      <c r="P529" t="s">
        <v>1007</v>
      </c>
      <c r="Q529" t="s">
        <v>12113</v>
      </c>
      <c r="R529">
        <v>9032346561</v>
      </c>
      <c r="S529" t="s">
        <v>13394</v>
      </c>
      <c r="T529"/>
      <c r="V529" s="14">
        <v>46210</v>
      </c>
      <c r="W529" t="s">
        <v>12114</v>
      </c>
      <c r="X529" s="31">
        <v>46210.506701388891</v>
      </c>
      <c r="AN529" s="14">
        <v>46210</v>
      </c>
      <c r="AO529" t="s">
        <v>1091</v>
      </c>
      <c r="AP529" s="31">
        <v>46210.734606481485</v>
      </c>
      <c r="AT529" s="31">
        <v>46210.734606481485</v>
      </c>
      <c r="AU529" s="14">
        <v>46210</v>
      </c>
      <c r="AV529" t="s">
        <v>1091</v>
      </c>
      <c r="AW529" t="s">
        <v>374</v>
      </c>
      <c r="AX529" t="s">
        <v>678</v>
      </c>
      <c r="AY529" s="14">
        <v>46210</v>
      </c>
      <c r="AZ529" t="s">
        <v>5657</v>
      </c>
      <c r="BA529" s="31">
        <v>46210.745740740742</v>
      </c>
      <c r="BB529" s="14">
        <v>46210</v>
      </c>
      <c r="BC529" t="s">
        <v>933</v>
      </c>
      <c r="BD529" s="31">
        <v>46210.752592592595</v>
      </c>
      <c r="BE529" s="14">
        <v>46210</v>
      </c>
      <c r="BF529" t="s">
        <v>4701</v>
      </c>
      <c r="BG529" s="31">
        <v>46210.759560185186</v>
      </c>
      <c r="BH529" s="14">
        <v>46210</v>
      </c>
      <c r="BI529" t="s">
        <v>942</v>
      </c>
      <c r="BJ529" s="31">
        <v>46210.821597222224</v>
      </c>
      <c r="BK529" s="14">
        <v>46210</v>
      </c>
      <c r="BL529" t="s">
        <v>942</v>
      </c>
      <c r="BM529" s="31">
        <v>46210.822638888887</v>
      </c>
      <c r="BZ529" s="14">
        <v>46210</v>
      </c>
      <c r="CA529" t="s">
        <v>942</v>
      </c>
      <c r="CB529" s="31">
        <v>46210.832997685182</v>
      </c>
      <c r="CC529" s="14">
        <v>46210</v>
      </c>
      <c r="CD529" t="s">
        <v>944</v>
      </c>
      <c r="CE529" s="31">
        <v>46210.850729166668</v>
      </c>
      <c r="CP529" t="str">
        <f>VLOOKUP(A529,Sheet1!$A$2:$E$221,2,0)</f>
        <v>East Zone</v>
      </c>
    </row>
    <row r="530" spans="1:94" x14ac:dyDescent="0.35">
      <c r="A530" t="s">
        <v>5641</v>
      </c>
      <c r="B530">
        <v>301</v>
      </c>
      <c r="C530" t="s">
        <v>9332</v>
      </c>
      <c r="D530" t="s">
        <v>678</v>
      </c>
      <c r="E530" t="s">
        <v>373</v>
      </c>
      <c r="F530" t="s">
        <v>374</v>
      </c>
      <c r="G530" t="s">
        <v>358</v>
      </c>
      <c r="H530" t="s">
        <v>5666</v>
      </c>
      <c r="I530">
        <v>713746</v>
      </c>
      <c r="J530" t="s">
        <v>1094</v>
      </c>
      <c r="K530" t="s">
        <v>1095</v>
      </c>
      <c r="L530" t="s">
        <v>4622</v>
      </c>
      <c r="M530" t="s">
        <v>10192</v>
      </c>
      <c r="N530">
        <v>65000</v>
      </c>
      <c r="O530" t="s">
        <v>9438</v>
      </c>
      <c r="P530" t="s">
        <v>9439</v>
      </c>
      <c r="Q530" t="s">
        <v>5667</v>
      </c>
      <c r="R530">
        <v>2455103117</v>
      </c>
      <c r="S530" t="s">
        <v>13394</v>
      </c>
      <c r="T530"/>
      <c r="V530" s="14">
        <v>46206</v>
      </c>
      <c r="W530" t="s">
        <v>10193</v>
      </c>
      <c r="X530" s="31">
        <v>46206.568518518521</v>
      </c>
      <c r="AN530" s="14">
        <v>46209</v>
      </c>
      <c r="AO530" t="s">
        <v>1091</v>
      </c>
      <c r="AP530" s="31">
        <v>46209.356238425928</v>
      </c>
      <c r="AT530" s="31">
        <v>46209.356238425928</v>
      </c>
      <c r="AU530" s="14">
        <v>46209</v>
      </c>
      <c r="AV530" t="s">
        <v>1091</v>
      </c>
      <c r="AW530" t="s">
        <v>374</v>
      </c>
      <c r="AX530" t="s">
        <v>678</v>
      </c>
      <c r="AY530" s="14">
        <v>46209</v>
      </c>
      <c r="AZ530" t="s">
        <v>10193</v>
      </c>
      <c r="BA530" s="31">
        <v>46209.394328703704</v>
      </c>
      <c r="BB530" s="14">
        <v>46209</v>
      </c>
      <c r="BC530" t="s">
        <v>933</v>
      </c>
      <c r="BD530" s="31">
        <v>46209.40519675926</v>
      </c>
      <c r="BE530" s="14">
        <v>46209</v>
      </c>
      <c r="BF530" t="s">
        <v>4643</v>
      </c>
      <c r="BG530" s="31">
        <v>46209.49726851852</v>
      </c>
      <c r="BH530" s="14">
        <v>46209</v>
      </c>
      <c r="BI530" t="s">
        <v>972</v>
      </c>
      <c r="BJ530" s="31">
        <v>46209.508564814816</v>
      </c>
      <c r="BK530" s="14">
        <v>46209</v>
      </c>
      <c r="BL530" t="s">
        <v>972</v>
      </c>
      <c r="BM530" s="31">
        <v>46209.510034722225</v>
      </c>
      <c r="BZ530" s="14">
        <v>46209</v>
      </c>
      <c r="CA530" t="s">
        <v>972</v>
      </c>
      <c r="CB530" s="31">
        <v>46209.51835648148</v>
      </c>
      <c r="CC530" s="14">
        <v>46209</v>
      </c>
      <c r="CD530" t="s">
        <v>938</v>
      </c>
      <c r="CE530" s="31">
        <v>46209.532858796294</v>
      </c>
      <c r="CI530" s="14">
        <v>46209</v>
      </c>
      <c r="CJ530" t="s">
        <v>1093</v>
      </c>
      <c r="CK530" s="31">
        <v>46209.678587962961</v>
      </c>
      <c r="CP530" t="str">
        <f>VLOOKUP(A530,Sheet1!$A$2:$E$221,2,0)</f>
        <v>East Zone</v>
      </c>
    </row>
    <row r="531" spans="1:94" x14ac:dyDescent="0.35">
      <c r="A531" t="s">
        <v>5641</v>
      </c>
      <c r="B531">
        <v>301</v>
      </c>
      <c r="C531" t="s">
        <v>9332</v>
      </c>
      <c r="D531" t="s">
        <v>678</v>
      </c>
      <c r="E531" t="s">
        <v>373</v>
      </c>
      <c r="F531" t="s">
        <v>374</v>
      </c>
      <c r="G531" t="s">
        <v>358</v>
      </c>
      <c r="H531" t="s">
        <v>5666</v>
      </c>
      <c r="I531">
        <v>713746</v>
      </c>
      <c r="J531" t="s">
        <v>1094</v>
      </c>
      <c r="K531" t="s">
        <v>1095</v>
      </c>
      <c r="L531" t="s">
        <v>4622</v>
      </c>
      <c r="M531" t="s">
        <v>5668</v>
      </c>
      <c r="N531">
        <v>45000</v>
      </c>
      <c r="O531" t="s">
        <v>4630</v>
      </c>
      <c r="P531" t="s">
        <v>4631</v>
      </c>
      <c r="Q531" t="s">
        <v>4883</v>
      </c>
      <c r="R531">
        <v>8736611153</v>
      </c>
      <c r="S531" t="s">
        <v>13394</v>
      </c>
      <c r="T531"/>
      <c r="V531" s="14">
        <v>46204</v>
      </c>
      <c r="W531" t="s">
        <v>5647</v>
      </c>
      <c r="X531" s="31">
        <v>46204.706979166665</v>
      </c>
      <c r="AN531" s="14">
        <v>46204</v>
      </c>
      <c r="AO531" t="s">
        <v>1093</v>
      </c>
      <c r="AP531" s="31">
        <v>46204.862581018519</v>
      </c>
      <c r="AT531" s="31">
        <v>46204.862581018519</v>
      </c>
      <c r="AU531" s="14">
        <v>46204</v>
      </c>
      <c r="AV531" t="s">
        <v>1093</v>
      </c>
      <c r="AW531" t="s">
        <v>5669</v>
      </c>
      <c r="AX531" t="s">
        <v>677</v>
      </c>
      <c r="AY531" s="14">
        <v>46205</v>
      </c>
      <c r="AZ531" t="s">
        <v>5657</v>
      </c>
      <c r="BA531" s="31">
        <v>46205.341944444444</v>
      </c>
      <c r="BB531" s="14">
        <v>46205</v>
      </c>
      <c r="BC531" t="s">
        <v>933</v>
      </c>
      <c r="BD531" s="31">
        <v>46205.39576388889</v>
      </c>
      <c r="BE531" s="14">
        <v>46205</v>
      </c>
      <c r="BF531" t="s">
        <v>4669</v>
      </c>
      <c r="BG531" s="31">
        <v>46205.441261574073</v>
      </c>
      <c r="BH531" s="14">
        <v>46205</v>
      </c>
      <c r="BI531" t="s">
        <v>955</v>
      </c>
      <c r="BJ531" s="31">
        <v>46205.475821759261</v>
      </c>
      <c r="BK531" s="14">
        <v>46205</v>
      </c>
      <c r="BL531" t="s">
        <v>955</v>
      </c>
      <c r="BM531" s="31">
        <v>46205.477673611109</v>
      </c>
      <c r="BZ531" s="14">
        <v>46205</v>
      </c>
      <c r="CA531" t="s">
        <v>955</v>
      </c>
      <c r="CB531" s="31">
        <v>46205.481388888889</v>
      </c>
      <c r="CC531" s="14">
        <v>46205</v>
      </c>
      <c r="CD531" t="s">
        <v>944</v>
      </c>
      <c r="CE531" s="31">
        <v>46205.496261574073</v>
      </c>
      <c r="CI531" s="14">
        <v>46205</v>
      </c>
      <c r="CJ531" t="s">
        <v>1093</v>
      </c>
      <c r="CK531" s="31">
        <v>46205.604814814818</v>
      </c>
      <c r="CP531" t="str">
        <f>VLOOKUP(A531,Sheet1!$A$2:$E$221,2,0)</f>
        <v>East Zone</v>
      </c>
    </row>
    <row r="532" spans="1:94" x14ac:dyDescent="0.35">
      <c r="A532" t="s">
        <v>5641</v>
      </c>
      <c r="B532">
        <v>301</v>
      </c>
      <c r="C532" t="s">
        <v>9332</v>
      </c>
      <c r="D532" t="s">
        <v>678</v>
      </c>
      <c r="E532" t="s">
        <v>373</v>
      </c>
      <c r="F532" t="s">
        <v>374</v>
      </c>
      <c r="G532" t="s">
        <v>358</v>
      </c>
      <c r="H532" t="s">
        <v>5666</v>
      </c>
      <c r="I532">
        <v>713746</v>
      </c>
      <c r="J532" t="s">
        <v>1094</v>
      </c>
      <c r="K532" t="s">
        <v>1095</v>
      </c>
      <c r="L532" t="s">
        <v>4622</v>
      </c>
      <c r="M532" t="s">
        <v>5668</v>
      </c>
      <c r="N532">
        <v>45000</v>
      </c>
      <c r="O532" t="s">
        <v>4630</v>
      </c>
      <c r="P532" t="s">
        <v>4631</v>
      </c>
      <c r="Q532" t="s">
        <v>5670</v>
      </c>
      <c r="R532">
        <v>9368625792</v>
      </c>
      <c r="S532" t="s">
        <v>13394</v>
      </c>
      <c r="T532"/>
      <c r="V532" s="14">
        <v>46204</v>
      </c>
      <c r="W532" t="s">
        <v>5647</v>
      </c>
      <c r="X532" s="31">
        <v>46204.707002314812</v>
      </c>
      <c r="AN532" s="14">
        <v>46204</v>
      </c>
      <c r="AO532" t="s">
        <v>1093</v>
      </c>
      <c r="AP532" s="31">
        <v>46204.862638888888</v>
      </c>
      <c r="AT532" s="31">
        <v>46204.862638888888</v>
      </c>
      <c r="AU532" s="14">
        <v>46204</v>
      </c>
      <c r="AV532" t="s">
        <v>1093</v>
      </c>
      <c r="AW532" t="s">
        <v>5669</v>
      </c>
      <c r="AX532" t="s">
        <v>677</v>
      </c>
      <c r="AY532" s="14">
        <v>46205</v>
      </c>
      <c r="AZ532" t="s">
        <v>5657</v>
      </c>
      <c r="BA532" s="31">
        <v>46205.341921296298</v>
      </c>
      <c r="BB532" s="14">
        <v>46205</v>
      </c>
      <c r="BC532" t="s">
        <v>933</v>
      </c>
      <c r="BD532" s="31">
        <v>46205.39576388889</v>
      </c>
      <c r="BE532" s="14">
        <v>46205</v>
      </c>
      <c r="BF532" t="s">
        <v>4669</v>
      </c>
      <c r="BG532" s="31">
        <v>46205.441238425927</v>
      </c>
      <c r="BH532" s="14">
        <v>46205</v>
      </c>
      <c r="BI532" t="s">
        <v>955</v>
      </c>
      <c r="BJ532" s="31">
        <v>46205.475810185184</v>
      </c>
      <c r="BK532" s="14">
        <v>46205</v>
      </c>
      <c r="BL532" t="s">
        <v>955</v>
      </c>
      <c r="BM532" s="31">
        <v>46205.477650462963</v>
      </c>
      <c r="BZ532" s="14">
        <v>46205</v>
      </c>
      <c r="CA532" t="s">
        <v>955</v>
      </c>
      <c r="CB532" s="31">
        <v>46205.481377314813</v>
      </c>
      <c r="CC532" s="14">
        <v>46205</v>
      </c>
      <c r="CD532" t="s">
        <v>944</v>
      </c>
      <c r="CE532" s="31">
        <v>46205.496261574073</v>
      </c>
      <c r="CI532" s="14">
        <v>46205</v>
      </c>
      <c r="CJ532" t="s">
        <v>1093</v>
      </c>
      <c r="CK532" s="31">
        <v>46205.604814814818</v>
      </c>
      <c r="CP532" t="str">
        <f>VLOOKUP(A532,Sheet1!$A$2:$E$221,2,0)</f>
        <v>East Zone</v>
      </c>
    </row>
    <row r="533" spans="1:94" x14ac:dyDescent="0.35">
      <c r="A533" t="s">
        <v>5671</v>
      </c>
      <c r="B533">
        <v>323</v>
      </c>
      <c r="C533" t="s">
        <v>9332</v>
      </c>
      <c r="D533" t="s">
        <v>678</v>
      </c>
      <c r="E533" t="s">
        <v>97</v>
      </c>
      <c r="F533" t="s">
        <v>375</v>
      </c>
      <c r="G533" t="s">
        <v>135</v>
      </c>
      <c r="H533" t="s">
        <v>5672</v>
      </c>
      <c r="I533">
        <v>110337</v>
      </c>
      <c r="J533" t="s">
        <v>97</v>
      </c>
      <c r="K533" t="s">
        <v>2998</v>
      </c>
      <c r="L533" t="s">
        <v>4622</v>
      </c>
      <c r="M533" t="s">
        <v>5673</v>
      </c>
      <c r="N533">
        <v>45000</v>
      </c>
      <c r="O533" t="s">
        <v>1036</v>
      </c>
      <c r="P533" t="s">
        <v>1037</v>
      </c>
      <c r="Q533" t="s">
        <v>5674</v>
      </c>
      <c r="R533">
        <v>8872289422</v>
      </c>
      <c r="S533" t="s">
        <v>13394</v>
      </c>
      <c r="T533"/>
      <c r="V533" s="14">
        <v>46205</v>
      </c>
      <c r="W533" t="s">
        <v>5675</v>
      </c>
      <c r="X533" s="31">
        <v>46205.682280092595</v>
      </c>
      <c r="AN533" s="14">
        <v>46205</v>
      </c>
      <c r="AO533" t="s">
        <v>1096</v>
      </c>
      <c r="AP533" s="31">
        <v>46205.737662037034</v>
      </c>
      <c r="AT533" s="31">
        <v>46205.737662037034</v>
      </c>
      <c r="AU533" s="14">
        <v>46205</v>
      </c>
      <c r="AV533" t="s">
        <v>1096</v>
      </c>
      <c r="AW533" t="s">
        <v>375</v>
      </c>
      <c r="AX533" t="s">
        <v>678</v>
      </c>
      <c r="AY533" s="14">
        <v>46206</v>
      </c>
      <c r="AZ533" t="s">
        <v>2999</v>
      </c>
      <c r="BA533" s="31">
        <v>46206.27244212963</v>
      </c>
      <c r="BB533" s="14">
        <v>46206</v>
      </c>
      <c r="BC533" t="s">
        <v>933</v>
      </c>
      <c r="BD533" s="31">
        <v>46206.389247685183</v>
      </c>
      <c r="BE533" s="14">
        <v>46206</v>
      </c>
      <c r="BF533" t="s">
        <v>4663</v>
      </c>
      <c r="BG533" s="31">
        <v>46206.455416666664</v>
      </c>
      <c r="BH533" s="14">
        <v>46206</v>
      </c>
      <c r="BI533" t="s">
        <v>1028</v>
      </c>
      <c r="BJ533" s="31">
        <v>46206.475254629629</v>
      </c>
      <c r="BK533" s="14">
        <v>46206</v>
      </c>
      <c r="BL533" t="s">
        <v>1028</v>
      </c>
      <c r="BM533" s="31">
        <v>46206.476979166669</v>
      </c>
      <c r="BZ533" s="14">
        <v>46206</v>
      </c>
      <c r="CA533" t="s">
        <v>1028</v>
      </c>
      <c r="CB533" s="31">
        <v>46206.489641203705</v>
      </c>
      <c r="CC533" s="14">
        <v>46206</v>
      </c>
      <c r="CD533" t="s">
        <v>944</v>
      </c>
      <c r="CE533" s="31">
        <v>46206.500706018516</v>
      </c>
      <c r="CI533" s="14">
        <v>46206</v>
      </c>
      <c r="CJ533" t="s">
        <v>2999</v>
      </c>
      <c r="CK533" s="31">
        <v>46206.664456018516</v>
      </c>
      <c r="CP533" t="str">
        <f>VLOOKUP(A533,Sheet1!$A$2:$E$221,2,0)</f>
        <v>East Zone</v>
      </c>
    </row>
    <row r="534" spans="1:94" x14ac:dyDescent="0.35">
      <c r="A534" t="s">
        <v>5671</v>
      </c>
      <c r="B534">
        <v>323</v>
      </c>
      <c r="C534" t="s">
        <v>9332</v>
      </c>
      <c r="D534" t="s">
        <v>678</v>
      </c>
      <c r="E534" t="s">
        <v>97</v>
      </c>
      <c r="F534" t="s">
        <v>375</v>
      </c>
      <c r="G534" t="s">
        <v>135</v>
      </c>
      <c r="H534" t="s">
        <v>10194</v>
      </c>
      <c r="I534">
        <v>124207</v>
      </c>
      <c r="J534" t="s">
        <v>3000</v>
      </c>
      <c r="K534" t="s">
        <v>3001</v>
      </c>
      <c r="L534" t="s">
        <v>4622</v>
      </c>
      <c r="M534" t="s">
        <v>10195</v>
      </c>
      <c r="N534">
        <v>65000</v>
      </c>
      <c r="O534" t="s">
        <v>9467</v>
      </c>
      <c r="P534" t="s">
        <v>9468</v>
      </c>
      <c r="Q534" t="s">
        <v>10196</v>
      </c>
      <c r="R534">
        <v>8658052692</v>
      </c>
      <c r="S534" t="s">
        <v>13394</v>
      </c>
      <c r="T534"/>
      <c r="V534" s="14">
        <v>46206</v>
      </c>
      <c r="W534" t="s">
        <v>5678</v>
      </c>
      <c r="X534" s="31">
        <v>46206.395335648151</v>
      </c>
      <c r="AN534" s="14">
        <v>46209</v>
      </c>
      <c r="AO534" t="s">
        <v>1096</v>
      </c>
      <c r="AP534" s="31">
        <v>46209.42359953704</v>
      </c>
      <c r="AT534" s="31">
        <v>46209.42359953704</v>
      </c>
      <c r="AU534" s="14">
        <v>46209</v>
      </c>
      <c r="AV534" t="s">
        <v>1096</v>
      </c>
      <c r="AW534" t="s">
        <v>375</v>
      </c>
      <c r="AX534" t="s">
        <v>678</v>
      </c>
      <c r="AY534" s="14">
        <v>46209</v>
      </c>
      <c r="AZ534" t="s">
        <v>5678</v>
      </c>
      <c r="BA534" s="31">
        <v>46209.45925925926</v>
      </c>
      <c r="BB534" s="14">
        <v>46209</v>
      </c>
      <c r="BC534" t="s">
        <v>933</v>
      </c>
      <c r="BD534" s="31">
        <v>46209.46775462963</v>
      </c>
      <c r="BE534" s="14">
        <v>46209</v>
      </c>
      <c r="BF534" t="s">
        <v>4657</v>
      </c>
      <c r="BG534" s="31">
        <v>46209.482708333337</v>
      </c>
      <c r="BH534" s="14">
        <v>46209</v>
      </c>
      <c r="BI534" t="s">
        <v>943</v>
      </c>
      <c r="BJ534" s="31">
        <v>46209.50984953704</v>
      </c>
      <c r="BK534" s="14">
        <v>46209</v>
      </c>
      <c r="BL534" t="s">
        <v>943</v>
      </c>
      <c r="BM534" s="31">
        <v>46209.513078703705</v>
      </c>
      <c r="BZ534" s="14">
        <v>46209</v>
      </c>
      <c r="CA534" t="s">
        <v>943</v>
      </c>
      <c r="CB534" s="31">
        <v>46209.518136574072</v>
      </c>
      <c r="CC534" s="14">
        <v>46209</v>
      </c>
      <c r="CD534" t="s">
        <v>944</v>
      </c>
      <c r="CE534" s="31">
        <v>46209.520243055558</v>
      </c>
      <c r="CI534" s="14">
        <v>46210</v>
      </c>
      <c r="CJ534" t="s">
        <v>2999</v>
      </c>
      <c r="CK534" s="31">
        <v>46210.422395833331</v>
      </c>
      <c r="CP534" t="str">
        <f>VLOOKUP(A534,Sheet1!$A$2:$E$221,2,0)</f>
        <v>East Zone</v>
      </c>
    </row>
    <row r="535" spans="1:94" x14ac:dyDescent="0.35">
      <c r="A535" t="s">
        <v>5671</v>
      </c>
      <c r="B535">
        <v>323</v>
      </c>
      <c r="C535" t="s">
        <v>9332</v>
      </c>
      <c r="D535" t="s">
        <v>678</v>
      </c>
      <c r="E535" t="s">
        <v>97</v>
      </c>
      <c r="F535" t="s">
        <v>375</v>
      </c>
      <c r="G535" t="s">
        <v>135</v>
      </c>
      <c r="H535" t="s">
        <v>5676</v>
      </c>
      <c r="I535">
        <v>150884</v>
      </c>
      <c r="J535" t="s">
        <v>3000</v>
      </c>
      <c r="K535" t="s">
        <v>3001</v>
      </c>
      <c r="L535" t="s">
        <v>4622</v>
      </c>
      <c r="M535" t="s">
        <v>5677</v>
      </c>
      <c r="N535">
        <v>85000</v>
      </c>
      <c r="O535" t="s">
        <v>1110</v>
      </c>
      <c r="P535" t="s">
        <v>1111</v>
      </c>
      <c r="Q535" t="s">
        <v>984</v>
      </c>
      <c r="R535">
        <v>5799788984</v>
      </c>
      <c r="S535" t="s">
        <v>13394</v>
      </c>
      <c r="T535"/>
      <c r="V535" s="14">
        <v>46205</v>
      </c>
      <c r="W535" t="s">
        <v>5678</v>
      </c>
      <c r="X535" s="31">
        <v>46205.359537037039</v>
      </c>
      <c r="AN535" s="14">
        <v>46205</v>
      </c>
      <c r="AO535" t="s">
        <v>1096</v>
      </c>
      <c r="AP535" s="31">
        <v>46205.579895833333</v>
      </c>
      <c r="AT535" s="31">
        <v>46205.579895833333</v>
      </c>
      <c r="AU535" s="14">
        <v>46205</v>
      </c>
      <c r="AV535" t="s">
        <v>1096</v>
      </c>
      <c r="AW535" t="s">
        <v>375</v>
      </c>
      <c r="AX535" t="s">
        <v>678</v>
      </c>
      <c r="AY535" s="14">
        <v>46205</v>
      </c>
      <c r="AZ535" t="s">
        <v>5678</v>
      </c>
      <c r="BA535" s="31">
        <v>46205.591793981483</v>
      </c>
      <c r="BB535" s="14">
        <v>46205</v>
      </c>
      <c r="BC535" t="s">
        <v>933</v>
      </c>
      <c r="BD535" s="31">
        <v>46205.6018287037</v>
      </c>
      <c r="BE535" s="14">
        <v>46205</v>
      </c>
      <c r="BF535" t="s">
        <v>4663</v>
      </c>
      <c r="BG535" s="31">
        <v>46205.631562499999</v>
      </c>
      <c r="BH535" s="14">
        <v>46205</v>
      </c>
      <c r="BI535" t="s">
        <v>1028</v>
      </c>
      <c r="BJ535" s="31">
        <v>46205.68346064815</v>
      </c>
      <c r="BK535" s="14">
        <v>46205</v>
      </c>
      <c r="BL535" t="s">
        <v>1028</v>
      </c>
      <c r="BM535" s="31">
        <v>46205.685972222222</v>
      </c>
      <c r="BZ535" s="14">
        <v>46205</v>
      </c>
      <c r="CA535" t="s">
        <v>1028</v>
      </c>
      <c r="CB535" s="31">
        <v>46205.690613425926</v>
      </c>
      <c r="CC535" s="14">
        <v>46205</v>
      </c>
      <c r="CD535" t="s">
        <v>938</v>
      </c>
      <c r="CE535" s="31">
        <v>46205.698796296296</v>
      </c>
      <c r="CI535" s="14">
        <v>46205</v>
      </c>
      <c r="CJ535" t="s">
        <v>2999</v>
      </c>
      <c r="CK535" s="31">
        <v>46205.763495370367</v>
      </c>
      <c r="CP535" t="str">
        <f>VLOOKUP(A535,Sheet1!$A$2:$E$221,2,0)</f>
        <v>East Zone</v>
      </c>
    </row>
    <row r="536" spans="1:94" x14ac:dyDescent="0.35">
      <c r="A536" t="s">
        <v>5671</v>
      </c>
      <c r="B536">
        <v>323</v>
      </c>
      <c r="C536" t="s">
        <v>9332</v>
      </c>
      <c r="D536" t="s">
        <v>678</v>
      </c>
      <c r="E536" t="s">
        <v>97</v>
      </c>
      <c r="F536" t="s">
        <v>375</v>
      </c>
      <c r="G536" t="s">
        <v>135</v>
      </c>
      <c r="H536" t="s">
        <v>5679</v>
      </c>
      <c r="I536">
        <v>168503</v>
      </c>
      <c r="J536" t="s">
        <v>97</v>
      </c>
      <c r="K536" t="s">
        <v>2998</v>
      </c>
      <c r="L536" t="s">
        <v>4622</v>
      </c>
      <c r="M536" t="s">
        <v>5680</v>
      </c>
      <c r="N536">
        <v>60000</v>
      </c>
      <c r="O536" t="s">
        <v>1097</v>
      </c>
      <c r="P536" t="s">
        <v>1098</v>
      </c>
      <c r="Q536" t="s">
        <v>5681</v>
      </c>
      <c r="R536">
        <v>6344537002</v>
      </c>
      <c r="S536" t="s">
        <v>13394</v>
      </c>
      <c r="T536"/>
      <c r="V536" s="14">
        <v>46204</v>
      </c>
      <c r="W536" t="s">
        <v>5675</v>
      </c>
      <c r="X536" s="31">
        <v>46204.442233796297</v>
      </c>
      <c r="AN536" s="14">
        <v>46204</v>
      </c>
      <c r="AO536" t="s">
        <v>1096</v>
      </c>
      <c r="AP536" s="31">
        <v>46204.527638888889</v>
      </c>
      <c r="AT536" s="31">
        <v>46204.527638888889</v>
      </c>
      <c r="AU536" s="14">
        <v>46204</v>
      </c>
      <c r="AV536" t="s">
        <v>1096</v>
      </c>
      <c r="AW536" t="s">
        <v>375</v>
      </c>
      <c r="AX536" t="s">
        <v>678</v>
      </c>
      <c r="AY536" s="14">
        <v>46204</v>
      </c>
      <c r="AZ536" t="s">
        <v>2999</v>
      </c>
      <c r="BA536" s="31">
        <v>46204.531504629631</v>
      </c>
      <c r="BB536" s="14">
        <v>46204</v>
      </c>
      <c r="BC536" t="s">
        <v>933</v>
      </c>
      <c r="BD536" s="31">
        <v>46204.539212962962</v>
      </c>
      <c r="BE536" s="14">
        <v>46204</v>
      </c>
      <c r="BF536" t="s">
        <v>4808</v>
      </c>
      <c r="BG536" s="31">
        <v>46204.561643518522</v>
      </c>
      <c r="BH536" s="14">
        <v>46204</v>
      </c>
      <c r="BI536" t="s">
        <v>943</v>
      </c>
      <c r="BJ536" s="31">
        <v>46204.600266203706</v>
      </c>
      <c r="BK536" s="14">
        <v>46204</v>
      </c>
      <c r="BL536" t="s">
        <v>943</v>
      </c>
      <c r="BM536" s="31">
        <v>46204.632615740738</v>
      </c>
      <c r="BN536" s="14">
        <v>46204</v>
      </c>
      <c r="BO536" t="s">
        <v>943</v>
      </c>
      <c r="BP536" s="31">
        <v>46204.632453703707</v>
      </c>
      <c r="BZ536" s="14">
        <v>46204</v>
      </c>
      <c r="CA536" t="s">
        <v>943</v>
      </c>
      <c r="CB536" s="31">
        <v>46204.638449074075</v>
      </c>
      <c r="CC536" s="14">
        <v>46204</v>
      </c>
      <c r="CD536" t="s">
        <v>938</v>
      </c>
      <c r="CE536" s="31">
        <v>46204.643310185187</v>
      </c>
      <c r="CI536" s="14">
        <v>46205</v>
      </c>
      <c r="CJ536" t="s">
        <v>2999</v>
      </c>
      <c r="CK536" s="31">
        <v>46205.569768518515</v>
      </c>
      <c r="CP536" t="str">
        <f>VLOOKUP(A536,Sheet1!$A$2:$E$221,2,0)</f>
        <v>East Zone</v>
      </c>
    </row>
    <row r="537" spans="1:94" x14ac:dyDescent="0.35">
      <c r="A537" t="s">
        <v>5671</v>
      </c>
      <c r="B537">
        <v>323</v>
      </c>
      <c r="C537" t="s">
        <v>9332</v>
      </c>
      <c r="D537" t="s">
        <v>678</v>
      </c>
      <c r="E537" t="s">
        <v>97</v>
      </c>
      <c r="F537" t="s">
        <v>375</v>
      </c>
      <c r="G537" t="s">
        <v>135</v>
      </c>
      <c r="H537" t="s">
        <v>5679</v>
      </c>
      <c r="I537">
        <v>168503</v>
      </c>
      <c r="J537" t="s">
        <v>97</v>
      </c>
      <c r="K537" t="s">
        <v>2998</v>
      </c>
      <c r="L537" t="s">
        <v>4622</v>
      </c>
      <c r="M537" t="s">
        <v>5680</v>
      </c>
      <c r="N537">
        <v>45000</v>
      </c>
      <c r="O537" t="s">
        <v>1036</v>
      </c>
      <c r="P537" t="s">
        <v>1037</v>
      </c>
      <c r="Q537" t="s">
        <v>5682</v>
      </c>
      <c r="R537">
        <v>4952936301</v>
      </c>
      <c r="S537" t="s">
        <v>683</v>
      </c>
      <c r="T537" t="s">
        <v>13216</v>
      </c>
      <c r="U537" s="1">
        <v>46204</v>
      </c>
      <c r="V537" s="14">
        <v>46204</v>
      </c>
      <c r="W537" t="s">
        <v>5675</v>
      </c>
      <c r="X537" s="31">
        <v>46204.442256944443</v>
      </c>
      <c r="AN537" s="14">
        <v>46204</v>
      </c>
      <c r="AO537" t="s">
        <v>1096</v>
      </c>
      <c r="AP537" s="31">
        <v>46204.527673611112</v>
      </c>
      <c r="AT537" s="31">
        <v>46204.527673611112</v>
      </c>
      <c r="AU537" s="14">
        <v>46204</v>
      </c>
      <c r="AV537" t="s">
        <v>1096</v>
      </c>
      <c r="AW537" t="s">
        <v>375</v>
      </c>
      <c r="AX537" t="s">
        <v>678</v>
      </c>
      <c r="AY537" s="14">
        <v>46204</v>
      </c>
      <c r="AZ537" t="s">
        <v>2999</v>
      </c>
      <c r="BA537" s="31">
        <v>46204.531527777777</v>
      </c>
      <c r="BB537" s="14">
        <v>46204</v>
      </c>
      <c r="BC537" t="s">
        <v>933</v>
      </c>
      <c r="BD537" s="31">
        <v>46204.539212962962</v>
      </c>
      <c r="BE537" s="14">
        <v>46204</v>
      </c>
      <c r="BF537" t="s">
        <v>4808</v>
      </c>
      <c r="BG537" s="31">
        <v>46204.561655092592</v>
      </c>
      <c r="BH537" s="14">
        <v>46204</v>
      </c>
      <c r="BI537" t="s">
        <v>943</v>
      </c>
      <c r="BJ537" s="31">
        <v>46204.600277777776</v>
      </c>
      <c r="BK537" s="14">
        <v>46205</v>
      </c>
      <c r="BL537" t="s">
        <v>1028</v>
      </c>
      <c r="BM537" s="31">
        <v>46205.479988425926</v>
      </c>
      <c r="BN537" s="14">
        <v>46204</v>
      </c>
      <c r="BO537" t="s">
        <v>943</v>
      </c>
      <c r="BP537" s="31">
        <v>46204.632465277777</v>
      </c>
      <c r="BZ537" s="14">
        <v>46205</v>
      </c>
      <c r="CA537" t="s">
        <v>1028</v>
      </c>
      <c r="CB537" s="31">
        <v>46205.485138888886</v>
      </c>
      <c r="CC537" s="14">
        <v>46205</v>
      </c>
      <c r="CD537" t="s">
        <v>944</v>
      </c>
      <c r="CE537" s="31">
        <v>46205.490601851852</v>
      </c>
      <c r="CI537" s="14">
        <v>46205</v>
      </c>
      <c r="CJ537" t="s">
        <v>2999</v>
      </c>
      <c r="CK537" s="31">
        <v>46205.569768518515</v>
      </c>
      <c r="CP537" t="str">
        <f>VLOOKUP(A537,Sheet1!$A$2:$E$221,2,0)</f>
        <v>East Zone</v>
      </c>
    </row>
    <row r="538" spans="1:94" x14ac:dyDescent="0.35">
      <c r="A538" t="s">
        <v>5671</v>
      </c>
      <c r="B538">
        <v>323</v>
      </c>
      <c r="C538" t="s">
        <v>9332</v>
      </c>
      <c r="D538" t="s">
        <v>678</v>
      </c>
      <c r="E538" t="s">
        <v>97</v>
      </c>
      <c r="F538" t="s">
        <v>375</v>
      </c>
      <c r="G538" t="s">
        <v>135</v>
      </c>
      <c r="H538" t="s">
        <v>5683</v>
      </c>
      <c r="I538">
        <v>271496</v>
      </c>
      <c r="J538" t="s">
        <v>3000</v>
      </c>
      <c r="K538" t="s">
        <v>3001</v>
      </c>
      <c r="L538" t="s">
        <v>4622</v>
      </c>
      <c r="M538" t="s">
        <v>5684</v>
      </c>
      <c r="N538">
        <v>50000</v>
      </c>
      <c r="O538" t="s">
        <v>1034</v>
      </c>
      <c r="P538" t="s">
        <v>1035</v>
      </c>
      <c r="Q538" t="s">
        <v>5685</v>
      </c>
      <c r="R538">
        <v>4022041053</v>
      </c>
      <c r="S538" t="s">
        <v>13394</v>
      </c>
      <c r="T538"/>
      <c r="V538" s="14">
        <v>46204</v>
      </c>
      <c r="W538" t="s">
        <v>5678</v>
      </c>
      <c r="X538" s="31">
        <v>46204.37127314815</v>
      </c>
      <c r="AN538" s="14">
        <v>46204</v>
      </c>
      <c r="AO538" t="s">
        <v>1096</v>
      </c>
      <c r="AP538" s="31">
        <v>46204.420914351853</v>
      </c>
      <c r="AT538" s="31">
        <v>46204.420914351853</v>
      </c>
      <c r="AU538" s="14">
        <v>46204</v>
      </c>
      <c r="AV538" t="s">
        <v>1096</v>
      </c>
      <c r="AW538" t="s">
        <v>375</v>
      </c>
      <c r="AX538" t="s">
        <v>678</v>
      </c>
      <c r="AY538" s="14">
        <v>46204</v>
      </c>
      <c r="AZ538" t="s">
        <v>1096</v>
      </c>
      <c r="BA538" s="31">
        <v>46204.425370370373</v>
      </c>
      <c r="BB538" s="14">
        <v>46204</v>
      </c>
      <c r="BC538" t="s">
        <v>933</v>
      </c>
      <c r="BD538" s="31">
        <v>46204.434884259259</v>
      </c>
      <c r="BE538" s="14">
        <v>46204</v>
      </c>
      <c r="BF538" t="s">
        <v>4676</v>
      </c>
      <c r="BG538" s="31">
        <v>46204.453796296293</v>
      </c>
      <c r="BH538" s="14">
        <v>46204</v>
      </c>
      <c r="BI538" t="s">
        <v>1028</v>
      </c>
      <c r="BJ538" s="31">
        <v>46204.594143518516</v>
      </c>
      <c r="BK538" s="14">
        <v>46204</v>
      </c>
      <c r="BL538" t="s">
        <v>1028</v>
      </c>
      <c r="BM538" s="31">
        <v>46204.596562500003</v>
      </c>
      <c r="BZ538" s="14">
        <v>46204</v>
      </c>
      <c r="CA538" t="s">
        <v>1028</v>
      </c>
      <c r="CB538" s="31">
        <v>46204.620300925926</v>
      </c>
      <c r="CC538" s="14">
        <v>46204</v>
      </c>
      <c r="CD538" t="s">
        <v>957</v>
      </c>
      <c r="CE538" s="31">
        <v>46204.640949074077</v>
      </c>
      <c r="CI538" s="14">
        <v>46204</v>
      </c>
      <c r="CJ538" t="s">
        <v>2999</v>
      </c>
      <c r="CK538" s="31">
        <v>46204.70108796296</v>
      </c>
      <c r="CP538" t="str">
        <f>VLOOKUP(A538,Sheet1!$A$2:$E$221,2,0)</f>
        <v>East Zone</v>
      </c>
    </row>
    <row r="539" spans="1:94" x14ac:dyDescent="0.35">
      <c r="A539" t="s">
        <v>5671</v>
      </c>
      <c r="B539">
        <v>323</v>
      </c>
      <c r="C539" t="s">
        <v>9332</v>
      </c>
      <c r="D539" t="s">
        <v>678</v>
      </c>
      <c r="E539" t="s">
        <v>97</v>
      </c>
      <c r="F539" t="s">
        <v>375</v>
      </c>
      <c r="G539" t="s">
        <v>135</v>
      </c>
      <c r="H539" t="s">
        <v>5686</v>
      </c>
      <c r="I539">
        <v>514951</v>
      </c>
      <c r="J539" t="s">
        <v>5687</v>
      </c>
      <c r="K539" t="s">
        <v>5688</v>
      </c>
      <c r="L539" t="s">
        <v>4622</v>
      </c>
      <c r="M539" t="s">
        <v>5689</v>
      </c>
      <c r="N539">
        <v>90000</v>
      </c>
      <c r="O539" t="s">
        <v>1032</v>
      </c>
      <c r="P539" t="s">
        <v>1033</v>
      </c>
      <c r="Q539" t="s">
        <v>5690</v>
      </c>
      <c r="R539">
        <v>2814907832</v>
      </c>
      <c r="S539" t="s">
        <v>13394</v>
      </c>
      <c r="T539"/>
      <c r="V539" s="14">
        <v>46204</v>
      </c>
      <c r="W539" t="s">
        <v>5691</v>
      </c>
      <c r="X539" s="31">
        <v>46204.72896990741</v>
      </c>
      <c r="AN539" s="14">
        <v>46205</v>
      </c>
      <c r="AO539" t="s">
        <v>1096</v>
      </c>
      <c r="AP539" s="31">
        <v>46205.3830787037</v>
      </c>
      <c r="AT539" s="31">
        <v>46205.3830787037</v>
      </c>
      <c r="AU539" s="14">
        <v>46205</v>
      </c>
      <c r="AV539" t="s">
        <v>1096</v>
      </c>
      <c r="AW539" t="s">
        <v>375</v>
      </c>
      <c r="AX539" t="s">
        <v>678</v>
      </c>
      <c r="AY539" s="14">
        <v>46205</v>
      </c>
      <c r="AZ539" t="s">
        <v>2999</v>
      </c>
      <c r="BA539" s="31">
        <v>46205.406053240738</v>
      </c>
      <c r="BB539" s="14">
        <v>46205</v>
      </c>
      <c r="BC539" t="s">
        <v>933</v>
      </c>
      <c r="BD539" s="31">
        <v>46205.419432870367</v>
      </c>
      <c r="BE539" s="14">
        <v>46205</v>
      </c>
      <c r="BF539" t="s">
        <v>4757</v>
      </c>
      <c r="BG539" s="31">
        <v>46205.468449074076</v>
      </c>
      <c r="BH539" s="14">
        <v>46205</v>
      </c>
      <c r="BI539" t="s">
        <v>1028</v>
      </c>
      <c r="BJ539" s="31">
        <v>46205.500277777777</v>
      </c>
      <c r="BK539" s="14">
        <v>46205</v>
      </c>
      <c r="BL539" t="s">
        <v>1028</v>
      </c>
      <c r="BM539" s="31">
        <v>46205.50141203704</v>
      </c>
      <c r="BZ539" s="14">
        <v>46205</v>
      </c>
      <c r="CA539" t="s">
        <v>1028</v>
      </c>
      <c r="CB539" s="31">
        <v>46205.511134259257</v>
      </c>
      <c r="CC539" s="14">
        <v>46205</v>
      </c>
      <c r="CD539" t="s">
        <v>944</v>
      </c>
      <c r="CE539" s="31">
        <v>46205.518414351849</v>
      </c>
      <c r="CI539" s="14">
        <v>46205</v>
      </c>
      <c r="CJ539" t="s">
        <v>2999</v>
      </c>
      <c r="CK539" s="31">
        <v>46205.631585648145</v>
      </c>
      <c r="CP539" t="str">
        <f>VLOOKUP(A539,Sheet1!$A$2:$E$221,2,0)</f>
        <v>East Zone</v>
      </c>
    </row>
    <row r="540" spans="1:94" x14ac:dyDescent="0.35">
      <c r="A540" t="s">
        <v>5671</v>
      </c>
      <c r="B540">
        <v>323</v>
      </c>
      <c r="C540" t="s">
        <v>9332</v>
      </c>
      <c r="D540" t="s">
        <v>678</v>
      </c>
      <c r="E540" t="s">
        <v>97</v>
      </c>
      <c r="F540" t="s">
        <v>375</v>
      </c>
      <c r="G540" t="s">
        <v>135</v>
      </c>
      <c r="H540" t="s">
        <v>10197</v>
      </c>
      <c r="I540">
        <v>541005</v>
      </c>
      <c r="J540" t="s">
        <v>5687</v>
      </c>
      <c r="K540" t="s">
        <v>5688</v>
      </c>
      <c r="L540" t="s">
        <v>4622</v>
      </c>
      <c r="M540" t="s">
        <v>10198</v>
      </c>
      <c r="N540">
        <v>80000</v>
      </c>
      <c r="O540" t="s">
        <v>2992</v>
      </c>
      <c r="P540" t="s">
        <v>2993</v>
      </c>
      <c r="Q540" t="s">
        <v>8110</v>
      </c>
      <c r="R540">
        <v>4052146737</v>
      </c>
      <c r="S540" t="s">
        <v>13394</v>
      </c>
      <c r="T540"/>
      <c r="V540" s="14">
        <v>46209</v>
      </c>
      <c r="W540" t="s">
        <v>5691</v>
      </c>
      <c r="X540" s="31">
        <v>46209.583240740743</v>
      </c>
      <c r="AN540" s="14">
        <v>46209</v>
      </c>
      <c r="AO540" t="s">
        <v>1096</v>
      </c>
      <c r="AP540" s="31">
        <v>46209.729085648149</v>
      </c>
      <c r="AT540" s="31">
        <v>46209.729085648149</v>
      </c>
      <c r="AU540" s="14">
        <v>46209</v>
      </c>
      <c r="AV540" t="s">
        <v>1096</v>
      </c>
      <c r="AW540" t="s">
        <v>375</v>
      </c>
      <c r="AX540" t="s">
        <v>678</v>
      </c>
      <c r="AY540" s="14">
        <v>46210</v>
      </c>
      <c r="AZ540" t="s">
        <v>2999</v>
      </c>
      <c r="BA540" s="31">
        <v>46210.396840277775</v>
      </c>
      <c r="BB540" s="14">
        <v>46210</v>
      </c>
      <c r="BC540" t="s">
        <v>933</v>
      </c>
      <c r="BD540" s="31">
        <v>46210.404629629629</v>
      </c>
      <c r="BE540" s="14">
        <v>46210</v>
      </c>
      <c r="BF540" t="s">
        <v>4757</v>
      </c>
      <c r="BG540" s="31">
        <v>46210.443402777775</v>
      </c>
      <c r="BH540" s="14">
        <v>46210</v>
      </c>
      <c r="BI540" t="s">
        <v>937</v>
      </c>
      <c r="BJ540" s="31">
        <v>46210.485520833332</v>
      </c>
      <c r="BK540" s="14">
        <v>46210</v>
      </c>
      <c r="BL540" t="s">
        <v>937</v>
      </c>
      <c r="BM540" s="31">
        <v>46210.487280092595</v>
      </c>
      <c r="BZ540" s="14">
        <v>46210</v>
      </c>
      <c r="CA540" t="s">
        <v>937</v>
      </c>
      <c r="CB540" s="31">
        <v>46210.516365740739</v>
      </c>
      <c r="CC540" s="14">
        <v>46210</v>
      </c>
      <c r="CD540" t="s">
        <v>944</v>
      </c>
      <c r="CE540" s="31">
        <v>46210.530104166668</v>
      </c>
      <c r="CI540" s="14">
        <v>46210</v>
      </c>
      <c r="CJ540" t="s">
        <v>3584</v>
      </c>
      <c r="CK540" s="31">
        <v>46210.699965277781</v>
      </c>
      <c r="CP540" t="str">
        <f>VLOOKUP(A540,Sheet1!$A$2:$E$221,2,0)</f>
        <v>East Zone</v>
      </c>
    </row>
    <row r="541" spans="1:94" x14ac:dyDescent="0.35">
      <c r="A541" t="s">
        <v>5671</v>
      </c>
      <c r="B541">
        <v>323</v>
      </c>
      <c r="C541" t="s">
        <v>9332</v>
      </c>
      <c r="D541" t="s">
        <v>678</v>
      </c>
      <c r="E541" t="s">
        <v>97</v>
      </c>
      <c r="F541" t="s">
        <v>375</v>
      </c>
      <c r="G541" t="s">
        <v>135</v>
      </c>
      <c r="H541" t="s">
        <v>5692</v>
      </c>
      <c r="I541">
        <v>565884</v>
      </c>
      <c r="J541" t="s">
        <v>97</v>
      </c>
      <c r="K541" t="s">
        <v>2998</v>
      </c>
      <c r="L541" t="s">
        <v>4622</v>
      </c>
      <c r="M541" t="s">
        <v>5693</v>
      </c>
      <c r="N541">
        <v>70000</v>
      </c>
      <c r="O541" t="s">
        <v>9829</v>
      </c>
      <c r="P541" t="s">
        <v>9830</v>
      </c>
      <c r="Q541" t="s">
        <v>5694</v>
      </c>
      <c r="R541">
        <v>1228085226</v>
      </c>
      <c r="S541" t="s">
        <v>13394</v>
      </c>
      <c r="T541"/>
      <c r="V541" s="14">
        <v>46206</v>
      </c>
      <c r="W541" t="s">
        <v>5675</v>
      </c>
      <c r="X541" s="31">
        <v>46206.568368055552</v>
      </c>
      <c r="AN541" s="14">
        <v>46206</v>
      </c>
      <c r="AO541" t="s">
        <v>1096</v>
      </c>
      <c r="AP541" s="31">
        <v>46206.653298611112</v>
      </c>
      <c r="AT541" s="31">
        <v>46206.653298611112</v>
      </c>
      <c r="AU541" s="14">
        <v>46206</v>
      </c>
      <c r="AV541" t="s">
        <v>1096</v>
      </c>
      <c r="AW541" t="s">
        <v>375</v>
      </c>
      <c r="AX541" t="s">
        <v>678</v>
      </c>
      <c r="AY541" s="14">
        <v>46209</v>
      </c>
      <c r="AZ541" t="s">
        <v>2999</v>
      </c>
      <c r="BA541" s="31">
        <v>46209.409409722219</v>
      </c>
      <c r="BB541" s="14">
        <v>46209</v>
      </c>
      <c r="BC541" t="s">
        <v>933</v>
      </c>
      <c r="BD541" s="31">
        <v>46209.41741898148</v>
      </c>
      <c r="BE541" s="14">
        <v>46209</v>
      </c>
      <c r="BF541" t="s">
        <v>5362</v>
      </c>
      <c r="BG541" s="31">
        <v>46209.468958333331</v>
      </c>
      <c r="BH541" s="14">
        <v>46209</v>
      </c>
      <c r="BI541" t="s">
        <v>1028</v>
      </c>
      <c r="BJ541" s="31">
        <v>46209.511111111111</v>
      </c>
      <c r="BK541" s="14">
        <v>46209</v>
      </c>
      <c r="BL541" t="s">
        <v>1028</v>
      </c>
      <c r="BM541" s="31">
        <v>46209.512025462966</v>
      </c>
      <c r="BZ541" s="14">
        <v>46209</v>
      </c>
      <c r="CA541" t="s">
        <v>1028</v>
      </c>
      <c r="CB541" s="31">
        <v>46209.520567129628</v>
      </c>
      <c r="CC541" s="14">
        <v>46209</v>
      </c>
      <c r="CD541" t="s">
        <v>938</v>
      </c>
      <c r="CE541" s="31">
        <v>46209.539004629631</v>
      </c>
      <c r="CI541" s="14">
        <v>46209</v>
      </c>
      <c r="CJ541" t="s">
        <v>2999</v>
      </c>
      <c r="CK541" s="31">
        <v>46209.653379629628</v>
      </c>
      <c r="CP541" t="str">
        <f>VLOOKUP(A541,Sheet1!$A$2:$E$221,2,0)</f>
        <v>East Zone</v>
      </c>
    </row>
    <row r="542" spans="1:94" x14ac:dyDescent="0.35">
      <c r="A542" t="s">
        <v>5671</v>
      </c>
      <c r="B542">
        <v>323</v>
      </c>
      <c r="C542" t="s">
        <v>9332</v>
      </c>
      <c r="D542" t="s">
        <v>678</v>
      </c>
      <c r="E542" t="s">
        <v>97</v>
      </c>
      <c r="F542" t="s">
        <v>375</v>
      </c>
      <c r="G542" t="s">
        <v>135</v>
      </c>
      <c r="H542" t="s">
        <v>12119</v>
      </c>
      <c r="I542">
        <v>640587</v>
      </c>
      <c r="J542" t="s">
        <v>2557</v>
      </c>
      <c r="K542" t="s">
        <v>2558</v>
      </c>
      <c r="L542" t="s">
        <v>4622</v>
      </c>
      <c r="M542" t="s">
        <v>12120</v>
      </c>
      <c r="N542">
        <v>45000</v>
      </c>
      <c r="O542" t="s">
        <v>1036</v>
      </c>
      <c r="P542" t="s">
        <v>1037</v>
      </c>
      <c r="Q542" t="s">
        <v>5958</v>
      </c>
      <c r="R542">
        <v>7927892035</v>
      </c>
      <c r="S542" t="s">
        <v>13394</v>
      </c>
      <c r="T542"/>
      <c r="V542" s="14">
        <v>46210</v>
      </c>
      <c r="W542" t="s">
        <v>12121</v>
      </c>
      <c r="X542" s="31">
        <v>46210.629236111112</v>
      </c>
      <c r="AN542" s="14">
        <v>46210</v>
      </c>
      <c r="AO542" t="s">
        <v>1096</v>
      </c>
      <c r="AP542" s="31">
        <v>46210.660173611112</v>
      </c>
      <c r="AT542" s="31">
        <v>46210.660173611112</v>
      </c>
      <c r="AU542" s="14">
        <v>46210</v>
      </c>
      <c r="AV542" t="s">
        <v>1096</v>
      </c>
      <c r="AW542" t="s">
        <v>375</v>
      </c>
      <c r="AX542" t="s">
        <v>678</v>
      </c>
      <c r="AY542" s="14">
        <v>46210</v>
      </c>
      <c r="AZ542" t="s">
        <v>12121</v>
      </c>
      <c r="BA542" s="31">
        <v>46210.699953703705</v>
      </c>
      <c r="BB542" s="14">
        <v>46210</v>
      </c>
      <c r="BC542" t="s">
        <v>933</v>
      </c>
      <c r="BD542" s="31">
        <v>46210.703923611109</v>
      </c>
      <c r="BE542" s="14">
        <v>46210</v>
      </c>
      <c r="BF542" t="s">
        <v>4808</v>
      </c>
      <c r="BG542" s="31">
        <v>46210.721122685187</v>
      </c>
      <c r="BH542" s="14">
        <v>46210</v>
      </c>
      <c r="BI542" t="s">
        <v>1028</v>
      </c>
      <c r="BJ542" s="31">
        <v>46210.820405092592</v>
      </c>
      <c r="BK542" s="14">
        <v>46210</v>
      </c>
      <c r="BL542" t="s">
        <v>1028</v>
      </c>
      <c r="BM542" s="31">
        <v>46210.821481481478</v>
      </c>
      <c r="BZ542" s="14">
        <v>46210</v>
      </c>
      <c r="CA542" t="s">
        <v>1028</v>
      </c>
      <c r="CB542" s="31">
        <v>46210.825277777774</v>
      </c>
      <c r="CC542" s="14">
        <v>46210</v>
      </c>
      <c r="CD542" t="s">
        <v>944</v>
      </c>
      <c r="CE542" s="31">
        <v>46210.836516203701</v>
      </c>
      <c r="CP542" t="str">
        <f>VLOOKUP(A542,Sheet1!$A$2:$E$221,2,0)</f>
        <v>East Zone</v>
      </c>
    </row>
    <row r="543" spans="1:94" x14ac:dyDescent="0.35">
      <c r="A543" t="s">
        <v>5671</v>
      </c>
      <c r="B543">
        <v>323</v>
      </c>
      <c r="C543" t="s">
        <v>9332</v>
      </c>
      <c r="D543" t="s">
        <v>678</v>
      </c>
      <c r="E543" t="s">
        <v>97</v>
      </c>
      <c r="F543" t="s">
        <v>375</v>
      </c>
      <c r="G543" t="s">
        <v>135</v>
      </c>
      <c r="H543" t="s">
        <v>12122</v>
      </c>
      <c r="I543">
        <v>657248</v>
      </c>
      <c r="J543" t="s">
        <v>97</v>
      </c>
      <c r="K543" t="s">
        <v>2998</v>
      </c>
      <c r="L543" t="s">
        <v>4622</v>
      </c>
      <c r="M543" t="s">
        <v>12123</v>
      </c>
      <c r="N543">
        <v>60000</v>
      </c>
      <c r="O543" t="s">
        <v>1038</v>
      </c>
      <c r="P543" t="s">
        <v>1039</v>
      </c>
      <c r="Q543" t="s">
        <v>12124</v>
      </c>
      <c r="R543">
        <v>9302595854</v>
      </c>
      <c r="S543" t="s">
        <v>13394</v>
      </c>
      <c r="T543"/>
      <c r="V543" s="14">
        <v>46209</v>
      </c>
      <c r="W543" t="s">
        <v>5675</v>
      </c>
      <c r="X543" s="31">
        <v>46209.675775462965</v>
      </c>
      <c r="AN543" s="14">
        <v>46210</v>
      </c>
      <c r="AO543" t="s">
        <v>1096</v>
      </c>
      <c r="AP543" s="31">
        <v>46210.518159722225</v>
      </c>
      <c r="AT543" s="31">
        <v>46210.518159722225</v>
      </c>
      <c r="AU543" s="14">
        <v>46210</v>
      </c>
      <c r="AV543" t="s">
        <v>1096</v>
      </c>
      <c r="AW543" t="s">
        <v>375</v>
      </c>
      <c r="AX543" t="s">
        <v>678</v>
      </c>
      <c r="AY543" s="14">
        <v>46210</v>
      </c>
      <c r="AZ543" t="s">
        <v>1096</v>
      </c>
      <c r="BA543" s="31">
        <v>46210.519016203703</v>
      </c>
      <c r="BB543" s="14">
        <v>46210</v>
      </c>
      <c r="BC543" t="s">
        <v>933</v>
      </c>
      <c r="BD543" s="31">
        <v>46210.526296296295</v>
      </c>
      <c r="BE543" s="14">
        <v>46210</v>
      </c>
      <c r="BF543" t="s">
        <v>4965</v>
      </c>
      <c r="BG543" s="31">
        <v>46210.538402777776</v>
      </c>
      <c r="BH543" s="14">
        <v>46210</v>
      </c>
      <c r="BI543" t="s">
        <v>1028</v>
      </c>
      <c r="BJ543" s="31">
        <v>46210.62395833333</v>
      </c>
      <c r="BK543" s="14">
        <v>46210</v>
      </c>
      <c r="BL543" t="s">
        <v>1028</v>
      </c>
      <c r="BM543" s="31">
        <v>46210.625069444446</v>
      </c>
      <c r="BZ543" s="14">
        <v>46210</v>
      </c>
      <c r="CA543" t="s">
        <v>1028</v>
      </c>
      <c r="CB543" s="31">
        <v>46210.637430555558</v>
      </c>
      <c r="CC543" s="14">
        <v>46210</v>
      </c>
      <c r="CD543" t="s">
        <v>944</v>
      </c>
      <c r="CE543" s="31">
        <v>46210.650520833333</v>
      </c>
      <c r="CP543" t="str">
        <f>VLOOKUP(A543,Sheet1!$A$2:$E$221,2,0)</f>
        <v>East Zone</v>
      </c>
    </row>
    <row r="544" spans="1:94" x14ac:dyDescent="0.35">
      <c r="A544" t="s">
        <v>5671</v>
      </c>
      <c r="B544">
        <v>323</v>
      </c>
      <c r="C544" t="s">
        <v>9332</v>
      </c>
      <c r="D544" t="s">
        <v>678</v>
      </c>
      <c r="E544" t="s">
        <v>97</v>
      </c>
      <c r="F544" t="s">
        <v>375</v>
      </c>
      <c r="G544" t="s">
        <v>135</v>
      </c>
      <c r="H544" t="s">
        <v>5695</v>
      </c>
      <c r="I544">
        <v>665678</v>
      </c>
      <c r="J544" t="s">
        <v>1750</v>
      </c>
      <c r="K544" t="s">
        <v>1751</v>
      </c>
      <c r="L544" t="s">
        <v>4622</v>
      </c>
      <c r="M544" t="s">
        <v>5696</v>
      </c>
      <c r="N544">
        <v>60000</v>
      </c>
      <c r="O544" t="s">
        <v>1038</v>
      </c>
      <c r="P544" t="s">
        <v>1039</v>
      </c>
      <c r="Q544" t="s">
        <v>5697</v>
      </c>
      <c r="R544">
        <v>3674583641</v>
      </c>
      <c r="S544" t="s">
        <v>13394</v>
      </c>
      <c r="T544"/>
      <c r="V544" s="14">
        <v>46205</v>
      </c>
      <c r="W544" t="s">
        <v>5698</v>
      </c>
      <c r="X544" s="31">
        <v>46205.597777777781</v>
      </c>
      <c r="AN544" s="14">
        <v>46206</v>
      </c>
      <c r="AO544" t="s">
        <v>1096</v>
      </c>
      <c r="AP544" s="31">
        <v>46206.356377314813</v>
      </c>
      <c r="AT544" s="31">
        <v>46206.356377314813</v>
      </c>
      <c r="AU544" s="14">
        <v>46206</v>
      </c>
      <c r="AV544" t="s">
        <v>1096</v>
      </c>
      <c r="AW544" t="s">
        <v>375</v>
      </c>
      <c r="AX544" t="s">
        <v>678</v>
      </c>
      <c r="AY544" s="14">
        <v>46206</v>
      </c>
      <c r="AZ544" t="s">
        <v>2999</v>
      </c>
      <c r="BA544" s="31">
        <v>46206.36996527778</v>
      </c>
      <c r="BB544" s="14">
        <v>46206</v>
      </c>
      <c r="BC544" t="s">
        <v>933</v>
      </c>
      <c r="BD544" s="31">
        <v>46206.38921296296</v>
      </c>
      <c r="BE544" s="14">
        <v>46206</v>
      </c>
      <c r="BF544" t="s">
        <v>4663</v>
      </c>
      <c r="BG544" s="31">
        <v>46206.458460648151</v>
      </c>
      <c r="BH544" s="14">
        <v>46206</v>
      </c>
      <c r="BI544" t="s">
        <v>1028</v>
      </c>
      <c r="BJ544" s="31">
        <v>46206.479699074072</v>
      </c>
      <c r="BK544" s="14">
        <v>46206</v>
      </c>
      <c r="BL544" t="s">
        <v>1028</v>
      </c>
      <c r="BM544" s="31">
        <v>46206.480937499997</v>
      </c>
      <c r="BZ544" s="14">
        <v>46206</v>
      </c>
      <c r="CA544" t="s">
        <v>1028</v>
      </c>
      <c r="CB544" s="31">
        <v>46206.489687499998</v>
      </c>
      <c r="CC544" s="14">
        <v>46206</v>
      </c>
      <c r="CD544" t="s">
        <v>944</v>
      </c>
      <c r="CE544" s="31">
        <v>46206.500520833331</v>
      </c>
      <c r="CI544" s="14">
        <v>46206</v>
      </c>
      <c r="CJ544" t="s">
        <v>3584</v>
      </c>
      <c r="CK544" s="31">
        <v>46206.609942129631</v>
      </c>
      <c r="CP544" t="str">
        <f>VLOOKUP(A544,Sheet1!$A$2:$E$221,2,0)</f>
        <v>East Zone</v>
      </c>
    </row>
    <row r="545" spans="1:94" x14ac:dyDescent="0.35">
      <c r="A545" t="s">
        <v>5671</v>
      </c>
      <c r="B545">
        <v>323</v>
      </c>
      <c r="C545" t="s">
        <v>9332</v>
      </c>
      <c r="D545" t="s">
        <v>678</v>
      </c>
      <c r="E545" t="s">
        <v>97</v>
      </c>
      <c r="F545" t="s">
        <v>375</v>
      </c>
      <c r="G545" t="s">
        <v>135</v>
      </c>
      <c r="H545" t="s">
        <v>5699</v>
      </c>
      <c r="I545">
        <v>737023</v>
      </c>
      <c r="J545" t="s">
        <v>5687</v>
      </c>
      <c r="K545" t="s">
        <v>5688</v>
      </c>
      <c r="L545" t="s">
        <v>4622</v>
      </c>
      <c r="M545" t="s">
        <v>5700</v>
      </c>
      <c r="N545">
        <v>65000</v>
      </c>
      <c r="O545" t="s">
        <v>1358</v>
      </c>
      <c r="P545" t="s">
        <v>1359</v>
      </c>
      <c r="Q545" t="s">
        <v>5701</v>
      </c>
      <c r="R545">
        <v>2038962307</v>
      </c>
      <c r="S545" t="s">
        <v>13394</v>
      </c>
      <c r="T545"/>
      <c r="V545" s="14">
        <v>46205</v>
      </c>
      <c r="W545" t="s">
        <v>5691</v>
      </c>
      <c r="X545" s="31">
        <v>46205.762291666666</v>
      </c>
      <c r="AN545" s="14">
        <v>46206</v>
      </c>
      <c r="AO545" t="s">
        <v>1096</v>
      </c>
      <c r="AP545" s="31">
        <v>46206.422442129631</v>
      </c>
      <c r="AT545" s="31">
        <v>46206.422442129631</v>
      </c>
      <c r="AU545" s="14">
        <v>46206</v>
      </c>
      <c r="AV545" t="s">
        <v>1096</v>
      </c>
      <c r="AW545" t="s">
        <v>375</v>
      </c>
      <c r="AX545" t="s">
        <v>678</v>
      </c>
      <c r="AY545" s="14">
        <v>46206</v>
      </c>
      <c r="AZ545" t="s">
        <v>2999</v>
      </c>
      <c r="BA545" s="31">
        <v>46206.453912037039</v>
      </c>
      <c r="BB545" s="14">
        <v>46206</v>
      </c>
      <c r="BC545" t="s">
        <v>933</v>
      </c>
      <c r="BD545" s="31">
        <v>46206.463946759257</v>
      </c>
      <c r="BE545" s="14">
        <v>46206</v>
      </c>
      <c r="BF545" t="s">
        <v>4757</v>
      </c>
      <c r="BG545" s="31">
        <v>46206.529918981483</v>
      </c>
      <c r="BH545" s="14">
        <v>46206</v>
      </c>
      <c r="BI545" t="s">
        <v>1028</v>
      </c>
      <c r="BJ545" s="31">
        <v>46206.600127314814</v>
      </c>
      <c r="BK545" s="14">
        <v>46206</v>
      </c>
      <c r="BL545" t="s">
        <v>1028</v>
      </c>
      <c r="BM545" s="31">
        <v>46206.601111111115</v>
      </c>
      <c r="BZ545" s="14">
        <v>46206</v>
      </c>
      <c r="CA545" t="s">
        <v>1028</v>
      </c>
      <c r="CB545" s="31">
        <v>46206.620208333334</v>
      </c>
      <c r="CC545" s="14">
        <v>46206</v>
      </c>
      <c r="CD545" t="s">
        <v>944</v>
      </c>
      <c r="CE545" s="31">
        <v>46206.635729166665</v>
      </c>
      <c r="CI545" s="14">
        <v>46206</v>
      </c>
      <c r="CJ545" t="s">
        <v>2999</v>
      </c>
      <c r="CK545" s="31">
        <v>46206.675752314812</v>
      </c>
      <c r="CP545" t="str">
        <f>VLOOKUP(A545,Sheet1!$A$2:$E$221,2,0)</f>
        <v>East Zone</v>
      </c>
    </row>
    <row r="546" spans="1:94" x14ac:dyDescent="0.35">
      <c r="A546" t="s">
        <v>5702</v>
      </c>
      <c r="B546">
        <v>330</v>
      </c>
      <c r="C546" t="s">
        <v>9332</v>
      </c>
      <c r="D546" t="s">
        <v>678</v>
      </c>
      <c r="E546" t="s">
        <v>376</v>
      </c>
      <c r="F546" t="s">
        <v>377</v>
      </c>
      <c r="G546" t="s">
        <v>352</v>
      </c>
      <c r="H546" t="s">
        <v>5703</v>
      </c>
      <c r="I546">
        <v>118978</v>
      </c>
      <c r="J546" t="s">
        <v>3780</v>
      </c>
      <c r="K546" t="s">
        <v>3781</v>
      </c>
      <c r="L546" t="s">
        <v>4622</v>
      </c>
      <c r="M546" t="s">
        <v>5704</v>
      </c>
      <c r="N546">
        <v>77000</v>
      </c>
      <c r="O546" t="s">
        <v>1025</v>
      </c>
      <c r="P546" t="s">
        <v>1026</v>
      </c>
      <c r="Q546" t="s">
        <v>5705</v>
      </c>
      <c r="R546">
        <v>7620828543</v>
      </c>
      <c r="S546" t="s">
        <v>13394</v>
      </c>
      <c r="T546"/>
      <c r="V546" s="14">
        <v>46206</v>
      </c>
      <c r="W546" t="s">
        <v>5706</v>
      </c>
      <c r="X546" s="31">
        <v>46206.488680555558</v>
      </c>
      <c r="AN546" s="14">
        <v>46206</v>
      </c>
      <c r="AO546" t="s">
        <v>2401</v>
      </c>
      <c r="AP546" s="31">
        <v>46206.514236111114</v>
      </c>
      <c r="AT546" s="31">
        <v>46206.514236111114</v>
      </c>
      <c r="AU546" s="14">
        <v>46206</v>
      </c>
      <c r="AV546" t="s">
        <v>2401</v>
      </c>
      <c r="AW546" t="s">
        <v>377</v>
      </c>
      <c r="AX546" t="s">
        <v>678</v>
      </c>
      <c r="AY546" s="14">
        <v>46206</v>
      </c>
      <c r="AZ546" t="s">
        <v>2401</v>
      </c>
      <c r="BA546" s="31">
        <v>46206.514722222222</v>
      </c>
      <c r="BB546" s="14">
        <v>46206</v>
      </c>
      <c r="BC546" t="s">
        <v>933</v>
      </c>
      <c r="BD546" s="31">
        <v>46206.521944444445</v>
      </c>
      <c r="BE546" s="14">
        <v>46206</v>
      </c>
      <c r="BF546" t="s">
        <v>4757</v>
      </c>
      <c r="BG546" s="31">
        <v>46206.593310185184</v>
      </c>
      <c r="BH546" s="14">
        <v>46206</v>
      </c>
      <c r="BI546" t="s">
        <v>942</v>
      </c>
      <c r="BJ546" s="31">
        <v>46206.652962962966</v>
      </c>
      <c r="BK546" s="14">
        <v>46206</v>
      </c>
      <c r="BL546" t="s">
        <v>942</v>
      </c>
      <c r="BM546" s="31">
        <v>46206.65357638889</v>
      </c>
      <c r="BZ546" s="14">
        <v>46206</v>
      </c>
      <c r="CA546" t="s">
        <v>942</v>
      </c>
      <c r="CB546" s="31">
        <v>46206.663252314815</v>
      </c>
      <c r="CC546" s="14">
        <v>46206</v>
      </c>
      <c r="CD546" t="s">
        <v>944</v>
      </c>
      <c r="CE546" s="31">
        <v>46206.668981481482</v>
      </c>
      <c r="CI546" s="14">
        <v>46206</v>
      </c>
      <c r="CJ546" t="s">
        <v>1101</v>
      </c>
      <c r="CK546" s="31">
        <v>46206.776331018518</v>
      </c>
      <c r="CP546" t="str">
        <f>VLOOKUP(A546,Sheet1!$A$2:$E$221,2,0)</f>
        <v>East Zone</v>
      </c>
    </row>
    <row r="547" spans="1:94" x14ac:dyDescent="0.35">
      <c r="A547" t="s">
        <v>5702</v>
      </c>
      <c r="B547">
        <v>330</v>
      </c>
      <c r="C547" t="s">
        <v>9332</v>
      </c>
      <c r="D547" t="s">
        <v>678</v>
      </c>
      <c r="E547" t="s">
        <v>376</v>
      </c>
      <c r="F547" t="s">
        <v>377</v>
      </c>
      <c r="G547" t="s">
        <v>352</v>
      </c>
      <c r="H547" t="s">
        <v>5707</v>
      </c>
      <c r="I547">
        <v>126971</v>
      </c>
      <c r="J547" t="s">
        <v>1099</v>
      </c>
      <c r="K547" t="s">
        <v>1100</v>
      </c>
      <c r="L547" t="s">
        <v>4622</v>
      </c>
      <c r="M547" t="s">
        <v>5708</v>
      </c>
      <c r="N547">
        <v>90000</v>
      </c>
      <c r="O547" t="s">
        <v>978</v>
      </c>
      <c r="P547" t="s">
        <v>979</v>
      </c>
      <c r="Q547" t="s">
        <v>5709</v>
      </c>
      <c r="R547">
        <v>9122159529</v>
      </c>
      <c r="S547" t="s">
        <v>13394</v>
      </c>
      <c r="T547"/>
      <c r="V547" s="14">
        <v>46205</v>
      </c>
      <c r="W547" t="s">
        <v>5706</v>
      </c>
      <c r="X547" s="31">
        <v>46205.513090277775</v>
      </c>
      <c r="AN547" s="14">
        <v>46205</v>
      </c>
      <c r="AO547" t="s">
        <v>1101</v>
      </c>
      <c r="AP547" s="31">
        <v>46205.545752314814</v>
      </c>
      <c r="AT547" s="31">
        <v>46205.545752314814</v>
      </c>
      <c r="AU547" s="14">
        <v>46205</v>
      </c>
      <c r="AV547" t="s">
        <v>1101</v>
      </c>
      <c r="AW547" t="s">
        <v>5710</v>
      </c>
      <c r="AX547" t="s">
        <v>677</v>
      </c>
      <c r="AY547" s="14">
        <v>46205</v>
      </c>
      <c r="AZ547" t="s">
        <v>5706</v>
      </c>
      <c r="BA547" s="31">
        <v>46205.580543981479</v>
      </c>
      <c r="BB547" s="14">
        <v>46205</v>
      </c>
      <c r="BC547" t="s">
        <v>933</v>
      </c>
      <c r="BD547" s="31">
        <v>46205.590381944443</v>
      </c>
      <c r="BE547" s="14">
        <v>46205</v>
      </c>
      <c r="BF547" t="s">
        <v>4657</v>
      </c>
      <c r="BG547" s="31">
        <v>46205.626261574071</v>
      </c>
      <c r="BH547" s="14">
        <v>46205</v>
      </c>
      <c r="BI547" t="s">
        <v>937</v>
      </c>
      <c r="BJ547" s="31">
        <v>46205.67690972222</v>
      </c>
      <c r="BK547" s="14">
        <v>46205</v>
      </c>
      <c r="BL547" t="s">
        <v>937</v>
      </c>
      <c r="BM547" s="31">
        <v>46205.678217592591</v>
      </c>
      <c r="BZ547" s="14">
        <v>46205</v>
      </c>
      <c r="CA547" t="s">
        <v>937</v>
      </c>
      <c r="CB547" s="31">
        <v>46205.696851851855</v>
      </c>
      <c r="CC547" s="14">
        <v>46205</v>
      </c>
      <c r="CD547" t="s">
        <v>957</v>
      </c>
      <c r="CE547" s="31">
        <v>46205.717245370368</v>
      </c>
      <c r="CI547" s="14">
        <v>46206</v>
      </c>
      <c r="CJ547" t="s">
        <v>1101</v>
      </c>
      <c r="CK547" s="31">
        <v>46206.733888888892</v>
      </c>
      <c r="CP547" t="str">
        <f>VLOOKUP(A547,Sheet1!$A$2:$E$221,2,0)</f>
        <v>East Zone</v>
      </c>
    </row>
    <row r="548" spans="1:94" x14ac:dyDescent="0.35">
      <c r="A548" t="s">
        <v>5702</v>
      </c>
      <c r="B548">
        <v>330</v>
      </c>
      <c r="C548" t="s">
        <v>9332</v>
      </c>
      <c r="D548" t="s">
        <v>678</v>
      </c>
      <c r="E548" t="s">
        <v>376</v>
      </c>
      <c r="F548" t="s">
        <v>377</v>
      </c>
      <c r="G548" t="s">
        <v>352</v>
      </c>
      <c r="H548" t="s">
        <v>12125</v>
      </c>
      <c r="I548">
        <v>139725</v>
      </c>
      <c r="J548" t="s">
        <v>5721</v>
      </c>
      <c r="K548" t="s">
        <v>5722</v>
      </c>
      <c r="L548" t="s">
        <v>4622</v>
      </c>
      <c r="M548" t="s">
        <v>12126</v>
      </c>
      <c r="N548">
        <v>90000</v>
      </c>
      <c r="O548" t="s">
        <v>978</v>
      </c>
      <c r="P548" t="s">
        <v>979</v>
      </c>
      <c r="Q548" t="s">
        <v>12127</v>
      </c>
      <c r="R548">
        <v>5793552228</v>
      </c>
      <c r="S548" t="s">
        <v>13394</v>
      </c>
      <c r="T548"/>
      <c r="V548" s="14">
        <v>46210</v>
      </c>
      <c r="W548" t="s">
        <v>5706</v>
      </c>
      <c r="X548" s="31">
        <v>46210.549432870372</v>
      </c>
      <c r="AN548" s="14">
        <v>46210</v>
      </c>
      <c r="AO548" t="s">
        <v>1101</v>
      </c>
      <c r="AP548" s="31">
        <v>46210.688333333332</v>
      </c>
      <c r="AT548" s="31">
        <v>46210.688333333332</v>
      </c>
      <c r="AU548" s="14">
        <v>46210</v>
      </c>
      <c r="AV548" t="s">
        <v>1101</v>
      </c>
      <c r="AW548" t="s">
        <v>5710</v>
      </c>
      <c r="AX548" t="s">
        <v>677</v>
      </c>
      <c r="AY548" s="14">
        <v>46210</v>
      </c>
      <c r="AZ548" t="s">
        <v>1101</v>
      </c>
      <c r="BA548" s="31">
        <v>46210.690138888887</v>
      </c>
      <c r="BB548" s="14">
        <v>46210</v>
      </c>
      <c r="BC548" t="s">
        <v>933</v>
      </c>
      <c r="BD548" s="31">
        <v>46210.703900462962</v>
      </c>
      <c r="BE548" s="14">
        <v>46210</v>
      </c>
      <c r="BF548" t="s">
        <v>4701</v>
      </c>
      <c r="BG548" s="31">
        <v>46210.715219907404</v>
      </c>
      <c r="BH548" s="14">
        <v>46210</v>
      </c>
      <c r="BI548" t="s">
        <v>937</v>
      </c>
      <c r="BJ548" s="31">
        <v>46210.772476851853</v>
      </c>
      <c r="BK548" s="14">
        <v>46210</v>
      </c>
      <c r="BL548" t="s">
        <v>937</v>
      </c>
      <c r="BM548" s="31">
        <v>46210.773657407408</v>
      </c>
      <c r="BZ548" s="14">
        <v>46210</v>
      </c>
      <c r="CA548" t="s">
        <v>937</v>
      </c>
      <c r="CB548" s="31">
        <v>46210.780601851853</v>
      </c>
      <c r="CC548" s="14">
        <v>46210</v>
      </c>
      <c r="CD548" t="s">
        <v>944</v>
      </c>
      <c r="CE548" s="31">
        <v>46210.792210648149</v>
      </c>
      <c r="CP548" t="str">
        <f>VLOOKUP(A548,Sheet1!$A$2:$E$221,2,0)</f>
        <v>East Zone</v>
      </c>
    </row>
    <row r="549" spans="1:94" x14ac:dyDescent="0.35">
      <c r="A549" t="s">
        <v>5702</v>
      </c>
      <c r="B549">
        <v>330</v>
      </c>
      <c r="C549" t="s">
        <v>9332</v>
      </c>
      <c r="D549" t="s">
        <v>678</v>
      </c>
      <c r="E549" t="s">
        <v>376</v>
      </c>
      <c r="F549" t="s">
        <v>377</v>
      </c>
      <c r="G549" t="s">
        <v>352</v>
      </c>
      <c r="H549" t="s">
        <v>3976</v>
      </c>
      <c r="I549">
        <v>273376</v>
      </c>
      <c r="J549" t="s">
        <v>82</v>
      </c>
      <c r="K549" t="s">
        <v>3978</v>
      </c>
      <c r="L549" t="s">
        <v>4622</v>
      </c>
      <c r="M549" t="s">
        <v>5711</v>
      </c>
      <c r="N549">
        <v>73000</v>
      </c>
      <c r="O549" t="s">
        <v>3979</v>
      </c>
      <c r="P549" t="s">
        <v>3980</v>
      </c>
      <c r="Q549" t="s">
        <v>3977</v>
      </c>
      <c r="R549">
        <v>2743142958</v>
      </c>
      <c r="S549" t="s">
        <v>13394</v>
      </c>
      <c r="T549"/>
      <c r="V549" s="14">
        <v>46204</v>
      </c>
      <c r="W549" t="s">
        <v>5712</v>
      </c>
      <c r="X549" s="31">
        <v>46204.66369212963</v>
      </c>
      <c r="AN549" s="14">
        <v>46204</v>
      </c>
      <c r="AO549" t="s">
        <v>1101</v>
      </c>
      <c r="AP549" s="31">
        <v>46204.737060185187</v>
      </c>
      <c r="AT549" s="31">
        <v>46204.737060185187</v>
      </c>
      <c r="AU549" s="14">
        <v>46204</v>
      </c>
      <c r="AV549" t="s">
        <v>1101</v>
      </c>
      <c r="AW549" t="s">
        <v>5710</v>
      </c>
      <c r="AX549" t="s">
        <v>677</v>
      </c>
      <c r="AY549" s="14">
        <v>46205</v>
      </c>
      <c r="AZ549" t="s">
        <v>1101</v>
      </c>
      <c r="BA549" s="31">
        <v>46205.344074074077</v>
      </c>
      <c r="BB549" s="14">
        <v>46205</v>
      </c>
      <c r="BC549" t="s">
        <v>933</v>
      </c>
      <c r="BD549" s="31">
        <v>46205.395729166667</v>
      </c>
      <c r="BE549" s="14">
        <v>46205</v>
      </c>
      <c r="BF549" t="s">
        <v>4669</v>
      </c>
      <c r="BG549" s="31">
        <v>46205.444988425923</v>
      </c>
      <c r="BH549" s="14">
        <v>46205</v>
      </c>
      <c r="BI549" t="s">
        <v>972</v>
      </c>
      <c r="BJ549" s="31">
        <v>46205.463576388887</v>
      </c>
      <c r="BK549" s="14">
        <v>46205</v>
      </c>
      <c r="BL549" t="s">
        <v>937</v>
      </c>
      <c r="BM549" s="31">
        <v>46205.698194444441</v>
      </c>
      <c r="BN549" s="14">
        <v>46205</v>
      </c>
      <c r="BO549" t="s">
        <v>972</v>
      </c>
      <c r="BP549" s="31">
        <v>46205.469305555554</v>
      </c>
      <c r="BZ549" s="14">
        <v>46205</v>
      </c>
      <c r="CA549" t="s">
        <v>937</v>
      </c>
      <c r="CB549" s="31">
        <v>46205.715277777781</v>
      </c>
      <c r="CC549" s="14">
        <v>46205</v>
      </c>
      <c r="CD549" t="s">
        <v>957</v>
      </c>
      <c r="CE549" s="31">
        <v>46205.724050925928</v>
      </c>
      <c r="CI549" s="14">
        <v>46205</v>
      </c>
      <c r="CJ549" t="s">
        <v>1101</v>
      </c>
      <c r="CK549" s="31">
        <v>46205.779143518521</v>
      </c>
      <c r="CP549" t="str">
        <f>VLOOKUP(A549,Sheet1!$A$2:$E$221,2,0)</f>
        <v>East Zone</v>
      </c>
    </row>
    <row r="550" spans="1:94" x14ac:dyDescent="0.35">
      <c r="A550" t="s">
        <v>5702</v>
      </c>
      <c r="B550">
        <v>330</v>
      </c>
      <c r="C550" t="s">
        <v>9332</v>
      </c>
      <c r="D550" t="s">
        <v>678</v>
      </c>
      <c r="E550" t="s">
        <v>376</v>
      </c>
      <c r="F550" t="s">
        <v>377</v>
      </c>
      <c r="G550" t="s">
        <v>352</v>
      </c>
      <c r="H550" t="s">
        <v>1754</v>
      </c>
      <c r="I550">
        <v>294736</v>
      </c>
      <c r="J550" t="s">
        <v>1099</v>
      </c>
      <c r="K550" t="s">
        <v>1100</v>
      </c>
      <c r="L550" t="s">
        <v>4622</v>
      </c>
      <c r="M550" t="s">
        <v>5713</v>
      </c>
      <c r="N550">
        <v>77000</v>
      </c>
      <c r="O550" t="s">
        <v>1025</v>
      </c>
      <c r="P550" t="s">
        <v>1026</v>
      </c>
      <c r="Q550" t="s">
        <v>4211</v>
      </c>
      <c r="R550">
        <v>5528494950</v>
      </c>
      <c r="S550" t="s">
        <v>13394</v>
      </c>
      <c r="T550"/>
      <c r="V550" s="14">
        <v>46205</v>
      </c>
      <c r="W550" t="s">
        <v>5706</v>
      </c>
      <c r="X550" s="31">
        <v>46205.578622685185</v>
      </c>
      <c r="AN550" s="14">
        <v>46205</v>
      </c>
      <c r="AO550" t="s">
        <v>1101</v>
      </c>
      <c r="AP550" s="31">
        <v>46205.602766203701</v>
      </c>
      <c r="AT550" s="31">
        <v>46205.602766203701</v>
      </c>
      <c r="AU550" s="14">
        <v>46205</v>
      </c>
      <c r="AV550" t="s">
        <v>1101</v>
      </c>
      <c r="AW550" t="s">
        <v>5710</v>
      </c>
      <c r="AX550" t="s">
        <v>677</v>
      </c>
      <c r="AY550" s="14">
        <v>46205</v>
      </c>
      <c r="AZ550" t="s">
        <v>5706</v>
      </c>
      <c r="BA550" s="31">
        <v>46205.626064814816</v>
      </c>
      <c r="BB550" s="14">
        <v>46205</v>
      </c>
      <c r="BC550" t="s">
        <v>933</v>
      </c>
      <c r="BD550" s="31">
        <v>46205.644537037035</v>
      </c>
      <c r="BE550" s="14">
        <v>46205</v>
      </c>
      <c r="BF550" t="s">
        <v>4628</v>
      </c>
      <c r="BG550" s="31">
        <v>46205.655925925923</v>
      </c>
      <c r="BH550" s="14">
        <v>46205</v>
      </c>
      <c r="BI550" t="s">
        <v>942</v>
      </c>
      <c r="BJ550" s="31">
        <v>46205.676770833335</v>
      </c>
      <c r="BK550" s="14">
        <v>46205</v>
      </c>
      <c r="BL550" t="s">
        <v>942</v>
      </c>
      <c r="BM550" s="31">
        <v>46205.677534722221</v>
      </c>
      <c r="BZ550" s="14">
        <v>46205</v>
      </c>
      <c r="CA550" t="s">
        <v>942</v>
      </c>
      <c r="CB550" s="31">
        <v>46205.698113425926</v>
      </c>
      <c r="CC550" s="14">
        <v>46205</v>
      </c>
      <c r="CD550" t="s">
        <v>957</v>
      </c>
      <c r="CE550" s="31">
        <v>46205.715729166666</v>
      </c>
      <c r="CI550" s="14">
        <v>46206</v>
      </c>
      <c r="CJ550" t="s">
        <v>1101</v>
      </c>
      <c r="CK550" s="31">
        <v>46206.712638888886</v>
      </c>
      <c r="CP550" t="str">
        <f>VLOOKUP(A550,Sheet1!$A$2:$E$221,2,0)</f>
        <v>East Zone</v>
      </c>
    </row>
    <row r="551" spans="1:94" x14ac:dyDescent="0.35">
      <c r="A551" t="s">
        <v>5702</v>
      </c>
      <c r="B551">
        <v>330</v>
      </c>
      <c r="C551" t="s">
        <v>9332</v>
      </c>
      <c r="D551" t="s">
        <v>678</v>
      </c>
      <c r="E551" t="s">
        <v>376</v>
      </c>
      <c r="F551" t="s">
        <v>377</v>
      </c>
      <c r="G551" t="s">
        <v>352</v>
      </c>
      <c r="H551" t="s">
        <v>10201</v>
      </c>
      <c r="I551">
        <v>343129</v>
      </c>
      <c r="J551" t="s">
        <v>3780</v>
      </c>
      <c r="K551" t="s">
        <v>3781</v>
      </c>
      <c r="L551" t="s">
        <v>4622</v>
      </c>
      <c r="M551" t="s">
        <v>10202</v>
      </c>
      <c r="N551">
        <v>90000</v>
      </c>
      <c r="O551" t="s">
        <v>978</v>
      </c>
      <c r="P551" t="s">
        <v>979</v>
      </c>
      <c r="Q551" t="s">
        <v>5709</v>
      </c>
      <c r="R551">
        <v>2269681715</v>
      </c>
      <c r="S551" t="s">
        <v>13394</v>
      </c>
      <c r="T551"/>
      <c r="V551" s="14">
        <v>46209</v>
      </c>
      <c r="W551" t="s">
        <v>10203</v>
      </c>
      <c r="X551" s="31">
        <v>46209.589525462965</v>
      </c>
      <c r="AN551" s="14">
        <v>46209</v>
      </c>
      <c r="AO551" t="s">
        <v>2401</v>
      </c>
      <c r="AP551" s="31">
        <v>46209.721030092594</v>
      </c>
      <c r="AT551" s="31">
        <v>46209.721030092594</v>
      </c>
      <c r="AU551" s="14">
        <v>46209</v>
      </c>
      <c r="AV551" t="s">
        <v>2401</v>
      </c>
      <c r="AW551" t="s">
        <v>377</v>
      </c>
      <c r="AX551" t="s">
        <v>678</v>
      </c>
      <c r="AY551" s="14">
        <v>46209</v>
      </c>
      <c r="AZ551" t="s">
        <v>2401</v>
      </c>
      <c r="BA551" s="31">
        <v>46209.775902777779</v>
      </c>
      <c r="BB551" s="14">
        <v>46210</v>
      </c>
      <c r="BC551" t="s">
        <v>933</v>
      </c>
      <c r="BD551" s="31">
        <v>46210.37972222222</v>
      </c>
      <c r="BE551" s="14">
        <v>46210</v>
      </c>
      <c r="BF551" t="s">
        <v>4669</v>
      </c>
      <c r="BG551" s="31">
        <v>46210.440474537034</v>
      </c>
      <c r="BH551" s="14">
        <v>46210</v>
      </c>
      <c r="BI551" t="s">
        <v>937</v>
      </c>
      <c r="BJ551" s="31">
        <v>46210.477662037039</v>
      </c>
      <c r="BK551" s="14">
        <v>46210</v>
      </c>
      <c r="BL551" t="s">
        <v>937</v>
      </c>
      <c r="BM551" s="31">
        <v>46210.479016203702</v>
      </c>
      <c r="BZ551" s="14">
        <v>46210</v>
      </c>
      <c r="CA551" t="s">
        <v>937</v>
      </c>
      <c r="CB551" s="31">
        <v>46210.487766203703</v>
      </c>
      <c r="CC551" s="14">
        <v>46210</v>
      </c>
      <c r="CD551" t="s">
        <v>957</v>
      </c>
      <c r="CE551" s="31">
        <v>46210.535937499997</v>
      </c>
      <c r="CI551" s="14">
        <v>46210</v>
      </c>
      <c r="CJ551" t="s">
        <v>1101</v>
      </c>
      <c r="CK551" s="31">
        <v>46210.755219907405</v>
      </c>
      <c r="CP551" t="str">
        <f>VLOOKUP(A551,Sheet1!$A$2:$E$221,2,0)</f>
        <v>East Zone</v>
      </c>
    </row>
    <row r="552" spans="1:94" x14ac:dyDescent="0.35">
      <c r="A552" t="s">
        <v>5702</v>
      </c>
      <c r="B552">
        <v>330</v>
      </c>
      <c r="C552" t="s">
        <v>9332</v>
      </c>
      <c r="D552" t="s">
        <v>678</v>
      </c>
      <c r="E552" t="s">
        <v>376</v>
      </c>
      <c r="F552" t="s">
        <v>377</v>
      </c>
      <c r="G552" t="s">
        <v>352</v>
      </c>
      <c r="H552" t="s">
        <v>5714</v>
      </c>
      <c r="I552">
        <v>343478</v>
      </c>
      <c r="J552" t="s">
        <v>5715</v>
      </c>
      <c r="K552" t="s">
        <v>5716</v>
      </c>
      <c r="L552" t="s">
        <v>4622</v>
      </c>
      <c r="M552" t="s">
        <v>5717</v>
      </c>
      <c r="N552">
        <v>45000</v>
      </c>
      <c r="O552" t="s">
        <v>4598</v>
      </c>
      <c r="P552" t="s">
        <v>4599</v>
      </c>
      <c r="Q552" t="s">
        <v>5718</v>
      </c>
      <c r="R552">
        <v>7682871143</v>
      </c>
      <c r="S552" t="s">
        <v>13394</v>
      </c>
      <c r="T552"/>
      <c r="V552" s="14">
        <v>46205</v>
      </c>
      <c r="W552" t="s">
        <v>5719</v>
      </c>
      <c r="X552" s="31">
        <v>46205.691967592589</v>
      </c>
      <c r="AN552" s="14">
        <v>46205</v>
      </c>
      <c r="AO552" t="s">
        <v>2401</v>
      </c>
      <c r="AP552" s="31">
        <v>46205.717685185184</v>
      </c>
      <c r="AT552" s="31">
        <v>46205.717685185184</v>
      </c>
      <c r="AU552" s="14">
        <v>46205</v>
      </c>
      <c r="AV552" t="s">
        <v>2401</v>
      </c>
      <c r="AW552" t="s">
        <v>377</v>
      </c>
      <c r="AX552" t="s">
        <v>678</v>
      </c>
      <c r="AY552" s="14">
        <v>46205</v>
      </c>
      <c r="AZ552" t="s">
        <v>2401</v>
      </c>
      <c r="BA552" s="31">
        <v>46205.7184837963</v>
      </c>
      <c r="BB552" s="14">
        <v>46205</v>
      </c>
      <c r="BC552" t="s">
        <v>933</v>
      </c>
      <c r="BD552" s="31">
        <v>46205.722754629627</v>
      </c>
      <c r="BE552" s="14">
        <v>46205</v>
      </c>
      <c r="BF552" t="s">
        <v>4643</v>
      </c>
      <c r="BG552" s="31">
        <v>46205.733449074076</v>
      </c>
      <c r="BH552" s="14">
        <v>46205</v>
      </c>
      <c r="BI552" t="s">
        <v>955</v>
      </c>
      <c r="BJ552" s="31">
        <v>46205.793333333335</v>
      </c>
      <c r="BK552" s="14">
        <v>46205</v>
      </c>
      <c r="BL552" t="s">
        <v>955</v>
      </c>
      <c r="BM552" s="31">
        <v>46205.79420138889</v>
      </c>
      <c r="BZ552" s="14">
        <v>46205</v>
      </c>
      <c r="CA552" t="s">
        <v>955</v>
      </c>
      <c r="CB552" s="31">
        <v>46205.79892361111</v>
      </c>
      <c r="CC552" s="14">
        <v>46205</v>
      </c>
      <c r="CD552" t="s">
        <v>938</v>
      </c>
      <c r="CE552" s="31">
        <v>46205.807314814818</v>
      </c>
      <c r="CI552" s="14">
        <v>46206</v>
      </c>
      <c r="CJ552" t="s">
        <v>1101</v>
      </c>
      <c r="CK552" s="31">
        <v>46206.761446759258</v>
      </c>
      <c r="CP552" t="str">
        <f>VLOOKUP(A552,Sheet1!$A$2:$E$221,2,0)</f>
        <v>East Zone</v>
      </c>
    </row>
    <row r="553" spans="1:94" x14ac:dyDescent="0.35">
      <c r="A553" t="s">
        <v>5702</v>
      </c>
      <c r="B553">
        <v>330</v>
      </c>
      <c r="C553" t="s">
        <v>9332</v>
      </c>
      <c r="D553" t="s">
        <v>678</v>
      </c>
      <c r="E553" t="s">
        <v>376</v>
      </c>
      <c r="F553" t="s">
        <v>377</v>
      </c>
      <c r="G553" t="s">
        <v>352</v>
      </c>
      <c r="H553" t="s">
        <v>5720</v>
      </c>
      <c r="I553">
        <v>473717</v>
      </c>
      <c r="J553" t="s">
        <v>5721</v>
      </c>
      <c r="K553" t="s">
        <v>5722</v>
      </c>
      <c r="L553" t="s">
        <v>4622</v>
      </c>
      <c r="M553" t="s">
        <v>5723</v>
      </c>
      <c r="N553">
        <v>45000</v>
      </c>
      <c r="O553" t="s">
        <v>4598</v>
      </c>
      <c r="P553" t="s">
        <v>4599</v>
      </c>
      <c r="Q553" t="s">
        <v>1191</v>
      </c>
      <c r="R553">
        <v>2737712448</v>
      </c>
      <c r="S553" t="s">
        <v>13394</v>
      </c>
      <c r="T553"/>
      <c r="V553" s="14">
        <v>46206</v>
      </c>
      <c r="W553" t="s">
        <v>5706</v>
      </c>
      <c r="X553" s="31">
        <v>46206.682384259257</v>
      </c>
      <c r="AN553" s="14">
        <v>46206</v>
      </c>
      <c r="AO553" t="s">
        <v>2401</v>
      </c>
      <c r="AP553" s="31">
        <v>46206.783414351848</v>
      </c>
      <c r="AT553" s="31">
        <v>46206.783414351848</v>
      </c>
      <c r="AU553" s="14">
        <v>46206</v>
      </c>
      <c r="AV553" t="s">
        <v>2401</v>
      </c>
      <c r="AW553" t="s">
        <v>377</v>
      </c>
      <c r="AX553" t="s">
        <v>678</v>
      </c>
      <c r="AY553" s="14">
        <v>46206</v>
      </c>
      <c r="AZ553" t="s">
        <v>5724</v>
      </c>
      <c r="BA553" s="31">
        <v>46206.785740740743</v>
      </c>
      <c r="BB553" s="14">
        <v>46209</v>
      </c>
      <c r="BC553" t="s">
        <v>933</v>
      </c>
      <c r="BD553" s="31">
        <v>46209.387233796297</v>
      </c>
      <c r="BE553" s="14">
        <v>46209</v>
      </c>
      <c r="BF553" t="s">
        <v>4643</v>
      </c>
      <c r="BG553" s="31">
        <v>46209.630682870367</v>
      </c>
      <c r="BH553" s="14">
        <v>46209</v>
      </c>
      <c r="BI553" t="s">
        <v>937</v>
      </c>
      <c r="BJ553" s="31">
        <v>46209.659282407411</v>
      </c>
      <c r="BK553" s="14">
        <v>46210</v>
      </c>
      <c r="BL553" t="s">
        <v>937</v>
      </c>
      <c r="BM553" s="31">
        <v>46210.837453703702</v>
      </c>
      <c r="BN553" s="14">
        <v>46209</v>
      </c>
      <c r="BO553" t="s">
        <v>937</v>
      </c>
      <c r="BP553" s="31">
        <v>46209.659918981481</v>
      </c>
      <c r="BZ553" s="14">
        <v>46210</v>
      </c>
      <c r="CA553" t="s">
        <v>937</v>
      </c>
      <c r="CB553" s="31">
        <v>46210.845636574071</v>
      </c>
      <c r="CC553" s="14">
        <v>46210</v>
      </c>
      <c r="CD553" t="s">
        <v>944</v>
      </c>
      <c r="CE553" s="31">
        <v>46210.854513888888</v>
      </c>
      <c r="CP553" t="str">
        <f>VLOOKUP(A553,Sheet1!$A$2:$E$221,2,0)</f>
        <v>East Zone</v>
      </c>
    </row>
    <row r="554" spans="1:94" x14ac:dyDescent="0.35">
      <c r="A554" t="s">
        <v>5702</v>
      </c>
      <c r="B554">
        <v>330</v>
      </c>
      <c r="C554" t="s">
        <v>9332</v>
      </c>
      <c r="D554" t="s">
        <v>678</v>
      </c>
      <c r="E554" t="s">
        <v>376</v>
      </c>
      <c r="F554" t="s">
        <v>377</v>
      </c>
      <c r="G554" t="s">
        <v>352</v>
      </c>
      <c r="H554" t="s">
        <v>3779</v>
      </c>
      <c r="I554">
        <v>539517</v>
      </c>
      <c r="J554" t="s">
        <v>3780</v>
      </c>
      <c r="K554" t="s">
        <v>3781</v>
      </c>
      <c r="L554" t="s">
        <v>4622</v>
      </c>
      <c r="M554" t="s">
        <v>5725</v>
      </c>
      <c r="N554">
        <v>77000</v>
      </c>
      <c r="O554" t="s">
        <v>1025</v>
      </c>
      <c r="P554" t="s">
        <v>1026</v>
      </c>
      <c r="Q554" t="s">
        <v>1102</v>
      </c>
      <c r="R554">
        <v>2091715366</v>
      </c>
      <c r="S554" t="s">
        <v>13394</v>
      </c>
      <c r="T554"/>
      <c r="V554" s="14">
        <v>46204</v>
      </c>
      <c r="W554" t="s">
        <v>5706</v>
      </c>
      <c r="X554" s="31">
        <v>46204.49015046296</v>
      </c>
      <c r="AN554" s="14">
        <v>46204</v>
      </c>
      <c r="AO554" t="s">
        <v>1101</v>
      </c>
      <c r="AP554" s="31">
        <v>46204.583587962959</v>
      </c>
      <c r="AT554" s="31">
        <v>46204.583587962959</v>
      </c>
      <c r="AU554" s="14">
        <v>46204</v>
      </c>
      <c r="AV554" t="s">
        <v>1101</v>
      </c>
      <c r="AW554" t="s">
        <v>5710</v>
      </c>
      <c r="AX554" t="s">
        <v>677</v>
      </c>
      <c r="AY554" s="14">
        <v>46204</v>
      </c>
      <c r="AZ554" t="s">
        <v>1101</v>
      </c>
      <c r="BA554" s="31">
        <v>46204.585185185184</v>
      </c>
      <c r="BB554" s="14">
        <v>46204</v>
      </c>
      <c r="BC554" t="s">
        <v>933</v>
      </c>
      <c r="BD554" s="31">
        <v>46204.587604166663</v>
      </c>
      <c r="BE554" s="14">
        <v>46204</v>
      </c>
      <c r="BF554" t="s">
        <v>4684</v>
      </c>
      <c r="BG554" s="31">
        <v>46204.610868055555</v>
      </c>
      <c r="BH554" s="14">
        <v>46204</v>
      </c>
      <c r="BI554" t="s">
        <v>942</v>
      </c>
      <c r="BJ554" s="31">
        <v>46204.651585648149</v>
      </c>
      <c r="BK554" s="14">
        <v>46204</v>
      </c>
      <c r="BL554" t="s">
        <v>942</v>
      </c>
      <c r="BM554" s="31">
        <v>46204.659270833334</v>
      </c>
      <c r="BZ554" s="14">
        <v>46204</v>
      </c>
      <c r="CA554" t="s">
        <v>942</v>
      </c>
      <c r="CB554" s="31">
        <v>46204.684108796297</v>
      </c>
      <c r="CC554" s="14">
        <v>46204</v>
      </c>
      <c r="CD554" t="s">
        <v>944</v>
      </c>
      <c r="CE554" s="31">
        <v>46204.698252314818</v>
      </c>
      <c r="CI554" s="14">
        <v>46205</v>
      </c>
      <c r="CJ554" t="s">
        <v>1101</v>
      </c>
      <c r="CK554" s="31">
        <v>46205.396493055552</v>
      </c>
      <c r="CP554" t="str">
        <f>VLOOKUP(A554,Sheet1!$A$2:$E$221,2,0)</f>
        <v>East Zone</v>
      </c>
    </row>
    <row r="555" spans="1:94" x14ac:dyDescent="0.35">
      <c r="A555" t="s">
        <v>5702</v>
      </c>
      <c r="B555">
        <v>330</v>
      </c>
      <c r="C555" t="s">
        <v>9332</v>
      </c>
      <c r="D555" t="s">
        <v>678</v>
      </c>
      <c r="E555" t="s">
        <v>376</v>
      </c>
      <c r="F555" t="s">
        <v>377</v>
      </c>
      <c r="G555" t="s">
        <v>352</v>
      </c>
      <c r="H555" t="s">
        <v>12128</v>
      </c>
      <c r="I555">
        <v>659323</v>
      </c>
      <c r="J555" t="s">
        <v>5715</v>
      </c>
      <c r="K555" t="s">
        <v>5716</v>
      </c>
      <c r="L555" t="s">
        <v>4622</v>
      </c>
      <c r="M555" t="s">
        <v>12129</v>
      </c>
      <c r="N555">
        <v>77000</v>
      </c>
      <c r="O555" t="s">
        <v>1025</v>
      </c>
      <c r="P555" t="s">
        <v>1026</v>
      </c>
      <c r="Q555" t="s">
        <v>12130</v>
      </c>
      <c r="R555">
        <v>9627429923</v>
      </c>
      <c r="S555" t="s">
        <v>13394</v>
      </c>
      <c r="T555"/>
      <c r="V555" s="14">
        <v>46210</v>
      </c>
      <c r="W555" t="s">
        <v>5719</v>
      </c>
      <c r="X555" s="31">
        <v>46210.567094907405</v>
      </c>
      <c r="AN555" s="14">
        <v>46210</v>
      </c>
      <c r="AO555" t="s">
        <v>1101</v>
      </c>
      <c r="AP555" s="31">
        <v>46210.633321759262</v>
      </c>
      <c r="AT555" s="31">
        <v>46210.633321759262</v>
      </c>
      <c r="AU555" s="14">
        <v>46210</v>
      </c>
      <c r="AV555" t="s">
        <v>1101</v>
      </c>
      <c r="AW555" t="s">
        <v>5710</v>
      </c>
      <c r="AX555" t="s">
        <v>677</v>
      </c>
      <c r="AY555" s="14">
        <v>46210</v>
      </c>
      <c r="AZ555" t="s">
        <v>1101</v>
      </c>
      <c r="BA555" s="31">
        <v>46210.633784722224</v>
      </c>
      <c r="BB555" s="14">
        <v>46210</v>
      </c>
      <c r="BC555" t="s">
        <v>933</v>
      </c>
      <c r="BD555" s="31">
        <v>46210.636365740742</v>
      </c>
      <c r="BE555" s="14">
        <v>46210</v>
      </c>
      <c r="BF555" t="s">
        <v>4684</v>
      </c>
      <c r="BG555" s="31">
        <v>46210.727222222224</v>
      </c>
      <c r="BH555" s="14">
        <v>46210</v>
      </c>
      <c r="BI555" t="s">
        <v>972</v>
      </c>
      <c r="BJ555" s="31">
        <v>46210.821215277778</v>
      </c>
      <c r="BK555" s="14">
        <v>46210</v>
      </c>
      <c r="BL555" t="s">
        <v>972</v>
      </c>
      <c r="BM555" s="31">
        <v>46210.823923611111</v>
      </c>
      <c r="BZ555" s="14">
        <v>46210</v>
      </c>
      <c r="CA555" t="s">
        <v>972</v>
      </c>
      <c r="CB555" s="31">
        <v>46210.829756944448</v>
      </c>
      <c r="CC555" s="14">
        <v>46210</v>
      </c>
      <c r="CD555" t="s">
        <v>944</v>
      </c>
      <c r="CE555" s="31">
        <v>46210.85261574074</v>
      </c>
      <c r="CP555" t="str">
        <f>VLOOKUP(A555,Sheet1!$A$2:$E$221,2,0)</f>
        <v>East Zone</v>
      </c>
    </row>
    <row r="556" spans="1:94" x14ac:dyDescent="0.35">
      <c r="A556" t="s">
        <v>5702</v>
      </c>
      <c r="B556">
        <v>330</v>
      </c>
      <c r="C556" t="s">
        <v>9332</v>
      </c>
      <c r="D556" t="s">
        <v>678</v>
      </c>
      <c r="E556" t="s">
        <v>376</v>
      </c>
      <c r="F556" t="s">
        <v>377</v>
      </c>
      <c r="G556" t="s">
        <v>352</v>
      </c>
      <c r="H556" t="s">
        <v>10204</v>
      </c>
      <c r="I556">
        <v>739297</v>
      </c>
      <c r="J556" t="s">
        <v>1021</v>
      </c>
      <c r="K556" t="s">
        <v>5727</v>
      </c>
      <c r="L556" t="s">
        <v>4622</v>
      </c>
      <c r="M556" t="s">
        <v>10205</v>
      </c>
      <c r="N556">
        <v>45000</v>
      </c>
      <c r="O556" t="s">
        <v>10076</v>
      </c>
      <c r="P556" t="s">
        <v>10077</v>
      </c>
      <c r="Q556" t="s">
        <v>10012</v>
      </c>
      <c r="R556">
        <v>1096055340</v>
      </c>
      <c r="S556" t="s">
        <v>683</v>
      </c>
      <c r="T556" t="s">
        <v>13233</v>
      </c>
      <c r="U556" s="1">
        <v>46209</v>
      </c>
      <c r="V556" s="14">
        <v>46209</v>
      </c>
      <c r="W556" t="s">
        <v>1101</v>
      </c>
      <c r="X556" s="31">
        <v>46209.504999999997</v>
      </c>
      <c r="AN556" s="14">
        <v>46209</v>
      </c>
      <c r="AO556" t="s">
        <v>2401</v>
      </c>
      <c r="AP556" s="31">
        <v>46209.587847222225</v>
      </c>
      <c r="AT556" s="31">
        <v>46209.587847222225</v>
      </c>
      <c r="AU556" s="14">
        <v>46209</v>
      </c>
      <c r="AV556" t="s">
        <v>2401</v>
      </c>
      <c r="AW556" t="s">
        <v>377</v>
      </c>
      <c r="AX556" t="s">
        <v>678</v>
      </c>
      <c r="AY556" s="14">
        <v>46209</v>
      </c>
      <c r="AZ556" t="s">
        <v>2401</v>
      </c>
      <c r="BA556" s="31">
        <v>46209.590694444443</v>
      </c>
      <c r="BB556" s="14">
        <v>46209</v>
      </c>
      <c r="BC556" t="s">
        <v>933</v>
      </c>
      <c r="BD556" s="31">
        <v>46209.599780092591</v>
      </c>
      <c r="BE556" s="14">
        <v>46209</v>
      </c>
      <c r="BF556" t="s">
        <v>4657</v>
      </c>
      <c r="BG556" s="31">
        <v>46209.635706018518</v>
      </c>
      <c r="BH556" s="14">
        <v>46209</v>
      </c>
      <c r="BI556" t="s">
        <v>972</v>
      </c>
      <c r="BJ556" s="31">
        <v>46209.649444444447</v>
      </c>
      <c r="BK556" s="14">
        <v>46209</v>
      </c>
      <c r="BL556" t="s">
        <v>937</v>
      </c>
      <c r="BM556" s="31">
        <v>46209.730023148149</v>
      </c>
      <c r="BN556" s="14">
        <v>46209</v>
      </c>
      <c r="BO556" t="s">
        <v>972</v>
      </c>
      <c r="BP556" s="31">
        <v>46209.649641203701</v>
      </c>
      <c r="BZ556" s="14">
        <v>46209</v>
      </c>
      <c r="CA556" t="s">
        <v>937</v>
      </c>
      <c r="CB556" s="31">
        <v>46209.755393518521</v>
      </c>
      <c r="CC556" s="14">
        <v>46209</v>
      </c>
      <c r="CD556" t="s">
        <v>944</v>
      </c>
      <c r="CE556" s="31">
        <v>46209.765347222223</v>
      </c>
      <c r="CI556" s="14">
        <v>46209</v>
      </c>
      <c r="CJ556" t="s">
        <v>1101</v>
      </c>
      <c r="CK556" s="31">
        <v>46209.788437499999</v>
      </c>
      <c r="CP556" t="str">
        <f>VLOOKUP(A556,Sheet1!$A$2:$E$221,2,0)</f>
        <v>East Zone</v>
      </c>
    </row>
    <row r="557" spans="1:94" x14ac:dyDescent="0.35">
      <c r="A557" t="s">
        <v>5702</v>
      </c>
      <c r="B557">
        <v>330</v>
      </c>
      <c r="C557" t="s">
        <v>9332</v>
      </c>
      <c r="D557" t="s">
        <v>678</v>
      </c>
      <c r="E557" t="s">
        <v>376</v>
      </c>
      <c r="F557" t="s">
        <v>377</v>
      </c>
      <c r="G557" t="s">
        <v>352</v>
      </c>
      <c r="H557" t="s">
        <v>5726</v>
      </c>
      <c r="I557">
        <v>758053</v>
      </c>
      <c r="J557" t="s">
        <v>1021</v>
      </c>
      <c r="K557" t="s">
        <v>5727</v>
      </c>
      <c r="L557" t="s">
        <v>4622</v>
      </c>
      <c r="M557" t="s">
        <v>5728</v>
      </c>
      <c r="N557">
        <v>77000</v>
      </c>
      <c r="O557" t="s">
        <v>1025</v>
      </c>
      <c r="P557" t="s">
        <v>1026</v>
      </c>
      <c r="Q557" t="s">
        <v>5729</v>
      </c>
      <c r="R557">
        <v>8216010950</v>
      </c>
      <c r="S557" t="s">
        <v>13394</v>
      </c>
      <c r="T557"/>
      <c r="V557" s="14">
        <v>46205</v>
      </c>
      <c r="W557" t="s">
        <v>5724</v>
      </c>
      <c r="X557" s="31">
        <v>46205.605462962965</v>
      </c>
      <c r="AN557" s="14">
        <v>46205</v>
      </c>
      <c r="AO557" t="s">
        <v>1101</v>
      </c>
      <c r="AP557" s="31">
        <v>46205.631099537037</v>
      </c>
      <c r="AT557" s="31">
        <v>46205.631099537037</v>
      </c>
      <c r="AU557" s="14">
        <v>46205</v>
      </c>
      <c r="AV557" t="s">
        <v>1101</v>
      </c>
      <c r="AW557" t="s">
        <v>5710</v>
      </c>
      <c r="AX557" t="s">
        <v>677</v>
      </c>
      <c r="AY557" s="14">
        <v>46205</v>
      </c>
      <c r="AZ557" t="s">
        <v>1101</v>
      </c>
      <c r="BA557" s="31">
        <v>46205.632395833331</v>
      </c>
      <c r="BB557" s="14">
        <v>46205</v>
      </c>
      <c r="BC557" t="s">
        <v>933</v>
      </c>
      <c r="BD557" s="31">
        <v>46205.644571759258</v>
      </c>
      <c r="BE557" s="14">
        <v>46205</v>
      </c>
      <c r="BF557" t="s">
        <v>4757</v>
      </c>
      <c r="BG557" s="31">
        <v>46205.691388888888</v>
      </c>
      <c r="BH557" s="14">
        <v>46205</v>
      </c>
      <c r="BI557" t="s">
        <v>942</v>
      </c>
      <c r="BJ557" s="31">
        <v>46205.751527777778</v>
      </c>
      <c r="BN557" s="14">
        <v>46205</v>
      </c>
      <c r="BO557" t="s">
        <v>942</v>
      </c>
      <c r="BP557" s="31">
        <v>46205.752337962964</v>
      </c>
      <c r="CP557" t="str">
        <f>VLOOKUP(A557,Sheet1!$A$2:$E$221,2,0)</f>
        <v>East Zone</v>
      </c>
    </row>
    <row r="558" spans="1:94" x14ac:dyDescent="0.35">
      <c r="A558" t="s">
        <v>5730</v>
      </c>
      <c r="B558">
        <v>370</v>
      </c>
      <c r="C558" t="s">
        <v>9332</v>
      </c>
      <c r="D558" t="s">
        <v>678</v>
      </c>
      <c r="E558" t="s">
        <v>378</v>
      </c>
      <c r="F558" t="s">
        <v>379</v>
      </c>
      <c r="G558" t="s">
        <v>135</v>
      </c>
      <c r="H558" t="s">
        <v>5731</v>
      </c>
      <c r="I558">
        <v>213474</v>
      </c>
      <c r="J558" t="s">
        <v>1103</v>
      </c>
      <c r="K558" t="s">
        <v>1104</v>
      </c>
      <c r="L558" t="s">
        <v>4622</v>
      </c>
      <c r="M558" t="s">
        <v>5732</v>
      </c>
      <c r="N558">
        <v>40000</v>
      </c>
      <c r="O558" t="s">
        <v>1105</v>
      </c>
      <c r="P558" t="s">
        <v>1106</v>
      </c>
      <c r="Q558" t="s">
        <v>1107</v>
      </c>
      <c r="R558">
        <v>5863674228</v>
      </c>
      <c r="S558" t="s">
        <v>13394</v>
      </c>
      <c r="T558"/>
      <c r="V558" s="14">
        <v>46204</v>
      </c>
      <c r="W558" t="s">
        <v>5733</v>
      </c>
      <c r="X558" s="31">
        <v>46204.502326388887</v>
      </c>
      <c r="AN558" s="14">
        <v>46204</v>
      </c>
      <c r="AO558" t="s">
        <v>1108</v>
      </c>
      <c r="AP558" s="31">
        <v>46204.525034722225</v>
      </c>
      <c r="AT558" s="31">
        <v>46204.525034722225</v>
      </c>
      <c r="AU558" s="14">
        <v>46204</v>
      </c>
      <c r="AV558" t="s">
        <v>1108</v>
      </c>
      <c r="AW558" t="s">
        <v>379</v>
      </c>
      <c r="AX558" t="s">
        <v>678</v>
      </c>
      <c r="AY558" s="14">
        <v>46204</v>
      </c>
      <c r="AZ558" t="s">
        <v>1109</v>
      </c>
      <c r="BA558" s="31">
        <v>46204.542581018519</v>
      </c>
      <c r="BB558" s="14">
        <v>46204</v>
      </c>
      <c r="BC558" t="s">
        <v>933</v>
      </c>
      <c r="BD558" s="31">
        <v>46204.564467592594</v>
      </c>
      <c r="BE558" s="14">
        <v>46204</v>
      </c>
      <c r="BF558" t="s">
        <v>4643</v>
      </c>
      <c r="BG558" s="31">
        <v>46204.620937500003</v>
      </c>
      <c r="BH558" s="14">
        <v>46204</v>
      </c>
      <c r="BI558" t="s">
        <v>943</v>
      </c>
      <c r="BJ558" s="31">
        <v>46204.654699074075</v>
      </c>
      <c r="BK558" s="14">
        <v>46204</v>
      </c>
      <c r="BL558" t="s">
        <v>943</v>
      </c>
      <c r="BM558" s="31">
        <v>46204.657418981478</v>
      </c>
      <c r="BZ558" s="14">
        <v>46204</v>
      </c>
      <c r="CA558" t="s">
        <v>943</v>
      </c>
      <c r="CB558" s="31">
        <v>46204.665046296293</v>
      </c>
      <c r="CC558" s="14">
        <v>46204</v>
      </c>
      <c r="CD558" t="s">
        <v>938</v>
      </c>
      <c r="CE558" s="31">
        <v>46204.66988425926</v>
      </c>
      <c r="CI558" s="14">
        <v>46204</v>
      </c>
      <c r="CJ558" t="s">
        <v>1109</v>
      </c>
      <c r="CK558" s="31">
        <v>46204.680173611108</v>
      </c>
      <c r="CP558" t="str">
        <f>VLOOKUP(A558,Sheet1!$A$2:$E$221,2,0)</f>
        <v>East Zone</v>
      </c>
    </row>
    <row r="559" spans="1:94" x14ac:dyDescent="0.35">
      <c r="A559" t="s">
        <v>5730</v>
      </c>
      <c r="B559">
        <v>370</v>
      </c>
      <c r="C559" t="s">
        <v>9332</v>
      </c>
      <c r="D559" t="s">
        <v>678</v>
      </c>
      <c r="E559" t="s">
        <v>378</v>
      </c>
      <c r="F559" t="s">
        <v>379</v>
      </c>
      <c r="G559" t="s">
        <v>135</v>
      </c>
      <c r="H559" t="s">
        <v>4376</v>
      </c>
      <c r="I559">
        <v>231334</v>
      </c>
      <c r="J559" t="s">
        <v>4187</v>
      </c>
      <c r="K559" t="s">
        <v>4188</v>
      </c>
      <c r="L559" t="s">
        <v>4622</v>
      </c>
      <c r="M559" t="s">
        <v>5734</v>
      </c>
      <c r="N559">
        <v>77000</v>
      </c>
      <c r="O559" t="s">
        <v>1124</v>
      </c>
      <c r="P559" t="s">
        <v>1125</v>
      </c>
      <c r="Q559" t="s">
        <v>4377</v>
      </c>
      <c r="R559">
        <v>1310885048</v>
      </c>
      <c r="S559" t="s">
        <v>13394</v>
      </c>
      <c r="T559"/>
      <c r="V559" s="14">
        <v>46205</v>
      </c>
      <c r="W559" t="s">
        <v>5735</v>
      </c>
      <c r="X559" s="31">
        <v>46205.779421296298</v>
      </c>
      <c r="AN559" s="14">
        <v>46206</v>
      </c>
      <c r="AO559" t="s">
        <v>1108</v>
      </c>
      <c r="AP559" s="31">
        <v>46206.389282407406</v>
      </c>
      <c r="AT559" s="31">
        <v>46206.389282407406</v>
      </c>
      <c r="AU559" s="14">
        <v>46206</v>
      </c>
      <c r="AV559" t="s">
        <v>1108</v>
      </c>
      <c r="AW559" t="s">
        <v>379</v>
      </c>
      <c r="AX559" t="s">
        <v>678</v>
      </c>
      <c r="AY559" s="14">
        <v>46206</v>
      </c>
      <c r="AZ559" t="s">
        <v>5736</v>
      </c>
      <c r="BA559" s="31">
        <v>46206.393009259256</v>
      </c>
      <c r="BB559" s="14">
        <v>46206</v>
      </c>
      <c r="BC559" t="s">
        <v>933</v>
      </c>
      <c r="BD559" s="31">
        <v>46206.399259259262</v>
      </c>
      <c r="BE559" s="14">
        <v>46206</v>
      </c>
      <c r="BF559" t="s">
        <v>5233</v>
      </c>
      <c r="BG559" s="31">
        <v>46206.427002314813</v>
      </c>
      <c r="BH559" s="14">
        <v>46206</v>
      </c>
      <c r="BI559" t="s">
        <v>943</v>
      </c>
      <c r="BJ559" s="31">
        <v>46206.44871527778</v>
      </c>
      <c r="BK559" s="14">
        <v>46206</v>
      </c>
      <c r="BL559" t="s">
        <v>943</v>
      </c>
      <c r="BM559" s="31">
        <v>46206.452997685185</v>
      </c>
      <c r="BZ559" s="14">
        <v>46206</v>
      </c>
      <c r="CA559" t="s">
        <v>943</v>
      </c>
      <c r="CB559" s="31">
        <v>46206.459305555552</v>
      </c>
      <c r="CC559" s="14">
        <v>46206</v>
      </c>
      <c r="CD559" t="s">
        <v>944</v>
      </c>
      <c r="CE559" s="31">
        <v>46206.46334490741</v>
      </c>
      <c r="CI559" s="14">
        <v>46206</v>
      </c>
      <c r="CJ559" t="s">
        <v>5736</v>
      </c>
      <c r="CK559" s="31">
        <v>46206.56795138889</v>
      </c>
      <c r="CP559" t="str">
        <f>VLOOKUP(A559,Sheet1!$A$2:$E$221,2,0)</f>
        <v>East Zone</v>
      </c>
    </row>
    <row r="560" spans="1:94" x14ac:dyDescent="0.35">
      <c r="A560" t="s">
        <v>5730</v>
      </c>
      <c r="B560">
        <v>370</v>
      </c>
      <c r="C560" t="s">
        <v>9332</v>
      </c>
      <c r="D560" t="s">
        <v>678</v>
      </c>
      <c r="E560" t="s">
        <v>378</v>
      </c>
      <c r="F560" t="s">
        <v>379</v>
      </c>
      <c r="G560" t="s">
        <v>135</v>
      </c>
      <c r="H560" t="s">
        <v>10206</v>
      </c>
      <c r="I560">
        <v>331590</v>
      </c>
      <c r="J560" t="s">
        <v>1103</v>
      </c>
      <c r="K560" t="s">
        <v>1104</v>
      </c>
      <c r="L560" t="s">
        <v>4622</v>
      </c>
      <c r="M560" t="s">
        <v>10207</v>
      </c>
      <c r="N560">
        <v>90000</v>
      </c>
      <c r="O560" t="s">
        <v>9461</v>
      </c>
      <c r="P560" t="s">
        <v>9462</v>
      </c>
      <c r="Q560" t="s">
        <v>10208</v>
      </c>
      <c r="R560">
        <v>1209395611</v>
      </c>
      <c r="S560" t="s">
        <v>13394</v>
      </c>
      <c r="T560"/>
      <c r="V560" s="14">
        <v>46209</v>
      </c>
      <c r="W560" t="s">
        <v>5733</v>
      </c>
      <c r="X560" s="31">
        <v>46209.635671296295</v>
      </c>
      <c r="AN560" s="14">
        <v>46209</v>
      </c>
      <c r="AO560" t="s">
        <v>1108</v>
      </c>
      <c r="AP560" s="31">
        <v>46209.662962962961</v>
      </c>
      <c r="AT560" s="31">
        <v>46209.662962962961</v>
      </c>
      <c r="AU560" s="14">
        <v>46209</v>
      </c>
      <c r="AV560" t="s">
        <v>1108</v>
      </c>
      <c r="AW560" t="s">
        <v>379</v>
      </c>
      <c r="AX560" t="s">
        <v>678</v>
      </c>
      <c r="AY560" s="14">
        <v>46209</v>
      </c>
      <c r="AZ560" t="s">
        <v>5736</v>
      </c>
      <c r="BA560" s="31">
        <v>46209.664606481485</v>
      </c>
      <c r="BB560" s="14">
        <v>46209</v>
      </c>
      <c r="BC560" t="s">
        <v>933</v>
      </c>
      <c r="BD560" s="31">
        <v>46209.67224537037</v>
      </c>
      <c r="BE560" s="14">
        <v>46209</v>
      </c>
      <c r="BF560" t="s">
        <v>4633</v>
      </c>
      <c r="BG560" s="31">
        <v>46209.693148148152</v>
      </c>
      <c r="BH560" s="14">
        <v>46209</v>
      </c>
      <c r="BI560" t="s">
        <v>943</v>
      </c>
      <c r="BJ560" s="31">
        <v>46209.707696759258</v>
      </c>
      <c r="BK560" s="14">
        <v>46209</v>
      </c>
      <c r="BL560" t="s">
        <v>943</v>
      </c>
      <c r="BM560" s="31">
        <v>46209.726689814815</v>
      </c>
      <c r="BZ560" s="14">
        <v>46209</v>
      </c>
      <c r="CA560" t="s">
        <v>943</v>
      </c>
      <c r="CB560" s="31">
        <v>46209.732199074075</v>
      </c>
      <c r="CC560" s="14">
        <v>46209</v>
      </c>
      <c r="CD560" t="s">
        <v>944</v>
      </c>
      <c r="CE560" s="31">
        <v>46209.746018518519</v>
      </c>
      <c r="CI560" s="14">
        <v>46210</v>
      </c>
      <c r="CJ560" t="s">
        <v>5736</v>
      </c>
      <c r="CK560" s="31">
        <v>46210.603865740741</v>
      </c>
      <c r="CP560" t="str">
        <f>VLOOKUP(A560,Sheet1!$A$2:$E$221,2,0)</f>
        <v>East Zone</v>
      </c>
    </row>
    <row r="561" spans="1:94" x14ac:dyDescent="0.35">
      <c r="A561" t="s">
        <v>5730</v>
      </c>
      <c r="B561">
        <v>370</v>
      </c>
      <c r="C561" t="s">
        <v>9332</v>
      </c>
      <c r="D561" t="s">
        <v>678</v>
      </c>
      <c r="E561" t="s">
        <v>378</v>
      </c>
      <c r="F561" t="s">
        <v>379</v>
      </c>
      <c r="G561" t="s">
        <v>135</v>
      </c>
      <c r="H561" t="s">
        <v>12131</v>
      </c>
      <c r="I561">
        <v>336012</v>
      </c>
      <c r="J561" t="s">
        <v>2565</v>
      </c>
      <c r="K561" t="s">
        <v>2566</v>
      </c>
      <c r="L561" t="s">
        <v>4622</v>
      </c>
      <c r="M561" t="s">
        <v>12132</v>
      </c>
      <c r="N561">
        <v>45000</v>
      </c>
      <c r="O561" t="s">
        <v>1036</v>
      </c>
      <c r="P561" t="s">
        <v>1037</v>
      </c>
      <c r="Q561" t="s">
        <v>3205</v>
      </c>
      <c r="R561">
        <v>9562520628</v>
      </c>
      <c r="S561" t="s">
        <v>683</v>
      </c>
      <c r="T561" t="s">
        <v>13393</v>
      </c>
      <c r="U561" s="1">
        <v>46210</v>
      </c>
      <c r="V561" s="14">
        <v>46210</v>
      </c>
      <c r="W561" t="s">
        <v>5755</v>
      </c>
      <c r="X561" s="31">
        <v>46210.369293981479</v>
      </c>
      <c r="AN561" s="14">
        <v>46210</v>
      </c>
      <c r="AO561" t="s">
        <v>1108</v>
      </c>
      <c r="AP561" s="31">
        <v>46210.405092592591</v>
      </c>
      <c r="AT561" s="31">
        <v>46210.405092592591</v>
      </c>
      <c r="AU561" s="14">
        <v>46210</v>
      </c>
      <c r="AV561" t="s">
        <v>1108</v>
      </c>
      <c r="AW561" t="s">
        <v>379</v>
      </c>
      <c r="AX561" t="s">
        <v>678</v>
      </c>
      <c r="AY561" s="14">
        <v>46210</v>
      </c>
      <c r="AZ561" t="s">
        <v>5736</v>
      </c>
      <c r="BA561" s="31">
        <v>46210.449374999997</v>
      </c>
      <c r="BB561" s="14">
        <v>46210</v>
      </c>
      <c r="BC561" t="s">
        <v>933</v>
      </c>
      <c r="BD561" s="31">
        <v>46210.461469907408</v>
      </c>
      <c r="BE561" s="14">
        <v>46210</v>
      </c>
      <c r="BF561" t="s">
        <v>5362</v>
      </c>
      <c r="BG561" s="31">
        <v>46210.480370370373</v>
      </c>
      <c r="BH561" s="14">
        <v>46210</v>
      </c>
      <c r="BI561" t="s">
        <v>943</v>
      </c>
      <c r="BJ561" s="31">
        <v>46210.498182870368</v>
      </c>
      <c r="BK561" s="14">
        <v>46210</v>
      </c>
      <c r="BL561" t="s">
        <v>1028</v>
      </c>
      <c r="BM561" s="31">
        <v>46210.647974537038</v>
      </c>
      <c r="BN561" s="14">
        <v>46210</v>
      </c>
      <c r="BO561" t="s">
        <v>943</v>
      </c>
      <c r="BP561" s="31">
        <v>46210.511365740742</v>
      </c>
      <c r="BZ561" s="14">
        <v>46210</v>
      </c>
      <c r="CA561" t="s">
        <v>1028</v>
      </c>
      <c r="CB561" s="31">
        <v>46210.659201388888</v>
      </c>
      <c r="CC561" s="14">
        <v>46210</v>
      </c>
      <c r="CD561" t="s">
        <v>944</v>
      </c>
      <c r="CE561" s="31">
        <v>46210.665520833332</v>
      </c>
      <c r="CI561" s="14">
        <v>46210</v>
      </c>
      <c r="CJ561" t="s">
        <v>5736</v>
      </c>
      <c r="CK561" s="31">
        <v>46210.720034722224</v>
      </c>
      <c r="CP561" t="str">
        <f>VLOOKUP(A561,Sheet1!$A$2:$E$221,2,0)</f>
        <v>East Zone</v>
      </c>
    </row>
    <row r="562" spans="1:94" x14ac:dyDescent="0.35">
      <c r="A562" t="s">
        <v>5730</v>
      </c>
      <c r="B562">
        <v>370</v>
      </c>
      <c r="C562" t="s">
        <v>9332</v>
      </c>
      <c r="D562" t="s">
        <v>678</v>
      </c>
      <c r="E562" t="s">
        <v>378</v>
      </c>
      <c r="F562" t="s">
        <v>379</v>
      </c>
      <c r="G562" t="s">
        <v>135</v>
      </c>
      <c r="H562" t="s">
        <v>12133</v>
      </c>
      <c r="I562">
        <v>368880</v>
      </c>
      <c r="J562" t="s">
        <v>3719</v>
      </c>
      <c r="K562" t="s">
        <v>3720</v>
      </c>
      <c r="L562" t="s">
        <v>4622</v>
      </c>
      <c r="M562" t="s">
        <v>12134</v>
      </c>
      <c r="N562">
        <v>45000</v>
      </c>
      <c r="O562" t="s">
        <v>1036</v>
      </c>
      <c r="P562" t="s">
        <v>1037</v>
      </c>
      <c r="Q562" t="s">
        <v>12135</v>
      </c>
      <c r="R562">
        <v>5433797113</v>
      </c>
      <c r="S562" t="s">
        <v>13394</v>
      </c>
      <c r="T562"/>
      <c r="V562" s="14">
        <v>46209</v>
      </c>
      <c r="W562" t="s">
        <v>5745</v>
      </c>
      <c r="X562" s="31">
        <v>46209.628125000003</v>
      </c>
      <c r="AN562" s="14">
        <v>46210</v>
      </c>
      <c r="AO562" t="s">
        <v>1108</v>
      </c>
      <c r="AP562" s="31">
        <v>46210.426550925928</v>
      </c>
      <c r="AT562" s="31">
        <v>46210.426550925928</v>
      </c>
      <c r="AU562" s="14">
        <v>46210</v>
      </c>
      <c r="AV562" t="s">
        <v>1108</v>
      </c>
      <c r="AW562" t="s">
        <v>379</v>
      </c>
      <c r="AX562" t="s">
        <v>678</v>
      </c>
      <c r="AY562" s="14">
        <v>46210</v>
      </c>
      <c r="AZ562" t="s">
        <v>5736</v>
      </c>
      <c r="BA562" s="31">
        <v>46210.476006944446</v>
      </c>
      <c r="BB562" s="14">
        <v>46210</v>
      </c>
      <c r="BC562" t="s">
        <v>933</v>
      </c>
      <c r="BD562" s="31">
        <v>46210.488749999997</v>
      </c>
      <c r="BE562" s="14">
        <v>46210</v>
      </c>
      <c r="BF562" t="s">
        <v>4684</v>
      </c>
      <c r="BG562" s="31">
        <v>46210.527037037034</v>
      </c>
      <c r="BH562" s="14">
        <v>46210</v>
      </c>
      <c r="BI562" t="s">
        <v>972</v>
      </c>
      <c r="BJ562" s="31">
        <v>46210.581053240741</v>
      </c>
      <c r="BK562" s="14">
        <v>46210</v>
      </c>
      <c r="BL562" t="s">
        <v>972</v>
      </c>
      <c r="BM562" s="31">
        <v>46210.581979166665</v>
      </c>
      <c r="BZ562" s="14">
        <v>46210</v>
      </c>
      <c r="CA562" t="s">
        <v>972</v>
      </c>
      <c r="CB562" s="31">
        <v>46210.59233796296</v>
      </c>
      <c r="CC562" s="14">
        <v>46210</v>
      </c>
      <c r="CD562" t="s">
        <v>2404</v>
      </c>
      <c r="CE562" s="31">
        <v>46210.601226851853</v>
      </c>
      <c r="CI562" s="14">
        <v>46210</v>
      </c>
      <c r="CJ562" t="s">
        <v>5736</v>
      </c>
      <c r="CK562" s="31">
        <v>46210.68236111111</v>
      </c>
      <c r="CP562" t="str">
        <f>VLOOKUP(A562,Sheet1!$A$2:$E$221,2,0)</f>
        <v>East Zone</v>
      </c>
    </row>
    <row r="563" spans="1:94" x14ac:dyDescent="0.35">
      <c r="A563" t="s">
        <v>5730</v>
      </c>
      <c r="B563">
        <v>370</v>
      </c>
      <c r="C563" t="s">
        <v>9332</v>
      </c>
      <c r="D563" t="s">
        <v>678</v>
      </c>
      <c r="E563" t="s">
        <v>378</v>
      </c>
      <c r="F563" t="s">
        <v>379</v>
      </c>
      <c r="G563" t="s">
        <v>135</v>
      </c>
      <c r="H563" t="s">
        <v>5737</v>
      </c>
      <c r="I563">
        <v>388462</v>
      </c>
      <c r="J563" t="s">
        <v>3719</v>
      </c>
      <c r="K563" t="s">
        <v>3720</v>
      </c>
      <c r="L563" t="s">
        <v>4622</v>
      </c>
      <c r="M563" t="s">
        <v>5738</v>
      </c>
      <c r="N563">
        <v>45000</v>
      </c>
      <c r="O563" t="s">
        <v>1036</v>
      </c>
      <c r="P563" t="s">
        <v>1037</v>
      </c>
      <c r="Q563" t="s">
        <v>5739</v>
      </c>
      <c r="R563">
        <v>3627191803</v>
      </c>
      <c r="S563" t="s">
        <v>13394</v>
      </c>
      <c r="T563"/>
      <c r="V563" s="14">
        <v>46204</v>
      </c>
      <c r="W563" t="s">
        <v>1109</v>
      </c>
      <c r="X563" s="31">
        <v>46204.532141203701</v>
      </c>
      <c r="AN563" s="14">
        <v>46204</v>
      </c>
      <c r="AO563" t="s">
        <v>5736</v>
      </c>
      <c r="AP563" s="31">
        <v>46204.705196759256</v>
      </c>
      <c r="AT563" s="31">
        <v>46204.705196759256</v>
      </c>
      <c r="AU563" s="14">
        <v>46204</v>
      </c>
      <c r="AV563" t="s">
        <v>5736</v>
      </c>
      <c r="AW563" t="s">
        <v>5740</v>
      </c>
      <c r="AX563" t="s">
        <v>677</v>
      </c>
      <c r="AY563" s="14">
        <v>46204</v>
      </c>
      <c r="AZ563" t="s">
        <v>1109</v>
      </c>
      <c r="BA563" s="31">
        <v>46204.705555555556</v>
      </c>
      <c r="BB563" s="14">
        <v>46204</v>
      </c>
      <c r="BC563" t="s">
        <v>933</v>
      </c>
      <c r="BD563" s="31">
        <v>46204.710960648146</v>
      </c>
      <c r="BE563" s="14">
        <v>46204</v>
      </c>
      <c r="BF563" t="s">
        <v>4965</v>
      </c>
      <c r="BG563" s="31">
        <v>46204.727418981478</v>
      </c>
      <c r="BH563" s="14">
        <v>46204</v>
      </c>
      <c r="BI563" t="s">
        <v>1028</v>
      </c>
      <c r="BJ563" s="31">
        <v>46204.779062499998</v>
      </c>
      <c r="BK563" s="14">
        <v>46204</v>
      </c>
      <c r="BL563" t="s">
        <v>1028</v>
      </c>
      <c r="BM563" s="31">
        <v>46204.779895833337</v>
      </c>
      <c r="BZ563" s="14">
        <v>46204</v>
      </c>
      <c r="CA563" t="s">
        <v>1028</v>
      </c>
      <c r="CB563" s="31">
        <v>46204.786851851852</v>
      </c>
      <c r="CC563" s="14">
        <v>46204</v>
      </c>
      <c r="CD563" t="s">
        <v>938</v>
      </c>
      <c r="CE563" s="31">
        <v>46204.792337962965</v>
      </c>
      <c r="CI563" s="14">
        <v>46205</v>
      </c>
      <c r="CJ563" t="s">
        <v>1109</v>
      </c>
      <c r="CK563" s="31">
        <v>46205.422615740739</v>
      </c>
      <c r="CP563" t="str">
        <f>VLOOKUP(A563,Sheet1!$A$2:$E$221,2,0)</f>
        <v>East Zone</v>
      </c>
    </row>
    <row r="564" spans="1:94" x14ac:dyDescent="0.35">
      <c r="A564" t="s">
        <v>5730</v>
      </c>
      <c r="B564">
        <v>370</v>
      </c>
      <c r="C564" t="s">
        <v>9332</v>
      </c>
      <c r="D564" t="s">
        <v>678</v>
      </c>
      <c r="E564" t="s">
        <v>378</v>
      </c>
      <c r="F564" t="s">
        <v>379</v>
      </c>
      <c r="G564" t="s">
        <v>135</v>
      </c>
      <c r="H564" t="s">
        <v>4185</v>
      </c>
      <c r="I564">
        <v>401846</v>
      </c>
      <c r="J564" t="s">
        <v>4187</v>
      </c>
      <c r="K564" t="s">
        <v>4188</v>
      </c>
      <c r="L564" t="s">
        <v>4622</v>
      </c>
      <c r="M564" t="s">
        <v>12136</v>
      </c>
      <c r="N564">
        <v>45000</v>
      </c>
      <c r="O564" t="s">
        <v>1036</v>
      </c>
      <c r="P564" t="s">
        <v>1037</v>
      </c>
      <c r="Q564" t="s">
        <v>12137</v>
      </c>
      <c r="R564">
        <v>8517641359</v>
      </c>
      <c r="S564" t="s">
        <v>13394</v>
      </c>
      <c r="T564"/>
      <c r="V564" s="14">
        <v>46210</v>
      </c>
      <c r="W564" t="s">
        <v>1109</v>
      </c>
      <c r="X564" s="31">
        <v>46210.391400462962</v>
      </c>
      <c r="AN564" s="14">
        <v>46210</v>
      </c>
      <c r="AO564" t="s">
        <v>1108</v>
      </c>
      <c r="AP564" s="31">
        <v>46210.413969907408</v>
      </c>
      <c r="AT564" s="31">
        <v>46210.413969907408</v>
      </c>
      <c r="AU564" s="14">
        <v>46210</v>
      </c>
      <c r="AV564" t="s">
        <v>1108</v>
      </c>
      <c r="AW564" t="s">
        <v>379</v>
      </c>
      <c r="AX564" t="s">
        <v>678</v>
      </c>
      <c r="AY564" s="14">
        <v>46210</v>
      </c>
      <c r="AZ564" t="s">
        <v>5736</v>
      </c>
      <c r="BA564" s="31">
        <v>46210.457754629628</v>
      </c>
      <c r="BB564" s="14">
        <v>46210</v>
      </c>
      <c r="BC564" t="s">
        <v>933</v>
      </c>
      <c r="BD564" s="31">
        <v>46210.461493055554</v>
      </c>
      <c r="BE564" s="14">
        <v>46210</v>
      </c>
      <c r="BF564" t="s">
        <v>5362</v>
      </c>
      <c r="BG564" s="31">
        <v>46210.483113425929</v>
      </c>
      <c r="BH564" s="14">
        <v>46210</v>
      </c>
      <c r="BI564" t="s">
        <v>943</v>
      </c>
      <c r="BJ564" s="31">
        <v>46210.49796296296</v>
      </c>
      <c r="BK564" s="14">
        <v>46210</v>
      </c>
      <c r="BL564" t="s">
        <v>943</v>
      </c>
      <c r="BM564" s="31">
        <v>46210.514918981484</v>
      </c>
      <c r="BZ564" s="14">
        <v>46210</v>
      </c>
      <c r="CA564" t="s">
        <v>943</v>
      </c>
      <c r="CB564" s="31">
        <v>46210.519155092596</v>
      </c>
      <c r="CC564" s="14">
        <v>46210</v>
      </c>
      <c r="CD564" t="s">
        <v>944</v>
      </c>
      <c r="CE564" s="31">
        <v>46210.530219907407</v>
      </c>
      <c r="CP564" t="str">
        <f>VLOOKUP(A564,Sheet1!$A$2:$E$221,2,0)</f>
        <v>East Zone</v>
      </c>
    </row>
    <row r="565" spans="1:94" x14ac:dyDescent="0.35">
      <c r="A565" t="s">
        <v>5730</v>
      </c>
      <c r="B565">
        <v>370</v>
      </c>
      <c r="C565" t="s">
        <v>9332</v>
      </c>
      <c r="D565" t="s">
        <v>678</v>
      </c>
      <c r="E565" t="s">
        <v>378</v>
      </c>
      <c r="F565" t="s">
        <v>379</v>
      </c>
      <c r="G565" t="s">
        <v>135</v>
      </c>
      <c r="H565" t="s">
        <v>4185</v>
      </c>
      <c r="I565">
        <v>401846</v>
      </c>
      <c r="J565" t="s">
        <v>4187</v>
      </c>
      <c r="K565" t="s">
        <v>4188</v>
      </c>
      <c r="L565" t="s">
        <v>4622</v>
      </c>
      <c r="M565" t="s">
        <v>5741</v>
      </c>
      <c r="N565">
        <v>80000</v>
      </c>
      <c r="O565" t="s">
        <v>2992</v>
      </c>
      <c r="P565" t="s">
        <v>2993</v>
      </c>
      <c r="Q565" t="s">
        <v>4186</v>
      </c>
      <c r="R565">
        <v>2419985039</v>
      </c>
      <c r="S565" t="s">
        <v>13394</v>
      </c>
      <c r="T565"/>
      <c r="V565" s="14">
        <v>46205</v>
      </c>
      <c r="W565" t="s">
        <v>5735</v>
      </c>
      <c r="X565" s="31">
        <v>46205.519537037035</v>
      </c>
      <c r="AN565" s="14">
        <v>46205</v>
      </c>
      <c r="AO565" t="s">
        <v>1108</v>
      </c>
      <c r="AP565" s="31">
        <v>46205.563194444447</v>
      </c>
      <c r="AT565" s="31">
        <v>46205.563194444447</v>
      </c>
      <c r="AU565" s="14">
        <v>46205</v>
      </c>
      <c r="AV565" t="s">
        <v>1108</v>
      </c>
      <c r="AW565" t="s">
        <v>379</v>
      </c>
      <c r="AX565" t="s">
        <v>678</v>
      </c>
      <c r="AY565" s="14">
        <v>46205</v>
      </c>
      <c r="AZ565" t="s">
        <v>5736</v>
      </c>
      <c r="BA565" s="31">
        <v>46205.566064814811</v>
      </c>
      <c r="BB565" s="14">
        <v>46205</v>
      </c>
      <c r="BC565" t="s">
        <v>933</v>
      </c>
      <c r="BD565" s="31">
        <v>46205.581782407404</v>
      </c>
      <c r="BE565" s="14">
        <v>46205</v>
      </c>
      <c r="BF565" t="s">
        <v>4886</v>
      </c>
      <c r="BG565" s="31">
        <v>46205.636342592596</v>
      </c>
      <c r="BH565" s="14">
        <v>46205</v>
      </c>
      <c r="BI565" t="s">
        <v>1028</v>
      </c>
      <c r="BJ565" s="31">
        <v>46205.688900462963</v>
      </c>
      <c r="BK565" s="14">
        <v>46205</v>
      </c>
      <c r="BL565" t="s">
        <v>1028</v>
      </c>
      <c r="BM565" s="31">
        <v>46205.700671296298</v>
      </c>
      <c r="BN565" s="14">
        <v>46205</v>
      </c>
      <c r="BO565" t="s">
        <v>1028</v>
      </c>
      <c r="BP565" s="31">
        <v>46205.690428240741</v>
      </c>
      <c r="BZ565" s="14">
        <v>46205</v>
      </c>
      <c r="CA565" t="s">
        <v>1028</v>
      </c>
      <c r="CB565" s="31">
        <v>46205.703784722224</v>
      </c>
      <c r="CC565" s="14">
        <v>46205</v>
      </c>
      <c r="CD565" t="s">
        <v>957</v>
      </c>
      <c r="CE565" s="31">
        <v>46205.709907407407</v>
      </c>
      <c r="CI565" s="14">
        <v>46205</v>
      </c>
      <c r="CJ565" t="s">
        <v>1109</v>
      </c>
      <c r="CK565" s="31">
        <v>46205.71947916667</v>
      </c>
      <c r="CP565" t="str">
        <f>VLOOKUP(A565,Sheet1!$A$2:$E$221,2,0)</f>
        <v>East Zone</v>
      </c>
    </row>
    <row r="566" spans="1:94" x14ac:dyDescent="0.35">
      <c r="A566" t="s">
        <v>5730</v>
      </c>
      <c r="B566">
        <v>370</v>
      </c>
      <c r="C566" t="s">
        <v>9332</v>
      </c>
      <c r="D566" t="s">
        <v>678</v>
      </c>
      <c r="E566" t="s">
        <v>378</v>
      </c>
      <c r="F566" t="s">
        <v>379</v>
      </c>
      <c r="G566" t="s">
        <v>135</v>
      </c>
      <c r="H566" t="s">
        <v>5742</v>
      </c>
      <c r="I566">
        <v>642132</v>
      </c>
      <c r="J566" t="s">
        <v>2565</v>
      </c>
      <c r="K566" t="s">
        <v>2566</v>
      </c>
      <c r="L566" t="s">
        <v>4622</v>
      </c>
      <c r="M566" t="s">
        <v>5743</v>
      </c>
      <c r="N566">
        <v>45000</v>
      </c>
      <c r="O566" t="s">
        <v>1036</v>
      </c>
      <c r="P566" t="s">
        <v>1037</v>
      </c>
      <c r="Q566" t="s">
        <v>5744</v>
      </c>
      <c r="R566">
        <v>3841038335</v>
      </c>
      <c r="S566" t="s">
        <v>13394</v>
      </c>
      <c r="T566"/>
      <c r="V566" s="14">
        <v>46204</v>
      </c>
      <c r="W566" t="s">
        <v>5745</v>
      </c>
      <c r="X566" s="31">
        <v>46204.744155092594</v>
      </c>
      <c r="AN566" s="14">
        <v>46205</v>
      </c>
      <c r="AO566" t="s">
        <v>1108</v>
      </c>
      <c r="AP566" s="31">
        <v>46205.42396990741</v>
      </c>
      <c r="AT566" s="31">
        <v>46205.42396990741</v>
      </c>
      <c r="AU566" s="14">
        <v>46205</v>
      </c>
      <c r="AV566" t="s">
        <v>1108</v>
      </c>
      <c r="AW566" t="s">
        <v>379</v>
      </c>
      <c r="AX566" t="s">
        <v>678</v>
      </c>
      <c r="AY566" s="14">
        <v>46205</v>
      </c>
      <c r="AZ566" t="s">
        <v>1109</v>
      </c>
      <c r="BA566" s="31">
        <v>46205.428773148145</v>
      </c>
      <c r="BB566" s="14">
        <v>46205</v>
      </c>
      <c r="BC566" t="s">
        <v>933</v>
      </c>
      <c r="BD566" s="31">
        <v>46205.437974537039</v>
      </c>
      <c r="BE566" s="14">
        <v>46205</v>
      </c>
      <c r="BF566" t="s">
        <v>4640</v>
      </c>
      <c r="BG566" s="31">
        <v>46205.467905092592</v>
      </c>
      <c r="BH566" s="14">
        <v>46205</v>
      </c>
      <c r="BI566" t="s">
        <v>1028</v>
      </c>
      <c r="BJ566" s="31">
        <v>46205.501539351855</v>
      </c>
      <c r="BK566" s="14">
        <v>46205</v>
      </c>
      <c r="BL566" t="s">
        <v>1028</v>
      </c>
      <c r="BM566" s="31">
        <v>46205.502511574072</v>
      </c>
      <c r="BZ566" s="14">
        <v>46205</v>
      </c>
      <c r="CA566" t="s">
        <v>1028</v>
      </c>
      <c r="CB566" s="31">
        <v>46205.511157407411</v>
      </c>
      <c r="CC566" s="14">
        <v>46205</v>
      </c>
      <c r="CD566" t="s">
        <v>944</v>
      </c>
      <c r="CE566" s="31">
        <v>46205.518310185187</v>
      </c>
      <c r="CI566" s="14">
        <v>46205</v>
      </c>
      <c r="CJ566" t="s">
        <v>1109</v>
      </c>
      <c r="CK566" s="31">
        <v>46205.671481481484</v>
      </c>
      <c r="CP566" t="str">
        <f>VLOOKUP(A566,Sheet1!$A$2:$E$221,2,0)</f>
        <v>East Zone</v>
      </c>
    </row>
    <row r="567" spans="1:94" x14ac:dyDescent="0.35">
      <c r="A567" t="s">
        <v>5730</v>
      </c>
      <c r="B567">
        <v>370</v>
      </c>
      <c r="C567" t="s">
        <v>9332</v>
      </c>
      <c r="D567" t="s">
        <v>678</v>
      </c>
      <c r="E567" t="s">
        <v>378</v>
      </c>
      <c r="F567" t="s">
        <v>379</v>
      </c>
      <c r="G567" t="s">
        <v>135</v>
      </c>
      <c r="H567" t="s">
        <v>3717</v>
      </c>
      <c r="I567">
        <v>643697</v>
      </c>
      <c r="J567" t="s">
        <v>3719</v>
      </c>
      <c r="K567" t="s">
        <v>3720</v>
      </c>
      <c r="L567" t="s">
        <v>4622</v>
      </c>
      <c r="M567" t="s">
        <v>5746</v>
      </c>
      <c r="N567">
        <v>90000</v>
      </c>
      <c r="O567" t="s">
        <v>1032</v>
      </c>
      <c r="P567" t="s">
        <v>1033</v>
      </c>
      <c r="Q567" t="s">
        <v>3718</v>
      </c>
      <c r="R567">
        <v>2747295914</v>
      </c>
      <c r="S567" t="s">
        <v>13394</v>
      </c>
      <c r="T567"/>
      <c r="V567" s="14">
        <v>46204</v>
      </c>
      <c r="W567" t="s">
        <v>5745</v>
      </c>
      <c r="X567" s="31">
        <v>46204.475810185184</v>
      </c>
      <c r="AN567" s="14">
        <v>46204</v>
      </c>
      <c r="AO567" t="s">
        <v>1108</v>
      </c>
      <c r="AP567" s="31">
        <v>46204.502511574072</v>
      </c>
      <c r="AT567" s="31">
        <v>46204.502511574072</v>
      </c>
      <c r="AU567" s="14">
        <v>46204</v>
      </c>
      <c r="AV567" t="s">
        <v>1108</v>
      </c>
      <c r="AW567" t="s">
        <v>379</v>
      </c>
      <c r="AX567" t="s">
        <v>678</v>
      </c>
      <c r="AY567" s="14">
        <v>46204</v>
      </c>
      <c r="AZ567" t="s">
        <v>5736</v>
      </c>
      <c r="BA567" s="31">
        <v>46204.503576388888</v>
      </c>
      <c r="BB567" s="14">
        <v>46204</v>
      </c>
      <c r="BC567" t="s">
        <v>933</v>
      </c>
      <c r="BD567" s="31">
        <v>46204.51226851852</v>
      </c>
      <c r="BE567" s="14">
        <v>46204</v>
      </c>
      <c r="BF567" t="s">
        <v>4628</v>
      </c>
      <c r="BG567" s="31">
        <v>46204.514826388891</v>
      </c>
      <c r="BH567" s="14">
        <v>46204</v>
      </c>
      <c r="BI567" t="s">
        <v>943</v>
      </c>
      <c r="BJ567" s="31">
        <v>46204.6016087963</v>
      </c>
      <c r="BK567" s="14">
        <v>46204</v>
      </c>
      <c r="BL567" t="s">
        <v>943</v>
      </c>
      <c r="BM567" s="31">
        <v>46204.613946759258</v>
      </c>
      <c r="BZ567" s="14">
        <v>46204</v>
      </c>
      <c r="CA567" t="s">
        <v>943</v>
      </c>
      <c r="CB567" s="31">
        <v>46204.62096064815</v>
      </c>
      <c r="CC567" s="14">
        <v>46204</v>
      </c>
      <c r="CD567" t="s">
        <v>938</v>
      </c>
      <c r="CE567" s="31">
        <v>46204.643090277779</v>
      </c>
      <c r="CI567" s="14">
        <v>46204</v>
      </c>
      <c r="CJ567" t="s">
        <v>1109</v>
      </c>
      <c r="CK567" s="31">
        <v>46204.657083333332</v>
      </c>
      <c r="CP567" t="str">
        <f>VLOOKUP(A567,Sheet1!$A$2:$E$221,2,0)</f>
        <v>East Zone</v>
      </c>
    </row>
    <row r="568" spans="1:94" x14ac:dyDescent="0.35">
      <c r="A568" t="s">
        <v>5730</v>
      </c>
      <c r="B568">
        <v>370</v>
      </c>
      <c r="C568" t="s">
        <v>9332</v>
      </c>
      <c r="D568" t="s">
        <v>678</v>
      </c>
      <c r="E568" t="s">
        <v>378</v>
      </c>
      <c r="F568" t="s">
        <v>379</v>
      </c>
      <c r="G568" t="s">
        <v>135</v>
      </c>
      <c r="H568" t="s">
        <v>5747</v>
      </c>
      <c r="I568">
        <v>666942</v>
      </c>
      <c r="J568" t="s">
        <v>4187</v>
      </c>
      <c r="K568" t="s">
        <v>4188</v>
      </c>
      <c r="L568" t="s">
        <v>4622</v>
      </c>
      <c r="M568" t="s">
        <v>5748</v>
      </c>
      <c r="N568">
        <v>45000</v>
      </c>
      <c r="O568" t="s">
        <v>1036</v>
      </c>
      <c r="P568" t="s">
        <v>1037</v>
      </c>
      <c r="Q568" t="s">
        <v>5749</v>
      </c>
      <c r="R568">
        <v>3846270331</v>
      </c>
      <c r="S568" t="s">
        <v>13394</v>
      </c>
      <c r="T568"/>
      <c r="V568" s="14">
        <v>46206</v>
      </c>
      <c r="W568" t="s">
        <v>5735</v>
      </c>
      <c r="X568" s="31">
        <v>46206.352175925924</v>
      </c>
      <c r="AN568" s="14">
        <v>46206</v>
      </c>
      <c r="AO568" t="s">
        <v>1108</v>
      </c>
      <c r="AP568" s="31">
        <v>46206.402314814812</v>
      </c>
      <c r="AT568" s="31">
        <v>46206.402314814812</v>
      </c>
      <c r="AU568" s="14">
        <v>46206</v>
      </c>
      <c r="AV568" t="s">
        <v>1108</v>
      </c>
      <c r="AW568" t="s">
        <v>379</v>
      </c>
      <c r="AX568" t="s">
        <v>678</v>
      </c>
      <c r="AY568" s="14">
        <v>46206</v>
      </c>
      <c r="AZ568" t="s">
        <v>5736</v>
      </c>
      <c r="BA568" s="31">
        <v>46206.404687499999</v>
      </c>
      <c r="BB568" s="14">
        <v>46206</v>
      </c>
      <c r="BC568" t="s">
        <v>933</v>
      </c>
      <c r="BD568" s="31">
        <v>46206.406597222223</v>
      </c>
      <c r="BE568" s="14">
        <v>46206</v>
      </c>
      <c r="BF568" t="s">
        <v>4886</v>
      </c>
      <c r="BG568" s="31">
        <v>46206.423043981478</v>
      </c>
      <c r="BH568" s="14">
        <v>46206</v>
      </c>
      <c r="BI568" t="s">
        <v>1028</v>
      </c>
      <c r="BJ568" s="31">
        <v>46206.457476851851</v>
      </c>
      <c r="BK568" s="14">
        <v>46206</v>
      </c>
      <c r="BL568" t="s">
        <v>1028</v>
      </c>
      <c r="BM568" s="31">
        <v>46206.458993055552</v>
      </c>
      <c r="BZ568" s="14">
        <v>46206</v>
      </c>
      <c r="CA568" t="s">
        <v>1028</v>
      </c>
      <c r="CB568" s="31">
        <v>46206.466307870367</v>
      </c>
      <c r="CC568" s="14">
        <v>46206</v>
      </c>
      <c r="CD568" t="s">
        <v>944</v>
      </c>
      <c r="CE568" s="31">
        <v>46206.475810185184</v>
      </c>
      <c r="CI568" s="14">
        <v>46206</v>
      </c>
      <c r="CJ568" t="s">
        <v>5736</v>
      </c>
      <c r="CK568" s="31">
        <v>46206.499432870369</v>
      </c>
      <c r="CP568" t="str">
        <f>VLOOKUP(A568,Sheet1!$A$2:$E$221,2,0)</f>
        <v>East Zone</v>
      </c>
    </row>
    <row r="569" spans="1:94" x14ac:dyDescent="0.35">
      <c r="A569" t="s">
        <v>5730</v>
      </c>
      <c r="B569">
        <v>370</v>
      </c>
      <c r="C569" t="s">
        <v>9332</v>
      </c>
      <c r="D569" t="s">
        <v>678</v>
      </c>
      <c r="E569" t="s">
        <v>378</v>
      </c>
      <c r="F569" t="s">
        <v>379</v>
      </c>
      <c r="G569" t="s">
        <v>135</v>
      </c>
      <c r="H569" t="s">
        <v>5750</v>
      </c>
      <c r="I569">
        <v>751120</v>
      </c>
      <c r="J569" t="s">
        <v>3719</v>
      </c>
      <c r="K569" t="s">
        <v>3720</v>
      </c>
      <c r="L569" t="s">
        <v>4622</v>
      </c>
      <c r="M569" t="s">
        <v>5751</v>
      </c>
      <c r="N569">
        <v>45000</v>
      </c>
      <c r="O569" t="s">
        <v>1036</v>
      </c>
      <c r="P569" t="s">
        <v>1037</v>
      </c>
      <c r="Q569" t="s">
        <v>1017</v>
      </c>
      <c r="R569">
        <v>5754409314</v>
      </c>
      <c r="S569" t="s">
        <v>13394</v>
      </c>
      <c r="T569"/>
      <c r="V569" s="14">
        <v>46205</v>
      </c>
      <c r="W569" t="s">
        <v>5745</v>
      </c>
      <c r="X569" s="31">
        <v>46205.520115740743</v>
      </c>
      <c r="AN569" s="14">
        <v>46205</v>
      </c>
      <c r="AO569" t="s">
        <v>1108</v>
      </c>
      <c r="AP569" s="31">
        <v>46205.560208333336</v>
      </c>
      <c r="AT569" s="31">
        <v>46205.560208333336</v>
      </c>
      <c r="AU569" s="14">
        <v>46205</v>
      </c>
      <c r="AV569" t="s">
        <v>1108</v>
      </c>
      <c r="AW569" t="s">
        <v>379</v>
      </c>
      <c r="AX569" t="s">
        <v>678</v>
      </c>
      <c r="AY569" s="14">
        <v>46205</v>
      </c>
      <c r="AZ569" t="s">
        <v>5736</v>
      </c>
      <c r="BA569" s="31">
        <v>46205.563136574077</v>
      </c>
      <c r="BB569" s="14">
        <v>46205</v>
      </c>
      <c r="BC569" t="s">
        <v>933</v>
      </c>
      <c r="BD569" s="31">
        <v>46205.569074074076</v>
      </c>
      <c r="BE569" s="14">
        <v>46205</v>
      </c>
      <c r="BF569" t="s">
        <v>4788</v>
      </c>
      <c r="BG569" s="31">
        <v>46205.591481481482</v>
      </c>
      <c r="BH569" s="14">
        <v>46205</v>
      </c>
      <c r="BI569" t="s">
        <v>1028</v>
      </c>
      <c r="BJ569" s="31">
        <v>46205.630520833336</v>
      </c>
      <c r="BK569" s="14">
        <v>46205</v>
      </c>
      <c r="BL569" t="s">
        <v>1028</v>
      </c>
      <c r="BM569" s="31">
        <v>46205.631273148145</v>
      </c>
      <c r="BZ569" s="14">
        <v>46205</v>
      </c>
      <c r="CA569" t="s">
        <v>1028</v>
      </c>
      <c r="CB569" s="31">
        <v>46205.637685185182</v>
      </c>
      <c r="CC569" s="14">
        <v>46205</v>
      </c>
      <c r="CD569" t="s">
        <v>944</v>
      </c>
      <c r="CE569" s="31">
        <v>46205.639814814815</v>
      </c>
      <c r="CI569" s="14">
        <v>46206</v>
      </c>
      <c r="CJ569" t="s">
        <v>5736</v>
      </c>
      <c r="CK569" s="31">
        <v>46206.365023148152</v>
      </c>
      <c r="CP569" t="str">
        <f>VLOOKUP(A569,Sheet1!$A$2:$E$221,2,0)</f>
        <v>East Zone</v>
      </c>
    </row>
    <row r="570" spans="1:94" x14ac:dyDescent="0.35">
      <c r="A570" t="s">
        <v>5730</v>
      </c>
      <c r="B570">
        <v>370</v>
      </c>
      <c r="C570" t="s">
        <v>9332</v>
      </c>
      <c r="D570" t="s">
        <v>678</v>
      </c>
      <c r="E570" t="s">
        <v>378</v>
      </c>
      <c r="F570" t="s">
        <v>379</v>
      </c>
      <c r="G570" t="s">
        <v>135</v>
      </c>
      <c r="H570" t="s">
        <v>5752</v>
      </c>
      <c r="I570">
        <v>772442</v>
      </c>
      <c r="J570" t="s">
        <v>2565</v>
      </c>
      <c r="K570" t="s">
        <v>2566</v>
      </c>
      <c r="L570" t="s">
        <v>4622</v>
      </c>
      <c r="M570" t="s">
        <v>5753</v>
      </c>
      <c r="N570">
        <v>45000</v>
      </c>
      <c r="O570" t="s">
        <v>1036</v>
      </c>
      <c r="P570" t="s">
        <v>1037</v>
      </c>
      <c r="Q570" t="s">
        <v>5754</v>
      </c>
      <c r="R570">
        <v>4615809001</v>
      </c>
      <c r="S570" t="s">
        <v>13394</v>
      </c>
      <c r="T570"/>
      <c r="V570" s="14">
        <v>46205</v>
      </c>
      <c r="W570" t="s">
        <v>5755</v>
      </c>
      <c r="X570" s="31">
        <v>46205.516296296293</v>
      </c>
      <c r="AN570" s="14">
        <v>46205</v>
      </c>
      <c r="AO570" t="s">
        <v>5736</v>
      </c>
      <c r="AP570" s="31">
        <v>46205.552361111113</v>
      </c>
      <c r="AT570" s="31">
        <v>46205.552361111113</v>
      </c>
      <c r="AU570" s="14">
        <v>46205</v>
      </c>
      <c r="AV570" t="s">
        <v>5736</v>
      </c>
      <c r="AW570" t="s">
        <v>5740</v>
      </c>
      <c r="AX570" t="s">
        <v>677</v>
      </c>
      <c r="AY570" s="14">
        <v>46205</v>
      </c>
      <c r="AZ570" t="s">
        <v>1109</v>
      </c>
      <c r="BA570" s="31">
        <v>46205.552777777775</v>
      </c>
      <c r="BB570" s="14">
        <v>46205</v>
      </c>
      <c r="BC570" t="s">
        <v>933</v>
      </c>
      <c r="BD570" s="31">
        <v>46205.569062499999</v>
      </c>
      <c r="BE570" s="14">
        <v>46205</v>
      </c>
      <c r="BF570" t="s">
        <v>4788</v>
      </c>
      <c r="BG570" s="31">
        <v>46205.589606481481</v>
      </c>
      <c r="BH570" s="14">
        <v>46205</v>
      </c>
      <c r="BI570" t="s">
        <v>1028</v>
      </c>
      <c r="BJ570" s="31">
        <v>46205.628182870372</v>
      </c>
      <c r="BK570" s="14">
        <v>46205</v>
      </c>
      <c r="BL570" t="s">
        <v>1028</v>
      </c>
      <c r="BM570" s="31">
        <v>46205.628969907404</v>
      </c>
      <c r="BZ570" s="14">
        <v>46205</v>
      </c>
      <c r="CA570" t="s">
        <v>1028</v>
      </c>
      <c r="CB570" s="31">
        <v>46205.636446759258</v>
      </c>
      <c r="CC570" s="14">
        <v>46205</v>
      </c>
      <c r="CD570" t="s">
        <v>944</v>
      </c>
      <c r="CE570" s="31">
        <v>46205.639988425923</v>
      </c>
      <c r="CI570" s="14">
        <v>46205</v>
      </c>
      <c r="CJ570" t="s">
        <v>1109</v>
      </c>
      <c r="CK570" s="31">
        <v>46205.709456018521</v>
      </c>
      <c r="CP570" t="str">
        <f>VLOOKUP(A570,Sheet1!$A$2:$E$221,2,0)</f>
        <v>East Zone</v>
      </c>
    </row>
    <row r="571" spans="1:94" x14ac:dyDescent="0.35">
      <c r="A571" t="s">
        <v>5756</v>
      </c>
      <c r="B571">
        <v>383</v>
      </c>
      <c r="C571" t="s">
        <v>9332</v>
      </c>
      <c r="D571" t="s">
        <v>678</v>
      </c>
      <c r="E571" t="s">
        <v>136</v>
      </c>
      <c r="F571" t="s">
        <v>380</v>
      </c>
      <c r="G571" t="s">
        <v>358</v>
      </c>
      <c r="H571" t="s">
        <v>4550</v>
      </c>
      <c r="I571">
        <v>168534</v>
      </c>
      <c r="J571" t="s">
        <v>4308</v>
      </c>
      <c r="K571" t="s">
        <v>4309</v>
      </c>
      <c r="L571" t="s">
        <v>4622</v>
      </c>
      <c r="M571" t="s">
        <v>5757</v>
      </c>
      <c r="N571">
        <v>60000</v>
      </c>
      <c r="O571" t="s">
        <v>982</v>
      </c>
      <c r="P571" t="s">
        <v>983</v>
      </c>
      <c r="Q571" t="s">
        <v>1102</v>
      </c>
      <c r="R571">
        <v>2295493174</v>
      </c>
      <c r="S571" t="s">
        <v>13394</v>
      </c>
      <c r="T571"/>
      <c r="V571" s="14">
        <v>46206</v>
      </c>
      <c r="W571" t="s">
        <v>5758</v>
      </c>
      <c r="X571" s="31">
        <v>46206.522453703707</v>
      </c>
      <c r="AN571" s="14">
        <v>46206</v>
      </c>
      <c r="AO571" t="s">
        <v>1112</v>
      </c>
      <c r="AP571" s="31">
        <v>46206.57335648148</v>
      </c>
      <c r="AT571" s="31">
        <v>46206.57335648148</v>
      </c>
      <c r="AU571" s="14">
        <v>46206</v>
      </c>
      <c r="AV571" t="s">
        <v>1112</v>
      </c>
      <c r="AW571" t="s">
        <v>380</v>
      </c>
      <c r="AX571" t="s">
        <v>678</v>
      </c>
      <c r="AY571" s="14">
        <v>46206</v>
      </c>
      <c r="AZ571" t="s">
        <v>2942</v>
      </c>
      <c r="BA571" s="31">
        <v>46206.582048611112</v>
      </c>
      <c r="BB571" s="14">
        <v>46206</v>
      </c>
      <c r="BC571" t="s">
        <v>933</v>
      </c>
      <c r="BD571" s="31">
        <v>46206.586782407408</v>
      </c>
      <c r="BE571" s="14">
        <v>46206</v>
      </c>
      <c r="BF571" t="s">
        <v>4684</v>
      </c>
      <c r="BG571" s="31">
        <v>46206.652233796296</v>
      </c>
      <c r="BH571" s="14">
        <v>46206</v>
      </c>
      <c r="BI571" t="s">
        <v>937</v>
      </c>
      <c r="BJ571" s="31">
        <v>46206.688078703701</v>
      </c>
      <c r="BK571" s="14">
        <v>46206</v>
      </c>
      <c r="BL571" t="s">
        <v>937</v>
      </c>
      <c r="BM571" s="31">
        <v>46206.690092592595</v>
      </c>
      <c r="BZ571" s="14">
        <v>46206</v>
      </c>
      <c r="CA571" t="s">
        <v>955</v>
      </c>
      <c r="CB571" s="31">
        <v>46206.716296296298</v>
      </c>
      <c r="CC571" s="14">
        <v>46206</v>
      </c>
      <c r="CD571" t="s">
        <v>944</v>
      </c>
      <c r="CE571" s="31">
        <v>46206.728217592594</v>
      </c>
      <c r="CI571" s="14">
        <v>46206</v>
      </c>
      <c r="CJ571" t="s">
        <v>5759</v>
      </c>
      <c r="CK571" s="31">
        <v>46206.758263888885</v>
      </c>
      <c r="CP571" t="str">
        <f>VLOOKUP(A571,Sheet1!$A$2:$E$221,2,0)</f>
        <v>East Zone</v>
      </c>
    </row>
    <row r="572" spans="1:94" x14ac:dyDescent="0.35">
      <c r="A572" t="s">
        <v>5756</v>
      </c>
      <c r="B572">
        <v>383</v>
      </c>
      <c r="C572" t="s">
        <v>9332</v>
      </c>
      <c r="D572" t="s">
        <v>678</v>
      </c>
      <c r="E572" t="s">
        <v>136</v>
      </c>
      <c r="F572" t="s">
        <v>380</v>
      </c>
      <c r="G572" t="s">
        <v>358</v>
      </c>
      <c r="H572" t="s">
        <v>11396</v>
      </c>
      <c r="I572">
        <v>245850</v>
      </c>
      <c r="J572" t="s">
        <v>1070</v>
      </c>
      <c r="K572" t="s">
        <v>1772</v>
      </c>
      <c r="L572" t="s">
        <v>4622</v>
      </c>
      <c r="M572" t="s">
        <v>12138</v>
      </c>
      <c r="N572">
        <v>90000</v>
      </c>
      <c r="O572" t="s">
        <v>931</v>
      </c>
      <c r="P572" t="s">
        <v>932</v>
      </c>
      <c r="Q572" t="s">
        <v>12140</v>
      </c>
      <c r="R572">
        <v>8657041905</v>
      </c>
      <c r="S572" t="s">
        <v>13394</v>
      </c>
      <c r="T572"/>
      <c r="V572" s="14">
        <v>46209</v>
      </c>
      <c r="W572" t="s">
        <v>12141</v>
      </c>
      <c r="X572" s="31">
        <v>46209.541643518518</v>
      </c>
      <c r="AN572" s="14">
        <v>46210</v>
      </c>
      <c r="AO572" t="s">
        <v>1112</v>
      </c>
      <c r="AP572" s="31">
        <v>46210.421261574076</v>
      </c>
      <c r="AT572" s="31">
        <v>46210.421261574076</v>
      </c>
      <c r="AU572" s="14">
        <v>46210</v>
      </c>
      <c r="AV572" t="s">
        <v>1112</v>
      </c>
      <c r="AW572" t="s">
        <v>380</v>
      </c>
      <c r="AX572" t="s">
        <v>678</v>
      </c>
      <c r="AY572" s="14">
        <v>46210</v>
      </c>
      <c r="AZ572" t="s">
        <v>2942</v>
      </c>
      <c r="BA572" s="31">
        <v>46210.532395833332</v>
      </c>
      <c r="BB572" s="14">
        <v>46210</v>
      </c>
      <c r="BC572" t="s">
        <v>933</v>
      </c>
      <c r="BD572" s="31">
        <v>46210.537812499999</v>
      </c>
      <c r="BE572" s="14">
        <v>46210</v>
      </c>
      <c r="BF572" t="s">
        <v>4788</v>
      </c>
      <c r="BG572" s="31">
        <v>46210.548101851855</v>
      </c>
      <c r="BH572" s="14">
        <v>46210</v>
      </c>
      <c r="BI572" t="s">
        <v>937</v>
      </c>
      <c r="BJ572" s="31">
        <v>46210.616111111114</v>
      </c>
      <c r="BK572" s="14">
        <v>46210</v>
      </c>
      <c r="BL572" t="s">
        <v>937</v>
      </c>
      <c r="BM572" s="31">
        <v>46210.617708333331</v>
      </c>
      <c r="BZ572" s="14">
        <v>46210</v>
      </c>
      <c r="CA572" t="s">
        <v>937</v>
      </c>
      <c r="CB572" s="31">
        <v>46210.630289351851</v>
      </c>
      <c r="CC572" s="14">
        <v>46210</v>
      </c>
      <c r="CD572" t="s">
        <v>944</v>
      </c>
      <c r="CE572" s="31">
        <v>46210.639756944445</v>
      </c>
      <c r="CI572" s="14">
        <v>46210</v>
      </c>
      <c r="CJ572" t="s">
        <v>2942</v>
      </c>
      <c r="CK572" s="31">
        <v>46210.686481481483</v>
      </c>
      <c r="CP572" t="str">
        <f>VLOOKUP(A572,Sheet1!$A$2:$E$221,2,0)</f>
        <v>East Zone</v>
      </c>
    </row>
    <row r="573" spans="1:94" x14ac:dyDescent="0.35">
      <c r="A573" t="s">
        <v>5756</v>
      </c>
      <c r="B573">
        <v>383</v>
      </c>
      <c r="C573" t="s">
        <v>9332</v>
      </c>
      <c r="D573" t="s">
        <v>678</v>
      </c>
      <c r="E573" t="s">
        <v>136</v>
      </c>
      <c r="F573" t="s">
        <v>380</v>
      </c>
      <c r="G573" t="s">
        <v>358</v>
      </c>
      <c r="H573" t="s">
        <v>12142</v>
      </c>
      <c r="I573">
        <v>301811</v>
      </c>
      <c r="J573" t="s">
        <v>12143</v>
      </c>
      <c r="K573" t="s">
        <v>12144</v>
      </c>
      <c r="L573" t="s">
        <v>4622</v>
      </c>
      <c r="M573" t="s">
        <v>12145</v>
      </c>
      <c r="N573">
        <v>45000</v>
      </c>
      <c r="O573" t="s">
        <v>4630</v>
      </c>
      <c r="P573" t="s">
        <v>4631</v>
      </c>
      <c r="Q573" t="s">
        <v>3977</v>
      </c>
      <c r="R573">
        <v>5850949476</v>
      </c>
      <c r="S573" t="s">
        <v>13394</v>
      </c>
      <c r="T573"/>
      <c r="V573" s="14">
        <v>46210</v>
      </c>
      <c r="W573" t="s">
        <v>5759</v>
      </c>
      <c r="X573" s="31">
        <v>46210.59814814815</v>
      </c>
      <c r="AN573" s="14">
        <v>46210</v>
      </c>
      <c r="AO573" t="s">
        <v>5759</v>
      </c>
      <c r="AP573" s="31">
        <v>46210.621215277781</v>
      </c>
      <c r="AT573" s="31">
        <v>46210.621215277781</v>
      </c>
      <c r="AU573" s="14">
        <v>46210</v>
      </c>
      <c r="AV573" t="s">
        <v>5759</v>
      </c>
      <c r="AW573" t="s">
        <v>5775</v>
      </c>
      <c r="AX573" t="s">
        <v>677</v>
      </c>
      <c r="AY573" s="14">
        <v>46210</v>
      </c>
      <c r="AZ573" t="s">
        <v>2942</v>
      </c>
      <c r="BA573" s="31">
        <v>46210.622719907406</v>
      </c>
      <c r="BB573" s="14">
        <v>46210</v>
      </c>
      <c r="BC573" t="s">
        <v>933</v>
      </c>
      <c r="BD573" s="31">
        <v>46210.636331018519</v>
      </c>
      <c r="BE573" s="14">
        <v>46210</v>
      </c>
      <c r="BF573" t="s">
        <v>4684</v>
      </c>
      <c r="BG573" s="31">
        <v>46210.73065972222</v>
      </c>
      <c r="BH573" s="14">
        <v>46210</v>
      </c>
      <c r="BI573" t="s">
        <v>942</v>
      </c>
      <c r="BJ573" s="31">
        <v>46210.829421296294</v>
      </c>
      <c r="BK573" s="14">
        <v>46210</v>
      </c>
      <c r="BL573" t="s">
        <v>942</v>
      </c>
      <c r="BM573" s="31">
        <v>46210.830324074072</v>
      </c>
      <c r="BZ573" s="14">
        <v>46210</v>
      </c>
      <c r="CA573" t="s">
        <v>942</v>
      </c>
      <c r="CB573" s="31">
        <v>46210.833541666667</v>
      </c>
      <c r="CC573" s="14">
        <v>46210</v>
      </c>
      <c r="CD573" t="s">
        <v>944</v>
      </c>
      <c r="CE573" s="31">
        <v>46210.854363425926</v>
      </c>
      <c r="CI573" s="14">
        <v>46210</v>
      </c>
      <c r="CJ573" t="s">
        <v>2942</v>
      </c>
      <c r="CK573" s="31">
        <v>46210.887881944444</v>
      </c>
      <c r="CP573" t="str">
        <f>VLOOKUP(A573,Sheet1!$A$2:$E$221,2,0)</f>
        <v>East Zone</v>
      </c>
    </row>
    <row r="574" spans="1:94" x14ac:dyDescent="0.35">
      <c r="A574" t="s">
        <v>5756</v>
      </c>
      <c r="B574">
        <v>383</v>
      </c>
      <c r="C574" t="s">
        <v>9332</v>
      </c>
      <c r="D574" t="s">
        <v>678</v>
      </c>
      <c r="E574" t="s">
        <v>136</v>
      </c>
      <c r="F574" t="s">
        <v>380</v>
      </c>
      <c r="G574" t="s">
        <v>358</v>
      </c>
      <c r="H574" t="s">
        <v>4306</v>
      </c>
      <c r="I574">
        <v>342299</v>
      </c>
      <c r="J574" t="s">
        <v>4308</v>
      </c>
      <c r="K574" t="s">
        <v>4309</v>
      </c>
      <c r="L574" t="s">
        <v>4622</v>
      </c>
      <c r="M574" t="s">
        <v>5760</v>
      </c>
      <c r="N574">
        <v>90000</v>
      </c>
      <c r="O574" t="s">
        <v>931</v>
      </c>
      <c r="P574" t="s">
        <v>932</v>
      </c>
      <c r="Q574" t="s">
        <v>4307</v>
      </c>
      <c r="R574">
        <v>2764898598</v>
      </c>
      <c r="S574" t="s">
        <v>13394</v>
      </c>
      <c r="T574"/>
      <c r="V574" s="14">
        <v>46205</v>
      </c>
      <c r="W574" t="s">
        <v>5758</v>
      </c>
      <c r="X574" s="31">
        <v>46205.419085648151</v>
      </c>
      <c r="AN574" s="14">
        <v>46205</v>
      </c>
      <c r="AO574" t="s">
        <v>1112</v>
      </c>
      <c r="AP574" s="31">
        <v>46205.684710648151</v>
      </c>
      <c r="AT574" s="31">
        <v>46205.684710648151</v>
      </c>
      <c r="AU574" s="14">
        <v>46205</v>
      </c>
      <c r="AV574" t="s">
        <v>1112</v>
      </c>
      <c r="AW574" t="s">
        <v>380</v>
      </c>
      <c r="AX574" t="s">
        <v>678</v>
      </c>
      <c r="AY574" s="14">
        <v>46205</v>
      </c>
      <c r="AZ574" t="s">
        <v>2942</v>
      </c>
      <c r="BA574" s="31">
        <v>46205.704560185186</v>
      </c>
      <c r="BB574" s="14">
        <v>46205</v>
      </c>
      <c r="BC574" t="s">
        <v>933</v>
      </c>
      <c r="BD574" s="31">
        <v>46205.713912037034</v>
      </c>
      <c r="BE574" s="14">
        <v>46205</v>
      </c>
      <c r="BF574" t="s">
        <v>4788</v>
      </c>
      <c r="BG574" s="31">
        <v>46205.734131944446</v>
      </c>
      <c r="BH574" s="14">
        <v>46205</v>
      </c>
      <c r="BI574" t="s">
        <v>943</v>
      </c>
      <c r="BJ574" s="31">
        <v>46205.784039351849</v>
      </c>
      <c r="BK574" s="14">
        <v>46205</v>
      </c>
      <c r="BL574" t="s">
        <v>943</v>
      </c>
      <c r="BM574" s="31">
        <v>46205.785266203704</v>
      </c>
      <c r="BZ574" s="14">
        <v>46205</v>
      </c>
      <c r="CA574" t="s">
        <v>943</v>
      </c>
      <c r="CB574" s="31">
        <v>46205.788171296299</v>
      </c>
      <c r="CC574" s="14">
        <v>46205</v>
      </c>
      <c r="CD574" t="s">
        <v>938</v>
      </c>
      <c r="CE574" s="31">
        <v>46205.797523148147</v>
      </c>
      <c r="CI574" s="14">
        <v>46205</v>
      </c>
      <c r="CJ574" t="s">
        <v>5759</v>
      </c>
      <c r="CK574" s="31">
        <v>46205.850243055553</v>
      </c>
      <c r="CP574" t="str">
        <f>VLOOKUP(A574,Sheet1!$A$2:$E$221,2,0)</f>
        <v>East Zone</v>
      </c>
    </row>
    <row r="575" spans="1:94" x14ac:dyDescent="0.35">
      <c r="A575" t="s">
        <v>5756</v>
      </c>
      <c r="B575">
        <v>383</v>
      </c>
      <c r="C575" t="s">
        <v>9332</v>
      </c>
      <c r="D575" t="s">
        <v>678</v>
      </c>
      <c r="E575" t="s">
        <v>136</v>
      </c>
      <c r="F575" t="s">
        <v>380</v>
      </c>
      <c r="G575" t="s">
        <v>358</v>
      </c>
      <c r="H575" t="s">
        <v>9512</v>
      </c>
      <c r="I575">
        <v>347591</v>
      </c>
      <c r="J575" t="s">
        <v>116</v>
      </c>
      <c r="K575" t="s">
        <v>5770</v>
      </c>
      <c r="L575" t="s">
        <v>4622</v>
      </c>
      <c r="M575" t="s">
        <v>10209</v>
      </c>
      <c r="N575">
        <v>40000</v>
      </c>
      <c r="O575" t="s">
        <v>9418</v>
      </c>
      <c r="P575" t="s">
        <v>9419</v>
      </c>
      <c r="Q575" t="s">
        <v>1000</v>
      </c>
      <c r="R575">
        <v>3844207310</v>
      </c>
      <c r="S575" t="s">
        <v>13394</v>
      </c>
      <c r="T575"/>
      <c r="V575" s="14">
        <v>46209</v>
      </c>
      <c r="W575" t="s">
        <v>5772</v>
      </c>
      <c r="X575" s="31">
        <v>46209.538842592592</v>
      </c>
      <c r="AN575" s="14">
        <v>46209</v>
      </c>
      <c r="AO575" t="s">
        <v>1112</v>
      </c>
      <c r="AP575" s="31">
        <v>46209.594710648147</v>
      </c>
      <c r="AT575" s="31">
        <v>46209.594710648147</v>
      </c>
      <c r="AU575" s="14">
        <v>46209</v>
      </c>
      <c r="AV575" t="s">
        <v>1112</v>
      </c>
      <c r="AW575" t="s">
        <v>380</v>
      </c>
      <c r="AX575" t="s">
        <v>678</v>
      </c>
      <c r="AY575" s="14">
        <v>46209</v>
      </c>
      <c r="AZ575" t="s">
        <v>2942</v>
      </c>
      <c r="BA575" s="31">
        <v>46209.713854166665</v>
      </c>
      <c r="BB575" s="14">
        <v>46209</v>
      </c>
      <c r="BC575" t="s">
        <v>933</v>
      </c>
      <c r="BD575" s="31">
        <v>46209.719675925924</v>
      </c>
      <c r="BE575" s="14">
        <v>46209</v>
      </c>
      <c r="BF575" t="s">
        <v>5233</v>
      </c>
      <c r="BG575" s="31">
        <v>46209.730590277781</v>
      </c>
      <c r="BH575" s="14">
        <v>46209</v>
      </c>
      <c r="BI575" t="s">
        <v>972</v>
      </c>
      <c r="BJ575" s="31">
        <v>46209.750740740739</v>
      </c>
      <c r="BK575" s="14">
        <v>46209</v>
      </c>
      <c r="BL575" t="s">
        <v>972</v>
      </c>
      <c r="BM575" s="31">
        <v>46209.752071759256</v>
      </c>
      <c r="BZ575" s="14">
        <v>46209</v>
      </c>
      <c r="CA575" t="s">
        <v>972</v>
      </c>
      <c r="CB575" s="31">
        <v>46209.758611111109</v>
      </c>
      <c r="CC575" s="14">
        <v>46209</v>
      </c>
      <c r="CD575" t="s">
        <v>944</v>
      </c>
      <c r="CE575" s="31">
        <v>46209.764039351852</v>
      </c>
      <c r="CI575" s="14">
        <v>46209</v>
      </c>
      <c r="CJ575" t="s">
        <v>2942</v>
      </c>
      <c r="CK575" s="31">
        <v>46209.821921296294</v>
      </c>
      <c r="CP575" t="str">
        <f>VLOOKUP(A575,Sheet1!$A$2:$E$221,2,0)</f>
        <v>East Zone</v>
      </c>
    </row>
    <row r="576" spans="1:94" x14ac:dyDescent="0.35">
      <c r="A576" t="s">
        <v>5756</v>
      </c>
      <c r="B576">
        <v>383</v>
      </c>
      <c r="C576" t="s">
        <v>9332</v>
      </c>
      <c r="D576" t="s">
        <v>678</v>
      </c>
      <c r="E576" t="s">
        <v>136</v>
      </c>
      <c r="F576" t="s">
        <v>380</v>
      </c>
      <c r="G576" t="s">
        <v>358</v>
      </c>
      <c r="H576" t="s">
        <v>5761</v>
      </c>
      <c r="I576">
        <v>381101</v>
      </c>
      <c r="J576" t="s">
        <v>1070</v>
      </c>
      <c r="K576" t="s">
        <v>1772</v>
      </c>
      <c r="L576" t="s">
        <v>4622</v>
      </c>
      <c r="M576" t="s">
        <v>5762</v>
      </c>
      <c r="N576">
        <v>90000</v>
      </c>
      <c r="O576" t="s">
        <v>931</v>
      </c>
      <c r="P576" t="s">
        <v>932</v>
      </c>
      <c r="Q576" t="s">
        <v>1000</v>
      </c>
      <c r="R576">
        <v>3911864503</v>
      </c>
      <c r="S576" t="s">
        <v>13394</v>
      </c>
      <c r="T576"/>
      <c r="V576" s="14">
        <v>46206</v>
      </c>
      <c r="W576" t="s">
        <v>5759</v>
      </c>
      <c r="X576" s="31">
        <v>46206.420983796299</v>
      </c>
      <c r="AN576" s="14">
        <v>46206</v>
      </c>
      <c r="AO576" t="s">
        <v>1112</v>
      </c>
      <c r="AP576" s="31">
        <v>46206.450682870367</v>
      </c>
      <c r="AT576" s="31">
        <v>46206.450682870367</v>
      </c>
      <c r="AU576" s="14">
        <v>46206</v>
      </c>
      <c r="AV576" t="s">
        <v>1112</v>
      </c>
      <c r="AW576" t="s">
        <v>380</v>
      </c>
      <c r="AX576" t="s">
        <v>678</v>
      </c>
      <c r="AY576" s="14">
        <v>46206</v>
      </c>
      <c r="AZ576" t="s">
        <v>1112</v>
      </c>
      <c r="BA576" s="31">
        <v>46206.454745370371</v>
      </c>
      <c r="BB576" s="14">
        <v>46206</v>
      </c>
      <c r="BC576" t="s">
        <v>933</v>
      </c>
      <c r="BD576" s="31">
        <v>46206.46398148148</v>
      </c>
      <c r="BE576" s="14">
        <v>46206</v>
      </c>
      <c r="BF576" t="s">
        <v>4684</v>
      </c>
      <c r="BG576" s="31">
        <v>46206.485497685186</v>
      </c>
      <c r="BH576" s="14">
        <v>46206</v>
      </c>
      <c r="BI576" t="s">
        <v>955</v>
      </c>
      <c r="BJ576" s="31">
        <v>46206.509837962964</v>
      </c>
      <c r="BK576" s="14">
        <v>46206</v>
      </c>
      <c r="BL576" t="s">
        <v>955</v>
      </c>
      <c r="BM576" s="31">
        <v>46206.511400462965</v>
      </c>
      <c r="BZ576" s="14">
        <v>46206</v>
      </c>
      <c r="CA576" t="s">
        <v>955</v>
      </c>
      <c r="CB576" s="31">
        <v>46206.517627314817</v>
      </c>
      <c r="CC576" s="14">
        <v>46206</v>
      </c>
      <c r="CD576" t="s">
        <v>944</v>
      </c>
      <c r="CE576" s="31">
        <v>46206.532280092593</v>
      </c>
      <c r="CI576" s="14">
        <v>46206</v>
      </c>
      <c r="CJ576" t="s">
        <v>5759</v>
      </c>
      <c r="CK576" s="31">
        <v>46206.638333333336</v>
      </c>
      <c r="CP576" t="str">
        <f>VLOOKUP(A576,Sheet1!$A$2:$E$221,2,0)</f>
        <v>East Zone</v>
      </c>
    </row>
    <row r="577" spans="1:94" x14ac:dyDescent="0.35">
      <c r="A577" t="s">
        <v>5756</v>
      </c>
      <c r="B577">
        <v>383</v>
      </c>
      <c r="C577" t="s">
        <v>9332</v>
      </c>
      <c r="D577" t="s">
        <v>678</v>
      </c>
      <c r="E577" t="s">
        <v>136</v>
      </c>
      <c r="F577" t="s">
        <v>380</v>
      </c>
      <c r="G577" t="s">
        <v>358</v>
      </c>
      <c r="H577" t="s">
        <v>5763</v>
      </c>
      <c r="I577">
        <v>411532</v>
      </c>
      <c r="J577" t="s">
        <v>4308</v>
      </c>
      <c r="K577" t="s">
        <v>4309</v>
      </c>
      <c r="L577" t="s">
        <v>4622</v>
      </c>
      <c r="M577" t="s">
        <v>5764</v>
      </c>
      <c r="N577">
        <v>65000</v>
      </c>
      <c r="O577" t="s">
        <v>1006</v>
      </c>
      <c r="P577" t="s">
        <v>1007</v>
      </c>
      <c r="Q577" t="s">
        <v>1017</v>
      </c>
      <c r="R577">
        <v>4977035899</v>
      </c>
      <c r="S577" t="s">
        <v>13394</v>
      </c>
      <c r="T577"/>
      <c r="V577" s="14">
        <v>46204</v>
      </c>
      <c r="W577" t="s">
        <v>5758</v>
      </c>
      <c r="X577" s="31">
        <v>46204.637060185189</v>
      </c>
      <c r="AN577" s="14">
        <v>46204</v>
      </c>
      <c r="AO577" t="s">
        <v>1112</v>
      </c>
      <c r="AP577" s="31">
        <v>46204.707465277781</v>
      </c>
      <c r="AT577" s="31">
        <v>46204.707465277781</v>
      </c>
      <c r="AU577" s="14">
        <v>46204</v>
      </c>
      <c r="AV577" t="s">
        <v>1112</v>
      </c>
      <c r="AW577" t="s">
        <v>380</v>
      </c>
      <c r="AX577" t="s">
        <v>678</v>
      </c>
      <c r="AY577" s="14">
        <v>46204</v>
      </c>
      <c r="AZ577" t="s">
        <v>5759</v>
      </c>
      <c r="BA577" s="31">
        <v>46204.708252314813</v>
      </c>
      <c r="BB577" s="14">
        <v>46204</v>
      </c>
      <c r="BC577" t="s">
        <v>933</v>
      </c>
      <c r="BD577" s="31">
        <v>46204.710972222223</v>
      </c>
      <c r="BE577" s="14">
        <v>46204</v>
      </c>
      <c r="BF577" t="s">
        <v>4684</v>
      </c>
      <c r="BG577" s="31">
        <v>46204.724085648151</v>
      </c>
      <c r="BH577" s="14">
        <v>46204</v>
      </c>
      <c r="BI577" t="s">
        <v>942</v>
      </c>
      <c r="BJ577" s="31">
        <v>46204.779861111114</v>
      </c>
      <c r="BK577" s="14">
        <v>46204</v>
      </c>
      <c r="BL577" t="s">
        <v>942</v>
      </c>
      <c r="BM577" s="31">
        <v>46204.78052083333</v>
      </c>
      <c r="BZ577" s="14">
        <v>46204</v>
      </c>
      <c r="CA577" t="s">
        <v>942</v>
      </c>
      <c r="CB577" s="31">
        <v>46204.789525462962</v>
      </c>
      <c r="CC577" s="14">
        <v>46204</v>
      </c>
      <c r="CD577" t="s">
        <v>938</v>
      </c>
      <c r="CE577" s="31">
        <v>46204.796631944446</v>
      </c>
      <c r="CI577" s="14">
        <v>46204</v>
      </c>
      <c r="CJ577" t="s">
        <v>5759</v>
      </c>
      <c r="CK577" s="31">
        <v>46204.899641203701</v>
      </c>
      <c r="CP577" t="str">
        <f>VLOOKUP(A577,Sheet1!$A$2:$E$221,2,0)</f>
        <v>East Zone</v>
      </c>
    </row>
    <row r="578" spans="1:94" x14ac:dyDescent="0.35">
      <c r="A578" t="s">
        <v>5756</v>
      </c>
      <c r="B578">
        <v>383</v>
      </c>
      <c r="C578" t="s">
        <v>9332</v>
      </c>
      <c r="D578" t="s">
        <v>678</v>
      </c>
      <c r="E578" t="s">
        <v>136</v>
      </c>
      <c r="F578" t="s">
        <v>380</v>
      </c>
      <c r="G578" t="s">
        <v>358</v>
      </c>
      <c r="H578" t="s">
        <v>12146</v>
      </c>
      <c r="I578">
        <v>525304</v>
      </c>
      <c r="J578" t="s">
        <v>12147</v>
      </c>
      <c r="K578" t="s">
        <v>12148</v>
      </c>
      <c r="L578" t="s">
        <v>4622</v>
      </c>
      <c r="M578" t="s">
        <v>12149</v>
      </c>
      <c r="N578">
        <v>50000</v>
      </c>
      <c r="O578" t="s">
        <v>982</v>
      </c>
      <c r="P578" t="s">
        <v>983</v>
      </c>
      <c r="Q578" t="s">
        <v>12150</v>
      </c>
      <c r="R578">
        <v>8661468489</v>
      </c>
      <c r="S578" t="s">
        <v>13394</v>
      </c>
      <c r="T578"/>
      <c r="V578" s="14">
        <v>46210</v>
      </c>
      <c r="W578" t="s">
        <v>12151</v>
      </c>
      <c r="X578" s="31">
        <v>46210.616805555554</v>
      </c>
      <c r="AN578" s="14">
        <v>46210</v>
      </c>
      <c r="AO578" t="s">
        <v>2942</v>
      </c>
      <c r="AP578" s="31">
        <v>46210.646921296298</v>
      </c>
      <c r="AT578" s="31">
        <v>46210.646921296298</v>
      </c>
      <c r="AU578" s="14">
        <v>46210</v>
      </c>
      <c r="AV578" t="s">
        <v>2942</v>
      </c>
      <c r="AW578" t="s">
        <v>12139</v>
      </c>
      <c r="AX578" t="s">
        <v>677</v>
      </c>
      <c r="AY578" s="14">
        <v>46210</v>
      </c>
      <c r="AZ578" t="s">
        <v>2942</v>
      </c>
      <c r="BA578" s="31">
        <v>46210.651006944441</v>
      </c>
      <c r="BB578" s="14">
        <v>46210</v>
      </c>
      <c r="BC578" t="s">
        <v>933</v>
      </c>
      <c r="BD578" s="31">
        <v>46210.662361111114</v>
      </c>
      <c r="BE578" s="14">
        <v>46210</v>
      </c>
      <c r="BF578" t="s">
        <v>4663</v>
      </c>
      <c r="BG578" s="31">
        <v>46210.716284722221</v>
      </c>
      <c r="BH578" s="14">
        <v>46210</v>
      </c>
      <c r="BI578" t="s">
        <v>942</v>
      </c>
      <c r="BJ578" s="31">
        <v>46210.826689814814</v>
      </c>
      <c r="BN578" s="14">
        <v>46210</v>
      </c>
      <c r="BO578" t="s">
        <v>942</v>
      </c>
      <c r="BP578" s="31">
        <v>46210.828148148146</v>
      </c>
      <c r="CP578" t="str">
        <f>VLOOKUP(A578,Sheet1!$A$2:$E$221,2,0)</f>
        <v>East Zone</v>
      </c>
    </row>
    <row r="579" spans="1:94" x14ac:dyDescent="0.35">
      <c r="A579" t="s">
        <v>5756</v>
      </c>
      <c r="B579">
        <v>383</v>
      </c>
      <c r="C579" t="s">
        <v>9332</v>
      </c>
      <c r="D579" t="s">
        <v>678</v>
      </c>
      <c r="E579" t="s">
        <v>136</v>
      </c>
      <c r="F579" t="s">
        <v>380</v>
      </c>
      <c r="G579" t="s">
        <v>358</v>
      </c>
      <c r="H579" t="s">
        <v>10210</v>
      </c>
      <c r="I579">
        <v>547833</v>
      </c>
      <c r="J579" t="s">
        <v>4308</v>
      </c>
      <c r="K579" t="s">
        <v>4309</v>
      </c>
      <c r="L579" t="s">
        <v>4622</v>
      </c>
      <c r="M579" t="s">
        <v>10211</v>
      </c>
      <c r="N579">
        <v>35000</v>
      </c>
      <c r="O579" t="s">
        <v>9445</v>
      </c>
      <c r="P579" t="s">
        <v>9446</v>
      </c>
      <c r="Q579" t="s">
        <v>10212</v>
      </c>
      <c r="R579">
        <v>6932556753</v>
      </c>
      <c r="S579" t="s">
        <v>13394</v>
      </c>
      <c r="T579"/>
      <c r="V579" s="14">
        <v>46209</v>
      </c>
      <c r="W579" t="s">
        <v>5758</v>
      </c>
      <c r="X579" s="31">
        <v>46209.638368055559</v>
      </c>
      <c r="AN579" s="14">
        <v>46209</v>
      </c>
      <c r="AO579" t="s">
        <v>1112</v>
      </c>
      <c r="AP579" s="31">
        <v>46209.716979166667</v>
      </c>
      <c r="AT579" s="31">
        <v>46209.716979166667</v>
      </c>
      <c r="AU579" s="14">
        <v>46209</v>
      </c>
      <c r="AV579" t="s">
        <v>1112</v>
      </c>
      <c r="AW579" t="s">
        <v>380</v>
      </c>
      <c r="AX579" t="s">
        <v>678</v>
      </c>
      <c r="AY579" s="14">
        <v>46209</v>
      </c>
      <c r="AZ579" t="s">
        <v>2942</v>
      </c>
      <c r="BA579" s="31">
        <v>46209.725370370368</v>
      </c>
      <c r="BB579" s="14">
        <v>46209</v>
      </c>
      <c r="BC579" t="s">
        <v>933</v>
      </c>
      <c r="BD579" s="31">
        <v>46209.731886574074</v>
      </c>
      <c r="BE579" s="14">
        <v>46209</v>
      </c>
      <c r="BF579" t="s">
        <v>4669</v>
      </c>
      <c r="BG579" s="31">
        <v>46209.748900462961</v>
      </c>
      <c r="BH579" s="14">
        <v>46209</v>
      </c>
      <c r="BI579" t="s">
        <v>942</v>
      </c>
      <c r="BJ579" s="31">
        <v>46209.794965277775</v>
      </c>
      <c r="BK579" s="14">
        <v>46209</v>
      </c>
      <c r="BL579" t="s">
        <v>942</v>
      </c>
      <c r="BM579" s="31">
        <v>46209.79582175926</v>
      </c>
      <c r="BZ579" s="14">
        <v>46209</v>
      </c>
      <c r="CA579" t="s">
        <v>942</v>
      </c>
      <c r="CB579" s="31">
        <v>46209.799398148149</v>
      </c>
      <c r="CC579" s="14">
        <v>46209</v>
      </c>
      <c r="CD579" t="s">
        <v>938</v>
      </c>
      <c r="CE579" s="31">
        <v>46209.80678240741</v>
      </c>
      <c r="CI579" s="14">
        <v>46209</v>
      </c>
      <c r="CJ579" t="s">
        <v>2942</v>
      </c>
      <c r="CK579" s="31">
        <v>46209.854247685187</v>
      </c>
      <c r="CP579" t="str">
        <f>VLOOKUP(A579,Sheet1!$A$2:$E$221,2,0)</f>
        <v>East Zone</v>
      </c>
    </row>
    <row r="580" spans="1:94" x14ac:dyDescent="0.35">
      <c r="A580" t="s">
        <v>5756</v>
      </c>
      <c r="B580">
        <v>383</v>
      </c>
      <c r="C580" t="s">
        <v>9332</v>
      </c>
      <c r="D580" t="s">
        <v>678</v>
      </c>
      <c r="E580" t="s">
        <v>136</v>
      </c>
      <c r="F580" t="s">
        <v>380</v>
      </c>
      <c r="G580" t="s">
        <v>358</v>
      </c>
      <c r="H580" t="s">
        <v>10213</v>
      </c>
      <c r="I580">
        <v>551784</v>
      </c>
      <c r="J580" t="s">
        <v>4308</v>
      </c>
      <c r="K580" t="s">
        <v>4309</v>
      </c>
      <c r="L580" t="s">
        <v>4622</v>
      </c>
      <c r="M580" t="s">
        <v>10214</v>
      </c>
      <c r="N580">
        <v>50000</v>
      </c>
      <c r="O580" t="s">
        <v>934</v>
      </c>
      <c r="P580" t="s">
        <v>935</v>
      </c>
      <c r="Q580" t="s">
        <v>6274</v>
      </c>
      <c r="R580">
        <v>2929432076</v>
      </c>
      <c r="S580" t="s">
        <v>13394</v>
      </c>
      <c r="T580"/>
      <c r="V580" s="14">
        <v>46209</v>
      </c>
      <c r="W580" t="s">
        <v>5758</v>
      </c>
      <c r="X580" s="31">
        <v>46209.479907407411</v>
      </c>
      <c r="AN580" s="14">
        <v>46209</v>
      </c>
      <c r="AO580" t="s">
        <v>1112</v>
      </c>
      <c r="AP580" s="31">
        <v>46209.552557870367</v>
      </c>
      <c r="AT580" s="31">
        <v>46209.552557870367</v>
      </c>
      <c r="AU580" s="14">
        <v>46209</v>
      </c>
      <c r="AV580" t="s">
        <v>1112</v>
      </c>
      <c r="AW580" t="s">
        <v>380</v>
      </c>
      <c r="AX580" t="s">
        <v>678</v>
      </c>
      <c r="AY580" s="14">
        <v>46210</v>
      </c>
      <c r="AZ580" t="s">
        <v>5759</v>
      </c>
      <c r="BA580" s="31">
        <v>46210.750532407408</v>
      </c>
      <c r="BB580" s="14">
        <v>46210</v>
      </c>
      <c r="BC580" t="s">
        <v>933</v>
      </c>
      <c r="BD580" s="31">
        <v>46210.752592592595</v>
      </c>
      <c r="BE580" s="14">
        <v>46210</v>
      </c>
      <c r="BF580" t="s">
        <v>4808</v>
      </c>
      <c r="BG580" s="31">
        <v>46210.756527777776</v>
      </c>
      <c r="BH580" s="14">
        <v>46210</v>
      </c>
      <c r="BI580" t="s">
        <v>942</v>
      </c>
      <c r="BJ580" s="31">
        <v>46210.828483796293</v>
      </c>
      <c r="BK580" s="14">
        <v>46210</v>
      </c>
      <c r="BL580" t="s">
        <v>942</v>
      </c>
      <c r="BM580" s="31">
        <v>46210.829236111109</v>
      </c>
      <c r="BZ580" s="14">
        <v>46210</v>
      </c>
      <c r="CA580" t="s">
        <v>942</v>
      </c>
      <c r="CB580" s="31">
        <v>46210.833182870374</v>
      </c>
      <c r="CC580" s="14">
        <v>46210</v>
      </c>
      <c r="CD580" t="s">
        <v>944</v>
      </c>
      <c r="CE580" s="31">
        <v>46210.852708333332</v>
      </c>
      <c r="CP580" t="str">
        <f>VLOOKUP(A580,Sheet1!$A$2:$E$221,2,0)</f>
        <v>East Zone</v>
      </c>
    </row>
    <row r="581" spans="1:94" x14ac:dyDescent="0.35">
      <c r="A581" t="s">
        <v>5756</v>
      </c>
      <c r="B581">
        <v>383</v>
      </c>
      <c r="C581" t="s">
        <v>9332</v>
      </c>
      <c r="D581" t="s">
        <v>678</v>
      </c>
      <c r="E581" t="s">
        <v>136</v>
      </c>
      <c r="F581" t="s">
        <v>380</v>
      </c>
      <c r="G581" t="s">
        <v>358</v>
      </c>
      <c r="H581" t="s">
        <v>5765</v>
      </c>
      <c r="I581">
        <v>573569</v>
      </c>
      <c r="J581" t="s">
        <v>1113</v>
      </c>
      <c r="K581" t="s">
        <v>1114</v>
      </c>
      <c r="L581" t="s">
        <v>4622</v>
      </c>
      <c r="M581" t="s">
        <v>5766</v>
      </c>
      <c r="N581">
        <v>77000</v>
      </c>
      <c r="O581" t="s">
        <v>939</v>
      </c>
      <c r="P581" t="s">
        <v>940</v>
      </c>
      <c r="Q581" t="s">
        <v>5767</v>
      </c>
      <c r="R581">
        <v>5258264659</v>
      </c>
      <c r="S581" t="s">
        <v>13394</v>
      </c>
      <c r="T581"/>
      <c r="V581" s="14">
        <v>46205</v>
      </c>
      <c r="W581" t="s">
        <v>5768</v>
      </c>
      <c r="X581" s="31">
        <v>46205.475775462961</v>
      </c>
      <c r="AN581" s="14">
        <v>46205</v>
      </c>
      <c r="AO581" t="s">
        <v>1112</v>
      </c>
      <c r="AP581" s="31">
        <v>46205.501099537039</v>
      </c>
      <c r="AT581" s="31">
        <v>46205.501099537039</v>
      </c>
      <c r="AU581" s="14">
        <v>46205</v>
      </c>
      <c r="AV581" t="s">
        <v>1112</v>
      </c>
      <c r="AW581" t="s">
        <v>380</v>
      </c>
      <c r="AX581" t="s">
        <v>678</v>
      </c>
      <c r="AY581" s="14">
        <v>46205</v>
      </c>
      <c r="AZ581" t="s">
        <v>2942</v>
      </c>
      <c r="BA581" s="31">
        <v>46205.547986111109</v>
      </c>
      <c r="BB581" s="14">
        <v>46205</v>
      </c>
      <c r="BC581" t="s">
        <v>933</v>
      </c>
      <c r="BD581" s="31">
        <v>46205.569004629629</v>
      </c>
      <c r="BE581" s="14">
        <v>46205</v>
      </c>
      <c r="BF581" t="s">
        <v>4643</v>
      </c>
      <c r="BG581" s="31">
        <v>46205.609849537039</v>
      </c>
      <c r="BH581" s="14">
        <v>46205</v>
      </c>
      <c r="BI581" t="s">
        <v>943</v>
      </c>
      <c r="BJ581" s="31">
        <v>46205.628113425926</v>
      </c>
      <c r="BK581" s="14">
        <v>46205</v>
      </c>
      <c r="BL581" t="s">
        <v>943</v>
      </c>
      <c r="BM581" s="31">
        <v>46205.631064814814</v>
      </c>
      <c r="BZ581" s="14">
        <v>46205</v>
      </c>
      <c r="CA581" t="s">
        <v>943</v>
      </c>
      <c r="CB581" s="31">
        <v>46205.638136574074</v>
      </c>
      <c r="CC581" s="14">
        <v>46205</v>
      </c>
      <c r="CD581" t="s">
        <v>938</v>
      </c>
      <c r="CE581" s="31">
        <v>46205.644548611112</v>
      </c>
      <c r="CI581" s="14">
        <v>46205</v>
      </c>
      <c r="CJ581" t="s">
        <v>5759</v>
      </c>
      <c r="CK581" s="31">
        <v>46205.658020833333</v>
      </c>
      <c r="CP581" t="str">
        <f>VLOOKUP(A581,Sheet1!$A$2:$E$221,2,0)</f>
        <v>East Zone</v>
      </c>
    </row>
    <row r="582" spans="1:94" x14ac:dyDescent="0.35">
      <c r="A582" t="s">
        <v>5756</v>
      </c>
      <c r="B582">
        <v>383</v>
      </c>
      <c r="C582" t="s">
        <v>9332</v>
      </c>
      <c r="D582" t="s">
        <v>678</v>
      </c>
      <c r="E582" t="s">
        <v>136</v>
      </c>
      <c r="F582" t="s">
        <v>380</v>
      </c>
      <c r="G582" t="s">
        <v>358</v>
      </c>
      <c r="H582" t="s">
        <v>5769</v>
      </c>
      <c r="I582">
        <v>622567</v>
      </c>
      <c r="J582" t="s">
        <v>116</v>
      </c>
      <c r="K582" t="s">
        <v>5770</v>
      </c>
      <c r="L582" t="s">
        <v>4622</v>
      </c>
      <c r="M582" t="s">
        <v>5771</v>
      </c>
      <c r="N582">
        <v>45000</v>
      </c>
      <c r="O582" t="s">
        <v>4630</v>
      </c>
      <c r="P582" t="s">
        <v>4631</v>
      </c>
      <c r="Q582" t="s">
        <v>1115</v>
      </c>
      <c r="R582">
        <v>2452897654</v>
      </c>
      <c r="S582" t="s">
        <v>13394</v>
      </c>
      <c r="T582"/>
      <c r="V582" s="14">
        <v>46204</v>
      </c>
      <c r="W582" t="s">
        <v>5772</v>
      </c>
      <c r="X582" s="31">
        <v>46204.496550925927</v>
      </c>
      <c r="AN582" s="14">
        <v>46204</v>
      </c>
      <c r="AO582" t="s">
        <v>1112</v>
      </c>
      <c r="AP582" s="31">
        <v>46204.521354166667</v>
      </c>
      <c r="AT582" s="31">
        <v>46204.521354166667</v>
      </c>
      <c r="AU582" s="14">
        <v>46204</v>
      </c>
      <c r="AV582" t="s">
        <v>1112</v>
      </c>
      <c r="AW582" t="s">
        <v>380</v>
      </c>
      <c r="AX582" t="s">
        <v>678</v>
      </c>
      <c r="AY582" s="14">
        <v>46204</v>
      </c>
      <c r="AZ582" t="s">
        <v>5772</v>
      </c>
      <c r="BA582" s="31">
        <v>46204.547731481478</v>
      </c>
      <c r="BB582" s="14">
        <v>46204</v>
      </c>
      <c r="BC582" t="s">
        <v>933</v>
      </c>
      <c r="BD582" s="31">
        <v>46204.564479166664</v>
      </c>
      <c r="BE582" s="14">
        <v>46204</v>
      </c>
      <c r="BF582" t="s">
        <v>4676</v>
      </c>
      <c r="BG582" s="31">
        <v>46204.6093287037</v>
      </c>
      <c r="BH582" s="14">
        <v>46204</v>
      </c>
      <c r="BI582" t="s">
        <v>955</v>
      </c>
      <c r="BJ582" s="31">
        <v>46204.656921296293</v>
      </c>
      <c r="BK582" s="14">
        <v>46204</v>
      </c>
      <c r="BL582" t="s">
        <v>955</v>
      </c>
      <c r="BM582" s="31">
        <v>46204.657997685186</v>
      </c>
      <c r="BZ582" s="14">
        <v>46204</v>
      </c>
      <c r="CA582" t="s">
        <v>955</v>
      </c>
      <c r="CB582" s="31">
        <v>46204.680023148147</v>
      </c>
      <c r="CC582" s="14">
        <v>46204</v>
      </c>
      <c r="CD582" t="s">
        <v>938</v>
      </c>
      <c r="CE582" s="31">
        <v>46204.687384259261</v>
      </c>
      <c r="CI582" s="14">
        <v>46204</v>
      </c>
      <c r="CJ582" t="s">
        <v>5759</v>
      </c>
      <c r="CK582" s="31">
        <v>46204.691805555558</v>
      </c>
      <c r="CP582" t="str">
        <f>VLOOKUP(A582,Sheet1!$A$2:$E$221,2,0)</f>
        <v>East Zone</v>
      </c>
    </row>
    <row r="583" spans="1:94" x14ac:dyDescent="0.35">
      <c r="A583" t="s">
        <v>5756</v>
      </c>
      <c r="B583">
        <v>383</v>
      </c>
      <c r="C583" t="s">
        <v>9332</v>
      </c>
      <c r="D583" t="s">
        <v>678</v>
      </c>
      <c r="E583" t="s">
        <v>136</v>
      </c>
      <c r="F583" t="s">
        <v>380</v>
      </c>
      <c r="G583" t="s">
        <v>358</v>
      </c>
      <c r="H583" t="s">
        <v>5773</v>
      </c>
      <c r="I583">
        <v>761630</v>
      </c>
      <c r="J583" t="s">
        <v>116</v>
      </c>
      <c r="K583" t="s">
        <v>5770</v>
      </c>
      <c r="L583" t="s">
        <v>4622</v>
      </c>
      <c r="M583" t="s">
        <v>5774</v>
      </c>
      <c r="N583">
        <v>90000</v>
      </c>
      <c r="O583" t="s">
        <v>9422</v>
      </c>
      <c r="P583" t="s">
        <v>9423</v>
      </c>
      <c r="Q583" t="s">
        <v>3776</v>
      </c>
      <c r="R583">
        <v>1236895076</v>
      </c>
      <c r="S583" t="s">
        <v>13394</v>
      </c>
      <c r="T583"/>
      <c r="V583" s="14">
        <v>46206</v>
      </c>
      <c r="W583" t="s">
        <v>5772</v>
      </c>
      <c r="X583" s="31">
        <v>46206.401875000003</v>
      </c>
      <c r="AN583" s="14">
        <v>46206</v>
      </c>
      <c r="AO583" t="s">
        <v>5759</v>
      </c>
      <c r="AP583" s="31">
        <v>46206.599050925928</v>
      </c>
      <c r="AT583" s="31">
        <v>46206.599050925928</v>
      </c>
      <c r="AU583" s="14">
        <v>46206</v>
      </c>
      <c r="AV583" t="s">
        <v>5759</v>
      </c>
      <c r="AW583" t="s">
        <v>5775</v>
      </c>
      <c r="AX583" t="s">
        <v>677</v>
      </c>
      <c r="AY583" s="14">
        <v>46206</v>
      </c>
      <c r="AZ583" t="s">
        <v>2942</v>
      </c>
      <c r="BA583" s="31">
        <v>46206.601909722223</v>
      </c>
      <c r="BB583" s="14">
        <v>46206</v>
      </c>
      <c r="BC583" t="s">
        <v>933</v>
      </c>
      <c r="BD583" s="31">
        <v>46206.615856481483</v>
      </c>
      <c r="BE583" s="14">
        <v>46206</v>
      </c>
      <c r="BF583" t="s">
        <v>4663</v>
      </c>
      <c r="BG583" s="31">
        <v>46206.663148148145</v>
      </c>
      <c r="BH583" s="14">
        <v>46206</v>
      </c>
      <c r="BI583" t="s">
        <v>937</v>
      </c>
      <c r="BJ583" s="31">
        <v>46206.690474537034</v>
      </c>
      <c r="BK583" s="14">
        <v>46206</v>
      </c>
      <c r="BL583" t="s">
        <v>937</v>
      </c>
      <c r="BM583" s="31">
        <v>46206.692118055558</v>
      </c>
      <c r="BZ583" s="14">
        <v>46206</v>
      </c>
      <c r="CA583" t="s">
        <v>955</v>
      </c>
      <c r="CB583" s="31">
        <v>46206.716678240744</v>
      </c>
      <c r="CC583" s="14">
        <v>46209</v>
      </c>
      <c r="CD583" t="s">
        <v>2404</v>
      </c>
      <c r="CE583" s="31">
        <v>46209.740162037036</v>
      </c>
      <c r="CI583" s="14">
        <v>46209</v>
      </c>
      <c r="CJ583" t="s">
        <v>2942</v>
      </c>
      <c r="CK583" s="31">
        <v>46209.80605324074</v>
      </c>
      <c r="CP583" t="str">
        <f>VLOOKUP(A583,Sheet1!$A$2:$E$221,2,0)</f>
        <v>East Zone</v>
      </c>
    </row>
    <row r="584" spans="1:94" x14ac:dyDescent="0.35">
      <c r="A584" t="s">
        <v>5756</v>
      </c>
      <c r="B584">
        <v>383</v>
      </c>
      <c r="C584" t="s">
        <v>9332</v>
      </c>
      <c r="D584" t="s">
        <v>678</v>
      </c>
      <c r="E584" t="s">
        <v>136</v>
      </c>
      <c r="F584" t="s">
        <v>380</v>
      </c>
      <c r="G584" t="s">
        <v>358</v>
      </c>
      <c r="H584" t="s">
        <v>5776</v>
      </c>
      <c r="I584">
        <v>772745</v>
      </c>
      <c r="J584" t="s">
        <v>116</v>
      </c>
      <c r="K584" t="s">
        <v>5770</v>
      </c>
      <c r="L584" t="s">
        <v>4622</v>
      </c>
      <c r="M584" t="s">
        <v>5777</v>
      </c>
      <c r="N584">
        <v>80000</v>
      </c>
      <c r="O584" t="s">
        <v>1067</v>
      </c>
      <c r="P584" t="s">
        <v>1068</v>
      </c>
      <c r="Q584" t="s">
        <v>3984</v>
      </c>
      <c r="R584">
        <v>9746891829</v>
      </c>
      <c r="S584" t="s">
        <v>13394</v>
      </c>
      <c r="T584"/>
      <c r="V584" s="14">
        <v>46205</v>
      </c>
      <c r="W584" t="s">
        <v>5759</v>
      </c>
      <c r="X584" s="31">
        <v>46205.365752314814</v>
      </c>
      <c r="AN584" s="14">
        <v>46205</v>
      </c>
      <c r="AO584" t="s">
        <v>1112</v>
      </c>
      <c r="AP584" s="31">
        <v>46205.59878472222</v>
      </c>
      <c r="AT584" s="31">
        <v>46205.59878472222</v>
      </c>
      <c r="AU584" s="14">
        <v>46205</v>
      </c>
      <c r="AV584" t="s">
        <v>1112</v>
      </c>
      <c r="AW584" t="s">
        <v>380</v>
      </c>
      <c r="AX584" t="s">
        <v>678</v>
      </c>
      <c r="AY584" s="14">
        <v>46205</v>
      </c>
      <c r="AZ584" t="s">
        <v>2942</v>
      </c>
      <c r="BA584" s="31">
        <v>46205.602002314816</v>
      </c>
      <c r="BB584" s="14">
        <v>46205</v>
      </c>
      <c r="BC584" t="s">
        <v>933</v>
      </c>
      <c r="BD584" s="31">
        <v>46205.613483796296</v>
      </c>
      <c r="BE584" s="14">
        <v>46205</v>
      </c>
      <c r="BF584" t="s">
        <v>4757</v>
      </c>
      <c r="BG584" s="31">
        <v>46205.658333333333</v>
      </c>
      <c r="BH584" s="14">
        <v>46205</v>
      </c>
      <c r="BI584" t="s">
        <v>943</v>
      </c>
      <c r="BJ584" s="31">
        <v>46205.676689814813</v>
      </c>
      <c r="BK584" s="14">
        <v>46205</v>
      </c>
      <c r="BL584" t="s">
        <v>943</v>
      </c>
      <c r="BM584" s="31">
        <v>46205.681134259263</v>
      </c>
      <c r="BZ584" s="14">
        <v>46205</v>
      </c>
      <c r="CA584" t="s">
        <v>943</v>
      </c>
      <c r="CB584" s="31">
        <v>46205.687326388892</v>
      </c>
      <c r="CC584" s="14">
        <v>46205</v>
      </c>
      <c r="CD584" t="s">
        <v>938</v>
      </c>
      <c r="CE584" s="31">
        <v>46205.70144675926</v>
      </c>
      <c r="CI584" s="14">
        <v>46206</v>
      </c>
      <c r="CJ584" t="s">
        <v>5759</v>
      </c>
      <c r="CK584" s="31">
        <v>46206.540358796294</v>
      </c>
      <c r="CP584" t="str">
        <f>VLOOKUP(A584,Sheet1!$A$2:$E$221,2,0)</f>
        <v>East Zone</v>
      </c>
    </row>
    <row r="585" spans="1:94" x14ac:dyDescent="0.35">
      <c r="A585" t="s">
        <v>5778</v>
      </c>
      <c r="B585">
        <v>447</v>
      </c>
      <c r="C585" t="s">
        <v>9332</v>
      </c>
      <c r="D585" t="s">
        <v>678</v>
      </c>
      <c r="E585" t="s">
        <v>593</v>
      </c>
      <c r="F585" t="s">
        <v>594</v>
      </c>
      <c r="G585" t="s">
        <v>552</v>
      </c>
      <c r="H585" t="s">
        <v>5779</v>
      </c>
      <c r="I585">
        <v>210508</v>
      </c>
      <c r="J585" t="s">
        <v>5780</v>
      </c>
      <c r="K585" t="s">
        <v>5781</v>
      </c>
      <c r="L585" t="s">
        <v>4622</v>
      </c>
      <c r="M585" t="s">
        <v>5782</v>
      </c>
      <c r="N585">
        <v>60000</v>
      </c>
      <c r="O585" t="s">
        <v>982</v>
      </c>
      <c r="P585" t="s">
        <v>983</v>
      </c>
      <c r="Q585" t="s">
        <v>1161</v>
      </c>
      <c r="R585">
        <v>3358364643</v>
      </c>
      <c r="S585" t="s">
        <v>13394</v>
      </c>
      <c r="T585"/>
      <c r="V585" s="14">
        <v>46205</v>
      </c>
      <c r="W585" t="s">
        <v>5783</v>
      </c>
      <c r="X585" s="31">
        <v>46205.759594907409</v>
      </c>
      <c r="AN585" s="14">
        <v>46206</v>
      </c>
      <c r="AO585" t="s">
        <v>3002</v>
      </c>
      <c r="AP585" s="31">
        <v>46206.471412037034</v>
      </c>
      <c r="AT585" s="31">
        <v>46206.471412037034</v>
      </c>
      <c r="AU585" s="14">
        <v>46206</v>
      </c>
      <c r="AV585" t="s">
        <v>3002</v>
      </c>
      <c r="AW585" t="s">
        <v>594</v>
      </c>
      <c r="AX585" t="s">
        <v>678</v>
      </c>
      <c r="AY585" s="14">
        <v>46206</v>
      </c>
      <c r="AZ585" t="s">
        <v>3002</v>
      </c>
      <c r="BA585" s="31">
        <v>46206.471921296295</v>
      </c>
      <c r="BB585" s="14">
        <v>46206</v>
      </c>
      <c r="BC585" t="s">
        <v>933</v>
      </c>
      <c r="BD585" s="31">
        <v>46206.477835648147</v>
      </c>
      <c r="BE585" s="14">
        <v>46206</v>
      </c>
      <c r="BF585" t="s">
        <v>4640</v>
      </c>
      <c r="BG585" s="31">
        <v>46206.486793981479</v>
      </c>
      <c r="BH585" s="14">
        <v>46206</v>
      </c>
      <c r="BI585" t="s">
        <v>996</v>
      </c>
      <c r="BJ585" s="31">
        <v>46206.519548611112</v>
      </c>
      <c r="BK585" s="14">
        <v>46206</v>
      </c>
      <c r="BL585" t="s">
        <v>996</v>
      </c>
      <c r="BM585" s="31">
        <v>46206.519988425927</v>
      </c>
      <c r="BZ585" s="14">
        <v>46206</v>
      </c>
      <c r="CA585" t="s">
        <v>996</v>
      </c>
      <c r="CB585" s="31">
        <v>46206.52679398148</v>
      </c>
      <c r="CC585" s="14">
        <v>46206</v>
      </c>
      <c r="CD585" t="s">
        <v>995</v>
      </c>
      <c r="CE585" s="31">
        <v>46206.534444444442</v>
      </c>
      <c r="CI585" s="14">
        <v>46206</v>
      </c>
      <c r="CJ585" t="s">
        <v>5784</v>
      </c>
      <c r="CK585" s="31">
        <v>46206.698842592596</v>
      </c>
      <c r="CP585" t="str">
        <f>VLOOKUP(A585,Sheet1!$A$2:$E$221,2,0)</f>
        <v>East Zone</v>
      </c>
    </row>
    <row r="586" spans="1:94" x14ac:dyDescent="0.35">
      <c r="A586" t="s">
        <v>5778</v>
      </c>
      <c r="B586">
        <v>447</v>
      </c>
      <c r="C586" t="s">
        <v>9332</v>
      </c>
      <c r="D586" t="s">
        <v>678</v>
      </c>
      <c r="E586" t="s">
        <v>593</v>
      </c>
      <c r="F586" t="s">
        <v>594</v>
      </c>
      <c r="G586" t="s">
        <v>552</v>
      </c>
      <c r="H586" t="s">
        <v>5785</v>
      </c>
      <c r="I586">
        <v>218017</v>
      </c>
      <c r="J586" t="s">
        <v>5786</v>
      </c>
      <c r="K586" t="s">
        <v>5787</v>
      </c>
      <c r="L586" t="s">
        <v>4622</v>
      </c>
      <c r="M586" t="s">
        <v>5788</v>
      </c>
      <c r="N586">
        <v>55000</v>
      </c>
      <c r="O586" t="s">
        <v>4041</v>
      </c>
      <c r="P586" t="s">
        <v>4042</v>
      </c>
      <c r="Q586" t="s">
        <v>5789</v>
      </c>
      <c r="R586">
        <v>2321229187</v>
      </c>
      <c r="S586" t="s">
        <v>13394</v>
      </c>
      <c r="T586"/>
      <c r="V586" s="14">
        <v>46204</v>
      </c>
      <c r="W586" t="s">
        <v>5790</v>
      </c>
      <c r="X586" s="31">
        <v>46204.64371527778</v>
      </c>
      <c r="AN586" s="14">
        <v>46205</v>
      </c>
      <c r="AO586" t="s">
        <v>3002</v>
      </c>
      <c r="AP586" s="31">
        <v>46205.453020833331</v>
      </c>
      <c r="AT586" s="31">
        <v>46205.453020833331</v>
      </c>
      <c r="AU586" s="14">
        <v>46205</v>
      </c>
      <c r="AV586" t="s">
        <v>3002</v>
      </c>
      <c r="AW586" t="s">
        <v>594</v>
      </c>
      <c r="AX586" t="s">
        <v>678</v>
      </c>
      <c r="AY586" s="14">
        <v>46205</v>
      </c>
      <c r="AZ586" t="s">
        <v>3002</v>
      </c>
      <c r="BA586" s="31">
        <v>46205.453553240739</v>
      </c>
      <c r="BB586" s="14">
        <v>46205</v>
      </c>
      <c r="BC586" t="s">
        <v>933</v>
      </c>
      <c r="BD586" s="31">
        <v>46205.462037037039</v>
      </c>
      <c r="BE586" s="14">
        <v>46205</v>
      </c>
      <c r="BF586" t="s">
        <v>5233</v>
      </c>
      <c r="BG586" s="31">
        <v>46205.484699074077</v>
      </c>
      <c r="BH586" s="14">
        <v>46205</v>
      </c>
      <c r="BI586" t="s">
        <v>997</v>
      </c>
      <c r="BJ586" s="31">
        <v>46205.509328703702</v>
      </c>
      <c r="BK586" s="14">
        <v>46205</v>
      </c>
      <c r="BL586" t="s">
        <v>997</v>
      </c>
      <c r="BM586" s="31">
        <v>46205.509456018517</v>
      </c>
      <c r="BZ586" s="14">
        <v>46205</v>
      </c>
      <c r="CA586" t="s">
        <v>997</v>
      </c>
      <c r="CB586" s="31">
        <v>46205.515185185184</v>
      </c>
      <c r="CC586" s="14">
        <v>46205</v>
      </c>
      <c r="CD586" t="s">
        <v>995</v>
      </c>
      <c r="CE586" s="31">
        <v>46205.523310185185</v>
      </c>
      <c r="CI586" s="14">
        <v>46206</v>
      </c>
      <c r="CJ586" t="s">
        <v>3585</v>
      </c>
      <c r="CK586" s="31">
        <v>46206.726898148147</v>
      </c>
      <c r="CP586" t="str">
        <f>VLOOKUP(A586,Sheet1!$A$2:$E$221,2,0)</f>
        <v>East Zone</v>
      </c>
    </row>
    <row r="587" spans="1:94" x14ac:dyDescent="0.35">
      <c r="A587" t="s">
        <v>5778</v>
      </c>
      <c r="B587">
        <v>447</v>
      </c>
      <c r="C587" t="s">
        <v>9332</v>
      </c>
      <c r="D587" t="s">
        <v>678</v>
      </c>
      <c r="E587" t="s">
        <v>593</v>
      </c>
      <c r="F587" t="s">
        <v>594</v>
      </c>
      <c r="G587" t="s">
        <v>552</v>
      </c>
      <c r="H587" t="s">
        <v>3972</v>
      </c>
      <c r="I587">
        <v>300909</v>
      </c>
      <c r="J587" t="s">
        <v>3974</v>
      </c>
      <c r="K587" t="s">
        <v>3975</v>
      </c>
      <c r="L587" t="s">
        <v>4622</v>
      </c>
      <c r="M587" t="s">
        <v>5791</v>
      </c>
      <c r="N587">
        <v>77000</v>
      </c>
      <c r="O587" t="s">
        <v>939</v>
      </c>
      <c r="P587" t="s">
        <v>940</v>
      </c>
      <c r="Q587" t="s">
        <v>3973</v>
      </c>
      <c r="R587">
        <v>6707471749</v>
      </c>
      <c r="S587" t="s">
        <v>13394</v>
      </c>
      <c r="T587"/>
      <c r="V587" s="14">
        <v>46204</v>
      </c>
      <c r="W587" t="s">
        <v>5792</v>
      </c>
      <c r="X587" s="31">
        <v>46204.588726851849</v>
      </c>
      <c r="AN587" s="14">
        <v>46204</v>
      </c>
      <c r="AO587" t="s">
        <v>3002</v>
      </c>
      <c r="AP587" s="31">
        <v>46204.752916666665</v>
      </c>
      <c r="AT587" s="31">
        <v>46204.752916666665</v>
      </c>
      <c r="AU587" s="14">
        <v>46204</v>
      </c>
      <c r="AV587" t="s">
        <v>3002</v>
      </c>
      <c r="AW587" t="s">
        <v>594</v>
      </c>
      <c r="AX587" t="s">
        <v>678</v>
      </c>
      <c r="AY587" s="14">
        <v>46204</v>
      </c>
      <c r="AZ587" t="s">
        <v>3002</v>
      </c>
      <c r="BA587" s="31">
        <v>46204.75372685185</v>
      </c>
      <c r="BB587" s="14">
        <v>46205</v>
      </c>
      <c r="BC587" t="s">
        <v>933</v>
      </c>
      <c r="BD587" s="31">
        <v>46205.39570601852</v>
      </c>
      <c r="BE587" s="14">
        <v>46205</v>
      </c>
      <c r="BF587" t="s">
        <v>4633</v>
      </c>
      <c r="BG587" s="31">
        <v>46205.443935185183</v>
      </c>
      <c r="BH587" s="14">
        <v>46205</v>
      </c>
      <c r="BI587" t="s">
        <v>996</v>
      </c>
      <c r="BJ587" s="31">
        <v>46205.476851851854</v>
      </c>
      <c r="BK587" s="14">
        <v>46205</v>
      </c>
      <c r="BL587" t="s">
        <v>996</v>
      </c>
      <c r="BM587" s="31">
        <v>46205.477858796294</v>
      </c>
      <c r="BZ587" s="14">
        <v>46205</v>
      </c>
      <c r="CA587" t="s">
        <v>996</v>
      </c>
      <c r="CB587" s="31">
        <v>46205.488263888888</v>
      </c>
      <c r="CC587" s="14">
        <v>46205</v>
      </c>
      <c r="CD587" t="s">
        <v>995</v>
      </c>
      <c r="CE587" s="31">
        <v>46205.5158912037</v>
      </c>
      <c r="CI587" s="14">
        <v>46205</v>
      </c>
      <c r="CJ587" t="s">
        <v>5784</v>
      </c>
      <c r="CK587" s="31">
        <v>46205.759780092594</v>
      </c>
      <c r="CP587" t="str">
        <f>VLOOKUP(A587,Sheet1!$A$2:$E$221,2,0)</f>
        <v>East Zone</v>
      </c>
    </row>
    <row r="588" spans="1:94" x14ac:dyDescent="0.35">
      <c r="A588" t="s">
        <v>5778</v>
      </c>
      <c r="B588">
        <v>447</v>
      </c>
      <c r="C588" t="s">
        <v>9332</v>
      </c>
      <c r="D588" t="s">
        <v>678</v>
      </c>
      <c r="E588" t="s">
        <v>593</v>
      </c>
      <c r="F588" t="s">
        <v>594</v>
      </c>
      <c r="G588" t="s">
        <v>552</v>
      </c>
      <c r="H588" t="s">
        <v>5793</v>
      </c>
      <c r="I588">
        <v>366730</v>
      </c>
      <c r="J588" t="s">
        <v>5786</v>
      </c>
      <c r="K588" t="s">
        <v>5787</v>
      </c>
      <c r="L588" t="s">
        <v>4622</v>
      </c>
      <c r="M588" t="s">
        <v>12152</v>
      </c>
      <c r="N588">
        <v>85000</v>
      </c>
      <c r="O588" t="s">
        <v>988</v>
      </c>
      <c r="P588" t="s">
        <v>989</v>
      </c>
      <c r="Q588" t="s">
        <v>12153</v>
      </c>
      <c r="R588">
        <v>7258914565</v>
      </c>
      <c r="S588" t="s">
        <v>13394</v>
      </c>
      <c r="T588"/>
      <c r="V588" s="14">
        <v>46210</v>
      </c>
      <c r="W588" t="s">
        <v>5790</v>
      </c>
      <c r="X588" s="31">
        <v>46210.45140046296</v>
      </c>
      <c r="AN588" s="14">
        <v>46210</v>
      </c>
      <c r="AO588" t="s">
        <v>3585</v>
      </c>
      <c r="AP588" s="31">
        <v>46210.575879629629</v>
      </c>
      <c r="AT588" s="31">
        <v>46210.575879629629</v>
      </c>
      <c r="AU588" s="14">
        <v>46210</v>
      </c>
      <c r="AV588" t="s">
        <v>3585</v>
      </c>
      <c r="AW588" t="s">
        <v>12154</v>
      </c>
      <c r="AX588" t="s">
        <v>677</v>
      </c>
      <c r="AY588" s="14">
        <v>46210</v>
      </c>
      <c r="AZ588" t="s">
        <v>3585</v>
      </c>
      <c r="BA588" s="31">
        <v>46210.57708333333</v>
      </c>
      <c r="BB588" s="14">
        <v>46210</v>
      </c>
      <c r="BC588" t="s">
        <v>933</v>
      </c>
      <c r="BD588" s="31">
        <v>46210.583761574075</v>
      </c>
      <c r="BE588" s="14">
        <v>46210</v>
      </c>
      <c r="BF588" t="s">
        <v>5233</v>
      </c>
      <c r="BG588" s="31">
        <v>46210.639814814815</v>
      </c>
      <c r="BH588" s="14">
        <v>46210</v>
      </c>
      <c r="BI588" t="s">
        <v>994</v>
      </c>
      <c r="BJ588" s="31">
        <v>46210.660555555558</v>
      </c>
      <c r="BN588" s="14">
        <v>46210</v>
      </c>
      <c r="BO588" t="s">
        <v>994</v>
      </c>
      <c r="BP588" s="31">
        <v>46210.661064814813</v>
      </c>
      <c r="CP588" t="str">
        <f>VLOOKUP(A588,Sheet1!$A$2:$E$221,2,0)</f>
        <v>East Zone</v>
      </c>
    </row>
    <row r="589" spans="1:94" x14ac:dyDescent="0.35">
      <c r="A589" t="s">
        <v>5778</v>
      </c>
      <c r="B589">
        <v>447</v>
      </c>
      <c r="C589" t="s">
        <v>9332</v>
      </c>
      <c r="D589" t="s">
        <v>678</v>
      </c>
      <c r="E589" t="s">
        <v>593</v>
      </c>
      <c r="F589" t="s">
        <v>594</v>
      </c>
      <c r="G589" t="s">
        <v>552</v>
      </c>
      <c r="H589" t="s">
        <v>5793</v>
      </c>
      <c r="I589">
        <v>366730</v>
      </c>
      <c r="J589" t="s">
        <v>5786</v>
      </c>
      <c r="K589" t="s">
        <v>5787</v>
      </c>
      <c r="L589" t="s">
        <v>4622</v>
      </c>
      <c r="M589" t="s">
        <v>5794</v>
      </c>
      <c r="N589">
        <v>90000</v>
      </c>
      <c r="O589" t="s">
        <v>931</v>
      </c>
      <c r="P589" t="s">
        <v>932</v>
      </c>
      <c r="Q589" t="s">
        <v>5795</v>
      </c>
      <c r="R589">
        <v>4993979224</v>
      </c>
      <c r="S589" t="s">
        <v>13394</v>
      </c>
      <c r="T589"/>
      <c r="V589" s="14">
        <v>46204</v>
      </c>
      <c r="W589" t="s">
        <v>5796</v>
      </c>
      <c r="X589" s="31">
        <v>46204.500937500001</v>
      </c>
      <c r="AN589" s="14">
        <v>46206</v>
      </c>
      <c r="AO589" t="s">
        <v>5784</v>
      </c>
      <c r="AP589" s="31">
        <v>46206.570150462961</v>
      </c>
      <c r="AT589" s="31">
        <v>46206.570150462961</v>
      </c>
      <c r="AU589" s="14">
        <v>46206</v>
      </c>
      <c r="AV589" t="s">
        <v>5784</v>
      </c>
      <c r="AW589" t="s">
        <v>5797</v>
      </c>
      <c r="AX589" t="s">
        <v>677</v>
      </c>
      <c r="AY589" s="14">
        <v>46206</v>
      </c>
      <c r="AZ589" t="s">
        <v>3585</v>
      </c>
      <c r="BA589" s="31">
        <v>46206.722916666666</v>
      </c>
      <c r="BB589" s="14">
        <v>46206</v>
      </c>
      <c r="BC589" t="s">
        <v>933</v>
      </c>
      <c r="BD589" s="31">
        <v>46206.732291666667</v>
      </c>
      <c r="BE589" s="14">
        <v>46206</v>
      </c>
      <c r="BF589" t="s">
        <v>4886</v>
      </c>
      <c r="BG589" s="31">
        <v>46206.740104166667</v>
      </c>
      <c r="BH589" s="14">
        <v>46206</v>
      </c>
      <c r="BI589" t="s">
        <v>997</v>
      </c>
      <c r="BJ589" s="31">
        <v>46206.760069444441</v>
      </c>
      <c r="BK589" s="14">
        <v>46206</v>
      </c>
      <c r="BL589" t="s">
        <v>997</v>
      </c>
      <c r="BM589" s="31">
        <v>46206.760347222225</v>
      </c>
      <c r="BZ589" s="14">
        <v>46206</v>
      </c>
      <c r="CA589" t="s">
        <v>997</v>
      </c>
      <c r="CB589" s="31">
        <v>46206.762407407405</v>
      </c>
      <c r="CC589" s="14">
        <v>46206</v>
      </c>
      <c r="CD589" t="s">
        <v>995</v>
      </c>
      <c r="CE589" s="31">
        <v>46206.786886574075</v>
      </c>
      <c r="CI589" s="14">
        <v>46206</v>
      </c>
      <c r="CJ589" t="s">
        <v>3585</v>
      </c>
      <c r="CK589" s="31">
        <v>46206.830289351848</v>
      </c>
      <c r="CP589" t="str">
        <f>VLOOKUP(A589,Sheet1!$A$2:$E$221,2,0)</f>
        <v>East Zone</v>
      </c>
    </row>
    <row r="590" spans="1:94" x14ac:dyDescent="0.35">
      <c r="A590" t="s">
        <v>5778</v>
      </c>
      <c r="B590">
        <v>447</v>
      </c>
      <c r="C590" t="s">
        <v>9332</v>
      </c>
      <c r="D590" t="s">
        <v>678</v>
      </c>
      <c r="E590" t="s">
        <v>593</v>
      </c>
      <c r="F590" t="s">
        <v>594</v>
      </c>
      <c r="G590" t="s">
        <v>552</v>
      </c>
      <c r="H590" t="s">
        <v>10215</v>
      </c>
      <c r="I590">
        <v>479266</v>
      </c>
      <c r="J590" t="s">
        <v>3974</v>
      </c>
      <c r="K590" t="s">
        <v>3975</v>
      </c>
      <c r="L590" t="s">
        <v>4622</v>
      </c>
      <c r="M590" t="s">
        <v>10216</v>
      </c>
      <c r="N590">
        <v>70000</v>
      </c>
      <c r="O590" t="s">
        <v>9479</v>
      </c>
      <c r="P590" t="s">
        <v>9480</v>
      </c>
      <c r="Q590" t="s">
        <v>10217</v>
      </c>
      <c r="R590">
        <v>6154705155</v>
      </c>
      <c r="S590" t="s">
        <v>13394</v>
      </c>
      <c r="T590"/>
      <c r="V590" s="14">
        <v>46209</v>
      </c>
      <c r="W590" t="s">
        <v>5792</v>
      </c>
      <c r="X590" s="31">
        <v>46209.584120370368</v>
      </c>
      <c r="AN590" s="14">
        <v>46209</v>
      </c>
      <c r="AO590" t="s">
        <v>3002</v>
      </c>
      <c r="AP590" s="31">
        <v>46209.729074074072</v>
      </c>
      <c r="AT590" s="31">
        <v>46209.729074074072</v>
      </c>
      <c r="AU590" s="14">
        <v>46209</v>
      </c>
      <c r="AV590" t="s">
        <v>3002</v>
      </c>
      <c r="AW590" t="s">
        <v>594</v>
      </c>
      <c r="AX590" t="s">
        <v>678</v>
      </c>
      <c r="AY590" s="14">
        <v>46209</v>
      </c>
      <c r="AZ590" t="s">
        <v>5790</v>
      </c>
      <c r="BA590" s="31">
        <v>46209.740567129629</v>
      </c>
      <c r="BB590" s="14">
        <v>46209</v>
      </c>
      <c r="BC590" t="s">
        <v>933</v>
      </c>
      <c r="BD590" s="31">
        <v>46209.745555555557</v>
      </c>
      <c r="BE590" s="14">
        <v>46209</v>
      </c>
      <c r="BF590" t="s">
        <v>5233</v>
      </c>
      <c r="BG590" s="31">
        <v>46209.750474537039</v>
      </c>
      <c r="BH590" s="14">
        <v>46209</v>
      </c>
      <c r="BI590" t="s">
        <v>994</v>
      </c>
      <c r="BJ590" s="31">
        <v>46209.777361111112</v>
      </c>
      <c r="BK590" s="14">
        <v>46209</v>
      </c>
      <c r="BL590" t="s">
        <v>994</v>
      </c>
      <c r="BM590" s="31">
        <v>46209.777465277781</v>
      </c>
      <c r="BZ590" s="14">
        <v>46209</v>
      </c>
      <c r="CA590" t="s">
        <v>994</v>
      </c>
      <c r="CB590" s="31">
        <v>46209.794363425928</v>
      </c>
      <c r="CC590" s="14">
        <v>46209</v>
      </c>
      <c r="CD590" t="s">
        <v>1008</v>
      </c>
      <c r="CE590" s="31">
        <v>46209.803182870368</v>
      </c>
      <c r="CI590" s="14">
        <v>46210</v>
      </c>
      <c r="CJ590" t="s">
        <v>3585</v>
      </c>
      <c r="CK590" s="31">
        <v>46210.753750000003</v>
      </c>
      <c r="CP590" t="str">
        <f>VLOOKUP(A590,Sheet1!$A$2:$E$221,2,0)</f>
        <v>East Zone</v>
      </c>
    </row>
    <row r="591" spans="1:94" x14ac:dyDescent="0.35">
      <c r="A591" t="s">
        <v>5778</v>
      </c>
      <c r="B591">
        <v>447</v>
      </c>
      <c r="C591" t="s">
        <v>9332</v>
      </c>
      <c r="D591" t="s">
        <v>678</v>
      </c>
      <c r="E591" t="s">
        <v>593</v>
      </c>
      <c r="F591" t="s">
        <v>594</v>
      </c>
      <c r="G591" t="s">
        <v>552</v>
      </c>
      <c r="H591" t="s">
        <v>5798</v>
      </c>
      <c r="I591">
        <v>487387</v>
      </c>
      <c r="J591" t="s">
        <v>5799</v>
      </c>
      <c r="K591" t="s">
        <v>5800</v>
      </c>
      <c r="L591" t="s">
        <v>4622</v>
      </c>
      <c r="M591" t="s">
        <v>5801</v>
      </c>
      <c r="N591">
        <v>45000</v>
      </c>
      <c r="O591" t="s">
        <v>4630</v>
      </c>
      <c r="P591" t="s">
        <v>4631</v>
      </c>
      <c r="Q591" t="s">
        <v>5803</v>
      </c>
      <c r="R591">
        <v>4109649213</v>
      </c>
      <c r="S591" t="s">
        <v>13394</v>
      </c>
      <c r="T591"/>
      <c r="V591" s="14">
        <v>46205</v>
      </c>
      <c r="W591" t="s">
        <v>5802</v>
      </c>
      <c r="X591" s="31">
        <v>46205.688900462963</v>
      </c>
      <c r="AN591" s="14">
        <v>46206</v>
      </c>
      <c r="AO591" t="s">
        <v>3002</v>
      </c>
      <c r="AP591" s="31">
        <v>46206.508067129631</v>
      </c>
      <c r="AT591" s="31">
        <v>46206.508067129631</v>
      </c>
      <c r="AU591" s="14">
        <v>46206</v>
      </c>
      <c r="AV591" t="s">
        <v>3002</v>
      </c>
      <c r="AW591" t="s">
        <v>594</v>
      </c>
      <c r="AX591" t="s">
        <v>678</v>
      </c>
      <c r="AY591" s="14">
        <v>46206</v>
      </c>
      <c r="AZ591" t="s">
        <v>3585</v>
      </c>
      <c r="BA591" s="31">
        <v>46206.595405092594</v>
      </c>
      <c r="BB591" s="14">
        <v>46206</v>
      </c>
      <c r="BC591" t="s">
        <v>933</v>
      </c>
      <c r="BD591" s="31">
        <v>46206.60087962963</v>
      </c>
      <c r="BE591" s="14">
        <v>46206</v>
      </c>
      <c r="BF591" t="s">
        <v>4640</v>
      </c>
      <c r="BG591" s="31">
        <v>46206.607199074075</v>
      </c>
      <c r="BH591" s="14">
        <v>46206</v>
      </c>
      <c r="BI591" t="s">
        <v>996</v>
      </c>
      <c r="BJ591" s="31">
        <v>46206.633796296293</v>
      </c>
      <c r="BK591" s="14">
        <v>46206</v>
      </c>
      <c r="BL591" t="s">
        <v>996</v>
      </c>
      <c r="BM591" s="31">
        <v>46206.635277777779</v>
      </c>
      <c r="BZ591" s="14">
        <v>46206</v>
      </c>
      <c r="CA591" t="s">
        <v>996</v>
      </c>
      <c r="CB591" s="31">
        <v>46206.642766203702</v>
      </c>
      <c r="CC591" s="14">
        <v>46206</v>
      </c>
      <c r="CD591" t="s">
        <v>995</v>
      </c>
      <c r="CE591" s="31">
        <v>46206.669120370374</v>
      </c>
      <c r="CI591" s="14">
        <v>46209</v>
      </c>
      <c r="CJ591" t="s">
        <v>5790</v>
      </c>
      <c r="CK591" s="31">
        <v>46209.579027777778</v>
      </c>
      <c r="CP591" t="str">
        <f>VLOOKUP(A591,Sheet1!$A$2:$E$221,2,0)</f>
        <v>East Zone</v>
      </c>
    </row>
    <row r="592" spans="1:94" x14ac:dyDescent="0.35">
      <c r="A592" t="s">
        <v>5778</v>
      </c>
      <c r="B592">
        <v>447</v>
      </c>
      <c r="C592" t="s">
        <v>9332</v>
      </c>
      <c r="D592" t="s">
        <v>678</v>
      </c>
      <c r="E592" t="s">
        <v>593</v>
      </c>
      <c r="F592" t="s">
        <v>594</v>
      </c>
      <c r="G592" t="s">
        <v>552</v>
      </c>
      <c r="H592" t="s">
        <v>5798</v>
      </c>
      <c r="I592">
        <v>487387</v>
      </c>
      <c r="J592" t="s">
        <v>5799</v>
      </c>
      <c r="K592" t="s">
        <v>5800</v>
      </c>
      <c r="L592" t="s">
        <v>4622</v>
      </c>
      <c r="M592" t="s">
        <v>5801</v>
      </c>
      <c r="N592">
        <v>45000</v>
      </c>
      <c r="O592" t="s">
        <v>4630</v>
      </c>
      <c r="P592" t="s">
        <v>4631</v>
      </c>
      <c r="Q592" t="s">
        <v>5520</v>
      </c>
      <c r="R592">
        <v>8139730636</v>
      </c>
      <c r="S592" t="s">
        <v>683</v>
      </c>
      <c r="T592" t="s">
        <v>13273</v>
      </c>
      <c r="U592" s="1">
        <v>46206</v>
      </c>
      <c r="V592" s="14">
        <v>46205</v>
      </c>
      <c r="W592" t="s">
        <v>5802</v>
      </c>
      <c r="X592" s="31">
        <v>46205.688923611109</v>
      </c>
      <c r="AN592" s="14">
        <v>46206</v>
      </c>
      <c r="AO592" t="s">
        <v>3002</v>
      </c>
      <c r="AP592" s="31">
        <v>46206.508090277777</v>
      </c>
      <c r="AT592" s="31">
        <v>46206.508090277777</v>
      </c>
      <c r="AU592" s="14">
        <v>46206</v>
      </c>
      <c r="AV592" t="s">
        <v>3002</v>
      </c>
      <c r="AW592" t="s">
        <v>594</v>
      </c>
      <c r="AX592" t="s">
        <v>678</v>
      </c>
      <c r="AY592" s="14">
        <v>46206</v>
      </c>
      <c r="AZ592" t="s">
        <v>3585</v>
      </c>
      <c r="BA592" s="31">
        <v>46206.59542824074</v>
      </c>
      <c r="BB592" s="14">
        <v>46206</v>
      </c>
      <c r="BC592" t="s">
        <v>933</v>
      </c>
      <c r="BD592" s="31">
        <v>46206.60087962963</v>
      </c>
      <c r="BE592" s="14">
        <v>46206</v>
      </c>
      <c r="BF592" t="s">
        <v>4640</v>
      </c>
      <c r="BG592" s="31">
        <v>46206.607210648152</v>
      </c>
      <c r="BH592" s="14">
        <v>46206</v>
      </c>
      <c r="BI592" t="s">
        <v>996</v>
      </c>
      <c r="BJ592" s="31">
        <v>46206.63380787037</v>
      </c>
      <c r="BK592" s="14">
        <v>46206</v>
      </c>
      <c r="BL592" t="s">
        <v>1043</v>
      </c>
      <c r="BM592" s="31">
        <v>46206.861990740741</v>
      </c>
      <c r="BZ592" s="14">
        <v>46206</v>
      </c>
      <c r="CA592" t="s">
        <v>1043</v>
      </c>
      <c r="CB592" s="31">
        <v>46206.864791666667</v>
      </c>
      <c r="CC592" s="14">
        <v>46206</v>
      </c>
      <c r="CD592" t="s">
        <v>1008</v>
      </c>
      <c r="CE592" s="31">
        <v>46206.867627314816</v>
      </c>
      <c r="CI592" s="14">
        <v>46209</v>
      </c>
      <c r="CJ592" t="s">
        <v>5790</v>
      </c>
      <c r="CK592" s="31">
        <v>46209.579027777778</v>
      </c>
      <c r="CP592" t="str">
        <f>VLOOKUP(A592,Sheet1!$A$2:$E$221,2,0)</f>
        <v>East Zone</v>
      </c>
    </row>
    <row r="593" spans="1:94" x14ac:dyDescent="0.35">
      <c r="A593" t="s">
        <v>5804</v>
      </c>
      <c r="B593">
        <v>448</v>
      </c>
      <c r="C593" t="s">
        <v>9332</v>
      </c>
      <c r="D593" t="s">
        <v>678</v>
      </c>
      <c r="E593" t="s">
        <v>595</v>
      </c>
      <c r="F593" t="s">
        <v>596</v>
      </c>
      <c r="G593" t="s">
        <v>549</v>
      </c>
      <c r="H593" t="s">
        <v>5805</v>
      </c>
      <c r="I593">
        <v>171175</v>
      </c>
      <c r="J593" t="s">
        <v>1116</v>
      </c>
      <c r="K593" t="s">
        <v>1117</v>
      </c>
      <c r="L593" t="s">
        <v>4622</v>
      </c>
      <c r="M593" t="s">
        <v>5806</v>
      </c>
      <c r="N593">
        <v>60000</v>
      </c>
      <c r="O593" t="s">
        <v>1118</v>
      </c>
      <c r="P593" t="s">
        <v>1119</v>
      </c>
      <c r="Q593" t="s">
        <v>5807</v>
      </c>
      <c r="R593">
        <v>7404819569</v>
      </c>
      <c r="S593" t="s">
        <v>13394</v>
      </c>
      <c r="T593"/>
      <c r="V593" s="14">
        <v>46204</v>
      </c>
      <c r="W593" t="s">
        <v>5808</v>
      </c>
      <c r="X593" s="31">
        <v>46204.517430555556</v>
      </c>
      <c r="AN593" s="14">
        <v>46204</v>
      </c>
      <c r="AO593" t="s">
        <v>1120</v>
      </c>
      <c r="AP593" s="31">
        <v>46204.596574074072</v>
      </c>
      <c r="AT593" s="31">
        <v>46204.596574074072</v>
      </c>
      <c r="AU593" s="14">
        <v>46204</v>
      </c>
      <c r="AV593" t="s">
        <v>1120</v>
      </c>
      <c r="AW593" t="s">
        <v>596</v>
      </c>
      <c r="AX593" t="s">
        <v>678</v>
      </c>
      <c r="AY593" s="14">
        <v>46204</v>
      </c>
      <c r="AZ593" t="s">
        <v>5808</v>
      </c>
      <c r="BA593" s="31">
        <v>46204.671712962961</v>
      </c>
      <c r="BB593" s="14">
        <v>46204</v>
      </c>
      <c r="BC593" t="s">
        <v>933</v>
      </c>
      <c r="BD593" s="31">
        <v>46204.68309027778</v>
      </c>
      <c r="BE593" s="14">
        <v>46204</v>
      </c>
      <c r="BF593" t="s">
        <v>4808</v>
      </c>
      <c r="BG593" s="31">
        <v>46204.693564814814</v>
      </c>
      <c r="BH593" s="14">
        <v>46204</v>
      </c>
      <c r="BI593" t="s">
        <v>997</v>
      </c>
      <c r="BJ593" s="31">
        <v>46204.716747685183</v>
      </c>
      <c r="BK593" s="14">
        <v>46204</v>
      </c>
      <c r="BL593" t="s">
        <v>997</v>
      </c>
      <c r="BM593" s="31">
        <v>46204.716921296298</v>
      </c>
      <c r="BZ593" s="14">
        <v>46204</v>
      </c>
      <c r="CA593" t="s">
        <v>997</v>
      </c>
      <c r="CB593" s="31">
        <v>46204.720706018517</v>
      </c>
      <c r="CC593" s="14">
        <v>46204</v>
      </c>
      <c r="CD593" t="s">
        <v>995</v>
      </c>
      <c r="CE593" s="31">
        <v>46204.731388888889</v>
      </c>
      <c r="CI593" s="14">
        <v>46205</v>
      </c>
      <c r="CJ593" t="s">
        <v>1121</v>
      </c>
      <c r="CK593" s="31">
        <v>46205.464548611111</v>
      </c>
      <c r="CP593" t="str">
        <f>VLOOKUP(A593,Sheet1!$A$2:$E$221,2,0)</f>
        <v>East Zone</v>
      </c>
    </row>
    <row r="594" spans="1:94" x14ac:dyDescent="0.35">
      <c r="A594" t="s">
        <v>5804</v>
      </c>
      <c r="B594">
        <v>448</v>
      </c>
      <c r="C594" t="s">
        <v>9332</v>
      </c>
      <c r="D594" t="s">
        <v>678</v>
      </c>
      <c r="E594" t="s">
        <v>595</v>
      </c>
      <c r="F594" t="s">
        <v>596</v>
      </c>
      <c r="G594" t="s">
        <v>549</v>
      </c>
      <c r="H594" t="s">
        <v>5809</v>
      </c>
      <c r="I594">
        <v>173541</v>
      </c>
      <c r="J594" t="s">
        <v>1122</v>
      </c>
      <c r="K594" t="s">
        <v>1123</v>
      </c>
      <c r="L594" t="s">
        <v>4622</v>
      </c>
      <c r="M594" t="s">
        <v>5810</v>
      </c>
      <c r="N594">
        <v>50000</v>
      </c>
      <c r="O594" t="s">
        <v>947</v>
      </c>
      <c r="P594" t="s">
        <v>948</v>
      </c>
      <c r="Q594" t="s">
        <v>5811</v>
      </c>
      <c r="R594">
        <v>5874861420</v>
      </c>
      <c r="S594" t="s">
        <v>13394</v>
      </c>
      <c r="T594"/>
      <c r="V594" s="14">
        <v>46204</v>
      </c>
      <c r="W594" t="s">
        <v>5812</v>
      </c>
      <c r="X594" s="31">
        <v>46204.627372685187</v>
      </c>
      <c r="AN594" s="14">
        <v>46204</v>
      </c>
      <c r="AO594" t="s">
        <v>1120</v>
      </c>
      <c r="AP594" s="31">
        <v>46204.650555555556</v>
      </c>
      <c r="AT594" s="31">
        <v>46204.650555555556</v>
      </c>
      <c r="AU594" s="14">
        <v>46204</v>
      </c>
      <c r="AV594" t="s">
        <v>1120</v>
      </c>
      <c r="AW594" t="s">
        <v>596</v>
      </c>
      <c r="AX594" t="s">
        <v>678</v>
      </c>
      <c r="AY594" s="14">
        <v>46204</v>
      </c>
      <c r="AZ594" t="s">
        <v>1120</v>
      </c>
      <c r="BA594" s="31">
        <v>46204.65115740741</v>
      </c>
      <c r="BB594" s="14">
        <v>46204</v>
      </c>
      <c r="BC594" t="s">
        <v>933</v>
      </c>
      <c r="BD594" s="31">
        <v>46204.658530092594</v>
      </c>
      <c r="BE594" s="14">
        <v>46204</v>
      </c>
      <c r="BF594" t="s">
        <v>4669</v>
      </c>
      <c r="BG594" s="31">
        <v>46204.677951388891</v>
      </c>
      <c r="BH594" s="14">
        <v>46204</v>
      </c>
      <c r="BI594" t="s">
        <v>997</v>
      </c>
      <c r="BJ594" s="31">
        <v>46204.694953703707</v>
      </c>
      <c r="BK594" s="14">
        <v>46204</v>
      </c>
      <c r="BL594" t="s">
        <v>997</v>
      </c>
      <c r="BM594" s="31">
        <v>46204.695115740738</v>
      </c>
      <c r="BZ594" s="14">
        <v>46204</v>
      </c>
      <c r="CA594" t="s">
        <v>997</v>
      </c>
      <c r="CB594" s="31">
        <v>46204.699571759258</v>
      </c>
      <c r="CC594" s="14">
        <v>46204</v>
      </c>
      <c r="CD594" t="s">
        <v>995</v>
      </c>
      <c r="CE594" s="31">
        <v>46204.704305555555</v>
      </c>
      <c r="CI594" s="14">
        <v>46204</v>
      </c>
      <c r="CJ594" t="s">
        <v>1121</v>
      </c>
      <c r="CK594" s="31">
        <v>46204.756122685183</v>
      </c>
      <c r="CP594" t="str">
        <f>VLOOKUP(A594,Sheet1!$A$2:$E$221,2,0)</f>
        <v>East Zone</v>
      </c>
    </row>
    <row r="595" spans="1:94" x14ac:dyDescent="0.35">
      <c r="A595" t="s">
        <v>5804</v>
      </c>
      <c r="B595">
        <v>448</v>
      </c>
      <c r="C595" t="s">
        <v>9332</v>
      </c>
      <c r="D595" t="s">
        <v>678</v>
      </c>
      <c r="E595" t="s">
        <v>595</v>
      </c>
      <c r="F595" t="s">
        <v>596</v>
      </c>
      <c r="G595" t="s">
        <v>549</v>
      </c>
      <c r="H595" t="s">
        <v>1551</v>
      </c>
      <c r="I595">
        <v>178068</v>
      </c>
      <c r="J595" t="s">
        <v>1122</v>
      </c>
      <c r="K595" t="s">
        <v>1123</v>
      </c>
      <c r="L595" t="s">
        <v>4622</v>
      </c>
      <c r="M595" t="s">
        <v>9350</v>
      </c>
      <c r="N595">
        <v>45000</v>
      </c>
      <c r="O595" t="s">
        <v>4630</v>
      </c>
      <c r="P595" t="s">
        <v>4631</v>
      </c>
      <c r="Q595" t="s">
        <v>9351</v>
      </c>
      <c r="R595">
        <v>7328628974</v>
      </c>
      <c r="S595" t="s">
        <v>13394</v>
      </c>
      <c r="T595"/>
      <c r="V595" s="14">
        <v>46203</v>
      </c>
      <c r="W595" t="s">
        <v>5812</v>
      </c>
      <c r="X595" s="31">
        <v>46203.589432870373</v>
      </c>
      <c r="AN595" s="14">
        <v>46203</v>
      </c>
      <c r="AO595" t="s">
        <v>1120</v>
      </c>
      <c r="AP595" s="31">
        <v>46203.720486111109</v>
      </c>
      <c r="AT595" s="31">
        <v>46203.720486111109</v>
      </c>
      <c r="AU595" s="14">
        <v>46203</v>
      </c>
      <c r="AV595" t="s">
        <v>1120</v>
      </c>
      <c r="AW595" t="s">
        <v>596</v>
      </c>
      <c r="AX595" t="s">
        <v>678</v>
      </c>
      <c r="AY595" s="14">
        <v>46204</v>
      </c>
      <c r="AZ595" t="s">
        <v>1120</v>
      </c>
      <c r="BA595" s="31">
        <v>46204.57613425926</v>
      </c>
      <c r="BB595" s="14">
        <v>46204</v>
      </c>
      <c r="BC595" t="s">
        <v>933</v>
      </c>
      <c r="BD595" s="31">
        <v>46204.578472222223</v>
      </c>
      <c r="BE595" s="14">
        <v>46204</v>
      </c>
      <c r="BF595" t="s">
        <v>4716</v>
      </c>
      <c r="BG595" s="31">
        <v>46204.594375000001</v>
      </c>
      <c r="BH595" s="14">
        <v>46204</v>
      </c>
      <c r="BI595" t="s">
        <v>996</v>
      </c>
      <c r="BJ595" s="31">
        <v>46204.635914351849</v>
      </c>
      <c r="BK595" s="14">
        <v>46204</v>
      </c>
      <c r="BL595" t="s">
        <v>996</v>
      </c>
      <c r="BM595" s="31">
        <v>46204.637152777781</v>
      </c>
      <c r="BZ595" s="14">
        <v>46204</v>
      </c>
      <c r="CA595" t="s">
        <v>996</v>
      </c>
      <c r="CB595" s="31">
        <v>46204.654236111113</v>
      </c>
      <c r="CC595" s="14">
        <v>46204</v>
      </c>
      <c r="CD595" t="s">
        <v>995</v>
      </c>
      <c r="CE595" s="31">
        <v>46204.675243055557</v>
      </c>
      <c r="CI595" s="14">
        <v>46204</v>
      </c>
      <c r="CJ595" t="s">
        <v>1121</v>
      </c>
      <c r="CK595" s="31">
        <v>46204.741805555554</v>
      </c>
      <c r="CP595" t="str">
        <f>VLOOKUP(A595,Sheet1!$A$2:$E$221,2,0)</f>
        <v>East Zone</v>
      </c>
    </row>
    <row r="596" spans="1:94" x14ac:dyDescent="0.35">
      <c r="A596" t="s">
        <v>5804</v>
      </c>
      <c r="B596">
        <v>448</v>
      </c>
      <c r="C596" t="s">
        <v>9332</v>
      </c>
      <c r="D596" t="s">
        <v>678</v>
      </c>
      <c r="E596" t="s">
        <v>595</v>
      </c>
      <c r="F596" t="s">
        <v>596</v>
      </c>
      <c r="G596" t="s">
        <v>549</v>
      </c>
      <c r="H596" t="s">
        <v>1551</v>
      </c>
      <c r="I596">
        <v>178068</v>
      </c>
      <c r="J596" t="s">
        <v>1122</v>
      </c>
      <c r="K596" t="s">
        <v>1123</v>
      </c>
      <c r="L596" t="s">
        <v>4622</v>
      </c>
      <c r="M596" t="s">
        <v>9350</v>
      </c>
      <c r="N596">
        <v>65000</v>
      </c>
      <c r="O596" t="s">
        <v>1006</v>
      </c>
      <c r="P596" t="s">
        <v>1007</v>
      </c>
      <c r="Q596" t="s">
        <v>3754</v>
      </c>
      <c r="R596">
        <v>2949516411</v>
      </c>
      <c r="S596" t="s">
        <v>13394</v>
      </c>
      <c r="T596"/>
      <c r="V596" s="14">
        <v>46203</v>
      </c>
      <c r="W596" t="s">
        <v>5812</v>
      </c>
      <c r="X596" s="31">
        <v>46203.589409722219</v>
      </c>
      <c r="AN596" s="14">
        <v>46203</v>
      </c>
      <c r="AO596" t="s">
        <v>1120</v>
      </c>
      <c r="AP596" s="31">
        <v>46203.72042824074</v>
      </c>
      <c r="AT596" s="31">
        <v>46203.72042824074</v>
      </c>
      <c r="AU596" s="14">
        <v>46203</v>
      </c>
      <c r="AV596" t="s">
        <v>1120</v>
      </c>
      <c r="AW596" t="s">
        <v>596</v>
      </c>
      <c r="AX596" t="s">
        <v>678</v>
      </c>
      <c r="AY596" s="14">
        <v>46204</v>
      </c>
      <c r="AZ596" t="s">
        <v>1120</v>
      </c>
      <c r="BA596" s="31">
        <v>46204.57607638889</v>
      </c>
      <c r="BB596" s="14">
        <v>46204</v>
      </c>
      <c r="BC596" t="s">
        <v>933</v>
      </c>
      <c r="BD596" s="31">
        <v>46204.578472222223</v>
      </c>
      <c r="BE596" s="14">
        <v>46204</v>
      </c>
      <c r="BF596" t="s">
        <v>4716</v>
      </c>
      <c r="BG596" s="31">
        <v>46204.594363425924</v>
      </c>
      <c r="BH596" s="14">
        <v>46204</v>
      </c>
      <c r="BI596" t="s">
        <v>996</v>
      </c>
      <c r="BJ596" s="31">
        <v>46204.63590277778</v>
      </c>
      <c r="BK596" s="14">
        <v>46204</v>
      </c>
      <c r="BL596" t="s">
        <v>996</v>
      </c>
      <c r="BM596" s="31">
        <v>46204.637141203704</v>
      </c>
      <c r="BZ596" s="14">
        <v>46204</v>
      </c>
      <c r="CA596" t="s">
        <v>996</v>
      </c>
      <c r="CB596" s="31">
        <v>46204.654224537036</v>
      </c>
      <c r="CC596" s="14">
        <v>46204</v>
      </c>
      <c r="CD596" t="s">
        <v>995</v>
      </c>
      <c r="CE596" s="31">
        <v>46204.675243055557</v>
      </c>
      <c r="CI596" s="14">
        <v>46204</v>
      </c>
      <c r="CJ596" t="s">
        <v>1121</v>
      </c>
      <c r="CK596" s="31">
        <v>46204.741805555554</v>
      </c>
      <c r="CP596" t="str">
        <f>VLOOKUP(A596,Sheet1!$A$2:$E$221,2,0)</f>
        <v>East Zone</v>
      </c>
    </row>
    <row r="597" spans="1:94" x14ac:dyDescent="0.35">
      <c r="A597" t="s">
        <v>5804</v>
      </c>
      <c r="B597">
        <v>448</v>
      </c>
      <c r="C597" t="s">
        <v>9332</v>
      </c>
      <c r="D597" t="s">
        <v>678</v>
      </c>
      <c r="E597" t="s">
        <v>595</v>
      </c>
      <c r="F597" t="s">
        <v>596</v>
      </c>
      <c r="G597" t="s">
        <v>549</v>
      </c>
      <c r="H597" t="s">
        <v>5813</v>
      </c>
      <c r="I597">
        <v>183832</v>
      </c>
      <c r="J597" t="s">
        <v>1122</v>
      </c>
      <c r="K597" t="s">
        <v>1123</v>
      </c>
      <c r="L597" t="s">
        <v>4622</v>
      </c>
      <c r="M597" t="s">
        <v>5814</v>
      </c>
      <c r="N597">
        <v>60000</v>
      </c>
      <c r="O597" t="s">
        <v>982</v>
      </c>
      <c r="P597" t="s">
        <v>983</v>
      </c>
      <c r="Q597" t="s">
        <v>5815</v>
      </c>
      <c r="R597">
        <v>5135488863</v>
      </c>
      <c r="S597" t="s">
        <v>13394</v>
      </c>
      <c r="T597"/>
      <c r="V597" s="14">
        <v>46205</v>
      </c>
      <c r="W597" t="s">
        <v>5812</v>
      </c>
      <c r="X597" s="31">
        <v>46205.707129629627</v>
      </c>
      <c r="AN597" s="14">
        <v>46205</v>
      </c>
      <c r="AO597" t="s">
        <v>1120</v>
      </c>
      <c r="AP597" s="31">
        <v>46205.732685185183</v>
      </c>
      <c r="AT597" s="31">
        <v>46205.732685185183</v>
      </c>
      <c r="AU597" s="14">
        <v>46205</v>
      </c>
      <c r="AV597" t="s">
        <v>1120</v>
      </c>
      <c r="AW597" t="s">
        <v>596</v>
      </c>
      <c r="AX597" t="s">
        <v>678</v>
      </c>
      <c r="AY597" s="14">
        <v>46205</v>
      </c>
      <c r="AZ597" t="s">
        <v>1120</v>
      </c>
      <c r="BA597" s="31">
        <v>46205.733263888891</v>
      </c>
      <c r="BB597" s="14">
        <v>46205</v>
      </c>
      <c r="BC597" t="s">
        <v>933</v>
      </c>
      <c r="BD597" s="31">
        <v>46205.742037037038</v>
      </c>
      <c r="BE597" s="14">
        <v>46205</v>
      </c>
      <c r="BF597" t="s">
        <v>4633</v>
      </c>
      <c r="BG597" s="31">
        <v>46205.757175925923</v>
      </c>
      <c r="BH597" s="14">
        <v>46205</v>
      </c>
      <c r="BI597" t="s">
        <v>997</v>
      </c>
      <c r="BJ597" s="31">
        <v>46205.767754629633</v>
      </c>
      <c r="BK597" s="14">
        <v>46205</v>
      </c>
      <c r="BL597" t="s">
        <v>997</v>
      </c>
      <c r="BM597" s="31">
        <v>46205.767905092594</v>
      </c>
      <c r="BZ597" s="14">
        <v>46205</v>
      </c>
      <c r="CA597" t="s">
        <v>997</v>
      </c>
      <c r="CB597" s="31">
        <v>46205.776446759257</v>
      </c>
      <c r="CC597" s="14">
        <v>46205</v>
      </c>
      <c r="CD597" t="s">
        <v>995</v>
      </c>
      <c r="CE597" s="31">
        <v>46205.781423611108</v>
      </c>
      <c r="CI597" s="14">
        <v>46205</v>
      </c>
      <c r="CJ597" t="s">
        <v>1121</v>
      </c>
      <c r="CK597" s="31">
        <v>46205.832604166666</v>
      </c>
      <c r="CP597" t="str">
        <f>VLOOKUP(A597,Sheet1!$A$2:$E$221,2,0)</f>
        <v>East Zone</v>
      </c>
    </row>
    <row r="598" spans="1:94" x14ac:dyDescent="0.35">
      <c r="A598" t="s">
        <v>5804</v>
      </c>
      <c r="B598">
        <v>448</v>
      </c>
      <c r="C598" t="s">
        <v>9332</v>
      </c>
      <c r="D598" t="s">
        <v>678</v>
      </c>
      <c r="E598" t="s">
        <v>595</v>
      </c>
      <c r="F598" t="s">
        <v>596</v>
      </c>
      <c r="G598" t="s">
        <v>549</v>
      </c>
      <c r="H598" t="s">
        <v>10218</v>
      </c>
      <c r="I598">
        <v>204706</v>
      </c>
      <c r="J598" t="s">
        <v>5824</v>
      </c>
      <c r="K598" t="s">
        <v>5825</v>
      </c>
      <c r="L598" t="s">
        <v>4622</v>
      </c>
      <c r="M598" t="s">
        <v>10219</v>
      </c>
      <c r="N598">
        <v>45000</v>
      </c>
      <c r="O598" t="s">
        <v>9889</v>
      </c>
      <c r="P598" t="s">
        <v>9890</v>
      </c>
      <c r="Q598" t="s">
        <v>10220</v>
      </c>
      <c r="R598">
        <v>4338418566</v>
      </c>
      <c r="S598" t="s">
        <v>13394</v>
      </c>
      <c r="T598"/>
      <c r="V598" s="14">
        <v>46209</v>
      </c>
      <c r="W598" t="s">
        <v>5827</v>
      </c>
      <c r="X598" s="31">
        <v>46209.492893518516</v>
      </c>
      <c r="AN598" s="14">
        <v>46209</v>
      </c>
      <c r="AO598" t="s">
        <v>1120</v>
      </c>
      <c r="AP598" s="31">
        <v>46209.726458333331</v>
      </c>
      <c r="AT598" s="31">
        <v>46209.726458333331</v>
      </c>
      <c r="AU598" s="14">
        <v>46209</v>
      </c>
      <c r="AV598" t="s">
        <v>1120</v>
      </c>
      <c r="AW598" t="s">
        <v>596</v>
      </c>
      <c r="AX598" t="s">
        <v>678</v>
      </c>
      <c r="AY598" s="14">
        <v>46209</v>
      </c>
      <c r="AZ598" t="s">
        <v>1120</v>
      </c>
      <c r="BA598" s="31">
        <v>46209.730370370373</v>
      </c>
      <c r="BB598" s="14">
        <v>46209</v>
      </c>
      <c r="BC598" t="s">
        <v>933</v>
      </c>
      <c r="BD598" s="31">
        <v>46209.738182870373</v>
      </c>
      <c r="BE598" s="14">
        <v>46209</v>
      </c>
      <c r="BF598" t="s">
        <v>4684</v>
      </c>
      <c r="BG598" s="31">
        <v>46209.771863425929</v>
      </c>
      <c r="BH598" s="14">
        <v>46209</v>
      </c>
      <c r="BI598" t="s">
        <v>994</v>
      </c>
      <c r="BJ598" s="31">
        <v>46209.798750000002</v>
      </c>
      <c r="BK598" s="14">
        <v>46209</v>
      </c>
      <c r="BL598" t="s">
        <v>994</v>
      </c>
      <c r="BM598" s="31">
        <v>46209.798993055556</v>
      </c>
      <c r="BZ598" s="14">
        <v>46209</v>
      </c>
      <c r="CA598" t="s">
        <v>994</v>
      </c>
      <c r="CB598" s="31">
        <v>46209.803969907407</v>
      </c>
      <c r="CC598" s="14">
        <v>46209</v>
      </c>
      <c r="CD598" t="s">
        <v>995</v>
      </c>
      <c r="CE598" s="31">
        <v>46209.80605324074</v>
      </c>
      <c r="CI598" s="14">
        <v>46210</v>
      </c>
      <c r="CJ598" t="s">
        <v>1121</v>
      </c>
      <c r="CK598" s="31">
        <v>46210.631736111114</v>
      </c>
      <c r="CP598" t="str">
        <f>VLOOKUP(A598,Sheet1!$A$2:$E$221,2,0)</f>
        <v>East Zone</v>
      </c>
    </row>
    <row r="599" spans="1:94" x14ac:dyDescent="0.35">
      <c r="A599" t="s">
        <v>5804</v>
      </c>
      <c r="B599">
        <v>448</v>
      </c>
      <c r="C599" t="s">
        <v>9332</v>
      </c>
      <c r="D599" t="s">
        <v>678</v>
      </c>
      <c r="E599" t="s">
        <v>595</v>
      </c>
      <c r="F599" t="s">
        <v>596</v>
      </c>
      <c r="G599" t="s">
        <v>549</v>
      </c>
      <c r="H599" t="s">
        <v>5816</v>
      </c>
      <c r="I599">
        <v>223292</v>
      </c>
      <c r="J599" t="s">
        <v>83</v>
      </c>
      <c r="K599" t="s">
        <v>5817</v>
      </c>
      <c r="L599" t="s">
        <v>4622</v>
      </c>
      <c r="M599" t="s">
        <v>5818</v>
      </c>
      <c r="N599">
        <v>45000</v>
      </c>
      <c r="O599" t="s">
        <v>9889</v>
      </c>
      <c r="P599" t="s">
        <v>9890</v>
      </c>
      <c r="Q599" t="s">
        <v>5819</v>
      </c>
      <c r="R599">
        <v>4149061122</v>
      </c>
      <c r="S599" t="s">
        <v>13394</v>
      </c>
      <c r="T599"/>
      <c r="V599" s="14">
        <v>46205</v>
      </c>
      <c r="W599" t="s">
        <v>5820</v>
      </c>
      <c r="X599" s="31">
        <v>46205.598275462966</v>
      </c>
      <c r="AN599" s="14">
        <v>46206</v>
      </c>
      <c r="AO599" t="s">
        <v>1120</v>
      </c>
      <c r="AP599" s="31">
        <v>46206.476909722223</v>
      </c>
      <c r="AT599" s="31">
        <v>46206.476909722223</v>
      </c>
      <c r="AU599" s="14">
        <v>46206</v>
      </c>
      <c r="AV599" t="s">
        <v>1120</v>
      </c>
      <c r="AW599" t="s">
        <v>596</v>
      </c>
      <c r="AX599" t="s">
        <v>678</v>
      </c>
      <c r="AY599" s="14">
        <v>46209</v>
      </c>
      <c r="AZ599" t="s">
        <v>1120</v>
      </c>
      <c r="BA599" s="31">
        <v>46209.381805555553</v>
      </c>
      <c r="BB599" s="14">
        <v>46209</v>
      </c>
      <c r="BC599" t="s">
        <v>933</v>
      </c>
      <c r="BD599" s="31">
        <v>46209.393854166665</v>
      </c>
      <c r="BE599" s="14">
        <v>46209</v>
      </c>
      <c r="BF599" t="s">
        <v>4808</v>
      </c>
      <c r="BG599" s="31">
        <v>46209.469733796293</v>
      </c>
      <c r="BH599" s="14">
        <v>46209</v>
      </c>
      <c r="BI599" t="s">
        <v>996</v>
      </c>
      <c r="BJ599" s="31">
        <v>46209.577222222222</v>
      </c>
      <c r="BK599" s="14">
        <v>46209</v>
      </c>
      <c r="BL599" t="s">
        <v>1043</v>
      </c>
      <c r="BM599" s="31">
        <v>46209.617766203701</v>
      </c>
      <c r="BN599" s="14">
        <v>46209</v>
      </c>
      <c r="BO599" t="s">
        <v>996</v>
      </c>
      <c r="BP599" s="31">
        <v>46209.578402777777</v>
      </c>
      <c r="BZ599" s="14">
        <v>46209</v>
      </c>
      <c r="CA599" t="s">
        <v>1043</v>
      </c>
      <c r="CB599" s="31">
        <v>46209.621307870373</v>
      </c>
      <c r="CC599" s="14">
        <v>46209</v>
      </c>
      <c r="CD599" t="s">
        <v>995</v>
      </c>
      <c r="CE599" s="31">
        <v>46209.639155092591</v>
      </c>
      <c r="CI599" s="14">
        <v>46210</v>
      </c>
      <c r="CJ599" t="s">
        <v>1121</v>
      </c>
      <c r="CK599" s="31">
        <v>46210.581099537034</v>
      </c>
      <c r="CP599" t="str">
        <f>VLOOKUP(A599,Sheet1!$A$2:$E$221,2,0)</f>
        <v>East Zone</v>
      </c>
    </row>
    <row r="600" spans="1:94" x14ac:dyDescent="0.35">
      <c r="A600" t="s">
        <v>5804</v>
      </c>
      <c r="B600">
        <v>448</v>
      </c>
      <c r="C600" t="s">
        <v>9332</v>
      </c>
      <c r="D600" t="s">
        <v>678</v>
      </c>
      <c r="E600" t="s">
        <v>595</v>
      </c>
      <c r="F600" t="s">
        <v>596</v>
      </c>
      <c r="G600" t="s">
        <v>549</v>
      </c>
      <c r="H600" t="s">
        <v>5821</v>
      </c>
      <c r="I600">
        <v>232980</v>
      </c>
      <c r="J600" t="s">
        <v>1122</v>
      </c>
      <c r="K600" t="s">
        <v>1123</v>
      </c>
      <c r="L600" t="s">
        <v>4622</v>
      </c>
      <c r="M600" t="s">
        <v>5822</v>
      </c>
      <c r="N600">
        <v>45000</v>
      </c>
      <c r="O600" t="s">
        <v>4630</v>
      </c>
      <c r="P600" t="s">
        <v>4631</v>
      </c>
      <c r="Q600" t="s">
        <v>1625</v>
      </c>
      <c r="R600">
        <v>7082290389</v>
      </c>
      <c r="S600" t="s">
        <v>13394</v>
      </c>
      <c r="T600"/>
      <c r="V600" s="14">
        <v>46206</v>
      </c>
      <c r="W600" t="s">
        <v>5812</v>
      </c>
      <c r="X600" s="31">
        <v>46206.547233796293</v>
      </c>
      <c r="AN600" s="14">
        <v>46206</v>
      </c>
      <c r="AO600" t="s">
        <v>1120</v>
      </c>
      <c r="AP600" s="31">
        <v>46206.579756944448</v>
      </c>
      <c r="AT600" s="31">
        <v>46206.579756944448</v>
      </c>
      <c r="AU600" s="14">
        <v>46206</v>
      </c>
      <c r="AV600" t="s">
        <v>1120</v>
      </c>
      <c r="AW600" t="s">
        <v>596</v>
      </c>
      <c r="AX600" t="s">
        <v>678</v>
      </c>
      <c r="AY600" s="14">
        <v>46206</v>
      </c>
      <c r="AZ600" t="s">
        <v>1120</v>
      </c>
      <c r="BA600" s="31">
        <v>46206.584918981483</v>
      </c>
      <c r="BB600" s="14">
        <v>46206</v>
      </c>
      <c r="BC600" t="s">
        <v>933</v>
      </c>
      <c r="BD600" s="31">
        <v>46206.600902777776</v>
      </c>
      <c r="BE600" s="14">
        <v>46206</v>
      </c>
      <c r="BF600" t="s">
        <v>4640</v>
      </c>
      <c r="BG600" s="31">
        <v>46206.610763888886</v>
      </c>
      <c r="BH600" s="14">
        <v>46206</v>
      </c>
      <c r="BI600" t="s">
        <v>997</v>
      </c>
      <c r="BJ600" s="31">
        <v>46206.633657407408</v>
      </c>
      <c r="BK600" s="14">
        <v>46206</v>
      </c>
      <c r="BL600" t="s">
        <v>997</v>
      </c>
      <c r="BM600" s="31">
        <v>46206.633796296293</v>
      </c>
      <c r="BZ600" s="14">
        <v>46206</v>
      </c>
      <c r="CA600" t="s">
        <v>997</v>
      </c>
      <c r="CB600" s="31">
        <v>46206.63795138889</v>
      </c>
      <c r="CC600" s="14">
        <v>46206</v>
      </c>
      <c r="CD600" t="s">
        <v>1008</v>
      </c>
      <c r="CE600" s="31">
        <v>46206.642881944441</v>
      </c>
      <c r="CI600" s="14">
        <v>46206</v>
      </c>
      <c r="CJ600" t="s">
        <v>1121</v>
      </c>
      <c r="CK600" s="31">
        <v>46206.71603009259</v>
      </c>
      <c r="CP600" t="str">
        <f>VLOOKUP(A600,Sheet1!$A$2:$E$221,2,0)</f>
        <v>East Zone</v>
      </c>
    </row>
    <row r="601" spans="1:94" x14ac:dyDescent="0.35">
      <c r="A601" t="s">
        <v>5804</v>
      </c>
      <c r="B601">
        <v>448</v>
      </c>
      <c r="C601" t="s">
        <v>9332</v>
      </c>
      <c r="D601" t="s">
        <v>678</v>
      </c>
      <c r="E601" t="s">
        <v>595</v>
      </c>
      <c r="F601" t="s">
        <v>596</v>
      </c>
      <c r="G601" t="s">
        <v>549</v>
      </c>
      <c r="H601" t="s">
        <v>9515</v>
      </c>
      <c r="I601">
        <v>701492</v>
      </c>
      <c r="J601" t="s">
        <v>1122</v>
      </c>
      <c r="K601" t="s">
        <v>1123</v>
      </c>
      <c r="L601" t="s">
        <v>4622</v>
      </c>
      <c r="M601" t="s">
        <v>10221</v>
      </c>
      <c r="N601">
        <v>45000</v>
      </c>
      <c r="O601" t="s">
        <v>9889</v>
      </c>
      <c r="P601" t="s">
        <v>9890</v>
      </c>
      <c r="Q601" t="s">
        <v>5553</v>
      </c>
      <c r="R601">
        <v>5422437782</v>
      </c>
      <c r="S601" t="s">
        <v>13394</v>
      </c>
      <c r="T601"/>
      <c r="V601" s="14">
        <v>46209</v>
      </c>
      <c r="W601" t="s">
        <v>5812</v>
      </c>
      <c r="X601" s="31">
        <v>46209.521377314813</v>
      </c>
      <c r="AN601" s="14">
        <v>46209</v>
      </c>
      <c r="AO601" t="s">
        <v>1120</v>
      </c>
      <c r="AP601" s="31">
        <v>46209.567824074074</v>
      </c>
      <c r="AT601" s="31">
        <v>46209.567824074074</v>
      </c>
      <c r="AU601" s="14">
        <v>46209</v>
      </c>
      <c r="AV601" t="s">
        <v>1120</v>
      </c>
      <c r="AW601" t="s">
        <v>596</v>
      </c>
      <c r="AX601" t="s">
        <v>678</v>
      </c>
      <c r="AY601" s="14">
        <v>46209</v>
      </c>
      <c r="AZ601" t="s">
        <v>1120</v>
      </c>
      <c r="BA601" s="31">
        <v>46209.568425925929</v>
      </c>
      <c r="BB601" s="14">
        <v>46209</v>
      </c>
      <c r="BC601" t="s">
        <v>933</v>
      </c>
      <c r="BD601" s="31">
        <v>46209.571481481478</v>
      </c>
      <c r="BE601" s="14">
        <v>46209</v>
      </c>
      <c r="BF601" t="s">
        <v>4657</v>
      </c>
      <c r="BG601" s="31">
        <v>46209.595706018517</v>
      </c>
      <c r="BH601" s="14">
        <v>46209</v>
      </c>
      <c r="BI601" t="s">
        <v>996</v>
      </c>
      <c r="BJ601" s="31">
        <v>46209.646597222221</v>
      </c>
      <c r="BK601" s="14">
        <v>46209</v>
      </c>
      <c r="BL601" t="s">
        <v>996</v>
      </c>
      <c r="BM601" s="31">
        <v>46209.647060185183</v>
      </c>
      <c r="BZ601" s="14">
        <v>46209</v>
      </c>
      <c r="CA601" t="s">
        <v>996</v>
      </c>
      <c r="CB601" s="31">
        <v>46209.674756944441</v>
      </c>
      <c r="CC601" s="14">
        <v>46209</v>
      </c>
      <c r="CD601" t="s">
        <v>995</v>
      </c>
      <c r="CE601" s="31">
        <v>46209.677858796298</v>
      </c>
      <c r="CI601" s="14">
        <v>46209</v>
      </c>
      <c r="CJ601" t="s">
        <v>1121</v>
      </c>
      <c r="CK601" s="31">
        <v>46209.781678240739</v>
      </c>
      <c r="CP601" t="str">
        <f>VLOOKUP(A601,Sheet1!$A$2:$E$221,2,0)</f>
        <v>East Zone</v>
      </c>
    </row>
    <row r="602" spans="1:94" x14ac:dyDescent="0.35">
      <c r="A602" t="s">
        <v>5804</v>
      </c>
      <c r="B602">
        <v>448</v>
      </c>
      <c r="C602" t="s">
        <v>9332</v>
      </c>
      <c r="D602" t="s">
        <v>678</v>
      </c>
      <c r="E602" t="s">
        <v>595</v>
      </c>
      <c r="F602" t="s">
        <v>596</v>
      </c>
      <c r="G602" t="s">
        <v>549</v>
      </c>
      <c r="H602" t="s">
        <v>5823</v>
      </c>
      <c r="I602">
        <v>779189</v>
      </c>
      <c r="J602" t="s">
        <v>5824</v>
      </c>
      <c r="K602" t="s">
        <v>5825</v>
      </c>
      <c r="L602" t="s">
        <v>4622</v>
      </c>
      <c r="M602" t="s">
        <v>5826</v>
      </c>
      <c r="N602">
        <v>45000</v>
      </c>
      <c r="O602" t="s">
        <v>4630</v>
      </c>
      <c r="P602" t="s">
        <v>4631</v>
      </c>
      <c r="Q602" t="s">
        <v>4022</v>
      </c>
      <c r="R602">
        <v>2730770108</v>
      </c>
      <c r="S602" t="s">
        <v>13394</v>
      </c>
      <c r="T602"/>
      <c r="V602" s="14">
        <v>46205</v>
      </c>
      <c r="W602" t="s">
        <v>5827</v>
      </c>
      <c r="X602" s="31">
        <v>46205.460324074076</v>
      </c>
      <c r="AN602" s="14">
        <v>46205</v>
      </c>
      <c r="AO602" t="s">
        <v>1120</v>
      </c>
      <c r="AP602" s="31">
        <v>46205.572893518518</v>
      </c>
      <c r="AT602" s="31">
        <v>46205.572893518518</v>
      </c>
      <c r="AU602" s="14">
        <v>46205</v>
      </c>
      <c r="AV602" t="s">
        <v>1120</v>
      </c>
      <c r="AW602" t="s">
        <v>596</v>
      </c>
      <c r="AX602" t="s">
        <v>678</v>
      </c>
      <c r="AY602" s="14">
        <v>46205</v>
      </c>
      <c r="AZ602" t="s">
        <v>5808</v>
      </c>
      <c r="BA602" s="31">
        <v>46205.596064814818</v>
      </c>
      <c r="BB602" s="14">
        <v>46205</v>
      </c>
      <c r="BC602" t="s">
        <v>933</v>
      </c>
      <c r="BD602" s="31">
        <v>46205.601863425924</v>
      </c>
      <c r="BE602" s="14">
        <v>46205</v>
      </c>
      <c r="BF602" t="s">
        <v>4663</v>
      </c>
      <c r="BG602" s="31">
        <v>46205.643587962964</v>
      </c>
      <c r="BH602" s="14">
        <v>46205</v>
      </c>
      <c r="BI602" t="s">
        <v>996</v>
      </c>
      <c r="BJ602" s="31">
        <v>46205.664351851854</v>
      </c>
      <c r="BK602" s="14">
        <v>46205</v>
      </c>
      <c r="BL602" t="s">
        <v>996</v>
      </c>
      <c r="BM602" s="31">
        <v>46205.664837962962</v>
      </c>
      <c r="BZ602" s="14">
        <v>46205</v>
      </c>
      <c r="CA602" t="s">
        <v>996</v>
      </c>
      <c r="CB602" s="31">
        <v>46205.675532407404</v>
      </c>
      <c r="CC602" s="14">
        <v>46205</v>
      </c>
      <c r="CD602" t="s">
        <v>995</v>
      </c>
      <c r="CE602" s="31">
        <v>46205.680474537039</v>
      </c>
      <c r="CI602" s="14">
        <v>46205</v>
      </c>
      <c r="CJ602" t="s">
        <v>1121</v>
      </c>
      <c r="CK602" s="31">
        <v>46205.777962962966</v>
      </c>
      <c r="CP602" t="str">
        <f>VLOOKUP(A602,Sheet1!$A$2:$E$221,2,0)</f>
        <v>East Zone</v>
      </c>
    </row>
    <row r="603" spans="1:94" x14ac:dyDescent="0.35">
      <c r="A603" t="s">
        <v>5804</v>
      </c>
      <c r="B603">
        <v>448</v>
      </c>
      <c r="C603" t="s">
        <v>9332</v>
      </c>
      <c r="D603" t="s">
        <v>678</v>
      </c>
      <c r="E603" t="s">
        <v>595</v>
      </c>
      <c r="F603" t="s">
        <v>596</v>
      </c>
      <c r="G603" t="s">
        <v>549</v>
      </c>
      <c r="H603" t="s">
        <v>10222</v>
      </c>
      <c r="I603">
        <v>780692</v>
      </c>
      <c r="J603" t="s">
        <v>1122</v>
      </c>
      <c r="K603" t="s">
        <v>1123</v>
      </c>
      <c r="L603" t="s">
        <v>4622</v>
      </c>
      <c r="M603" t="s">
        <v>10223</v>
      </c>
      <c r="N603">
        <v>45000</v>
      </c>
      <c r="O603" t="s">
        <v>9889</v>
      </c>
      <c r="P603" t="s">
        <v>9890</v>
      </c>
      <c r="Q603" t="s">
        <v>10224</v>
      </c>
      <c r="R603">
        <v>1207011672</v>
      </c>
      <c r="S603" t="s">
        <v>13394</v>
      </c>
      <c r="T603"/>
      <c r="V603" s="14">
        <v>46209</v>
      </c>
      <c r="W603" t="s">
        <v>5812</v>
      </c>
      <c r="X603" s="31">
        <v>46209.625567129631</v>
      </c>
      <c r="AN603" s="14">
        <v>46209</v>
      </c>
      <c r="AO603" t="s">
        <v>1120</v>
      </c>
      <c r="AP603" s="31">
        <v>46209.66138888889</v>
      </c>
      <c r="AT603" s="31">
        <v>46209.66138888889</v>
      </c>
      <c r="AU603" s="14">
        <v>46209</v>
      </c>
      <c r="AV603" t="s">
        <v>1120</v>
      </c>
      <c r="AW603" t="s">
        <v>596</v>
      </c>
      <c r="AX603" t="s">
        <v>678</v>
      </c>
      <c r="AY603" s="14">
        <v>46209</v>
      </c>
      <c r="AZ603" t="s">
        <v>1120</v>
      </c>
      <c r="BA603" s="31">
        <v>46209.668321759258</v>
      </c>
      <c r="BB603" s="14">
        <v>46209</v>
      </c>
      <c r="BC603" t="s">
        <v>933</v>
      </c>
      <c r="BD603" s="31">
        <v>46209.672233796293</v>
      </c>
      <c r="BE603" s="14">
        <v>46209</v>
      </c>
      <c r="BF603" t="s">
        <v>4633</v>
      </c>
      <c r="BG603" s="31">
        <v>46209.698379629626</v>
      </c>
      <c r="BH603" s="14">
        <v>46209</v>
      </c>
      <c r="BI603" t="s">
        <v>994</v>
      </c>
      <c r="BJ603" s="31">
        <v>46209.737071759257</v>
      </c>
      <c r="BK603" s="14">
        <v>46209</v>
      </c>
      <c r="BL603" t="s">
        <v>994</v>
      </c>
      <c r="BM603" s="31">
        <v>46209.73715277778</v>
      </c>
      <c r="BZ603" s="14">
        <v>46209</v>
      </c>
      <c r="CA603" t="s">
        <v>994</v>
      </c>
      <c r="CB603" s="31">
        <v>46209.758055555554</v>
      </c>
      <c r="CC603" s="14">
        <v>46209</v>
      </c>
      <c r="CD603" t="s">
        <v>995</v>
      </c>
      <c r="CE603" s="31">
        <v>46209.765752314815</v>
      </c>
      <c r="CI603" s="14">
        <v>46209</v>
      </c>
      <c r="CJ603" t="s">
        <v>1121</v>
      </c>
      <c r="CK603" s="31">
        <v>46209.811898148146</v>
      </c>
      <c r="CP603" t="str">
        <f>VLOOKUP(A603,Sheet1!$A$2:$E$221,2,0)</f>
        <v>East Zone</v>
      </c>
    </row>
    <row r="604" spans="1:94" x14ac:dyDescent="0.35">
      <c r="A604" t="s">
        <v>5828</v>
      </c>
      <c r="B604">
        <v>442</v>
      </c>
      <c r="C604" t="s">
        <v>9332</v>
      </c>
      <c r="D604" t="s">
        <v>678</v>
      </c>
      <c r="E604" t="s">
        <v>381</v>
      </c>
      <c r="F604" t="s">
        <v>382</v>
      </c>
      <c r="G604" t="s">
        <v>135</v>
      </c>
      <c r="H604" t="s">
        <v>9352</v>
      </c>
      <c r="I604">
        <v>214984</v>
      </c>
      <c r="J604" t="s">
        <v>121</v>
      </c>
      <c r="K604" t="s">
        <v>5830</v>
      </c>
      <c r="L604" t="s">
        <v>4622</v>
      </c>
      <c r="M604" t="s">
        <v>9353</v>
      </c>
      <c r="N604">
        <v>90000</v>
      </c>
      <c r="O604" t="s">
        <v>1032</v>
      </c>
      <c r="P604" t="s">
        <v>1033</v>
      </c>
      <c r="Q604" t="s">
        <v>9354</v>
      </c>
      <c r="R604">
        <v>5592207799</v>
      </c>
      <c r="S604" t="s">
        <v>13394</v>
      </c>
      <c r="T604"/>
      <c r="V604" s="14">
        <v>46203</v>
      </c>
      <c r="W604" t="s">
        <v>5833</v>
      </c>
      <c r="X604" s="31">
        <v>46203.439930555556</v>
      </c>
      <c r="AN604" s="14">
        <v>46203</v>
      </c>
      <c r="AO604" t="s">
        <v>1126</v>
      </c>
      <c r="AP604" s="31">
        <v>46203.741423611114</v>
      </c>
      <c r="AT604" s="31">
        <v>46203.741423611114</v>
      </c>
      <c r="AU604" s="14">
        <v>46203</v>
      </c>
      <c r="AV604" t="s">
        <v>1126</v>
      </c>
      <c r="AW604" t="s">
        <v>382</v>
      </c>
      <c r="AX604" t="s">
        <v>678</v>
      </c>
      <c r="AY604" s="14">
        <v>46205</v>
      </c>
      <c r="AZ604" t="s">
        <v>1126</v>
      </c>
      <c r="BA604" s="31">
        <v>46205.394456018519</v>
      </c>
      <c r="BB604" s="14">
        <v>46205</v>
      </c>
      <c r="BC604" t="s">
        <v>933</v>
      </c>
      <c r="BD604" s="31">
        <v>46205.408136574071</v>
      </c>
      <c r="BE604" s="14">
        <v>46205</v>
      </c>
      <c r="BF604" t="s">
        <v>4669</v>
      </c>
      <c r="BG604" s="31">
        <v>46205.460358796299</v>
      </c>
      <c r="BH604" s="14">
        <v>46205</v>
      </c>
      <c r="BI604" t="s">
        <v>1028</v>
      </c>
      <c r="BJ604" s="31">
        <v>46205.507673611108</v>
      </c>
      <c r="BK604" s="14">
        <v>46205</v>
      </c>
      <c r="BL604" t="s">
        <v>1028</v>
      </c>
      <c r="BM604" s="31">
        <v>46205.50849537037</v>
      </c>
      <c r="BZ604" s="14">
        <v>46205</v>
      </c>
      <c r="CA604" t="s">
        <v>1028</v>
      </c>
      <c r="CB604" s="31">
        <v>46205.515729166669</v>
      </c>
      <c r="CC604" s="14">
        <v>46205</v>
      </c>
      <c r="CD604" t="s">
        <v>944</v>
      </c>
      <c r="CE604" s="31">
        <v>46205.529513888891</v>
      </c>
      <c r="CI604" s="14">
        <v>46205</v>
      </c>
      <c r="CJ604" t="s">
        <v>1127</v>
      </c>
      <c r="CK604" s="31">
        <v>46205.625486111108</v>
      </c>
      <c r="CP604" t="str">
        <f>VLOOKUP(A604,Sheet1!$A$2:$E$221,2,0)</f>
        <v>East Zone</v>
      </c>
    </row>
    <row r="605" spans="1:94" x14ac:dyDescent="0.35">
      <c r="A605" t="s">
        <v>5828</v>
      </c>
      <c r="B605">
        <v>442</v>
      </c>
      <c r="C605" t="s">
        <v>9332</v>
      </c>
      <c r="D605" t="s">
        <v>678</v>
      </c>
      <c r="E605" t="s">
        <v>381</v>
      </c>
      <c r="F605" t="s">
        <v>382</v>
      </c>
      <c r="G605" t="s">
        <v>135</v>
      </c>
      <c r="H605" t="s">
        <v>5829</v>
      </c>
      <c r="I605">
        <v>289608</v>
      </c>
      <c r="J605" t="s">
        <v>121</v>
      </c>
      <c r="K605" t="s">
        <v>5830</v>
      </c>
      <c r="L605" t="s">
        <v>4622</v>
      </c>
      <c r="M605" t="s">
        <v>5831</v>
      </c>
      <c r="N605">
        <v>45000</v>
      </c>
      <c r="O605" t="s">
        <v>1036</v>
      </c>
      <c r="P605" t="s">
        <v>1037</v>
      </c>
      <c r="Q605" t="s">
        <v>5832</v>
      </c>
      <c r="R605">
        <v>5666668080</v>
      </c>
      <c r="S605" t="s">
        <v>13394</v>
      </c>
      <c r="T605"/>
      <c r="V605" s="14">
        <v>46206</v>
      </c>
      <c r="W605" t="s">
        <v>5833</v>
      </c>
      <c r="X605" s="31">
        <v>46206.563842592594</v>
      </c>
      <c r="AN605" s="14">
        <v>46206</v>
      </c>
      <c r="AO605" t="s">
        <v>1126</v>
      </c>
      <c r="AP605" s="31">
        <v>46206.619085648148</v>
      </c>
      <c r="AT605" s="31">
        <v>46206.619085648148</v>
      </c>
      <c r="AU605" s="14">
        <v>46206</v>
      </c>
      <c r="AV605" t="s">
        <v>1126</v>
      </c>
      <c r="AW605" t="s">
        <v>382</v>
      </c>
      <c r="AX605" t="s">
        <v>678</v>
      </c>
      <c r="AY605" s="14">
        <v>46206</v>
      </c>
      <c r="AZ605" t="s">
        <v>1126</v>
      </c>
      <c r="BA605" s="31">
        <v>46206.632708333331</v>
      </c>
      <c r="BB605" s="14">
        <v>46206</v>
      </c>
      <c r="BC605" t="s">
        <v>933</v>
      </c>
      <c r="BD605" s="31">
        <v>46206.637384259258</v>
      </c>
      <c r="BE605" s="14">
        <v>46206</v>
      </c>
      <c r="BF605" t="s">
        <v>4669</v>
      </c>
      <c r="BG605" s="31">
        <v>46206.679907407408</v>
      </c>
      <c r="BH605" s="14">
        <v>46206</v>
      </c>
      <c r="BI605" t="s">
        <v>943</v>
      </c>
      <c r="BJ605" s="31">
        <v>46206.691655092596</v>
      </c>
      <c r="BK605" s="14">
        <v>46206</v>
      </c>
      <c r="BL605" t="s">
        <v>943</v>
      </c>
      <c r="BM605" s="31">
        <v>46206.69903935185</v>
      </c>
      <c r="BZ605" s="14">
        <v>46206</v>
      </c>
      <c r="CA605" t="s">
        <v>943</v>
      </c>
      <c r="CB605" s="31">
        <v>46206.708148148151</v>
      </c>
      <c r="CC605" s="14">
        <v>46206</v>
      </c>
      <c r="CD605" t="s">
        <v>944</v>
      </c>
      <c r="CE605" s="31">
        <v>46206.724224537036</v>
      </c>
      <c r="CI605" s="14">
        <v>46207</v>
      </c>
      <c r="CJ605" t="s">
        <v>1127</v>
      </c>
      <c r="CK605" s="31">
        <v>46207.52921296296</v>
      </c>
      <c r="CP605" t="str">
        <f>VLOOKUP(A605,Sheet1!$A$2:$E$221,2,0)</f>
        <v>East Zone</v>
      </c>
    </row>
    <row r="606" spans="1:94" x14ac:dyDescent="0.35">
      <c r="A606" t="s">
        <v>5828</v>
      </c>
      <c r="B606">
        <v>442</v>
      </c>
      <c r="C606" t="s">
        <v>9332</v>
      </c>
      <c r="D606" t="s">
        <v>678</v>
      </c>
      <c r="E606" t="s">
        <v>381</v>
      </c>
      <c r="F606" t="s">
        <v>382</v>
      </c>
      <c r="G606" t="s">
        <v>135</v>
      </c>
      <c r="H606" t="s">
        <v>5834</v>
      </c>
      <c r="I606">
        <v>291695</v>
      </c>
      <c r="J606" t="s">
        <v>1010</v>
      </c>
      <c r="K606" t="s">
        <v>1128</v>
      </c>
      <c r="L606" t="s">
        <v>4622</v>
      </c>
      <c r="M606" t="s">
        <v>5835</v>
      </c>
      <c r="N606">
        <v>55000</v>
      </c>
      <c r="O606" t="s">
        <v>5836</v>
      </c>
      <c r="P606" t="s">
        <v>5837</v>
      </c>
      <c r="Q606" t="s">
        <v>5838</v>
      </c>
      <c r="R606">
        <v>3583173509</v>
      </c>
      <c r="S606" t="s">
        <v>13394</v>
      </c>
      <c r="T606"/>
      <c r="V606" s="14">
        <v>46206</v>
      </c>
      <c r="W606" t="s">
        <v>1127</v>
      </c>
      <c r="X606" s="31">
        <v>46206.472708333335</v>
      </c>
      <c r="AN606" s="14">
        <v>46206</v>
      </c>
      <c r="AO606" t="s">
        <v>1126</v>
      </c>
      <c r="AP606" s="31">
        <v>46206.49659722222</v>
      </c>
      <c r="AT606" s="31">
        <v>46206.49659722222</v>
      </c>
      <c r="AU606" s="14">
        <v>46206</v>
      </c>
      <c r="AV606" t="s">
        <v>1126</v>
      </c>
      <c r="AW606" t="s">
        <v>382</v>
      </c>
      <c r="AX606" t="s">
        <v>678</v>
      </c>
      <c r="AY606" s="14">
        <v>46206</v>
      </c>
      <c r="AZ606" t="s">
        <v>1126</v>
      </c>
      <c r="BA606" s="31">
        <v>46206.497002314813</v>
      </c>
      <c r="BB606" s="14">
        <v>46206</v>
      </c>
      <c r="BC606" t="s">
        <v>933</v>
      </c>
      <c r="BD606" s="31">
        <v>46206.505428240744</v>
      </c>
      <c r="BE606" s="14">
        <v>46206</v>
      </c>
      <c r="BF606" t="s">
        <v>4640</v>
      </c>
      <c r="BG606" s="31">
        <v>46206.508900462963</v>
      </c>
      <c r="BH606" s="14">
        <v>46206</v>
      </c>
      <c r="BI606" t="s">
        <v>943</v>
      </c>
      <c r="BJ606" s="31">
        <v>46206.518703703703</v>
      </c>
      <c r="BK606" s="14">
        <v>46206</v>
      </c>
      <c r="BL606" t="s">
        <v>943</v>
      </c>
      <c r="BM606" s="31">
        <v>46206.534745370373</v>
      </c>
      <c r="BZ606" s="14">
        <v>46206</v>
      </c>
      <c r="CA606" t="s">
        <v>943</v>
      </c>
      <c r="CB606" s="31">
        <v>46206.538425925923</v>
      </c>
      <c r="CC606" s="14">
        <v>46206</v>
      </c>
      <c r="CD606" t="s">
        <v>938</v>
      </c>
      <c r="CE606" s="31">
        <v>46206.56726851852</v>
      </c>
      <c r="CI606" s="14">
        <v>46206</v>
      </c>
      <c r="CJ606" t="s">
        <v>1127</v>
      </c>
      <c r="CK606" s="31">
        <v>46206.640092592592</v>
      </c>
      <c r="CP606" t="str">
        <f>VLOOKUP(A606,Sheet1!$A$2:$E$221,2,0)</f>
        <v>East Zone</v>
      </c>
    </row>
    <row r="607" spans="1:94" x14ac:dyDescent="0.35">
      <c r="A607" t="s">
        <v>5828</v>
      </c>
      <c r="B607">
        <v>442</v>
      </c>
      <c r="C607" t="s">
        <v>9332</v>
      </c>
      <c r="D607" t="s">
        <v>678</v>
      </c>
      <c r="E607" t="s">
        <v>381</v>
      </c>
      <c r="F607" t="s">
        <v>382</v>
      </c>
      <c r="G607" t="s">
        <v>135</v>
      </c>
      <c r="H607" t="s">
        <v>12155</v>
      </c>
      <c r="I607">
        <v>395247</v>
      </c>
      <c r="J607" t="s">
        <v>121</v>
      </c>
      <c r="K607" t="s">
        <v>5830</v>
      </c>
      <c r="L607" t="s">
        <v>4622</v>
      </c>
      <c r="M607" t="s">
        <v>12156</v>
      </c>
      <c r="Q607" t="s">
        <v>4792</v>
      </c>
      <c r="R607">
        <v>9529035684</v>
      </c>
      <c r="S607" t="s">
        <v>683</v>
      </c>
      <c r="T607" t="s">
        <v>13337</v>
      </c>
      <c r="U607" s="1">
        <v>46210</v>
      </c>
      <c r="V607" s="14">
        <v>46206</v>
      </c>
      <c r="W607" t="s">
        <v>5833</v>
      </c>
      <c r="X607" s="31">
        <v>46206.63722222222</v>
      </c>
      <c r="AN607" s="14">
        <v>46210</v>
      </c>
      <c r="AO607" t="s">
        <v>1127</v>
      </c>
      <c r="AP607" s="31">
        <v>46210.653402777774</v>
      </c>
      <c r="AT607" s="31">
        <v>46210.653402777774</v>
      </c>
      <c r="AU607" s="14">
        <v>46210</v>
      </c>
      <c r="AV607" t="s">
        <v>1127</v>
      </c>
      <c r="AW607" t="s">
        <v>10226</v>
      </c>
      <c r="AX607" t="s">
        <v>677</v>
      </c>
      <c r="AY607" s="14">
        <v>46210</v>
      </c>
      <c r="AZ607" t="s">
        <v>1127</v>
      </c>
      <c r="BA607" s="31">
        <v>46210.653831018521</v>
      </c>
      <c r="BB607" s="14">
        <v>46210</v>
      </c>
      <c r="BC607" t="s">
        <v>933</v>
      </c>
      <c r="BD607" s="31">
        <v>46210.662326388891</v>
      </c>
      <c r="BE607" s="14">
        <v>46210</v>
      </c>
      <c r="BF607" t="s">
        <v>4788</v>
      </c>
      <c r="BG607" s="31">
        <v>46210.689641203702</v>
      </c>
      <c r="BH607" s="14">
        <v>46210</v>
      </c>
      <c r="BI607" t="s">
        <v>1028</v>
      </c>
      <c r="BJ607" s="31">
        <v>46210.757222222222</v>
      </c>
      <c r="BN607" s="14">
        <v>46210</v>
      </c>
      <c r="BO607" t="s">
        <v>1028</v>
      </c>
      <c r="BP607" s="31">
        <v>46210.757395833331</v>
      </c>
      <c r="CP607" t="str">
        <f>VLOOKUP(A607,Sheet1!$A$2:$E$221,2,0)</f>
        <v>East Zone</v>
      </c>
    </row>
    <row r="608" spans="1:94" x14ac:dyDescent="0.35">
      <c r="A608" t="s">
        <v>5828</v>
      </c>
      <c r="B608">
        <v>442</v>
      </c>
      <c r="C608" t="s">
        <v>9332</v>
      </c>
      <c r="D608" t="s">
        <v>678</v>
      </c>
      <c r="E608" t="s">
        <v>381</v>
      </c>
      <c r="F608" t="s">
        <v>382</v>
      </c>
      <c r="G608" t="s">
        <v>135</v>
      </c>
      <c r="H608" t="s">
        <v>3861</v>
      </c>
      <c r="I608">
        <v>395396</v>
      </c>
      <c r="J608" t="s">
        <v>3863</v>
      </c>
      <c r="K608" t="s">
        <v>3864</v>
      </c>
      <c r="L608" t="s">
        <v>4622</v>
      </c>
      <c r="M608" t="s">
        <v>10225</v>
      </c>
      <c r="N608">
        <v>70000</v>
      </c>
      <c r="O608" t="s">
        <v>1029</v>
      </c>
      <c r="P608" t="s">
        <v>1030</v>
      </c>
      <c r="Q608" t="s">
        <v>5841</v>
      </c>
      <c r="R608">
        <v>2854283079</v>
      </c>
      <c r="S608" t="s">
        <v>13394</v>
      </c>
      <c r="T608"/>
      <c r="V608" s="14">
        <v>46209</v>
      </c>
      <c r="W608" t="s">
        <v>5840</v>
      </c>
      <c r="X608" s="31">
        <v>46209.399456018517</v>
      </c>
      <c r="AN608" s="14">
        <v>46209</v>
      </c>
      <c r="AO608" t="s">
        <v>1127</v>
      </c>
      <c r="AP608" s="31">
        <v>46209.428738425922</v>
      </c>
      <c r="AT608" s="31">
        <v>46209.428738425922</v>
      </c>
      <c r="AU608" s="14">
        <v>46209</v>
      </c>
      <c r="AV608" t="s">
        <v>1127</v>
      </c>
      <c r="AW608" t="s">
        <v>10226</v>
      </c>
      <c r="AX608" t="s">
        <v>677</v>
      </c>
      <c r="AY608" s="14">
        <v>46209</v>
      </c>
      <c r="AZ608" t="s">
        <v>1127</v>
      </c>
      <c r="BA608" s="31">
        <v>46209.457060185188</v>
      </c>
      <c r="BB608" s="14">
        <v>46209</v>
      </c>
      <c r="BC608" t="s">
        <v>933</v>
      </c>
      <c r="BD608" s="31">
        <v>46209.467777777776</v>
      </c>
      <c r="BE608" s="14">
        <v>46209</v>
      </c>
      <c r="BF608" t="s">
        <v>4643</v>
      </c>
      <c r="BG608" s="31">
        <v>46209.638518518521</v>
      </c>
      <c r="BH608" s="14">
        <v>46209</v>
      </c>
      <c r="BI608" t="s">
        <v>943</v>
      </c>
      <c r="BJ608" s="31">
        <v>46209.649224537039</v>
      </c>
      <c r="BK608" s="14">
        <v>46209</v>
      </c>
      <c r="BL608" t="s">
        <v>943</v>
      </c>
      <c r="BM608" s="31">
        <v>46209.660324074073</v>
      </c>
      <c r="BZ608" s="14">
        <v>46209</v>
      </c>
      <c r="CA608" t="s">
        <v>943</v>
      </c>
      <c r="CB608" s="31">
        <v>46209.664780092593</v>
      </c>
      <c r="CC608" s="14">
        <v>46210</v>
      </c>
      <c r="CD608" t="s">
        <v>944</v>
      </c>
      <c r="CE608" s="31">
        <v>46210.709861111114</v>
      </c>
      <c r="CI608" s="14">
        <v>46210</v>
      </c>
      <c r="CJ608" t="s">
        <v>1127</v>
      </c>
      <c r="CK608" s="31">
        <v>46210.74077546296</v>
      </c>
      <c r="CP608" t="str">
        <f>VLOOKUP(A608,Sheet1!$A$2:$E$221,2,0)</f>
        <v>East Zone</v>
      </c>
    </row>
    <row r="609" spans="1:94" x14ac:dyDescent="0.35">
      <c r="A609" t="s">
        <v>5828</v>
      </c>
      <c r="B609">
        <v>442</v>
      </c>
      <c r="C609" t="s">
        <v>9332</v>
      </c>
      <c r="D609" t="s">
        <v>678</v>
      </c>
      <c r="E609" t="s">
        <v>381</v>
      </c>
      <c r="F609" t="s">
        <v>382</v>
      </c>
      <c r="G609" t="s">
        <v>135</v>
      </c>
      <c r="H609" t="s">
        <v>3861</v>
      </c>
      <c r="I609">
        <v>395396</v>
      </c>
      <c r="J609" t="s">
        <v>3863</v>
      </c>
      <c r="K609" t="s">
        <v>3864</v>
      </c>
      <c r="L609" t="s">
        <v>4622</v>
      </c>
      <c r="M609" t="s">
        <v>5839</v>
      </c>
      <c r="N609">
        <v>77000</v>
      </c>
      <c r="O609" t="s">
        <v>1124</v>
      </c>
      <c r="P609" t="s">
        <v>1125</v>
      </c>
      <c r="Q609" t="s">
        <v>3862</v>
      </c>
      <c r="R609">
        <v>7807842461</v>
      </c>
      <c r="S609" t="s">
        <v>13394</v>
      </c>
      <c r="T609"/>
      <c r="V609" s="14">
        <v>46204</v>
      </c>
      <c r="W609" t="s">
        <v>5840</v>
      </c>
      <c r="X609" s="31">
        <v>46204.57439814815</v>
      </c>
      <c r="AB609" s="14">
        <v>46204</v>
      </c>
      <c r="AC609" t="s">
        <v>5840</v>
      </c>
      <c r="AD609" s="31">
        <v>46204.60837962963</v>
      </c>
      <c r="AN609" s="14">
        <v>46204</v>
      </c>
      <c r="AO609" t="s">
        <v>1126</v>
      </c>
      <c r="AP609" s="31">
        <v>46204.645104166666</v>
      </c>
      <c r="AT609" s="31">
        <v>46204.645104166666</v>
      </c>
      <c r="AU609" s="14">
        <v>46204</v>
      </c>
      <c r="AV609" t="s">
        <v>1126</v>
      </c>
      <c r="AW609" t="s">
        <v>382</v>
      </c>
      <c r="AX609" t="s">
        <v>678</v>
      </c>
      <c r="AY609" s="14">
        <v>46204</v>
      </c>
      <c r="AZ609" t="s">
        <v>1126</v>
      </c>
      <c r="BA609" s="31">
        <v>46204.6562962963</v>
      </c>
      <c r="BB609" s="14">
        <v>46204</v>
      </c>
      <c r="BC609" t="s">
        <v>933</v>
      </c>
      <c r="BD609" s="31">
        <v>46204.671238425923</v>
      </c>
      <c r="BE609" s="14">
        <v>46204</v>
      </c>
      <c r="BF609" t="s">
        <v>4716</v>
      </c>
      <c r="BG609" s="31">
        <v>46204.680798611109</v>
      </c>
      <c r="BH609" s="14">
        <v>46204</v>
      </c>
      <c r="BI609" t="s">
        <v>943</v>
      </c>
      <c r="BJ609" s="31">
        <v>46204.697731481479</v>
      </c>
      <c r="BK609" s="14">
        <v>46204</v>
      </c>
      <c r="BL609" t="s">
        <v>943</v>
      </c>
      <c r="BM609" s="31">
        <v>46204.70853009259</v>
      </c>
      <c r="BZ609" s="14">
        <v>46204</v>
      </c>
      <c r="CA609" t="s">
        <v>943</v>
      </c>
      <c r="CB609" s="31">
        <v>46204.712777777779</v>
      </c>
      <c r="CC609" s="14">
        <v>46204</v>
      </c>
      <c r="CD609" t="s">
        <v>944</v>
      </c>
      <c r="CE609" s="31">
        <v>46204.72556712963</v>
      </c>
      <c r="CI609" s="14">
        <v>46204</v>
      </c>
      <c r="CJ609" t="s">
        <v>1127</v>
      </c>
      <c r="CK609" s="31">
        <v>46204.745162037034</v>
      </c>
      <c r="CP609" t="str">
        <f>VLOOKUP(A609,Sheet1!$A$2:$E$221,2,0)</f>
        <v>East Zone</v>
      </c>
    </row>
    <row r="610" spans="1:94" x14ac:dyDescent="0.35">
      <c r="A610" t="s">
        <v>5828</v>
      </c>
      <c r="B610">
        <v>442</v>
      </c>
      <c r="C610" t="s">
        <v>9332</v>
      </c>
      <c r="D610" t="s">
        <v>678</v>
      </c>
      <c r="E610" t="s">
        <v>381</v>
      </c>
      <c r="F610" t="s">
        <v>382</v>
      </c>
      <c r="G610" t="s">
        <v>135</v>
      </c>
      <c r="H610" t="s">
        <v>5842</v>
      </c>
      <c r="I610">
        <v>551692</v>
      </c>
      <c r="J610" t="s">
        <v>1010</v>
      </c>
      <c r="K610" t="s">
        <v>1128</v>
      </c>
      <c r="L610" t="s">
        <v>4622</v>
      </c>
      <c r="M610" t="s">
        <v>5843</v>
      </c>
      <c r="N610">
        <v>45000</v>
      </c>
      <c r="O610" t="s">
        <v>1036</v>
      </c>
      <c r="P610" t="s">
        <v>1037</v>
      </c>
      <c r="Q610" t="s">
        <v>5844</v>
      </c>
      <c r="R610">
        <v>8810614477</v>
      </c>
      <c r="S610" t="s">
        <v>13394</v>
      </c>
      <c r="T610"/>
      <c r="V610" s="14">
        <v>46204</v>
      </c>
      <c r="W610" t="s">
        <v>1127</v>
      </c>
      <c r="X610" s="31">
        <v>46204.526238425926</v>
      </c>
      <c r="AN610" s="14">
        <v>46204</v>
      </c>
      <c r="AO610" t="s">
        <v>1126</v>
      </c>
      <c r="AP610" s="31">
        <v>46204.554548611108</v>
      </c>
      <c r="AT610" s="31">
        <v>46204.554548611108</v>
      </c>
      <c r="AU610" s="14">
        <v>46204</v>
      </c>
      <c r="AV610" t="s">
        <v>1126</v>
      </c>
      <c r="AW610" t="s">
        <v>382</v>
      </c>
      <c r="AX610" t="s">
        <v>678</v>
      </c>
      <c r="AY610" s="14">
        <v>46204</v>
      </c>
      <c r="AZ610" t="s">
        <v>1126</v>
      </c>
      <c r="BA610" s="31">
        <v>46204.564317129632</v>
      </c>
      <c r="BB610" s="14">
        <v>46204</v>
      </c>
      <c r="BC610" t="s">
        <v>933</v>
      </c>
      <c r="BD610" s="31">
        <v>46204.570706018516</v>
      </c>
      <c r="BE610" s="14">
        <v>46204</v>
      </c>
      <c r="BF610" t="s">
        <v>4663</v>
      </c>
      <c r="BG610" s="31">
        <v>46204.622083333335</v>
      </c>
      <c r="BH610" s="14">
        <v>46204</v>
      </c>
      <c r="BI610" t="s">
        <v>943</v>
      </c>
      <c r="BJ610" s="31">
        <v>46204.654548611114</v>
      </c>
      <c r="BK610" s="14">
        <v>46204</v>
      </c>
      <c r="BL610" t="s">
        <v>943</v>
      </c>
      <c r="BM610" s="31">
        <v>46204.65861111111</v>
      </c>
      <c r="BZ610" s="14">
        <v>46204</v>
      </c>
      <c r="CA610" t="s">
        <v>943</v>
      </c>
      <c r="CB610" s="31">
        <v>46204.66511574074</v>
      </c>
      <c r="CC610" s="14">
        <v>46204</v>
      </c>
      <c r="CD610" t="s">
        <v>938</v>
      </c>
      <c r="CE610" s="31">
        <v>46204.670023148145</v>
      </c>
      <c r="CI610" s="14">
        <v>46204</v>
      </c>
      <c r="CJ610" t="s">
        <v>1127</v>
      </c>
      <c r="CK610" s="31">
        <v>46204.733831018515</v>
      </c>
      <c r="CP610" t="str">
        <f>VLOOKUP(A610,Sheet1!$A$2:$E$221,2,0)</f>
        <v>East Zone</v>
      </c>
    </row>
    <row r="611" spans="1:94" x14ac:dyDescent="0.35">
      <c r="A611" t="s">
        <v>5845</v>
      </c>
      <c r="B611">
        <v>424</v>
      </c>
      <c r="C611" t="s">
        <v>9332</v>
      </c>
      <c r="D611" t="s">
        <v>678</v>
      </c>
      <c r="E611" t="s">
        <v>383</v>
      </c>
      <c r="F611" t="s">
        <v>384</v>
      </c>
      <c r="G611" t="s">
        <v>352</v>
      </c>
      <c r="H611" t="s">
        <v>4029</v>
      </c>
      <c r="I611">
        <v>171761</v>
      </c>
      <c r="J611" t="s">
        <v>4025</v>
      </c>
      <c r="K611" t="s">
        <v>5846</v>
      </c>
      <c r="L611" t="s">
        <v>4622</v>
      </c>
      <c r="M611" t="s">
        <v>5847</v>
      </c>
      <c r="N611">
        <v>70000</v>
      </c>
      <c r="O611" t="s">
        <v>958</v>
      </c>
      <c r="P611" t="s">
        <v>959</v>
      </c>
      <c r="Q611" t="s">
        <v>4030</v>
      </c>
      <c r="R611">
        <v>1574555955</v>
      </c>
      <c r="S611" t="s">
        <v>13394</v>
      </c>
      <c r="T611"/>
      <c r="V611" s="14">
        <v>46205</v>
      </c>
      <c r="W611" t="s">
        <v>5848</v>
      </c>
      <c r="X611" s="31">
        <v>46205.4455787037</v>
      </c>
      <c r="AN611" s="14">
        <v>46205</v>
      </c>
      <c r="AO611" t="s">
        <v>5849</v>
      </c>
      <c r="AP611" s="31">
        <v>46205.476354166669</v>
      </c>
      <c r="AT611" s="31">
        <v>46205.476354166669</v>
      </c>
      <c r="AU611" s="14">
        <v>46205</v>
      </c>
      <c r="AV611" t="s">
        <v>5849</v>
      </c>
      <c r="AW611" t="s">
        <v>5850</v>
      </c>
      <c r="AX611" t="s">
        <v>677</v>
      </c>
      <c r="AY611" s="14">
        <v>46205</v>
      </c>
      <c r="AZ611" t="s">
        <v>5849</v>
      </c>
      <c r="BA611" s="31">
        <v>46205.476851851854</v>
      </c>
      <c r="BB611" s="14">
        <v>46205</v>
      </c>
      <c r="BC611" t="s">
        <v>933</v>
      </c>
      <c r="BD611" s="31">
        <v>46205.481249999997</v>
      </c>
      <c r="BE611" s="14">
        <v>46205</v>
      </c>
      <c r="BF611" t="s">
        <v>4628</v>
      </c>
      <c r="BG611" s="31">
        <v>46205.488298611112</v>
      </c>
      <c r="BH611" s="14">
        <v>46205</v>
      </c>
      <c r="BI611" t="s">
        <v>937</v>
      </c>
      <c r="BJ611" s="31">
        <v>46205.520567129628</v>
      </c>
      <c r="BK611" s="14">
        <v>46205</v>
      </c>
      <c r="BL611" t="s">
        <v>937</v>
      </c>
      <c r="BM611" s="31">
        <v>46205.521817129629</v>
      </c>
      <c r="BZ611" s="14">
        <v>46205</v>
      </c>
      <c r="CA611" t="s">
        <v>937</v>
      </c>
      <c r="CB611" s="31">
        <v>46205.544340277775</v>
      </c>
      <c r="CC611" s="14">
        <v>46205</v>
      </c>
      <c r="CD611" t="s">
        <v>938</v>
      </c>
      <c r="CE611" s="31">
        <v>46205.557245370372</v>
      </c>
      <c r="CI611" s="14">
        <v>46206</v>
      </c>
      <c r="CJ611" t="s">
        <v>5849</v>
      </c>
      <c r="CK611" s="31">
        <v>46206.557627314818</v>
      </c>
      <c r="CP611" t="str">
        <f>VLOOKUP(A611,Sheet1!$A$2:$E$221,2,0)</f>
        <v>East Zone</v>
      </c>
    </row>
    <row r="612" spans="1:94" x14ac:dyDescent="0.35">
      <c r="A612" t="s">
        <v>5845</v>
      </c>
      <c r="B612">
        <v>424</v>
      </c>
      <c r="C612" t="s">
        <v>9332</v>
      </c>
      <c r="D612" t="s">
        <v>678</v>
      </c>
      <c r="E612" t="s">
        <v>383</v>
      </c>
      <c r="F612" t="s">
        <v>384</v>
      </c>
      <c r="G612" t="s">
        <v>352</v>
      </c>
      <c r="H612" t="s">
        <v>5851</v>
      </c>
      <c r="I612">
        <v>183740</v>
      </c>
      <c r="J612" t="s">
        <v>5852</v>
      </c>
      <c r="K612" t="s">
        <v>5853</v>
      </c>
      <c r="L612" t="s">
        <v>4622</v>
      </c>
      <c r="M612" t="s">
        <v>5854</v>
      </c>
      <c r="N612">
        <v>45000</v>
      </c>
      <c r="O612" t="s">
        <v>4630</v>
      </c>
      <c r="P612" t="s">
        <v>4631</v>
      </c>
      <c r="Q612" t="s">
        <v>5667</v>
      </c>
      <c r="R612">
        <v>1024124265</v>
      </c>
      <c r="S612" t="s">
        <v>13394</v>
      </c>
      <c r="T612"/>
      <c r="V612" s="14">
        <v>46205</v>
      </c>
      <c r="W612" t="s">
        <v>5855</v>
      </c>
      <c r="X612" s="31">
        <v>46205.422407407408</v>
      </c>
      <c r="AN612" s="14">
        <v>46205</v>
      </c>
      <c r="AO612" t="s">
        <v>5856</v>
      </c>
      <c r="AP612" s="31">
        <v>46205.484085648146</v>
      </c>
      <c r="AT612" s="31">
        <v>46205.484085648146</v>
      </c>
      <c r="AU612" s="14">
        <v>46205</v>
      </c>
      <c r="AV612" t="s">
        <v>5856</v>
      </c>
      <c r="AW612" t="s">
        <v>384</v>
      </c>
      <c r="AX612" t="s">
        <v>678</v>
      </c>
      <c r="AY612" s="14">
        <v>46205</v>
      </c>
      <c r="AZ612" t="s">
        <v>5849</v>
      </c>
      <c r="BA612" s="31">
        <v>46205.548472222225</v>
      </c>
      <c r="BB612" s="14">
        <v>46205</v>
      </c>
      <c r="BC612" t="s">
        <v>933</v>
      </c>
      <c r="BD612" s="31">
        <v>46205.568969907406</v>
      </c>
      <c r="BE612" s="14">
        <v>46205</v>
      </c>
      <c r="BF612" t="s">
        <v>4663</v>
      </c>
      <c r="BG612" s="31">
        <v>46205.585393518515</v>
      </c>
      <c r="BH612" s="14">
        <v>46205</v>
      </c>
      <c r="BI612" t="s">
        <v>943</v>
      </c>
      <c r="BJ612" s="31">
        <v>46205.627592592595</v>
      </c>
      <c r="BK612" s="14">
        <v>46205</v>
      </c>
      <c r="BL612" t="s">
        <v>943</v>
      </c>
      <c r="BM612" s="31">
        <v>46205.637986111113</v>
      </c>
      <c r="BZ612" s="14">
        <v>46205</v>
      </c>
      <c r="CA612" t="s">
        <v>943</v>
      </c>
      <c r="CB612" s="31">
        <v>46205.649016203701</v>
      </c>
      <c r="CC612" s="14">
        <v>46205</v>
      </c>
      <c r="CD612" t="s">
        <v>944</v>
      </c>
      <c r="CE612" s="31">
        <v>46205.670520833337</v>
      </c>
      <c r="CI612" s="14">
        <v>46205</v>
      </c>
      <c r="CJ612" t="s">
        <v>5849</v>
      </c>
      <c r="CK612" s="31">
        <v>46205.720127314817</v>
      </c>
      <c r="CP612" t="str">
        <f>VLOOKUP(A612,Sheet1!$A$2:$E$221,2,0)</f>
        <v>East Zone</v>
      </c>
    </row>
    <row r="613" spans="1:94" x14ac:dyDescent="0.35">
      <c r="A613" t="s">
        <v>5845</v>
      </c>
      <c r="B613">
        <v>424</v>
      </c>
      <c r="C613" t="s">
        <v>9332</v>
      </c>
      <c r="D613" t="s">
        <v>678</v>
      </c>
      <c r="E613" t="s">
        <v>383</v>
      </c>
      <c r="F613" t="s">
        <v>384</v>
      </c>
      <c r="G613" t="s">
        <v>352</v>
      </c>
      <c r="H613" t="s">
        <v>12157</v>
      </c>
      <c r="I613">
        <v>209956</v>
      </c>
      <c r="J613" t="s">
        <v>1079</v>
      </c>
      <c r="K613" t="s">
        <v>3761</v>
      </c>
      <c r="L613" t="s">
        <v>4622</v>
      </c>
      <c r="M613" t="s">
        <v>12158</v>
      </c>
      <c r="N613">
        <v>90000</v>
      </c>
      <c r="O613" t="s">
        <v>931</v>
      </c>
      <c r="P613" t="s">
        <v>932</v>
      </c>
      <c r="Q613" t="s">
        <v>1072</v>
      </c>
      <c r="R613">
        <v>8793179754</v>
      </c>
      <c r="S613" t="s">
        <v>13394</v>
      </c>
      <c r="T613"/>
      <c r="V613" s="14">
        <v>46210</v>
      </c>
      <c r="W613" t="s">
        <v>5869</v>
      </c>
      <c r="X613" s="31">
        <v>46210.541828703703</v>
      </c>
      <c r="AN613" s="14">
        <v>46210</v>
      </c>
      <c r="AO613" t="s">
        <v>5856</v>
      </c>
      <c r="AP613" s="31">
        <v>46210.566145833334</v>
      </c>
      <c r="AT613" s="31">
        <v>46210.566145833334</v>
      </c>
      <c r="AU613" s="14">
        <v>46210</v>
      </c>
      <c r="AV613" t="s">
        <v>5856</v>
      </c>
      <c r="AW613" t="s">
        <v>384</v>
      </c>
      <c r="AX613" t="s">
        <v>678</v>
      </c>
      <c r="AY613" s="14">
        <v>46210</v>
      </c>
      <c r="AZ613" t="s">
        <v>5856</v>
      </c>
      <c r="BA613" s="31">
        <v>46210.568912037037</v>
      </c>
      <c r="BB613" s="14">
        <v>46210</v>
      </c>
      <c r="BC613" t="s">
        <v>933</v>
      </c>
      <c r="BD613" s="31">
        <v>46210.583773148152</v>
      </c>
      <c r="BE613" s="14">
        <v>46210</v>
      </c>
      <c r="BF613" t="s">
        <v>4965</v>
      </c>
      <c r="BG613" s="31">
        <v>46210.603310185186</v>
      </c>
      <c r="BH613" s="14">
        <v>46210</v>
      </c>
      <c r="BI613" t="s">
        <v>943</v>
      </c>
      <c r="BJ613" s="31">
        <v>46210.67087962963</v>
      </c>
      <c r="BK613" s="14">
        <v>46210</v>
      </c>
      <c r="BL613" t="s">
        <v>937</v>
      </c>
      <c r="BM613" s="31">
        <v>46210.745370370372</v>
      </c>
      <c r="BN613" s="14">
        <v>46210</v>
      </c>
      <c r="BO613" t="s">
        <v>943</v>
      </c>
      <c r="BP613" s="31">
        <v>46210.706967592596</v>
      </c>
      <c r="BZ613" s="14">
        <v>46210</v>
      </c>
      <c r="CA613" t="s">
        <v>937</v>
      </c>
      <c r="CB613" s="31">
        <v>46210.766412037039</v>
      </c>
      <c r="CC613" s="14">
        <v>46210</v>
      </c>
      <c r="CD613" t="s">
        <v>944</v>
      </c>
      <c r="CE613" s="31">
        <v>46210.786921296298</v>
      </c>
      <c r="CI613" s="14">
        <v>46210</v>
      </c>
      <c r="CJ613" t="s">
        <v>5848</v>
      </c>
      <c r="CK613" s="31">
        <v>46210.79760416667</v>
      </c>
      <c r="CP613" t="str">
        <f>VLOOKUP(A613,Sheet1!$A$2:$E$221,2,0)</f>
        <v>East Zone</v>
      </c>
    </row>
    <row r="614" spans="1:94" x14ac:dyDescent="0.35">
      <c r="A614" t="s">
        <v>5845</v>
      </c>
      <c r="B614">
        <v>424</v>
      </c>
      <c r="C614" t="s">
        <v>9332</v>
      </c>
      <c r="D614" t="s">
        <v>678</v>
      </c>
      <c r="E614" t="s">
        <v>383</v>
      </c>
      <c r="F614" t="s">
        <v>384</v>
      </c>
      <c r="G614" t="s">
        <v>352</v>
      </c>
      <c r="H614" t="s">
        <v>5857</v>
      </c>
      <c r="I614">
        <v>275928</v>
      </c>
      <c r="J614" t="s">
        <v>5858</v>
      </c>
      <c r="K614" t="s">
        <v>5859</v>
      </c>
      <c r="L614" t="s">
        <v>4622</v>
      </c>
      <c r="M614" t="s">
        <v>5860</v>
      </c>
      <c r="N614">
        <v>77000</v>
      </c>
      <c r="O614" t="s">
        <v>939</v>
      </c>
      <c r="P614" t="s">
        <v>940</v>
      </c>
      <c r="Q614" t="s">
        <v>4307</v>
      </c>
      <c r="R614">
        <v>1360439392</v>
      </c>
      <c r="S614" t="s">
        <v>13394</v>
      </c>
      <c r="T614"/>
      <c r="V614" s="14">
        <v>46205</v>
      </c>
      <c r="W614" t="s">
        <v>5861</v>
      </c>
      <c r="X614" s="31">
        <v>46205.385462962964</v>
      </c>
      <c r="AN614" s="14">
        <v>46205</v>
      </c>
      <c r="AO614" t="s">
        <v>5856</v>
      </c>
      <c r="AP614" s="31">
        <v>46205.454930555556</v>
      </c>
      <c r="AT614" s="31">
        <v>46205.454930555556</v>
      </c>
      <c r="AU614" s="14">
        <v>46205</v>
      </c>
      <c r="AV614" t="s">
        <v>5856</v>
      </c>
      <c r="AW614" t="s">
        <v>384</v>
      </c>
      <c r="AX614" t="s">
        <v>678</v>
      </c>
      <c r="AY614" s="14">
        <v>46205</v>
      </c>
      <c r="AZ614" t="s">
        <v>5856</v>
      </c>
      <c r="BA614" s="31">
        <v>46205.455370370371</v>
      </c>
      <c r="BB614" s="14">
        <v>46205</v>
      </c>
      <c r="BC614" t="s">
        <v>933</v>
      </c>
      <c r="BD614" s="31">
        <v>46205.462037037039</v>
      </c>
      <c r="BE614" s="14">
        <v>46205</v>
      </c>
      <c r="BF614" t="s">
        <v>4965</v>
      </c>
      <c r="BG614" s="31">
        <v>46205.46670138889</v>
      </c>
      <c r="BH614" s="14">
        <v>46205</v>
      </c>
      <c r="BI614" t="s">
        <v>972</v>
      </c>
      <c r="BJ614" s="31">
        <v>46205.492604166669</v>
      </c>
      <c r="BK614" s="14">
        <v>46206</v>
      </c>
      <c r="BL614" t="s">
        <v>937</v>
      </c>
      <c r="BM614" s="31">
        <v>46206.432511574072</v>
      </c>
      <c r="BN614" s="14">
        <v>46205</v>
      </c>
      <c r="BO614" t="s">
        <v>972</v>
      </c>
      <c r="BP614" s="31">
        <v>46205.502581018518</v>
      </c>
      <c r="BZ614" s="14">
        <v>46206</v>
      </c>
      <c r="CA614" t="s">
        <v>937</v>
      </c>
      <c r="CB614" s="31">
        <v>46206.464861111112</v>
      </c>
      <c r="CC614" s="14">
        <v>46206</v>
      </c>
      <c r="CD614" t="s">
        <v>957</v>
      </c>
      <c r="CE614" s="31">
        <v>46206.480104166665</v>
      </c>
      <c r="CI614" s="14">
        <v>46206</v>
      </c>
      <c r="CJ614" t="s">
        <v>5849</v>
      </c>
      <c r="CK614" s="31">
        <v>46206.572118055556</v>
      </c>
      <c r="CP614" t="str">
        <f>VLOOKUP(A614,Sheet1!$A$2:$E$221,2,0)</f>
        <v>East Zone</v>
      </c>
    </row>
    <row r="615" spans="1:94" x14ac:dyDescent="0.35">
      <c r="A615" t="s">
        <v>5845</v>
      </c>
      <c r="B615">
        <v>424</v>
      </c>
      <c r="C615" t="s">
        <v>9332</v>
      </c>
      <c r="D615" t="s">
        <v>678</v>
      </c>
      <c r="E615" t="s">
        <v>383</v>
      </c>
      <c r="F615" t="s">
        <v>384</v>
      </c>
      <c r="G615" t="s">
        <v>352</v>
      </c>
      <c r="H615" t="s">
        <v>5862</v>
      </c>
      <c r="I615">
        <v>279049</v>
      </c>
      <c r="J615" t="s">
        <v>5858</v>
      </c>
      <c r="K615" t="s">
        <v>5859</v>
      </c>
      <c r="L615" t="s">
        <v>4622</v>
      </c>
      <c r="M615" t="s">
        <v>5863</v>
      </c>
      <c r="N615">
        <v>45000</v>
      </c>
      <c r="O615" t="s">
        <v>4630</v>
      </c>
      <c r="P615" t="s">
        <v>4631</v>
      </c>
      <c r="Q615" t="s">
        <v>5864</v>
      </c>
      <c r="R615">
        <v>8844817500</v>
      </c>
      <c r="S615" t="s">
        <v>13394</v>
      </c>
      <c r="T615"/>
      <c r="V615" s="14">
        <v>46206</v>
      </c>
      <c r="W615" t="s">
        <v>5861</v>
      </c>
      <c r="X615" s="31">
        <v>46206.35355324074</v>
      </c>
      <c r="AN615" s="14">
        <v>46206</v>
      </c>
      <c r="AO615" t="s">
        <v>5856</v>
      </c>
      <c r="AP615" s="31">
        <v>46206.386608796296</v>
      </c>
      <c r="AT615" s="31">
        <v>46206.386608796296</v>
      </c>
      <c r="AU615" s="14">
        <v>46206</v>
      </c>
      <c r="AV615" t="s">
        <v>5856</v>
      </c>
      <c r="AW615" t="s">
        <v>384</v>
      </c>
      <c r="AX615" t="s">
        <v>678</v>
      </c>
      <c r="AY615" s="14">
        <v>46206</v>
      </c>
      <c r="AZ615" t="s">
        <v>5849</v>
      </c>
      <c r="BA615" s="31">
        <v>46206.406944444447</v>
      </c>
      <c r="BB615" s="14">
        <v>46206</v>
      </c>
      <c r="BC615" t="s">
        <v>933</v>
      </c>
      <c r="BD615" s="31">
        <v>46206.432037037041</v>
      </c>
      <c r="BE615" s="14">
        <v>46206</v>
      </c>
      <c r="BF615" t="s">
        <v>4663</v>
      </c>
      <c r="BG615" s="31">
        <v>46206.500208333331</v>
      </c>
      <c r="BH615" s="14">
        <v>46206</v>
      </c>
      <c r="BI615" t="s">
        <v>942</v>
      </c>
      <c r="BJ615" s="31">
        <v>46206.535740740743</v>
      </c>
      <c r="BK615" s="14">
        <v>46206</v>
      </c>
      <c r="BL615" t="s">
        <v>942</v>
      </c>
      <c r="BM615" s="31">
        <v>46206.537708333337</v>
      </c>
      <c r="BZ615" s="14">
        <v>46206</v>
      </c>
      <c r="CA615" t="s">
        <v>942</v>
      </c>
      <c r="CB615" s="31">
        <v>46206.578692129631</v>
      </c>
      <c r="CC615" s="14">
        <v>46206</v>
      </c>
      <c r="CD615" t="s">
        <v>944</v>
      </c>
      <c r="CE615" s="31">
        <v>46206.590729166666</v>
      </c>
      <c r="CI615" s="14">
        <v>46206</v>
      </c>
      <c r="CJ615" t="s">
        <v>5849</v>
      </c>
      <c r="CK615" s="31">
        <v>46206.656342592592</v>
      </c>
      <c r="CP615" t="str">
        <f>VLOOKUP(A615,Sheet1!$A$2:$E$221,2,0)</f>
        <v>East Zone</v>
      </c>
    </row>
    <row r="616" spans="1:94" x14ac:dyDescent="0.35">
      <c r="A616" t="s">
        <v>5845</v>
      </c>
      <c r="B616">
        <v>424</v>
      </c>
      <c r="C616" t="s">
        <v>9332</v>
      </c>
      <c r="D616" t="s">
        <v>678</v>
      </c>
      <c r="E616" t="s">
        <v>383</v>
      </c>
      <c r="F616" t="s">
        <v>384</v>
      </c>
      <c r="G616" t="s">
        <v>352</v>
      </c>
      <c r="H616" t="s">
        <v>5865</v>
      </c>
      <c r="I616">
        <v>299373</v>
      </c>
      <c r="J616" t="s">
        <v>5858</v>
      </c>
      <c r="K616" t="s">
        <v>5859</v>
      </c>
      <c r="L616" t="s">
        <v>4622</v>
      </c>
      <c r="M616" t="s">
        <v>5866</v>
      </c>
      <c r="N616">
        <v>90000</v>
      </c>
      <c r="O616" t="s">
        <v>931</v>
      </c>
      <c r="P616" t="s">
        <v>932</v>
      </c>
      <c r="Q616" t="s">
        <v>5867</v>
      </c>
      <c r="R616">
        <v>5862741083</v>
      </c>
      <c r="S616" t="s">
        <v>13394</v>
      </c>
      <c r="T616"/>
      <c r="V616" s="14">
        <v>46205</v>
      </c>
      <c r="W616" t="s">
        <v>5861</v>
      </c>
      <c r="X616" s="31">
        <v>46205.481354166666</v>
      </c>
      <c r="AN616" s="14">
        <v>46205</v>
      </c>
      <c r="AO616" t="s">
        <v>5856</v>
      </c>
      <c r="AP616" s="31">
        <v>46205.538472222222</v>
      </c>
      <c r="AT616" s="31">
        <v>46205.538472222222</v>
      </c>
      <c r="AU616" s="14">
        <v>46205</v>
      </c>
      <c r="AV616" t="s">
        <v>5856</v>
      </c>
      <c r="AW616" t="s">
        <v>384</v>
      </c>
      <c r="AX616" t="s">
        <v>678</v>
      </c>
      <c r="AY616" s="14">
        <v>46205</v>
      </c>
      <c r="AZ616" t="s">
        <v>5848</v>
      </c>
      <c r="BA616" s="31">
        <v>46205.551215277781</v>
      </c>
      <c r="BB616" s="14">
        <v>46205</v>
      </c>
      <c r="BC616" t="s">
        <v>933</v>
      </c>
      <c r="BD616" s="31">
        <v>46205.569016203706</v>
      </c>
      <c r="BE616" s="14">
        <v>46205</v>
      </c>
      <c r="BF616" t="s">
        <v>4663</v>
      </c>
      <c r="BG616" s="31">
        <v>46205.582141203704</v>
      </c>
      <c r="BH616" s="14">
        <v>46205</v>
      </c>
      <c r="BI616" t="s">
        <v>937</v>
      </c>
      <c r="BJ616" s="31">
        <v>46205.616516203707</v>
      </c>
      <c r="BK616" s="14">
        <v>46205</v>
      </c>
      <c r="BL616" t="s">
        <v>937</v>
      </c>
      <c r="BM616" s="31">
        <v>46205.617812500001</v>
      </c>
      <c r="BZ616" s="14">
        <v>46205</v>
      </c>
      <c r="CA616" t="s">
        <v>937</v>
      </c>
      <c r="CB616" s="31">
        <v>46205.621828703705</v>
      </c>
      <c r="CC616" s="14">
        <v>46205</v>
      </c>
      <c r="CD616" t="s">
        <v>944</v>
      </c>
      <c r="CE616" s="31">
        <v>46205.641979166663</v>
      </c>
      <c r="CI616" s="14">
        <v>46205</v>
      </c>
      <c r="CJ616" t="s">
        <v>5848</v>
      </c>
      <c r="CK616" s="31">
        <v>46205.805659722224</v>
      </c>
      <c r="CP616" t="str">
        <f>VLOOKUP(A616,Sheet1!$A$2:$E$221,2,0)</f>
        <v>East Zone</v>
      </c>
    </row>
    <row r="617" spans="1:94" x14ac:dyDescent="0.35">
      <c r="A617" t="s">
        <v>5845</v>
      </c>
      <c r="B617">
        <v>424</v>
      </c>
      <c r="C617" t="s">
        <v>9332</v>
      </c>
      <c r="D617" t="s">
        <v>678</v>
      </c>
      <c r="E617" t="s">
        <v>383</v>
      </c>
      <c r="F617" t="s">
        <v>384</v>
      </c>
      <c r="G617" t="s">
        <v>352</v>
      </c>
      <c r="H617" t="s">
        <v>10227</v>
      </c>
      <c r="I617">
        <v>305745</v>
      </c>
      <c r="J617" t="s">
        <v>5871</v>
      </c>
      <c r="K617" t="s">
        <v>5872</v>
      </c>
      <c r="L617" t="s">
        <v>4622</v>
      </c>
      <c r="M617" t="s">
        <v>10228</v>
      </c>
      <c r="N617">
        <v>45000</v>
      </c>
      <c r="O617" t="s">
        <v>9889</v>
      </c>
      <c r="P617" t="s">
        <v>9890</v>
      </c>
      <c r="Q617" t="s">
        <v>10229</v>
      </c>
      <c r="R617">
        <v>4769785472</v>
      </c>
      <c r="S617" t="s">
        <v>13394</v>
      </c>
      <c r="T617"/>
      <c r="V617" s="14">
        <v>46209</v>
      </c>
      <c r="W617" t="s">
        <v>5875</v>
      </c>
      <c r="X617" s="31">
        <v>46209.469409722224</v>
      </c>
      <c r="AN617" s="14">
        <v>46209</v>
      </c>
      <c r="AO617" t="s">
        <v>5856</v>
      </c>
      <c r="AP617" s="31">
        <v>46209.548113425924</v>
      </c>
      <c r="AT617" s="31">
        <v>46209.548113425924</v>
      </c>
      <c r="AU617" s="14">
        <v>46209</v>
      </c>
      <c r="AV617" t="s">
        <v>5856</v>
      </c>
      <c r="AW617" t="s">
        <v>384</v>
      </c>
      <c r="AX617" t="s">
        <v>678</v>
      </c>
      <c r="AY617" s="14">
        <v>46209</v>
      </c>
      <c r="AZ617" t="s">
        <v>5856</v>
      </c>
      <c r="BA617" s="31">
        <v>46209.552106481482</v>
      </c>
      <c r="BB617" s="14">
        <v>46209</v>
      </c>
      <c r="BC617" t="s">
        <v>933</v>
      </c>
      <c r="BD617" s="31">
        <v>46209.571423611109</v>
      </c>
      <c r="BE617" s="14">
        <v>46209</v>
      </c>
      <c r="BF617" t="s">
        <v>4657</v>
      </c>
      <c r="BG617" s="31">
        <v>46209.597800925927</v>
      </c>
      <c r="BH617" s="14">
        <v>46209</v>
      </c>
      <c r="BI617" t="s">
        <v>942</v>
      </c>
      <c r="BJ617" s="31">
        <v>46209.610844907409</v>
      </c>
      <c r="BK617" s="14">
        <v>46209</v>
      </c>
      <c r="BL617" t="s">
        <v>942</v>
      </c>
      <c r="BM617" s="31">
        <v>46209.611597222225</v>
      </c>
      <c r="BZ617" s="14">
        <v>46209</v>
      </c>
      <c r="CA617" t="s">
        <v>942</v>
      </c>
      <c r="CB617" s="31">
        <v>46209.62158564815</v>
      </c>
      <c r="CC617" s="14">
        <v>46209</v>
      </c>
      <c r="CD617" t="s">
        <v>957</v>
      </c>
      <c r="CE617" s="31">
        <v>46209.622696759259</v>
      </c>
      <c r="CI617" s="14">
        <v>46209</v>
      </c>
      <c r="CJ617" t="s">
        <v>5849</v>
      </c>
      <c r="CK617" s="31">
        <v>46209.725601851853</v>
      </c>
      <c r="CP617" t="str">
        <f>VLOOKUP(A617,Sheet1!$A$2:$E$221,2,0)</f>
        <v>East Zone</v>
      </c>
    </row>
    <row r="618" spans="1:94" x14ac:dyDescent="0.35">
      <c r="A618" t="s">
        <v>5845</v>
      </c>
      <c r="B618">
        <v>424</v>
      </c>
      <c r="C618" t="s">
        <v>9332</v>
      </c>
      <c r="D618" t="s">
        <v>678</v>
      </c>
      <c r="E618" t="s">
        <v>383</v>
      </c>
      <c r="F618" t="s">
        <v>384</v>
      </c>
      <c r="G618" t="s">
        <v>352</v>
      </c>
      <c r="H618" t="s">
        <v>3759</v>
      </c>
      <c r="I618">
        <v>352340</v>
      </c>
      <c r="J618" t="s">
        <v>1079</v>
      </c>
      <c r="K618" t="s">
        <v>3761</v>
      </c>
      <c r="L618" t="s">
        <v>4622</v>
      </c>
      <c r="M618" t="s">
        <v>5868</v>
      </c>
      <c r="N618">
        <v>90000</v>
      </c>
      <c r="O618" t="s">
        <v>952</v>
      </c>
      <c r="P618" t="s">
        <v>953</v>
      </c>
      <c r="Q618" t="s">
        <v>3760</v>
      </c>
      <c r="R618">
        <v>8717644121</v>
      </c>
      <c r="S618" t="s">
        <v>13394</v>
      </c>
      <c r="T618"/>
      <c r="V618" s="14">
        <v>46204</v>
      </c>
      <c r="W618" t="s">
        <v>5869</v>
      </c>
      <c r="X618" s="31">
        <v>46204.559050925927</v>
      </c>
      <c r="AN618" s="14">
        <v>46204</v>
      </c>
      <c r="AO618" t="s">
        <v>5849</v>
      </c>
      <c r="AP618" s="31">
        <v>46204.581828703704</v>
      </c>
      <c r="AT618" s="31">
        <v>46204.581828703704</v>
      </c>
      <c r="AU618" s="14">
        <v>46204</v>
      </c>
      <c r="AV618" t="s">
        <v>5849</v>
      </c>
      <c r="AW618" t="s">
        <v>5850</v>
      </c>
      <c r="AX618" t="s">
        <v>677</v>
      </c>
      <c r="AY618" s="14">
        <v>46204</v>
      </c>
      <c r="AZ618" t="s">
        <v>5849</v>
      </c>
      <c r="BA618" s="31">
        <v>46204.582384259258</v>
      </c>
      <c r="BB618" s="14">
        <v>46204</v>
      </c>
      <c r="BC618" t="s">
        <v>933</v>
      </c>
      <c r="BD618" s="31">
        <v>46204.587627314817</v>
      </c>
      <c r="BE618" s="14">
        <v>46204</v>
      </c>
      <c r="BF618" t="s">
        <v>4965</v>
      </c>
      <c r="BG618" s="31">
        <v>46204.602071759262</v>
      </c>
      <c r="BH618" s="14">
        <v>46204</v>
      </c>
      <c r="BI618" t="s">
        <v>973</v>
      </c>
      <c r="BJ618" s="31">
        <v>46204.687777777777</v>
      </c>
      <c r="BK618" s="14">
        <v>46204</v>
      </c>
      <c r="BL618" t="s">
        <v>973</v>
      </c>
      <c r="BM618" s="31">
        <v>46204.697187500002</v>
      </c>
      <c r="BZ618" s="14">
        <v>46204</v>
      </c>
      <c r="CA618" t="s">
        <v>973</v>
      </c>
      <c r="CB618" s="31">
        <v>46204.700092592589</v>
      </c>
      <c r="CC618" s="14">
        <v>46204</v>
      </c>
      <c r="CD618" t="s">
        <v>938</v>
      </c>
      <c r="CE618" s="31">
        <v>46204.707187499997</v>
      </c>
      <c r="CI618" s="14">
        <v>46205</v>
      </c>
      <c r="CJ618" t="s">
        <v>5849</v>
      </c>
      <c r="CK618" s="31">
        <v>46205.626423611109</v>
      </c>
      <c r="CP618" t="str">
        <f>VLOOKUP(A618,Sheet1!$A$2:$E$221,2,0)</f>
        <v>East Zone</v>
      </c>
    </row>
    <row r="619" spans="1:94" x14ac:dyDescent="0.35">
      <c r="A619" t="s">
        <v>5845</v>
      </c>
      <c r="B619">
        <v>424</v>
      </c>
      <c r="C619" t="s">
        <v>9332</v>
      </c>
      <c r="D619" t="s">
        <v>678</v>
      </c>
      <c r="E619" t="s">
        <v>383</v>
      </c>
      <c r="F619" t="s">
        <v>384</v>
      </c>
      <c r="G619" t="s">
        <v>352</v>
      </c>
      <c r="H619" t="s">
        <v>5870</v>
      </c>
      <c r="I619">
        <v>367139</v>
      </c>
      <c r="J619" t="s">
        <v>5871</v>
      </c>
      <c r="K619" t="s">
        <v>5872</v>
      </c>
      <c r="L619" t="s">
        <v>4622</v>
      </c>
      <c r="M619" t="s">
        <v>5873</v>
      </c>
      <c r="N619">
        <v>45000</v>
      </c>
      <c r="O619" t="s">
        <v>4630</v>
      </c>
      <c r="P619" t="s">
        <v>4631</v>
      </c>
      <c r="Q619" t="s">
        <v>5874</v>
      </c>
      <c r="R619">
        <v>1014496396</v>
      </c>
      <c r="S619" t="s">
        <v>13394</v>
      </c>
      <c r="T619"/>
      <c r="V619" s="14">
        <v>46205</v>
      </c>
      <c r="W619" t="s">
        <v>5875</v>
      </c>
      <c r="X619" s="31">
        <v>46205.396574074075</v>
      </c>
      <c r="AN619" s="14">
        <v>46205</v>
      </c>
      <c r="AO619" t="s">
        <v>5856</v>
      </c>
      <c r="AP619" s="31">
        <v>46205.418923611112</v>
      </c>
      <c r="AT619" s="31">
        <v>46205.418923611112</v>
      </c>
      <c r="AU619" s="14">
        <v>46205</v>
      </c>
      <c r="AV619" t="s">
        <v>5856</v>
      </c>
      <c r="AW619" t="s">
        <v>384</v>
      </c>
      <c r="AX619" t="s">
        <v>678</v>
      </c>
      <c r="AY619" s="14">
        <v>46205</v>
      </c>
      <c r="AZ619" t="s">
        <v>5849</v>
      </c>
      <c r="BA619" s="31">
        <v>46205.429907407408</v>
      </c>
      <c r="BB619" s="14">
        <v>46205</v>
      </c>
      <c r="BC619" t="s">
        <v>933</v>
      </c>
      <c r="BD619" s="31">
        <v>46205.437997685185</v>
      </c>
      <c r="BE619" s="14">
        <v>46205</v>
      </c>
      <c r="BF619" t="s">
        <v>4676</v>
      </c>
      <c r="BG619" s="31">
        <v>46205.455636574072</v>
      </c>
      <c r="BH619" s="14">
        <v>46205</v>
      </c>
      <c r="BI619" t="s">
        <v>942</v>
      </c>
      <c r="BJ619" s="31">
        <v>46205.494247685187</v>
      </c>
      <c r="BK619" s="14">
        <v>46205</v>
      </c>
      <c r="BL619" t="s">
        <v>942</v>
      </c>
      <c r="BM619" s="31">
        <v>46205.49527777778</v>
      </c>
      <c r="BZ619" s="14">
        <v>46205</v>
      </c>
      <c r="CA619" t="s">
        <v>942</v>
      </c>
      <c r="CB619" s="31">
        <v>46205.517094907409</v>
      </c>
      <c r="CC619" s="14">
        <v>46205</v>
      </c>
      <c r="CD619" t="s">
        <v>938</v>
      </c>
      <c r="CE619" s="31">
        <v>46205.55091435185</v>
      </c>
      <c r="CI619" s="14">
        <v>46205</v>
      </c>
      <c r="CJ619" t="s">
        <v>5849</v>
      </c>
      <c r="CK619" s="31">
        <v>46205.631886574076</v>
      </c>
      <c r="CP619" t="str">
        <f>VLOOKUP(A619,Sheet1!$A$2:$E$221,2,0)</f>
        <v>East Zone</v>
      </c>
    </row>
    <row r="620" spans="1:94" x14ac:dyDescent="0.35">
      <c r="A620" t="s">
        <v>5845</v>
      </c>
      <c r="B620">
        <v>424</v>
      </c>
      <c r="C620" t="s">
        <v>9332</v>
      </c>
      <c r="D620" t="s">
        <v>678</v>
      </c>
      <c r="E620" t="s">
        <v>383</v>
      </c>
      <c r="F620" t="s">
        <v>384</v>
      </c>
      <c r="G620" t="s">
        <v>352</v>
      </c>
      <c r="H620" t="s">
        <v>5876</v>
      </c>
      <c r="I620">
        <v>381035</v>
      </c>
      <c r="J620" t="s">
        <v>1079</v>
      </c>
      <c r="K620" t="s">
        <v>3761</v>
      </c>
      <c r="L620" t="s">
        <v>4622</v>
      </c>
      <c r="M620" t="s">
        <v>5877</v>
      </c>
      <c r="N620">
        <v>55000</v>
      </c>
      <c r="O620" t="s">
        <v>945</v>
      </c>
      <c r="P620" t="s">
        <v>946</v>
      </c>
      <c r="Q620" t="s">
        <v>5878</v>
      </c>
      <c r="R620">
        <v>3914234524</v>
      </c>
      <c r="S620" t="s">
        <v>13394</v>
      </c>
      <c r="T620"/>
      <c r="V620" s="14">
        <v>46205</v>
      </c>
      <c r="W620" t="s">
        <v>5848</v>
      </c>
      <c r="X620" s="31">
        <v>46205.360763888886</v>
      </c>
      <c r="AN620" s="14">
        <v>46205</v>
      </c>
      <c r="AO620" t="s">
        <v>5849</v>
      </c>
      <c r="AP620" s="31">
        <v>46205.383750000001</v>
      </c>
      <c r="AT620" s="31">
        <v>46205.383750000001</v>
      </c>
      <c r="AU620" s="14">
        <v>46205</v>
      </c>
      <c r="AV620" t="s">
        <v>5849</v>
      </c>
      <c r="AW620" t="s">
        <v>5850</v>
      </c>
      <c r="AX620" t="s">
        <v>677</v>
      </c>
      <c r="AY620" s="14">
        <v>46205</v>
      </c>
      <c r="AZ620" t="s">
        <v>5849</v>
      </c>
      <c r="BA620" s="31">
        <v>46205.38417824074</v>
      </c>
      <c r="BB620" s="14">
        <v>46205</v>
      </c>
      <c r="BC620" t="s">
        <v>933</v>
      </c>
      <c r="BD620" s="31">
        <v>46205.395833333336</v>
      </c>
      <c r="BE620" s="14">
        <v>46205</v>
      </c>
      <c r="BF620" t="s">
        <v>4676</v>
      </c>
      <c r="BG620" s="31">
        <v>46205.406354166669</v>
      </c>
      <c r="BH620" s="14">
        <v>46205</v>
      </c>
      <c r="BI620" t="s">
        <v>942</v>
      </c>
      <c r="BJ620" s="31">
        <v>46205.467731481483</v>
      </c>
      <c r="BK620" s="14">
        <v>46205</v>
      </c>
      <c r="BL620" t="s">
        <v>942</v>
      </c>
      <c r="BM620" s="31">
        <v>46205.469282407408</v>
      </c>
      <c r="BZ620" s="14">
        <v>46205</v>
      </c>
      <c r="CA620" t="s">
        <v>942</v>
      </c>
      <c r="CB620" s="31">
        <v>46205.486446759256</v>
      </c>
      <c r="CC620" s="14">
        <v>46205</v>
      </c>
      <c r="CD620" t="s">
        <v>944</v>
      </c>
      <c r="CE620" s="31">
        <v>46205.494062500002</v>
      </c>
      <c r="CI620" s="14">
        <v>46205</v>
      </c>
      <c r="CJ620" t="s">
        <v>5849</v>
      </c>
      <c r="CK620" s="31">
        <v>46205.594942129632</v>
      </c>
      <c r="CP620" t="str">
        <f>VLOOKUP(A620,Sheet1!$A$2:$E$221,2,0)</f>
        <v>East Zone</v>
      </c>
    </row>
    <row r="621" spans="1:94" x14ac:dyDescent="0.35">
      <c r="A621" t="s">
        <v>5845</v>
      </c>
      <c r="B621">
        <v>424</v>
      </c>
      <c r="C621" t="s">
        <v>9332</v>
      </c>
      <c r="D621" t="s">
        <v>678</v>
      </c>
      <c r="E621" t="s">
        <v>383</v>
      </c>
      <c r="F621" t="s">
        <v>384</v>
      </c>
      <c r="G621" t="s">
        <v>352</v>
      </c>
      <c r="H621" t="s">
        <v>5879</v>
      </c>
      <c r="I621">
        <v>465379</v>
      </c>
      <c r="J621" t="s">
        <v>5871</v>
      </c>
      <c r="K621" t="s">
        <v>5872</v>
      </c>
      <c r="L621" t="s">
        <v>4622</v>
      </c>
      <c r="M621" t="s">
        <v>5880</v>
      </c>
      <c r="N621">
        <v>50000</v>
      </c>
      <c r="O621" t="s">
        <v>934</v>
      </c>
      <c r="P621" t="s">
        <v>935</v>
      </c>
      <c r="Q621" t="s">
        <v>1129</v>
      </c>
      <c r="R621">
        <v>9100301881</v>
      </c>
      <c r="S621" t="s">
        <v>13394</v>
      </c>
      <c r="T621"/>
      <c r="V621" s="14">
        <v>46204</v>
      </c>
      <c r="W621" t="s">
        <v>5875</v>
      </c>
      <c r="X621" s="31">
        <v>46204.35864583333</v>
      </c>
      <c r="AN621" s="14">
        <v>46204</v>
      </c>
      <c r="AO621" t="s">
        <v>5849</v>
      </c>
      <c r="AP621" s="31">
        <v>46204.382696759261</v>
      </c>
      <c r="AT621" s="31">
        <v>46204.382696759261</v>
      </c>
      <c r="AU621" s="14">
        <v>46204</v>
      </c>
      <c r="AV621" t="s">
        <v>5849</v>
      </c>
      <c r="AW621" t="s">
        <v>5850</v>
      </c>
      <c r="AX621" t="s">
        <v>677</v>
      </c>
      <c r="AY621" s="14">
        <v>46204</v>
      </c>
      <c r="AZ621" t="s">
        <v>5849</v>
      </c>
      <c r="BA621" s="31">
        <v>46204.383206018516</v>
      </c>
      <c r="BB621" s="14">
        <v>46204</v>
      </c>
      <c r="BC621" t="s">
        <v>933</v>
      </c>
      <c r="BD621" s="31">
        <v>46204.389652777776</v>
      </c>
      <c r="BE621" s="14">
        <v>46204</v>
      </c>
      <c r="BF621" t="s">
        <v>4701</v>
      </c>
      <c r="BG621" s="31">
        <v>46204.413761574076</v>
      </c>
      <c r="BH621" s="14">
        <v>46204</v>
      </c>
      <c r="BI621" t="s">
        <v>942</v>
      </c>
      <c r="BJ621" s="31">
        <v>46204.457962962966</v>
      </c>
      <c r="BK621" s="14">
        <v>46204</v>
      </c>
      <c r="BL621" t="s">
        <v>942</v>
      </c>
      <c r="BM621" s="31">
        <v>46204.45921296296</v>
      </c>
      <c r="BZ621" s="14">
        <v>46204</v>
      </c>
      <c r="CA621" t="s">
        <v>942</v>
      </c>
      <c r="CB621" s="31">
        <v>46204.471076388887</v>
      </c>
      <c r="CC621" s="14">
        <v>46204</v>
      </c>
      <c r="CD621" t="s">
        <v>944</v>
      </c>
      <c r="CE621" s="31">
        <v>46204.477256944447</v>
      </c>
      <c r="CI621" s="14">
        <v>46204</v>
      </c>
      <c r="CJ621" t="s">
        <v>5849</v>
      </c>
      <c r="CK621" s="31">
        <v>46204.635312500002</v>
      </c>
      <c r="CP621" t="str">
        <f>VLOOKUP(A621,Sheet1!$A$2:$E$221,2,0)</f>
        <v>East Zone</v>
      </c>
    </row>
    <row r="622" spans="1:94" x14ac:dyDescent="0.35">
      <c r="A622" t="s">
        <v>5845</v>
      </c>
      <c r="B622">
        <v>424</v>
      </c>
      <c r="C622" t="s">
        <v>9332</v>
      </c>
      <c r="D622" t="s">
        <v>678</v>
      </c>
      <c r="E622" t="s">
        <v>383</v>
      </c>
      <c r="F622" t="s">
        <v>384</v>
      </c>
      <c r="G622" t="s">
        <v>352</v>
      </c>
      <c r="H622" t="s">
        <v>5881</v>
      </c>
      <c r="I622">
        <v>586416</v>
      </c>
      <c r="J622" t="s">
        <v>4025</v>
      </c>
      <c r="K622" t="s">
        <v>5846</v>
      </c>
      <c r="L622" t="s">
        <v>4622</v>
      </c>
      <c r="M622" t="s">
        <v>5882</v>
      </c>
      <c r="N622">
        <v>45000</v>
      </c>
      <c r="O622" t="s">
        <v>4630</v>
      </c>
      <c r="P622" t="s">
        <v>4631</v>
      </c>
      <c r="Q622" t="s">
        <v>5883</v>
      </c>
      <c r="R622">
        <v>3241141971</v>
      </c>
      <c r="S622" t="s">
        <v>13394</v>
      </c>
      <c r="T622"/>
      <c r="V622" s="14">
        <v>46206</v>
      </c>
      <c r="W622" t="s">
        <v>5848</v>
      </c>
      <c r="X622" s="31">
        <v>46206.394108796296</v>
      </c>
      <c r="AN622" s="14">
        <v>46206</v>
      </c>
      <c r="AO622" t="s">
        <v>5856</v>
      </c>
      <c r="AP622" s="31">
        <v>46206.427858796298</v>
      </c>
      <c r="AT622" s="31">
        <v>46206.427858796298</v>
      </c>
      <c r="AU622" s="14">
        <v>46206</v>
      </c>
      <c r="AV622" t="s">
        <v>5856</v>
      </c>
      <c r="AW622" t="s">
        <v>384</v>
      </c>
      <c r="AX622" t="s">
        <v>678</v>
      </c>
      <c r="AY622" s="14">
        <v>46206</v>
      </c>
      <c r="AZ622" t="s">
        <v>5856</v>
      </c>
      <c r="BA622" s="31">
        <v>46206.428564814814</v>
      </c>
      <c r="BB622" s="14">
        <v>46206</v>
      </c>
      <c r="BC622" t="s">
        <v>933</v>
      </c>
      <c r="BD622" s="31">
        <v>46206.432071759256</v>
      </c>
      <c r="BE622" s="14">
        <v>46206</v>
      </c>
      <c r="BF622" t="s">
        <v>4663</v>
      </c>
      <c r="BG622" s="31">
        <v>46206.46497685185</v>
      </c>
      <c r="BH622" s="14">
        <v>46206</v>
      </c>
      <c r="BI622" t="s">
        <v>972</v>
      </c>
      <c r="BJ622" s="31">
        <v>46206.491331018522</v>
      </c>
      <c r="BK622" s="14">
        <v>46206</v>
      </c>
      <c r="BL622" t="s">
        <v>972</v>
      </c>
      <c r="BM622" s="31">
        <v>46206.493194444447</v>
      </c>
      <c r="BZ622" s="14">
        <v>46206</v>
      </c>
      <c r="CA622" t="s">
        <v>972</v>
      </c>
      <c r="CB622" s="31">
        <v>46206.495682870373</v>
      </c>
      <c r="CC622" s="14">
        <v>46206</v>
      </c>
      <c r="CD622" t="s">
        <v>944</v>
      </c>
      <c r="CE622" s="31">
        <v>46206.518391203703</v>
      </c>
      <c r="CI622" s="14">
        <v>46206</v>
      </c>
      <c r="CJ622" t="s">
        <v>5849</v>
      </c>
      <c r="CK622" s="31">
        <v>46206.620347222219</v>
      </c>
      <c r="CP622" t="str">
        <f>VLOOKUP(A622,Sheet1!$A$2:$E$221,2,0)</f>
        <v>East Zone</v>
      </c>
    </row>
    <row r="623" spans="1:94" x14ac:dyDescent="0.35">
      <c r="A623" t="s">
        <v>5884</v>
      </c>
      <c r="B623">
        <v>444</v>
      </c>
      <c r="C623" t="s">
        <v>9332</v>
      </c>
      <c r="D623" t="s">
        <v>678</v>
      </c>
      <c r="E623" t="s">
        <v>385</v>
      </c>
      <c r="F623" t="s">
        <v>386</v>
      </c>
      <c r="G623" t="s">
        <v>135</v>
      </c>
      <c r="H623" t="s">
        <v>5885</v>
      </c>
      <c r="I623">
        <v>301697</v>
      </c>
      <c r="J623" t="s">
        <v>1781</v>
      </c>
      <c r="K623" t="s">
        <v>1782</v>
      </c>
      <c r="L623" t="s">
        <v>4622</v>
      </c>
      <c r="M623" t="s">
        <v>5886</v>
      </c>
      <c r="N623">
        <v>45000</v>
      </c>
      <c r="O623" t="s">
        <v>1036</v>
      </c>
      <c r="P623" t="s">
        <v>1037</v>
      </c>
      <c r="Q623" t="s">
        <v>5887</v>
      </c>
      <c r="R623">
        <v>1788426626</v>
      </c>
      <c r="S623" t="s">
        <v>13394</v>
      </c>
      <c r="T623"/>
      <c r="V623" s="14">
        <v>46206</v>
      </c>
      <c r="W623" t="s">
        <v>1132</v>
      </c>
      <c r="X623" s="31">
        <v>46206.361134259256</v>
      </c>
      <c r="AN623" s="14">
        <v>46206</v>
      </c>
      <c r="AO623" t="s">
        <v>1130</v>
      </c>
      <c r="AP623" s="31">
        <v>46206.404803240737</v>
      </c>
      <c r="AT623" s="31">
        <v>46206.404803240737</v>
      </c>
      <c r="AU623" s="14">
        <v>46206</v>
      </c>
      <c r="AV623" t="s">
        <v>1130</v>
      </c>
      <c r="AW623" t="s">
        <v>386</v>
      </c>
      <c r="AX623" t="s">
        <v>678</v>
      </c>
      <c r="AY623" s="14">
        <v>46206</v>
      </c>
      <c r="AZ623" t="s">
        <v>1130</v>
      </c>
      <c r="BA623" s="31">
        <v>46206.405185185184</v>
      </c>
      <c r="BB623" s="14">
        <v>46206</v>
      </c>
      <c r="BC623" t="s">
        <v>933</v>
      </c>
      <c r="BD623" s="31">
        <v>46206.432037037041</v>
      </c>
      <c r="BE623" s="14">
        <v>46206</v>
      </c>
      <c r="BF623" t="s">
        <v>4757</v>
      </c>
      <c r="BG623" s="31">
        <v>46206.501400462963</v>
      </c>
      <c r="BH623" s="14">
        <v>46206</v>
      </c>
      <c r="BI623" t="s">
        <v>943</v>
      </c>
      <c r="BJ623" s="31">
        <v>46206.519247685188</v>
      </c>
      <c r="BK623" s="14">
        <v>46206</v>
      </c>
      <c r="BL623" t="s">
        <v>943</v>
      </c>
      <c r="BM623" s="31">
        <v>46206.523321759261</v>
      </c>
      <c r="BZ623" s="14">
        <v>46206</v>
      </c>
      <c r="CA623" t="s">
        <v>943</v>
      </c>
      <c r="CB623" s="31">
        <v>46206.528506944444</v>
      </c>
      <c r="CC623" s="14">
        <v>46206</v>
      </c>
      <c r="CD623" t="s">
        <v>938</v>
      </c>
      <c r="CE623" s="31">
        <v>46206.567337962966</v>
      </c>
      <c r="CI623" s="14">
        <v>46206</v>
      </c>
      <c r="CJ623" t="s">
        <v>1133</v>
      </c>
      <c r="CK623" s="31">
        <v>46206.658912037034</v>
      </c>
      <c r="CP623" t="str">
        <f>VLOOKUP(A623,Sheet1!$A$2:$E$221,2,0)</f>
        <v>East Zone</v>
      </c>
    </row>
    <row r="624" spans="1:94" x14ac:dyDescent="0.35">
      <c r="A624" t="s">
        <v>5884</v>
      </c>
      <c r="B624">
        <v>444</v>
      </c>
      <c r="C624" t="s">
        <v>9332</v>
      </c>
      <c r="D624" t="s">
        <v>678</v>
      </c>
      <c r="E624" t="s">
        <v>385</v>
      </c>
      <c r="F624" t="s">
        <v>386</v>
      </c>
      <c r="G624" t="s">
        <v>135</v>
      </c>
      <c r="H624" t="s">
        <v>5888</v>
      </c>
      <c r="I624">
        <v>318493</v>
      </c>
      <c r="J624" t="s">
        <v>3856</v>
      </c>
      <c r="K624" t="s">
        <v>3857</v>
      </c>
      <c r="L624" t="s">
        <v>4622</v>
      </c>
      <c r="M624" t="s">
        <v>12159</v>
      </c>
      <c r="N624">
        <v>45000</v>
      </c>
      <c r="O624" t="s">
        <v>1036</v>
      </c>
      <c r="P624" t="s">
        <v>1037</v>
      </c>
      <c r="Q624" t="s">
        <v>12160</v>
      </c>
      <c r="R624">
        <v>1279024881</v>
      </c>
      <c r="S624" t="s">
        <v>13394</v>
      </c>
      <c r="T624"/>
      <c r="V624" s="14">
        <v>46210</v>
      </c>
      <c r="W624" t="s">
        <v>1132</v>
      </c>
      <c r="X624" s="31">
        <v>46210.516192129631</v>
      </c>
      <c r="AN624" s="14">
        <v>46210</v>
      </c>
      <c r="AO624" t="s">
        <v>1130</v>
      </c>
      <c r="AP624" s="31">
        <v>46210.542349537034</v>
      </c>
      <c r="AT624" s="31">
        <v>46210.542349537034</v>
      </c>
      <c r="AU624" s="14">
        <v>46210</v>
      </c>
      <c r="AV624" t="s">
        <v>1130</v>
      </c>
      <c r="AW624" t="s">
        <v>386</v>
      </c>
      <c r="AX624" t="s">
        <v>678</v>
      </c>
      <c r="AY624" s="14">
        <v>46210</v>
      </c>
      <c r="AZ624" t="s">
        <v>1130</v>
      </c>
      <c r="BA624" s="31">
        <v>46210.542847222219</v>
      </c>
      <c r="BB624" s="14">
        <v>46210</v>
      </c>
      <c r="BC624" t="s">
        <v>933</v>
      </c>
      <c r="BD624" s="31">
        <v>46210.568738425929</v>
      </c>
      <c r="BE624" s="14">
        <v>46210</v>
      </c>
      <c r="BF624" t="s">
        <v>4757</v>
      </c>
      <c r="BG624" s="31">
        <v>46210.629259259258</v>
      </c>
      <c r="BH624" s="14">
        <v>46210</v>
      </c>
      <c r="BI624" t="s">
        <v>1028</v>
      </c>
      <c r="BJ624" s="31">
        <v>46210.691516203704</v>
      </c>
      <c r="BK624" s="14">
        <v>46210</v>
      </c>
      <c r="BL624" t="s">
        <v>1028</v>
      </c>
      <c r="BM624" s="31">
        <v>46210.692187499997</v>
      </c>
      <c r="BZ624" s="14">
        <v>46210</v>
      </c>
      <c r="CA624" t="s">
        <v>1028</v>
      </c>
      <c r="CB624" s="31">
        <v>46210.700092592589</v>
      </c>
      <c r="CC624" s="14">
        <v>46210</v>
      </c>
      <c r="CD624" t="s">
        <v>2404</v>
      </c>
      <c r="CE624" s="31">
        <v>46210.703726851854</v>
      </c>
      <c r="CI624" s="14">
        <v>46210</v>
      </c>
      <c r="CJ624" t="s">
        <v>1132</v>
      </c>
      <c r="CK624" s="31">
        <v>46210.728194444448</v>
      </c>
      <c r="CP624" t="str">
        <f>VLOOKUP(A624,Sheet1!$A$2:$E$221,2,0)</f>
        <v>East Zone</v>
      </c>
    </row>
    <row r="625" spans="1:94" x14ac:dyDescent="0.35">
      <c r="A625" t="s">
        <v>5884</v>
      </c>
      <c r="B625">
        <v>444</v>
      </c>
      <c r="C625" t="s">
        <v>9332</v>
      </c>
      <c r="D625" t="s">
        <v>678</v>
      </c>
      <c r="E625" t="s">
        <v>385</v>
      </c>
      <c r="F625" t="s">
        <v>386</v>
      </c>
      <c r="G625" t="s">
        <v>135</v>
      </c>
      <c r="H625" t="s">
        <v>5888</v>
      </c>
      <c r="I625">
        <v>318493</v>
      </c>
      <c r="J625" t="s">
        <v>3856</v>
      </c>
      <c r="K625" t="s">
        <v>3857</v>
      </c>
      <c r="L625" t="s">
        <v>4622</v>
      </c>
      <c r="M625" t="s">
        <v>5889</v>
      </c>
      <c r="N625">
        <v>45000</v>
      </c>
      <c r="O625" t="s">
        <v>1036</v>
      </c>
      <c r="P625" t="s">
        <v>1037</v>
      </c>
      <c r="Q625" t="s">
        <v>5890</v>
      </c>
      <c r="R625">
        <v>2442081772</v>
      </c>
      <c r="S625" t="s">
        <v>13394</v>
      </c>
      <c r="T625"/>
      <c r="V625" s="14">
        <v>46205</v>
      </c>
      <c r="W625" t="s">
        <v>5891</v>
      </c>
      <c r="X625" s="31">
        <v>46205.55773148148</v>
      </c>
      <c r="AN625" s="14">
        <v>46205</v>
      </c>
      <c r="AO625" t="s">
        <v>1130</v>
      </c>
      <c r="AP625" s="31">
        <v>46205.592638888891</v>
      </c>
      <c r="AT625" s="31">
        <v>46205.592638888891</v>
      </c>
      <c r="AU625" s="14">
        <v>46205</v>
      </c>
      <c r="AV625" t="s">
        <v>1130</v>
      </c>
      <c r="AW625" t="s">
        <v>386</v>
      </c>
      <c r="AX625" t="s">
        <v>678</v>
      </c>
      <c r="AY625" s="14">
        <v>46205</v>
      </c>
      <c r="AZ625" t="s">
        <v>1130</v>
      </c>
      <c r="BA625" s="31">
        <v>46205.593055555553</v>
      </c>
      <c r="BB625" s="14">
        <v>46205</v>
      </c>
      <c r="BC625" t="s">
        <v>933</v>
      </c>
      <c r="BD625" s="31">
        <v>46205.601909722223</v>
      </c>
      <c r="BE625" s="14">
        <v>46205</v>
      </c>
      <c r="BF625" t="s">
        <v>4663</v>
      </c>
      <c r="BG625" s="31">
        <v>46205.646527777775</v>
      </c>
      <c r="BH625" s="14">
        <v>46205</v>
      </c>
      <c r="BI625" t="s">
        <v>1028</v>
      </c>
      <c r="BJ625" s="31">
        <v>46205.666388888887</v>
      </c>
      <c r="BK625" s="14">
        <v>46205</v>
      </c>
      <c r="BL625" t="s">
        <v>1028</v>
      </c>
      <c r="BM625" s="31">
        <v>46205.667187500003</v>
      </c>
      <c r="BZ625" s="14">
        <v>46205</v>
      </c>
      <c r="CA625" t="s">
        <v>1028</v>
      </c>
      <c r="CB625" s="31">
        <v>46205.672453703701</v>
      </c>
      <c r="CC625" s="14">
        <v>46205</v>
      </c>
      <c r="CD625" t="s">
        <v>944</v>
      </c>
      <c r="CE625" s="31">
        <v>46205.683449074073</v>
      </c>
      <c r="CI625" s="14">
        <v>46205</v>
      </c>
      <c r="CJ625" t="s">
        <v>1132</v>
      </c>
      <c r="CK625" s="31">
        <v>46205.692731481482</v>
      </c>
      <c r="CP625" t="str">
        <f>VLOOKUP(A625,Sheet1!$A$2:$E$221,2,0)</f>
        <v>East Zone</v>
      </c>
    </row>
    <row r="626" spans="1:94" x14ac:dyDescent="0.35">
      <c r="A626" t="s">
        <v>5884</v>
      </c>
      <c r="B626">
        <v>444</v>
      </c>
      <c r="C626" t="s">
        <v>9332</v>
      </c>
      <c r="D626" t="s">
        <v>678</v>
      </c>
      <c r="E626" t="s">
        <v>385</v>
      </c>
      <c r="F626" t="s">
        <v>386</v>
      </c>
      <c r="G626" t="s">
        <v>135</v>
      </c>
      <c r="H626" t="s">
        <v>10230</v>
      </c>
      <c r="I626">
        <v>326744</v>
      </c>
      <c r="J626" t="s">
        <v>5901</v>
      </c>
      <c r="K626" t="s">
        <v>5902</v>
      </c>
      <c r="L626" t="s">
        <v>4622</v>
      </c>
      <c r="M626" t="s">
        <v>10231</v>
      </c>
      <c r="N626">
        <v>45000</v>
      </c>
      <c r="O626" t="s">
        <v>10081</v>
      </c>
      <c r="P626" t="s">
        <v>10082</v>
      </c>
      <c r="Q626" t="s">
        <v>3234</v>
      </c>
      <c r="R626">
        <v>9244438014</v>
      </c>
      <c r="S626" t="s">
        <v>13394</v>
      </c>
      <c r="T626"/>
      <c r="V626" s="14">
        <v>46206</v>
      </c>
      <c r="W626" t="s">
        <v>5904</v>
      </c>
      <c r="X626" s="31">
        <v>46206.508368055554</v>
      </c>
      <c r="AN626" s="14">
        <v>46209</v>
      </c>
      <c r="AO626" t="s">
        <v>1132</v>
      </c>
      <c r="AP626" s="31">
        <v>46209.390069444446</v>
      </c>
      <c r="AT626" s="31">
        <v>46209.390069444446</v>
      </c>
      <c r="AU626" s="14">
        <v>46209</v>
      </c>
      <c r="AV626" t="s">
        <v>1132</v>
      </c>
      <c r="AW626" t="s">
        <v>5897</v>
      </c>
      <c r="AX626" t="s">
        <v>677</v>
      </c>
      <c r="AY626" s="14">
        <v>46209</v>
      </c>
      <c r="AZ626" t="s">
        <v>1132</v>
      </c>
      <c r="BA626" s="31">
        <v>46209.390370370369</v>
      </c>
      <c r="BB626" s="14">
        <v>46209</v>
      </c>
      <c r="BC626" t="s">
        <v>933</v>
      </c>
      <c r="BD626" s="31">
        <v>46209.393854166665</v>
      </c>
      <c r="BE626" s="14">
        <v>46209</v>
      </c>
      <c r="BF626" t="s">
        <v>4808</v>
      </c>
      <c r="BG626" s="31">
        <v>46209.471504629626</v>
      </c>
      <c r="BH626" s="14">
        <v>46209</v>
      </c>
      <c r="BI626" t="s">
        <v>1028</v>
      </c>
      <c r="BJ626" s="31">
        <v>46209.513182870367</v>
      </c>
      <c r="BK626" s="14">
        <v>46209</v>
      </c>
      <c r="BL626" t="s">
        <v>1028</v>
      </c>
      <c r="BM626" s="31">
        <v>46209.513993055552</v>
      </c>
      <c r="BZ626" s="14">
        <v>46209</v>
      </c>
      <c r="CA626" t="s">
        <v>1028</v>
      </c>
      <c r="CB626" s="31">
        <v>46209.520613425928</v>
      </c>
      <c r="CC626" s="14">
        <v>46209</v>
      </c>
      <c r="CD626" t="s">
        <v>938</v>
      </c>
      <c r="CE626" s="31">
        <v>46209.539143518516</v>
      </c>
      <c r="CI626" s="14">
        <v>46209</v>
      </c>
      <c r="CJ626" t="s">
        <v>1132</v>
      </c>
      <c r="CK626" s="31">
        <v>46209.622210648151</v>
      </c>
      <c r="CP626" t="str">
        <f>VLOOKUP(A626,Sheet1!$A$2:$E$221,2,0)</f>
        <v>East Zone</v>
      </c>
    </row>
    <row r="627" spans="1:94" x14ac:dyDescent="0.35">
      <c r="A627" t="s">
        <v>5884</v>
      </c>
      <c r="B627">
        <v>444</v>
      </c>
      <c r="C627" t="s">
        <v>9332</v>
      </c>
      <c r="D627" t="s">
        <v>678</v>
      </c>
      <c r="E627" t="s">
        <v>385</v>
      </c>
      <c r="F627" t="s">
        <v>386</v>
      </c>
      <c r="G627" t="s">
        <v>135</v>
      </c>
      <c r="H627" t="s">
        <v>5892</v>
      </c>
      <c r="I627">
        <v>326980</v>
      </c>
      <c r="J627" t="s">
        <v>5893</v>
      </c>
      <c r="K627" t="s">
        <v>5894</v>
      </c>
      <c r="L627" t="s">
        <v>4622</v>
      </c>
      <c r="M627" t="s">
        <v>5895</v>
      </c>
      <c r="N627">
        <v>45000</v>
      </c>
      <c r="O627" t="s">
        <v>1036</v>
      </c>
      <c r="P627" t="s">
        <v>1037</v>
      </c>
      <c r="Q627" t="s">
        <v>1102</v>
      </c>
      <c r="R627">
        <v>2349032626</v>
      </c>
      <c r="S627" t="s">
        <v>13394</v>
      </c>
      <c r="T627"/>
      <c r="V627" s="14">
        <v>46205</v>
      </c>
      <c r="W627" t="s">
        <v>5891</v>
      </c>
      <c r="X627" s="31">
        <v>46205.466747685183</v>
      </c>
      <c r="AN627" s="14">
        <v>46205</v>
      </c>
      <c r="AO627" t="s">
        <v>1130</v>
      </c>
      <c r="AP627" s="31">
        <v>46205.493564814817</v>
      </c>
      <c r="AT627" s="31">
        <v>46205.493564814817</v>
      </c>
      <c r="AU627" s="14">
        <v>46205</v>
      </c>
      <c r="AV627" t="s">
        <v>1130</v>
      </c>
      <c r="AW627" t="s">
        <v>386</v>
      </c>
      <c r="AX627" t="s">
        <v>678</v>
      </c>
      <c r="AY627" s="14">
        <v>46205</v>
      </c>
      <c r="AZ627" t="s">
        <v>1130</v>
      </c>
      <c r="BA627" s="31">
        <v>46205.494201388887</v>
      </c>
      <c r="BB627" s="14">
        <v>46205</v>
      </c>
      <c r="BC627" t="s">
        <v>933</v>
      </c>
      <c r="BD627" s="31">
        <v>46205.502708333333</v>
      </c>
      <c r="BE627" s="14">
        <v>46205</v>
      </c>
      <c r="BF627" t="s">
        <v>5233</v>
      </c>
      <c r="BG627" s="31">
        <v>46205.515555555554</v>
      </c>
      <c r="BH627" s="14">
        <v>46205</v>
      </c>
      <c r="BI627" t="s">
        <v>955</v>
      </c>
      <c r="BJ627" s="31">
        <v>46205.524675925924</v>
      </c>
      <c r="BK627" s="14">
        <v>46205</v>
      </c>
      <c r="BL627" t="s">
        <v>955</v>
      </c>
      <c r="BM627" s="31">
        <v>46205.525752314818</v>
      </c>
      <c r="BZ627" s="14">
        <v>46205</v>
      </c>
      <c r="CA627" t="s">
        <v>955</v>
      </c>
      <c r="CB627" s="31">
        <v>46205.536203703705</v>
      </c>
      <c r="CC627" s="14">
        <v>46205</v>
      </c>
      <c r="CD627" t="s">
        <v>938</v>
      </c>
      <c r="CE627" s="31">
        <v>46205.5546875</v>
      </c>
      <c r="CI627" s="14">
        <v>46205</v>
      </c>
      <c r="CJ627" t="s">
        <v>1132</v>
      </c>
      <c r="CK627" s="31">
        <v>46205.657476851855</v>
      </c>
      <c r="CP627" t="str">
        <f>VLOOKUP(A627,Sheet1!$A$2:$E$221,2,0)</f>
        <v>East Zone</v>
      </c>
    </row>
    <row r="628" spans="1:94" x14ac:dyDescent="0.35">
      <c r="A628" t="s">
        <v>5884</v>
      </c>
      <c r="B628">
        <v>444</v>
      </c>
      <c r="C628" t="s">
        <v>9332</v>
      </c>
      <c r="D628" t="s">
        <v>678</v>
      </c>
      <c r="E628" t="s">
        <v>385</v>
      </c>
      <c r="F628" t="s">
        <v>386</v>
      </c>
      <c r="G628" t="s">
        <v>135</v>
      </c>
      <c r="H628" t="s">
        <v>3671</v>
      </c>
      <c r="I628">
        <v>336835</v>
      </c>
      <c r="J628" t="s">
        <v>3672</v>
      </c>
      <c r="K628" t="s">
        <v>3673</v>
      </c>
      <c r="L628" t="s">
        <v>4622</v>
      </c>
      <c r="M628" t="s">
        <v>5896</v>
      </c>
      <c r="N628">
        <v>77000</v>
      </c>
      <c r="O628" t="s">
        <v>1124</v>
      </c>
      <c r="P628" t="s">
        <v>1125</v>
      </c>
      <c r="Q628" t="s">
        <v>1131</v>
      </c>
      <c r="R628">
        <v>2713989927</v>
      </c>
      <c r="S628" t="s">
        <v>13394</v>
      </c>
      <c r="T628"/>
      <c r="V628" s="14">
        <v>46204</v>
      </c>
      <c r="W628" t="s">
        <v>1132</v>
      </c>
      <c r="X628" s="31">
        <v>46204.404074074075</v>
      </c>
      <c r="AN628" s="14">
        <v>46204</v>
      </c>
      <c r="AO628" t="s">
        <v>1132</v>
      </c>
      <c r="AP628" s="31">
        <v>46204.427291666667</v>
      </c>
      <c r="AT628" s="31">
        <v>46204.427291666667</v>
      </c>
      <c r="AU628" s="14">
        <v>46204</v>
      </c>
      <c r="AV628" t="s">
        <v>1132</v>
      </c>
      <c r="AW628" t="s">
        <v>5897</v>
      </c>
      <c r="AX628" t="s">
        <v>677</v>
      </c>
      <c r="AY628" s="14">
        <v>46204</v>
      </c>
      <c r="AZ628" t="s">
        <v>1132</v>
      </c>
      <c r="BA628" s="31">
        <v>46204.427800925929</v>
      </c>
      <c r="BB628" s="14">
        <v>46204</v>
      </c>
      <c r="BC628" t="s">
        <v>933</v>
      </c>
      <c r="BD628" s="31">
        <v>46204.434895833336</v>
      </c>
      <c r="BE628" s="14">
        <v>46204</v>
      </c>
      <c r="BF628" t="s">
        <v>4969</v>
      </c>
      <c r="BG628" s="31">
        <v>46204.441840277781</v>
      </c>
      <c r="BH628" s="14">
        <v>46204</v>
      </c>
      <c r="BI628" t="s">
        <v>1028</v>
      </c>
      <c r="BJ628" s="31">
        <v>46204.454317129632</v>
      </c>
      <c r="BK628" s="14">
        <v>46204</v>
      </c>
      <c r="BL628" t="s">
        <v>1028</v>
      </c>
      <c r="BM628" s="31">
        <v>46204.455393518518</v>
      </c>
      <c r="BZ628" s="14">
        <v>46204</v>
      </c>
      <c r="CA628" t="s">
        <v>1028</v>
      </c>
      <c r="CB628" s="31">
        <v>46204.460532407407</v>
      </c>
      <c r="CC628" s="14">
        <v>46204</v>
      </c>
      <c r="CD628" t="s">
        <v>944</v>
      </c>
      <c r="CE628" s="31">
        <v>46204.47383101852</v>
      </c>
      <c r="CI628" s="14">
        <v>46204</v>
      </c>
      <c r="CJ628" t="s">
        <v>1133</v>
      </c>
      <c r="CK628" s="31">
        <v>46204.681111111109</v>
      </c>
      <c r="CP628" t="str">
        <f>VLOOKUP(A628,Sheet1!$A$2:$E$221,2,0)</f>
        <v>East Zone</v>
      </c>
    </row>
    <row r="629" spans="1:94" x14ac:dyDescent="0.35">
      <c r="A629" t="s">
        <v>5884</v>
      </c>
      <c r="B629">
        <v>444</v>
      </c>
      <c r="C629" t="s">
        <v>9332</v>
      </c>
      <c r="D629" t="s">
        <v>678</v>
      </c>
      <c r="E629" t="s">
        <v>385</v>
      </c>
      <c r="F629" t="s">
        <v>386</v>
      </c>
      <c r="G629" t="s">
        <v>135</v>
      </c>
      <c r="H629" t="s">
        <v>3854</v>
      </c>
      <c r="I629">
        <v>342096</v>
      </c>
      <c r="J629" t="s">
        <v>3856</v>
      </c>
      <c r="K629" t="s">
        <v>3857</v>
      </c>
      <c r="L629" t="s">
        <v>4622</v>
      </c>
      <c r="M629" t="s">
        <v>5898</v>
      </c>
      <c r="N629">
        <v>77000</v>
      </c>
      <c r="O629" t="s">
        <v>1124</v>
      </c>
      <c r="P629" t="s">
        <v>1125</v>
      </c>
      <c r="Q629" t="s">
        <v>3855</v>
      </c>
      <c r="R629">
        <v>5321812917</v>
      </c>
      <c r="S629" t="s">
        <v>683</v>
      </c>
      <c r="T629" t="s">
        <v>13220</v>
      </c>
      <c r="U629" s="1">
        <v>46204</v>
      </c>
      <c r="V629" s="14">
        <v>46204</v>
      </c>
      <c r="W629" t="s">
        <v>5899</v>
      </c>
      <c r="X629" s="31">
        <v>46204.584432870368</v>
      </c>
      <c r="AN629" s="14">
        <v>46204</v>
      </c>
      <c r="AO629" t="s">
        <v>1132</v>
      </c>
      <c r="AP629" s="31">
        <v>46204.608182870368</v>
      </c>
      <c r="AT629" s="31">
        <v>46204.608182870368</v>
      </c>
      <c r="AU629" s="14">
        <v>46204</v>
      </c>
      <c r="AV629" t="s">
        <v>1132</v>
      </c>
      <c r="AW629" t="s">
        <v>5897</v>
      </c>
      <c r="AX629" t="s">
        <v>677</v>
      </c>
      <c r="AY629" s="14">
        <v>46204</v>
      </c>
      <c r="AZ629" t="s">
        <v>1132</v>
      </c>
      <c r="BA629" s="31">
        <v>46204.608807870369</v>
      </c>
      <c r="BB629" s="14">
        <v>46204</v>
      </c>
      <c r="BC629" t="s">
        <v>933</v>
      </c>
      <c r="BD629" s="31">
        <v>46204.614618055559</v>
      </c>
      <c r="BE629" s="14">
        <v>46204</v>
      </c>
      <c r="BF629" t="s">
        <v>4676</v>
      </c>
      <c r="BG629" s="31">
        <v>46204.639953703707</v>
      </c>
      <c r="BH629" s="14">
        <v>46204</v>
      </c>
      <c r="BI629" t="s">
        <v>943</v>
      </c>
      <c r="BJ629" s="31">
        <v>46204.653831018521</v>
      </c>
      <c r="BK629" s="14">
        <v>46204</v>
      </c>
      <c r="BL629" t="s">
        <v>1028</v>
      </c>
      <c r="BM629" s="31">
        <v>46204.682847222219</v>
      </c>
      <c r="BN629" s="14">
        <v>46204</v>
      </c>
      <c r="BO629" t="s">
        <v>943</v>
      </c>
      <c r="BP629" s="31">
        <v>46204.66715277778</v>
      </c>
      <c r="BZ629" s="14">
        <v>46204</v>
      </c>
      <c r="CA629" t="s">
        <v>1028</v>
      </c>
      <c r="CB629" s="31">
        <v>46204.688530092593</v>
      </c>
      <c r="CC629" s="14">
        <v>46204</v>
      </c>
      <c r="CD629" t="s">
        <v>944</v>
      </c>
      <c r="CE629" s="31">
        <v>46204.694710648146</v>
      </c>
      <c r="CI629" s="14">
        <v>46204</v>
      </c>
      <c r="CJ629" t="s">
        <v>1133</v>
      </c>
      <c r="CK629" s="31">
        <v>46204.731527777774</v>
      </c>
      <c r="CP629" t="str">
        <f>VLOOKUP(A629,Sheet1!$A$2:$E$221,2,0)</f>
        <v>East Zone</v>
      </c>
    </row>
    <row r="630" spans="1:94" x14ac:dyDescent="0.35">
      <c r="A630" t="s">
        <v>5884</v>
      </c>
      <c r="B630">
        <v>444</v>
      </c>
      <c r="C630" t="s">
        <v>9332</v>
      </c>
      <c r="D630" t="s">
        <v>678</v>
      </c>
      <c r="E630" t="s">
        <v>385</v>
      </c>
      <c r="F630" t="s">
        <v>386</v>
      </c>
      <c r="G630" t="s">
        <v>135</v>
      </c>
      <c r="H630" t="s">
        <v>5900</v>
      </c>
      <c r="I630">
        <v>346938</v>
      </c>
      <c r="J630" t="s">
        <v>5901</v>
      </c>
      <c r="K630" t="s">
        <v>5902</v>
      </c>
      <c r="L630" t="s">
        <v>4622</v>
      </c>
      <c r="M630" t="s">
        <v>5903</v>
      </c>
      <c r="N630">
        <v>45000</v>
      </c>
      <c r="O630" t="s">
        <v>1036</v>
      </c>
      <c r="P630" t="s">
        <v>1037</v>
      </c>
      <c r="Q630" t="s">
        <v>5385</v>
      </c>
      <c r="R630">
        <v>5923681719</v>
      </c>
      <c r="S630" t="s">
        <v>13394</v>
      </c>
      <c r="T630"/>
      <c r="V630" s="14">
        <v>46205</v>
      </c>
      <c r="W630" t="s">
        <v>5904</v>
      </c>
      <c r="X630" s="31">
        <v>46205.674189814818</v>
      </c>
      <c r="AN630" s="14">
        <v>46205</v>
      </c>
      <c r="AO630" t="s">
        <v>1130</v>
      </c>
      <c r="AP630" s="31">
        <v>46205.736388888887</v>
      </c>
      <c r="AT630" s="31">
        <v>46205.736388888887</v>
      </c>
      <c r="AU630" s="14">
        <v>46205</v>
      </c>
      <c r="AV630" t="s">
        <v>1130</v>
      </c>
      <c r="AW630" t="s">
        <v>386</v>
      </c>
      <c r="AX630" t="s">
        <v>678</v>
      </c>
      <c r="AY630" s="14">
        <v>46205</v>
      </c>
      <c r="AZ630" t="s">
        <v>1132</v>
      </c>
      <c r="BA630" s="31">
        <v>46205.791168981479</v>
      </c>
      <c r="BB630" s="14">
        <v>46206</v>
      </c>
      <c r="BC630" t="s">
        <v>933</v>
      </c>
      <c r="BD630" s="31">
        <v>46206.389224537037</v>
      </c>
      <c r="BE630" s="14">
        <v>46206</v>
      </c>
      <c r="BF630" t="s">
        <v>4663</v>
      </c>
      <c r="BG630" s="31">
        <v>46206.412465277775</v>
      </c>
      <c r="BH630" s="14">
        <v>46206</v>
      </c>
      <c r="BI630" t="s">
        <v>1028</v>
      </c>
      <c r="BJ630" s="31">
        <v>46206.450324074074</v>
      </c>
      <c r="BK630" s="14">
        <v>46206</v>
      </c>
      <c r="BL630" t="s">
        <v>1028</v>
      </c>
      <c r="BM630" s="31">
        <v>46206.4528125</v>
      </c>
      <c r="BZ630" s="14">
        <v>46206</v>
      </c>
      <c r="CA630" t="s">
        <v>1028</v>
      </c>
      <c r="CB630" s="31">
        <v>46206.459756944445</v>
      </c>
      <c r="CC630" s="14">
        <v>46206</v>
      </c>
      <c r="CD630" t="s">
        <v>944</v>
      </c>
      <c r="CE630" s="31">
        <v>46206.462696759256</v>
      </c>
      <c r="CI630" s="14">
        <v>46206</v>
      </c>
      <c r="CJ630" t="s">
        <v>1132</v>
      </c>
      <c r="CK630" s="31">
        <v>46206.596076388887</v>
      </c>
      <c r="CP630" t="str">
        <f>VLOOKUP(A630,Sheet1!$A$2:$E$221,2,0)</f>
        <v>East Zone</v>
      </c>
    </row>
    <row r="631" spans="1:94" x14ac:dyDescent="0.35">
      <c r="A631" t="s">
        <v>5884</v>
      </c>
      <c r="B631">
        <v>444</v>
      </c>
      <c r="C631" t="s">
        <v>9332</v>
      </c>
      <c r="D631" t="s">
        <v>678</v>
      </c>
      <c r="E631" t="s">
        <v>385</v>
      </c>
      <c r="F631" t="s">
        <v>386</v>
      </c>
      <c r="G631" t="s">
        <v>135</v>
      </c>
      <c r="H631" t="s">
        <v>5905</v>
      </c>
      <c r="I631">
        <v>423535</v>
      </c>
      <c r="J631" t="s">
        <v>3856</v>
      </c>
      <c r="K631" t="s">
        <v>3857</v>
      </c>
      <c r="L631" t="s">
        <v>4622</v>
      </c>
      <c r="M631" t="s">
        <v>5906</v>
      </c>
      <c r="N631">
        <v>50000</v>
      </c>
      <c r="O631" t="s">
        <v>1134</v>
      </c>
      <c r="P631" t="s">
        <v>1135</v>
      </c>
      <c r="Q631" t="s">
        <v>3692</v>
      </c>
      <c r="R631">
        <v>3843394224</v>
      </c>
      <c r="S631" t="s">
        <v>13394</v>
      </c>
      <c r="T631"/>
      <c r="V631" s="14">
        <v>46204</v>
      </c>
      <c r="W631" t="s">
        <v>5907</v>
      </c>
      <c r="X631" s="31">
        <v>46204.541585648149</v>
      </c>
      <c r="AN631" s="14">
        <v>46204</v>
      </c>
      <c r="AO631" t="s">
        <v>1130</v>
      </c>
      <c r="AP631" s="31">
        <v>46204.661087962966</v>
      </c>
      <c r="AT631" s="31">
        <v>46204.661087962966</v>
      </c>
      <c r="AU631" s="14">
        <v>46204</v>
      </c>
      <c r="AV631" t="s">
        <v>1130</v>
      </c>
      <c r="AW631" t="s">
        <v>386</v>
      </c>
      <c r="AX631" t="s">
        <v>678</v>
      </c>
      <c r="AY631" s="14">
        <v>46204</v>
      </c>
      <c r="AZ631" t="s">
        <v>1133</v>
      </c>
      <c r="BA631" s="31">
        <v>46204.68582175926</v>
      </c>
      <c r="BB631" s="14">
        <v>46204</v>
      </c>
      <c r="BC631" t="s">
        <v>933</v>
      </c>
      <c r="BD631" s="31">
        <v>46204.694016203706</v>
      </c>
      <c r="BE631" s="14">
        <v>46204</v>
      </c>
      <c r="BF631" t="s">
        <v>5362</v>
      </c>
      <c r="BG631" s="31">
        <v>46204.709305555552</v>
      </c>
      <c r="BH631" s="14">
        <v>46204</v>
      </c>
      <c r="BI631" t="s">
        <v>943</v>
      </c>
      <c r="BJ631" s="31">
        <v>46204.727361111109</v>
      </c>
      <c r="BK631" s="14">
        <v>46204</v>
      </c>
      <c r="BL631" t="s">
        <v>943</v>
      </c>
      <c r="BM631" s="31">
        <v>46204.742928240739</v>
      </c>
      <c r="BZ631" s="14">
        <v>46204</v>
      </c>
      <c r="CA631" t="s">
        <v>943</v>
      </c>
      <c r="CB631" s="31">
        <v>46204.745069444441</v>
      </c>
      <c r="CC631" s="14">
        <v>46204</v>
      </c>
      <c r="CD631" t="s">
        <v>938</v>
      </c>
      <c r="CE631" s="31">
        <v>46204.746608796297</v>
      </c>
      <c r="CI631" s="14">
        <v>46204</v>
      </c>
      <c r="CJ631" t="s">
        <v>1133</v>
      </c>
      <c r="CK631" s="31">
        <v>46204.773715277777</v>
      </c>
      <c r="CP631" t="str">
        <f>VLOOKUP(A631,Sheet1!$A$2:$E$221,2,0)</f>
        <v>East Zone</v>
      </c>
    </row>
    <row r="632" spans="1:94" x14ac:dyDescent="0.35">
      <c r="A632" t="s">
        <v>5884</v>
      </c>
      <c r="B632">
        <v>444</v>
      </c>
      <c r="C632" t="s">
        <v>9332</v>
      </c>
      <c r="D632" t="s">
        <v>678</v>
      </c>
      <c r="E632" t="s">
        <v>385</v>
      </c>
      <c r="F632" t="s">
        <v>386</v>
      </c>
      <c r="G632" t="s">
        <v>135</v>
      </c>
      <c r="H632" t="s">
        <v>10232</v>
      </c>
      <c r="I632">
        <v>458611</v>
      </c>
      <c r="J632" t="s">
        <v>5893</v>
      </c>
      <c r="K632" t="s">
        <v>5894</v>
      </c>
      <c r="L632" t="s">
        <v>4622</v>
      </c>
      <c r="M632" t="s">
        <v>10233</v>
      </c>
      <c r="N632">
        <v>50000</v>
      </c>
      <c r="O632" t="s">
        <v>9497</v>
      </c>
      <c r="P632" t="s">
        <v>9498</v>
      </c>
      <c r="Q632" t="s">
        <v>10234</v>
      </c>
      <c r="R632">
        <v>4028335498</v>
      </c>
      <c r="S632" t="s">
        <v>13394</v>
      </c>
      <c r="T632"/>
      <c r="V632" s="14">
        <v>46209</v>
      </c>
      <c r="W632" t="s">
        <v>1132</v>
      </c>
      <c r="X632" s="31">
        <v>46209.509131944447</v>
      </c>
      <c r="AN632" s="14">
        <v>46209</v>
      </c>
      <c r="AO632" t="s">
        <v>1130</v>
      </c>
      <c r="AP632" s="31">
        <v>46209.56</v>
      </c>
      <c r="AT632" s="31">
        <v>46209.56</v>
      </c>
      <c r="AU632" s="14">
        <v>46209</v>
      </c>
      <c r="AV632" t="s">
        <v>1130</v>
      </c>
      <c r="AW632" t="s">
        <v>386</v>
      </c>
      <c r="AX632" t="s">
        <v>678</v>
      </c>
      <c r="AY632" s="14">
        <v>46209</v>
      </c>
      <c r="AZ632" t="s">
        <v>1132</v>
      </c>
      <c r="BA632" s="31">
        <v>46209.564398148148</v>
      </c>
      <c r="BB632" s="14">
        <v>46209</v>
      </c>
      <c r="BC632" t="s">
        <v>933</v>
      </c>
      <c r="BD632" s="31">
        <v>46209.571469907409</v>
      </c>
      <c r="BE632" s="14">
        <v>46209</v>
      </c>
      <c r="BF632" t="s">
        <v>4657</v>
      </c>
      <c r="BG632" s="31">
        <v>46209.676064814812</v>
      </c>
      <c r="BH632" s="14">
        <v>46209</v>
      </c>
      <c r="BI632" t="s">
        <v>1028</v>
      </c>
      <c r="BJ632" s="31">
        <v>46209.717662037037</v>
      </c>
      <c r="BK632" s="14">
        <v>46209</v>
      </c>
      <c r="BL632" t="s">
        <v>1028</v>
      </c>
      <c r="BM632" s="31">
        <v>46209.718495370369</v>
      </c>
      <c r="BZ632" s="14">
        <v>46209</v>
      </c>
      <c r="CA632" t="s">
        <v>1028</v>
      </c>
      <c r="CB632" s="31">
        <v>46209.725300925929</v>
      </c>
      <c r="CC632" s="14">
        <v>46209</v>
      </c>
      <c r="CD632" t="s">
        <v>957</v>
      </c>
      <c r="CE632" s="31">
        <v>46209.733587962961</v>
      </c>
      <c r="CI632" s="14">
        <v>46209</v>
      </c>
      <c r="CJ632" t="s">
        <v>1133</v>
      </c>
      <c r="CK632" s="31">
        <v>46209.771041666667</v>
      </c>
      <c r="CP632" t="str">
        <f>VLOOKUP(A632,Sheet1!$A$2:$E$221,2,0)</f>
        <v>East Zone</v>
      </c>
    </row>
    <row r="633" spans="1:94" x14ac:dyDescent="0.35">
      <c r="A633" t="s">
        <v>5884</v>
      </c>
      <c r="B633">
        <v>444</v>
      </c>
      <c r="C633" t="s">
        <v>9332</v>
      </c>
      <c r="D633" t="s">
        <v>678</v>
      </c>
      <c r="E633" t="s">
        <v>385</v>
      </c>
      <c r="F633" t="s">
        <v>386</v>
      </c>
      <c r="G633" t="s">
        <v>135</v>
      </c>
      <c r="H633" t="s">
        <v>10235</v>
      </c>
      <c r="I633">
        <v>507517</v>
      </c>
      <c r="J633" t="s">
        <v>1786</v>
      </c>
      <c r="K633" t="s">
        <v>1787</v>
      </c>
      <c r="L633" t="s">
        <v>4622</v>
      </c>
      <c r="M633" t="s">
        <v>10236</v>
      </c>
      <c r="N633">
        <v>90000</v>
      </c>
      <c r="O633" t="s">
        <v>9461</v>
      </c>
      <c r="P633" t="s">
        <v>9462</v>
      </c>
      <c r="Q633" t="s">
        <v>3245</v>
      </c>
      <c r="R633">
        <v>8415768207</v>
      </c>
      <c r="S633" t="s">
        <v>13394</v>
      </c>
      <c r="T633"/>
      <c r="V633" s="14">
        <v>46205</v>
      </c>
      <c r="W633" t="s">
        <v>10237</v>
      </c>
      <c r="X633" s="31">
        <v>46205.434664351851</v>
      </c>
      <c r="AN633" s="14">
        <v>46205</v>
      </c>
      <c r="AO633" t="s">
        <v>1130</v>
      </c>
      <c r="AP633" s="31">
        <v>46209.345694444448</v>
      </c>
      <c r="AT633" s="31">
        <v>46209.345694444448</v>
      </c>
      <c r="AU633" s="14">
        <v>46209</v>
      </c>
      <c r="AV633" t="s">
        <v>1130</v>
      </c>
      <c r="AW633" t="s">
        <v>386</v>
      </c>
      <c r="AX633" t="s">
        <v>678</v>
      </c>
      <c r="AY633" s="14">
        <v>46209</v>
      </c>
      <c r="AZ633" t="s">
        <v>1132</v>
      </c>
      <c r="BA633" s="31">
        <v>46209.451643518521</v>
      </c>
      <c r="BB633" s="14">
        <v>46209</v>
      </c>
      <c r="BC633" t="s">
        <v>933</v>
      </c>
      <c r="BD633" s="31">
        <v>46209.457592592589</v>
      </c>
      <c r="BE633" s="14">
        <v>46209</v>
      </c>
      <c r="BF633" t="s">
        <v>4643</v>
      </c>
      <c r="BG633" s="31">
        <v>46209.478414351855</v>
      </c>
      <c r="BH633" s="14">
        <v>46209</v>
      </c>
      <c r="BI633" t="s">
        <v>943</v>
      </c>
      <c r="BJ633" s="31">
        <v>46209.509988425925</v>
      </c>
      <c r="BK633" s="14">
        <v>46209</v>
      </c>
      <c r="BL633" t="s">
        <v>943</v>
      </c>
      <c r="BM633" s="31">
        <v>46209.511701388888</v>
      </c>
      <c r="BZ633" s="14">
        <v>46209</v>
      </c>
      <c r="CA633" t="s">
        <v>943</v>
      </c>
      <c r="CB633" s="31">
        <v>46209.517951388887</v>
      </c>
      <c r="CC633" s="14">
        <v>46209</v>
      </c>
      <c r="CD633" t="s">
        <v>944</v>
      </c>
      <c r="CE633" s="31">
        <v>46209.520439814813</v>
      </c>
      <c r="CI633" s="14">
        <v>46209</v>
      </c>
      <c r="CJ633" t="s">
        <v>1132</v>
      </c>
      <c r="CK633" s="31">
        <v>46209.634247685186</v>
      </c>
      <c r="CP633" t="str">
        <f>VLOOKUP(A633,Sheet1!$A$2:$E$221,2,0)</f>
        <v>East Zone</v>
      </c>
    </row>
    <row r="634" spans="1:94" x14ac:dyDescent="0.35">
      <c r="A634" t="s">
        <v>5884</v>
      </c>
      <c r="B634">
        <v>444</v>
      </c>
      <c r="C634" t="s">
        <v>9332</v>
      </c>
      <c r="D634" t="s">
        <v>678</v>
      </c>
      <c r="E634" t="s">
        <v>385</v>
      </c>
      <c r="F634" t="s">
        <v>386</v>
      </c>
      <c r="G634" t="s">
        <v>135</v>
      </c>
      <c r="H634" t="s">
        <v>4502</v>
      </c>
      <c r="I634">
        <v>516085</v>
      </c>
      <c r="J634" t="s">
        <v>3856</v>
      </c>
      <c r="K634" t="s">
        <v>3857</v>
      </c>
      <c r="L634" t="s">
        <v>4622</v>
      </c>
      <c r="M634" t="s">
        <v>5908</v>
      </c>
      <c r="N634">
        <v>90000</v>
      </c>
      <c r="O634" t="s">
        <v>1032</v>
      </c>
      <c r="P634" t="s">
        <v>1033</v>
      </c>
      <c r="Q634" t="s">
        <v>4503</v>
      </c>
      <c r="R634">
        <v>5061198970</v>
      </c>
      <c r="S634" t="s">
        <v>13394</v>
      </c>
      <c r="T634"/>
      <c r="V634" s="14">
        <v>46206</v>
      </c>
      <c r="W634" t="s">
        <v>5899</v>
      </c>
      <c r="X634" s="31">
        <v>46206.483113425929</v>
      </c>
      <c r="AN634" s="14">
        <v>46206</v>
      </c>
      <c r="AO634" t="s">
        <v>1130</v>
      </c>
      <c r="AP634" s="31">
        <v>46206.539699074077</v>
      </c>
      <c r="AT634" s="31">
        <v>46206.539699074077</v>
      </c>
      <c r="AU634" s="14">
        <v>46206</v>
      </c>
      <c r="AV634" t="s">
        <v>1130</v>
      </c>
      <c r="AW634" t="s">
        <v>386</v>
      </c>
      <c r="AX634" t="s">
        <v>678</v>
      </c>
      <c r="AY634" s="14">
        <v>46206</v>
      </c>
      <c r="AZ634" t="s">
        <v>1132</v>
      </c>
      <c r="BA634" s="31">
        <v>46206.551747685182</v>
      </c>
      <c r="BB634" s="14">
        <v>46206</v>
      </c>
      <c r="BC634" t="s">
        <v>933</v>
      </c>
      <c r="BD634" s="31">
        <v>46206.566006944442</v>
      </c>
      <c r="BE634" s="14">
        <v>46206</v>
      </c>
      <c r="BF634" t="s">
        <v>4663</v>
      </c>
      <c r="BG634" s="31">
        <v>46206.610625000001</v>
      </c>
      <c r="BH634" s="14">
        <v>46206</v>
      </c>
      <c r="BI634" t="s">
        <v>943</v>
      </c>
      <c r="BJ634" s="31">
        <v>46206.640057870369</v>
      </c>
      <c r="BK634" s="14">
        <v>46206</v>
      </c>
      <c r="BL634" t="s">
        <v>943</v>
      </c>
      <c r="BM634" s="31">
        <v>46206.677476851852</v>
      </c>
      <c r="BZ634" s="14">
        <v>46206</v>
      </c>
      <c r="CA634" t="s">
        <v>943</v>
      </c>
      <c r="CB634" s="31">
        <v>46206.679756944446</v>
      </c>
      <c r="CC634" s="14">
        <v>46206</v>
      </c>
      <c r="CD634" t="s">
        <v>944</v>
      </c>
      <c r="CE634" s="31">
        <v>46206.682754629626</v>
      </c>
      <c r="CI634" s="14">
        <v>46206</v>
      </c>
      <c r="CJ634" t="s">
        <v>1133</v>
      </c>
      <c r="CK634" s="31">
        <v>46206.721435185187</v>
      </c>
      <c r="CP634" t="str">
        <f>VLOOKUP(A634,Sheet1!$A$2:$E$221,2,0)</f>
        <v>East Zone</v>
      </c>
    </row>
    <row r="635" spans="1:94" x14ac:dyDescent="0.35">
      <c r="A635" t="s">
        <v>5884</v>
      </c>
      <c r="B635">
        <v>444</v>
      </c>
      <c r="C635" t="s">
        <v>9332</v>
      </c>
      <c r="D635" t="s">
        <v>678</v>
      </c>
      <c r="E635" t="s">
        <v>385</v>
      </c>
      <c r="F635" t="s">
        <v>386</v>
      </c>
      <c r="G635" t="s">
        <v>135</v>
      </c>
      <c r="H635" t="s">
        <v>5909</v>
      </c>
      <c r="I635">
        <v>516625</v>
      </c>
      <c r="J635" t="s">
        <v>3003</v>
      </c>
      <c r="K635" t="s">
        <v>3004</v>
      </c>
      <c r="L635" t="s">
        <v>4622</v>
      </c>
      <c r="M635" t="s">
        <v>5910</v>
      </c>
      <c r="N635">
        <v>50000</v>
      </c>
      <c r="O635" t="s">
        <v>1134</v>
      </c>
      <c r="P635" t="s">
        <v>1135</v>
      </c>
      <c r="Q635" t="s">
        <v>5911</v>
      </c>
      <c r="R635">
        <v>2942182916</v>
      </c>
      <c r="S635" t="s">
        <v>13394</v>
      </c>
      <c r="T635"/>
      <c r="V635" s="14">
        <v>46204</v>
      </c>
      <c r="W635" t="s">
        <v>5912</v>
      </c>
      <c r="X635" s="31">
        <v>46204.728472222225</v>
      </c>
      <c r="AN635" s="14">
        <v>46205</v>
      </c>
      <c r="AO635" t="s">
        <v>1130</v>
      </c>
      <c r="AP635" s="31">
        <v>46205.336863425924</v>
      </c>
      <c r="AT635" s="31">
        <v>46205.336863425924</v>
      </c>
      <c r="AU635" s="14">
        <v>46205</v>
      </c>
      <c r="AV635" t="s">
        <v>1130</v>
      </c>
      <c r="AW635" t="s">
        <v>386</v>
      </c>
      <c r="AX635" t="s">
        <v>678</v>
      </c>
      <c r="AY635" s="14">
        <v>46205</v>
      </c>
      <c r="AZ635" t="s">
        <v>5912</v>
      </c>
      <c r="BA635" s="31">
        <v>46205.341064814813</v>
      </c>
      <c r="BB635" s="14">
        <v>46205</v>
      </c>
      <c r="BC635" t="s">
        <v>933</v>
      </c>
      <c r="BD635" s="31">
        <v>46205.395775462966</v>
      </c>
      <c r="BE635" s="14">
        <v>46205</v>
      </c>
      <c r="BF635" t="s">
        <v>4676</v>
      </c>
      <c r="BG635" s="31">
        <v>46205.419293981482</v>
      </c>
      <c r="BH635" s="14">
        <v>46205</v>
      </c>
      <c r="BI635" t="s">
        <v>1028</v>
      </c>
      <c r="BJ635" s="31">
        <v>46205.460393518515</v>
      </c>
      <c r="BK635" s="14">
        <v>46205</v>
      </c>
      <c r="BL635" t="s">
        <v>1028</v>
      </c>
      <c r="BM635" s="31">
        <v>46205.461828703701</v>
      </c>
      <c r="BZ635" s="14">
        <v>46205</v>
      </c>
      <c r="CA635" t="s">
        <v>1028</v>
      </c>
      <c r="CB635" s="31">
        <v>46205.469780092593</v>
      </c>
      <c r="CC635" s="14">
        <v>46205</v>
      </c>
      <c r="CD635" t="s">
        <v>944</v>
      </c>
      <c r="CE635" s="31">
        <v>46205.481168981481</v>
      </c>
      <c r="CI635" s="14">
        <v>46205</v>
      </c>
      <c r="CJ635" t="s">
        <v>1133</v>
      </c>
      <c r="CK635" s="31">
        <v>46205.604456018518</v>
      </c>
      <c r="CP635" t="str">
        <f>VLOOKUP(A635,Sheet1!$A$2:$E$221,2,0)</f>
        <v>East Zone</v>
      </c>
    </row>
    <row r="636" spans="1:94" x14ac:dyDescent="0.35">
      <c r="A636" t="s">
        <v>5884</v>
      </c>
      <c r="B636">
        <v>444</v>
      </c>
      <c r="C636" t="s">
        <v>9332</v>
      </c>
      <c r="D636" t="s">
        <v>678</v>
      </c>
      <c r="E636" t="s">
        <v>385</v>
      </c>
      <c r="F636" t="s">
        <v>386</v>
      </c>
      <c r="G636" t="s">
        <v>135</v>
      </c>
      <c r="H636" t="s">
        <v>5909</v>
      </c>
      <c r="I636">
        <v>516625</v>
      </c>
      <c r="J636" t="s">
        <v>3003</v>
      </c>
      <c r="K636" t="s">
        <v>3004</v>
      </c>
      <c r="L636" t="s">
        <v>4622</v>
      </c>
      <c r="M636" t="s">
        <v>5910</v>
      </c>
      <c r="N636">
        <v>50000</v>
      </c>
      <c r="O636" t="s">
        <v>1134</v>
      </c>
      <c r="P636" t="s">
        <v>1135</v>
      </c>
      <c r="Q636" t="s">
        <v>1136</v>
      </c>
      <c r="R636">
        <v>2277433651</v>
      </c>
      <c r="S636" t="s">
        <v>13394</v>
      </c>
      <c r="T636"/>
      <c r="V636" s="14">
        <v>46204</v>
      </c>
      <c r="W636" t="s">
        <v>5912</v>
      </c>
      <c r="X636" s="31">
        <v>46204.728495370371</v>
      </c>
      <c r="AN636" s="14">
        <v>46205</v>
      </c>
      <c r="AO636" t="s">
        <v>1130</v>
      </c>
      <c r="AP636" s="31">
        <v>46205.336840277778</v>
      </c>
      <c r="AT636" s="31">
        <v>46205.336840277778</v>
      </c>
      <c r="AU636" s="14">
        <v>46205</v>
      </c>
      <c r="AV636" t="s">
        <v>1130</v>
      </c>
      <c r="AW636" t="s">
        <v>386</v>
      </c>
      <c r="AX636" t="s">
        <v>678</v>
      </c>
      <c r="AY636" s="14">
        <v>46205</v>
      </c>
      <c r="AZ636" t="s">
        <v>5912</v>
      </c>
      <c r="BA636" s="31">
        <v>46205.341041666667</v>
      </c>
      <c r="BB636" s="14">
        <v>46205</v>
      </c>
      <c r="BC636" t="s">
        <v>933</v>
      </c>
      <c r="BD636" s="31">
        <v>46205.395775462966</v>
      </c>
      <c r="BE636" s="14">
        <v>46205</v>
      </c>
      <c r="BF636" t="s">
        <v>4676</v>
      </c>
      <c r="BG636" s="31">
        <v>46205.419270833336</v>
      </c>
      <c r="BH636" s="14">
        <v>46205</v>
      </c>
      <c r="BI636" t="s">
        <v>1028</v>
      </c>
      <c r="BJ636" s="31">
        <v>46205.460381944446</v>
      </c>
      <c r="BK636" s="14">
        <v>46205</v>
      </c>
      <c r="BL636" t="s">
        <v>1028</v>
      </c>
      <c r="BM636" s="31">
        <v>46205.461817129632</v>
      </c>
      <c r="BZ636" s="14">
        <v>46205</v>
      </c>
      <c r="CA636" t="s">
        <v>1028</v>
      </c>
      <c r="CB636" s="31">
        <v>46205.469756944447</v>
      </c>
      <c r="CC636" s="14">
        <v>46205</v>
      </c>
      <c r="CD636" t="s">
        <v>944</v>
      </c>
      <c r="CE636" s="31">
        <v>46205.481168981481</v>
      </c>
      <c r="CI636" s="14">
        <v>46205</v>
      </c>
      <c r="CJ636" t="s">
        <v>1133</v>
      </c>
      <c r="CK636" s="31">
        <v>46205.604456018518</v>
      </c>
      <c r="CP636" t="str">
        <f>VLOOKUP(A636,Sheet1!$A$2:$E$221,2,0)</f>
        <v>East Zone</v>
      </c>
    </row>
    <row r="637" spans="1:94" x14ac:dyDescent="0.35">
      <c r="A637" t="s">
        <v>5884</v>
      </c>
      <c r="B637">
        <v>444</v>
      </c>
      <c r="C637" t="s">
        <v>9332</v>
      </c>
      <c r="D637" t="s">
        <v>678</v>
      </c>
      <c r="E637" t="s">
        <v>385</v>
      </c>
      <c r="F637" t="s">
        <v>386</v>
      </c>
      <c r="G637" t="s">
        <v>135</v>
      </c>
      <c r="H637" t="s">
        <v>5913</v>
      </c>
      <c r="I637">
        <v>549738</v>
      </c>
      <c r="J637" t="s">
        <v>3003</v>
      </c>
      <c r="K637" t="s">
        <v>3004</v>
      </c>
      <c r="L637" t="s">
        <v>4622</v>
      </c>
      <c r="M637" t="s">
        <v>5914</v>
      </c>
      <c r="N637">
        <v>85000</v>
      </c>
      <c r="O637" t="s">
        <v>1110</v>
      </c>
      <c r="P637" t="s">
        <v>1111</v>
      </c>
      <c r="Q637" t="s">
        <v>4668</v>
      </c>
      <c r="R637">
        <v>6371138287</v>
      </c>
      <c r="S637" t="s">
        <v>13394</v>
      </c>
      <c r="T637"/>
      <c r="V637" s="14">
        <v>46203</v>
      </c>
      <c r="W637" t="s">
        <v>5912</v>
      </c>
      <c r="X637" s="31">
        <v>46203.508287037039</v>
      </c>
      <c r="AN637" s="14">
        <v>46205</v>
      </c>
      <c r="AO637" t="s">
        <v>1130</v>
      </c>
      <c r="AP637" s="31">
        <v>46205.441018518519</v>
      </c>
      <c r="AT637" s="31">
        <v>46205.441018518519</v>
      </c>
      <c r="AU637" s="14">
        <v>46205</v>
      </c>
      <c r="AV637" t="s">
        <v>1130</v>
      </c>
      <c r="AW637" t="s">
        <v>386</v>
      </c>
      <c r="AX637" t="s">
        <v>678</v>
      </c>
      <c r="AY637" s="14">
        <v>46205</v>
      </c>
      <c r="AZ637" t="s">
        <v>1130</v>
      </c>
      <c r="BA637" s="31">
        <v>46205.441817129627</v>
      </c>
      <c r="BB637" s="14">
        <v>46205</v>
      </c>
      <c r="BC637" t="s">
        <v>933</v>
      </c>
      <c r="BD637" s="31">
        <v>46205.45040509259</v>
      </c>
      <c r="BE637" s="14">
        <v>46205</v>
      </c>
      <c r="BF637" t="s">
        <v>4643</v>
      </c>
      <c r="BG637" s="31">
        <v>46205.463888888888</v>
      </c>
      <c r="BH637" s="14">
        <v>46205</v>
      </c>
      <c r="BI637" t="s">
        <v>1028</v>
      </c>
      <c r="BJ637" s="31">
        <v>46205.503761574073</v>
      </c>
      <c r="BK637" s="14">
        <v>46205</v>
      </c>
      <c r="BL637" t="s">
        <v>1028</v>
      </c>
      <c r="BM637" s="31">
        <v>46205.505115740743</v>
      </c>
      <c r="BZ637" s="14">
        <v>46205</v>
      </c>
      <c r="CA637" t="s">
        <v>1028</v>
      </c>
      <c r="CB637" s="31">
        <v>46205.511180555557</v>
      </c>
      <c r="CC637" s="14">
        <v>46205</v>
      </c>
      <c r="CD637" t="s">
        <v>944</v>
      </c>
      <c r="CE637" s="31">
        <v>46205.518171296295</v>
      </c>
      <c r="CI637" s="14">
        <v>46205</v>
      </c>
      <c r="CJ637" t="s">
        <v>1132</v>
      </c>
      <c r="CK637" s="31">
        <v>46205.731249999997</v>
      </c>
      <c r="CP637" t="str">
        <f>VLOOKUP(A637,Sheet1!$A$2:$E$221,2,0)</f>
        <v>East Zone</v>
      </c>
    </row>
    <row r="638" spans="1:94" x14ac:dyDescent="0.35">
      <c r="A638" t="s">
        <v>5884</v>
      </c>
      <c r="B638">
        <v>444</v>
      </c>
      <c r="C638" t="s">
        <v>9332</v>
      </c>
      <c r="D638" t="s">
        <v>678</v>
      </c>
      <c r="E638" t="s">
        <v>385</v>
      </c>
      <c r="F638" t="s">
        <v>386</v>
      </c>
      <c r="G638" t="s">
        <v>135</v>
      </c>
      <c r="H638" t="s">
        <v>12161</v>
      </c>
      <c r="I638">
        <v>779032</v>
      </c>
      <c r="J638" t="s">
        <v>1786</v>
      </c>
      <c r="K638" t="s">
        <v>1787</v>
      </c>
      <c r="L638" t="s">
        <v>4622</v>
      </c>
      <c r="M638" t="s">
        <v>12162</v>
      </c>
      <c r="N638">
        <v>90000</v>
      </c>
      <c r="O638" t="s">
        <v>1032</v>
      </c>
      <c r="P638" t="s">
        <v>1033</v>
      </c>
      <c r="Q638" t="s">
        <v>12163</v>
      </c>
      <c r="R638">
        <v>6272928831</v>
      </c>
      <c r="S638" t="s">
        <v>13394</v>
      </c>
      <c r="T638"/>
      <c r="V638" s="14">
        <v>46210</v>
      </c>
      <c r="W638" t="s">
        <v>1132</v>
      </c>
      <c r="X638" s="31">
        <v>46210.725844907407</v>
      </c>
      <c r="AN638" s="14">
        <v>46210</v>
      </c>
      <c r="AO638" t="s">
        <v>1130</v>
      </c>
      <c r="AP638" s="31">
        <v>46210.749837962961</v>
      </c>
      <c r="AT638" s="31">
        <v>46210.749837962961</v>
      </c>
      <c r="AU638" s="14">
        <v>46210</v>
      </c>
      <c r="AV638" t="s">
        <v>1130</v>
      </c>
      <c r="AW638" t="s">
        <v>386</v>
      </c>
      <c r="AX638" t="s">
        <v>678</v>
      </c>
      <c r="AY638" s="14">
        <v>46210</v>
      </c>
      <c r="AZ638" t="s">
        <v>1130</v>
      </c>
      <c r="BA638" s="31">
        <v>46210.750231481485</v>
      </c>
      <c r="BB638" s="14">
        <v>46210</v>
      </c>
      <c r="BC638" t="s">
        <v>933</v>
      </c>
      <c r="BD638" s="31">
        <v>46210.752604166664</v>
      </c>
      <c r="BE638" s="14">
        <v>46210</v>
      </c>
      <c r="BF638" t="s">
        <v>4965</v>
      </c>
      <c r="BG638" s="31">
        <v>46210.762037037035</v>
      </c>
      <c r="BH638" s="14">
        <v>46210</v>
      </c>
      <c r="BI638" t="s">
        <v>1028</v>
      </c>
      <c r="BJ638" s="31">
        <v>46210.821851851855</v>
      </c>
      <c r="BK638" s="14">
        <v>46210</v>
      </c>
      <c r="BL638" t="s">
        <v>1028</v>
      </c>
      <c r="BM638" s="31">
        <v>46210.822916666664</v>
      </c>
      <c r="BZ638" s="14">
        <v>46210</v>
      </c>
      <c r="CA638" t="s">
        <v>1028</v>
      </c>
      <c r="CB638" s="31">
        <v>46210.828194444446</v>
      </c>
      <c r="CC638" s="14">
        <v>46210</v>
      </c>
      <c r="CD638" t="s">
        <v>944</v>
      </c>
      <c r="CE638" s="31">
        <v>46210.835694444446</v>
      </c>
      <c r="CP638" t="str">
        <f>VLOOKUP(A638,Sheet1!$A$2:$E$221,2,0)</f>
        <v>East Zone</v>
      </c>
    </row>
    <row r="639" spans="1:94" x14ac:dyDescent="0.35">
      <c r="A639" t="s">
        <v>5915</v>
      </c>
      <c r="B639">
        <v>462</v>
      </c>
      <c r="C639" t="s">
        <v>9332</v>
      </c>
      <c r="D639" t="s">
        <v>678</v>
      </c>
      <c r="E639" t="s">
        <v>81</v>
      </c>
      <c r="F639" t="s">
        <v>433</v>
      </c>
      <c r="G639" t="s">
        <v>135</v>
      </c>
      <c r="H639" t="s">
        <v>12164</v>
      </c>
      <c r="I639">
        <v>232645</v>
      </c>
      <c r="J639" t="s">
        <v>1011</v>
      </c>
      <c r="K639" t="s">
        <v>1137</v>
      </c>
      <c r="L639" t="s">
        <v>4622</v>
      </c>
      <c r="M639" t="s">
        <v>12165</v>
      </c>
      <c r="N639">
        <v>45000</v>
      </c>
      <c r="O639" t="s">
        <v>1036</v>
      </c>
      <c r="P639" t="s">
        <v>1037</v>
      </c>
      <c r="Q639" t="s">
        <v>4480</v>
      </c>
      <c r="R639">
        <v>8214442260</v>
      </c>
      <c r="S639" t="s">
        <v>13394</v>
      </c>
      <c r="T639"/>
      <c r="V639" s="14">
        <v>46210</v>
      </c>
      <c r="W639" t="s">
        <v>5918</v>
      </c>
      <c r="X639" s="31">
        <v>46210.461921296293</v>
      </c>
      <c r="AN639" s="14">
        <v>46210</v>
      </c>
      <c r="AO639" t="s">
        <v>1138</v>
      </c>
      <c r="AP639" s="31">
        <v>46210.525138888886</v>
      </c>
      <c r="AT639" s="31">
        <v>46210.525138888886</v>
      </c>
      <c r="AU639" s="14">
        <v>46210</v>
      </c>
      <c r="AV639" t="s">
        <v>1138</v>
      </c>
      <c r="AW639" t="s">
        <v>433</v>
      </c>
      <c r="AX639" t="s">
        <v>678</v>
      </c>
      <c r="AY639" s="14">
        <v>46210</v>
      </c>
      <c r="AZ639" t="s">
        <v>1139</v>
      </c>
      <c r="BA639" s="31">
        <v>46210.528553240743</v>
      </c>
      <c r="BB639" s="14">
        <v>46210</v>
      </c>
      <c r="BC639" t="s">
        <v>933</v>
      </c>
      <c r="BD639" s="31">
        <v>46210.537824074076</v>
      </c>
      <c r="BE639" s="14">
        <v>46210</v>
      </c>
      <c r="BF639" t="s">
        <v>4684</v>
      </c>
      <c r="BG639" s="31">
        <v>46210.608078703706</v>
      </c>
      <c r="BH639" s="14">
        <v>46210</v>
      </c>
      <c r="BI639" t="s">
        <v>1028</v>
      </c>
      <c r="BJ639" s="31">
        <v>46210.670011574075</v>
      </c>
      <c r="BK639" s="14">
        <v>46210</v>
      </c>
      <c r="BL639" t="s">
        <v>1028</v>
      </c>
      <c r="BM639" s="31">
        <v>46210.670729166668</v>
      </c>
      <c r="BZ639" s="14">
        <v>46210</v>
      </c>
      <c r="CA639" t="s">
        <v>1028</v>
      </c>
      <c r="CB639" s="31">
        <v>46210.677997685183</v>
      </c>
      <c r="CC639" s="14">
        <v>46210</v>
      </c>
      <c r="CD639" t="s">
        <v>944</v>
      </c>
      <c r="CE639" s="31">
        <v>46210.680162037039</v>
      </c>
      <c r="CI639" s="14">
        <v>46210</v>
      </c>
      <c r="CJ639" t="s">
        <v>1139</v>
      </c>
      <c r="CK639" s="31">
        <v>46210.697141203702</v>
      </c>
      <c r="CP639" t="str">
        <f>VLOOKUP(A639,Sheet1!$A$2:$E$221,2,0)</f>
        <v>East Zone</v>
      </c>
    </row>
    <row r="640" spans="1:94" x14ac:dyDescent="0.35">
      <c r="A640" t="s">
        <v>5915</v>
      </c>
      <c r="B640">
        <v>462</v>
      </c>
      <c r="C640" t="s">
        <v>9332</v>
      </c>
      <c r="D640" t="s">
        <v>678</v>
      </c>
      <c r="E640" t="s">
        <v>81</v>
      </c>
      <c r="F640" t="s">
        <v>433</v>
      </c>
      <c r="G640" t="s">
        <v>135</v>
      </c>
      <c r="H640" t="s">
        <v>5916</v>
      </c>
      <c r="I640">
        <v>242715</v>
      </c>
      <c r="J640" t="s">
        <v>1011</v>
      </c>
      <c r="K640" t="s">
        <v>1137</v>
      </c>
      <c r="L640" t="s">
        <v>4622</v>
      </c>
      <c r="M640" t="s">
        <v>5917</v>
      </c>
      <c r="N640">
        <v>90000</v>
      </c>
      <c r="O640" t="s">
        <v>1032</v>
      </c>
      <c r="P640" t="s">
        <v>1033</v>
      </c>
      <c r="Q640" t="s">
        <v>985</v>
      </c>
      <c r="R640">
        <v>5499863555</v>
      </c>
      <c r="S640" t="s">
        <v>13394</v>
      </c>
      <c r="T640"/>
      <c r="V640" s="14">
        <v>46205</v>
      </c>
      <c r="W640" t="s">
        <v>5918</v>
      </c>
      <c r="X640" s="31">
        <v>46205.416712962964</v>
      </c>
      <c r="AN640" s="14">
        <v>46205</v>
      </c>
      <c r="AO640" t="s">
        <v>1138</v>
      </c>
      <c r="AP640" s="31">
        <v>46205.450960648152</v>
      </c>
      <c r="AT640" s="31">
        <v>46205.450960648152</v>
      </c>
      <c r="AU640" s="14">
        <v>46205</v>
      </c>
      <c r="AV640" t="s">
        <v>1138</v>
      </c>
      <c r="AW640" t="s">
        <v>433</v>
      </c>
      <c r="AX640" t="s">
        <v>678</v>
      </c>
      <c r="AY640" s="14">
        <v>46205</v>
      </c>
      <c r="AZ640" t="s">
        <v>1139</v>
      </c>
      <c r="BA640" s="31">
        <v>46205.455636574072</v>
      </c>
      <c r="BB640" s="14">
        <v>46205</v>
      </c>
      <c r="BC640" t="s">
        <v>933</v>
      </c>
      <c r="BD640" s="31">
        <v>46205.462060185186</v>
      </c>
      <c r="BE640" s="14">
        <v>46205</v>
      </c>
      <c r="BF640" t="s">
        <v>4965</v>
      </c>
      <c r="BG640" s="31">
        <v>46205.469166666669</v>
      </c>
      <c r="BH640" s="14">
        <v>46205</v>
      </c>
      <c r="BI640" t="s">
        <v>1028</v>
      </c>
      <c r="BJ640" s="31">
        <v>46205.499444444446</v>
      </c>
      <c r="BK640" s="14">
        <v>46205</v>
      </c>
      <c r="BL640" t="s">
        <v>1028</v>
      </c>
      <c r="BM640" s="31">
        <v>46205.500150462962</v>
      </c>
      <c r="BZ640" s="14">
        <v>46205</v>
      </c>
      <c r="CA640" t="s">
        <v>1028</v>
      </c>
      <c r="CB640" s="31">
        <v>46205.511111111111</v>
      </c>
      <c r="CC640" s="14">
        <v>46205</v>
      </c>
      <c r="CD640" t="s">
        <v>944</v>
      </c>
      <c r="CE640" s="31">
        <v>46205.518495370372</v>
      </c>
      <c r="CI640" s="14">
        <v>46205</v>
      </c>
      <c r="CJ640" t="s">
        <v>1139</v>
      </c>
      <c r="CK640" s="31">
        <v>46205.777233796296</v>
      </c>
      <c r="CP640" t="str">
        <f>VLOOKUP(A640,Sheet1!$A$2:$E$221,2,0)</f>
        <v>East Zone</v>
      </c>
    </row>
    <row r="641" spans="1:94" x14ac:dyDescent="0.35">
      <c r="A641" t="s">
        <v>5915</v>
      </c>
      <c r="B641">
        <v>462</v>
      </c>
      <c r="C641" t="s">
        <v>9332</v>
      </c>
      <c r="D641" t="s">
        <v>678</v>
      </c>
      <c r="E641" t="s">
        <v>81</v>
      </c>
      <c r="F641" t="s">
        <v>433</v>
      </c>
      <c r="G641" t="s">
        <v>135</v>
      </c>
      <c r="H641" t="s">
        <v>9355</v>
      </c>
      <c r="I641">
        <v>299649</v>
      </c>
      <c r="J641" t="s">
        <v>9356</v>
      </c>
      <c r="K641" t="s">
        <v>9357</v>
      </c>
      <c r="L641" t="s">
        <v>4622</v>
      </c>
      <c r="M641" t="s">
        <v>9358</v>
      </c>
      <c r="N641">
        <v>77000</v>
      </c>
      <c r="O641" t="s">
        <v>1124</v>
      </c>
      <c r="P641" t="s">
        <v>1125</v>
      </c>
      <c r="Q641" t="s">
        <v>9359</v>
      </c>
      <c r="R641">
        <v>6176952012</v>
      </c>
      <c r="S641" t="s">
        <v>13394</v>
      </c>
      <c r="T641"/>
      <c r="V641" s="14">
        <v>46202</v>
      </c>
      <c r="W641" t="s">
        <v>5920</v>
      </c>
      <c r="X641" s="31">
        <v>46202.587534722225</v>
      </c>
      <c r="AN641" s="14">
        <v>46203</v>
      </c>
      <c r="AO641" t="s">
        <v>1138</v>
      </c>
      <c r="AP641" s="31">
        <v>46203.498611111114</v>
      </c>
      <c r="AT641" s="31">
        <v>46203.498611111114</v>
      </c>
      <c r="AU641" s="14">
        <v>46203</v>
      </c>
      <c r="AV641" t="s">
        <v>1138</v>
      </c>
      <c r="AW641" t="s">
        <v>433</v>
      </c>
      <c r="AX641" t="s">
        <v>678</v>
      </c>
      <c r="AY641" s="14">
        <v>46204</v>
      </c>
      <c r="AZ641" t="s">
        <v>1139</v>
      </c>
      <c r="BA641" s="31">
        <v>46204.3903587963</v>
      </c>
      <c r="BB641" s="14">
        <v>46204</v>
      </c>
      <c r="BC641" t="s">
        <v>933</v>
      </c>
      <c r="BD641" s="31">
        <v>46204.401226851849</v>
      </c>
      <c r="BE641" s="14">
        <v>46204</v>
      </c>
      <c r="BF641" t="s">
        <v>4706</v>
      </c>
      <c r="BG641" s="31">
        <v>46204.408935185187</v>
      </c>
      <c r="BH641" s="14">
        <v>46204</v>
      </c>
      <c r="BI641" t="s">
        <v>1028</v>
      </c>
      <c r="BJ641" s="31">
        <v>46204.449988425928</v>
      </c>
      <c r="BK641" s="14">
        <v>46204</v>
      </c>
      <c r="BL641" t="s">
        <v>1028</v>
      </c>
      <c r="BM641" s="31">
        <v>46204.452187499999</v>
      </c>
      <c r="BZ641" s="14">
        <v>46204</v>
      </c>
      <c r="CA641" t="s">
        <v>1028</v>
      </c>
      <c r="CB641" s="31">
        <v>46204.460127314815</v>
      </c>
      <c r="CC641" s="14">
        <v>46204</v>
      </c>
      <c r="CD641" t="s">
        <v>944</v>
      </c>
      <c r="CE641" s="31">
        <v>46204.473923611113</v>
      </c>
      <c r="CI641" s="14">
        <v>46204</v>
      </c>
      <c r="CJ641" t="s">
        <v>1139</v>
      </c>
      <c r="CK641" s="31">
        <v>46204.694328703707</v>
      </c>
      <c r="CP641" t="str">
        <f>VLOOKUP(A641,Sheet1!$A$2:$E$221,2,0)</f>
        <v>East Zone</v>
      </c>
    </row>
    <row r="642" spans="1:94" x14ac:dyDescent="0.35">
      <c r="A642" t="s">
        <v>5915</v>
      </c>
      <c r="B642">
        <v>462</v>
      </c>
      <c r="C642" t="s">
        <v>9332</v>
      </c>
      <c r="D642" t="s">
        <v>678</v>
      </c>
      <c r="E642" t="s">
        <v>81</v>
      </c>
      <c r="F642" t="s">
        <v>433</v>
      </c>
      <c r="G642" t="s">
        <v>135</v>
      </c>
      <c r="H642" t="s">
        <v>1794</v>
      </c>
      <c r="I642">
        <v>479927</v>
      </c>
      <c r="J642" t="s">
        <v>1011</v>
      </c>
      <c r="K642" t="s">
        <v>1137</v>
      </c>
      <c r="L642" t="s">
        <v>4622</v>
      </c>
      <c r="M642" t="s">
        <v>5919</v>
      </c>
      <c r="N642">
        <v>60000</v>
      </c>
      <c r="O642" t="s">
        <v>1038</v>
      </c>
      <c r="P642" t="s">
        <v>1039</v>
      </c>
      <c r="Q642" t="s">
        <v>4106</v>
      </c>
      <c r="R642">
        <v>3179955322</v>
      </c>
      <c r="S642" t="s">
        <v>13394</v>
      </c>
      <c r="T642"/>
      <c r="V642" s="14">
        <v>46203</v>
      </c>
      <c r="W642" t="s">
        <v>5918</v>
      </c>
      <c r="X642" s="31">
        <v>46203.406782407408</v>
      </c>
      <c r="AN642" s="14">
        <v>46205</v>
      </c>
      <c r="AO642" t="s">
        <v>1138</v>
      </c>
      <c r="AP642" s="31">
        <v>46205.769236111111</v>
      </c>
      <c r="AT642" s="31">
        <v>46205.769236111111</v>
      </c>
      <c r="AU642" s="14">
        <v>46205</v>
      </c>
      <c r="AV642" t="s">
        <v>1138</v>
      </c>
      <c r="AW642" t="s">
        <v>433</v>
      </c>
      <c r="AX642" t="s">
        <v>678</v>
      </c>
      <c r="AY642" s="14">
        <v>46205</v>
      </c>
      <c r="AZ642" t="s">
        <v>5920</v>
      </c>
      <c r="BA642" s="31">
        <v>46205.772280092591</v>
      </c>
      <c r="BB642" s="14">
        <v>46206</v>
      </c>
      <c r="BC642" t="s">
        <v>933</v>
      </c>
      <c r="BD642" s="31">
        <v>46206.389108796298</v>
      </c>
      <c r="BE642" s="14">
        <v>46206</v>
      </c>
      <c r="BF642" t="s">
        <v>4757</v>
      </c>
      <c r="BG642" s="31">
        <v>46206.448263888888</v>
      </c>
      <c r="BH642" s="14">
        <v>46206</v>
      </c>
      <c r="BI642" t="s">
        <v>1028</v>
      </c>
      <c r="BJ642" s="31">
        <v>46206.47142361111</v>
      </c>
      <c r="BK642" s="14">
        <v>46206</v>
      </c>
      <c r="BL642" t="s">
        <v>1028</v>
      </c>
      <c r="BM642" s="31">
        <v>46206.472430555557</v>
      </c>
      <c r="BZ642" s="14">
        <v>46206</v>
      </c>
      <c r="CA642" t="s">
        <v>1028</v>
      </c>
      <c r="CB642" s="31">
        <v>46206.489594907405</v>
      </c>
      <c r="CC642" s="14">
        <v>46206</v>
      </c>
      <c r="CD642" t="s">
        <v>944</v>
      </c>
      <c r="CE642" s="31">
        <v>46206.500914351855</v>
      </c>
      <c r="CI642" s="14">
        <v>46206</v>
      </c>
      <c r="CJ642" t="s">
        <v>1139</v>
      </c>
      <c r="CK642" s="31">
        <v>46206.675717592596</v>
      </c>
      <c r="CP642" t="str">
        <f>VLOOKUP(A642,Sheet1!$A$2:$E$221,2,0)</f>
        <v>East Zone</v>
      </c>
    </row>
    <row r="643" spans="1:94" x14ac:dyDescent="0.35">
      <c r="A643" t="s">
        <v>5921</v>
      </c>
      <c r="B643">
        <v>443</v>
      </c>
      <c r="C643" t="s">
        <v>9332</v>
      </c>
      <c r="D643" t="s">
        <v>678</v>
      </c>
      <c r="E643" t="s">
        <v>597</v>
      </c>
      <c r="F643" t="s">
        <v>598</v>
      </c>
      <c r="G643" t="s">
        <v>135</v>
      </c>
      <c r="H643" t="s">
        <v>3691</v>
      </c>
      <c r="I643">
        <v>182224</v>
      </c>
      <c r="J643" t="s">
        <v>3693</v>
      </c>
      <c r="K643" t="s">
        <v>3694</v>
      </c>
      <c r="L643" t="s">
        <v>4622</v>
      </c>
      <c r="M643" t="s">
        <v>5922</v>
      </c>
      <c r="N643">
        <v>90000</v>
      </c>
      <c r="O643" t="s">
        <v>1032</v>
      </c>
      <c r="P643" t="s">
        <v>1033</v>
      </c>
      <c r="Q643" t="s">
        <v>3692</v>
      </c>
      <c r="R643">
        <v>7905606310</v>
      </c>
      <c r="S643" t="s">
        <v>13394</v>
      </c>
      <c r="T643"/>
      <c r="V643" s="14">
        <v>46204</v>
      </c>
      <c r="W643" t="s">
        <v>5923</v>
      </c>
      <c r="X643" s="31">
        <v>46204.394375000003</v>
      </c>
      <c r="AN643" s="14">
        <v>46204</v>
      </c>
      <c r="AO643" t="s">
        <v>5924</v>
      </c>
      <c r="AP643" s="31">
        <v>46204.432245370372</v>
      </c>
      <c r="AT643" s="31">
        <v>46204.432245370372</v>
      </c>
      <c r="AU643" s="14">
        <v>46204</v>
      </c>
      <c r="AV643" t="s">
        <v>5924</v>
      </c>
      <c r="AW643" t="s">
        <v>5925</v>
      </c>
      <c r="AX643" t="s">
        <v>677</v>
      </c>
      <c r="AY643" s="14">
        <v>46204</v>
      </c>
      <c r="AZ643" t="s">
        <v>5926</v>
      </c>
      <c r="BA643" s="31">
        <v>46204.437384259261</v>
      </c>
      <c r="BB643" s="14">
        <v>46204</v>
      </c>
      <c r="BC643" t="s">
        <v>933</v>
      </c>
      <c r="BD643" s="31">
        <v>46204.445486111108</v>
      </c>
      <c r="BE643" s="14">
        <v>46204</v>
      </c>
      <c r="BF643" t="s">
        <v>5362</v>
      </c>
      <c r="BG643" s="31">
        <v>46204.455567129633</v>
      </c>
      <c r="BH643" s="14">
        <v>46204</v>
      </c>
      <c r="BI643" t="s">
        <v>1028</v>
      </c>
      <c r="BJ643" s="31">
        <v>46204.595046296294</v>
      </c>
      <c r="BK643" s="14">
        <v>46204</v>
      </c>
      <c r="BL643" t="s">
        <v>1028</v>
      </c>
      <c r="BM643" s="31">
        <v>46204.619131944448</v>
      </c>
      <c r="BN643" s="14">
        <v>46204</v>
      </c>
      <c r="BO643" t="s">
        <v>1028</v>
      </c>
      <c r="BP643" s="31">
        <v>46204.596342592595</v>
      </c>
      <c r="BZ643" s="14">
        <v>46204</v>
      </c>
      <c r="CA643" t="s">
        <v>1028</v>
      </c>
      <c r="CB643" s="31">
        <v>46204.626296296294</v>
      </c>
      <c r="CC643" s="14">
        <v>46204</v>
      </c>
      <c r="CD643" t="s">
        <v>938</v>
      </c>
      <c r="CE643" s="31">
        <v>46204.643182870372</v>
      </c>
      <c r="CI643" s="14">
        <v>46204</v>
      </c>
      <c r="CJ643" t="s">
        <v>5926</v>
      </c>
      <c r="CK643" s="31">
        <v>46204.696597222224</v>
      </c>
      <c r="CP643" t="str">
        <f>VLOOKUP(A643,Sheet1!$A$2:$E$221,2,0)</f>
        <v>East Zone</v>
      </c>
    </row>
    <row r="644" spans="1:94" x14ac:dyDescent="0.35">
      <c r="A644" t="s">
        <v>5921</v>
      </c>
      <c r="B644">
        <v>443</v>
      </c>
      <c r="C644" t="s">
        <v>9332</v>
      </c>
      <c r="D644" t="s">
        <v>678</v>
      </c>
      <c r="E644" t="s">
        <v>597</v>
      </c>
      <c r="F644" t="s">
        <v>598</v>
      </c>
      <c r="G644" t="s">
        <v>135</v>
      </c>
      <c r="H644" t="s">
        <v>5927</v>
      </c>
      <c r="I644">
        <v>191086</v>
      </c>
      <c r="J644" t="s">
        <v>5928</v>
      </c>
      <c r="K644" t="s">
        <v>5929</v>
      </c>
      <c r="L644" t="s">
        <v>4622</v>
      </c>
      <c r="M644" t="s">
        <v>5930</v>
      </c>
      <c r="N644">
        <v>45000</v>
      </c>
      <c r="O644" t="s">
        <v>1036</v>
      </c>
      <c r="P644" t="s">
        <v>1037</v>
      </c>
      <c r="Q644" t="s">
        <v>1140</v>
      </c>
      <c r="R644">
        <v>3282650232</v>
      </c>
      <c r="S644" t="s">
        <v>13394</v>
      </c>
      <c r="T644"/>
      <c r="V644" s="14">
        <v>46204</v>
      </c>
      <c r="W644" t="s">
        <v>5931</v>
      </c>
      <c r="X644" s="31">
        <v>46204.552719907406</v>
      </c>
      <c r="AN644" s="14">
        <v>46205</v>
      </c>
      <c r="AO644" t="s">
        <v>5924</v>
      </c>
      <c r="AP644" s="31">
        <v>46205.47792824074</v>
      </c>
      <c r="AT644" s="31">
        <v>46205.47792824074</v>
      </c>
      <c r="AU644" s="14">
        <v>46205</v>
      </c>
      <c r="AV644" t="s">
        <v>5924</v>
      </c>
      <c r="AW644" t="s">
        <v>5925</v>
      </c>
      <c r="AX644" t="s">
        <v>677</v>
      </c>
      <c r="AY644" s="14">
        <v>46205</v>
      </c>
      <c r="AZ644" t="s">
        <v>5924</v>
      </c>
      <c r="BA644" s="31">
        <v>46205.478773148148</v>
      </c>
      <c r="BB644" s="14">
        <v>46205</v>
      </c>
      <c r="BC644" t="s">
        <v>933</v>
      </c>
      <c r="BD644" s="31">
        <v>46205.481226851851</v>
      </c>
      <c r="BE644" s="14">
        <v>46205</v>
      </c>
      <c r="BF644" t="s">
        <v>4628</v>
      </c>
      <c r="BG644" s="31">
        <v>46205.490717592591</v>
      </c>
      <c r="BH644" s="14">
        <v>46205</v>
      </c>
      <c r="BI644" t="s">
        <v>1028</v>
      </c>
      <c r="BJ644" s="31">
        <v>46205.533900462964</v>
      </c>
      <c r="BK644" s="14">
        <v>46205</v>
      </c>
      <c r="BL644" t="s">
        <v>1028</v>
      </c>
      <c r="BM644" s="31">
        <v>46205.534560185188</v>
      </c>
      <c r="BZ644" s="14">
        <v>46205</v>
      </c>
      <c r="CA644" t="s">
        <v>1028</v>
      </c>
      <c r="CB644" s="31">
        <v>46205.537662037037</v>
      </c>
      <c r="CC644" s="14">
        <v>46205</v>
      </c>
      <c r="CD644" t="s">
        <v>957</v>
      </c>
      <c r="CE644" s="31">
        <v>46205.547673611109</v>
      </c>
      <c r="CI644" s="14">
        <v>46205</v>
      </c>
      <c r="CJ644" t="s">
        <v>5924</v>
      </c>
      <c r="CK644" s="31">
        <v>46205.670046296298</v>
      </c>
      <c r="CP644" t="str">
        <f>VLOOKUP(A644,Sheet1!$A$2:$E$221,2,0)</f>
        <v>East Zone</v>
      </c>
    </row>
    <row r="645" spans="1:94" x14ac:dyDescent="0.35">
      <c r="A645" t="s">
        <v>5921</v>
      </c>
      <c r="B645">
        <v>443</v>
      </c>
      <c r="C645" t="s">
        <v>9332</v>
      </c>
      <c r="D645" t="s">
        <v>678</v>
      </c>
      <c r="E645" t="s">
        <v>597</v>
      </c>
      <c r="F645" t="s">
        <v>598</v>
      </c>
      <c r="G645" t="s">
        <v>135</v>
      </c>
      <c r="H645" t="s">
        <v>5932</v>
      </c>
      <c r="I645">
        <v>195010</v>
      </c>
      <c r="J645" t="s">
        <v>5933</v>
      </c>
      <c r="K645" t="s">
        <v>5934</v>
      </c>
      <c r="L645" t="s">
        <v>4622</v>
      </c>
      <c r="M645" t="s">
        <v>5935</v>
      </c>
      <c r="N645">
        <v>45000</v>
      </c>
      <c r="O645" t="s">
        <v>1036</v>
      </c>
      <c r="P645" t="s">
        <v>1037</v>
      </c>
      <c r="Q645" t="s">
        <v>5936</v>
      </c>
      <c r="R645">
        <v>8196186965</v>
      </c>
      <c r="S645" t="s">
        <v>13394</v>
      </c>
      <c r="T645"/>
      <c r="V645" s="14">
        <v>46205</v>
      </c>
      <c r="W645" t="s">
        <v>5926</v>
      </c>
      <c r="X645" s="31">
        <v>46205.727951388886</v>
      </c>
      <c r="AN645" s="14">
        <v>46205</v>
      </c>
      <c r="AO645" t="s">
        <v>2413</v>
      </c>
      <c r="AP645" s="31">
        <v>46205.773113425923</v>
      </c>
      <c r="AT645" s="31">
        <v>46205.773113425923</v>
      </c>
      <c r="AU645" s="14">
        <v>46205</v>
      </c>
      <c r="AV645" t="s">
        <v>2413</v>
      </c>
      <c r="AW645" t="s">
        <v>598</v>
      </c>
      <c r="AX645" t="s">
        <v>678</v>
      </c>
      <c r="AY645" s="14">
        <v>46205</v>
      </c>
      <c r="AZ645" t="s">
        <v>5926</v>
      </c>
      <c r="BA645" s="31">
        <v>46205.791319444441</v>
      </c>
      <c r="BB645" s="14">
        <v>46206</v>
      </c>
      <c r="BC645" t="s">
        <v>933</v>
      </c>
      <c r="BD645" s="31">
        <v>46206.38925925926</v>
      </c>
      <c r="BE645" s="14">
        <v>46206</v>
      </c>
      <c r="BF645" t="s">
        <v>4757</v>
      </c>
      <c r="BG645" s="31">
        <v>46206.451307870368</v>
      </c>
      <c r="BH645" s="14">
        <v>46206</v>
      </c>
      <c r="BI645" t="s">
        <v>1028</v>
      </c>
      <c r="BJ645" s="31">
        <v>46206.472743055558</v>
      </c>
      <c r="BK645" s="14">
        <v>46206</v>
      </c>
      <c r="BL645" t="s">
        <v>1028</v>
      </c>
      <c r="BM645" s="31">
        <v>46206.473553240743</v>
      </c>
      <c r="BZ645" s="14">
        <v>46206</v>
      </c>
      <c r="CA645" t="s">
        <v>1028</v>
      </c>
      <c r="CB645" s="31">
        <v>46206.489629629628</v>
      </c>
      <c r="CC645" s="14">
        <v>46206</v>
      </c>
      <c r="CD645" t="s">
        <v>944</v>
      </c>
      <c r="CE645" s="31">
        <v>46206.500798611109</v>
      </c>
      <c r="CI645" s="14">
        <v>46206</v>
      </c>
      <c r="CJ645" t="s">
        <v>5924</v>
      </c>
      <c r="CK645" s="31">
        <v>46206.516655092593</v>
      </c>
      <c r="CP645" t="str">
        <f>VLOOKUP(A645,Sheet1!$A$2:$E$221,2,0)</f>
        <v>East Zone</v>
      </c>
    </row>
    <row r="646" spans="1:94" x14ac:dyDescent="0.35">
      <c r="A646" t="s">
        <v>5921</v>
      </c>
      <c r="B646">
        <v>443</v>
      </c>
      <c r="C646" t="s">
        <v>9332</v>
      </c>
      <c r="D646" t="s">
        <v>678</v>
      </c>
      <c r="E646" t="s">
        <v>597</v>
      </c>
      <c r="F646" t="s">
        <v>598</v>
      </c>
      <c r="G646" t="s">
        <v>135</v>
      </c>
      <c r="H646" t="s">
        <v>5937</v>
      </c>
      <c r="I646">
        <v>275631</v>
      </c>
      <c r="J646" t="s">
        <v>5928</v>
      </c>
      <c r="K646" t="s">
        <v>5929</v>
      </c>
      <c r="L646" t="s">
        <v>4622</v>
      </c>
      <c r="M646" t="s">
        <v>5938</v>
      </c>
      <c r="N646">
        <v>60000</v>
      </c>
      <c r="O646" t="s">
        <v>1097</v>
      </c>
      <c r="P646" t="s">
        <v>1098</v>
      </c>
      <c r="Q646" t="s">
        <v>3178</v>
      </c>
      <c r="R646">
        <v>4660281540</v>
      </c>
      <c r="S646" t="s">
        <v>13394</v>
      </c>
      <c r="T646"/>
      <c r="V646" s="14">
        <v>46206</v>
      </c>
      <c r="W646" t="s">
        <v>5926</v>
      </c>
      <c r="X646" s="31">
        <v>46206.485185185185</v>
      </c>
      <c r="AN646" s="14">
        <v>46206</v>
      </c>
      <c r="AO646" t="s">
        <v>2413</v>
      </c>
      <c r="AP646" s="31">
        <v>46206.62908564815</v>
      </c>
      <c r="AT646" s="31">
        <v>46206.62908564815</v>
      </c>
      <c r="AU646" s="14">
        <v>46206</v>
      </c>
      <c r="AV646" t="s">
        <v>2413</v>
      </c>
      <c r="AW646" t="s">
        <v>598</v>
      </c>
      <c r="AX646" t="s">
        <v>678</v>
      </c>
      <c r="AY646" s="14">
        <v>46206</v>
      </c>
      <c r="AZ646" t="s">
        <v>5926</v>
      </c>
      <c r="BA646" s="31">
        <v>46206.644074074073</v>
      </c>
      <c r="BB646" s="14">
        <v>46206</v>
      </c>
      <c r="BC646" t="s">
        <v>933</v>
      </c>
      <c r="BD646" s="31">
        <v>46206.662199074075</v>
      </c>
      <c r="BE646" s="14">
        <v>46206</v>
      </c>
      <c r="BF646" t="s">
        <v>4965</v>
      </c>
      <c r="BG646" s="31">
        <v>46206.675081018519</v>
      </c>
      <c r="BH646" s="14">
        <v>46206</v>
      </c>
      <c r="BI646" t="s">
        <v>943</v>
      </c>
      <c r="BJ646" s="31">
        <v>46206.691990740743</v>
      </c>
      <c r="BK646" s="14">
        <v>46206</v>
      </c>
      <c r="BL646" t="s">
        <v>943</v>
      </c>
      <c r="BM646" s="31">
        <v>46206.695532407408</v>
      </c>
      <c r="BZ646" s="14">
        <v>46206</v>
      </c>
      <c r="CA646" t="s">
        <v>943</v>
      </c>
      <c r="CB646" s="31">
        <v>46206.702453703707</v>
      </c>
      <c r="CC646" s="14">
        <v>46206</v>
      </c>
      <c r="CD646" t="s">
        <v>957</v>
      </c>
      <c r="CE646" s="31">
        <v>46206.706875000003</v>
      </c>
      <c r="CI646" s="14">
        <v>46207</v>
      </c>
      <c r="CJ646" t="s">
        <v>5926</v>
      </c>
      <c r="CK646" s="31">
        <v>46207.489074074074</v>
      </c>
      <c r="CP646" t="str">
        <f>VLOOKUP(A646,Sheet1!$A$2:$E$221,2,0)</f>
        <v>East Zone</v>
      </c>
    </row>
    <row r="647" spans="1:94" x14ac:dyDescent="0.35">
      <c r="A647" t="s">
        <v>5921</v>
      </c>
      <c r="B647">
        <v>443</v>
      </c>
      <c r="C647" t="s">
        <v>9332</v>
      </c>
      <c r="D647" t="s">
        <v>678</v>
      </c>
      <c r="E647" t="s">
        <v>597</v>
      </c>
      <c r="F647" t="s">
        <v>598</v>
      </c>
      <c r="G647" t="s">
        <v>135</v>
      </c>
      <c r="H647" t="s">
        <v>10238</v>
      </c>
      <c r="I647">
        <v>281843</v>
      </c>
      <c r="J647" t="s">
        <v>10239</v>
      </c>
      <c r="K647" t="s">
        <v>10240</v>
      </c>
      <c r="L647" t="s">
        <v>4622</v>
      </c>
      <c r="M647" t="s">
        <v>10241</v>
      </c>
      <c r="N647">
        <v>60000</v>
      </c>
      <c r="O647" t="s">
        <v>9502</v>
      </c>
      <c r="P647" t="s">
        <v>9503</v>
      </c>
      <c r="Q647" t="s">
        <v>3434</v>
      </c>
      <c r="R647">
        <v>6212737798</v>
      </c>
      <c r="S647" t="s">
        <v>13394</v>
      </c>
      <c r="T647"/>
      <c r="V647" s="14">
        <v>46209</v>
      </c>
      <c r="W647" t="s">
        <v>5926</v>
      </c>
      <c r="X647" s="31">
        <v>46209.445543981485</v>
      </c>
      <c r="AN647" s="14">
        <v>46209</v>
      </c>
      <c r="AO647" t="s">
        <v>2413</v>
      </c>
      <c r="AP647" s="31">
        <v>46209.535162037035</v>
      </c>
      <c r="AT647" s="31">
        <v>46209.535162037035</v>
      </c>
      <c r="AU647" s="14">
        <v>46209</v>
      </c>
      <c r="AV647" t="s">
        <v>2413</v>
      </c>
      <c r="AW647" t="s">
        <v>598</v>
      </c>
      <c r="AX647" t="s">
        <v>678</v>
      </c>
      <c r="AY647" s="14">
        <v>46209</v>
      </c>
      <c r="AZ647" t="s">
        <v>5926</v>
      </c>
      <c r="BA647" s="31">
        <v>46209.535717592589</v>
      </c>
      <c r="BB647" s="14">
        <v>46209</v>
      </c>
      <c r="BC647" t="s">
        <v>933</v>
      </c>
      <c r="BD647" s="31">
        <v>46209.543402777781</v>
      </c>
      <c r="BE647" s="14">
        <v>46209</v>
      </c>
      <c r="BF647" t="s">
        <v>5233</v>
      </c>
      <c r="BG647" s="31">
        <v>46209.6015162037</v>
      </c>
      <c r="BH647" s="14">
        <v>46209</v>
      </c>
      <c r="BI647" t="s">
        <v>1028</v>
      </c>
      <c r="BJ647" s="31">
        <v>46209.623553240737</v>
      </c>
      <c r="BK647" s="14">
        <v>46209</v>
      </c>
      <c r="BL647" t="s">
        <v>1028</v>
      </c>
      <c r="BM647" s="31">
        <v>46209.624432870369</v>
      </c>
      <c r="BZ647" s="14">
        <v>46209</v>
      </c>
      <c r="CA647" t="s">
        <v>1028</v>
      </c>
      <c r="CB647" s="31">
        <v>46209.636157407411</v>
      </c>
      <c r="CC647" s="14">
        <v>46209</v>
      </c>
      <c r="CD647" t="s">
        <v>944</v>
      </c>
      <c r="CE647" s="31">
        <v>46209.650289351855</v>
      </c>
      <c r="CI647" s="14">
        <v>46209</v>
      </c>
      <c r="CJ647" t="s">
        <v>5926</v>
      </c>
      <c r="CK647" s="31">
        <v>46209.738425925927</v>
      </c>
      <c r="CP647" t="str">
        <f>VLOOKUP(A647,Sheet1!$A$2:$E$221,2,0)</f>
        <v>East Zone</v>
      </c>
    </row>
    <row r="648" spans="1:94" x14ac:dyDescent="0.35">
      <c r="A648" t="s">
        <v>5921</v>
      </c>
      <c r="B648">
        <v>443</v>
      </c>
      <c r="C648" t="s">
        <v>9332</v>
      </c>
      <c r="D648" t="s">
        <v>678</v>
      </c>
      <c r="E648" t="s">
        <v>597</v>
      </c>
      <c r="F648" t="s">
        <v>598</v>
      </c>
      <c r="G648" t="s">
        <v>135</v>
      </c>
      <c r="H648" t="s">
        <v>5939</v>
      </c>
      <c r="I648">
        <v>312344</v>
      </c>
      <c r="J648" t="s">
        <v>5928</v>
      </c>
      <c r="K648" t="s">
        <v>5929</v>
      </c>
      <c r="L648" t="s">
        <v>4622</v>
      </c>
      <c r="M648" t="s">
        <v>5940</v>
      </c>
      <c r="N648">
        <v>45000</v>
      </c>
      <c r="O648" t="s">
        <v>1036</v>
      </c>
      <c r="P648" t="s">
        <v>1037</v>
      </c>
      <c r="Q648" t="s">
        <v>5941</v>
      </c>
      <c r="R648">
        <v>5286591812</v>
      </c>
      <c r="S648" t="s">
        <v>13394</v>
      </c>
      <c r="T648"/>
      <c r="V648" s="14">
        <v>46204</v>
      </c>
      <c r="W648" t="s">
        <v>5931</v>
      </c>
      <c r="X648" s="31">
        <v>46204.622754629629</v>
      </c>
      <c r="AN648" s="14">
        <v>46204</v>
      </c>
      <c r="AO648" t="s">
        <v>5924</v>
      </c>
      <c r="AP648" s="31">
        <v>46204.668043981481</v>
      </c>
      <c r="AT648" s="31">
        <v>46204.668043981481</v>
      </c>
      <c r="AU648" s="14">
        <v>46204</v>
      </c>
      <c r="AV648" t="s">
        <v>5924</v>
      </c>
      <c r="AW648" t="s">
        <v>5925</v>
      </c>
      <c r="AX648" t="s">
        <v>677</v>
      </c>
      <c r="AY648" s="14">
        <v>46204</v>
      </c>
      <c r="AZ648" t="s">
        <v>5926</v>
      </c>
      <c r="BA648" s="31">
        <v>46204.669641203705</v>
      </c>
      <c r="BB648" s="14">
        <v>46204</v>
      </c>
      <c r="BC648" t="s">
        <v>933</v>
      </c>
      <c r="BD648" s="31">
        <v>46204.683136574073</v>
      </c>
      <c r="BE648" s="14">
        <v>46204</v>
      </c>
      <c r="BF648" t="s">
        <v>5233</v>
      </c>
      <c r="BG648" s="31">
        <v>46204.693981481483</v>
      </c>
      <c r="BH648" s="14">
        <v>46204</v>
      </c>
      <c r="BI648" t="s">
        <v>943</v>
      </c>
      <c r="BJ648" s="31">
        <v>46204.727916666663</v>
      </c>
      <c r="BK648" s="14">
        <v>46204</v>
      </c>
      <c r="BL648" t="s">
        <v>943</v>
      </c>
      <c r="BM648" s="31">
        <v>46204.734849537039</v>
      </c>
      <c r="BZ648" s="14">
        <v>46204</v>
      </c>
      <c r="CA648" t="s">
        <v>943</v>
      </c>
      <c r="CB648" s="31">
        <v>46204.740381944444</v>
      </c>
      <c r="CC648" s="14">
        <v>46204</v>
      </c>
      <c r="CD648" t="s">
        <v>944</v>
      </c>
      <c r="CE648" s="31">
        <v>46204.756793981483</v>
      </c>
      <c r="CI648" s="14">
        <v>46205</v>
      </c>
      <c r="CJ648" t="s">
        <v>5924</v>
      </c>
      <c r="CK648" s="31">
        <v>46205.500069444446</v>
      </c>
      <c r="CP648" t="str">
        <f>VLOOKUP(A648,Sheet1!$A$2:$E$221,2,0)</f>
        <v>East Zone</v>
      </c>
    </row>
    <row r="649" spans="1:94" x14ac:dyDescent="0.35">
      <c r="A649" t="s">
        <v>5921</v>
      </c>
      <c r="B649">
        <v>443</v>
      </c>
      <c r="C649" t="s">
        <v>9332</v>
      </c>
      <c r="D649" t="s">
        <v>678</v>
      </c>
      <c r="E649" t="s">
        <v>597</v>
      </c>
      <c r="F649" t="s">
        <v>598</v>
      </c>
      <c r="G649" t="s">
        <v>135</v>
      </c>
      <c r="H649" t="s">
        <v>5942</v>
      </c>
      <c r="I649">
        <v>351089</v>
      </c>
      <c r="J649" t="s">
        <v>3693</v>
      </c>
      <c r="K649" t="s">
        <v>3694</v>
      </c>
      <c r="L649" t="s">
        <v>4622</v>
      </c>
      <c r="M649" t="s">
        <v>5943</v>
      </c>
      <c r="N649">
        <v>60000</v>
      </c>
      <c r="O649" t="s">
        <v>1038</v>
      </c>
      <c r="P649" t="s">
        <v>1039</v>
      </c>
      <c r="Q649" t="s">
        <v>1141</v>
      </c>
      <c r="R649">
        <v>6483867358</v>
      </c>
      <c r="S649" t="s">
        <v>13394</v>
      </c>
      <c r="T649"/>
      <c r="V649" s="14">
        <v>46204</v>
      </c>
      <c r="W649" t="s">
        <v>5923</v>
      </c>
      <c r="X649" s="31">
        <v>46204.585590277777</v>
      </c>
      <c r="AN649" s="14">
        <v>46204</v>
      </c>
      <c r="AO649" t="s">
        <v>5924</v>
      </c>
      <c r="AP649" s="31">
        <v>46204.676631944443</v>
      </c>
      <c r="AT649" s="31">
        <v>46204.676631944443</v>
      </c>
      <c r="AU649" s="14">
        <v>46204</v>
      </c>
      <c r="AV649" t="s">
        <v>5924</v>
      </c>
      <c r="AW649" t="s">
        <v>5925</v>
      </c>
      <c r="AX649" t="s">
        <v>677</v>
      </c>
      <c r="AY649" s="14">
        <v>46204</v>
      </c>
      <c r="AZ649" t="s">
        <v>5926</v>
      </c>
      <c r="BA649" s="31">
        <v>46204.68986111111</v>
      </c>
      <c r="BB649" s="14">
        <v>46204</v>
      </c>
      <c r="BC649" t="s">
        <v>933</v>
      </c>
      <c r="BD649" s="31">
        <v>46204.694027777776</v>
      </c>
      <c r="BE649" s="14">
        <v>46204</v>
      </c>
      <c r="BF649" t="s">
        <v>5362</v>
      </c>
      <c r="BG649" s="31">
        <v>46204.713113425925</v>
      </c>
      <c r="BH649" s="14">
        <v>46204</v>
      </c>
      <c r="BI649" t="s">
        <v>1028</v>
      </c>
      <c r="BJ649" s="31">
        <v>46204.727233796293</v>
      </c>
      <c r="BK649" s="14">
        <v>46204</v>
      </c>
      <c r="BL649" t="s">
        <v>1028</v>
      </c>
      <c r="BM649" s="31">
        <v>46204.728148148148</v>
      </c>
      <c r="BZ649" s="14">
        <v>46204</v>
      </c>
      <c r="CA649" t="s">
        <v>1028</v>
      </c>
      <c r="CB649" s="31">
        <v>46204.741319444445</v>
      </c>
      <c r="CC649" s="14">
        <v>46204</v>
      </c>
      <c r="CD649" t="s">
        <v>944</v>
      </c>
      <c r="CE649" s="31">
        <v>46204.756932870368</v>
      </c>
      <c r="CI649" s="14">
        <v>46205</v>
      </c>
      <c r="CJ649" t="s">
        <v>5924</v>
      </c>
      <c r="CK649" s="31">
        <v>46205.426435185182</v>
      </c>
      <c r="CP649" t="str">
        <f>VLOOKUP(A649,Sheet1!$A$2:$E$221,2,0)</f>
        <v>East Zone</v>
      </c>
    </row>
    <row r="650" spans="1:94" x14ac:dyDescent="0.35">
      <c r="A650" t="s">
        <v>5921</v>
      </c>
      <c r="B650">
        <v>443</v>
      </c>
      <c r="C650" t="s">
        <v>9332</v>
      </c>
      <c r="D650" t="s">
        <v>678</v>
      </c>
      <c r="E650" t="s">
        <v>597</v>
      </c>
      <c r="F650" t="s">
        <v>598</v>
      </c>
      <c r="G650" t="s">
        <v>135</v>
      </c>
      <c r="H650" t="s">
        <v>5944</v>
      </c>
      <c r="I650">
        <v>471024</v>
      </c>
      <c r="J650" t="s">
        <v>5928</v>
      </c>
      <c r="K650" t="s">
        <v>5929</v>
      </c>
      <c r="L650" t="s">
        <v>4622</v>
      </c>
      <c r="M650" t="s">
        <v>5945</v>
      </c>
      <c r="N650">
        <v>45000</v>
      </c>
      <c r="O650" t="s">
        <v>1036</v>
      </c>
      <c r="P650" t="s">
        <v>1037</v>
      </c>
      <c r="Q650" t="s">
        <v>5946</v>
      </c>
      <c r="R650">
        <v>9633697701</v>
      </c>
      <c r="S650" t="s">
        <v>683</v>
      </c>
      <c r="T650" t="s">
        <v>13234</v>
      </c>
      <c r="U650" s="1">
        <v>46206</v>
      </c>
      <c r="V650" s="14">
        <v>46206</v>
      </c>
      <c r="W650" t="s">
        <v>5931</v>
      </c>
      <c r="X650" s="31">
        <v>46206.581412037034</v>
      </c>
      <c r="AN650" s="14">
        <v>46206</v>
      </c>
      <c r="AO650" t="s">
        <v>2413</v>
      </c>
      <c r="AP650" s="31">
        <v>46206.647002314814</v>
      </c>
      <c r="AT650" s="31">
        <v>46206.647002314814</v>
      </c>
      <c r="AU650" s="14">
        <v>46206</v>
      </c>
      <c r="AV650" t="s">
        <v>2413</v>
      </c>
      <c r="AW650" t="s">
        <v>598</v>
      </c>
      <c r="AX650" t="s">
        <v>678</v>
      </c>
      <c r="AY650" s="14">
        <v>46206</v>
      </c>
      <c r="AZ650" t="s">
        <v>5926</v>
      </c>
      <c r="BA650" s="31">
        <v>46206.649097222224</v>
      </c>
      <c r="BB650" s="14">
        <v>46206</v>
      </c>
      <c r="BC650" t="s">
        <v>933</v>
      </c>
      <c r="BD650" s="31">
        <v>46206.662210648145</v>
      </c>
      <c r="BE650" s="14">
        <v>46206</v>
      </c>
      <c r="BF650" t="s">
        <v>4965</v>
      </c>
      <c r="BG650" s="31">
        <v>46206.677106481482</v>
      </c>
      <c r="BH650" s="14">
        <v>46206</v>
      </c>
      <c r="BI650" t="s">
        <v>943</v>
      </c>
      <c r="BJ650" s="31">
        <v>46206.691874999997</v>
      </c>
      <c r="BK650" s="14">
        <v>46206</v>
      </c>
      <c r="BL650" t="s">
        <v>1028</v>
      </c>
      <c r="BM650" s="31">
        <v>46206.731550925928</v>
      </c>
      <c r="BN650" s="14">
        <v>46206</v>
      </c>
      <c r="BO650" t="s">
        <v>943</v>
      </c>
      <c r="BP650" s="31">
        <v>46206.695856481485</v>
      </c>
      <c r="BZ650" s="14">
        <v>46206</v>
      </c>
      <c r="CA650" t="s">
        <v>1028</v>
      </c>
      <c r="CB650" s="31">
        <v>46206.73642361111</v>
      </c>
      <c r="CC650" s="14">
        <v>46206</v>
      </c>
      <c r="CD650" t="s">
        <v>938</v>
      </c>
      <c r="CE650" s="31">
        <v>46206.754293981481</v>
      </c>
      <c r="CI650" s="14">
        <v>46207</v>
      </c>
      <c r="CJ650" t="s">
        <v>5926</v>
      </c>
      <c r="CK650" s="31">
        <v>46207.5233912037</v>
      </c>
      <c r="CP650" t="str">
        <f>VLOOKUP(A650,Sheet1!$A$2:$E$221,2,0)</f>
        <v>East Zone</v>
      </c>
    </row>
    <row r="651" spans="1:94" x14ac:dyDescent="0.35">
      <c r="A651" t="s">
        <v>5921</v>
      </c>
      <c r="B651">
        <v>443</v>
      </c>
      <c r="C651" t="s">
        <v>9332</v>
      </c>
      <c r="D651" t="s">
        <v>678</v>
      </c>
      <c r="E651" t="s">
        <v>597</v>
      </c>
      <c r="F651" t="s">
        <v>598</v>
      </c>
      <c r="G651" t="s">
        <v>135</v>
      </c>
      <c r="H651" t="s">
        <v>10242</v>
      </c>
      <c r="I651">
        <v>653448</v>
      </c>
      <c r="J651" t="s">
        <v>5928</v>
      </c>
      <c r="K651" t="s">
        <v>5929</v>
      </c>
      <c r="L651" t="s">
        <v>4622</v>
      </c>
      <c r="M651" t="s">
        <v>10243</v>
      </c>
      <c r="N651">
        <v>65000</v>
      </c>
      <c r="O651" t="s">
        <v>8544</v>
      </c>
      <c r="P651" t="s">
        <v>8545</v>
      </c>
      <c r="Q651" t="s">
        <v>10246</v>
      </c>
      <c r="R651">
        <v>8781349477</v>
      </c>
      <c r="S651" t="s">
        <v>13394</v>
      </c>
      <c r="T651"/>
      <c r="V651" s="14">
        <v>46209</v>
      </c>
      <c r="W651" t="s">
        <v>5931</v>
      </c>
      <c r="X651" s="31">
        <v>46209.563472222224</v>
      </c>
      <c r="AN651" s="14">
        <v>46209</v>
      </c>
      <c r="AO651" t="s">
        <v>2413</v>
      </c>
      <c r="AP651" s="31">
        <v>46209.758206018516</v>
      </c>
      <c r="AT651" s="31">
        <v>46209.758206018516</v>
      </c>
      <c r="AU651" s="14">
        <v>46209</v>
      </c>
      <c r="AV651" t="s">
        <v>2413</v>
      </c>
      <c r="AW651" t="s">
        <v>598</v>
      </c>
      <c r="AX651" t="s">
        <v>678</v>
      </c>
      <c r="AY651" s="14">
        <v>46210</v>
      </c>
      <c r="AZ651" t="s">
        <v>5926</v>
      </c>
      <c r="BA651" s="31">
        <v>46210.308252314811</v>
      </c>
      <c r="BB651" s="14">
        <v>46210</v>
      </c>
      <c r="BC651" t="s">
        <v>933</v>
      </c>
      <c r="BD651" s="31">
        <v>46210.37972222222</v>
      </c>
      <c r="BE651" s="14">
        <v>46210</v>
      </c>
      <c r="BF651" t="s">
        <v>5362</v>
      </c>
      <c r="BG651" s="31">
        <v>46210.428356481483</v>
      </c>
      <c r="BH651" s="14">
        <v>46210</v>
      </c>
      <c r="BI651" t="s">
        <v>942</v>
      </c>
      <c r="BJ651" s="31">
        <v>46210.472569444442</v>
      </c>
      <c r="BK651" s="14">
        <v>46210</v>
      </c>
      <c r="BL651" t="s">
        <v>972</v>
      </c>
      <c r="BM651" s="31">
        <v>46210.524201388886</v>
      </c>
      <c r="BN651" s="14">
        <v>46210</v>
      </c>
      <c r="BO651" t="s">
        <v>942</v>
      </c>
      <c r="BP651" s="31">
        <v>46210.476030092592</v>
      </c>
      <c r="BZ651" s="14">
        <v>46210</v>
      </c>
      <c r="CA651" t="s">
        <v>972</v>
      </c>
      <c r="CB651" s="31">
        <v>46210.532013888886</v>
      </c>
      <c r="CC651" s="14">
        <v>46210</v>
      </c>
      <c r="CD651" t="s">
        <v>957</v>
      </c>
      <c r="CE651" s="31">
        <v>46210.540127314816</v>
      </c>
      <c r="CP651" t="str">
        <f>VLOOKUP(A651,Sheet1!$A$2:$E$221,2,0)</f>
        <v>East Zone</v>
      </c>
    </row>
    <row r="652" spans="1:94" x14ac:dyDescent="0.35">
      <c r="A652" t="s">
        <v>5947</v>
      </c>
      <c r="B652">
        <v>513</v>
      </c>
      <c r="C652" t="s">
        <v>9332</v>
      </c>
      <c r="D652" t="s">
        <v>678</v>
      </c>
      <c r="E652" t="s">
        <v>388</v>
      </c>
      <c r="F652" t="s">
        <v>389</v>
      </c>
      <c r="G652" t="s">
        <v>352</v>
      </c>
      <c r="H652" t="s">
        <v>5948</v>
      </c>
      <c r="I652">
        <v>216604</v>
      </c>
      <c r="J652" t="s">
        <v>4206</v>
      </c>
      <c r="K652" t="s">
        <v>5949</v>
      </c>
      <c r="L652" t="s">
        <v>4622</v>
      </c>
      <c r="M652" t="s">
        <v>5950</v>
      </c>
      <c r="N652">
        <v>50000</v>
      </c>
      <c r="O652" t="s">
        <v>9895</v>
      </c>
      <c r="P652" t="s">
        <v>9896</v>
      </c>
      <c r="Q652" t="s">
        <v>5951</v>
      </c>
      <c r="R652">
        <v>1556849348</v>
      </c>
      <c r="S652" t="s">
        <v>683</v>
      </c>
      <c r="T652" t="s">
        <v>13302</v>
      </c>
      <c r="U652" s="1">
        <v>46206</v>
      </c>
      <c r="V652" s="14">
        <v>46206</v>
      </c>
      <c r="W652" t="s">
        <v>5952</v>
      </c>
      <c r="X652" s="31">
        <v>46206.423842592594</v>
      </c>
      <c r="AN652" s="14">
        <v>46206</v>
      </c>
      <c r="AO652" t="s">
        <v>2943</v>
      </c>
      <c r="AP652" s="31">
        <v>46206.447939814818</v>
      </c>
      <c r="AT652" s="31">
        <v>46206.447939814818</v>
      </c>
      <c r="AU652" s="14">
        <v>46206</v>
      </c>
      <c r="AV652" t="s">
        <v>2943</v>
      </c>
      <c r="AW652" t="s">
        <v>389</v>
      </c>
      <c r="AX652" t="s">
        <v>678</v>
      </c>
      <c r="AY652" s="14">
        <v>46206</v>
      </c>
      <c r="AZ652" t="s">
        <v>5953</v>
      </c>
      <c r="BA652" s="31">
        <v>46206.474791666667</v>
      </c>
      <c r="BB652" s="14">
        <v>46206</v>
      </c>
      <c r="BC652" t="s">
        <v>933</v>
      </c>
      <c r="BD652" s="31">
        <v>46206.477870370371</v>
      </c>
      <c r="BE652" s="14">
        <v>46206</v>
      </c>
      <c r="BF652" t="s">
        <v>4640</v>
      </c>
      <c r="BG652" s="31">
        <v>46206.510196759256</v>
      </c>
      <c r="BH652" s="14">
        <v>46206</v>
      </c>
      <c r="BI652" t="s">
        <v>972</v>
      </c>
      <c r="BJ652" s="31">
        <v>46206.522662037038</v>
      </c>
      <c r="BK652" s="14">
        <v>46209</v>
      </c>
      <c r="BL652" t="s">
        <v>937</v>
      </c>
      <c r="BM652" s="31">
        <v>46209.7033912037</v>
      </c>
      <c r="BN652" s="14">
        <v>46206</v>
      </c>
      <c r="BO652" t="s">
        <v>972</v>
      </c>
      <c r="BP652" s="31">
        <v>46206.522928240738</v>
      </c>
      <c r="BZ652" s="14">
        <v>46209</v>
      </c>
      <c r="CA652" t="s">
        <v>937</v>
      </c>
      <c r="CB652" s="31">
        <v>46209.730474537035</v>
      </c>
      <c r="CC652" s="14">
        <v>46209</v>
      </c>
      <c r="CD652" t="s">
        <v>2404</v>
      </c>
      <c r="CE652" s="31">
        <v>46209.741018518522</v>
      </c>
      <c r="CI652" s="14">
        <v>46209</v>
      </c>
      <c r="CJ652" t="s">
        <v>2944</v>
      </c>
      <c r="CK652" s="31">
        <v>46209.768437500003</v>
      </c>
      <c r="CP652" t="str">
        <f>VLOOKUP(A652,Sheet1!$A$2:$E$221,2,0)</f>
        <v>East Zone</v>
      </c>
    </row>
    <row r="653" spans="1:94" x14ac:dyDescent="0.35">
      <c r="A653" t="s">
        <v>5947</v>
      </c>
      <c r="B653">
        <v>513</v>
      </c>
      <c r="C653" t="s">
        <v>9332</v>
      </c>
      <c r="D653" t="s">
        <v>678</v>
      </c>
      <c r="E653" t="s">
        <v>388</v>
      </c>
      <c r="F653" t="s">
        <v>389</v>
      </c>
      <c r="G653" t="s">
        <v>352</v>
      </c>
      <c r="H653" t="s">
        <v>10247</v>
      </c>
      <c r="I653">
        <v>230953</v>
      </c>
      <c r="J653" t="s">
        <v>10248</v>
      </c>
      <c r="K653" t="s">
        <v>10249</v>
      </c>
      <c r="L653" t="s">
        <v>4622</v>
      </c>
      <c r="M653" t="s">
        <v>10250</v>
      </c>
      <c r="N653">
        <v>50000</v>
      </c>
      <c r="O653" t="s">
        <v>9895</v>
      </c>
      <c r="P653" t="s">
        <v>9896</v>
      </c>
      <c r="Q653" t="s">
        <v>10251</v>
      </c>
      <c r="R653">
        <v>9978936876</v>
      </c>
      <c r="S653" t="s">
        <v>13394</v>
      </c>
      <c r="T653"/>
      <c r="V653" s="14">
        <v>46204</v>
      </c>
      <c r="W653" t="s">
        <v>10252</v>
      </c>
      <c r="X653" s="31">
        <v>46204.459189814814</v>
      </c>
      <c r="AN653" s="14">
        <v>46209</v>
      </c>
      <c r="AO653" t="s">
        <v>5953</v>
      </c>
      <c r="AP653" s="31">
        <v>46209.615578703706</v>
      </c>
      <c r="AT653" s="31">
        <v>46209.615578703706</v>
      </c>
      <c r="AU653" s="14">
        <v>46209</v>
      </c>
      <c r="AV653" t="s">
        <v>5953</v>
      </c>
      <c r="AW653" t="s">
        <v>5959</v>
      </c>
      <c r="AX653" t="s">
        <v>677</v>
      </c>
      <c r="AY653" s="14">
        <v>46209</v>
      </c>
      <c r="AZ653" t="s">
        <v>5953</v>
      </c>
      <c r="BA653" s="31">
        <v>46209.618692129632</v>
      </c>
      <c r="BB653" s="14">
        <v>46209</v>
      </c>
      <c r="BC653" t="s">
        <v>933</v>
      </c>
      <c r="BD653" s="31">
        <v>46209.626689814817</v>
      </c>
      <c r="BE653" s="14">
        <v>46209</v>
      </c>
      <c r="BF653" t="s">
        <v>4716</v>
      </c>
      <c r="BG653" s="31">
        <v>46209.646018518521</v>
      </c>
      <c r="BH653" s="14">
        <v>46209</v>
      </c>
      <c r="BI653" t="s">
        <v>943</v>
      </c>
      <c r="BJ653" s="31">
        <v>46209.673750000002</v>
      </c>
      <c r="BK653" s="14">
        <v>46209</v>
      </c>
      <c r="BL653" t="s">
        <v>943</v>
      </c>
      <c r="BM653" s="31">
        <v>46209.681921296295</v>
      </c>
      <c r="BZ653" s="14">
        <v>46209</v>
      </c>
      <c r="CA653" t="s">
        <v>943</v>
      </c>
      <c r="CB653" s="31">
        <v>46209.68886574074</v>
      </c>
      <c r="CC653" s="14">
        <v>46209</v>
      </c>
      <c r="CD653" t="s">
        <v>944</v>
      </c>
      <c r="CE653" s="31">
        <v>46209.704930555556</v>
      </c>
      <c r="CI653" s="14">
        <v>46209</v>
      </c>
      <c r="CJ653" t="s">
        <v>2944</v>
      </c>
      <c r="CK653" s="31">
        <v>46209.823518518519</v>
      </c>
      <c r="CP653" t="str">
        <f>VLOOKUP(A653,Sheet1!$A$2:$E$221,2,0)</f>
        <v>East Zone</v>
      </c>
    </row>
    <row r="654" spans="1:94" x14ac:dyDescent="0.35">
      <c r="A654" t="s">
        <v>5947</v>
      </c>
      <c r="B654">
        <v>513</v>
      </c>
      <c r="C654" t="s">
        <v>9332</v>
      </c>
      <c r="D654" t="s">
        <v>678</v>
      </c>
      <c r="E654" t="s">
        <v>388</v>
      </c>
      <c r="F654" t="s">
        <v>389</v>
      </c>
      <c r="G654" t="s">
        <v>352</v>
      </c>
      <c r="H654" t="s">
        <v>5954</v>
      </c>
      <c r="I654">
        <v>264854</v>
      </c>
      <c r="J654" t="s">
        <v>2589</v>
      </c>
      <c r="K654" t="s">
        <v>2590</v>
      </c>
      <c r="L654" t="s">
        <v>4622</v>
      </c>
      <c r="M654" t="s">
        <v>5955</v>
      </c>
      <c r="N654">
        <v>75000</v>
      </c>
      <c r="O654" t="s">
        <v>974</v>
      </c>
      <c r="P654" t="s">
        <v>975</v>
      </c>
      <c r="Q654" t="s">
        <v>4307</v>
      </c>
      <c r="R654">
        <v>3948286324</v>
      </c>
      <c r="S654" t="s">
        <v>13394</v>
      </c>
      <c r="T654"/>
      <c r="V654" s="14">
        <v>46206</v>
      </c>
      <c r="W654" t="s">
        <v>5953</v>
      </c>
      <c r="X654" s="31">
        <v>46206.387430555558</v>
      </c>
      <c r="AN654" s="14">
        <v>46206</v>
      </c>
      <c r="AO654" t="s">
        <v>2943</v>
      </c>
      <c r="AP654" s="31">
        <v>46206.409849537034</v>
      </c>
      <c r="AT654" s="31">
        <v>46206.409849537034</v>
      </c>
      <c r="AU654" s="14">
        <v>46206</v>
      </c>
      <c r="AV654" t="s">
        <v>2943</v>
      </c>
      <c r="AW654" t="s">
        <v>389</v>
      </c>
      <c r="AX654" t="s">
        <v>678</v>
      </c>
      <c r="AY654" s="14">
        <v>46206</v>
      </c>
      <c r="AZ654" t="s">
        <v>5953</v>
      </c>
      <c r="BA654" s="31">
        <v>46206.424884259257</v>
      </c>
      <c r="BB654" s="14">
        <v>46206</v>
      </c>
      <c r="BC654" t="s">
        <v>933</v>
      </c>
      <c r="BD654" s="31">
        <v>46206.432013888887</v>
      </c>
      <c r="BE654" s="14">
        <v>46206</v>
      </c>
      <c r="BF654" t="s">
        <v>4757</v>
      </c>
      <c r="BG654" s="31">
        <v>46206.51458333333</v>
      </c>
      <c r="BH654" s="14">
        <v>46206</v>
      </c>
      <c r="BI654" t="s">
        <v>943</v>
      </c>
      <c r="BJ654" s="31">
        <v>46206.592928240738</v>
      </c>
      <c r="BK654" s="14">
        <v>46206</v>
      </c>
      <c r="BL654" t="s">
        <v>943</v>
      </c>
      <c r="BM654" s="31">
        <v>46206.596597222226</v>
      </c>
      <c r="BZ654" s="14">
        <v>46206</v>
      </c>
      <c r="CA654" t="s">
        <v>943</v>
      </c>
      <c r="CB654" s="31">
        <v>46206.607905092591</v>
      </c>
      <c r="CC654" s="14">
        <v>46206</v>
      </c>
      <c r="CD654" t="s">
        <v>944</v>
      </c>
      <c r="CE654" s="31">
        <v>46206.618506944447</v>
      </c>
      <c r="CI654" s="14">
        <v>46206</v>
      </c>
      <c r="CJ654" t="s">
        <v>2944</v>
      </c>
      <c r="CK654" s="31">
        <v>46206.687534722223</v>
      </c>
      <c r="CP654" t="str">
        <f>VLOOKUP(A654,Sheet1!$A$2:$E$221,2,0)</f>
        <v>East Zone</v>
      </c>
    </row>
    <row r="655" spans="1:94" x14ac:dyDescent="0.35">
      <c r="A655" t="s">
        <v>5947</v>
      </c>
      <c r="B655">
        <v>513</v>
      </c>
      <c r="C655" t="s">
        <v>9332</v>
      </c>
      <c r="D655" t="s">
        <v>678</v>
      </c>
      <c r="E655" t="s">
        <v>388</v>
      </c>
      <c r="F655" t="s">
        <v>389</v>
      </c>
      <c r="G655" t="s">
        <v>352</v>
      </c>
      <c r="H655" t="s">
        <v>5956</v>
      </c>
      <c r="I655">
        <v>325225</v>
      </c>
      <c r="J655" t="s">
        <v>2589</v>
      </c>
      <c r="K655" t="s">
        <v>2590</v>
      </c>
      <c r="L655" t="s">
        <v>4622</v>
      </c>
      <c r="M655" t="s">
        <v>5957</v>
      </c>
      <c r="N655">
        <v>60000</v>
      </c>
      <c r="O655" t="s">
        <v>1118</v>
      </c>
      <c r="P655" t="s">
        <v>1119</v>
      </c>
      <c r="Q655" t="s">
        <v>5958</v>
      </c>
      <c r="R655">
        <v>7208618594</v>
      </c>
      <c r="S655" t="s">
        <v>13394</v>
      </c>
      <c r="T655"/>
      <c r="V655" s="14">
        <v>46206</v>
      </c>
      <c r="W655" t="s">
        <v>5953</v>
      </c>
      <c r="X655" s="31">
        <v>46206.535208333335</v>
      </c>
      <c r="AN655" s="14">
        <v>46206</v>
      </c>
      <c r="AO655" t="s">
        <v>5953</v>
      </c>
      <c r="AP655" s="31">
        <v>46206.560324074075</v>
      </c>
      <c r="AT655" s="31">
        <v>46206.560324074075</v>
      </c>
      <c r="AU655" s="14">
        <v>46206</v>
      </c>
      <c r="AV655" t="s">
        <v>5953</v>
      </c>
      <c r="AW655" t="s">
        <v>5959</v>
      </c>
      <c r="AX655" t="s">
        <v>677</v>
      </c>
      <c r="AY655" s="14">
        <v>46206</v>
      </c>
      <c r="AZ655" t="s">
        <v>5953</v>
      </c>
      <c r="BA655" s="31">
        <v>46206.560532407406</v>
      </c>
      <c r="BB655" s="14">
        <v>46206</v>
      </c>
      <c r="BC655" t="s">
        <v>933</v>
      </c>
      <c r="BD655" s="31">
        <v>46206.566041666665</v>
      </c>
      <c r="BE655" s="14">
        <v>46206</v>
      </c>
      <c r="BF655" t="s">
        <v>4663</v>
      </c>
      <c r="BG655" s="31">
        <v>46206.613009259258</v>
      </c>
      <c r="BH655" s="14">
        <v>46206</v>
      </c>
      <c r="BI655" t="s">
        <v>937</v>
      </c>
      <c r="BJ655" s="31">
        <v>46206.657916666663</v>
      </c>
      <c r="BN655" s="14">
        <v>46206</v>
      </c>
      <c r="BO655" t="s">
        <v>937</v>
      </c>
      <c r="BP655" s="31">
        <v>46206.717002314814</v>
      </c>
      <c r="CP655" t="str">
        <f>VLOOKUP(A655,Sheet1!$A$2:$E$221,2,0)</f>
        <v>East Zone</v>
      </c>
    </row>
    <row r="656" spans="1:94" x14ac:dyDescent="0.35">
      <c r="A656" t="s">
        <v>5947</v>
      </c>
      <c r="B656">
        <v>513</v>
      </c>
      <c r="C656" t="s">
        <v>9332</v>
      </c>
      <c r="D656" t="s">
        <v>678</v>
      </c>
      <c r="E656" t="s">
        <v>388</v>
      </c>
      <c r="F656" t="s">
        <v>389</v>
      </c>
      <c r="G656" t="s">
        <v>352</v>
      </c>
      <c r="H656" t="s">
        <v>4616</v>
      </c>
      <c r="I656">
        <v>371957</v>
      </c>
      <c r="J656" t="s">
        <v>4617</v>
      </c>
      <c r="K656" t="s">
        <v>4618</v>
      </c>
      <c r="L656" t="s">
        <v>4622</v>
      </c>
      <c r="M656" t="s">
        <v>5960</v>
      </c>
      <c r="N656">
        <v>90000</v>
      </c>
      <c r="O656" t="s">
        <v>931</v>
      </c>
      <c r="P656" t="s">
        <v>932</v>
      </c>
      <c r="Q656" t="s">
        <v>1784</v>
      </c>
      <c r="R656">
        <v>1715100585</v>
      </c>
      <c r="S656" t="s">
        <v>683</v>
      </c>
      <c r="T656" t="s">
        <v>13280</v>
      </c>
      <c r="U656" s="1">
        <v>46206</v>
      </c>
      <c r="V656" s="14">
        <v>46206</v>
      </c>
      <c r="W656" t="s">
        <v>2944</v>
      </c>
      <c r="X656" s="31">
        <v>46206.482199074075</v>
      </c>
      <c r="AN656" s="14">
        <v>46206</v>
      </c>
      <c r="AO656" t="s">
        <v>5953</v>
      </c>
      <c r="AP656" s="31">
        <v>46206.511203703703</v>
      </c>
      <c r="AT656" s="31">
        <v>46206.511203703703</v>
      </c>
      <c r="AU656" s="14">
        <v>46206</v>
      </c>
      <c r="AV656" t="s">
        <v>5953</v>
      </c>
      <c r="AW656" t="s">
        <v>5959</v>
      </c>
      <c r="AX656" t="s">
        <v>677</v>
      </c>
      <c r="AY656" s="14">
        <v>46206</v>
      </c>
      <c r="AZ656" t="s">
        <v>5953</v>
      </c>
      <c r="BA656" s="31">
        <v>46206.511550925927</v>
      </c>
      <c r="BB656" s="14">
        <v>46206</v>
      </c>
      <c r="BC656" t="s">
        <v>933</v>
      </c>
      <c r="BD656" s="31">
        <v>46206.521956018521</v>
      </c>
      <c r="BE656" s="14">
        <v>46206</v>
      </c>
      <c r="BF656" t="s">
        <v>4886</v>
      </c>
      <c r="BG656" s="31">
        <v>46206.546851851854</v>
      </c>
      <c r="BH656" s="14">
        <v>46206</v>
      </c>
      <c r="BI656" t="s">
        <v>972</v>
      </c>
      <c r="BJ656" s="31">
        <v>46206.60125</v>
      </c>
      <c r="BK656" s="14">
        <v>46206</v>
      </c>
      <c r="BL656" t="s">
        <v>972</v>
      </c>
      <c r="BM656" s="31">
        <v>46206.602650462963</v>
      </c>
      <c r="BZ656" s="14">
        <v>46206</v>
      </c>
      <c r="CA656" t="s">
        <v>972</v>
      </c>
      <c r="CB656" s="31">
        <v>46206.608263888891</v>
      </c>
      <c r="CC656" s="14">
        <v>46206</v>
      </c>
      <c r="CD656" t="s">
        <v>944</v>
      </c>
      <c r="CE656" s="31">
        <v>46206.617812500001</v>
      </c>
      <c r="CI656" s="14">
        <v>46206</v>
      </c>
      <c r="CJ656" t="s">
        <v>2944</v>
      </c>
      <c r="CK656" s="31">
        <v>46206.7499537037</v>
      </c>
      <c r="CP656" t="str">
        <f>VLOOKUP(A656,Sheet1!$A$2:$E$221,2,0)</f>
        <v>East Zone</v>
      </c>
    </row>
    <row r="657" spans="1:94" x14ac:dyDescent="0.35">
      <c r="A657" t="s">
        <v>5947</v>
      </c>
      <c r="B657">
        <v>513</v>
      </c>
      <c r="C657" t="s">
        <v>9332</v>
      </c>
      <c r="D657" t="s">
        <v>678</v>
      </c>
      <c r="E657" t="s">
        <v>388</v>
      </c>
      <c r="F657" t="s">
        <v>389</v>
      </c>
      <c r="G657" t="s">
        <v>352</v>
      </c>
      <c r="H657" t="s">
        <v>4589</v>
      </c>
      <c r="I657">
        <v>372861</v>
      </c>
      <c r="J657" t="s">
        <v>2589</v>
      </c>
      <c r="K657" t="s">
        <v>2590</v>
      </c>
      <c r="L657" t="s">
        <v>4622</v>
      </c>
      <c r="M657" t="s">
        <v>5961</v>
      </c>
      <c r="N657">
        <v>77000</v>
      </c>
      <c r="O657" t="s">
        <v>939</v>
      </c>
      <c r="P657" t="s">
        <v>940</v>
      </c>
      <c r="Q657" t="s">
        <v>4590</v>
      </c>
      <c r="R657">
        <v>5911704386</v>
      </c>
      <c r="S657" t="s">
        <v>13394</v>
      </c>
      <c r="T657"/>
      <c r="V657" s="14">
        <v>46204</v>
      </c>
      <c r="W657" t="s">
        <v>5962</v>
      </c>
      <c r="X657" s="31">
        <v>46204.372731481482</v>
      </c>
      <c r="AN657" s="14">
        <v>46204</v>
      </c>
      <c r="AO657" t="s">
        <v>2943</v>
      </c>
      <c r="AP657" s="31">
        <v>46204.39806712963</v>
      </c>
      <c r="AT657" s="31">
        <v>46204.39806712963</v>
      </c>
      <c r="AU657" s="14">
        <v>46204</v>
      </c>
      <c r="AV657" t="s">
        <v>2943</v>
      </c>
      <c r="AW657" t="s">
        <v>389</v>
      </c>
      <c r="AX657" t="s">
        <v>678</v>
      </c>
      <c r="AY657" s="14">
        <v>46204</v>
      </c>
      <c r="AZ657" t="s">
        <v>5953</v>
      </c>
      <c r="BA657" s="31">
        <v>46204.425451388888</v>
      </c>
      <c r="BB657" s="14">
        <v>46204</v>
      </c>
      <c r="BC657" t="s">
        <v>933</v>
      </c>
      <c r="BD657" s="31">
        <v>46204.434884259259</v>
      </c>
      <c r="BE657" s="14">
        <v>46204</v>
      </c>
      <c r="BF657" t="s">
        <v>4969</v>
      </c>
      <c r="BG657" s="31">
        <v>46204.445636574077</v>
      </c>
      <c r="BH657" s="14">
        <v>46204</v>
      </c>
      <c r="BI657" t="s">
        <v>973</v>
      </c>
      <c r="BJ657" s="31">
        <v>46204.451562499999</v>
      </c>
      <c r="BK657" s="14">
        <v>46204</v>
      </c>
      <c r="BL657" t="s">
        <v>973</v>
      </c>
      <c r="BM657" s="31">
        <v>46204.457256944443</v>
      </c>
      <c r="BZ657" s="14">
        <v>46204</v>
      </c>
      <c r="CA657" t="s">
        <v>973</v>
      </c>
      <c r="CB657" s="31">
        <v>46204.463472222225</v>
      </c>
      <c r="CC657" s="14">
        <v>46204</v>
      </c>
      <c r="CD657" t="s">
        <v>944</v>
      </c>
      <c r="CE657" s="31">
        <v>46204.472939814812</v>
      </c>
      <c r="CI657" s="14">
        <v>46204</v>
      </c>
      <c r="CJ657" t="s">
        <v>2944</v>
      </c>
      <c r="CK657" s="31">
        <v>46204.688159722224</v>
      </c>
      <c r="CP657" t="str">
        <f>VLOOKUP(A657,Sheet1!$A$2:$E$221,2,0)</f>
        <v>East Zone</v>
      </c>
    </row>
    <row r="658" spans="1:94" x14ac:dyDescent="0.35">
      <c r="A658" t="s">
        <v>5947</v>
      </c>
      <c r="B658">
        <v>513</v>
      </c>
      <c r="C658" t="s">
        <v>9332</v>
      </c>
      <c r="D658" t="s">
        <v>678</v>
      </c>
      <c r="E658" t="s">
        <v>388</v>
      </c>
      <c r="F658" t="s">
        <v>389</v>
      </c>
      <c r="G658" t="s">
        <v>352</v>
      </c>
      <c r="H658" t="s">
        <v>5963</v>
      </c>
      <c r="I658">
        <v>380355</v>
      </c>
      <c r="J658" t="s">
        <v>4617</v>
      </c>
      <c r="K658" t="s">
        <v>4618</v>
      </c>
      <c r="L658" t="s">
        <v>4622</v>
      </c>
      <c r="M658" t="s">
        <v>5964</v>
      </c>
      <c r="N658">
        <v>65000</v>
      </c>
      <c r="O658" t="s">
        <v>1006</v>
      </c>
      <c r="P658" t="s">
        <v>1007</v>
      </c>
      <c r="Q658" t="s">
        <v>1191</v>
      </c>
      <c r="R658">
        <v>3684835433</v>
      </c>
      <c r="S658" t="s">
        <v>13394</v>
      </c>
      <c r="T658"/>
      <c r="V658" s="14">
        <v>46205</v>
      </c>
      <c r="W658" t="s">
        <v>5953</v>
      </c>
      <c r="X658" s="31">
        <v>46205.476041666669</v>
      </c>
      <c r="AN658" s="14">
        <v>46205</v>
      </c>
      <c r="AO658" t="s">
        <v>5953</v>
      </c>
      <c r="AP658" s="31">
        <v>46205.500567129631</v>
      </c>
      <c r="AT658" s="31">
        <v>46205.500567129631</v>
      </c>
      <c r="AU658" s="14">
        <v>46205</v>
      </c>
      <c r="AV658" t="s">
        <v>5953</v>
      </c>
      <c r="AW658" t="s">
        <v>5959</v>
      </c>
      <c r="AX658" t="s">
        <v>677</v>
      </c>
      <c r="AY658" s="14">
        <v>46205</v>
      </c>
      <c r="AZ658" t="s">
        <v>5953</v>
      </c>
      <c r="BA658" s="31">
        <v>46205.502280092594</v>
      </c>
      <c r="BB658" s="14">
        <v>46205</v>
      </c>
      <c r="BC658" t="s">
        <v>933</v>
      </c>
      <c r="BD658" s="31">
        <v>46205.511006944442</v>
      </c>
      <c r="BE658" s="14">
        <v>46205</v>
      </c>
      <c r="BF658" t="s">
        <v>4676</v>
      </c>
      <c r="BG658" s="31">
        <v>46205.528900462959</v>
      </c>
      <c r="BH658" s="14">
        <v>46205</v>
      </c>
      <c r="BI658" t="s">
        <v>942</v>
      </c>
      <c r="BJ658" s="31">
        <v>46205.589201388888</v>
      </c>
      <c r="BK658" s="14">
        <v>46205</v>
      </c>
      <c r="BL658" t="s">
        <v>942</v>
      </c>
      <c r="BM658" s="31">
        <v>46205.592488425929</v>
      </c>
      <c r="BZ658" s="14">
        <v>46205</v>
      </c>
      <c r="CA658" t="s">
        <v>942</v>
      </c>
      <c r="CB658" s="31">
        <v>46205.610162037039</v>
      </c>
      <c r="CC658" s="14">
        <v>46205</v>
      </c>
      <c r="CD658" t="s">
        <v>944</v>
      </c>
      <c r="CE658" s="31">
        <v>46205.617210648146</v>
      </c>
      <c r="CI658" s="14">
        <v>46205</v>
      </c>
      <c r="CJ658" t="s">
        <v>2944</v>
      </c>
      <c r="CK658" s="31">
        <v>46205.638252314813</v>
      </c>
      <c r="CP658" t="str">
        <f>VLOOKUP(A658,Sheet1!$A$2:$E$221,2,0)</f>
        <v>East Zone</v>
      </c>
    </row>
    <row r="659" spans="1:94" x14ac:dyDescent="0.35">
      <c r="A659" t="s">
        <v>5947</v>
      </c>
      <c r="B659">
        <v>513</v>
      </c>
      <c r="C659" t="s">
        <v>9332</v>
      </c>
      <c r="D659" t="s">
        <v>678</v>
      </c>
      <c r="E659" t="s">
        <v>388</v>
      </c>
      <c r="F659" t="s">
        <v>389</v>
      </c>
      <c r="G659" t="s">
        <v>352</v>
      </c>
      <c r="H659" t="s">
        <v>5965</v>
      </c>
      <c r="I659">
        <v>507064</v>
      </c>
      <c r="J659" t="s">
        <v>1020</v>
      </c>
      <c r="K659" t="s">
        <v>2585</v>
      </c>
      <c r="L659" t="s">
        <v>4622</v>
      </c>
      <c r="M659" t="s">
        <v>5966</v>
      </c>
      <c r="N659">
        <v>45000</v>
      </c>
      <c r="O659" t="s">
        <v>4630</v>
      </c>
      <c r="P659" t="s">
        <v>4631</v>
      </c>
      <c r="Q659" t="s">
        <v>5078</v>
      </c>
      <c r="R659">
        <v>8057732057</v>
      </c>
      <c r="S659" t="s">
        <v>13394</v>
      </c>
      <c r="T659"/>
      <c r="V659" s="14">
        <v>46203</v>
      </c>
      <c r="W659" t="s">
        <v>5967</v>
      </c>
      <c r="X659" s="31">
        <v>46203.526087962964</v>
      </c>
      <c r="AN659" s="14">
        <v>46204</v>
      </c>
      <c r="AO659" t="s">
        <v>2943</v>
      </c>
      <c r="AP659" s="31">
        <v>46204.442662037036</v>
      </c>
      <c r="AT659" s="31">
        <v>46204.442662037036</v>
      </c>
      <c r="AU659" s="14">
        <v>46204</v>
      </c>
      <c r="AV659" t="s">
        <v>2943</v>
      </c>
      <c r="AW659" t="s">
        <v>389</v>
      </c>
      <c r="AX659" t="s">
        <v>678</v>
      </c>
      <c r="AY659" s="14">
        <v>46204</v>
      </c>
      <c r="AZ659" t="s">
        <v>5967</v>
      </c>
      <c r="BA659" s="31">
        <v>46204.445543981485</v>
      </c>
      <c r="BB659" s="14">
        <v>46204</v>
      </c>
      <c r="BC659" t="s">
        <v>933</v>
      </c>
      <c r="BD659" s="31">
        <v>46204.455405092594</v>
      </c>
      <c r="BE659" s="14">
        <v>46204</v>
      </c>
      <c r="BF659" t="s">
        <v>4716</v>
      </c>
      <c r="BG659" s="31">
        <v>46204.465891203705</v>
      </c>
      <c r="BH659" s="14">
        <v>46204</v>
      </c>
      <c r="BI659" t="s">
        <v>972</v>
      </c>
      <c r="BJ659" s="31">
        <v>46204.613252314812</v>
      </c>
      <c r="BK659" s="14">
        <v>46204</v>
      </c>
      <c r="BL659" t="s">
        <v>972</v>
      </c>
      <c r="BM659" s="31">
        <v>46204.614236111112</v>
      </c>
      <c r="BZ659" s="14">
        <v>46204</v>
      </c>
      <c r="CA659" t="s">
        <v>972</v>
      </c>
      <c r="CB659" s="31">
        <v>46204.620925925927</v>
      </c>
      <c r="CC659" s="14">
        <v>46204</v>
      </c>
      <c r="CD659" t="s">
        <v>957</v>
      </c>
      <c r="CE659" s="31">
        <v>46204.643657407411</v>
      </c>
      <c r="CI659" s="14">
        <v>46204</v>
      </c>
      <c r="CJ659" t="s">
        <v>2944</v>
      </c>
      <c r="CK659" s="31">
        <v>46204.693668981483</v>
      </c>
      <c r="CP659" t="str">
        <f>VLOOKUP(A659,Sheet1!$A$2:$E$221,2,0)</f>
        <v>East Zone</v>
      </c>
    </row>
    <row r="660" spans="1:94" x14ac:dyDescent="0.35">
      <c r="A660" t="s">
        <v>5947</v>
      </c>
      <c r="B660">
        <v>513</v>
      </c>
      <c r="C660" t="s">
        <v>9332</v>
      </c>
      <c r="D660" t="s">
        <v>678</v>
      </c>
      <c r="E660" t="s">
        <v>388</v>
      </c>
      <c r="F660" t="s">
        <v>389</v>
      </c>
      <c r="G660" t="s">
        <v>352</v>
      </c>
      <c r="H660" t="s">
        <v>5968</v>
      </c>
      <c r="I660">
        <v>549050</v>
      </c>
      <c r="J660" t="s">
        <v>1020</v>
      </c>
      <c r="K660" t="s">
        <v>2585</v>
      </c>
      <c r="L660" t="s">
        <v>4622</v>
      </c>
      <c r="M660" t="s">
        <v>5969</v>
      </c>
      <c r="N660">
        <v>60000</v>
      </c>
      <c r="O660" t="s">
        <v>982</v>
      </c>
      <c r="P660" t="s">
        <v>983</v>
      </c>
      <c r="Q660" t="s">
        <v>5970</v>
      </c>
      <c r="R660">
        <v>4081727211</v>
      </c>
      <c r="S660" t="s">
        <v>13394</v>
      </c>
      <c r="T660"/>
      <c r="V660" s="14">
        <v>46205</v>
      </c>
      <c r="W660" t="s">
        <v>5967</v>
      </c>
      <c r="X660" s="31">
        <v>46205.580752314818</v>
      </c>
      <c r="AN660" s="14">
        <v>46205</v>
      </c>
      <c r="AO660" t="s">
        <v>2943</v>
      </c>
      <c r="AP660" s="31">
        <v>46205.65421296296</v>
      </c>
      <c r="AT660" s="31">
        <v>46205.65421296296</v>
      </c>
      <c r="AU660" s="14">
        <v>46205</v>
      </c>
      <c r="AV660" t="s">
        <v>2943</v>
      </c>
      <c r="AW660" t="s">
        <v>389</v>
      </c>
      <c r="AX660" t="s">
        <v>678</v>
      </c>
      <c r="AY660" s="14">
        <v>46205</v>
      </c>
      <c r="AZ660" t="s">
        <v>5967</v>
      </c>
      <c r="BA660" s="31">
        <v>46205.659618055557</v>
      </c>
      <c r="BB660" s="14">
        <v>46205</v>
      </c>
      <c r="BC660" t="s">
        <v>933</v>
      </c>
      <c r="BD660" s="31">
        <v>46205.668414351851</v>
      </c>
      <c r="BE660" s="14">
        <v>46205</v>
      </c>
      <c r="BF660" t="s">
        <v>4676</v>
      </c>
      <c r="BG660" s="31">
        <v>46205.679027777776</v>
      </c>
      <c r="BH660" s="14">
        <v>46205</v>
      </c>
      <c r="BI660" t="s">
        <v>972</v>
      </c>
      <c r="BJ660" s="31">
        <v>46205.770613425928</v>
      </c>
      <c r="BK660" s="14">
        <v>46205</v>
      </c>
      <c r="BL660" t="s">
        <v>972</v>
      </c>
      <c r="BM660" s="31">
        <v>46205.772106481483</v>
      </c>
      <c r="BZ660" s="14">
        <v>46205</v>
      </c>
      <c r="CA660" t="s">
        <v>972</v>
      </c>
      <c r="CB660" s="31">
        <v>46205.776655092595</v>
      </c>
      <c r="CC660" s="14">
        <v>46205</v>
      </c>
      <c r="CD660" t="s">
        <v>957</v>
      </c>
      <c r="CE660" s="31">
        <v>46205.783726851849</v>
      </c>
      <c r="CI660" s="14">
        <v>46205</v>
      </c>
      <c r="CJ660" t="s">
        <v>2944</v>
      </c>
      <c r="CK660" s="31">
        <v>46205.79178240741</v>
      </c>
      <c r="CP660" t="str">
        <f>VLOOKUP(A660,Sheet1!$A$2:$E$221,2,0)</f>
        <v>East Zone</v>
      </c>
    </row>
    <row r="661" spans="1:94" x14ac:dyDescent="0.35">
      <c r="A661" t="s">
        <v>5947</v>
      </c>
      <c r="B661">
        <v>513</v>
      </c>
      <c r="C661" t="s">
        <v>9332</v>
      </c>
      <c r="D661" t="s">
        <v>678</v>
      </c>
      <c r="E661" t="s">
        <v>388</v>
      </c>
      <c r="F661" t="s">
        <v>389</v>
      </c>
      <c r="G661" t="s">
        <v>352</v>
      </c>
      <c r="H661" t="s">
        <v>5971</v>
      </c>
      <c r="I661">
        <v>560526</v>
      </c>
      <c r="J661" t="s">
        <v>4206</v>
      </c>
      <c r="K661" t="s">
        <v>5949</v>
      </c>
      <c r="L661" t="s">
        <v>4622</v>
      </c>
      <c r="M661" t="s">
        <v>5972</v>
      </c>
      <c r="N661">
        <v>45000</v>
      </c>
      <c r="O661" t="s">
        <v>4630</v>
      </c>
      <c r="P661" t="s">
        <v>4631</v>
      </c>
      <c r="Q661" t="s">
        <v>5973</v>
      </c>
      <c r="R661">
        <v>5245818958</v>
      </c>
      <c r="S661" t="s">
        <v>13394</v>
      </c>
      <c r="T661"/>
      <c r="V661" s="14">
        <v>46203</v>
      </c>
      <c r="W661" t="s">
        <v>5952</v>
      </c>
      <c r="X661" s="31">
        <v>46203.48673611111</v>
      </c>
      <c r="AN661" s="14">
        <v>46204</v>
      </c>
      <c r="AO661" t="s">
        <v>2943</v>
      </c>
      <c r="AP661" s="31">
        <v>46204.445243055554</v>
      </c>
      <c r="AT661" s="31">
        <v>46204.445243055554</v>
      </c>
      <c r="AU661" s="14">
        <v>46204</v>
      </c>
      <c r="AV661" t="s">
        <v>2943</v>
      </c>
      <c r="AW661" t="s">
        <v>389</v>
      </c>
      <c r="AX661" t="s">
        <v>678</v>
      </c>
      <c r="AY661" s="14">
        <v>46204</v>
      </c>
      <c r="AZ661" t="s">
        <v>2944</v>
      </c>
      <c r="BA661" s="31">
        <v>46204.461192129631</v>
      </c>
      <c r="BB661" s="14">
        <v>46204</v>
      </c>
      <c r="BC661" t="s">
        <v>933</v>
      </c>
      <c r="BD661" s="31">
        <v>46204.468229166669</v>
      </c>
      <c r="BE661" s="14">
        <v>46204</v>
      </c>
      <c r="BF661" t="s">
        <v>4886</v>
      </c>
      <c r="BG661" s="31">
        <v>46204.47797453704</v>
      </c>
      <c r="BH661" s="14">
        <v>46204</v>
      </c>
      <c r="BI661" t="s">
        <v>972</v>
      </c>
      <c r="BJ661" s="31">
        <v>46204.630856481483</v>
      </c>
      <c r="BK661" s="14">
        <v>46204</v>
      </c>
      <c r="BL661" t="s">
        <v>972</v>
      </c>
      <c r="BM661" s="31">
        <v>46204.632118055553</v>
      </c>
      <c r="BZ661" s="14">
        <v>46204</v>
      </c>
      <c r="CA661" t="s">
        <v>972</v>
      </c>
      <c r="CB661" s="31">
        <v>46204.639398148145</v>
      </c>
      <c r="CC661" s="14">
        <v>46204</v>
      </c>
      <c r="CD661" t="s">
        <v>938</v>
      </c>
      <c r="CE661" s="31">
        <v>46204.647118055553</v>
      </c>
      <c r="CI661" s="14">
        <v>46206</v>
      </c>
      <c r="CJ661" t="s">
        <v>2944</v>
      </c>
      <c r="CK661" s="31">
        <v>46206.640543981484</v>
      </c>
      <c r="CP661" t="str">
        <f>VLOOKUP(A661,Sheet1!$A$2:$E$221,2,0)</f>
        <v>East Zone</v>
      </c>
    </row>
    <row r="662" spans="1:94" x14ac:dyDescent="0.35">
      <c r="A662" t="s">
        <v>5947</v>
      </c>
      <c r="B662">
        <v>513</v>
      </c>
      <c r="C662" t="s">
        <v>9332</v>
      </c>
      <c r="D662" t="s">
        <v>678</v>
      </c>
      <c r="E662" t="s">
        <v>388</v>
      </c>
      <c r="F662" t="s">
        <v>389</v>
      </c>
      <c r="G662" t="s">
        <v>352</v>
      </c>
      <c r="H662" t="s">
        <v>12169</v>
      </c>
      <c r="I662">
        <v>620816</v>
      </c>
      <c r="J662" t="s">
        <v>1020</v>
      </c>
      <c r="K662" t="s">
        <v>2585</v>
      </c>
      <c r="L662" t="s">
        <v>4622</v>
      </c>
      <c r="M662" t="s">
        <v>12170</v>
      </c>
      <c r="N662">
        <v>45000</v>
      </c>
      <c r="O662" t="s">
        <v>4630</v>
      </c>
      <c r="P662" t="s">
        <v>4631</v>
      </c>
      <c r="Q662" t="s">
        <v>12171</v>
      </c>
      <c r="R662">
        <v>4612130524</v>
      </c>
      <c r="S662" t="s">
        <v>13394</v>
      </c>
      <c r="T662"/>
      <c r="V662" s="14">
        <v>46209</v>
      </c>
      <c r="W662" t="s">
        <v>5967</v>
      </c>
      <c r="X662" s="31">
        <v>46209.635289351849</v>
      </c>
      <c r="AN662" s="14">
        <v>46210</v>
      </c>
      <c r="AO662" t="s">
        <v>2943</v>
      </c>
      <c r="AP662" s="31">
        <v>46210.587962962964</v>
      </c>
      <c r="AT662" s="31">
        <v>46210.587962962964</v>
      </c>
      <c r="AU662" s="14">
        <v>46210</v>
      </c>
      <c r="AV662" t="s">
        <v>2943</v>
      </c>
      <c r="AW662" t="s">
        <v>389</v>
      </c>
      <c r="AX662" t="s">
        <v>678</v>
      </c>
      <c r="AY662" s="14">
        <v>46210</v>
      </c>
      <c r="AZ662" t="s">
        <v>5953</v>
      </c>
      <c r="BA662" s="31">
        <v>46210.588587962964</v>
      </c>
      <c r="BB662" s="14">
        <v>46210</v>
      </c>
      <c r="BC662" t="s">
        <v>933</v>
      </c>
      <c r="BD662" s="31">
        <v>46210.602673611109</v>
      </c>
      <c r="BE662" s="14">
        <v>46210</v>
      </c>
      <c r="BF662" t="s">
        <v>4788</v>
      </c>
      <c r="BG662" s="31">
        <v>46210.631736111114</v>
      </c>
      <c r="BH662" s="14">
        <v>46210</v>
      </c>
      <c r="BI662" t="s">
        <v>973</v>
      </c>
      <c r="BJ662" s="31">
        <v>46210.693680555552</v>
      </c>
      <c r="BK662" s="14">
        <v>46210</v>
      </c>
      <c r="BL662" t="s">
        <v>973</v>
      </c>
      <c r="BM662" s="31">
        <v>46210.694571759261</v>
      </c>
      <c r="BZ662" s="14">
        <v>46210</v>
      </c>
      <c r="CA662" t="s">
        <v>973</v>
      </c>
      <c r="CB662" s="31">
        <v>46210.699479166666</v>
      </c>
      <c r="CC662" s="14">
        <v>46210</v>
      </c>
      <c r="CD662" t="s">
        <v>944</v>
      </c>
      <c r="CE662" s="31">
        <v>46210.718206018515</v>
      </c>
      <c r="CI662" s="14">
        <v>46210</v>
      </c>
      <c r="CJ662" t="s">
        <v>2944</v>
      </c>
      <c r="CK662" s="31">
        <v>46210.771365740744</v>
      </c>
      <c r="CP662" t="str">
        <f>VLOOKUP(A662,Sheet1!$A$2:$E$221,2,0)</f>
        <v>East Zone</v>
      </c>
    </row>
    <row r="663" spans="1:94" x14ac:dyDescent="0.35">
      <c r="A663" t="s">
        <v>5947</v>
      </c>
      <c r="B663">
        <v>513</v>
      </c>
      <c r="C663" t="s">
        <v>9332</v>
      </c>
      <c r="D663" t="s">
        <v>678</v>
      </c>
      <c r="E663" t="s">
        <v>388</v>
      </c>
      <c r="F663" t="s">
        <v>389</v>
      </c>
      <c r="G663" t="s">
        <v>352</v>
      </c>
      <c r="H663" t="s">
        <v>12172</v>
      </c>
      <c r="I663">
        <v>653845</v>
      </c>
      <c r="J663" t="s">
        <v>1070</v>
      </c>
      <c r="K663" t="s">
        <v>4593</v>
      </c>
      <c r="L663" t="s">
        <v>4622</v>
      </c>
      <c r="M663" t="s">
        <v>12173</v>
      </c>
      <c r="N663">
        <v>60000</v>
      </c>
      <c r="O663" t="s">
        <v>1118</v>
      </c>
      <c r="P663" t="s">
        <v>1119</v>
      </c>
      <c r="Q663" t="s">
        <v>12174</v>
      </c>
      <c r="R663">
        <v>7562852985</v>
      </c>
      <c r="S663" t="s">
        <v>13394</v>
      </c>
      <c r="T663"/>
      <c r="V663" s="14">
        <v>46209</v>
      </c>
      <c r="W663" t="s">
        <v>2944</v>
      </c>
      <c r="X663" s="31">
        <v>46209.53087962963</v>
      </c>
      <c r="AN663" s="14">
        <v>46210</v>
      </c>
      <c r="AO663" t="s">
        <v>2943</v>
      </c>
      <c r="AP663" s="31">
        <v>46210.400694444441</v>
      </c>
      <c r="AT663" s="31">
        <v>46210.400694444441</v>
      </c>
      <c r="AU663" s="14">
        <v>46210</v>
      </c>
      <c r="AV663" t="s">
        <v>2943</v>
      </c>
      <c r="AW663" t="s">
        <v>389</v>
      </c>
      <c r="AX663" t="s">
        <v>678</v>
      </c>
      <c r="AY663" s="14">
        <v>46210</v>
      </c>
      <c r="AZ663" t="s">
        <v>2944</v>
      </c>
      <c r="BA663" s="31">
        <v>46210.425555555557</v>
      </c>
      <c r="BB663" s="14">
        <v>46210</v>
      </c>
      <c r="BC663" t="s">
        <v>933</v>
      </c>
      <c r="BD663" s="31">
        <v>46210.434525462966</v>
      </c>
      <c r="BE663" s="14">
        <v>46210</v>
      </c>
      <c r="BF663" t="s">
        <v>4657</v>
      </c>
      <c r="BG663" s="31">
        <v>46210.445949074077</v>
      </c>
      <c r="BH663" s="14">
        <v>46210</v>
      </c>
      <c r="BI663" t="s">
        <v>943</v>
      </c>
      <c r="BJ663" s="31">
        <v>46210.469988425924</v>
      </c>
      <c r="BK663" s="14">
        <v>46210</v>
      </c>
      <c r="BL663" t="s">
        <v>943</v>
      </c>
      <c r="BM663" s="31">
        <v>46210.472187500003</v>
      </c>
      <c r="BZ663" s="14">
        <v>46210</v>
      </c>
      <c r="CA663" t="s">
        <v>943</v>
      </c>
      <c r="CB663" s="31">
        <v>46210.48541666667</v>
      </c>
      <c r="CC663" s="14">
        <v>46210</v>
      </c>
      <c r="CD663" t="s">
        <v>944</v>
      </c>
      <c r="CE663" s="31">
        <v>46210.550034722219</v>
      </c>
      <c r="CI663" s="14">
        <v>46210</v>
      </c>
      <c r="CJ663" t="s">
        <v>5953</v>
      </c>
      <c r="CK663" s="31">
        <v>46210.682997685188</v>
      </c>
      <c r="CP663" t="str">
        <f>VLOOKUP(A663,Sheet1!$A$2:$E$221,2,0)</f>
        <v>East Zone</v>
      </c>
    </row>
    <row r="664" spans="1:94" x14ac:dyDescent="0.35">
      <c r="A664" t="s">
        <v>5947</v>
      </c>
      <c r="B664">
        <v>513</v>
      </c>
      <c r="C664" t="s">
        <v>9332</v>
      </c>
      <c r="D664" t="s">
        <v>678</v>
      </c>
      <c r="E664" t="s">
        <v>388</v>
      </c>
      <c r="F664" t="s">
        <v>389</v>
      </c>
      <c r="G664" t="s">
        <v>352</v>
      </c>
      <c r="H664" t="s">
        <v>4591</v>
      </c>
      <c r="I664">
        <v>656852</v>
      </c>
      <c r="J664" t="s">
        <v>1070</v>
      </c>
      <c r="K664" t="s">
        <v>4593</v>
      </c>
      <c r="L664" t="s">
        <v>4622</v>
      </c>
      <c r="M664" t="s">
        <v>5974</v>
      </c>
      <c r="N664">
        <v>77000</v>
      </c>
      <c r="O664" t="s">
        <v>939</v>
      </c>
      <c r="P664" t="s">
        <v>940</v>
      </c>
      <c r="Q664" t="s">
        <v>4592</v>
      </c>
      <c r="R664">
        <v>6778036335</v>
      </c>
      <c r="S664" t="s">
        <v>13394</v>
      </c>
      <c r="T664"/>
      <c r="V664" s="14">
        <v>46204</v>
      </c>
      <c r="W664" t="s">
        <v>5953</v>
      </c>
      <c r="X664" s="31">
        <v>46204.377071759256</v>
      </c>
      <c r="AN664" s="14">
        <v>46204</v>
      </c>
      <c r="AO664" t="s">
        <v>5953</v>
      </c>
      <c r="AP664" s="31">
        <v>46204.460405092592</v>
      </c>
      <c r="AT664" s="31">
        <v>46204.460405092592</v>
      </c>
      <c r="AU664" s="14">
        <v>46204</v>
      </c>
      <c r="AV664" t="s">
        <v>5953</v>
      </c>
      <c r="AW664" t="s">
        <v>5959</v>
      </c>
      <c r="AX664" t="s">
        <v>677</v>
      </c>
      <c r="AY664" s="14">
        <v>46204</v>
      </c>
      <c r="AZ664" t="s">
        <v>5953</v>
      </c>
      <c r="BA664" s="31">
        <v>46204.460763888892</v>
      </c>
      <c r="BB664" s="14">
        <v>46204</v>
      </c>
      <c r="BC664" t="s">
        <v>933</v>
      </c>
      <c r="BD664" s="31">
        <v>46204.468252314815</v>
      </c>
      <c r="BE664" s="14">
        <v>46204</v>
      </c>
      <c r="BF664" t="s">
        <v>5362</v>
      </c>
      <c r="BG664" s="31">
        <v>46204.490671296298</v>
      </c>
      <c r="BH664" s="14">
        <v>46204</v>
      </c>
      <c r="BI664" t="s">
        <v>973</v>
      </c>
      <c r="BJ664" s="31">
        <v>46204.611562500002</v>
      </c>
      <c r="BK664" s="14">
        <v>46204</v>
      </c>
      <c r="BL664" t="s">
        <v>973</v>
      </c>
      <c r="BM664" s="31">
        <v>46204.615856481483</v>
      </c>
      <c r="BZ664" s="14">
        <v>46204</v>
      </c>
      <c r="CA664" t="s">
        <v>973</v>
      </c>
      <c r="CB664" s="31">
        <v>46204.621377314812</v>
      </c>
      <c r="CC664" s="14">
        <v>46204</v>
      </c>
      <c r="CD664" t="s">
        <v>944</v>
      </c>
      <c r="CE664" s="31">
        <v>46204.643784722219</v>
      </c>
      <c r="CI664" s="14">
        <v>46204</v>
      </c>
      <c r="CJ664" t="s">
        <v>2944</v>
      </c>
      <c r="CK664" s="31">
        <v>46204.704386574071</v>
      </c>
      <c r="CP664" t="str">
        <f>VLOOKUP(A664,Sheet1!$A$2:$E$221,2,0)</f>
        <v>East Zone</v>
      </c>
    </row>
    <row r="665" spans="1:94" x14ac:dyDescent="0.35">
      <c r="A665" t="s">
        <v>5947</v>
      </c>
      <c r="B665">
        <v>513</v>
      </c>
      <c r="C665" t="s">
        <v>9332</v>
      </c>
      <c r="D665" t="s">
        <v>678</v>
      </c>
      <c r="E665" t="s">
        <v>388</v>
      </c>
      <c r="F665" t="s">
        <v>389</v>
      </c>
      <c r="G665" t="s">
        <v>352</v>
      </c>
      <c r="H665" t="s">
        <v>10253</v>
      </c>
      <c r="I665">
        <v>741287</v>
      </c>
      <c r="J665" t="s">
        <v>1070</v>
      </c>
      <c r="K665" t="s">
        <v>4593</v>
      </c>
      <c r="L665" t="s">
        <v>4622</v>
      </c>
      <c r="M665" t="s">
        <v>10254</v>
      </c>
      <c r="N665">
        <v>77000</v>
      </c>
      <c r="O665" t="s">
        <v>9403</v>
      </c>
      <c r="P665" t="s">
        <v>9404</v>
      </c>
      <c r="Q665" t="s">
        <v>5385</v>
      </c>
      <c r="R665">
        <v>2880762534</v>
      </c>
      <c r="S665" t="s">
        <v>13394</v>
      </c>
      <c r="T665"/>
      <c r="V665" s="14">
        <v>46209</v>
      </c>
      <c r="W665" t="s">
        <v>10255</v>
      </c>
      <c r="X665" s="31">
        <v>46209.467106481483</v>
      </c>
      <c r="AN665" s="14">
        <v>46209</v>
      </c>
      <c r="AO665" t="s">
        <v>2943</v>
      </c>
      <c r="AP665" s="31">
        <v>46209.620138888888</v>
      </c>
      <c r="AT665" s="31">
        <v>46209.620138888888</v>
      </c>
      <c r="AU665" s="14">
        <v>46209</v>
      </c>
      <c r="AV665" t="s">
        <v>2943</v>
      </c>
      <c r="AW665" t="s">
        <v>389</v>
      </c>
      <c r="AX665" t="s">
        <v>678</v>
      </c>
      <c r="AY665" s="14">
        <v>46209</v>
      </c>
      <c r="AZ665" t="s">
        <v>5953</v>
      </c>
      <c r="BA665" s="31">
        <v>46209.621932870374</v>
      </c>
      <c r="BB665" s="14">
        <v>46209</v>
      </c>
      <c r="BC665" t="s">
        <v>933</v>
      </c>
      <c r="BD665" s="31">
        <v>46209.626701388886</v>
      </c>
      <c r="BE665" s="14">
        <v>46209</v>
      </c>
      <c r="BF665" t="s">
        <v>4716</v>
      </c>
      <c r="BG665" s="31">
        <v>46209.644629629627</v>
      </c>
      <c r="BH665" s="14">
        <v>46209</v>
      </c>
      <c r="BI665" t="s">
        <v>943</v>
      </c>
      <c r="BJ665" s="31">
        <v>46209.673854166664</v>
      </c>
      <c r="BK665" s="14">
        <v>46209</v>
      </c>
      <c r="BL665" t="s">
        <v>943</v>
      </c>
      <c r="BM665" s="31">
        <v>46209.680081018516</v>
      </c>
      <c r="BZ665" s="14">
        <v>46209</v>
      </c>
      <c r="CA665" t="s">
        <v>943</v>
      </c>
      <c r="CB665" s="31">
        <v>46209.688784722224</v>
      </c>
      <c r="CC665" s="14">
        <v>46209</v>
      </c>
      <c r="CD665" t="s">
        <v>944</v>
      </c>
      <c r="CE665" s="31">
        <v>46209.705104166664</v>
      </c>
      <c r="CI665" s="14">
        <v>46209</v>
      </c>
      <c r="CJ665" t="s">
        <v>2944</v>
      </c>
      <c r="CK665" s="31">
        <v>46209.748518518521</v>
      </c>
      <c r="CP665" t="str">
        <f>VLOOKUP(A665,Sheet1!$A$2:$E$221,2,0)</f>
        <v>East Zone</v>
      </c>
    </row>
    <row r="666" spans="1:94" x14ac:dyDescent="0.35">
      <c r="A666" t="s">
        <v>5947</v>
      </c>
      <c r="B666">
        <v>513</v>
      </c>
      <c r="C666" t="s">
        <v>9332</v>
      </c>
      <c r="D666" t="s">
        <v>678</v>
      </c>
      <c r="E666" t="s">
        <v>388</v>
      </c>
      <c r="F666" t="s">
        <v>389</v>
      </c>
      <c r="G666" t="s">
        <v>352</v>
      </c>
      <c r="H666" t="s">
        <v>5975</v>
      </c>
      <c r="I666">
        <v>746153</v>
      </c>
      <c r="J666" t="s">
        <v>1020</v>
      </c>
      <c r="K666" t="s">
        <v>2585</v>
      </c>
      <c r="L666" t="s">
        <v>4622</v>
      </c>
      <c r="M666" t="s">
        <v>5976</v>
      </c>
      <c r="N666">
        <v>80000</v>
      </c>
      <c r="O666" t="s">
        <v>1067</v>
      </c>
      <c r="P666" t="s">
        <v>1068</v>
      </c>
      <c r="Q666" t="s">
        <v>5977</v>
      </c>
      <c r="R666">
        <v>6076114109</v>
      </c>
      <c r="S666" t="s">
        <v>13394</v>
      </c>
      <c r="T666"/>
      <c r="V666" s="14">
        <v>46205</v>
      </c>
      <c r="W666" t="s">
        <v>2944</v>
      </c>
      <c r="X666" s="31">
        <v>46205.374074074076</v>
      </c>
      <c r="AN666" s="14">
        <v>46205</v>
      </c>
      <c r="AO666" t="s">
        <v>2943</v>
      </c>
      <c r="AP666" s="31">
        <v>46205.442546296297</v>
      </c>
      <c r="AT666" s="31">
        <v>46205.442546296297</v>
      </c>
      <c r="AU666" s="14">
        <v>46205</v>
      </c>
      <c r="AV666" t="s">
        <v>2943</v>
      </c>
      <c r="AW666" t="s">
        <v>389</v>
      </c>
      <c r="AX666" t="s">
        <v>678</v>
      </c>
      <c r="AY666" s="14">
        <v>46205</v>
      </c>
      <c r="AZ666" t="s">
        <v>5953</v>
      </c>
      <c r="BA666" s="31">
        <v>46205.449201388888</v>
      </c>
      <c r="BB666" s="14">
        <v>46205</v>
      </c>
      <c r="BC666" t="s">
        <v>933</v>
      </c>
      <c r="BD666" s="31">
        <v>46205.462048611109</v>
      </c>
      <c r="BE666" s="14">
        <v>46205</v>
      </c>
      <c r="BF666" t="s">
        <v>4965</v>
      </c>
      <c r="BG666" s="31">
        <v>46205.472233796296</v>
      </c>
      <c r="BH666" s="14">
        <v>46205</v>
      </c>
      <c r="BI666" t="s">
        <v>972</v>
      </c>
      <c r="BJ666" s="31">
        <v>46205.517812500002</v>
      </c>
      <c r="BK666" s="14">
        <v>46205</v>
      </c>
      <c r="BL666" t="s">
        <v>972</v>
      </c>
      <c r="BM666" s="31">
        <v>46205.519386574073</v>
      </c>
      <c r="BZ666" s="14">
        <v>46205</v>
      </c>
      <c r="CA666" t="s">
        <v>972</v>
      </c>
      <c r="CB666" s="31">
        <v>46205.5234375</v>
      </c>
      <c r="CC666" s="14">
        <v>46205</v>
      </c>
      <c r="CD666" t="s">
        <v>944</v>
      </c>
      <c r="CE666" s="31">
        <v>46205.530555555553</v>
      </c>
      <c r="CI666" s="14">
        <v>46205</v>
      </c>
      <c r="CJ666" t="s">
        <v>2944</v>
      </c>
      <c r="CK666" s="31">
        <v>46205.677395833336</v>
      </c>
      <c r="CP666" t="str">
        <f>VLOOKUP(A666,Sheet1!$A$2:$E$221,2,0)</f>
        <v>East Zone</v>
      </c>
    </row>
    <row r="667" spans="1:94" x14ac:dyDescent="0.35">
      <c r="A667" t="s">
        <v>5947</v>
      </c>
      <c r="B667">
        <v>513</v>
      </c>
      <c r="C667" t="s">
        <v>9332</v>
      </c>
      <c r="D667" t="s">
        <v>678</v>
      </c>
      <c r="E667" t="s">
        <v>388</v>
      </c>
      <c r="F667" t="s">
        <v>389</v>
      </c>
      <c r="G667" t="s">
        <v>352</v>
      </c>
      <c r="H667" t="s">
        <v>10256</v>
      </c>
      <c r="I667">
        <v>756192</v>
      </c>
      <c r="J667" t="s">
        <v>10248</v>
      </c>
      <c r="K667" t="s">
        <v>10249</v>
      </c>
      <c r="L667" t="s">
        <v>4622</v>
      </c>
      <c r="M667" t="s">
        <v>10257</v>
      </c>
      <c r="N667">
        <v>55000</v>
      </c>
      <c r="O667" t="s">
        <v>10166</v>
      </c>
      <c r="P667" t="s">
        <v>10167</v>
      </c>
      <c r="Q667" t="s">
        <v>10258</v>
      </c>
      <c r="R667">
        <v>5932486418</v>
      </c>
      <c r="S667" t="s">
        <v>13394</v>
      </c>
      <c r="T667"/>
      <c r="V667" s="14">
        <v>46209</v>
      </c>
      <c r="W667" t="s">
        <v>10252</v>
      </c>
      <c r="X667" s="31">
        <v>46209.40861111111</v>
      </c>
      <c r="AN667" s="14">
        <v>46209</v>
      </c>
      <c r="AO667" t="s">
        <v>2943</v>
      </c>
      <c r="AP667" s="31">
        <v>46209.48541666667</v>
      </c>
      <c r="AT667" s="31">
        <v>46209.48541666667</v>
      </c>
      <c r="AU667" s="14">
        <v>46209</v>
      </c>
      <c r="AV667" t="s">
        <v>2943</v>
      </c>
      <c r="AW667" t="s">
        <v>389</v>
      </c>
      <c r="AX667" t="s">
        <v>678</v>
      </c>
      <c r="AY667" s="14">
        <v>46209</v>
      </c>
      <c r="AZ667" t="s">
        <v>5953</v>
      </c>
      <c r="BA667" s="31">
        <v>46209.491122685184</v>
      </c>
      <c r="BB667" s="14">
        <v>46209</v>
      </c>
      <c r="BC667" t="s">
        <v>933</v>
      </c>
      <c r="BD667" s="31">
        <v>46209.495925925927</v>
      </c>
      <c r="BE667" s="14">
        <v>46209</v>
      </c>
      <c r="BF667" t="s">
        <v>4701</v>
      </c>
      <c r="BG667" s="31">
        <v>46209.602731481478</v>
      </c>
      <c r="BH667" s="14">
        <v>46209</v>
      </c>
      <c r="BI667" t="s">
        <v>943</v>
      </c>
      <c r="BJ667" s="31">
        <v>46209.627754629626</v>
      </c>
      <c r="BK667" s="14">
        <v>46209</v>
      </c>
      <c r="BL667" t="s">
        <v>943</v>
      </c>
      <c r="BM667" s="31">
        <v>46209.638032407405</v>
      </c>
      <c r="BZ667" s="14">
        <v>46209</v>
      </c>
      <c r="CA667" t="s">
        <v>943</v>
      </c>
      <c r="CB667" s="31">
        <v>46209.641793981478</v>
      </c>
      <c r="CC667" s="14">
        <v>46209</v>
      </c>
      <c r="CD667" t="s">
        <v>944</v>
      </c>
      <c r="CE667" s="31">
        <v>46209.647418981483</v>
      </c>
      <c r="CI667" s="14">
        <v>46209</v>
      </c>
      <c r="CJ667" t="s">
        <v>5953</v>
      </c>
      <c r="CK667" s="31">
        <v>46209.70784722222</v>
      </c>
      <c r="CP667" t="str">
        <f>VLOOKUP(A667,Sheet1!$A$2:$E$221,2,0)</f>
        <v>East Zone</v>
      </c>
    </row>
    <row r="668" spans="1:94" x14ac:dyDescent="0.35">
      <c r="A668" t="s">
        <v>5947</v>
      </c>
      <c r="B668">
        <v>513</v>
      </c>
      <c r="C668" t="s">
        <v>9332</v>
      </c>
      <c r="D668" t="s">
        <v>678</v>
      </c>
      <c r="E668" t="s">
        <v>388</v>
      </c>
      <c r="F668" t="s">
        <v>389</v>
      </c>
      <c r="G668" t="s">
        <v>352</v>
      </c>
      <c r="H668" t="s">
        <v>5978</v>
      </c>
      <c r="I668">
        <v>761274</v>
      </c>
      <c r="J668" t="s">
        <v>1020</v>
      </c>
      <c r="K668" t="s">
        <v>2585</v>
      </c>
      <c r="L668" t="s">
        <v>4622</v>
      </c>
      <c r="M668" t="s">
        <v>5979</v>
      </c>
      <c r="N668">
        <v>45000</v>
      </c>
      <c r="O668" t="s">
        <v>4630</v>
      </c>
      <c r="P668" t="s">
        <v>4631</v>
      </c>
      <c r="Q668" t="s">
        <v>5980</v>
      </c>
      <c r="R668">
        <v>7406985444</v>
      </c>
      <c r="S668" t="s">
        <v>13394</v>
      </c>
      <c r="T668"/>
      <c r="V668" s="14">
        <v>46204</v>
      </c>
      <c r="W668" t="s">
        <v>5967</v>
      </c>
      <c r="X668" s="31">
        <v>46204.516134259262</v>
      </c>
      <c r="AN668" s="14">
        <v>46204</v>
      </c>
      <c r="AO668" t="s">
        <v>2943</v>
      </c>
      <c r="AP668" s="31">
        <v>46204.771643518521</v>
      </c>
      <c r="AT668" s="31">
        <v>46204.771643518521</v>
      </c>
      <c r="AU668" s="14">
        <v>46204</v>
      </c>
      <c r="AV668" t="s">
        <v>2943</v>
      </c>
      <c r="AW668" t="s">
        <v>389</v>
      </c>
      <c r="AX668" t="s">
        <v>678</v>
      </c>
      <c r="AY668" s="14">
        <v>46204</v>
      </c>
      <c r="AZ668" t="s">
        <v>5967</v>
      </c>
      <c r="BA668" s="31">
        <v>46204.773784722223</v>
      </c>
      <c r="BB668" s="14">
        <v>46205</v>
      </c>
      <c r="BC668" t="s">
        <v>933</v>
      </c>
      <c r="BD668" s="31">
        <v>46205.395671296297</v>
      </c>
      <c r="BE668" s="14">
        <v>46205</v>
      </c>
      <c r="BF668" t="s">
        <v>4676</v>
      </c>
      <c r="BG668" s="31">
        <v>46205.423530092594</v>
      </c>
      <c r="BH668" s="14">
        <v>46205</v>
      </c>
      <c r="BI668" t="s">
        <v>943</v>
      </c>
      <c r="BJ668" s="31">
        <v>46205.466168981482</v>
      </c>
      <c r="BK668" s="14">
        <v>46205</v>
      </c>
      <c r="BL668" t="s">
        <v>943</v>
      </c>
      <c r="BM668" s="31">
        <v>46205.46733796296</v>
      </c>
      <c r="BZ668" s="14">
        <v>46205</v>
      </c>
      <c r="CA668" t="s">
        <v>943</v>
      </c>
      <c r="CB668" s="31">
        <v>46205.472557870373</v>
      </c>
      <c r="CC668" s="14">
        <v>46205</v>
      </c>
      <c r="CD668" t="s">
        <v>944</v>
      </c>
      <c r="CE668" s="31">
        <v>46205.48028935185</v>
      </c>
      <c r="CI668" s="14">
        <v>46205</v>
      </c>
      <c r="CJ668" t="s">
        <v>2944</v>
      </c>
      <c r="CK668" s="31">
        <v>46205.633738425924</v>
      </c>
      <c r="CP668" t="str">
        <f>VLOOKUP(A668,Sheet1!$A$2:$E$221,2,0)</f>
        <v>East Zone</v>
      </c>
    </row>
    <row r="669" spans="1:94" x14ac:dyDescent="0.35">
      <c r="A669" t="s">
        <v>5947</v>
      </c>
      <c r="B669">
        <v>513</v>
      </c>
      <c r="C669" t="s">
        <v>9332</v>
      </c>
      <c r="D669" t="s">
        <v>678</v>
      </c>
      <c r="E669" t="s">
        <v>388</v>
      </c>
      <c r="F669" t="s">
        <v>389</v>
      </c>
      <c r="G669" t="s">
        <v>352</v>
      </c>
      <c r="H669" t="s">
        <v>12175</v>
      </c>
      <c r="I669">
        <v>765514</v>
      </c>
      <c r="J669" t="s">
        <v>10248</v>
      </c>
      <c r="K669" t="s">
        <v>10249</v>
      </c>
      <c r="L669" t="s">
        <v>4622</v>
      </c>
      <c r="M669" t="s">
        <v>12176</v>
      </c>
      <c r="N669">
        <v>45000</v>
      </c>
      <c r="O669" t="s">
        <v>4630</v>
      </c>
      <c r="P669" t="s">
        <v>4631</v>
      </c>
      <c r="Q669" t="s">
        <v>12177</v>
      </c>
      <c r="R669">
        <v>2049987553</v>
      </c>
      <c r="S669" t="s">
        <v>13394</v>
      </c>
      <c r="T669"/>
      <c r="V669" s="14">
        <v>46210</v>
      </c>
      <c r="W669" t="s">
        <v>10252</v>
      </c>
      <c r="X669" s="31">
        <v>46210.416851851849</v>
      </c>
      <c r="AN669" s="14">
        <v>46210</v>
      </c>
      <c r="AO669" t="s">
        <v>2943</v>
      </c>
      <c r="AP669" s="31">
        <v>46210.450115740743</v>
      </c>
      <c r="AT669" s="31">
        <v>46210.450115740743</v>
      </c>
      <c r="AU669" s="14">
        <v>46210</v>
      </c>
      <c r="AV669" t="s">
        <v>2943</v>
      </c>
      <c r="AW669" t="s">
        <v>389</v>
      </c>
      <c r="AX669" t="s">
        <v>678</v>
      </c>
      <c r="AY669" s="14">
        <v>46210</v>
      </c>
      <c r="AZ669" t="s">
        <v>5953</v>
      </c>
      <c r="BA669" s="31">
        <v>46210.46775462963</v>
      </c>
      <c r="BB669" s="14">
        <v>46210</v>
      </c>
      <c r="BC669" t="s">
        <v>933</v>
      </c>
      <c r="BD669" s="31">
        <v>46210.476655092592</v>
      </c>
      <c r="BE669" s="14">
        <v>46210</v>
      </c>
      <c r="BF669" t="s">
        <v>4808</v>
      </c>
      <c r="BG669" s="31">
        <v>46210.490752314814</v>
      </c>
      <c r="BH669" s="14">
        <v>46210</v>
      </c>
      <c r="BI669" t="s">
        <v>973</v>
      </c>
      <c r="BJ669" s="31">
        <v>46210.514004629629</v>
      </c>
      <c r="BK669" s="14">
        <v>46210</v>
      </c>
      <c r="BL669" t="s">
        <v>973</v>
      </c>
      <c r="BM669" s="31">
        <v>46210.515451388892</v>
      </c>
      <c r="BZ669" s="14">
        <v>46210</v>
      </c>
      <c r="CA669" t="s">
        <v>973</v>
      </c>
      <c r="CB669" s="31">
        <v>46210.520254629628</v>
      </c>
      <c r="CC669" s="14">
        <v>46210</v>
      </c>
      <c r="CD669" t="s">
        <v>957</v>
      </c>
      <c r="CE669" s="31">
        <v>46210.539930555555</v>
      </c>
      <c r="CI669" s="14">
        <v>46210</v>
      </c>
      <c r="CJ669" t="s">
        <v>5953</v>
      </c>
      <c r="CK669" s="31">
        <v>46210.702372685184</v>
      </c>
      <c r="CP669" t="str">
        <f>VLOOKUP(A669,Sheet1!$A$2:$E$221,2,0)</f>
        <v>East Zone</v>
      </c>
    </row>
    <row r="670" spans="1:94" x14ac:dyDescent="0.35">
      <c r="A670" t="s">
        <v>5981</v>
      </c>
      <c r="B670">
        <v>628</v>
      </c>
      <c r="C670" t="s">
        <v>9332</v>
      </c>
      <c r="D670" t="s">
        <v>678</v>
      </c>
      <c r="E670" t="s">
        <v>91</v>
      </c>
      <c r="F670" t="s">
        <v>601</v>
      </c>
      <c r="G670" t="s">
        <v>552</v>
      </c>
      <c r="H670" t="s">
        <v>5982</v>
      </c>
      <c r="I670">
        <v>319756</v>
      </c>
      <c r="J670" t="s">
        <v>5983</v>
      </c>
      <c r="K670" t="s">
        <v>5984</v>
      </c>
      <c r="L670" t="s">
        <v>4622</v>
      </c>
      <c r="M670" t="s">
        <v>5985</v>
      </c>
      <c r="N670">
        <v>60000</v>
      </c>
      <c r="O670" t="s">
        <v>982</v>
      </c>
      <c r="P670" t="s">
        <v>983</v>
      </c>
      <c r="Q670" t="s">
        <v>5986</v>
      </c>
      <c r="R670">
        <v>1585018858</v>
      </c>
      <c r="S670" t="s">
        <v>13394</v>
      </c>
      <c r="T670"/>
      <c r="V670" s="14">
        <v>46204</v>
      </c>
      <c r="W670" t="s">
        <v>5987</v>
      </c>
      <c r="X670" s="31">
        <v>46204.562418981484</v>
      </c>
      <c r="AN670" s="14">
        <v>46204</v>
      </c>
      <c r="AO670" t="s">
        <v>3005</v>
      </c>
      <c r="AP670" s="31">
        <v>46204.628599537034</v>
      </c>
      <c r="AT670" s="31">
        <v>46204.628599537034</v>
      </c>
      <c r="AU670" s="14">
        <v>46204</v>
      </c>
      <c r="AV670" t="s">
        <v>3005</v>
      </c>
      <c r="AW670" t="s">
        <v>601</v>
      </c>
      <c r="AX670" t="s">
        <v>678</v>
      </c>
      <c r="AY670" s="14">
        <v>46204</v>
      </c>
      <c r="AZ670" t="s">
        <v>5988</v>
      </c>
      <c r="BA670" s="31">
        <v>46204.63857638889</v>
      </c>
      <c r="BB670" s="14">
        <v>46204</v>
      </c>
      <c r="BC670" t="s">
        <v>933</v>
      </c>
      <c r="BD670" s="31">
        <v>46204.646134259259</v>
      </c>
      <c r="BE670" s="14">
        <v>46204</v>
      </c>
      <c r="BF670" t="s">
        <v>4628</v>
      </c>
      <c r="BG670" s="31">
        <v>46204.659212962964</v>
      </c>
      <c r="BH670" s="14">
        <v>46204</v>
      </c>
      <c r="BI670" t="s">
        <v>996</v>
      </c>
      <c r="BJ670" s="31">
        <v>46204.686157407406</v>
      </c>
      <c r="BK670" s="14">
        <v>46204</v>
      </c>
      <c r="BL670" t="s">
        <v>996</v>
      </c>
      <c r="BM670" s="31">
        <v>46204.686643518522</v>
      </c>
      <c r="BZ670" s="14">
        <v>46204</v>
      </c>
      <c r="CA670" t="s">
        <v>996</v>
      </c>
      <c r="CB670" s="31">
        <v>46204.692719907405</v>
      </c>
      <c r="CC670" s="14">
        <v>46204</v>
      </c>
      <c r="CD670" t="s">
        <v>995</v>
      </c>
      <c r="CE670" s="31">
        <v>46204.704525462963</v>
      </c>
      <c r="CI670" s="14">
        <v>46204</v>
      </c>
      <c r="CJ670" t="s">
        <v>3006</v>
      </c>
      <c r="CK670" s="31">
        <v>46204.785196759258</v>
      </c>
      <c r="CP670" t="str">
        <f>VLOOKUP(A670,Sheet1!$A$2:$E$221,2,0)</f>
        <v>East Zone</v>
      </c>
    </row>
    <row r="671" spans="1:94" x14ac:dyDescent="0.35">
      <c r="A671" t="s">
        <v>5981</v>
      </c>
      <c r="B671">
        <v>628</v>
      </c>
      <c r="C671" t="s">
        <v>9332</v>
      </c>
      <c r="D671" t="s">
        <v>678</v>
      </c>
      <c r="E671" t="s">
        <v>91</v>
      </c>
      <c r="F671" t="s">
        <v>601</v>
      </c>
      <c r="G671" t="s">
        <v>552</v>
      </c>
      <c r="H671" t="s">
        <v>5989</v>
      </c>
      <c r="I671">
        <v>328107</v>
      </c>
      <c r="J671" t="s">
        <v>5983</v>
      </c>
      <c r="K671" t="s">
        <v>5984</v>
      </c>
      <c r="L671" t="s">
        <v>4622</v>
      </c>
      <c r="M671" t="s">
        <v>5990</v>
      </c>
      <c r="N671">
        <v>70000</v>
      </c>
      <c r="O671" t="s">
        <v>958</v>
      </c>
      <c r="P671" t="s">
        <v>959</v>
      </c>
      <c r="Q671" t="s">
        <v>5605</v>
      </c>
      <c r="R671">
        <v>1316121059</v>
      </c>
      <c r="S671" t="s">
        <v>683</v>
      </c>
      <c r="T671" t="s">
        <v>13233</v>
      </c>
      <c r="U671" s="1">
        <v>46204</v>
      </c>
      <c r="V671" s="14">
        <v>46204</v>
      </c>
      <c r="W671" t="s">
        <v>3006</v>
      </c>
      <c r="X671" s="31">
        <v>46204.480706018519</v>
      </c>
      <c r="AN671" s="14">
        <v>46204</v>
      </c>
      <c r="AO671" t="s">
        <v>3005</v>
      </c>
      <c r="AP671" s="31">
        <v>46204.524733796294</v>
      </c>
      <c r="AT671" s="31">
        <v>46204.524733796294</v>
      </c>
      <c r="AU671" s="14">
        <v>46204</v>
      </c>
      <c r="AV671" t="s">
        <v>3005</v>
      </c>
      <c r="AW671" t="s">
        <v>601</v>
      </c>
      <c r="AX671" t="s">
        <v>678</v>
      </c>
      <c r="AY671" s="14">
        <v>46204</v>
      </c>
      <c r="AZ671" t="s">
        <v>3006</v>
      </c>
      <c r="BA671" s="31">
        <v>46204.531747685185</v>
      </c>
      <c r="BB671" s="14">
        <v>46204</v>
      </c>
      <c r="BC671" t="s">
        <v>933</v>
      </c>
      <c r="BD671" s="31">
        <v>46204.539224537039</v>
      </c>
      <c r="BE671" s="14">
        <v>46204</v>
      </c>
      <c r="BF671" t="s">
        <v>5233</v>
      </c>
      <c r="BG671" s="31">
        <v>46204.552291666667</v>
      </c>
      <c r="BH671" s="14">
        <v>46204</v>
      </c>
      <c r="BI671" t="s">
        <v>997</v>
      </c>
      <c r="BJ671" s="31">
        <v>46204.588217592594</v>
      </c>
      <c r="BK671" s="14">
        <v>46204</v>
      </c>
      <c r="BL671" t="s">
        <v>997</v>
      </c>
      <c r="BM671" s="31">
        <v>46204.606712962966</v>
      </c>
      <c r="BN671" s="14">
        <v>46204</v>
      </c>
      <c r="BO671" t="s">
        <v>997</v>
      </c>
      <c r="BP671" s="31">
        <v>46204.588391203702</v>
      </c>
      <c r="BZ671" s="14">
        <v>46204</v>
      </c>
      <c r="CA671" t="s">
        <v>997</v>
      </c>
      <c r="CB671" s="31">
        <v>46204.609953703701</v>
      </c>
      <c r="CC671" s="14">
        <v>46204</v>
      </c>
      <c r="CD671" t="s">
        <v>944</v>
      </c>
      <c r="CE671" s="31">
        <v>46204.615648148145</v>
      </c>
      <c r="CI671" s="14">
        <v>46204</v>
      </c>
      <c r="CJ671" t="s">
        <v>5988</v>
      </c>
      <c r="CK671" s="31">
        <v>46204.675740740742</v>
      </c>
      <c r="CP671" t="str">
        <f>VLOOKUP(A671,Sheet1!$A$2:$E$221,2,0)</f>
        <v>East Zone</v>
      </c>
    </row>
    <row r="672" spans="1:94" x14ac:dyDescent="0.35">
      <c r="A672" t="s">
        <v>5981</v>
      </c>
      <c r="B672">
        <v>628</v>
      </c>
      <c r="C672" t="s">
        <v>9332</v>
      </c>
      <c r="D672" t="s">
        <v>678</v>
      </c>
      <c r="E672" t="s">
        <v>91</v>
      </c>
      <c r="F672" t="s">
        <v>601</v>
      </c>
      <c r="G672" t="s">
        <v>552</v>
      </c>
      <c r="H672" t="s">
        <v>10259</v>
      </c>
      <c r="I672">
        <v>342623</v>
      </c>
      <c r="J672" t="s">
        <v>253</v>
      </c>
      <c r="K672" t="s">
        <v>5995</v>
      </c>
      <c r="L672" t="s">
        <v>4622</v>
      </c>
      <c r="M672" t="s">
        <v>10260</v>
      </c>
      <c r="N672">
        <v>45000</v>
      </c>
      <c r="O672" t="s">
        <v>9889</v>
      </c>
      <c r="P672" t="s">
        <v>9890</v>
      </c>
      <c r="Q672" t="s">
        <v>10261</v>
      </c>
      <c r="R672">
        <v>5863433802</v>
      </c>
      <c r="S672" t="s">
        <v>13394</v>
      </c>
      <c r="T672"/>
      <c r="V672" s="14">
        <v>46209</v>
      </c>
      <c r="W672" t="s">
        <v>5997</v>
      </c>
      <c r="X672" s="31">
        <v>46209.492939814816</v>
      </c>
      <c r="AN672" s="14">
        <v>46209</v>
      </c>
      <c r="AO672" t="s">
        <v>3005</v>
      </c>
      <c r="AP672" s="31">
        <v>46209.597118055557</v>
      </c>
      <c r="AT672" s="31">
        <v>46209.597118055557</v>
      </c>
      <c r="AU672" s="14">
        <v>46209</v>
      </c>
      <c r="AV672" t="s">
        <v>3005</v>
      </c>
      <c r="AW672" t="s">
        <v>601</v>
      </c>
      <c r="AX672" t="s">
        <v>678</v>
      </c>
      <c r="AY672" s="14">
        <v>46209</v>
      </c>
      <c r="AZ672" t="s">
        <v>5988</v>
      </c>
      <c r="BA672" s="31">
        <v>46209.608020833337</v>
      </c>
      <c r="BB672" s="14">
        <v>46209</v>
      </c>
      <c r="BC672" t="s">
        <v>933</v>
      </c>
      <c r="BD672" s="31">
        <v>46209.610127314816</v>
      </c>
      <c r="BE672" s="14">
        <v>46209</v>
      </c>
      <c r="BF672" t="s">
        <v>4788</v>
      </c>
      <c r="BG672" s="31">
        <v>46209.657638888886</v>
      </c>
      <c r="BH672" s="14">
        <v>46209</v>
      </c>
      <c r="BI672" t="s">
        <v>994</v>
      </c>
      <c r="BJ672" s="31">
        <v>46209.686793981484</v>
      </c>
      <c r="BK672" s="14">
        <v>46209</v>
      </c>
      <c r="BL672" t="s">
        <v>994</v>
      </c>
      <c r="BM672" s="31">
        <v>46209.686874999999</v>
      </c>
      <c r="BZ672" s="14">
        <v>46209</v>
      </c>
      <c r="CA672" t="s">
        <v>994</v>
      </c>
      <c r="CB672" s="31">
        <v>46209.711099537039</v>
      </c>
      <c r="CC672" s="14">
        <v>46209</v>
      </c>
      <c r="CD672" t="s">
        <v>995</v>
      </c>
      <c r="CE672" s="31">
        <v>46209.722442129627</v>
      </c>
      <c r="CI672" s="14">
        <v>46209</v>
      </c>
      <c r="CJ672" t="s">
        <v>3006</v>
      </c>
      <c r="CK672" s="31">
        <v>46209.768182870372</v>
      </c>
      <c r="CP672" t="str">
        <f>VLOOKUP(A672,Sheet1!$A$2:$E$221,2,0)</f>
        <v>East Zone</v>
      </c>
    </row>
    <row r="673" spans="1:94" x14ac:dyDescent="0.35">
      <c r="A673" t="s">
        <v>5981</v>
      </c>
      <c r="B673">
        <v>628</v>
      </c>
      <c r="C673" t="s">
        <v>9332</v>
      </c>
      <c r="D673" t="s">
        <v>678</v>
      </c>
      <c r="E673" t="s">
        <v>91</v>
      </c>
      <c r="F673" t="s">
        <v>601</v>
      </c>
      <c r="G673" t="s">
        <v>552</v>
      </c>
      <c r="H673" t="s">
        <v>5991</v>
      </c>
      <c r="I673">
        <v>362959</v>
      </c>
      <c r="J673" t="s">
        <v>3007</v>
      </c>
      <c r="K673" t="s">
        <v>3008</v>
      </c>
      <c r="L673" t="s">
        <v>4622</v>
      </c>
      <c r="M673" t="s">
        <v>5992</v>
      </c>
      <c r="N673">
        <v>55000</v>
      </c>
      <c r="O673" t="s">
        <v>4041</v>
      </c>
      <c r="P673" t="s">
        <v>4042</v>
      </c>
      <c r="Q673" t="s">
        <v>1142</v>
      </c>
      <c r="R673">
        <v>7050670987</v>
      </c>
      <c r="S673" t="s">
        <v>683</v>
      </c>
      <c r="T673" t="s">
        <v>13235</v>
      </c>
      <c r="U673" s="1">
        <v>46204</v>
      </c>
      <c r="V673" s="14">
        <v>46204</v>
      </c>
      <c r="W673" t="s">
        <v>5993</v>
      </c>
      <c r="X673" s="31">
        <v>46204.590185185189</v>
      </c>
      <c r="AN673" s="14">
        <v>46204</v>
      </c>
      <c r="AO673" t="s">
        <v>3005</v>
      </c>
      <c r="AP673" s="31">
        <v>46204.668437499997</v>
      </c>
      <c r="AT673" s="31">
        <v>46204.668437499997</v>
      </c>
      <c r="AU673" s="14">
        <v>46204</v>
      </c>
      <c r="AV673" t="s">
        <v>3005</v>
      </c>
      <c r="AW673" t="s">
        <v>601</v>
      </c>
      <c r="AX673" t="s">
        <v>678</v>
      </c>
      <c r="AY673" s="14">
        <v>46204</v>
      </c>
      <c r="AZ673" t="s">
        <v>5988</v>
      </c>
      <c r="BA673" s="31">
        <v>46204.670057870368</v>
      </c>
      <c r="BB673" s="14">
        <v>46204</v>
      </c>
      <c r="BC673" t="s">
        <v>933</v>
      </c>
      <c r="BD673" s="31">
        <v>46204.683125000003</v>
      </c>
      <c r="BE673" s="14">
        <v>46204</v>
      </c>
      <c r="BF673" t="s">
        <v>5233</v>
      </c>
      <c r="BG673" s="31">
        <v>46204.703090277777</v>
      </c>
      <c r="BH673" s="14">
        <v>46204</v>
      </c>
      <c r="BI673" t="s">
        <v>996</v>
      </c>
      <c r="BJ673" s="31">
        <v>46204.732037037036</v>
      </c>
      <c r="BK673" s="14">
        <v>46204</v>
      </c>
      <c r="BL673" t="s">
        <v>996</v>
      </c>
      <c r="BM673" s="31">
        <v>46204.732685185183</v>
      </c>
      <c r="BZ673" s="14">
        <v>46204</v>
      </c>
      <c r="CA673" t="s">
        <v>996</v>
      </c>
      <c r="CB673" s="31">
        <v>46204.746238425927</v>
      </c>
      <c r="CC673" s="14">
        <v>46204</v>
      </c>
      <c r="CD673" t="s">
        <v>995</v>
      </c>
      <c r="CE673" s="31">
        <v>46204.760115740741</v>
      </c>
      <c r="CI673" s="14">
        <v>46204</v>
      </c>
      <c r="CJ673" t="s">
        <v>3006</v>
      </c>
      <c r="CK673" s="31">
        <v>46204.812731481485</v>
      </c>
      <c r="CP673" t="str">
        <f>VLOOKUP(A673,Sheet1!$A$2:$E$221,2,0)</f>
        <v>East Zone</v>
      </c>
    </row>
    <row r="674" spans="1:94" x14ac:dyDescent="0.35">
      <c r="A674" t="s">
        <v>5981</v>
      </c>
      <c r="B674">
        <v>628</v>
      </c>
      <c r="C674" t="s">
        <v>9332</v>
      </c>
      <c r="D674" t="s">
        <v>678</v>
      </c>
      <c r="E674" t="s">
        <v>91</v>
      </c>
      <c r="F674" t="s">
        <v>601</v>
      </c>
      <c r="G674" t="s">
        <v>552</v>
      </c>
      <c r="H674" t="s">
        <v>5994</v>
      </c>
      <c r="I674">
        <v>364872</v>
      </c>
      <c r="J674" t="s">
        <v>253</v>
      </c>
      <c r="K674" t="s">
        <v>5995</v>
      </c>
      <c r="L674" t="s">
        <v>4622</v>
      </c>
      <c r="M674" t="s">
        <v>5996</v>
      </c>
      <c r="N674">
        <v>50000</v>
      </c>
      <c r="O674" t="s">
        <v>947</v>
      </c>
      <c r="P674" t="s">
        <v>948</v>
      </c>
      <c r="Q674" t="s">
        <v>2076</v>
      </c>
      <c r="R674">
        <v>3327138533</v>
      </c>
      <c r="S674" t="s">
        <v>13394</v>
      </c>
      <c r="T674"/>
      <c r="V674" s="14">
        <v>46205</v>
      </c>
      <c r="W674" t="s">
        <v>5997</v>
      </c>
      <c r="X674" s="31">
        <v>46205.561331018522</v>
      </c>
      <c r="AN674" s="14">
        <v>46205</v>
      </c>
      <c r="AO674" t="s">
        <v>3005</v>
      </c>
      <c r="AP674" s="31">
        <v>46205.662118055552</v>
      </c>
      <c r="AT674" s="31">
        <v>46205.662118055552</v>
      </c>
      <c r="AU674" s="14">
        <v>46205</v>
      </c>
      <c r="AV674" t="s">
        <v>3005</v>
      </c>
      <c r="AW674" t="s">
        <v>601</v>
      </c>
      <c r="AX674" t="s">
        <v>678</v>
      </c>
      <c r="AY674" s="14">
        <v>46205</v>
      </c>
      <c r="AZ674" t="s">
        <v>3005</v>
      </c>
      <c r="BA674" s="31">
        <v>46205.663043981483</v>
      </c>
      <c r="BB674" s="14">
        <v>46205</v>
      </c>
      <c r="BC674" t="s">
        <v>933</v>
      </c>
      <c r="BD674" s="31">
        <v>46205.668391203704</v>
      </c>
      <c r="BE674" s="14">
        <v>46205</v>
      </c>
      <c r="BF674" t="s">
        <v>4676</v>
      </c>
      <c r="BG674" s="31">
        <v>46205.688310185185</v>
      </c>
      <c r="BH674" s="14">
        <v>46205</v>
      </c>
      <c r="BI674" t="s">
        <v>996</v>
      </c>
      <c r="BJ674" s="31">
        <v>46205.707245370373</v>
      </c>
      <c r="BK674" s="14">
        <v>46205</v>
      </c>
      <c r="BL674" t="s">
        <v>996</v>
      </c>
      <c r="BM674" s="31">
        <v>46205.707812499997</v>
      </c>
      <c r="BZ674" s="14">
        <v>46205</v>
      </c>
      <c r="CA674" t="s">
        <v>996</v>
      </c>
      <c r="CB674" s="31">
        <v>46205.71671296296</v>
      </c>
      <c r="CC674" s="14">
        <v>46205</v>
      </c>
      <c r="CD674" t="s">
        <v>995</v>
      </c>
      <c r="CE674" s="31">
        <v>46205.724004629628</v>
      </c>
      <c r="CI674" s="14">
        <v>46205</v>
      </c>
      <c r="CJ674" t="s">
        <v>5988</v>
      </c>
      <c r="CK674" s="31">
        <v>46205.757557870369</v>
      </c>
      <c r="CP674" t="str">
        <f>VLOOKUP(A674,Sheet1!$A$2:$E$221,2,0)</f>
        <v>East Zone</v>
      </c>
    </row>
    <row r="675" spans="1:94" x14ac:dyDescent="0.35">
      <c r="A675" t="s">
        <v>5981</v>
      </c>
      <c r="B675">
        <v>628</v>
      </c>
      <c r="C675" t="s">
        <v>9332</v>
      </c>
      <c r="D675" t="s">
        <v>678</v>
      </c>
      <c r="E675" t="s">
        <v>91</v>
      </c>
      <c r="F675" t="s">
        <v>601</v>
      </c>
      <c r="G675" t="s">
        <v>552</v>
      </c>
      <c r="H675" t="s">
        <v>5998</v>
      </c>
      <c r="I675">
        <v>394370</v>
      </c>
      <c r="J675" t="s">
        <v>3007</v>
      </c>
      <c r="K675" t="s">
        <v>3008</v>
      </c>
      <c r="L675" t="s">
        <v>4622</v>
      </c>
      <c r="M675" t="s">
        <v>5999</v>
      </c>
      <c r="N675">
        <v>90000</v>
      </c>
      <c r="O675" t="s">
        <v>9422</v>
      </c>
      <c r="P675" t="s">
        <v>9423</v>
      </c>
      <c r="Q675" t="s">
        <v>6000</v>
      </c>
      <c r="R675">
        <v>6178052464</v>
      </c>
      <c r="S675" t="s">
        <v>13394</v>
      </c>
      <c r="T675"/>
      <c r="V675" s="14">
        <v>46205</v>
      </c>
      <c r="W675" t="s">
        <v>5993</v>
      </c>
      <c r="X675" s="31">
        <v>46205.462569444448</v>
      </c>
      <c r="AN675" s="14">
        <v>46206</v>
      </c>
      <c r="AO675" t="s">
        <v>3005</v>
      </c>
      <c r="AP675" s="31">
        <v>46206.399907407409</v>
      </c>
      <c r="AT675" s="31">
        <v>46206.399907407409</v>
      </c>
      <c r="AU675" s="14">
        <v>46206</v>
      </c>
      <c r="AV675" t="s">
        <v>3005</v>
      </c>
      <c r="AW675" t="s">
        <v>601</v>
      </c>
      <c r="AX675" t="s">
        <v>678</v>
      </c>
      <c r="AY675" s="14">
        <v>46209</v>
      </c>
      <c r="AZ675" t="s">
        <v>5988</v>
      </c>
      <c r="BA675" s="31">
        <v>46209.327789351853</v>
      </c>
      <c r="BB675" s="14">
        <v>46209</v>
      </c>
      <c r="BC675" t="s">
        <v>933</v>
      </c>
      <c r="BD675" s="31">
        <v>46209.387199074074</v>
      </c>
      <c r="BE675" s="14">
        <v>46209</v>
      </c>
      <c r="BF675" t="s">
        <v>4663</v>
      </c>
      <c r="BG675" s="31">
        <v>46209.403310185182</v>
      </c>
      <c r="BH675" s="14">
        <v>46209</v>
      </c>
      <c r="BI675" t="s">
        <v>996</v>
      </c>
      <c r="BJ675" s="31">
        <v>46209.511203703703</v>
      </c>
      <c r="BK675" s="14">
        <v>46209</v>
      </c>
      <c r="BL675" t="s">
        <v>996</v>
      </c>
      <c r="BM675" s="31">
        <v>46209.511331018519</v>
      </c>
      <c r="BZ675" s="14">
        <v>46209</v>
      </c>
      <c r="CA675" t="s">
        <v>996</v>
      </c>
      <c r="CB675" s="31">
        <v>46209.527824074074</v>
      </c>
      <c r="CC675" s="14">
        <v>46209</v>
      </c>
      <c r="CD675" t="s">
        <v>995</v>
      </c>
      <c r="CE675" s="31">
        <v>46209.577638888892</v>
      </c>
      <c r="CI675" s="14">
        <v>46209</v>
      </c>
      <c r="CJ675" t="s">
        <v>3006</v>
      </c>
      <c r="CK675" s="31">
        <v>46209.636342592596</v>
      </c>
      <c r="CP675" t="str">
        <f>VLOOKUP(A675,Sheet1!$A$2:$E$221,2,0)</f>
        <v>East Zone</v>
      </c>
    </row>
    <row r="676" spans="1:94" x14ac:dyDescent="0.35">
      <c r="A676" t="s">
        <v>5981</v>
      </c>
      <c r="B676">
        <v>628</v>
      </c>
      <c r="C676" t="s">
        <v>9332</v>
      </c>
      <c r="D676" t="s">
        <v>678</v>
      </c>
      <c r="E676" t="s">
        <v>91</v>
      </c>
      <c r="F676" t="s">
        <v>601</v>
      </c>
      <c r="G676" t="s">
        <v>552</v>
      </c>
      <c r="H676" t="s">
        <v>10262</v>
      </c>
      <c r="I676">
        <v>402052</v>
      </c>
      <c r="J676" t="s">
        <v>10263</v>
      </c>
      <c r="K676" t="s">
        <v>10264</v>
      </c>
      <c r="L676" t="s">
        <v>4622</v>
      </c>
      <c r="M676" t="s">
        <v>10265</v>
      </c>
      <c r="N676">
        <v>40000</v>
      </c>
      <c r="O676" t="s">
        <v>10266</v>
      </c>
      <c r="P676" t="s">
        <v>10267</v>
      </c>
      <c r="Q676" t="s">
        <v>10268</v>
      </c>
      <c r="R676">
        <v>1555919057</v>
      </c>
      <c r="S676" t="s">
        <v>13394</v>
      </c>
      <c r="T676"/>
      <c r="V676" s="14">
        <v>46209</v>
      </c>
      <c r="W676" t="s">
        <v>10269</v>
      </c>
      <c r="X676" s="31">
        <v>46209.575879629629</v>
      </c>
      <c r="AN676" s="14">
        <v>46209</v>
      </c>
      <c r="AO676" t="s">
        <v>3005</v>
      </c>
      <c r="AP676" s="31">
        <v>46209.735335648147</v>
      </c>
      <c r="AT676" s="31">
        <v>46209.735335648147</v>
      </c>
      <c r="AU676" s="14">
        <v>46209</v>
      </c>
      <c r="AV676" t="s">
        <v>3005</v>
      </c>
      <c r="AW676" t="s">
        <v>601</v>
      </c>
      <c r="AX676" t="s">
        <v>678</v>
      </c>
      <c r="AY676" s="14">
        <v>46209</v>
      </c>
      <c r="AZ676" t="s">
        <v>5988</v>
      </c>
      <c r="BA676" s="31">
        <v>46209.738229166665</v>
      </c>
      <c r="BB676" s="14">
        <v>46209</v>
      </c>
      <c r="BC676" t="s">
        <v>933</v>
      </c>
      <c r="BD676" s="31">
        <v>46209.745555555557</v>
      </c>
      <c r="BE676" s="14">
        <v>46209</v>
      </c>
      <c r="BF676" t="s">
        <v>5233</v>
      </c>
      <c r="BG676" s="31">
        <v>46209.754363425927</v>
      </c>
      <c r="BH676" s="14">
        <v>46209</v>
      </c>
      <c r="BI676" t="s">
        <v>994</v>
      </c>
      <c r="BJ676" s="31">
        <v>46209.778333333335</v>
      </c>
      <c r="BK676" s="14">
        <v>46209</v>
      </c>
      <c r="BL676" t="s">
        <v>994</v>
      </c>
      <c r="BM676" s="31">
        <v>46209.778425925928</v>
      </c>
      <c r="BZ676" s="14">
        <v>46209</v>
      </c>
      <c r="CA676" t="s">
        <v>994</v>
      </c>
      <c r="CB676" s="31">
        <v>46209.794537037036</v>
      </c>
      <c r="CC676" s="14">
        <v>46209</v>
      </c>
      <c r="CD676" t="s">
        <v>1008</v>
      </c>
      <c r="CE676" s="31">
        <v>46209.803252314814</v>
      </c>
      <c r="CI676" s="14">
        <v>46210</v>
      </c>
      <c r="CJ676" t="s">
        <v>5988</v>
      </c>
      <c r="CK676" s="31">
        <v>46210.538101851853</v>
      </c>
      <c r="CP676" t="str">
        <f>VLOOKUP(A676,Sheet1!$A$2:$E$221,2,0)</f>
        <v>East Zone</v>
      </c>
    </row>
    <row r="677" spans="1:94" x14ac:dyDescent="0.35">
      <c r="A677" t="s">
        <v>5981</v>
      </c>
      <c r="B677">
        <v>628</v>
      </c>
      <c r="C677" t="s">
        <v>9332</v>
      </c>
      <c r="D677" t="s">
        <v>678</v>
      </c>
      <c r="E677" t="s">
        <v>91</v>
      </c>
      <c r="F677" t="s">
        <v>601</v>
      </c>
      <c r="G677" t="s">
        <v>552</v>
      </c>
      <c r="H677" t="s">
        <v>12181</v>
      </c>
      <c r="I677">
        <v>492298</v>
      </c>
      <c r="J677" t="s">
        <v>10263</v>
      </c>
      <c r="K677" t="s">
        <v>10264</v>
      </c>
      <c r="L677" t="s">
        <v>4622</v>
      </c>
      <c r="M677" t="s">
        <v>12182</v>
      </c>
      <c r="N677">
        <v>45000</v>
      </c>
      <c r="O677" t="s">
        <v>4630</v>
      </c>
      <c r="P677" t="s">
        <v>4631</v>
      </c>
      <c r="Q677" t="s">
        <v>1142</v>
      </c>
      <c r="R677">
        <v>9089364897</v>
      </c>
      <c r="S677" t="s">
        <v>13394</v>
      </c>
      <c r="T677"/>
      <c r="V677" s="14">
        <v>46210</v>
      </c>
      <c r="W677" t="s">
        <v>10269</v>
      </c>
      <c r="X677" s="31">
        <v>46210.414166666669</v>
      </c>
      <c r="AN677" s="14">
        <v>46210</v>
      </c>
      <c r="AO677" t="s">
        <v>3005</v>
      </c>
      <c r="AP677" s="31">
        <v>46210.545173611114</v>
      </c>
      <c r="AT677" s="31">
        <v>46210.545173611114</v>
      </c>
      <c r="AU677" s="14">
        <v>46210</v>
      </c>
      <c r="AV677" t="s">
        <v>3005</v>
      </c>
      <c r="AW677" t="s">
        <v>601</v>
      </c>
      <c r="AX677" t="s">
        <v>678</v>
      </c>
      <c r="AY677" s="14">
        <v>46210</v>
      </c>
      <c r="AZ677" t="s">
        <v>5988</v>
      </c>
      <c r="BA677" s="31">
        <v>46210.547673611109</v>
      </c>
      <c r="BB677" s="14">
        <v>46210</v>
      </c>
      <c r="BC677" t="s">
        <v>933</v>
      </c>
      <c r="BD677" s="31">
        <v>46210.568645833337</v>
      </c>
      <c r="BE677" s="14">
        <v>46210</v>
      </c>
      <c r="BF677" t="s">
        <v>4633</v>
      </c>
      <c r="BG677" s="31">
        <v>46210.624490740738</v>
      </c>
      <c r="BH677" s="14">
        <v>46210</v>
      </c>
      <c r="BI677" t="s">
        <v>996</v>
      </c>
      <c r="BJ677" s="31">
        <v>46210.643287037034</v>
      </c>
      <c r="BK677" s="14">
        <v>46210</v>
      </c>
      <c r="BL677" t="s">
        <v>996</v>
      </c>
      <c r="BM677" s="31">
        <v>46210.643807870372</v>
      </c>
      <c r="BZ677" s="14">
        <v>46210</v>
      </c>
      <c r="CA677" t="s">
        <v>996</v>
      </c>
      <c r="CB677" s="31">
        <v>46210.650717592594</v>
      </c>
      <c r="CC677" s="14">
        <v>46210</v>
      </c>
      <c r="CD677" t="s">
        <v>995</v>
      </c>
      <c r="CE677" s="31">
        <v>46210.665393518517</v>
      </c>
      <c r="CI677" s="14">
        <v>46210</v>
      </c>
      <c r="CJ677" t="s">
        <v>5988</v>
      </c>
      <c r="CK677" s="31">
        <v>46210.698935185188</v>
      </c>
      <c r="CP677" t="str">
        <f>VLOOKUP(A677,Sheet1!$A$2:$E$221,2,0)</f>
        <v>East Zone</v>
      </c>
    </row>
    <row r="678" spans="1:94" x14ac:dyDescent="0.35">
      <c r="A678" t="s">
        <v>6001</v>
      </c>
      <c r="B678">
        <v>657</v>
      </c>
      <c r="C678" t="s">
        <v>9332</v>
      </c>
      <c r="D678" t="s">
        <v>678</v>
      </c>
      <c r="E678" t="s">
        <v>344</v>
      </c>
      <c r="F678" t="s">
        <v>345</v>
      </c>
      <c r="G678" t="s">
        <v>552</v>
      </c>
      <c r="H678" t="s">
        <v>4081</v>
      </c>
      <c r="I678">
        <v>346726</v>
      </c>
      <c r="J678" t="s">
        <v>822</v>
      </c>
      <c r="K678" t="s">
        <v>4082</v>
      </c>
      <c r="L678" t="s">
        <v>4622</v>
      </c>
      <c r="M678" t="s">
        <v>6002</v>
      </c>
      <c r="N678">
        <v>60000</v>
      </c>
      <c r="O678" t="s">
        <v>982</v>
      </c>
      <c r="P678" t="s">
        <v>983</v>
      </c>
      <c r="Q678" t="s">
        <v>1143</v>
      </c>
      <c r="R678">
        <v>7437796981</v>
      </c>
      <c r="S678" t="s">
        <v>683</v>
      </c>
      <c r="T678" t="s">
        <v>13269</v>
      </c>
      <c r="U678" s="1">
        <v>46205</v>
      </c>
      <c r="V678" s="14">
        <v>46204</v>
      </c>
      <c r="W678" t="s">
        <v>6003</v>
      </c>
      <c r="X678" s="31">
        <v>46204.669189814813</v>
      </c>
      <c r="AN678" s="14">
        <v>46204</v>
      </c>
      <c r="AO678" t="s">
        <v>6004</v>
      </c>
      <c r="AP678" s="31">
        <v>46204.716331018521</v>
      </c>
      <c r="AT678" s="31">
        <v>46204.716331018521</v>
      </c>
      <c r="AU678" s="14">
        <v>46204</v>
      </c>
      <c r="AV678" t="s">
        <v>6004</v>
      </c>
      <c r="AW678" t="s">
        <v>6005</v>
      </c>
      <c r="AX678" t="s">
        <v>677</v>
      </c>
      <c r="AY678" s="14">
        <v>46205</v>
      </c>
      <c r="AZ678" t="s">
        <v>6004</v>
      </c>
      <c r="BA678" s="31">
        <v>46205.387349537035</v>
      </c>
      <c r="BB678" s="14">
        <v>46205</v>
      </c>
      <c r="BC678" t="s">
        <v>933</v>
      </c>
      <c r="BD678" s="31">
        <v>46205.395740740743</v>
      </c>
      <c r="BE678" s="14">
        <v>46205</v>
      </c>
      <c r="BF678" t="s">
        <v>4628</v>
      </c>
      <c r="BG678" s="31">
        <v>46205.401377314818</v>
      </c>
      <c r="BH678" s="14">
        <v>46205</v>
      </c>
      <c r="BI678" t="s">
        <v>996</v>
      </c>
      <c r="BJ678" s="31">
        <v>46205.417337962965</v>
      </c>
      <c r="BK678" s="14">
        <v>46205</v>
      </c>
      <c r="BL678" t="s">
        <v>1043</v>
      </c>
      <c r="BM678" s="31">
        <v>46205.560868055552</v>
      </c>
      <c r="BN678" s="14">
        <v>46205</v>
      </c>
      <c r="BO678" t="s">
        <v>996</v>
      </c>
      <c r="BP678" s="31">
        <v>46205.421689814815</v>
      </c>
      <c r="BZ678" s="14">
        <v>46205</v>
      </c>
      <c r="CA678" t="s">
        <v>1043</v>
      </c>
      <c r="CB678" s="31">
        <v>46205.592523148145</v>
      </c>
      <c r="CC678" s="14">
        <v>46205</v>
      </c>
      <c r="CD678" t="s">
        <v>1008</v>
      </c>
      <c r="CE678" s="31">
        <v>46205.614236111112</v>
      </c>
      <c r="CI678" s="14">
        <v>46205</v>
      </c>
      <c r="CJ678" t="s">
        <v>6006</v>
      </c>
      <c r="CK678" s="31">
        <v>46205.740995370368</v>
      </c>
      <c r="CP678" t="str">
        <f>VLOOKUP(A678,Sheet1!$A$2:$E$221,2,0)</f>
        <v>East Zone</v>
      </c>
    </row>
    <row r="679" spans="1:94" x14ac:dyDescent="0.35">
      <c r="A679" t="s">
        <v>6001</v>
      </c>
      <c r="B679">
        <v>657</v>
      </c>
      <c r="C679" t="s">
        <v>9332</v>
      </c>
      <c r="D679" t="s">
        <v>678</v>
      </c>
      <c r="E679" t="s">
        <v>344</v>
      </c>
      <c r="F679" t="s">
        <v>345</v>
      </c>
      <c r="G679" t="s">
        <v>552</v>
      </c>
      <c r="H679" t="s">
        <v>4212</v>
      </c>
      <c r="I679">
        <v>383351</v>
      </c>
      <c r="J679" t="s">
        <v>4215</v>
      </c>
      <c r="K679" t="s">
        <v>4216</v>
      </c>
      <c r="L679" t="s">
        <v>4622</v>
      </c>
      <c r="M679" t="s">
        <v>6007</v>
      </c>
      <c r="N679">
        <v>90000</v>
      </c>
      <c r="O679" t="s">
        <v>931</v>
      </c>
      <c r="P679" t="s">
        <v>932</v>
      </c>
      <c r="Q679" t="s">
        <v>4214</v>
      </c>
      <c r="R679">
        <v>3685588489</v>
      </c>
      <c r="S679" t="s">
        <v>13394</v>
      </c>
      <c r="T679"/>
      <c r="V679" s="14">
        <v>46205</v>
      </c>
      <c r="W679" t="s">
        <v>6008</v>
      </c>
      <c r="X679" s="31">
        <v>46205.450740740744</v>
      </c>
      <c r="AN679" s="14">
        <v>46205</v>
      </c>
      <c r="AO679" t="s">
        <v>6009</v>
      </c>
      <c r="AP679" s="31">
        <v>46205.61005787037</v>
      </c>
      <c r="AT679" s="31">
        <v>46205.61005787037</v>
      </c>
      <c r="AU679" s="14">
        <v>46205</v>
      </c>
      <c r="AV679" t="s">
        <v>6009</v>
      </c>
      <c r="AW679" t="s">
        <v>345</v>
      </c>
      <c r="AX679" t="s">
        <v>678</v>
      </c>
      <c r="AY679" s="14">
        <v>46205</v>
      </c>
      <c r="AZ679" t="s">
        <v>6004</v>
      </c>
      <c r="BA679" s="31">
        <v>46205.633657407408</v>
      </c>
      <c r="BB679" s="14">
        <v>46205</v>
      </c>
      <c r="BC679" t="s">
        <v>933</v>
      </c>
      <c r="BD679" s="31">
        <v>46205.644490740742</v>
      </c>
      <c r="BE679" s="14">
        <v>46205</v>
      </c>
      <c r="BF679" t="s">
        <v>4788</v>
      </c>
      <c r="BG679" s="31">
        <v>46205.661238425928</v>
      </c>
      <c r="BH679" s="14">
        <v>46205</v>
      </c>
      <c r="BI679" t="s">
        <v>996</v>
      </c>
      <c r="BJ679" s="31">
        <v>46205.681018518517</v>
      </c>
      <c r="BK679" s="14">
        <v>46205</v>
      </c>
      <c r="BL679" t="s">
        <v>996</v>
      </c>
      <c r="BM679" s="31">
        <v>46205.683194444442</v>
      </c>
      <c r="BZ679" s="14">
        <v>46205</v>
      </c>
      <c r="CA679" t="s">
        <v>996</v>
      </c>
      <c r="CB679" s="31">
        <v>46205.695034722223</v>
      </c>
      <c r="CC679" s="14">
        <v>46205</v>
      </c>
      <c r="CD679" t="s">
        <v>995</v>
      </c>
      <c r="CE679" s="31">
        <v>46205.709641203706</v>
      </c>
      <c r="CI679" s="14">
        <v>46205</v>
      </c>
      <c r="CJ679" t="s">
        <v>6004</v>
      </c>
      <c r="CK679" s="31">
        <v>46205.802581018521</v>
      </c>
      <c r="CP679" t="str">
        <f>VLOOKUP(A679,Sheet1!$A$2:$E$221,2,0)</f>
        <v>East Zone</v>
      </c>
    </row>
    <row r="680" spans="1:94" x14ac:dyDescent="0.35">
      <c r="A680" t="s">
        <v>6001</v>
      </c>
      <c r="B680">
        <v>657</v>
      </c>
      <c r="C680" t="s">
        <v>9332</v>
      </c>
      <c r="D680" t="s">
        <v>678</v>
      </c>
      <c r="E680" t="s">
        <v>344</v>
      </c>
      <c r="F680" t="s">
        <v>345</v>
      </c>
      <c r="G680" t="s">
        <v>552</v>
      </c>
      <c r="H680" t="s">
        <v>6010</v>
      </c>
      <c r="I680">
        <v>394649</v>
      </c>
      <c r="J680" t="s">
        <v>822</v>
      </c>
      <c r="K680" t="s">
        <v>4082</v>
      </c>
      <c r="L680" t="s">
        <v>4622</v>
      </c>
      <c r="M680" t="s">
        <v>6011</v>
      </c>
      <c r="N680">
        <v>40000</v>
      </c>
      <c r="O680" t="s">
        <v>4648</v>
      </c>
      <c r="P680" t="s">
        <v>4649</v>
      </c>
      <c r="Q680" t="s">
        <v>6012</v>
      </c>
      <c r="R680">
        <v>4780847313</v>
      </c>
      <c r="S680" t="s">
        <v>13394</v>
      </c>
      <c r="T680"/>
      <c r="V680" s="14">
        <v>46204</v>
      </c>
      <c r="W680" t="s">
        <v>6003</v>
      </c>
      <c r="X680" s="31">
        <v>46204.397997685184</v>
      </c>
      <c r="AN680" s="14">
        <v>46204</v>
      </c>
      <c r="AO680" t="s">
        <v>6004</v>
      </c>
      <c r="AP680" s="31">
        <v>46204.533391203702</v>
      </c>
      <c r="AT680" s="31">
        <v>46204.533391203702</v>
      </c>
      <c r="AU680" s="14">
        <v>46204</v>
      </c>
      <c r="AV680" t="s">
        <v>6004</v>
      </c>
      <c r="AW680" t="s">
        <v>6005</v>
      </c>
      <c r="AX680" t="s">
        <v>677</v>
      </c>
      <c r="AY680" s="14">
        <v>46204</v>
      </c>
      <c r="AZ680" t="s">
        <v>6004</v>
      </c>
      <c r="BA680" s="31">
        <v>46204.550324074073</v>
      </c>
      <c r="BB680" s="14">
        <v>46204</v>
      </c>
      <c r="BC680" t="s">
        <v>933</v>
      </c>
      <c r="BD680" s="31">
        <v>46204.564444444448</v>
      </c>
      <c r="BE680" s="14">
        <v>46204</v>
      </c>
      <c r="BF680" t="s">
        <v>4657</v>
      </c>
      <c r="BG680" s="31">
        <v>46204.590937499997</v>
      </c>
      <c r="BH680" s="14">
        <v>46204</v>
      </c>
      <c r="BI680" t="s">
        <v>996</v>
      </c>
      <c r="BJ680" s="31">
        <v>46204.616469907407</v>
      </c>
      <c r="BK680" s="14">
        <v>46204</v>
      </c>
      <c r="BL680" t="s">
        <v>996</v>
      </c>
      <c r="BM680" s="31">
        <v>46204.617199074077</v>
      </c>
      <c r="BZ680" s="14">
        <v>46204</v>
      </c>
      <c r="CA680" t="s">
        <v>996</v>
      </c>
      <c r="CB680" s="31">
        <v>46204.621435185189</v>
      </c>
      <c r="CC680" s="14">
        <v>46204</v>
      </c>
      <c r="CD680" t="s">
        <v>995</v>
      </c>
      <c r="CE680" s="31">
        <v>46204.634432870371</v>
      </c>
      <c r="CI680" s="14">
        <v>46205</v>
      </c>
      <c r="CJ680" t="s">
        <v>6006</v>
      </c>
      <c r="CK680" s="31">
        <v>46205.773275462961</v>
      </c>
      <c r="CP680" t="str">
        <f>VLOOKUP(A680,Sheet1!$A$2:$E$221,2,0)</f>
        <v>East Zone</v>
      </c>
    </row>
    <row r="681" spans="1:94" x14ac:dyDescent="0.35">
      <c r="A681" t="s">
        <v>6001</v>
      </c>
      <c r="B681">
        <v>657</v>
      </c>
      <c r="C681" t="s">
        <v>9332</v>
      </c>
      <c r="D681" t="s">
        <v>678</v>
      </c>
      <c r="E681" t="s">
        <v>344</v>
      </c>
      <c r="F681" t="s">
        <v>345</v>
      </c>
      <c r="G681" t="s">
        <v>552</v>
      </c>
      <c r="H681" t="s">
        <v>6013</v>
      </c>
      <c r="I681">
        <v>405220</v>
      </c>
      <c r="J681" t="s">
        <v>822</v>
      </c>
      <c r="K681" t="s">
        <v>4082</v>
      </c>
      <c r="L681" t="s">
        <v>4622</v>
      </c>
      <c r="M681" t="s">
        <v>6014</v>
      </c>
      <c r="N681">
        <v>70000</v>
      </c>
      <c r="O681" t="s">
        <v>958</v>
      </c>
      <c r="P681" t="s">
        <v>959</v>
      </c>
      <c r="Q681" t="s">
        <v>6015</v>
      </c>
      <c r="R681">
        <v>3579435118</v>
      </c>
      <c r="S681" t="s">
        <v>13394</v>
      </c>
      <c r="T681"/>
      <c r="V681" s="14">
        <v>46206</v>
      </c>
      <c r="W681" t="s">
        <v>6003</v>
      </c>
      <c r="X681" s="31">
        <v>46206.437222222223</v>
      </c>
      <c r="AN681" s="14">
        <v>46206</v>
      </c>
      <c r="AO681" t="s">
        <v>6009</v>
      </c>
      <c r="AP681" s="31">
        <v>46206.478645833333</v>
      </c>
      <c r="AT681" s="31">
        <v>46206.478645833333</v>
      </c>
      <c r="AU681" s="14">
        <v>46206</v>
      </c>
      <c r="AV681" t="s">
        <v>6009</v>
      </c>
      <c r="AW681" t="s">
        <v>345</v>
      </c>
      <c r="AX681" t="s">
        <v>678</v>
      </c>
      <c r="AY681" s="14">
        <v>46206</v>
      </c>
      <c r="AZ681" t="s">
        <v>6003</v>
      </c>
      <c r="BA681" s="31">
        <v>46206.499282407407</v>
      </c>
      <c r="BB681" s="14">
        <v>46206</v>
      </c>
      <c r="BC681" t="s">
        <v>933</v>
      </c>
      <c r="BD681" s="31">
        <v>46206.505439814813</v>
      </c>
      <c r="BE681" s="14">
        <v>46206</v>
      </c>
      <c r="BF681" t="s">
        <v>4640</v>
      </c>
      <c r="BG681" s="31">
        <v>46206.51358796296</v>
      </c>
      <c r="BH681" s="14">
        <v>46206</v>
      </c>
      <c r="BI681" t="s">
        <v>996</v>
      </c>
      <c r="BJ681" s="31">
        <v>46206.538854166669</v>
      </c>
      <c r="BK681" s="14">
        <v>46206</v>
      </c>
      <c r="BL681" t="s">
        <v>996</v>
      </c>
      <c r="BM681" s="31">
        <v>46206.539560185185</v>
      </c>
      <c r="BZ681" s="14">
        <v>46206</v>
      </c>
      <c r="CA681" t="s">
        <v>996</v>
      </c>
      <c r="CB681" s="31">
        <v>46206.543530092589</v>
      </c>
      <c r="CC681" s="14">
        <v>46206</v>
      </c>
      <c r="CD681" t="s">
        <v>995</v>
      </c>
      <c r="CE681" s="31">
        <v>46206.546909722223</v>
      </c>
      <c r="CI681" s="14">
        <v>46206</v>
      </c>
      <c r="CJ681" t="s">
        <v>6006</v>
      </c>
      <c r="CK681" s="31">
        <v>46206.728032407409</v>
      </c>
      <c r="CP681" t="str">
        <f>VLOOKUP(A681,Sheet1!$A$2:$E$221,2,0)</f>
        <v>East Zone</v>
      </c>
    </row>
    <row r="682" spans="1:94" x14ac:dyDescent="0.35">
      <c r="A682" t="s">
        <v>6001</v>
      </c>
      <c r="B682">
        <v>657</v>
      </c>
      <c r="C682" t="s">
        <v>9332</v>
      </c>
      <c r="D682" t="s">
        <v>678</v>
      </c>
      <c r="E682" t="s">
        <v>344</v>
      </c>
      <c r="F682" t="s">
        <v>345</v>
      </c>
      <c r="G682" t="s">
        <v>552</v>
      </c>
      <c r="H682" t="s">
        <v>4412</v>
      </c>
      <c r="I682">
        <v>452562</v>
      </c>
      <c r="J682" t="s">
        <v>4413</v>
      </c>
      <c r="K682" t="s">
        <v>4414</v>
      </c>
      <c r="L682" t="s">
        <v>4622</v>
      </c>
      <c r="M682" t="s">
        <v>6016</v>
      </c>
      <c r="N682">
        <v>45000</v>
      </c>
      <c r="O682" t="s">
        <v>4630</v>
      </c>
      <c r="P682" t="s">
        <v>4631</v>
      </c>
      <c r="Q682" t="s">
        <v>6017</v>
      </c>
      <c r="R682">
        <v>1360599201</v>
      </c>
      <c r="S682" t="s">
        <v>13394</v>
      </c>
      <c r="T682"/>
      <c r="V682" s="14">
        <v>46205</v>
      </c>
      <c r="W682" t="s">
        <v>6018</v>
      </c>
      <c r="X682" s="31">
        <v>46205.622719907406</v>
      </c>
      <c r="AN682" s="14">
        <v>46205</v>
      </c>
      <c r="AO682" t="s">
        <v>6004</v>
      </c>
      <c r="AP682" s="31">
        <v>46205.696469907409</v>
      </c>
      <c r="AT682" s="31">
        <v>46205.696469907409</v>
      </c>
      <c r="AU682" s="14">
        <v>46205</v>
      </c>
      <c r="AV682" t="s">
        <v>6004</v>
      </c>
      <c r="AW682" t="s">
        <v>6005</v>
      </c>
      <c r="AX682" t="s">
        <v>677</v>
      </c>
      <c r="AY682" s="14">
        <v>46205</v>
      </c>
      <c r="AZ682" t="s">
        <v>6004</v>
      </c>
      <c r="BA682" s="31">
        <v>46205.753935185188</v>
      </c>
      <c r="BB682" s="14">
        <v>46206</v>
      </c>
      <c r="BC682" t="s">
        <v>933</v>
      </c>
      <c r="BD682" s="31">
        <v>46206.38921296296</v>
      </c>
      <c r="BE682" s="14">
        <v>46206</v>
      </c>
      <c r="BF682" t="s">
        <v>4757</v>
      </c>
      <c r="BG682" s="31">
        <v>46206.469942129632</v>
      </c>
      <c r="BH682" s="14">
        <v>46206</v>
      </c>
      <c r="BI682" t="s">
        <v>997</v>
      </c>
      <c r="BJ682" s="31">
        <v>46206.489247685182</v>
      </c>
      <c r="BK682" s="14">
        <v>46206</v>
      </c>
      <c r="BL682" t="s">
        <v>997</v>
      </c>
      <c r="BM682" s="31">
        <v>46206.48946759259</v>
      </c>
      <c r="BZ682" s="14">
        <v>46206</v>
      </c>
      <c r="CA682" t="s">
        <v>997</v>
      </c>
      <c r="CB682" s="31">
        <v>46206.494895833333</v>
      </c>
      <c r="CC682" s="14">
        <v>46206</v>
      </c>
      <c r="CD682" t="s">
        <v>1008</v>
      </c>
      <c r="CE682" s="31">
        <v>46206.500902777778</v>
      </c>
      <c r="CI682" s="14">
        <v>46206</v>
      </c>
      <c r="CJ682" t="s">
        <v>6006</v>
      </c>
      <c r="CK682" s="31">
        <v>46206.645439814813</v>
      </c>
      <c r="CP682" t="str">
        <f>VLOOKUP(A682,Sheet1!$A$2:$E$221,2,0)</f>
        <v>East Zone</v>
      </c>
    </row>
    <row r="683" spans="1:94" x14ac:dyDescent="0.35">
      <c r="A683" t="s">
        <v>6001</v>
      </c>
      <c r="B683">
        <v>657</v>
      </c>
      <c r="C683" t="s">
        <v>9332</v>
      </c>
      <c r="D683" t="s">
        <v>678</v>
      </c>
      <c r="E683" t="s">
        <v>344</v>
      </c>
      <c r="F683" t="s">
        <v>345</v>
      </c>
      <c r="G683" t="s">
        <v>552</v>
      </c>
      <c r="H683" t="s">
        <v>4412</v>
      </c>
      <c r="I683">
        <v>452562</v>
      </c>
      <c r="J683" t="s">
        <v>4413</v>
      </c>
      <c r="K683" t="s">
        <v>4414</v>
      </c>
      <c r="L683" t="s">
        <v>4622</v>
      </c>
      <c r="M683" t="s">
        <v>6016</v>
      </c>
      <c r="N683">
        <v>90000</v>
      </c>
      <c r="O683" t="s">
        <v>931</v>
      </c>
      <c r="P683" t="s">
        <v>932</v>
      </c>
      <c r="Q683" t="s">
        <v>3009</v>
      </c>
      <c r="R683">
        <v>9697724205</v>
      </c>
      <c r="S683" t="s">
        <v>13394</v>
      </c>
      <c r="T683"/>
      <c r="V683" s="14">
        <v>46205</v>
      </c>
      <c r="W683" t="s">
        <v>6018</v>
      </c>
      <c r="X683" s="31">
        <v>46205.622743055559</v>
      </c>
      <c r="AN683" s="14">
        <v>46205</v>
      </c>
      <c r="AO683" t="s">
        <v>6004</v>
      </c>
      <c r="AP683" s="31">
        <v>46205.696493055555</v>
      </c>
      <c r="AT683" s="31">
        <v>46205.696493055555</v>
      </c>
      <c r="AU683" s="14">
        <v>46205</v>
      </c>
      <c r="AV683" t="s">
        <v>6004</v>
      </c>
      <c r="AW683" t="s">
        <v>6005</v>
      </c>
      <c r="AX683" t="s">
        <v>677</v>
      </c>
      <c r="AY683" s="14">
        <v>46205</v>
      </c>
      <c r="AZ683" t="s">
        <v>6004</v>
      </c>
      <c r="BA683" s="31">
        <v>46205.753958333335</v>
      </c>
      <c r="BB683" s="14">
        <v>46206</v>
      </c>
      <c r="BC683" t="s">
        <v>933</v>
      </c>
      <c r="BD683" s="31">
        <v>46206.38921296296</v>
      </c>
      <c r="BE683" s="14">
        <v>46206</v>
      </c>
      <c r="BF683" t="s">
        <v>4757</v>
      </c>
      <c r="BG683" s="31">
        <v>46206.469953703701</v>
      </c>
      <c r="BH683" s="14">
        <v>46206</v>
      </c>
      <c r="BI683" t="s">
        <v>997</v>
      </c>
      <c r="BJ683" s="31">
        <v>46206.489259259259</v>
      </c>
      <c r="BK683" s="14">
        <v>46206</v>
      </c>
      <c r="BL683" t="s">
        <v>997</v>
      </c>
      <c r="BM683" s="31">
        <v>46206.489490740743</v>
      </c>
      <c r="BZ683" s="14">
        <v>46206</v>
      </c>
      <c r="CA683" t="s">
        <v>997</v>
      </c>
      <c r="CB683" s="31">
        <v>46206.49491898148</v>
      </c>
      <c r="CC683" s="14">
        <v>46206</v>
      </c>
      <c r="CD683" t="s">
        <v>1008</v>
      </c>
      <c r="CE683" s="31">
        <v>46206.500902777778</v>
      </c>
      <c r="CI683" s="14">
        <v>46206</v>
      </c>
      <c r="CJ683" t="s">
        <v>6006</v>
      </c>
      <c r="CK683" s="31">
        <v>46206.645439814813</v>
      </c>
      <c r="CP683" t="str">
        <f>VLOOKUP(A683,Sheet1!$A$2:$E$221,2,0)</f>
        <v>East Zone</v>
      </c>
    </row>
    <row r="684" spans="1:94" x14ac:dyDescent="0.35">
      <c r="A684" t="s">
        <v>6001</v>
      </c>
      <c r="B684">
        <v>657</v>
      </c>
      <c r="C684" t="s">
        <v>9332</v>
      </c>
      <c r="D684" t="s">
        <v>678</v>
      </c>
      <c r="E684" t="s">
        <v>344</v>
      </c>
      <c r="F684" t="s">
        <v>345</v>
      </c>
      <c r="G684" t="s">
        <v>552</v>
      </c>
      <c r="H684" t="s">
        <v>10270</v>
      </c>
      <c r="I684">
        <v>568612</v>
      </c>
      <c r="J684" t="s">
        <v>822</v>
      </c>
      <c r="K684" t="s">
        <v>4082</v>
      </c>
      <c r="L684" t="s">
        <v>4622</v>
      </c>
      <c r="M684" t="s">
        <v>10271</v>
      </c>
      <c r="N684">
        <v>55000</v>
      </c>
      <c r="O684" t="s">
        <v>10166</v>
      </c>
      <c r="P684" t="s">
        <v>10167</v>
      </c>
      <c r="Q684" t="s">
        <v>10272</v>
      </c>
      <c r="R684">
        <v>3514716507</v>
      </c>
      <c r="S684" t="s">
        <v>13394</v>
      </c>
      <c r="T684"/>
      <c r="V684" s="14">
        <v>46209</v>
      </c>
      <c r="W684" t="s">
        <v>6003</v>
      </c>
      <c r="X684" s="31">
        <v>46209.521481481483</v>
      </c>
      <c r="AN684" s="14">
        <v>46209</v>
      </c>
      <c r="AO684" t="s">
        <v>6009</v>
      </c>
      <c r="AP684" s="31">
        <v>46209.65253472222</v>
      </c>
      <c r="AT684" s="31">
        <v>46209.65253472222</v>
      </c>
      <c r="AU684" s="14">
        <v>46209</v>
      </c>
      <c r="AV684" t="s">
        <v>6009</v>
      </c>
      <c r="AW684" t="s">
        <v>345</v>
      </c>
      <c r="AX684" t="s">
        <v>678</v>
      </c>
      <c r="AY684" s="14">
        <v>46209</v>
      </c>
      <c r="AZ684" t="s">
        <v>10273</v>
      </c>
      <c r="BA684" s="31">
        <v>46209.661041666666</v>
      </c>
      <c r="BB684" s="14">
        <v>46209</v>
      </c>
      <c r="BC684" t="s">
        <v>933</v>
      </c>
      <c r="BD684" s="31">
        <v>46209.672210648147</v>
      </c>
      <c r="BE684" s="14">
        <v>46209</v>
      </c>
      <c r="BF684" t="s">
        <v>4684</v>
      </c>
      <c r="BG684" s="31">
        <v>46209.698344907411</v>
      </c>
      <c r="BH684" s="14">
        <v>46209</v>
      </c>
      <c r="BI684" t="s">
        <v>994</v>
      </c>
      <c r="BJ684" s="31">
        <v>46209.735810185186</v>
      </c>
      <c r="BK684" s="14">
        <v>46209</v>
      </c>
      <c r="BL684" t="s">
        <v>994</v>
      </c>
      <c r="BM684" s="31">
        <v>46209.735914351855</v>
      </c>
      <c r="BZ684" s="14">
        <v>46209</v>
      </c>
      <c r="CA684" t="s">
        <v>994</v>
      </c>
      <c r="CB684" s="31">
        <v>46209.757870370369</v>
      </c>
      <c r="CC684" s="14">
        <v>46209</v>
      </c>
      <c r="CD684" t="s">
        <v>995</v>
      </c>
      <c r="CE684" s="31">
        <v>46209.766446759262</v>
      </c>
      <c r="CI684" s="14">
        <v>46209</v>
      </c>
      <c r="CJ684" t="s">
        <v>6006</v>
      </c>
      <c r="CK684" s="31">
        <v>46209.809884259259</v>
      </c>
      <c r="CP684" t="str">
        <f>VLOOKUP(A684,Sheet1!$A$2:$E$221,2,0)</f>
        <v>East Zone</v>
      </c>
    </row>
    <row r="685" spans="1:94" x14ac:dyDescent="0.35">
      <c r="A685" t="s">
        <v>6001</v>
      </c>
      <c r="B685">
        <v>657</v>
      </c>
      <c r="C685" t="s">
        <v>9332</v>
      </c>
      <c r="D685" t="s">
        <v>678</v>
      </c>
      <c r="E685" t="s">
        <v>344</v>
      </c>
      <c r="F685" t="s">
        <v>345</v>
      </c>
      <c r="G685" t="s">
        <v>552</v>
      </c>
      <c r="H685" t="s">
        <v>6019</v>
      </c>
      <c r="I685">
        <v>591490</v>
      </c>
      <c r="J685" t="s">
        <v>6020</v>
      </c>
      <c r="K685" t="s">
        <v>6021</v>
      </c>
      <c r="L685" t="s">
        <v>4622</v>
      </c>
      <c r="M685" t="s">
        <v>6022</v>
      </c>
      <c r="N685">
        <v>45000</v>
      </c>
      <c r="O685" t="s">
        <v>4630</v>
      </c>
      <c r="P685" t="s">
        <v>4631</v>
      </c>
      <c r="Q685" t="s">
        <v>6023</v>
      </c>
      <c r="R685">
        <v>2363261293</v>
      </c>
      <c r="S685" t="s">
        <v>13394</v>
      </c>
      <c r="T685"/>
      <c r="V685" s="14">
        <v>46205</v>
      </c>
      <c r="W685" t="s">
        <v>6024</v>
      </c>
      <c r="X685" s="31">
        <v>46205.630462962959</v>
      </c>
      <c r="AN685" s="14">
        <v>46205</v>
      </c>
      <c r="AO685" t="s">
        <v>6004</v>
      </c>
      <c r="AP685" s="31">
        <v>46205.706319444442</v>
      </c>
      <c r="AT685" s="31">
        <v>46205.706319444442</v>
      </c>
      <c r="AU685" s="14">
        <v>46205</v>
      </c>
      <c r="AV685" t="s">
        <v>6004</v>
      </c>
      <c r="AW685" t="s">
        <v>6005</v>
      </c>
      <c r="AX685" t="s">
        <v>677</v>
      </c>
      <c r="AY685" s="14">
        <v>46205</v>
      </c>
      <c r="AZ685" t="s">
        <v>6004</v>
      </c>
      <c r="BA685" s="31">
        <v>46205.711736111109</v>
      </c>
      <c r="BB685" s="14">
        <v>46205</v>
      </c>
      <c r="BC685" t="s">
        <v>933</v>
      </c>
      <c r="BD685" s="31">
        <v>46205.713923611111</v>
      </c>
      <c r="BE685" s="14">
        <v>46205</v>
      </c>
      <c r="BF685" t="s">
        <v>4808</v>
      </c>
      <c r="BG685" s="31">
        <v>46205.732268518521</v>
      </c>
      <c r="BH685" s="14">
        <v>46205</v>
      </c>
      <c r="BI685" t="s">
        <v>997</v>
      </c>
      <c r="BJ685" s="31">
        <v>46205.747615740744</v>
      </c>
      <c r="BK685" s="14">
        <v>46205</v>
      </c>
      <c r="BL685" t="s">
        <v>997</v>
      </c>
      <c r="BM685" s="31">
        <v>46205.748043981483</v>
      </c>
      <c r="BZ685" s="14">
        <v>46205</v>
      </c>
      <c r="CA685" t="s">
        <v>997</v>
      </c>
      <c r="CB685" s="31">
        <v>46205.752696759257</v>
      </c>
      <c r="CC685" s="14">
        <v>46205</v>
      </c>
      <c r="CD685" t="s">
        <v>995</v>
      </c>
      <c r="CE685" s="31">
        <v>46205.768020833333</v>
      </c>
      <c r="CI685" s="14">
        <v>46206</v>
      </c>
      <c r="CJ685" t="s">
        <v>6006</v>
      </c>
      <c r="CK685" s="31">
        <v>46206.710173611114</v>
      </c>
      <c r="CP685" t="str">
        <f>VLOOKUP(A685,Sheet1!$A$2:$E$221,2,0)</f>
        <v>East Zone</v>
      </c>
    </row>
    <row r="686" spans="1:94" x14ac:dyDescent="0.35">
      <c r="A686" t="s">
        <v>6001</v>
      </c>
      <c r="B686">
        <v>657</v>
      </c>
      <c r="C686" t="s">
        <v>9332</v>
      </c>
      <c r="D686" t="s">
        <v>678</v>
      </c>
      <c r="E686" t="s">
        <v>344</v>
      </c>
      <c r="F686" t="s">
        <v>345</v>
      </c>
      <c r="G686" t="s">
        <v>552</v>
      </c>
      <c r="H686" t="s">
        <v>6019</v>
      </c>
      <c r="I686">
        <v>591490</v>
      </c>
      <c r="J686" t="s">
        <v>6020</v>
      </c>
      <c r="K686" t="s">
        <v>6021</v>
      </c>
      <c r="L686" t="s">
        <v>4622</v>
      </c>
      <c r="M686" t="s">
        <v>6022</v>
      </c>
      <c r="N686">
        <v>77000</v>
      </c>
      <c r="O686" t="s">
        <v>939</v>
      </c>
      <c r="P686" t="s">
        <v>940</v>
      </c>
      <c r="Q686" t="s">
        <v>5986</v>
      </c>
      <c r="R686">
        <v>3821101010</v>
      </c>
      <c r="S686" t="s">
        <v>13394</v>
      </c>
      <c r="T686"/>
      <c r="V686" s="14">
        <v>46205</v>
      </c>
      <c r="W686" t="s">
        <v>6006</v>
      </c>
      <c r="X686" s="31">
        <v>46205.598611111112</v>
      </c>
      <c r="AN686" s="14">
        <v>46205</v>
      </c>
      <c r="AO686" t="s">
        <v>6004</v>
      </c>
      <c r="AP686" s="31">
        <v>46205.652708333335</v>
      </c>
      <c r="AT686" s="31">
        <v>46205.652708333335</v>
      </c>
      <c r="AU686" s="14">
        <v>46205</v>
      </c>
      <c r="AV686" t="s">
        <v>6004</v>
      </c>
      <c r="AW686" t="s">
        <v>6005</v>
      </c>
      <c r="AX686" t="s">
        <v>677</v>
      </c>
      <c r="AY686" s="14">
        <v>46205</v>
      </c>
      <c r="AZ686" t="s">
        <v>6004</v>
      </c>
      <c r="BA686" s="31">
        <v>46205.711712962962</v>
      </c>
      <c r="BB686" s="14">
        <v>46205</v>
      </c>
      <c r="BC686" t="s">
        <v>933</v>
      </c>
      <c r="BD686" s="31">
        <v>46205.713923611111</v>
      </c>
      <c r="BE686" s="14">
        <v>46205</v>
      </c>
      <c r="BF686" t="s">
        <v>4808</v>
      </c>
      <c r="BG686" s="31">
        <v>46205.732256944444</v>
      </c>
      <c r="BH686" s="14">
        <v>46205</v>
      </c>
      <c r="BI686" t="s">
        <v>997</v>
      </c>
      <c r="BJ686" s="31">
        <v>46205.74759259259</v>
      </c>
      <c r="BK686" s="14">
        <v>46205</v>
      </c>
      <c r="BL686" t="s">
        <v>997</v>
      </c>
      <c r="BM686" s="31">
        <v>46205.748032407406</v>
      </c>
      <c r="BZ686" s="14">
        <v>46206</v>
      </c>
      <c r="CA686" t="s">
        <v>997</v>
      </c>
      <c r="CB686" s="31">
        <v>46206.618576388886</v>
      </c>
      <c r="CC686" s="14">
        <v>46206</v>
      </c>
      <c r="CD686" t="s">
        <v>995</v>
      </c>
      <c r="CE686" s="31">
        <v>46206.623877314814</v>
      </c>
      <c r="CI686" s="14">
        <v>46206</v>
      </c>
      <c r="CJ686" t="s">
        <v>6006</v>
      </c>
      <c r="CK686" s="31">
        <v>46206.710173611114</v>
      </c>
      <c r="CP686" t="str">
        <f>VLOOKUP(A686,Sheet1!$A$2:$E$221,2,0)</f>
        <v>East Zone</v>
      </c>
    </row>
    <row r="687" spans="1:94" x14ac:dyDescent="0.35">
      <c r="A687" t="s">
        <v>6001</v>
      </c>
      <c r="B687">
        <v>657</v>
      </c>
      <c r="C687" t="s">
        <v>9332</v>
      </c>
      <c r="D687" t="s">
        <v>678</v>
      </c>
      <c r="E687" t="s">
        <v>344</v>
      </c>
      <c r="F687" t="s">
        <v>345</v>
      </c>
      <c r="G687" t="s">
        <v>552</v>
      </c>
      <c r="H687" t="s">
        <v>10274</v>
      </c>
      <c r="I687">
        <v>602472</v>
      </c>
      <c r="J687" t="s">
        <v>10275</v>
      </c>
      <c r="K687" t="s">
        <v>10276</v>
      </c>
      <c r="L687" t="s">
        <v>4622</v>
      </c>
      <c r="M687" t="s">
        <v>10277</v>
      </c>
      <c r="N687">
        <v>45000</v>
      </c>
      <c r="O687" t="s">
        <v>9889</v>
      </c>
      <c r="P687" t="s">
        <v>9890</v>
      </c>
      <c r="Q687" t="s">
        <v>10278</v>
      </c>
      <c r="R687">
        <v>8764388466</v>
      </c>
      <c r="S687" t="s">
        <v>13394</v>
      </c>
      <c r="T687"/>
      <c r="V687" s="14">
        <v>46209</v>
      </c>
      <c r="W687" t="s">
        <v>6006</v>
      </c>
      <c r="X687" s="31">
        <v>46209.643009259256</v>
      </c>
      <c r="AN687" s="14">
        <v>46209</v>
      </c>
      <c r="AO687" t="s">
        <v>6004</v>
      </c>
      <c r="AP687" s="31">
        <v>46209.684513888889</v>
      </c>
      <c r="AT687" s="31">
        <v>46209.684513888889</v>
      </c>
      <c r="AU687" s="14">
        <v>46209</v>
      </c>
      <c r="AV687" t="s">
        <v>6004</v>
      </c>
      <c r="AW687" t="s">
        <v>6005</v>
      </c>
      <c r="AX687" t="s">
        <v>677</v>
      </c>
      <c r="AY687" s="14">
        <v>46209</v>
      </c>
      <c r="AZ687" t="s">
        <v>6004</v>
      </c>
      <c r="BA687" s="31">
        <v>46209.684918981482</v>
      </c>
      <c r="BB687" s="14">
        <v>46209</v>
      </c>
      <c r="BC687" t="s">
        <v>933</v>
      </c>
      <c r="BD687" s="31">
        <v>46209.690787037034</v>
      </c>
      <c r="BE687" s="14">
        <v>46209</v>
      </c>
      <c r="BF687" t="s">
        <v>4706</v>
      </c>
      <c r="BG687" s="31">
        <v>46209.70449074074</v>
      </c>
      <c r="BH687" s="14">
        <v>46209</v>
      </c>
      <c r="BI687" t="s">
        <v>994</v>
      </c>
      <c r="BJ687" s="31">
        <v>46209.747291666667</v>
      </c>
      <c r="BK687" s="14">
        <v>46209</v>
      </c>
      <c r="BL687" t="s">
        <v>994</v>
      </c>
      <c r="BM687" s="31">
        <v>46209.747395833336</v>
      </c>
      <c r="BZ687" s="14">
        <v>46209</v>
      </c>
      <c r="CA687" t="s">
        <v>994</v>
      </c>
      <c r="CB687" s="31">
        <v>46209.75922453704</v>
      </c>
      <c r="CC687" s="14">
        <v>46209</v>
      </c>
      <c r="CD687" t="s">
        <v>995</v>
      </c>
      <c r="CE687" s="31">
        <v>46209.766006944446</v>
      </c>
      <c r="CI687" s="14">
        <v>46209</v>
      </c>
      <c r="CJ687" t="s">
        <v>6004</v>
      </c>
      <c r="CK687" s="31">
        <v>46209.822800925926</v>
      </c>
      <c r="CP687" t="str">
        <f>VLOOKUP(A687,Sheet1!$A$2:$E$221,2,0)</f>
        <v>East Zone</v>
      </c>
    </row>
    <row r="688" spans="1:94" x14ac:dyDescent="0.35">
      <c r="A688" t="s">
        <v>6001</v>
      </c>
      <c r="B688">
        <v>657</v>
      </c>
      <c r="C688" t="s">
        <v>9332</v>
      </c>
      <c r="D688" t="s">
        <v>678</v>
      </c>
      <c r="E688" t="s">
        <v>344</v>
      </c>
      <c r="F688" t="s">
        <v>345</v>
      </c>
      <c r="G688" t="s">
        <v>552</v>
      </c>
      <c r="H688" t="s">
        <v>10279</v>
      </c>
      <c r="I688">
        <v>615609</v>
      </c>
      <c r="J688" t="s">
        <v>10275</v>
      </c>
      <c r="K688" t="s">
        <v>10276</v>
      </c>
      <c r="L688" t="s">
        <v>4622</v>
      </c>
      <c r="M688" t="s">
        <v>10280</v>
      </c>
      <c r="N688">
        <v>55000</v>
      </c>
      <c r="O688" t="s">
        <v>10026</v>
      </c>
      <c r="P688" t="s">
        <v>10027</v>
      </c>
      <c r="Q688" t="s">
        <v>10281</v>
      </c>
      <c r="R688">
        <v>5577387626</v>
      </c>
      <c r="S688" t="s">
        <v>13394</v>
      </c>
      <c r="T688"/>
      <c r="V688" s="14">
        <v>46209</v>
      </c>
      <c r="W688" t="s">
        <v>6018</v>
      </c>
      <c r="X688" s="31">
        <v>46209.488368055558</v>
      </c>
      <c r="AN688" s="14">
        <v>46209</v>
      </c>
      <c r="AO688" t="s">
        <v>6004</v>
      </c>
      <c r="AP688" s="31">
        <v>46209.656168981484</v>
      </c>
      <c r="AT688" s="31">
        <v>46209.656168981484</v>
      </c>
      <c r="AU688" s="14">
        <v>46209</v>
      </c>
      <c r="AV688" t="s">
        <v>6004</v>
      </c>
      <c r="AW688" t="s">
        <v>6005</v>
      </c>
      <c r="AX688" t="s">
        <v>677</v>
      </c>
      <c r="AY688" s="14">
        <v>46209</v>
      </c>
      <c r="AZ688" t="s">
        <v>6004</v>
      </c>
      <c r="BA688" s="31">
        <v>46209.666261574072</v>
      </c>
      <c r="BB688" s="14">
        <v>46209</v>
      </c>
      <c r="BC688" t="s">
        <v>933</v>
      </c>
      <c r="BD688" s="31">
        <v>46209.672210648147</v>
      </c>
      <c r="BE688" s="14">
        <v>46209</v>
      </c>
      <c r="BF688" t="s">
        <v>4633</v>
      </c>
      <c r="BG688" s="31">
        <v>46209.701666666668</v>
      </c>
      <c r="BH688" s="14">
        <v>46209</v>
      </c>
      <c r="BI688" t="s">
        <v>994</v>
      </c>
      <c r="BJ688" s="31">
        <v>46209.742789351854</v>
      </c>
      <c r="BK688" s="14">
        <v>46209</v>
      </c>
      <c r="BL688" t="s">
        <v>994</v>
      </c>
      <c r="BM688" s="31">
        <v>46209.752222222225</v>
      </c>
      <c r="BN688" s="14">
        <v>46209</v>
      </c>
      <c r="BO688" t="s">
        <v>994</v>
      </c>
      <c r="BP688" s="31">
        <v>46209.742986111109</v>
      </c>
      <c r="BZ688" s="14">
        <v>46209</v>
      </c>
      <c r="CA688" t="s">
        <v>994</v>
      </c>
      <c r="CB688" s="31">
        <v>46209.758877314816</v>
      </c>
      <c r="CC688" s="14">
        <v>46209</v>
      </c>
      <c r="CD688" t="s">
        <v>995</v>
      </c>
      <c r="CE688" s="31">
        <v>46209.766250000001</v>
      </c>
      <c r="CI688" s="14">
        <v>46210</v>
      </c>
      <c r="CJ688" t="s">
        <v>6004</v>
      </c>
      <c r="CK688" s="31">
        <v>46210.627476851849</v>
      </c>
      <c r="CP688" t="str">
        <f>VLOOKUP(A688,Sheet1!$A$2:$E$221,2,0)</f>
        <v>East Zone</v>
      </c>
    </row>
    <row r="689" spans="1:94" x14ac:dyDescent="0.35">
      <c r="A689" t="s">
        <v>6025</v>
      </c>
      <c r="B689">
        <v>689</v>
      </c>
      <c r="C689" t="s">
        <v>9332</v>
      </c>
      <c r="D689" t="s">
        <v>678</v>
      </c>
      <c r="E689" t="s">
        <v>547</v>
      </c>
      <c r="F689" t="s">
        <v>548</v>
      </c>
      <c r="G689" t="s">
        <v>295</v>
      </c>
      <c r="H689" t="s">
        <v>12185</v>
      </c>
      <c r="I689">
        <v>361151</v>
      </c>
      <c r="J689" t="s">
        <v>4327</v>
      </c>
      <c r="K689" t="s">
        <v>4328</v>
      </c>
      <c r="L689" t="s">
        <v>4622</v>
      </c>
      <c r="M689" t="s">
        <v>12186</v>
      </c>
      <c r="N689">
        <v>77000</v>
      </c>
      <c r="O689" t="s">
        <v>939</v>
      </c>
      <c r="P689" t="s">
        <v>940</v>
      </c>
      <c r="Q689" t="s">
        <v>12187</v>
      </c>
      <c r="R689">
        <v>4456432180</v>
      </c>
      <c r="S689" t="s">
        <v>13394</v>
      </c>
      <c r="T689"/>
      <c r="V689" s="14">
        <v>46210</v>
      </c>
      <c r="W689" t="s">
        <v>6035</v>
      </c>
      <c r="X689" s="31">
        <v>46210.48337962963</v>
      </c>
      <c r="AN689" s="14">
        <v>46210</v>
      </c>
      <c r="AO689" t="s">
        <v>9876</v>
      </c>
      <c r="AP689" s="31">
        <v>46210.585150462961</v>
      </c>
      <c r="AT689" s="31">
        <v>46210.585150462961</v>
      </c>
      <c r="AU689" s="14">
        <v>46210</v>
      </c>
      <c r="AV689" t="s">
        <v>9876</v>
      </c>
      <c r="AW689" t="s">
        <v>548</v>
      </c>
      <c r="AX689" t="s">
        <v>678</v>
      </c>
      <c r="AY689" s="14">
        <v>46210</v>
      </c>
      <c r="AZ689" t="s">
        <v>9876</v>
      </c>
      <c r="BA689" s="31">
        <v>46210.585648148146</v>
      </c>
      <c r="BB689" s="14">
        <v>46210</v>
      </c>
      <c r="BC689" t="s">
        <v>933</v>
      </c>
      <c r="BD689" s="31">
        <v>46210.588842592595</v>
      </c>
      <c r="BE689" s="14">
        <v>46210</v>
      </c>
      <c r="BF689" t="s">
        <v>4643</v>
      </c>
      <c r="BG689" s="31">
        <v>46210.626597222225</v>
      </c>
      <c r="BH689" s="14">
        <v>46210</v>
      </c>
      <c r="BI689" t="s">
        <v>996</v>
      </c>
      <c r="BJ689" s="31">
        <v>46210.644756944443</v>
      </c>
      <c r="BK689" s="14">
        <v>46210</v>
      </c>
      <c r="BL689" t="s">
        <v>996</v>
      </c>
      <c r="BM689" s="31">
        <v>46210.645451388889</v>
      </c>
      <c r="BZ689" s="14">
        <v>46210</v>
      </c>
      <c r="CA689" t="s">
        <v>996</v>
      </c>
      <c r="CB689" s="31">
        <v>46210.651273148149</v>
      </c>
      <c r="CC689" s="14">
        <v>46210</v>
      </c>
      <c r="CD689" t="s">
        <v>995</v>
      </c>
      <c r="CE689" s="31">
        <v>46210.665613425925</v>
      </c>
      <c r="CI689" s="14">
        <v>46210</v>
      </c>
      <c r="CJ689" t="s">
        <v>10292</v>
      </c>
      <c r="CK689" s="31">
        <v>46210.746539351851</v>
      </c>
      <c r="CP689" t="str">
        <f>VLOOKUP(A689,Sheet1!$A$2:$E$221,2,0)</f>
        <v>East Zone</v>
      </c>
    </row>
    <row r="690" spans="1:94" x14ac:dyDescent="0.35">
      <c r="A690" t="s">
        <v>6025</v>
      </c>
      <c r="B690">
        <v>689</v>
      </c>
      <c r="C690" t="s">
        <v>9332</v>
      </c>
      <c r="D690" t="s">
        <v>678</v>
      </c>
      <c r="E690" t="s">
        <v>547</v>
      </c>
      <c r="F690" t="s">
        <v>548</v>
      </c>
      <c r="G690" t="s">
        <v>295</v>
      </c>
      <c r="H690" t="s">
        <v>12188</v>
      </c>
      <c r="I690">
        <v>361528</v>
      </c>
      <c r="J690" t="s">
        <v>4327</v>
      </c>
      <c r="K690" t="s">
        <v>4328</v>
      </c>
      <c r="L690" t="s">
        <v>4622</v>
      </c>
      <c r="M690" t="s">
        <v>12189</v>
      </c>
      <c r="N690">
        <v>45000</v>
      </c>
      <c r="O690" t="s">
        <v>4630</v>
      </c>
      <c r="P690" t="s">
        <v>4631</v>
      </c>
      <c r="Q690" t="s">
        <v>5602</v>
      </c>
      <c r="R690">
        <v>3123232507</v>
      </c>
      <c r="S690" t="s">
        <v>13394</v>
      </c>
      <c r="T690"/>
      <c r="V690" s="14">
        <v>46210</v>
      </c>
      <c r="W690" t="s">
        <v>6035</v>
      </c>
      <c r="X690" s="31">
        <v>46210.549305555556</v>
      </c>
      <c r="AK690" s="14">
        <v>46210</v>
      </c>
      <c r="AL690" t="s">
        <v>6031</v>
      </c>
      <c r="AM690" s="31">
        <v>46210.614340277774</v>
      </c>
      <c r="AN690" s="14">
        <v>46210</v>
      </c>
      <c r="AO690" t="s">
        <v>9876</v>
      </c>
      <c r="AP690" s="31">
        <v>46210.668055555558</v>
      </c>
      <c r="AT690" s="31">
        <v>46210.668055555558</v>
      </c>
      <c r="AU690" s="14">
        <v>46210</v>
      </c>
      <c r="AV690" t="s">
        <v>9876</v>
      </c>
      <c r="AW690" t="s">
        <v>548</v>
      </c>
      <c r="AX690" t="s">
        <v>678</v>
      </c>
      <c r="AY690" s="14">
        <v>46210</v>
      </c>
      <c r="AZ690" t="s">
        <v>9876</v>
      </c>
      <c r="BA690" s="31">
        <v>46210.668773148151</v>
      </c>
      <c r="BB690" s="14">
        <v>46210</v>
      </c>
      <c r="BC690" t="s">
        <v>933</v>
      </c>
      <c r="BD690" s="31">
        <v>46210.6797337963</v>
      </c>
      <c r="BE690" s="14">
        <v>46210</v>
      </c>
      <c r="BF690" t="s">
        <v>4706</v>
      </c>
      <c r="BG690" s="31">
        <v>46210.774236111109</v>
      </c>
      <c r="BH690" s="14">
        <v>46210</v>
      </c>
      <c r="BI690" t="s">
        <v>996</v>
      </c>
      <c r="BJ690" s="31">
        <v>46210.790972222225</v>
      </c>
      <c r="BK690" s="14">
        <v>46210</v>
      </c>
      <c r="BL690" t="s">
        <v>996</v>
      </c>
      <c r="BM690" s="31">
        <v>46210.791388888887</v>
      </c>
      <c r="BZ690" s="14">
        <v>46210</v>
      </c>
      <c r="CA690" t="s">
        <v>996</v>
      </c>
      <c r="CB690" s="31">
        <v>46210.794953703706</v>
      </c>
      <c r="CC690" s="14">
        <v>46210</v>
      </c>
      <c r="CD690" t="s">
        <v>995</v>
      </c>
      <c r="CE690" s="31">
        <v>46210.802777777775</v>
      </c>
      <c r="CP690" t="str">
        <f>VLOOKUP(A690,Sheet1!$A$2:$E$221,2,0)</f>
        <v>East Zone</v>
      </c>
    </row>
    <row r="691" spans="1:94" x14ac:dyDescent="0.35">
      <c r="A691" t="s">
        <v>6025</v>
      </c>
      <c r="B691">
        <v>689</v>
      </c>
      <c r="C691" t="s">
        <v>9332</v>
      </c>
      <c r="D691" t="s">
        <v>678</v>
      </c>
      <c r="E691" t="s">
        <v>547</v>
      </c>
      <c r="F691" t="s">
        <v>548</v>
      </c>
      <c r="G691" t="s">
        <v>295</v>
      </c>
      <c r="H691" t="s">
        <v>6026</v>
      </c>
      <c r="I691">
        <v>362131</v>
      </c>
      <c r="J691" t="s">
        <v>6027</v>
      </c>
      <c r="K691" t="s">
        <v>6028</v>
      </c>
      <c r="L691" t="s">
        <v>4622</v>
      </c>
      <c r="M691" t="s">
        <v>6029</v>
      </c>
      <c r="N691">
        <v>45000</v>
      </c>
      <c r="O691" t="s">
        <v>4630</v>
      </c>
      <c r="P691" t="s">
        <v>4631</v>
      </c>
      <c r="Q691" t="s">
        <v>6030</v>
      </c>
      <c r="R691">
        <v>4822675248</v>
      </c>
      <c r="S691" t="s">
        <v>13394</v>
      </c>
      <c r="T691"/>
      <c r="V691" s="14">
        <v>46206</v>
      </c>
      <c r="W691" t="s">
        <v>6031</v>
      </c>
      <c r="X691" s="31">
        <v>46206.337187500001</v>
      </c>
      <c r="AN691" s="14">
        <v>46206</v>
      </c>
      <c r="AO691" t="s">
        <v>6032</v>
      </c>
      <c r="AP691" s="31">
        <v>46206.389236111114</v>
      </c>
      <c r="AT691" s="31">
        <v>46206.389236111114</v>
      </c>
      <c r="AU691" s="14">
        <v>46206</v>
      </c>
      <c r="AV691" t="s">
        <v>6032</v>
      </c>
      <c r="AW691" t="s">
        <v>6033</v>
      </c>
      <c r="AX691" t="s">
        <v>677</v>
      </c>
      <c r="AY691" s="14">
        <v>46206</v>
      </c>
      <c r="AZ691" t="s">
        <v>6032</v>
      </c>
      <c r="BA691" s="31">
        <v>46206.389976851853</v>
      </c>
      <c r="BB691" s="14">
        <v>46206</v>
      </c>
      <c r="BC691" t="s">
        <v>933</v>
      </c>
      <c r="BD691" s="31">
        <v>46206.399270833332</v>
      </c>
      <c r="BE691" s="14">
        <v>46206</v>
      </c>
      <c r="BF691" t="s">
        <v>5233</v>
      </c>
      <c r="BG691" s="31">
        <v>46206.440428240741</v>
      </c>
      <c r="BH691" s="14">
        <v>46206</v>
      </c>
      <c r="BI691" t="s">
        <v>996</v>
      </c>
      <c r="BJ691" s="31">
        <v>46206.459374999999</v>
      </c>
      <c r="BK691" s="14">
        <v>46206</v>
      </c>
      <c r="BL691" t="s">
        <v>996</v>
      </c>
      <c r="BM691" s="31">
        <v>46206.459826388891</v>
      </c>
      <c r="BZ691" s="14">
        <v>46206</v>
      </c>
      <c r="CA691" t="s">
        <v>996</v>
      </c>
      <c r="CB691" s="31">
        <v>46206.480312500003</v>
      </c>
      <c r="CC691" s="14">
        <v>46206</v>
      </c>
      <c r="CD691" t="s">
        <v>995</v>
      </c>
      <c r="CE691" s="31">
        <v>46206.487430555557</v>
      </c>
      <c r="CI691" s="14">
        <v>46206</v>
      </c>
      <c r="CJ691" t="s">
        <v>6032</v>
      </c>
      <c r="CK691" s="31">
        <v>46206.563877314817</v>
      </c>
      <c r="CP691" t="str">
        <f>VLOOKUP(A691,Sheet1!$A$2:$E$221,2,0)</f>
        <v>East Zone</v>
      </c>
    </row>
    <row r="692" spans="1:94" x14ac:dyDescent="0.35">
      <c r="A692" t="s">
        <v>6025</v>
      </c>
      <c r="B692">
        <v>689</v>
      </c>
      <c r="C692" t="s">
        <v>9332</v>
      </c>
      <c r="D692" t="s">
        <v>678</v>
      </c>
      <c r="E692" t="s">
        <v>547</v>
      </c>
      <c r="F692" t="s">
        <v>548</v>
      </c>
      <c r="G692" t="s">
        <v>295</v>
      </c>
      <c r="H692" t="s">
        <v>4324</v>
      </c>
      <c r="I692">
        <v>362581</v>
      </c>
      <c r="J692" t="s">
        <v>4327</v>
      </c>
      <c r="K692" t="s">
        <v>4328</v>
      </c>
      <c r="L692" t="s">
        <v>4622</v>
      </c>
      <c r="M692" t="s">
        <v>6034</v>
      </c>
      <c r="N692">
        <v>55000</v>
      </c>
      <c r="O692" t="s">
        <v>945</v>
      </c>
      <c r="P692" t="s">
        <v>946</v>
      </c>
      <c r="Q692" t="s">
        <v>4325</v>
      </c>
      <c r="R692">
        <v>4111317241</v>
      </c>
      <c r="S692" t="s">
        <v>13394</v>
      </c>
      <c r="T692"/>
      <c r="V692" s="14">
        <v>46205</v>
      </c>
      <c r="W692" t="s">
        <v>6035</v>
      </c>
      <c r="X692" s="31">
        <v>46205.666620370372</v>
      </c>
      <c r="AN692" s="14">
        <v>46205</v>
      </c>
      <c r="AO692" t="s">
        <v>6032</v>
      </c>
      <c r="AP692" s="31">
        <v>46205.723692129628</v>
      </c>
      <c r="AT692" s="31">
        <v>46205.723692129628</v>
      </c>
      <c r="AU692" s="14">
        <v>46205</v>
      </c>
      <c r="AV692" t="s">
        <v>6032</v>
      </c>
      <c r="AW692" t="s">
        <v>6033</v>
      </c>
      <c r="AX692" t="s">
        <v>677</v>
      </c>
      <c r="AY692" s="14">
        <v>46205</v>
      </c>
      <c r="AZ692" t="s">
        <v>6032</v>
      </c>
      <c r="BA692" s="31">
        <v>46205.730208333334</v>
      </c>
      <c r="BB692" s="14">
        <v>46205</v>
      </c>
      <c r="BC692" t="s">
        <v>933</v>
      </c>
      <c r="BD692" s="31">
        <v>46205.736296296294</v>
      </c>
      <c r="BE692" s="14">
        <v>46205</v>
      </c>
      <c r="BF692" t="s">
        <v>4669</v>
      </c>
      <c r="BG692" s="31">
        <v>46205.755150462966</v>
      </c>
      <c r="BH692" s="14">
        <v>46205</v>
      </c>
      <c r="BI692" t="s">
        <v>997</v>
      </c>
      <c r="BJ692" s="31">
        <v>46205.767118055555</v>
      </c>
      <c r="BK692" s="14">
        <v>46206</v>
      </c>
      <c r="BL692" t="s">
        <v>1043</v>
      </c>
      <c r="BM692" s="31">
        <v>46206.436574074076</v>
      </c>
      <c r="BN692" s="14">
        <v>46205</v>
      </c>
      <c r="BO692" t="s">
        <v>997</v>
      </c>
      <c r="BP692" s="31">
        <v>46205.767500000002</v>
      </c>
      <c r="BZ692" s="14">
        <v>46206</v>
      </c>
      <c r="CA692" t="s">
        <v>1043</v>
      </c>
      <c r="CB692" s="31">
        <v>46206.453472222223</v>
      </c>
      <c r="CC692" s="14">
        <v>46206</v>
      </c>
      <c r="CD692" t="s">
        <v>995</v>
      </c>
      <c r="CE692" s="31">
        <v>46206.459687499999</v>
      </c>
      <c r="CI692" s="14">
        <v>46206</v>
      </c>
      <c r="CJ692" t="s">
        <v>6032</v>
      </c>
      <c r="CK692" s="31">
        <v>46206.577685185184</v>
      </c>
      <c r="CP692" t="str">
        <f>VLOOKUP(A692,Sheet1!$A$2:$E$221,2,0)</f>
        <v>East Zone</v>
      </c>
    </row>
    <row r="693" spans="1:94" x14ac:dyDescent="0.35">
      <c r="A693" t="s">
        <v>6025</v>
      </c>
      <c r="B693">
        <v>689</v>
      </c>
      <c r="C693" t="s">
        <v>9332</v>
      </c>
      <c r="D693" t="s">
        <v>678</v>
      </c>
      <c r="E693" t="s">
        <v>547</v>
      </c>
      <c r="F693" t="s">
        <v>548</v>
      </c>
      <c r="G693" t="s">
        <v>295</v>
      </c>
      <c r="H693" t="s">
        <v>6036</v>
      </c>
      <c r="I693">
        <v>388193</v>
      </c>
      <c r="J693" t="s">
        <v>4327</v>
      </c>
      <c r="K693" t="s">
        <v>4328</v>
      </c>
      <c r="L693" t="s">
        <v>4622</v>
      </c>
      <c r="M693" t="s">
        <v>6037</v>
      </c>
      <c r="N693">
        <v>45000</v>
      </c>
      <c r="O693" t="s">
        <v>4630</v>
      </c>
      <c r="P693" t="s">
        <v>4631</v>
      </c>
      <c r="Q693" t="s">
        <v>6038</v>
      </c>
      <c r="R693">
        <v>6160244939</v>
      </c>
      <c r="S693" t="s">
        <v>13394</v>
      </c>
      <c r="T693"/>
      <c r="V693" s="14">
        <v>46205</v>
      </c>
      <c r="W693" t="s">
        <v>6035</v>
      </c>
      <c r="X693" s="31">
        <v>46205.535277777781</v>
      </c>
      <c r="AN693" s="14">
        <v>46205</v>
      </c>
      <c r="AO693" t="s">
        <v>6032</v>
      </c>
      <c r="AP693" s="31">
        <v>46205.559282407405</v>
      </c>
      <c r="AT693" s="31">
        <v>46205.559282407405</v>
      </c>
      <c r="AU693" s="14">
        <v>46205</v>
      </c>
      <c r="AV693" t="s">
        <v>6032</v>
      </c>
      <c r="AW693" t="s">
        <v>6033</v>
      </c>
      <c r="AX693" t="s">
        <v>677</v>
      </c>
      <c r="AY693" s="14">
        <v>46205</v>
      </c>
      <c r="AZ693" t="s">
        <v>6032</v>
      </c>
      <c r="BA693" s="31">
        <v>46205.647592592592</v>
      </c>
      <c r="BB693" s="14">
        <v>46205</v>
      </c>
      <c r="BC693" t="s">
        <v>933</v>
      </c>
      <c r="BD693" s="31">
        <v>46205.658449074072</v>
      </c>
      <c r="BE693" s="14">
        <v>46205</v>
      </c>
      <c r="BF693" t="s">
        <v>4886</v>
      </c>
      <c r="BG693" s="31">
        <v>46205.67046296296</v>
      </c>
      <c r="BH693" s="14">
        <v>46205</v>
      </c>
      <c r="BI693" t="s">
        <v>996</v>
      </c>
      <c r="BJ693" s="31">
        <v>46205.690266203703</v>
      </c>
      <c r="BK693" s="14">
        <v>46205</v>
      </c>
      <c r="BL693" t="s">
        <v>996</v>
      </c>
      <c r="BM693" s="31">
        <v>46205.699525462966</v>
      </c>
      <c r="BZ693" s="14">
        <v>46205</v>
      </c>
      <c r="CA693" t="s">
        <v>996</v>
      </c>
      <c r="CB693" s="31">
        <v>46205.718668981484</v>
      </c>
      <c r="CC693" s="14">
        <v>46205</v>
      </c>
      <c r="CD693" t="s">
        <v>995</v>
      </c>
      <c r="CE693" s="31">
        <v>46205.739386574074</v>
      </c>
      <c r="CI693" s="14">
        <v>46206</v>
      </c>
      <c r="CJ693" t="s">
        <v>6032</v>
      </c>
      <c r="CK693" s="31">
        <v>46206.478437500002</v>
      </c>
      <c r="CP693" t="str">
        <f>VLOOKUP(A693,Sheet1!$A$2:$E$221,2,0)</f>
        <v>East Zone</v>
      </c>
    </row>
    <row r="694" spans="1:94" x14ac:dyDescent="0.35">
      <c r="A694" t="s">
        <v>6025</v>
      </c>
      <c r="B694">
        <v>689</v>
      </c>
      <c r="C694" t="s">
        <v>9332</v>
      </c>
      <c r="D694" t="s">
        <v>678</v>
      </c>
      <c r="E694" t="s">
        <v>547</v>
      </c>
      <c r="F694" t="s">
        <v>548</v>
      </c>
      <c r="G694" t="s">
        <v>295</v>
      </c>
      <c r="H694" t="s">
        <v>10282</v>
      </c>
      <c r="I694">
        <v>392196</v>
      </c>
      <c r="J694" t="s">
        <v>4327</v>
      </c>
      <c r="K694" t="s">
        <v>4328</v>
      </c>
      <c r="L694" t="s">
        <v>4622</v>
      </c>
      <c r="M694" t="s">
        <v>10283</v>
      </c>
      <c r="N694">
        <v>77000</v>
      </c>
      <c r="O694" t="s">
        <v>9403</v>
      </c>
      <c r="P694" t="s">
        <v>9404</v>
      </c>
      <c r="Q694" t="s">
        <v>10075</v>
      </c>
      <c r="R694">
        <v>2313256526</v>
      </c>
      <c r="S694" t="s">
        <v>13394</v>
      </c>
      <c r="T694"/>
      <c r="V694" s="14">
        <v>46209</v>
      </c>
      <c r="W694" t="s">
        <v>6035</v>
      </c>
      <c r="X694" s="31">
        <v>46209.694027777776</v>
      </c>
      <c r="AN694" s="14">
        <v>46209</v>
      </c>
      <c r="AO694" t="s">
        <v>9876</v>
      </c>
      <c r="AP694" s="31">
        <v>46209.716631944444</v>
      </c>
      <c r="AT694" s="31">
        <v>46209.716631944444</v>
      </c>
      <c r="AU694" s="14">
        <v>46209</v>
      </c>
      <c r="AV694" t="s">
        <v>9876</v>
      </c>
      <c r="AW694" t="s">
        <v>548</v>
      </c>
      <c r="AX694" t="s">
        <v>678</v>
      </c>
      <c r="AY694" s="14">
        <v>46209</v>
      </c>
      <c r="AZ694" t="s">
        <v>6032</v>
      </c>
      <c r="BA694" s="31">
        <v>46209.744004629632</v>
      </c>
      <c r="BB694" s="14">
        <v>46209</v>
      </c>
      <c r="BC694" t="s">
        <v>933</v>
      </c>
      <c r="BD694" s="31">
        <v>46209.753217592595</v>
      </c>
      <c r="BE694" s="14">
        <v>46209</v>
      </c>
      <c r="BF694" t="s">
        <v>4788</v>
      </c>
      <c r="BG694" s="31">
        <v>46209.76090277778</v>
      </c>
      <c r="BH694" s="14">
        <v>46209</v>
      </c>
      <c r="BI694" t="s">
        <v>994</v>
      </c>
      <c r="BJ694" s="31">
        <v>46209.787928240738</v>
      </c>
      <c r="BK694" s="14">
        <v>46209</v>
      </c>
      <c r="BL694" t="s">
        <v>994</v>
      </c>
      <c r="BM694" s="31">
        <v>46209.78802083333</v>
      </c>
      <c r="BZ694" s="14">
        <v>46209</v>
      </c>
      <c r="CA694" t="s">
        <v>994</v>
      </c>
      <c r="CB694" s="31">
        <v>46209.796354166669</v>
      </c>
      <c r="CC694" s="14">
        <v>46209</v>
      </c>
      <c r="CD694" t="s">
        <v>1008</v>
      </c>
      <c r="CE694" s="31">
        <v>46209.803333333337</v>
      </c>
      <c r="CI694" s="14">
        <v>46210</v>
      </c>
      <c r="CJ694" t="s">
        <v>6032</v>
      </c>
      <c r="CK694" s="31">
        <v>46210.49391203704</v>
      </c>
      <c r="CP694" t="str">
        <f>VLOOKUP(A694,Sheet1!$A$2:$E$221,2,0)</f>
        <v>East Zone</v>
      </c>
    </row>
    <row r="695" spans="1:94" x14ac:dyDescent="0.35">
      <c r="A695" t="s">
        <v>6025</v>
      </c>
      <c r="B695">
        <v>689</v>
      </c>
      <c r="C695" t="s">
        <v>9332</v>
      </c>
      <c r="D695" t="s">
        <v>678</v>
      </c>
      <c r="E695" t="s">
        <v>547</v>
      </c>
      <c r="F695" t="s">
        <v>548</v>
      </c>
      <c r="G695" t="s">
        <v>295</v>
      </c>
      <c r="H695" t="s">
        <v>6040</v>
      </c>
      <c r="I695">
        <v>399323</v>
      </c>
      <c r="J695" t="s">
        <v>6041</v>
      </c>
      <c r="K695" t="s">
        <v>6042</v>
      </c>
      <c r="L695" t="s">
        <v>4622</v>
      </c>
      <c r="M695" t="s">
        <v>6043</v>
      </c>
      <c r="N695">
        <v>75000</v>
      </c>
      <c r="O695" t="s">
        <v>974</v>
      </c>
      <c r="P695" t="s">
        <v>975</v>
      </c>
      <c r="Q695" t="s">
        <v>2529</v>
      </c>
      <c r="R695">
        <v>8593191245</v>
      </c>
      <c r="S695" t="s">
        <v>13394</v>
      </c>
      <c r="T695"/>
      <c r="V695" s="14">
        <v>46206</v>
      </c>
      <c r="W695" t="s">
        <v>6044</v>
      </c>
      <c r="X695" s="31">
        <v>46206.486111111109</v>
      </c>
      <c r="AN695" s="14">
        <v>46206</v>
      </c>
      <c r="AO695" t="s">
        <v>6032</v>
      </c>
      <c r="AP695" s="31">
        <v>46206.524270833332</v>
      </c>
      <c r="AT695" s="31">
        <v>46206.524270833332</v>
      </c>
      <c r="AU695" s="14">
        <v>46206</v>
      </c>
      <c r="AV695" t="s">
        <v>6032</v>
      </c>
      <c r="AW695" t="s">
        <v>6033</v>
      </c>
      <c r="AX695" t="s">
        <v>677</v>
      </c>
      <c r="AY695" s="14">
        <v>46206</v>
      </c>
      <c r="AZ695" t="s">
        <v>6032</v>
      </c>
      <c r="BA695" s="31">
        <v>46206.553124999999</v>
      </c>
      <c r="BB695" s="14">
        <v>46206</v>
      </c>
      <c r="BC695" t="s">
        <v>933</v>
      </c>
      <c r="BD695" s="31">
        <v>46206.565972222219</v>
      </c>
      <c r="BE695" s="14">
        <v>46206</v>
      </c>
      <c r="BF695" t="s">
        <v>4663</v>
      </c>
      <c r="BG695" s="31">
        <v>46206.615555555552</v>
      </c>
      <c r="BH695" s="14">
        <v>46206</v>
      </c>
      <c r="BI695" t="s">
        <v>997</v>
      </c>
      <c r="BJ695" s="31">
        <v>46206.643935185188</v>
      </c>
      <c r="BK695" s="14">
        <v>46206</v>
      </c>
      <c r="BL695" t="s">
        <v>997</v>
      </c>
      <c r="BM695" s="31">
        <v>46206.644201388888</v>
      </c>
      <c r="BZ695" s="14">
        <v>46206</v>
      </c>
      <c r="CA695" t="s">
        <v>997</v>
      </c>
      <c r="CB695" s="31">
        <v>46206.649687500001</v>
      </c>
      <c r="CC695" s="14">
        <v>46206</v>
      </c>
      <c r="CD695" t="s">
        <v>995</v>
      </c>
      <c r="CE695" s="31">
        <v>46206.669293981482</v>
      </c>
      <c r="CI695" s="14">
        <v>46210</v>
      </c>
      <c r="CJ695" t="s">
        <v>6032</v>
      </c>
      <c r="CK695" s="31">
        <v>46210.833587962959</v>
      </c>
      <c r="CP695" t="str">
        <f>VLOOKUP(A695,Sheet1!$A$2:$E$221,2,0)</f>
        <v>East Zone</v>
      </c>
    </row>
    <row r="696" spans="1:94" x14ac:dyDescent="0.35">
      <c r="A696" t="s">
        <v>6025</v>
      </c>
      <c r="B696">
        <v>689</v>
      </c>
      <c r="C696" t="s">
        <v>9332</v>
      </c>
      <c r="D696" t="s">
        <v>678</v>
      </c>
      <c r="E696" t="s">
        <v>547</v>
      </c>
      <c r="F696" t="s">
        <v>548</v>
      </c>
      <c r="G696" t="s">
        <v>295</v>
      </c>
      <c r="H696" t="s">
        <v>10284</v>
      </c>
      <c r="I696">
        <v>415783</v>
      </c>
      <c r="J696" t="s">
        <v>3923</v>
      </c>
      <c r="K696" t="s">
        <v>3924</v>
      </c>
      <c r="L696" t="s">
        <v>4622</v>
      </c>
      <c r="M696" t="s">
        <v>10285</v>
      </c>
      <c r="N696">
        <v>50000</v>
      </c>
      <c r="O696" t="s">
        <v>9895</v>
      </c>
      <c r="P696" t="s">
        <v>9896</v>
      </c>
      <c r="Q696" t="s">
        <v>10286</v>
      </c>
      <c r="R696">
        <v>4030750404</v>
      </c>
      <c r="S696" t="s">
        <v>13394</v>
      </c>
      <c r="T696"/>
      <c r="V696" s="14">
        <v>46209</v>
      </c>
      <c r="W696" t="s">
        <v>6046</v>
      </c>
      <c r="X696" s="31">
        <v>46209.532581018517</v>
      </c>
      <c r="AN696" s="14">
        <v>46209</v>
      </c>
      <c r="AO696" t="s">
        <v>6032</v>
      </c>
      <c r="AP696" s="31">
        <v>46209.622673611113</v>
      </c>
      <c r="AT696" s="31">
        <v>46209.622673611113</v>
      </c>
      <c r="AU696" s="14">
        <v>46209</v>
      </c>
      <c r="AV696" t="s">
        <v>6032</v>
      </c>
      <c r="AW696" t="s">
        <v>6033</v>
      </c>
      <c r="AX696" t="s">
        <v>677</v>
      </c>
      <c r="AY696" s="14">
        <v>46209</v>
      </c>
      <c r="AZ696" t="s">
        <v>6032</v>
      </c>
      <c r="BA696" s="31">
        <v>46209.623124999998</v>
      </c>
      <c r="BB696" s="14">
        <v>46209</v>
      </c>
      <c r="BC696" t="s">
        <v>933</v>
      </c>
      <c r="BD696" s="31">
        <v>46209.626712962963</v>
      </c>
      <c r="BE696" s="14">
        <v>46209</v>
      </c>
      <c r="BF696" t="s">
        <v>4716</v>
      </c>
      <c r="BG696" s="31">
        <v>46209.648333333331</v>
      </c>
      <c r="BH696" s="14">
        <v>46209</v>
      </c>
      <c r="BI696" t="s">
        <v>996</v>
      </c>
      <c r="BJ696" s="31">
        <v>46209.706296296295</v>
      </c>
      <c r="BK696" s="14">
        <v>46209</v>
      </c>
      <c r="BL696" t="s">
        <v>996</v>
      </c>
      <c r="BM696" s="31">
        <v>46209.706793981481</v>
      </c>
      <c r="BZ696" s="14">
        <v>46209</v>
      </c>
      <c r="CA696" t="s">
        <v>996</v>
      </c>
      <c r="CB696" s="31">
        <v>46209.720185185186</v>
      </c>
      <c r="CC696" s="14">
        <v>46209</v>
      </c>
      <c r="CD696" t="s">
        <v>995</v>
      </c>
      <c r="CE696" s="31">
        <v>46209.738599537035</v>
      </c>
      <c r="CI696" s="14">
        <v>46210</v>
      </c>
      <c r="CJ696" t="s">
        <v>6032</v>
      </c>
      <c r="CK696" s="31">
        <v>46210.504432870373</v>
      </c>
      <c r="CP696" t="str">
        <f>VLOOKUP(A696,Sheet1!$A$2:$E$221,2,0)</f>
        <v>East Zone</v>
      </c>
    </row>
    <row r="697" spans="1:94" x14ac:dyDescent="0.35">
      <c r="A697" t="s">
        <v>6025</v>
      </c>
      <c r="B697">
        <v>689</v>
      </c>
      <c r="C697" t="s">
        <v>9332</v>
      </c>
      <c r="D697" t="s">
        <v>678</v>
      </c>
      <c r="E697" t="s">
        <v>547</v>
      </c>
      <c r="F697" t="s">
        <v>548</v>
      </c>
      <c r="G697" t="s">
        <v>295</v>
      </c>
      <c r="H697" t="s">
        <v>10287</v>
      </c>
      <c r="I697">
        <v>433364</v>
      </c>
      <c r="J697" t="s">
        <v>3923</v>
      </c>
      <c r="K697" t="s">
        <v>3924</v>
      </c>
      <c r="L697" t="s">
        <v>4622</v>
      </c>
      <c r="M697" t="s">
        <v>10288</v>
      </c>
      <c r="N697">
        <v>40000</v>
      </c>
      <c r="O697" t="s">
        <v>9418</v>
      </c>
      <c r="P697" t="s">
        <v>9419</v>
      </c>
      <c r="Q697" t="s">
        <v>10289</v>
      </c>
      <c r="R697">
        <v>8513915121</v>
      </c>
      <c r="S697" t="s">
        <v>13394</v>
      </c>
      <c r="T697"/>
      <c r="V697" s="14">
        <v>46209</v>
      </c>
      <c r="W697" t="s">
        <v>6046</v>
      </c>
      <c r="X697" s="31">
        <v>46209.637199074074</v>
      </c>
      <c r="AN697" s="14">
        <v>46209</v>
      </c>
      <c r="AO697" t="s">
        <v>9876</v>
      </c>
      <c r="AP697" s="31">
        <v>46209.662743055553</v>
      </c>
      <c r="AT697" s="31">
        <v>46209.662743055553</v>
      </c>
      <c r="AU697" s="14">
        <v>46209</v>
      </c>
      <c r="AV697" t="s">
        <v>9876</v>
      </c>
      <c r="AW697" t="s">
        <v>548</v>
      </c>
      <c r="AX697" t="s">
        <v>678</v>
      </c>
      <c r="AY697" s="14">
        <v>46209</v>
      </c>
      <c r="AZ697" t="s">
        <v>9876</v>
      </c>
      <c r="BA697" s="31">
        <v>46209.66609953704</v>
      </c>
      <c r="BB697" s="14">
        <v>46209</v>
      </c>
      <c r="BC697" t="s">
        <v>933</v>
      </c>
      <c r="BD697" s="31">
        <v>46209.67224537037</v>
      </c>
      <c r="BE697" s="14">
        <v>46209</v>
      </c>
      <c r="BF697" t="s">
        <v>4684</v>
      </c>
      <c r="BG697" s="31">
        <v>46209.695034722223</v>
      </c>
      <c r="BH697" s="14">
        <v>46209</v>
      </c>
      <c r="BI697" t="s">
        <v>994</v>
      </c>
      <c r="BJ697" s="31">
        <v>46209.729467592595</v>
      </c>
      <c r="BK697" s="14">
        <v>46209</v>
      </c>
      <c r="BL697" t="s">
        <v>994</v>
      </c>
      <c r="BM697" s="31">
        <v>46209.729895833334</v>
      </c>
      <c r="BZ697" s="14">
        <v>46209</v>
      </c>
      <c r="CA697" t="s">
        <v>994</v>
      </c>
      <c r="CB697" s="31">
        <v>46209.757280092592</v>
      </c>
      <c r="CC697" s="14">
        <v>46209</v>
      </c>
      <c r="CD697" t="s">
        <v>995</v>
      </c>
      <c r="CE697" s="31">
        <v>46209.766643518517</v>
      </c>
      <c r="CI697" s="14">
        <v>46210</v>
      </c>
      <c r="CJ697" t="s">
        <v>6032</v>
      </c>
      <c r="CK697" s="31">
        <v>46210.420752314814</v>
      </c>
      <c r="CP697" t="str">
        <f>VLOOKUP(A697,Sheet1!$A$2:$E$221,2,0)</f>
        <v>East Zone</v>
      </c>
    </row>
    <row r="698" spans="1:94" x14ac:dyDescent="0.35">
      <c r="A698" t="s">
        <v>6025</v>
      </c>
      <c r="B698">
        <v>689</v>
      </c>
      <c r="C698" t="s">
        <v>9332</v>
      </c>
      <c r="D698" t="s">
        <v>678</v>
      </c>
      <c r="E698" t="s">
        <v>547</v>
      </c>
      <c r="F698" t="s">
        <v>548</v>
      </c>
      <c r="G698" t="s">
        <v>295</v>
      </c>
      <c r="H698" t="s">
        <v>3921</v>
      </c>
      <c r="I698">
        <v>473958</v>
      </c>
      <c r="J698" t="s">
        <v>3923</v>
      </c>
      <c r="K698" t="s">
        <v>3924</v>
      </c>
      <c r="L698" t="s">
        <v>4622</v>
      </c>
      <c r="M698" t="s">
        <v>6045</v>
      </c>
      <c r="N698">
        <v>85000</v>
      </c>
      <c r="O698" t="s">
        <v>988</v>
      </c>
      <c r="P698" t="s">
        <v>989</v>
      </c>
      <c r="Q698" t="s">
        <v>3922</v>
      </c>
      <c r="R698">
        <v>3858573167</v>
      </c>
      <c r="S698" t="s">
        <v>13394</v>
      </c>
      <c r="T698"/>
      <c r="V698" s="14">
        <v>46204</v>
      </c>
      <c r="W698" t="s">
        <v>6046</v>
      </c>
      <c r="X698" s="31">
        <v>46204.497430555559</v>
      </c>
      <c r="AN698" s="14">
        <v>46204</v>
      </c>
      <c r="AO698" t="s">
        <v>6032</v>
      </c>
      <c r="AP698" s="31">
        <v>46204.662291666667</v>
      </c>
      <c r="AT698" s="31">
        <v>46204.662291666667</v>
      </c>
      <c r="AU698" s="14">
        <v>46204</v>
      </c>
      <c r="AV698" t="s">
        <v>6032</v>
      </c>
      <c r="AW698" t="s">
        <v>6033</v>
      </c>
      <c r="AX698" t="s">
        <v>677</v>
      </c>
      <c r="AY698" s="14">
        <v>46204</v>
      </c>
      <c r="AZ698" t="s">
        <v>6032</v>
      </c>
      <c r="BA698" s="31">
        <v>46204.662974537037</v>
      </c>
      <c r="BB698" s="14">
        <v>46204</v>
      </c>
      <c r="BC698" t="s">
        <v>933</v>
      </c>
      <c r="BD698" s="31">
        <v>46204.671215277776</v>
      </c>
      <c r="BE698" s="14">
        <v>46204</v>
      </c>
      <c r="BF698" t="s">
        <v>4965</v>
      </c>
      <c r="BG698" s="31">
        <v>46204.681990740741</v>
      </c>
      <c r="BH698" s="14">
        <v>46204</v>
      </c>
      <c r="BI698" t="s">
        <v>996</v>
      </c>
      <c r="BJ698" s="31">
        <v>46204.707187499997</v>
      </c>
      <c r="BK698" s="14">
        <v>46204</v>
      </c>
      <c r="BL698" t="s">
        <v>1043</v>
      </c>
      <c r="BM698" s="31">
        <v>46204.776574074072</v>
      </c>
      <c r="BN698" s="14">
        <v>46204</v>
      </c>
      <c r="BO698" t="s">
        <v>996</v>
      </c>
      <c r="BP698" s="31">
        <v>46204.708055555559</v>
      </c>
      <c r="BZ698" s="14">
        <v>46204</v>
      </c>
      <c r="CA698" t="s">
        <v>1043</v>
      </c>
      <c r="CB698" s="31">
        <v>46204.782268518517</v>
      </c>
      <c r="CC698" s="14">
        <v>46204</v>
      </c>
      <c r="CD698" t="s">
        <v>995</v>
      </c>
      <c r="CE698" s="31">
        <v>46204.797696759262</v>
      </c>
      <c r="CI698" s="14">
        <v>46204</v>
      </c>
      <c r="CJ698" t="s">
        <v>6032</v>
      </c>
      <c r="CK698" s="31">
        <v>46204.82917824074</v>
      </c>
      <c r="CP698" t="str">
        <f>VLOOKUP(A698,Sheet1!$A$2:$E$221,2,0)</f>
        <v>East Zone</v>
      </c>
    </row>
    <row r="699" spans="1:94" x14ac:dyDescent="0.35">
      <c r="A699" t="s">
        <v>6025</v>
      </c>
      <c r="B699">
        <v>689</v>
      </c>
      <c r="C699" t="s">
        <v>9332</v>
      </c>
      <c r="D699" t="s">
        <v>678</v>
      </c>
      <c r="E699" t="s">
        <v>547</v>
      </c>
      <c r="F699" t="s">
        <v>548</v>
      </c>
      <c r="G699" t="s">
        <v>295</v>
      </c>
      <c r="H699" t="s">
        <v>10290</v>
      </c>
      <c r="I699">
        <v>506174</v>
      </c>
      <c r="J699" t="s">
        <v>6027</v>
      </c>
      <c r="K699" t="s">
        <v>6028</v>
      </c>
      <c r="L699" t="s">
        <v>4622</v>
      </c>
      <c r="M699" t="s">
        <v>10291</v>
      </c>
      <c r="N699">
        <v>40000</v>
      </c>
      <c r="O699" t="s">
        <v>10266</v>
      </c>
      <c r="P699" t="s">
        <v>10267</v>
      </c>
      <c r="Q699" t="s">
        <v>1082</v>
      </c>
      <c r="R699">
        <v>4327780087</v>
      </c>
      <c r="S699" t="s">
        <v>13394</v>
      </c>
      <c r="T699"/>
      <c r="V699" s="14">
        <v>46209</v>
      </c>
      <c r="W699" t="s">
        <v>6031</v>
      </c>
      <c r="X699" s="31">
        <v>46209.423576388886</v>
      </c>
      <c r="AN699" s="14">
        <v>46209</v>
      </c>
      <c r="AO699" t="s">
        <v>9876</v>
      </c>
      <c r="AP699" s="31">
        <v>46209.445902777778</v>
      </c>
      <c r="AT699" s="31">
        <v>46209.445902777778</v>
      </c>
      <c r="AU699" s="14">
        <v>46209</v>
      </c>
      <c r="AV699" t="s">
        <v>9876</v>
      </c>
      <c r="AW699" t="s">
        <v>548</v>
      </c>
      <c r="AX699" t="s">
        <v>678</v>
      </c>
      <c r="AY699" s="14">
        <v>46209</v>
      </c>
      <c r="AZ699" t="s">
        <v>9876</v>
      </c>
      <c r="BA699" s="31">
        <v>46209.446631944447</v>
      </c>
      <c r="BB699" s="14">
        <v>46209</v>
      </c>
      <c r="BC699" t="s">
        <v>933</v>
      </c>
      <c r="BD699" s="31">
        <v>46209.448229166665</v>
      </c>
      <c r="BE699" s="14">
        <v>46209</v>
      </c>
      <c r="BF699" t="s">
        <v>4808</v>
      </c>
      <c r="BG699" s="31">
        <v>46209.61577546296</v>
      </c>
      <c r="BH699" s="14">
        <v>46209</v>
      </c>
      <c r="BI699" t="s">
        <v>996</v>
      </c>
      <c r="BJ699" s="31">
        <v>46209.653055555558</v>
      </c>
      <c r="BK699" s="14">
        <v>46209</v>
      </c>
      <c r="BL699" t="s">
        <v>996</v>
      </c>
      <c r="BM699" s="31">
        <v>46209.653796296298</v>
      </c>
      <c r="BZ699" s="14">
        <v>46209</v>
      </c>
      <c r="CA699" t="s">
        <v>996</v>
      </c>
      <c r="CB699" s="31">
        <v>46209.675358796296</v>
      </c>
      <c r="CC699" s="14">
        <v>46209</v>
      </c>
      <c r="CD699" t="s">
        <v>995</v>
      </c>
      <c r="CE699" s="31">
        <v>46209.686226851853</v>
      </c>
      <c r="CI699" s="14">
        <v>46209</v>
      </c>
      <c r="CJ699" t="s">
        <v>10292</v>
      </c>
      <c r="CK699" s="31">
        <v>46209.778344907405</v>
      </c>
      <c r="CP699" t="str">
        <f>VLOOKUP(A699,Sheet1!$A$2:$E$221,2,0)</f>
        <v>East Zone</v>
      </c>
    </row>
    <row r="700" spans="1:94" x14ac:dyDescent="0.35">
      <c r="A700" t="s">
        <v>6025</v>
      </c>
      <c r="B700">
        <v>689</v>
      </c>
      <c r="C700" t="s">
        <v>9332</v>
      </c>
      <c r="D700" t="s">
        <v>678</v>
      </c>
      <c r="E700" t="s">
        <v>547</v>
      </c>
      <c r="F700" t="s">
        <v>548</v>
      </c>
      <c r="G700" t="s">
        <v>295</v>
      </c>
      <c r="H700" t="s">
        <v>10293</v>
      </c>
      <c r="I700">
        <v>617739</v>
      </c>
      <c r="J700" t="s">
        <v>6027</v>
      </c>
      <c r="K700" t="s">
        <v>6028</v>
      </c>
      <c r="L700" t="s">
        <v>4622</v>
      </c>
      <c r="M700" t="s">
        <v>10294</v>
      </c>
      <c r="N700">
        <v>45000</v>
      </c>
      <c r="O700" t="s">
        <v>9889</v>
      </c>
      <c r="P700" t="s">
        <v>9890</v>
      </c>
      <c r="Q700" t="s">
        <v>10295</v>
      </c>
      <c r="R700">
        <v>2393670858</v>
      </c>
      <c r="S700" t="s">
        <v>13394</v>
      </c>
      <c r="T700"/>
      <c r="V700" s="14">
        <v>46209</v>
      </c>
      <c r="W700" t="s">
        <v>6031</v>
      </c>
      <c r="X700" s="31">
        <v>46209.398900462962</v>
      </c>
      <c r="AN700" s="14">
        <v>46209</v>
      </c>
      <c r="AO700" t="s">
        <v>9876</v>
      </c>
      <c r="AP700" s="31">
        <v>46209.427997685183</v>
      </c>
      <c r="AT700" s="31">
        <v>46209.427997685183</v>
      </c>
      <c r="AU700" s="14">
        <v>46209</v>
      </c>
      <c r="AV700" t="s">
        <v>9876</v>
      </c>
      <c r="AW700" t="s">
        <v>548</v>
      </c>
      <c r="AX700" t="s">
        <v>678</v>
      </c>
      <c r="AY700" s="14">
        <v>46209</v>
      </c>
      <c r="AZ700" t="s">
        <v>9876</v>
      </c>
      <c r="BA700" s="31">
        <v>46209.428414351853</v>
      </c>
      <c r="BB700" s="14">
        <v>46209</v>
      </c>
      <c r="BC700" t="s">
        <v>933</v>
      </c>
      <c r="BD700" s="31">
        <v>46209.43476851852</v>
      </c>
      <c r="BE700" s="14">
        <v>46209</v>
      </c>
      <c r="BF700" t="s">
        <v>4684</v>
      </c>
      <c r="BG700" s="31">
        <v>46209.61273148148</v>
      </c>
      <c r="BH700" s="14">
        <v>46209</v>
      </c>
      <c r="BI700" t="s">
        <v>996</v>
      </c>
      <c r="BJ700" s="31">
        <v>46209.63140046296</v>
      </c>
      <c r="BK700" s="14">
        <v>46209</v>
      </c>
      <c r="BL700" t="s">
        <v>996</v>
      </c>
      <c r="BM700" s="31">
        <v>46209.631921296299</v>
      </c>
      <c r="BZ700" s="14">
        <v>46209</v>
      </c>
      <c r="CA700" t="s">
        <v>996</v>
      </c>
      <c r="CB700" s="31">
        <v>46209.645729166667</v>
      </c>
      <c r="CC700" s="14">
        <v>46209</v>
      </c>
      <c r="CD700" t="s">
        <v>995</v>
      </c>
      <c r="CE700" s="31">
        <v>46209.651018518518</v>
      </c>
      <c r="CI700" s="14">
        <v>46209</v>
      </c>
      <c r="CJ700" t="s">
        <v>10292</v>
      </c>
      <c r="CK700" s="31">
        <v>46209.76253472222</v>
      </c>
      <c r="CP700" t="str">
        <f>VLOOKUP(A700,Sheet1!$A$2:$E$221,2,0)</f>
        <v>East Zone</v>
      </c>
    </row>
    <row r="701" spans="1:94" x14ac:dyDescent="0.35">
      <c r="A701" t="s">
        <v>6052</v>
      </c>
      <c r="B701">
        <v>702</v>
      </c>
      <c r="C701" t="s">
        <v>9332</v>
      </c>
      <c r="D701" t="s">
        <v>678</v>
      </c>
      <c r="E701" t="s">
        <v>83</v>
      </c>
      <c r="F701" t="s">
        <v>394</v>
      </c>
      <c r="G701" t="s">
        <v>352</v>
      </c>
      <c r="H701" t="s">
        <v>9360</v>
      </c>
      <c r="I701">
        <v>376862</v>
      </c>
      <c r="J701" t="s">
        <v>1552</v>
      </c>
      <c r="K701" t="s">
        <v>1553</v>
      </c>
      <c r="L701" t="s">
        <v>4622</v>
      </c>
      <c r="M701" t="s">
        <v>9361</v>
      </c>
      <c r="N701">
        <v>77000</v>
      </c>
      <c r="O701" t="s">
        <v>939</v>
      </c>
      <c r="P701" t="s">
        <v>940</v>
      </c>
      <c r="Q701" t="s">
        <v>9362</v>
      </c>
      <c r="R701">
        <v>3430270341</v>
      </c>
      <c r="S701" t="s">
        <v>13394</v>
      </c>
      <c r="T701"/>
      <c r="V701" s="14">
        <v>46203</v>
      </c>
      <c r="W701" t="s">
        <v>9363</v>
      </c>
      <c r="X701" s="31">
        <v>46203.605624999997</v>
      </c>
      <c r="AN701" s="14">
        <v>46203</v>
      </c>
      <c r="AO701" t="s">
        <v>1144</v>
      </c>
      <c r="AP701" s="31">
        <v>46203.636886574073</v>
      </c>
      <c r="AT701" s="31">
        <v>46203.636886574073</v>
      </c>
      <c r="AU701" s="14">
        <v>46203</v>
      </c>
      <c r="AV701" t="s">
        <v>1144</v>
      </c>
      <c r="AW701" t="s">
        <v>394</v>
      </c>
      <c r="AX701" t="s">
        <v>678</v>
      </c>
      <c r="AY701" s="14">
        <v>46204</v>
      </c>
      <c r="AZ701" t="s">
        <v>6085</v>
      </c>
      <c r="BA701" s="31">
        <v>46204.387546296297</v>
      </c>
      <c r="BB701" s="14">
        <v>46204</v>
      </c>
      <c r="BC701" t="s">
        <v>933</v>
      </c>
      <c r="BD701" s="31">
        <v>46204.401226851849</v>
      </c>
      <c r="BE701" s="14">
        <v>46204</v>
      </c>
      <c r="BF701" t="s">
        <v>4969</v>
      </c>
      <c r="BG701" s="31">
        <v>46204.431134259263</v>
      </c>
      <c r="BH701" s="14">
        <v>46204</v>
      </c>
      <c r="BI701" t="s">
        <v>937</v>
      </c>
      <c r="BJ701" s="31">
        <v>46204.454942129632</v>
      </c>
      <c r="BK701" s="14">
        <v>46204</v>
      </c>
      <c r="BL701" t="s">
        <v>937</v>
      </c>
      <c r="BM701" s="31">
        <v>46204.456099537034</v>
      </c>
      <c r="BZ701" s="14">
        <v>46204</v>
      </c>
      <c r="CA701" t="s">
        <v>937</v>
      </c>
      <c r="CB701" s="31">
        <v>46204.458831018521</v>
      </c>
      <c r="CC701" s="14">
        <v>46204</v>
      </c>
      <c r="CD701" t="s">
        <v>944</v>
      </c>
      <c r="CE701" s="31">
        <v>46204.474004629628</v>
      </c>
      <c r="CP701" t="str">
        <f>VLOOKUP(A701,Sheet1!$A$2:$E$221,2,0)</f>
        <v>East Zone</v>
      </c>
    </row>
    <row r="702" spans="1:94" x14ac:dyDescent="0.35">
      <c r="A702" t="s">
        <v>6052</v>
      </c>
      <c r="B702">
        <v>702</v>
      </c>
      <c r="C702" t="s">
        <v>9332</v>
      </c>
      <c r="D702" t="s">
        <v>678</v>
      </c>
      <c r="E702" t="s">
        <v>83</v>
      </c>
      <c r="F702" t="s">
        <v>394</v>
      </c>
      <c r="G702" t="s">
        <v>352</v>
      </c>
      <c r="H702" t="s">
        <v>6053</v>
      </c>
      <c r="I702">
        <v>381972</v>
      </c>
      <c r="J702" t="s">
        <v>6054</v>
      </c>
      <c r="K702" t="s">
        <v>6055</v>
      </c>
      <c r="L702" t="s">
        <v>4622</v>
      </c>
      <c r="M702" t="s">
        <v>6056</v>
      </c>
      <c r="N702">
        <v>50000</v>
      </c>
      <c r="O702" t="s">
        <v>947</v>
      </c>
      <c r="P702" t="s">
        <v>948</v>
      </c>
      <c r="Q702" t="s">
        <v>5081</v>
      </c>
      <c r="R702">
        <v>9476872238</v>
      </c>
      <c r="S702" t="s">
        <v>13394</v>
      </c>
      <c r="T702"/>
      <c r="V702" s="14">
        <v>46205</v>
      </c>
      <c r="W702" t="s">
        <v>6057</v>
      </c>
      <c r="X702" s="31">
        <v>46205.294675925928</v>
      </c>
      <c r="AN702" s="14">
        <v>46205</v>
      </c>
      <c r="AO702" t="s">
        <v>1144</v>
      </c>
      <c r="AP702" s="31">
        <v>46205.343240740738</v>
      </c>
      <c r="AT702" s="31">
        <v>46205.343240740738</v>
      </c>
      <c r="AU702" s="14">
        <v>46205</v>
      </c>
      <c r="AV702" t="s">
        <v>1144</v>
      </c>
      <c r="AW702" t="s">
        <v>394</v>
      </c>
      <c r="AX702" t="s">
        <v>678</v>
      </c>
      <c r="AY702" s="14">
        <v>46205</v>
      </c>
      <c r="AZ702" t="s">
        <v>1145</v>
      </c>
      <c r="BA702" s="31">
        <v>46205.3516087963</v>
      </c>
      <c r="BB702" s="14">
        <v>46205</v>
      </c>
      <c r="BC702" t="s">
        <v>933</v>
      </c>
      <c r="BD702" s="31">
        <v>46205.395810185182</v>
      </c>
      <c r="BE702" s="14">
        <v>46205</v>
      </c>
      <c r="BF702" t="s">
        <v>4701</v>
      </c>
      <c r="BG702" s="31">
        <v>46205.425844907404</v>
      </c>
      <c r="BH702" s="14">
        <v>46205</v>
      </c>
      <c r="BI702" t="s">
        <v>943</v>
      </c>
      <c r="BJ702" s="31">
        <v>46205.468761574077</v>
      </c>
      <c r="BK702" s="14">
        <v>46205</v>
      </c>
      <c r="BL702" t="s">
        <v>943</v>
      </c>
      <c r="BM702" s="31">
        <v>46205.469652777778</v>
      </c>
      <c r="BZ702" s="14">
        <v>46205</v>
      </c>
      <c r="CA702" t="s">
        <v>943</v>
      </c>
      <c r="CB702" s="31">
        <v>46205.478530092594</v>
      </c>
      <c r="CC702" s="14">
        <v>46205</v>
      </c>
      <c r="CD702" t="s">
        <v>944</v>
      </c>
      <c r="CE702" s="31">
        <v>46205.499178240738</v>
      </c>
      <c r="CI702" s="14">
        <v>46205</v>
      </c>
      <c r="CJ702" t="s">
        <v>1145</v>
      </c>
      <c r="CK702" s="31">
        <v>46205.721631944441</v>
      </c>
      <c r="CP702" t="str">
        <f>VLOOKUP(A702,Sheet1!$A$2:$E$221,2,0)</f>
        <v>East Zone</v>
      </c>
    </row>
    <row r="703" spans="1:94" x14ac:dyDescent="0.35">
      <c r="A703" t="s">
        <v>6052</v>
      </c>
      <c r="B703">
        <v>702</v>
      </c>
      <c r="C703" t="s">
        <v>9332</v>
      </c>
      <c r="D703" t="s">
        <v>678</v>
      </c>
      <c r="E703" t="s">
        <v>83</v>
      </c>
      <c r="F703" t="s">
        <v>394</v>
      </c>
      <c r="G703" t="s">
        <v>352</v>
      </c>
      <c r="H703" t="s">
        <v>12190</v>
      </c>
      <c r="I703">
        <v>387478</v>
      </c>
      <c r="J703" t="s">
        <v>1146</v>
      </c>
      <c r="K703" t="s">
        <v>1147</v>
      </c>
      <c r="L703" t="s">
        <v>4622</v>
      </c>
      <c r="M703" t="s">
        <v>12191</v>
      </c>
      <c r="N703">
        <v>50000</v>
      </c>
      <c r="O703" t="s">
        <v>947</v>
      </c>
      <c r="P703" t="s">
        <v>948</v>
      </c>
      <c r="Q703" t="s">
        <v>12192</v>
      </c>
      <c r="R703">
        <v>4002244930</v>
      </c>
      <c r="S703" t="s">
        <v>13394</v>
      </c>
      <c r="T703"/>
      <c r="V703" s="14">
        <v>46210</v>
      </c>
      <c r="W703" t="s">
        <v>12193</v>
      </c>
      <c r="X703" s="31">
        <v>46210.307326388887</v>
      </c>
      <c r="AN703" s="14">
        <v>46210</v>
      </c>
      <c r="AO703" t="s">
        <v>1144</v>
      </c>
      <c r="AP703" s="31">
        <v>46210.45480324074</v>
      </c>
      <c r="AT703" s="31">
        <v>46210.45480324074</v>
      </c>
      <c r="AU703" s="14">
        <v>46210</v>
      </c>
      <c r="AV703" t="s">
        <v>1144</v>
      </c>
      <c r="AW703" t="s">
        <v>394</v>
      </c>
      <c r="AX703" t="s">
        <v>678</v>
      </c>
      <c r="AY703" s="14">
        <v>46210</v>
      </c>
      <c r="AZ703" t="s">
        <v>6085</v>
      </c>
      <c r="BA703" s="31">
        <v>46210.470243055555</v>
      </c>
      <c r="BB703" s="14">
        <v>46210</v>
      </c>
      <c r="BC703" t="s">
        <v>933</v>
      </c>
      <c r="BD703" s="31">
        <v>46210.476643518516</v>
      </c>
      <c r="BE703" s="14">
        <v>46210</v>
      </c>
      <c r="BF703" t="s">
        <v>4633</v>
      </c>
      <c r="BG703" s="31">
        <v>46210.52753472222</v>
      </c>
      <c r="BH703" s="14">
        <v>46210</v>
      </c>
      <c r="BI703" t="s">
        <v>972</v>
      </c>
      <c r="BJ703" s="31">
        <v>46210.582766203705</v>
      </c>
      <c r="BN703" s="14">
        <v>46210</v>
      </c>
      <c r="BO703" t="s">
        <v>972</v>
      </c>
      <c r="BP703" s="31">
        <v>46210.588541666664</v>
      </c>
      <c r="CP703" t="str">
        <f>VLOOKUP(A703,Sheet1!$A$2:$E$221,2,0)</f>
        <v>East Zone</v>
      </c>
    </row>
    <row r="704" spans="1:94" x14ac:dyDescent="0.35">
      <c r="A704" t="s">
        <v>6052</v>
      </c>
      <c r="B704">
        <v>702</v>
      </c>
      <c r="C704" t="s">
        <v>9332</v>
      </c>
      <c r="D704" t="s">
        <v>678</v>
      </c>
      <c r="E704" t="s">
        <v>83</v>
      </c>
      <c r="F704" t="s">
        <v>394</v>
      </c>
      <c r="G704" t="s">
        <v>352</v>
      </c>
      <c r="H704" t="s">
        <v>6058</v>
      </c>
      <c r="I704">
        <v>412556</v>
      </c>
      <c r="J704" t="s">
        <v>6064</v>
      </c>
      <c r="K704" t="s">
        <v>6065</v>
      </c>
      <c r="L704" t="s">
        <v>4622</v>
      </c>
      <c r="M704" t="s">
        <v>10296</v>
      </c>
      <c r="N704">
        <v>90000</v>
      </c>
      <c r="O704" t="s">
        <v>9422</v>
      </c>
      <c r="P704" t="s">
        <v>9423</v>
      </c>
      <c r="Q704" t="s">
        <v>4280</v>
      </c>
      <c r="R704">
        <v>9862389019</v>
      </c>
      <c r="S704" t="s">
        <v>13394</v>
      </c>
      <c r="T704"/>
      <c r="V704" s="14">
        <v>46209</v>
      </c>
      <c r="W704" t="s">
        <v>6085</v>
      </c>
      <c r="X704" s="31">
        <v>46209.461631944447</v>
      </c>
      <c r="AN704" s="14">
        <v>46209</v>
      </c>
      <c r="AO704" t="s">
        <v>1144</v>
      </c>
      <c r="AP704" s="31">
        <v>46209.485578703701</v>
      </c>
      <c r="AT704" s="31">
        <v>46209.485578703701</v>
      </c>
      <c r="AU704" s="14">
        <v>46209</v>
      </c>
      <c r="AV704" t="s">
        <v>1144</v>
      </c>
      <c r="AW704" t="s">
        <v>394</v>
      </c>
      <c r="AX704" t="s">
        <v>678</v>
      </c>
      <c r="AY704" s="14">
        <v>46209</v>
      </c>
      <c r="AZ704" t="s">
        <v>6085</v>
      </c>
      <c r="BA704" s="31">
        <v>46209.516759259262</v>
      </c>
      <c r="BB704" s="14">
        <v>46209</v>
      </c>
      <c r="BC704" t="s">
        <v>933</v>
      </c>
      <c r="BD704" s="31">
        <v>46209.522916666669</v>
      </c>
      <c r="BE704" s="14">
        <v>46209</v>
      </c>
      <c r="BF704" t="s">
        <v>4684</v>
      </c>
      <c r="BG704" s="31">
        <v>46209.543807870374</v>
      </c>
      <c r="BH704" s="14">
        <v>46209</v>
      </c>
      <c r="BI704" t="s">
        <v>972</v>
      </c>
      <c r="BJ704" s="31">
        <v>46209.573113425926</v>
      </c>
      <c r="BK704" s="14">
        <v>46209</v>
      </c>
      <c r="BL704" t="s">
        <v>972</v>
      </c>
      <c r="BM704" s="31">
        <v>46209.576342592591</v>
      </c>
      <c r="BZ704" s="14">
        <v>46209</v>
      </c>
      <c r="CA704" t="s">
        <v>972</v>
      </c>
      <c r="CB704" s="31">
        <v>46209.580868055556</v>
      </c>
      <c r="CC704" s="14">
        <v>46209</v>
      </c>
      <c r="CD704" t="s">
        <v>957</v>
      </c>
      <c r="CE704" s="31">
        <v>46209.603159722225</v>
      </c>
      <c r="CI704" s="14">
        <v>46209</v>
      </c>
      <c r="CJ704" t="s">
        <v>6085</v>
      </c>
      <c r="CK704" s="31">
        <v>46209.849409722221</v>
      </c>
      <c r="CP704" t="str">
        <f>VLOOKUP(A704,Sheet1!$A$2:$E$221,2,0)</f>
        <v>East Zone</v>
      </c>
    </row>
    <row r="705" spans="1:94" x14ac:dyDescent="0.35">
      <c r="A705" t="s">
        <v>6052</v>
      </c>
      <c r="B705">
        <v>702</v>
      </c>
      <c r="C705" t="s">
        <v>9332</v>
      </c>
      <c r="D705" t="s">
        <v>678</v>
      </c>
      <c r="E705" t="s">
        <v>83</v>
      </c>
      <c r="F705" t="s">
        <v>394</v>
      </c>
      <c r="G705" t="s">
        <v>352</v>
      </c>
      <c r="H705" t="s">
        <v>6058</v>
      </c>
      <c r="I705">
        <v>412556</v>
      </c>
      <c r="J705" t="s">
        <v>6059</v>
      </c>
      <c r="K705" t="s">
        <v>6060</v>
      </c>
      <c r="L705" t="s">
        <v>4622</v>
      </c>
      <c r="M705" t="s">
        <v>6061</v>
      </c>
      <c r="N705">
        <v>90000</v>
      </c>
      <c r="O705" t="s">
        <v>931</v>
      </c>
      <c r="P705" t="s">
        <v>932</v>
      </c>
      <c r="Q705" t="s">
        <v>3734</v>
      </c>
      <c r="R705">
        <v>9526039996</v>
      </c>
      <c r="S705" t="s">
        <v>13394</v>
      </c>
      <c r="T705"/>
      <c r="V705" s="14">
        <v>46206</v>
      </c>
      <c r="W705" t="s">
        <v>6062</v>
      </c>
      <c r="X705" s="31">
        <v>46206.393449074072</v>
      </c>
      <c r="AN705" s="14">
        <v>46206</v>
      </c>
      <c r="AO705" t="s">
        <v>1144</v>
      </c>
      <c r="AP705" s="31">
        <v>46206.415879629632</v>
      </c>
      <c r="AT705" s="31">
        <v>46206.415879629632</v>
      </c>
      <c r="AU705" s="14">
        <v>46206</v>
      </c>
      <c r="AV705" t="s">
        <v>1144</v>
      </c>
      <c r="AW705" t="s">
        <v>394</v>
      </c>
      <c r="AX705" t="s">
        <v>678</v>
      </c>
      <c r="AY705" s="14">
        <v>46206</v>
      </c>
      <c r="AZ705" t="s">
        <v>1145</v>
      </c>
      <c r="BA705" s="31">
        <v>46206.420740740738</v>
      </c>
      <c r="BB705" s="14">
        <v>46206</v>
      </c>
      <c r="BC705" t="s">
        <v>933</v>
      </c>
      <c r="BD705" s="31">
        <v>46206.432060185187</v>
      </c>
      <c r="BE705" s="14">
        <v>46206</v>
      </c>
      <c r="BF705" t="s">
        <v>4643</v>
      </c>
      <c r="BG705" s="31">
        <v>46206.465833333335</v>
      </c>
      <c r="BH705" s="14">
        <v>46206</v>
      </c>
      <c r="BI705" t="s">
        <v>972</v>
      </c>
      <c r="BJ705" s="31">
        <v>46206.485486111109</v>
      </c>
      <c r="BK705" s="14">
        <v>46206</v>
      </c>
      <c r="BL705" t="s">
        <v>943</v>
      </c>
      <c r="BM705" s="31">
        <v>46206.487071759257</v>
      </c>
      <c r="BN705" s="14">
        <v>46206</v>
      </c>
      <c r="BO705" t="s">
        <v>972</v>
      </c>
      <c r="BP705" s="31">
        <v>46206.486817129633</v>
      </c>
      <c r="BZ705" s="14">
        <v>46206</v>
      </c>
      <c r="CA705" t="s">
        <v>943</v>
      </c>
      <c r="CB705" s="31">
        <v>46206.490601851852</v>
      </c>
      <c r="CC705" s="14">
        <v>46206</v>
      </c>
      <c r="CD705" t="s">
        <v>944</v>
      </c>
      <c r="CE705" s="31">
        <v>46206.499398148146</v>
      </c>
      <c r="CI705" s="14">
        <v>46206</v>
      </c>
      <c r="CJ705" t="s">
        <v>1145</v>
      </c>
      <c r="CK705" s="31">
        <v>46206.538113425922</v>
      </c>
      <c r="CP705" t="str">
        <f>VLOOKUP(A705,Sheet1!$A$2:$E$221,2,0)</f>
        <v>East Zone</v>
      </c>
    </row>
    <row r="706" spans="1:94" x14ac:dyDescent="0.35">
      <c r="A706" t="s">
        <v>6052</v>
      </c>
      <c r="B706">
        <v>702</v>
      </c>
      <c r="C706" t="s">
        <v>9332</v>
      </c>
      <c r="D706" t="s">
        <v>678</v>
      </c>
      <c r="E706" t="s">
        <v>83</v>
      </c>
      <c r="F706" t="s">
        <v>394</v>
      </c>
      <c r="G706" t="s">
        <v>352</v>
      </c>
      <c r="H706" t="s">
        <v>6063</v>
      </c>
      <c r="I706">
        <v>414158</v>
      </c>
      <c r="J706" t="s">
        <v>6064</v>
      </c>
      <c r="K706" t="s">
        <v>6065</v>
      </c>
      <c r="L706" t="s">
        <v>4622</v>
      </c>
      <c r="M706" t="s">
        <v>6066</v>
      </c>
      <c r="N706">
        <v>73000</v>
      </c>
      <c r="O706" t="s">
        <v>6067</v>
      </c>
      <c r="P706" t="s">
        <v>6068</v>
      </c>
      <c r="Q706" t="s">
        <v>6069</v>
      </c>
      <c r="R706">
        <v>2356768955</v>
      </c>
      <c r="S706" t="s">
        <v>13394</v>
      </c>
      <c r="T706"/>
      <c r="V706" s="14">
        <v>46205</v>
      </c>
      <c r="W706" t="s">
        <v>6062</v>
      </c>
      <c r="X706" s="31">
        <v>46205.531504629631</v>
      </c>
      <c r="AB706" s="14">
        <v>46205</v>
      </c>
      <c r="AC706" t="s">
        <v>6062</v>
      </c>
      <c r="AD706" s="31">
        <v>46205.573541666665</v>
      </c>
      <c r="AN706" s="14">
        <v>46205</v>
      </c>
      <c r="AO706" t="s">
        <v>1144</v>
      </c>
      <c r="AP706" s="31">
        <v>46205.597268518519</v>
      </c>
      <c r="AT706" s="31">
        <v>46205.597268518519</v>
      </c>
      <c r="AU706" s="14">
        <v>46205</v>
      </c>
      <c r="AV706" t="s">
        <v>1144</v>
      </c>
      <c r="AW706" t="s">
        <v>394</v>
      </c>
      <c r="AX706" t="s">
        <v>678</v>
      </c>
      <c r="AY706" s="14">
        <v>46205</v>
      </c>
      <c r="AZ706" t="s">
        <v>1144</v>
      </c>
      <c r="BA706" s="31">
        <v>46205.597604166665</v>
      </c>
      <c r="BB706" s="14">
        <v>46205</v>
      </c>
      <c r="BC706" t="s">
        <v>933</v>
      </c>
      <c r="BD706" s="31">
        <v>46205.601886574077</v>
      </c>
      <c r="BE706" s="14">
        <v>46205</v>
      </c>
      <c r="BF706" t="s">
        <v>4716</v>
      </c>
      <c r="BG706" s="31">
        <v>46205.611770833333</v>
      </c>
      <c r="BH706" s="14">
        <v>46205</v>
      </c>
      <c r="BI706" t="s">
        <v>943</v>
      </c>
      <c r="BJ706" s="31">
        <v>46205.675613425927</v>
      </c>
      <c r="BK706" s="14">
        <v>46205</v>
      </c>
      <c r="BL706" t="s">
        <v>943</v>
      </c>
      <c r="BM706" s="31">
        <v>46205.694178240738</v>
      </c>
      <c r="BZ706" s="14">
        <v>46205</v>
      </c>
      <c r="CA706" t="s">
        <v>943</v>
      </c>
      <c r="CB706" s="31">
        <v>46205.698923611111</v>
      </c>
      <c r="CC706" s="14">
        <v>46205</v>
      </c>
      <c r="CD706" t="s">
        <v>957</v>
      </c>
      <c r="CE706" s="31">
        <v>46205.714872685188</v>
      </c>
      <c r="CI706" s="14">
        <v>46205</v>
      </c>
      <c r="CJ706" t="s">
        <v>1145</v>
      </c>
      <c r="CK706" s="31">
        <v>46205.748749999999</v>
      </c>
      <c r="CP706" t="str">
        <f>VLOOKUP(A706,Sheet1!$A$2:$E$221,2,0)</f>
        <v>East Zone</v>
      </c>
    </row>
    <row r="707" spans="1:94" x14ac:dyDescent="0.35">
      <c r="A707" t="s">
        <v>6052</v>
      </c>
      <c r="B707">
        <v>702</v>
      </c>
      <c r="C707" t="s">
        <v>9332</v>
      </c>
      <c r="D707" t="s">
        <v>678</v>
      </c>
      <c r="E707" t="s">
        <v>83</v>
      </c>
      <c r="F707" t="s">
        <v>394</v>
      </c>
      <c r="G707" t="s">
        <v>352</v>
      </c>
      <c r="H707" t="s">
        <v>12194</v>
      </c>
      <c r="I707">
        <v>415401</v>
      </c>
      <c r="J707" t="s">
        <v>6064</v>
      </c>
      <c r="K707" t="s">
        <v>6065</v>
      </c>
      <c r="L707" t="s">
        <v>4622</v>
      </c>
      <c r="M707" t="s">
        <v>12195</v>
      </c>
      <c r="N707">
        <v>45000</v>
      </c>
      <c r="O707" t="s">
        <v>4630</v>
      </c>
      <c r="P707" t="s">
        <v>4631</v>
      </c>
      <c r="Q707" t="s">
        <v>12196</v>
      </c>
      <c r="R707">
        <v>1849268360</v>
      </c>
      <c r="S707" t="s">
        <v>13394</v>
      </c>
      <c r="T707"/>
      <c r="V707" s="14">
        <v>46210</v>
      </c>
      <c r="W707" t="s">
        <v>6062</v>
      </c>
      <c r="X707" s="31">
        <v>46210.44902777778</v>
      </c>
      <c r="AN707" s="14">
        <v>46210</v>
      </c>
      <c r="AO707" t="s">
        <v>1144</v>
      </c>
      <c r="AP707" s="31">
        <v>46210.519745370373</v>
      </c>
      <c r="AT707" s="31">
        <v>46210.519745370373</v>
      </c>
      <c r="AU707" s="14">
        <v>46210</v>
      </c>
      <c r="AV707" t="s">
        <v>1144</v>
      </c>
      <c r="AW707" t="s">
        <v>394</v>
      </c>
      <c r="AX707" t="s">
        <v>678</v>
      </c>
      <c r="AY707" s="14">
        <v>46210</v>
      </c>
      <c r="AZ707" t="s">
        <v>6085</v>
      </c>
      <c r="BA707" s="31">
        <v>46210.535081018519</v>
      </c>
      <c r="BB707" s="14">
        <v>46210</v>
      </c>
      <c r="BC707" t="s">
        <v>933</v>
      </c>
      <c r="BD707" s="31">
        <v>46210.541238425925</v>
      </c>
      <c r="BE707" s="14">
        <v>46210</v>
      </c>
      <c r="BF707" t="s">
        <v>4669</v>
      </c>
      <c r="BG707" s="31">
        <v>46210.602268518516</v>
      </c>
      <c r="BH707" s="14">
        <v>46210</v>
      </c>
      <c r="BI707" t="s">
        <v>972</v>
      </c>
      <c r="BJ707" s="31">
        <v>46210.633692129632</v>
      </c>
      <c r="BK707" s="14">
        <v>46210</v>
      </c>
      <c r="BL707" t="s">
        <v>972</v>
      </c>
      <c r="BM707" s="31">
        <v>46210.634745370371</v>
      </c>
      <c r="BZ707" s="14">
        <v>46210</v>
      </c>
      <c r="CA707" t="s">
        <v>972</v>
      </c>
      <c r="CB707" s="31">
        <v>46210.641145833331</v>
      </c>
      <c r="CC707" s="14">
        <v>46210</v>
      </c>
      <c r="CD707" t="s">
        <v>944</v>
      </c>
      <c r="CE707" s="31">
        <v>46210.656840277778</v>
      </c>
      <c r="CI707" s="14">
        <v>46210</v>
      </c>
      <c r="CJ707" t="s">
        <v>6085</v>
      </c>
      <c r="CK707" s="31">
        <v>46210.747835648152</v>
      </c>
      <c r="CP707" t="str">
        <f>VLOOKUP(A707,Sheet1!$A$2:$E$221,2,0)</f>
        <v>East Zone</v>
      </c>
    </row>
    <row r="708" spans="1:94" x14ac:dyDescent="0.35">
      <c r="A708" t="s">
        <v>6052</v>
      </c>
      <c r="B708">
        <v>702</v>
      </c>
      <c r="C708" t="s">
        <v>9332</v>
      </c>
      <c r="D708" t="s">
        <v>678</v>
      </c>
      <c r="E708" t="s">
        <v>83</v>
      </c>
      <c r="F708" t="s">
        <v>394</v>
      </c>
      <c r="G708" t="s">
        <v>352</v>
      </c>
      <c r="H708" t="s">
        <v>6070</v>
      </c>
      <c r="I708">
        <v>422898</v>
      </c>
      <c r="J708" t="s">
        <v>6064</v>
      </c>
      <c r="K708" t="s">
        <v>6065</v>
      </c>
      <c r="L708" t="s">
        <v>4622</v>
      </c>
      <c r="M708" t="s">
        <v>6071</v>
      </c>
      <c r="N708">
        <v>60000</v>
      </c>
      <c r="O708" t="s">
        <v>982</v>
      </c>
      <c r="P708" t="s">
        <v>983</v>
      </c>
      <c r="Q708" t="s">
        <v>1107</v>
      </c>
      <c r="R708">
        <v>4876522714</v>
      </c>
      <c r="S708" t="s">
        <v>13394</v>
      </c>
      <c r="T708"/>
      <c r="V708" s="14">
        <v>46206</v>
      </c>
      <c r="W708" t="s">
        <v>6062</v>
      </c>
      <c r="X708" s="31">
        <v>46206.567743055559</v>
      </c>
      <c r="AN708" s="14">
        <v>46206</v>
      </c>
      <c r="AO708" t="s">
        <v>1144</v>
      </c>
      <c r="AP708" s="31">
        <v>46206.597199074073</v>
      </c>
      <c r="AT708" s="31">
        <v>46206.597199074073</v>
      </c>
      <c r="AU708" s="14">
        <v>46206</v>
      </c>
      <c r="AV708" t="s">
        <v>1144</v>
      </c>
      <c r="AW708" t="s">
        <v>394</v>
      </c>
      <c r="AX708" t="s">
        <v>678</v>
      </c>
      <c r="AY708" s="14">
        <v>46206</v>
      </c>
      <c r="AZ708" t="s">
        <v>1145</v>
      </c>
      <c r="BA708" s="31">
        <v>46206.602013888885</v>
      </c>
      <c r="BB708" s="14">
        <v>46206</v>
      </c>
      <c r="BC708" t="s">
        <v>933</v>
      </c>
      <c r="BD708" s="31">
        <v>46206.615891203706</v>
      </c>
      <c r="BE708" s="14">
        <v>46206</v>
      </c>
      <c r="BF708" t="s">
        <v>4701</v>
      </c>
      <c r="BG708" s="31">
        <v>46206.624236111114</v>
      </c>
      <c r="BH708" s="14">
        <v>46206</v>
      </c>
      <c r="BI708" t="s">
        <v>972</v>
      </c>
      <c r="BJ708" s="31">
        <v>46206.664733796293</v>
      </c>
      <c r="BK708" s="14">
        <v>46206</v>
      </c>
      <c r="BL708" t="s">
        <v>972</v>
      </c>
      <c r="BM708" s="31">
        <v>46206.682372685187</v>
      </c>
      <c r="BZ708" s="14">
        <v>46206</v>
      </c>
      <c r="CA708" t="s">
        <v>972</v>
      </c>
      <c r="CB708" s="31">
        <v>46206.683796296296</v>
      </c>
      <c r="CC708" s="14">
        <v>46206</v>
      </c>
      <c r="CD708" t="s">
        <v>938</v>
      </c>
      <c r="CE708" s="31">
        <v>46206.694884259261</v>
      </c>
      <c r="CI708" s="14">
        <v>46206</v>
      </c>
      <c r="CJ708" t="s">
        <v>1145</v>
      </c>
      <c r="CK708" s="31">
        <v>46206.725185185183</v>
      </c>
      <c r="CP708" t="str">
        <f>VLOOKUP(A708,Sheet1!$A$2:$E$221,2,0)</f>
        <v>East Zone</v>
      </c>
    </row>
    <row r="709" spans="1:94" x14ac:dyDescent="0.35">
      <c r="A709" t="s">
        <v>6052</v>
      </c>
      <c r="B709">
        <v>702</v>
      </c>
      <c r="C709" t="s">
        <v>9332</v>
      </c>
      <c r="D709" t="s">
        <v>678</v>
      </c>
      <c r="E709" t="s">
        <v>83</v>
      </c>
      <c r="F709" t="s">
        <v>394</v>
      </c>
      <c r="G709" t="s">
        <v>352</v>
      </c>
      <c r="H709" t="s">
        <v>12197</v>
      </c>
      <c r="I709">
        <v>430389</v>
      </c>
      <c r="J709" t="s">
        <v>1146</v>
      </c>
      <c r="K709" t="s">
        <v>1147</v>
      </c>
      <c r="L709" t="s">
        <v>4622</v>
      </c>
      <c r="M709" t="s">
        <v>12198</v>
      </c>
      <c r="N709">
        <v>75000</v>
      </c>
      <c r="O709" t="s">
        <v>974</v>
      </c>
      <c r="P709" t="s">
        <v>975</v>
      </c>
      <c r="Q709" t="s">
        <v>12199</v>
      </c>
      <c r="R709">
        <v>5124459175</v>
      </c>
      <c r="S709" t="s">
        <v>13394</v>
      </c>
      <c r="T709"/>
      <c r="V709" s="14">
        <v>46210</v>
      </c>
      <c r="W709" t="s">
        <v>6085</v>
      </c>
      <c r="X709" s="31">
        <v>46210.479826388888</v>
      </c>
      <c r="AN709" s="14">
        <v>46210</v>
      </c>
      <c r="AO709" t="s">
        <v>6085</v>
      </c>
      <c r="AP709" s="31">
        <v>46210.503900462965</v>
      </c>
      <c r="AT709" s="31">
        <v>46210.503900462965</v>
      </c>
      <c r="AU709" s="14">
        <v>46210</v>
      </c>
      <c r="AV709" t="s">
        <v>6085</v>
      </c>
      <c r="AW709" t="s">
        <v>6086</v>
      </c>
      <c r="AX709" t="s">
        <v>677</v>
      </c>
      <c r="AY709" s="14">
        <v>46210</v>
      </c>
      <c r="AZ709" t="s">
        <v>6085</v>
      </c>
      <c r="BA709" s="31">
        <v>46210.506157407406</v>
      </c>
      <c r="BB709" s="14">
        <v>46210</v>
      </c>
      <c r="BC709" t="s">
        <v>933</v>
      </c>
      <c r="BD709" s="31">
        <v>46210.518379629626</v>
      </c>
      <c r="BE709" s="14">
        <v>46210</v>
      </c>
      <c r="BF709" t="s">
        <v>4643</v>
      </c>
      <c r="BG709" s="31">
        <v>46210.535277777781</v>
      </c>
      <c r="BH709" s="14">
        <v>46210</v>
      </c>
      <c r="BI709" t="s">
        <v>942</v>
      </c>
      <c r="BJ709" s="31">
        <v>46210.615439814814</v>
      </c>
      <c r="BN709" s="14">
        <v>46210</v>
      </c>
      <c r="BO709" t="s">
        <v>942</v>
      </c>
      <c r="BP709" s="31">
        <v>46210.616365740738</v>
      </c>
      <c r="CP709" t="str">
        <f>VLOOKUP(A709,Sheet1!$A$2:$E$221,2,0)</f>
        <v>East Zone</v>
      </c>
    </row>
    <row r="710" spans="1:94" x14ac:dyDescent="0.35">
      <c r="A710" t="s">
        <v>6052</v>
      </c>
      <c r="B710">
        <v>702</v>
      </c>
      <c r="C710" t="s">
        <v>9332</v>
      </c>
      <c r="D710" t="s">
        <v>678</v>
      </c>
      <c r="E710" t="s">
        <v>83</v>
      </c>
      <c r="F710" t="s">
        <v>394</v>
      </c>
      <c r="G710" t="s">
        <v>352</v>
      </c>
      <c r="H710" t="s">
        <v>6072</v>
      </c>
      <c r="I710">
        <v>466404</v>
      </c>
      <c r="J710" t="s">
        <v>6064</v>
      </c>
      <c r="K710" t="s">
        <v>6065</v>
      </c>
      <c r="L710" t="s">
        <v>4622</v>
      </c>
      <c r="M710" t="s">
        <v>6073</v>
      </c>
      <c r="N710">
        <v>65000</v>
      </c>
      <c r="O710" t="s">
        <v>1006</v>
      </c>
      <c r="P710" t="s">
        <v>1007</v>
      </c>
      <c r="Q710" t="s">
        <v>4661</v>
      </c>
      <c r="R710">
        <v>5093421927</v>
      </c>
      <c r="S710" t="s">
        <v>13394</v>
      </c>
      <c r="T710"/>
      <c r="V710" s="14">
        <v>46204</v>
      </c>
      <c r="W710" t="s">
        <v>1145</v>
      </c>
      <c r="X710" s="31">
        <v>46204.523738425924</v>
      </c>
      <c r="AN710" s="14">
        <v>46204</v>
      </c>
      <c r="AO710" t="s">
        <v>1144</v>
      </c>
      <c r="AP710" s="31">
        <v>46204.54886574074</v>
      </c>
      <c r="AT710" s="31">
        <v>46204.54886574074</v>
      </c>
      <c r="AU710" s="14">
        <v>46204</v>
      </c>
      <c r="AV710" t="s">
        <v>1144</v>
      </c>
      <c r="AW710" t="s">
        <v>394</v>
      </c>
      <c r="AX710" t="s">
        <v>678</v>
      </c>
      <c r="AY710" s="14">
        <v>46204</v>
      </c>
      <c r="AZ710" t="s">
        <v>1144</v>
      </c>
      <c r="BA710" s="31">
        <v>46204.549247685187</v>
      </c>
      <c r="BB710" s="14">
        <v>46204</v>
      </c>
      <c r="BC710" t="s">
        <v>933</v>
      </c>
      <c r="BD710" s="31">
        <v>46204.564398148148</v>
      </c>
      <c r="BE710" s="14">
        <v>46204</v>
      </c>
      <c r="BF710" t="s">
        <v>5362</v>
      </c>
      <c r="BG710" s="31">
        <v>46204.596689814818</v>
      </c>
      <c r="BH710" s="14">
        <v>46204</v>
      </c>
      <c r="BI710" t="s">
        <v>972</v>
      </c>
      <c r="BJ710" s="31">
        <v>46204.681932870371</v>
      </c>
      <c r="BK710" s="14">
        <v>46204</v>
      </c>
      <c r="BL710" t="s">
        <v>972</v>
      </c>
      <c r="BM710" s="31">
        <v>46204.685347222221</v>
      </c>
      <c r="BZ710" s="14">
        <v>46204</v>
      </c>
      <c r="CA710" t="s">
        <v>972</v>
      </c>
      <c r="CB710" s="31">
        <v>46204.690069444441</v>
      </c>
      <c r="CC710" s="14">
        <v>46204</v>
      </c>
      <c r="CD710" t="s">
        <v>944</v>
      </c>
      <c r="CE710" s="31">
        <v>46204.694305555553</v>
      </c>
      <c r="CI710" s="14">
        <v>46204</v>
      </c>
      <c r="CJ710" t="s">
        <v>1145</v>
      </c>
      <c r="CK710" s="31">
        <v>46204.725046296298</v>
      </c>
      <c r="CP710" t="str">
        <f>VLOOKUP(A710,Sheet1!$A$2:$E$221,2,0)</f>
        <v>East Zone</v>
      </c>
    </row>
    <row r="711" spans="1:94" x14ac:dyDescent="0.35">
      <c r="A711" t="s">
        <v>6052</v>
      </c>
      <c r="B711">
        <v>702</v>
      </c>
      <c r="C711" t="s">
        <v>9332</v>
      </c>
      <c r="D711" t="s">
        <v>678</v>
      </c>
      <c r="E711" t="s">
        <v>83</v>
      </c>
      <c r="F711" t="s">
        <v>394</v>
      </c>
      <c r="G711" t="s">
        <v>352</v>
      </c>
      <c r="H711" t="s">
        <v>6074</v>
      </c>
      <c r="I711">
        <v>478954</v>
      </c>
      <c r="J711" t="s">
        <v>6064</v>
      </c>
      <c r="K711" t="s">
        <v>6065</v>
      </c>
      <c r="L711" t="s">
        <v>4622</v>
      </c>
      <c r="M711" t="s">
        <v>6075</v>
      </c>
      <c r="N711">
        <v>45000</v>
      </c>
      <c r="O711" t="s">
        <v>4630</v>
      </c>
      <c r="P711" t="s">
        <v>4631</v>
      </c>
      <c r="Q711" t="s">
        <v>3977</v>
      </c>
      <c r="R711">
        <v>2320243102</v>
      </c>
      <c r="S711" t="s">
        <v>13394</v>
      </c>
      <c r="T711"/>
      <c r="V711" s="14">
        <v>46205</v>
      </c>
      <c r="W711" t="s">
        <v>1145</v>
      </c>
      <c r="X711" s="31">
        <v>46205.434351851851</v>
      </c>
      <c r="AN711" s="14">
        <v>46205</v>
      </c>
      <c r="AO711" t="s">
        <v>1144</v>
      </c>
      <c r="AP711" s="31">
        <v>46205.480509259258</v>
      </c>
      <c r="AT711" s="31">
        <v>46205.480509259258</v>
      </c>
      <c r="AU711" s="14">
        <v>46205</v>
      </c>
      <c r="AV711" t="s">
        <v>1144</v>
      </c>
      <c r="AW711" t="s">
        <v>394</v>
      </c>
      <c r="AX711" t="s">
        <v>678</v>
      </c>
      <c r="AY711" s="14">
        <v>46205</v>
      </c>
      <c r="AZ711" t="s">
        <v>1145</v>
      </c>
      <c r="BA711" s="31">
        <v>46205.485578703701</v>
      </c>
      <c r="BB711" s="14">
        <v>46205</v>
      </c>
      <c r="BC711" t="s">
        <v>933</v>
      </c>
      <c r="BD711" s="31">
        <v>46205.493009259262</v>
      </c>
      <c r="BE711" s="14">
        <v>46205</v>
      </c>
      <c r="BF711" t="s">
        <v>4701</v>
      </c>
      <c r="BG711" s="31">
        <v>46205.496759259258</v>
      </c>
      <c r="BH711" s="14">
        <v>46205</v>
      </c>
      <c r="BI711" t="s">
        <v>937</v>
      </c>
      <c r="BJ711" s="31">
        <v>46205.536134259259</v>
      </c>
      <c r="BK711" s="14">
        <v>46205</v>
      </c>
      <c r="BL711" t="s">
        <v>937</v>
      </c>
      <c r="BM711" s="31">
        <v>46205.53702546296</v>
      </c>
      <c r="BZ711" s="14">
        <v>46205</v>
      </c>
      <c r="CA711" t="s">
        <v>937</v>
      </c>
      <c r="CB711" s="31">
        <v>46205.54446759259</v>
      </c>
      <c r="CC711" s="14">
        <v>46205</v>
      </c>
      <c r="CD711" t="s">
        <v>938</v>
      </c>
      <c r="CE711" s="31">
        <v>46205.556469907409</v>
      </c>
      <c r="CI711" s="14">
        <v>46205</v>
      </c>
      <c r="CJ711" t="s">
        <v>1145</v>
      </c>
      <c r="CK711" s="31">
        <v>46205.705787037034</v>
      </c>
      <c r="CP711" t="str">
        <f>VLOOKUP(A711,Sheet1!$A$2:$E$221,2,0)</f>
        <v>East Zone</v>
      </c>
    </row>
    <row r="712" spans="1:94" x14ac:dyDescent="0.35">
      <c r="A712" t="s">
        <v>6052</v>
      </c>
      <c r="B712">
        <v>702</v>
      </c>
      <c r="C712" t="s">
        <v>9332</v>
      </c>
      <c r="D712" t="s">
        <v>678</v>
      </c>
      <c r="E712" t="s">
        <v>83</v>
      </c>
      <c r="F712" t="s">
        <v>394</v>
      </c>
      <c r="G712" t="s">
        <v>352</v>
      </c>
      <c r="H712" t="s">
        <v>6076</v>
      </c>
      <c r="I712">
        <v>551183</v>
      </c>
      <c r="J712" t="s">
        <v>1146</v>
      </c>
      <c r="K712" t="s">
        <v>1147</v>
      </c>
      <c r="L712" t="s">
        <v>4622</v>
      </c>
      <c r="M712" t="s">
        <v>6077</v>
      </c>
      <c r="N712">
        <v>60000</v>
      </c>
      <c r="O712" t="s">
        <v>982</v>
      </c>
      <c r="P712" t="s">
        <v>983</v>
      </c>
      <c r="Q712" t="s">
        <v>6078</v>
      </c>
      <c r="R712">
        <v>9576276597</v>
      </c>
      <c r="S712" t="s">
        <v>13394</v>
      </c>
      <c r="T712"/>
      <c r="V712" s="14">
        <v>46204</v>
      </c>
      <c r="W712" t="s">
        <v>1145</v>
      </c>
      <c r="X712" s="31">
        <v>46204.448912037034</v>
      </c>
      <c r="AN712" s="14">
        <v>46204</v>
      </c>
      <c r="AO712" t="s">
        <v>1144</v>
      </c>
      <c r="AP712" s="31">
        <v>46204.471944444442</v>
      </c>
      <c r="AT712" s="31">
        <v>46204.471944444442</v>
      </c>
      <c r="AU712" s="14">
        <v>46204</v>
      </c>
      <c r="AV712" t="s">
        <v>1144</v>
      </c>
      <c r="AW712" t="s">
        <v>394</v>
      </c>
      <c r="AX712" t="s">
        <v>678</v>
      </c>
      <c r="AY712" s="14">
        <v>46204</v>
      </c>
      <c r="AZ712" t="s">
        <v>1144</v>
      </c>
      <c r="BA712" s="31">
        <v>46204.472326388888</v>
      </c>
      <c r="BB712" s="14">
        <v>46204</v>
      </c>
      <c r="BC712" t="s">
        <v>933</v>
      </c>
      <c r="BD712" s="31">
        <v>46204.475358796299</v>
      </c>
      <c r="BE712" s="14">
        <v>46204</v>
      </c>
      <c r="BF712" t="s">
        <v>4669</v>
      </c>
      <c r="BG712" s="31">
        <v>46204.483437499999</v>
      </c>
      <c r="BH712" s="14">
        <v>46204</v>
      </c>
      <c r="BI712" t="s">
        <v>972</v>
      </c>
      <c r="BJ712" s="31">
        <v>46204.637326388889</v>
      </c>
      <c r="BK712" s="14">
        <v>46204</v>
      </c>
      <c r="BL712" t="s">
        <v>972</v>
      </c>
      <c r="BM712" s="31">
        <v>46204.63921296296</v>
      </c>
      <c r="BZ712" s="14">
        <v>46204</v>
      </c>
      <c r="CA712" t="s">
        <v>972</v>
      </c>
      <c r="CB712" s="31">
        <v>46204.644178240742</v>
      </c>
      <c r="CC712" s="14">
        <v>46204</v>
      </c>
      <c r="CD712" t="s">
        <v>938</v>
      </c>
      <c r="CE712" s="31">
        <v>46204.648113425923</v>
      </c>
      <c r="CI712" s="14">
        <v>46204</v>
      </c>
      <c r="CJ712" t="s">
        <v>1145</v>
      </c>
      <c r="CK712" s="31">
        <v>46204.709201388891</v>
      </c>
      <c r="CP712" t="str">
        <f>VLOOKUP(A712,Sheet1!$A$2:$E$221,2,0)</f>
        <v>East Zone</v>
      </c>
    </row>
    <row r="713" spans="1:94" x14ac:dyDescent="0.35">
      <c r="A713" t="s">
        <v>6052</v>
      </c>
      <c r="B713">
        <v>702</v>
      </c>
      <c r="C713" t="s">
        <v>9332</v>
      </c>
      <c r="D713" t="s">
        <v>678</v>
      </c>
      <c r="E713" t="s">
        <v>83</v>
      </c>
      <c r="F713" t="s">
        <v>394</v>
      </c>
      <c r="G713" t="s">
        <v>352</v>
      </c>
      <c r="H713" t="s">
        <v>6079</v>
      </c>
      <c r="I713">
        <v>562443</v>
      </c>
      <c r="J713" t="s">
        <v>3249</v>
      </c>
      <c r="K713" t="s">
        <v>3250</v>
      </c>
      <c r="L713" t="s">
        <v>4622</v>
      </c>
      <c r="M713" t="s">
        <v>6080</v>
      </c>
      <c r="N713">
        <v>50000</v>
      </c>
      <c r="O713" t="s">
        <v>947</v>
      </c>
      <c r="P713" t="s">
        <v>948</v>
      </c>
      <c r="Q713" t="s">
        <v>1789</v>
      </c>
      <c r="R713">
        <v>4332068822</v>
      </c>
      <c r="S713" t="s">
        <v>13394</v>
      </c>
      <c r="T713"/>
      <c r="V713" s="14">
        <v>46206</v>
      </c>
      <c r="W713" t="s">
        <v>6081</v>
      </c>
      <c r="X713" s="31">
        <v>46206.453958333332</v>
      </c>
      <c r="AN713" s="14">
        <v>46206</v>
      </c>
      <c r="AO713" t="s">
        <v>1144</v>
      </c>
      <c r="AP713" s="31">
        <v>46206.478391203702</v>
      </c>
      <c r="AT713" s="31">
        <v>46206.478391203702</v>
      </c>
      <c r="AU713" s="14">
        <v>46206</v>
      </c>
      <c r="AV713" t="s">
        <v>1144</v>
      </c>
      <c r="AW713" t="s">
        <v>394</v>
      </c>
      <c r="AX713" t="s">
        <v>678</v>
      </c>
      <c r="AY713" s="14">
        <v>46206</v>
      </c>
      <c r="AZ713" t="s">
        <v>1145</v>
      </c>
      <c r="BA713" s="31">
        <v>46206.484814814816</v>
      </c>
      <c r="BB713" s="14">
        <v>46206</v>
      </c>
      <c r="BC713" t="s">
        <v>933</v>
      </c>
      <c r="BD713" s="31">
        <v>46206.499120370368</v>
      </c>
      <c r="BE713" s="14">
        <v>46206</v>
      </c>
      <c r="BF713" t="s">
        <v>4669</v>
      </c>
      <c r="BG713" s="31">
        <v>46206.519444444442</v>
      </c>
      <c r="BH713" s="14">
        <v>46206</v>
      </c>
      <c r="BI713" t="s">
        <v>943</v>
      </c>
      <c r="BJ713" s="31">
        <v>46206.59175925926</v>
      </c>
      <c r="BK713" s="14">
        <v>46206</v>
      </c>
      <c r="BL713" t="s">
        <v>943</v>
      </c>
      <c r="BM713" s="31">
        <v>46206.610381944447</v>
      </c>
      <c r="BZ713" s="14">
        <v>46206</v>
      </c>
      <c r="CA713" t="s">
        <v>943</v>
      </c>
      <c r="CB713" s="31">
        <v>46206.617847222224</v>
      </c>
      <c r="CC713" s="14">
        <v>46206</v>
      </c>
      <c r="CD713" t="s">
        <v>938</v>
      </c>
      <c r="CE713" s="31">
        <v>46206.634664351855</v>
      </c>
      <c r="CI713" s="14">
        <v>46206</v>
      </c>
      <c r="CJ713" t="s">
        <v>1145</v>
      </c>
      <c r="CK713" s="31">
        <v>46206.779548611114</v>
      </c>
      <c r="CP713" t="str">
        <f>VLOOKUP(A713,Sheet1!$A$2:$E$221,2,0)</f>
        <v>East Zone</v>
      </c>
    </row>
    <row r="714" spans="1:94" x14ac:dyDescent="0.35">
      <c r="A714" t="s">
        <v>6052</v>
      </c>
      <c r="B714">
        <v>702</v>
      </c>
      <c r="C714" t="s">
        <v>9332</v>
      </c>
      <c r="D714" t="s">
        <v>678</v>
      </c>
      <c r="E714" t="s">
        <v>83</v>
      </c>
      <c r="F714" t="s">
        <v>394</v>
      </c>
      <c r="G714" t="s">
        <v>352</v>
      </c>
      <c r="H714" t="s">
        <v>12200</v>
      </c>
      <c r="I714">
        <v>567426</v>
      </c>
      <c r="J714" t="s">
        <v>6059</v>
      </c>
      <c r="K714" t="s">
        <v>6060</v>
      </c>
      <c r="L714" t="s">
        <v>4622</v>
      </c>
      <c r="M714" t="s">
        <v>12201</v>
      </c>
      <c r="N714">
        <v>55000</v>
      </c>
      <c r="O714" t="s">
        <v>4041</v>
      </c>
      <c r="P714" t="s">
        <v>4042</v>
      </c>
      <c r="Q714" t="s">
        <v>12202</v>
      </c>
      <c r="R714">
        <v>4280015380</v>
      </c>
      <c r="S714" t="s">
        <v>13394</v>
      </c>
      <c r="T714"/>
      <c r="V714" s="14">
        <v>46210</v>
      </c>
      <c r="W714" t="s">
        <v>12193</v>
      </c>
      <c r="X714" s="31">
        <v>46210.507384259261</v>
      </c>
      <c r="AN714" s="14">
        <v>46210</v>
      </c>
      <c r="AO714" t="s">
        <v>6085</v>
      </c>
      <c r="AP714" s="31">
        <v>46210.550393518519</v>
      </c>
      <c r="AT714" s="31">
        <v>46210.550393518519</v>
      </c>
      <c r="AU714" s="14">
        <v>46210</v>
      </c>
      <c r="AV714" t="s">
        <v>6085</v>
      </c>
      <c r="AW714" t="s">
        <v>6086</v>
      </c>
      <c r="AX714" t="s">
        <v>677</v>
      </c>
      <c r="AY714" s="14">
        <v>46210</v>
      </c>
      <c r="AZ714" t="s">
        <v>6085</v>
      </c>
      <c r="BA714" s="31">
        <v>46210.550879629627</v>
      </c>
      <c r="BB714" s="14">
        <v>46210</v>
      </c>
      <c r="BC714" t="s">
        <v>933</v>
      </c>
      <c r="BD714" s="31">
        <v>46210.568749999999</v>
      </c>
      <c r="BE714" s="14">
        <v>46210</v>
      </c>
      <c r="BF714" t="s">
        <v>4643</v>
      </c>
      <c r="BG714" s="31">
        <v>46210.594409722224</v>
      </c>
      <c r="BH714" s="14">
        <v>46210</v>
      </c>
      <c r="BI714" t="s">
        <v>972</v>
      </c>
      <c r="BJ714" s="31">
        <v>46210.628912037035</v>
      </c>
      <c r="BK714" s="14">
        <v>46210</v>
      </c>
      <c r="BL714" t="s">
        <v>972</v>
      </c>
      <c r="BM714" s="31">
        <v>46210.630231481482</v>
      </c>
      <c r="BZ714" s="14">
        <v>46210</v>
      </c>
      <c r="CA714" t="s">
        <v>972</v>
      </c>
      <c r="CB714" s="31">
        <v>46210.636481481481</v>
      </c>
      <c r="CC714" s="14">
        <v>46210</v>
      </c>
      <c r="CD714" t="s">
        <v>944</v>
      </c>
      <c r="CE714" s="31">
        <v>46210.668136574073</v>
      </c>
      <c r="CI714" s="14">
        <v>46210</v>
      </c>
      <c r="CJ714" t="s">
        <v>6085</v>
      </c>
      <c r="CK714" s="31">
        <v>46210.722268518519</v>
      </c>
      <c r="CP714" t="str">
        <f>VLOOKUP(A714,Sheet1!$A$2:$E$221,2,0)</f>
        <v>East Zone</v>
      </c>
    </row>
    <row r="715" spans="1:94" x14ac:dyDescent="0.35">
      <c r="A715" t="s">
        <v>6052</v>
      </c>
      <c r="B715">
        <v>702</v>
      </c>
      <c r="C715" t="s">
        <v>9332</v>
      </c>
      <c r="D715" t="s">
        <v>678</v>
      </c>
      <c r="E715" t="s">
        <v>83</v>
      </c>
      <c r="F715" t="s">
        <v>394</v>
      </c>
      <c r="G715" t="s">
        <v>352</v>
      </c>
      <c r="H715" t="s">
        <v>12203</v>
      </c>
      <c r="I715">
        <v>641450</v>
      </c>
      <c r="J715" t="s">
        <v>6059</v>
      </c>
      <c r="K715" t="s">
        <v>6060</v>
      </c>
      <c r="L715" t="s">
        <v>4622</v>
      </c>
      <c r="M715" t="s">
        <v>12204</v>
      </c>
      <c r="N715">
        <v>90000</v>
      </c>
      <c r="O715" t="s">
        <v>931</v>
      </c>
      <c r="P715" t="s">
        <v>932</v>
      </c>
      <c r="Q715" t="s">
        <v>1813</v>
      </c>
      <c r="R715">
        <v>9755541270</v>
      </c>
      <c r="S715" t="s">
        <v>13394</v>
      </c>
      <c r="T715"/>
      <c r="V715" s="14">
        <v>46209</v>
      </c>
      <c r="W715" t="s">
        <v>6085</v>
      </c>
      <c r="X715" s="31">
        <v>46209.707928240743</v>
      </c>
      <c r="AN715" s="14">
        <v>46210</v>
      </c>
      <c r="AO715" t="s">
        <v>1144</v>
      </c>
      <c r="AP715" s="31">
        <v>46210.402951388889</v>
      </c>
      <c r="AT715" s="31">
        <v>46210.402951388889</v>
      </c>
      <c r="AU715" s="14">
        <v>46210</v>
      </c>
      <c r="AV715" t="s">
        <v>1144</v>
      </c>
      <c r="AW715" t="s">
        <v>394</v>
      </c>
      <c r="AX715" t="s">
        <v>678</v>
      </c>
      <c r="AY715" s="14">
        <v>46210</v>
      </c>
      <c r="AZ715" t="s">
        <v>6085</v>
      </c>
      <c r="BA715" s="31">
        <v>46210.41510416667</v>
      </c>
      <c r="BB715" s="14">
        <v>46210</v>
      </c>
      <c r="BC715" t="s">
        <v>933</v>
      </c>
      <c r="BD715" s="31">
        <v>46210.434548611112</v>
      </c>
      <c r="BE715" s="14">
        <v>46210</v>
      </c>
      <c r="BF715" t="s">
        <v>4684</v>
      </c>
      <c r="BG715" s="31">
        <v>46210.472916666666</v>
      </c>
      <c r="BH715" s="14">
        <v>46210</v>
      </c>
      <c r="BI715" t="s">
        <v>937</v>
      </c>
      <c r="BJ715" s="31">
        <v>46210.510347222225</v>
      </c>
      <c r="BK715" s="14">
        <v>46210</v>
      </c>
      <c r="BL715" t="s">
        <v>937</v>
      </c>
      <c r="BM715" s="31">
        <v>46210.582060185188</v>
      </c>
      <c r="BN715" s="14">
        <v>46210</v>
      </c>
      <c r="BO715" t="s">
        <v>937</v>
      </c>
      <c r="BP715" s="31">
        <v>46210.512037037035</v>
      </c>
      <c r="BZ715" s="14">
        <v>46210</v>
      </c>
      <c r="CA715" t="s">
        <v>937</v>
      </c>
      <c r="CB715" s="31">
        <v>46210.593078703707</v>
      </c>
      <c r="CC715" s="14">
        <v>46210</v>
      </c>
      <c r="CD715" t="s">
        <v>944</v>
      </c>
      <c r="CE715" s="31">
        <v>46210.602939814817</v>
      </c>
      <c r="CI715" s="14">
        <v>46210</v>
      </c>
      <c r="CJ715" t="s">
        <v>6085</v>
      </c>
      <c r="CK715" s="31">
        <v>46210.623888888891</v>
      </c>
      <c r="CP715" t="str">
        <f>VLOOKUP(A715,Sheet1!$A$2:$E$221,2,0)</f>
        <v>East Zone</v>
      </c>
    </row>
    <row r="716" spans="1:94" x14ac:dyDescent="0.35">
      <c r="A716" t="s">
        <v>6052</v>
      </c>
      <c r="B716">
        <v>702</v>
      </c>
      <c r="C716" t="s">
        <v>9332</v>
      </c>
      <c r="D716" t="s">
        <v>678</v>
      </c>
      <c r="E716" t="s">
        <v>83</v>
      </c>
      <c r="F716" t="s">
        <v>394</v>
      </c>
      <c r="G716" t="s">
        <v>352</v>
      </c>
      <c r="H716" t="s">
        <v>6082</v>
      </c>
      <c r="I716">
        <v>775037</v>
      </c>
      <c r="J716" t="s">
        <v>6054</v>
      </c>
      <c r="K716" t="s">
        <v>6055</v>
      </c>
      <c r="L716" t="s">
        <v>4622</v>
      </c>
      <c r="M716" t="s">
        <v>6083</v>
      </c>
      <c r="N716">
        <v>45000</v>
      </c>
      <c r="O716" t="s">
        <v>4630</v>
      </c>
      <c r="P716" t="s">
        <v>4631</v>
      </c>
      <c r="Q716" t="s">
        <v>6084</v>
      </c>
      <c r="R716">
        <v>2714323611</v>
      </c>
      <c r="S716" t="s">
        <v>13394</v>
      </c>
      <c r="T716"/>
      <c r="V716" s="14">
        <v>46204</v>
      </c>
      <c r="W716" t="s">
        <v>1145</v>
      </c>
      <c r="X716" s="31">
        <v>46204.460497685184</v>
      </c>
      <c r="AN716" s="14">
        <v>46204</v>
      </c>
      <c r="AO716" t="s">
        <v>6085</v>
      </c>
      <c r="AP716" s="31">
        <v>46204.52547453704</v>
      </c>
      <c r="AT716" s="31">
        <v>46204.52547453704</v>
      </c>
      <c r="AU716" s="14">
        <v>46204</v>
      </c>
      <c r="AV716" t="s">
        <v>6085</v>
      </c>
      <c r="AW716" t="s">
        <v>6086</v>
      </c>
      <c r="AX716" t="s">
        <v>677</v>
      </c>
      <c r="AY716" s="14">
        <v>46204</v>
      </c>
      <c r="AZ716" t="s">
        <v>6085</v>
      </c>
      <c r="BA716" s="31">
        <v>46204.526307870372</v>
      </c>
      <c r="BB716" s="14">
        <v>46204</v>
      </c>
      <c r="BC716" t="s">
        <v>933</v>
      </c>
      <c r="BD716" s="31">
        <v>46204.539212962962</v>
      </c>
      <c r="BE716" s="14">
        <v>46204</v>
      </c>
      <c r="BF716" t="s">
        <v>4965</v>
      </c>
      <c r="BG716" s="31">
        <v>46204.586828703701</v>
      </c>
      <c r="BH716" s="14">
        <v>46204</v>
      </c>
      <c r="BI716" t="s">
        <v>937</v>
      </c>
      <c r="BJ716" s="31">
        <v>46204.631793981483</v>
      </c>
      <c r="BK716" s="14">
        <v>46204</v>
      </c>
      <c r="BL716" t="s">
        <v>937</v>
      </c>
      <c r="BM716" s="31">
        <v>46204.632997685185</v>
      </c>
      <c r="BZ716" s="14">
        <v>46204</v>
      </c>
      <c r="CA716" t="s">
        <v>937</v>
      </c>
      <c r="CB716" s="31">
        <v>46204.644004629627</v>
      </c>
      <c r="CC716" s="14">
        <v>46204</v>
      </c>
      <c r="CD716" t="s">
        <v>938</v>
      </c>
      <c r="CE716" s="31">
        <v>46204.648020833331</v>
      </c>
      <c r="CI716" s="14">
        <v>46204</v>
      </c>
      <c r="CJ716" t="s">
        <v>1145</v>
      </c>
      <c r="CK716" s="31">
        <v>46204.739861111113</v>
      </c>
      <c r="CP716" t="str">
        <f>VLOOKUP(A716,Sheet1!$A$2:$E$221,2,0)</f>
        <v>East Zone</v>
      </c>
    </row>
    <row r="717" spans="1:94" x14ac:dyDescent="0.35">
      <c r="A717" t="s">
        <v>6087</v>
      </c>
      <c r="B717">
        <v>764</v>
      </c>
      <c r="C717" t="s">
        <v>9332</v>
      </c>
      <c r="D717" t="s">
        <v>678</v>
      </c>
      <c r="E717" t="s">
        <v>396</v>
      </c>
      <c r="F717" t="s">
        <v>397</v>
      </c>
      <c r="G717" t="s">
        <v>135</v>
      </c>
      <c r="H717" t="s">
        <v>4056</v>
      </c>
      <c r="I717">
        <v>378197</v>
      </c>
      <c r="J717" t="s">
        <v>4057</v>
      </c>
      <c r="K717" t="s">
        <v>4058</v>
      </c>
      <c r="L717" t="s">
        <v>4622</v>
      </c>
      <c r="M717" t="s">
        <v>6088</v>
      </c>
      <c r="N717">
        <v>77000</v>
      </c>
      <c r="O717" t="s">
        <v>1124</v>
      </c>
      <c r="P717" t="s">
        <v>1125</v>
      </c>
      <c r="Q717" t="s">
        <v>936</v>
      </c>
      <c r="R717">
        <v>7877311901</v>
      </c>
      <c r="S717" t="s">
        <v>13394</v>
      </c>
      <c r="T717"/>
      <c r="V717" s="14">
        <v>46205</v>
      </c>
      <c r="W717" t="s">
        <v>6089</v>
      </c>
      <c r="X717" s="31">
        <v>46205.442395833335</v>
      </c>
      <c r="AN717" s="14">
        <v>46205</v>
      </c>
      <c r="AO717" t="s">
        <v>6090</v>
      </c>
      <c r="AP717" s="31">
        <v>46205.482581018521</v>
      </c>
      <c r="AT717" s="31">
        <v>46205.482581018521</v>
      </c>
      <c r="AU717" s="14">
        <v>46205</v>
      </c>
      <c r="AV717" t="s">
        <v>6090</v>
      </c>
      <c r="AW717" t="s">
        <v>6091</v>
      </c>
      <c r="AX717" t="s">
        <v>677</v>
      </c>
      <c r="AY717" s="14">
        <v>46205</v>
      </c>
      <c r="AZ717" t="s">
        <v>6089</v>
      </c>
      <c r="BA717" s="31">
        <v>46205.485590277778</v>
      </c>
      <c r="BB717" s="14">
        <v>46205</v>
      </c>
      <c r="BC717" t="s">
        <v>933</v>
      </c>
      <c r="BD717" s="31">
        <v>46205.493020833332</v>
      </c>
      <c r="BE717" s="14">
        <v>46205</v>
      </c>
      <c r="BF717" t="s">
        <v>4633</v>
      </c>
      <c r="BG717" s="31">
        <v>46205.503958333335</v>
      </c>
      <c r="BH717" s="14">
        <v>46205</v>
      </c>
      <c r="BI717" t="s">
        <v>955</v>
      </c>
      <c r="BJ717" s="31">
        <v>46205.523298611108</v>
      </c>
      <c r="BK717" s="14">
        <v>46205</v>
      </c>
      <c r="BL717" t="s">
        <v>1028</v>
      </c>
      <c r="BM717" s="31">
        <v>46205.744386574072</v>
      </c>
      <c r="BN717" s="14">
        <v>46205</v>
      </c>
      <c r="BO717" t="s">
        <v>955</v>
      </c>
      <c r="BP717" s="31">
        <v>46205.524398148147</v>
      </c>
      <c r="BZ717" s="14">
        <v>46205</v>
      </c>
      <c r="CA717" t="s">
        <v>1028</v>
      </c>
      <c r="CB717" s="31">
        <v>46205.756307870368</v>
      </c>
      <c r="CC717" s="14">
        <v>46205</v>
      </c>
      <c r="CD717" t="s">
        <v>957</v>
      </c>
      <c r="CE717" s="31">
        <v>46205.761574074073</v>
      </c>
      <c r="CI717" s="14">
        <v>46206</v>
      </c>
      <c r="CJ717" t="s">
        <v>6089</v>
      </c>
      <c r="CK717" s="31">
        <v>46206.802557870367</v>
      </c>
      <c r="CP717" t="str">
        <f>VLOOKUP(A717,Sheet1!$A$2:$E$221,2,0)</f>
        <v>East Zone</v>
      </c>
    </row>
    <row r="718" spans="1:94" x14ac:dyDescent="0.35">
      <c r="A718" t="s">
        <v>6087</v>
      </c>
      <c r="B718">
        <v>764</v>
      </c>
      <c r="C718" t="s">
        <v>9332</v>
      </c>
      <c r="D718" t="s">
        <v>678</v>
      </c>
      <c r="E718" t="s">
        <v>396</v>
      </c>
      <c r="F718" t="s">
        <v>397</v>
      </c>
      <c r="G718" t="s">
        <v>135</v>
      </c>
      <c r="H718" t="s">
        <v>6092</v>
      </c>
      <c r="I718">
        <v>387265</v>
      </c>
      <c r="J718" t="s">
        <v>6093</v>
      </c>
      <c r="K718" t="s">
        <v>6094</v>
      </c>
      <c r="L718" t="s">
        <v>4622</v>
      </c>
      <c r="M718" t="s">
        <v>6095</v>
      </c>
      <c r="N718">
        <v>50000</v>
      </c>
      <c r="O718" t="s">
        <v>1034</v>
      </c>
      <c r="P718" t="s">
        <v>1035</v>
      </c>
      <c r="Q718" t="s">
        <v>6096</v>
      </c>
      <c r="R718">
        <v>8328454148</v>
      </c>
      <c r="S718" t="s">
        <v>13394</v>
      </c>
      <c r="T718"/>
      <c r="V718" s="14">
        <v>46206</v>
      </c>
      <c r="W718" t="s">
        <v>6097</v>
      </c>
      <c r="X718" s="31">
        <v>46206.424814814818</v>
      </c>
      <c r="AN718" s="14">
        <v>46206</v>
      </c>
      <c r="AO718" t="s">
        <v>6098</v>
      </c>
      <c r="AP718" s="31">
        <v>46206.467499999999</v>
      </c>
      <c r="AT718" s="31">
        <v>46206.467499999999</v>
      </c>
      <c r="AU718" s="14">
        <v>46206</v>
      </c>
      <c r="AV718" t="s">
        <v>6098</v>
      </c>
      <c r="AW718" t="s">
        <v>397</v>
      </c>
      <c r="AX718" t="s">
        <v>678</v>
      </c>
      <c r="AY718" s="14">
        <v>46206</v>
      </c>
      <c r="AZ718" t="s">
        <v>6090</v>
      </c>
      <c r="BA718" s="31">
        <v>46206.471898148149</v>
      </c>
      <c r="BB718" s="14">
        <v>46206</v>
      </c>
      <c r="BC718" t="s">
        <v>933</v>
      </c>
      <c r="BD718" s="31">
        <v>46206.477870370371</v>
      </c>
      <c r="BE718" s="14">
        <v>46206</v>
      </c>
      <c r="BF718" t="s">
        <v>4965</v>
      </c>
      <c r="BG718" s="31">
        <v>46206.486307870371</v>
      </c>
      <c r="BH718" s="14">
        <v>46206</v>
      </c>
      <c r="BI718" t="s">
        <v>943</v>
      </c>
      <c r="BJ718" s="31">
        <v>46206.496898148151</v>
      </c>
      <c r="BK718" s="14">
        <v>46206</v>
      </c>
      <c r="BL718" t="s">
        <v>943</v>
      </c>
      <c r="BM718" s="31">
        <v>46206.499918981484</v>
      </c>
      <c r="BZ718" s="14">
        <v>46206</v>
      </c>
      <c r="CA718" t="s">
        <v>943</v>
      </c>
      <c r="CB718" s="31">
        <v>46206.505300925928</v>
      </c>
      <c r="CC718" s="14">
        <v>46206</v>
      </c>
      <c r="CD718" t="s">
        <v>944</v>
      </c>
      <c r="CE718" s="31">
        <v>46206.51390046296</v>
      </c>
      <c r="CI718" s="14">
        <v>46206</v>
      </c>
      <c r="CJ718" t="s">
        <v>6089</v>
      </c>
      <c r="CK718" s="31">
        <v>46206.81753472222</v>
      </c>
      <c r="CP718" t="str">
        <f>VLOOKUP(A718,Sheet1!$A$2:$E$221,2,0)</f>
        <v>East Zone</v>
      </c>
    </row>
    <row r="719" spans="1:94" x14ac:dyDescent="0.35">
      <c r="A719" t="s">
        <v>6087</v>
      </c>
      <c r="B719">
        <v>764</v>
      </c>
      <c r="C719" t="s">
        <v>9332</v>
      </c>
      <c r="D719" t="s">
        <v>678</v>
      </c>
      <c r="E719" t="s">
        <v>396</v>
      </c>
      <c r="F719" t="s">
        <v>397</v>
      </c>
      <c r="G719" t="s">
        <v>135</v>
      </c>
      <c r="H719" t="s">
        <v>6099</v>
      </c>
      <c r="I719">
        <v>394626</v>
      </c>
      <c r="J719" t="s">
        <v>3719</v>
      </c>
      <c r="K719" t="s">
        <v>6100</v>
      </c>
      <c r="L719" t="s">
        <v>4622</v>
      </c>
      <c r="M719" t="s">
        <v>6101</v>
      </c>
      <c r="N719">
        <v>45000</v>
      </c>
      <c r="O719" t="s">
        <v>1036</v>
      </c>
      <c r="P719" t="s">
        <v>1037</v>
      </c>
      <c r="Q719" t="s">
        <v>6102</v>
      </c>
      <c r="R719">
        <v>3426689177</v>
      </c>
      <c r="S719" t="s">
        <v>13394</v>
      </c>
      <c r="T719"/>
      <c r="V719" s="14">
        <v>46205</v>
      </c>
      <c r="W719" t="s">
        <v>6103</v>
      </c>
      <c r="X719" s="31">
        <v>46205.503333333334</v>
      </c>
      <c r="AN719" s="14">
        <v>46206</v>
      </c>
      <c r="AO719" t="s">
        <v>6098</v>
      </c>
      <c r="AP719" s="31">
        <v>46206.498518518521</v>
      </c>
      <c r="AT719" s="31">
        <v>46206.498518518521</v>
      </c>
      <c r="AU719" s="14">
        <v>46206</v>
      </c>
      <c r="AV719" t="s">
        <v>6098</v>
      </c>
      <c r="AW719" t="s">
        <v>397</v>
      </c>
      <c r="AX719" t="s">
        <v>678</v>
      </c>
      <c r="AY719" s="14">
        <v>46206</v>
      </c>
      <c r="AZ719" t="s">
        <v>6090</v>
      </c>
      <c r="BA719" s="31">
        <v>46206.510162037041</v>
      </c>
      <c r="BB719" s="14">
        <v>46206</v>
      </c>
      <c r="BC719" t="s">
        <v>933</v>
      </c>
      <c r="BD719" s="31">
        <v>46206.521909722222</v>
      </c>
      <c r="BE719" s="14">
        <v>46206</v>
      </c>
      <c r="BF719" t="s">
        <v>5233</v>
      </c>
      <c r="BG719" s="31">
        <v>46206.538715277777</v>
      </c>
      <c r="BH719" s="14">
        <v>46206</v>
      </c>
      <c r="BI719" t="s">
        <v>1028</v>
      </c>
      <c r="BJ719" s="31">
        <v>46206.602812500001</v>
      </c>
      <c r="BK719" s="14">
        <v>46206</v>
      </c>
      <c r="BL719" t="s">
        <v>1028</v>
      </c>
      <c r="BM719" s="31">
        <v>46206.606562499997</v>
      </c>
      <c r="BZ719" s="14">
        <v>46206</v>
      </c>
      <c r="CA719" t="s">
        <v>1028</v>
      </c>
      <c r="CB719" s="31">
        <v>46206.620254629626</v>
      </c>
      <c r="CC719" s="14">
        <v>46206</v>
      </c>
      <c r="CD719" t="s">
        <v>944</v>
      </c>
      <c r="CE719" s="31">
        <v>46206.635555555556</v>
      </c>
      <c r="CI719" s="14">
        <v>46206</v>
      </c>
      <c r="CJ719" t="s">
        <v>6089</v>
      </c>
      <c r="CK719" s="31">
        <v>46206.790289351855</v>
      </c>
      <c r="CP719" t="str">
        <f>VLOOKUP(A719,Sheet1!$A$2:$E$221,2,0)</f>
        <v>East Zone</v>
      </c>
    </row>
    <row r="720" spans="1:94" x14ac:dyDescent="0.35">
      <c r="A720" t="s">
        <v>6087</v>
      </c>
      <c r="B720">
        <v>764</v>
      </c>
      <c r="C720" t="s">
        <v>9332</v>
      </c>
      <c r="D720" t="s">
        <v>678</v>
      </c>
      <c r="E720" t="s">
        <v>396</v>
      </c>
      <c r="F720" t="s">
        <v>397</v>
      </c>
      <c r="G720" t="s">
        <v>135</v>
      </c>
      <c r="H720" t="s">
        <v>11427</v>
      </c>
      <c r="I720">
        <v>399704</v>
      </c>
      <c r="J720" t="s">
        <v>4387</v>
      </c>
      <c r="K720" t="s">
        <v>4388</v>
      </c>
      <c r="L720" t="s">
        <v>4622</v>
      </c>
      <c r="M720" t="s">
        <v>12205</v>
      </c>
      <c r="N720">
        <v>65000</v>
      </c>
      <c r="O720" t="s">
        <v>1358</v>
      </c>
      <c r="P720" t="s">
        <v>1359</v>
      </c>
      <c r="Q720" t="s">
        <v>11429</v>
      </c>
      <c r="R720">
        <v>9283471029</v>
      </c>
      <c r="S720" t="s">
        <v>13394</v>
      </c>
      <c r="T720"/>
      <c r="V720" s="14">
        <v>46210</v>
      </c>
      <c r="W720" t="s">
        <v>6117</v>
      </c>
      <c r="X720" s="31">
        <v>46210.45521990741</v>
      </c>
      <c r="AN720" s="14">
        <v>46210</v>
      </c>
      <c r="AO720" t="s">
        <v>6098</v>
      </c>
      <c r="AP720" s="31">
        <v>46210.655381944445</v>
      </c>
      <c r="AT720" s="31">
        <v>46210.655381944445</v>
      </c>
      <c r="AU720" s="14">
        <v>46210</v>
      </c>
      <c r="AV720" t="s">
        <v>6098</v>
      </c>
      <c r="AW720" t="s">
        <v>397</v>
      </c>
      <c r="AX720" t="s">
        <v>678</v>
      </c>
      <c r="AY720" s="14">
        <v>46210</v>
      </c>
      <c r="AZ720" t="s">
        <v>6117</v>
      </c>
      <c r="BA720" s="31">
        <v>46210.66133101852</v>
      </c>
      <c r="BB720" s="14">
        <v>46210</v>
      </c>
      <c r="BC720" t="s">
        <v>933</v>
      </c>
      <c r="BD720" s="31">
        <v>46210.669965277775</v>
      </c>
      <c r="BE720" s="14">
        <v>46210</v>
      </c>
      <c r="BF720" t="s">
        <v>4808</v>
      </c>
      <c r="BG720" s="31">
        <v>46210.675775462965</v>
      </c>
      <c r="BH720" s="14">
        <v>46210</v>
      </c>
      <c r="BI720" t="s">
        <v>1028</v>
      </c>
      <c r="BJ720" s="31">
        <v>46210.743379629632</v>
      </c>
      <c r="BN720" s="14">
        <v>46210</v>
      </c>
      <c r="BO720" t="s">
        <v>1028</v>
      </c>
      <c r="BP720" s="31">
        <v>46210.744675925926</v>
      </c>
      <c r="CP720" t="str">
        <f>VLOOKUP(A720,Sheet1!$A$2:$E$221,2,0)</f>
        <v>East Zone</v>
      </c>
    </row>
    <row r="721" spans="1:94" x14ac:dyDescent="0.35">
      <c r="A721" t="s">
        <v>6087</v>
      </c>
      <c r="B721">
        <v>764</v>
      </c>
      <c r="C721" t="s">
        <v>9332</v>
      </c>
      <c r="D721" t="s">
        <v>678</v>
      </c>
      <c r="E721" t="s">
        <v>396</v>
      </c>
      <c r="F721" t="s">
        <v>397</v>
      </c>
      <c r="G721" t="s">
        <v>135</v>
      </c>
      <c r="H721" t="s">
        <v>6104</v>
      </c>
      <c r="I721">
        <v>416941</v>
      </c>
      <c r="J721" t="s">
        <v>6105</v>
      </c>
      <c r="K721" t="s">
        <v>6106</v>
      </c>
      <c r="L721" t="s">
        <v>4622</v>
      </c>
      <c r="M721" t="s">
        <v>6107</v>
      </c>
      <c r="N721">
        <v>45000</v>
      </c>
      <c r="O721" t="s">
        <v>1036</v>
      </c>
      <c r="P721" t="s">
        <v>1037</v>
      </c>
      <c r="Q721" t="s">
        <v>6108</v>
      </c>
      <c r="R721">
        <v>8558395517</v>
      </c>
      <c r="S721" t="s">
        <v>13394</v>
      </c>
      <c r="T721"/>
      <c r="V721" s="14">
        <v>46206</v>
      </c>
      <c r="W721" t="s">
        <v>6109</v>
      </c>
      <c r="X721" s="31">
        <v>46206.645694444444</v>
      </c>
      <c r="AN721" s="14">
        <v>46206</v>
      </c>
      <c r="AO721" t="s">
        <v>6098</v>
      </c>
      <c r="AP721" s="31">
        <v>46206.684791666667</v>
      </c>
      <c r="AT721" s="31">
        <v>46206.684791666667</v>
      </c>
      <c r="AU721" s="14">
        <v>46206</v>
      </c>
      <c r="AV721" t="s">
        <v>6098</v>
      </c>
      <c r="AW721" t="s">
        <v>397</v>
      </c>
      <c r="AX721" t="s">
        <v>678</v>
      </c>
      <c r="AY721" s="14">
        <v>46206</v>
      </c>
      <c r="AZ721" t="s">
        <v>6110</v>
      </c>
      <c r="BA721" s="31">
        <v>46206.722627314812</v>
      </c>
      <c r="BB721" s="14">
        <v>46206</v>
      </c>
      <c r="BC721" t="s">
        <v>933</v>
      </c>
      <c r="BD721" s="31">
        <v>46206.732418981483</v>
      </c>
      <c r="BE721" s="14">
        <v>46206</v>
      </c>
      <c r="BF721" t="s">
        <v>4886</v>
      </c>
      <c r="BG721" s="31">
        <v>46206.746099537035</v>
      </c>
      <c r="BH721" s="14">
        <v>46206</v>
      </c>
      <c r="BI721" t="s">
        <v>1028</v>
      </c>
      <c r="BJ721" s="31">
        <v>46206.769282407404</v>
      </c>
      <c r="BK721" s="14">
        <v>46206</v>
      </c>
      <c r="BL721" t="s">
        <v>1028</v>
      </c>
      <c r="BM721" s="31">
        <v>46206.770069444443</v>
      </c>
      <c r="BZ721" s="14">
        <v>46206</v>
      </c>
      <c r="CA721" t="s">
        <v>1028</v>
      </c>
      <c r="CB721" s="31">
        <v>46206.774247685185</v>
      </c>
      <c r="CC721" s="14">
        <v>46206</v>
      </c>
      <c r="CD721" t="s">
        <v>938</v>
      </c>
      <c r="CE721" s="31">
        <v>46206.780173611114</v>
      </c>
      <c r="CI721" s="14">
        <v>46209</v>
      </c>
      <c r="CJ721" t="s">
        <v>6089</v>
      </c>
      <c r="CK721" s="31">
        <v>46209.75576388889</v>
      </c>
      <c r="CP721" t="str">
        <f>VLOOKUP(A721,Sheet1!$A$2:$E$221,2,0)</f>
        <v>East Zone</v>
      </c>
    </row>
    <row r="722" spans="1:94" x14ac:dyDescent="0.35">
      <c r="A722" t="s">
        <v>6087</v>
      </c>
      <c r="B722">
        <v>764</v>
      </c>
      <c r="C722" t="s">
        <v>9332</v>
      </c>
      <c r="D722" t="s">
        <v>678</v>
      </c>
      <c r="E722" t="s">
        <v>396</v>
      </c>
      <c r="F722" t="s">
        <v>397</v>
      </c>
      <c r="G722" t="s">
        <v>135</v>
      </c>
      <c r="H722" t="s">
        <v>6111</v>
      </c>
      <c r="I722">
        <v>430331</v>
      </c>
      <c r="J722" t="s">
        <v>6112</v>
      </c>
      <c r="K722" t="s">
        <v>6113</v>
      </c>
      <c r="L722" t="s">
        <v>4622</v>
      </c>
      <c r="M722" t="s">
        <v>6114</v>
      </c>
      <c r="N722">
        <v>90000</v>
      </c>
      <c r="O722" t="s">
        <v>1032</v>
      </c>
      <c r="P722" t="s">
        <v>1033</v>
      </c>
      <c r="Q722" t="s">
        <v>2761</v>
      </c>
      <c r="R722">
        <v>9006019787</v>
      </c>
      <c r="S722" t="s">
        <v>13394</v>
      </c>
      <c r="T722"/>
      <c r="V722" s="14">
        <v>46206</v>
      </c>
      <c r="W722" t="s">
        <v>6115</v>
      </c>
      <c r="X722" s="31">
        <v>46206.652962962966</v>
      </c>
      <c r="AN722" s="14">
        <v>46206</v>
      </c>
      <c r="AO722" t="s">
        <v>6098</v>
      </c>
      <c r="AP722" s="31">
        <v>46206.701180555552</v>
      </c>
      <c r="AT722" s="31">
        <v>46206.701180555552</v>
      </c>
      <c r="AU722" s="14">
        <v>46206</v>
      </c>
      <c r="AV722" t="s">
        <v>6098</v>
      </c>
      <c r="AW722" t="s">
        <v>397</v>
      </c>
      <c r="AX722" t="s">
        <v>678</v>
      </c>
      <c r="AY722" s="14">
        <v>46206</v>
      </c>
      <c r="AZ722" t="s">
        <v>6115</v>
      </c>
      <c r="BA722" s="31">
        <v>46206.726041666669</v>
      </c>
      <c r="BB722" s="14">
        <v>46206</v>
      </c>
      <c r="BC722" t="s">
        <v>933</v>
      </c>
      <c r="BD722" s="31">
        <v>46206.732418981483</v>
      </c>
      <c r="BE722" s="14">
        <v>46206</v>
      </c>
      <c r="BF722" t="s">
        <v>4886</v>
      </c>
      <c r="BG722" s="31">
        <v>46206.74287037037</v>
      </c>
      <c r="BH722" s="14">
        <v>46206</v>
      </c>
      <c r="BI722" t="s">
        <v>1028</v>
      </c>
      <c r="BJ722" s="31">
        <v>46206.768009259256</v>
      </c>
      <c r="BK722" s="14">
        <v>46206</v>
      </c>
      <c r="BL722" t="s">
        <v>1028</v>
      </c>
      <c r="BM722" s="31">
        <v>46206.769074074073</v>
      </c>
      <c r="BZ722" s="14">
        <v>46206</v>
      </c>
      <c r="CA722" t="s">
        <v>1028</v>
      </c>
      <c r="CB722" s="31">
        <v>46206.774224537039</v>
      </c>
      <c r="CC722" s="14">
        <v>46206</v>
      </c>
      <c r="CD722" t="s">
        <v>938</v>
      </c>
      <c r="CE722" s="31">
        <v>46206.780069444445</v>
      </c>
      <c r="CI722" s="14">
        <v>46209</v>
      </c>
      <c r="CJ722" t="s">
        <v>6089</v>
      </c>
      <c r="CK722" s="31">
        <v>46209.769791666666</v>
      </c>
      <c r="CP722" t="str">
        <f>VLOOKUP(A722,Sheet1!$A$2:$E$221,2,0)</f>
        <v>East Zone</v>
      </c>
    </row>
    <row r="723" spans="1:94" x14ac:dyDescent="0.35">
      <c r="A723" t="s">
        <v>6087</v>
      </c>
      <c r="B723">
        <v>764</v>
      </c>
      <c r="C723" t="s">
        <v>9332</v>
      </c>
      <c r="D723" t="s">
        <v>678</v>
      </c>
      <c r="E723" t="s">
        <v>396</v>
      </c>
      <c r="F723" t="s">
        <v>397</v>
      </c>
      <c r="G723" t="s">
        <v>135</v>
      </c>
      <c r="H723" t="s">
        <v>4385</v>
      </c>
      <c r="I723">
        <v>546044</v>
      </c>
      <c r="J723" t="s">
        <v>4387</v>
      </c>
      <c r="K723" t="s">
        <v>4388</v>
      </c>
      <c r="L723" t="s">
        <v>4622</v>
      </c>
      <c r="M723" t="s">
        <v>6116</v>
      </c>
      <c r="N723">
        <v>60000</v>
      </c>
      <c r="O723" t="s">
        <v>1038</v>
      </c>
      <c r="P723" t="s">
        <v>1039</v>
      </c>
      <c r="Q723" t="s">
        <v>4386</v>
      </c>
      <c r="R723">
        <v>4424435094</v>
      </c>
      <c r="S723" t="s">
        <v>13394</v>
      </c>
      <c r="T723"/>
      <c r="V723" s="14">
        <v>46205</v>
      </c>
      <c r="W723" t="s">
        <v>6117</v>
      </c>
      <c r="X723" s="31">
        <v>46205.693692129629</v>
      </c>
      <c r="AN723" s="14">
        <v>46206</v>
      </c>
      <c r="AO723" t="s">
        <v>6090</v>
      </c>
      <c r="AP723" s="31">
        <v>46206.380995370368</v>
      </c>
      <c r="AT723" s="31">
        <v>46206.380995370368</v>
      </c>
      <c r="AU723" s="14">
        <v>46206</v>
      </c>
      <c r="AV723" t="s">
        <v>6090</v>
      </c>
      <c r="AW723" t="s">
        <v>6091</v>
      </c>
      <c r="AX723" t="s">
        <v>677</v>
      </c>
      <c r="AY723" s="14">
        <v>46206</v>
      </c>
      <c r="AZ723" t="s">
        <v>6090</v>
      </c>
      <c r="BA723" s="31">
        <v>46206.385844907411</v>
      </c>
      <c r="BB723" s="14">
        <v>46206</v>
      </c>
      <c r="BC723" t="s">
        <v>933</v>
      </c>
      <c r="BD723" s="31">
        <v>46206.399247685185</v>
      </c>
      <c r="BE723" s="14">
        <v>46206</v>
      </c>
      <c r="BF723" t="s">
        <v>5233</v>
      </c>
      <c r="BG723" s="31">
        <v>46206.444398148145</v>
      </c>
      <c r="BH723" s="14">
        <v>46206</v>
      </c>
      <c r="BI723" t="s">
        <v>1028</v>
      </c>
      <c r="BJ723" s="31">
        <v>46206.470150462963</v>
      </c>
      <c r="BK723" s="14">
        <v>46206</v>
      </c>
      <c r="BL723" t="s">
        <v>1028</v>
      </c>
      <c r="BM723" s="31">
        <v>46206.471203703702</v>
      </c>
      <c r="BZ723" s="14">
        <v>46206</v>
      </c>
      <c r="CA723" t="s">
        <v>1028</v>
      </c>
      <c r="CB723" s="31">
        <v>46206.489583333336</v>
      </c>
      <c r="CC723" s="14">
        <v>46206</v>
      </c>
      <c r="CD723" t="s">
        <v>944</v>
      </c>
      <c r="CE723" s="31">
        <v>46206.501006944447</v>
      </c>
      <c r="CI723" s="14">
        <v>46206</v>
      </c>
      <c r="CJ723" t="s">
        <v>6089</v>
      </c>
      <c r="CK723" s="31">
        <v>46206.765196759261</v>
      </c>
      <c r="CP723" t="str">
        <f>VLOOKUP(A723,Sheet1!$A$2:$E$221,2,0)</f>
        <v>East Zone</v>
      </c>
    </row>
    <row r="724" spans="1:94" x14ac:dyDescent="0.35">
      <c r="A724" t="s">
        <v>6087</v>
      </c>
      <c r="B724">
        <v>764</v>
      </c>
      <c r="C724" t="s">
        <v>9332</v>
      </c>
      <c r="D724" t="s">
        <v>678</v>
      </c>
      <c r="E724" t="s">
        <v>396</v>
      </c>
      <c r="F724" t="s">
        <v>397</v>
      </c>
      <c r="G724" t="s">
        <v>135</v>
      </c>
      <c r="H724" t="s">
        <v>6118</v>
      </c>
      <c r="I724">
        <v>582397</v>
      </c>
      <c r="J724" t="s">
        <v>6119</v>
      </c>
      <c r="K724" t="s">
        <v>6120</v>
      </c>
      <c r="L724" t="s">
        <v>4622</v>
      </c>
      <c r="M724" t="s">
        <v>6121</v>
      </c>
      <c r="N724">
        <v>45000</v>
      </c>
      <c r="O724" t="s">
        <v>1148</v>
      </c>
      <c r="P724" t="s">
        <v>1149</v>
      </c>
      <c r="Q724" t="s">
        <v>6122</v>
      </c>
      <c r="R724">
        <v>8494977384</v>
      </c>
      <c r="S724" t="s">
        <v>13394</v>
      </c>
      <c r="T724"/>
      <c r="V724" s="14">
        <v>46204</v>
      </c>
      <c r="W724" t="s">
        <v>6110</v>
      </c>
      <c r="X724" s="31">
        <v>46204.608182870368</v>
      </c>
      <c r="AN724" s="14">
        <v>46204</v>
      </c>
      <c r="AO724" t="s">
        <v>6098</v>
      </c>
      <c r="AP724" s="31">
        <v>46204.657037037039</v>
      </c>
      <c r="AT724" s="31">
        <v>46204.657037037039</v>
      </c>
      <c r="AU724" s="14">
        <v>46204</v>
      </c>
      <c r="AV724" t="s">
        <v>6098</v>
      </c>
      <c r="AW724" t="s">
        <v>397</v>
      </c>
      <c r="AX724" t="s">
        <v>678</v>
      </c>
      <c r="AY724" s="14">
        <v>46204</v>
      </c>
      <c r="AZ724" t="s">
        <v>6089</v>
      </c>
      <c r="BA724" s="31">
        <v>46204.667719907404</v>
      </c>
      <c r="BB724" s="14">
        <v>46204</v>
      </c>
      <c r="BC724" t="s">
        <v>933</v>
      </c>
      <c r="BD724" s="31">
        <v>46204.683136574073</v>
      </c>
      <c r="BE724" s="14">
        <v>46204</v>
      </c>
      <c r="BF724" t="s">
        <v>5233</v>
      </c>
      <c r="BG724" s="31">
        <v>46204.710347222222</v>
      </c>
      <c r="BH724" s="14">
        <v>46204</v>
      </c>
      <c r="BI724" t="s">
        <v>943</v>
      </c>
      <c r="BJ724" s="31">
        <v>46204.727256944447</v>
      </c>
      <c r="BK724" s="14">
        <v>46204</v>
      </c>
      <c r="BL724" t="s">
        <v>943</v>
      </c>
      <c r="BM724" s="31">
        <v>46204.744768518518</v>
      </c>
      <c r="BZ724" s="14">
        <v>46204</v>
      </c>
      <c r="CA724" t="s">
        <v>943</v>
      </c>
      <c r="CB724" s="31">
        <v>46204.753587962965</v>
      </c>
      <c r="CC724" s="14">
        <v>46204</v>
      </c>
      <c r="CD724" t="s">
        <v>944</v>
      </c>
      <c r="CE724" s="31">
        <v>46204.757013888891</v>
      </c>
      <c r="CI724" s="14">
        <v>46205</v>
      </c>
      <c r="CJ724" t="s">
        <v>6090</v>
      </c>
      <c r="CK724" s="31">
        <v>46205.689293981479</v>
      </c>
      <c r="CP724" t="str">
        <f>VLOOKUP(A724,Sheet1!$A$2:$E$221,2,0)</f>
        <v>East Zone</v>
      </c>
    </row>
    <row r="725" spans="1:94" x14ac:dyDescent="0.35">
      <c r="A725" t="s">
        <v>6087</v>
      </c>
      <c r="B725">
        <v>764</v>
      </c>
      <c r="C725" t="s">
        <v>9332</v>
      </c>
      <c r="D725" t="s">
        <v>678</v>
      </c>
      <c r="E725" t="s">
        <v>396</v>
      </c>
      <c r="F725" t="s">
        <v>397</v>
      </c>
      <c r="G725" t="s">
        <v>135</v>
      </c>
      <c r="H725" t="s">
        <v>6123</v>
      </c>
      <c r="I725">
        <v>627746</v>
      </c>
      <c r="J725" t="s">
        <v>6112</v>
      </c>
      <c r="K725" t="s">
        <v>6113</v>
      </c>
      <c r="L725" t="s">
        <v>4622</v>
      </c>
      <c r="M725" t="s">
        <v>6124</v>
      </c>
      <c r="N725">
        <v>45000</v>
      </c>
      <c r="O725" t="s">
        <v>1036</v>
      </c>
      <c r="P725" t="s">
        <v>1037</v>
      </c>
      <c r="Q725" t="s">
        <v>6125</v>
      </c>
      <c r="R725">
        <v>9044957780</v>
      </c>
      <c r="S725" t="s">
        <v>13394</v>
      </c>
      <c r="T725"/>
      <c r="V725" s="14">
        <v>46204</v>
      </c>
      <c r="W725" t="s">
        <v>6115</v>
      </c>
      <c r="X725" s="31">
        <v>46204.66684027778</v>
      </c>
      <c r="AN725" s="14">
        <v>46204</v>
      </c>
      <c r="AO725" t="s">
        <v>6098</v>
      </c>
      <c r="AP725" s="31">
        <v>46204.715312499997</v>
      </c>
      <c r="AT725" s="31">
        <v>46204.715312499997</v>
      </c>
      <c r="AU725" s="14">
        <v>46204</v>
      </c>
      <c r="AV725" t="s">
        <v>6098</v>
      </c>
      <c r="AW725" t="s">
        <v>397</v>
      </c>
      <c r="AX725" t="s">
        <v>678</v>
      </c>
      <c r="AY725" s="14">
        <v>46205</v>
      </c>
      <c r="AZ725" t="s">
        <v>6115</v>
      </c>
      <c r="BA725" s="31">
        <v>46205.30672453704</v>
      </c>
      <c r="BB725" s="14">
        <v>46205</v>
      </c>
      <c r="BC725" t="s">
        <v>933</v>
      </c>
      <c r="BD725" s="31">
        <v>46205.395740740743</v>
      </c>
      <c r="BE725" s="14">
        <v>46205</v>
      </c>
      <c r="BF725" t="s">
        <v>4628</v>
      </c>
      <c r="BG725" s="31">
        <v>46205.406006944446</v>
      </c>
      <c r="BH725" s="14">
        <v>46205</v>
      </c>
      <c r="BI725" t="s">
        <v>1028</v>
      </c>
      <c r="BJ725" s="31">
        <v>46205.457627314812</v>
      </c>
      <c r="BK725" s="14">
        <v>46205</v>
      </c>
      <c r="BL725" t="s">
        <v>1028</v>
      </c>
      <c r="BM725" s="31">
        <v>46205.458437499998</v>
      </c>
      <c r="BZ725" s="14">
        <v>46205</v>
      </c>
      <c r="CA725" t="s">
        <v>1028</v>
      </c>
      <c r="CB725" s="31">
        <v>46205.469699074078</v>
      </c>
      <c r="CC725" s="14">
        <v>46205</v>
      </c>
      <c r="CD725" t="s">
        <v>944</v>
      </c>
      <c r="CE725" s="31">
        <v>46205.481562499997</v>
      </c>
      <c r="CI725" s="14">
        <v>46205</v>
      </c>
      <c r="CJ725" t="s">
        <v>6090</v>
      </c>
      <c r="CK725" s="31">
        <v>46205.860763888886</v>
      </c>
      <c r="CP725" t="str">
        <f>VLOOKUP(A725,Sheet1!$A$2:$E$221,2,0)</f>
        <v>East Zone</v>
      </c>
    </row>
    <row r="726" spans="1:94" x14ac:dyDescent="0.35">
      <c r="A726" t="s">
        <v>6087</v>
      </c>
      <c r="B726">
        <v>764</v>
      </c>
      <c r="C726" t="s">
        <v>9332</v>
      </c>
      <c r="D726" t="s">
        <v>678</v>
      </c>
      <c r="E726" t="s">
        <v>396</v>
      </c>
      <c r="F726" t="s">
        <v>397</v>
      </c>
      <c r="G726" t="s">
        <v>135</v>
      </c>
      <c r="H726" t="s">
        <v>6126</v>
      </c>
      <c r="I726">
        <v>643662</v>
      </c>
      <c r="J726" t="s">
        <v>6119</v>
      </c>
      <c r="K726" t="s">
        <v>6120</v>
      </c>
      <c r="L726" t="s">
        <v>4622</v>
      </c>
      <c r="M726" t="s">
        <v>6127</v>
      </c>
      <c r="N726">
        <v>80000</v>
      </c>
      <c r="O726" t="s">
        <v>2992</v>
      </c>
      <c r="P726" t="s">
        <v>2993</v>
      </c>
      <c r="Q726" t="s">
        <v>6128</v>
      </c>
      <c r="R726">
        <v>8712876331</v>
      </c>
      <c r="S726" t="s">
        <v>683</v>
      </c>
      <c r="T726" t="s">
        <v>13272</v>
      </c>
      <c r="U726" s="1">
        <v>46205</v>
      </c>
      <c r="V726" s="14">
        <v>46205</v>
      </c>
      <c r="W726" t="s">
        <v>6097</v>
      </c>
      <c r="X726" s="31">
        <v>46205.543379629627</v>
      </c>
      <c r="AN726" s="14">
        <v>46205</v>
      </c>
      <c r="AO726" t="s">
        <v>6090</v>
      </c>
      <c r="AP726" s="31">
        <v>46205.584155092591</v>
      </c>
      <c r="AT726" s="31">
        <v>46205.584155092591</v>
      </c>
      <c r="AU726" s="14">
        <v>46205</v>
      </c>
      <c r="AV726" t="s">
        <v>6090</v>
      </c>
      <c r="AW726" t="s">
        <v>6091</v>
      </c>
      <c r="AX726" t="s">
        <v>677</v>
      </c>
      <c r="AY726" s="14">
        <v>46205</v>
      </c>
      <c r="AZ726" t="s">
        <v>6090</v>
      </c>
      <c r="BA726" s="31">
        <v>46205.585763888892</v>
      </c>
      <c r="BB726" s="14">
        <v>46205</v>
      </c>
      <c r="BC726" t="s">
        <v>933</v>
      </c>
      <c r="BD726" s="31">
        <v>46205.59039351852</v>
      </c>
      <c r="BE726" s="14">
        <v>46205</v>
      </c>
      <c r="BF726" t="s">
        <v>4643</v>
      </c>
      <c r="BG726" s="31">
        <v>46205.642997685187</v>
      </c>
      <c r="BH726" s="14">
        <v>46205</v>
      </c>
      <c r="BI726" t="s">
        <v>1028</v>
      </c>
      <c r="BJ726" s="31">
        <v>46205.691770833335</v>
      </c>
      <c r="CP726" t="str">
        <f>VLOOKUP(A726,Sheet1!$A$2:$E$221,2,0)</f>
        <v>East Zone</v>
      </c>
    </row>
    <row r="727" spans="1:94" x14ac:dyDescent="0.35">
      <c r="A727" t="s">
        <v>6087</v>
      </c>
      <c r="B727">
        <v>764</v>
      </c>
      <c r="C727" t="s">
        <v>9332</v>
      </c>
      <c r="D727" t="s">
        <v>678</v>
      </c>
      <c r="E727" t="s">
        <v>396</v>
      </c>
      <c r="F727" t="s">
        <v>397</v>
      </c>
      <c r="G727" t="s">
        <v>135</v>
      </c>
      <c r="H727" t="s">
        <v>6126</v>
      </c>
      <c r="I727">
        <v>643662</v>
      </c>
      <c r="J727" t="s">
        <v>6119</v>
      </c>
      <c r="K727" t="s">
        <v>6120</v>
      </c>
      <c r="L727" t="s">
        <v>4622</v>
      </c>
      <c r="M727" t="s">
        <v>6127</v>
      </c>
      <c r="N727">
        <v>50000</v>
      </c>
      <c r="O727" t="s">
        <v>1034</v>
      </c>
      <c r="P727" t="s">
        <v>1035</v>
      </c>
      <c r="Q727" t="s">
        <v>6122</v>
      </c>
      <c r="R727">
        <v>6759199374</v>
      </c>
      <c r="S727" t="s">
        <v>13394</v>
      </c>
      <c r="T727"/>
      <c r="V727" s="14">
        <v>46205</v>
      </c>
      <c r="W727" t="s">
        <v>6097</v>
      </c>
      <c r="X727" s="31">
        <v>46205.543356481481</v>
      </c>
      <c r="AN727" s="14">
        <v>46205</v>
      </c>
      <c r="AO727" t="s">
        <v>6090</v>
      </c>
      <c r="AP727" s="31">
        <v>46205.584131944444</v>
      </c>
      <c r="AT727" s="31">
        <v>46205.584131944444</v>
      </c>
      <c r="AU727" s="14">
        <v>46205</v>
      </c>
      <c r="AV727" t="s">
        <v>6090</v>
      </c>
      <c r="AW727" t="s">
        <v>6091</v>
      </c>
      <c r="AX727" t="s">
        <v>677</v>
      </c>
      <c r="AY727" s="14">
        <v>46205</v>
      </c>
      <c r="AZ727" t="s">
        <v>6090</v>
      </c>
      <c r="BA727" s="31">
        <v>46205.585740740738</v>
      </c>
      <c r="BB727" s="14">
        <v>46205</v>
      </c>
      <c r="BC727" t="s">
        <v>933</v>
      </c>
      <c r="BD727" s="31">
        <v>46205.59039351852</v>
      </c>
      <c r="BE727" s="14">
        <v>46205</v>
      </c>
      <c r="BF727" t="s">
        <v>4643</v>
      </c>
      <c r="BG727" s="31">
        <v>46205.643009259256</v>
      </c>
      <c r="BH727" s="14">
        <v>46205</v>
      </c>
      <c r="BI727" t="s">
        <v>1028</v>
      </c>
      <c r="BJ727" s="31">
        <v>46205.691782407404</v>
      </c>
      <c r="BK727" s="14">
        <v>46205</v>
      </c>
      <c r="BL727" t="s">
        <v>1028</v>
      </c>
      <c r="BM727" s="31">
        <v>46205.692395833335</v>
      </c>
      <c r="BZ727" s="14">
        <v>46205</v>
      </c>
      <c r="CA727" t="s">
        <v>1028</v>
      </c>
      <c r="CB727" s="31">
        <v>46205.703738425924</v>
      </c>
      <c r="CC727" s="14">
        <v>46205</v>
      </c>
      <c r="CD727" t="s">
        <v>957</v>
      </c>
      <c r="CE727" s="31">
        <v>46205.705555555556</v>
      </c>
      <c r="CI727" s="14">
        <v>46205</v>
      </c>
      <c r="CJ727" t="s">
        <v>6090</v>
      </c>
      <c r="CK727" s="31">
        <v>46205.792997685188</v>
      </c>
      <c r="CP727" t="str">
        <f>VLOOKUP(A727,Sheet1!$A$2:$E$221,2,0)</f>
        <v>East Zone</v>
      </c>
    </row>
    <row r="728" spans="1:94" x14ac:dyDescent="0.35">
      <c r="A728" t="s">
        <v>6087</v>
      </c>
      <c r="B728">
        <v>764</v>
      </c>
      <c r="C728" t="s">
        <v>9332</v>
      </c>
      <c r="D728" t="s">
        <v>678</v>
      </c>
      <c r="E728" t="s">
        <v>396</v>
      </c>
      <c r="F728" t="s">
        <v>397</v>
      </c>
      <c r="G728" t="s">
        <v>135</v>
      </c>
      <c r="H728" t="s">
        <v>6129</v>
      </c>
      <c r="I728">
        <v>655909</v>
      </c>
      <c r="J728" t="s">
        <v>6093</v>
      </c>
      <c r="K728" t="s">
        <v>6094</v>
      </c>
      <c r="L728" t="s">
        <v>4622</v>
      </c>
      <c r="M728" t="s">
        <v>6130</v>
      </c>
      <c r="N728">
        <v>45000</v>
      </c>
      <c r="O728" t="s">
        <v>1036</v>
      </c>
      <c r="P728" t="s">
        <v>1037</v>
      </c>
      <c r="Q728" t="s">
        <v>6131</v>
      </c>
      <c r="R728">
        <v>2319203244</v>
      </c>
      <c r="S728" t="s">
        <v>13394</v>
      </c>
      <c r="T728"/>
      <c r="V728" s="14">
        <v>46204</v>
      </c>
      <c r="W728" t="s">
        <v>6097</v>
      </c>
      <c r="X728" s="31">
        <v>46204.406377314815</v>
      </c>
      <c r="AN728" s="14">
        <v>46204</v>
      </c>
      <c r="AO728" t="s">
        <v>6098</v>
      </c>
      <c r="AP728" s="31">
        <v>46204.562731481485</v>
      </c>
      <c r="AT728" s="31">
        <v>46204.562731481485</v>
      </c>
      <c r="AU728" s="14">
        <v>46204</v>
      </c>
      <c r="AV728" t="s">
        <v>6098</v>
      </c>
      <c r="AW728" t="s">
        <v>397</v>
      </c>
      <c r="AX728" t="s">
        <v>678</v>
      </c>
      <c r="AY728" s="14">
        <v>46204</v>
      </c>
      <c r="AZ728" t="s">
        <v>6090</v>
      </c>
      <c r="BA728" s="31">
        <v>46204.589907407404</v>
      </c>
      <c r="BB728" s="14">
        <v>46204</v>
      </c>
      <c r="BC728" t="s">
        <v>933</v>
      </c>
      <c r="BD728" s="31">
        <v>46204.597407407404</v>
      </c>
      <c r="BE728" s="14">
        <v>46204</v>
      </c>
      <c r="BF728" t="s">
        <v>4706</v>
      </c>
      <c r="BG728" s="31">
        <v>46204.614120370374</v>
      </c>
      <c r="BH728" s="14">
        <v>46204</v>
      </c>
      <c r="BI728" t="s">
        <v>1028</v>
      </c>
      <c r="BJ728" s="31">
        <v>46204.667905092596</v>
      </c>
      <c r="BK728" s="14">
        <v>46204</v>
      </c>
      <c r="BL728" t="s">
        <v>1028</v>
      </c>
      <c r="BM728" s="31">
        <v>46204.670300925929</v>
      </c>
      <c r="BZ728" s="14">
        <v>46204</v>
      </c>
      <c r="CA728" t="s">
        <v>1028</v>
      </c>
      <c r="CB728" s="31">
        <v>46204.681655092594</v>
      </c>
      <c r="CC728" s="14">
        <v>46204</v>
      </c>
      <c r="CD728" t="s">
        <v>944</v>
      </c>
      <c r="CE728" s="31">
        <v>46204.68854166667</v>
      </c>
      <c r="CI728" s="14">
        <v>46204</v>
      </c>
      <c r="CJ728" t="s">
        <v>6089</v>
      </c>
      <c r="CK728" s="31">
        <v>46204.811180555553</v>
      </c>
      <c r="CP728" t="str">
        <f>VLOOKUP(A728,Sheet1!$A$2:$E$221,2,0)</f>
        <v>East Zone</v>
      </c>
    </row>
    <row r="729" spans="1:94" x14ac:dyDescent="0.35">
      <c r="A729" t="s">
        <v>6087</v>
      </c>
      <c r="B729">
        <v>764</v>
      </c>
      <c r="C729" t="s">
        <v>9332</v>
      </c>
      <c r="D729" t="s">
        <v>678</v>
      </c>
      <c r="E729" t="s">
        <v>396</v>
      </c>
      <c r="F729" t="s">
        <v>397</v>
      </c>
      <c r="G729" t="s">
        <v>135</v>
      </c>
      <c r="H729" t="s">
        <v>10299</v>
      </c>
      <c r="I729">
        <v>667135</v>
      </c>
      <c r="J729" t="s">
        <v>6112</v>
      </c>
      <c r="K729" t="s">
        <v>6113</v>
      </c>
      <c r="L729" t="s">
        <v>4622</v>
      </c>
      <c r="M729" t="s">
        <v>10300</v>
      </c>
      <c r="N729">
        <v>60000</v>
      </c>
      <c r="O729" t="s">
        <v>10301</v>
      </c>
      <c r="P729" t="s">
        <v>10302</v>
      </c>
      <c r="Q729" t="s">
        <v>936</v>
      </c>
      <c r="R729">
        <v>3745821624</v>
      </c>
      <c r="S729" t="s">
        <v>13394</v>
      </c>
      <c r="T729"/>
      <c r="V729" s="14">
        <v>46209</v>
      </c>
      <c r="W729" t="s">
        <v>6115</v>
      </c>
      <c r="X729" s="31">
        <v>46209.49622685185</v>
      </c>
      <c r="AN729" s="14">
        <v>46209</v>
      </c>
      <c r="AO729" t="s">
        <v>6098</v>
      </c>
      <c r="AP729" s="31">
        <v>46209.524502314816</v>
      </c>
      <c r="AT729" s="31">
        <v>46209.524502314816</v>
      </c>
      <c r="AU729" s="14">
        <v>46209</v>
      </c>
      <c r="AV729" t="s">
        <v>6098</v>
      </c>
      <c r="AW729" t="s">
        <v>397</v>
      </c>
      <c r="AX729" t="s">
        <v>678</v>
      </c>
      <c r="AY729" s="14">
        <v>46209</v>
      </c>
      <c r="AZ729" t="s">
        <v>6090</v>
      </c>
      <c r="BA729" s="31">
        <v>46209.587002314816</v>
      </c>
      <c r="BB729" s="14">
        <v>46209</v>
      </c>
      <c r="BC729" t="s">
        <v>933</v>
      </c>
      <c r="BD729" s="31">
        <v>46209.599780092591</v>
      </c>
      <c r="BE729" s="14">
        <v>46209</v>
      </c>
      <c r="BF729" t="s">
        <v>4788</v>
      </c>
      <c r="BG729" s="31">
        <v>46209.672696759262</v>
      </c>
      <c r="BH729" s="14">
        <v>46209</v>
      </c>
      <c r="BI729" t="s">
        <v>1028</v>
      </c>
      <c r="BJ729" s="31">
        <v>46209.715138888889</v>
      </c>
      <c r="BK729" s="14">
        <v>46209</v>
      </c>
      <c r="BL729" t="s">
        <v>1028</v>
      </c>
      <c r="BM729" s="31">
        <v>46209.715844907405</v>
      </c>
      <c r="BZ729" s="14">
        <v>46209</v>
      </c>
      <c r="CA729" t="s">
        <v>1028</v>
      </c>
      <c r="CB729" s="31">
        <v>46209.725277777776</v>
      </c>
      <c r="CC729" s="14">
        <v>46209</v>
      </c>
      <c r="CD729" t="s">
        <v>957</v>
      </c>
      <c r="CE729" s="31">
        <v>46209.732372685183</v>
      </c>
      <c r="CI729" s="14">
        <v>46209</v>
      </c>
      <c r="CJ729" t="s">
        <v>6089</v>
      </c>
      <c r="CK729" s="31">
        <v>46209.759016203701</v>
      </c>
      <c r="CP729" t="str">
        <f>VLOOKUP(A729,Sheet1!$A$2:$E$221,2,0)</f>
        <v>East Zone</v>
      </c>
    </row>
    <row r="730" spans="1:94" x14ac:dyDescent="0.35">
      <c r="A730" t="s">
        <v>6087</v>
      </c>
      <c r="B730">
        <v>764</v>
      </c>
      <c r="C730" t="s">
        <v>9332</v>
      </c>
      <c r="D730" t="s">
        <v>678</v>
      </c>
      <c r="E730" t="s">
        <v>396</v>
      </c>
      <c r="F730" t="s">
        <v>397</v>
      </c>
      <c r="G730" t="s">
        <v>135</v>
      </c>
      <c r="H730" t="s">
        <v>6132</v>
      </c>
      <c r="I730">
        <v>786740</v>
      </c>
      <c r="J730" t="s">
        <v>6093</v>
      </c>
      <c r="K730" t="s">
        <v>6094</v>
      </c>
      <c r="L730" t="s">
        <v>4622</v>
      </c>
      <c r="M730" t="s">
        <v>6133</v>
      </c>
      <c r="N730">
        <v>45000</v>
      </c>
      <c r="O730" t="s">
        <v>1036</v>
      </c>
      <c r="P730" t="s">
        <v>1037</v>
      </c>
      <c r="Q730" t="s">
        <v>6134</v>
      </c>
      <c r="R730">
        <v>1941445754</v>
      </c>
      <c r="S730" t="s">
        <v>13394</v>
      </c>
      <c r="T730"/>
      <c r="V730" s="14">
        <v>46205</v>
      </c>
      <c r="W730" t="s">
        <v>6097</v>
      </c>
      <c r="X730" s="31">
        <v>46205.445370370369</v>
      </c>
      <c r="AN730" s="14">
        <v>46205</v>
      </c>
      <c r="AO730" t="s">
        <v>6090</v>
      </c>
      <c r="AP730" s="31">
        <v>46205.468333333331</v>
      </c>
      <c r="AT730" s="31">
        <v>46205.468333333331</v>
      </c>
      <c r="AU730" s="14">
        <v>46205</v>
      </c>
      <c r="AV730" t="s">
        <v>6090</v>
      </c>
      <c r="AW730" t="s">
        <v>6091</v>
      </c>
      <c r="AX730" t="s">
        <v>677</v>
      </c>
      <c r="AY730" s="14">
        <v>46205</v>
      </c>
      <c r="AZ730" t="s">
        <v>6090</v>
      </c>
      <c r="BA730" s="31">
        <v>46205.468935185185</v>
      </c>
      <c r="BB730" s="14">
        <v>46205</v>
      </c>
      <c r="BC730" t="s">
        <v>933</v>
      </c>
      <c r="BD730" s="31">
        <v>46205.474108796298</v>
      </c>
      <c r="BE730" s="14">
        <v>46205</v>
      </c>
      <c r="BF730" t="s">
        <v>4640</v>
      </c>
      <c r="BG730" s="31">
        <v>46205.480706018519</v>
      </c>
      <c r="BH730" s="14">
        <v>46205</v>
      </c>
      <c r="BI730" t="s">
        <v>943</v>
      </c>
      <c r="BJ730" s="31">
        <v>46205.493877314817</v>
      </c>
      <c r="BK730" s="14">
        <v>46205</v>
      </c>
      <c r="BL730" t="s">
        <v>943</v>
      </c>
      <c r="BM730" s="31">
        <v>46205.499560185184</v>
      </c>
      <c r="BZ730" s="14">
        <v>46205</v>
      </c>
      <c r="CA730" t="s">
        <v>943</v>
      </c>
      <c r="CB730" s="31">
        <v>46205.507187499999</v>
      </c>
      <c r="CC730" s="14">
        <v>46205</v>
      </c>
      <c r="CD730" t="s">
        <v>944</v>
      </c>
      <c r="CE730" s="31">
        <v>46205.520254629628</v>
      </c>
      <c r="CI730" s="14">
        <v>46205</v>
      </c>
      <c r="CJ730" t="s">
        <v>6090</v>
      </c>
      <c r="CK730" s="31">
        <v>46205.725752314815</v>
      </c>
      <c r="CP730" t="str">
        <f>VLOOKUP(A730,Sheet1!$A$2:$E$221,2,0)</f>
        <v>East Zone</v>
      </c>
    </row>
    <row r="731" spans="1:94" x14ac:dyDescent="0.35">
      <c r="A731" t="s">
        <v>6087</v>
      </c>
      <c r="B731">
        <v>764</v>
      </c>
      <c r="C731" t="s">
        <v>9332</v>
      </c>
      <c r="D731" t="s">
        <v>678</v>
      </c>
      <c r="E731" t="s">
        <v>396</v>
      </c>
      <c r="F731" t="s">
        <v>397</v>
      </c>
      <c r="G731" t="s">
        <v>135</v>
      </c>
      <c r="H731" t="s">
        <v>6132</v>
      </c>
      <c r="I731">
        <v>786740</v>
      </c>
      <c r="J731" t="s">
        <v>6093</v>
      </c>
      <c r="K731" t="s">
        <v>6094</v>
      </c>
      <c r="L731" t="s">
        <v>4622</v>
      </c>
      <c r="M731" t="s">
        <v>6133</v>
      </c>
      <c r="N731">
        <v>50000</v>
      </c>
      <c r="O731" t="s">
        <v>1134</v>
      </c>
      <c r="P731" t="s">
        <v>1135</v>
      </c>
      <c r="Q731" t="s">
        <v>6135</v>
      </c>
      <c r="R731">
        <v>2723735528</v>
      </c>
      <c r="S731" t="s">
        <v>13394</v>
      </c>
      <c r="T731"/>
      <c r="V731" s="14">
        <v>46205</v>
      </c>
      <c r="W731" t="s">
        <v>6097</v>
      </c>
      <c r="X731" s="31">
        <v>46205.445347222223</v>
      </c>
      <c r="AN731" s="14">
        <v>46205</v>
      </c>
      <c r="AO731" t="s">
        <v>6090</v>
      </c>
      <c r="AP731" s="31">
        <v>46205.468310185184</v>
      </c>
      <c r="AT731" s="31">
        <v>46205.468310185184</v>
      </c>
      <c r="AU731" s="14">
        <v>46205</v>
      </c>
      <c r="AV731" t="s">
        <v>6090</v>
      </c>
      <c r="AW731" t="s">
        <v>6091</v>
      </c>
      <c r="AX731" t="s">
        <v>677</v>
      </c>
      <c r="AY731" s="14">
        <v>46205</v>
      </c>
      <c r="AZ731" t="s">
        <v>6090</v>
      </c>
      <c r="BA731" s="31">
        <v>46205.468923611108</v>
      </c>
      <c r="BB731" s="14">
        <v>46205</v>
      </c>
      <c r="BC731" t="s">
        <v>933</v>
      </c>
      <c r="BD731" s="31">
        <v>46205.474108796298</v>
      </c>
      <c r="BE731" s="14">
        <v>46205</v>
      </c>
      <c r="BF731" t="s">
        <v>4640</v>
      </c>
      <c r="BG731" s="31">
        <v>46205.480682870373</v>
      </c>
      <c r="BH731" s="14">
        <v>46205</v>
      </c>
      <c r="BI731" t="s">
        <v>943</v>
      </c>
      <c r="BJ731" s="31">
        <v>46205.493854166663</v>
      </c>
      <c r="BK731" s="14">
        <v>46205</v>
      </c>
      <c r="BL731" t="s">
        <v>943</v>
      </c>
      <c r="BM731" s="31">
        <v>46205.499548611115</v>
      </c>
      <c r="BZ731" s="14">
        <v>46205</v>
      </c>
      <c r="CA731" t="s">
        <v>943</v>
      </c>
      <c r="CB731" s="31">
        <v>46205.507164351853</v>
      </c>
      <c r="CC731" s="14">
        <v>46205</v>
      </c>
      <c r="CD731" t="s">
        <v>944</v>
      </c>
      <c r="CE731" s="31">
        <v>46205.520254629628</v>
      </c>
      <c r="CI731" s="14">
        <v>46205</v>
      </c>
      <c r="CJ731" t="s">
        <v>6090</v>
      </c>
      <c r="CK731" s="31">
        <v>46205.725752314815</v>
      </c>
      <c r="CP731" t="str">
        <f>VLOOKUP(A731,Sheet1!$A$2:$E$221,2,0)</f>
        <v>East Zone</v>
      </c>
    </row>
    <row r="732" spans="1:94" x14ac:dyDescent="0.35">
      <c r="A732" t="s">
        <v>6087</v>
      </c>
      <c r="B732">
        <v>764</v>
      </c>
      <c r="C732" t="s">
        <v>9332</v>
      </c>
      <c r="D732" t="s">
        <v>678</v>
      </c>
      <c r="E732" t="s">
        <v>396</v>
      </c>
      <c r="F732" t="s">
        <v>397</v>
      </c>
      <c r="G732" t="s">
        <v>135</v>
      </c>
      <c r="H732" t="s">
        <v>6132</v>
      </c>
      <c r="I732">
        <v>786740</v>
      </c>
      <c r="J732" t="s">
        <v>6093</v>
      </c>
      <c r="K732" t="s">
        <v>6094</v>
      </c>
      <c r="L732" t="s">
        <v>4622</v>
      </c>
      <c r="M732" t="s">
        <v>6133</v>
      </c>
      <c r="N732">
        <v>60000</v>
      </c>
      <c r="O732" t="s">
        <v>1038</v>
      </c>
      <c r="P732" t="s">
        <v>1039</v>
      </c>
      <c r="Q732" t="s">
        <v>6136</v>
      </c>
      <c r="R732">
        <v>9958631816</v>
      </c>
      <c r="S732" t="s">
        <v>13394</v>
      </c>
      <c r="T732"/>
      <c r="V732" s="14">
        <v>46205</v>
      </c>
      <c r="W732" t="s">
        <v>6097</v>
      </c>
      <c r="X732" s="31">
        <v>46205.445405092592</v>
      </c>
      <c r="AN732" s="14">
        <v>46205</v>
      </c>
      <c r="AO732" t="s">
        <v>6090</v>
      </c>
      <c r="AP732" s="31">
        <v>46205.468275462961</v>
      </c>
      <c r="AT732" s="31">
        <v>46205.468275462961</v>
      </c>
      <c r="AU732" s="14">
        <v>46205</v>
      </c>
      <c r="AV732" t="s">
        <v>6090</v>
      </c>
      <c r="AW732" t="s">
        <v>6091</v>
      </c>
      <c r="AX732" t="s">
        <v>677</v>
      </c>
      <c r="AY732" s="14">
        <v>46205</v>
      </c>
      <c r="AZ732" t="s">
        <v>6090</v>
      </c>
      <c r="BA732" s="31">
        <v>46205.468888888892</v>
      </c>
      <c r="BB732" s="14">
        <v>46205</v>
      </c>
      <c r="BC732" t="s">
        <v>933</v>
      </c>
      <c r="BD732" s="31">
        <v>46205.474108796298</v>
      </c>
      <c r="BE732" s="14">
        <v>46205</v>
      </c>
      <c r="BF732" t="s">
        <v>4640</v>
      </c>
      <c r="BG732" s="31">
        <v>46205.480717592596</v>
      </c>
      <c r="BH732" s="14">
        <v>46205</v>
      </c>
      <c r="BI732" t="s">
        <v>943</v>
      </c>
      <c r="BJ732" s="31">
        <v>46205.493888888886</v>
      </c>
      <c r="BK732" s="14">
        <v>46205</v>
      </c>
      <c r="BL732" t="s">
        <v>943</v>
      </c>
      <c r="BM732" s="31">
        <v>46205.499583333331</v>
      </c>
      <c r="BZ732" s="14">
        <v>46205</v>
      </c>
      <c r="CA732" t="s">
        <v>943</v>
      </c>
      <c r="CB732" s="31">
        <v>46205.507199074076</v>
      </c>
      <c r="CC732" s="14">
        <v>46205</v>
      </c>
      <c r="CD732" t="s">
        <v>944</v>
      </c>
      <c r="CE732" s="31">
        <v>46205.520254629628</v>
      </c>
      <c r="CI732" s="14">
        <v>46205</v>
      </c>
      <c r="CJ732" t="s">
        <v>6090</v>
      </c>
      <c r="CK732" s="31">
        <v>46205.725752314815</v>
      </c>
      <c r="CP732" t="str">
        <f>VLOOKUP(A732,Sheet1!$A$2:$E$221,2,0)</f>
        <v>East Zone</v>
      </c>
    </row>
    <row r="733" spans="1:94" x14ac:dyDescent="0.35">
      <c r="A733" t="s">
        <v>6137</v>
      </c>
      <c r="B733">
        <v>796</v>
      </c>
      <c r="C733" t="s">
        <v>9332</v>
      </c>
      <c r="D733" t="s">
        <v>678</v>
      </c>
      <c r="E733" t="s">
        <v>556</v>
      </c>
      <c r="F733" t="s">
        <v>557</v>
      </c>
      <c r="G733" t="s">
        <v>549</v>
      </c>
      <c r="H733" t="s">
        <v>6138</v>
      </c>
      <c r="I733">
        <v>417312</v>
      </c>
      <c r="J733" t="s">
        <v>2044</v>
      </c>
      <c r="K733" t="s">
        <v>6139</v>
      </c>
      <c r="L733" t="s">
        <v>4622</v>
      </c>
      <c r="M733" t="s">
        <v>6140</v>
      </c>
      <c r="Q733" t="s">
        <v>1131</v>
      </c>
      <c r="R733">
        <v>1571021378</v>
      </c>
      <c r="S733" t="s">
        <v>13394</v>
      </c>
      <c r="T733"/>
      <c r="V733" s="14">
        <v>46204</v>
      </c>
      <c r="W733" t="s">
        <v>6141</v>
      </c>
      <c r="X733" s="31">
        <v>46204.47625</v>
      </c>
      <c r="AN733" s="14">
        <v>46206</v>
      </c>
      <c r="AO733" t="s">
        <v>6142</v>
      </c>
      <c r="AP733" s="31">
        <v>46206.592662037037</v>
      </c>
      <c r="AT733" s="31">
        <v>46206.592662037037</v>
      </c>
      <c r="AU733" s="14">
        <v>46206</v>
      </c>
      <c r="AV733" t="s">
        <v>6142</v>
      </c>
      <c r="AW733" t="s">
        <v>6143</v>
      </c>
      <c r="AX733" t="s">
        <v>677</v>
      </c>
      <c r="AY733" s="14">
        <v>46206</v>
      </c>
      <c r="AZ733" t="s">
        <v>6142</v>
      </c>
      <c r="BA733" s="31">
        <v>46206.593287037038</v>
      </c>
      <c r="BB733" s="14">
        <v>46206</v>
      </c>
      <c r="BC733" t="s">
        <v>933</v>
      </c>
      <c r="BD733" s="31">
        <v>46206.600868055553</v>
      </c>
      <c r="BE733" s="14">
        <v>46206</v>
      </c>
      <c r="BF733" t="s">
        <v>4886</v>
      </c>
      <c r="BG733" s="31">
        <v>46206.634548611109</v>
      </c>
      <c r="BH733" s="14">
        <v>46206</v>
      </c>
      <c r="BI733" t="s">
        <v>997</v>
      </c>
      <c r="BJ733" s="31">
        <v>46206.661435185182</v>
      </c>
      <c r="BK733" s="14">
        <v>46206</v>
      </c>
      <c r="BL733" t="s">
        <v>997</v>
      </c>
      <c r="BM733" s="31">
        <v>46206.661712962959</v>
      </c>
      <c r="BZ733" s="14">
        <v>46206</v>
      </c>
      <c r="CA733" t="s">
        <v>997</v>
      </c>
      <c r="CB733" s="31">
        <v>46206.666747685187</v>
      </c>
      <c r="CC733" s="14">
        <v>46206</v>
      </c>
      <c r="CD733" t="s">
        <v>1008</v>
      </c>
      <c r="CE733" s="31">
        <v>46206.675300925926</v>
      </c>
      <c r="CP733" t="str">
        <f>VLOOKUP(A733,Sheet1!$A$2:$E$221,2,0)</f>
        <v>East Zone</v>
      </c>
    </row>
    <row r="734" spans="1:94" x14ac:dyDescent="0.35">
      <c r="A734" t="s">
        <v>6137</v>
      </c>
      <c r="B734">
        <v>796</v>
      </c>
      <c r="C734" t="s">
        <v>9332</v>
      </c>
      <c r="D734" t="s">
        <v>678</v>
      </c>
      <c r="E734" t="s">
        <v>556</v>
      </c>
      <c r="F734" t="s">
        <v>557</v>
      </c>
      <c r="G734" t="s">
        <v>549</v>
      </c>
      <c r="H734" t="s">
        <v>12206</v>
      </c>
      <c r="I734">
        <v>426531</v>
      </c>
      <c r="J734" t="s">
        <v>4581</v>
      </c>
      <c r="K734" t="s">
        <v>6153</v>
      </c>
      <c r="L734" t="s">
        <v>4622</v>
      </c>
      <c r="M734" t="s">
        <v>12207</v>
      </c>
      <c r="N734">
        <v>45000</v>
      </c>
      <c r="O734" t="s">
        <v>4630</v>
      </c>
      <c r="P734" t="s">
        <v>4631</v>
      </c>
      <c r="Q734" t="s">
        <v>12208</v>
      </c>
      <c r="R734">
        <v>5259177670</v>
      </c>
      <c r="S734" t="s">
        <v>13394</v>
      </c>
      <c r="T734"/>
      <c r="V734" s="14">
        <v>46210</v>
      </c>
      <c r="W734" t="s">
        <v>6155</v>
      </c>
      <c r="X734" s="31">
        <v>46210.452777777777</v>
      </c>
      <c r="AN734" s="14">
        <v>46210</v>
      </c>
      <c r="AO734" t="s">
        <v>6142</v>
      </c>
      <c r="AP734" s="31">
        <v>46210.492372685185</v>
      </c>
      <c r="AT734" s="31">
        <v>46210.492372685185</v>
      </c>
      <c r="AU734" s="14">
        <v>46210</v>
      </c>
      <c r="AV734" t="s">
        <v>6142</v>
      </c>
      <c r="AW734" t="s">
        <v>6143</v>
      </c>
      <c r="AX734" t="s">
        <v>677</v>
      </c>
      <c r="AY734" s="14">
        <v>46210</v>
      </c>
      <c r="AZ734" t="s">
        <v>6142</v>
      </c>
      <c r="BA734" s="31">
        <v>46210.556944444441</v>
      </c>
      <c r="BB734" s="14">
        <v>46210</v>
      </c>
      <c r="BC734" t="s">
        <v>933</v>
      </c>
      <c r="BD734" s="31">
        <v>46210.568680555552</v>
      </c>
      <c r="BE734" s="14">
        <v>46210</v>
      </c>
      <c r="BF734" t="s">
        <v>4716</v>
      </c>
      <c r="BG734" s="31">
        <v>46210.588807870372</v>
      </c>
      <c r="BH734" s="14">
        <v>46210</v>
      </c>
      <c r="BI734" t="s">
        <v>994</v>
      </c>
      <c r="BJ734" s="31">
        <v>46210.603159722225</v>
      </c>
      <c r="BK734" s="14">
        <v>46210</v>
      </c>
      <c r="BL734" t="s">
        <v>994</v>
      </c>
      <c r="BM734" s="31">
        <v>46210.603321759256</v>
      </c>
      <c r="BZ734" s="14">
        <v>46210</v>
      </c>
      <c r="CA734" t="s">
        <v>994</v>
      </c>
      <c r="CB734" s="31">
        <v>46210.617766203701</v>
      </c>
      <c r="CC734" s="14">
        <v>46210</v>
      </c>
      <c r="CD734" t="s">
        <v>995</v>
      </c>
      <c r="CE734" s="31">
        <v>46210.62195601852</v>
      </c>
      <c r="CI734" s="14">
        <v>46210</v>
      </c>
      <c r="CJ734" t="s">
        <v>6142</v>
      </c>
      <c r="CK734" s="31">
        <v>46210.686990740738</v>
      </c>
      <c r="CP734" t="str">
        <f>VLOOKUP(A734,Sheet1!$A$2:$E$221,2,0)</f>
        <v>East Zone</v>
      </c>
    </row>
    <row r="735" spans="1:94" x14ac:dyDescent="0.35">
      <c r="A735" t="s">
        <v>6137</v>
      </c>
      <c r="B735">
        <v>796</v>
      </c>
      <c r="C735" t="s">
        <v>9332</v>
      </c>
      <c r="D735" t="s">
        <v>678</v>
      </c>
      <c r="E735" t="s">
        <v>556</v>
      </c>
      <c r="F735" t="s">
        <v>557</v>
      </c>
      <c r="G735" t="s">
        <v>549</v>
      </c>
      <c r="H735" t="s">
        <v>9364</v>
      </c>
      <c r="I735">
        <v>458236</v>
      </c>
      <c r="J735" t="s">
        <v>4581</v>
      </c>
      <c r="K735" t="s">
        <v>6153</v>
      </c>
      <c r="L735" t="s">
        <v>4622</v>
      </c>
      <c r="M735" t="s">
        <v>9365</v>
      </c>
      <c r="N735">
        <v>90000</v>
      </c>
      <c r="O735" t="s">
        <v>931</v>
      </c>
      <c r="P735" t="s">
        <v>932</v>
      </c>
      <c r="Q735" t="s">
        <v>9366</v>
      </c>
      <c r="R735">
        <v>9228954347</v>
      </c>
      <c r="S735" t="s">
        <v>13394</v>
      </c>
      <c r="T735"/>
      <c r="V735" s="14">
        <v>46203</v>
      </c>
      <c r="W735" t="s">
        <v>6155</v>
      </c>
      <c r="X735" s="31">
        <v>46203.534918981481</v>
      </c>
      <c r="AN735" s="14">
        <v>46203</v>
      </c>
      <c r="AO735" t="s">
        <v>6142</v>
      </c>
      <c r="AP735" s="31">
        <v>46203.633680555555</v>
      </c>
      <c r="AT735" s="31">
        <v>46203.633680555555</v>
      </c>
      <c r="AU735" s="14">
        <v>46203</v>
      </c>
      <c r="AV735" t="s">
        <v>6142</v>
      </c>
      <c r="AW735" t="s">
        <v>6143</v>
      </c>
      <c r="AX735" t="s">
        <v>677</v>
      </c>
      <c r="AY735" s="14">
        <v>46205</v>
      </c>
      <c r="AZ735" t="s">
        <v>6142</v>
      </c>
      <c r="BA735" s="31">
        <v>46205.40697916667</v>
      </c>
      <c r="BB735" s="14">
        <v>46205</v>
      </c>
      <c r="BC735" t="s">
        <v>933</v>
      </c>
      <c r="BD735" s="31">
        <v>46205.419409722221</v>
      </c>
      <c r="BE735" s="14">
        <v>46205</v>
      </c>
      <c r="BF735" t="s">
        <v>4628</v>
      </c>
      <c r="BG735" s="31">
        <v>46205.437326388892</v>
      </c>
      <c r="BH735" s="14">
        <v>46205</v>
      </c>
      <c r="BI735" t="s">
        <v>997</v>
      </c>
      <c r="BJ735" s="31">
        <v>46205.467835648145</v>
      </c>
      <c r="BK735" s="14">
        <v>46205</v>
      </c>
      <c r="BL735" t="s">
        <v>1043</v>
      </c>
      <c r="BM735" s="31">
        <v>46205.78230324074</v>
      </c>
      <c r="BN735" s="14">
        <v>46205</v>
      </c>
      <c r="BO735" t="s">
        <v>997</v>
      </c>
      <c r="BP735" s="31">
        <v>46205.469143518516</v>
      </c>
      <c r="BZ735" s="14">
        <v>46205</v>
      </c>
      <c r="CA735" t="s">
        <v>1043</v>
      </c>
      <c r="CB735" s="31">
        <v>46205.787638888891</v>
      </c>
      <c r="CC735" s="14">
        <v>46205</v>
      </c>
      <c r="CD735" t="s">
        <v>995</v>
      </c>
      <c r="CE735" s="31">
        <v>46205.793078703704</v>
      </c>
      <c r="CI735" s="14">
        <v>46206</v>
      </c>
      <c r="CJ735" t="s">
        <v>6142</v>
      </c>
      <c r="CK735" s="31">
        <v>46206.685995370368</v>
      </c>
      <c r="CP735" t="str">
        <f>VLOOKUP(A735,Sheet1!$A$2:$E$221,2,0)</f>
        <v>East Zone</v>
      </c>
    </row>
    <row r="736" spans="1:94" x14ac:dyDescent="0.35">
      <c r="A736" t="s">
        <v>6137</v>
      </c>
      <c r="B736">
        <v>796</v>
      </c>
      <c r="C736" t="s">
        <v>9332</v>
      </c>
      <c r="D736" t="s">
        <v>678</v>
      </c>
      <c r="E736" t="s">
        <v>556</v>
      </c>
      <c r="F736" t="s">
        <v>557</v>
      </c>
      <c r="G736" t="s">
        <v>549</v>
      </c>
      <c r="H736" t="s">
        <v>6144</v>
      </c>
      <c r="I736">
        <v>460358</v>
      </c>
      <c r="J736" t="s">
        <v>6145</v>
      </c>
      <c r="K736" t="s">
        <v>6146</v>
      </c>
      <c r="L736" t="s">
        <v>4622</v>
      </c>
      <c r="M736" t="s">
        <v>6147</v>
      </c>
      <c r="N736">
        <v>45000</v>
      </c>
      <c r="O736" t="s">
        <v>4630</v>
      </c>
      <c r="P736" t="s">
        <v>4631</v>
      </c>
      <c r="Q736" t="s">
        <v>6148</v>
      </c>
      <c r="R736">
        <v>5328881338</v>
      </c>
      <c r="S736" t="s">
        <v>13394</v>
      </c>
      <c r="T736"/>
      <c r="V736" s="14">
        <v>46203</v>
      </c>
      <c r="W736" t="s">
        <v>6149</v>
      </c>
      <c r="X736" s="31">
        <v>46203.561249999999</v>
      </c>
      <c r="AN736" s="14">
        <v>46204</v>
      </c>
      <c r="AO736" t="s">
        <v>6142</v>
      </c>
      <c r="AP736" s="31">
        <v>46204.609675925924</v>
      </c>
      <c r="AT736" s="31">
        <v>46204.609675925924</v>
      </c>
      <c r="AU736" s="14">
        <v>46204</v>
      </c>
      <c r="AV736" t="s">
        <v>6142</v>
      </c>
      <c r="AW736" t="s">
        <v>6143</v>
      </c>
      <c r="AX736" t="s">
        <v>677</v>
      </c>
      <c r="AY736" s="14">
        <v>46204</v>
      </c>
      <c r="AZ736" t="s">
        <v>6142</v>
      </c>
      <c r="BA736" s="31">
        <v>46204.678101851852</v>
      </c>
      <c r="BB736" s="14">
        <v>46204</v>
      </c>
      <c r="BC736" t="s">
        <v>933</v>
      </c>
      <c r="BD736" s="31">
        <v>46204.683067129627</v>
      </c>
      <c r="BE736" s="14">
        <v>46204</v>
      </c>
      <c r="BF736" t="s">
        <v>4969</v>
      </c>
      <c r="BG736" s="31">
        <v>46204.705706018518</v>
      </c>
      <c r="BH736" s="14">
        <v>46204</v>
      </c>
      <c r="BI736" t="s">
        <v>996</v>
      </c>
      <c r="BJ736" s="31">
        <v>46204.737581018519</v>
      </c>
      <c r="BK736" s="14">
        <v>46204</v>
      </c>
      <c r="BL736" t="s">
        <v>996</v>
      </c>
      <c r="BM736" s="31">
        <v>46204.739328703705</v>
      </c>
      <c r="BZ736" s="14">
        <v>46204</v>
      </c>
      <c r="CA736" t="s">
        <v>996</v>
      </c>
      <c r="CB736" s="31">
        <v>46204.747048611112</v>
      </c>
      <c r="CC736" s="14">
        <v>46204</v>
      </c>
      <c r="CD736" t="s">
        <v>995</v>
      </c>
      <c r="CE736" s="31">
        <v>46204.775219907409</v>
      </c>
      <c r="CI736" s="14">
        <v>46205</v>
      </c>
      <c r="CJ736" t="s">
        <v>6142</v>
      </c>
      <c r="CK736" s="31">
        <v>46205.616666666669</v>
      </c>
      <c r="CP736" t="str">
        <f>VLOOKUP(A736,Sheet1!$A$2:$E$221,2,0)</f>
        <v>East Zone</v>
      </c>
    </row>
    <row r="737" spans="1:94" x14ac:dyDescent="0.35">
      <c r="A737" t="s">
        <v>6137</v>
      </c>
      <c r="B737">
        <v>796</v>
      </c>
      <c r="C737" t="s">
        <v>9332</v>
      </c>
      <c r="D737" t="s">
        <v>678</v>
      </c>
      <c r="E737" t="s">
        <v>556</v>
      </c>
      <c r="F737" t="s">
        <v>557</v>
      </c>
      <c r="G737" t="s">
        <v>549</v>
      </c>
      <c r="H737" t="s">
        <v>6144</v>
      </c>
      <c r="I737">
        <v>460358</v>
      </c>
      <c r="J737" t="s">
        <v>6145</v>
      </c>
      <c r="K737" t="s">
        <v>6146</v>
      </c>
      <c r="L737" t="s">
        <v>4622</v>
      </c>
      <c r="M737" t="s">
        <v>6147</v>
      </c>
      <c r="N737">
        <v>45000</v>
      </c>
      <c r="O737" t="s">
        <v>4630</v>
      </c>
      <c r="P737" t="s">
        <v>4631</v>
      </c>
      <c r="Q737" t="s">
        <v>6150</v>
      </c>
      <c r="R737">
        <v>8489988920</v>
      </c>
      <c r="S737" t="s">
        <v>13394</v>
      </c>
      <c r="T737"/>
      <c r="V737" s="14">
        <v>46203</v>
      </c>
      <c r="W737" t="s">
        <v>6149</v>
      </c>
      <c r="X737" s="31">
        <v>46203.561307870368</v>
      </c>
      <c r="AN737" s="14">
        <v>46204</v>
      </c>
      <c r="AO737" t="s">
        <v>6142</v>
      </c>
      <c r="AP737" s="31">
        <v>46204.609699074077</v>
      </c>
      <c r="AT737" s="31">
        <v>46204.609699074077</v>
      </c>
      <c r="AU737" s="14">
        <v>46204</v>
      </c>
      <c r="AV737" t="s">
        <v>6142</v>
      </c>
      <c r="AW737" t="s">
        <v>6143</v>
      </c>
      <c r="AX737" t="s">
        <v>677</v>
      </c>
      <c r="AY737" s="14">
        <v>46204</v>
      </c>
      <c r="AZ737" t="s">
        <v>6142</v>
      </c>
      <c r="BA737" s="31">
        <v>46204.678124999999</v>
      </c>
      <c r="BB737" s="14">
        <v>46204</v>
      </c>
      <c r="BC737" t="s">
        <v>933</v>
      </c>
      <c r="BD737" s="31">
        <v>46204.683067129627</v>
      </c>
      <c r="BE737" s="14">
        <v>46204</v>
      </c>
      <c r="BF737" t="s">
        <v>4969</v>
      </c>
      <c r="BG737" s="31">
        <v>46204.705717592595</v>
      </c>
      <c r="BH737" s="14">
        <v>46204</v>
      </c>
      <c r="BI737" t="s">
        <v>996</v>
      </c>
      <c r="BJ737" s="31">
        <v>46204.737604166665</v>
      </c>
      <c r="BK737" s="14">
        <v>46204</v>
      </c>
      <c r="BL737" t="s">
        <v>996</v>
      </c>
      <c r="BM737" s="31">
        <v>46204.739351851851</v>
      </c>
      <c r="BZ737" s="14">
        <v>46204</v>
      </c>
      <c r="CA737" t="s">
        <v>996</v>
      </c>
      <c r="CB737" s="31">
        <v>46204.747060185182</v>
      </c>
      <c r="CC737" s="14">
        <v>46204</v>
      </c>
      <c r="CD737" t="s">
        <v>995</v>
      </c>
      <c r="CE737" s="31">
        <v>46204.775219907409</v>
      </c>
      <c r="CI737" s="14">
        <v>46205</v>
      </c>
      <c r="CJ737" t="s">
        <v>6142</v>
      </c>
      <c r="CK737" s="31">
        <v>46205.616666666669</v>
      </c>
      <c r="CP737" t="str">
        <f>VLOOKUP(A737,Sheet1!$A$2:$E$221,2,0)</f>
        <v>East Zone</v>
      </c>
    </row>
    <row r="738" spans="1:94" x14ac:dyDescent="0.35">
      <c r="A738" t="s">
        <v>6137</v>
      </c>
      <c r="B738">
        <v>796</v>
      </c>
      <c r="C738" t="s">
        <v>9332</v>
      </c>
      <c r="D738" t="s">
        <v>678</v>
      </c>
      <c r="E738" t="s">
        <v>556</v>
      </c>
      <c r="F738" t="s">
        <v>557</v>
      </c>
      <c r="G738" t="s">
        <v>549</v>
      </c>
      <c r="H738" t="s">
        <v>6144</v>
      </c>
      <c r="I738">
        <v>460358</v>
      </c>
      <c r="J738" t="s">
        <v>6145</v>
      </c>
      <c r="K738" t="s">
        <v>6146</v>
      </c>
      <c r="L738" t="s">
        <v>4622</v>
      </c>
      <c r="M738" t="s">
        <v>6147</v>
      </c>
      <c r="N738">
        <v>50000</v>
      </c>
      <c r="O738" t="s">
        <v>947</v>
      </c>
      <c r="P738" t="s">
        <v>948</v>
      </c>
      <c r="Q738" t="s">
        <v>6151</v>
      </c>
      <c r="R738">
        <v>4825027398</v>
      </c>
      <c r="S738" t="s">
        <v>683</v>
      </c>
      <c r="T738" t="s">
        <v>13232</v>
      </c>
      <c r="U738" s="1">
        <v>46204</v>
      </c>
      <c r="V738" s="14">
        <v>46203</v>
      </c>
      <c r="W738" t="s">
        <v>6149</v>
      </c>
      <c r="X738" s="31">
        <v>46203.561284722222</v>
      </c>
      <c r="AN738" s="14">
        <v>46204</v>
      </c>
      <c r="AO738" t="s">
        <v>6142</v>
      </c>
      <c r="AP738" s="31">
        <v>46204.609722222223</v>
      </c>
      <c r="AT738" s="31">
        <v>46204.609722222223</v>
      </c>
      <c r="AU738" s="14">
        <v>46204</v>
      </c>
      <c r="AV738" t="s">
        <v>6142</v>
      </c>
      <c r="AW738" t="s">
        <v>6143</v>
      </c>
      <c r="AX738" t="s">
        <v>677</v>
      </c>
      <c r="AY738" s="14">
        <v>46204</v>
      </c>
      <c r="AZ738" t="s">
        <v>6142</v>
      </c>
      <c r="BA738" s="31">
        <v>46204.678148148145</v>
      </c>
      <c r="BB738" s="14">
        <v>46204</v>
      </c>
      <c r="BC738" t="s">
        <v>933</v>
      </c>
      <c r="BD738" s="31">
        <v>46204.683067129627</v>
      </c>
      <c r="BE738" s="14">
        <v>46204</v>
      </c>
      <c r="BF738" t="s">
        <v>4969</v>
      </c>
      <c r="BG738" s="31">
        <v>46204.705729166664</v>
      </c>
      <c r="BH738" s="14">
        <v>46204</v>
      </c>
      <c r="BI738" t="s">
        <v>996</v>
      </c>
      <c r="BJ738" s="31">
        <v>46204.737615740742</v>
      </c>
      <c r="BK738" s="14">
        <v>46204</v>
      </c>
      <c r="BL738" t="s">
        <v>996</v>
      </c>
      <c r="BM738" s="31">
        <v>46204.739363425928</v>
      </c>
      <c r="BZ738" s="14">
        <v>46204</v>
      </c>
      <c r="CA738" t="s">
        <v>996</v>
      </c>
      <c r="CB738" s="31">
        <v>46204.747083333335</v>
      </c>
      <c r="CC738" s="14">
        <v>46204</v>
      </c>
      <c r="CD738" t="s">
        <v>995</v>
      </c>
      <c r="CE738" s="31">
        <v>46204.775219907409</v>
      </c>
      <c r="CI738" s="14">
        <v>46205</v>
      </c>
      <c r="CJ738" t="s">
        <v>6142</v>
      </c>
      <c r="CK738" s="31">
        <v>46205.616666666669</v>
      </c>
      <c r="CP738" t="str">
        <f>VLOOKUP(A738,Sheet1!$A$2:$E$221,2,0)</f>
        <v>East Zone</v>
      </c>
    </row>
    <row r="739" spans="1:94" x14ac:dyDescent="0.35">
      <c r="A739" t="s">
        <v>6137</v>
      </c>
      <c r="B739">
        <v>796</v>
      </c>
      <c r="C739" t="s">
        <v>9332</v>
      </c>
      <c r="D739" t="s">
        <v>678</v>
      </c>
      <c r="E739" t="s">
        <v>556</v>
      </c>
      <c r="F739" t="s">
        <v>557</v>
      </c>
      <c r="G739" t="s">
        <v>549</v>
      </c>
      <c r="H739" t="s">
        <v>10303</v>
      </c>
      <c r="I739">
        <v>466433</v>
      </c>
      <c r="J739" t="s">
        <v>6166</v>
      </c>
      <c r="K739" t="s">
        <v>6167</v>
      </c>
      <c r="L739" t="s">
        <v>4622</v>
      </c>
      <c r="M739" t="s">
        <v>10304</v>
      </c>
      <c r="N739">
        <v>45000</v>
      </c>
      <c r="O739" t="s">
        <v>4630</v>
      </c>
      <c r="P739" t="s">
        <v>4631</v>
      </c>
      <c r="Q739" t="s">
        <v>1950</v>
      </c>
      <c r="R739">
        <v>2644513878</v>
      </c>
      <c r="S739" t="s">
        <v>13394</v>
      </c>
      <c r="T739"/>
      <c r="V739" s="14">
        <v>46209</v>
      </c>
      <c r="W739" t="s">
        <v>6170</v>
      </c>
      <c r="X739" s="31">
        <v>46209.632199074076</v>
      </c>
      <c r="AN739" s="14">
        <v>46209</v>
      </c>
      <c r="AO739" t="s">
        <v>2410</v>
      </c>
      <c r="AP739" s="31">
        <v>46209.658020833333</v>
      </c>
      <c r="AT739" s="31">
        <v>46209.658020833333</v>
      </c>
      <c r="AU739" s="14">
        <v>46209</v>
      </c>
      <c r="AV739" t="s">
        <v>2410</v>
      </c>
      <c r="AW739" t="s">
        <v>557</v>
      </c>
      <c r="AX739" t="s">
        <v>678</v>
      </c>
      <c r="AY739" s="14">
        <v>46210</v>
      </c>
      <c r="AZ739" t="s">
        <v>2410</v>
      </c>
      <c r="BA739" s="31">
        <v>46210.401226851849</v>
      </c>
      <c r="BB739" s="14">
        <v>46210</v>
      </c>
      <c r="BC739" t="s">
        <v>933</v>
      </c>
      <c r="BD739" s="31">
        <v>46210.404629629629</v>
      </c>
      <c r="BE739" s="14">
        <v>46210</v>
      </c>
      <c r="BF739" t="s">
        <v>4716</v>
      </c>
      <c r="BG739" s="31">
        <v>46210.485856481479</v>
      </c>
      <c r="BH739" s="14">
        <v>46210</v>
      </c>
      <c r="BI739" t="s">
        <v>996</v>
      </c>
      <c r="BJ739" s="31">
        <v>46210.513460648152</v>
      </c>
      <c r="BK739" s="14">
        <v>46210</v>
      </c>
      <c r="BL739" t="s">
        <v>996</v>
      </c>
      <c r="BM739" s="31">
        <v>46210.515949074077</v>
      </c>
      <c r="BZ739" s="14">
        <v>46210</v>
      </c>
      <c r="CA739" t="s">
        <v>996</v>
      </c>
      <c r="CB739" s="31">
        <v>46210.522847222222</v>
      </c>
      <c r="CC739" s="14">
        <v>46210</v>
      </c>
      <c r="CD739" t="s">
        <v>1008</v>
      </c>
      <c r="CE739" s="31">
        <v>46210.529699074075</v>
      </c>
      <c r="CI739" s="14">
        <v>46210</v>
      </c>
      <c r="CJ739" t="s">
        <v>6142</v>
      </c>
      <c r="CK739" s="31">
        <v>46210.680717592593</v>
      </c>
      <c r="CP739" t="str">
        <f>VLOOKUP(A739,Sheet1!$A$2:$E$221,2,0)</f>
        <v>East Zone</v>
      </c>
    </row>
    <row r="740" spans="1:94" x14ac:dyDescent="0.35">
      <c r="A740" t="s">
        <v>6137</v>
      </c>
      <c r="B740">
        <v>796</v>
      </c>
      <c r="C740" t="s">
        <v>9332</v>
      </c>
      <c r="D740" t="s">
        <v>678</v>
      </c>
      <c r="E740" t="s">
        <v>556</v>
      </c>
      <c r="F740" t="s">
        <v>557</v>
      </c>
      <c r="G740" t="s">
        <v>549</v>
      </c>
      <c r="H740" t="s">
        <v>6152</v>
      </c>
      <c r="I740">
        <v>508915</v>
      </c>
      <c r="J740" t="s">
        <v>4581</v>
      </c>
      <c r="K740" t="s">
        <v>6153</v>
      </c>
      <c r="L740" t="s">
        <v>4622</v>
      </c>
      <c r="M740" t="s">
        <v>6154</v>
      </c>
      <c r="N740">
        <v>50000</v>
      </c>
      <c r="O740" t="s">
        <v>934</v>
      </c>
      <c r="P740" t="s">
        <v>935</v>
      </c>
      <c r="Q740" t="s">
        <v>4280</v>
      </c>
      <c r="R740">
        <v>2048701643</v>
      </c>
      <c r="S740" t="s">
        <v>683</v>
      </c>
      <c r="T740" t="s">
        <v>13221</v>
      </c>
      <c r="U740" s="1">
        <v>46204</v>
      </c>
      <c r="V740" s="14">
        <v>46203</v>
      </c>
      <c r="W740" t="s">
        <v>6155</v>
      </c>
      <c r="X740" s="31">
        <v>46203.328344907408</v>
      </c>
      <c r="AN740" s="14">
        <v>46204</v>
      </c>
      <c r="AO740" t="s">
        <v>6142</v>
      </c>
      <c r="AP740" s="31">
        <v>46204.463425925926</v>
      </c>
      <c r="AT740" s="31">
        <v>46204.463425925926</v>
      </c>
      <c r="AU740" s="14">
        <v>46204</v>
      </c>
      <c r="AV740" t="s">
        <v>6142</v>
      </c>
      <c r="AW740" t="s">
        <v>6143</v>
      </c>
      <c r="AX740" t="s">
        <v>677</v>
      </c>
      <c r="AY740" s="14">
        <v>46204</v>
      </c>
      <c r="AZ740" t="s">
        <v>6142</v>
      </c>
      <c r="BA740" s="31">
        <v>46204.463854166665</v>
      </c>
      <c r="BB740" s="14">
        <v>46204</v>
      </c>
      <c r="BC740" t="s">
        <v>933</v>
      </c>
      <c r="BD740" s="31">
        <v>46204.468217592592</v>
      </c>
      <c r="BE740" s="14">
        <v>46204</v>
      </c>
      <c r="BF740" t="s">
        <v>4965</v>
      </c>
      <c r="BG740" s="31">
        <v>46204.48877314815</v>
      </c>
      <c r="BH740" s="14">
        <v>46204</v>
      </c>
      <c r="BI740" t="s">
        <v>997</v>
      </c>
      <c r="BJ740" s="31">
        <v>46204.520173611112</v>
      </c>
      <c r="BK740" s="14">
        <v>46204</v>
      </c>
      <c r="BL740" t="s">
        <v>1043</v>
      </c>
      <c r="BM740" s="31">
        <v>46204.655706018515</v>
      </c>
      <c r="BN740" s="14">
        <v>46204</v>
      </c>
      <c r="BO740" t="s">
        <v>997</v>
      </c>
      <c r="BP740" s="31">
        <v>46204.52034722222</v>
      </c>
      <c r="BZ740" s="14">
        <v>46204</v>
      </c>
      <c r="CA740" t="s">
        <v>1043</v>
      </c>
      <c r="CB740" s="31">
        <v>46204.663310185184</v>
      </c>
      <c r="CC740" s="14">
        <v>46204</v>
      </c>
      <c r="CD740" t="s">
        <v>995</v>
      </c>
      <c r="CE740" s="31">
        <v>46204.68072916667</v>
      </c>
      <c r="CI740" s="14">
        <v>46204</v>
      </c>
      <c r="CJ740" t="s">
        <v>6142</v>
      </c>
      <c r="CK740" s="31">
        <v>46204.732106481482</v>
      </c>
      <c r="CP740" t="str">
        <f>VLOOKUP(A740,Sheet1!$A$2:$E$221,2,0)</f>
        <v>East Zone</v>
      </c>
    </row>
    <row r="741" spans="1:94" x14ac:dyDescent="0.35">
      <c r="A741" t="s">
        <v>6137</v>
      </c>
      <c r="B741">
        <v>796</v>
      </c>
      <c r="C741" t="s">
        <v>9332</v>
      </c>
      <c r="D741" t="s">
        <v>678</v>
      </c>
      <c r="E741" t="s">
        <v>556</v>
      </c>
      <c r="F741" t="s">
        <v>557</v>
      </c>
      <c r="G741" t="s">
        <v>549</v>
      </c>
      <c r="H741" t="s">
        <v>6156</v>
      </c>
      <c r="I741">
        <v>516947</v>
      </c>
      <c r="J741" t="s">
        <v>4045</v>
      </c>
      <c r="K741" t="s">
        <v>6157</v>
      </c>
      <c r="L741" t="s">
        <v>4622</v>
      </c>
      <c r="M741" t="s">
        <v>6158</v>
      </c>
      <c r="N741">
        <v>77000</v>
      </c>
      <c r="O741" t="s">
        <v>939</v>
      </c>
      <c r="P741" t="s">
        <v>940</v>
      </c>
      <c r="Q741" t="s">
        <v>3714</v>
      </c>
      <c r="R741">
        <v>1648719411</v>
      </c>
      <c r="S741" t="s">
        <v>13394</v>
      </c>
      <c r="T741"/>
      <c r="V741" s="14">
        <v>46204</v>
      </c>
      <c r="W741" t="s">
        <v>6159</v>
      </c>
      <c r="X741" s="31">
        <v>46204.759884259256</v>
      </c>
      <c r="AN741" s="14">
        <v>46206</v>
      </c>
      <c r="AO741" t="s">
        <v>2410</v>
      </c>
      <c r="AP741" s="31">
        <v>46206.436608796299</v>
      </c>
      <c r="AT741" s="31">
        <v>46206.436608796299</v>
      </c>
      <c r="AU741" s="14">
        <v>46206</v>
      </c>
      <c r="AV741" t="s">
        <v>2410</v>
      </c>
      <c r="AW741" t="s">
        <v>557</v>
      </c>
      <c r="AX741" t="s">
        <v>678</v>
      </c>
      <c r="AY741" s="14">
        <v>46206</v>
      </c>
      <c r="AZ741" t="s">
        <v>2410</v>
      </c>
      <c r="BA741" s="31">
        <v>46206.4371875</v>
      </c>
      <c r="BB741" s="14">
        <v>46206</v>
      </c>
      <c r="BC741" t="s">
        <v>933</v>
      </c>
      <c r="BD741" s="31">
        <v>46206.440659722219</v>
      </c>
      <c r="BE741" s="14">
        <v>46206</v>
      </c>
      <c r="BF741" t="s">
        <v>4886</v>
      </c>
      <c r="BG741" s="31">
        <v>46206.474548611113</v>
      </c>
      <c r="BH741" s="14">
        <v>46206</v>
      </c>
      <c r="BI741" t="s">
        <v>997</v>
      </c>
      <c r="BJ741" s="31">
        <v>46206.497453703705</v>
      </c>
      <c r="BK741" s="14">
        <v>46206</v>
      </c>
      <c r="BL741" t="s">
        <v>997</v>
      </c>
      <c r="BM741" s="31">
        <v>46206.497696759259</v>
      </c>
      <c r="BZ741" s="14">
        <v>46206</v>
      </c>
      <c r="CA741" t="s">
        <v>997</v>
      </c>
      <c r="CB741" s="31">
        <v>46206.502743055556</v>
      </c>
      <c r="CC741" s="14">
        <v>46206</v>
      </c>
      <c r="CD741" t="s">
        <v>995</v>
      </c>
      <c r="CE741" s="31">
        <v>46206.512708333335</v>
      </c>
      <c r="CI741" s="14">
        <v>46206</v>
      </c>
      <c r="CJ741" t="s">
        <v>6142</v>
      </c>
      <c r="CK741" s="31">
        <v>46206.583229166667</v>
      </c>
      <c r="CP741" t="str">
        <f>VLOOKUP(A741,Sheet1!$A$2:$E$221,2,0)</f>
        <v>East Zone</v>
      </c>
    </row>
    <row r="742" spans="1:94" x14ac:dyDescent="0.35">
      <c r="A742" t="s">
        <v>6137</v>
      </c>
      <c r="B742">
        <v>796</v>
      </c>
      <c r="C742" t="s">
        <v>9332</v>
      </c>
      <c r="D742" t="s">
        <v>678</v>
      </c>
      <c r="E742" t="s">
        <v>556</v>
      </c>
      <c r="F742" t="s">
        <v>557</v>
      </c>
      <c r="G742" t="s">
        <v>549</v>
      </c>
      <c r="H742" t="s">
        <v>6156</v>
      </c>
      <c r="I742">
        <v>516947</v>
      </c>
      <c r="J742" t="s">
        <v>4045</v>
      </c>
      <c r="K742" t="s">
        <v>6157</v>
      </c>
      <c r="L742" t="s">
        <v>4622</v>
      </c>
      <c r="M742" t="s">
        <v>6158</v>
      </c>
      <c r="N742">
        <v>45000</v>
      </c>
      <c r="O742" t="s">
        <v>4630</v>
      </c>
      <c r="P742" t="s">
        <v>4631</v>
      </c>
      <c r="Q742" t="s">
        <v>3996</v>
      </c>
      <c r="R742">
        <v>3037912004</v>
      </c>
      <c r="S742" t="s">
        <v>13394</v>
      </c>
      <c r="T742"/>
      <c r="V742" s="14">
        <v>46204</v>
      </c>
      <c r="W742" t="s">
        <v>6159</v>
      </c>
      <c r="X742" s="31">
        <v>46204.75986111111</v>
      </c>
      <c r="AN742" s="14">
        <v>46206</v>
      </c>
      <c r="AO742" t="s">
        <v>2410</v>
      </c>
      <c r="AP742" s="31">
        <v>46206.436585648145</v>
      </c>
      <c r="AT742" s="31">
        <v>46206.436585648145</v>
      </c>
      <c r="AU742" s="14">
        <v>46206</v>
      </c>
      <c r="AV742" t="s">
        <v>2410</v>
      </c>
      <c r="AW742" t="s">
        <v>557</v>
      </c>
      <c r="AX742" t="s">
        <v>678</v>
      </c>
      <c r="AY742" s="14">
        <v>46206</v>
      </c>
      <c r="AZ742" t="s">
        <v>2410</v>
      </c>
      <c r="BA742" s="31">
        <v>46206.437164351853</v>
      </c>
      <c r="BB742" s="14">
        <v>46206</v>
      </c>
      <c r="BC742" t="s">
        <v>933</v>
      </c>
      <c r="BD742" s="31">
        <v>46206.440659722219</v>
      </c>
      <c r="BE742" s="14">
        <v>46206</v>
      </c>
      <c r="BF742" t="s">
        <v>4886</v>
      </c>
      <c r="BG742" s="31">
        <v>46206.47452546296</v>
      </c>
      <c r="BH742" s="14">
        <v>46206</v>
      </c>
      <c r="BI742" t="s">
        <v>997</v>
      </c>
      <c r="BJ742" s="31">
        <v>46206.497442129628</v>
      </c>
      <c r="BK742" s="14">
        <v>46206</v>
      </c>
      <c r="BL742" t="s">
        <v>997</v>
      </c>
      <c r="BM742" s="31">
        <v>46206.497673611113</v>
      </c>
      <c r="BZ742" s="14">
        <v>46206</v>
      </c>
      <c r="CA742" t="s">
        <v>997</v>
      </c>
      <c r="CB742" s="31">
        <v>46206.50273148148</v>
      </c>
      <c r="CC742" s="14">
        <v>46206</v>
      </c>
      <c r="CD742" t="s">
        <v>995</v>
      </c>
      <c r="CE742" s="31">
        <v>46206.512708333335</v>
      </c>
      <c r="CI742" s="14">
        <v>46206</v>
      </c>
      <c r="CJ742" t="s">
        <v>6142</v>
      </c>
      <c r="CK742" s="31">
        <v>46206.583229166667</v>
      </c>
      <c r="CP742" t="str">
        <f>VLOOKUP(A742,Sheet1!$A$2:$E$221,2,0)</f>
        <v>East Zone</v>
      </c>
    </row>
    <row r="743" spans="1:94" x14ac:dyDescent="0.35">
      <c r="A743" t="s">
        <v>6137</v>
      </c>
      <c r="B743">
        <v>796</v>
      </c>
      <c r="C743" t="s">
        <v>9332</v>
      </c>
      <c r="D743" t="s">
        <v>678</v>
      </c>
      <c r="E743" t="s">
        <v>556</v>
      </c>
      <c r="F743" t="s">
        <v>557</v>
      </c>
      <c r="G743" t="s">
        <v>549</v>
      </c>
      <c r="H743" t="s">
        <v>10308</v>
      </c>
      <c r="I743">
        <v>664722</v>
      </c>
      <c r="J743" t="s">
        <v>6145</v>
      </c>
      <c r="K743" t="s">
        <v>6146</v>
      </c>
      <c r="L743" t="s">
        <v>4622</v>
      </c>
      <c r="M743" t="s">
        <v>10309</v>
      </c>
      <c r="N743">
        <v>45000</v>
      </c>
      <c r="O743" t="s">
        <v>4630</v>
      </c>
      <c r="P743" t="s">
        <v>4631</v>
      </c>
      <c r="Q743" t="s">
        <v>1891</v>
      </c>
      <c r="R743">
        <v>1696186984</v>
      </c>
      <c r="S743" t="s">
        <v>13394</v>
      </c>
      <c r="T743"/>
      <c r="V743" s="14">
        <v>46209</v>
      </c>
      <c r="W743" t="s">
        <v>6149</v>
      </c>
      <c r="X743" s="31">
        <v>46209.538530092592</v>
      </c>
      <c r="AN743" s="14">
        <v>46209</v>
      </c>
      <c r="AO743" t="s">
        <v>6142</v>
      </c>
      <c r="AP743" s="31">
        <v>46209.622118055559</v>
      </c>
      <c r="AT743" s="31">
        <v>46209.622118055559</v>
      </c>
      <c r="AU743" s="14">
        <v>46209</v>
      </c>
      <c r="AV743" t="s">
        <v>6142</v>
      </c>
      <c r="AW743" t="s">
        <v>6143</v>
      </c>
      <c r="AX743" t="s">
        <v>677</v>
      </c>
      <c r="AY743" s="14">
        <v>46209</v>
      </c>
      <c r="AZ743" t="s">
        <v>6149</v>
      </c>
      <c r="BA743" s="31">
        <v>46209.655717592592</v>
      </c>
      <c r="BB743" s="14">
        <v>46209</v>
      </c>
      <c r="BC743" t="s">
        <v>933</v>
      </c>
      <c r="BD743" s="31">
        <v>46209.660879629628</v>
      </c>
      <c r="BE743" s="14">
        <v>46209</v>
      </c>
      <c r="BF743" t="s">
        <v>4757</v>
      </c>
      <c r="BG743" s="31">
        <v>46209.690416666665</v>
      </c>
      <c r="BH743" s="14">
        <v>46209</v>
      </c>
      <c r="BI743" t="s">
        <v>994</v>
      </c>
      <c r="BJ743" s="31">
        <v>46209.727743055555</v>
      </c>
      <c r="BK743" s="14">
        <v>46209</v>
      </c>
      <c r="BL743" t="s">
        <v>994</v>
      </c>
      <c r="BM743" s="31">
        <v>46209.727986111109</v>
      </c>
      <c r="BZ743" s="14">
        <v>46209</v>
      </c>
      <c r="CA743" t="s">
        <v>994</v>
      </c>
      <c r="CB743" s="31">
        <v>46209.75708333333</v>
      </c>
      <c r="CC743" s="14">
        <v>46210</v>
      </c>
      <c r="CD743" t="s">
        <v>1008</v>
      </c>
      <c r="CE743" s="31">
        <v>46210.619687500002</v>
      </c>
      <c r="CI743" s="14">
        <v>46210</v>
      </c>
      <c r="CJ743" t="s">
        <v>6142</v>
      </c>
      <c r="CK743" s="31">
        <v>46210.646608796298</v>
      </c>
      <c r="CP743" t="str">
        <f>VLOOKUP(A743,Sheet1!$A$2:$E$221,2,0)</f>
        <v>East Zone</v>
      </c>
    </row>
    <row r="744" spans="1:94" x14ac:dyDescent="0.35">
      <c r="A744" t="s">
        <v>6137</v>
      </c>
      <c r="B744">
        <v>796</v>
      </c>
      <c r="C744" t="s">
        <v>9332</v>
      </c>
      <c r="D744" t="s">
        <v>678</v>
      </c>
      <c r="E744" t="s">
        <v>556</v>
      </c>
      <c r="F744" t="s">
        <v>557</v>
      </c>
      <c r="G744" t="s">
        <v>549</v>
      </c>
      <c r="H744" t="s">
        <v>10308</v>
      </c>
      <c r="I744">
        <v>664722</v>
      </c>
      <c r="J744" t="s">
        <v>6145</v>
      </c>
      <c r="K744" t="s">
        <v>6146</v>
      </c>
      <c r="L744" t="s">
        <v>4622</v>
      </c>
      <c r="M744" t="s">
        <v>10309</v>
      </c>
      <c r="N744">
        <v>50000</v>
      </c>
      <c r="O744" t="s">
        <v>9895</v>
      </c>
      <c r="P744" t="s">
        <v>9896</v>
      </c>
      <c r="Q744" t="s">
        <v>10310</v>
      </c>
      <c r="R744">
        <v>2502493384</v>
      </c>
      <c r="S744" t="s">
        <v>13394</v>
      </c>
      <c r="T744"/>
      <c r="V744" s="14">
        <v>46209</v>
      </c>
      <c r="W744" t="s">
        <v>6149</v>
      </c>
      <c r="X744" s="31">
        <v>46209.538564814815</v>
      </c>
      <c r="AN744" s="14">
        <v>46209</v>
      </c>
      <c r="AO744" t="s">
        <v>6142</v>
      </c>
      <c r="AP744" s="31">
        <v>46209.622083333335</v>
      </c>
      <c r="AT744" s="31">
        <v>46209.622083333335</v>
      </c>
      <c r="AU744" s="14">
        <v>46209</v>
      </c>
      <c r="AV744" t="s">
        <v>6142</v>
      </c>
      <c r="AW744" t="s">
        <v>6143</v>
      </c>
      <c r="AX744" t="s">
        <v>677</v>
      </c>
      <c r="AY744" s="14">
        <v>46209</v>
      </c>
      <c r="AZ744" t="s">
        <v>6149</v>
      </c>
      <c r="BA744" s="31">
        <v>46209.656446759262</v>
      </c>
      <c r="BB744" s="14">
        <v>46209</v>
      </c>
      <c r="BC744" t="s">
        <v>933</v>
      </c>
      <c r="BD744" s="31">
        <v>46209.660879629628</v>
      </c>
      <c r="BE744" s="14">
        <v>46209</v>
      </c>
      <c r="BF744" t="s">
        <v>4757</v>
      </c>
      <c r="BG744" s="31">
        <v>46209.690393518518</v>
      </c>
      <c r="BH744" s="14">
        <v>46209</v>
      </c>
      <c r="BI744" t="s">
        <v>994</v>
      </c>
      <c r="BJ744" s="31">
        <v>46209.727731481478</v>
      </c>
      <c r="BK744" s="14">
        <v>46209</v>
      </c>
      <c r="BL744" t="s">
        <v>994</v>
      </c>
      <c r="BM744" s="31">
        <v>46209.72797453704</v>
      </c>
      <c r="BZ744" s="14">
        <v>46209</v>
      </c>
      <c r="CA744" t="s">
        <v>994</v>
      </c>
      <c r="CB744" s="31">
        <v>46209.757071759261</v>
      </c>
      <c r="CP744" t="str">
        <f>VLOOKUP(A744,Sheet1!$A$2:$E$221,2,0)</f>
        <v>East Zone</v>
      </c>
    </row>
    <row r="745" spans="1:94" x14ac:dyDescent="0.35">
      <c r="A745" t="s">
        <v>6137</v>
      </c>
      <c r="B745">
        <v>796</v>
      </c>
      <c r="C745" t="s">
        <v>9332</v>
      </c>
      <c r="D745" t="s">
        <v>678</v>
      </c>
      <c r="E745" t="s">
        <v>556</v>
      </c>
      <c r="F745" t="s">
        <v>557</v>
      </c>
      <c r="G745" t="s">
        <v>549</v>
      </c>
      <c r="H745" t="s">
        <v>6160</v>
      </c>
      <c r="I745">
        <v>684816</v>
      </c>
      <c r="J745" t="s">
        <v>4581</v>
      </c>
      <c r="K745" t="s">
        <v>6153</v>
      </c>
      <c r="L745" t="s">
        <v>4622</v>
      </c>
      <c r="M745" t="s">
        <v>6161</v>
      </c>
      <c r="N745">
        <v>45000</v>
      </c>
      <c r="O745" t="s">
        <v>4630</v>
      </c>
      <c r="P745" t="s">
        <v>4631</v>
      </c>
      <c r="Q745" t="s">
        <v>6162</v>
      </c>
      <c r="R745">
        <v>1836472617</v>
      </c>
      <c r="S745" t="s">
        <v>13394</v>
      </c>
      <c r="T745"/>
      <c r="V745" s="14">
        <v>46205</v>
      </c>
      <c r="W745" t="s">
        <v>6155</v>
      </c>
      <c r="X745" s="31">
        <v>46205.570289351854</v>
      </c>
      <c r="AN745" s="14">
        <v>46205</v>
      </c>
      <c r="AO745" t="s">
        <v>6142</v>
      </c>
      <c r="AP745" s="31">
        <v>46205.608784722222</v>
      </c>
      <c r="AT745" s="31">
        <v>46205.608784722222</v>
      </c>
      <c r="AU745" s="14">
        <v>46205</v>
      </c>
      <c r="AV745" t="s">
        <v>6142</v>
      </c>
      <c r="AW745" t="s">
        <v>6143</v>
      </c>
      <c r="AX745" t="s">
        <v>677</v>
      </c>
      <c r="AY745" s="14">
        <v>46206</v>
      </c>
      <c r="AZ745" t="s">
        <v>6142</v>
      </c>
      <c r="BA745" s="31">
        <v>46206.384710648148</v>
      </c>
      <c r="BB745" s="14">
        <v>46206</v>
      </c>
      <c r="BC745" t="s">
        <v>933</v>
      </c>
      <c r="BD745" s="31">
        <v>46206.389201388891</v>
      </c>
      <c r="BE745" s="14">
        <v>46206</v>
      </c>
      <c r="BF745" t="s">
        <v>4640</v>
      </c>
      <c r="BG745" s="31">
        <v>46206.405243055553</v>
      </c>
      <c r="BH745" s="14">
        <v>46206</v>
      </c>
      <c r="BI745" t="s">
        <v>996</v>
      </c>
      <c r="BJ745" s="31">
        <v>46206.425046296295</v>
      </c>
      <c r="BK745" s="14">
        <v>46206</v>
      </c>
      <c r="BL745" t="s">
        <v>996</v>
      </c>
      <c r="BM745" s="31">
        <v>46206.425520833334</v>
      </c>
      <c r="BZ745" s="14">
        <v>46206</v>
      </c>
      <c r="CA745" t="s">
        <v>996</v>
      </c>
      <c r="CB745" s="31">
        <v>46206.435150462959</v>
      </c>
      <c r="CC745" s="14">
        <v>46206</v>
      </c>
      <c r="CD745" t="s">
        <v>995</v>
      </c>
      <c r="CE745" s="31">
        <v>46206.460636574076</v>
      </c>
      <c r="CI745" s="14">
        <v>46206</v>
      </c>
      <c r="CJ745" t="s">
        <v>6142</v>
      </c>
      <c r="CK745" s="31">
        <v>46206.67596064815</v>
      </c>
      <c r="CP745" t="str">
        <f>VLOOKUP(A745,Sheet1!$A$2:$E$221,2,0)</f>
        <v>East Zone</v>
      </c>
    </row>
    <row r="746" spans="1:94" x14ac:dyDescent="0.35">
      <c r="A746" t="s">
        <v>6137</v>
      </c>
      <c r="B746">
        <v>796</v>
      </c>
      <c r="C746" t="s">
        <v>9332</v>
      </c>
      <c r="D746" t="s">
        <v>678</v>
      </c>
      <c r="E746" t="s">
        <v>556</v>
      </c>
      <c r="F746" t="s">
        <v>557</v>
      </c>
      <c r="G746" t="s">
        <v>549</v>
      </c>
      <c r="H746" t="s">
        <v>10311</v>
      </c>
      <c r="I746">
        <v>688545</v>
      </c>
      <c r="J746" t="s">
        <v>4581</v>
      </c>
      <c r="K746" t="s">
        <v>6153</v>
      </c>
      <c r="L746" t="s">
        <v>4622</v>
      </c>
      <c r="M746" t="s">
        <v>10312</v>
      </c>
      <c r="N746">
        <v>45000</v>
      </c>
      <c r="O746" t="s">
        <v>4630</v>
      </c>
      <c r="P746" t="s">
        <v>4631</v>
      </c>
      <c r="Q746" t="s">
        <v>10313</v>
      </c>
      <c r="R746">
        <v>7882739820</v>
      </c>
      <c r="S746" t="s">
        <v>683</v>
      </c>
      <c r="T746" t="s">
        <v>13177</v>
      </c>
      <c r="U746" s="1">
        <v>46210</v>
      </c>
      <c r="V746" s="14">
        <v>46206</v>
      </c>
      <c r="W746" t="s">
        <v>6155</v>
      </c>
      <c r="X746" s="31">
        <v>46206.499884259261</v>
      </c>
      <c r="AN746" s="14">
        <v>46209</v>
      </c>
      <c r="AO746" t="s">
        <v>2410</v>
      </c>
      <c r="AP746" s="31">
        <v>46209.603148148148</v>
      </c>
      <c r="AT746" s="31">
        <v>46209.603148148148</v>
      </c>
      <c r="AU746" s="14">
        <v>46209</v>
      </c>
      <c r="AV746" t="s">
        <v>2410</v>
      </c>
      <c r="AW746" t="s">
        <v>557</v>
      </c>
      <c r="AX746" t="s">
        <v>678</v>
      </c>
      <c r="AY746" s="14">
        <v>46210</v>
      </c>
      <c r="AZ746" t="s">
        <v>6142</v>
      </c>
      <c r="BA746" s="31">
        <v>46210.410509259258</v>
      </c>
      <c r="BB746" s="14">
        <v>46210</v>
      </c>
      <c r="BC746" t="s">
        <v>933</v>
      </c>
      <c r="BD746" s="31">
        <v>46210.434513888889</v>
      </c>
      <c r="BE746" s="14">
        <v>46210</v>
      </c>
      <c r="BF746" t="s">
        <v>4965</v>
      </c>
      <c r="BG746" s="31">
        <v>46210.466446759259</v>
      </c>
      <c r="BH746" s="14">
        <v>46210</v>
      </c>
      <c r="BI746" t="s">
        <v>996</v>
      </c>
      <c r="BJ746" s="31">
        <v>46210.485219907408</v>
      </c>
      <c r="BN746" s="14">
        <v>46210</v>
      </c>
      <c r="BO746" t="s">
        <v>996</v>
      </c>
      <c r="BP746" s="31">
        <v>46210.487129629626</v>
      </c>
      <c r="CP746" t="str">
        <f>VLOOKUP(A746,Sheet1!$A$2:$E$221,2,0)</f>
        <v>East Zone</v>
      </c>
    </row>
    <row r="747" spans="1:94" x14ac:dyDescent="0.35">
      <c r="A747" t="s">
        <v>6137</v>
      </c>
      <c r="B747">
        <v>796</v>
      </c>
      <c r="C747" t="s">
        <v>9332</v>
      </c>
      <c r="D747" t="s">
        <v>678</v>
      </c>
      <c r="E747" t="s">
        <v>556</v>
      </c>
      <c r="F747" t="s">
        <v>557</v>
      </c>
      <c r="G747" t="s">
        <v>549</v>
      </c>
      <c r="H747" t="s">
        <v>6163</v>
      </c>
      <c r="I747">
        <v>729070</v>
      </c>
      <c r="J747" t="s">
        <v>2044</v>
      </c>
      <c r="K747" t="s">
        <v>6139</v>
      </c>
      <c r="L747" t="s">
        <v>4622</v>
      </c>
      <c r="M747" t="s">
        <v>6164</v>
      </c>
      <c r="N747">
        <v>45000</v>
      </c>
      <c r="O747" t="s">
        <v>4630</v>
      </c>
      <c r="P747" t="s">
        <v>4631</v>
      </c>
      <c r="Q747" t="s">
        <v>1629</v>
      </c>
      <c r="R747">
        <v>8596170827</v>
      </c>
      <c r="S747" t="s">
        <v>13394</v>
      </c>
      <c r="T747"/>
      <c r="V747" s="14">
        <v>46204</v>
      </c>
      <c r="W747" t="s">
        <v>6141</v>
      </c>
      <c r="X747" s="31">
        <v>46204.74858796296</v>
      </c>
      <c r="AN747" s="14">
        <v>46206</v>
      </c>
      <c r="AO747" t="s">
        <v>2410</v>
      </c>
      <c r="AP747" s="31">
        <v>46206.648182870369</v>
      </c>
      <c r="AT747" s="31">
        <v>46206.648182870369</v>
      </c>
      <c r="AU747" s="14">
        <v>46206</v>
      </c>
      <c r="AV747" t="s">
        <v>2410</v>
      </c>
      <c r="AW747" t="s">
        <v>557</v>
      </c>
      <c r="AX747" t="s">
        <v>678</v>
      </c>
      <c r="AY747" s="14">
        <v>46206</v>
      </c>
      <c r="AZ747" t="s">
        <v>2410</v>
      </c>
      <c r="BA747" s="31">
        <v>46206.650752314818</v>
      </c>
      <c r="BB747" s="14">
        <v>46206</v>
      </c>
      <c r="BC747" t="s">
        <v>933</v>
      </c>
      <c r="BD747" s="31">
        <v>46206.662187499998</v>
      </c>
      <c r="BE747" s="14">
        <v>46206</v>
      </c>
      <c r="BF747" t="s">
        <v>4965</v>
      </c>
      <c r="BG747" s="31">
        <v>46206.706377314818</v>
      </c>
      <c r="BH747" s="14">
        <v>46206</v>
      </c>
      <c r="BI747" t="s">
        <v>1043</v>
      </c>
      <c r="BJ747" s="31">
        <v>46206.742060185185</v>
      </c>
      <c r="BK747" s="14">
        <v>46206</v>
      </c>
      <c r="BL747" t="s">
        <v>1043</v>
      </c>
      <c r="BM747" s="31">
        <v>46206.742175925923</v>
      </c>
      <c r="BZ747" s="14">
        <v>46206</v>
      </c>
      <c r="CA747" t="s">
        <v>1043</v>
      </c>
      <c r="CB747" s="31">
        <v>46206.750069444446</v>
      </c>
      <c r="CC747" s="14">
        <v>46206</v>
      </c>
      <c r="CD747" t="s">
        <v>995</v>
      </c>
      <c r="CE747" s="31">
        <v>46206.756493055553</v>
      </c>
      <c r="CI747" s="14">
        <v>46209</v>
      </c>
      <c r="CJ747" t="s">
        <v>6142</v>
      </c>
      <c r="CK747" s="31">
        <v>46209.784178240741</v>
      </c>
      <c r="CP747" t="str">
        <f>VLOOKUP(A747,Sheet1!$A$2:$E$221,2,0)</f>
        <v>East Zone</v>
      </c>
    </row>
    <row r="748" spans="1:94" x14ac:dyDescent="0.35">
      <c r="A748" t="s">
        <v>6137</v>
      </c>
      <c r="B748">
        <v>796</v>
      </c>
      <c r="C748" t="s">
        <v>9332</v>
      </c>
      <c r="D748" t="s">
        <v>678</v>
      </c>
      <c r="E748" t="s">
        <v>556</v>
      </c>
      <c r="F748" t="s">
        <v>557</v>
      </c>
      <c r="G748" t="s">
        <v>549</v>
      </c>
      <c r="H748" t="s">
        <v>6165</v>
      </c>
      <c r="I748">
        <v>780413</v>
      </c>
      <c r="J748" t="s">
        <v>6166</v>
      </c>
      <c r="K748" t="s">
        <v>6167</v>
      </c>
      <c r="L748" t="s">
        <v>4622</v>
      </c>
      <c r="M748" t="s">
        <v>6168</v>
      </c>
      <c r="N748">
        <v>45000</v>
      </c>
      <c r="O748" t="s">
        <v>4630</v>
      </c>
      <c r="P748" t="s">
        <v>4631</v>
      </c>
      <c r="Q748" t="s">
        <v>6169</v>
      </c>
      <c r="R748">
        <v>8124319224</v>
      </c>
      <c r="S748" t="s">
        <v>13394</v>
      </c>
      <c r="T748"/>
      <c r="V748" s="14">
        <v>46204</v>
      </c>
      <c r="W748" t="s">
        <v>6170</v>
      </c>
      <c r="X748" s="31">
        <v>46204.601273148146</v>
      </c>
      <c r="AN748" s="14">
        <v>46204</v>
      </c>
      <c r="AO748" t="s">
        <v>6142</v>
      </c>
      <c r="AP748" s="31">
        <v>46204.665173611109</v>
      </c>
      <c r="AT748" s="31">
        <v>46204.665173611109</v>
      </c>
      <c r="AU748" s="14">
        <v>46204</v>
      </c>
      <c r="AV748" t="s">
        <v>6142</v>
      </c>
      <c r="AW748" t="s">
        <v>6143</v>
      </c>
      <c r="AX748" t="s">
        <v>677</v>
      </c>
      <c r="AY748" s="14">
        <v>46204</v>
      </c>
      <c r="AZ748" t="s">
        <v>6142</v>
      </c>
      <c r="BA748" s="31">
        <v>46204.674849537034</v>
      </c>
      <c r="BB748" s="14">
        <v>46204</v>
      </c>
      <c r="BC748" t="s">
        <v>933</v>
      </c>
      <c r="BD748" s="31">
        <v>46204.683113425926</v>
      </c>
      <c r="BE748" s="14">
        <v>46204</v>
      </c>
      <c r="BF748" t="s">
        <v>4969</v>
      </c>
      <c r="BG748" s="31">
        <v>46204.709016203706</v>
      </c>
      <c r="BH748" s="14">
        <v>46204</v>
      </c>
      <c r="BI748" t="s">
        <v>997</v>
      </c>
      <c r="BJ748" s="31">
        <v>46204.736192129632</v>
      </c>
      <c r="BK748" s="14">
        <v>46204</v>
      </c>
      <c r="BL748" t="s">
        <v>997</v>
      </c>
      <c r="BM748" s="31">
        <v>46204.736296296294</v>
      </c>
      <c r="BZ748" s="14">
        <v>46204</v>
      </c>
      <c r="CA748" t="s">
        <v>997</v>
      </c>
      <c r="CB748" s="31">
        <v>46204.745486111111</v>
      </c>
      <c r="CC748" s="14">
        <v>46204</v>
      </c>
      <c r="CD748" t="s">
        <v>995</v>
      </c>
      <c r="CE748" s="31">
        <v>46204.761689814812</v>
      </c>
      <c r="CI748" s="14">
        <v>46205</v>
      </c>
      <c r="CJ748" t="s">
        <v>6142</v>
      </c>
      <c r="CK748" s="31">
        <v>46205.67355324074</v>
      </c>
      <c r="CP748" t="str">
        <f>VLOOKUP(A748,Sheet1!$A$2:$E$221,2,0)</f>
        <v>East Zone</v>
      </c>
    </row>
    <row r="749" spans="1:94" x14ac:dyDescent="0.35">
      <c r="A749" t="s">
        <v>6171</v>
      </c>
      <c r="B749">
        <v>836</v>
      </c>
      <c r="C749" t="s">
        <v>9332</v>
      </c>
      <c r="D749" t="s">
        <v>678</v>
      </c>
      <c r="E749" t="s">
        <v>604</v>
      </c>
      <c r="F749" t="s">
        <v>605</v>
      </c>
      <c r="G749" t="s">
        <v>295</v>
      </c>
      <c r="H749" t="s">
        <v>9535</v>
      </c>
      <c r="I749">
        <v>439696</v>
      </c>
      <c r="J749" t="s">
        <v>4231</v>
      </c>
      <c r="K749" t="s">
        <v>4232</v>
      </c>
      <c r="L749" t="s">
        <v>4622</v>
      </c>
      <c r="M749" t="s">
        <v>10314</v>
      </c>
      <c r="N749">
        <v>45000</v>
      </c>
      <c r="O749" t="s">
        <v>9889</v>
      </c>
      <c r="P749" t="s">
        <v>9890</v>
      </c>
      <c r="Q749" t="s">
        <v>5602</v>
      </c>
      <c r="R749">
        <v>4534809529</v>
      </c>
      <c r="S749" t="s">
        <v>13394</v>
      </c>
      <c r="T749"/>
      <c r="V749" s="14">
        <v>46209</v>
      </c>
      <c r="W749" t="s">
        <v>3010</v>
      </c>
      <c r="X749" s="31">
        <v>46209.509340277778</v>
      </c>
      <c r="AN749" s="14">
        <v>46209</v>
      </c>
      <c r="AO749" t="s">
        <v>2945</v>
      </c>
      <c r="AP749" s="31">
        <v>46209.54146990741</v>
      </c>
      <c r="AT749" s="31">
        <v>46209.54146990741</v>
      </c>
      <c r="AU749" s="14">
        <v>46209</v>
      </c>
      <c r="AV749" t="s">
        <v>2945</v>
      </c>
      <c r="AW749" t="s">
        <v>605</v>
      </c>
      <c r="AX749" t="s">
        <v>678</v>
      </c>
      <c r="AY749" s="14">
        <v>46209</v>
      </c>
      <c r="AZ749" t="s">
        <v>2945</v>
      </c>
      <c r="BA749" s="31">
        <v>46209.674004629633</v>
      </c>
      <c r="BB749" s="14">
        <v>46209</v>
      </c>
      <c r="BC749" t="s">
        <v>933</v>
      </c>
      <c r="BD749" s="31">
        <v>46209.681354166663</v>
      </c>
      <c r="BE749" s="14">
        <v>46209</v>
      </c>
      <c r="BF749" t="s">
        <v>4788</v>
      </c>
      <c r="BG749" s="31">
        <v>46209.726539351854</v>
      </c>
      <c r="BH749" s="14">
        <v>46209</v>
      </c>
      <c r="BI749" t="s">
        <v>996</v>
      </c>
      <c r="BJ749" s="31">
        <v>46209.786666666667</v>
      </c>
      <c r="BK749" s="14">
        <v>46209</v>
      </c>
      <c r="BL749" t="s">
        <v>996</v>
      </c>
      <c r="BM749" s="31">
        <v>46209.787187499998</v>
      </c>
      <c r="BZ749" s="14">
        <v>46209</v>
      </c>
      <c r="CA749" t="s">
        <v>996</v>
      </c>
      <c r="CB749" s="31">
        <v>46209.794039351851</v>
      </c>
      <c r="CC749" s="14">
        <v>46209</v>
      </c>
      <c r="CD749" t="s">
        <v>1008</v>
      </c>
      <c r="CE749" s="31">
        <v>46209.803483796299</v>
      </c>
      <c r="CI749" s="14">
        <v>46210</v>
      </c>
      <c r="CJ749" t="s">
        <v>3010</v>
      </c>
      <c r="CK749" s="31">
        <v>46210.431516203702</v>
      </c>
      <c r="CP749" t="str">
        <f>VLOOKUP(A749,Sheet1!$A$2:$E$221,2,0)</f>
        <v>East Zone</v>
      </c>
    </row>
    <row r="750" spans="1:94" x14ac:dyDescent="0.35">
      <c r="A750" t="s">
        <v>6171</v>
      </c>
      <c r="B750">
        <v>836</v>
      </c>
      <c r="C750" t="s">
        <v>9332</v>
      </c>
      <c r="D750" t="s">
        <v>678</v>
      </c>
      <c r="E750" t="s">
        <v>604</v>
      </c>
      <c r="F750" t="s">
        <v>605</v>
      </c>
      <c r="G750" t="s">
        <v>295</v>
      </c>
      <c r="H750" t="s">
        <v>6172</v>
      </c>
      <c r="I750">
        <v>447968</v>
      </c>
      <c r="J750" t="s">
        <v>4231</v>
      </c>
      <c r="K750" t="s">
        <v>4232</v>
      </c>
      <c r="L750" t="s">
        <v>4622</v>
      </c>
      <c r="M750" t="s">
        <v>6173</v>
      </c>
      <c r="N750">
        <v>50000</v>
      </c>
      <c r="O750" t="s">
        <v>947</v>
      </c>
      <c r="P750" t="s">
        <v>948</v>
      </c>
      <c r="Q750" t="s">
        <v>1150</v>
      </c>
      <c r="R750">
        <v>3390107681</v>
      </c>
      <c r="S750" t="s">
        <v>13394</v>
      </c>
      <c r="T750"/>
      <c r="V750" s="14">
        <v>46205</v>
      </c>
      <c r="W750" t="s">
        <v>6174</v>
      </c>
      <c r="X750" s="31">
        <v>46205.47792824074</v>
      </c>
      <c r="AN750" s="14">
        <v>46205</v>
      </c>
      <c r="AO750" t="s">
        <v>2945</v>
      </c>
      <c r="AP750" s="31">
        <v>46205.52202546296</v>
      </c>
      <c r="AT750" s="31">
        <v>46205.52202546296</v>
      </c>
      <c r="AU750" s="14">
        <v>46205</v>
      </c>
      <c r="AV750" t="s">
        <v>2945</v>
      </c>
      <c r="AW750" t="s">
        <v>605</v>
      </c>
      <c r="AX750" t="s">
        <v>678</v>
      </c>
      <c r="AY750" s="14">
        <v>46205</v>
      </c>
      <c r="AZ750" t="s">
        <v>6175</v>
      </c>
      <c r="BA750" s="31">
        <v>46205.527881944443</v>
      </c>
      <c r="BB750" s="14">
        <v>46205</v>
      </c>
      <c r="BC750" t="s">
        <v>933</v>
      </c>
      <c r="BD750" s="31">
        <v>46205.544004629628</v>
      </c>
      <c r="BE750" s="14">
        <v>46205</v>
      </c>
      <c r="BF750" t="s">
        <v>4969</v>
      </c>
      <c r="BG750" s="31">
        <v>46205.552777777775</v>
      </c>
      <c r="BH750" s="14">
        <v>46205</v>
      </c>
      <c r="BI750" t="s">
        <v>996</v>
      </c>
      <c r="BJ750" s="31">
        <v>46205.589467592596</v>
      </c>
      <c r="BK750" s="14">
        <v>46205</v>
      </c>
      <c r="BL750" t="s">
        <v>996</v>
      </c>
      <c r="BM750" s="31">
        <v>46205.589930555558</v>
      </c>
      <c r="BZ750" s="14">
        <v>46205</v>
      </c>
      <c r="CA750" t="s">
        <v>996</v>
      </c>
      <c r="CB750" s="31">
        <v>46205.598657407405</v>
      </c>
      <c r="CC750" s="14">
        <v>46205</v>
      </c>
      <c r="CD750" t="s">
        <v>1008</v>
      </c>
      <c r="CE750" s="31">
        <v>46205.611620370371</v>
      </c>
      <c r="CI750" s="14">
        <v>46205</v>
      </c>
      <c r="CJ750" t="s">
        <v>3010</v>
      </c>
      <c r="CK750" s="31">
        <v>46205.737407407411</v>
      </c>
      <c r="CP750" t="str">
        <f>VLOOKUP(A750,Sheet1!$A$2:$E$221,2,0)</f>
        <v>East Zone</v>
      </c>
    </row>
    <row r="751" spans="1:94" x14ac:dyDescent="0.35">
      <c r="A751" t="s">
        <v>6171</v>
      </c>
      <c r="B751">
        <v>836</v>
      </c>
      <c r="C751" t="s">
        <v>9332</v>
      </c>
      <c r="D751" t="s">
        <v>678</v>
      </c>
      <c r="E751" t="s">
        <v>604</v>
      </c>
      <c r="F751" t="s">
        <v>605</v>
      </c>
      <c r="G751" t="s">
        <v>295</v>
      </c>
      <c r="H751" t="s">
        <v>6176</v>
      </c>
      <c r="I751">
        <v>487502</v>
      </c>
      <c r="J751" t="s">
        <v>2593</v>
      </c>
      <c r="K751" t="s">
        <v>2594</v>
      </c>
      <c r="L751" t="s">
        <v>4622</v>
      </c>
      <c r="M751" t="s">
        <v>6177</v>
      </c>
      <c r="N751">
        <v>45000</v>
      </c>
      <c r="O751" t="s">
        <v>9889</v>
      </c>
      <c r="P751" t="s">
        <v>9890</v>
      </c>
      <c r="Q751" t="s">
        <v>2989</v>
      </c>
      <c r="R751">
        <v>1191485034</v>
      </c>
      <c r="S751" t="s">
        <v>13394</v>
      </c>
      <c r="T751"/>
      <c r="V751" s="14">
        <v>46203</v>
      </c>
      <c r="W751" t="s">
        <v>6178</v>
      </c>
      <c r="X751" s="31">
        <v>46203.803287037037</v>
      </c>
      <c r="AN751" s="14">
        <v>46205</v>
      </c>
      <c r="AO751" t="s">
        <v>2945</v>
      </c>
      <c r="AP751" s="31">
        <v>46205.393171296295</v>
      </c>
      <c r="AT751" s="31">
        <v>46205.393171296295</v>
      </c>
      <c r="AU751" s="14">
        <v>46205</v>
      </c>
      <c r="AV751" t="s">
        <v>2945</v>
      </c>
      <c r="AW751" t="s">
        <v>605</v>
      </c>
      <c r="AX751" t="s">
        <v>678</v>
      </c>
      <c r="AY751" s="14">
        <v>46205</v>
      </c>
      <c r="AZ751" t="s">
        <v>6175</v>
      </c>
      <c r="BA751" s="31">
        <v>46205.537268518521</v>
      </c>
      <c r="BB751" s="14">
        <v>46205</v>
      </c>
      <c r="BC751" t="s">
        <v>933</v>
      </c>
      <c r="BD751" s="31">
        <v>46205.543981481482</v>
      </c>
      <c r="BE751" s="14">
        <v>46205</v>
      </c>
      <c r="BF751" t="s">
        <v>4969</v>
      </c>
      <c r="BG751" s="31">
        <v>46205.556261574071</v>
      </c>
      <c r="BH751" s="14">
        <v>46205</v>
      </c>
      <c r="BI751" t="s">
        <v>996</v>
      </c>
      <c r="BJ751" s="31">
        <v>46205.59165509259</v>
      </c>
      <c r="BK751" s="14">
        <v>46205</v>
      </c>
      <c r="BL751" t="s">
        <v>996</v>
      </c>
      <c r="BM751" s="31">
        <v>46205.592210648145</v>
      </c>
      <c r="BZ751" s="14">
        <v>46205</v>
      </c>
      <c r="CA751" t="s">
        <v>996</v>
      </c>
      <c r="CB751" s="31">
        <v>46205.599131944444</v>
      </c>
      <c r="CC751" s="14">
        <v>46209</v>
      </c>
      <c r="CD751" t="s">
        <v>1008</v>
      </c>
      <c r="CE751" s="31">
        <v>46209.629803240743</v>
      </c>
      <c r="CP751" t="str">
        <f>VLOOKUP(A751,Sheet1!$A$2:$E$221,2,0)</f>
        <v>East Zone</v>
      </c>
    </row>
    <row r="752" spans="1:94" x14ac:dyDescent="0.35">
      <c r="A752" t="s">
        <v>6171</v>
      </c>
      <c r="B752">
        <v>836</v>
      </c>
      <c r="C752" t="s">
        <v>9332</v>
      </c>
      <c r="D752" t="s">
        <v>678</v>
      </c>
      <c r="E752" t="s">
        <v>604</v>
      </c>
      <c r="F752" t="s">
        <v>605</v>
      </c>
      <c r="G752" t="s">
        <v>295</v>
      </c>
      <c r="H752" t="s">
        <v>4229</v>
      </c>
      <c r="I752">
        <v>535797</v>
      </c>
      <c r="J752" t="s">
        <v>4231</v>
      </c>
      <c r="K752" t="s">
        <v>4232</v>
      </c>
      <c r="L752" t="s">
        <v>4622</v>
      </c>
      <c r="M752" t="s">
        <v>6179</v>
      </c>
      <c r="N752">
        <v>40000</v>
      </c>
      <c r="O752" t="s">
        <v>1048</v>
      </c>
      <c r="P752" t="s">
        <v>1049</v>
      </c>
      <c r="Q752" t="s">
        <v>4230</v>
      </c>
      <c r="R752">
        <v>5246299823</v>
      </c>
      <c r="S752" t="s">
        <v>13394</v>
      </c>
      <c r="T752"/>
      <c r="V752" s="14">
        <v>46205</v>
      </c>
      <c r="W752" t="s">
        <v>6180</v>
      </c>
      <c r="X752" s="31">
        <v>46205.410960648151</v>
      </c>
      <c r="AN752" s="14">
        <v>46205</v>
      </c>
      <c r="AO752" t="s">
        <v>2945</v>
      </c>
      <c r="AP752" s="31">
        <v>46205.581122685187</v>
      </c>
      <c r="AT752" s="31">
        <v>46205.581122685187</v>
      </c>
      <c r="AU752" s="14">
        <v>46205</v>
      </c>
      <c r="AV752" t="s">
        <v>2945</v>
      </c>
      <c r="AW752" t="s">
        <v>605</v>
      </c>
      <c r="AX752" t="s">
        <v>678</v>
      </c>
      <c r="AY752" s="14">
        <v>46205</v>
      </c>
      <c r="AZ752" t="s">
        <v>6180</v>
      </c>
      <c r="BA752" s="31">
        <v>46205.615671296298</v>
      </c>
      <c r="BB752" s="14">
        <v>46205</v>
      </c>
      <c r="BC752" t="s">
        <v>933</v>
      </c>
      <c r="BD752" s="31">
        <v>46205.626261574071</v>
      </c>
      <c r="BE752" s="14">
        <v>46205</v>
      </c>
      <c r="BF752" t="s">
        <v>5233</v>
      </c>
      <c r="BG752" s="31">
        <v>46205.675659722219</v>
      </c>
      <c r="BH752" s="14">
        <v>46205</v>
      </c>
      <c r="BI752" t="s">
        <v>997</v>
      </c>
      <c r="BJ752" s="31">
        <v>46205.680844907409</v>
      </c>
      <c r="BK752" s="14">
        <v>46205</v>
      </c>
      <c r="BL752" t="s">
        <v>997</v>
      </c>
      <c r="BM752" s="31">
        <v>46205.680972222224</v>
      </c>
      <c r="BZ752" s="14">
        <v>46205</v>
      </c>
      <c r="CA752" t="s">
        <v>997</v>
      </c>
      <c r="CB752" s="31">
        <v>46205.688807870371</v>
      </c>
      <c r="CC752" s="14">
        <v>46205</v>
      </c>
      <c r="CD752" t="s">
        <v>995</v>
      </c>
      <c r="CE752" s="31">
        <v>46205.710486111115</v>
      </c>
      <c r="CI752" s="14">
        <v>46206</v>
      </c>
      <c r="CJ752" t="s">
        <v>3010</v>
      </c>
      <c r="CK752" s="31">
        <v>46206.62636574074</v>
      </c>
      <c r="CP752" t="str">
        <f>VLOOKUP(A752,Sheet1!$A$2:$E$221,2,0)</f>
        <v>East Zone</v>
      </c>
    </row>
    <row r="753" spans="1:94" x14ac:dyDescent="0.35">
      <c r="A753" t="s">
        <v>6171</v>
      </c>
      <c r="B753">
        <v>836</v>
      </c>
      <c r="C753" t="s">
        <v>9332</v>
      </c>
      <c r="D753" t="s">
        <v>678</v>
      </c>
      <c r="E753" t="s">
        <v>604</v>
      </c>
      <c r="F753" t="s">
        <v>605</v>
      </c>
      <c r="G753" t="s">
        <v>295</v>
      </c>
      <c r="H753" t="s">
        <v>6181</v>
      </c>
      <c r="I753">
        <v>572666</v>
      </c>
      <c r="J753" t="s">
        <v>6182</v>
      </c>
      <c r="K753" t="s">
        <v>6183</v>
      </c>
      <c r="L753" t="s">
        <v>4622</v>
      </c>
      <c r="M753" t="s">
        <v>6184</v>
      </c>
      <c r="N753">
        <v>40000</v>
      </c>
      <c r="O753" t="s">
        <v>4648</v>
      </c>
      <c r="P753" t="s">
        <v>4649</v>
      </c>
      <c r="Q753" t="s">
        <v>3011</v>
      </c>
      <c r="R753">
        <v>3019801707</v>
      </c>
      <c r="S753" t="s">
        <v>13394</v>
      </c>
      <c r="T753"/>
      <c r="V753" s="14">
        <v>46203</v>
      </c>
      <c r="W753" t="s">
        <v>6185</v>
      </c>
      <c r="X753" s="31">
        <v>46203.694571759261</v>
      </c>
      <c r="AN753" s="14">
        <v>46204</v>
      </c>
      <c r="AO753" t="s">
        <v>3010</v>
      </c>
      <c r="AP753" s="31">
        <v>46204.463750000003</v>
      </c>
      <c r="AT753" s="31">
        <v>46204.463750000003</v>
      </c>
      <c r="AU753" s="14">
        <v>46204</v>
      </c>
      <c r="AV753" t="s">
        <v>3010</v>
      </c>
      <c r="AW753" t="s">
        <v>6186</v>
      </c>
      <c r="AX753" t="s">
        <v>677</v>
      </c>
      <c r="AY753" s="14">
        <v>46204</v>
      </c>
      <c r="AZ753" t="s">
        <v>3010</v>
      </c>
      <c r="BA753" s="31">
        <v>46204.577928240738</v>
      </c>
      <c r="BB753" s="14">
        <v>46204</v>
      </c>
      <c r="BC753" t="s">
        <v>933</v>
      </c>
      <c r="BD753" s="31">
        <v>46204.587592592594</v>
      </c>
      <c r="BE753" s="14">
        <v>46204</v>
      </c>
      <c r="BF753" t="s">
        <v>4965</v>
      </c>
      <c r="BG753" s="31">
        <v>46204.620127314818</v>
      </c>
      <c r="BH753" s="14">
        <v>46204</v>
      </c>
      <c r="BI753" t="s">
        <v>994</v>
      </c>
      <c r="BJ753" s="31">
        <v>46204.643472222226</v>
      </c>
      <c r="BK753" s="14">
        <v>46204</v>
      </c>
      <c r="BL753" t="s">
        <v>994</v>
      </c>
      <c r="BM753" s="31">
        <v>46204.643564814818</v>
      </c>
      <c r="BZ753" s="14">
        <v>46204</v>
      </c>
      <c r="CA753" t="s">
        <v>994</v>
      </c>
      <c r="CB753" s="31">
        <v>46204.651296296295</v>
      </c>
      <c r="CC753" s="14">
        <v>46204</v>
      </c>
      <c r="CD753" t="s">
        <v>995</v>
      </c>
      <c r="CE753" s="31">
        <v>46204.656608796293</v>
      </c>
      <c r="CI753" s="14">
        <v>46204</v>
      </c>
      <c r="CJ753" t="s">
        <v>3010</v>
      </c>
      <c r="CK753" s="31">
        <v>46204.743067129632</v>
      </c>
      <c r="CP753" t="str">
        <f>VLOOKUP(A753,Sheet1!$A$2:$E$221,2,0)</f>
        <v>East Zone</v>
      </c>
    </row>
    <row r="754" spans="1:94" x14ac:dyDescent="0.35">
      <c r="A754" t="s">
        <v>6171</v>
      </c>
      <c r="B754">
        <v>836</v>
      </c>
      <c r="C754" t="s">
        <v>9332</v>
      </c>
      <c r="D754" t="s">
        <v>678</v>
      </c>
      <c r="E754" t="s">
        <v>604</v>
      </c>
      <c r="F754" t="s">
        <v>605</v>
      </c>
      <c r="G754" t="s">
        <v>295</v>
      </c>
      <c r="H754" t="s">
        <v>10315</v>
      </c>
      <c r="I754">
        <v>699028</v>
      </c>
      <c r="J754" t="s">
        <v>2593</v>
      </c>
      <c r="K754" t="s">
        <v>2594</v>
      </c>
      <c r="L754" t="s">
        <v>4622</v>
      </c>
      <c r="M754" t="s">
        <v>10316</v>
      </c>
      <c r="N754">
        <v>45000</v>
      </c>
      <c r="O754" t="s">
        <v>9889</v>
      </c>
      <c r="P754" t="s">
        <v>9890</v>
      </c>
      <c r="Q754" t="s">
        <v>10317</v>
      </c>
      <c r="R754">
        <v>4439486490</v>
      </c>
      <c r="S754" t="s">
        <v>13394</v>
      </c>
      <c r="T754"/>
      <c r="V754" s="14">
        <v>46206</v>
      </c>
      <c r="W754" t="s">
        <v>6178</v>
      </c>
      <c r="X754" s="31">
        <v>46206.604525462964</v>
      </c>
      <c r="AN754" s="14">
        <v>46209</v>
      </c>
      <c r="AO754" t="s">
        <v>2945</v>
      </c>
      <c r="AP754" s="31">
        <v>46209.542638888888</v>
      </c>
      <c r="AT754" s="31">
        <v>46209.542638888888</v>
      </c>
      <c r="AU754" s="14">
        <v>46209</v>
      </c>
      <c r="AV754" t="s">
        <v>2945</v>
      </c>
      <c r="AW754" t="s">
        <v>605</v>
      </c>
      <c r="AX754" t="s">
        <v>678</v>
      </c>
      <c r="AY754" s="14">
        <v>46209</v>
      </c>
      <c r="AZ754" t="s">
        <v>2945</v>
      </c>
      <c r="BA754" s="31">
        <v>46209.678530092591</v>
      </c>
      <c r="BB754" s="14">
        <v>46209</v>
      </c>
      <c r="BC754" t="s">
        <v>933</v>
      </c>
      <c r="BD754" s="31">
        <v>46209.681342592594</v>
      </c>
      <c r="BE754" s="14">
        <v>46209</v>
      </c>
      <c r="BF754" t="s">
        <v>4788</v>
      </c>
      <c r="BG754" s="31">
        <v>46209.731631944444</v>
      </c>
      <c r="BH754" s="14">
        <v>46209</v>
      </c>
      <c r="BI754" t="s">
        <v>996</v>
      </c>
      <c r="BJ754" s="31">
        <v>46209.78800925926</v>
      </c>
      <c r="BK754" s="14">
        <v>46209</v>
      </c>
      <c r="BL754" t="s">
        <v>996</v>
      </c>
      <c r="BM754" s="31">
        <v>46209.788368055553</v>
      </c>
      <c r="BZ754" s="14">
        <v>46209</v>
      </c>
      <c r="CA754" t="s">
        <v>996</v>
      </c>
      <c r="CB754" s="31">
        <v>46209.794409722221</v>
      </c>
      <c r="CC754" s="14">
        <v>46209</v>
      </c>
      <c r="CD754" t="s">
        <v>1008</v>
      </c>
      <c r="CE754" s="31">
        <v>46209.803587962961</v>
      </c>
      <c r="CI754" s="14">
        <v>46209</v>
      </c>
      <c r="CJ754" t="s">
        <v>3010</v>
      </c>
      <c r="CK754" s="31">
        <v>46209.849537037036</v>
      </c>
      <c r="CP754" t="str">
        <f>VLOOKUP(A754,Sheet1!$A$2:$E$221,2,0)</f>
        <v>East Zone</v>
      </c>
    </row>
    <row r="755" spans="1:94" x14ac:dyDescent="0.35">
      <c r="A755" t="s">
        <v>6171</v>
      </c>
      <c r="B755">
        <v>836</v>
      </c>
      <c r="C755" t="s">
        <v>9332</v>
      </c>
      <c r="D755" t="s">
        <v>678</v>
      </c>
      <c r="E755" t="s">
        <v>604</v>
      </c>
      <c r="F755" t="s">
        <v>605</v>
      </c>
      <c r="G755" t="s">
        <v>295</v>
      </c>
      <c r="H755" t="s">
        <v>12209</v>
      </c>
      <c r="I755">
        <v>786425</v>
      </c>
      <c r="J755" t="s">
        <v>12210</v>
      </c>
      <c r="K755" t="s">
        <v>12211</v>
      </c>
      <c r="L755" t="s">
        <v>4622</v>
      </c>
      <c r="M755" t="s">
        <v>12212</v>
      </c>
      <c r="N755">
        <v>45000</v>
      </c>
      <c r="O755" t="s">
        <v>4630</v>
      </c>
      <c r="P755" t="s">
        <v>4631</v>
      </c>
      <c r="Q755" t="s">
        <v>5507</v>
      </c>
      <c r="R755">
        <v>4101155147</v>
      </c>
      <c r="S755" t="s">
        <v>13394</v>
      </c>
      <c r="T755"/>
      <c r="V755" s="14">
        <v>46209</v>
      </c>
      <c r="W755" t="s">
        <v>3010</v>
      </c>
      <c r="X755" s="31">
        <v>46209.589375000003</v>
      </c>
      <c r="AB755" s="14">
        <v>46209</v>
      </c>
      <c r="AC755" t="s">
        <v>3010</v>
      </c>
      <c r="AD755" s="31">
        <v>46209.669120370374</v>
      </c>
      <c r="AN755" s="14">
        <v>46210</v>
      </c>
      <c r="AO755" t="s">
        <v>2945</v>
      </c>
      <c r="AP755" s="31">
        <v>46210.371331018519</v>
      </c>
      <c r="AT755" s="31">
        <v>46210.371331018519</v>
      </c>
      <c r="AU755" s="14">
        <v>46210</v>
      </c>
      <c r="AV755" t="s">
        <v>2945</v>
      </c>
      <c r="AW755" t="s">
        <v>605</v>
      </c>
      <c r="AX755" t="s">
        <v>678</v>
      </c>
      <c r="AY755" s="14">
        <v>46210</v>
      </c>
      <c r="AZ755" t="s">
        <v>2945</v>
      </c>
      <c r="BA755" s="31">
        <v>46210.415636574071</v>
      </c>
      <c r="BB755" s="14">
        <v>46210</v>
      </c>
      <c r="BC755" t="s">
        <v>933</v>
      </c>
      <c r="BD755" s="31">
        <v>46210.434502314813</v>
      </c>
      <c r="BE755" s="14">
        <v>46210</v>
      </c>
      <c r="BF755" t="s">
        <v>5233</v>
      </c>
      <c r="BG755" s="31">
        <v>46210.483078703706</v>
      </c>
      <c r="BH755" s="14">
        <v>46210</v>
      </c>
      <c r="BI755" t="s">
        <v>996</v>
      </c>
      <c r="BJ755" s="31">
        <v>46210.510092592594</v>
      </c>
      <c r="BK755" s="14">
        <v>46210</v>
      </c>
      <c r="BL755" t="s">
        <v>996</v>
      </c>
      <c r="BM755" s="31">
        <v>46210.511423611111</v>
      </c>
      <c r="BZ755" s="14">
        <v>46210</v>
      </c>
      <c r="CA755" t="s">
        <v>996</v>
      </c>
      <c r="CB755" s="31">
        <v>46210.522650462961</v>
      </c>
      <c r="CC755" s="14">
        <v>46210</v>
      </c>
      <c r="CD755" t="s">
        <v>1008</v>
      </c>
      <c r="CE755" s="31">
        <v>46210.529513888891</v>
      </c>
      <c r="CI755" s="14">
        <v>46210</v>
      </c>
      <c r="CJ755" t="s">
        <v>3010</v>
      </c>
      <c r="CK755" s="31">
        <v>46210.691921296297</v>
      </c>
      <c r="CP755" t="str">
        <f>VLOOKUP(A755,Sheet1!$A$2:$E$221,2,0)</f>
        <v>East Zone</v>
      </c>
    </row>
    <row r="756" spans="1:94" x14ac:dyDescent="0.35">
      <c r="A756" t="s">
        <v>6171</v>
      </c>
      <c r="B756">
        <v>836</v>
      </c>
      <c r="C756" t="s">
        <v>9332</v>
      </c>
      <c r="D756" t="s">
        <v>678</v>
      </c>
      <c r="E756" t="s">
        <v>604</v>
      </c>
      <c r="F756" t="s">
        <v>605</v>
      </c>
      <c r="G756" t="s">
        <v>295</v>
      </c>
      <c r="H756" t="s">
        <v>12209</v>
      </c>
      <c r="I756">
        <v>786425</v>
      </c>
      <c r="J756" t="s">
        <v>12210</v>
      </c>
      <c r="K756" t="s">
        <v>12211</v>
      </c>
      <c r="L756" t="s">
        <v>4622</v>
      </c>
      <c r="M756" t="s">
        <v>12212</v>
      </c>
      <c r="N756">
        <v>45000</v>
      </c>
      <c r="O756" t="s">
        <v>4630</v>
      </c>
      <c r="P756" t="s">
        <v>4631</v>
      </c>
      <c r="Q756" t="s">
        <v>3614</v>
      </c>
      <c r="R756">
        <v>8230518185</v>
      </c>
      <c r="S756" t="s">
        <v>13394</v>
      </c>
      <c r="T756"/>
      <c r="V756" s="14">
        <v>46210</v>
      </c>
      <c r="W756" t="s">
        <v>6180</v>
      </c>
      <c r="X756" s="31">
        <v>46210.370972222219</v>
      </c>
      <c r="AN756" s="14">
        <v>46210</v>
      </c>
      <c r="AO756" t="s">
        <v>2945</v>
      </c>
      <c r="AP756" s="31">
        <v>46210.415034722224</v>
      </c>
      <c r="AT756" s="31">
        <v>46210.415034722224</v>
      </c>
      <c r="AU756" s="14">
        <v>46210</v>
      </c>
      <c r="AV756" t="s">
        <v>2945</v>
      </c>
      <c r="AW756" t="s">
        <v>605</v>
      </c>
      <c r="AX756" t="s">
        <v>678</v>
      </c>
      <c r="AY756" s="14">
        <v>46210</v>
      </c>
      <c r="AZ756" t="s">
        <v>2945</v>
      </c>
      <c r="BA756" s="31">
        <v>46210.415613425925</v>
      </c>
      <c r="BB756" s="14">
        <v>46210</v>
      </c>
      <c r="BC756" t="s">
        <v>933</v>
      </c>
      <c r="BD756" s="31">
        <v>46210.434502314813</v>
      </c>
      <c r="BE756" s="14">
        <v>46210</v>
      </c>
      <c r="BF756" t="s">
        <v>5233</v>
      </c>
      <c r="BG756" s="31">
        <v>46210.483067129629</v>
      </c>
      <c r="BH756" s="14">
        <v>46210</v>
      </c>
      <c r="BI756" t="s">
        <v>996</v>
      </c>
      <c r="BJ756" s="31">
        <v>46210.510081018518</v>
      </c>
      <c r="BK756" s="14">
        <v>46210</v>
      </c>
      <c r="BL756" t="s">
        <v>996</v>
      </c>
      <c r="BM756" s="31">
        <v>46210.511400462965</v>
      </c>
      <c r="BZ756" s="14">
        <v>46210</v>
      </c>
      <c r="CA756" t="s">
        <v>996</v>
      </c>
      <c r="CB756" s="31">
        <v>46210.522638888891</v>
      </c>
      <c r="CC756" s="14">
        <v>46210</v>
      </c>
      <c r="CD756" t="s">
        <v>1008</v>
      </c>
      <c r="CE756" s="31">
        <v>46210.529513888891</v>
      </c>
      <c r="CI756" s="14">
        <v>46210</v>
      </c>
      <c r="CJ756" t="s">
        <v>3010</v>
      </c>
      <c r="CK756" s="31">
        <v>46210.691921296297</v>
      </c>
      <c r="CP756" t="str">
        <f>VLOOKUP(A756,Sheet1!$A$2:$E$221,2,0)</f>
        <v>East Zone</v>
      </c>
    </row>
    <row r="757" spans="1:94" x14ac:dyDescent="0.35">
      <c r="A757" t="s">
        <v>6171</v>
      </c>
      <c r="B757">
        <v>836</v>
      </c>
      <c r="C757" t="s">
        <v>9332</v>
      </c>
      <c r="D757" t="s">
        <v>678</v>
      </c>
      <c r="E757" t="s">
        <v>604</v>
      </c>
      <c r="F757" t="s">
        <v>605</v>
      </c>
      <c r="G757" t="s">
        <v>295</v>
      </c>
      <c r="H757" t="s">
        <v>12209</v>
      </c>
      <c r="I757">
        <v>786425</v>
      </c>
      <c r="J757" t="s">
        <v>12210</v>
      </c>
      <c r="K757" t="s">
        <v>12211</v>
      </c>
      <c r="L757" t="s">
        <v>4622</v>
      </c>
      <c r="M757" t="s">
        <v>12212</v>
      </c>
      <c r="N757">
        <v>45000</v>
      </c>
      <c r="O757" t="s">
        <v>4630</v>
      </c>
      <c r="P757" t="s">
        <v>4631</v>
      </c>
      <c r="Q757" t="s">
        <v>980</v>
      </c>
      <c r="R757">
        <v>9592818954</v>
      </c>
      <c r="S757" t="s">
        <v>13394</v>
      </c>
      <c r="T757"/>
      <c r="V757" s="14">
        <v>46209</v>
      </c>
      <c r="W757" t="s">
        <v>3010</v>
      </c>
      <c r="X757" s="31">
        <v>46209.58935185185</v>
      </c>
      <c r="AB757" s="14">
        <v>46209</v>
      </c>
      <c r="AC757" t="s">
        <v>3010</v>
      </c>
      <c r="AD757" s="31">
        <v>46209.66909722222</v>
      </c>
      <c r="AN757" s="14">
        <v>46210</v>
      </c>
      <c r="AO757" t="s">
        <v>2945</v>
      </c>
      <c r="AP757" s="31">
        <v>46210.371296296296</v>
      </c>
      <c r="AT757" s="31">
        <v>46210.371296296296</v>
      </c>
      <c r="AU757" s="14">
        <v>46210</v>
      </c>
      <c r="AV757" t="s">
        <v>2945</v>
      </c>
      <c r="AW757" t="s">
        <v>605</v>
      </c>
      <c r="AX757" t="s">
        <v>678</v>
      </c>
      <c r="AY757" s="14">
        <v>46210</v>
      </c>
      <c r="AZ757" t="s">
        <v>2945</v>
      </c>
      <c r="BA757" s="31">
        <v>46210.415590277778</v>
      </c>
      <c r="BB757" s="14">
        <v>46210</v>
      </c>
      <c r="BC757" t="s">
        <v>933</v>
      </c>
      <c r="BD757" s="31">
        <v>46210.434502314813</v>
      </c>
      <c r="BE757" s="14">
        <v>46210</v>
      </c>
      <c r="BF757" t="s">
        <v>5233</v>
      </c>
      <c r="BG757" s="31">
        <v>46210.483043981483</v>
      </c>
      <c r="BH757" s="14">
        <v>46210</v>
      </c>
      <c r="BI757" t="s">
        <v>996</v>
      </c>
      <c r="BJ757" s="31">
        <v>46210.510057870371</v>
      </c>
      <c r="BK757" s="14">
        <v>46210</v>
      </c>
      <c r="BL757" t="s">
        <v>996</v>
      </c>
      <c r="BM757" s="31">
        <v>46210.511388888888</v>
      </c>
      <c r="BZ757" s="14">
        <v>46210</v>
      </c>
      <c r="CA757" t="s">
        <v>996</v>
      </c>
      <c r="CB757" s="31">
        <v>46210.522627314815</v>
      </c>
      <c r="CC757" s="14">
        <v>46210</v>
      </c>
      <c r="CD757" t="s">
        <v>1008</v>
      </c>
      <c r="CE757" s="31">
        <v>46210.529513888891</v>
      </c>
      <c r="CI757" s="14">
        <v>46210</v>
      </c>
      <c r="CJ757" t="s">
        <v>3010</v>
      </c>
      <c r="CK757" s="31">
        <v>46210.691921296297</v>
      </c>
      <c r="CP757" t="str">
        <f>VLOOKUP(A757,Sheet1!$A$2:$E$221,2,0)</f>
        <v>East Zone</v>
      </c>
    </row>
    <row r="758" spans="1:94" x14ac:dyDescent="0.35">
      <c r="A758" t="s">
        <v>6187</v>
      </c>
      <c r="B758">
        <v>834</v>
      </c>
      <c r="C758" t="s">
        <v>9332</v>
      </c>
      <c r="D758" t="s">
        <v>678</v>
      </c>
      <c r="E758" t="s">
        <v>606</v>
      </c>
      <c r="F758" t="s">
        <v>607</v>
      </c>
      <c r="G758" t="s">
        <v>295</v>
      </c>
      <c r="H758" t="s">
        <v>6188</v>
      </c>
      <c r="I758">
        <v>486883</v>
      </c>
      <c r="J758" t="s">
        <v>1151</v>
      </c>
      <c r="K758" t="s">
        <v>1152</v>
      </c>
      <c r="L758" t="s">
        <v>4622</v>
      </c>
      <c r="M758" t="s">
        <v>6189</v>
      </c>
      <c r="N758">
        <v>45000</v>
      </c>
      <c r="O758" t="s">
        <v>4630</v>
      </c>
      <c r="P758" t="s">
        <v>4631</v>
      </c>
      <c r="Q758" t="s">
        <v>4430</v>
      </c>
      <c r="R758">
        <v>2269750991</v>
      </c>
      <c r="S758" t="s">
        <v>13394</v>
      </c>
      <c r="T758"/>
      <c r="V758" s="14">
        <v>46203</v>
      </c>
      <c r="W758" t="s">
        <v>6190</v>
      </c>
      <c r="X758" s="31">
        <v>46203.78465277778</v>
      </c>
      <c r="AN758" s="14">
        <v>46204</v>
      </c>
      <c r="AO758" t="s">
        <v>1153</v>
      </c>
      <c r="AP758" s="31">
        <v>46204.374143518522</v>
      </c>
      <c r="AT758" s="31">
        <v>46204.374143518522</v>
      </c>
      <c r="AU758" s="14">
        <v>46204</v>
      </c>
      <c r="AV758" t="s">
        <v>1153</v>
      </c>
      <c r="AW758" t="s">
        <v>607</v>
      </c>
      <c r="AX758" t="s">
        <v>678</v>
      </c>
      <c r="AY758" s="14">
        <v>46204</v>
      </c>
      <c r="AZ758" t="s">
        <v>6190</v>
      </c>
      <c r="BA758" s="31">
        <v>46204.384421296294</v>
      </c>
      <c r="BB758" s="14">
        <v>46204</v>
      </c>
      <c r="BC758" t="s">
        <v>933</v>
      </c>
      <c r="BD758" s="31">
        <v>46204.389652777776</v>
      </c>
      <c r="BE758" s="14">
        <v>46204</v>
      </c>
      <c r="BF758" t="s">
        <v>5362</v>
      </c>
      <c r="BG758" s="31">
        <v>46204.404537037037</v>
      </c>
      <c r="BH758" s="14">
        <v>46204</v>
      </c>
      <c r="BI758" t="s">
        <v>996</v>
      </c>
      <c r="BJ758" s="31">
        <v>46204.429826388892</v>
      </c>
      <c r="BK758" s="14">
        <v>46204</v>
      </c>
      <c r="BL758" t="s">
        <v>996</v>
      </c>
      <c r="BM758" s="31">
        <v>46204.44458333333</v>
      </c>
      <c r="BZ758" s="14">
        <v>46204</v>
      </c>
      <c r="CA758" t="s">
        <v>996</v>
      </c>
      <c r="CB758" s="31">
        <v>46204.450949074075</v>
      </c>
      <c r="CC758" s="14">
        <v>46204</v>
      </c>
      <c r="CD758" t="s">
        <v>1008</v>
      </c>
      <c r="CE758" s="31">
        <v>46204.453657407408</v>
      </c>
      <c r="CI758" s="14">
        <v>46204</v>
      </c>
      <c r="CJ758" t="s">
        <v>1154</v>
      </c>
      <c r="CK758" s="31">
        <v>46204.543090277781</v>
      </c>
      <c r="CP758" t="str">
        <f>VLOOKUP(A758,Sheet1!$A$2:$E$221,2,0)</f>
        <v>East Zone</v>
      </c>
    </row>
    <row r="759" spans="1:94" x14ac:dyDescent="0.35">
      <c r="A759" t="s">
        <v>6187</v>
      </c>
      <c r="B759">
        <v>834</v>
      </c>
      <c r="C759" t="s">
        <v>9332</v>
      </c>
      <c r="D759" t="s">
        <v>678</v>
      </c>
      <c r="E759" t="s">
        <v>606</v>
      </c>
      <c r="F759" t="s">
        <v>607</v>
      </c>
      <c r="G759" t="s">
        <v>295</v>
      </c>
      <c r="H759" t="s">
        <v>6191</v>
      </c>
      <c r="I759">
        <v>498376</v>
      </c>
      <c r="J759" t="s">
        <v>1151</v>
      </c>
      <c r="K759" t="s">
        <v>1152</v>
      </c>
      <c r="L759" t="s">
        <v>4622</v>
      </c>
      <c r="M759" t="s">
        <v>6192</v>
      </c>
      <c r="N759">
        <v>60000</v>
      </c>
      <c r="O759" t="s">
        <v>1118</v>
      </c>
      <c r="P759" t="s">
        <v>1119</v>
      </c>
      <c r="Q759" t="s">
        <v>6193</v>
      </c>
      <c r="R759">
        <v>2719460360</v>
      </c>
      <c r="S759" t="s">
        <v>13394</v>
      </c>
      <c r="T759"/>
      <c r="V759" s="14">
        <v>46203</v>
      </c>
      <c r="W759" t="s">
        <v>6194</v>
      </c>
      <c r="X759" s="31">
        <v>46203.649375000001</v>
      </c>
      <c r="AN759" s="14">
        <v>46204</v>
      </c>
      <c r="AO759" t="s">
        <v>1153</v>
      </c>
      <c r="AP759" s="31">
        <v>46204.645231481481</v>
      </c>
      <c r="AT759" s="31">
        <v>46204.645231481481</v>
      </c>
      <c r="AU759" s="14">
        <v>46204</v>
      </c>
      <c r="AV759" t="s">
        <v>1153</v>
      </c>
      <c r="AW759" t="s">
        <v>607</v>
      </c>
      <c r="AX759" t="s">
        <v>678</v>
      </c>
      <c r="AY759" s="14">
        <v>46205</v>
      </c>
      <c r="AZ759" t="s">
        <v>1153</v>
      </c>
      <c r="BA759" s="31">
        <v>46205.448888888888</v>
      </c>
      <c r="BB759" s="14">
        <v>46205</v>
      </c>
      <c r="BC759" t="s">
        <v>933</v>
      </c>
      <c r="BD759" s="31">
        <v>46205.462025462963</v>
      </c>
      <c r="BE759" s="14">
        <v>46205</v>
      </c>
      <c r="BF759" t="s">
        <v>4808</v>
      </c>
      <c r="BG759" s="31">
        <v>46205.469305555554</v>
      </c>
      <c r="BH759" s="14">
        <v>46205</v>
      </c>
      <c r="BI759" t="s">
        <v>997</v>
      </c>
      <c r="BJ759" s="31">
        <v>46205.497523148151</v>
      </c>
      <c r="BK759" s="14">
        <v>46205</v>
      </c>
      <c r="BL759" t="s">
        <v>997</v>
      </c>
      <c r="BM759" s="31">
        <v>46205.497650462959</v>
      </c>
      <c r="BZ759" s="14">
        <v>46205</v>
      </c>
      <c r="CA759" t="s">
        <v>997</v>
      </c>
      <c r="CB759" s="31">
        <v>46205.501898148148</v>
      </c>
      <c r="CC759" s="14">
        <v>46205</v>
      </c>
      <c r="CD759" t="s">
        <v>995</v>
      </c>
      <c r="CE759" s="31">
        <v>46205.517280092594</v>
      </c>
      <c r="CI759" s="14">
        <v>46205</v>
      </c>
      <c r="CJ759" t="s">
        <v>1154</v>
      </c>
      <c r="CK759" s="31">
        <v>46205.711782407408</v>
      </c>
      <c r="CP759" t="str">
        <f>VLOOKUP(A759,Sheet1!$A$2:$E$221,2,0)</f>
        <v>East Zone</v>
      </c>
    </row>
    <row r="760" spans="1:94" x14ac:dyDescent="0.35">
      <c r="A760" t="s">
        <v>6187</v>
      </c>
      <c r="B760">
        <v>834</v>
      </c>
      <c r="C760" t="s">
        <v>9332</v>
      </c>
      <c r="D760" t="s">
        <v>678</v>
      </c>
      <c r="E760" t="s">
        <v>606</v>
      </c>
      <c r="F760" t="s">
        <v>607</v>
      </c>
      <c r="G760" t="s">
        <v>295</v>
      </c>
      <c r="H760" t="s">
        <v>10318</v>
      </c>
      <c r="I760">
        <v>501110</v>
      </c>
      <c r="J760" t="s">
        <v>10319</v>
      </c>
      <c r="K760" t="s">
        <v>10320</v>
      </c>
      <c r="L760" t="s">
        <v>4622</v>
      </c>
      <c r="M760" t="s">
        <v>10321</v>
      </c>
      <c r="N760">
        <v>40000</v>
      </c>
      <c r="O760" t="s">
        <v>3083</v>
      </c>
      <c r="P760" t="s">
        <v>3084</v>
      </c>
      <c r="Q760" t="s">
        <v>10322</v>
      </c>
      <c r="R760">
        <v>5629889454</v>
      </c>
      <c r="S760" t="s">
        <v>13394</v>
      </c>
      <c r="T760"/>
      <c r="V760" s="14">
        <v>46209</v>
      </c>
      <c r="W760" t="s">
        <v>10323</v>
      </c>
      <c r="X760" s="31">
        <v>46209.463692129626</v>
      </c>
      <c r="AN760" s="14">
        <v>46209</v>
      </c>
      <c r="AO760" t="s">
        <v>1153</v>
      </c>
      <c r="AP760" s="31">
        <v>46209.633784722224</v>
      </c>
      <c r="AT760" s="31">
        <v>46209.633784722224</v>
      </c>
      <c r="AU760" s="14">
        <v>46209</v>
      </c>
      <c r="AV760" t="s">
        <v>1153</v>
      </c>
      <c r="AW760" t="s">
        <v>607</v>
      </c>
      <c r="AX760" t="s">
        <v>678</v>
      </c>
      <c r="AY760" s="14">
        <v>46209</v>
      </c>
      <c r="AZ760" t="s">
        <v>6190</v>
      </c>
      <c r="BA760" s="31">
        <v>46209.677129629628</v>
      </c>
      <c r="BB760" s="14">
        <v>46209</v>
      </c>
      <c r="BC760" t="s">
        <v>933</v>
      </c>
      <c r="BD760" s="31">
        <v>46209.681354166663</v>
      </c>
      <c r="BE760" s="14">
        <v>46209</v>
      </c>
      <c r="BF760" t="s">
        <v>4788</v>
      </c>
      <c r="BG760" s="31">
        <v>46209.734444444446</v>
      </c>
      <c r="BH760" s="14">
        <v>46209</v>
      </c>
      <c r="BI760" t="s">
        <v>996</v>
      </c>
      <c r="BJ760" s="31">
        <v>46209.789212962962</v>
      </c>
      <c r="BK760" s="14">
        <v>46209</v>
      </c>
      <c r="BL760" t="s">
        <v>996</v>
      </c>
      <c r="BM760" s="31">
        <v>46209.789826388886</v>
      </c>
      <c r="BZ760" s="14">
        <v>46209</v>
      </c>
      <c r="CA760" t="s">
        <v>996</v>
      </c>
      <c r="CB760" s="31">
        <v>46209.79483796296</v>
      </c>
      <c r="CC760" s="14">
        <v>46210</v>
      </c>
      <c r="CD760" t="s">
        <v>1008</v>
      </c>
      <c r="CE760" s="31">
        <v>46210.542511574073</v>
      </c>
      <c r="CI760" s="14">
        <v>46210</v>
      </c>
      <c r="CJ760" t="s">
        <v>1154</v>
      </c>
      <c r="CK760" s="31">
        <v>46210.564155092594</v>
      </c>
      <c r="CP760" t="str">
        <f>VLOOKUP(A760,Sheet1!$A$2:$E$221,2,0)</f>
        <v>East Zone</v>
      </c>
    </row>
    <row r="761" spans="1:94" x14ac:dyDescent="0.35">
      <c r="A761" t="s">
        <v>6187</v>
      </c>
      <c r="B761">
        <v>834</v>
      </c>
      <c r="C761" t="s">
        <v>9332</v>
      </c>
      <c r="D761" t="s">
        <v>678</v>
      </c>
      <c r="E761" t="s">
        <v>606</v>
      </c>
      <c r="F761" t="s">
        <v>607</v>
      </c>
      <c r="G761" t="s">
        <v>295</v>
      </c>
      <c r="H761" t="s">
        <v>12213</v>
      </c>
      <c r="I761">
        <v>517709</v>
      </c>
      <c r="J761" t="s">
        <v>10319</v>
      </c>
      <c r="K761" t="s">
        <v>10320</v>
      </c>
      <c r="L761" t="s">
        <v>4622</v>
      </c>
      <c r="M761" t="s">
        <v>12214</v>
      </c>
      <c r="N761">
        <v>40000</v>
      </c>
      <c r="O761" t="s">
        <v>3083</v>
      </c>
      <c r="P761" t="s">
        <v>3084</v>
      </c>
      <c r="Q761" t="s">
        <v>12215</v>
      </c>
      <c r="R761">
        <v>9091344770</v>
      </c>
      <c r="S761" t="s">
        <v>13394</v>
      </c>
      <c r="T761"/>
      <c r="V761" s="14">
        <v>46210</v>
      </c>
      <c r="W761" t="s">
        <v>6190</v>
      </c>
      <c r="X761" s="31">
        <v>46210.581944444442</v>
      </c>
      <c r="AN761" s="14">
        <v>46210</v>
      </c>
      <c r="AO761" t="s">
        <v>1153</v>
      </c>
      <c r="AP761" s="31">
        <v>46210.698125000003</v>
      </c>
      <c r="AT761" s="31">
        <v>46210.698125000003</v>
      </c>
      <c r="AU761" s="14">
        <v>46210</v>
      </c>
      <c r="AV761" t="s">
        <v>1153</v>
      </c>
      <c r="AW761" t="s">
        <v>607</v>
      </c>
      <c r="AX761" t="s">
        <v>678</v>
      </c>
      <c r="AY761" s="14">
        <v>46210</v>
      </c>
      <c r="AZ761" t="s">
        <v>1154</v>
      </c>
      <c r="BA761" s="31">
        <v>46210.704456018517</v>
      </c>
      <c r="BB761" s="14">
        <v>46210</v>
      </c>
      <c r="BC761" t="s">
        <v>933</v>
      </c>
      <c r="BD761" s="31">
        <v>46210.710902777777</v>
      </c>
      <c r="BE761" s="14">
        <v>46210</v>
      </c>
      <c r="BF761" t="s">
        <v>4684</v>
      </c>
      <c r="BG761" s="31">
        <v>46210.773206018515</v>
      </c>
      <c r="BH761" s="14">
        <v>46210</v>
      </c>
      <c r="BI761" t="s">
        <v>996</v>
      </c>
      <c r="BJ761" s="31">
        <v>46210.787569444445</v>
      </c>
      <c r="BK761" s="14">
        <v>46210</v>
      </c>
      <c r="BL761" t="s">
        <v>996</v>
      </c>
      <c r="BM761" s="31">
        <v>46210.78806712963</v>
      </c>
      <c r="BZ761" s="14">
        <v>46210</v>
      </c>
      <c r="CA761" t="s">
        <v>996</v>
      </c>
      <c r="CB761" s="31">
        <v>46210.794490740744</v>
      </c>
      <c r="CC761" s="14">
        <v>46210</v>
      </c>
      <c r="CD761" t="s">
        <v>995</v>
      </c>
      <c r="CE761" s="31">
        <v>46210.803206018521</v>
      </c>
      <c r="CP761" t="str">
        <f>VLOOKUP(A761,Sheet1!$A$2:$E$221,2,0)</f>
        <v>East Zone</v>
      </c>
    </row>
    <row r="762" spans="1:94" x14ac:dyDescent="0.35">
      <c r="A762" t="s">
        <v>6187</v>
      </c>
      <c r="B762">
        <v>834</v>
      </c>
      <c r="C762" t="s">
        <v>9332</v>
      </c>
      <c r="D762" t="s">
        <v>678</v>
      </c>
      <c r="E762" t="s">
        <v>606</v>
      </c>
      <c r="F762" t="s">
        <v>607</v>
      </c>
      <c r="G762" t="s">
        <v>295</v>
      </c>
      <c r="H762" t="s">
        <v>12216</v>
      </c>
      <c r="I762">
        <v>653497</v>
      </c>
      <c r="J762" t="s">
        <v>10319</v>
      </c>
      <c r="K762" t="s">
        <v>10320</v>
      </c>
      <c r="L762" t="s">
        <v>4622</v>
      </c>
      <c r="M762" t="s">
        <v>12217</v>
      </c>
      <c r="N762">
        <v>40000</v>
      </c>
      <c r="O762" t="s">
        <v>3083</v>
      </c>
      <c r="P762" t="s">
        <v>3084</v>
      </c>
      <c r="Q762" t="s">
        <v>12218</v>
      </c>
      <c r="R762">
        <v>7147562444</v>
      </c>
      <c r="S762" t="s">
        <v>13394</v>
      </c>
      <c r="T762"/>
      <c r="V762" s="14">
        <v>46210</v>
      </c>
      <c r="W762" t="s">
        <v>10323</v>
      </c>
      <c r="X762" s="31">
        <v>46210.498993055553</v>
      </c>
      <c r="AN762" s="14">
        <v>46210</v>
      </c>
      <c r="AO762" t="s">
        <v>1153</v>
      </c>
      <c r="AP762" s="31">
        <v>46210.642708333333</v>
      </c>
      <c r="AT762" s="31">
        <v>46210.642708333333</v>
      </c>
      <c r="AU762" s="14">
        <v>46210</v>
      </c>
      <c r="AV762" t="s">
        <v>1153</v>
      </c>
      <c r="AW762" t="s">
        <v>607</v>
      </c>
      <c r="AX762" t="s">
        <v>678</v>
      </c>
      <c r="AY762" s="14">
        <v>46210</v>
      </c>
      <c r="AZ762" t="s">
        <v>1154</v>
      </c>
      <c r="BA762" s="31">
        <v>46210.657731481479</v>
      </c>
      <c r="BB762" s="14">
        <v>46210</v>
      </c>
      <c r="BC762" t="s">
        <v>933</v>
      </c>
      <c r="BD762" s="31">
        <v>46210.66233796296</v>
      </c>
      <c r="BE762" s="14">
        <v>46210</v>
      </c>
      <c r="BF762" t="s">
        <v>4965</v>
      </c>
      <c r="BG762" s="31">
        <v>46210.701736111114</v>
      </c>
      <c r="BH762" s="14">
        <v>46210</v>
      </c>
      <c r="BI762" t="s">
        <v>996</v>
      </c>
      <c r="BJ762" s="31">
        <v>46210.729872685188</v>
      </c>
      <c r="BK762" s="14">
        <v>46210</v>
      </c>
      <c r="BL762" t="s">
        <v>996</v>
      </c>
      <c r="BM762" s="31">
        <v>46210.730312500003</v>
      </c>
      <c r="BZ762" s="14">
        <v>46210</v>
      </c>
      <c r="CA762" t="s">
        <v>996</v>
      </c>
      <c r="CB762" s="31">
        <v>46210.735555555555</v>
      </c>
      <c r="CC762" s="14">
        <v>46210</v>
      </c>
      <c r="CD762" t="s">
        <v>1008</v>
      </c>
      <c r="CE762" s="31">
        <v>46210.744421296295</v>
      </c>
      <c r="CP762" t="str">
        <f>VLOOKUP(A762,Sheet1!$A$2:$E$221,2,0)</f>
        <v>East Zone</v>
      </c>
    </row>
    <row r="763" spans="1:94" x14ac:dyDescent="0.35">
      <c r="A763" t="s">
        <v>6187</v>
      </c>
      <c r="B763">
        <v>834</v>
      </c>
      <c r="C763" t="s">
        <v>9332</v>
      </c>
      <c r="D763" t="s">
        <v>678</v>
      </c>
      <c r="E763" t="s">
        <v>606</v>
      </c>
      <c r="F763" t="s">
        <v>607</v>
      </c>
      <c r="G763" t="s">
        <v>295</v>
      </c>
      <c r="H763" t="s">
        <v>10324</v>
      </c>
      <c r="I763">
        <v>692347</v>
      </c>
      <c r="J763" t="s">
        <v>1155</v>
      </c>
      <c r="K763" t="s">
        <v>1156</v>
      </c>
      <c r="L763" t="s">
        <v>4622</v>
      </c>
      <c r="M763" t="s">
        <v>10325</v>
      </c>
      <c r="N763">
        <v>45000</v>
      </c>
      <c r="O763" t="s">
        <v>10053</v>
      </c>
      <c r="P763" t="s">
        <v>10054</v>
      </c>
      <c r="Q763" t="s">
        <v>10326</v>
      </c>
      <c r="R763">
        <v>1751018079</v>
      </c>
      <c r="S763" t="s">
        <v>13394</v>
      </c>
      <c r="T763"/>
      <c r="V763" s="14">
        <v>46209</v>
      </c>
      <c r="W763" t="s">
        <v>10327</v>
      </c>
      <c r="X763" s="31">
        <v>46209.526180555556</v>
      </c>
      <c r="AN763" s="14">
        <v>46209</v>
      </c>
      <c r="AO763" t="s">
        <v>1153</v>
      </c>
      <c r="AP763" s="31">
        <v>46209.580138888887</v>
      </c>
      <c r="AT763" s="31">
        <v>46209.580138888887</v>
      </c>
      <c r="AU763" s="14">
        <v>46209</v>
      </c>
      <c r="AV763" t="s">
        <v>1153</v>
      </c>
      <c r="AW763" t="s">
        <v>607</v>
      </c>
      <c r="AX763" t="s">
        <v>678</v>
      </c>
      <c r="AY763" s="14">
        <v>46209</v>
      </c>
      <c r="AZ763" t="s">
        <v>6190</v>
      </c>
      <c r="BA763" s="31">
        <v>46209.630115740743</v>
      </c>
      <c r="BB763" s="14">
        <v>46209</v>
      </c>
      <c r="BC763" t="s">
        <v>933</v>
      </c>
      <c r="BD763" s="31">
        <v>46209.635000000002</v>
      </c>
      <c r="BE763" s="14">
        <v>46209</v>
      </c>
      <c r="BF763" t="s">
        <v>4706</v>
      </c>
      <c r="BG763" s="31">
        <v>46209.64634259259</v>
      </c>
      <c r="BH763" s="14">
        <v>46209</v>
      </c>
      <c r="BI763" t="s">
        <v>996</v>
      </c>
      <c r="BJ763" s="31">
        <v>46209.701423611114</v>
      </c>
      <c r="BK763" s="14">
        <v>46209</v>
      </c>
      <c r="BL763" t="s">
        <v>996</v>
      </c>
      <c r="BM763" s="31">
        <v>46209.702546296299</v>
      </c>
      <c r="BZ763" s="14">
        <v>46209</v>
      </c>
      <c r="CA763" t="s">
        <v>996</v>
      </c>
      <c r="CB763" s="31">
        <v>46209.719629629632</v>
      </c>
      <c r="CC763" s="14">
        <v>46209</v>
      </c>
      <c r="CD763" t="s">
        <v>995</v>
      </c>
      <c r="CE763" s="31">
        <v>46209.727013888885</v>
      </c>
      <c r="CI763" s="14">
        <v>46209</v>
      </c>
      <c r="CJ763" t="s">
        <v>6190</v>
      </c>
      <c r="CK763" s="31">
        <v>46209.80159722222</v>
      </c>
      <c r="CP763" t="str">
        <f>VLOOKUP(A763,Sheet1!$A$2:$E$221,2,0)</f>
        <v>East Zone</v>
      </c>
    </row>
    <row r="764" spans="1:94" x14ac:dyDescent="0.35">
      <c r="A764" t="s">
        <v>6187</v>
      </c>
      <c r="B764">
        <v>834</v>
      </c>
      <c r="C764" t="s">
        <v>9332</v>
      </c>
      <c r="D764" t="s">
        <v>678</v>
      </c>
      <c r="E764" t="s">
        <v>606</v>
      </c>
      <c r="F764" t="s">
        <v>607</v>
      </c>
      <c r="G764" t="s">
        <v>295</v>
      </c>
      <c r="H764" t="s">
        <v>6195</v>
      </c>
      <c r="I764">
        <v>758149</v>
      </c>
      <c r="J764" t="s">
        <v>1155</v>
      </c>
      <c r="K764" t="s">
        <v>1156</v>
      </c>
      <c r="L764" t="s">
        <v>4622</v>
      </c>
      <c r="M764" t="s">
        <v>6196</v>
      </c>
      <c r="N764">
        <v>50000</v>
      </c>
      <c r="O764" t="s">
        <v>5142</v>
      </c>
      <c r="P764" t="s">
        <v>5143</v>
      </c>
      <c r="Q764" t="s">
        <v>5602</v>
      </c>
      <c r="R764">
        <v>1255175164</v>
      </c>
      <c r="S764" t="s">
        <v>13394</v>
      </c>
      <c r="T764"/>
      <c r="V764" s="14">
        <v>46203</v>
      </c>
      <c r="W764" t="s">
        <v>6197</v>
      </c>
      <c r="X764" s="31">
        <v>46203.427372685182</v>
      </c>
      <c r="AN764" s="14">
        <v>46204</v>
      </c>
      <c r="AO764" t="s">
        <v>1153</v>
      </c>
      <c r="AP764" s="31">
        <v>46204.420810185184</v>
      </c>
      <c r="AT764" s="31">
        <v>46204.420810185184</v>
      </c>
      <c r="AU764" s="14">
        <v>46204</v>
      </c>
      <c r="AV764" t="s">
        <v>1153</v>
      </c>
      <c r="AW764" t="s">
        <v>607</v>
      </c>
      <c r="AX764" t="s">
        <v>678</v>
      </c>
      <c r="AY764" s="14">
        <v>46204</v>
      </c>
      <c r="AZ764" t="s">
        <v>1153</v>
      </c>
      <c r="BA764" s="31">
        <v>46204.498136574075</v>
      </c>
      <c r="BB764" s="14">
        <v>46204</v>
      </c>
      <c r="BC764" t="s">
        <v>933</v>
      </c>
      <c r="BD764" s="31">
        <v>46204.504837962966</v>
      </c>
      <c r="BE764" s="14">
        <v>46204</v>
      </c>
      <c r="BF764" t="s">
        <v>4684</v>
      </c>
      <c r="BG764" s="31">
        <v>46204.545057870368</v>
      </c>
      <c r="BH764" s="14">
        <v>46204</v>
      </c>
      <c r="BI764" t="s">
        <v>996</v>
      </c>
      <c r="BJ764" s="31">
        <v>46204.569965277777</v>
      </c>
      <c r="BK764" s="14">
        <v>46204</v>
      </c>
      <c r="BL764" t="s">
        <v>996</v>
      </c>
      <c r="BM764" s="31">
        <v>46204.570636574077</v>
      </c>
      <c r="BZ764" s="14">
        <v>46204</v>
      </c>
      <c r="CA764" t="s">
        <v>996</v>
      </c>
      <c r="CB764" s="31">
        <v>46204.576874999999</v>
      </c>
      <c r="CC764" s="14">
        <v>46204</v>
      </c>
      <c r="CD764" t="s">
        <v>944</v>
      </c>
      <c r="CE764" s="31">
        <v>46204.583703703705</v>
      </c>
      <c r="CI764" s="14">
        <v>46204</v>
      </c>
      <c r="CJ764" t="s">
        <v>1154</v>
      </c>
      <c r="CK764" s="31">
        <v>46204.659131944441</v>
      </c>
      <c r="CP764" t="str">
        <f>VLOOKUP(A764,Sheet1!$A$2:$E$221,2,0)</f>
        <v>East Zone</v>
      </c>
    </row>
    <row r="765" spans="1:94" x14ac:dyDescent="0.35">
      <c r="A765" t="s">
        <v>6198</v>
      </c>
      <c r="B765">
        <v>914</v>
      </c>
      <c r="C765" t="s">
        <v>9332</v>
      </c>
      <c r="D765" t="s">
        <v>678</v>
      </c>
      <c r="E765" t="s">
        <v>608</v>
      </c>
      <c r="F765" t="s">
        <v>609</v>
      </c>
      <c r="G765" t="s">
        <v>295</v>
      </c>
      <c r="H765" t="s">
        <v>6199</v>
      </c>
      <c r="I765">
        <v>465962</v>
      </c>
      <c r="J765" t="s">
        <v>6200</v>
      </c>
      <c r="K765" t="s">
        <v>6201</v>
      </c>
      <c r="L765" t="s">
        <v>4622</v>
      </c>
      <c r="M765" t="s">
        <v>6202</v>
      </c>
      <c r="N765">
        <v>45000</v>
      </c>
      <c r="O765" t="s">
        <v>3012</v>
      </c>
      <c r="P765" t="s">
        <v>3013</v>
      </c>
      <c r="Q765" t="s">
        <v>6203</v>
      </c>
      <c r="R765">
        <v>5289042106</v>
      </c>
      <c r="S765" t="s">
        <v>13394</v>
      </c>
      <c r="T765"/>
      <c r="V765" s="14">
        <v>46204</v>
      </c>
      <c r="W765" t="s">
        <v>6204</v>
      </c>
      <c r="X765" s="31">
        <v>46204.643599537034</v>
      </c>
      <c r="AN765" s="14">
        <v>46205</v>
      </c>
      <c r="AO765" t="s">
        <v>1157</v>
      </c>
      <c r="AP765" s="31">
        <v>46205.431770833333</v>
      </c>
      <c r="AT765" s="31">
        <v>46205.431770833333</v>
      </c>
      <c r="AU765" s="14">
        <v>46205</v>
      </c>
      <c r="AV765" t="s">
        <v>1157</v>
      </c>
      <c r="AW765" t="s">
        <v>609</v>
      </c>
      <c r="AX765" t="s">
        <v>678</v>
      </c>
      <c r="AY765" s="14">
        <v>46205</v>
      </c>
      <c r="AZ765" t="s">
        <v>1158</v>
      </c>
      <c r="BA765" s="31">
        <v>46205.461712962962</v>
      </c>
      <c r="BB765" s="14">
        <v>46205</v>
      </c>
      <c r="BC765" t="s">
        <v>933</v>
      </c>
      <c r="BD765" s="31">
        <v>46205.474050925928</v>
      </c>
      <c r="BE765" s="14">
        <v>46205</v>
      </c>
      <c r="BF765" t="s">
        <v>4965</v>
      </c>
      <c r="BG765" s="31">
        <v>46205.47960648148</v>
      </c>
      <c r="BH765" s="14">
        <v>46205</v>
      </c>
      <c r="BI765" t="s">
        <v>997</v>
      </c>
      <c r="BJ765" s="31">
        <v>46205.504745370374</v>
      </c>
      <c r="BK765" s="14">
        <v>46205</v>
      </c>
      <c r="BL765" t="s">
        <v>997</v>
      </c>
      <c r="BM765" s="31">
        <v>46205.504872685182</v>
      </c>
      <c r="BZ765" s="14">
        <v>46205</v>
      </c>
      <c r="CA765" t="s">
        <v>997</v>
      </c>
      <c r="CB765" s="31">
        <v>46205.511157407411</v>
      </c>
      <c r="CC765" s="14">
        <v>46205</v>
      </c>
      <c r="CD765" t="s">
        <v>995</v>
      </c>
      <c r="CE765" s="31">
        <v>46205.523506944446</v>
      </c>
      <c r="CI765" s="14">
        <v>46205</v>
      </c>
      <c r="CJ765" t="s">
        <v>1158</v>
      </c>
      <c r="CK765" s="31">
        <v>46205.874374999999</v>
      </c>
      <c r="CP765" t="str">
        <f>VLOOKUP(A765,Sheet1!$A$2:$E$221,2,0)</f>
        <v>East Zone</v>
      </c>
    </row>
    <row r="766" spans="1:94" x14ac:dyDescent="0.35">
      <c r="A766" t="s">
        <v>6198</v>
      </c>
      <c r="B766">
        <v>914</v>
      </c>
      <c r="C766" t="s">
        <v>9332</v>
      </c>
      <c r="D766" t="s">
        <v>678</v>
      </c>
      <c r="E766" t="s">
        <v>608</v>
      </c>
      <c r="F766" t="s">
        <v>609</v>
      </c>
      <c r="G766" t="s">
        <v>295</v>
      </c>
      <c r="H766" t="s">
        <v>6205</v>
      </c>
      <c r="I766">
        <v>468479</v>
      </c>
      <c r="J766" t="s">
        <v>6206</v>
      </c>
      <c r="K766" t="s">
        <v>6207</v>
      </c>
      <c r="L766" t="s">
        <v>4622</v>
      </c>
      <c r="M766" t="s">
        <v>6208</v>
      </c>
      <c r="N766">
        <v>45000</v>
      </c>
      <c r="O766" t="s">
        <v>3012</v>
      </c>
      <c r="P766" t="s">
        <v>3013</v>
      </c>
      <c r="Q766" t="s">
        <v>6209</v>
      </c>
      <c r="R766">
        <v>4311307057</v>
      </c>
      <c r="S766" t="s">
        <v>13394</v>
      </c>
      <c r="T766"/>
      <c r="V766" s="14">
        <v>46205</v>
      </c>
      <c r="W766" t="s">
        <v>1158</v>
      </c>
      <c r="X766" s="31">
        <v>46205.531076388892</v>
      </c>
      <c r="AN766" s="14">
        <v>46205</v>
      </c>
      <c r="AO766" t="s">
        <v>1157</v>
      </c>
      <c r="AP766" s="31">
        <v>46205.554363425923</v>
      </c>
      <c r="AT766" s="31">
        <v>46205.554363425923</v>
      </c>
      <c r="AU766" s="14">
        <v>46205</v>
      </c>
      <c r="AV766" t="s">
        <v>1157</v>
      </c>
      <c r="AW766" t="s">
        <v>609</v>
      </c>
      <c r="AX766" t="s">
        <v>678</v>
      </c>
      <c r="AY766" s="14">
        <v>46205</v>
      </c>
      <c r="AZ766" t="s">
        <v>1158</v>
      </c>
      <c r="BA766" s="31">
        <v>46205.569606481484</v>
      </c>
      <c r="BB766" s="14">
        <v>46205</v>
      </c>
      <c r="BC766" t="s">
        <v>933</v>
      </c>
      <c r="BD766" s="31">
        <v>46205.581793981481</v>
      </c>
      <c r="BE766" s="14">
        <v>46205</v>
      </c>
      <c r="BF766" t="s">
        <v>4808</v>
      </c>
      <c r="BG766" s="31">
        <v>46205.605833333335</v>
      </c>
      <c r="BH766" s="14">
        <v>46205</v>
      </c>
      <c r="BI766" t="s">
        <v>996</v>
      </c>
      <c r="BJ766" s="31">
        <v>46205.627303240741</v>
      </c>
      <c r="BK766" s="14">
        <v>46205</v>
      </c>
      <c r="BL766" t="s">
        <v>996</v>
      </c>
      <c r="BM766" s="31">
        <v>46205.627627314818</v>
      </c>
      <c r="BZ766" s="14">
        <v>46205</v>
      </c>
      <c r="CA766" t="s">
        <v>996</v>
      </c>
      <c r="CB766" s="31">
        <v>46205.632581018515</v>
      </c>
      <c r="CC766" s="14">
        <v>46205</v>
      </c>
      <c r="CD766" t="s">
        <v>995</v>
      </c>
      <c r="CE766" s="31">
        <v>46205.6484375</v>
      </c>
      <c r="CI766" s="14">
        <v>46205</v>
      </c>
      <c r="CJ766" t="s">
        <v>1158</v>
      </c>
      <c r="CK766" s="31">
        <v>46205.730150462965</v>
      </c>
      <c r="CP766" t="str">
        <f>VLOOKUP(A766,Sheet1!$A$2:$E$221,2,0)</f>
        <v>East Zone</v>
      </c>
    </row>
    <row r="767" spans="1:94" x14ac:dyDescent="0.35">
      <c r="A767" t="s">
        <v>6198</v>
      </c>
      <c r="B767">
        <v>914</v>
      </c>
      <c r="C767" t="s">
        <v>9332</v>
      </c>
      <c r="D767" t="s">
        <v>678</v>
      </c>
      <c r="E767" t="s">
        <v>608</v>
      </c>
      <c r="F767" t="s">
        <v>609</v>
      </c>
      <c r="G767" t="s">
        <v>295</v>
      </c>
      <c r="H767" t="s">
        <v>6210</v>
      </c>
      <c r="I767">
        <v>477539</v>
      </c>
      <c r="J767" t="s">
        <v>1159</v>
      </c>
      <c r="K767" t="s">
        <v>1160</v>
      </c>
      <c r="L767" t="s">
        <v>4622</v>
      </c>
      <c r="M767" t="s">
        <v>6211</v>
      </c>
      <c r="N767">
        <v>45000</v>
      </c>
      <c r="O767" t="s">
        <v>3012</v>
      </c>
      <c r="P767" t="s">
        <v>3013</v>
      </c>
      <c r="Q767" t="s">
        <v>984</v>
      </c>
      <c r="R767">
        <v>8750934937</v>
      </c>
      <c r="S767" t="s">
        <v>13394</v>
      </c>
      <c r="T767"/>
      <c r="V767" s="14">
        <v>46204</v>
      </c>
      <c r="W767" t="s">
        <v>6212</v>
      </c>
      <c r="X767" s="31">
        <v>46204.720509259256</v>
      </c>
      <c r="AN767" s="14">
        <v>46204</v>
      </c>
      <c r="AO767" t="s">
        <v>1157</v>
      </c>
      <c r="AP767" s="31">
        <v>46204.749618055554</v>
      </c>
      <c r="AT767" s="31">
        <v>46204.749618055554</v>
      </c>
      <c r="AU767" s="14">
        <v>46204</v>
      </c>
      <c r="AV767" t="s">
        <v>1157</v>
      </c>
      <c r="AW767" t="s">
        <v>609</v>
      </c>
      <c r="AX767" t="s">
        <v>678</v>
      </c>
      <c r="AY767" s="14">
        <v>46205</v>
      </c>
      <c r="AZ767" t="s">
        <v>1158</v>
      </c>
      <c r="BA767" s="31">
        <v>46205.299247685187</v>
      </c>
      <c r="BB767" s="14">
        <v>46205</v>
      </c>
      <c r="BC767" t="s">
        <v>933</v>
      </c>
      <c r="BD767" s="31">
        <v>46205.39576388889</v>
      </c>
      <c r="BE767" s="14">
        <v>46205</v>
      </c>
      <c r="BF767" t="s">
        <v>4965</v>
      </c>
      <c r="BG767" s="31">
        <v>46205.405995370369</v>
      </c>
      <c r="BH767" s="14">
        <v>46205</v>
      </c>
      <c r="BI767" t="s">
        <v>996</v>
      </c>
      <c r="BJ767" s="31">
        <v>46205.425717592596</v>
      </c>
      <c r="BK767" s="14">
        <v>46205</v>
      </c>
      <c r="BL767" t="s">
        <v>996</v>
      </c>
      <c r="BM767" s="31">
        <v>46205.426747685182</v>
      </c>
      <c r="BZ767" s="14">
        <v>46205</v>
      </c>
      <c r="CA767" t="s">
        <v>996</v>
      </c>
      <c r="CB767" s="31">
        <v>46205.440868055557</v>
      </c>
      <c r="CC767" s="14">
        <v>46205</v>
      </c>
      <c r="CD767" t="s">
        <v>1008</v>
      </c>
      <c r="CE767" s="31">
        <v>46205.455312500002</v>
      </c>
      <c r="CI767" s="14">
        <v>46205</v>
      </c>
      <c r="CJ767" t="s">
        <v>1158</v>
      </c>
      <c r="CK767" s="31">
        <v>46205.721944444442</v>
      </c>
      <c r="CP767" t="str">
        <f>VLOOKUP(A767,Sheet1!$A$2:$E$221,2,0)</f>
        <v>East Zone</v>
      </c>
    </row>
    <row r="768" spans="1:94" x14ac:dyDescent="0.35">
      <c r="A768" t="s">
        <v>6198</v>
      </c>
      <c r="B768">
        <v>914</v>
      </c>
      <c r="C768" t="s">
        <v>9332</v>
      </c>
      <c r="D768" t="s">
        <v>678</v>
      </c>
      <c r="E768" t="s">
        <v>608</v>
      </c>
      <c r="F768" t="s">
        <v>609</v>
      </c>
      <c r="G768" t="s">
        <v>295</v>
      </c>
      <c r="H768" t="s">
        <v>6213</v>
      </c>
      <c r="I768">
        <v>478058</v>
      </c>
      <c r="J768" t="s">
        <v>6206</v>
      </c>
      <c r="K768" t="s">
        <v>6207</v>
      </c>
      <c r="L768" t="s">
        <v>4622</v>
      </c>
      <c r="M768" t="s">
        <v>6214</v>
      </c>
      <c r="N768">
        <v>50000</v>
      </c>
      <c r="O768" t="s">
        <v>1171</v>
      </c>
      <c r="P768" t="s">
        <v>1172</v>
      </c>
      <c r="Q768" t="s">
        <v>6215</v>
      </c>
      <c r="R768">
        <v>7111110347</v>
      </c>
      <c r="S768" t="s">
        <v>13394</v>
      </c>
      <c r="T768"/>
      <c r="V768" s="14">
        <v>46205</v>
      </c>
      <c r="W768" t="s">
        <v>6216</v>
      </c>
      <c r="X768" s="31">
        <v>46205.448831018519</v>
      </c>
      <c r="AN768" s="14">
        <v>46206</v>
      </c>
      <c r="AO768" t="s">
        <v>1157</v>
      </c>
      <c r="AP768" s="31">
        <v>46206.330497685187</v>
      </c>
      <c r="AT768" s="31">
        <v>46206.330497685187</v>
      </c>
      <c r="AU768" s="14">
        <v>46206</v>
      </c>
      <c r="AV768" t="s">
        <v>1157</v>
      </c>
      <c r="AW768" t="s">
        <v>609</v>
      </c>
      <c r="AX768" t="s">
        <v>678</v>
      </c>
      <c r="AY768" s="14">
        <v>46206</v>
      </c>
      <c r="AZ768" t="s">
        <v>1158</v>
      </c>
      <c r="BA768" s="31">
        <v>46206.36613425926</v>
      </c>
      <c r="BB768" s="14">
        <v>46206</v>
      </c>
      <c r="BC768" t="s">
        <v>933</v>
      </c>
      <c r="BD768" s="31">
        <v>46206.389166666668</v>
      </c>
      <c r="BE768" s="14">
        <v>46206</v>
      </c>
      <c r="BF768" t="s">
        <v>4684</v>
      </c>
      <c r="BG768" s="31">
        <v>46206.41609953704</v>
      </c>
      <c r="BH768" s="14">
        <v>46206</v>
      </c>
      <c r="BI768" t="s">
        <v>996</v>
      </c>
      <c r="BJ768" s="31">
        <v>46206.437337962961</v>
      </c>
      <c r="BK768" s="14">
        <v>46206</v>
      </c>
      <c r="BL768" t="s">
        <v>996</v>
      </c>
      <c r="BM768" s="31">
        <v>46206.438449074078</v>
      </c>
      <c r="BZ768" s="14">
        <v>46206</v>
      </c>
      <c r="CA768" t="s">
        <v>996</v>
      </c>
      <c r="CB768" s="31">
        <v>46206.456516203703</v>
      </c>
      <c r="CC768" s="14">
        <v>46206</v>
      </c>
      <c r="CD768" t="s">
        <v>995</v>
      </c>
      <c r="CE768" s="31">
        <v>46206.489733796298</v>
      </c>
      <c r="CI768" s="14">
        <v>46206</v>
      </c>
      <c r="CJ768" t="s">
        <v>1158</v>
      </c>
      <c r="CK768" s="31">
        <v>46206.759629629632</v>
      </c>
      <c r="CP768" t="str">
        <f>VLOOKUP(A768,Sheet1!$A$2:$E$221,2,0)</f>
        <v>East Zone</v>
      </c>
    </row>
    <row r="769" spans="1:94" x14ac:dyDescent="0.35">
      <c r="A769" t="s">
        <v>6198</v>
      </c>
      <c r="B769">
        <v>914</v>
      </c>
      <c r="C769" t="s">
        <v>9332</v>
      </c>
      <c r="D769" t="s">
        <v>678</v>
      </c>
      <c r="E769" t="s">
        <v>608</v>
      </c>
      <c r="F769" t="s">
        <v>609</v>
      </c>
      <c r="G769" t="s">
        <v>295</v>
      </c>
      <c r="H769" t="s">
        <v>12219</v>
      </c>
      <c r="I769">
        <v>491843</v>
      </c>
      <c r="J769" t="s">
        <v>6200</v>
      </c>
      <c r="K769" t="s">
        <v>6201</v>
      </c>
      <c r="L769" t="s">
        <v>4622</v>
      </c>
      <c r="M769" t="s">
        <v>12220</v>
      </c>
      <c r="N769">
        <v>50000</v>
      </c>
      <c r="O769" t="s">
        <v>1171</v>
      </c>
      <c r="P769" t="s">
        <v>1172</v>
      </c>
      <c r="Q769" t="s">
        <v>12221</v>
      </c>
      <c r="R769">
        <v>5019985097</v>
      </c>
      <c r="S769" t="s">
        <v>13394</v>
      </c>
      <c r="T769"/>
      <c r="V769" s="14">
        <v>46210</v>
      </c>
      <c r="W769" t="s">
        <v>6204</v>
      </c>
      <c r="X769" s="31">
        <v>46210.440335648149</v>
      </c>
      <c r="AN769" s="14">
        <v>46210</v>
      </c>
      <c r="AO769" t="s">
        <v>1158</v>
      </c>
      <c r="AP769" s="31">
        <v>46210.484699074077</v>
      </c>
      <c r="AT769" s="31">
        <v>46210.484699074077</v>
      </c>
      <c r="AU769" s="14">
        <v>46210</v>
      </c>
      <c r="AV769" t="s">
        <v>1158</v>
      </c>
      <c r="AW769" t="s">
        <v>12222</v>
      </c>
      <c r="AX769" t="s">
        <v>677</v>
      </c>
      <c r="AY769" s="14">
        <v>46210</v>
      </c>
      <c r="AZ769" t="s">
        <v>1158</v>
      </c>
      <c r="BA769" s="31">
        <v>46210.48505787037</v>
      </c>
      <c r="BB769" s="14">
        <v>46210</v>
      </c>
      <c r="BC769" t="s">
        <v>933</v>
      </c>
      <c r="BD769" s="31">
        <v>46210.502800925926</v>
      </c>
      <c r="BE769" s="14">
        <v>46210</v>
      </c>
      <c r="BF769" t="s">
        <v>4788</v>
      </c>
      <c r="BG769" s="31">
        <v>46210.516643518517</v>
      </c>
      <c r="BH769" s="14">
        <v>46210</v>
      </c>
      <c r="BI769" t="s">
        <v>994</v>
      </c>
      <c r="BJ769" s="31">
        <v>46210.536770833336</v>
      </c>
      <c r="BK769" s="14">
        <v>46210</v>
      </c>
      <c r="BL769" t="s">
        <v>994</v>
      </c>
      <c r="BM769" s="31">
        <v>46210.536932870367</v>
      </c>
      <c r="BZ769" s="14">
        <v>46210</v>
      </c>
      <c r="CA769" t="s">
        <v>994</v>
      </c>
      <c r="CB769" s="31">
        <v>46210.547523148147</v>
      </c>
      <c r="CC769" s="14">
        <v>46210</v>
      </c>
      <c r="CD769" t="s">
        <v>1008</v>
      </c>
      <c r="CE769" s="31">
        <v>46210.584745370368</v>
      </c>
      <c r="CI769" s="14">
        <v>46210</v>
      </c>
      <c r="CJ769" t="s">
        <v>1158</v>
      </c>
      <c r="CK769" s="31">
        <v>46210.687337962961</v>
      </c>
      <c r="CP769" t="str">
        <f>VLOOKUP(A769,Sheet1!$A$2:$E$221,2,0)</f>
        <v>East Zone</v>
      </c>
    </row>
    <row r="770" spans="1:94" x14ac:dyDescent="0.35">
      <c r="A770" t="s">
        <v>6198</v>
      </c>
      <c r="B770">
        <v>914</v>
      </c>
      <c r="C770" t="s">
        <v>9332</v>
      </c>
      <c r="D770" t="s">
        <v>678</v>
      </c>
      <c r="E770" t="s">
        <v>608</v>
      </c>
      <c r="F770" t="s">
        <v>609</v>
      </c>
      <c r="G770" t="s">
        <v>295</v>
      </c>
      <c r="H770" t="s">
        <v>12223</v>
      </c>
      <c r="I770">
        <v>492800</v>
      </c>
      <c r="J770" t="s">
        <v>6200</v>
      </c>
      <c r="K770" t="s">
        <v>6201</v>
      </c>
      <c r="L770" t="s">
        <v>4622</v>
      </c>
      <c r="M770" t="s">
        <v>12224</v>
      </c>
      <c r="N770">
        <v>60000</v>
      </c>
      <c r="O770" t="s">
        <v>1328</v>
      </c>
      <c r="P770" t="s">
        <v>1329</v>
      </c>
      <c r="Q770" t="s">
        <v>12225</v>
      </c>
      <c r="R770">
        <v>3728447976</v>
      </c>
      <c r="S770" t="s">
        <v>13394</v>
      </c>
      <c r="T770"/>
      <c r="V770" s="14">
        <v>46209</v>
      </c>
      <c r="W770" t="s">
        <v>6204</v>
      </c>
      <c r="X770" s="31">
        <v>46209.634618055556</v>
      </c>
      <c r="AN770" s="14">
        <v>46210</v>
      </c>
      <c r="AO770" t="s">
        <v>1157</v>
      </c>
      <c r="AP770" s="31">
        <v>46210.729814814818</v>
      </c>
      <c r="AT770" s="31">
        <v>46210.729814814818</v>
      </c>
      <c r="AU770" s="14">
        <v>46210</v>
      </c>
      <c r="AV770" t="s">
        <v>1157</v>
      </c>
      <c r="AW770" t="s">
        <v>609</v>
      </c>
      <c r="AX770" t="s">
        <v>678</v>
      </c>
      <c r="AY770" s="14">
        <v>46210</v>
      </c>
      <c r="AZ770" t="s">
        <v>1158</v>
      </c>
      <c r="BA770" s="31">
        <v>46210.738715277781</v>
      </c>
      <c r="BB770" s="14">
        <v>46210</v>
      </c>
      <c r="BC770" t="s">
        <v>933</v>
      </c>
      <c r="BD770" s="31">
        <v>46210.743703703702</v>
      </c>
      <c r="BE770" s="14">
        <v>46210</v>
      </c>
      <c r="BF770" t="s">
        <v>5233</v>
      </c>
      <c r="BG770" s="31">
        <v>46210.753391203703</v>
      </c>
      <c r="BH770" s="14">
        <v>46210</v>
      </c>
      <c r="BI770" t="s">
        <v>996</v>
      </c>
      <c r="BJ770" s="31">
        <v>46210.777372685188</v>
      </c>
      <c r="BK770" s="14">
        <v>46210</v>
      </c>
      <c r="BL770" t="s">
        <v>996</v>
      </c>
      <c r="BM770" s="31">
        <v>46210.777638888889</v>
      </c>
      <c r="BZ770" s="14">
        <v>46210</v>
      </c>
      <c r="CA770" t="s">
        <v>996</v>
      </c>
      <c r="CB770" s="31">
        <v>46210.785601851851</v>
      </c>
      <c r="CC770" s="14">
        <v>46210</v>
      </c>
      <c r="CD770" t="s">
        <v>995</v>
      </c>
      <c r="CE770" s="31">
        <v>46210.790706018517</v>
      </c>
      <c r="CP770" t="str">
        <f>VLOOKUP(A770,Sheet1!$A$2:$E$221,2,0)</f>
        <v>East Zone</v>
      </c>
    </row>
    <row r="771" spans="1:94" x14ac:dyDescent="0.35">
      <c r="A771" t="s">
        <v>6198</v>
      </c>
      <c r="B771">
        <v>914</v>
      </c>
      <c r="C771" t="s">
        <v>9332</v>
      </c>
      <c r="D771" t="s">
        <v>678</v>
      </c>
      <c r="E771" t="s">
        <v>608</v>
      </c>
      <c r="F771" t="s">
        <v>609</v>
      </c>
      <c r="G771" t="s">
        <v>295</v>
      </c>
      <c r="H771" t="s">
        <v>6218</v>
      </c>
      <c r="I771">
        <v>551076</v>
      </c>
      <c r="J771" t="s">
        <v>6219</v>
      </c>
      <c r="K771" t="s">
        <v>6220</v>
      </c>
      <c r="L771" t="s">
        <v>4622</v>
      </c>
      <c r="M771" t="s">
        <v>6221</v>
      </c>
      <c r="N771">
        <v>55000</v>
      </c>
      <c r="O771" t="s">
        <v>3014</v>
      </c>
      <c r="P771" t="s">
        <v>3015</v>
      </c>
      <c r="Q771" t="s">
        <v>1161</v>
      </c>
      <c r="R771">
        <v>8661282210</v>
      </c>
      <c r="S771" t="s">
        <v>13394</v>
      </c>
      <c r="T771"/>
      <c r="V771" s="14">
        <v>46204</v>
      </c>
      <c r="W771" t="s">
        <v>6222</v>
      </c>
      <c r="X771" s="31">
        <v>46204.488622685189</v>
      </c>
      <c r="AN771" s="14">
        <v>46205</v>
      </c>
      <c r="AO771" t="s">
        <v>1157</v>
      </c>
      <c r="AP771" s="31">
        <v>46205.310868055552</v>
      </c>
      <c r="AT771" s="31">
        <v>46205.310868055552</v>
      </c>
      <c r="AU771" s="14">
        <v>46205</v>
      </c>
      <c r="AV771" t="s">
        <v>1157</v>
      </c>
      <c r="AW771" t="s">
        <v>609</v>
      </c>
      <c r="AX771" t="s">
        <v>678</v>
      </c>
      <c r="AY771" s="14">
        <v>46205</v>
      </c>
      <c r="AZ771" t="s">
        <v>1157</v>
      </c>
      <c r="BA771" s="31">
        <v>46205.312962962962</v>
      </c>
      <c r="BB771" s="14">
        <v>46205</v>
      </c>
      <c r="BC771" t="s">
        <v>933</v>
      </c>
      <c r="BD771" s="31">
        <v>46205.395682870374</v>
      </c>
      <c r="BE771" s="14">
        <v>46205</v>
      </c>
      <c r="BF771" t="s">
        <v>4965</v>
      </c>
      <c r="BG771" s="31">
        <v>46205.402581018519</v>
      </c>
      <c r="BH771" s="14">
        <v>46205</v>
      </c>
      <c r="BI771" t="s">
        <v>996</v>
      </c>
      <c r="BJ771" s="31">
        <v>46205.424513888887</v>
      </c>
      <c r="BK771" s="14">
        <v>46205</v>
      </c>
      <c r="BL771" t="s">
        <v>996</v>
      </c>
      <c r="BM771" s="31">
        <v>46205.425358796296</v>
      </c>
      <c r="BZ771" s="14">
        <v>46205</v>
      </c>
      <c r="CA771" t="s">
        <v>996</v>
      </c>
      <c r="CB771" s="31">
        <v>46205.440694444442</v>
      </c>
      <c r="CC771" s="14">
        <v>46205</v>
      </c>
      <c r="CD771" t="s">
        <v>1008</v>
      </c>
      <c r="CE771" s="31">
        <v>46205.442442129628</v>
      </c>
      <c r="CI771" s="14">
        <v>46209</v>
      </c>
      <c r="CJ771" t="s">
        <v>1158</v>
      </c>
      <c r="CK771" s="31">
        <v>46209.48641203704</v>
      </c>
      <c r="CP771" t="str">
        <f>VLOOKUP(A771,Sheet1!$A$2:$E$221,2,0)</f>
        <v>East Zone</v>
      </c>
    </row>
    <row r="772" spans="1:94" x14ac:dyDescent="0.35">
      <c r="A772" t="s">
        <v>6198</v>
      </c>
      <c r="B772">
        <v>914</v>
      </c>
      <c r="C772" t="s">
        <v>9332</v>
      </c>
      <c r="D772" t="s">
        <v>678</v>
      </c>
      <c r="E772" t="s">
        <v>608</v>
      </c>
      <c r="F772" t="s">
        <v>609</v>
      </c>
      <c r="G772" t="s">
        <v>295</v>
      </c>
      <c r="H772" t="s">
        <v>10328</v>
      </c>
      <c r="I772">
        <v>579980</v>
      </c>
      <c r="J772" t="s">
        <v>6200</v>
      </c>
      <c r="K772" t="s">
        <v>6201</v>
      </c>
      <c r="L772" t="s">
        <v>4622</v>
      </c>
      <c r="M772" t="s">
        <v>10329</v>
      </c>
      <c r="N772">
        <v>45000</v>
      </c>
      <c r="O772" t="s">
        <v>10330</v>
      </c>
      <c r="P772" t="s">
        <v>10331</v>
      </c>
      <c r="Q772" t="s">
        <v>7369</v>
      </c>
      <c r="R772">
        <v>4910416805</v>
      </c>
      <c r="S772" t="s">
        <v>13394</v>
      </c>
      <c r="T772"/>
      <c r="V772" s="14">
        <v>46209</v>
      </c>
      <c r="W772" t="s">
        <v>6204</v>
      </c>
      <c r="X772" s="31">
        <v>46209.409004629626</v>
      </c>
      <c r="AN772" s="14">
        <v>46209</v>
      </c>
      <c r="AO772" t="s">
        <v>1157</v>
      </c>
      <c r="AP772" s="31">
        <v>46209.458090277774</v>
      </c>
      <c r="AT772" s="31">
        <v>46209.458090277774</v>
      </c>
      <c r="AU772" s="14">
        <v>46209</v>
      </c>
      <c r="AV772" t="s">
        <v>1157</v>
      </c>
      <c r="AW772" t="s">
        <v>609</v>
      </c>
      <c r="AX772" t="s">
        <v>678</v>
      </c>
      <c r="AY772" s="14">
        <v>46209</v>
      </c>
      <c r="AZ772" t="s">
        <v>1158</v>
      </c>
      <c r="BA772" s="31">
        <v>46209.480057870373</v>
      </c>
      <c r="BB772" s="14">
        <v>46209</v>
      </c>
      <c r="BC772" t="s">
        <v>933</v>
      </c>
      <c r="BD772" s="31">
        <v>46209.491944444446</v>
      </c>
      <c r="BE772" s="14">
        <v>46209</v>
      </c>
      <c r="BF772" t="s">
        <v>4706</v>
      </c>
      <c r="BG772" s="31">
        <v>46209.590995370374</v>
      </c>
      <c r="BH772" s="14">
        <v>46209</v>
      </c>
      <c r="BI772" t="s">
        <v>996</v>
      </c>
      <c r="BJ772" s="31">
        <v>46209.603310185186</v>
      </c>
      <c r="BK772" s="14">
        <v>46209</v>
      </c>
      <c r="BL772" t="s">
        <v>996</v>
      </c>
      <c r="BM772" s="31">
        <v>46209.603842592594</v>
      </c>
      <c r="BZ772" s="14">
        <v>46209</v>
      </c>
      <c r="CA772" t="s">
        <v>996</v>
      </c>
      <c r="CB772" s="31">
        <v>46209.612025462964</v>
      </c>
      <c r="CC772" s="14">
        <v>46209</v>
      </c>
      <c r="CD772" t="s">
        <v>995</v>
      </c>
      <c r="CE772" s="31">
        <v>46209.62358796296</v>
      </c>
      <c r="CI772" s="14">
        <v>46209</v>
      </c>
      <c r="CJ772" t="s">
        <v>1158</v>
      </c>
      <c r="CK772" s="31">
        <v>46209.684872685182</v>
      </c>
      <c r="CP772" t="str">
        <f>VLOOKUP(A772,Sheet1!$A$2:$E$221,2,0)</f>
        <v>East Zone</v>
      </c>
    </row>
    <row r="773" spans="1:94" x14ac:dyDescent="0.35">
      <c r="A773" t="s">
        <v>6198</v>
      </c>
      <c r="B773">
        <v>914</v>
      </c>
      <c r="C773" t="s">
        <v>9332</v>
      </c>
      <c r="D773" t="s">
        <v>678</v>
      </c>
      <c r="E773" t="s">
        <v>608</v>
      </c>
      <c r="F773" t="s">
        <v>609</v>
      </c>
      <c r="G773" t="s">
        <v>295</v>
      </c>
      <c r="H773" t="s">
        <v>6223</v>
      </c>
      <c r="I773">
        <v>581534</v>
      </c>
      <c r="J773" t="s">
        <v>6224</v>
      </c>
      <c r="K773" t="s">
        <v>6225</v>
      </c>
      <c r="L773" t="s">
        <v>4622</v>
      </c>
      <c r="M773" t="s">
        <v>6226</v>
      </c>
      <c r="N773">
        <v>35000</v>
      </c>
      <c r="O773" t="s">
        <v>6227</v>
      </c>
      <c r="P773" t="s">
        <v>6228</v>
      </c>
      <c r="Q773" t="s">
        <v>6229</v>
      </c>
      <c r="R773">
        <v>4377594458</v>
      </c>
      <c r="S773" t="s">
        <v>13394</v>
      </c>
      <c r="T773"/>
      <c r="V773" s="14">
        <v>46204</v>
      </c>
      <c r="W773" t="s">
        <v>1158</v>
      </c>
      <c r="X773" s="31">
        <v>46204.519814814812</v>
      </c>
      <c r="AN773" s="14">
        <v>46204</v>
      </c>
      <c r="AO773" t="s">
        <v>1157</v>
      </c>
      <c r="AP773" s="31">
        <v>46204.552800925929</v>
      </c>
      <c r="AT773" s="31">
        <v>46204.552800925929</v>
      </c>
      <c r="AU773" s="14">
        <v>46204</v>
      </c>
      <c r="AV773" t="s">
        <v>1157</v>
      </c>
      <c r="AW773" t="s">
        <v>609</v>
      </c>
      <c r="AX773" t="s">
        <v>678</v>
      </c>
      <c r="AY773" s="14">
        <v>46204</v>
      </c>
      <c r="AZ773" t="s">
        <v>1157</v>
      </c>
      <c r="BA773" s="31">
        <v>46204.55327546296</v>
      </c>
      <c r="BB773" s="14">
        <v>46204</v>
      </c>
      <c r="BC773" t="s">
        <v>933</v>
      </c>
      <c r="BD773" s="31">
        <v>46204.564525462964</v>
      </c>
      <c r="BE773" s="14">
        <v>46204</v>
      </c>
      <c r="BF773" t="s">
        <v>4657</v>
      </c>
      <c r="BG773" s="31">
        <v>46204.607245370367</v>
      </c>
      <c r="BH773" s="14">
        <v>46204</v>
      </c>
      <c r="BI773" t="s">
        <v>997</v>
      </c>
      <c r="BJ773" s="31">
        <v>46204.622731481482</v>
      </c>
      <c r="BK773" s="14">
        <v>46204</v>
      </c>
      <c r="BL773" t="s">
        <v>997</v>
      </c>
      <c r="BM773" s="31">
        <v>46204.622847222221</v>
      </c>
      <c r="BZ773" s="14">
        <v>46204</v>
      </c>
      <c r="CA773" t="s">
        <v>997</v>
      </c>
      <c r="CB773" s="31">
        <v>46204.624398148146</v>
      </c>
      <c r="CC773" s="14">
        <v>46204</v>
      </c>
      <c r="CD773" t="s">
        <v>995</v>
      </c>
      <c r="CE773" s="31">
        <v>46204.636666666665</v>
      </c>
      <c r="CI773" s="14">
        <v>46205</v>
      </c>
      <c r="CJ773" t="s">
        <v>1158</v>
      </c>
      <c r="CK773" s="31">
        <v>46205.684942129628</v>
      </c>
      <c r="CP773" t="str">
        <f>VLOOKUP(A773,Sheet1!$A$2:$E$221,2,0)</f>
        <v>East Zone</v>
      </c>
    </row>
    <row r="774" spans="1:94" x14ac:dyDescent="0.35">
      <c r="A774" t="s">
        <v>6198</v>
      </c>
      <c r="B774">
        <v>914</v>
      </c>
      <c r="C774" t="s">
        <v>9332</v>
      </c>
      <c r="D774" t="s">
        <v>678</v>
      </c>
      <c r="E774" t="s">
        <v>608</v>
      </c>
      <c r="F774" t="s">
        <v>609</v>
      </c>
      <c r="G774" t="s">
        <v>295</v>
      </c>
      <c r="H774" t="s">
        <v>10332</v>
      </c>
      <c r="I774">
        <v>606366</v>
      </c>
      <c r="J774" t="s">
        <v>1159</v>
      </c>
      <c r="K774" t="s">
        <v>1160</v>
      </c>
      <c r="L774" t="s">
        <v>4622</v>
      </c>
      <c r="M774" t="s">
        <v>10333</v>
      </c>
      <c r="N774">
        <v>77000</v>
      </c>
      <c r="O774" t="s">
        <v>9550</v>
      </c>
      <c r="P774" t="s">
        <v>9551</v>
      </c>
      <c r="Q774" t="s">
        <v>10334</v>
      </c>
      <c r="R774">
        <v>8167155623</v>
      </c>
      <c r="S774" t="s">
        <v>13394</v>
      </c>
      <c r="T774"/>
      <c r="V774" s="14">
        <v>46209</v>
      </c>
      <c r="W774" t="s">
        <v>6212</v>
      </c>
      <c r="X774" s="31">
        <v>46209.614583333336</v>
      </c>
      <c r="AN774" s="14">
        <v>46209</v>
      </c>
      <c r="AO774" t="s">
        <v>1157</v>
      </c>
      <c r="AP774" s="31">
        <v>46209.645613425928</v>
      </c>
      <c r="AT774" s="31">
        <v>46209.645613425928</v>
      </c>
      <c r="AU774" s="14">
        <v>46209</v>
      </c>
      <c r="AV774" t="s">
        <v>1157</v>
      </c>
      <c r="AW774" t="s">
        <v>609</v>
      </c>
      <c r="AX774" t="s">
        <v>678</v>
      </c>
      <c r="AY774" s="14">
        <v>46209</v>
      </c>
      <c r="AZ774" t="s">
        <v>1158</v>
      </c>
      <c r="BA774" s="31">
        <v>46209.699236111112</v>
      </c>
      <c r="BB774" s="14">
        <v>46209</v>
      </c>
      <c r="BC774" t="s">
        <v>933</v>
      </c>
      <c r="BD774" s="31">
        <v>46209.71402777778</v>
      </c>
      <c r="BE774" s="14">
        <v>46209</v>
      </c>
      <c r="BF774" t="s">
        <v>4643</v>
      </c>
      <c r="BG774" s="31">
        <v>46209.743796296294</v>
      </c>
      <c r="BH774" s="14">
        <v>46209</v>
      </c>
      <c r="BI774" t="s">
        <v>994</v>
      </c>
      <c r="BJ774" s="31">
        <v>46209.773159722223</v>
      </c>
      <c r="BK774" s="14">
        <v>46209</v>
      </c>
      <c r="BL774" t="s">
        <v>994</v>
      </c>
      <c r="BM774" s="31">
        <v>46209.773252314815</v>
      </c>
      <c r="BZ774" s="14">
        <v>46209</v>
      </c>
      <c r="CA774" t="s">
        <v>994</v>
      </c>
      <c r="CB774" s="31">
        <v>46209.789618055554</v>
      </c>
      <c r="CC774" s="14">
        <v>46209</v>
      </c>
      <c r="CD774" t="s">
        <v>995</v>
      </c>
      <c r="CE774" s="31">
        <v>46209.795011574075</v>
      </c>
      <c r="CP774" t="str">
        <f>VLOOKUP(A774,Sheet1!$A$2:$E$221,2,0)</f>
        <v>East Zone</v>
      </c>
    </row>
    <row r="775" spans="1:94" x14ac:dyDescent="0.35">
      <c r="A775" t="s">
        <v>6198</v>
      </c>
      <c r="B775">
        <v>914</v>
      </c>
      <c r="C775" t="s">
        <v>9332</v>
      </c>
      <c r="D775" t="s">
        <v>678</v>
      </c>
      <c r="E775" t="s">
        <v>608</v>
      </c>
      <c r="F775" t="s">
        <v>609</v>
      </c>
      <c r="G775" t="s">
        <v>295</v>
      </c>
      <c r="H775" t="s">
        <v>6230</v>
      </c>
      <c r="I775">
        <v>611857</v>
      </c>
      <c r="J775" t="s">
        <v>6219</v>
      </c>
      <c r="K775" t="s">
        <v>6220</v>
      </c>
      <c r="L775" t="s">
        <v>4622</v>
      </c>
      <c r="M775" t="s">
        <v>6231</v>
      </c>
      <c r="N775">
        <v>45000</v>
      </c>
      <c r="O775" t="s">
        <v>3012</v>
      </c>
      <c r="P775" t="s">
        <v>3013</v>
      </c>
      <c r="Q775" t="s">
        <v>6232</v>
      </c>
      <c r="R775">
        <v>5862756452</v>
      </c>
      <c r="S775" t="s">
        <v>13394</v>
      </c>
      <c r="T775"/>
      <c r="V775" s="14">
        <v>46205</v>
      </c>
      <c r="W775" t="s">
        <v>6222</v>
      </c>
      <c r="X775" s="31">
        <v>46205.509884259256</v>
      </c>
      <c r="AN775" s="14">
        <v>46205</v>
      </c>
      <c r="AO775" t="s">
        <v>1157</v>
      </c>
      <c r="AP775" s="31">
        <v>46205.59951388889</v>
      </c>
      <c r="AT775" s="31">
        <v>46205.59951388889</v>
      </c>
      <c r="AU775" s="14">
        <v>46205</v>
      </c>
      <c r="AV775" t="s">
        <v>1157</v>
      </c>
      <c r="AW775" t="s">
        <v>609</v>
      </c>
      <c r="AX775" t="s">
        <v>678</v>
      </c>
      <c r="AY775" s="14">
        <v>46205</v>
      </c>
      <c r="AZ775" t="s">
        <v>1158</v>
      </c>
      <c r="BA775" s="31">
        <v>46205.618506944447</v>
      </c>
      <c r="BB775" s="14">
        <v>46205</v>
      </c>
      <c r="BC775" t="s">
        <v>933</v>
      </c>
      <c r="BD775" s="31">
        <v>46205.626296296294</v>
      </c>
      <c r="BE775" s="14">
        <v>46205</v>
      </c>
      <c r="BF775" t="s">
        <v>4640</v>
      </c>
      <c r="BG775" s="31">
        <v>46205.659618055557</v>
      </c>
      <c r="BH775" s="14">
        <v>46205</v>
      </c>
      <c r="BI775" t="s">
        <v>996</v>
      </c>
      <c r="BJ775" s="31">
        <v>46205.677870370368</v>
      </c>
      <c r="BK775" s="14">
        <v>46205</v>
      </c>
      <c r="BL775" t="s">
        <v>996</v>
      </c>
      <c r="BM775" s="31">
        <v>46205.680694444447</v>
      </c>
      <c r="BZ775" s="14">
        <v>46205</v>
      </c>
      <c r="CA775" t="s">
        <v>996</v>
      </c>
      <c r="CB775" s="31">
        <v>46205.694780092592</v>
      </c>
      <c r="CC775" s="14">
        <v>46205</v>
      </c>
      <c r="CD775" t="s">
        <v>995</v>
      </c>
      <c r="CE775" s="31">
        <v>46205.710682870369</v>
      </c>
      <c r="CI775" s="14">
        <v>46205</v>
      </c>
      <c r="CJ775" t="s">
        <v>1158</v>
      </c>
      <c r="CK775" s="31">
        <v>46205.82099537037</v>
      </c>
      <c r="CP775" t="str">
        <f>VLOOKUP(A775,Sheet1!$A$2:$E$221,2,0)</f>
        <v>East Zone</v>
      </c>
    </row>
    <row r="776" spans="1:94" x14ac:dyDescent="0.35">
      <c r="A776" t="s">
        <v>6198</v>
      </c>
      <c r="B776">
        <v>914</v>
      </c>
      <c r="C776" t="s">
        <v>9332</v>
      </c>
      <c r="D776" t="s">
        <v>678</v>
      </c>
      <c r="E776" t="s">
        <v>608</v>
      </c>
      <c r="F776" t="s">
        <v>609</v>
      </c>
      <c r="G776" t="s">
        <v>295</v>
      </c>
      <c r="H776" t="s">
        <v>12226</v>
      </c>
      <c r="I776">
        <v>656254</v>
      </c>
      <c r="J776" t="s">
        <v>12227</v>
      </c>
      <c r="K776" t="s">
        <v>12228</v>
      </c>
      <c r="L776" t="s">
        <v>4622</v>
      </c>
      <c r="M776" t="s">
        <v>12229</v>
      </c>
      <c r="N776">
        <v>40000</v>
      </c>
      <c r="O776" t="s">
        <v>3054</v>
      </c>
      <c r="P776" t="s">
        <v>3055</v>
      </c>
      <c r="Q776" t="s">
        <v>12230</v>
      </c>
      <c r="R776">
        <v>8680654674</v>
      </c>
      <c r="S776" t="s">
        <v>13394</v>
      </c>
      <c r="T776"/>
      <c r="V776" s="14">
        <v>46210</v>
      </c>
      <c r="W776" t="s">
        <v>12231</v>
      </c>
      <c r="X776" s="31">
        <v>46210.582708333335</v>
      </c>
      <c r="AN776" s="14">
        <v>46210</v>
      </c>
      <c r="AO776" t="s">
        <v>1157</v>
      </c>
      <c r="AP776" s="31">
        <v>46210.616585648146</v>
      </c>
      <c r="AT776" s="31">
        <v>46210.616585648146</v>
      </c>
      <c r="AU776" s="14">
        <v>46210</v>
      </c>
      <c r="AV776" t="s">
        <v>1157</v>
      </c>
      <c r="AW776" t="s">
        <v>609</v>
      </c>
      <c r="AX776" t="s">
        <v>678</v>
      </c>
      <c r="AY776" s="14">
        <v>46210</v>
      </c>
      <c r="AZ776" t="s">
        <v>1158</v>
      </c>
      <c r="BA776" s="31">
        <v>46210.631249999999</v>
      </c>
      <c r="BB776" s="14">
        <v>46210</v>
      </c>
      <c r="BC776" t="s">
        <v>933</v>
      </c>
      <c r="BD776" s="31">
        <v>46210.636365740742</v>
      </c>
      <c r="BE776" s="14">
        <v>46210</v>
      </c>
      <c r="BF776" t="s">
        <v>4716</v>
      </c>
      <c r="BG776" s="31">
        <v>46210.643958333334</v>
      </c>
      <c r="BH776" s="14">
        <v>46210</v>
      </c>
      <c r="BI776" t="s">
        <v>996</v>
      </c>
      <c r="BJ776" s="31">
        <v>46210.672824074078</v>
      </c>
      <c r="BK776" s="14">
        <v>46210</v>
      </c>
      <c r="BL776" t="s">
        <v>996</v>
      </c>
      <c r="BM776" s="31">
        <v>46210.673310185186</v>
      </c>
      <c r="BZ776" s="14">
        <v>46210</v>
      </c>
      <c r="CA776" t="s">
        <v>996</v>
      </c>
      <c r="CB776" s="31">
        <v>46210.689733796295</v>
      </c>
      <c r="CC776" s="14">
        <v>46210</v>
      </c>
      <c r="CD776" t="s">
        <v>995</v>
      </c>
      <c r="CE776" s="31">
        <v>46210.701388888891</v>
      </c>
      <c r="CI776" s="14">
        <v>46210</v>
      </c>
      <c r="CJ776" t="s">
        <v>1158</v>
      </c>
      <c r="CK776" s="31">
        <v>46210.786273148151</v>
      </c>
      <c r="CP776" t="str">
        <f>VLOOKUP(A776,Sheet1!$A$2:$E$221,2,0)</f>
        <v>East Zone</v>
      </c>
    </row>
    <row r="777" spans="1:94" x14ac:dyDescent="0.35">
      <c r="A777" t="s">
        <v>6233</v>
      </c>
      <c r="B777">
        <v>911</v>
      </c>
      <c r="C777" t="s">
        <v>9332</v>
      </c>
      <c r="D777" t="s">
        <v>678</v>
      </c>
      <c r="E777" t="s">
        <v>612</v>
      </c>
      <c r="F777" t="s">
        <v>613</v>
      </c>
      <c r="G777" t="s">
        <v>552</v>
      </c>
      <c r="H777" t="s">
        <v>6234</v>
      </c>
      <c r="I777">
        <v>473727</v>
      </c>
      <c r="J777" t="s">
        <v>1819</v>
      </c>
      <c r="K777" t="s">
        <v>1820</v>
      </c>
      <c r="L777" t="s">
        <v>4622</v>
      </c>
      <c r="M777" t="s">
        <v>6235</v>
      </c>
      <c r="N777">
        <v>45000</v>
      </c>
      <c r="O777" t="s">
        <v>4630</v>
      </c>
      <c r="P777" t="s">
        <v>4631</v>
      </c>
      <c r="Q777" t="s">
        <v>5553</v>
      </c>
      <c r="R777">
        <v>9693587153</v>
      </c>
      <c r="S777" t="s">
        <v>13394</v>
      </c>
      <c r="T777"/>
      <c r="V777" s="14">
        <v>46205</v>
      </c>
      <c r="W777" t="s">
        <v>6236</v>
      </c>
      <c r="X777" s="31">
        <v>46205.569108796299</v>
      </c>
      <c r="AN777" s="14">
        <v>46205</v>
      </c>
      <c r="AO777" t="s">
        <v>2403</v>
      </c>
      <c r="AP777" s="31">
        <v>46205.617615740739</v>
      </c>
      <c r="AT777" s="31">
        <v>46205.617615740739</v>
      </c>
      <c r="AU777" s="14">
        <v>46205</v>
      </c>
      <c r="AV777" t="s">
        <v>2403</v>
      </c>
      <c r="AW777" t="s">
        <v>613</v>
      </c>
      <c r="AX777" t="s">
        <v>678</v>
      </c>
      <c r="AY777" s="14">
        <v>46205</v>
      </c>
      <c r="AZ777" t="s">
        <v>2403</v>
      </c>
      <c r="BA777" s="31">
        <v>46205.618946759256</v>
      </c>
      <c r="BB777" s="14">
        <v>46205</v>
      </c>
      <c r="BC777" t="s">
        <v>933</v>
      </c>
      <c r="BD777" s="31">
        <v>46205.626319444447</v>
      </c>
      <c r="BE777" s="14">
        <v>46205</v>
      </c>
      <c r="BF777" t="s">
        <v>4640</v>
      </c>
      <c r="BG777" s="31">
        <v>46205.662638888891</v>
      </c>
      <c r="BH777" s="14">
        <v>46205</v>
      </c>
      <c r="BI777" t="s">
        <v>996</v>
      </c>
      <c r="BJ777" s="31">
        <v>46205.688530092593</v>
      </c>
      <c r="BK777" s="14">
        <v>46205</v>
      </c>
      <c r="BL777" t="s">
        <v>996</v>
      </c>
      <c r="BM777" s="31">
        <v>46205.689039351855</v>
      </c>
      <c r="BZ777" s="14">
        <v>46205</v>
      </c>
      <c r="CA777" t="s">
        <v>996</v>
      </c>
      <c r="CB777" s="31">
        <v>46205.699837962966</v>
      </c>
      <c r="CC777" s="14">
        <v>46205</v>
      </c>
      <c r="CD777" t="s">
        <v>995</v>
      </c>
      <c r="CE777" s="31">
        <v>46205.711099537039</v>
      </c>
      <c r="CI777" s="14">
        <v>46205</v>
      </c>
      <c r="CJ777" t="s">
        <v>2946</v>
      </c>
      <c r="CK777" s="31">
        <v>46205.758981481478</v>
      </c>
      <c r="CP777" t="str">
        <f>VLOOKUP(A777,Sheet1!$A$2:$E$221,2,0)</f>
        <v>East Zone</v>
      </c>
    </row>
    <row r="778" spans="1:94" x14ac:dyDescent="0.35">
      <c r="A778" t="s">
        <v>6233</v>
      </c>
      <c r="B778">
        <v>911</v>
      </c>
      <c r="C778" t="s">
        <v>9332</v>
      </c>
      <c r="D778" t="s">
        <v>678</v>
      </c>
      <c r="E778" t="s">
        <v>612</v>
      </c>
      <c r="F778" t="s">
        <v>613</v>
      </c>
      <c r="G778" t="s">
        <v>552</v>
      </c>
      <c r="H778" t="s">
        <v>6237</v>
      </c>
      <c r="I778">
        <v>481541</v>
      </c>
      <c r="J778" t="s">
        <v>6238</v>
      </c>
      <c r="K778" t="s">
        <v>6239</v>
      </c>
      <c r="L778" t="s">
        <v>4622</v>
      </c>
      <c r="M778" t="s">
        <v>6240</v>
      </c>
      <c r="N778">
        <v>77000</v>
      </c>
      <c r="O778" t="s">
        <v>9403</v>
      </c>
      <c r="P778" t="s">
        <v>9404</v>
      </c>
      <c r="Q778" t="s">
        <v>2989</v>
      </c>
      <c r="R778">
        <v>8349164929</v>
      </c>
      <c r="S778" t="s">
        <v>683</v>
      </c>
      <c r="T778" t="s">
        <v>13327</v>
      </c>
      <c r="U778" s="1">
        <v>46209</v>
      </c>
      <c r="V778" s="14">
        <v>46205</v>
      </c>
      <c r="W778" t="s">
        <v>6241</v>
      </c>
      <c r="X778" s="31">
        <v>46205.588148148148</v>
      </c>
      <c r="AN778" s="14">
        <v>46206</v>
      </c>
      <c r="AO778" t="s">
        <v>2403</v>
      </c>
      <c r="AP778" s="31">
        <v>46206.753877314812</v>
      </c>
      <c r="AT778" s="31">
        <v>46206.753877314812</v>
      </c>
      <c r="AU778" s="14">
        <v>46206</v>
      </c>
      <c r="AV778" t="s">
        <v>2403</v>
      </c>
      <c r="AW778" t="s">
        <v>613</v>
      </c>
      <c r="AX778" t="s">
        <v>678</v>
      </c>
      <c r="AY778" s="14">
        <v>46206</v>
      </c>
      <c r="AZ778" t="s">
        <v>2403</v>
      </c>
      <c r="BA778" s="31">
        <v>46206.755474537036</v>
      </c>
      <c r="BB778" s="14">
        <v>46209</v>
      </c>
      <c r="BC778" t="s">
        <v>933</v>
      </c>
      <c r="BD778" s="31">
        <v>46209.38721064815</v>
      </c>
      <c r="BE778" s="14">
        <v>46209</v>
      </c>
      <c r="BF778" t="s">
        <v>4684</v>
      </c>
      <c r="BG778" s="31">
        <v>46209.422627314816</v>
      </c>
      <c r="BH778" s="14">
        <v>46209</v>
      </c>
      <c r="BI778" t="s">
        <v>994</v>
      </c>
      <c r="BJ778" s="31">
        <v>46209.470914351848</v>
      </c>
      <c r="BK778" s="14">
        <v>46209</v>
      </c>
      <c r="BL778" t="s">
        <v>994</v>
      </c>
      <c r="BM778" s="31">
        <v>46209.574456018519</v>
      </c>
      <c r="BN778" s="14">
        <v>46209</v>
      </c>
      <c r="BO778" t="s">
        <v>994</v>
      </c>
      <c r="BP778" s="31">
        <v>46209.471041666664</v>
      </c>
      <c r="BZ778" s="14">
        <v>46209</v>
      </c>
      <c r="CA778" t="s">
        <v>994</v>
      </c>
      <c r="CB778" s="31">
        <v>46209.579953703702</v>
      </c>
      <c r="CC778" s="14">
        <v>46209</v>
      </c>
      <c r="CD778" t="s">
        <v>1008</v>
      </c>
      <c r="CE778" s="31">
        <v>46209.582870370374</v>
      </c>
      <c r="CI778" s="14">
        <v>46209</v>
      </c>
      <c r="CJ778" t="s">
        <v>2946</v>
      </c>
      <c r="CK778" s="31">
        <v>46209.71199074074</v>
      </c>
      <c r="CP778" t="str">
        <f>VLOOKUP(A778,Sheet1!$A$2:$E$221,2,0)</f>
        <v>East Zone</v>
      </c>
    </row>
    <row r="779" spans="1:94" x14ac:dyDescent="0.35">
      <c r="A779" t="s">
        <v>6233</v>
      </c>
      <c r="B779">
        <v>911</v>
      </c>
      <c r="C779" t="s">
        <v>9332</v>
      </c>
      <c r="D779" t="s">
        <v>678</v>
      </c>
      <c r="E779" t="s">
        <v>612</v>
      </c>
      <c r="F779" t="s">
        <v>613</v>
      </c>
      <c r="G779" t="s">
        <v>552</v>
      </c>
      <c r="H779" t="s">
        <v>10335</v>
      </c>
      <c r="I779">
        <v>490103</v>
      </c>
      <c r="J779" t="s">
        <v>6238</v>
      </c>
      <c r="K779" t="s">
        <v>6239</v>
      </c>
      <c r="L779" t="s">
        <v>4622</v>
      </c>
      <c r="M779" t="s">
        <v>10336</v>
      </c>
      <c r="N779">
        <v>45000</v>
      </c>
      <c r="O779" t="s">
        <v>9889</v>
      </c>
      <c r="P779" t="s">
        <v>9890</v>
      </c>
      <c r="Q779" t="s">
        <v>3234</v>
      </c>
      <c r="R779">
        <v>1452376691</v>
      </c>
      <c r="S779" t="s">
        <v>13394</v>
      </c>
      <c r="T779"/>
      <c r="V779" s="14">
        <v>46209</v>
      </c>
      <c r="W779" t="s">
        <v>6241</v>
      </c>
      <c r="X779" s="31">
        <v>46209.42260416667</v>
      </c>
      <c r="AN779" s="14">
        <v>46209</v>
      </c>
      <c r="AO779" t="s">
        <v>2403</v>
      </c>
      <c r="AP779" s="31">
        <v>46209.470219907409</v>
      </c>
      <c r="AT779" s="31">
        <v>46209.470219907409</v>
      </c>
      <c r="AU779" s="14">
        <v>46209</v>
      </c>
      <c r="AV779" t="s">
        <v>2403</v>
      </c>
      <c r="AW779" t="s">
        <v>613</v>
      </c>
      <c r="AX779" t="s">
        <v>678</v>
      </c>
      <c r="AY779" s="14">
        <v>46209</v>
      </c>
      <c r="AZ779" t="s">
        <v>2403</v>
      </c>
      <c r="BA779" s="31">
        <v>46209.470682870371</v>
      </c>
      <c r="BB779" s="14">
        <v>46209</v>
      </c>
      <c r="BC779" t="s">
        <v>933</v>
      </c>
      <c r="BD779" s="31">
        <v>46209.47861111111</v>
      </c>
      <c r="BE779" s="14">
        <v>46209</v>
      </c>
      <c r="BF779" t="s">
        <v>4633</v>
      </c>
      <c r="BG779" s="31">
        <v>46209.628298611111</v>
      </c>
      <c r="BH779" s="14">
        <v>46209</v>
      </c>
      <c r="BI779" t="s">
        <v>994</v>
      </c>
      <c r="BJ779" s="31">
        <v>46209.665486111109</v>
      </c>
      <c r="BK779" s="14">
        <v>46209</v>
      </c>
      <c r="BL779" t="s">
        <v>994</v>
      </c>
      <c r="BM779" s="31">
        <v>46209.665590277778</v>
      </c>
      <c r="BZ779" s="14">
        <v>46209</v>
      </c>
      <c r="CA779" t="s">
        <v>994</v>
      </c>
      <c r="CB779" s="31">
        <v>46209.676655092589</v>
      </c>
      <c r="CC779" s="14">
        <v>46209</v>
      </c>
      <c r="CD779" t="s">
        <v>995</v>
      </c>
      <c r="CE779" s="31">
        <v>46209.689976851849</v>
      </c>
      <c r="CI779" s="14">
        <v>46209</v>
      </c>
      <c r="CJ779" t="s">
        <v>2946</v>
      </c>
      <c r="CK779" s="31">
        <v>46209.809872685182</v>
      </c>
      <c r="CP779" t="str">
        <f>VLOOKUP(A779,Sheet1!$A$2:$E$221,2,0)</f>
        <v>East Zone</v>
      </c>
    </row>
    <row r="780" spans="1:94" x14ac:dyDescent="0.35">
      <c r="A780" t="s">
        <v>6233</v>
      </c>
      <c r="B780">
        <v>911</v>
      </c>
      <c r="C780" t="s">
        <v>9332</v>
      </c>
      <c r="D780" t="s">
        <v>678</v>
      </c>
      <c r="E780" t="s">
        <v>612</v>
      </c>
      <c r="F780" t="s">
        <v>613</v>
      </c>
      <c r="G780" t="s">
        <v>552</v>
      </c>
      <c r="H780" t="s">
        <v>6242</v>
      </c>
      <c r="I780">
        <v>505189</v>
      </c>
      <c r="J780" t="s">
        <v>1819</v>
      </c>
      <c r="K780" t="s">
        <v>1820</v>
      </c>
      <c r="L780" t="s">
        <v>4622</v>
      </c>
      <c r="M780" t="s">
        <v>6243</v>
      </c>
      <c r="N780">
        <v>45000</v>
      </c>
      <c r="O780" t="s">
        <v>4630</v>
      </c>
      <c r="P780" t="s">
        <v>4631</v>
      </c>
      <c r="Q780" t="s">
        <v>6244</v>
      </c>
      <c r="R780">
        <v>9189372423</v>
      </c>
      <c r="S780" t="s">
        <v>13394</v>
      </c>
      <c r="T780"/>
      <c r="V780" s="14">
        <v>46205</v>
      </c>
      <c r="W780" t="s">
        <v>6236</v>
      </c>
      <c r="X780" s="31">
        <v>46205.684224537035</v>
      </c>
      <c r="AN780" s="14">
        <v>46205</v>
      </c>
      <c r="AO780" t="s">
        <v>2403</v>
      </c>
      <c r="AP780" s="31">
        <v>46205.732673611114</v>
      </c>
      <c r="AT780" s="31">
        <v>46205.732673611114</v>
      </c>
      <c r="AU780" s="14">
        <v>46205</v>
      </c>
      <c r="AV780" t="s">
        <v>2403</v>
      </c>
      <c r="AW780" t="s">
        <v>613</v>
      </c>
      <c r="AX780" t="s">
        <v>678</v>
      </c>
      <c r="AY780" s="14">
        <v>46205</v>
      </c>
      <c r="AZ780" t="s">
        <v>2403</v>
      </c>
      <c r="BA780" s="31">
        <v>46205.737337962964</v>
      </c>
      <c r="BB780" s="14">
        <v>46205</v>
      </c>
      <c r="BC780" t="s">
        <v>933</v>
      </c>
      <c r="BD780" s="31">
        <v>46205.742013888892</v>
      </c>
      <c r="BE780" s="14">
        <v>46205</v>
      </c>
      <c r="BF780" t="s">
        <v>4716</v>
      </c>
      <c r="BG780" s="31">
        <v>46205.744293981479</v>
      </c>
      <c r="BH780" s="14">
        <v>46205</v>
      </c>
      <c r="BI780" t="s">
        <v>997</v>
      </c>
      <c r="BJ780" s="31">
        <v>46205.758842592593</v>
      </c>
      <c r="BK780" s="14">
        <v>46205</v>
      </c>
      <c r="BL780" t="s">
        <v>997</v>
      </c>
      <c r="BM780" s="31">
        <v>46205.797395833331</v>
      </c>
      <c r="BN780" s="14">
        <v>46205</v>
      </c>
      <c r="BO780" t="s">
        <v>997</v>
      </c>
      <c r="BP780" s="31">
        <v>46205.76059027778</v>
      </c>
      <c r="BZ780" s="14">
        <v>46205</v>
      </c>
      <c r="CA780" t="s">
        <v>997</v>
      </c>
      <c r="CB780" s="31">
        <v>46205.800405092596</v>
      </c>
      <c r="CC780" s="14">
        <v>46205</v>
      </c>
      <c r="CD780" t="s">
        <v>995</v>
      </c>
      <c r="CE780" s="31">
        <v>46205.808125000003</v>
      </c>
      <c r="CI780" s="14">
        <v>46206</v>
      </c>
      <c r="CJ780" t="s">
        <v>2946</v>
      </c>
      <c r="CK780" s="31">
        <v>46206.485439814816</v>
      </c>
      <c r="CP780" t="str">
        <f>VLOOKUP(A780,Sheet1!$A$2:$E$221,2,0)</f>
        <v>East Zone</v>
      </c>
    </row>
    <row r="781" spans="1:94" x14ac:dyDescent="0.35">
      <c r="A781" t="s">
        <v>6233</v>
      </c>
      <c r="B781">
        <v>911</v>
      </c>
      <c r="C781" t="s">
        <v>9332</v>
      </c>
      <c r="D781" t="s">
        <v>678</v>
      </c>
      <c r="E781" t="s">
        <v>612</v>
      </c>
      <c r="F781" t="s">
        <v>613</v>
      </c>
      <c r="G781" t="s">
        <v>552</v>
      </c>
      <c r="H781" t="s">
        <v>6245</v>
      </c>
      <c r="I781">
        <v>665281</v>
      </c>
      <c r="J781" t="s">
        <v>1815</v>
      </c>
      <c r="K781" t="s">
        <v>1816</v>
      </c>
      <c r="L781" t="s">
        <v>4622</v>
      </c>
      <c r="M781" t="s">
        <v>6246</v>
      </c>
      <c r="N781">
        <v>90000</v>
      </c>
      <c r="O781" t="s">
        <v>931</v>
      </c>
      <c r="P781" t="s">
        <v>932</v>
      </c>
      <c r="Q781" t="s">
        <v>4084</v>
      </c>
      <c r="R781">
        <v>8551079952</v>
      </c>
      <c r="S781" t="s">
        <v>13394</v>
      </c>
      <c r="T781"/>
      <c r="V781" s="14">
        <v>46206</v>
      </c>
      <c r="W781" t="s">
        <v>6247</v>
      </c>
      <c r="X781" s="31">
        <v>46206.436550925922</v>
      </c>
      <c r="AN781" s="14">
        <v>46206</v>
      </c>
      <c r="AO781" t="s">
        <v>2403</v>
      </c>
      <c r="AP781" s="31">
        <v>46206.461331018516</v>
      </c>
      <c r="AT781" s="31">
        <v>46206.461331018516</v>
      </c>
      <c r="AU781" s="14">
        <v>46206</v>
      </c>
      <c r="AV781" t="s">
        <v>2403</v>
      </c>
      <c r="AW781" t="s">
        <v>613</v>
      </c>
      <c r="AX781" t="s">
        <v>678</v>
      </c>
      <c r="AY781" s="14">
        <v>46206</v>
      </c>
      <c r="AZ781" t="s">
        <v>6247</v>
      </c>
      <c r="BA781" s="31">
        <v>46206.465520833335</v>
      </c>
      <c r="BB781" s="14">
        <v>46206</v>
      </c>
      <c r="BC781" t="s">
        <v>933</v>
      </c>
      <c r="BD781" s="31">
        <v>46206.477858796294</v>
      </c>
      <c r="BE781" s="14">
        <v>46206</v>
      </c>
      <c r="BF781" t="s">
        <v>4965</v>
      </c>
      <c r="BG781" s="31">
        <v>46206.499398148146</v>
      </c>
      <c r="BH781" s="14">
        <v>46206</v>
      </c>
      <c r="BI781" t="s">
        <v>997</v>
      </c>
      <c r="BJ781" s="31">
        <v>46206.521319444444</v>
      </c>
      <c r="BK781" s="14">
        <v>46206</v>
      </c>
      <c r="BL781" t="s">
        <v>997</v>
      </c>
      <c r="BM781" s="31">
        <v>46206.521701388891</v>
      </c>
      <c r="BZ781" s="14">
        <v>46206</v>
      </c>
      <c r="CA781" t="s">
        <v>997</v>
      </c>
      <c r="CB781" s="31">
        <v>46206.527546296296</v>
      </c>
      <c r="CC781" s="14">
        <v>46206</v>
      </c>
      <c r="CD781" t="s">
        <v>995</v>
      </c>
      <c r="CE781" s="31">
        <v>46206.535636574074</v>
      </c>
      <c r="CI781" s="14">
        <v>46206</v>
      </c>
      <c r="CJ781" t="s">
        <v>2946</v>
      </c>
      <c r="CK781" s="31">
        <v>46206.642789351848</v>
      </c>
      <c r="CP781" t="str">
        <f>VLOOKUP(A781,Sheet1!$A$2:$E$221,2,0)</f>
        <v>East Zone</v>
      </c>
    </row>
    <row r="782" spans="1:94" x14ac:dyDescent="0.35">
      <c r="A782" t="s">
        <v>6233</v>
      </c>
      <c r="B782">
        <v>911</v>
      </c>
      <c r="C782" t="s">
        <v>9332</v>
      </c>
      <c r="D782" t="s">
        <v>678</v>
      </c>
      <c r="E782" t="s">
        <v>612</v>
      </c>
      <c r="F782" t="s">
        <v>613</v>
      </c>
      <c r="G782" t="s">
        <v>552</v>
      </c>
      <c r="H782" t="s">
        <v>12232</v>
      </c>
      <c r="I782">
        <v>786937</v>
      </c>
      <c r="J782" t="s">
        <v>1815</v>
      </c>
      <c r="K782" t="s">
        <v>1816</v>
      </c>
      <c r="L782" t="s">
        <v>4622</v>
      </c>
      <c r="M782" t="s">
        <v>12233</v>
      </c>
      <c r="N782">
        <v>45000</v>
      </c>
      <c r="O782" t="s">
        <v>4630</v>
      </c>
      <c r="P782" t="s">
        <v>4631</v>
      </c>
      <c r="Q782" t="s">
        <v>1354</v>
      </c>
      <c r="R782">
        <v>7176665095</v>
      </c>
      <c r="S782" t="s">
        <v>13394</v>
      </c>
      <c r="T782"/>
      <c r="V782" s="14">
        <v>46210</v>
      </c>
      <c r="W782" t="s">
        <v>6247</v>
      </c>
      <c r="X782" s="31">
        <v>46210.452928240738</v>
      </c>
      <c r="AN782" s="14">
        <v>46210</v>
      </c>
      <c r="AO782" t="s">
        <v>2403</v>
      </c>
      <c r="AP782" s="31">
        <v>46210.582685185182</v>
      </c>
      <c r="AT782" s="31">
        <v>46210.582685185182</v>
      </c>
      <c r="AU782" s="14">
        <v>46210</v>
      </c>
      <c r="AV782" t="s">
        <v>2403</v>
      </c>
      <c r="AW782" t="s">
        <v>613</v>
      </c>
      <c r="AX782" t="s">
        <v>678</v>
      </c>
      <c r="AY782" s="14">
        <v>46210</v>
      </c>
      <c r="AZ782" t="s">
        <v>2403</v>
      </c>
      <c r="BA782" s="31">
        <v>46210.583078703705</v>
      </c>
      <c r="BB782" s="14">
        <v>46210</v>
      </c>
      <c r="BC782" t="s">
        <v>933</v>
      </c>
      <c r="BD782" s="31">
        <v>46210.588831018518</v>
      </c>
      <c r="BE782" s="14">
        <v>46210</v>
      </c>
      <c r="BF782" t="s">
        <v>4808</v>
      </c>
      <c r="BG782" s="31">
        <v>46210.610474537039</v>
      </c>
      <c r="BH782" s="14">
        <v>46210</v>
      </c>
      <c r="BI782" t="s">
        <v>994</v>
      </c>
      <c r="BJ782" s="31">
        <v>46210.626122685186</v>
      </c>
      <c r="BK782" s="14">
        <v>46210</v>
      </c>
      <c r="BL782" t="s">
        <v>994</v>
      </c>
      <c r="BM782" s="31">
        <v>46210.626539351855</v>
      </c>
      <c r="BZ782" s="14">
        <v>46210</v>
      </c>
      <c r="CA782" t="s">
        <v>994</v>
      </c>
      <c r="CB782" s="31">
        <v>46210.639178240737</v>
      </c>
      <c r="CC782" s="14">
        <v>46210</v>
      </c>
      <c r="CD782" t="s">
        <v>995</v>
      </c>
      <c r="CE782" s="31">
        <v>46210.653009259258</v>
      </c>
      <c r="CI782" s="14">
        <v>46210</v>
      </c>
      <c r="CJ782" t="s">
        <v>2946</v>
      </c>
      <c r="CK782" s="31">
        <v>46210.758101851854</v>
      </c>
      <c r="CP782" t="str">
        <f>VLOOKUP(A782,Sheet1!$A$2:$E$221,2,0)</f>
        <v>East Zone</v>
      </c>
    </row>
    <row r="783" spans="1:94" x14ac:dyDescent="0.35">
      <c r="A783" t="s">
        <v>6233</v>
      </c>
      <c r="B783">
        <v>911</v>
      </c>
      <c r="C783" t="s">
        <v>9332</v>
      </c>
      <c r="D783" t="s">
        <v>678</v>
      </c>
      <c r="E783" t="s">
        <v>612</v>
      </c>
      <c r="F783" t="s">
        <v>613</v>
      </c>
      <c r="G783" t="s">
        <v>552</v>
      </c>
      <c r="H783" t="s">
        <v>12232</v>
      </c>
      <c r="I783">
        <v>786937</v>
      </c>
      <c r="J783" t="s">
        <v>1815</v>
      </c>
      <c r="K783" t="s">
        <v>1816</v>
      </c>
      <c r="L783" t="s">
        <v>4622</v>
      </c>
      <c r="M783" t="s">
        <v>12233</v>
      </c>
      <c r="N783">
        <v>45000</v>
      </c>
      <c r="O783" t="s">
        <v>4630</v>
      </c>
      <c r="P783" t="s">
        <v>4631</v>
      </c>
      <c r="Q783" t="s">
        <v>12234</v>
      </c>
      <c r="R783">
        <v>5535644416</v>
      </c>
      <c r="S783" t="s">
        <v>13394</v>
      </c>
      <c r="T783"/>
      <c r="V783" s="14">
        <v>46210</v>
      </c>
      <c r="W783" t="s">
        <v>6247</v>
      </c>
      <c r="X783" s="31">
        <v>46210.452893518515</v>
      </c>
      <c r="AN783" s="14">
        <v>46210</v>
      </c>
      <c r="AO783" t="s">
        <v>2403</v>
      </c>
      <c r="AP783" s="31">
        <v>46210.582662037035</v>
      </c>
      <c r="AT783" s="31">
        <v>46210.582662037035</v>
      </c>
      <c r="AU783" s="14">
        <v>46210</v>
      </c>
      <c r="AV783" t="s">
        <v>2403</v>
      </c>
      <c r="AW783" t="s">
        <v>613</v>
      </c>
      <c r="AX783" t="s">
        <v>678</v>
      </c>
      <c r="AY783" s="14">
        <v>46210</v>
      </c>
      <c r="AZ783" t="s">
        <v>2403</v>
      </c>
      <c r="BA783" s="31">
        <v>46210.583067129628</v>
      </c>
      <c r="BB783" s="14">
        <v>46210</v>
      </c>
      <c r="BC783" t="s">
        <v>933</v>
      </c>
      <c r="BD783" s="31">
        <v>46210.588831018518</v>
      </c>
      <c r="BE783" s="14">
        <v>46210</v>
      </c>
      <c r="BF783" t="s">
        <v>4808</v>
      </c>
      <c r="BG783" s="31">
        <v>46210.610451388886</v>
      </c>
      <c r="BH783" s="14">
        <v>46210</v>
      </c>
      <c r="BI783" t="s">
        <v>994</v>
      </c>
      <c r="BJ783" s="31">
        <v>46210.626099537039</v>
      </c>
      <c r="BK783" s="14">
        <v>46210</v>
      </c>
      <c r="BL783" t="s">
        <v>994</v>
      </c>
      <c r="BM783" s="31">
        <v>46210.626527777778</v>
      </c>
      <c r="BZ783" s="14">
        <v>46210</v>
      </c>
      <c r="CA783" t="s">
        <v>994</v>
      </c>
      <c r="CB783" s="31">
        <v>46210.639166666668</v>
      </c>
      <c r="CC783" s="14">
        <v>46210</v>
      </c>
      <c r="CD783" t="s">
        <v>995</v>
      </c>
      <c r="CE783" s="31">
        <v>46210.653009259258</v>
      </c>
      <c r="CI783" s="14">
        <v>46210</v>
      </c>
      <c r="CJ783" t="s">
        <v>2946</v>
      </c>
      <c r="CK783" s="31">
        <v>46210.758101851854</v>
      </c>
      <c r="CP783" t="str">
        <f>VLOOKUP(A783,Sheet1!$A$2:$E$221,2,0)</f>
        <v>East Zone</v>
      </c>
    </row>
    <row r="784" spans="1:94" x14ac:dyDescent="0.35">
      <c r="A784" t="s">
        <v>6233</v>
      </c>
      <c r="B784">
        <v>911</v>
      </c>
      <c r="C784" t="s">
        <v>9332</v>
      </c>
      <c r="D784" t="s">
        <v>678</v>
      </c>
      <c r="E784" t="s">
        <v>612</v>
      </c>
      <c r="F784" t="s">
        <v>613</v>
      </c>
      <c r="G784" t="s">
        <v>552</v>
      </c>
      <c r="H784" t="s">
        <v>12232</v>
      </c>
      <c r="I784">
        <v>786937</v>
      </c>
      <c r="J784" t="s">
        <v>1815</v>
      </c>
      <c r="K784" t="s">
        <v>1816</v>
      </c>
      <c r="L784" t="s">
        <v>4622</v>
      </c>
      <c r="M784" t="s">
        <v>12233</v>
      </c>
      <c r="N784">
        <v>45000</v>
      </c>
      <c r="O784" t="s">
        <v>4630</v>
      </c>
      <c r="P784" t="s">
        <v>4631</v>
      </c>
      <c r="Q784" t="s">
        <v>9359</v>
      </c>
      <c r="R784">
        <v>4792138034</v>
      </c>
      <c r="S784" t="s">
        <v>13394</v>
      </c>
      <c r="T784"/>
      <c r="V784" s="14">
        <v>46210</v>
      </c>
      <c r="W784" t="s">
        <v>6247</v>
      </c>
      <c r="X784" s="31">
        <v>46210.452916666669</v>
      </c>
      <c r="AN784" s="14">
        <v>46210</v>
      </c>
      <c r="AO784" t="s">
        <v>2403</v>
      </c>
      <c r="AP784" s="31">
        <v>46210.582638888889</v>
      </c>
      <c r="AT784" s="31">
        <v>46210.582638888889</v>
      </c>
      <c r="AU784" s="14">
        <v>46210</v>
      </c>
      <c r="AV784" t="s">
        <v>2403</v>
      </c>
      <c r="AW784" t="s">
        <v>613</v>
      </c>
      <c r="AX784" t="s">
        <v>678</v>
      </c>
      <c r="AY784" s="14">
        <v>46210</v>
      </c>
      <c r="AZ784" t="s">
        <v>2403</v>
      </c>
      <c r="BA784" s="31">
        <v>46210.583043981482</v>
      </c>
      <c r="BB784" s="14">
        <v>46210</v>
      </c>
      <c r="BC784" t="s">
        <v>933</v>
      </c>
      <c r="BD784" s="31">
        <v>46210.588831018518</v>
      </c>
      <c r="BE784" s="14">
        <v>46210</v>
      </c>
      <c r="BF784" t="s">
        <v>4808</v>
      </c>
      <c r="BG784" s="31">
        <v>46210.610439814816</v>
      </c>
      <c r="BH784" s="14">
        <v>46210</v>
      </c>
      <c r="BI784" t="s">
        <v>994</v>
      </c>
      <c r="BJ784" s="31">
        <v>46210.626087962963</v>
      </c>
      <c r="BK784" s="14">
        <v>46210</v>
      </c>
      <c r="BL784" t="s">
        <v>994</v>
      </c>
      <c r="BM784" s="31">
        <v>46210.626504629632</v>
      </c>
      <c r="BZ784" s="14">
        <v>46210</v>
      </c>
      <c r="CA784" t="s">
        <v>994</v>
      </c>
      <c r="CB784" s="31">
        <v>46210.639143518521</v>
      </c>
      <c r="CC784" s="14">
        <v>46210</v>
      </c>
      <c r="CD784" t="s">
        <v>995</v>
      </c>
      <c r="CE784" s="31">
        <v>46210.653009259258</v>
      </c>
      <c r="CI784" s="14">
        <v>46210</v>
      </c>
      <c r="CJ784" t="s">
        <v>2946</v>
      </c>
      <c r="CK784" s="31">
        <v>46210.758101851854</v>
      </c>
      <c r="CP784" t="str">
        <f>VLOOKUP(A784,Sheet1!$A$2:$E$221,2,0)</f>
        <v>East Zone</v>
      </c>
    </row>
    <row r="785" spans="1:94" x14ac:dyDescent="0.35">
      <c r="A785" t="s">
        <v>6248</v>
      </c>
      <c r="B785">
        <v>968</v>
      </c>
      <c r="C785" t="s">
        <v>9332</v>
      </c>
      <c r="D785" t="s">
        <v>678</v>
      </c>
      <c r="E785" t="s">
        <v>401</v>
      </c>
      <c r="F785" t="s">
        <v>402</v>
      </c>
      <c r="G785" t="s">
        <v>352</v>
      </c>
      <c r="H785" t="s">
        <v>3741</v>
      </c>
      <c r="I785">
        <v>479983</v>
      </c>
      <c r="J785" t="s">
        <v>3742</v>
      </c>
      <c r="K785" t="s">
        <v>3743</v>
      </c>
      <c r="L785" t="s">
        <v>4622</v>
      </c>
      <c r="M785" t="s">
        <v>6249</v>
      </c>
      <c r="N785">
        <v>77000</v>
      </c>
      <c r="O785" t="s">
        <v>939</v>
      </c>
      <c r="P785" t="s">
        <v>940</v>
      </c>
      <c r="Q785" t="s">
        <v>1162</v>
      </c>
      <c r="R785">
        <v>4611395682</v>
      </c>
      <c r="S785" t="s">
        <v>13394</v>
      </c>
      <c r="T785"/>
      <c r="V785" s="14">
        <v>46204</v>
      </c>
      <c r="W785" t="s">
        <v>6250</v>
      </c>
      <c r="X785" s="31">
        <v>46204.454293981478</v>
      </c>
      <c r="AN785" s="14">
        <v>46204</v>
      </c>
      <c r="AO785" t="s">
        <v>1163</v>
      </c>
      <c r="AP785" s="31">
        <v>46204.478182870371</v>
      </c>
      <c r="AT785" s="31">
        <v>46204.478182870371</v>
      </c>
      <c r="AU785" s="14">
        <v>46204</v>
      </c>
      <c r="AV785" t="s">
        <v>1163</v>
      </c>
      <c r="AW785" t="s">
        <v>402</v>
      </c>
      <c r="AX785" t="s">
        <v>678</v>
      </c>
      <c r="AY785" s="14">
        <v>46204</v>
      </c>
      <c r="AZ785" t="s">
        <v>1164</v>
      </c>
      <c r="BA785" s="31">
        <v>46204.530543981484</v>
      </c>
      <c r="BB785" s="14">
        <v>46204</v>
      </c>
      <c r="BC785" t="s">
        <v>933</v>
      </c>
      <c r="BD785" s="31">
        <v>46204.539212962962</v>
      </c>
      <c r="BE785" s="14">
        <v>46204</v>
      </c>
      <c r="BF785" t="s">
        <v>4886</v>
      </c>
      <c r="BG785" s="31">
        <v>46204.56045138889</v>
      </c>
      <c r="BH785" s="14">
        <v>46204</v>
      </c>
      <c r="BI785" t="s">
        <v>937</v>
      </c>
      <c r="BJ785" s="31">
        <v>46204.618043981478</v>
      </c>
      <c r="BK785" s="14">
        <v>46204</v>
      </c>
      <c r="BL785" t="s">
        <v>937</v>
      </c>
      <c r="BM785" s="31">
        <v>46204.626064814816</v>
      </c>
      <c r="BZ785" s="14">
        <v>46204</v>
      </c>
      <c r="CA785" t="s">
        <v>937</v>
      </c>
      <c r="CB785" s="31">
        <v>46204.633275462962</v>
      </c>
      <c r="CC785" s="14">
        <v>46204</v>
      </c>
      <c r="CD785" t="s">
        <v>944</v>
      </c>
      <c r="CE785" s="31">
        <v>46204.639016203706</v>
      </c>
      <c r="CI785" s="14">
        <v>46204</v>
      </c>
      <c r="CJ785" t="s">
        <v>1164</v>
      </c>
      <c r="CK785" s="31">
        <v>46204.721921296295</v>
      </c>
      <c r="CP785" t="str">
        <f>VLOOKUP(A785,Sheet1!$A$2:$E$221,2,0)</f>
        <v>East Zone</v>
      </c>
    </row>
    <row r="786" spans="1:94" x14ac:dyDescent="0.35">
      <c r="A786" t="s">
        <v>6248</v>
      </c>
      <c r="B786">
        <v>968</v>
      </c>
      <c r="C786" t="s">
        <v>9332</v>
      </c>
      <c r="D786" t="s">
        <v>678</v>
      </c>
      <c r="E786" t="s">
        <v>401</v>
      </c>
      <c r="F786" t="s">
        <v>402</v>
      </c>
      <c r="G786" t="s">
        <v>352</v>
      </c>
      <c r="H786" t="s">
        <v>10337</v>
      </c>
      <c r="I786">
        <v>482384</v>
      </c>
      <c r="J786" t="s">
        <v>1165</v>
      </c>
      <c r="K786" t="s">
        <v>1166</v>
      </c>
      <c r="L786" t="s">
        <v>4622</v>
      </c>
      <c r="M786" t="s">
        <v>10338</v>
      </c>
      <c r="N786">
        <v>45000</v>
      </c>
      <c r="O786" t="s">
        <v>4630</v>
      </c>
      <c r="P786" t="s">
        <v>4631</v>
      </c>
      <c r="Q786" t="s">
        <v>1017</v>
      </c>
      <c r="R786">
        <v>3383608487</v>
      </c>
      <c r="S786" t="s">
        <v>13394</v>
      </c>
      <c r="T786"/>
      <c r="V786" s="14">
        <v>46209</v>
      </c>
      <c r="W786" t="s">
        <v>6254</v>
      </c>
      <c r="X786" s="31">
        <v>46209.58865740741</v>
      </c>
      <c r="AN786" s="14">
        <v>46209</v>
      </c>
      <c r="AO786" t="s">
        <v>1164</v>
      </c>
      <c r="AP786" s="31">
        <v>46209.758067129631</v>
      </c>
      <c r="AT786" s="31">
        <v>46209.758067129631</v>
      </c>
      <c r="AU786" s="14">
        <v>46209</v>
      </c>
      <c r="AV786" t="s">
        <v>1164</v>
      </c>
      <c r="AW786" t="s">
        <v>3258</v>
      </c>
      <c r="AX786" t="s">
        <v>677</v>
      </c>
      <c r="AY786" s="14">
        <v>46209</v>
      </c>
      <c r="AZ786" t="s">
        <v>1164</v>
      </c>
      <c r="BA786" s="31">
        <v>46209.767384259256</v>
      </c>
      <c r="BB786" s="14">
        <v>46210</v>
      </c>
      <c r="BC786" t="s">
        <v>933</v>
      </c>
      <c r="BD786" s="31">
        <v>46210.379733796297</v>
      </c>
      <c r="BE786" s="14">
        <v>46210</v>
      </c>
      <c r="BF786" t="s">
        <v>5233</v>
      </c>
      <c r="BG786" s="31">
        <v>46210.42597222222</v>
      </c>
      <c r="BH786" s="14">
        <v>46210</v>
      </c>
      <c r="BI786" t="s">
        <v>973</v>
      </c>
      <c r="BJ786" s="31">
        <v>46210.476284722223</v>
      </c>
      <c r="BK786" s="14">
        <v>46210</v>
      </c>
      <c r="BL786" t="s">
        <v>973</v>
      </c>
      <c r="BM786" s="31">
        <v>46210.476412037038</v>
      </c>
      <c r="BZ786" s="14">
        <v>46210</v>
      </c>
      <c r="CA786" t="s">
        <v>973</v>
      </c>
      <c r="CB786" s="31">
        <v>46210.491759259261</v>
      </c>
      <c r="CC786" s="14">
        <v>46210</v>
      </c>
      <c r="CD786" t="s">
        <v>957</v>
      </c>
      <c r="CE786" s="31">
        <v>46210.539293981485</v>
      </c>
      <c r="CI786" s="14">
        <v>46210</v>
      </c>
      <c r="CJ786" t="s">
        <v>1164</v>
      </c>
      <c r="CK786" s="31">
        <v>46210.823622685188</v>
      </c>
      <c r="CP786" t="str">
        <f>VLOOKUP(A786,Sheet1!$A$2:$E$221,2,0)</f>
        <v>East Zone</v>
      </c>
    </row>
    <row r="787" spans="1:94" x14ac:dyDescent="0.35">
      <c r="A787" t="s">
        <v>6248</v>
      </c>
      <c r="B787">
        <v>968</v>
      </c>
      <c r="C787" t="s">
        <v>9332</v>
      </c>
      <c r="D787" t="s">
        <v>678</v>
      </c>
      <c r="E787" t="s">
        <v>401</v>
      </c>
      <c r="F787" t="s">
        <v>402</v>
      </c>
      <c r="G787" t="s">
        <v>352</v>
      </c>
      <c r="H787" t="s">
        <v>6251</v>
      </c>
      <c r="I787">
        <v>484961</v>
      </c>
      <c r="J787" t="s">
        <v>1165</v>
      </c>
      <c r="K787" t="s">
        <v>1166</v>
      </c>
      <c r="L787" t="s">
        <v>4622</v>
      </c>
      <c r="M787" t="s">
        <v>6252</v>
      </c>
      <c r="N787">
        <v>70000</v>
      </c>
      <c r="O787" t="s">
        <v>958</v>
      </c>
      <c r="P787" t="s">
        <v>959</v>
      </c>
      <c r="Q787" t="s">
        <v>6253</v>
      </c>
      <c r="R787">
        <v>5051420868</v>
      </c>
      <c r="S787" t="s">
        <v>13394</v>
      </c>
      <c r="T787"/>
      <c r="V787" s="14">
        <v>46204</v>
      </c>
      <c r="W787" t="s">
        <v>6254</v>
      </c>
      <c r="X787" s="31">
        <v>46204.559293981481</v>
      </c>
      <c r="AN787" s="14">
        <v>46204</v>
      </c>
      <c r="AO787" t="s">
        <v>1163</v>
      </c>
      <c r="AP787" s="31">
        <v>46204.58761574074</v>
      </c>
      <c r="AT787" s="31">
        <v>46204.58761574074</v>
      </c>
      <c r="AU787" s="14">
        <v>46204</v>
      </c>
      <c r="AV787" t="s">
        <v>1163</v>
      </c>
      <c r="AW787" t="s">
        <v>402</v>
      </c>
      <c r="AX787" t="s">
        <v>678</v>
      </c>
      <c r="AY787" s="14">
        <v>46204</v>
      </c>
      <c r="AZ787" t="s">
        <v>1164</v>
      </c>
      <c r="BA787" s="31">
        <v>46204.602916666663</v>
      </c>
      <c r="BB787" s="14">
        <v>46204</v>
      </c>
      <c r="BC787" t="s">
        <v>933</v>
      </c>
      <c r="BD787" s="31">
        <v>46204.614583333336</v>
      </c>
      <c r="BE787" s="14">
        <v>46204</v>
      </c>
      <c r="BF787" t="s">
        <v>4676</v>
      </c>
      <c r="BG787" s="31">
        <v>46204.642812500002</v>
      </c>
      <c r="BH787" s="14">
        <v>46204</v>
      </c>
      <c r="BI787" t="s">
        <v>937</v>
      </c>
      <c r="BJ787" s="31">
        <v>46204.681458333333</v>
      </c>
      <c r="BK787" s="14">
        <v>46204</v>
      </c>
      <c r="BL787" t="s">
        <v>937</v>
      </c>
      <c r="BM787" s="31">
        <v>46204.682303240741</v>
      </c>
      <c r="BZ787" s="14">
        <v>46204</v>
      </c>
      <c r="CA787" t="s">
        <v>937</v>
      </c>
      <c r="CB787" s="31">
        <v>46204.695138888892</v>
      </c>
      <c r="CC787" s="14">
        <v>46204</v>
      </c>
      <c r="CD787" t="s">
        <v>938</v>
      </c>
      <c r="CE787" s="31">
        <v>46204.707557870373</v>
      </c>
      <c r="CI787" s="14">
        <v>46204</v>
      </c>
      <c r="CJ787" t="s">
        <v>1164</v>
      </c>
      <c r="CK787" s="31">
        <v>46204.736388888887</v>
      </c>
      <c r="CP787" t="str">
        <f>VLOOKUP(A787,Sheet1!$A$2:$E$221,2,0)</f>
        <v>East Zone</v>
      </c>
    </row>
    <row r="788" spans="1:94" x14ac:dyDescent="0.35">
      <c r="A788" t="s">
        <v>6248</v>
      </c>
      <c r="B788">
        <v>968</v>
      </c>
      <c r="C788" t="s">
        <v>9332</v>
      </c>
      <c r="D788" t="s">
        <v>678</v>
      </c>
      <c r="E788" t="s">
        <v>401</v>
      </c>
      <c r="F788" t="s">
        <v>402</v>
      </c>
      <c r="G788" t="s">
        <v>352</v>
      </c>
      <c r="H788" t="s">
        <v>6255</v>
      </c>
      <c r="I788">
        <v>520128</v>
      </c>
      <c r="J788" t="s">
        <v>3742</v>
      </c>
      <c r="K788" t="s">
        <v>3743</v>
      </c>
      <c r="L788" t="s">
        <v>4622</v>
      </c>
      <c r="M788" t="s">
        <v>6256</v>
      </c>
      <c r="N788">
        <v>45000</v>
      </c>
      <c r="O788" t="s">
        <v>4630</v>
      </c>
      <c r="P788" t="s">
        <v>4631</v>
      </c>
      <c r="Q788" t="s">
        <v>6257</v>
      </c>
      <c r="R788">
        <v>6665945718</v>
      </c>
      <c r="S788" t="s">
        <v>13394</v>
      </c>
      <c r="T788"/>
      <c r="V788" s="14">
        <v>46204</v>
      </c>
      <c r="W788" t="s">
        <v>6250</v>
      </c>
      <c r="X788" s="31">
        <v>46204.588726851849</v>
      </c>
      <c r="AN788" s="14">
        <v>46204</v>
      </c>
      <c r="AO788" t="s">
        <v>1163</v>
      </c>
      <c r="AP788" s="31">
        <v>46204.615451388891</v>
      </c>
      <c r="AT788" s="31">
        <v>46204.615451388891</v>
      </c>
      <c r="AU788" s="14">
        <v>46204</v>
      </c>
      <c r="AV788" t="s">
        <v>1163</v>
      </c>
      <c r="AW788" t="s">
        <v>402</v>
      </c>
      <c r="AX788" t="s">
        <v>678</v>
      </c>
      <c r="AY788" s="14">
        <v>46204</v>
      </c>
      <c r="AZ788" t="s">
        <v>1164</v>
      </c>
      <c r="BA788" s="31">
        <v>46204.621932870374</v>
      </c>
      <c r="BB788" s="14">
        <v>46204</v>
      </c>
      <c r="BC788" t="s">
        <v>933</v>
      </c>
      <c r="BD788" s="31">
        <v>46204.634456018517</v>
      </c>
      <c r="BE788" s="14">
        <v>46204</v>
      </c>
      <c r="BF788" t="s">
        <v>5233</v>
      </c>
      <c r="BG788" s="31">
        <v>46204.643020833333</v>
      </c>
      <c r="BH788" s="14">
        <v>46204</v>
      </c>
      <c r="BI788" t="s">
        <v>937</v>
      </c>
      <c r="BJ788" s="31">
        <v>46204.686874999999</v>
      </c>
      <c r="BK788" s="14">
        <v>46204</v>
      </c>
      <c r="BL788" t="s">
        <v>937</v>
      </c>
      <c r="BM788" s="31">
        <v>46204.691180555557</v>
      </c>
      <c r="BZ788" s="14">
        <v>46204</v>
      </c>
      <c r="CA788" t="s">
        <v>937</v>
      </c>
      <c r="CB788" s="31">
        <v>46204.695185185185</v>
      </c>
      <c r="CC788" s="14">
        <v>46204</v>
      </c>
      <c r="CD788" t="s">
        <v>938</v>
      </c>
      <c r="CE788" s="31">
        <v>46204.707499999997</v>
      </c>
      <c r="CI788" s="14">
        <v>46204</v>
      </c>
      <c r="CJ788" t="s">
        <v>1164</v>
      </c>
      <c r="CK788" s="31">
        <v>46204.745856481481</v>
      </c>
      <c r="CP788" t="str">
        <f>VLOOKUP(A788,Sheet1!$A$2:$E$221,2,0)</f>
        <v>East Zone</v>
      </c>
    </row>
    <row r="789" spans="1:94" x14ac:dyDescent="0.35">
      <c r="A789" t="s">
        <v>6248</v>
      </c>
      <c r="B789">
        <v>968</v>
      </c>
      <c r="C789" t="s">
        <v>9332</v>
      </c>
      <c r="D789" t="s">
        <v>678</v>
      </c>
      <c r="E789" t="s">
        <v>401</v>
      </c>
      <c r="F789" t="s">
        <v>402</v>
      </c>
      <c r="G789" t="s">
        <v>352</v>
      </c>
      <c r="H789" t="s">
        <v>6255</v>
      </c>
      <c r="I789">
        <v>520128</v>
      </c>
      <c r="J789" t="s">
        <v>3742</v>
      </c>
      <c r="K789" t="s">
        <v>3743</v>
      </c>
      <c r="L789" t="s">
        <v>4622</v>
      </c>
      <c r="M789" t="s">
        <v>6256</v>
      </c>
      <c r="N789">
        <v>45000</v>
      </c>
      <c r="O789" t="s">
        <v>4630</v>
      </c>
      <c r="P789" t="s">
        <v>4631</v>
      </c>
      <c r="Q789" t="s">
        <v>6258</v>
      </c>
      <c r="R789">
        <v>9441822656</v>
      </c>
      <c r="S789" t="s">
        <v>13394</v>
      </c>
      <c r="T789"/>
      <c r="V789" s="14">
        <v>46204</v>
      </c>
      <c r="W789" t="s">
        <v>6250</v>
      </c>
      <c r="X789" s="31">
        <v>46204.588750000003</v>
      </c>
      <c r="AN789" s="14">
        <v>46204</v>
      </c>
      <c r="AO789" t="s">
        <v>1163</v>
      </c>
      <c r="AP789" s="31">
        <v>46204.615439814814</v>
      </c>
      <c r="AT789" s="31">
        <v>46204.615439814814</v>
      </c>
      <c r="AU789" s="14">
        <v>46204</v>
      </c>
      <c r="AV789" t="s">
        <v>1163</v>
      </c>
      <c r="AW789" t="s">
        <v>402</v>
      </c>
      <c r="AX789" t="s">
        <v>678</v>
      </c>
      <c r="AY789" s="14">
        <v>46204</v>
      </c>
      <c r="AZ789" t="s">
        <v>1164</v>
      </c>
      <c r="BA789" s="31">
        <v>46204.621898148151</v>
      </c>
      <c r="BB789" s="14">
        <v>46204</v>
      </c>
      <c r="BC789" t="s">
        <v>933</v>
      </c>
      <c r="BD789" s="31">
        <v>46204.634456018517</v>
      </c>
      <c r="BE789" s="14">
        <v>46204</v>
      </c>
      <c r="BF789" t="s">
        <v>5233</v>
      </c>
      <c r="BG789" s="31">
        <v>46204.643009259256</v>
      </c>
      <c r="BH789" s="14">
        <v>46204</v>
      </c>
      <c r="BI789" t="s">
        <v>937</v>
      </c>
      <c r="BJ789" s="31">
        <v>46204.686863425923</v>
      </c>
      <c r="BK789" s="14">
        <v>46204</v>
      </c>
      <c r="BL789" t="s">
        <v>937</v>
      </c>
      <c r="BM789" s="31">
        <v>46204.691168981481</v>
      </c>
      <c r="BZ789" s="14">
        <v>46204</v>
      </c>
      <c r="CA789" t="s">
        <v>937</v>
      </c>
      <c r="CB789" s="31">
        <v>46204.695173611108</v>
      </c>
      <c r="CC789" s="14">
        <v>46204</v>
      </c>
      <c r="CD789" t="s">
        <v>938</v>
      </c>
      <c r="CE789" s="31">
        <v>46204.707499999997</v>
      </c>
      <c r="CI789" s="14">
        <v>46204</v>
      </c>
      <c r="CJ789" t="s">
        <v>1164</v>
      </c>
      <c r="CK789" s="31">
        <v>46204.745856481481</v>
      </c>
      <c r="CP789" t="str">
        <f>VLOOKUP(A789,Sheet1!$A$2:$E$221,2,0)</f>
        <v>East Zone</v>
      </c>
    </row>
    <row r="790" spans="1:94" x14ac:dyDescent="0.35">
      <c r="A790" t="s">
        <v>6248</v>
      </c>
      <c r="B790">
        <v>968</v>
      </c>
      <c r="C790" t="s">
        <v>9332</v>
      </c>
      <c r="D790" t="s">
        <v>678</v>
      </c>
      <c r="E790" t="s">
        <v>401</v>
      </c>
      <c r="F790" t="s">
        <v>402</v>
      </c>
      <c r="G790" t="s">
        <v>352</v>
      </c>
      <c r="H790" t="s">
        <v>6259</v>
      </c>
      <c r="I790">
        <v>722156</v>
      </c>
      <c r="J790" t="s">
        <v>1165</v>
      </c>
      <c r="K790" t="s">
        <v>1166</v>
      </c>
      <c r="L790" t="s">
        <v>4622</v>
      </c>
      <c r="M790" t="s">
        <v>6260</v>
      </c>
      <c r="N790">
        <v>45000</v>
      </c>
      <c r="O790" t="s">
        <v>4630</v>
      </c>
      <c r="P790" t="s">
        <v>4631</v>
      </c>
      <c r="Q790" t="s">
        <v>6054</v>
      </c>
      <c r="R790">
        <v>2829987467</v>
      </c>
      <c r="S790" t="s">
        <v>13394</v>
      </c>
      <c r="T790"/>
      <c r="V790" s="14">
        <v>46206</v>
      </c>
      <c r="W790" t="s">
        <v>6254</v>
      </c>
      <c r="X790" s="31">
        <v>46206.435671296298</v>
      </c>
      <c r="AN790" s="14">
        <v>46206</v>
      </c>
      <c r="AO790" t="s">
        <v>1164</v>
      </c>
      <c r="AP790" s="31">
        <v>46206.477835648147</v>
      </c>
      <c r="AT790" s="31">
        <v>46206.477835648147</v>
      </c>
      <c r="AU790" s="14">
        <v>46206</v>
      </c>
      <c r="AV790" t="s">
        <v>1164</v>
      </c>
      <c r="AW790" t="s">
        <v>3258</v>
      </c>
      <c r="AX790" t="s">
        <v>677</v>
      </c>
      <c r="AY790" s="14">
        <v>46206</v>
      </c>
      <c r="AZ790" t="s">
        <v>1164</v>
      </c>
      <c r="BA790" s="31">
        <v>46206.484247685185</v>
      </c>
      <c r="BB790" s="14">
        <v>46206</v>
      </c>
      <c r="BC790" t="s">
        <v>933</v>
      </c>
      <c r="BD790" s="31">
        <v>46206.499155092592</v>
      </c>
      <c r="BE790" s="14">
        <v>46206</v>
      </c>
      <c r="BF790" t="s">
        <v>4633</v>
      </c>
      <c r="BG790" s="31">
        <v>46206.530266203707</v>
      </c>
      <c r="BH790" s="14">
        <v>46206</v>
      </c>
      <c r="BI790" t="s">
        <v>942</v>
      </c>
      <c r="BJ790" s="31">
        <v>46206.610231481478</v>
      </c>
      <c r="BK790" s="14">
        <v>46206</v>
      </c>
      <c r="BL790" t="s">
        <v>942</v>
      </c>
      <c r="BM790" s="31">
        <v>46206.610868055555</v>
      </c>
      <c r="BZ790" s="14">
        <v>46206</v>
      </c>
      <c r="CA790" t="s">
        <v>942</v>
      </c>
      <c r="CB790" s="31">
        <v>46206.621041666665</v>
      </c>
      <c r="CC790" s="14">
        <v>46206</v>
      </c>
      <c r="CD790" t="s">
        <v>938</v>
      </c>
      <c r="CE790" s="31">
        <v>46206.635405092595</v>
      </c>
      <c r="CI790" s="14">
        <v>46206</v>
      </c>
      <c r="CJ790" t="s">
        <v>1164</v>
      </c>
      <c r="CK790" s="31">
        <v>46206.806990740741</v>
      </c>
      <c r="CP790" t="str">
        <f>VLOOKUP(A790,Sheet1!$A$2:$E$221,2,0)</f>
        <v>East Zone</v>
      </c>
    </row>
    <row r="791" spans="1:94" x14ac:dyDescent="0.35">
      <c r="A791" t="s">
        <v>6261</v>
      </c>
      <c r="B791">
        <v>1002</v>
      </c>
      <c r="C791" t="s">
        <v>9332</v>
      </c>
      <c r="D791" t="s">
        <v>678</v>
      </c>
      <c r="E791" t="s">
        <v>120</v>
      </c>
      <c r="F791" t="s">
        <v>403</v>
      </c>
      <c r="G791" t="s">
        <v>352</v>
      </c>
      <c r="H791" t="s">
        <v>6262</v>
      </c>
      <c r="I791">
        <v>197014</v>
      </c>
      <c r="J791" t="s">
        <v>6263</v>
      </c>
      <c r="K791" t="s">
        <v>6264</v>
      </c>
      <c r="L791" t="s">
        <v>4622</v>
      </c>
      <c r="M791" t="s">
        <v>6265</v>
      </c>
      <c r="N791">
        <v>77000</v>
      </c>
      <c r="O791" t="s">
        <v>6266</v>
      </c>
      <c r="P791" t="s">
        <v>6267</v>
      </c>
      <c r="Q791" t="s">
        <v>6268</v>
      </c>
      <c r="R791">
        <v>6007799192</v>
      </c>
      <c r="S791" t="s">
        <v>13394</v>
      </c>
      <c r="T791"/>
      <c r="V791" s="14">
        <v>46205</v>
      </c>
      <c r="W791" t="s">
        <v>6269</v>
      </c>
      <c r="X791" s="31">
        <v>46205.456678240742</v>
      </c>
      <c r="AN791" s="14">
        <v>46205</v>
      </c>
      <c r="AO791" t="s">
        <v>6270</v>
      </c>
      <c r="AP791" s="31">
        <v>46205.479780092595</v>
      </c>
      <c r="AT791" s="31">
        <v>46205.479780092595</v>
      </c>
      <c r="AU791" s="14">
        <v>46205</v>
      </c>
      <c r="AV791" t="s">
        <v>6270</v>
      </c>
      <c r="AW791" t="s">
        <v>403</v>
      </c>
      <c r="AX791" t="s">
        <v>678</v>
      </c>
      <c r="AY791" s="14">
        <v>46205</v>
      </c>
      <c r="AZ791" t="s">
        <v>6271</v>
      </c>
      <c r="BA791" s="31">
        <v>46205.503969907404</v>
      </c>
      <c r="BB791" s="14">
        <v>46205</v>
      </c>
      <c r="BC791" t="s">
        <v>933</v>
      </c>
      <c r="BD791" s="31">
        <v>46205.510995370372</v>
      </c>
      <c r="BE791" s="14">
        <v>46205</v>
      </c>
      <c r="BF791" t="s">
        <v>4669</v>
      </c>
      <c r="BG791" s="31">
        <v>46205.52449074074</v>
      </c>
      <c r="BH791" s="14">
        <v>46205</v>
      </c>
      <c r="BI791" t="s">
        <v>955</v>
      </c>
      <c r="BJ791" s="31">
        <v>46205.604733796295</v>
      </c>
      <c r="BK791" s="14">
        <v>46205</v>
      </c>
      <c r="BL791" t="s">
        <v>955</v>
      </c>
      <c r="BM791" s="31">
        <v>46205.606215277781</v>
      </c>
      <c r="BZ791" s="14">
        <v>46205</v>
      </c>
      <c r="CA791" t="s">
        <v>955</v>
      </c>
      <c r="CB791" s="31">
        <v>46205.610949074071</v>
      </c>
      <c r="CC791" s="14">
        <v>46205</v>
      </c>
      <c r="CD791" t="s">
        <v>944</v>
      </c>
      <c r="CE791" s="31">
        <v>46205.615682870368</v>
      </c>
      <c r="CI791" s="14">
        <v>46205</v>
      </c>
      <c r="CJ791" t="s">
        <v>6271</v>
      </c>
      <c r="CK791" s="31">
        <v>46205.859988425924</v>
      </c>
      <c r="CP791" t="str">
        <f>VLOOKUP(A791,Sheet1!$A$2:$E$221,2,0)</f>
        <v>East Zone</v>
      </c>
    </row>
    <row r="792" spans="1:94" x14ac:dyDescent="0.35">
      <c r="A792" t="s">
        <v>6261</v>
      </c>
      <c r="B792">
        <v>1002</v>
      </c>
      <c r="C792" t="s">
        <v>9332</v>
      </c>
      <c r="D792" t="s">
        <v>678</v>
      </c>
      <c r="E792" t="s">
        <v>120</v>
      </c>
      <c r="F792" t="s">
        <v>403</v>
      </c>
      <c r="G792" t="s">
        <v>352</v>
      </c>
      <c r="H792" t="s">
        <v>12235</v>
      </c>
      <c r="I792">
        <v>504763</v>
      </c>
      <c r="J792" t="s">
        <v>1572</v>
      </c>
      <c r="K792" t="s">
        <v>6282</v>
      </c>
      <c r="L792" t="s">
        <v>4622</v>
      </c>
      <c r="M792" t="s">
        <v>12236</v>
      </c>
      <c r="N792">
        <v>45000</v>
      </c>
      <c r="O792" t="s">
        <v>4630</v>
      </c>
      <c r="P792" t="s">
        <v>4631</v>
      </c>
      <c r="Q792" t="s">
        <v>4656</v>
      </c>
      <c r="R792">
        <v>6416766644</v>
      </c>
      <c r="S792" t="s">
        <v>13394</v>
      </c>
      <c r="T792"/>
      <c r="V792" s="14">
        <v>46210</v>
      </c>
      <c r="W792" t="s">
        <v>6284</v>
      </c>
      <c r="X792" s="31">
        <v>46210.475393518522</v>
      </c>
      <c r="AN792" s="14">
        <v>46210</v>
      </c>
      <c r="AO792" t="s">
        <v>6271</v>
      </c>
      <c r="AP792" s="31">
        <v>46210.684259259258</v>
      </c>
      <c r="AT792" s="31">
        <v>46210.684259259258</v>
      </c>
      <c r="AU792" s="14">
        <v>46210</v>
      </c>
      <c r="AV792" t="s">
        <v>6271</v>
      </c>
      <c r="AW792" t="s">
        <v>6275</v>
      </c>
      <c r="AX792" t="s">
        <v>677</v>
      </c>
      <c r="AY792" s="14">
        <v>46210</v>
      </c>
      <c r="AZ792" t="s">
        <v>6271</v>
      </c>
      <c r="BA792" s="31">
        <v>46210.685081018521</v>
      </c>
      <c r="BB792" s="14">
        <v>46210</v>
      </c>
      <c r="BC792" t="s">
        <v>933</v>
      </c>
      <c r="BD792" s="31">
        <v>46210.703877314816</v>
      </c>
      <c r="BE792" s="14">
        <v>46210</v>
      </c>
      <c r="BF792" t="s">
        <v>4701</v>
      </c>
      <c r="BG792" s="31">
        <v>46210.7346875</v>
      </c>
      <c r="BH792" s="14">
        <v>46210</v>
      </c>
      <c r="BI792" t="s">
        <v>972</v>
      </c>
      <c r="BJ792" s="31">
        <v>46210.830185185187</v>
      </c>
      <c r="BK792" s="14">
        <v>46210</v>
      </c>
      <c r="BL792" t="s">
        <v>972</v>
      </c>
      <c r="BM792" s="31">
        <v>46210.831261574072</v>
      </c>
      <c r="BZ792" s="14">
        <v>46210</v>
      </c>
      <c r="CA792" t="s">
        <v>972</v>
      </c>
      <c r="CB792" s="31">
        <v>46210.835370370369</v>
      </c>
      <c r="CC792" s="14">
        <v>46210</v>
      </c>
      <c r="CD792" t="s">
        <v>944</v>
      </c>
      <c r="CE792" s="31">
        <v>46210.858032407406</v>
      </c>
      <c r="CI792" s="14">
        <v>46210</v>
      </c>
      <c r="CJ792" t="s">
        <v>6271</v>
      </c>
      <c r="CK792" s="31">
        <v>46210.871064814812</v>
      </c>
      <c r="CP792" t="str">
        <f>VLOOKUP(A792,Sheet1!$A$2:$E$221,2,0)</f>
        <v>East Zone</v>
      </c>
    </row>
    <row r="793" spans="1:94" x14ac:dyDescent="0.35">
      <c r="A793" t="s">
        <v>6261</v>
      </c>
      <c r="B793">
        <v>1002</v>
      </c>
      <c r="C793" t="s">
        <v>9332</v>
      </c>
      <c r="D793" t="s">
        <v>678</v>
      </c>
      <c r="E793" t="s">
        <v>120</v>
      </c>
      <c r="F793" t="s">
        <v>403</v>
      </c>
      <c r="G793" t="s">
        <v>352</v>
      </c>
      <c r="H793" t="s">
        <v>6272</v>
      </c>
      <c r="I793">
        <v>506596</v>
      </c>
      <c r="J793" t="s">
        <v>6263</v>
      </c>
      <c r="K793" t="s">
        <v>6264</v>
      </c>
      <c r="L793" t="s">
        <v>4622</v>
      </c>
      <c r="M793" t="s">
        <v>6273</v>
      </c>
      <c r="N793">
        <v>45000</v>
      </c>
      <c r="O793" t="s">
        <v>4630</v>
      </c>
      <c r="P793" t="s">
        <v>4631</v>
      </c>
      <c r="Q793" t="s">
        <v>6274</v>
      </c>
      <c r="R793">
        <v>1965081267</v>
      </c>
      <c r="S793" t="s">
        <v>13394</v>
      </c>
      <c r="T793"/>
      <c r="V793" s="14">
        <v>46205</v>
      </c>
      <c r="W793" t="s">
        <v>6269</v>
      </c>
      <c r="X793" s="31">
        <v>46205.695277777777</v>
      </c>
      <c r="AN793" s="14">
        <v>46205</v>
      </c>
      <c r="AO793" t="s">
        <v>6271</v>
      </c>
      <c r="AP793" s="31">
        <v>46205.725266203706</v>
      </c>
      <c r="AT793" s="31">
        <v>46205.725266203706</v>
      </c>
      <c r="AU793" s="14">
        <v>46205</v>
      </c>
      <c r="AV793" t="s">
        <v>6271</v>
      </c>
      <c r="AW793" t="s">
        <v>6275</v>
      </c>
      <c r="AX793" t="s">
        <v>677</v>
      </c>
      <c r="AY793" s="14">
        <v>46205</v>
      </c>
      <c r="AZ793" t="s">
        <v>6271</v>
      </c>
      <c r="BA793" s="31">
        <v>46205.725949074076</v>
      </c>
      <c r="BB793" s="14">
        <v>46205</v>
      </c>
      <c r="BC793" t="s">
        <v>933</v>
      </c>
      <c r="BD793" s="31">
        <v>46205.729548611111</v>
      </c>
      <c r="BE793" s="14">
        <v>46205</v>
      </c>
      <c r="BF793" t="s">
        <v>4628</v>
      </c>
      <c r="BG793" s="31">
        <v>46205.736851851849</v>
      </c>
      <c r="BH793" s="14">
        <v>46205</v>
      </c>
      <c r="BI793" t="s">
        <v>942</v>
      </c>
      <c r="BJ793" s="31">
        <v>46205.791817129626</v>
      </c>
      <c r="BK793" s="14">
        <v>46205</v>
      </c>
      <c r="BL793" t="s">
        <v>942</v>
      </c>
      <c r="BM793" s="31">
        <v>46205.792430555557</v>
      </c>
      <c r="BZ793" s="14">
        <v>46205</v>
      </c>
      <c r="CA793" t="s">
        <v>942</v>
      </c>
      <c r="CB793" s="31">
        <v>46205.796585648146</v>
      </c>
      <c r="CC793" s="14">
        <v>46205</v>
      </c>
      <c r="CD793" t="s">
        <v>938</v>
      </c>
      <c r="CE793" s="31">
        <v>46205.807685185187</v>
      </c>
      <c r="CI793" s="14">
        <v>46205</v>
      </c>
      <c r="CJ793" t="s">
        <v>6271</v>
      </c>
      <c r="CK793" s="31">
        <v>46205.862256944441</v>
      </c>
      <c r="CP793" t="str">
        <f>VLOOKUP(A793,Sheet1!$A$2:$E$221,2,0)</f>
        <v>East Zone</v>
      </c>
    </row>
    <row r="794" spans="1:94" x14ac:dyDescent="0.35">
      <c r="A794" t="s">
        <v>6261</v>
      </c>
      <c r="B794">
        <v>1002</v>
      </c>
      <c r="C794" t="s">
        <v>9332</v>
      </c>
      <c r="D794" t="s">
        <v>678</v>
      </c>
      <c r="E794" t="s">
        <v>120</v>
      </c>
      <c r="F794" t="s">
        <v>403</v>
      </c>
      <c r="G794" t="s">
        <v>352</v>
      </c>
      <c r="H794" t="s">
        <v>6276</v>
      </c>
      <c r="I794">
        <v>515978</v>
      </c>
      <c r="J794" t="s">
        <v>6277</v>
      </c>
      <c r="K794" t="s">
        <v>6278</v>
      </c>
      <c r="L794" t="s">
        <v>4622</v>
      </c>
      <c r="M794" t="s">
        <v>6279</v>
      </c>
      <c r="N794">
        <v>77000</v>
      </c>
      <c r="O794" t="s">
        <v>9403</v>
      </c>
      <c r="P794" t="s">
        <v>9404</v>
      </c>
      <c r="Q794" t="s">
        <v>2482</v>
      </c>
      <c r="R794">
        <v>7465905684</v>
      </c>
      <c r="S794" t="s">
        <v>13394</v>
      </c>
      <c r="T794"/>
      <c r="V794" s="14">
        <v>46206</v>
      </c>
      <c r="W794" t="s">
        <v>6280</v>
      </c>
      <c r="X794" s="31">
        <v>46206.356180555558</v>
      </c>
      <c r="AN794" s="14">
        <v>46206</v>
      </c>
      <c r="AO794" t="s">
        <v>6270</v>
      </c>
      <c r="AP794" s="31">
        <v>46206.389004629629</v>
      </c>
      <c r="AT794" s="31">
        <v>46206.389004629629</v>
      </c>
      <c r="AU794" s="14">
        <v>46206</v>
      </c>
      <c r="AV794" t="s">
        <v>6270</v>
      </c>
      <c r="AW794" t="s">
        <v>403</v>
      </c>
      <c r="AX794" t="s">
        <v>678</v>
      </c>
      <c r="AY794" s="14">
        <v>46206</v>
      </c>
      <c r="AZ794" t="s">
        <v>6271</v>
      </c>
      <c r="BA794" s="31">
        <v>46206.404236111113</v>
      </c>
      <c r="BB794" s="14">
        <v>46206</v>
      </c>
      <c r="BC794" t="s">
        <v>933</v>
      </c>
      <c r="BD794" s="31">
        <v>46206.406597222223</v>
      </c>
      <c r="BE794" s="14">
        <v>46206</v>
      </c>
      <c r="BF794" t="s">
        <v>4716</v>
      </c>
      <c r="BG794" s="31">
        <v>46206.448796296296</v>
      </c>
      <c r="BH794" s="14">
        <v>46206</v>
      </c>
      <c r="BI794" t="s">
        <v>937</v>
      </c>
      <c r="BJ794" s="31">
        <v>46206.479988425926</v>
      </c>
      <c r="BK794" s="14">
        <v>46209</v>
      </c>
      <c r="BL794" t="s">
        <v>937</v>
      </c>
      <c r="BM794" s="31">
        <v>46209.73541666667</v>
      </c>
      <c r="BN794" s="14">
        <v>46206</v>
      </c>
      <c r="BO794" t="s">
        <v>937</v>
      </c>
      <c r="BP794" s="31">
        <v>46206.481712962966</v>
      </c>
      <c r="BZ794" s="14">
        <v>46209</v>
      </c>
      <c r="CA794" t="s">
        <v>937</v>
      </c>
      <c r="CB794" s="31">
        <v>46209.75540509259</v>
      </c>
      <c r="CC794" s="14">
        <v>46209</v>
      </c>
      <c r="CD794" t="s">
        <v>944</v>
      </c>
      <c r="CE794" s="31">
        <v>46209.76525462963</v>
      </c>
      <c r="CI794" s="14">
        <v>46209</v>
      </c>
      <c r="CJ794" t="s">
        <v>6271</v>
      </c>
      <c r="CK794" s="31">
        <v>46209.879189814812</v>
      </c>
      <c r="CP794" t="str">
        <f>VLOOKUP(A794,Sheet1!$A$2:$E$221,2,0)</f>
        <v>East Zone</v>
      </c>
    </row>
    <row r="795" spans="1:94" x14ac:dyDescent="0.35">
      <c r="A795" t="s">
        <v>6261</v>
      </c>
      <c r="B795">
        <v>1002</v>
      </c>
      <c r="C795" t="s">
        <v>9332</v>
      </c>
      <c r="D795" t="s">
        <v>678</v>
      </c>
      <c r="E795" t="s">
        <v>120</v>
      </c>
      <c r="F795" t="s">
        <v>403</v>
      </c>
      <c r="G795" t="s">
        <v>352</v>
      </c>
      <c r="H795" t="s">
        <v>6281</v>
      </c>
      <c r="I795">
        <v>516981</v>
      </c>
      <c r="J795" t="s">
        <v>1572</v>
      </c>
      <c r="K795" t="s">
        <v>6282</v>
      </c>
      <c r="L795" t="s">
        <v>4622</v>
      </c>
      <c r="M795" t="s">
        <v>6283</v>
      </c>
      <c r="N795">
        <v>70000</v>
      </c>
      <c r="O795" t="s">
        <v>958</v>
      </c>
      <c r="P795" t="s">
        <v>959</v>
      </c>
      <c r="Q795" t="s">
        <v>1191</v>
      </c>
      <c r="R795">
        <v>5420442256</v>
      </c>
      <c r="S795" t="s">
        <v>13394</v>
      </c>
      <c r="T795"/>
      <c r="V795" s="14">
        <v>46206</v>
      </c>
      <c r="W795" t="s">
        <v>6284</v>
      </c>
      <c r="X795" s="31">
        <v>46206.340671296297</v>
      </c>
      <c r="AN795" s="14">
        <v>46206</v>
      </c>
      <c r="AO795" t="s">
        <v>6270</v>
      </c>
      <c r="AP795" s="31">
        <v>46206.368402777778</v>
      </c>
      <c r="AT795" s="31">
        <v>46206.368402777778</v>
      </c>
      <c r="AU795" s="14">
        <v>46206</v>
      </c>
      <c r="AV795" t="s">
        <v>6270</v>
      </c>
      <c r="AW795" t="s">
        <v>403</v>
      </c>
      <c r="AX795" t="s">
        <v>678</v>
      </c>
      <c r="AY795" s="14">
        <v>46206</v>
      </c>
      <c r="AZ795" t="s">
        <v>6271</v>
      </c>
      <c r="BA795" s="31">
        <v>46206.386712962965</v>
      </c>
      <c r="BB795" s="14">
        <v>46206</v>
      </c>
      <c r="BC795" t="s">
        <v>933</v>
      </c>
      <c r="BD795" s="31">
        <v>46206.399270833332</v>
      </c>
      <c r="BE795" s="14">
        <v>46206</v>
      </c>
      <c r="BF795" t="s">
        <v>4808</v>
      </c>
      <c r="BG795" s="31">
        <v>46206.408692129633</v>
      </c>
      <c r="BH795" s="14">
        <v>46206</v>
      </c>
      <c r="BI795" t="s">
        <v>972</v>
      </c>
      <c r="BJ795" s="31">
        <v>46206.452048611114</v>
      </c>
      <c r="BK795" s="14">
        <v>46206</v>
      </c>
      <c r="BL795" t="s">
        <v>972</v>
      </c>
      <c r="BM795" s="31">
        <v>46206.453506944446</v>
      </c>
      <c r="BZ795" s="14">
        <v>46206</v>
      </c>
      <c r="CA795" t="s">
        <v>972</v>
      </c>
      <c r="CB795" s="31">
        <v>46206.463645833333</v>
      </c>
      <c r="CC795" s="14">
        <v>46206</v>
      </c>
      <c r="CD795" t="s">
        <v>944</v>
      </c>
      <c r="CE795" s="31">
        <v>46206.466354166667</v>
      </c>
      <c r="CI795" s="14">
        <v>46206</v>
      </c>
      <c r="CJ795" t="s">
        <v>6271</v>
      </c>
      <c r="CK795" s="31">
        <v>46206.704641203702</v>
      </c>
      <c r="CP795" t="str">
        <f>VLOOKUP(A795,Sheet1!$A$2:$E$221,2,0)</f>
        <v>East Zone</v>
      </c>
    </row>
    <row r="796" spans="1:94" x14ac:dyDescent="0.35">
      <c r="A796" t="s">
        <v>6261</v>
      </c>
      <c r="B796">
        <v>1002</v>
      </c>
      <c r="C796" t="s">
        <v>9332</v>
      </c>
      <c r="D796" t="s">
        <v>678</v>
      </c>
      <c r="E796" t="s">
        <v>120</v>
      </c>
      <c r="F796" t="s">
        <v>403</v>
      </c>
      <c r="G796" t="s">
        <v>352</v>
      </c>
      <c r="H796" t="s">
        <v>6285</v>
      </c>
      <c r="I796">
        <v>522551</v>
      </c>
      <c r="J796" t="s">
        <v>6263</v>
      </c>
      <c r="K796" t="s">
        <v>6264</v>
      </c>
      <c r="L796" t="s">
        <v>4622</v>
      </c>
      <c r="M796" t="s">
        <v>12237</v>
      </c>
      <c r="N796">
        <v>45000</v>
      </c>
      <c r="O796" t="s">
        <v>4630</v>
      </c>
      <c r="P796" t="s">
        <v>4631</v>
      </c>
      <c r="Q796" t="s">
        <v>1162</v>
      </c>
      <c r="R796">
        <v>5146293011</v>
      </c>
      <c r="S796" t="s">
        <v>13394</v>
      </c>
      <c r="T796"/>
      <c r="V796" s="14">
        <v>46210</v>
      </c>
      <c r="W796" t="s">
        <v>6269</v>
      </c>
      <c r="X796" s="31">
        <v>46210.696608796294</v>
      </c>
      <c r="AN796" s="14">
        <v>46210</v>
      </c>
      <c r="AO796" t="s">
        <v>6270</v>
      </c>
      <c r="AP796" s="31">
        <v>46210.720601851855</v>
      </c>
      <c r="AT796" s="31">
        <v>46210.720601851855</v>
      </c>
      <c r="AU796" s="14">
        <v>46210</v>
      </c>
      <c r="AV796" t="s">
        <v>6270</v>
      </c>
      <c r="AW796" t="s">
        <v>403</v>
      </c>
      <c r="AX796" t="s">
        <v>678</v>
      </c>
      <c r="AY796" s="14">
        <v>46210</v>
      </c>
      <c r="AZ796" t="s">
        <v>6271</v>
      </c>
      <c r="BA796" s="31">
        <v>46210.724768518521</v>
      </c>
      <c r="BB796" s="14">
        <v>46210</v>
      </c>
      <c r="BC796" t="s">
        <v>933</v>
      </c>
      <c r="BD796" s="31">
        <v>46210.727442129632</v>
      </c>
      <c r="BE796" s="14">
        <v>46210</v>
      </c>
      <c r="BF796" t="s">
        <v>4716</v>
      </c>
      <c r="BG796" s="31">
        <v>46210.736296296294</v>
      </c>
      <c r="BH796" s="14">
        <v>46210</v>
      </c>
      <c r="BI796" t="s">
        <v>972</v>
      </c>
      <c r="BJ796" s="31">
        <v>46210.828136574077</v>
      </c>
      <c r="BK796" s="14">
        <v>46210</v>
      </c>
      <c r="BL796" t="s">
        <v>972</v>
      </c>
      <c r="BM796" s="31">
        <v>46210.82953703704</v>
      </c>
      <c r="BZ796" s="14">
        <v>46210</v>
      </c>
      <c r="CA796" t="s">
        <v>972</v>
      </c>
      <c r="CB796" s="31">
        <v>46210.835347222222</v>
      </c>
      <c r="CC796" s="14">
        <v>46210</v>
      </c>
      <c r="CD796" t="s">
        <v>944</v>
      </c>
      <c r="CE796" s="31">
        <v>46210.857951388891</v>
      </c>
      <c r="CI796" s="14">
        <v>46210</v>
      </c>
      <c r="CJ796" t="s">
        <v>6271</v>
      </c>
      <c r="CK796" s="31">
        <v>46210.879201388889</v>
      </c>
      <c r="CP796" t="str">
        <f>VLOOKUP(A796,Sheet1!$A$2:$E$221,2,0)</f>
        <v>East Zone</v>
      </c>
    </row>
    <row r="797" spans="1:94" x14ac:dyDescent="0.35">
      <c r="A797" t="s">
        <v>6261</v>
      </c>
      <c r="B797">
        <v>1002</v>
      </c>
      <c r="C797" t="s">
        <v>9332</v>
      </c>
      <c r="D797" t="s">
        <v>678</v>
      </c>
      <c r="E797" t="s">
        <v>120</v>
      </c>
      <c r="F797" t="s">
        <v>403</v>
      </c>
      <c r="G797" t="s">
        <v>352</v>
      </c>
      <c r="H797" t="s">
        <v>6285</v>
      </c>
      <c r="I797">
        <v>522551</v>
      </c>
      <c r="J797" t="s">
        <v>6263</v>
      </c>
      <c r="K797" t="s">
        <v>6264</v>
      </c>
      <c r="L797" t="s">
        <v>4622</v>
      </c>
      <c r="M797" t="s">
        <v>6286</v>
      </c>
      <c r="N797">
        <v>45000</v>
      </c>
      <c r="O797" t="s">
        <v>4630</v>
      </c>
      <c r="P797" t="s">
        <v>4631</v>
      </c>
      <c r="Q797" t="s">
        <v>6287</v>
      </c>
      <c r="R797">
        <v>4730142247</v>
      </c>
      <c r="S797" t="s">
        <v>13394</v>
      </c>
      <c r="T797"/>
      <c r="V797" s="14">
        <v>46206</v>
      </c>
      <c r="W797" t="s">
        <v>6269</v>
      </c>
      <c r="X797" s="31">
        <v>46206.617835648147</v>
      </c>
      <c r="AN797" s="14">
        <v>46206</v>
      </c>
      <c r="AO797" t="s">
        <v>6271</v>
      </c>
      <c r="AP797" s="31">
        <v>46206.664050925923</v>
      </c>
      <c r="AT797" s="31">
        <v>46206.664050925923</v>
      </c>
      <c r="AU797" s="14">
        <v>46206</v>
      </c>
      <c r="AV797" t="s">
        <v>6271</v>
      </c>
      <c r="AW797" t="s">
        <v>6275</v>
      </c>
      <c r="AX797" t="s">
        <v>677</v>
      </c>
      <c r="AY797" s="14">
        <v>46206</v>
      </c>
      <c r="AZ797" t="s">
        <v>6271</v>
      </c>
      <c r="BA797" s="31">
        <v>46206.664733796293</v>
      </c>
      <c r="BB797" s="14">
        <v>46206</v>
      </c>
      <c r="BC797" t="s">
        <v>933</v>
      </c>
      <c r="BD797" s="31">
        <v>46206.672326388885</v>
      </c>
      <c r="BE797" s="14">
        <v>46206</v>
      </c>
      <c r="BF797" t="s">
        <v>4716</v>
      </c>
      <c r="BG797" s="31">
        <v>46206.676249999997</v>
      </c>
      <c r="BH797" s="14">
        <v>46206</v>
      </c>
      <c r="BI797" t="s">
        <v>972</v>
      </c>
      <c r="BJ797" s="31">
        <v>46206.702523148146</v>
      </c>
      <c r="BK797" s="14">
        <v>46206</v>
      </c>
      <c r="BL797" t="s">
        <v>972</v>
      </c>
      <c r="BM797" s="31">
        <v>46206.705289351848</v>
      </c>
      <c r="BZ797" s="14">
        <v>46206</v>
      </c>
      <c r="CA797" t="s">
        <v>972</v>
      </c>
      <c r="CB797" s="31">
        <v>46206.711898148147</v>
      </c>
      <c r="CC797" s="14">
        <v>46206</v>
      </c>
      <c r="CD797" t="s">
        <v>938</v>
      </c>
      <c r="CE797" s="31">
        <v>46206.731956018521</v>
      </c>
      <c r="CI797" s="14">
        <v>46206</v>
      </c>
      <c r="CJ797" t="s">
        <v>6271</v>
      </c>
      <c r="CK797" s="31">
        <v>46206.777175925927</v>
      </c>
      <c r="CP797" t="str">
        <f>VLOOKUP(A797,Sheet1!$A$2:$E$221,2,0)</f>
        <v>East Zone</v>
      </c>
    </row>
    <row r="798" spans="1:94" x14ac:dyDescent="0.35">
      <c r="A798" t="s">
        <v>6261</v>
      </c>
      <c r="B798">
        <v>1002</v>
      </c>
      <c r="C798" t="s">
        <v>9332</v>
      </c>
      <c r="D798" t="s">
        <v>678</v>
      </c>
      <c r="E798" t="s">
        <v>120</v>
      </c>
      <c r="F798" t="s">
        <v>403</v>
      </c>
      <c r="G798" t="s">
        <v>352</v>
      </c>
      <c r="H798" t="s">
        <v>6288</v>
      </c>
      <c r="I798">
        <v>608115</v>
      </c>
      <c r="J798" t="s">
        <v>6263</v>
      </c>
      <c r="K798" t="s">
        <v>6264</v>
      </c>
      <c r="L798" t="s">
        <v>4622</v>
      </c>
      <c r="M798" t="s">
        <v>6289</v>
      </c>
      <c r="N798">
        <v>50000</v>
      </c>
      <c r="O798" t="s">
        <v>934</v>
      </c>
      <c r="P798" t="s">
        <v>935</v>
      </c>
      <c r="Q798" t="s">
        <v>6290</v>
      </c>
      <c r="R798">
        <v>7569529863</v>
      </c>
      <c r="S798" t="s">
        <v>13394</v>
      </c>
      <c r="T798"/>
      <c r="V798" s="14">
        <v>46204</v>
      </c>
      <c r="W798" t="s">
        <v>6269</v>
      </c>
      <c r="X798" s="31">
        <v>46204.5003125</v>
      </c>
      <c r="AN798" s="14">
        <v>46204</v>
      </c>
      <c r="AO798" t="s">
        <v>6270</v>
      </c>
      <c r="AP798" s="31">
        <v>46204.626250000001</v>
      </c>
      <c r="AT798" s="31">
        <v>46204.626250000001</v>
      </c>
      <c r="AU798" s="14">
        <v>46204</v>
      </c>
      <c r="AV798" t="s">
        <v>6270</v>
      </c>
      <c r="AW798" t="s">
        <v>403</v>
      </c>
      <c r="AX798" t="s">
        <v>678</v>
      </c>
      <c r="AY798" s="14">
        <v>46204</v>
      </c>
      <c r="AZ798" t="s">
        <v>6271</v>
      </c>
      <c r="BA798" s="31">
        <v>46204.630416666667</v>
      </c>
      <c r="BB798" s="14">
        <v>46204</v>
      </c>
      <c r="BC798" t="s">
        <v>933</v>
      </c>
      <c r="BD798" s="31">
        <v>46204.634409722225</v>
      </c>
      <c r="BE798" s="14">
        <v>46204</v>
      </c>
      <c r="BF798" t="s">
        <v>4643</v>
      </c>
      <c r="BG798" s="31">
        <v>46204.647175925929</v>
      </c>
      <c r="BH798" s="14">
        <v>46204</v>
      </c>
      <c r="BI798" t="s">
        <v>937</v>
      </c>
      <c r="BJ798" s="31">
        <v>46204.702939814815</v>
      </c>
      <c r="BK798" s="14">
        <v>46204</v>
      </c>
      <c r="BL798" t="s">
        <v>937</v>
      </c>
      <c r="BM798" s="31">
        <v>46204.703958333332</v>
      </c>
      <c r="BZ798" s="14">
        <v>46204</v>
      </c>
      <c r="CA798" t="s">
        <v>937</v>
      </c>
      <c r="CB798" s="31">
        <v>46204.722280092596</v>
      </c>
      <c r="CC798" s="14">
        <v>46204</v>
      </c>
      <c r="CD798" t="s">
        <v>938</v>
      </c>
      <c r="CE798" s="31">
        <v>46204.758946759262</v>
      </c>
      <c r="CI798" s="14">
        <v>46204</v>
      </c>
      <c r="CJ798" t="s">
        <v>6271</v>
      </c>
      <c r="CK798" s="31">
        <v>46204.862916666665</v>
      </c>
      <c r="CP798" t="str">
        <f>VLOOKUP(A798,Sheet1!$A$2:$E$221,2,0)</f>
        <v>East Zone</v>
      </c>
    </row>
    <row r="799" spans="1:94" x14ac:dyDescent="0.35">
      <c r="A799" t="s">
        <v>6261</v>
      </c>
      <c r="B799">
        <v>1002</v>
      </c>
      <c r="C799" t="s">
        <v>9332</v>
      </c>
      <c r="D799" t="s">
        <v>678</v>
      </c>
      <c r="E799" t="s">
        <v>120</v>
      </c>
      <c r="F799" t="s">
        <v>403</v>
      </c>
      <c r="G799" t="s">
        <v>352</v>
      </c>
      <c r="H799" t="s">
        <v>10339</v>
      </c>
      <c r="I799">
        <v>625374</v>
      </c>
      <c r="J799" t="s">
        <v>6263</v>
      </c>
      <c r="K799" t="s">
        <v>6264</v>
      </c>
      <c r="L799" t="s">
        <v>4622</v>
      </c>
      <c r="M799" t="s">
        <v>10340</v>
      </c>
      <c r="N799">
        <v>65000</v>
      </c>
      <c r="O799" t="s">
        <v>9438</v>
      </c>
      <c r="P799" t="s">
        <v>9439</v>
      </c>
      <c r="Q799" t="s">
        <v>10341</v>
      </c>
      <c r="R799">
        <v>6569949030</v>
      </c>
      <c r="S799" t="s">
        <v>13394</v>
      </c>
      <c r="T799"/>
      <c r="V799" s="14">
        <v>46209</v>
      </c>
      <c r="W799" t="s">
        <v>6269</v>
      </c>
      <c r="X799" s="31">
        <v>46209.597708333335</v>
      </c>
      <c r="AN799" s="14">
        <v>46209</v>
      </c>
      <c r="AO799" t="s">
        <v>6271</v>
      </c>
      <c r="AP799" s="31">
        <v>46209.628877314812</v>
      </c>
      <c r="AT799" s="31">
        <v>46209.628877314812</v>
      </c>
      <c r="AU799" s="14">
        <v>46209</v>
      </c>
      <c r="AV799" t="s">
        <v>6271</v>
      </c>
      <c r="AW799" t="s">
        <v>6275</v>
      </c>
      <c r="AX799" t="s">
        <v>677</v>
      </c>
      <c r="AY799" s="14">
        <v>46209</v>
      </c>
      <c r="AZ799" t="s">
        <v>6271</v>
      </c>
      <c r="BA799" s="31">
        <v>46209.643888888888</v>
      </c>
      <c r="BB799" s="14">
        <v>46209</v>
      </c>
      <c r="BC799" t="s">
        <v>933</v>
      </c>
      <c r="BD799" s="31">
        <v>46209.651817129627</v>
      </c>
      <c r="BE799" s="14">
        <v>46209</v>
      </c>
      <c r="BF799" t="s">
        <v>5362</v>
      </c>
      <c r="BG799" s="31">
        <v>46209.679699074077</v>
      </c>
      <c r="BH799" s="14">
        <v>46209</v>
      </c>
      <c r="BI799" t="s">
        <v>937</v>
      </c>
      <c r="BJ799" s="31">
        <v>46209.710115740738</v>
      </c>
      <c r="BK799" s="14">
        <v>46209</v>
      </c>
      <c r="BL799" t="s">
        <v>937</v>
      </c>
      <c r="BM799" s="31">
        <v>46209.711469907408</v>
      </c>
      <c r="BZ799" s="14">
        <v>46209</v>
      </c>
      <c r="CA799" t="s">
        <v>937</v>
      </c>
      <c r="CB799" s="31">
        <v>46209.730520833335</v>
      </c>
      <c r="CC799" s="14">
        <v>46209</v>
      </c>
      <c r="CD799" t="s">
        <v>2404</v>
      </c>
      <c r="CE799" s="31">
        <v>46209.748402777775</v>
      </c>
      <c r="CI799" s="14">
        <v>46209</v>
      </c>
      <c r="CJ799" t="s">
        <v>6271</v>
      </c>
      <c r="CK799" s="31">
        <v>46209.868668981479</v>
      </c>
      <c r="CP799" t="str">
        <f>VLOOKUP(A799,Sheet1!$A$2:$E$221,2,0)</f>
        <v>East Zone</v>
      </c>
    </row>
    <row r="800" spans="1:94" x14ac:dyDescent="0.35">
      <c r="A800" t="s">
        <v>6291</v>
      </c>
      <c r="B800">
        <v>1026</v>
      </c>
      <c r="C800" t="s">
        <v>9332</v>
      </c>
      <c r="D800" t="s">
        <v>678</v>
      </c>
      <c r="E800" t="s">
        <v>618</v>
      </c>
      <c r="F800" t="s">
        <v>619</v>
      </c>
      <c r="G800" t="s">
        <v>549</v>
      </c>
      <c r="H800" t="s">
        <v>10342</v>
      </c>
      <c r="I800">
        <v>502899</v>
      </c>
      <c r="J800" t="s">
        <v>806</v>
      </c>
      <c r="K800" t="s">
        <v>1170</v>
      </c>
      <c r="L800" t="s">
        <v>4622</v>
      </c>
      <c r="M800" t="s">
        <v>10343</v>
      </c>
      <c r="N800">
        <v>85000</v>
      </c>
      <c r="O800" t="s">
        <v>10344</v>
      </c>
      <c r="P800" t="s">
        <v>10345</v>
      </c>
      <c r="Q800" t="s">
        <v>1191</v>
      </c>
      <c r="R800">
        <v>9358758213</v>
      </c>
      <c r="S800" t="s">
        <v>13394</v>
      </c>
      <c r="T800"/>
      <c r="V800" s="14">
        <v>46209</v>
      </c>
      <c r="W800" t="s">
        <v>10346</v>
      </c>
      <c r="X800" s="31">
        <v>46209.680219907408</v>
      </c>
      <c r="AN800" s="14">
        <v>46209</v>
      </c>
      <c r="AO800" t="s">
        <v>1167</v>
      </c>
      <c r="AP800" s="31">
        <v>46209.703819444447</v>
      </c>
      <c r="AT800" s="31">
        <v>46209.703819444447</v>
      </c>
      <c r="AU800" s="14">
        <v>46209</v>
      </c>
      <c r="AV800" t="s">
        <v>1167</v>
      </c>
      <c r="AW800" t="s">
        <v>619</v>
      </c>
      <c r="AX800" t="s">
        <v>678</v>
      </c>
      <c r="AY800" s="14">
        <v>46209</v>
      </c>
      <c r="AZ800" t="s">
        <v>1168</v>
      </c>
      <c r="BA800" s="31">
        <v>46209.705393518518</v>
      </c>
      <c r="BB800" s="14">
        <v>46209</v>
      </c>
      <c r="BC800" t="s">
        <v>933</v>
      </c>
      <c r="BD800" s="31">
        <v>46209.714062500003</v>
      </c>
      <c r="BE800" s="14">
        <v>46209</v>
      </c>
      <c r="BF800" t="s">
        <v>4701</v>
      </c>
      <c r="BG800" s="31">
        <v>46209.722986111112</v>
      </c>
      <c r="BH800" s="14">
        <v>46209</v>
      </c>
      <c r="BI800" t="s">
        <v>996</v>
      </c>
      <c r="BJ800" s="31">
        <v>46209.78465277778</v>
      </c>
      <c r="BK800" s="14">
        <v>46209</v>
      </c>
      <c r="BL800" t="s">
        <v>996</v>
      </c>
      <c r="BM800" s="31">
        <v>46209.785138888888</v>
      </c>
      <c r="BZ800" s="14">
        <v>46209</v>
      </c>
      <c r="CA800" t="s">
        <v>996</v>
      </c>
      <c r="CB800" s="31">
        <v>46209.793645833335</v>
      </c>
      <c r="CC800" s="14">
        <v>46209</v>
      </c>
      <c r="CD800" t="s">
        <v>1008</v>
      </c>
      <c r="CE800" s="31">
        <v>46209.800844907404</v>
      </c>
      <c r="CI800" s="14">
        <v>46210</v>
      </c>
      <c r="CJ800" t="s">
        <v>1168</v>
      </c>
      <c r="CK800" s="31">
        <v>46210.401087962964</v>
      </c>
      <c r="CP800" t="str">
        <f>VLOOKUP(A800,Sheet1!$A$2:$E$221,2,0)</f>
        <v>East Zone</v>
      </c>
    </row>
    <row r="801" spans="1:94" x14ac:dyDescent="0.35">
      <c r="A801" t="s">
        <v>6291</v>
      </c>
      <c r="B801">
        <v>1026</v>
      </c>
      <c r="C801" t="s">
        <v>9332</v>
      </c>
      <c r="D801" t="s">
        <v>678</v>
      </c>
      <c r="E801" t="s">
        <v>618</v>
      </c>
      <c r="F801" t="s">
        <v>619</v>
      </c>
      <c r="G801" t="s">
        <v>549</v>
      </c>
      <c r="H801" t="s">
        <v>6292</v>
      </c>
      <c r="I801">
        <v>545359</v>
      </c>
      <c r="J801" t="s">
        <v>2608</v>
      </c>
      <c r="K801" t="s">
        <v>2609</v>
      </c>
      <c r="L801" t="s">
        <v>4622</v>
      </c>
      <c r="M801" t="s">
        <v>6293</v>
      </c>
      <c r="N801">
        <v>55000</v>
      </c>
      <c r="O801" t="s">
        <v>3014</v>
      </c>
      <c r="P801" t="s">
        <v>3015</v>
      </c>
      <c r="Q801" t="s">
        <v>6294</v>
      </c>
      <c r="R801">
        <v>9852289370</v>
      </c>
      <c r="S801" t="s">
        <v>13394</v>
      </c>
      <c r="T801"/>
      <c r="V801" s="14">
        <v>46202</v>
      </c>
      <c r="W801" t="s">
        <v>6295</v>
      </c>
      <c r="X801" s="31">
        <v>46202.550358796296</v>
      </c>
      <c r="AN801" s="14">
        <v>46205</v>
      </c>
      <c r="AO801" t="s">
        <v>1167</v>
      </c>
      <c r="AP801" s="31">
        <v>46205.498425925929</v>
      </c>
      <c r="AT801" s="31">
        <v>46205.498425925929</v>
      </c>
      <c r="AU801" s="14">
        <v>46205</v>
      </c>
      <c r="AV801" t="s">
        <v>1167</v>
      </c>
      <c r="AW801" t="s">
        <v>619</v>
      </c>
      <c r="AX801" t="s">
        <v>678</v>
      </c>
      <c r="AY801" s="14">
        <v>46205</v>
      </c>
      <c r="AZ801" t="s">
        <v>1168</v>
      </c>
      <c r="BA801" s="31">
        <v>46205.530752314815</v>
      </c>
      <c r="BB801" s="14">
        <v>46205</v>
      </c>
      <c r="BC801" t="s">
        <v>933</v>
      </c>
      <c r="BD801" s="31">
        <v>46205.543981481482</v>
      </c>
      <c r="BE801" s="14">
        <v>46205</v>
      </c>
      <c r="BF801" t="s">
        <v>4969</v>
      </c>
      <c r="BG801" s="31">
        <v>46205.566562499997</v>
      </c>
      <c r="BH801" s="14">
        <v>46205</v>
      </c>
      <c r="BI801" t="s">
        <v>997</v>
      </c>
      <c r="BJ801" s="31">
        <v>46205.588287037041</v>
      </c>
      <c r="BK801" s="14">
        <v>46205</v>
      </c>
      <c r="BL801" t="s">
        <v>1043</v>
      </c>
      <c r="BM801" s="31">
        <v>46205.654722222222</v>
      </c>
      <c r="BN801" s="14">
        <v>46205</v>
      </c>
      <c r="BO801" t="s">
        <v>997</v>
      </c>
      <c r="BP801" s="31">
        <v>46205.588622685187</v>
      </c>
      <c r="BZ801" s="14">
        <v>46205</v>
      </c>
      <c r="CA801" t="s">
        <v>1043</v>
      </c>
      <c r="CB801" s="31">
        <v>46205.663101851853</v>
      </c>
      <c r="CC801" s="14">
        <v>46205</v>
      </c>
      <c r="CD801" t="s">
        <v>995</v>
      </c>
      <c r="CE801" s="31">
        <v>46205.666319444441</v>
      </c>
      <c r="CI801" s="14">
        <v>46205</v>
      </c>
      <c r="CJ801" t="s">
        <v>1168</v>
      </c>
      <c r="CK801" s="31">
        <v>46205.757025462961</v>
      </c>
      <c r="CP801" t="str">
        <f>VLOOKUP(A801,Sheet1!$A$2:$E$221,2,0)</f>
        <v>East Zone</v>
      </c>
    </row>
    <row r="802" spans="1:94" x14ac:dyDescent="0.35">
      <c r="A802" t="s">
        <v>6291</v>
      </c>
      <c r="B802">
        <v>1026</v>
      </c>
      <c r="C802" t="s">
        <v>9332</v>
      </c>
      <c r="D802" t="s">
        <v>678</v>
      </c>
      <c r="E802" t="s">
        <v>618</v>
      </c>
      <c r="F802" t="s">
        <v>619</v>
      </c>
      <c r="G802" t="s">
        <v>549</v>
      </c>
      <c r="H802" t="s">
        <v>6296</v>
      </c>
      <c r="I802">
        <v>592674</v>
      </c>
      <c r="J802" t="s">
        <v>2608</v>
      </c>
      <c r="K802" t="s">
        <v>2609</v>
      </c>
      <c r="L802" t="s">
        <v>4622</v>
      </c>
      <c r="M802" t="s">
        <v>6297</v>
      </c>
      <c r="N802">
        <v>45000</v>
      </c>
      <c r="O802" t="s">
        <v>3012</v>
      </c>
      <c r="P802" t="s">
        <v>3013</v>
      </c>
      <c r="Q802" t="s">
        <v>3602</v>
      </c>
      <c r="R802">
        <v>2754465115</v>
      </c>
      <c r="S802" t="s">
        <v>13394</v>
      </c>
      <c r="T802"/>
      <c r="V802" s="14">
        <v>46206</v>
      </c>
      <c r="W802" t="s">
        <v>6295</v>
      </c>
      <c r="X802" s="31">
        <v>46206.483726851853</v>
      </c>
      <c r="AN802" s="14">
        <v>46206</v>
      </c>
      <c r="AO802" t="s">
        <v>1167</v>
      </c>
      <c r="AP802" s="31">
        <v>46206.5153125</v>
      </c>
      <c r="AT802" s="31">
        <v>46206.5153125</v>
      </c>
      <c r="AU802" s="14">
        <v>46206</v>
      </c>
      <c r="AV802" t="s">
        <v>1167</v>
      </c>
      <c r="AW802" t="s">
        <v>619</v>
      </c>
      <c r="AX802" t="s">
        <v>678</v>
      </c>
      <c r="AY802" s="14">
        <v>46206</v>
      </c>
      <c r="AZ802" t="s">
        <v>1168</v>
      </c>
      <c r="BA802" s="31">
        <v>46206.534537037034</v>
      </c>
      <c r="BB802" s="14">
        <v>46206</v>
      </c>
      <c r="BC802" t="s">
        <v>933</v>
      </c>
      <c r="BD802" s="31">
        <v>46206.54478009259</v>
      </c>
      <c r="BE802" s="14">
        <v>46206</v>
      </c>
      <c r="BF802" t="s">
        <v>4969</v>
      </c>
      <c r="BG802" s="31">
        <v>46206.606064814812</v>
      </c>
      <c r="BH802" s="14">
        <v>46206</v>
      </c>
      <c r="BI802" t="s">
        <v>996</v>
      </c>
      <c r="BJ802" s="31">
        <v>46206.631273148145</v>
      </c>
      <c r="BK802" s="14">
        <v>46206</v>
      </c>
      <c r="BL802" t="s">
        <v>996</v>
      </c>
      <c r="BM802" s="31">
        <v>46206.631967592592</v>
      </c>
      <c r="BZ802" s="14">
        <v>46206</v>
      </c>
      <c r="CA802" t="s">
        <v>996</v>
      </c>
      <c r="CB802" s="31">
        <v>46206.64167824074</v>
      </c>
      <c r="CC802" s="14">
        <v>46206</v>
      </c>
      <c r="CD802" t="s">
        <v>995</v>
      </c>
      <c r="CE802" s="31">
        <v>46206.671678240738</v>
      </c>
      <c r="CI802" s="14">
        <v>46206</v>
      </c>
      <c r="CJ802" t="s">
        <v>1168</v>
      </c>
      <c r="CK802" s="31">
        <v>46206.7184375</v>
      </c>
      <c r="CP802" t="str">
        <f>VLOOKUP(A802,Sheet1!$A$2:$E$221,2,0)</f>
        <v>East Zone</v>
      </c>
    </row>
    <row r="803" spans="1:94" x14ac:dyDescent="0.35">
      <c r="A803" t="s">
        <v>6291</v>
      </c>
      <c r="B803">
        <v>1026</v>
      </c>
      <c r="C803" t="s">
        <v>9332</v>
      </c>
      <c r="D803" t="s">
        <v>678</v>
      </c>
      <c r="E803" t="s">
        <v>618</v>
      </c>
      <c r="F803" t="s">
        <v>619</v>
      </c>
      <c r="G803" t="s">
        <v>549</v>
      </c>
      <c r="H803" t="s">
        <v>1169</v>
      </c>
      <c r="I803">
        <v>599055</v>
      </c>
      <c r="J803" t="s">
        <v>806</v>
      </c>
      <c r="K803" t="s">
        <v>1170</v>
      </c>
      <c r="L803" t="s">
        <v>4622</v>
      </c>
      <c r="M803" t="s">
        <v>6298</v>
      </c>
      <c r="N803">
        <v>50000</v>
      </c>
      <c r="O803" t="s">
        <v>1171</v>
      </c>
      <c r="P803" t="s">
        <v>1172</v>
      </c>
      <c r="Q803" t="s">
        <v>6299</v>
      </c>
      <c r="R803">
        <v>2947479696</v>
      </c>
      <c r="S803" t="s">
        <v>13394</v>
      </c>
      <c r="T803"/>
      <c r="V803" s="14">
        <v>46205</v>
      </c>
      <c r="W803" t="s">
        <v>1168</v>
      </c>
      <c r="X803" s="31">
        <v>46205.409282407411</v>
      </c>
      <c r="AN803" s="14">
        <v>46205</v>
      </c>
      <c r="AO803" t="s">
        <v>1167</v>
      </c>
      <c r="AP803" s="31">
        <v>46205.442094907405</v>
      </c>
      <c r="AT803" s="31">
        <v>46205.442094907405</v>
      </c>
      <c r="AU803" s="14">
        <v>46205</v>
      </c>
      <c r="AV803" t="s">
        <v>1167</v>
      </c>
      <c r="AW803" t="s">
        <v>619</v>
      </c>
      <c r="AX803" t="s">
        <v>678</v>
      </c>
      <c r="AY803" s="14">
        <v>46205</v>
      </c>
      <c r="AZ803" t="s">
        <v>1168</v>
      </c>
      <c r="BA803" s="31">
        <v>46205.446319444447</v>
      </c>
      <c r="BB803" s="14">
        <v>46205</v>
      </c>
      <c r="BC803" t="s">
        <v>933</v>
      </c>
      <c r="BD803" s="31">
        <v>46205.450474537036</v>
      </c>
      <c r="BE803" s="14">
        <v>46205</v>
      </c>
      <c r="BF803" t="s">
        <v>4886</v>
      </c>
      <c r="BG803" s="31">
        <v>46205.455509259256</v>
      </c>
      <c r="BH803" s="14">
        <v>46205</v>
      </c>
      <c r="BI803" t="s">
        <v>996</v>
      </c>
      <c r="BJ803" s="31">
        <v>46205.483993055554</v>
      </c>
      <c r="BK803" s="14">
        <v>46205</v>
      </c>
      <c r="BL803" t="s">
        <v>996</v>
      </c>
      <c r="BM803" s="31">
        <v>46205.484664351854</v>
      </c>
      <c r="BZ803" s="14">
        <v>46205</v>
      </c>
      <c r="CA803" t="s">
        <v>996</v>
      </c>
      <c r="CB803" s="31">
        <v>46205.492060185185</v>
      </c>
      <c r="CC803" s="14">
        <v>46205</v>
      </c>
      <c r="CD803" t="s">
        <v>995</v>
      </c>
      <c r="CE803" s="31">
        <v>46205.518854166665</v>
      </c>
      <c r="CI803" s="14">
        <v>46205</v>
      </c>
      <c r="CJ803" t="s">
        <v>1168</v>
      </c>
      <c r="CK803" s="31">
        <v>46205.678101851852</v>
      </c>
      <c r="CP803" t="str">
        <f>VLOOKUP(A803,Sheet1!$A$2:$E$221,2,0)</f>
        <v>East Zone</v>
      </c>
    </row>
    <row r="804" spans="1:94" x14ac:dyDescent="0.35">
      <c r="A804" t="s">
        <v>6291</v>
      </c>
      <c r="B804">
        <v>1026</v>
      </c>
      <c r="C804" t="s">
        <v>9332</v>
      </c>
      <c r="D804" t="s">
        <v>678</v>
      </c>
      <c r="E804" t="s">
        <v>618</v>
      </c>
      <c r="F804" t="s">
        <v>619</v>
      </c>
      <c r="G804" t="s">
        <v>549</v>
      </c>
      <c r="H804" t="s">
        <v>10347</v>
      </c>
      <c r="I804">
        <v>609392</v>
      </c>
      <c r="J804" t="s">
        <v>806</v>
      </c>
      <c r="K804" t="s">
        <v>1170</v>
      </c>
      <c r="L804" t="s">
        <v>4622</v>
      </c>
      <c r="M804" t="s">
        <v>10348</v>
      </c>
      <c r="N804">
        <v>45000</v>
      </c>
      <c r="O804" t="s">
        <v>10330</v>
      </c>
      <c r="P804" t="s">
        <v>10331</v>
      </c>
      <c r="Q804" t="s">
        <v>3434</v>
      </c>
      <c r="R804">
        <v>3121566662</v>
      </c>
      <c r="S804" t="s">
        <v>13394</v>
      </c>
      <c r="T804"/>
      <c r="V804" s="14">
        <v>46203</v>
      </c>
      <c r="W804" t="s">
        <v>10346</v>
      </c>
      <c r="X804" s="31">
        <v>46203.438287037039</v>
      </c>
      <c r="AB804" s="14">
        <v>46209</v>
      </c>
      <c r="AC804" t="s">
        <v>1168</v>
      </c>
      <c r="AD804" s="31">
        <v>46209.530706018515</v>
      </c>
      <c r="AN804" s="14">
        <v>46209</v>
      </c>
      <c r="AO804" t="s">
        <v>1167</v>
      </c>
      <c r="AP804" s="31">
        <v>46209.557719907411</v>
      </c>
      <c r="AT804" s="31">
        <v>46209.557719907411</v>
      </c>
      <c r="AU804" s="14">
        <v>46209</v>
      </c>
      <c r="AV804" t="s">
        <v>1167</v>
      </c>
      <c r="AW804" t="s">
        <v>619</v>
      </c>
      <c r="AX804" t="s">
        <v>678</v>
      </c>
      <c r="AY804" s="14">
        <v>46209</v>
      </c>
      <c r="AZ804" t="s">
        <v>1168</v>
      </c>
      <c r="BA804" s="31">
        <v>46209.620370370372</v>
      </c>
      <c r="BB804" s="14">
        <v>46209</v>
      </c>
      <c r="BC804" t="s">
        <v>933</v>
      </c>
      <c r="BD804" s="31">
        <v>46209.626689814817</v>
      </c>
      <c r="BE804" s="14">
        <v>46209</v>
      </c>
      <c r="BF804" t="s">
        <v>4716</v>
      </c>
      <c r="BG804" s="31">
        <v>46209.667638888888</v>
      </c>
      <c r="BH804" s="14">
        <v>46209</v>
      </c>
      <c r="BI804" t="s">
        <v>994</v>
      </c>
      <c r="BJ804" s="31">
        <v>46209.710057870368</v>
      </c>
      <c r="BK804" s="14">
        <v>46209</v>
      </c>
      <c r="BL804" t="s">
        <v>994</v>
      </c>
      <c r="BM804" s="31">
        <v>46209.710150462961</v>
      </c>
      <c r="BZ804" s="14">
        <v>46209</v>
      </c>
      <c r="CA804" t="s">
        <v>994</v>
      </c>
      <c r="CB804" s="31">
        <v>46209.719733796293</v>
      </c>
      <c r="CC804" s="14">
        <v>46209</v>
      </c>
      <c r="CD804" t="s">
        <v>995</v>
      </c>
      <c r="CE804" s="31">
        <v>46209.728321759256</v>
      </c>
      <c r="CI804" s="14">
        <v>46210</v>
      </c>
      <c r="CJ804" t="s">
        <v>1168</v>
      </c>
      <c r="CK804" s="31">
        <v>46210.412812499999</v>
      </c>
      <c r="CP804" t="str">
        <f>VLOOKUP(A804,Sheet1!$A$2:$E$221,2,0)</f>
        <v>East Zone</v>
      </c>
    </row>
    <row r="805" spans="1:94" x14ac:dyDescent="0.35">
      <c r="A805" t="s">
        <v>6291</v>
      </c>
      <c r="B805">
        <v>1026</v>
      </c>
      <c r="C805" t="s">
        <v>9332</v>
      </c>
      <c r="D805" t="s">
        <v>678</v>
      </c>
      <c r="E805" t="s">
        <v>618</v>
      </c>
      <c r="F805" t="s">
        <v>619</v>
      </c>
      <c r="G805" t="s">
        <v>549</v>
      </c>
      <c r="H805" t="s">
        <v>3836</v>
      </c>
      <c r="I805">
        <v>637386</v>
      </c>
      <c r="J805" t="s">
        <v>3837</v>
      </c>
      <c r="K805" t="s">
        <v>3838</v>
      </c>
      <c r="L805" t="s">
        <v>4622</v>
      </c>
      <c r="M805" t="s">
        <v>6300</v>
      </c>
      <c r="N805">
        <v>77000</v>
      </c>
      <c r="O805" t="s">
        <v>1173</v>
      </c>
      <c r="P805" t="s">
        <v>1174</v>
      </c>
      <c r="Q805" t="s">
        <v>1175</v>
      </c>
      <c r="R805">
        <v>9760826370</v>
      </c>
      <c r="S805" t="s">
        <v>13394</v>
      </c>
      <c r="T805"/>
      <c r="V805" s="14">
        <v>46204</v>
      </c>
      <c r="W805" t="s">
        <v>6301</v>
      </c>
      <c r="X805" s="31">
        <v>46204.566134259258</v>
      </c>
      <c r="AN805" s="14">
        <v>46204</v>
      </c>
      <c r="AO805" t="s">
        <v>1167</v>
      </c>
      <c r="AP805" s="31">
        <v>46204.628495370373</v>
      </c>
      <c r="AT805" s="31">
        <v>46204.628495370373</v>
      </c>
      <c r="AU805" s="14">
        <v>46204</v>
      </c>
      <c r="AV805" t="s">
        <v>1167</v>
      </c>
      <c r="AW805" t="s">
        <v>619</v>
      </c>
      <c r="AX805" t="s">
        <v>678</v>
      </c>
      <c r="AY805" s="14">
        <v>46204</v>
      </c>
      <c r="AZ805" t="s">
        <v>1168</v>
      </c>
      <c r="BA805" s="31">
        <v>46204.630185185182</v>
      </c>
      <c r="BB805" s="14">
        <v>46204</v>
      </c>
      <c r="BC805" t="s">
        <v>933</v>
      </c>
      <c r="BD805" s="31">
        <v>46204.634444444448</v>
      </c>
      <c r="BE805" s="14">
        <v>46204</v>
      </c>
      <c r="BF805" t="s">
        <v>5233</v>
      </c>
      <c r="BG805" s="31">
        <v>46204.649872685186</v>
      </c>
      <c r="BH805" s="14">
        <v>46204</v>
      </c>
      <c r="BI805" t="s">
        <v>997</v>
      </c>
      <c r="BJ805" s="31">
        <v>46204.671886574077</v>
      </c>
      <c r="BK805" s="14">
        <v>46204</v>
      </c>
      <c r="BL805" t="s">
        <v>997</v>
      </c>
      <c r="BM805" s="31">
        <v>46204.672175925924</v>
      </c>
      <c r="BZ805" s="14">
        <v>46204</v>
      </c>
      <c r="CA805" t="s">
        <v>997</v>
      </c>
      <c r="CB805" s="31">
        <v>46204.67523148148</v>
      </c>
      <c r="CC805" s="14">
        <v>46204</v>
      </c>
      <c r="CD805" t="s">
        <v>995</v>
      </c>
      <c r="CE805" s="31">
        <v>46204.688067129631</v>
      </c>
      <c r="CI805" s="14">
        <v>46204</v>
      </c>
      <c r="CJ805" t="s">
        <v>1168</v>
      </c>
      <c r="CK805" s="31">
        <v>46204.805868055555</v>
      </c>
      <c r="CP805" t="str">
        <f>VLOOKUP(A805,Sheet1!$A$2:$E$221,2,0)</f>
        <v>East Zone</v>
      </c>
    </row>
    <row r="806" spans="1:94" x14ac:dyDescent="0.35">
      <c r="A806" t="s">
        <v>6291</v>
      </c>
      <c r="B806">
        <v>1026</v>
      </c>
      <c r="C806" t="s">
        <v>9332</v>
      </c>
      <c r="D806" t="s">
        <v>678</v>
      </c>
      <c r="E806" t="s">
        <v>618</v>
      </c>
      <c r="F806" t="s">
        <v>619</v>
      </c>
      <c r="G806" t="s">
        <v>549</v>
      </c>
      <c r="H806" t="s">
        <v>4400</v>
      </c>
      <c r="I806">
        <v>659008</v>
      </c>
      <c r="J806" t="s">
        <v>1827</v>
      </c>
      <c r="K806" t="s">
        <v>1828</v>
      </c>
      <c r="L806" t="s">
        <v>4622</v>
      </c>
      <c r="M806" t="s">
        <v>6302</v>
      </c>
      <c r="N806">
        <v>77000</v>
      </c>
      <c r="O806" t="s">
        <v>1173</v>
      </c>
      <c r="P806" t="s">
        <v>1174</v>
      </c>
      <c r="Q806" t="s">
        <v>4401</v>
      </c>
      <c r="R806">
        <v>6517509539</v>
      </c>
      <c r="S806" t="s">
        <v>13394</v>
      </c>
      <c r="T806"/>
      <c r="V806" s="14">
        <v>46205</v>
      </c>
      <c r="W806" t="s">
        <v>6303</v>
      </c>
      <c r="X806" s="31">
        <v>46205.62363425926</v>
      </c>
      <c r="AN806" s="14">
        <v>46206</v>
      </c>
      <c r="AO806" t="s">
        <v>1167</v>
      </c>
      <c r="AP806" s="31">
        <v>46206.422071759262</v>
      </c>
      <c r="AT806" s="31">
        <v>46206.422071759262</v>
      </c>
      <c r="AU806" s="14">
        <v>46206</v>
      </c>
      <c r="AV806" t="s">
        <v>1167</v>
      </c>
      <c r="AW806" t="s">
        <v>619</v>
      </c>
      <c r="AX806" t="s">
        <v>678</v>
      </c>
      <c r="AY806" s="14">
        <v>46206</v>
      </c>
      <c r="AZ806" t="s">
        <v>1168</v>
      </c>
      <c r="BA806" s="31">
        <v>46206.428842592592</v>
      </c>
      <c r="BB806" s="14">
        <v>46206</v>
      </c>
      <c r="BC806" t="s">
        <v>933</v>
      </c>
      <c r="BD806" s="31">
        <v>46206.432002314818</v>
      </c>
      <c r="BE806" s="14">
        <v>46206</v>
      </c>
      <c r="BF806" t="s">
        <v>4965</v>
      </c>
      <c r="BG806" s="31">
        <v>46206.451909722222</v>
      </c>
      <c r="BH806" s="14">
        <v>46206</v>
      </c>
      <c r="BI806" t="s">
        <v>997</v>
      </c>
      <c r="BJ806" s="31">
        <v>46206.469074074077</v>
      </c>
      <c r="BK806" s="14">
        <v>46206</v>
      </c>
      <c r="BL806" t="s">
        <v>997</v>
      </c>
      <c r="BM806" s="31">
        <v>46206.469328703701</v>
      </c>
      <c r="BZ806" s="14">
        <v>46206</v>
      </c>
      <c r="CA806" t="s">
        <v>997</v>
      </c>
      <c r="CB806" s="31">
        <v>46206.476203703707</v>
      </c>
      <c r="CC806" s="14">
        <v>46206</v>
      </c>
      <c r="CD806" t="s">
        <v>995</v>
      </c>
      <c r="CE806" s="31">
        <v>46206.491979166669</v>
      </c>
      <c r="CI806" s="14">
        <v>46206</v>
      </c>
      <c r="CJ806" t="s">
        <v>1168</v>
      </c>
      <c r="CK806" s="31">
        <v>46206.587534722225</v>
      </c>
      <c r="CP806" t="str">
        <f>VLOOKUP(A806,Sheet1!$A$2:$E$221,2,0)</f>
        <v>East Zone</v>
      </c>
    </row>
    <row r="807" spans="1:94" x14ac:dyDescent="0.35">
      <c r="A807" t="s">
        <v>6291</v>
      </c>
      <c r="B807">
        <v>1026</v>
      </c>
      <c r="C807" t="s">
        <v>9332</v>
      </c>
      <c r="D807" t="s">
        <v>678</v>
      </c>
      <c r="E807" t="s">
        <v>618</v>
      </c>
      <c r="F807" t="s">
        <v>619</v>
      </c>
      <c r="G807" t="s">
        <v>549</v>
      </c>
      <c r="H807" t="s">
        <v>6304</v>
      </c>
      <c r="I807">
        <v>673401</v>
      </c>
      <c r="J807" t="s">
        <v>3837</v>
      </c>
      <c r="K807" t="s">
        <v>3838</v>
      </c>
      <c r="L807" t="s">
        <v>4622</v>
      </c>
      <c r="M807" t="s">
        <v>6305</v>
      </c>
      <c r="N807">
        <v>77000</v>
      </c>
      <c r="O807" t="s">
        <v>1173</v>
      </c>
      <c r="P807" t="s">
        <v>1174</v>
      </c>
      <c r="Q807" t="s">
        <v>6306</v>
      </c>
      <c r="R807">
        <v>4483333902</v>
      </c>
      <c r="S807" t="s">
        <v>13394</v>
      </c>
      <c r="T807"/>
      <c r="V807" s="14">
        <v>46204</v>
      </c>
      <c r="W807" t="s">
        <v>6301</v>
      </c>
      <c r="X807" s="31">
        <v>46204.662893518522</v>
      </c>
      <c r="AN807" s="14">
        <v>46204</v>
      </c>
      <c r="AO807" t="s">
        <v>1167</v>
      </c>
      <c r="AP807" s="31">
        <v>46204.695532407408</v>
      </c>
      <c r="AT807" s="31">
        <v>46204.695532407408</v>
      </c>
      <c r="AU807" s="14">
        <v>46204</v>
      </c>
      <c r="AV807" t="s">
        <v>1167</v>
      </c>
      <c r="AW807" t="s">
        <v>619</v>
      </c>
      <c r="AX807" t="s">
        <v>678</v>
      </c>
      <c r="AY807" s="14">
        <v>46204</v>
      </c>
      <c r="AZ807" t="s">
        <v>1168</v>
      </c>
      <c r="BA807" s="31">
        <v>46204.71292824074</v>
      </c>
      <c r="BB807" s="14">
        <v>46204</v>
      </c>
      <c r="BC807" t="s">
        <v>933</v>
      </c>
      <c r="BD807" s="31">
        <v>46204.720277777778</v>
      </c>
      <c r="BE807" s="14">
        <v>46204</v>
      </c>
      <c r="BF807" t="s">
        <v>4969</v>
      </c>
      <c r="BG807" s="31">
        <v>46204.727951388886</v>
      </c>
      <c r="BH807" s="14">
        <v>46204</v>
      </c>
      <c r="BI807" t="s">
        <v>996</v>
      </c>
      <c r="BJ807" s="31">
        <v>46204.753530092596</v>
      </c>
      <c r="BK807" s="14">
        <v>46204</v>
      </c>
      <c r="BL807" t="s">
        <v>996</v>
      </c>
      <c r="BM807" s="31">
        <v>46204.753969907404</v>
      </c>
      <c r="BZ807" s="14">
        <v>46204</v>
      </c>
      <c r="CA807" t="s">
        <v>996</v>
      </c>
      <c r="CB807" s="31">
        <v>46204.757685185185</v>
      </c>
      <c r="CC807" s="14">
        <v>46204</v>
      </c>
      <c r="CD807" t="s">
        <v>995</v>
      </c>
      <c r="CE807" s="31">
        <v>46204.797071759262</v>
      </c>
      <c r="CI807" s="14">
        <v>46205</v>
      </c>
      <c r="CJ807" t="s">
        <v>6307</v>
      </c>
      <c r="CK807" s="31">
        <v>46205.429062499999</v>
      </c>
      <c r="CP807" t="str">
        <f>VLOOKUP(A807,Sheet1!$A$2:$E$221,2,0)</f>
        <v>East Zone</v>
      </c>
    </row>
    <row r="808" spans="1:94" x14ac:dyDescent="0.35">
      <c r="A808" t="s">
        <v>6291</v>
      </c>
      <c r="B808">
        <v>1026</v>
      </c>
      <c r="C808" t="s">
        <v>9332</v>
      </c>
      <c r="D808" t="s">
        <v>678</v>
      </c>
      <c r="E808" t="s">
        <v>618</v>
      </c>
      <c r="F808" t="s">
        <v>619</v>
      </c>
      <c r="G808" t="s">
        <v>549</v>
      </c>
      <c r="H808" t="s">
        <v>12238</v>
      </c>
      <c r="I808">
        <v>756252</v>
      </c>
      <c r="J808" t="s">
        <v>806</v>
      </c>
      <c r="K808" t="s">
        <v>1170</v>
      </c>
      <c r="L808" t="s">
        <v>4622</v>
      </c>
      <c r="M808" t="s">
        <v>12239</v>
      </c>
      <c r="N808">
        <v>50000</v>
      </c>
      <c r="O808" t="s">
        <v>1171</v>
      </c>
      <c r="P808" t="s">
        <v>1172</v>
      </c>
      <c r="Q808" t="s">
        <v>12240</v>
      </c>
      <c r="R808">
        <v>9910807854</v>
      </c>
      <c r="S808" t="s">
        <v>13394</v>
      </c>
      <c r="T808"/>
      <c r="V808" s="14">
        <v>46210</v>
      </c>
      <c r="W808" t="s">
        <v>10346</v>
      </c>
      <c r="X808" s="31">
        <v>46210.586192129631</v>
      </c>
      <c r="AN808" s="14">
        <v>46210</v>
      </c>
      <c r="AO808" t="s">
        <v>1167</v>
      </c>
      <c r="AP808" s="31">
        <v>46210.662523148145</v>
      </c>
      <c r="AT808" s="31">
        <v>46210.662523148145</v>
      </c>
      <c r="AU808" s="14">
        <v>46210</v>
      </c>
      <c r="AV808" t="s">
        <v>1167</v>
      </c>
      <c r="AW808" t="s">
        <v>619</v>
      </c>
      <c r="AX808" t="s">
        <v>678</v>
      </c>
      <c r="AY808" s="14">
        <v>46210</v>
      </c>
      <c r="AZ808" t="s">
        <v>1168</v>
      </c>
      <c r="BA808" s="31">
        <v>46210.663645833331</v>
      </c>
      <c r="BB808" s="14">
        <v>46210</v>
      </c>
      <c r="BC808" t="s">
        <v>933</v>
      </c>
      <c r="BD808" s="31">
        <v>46210.669976851852</v>
      </c>
      <c r="BE808" s="14">
        <v>46210</v>
      </c>
      <c r="BF808" t="s">
        <v>4808</v>
      </c>
      <c r="BG808" s="31">
        <v>46210.694120370368</v>
      </c>
      <c r="BH808" s="14">
        <v>46210</v>
      </c>
      <c r="BI808" t="s">
        <v>996</v>
      </c>
      <c r="BJ808" s="31">
        <v>46210.797962962963</v>
      </c>
      <c r="BK808" s="14">
        <v>46210</v>
      </c>
      <c r="BL808" t="s">
        <v>996</v>
      </c>
      <c r="BM808" s="31">
        <v>46210.801319444443</v>
      </c>
      <c r="BZ808" s="14">
        <v>46210</v>
      </c>
      <c r="CA808" t="s">
        <v>996</v>
      </c>
      <c r="CB808" s="31">
        <v>46210.808449074073</v>
      </c>
      <c r="CC808" s="14">
        <v>46210</v>
      </c>
      <c r="CD808" t="s">
        <v>1008</v>
      </c>
      <c r="CE808" s="31">
        <v>46210.811608796299</v>
      </c>
      <c r="CP808" t="str">
        <f>VLOOKUP(A808,Sheet1!$A$2:$E$221,2,0)</f>
        <v>East Zone</v>
      </c>
    </row>
    <row r="809" spans="1:94" x14ac:dyDescent="0.35">
      <c r="A809" t="s">
        <v>6308</v>
      </c>
      <c r="B809">
        <v>1314</v>
      </c>
      <c r="C809" t="s">
        <v>9332</v>
      </c>
      <c r="D809" t="s">
        <v>678</v>
      </c>
      <c r="E809" t="s">
        <v>111</v>
      </c>
      <c r="F809" t="s">
        <v>406</v>
      </c>
      <c r="G809" t="s">
        <v>352</v>
      </c>
      <c r="H809" t="s">
        <v>6309</v>
      </c>
      <c r="I809">
        <v>91274</v>
      </c>
      <c r="J809" t="s">
        <v>1176</v>
      </c>
      <c r="K809" t="s">
        <v>1177</v>
      </c>
      <c r="L809" t="s">
        <v>4622</v>
      </c>
      <c r="M809" t="s">
        <v>6310</v>
      </c>
      <c r="N809">
        <v>73000</v>
      </c>
      <c r="O809" t="s">
        <v>6067</v>
      </c>
      <c r="P809" t="s">
        <v>6068</v>
      </c>
      <c r="Q809" t="s">
        <v>3601</v>
      </c>
      <c r="R809">
        <v>3991292649</v>
      </c>
      <c r="S809" t="s">
        <v>13394</v>
      </c>
      <c r="T809"/>
      <c r="V809" s="14">
        <v>46204</v>
      </c>
      <c r="W809" t="s">
        <v>6311</v>
      </c>
      <c r="X809" s="31">
        <v>46204.686053240737</v>
      </c>
      <c r="AN809" s="14">
        <v>46205</v>
      </c>
      <c r="AO809" t="s">
        <v>1178</v>
      </c>
      <c r="AP809" s="31">
        <v>46205.568356481483</v>
      </c>
      <c r="AT809" s="31">
        <v>46205.568356481483</v>
      </c>
      <c r="AU809" s="14">
        <v>46205</v>
      </c>
      <c r="AV809" t="s">
        <v>1178</v>
      </c>
      <c r="AW809" t="s">
        <v>406</v>
      </c>
      <c r="AX809" t="s">
        <v>678</v>
      </c>
      <c r="AY809" s="14">
        <v>46205</v>
      </c>
      <c r="AZ809" t="s">
        <v>6311</v>
      </c>
      <c r="BA809" s="31">
        <v>46205.58148148148</v>
      </c>
      <c r="BB809" s="14">
        <v>46205</v>
      </c>
      <c r="BC809" t="s">
        <v>933</v>
      </c>
      <c r="BD809" s="31">
        <v>46205.59034722222</v>
      </c>
      <c r="BE809" s="14">
        <v>46205</v>
      </c>
      <c r="BF809" t="s">
        <v>4886</v>
      </c>
      <c r="BG809" s="31">
        <v>46205.649768518517</v>
      </c>
      <c r="BH809" s="14">
        <v>46205</v>
      </c>
      <c r="BI809" t="s">
        <v>972</v>
      </c>
      <c r="BJ809" s="31">
        <v>46205.728078703702</v>
      </c>
      <c r="BK809" s="14">
        <v>46205</v>
      </c>
      <c r="BL809" t="s">
        <v>972</v>
      </c>
      <c r="BM809" s="31">
        <v>46205.729421296295</v>
      </c>
      <c r="BZ809" s="14">
        <v>46205</v>
      </c>
      <c r="CA809" t="s">
        <v>972</v>
      </c>
      <c r="CB809" s="31">
        <v>46205.737245370372</v>
      </c>
      <c r="CC809" s="14">
        <v>46205</v>
      </c>
      <c r="CD809" t="s">
        <v>938</v>
      </c>
      <c r="CE809" s="31">
        <v>46205.749467592592</v>
      </c>
      <c r="CP809" t="str">
        <f>VLOOKUP(A809,Sheet1!$A$2:$E$221,2,0)</f>
        <v>East Zone</v>
      </c>
    </row>
    <row r="810" spans="1:94" x14ac:dyDescent="0.35">
      <c r="A810" t="s">
        <v>6308</v>
      </c>
      <c r="B810">
        <v>1314</v>
      </c>
      <c r="C810" t="s">
        <v>9332</v>
      </c>
      <c r="D810" t="s">
        <v>678</v>
      </c>
      <c r="E810" t="s">
        <v>111</v>
      </c>
      <c r="F810" t="s">
        <v>406</v>
      </c>
      <c r="G810" t="s">
        <v>352</v>
      </c>
      <c r="H810" t="s">
        <v>12241</v>
      </c>
      <c r="I810">
        <v>139081</v>
      </c>
      <c r="J810" t="s">
        <v>12242</v>
      </c>
      <c r="K810" t="s">
        <v>12243</v>
      </c>
      <c r="L810" t="s">
        <v>4622</v>
      </c>
      <c r="M810" t="s">
        <v>12244</v>
      </c>
      <c r="N810">
        <v>90000</v>
      </c>
      <c r="O810" t="s">
        <v>931</v>
      </c>
      <c r="P810" t="s">
        <v>932</v>
      </c>
      <c r="Q810" t="s">
        <v>12245</v>
      </c>
      <c r="R810">
        <v>4467161376</v>
      </c>
      <c r="S810" t="s">
        <v>13394</v>
      </c>
      <c r="T810"/>
      <c r="V810" s="14">
        <v>46210</v>
      </c>
      <c r="W810" t="s">
        <v>12246</v>
      </c>
      <c r="X810" s="31">
        <v>46210.358020833337</v>
      </c>
      <c r="AN810" s="14">
        <v>46210</v>
      </c>
      <c r="AO810" t="s">
        <v>1179</v>
      </c>
      <c r="AP810" s="31">
        <v>46210.38484953704</v>
      </c>
      <c r="AT810" s="31">
        <v>46210.38484953704</v>
      </c>
      <c r="AU810" s="14">
        <v>46210</v>
      </c>
      <c r="AV810" t="s">
        <v>1179</v>
      </c>
      <c r="AW810" t="s">
        <v>12247</v>
      </c>
      <c r="AX810" t="s">
        <v>677</v>
      </c>
      <c r="AY810" s="14">
        <v>46210</v>
      </c>
      <c r="AZ810" t="s">
        <v>1179</v>
      </c>
      <c r="BA810" s="31">
        <v>46210.488969907405</v>
      </c>
      <c r="BB810" s="14">
        <v>46210</v>
      </c>
      <c r="BC810" t="s">
        <v>933</v>
      </c>
      <c r="BD810" s="31">
        <v>46210.502812500003</v>
      </c>
      <c r="BE810" s="14">
        <v>46210</v>
      </c>
      <c r="BF810" t="s">
        <v>4788</v>
      </c>
      <c r="BG810" s="31">
        <v>46210.522094907406</v>
      </c>
      <c r="BH810" s="14">
        <v>46210</v>
      </c>
      <c r="BI810" t="s">
        <v>942</v>
      </c>
      <c r="BJ810" s="31">
        <v>46210.579571759263</v>
      </c>
      <c r="BK810" s="14">
        <v>46210</v>
      </c>
      <c r="BL810" t="s">
        <v>942</v>
      </c>
      <c r="BM810" s="31">
        <v>46210.580335648148</v>
      </c>
      <c r="BZ810" s="14">
        <v>46210</v>
      </c>
      <c r="CA810" t="s">
        <v>942</v>
      </c>
      <c r="CB810" s="31">
        <v>46210.587291666663</v>
      </c>
      <c r="CC810" s="14">
        <v>46210</v>
      </c>
      <c r="CD810" t="s">
        <v>944</v>
      </c>
      <c r="CE810" s="31">
        <v>46210.594189814816</v>
      </c>
      <c r="CI810" s="14">
        <v>46210</v>
      </c>
      <c r="CJ810" t="s">
        <v>1179</v>
      </c>
      <c r="CK810" s="31">
        <v>46210.744108796294</v>
      </c>
      <c r="CP810" t="str">
        <f>VLOOKUP(A810,Sheet1!$A$2:$E$221,2,0)</f>
        <v>East Zone</v>
      </c>
    </row>
    <row r="811" spans="1:94" x14ac:dyDescent="0.35">
      <c r="A811" t="s">
        <v>6308</v>
      </c>
      <c r="B811">
        <v>1314</v>
      </c>
      <c r="C811" t="s">
        <v>9332</v>
      </c>
      <c r="D811" t="s">
        <v>678</v>
      </c>
      <c r="E811" t="s">
        <v>111</v>
      </c>
      <c r="F811" t="s">
        <v>406</v>
      </c>
      <c r="G811" t="s">
        <v>352</v>
      </c>
      <c r="H811" t="s">
        <v>12248</v>
      </c>
      <c r="I811">
        <v>139835</v>
      </c>
      <c r="J811" t="s">
        <v>12242</v>
      </c>
      <c r="K811" t="s">
        <v>12243</v>
      </c>
      <c r="L811" t="s">
        <v>4622</v>
      </c>
      <c r="M811" t="s">
        <v>12249</v>
      </c>
      <c r="N811">
        <v>55000</v>
      </c>
      <c r="O811" t="s">
        <v>4041</v>
      </c>
      <c r="P811" t="s">
        <v>4042</v>
      </c>
      <c r="Q811" t="s">
        <v>12250</v>
      </c>
      <c r="R811">
        <v>7383021704</v>
      </c>
      <c r="S811" t="s">
        <v>13394</v>
      </c>
      <c r="T811"/>
      <c r="V811" s="14">
        <v>46209</v>
      </c>
      <c r="W811" t="s">
        <v>12246</v>
      </c>
      <c r="X811" s="31">
        <v>46209.762789351851</v>
      </c>
      <c r="AN811" s="14">
        <v>46210</v>
      </c>
      <c r="AO811" t="s">
        <v>1179</v>
      </c>
      <c r="AP811" s="31">
        <v>46210.373402777775</v>
      </c>
      <c r="AT811" s="31">
        <v>46210.373402777775</v>
      </c>
      <c r="AU811" s="14">
        <v>46210</v>
      </c>
      <c r="AV811" t="s">
        <v>1179</v>
      </c>
      <c r="AW811" t="s">
        <v>12247</v>
      </c>
      <c r="AX811" t="s">
        <v>677</v>
      </c>
      <c r="AY811" s="14">
        <v>46210</v>
      </c>
      <c r="AZ811" t="s">
        <v>1179</v>
      </c>
      <c r="BA811" s="31">
        <v>46210.489525462966</v>
      </c>
      <c r="BB811" s="14">
        <v>46210</v>
      </c>
      <c r="BC811" t="s">
        <v>933</v>
      </c>
      <c r="BD811" s="31">
        <v>46210.502789351849</v>
      </c>
      <c r="BE811" s="14">
        <v>46210</v>
      </c>
      <c r="BF811" t="s">
        <v>4788</v>
      </c>
      <c r="BG811" s="31">
        <v>46210.524791666663</v>
      </c>
      <c r="BH811" s="14">
        <v>46210</v>
      </c>
      <c r="BI811" t="s">
        <v>972</v>
      </c>
      <c r="BJ811" s="31">
        <v>46210.568518518521</v>
      </c>
      <c r="BK811" s="14">
        <v>46210</v>
      </c>
      <c r="BL811" t="s">
        <v>972</v>
      </c>
      <c r="BM811" s="31">
        <v>46210.569907407407</v>
      </c>
      <c r="BZ811" s="14">
        <v>46210</v>
      </c>
      <c r="CA811" t="s">
        <v>972</v>
      </c>
      <c r="CB811" s="31">
        <v>46210.577025462961</v>
      </c>
      <c r="CC811" s="14">
        <v>46210</v>
      </c>
      <c r="CD811" t="s">
        <v>944</v>
      </c>
      <c r="CE811" s="31">
        <v>46210.614745370367</v>
      </c>
      <c r="CI811" s="14">
        <v>46210</v>
      </c>
      <c r="CJ811" t="s">
        <v>1179</v>
      </c>
      <c r="CK811" s="31">
        <v>46210.738310185188</v>
      </c>
      <c r="CP811" t="str">
        <f>VLOOKUP(A811,Sheet1!$A$2:$E$221,2,0)</f>
        <v>East Zone</v>
      </c>
    </row>
    <row r="812" spans="1:94" x14ac:dyDescent="0.35">
      <c r="A812" t="s">
        <v>6308</v>
      </c>
      <c r="B812">
        <v>1314</v>
      </c>
      <c r="C812" t="s">
        <v>9332</v>
      </c>
      <c r="D812" t="s">
        <v>678</v>
      </c>
      <c r="E812" t="s">
        <v>111</v>
      </c>
      <c r="F812" t="s">
        <v>406</v>
      </c>
      <c r="G812" t="s">
        <v>352</v>
      </c>
      <c r="H812" t="s">
        <v>12251</v>
      </c>
      <c r="I812">
        <v>172479</v>
      </c>
      <c r="J812" t="s">
        <v>5175</v>
      </c>
      <c r="K812" t="s">
        <v>6313</v>
      </c>
      <c r="L812" t="s">
        <v>4622</v>
      </c>
      <c r="M812" t="s">
        <v>12252</v>
      </c>
      <c r="N812">
        <v>45000</v>
      </c>
      <c r="O812" t="s">
        <v>4630</v>
      </c>
      <c r="P812" t="s">
        <v>4631</v>
      </c>
      <c r="Q812" t="s">
        <v>2494</v>
      </c>
      <c r="R812">
        <v>9298857584</v>
      </c>
      <c r="S812" t="s">
        <v>13394</v>
      </c>
      <c r="T812"/>
      <c r="V812" s="14">
        <v>46210</v>
      </c>
      <c r="W812" t="s">
        <v>6316</v>
      </c>
      <c r="X812" s="31">
        <v>46210.59716435185</v>
      </c>
      <c r="AN812" s="14">
        <v>46210</v>
      </c>
      <c r="AO812" t="s">
        <v>1179</v>
      </c>
      <c r="AP812" s="31">
        <v>46210.643518518518</v>
      </c>
      <c r="AT812" s="31">
        <v>46210.643518518518</v>
      </c>
      <c r="AU812" s="14">
        <v>46210</v>
      </c>
      <c r="AV812" t="s">
        <v>1179</v>
      </c>
      <c r="AW812" t="s">
        <v>12247</v>
      </c>
      <c r="AX812" t="s">
        <v>677</v>
      </c>
      <c r="AY812" s="14">
        <v>46210</v>
      </c>
      <c r="AZ812" t="s">
        <v>1179</v>
      </c>
      <c r="BA812" s="31">
        <v>46210.645208333335</v>
      </c>
      <c r="BB812" s="14">
        <v>46210</v>
      </c>
      <c r="BC812" t="s">
        <v>933</v>
      </c>
      <c r="BD812" s="31">
        <v>46210.653483796297</v>
      </c>
      <c r="BE812" s="14">
        <v>46210</v>
      </c>
      <c r="BF812" t="s">
        <v>4633</v>
      </c>
      <c r="BG812" s="31">
        <v>46210.679467592592</v>
      </c>
      <c r="BH812" s="14">
        <v>46210</v>
      </c>
      <c r="BI812" t="s">
        <v>973</v>
      </c>
      <c r="BJ812" s="31">
        <v>46210.764247685183</v>
      </c>
      <c r="BK812" s="14">
        <v>46210</v>
      </c>
      <c r="BL812" t="s">
        <v>973</v>
      </c>
      <c r="BM812" s="31">
        <v>46210.765127314815</v>
      </c>
      <c r="BZ812" s="14">
        <v>46210</v>
      </c>
      <c r="CA812" t="s">
        <v>973</v>
      </c>
      <c r="CB812" s="31">
        <v>46210.771180555559</v>
      </c>
      <c r="CC812" s="14">
        <v>46210</v>
      </c>
      <c r="CD812" t="s">
        <v>944</v>
      </c>
      <c r="CE812" s="31">
        <v>46210.785196759258</v>
      </c>
      <c r="CP812" t="str">
        <f>VLOOKUP(A812,Sheet1!$A$2:$E$221,2,0)</f>
        <v>East Zone</v>
      </c>
    </row>
    <row r="813" spans="1:94" x14ac:dyDescent="0.35">
      <c r="A813" t="s">
        <v>6308</v>
      </c>
      <c r="B813">
        <v>1314</v>
      </c>
      <c r="C813" t="s">
        <v>9332</v>
      </c>
      <c r="D813" t="s">
        <v>678</v>
      </c>
      <c r="E813" t="s">
        <v>111</v>
      </c>
      <c r="F813" t="s">
        <v>406</v>
      </c>
      <c r="G813" t="s">
        <v>352</v>
      </c>
      <c r="H813" t="s">
        <v>6312</v>
      </c>
      <c r="I813">
        <v>189944</v>
      </c>
      <c r="J813" t="s">
        <v>5175</v>
      </c>
      <c r="K813" t="s">
        <v>6313</v>
      </c>
      <c r="L813" t="s">
        <v>4622</v>
      </c>
      <c r="M813" t="s">
        <v>6314</v>
      </c>
      <c r="N813">
        <v>45000</v>
      </c>
      <c r="O813" t="s">
        <v>4630</v>
      </c>
      <c r="P813" t="s">
        <v>4631</v>
      </c>
      <c r="Q813" t="s">
        <v>6315</v>
      </c>
      <c r="R813">
        <v>5965201049</v>
      </c>
      <c r="S813" t="s">
        <v>13394</v>
      </c>
      <c r="T813"/>
      <c r="V813" s="14">
        <v>46204</v>
      </c>
      <c r="W813" t="s">
        <v>6316</v>
      </c>
      <c r="X813" s="31">
        <v>46204.524548611109</v>
      </c>
      <c r="AN813" s="14">
        <v>46204</v>
      </c>
      <c r="AO813" t="s">
        <v>1178</v>
      </c>
      <c r="AP813" s="31">
        <v>46204.594189814816</v>
      </c>
      <c r="AT813" s="31">
        <v>46204.594189814816</v>
      </c>
      <c r="AU813" s="14">
        <v>46204</v>
      </c>
      <c r="AV813" t="s">
        <v>1178</v>
      </c>
      <c r="AW813" t="s">
        <v>406</v>
      </c>
      <c r="AX813" t="s">
        <v>678</v>
      </c>
      <c r="AY813" s="14">
        <v>46204</v>
      </c>
      <c r="AZ813" t="s">
        <v>6316</v>
      </c>
      <c r="BA813" s="31">
        <v>46204.601539351854</v>
      </c>
      <c r="BB813" s="14">
        <v>46204</v>
      </c>
      <c r="BC813" t="s">
        <v>933</v>
      </c>
      <c r="BD813" s="31">
        <v>46204.606412037036</v>
      </c>
      <c r="BE813" s="14">
        <v>46204</v>
      </c>
      <c r="BF813" t="s">
        <v>4969</v>
      </c>
      <c r="BG813" s="31">
        <v>46204.625011574077</v>
      </c>
      <c r="BH813" s="14">
        <v>46204</v>
      </c>
      <c r="BI813" t="s">
        <v>942</v>
      </c>
      <c r="BJ813" s="31">
        <v>46204.677094907405</v>
      </c>
      <c r="BK813" s="14">
        <v>46204</v>
      </c>
      <c r="BL813" t="s">
        <v>942</v>
      </c>
      <c r="BM813" s="31">
        <v>46204.702731481484</v>
      </c>
      <c r="BZ813" s="14">
        <v>46204</v>
      </c>
      <c r="CA813" t="s">
        <v>942</v>
      </c>
      <c r="CB813" s="31">
        <v>46204.712268518517</v>
      </c>
      <c r="CC813" s="14">
        <v>46204</v>
      </c>
      <c r="CD813" t="s">
        <v>938</v>
      </c>
      <c r="CE813" s="31">
        <v>46204.724641203706</v>
      </c>
      <c r="CI813" s="14">
        <v>46204</v>
      </c>
      <c r="CJ813" t="s">
        <v>1179</v>
      </c>
      <c r="CK813" s="31">
        <v>46204.817650462966</v>
      </c>
      <c r="CP813" t="str">
        <f>VLOOKUP(A813,Sheet1!$A$2:$E$221,2,0)</f>
        <v>East Zone</v>
      </c>
    </row>
    <row r="814" spans="1:94" x14ac:dyDescent="0.35">
      <c r="A814" t="s">
        <v>6308</v>
      </c>
      <c r="B814">
        <v>1314</v>
      </c>
      <c r="C814" t="s">
        <v>9332</v>
      </c>
      <c r="D814" t="s">
        <v>678</v>
      </c>
      <c r="E814" t="s">
        <v>111</v>
      </c>
      <c r="F814" t="s">
        <v>406</v>
      </c>
      <c r="G814" t="s">
        <v>352</v>
      </c>
      <c r="H814" t="s">
        <v>10349</v>
      </c>
      <c r="I814">
        <v>226231</v>
      </c>
      <c r="J814" t="s">
        <v>1833</v>
      </c>
      <c r="K814" t="s">
        <v>1834</v>
      </c>
      <c r="L814" t="s">
        <v>4622</v>
      </c>
      <c r="M814" t="s">
        <v>10350</v>
      </c>
      <c r="N814">
        <v>45000</v>
      </c>
      <c r="O814" t="s">
        <v>9889</v>
      </c>
      <c r="P814" t="s">
        <v>9890</v>
      </c>
      <c r="Q814" t="s">
        <v>3471</v>
      </c>
      <c r="R814">
        <v>6572960195</v>
      </c>
      <c r="S814" t="s">
        <v>13394</v>
      </c>
      <c r="T814"/>
      <c r="V814" s="14">
        <v>46209</v>
      </c>
      <c r="W814" t="s">
        <v>6318</v>
      </c>
      <c r="X814" s="31">
        <v>46209.463171296295</v>
      </c>
      <c r="AN814" s="14">
        <v>46209</v>
      </c>
      <c r="AO814" t="s">
        <v>1178</v>
      </c>
      <c r="AP814" s="31">
        <v>46209.548194444447</v>
      </c>
      <c r="AT814" s="31">
        <v>46209.548194444447</v>
      </c>
      <c r="AU814" s="14">
        <v>46209</v>
      </c>
      <c r="AV814" t="s">
        <v>1178</v>
      </c>
      <c r="AW814" t="s">
        <v>406</v>
      </c>
      <c r="AX814" t="s">
        <v>678</v>
      </c>
      <c r="AY814" s="14">
        <v>46209</v>
      </c>
      <c r="AZ814" t="s">
        <v>1179</v>
      </c>
      <c r="BA814" s="31">
        <v>46209.599305555559</v>
      </c>
      <c r="BB814" s="14">
        <v>46209</v>
      </c>
      <c r="BC814" t="s">
        <v>933</v>
      </c>
      <c r="BD814" s="31">
        <v>46209.610127314816</v>
      </c>
      <c r="BE814" s="14">
        <v>46209</v>
      </c>
      <c r="BF814" t="s">
        <v>4808</v>
      </c>
      <c r="BG814" s="31">
        <v>46209.631643518522</v>
      </c>
      <c r="BH814" s="14">
        <v>46209</v>
      </c>
      <c r="BI814" t="s">
        <v>942</v>
      </c>
      <c r="BJ814" s="31">
        <v>46209.646990740737</v>
      </c>
      <c r="BN814" s="14">
        <v>46210</v>
      </c>
      <c r="BO814" t="s">
        <v>942</v>
      </c>
      <c r="BP814" s="31">
        <v>46210.460231481484</v>
      </c>
      <c r="CP814" t="str">
        <f>VLOOKUP(A814,Sheet1!$A$2:$E$221,2,0)</f>
        <v>East Zone</v>
      </c>
    </row>
    <row r="815" spans="1:94" x14ac:dyDescent="0.35">
      <c r="A815" t="s">
        <v>6308</v>
      </c>
      <c r="B815">
        <v>1314</v>
      </c>
      <c r="C815" t="s">
        <v>9332</v>
      </c>
      <c r="D815" t="s">
        <v>678</v>
      </c>
      <c r="E815" t="s">
        <v>111</v>
      </c>
      <c r="F815" t="s">
        <v>406</v>
      </c>
      <c r="G815" t="s">
        <v>352</v>
      </c>
      <c r="H815" t="s">
        <v>4478</v>
      </c>
      <c r="I815">
        <v>382798</v>
      </c>
      <c r="J815" t="s">
        <v>1833</v>
      </c>
      <c r="K815" t="s">
        <v>1834</v>
      </c>
      <c r="L815" t="s">
        <v>4622</v>
      </c>
      <c r="M815" t="s">
        <v>6317</v>
      </c>
      <c r="N815">
        <v>60000</v>
      </c>
      <c r="O815" t="s">
        <v>982</v>
      </c>
      <c r="P815" t="s">
        <v>983</v>
      </c>
      <c r="Q815" t="s">
        <v>4479</v>
      </c>
      <c r="R815">
        <v>3104710278</v>
      </c>
      <c r="S815" t="s">
        <v>13394</v>
      </c>
      <c r="T815"/>
      <c r="V815" s="14">
        <v>46206</v>
      </c>
      <c r="W815" t="s">
        <v>6318</v>
      </c>
      <c r="X815" s="31">
        <v>46206.346828703703</v>
      </c>
      <c r="AN815" s="14">
        <v>46206</v>
      </c>
      <c r="AO815" t="s">
        <v>1178</v>
      </c>
      <c r="AP815" s="31">
        <v>46206.398240740738</v>
      </c>
      <c r="AT815" s="31">
        <v>46206.398240740738</v>
      </c>
      <c r="AU815" s="14">
        <v>46206</v>
      </c>
      <c r="AV815" t="s">
        <v>1178</v>
      </c>
      <c r="AW815" t="s">
        <v>406</v>
      </c>
      <c r="AX815" t="s">
        <v>678</v>
      </c>
      <c r="AY815" s="14">
        <v>46206</v>
      </c>
      <c r="AZ815" t="s">
        <v>1179</v>
      </c>
      <c r="BA815" s="31">
        <v>46206.522141203706</v>
      </c>
      <c r="BB815" s="14">
        <v>46206</v>
      </c>
      <c r="BC815" t="s">
        <v>933</v>
      </c>
      <c r="BD815" s="31">
        <v>46206.533217592594</v>
      </c>
      <c r="BE815" s="14">
        <v>46206</v>
      </c>
      <c r="BF815" t="s">
        <v>4640</v>
      </c>
      <c r="BG815" s="31">
        <v>46206.547685185185</v>
      </c>
      <c r="BH815" s="14">
        <v>46206</v>
      </c>
      <c r="BI815" t="s">
        <v>972</v>
      </c>
      <c r="BJ815" s="31">
        <v>46206.594074074077</v>
      </c>
      <c r="BK815" s="14">
        <v>46206</v>
      </c>
      <c r="BL815" t="s">
        <v>943</v>
      </c>
      <c r="BM815" s="31">
        <v>46206.731145833335</v>
      </c>
      <c r="BN815" s="14">
        <v>46206</v>
      </c>
      <c r="BO815" t="s">
        <v>972</v>
      </c>
      <c r="BP815" s="31">
        <v>46206.597534722219</v>
      </c>
      <c r="BZ815" s="14">
        <v>46206</v>
      </c>
      <c r="CA815" t="s">
        <v>943</v>
      </c>
      <c r="CB815" s="31">
        <v>46206.735578703701</v>
      </c>
      <c r="CC815" s="14">
        <v>46206</v>
      </c>
      <c r="CD815" t="s">
        <v>944</v>
      </c>
      <c r="CE815" s="31">
        <v>46206.738368055558</v>
      </c>
      <c r="CI815" s="14">
        <v>46206</v>
      </c>
      <c r="CJ815" t="s">
        <v>1179</v>
      </c>
      <c r="CK815" s="31">
        <v>46206.782534722224</v>
      </c>
      <c r="CP815" t="str">
        <f>VLOOKUP(A815,Sheet1!$A$2:$E$221,2,0)</f>
        <v>East Zone</v>
      </c>
    </row>
    <row r="816" spans="1:94" x14ac:dyDescent="0.35">
      <c r="A816" t="s">
        <v>6308</v>
      </c>
      <c r="B816">
        <v>1314</v>
      </c>
      <c r="C816" t="s">
        <v>9332</v>
      </c>
      <c r="D816" t="s">
        <v>678</v>
      </c>
      <c r="E816" t="s">
        <v>111</v>
      </c>
      <c r="F816" t="s">
        <v>406</v>
      </c>
      <c r="G816" t="s">
        <v>352</v>
      </c>
      <c r="H816" t="s">
        <v>12253</v>
      </c>
      <c r="I816">
        <v>396433</v>
      </c>
      <c r="J816" t="s">
        <v>1833</v>
      </c>
      <c r="K816" t="s">
        <v>1834</v>
      </c>
      <c r="L816" t="s">
        <v>4622</v>
      </c>
      <c r="M816" t="s">
        <v>12254</v>
      </c>
      <c r="N816">
        <v>90000</v>
      </c>
      <c r="O816" t="s">
        <v>931</v>
      </c>
      <c r="P816" t="s">
        <v>932</v>
      </c>
      <c r="Q816" t="s">
        <v>12255</v>
      </c>
      <c r="R816">
        <v>4897513741</v>
      </c>
      <c r="S816" t="s">
        <v>13394</v>
      </c>
      <c r="T816"/>
      <c r="V816" s="14">
        <v>46210</v>
      </c>
      <c r="W816" t="s">
        <v>6318</v>
      </c>
      <c r="X816" s="31">
        <v>46210.534351851849</v>
      </c>
      <c r="AN816" s="14">
        <v>46210</v>
      </c>
      <c r="AO816" t="s">
        <v>1179</v>
      </c>
      <c r="AP816" s="31">
        <v>46210.574513888889</v>
      </c>
      <c r="AT816" s="31">
        <v>46210.574513888889</v>
      </c>
      <c r="AU816" s="14">
        <v>46210</v>
      </c>
      <c r="AV816" t="s">
        <v>1179</v>
      </c>
      <c r="AW816" t="s">
        <v>12247</v>
      </c>
      <c r="AX816" t="s">
        <v>677</v>
      </c>
      <c r="AY816" s="14">
        <v>46210</v>
      </c>
      <c r="AZ816" t="s">
        <v>1179</v>
      </c>
      <c r="BA816" s="31">
        <v>46210.577245370368</v>
      </c>
      <c r="BB816" s="14">
        <v>46210</v>
      </c>
      <c r="BC816" t="s">
        <v>933</v>
      </c>
      <c r="BD816" s="31">
        <v>46210.583807870367</v>
      </c>
      <c r="BE816" s="14">
        <v>46210</v>
      </c>
      <c r="BF816" t="s">
        <v>4886</v>
      </c>
      <c r="BG816" s="31">
        <v>46210.622546296298</v>
      </c>
      <c r="BH816" s="14">
        <v>46210</v>
      </c>
      <c r="BI816" t="s">
        <v>973</v>
      </c>
      <c r="BJ816" s="31">
        <v>46210.671990740739</v>
      </c>
      <c r="BK816" s="14">
        <v>46210</v>
      </c>
      <c r="BL816" t="s">
        <v>973</v>
      </c>
      <c r="BM816" s="31">
        <v>46210.675266203703</v>
      </c>
      <c r="BZ816" s="14">
        <v>46210</v>
      </c>
      <c r="CA816" t="s">
        <v>973</v>
      </c>
      <c r="CB816" s="31">
        <v>46210.688032407408</v>
      </c>
      <c r="CC816" s="14">
        <v>46210</v>
      </c>
      <c r="CD816" t="s">
        <v>944</v>
      </c>
      <c r="CE816" s="31">
        <v>46210.720590277779</v>
      </c>
      <c r="CI816" s="14">
        <v>46210</v>
      </c>
      <c r="CJ816" t="s">
        <v>1179</v>
      </c>
      <c r="CK816" s="31">
        <v>46210.77920138889</v>
      </c>
      <c r="CP816" t="str">
        <f>VLOOKUP(A816,Sheet1!$A$2:$E$221,2,0)</f>
        <v>East Zone</v>
      </c>
    </row>
    <row r="817" spans="1:94" x14ac:dyDescent="0.35">
      <c r="A817" t="s">
        <v>6308</v>
      </c>
      <c r="B817">
        <v>1314</v>
      </c>
      <c r="C817" t="s">
        <v>9332</v>
      </c>
      <c r="D817" t="s">
        <v>678</v>
      </c>
      <c r="E817" t="s">
        <v>111</v>
      </c>
      <c r="F817" t="s">
        <v>406</v>
      </c>
      <c r="G817" t="s">
        <v>352</v>
      </c>
      <c r="H817" t="s">
        <v>12253</v>
      </c>
      <c r="I817">
        <v>396433</v>
      </c>
      <c r="J817" t="s">
        <v>1833</v>
      </c>
      <c r="K817" t="s">
        <v>1834</v>
      </c>
      <c r="L817" t="s">
        <v>4622</v>
      </c>
      <c r="M817" t="s">
        <v>12254</v>
      </c>
      <c r="N817">
        <v>70000</v>
      </c>
      <c r="O817" t="s">
        <v>958</v>
      </c>
      <c r="P817" t="s">
        <v>959</v>
      </c>
      <c r="Q817" t="s">
        <v>12256</v>
      </c>
      <c r="R817">
        <v>7078385419</v>
      </c>
      <c r="S817" t="s">
        <v>13394</v>
      </c>
      <c r="T817"/>
      <c r="V817" s="14">
        <v>46210</v>
      </c>
      <c r="W817" t="s">
        <v>6318</v>
      </c>
      <c r="X817" s="31">
        <v>46210.534375000003</v>
      </c>
      <c r="AN817" s="14">
        <v>46210</v>
      </c>
      <c r="AO817" t="s">
        <v>1179</v>
      </c>
      <c r="AP817" s="31">
        <v>46210.574467592596</v>
      </c>
      <c r="AT817" s="31">
        <v>46210.574467592596</v>
      </c>
      <c r="AU817" s="14">
        <v>46210</v>
      </c>
      <c r="AV817" t="s">
        <v>1179</v>
      </c>
      <c r="AW817" t="s">
        <v>12247</v>
      </c>
      <c r="AX817" t="s">
        <v>677</v>
      </c>
      <c r="AY817" s="14">
        <v>46210</v>
      </c>
      <c r="AZ817" t="s">
        <v>1179</v>
      </c>
      <c r="BA817" s="31">
        <v>46210.577210648145</v>
      </c>
      <c r="BB817" s="14">
        <v>46210</v>
      </c>
      <c r="BC817" t="s">
        <v>933</v>
      </c>
      <c r="BD817" s="31">
        <v>46210.583807870367</v>
      </c>
      <c r="BE817" s="14">
        <v>46210</v>
      </c>
      <c r="BF817" t="s">
        <v>4886</v>
      </c>
      <c r="BG817" s="31">
        <v>46210.622534722221</v>
      </c>
      <c r="BH817" s="14">
        <v>46210</v>
      </c>
      <c r="BI817" t="s">
        <v>973</v>
      </c>
      <c r="BJ817" s="31">
        <v>46210.671979166669</v>
      </c>
      <c r="BK817" s="14">
        <v>46210</v>
      </c>
      <c r="BL817" t="s">
        <v>973</v>
      </c>
      <c r="BM817" s="31">
        <v>46210.675254629627</v>
      </c>
      <c r="BZ817" s="14">
        <v>46210</v>
      </c>
      <c r="CA817" t="s">
        <v>973</v>
      </c>
      <c r="CB817" s="31">
        <v>46210.688009259262</v>
      </c>
      <c r="CC817" s="14">
        <v>46210</v>
      </c>
      <c r="CD817" t="s">
        <v>944</v>
      </c>
      <c r="CE817" s="31">
        <v>46210.720590277779</v>
      </c>
      <c r="CI817" s="14">
        <v>46210</v>
      </c>
      <c r="CJ817" t="s">
        <v>1179</v>
      </c>
      <c r="CK817" s="31">
        <v>46210.77920138889</v>
      </c>
      <c r="CP817" t="str">
        <f>VLOOKUP(A817,Sheet1!$A$2:$E$221,2,0)</f>
        <v>East Zone</v>
      </c>
    </row>
    <row r="818" spans="1:94" x14ac:dyDescent="0.35">
      <c r="A818" t="s">
        <v>6308</v>
      </c>
      <c r="B818">
        <v>1314</v>
      </c>
      <c r="C818" t="s">
        <v>9332</v>
      </c>
      <c r="D818" t="s">
        <v>678</v>
      </c>
      <c r="E818" t="s">
        <v>111</v>
      </c>
      <c r="F818" t="s">
        <v>406</v>
      </c>
      <c r="G818" t="s">
        <v>352</v>
      </c>
      <c r="H818" t="s">
        <v>10351</v>
      </c>
      <c r="I818">
        <v>451091</v>
      </c>
      <c r="J818" t="s">
        <v>1176</v>
      </c>
      <c r="K818" t="s">
        <v>1177</v>
      </c>
      <c r="L818" t="s">
        <v>4622</v>
      </c>
      <c r="M818" t="s">
        <v>10352</v>
      </c>
      <c r="N818">
        <v>55000</v>
      </c>
      <c r="O818" t="s">
        <v>10166</v>
      </c>
      <c r="P818" t="s">
        <v>10167</v>
      </c>
      <c r="Q818" t="s">
        <v>985</v>
      </c>
      <c r="R818">
        <v>1761479830</v>
      </c>
      <c r="S818" t="s">
        <v>13394</v>
      </c>
      <c r="T818"/>
      <c r="V818" s="14">
        <v>46209</v>
      </c>
      <c r="W818" t="s">
        <v>6311</v>
      </c>
      <c r="X818" s="31">
        <v>46209.57335648148</v>
      </c>
      <c r="AN818" s="14">
        <v>46209</v>
      </c>
      <c r="AO818" t="s">
        <v>1178</v>
      </c>
      <c r="AP818" s="31">
        <v>46209.597881944443</v>
      </c>
      <c r="AT818" s="31">
        <v>46209.597881944443</v>
      </c>
      <c r="AU818" s="14">
        <v>46209</v>
      </c>
      <c r="AV818" t="s">
        <v>1178</v>
      </c>
      <c r="AW818" t="s">
        <v>406</v>
      </c>
      <c r="AX818" t="s">
        <v>678</v>
      </c>
      <c r="AY818" s="14">
        <v>46209</v>
      </c>
      <c r="AZ818" t="s">
        <v>6311</v>
      </c>
      <c r="BA818" s="31">
        <v>46209.604120370372</v>
      </c>
      <c r="BB818" s="14">
        <v>46209</v>
      </c>
      <c r="BC818" t="s">
        <v>933</v>
      </c>
      <c r="BD818" s="31">
        <v>46209.610185185185</v>
      </c>
      <c r="BE818" s="14">
        <v>46209</v>
      </c>
      <c r="BF818" t="s">
        <v>4808</v>
      </c>
      <c r="BG818" s="31">
        <v>46209.635474537034</v>
      </c>
      <c r="BH818" s="14">
        <v>46209</v>
      </c>
      <c r="BI818" t="s">
        <v>942</v>
      </c>
      <c r="BJ818" s="31">
        <v>46209.653912037036</v>
      </c>
      <c r="BK818" s="14">
        <v>46209</v>
      </c>
      <c r="BL818" t="s">
        <v>942</v>
      </c>
      <c r="BM818" s="31">
        <v>46209.654537037037</v>
      </c>
      <c r="BZ818" s="14">
        <v>46209</v>
      </c>
      <c r="CA818" t="s">
        <v>942</v>
      </c>
      <c r="CB818" s="31">
        <v>46209.66064814815</v>
      </c>
      <c r="CC818" s="14">
        <v>46209</v>
      </c>
      <c r="CD818" t="s">
        <v>938</v>
      </c>
      <c r="CE818" s="31">
        <v>46209.673067129632</v>
      </c>
      <c r="CI818" s="14">
        <v>46209</v>
      </c>
      <c r="CJ818" t="s">
        <v>1179</v>
      </c>
      <c r="CK818" s="31">
        <v>46209.852210648147</v>
      </c>
      <c r="CP818" t="str">
        <f>VLOOKUP(A818,Sheet1!$A$2:$E$221,2,0)</f>
        <v>East Zone</v>
      </c>
    </row>
    <row r="819" spans="1:94" x14ac:dyDescent="0.35">
      <c r="A819" t="s">
        <v>6308</v>
      </c>
      <c r="B819">
        <v>1314</v>
      </c>
      <c r="C819" t="s">
        <v>9332</v>
      </c>
      <c r="D819" t="s">
        <v>678</v>
      </c>
      <c r="E819" t="s">
        <v>111</v>
      </c>
      <c r="F819" t="s">
        <v>406</v>
      </c>
      <c r="G819" t="s">
        <v>352</v>
      </c>
      <c r="H819" t="s">
        <v>6319</v>
      </c>
      <c r="I819">
        <v>454451</v>
      </c>
      <c r="J819" t="s">
        <v>1176</v>
      </c>
      <c r="K819" t="s">
        <v>1177</v>
      </c>
      <c r="L819" t="s">
        <v>4622</v>
      </c>
      <c r="M819" t="s">
        <v>6320</v>
      </c>
      <c r="N819">
        <v>77000</v>
      </c>
      <c r="O819" t="s">
        <v>939</v>
      </c>
      <c r="P819" t="s">
        <v>940</v>
      </c>
      <c r="Q819" t="s">
        <v>985</v>
      </c>
      <c r="R819">
        <v>8720391789</v>
      </c>
      <c r="S819" t="s">
        <v>13394</v>
      </c>
      <c r="T819"/>
      <c r="V819" s="14">
        <v>46203</v>
      </c>
      <c r="W819" t="s">
        <v>6311</v>
      </c>
      <c r="X819" s="31">
        <v>46203.777557870373</v>
      </c>
      <c r="AN819" s="14">
        <v>46204</v>
      </c>
      <c r="AO819" t="s">
        <v>1178</v>
      </c>
      <c r="AP819" s="31">
        <v>46204.406840277778</v>
      </c>
      <c r="AT819" s="31">
        <v>46204.406840277778</v>
      </c>
      <c r="AU819" s="14">
        <v>46204</v>
      </c>
      <c r="AV819" t="s">
        <v>1178</v>
      </c>
      <c r="AW819" t="s">
        <v>406</v>
      </c>
      <c r="AX819" t="s">
        <v>678</v>
      </c>
      <c r="AY819" s="14">
        <v>46204</v>
      </c>
      <c r="AZ819" t="s">
        <v>6311</v>
      </c>
      <c r="BA819" s="31">
        <v>46204.41269675926</v>
      </c>
      <c r="BB819" s="14">
        <v>46204</v>
      </c>
      <c r="BC819" t="s">
        <v>933</v>
      </c>
      <c r="BD819" s="31">
        <v>46204.423993055556</v>
      </c>
      <c r="BE819" s="14">
        <v>46204</v>
      </c>
      <c r="BF819" t="s">
        <v>4633</v>
      </c>
      <c r="BG819" s="31">
        <v>46204.442662037036</v>
      </c>
      <c r="BH819" s="14">
        <v>46204</v>
      </c>
      <c r="BI819" t="s">
        <v>972</v>
      </c>
      <c r="BJ819" s="31">
        <v>46204.457870370374</v>
      </c>
      <c r="BK819" s="14">
        <v>46204</v>
      </c>
      <c r="BL819" t="s">
        <v>972</v>
      </c>
      <c r="BM819" s="31">
        <v>46204.462175925924</v>
      </c>
      <c r="BZ819" s="14">
        <v>46204</v>
      </c>
      <c r="CA819" t="s">
        <v>972</v>
      </c>
      <c r="CB819" s="31">
        <v>46204.469039351854</v>
      </c>
      <c r="CC819" s="14">
        <v>46204</v>
      </c>
      <c r="CD819" t="s">
        <v>944</v>
      </c>
      <c r="CE819" s="31">
        <v>46204.477361111109</v>
      </c>
      <c r="CI819" s="14">
        <v>46204</v>
      </c>
      <c r="CJ819" t="s">
        <v>1179</v>
      </c>
      <c r="CK819" s="31">
        <v>46204.692604166667</v>
      </c>
      <c r="CP819" t="str">
        <f>VLOOKUP(A819,Sheet1!$A$2:$E$221,2,0)</f>
        <v>East Zone</v>
      </c>
    </row>
    <row r="820" spans="1:94" x14ac:dyDescent="0.35">
      <c r="A820" t="s">
        <v>6308</v>
      </c>
      <c r="B820">
        <v>1314</v>
      </c>
      <c r="C820" t="s">
        <v>9332</v>
      </c>
      <c r="D820" t="s">
        <v>678</v>
      </c>
      <c r="E820" t="s">
        <v>111</v>
      </c>
      <c r="F820" t="s">
        <v>406</v>
      </c>
      <c r="G820" t="s">
        <v>352</v>
      </c>
      <c r="H820" t="s">
        <v>6321</v>
      </c>
      <c r="I820">
        <v>564920</v>
      </c>
      <c r="J820" t="s">
        <v>1176</v>
      </c>
      <c r="K820" t="s">
        <v>1177</v>
      </c>
      <c r="L820" t="s">
        <v>4622</v>
      </c>
      <c r="M820" t="s">
        <v>6322</v>
      </c>
      <c r="N820">
        <v>55000</v>
      </c>
      <c r="O820" t="s">
        <v>4041</v>
      </c>
      <c r="P820" t="s">
        <v>4042</v>
      </c>
      <c r="Q820" t="s">
        <v>6323</v>
      </c>
      <c r="R820">
        <v>8818156346</v>
      </c>
      <c r="S820" t="s">
        <v>13394</v>
      </c>
      <c r="T820"/>
      <c r="V820" s="14">
        <v>46205</v>
      </c>
      <c r="W820" t="s">
        <v>6311</v>
      </c>
      <c r="X820" s="31">
        <v>46205.525694444441</v>
      </c>
      <c r="AN820" s="14">
        <v>46205</v>
      </c>
      <c r="AO820" t="s">
        <v>1178</v>
      </c>
      <c r="AP820" s="31">
        <v>46205.599930555552</v>
      </c>
      <c r="AT820" s="31">
        <v>46205.599930555552</v>
      </c>
      <c r="AU820" s="14">
        <v>46205</v>
      </c>
      <c r="AV820" t="s">
        <v>1178</v>
      </c>
      <c r="AW820" t="s">
        <v>406</v>
      </c>
      <c r="AX820" t="s">
        <v>678</v>
      </c>
      <c r="AY820" s="14">
        <v>46205</v>
      </c>
      <c r="AZ820" t="s">
        <v>6311</v>
      </c>
      <c r="BA820" s="31">
        <v>46205.614722222221</v>
      </c>
      <c r="BB820" s="14">
        <v>46205</v>
      </c>
      <c r="BC820" t="s">
        <v>933</v>
      </c>
      <c r="BD820" s="31">
        <v>46205.626296296294</v>
      </c>
      <c r="BE820" s="14">
        <v>46205</v>
      </c>
      <c r="BF820" t="s">
        <v>5233</v>
      </c>
      <c r="BG820" s="31">
        <v>46205.659699074073</v>
      </c>
      <c r="BH820" s="14">
        <v>46205</v>
      </c>
      <c r="BI820" t="s">
        <v>942</v>
      </c>
      <c r="BJ820" s="31">
        <v>46205.684594907405</v>
      </c>
      <c r="BK820" s="14">
        <v>46205</v>
      </c>
      <c r="BL820" t="s">
        <v>942</v>
      </c>
      <c r="BM820" s="31">
        <v>46205.685243055559</v>
      </c>
      <c r="BZ820" s="14">
        <v>46205</v>
      </c>
      <c r="CA820" t="s">
        <v>942</v>
      </c>
      <c r="CB820" s="31">
        <v>46205.698888888888</v>
      </c>
      <c r="CC820" s="14">
        <v>46205</v>
      </c>
      <c r="CD820" t="s">
        <v>957</v>
      </c>
      <c r="CE820" s="31">
        <v>46205.712430555555</v>
      </c>
      <c r="CI820" s="14">
        <v>46205</v>
      </c>
      <c r="CJ820" t="s">
        <v>1179</v>
      </c>
      <c r="CK820" s="31">
        <v>46205.762384259258</v>
      </c>
      <c r="CP820" t="str">
        <f>VLOOKUP(A820,Sheet1!$A$2:$E$221,2,0)</f>
        <v>East Zone</v>
      </c>
    </row>
    <row r="821" spans="1:94" x14ac:dyDescent="0.35">
      <c r="A821" t="s">
        <v>6324</v>
      </c>
      <c r="B821">
        <v>1316</v>
      </c>
      <c r="C821" t="s">
        <v>9332</v>
      </c>
      <c r="D821" t="s">
        <v>678</v>
      </c>
      <c r="E821" t="s">
        <v>151</v>
      </c>
      <c r="F821" t="s">
        <v>398</v>
      </c>
      <c r="G821" t="s">
        <v>352</v>
      </c>
      <c r="H821" t="s">
        <v>12257</v>
      </c>
      <c r="I821">
        <v>155588</v>
      </c>
      <c r="J821" t="s">
        <v>4127</v>
      </c>
      <c r="K821" t="s">
        <v>4128</v>
      </c>
      <c r="L821" t="s">
        <v>4622</v>
      </c>
      <c r="M821" t="s">
        <v>12258</v>
      </c>
      <c r="N821">
        <v>90000</v>
      </c>
      <c r="O821" t="s">
        <v>1180</v>
      </c>
      <c r="P821" t="s">
        <v>1181</v>
      </c>
      <c r="Q821" t="s">
        <v>1784</v>
      </c>
      <c r="R821">
        <v>3523760585</v>
      </c>
      <c r="S821" t="s">
        <v>13394</v>
      </c>
      <c r="T821"/>
      <c r="V821" s="14">
        <v>46205</v>
      </c>
      <c r="W821" t="s">
        <v>3016</v>
      </c>
      <c r="X821" s="31">
        <v>46205.592997685184</v>
      </c>
      <c r="AN821" s="14">
        <v>46210</v>
      </c>
      <c r="AO821" t="s">
        <v>3017</v>
      </c>
      <c r="AP821" s="31">
        <v>46210.53402777778</v>
      </c>
      <c r="AT821" s="31">
        <v>46210.53402777778</v>
      </c>
      <c r="AU821" s="14">
        <v>46210</v>
      </c>
      <c r="AV821" t="s">
        <v>3017</v>
      </c>
      <c r="AW821" t="s">
        <v>398</v>
      </c>
      <c r="AX821" t="s">
        <v>678</v>
      </c>
      <c r="AY821" s="14">
        <v>46210</v>
      </c>
      <c r="AZ821" t="s">
        <v>3017</v>
      </c>
      <c r="BA821" s="31">
        <v>46210.542280092595</v>
      </c>
      <c r="BB821" s="14">
        <v>46210</v>
      </c>
      <c r="BC821" t="s">
        <v>933</v>
      </c>
      <c r="BD821" s="31">
        <v>46210.568599537037</v>
      </c>
      <c r="BE821" s="14">
        <v>46210</v>
      </c>
      <c r="BF821" t="s">
        <v>4716</v>
      </c>
      <c r="BG821" s="31">
        <v>46210.581666666665</v>
      </c>
      <c r="BH821" s="14">
        <v>46210</v>
      </c>
      <c r="BI821" t="s">
        <v>973</v>
      </c>
      <c r="BJ821" s="31">
        <v>46210.619155092594</v>
      </c>
      <c r="BN821" s="14">
        <v>46210</v>
      </c>
      <c r="BO821" t="s">
        <v>973</v>
      </c>
      <c r="BP821" s="31">
        <v>46210.619988425926</v>
      </c>
      <c r="CP821" t="str">
        <f>VLOOKUP(A821,Sheet1!$A$2:$E$221,2,0)</f>
        <v>East Zone</v>
      </c>
    </row>
    <row r="822" spans="1:94" x14ac:dyDescent="0.35">
      <c r="A822" t="s">
        <v>6324</v>
      </c>
      <c r="B822">
        <v>1316</v>
      </c>
      <c r="C822" t="s">
        <v>9332</v>
      </c>
      <c r="D822" t="s">
        <v>678</v>
      </c>
      <c r="E822" t="s">
        <v>151</v>
      </c>
      <c r="F822" t="s">
        <v>398</v>
      </c>
      <c r="G822" t="s">
        <v>352</v>
      </c>
      <c r="H822" t="s">
        <v>6325</v>
      </c>
      <c r="I822">
        <v>285778</v>
      </c>
      <c r="J822" t="s">
        <v>4127</v>
      </c>
      <c r="K822" t="s">
        <v>4128</v>
      </c>
      <c r="L822" t="s">
        <v>4622</v>
      </c>
      <c r="M822" t="s">
        <v>6326</v>
      </c>
      <c r="N822">
        <v>90000</v>
      </c>
      <c r="O822" t="s">
        <v>1180</v>
      </c>
      <c r="P822" t="s">
        <v>1181</v>
      </c>
      <c r="Q822" t="s">
        <v>6327</v>
      </c>
      <c r="R822">
        <v>2416270615</v>
      </c>
      <c r="S822" t="s">
        <v>13394</v>
      </c>
      <c r="T822"/>
      <c r="V822" s="14">
        <v>46204</v>
      </c>
      <c r="W822" t="s">
        <v>3016</v>
      </c>
      <c r="X822" s="31">
        <v>46204.375254629631</v>
      </c>
      <c r="AN822" s="14">
        <v>46204</v>
      </c>
      <c r="AO822" t="s">
        <v>3017</v>
      </c>
      <c r="AP822" s="31">
        <v>46204.403124999997</v>
      </c>
      <c r="AT822" s="31">
        <v>46204.403124999997</v>
      </c>
      <c r="AU822" s="14">
        <v>46204</v>
      </c>
      <c r="AV822" t="s">
        <v>3017</v>
      </c>
      <c r="AW822" t="s">
        <v>398</v>
      </c>
      <c r="AX822" t="s">
        <v>678</v>
      </c>
      <c r="AY822" s="14">
        <v>46204</v>
      </c>
      <c r="AZ822" t="s">
        <v>3016</v>
      </c>
      <c r="BA822" s="31">
        <v>46204.405902777777</v>
      </c>
      <c r="BB822" s="14">
        <v>46204</v>
      </c>
      <c r="BC822" t="s">
        <v>933</v>
      </c>
      <c r="BD822" s="31">
        <v>46204.412534722222</v>
      </c>
      <c r="BE822" s="14">
        <v>46204</v>
      </c>
      <c r="BF822" t="s">
        <v>4701</v>
      </c>
      <c r="BG822" s="31">
        <v>46204.416145833333</v>
      </c>
      <c r="BH822" s="14">
        <v>46204</v>
      </c>
      <c r="BI822" t="s">
        <v>942</v>
      </c>
      <c r="BJ822" s="31">
        <v>46204.460902777777</v>
      </c>
      <c r="BK822" s="14">
        <v>46204</v>
      </c>
      <c r="BL822" t="s">
        <v>942</v>
      </c>
      <c r="BM822" s="31">
        <v>46204.462233796294</v>
      </c>
      <c r="BZ822" s="14">
        <v>46204</v>
      </c>
      <c r="CA822" t="s">
        <v>942</v>
      </c>
      <c r="CB822" s="31">
        <v>46204.471446759257</v>
      </c>
      <c r="CC822" s="14">
        <v>46204</v>
      </c>
      <c r="CD822" t="s">
        <v>944</v>
      </c>
      <c r="CE822" s="31">
        <v>46204.476689814815</v>
      </c>
      <c r="CI822" s="14">
        <v>46204</v>
      </c>
      <c r="CJ822" t="s">
        <v>3016</v>
      </c>
      <c r="CK822" s="31">
        <v>46204.646944444445</v>
      </c>
      <c r="CP822" t="str">
        <f>VLOOKUP(A822,Sheet1!$A$2:$E$221,2,0)</f>
        <v>East Zone</v>
      </c>
    </row>
    <row r="823" spans="1:94" x14ac:dyDescent="0.35">
      <c r="A823" t="s">
        <v>6324</v>
      </c>
      <c r="B823">
        <v>1316</v>
      </c>
      <c r="C823" t="s">
        <v>9332</v>
      </c>
      <c r="D823" t="s">
        <v>678</v>
      </c>
      <c r="E823" t="s">
        <v>151</v>
      </c>
      <c r="F823" t="s">
        <v>398</v>
      </c>
      <c r="G823" t="s">
        <v>352</v>
      </c>
      <c r="H823" t="s">
        <v>10353</v>
      </c>
      <c r="I823">
        <v>307029</v>
      </c>
      <c r="J823" t="s">
        <v>123</v>
      </c>
      <c r="K823" t="s">
        <v>6331</v>
      </c>
      <c r="L823" t="s">
        <v>4622</v>
      </c>
      <c r="M823" t="s">
        <v>10354</v>
      </c>
      <c r="N823">
        <v>90000</v>
      </c>
      <c r="O823" t="s">
        <v>9733</v>
      </c>
      <c r="P823" t="s">
        <v>9734</v>
      </c>
      <c r="Q823" t="s">
        <v>10355</v>
      </c>
      <c r="R823">
        <v>9377954004</v>
      </c>
      <c r="S823" t="s">
        <v>13394</v>
      </c>
      <c r="T823"/>
      <c r="V823" s="14">
        <v>46209</v>
      </c>
      <c r="W823" t="s">
        <v>6334</v>
      </c>
      <c r="X823" s="31">
        <v>46209.593877314815</v>
      </c>
      <c r="AN823" s="14">
        <v>46209</v>
      </c>
      <c r="AO823" t="s">
        <v>3017</v>
      </c>
      <c r="AP823" s="31">
        <v>46209.650949074072</v>
      </c>
      <c r="AT823" s="31">
        <v>46209.650949074072</v>
      </c>
      <c r="AU823" s="14">
        <v>46209</v>
      </c>
      <c r="AV823" t="s">
        <v>3017</v>
      </c>
      <c r="AW823" t="s">
        <v>398</v>
      </c>
      <c r="AX823" t="s">
        <v>678</v>
      </c>
      <c r="AY823" s="14">
        <v>46209</v>
      </c>
      <c r="AZ823" t="s">
        <v>3016</v>
      </c>
      <c r="BA823" s="31">
        <v>46209.655821759261</v>
      </c>
      <c r="BB823" s="14">
        <v>46209</v>
      </c>
      <c r="BC823" t="s">
        <v>933</v>
      </c>
      <c r="BD823" s="31">
        <v>46209.660891203705</v>
      </c>
      <c r="BE823" s="14">
        <v>46209</v>
      </c>
      <c r="BF823" t="s">
        <v>4757</v>
      </c>
      <c r="BG823" s="31">
        <v>46209.675069444442</v>
      </c>
      <c r="BH823" s="14">
        <v>46209</v>
      </c>
      <c r="BI823" t="s">
        <v>973</v>
      </c>
      <c r="BJ823" s="31">
        <v>46209.718090277776</v>
      </c>
      <c r="BK823" s="14">
        <v>46209</v>
      </c>
      <c r="BL823" t="s">
        <v>973</v>
      </c>
      <c r="BM823" s="31">
        <v>46209.719189814816</v>
      </c>
      <c r="BZ823" s="14">
        <v>46209</v>
      </c>
      <c r="CA823" t="s">
        <v>973</v>
      </c>
      <c r="CB823" s="31">
        <v>46209.729085648149</v>
      </c>
      <c r="CC823" s="14">
        <v>46209</v>
      </c>
      <c r="CD823" t="s">
        <v>938</v>
      </c>
      <c r="CE823" s="31">
        <v>46209.752175925925</v>
      </c>
      <c r="CI823" s="14">
        <v>46209</v>
      </c>
      <c r="CJ823" t="s">
        <v>10356</v>
      </c>
      <c r="CK823" s="31">
        <v>46209.76902777778</v>
      </c>
      <c r="CP823" t="str">
        <f>VLOOKUP(A823,Sheet1!$A$2:$E$221,2,0)</f>
        <v>East Zone</v>
      </c>
    </row>
    <row r="824" spans="1:94" x14ac:dyDescent="0.35">
      <c r="A824" t="s">
        <v>6324</v>
      </c>
      <c r="B824">
        <v>1316</v>
      </c>
      <c r="C824" t="s">
        <v>9332</v>
      </c>
      <c r="D824" t="s">
        <v>678</v>
      </c>
      <c r="E824" t="s">
        <v>151</v>
      </c>
      <c r="F824" t="s">
        <v>398</v>
      </c>
      <c r="G824" t="s">
        <v>352</v>
      </c>
      <c r="H824" t="s">
        <v>4126</v>
      </c>
      <c r="I824">
        <v>312911</v>
      </c>
      <c r="J824" t="s">
        <v>4127</v>
      </c>
      <c r="K824" t="s">
        <v>4128</v>
      </c>
      <c r="L824" t="s">
        <v>4622</v>
      </c>
      <c r="M824" t="s">
        <v>6328</v>
      </c>
      <c r="N824">
        <v>77000</v>
      </c>
      <c r="O824" t="s">
        <v>1173</v>
      </c>
      <c r="P824" t="s">
        <v>1174</v>
      </c>
      <c r="Q824" t="s">
        <v>1182</v>
      </c>
      <c r="R824">
        <v>9880365728</v>
      </c>
      <c r="S824" t="s">
        <v>13394</v>
      </c>
      <c r="T824"/>
      <c r="V824" s="14">
        <v>46205</v>
      </c>
      <c r="W824" t="s">
        <v>6329</v>
      </c>
      <c r="X824" s="31">
        <v>46205.49628472222</v>
      </c>
      <c r="AN824" s="14">
        <v>46205</v>
      </c>
      <c r="AO824" t="s">
        <v>3017</v>
      </c>
      <c r="AP824" s="31">
        <v>46205.544108796297</v>
      </c>
      <c r="AT824" s="31">
        <v>46205.544108796297</v>
      </c>
      <c r="AU824" s="14">
        <v>46205</v>
      </c>
      <c r="AV824" t="s">
        <v>3017</v>
      </c>
      <c r="AW824" t="s">
        <v>398</v>
      </c>
      <c r="AX824" t="s">
        <v>678</v>
      </c>
      <c r="AY824" s="14">
        <v>46205</v>
      </c>
      <c r="AZ824" t="s">
        <v>3016</v>
      </c>
      <c r="BA824" s="31">
        <v>46205.546111111114</v>
      </c>
      <c r="BB824" s="14">
        <v>46205</v>
      </c>
      <c r="BC824" t="s">
        <v>933</v>
      </c>
      <c r="BD824" s="31">
        <v>46205.569016203706</v>
      </c>
      <c r="BE824" s="14">
        <v>46205</v>
      </c>
      <c r="BF824" t="s">
        <v>4633</v>
      </c>
      <c r="BG824" s="31">
        <v>46205.594641203701</v>
      </c>
      <c r="BH824" s="14">
        <v>46205</v>
      </c>
      <c r="BI824" t="s">
        <v>942</v>
      </c>
      <c r="BJ824" s="31">
        <v>46205.643425925926</v>
      </c>
      <c r="BK824" s="14">
        <v>46205</v>
      </c>
      <c r="BL824" t="s">
        <v>942</v>
      </c>
      <c r="BM824" s="31">
        <v>46205.644421296296</v>
      </c>
      <c r="BZ824" s="14">
        <v>46205</v>
      </c>
      <c r="CA824" t="s">
        <v>942</v>
      </c>
      <c r="CB824" s="31">
        <v>46205.65828703704</v>
      </c>
      <c r="CC824" s="14">
        <v>46205</v>
      </c>
      <c r="CD824" t="s">
        <v>944</v>
      </c>
      <c r="CE824" s="31">
        <v>46205.664247685185</v>
      </c>
      <c r="CI824" s="14">
        <v>46205</v>
      </c>
      <c r="CJ824" t="s">
        <v>3016</v>
      </c>
      <c r="CK824" s="31">
        <v>46205.686921296299</v>
      </c>
      <c r="CP824" t="str">
        <f>VLOOKUP(A824,Sheet1!$A$2:$E$221,2,0)</f>
        <v>East Zone</v>
      </c>
    </row>
    <row r="825" spans="1:94" x14ac:dyDescent="0.35">
      <c r="A825" t="s">
        <v>6324</v>
      </c>
      <c r="B825">
        <v>1316</v>
      </c>
      <c r="C825" t="s">
        <v>9332</v>
      </c>
      <c r="D825" t="s">
        <v>678</v>
      </c>
      <c r="E825" t="s">
        <v>151</v>
      </c>
      <c r="F825" t="s">
        <v>398</v>
      </c>
      <c r="G825" t="s">
        <v>352</v>
      </c>
      <c r="H825" t="s">
        <v>6330</v>
      </c>
      <c r="I825">
        <v>450813</v>
      </c>
      <c r="J825" t="s">
        <v>123</v>
      </c>
      <c r="K825" t="s">
        <v>6331</v>
      </c>
      <c r="L825" t="s">
        <v>4622</v>
      </c>
      <c r="M825" t="s">
        <v>6332</v>
      </c>
      <c r="N825">
        <v>77000</v>
      </c>
      <c r="O825" t="s">
        <v>1173</v>
      </c>
      <c r="P825" t="s">
        <v>1174</v>
      </c>
      <c r="Q825" t="s">
        <v>6333</v>
      </c>
      <c r="R825">
        <v>8598500581</v>
      </c>
      <c r="S825" t="s">
        <v>13394</v>
      </c>
      <c r="T825"/>
      <c r="V825" s="14">
        <v>46206</v>
      </c>
      <c r="W825" t="s">
        <v>6334</v>
      </c>
      <c r="X825" s="31">
        <v>46206.433333333334</v>
      </c>
      <c r="AN825" s="14">
        <v>46206</v>
      </c>
      <c r="AO825" t="s">
        <v>3017</v>
      </c>
      <c r="AP825" s="31">
        <v>46206.492962962962</v>
      </c>
      <c r="AT825" s="31">
        <v>46206.492962962962</v>
      </c>
      <c r="AU825" s="14">
        <v>46206</v>
      </c>
      <c r="AV825" t="s">
        <v>3017</v>
      </c>
      <c r="AW825" t="s">
        <v>398</v>
      </c>
      <c r="AX825" t="s">
        <v>678</v>
      </c>
      <c r="AY825" s="14">
        <v>46206</v>
      </c>
      <c r="AZ825" t="s">
        <v>3017</v>
      </c>
      <c r="BA825" s="31">
        <v>46206.498483796298</v>
      </c>
      <c r="BB825" s="14">
        <v>46206</v>
      </c>
      <c r="BC825" t="s">
        <v>933</v>
      </c>
      <c r="BD825" s="31">
        <v>46206.505439814813</v>
      </c>
      <c r="BE825" s="14">
        <v>46206</v>
      </c>
      <c r="BF825" t="s">
        <v>4969</v>
      </c>
      <c r="BG825" s="31">
        <v>46206.517685185187</v>
      </c>
      <c r="BH825" s="14">
        <v>46206</v>
      </c>
      <c r="BI825" t="s">
        <v>943</v>
      </c>
      <c r="BJ825" s="31">
        <v>46206.592349537037</v>
      </c>
      <c r="BK825" s="14">
        <v>46206</v>
      </c>
      <c r="BL825" t="s">
        <v>943</v>
      </c>
      <c r="BM825" s="31">
        <v>46206.603333333333</v>
      </c>
      <c r="BZ825" s="14">
        <v>46206</v>
      </c>
      <c r="CA825" t="s">
        <v>943</v>
      </c>
      <c r="CB825" s="31">
        <v>46206.608414351853</v>
      </c>
      <c r="CC825" s="14">
        <v>46206</v>
      </c>
      <c r="CD825" t="s">
        <v>944</v>
      </c>
      <c r="CE825" s="31">
        <v>46206.617766203701</v>
      </c>
      <c r="CI825" s="14">
        <v>46206</v>
      </c>
      <c r="CJ825" t="s">
        <v>3016</v>
      </c>
      <c r="CK825" s="31">
        <v>46206.741365740738</v>
      </c>
      <c r="CP825" t="str">
        <f>VLOOKUP(A825,Sheet1!$A$2:$E$221,2,0)</f>
        <v>East Zone</v>
      </c>
    </row>
    <row r="826" spans="1:94" x14ac:dyDescent="0.35">
      <c r="A826" t="s">
        <v>6324</v>
      </c>
      <c r="B826">
        <v>1316</v>
      </c>
      <c r="C826" t="s">
        <v>9332</v>
      </c>
      <c r="D826" t="s">
        <v>678</v>
      </c>
      <c r="E826" t="s">
        <v>151</v>
      </c>
      <c r="F826" t="s">
        <v>398</v>
      </c>
      <c r="G826" t="s">
        <v>352</v>
      </c>
      <c r="H826" t="s">
        <v>6330</v>
      </c>
      <c r="I826">
        <v>450813</v>
      </c>
      <c r="J826" t="s">
        <v>123</v>
      </c>
      <c r="K826" t="s">
        <v>6331</v>
      </c>
      <c r="L826" t="s">
        <v>4622</v>
      </c>
      <c r="M826" t="s">
        <v>6332</v>
      </c>
      <c r="N826">
        <v>50000</v>
      </c>
      <c r="O826" t="s">
        <v>1291</v>
      </c>
      <c r="P826" t="s">
        <v>1292</v>
      </c>
      <c r="Q826" t="s">
        <v>6335</v>
      </c>
      <c r="R826">
        <v>1248807483</v>
      </c>
      <c r="S826" t="s">
        <v>13394</v>
      </c>
      <c r="T826"/>
      <c r="V826" s="14">
        <v>46206</v>
      </c>
      <c r="W826" t="s">
        <v>6334</v>
      </c>
      <c r="X826" s="31">
        <v>46206.433356481481</v>
      </c>
      <c r="AN826" s="14">
        <v>46206</v>
      </c>
      <c r="AO826" t="s">
        <v>3017</v>
      </c>
      <c r="AP826" s="31">
        <v>46206.49291666667</v>
      </c>
      <c r="AT826" s="31">
        <v>46206.49291666667</v>
      </c>
      <c r="AU826" s="14">
        <v>46206</v>
      </c>
      <c r="AV826" t="s">
        <v>3017</v>
      </c>
      <c r="AW826" t="s">
        <v>398</v>
      </c>
      <c r="AX826" t="s">
        <v>678</v>
      </c>
      <c r="AY826" s="14">
        <v>46206</v>
      </c>
      <c r="AZ826" t="s">
        <v>3017</v>
      </c>
      <c r="BA826" s="31">
        <v>46206.498437499999</v>
      </c>
      <c r="BB826" s="14">
        <v>46206</v>
      </c>
      <c r="BC826" t="s">
        <v>933</v>
      </c>
      <c r="BD826" s="31">
        <v>46206.505439814813</v>
      </c>
      <c r="BE826" s="14">
        <v>46206</v>
      </c>
      <c r="BF826" t="s">
        <v>4969</v>
      </c>
      <c r="BG826" s="31">
        <v>46206.51767361111</v>
      </c>
      <c r="BH826" s="14">
        <v>46206</v>
      </c>
      <c r="BI826" t="s">
        <v>943</v>
      </c>
      <c r="BJ826" s="31">
        <v>46206.59233796296</v>
      </c>
      <c r="BK826" s="14">
        <v>46206</v>
      </c>
      <c r="BL826" t="s">
        <v>943</v>
      </c>
      <c r="BM826" s="31">
        <v>46206.603310185186</v>
      </c>
      <c r="BZ826" s="14">
        <v>46206</v>
      </c>
      <c r="CA826" t="s">
        <v>943</v>
      </c>
      <c r="CB826" s="31">
        <v>46206.608402777776</v>
      </c>
      <c r="CC826" s="14">
        <v>46206</v>
      </c>
      <c r="CD826" t="s">
        <v>944</v>
      </c>
      <c r="CE826" s="31">
        <v>46206.617766203701</v>
      </c>
      <c r="CI826" s="14">
        <v>46206</v>
      </c>
      <c r="CJ826" t="s">
        <v>3016</v>
      </c>
      <c r="CK826" s="31">
        <v>46206.741365740738</v>
      </c>
      <c r="CP826" t="str">
        <f>VLOOKUP(A826,Sheet1!$A$2:$E$221,2,0)</f>
        <v>East Zone</v>
      </c>
    </row>
    <row r="827" spans="1:94" x14ac:dyDescent="0.35">
      <c r="A827" t="s">
        <v>6324</v>
      </c>
      <c r="B827">
        <v>1316</v>
      </c>
      <c r="C827" t="s">
        <v>9332</v>
      </c>
      <c r="D827" t="s">
        <v>678</v>
      </c>
      <c r="E827" t="s">
        <v>151</v>
      </c>
      <c r="F827" t="s">
        <v>398</v>
      </c>
      <c r="G827" t="s">
        <v>352</v>
      </c>
      <c r="H827" t="s">
        <v>12259</v>
      </c>
      <c r="I827">
        <v>563334</v>
      </c>
      <c r="J827" t="s">
        <v>3261</v>
      </c>
      <c r="K827" t="s">
        <v>3262</v>
      </c>
      <c r="L827" t="s">
        <v>4622</v>
      </c>
      <c r="M827" t="s">
        <v>12260</v>
      </c>
      <c r="N827">
        <v>45000</v>
      </c>
      <c r="O827" t="s">
        <v>3012</v>
      </c>
      <c r="P827" t="s">
        <v>3013</v>
      </c>
      <c r="Q827" t="s">
        <v>12261</v>
      </c>
      <c r="R827">
        <v>2351467029</v>
      </c>
      <c r="S827" t="s">
        <v>13394</v>
      </c>
      <c r="T827"/>
      <c r="V827" s="14">
        <v>46210</v>
      </c>
      <c r="W827" t="s">
        <v>10360</v>
      </c>
      <c r="X827" s="31">
        <v>46210.476307870369</v>
      </c>
      <c r="AN827" s="14">
        <v>46210</v>
      </c>
      <c r="AO827" t="s">
        <v>3017</v>
      </c>
      <c r="AP827" s="31">
        <v>46210.612557870372</v>
      </c>
      <c r="AT827" s="31">
        <v>46210.612557870372</v>
      </c>
      <c r="AU827" s="14">
        <v>46210</v>
      </c>
      <c r="AV827" t="s">
        <v>3017</v>
      </c>
      <c r="AW827" t="s">
        <v>398</v>
      </c>
      <c r="AX827" t="s">
        <v>678</v>
      </c>
      <c r="AY827" s="14">
        <v>46210</v>
      </c>
      <c r="AZ827" t="s">
        <v>3016</v>
      </c>
      <c r="BA827" s="31">
        <v>46210.615347222221</v>
      </c>
      <c r="BB827" s="14">
        <v>46210</v>
      </c>
      <c r="BC827" t="s">
        <v>933</v>
      </c>
      <c r="BD827" s="31">
        <v>46210.626423611109</v>
      </c>
      <c r="BE827" s="14">
        <v>46210</v>
      </c>
      <c r="BF827" t="s">
        <v>4886</v>
      </c>
      <c r="BG827" s="31">
        <v>46210.676990740743</v>
      </c>
      <c r="BH827" s="14">
        <v>46210</v>
      </c>
      <c r="BI827" t="s">
        <v>973</v>
      </c>
      <c r="BJ827" s="31">
        <v>46210.763043981482</v>
      </c>
      <c r="BK827" s="14">
        <v>46210</v>
      </c>
      <c r="BL827" t="s">
        <v>973</v>
      </c>
      <c r="BM827" s="31">
        <v>46210.763958333337</v>
      </c>
      <c r="BZ827" s="14">
        <v>46210</v>
      </c>
      <c r="CA827" t="s">
        <v>973</v>
      </c>
      <c r="CB827" s="31">
        <v>46210.771168981482</v>
      </c>
      <c r="CC827" s="14">
        <v>46210</v>
      </c>
      <c r="CD827" t="s">
        <v>944</v>
      </c>
      <c r="CE827" s="31">
        <v>46210.78534722222</v>
      </c>
      <c r="CI827" s="14">
        <v>46210</v>
      </c>
      <c r="CJ827" t="s">
        <v>3016</v>
      </c>
      <c r="CK827" s="31">
        <v>46210.791759259257</v>
      </c>
      <c r="CP827" t="str">
        <f>VLOOKUP(A827,Sheet1!$A$2:$E$221,2,0)</f>
        <v>East Zone</v>
      </c>
    </row>
    <row r="828" spans="1:94" x14ac:dyDescent="0.35">
      <c r="A828" t="s">
        <v>6324</v>
      </c>
      <c r="B828">
        <v>1316</v>
      </c>
      <c r="C828" t="s">
        <v>9332</v>
      </c>
      <c r="D828" t="s">
        <v>678</v>
      </c>
      <c r="E828" t="s">
        <v>151</v>
      </c>
      <c r="F828" t="s">
        <v>398</v>
      </c>
      <c r="G828" t="s">
        <v>352</v>
      </c>
      <c r="H828" t="s">
        <v>6336</v>
      </c>
      <c r="I828">
        <v>730717</v>
      </c>
      <c r="J828" t="s">
        <v>6337</v>
      </c>
      <c r="K828" t="s">
        <v>6338</v>
      </c>
      <c r="L828" t="s">
        <v>4622</v>
      </c>
      <c r="M828" t="s">
        <v>6339</v>
      </c>
      <c r="N828">
        <v>55000</v>
      </c>
      <c r="O828" t="s">
        <v>3014</v>
      </c>
      <c r="P828" t="s">
        <v>3015</v>
      </c>
      <c r="Q828" t="s">
        <v>980</v>
      </c>
      <c r="R828">
        <v>5195611291</v>
      </c>
      <c r="S828" t="s">
        <v>13394</v>
      </c>
      <c r="T828"/>
      <c r="V828" s="14">
        <v>46206</v>
      </c>
      <c r="W828" t="s">
        <v>6340</v>
      </c>
      <c r="X828" s="31">
        <v>46206.470983796295</v>
      </c>
      <c r="AN828" s="14">
        <v>46206</v>
      </c>
      <c r="AO828" t="s">
        <v>3017</v>
      </c>
      <c r="AP828" s="31">
        <v>46206.590844907405</v>
      </c>
      <c r="AT828" s="31">
        <v>46206.590844907405</v>
      </c>
      <c r="AU828" s="14">
        <v>46206</v>
      </c>
      <c r="AV828" t="s">
        <v>3017</v>
      </c>
      <c r="AW828" t="s">
        <v>398</v>
      </c>
      <c r="AX828" t="s">
        <v>678</v>
      </c>
      <c r="AY828" s="14">
        <v>46206</v>
      </c>
      <c r="AZ828" t="s">
        <v>3016</v>
      </c>
      <c r="BA828" s="31">
        <v>46206.592905092592</v>
      </c>
      <c r="BB828" s="14">
        <v>46206</v>
      </c>
      <c r="BC828" t="s">
        <v>933</v>
      </c>
      <c r="BD828" s="31">
        <v>46206.600891203707</v>
      </c>
      <c r="BE828" s="14">
        <v>46206</v>
      </c>
      <c r="BF828" t="s">
        <v>4969</v>
      </c>
      <c r="BG828" s="31">
        <v>46206.615231481483</v>
      </c>
      <c r="BH828" s="14">
        <v>46206</v>
      </c>
      <c r="BI828" t="s">
        <v>937</v>
      </c>
      <c r="BJ828" s="31">
        <v>46206.704814814817</v>
      </c>
      <c r="BK828" s="14">
        <v>46206</v>
      </c>
      <c r="BL828" t="s">
        <v>937</v>
      </c>
      <c r="BM828" s="31">
        <v>46206.71466435185</v>
      </c>
      <c r="BZ828" s="14">
        <v>46206</v>
      </c>
      <c r="CA828" t="s">
        <v>937</v>
      </c>
      <c r="CB828" s="31">
        <v>46206.730266203704</v>
      </c>
      <c r="CC828" s="14">
        <v>46206</v>
      </c>
      <c r="CD828" t="s">
        <v>944</v>
      </c>
      <c r="CE828" s="31">
        <v>46206.740335648145</v>
      </c>
      <c r="CI828" s="14">
        <v>46206</v>
      </c>
      <c r="CJ828" t="s">
        <v>3016</v>
      </c>
      <c r="CK828" s="31">
        <v>46206.750509259262</v>
      </c>
      <c r="CP828" t="str">
        <f>VLOOKUP(A828,Sheet1!$A$2:$E$221,2,0)</f>
        <v>East Zone</v>
      </c>
    </row>
    <row r="829" spans="1:94" x14ac:dyDescent="0.35">
      <c r="A829" t="s">
        <v>6324</v>
      </c>
      <c r="B829">
        <v>1316</v>
      </c>
      <c r="C829" t="s">
        <v>9332</v>
      </c>
      <c r="D829" t="s">
        <v>678</v>
      </c>
      <c r="E829" t="s">
        <v>151</v>
      </c>
      <c r="F829" t="s">
        <v>398</v>
      </c>
      <c r="G829" t="s">
        <v>352</v>
      </c>
      <c r="H829" t="s">
        <v>6341</v>
      </c>
      <c r="I829">
        <v>742678</v>
      </c>
      <c r="J829" t="s">
        <v>4127</v>
      </c>
      <c r="K829" t="s">
        <v>4128</v>
      </c>
      <c r="L829" t="s">
        <v>4622</v>
      </c>
      <c r="M829" t="s">
        <v>6342</v>
      </c>
      <c r="N829">
        <v>45000</v>
      </c>
      <c r="O829" t="s">
        <v>3012</v>
      </c>
      <c r="P829" t="s">
        <v>3013</v>
      </c>
      <c r="Q829" t="s">
        <v>5081</v>
      </c>
      <c r="R829">
        <v>4498205204</v>
      </c>
      <c r="S829" t="s">
        <v>683</v>
      </c>
      <c r="T829" t="s">
        <v>13244</v>
      </c>
      <c r="U829" s="1">
        <v>46205</v>
      </c>
      <c r="V829" s="14">
        <v>46205</v>
      </c>
      <c r="W829" t="s">
        <v>6329</v>
      </c>
      <c r="X829" s="31">
        <v>46205.378032407411</v>
      </c>
      <c r="AN829" s="14">
        <v>46205</v>
      </c>
      <c r="AO829" t="s">
        <v>3017</v>
      </c>
      <c r="AP829" s="31">
        <v>46205.403460648151</v>
      </c>
      <c r="AT829" s="31">
        <v>46205.403460648151</v>
      </c>
      <c r="AU829" s="14">
        <v>46205</v>
      </c>
      <c r="AV829" t="s">
        <v>3017</v>
      </c>
      <c r="AW829" t="s">
        <v>398</v>
      </c>
      <c r="AX829" t="s">
        <v>678</v>
      </c>
      <c r="AY829" s="14">
        <v>46205</v>
      </c>
      <c r="AZ829" t="s">
        <v>3016</v>
      </c>
      <c r="BA829" s="31">
        <v>46205.420115740744</v>
      </c>
      <c r="BB829" s="14">
        <v>46205</v>
      </c>
      <c r="BC829" t="s">
        <v>933</v>
      </c>
      <c r="BD829" s="31">
        <v>46205.429849537039</v>
      </c>
      <c r="BE829" s="14">
        <v>46205</v>
      </c>
      <c r="BF829" t="s">
        <v>4969</v>
      </c>
      <c r="BG829" s="31">
        <v>46205.448159722226</v>
      </c>
      <c r="BH829" s="14">
        <v>46205</v>
      </c>
      <c r="BI829" t="s">
        <v>972</v>
      </c>
      <c r="BJ829" s="31">
        <v>46205.475624999999</v>
      </c>
      <c r="BK829" s="14">
        <v>46205</v>
      </c>
      <c r="BL829" t="s">
        <v>943</v>
      </c>
      <c r="BM829" s="31">
        <v>46205.619837962964</v>
      </c>
      <c r="BN829" s="14">
        <v>46205</v>
      </c>
      <c r="BO829" t="s">
        <v>972</v>
      </c>
      <c r="BP829" s="31">
        <v>46205.475856481484</v>
      </c>
      <c r="BZ829" s="14">
        <v>46205</v>
      </c>
      <c r="CA829" t="s">
        <v>943</v>
      </c>
      <c r="CB829" s="31">
        <v>46205.624780092592</v>
      </c>
      <c r="CC829" s="14">
        <v>46205</v>
      </c>
      <c r="CD829" t="s">
        <v>944</v>
      </c>
      <c r="CE829" s="31">
        <v>46205.641886574071</v>
      </c>
      <c r="CI829" s="14">
        <v>46205</v>
      </c>
      <c r="CJ829" t="s">
        <v>3016</v>
      </c>
      <c r="CK829" s="31">
        <v>46205.710300925923</v>
      </c>
      <c r="CP829" t="str">
        <f>VLOOKUP(A829,Sheet1!$A$2:$E$221,2,0)</f>
        <v>East Zone</v>
      </c>
    </row>
    <row r="830" spans="1:94" x14ac:dyDescent="0.35">
      <c r="A830" t="s">
        <v>6324</v>
      </c>
      <c r="B830">
        <v>1316</v>
      </c>
      <c r="C830" t="s">
        <v>9332</v>
      </c>
      <c r="D830" t="s">
        <v>678</v>
      </c>
      <c r="E830" t="s">
        <v>151</v>
      </c>
      <c r="F830" t="s">
        <v>398</v>
      </c>
      <c r="G830" t="s">
        <v>352</v>
      </c>
      <c r="H830" t="s">
        <v>10357</v>
      </c>
      <c r="I830">
        <v>756282</v>
      </c>
      <c r="J830" t="s">
        <v>3261</v>
      </c>
      <c r="K830" t="s">
        <v>3262</v>
      </c>
      <c r="L830" t="s">
        <v>4622</v>
      </c>
      <c r="M830" t="s">
        <v>10358</v>
      </c>
      <c r="N830">
        <v>50000</v>
      </c>
      <c r="O830" t="s">
        <v>9747</v>
      </c>
      <c r="P830" t="s">
        <v>9748</v>
      </c>
      <c r="Q830" t="s">
        <v>10359</v>
      </c>
      <c r="R830">
        <v>1866466311</v>
      </c>
      <c r="S830" t="s">
        <v>13394</v>
      </c>
      <c r="T830"/>
      <c r="V830" s="14">
        <v>46209</v>
      </c>
      <c r="W830" t="s">
        <v>10360</v>
      </c>
      <c r="X830" s="31">
        <v>46209.435243055559</v>
      </c>
      <c r="AN830" s="14">
        <v>46209</v>
      </c>
      <c r="AO830" t="s">
        <v>3017</v>
      </c>
      <c r="AP830" s="31">
        <v>46209.479953703703</v>
      </c>
      <c r="AT830" s="31">
        <v>46209.479953703703</v>
      </c>
      <c r="AU830" s="14">
        <v>46209</v>
      </c>
      <c r="AV830" t="s">
        <v>3017</v>
      </c>
      <c r="AW830" t="s">
        <v>398</v>
      </c>
      <c r="AX830" t="s">
        <v>678</v>
      </c>
      <c r="AY830" s="14">
        <v>46209</v>
      </c>
      <c r="AZ830" t="s">
        <v>3016</v>
      </c>
      <c r="BA830" s="31">
        <v>46209.521238425928</v>
      </c>
      <c r="BB830" s="14">
        <v>46209</v>
      </c>
      <c r="BC830" t="s">
        <v>933</v>
      </c>
      <c r="BD830" s="31">
        <v>46209.534166666665</v>
      </c>
      <c r="BE830" s="14">
        <v>46209</v>
      </c>
      <c r="BF830" t="s">
        <v>4706</v>
      </c>
      <c r="BG830" s="31">
        <v>46209.542303240742</v>
      </c>
      <c r="BH830" s="14">
        <v>46209</v>
      </c>
      <c r="BI830" t="s">
        <v>973</v>
      </c>
      <c r="BJ830" s="31">
        <v>46209.578784722224</v>
      </c>
      <c r="BK830" s="14">
        <v>46209</v>
      </c>
      <c r="BL830" t="s">
        <v>973</v>
      </c>
      <c r="BM830" s="31">
        <v>46209.581064814818</v>
      </c>
      <c r="BZ830" s="14">
        <v>46209</v>
      </c>
      <c r="CA830" t="s">
        <v>973</v>
      </c>
      <c r="CB830" s="31">
        <v>46209.584803240738</v>
      </c>
      <c r="CC830" s="14">
        <v>46209</v>
      </c>
      <c r="CD830" t="s">
        <v>957</v>
      </c>
      <c r="CE830" s="31">
        <v>46209.59275462963</v>
      </c>
      <c r="CI830" s="14">
        <v>46209</v>
      </c>
      <c r="CJ830" t="s">
        <v>3016</v>
      </c>
      <c r="CK830" s="31">
        <v>46209.819976851853</v>
      </c>
      <c r="CP830" t="str">
        <f>VLOOKUP(A830,Sheet1!$A$2:$E$221,2,0)</f>
        <v>East Zone</v>
      </c>
    </row>
    <row r="831" spans="1:94" x14ac:dyDescent="0.35">
      <c r="A831" t="s">
        <v>6343</v>
      </c>
      <c r="B831">
        <v>1535</v>
      </c>
      <c r="C831" t="s">
        <v>9332</v>
      </c>
      <c r="D831" t="s">
        <v>678</v>
      </c>
      <c r="E831" t="s">
        <v>123</v>
      </c>
      <c r="F831" t="s">
        <v>411</v>
      </c>
      <c r="G831" t="s">
        <v>352</v>
      </c>
      <c r="H831" t="s">
        <v>6344</v>
      </c>
      <c r="I831">
        <v>137155</v>
      </c>
      <c r="J831" t="s">
        <v>6345</v>
      </c>
      <c r="K831" t="s">
        <v>6346</v>
      </c>
      <c r="L831" t="s">
        <v>4622</v>
      </c>
      <c r="M831" t="s">
        <v>6347</v>
      </c>
      <c r="N831">
        <v>77000</v>
      </c>
      <c r="O831" t="s">
        <v>1025</v>
      </c>
      <c r="P831" t="s">
        <v>1026</v>
      </c>
      <c r="Q831" t="s">
        <v>4491</v>
      </c>
      <c r="R831">
        <v>7978801510</v>
      </c>
      <c r="S831" t="s">
        <v>13394</v>
      </c>
      <c r="T831"/>
      <c r="V831" s="14">
        <v>46202</v>
      </c>
      <c r="W831" t="s">
        <v>6348</v>
      </c>
      <c r="X831" s="31">
        <v>46202.591840277775</v>
      </c>
      <c r="AN831" s="14">
        <v>46204</v>
      </c>
      <c r="AO831" t="s">
        <v>1183</v>
      </c>
      <c r="AP831" s="31">
        <v>46204.445775462962</v>
      </c>
      <c r="AT831" s="31">
        <v>46204.445775462962</v>
      </c>
      <c r="AU831" s="14">
        <v>46204</v>
      </c>
      <c r="AV831" t="s">
        <v>1183</v>
      </c>
      <c r="AW831" t="s">
        <v>411</v>
      </c>
      <c r="AX831" t="s">
        <v>678</v>
      </c>
      <c r="AY831" s="14">
        <v>46204</v>
      </c>
      <c r="AZ831" t="s">
        <v>1183</v>
      </c>
      <c r="BA831" s="31">
        <v>46204.447199074071</v>
      </c>
      <c r="BB831" s="14">
        <v>46204</v>
      </c>
      <c r="BC831" t="s">
        <v>933</v>
      </c>
      <c r="BD831" s="31">
        <v>46204.455405092594</v>
      </c>
      <c r="BE831" s="14">
        <v>46204</v>
      </c>
      <c r="BF831" t="s">
        <v>4657</v>
      </c>
      <c r="BG831" s="31">
        <v>46204.489560185182</v>
      </c>
      <c r="BH831" s="14">
        <v>46204</v>
      </c>
      <c r="BI831" t="s">
        <v>973</v>
      </c>
      <c r="BJ831" s="31">
        <v>46204.606307870374</v>
      </c>
      <c r="BK831" s="14">
        <v>46204</v>
      </c>
      <c r="BL831" t="s">
        <v>973</v>
      </c>
      <c r="BM831" s="31">
        <v>46204.608668981484</v>
      </c>
      <c r="BZ831" s="14">
        <v>46204</v>
      </c>
      <c r="CA831" t="s">
        <v>973</v>
      </c>
      <c r="CB831" s="31">
        <v>46204.615925925929</v>
      </c>
      <c r="CC831" s="14">
        <v>46204</v>
      </c>
      <c r="CD831" t="s">
        <v>938</v>
      </c>
      <c r="CE831" s="31">
        <v>46204.623749999999</v>
      </c>
      <c r="CI831" s="14">
        <v>46204</v>
      </c>
      <c r="CJ831" t="s">
        <v>1184</v>
      </c>
      <c r="CK831" s="31">
        <v>46204.725601851853</v>
      </c>
      <c r="CP831" t="str">
        <f>VLOOKUP(A831,Sheet1!$A$2:$E$221,2,0)</f>
        <v>East Zone</v>
      </c>
    </row>
    <row r="832" spans="1:94" x14ac:dyDescent="0.35">
      <c r="A832" t="s">
        <v>6343</v>
      </c>
      <c r="B832">
        <v>1535</v>
      </c>
      <c r="C832" t="s">
        <v>9332</v>
      </c>
      <c r="D832" t="s">
        <v>678</v>
      </c>
      <c r="E832" t="s">
        <v>123</v>
      </c>
      <c r="F832" t="s">
        <v>411</v>
      </c>
      <c r="G832" t="s">
        <v>352</v>
      </c>
      <c r="H832" t="s">
        <v>6349</v>
      </c>
      <c r="I832">
        <v>142222</v>
      </c>
      <c r="J832" t="s">
        <v>6350</v>
      </c>
      <c r="K832" t="s">
        <v>6351</v>
      </c>
      <c r="L832" t="s">
        <v>4622</v>
      </c>
      <c r="M832" t="s">
        <v>6352</v>
      </c>
      <c r="N832">
        <v>85000</v>
      </c>
      <c r="O832" t="s">
        <v>1185</v>
      </c>
      <c r="P832" t="s">
        <v>1186</v>
      </c>
      <c r="Q832" t="s">
        <v>6353</v>
      </c>
      <c r="R832">
        <v>6403786337</v>
      </c>
      <c r="S832" t="s">
        <v>13394</v>
      </c>
      <c r="T832"/>
      <c r="V832" s="14">
        <v>46204</v>
      </c>
      <c r="W832" t="s">
        <v>6348</v>
      </c>
      <c r="X832" s="31">
        <v>46204.730624999997</v>
      </c>
      <c r="AN832" s="14">
        <v>46205</v>
      </c>
      <c r="AO832" t="s">
        <v>1183</v>
      </c>
      <c r="AP832" s="31">
        <v>46205.525937500002</v>
      </c>
      <c r="AT832" s="31">
        <v>46205.525937500002</v>
      </c>
      <c r="AU832" s="14">
        <v>46205</v>
      </c>
      <c r="AV832" t="s">
        <v>1183</v>
      </c>
      <c r="AW832" t="s">
        <v>411</v>
      </c>
      <c r="AX832" t="s">
        <v>678</v>
      </c>
      <c r="AY832" s="14">
        <v>46205</v>
      </c>
      <c r="AZ832" t="s">
        <v>1183</v>
      </c>
      <c r="BA832" s="31">
        <v>46205.526284722226</v>
      </c>
      <c r="BB832" s="14">
        <v>46205</v>
      </c>
      <c r="BC832" t="s">
        <v>933</v>
      </c>
      <c r="BD832" s="31">
        <v>46205.544004629628</v>
      </c>
      <c r="BE832" s="14">
        <v>46205</v>
      </c>
      <c r="BF832" t="s">
        <v>4965</v>
      </c>
      <c r="BG832" s="31">
        <v>46205.596724537034</v>
      </c>
      <c r="BH832" s="14">
        <v>46205</v>
      </c>
      <c r="BI832" t="s">
        <v>942</v>
      </c>
      <c r="BJ832" s="31">
        <v>46205.6483912037</v>
      </c>
      <c r="BK832" s="14">
        <v>46205</v>
      </c>
      <c r="BL832" t="s">
        <v>942</v>
      </c>
      <c r="BM832" s="31">
        <v>46205.649652777778</v>
      </c>
      <c r="BZ832" s="14">
        <v>46205</v>
      </c>
      <c r="CA832" t="s">
        <v>942</v>
      </c>
      <c r="CB832" s="31">
        <v>46205.658472222225</v>
      </c>
      <c r="CC832" s="14">
        <v>46205</v>
      </c>
      <c r="CD832" t="s">
        <v>944</v>
      </c>
      <c r="CE832" s="31">
        <v>46205.664166666669</v>
      </c>
      <c r="CI832" s="14">
        <v>46205</v>
      </c>
      <c r="CJ832" t="s">
        <v>1184</v>
      </c>
      <c r="CK832" s="31">
        <v>46205.832037037035</v>
      </c>
      <c r="CP832" t="str">
        <f>VLOOKUP(A832,Sheet1!$A$2:$E$221,2,0)</f>
        <v>East Zone</v>
      </c>
    </row>
    <row r="833" spans="1:94" x14ac:dyDescent="0.35">
      <c r="A833" t="s">
        <v>6343</v>
      </c>
      <c r="B833">
        <v>1535</v>
      </c>
      <c r="C833" t="s">
        <v>9332</v>
      </c>
      <c r="D833" t="s">
        <v>678</v>
      </c>
      <c r="E833" t="s">
        <v>123</v>
      </c>
      <c r="F833" t="s">
        <v>411</v>
      </c>
      <c r="G833" t="s">
        <v>352</v>
      </c>
      <c r="H833" t="s">
        <v>6354</v>
      </c>
      <c r="I833">
        <v>189069</v>
      </c>
      <c r="J833" t="s">
        <v>6355</v>
      </c>
      <c r="K833" t="s">
        <v>6356</v>
      </c>
      <c r="L833" t="s">
        <v>4622</v>
      </c>
      <c r="M833" t="s">
        <v>6357</v>
      </c>
      <c r="N833">
        <v>45000</v>
      </c>
      <c r="O833" t="s">
        <v>4598</v>
      </c>
      <c r="P833" t="s">
        <v>4599</v>
      </c>
      <c r="Q833" t="s">
        <v>6290</v>
      </c>
      <c r="R833">
        <v>5963913823</v>
      </c>
      <c r="S833" t="s">
        <v>13394</v>
      </c>
      <c r="T833"/>
      <c r="V833" s="14">
        <v>46203</v>
      </c>
      <c r="W833" t="s">
        <v>6358</v>
      </c>
      <c r="X833" s="31">
        <v>46203.599259259259</v>
      </c>
      <c r="AN833" s="14">
        <v>46204</v>
      </c>
      <c r="AO833" t="s">
        <v>1183</v>
      </c>
      <c r="AP833" s="31">
        <v>46204.60701388889</v>
      </c>
      <c r="AT833" s="31">
        <v>46204.60701388889</v>
      </c>
      <c r="AU833" s="14">
        <v>46204</v>
      </c>
      <c r="AV833" t="s">
        <v>1183</v>
      </c>
      <c r="AW833" t="s">
        <v>411</v>
      </c>
      <c r="AX833" t="s">
        <v>678</v>
      </c>
      <c r="AY833" s="14">
        <v>46204</v>
      </c>
      <c r="AZ833" t="s">
        <v>1184</v>
      </c>
      <c r="BA833" s="31">
        <v>46204.6408912037</v>
      </c>
      <c r="BB833" s="14">
        <v>46204</v>
      </c>
      <c r="BC833" t="s">
        <v>933</v>
      </c>
      <c r="BD833" s="31">
        <v>46204.646064814813</v>
      </c>
      <c r="BE833" s="14">
        <v>46204</v>
      </c>
      <c r="BF833" t="s">
        <v>4657</v>
      </c>
      <c r="BG833" s="31">
        <v>46204.685717592591</v>
      </c>
      <c r="BH833" s="14">
        <v>46204</v>
      </c>
      <c r="BI833" t="s">
        <v>972</v>
      </c>
      <c r="BJ833" s="31">
        <v>46204.714537037034</v>
      </c>
      <c r="BK833" s="14">
        <v>46204</v>
      </c>
      <c r="BL833" t="s">
        <v>972</v>
      </c>
      <c r="BM833" s="31">
        <v>46204.715578703705</v>
      </c>
      <c r="BZ833" s="14">
        <v>46204</v>
      </c>
      <c r="CA833" t="s">
        <v>972</v>
      </c>
      <c r="CB833" s="31">
        <v>46204.727673611109</v>
      </c>
      <c r="CC833" s="14">
        <v>46204</v>
      </c>
      <c r="CD833" t="s">
        <v>944</v>
      </c>
      <c r="CE833" s="31">
        <v>46204.738067129627</v>
      </c>
      <c r="CI833" s="14">
        <v>46204</v>
      </c>
      <c r="CJ833" t="s">
        <v>1184</v>
      </c>
      <c r="CK833" s="31">
        <v>46204.776736111111</v>
      </c>
      <c r="CP833" t="str">
        <f>VLOOKUP(A833,Sheet1!$A$2:$E$221,2,0)</f>
        <v>East Zone</v>
      </c>
    </row>
    <row r="834" spans="1:94" x14ac:dyDescent="0.35">
      <c r="A834" t="s">
        <v>6343</v>
      </c>
      <c r="B834">
        <v>1535</v>
      </c>
      <c r="C834" t="s">
        <v>9332</v>
      </c>
      <c r="D834" t="s">
        <v>678</v>
      </c>
      <c r="E834" t="s">
        <v>123</v>
      </c>
      <c r="F834" t="s">
        <v>411</v>
      </c>
      <c r="G834" t="s">
        <v>352</v>
      </c>
      <c r="H834" t="s">
        <v>6359</v>
      </c>
      <c r="I834">
        <v>374552</v>
      </c>
      <c r="J834" t="s">
        <v>6350</v>
      </c>
      <c r="K834" t="s">
        <v>6351</v>
      </c>
      <c r="L834" t="s">
        <v>4622</v>
      </c>
      <c r="M834" t="s">
        <v>6360</v>
      </c>
      <c r="N834">
        <v>45000</v>
      </c>
      <c r="O834" t="s">
        <v>4598</v>
      </c>
      <c r="P834" t="s">
        <v>4599</v>
      </c>
      <c r="Q834" t="s">
        <v>6361</v>
      </c>
      <c r="R834">
        <v>4463487697</v>
      </c>
      <c r="S834" t="s">
        <v>13394</v>
      </c>
      <c r="T834"/>
      <c r="V834" s="14">
        <v>46205</v>
      </c>
      <c r="W834" t="s">
        <v>1184</v>
      </c>
      <c r="X834" s="31">
        <v>46205.427534722221</v>
      </c>
      <c r="AN834" s="14">
        <v>46205</v>
      </c>
      <c r="AO834" t="s">
        <v>1183</v>
      </c>
      <c r="AP834" s="31">
        <v>46205.450138888889</v>
      </c>
      <c r="AT834" s="31">
        <v>46205.450138888889</v>
      </c>
      <c r="AU834" s="14">
        <v>46205</v>
      </c>
      <c r="AV834" t="s">
        <v>1183</v>
      </c>
      <c r="AW834" t="s">
        <v>411</v>
      </c>
      <c r="AX834" t="s">
        <v>678</v>
      </c>
      <c r="AY834" s="14">
        <v>46205</v>
      </c>
      <c r="AZ834" t="s">
        <v>1183</v>
      </c>
      <c r="BA834" s="31">
        <v>46205.450798611113</v>
      </c>
      <c r="BB834" s="14">
        <v>46205</v>
      </c>
      <c r="BC834" t="s">
        <v>933</v>
      </c>
      <c r="BD834" s="31">
        <v>46205.462060185186</v>
      </c>
      <c r="BE834" s="14">
        <v>46205</v>
      </c>
      <c r="BF834" t="s">
        <v>4757</v>
      </c>
      <c r="BG834" s="31">
        <v>46205.482939814814</v>
      </c>
      <c r="BH834" s="14">
        <v>46205</v>
      </c>
      <c r="BI834" t="s">
        <v>937</v>
      </c>
      <c r="BJ834" s="31">
        <v>46205.498437499999</v>
      </c>
      <c r="BK834" s="14">
        <v>46205</v>
      </c>
      <c r="BL834" t="s">
        <v>937</v>
      </c>
      <c r="BM834" s="31">
        <v>46205.499143518522</v>
      </c>
      <c r="BZ834" s="14">
        <v>46205</v>
      </c>
      <c r="CA834" t="s">
        <v>937</v>
      </c>
      <c r="CB834" s="31">
        <v>46205.523344907408</v>
      </c>
      <c r="CC834" s="14">
        <v>46205</v>
      </c>
      <c r="CD834" t="s">
        <v>944</v>
      </c>
      <c r="CE834" s="31">
        <v>46205.531157407408</v>
      </c>
      <c r="CI834" s="14">
        <v>46205</v>
      </c>
      <c r="CJ834" t="s">
        <v>1184</v>
      </c>
      <c r="CK834" s="31">
        <v>46205.825115740743</v>
      </c>
      <c r="CP834" t="str">
        <f>VLOOKUP(A834,Sheet1!$A$2:$E$221,2,0)</f>
        <v>East Zone</v>
      </c>
    </row>
    <row r="835" spans="1:94" x14ac:dyDescent="0.35">
      <c r="A835" t="s">
        <v>6343</v>
      </c>
      <c r="B835">
        <v>1535</v>
      </c>
      <c r="C835" t="s">
        <v>9332</v>
      </c>
      <c r="D835" t="s">
        <v>678</v>
      </c>
      <c r="E835" t="s">
        <v>123</v>
      </c>
      <c r="F835" t="s">
        <v>411</v>
      </c>
      <c r="G835" t="s">
        <v>352</v>
      </c>
      <c r="H835" t="s">
        <v>6362</v>
      </c>
      <c r="I835">
        <v>766326</v>
      </c>
      <c r="J835" t="s">
        <v>1187</v>
      </c>
      <c r="K835" t="s">
        <v>1188</v>
      </c>
      <c r="L835" t="s">
        <v>4622</v>
      </c>
      <c r="M835" t="s">
        <v>6363</v>
      </c>
      <c r="N835">
        <v>45000</v>
      </c>
      <c r="O835" t="s">
        <v>4598</v>
      </c>
      <c r="P835" t="s">
        <v>4599</v>
      </c>
      <c r="Q835" t="s">
        <v>6364</v>
      </c>
      <c r="R835">
        <v>1877390072</v>
      </c>
      <c r="S835" t="s">
        <v>13394</v>
      </c>
      <c r="T835"/>
      <c r="V835" s="14">
        <v>46204</v>
      </c>
      <c r="W835" t="s">
        <v>6365</v>
      </c>
      <c r="X835" s="31">
        <v>46204.573923611111</v>
      </c>
      <c r="AN835" s="14">
        <v>46204</v>
      </c>
      <c r="AO835" t="s">
        <v>1183</v>
      </c>
      <c r="AP835" s="31">
        <v>46204.659247685187</v>
      </c>
      <c r="AT835" s="31">
        <v>46204.659247685187</v>
      </c>
      <c r="AU835" s="14">
        <v>46204</v>
      </c>
      <c r="AV835" t="s">
        <v>1183</v>
      </c>
      <c r="AW835" t="s">
        <v>411</v>
      </c>
      <c r="AX835" t="s">
        <v>678</v>
      </c>
      <c r="AY835" s="14">
        <v>46204</v>
      </c>
      <c r="AZ835" t="s">
        <v>1184</v>
      </c>
      <c r="BA835" s="31">
        <v>46204.660104166665</v>
      </c>
      <c r="BB835" s="14">
        <v>46204</v>
      </c>
      <c r="BC835" t="s">
        <v>933</v>
      </c>
      <c r="BD835" s="31">
        <v>46204.671238425923</v>
      </c>
      <c r="BE835" s="14">
        <v>46204</v>
      </c>
      <c r="BF835" t="s">
        <v>4701</v>
      </c>
      <c r="BG835" s="31">
        <v>46204.681863425925</v>
      </c>
      <c r="BH835" s="14">
        <v>46204</v>
      </c>
      <c r="BI835" t="s">
        <v>972</v>
      </c>
      <c r="BJ835" s="31">
        <v>46204.711481481485</v>
      </c>
      <c r="BK835" s="14">
        <v>46204</v>
      </c>
      <c r="BL835" t="s">
        <v>972</v>
      </c>
      <c r="BM835" s="31">
        <v>46204.712581018517</v>
      </c>
      <c r="BZ835" s="14">
        <v>46204</v>
      </c>
      <c r="CA835" t="s">
        <v>972</v>
      </c>
      <c r="CB835" s="31">
        <v>46204.717546296299</v>
      </c>
      <c r="CC835" s="14">
        <v>46204</v>
      </c>
      <c r="CD835" t="s">
        <v>944</v>
      </c>
      <c r="CE835" s="31">
        <v>46204.724016203705</v>
      </c>
      <c r="CI835" s="14">
        <v>46204</v>
      </c>
      <c r="CJ835" t="s">
        <v>1184</v>
      </c>
      <c r="CK835" s="31">
        <v>46204.822893518518</v>
      </c>
      <c r="CP835" t="str">
        <f>VLOOKUP(A835,Sheet1!$A$2:$E$221,2,0)</f>
        <v>East Zone</v>
      </c>
    </row>
    <row r="836" spans="1:94" x14ac:dyDescent="0.35">
      <c r="A836" t="s">
        <v>6366</v>
      </c>
      <c r="B836">
        <v>1532</v>
      </c>
      <c r="C836" t="s">
        <v>9332</v>
      </c>
      <c r="D836" t="s">
        <v>678</v>
      </c>
      <c r="E836" t="s">
        <v>148</v>
      </c>
      <c r="F836" t="s">
        <v>412</v>
      </c>
      <c r="G836" t="s">
        <v>352</v>
      </c>
      <c r="H836" t="s">
        <v>9555</v>
      </c>
      <c r="I836">
        <v>72183</v>
      </c>
      <c r="J836" t="s">
        <v>4138</v>
      </c>
      <c r="K836" t="s">
        <v>4139</v>
      </c>
      <c r="L836" t="s">
        <v>4622</v>
      </c>
      <c r="M836" t="s">
        <v>12263</v>
      </c>
      <c r="N836">
        <v>85000</v>
      </c>
      <c r="O836" t="s">
        <v>1417</v>
      </c>
      <c r="P836" t="s">
        <v>1418</v>
      </c>
      <c r="Q836" t="s">
        <v>9556</v>
      </c>
      <c r="R836">
        <v>4220552952</v>
      </c>
      <c r="S836" t="s">
        <v>13394</v>
      </c>
      <c r="T836"/>
      <c r="V836" s="14">
        <v>46210</v>
      </c>
      <c r="W836" t="s">
        <v>6377</v>
      </c>
      <c r="X836" s="31">
        <v>46210.302824074075</v>
      </c>
      <c r="AN836" s="14">
        <v>46210</v>
      </c>
      <c r="AO836" t="s">
        <v>6371</v>
      </c>
      <c r="AP836" s="31">
        <v>46210.417210648149</v>
      </c>
      <c r="AT836" s="31">
        <v>46210.417210648149</v>
      </c>
      <c r="AU836" s="14">
        <v>46210</v>
      </c>
      <c r="AV836" t="s">
        <v>6371</v>
      </c>
      <c r="AW836" t="s">
        <v>6372</v>
      </c>
      <c r="AX836" t="s">
        <v>677</v>
      </c>
      <c r="AY836" s="14">
        <v>46210</v>
      </c>
      <c r="AZ836" t="s">
        <v>6371</v>
      </c>
      <c r="BA836" s="31">
        <v>46210.417824074073</v>
      </c>
      <c r="BB836" s="14">
        <v>46210</v>
      </c>
      <c r="BC836" t="s">
        <v>933</v>
      </c>
      <c r="BD836" s="31">
        <v>46210.434560185182</v>
      </c>
      <c r="BE836" s="14">
        <v>46210</v>
      </c>
      <c r="BF836" t="s">
        <v>4808</v>
      </c>
      <c r="BG836" s="31">
        <v>46210.462129629632</v>
      </c>
      <c r="BH836" s="14">
        <v>46210</v>
      </c>
      <c r="BI836" t="s">
        <v>972</v>
      </c>
      <c r="BJ836" s="31">
        <v>46210.483310185184</v>
      </c>
      <c r="BK836" s="14">
        <v>46210</v>
      </c>
      <c r="BL836" t="s">
        <v>972</v>
      </c>
      <c r="BM836" s="31">
        <v>46210.484467592592</v>
      </c>
      <c r="BZ836" s="14">
        <v>46210</v>
      </c>
      <c r="CA836" t="s">
        <v>972</v>
      </c>
      <c r="CB836" s="31">
        <v>46210.492372685185</v>
      </c>
      <c r="CC836" s="14">
        <v>46210</v>
      </c>
      <c r="CD836" t="s">
        <v>957</v>
      </c>
      <c r="CE836" s="31">
        <v>46210.5387962963</v>
      </c>
      <c r="CP836" t="str">
        <f>VLOOKUP(A836,Sheet1!$A$2:$E$221,2,0)</f>
        <v>East Zone</v>
      </c>
    </row>
    <row r="837" spans="1:94" x14ac:dyDescent="0.35">
      <c r="A837" t="s">
        <v>6366</v>
      </c>
      <c r="B837">
        <v>1532</v>
      </c>
      <c r="C837" t="s">
        <v>9332</v>
      </c>
      <c r="D837" t="s">
        <v>678</v>
      </c>
      <c r="E837" t="s">
        <v>148</v>
      </c>
      <c r="F837" t="s">
        <v>412</v>
      </c>
      <c r="G837" t="s">
        <v>352</v>
      </c>
      <c r="H837" t="s">
        <v>9555</v>
      </c>
      <c r="I837">
        <v>72183</v>
      </c>
      <c r="J837" t="s">
        <v>4138</v>
      </c>
      <c r="K837" t="s">
        <v>4139</v>
      </c>
      <c r="L837" t="s">
        <v>4622</v>
      </c>
      <c r="M837" t="s">
        <v>10361</v>
      </c>
      <c r="N837">
        <v>73000</v>
      </c>
      <c r="O837" t="s">
        <v>9558</v>
      </c>
      <c r="P837" t="s">
        <v>9559</v>
      </c>
      <c r="Q837" t="s">
        <v>10362</v>
      </c>
      <c r="R837">
        <v>1919276953</v>
      </c>
      <c r="S837" t="s">
        <v>13394</v>
      </c>
      <c r="T837"/>
      <c r="V837" s="14">
        <v>46209</v>
      </c>
      <c r="W837" t="s">
        <v>6377</v>
      </c>
      <c r="X837" s="31">
        <v>46209.483553240738</v>
      </c>
      <c r="AN837" s="14">
        <v>46209</v>
      </c>
      <c r="AO837" t="s">
        <v>1192</v>
      </c>
      <c r="AP837" s="31">
        <v>46209.581631944442</v>
      </c>
      <c r="AT837" s="31">
        <v>46209.581631944442</v>
      </c>
      <c r="AU837" s="14">
        <v>46209</v>
      </c>
      <c r="AV837" t="s">
        <v>1192</v>
      </c>
      <c r="AW837" t="s">
        <v>412</v>
      </c>
      <c r="AX837" t="s">
        <v>678</v>
      </c>
      <c r="AY837" s="14">
        <v>46209</v>
      </c>
      <c r="AZ837" t="s">
        <v>1192</v>
      </c>
      <c r="BA837" s="31">
        <v>46209.584143518521</v>
      </c>
      <c r="BB837" s="14">
        <v>46209</v>
      </c>
      <c r="BC837" t="s">
        <v>933</v>
      </c>
      <c r="BD837" s="31">
        <v>46209.591006944444</v>
      </c>
      <c r="BE837" s="14">
        <v>46209</v>
      </c>
      <c r="BF837" t="s">
        <v>4965</v>
      </c>
      <c r="BG837" s="31">
        <v>46209.609768518516</v>
      </c>
      <c r="BH837" s="14">
        <v>46209</v>
      </c>
      <c r="BI837" t="s">
        <v>972</v>
      </c>
      <c r="BJ837" s="31">
        <v>46209.628854166665</v>
      </c>
      <c r="BK837" s="14">
        <v>46209</v>
      </c>
      <c r="BL837" t="s">
        <v>972</v>
      </c>
      <c r="BM837" s="31">
        <v>46209.630243055559</v>
      </c>
      <c r="BZ837" s="14">
        <v>46209</v>
      </c>
      <c r="CA837" t="s">
        <v>972</v>
      </c>
      <c r="CB837" s="31">
        <v>46209.633935185186</v>
      </c>
      <c r="CC837" s="14">
        <v>46209</v>
      </c>
      <c r="CD837" t="s">
        <v>944</v>
      </c>
      <c r="CE837" s="31">
        <v>46209.658078703702</v>
      </c>
      <c r="CI837" s="14">
        <v>46209</v>
      </c>
      <c r="CJ837" t="s">
        <v>6371</v>
      </c>
      <c r="CK837" s="31">
        <v>46209.806516203702</v>
      </c>
      <c r="CP837" t="str">
        <f>VLOOKUP(A837,Sheet1!$A$2:$E$221,2,0)</f>
        <v>East Zone</v>
      </c>
    </row>
    <row r="838" spans="1:94" x14ac:dyDescent="0.35">
      <c r="A838" t="s">
        <v>6366</v>
      </c>
      <c r="B838">
        <v>1532</v>
      </c>
      <c r="C838" t="s">
        <v>9332</v>
      </c>
      <c r="D838" t="s">
        <v>678</v>
      </c>
      <c r="E838" t="s">
        <v>148</v>
      </c>
      <c r="F838" t="s">
        <v>412</v>
      </c>
      <c r="G838" t="s">
        <v>352</v>
      </c>
      <c r="H838" t="s">
        <v>12264</v>
      </c>
      <c r="I838">
        <v>77401</v>
      </c>
      <c r="J838" t="s">
        <v>1844</v>
      </c>
      <c r="K838" t="s">
        <v>1845</v>
      </c>
      <c r="L838" t="s">
        <v>4622</v>
      </c>
      <c r="M838" t="s">
        <v>12265</v>
      </c>
      <c r="N838">
        <v>73000</v>
      </c>
      <c r="O838" t="s">
        <v>1189</v>
      </c>
      <c r="P838" t="s">
        <v>1190</v>
      </c>
      <c r="Q838" t="s">
        <v>12266</v>
      </c>
      <c r="R838">
        <v>4766008511</v>
      </c>
      <c r="S838" t="s">
        <v>13394</v>
      </c>
      <c r="T838"/>
      <c r="V838" s="14">
        <v>46210</v>
      </c>
      <c r="W838" t="s">
        <v>12267</v>
      </c>
      <c r="X838" s="31">
        <v>46210.658622685187</v>
      </c>
      <c r="AN838" s="14">
        <v>46210</v>
      </c>
      <c r="AO838" t="s">
        <v>6371</v>
      </c>
      <c r="AP838" s="31">
        <v>46210.699594907404</v>
      </c>
      <c r="AT838" s="31">
        <v>46210.699594907404</v>
      </c>
      <c r="AU838" s="14">
        <v>46210</v>
      </c>
      <c r="AV838" t="s">
        <v>6371</v>
      </c>
      <c r="AW838" t="s">
        <v>6372</v>
      </c>
      <c r="AX838" t="s">
        <v>677</v>
      </c>
      <c r="AY838" s="14">
        <v>46210</v>
      </c>
      <c r="AZ838" t="s">
        <v>6371</v>
      </c>
      <c r="BA838" s="31">
        <v>46210.702048611114</v>
      </c>
      <c r="BB838" s="14">
        <v>46210</v>
      </c>
      <c r="BC838" t="s">
        <v>933</v>
      </c>
      <c r="BD838" s="31">
        <v>46210.710925925923</v>
      </c>
      <c r="BE838" s="14">
        <v>46210</v>
      </c>
      <c r="BF838" t="s">
        <v>4757</v>
      </c>
      <c r="BG838" s="31">
        <v>46210.754895833335</v>
      </c>
      <c r="BH838" s="14">
        <v>46210</v>
      </c>
      <c r="BI838" t="s">
        <v>972</v>
      </c>
      <c r="BJ838" s="31">
        <v>46210.834224537037</v>
      </c>
      <c r="BK838" s="14">
        <v>46210</v>
      </c>
      <c r="BL838" t="s">
        <v>972</v>
      </c>
      <c r="BM838" s="31">
        <v>46210.835833333331</v>
      </c>
      <c r="BZ838" s="14">
        <v>46210</v>
      </c>
      <c r="CA838" t="s">
        <v>972</v>
      </c>
      <c r="CB838" s="31">
        <v>46210.840370370373</v>
      </c>
      <c r="CC838" s="14">
        <v>46210</v>
      </c>
      <c r="CD838" t="s">
        <v>957</v>
      </c>
      <c r="CE838" s="31">
        <v>46210.847881944443</v>
      </c>
      <c r="CP838" t="str">
        <f>VLOOKUP(A838,Sheet1!$A$2:$E$221,2,0)</f>
        <v>East Zone</v>
      </c>
    </row>
    <row r="839" spans="1:94" x14ac:dyDescent="0.35">
      <c r="A839" t="s">
        <v>6366</v>
      </c>
      <c r="B839">
        <v>1532</v>
      </c>
      <c r="C839" t="s">
        <v>9332</v>
      </c>
      <c r="D839" t="s">
        <v>678</v>
      </c>
      <c r="E839" t="s">
        <v>148</v>
      </c>
      <c r="F839" t="s">
        <v>412</v>
      </c>
      <c r="G839" t="s">
        <v>352</v>
      </c>
      <c r="H839" t="s">
        <v>6367</v>
      </c>
      <c r="I839">
        <v>77579</v>
      </c>
      <c r="J839" t="s">
        <v>1844</v>
      </c>
      <c r="K839" t="s">
        <v>1845</v>
      </c>
      <c r="L839" t="s">
        <v>4622</v>
      </c>
      <c r="M839" t="s">
        <v>6368</v>
      </c>
      <c r="N839">
        <v>60000</v>
      </c>
      <c r="O839" t="s">
        <v>1118</v>
      </c>
      <c r="P839" t="s">
        <v>1119</v>
      </c>
      <c r="Q839" t="s">
        <v>6369</v>
      </c>
      <c r="R839">
        <v>7868908750</v>
      </c>
      <c r="S839" t="s">
        <v>13394</v>
      </c>
      <c r="T839"/>
      <c r="V839" s="14">
        <v>46205</v>
      </c>
      <c r="W839" t="s">
        <v>6370</v>
      </c>
      <c r="X839" s="31">
        <v>46205.653043981481</v>
      </c>
      <c r="AN839" s="14">
        <v>46205</v>
      </c>
      <c r="AO839" t="s">
        <v>6371</v>
      </c>
      <c r="AP839" s="31">
        <v>46205.690289351849</v>
      </c>
      <c r="AT839" s="31">
        <v>46205.690289351849</v>
      </c>
      <c r="AU839" s="14">
        <v>46205</v>
      </c>
      <c r="AV839" t="s">
        <v>6371</v>
      </c>
      <c r="AW839" t="s">
        <v>6372</v>
      </c>
      <c r="AX839" t="s">
        <v>677</v>
      </c>
      <c r="AY839" s="14">
        <v>46205</v>
      </c>
      <c r="AZ839" t="s">
        <v>6370</v>
      </c>
      <c r="BA839" s="31">
        <v>46205.694201388891</v>
      </c>
      <c r="BB839" s="14">
        <v>46205</v>
      </c>
      <c r="BC839" t="s">
        <v>933</v>
      </c>
      <c r="BD839" s="31">
        <v>46205.698865740742</v>
      </c>
      <c r="BE839" s="14">
        <v>46205</v>
      </c>
      <c r="BF839" t="s">
        <v>4676</v>
      </c>
      <c r="BG839" s="31">
        <v>46205.727835648147</v>
      </c>
      <c r="BH839" s="14">
        <v>46205</v>
      </c>
      <c r="BI839" t="s">
        <v>937</v>
      </c>
      <c r="BJ839" s="31">
        <v>46205.768379629626</v>
      </c>
      <c r="BK839" s="14">
        <v>46205</v>
      </c>
      <c r="BL839" t="s">
        <v>937</v>
      </c>
      <c r="BM839" s="31">
        <v>46205.771608796298</v>
      </c>
      <c r="BZ839" s="14">
        <v>46205</v>
      </c>
      <c r="CA839" t="s">
        <v>937</v>
      </c>
      <c r="CB839" s="31">
        <v>46205.797905092593</v>
      </c>
      <c r="CC839" s="14">
        <v>46205</v>
      </c>
      <c r="CD839" t="s">
        <v>938</v>
      </c>
      <c r="CE839" s="31">
        <v>46205.81113425926</v>
      </c>
      <c r="CP839" t="str">
        <f>VLOOKUP(A839,Sheet1!$A$2:$E$221,2,0)</f>
        <v>East Zone</v>
      </c>
    </row>
    <row r="840" spans="1:94" x14ac:dyDescent="0.35">
      <c r="A840" t="s">
        <v>6366</v>
      </c>
      <c r="B840">
        <v>1532</v>
      </c>
      <c r="C840" t="s">
        <v>9332</v>
      </c>
      <c r="D840" t="s">
        <v>678</v>
      </c>
      <c r="E840" t="s">
        <v>148</v>
      </c>
      <c r="F840" t="s">
        <v>412</v>
      </c>
      <c r="G840" t="s">
        <v>352</v>
      </c>
      <c r="H840" t="s">
        <v>6373</v>
      </c>
      <c r="I840">
        <v>91258</v>
      </c>
      <c r="J840" t="s">
        <v>1844</v>
      </c>
      <c r="K840" t="s">
        <v>1845</v>
      </c>
      <c r="L840" t="s">
        <v>4622</v>
      </c>
      <c r="M840" t="s">
        <v>6374</v>
      </c>
      <c r="N840">
        <v>45000</v>
      </c>
      <c r="O840" t="s">
        <v>4972</v>
      </c>
      <c r="P840" t="s">
        <v>4973</v>
      </c>
      <c r="Q840" t="s">
        <v>6375</v>
      </c>
      <c r="R840">
        <v>2602636319</v>
      </c>
      <c r="S840" t="s">
        <v>13394</v>
      </c>
      <c r="T840"/>
      <c r="V840" s="14">
        <v>46205</v>
      </c>
      <c r="W840" t="s">
        <v>6370</v>
      </c>
      <c r="X840" s="31">
        <v>46205.554675925923</v>
      </c>
      <c r="AN840" s="14">
        <v>46205</v>
      </c>
      <c r="AO840" t="s">
        <v>6371</v>
      </c>
      <c r="AP840" s="31">
        <v>46205.578692129631</v>
      </c>
      <c r="AT840" s="31">
        <v>46205.578692129631</v>
      </c>
      <c r="AU840" s="14">
        <v>46205</v>
      </c>
      <c r="AV840" t="s">
        <v>6371</v>
      </c>
      <c r="AW840" t="s">
        <v>6372</v>
      </c>
      <c r="AX840" t="s">
        <v>677</v>
      </c>
      <c r="AY840" s="14">
        <v>46205</v>
      </c>
      <c r="AZ840" t="s">
        <v>6370</v>
      </c>
      <c r="BA840" s="31">
        <v>46205.580266203702</v>
      </c>
      <c r="BB840" s="14">
        <v>46205</v>
      </c>
      <c r="BC840" t="s">
        <v>933</v>
      </c>
      <c r="BD840" s="31">
        <v>46205.59039351852</v>
      </c>
      <c r="BE840" s="14">
        <v>46205</v>
      </c>
      <c r="BF840" t="s">
        <v>4886</v>
      </c>
      <c r="BG840" s="31">
        <v>46205.652627314812</v>
      </c>
      <c r="BH840" s="14">
        <v>46205</v>
      </c>
      <c r="BI840" t="s">
        <v>972</v>
      </c>
      <c r="BJ840" s="31">
        <v>46205.723032407404</v>
      </c>
      <c r="BK840" s="14">
        <v>46205</v>
      </c>
      <c r="BL840" t="s">
        <v>972</v>
      </c>
      <c r="BM840" s="31">
        <v>46205.724016203705</v>
      </c>
      <c r="BZ840" s="14">
        <v>46205</v>
      </c>
      <c r="CA840" t="s">
        <v>972</v>
      </c>
      <c r="CB840" s="31">
        <v>46205.725613425922</v>
      </c>
      <c r="CC840" s="14">
        <v>46205</v>
      </c>
      <c r="CD840" t="s">
        <v>944</v>
      </c>
      <c r="CE840" s="31">
        <v>46205.727523148147</v>
      </c>
      <c r="CI840" s="14">
        <v>46205</v>
      </c>
      <c r="CJ840" t="s">
        <v>6370</v>
      </c>
      <c r="CK840" s="31">
        <v>46205.81927083333</v>
      </c>
      <c r="CP840" t="str">
        <f>VLOOKUP(A840,Sheet1!$A$2:$E$221,2,0)</f>
        <v>East Zone</v>
      </c>
    </row>
    <row r="841" spans="1:94" x14ac:dyDescent="0.35">
      <c r="A841" t="s">
        <v>6366</v>
      </c>
      <c r="B841">
        <v>1532</v>
      </c>
      <c r="C841" t="s">
        <v>9332</v>
      </c>
      <c r="D841" t="s">
        <v>678</v>
      </c>
      <c r="E841" t="s">
        <v>148</v>
      </c>
      <c r="F841" t="s">
        <v>412</v>
      </c>
      <c r="G841" t="s">
        <v>352</v>
      </c>
      <c r="H841" t="s">
        <v>12268</v>
      </c>
      <c r="I841">
        <v>96148</v>
      </c>
      <c r="J841" t="s">
        <v>4138</v>
      </c>
      <c r="K841" t="s">
        <v>4139</v>
      </c>
      <c r="L841" t="s">
        <v>4622</v>
      </c>
      <c r="M841" t="s">
        <v>12269</v>
      </c>
      <c r="N841">
        <v>50000</v>
      </c>
      <c r="O841" t="s">
        <v>947</v>
      </c>
      <c r="P841" t="s">
        <v>948</v>
      </c>
      <c r="Q841" t="s">
        <v>2665</v>
      </c>
      <c r="R841">
        <v>4485300192</v>
      </c>
      <c r="S841" t="s">
        <v>13394</v>
      </c>
      <c r="T841"/>
      <c r="V841" s="14">
        <v>46210</v>
      </c>
      <c r="W841" t="s">
        <v>6377</v>
      </c>
      <c r="X841" s="31">
        <v>46210.359733796293</v>
      </c>
      <c r="AN841" s="14">
        <v>46210</v>
      </c>
      <c r="AO841" t="s">
        <v>1192</v>
      </c>
      <c r="AP841" s="31">
        <v>46210.383402777778</v>
      </c>
      <c r="AT841" s="31">
        <v>46210.383402777778</v>
      </c>
      <c r="AU841" s="14">
        <v>46210</v>
      </c>
      <c r="AV841" t="s">
        <v>1192</v>
      </c>
      <c r="AW841" t="s">
        <v>412</v>
      </c>
      <c r="AX841" t="s">
        <v>678</v>
      </c>
      <c r="AY841" s="14">
        <v>46210</v>
      </c>
      <c r="AZ841" t="s">
        <v>6371</v>
      </c>
      <c r="BA841" s="31">
        <v>46210.406458333331</v>
      </c>
      <c r="BB841" s="14">
        <v>46210</v>
      </c>
      <c r="BC841" t="s">
        <v>933</v>
      </c>
      <c r="BD841" s="31">
        <v>46210.434571759259</v>
      </c>
      <c r="BE841" s="14">
        <v>46210</v>
      </c>
      <c r="BF841" t="s">
        <v>4706</v>
      </c>
      <c r="BG841" s="31">
        <v>46210.442974537036</v>
      </c>
      <c r="BH841" s="14">
        <v>46210</v>
      </c>
      <c r="BI841" t="s">
        <v>937</v>
      </c>
      <c r="BJ841" s="31">
        <v>46210.483587962961</v>
      </c>
      <c r="BK841" s="14">
        <v>46210</v>
      </c>
      <c r="BL841" t="s">
        <v>937</v>
      </c>
      <c r="BM841" s="31">
        <v>46210.641898148147</v>
      </c>
      <c r="BN841" s="14">
        <v>46210</v>
      </c>
      <c r="BO841" t="s">
        <v>937</v>
      </c>
      <c r="BP841" s="31">
        <v>46210.485208333332</v>
      </c>
      <c r="BZ841" s="14">
        <v>46210</v>
      </c>
      <c r="CA841" t="s">
        <v>937</v>
      </c>
      <c r="CB841" s="31">
        <v>46210.654062499998</v>
      </c>
      <c r="CC841" s="14">
        <v>46210</v>
      </c>
      <c r="CD841" t="s">
        <v>944</v>
      </c>
      <c r="CE841" s="31">
        <v>46210.666875000003</v>
      </c>
      <c r="CI841" s="14">
        <v>46210</v>
      </c>
      <c r="CJ841" t="s">
        <v>6371</v>
      </c>
      <c r="CK841" s="31">
        <v>46210.746932870374</v>
      </c>
      <c r="CP841" t="str">
        <f>VLOOKUP(A841,Sheet1!$A$2:$E$221,2,0)</f>
        <v>East Zone</v>
      </c>
    </row>
    <row r="842" spans="1:94" x14ac:dyDescent="0.35">
      <c r="A842" t="s">
        <v>6366</v>
      </c>
      <c r="B842">
        <v>1532</v>
      </c>
      <c r="C842" t="s">
        <v>9332</v>
      </c>
      <c r="D842" t="s">
        <v>678</v>
      </c>
      <c r="E842" t="s">
        <v>148</v>
      </c>
      <c r="F842" t="s">
        <v>412</v>
      </c>
      <c r="G842" t="s">
        <v>352</v>
      </c>
      <c r="H842" t="s">
        <v>4137</v>
      </c>
      <c r="I842">
        <v>155542</v>
      </c>
      <c r="J842" t="s">
        <v>4138</v>
      </c>
      <c r="K842" t="s">
        <v>4139</v>
      </c>
      <c r="L842" t="s">
        <v>4622</v>
      </c>
      <c r="M842" t="s">
        <v>6376</v>
      </c>
      <c r="N842">
        <v>73000</v>
      </c>
      <c r="O842" t="s">
        <v>1189</v>
      </c>
      <c r="P842" t="s">
        <v>1190</v>
      </c>
      <c r="Q842" t="s">
        <v>1191</v>
      </c>
      <c r="R842">
        <v>3826968883</v>
      </c>
      <c r="S842" t="s">
        <v>13394</v>
      </c>
      <c r="T842"/>
      <c r="V842" s="14">
        <v>46204</v>
      </c>
      <c r="W842" t="s">
        <v>6377</v>
      </c>
      <c r="X842" s="31">
        <v>46204.660752314812</v>
      </c>
      <c r="AN842" s="14">
        <v>46205</v>
      </c>
      <c r="AO842" t="s">
        <v>1192</v>
      </c>
      <c r="AP842" s="31">
        <v>46205.497187499997</v>
      </c>
      <c r="AT842" s="31">
        <v>46205.497187499997</v>
      </c>
      <c r="AU842" s="14">
        <v>46205</v>
      </c>
      <c r="AV842" t="s">
        <v>1192</v>
      </c>
      <c r="AW842" t="s">
        <v>412</v>
      </c>
      <c r="AX842" t="s">
        <v>678</v>
      </c>
      <c r="AY842" s="14">
        <v>46205</v>
      </c>
      <c r="AZ842" t="s">
        <v>6377</v>
      </c>
      <c r="BA842" s="31">
        <v>46205.566238425927</v>
      </c>
      <c r="BB842" s="14">
        <v>46205</v>
      </c>
      <c r="BC842" t="s">
        <v>933</v>
      </c>
      <c r="BD842" s="31">
        <v>46205.581724537034</v>
      </c>
      <c r="BE842" s="14">
        <v>46205</v>
      </c>
      <c r="BF842" t="s">
        <v>5233</v>
      </c>
      <c r="BG842" s="31">
        <v>46205.606192129628</v>
      </c>
      <c r="BH842" s="14">
        <v>46205</v>
      </c>
      <c r="BI842" t="s">
        <v>972</v>
      </c>
      <c r="BJ842" s="31">
        <v>46205.660844907405</v>
      </c>
      <c r="BK842" s="14">
        <v>46205</v>
      </c>
      <c r="BL842" t="s">
        <v>972</v>
      </c>
      <c r="BM842" s="31">
        <v>46205.661956018521</v>
      </c>
      <c r="BZ842" s="14">
        <v>46205</v>
      </c>
      <c r="CA842" t="s">
        <v>972</v>
      </c>
      <c r="CB842" s="31">
        <v>46205.670902777776</v>
      </c>
      <c r="CC842" s="14">
        <v>46205</v>
      </c>
      <c r="CD842" t="s">
        <v>944</v>
      </c>
      <c r="CE842" s="31">
        <v>46205.683819444443</v>
      </c>
      <c r="CI842" s="14">
        <v>46205</v>
      </c>
      <c r="CJ842" t="s">
        <v>6370</v>
      </c>
      <c r="CK842" s="31">
        <v>46205.707372685189</v>
      </c>
      <c r="CP842" t="str">
        <f>VLOOKUP(A842,Sheet1!$A$2:$E$221,2,0)</f>
        <v>East Zone</v>
      </c>
    </row>
    <row r="843" spans="1:94" x14ac:dyDescent="0.35">
      <c r="A843" t="s">
        <v>6366</v>
      </c>
      <c r="B843">
        <v>1532</v>
      </c>
      <c r="C843" t="s">
        <v>9332</v>
      </c>
      <c r="D843" t="s">
        <v>678</v>
      </c>
      <c r="E843" t="s">
        <v>148</v>
      </c>
      <c r="F843" t="s">
        <v>412</v>
      </c>
      <c r="G843" t="s">
        <v>352</v>
      </c>
      <c r="H843" t="s">
        <v>6378</v>
      </c>
      <c r="I843">
        <v>160561</v>
      </c>
      <c r="J843" t="s">
        <v>6379</v>
      </c>
      <c r="K843" t="s">
        <v>6380</v>
      </c>
      <c r="L843" t="s">
        <v>4622</v>
      </c>
      <c r="M843" t="s">
        <v>6381</v>
      </c>
      <c r="N843">
        <v>70000</v>
      </c>
      <c r="O843" t="s">
        <v>3663</v>
      </c>
      <c r="P843" t="s">
        <v>3664</v>
      </c>
      <c r="Q843" t="s">
        <v>6382</v>
      </c>
      <c r="R843">
        <v>5268036718</v>
      </c>
      <c r="S843" t="s">
        <v>13394</v>
      </c>
      <c r="T843"/>
      <c r="V843" s="14">
        <v>46206</v>
      </c>
      <c r="W843" t="s">
        <v>6370</v>
      </c>
      <c r="X843" s="31">
        <v>46206.563969907409</v>
      </c>
      <c r="AN843" s="14">
        <v>46206</v>
      </c>
      <c r="AO843" t="s">
        <v>6371</v>
      </c>
      <c r="AP843" s="31">
        <v>46206.587500000001</v>
      </c>
      <c r="AT843" s="31">
        <v>46206.587500000001</v>
      </c>
      <c r="AU843" s="14">
        <v>46206</v>
      </c>
      <c r="AV843" t="s">
        <v>6371</v>
      </c>
      <c r="AW843" t="s">
        <v>6372</v>
      </c>
      <c r="AX843" t="s">
        <v>677</v>
      </c>
      <c r="AY843" s="14">
        <v>46206</v>
      </c>
      <c r="AZ843" t="s">
        <v>6370</v>
      </c>
      <c r="BA843" s="31">
        <v>46206.591157407405</v>
      </c>
      <c r="BB843" s="14">
        <v>46206</v>
      </c>
      <c r="BC843" t="s">
        <v>933</v>
      </c>
      <c r="BD843" s="31">
        <v>46206.60087962963</v>
      </c>
      <c r="BE843" s="14">
        <v>46206</v>
      </c>
      <c r="BF843" t="s">
        <v>4886</v>
      </c>
      <c r="BG843" s="31">
        <v>46206.625497685185</v>
      </c>
      <c r="BH843" s="14">
        <v>46206</v>
      </c>
      <c r="BI843" t="s">
        <v>972</v>
      </c>
      <c r="BJ843" s="31">
        <v>46206.658842592595</v>
      </c>
      <c r="BK843" s="14">
        <v>46206</v>
      </c>
      <c r="BL843" t="s">
        <v>972</v>
      </c>
      <c r="BM843" s="31">
        <v>46206.662951388891</v>
      </c>
      <c r="BN843" s="14">
        <v>46206</v>
      </c>
      <c r="BO843" t="s">
        <v>972</v>
      </c>
      <c r="BP843" s="31">
        <v>46206.662800925929</v>
      </c>
      <c r="BZ843" s="14">
        <v>46206</v>
      </c>
      <c r="CA843" t="s">
        <v>972</v>
      </c>
      <c r="CB843" s="31">
        <v>46206.677835648145</v>
      </c>
      <c r="CC843" s="14">
        <v>46206</v>
      </c>
      <c r="CD843" t="s">
        <v>944</v>
      </c>
      <c r="CE843" s="31">
        <v>46206.687430555554</v>
      </c>
      <c r="CI843" s="14">
        <v>46206</v>
      </c>
      <c r="CJ843" t="s">
        <v>6371</v>
      </c>
      <c r="CK843" s="31">
        <v>46206.754016203704</v>
      </c>
      <c r="CP843" t="str">
        <f>VLOOKUP(A843,Sheet1!$A$2:$E$221,2,0)</f>
        <v>East Zone</v>
      </c>
    </row>
    <row r="844" spans="1:94" x14ac:dyDescent="0.35">
      <c r="A844" t="s">
        <v>6366</v>
      </c>
      <c r="B844">
        <v>1532</v>
      </c>
      <c r="C844" t="s">
        <v>9332</v>
      </c>
      <c r="D844" t="s">
        <v>678</v>
      </c>
      <c r="E844" t="s">
        <v>148</v>
      </c>
      <c r="F844" t="s">
        <v>412</v>
      </c>
      <c r="G844" t="s">
        <v>352</v>
      </c>
      <c r="H844" t="s">
        <v>6378</v>
      </c>
      <c r="I844">
        <v>160561</v>
      </c>
      <c r="J844" t="s">
        <v>6379</v>
      </c>
      <c r="K844" t="s">
        <v>6380</v>
      </c>
      <c r="L844" t="s">
        <v>4622</v>
      </c>
      <c r="M844" t="s">
        <v>6381</v>
      </c>
      <c r="N844">
        <v>50000</v>
      </c>
      <c r="O844" t="s">
        <v>947</v>
      </c>
      <c r="P844" t="s">
        <v>948</v>
      </c>
      <c r="Q844" t="s">
        <v>6383</v>
      </c>
      <c r="R844">
        <v>4588518246</v>
      </c>
      <c r="S844" t="s">
        <v>13394</v>
      </c>
      <c r="T844"/>
      <c r="V844" s="14">
        <v>46206</v>
      </c>
      <c r="W844" t="s">
        <v>6370</v>
      </c>
      <c r="X844" s="31">
        <v>46206.563993055555</v>
      </c>
      <c r="AN844" s="14">
        <v>46206</v>
      </c>
      <c r="AO844" t="s">
        <v>6371</v>
      </c>
      <c r="AP844" s="31">
        <v>46206.587476851855</v>
      </c>
      <c r="AT844" s="31">
        <v>46206.587476851855</v>
      </c>
      <c r="AU844" s="14">
        <v>46206</v>
      </c>
      <c r="AV844" t="s">
        <v>6371</v>
      </c>
      <c r="AW844" t="s">
        <v>6372</v>
      </c>
      <c r="AX844" t="s">
        <v>677</v>
      </c>
      <c r="AY844" s="14">
        <v>46206</v>
      </c>
      <c r="AZ844" t="s">
        <v>6370</v>
      </c>
      <c r="BA844" s="31">
        <v>46206.591157407405</v>
      </c>
      <c r="BB844" s="14">
        <v>46206</v>
      </c>
      <c r="BC844" t="s">
        <v>933</v>
      </c>
      <c r="BD844" s="31">
        <v>46206.60087962963</v>
      </c>
      <c r="BE844" s="14">
        <v>46206</v>
      </c>
      <c r="BF844" t="s">
        <v>4886</v>
      </c>
      <c r="BG844" s="31">
        <v>46206.625486111108</v>
      </c>
      <c r="BH844" s="14">
        <v>46206</v>
      </c>
      <c r="BI844" t="s">
        <v>972</v>
      </c>
      <c r="BJ844" s="31">
        <v>46206.658831018518</v>
      </c>
      <c r="CP844" t="str">
        <f>VLOOKUP(A844,Sheet1!$A$2:$E$221,2,0)</f>
        <v>East Zone</v>
      </c>
    </row>
    <row r="845" spans="1:94" x14ac:dyDescent="0.35">
      <c r="A845" t="s">
        <v>6366</v>
      </c>
      <c r="B845">
        <v>1532</v>
      </c>
      <c r="C845" t="s">
        <v>9332</v>
      </c>
      <c r="D845" t="s">
        <v>678</v>
      </c>
      <c r="E845" t="s">
        <v>148</v>
      </c>
      <c r="F845" t="s">
        <v>412</v>
      </c>
      <c r="G845" t="s">
        <v>352</v>
      </c>
      <c r="H845" t="s">
        <v>6384</v>
      </c>
      <c r="I845">
        <v>170117</v>
      </c>
      <c r="J845" t="s">
        <v>3928</v>
      </c>
      <c r="K845" t="s">
        <v>6385</v>
      </c>
      <c r="L845" t="s">
        <v>4622</v>
      </c>
      <c r="M845" t="s">
        <v>6386</v>
      </c>
      <c r="N845">
        <v>45000</v>
      </c>
      <c r="O845" t="s">
        <v>4972</v>
      </c>
      <c r="P845" t="s">
        <v>4973</v>
      </c>
      <c r="Q845" t="s">
        <v>6387</v>
      </c>
      <c r="R845">
        <v>3922884040</v>
      </c>
      <c r="S845" t="s">
        <v>13394</v>
      </c>
      <c r="T845"/>
      <c r="V845" s="14">
        <v>46204</v>
      </c>
      <c r="W845" t="s">
        <v>6388</v>
      </c>
      <c r="X845" s="31">
        <v>46204.49554398148</v>
      </c>
      <c r="AN845" s="14">
        <v>46204</v>
      </c>
      <c r="AO845" t="s">
        <v>6371</v>
      </c>
      <c r="AP845" s="31">
        <v>46204.643425925926</v>
      </c>
      <c r="AT845" s="31">
        <v>46204.643425925926</v>
      </c>
      <c r="AU845" s="14">
        <v>46204</v>
      </c>
      <c r="AV845" t="s">
        <v>6371</v>
      </c>
      <c r="AW845" t="s">
        <v>6372</v>
      </c>
      <c r="AX845" t="s">
        <v>677</v>
      </c>
      <c r="AY845" s="14">
        <v>46204</v>
      </c>
      <c r="AZ845" t="s">
        <v>6377</v>
      </c>
      <c r="BA845" s="31">
        <v>46204.646435185183</v>
      </c>
      <c r="BB845" s="14">
        <v>46204</v>
      </c>
      <c r="BC845" t="s">
        <v>933</v>
      </c>
      <c r="BD845" s="31">
        <v>46204.658495370371</v>
      </c>
      <c r="BE845" s="14">
        <v>46204</v>
      </c>
      <c r="BF845" t="s">
        <v>4788</v>
      </c>
      <c r="BG845" s="31">
        <v>46204.666747685187</v>
      </c>
      <c r="BH845" s="14">
        <v>46204</v>
      </c>
      <c r="BI845" t="s">
        <v>942</v>
      </c>
      <c r="BJ845" s="31">
        <v>46204.715879629628</v>
      </c>
      <c r="BK845" s="14">
        <v>46204</v>
      </c>
      <c r="BL845" t="s">
        <v>942</v>
      </c>
      <c r="BM845" s="31">
        <v>46204.716608796298</v>
      </c>
      <c r="BZ845" s="14">
        <v>46204</v>
      </c>
      <c r="CA845" t="s">
        <v>942</v>
      </c>
      <c r="CB845" s="31">
        <v>46204.724895833337</v>
      </c>
      <c r="CC845" s="14">
        <v>46204</v>
      </c>
      <c r="CD845" t="s">
        <v>944</v>
      </c>
      <c r="CE845" s="31">
        <v>46204.738518518519</v>
      </c>
      <c r="CI845" s="14">
        <v>46204</v>
      </c>
      <c r="CJ845" t="s">
        <v>6371</v>
      </c>
      <c r="CK845" s="31">
        <v>46204.850069444445</v>
      </c>
      <c r="CP845" t="str">
        <f>VLOOKUP(A845,Sheet1!$A$2:$E$221,2,0)</f>
        <v>East Zone</v>
      </c>
    </row>
    <row r="846" spans="1:94" x14ac:dyDescent="0.35">
      <c r="A846" t="s">
        <v>6366</v>
      </c>
      <c r="B846">
        <v>1532</v>
      </c>
      <c r="C846" t="s">
        <v>9332</v>
      </c>
      <c r="D846" t="s">
        <v>678</v>
      </c>
      <c r="E846" t="s">
        <v>148</v>
      </c>
      <c r="F846" t="s">
        <v>412</v>
      </c>
      <c r="G846" t="s">
        <v>352</v>
      </c>
      <c r="H846" t="s">
        <v>12270</v>
      </c>
      <c r="I846">
        <v>315312</v>
      </c>
      <c r="J846" t="s">
        <v>1844</v>
      </c>
      <c r="K846" t="s">
        <v>1845</v>
      </c>
      <c r="L846" t="s">
        <v>4622</v>
      </c>
      <c r="M846" t="s">
        <v>12271</v>
      </c>
      <c r="N846">
        <v>85000</v>
      </c>
      <c r="O846" t="s">
        <v>1417</v>
      </c>
      <c r="P846" t="s">
        <v>1418</v>
      </c>
      <c r="Q846" t="s">
        <v>12272</v>
      </c>
      <c r="R846">
        <v>1305395811</v>
      </c>
      <c r="S846" t="s">
        <v>13394</v>
      </c>
      <c r="T846"/>
      <c r="V846" s="14">
        <v>46210</v>
      </c>
      <c r="W846" t="s">
        <v>12267</v>
      </c>
      <c r="X846" s="31">
        <v>46210.518067129633</v>
      </c>
      <c r="AN846" s="14">
        <v>46210</v>
      </c>
      <c r="AO846" t="s">
        <v>1192</v>
      </c>
      <c r="AP846" s="31">
        <v>46210.696238425924</v>
      </c>
      <c r="AT846" s="31">
        <v>46210.696238425924</v>
      </c>
      <c r="AU846" s="14">
        <v>46210</v>
      </c>
      <c r="AV846" t="s">
        <v>1192</v>
      </c>
      <c r="AW846" t="s">
        <v>412</v>
      </c>
      <c r="AX846" t="s">
        <v>678</v>
      </c>
      <c r="AY846" s="14">
        <v>46210</v>
      </c>
      <c r="AZ846" t="s">
        <v>6371</v>
      </c>
      <c r="BA846" s="31">
        <v>46210.69672453704</v>
      </c>
      <c r="BB846" s="14">
        <v>46210</v>
      </c>
      <c r="BC846" t="s">
        <v>933</v>
      </c>
      <c r="BD846" s="31">
        <v>46210.703900462962</v>
      </c>
      <c r="BE846" s="14">
        <v>46210</v>
      </c>
      <c r="BF846" t="s">
        <v>5362</v>
      </c>
      <c r="BG846" s="31">
        <v>46210.715729166666</v>
      </c>
      <c r="BH846" s="14">
        <v>46210</v>
      </c>
      <c r="BI846" t="s">
        <v>973</v>
      </c>
      <c r="BJ846" s="31">
        <v>46210.836423611108</v>
      </c>
      <c r="BK846" s="14">
        <v>46210</v>
      </c>
      <c r="BL846" t="s">
        <v>973</v>
      </c>
      <c r="BM846" s="31">
        <v>46210.836574074077</v>
      </c>
      <c r="BZ846" s="14">
        <v>46210</v>
      </c>
      <c r="CA846" t="s">
        <v>973</v>
      </c>
      <c r="CB846" s="31">
        <v>46210.841261574074</v>
      </c>
      <c r="CC846" s="14">
        <v>46210</v>
      </c>
      <c r="CD846" t="s">
        <v>957</v>
      </c>
      <c r="CE846" s="31">
        <v>46210.84752314815</v>
      </c>
      <c r="CI846" s="14">
        <v>46210</v>
      </c>
      <c r="CJ846" t="s">
        <v>6371</v>
      </c>
      <c r="CK846" s="31">
        <v>46210.904560185183</v>
      </c>
      <c r="CP846" t="str">
        <f>VLOOKUP(A846,Sheet1!$A$2:$E$221,2,0)</f>
        <v>East Zone</v>
      </c>
    </row>
    <row r="847" spans="1:94" x14ac:dyDescent="0.35">
      <c r="A847" t="s">
        <v>6366</v>
      </c>
      <c r="B847">
        <v>1532</v>
      </c>
      <c r="C847" t="s">
        <v>9332</v>
      </c>
      <c r="D847" t="s">
        <v>678</v>
      </c>
      <c r="E847" t="s">
        <v>148</v>
      </c>
      <c r="F847" t="s">
        <v>412</v>
      </c>
      <c r="G847" t="s">
        <v>352</v>
      </c>
      <c r="H847" t="s">
        <v>6390</v>
      </c>
      <c r="I847">
        <v>522381</v>
      </c>
      <c r="J847" t="s">
        <v>4138</v>
      </c>
      <c r="K847" t="s">
        <v>4139</v>
      </c>
      <c r="L847" t="s">
        <v>4622</v>
      </c>
      <c r="M847" t="s">
        <v>6391</v>
      </c>
      <c r="N847">
        <v>45000</v>
      </c>
      <c r="O847" t="s">
        <v>4972</v>
      </c>
      <c r="P847" t="s">
        <v>4973</v>
      </c>
      <c r="Q847" t="s">
        <v>6392</v>
      </c>
      <c r="R847">
        <v>8500962742</v>
      </c>
      <c r="S847" t="s">
        <v>13394</v>
      </c>
      <c r="T847"/>
      <c r="V847" s="14">
        <v>46204</v>
      </c>
      <c r="W847" t="s">
        <v>6377</v>
      </c>
      <c r="X847" s="31">
        <v>46204.619409722225</v>
      </c>
      <c r="AN847" s="14">
        <v>46204</v>
      </c>
      <c r="AO847" t="s">
        <v>6371</v>
      </c>
      <c r="AP847" s="31">
        <v>46204.649050925924</v>
      </c>
      <c r="AT847" s="31">
        <v>46204.649050925924</v>
      </c>
      <c r="AU847" s="14">
        <v>46204</v>
      </c>
      <c r="AV847" t="s">
        <v>6371</v>
      </c>
      <c r="AW847" t="s">
        <v>6372</v>
      </c>
      <c r="AX847" t="s">
        <v>677</v>
      </c>
      <c r="AY847" s="14">
        <v>46204</v>
      </c>
      <c r="AZ847" t="s">
        <v>6377</v>
      </c>
      <c r="BA847" s="31">
        <v>46204.649502314816</v>
      </c>
      <c r="BB847" s="14">
        <v>46204</v>
      </c>
      <c r="BC847" t="s">
        <v>933</v>
      </c>
      <c r="BD847" s="31">
        <v>46204.658530092594</v>
      </c>
      <c r="BE847" s="14">
        <v>46204</v>
      </c>
      <c r="BF847" t="s">
        <v>4788</v>
      </c>
      <c r="BG847" s="31">
        <v>46204.663865740738</v>
      </c>
      <c r="BH847" s="14">
        <v>46204</v>
      </c>
      <c r="BI847" t="s">
        <v>942</v>
      </c>
      <c r="BJ847" s="31">
        <v>46204.712511574071</v>
      </c>
      <c r="BK847" s="14">
        <v>46204</v>
      </c>
      <c r="BL847" t="s">
        <v>942</v>
      </c>
      <c r="BM847" s="31">
        <v>46204.713773148149</v>
      </c>
      <c r="BZ847" s="14">
        <v>46204</v>
      </c>
      <c r="CA847" t="s">
        <v>942</v>
      </c>
      <c r="CB847" s="31">
        <v>46204.724444444444</v>
      </c>
      <c r="CC847" s="14">
        <v>46204</v>
      </c>
      <c r="CD847" t="s">
        <v>944</v>
      </c>
      <c r="CE847" s="31">
        <v>46204.741770833331</v>
      </c>
      <c r="CI847" s="14">
        <v>46204</v>
      </c>
      <c r="CJ847" t="s">
        <v>6371</v>
      </c>
      <c r="CK847" s="31">
        <v>46204.83222222222</v>
      </c>
      <c r="CP847" t="str">
        <f>VLOOKUP(A847,Sheet1!$A$2:$E$221,2,0)</f>
        <v>East Zone</v>
      </c>
    </row>
    <row r="848" spans="1:94" x14ac:dyDescent="0.35">
      <c r="A848" t="s">
        <v>6366</v>
      </c>
      <c r="B848">
        <v>1532</v>
      </c>
      <c r="C848" t="s">
        <v>9332</v>
      </c>
      <c r="D848" t="s">
        <v>678</v>
      </c>
      <c r="E848" t="s">
        <v>148</v>
      </c>
      <c r="F848" t="s">
        <v>412</v>
      </c>
      <c r="G848" t="s">
        <v>352</v>
      </c>
      <c r="H848" t="s">
        <v>6393</v>
      </c>
      <c r="I848">
        <v>590540</v>
      </c>
      <c r="J848" t="s">
        <v>1844</v>
      </c>
      <c r="K848" t="s">
        <v>1845</v>
      </c>
      <c r="L848" t="s">
        <v>4622</v>
      </c>
      <c r="M848" t="s">
        <v>6394</v>
      </c>
      <c r="N848">
        <v>90000</v>
      </c>
      <c r="O848" t="s">
        <v>6395</v>
      </c>
      <c r="P848" t="s">
        <v>6396</v>
      </c>
      <c r="Q848" t="s">
        <v>6397</v>
      </c>
      <c r="R848">
        <v>2383406070</v>
      </c>
      <c r="S848" t="s">
        <v>13394</v>
      </c>
      <c r="T848"/>
      <c r="V848" s="14">
        <v>46206</v>
      </c>
      <c r="W848" t="s">
        <v>6370</v>
      </c>
      <c r="X848" s="31">
        <v>46206.405185185184</v>
      </c>
      <c r="AN848" s="14">
        <v>46206</v>
      </c>
      <c r="AO848" t="s">
        <v>6398</v>
      </c>
      <c r="AP848" s="31">
        <v>46206.427905092591</v>
      </c>
      <c r="AT848" s="31">
        <v>46206.427905092591</v>
      </c>
      <c r="AU848" s="14">
        <v>46206</v>
      </c>
      <c r="AV848" t="s">
        <v>6398</v>
      </c>
      <c r="AW848" t="s">
        <v>6399</v>
      </c>
      <c r="AX848" t="s">
        <v>677</v>
      </c>
      <c r="AY848" s="14">
        <v>46206</v>
      </c>
      <c r="AZ848" t="s">
        <v>6370</v>
      </c>
      <c r="BA848" s="31">
        <v>46206.428506944445</v>
      </c>
      <c r="BB848" s="14">
        <v>46206</v>
      </c>
      <c r="BC848" t="s">
        <v>933</v>
      </c>
      <c r="BD848" s="31">
        <v>46206.431979166664</v>
      </c>
      <c r="BE848" s="14">
        <v>46206</v>
      </c>
      <c r="BF848" t="s">
        <v>4640</v>
      </c>
      <c r="BG848" s="31">
        <v>46206.44636574074</v>
      </c>
      <c r="BH848" s="14">
        <v>46206</v>
      </c>
      <c r="BI848" t="s">
        <v>955</v>
      </c>
      <c r="BJ848" s="31">
        <v>46206.485081018516</v>
      </c>
      <c r="BK848" s="14">
        <v>46206</v>
      </c>
      <c r="BL848" t="s">
        <v>955</v>
      </c>
      <c r="BM848" s="31">
        <v>46206.486516203702</v>
      </c>
      <c r="BZ848" s="14">
        <v>46206</v>
      </c>
      <c r="CA848" t="s">
        <v>955</v>
      </c>
      <c r="CB848" s="31">
        <v>46206.490844907406</v>
      </c>
      <c r="CC848" s="14">
        <v>46206</v>
      </c>
      <c r="CD848" t="s">
        <v>944</v>
      </c>
      <c r="CE848" s="31">
        <v>46206.499305555553</v>
      </c>
      <c r="CI848" s="14">
        <v>46206</v>
      </c>
      <c r="CJ848" t="s">
        <v>6371</v>
      </c>
      <c r="CK848" s="31">
        <v>46206.74832175926</v>
      </c>
      <c r="CP848" t="str">
        <f>VLOOKUP(A848,Sheet1!$A$2:$E$221,2,0)</f>
        <v>East Zone</v>
      </c>
    </row>
    <row r="849" spans="1:94" x14ac:dyDescent="0.35">
      <c r="A849" t="s">
        <v>6400</v>
      </c>
      <c r="B849">
        <v>8</v>
      </c>
      <c r="C849" t="s">
        <v>9332</v>
      </c>
      <c r="D849" t="s">
        <v>678</v>
      </c>
      <c r="E849" t="s">
        <v>296</v>
      </c>
      <c r="F849" t="s">
        <v>297</v>
      </c>
      <c r="G849" t="s">
        <v>298</v>
      </c>
      <c r="H849" t="s">
        <v>12273</v>
      </c>
      <c r="I849">
        <v>7751</v>
      </c>
      <c r="J849" t="s">
        <v>6406</v>
      </c>
      <c r="K849" t="s">
        <v>6407</v>
      </c>
      <c r="L849" t="s">
        <v>4622</v>
      </c>
      <c r="M849" t="s">
        <v>12274</v>
      </c>
      <c r="N849">
        <v>45000</v>
      </c>
      <c r="O849" t="s">
        <v>4598</v>
      </c>
      <c r="P849" t="s">
        <v>4599</v>
      </c>
      <c r="Q849" t="s">
        <v>12275</v>
      </c>
      <c r="R849">
        <v>5751399109</v>
      </c>
      <c r="S849" t="s">
        <v>13394</v>
      </c>
      <c r="T849"/>
      <c r="V849" s="14">
        <v>46210</v>
      </c>
      <c r="W849" t="s">
        <v>1196</v>
      </c>
      <c r="X849" s="31">
        <v>46210.398090277777</v>
      </c>
      <c r="AN849" s="14">
        <v>46210</v>
      </c>
      <c r="AO849" t="s">
        <v>1193</v>
      </c>
      <c r="AP849" s="31">
        <v>46210.428761574076</v>
      </c>
      <c r="AT849" s="31">
        <v>46210.428761574076</v>
      </c>
      <c r="AU849" s="14">
        <v>46210</v>
      </c>
      <c r="AV849" t="s">
        <v>1193</v>
      </c>
      <c r="AW849" t="s">
        <v>297</v>
      </c>
      <c r="AX849" t="s">
        <v>678</v>
      </c>
      <c r="AY849" s="14">
        <v>46210</v>
      </c>
      <c r="AZ849" t="s">
        <v>1196</v>
      </c>
      <c r="BA849" s="31">
        <v>46210.473240740743</v>
      </c>
      <c r="BB849" s="14">
        <v>46210</v>
      </c>
      <c r="BC849" t="s">
        <v>3586</v>
      </c>
      <c r="BD849" s="31">
        <v>46210.480381944442</v>
      </c>
      <c r="BE849" s="14">
        <v>46210</v>
      </c>
      <c r="BF849" t="s">
        <v>6431</v>
      </c>
      <c r="BG849" s="31">
        <v>46210.566631944443</v>
      </c>
      <c r="BH849" s="14">
        <v>46210</v>
      </c>
      <c r="BI849" t="s">
        <v>1198</v>
      </c>
      <c r="BJ849" s="31">
        <v>46210.589456018519</v>
      </c>
      <c r="BK849" s="14">
        <v>46210</v>
      </c>
      <c r="BL849" t="s">
        <v>1198</v>
      </c>
      <c r="BM849" s="31">
        <v>46210.614525462966</v>
      </c>
      <c r="BZ849" s="14">
        <v>46210</v>
      </c>
      <c r="CA849" t="s">
        <v>1198</v>
      </c>
      <c r="CB849" s="31">
        <v>46210.622499999998</v>
      </c>
      <c r="CC849" s="14">
        <v>46210</v>
      </c>
      <c r="CD849" t="s">
        <v>1199</v>
      </c>
      <c r="CE849" s="31">
        <v>46210.730682870373</v>
      </c>
      <c r="CI849" s="14">
        <v>46210</v>
      </c>
      <c r="CJ849" t="s">
        <v>1196</v>
      </c>
      <c r="CK849" s="31">
        <v>46210.766724537039</v>
      </c>
      <c r="CP849" t="str">
        <f>VLOOKUP(A849,Sheet1!$A$2:$E$221,2,0)</f>
        <v>South Zone</v>
      </c>
    </row>
    <row r="850" spans="1:94" x14ac:dyDescent="0.35">
      <c r="A850" t="s">
        <v>6400</v>
      </c>
      <c r="B850">
        <v>8</v>
      </c>
      <c r="C850" t="s">
        <v>9332</v>
      </c>
      <c r="D850" t="s">
        <v>678</v>
      </c>
      <c r="E850" t="s">
        <v>296</v>
      </c>
      <c r="F850" t="s">
        <v>297</v>
      </c>
      <c r="G850" t="s">
        <v>298</v>
      </c>
      <c r="H850" t="s">
        <v>6401</v>
      </c>
      <c r="I850">
        <v>157222</v>
      </c>
      <c r="J850" t="s">
        <v>3018</v>
      </c>
      <c r="K850" t="s">
        <v>3019</v>
      </c>
      <c r="L850" t="s">
        <v>4622</v>
      </c>
      <c r="M850" t="s">
        <v>6402</v>
      </c>
      <c r="N850">
        <v>45000</v>
      </c>
      <c r="O850" t="s">
        <v>4598</v>
      </c>
      <c r="P850" t="s">
        <v>4599</v>
      </c>
      <c r="Q850" t="s">
        <v>6403</v>
      </c>
      <c r="R850">
        <v>8579255887</v>
      </c>
      <c r="S850" t="s">
        <v>13394</v>
      </c>
      <c r="T850"/>
      <c r="V850" s="14">
        <v>46204</v>
      </c>
      <c r="W850" t="s">
        <v>6404</v>
      </c>
      <c r="X850" s="31">
        <v>46204.819409722222</v>
      </c>
      <c r="AN850" s="14">
        <v>46205</v>
      </c>
      <c r="AO850" t="s">
        <v>1193</v>
      </c>
      <c r="AP850" s="31">
        <v>46205.366875</v>
      </c>
      <c r="AT850" s="31">
        <v>46205.366875</v>
      </c>
      <c r="AU850" s="14">
        <v>46205</v>
      </c>
      <c r="AV850" t="s">
        <v>1193</v>
      </c>
      <c r="AW850" t="s">
        <v>297</v>
      </c>
      <c r="AX850" t="s">
        <v>678</v>
      </c>
      <c r="AY850" s="14">
        <v>46205</v>
      </c>
      <c r="AZ850" t="s">
        <v>6404</v>
      </c>
      <c r="BA850" s="31">
        <v>46205.433194444442</v>
      </c>
      <c r="BB850" s="14">
        <v>46205</v>
      </c>
      <c r="BC850" t="s">
        <v>1194</v>
      </c>
      <c r="BD850" s="31">
        <v>46205.437523148146</v>
      </c>
      <c r="BE850" s="14">
        <v>46205</v>
      </c>
      <c r="BF850" t="s">
        <v>1194</v>
      </c>
      <c r="BG850" s="31">
        <v>46205.447094907409</v>
      </c>
      <c r="BH850" s="14">
        <v>46205</v>
      </c>
      <c r="BI850" t="s">
        <v>1195</v>
      </c>
      <c r="BJ850" s="31">
        <v>46205.470856481479</v>
      </c>
      <c r="BK850" s="14">
        <v>46205</v>
      </c>
      <c r="BL850" t="s">
        <v>1195</v>
      </c>
      <c r="BM850" s="31">
        <v>46205.65283564815</v>
      </c>
      <c r="BN850" s="14">
        <v>46205</v>
      </c>
      <c r="BO850" t="s">
        <v>1195</v>
      </c>
      <c r="BP850" s="31">
        <v>46205.621944444443</v>
      </c>
      <c r="BZ850" s="14">
        <v>46205</v>
      </c>
      <c r="CA850" t="s">
        <v>1195</v>
      </c>
      <c r="CB850" s="31">
        <v>46205.672060185185</v>
      </c>
      <c r="CC850" s="14">
        <v>46205</v>
      </c>
      <c r="CD850" t="s">
        <v>1199</v>
      </c>
      <c r="CE850" s="31">
        <v>46205.696643518517</v>
      </c>
      <c r="CI850" s="14">
        <v>46206</v>
      </c>
      <c r="CJ850" t="s">
        <v>1196</v>
      </c>
      <c r="CK850" s="31">
        <v>46206.342812499999</v>
      </c>
      <c r="CP850" t="str">
        <f>VLOOKUP(A850,Sheet1!$A$2:$E$221,2,0)</f>
        <v>South Zone</v>
      </c>
    </row>
    <row r="851" spans="1:94" x14ac:dyDescent="0.35">
      <c r="A851" t="s">
        <v>6400</v>
      </c>
      <c r="B851">
        <v>8</v>
      </c>
      <c r="C851" t="s">
        <v>9332</v>
      </c>
      <c r="D851" t="s">
        <v>678</v>
      </c>
      <c r="E851" t="s">
        <v>296</v>
      </c>
      <c r="F851" t="s">
        <v>297</v>
      </c>
      <c r="G851" t="s">
        <v>298</v>
      </c>
      <c r="H851" t="s">
        <v>12280</v>
      </c>
      <c r="I851">
        <v>157607</v>
      </c>
      <c r="J851" t="s">
        <v>12281</v>
      </c>
      <c r="K851" t="s">
        <v>12282</v>
      </c>
      <c r="L851" t="s">
        <v>4622</v>
      </c>
      <c r="M851" t="s">
        <v>12283</v>
      </c>
      <c r="N851">
        <v>75000</v>
      </c>
      <c r="O851" t="s">
        <v>1261</v>
      </c>
      <c r="P851" t="s">
        <v>1262</v>
      </c>
      <c r="Q851" t="s">
        <v>12284</v>
      </c>
      <c r="R851">
        <v>5284668894</v>
      </c>
      <c r="S851" t="s">
        <v>13394</v>
      </c>
      <c r="T851"/>
      <c r="V851" s="14">
        <v>46210</v>
      </c>
      <c r="W851" t="s">
        <v>12285</v>
      </c>
      <c r="X851" s="31">
        <v>46210.383796296293</v>
      </c>
      <c r="AN851" s="14">
        <v>46210</v>
      </c>
      <c r="AO851" t="s">
        <v>1196</v>
      </c>
      <c r="AP851" s="31">
        <v>46210.576956018522</v>
      </c>
      <c r="AT851" s="31">
        <v>46210.576956018522</v>
      </c>
      <c r="AU851" s="14">
        <v>46210</v>
      </c>
      <c r="AV851" t="s">
        <v>1196</v>
      </c>
      <c r="AW851" t="s">
        <v>12279</v>
      </c>
      <c r="AX851" t="s">
        <v>677</v>
      </c>
      <c r="AY851" s="14">
        <v>46210</v>
      </c>
      <c r="AZ851" t="s">
        <v>1196</v>
      </c>
      <c r="BA851" s="31">
        <v>46210.578333333331</v>
      </c>
      <c r="BB851" s="14">
        <v>46210</v>
      </c>
      <c r="BC851" t="s">
        <v>3586</v>
      </c>
      <c r="BD851" s="31">
        <v>46210.593599537038</v>
      </c>
      <c r="BE851" s="14">
        <v>46210</v>
      </c>
      <c r="BF851" t="s">
        <v>2405</v>
      </c>
      <c r="BG851" s="31">
        <v>46210.620752314811</v>
      </c>
      <c r="BH851" s="14">
        <v>46210</v>
      </c>
      <c r="BI851" t="s">
        <v>6410</v>
      </c>
      <c r="BJ851" s="31">
        <v>46210.637187499997</v>
      </c>
      <c r="BK851" s="14">
        <v>46210</v>
      </c>
      <c r="BL851" t="s">
        <v>1195</v>
      </c>
      <c r="BM851" s="31">
        <v>46210.683564814812</v>
      </c>
      <c r="BN851" s="14">
        <v>46210</v>
      </c>
      <c r="BO851" t="s">
        <v>6410</v>
      </c>
      <c r="BP851" s="31">
        <v>46210.672731481478</v>
      </c>
      <c r="BZ851" s="14">
        <v>46210</v>
      </c>
      <c r="CA851" t="s">
        <v>1195</v>
      </c>
      <c r="CB851" s="31">
        <v>46210.696562500001</v>
      </c>
      <c r="CC851" s="14">
        <v>46210</v>
      </c>
      <c r="CD851" t="s">
        <v>1205</v>
      </c>
      <c r="CE851" s="31">
        <v>46210.69798611111</v>
      </c>
      <c r="CI851" s="14">
        <v>46210</v>
      </c>
      <c r="CJ851" t="s">
        <v>1196</v>
      </c>
      <c r="CK851" s="31">
        <v>46210.7344212963</v>
      </c>
      <c r="CP851" t="str">
        <f>VLOOKUP(A851,Sheet1!$A$2:$E$221,2,0)</f>
        <v>South Zone</v>
      </c>
    </row>
    <row r="852" spans="1:94" x14ac:dyDescent="0.35">
      <c r="A852" t="s">
        <v>6400</v>
      </c>
      <c r="B852">
        <v>8</v>
      </c>
      <c r="C852" t="s">
        <v>9332</v>
      </c>
      <c r="D852" t="s">
        <v>678</v>
      </c>
      <c r="E852" t="s">
        <v>296</v>
      </c>
      <c r="F852" t="s">
        <v>297</v>
      </c>
      <c r="G852" t="s">
        <v>298</v>
      </c>
      <c r="H852" t="s">
        <v>6405</v>
      </c>
      <c r="I852">
        <v>231086</v>
      </c>
      <c r="J852" t="s">
        <v>6406</v>
      </c>
      <c r="K852" t="s">
        <v>6407</v>
      </c>
      <c r="L852" t="s">
        <v>4622</v>
      </c>
      <c r="M852" t="s">
        <v>6408</v>
      </c>
      <c r="N852">
        <v>45000</v>
      </c>
      <c r="O852" t="s">
        <v>4244</v>
      </c>
      <c r="P852" t="s">
        <v>4245</v>
      </c>
      <c r="Q852" t="s">
        <v>6409</v>
      </c>
      <c r="R852">
        <v>7795914720</v>
      </c>
      <c r="S852" t="s">
        <v>13394</v>
      </c>
      <c r="T852"/>
      <c r="V852" s="14">
        <v>46204</v>
      </c>
      <c r="W852" t="s">
        <v>1196</v>
      </c>
      <c r="X852" s="31">
        <v>46204.566620370373</v>
      </c>
      <c r="AN852" s="14">
        <v>46204</v>
      </c>
      <c r="AO852" t="s">
        <v>1193</v>
      </c>
      <c r="AP852" s="31">
        <v>46204.641296296293</v>
      </c>
      <c r="AT852" s="31">
        <v>46204.641296296293</v>
      </c>
      <c r="AU852" s="14">
        <v>46204</v>
      </c>
      <c r="AV852" t="s">
        <v>1193</v>
      </c>
      <c r="AW852" t="s">
        <v>297</v>
      </c>
      <c r="AX852" t="s">
        <v>678</v>
      </c>
      <c r="AY852" s="14">
        <v>46204</v>
      </c>
      <c r="AZ852" t="s">
        <v>1196</v>
      </c>
      <c r="BA852" s="31">
        <v>46204.674884259257</v>
      </c>
      <c r="BB852" s="14">
        <v>46204</v>
      </c>
      <c r="BC852" t="s">
        <v>1194</v>
      </c>
      <c r="BD852" s="31">
        <v>46204.678344907406</v>
      </c>
      <c r="BE852" s="14">
        <v>46204</v>
      </c>
      <c r="BF852" t="s">
        <v>1197</v>
      </c>
      <c r="BG852" s="31">
        <v>46204.707268518519</v>
      </c>
      <c r="BH852" s="14">
        <v>46204</v>
      </c>
      <c r="BI852" t="s">
        <v>6410</v>
      </c>
      <c r="BJ852" s="31">
        <v>46204.710601851853</v>
      </c>
      <c r="BK852" s="14">
        <v>46204</v>
      </c>
      <c r="BL852" t="s">
        <v>1198</v>
      </c>
      <c r="BM852" s="31">
        <v>46204.727233796293</v>
      </c>
      <c r="BN852" s="14">
        <v>46204</v>
      </c>
      <c r="BO852" t="s">
        <v>6410</v>
      </c>
      <c r="BP852" s="31">
        <v>46204.718564814815</v>
      </c>
      <c r="BZ852" s="14">
        <v>46204</v>
      </c>
      <c r="CA852" t="s">
        <v>1198</v>
      </c>
      <c r="CB852" s="31">
        <v>46204.738553240742</v>
      </c>
      <c r="CC852" s="14">
        <v>46204</v>
      </c>
      <c r="CD852" t="s">
        <v>1199</v>
      </c>
      <c r="CE852" s="31">
        <v>46204.755648148152</v>
      </c>
      <c r="CI852" s="14">
        <v>46204</v>
      </c>
      <c r="CJ852" t="s">
        <v>1196</v>
      </c>
      <c r="CK852" s="31">
        <v>46204.804143518515</v>
      </c>
      <c r="CP852" t="str">
        <f>VLOOKUP(A852,Sheet1!$A$2:$E$221,2,0)</f>
        <v>South Zone</v>
      </c>
    </row>
    <row r="853" spans="1:94" x14ac:dyDescent="0.35">
      <c r="A853" t="s">
        <v>6411</v>
      </c>
      <c r="B853">
        <v>9</v>
      </c>
      <c r="C853" t="s">
        <v>9332</v>
      </c>
      <c r="D853" t="s">
        <v>678</v>
      </c>
      <c r="E853" t="s">
        <v>437</v>
      </c>
      <c r="F853" t="s">
        <v>438</v>
      </c>
      <c r="G853" t="s">
        <v>298</v>
      </c>
      <c r="H853" t="s">
        <v>3906</v>
      </c>
      <c r="I853">
        <v>164869</v>
      </c>
      <c r="J853" t="s">
        <v>3631</v>
      </c>
      <c r="K853" t="s">
        <v>3632</v>
      </c>
      <c r="L853" t="s">
        <v>4622</v>
      </c>
      <c r="M853" t="s">
        <v>6412</v>
      </c>
      <c r="N853">
        <v>90000</v>
      </c>
      <c r="O853" t="s">
        <v>1200</v>
      </c>
      <c r="P853" t="s">
        <v>1201</v>
      </c>
      <c r="Q853" t="s">
        <v>3907</v>
      </c>
      <c r="R853">
        <v>3382123897</v>
      </c>
      <c r="S853" t="s">
        <v>683</v>
      </c>
      <c r="T853" t="s">
        <v>13213</v>
      </c>
      <c r="U853" s="1">
        <v>46204</v>
      </c>
      <c r="V853" s="14">
        <v>46204</v>
      </c>
      <c r="W853" t="s">
        <v>6413</v>
      </c>
      <c r="X853" s="31">
        <v>46204.685069444444</v>
      </c>
      <c r="AN853" s="14">
        <v>46204</v>
      </c>
      <c r="AO853" t="s">
        <v>6413</v>
      </c>
      <c r="AP853" s="31">
        <v>46204.715162037035</v>
      </c>
      <c r="AT853" s="31">
        <v>46204.715162037035</v>
      </c>
      <c r="AU853" s="14">
        <v>46204</v>
      </c>
      <c r="AV853" t="s">
        <v>6413</v>
      </c>
      <c r="AW853" t="s">
        <v>6414</v>
      </c>
      <c r="AX853" t="s">
        <v>677</v>
      </c>
      <c r="AY853" s="14">
        <v>46204</v>
      </c>
      <c r="AZ853" t="s">
        <v>6413</v>
      </c>
      <c r="BA853" s="31">
        <v>46204.715995370374</v>
      </c>
      <c r="BB853" s="14">
        <v>46204</v>
      </c>
      <c r="BC853" t="s">
        <v>1194</v>
      </c>
      <c r="BD853" s="31">
        <v>46204.726620370369</v>
      </c>
      <c r="BE853" s="14">
        <v>46204</v>
      </c>
      <c r="BF853" t="s">
        <v>1197</v>
      </c>
      <c r="BG853" s="31">
        <v>46204.732939814814</v>
      </c>
      <c r="BH853" s="14">
        <v>46204</v>
      </c>
      <c r="BI853" t="s">
        <v>6410</v>
      </c>
      <c r="BJ853" s="31">
        <v>46204.746759259258</v>
      </c>
      <c r="BK853" s="14">
        <v>46204</v>
      </c>
      <c r="BL853" t="s">
        <v>6410</v>
      </c>
      <c r="BM853" s="31">
        <v>46204.749178240738</v>
      </c>
      <c r="BZ853" s="14">
        <v>46204</v>
      </c>
      <c r="CA853" t="s">
        <v>6410</v>
      </c>
      <c r="CB853" s="31">
        <v>46204.760416666664</v>
      </c>
      <c r="CC853" s="14">
        <v>46204</v>
      </c>
      <c r="CD853" t="s">
        <v>1199</v>
      </c>
      <c r="CE853" s="31">
        <v>46204.761458333334</v>
      </c>
      <c r="CI853" s="14">
        <v>46205</v>
      </c>
      <c r="CJ853" t="s">
        <v>6413</v>
      </c>
      <c r="CK853" s="31">
        <v>46205.561921296299</v>
      </c>
      <c r="CP853" t="str">
        <f>VLOOKUP(A853,Sheet1!$A$2:$E$221,2,0)</f>
        <v>South Zone</v>
      </c>
    </row>
    <row r="854" spans="1:94" x14ac:dyDescent="0.35">
      <c r="A854" t="s">
        <v>6411</v>
      </c>
      <c r="B854">
        <v>9</v>
      </c>
      <c r="C854" t="s">
        <v>9332</v>
      </c>
      <c r="D854" t="s">
        <v>678</v>
      </c>
      <c r="E854" t="s">
        <v>437</v>
      </c>
      <c r="F854" t="s">
        <v>438</v>
      </c>
      <c r="G854" t="s">
        <v>298</v>
      </c>
      <c r="H854" t="s">
        <v>6415</v>
      </c>
      <c r="I854">
        <v>216318</v>
      </c>
      <c r="J854" t="s">
        <v>6416</v>
      </c>
      <c r="K854" t="s">
        <v>6417</v>
      </c>
      <c r="L854" t="s">
        <v>4622</v>
      </c>
      <c r="M854" t="s">
        <v>6418</v>
      </c>
      <c r="N854">
        <v>70000</v>
      </c>
      <c r="O854" t="s">
        <v>1202</v>
      </c>
      <c r="P854" t="s">
        <v>1203</v>
      </c>
      <c r="Q854" t="s">
        <v>6419</v>
      </c>
      <c r="R854">
        <v>9310931732</v>
      </c>
      <c r="S854" t="s">
        <v>13394</v>
      </c>
      <c r="T854"/>
      <c r="V854" s="14">
        <v>46206</v>
      </c>
      <c r="W854" t="s">
        <v>6420</v>
      </c>
      <c r="X854" s="31">
        <v>46206.57471064815</v>
      </c>
      <c r="AN854" s="14">
        <v>46206</v>
      </c>
      <c r="AO854" t="s">
        <v>6421</v>
      </c>
      <c r="AP854" s="31">
        <v>46206.658726851849</v>
      </c>
      <c r="AT854" s="31">
        <v>46206.658726851849</v>
      </c>
      <c r="AU854" s="14">
        <v>46206</v>
      </c>
      <c r="AV854" t="s">
        <v>6421</v>
      </c>
      <c r="AW854" t="s">
        <v>438</v>
      </c>
      <c r="AX854" t="s">
        <v>678</v>
      </c>
      <c r="AY854" s="14">
        <v>46206</v>
      </c>
      <c r="AZ854" t="s">
        <v>6413</v>
      </c>
      <c r="BA854" s="31">
        <v>46206.661099537036</v>
      </c>
      <c r="BB854" s="14">
        <v>46206</v>
      </c>
      <c r="BC854" t="s">
        <v>1194</v>
      </c>
      <c r="BD854" s="31">
        <v>46206.664236111108</v>
      </c>
      <c r="BE854" s="14">
        <v>46206</v>
      </c>
      <c r="BF854" t="s">
        <v>1220</v>
      </c>
      <c r="BG854" s="31">
        <v>46206.687696759262</v>
      </c>
      <c r="BH854" s="14">
        <v>46206</v>
      </c>
      <c r="BI854" t="s">
        <v>3020</v>
      </c>
      <c r="BJ854" s="31">
        <v>46206.705092592594</v>
      </c>
      <c r="BK854" s="14">
        <v>46206</v>
      </c>
      <c r="BL854" t="s">
        <v>3020</v>
      </c>
      <c r="BM854" s="31">
        <v>46206.705949074072</v>
      </c>
      <c r="BZ854" s="14">
        <v>46206</v>
      </c>
      <c r="CA854" t="s">
        <v>3020</v>
      </c>
      <c r="CB854" s="31">
        <v>46206.710405092592</v>
      </c>
      <c r="CC854" s="14">
        <v>46206</v>
      </c>
      <c r="CD854" t="s">
        <v>1205</v>
      </c>
      <c r="CE854" s="31">
        <v>46206.711956018517</v>
      </c>
      <c r="CI854" s="14">
        <v>46210</v>
      </c>
      <c r="CJ854" t="s">
        <v>6413</v>
      </c>
      <c r="CK854" s="31">
        <v>46210.710069444445</v>
      </c>
      <c r="CP854" t="str">
        <f>VLOOKUP(A854,Sheet1!$A$2:$E$221,2,0)</f>
        <v>South Zone</v>
      </c>
    </row>
    <row r="855" spans="1:94" x14ac:dyDescent="0.35">
      <c r="A855" t="s">
        <v>6411</v>
      </c>
      <c r="B855">
        <v>9</v>
      </c>
      <c r="C855" t="s">
        <v>9332</v>
      </c>
      <c r="D855" t="s">
        <v>678</v>
      </c>
      <c r="E855" t="s">
        <v>437</v>
      </c>
      <c r="F855" t="s">
        <v>438</v>
      </c>
      <c r="G855" t="s">
        <v>298</v>
      </c>
      <c r="H855" t="s">
        <v>3629</v>
      </c>
      <c r="I855">
        <v>475614</v>
      </c>
      <c r="J855" t="s">
        <v>3631</v>
      </c>
      <c r="K855" t="s">
        <v>3632</v>
      </c>
      <c r="L855" t="s">
        <v>4622</v>
      </c>
      <c r="M855" t="s">
        <v>6422</v>
      </c>
      <c r="N855">
        <v>70000</v>
      </c>
      <c r="O855" t="s">
        <v>1202</v>
      </c>
      <c r="P855" t="s">
        <v>1203</v>
      </c>
      <c r="Q855" t="s">
        <v>3613</v>
      </c>
      <c r="R855">
        <v>7790956786</v>
      </c>
      <c r="S855" t="s">
        <v>13394</v>
      </c>
      <c r="T855"/>
      <c r="V855" s="14">
        <v>46203</v>
      </c>
      <c r="W855" t="s">
        <v>6423</v>
      </c>
      <c r="X855" s="31">
        <v>46203.74523148148</v>
      </c>
      <c r="AN855" s="14">
        <v>46204</v>
      </c>
      <c r="AO855" t="s">
        <v>6413</v>
      </c>
      <c r="AP855" s="31">
        <v>46204.379756944443</v>
      </c>
      <c r="AT855" s="31">
        <v>46204.379756944443</v>
      </c>
      <c r="AU855" s="14">
        <v>46204</v>
      </c>
      <c r="AV855" t="s">
        <v>6413</v>
      </c>
      <c r="AW855" t="s">
        <v>6414</v>
      </c>
      <c r="AX855" t="s">
        <v>677</v>
      </c>
      <c r="AY855" s="14">
        <v>46204</v>
      </c>
      <c r="AZ855" t="s">
        <v>6413</v>
      </c>
      <c r="BA855" s="31">
        <v>46204.380370370367</v>
      </c>
      <c r="BB855" s="14">
        <v>46204</v>
      </c>
      <c r="BC855" t="s">
        <v>1194</v>
      </c>
      <c r="BD855" s="31">
        <v>46204.398043981484</v>
      </c>
      <c r="BE855" s="14">
        <v>46204</v>
      </c>
      <c r="BF855" t="s">
        <v>1197</v>
      </c>
      <c r="BG855" s="31">
        <v>46204.401782407411</v>
      </c>
      <c r="BH855" s="14">
        <v>46204</v>
      </c>
      <c r="BI855" t="s">
        <v>1204</v>
      </c>
      <c r="BJ855" s="31">
        <v>46204.405462962961</v>
      </c>
      <c r="BK855" s="14">
        <v>46204</v>
      </c>
      <c r="BL855" t="s">
        <v>1195</v>
      </c>
      <c r="BM855" s="31">
        <v>46204.436238425929</v>
      </c>
      <c r="BN855" s="14">
        <v>46204</v>
      </c>
      <c r="BO855" t="s">
        <v>1204</v>
      </c>
      <c r="BP855" s="31">
        <v>46204.405868055554</v>
      </c>
      <c r="BZ855" s="14">
        <v>46204</v>
      </c>
      <c r="CA855" t="s">
        <v>1195</v>
      </c>
      <c r="CB855" s="31">
        <v>46204.446701388886</v>
      </c>
      <c r="CC855" s="14">
        <v>46204</v>
      </c>
      <c r="CD855" t="s">
        <v>1205</v>
      </c>
      <c r="CE855" s="31">
        <v>46204.456226851849</v>
      </c>
      <c r="CI855" s="14">
        <v>46204</v>
      </c>
      <c r="CJ855" t="s">
        <v>6424</v>
      </c>
      <c r="CK855" s="31">
        <v>46204.607442129629</v>
      </c>
      <c r="CP855" t="str">
        <f>VLOOKUP(A855,Sheet1!$A$2:$E$221,2,0)</f>
        <v>South Zone</v>
      </c>
    </row>
    <row r="856" spans="1:94" x14ac:dyDescent="0.35">
      <c r="A856" t="s">
        <v>6411</v>
      </c>
      <c r="B856">
        <v>9</v>
      </c>
      <c r="C856" t="s">
        <v>9332</v>
      </c>
      <c r="D856" t="s">
        <v>678</v>
      </c>
      <c r="E856" t="s">
        <v>437</v>
      </c>
      <c r="F856" t="s">
        <v>438</v>
      </c>
      <c r="G856" t="s">
        <v>298</v>
      </c>
      <c r="H856" t="s">
        <v>6425</v>
      </c>
      <c r="I856">
        <v>632054</v>
      </c>
      <c r="J856" t="s">
        <v>6426</v>
      </c>
      <c r="K856" t="s">
        <v>6427</v>
      </c>
      <c r="L856" t="s">
        <v>4622</v>
      </c>
      <c r="M856" t="s">
        <v>6428</v>
      </c>
      <c r="N856">
        <v>65000</v>
      </c>
      <c r="O856" t="s">
        <v>1283</v>
      </c>
      <c r="P856" t="s">
        <v>1284</v>
      </c>
      <c r="Q856" t="s">
        <v>6429</v>
      </c>
      <c r="R856">
        <v>6638050107</v>
      </c>
      <c r="S856" t="s">
        <v>13394</v>
      </c>
      <c r="T856"/>
      <c r="V856" s="14">
        <v>46205</v>
      </c>
      <c r="W856" t="s">
        <v>6430</v>
      </c>
      <c r="X856" s="31">
        <v>46205.499745370369</v>
      </c>
      <c r="AN856" s="14">
        <v>46205</v>
      </c>
      <c r="AO856" t="s">
        <v>6421</v>
      </c>
      <c r="AP856" s="31">
        <v>46205.636493055557</v>
      </c>
      <c r="AT856" s="31">
        <v>46205.636493055557</v>
      </c>
      <c r="AU856" s="14">
        <v>46205</v>
      </c>
      <c r="AV856" t="s">
        <v>6421</v>
      </c>
      <c r="AW856" t="s">
        <v>438</v>
      </c>
      <c r="AX856" t="s">
        <v>678</v>
      </c>
      <c r="AY856" s="14">
        <v>46205</v>
      </c>
      <c r="AZ856" t="s">
        <v>6413</v>
      </c>
      <c r="BA856" s="31">
        <v>46205.651076388887</v>
      </c>
      <c r="BB856" s="14">
        <v>46205</v>
      </c>
      <c r="BC856" t="s">
        <v>1194</v>
      </c>
      <c r="BD856" s="31">
        <v>46205.6643287037</v>
      </c>
      <c r="BE856" s="14">
        <v>46205</v>
      </c>
      <c r="BF856" t="s">
        <v>6431</v>
      </c>
      <c r="BG856" s="31">
        <v>46205.677546296298</v>
      </c>
      <c r="BH856" s="14">
        <v>46205</v>
      </c>
      <c r="BI856" t="s">
        <v>6432</v>
      </c>
      <c r="BJ856" s="31">
        <v>46205.694432870368</v>
      </c>
      <c r="BK856" s="14">
        <v>46205</v>
      </c>
      <c r="BL856" t="s">
        <v>6432</v>
      </c>
      <c r="BM856" s="31">
        <v>46205.699050925927</v>
      </c>
      <c r="BN856" s="14">
        <v>46205</v>
      </c>
      <c r="BO856" t="s">
        <v>6432</v>
      </c>
      <c r="BP856" s="31">
        <v>46205.714259259257</v>
      </c>
      <c r="BZ856" s="14">
        <v>46206</v>
      </c>
      <c r="CA856" t="s">
        <v>1198</v>
      </c>
      <c r="CB856" s="31">
        <v>46206.42460648148</v>
      </c>
      <c r="CC856" s="14">
        <v>46206</v>
      </c>
      <c r="CD856" t="s">
        <v>1205</v>
      </c>
      <c r="CE856" s="31">
        <v>46206.42564814815</v>
      </c>
      <c r="CI856" s="14">
        <v>46210</v>
      </c>
      <c r="CJ856" t="s">
        <v>6413</v>
      </c>
      <c r="CK856" s="31">
        <v>46210.652812499997</v>
      </c>
      <c r="CP856" t="str">
        <f>VLOOKUP(A856,Sheet1!$A$2:$E$221,2,0)</f>
        <v>South Zone</v>
      </c>
    </row>
    <row r="857" spans="1:94" x14ac:dyDescent="0.35">
      <c r="A857" t="s">
        <v>6411</v>
      </c>
      <c r="B857">
        <v>9</v>
      </c>
      <c r="C857" t="s">
        <v>9332</v>
      </c>
      <c r="D857" t="s">
        <v>678</v>
      </c>
      <c r="E857" t="s">
        <v>437</v>
      </c>
      <c r="F857" t="s">
        <v>438</v>
      </c>
      <c r="G857" t="s">
        <v>298</v>
      </c>
      <c r="H857" t="s">
        <v>6425</v>
      </c>
      <c r="I857">
        <v>632054</v>
      </c>
      <c r="J857" t="s">
        <v>6426</v>
      </c>
      <c r="K857" t="s">
        <v>6427</v>
      </c>
      <c r="L857" t="s">
        <v>4622</v>
      </c>
      <c r="M857" t="s">
        <v>6428</v>
      </c>
      <c r="N857">
        <v>65000</v>
      </c>
      <c r="O857" t="s">
        <v>1283</v>
      </c>
      <c r="P857" t="s">
        <v>1284</v>
      </c>
      <c r="Q857" t="s">
        <v>6433</v>
      </c>
      <c r="R857">
        <v>8664314359</v>
      </c>
      <c r="S857" t="s">
        <v>13394</v>
      </c>
      <c r="T857"/>
      <c r="V857" s="14">
        <v>46205</v>
      </c>
      <c r="W857" t="s">
        <v>6430</v>
      </c>
      <c r="X857" s="31">
        <v>46205.499768518515</v>
      </c>
      <c r="AN857" s="14">
        <v>46205</v>
      </c>
      <c r="AO857" t="s">
        <v>6421</v>
      </c>
      <c r="AP857" s="31">
        <v>46205.636516203704</v>
      </c>
      <c r="AT857" s="31">
        <v>46205.636516203704</v>
      </c>
      <c r="AU857" s="14">
        <v>46205</v>
      </c>
      <c r="AV857" t="s">
        <v>6421</v>
      </c>
      <c r="AW857" t="s">
        <v>438</v>
      </c>
      <c r="AX857" t="s">
        <v>678</v>
      </c>
      <c r="AY857" s="14">
        <v>46205</v>
      </c>
      <c r="AZ857" t="s">
        <v>6413</v>
      </c>
      <c r="BA857" s="31">
        <v>46205.65111111111</v>
      </c>
      <c r="BB857" s="14">
        <v>46205</v>
      </c>
      <c r="BC857" t="s">
        <v>1194</v>
      </c>
      <c r="BD857" s="31">
        <v>46205.6643287037</v>
      </c>
      <c r="BE857" s="14">
        <v>46205</v>
      </c>
      <c r="BF857" t="s">
        <v>6431</v>
      </c>
      <c r="BG857" s="31">
        <v>46205.677557870367</v>
      </c>
      <c r="BH857" s="14">
        <v>46205</v>
      </c>
      <c r="BI857" t="s">
        <v>6432</v>
      </c>
      <c r="BJ857" s="31">
        <v>46205.694444444445</v>
      </c>
      <c r="BK857" s="14">
        <v>46205</v>
      </c>
      <c r="BL857" t="s">
        <v>6432</v>
      </c>
      <c r="BM857" s="31">
        <v>46205.699062500003</v>
      </c>
      <c r="BN857" s="14">
        <v>46205</v>
      </c>
      <c r="BO857" t="s">
        <v>6432</v>
      </c>
      <c r="BP857" s="31">
        <v>46205.714270833334</v>
      </c>
      <c r="BZ857" s="14">
        <v>46206</v>
      </c>
      <c r="CA857" t="s">
        <v>1198</v>
      </c>
      <c r="CB857" s="31">
        <v>46206.424629629626</v>
      </c>
      <c r="CC857" s="14">
        <v>46206</v>
      </c>
      <c r="CD857" t="s">
        <v>1205</v>
      </c>
      <c r="CE857" s="31">
        <v>46206.42564814815</v>
      </c>
      <c r="CI857" s="14">
        <v>46210</v>
      </c>
      <c r="CJ857" t="s">
        <v>6413</v>
      </c>
      <c r="CK857" s="31">
        <v>46210.652812499997</v>
      </c>
      <c r="CP857" t="str">
        <f>VLOOKUP(A857,Sheet1!$A$2:$E$221,2,0)</f>
        <v>South Zone</v>
      </c>
    </row>
    <row r="858" spans="1:94" x14ac:dyDescent="0.35">
      <c r="A858" t="s">
        <v>6411</v>
      </c>
      <c r="B858">
        <v>9</v>
      </c>
      <c r="C858" t="s">
        <v>9332</v>
      </c>
      <c r="D858" t="s">
        <v>678</v>
      </c>
      <c r="E858" t="s">
        <v>437</v>
      </c>
      <c r="F858" t="s">
        <v>438</v>
      </c>
      <c r="G858" t="s">
        <v>298</v>
      </c>
      <c r="H858" t="s">
        <v>6434</v>
      </c>
      <c r="I858">
        <v>786853</v>
      </c>
      <c r="J858" t="s">
        <v>3631</v>
      </c>
      <c r="K858" t="s">
        <v>3632</v>
      </c>
      <c r="L858" t="s">
        <v>4622</v>
      </c>
      <c r="M858" t="s">
        <v>6435</v>
      </c>
      <c r="N858">
        <v>70000</v>
      </c>
      <c r="O858" t="s">
        <v>9595</v>
      </c>
      <c r="P858" t="s">
        <v>9596</v>
      </c>
      <c r="Q858" t="s">
        <v>6436</v>
      </c>
      <c r="R858">
        <v>3054102199</v>
      </c>
      <c r="S858" t="s">
        <v>13394</v>
      </c>
      <c r="T858"/>
      <c r="V858" s="14">
        <v>46206</v>
      </c>
      <c r="W858" t="s">
        <v>6413</v>
      </c>
      <c r="X858" s="31">
        <v>46206.807349537034</v>
      </c>
      <c r="AN858" s="14">
        <v>46206</v>
      </c>
      <c r="AO858" t="s">
        <v>6413</v>
      </c>
      <c r="AP858" s="31">
        <v>46206.839375000003</v>
      </c>
      <c r="AT858" s="31">
        <v>46206.839375000003</v>
      </c>
      <c r="AU858" s="14">
        <v>46206</v>
      </c>
      <c r="AV858" t="s">
        <v>6413</v>
      </c>
      <c r="AW858" t="s">
        <v>6414</v>
      </c>
      <c r="AX858" t="s">
        <v>677</v>
      </c>
      <c r="AY858" s="14">
        <v>46209</v>
      </c>
      <c r="AZ858" t="s">
        <v>6413</v>
      </c>
      <c r="BA858" s="31">
        <v>46209.407754629632</v>
      </c>
      <c r="BB858" s="14">
        <v>46209</v>
      </c>
      <c r="BC858" t="s">
        <v>3586</v>
      </c>
      <c r="BD858" s="31">
        <v>46209.41915509259</v>
      </c>
      <c r="BE858" s="14">
        <v>46209</v>
      </c>
      <c r="BF858" t="s">
        <v>2405</v>
      </c>
      <c r="BG858" s="31">
        <v>46209.513518518521</v>
      </c>
      <c r="BH858" s="14">
        <v>46209</v>
      </c>
      <c r="BI858" t="s">
        <v>1204</v>
      </c>
      <c r="BJ858" s="31">
        <v>46209.516643518517</v>
      </c>
      <c r="BK858" s="14">
        <v>46209</v>
      </c>
      <c r="BL858" t="s">
        <v>1204</v>
      </c>
      <c r="BM858" s="31">
        <v>46209.528101851851</v>
      </c>
      <c r="BZ858" s="14">
        <v>46209</v>
      </c>
      <c r="CA858" t="s">
        <v>1204</v>
      </c>
      <c r="CB858" s="31">
        <v>46209.532129629632</v>
      </c>
      <c r="CC858" s="14">
        <v>46209</v>
      </c>
      <c r="CD858" t="s">
        <v>1205</v>
      </c>
      <c r="CE858" s="31">
        <v>46209.53329861111</v>
      </c>
      <c r="CI858" s="14">
        <v>46209</v>
      </c>
      <c r="CJ858" t="s">
        <v>6413</v>
      </c>
      <c r="CK858" s="31">
        <v>46209.718310185184</v>
      </c>
      <c r="CP858" t="str">
        <f>VLOOKUP(A858,Sheet1!$A$2:$E$221,2,0)</f>
        <v>South Zone</v>
      </c>
    </row>
    <row r="859" spans="1:94" x14ac:dyDescent="0.35">
      <c r="A859" t="s">
        <v>6411</v>
      </c>
      <c r="B859">
        <v>9</v>
      </c>
      <c r="C859" t="s">
        <v>9332</v>
      </c>
      <c r="D859" t="s">
        <v>678</v>
      </c>
      <c r="E859" t="s">
        <v>437</v>
      </c>
      <c r="F859" t="s">
        <v>438</v>
      </c>
      <c r="G859" t="s">
        <v>298</v>
      </c>
      <c r="H859" t="s">
        <v>6434</v>
      </c>
      <c r="I859">
        <v>786853</v>
      </c>
      <c r="J859" t="s">
        <v>3631</v>
      </c>
      <c r="K859" t="s">
        <v>3632</v>
      </c>
      <c r="L859" t="s">
        <v>4622</v>
      </c>
      <c r="M859" t="s">
        <v>6435</v>
      </c>
      <c r="N859">
        <v>70000</v>
      </c>
      <c r="O859" t="s">
        <v>9595</v>
      </c>
      <c r="P859" t="s">
        <v>9596</v>
      </c>
      <c r="Q859" t="s">
        <v>6437</v>
      </c>
      <c r="R859">
        <v>2239290736</v>
      </c>
      <c r="S859" t="s">
        <v>13394</v>
      </c>
      <c r="T859"/>
      <c r="V859" s="14">
        <v>46206</v>
      </c>
      <c r="W859" t="s">
        <v>6413</v>
      </c>
      <c r="X859" s="31">
        <v>46206.807314814818</v>
      </c>
      <c r="AN859" s="14">
        <v>46206</v>
      </c>
      <c r="AO859" t="s">
        <v>6413</v>
      </c>
      <c r="AP859" s="31">
        <v>46206.839328703703</v>
      </c>
      <c r="AT859" s="31">
        <v>46206.839328703703</v>
      </c>
      <c r="AU859" s="14">
        <v>46206</v>
      </c>
      <c r="AV859" t="s">
        <v>6413</v>
      </c>
      <c r="AW859" t="s">
        <v>6414</v>
      </c>
      <c r="AX859" t="s">
        <v>677</v>
      </c>
      <c r="AY859" s="14">
        <v>46209</v>
      </c>
      <c r="AZ859" t="s">
        <v>6413</v>
      </c>
      <c r="BA859" s="31">
        <v>46209.407719907409</v>
      </c>
      <c r="BB859" s="14">
        <v>46209</v>
      </c>
      <c r="BC859" t="s">
        <v>3586</v>
      </c>
      <c r="BD859" s="31">
        <v>46209.41915509259</v>
      </c>
      <c r="BE859" s="14">
        <v>46209</v>
      </c>
      <c r="BF859" t="s">
        <v>2405</v>
      </c>
      <c r="BG859" s="31">
        <v>46209.513495370367</v>
      </c>
      <c r="BH859" s="14">
        <v>46209</v>
      </c>
      <c r="BI859" t="s">
        <v>1204</v>
      </c>
      <c r="BJ859" s="31">
        <v>46209.51662037037</v>
      </c>
      <c r="BK859" s="14">
        <v>46209</v>
      </c>
      <c r="BL859" t="s">
        <v>1204</v>
      </c>
      <c r="BM859" s="31">
        <v>46209.528078703705</v>
      </c>
      <c r="BZ859" s="14">
        <v>46209</v>
      </c>
      <c r="CA859" t="s">
        <v>1204</v>
      </c>
      <c r="CB859" s="31">
        <v>46209.532106481478</v>
      </c>
      <c r="CC859" s="14">
        <v>46209</v>
      </c>
      <c r="CD859" t="s">
        <v>1205</v>
      </c>
      <c r="CE859" s="31">
        <v>46209.53329861111</v>
      </c>
      <c r="CI859" s="14">
        <v>46209</v>
      </c>
      <c r="CJ859" t="s">
        <v>6413</v>
      </c>
      <c r="CK859" s="31">
        <v>46209.718310185184</v>
      </c>
      <c r="CP859" t="str">
        <f>VLOOKUP(A859,Sheet1!$A$2:$E$221,2,0)</f>
        <v>South Zone</v>
      </c>
    </row>
    <row r="860" spans="1:94" x14ac:dyDescent="0.35">
      <c r="A860" t="s">
        <v>6411</v>
      </c>
      <c r="B860">
        <v>9</v>
      </c>
      <c r="C860" t="s">
        <v>9332</v>
      </c>
      <c r="D860" t="s">
        <v>678</v>
      </c>
      <c r="E860" t="s">
        <v>437</v>
      </c>
      <c r="F860" t="s">
        <v>438</v>
      </c>
      <c r="G860" t="s">
        <v>298</v>
      </c>
      <c r="H860" t="s">
        <v>6434</v>
      </c>
      <c r="I860">
        <v>786853</v>
      </c>
      <c r="J860" t="s">
        <v>3631</v>
      </c>
      <c r="K860" t="s">
        <v>3632</v>
      </c>
      <c r="L860" t="s">
        <v>4622</v>
      </c>
      <c r="M860" t="s">
        <v>6435</v>
      </c>
      <c r="N860">
        <v>70000</v>
      </c>
      <c r="O860" t="s">
        <v>9595</v>
      </c>
      <c r="P860" t="s">
        <v>9596</v>
      </c>
      <c r="Q860" t="s">
        <v>6438</v>
      </c>
      <c r="R860">
        <v>8833097788</v>
      </c>
      <c r="S860" t="s">
        <v>13394</v>
      </c>
      <c r="T860"/>
      <c r="V860" s="14">
        <v>46206</v>
      </c>
      <c r="W860" t="s">
        <v>6413</v>
      </c>
      <c r="X860" s="31">
        <v>46206.807268518518</v>
      </c>
      <c r="AN860" s="14">
        <v>46206</v>
      </c>
      <c r="AO860" t="s">
        <v>6413</v>
      </c>
      <c r="AP860" s="31">
        <v>46206.839201388888</v>
      </c>
      <c r="AT860" s="31">
        <v>46206.839201388888</v>
      </c>
      <c r="AU860" s="14">
        <v>46206</v>
      </c>
      <c r="AV860" t="s">
        <v>6413</v>
      </c>
      <c r="AW860" t="s">
        <v>6414</v>
      </c>
      <c r="AX860" t="s">
        <v>677</v>
      </c>
      <c r="AY860" s="14">
        <v>46209</v>
      </c>
      <c r="AZ860" t="s">
        <v>6413</v>
      </c>
      <c r="BA860" s="31">
        <v>46209.407685185186</v>
      </c>
      <c r="BB860" s="14">
        <v>46209</v>
      </c>
      <c r="BC860" t="s">
        <v>3586</v>
      </c>
      <c r="BD860" s="31">
        <v>46209.41915509259</v>
      </c>
      <c r="BE860" s="14">
        <v>46209</v>
      </c>
      <c r="BF860" t="s">
        <v>2405</v>
      </c>
      <c r="BG860" s="31">
        <v>46209.513483796298</v>
      </c>
      <c r="BH860" s="14">
        <v>46209</v>
      </c>
      <c r="BI860" t="s">
        <v>1204</v>
      </c>
      <c r="BJ860" s="31">
        <v>46209.516608796293</v>
      </c>
      <c r="BK860" s="14">
        <v>46209</v>
      </c>
      <c r="BL860" t="s">
        <v>1204</v>
      </c>
      <c r="BM860" s="31">
        <v>46209.528067129628</v>
      </c>
      <c r="BZ860" s="14">
        <v>46209</v>
      </c>
      <c r="CA860" t="s">
        <v>1204</v>
      </c>
      <c r="CB860" s="31">
        <v>46209.532094907408</v>
      </c>
      <c r="CC860" s="14">
        <v>46209</v>
      </c>
      <c r="CD860" t="s">
        <v>1205</v>
      </c>
      <c r="CE860" s="31">
        <v>46209.53329861111</v>
      </c>
      <c r="CP860" t="str">
        <f>VLOOKUP(A860,Sheet1!$A$2:$E$221,2,0)</f>
        <v>South Zone</v>
      </c>
    </row>
    <row r="861" spans="1:94" x14ac:dyDescent="0.35">
      <c r="A861" t="s">
        <v>6411</v>
      </c>
      <c r="B861">
        <v>9</v>
      </c>
      <c r="C861" t="s">
        <v>9332</v>
      </c>
      <c r="D861" t="s">
        <v>678</v>
      </c>
      <c r="E861" t="s">
        <v>437</v>
      </c>
      <c r="F861" t="s">
        <v>438</v>
      </c>
      <c r="G861" t="s">
        <v>298</v>
      </c>
      <c r="H861" t="s">
        <v>6434</v>
      </c>
      <c r="I861">
        <v>786853</v>
      </c>
      <c r="J861" t="s">
        <v>3631</v>
      </c>
      <c r="K861" t="s">
        <v>3632</v>
      </c>
      <c r="L861" t="s">
        <v>4622</v>
      </c>
      <c r="M861" t="s">
        <v>6435</v>
      </c>
      <c r="N861">
        <v>60000</v>
      </c>
      <c r="O861" t="s">
        <v>10363</v>
      </c>
      <c r="P861" t="s">
        <v>10364</v>
      </c>
      <c r="Q861" t="s">
        <v>6439</v>
      </c>
      <c r="R861">
        <v>3769436501</v>
      </c>
      <c r="S861" t="s">
        <v>13394</v>
      </c>
      <c r="T861"/>
      <c r="V861" s="14">
        <v>46206</v>
      </c>
      <c r="W861" t="s">
        <v>6413</v>
      </c>
      <c r="X861" s="31">
        <v>46206.807233796295</v>
      </c>
      <c r="AN861" s="14">
        <v>46206</v>
      </c>
      <c r="AO861" t="s">
        <v>6413</v>
      </c>
      <c r="AP861" s="31">
        <v>46206.839120370372</v>
      </c>
      <c r="AT861" s="31">
        <v>46206.839120370372</v>
      </c>
      <c r="AU861" s="14">
        <v>46206</v>
      </c>
      <c r="AV861" t="s">
        <v>6413</v>
      </c>
      <c r="AW861" t="s">
        <v>6414</v>
      </c>
      <c r="AX861" t="s">
        <v>677</v>
      </c>
      <c r="AY861" s="14">
        <v>46209</v>
      </c>
      <c r="AZ861" t="s">
        <v>6413</v>
      </c>
      <c r="BA861" s="31">
        <v>46209.407650462963</v>
      </c>
      <c r="BB861" s="14">
        <v>46209</v>
      </c>
      <c r="BC861" t="s">
        <v>3586</v>
      </c>
      <c r="BD861" s="31">
        <v>46209.41915509259</v>
      </c>
      <c r="BE861" s="14">
        <v>46209</v>
      </c>
      <c r="BF861" t="s">
        <v>2405</v>
      </c>
      <c r="BG861" s="31">
        <v>46209.513472222221</v>
      </c>
      <c r="BH861" s="14">
        <v>46209</v>
      </c>
      <c r="BI861" t="s">
        <v>1204</v>
      </c>
      <c r="BJ861" s="31">
        <v>46209.516585648147</v>
      </c>
      <c r="BK861" s="14">
        <v>46209</v>
      </c>
      <c r="BL861" t="s">
        <v>1204</v>
      </c>
      <c r="BM861" s="31">
        <v>46209.528043981481</v>
      </c>
      <c r="BZ861" s="14">
        <v>46209</v>
      </c>
      <c r="CA861" t="s">
        <v>1204</v>
      </c>
      <c r="CB861" s="31">
        <v>46209.532083333332</v>
      </c>
      <c r="CC861" s="14">
        <v>46209</v>
      </c>
      <c r="CD861" t="s">
        <v>1205</v>
      </c>
      <c r="CE861" s="31">
        <v>46209.53329861111</v>
      </c>
      <c r="CI861" s="14">
        <v>46209</v>
      </c>
      <c r="CJ861" t="s">
        <v>6413</v>
      </c>
      <c r="CK861" s="31">
        <v>46209.718310185184</v>
      </c>
      <c r="CP861" t="str">
        <f>VLOOKUP(A861,Sheet1!$A$2:$E$221,2,0)</f>
        <v>South Zone</v>
      </c>
    </row>
    <row r="862" spans="1:94" x14ac:dyDescent="0.35">
      <c r="A862" t="s">
        <v>6440</v>
      </c>
      <c r="B862">
        <v>10</v>
      </c>
      <c r="C862" t="s">
        <v>9332</v>
      </c>
      <c r="D862" t="s">
        <v>678</v>
      </c>
      <c r="E862" t="s">
        <v>312</v>
      </c>
      <c r="F862" t="s">
        <v>313</v>
      </c>
      <c r="G862" t="s">
        <v>298</v>
      </c>
      <c r="H862" t="s">
        <v>9367</v>
      </c>
      <c r="I862">
        <v>110090</v>
      </c>
      <c r="J862" t="s">
        <v>3707</v>
      </c>
      <c r="K862" t="s">
        <v>9368</v>
      </c>
      <c r="L862" t="s">
        <v>4622</v>
      </c>
      <c r="M862" t="s">
        <v>9369</v>
      </c>
      <c r="N862">
        <v>90000</v>
      </c>
      <c r="O862" t="s">
        <v>978</v>
      </c>
      <c r="P862" t="s">
        <v>979</v>
      </c>
      <c r="Q862" t="s">
        <v>9370</v>
      </c>
      <c r="R862">
        <v>4742117912</v>
      </c>
      <c r="S862" t="s">
        <v>13394</v>
      </c>
      <c r="T862"/>
      <c r="V862" s="14">
        <v>46203</v>
      </c>
      <c r="W862" t="s">
        <v>9371</v>
      </c>
      <c r="X862" s="31">
        <v>46203.478020833332</v>
      </c>
      <c r="AN862" s="14">
        <v>46203</v>
      </c>
      <c r="AO862" t="s">
        <v>6447</v>
      </c>
      <c r="AP862" s="31">
        <v>46203.527222222219</v>
      </c>
      <c r="AT862" s="31">
        <v>46203.527222222219</v>
      </c>
      <c r="AU862" s="14">
        <v>46203</v>
      </c>
      <c r="AV862" t="s">
        <v>6447</v>
      </c>
      <c r="AW862" t="s">
        <v>313</v>
      </c>
      <c r="AX862" t="s">
        <v>678</v>
      </c>
      <c r="AY862" s="14">
        <v>46205</v>
      </c>
      <c r="AZ862" t="s">
        <v>9371</v>
      </c>
      <c r="BA862" s="31">
        <v>46205.426099537035</v>
      </c>
      <c r="BB862" s="14">
        <v>46205</v>
      </c>
      <c r="BC862" t="s">
        <v>1194</v>
      </c>
      <c r="BD862" s="31">
        <v>46205.437511574077</v>
      </c>
      <c r="BE862" s="14">
        <v>46205</v>
      </c>
      <c r="BF862" t="s">
        <v>1194</v>
      </c>
      <c r="BG862" s="31">
        <v>46205.45648148148</v>
      </c>
      <c r="BH862" s="14">
        <v>46205</v>
      </c>
      <c r="BI862" t="s">
        <v>3020</v>
      </c>
      <c r="BJ862" s="31">
        <v>46205.51284722222</v>
      </c>
      <c r="BK862" s="14">
        <v>46205</v>
      </c>
      <c r="BL862" t="s">
        <v>3020</v>
      </c>
      <c r="BM862" s="31">
        <v>46205.514039351852</v>
      </c>
      <c r="BZ862" s="14">
        <v>46205</v>
      </c>
      <c r="CA862" t="s">
        <v>3020</v>
      </c>
      <c r="CB862" s="31">
        <v>46205.524768518517</v>
      </c>
      <c r="CC862" s="14">
        <v>46205</v>
      </c>
      <c r="CD862" t="s">
        <v>1205</v>
      </c>
      <c r="CE862" s="31">
        <v>46205.538298611114</v>
      </c>
      <c r="CI862" s="14">
        <v>46205</v>
      </c>
      <c r="CJ862" t="s">
        <v>6454</v>
      </c>
      <c r="CK862" s="31">
        <v>46205.724548611113</v>
      </c>
      <c r="CP862" t="str">
        <f>VLOOKUP(A862,Sheet1!$A$2:$E$221,2,0)</f>
        <v>South Zone</v>
      </c>
    </row>
    <row r="863" spans="1:94" x14ac:dyDescent="0.35">
      <c r="A863" t="s">
        <v>6440</v>
      </c>
      <c r="B863">
        <v>10</v>
      </c>
      <c r="C863" t="s">
        <v>9332</v>
      </c>
      <c r="D863" t="s">
        <v>678</v>
      </c>
      <c r="E863" t="s">
        <v>312</v>
      </c>
      <c r="F863" t="s">
        <v>313</v>
      </c>
      <c r="G863" t="s">
        <v>298</v>
      </c>
      <c r="H863" t="s">
        <v>10365</v>
      </c>
      <c r="I863">
        <v>170321</v>
      </c>
      <c r="J863" t="s">
        <v>6442</v>
      </c>
      <c r="K863" t="s">
        <v>6443</v>
      </c>
      <c r="L863" t="s">
        <v>4622</v>
      </c>
      <c r="M863" t="s">
        <v>10366</v>
      </c>
      <c r="N863">
        <v>60000</v>
      </c>
      <c r="O863" t="s">
        <v>10363</v>
      </c>
      <c r="P863" t="s">
        <v>10364</v>
      </c>
      <c r="Q863" t="s">
        <v>7982</v>
      </c>
      <c r="R863">
        <v>6002202927</v>
      </c>
      <c r="S863" t="s">
        <v>13394</v>
      </c>
      <c r="T863"/>
      <c r="V863" s="14">
        <v>46207</v>
      </c>
      <c r="W863" t="s">
        <v>6446</v>
      </c>
      <c r="X863" s="31">
        <v>46207.553333333337</v>
      </c>
      <c r="AB863" s="14">
        <v>46209</v>
      </c>
      <c r="AC863" t="s">
        <v>6446</v>
      </c>
      <c r="AD863" s="31">
        <v>46209.578483796293</v>
      </c>
      <c r="AN863" s="14">
        <v>46209</v>
      </c>
      <c r="AO863" t="s">
        <v>6447</v>
      </c>
      <c r="AP863" s="31">
        <v>46209.631296296298</v>
      </c>
      <c r="AT863" s="31">
        <v>46209.631296296298</v>
      </c>
      <c r="AU863" s="14">
        <v>46209</v>
      </c>
      <c r="AV863" t="s">
        <v>6447</v>
      </c>
      <c r="AW863" t="s">
        <v>313</v>
      </c>
      <c r="AX863" t="s">
        <v>678</v>
      </c>
      <c r="AY863" s="14">
        <v>46209</v>
      </c>
      <c r="AZ863" t="s">
        <v>6446</v>
      </c>
      <c r="BA863" s="31">
        <v>46209.641331018516</v>
      </c>
      <c r="BB863" s="14">
        <v>46209</v>
      </c>
      <c r="BC863" t="s">
        <v>3586</v>
      </c>
      <c r="BD863" s="31">
        <v>46209.649895833332</v>
      </c>
      <c r="BE863" s="14">
        <v>46209</v>
      </c>
      <c r="BF863" t="s">
        <v>1220</v>
      </c>
      <c r="BG863" s="31">
        <v>46209.667372685188</v>
      </c>
      <c r="BH863" s="14">
        <v>46209</v>
      </c>
      <c r="BI863" t="s">
        <v>1204</v>
      </c>
      <c r="BJ863" s="31">
        <v>46209.668969907405</v>
      </c>
      <c r="BK863" s="14">
        <v>46209</v>
      </c>
      <c r="BL863" t="s">
        <v>1204</v>
      </c>
      <c r="BM863" s="31">
        <v>46209.676111111112</v>
      </c>
      <c r="BZ863" s="14">
        <v>46209</v>
      </c>
      <c r="CA863" t="s">
        <v>1204</v>
      </c>
      <c r="CB863" s="31">
        <v>46209.686030092591</v>
      </c>
      <c r="CC863" s="14">
        <v>46209</v>
      </c>
      <c r="CD863" t="s">
        <v>1205</v>
      </c>
      <c r="CE863" s="31">
        <v>46209.687511574077</v>
      </c>
      <c r="CI863" s="14">
        <v>46209</v>
      </c>
      <c r="CJ863" t="s">
        <v>6454</v>
      </c>
      <c r="CK863" s="31">
        <v>46209.744525462964</v>
      </c>
      <c r="CP863" t="str">
        <f>VLOOKUP(A863,Sheet1!$A$2:$E$221,2,0)</f>
        <v>South Zone</v>
      </c>
    </row>
    <row r="864" spans="1:94" x14ac:dyDescent="0.35">
      <c r="A864" t="s">
        <v>6440</v>
      </c>
      <c r="B864">
        <v>10</v>
      </c>
      <c r="C864" t="s">
        <v>9332</v>
      </c>
      <c r="D864" t="s">
        <v>678</v>
      </c>
      <c r="E864" t="s">
        <v>312</v>
      </c>
      <c r="F864" t="s">
        <v>313</v>
      </c>
      <c r="G864" t="s">
        <v>298</v>
      </c>
      <c r="H864" t="s">
        <v>12289</v>
      </c>
      <c r="I864">
        <v>201628</v>
      </c>
      <c r="J864" t="s">
        <v>3707</v>
      </c>
      <c r="K864" t="s">
        <v>9368</v>
      </c>
      <c r="L864" t="s">
        <v>4622</v>
      </c>
      <c r="M864" t="s">
        <v>12290</v>
      </c>
      <c r="N864">
        <v>60000</v>
      </c>
      <c r="O864" t="s">
        <v>1206</v>
      </c>
      <c r="P864" t="s">
        <v>1207</v>
      </c>
      <c r="Q864" t="s">
        <v>12291</v>
      </c>
      <c r="R864">
        <v>5506554136</v>
      </c>
      <c r="S864" t="s">
        <v>13394</v>
      </c>
      <c r="T864"/>
      <c r="V864" s="14">
        <v>46210</v>
      </c>
      <c r="W864" t="s">
        <v>9371</v>
      </c>
      <c r="X864" s="31">
        <v>46210.518449074072</v>
      </c>
      <c r="AN864" s="14">
        <v>46210</v>
      </c>
      <c r="AO864" t="s">
        <v>6447</v>
      </c>
      <c r="AP864" s="31">
        <v>46210.607141203705</v>
      </c>
      <c r="AT864" s="31">
        <v>46210.607141203705</v>
      </c>
      <c r="AU864" s="14">
        <v>46210</v>
      </c>
      <c r="AV864" t="s">
        <v>6447</v>
      </c>
      <c r="AW864" t="s">
        <v>313</v>
      </c>
      <c r="AX864" t="s">
        <v>678</v>
      </c>
      <c r="AY864" s="14">
        <v>46210</v>
      </c>
      <c r="AZ864" t="s">
        <v>9371</v>
      </c>
      <c r="BA864" s="31">
        <v>46210.619814814818</v>
      </c>
      <c r="BB864" s="14">
        <v>46210</v>
      </c>
      <c r="BC864" t="s">
        <v>1194</v>
      </c>
      <c r="BD864" s="31">
        <v>46210.642638888887</v>
      </c>
      <c r="BE864" s="14">
        <v>46210</v>
      </c>
      <c r="BF864" t="s">
        <v>2405</v>
      </c>
      <c r="BG864" s="31">
        <v>46210.652384259258</v>
      </c>
      <c r="BH864" s="14">
        <v>46210</v>
      </c>
      <c r="BI864" t="s">
        <v>1198</v>
      </c>
      <c r="BJ864" s="31">
        <v>46210.681898148148</v>
      </c>
      <c r="BK864" s="14">
        <v>46210</v>
      </c>
      <c r="BL864" t="s">
        <v>1198</v>
      </c>
      <c r="BM864" s="31">
        <v>46210.706886574073</v>
      </c>
      <c r="BZ864" s="14">
        <v>46210</v>
      </c>
      <c r="CA864" t="s">
        <v>1198</v>
      </c>
      <c r="CB864" s="31">
        <v>46210.711238425924</v>
      </c>
      <c r="CC864" s="14">
        <v>46210</v>
      </c>
      <c r="CD864" t="s">
        <v>1199</v>
      </c>
      <c r="CE864" s="31">
        <v>46210.712511574071</v>
      </c>
      <c r="CI864" s="14">
        <v>46210</v>
      </c>
      <c r="CJ864" t="s">
        <v>6454</v>
      </c>
      <c r="CK864" s="31">
        <v>46210.799131944441</v>
      </c>
      <c r="CP864" t="str">
        <f>VLOOKUP(A864,Sheet1!$A$2:$E$221,2,0)</f>
        <v>South Zone</v>
      </c>
    </row>
    <row r="865" spans="1:94" x14ac:dyDescent="0.35">
      <c r="A865" t="s">
        <v>6440</v>
      </c>
      <c r="B865">
        <v>10</v>
      </c>
      <c r="C865" t="s">
        <v>9332</v>
      </c>
      <c r="D865" t="s">
        <v>678</v>
      </c>
      <c r="E865" t="s">
        <v>312</v>
      </c>
      <c r="F865" t="s">
        <v>313</v>
      </c>
      <c r="G865" t="s">
        <v>298</v>
      </c>
      <c r="H865" t="s">
        <v>6441</v>
      </c>
      <c r="I865">
        <v>203540</v>
      </c>
      <c r="J865" t="s">
        <v>6442</v>
      </c>
      <c r="K865" t="s">
        <v>6443</v>
      </c>
      <c r="L865" t="s">
        <v>4622</v>
      </c>
      <c r="M865" t="s">
        <v>6444</v>
      </c>
      <c r="N865">
        <v>60000</v>
      </c>
      <c r="O865" t="s">
        <v>1269</v>
      </c>
      <c r="P865" t="s">
        <v>1270</v>
      </c>
      <c r="Q865" t="s">
        <v>6445</v>
      </c>
      <c r="R865">
        <v>2279107877</v>
      </c>
      <c r="S865" t="s">
        <v>13394</v>
      </c>
      <c r="T865"/>
      <c r="V865" s="14">
        <v>46205</v>
      </c>
      <c r="W865" t="s">
        <v>6446</v>
      </c>
      <c r="X865" s="31">
        <v>46205.686782407407</v>
      </c>
      <c r="AN865" s="14">
        <v>46205</v>
      </c>
      <c r="AO865" t="s">
        <v>6447</v>
      </c>
      <c r="AP865" s="31">
        <v>46205.735567129632</v>
      </c>
      <c r="AT865" s="31">
        <v>46205.735567129632</v>
      </c>
      <c r="AU865" s="14">
        <v>46205</v>
      </c>
      <c r="AV865" t="s">
        <v>6447</v>
      </c>
      <c r="AW865" t="s">
        <v>313</v>
      </c>
      <c r="AX865" t="s">
        <v>678</v>
      </c>
      <c r="AY865" s="14">
        <v>46205</v>
      </c>
      <c r="AZ865" t="s">
        <v>6446</v>
      </c>
      <c r="BA865" s="31">
        <v>46205.74145833333</v>
      </c>
      <c r="BB865" s="14">
        <v>46205</v>
      </c>
      <c r="BC865" t="s">
        <v>1194</v>
      </c>
      <c r="BD865" s="31">
        <v>46205.751215277778</v>
      </c>
      <c r="BE865" s="14">
        <v>46205</v>
      </c>
      <c r="BF865" t="s">
        <v>6431</v>
      </c>
      <c r="BG865" s="31">
        <v>46205.760196759256</v>
      </c>
      <c r="BH865" s="14">
        <v>46205</v>
      </c>
      <c r="BI865" t="s">
        <v>3020</v>
      </c>
      <c r="BJ865" s="31">
        <v>46205.772592592592</v>
      </c>
      <c r="BN865" s="14">
        <v>46205</v>
      </c>
      <c r="BO865" t="s">
        <v>3020</v>
      </c>
      <c r="BP865" s="31">
        <v>46205.774733796294</v>
      </c>
      <c r="CP865" t="str">
        <f>VLOOKUP(A865,Sheet1!$A$2:$E$221,2,0)</f>
        <v>South Zone</v>
      </c>
    </row>
    <row r="866" spans="1:94" x14ac:dyDescent="0.35">
      <c r="A866" t="s">
        <v>6440</v>
      </c>
      <c r="B866">
        <v>10</v>
      </c>
      <c r="C866" t="s">
        <v>9332</v>
      </c>
      <c r="D866" t="s">
        <v>678</v>
      </c>
      <c r="E866" t="s">
        <v>312</v>
      </c>
      <c r="F866" t="s">
        <v>313</v>
      </c>
      <c r="G866" t="s">
        <v>298</v>
      </c>
      <c r="H866" t="s">
        <v>10367</v>
      </c>
      <c r="I866">
        <v>211520</v>
      </c>
      <c r="J866" t="s">
        <v>3707</v>
      </c>
      <c r="K866" t="s">
        <v>9368</v>
      </c>
      <c r="L866" t="s">
        <v>4622</v>
      </c>
      <c r="M866" t="s">
        <v>10368</v>
      </c>
      <c r="N866">
        <v>45000</v>
      </c>
      <c r="O866" t="s">
        <v>10076</v>
      </c>
      <c r="P866" t="s">
        <v>10077</v>
      </c>
      <c r="Q866" t="s">
        <v>10369</v>
      </c>
      <c r="R866">
        <v>6440833435</v>
      </c>
      <c r="S866" t="s">
        <v>13394</v>
      </c>
      <c r="T866"/>
      <c r="V866" s="14">
        <v>46207</v>
      </c>
      <c r="W866" t="s">
        <v>9371</v>
      </c>
      <c r="X866" s="31">
        <v>46207.454270833332</v>
      </c>
      <c r="AN866" s="14">
        <v>46209</v>
      </c>
      <c r="AO866" t="s">
        <v>6447</v>
      </c>
      <c r="AP866" s="31">
        <v>46209.414409722223</v>
      </c>
      <c r="AT866" s="31">
        <v>46209.414409722223</v>
      </c>
      <c r="AU866" s="14">
        <v>46209</v>
      </c>
      <c r="AV866" t="s">
        <v>6447</v>
      </c>
      <c r="AW866" t="s">
        <v>313</v>
      </c>
      <c r="AX866" t="s">
        <v>678</v>
      </c>
      <c r="AY866" s="14">
        <v>46209</v>
      </c>
      <c r="AZ866" t="s">
        <v>9371</v>
      </c>
      <c r="BA866" s="31">
        <v>46209.506608796299</v>
      </c>
      <c r="BB866" s="14">
        <v>46209</v>
      </c>
      <c r="BC866" t="s">
        <v>3586</v>
      </c>
      <c r="BD866" s="31">
        <v>46209.518391203703</v>
      </c>
      <c r="BE866" s="14">
        <v>46209</v>
      </c>
      <c r="BF866" t="s">
        <v>1219</v>
      </c>
      <c r="BG866" s="31">
        <v>46209.528773148151</v>
      </c>
      <c r="BH866" s="14">
        <v>46209</v>
      </c>
      <c r="BI866" t="s">
        <v>1204</v>
      </c>
      <c r="BJ866" s="31">
        <v>46209.532847222225</v>
      </c>
      <c r="BK866" s="14">
        <v>46209</v>
      </c>
      <c r="BL866" t="s">
        <v>1204</v>
      </c>
      <c r="BM866" s="31">
        <v>46209.535787037035</v>
      </c>
      <c r="BZ866" s="14">
        <v>46209</v>
      </c>
      <c r="CA866" t="s">
        <v>1204</v>
      </c>
      <c r="CB866" s="31">
        <v>46209.541319444441</v>
      </c>
      <c r="CC866" s="14">
        <v>46209</v>
      </c>
      <c r="CD866" t="s">
        <v>1199</v>
      </c>
      <c r="CE866" s="31">
        <v>46209.595138888886</v>
      </c>
      <c r="CI866" s="14">
        <v>46210</v>
      </c>
      <c r="CJ866" t="s">
        <v>6454</v>
      </c>
      <c r="CK866" s="31">
        <v>46210.774652777778</v>
      </c>
      <c r="CP866" t="str">
        <f>VLOOKUP(A866,Sheet1!$A$2:$E$221,2,0)</f>
        <v>South Zone</v>
      </c>
    </row>
    <row r="867" spans="1:94" x14ac:dyDescent="0.35">
      <c r="A867" t="s">
        <v>6440</v>
      </c>
      <c r="B867">
        <v>10</v>
      </c>
      <c r="C867" t="s">
        <v>9332</v>
      </c>
      <c r="D867" t="s">
        <v>678</v>
      </c>
      <c r="E867" t="s">
        <v>312</v>
      </c>
      <c r="F867" t="s">
        <v>313</v>
      </c>
      <c r="G867" t="s">
        <v>298</v>
      </c>
      <c r="H867" t="s">
        <v>12292</v>
      </c>
      <c r="I867">
        <v>236200</v>
      </c>
      <c r="J867" t="s">
        <v>6442</v>
      </c>
      <c r="K867" t="s">
        <v>6443</v>
      </c>
      <c r="L867" t="s">
        <v>4622</v>
      </c>
      <c r="M867" t="s">
        <v>12293</v>
      </c>
      <c r="N867">
        <v>70000</v>
      </c>
      <c r="O867" t="s">
        <v>1235</v>
      </c>
      <c r="P867" t="s">
        <v>1236</v>
      </c>
      <c r="Q867" t="s">
        <v>1175</v>
      </c>
      <c r="R867">
        <v>5242584084</v>
      </c>
      <c r="S867" t="s">
        <v>13394</v>
      </c>
      <c r="T867"/>
      <c r="V867" s="14">
        <v>46209</v>
      </c>
      <c r="W867" t="s">
        <v>6446</v>
      </c>
      <c r="X867" s="31">
        <v>46209.710810185185</v>
      </c>
      <c r="AN867" s="14">
        <v>46210</v>
      </c>
      <c r="AO867" t="s">
        <v>6447</v>
      </c>
      <c r="AP867" s="31">
        <v>46210.409733796296</v>
      </c>
      <c r="AT867" s="31">
        <v>46210.409733796296</v>
      </c>
      <c r="AU867" s="14">
        <v>46210</v>
      </c>
      <c r="AV867" t="s">
        <v>6447</v>
      </c>
      <c r="AW867" t="s">
        <v>313</v>
      </c>
      <c r="AX867" t="s">
        <v>678</v>
      </c>
      <c r="AY867" s="14">
        <v>46210</v>
      </c>
      <c r="AZ867" t="s">
        <v>6446</v>
      </c>
      <c r="BA867" s="31">
        <v>46210.440821759257</v>
      </c>
      <c r="BB867" s="14">
        <v>46210</v>
      </c>
      <c r="BC867" t="s">
        <v>3586</v>
      </c>
      <c r="BD867" s="31">
        <v>46210.452418981484</v>
      </c>
      <c r="BE867" s="14">
        <v>46210</v>
      </c>
      <c r="BF867" t="s">
        <v>2405</v>
      </c>
      <c r="BG867" s="31">
        <v>46210.46502314815</v>
      </c>
      <c r="BH867" s="14">
        <v>46210</v>
      </c>
      <c r="BI867" t="s">
        <v>6410</v>
      </c>
      <c r="BJ867" s="31">
        <v>46210.476307870369</v>
      </c>
      <c r="BK867" s="14">
        <v>46210</v>
      </c>
      <c r="BL867" t="s">
        <v>6410</v>
      </c>
      <c r="BM867" s="31">
        <v>46210.496851851851</v>
      </c>
      <c r="BZ867" s="14">
        <v>46210</v>
      </c>
      <c r="CA867" t="s">
        <v>6410</v>
      </c>
      <c r="CB867" s="31">
        <v>46210.506793981483</v>
      </c>
      <c r="CC867" s="14">
        <v>46210</v>
      </c>
      <c r="CD867" t="s">
        <v>1199</v>
      </c>
      <c r="CE867" s="31">
        <v>46210.507974537039</v>
      </c>
      <c r="CI867" s="14">
        <v>46210</v>
      </c>
      <c r="CJ867" t="s">
        <v>6454</v>
      </c>
      <c r="CK867" s="31">
        <v>46210.624965277777</v>
      </c>
      <c r="CP867" t="str">
        <f>VLOOKUP(A867,Sheet1!$A$2:$E$221,2,0)</f>
        <v>South Zone</v>
      </c>
    </row>
    <row r="868" spans="1:94" x14ac:dyDescent="0.35">
      <c r="A868" t="s">
        <v>6440</v>
      </c>
      <c r="B868">
        <v>10</v>
      </c>
      <c r="C868" t="s">
        <v>9332</v>
      </c>
      <c r="D868" t="s">
        <v>678</v>
      </c>
      <c r="E868" t="s">
        <v>312</v>
      </c>
      <c r="F868" t="s">
        <v>313</v>
      </c>
      <c r="G868" t="s">
        <v>298</v>
      </c>
      <c r="H868" t="s">
        <v>6448</v>
      </c>
      <c r="I868">
        <v>406688</v>
      </c>
      <c r="J868" t="s">
        <v>6449</v>
      </c>
      <c r="K868" t="s">
        <v>6450</v>
      </c>
      <c r="L868" t="s">
        <v>4622</v>
      </c>
      <c r="M868" t="s">
        <v>12294</v>
      </c>
      <c r="N868">
        <v>50000</v>
      </c>
      <c r="O868" t="s">
        <v>1223</v>
      </c>
      <c r="P868" t="s">
        <v>1224</v>
      </c>
      <c r="Q868" t="s">
        <v>1227</v>
      </c>
      <c r="R868">
        <v>5088529028</v>
      </c>
      <c r="S868" t="s">
        <v>13394</v>
      </c>
      <c r="T868"/>
      <c r="V868" s="14">
        <v>46209</v>
      </c>
      <c r="W868" t="s">
        <v>6453</v>
      </c>
      <c r="X868" s="31">
        <v>46209.780150462961</v>
      </c>
      <c r="AB868" s="14">
        <v>46210</v>
      </c>
      <c r="AC868" t="s">
        <v>6453</v>
      </c>
      <c r="AD868" s="31">
        <v>46210.357453703706</v>
      </c>
      <c r="AN868" s="14">
        <v>46210</v>
      </c>
      <c r="AO868" t="s">
        <v>6447</v>
      </c>
      <c r="AP868" s="31">
        <v>46210.38077546296</v>
      </c>
      <c r="AT868" s="31">
        <v>46210.38077546296</v>
      </c>
      <c r="AU868" s="14">
        <v>46210</v>
      </c>
      <c r="AV868" t="s">
        <v>6447</v>
      </c>
      <c r="AW868" t="s">
        <v>313</v>
      </c>
      <c r="AX868" t="s">
        <v>678</v>
      </c>
      <c r="AY868" s="14">
        <v>46210</v>
      </c>
      <c r="AZ868" t="s">
        <v>6453</v>
      </c>
      <c r="BA868" s="31">
        <v>46210.390497685185</v>
      </c>
      <c r="BB868" s="14">
        <v>46210</v>
      </c>
      <c r="BC868" t="s">
        <v>1194</v>
      </c>
      <c r="BD868" s="31">
        <v>46210.396296296298</v>
      </c>
      <c r="BE868" s="14">
        <v>46210</v>
      </c>
      <c r="BF868" t="s">
        <v>1219</v>
      </c>
      <c r="BG868" s="31">
        <v>46210.408148148148</v>
      </c>
      <c r="BH868" s="14">
        <v>46210</v>
      </c>
      <c r="BI868" t="s">
        <v>1204</v>
      </c>
      <c r="BJ868" s="31">
        <v>46210.408634259256</v>
      </c>
      <c r="BK868" s="14">
        <v>46210</v>
      </c>
      <c r="BL868" t="s">
        <v>1195</v>
      </c>
      <c r="BM868" s="31">
        <v>46210.489131944443</v>
      </c>
      <c r="BZ868" s="14">
        <v>46210</v>
      </c>
      <c r="CA868" t="s">
        <v>1195</v>
      </c>
      <c r="CB868" s="31">
        <v>46210.494571759256</v>
      </c>
      <c r="CC868" s="14">
        <v>46210</v>
      </c>
      <c r="CD868" t="s">
        <v>1195</v>
      </c>
      <c r="CE868" s="31">
        <v>46210.494768518518</v>
      </c>
      <c r="CI868" s="14">
        <v>46210</v>
      </c>
      <c r="CJ868" t="s">
        <v>6454</v>
      </c>
      <c r="CK868" s="31">
        <v>46210.548194444447</v>
      </c>
      <c r="CP868" t="str">
        <f>VLOOKUP(A868,Sheet1!$A$2:$E$221,2,0)</f>
        <v>South Zone</v>
      </c>
    </row>
    <row r="869" spans="1:94" x14ac:dyDescent="0.35">
      <c r="A869" t="s">
        <v>6440</v>
      </c>
      <c r="B869">
        <v>10</v>
      </c>
      <c r="C869" t="s">
        <v>9332</v>
      </c>
      <c r="D869" t="s">
        <v>678</v>
      </c>
      <c r="E869" t="s">
        <v>312</v>
      </c>
      <c r="F869" t="s">
        <v>313</v>
      </c>
      <c r="G869" t="s">
        <v>298</v>
      </c>
      <c r="H869" t="s">
        <v>6448</v>
      </c>
      <c r="I869">
        <v>406688</v>
      </c>
      <c r="J869" t="s">
        <v>6449</v>
      </c>
      <c r="K869" t="s">
        <v>6450</v>
      </c>
      <c r="L869" t="s">
        <v>4622</v>
      </c>
      <c r="M869" t="s">
        <v>6451</v>
      </c>
      <c r="N869">
        <v>60000</v>
      </c>
      <c r="O869" t="s">
        <v>1206</v>
      </c>
      <c r="P869" t="s">
        <v>1207</v>
      </c>
      <c r="Q869" t="s">
        <v>6452</v>
      </c>
      <c r="R869">
        <v>6887948026</v>
      </c>
      <c r="S869" t="s">
        <v>13394</v>
      </c>
      <c r="T869"/>
      <c r="V869" s="14">
        <v>46203</v>
      </c>
      <c r="W869" t="s">
        <v>6453</v>
      </c>
      <c r="X869" s="31">
        <v>46203.58797453704</v>
      </c>
      <c r="AN869" s="14">
        <v>46204</v>
      </c>
      <c r="AO869" t="s">
        <v>6447</v>
      </c>
      <c r="AP869" s="31">
        <v>46204.392187500001</v>
      </c>
      <c r="AT869" s="31">
        <v>46204.392187500001</v>
      </c>
      <c r="AU869" s="14">
        <v>46204</v>
      </c>
      <c r="AV869" t="s">
        <v>6447</v>
      </c>
      <c r="AW869" t="s">
        <v>313</v>
      </c>
      <c r="AX869" t="s">
        <v>678</v>
      </c>
      <c r="AY869" s="14">
        <v>46204</v>
      </c>
      <c r="AZ869" t="s">
        <v>6453</v>
      </c>
      <c r="BA869" s="31">
        <v>46204.412997685184</v>
      </c>
      <c r="BB869" s="14">
        <v>46204</v>
      </c>
      <c r="BC869" t="s">
        <v>1194</v>
      </c>
      <c r="BD869" s="31">
        <v>46204.420717592591</v>
      </c>
      <c r="BE869" s="14">
        <v>46204</v>
      </c>
      <c r="BF869" t="s">
        <v>1197</v>
      </c>
      <c r="BG869" s="31">
        <v>46204.446539351855</v>
      </c>
      <c r="BH869" s="14">
        <v>46204</v>
      </c>
      <c r="BI869" t="s">
        <v>6432</v>
      </c>
      <c r="BJ869" s="31">
        <v>46204.447430555556</v>
      </c>
      <c r="BK869" s="14">
        <v>46204</v>
      </c>
      <c r="BL869" t="s">
        <v>6432</v>
      </c>
      <c r="BM869" s="31">
        <v>46204.459097222221</v>
      </c>
      <c r="BZ869" s="14">
        <v>46204</v>
      </c>
      <c r="CA869" t="s">
        <v>6432</v>
      </c>
      <c r="CB869" s="31">
        <v>46204.48028935185</v>
      </c>
      <c r="CC869" s="14">
        <v>46204</v>
      </c>
      <c r="CD869" t="s">
        <v>1205</v>
      </c>
      <c r="CE869" s="31">
        <v>46204.481979166667</v>
      </c>
      <c r="CI869" s="14">
        <v>46204</v>
      </c>
      <c r="CJ869" t="s">
        <v>6454</v>
      </c>
      <c r="CK869" s="31">
        <v>46204.621354166666</v>
      </c>
      <c r="CP869" t="str">
        <f>VLOOKUP(A869,Sheet1!$A$2:$E$221,2,0)</f>
        <v>South Zone</v>
      </c>
    </row>
    <row r="870" spans="1:94" x14ac:dyDescent="0.35">
      <c r="A870" t="s">
        <v>6440</v>
      </c>
      <c r="B870">
        <v>10</v>
      </c>
      <c r="C870" t="s">
        <v>9332</v>
      </c>
      <c r="D870" t="s">
        <v>678</v>
      </c>
      <c r="E870" t="s">
        <v>312</v>
      </c>
      <c r="F870" t="s">
        <v>313</v>
      </c>
      <c r="G870" t="s">
        <v>298</v>
      </c>
      <c r="H870" t="s">
        <v>6455</v>
      </c>
      <c r="I870">
        <v>478219</v>
      </c>
      <c r="J870" t="s">
        <v>6449</v>
      </c>
      <c r="K870" t="s">
        <v>6450</v>
      </c>
      <c r="L870" t="s">
        <v>4622</v>
      </c>
      <c r="M870" t="s">
        <v>6456</v>
      </c>
      <c r="N870">
        <v>60000</v>
      </c>
      <c r="O870" t="s">
        <v>1206</v>
      </c>
      <c r="P870" t="s">
        <v>1207</v>
      </c>
      <c r="Q870" t="s">
        <v>6457</v>
      </c>
      <c r="R870">
        <v>6144681983</v>
      </c>
      <c r="S870" t="s">
        <v>13394</v>
      </c>
      <c r="T870"/>
      <c r="V870" s="14">
        <v>46204</v>
      </c>
      <c r="W870" t="s">
        <v>6453</v>
      </c>
      <c r="X870" s="31">
        <v>46204.473194444443</v>
      </c>
      <c r="AN870" s="14">
        <v>46204</v>
      </c>
      <c r="AO870" t="s">
        <v>6447</v>
      </c>
      <c r="AP870" s="31">
        <v>46204.52616898148</v>
      </c>
      <c r="AT870" s="31">
        <v>46204.52616898148</v>
      </c>
      <c r="AU870" s="14">
        <v>46204</v>
      </c>
      <c r="AV870" t="s">
        <v>6447</v>
      </c>
      <c r="AW870" t="s">
        <v>313</v>
      </c>
      <c r="AX870" t="s">
        <v>678</v>
      </c>
      <c r="AY870" s="14">
        <v>46204</v>
      </c>
      <c r="AZ870" t="s">
        <v>6453</v>
      </c>
      <c r="BA870" s="31">
        <v>46204.531446759262</v>
      </c>
      <c r="BB870" s="14">
        <v>46204</v>
      </c>
      <c r="BC870" t="s">
        <v>1194</v>
      </c>
      <c r="BD870" s="31">
        <v>46204.535104166665</v>
      </c>
      <c r="BE870" s="14">
        <v>46204</v>
      </c>
      <c r="BF870" t="s">
        <v>3021</v>
      </c>
      <c r="BG870" s="31">
        <v>46204.542881944442</v>
      </c>
      <c r="BH870" s="14">
        <v>46204</v>
      </c>
      <c r="BI870" t="s">
        <v>3020</v>
      </c>
      <c r="BJ870" s="31">
        <v>46204.591770833336</v>
      </c>
      <c r="BK870" s="14">
        <v>46204</v>
      </c>
      <c r="BL870" t="s">
        <v>3020</v>
      </c>
      <c r="BM870" s="31">
        <v>46204.593101851853</v>
      </c>
      <c r="BZ870" s="14">
        <v>46204</v>
      </c>
      <c r="CA870" t="s">
        <v>3020</v>
      </c>
      <c r="CB870" s="31">
        <v>46204.59652777778</v>
      </c>
      <c r="CC870" s="14">
        <v>46204</v>
      </c>
      <c r="CD870" t="s">
        <v>1205</v>
      </c>
      <c r="CE870" s="31">
        <v>46204.597858796296</v>
      </c>
      <c r="CI870" s="14">
        <v>46204</v>
      </c>
      <c r="CJ870" t="s">
        <v>6454</v>
      </c>
      <c r="CK870" s="31">
        <v>46204.670011574075</v>
      </c>
      <c r="CP870" t="str">
        <f>VLOOKUP(A870,Sheet1!$A$2:$E$221,2,0)</f>
        <v>South Zone</v>
      </c>
    </row>
    <row r="871" spans="1:94" x14ac:dyDescent="0.35">
      <c r="A871" t="s">
        <v>6440</v>
      </c>
      <c r="B871">
        <v>10</v>
      </c>
      <c r="C871" t="s">
        <v>9332</v>
      </c>
      <c r="D871" t="s">
        <v>678</v>
      </c>
      <c r="E871" t="s">
        <v>312</v>
      </c>
      <c r="F871" t="s">
        <v>313</v>
      </c>
      <c r="G871" t="s">
        <v>298</v>
      </c>
      <c r="H871" t="s">
        <v>6458</v>
      </c>
      <c r="I871">
        <v>786784</v>
      </c>
      <c r="J871" t="s">
        <v>6459</v>
      </c>
      <c r="K871" t="s">
        <v>6460</v>
      </c>
      <c r="L871" t="s">
        <v>4622</v>
      </c>
      <c r="M871" t="s">
        <v>6461</v>
      </c>
      <c r="N871">
        <v>45000</v>
      </c>
      <c r="O871" t="s">
        <v>4598</v>
      </c>
      <c r="P871" t="s">
        <v>4599</v>
      </c>
      <c r="Q871" t="s">
        <v>6462</v>
      </c>
      <c r="R871">
        <v>4057816118</v>
      </c>
      <c r="S871" t="s">
        <v>13394</v>
      </c>
      <c r="T871"/>
      <c r="V871" s="14">
        <v>46205</v>
      </c>
      <c r="W871" t="s">
        <v>6463</v>
      </c>
      <c r="X871" s="31">
        <v>46205.783761574072</v>
      </c>
      <c r="AN871" s="14">
        <v>46206</v>
      </c>
      <c r="AO871" t="s">
        <v>6447</v>
      </c>
      <c r="AP871" s="31">
        <v>46206.579560185186</v>
      </c>
      <c r="AT871" s="31">
        <v>46206.579560185186</v>
      </c>
      <c r="AU871" s="14">
        <v>46206</v>
      </c>
      <c r="AV871" t="s">
        <v>6447</v>
      </c>
      <c r="AW871" t="s">
        <v>313</v>
      </c>
      <c r="AX871" t="s">
        <v>678</v>
      </c>
      <c r="AY871" s="14">
        <v>46206</v>
      </c>
      <c r="AZ871" t="s">
        <v>6453</v>
      </c>
      <c r="BA871" s="31">
        <v>46206.615798611114</v>
      </c>
      <c r="BB871" s="14">
        <v>46206</v>
      </c>
      <c r="BC871" t="s">
        <v>1194</v>
      </c>
      <c r="BD871" s="31">
        <v>46206.619953703703</v>
      </c>
      <c r="BE871" s="14">
        <v>46206</v>
      </c>
      <c r="BF871" t="s">
        <v>1218</v>
      </c>
      <c r="BG871" s="31">
        <v>46206.652118055557</v>
      </c>
      <c r="BH871" s="14">
        <v>46206</v>
      </c>
      <c r="BI871" t="s">
        <v>6410</v>
      </c>
      <c r="BJ871" s="31">
        <v>46206.677905092591</v>
      </c>
      <c r="BK871" s="14">
        <v>46206</v>
      </c>
      <c r="BL871" t="s">
        <v>3020</v>
      </c>
      <c r="BM871" s="31">
        <v>46206.698703703703</v>
      </c>
      <c r="BN871" s="14">
        <v>46206</v>
      </c>
      <c r="BO871" t="s">
        <v>6410</v>
      </c>
      <c r="BP871" s="31">
        <v>46206.678726851853</v>
      </c>
      <c r="BZ871" s="14">
        <v>46206</v>
      </c>
      <c r="CA871" t="s">
        <v>3020</v>
      </c>
      <c r="CB871" s="31">
        <v>46206.703321759262</v>
      </c>
      <c r="CC871" s="14">
        <v>46206</v>
      </c>
      <c r="CD871" t="s">
        <v>1199</v>
      </c>
      <c r="CE871" s="31">
        <v>46206.70484953704</v>
      </c>
      <c r="CI871" s="14">
        <v>46207</v>
      </c>
      <c r="CJ871" t="s">
        <v>6454</v>
      </c>
      <c r="CK871" s="31">
        <v>46207.566180555557</v>
      </c>
      <c r="CP871" t="str">
        <f>VLOOKUP(A871,Sheet1!$A$2:$E$221,2,0)</f>
        <v>South Zone</v>
      </c>
    </row>
    <row r="872" spans="1:94" x14ac:dyDescent="0.35">
      <c r="A872" t="s">
        <v>6440</v>
      </c>
      <c r="B872">
        <v>10</v>
      </c>
      <c r="C872" t="s">
        <v>9332</v>
      </c>
      <c r="D872" t="s">
        <v>678</v>
      </c>
      <c r="E872" t="s">
        <v>312</v>
      </c>
      <c r="F872" t="s">
        <v>313</v>
      </c>
      <c r="G872" t="s">
        <v>298</v>
      </c>
      <c r="H872" t="s">
        <v>6458</v>
      </c>
      <c r="I872">
        <v>786784</v>
      </c>
      <c r="J872" t="s">
        <v>6459</v>
      </c>
      <c r="K872" t="s">
        <v>6460</v>
      </c>
      <c r="L872" t="s">
        <v>4622</v>
      </c>
      <c r="M872" t="s">
        <v>6461</v>
      </c>
      <c r="N872">
        <v>45000</v>
      </c>
      <c r="O872" t="s">
        <v>4598</v>
      </c>
      <c r="P872" t="s">
        <v>4599</v>
      </c>
      <c r="Q872" t="s">
        <v>1175</v>
      </c>
      <c r="R872">
        <v>1171129432</v>
      </c>
      <c r="S872" t="s">
        <v>13394</v>
      </c>
      <c r="T872"/>
      <c r="V872" s="14">
        <v>46206</v>
      </c>
      <c r="W872" t="s">
        <v>6463</v>
      </c>
      <c r="X872" s="31">
        <v>46206.50984953704</v>
      </c>
      <c r="AN872" s="14">
        <v>46206</v>
      </c>
      <c r="AO872" t="s">
        <v>6447</v>
      </c>
      <c r="AP872" s="31">
        <v>46206.579594907409</v>
      </c>
      <c r="AT872" s="31">
        <v>46206.579594907409</v>
      </c>
      <c r="AU872" s="14">
        <v>46206</v>
      </c>
      <c r="AV872" t="s">
        <v>6447</v>
      </c>
      <c r="AW872" t="s">
        <v>313</v>
      </c>
      <c r="AX872" t="s">
        <v>678</v>
      </c>
      <c r="AY872" s="14">
        <v>46206</v>
      </c>
      <c r="AZ872" t="s">
        <v>6453</v>
      </c>
      <c r="BA872" s="31">
        <v>46206.615833333337</v>
      </c>
      <c r="BB872" s="14">
        <v>46206</v>
      </c>
      <c r="BC872" t="s">
        <v>1194</v>
      </c>
      <c r="BD872" s="31">
        <v>46206.619953703703</v>
      </c>
      <c r="BE872" s="14">
        <v>46206</v>
      </c>
      <c r="BF872" t="s">
        <v>1218</v>
      </c>
      <c r="BG872" s="31">
        <v>46206.652141203704</v>
      </c>
      <c r="BH872" s="14">
        <v>46206</v>
      </c>
      <c r="BI872" t="s">
        <v>6410</v>
      </c>
      <c r="BJ872" s="31">
        <v>46206.677939814814</v>
      </c>
      <c r="BK872" s="14">
        <v>46206</v>
      </c>
      <c r="BL872" t="s">
        <v>3020</v>
      </c>
      <c r="BM872" s="31">
        <v>46206.69872685185</v>
      </c>
      <c r="BN872" s="14">
        <v>46206</v>
      </c>
      <c r="BO872" t="s">
        <v>6410</v>
      </c>
      <c r="BP872" s="31">
        <v>46206.678761574076</v>
      </c>
      <c r="BZ872" s="14">
        <v>46206</v>
      </c>
      <c r="CA872" t="s">
        <v>3020</v>
      </c>
      <c r="CB872" s="31">
        <v>46206.703356481485</v>
      </c>
      <c r="CC872" s="14">
        <v>46206</v>
      </c>
      <c r="CD872" t="s">
        <v>1199</v>
      </c>
      <c r="CE872" s="31">
        <v>46206.70484953704</v>
      </c>
      <c r="CI872" s="14">
        <v>46206</v>
      </c>
      <c r="CJ872" t="s">
        <v>6454</v>
      </c>
      <c r="CK872" s="31">
        <v>46206.82403935185</v>
      </c>
      <c r="CP872" t="str">
        <f>VLOOKUP(A872,Sheet1!$A$2:$E$221,2,0)</f>
        <v>South Zone</v>
      </c>
    </row>
    <row r="873" spans="1:94" x14ac:dyDescent="0.35">
      <c r="A873" t="s">
        <v>6440</v>
      </c>
      <c r="B873">
        <v>10</v>
      </c>
      <c r="C873" t="s">
        <v>9332</v>
      </c>
      <c r="D873" t="s">
        <v>678</v>
      </c>
      <c r="E873" t="s">
        <v>312</v>
      </c>
      <c r="F873" t="s">
        <v>313</v>
      </c>
      <c r="G873" t="s">
        <v>298</v>
      </c>
      <c r="H873" t="s">
        <v>6458</v>
      </c>
      <c r="I873">
        <v>786784</v>
      </c>
      <c r="J873" t="s">
        <v>6459</v>
      </c>
      <c r="K873" t="s">
        <v>6460</v>
      </c>
      <c r="L873" t="s">
        <v>4622</v>
      </c>
      <c r="M873" t="s">
        <v>6461</v>
      </c>
      <c r="N873">
        <v>50000</v>
      </c>
      <c r="O873" t="s">
        <v>1228</v>
      </c>
      <c r="P873" t="s">
        <v>1229</v>
      </c>
      <c r="Q873" t="s">
        <v>6464</v>
      </c>
      <c r="R873">
        <v>102200103</v>
      </c>
      <c r="S873" t="s">
        <v>13394</v>
      </c>
      <c r="T873"/>
      <c r="V873" s="14">
        <v>46205</v>
      </c>
      <c r="W873" t="s">
        <v>6463</v>
      </c>
      <c r="X873" s="31">
        <v>46205.783819444441</v>
      </c>
      <c r="AN873" s="14">
        <v>46206</v>
      </c>
      <c r="AO873" t="s">
        <v>6447</v>
      </c>
      <c r="AP873" s="31">
        <v>46206.579583333332</v>
      </c>
      <c r="AT873" s="31">
        <v>46206.579583333332</v>
      </c>
      <c r="AU873" s="14">
        <v>46206</v>
      </c>
      <c r="AV873" t="s">
        <v>6447</v>
      </c>
      <c r="AW873" t="s">
        <v>313</v>
      </c>
      <c r="AX873" t="s">
        <v>678</v>
      </c>
      <c r="AY873" s="14">
        <v>46206</v>
      </c>
      <c r="AZ873" t="s">
        <v>6453</v>
      </c>
      <c r="BA873" s="31">
        <v>46206.61582175926</v>
      </c>
      <c r="BB873" s="14">
        <v>46206</v>
      </c>
      <c r="BC873" t="s">
        <v>1194</v>
      </c>
      <c r="BD873" s="31">
        <v>46206.619953703703</v>
      </c>
      <c r="BE873" s="14">
        <v>46206</v>
      </c>
      <c r="BF873" t="s">
        <v>1218</v>
      </c>
      <c r="BG873" s="31">
        <v>46206.652129629627</v>
      </c>
      <c r="BH873" s="14">
        <v>46206</v>
      </c>
      <c r="BI873" t="s">
        <v>6410</v>
      </c>
      <c r="BJ873" s="31">
        <v>46206.677916666667</v>
      </c>
      <c r="BK873" s="14">
        <v>46206</v>
      </c>
      <c r="BL873" t="s">
        <v>3020</v>
      </c>
      <c r="BM873" s="31">
        <v>46206.69871527778</v>
      </c>
      <c r="BN873" s="14">
        <v>46206</v>
      </c>
      <c r="BO873" t="s">
        <v>6410</v>
      </c>
      <c r="BP873" s="31">
        <v>46206.678749999999</v>
      </c>
      <c r="BZ873" s="14">
        <v>46206</v>
      </c>
      <c r="CA873" t="s">
        <v>3020</v>
      </c>
      <c r="CB873" s="31">
        <v>46206.703344907408</v>
      </c>
      <c r="CC873" s="14">
        <v>46206</v>
      </c>
      <c r="CD873" t="s">
        <v>1199</v>
      </c>
      <c r="CE873" s="31">
        <v>46206.70484953704</v>
      </c>
      <c r="CI873" s="14">
        <v>46206</v>
      </c>
      <c r="CJ873" t="s">
        <v>6454</v>
      </c>
      <c r="CK873" s="31">
        <v>46206.82403935185</v>
      </c>
      <c r="CP873" t="str">
        <f>VLOOKUP(A873,Sheet1!$A$2:$E$221,2,0)</f>
        <v>South Zone</v>
      </c>
    </row>
    <row r="874" spans="1:94" x14ac:dyDescent="0.35">
      <c r="A874" t="s">
        <v>6465</v>
      </c>
      <c r="B874">
        <v>12</v>
      </c>
      <c r="C874" t="s">
        <v>9332</v>
      </c>
      <c r="D874" t="s">
        <v>678</v>
      </c>
      <c r="E874" t="s">
        <v>159</v>
      </c>
      <c r="F874" t="s">
        <v>299</v>
      </c>
      <c r="G874" t="s">
        <v>298</v>
      </c>
      <c r="H874" t="s">
        <v>12295</v>
      </c>
      <c r="I874">
        <v>142660</v>
      </c>
      <c r="J874" t="s">
        <v>12296</v>
      </c>
      <c r="K874" t="s">
        <v>12297</v>
      </c>
      <c r="L874" t="s">
        <v>4622</v>
      </c>
      <c r="M874" t="s">
        <v>12298</v>
      </c>
      <c r="N874">
        <v>90000</v>
      </c>
      <c r="O874" t="s">
        <v>1200</v>
      </c>
      <c r="P874" t="s">
        <v>1201</v>
      </c>
      <c r="Q874" t="s">
        <v>12299</v>
      </c>
      <c r="R874">
        <v>3496954579</v>
      </c>
      <c r="S874" t="s">
        <v>13394</v>
      </c>
      <c r="T874"/>
      <c r="V874" s="14">
        <v>46210</v>
      </c>
      <c r="W874" t="s">
        <v>12300</v>
      </c>
      <c r="X874" s="31">
        <v>46210.523148148146</v>
      </c>
      <c r="AN874" s="14">
        <v>46210</v>
      </c>
      <c r="AO874" t="s">
        <v>2406</v>
      </c>
      <c r="AP874" s="31">
        <v>46210.611122685186</v>
      </c>
      <c r="AT874" s="31">
        <v>46210.611122685186</v>
      </c>
      <c r="AU874" s="14">
        <v>46210</v>
      </c>
      <c r="AV874" t="s">
        <v>2406</v>
      </c>
      <c r="AW874" t="s">
        <v>299</v>
      </c>
      <c r="AX874" t="s">
        <v>678</v>
      </c>
      <c r="AY874" s="14">
        <v>46210</v>
      </c>
      <c r="AZ874" t="s">
        <v>10375</v>
      </c>
      <c r="BA874" s="31">
        <v>46210.626967592594</v>
      </c>
      <c r="BB874" s="14">
        <v>46210</v>
      </c>
      <c r="BC874" t="s">
        <v>1194</v>
      </c>
      <c r="BD874" s="31">
        <v>46210.642627314817</v>
      </c>
      <c r="BE874" s="14">
        <v>46210</v>
      </c>
      <c r="BF874" t="s">
        <v>1247</v>
      </c>
      <c r="BG874" s="31">
        <v>46210.653923611113</v>
      </c>
      <c r="BH874" s="14">
        <v>46210</v>
      </c>
      <c r="BI874" t="s">
        <v>1198</v>
      </c>
      <c r="BJ874" s="31">
        <v>46210.682129629633</v>
      </c>
      <c r="BK874" s="14">
        <v>46210</v>
      </c>
      <c r="BL874" t="s">
        <v>1198</v>
      </c>
      <c r="BM874" s="31">
        <v>46210.7028125</v>
      </c>
      <c r="BZ874" s="14">
        <v>46210</v>
      </c>
      <c r="CA874" t="s">
        <v>1198</v>
      </c>
      <c r="CB874" s="31">
        <v>46210.710995370369</v>
      </c>
      <c r="CC874" s="14">
        <v>46210</v>
      </c>
      <c r="CD874" t="s">
        <v>1199</v>
      </c>
      <c r="CE874" s="31">
        <v>46210.712037037039</v>
      </c>
      <c r="CI874" s="14">
        <v>46210</v>
      </c>
      <c r="CJ874" t="s">
        <v>2407</v>
      </c>
      <c r="CK874" s="31">
        <v>46210.758576388886</v>
      </c>
      <c r="CP874" t="str">
        <f>VLOOKUP(A874,Sheet1!$A$2:$E$221,2,0)</f>
        <v>South Zone</v>
      </c>
    </row>
    <row r="875" spans="1:94" x14ac:dyDescent="0.35">
      <c r="A875" t="s">
        <v>6465</v>
      </c>
      <c r="B875">
        <v>12</v>
      </c>
      <c r="C875" t="s">
        <v>9332</v>
      </c>
      <c r="D875" t="s">
        <v>678</v>
      </c>
      <c r="E875" t="s">
        <v>159</v>
      </c>
      <c r="F875" t="s">
        <v>299</v>
      </c>
      <c r="G875" t="s">
        <v>298</v>
      </c>
      <c r="H875" t="s">
        <v>10370</v>
      </c>
      <c r="I875">
        <v>145139</v>
      </c>
      <c r="J875" t="s">
        <v>1862</v>
      </c>
      <c r="K875" t="s">
        <v>1863</v>
      </c>
      <c r="L875" t="s">
        <v>4622</v>
      </c>
      <c r="M875" t="s">
        <v>10371</v>
      </c>
      <c r="N875">
        <v>90000</v>
      </c>
      <c r="O875" t="s">
        <v>10372</v>
      </c>
      <c r="P875" t="s">
        <v>10373</v>
      </c>
      <c r="Q875" t="s">
        <v>10374</v>
      </c>
      <c r="R875">
        <v>5940333891</v>
      </c>
      <c r="S875" t="s">
        <v>13394</v>
      </c>
      <c r="T875"/>
      <c r="V875" s="14">
        <v>46206</v>
      </c>
      <c r="W875" t="s">
        <v>6469</v>
      </c>
      <c r="X875" s="31">
        <v>46206.519560185188</v>
      </c>
      <c r="AN875" s="14">
        <v>46209</v>
      </c>
      <c r="AO875" t="s">
        <v>10375</v>
      </c>
      <c r="AP875" s="31">
        <v>46209.709930555553</v>
      </c>
      <c r="AT875" s="31">
        <v>46209.709930555553</v>
      </c>
      <c r="AU875" s="14">
        <v>46209</v>
      </c>
      <c r="AV875" t="s">
        <v>10375</v>
      </c>
      <c r="AW875" t="s">
        <v>10376</v>
      </c>
      <c r="AX875" t="s">
        <v>677</v>
      </c>
      <c r="AY875" s="14">
        <v>46209</v>
      </c>
      <c r="AZ875" t="s">
        <v>10375</v>
      </c>
      <c r="BA875" s="31">
        <v>46209.713634259257</v>
      </c>
      <c r="BB875" s="14">
        <v>46209</v>
      </c>
      <c r="BC875" t="s">
        <v>3586</v>
      </c>
      <c r="BD875" s="31">
        <v>46209.716979166667</v>
      </c>
      <c r="BE875" s="14">
        <v>46209</v>
      </c>
      <c r="BF875" t="s">
        <v>1218</v>
      </c>
      <c r="BG875" s="31">
        <v>46209.759351851855</v>
      </c>
      <c r="BH875" s="14">
        <v>46209</v>
      </c>
      <c r="BI875" t="s">
        <v>3020</v>
      </c>
      <c r="BJ875" s="31">
        <v>46209.760312500002</v>
      </c>
      <c r="BK875" s="14">
        <v>46209</v>
      </c>
      <c r="BL875" t="s">
        <v>3020</v>
      </c>
      <c r="BM875" s="31">
        <v>46209.76185185185</v>
      </c>
      <c r="BN875" s="14">
        <v>46209</v>
      </c>
      <c r="BO875" t="s">
        <v>6410</v>
      </c>
      <c r="BP875" s="31">
        <v>46209.760555555556</v>
      </c>
      <c r="BZ875" s="14">
        <v>46209</v>
      </c>
      <c r="CA875" t="s">
        <v>3020</v>
      </c>
      <c r="CB875" s="31">
        <v>46209.767743055556</v>
      </c>
      <c r="CC875" s="14">
        <v>46209</v>
      </c>
      <c r="CD875" t="s">
        <v>1199</v>
      </c>
      <c r="CE875" s="31">
        <v>46209.769201388888</v>
      </c>
      <c r="CI875" s="14">
        <v>46209</v>
      </c>
      <c r="CJ875" t="s">
        <v>2407</v>
      </c>
      <c r="CK875" s="31">
        <v>46209.82675925926</v>
      </c>
      <c r="CP875" t="str">
        <f>VLOOKUP(A875,Sheet1!$A$2:$E$221,2,0)</f>
        <v>South Zone</v>
      </c>
    </row>
    <row r="876" spans="1:94" x14ac:dyDescent="0.35">
      <c r="A876" t="s">
        <v>6465</v>
      </c>
      <c r="B876">
        <v>12</v>
      </c>
      <c r="C876" t="s">
        <v>9332</v>
      </c>
      <c r="D876" t="s">
        <v>678</v>
      </c>
      <c r="E876" t="s">
        <v>159</v>
      </c>
      <c r="F876" t="s">
        <v>299</v>
      </c>
      <c r="G876" t="s">
        <v>298</v>
      </c>
      <c r="H876" t="s">
        <v>6466</v>
      </c>
      <c r="I876">
        <v>177736</v>
      </c>
      <c r="J876" t="s">
        <v>1862</v>
      </c>
      <c r="K876" t="s">
        <v>1863</v>
      </c>
      <c r="L876" t="s">
        <v>4622</v>
      </c>
      <c r="M876" t="s">
        <v>6467</v>
      </c>
      <c r="N876">
        <v>50000</v>
      </c>
      <c r="O876" t="s">
        <v>1223</v>
      </c>
      <c r="P876" t="s">
        <v>1224</v>
      </c>
      <c r="Q876" t="s">
        <v>6468</v>
      </c>
      <c r="R876">
        <v>9373447109</v>
      </c>
      <c r="S876" t="s">
        <v>13394</v>
      </c>
      <c r="T876"/>
      <c r="V876" s="14">
        <v>46205</v>
      </c>
      <c r="W876" t="s">
        <v>6469</v>
      </c>
      <c r="X876" s="31">
        <v>46205.685393518521</v>
      </c>
      <c r="AN876" s="14">
        <v>46206</v>
      </c>
      <c r="AO876" t="s">
        <v>2406</v>
      </c>
      <c r="AP876" s="31">
        <v>46206.597754629627</v>
      </c>
      <c r="AT876" s="31">
        <v>46206.597754629627</v>
      </c>
      <c r="AU876" s="14">
        <v>46206</v>
      </c>
      <c r="AV876" t="s">
        <v>2406</v>
      </c>
      <c r="AW876" t="s">
        <v>299</v>
      </c>
      <c r="AX876" t="s">
        <v>678</v>
      </c>
      <c r="AY876" s="14">
        <v>46206</v>
      </c>
      <c r="AZ876" t="s">
        <v>2407</v>
      </c>
      <c r="BA876" s="31">
        <v>46206.600439814814</v>
      </c>
      <c r="BB876" s="14">
        <v>46206</v>
      </c>
      <c r="BC876" t="s">
        <v>1194</v>
      </c>
      <c r="BD876" s="31">
        <v>46206.604861111111</v>
      </c>
      <c r="BE876" s="14">
        <v>46206</v>
      </c>
      <c r="BF876" t="s">
        <v>6432</v>
      </c>
      <c r="BG876" s="31">
        <v>46206.629062499997</v>
      </c>
      <c r="BH876" s="14">
        <v>46206</v>
      </c>
      <c r="BI876" t="s">
        <v>6432</v>
      </c>
      <c r="BJ876" s="31">
        <v>46206.629212962966</v>
      </c>
      <c r="BK876" s="14">
        <v>46206</v>
      </c>
      <c r="BL876" t="s">
        <v>6432</v>
      </c>
      <c r="BM876" s="31">
        <v>46206.633009259262</v>
      </c>
      <c r="BZ876" s="14">
        <v>46206</v>
      </c>
      <c r="CA876" t="s">
        <v>6432</v>
      </c>
      <c r="CB876" s="31">
        <v>46206.637002314812</v>
      </c>
      <c r="CC876" s="14">
        <v>46206</v>
      </c>
      <c r="CD876" t="s">
        <v>1205</v>
      </c>
      <c r="CE876" s="31">
        <v>46206.638159722221</v>
      </c>
      <c r="CI876" s="14">
        <v>46206</v>
      </c>
      <c r="CJ876" t="s">
        <v>2407</v>
      </c>
      <c r="CK876" s="31">
        <v>46206.711550925924</v>
      </c>
      <c r="CP876" t="str">
        <f>VLOOKUP(A876,Sheet1!$A$2:$E$221,2,0)</f>
        <v>South Zone</v>
      </c>
    </row>
    <row r="877" spans="1:94" x14ac:dyDescent="0.35">
      <c r="A877" t="s">
        <v>6465</v>
      </c>
      <c r="B877">
        <v>12</v>
      </c>
      <c r="C877" t="s">
        <v>9332</v>
      </c>
      <c r="D877" t="s">
        <v>678</v>
      </c>
      <c r="E877" t="s">
        <v>159</v>
      </c>
      <c r="F877" t="s">
        <v>299</v>
      </c>
      <c r="G877" t="s">
        <v>298</v>
      </c>
      <c r="H877" t="s">
        <v>6466</v>
      </c>
      <c r="I877">
        <v>177736</v>
      </c>
      <c r="J877" t="s">
        <v>1862</v>
      </c>
      <c r="K877" t="s">
        <v>1863</v>
      </c>
      <c r="L877" t="s">
        <v>4622</v>
      </c>
      <c r="M877" t="s">
        <v>6467</v>
      </c>
      <c r="N877">
        <v>45000</v>
      </c>
      <c r="O877" t="s">
        <v>6470</v>
      </c>
      <c r="P877" t="s">
        <v>6471</v>
      </c>
      <c r="Q877" t="s">
        <v>6472</v>
      </c>
      <c r="R877">
        <v>5124756712</v>
      </c>
      <c r="S877" t="s">
        <v>13394</v>
      </c>
      <c r="T877"/>
      <c r="V877" s="14">
        <v>46206</v>
      </c>
      <c r="W877" t="s">
        <v>2407</v>
      </c>
      <c r="X877" s="31">
        <v>46206.423368055555</v>
      </c>
      <c r="AN877" s="14">
        <v>46206</v>
      </c>
      <c r="AO877" t="s">
        <v>2406</v>
      </c>
      <c r="AP877" s="31">
        <v>46206.545474537037</v>
      </c>
      <c r="AT877" s="31">
        <v>46206.545474537037</v>
      </c>
      <c r="AU877" s="14">
        <v>46206</v>
      </c>
      <c r="AV877" t="s">
        <v>2406</v>
      </c>
      <c r="AW877" t="s">
        <v>299</v>
      </c>
      <c r="AX877" t="s">
        <v>678</v>
      </c>
      <c r="AY877" s="14">
        <v>46206</v>
      </c>
      <c r="AZ877" t="s">
        <v>2407</v>
      </c>
      <c r="BA877" s="31">
        <v>46206.553981481484</v>
      </c>
      <c r="BB877" s="14">
        <v>46206</v>
      </c>
      <c r="BC877" t="s">
        <v>1194</v>
      </c>
      <c r="BD877" s="31">
        <v>46206.578055555554</v>
      </c>
      <c r="BE877" s="14">
        <v>46206</v>
      </c>
      <c r="BF877" t="s">
        <v>1220</v>
      </c>
      <c r="BG877" s="31">
        <v>46206.589907407404</v>
      </c>
      <c r="BH877" s="14">
        <v>46206</v>
      </c>
      <c r="BI877" t="s">
        <v>6432</v>
      </c>
      <c r="BJ877" s="31">
        <v>46206.605185185188</v>
      </c>
      <c r="BK877" s="14">
        <v>46206</v>
      </c>
      <c r="BL877" t="s">
        <v>6432</v>
      </c>
      <c r="BM877" s="31">
        <v>46206.633032407408</v>
      </c>
      <c r="BZ877" s="14">
        <v>46206</v>
      </c>
      <c r="CA877" t="s">
        <v>6432</v>
      </c>
      <c r="CB877" s="31">
        <v>46206.637013888889</v>
      </c>
      <c r="CC877" s="14">
        <v>46206</v>
      </c>
      <c r="CD877" t="s">
        <v>1205</v>
      </c>
      <c r="CE877" s="31">
        <v>46206.638159722221</v>
      </c>
      <c r="CI877" s="14">
        <v>46206</v>
      </c>
      <c r="CJ877" t="s">
        <v>2407</v>
      </c>
      <c r="CK877" s="31">
        <v>46206.711550925924</v>
      </c>
      <c r="CP877" t="str">
        <f>VLOOKUP(A877,Sheet1!$A$2:$E$221,2,0)</f>
        <v>South Zone</v>
      </c>
    </row>
    <row r="878" spans="1:94" x14ac:dyDescent="0.35">
      <c r="A878" t="s">
        <v>6465</v>
      </c>
      <c r="B878">
        <v>12</v>
      </c>
      <c r="C878" t="s">
        <v>9332</v>
      </c>
      <c r="D878" t="s">
        <v>678</v>
      </c>
      <c r="E878" t="s">
        <v>159</v>
      </c>
      <c r="F878" t="s">
        <v>299</v>
      </c>
      <c r="G878" t="s">
        <v>298</v>
      </c>
      <c r="H878" t="s">
        <v>6473</v>
      </c>
      <c r="I878">
        <v>197936</v>
      </c>
      <c r="J878" t="s">
        <v>1862</v>
      </c>
      <c r="K878" t="s">
        <v>1863</v>
      </c>
      <c r="L878" t="s">
        <v>4622</v>
      </c>
      <c r="M878" t="s">
        <v>6474</v>
      </c>
      <c r="N878">
        <v>60000</v>
      </c>
      <c r="O878" t="s">
        <v>10363</v>
      </c>
      <c r="P878" t="s">
        <v>10364</v>
      </c>
      <c r="Q878" t="s">
        <v>10377</v>
      </c>
      <c r="R878">
        <v>8397152968</v>
      </c>
      <c r="S878" t="s">
        <v>13394</v>
      </c>
      <c r="T878"/>
      <c r="V878" s="14">
        <v>46205</v>
      </c>
      <c r="W878" t="s">
        <v>2407</v>
      </c>
      <c r="X878" s="31">
        <v>46205.845254629632</v>
      </c>
      <c r="AN878" s="14">
        <v>46206</v>
      </c>
      <c r="AO878" t="s">
        <v>2406</v>
      </c>
      <c r="AP878" s="31">
        <v>46206.746782407405</v>
      </c>
      <c r="AT878" s="31">
        <v>46206.746782407405</v>
      </c>
      <c r="AU878" s="14">
        <v>46206</v>
      </c>
      <c r="AV878" t="s">
        <v>2406</v>
      </c>
      <c r="AW878" t="s">
        <v>299</v>
      </c>
      <c r="AX878" t="s">
        <v>678</v>
      </c>
      <c r="AY878" s="14">
        <v>46206</v>
      </c>
      <c r="AZ878" t="s">
        <v>2407</v>
      </c>
      <c r="BA878" s="31">
        <v>46206.784201388888</v>
      </c>
      <c r="BB878" s="14">
        <v>46209</v>
      </c>
      <c r="BC878" t="s">
        <v>3586</v>
      </c>
      <c r="BD878" s="31">
        <v>46209.396203703705</v>
      </c>
      <c r="BE878" s="14">
        <v>46209</v>
      </c>
      <c r="BF878" t="s">
        <v>1247</v>
      </c>
      <c r="BG878" s="31">
        <v>46209.438831018517</v>
      </c>
      <c r="BH878" s="14">
        <v>46209</v>
      </c>
      <c r="BI878" t="s">
        <v>1204</v>
      </c>
      <c r="BJ878" s="31">
        <v>46209.439814814818</v>
      </c>
      <c r="BK878" s="14">
        <v>46209</v>
      </c>
      <c r="BL878" t="s">
        <v>1204</v>
      </c>
      <c r="BM878" s="31">
        <v>46209.444178240738</v>
      </c>
      <c r="BZ878" s="14">
        <v>46209</v>
      </c>
      <c r="CA878" t="s">
        <v>1204</v>
      </c>
      <c r="CB878" s="31">
        <v>46209.4528587963</v>
      </c>
      <c r="CC878" s="14">
        <v>46209</v>
      </c>
      <c r="CD878" t="s">
        <v>1199</v>
      </c>
      <c r="CE878" s="31">
        <v>46209.454016203701</v>
      </c>
      <c r="CP878" t="str">
        <f>VLOOKUP(A878,Sheet1!$A$2:$E$221,2,0)</f>
        <v>South Zone</v>
      </c>
    </row>
    <row r="879" spans="1:94" x14ac:dyDescent="0.35">
      <c r="A879" t="s">
        <v>6465</v>
      </c>
      <c r="B879">
        <v>12</v>
      </c>
      <c r="C879" t="s">
        <v>9332</v>
      </c>
      <c r="D879" t="s">
        <v>678</v>
      </c>
      <c r="E879" t="s">
        <v>159</v>
      </c>
      <c r="F879" t="s">
        <v>299</v>
      </c>
      <c r="G879" t="s">
        <v>298</v>
      </c>
      <c r="H879" t="s">
        <v>4614</v>
      </c>
      <c r="I879">
        <v>266374</v>
      </c>
      <c r="J879" t="s">
        <v>2615</v>
      </c>
      <c r="K879" t="s">
        <v>2616</v>
      </c>
      <c r="L879" t="s">
        <v>4622</v>
      </c>
      <c r="M879" t="s">
        <v>6475</v>
      </c>
      <c r="N879">
        <v>60000</v>
      </c>
      <c r="O879" t="s">
        <v>1269</v>
      </c>
      <c r="P879" t="s">
        <v>1270</v>
      </c>
      <c r="Q879" t="s">
        <v>4615</v>
      </c>
      <c r="R879">
        <v>5080218330</v>
      </c>
      <c r="S879" t="s">
        <v>13394</v>
      </c>
      <c r="T879"/>
      <c r="V879" s="14">
        <v>46205</v>
      </c>
      <c r="W879" t="s">
        <v>6476</v>
      </c>
      <c r="X879" s="31">
        <v>46205.726215277777</v>
      </c>
      <c r="AN879" s="14">
        <v>46206</v>
      </c>
      <c r="AO879" t="s">
        <v>2406</v>
      </c>
      <c r="AP879" s="31">
        <v>46206.355057870373</v>
      </c>
      <c r="AT879" s="31">
        <v>46206.355057870373</v>
      </c>
      <c r="AU879" s="14">
        <v>46206</v>
      </c>
      <c r="AV879" t="s">
        <v>2406</v>
      </c>
      <c r="AW879" t="s">
        <v>299</v>
      </c>
      <c r="AX879" t="s">
        <v>678</v>
      </c>
      <c r="AY879" s="14">
        <v>46206</v>
      </c>
      <c r="AZ879" t="s">
        <v>2407</v>
      </c>
      <c r="BA879" s="31">
        <v>46206.533368055556</v>
      </c>
      <c r="BB879" s="14">
        <v>46206</v>
      </c>
      <c r="BC879" t="s">
        <v>1194</v>
      </c>
      <c r="BD879" s="31">
        <v>46206.542962962965</v>
      </c>
      <c r="BE879" s="14">
        <v>46206</v>
      </c>
      <c r="BF879" t="s">
        <v>1220</v>
      </c>
      <c r="BG879" s="31">
        <v>46206.548958333333</v>
      </c>
      <c r="BH879" s="14">
        <v>46206</v>
      </c>
      <c r="BI879" t="s">
        <v>1204</v>
      </c>
      <c r="BJ879" s="31">
        <v>46206.584907407407</v>
      </c>
      <c r="BK879" s="14">
        <v>46206</v>
      </c>
      <c r="BL879" t="s">
        <v>1204</v>
      </c>
      <c r="BM879" s="31">
        <v>46206.601180555554</v>
      </c>
      <c r="BZ879" s="14">
        <v>46206</v>
      </c>
      <c r="CA879" t="s">
        <v>1204</v>
      </c>
      <c r="CB879" s="31">
        <v>46206.617361111108</v>
      </c>
      <c r="CC879" s="14">
        <v>46206</v>
      </c>
      <c r="CD879" t="s">
        <v>1205</v>
      </c>
      <c r="CE879" s="31">
        <v>46206.630486111113</v>
      </c>
      <c r="CI879" s="14">
        <v>46206</v>
      </c>
      <c r="CJ879" t="s">
        <v>2407</v>
      </c>
      <c r="CK879" s="31">
        <v>46206.77888888889</v>
      </c>
      <c r="CP879" t="str">
        <f>VLOOKUP(A879,Sheet1!$A$2:$E$221,2,0)</f>
        <v>South Zone</v>
      </c>
    </row>
    <row r="880" spans="1:94" x14ac:dyDescent="0.35">
      <c r="A880" t="s">
        <v>6477</v>
      </c>
      <c r="B880">
        <v>35</v>
      </c>
      <c r="C880" t="s">
        <v>9332</v>
      </c>
      <c r="D880" t="s">
        <v>678</v>
      </c>
      <c r="E880" t="s">
        <v>303</v>
      </c>
      <c r="F880" t="s">
        <v>304</v>
      </c>
      <c r="G880" t="s">
        <v>302</v>
      </c>
      <c r="H880" t="s">
        <v>10378</v>
      </c>
      <c r="I880">
        <v>12189</v>
      </c>
      <c r="J880" t="s">
        <v>4539</v>
      </c>
      <c r="K880" t="s">
        <v>4540</v>
      </c>
      <c r="L880" t="s">
        <v>4622</v>
      </c>
      <c r="M880" t="s">
        <v>10379</v>
      </c>
      <c r="N880">
        <v>45000</v>
      </c>
      <c r="O880" t="s">
        <v>9889</v>
      </c>
      <c r="P880" t="s">
        <v>9890</v>
      </c>
      <c r="Q880" t="s">
        <v>10380</v>
      </c>
      <c r="R880">
        <v>9351967615</v>
      </c>
      <c r="S880" t="s">
        <v>13394</v>
      </c>
      <c r="T880"/>
      <c r="V880" s="14">
        <v>46209</v>
      </c>
      <c r="W880" t="s">
        <v>6507</v>
      </c>
      <c r="X880" s="31">
        <v>46209.511550925927</v>
      </c>
      <c r="AN880" s="14">
        <v>46209</v>
      </c>
      <c r="AO880" t="s">
        <v>1210</v>
      </c>
      <c r="AP880" s="31">
        <v>46209.667569444442</v>
      </c>
      <c r="AT880" s="31">
        <v>46209.667569444442</v>
      </c>
      <c r="AU880" s="14">
        <v>46209</v>
      </c>
      <c r="AV880" t="s">
        <v>1210</v>
      </c>
      <c r="AW880" t="s">
        <v>304</v>
      </c>
      <c r="AX880" t="s">
        <v>678</v>
      </c>
      <c r="AY880" s="14">
        <v>46209</v>
      </c>
      <c r="AZ880" t="s">
        <v>1210</v>
      </c>
      <c r="BA880" s="31">
        <v>46209.672465277778</v>
      </c>
      <c r="BB880" s="14">
        <v>46209</v>
      </c>
      <c r="BC880" t="s">
        <v>1211</v>
      </c>
      <c r="BD880" s="31">
        <v>46209.697939814818</v>
      </c>
      <c r="BE880" s="14">
        <v>46209</v>
      </c>
      <c r="BF880" t="s">
        <v>6799</v>
      </c>
      <c r="BG880" s="31">
        <v>46209.71434027778</v>
      </c>
      <c r="BH880" s="14">
        <v>46209</v>
      </c>
      <c r="BI880" t="s">
        <v>1240</v>
      </c>
      <c r="BJ880" s="31">
        <v>46209.741886574076</v>
      </c>
      <c r="BK880" s="14">
        <v>46209</v>
      </c>
      <c r="BL880" t="s">
        <v>1240</v>
      </c>
      <c r="BM880" s="31">
        <v>46209.750706018516</v>
      </c>
      <c r="BZ880" s="14">
        <v>46209</v>
      </c>
      <c r="CA880" t="s">
        <v>1240</v>
      </c>
      <c r="CB880" s="31">
        <v>46209.752708333333</v>
      </c>
      <c r="CC880" s="14">
        <v>46209</v>
      </c>
      <c r="CD880" t="s">
        <v>2414</v>
      </c>
      <c r="CE880" s="31">
        <v>46209.775833333333</v>
      </c>
      <c r="CI880" s="14">
        <v>46209</v>
      </c>
      <c r="CJ880" t="s">
        <v>1213</v>
      </c>
      <c r="CK880" s="31">
        <v>46209.829756944448</v>
      </c>
      <c r="CP880" t="str">
        <f>VLOOKUP(A880,Sheet1!$A$2:$E$221,2,0)</f>
        <v>South Zone</v>
      </c>
    </row>
    <row r="881" spans="1:94" x14ac:dyDescent="0.35">
      <c r="A881" t="s">
        <v>6477</v>
      </c>
      <c r="B881">
        <v>35</v>
      </c>
      <c r="C881" t="s">
        <v>9332</v>
      </c>
      <c r="D881" t="s">
        <v>678</v>
      </c>
      <c r="E881" t="s">
        <v>303</v>
      </c>
      <c r="F881" t="s">
        <v>304</v>
      </c>
      <c r="G881" t="s">
        <v>302</v>
      </c>
      <c r="H881" t="s">
        <v>6478</v>
      </c>
      <c r="I881">
        <v>235272</v>
      </c>
      <c r="J881" t="s">
        <v>1208</v>
      </c>
      <c r="K881" t="s">
        <v>1209</v>
      </c>
      <c r="L881" t="s">
        <v>4622</v>
      </c>
      <c r="M881" t="s">
        <v>6479</v>
      </c>
      <c r="N881">
        <v>90000</v>
      </c>
      <c r="O881" t="s">
        <v>931</v>
      </c>
      <c r="P881" t="s">
        <v>932</v>
      </c>
      <c r="Q881" t="s">
        <v>6480</v>
      </c>
      <c r="R881">
        <v>5109447589</v>
      </c>
      <c r="S881" t="s">
        <v>13394</v>
      </c>
      <c r="T881"/>
      <c r="V881" s="14">
        <v>46204</v>
      </c>
      <c r="W881" t="s">
        <v>6481</v>
      </c>
      <c r="X881" s="31">
        <v>46204.706736111111</v>
      </c>
      <c r="AN881" s="14">
        <v>46206</v>
      </c>
      <c r="AO881" t="s">
        <v>1210</v>
      </c>
      <c r="AP881" s="31">
        <v>46206.632986111108</v>
      </c>
      <c r="AT881" s="31">
        <v>46206.632986111108</v>
      </c>
      <c r="AU881" s="14">
        <v>46206</v>
      </c>
      <c r="AV881" t="s">
        <v>1210</v>
      </c>
      <c r="AW881" t="s">
        <v>304</v>
      </c>
      <c r="AX881" t="s">
        <v>678</v>
      </c>
      <c r="AY881" s="14">
        <v>46206</v>
      </c>
      <c r="AZ881" t="s">
        <v>6481</v>
      </c>
      <c r="BA881" s="31">
        <v>46206.634479166663</v>
      </c>
      <c r="BB881" s="14">
        <v>46206</v>
      </c>
      <c r="BC881" t="s">
        <v>3057</v>
      </c>
      <c r="BD881" s="31">
        <v>46206.648159722223</v>
      </c>
      <c r="BE881" s="14">
        <v>46206</v>
      </c>
      <c r="BF881" t="s">
        <v>6482</v>
      </c>
      <c r="BG881" s="31">
        <v>46206.659733796296</v>
      </c>
      <c r="BH881" s="14">
        <v>46206</v>
      </c>
      <c r="BI881" t="s">
        <v>6483</v>
      </c>
      <c r="BJ881" s="31">
        <v>46206.670127314814</v>
      </c>
      <c r="BK881" s="14">
        <v>46206</v>
      </c>
      <c r="BL881" t="s">
        <v>6483</v>
      </c>
      <c r="BM881" s="31">
        <v>46206.680787037039</v>
      </c>
      <c r="BZ881" s="14">
        <v>46206</v>
      </c>
      <c r="CA881" t="s">
        <v>6483</v>
      </c>
      <c r="CB881" s="31">
        <v>46206.716527777775</v>
      </c>
      <c r="CC881" s="14">
        <v>46206</v>
      </c>
      <c r="CD881" t="s">
        <v>1212</v>
      </c>
      <c r="CE881" s="31">
        <v>46206.718587962961</v>
      </c>
      <c r="CI881" s="14">
        <v>46206</v>
      </c>
      <c r="CJ881" t="s">
        <v>1213</v>
      </c>
      <c r="CK881" s="31">
        <v>46206.72792824074</v>
      </c>
      <c r="CP881" t="str">
        <f>VLOOKUP(A881,Sheet1!$A$2:$E$221,2,0)</f>
        <v>South Zone</v>
      </c>
    </row>
    <row r="882" spans="1:94" x14ac:dyDescent="0.35">
      <c r="A882" t="s">
        <v>6477</v>
      </c>
      <c r="B882">
        <v>35</v>
      </c>
      <c r="C882" t="s">
        <v>9332</v>
      </c>
      <c r="D882" t="s">
        <v>678</v>
      </c>
      <c r="E882" t="s">
        <v>303</v>
      </c>
      <c r="F882" t="s">
        <v>304</v>
      </c>
      <c r="G882" t="s">
        <v>302</v>
      </c>
      <c r="H882" t="s">
        <v>10381</v>
      </c>
      <c r="I882">
        <v>256785</v>
      </c>
      <c r="J882" t="s">
        <v>1214</v>
      </c>
      <c r="K882" t="s">
        <v>1215</v>
      </c>
      <c r="L882" t="s">
        <v>4622</v>
      </c>
      <c r="M882" t="s">
        <v>10382</v>
      </c>
      <c r="N882">
        <v>90000</v>
      </c>
      <c r="O882" t="s">
        <v>9422</v>
      </c>
      <c r="P882" t="s">
        <v>9423</v>
      </c>
      <c r="Q882" t="s">
        <v>10383</v>
      </c>
      <c r="R882">
        <v>5091236689</v>
      </c>
      <c r="S882" t="s">
        <v>13394</v>
      </c>
      <c r="T882"/>
      <c r="V882" s="14">
        <v>46206</v>
      </c>
      <c r="W882" t="s">
        <v>6500</v>
      </c>
      <c r="X882" s="31">
        <v>46206.493217592593</v>
      </c>
      <c r="AN882" s="14">
        <v>46209</v>
      </c>
      <c r="AO882" t="s">
        <v>1210</v>
      </c>
      <c r="AP882" s="31">
        <v>46209.547418981485</v>
      </c>
      <c r="AT882" s="31">
        <v>46209.547418981485</v>
      </c>
      <c r="AU882" s="14">
        <v>46209</v>
      </c>
      <c r="AV882" t="s">
        <v>1210</v>
      </c>
      <c r="AW882" t="s">
        <v>304</v>
      </c>
      <c r="AX882" t="s">
        <v>678</v>
      </c>
      <c r="AY882" s="14">
        <v>46209</v>
      </c>
      <c r="AZ882" t="s">
        <v>1210</v>
      </c>
      <c r="BA882" s="31">
        <v>46209.548425925925</v>
      </c>
      <c r="BB882" s="14">
        <v>46209</v>
      </c>
      <c r="BC882" t="s">
        <v>1211</v>
      </c>
      <c r="BD882" s="31">
        <v>46209.557268518518</v>
      </c>
      <c r="BE882" s="14">
        <v>46209</v>
      </c>
      <c r="BF882" t="s">
        <v>7509</v>
      </c>
      <c r="BG882" s="31">
        <v>46209.638472222221</v>
      </c>
      <c r="BH882" s="14">
        <v>46209</v>
      </c>
      <c r="BI882" t="s">
        <v>1240</v>
      </c>
      <c r="BJ882" s="31">
        <v>46209.693344907406</v>
      </c>
      <c r="BK882" s="14">
        <v>46209</v>
      </c>
      <c r="BL882" t="s">
        <v>1240</v>
      </c>
      <c r="BM882" s="31">
        <v>46209.701388888891</v>
      </c>
      <c r="BZ882" s="14">
        <v>46209</v>
      </c>
      <c r="CA882" t="s">
        <v>1240</v>
      </c>
      <c r="CB882" s="31">
        <v>46209.710520833331</v>
      </c>
      <c r="CC882" s="14">
        <v>46209</v>
      </c>
      <c r="CD882" t="s">
        <v>2414</v>
      </c>
      <c r="CE882" s="31">
        <v>46209.744988425926</v>
      </c>
      <c r="CI882" s="14">
        <v>46209</v>
      </c>
      <c r="CJ882" t="s">
        <v>1213</v>
      </c>
      <c r="CK882" s="31">
        <v>46209.883680555555</v>
      </c>
      <c r="CP882" t="str">
        <f>VLOOKUP(A882,Sheet1!$A$2:$E$221,2,0)</f>
        <v>South Zone</v>
      </c>
    </row>
    <row r="883" spans="1:94" x14ac:dyDescent="0.35">
      <c r="A883" t="s">
        <v>6477</v>
      </c>
      <c r="B883">
        <v>35</v>
      </c>
      <c r="C883" t="s">
        <v>9332</v>
      </c>
      <c r="D883" t="s">
        <v>678</v>
      </c>
      <c r="E883" t="s">
        <v>303</v>
      </c>
      <c r="F883" t="s">
        <v>304</v>
      </c>
      <c r="G883" t="s">
        <v>302</v>
      </c>
      <c r="H883" t="s">
        <v>10381</v>
      </c>
      <c r="I883">
        <v>256785</v>
      </c>
      <c r="J883" t="s">
        <v>1214</v>
      </c>
      <c r="K883" t="s">
        <v>1215</v>
      </c>
      <c r="L883" t="s">
        <v>4622</v>
      </c>
      <c r="M883" t="s">
        <v>10382</v>
      </c>
      <c r="N883">
        <v>70000</v>
      </c>
      <c r="O883" t="s">
        <v>9479</v>
      </c>
      <c r="P883" t="s">
        <v>9480</v>
      </c>
      <c r="Q883" t="s">
        <v>5258</v>
      </c>
      <c r="R883">
        <v>2086598046</v>
      </c>
      <c r="S883" t="s">
        <v>683</v>
      </c>
      <c r="T883" t="s">
        <v>13325</v>
      </c>
      <c r="U883" s="1">
        <v>46209</v>
      </c>
      <c r="V883" s="14">
        <v>46206</v>
      </c>
      <c r="W883" t="s">
        <v>6500</v>
      </c>
      <c r="X883" s="31">
        <v>46206.49324074074</v>
      </c>
      <c r="AN883" s="14">
        <v>46209</v>
      </c>
      <c r="AO883" t="s">
        <v>1210</v>
      </c>
      <c r="AP883" s="31">
        <v>46209.547372685185</v>
      </c>
      <c r="AT883" s="31">
        <v>46209.547372685185</v>
      </c>
      <c r="AU883" s="14">
        <v>46209</v>
      </c>
      <c r="AV883" t="s">
        <v>1210</v>
      </c>
      <c r="AW883" t="s">
        <v>304</v>
      </c>
      <c r="AX883" t="s">
        <v>678</v>
      </c>
      <c r="AY883" s="14">
        <v>46209</v>
      </c>
      <c r="AZ883" t="s">
        <v>1210</v>
      </c>
      <c r="BA883" s="31">
        <v>46209.548379629632</v>
      </c>
      <c r="BB883" s="14">
        <v>46209</v>
      </c>
      <c r="BC883" t="s">
        <v>1211</v>
      </c>
      <c r="BD883" s="31">
        <v>46209.557268518518</v>
      </c>
      <c r="BE883" s="14">
        <v>46209</v>
      </c>
      <c r="BF883" t="s">
        <v>7509</v>
      </c>
      <c r="BG883" s="31">
        <v>46209.638460648152</v>
      </c>
      <c r="BH883" s="14">
        <v>46209</v>
      </c>
      <c r="BI883" t="s">
        <v>1240</v>
      </c>
      <c r="BJ883" s="31">
        <v>46209.69332175926</v>
      </c>
      <c r="BK883" s="14">
        <v>46209</v>
      </c>
      <c r="BL883" t="s">
        <v>1240</v>
      </c>
      <c r="BM883" s="31">
        <v>46209.701365740744</v>
      </c>
      <c r="BZ883" s="14">
        <v>46209</v>
      </c>
      <c r="CA883" t="s">
        <v>1240</v>
      </c>
      <c r="CB883" s="31">
        <v>46209.710509259261</v>
      </c>
      <c r="CC883" s="14">
        <v>46209</v>
      </c>
      <c r="CD883" t="s">
        <v>2414</v>
      </c>
      <c r="CE883" s="31">
        <v>46209.744988425926</v>
      </c>
      <c r="CI883" s="14">
        <v>46209</v>
      </c>
      <c r="CJ883" t="s">
        <v>1213</v>
      </c>
      <c r="CK883" s="31">
        <v>46209.883680555555</v>
      </c>
      <c r="CP883" t="str">
        <f>VLOOKUP(A883,Sheet1!$A$2:$E$221,2,0)</f>
        <v>South Zone</v>
      </c>
    </row>
    <row r="884" spans="1:94" x14ac:dyDescent="0.35">
      <c r="A884" t="s">
        <v>6477</v>
      </c>
      <c r="B884">
        <v>35</v>
      </c>
      <c r="C884" t="s">
        <v>9332</v>
      </c>
      <c r="D884" t="s">
        <v>678</v>
      </c>
      <c r="E884" t="s">
        <v>303</v>
      </c>
      <c r="F884" t="s">
        <v>304</v>
      </c>
      <c r="G884" t="s">
        <v>302</v>
      </c>
      <c r="H884" t="s">
        <v>10384</v>
      </c>
      <c r="I884">
        <v>272605</v>
      </c>
      <c r="J884" t="s">
        <v>3026</v>
      </c>
      <c r="K884" t="s">
        <v>3027</v>
      </c>
      <c r="L884" t="s">
        <v>4622</v>
      </c>
      <c r="M884" t="s">
        <v>10385</v>
      </c>
      <c r="N884">
        <v>50000</v>
      </c>
      <c r="O884" t="s">
        <v>9465</v>
      </c>
      <c r="P884" t="s">
        <v>9466</v>
      </c>
      <c r="Q884" t="s">
        <v>10386</v>
      </c>
      <c r="R884">
        <v>351200102</v>
      </c>
      <c r="S884" t="s">
        <v>13394</v>
      </c>
      <c r="T884"/>
      <c r="V884" s="14">
        <v>46206</v>
      </c>
      <c r="W884" t="s">
        <v>6496</v>
      </c>
      <c r="X884" s="31">
        <v>46206.485185185185</v>
      </c>
      <c r="AN884" s="14">
        <v>46209</v>
      </c>
      <c r="AO884" t="s">
        <v>1210</v>
      </c>
      <c r="AP884" s="31">
        <v>46209.46365740741</v>
      </c>
      <c r="AT884" s="31">
        <v>46209.46365740741</v>
      </c>
      <c r="AU884" s="14">
        <v>46209</v>
      </c>
      <c r="AV884" t="s">
        <v>1210</v>
      </c>
      <c r="AW884" t="s">
        <v>304</v>
      </c>
      <c r="AX884" t="s">
        <v>678</v>
      </c>
      <c r="AY884" s="14">
        <v>46209</v>
      </c>
      <c r="AZ884" t="s">
        <v>6489</v>
      </c>
      <c r="BA884" s="31">
        <v>46209.521956018521</v>
      </c>
      <c r="BB884" s="14">
        <v>46209</v>
      </c>
      <c r="BC884" t="s">
        <v>1211</v>
      </c>
      <c r="BD884" s="31">
        <v>46209.526886574073</v>
      </c>
      <c r="BE884" s="14">
        <v>46209</v>
      </c>
      <c r="BF884" t="s">
        <v>6482</v>
      </c>
      <c r="BG884" s="31">
        <v>46209.587766203702</v>
      </c>
      <c r="BH884" s="14">
        <v>46209</v>
      </c>
      <c r="BI884" t="s">
        <v>1239</v>
      </c>
      <c r="BJ884" s="31">
        <v>46209.640104166669</v>
      </c>
      <c r="BK884" s="14">
        <v>46209</v>
      </c>
      <c r="BL884" t="s">
        <v>1239</v>
      </c>
      <c r="BM884" s="31">
        <v>46209.642199074071</v>
      </c>
      <c r="BZ884" s="14">
        <v>46209</v>
      </c>
      <c r="CA884" t="s">
        <v>1239</v>
      </c>
      <c r="CB884" s="31">
        <v>46209.657847222225</v>
      </c>
      <c r="CC884" s="14">
        <v>46209</v>
      </c>
      <c r="CD884" t="s">
        <v>2414</v>
      </c>
      <c r="CE884" s="31">
        <v>46209.680393518516</v>
      </c>
      <c r="CI884" s="14">
        <v>46209</v>
      </c>
      <c r="CJ884" t="s">
        <v>1213</v>
      </c>
      <c r="CK884" s="31">
        <v>46209.749571759261</v>
      </c>
      <c r="CP884" t="str">
        <f>VLOOKUP(A884,Sheet1!$A$2:$E$221,2,0)</f>
        <v>South Zone</v>
      </c>
    </row>
    <row r="885" spans="1:94" x14ac:dyDescent="0.35">
      <c r="A885" t="s">
        <v>6477</v>
      </c>
      <c r="B885">
        <v>35</v>
      </c>
      <c r="C885" t="s">
        <v>9332</v>
      </c>
      <c r="D885" t="s">
        <v>678</v>
      </c>
      <c r="E885" t="s">
        <v>303</v>
      </c>
      <c r="F885" t="s">
        <v>304</v>
      </c>
      <c r="G885" t="s">
        <v>302</v>
      </c>
      <c r="H885" t="s">
        <v>4420</v>
      </c>
      <c r="I885">
        <v>351030</v>
      </c>
      <c r="J885" t="s">
        <v>4422</v>
      </c>
      <c r="K885" t="s">
        <v>4423</v>
      </c>
      <c r="L885" t="s">
        <v>4622</v>
      </c>
      <c r="M885" t="s">
        <v>6484</v>
      </c>
      <c r="N885">
        <v>90000</v>
      </c>
      <c r="O885" t="s">
        <v>931</v>
      </c>
      <c r="P885" t="s">
        <v>932</v>
      </c>
      <c r="Q885" t="s">
        <v>4421</v>
      </c>
      <c r="R885">
        <v>6651471475</v>
      </c>
      <c r="S885" t="s">
        <v>13394</v>
      </c>
      <c r="T885"/>
      <c r="V885" s="14">
        <v>46205</v>
      </c>
      <c r="W885" t="s">
        <v>6485</v>
      </c>
      <c r="X885" s="31">
        <v>46205.69699074074</v>
      </c>
      <c r="AN885" s="14">
        <v>46206</v>
      </c>
      <c r="AO885" t="s">
        <v>1210</v>
      </c>
      <c r="AP885" s="31">
        <v>46206.417430555557</v>
      </c>
      <c r="AT885" s="31">
        <v>46206.417430555557</v>
      </c>
      <c r="AU885" s="14">
        <v>46206</v>
      </c>
      <c r="AV885" t="s">
        <v>1210</v>
      </c>
      <c r="AW885" t="s">
        <v>304</v>
      </c>
      <c r="AX885" t="s">
        <v>678</v>
      </c>
      <c r="AY885" s="14">
        <v>46206</v>
      </c>
      <c r="AZ885" t="s">
        <v>1210</v>
      </c>
      <c r="BA885" s="31">
        <v>46206.417847222219</v>
      </c>
      <c r="BB885" s="14">
        <v>46206</v>
      </c>
      <c r="BC885" t="s">
        <v>3057</v>
      </c>
      <c r="BD885" s="31">
        <v>46206.430509259262</v>
      </c>
      <c r="BE885" s="14">
        <v>46206</v>
      </c>
      <c r="BF885" t="s">
        <v>6486</v>
      </c>
      <c r="BG885" s="31">
        <v>46206.485347222224</v>
      </c>
      <c r="BH885" s="14">
        <v>46206</v>
      </c>
      <c r="BI885" t="s">
        <v>6483</v>
      </c>
      <c r="BJ885" s="31">
        <v>46206.504270833335</v>
      </c>
      <c r="BK885" s="14">
        <v>46206</v>
      </c>
      <c r="BL885" t="s">
        <v>6483</v>
      </c>
      <c r="BM885" s="31">
        <v>46206.5158912037</v>
      </c>
      <c r="BZ885" s="14">
        <v>46206</v>
      </c>
      <c r="CA885" t="s">
        <v>6483</v>
      </c>
      <c r="CB885" s="31">
        <v>46206.528819444444</v>
      </c>
      <c r="CC885" s="14">
        <v>46206</v>
      </c>
      <c r="CD885" t="s">
        <v>1212</v>
      </c>
      <c r="CE885" s="31">
        <v>46206.536585648151</v>
      </c>
      <c r="CI885" s="14">
        <v>46206</v>
      </c>
      <c r="CJ885" t="s">
        <v>1213</v>
      </c>
      <c r="CK885" s="31">
        <v>46206.570729166669</v>
      </c>
      <c r="CP885" t="str">
        <f>VLOOKUP(A885,Sheet1!$A$2:$E$221,2,0)</f>
        <v>South Zone</v>
      </c>
    </row>
    <row r="886" spans="1:94" x14ac:dyDescent="0.35">
      <c r="A886" t="s">
        <v>6477</v>
      </c>
      <c r="B886">
        <v>35</v>
      </c>
      <c r="C886" t="s">
        <v>9332</v>
      </c>
      <c r="D886" t="s">
        <v>678</v>
      </c>
      <c r="E886" t="s">
        <v>303</v>
      </c>
      <c r="F886" t="s">
        <v>304</v>
      </c>
      <c r="G886" t="s">
        <v>302</v>
      </c>
      <c r="H886" t="s">
        <v>10387</v>
      </c>
      <c r="I886">
        <v>363119</v>
      </c>
      <c r="J886" t="s">
        <v>1870</v>
      </c>
      <c r="K886" t="s">
        <v>1871</v>
      </c>
      <c r="L886" t="s">
        <v>4622</v>
      </c>
      <c r="M886" t="s">
        <v>10388</v>
      </c>
      <c r="N886">
        <v>45000</v>
      </c>
      <c r="O886" t="s">
        <v>9889</v>
      </c>
      <c r="P886" t="s">
        <v>9890</v>
      </c>
      <c r="Q886" t="s">
        <v>1625</v>
      </c>
      <c r="R886">
        <v>9262858215</v>
      </c>
      <c r="S886" t="s">
        <v>13394</v>
      </c>
      <c r="T886"/>
      <c r="V886" s="14">
        <v>46209</v>
      </c>
      <c r="W886" t="s">
        <v>10389</v>
      </c>
      <c r="X886" s="31">
        <v>46209.471990740742</v>
      </c>
      <c r="AN886" s="14">
        <v>46209</v>
      </c>
      <c r="AO886" t="s">
        <v>1210</v>
      </c>
      <c r="AP886" s="31">
        <v>46209.647881944446</v>
      </c>
      <c r="AT886" s="31">
        <v>46209.647881944446</v>
      </c>
      <c r="AU886" s="14">
        <v>46209</v>
      </c>
      <c r="AV886" t="s">
        <v>1210</v>
      </c>
      <c r="AW886" t="s">
        <v>304</v>
      </c>
      <c r="AX886" t="s">
        <v>678</v>
      </c>
      <c r="AY886" s="14">
        <v>46209</v>
      </c>
      <c r="AZ886" t="s">
        <v>1210</v>
      </c>
      <c r="BA886" s="31">
        <v>46209.648530092592</v>
      </c>
      <c r="BB886" s="14">
        <v>46209</v>
      </c>
      <c r="BC886" t="s">
        <v>1211</v>
      </c>
      <c r="BD886" s="31">
        <v>46209.67359953704</v>
      </c>
      <c r="BE886" s="14">
        <v>46209</v>
      </c>
      <c r="BF886" t="s">
        <v>6814</v>
      </c>
      <c r="BG886" s="31">
        <v>46209.70579861111</v>
      </c>
      <c r="BH886" s="14">
        <v>46209</v>
      </c>
      <c r="BI886" t="s">
        <v>6483</v>
      </c>
      <c r="BJ886" s="31">
        <v>46209.757048611114</v>
      </c>
      <c r="BK886" s="14">
        <v>46209</v>
      </c>
      <c r="BL886" t="s">
        <v>6483</v>
      </c>
      <c r="BM886" s="31">
        <v>46209.759375000001</v>
      </c>
      <c r="BZ886" s="14">
        <v>46209</v>
      </c>
      <c r="CA886" t="s">
        <v>6483</v>
      </c>
      <c r="CB886" s="31">
        <v>46209.766076388885</v>
      </c>
      <c r="CC886" s="14">
        <v>46209</v>
      </c>
      <c r="CD886" t="s">
        <v>2414</v>
      </c>
      <c r="CE886" s="31">
        <v>46209.776018518518</v>
      </c>
      <c r="CI886" s="14">
        <v>46209</v>
      </c>
      <c r="CJ886" t="s">
        <v>1213</v>
      </c>
      <c r="CK886" s="31">
        <v>46209.824212962965</v>
      </c>
      <c r="CP886" t="str">
        <f>VLOOKUP(A886,Sheet1!$A$2:$E$221,2,0)</f>
        <v>South Zone</v>
      </c>
    </row>
    <row r="887" spans="1:94" x14ac:dyDescent="0.35">
      <c r="A887" t="s">
        <v>6477</v>
      </c>
      <c r="B887">
        <v>35</v>
      </c>
      <c r="C887" t="s">
        <v>9332</v>
      </c>
      <c r="D887" t="s">
        <v>678</v>
      </c>
      <c r="E887" t="s">
        <v>303</v>
      </c>
      <c r="F887" t="s">
        <v>304</v>
      </c>
      <c r="G887" t="s">
        <v>302</v>
      </c>
      <c r="H887" t="s">
        <v>6487</v>
      </c>
      <c r="I887">
        <v>427033</v>
      </c>
      <c r="J887" t="s">
        <v>1208</v>
      </c>
      <c r="K887" t="s">
        <v>1209</v>
      </c>
      <c r="L887" t="s">
        <v>4622</v>
      </c>
      <c r="M887" t="s">
        <v>6488</v>
      </c>
      <c r="N887">
        <v>80000</v>
      </c>
      <c r="O887" t="s">
        <v>1067</v>
      </c>
      <c r="P887" t="s">
        <v>1068</v>
      </c>
      <c r="Q887" t="s">
        <v>1150</v>
      </c>
      <c r="R887">
        <v>4943050140</v>
      </c>
      <c r="S887" t="s">
        <v>13394</v>
      </c>
      <c r="T887"/>
      <c r="V887" s="14">
        <v>46205</v>
      </c>
      <c r="W887" t="s">
        <v>6481</v>
      </c>
      <c r="X887" s="31">
        <v>46205.356550925928</v>
      </c>
      <c r="AN887" s="14">
        <v>46205</v>
      </c>
      <c r="AO887" t="s">
        <v>1210</v>
      </c>
      <c r="AP887" s="31">
        <v>46205.562256944446</v>
      </c>
      <c r="AT887" s="31">
        <v>46205.562256944446</v>
      </c>
      <c r="AU887" s="14">
        <v>46205</v>
      </c>
      <c r="AV887" t="s">
        <v>1210</v>
      </c>
      <c r="AW887" t="s">
        <v>304</v>
      </c>
      <c r="AX887" t="s">
        <v>678</v>
      </c>
      <c r="AY887" s="14">
        <v>46205</v>
      </c>
      <c r="AZ887" t="s">
        <v>6489</v>
      </c>
      <c r="BA887" s="31">
        <v>46205.577870370369</v>
      </c>
      <c r="BB887" s="14">
        <v>46205</v>
      </c>
      <c r="BC887" t="s">
        <v>1211</v>
      </c>
      <c r="BD887" s="31">
        <v>46205.608055555553</v>
      </c>
      <c r="BE887" s="14">
        <v>46205</v>
      </c>
      <c r="BF887" t="s">
        <v>6482</v>
      </c>
      <c r="BG887" s="31">
        <v>46205.637002314812</v>
      </c>
      <c r="BH887" s="14">
        <v>46205</v>
      </c>
      <c r="BI887" t="s">
        <v>1240</v>
      </c>
      <c r="BJ887" s="31">
        <v>46205.652604166666</v>
      </c>
      <c r="BN887" s="14">
        <v>46205</v>
      </c>
      <c r="BO887" t="s">
        <v>1240</v>
      </c>
      <c r="BP887" s="31">
        <v>46205.661608796298</v>
      </c>
      <c r="CP887" t="str">
        <f>VLOOKUP(A887,Sheet1!$A$2:$E$221,2,0)</f>
        <v>South Zone</v>
      </c>
    </row>
    <row r="888" spans="1:94" x14ac:dyDescent="0.35">
      <c r="A888" t="s">
        <v>6477</v>
      </c>
      <c r="B888">
        <v>35</v>
      </c>
      <c r="C888" t="s">
        <v>9332</v>
      </c>
      <c r="D888" t="s">
        <v>678</v>
      </c>
      <c r="E888" t="s">
        <v>303</v>
      </c>
      <c r="F888" t="s">
        <v>304</v>
      </c>
      <c r="G888" t="s">
        <v>302</v>
      </c>
      <c r="H888" t="s">
        <v>6490</v>
      </c>
      <c r="I888">
        <v>504758</v>
      </c>
      <c r="J888" t="s">
        <v>3022</v>
      </c>
      <c r="K888" t="s">
        <v>3023</v>
      </c>
      <c r="L888" t="s">
        <v>4622</v>
      </c>
      <c r="M888" t="s">
        <v>6491</v>
      </c>
      <c r="N888">
        <v>65000</v>
      </c>
      <c r="O888" t="s">
        <v>1006</v>
      </c>
      <c r="P888" t="s">
        <v>1007</v>
      </c>
      <c r="Q888" t="s">
        <v>4339</v>
      </c>
      <c r="R888">
        <v>1957719173</v>
      </c>
      <c r="S888" t="s">
        <v>13394</v>
      </c>
      <c r="T888"/>
      <c r="V888" s="14">
        <v>46203</v>
      </c>
      <c r="W888" t="s">
        <v>6492</v>
      </c>
      <c r="X888" s="31">
        <v>46203.495081018518</v>
      </c>
      <c r="AB888" s="14">
        <v>46204</v>
      </c>
      <c r="AC888" t="s">
        <v>6492</v>
      </c>
      <c r="AD888" s="31">
        <v>46204.511805555558</v>
      </c>
      <c r="AN888" s="14">
        <v>46204</v>
      </c>
      <c r="AO888" t="s">
        <v>1210</v>
      </c>
      <c r="AP888" s="31">
        <v>46204.636145833334</v>
      </c>
      <c r="AT888" s="31">
        <v>46204.636145833334</v>
      </c>
      <c r="AU888" s="14">
        <v>46204</v>
      </c>
      <c r="AV888" t="s">
        <v>1210</v>
      </c>
      <c r="AW888" t="s">
        <v>304</v>
      </c>
      <c r="AX888" t="s">
        <v>678</v>
      </c>
      <c r="AY888" s="14">
        <v>46204</v>
      </c>
      <c r="AZ888" t="s">
        <v>1210</v>
      </c>
      <c r="BA888" s="31">
        <v>46204.636655092596</v>
      </c>
      <c r="BB888" s="14">
        <v>46204</v>
      </c>
      <c r="BC888" t="s">
        <v>1211</v>
      </c>
      <c r="BD888" s="31">
        <v>46204.660694444443</v>
      </c>
      <c r="BE888" s="14">
        <v>46204</v>
      </c>
      <c r="BF888" t="s">
        <v>3024</v>
      </c>
      <c r="BG888" s="31">
        <v>46204.680810185186</v>
      </c>
      <c r="BH888" s="14">
        <v>46204</v>
      </c>
      <c r="BI888" t="s">
        <v>6493</v>
      </c>
      <c r="BJ888" s="31">
        <v>46204.691180555557</v>
      </c>
      <c r="BK888" s="14">
        <v>46204</v>
      </c>
      <c r="BL888" t="s">
        <v>6493</v>
      </c>
      <c r="BM888" s="31">
        <v>46204.700671296298</v>
      </c>
      <c r="BZ888" s="14">
        <v>46204</v>
      </c>
      <c r="CA888" t="s">
        <v>6493</v>
      </c>
      <c r="CB888" s="31">
        <v>46204.703159722223</v>
      </c>
      <c r="CC888" s="14">
        <v>46204</v>
      </c>
      <c r="CD888" t="s">
        <v>1212</v>
      </c>
      <c r="CE888" s="31">
        <v>46204.71875</v>
      </c>
      <c r="CI888" s="14">
        <v>46205</v>
      </c>
      <c r="CJ888" t="s">
        <v>1213</v>
      </c>
      <c r="CK888" s="31">
        <v>46205.53465277778</v>
      </c>
      <c r="CP888" t="str">
        <f>VLOOKUP(A888,Sheet1!$A$2:$E$221,2,0)</f>
        <v>South Zone</v>
      </c>
    </row>
    <row r="889" spans="1:94" x14ac:dyDescent="0.35">
      <c r="A889" t="s">
        <v>6477</v>
      </c>
      <c r="B889">
        <v>35</v>
      </c>
      <c r="C889" t="s">
        <v>9332</v>
      </c>
      <c r="D889" t="s">
        <v>678</v>
      </c>
      <c r="E889" t="s">
        <v>303</v>
      </c>
      <c r="F889" t="s">
        <v>304</v>
      </c>
      <c r="G889" t="s">
        <v>302</v>
      </c>
      <c r="H889" t="s">
        <v>3025</v>
      </c>
      <c r="I889">
        <v>535223</v>
      </c>
      <c r="J889" t="s">
        <v>3026</v>
      </c>
      <c r="K889" t="s">
        <v>3027</v>
      </c>
      <c r="L889" t="s">
        <v>4622</v>
      </c>
      <c r="M889" t="s">
        <v>12304</v>
      </c>
      <c r="N889">
        <v>45000</v>
      </c>
      <c r="O889" t="s">
        <v>4630</v>
      </c>
      <c r="P889" t="s">
        <v>4631</v>
      </c>
      <c r="Q889" t="s">
        <v>1143</v>
      </c>
      <c r="R889">
        <v>5176011580</v>
      </c>
      <c r="S889" t="s">
        <v>13394</v>
      </c>
      <c r="T889"/>
      <c r="V889" s="14">
        <v>46210</v>
      </c>
      <c r="W889" t="s">
        <v>6496</v>
      </c>
      <c r="X889" s="31">
        <v>46210.534236111111</v>
      </c>
      <c r="AN889" s="14">
        <v>46210</v>
      </c>
      <c r="AO889" t="s">
        <v>1210</v>
      </c>
      <c r="AP889" s="31">
        <v>46210.65483796296</v>
      </c>
      <c r="AT889" s="31">
        <v>46210.65483796296</v>
      </c>
      <c r="AU889" s="14">
        <v>46210</v>
      </c>
      <c r="AV889" t="s">
        <v>1210</v>
      </c>
      <c r="AW889" t="s">
        <v>304</v>
      </c>
      <c r="AX889" t="s">
        <v>678</v>
      </c>
      <c r="AY889" s="14">
        <v>46210</v>
      </c>
      <c r="AZ889" t="s">
        <v>1213</v>
      </c>
      <c r="BA889" s="31">
        <v>46210.66914351852</v>
      </c>
      <c r="BB889" s="14">
        <v>46210</v>
      </c>
      <c r="BC889" t="s">
        <v>1211</v>
      </c>
      <c r="BD889" s="31">
        <v>46210.67527777778</v>
      </c>
      <c r="BE889" s="14">
        <v>46210</v>
      </c>
      <c r="BF889" t="s">
        <v>7371</v>
      </c>
      <c r="BG889" s="31">
        <v>46210.702141203707</v>
      </c>
      <c r="BH889" s="14">
        <v>46210</v>
      </c>
      <c r="BI889" t="s">
        <v>6508</v>
      </c>
      <c r="BJ889" s="31">
        <v>46210.770243055558</v>
      </c>
      <c r="BK889" s="14">
        <v>46210</v>
      </c>
      <c r="BL889" t="s">
        <v>6508</v>
      </c>
      <c r="BM889" s="31">
        <v>46210.77579861111</v>
      </c>
      <c r="BZ889" s="14">
        <v>46210</v>
      </c>
      <c r="CA889" t="s">
        <v>6508</v>
      </c>
      <c r="CB889" s="31">
        <v>46210.788136574076</v>
      </c>
      <c r="CC889" s="14">
        <v>46210</v>
      </c>
      <c r="CD889" t="s">
        <v>1212</v>
      </c>
      <c r="CE889" s="31">
        <v>46210.799293981479</v>
      </c>
      <c r="CI889" s="14">
        <v>46210</v>
      </c>
      <c r="CJ889" t="s">
        <v>1213</v>
      </c>
      <c r="CK889" s="31">
        <v>46210.832337962966</v>
      </c>
      <c r="CP889" t="str">
        <f>VLOOKUP(A889,Sheet1!$A$2:$E$221,2,0)</f>
        <v>South Zone</v>
      </c>
    </row>
    <row r="890" spans="1:94" x14ac:dyDescent="0.35">
      <c r="A890" t="s">
        <v>6477</v>
      </c>
      <c r="B890">
        <v>35</v>
      </c>
      <c r="C890" t="s">
        <v>9332</v>
      </c>
      <c r="D890" t="s">
        <v>678</v>
      </c>
      <c r="E890" t="s">
        <v>303</v>
      </c>
      <c r="F890" t="s">
        <v>304</v>
      </c>
      <c r="G890" t="s">
        <v>302</v>
      </c>
      <c r="H890" t="s">
        <v>3025</v>
      </c>
      <c r="I890">
        <v>535223</v>
      </c>
      <c r="J890" t="s">
        <v>3026</v>
      </c>
      <c r="K890" t="s">
        <v>3027</v>
      </c>
      <c r="L890" t="s">
        <v>4622</v>
      </c>
      <c r="M890" t="s">
        <v>6494</v>
      </c>
      <c r="N890">
        <v>45000</v>
      </c>
      <c r="O890" t="s">
        <v>4630</v>
      </c>
      <c r="P890" t="s">
        <v>4631</v>
      </c>
      <c r="Q890" t="s">
        <v>6495</v>
      </c>
      <c r="R890">
        <v>1083279882</v>
      </c>
      <c r="S890" t="s">
        <v>13394</v>
      </c>
      <c r="T890"/>
      <c r="V890" s="14">
        <v>46205</v>
      </c>
      <c r="W890" t="s">
        <v>6496</v>
      </c>
      <c r="X890" s="31">
        <v>46205.456782407404</v>
      </c>
      <c r="AN890" s="14">
        <v>46205</v>
      </c>
      <c r="AO890" t="s">
        <v>1210</v>
      </c>
      <c r="AP890" s="31">
        <v>46205.65865740741</v>
      </c>
      <c r="AT890" s="31">
        <v>46205.65865740741</v>
      </c>
      <c r="AU890" s="14">
        <v>46205</v>
      </c>
      <c r="AV890" t="s">
        <v>1210</v>
      </c>
      <c r="AW890" t="s">
        <v>304</v>
      </c>
      <c r="AX890" t="s">
        <v>678</v>
      </c>
      <c r="AY890" s="14">
        <v>46205</v>
      </c>
      <c r="AZ890" t="s">
        <v>6489</v>
      </c>
      <c r="BA890" s="31">
        <v>46205.662094907406</v>
      </c>
      <c r="BB890" s="14">
        <v>46205</v>
      </c>
      <c r="BC890" t="s">
        <v>1211</v>
      </c>
      <c r="BD890" s="31">
        <v>46205.685381944444</v>
      </c>
      <c r="BE890" s="14">
        <v>46205</v>
      </c>
      <c r="BF890" t="s">
        <v>6497</v>
      </c>
      <c r="BG890" s="31">
        <v>46205.706817129627</v>
      </c>
      <c r="BH890" s="14">
        <v>46205</v>
      </c>
      <c r="BI890" t="s">
        <v>1239</v>
      </c>
      <c r="BJ890" s="31">
        <v>46205.723715277774</v>
      </c>
      <c r="BK890" s="14">
        <v>46205</v>
      </c>
      <c r="BL890" t="s">
        <v>1239</v>
      </c>
      <c r="BM890" s="31">
        <v>46205.724618055552</v>
      </c>
      <c r="BZ890" s="14">
        <v>46205</v>
      </c>
      <c r="CA890" t="s">
        <v>1239</v>
      </c>
      <c r="CB890" s="31">
        <v>46205.743217592593</v>
      </c>
      <c r="CC890" s="14">
        <v>46205</v>
      </c>
      <c r="CD890" t="s">
        <v>1212</v>
      </c>
      <c r="CE890" s="31">
        <v>46205.746712962966</v>
      </c>
      <c r="CI890" s="14">
        <v>46206</v>
      </c>
      <c r="CJ890" t="s">
        <v>1213</v>
      </c>
      <c r="CK890" s="31">
        <v>46206.601817129631</v>
      </c>
      <c r="CP890" t="str">
        <f>VLOOKUP(A890,Sheet1!$A$2:$E$221,2,0)</f>
        <v>South Zone</v>
      </c>
    </row>
    <row r="891" spans="1:94" x14ac:dyDescent="0.35">
      <c r="A891" t="s">
        <v>6477</v>
      </c>
      <c r="B891">
        <v>35</v>
      </c>
      <c r="C891" t="s">
        <v>9332</v>
      </c>
      <c r="D891" t="s">
        <v>678</v>
      </c>
      <c r="E891" t="s">
        <v>303</v>
      </c>
      <c r="F891" t="s">
        <v>304</v>
      </c>
      <c r="G891" t="s">
        <v>302</v>
      </c>
      <c r="H891" t="s">
        <v>6498</v>
      </c>
      <c r="I891">
        <v>599860</v>
      </c>
      <c r="J891" t="s">
        <v>1214</v>
      </c>
      <c r="K891" t="s">
        <v>1215</v>
      </c>
      <c r="L891" t="s">
        <v>4622</v>
      </c>
      <c r="M891" t="s">
        <v>6499</v>
      </c>
      <c r="N891">
        <v>45000</v>
      </c>
      <c r="O891" t="s">
        <v>4630</v>
      </c>
      <c r="P891" t="s">
        <v>4631</v>
      </c>
      <c r="Q891" t="s">
        <v>1216</v>
      </c>
      <c r="R891">
        <v>6166628005</v>
      </c>
      <c r="S891" t="s">
        <v>13394</v>
      </c>
      <c r="T891"/>
      <c r="V891" s="14">
        <v>46203</v>
      </c>
      <c r="W891" t="s">
        <v>6500</v>
      </c>
      <c r="X891" s="31">
        <v>46203.549131944441</v>
      </c>
      <c r="AN891" s="14">
        <v>46204</v>
      </c>
      <c r="AO891" t="s">
        <v>1210</v>
      </c>
      <c r="AP891" s="31">
        <v>46204.40902777778</v>
      </c>
      <c r="AT891" s="31">
        <v>46204.40902777778</v>
      </c>
      <c r="AU891" s="14">
        <v>46204</v>
      </c>
      <c r="AV891" t="s">
        <v>1210</v>
      </c>
      <c r="AW891" t="s">
        <v>304</v>
      </c>
      <c r="AX891" t="s">
        <v>678</v>
      </c>
      <c r="AY891" s="14">
        <v>46204</v>
      </c>
      <c r="AZ891" t="s">
        <v>6489</v>
      </c>
      <c r="BA891" s="31">
        <v>46204.423900462964</v>
      </c>
      <c r="BB891" s="14">
        <v>46204</v>
      </c>
      <c r="BC891" t="s">
        <v>1211</v>
      </c>
      <c r="BD891" s="31">
        <v>46204.443854166668</v>
      </c>
      <c r="BE891" s="14">
        <v>46204</v>
      </c>
      <c r="BF891" t="s">
        <v>6501</v>
      </c>
      <c r="BG891" s="31">
        <v>46204.472048611111</v>
      </c>
      <c r="BH891" s="14">
        <v>46204</v>
      </c>
      <c r="BI891" t="s">
        <v>6483</v>
      </c>
      <c r="BJ891" s="31">
        <v>46204.486342592594</v>
      </c>
      <c r="BK891" s="14">
        <v>46204</v>
      </c>
      <c r="BL891" t="s">
        <v>6483</v>
      </c>
      <c r="BM891" s="31">
        <v>46204.487141203703</v>
      </c>
      <c r="BZ891" s="14">
        <v>46204</v>
      </c>
      <c r="CA891" t="s">
        <v>6483</v>
      </c>
      <c r="CB891" s="31">
        <v>46204.493680555555</v>
      </c>
      <c r="CC891" s="14">
        <v>46204</v>
      </c>
      <c r="CD891" t="s">
        <v>1212</v>
      </c>
      <c r="CE891" s="31">
        <v>46204.526099537034</v>
      </c>
      <c r="CI891" s="14">
        <v>46204</v>
      </c>
      <c r="CJ891" t="s">
        <v>1213</v>
      </c>
      <c r="CK891" s="31">
        <v>46204.586192129631</v>
      </c>
      <c r="CP891" t="str">
        <f>VLOOKUP(A891,Sheet1!$A$2:$E$221,2,0)</f>
        <v>South Zone</v>
      </c>
    </row>
    <row r="892" spans="1:94" x14ac:dyDescent="0.35">
      <c r="A892" t="s">
        <v>6477</v>
      </c>
      <c r="B892">
        <v>35</v>
      </c>
      <c r="C892" t="s">
        <v>9332</v>
      </c>
      <c r="D892" t="s">
        <v>678</v>
      </c>
      <c r="E892" t="s">
        <v>303</v>
      </c>
      <c r="F892" t="s">
        <v>304</v>
      </c>
      <c r="G892" t="s">
        <v>302</v>
      </c>
      <c r="H892" t="s">
        <v>10390</v>
      </c>
      <c r="I892">
        <v>611699</v>
      </c>
      <c r="J892" t="s">
        <v>6503</v>
      </c>
      <c r="K892" t="s">
        <v>6504</v>
      </c>
      <c r="L892" t="s">
        <v>4622</v>
      </c>
      <c r="M892" t="s">
        <v>10391</v>
      </c>
      <c r="N892">
        <v>40000</v>
      </c>
      <c r="O892" t="s">
        <v>10266</v>
      </c>
      <c r="P892" t="s">
        <v>10267</v>
      </c>
      <c r="Q892" t="s">
        <v>10392</v>
      </c>
      <c r="R892">
        <v>8358977041</v>
      </c>
      <c r="S892" t="s">
        <v>13394</v>
      </c>
      <c r="T892"/>
      <c r="V892" s="14">
        <v>46206</v>
      </c>
      <c r="W892" t="s">
        <v>6507</v>
      </c>
      <c r="X892" s="31">
        <v>46206.507708333331</v>
      </c>
      <c r="AN892" s="14">
        <v>46209</v>
      </c>
      <c r="AO892" t="s">
        <v>1210</v>
      </c>
      <c r="AP892" s="31">
        <v>46209.61986111111</v>
      </c>
      <c r="AT892" s="31">
        <v>46209.61986111111</v>
      </c>
      <c r="AU892" s="14">
        <v>46209</v>
      </c>
      <c r="AV892" t="s">
        <v>1210</v>
      </c>
      <c r="AW892" t="s">
        <v>304</v>
      </c>
      <c r="AX892" t="s">
        <v>678</v>
      </c>
      <c r="AY892" s="14">
        <v>46209</v>
      </c>
      <c r="AZ892" t="s">
        <v>6507</v>
      </c>
      <c r="BA892" s="31">
        <v>46209.655046296299</v>
      </c>
      <c r="BB892" s="14">
        <v>46209</v>
      </c>
      <c r="BC892" t="s">
        <v>1211</v>
      </c>
      <c r="BD892" s="31">
        <v>46209.673576388886</v>
      </c>
      <c r="BE892" s="14">
        <v>46209</v>
      </c>
      <c r="BF892" t="s">
        <v>6685</v>
      </c>
      <c r="BG892" s="31">
        <v>46209.719768518517</v>
      </c>
      <c r="BH892" s="14">
        <v>46209</v>
      </c>
      <c r="BI892" t="s">
        <v>6508</v>
      </c>
      <c r="BJ892" s="31">
        <v>46209.741006944445</v>
      </c>
      <c r="BK892" s="14">
        <v>46209</v>
      </c>
      <c r="BL892" t="s">
        <v>6508</v>
      </c>
      <c r="BM892" s="31">
        <v>46209.750821759262</v>
      </c>
      <c r="BZ892" s="14">
        <v>46209</v>
      </c>
      <c r="CA892" t="s">
        <v>6508</v>
      </c>
      <c r="CB892" s="31">
        <v>46209.755787037036</v>
      </c>
      <c r="CC892" s="14">
        <v>46209</v>
      </c>
      <c r="CD892" t="s">
        <v>2414</v>
      </c>
      <c r="CE892" s="31">
        <v>46209.776979166665</v>
      </c>
      <c r="CI892" s="14">
        <v>46209</v>
      </c>
      <c r="CJ892" t="s">
        <v>1213</v>
      </c>
      <c r="CK892" s="31">
        <v>46209.84138888889</v>
      </c>
      <c r="CP892" t="str">
        <f>VLOOKUP(A892,Sheet1!$A$2:$E$221,2,0)</f>
        <v>South Zone</v>
      </c>
    </row>
    <row r="893" spans="1:94" x14ac:dyDescent="0.35">
      <c r="A893" t="s">
        <v>6477</v>
      </c>
      <c r="B893">
        <v>35</v>
      </c>
      <c r="C893" t="s">
        <v>9332</v>
      </c>
      <c r="D893" t="s">
        <v>678</v>
      </c>
      <c r="E893" t="s">
        <v>303</v>
      </c>
      <c r="F893" t="s">
        <v>304</v>
      </c>
      <c r="G893" t="s">
        <v>302</v>
      </c>
      <c r="H893" t="s">
        <v>10393</v>
      </c>
      <c r="I893">
        <v>654644</v>
      </c>
      <c r="J893" t="s">
        <v>6503</v>
      </c>
      <c r="K893" t="s">
        <v>6504</v>
      </c>
      <c r="L893" t="s">
        <v>4622</v>
      </c>
      <c r="M893" t="s">
        <v>10394</v>
      </c>
      <c r="N893">
        <v>90000</v>
      </c>
      <c r="O893" t="s">
        <v>9422</v>
      </c>
      <c r="P893" t="s">
        <v>9423</v>
      </c>
      <c r="Q893" t="s">
        <v>10395</v>
      </c>
      <c r="R893">
        <v>7013531424</v>
      </c>
      <c r="S893" t="s">
        <v>13394</v>
      </c>
      <c r="T893"/>
      <c r="V893" s="14">
        <v>46209</v>
      </c>
      <c r="W893" t="s">
        <v>6507</v>
      </c>
      <c r="X893" s="31">
        <v>46209.467881944445</v>
      </c>
      <c r="AN893" s="14">
        <v>46209</v>
      </c>
      <c r="AO893" t="s">
        <v>1210</v>
      </c>
      <c r="AP893" s="31">
        <v>46209.665509259263</v>
      </c>
      <c r="AT893" s="31">
        <v>46209.665509259263</v>
      </c>
      <c r="AU893" s="14">
        <v>46209</v>
      </c>
      <c r="AV893" t="s">
        <v>1210</v>
      </c>
      <c r="AW893" t="s">
        <v>304</v>
      </c>
      <c r="AX893" t="s">
        <v>678</v>
      </c>
      <c r="AY893" s="14">
        <v>46209</v>
      </c>
      <c r="AZ893" t="s">
        <v>1210</v>
      </c>
      <c r="BA893" s="31">
        <v>46209.666018518517</v>
      </c>
      <c r="BB893" s="14">
        <v>46209</v>
      </c>
      <c r="BC893" t="s">
        <v>1211</v>
      </c>
      <c r="BD893" s="31">
        <v>46209.673576388886</v>
      </c>
      <c r="BE893" s="14">
        <v>46209</v>
      </c>
      <c r="BF893" t="s">
        <v>6685</v>
      </c>
      <c r="BG893" s="31">
        <v>46209.721585648149</v>
      </c>
      <c r="BH893" s="14">
        <v>46209</v>
      </c>
      <c r="BI893" t="s">
        <v>1239</v>
      </c>
      <c r="BJ893" s="31">
        <v>46209.738125000003</v>
      </c>
      <c r="BK893" s="14">
        <v>46209</v>
      </c>
      <c r="BL893" t="s">
        <v>1239</v>
      </c>
      <c r="BM893" s="31">
        <v>46209.739849537036</v>
      </c>
      <c r="BZ893" s="14">
        <v>46209</v>
      </c>
      <c r="CA893" t="s">
        <v>1239</v>
      </c>
      <c r="CB893" s="31">
        <v>46209.752118055556</v>
      </c>
      <c r="CC893" s="14">
        <v>46209</v>
      </c>
      <c r="CD893" t="s">
        <v>2414</v>
      </c>
      <c r="CE893" s="31">
        <v>46209.777199074073</v>
      </c>
      <c r="CI893" s="14">
        <v>46209</v>
      </c>
      <c r="CJ893" t="s">
        <v>1213</v>
      </c>
      <c r="CK893" s="31">
        <v>46209.818090277775</v>
      </c>
      <c r="CP893" t="str">
        <f>VLOOKUP(A893,Sheet1!$A$2:$E$221,2,0)</f>
        <v>South Zone</v>
      </c>
    </row>
    <row r="894" spans="1:94" x14ac:dyDescent="0.35">
      <c r="A894" t="s">
        <v>6477</v>
      </c>
      <c r="B894">
        <v>35</v>
      </c>
      <c r="C894" t="s">
        <v>9332</v>
      </c>
      <c r="D894" t="s">
        <v>678</v>
      </c>
      <c r="E894" t="s">
        <v>303</v>
      </c>
      <c r="F894" t="s">
        <v>304</v>
      </c>
      <c r="G894" t="s">
        <v>302</v>
      </c>
      <c r="H894" t="s">
        <v>6502</v>
      </c>
      <c r="I894">
        <v>656140</v>
      </c>
      <c r="J894" t="s">
        <v>6503</v>
      </c>
      <c r="K894" t="s">
        <v>6504</v>
      </c>
      <c r="L894" t="s">
        <v>4622</v>
      </c>
      <c r="M894" t="s">
        <v>6505</v>
      </c>
      <c r="N894">
        <v>45000</v>
      </c>
      <c r="O894" t="s">
        <v>4630</v>
      </c>
      <c r="P894" t="s">
        <v>4631</v>
      </c>
      <c r="Q894" t="s">
        <v>6506</v>
      </c>
      <c r="R894">
        <v>6755632317</v>
      </c>
      <c r="S894" t="s">
        <v>13394</v>
      </c>
      <c r="T894"/>
      <c r="V894" s="14">
        <v>46205</v>
      </c>
      <c r="W894" t="s">
        <v>6507</v>
      </c>
      <c r="X894" s="31">
        <v>46205.483912037038</v>
      </c>
      <c r="AN894" s="14">
        <v>46205</v>
      </c>
      <c r="AO894" t="s">
        <v>1210</v>
      </c>
      <c r="AP894" s="31">
        <v>46205.592291666668</v>
      </c>
      <c r="AT894" s="31">
        <v>46205.592291666668</v>
      </c>
      <c r="AU894" s="14">
        <v>46205</v>
      </c>
      <c r="AV894" t="s">
        <v>1210</v>
      </c>
      <c r="AW894" t="s">
        <v>304</v>
      </c>
      <c r="AX894" t="s">
        <v>678</v>
      </c>
      <c r="AY894" s="14">
        <v>46205</v>
      </c>
      <c r="AZ894" t="s">
        <v>1210</v>
      </c>
      <c r="BA894" s="31">
        <v>46205.596689814818</v>
      </c>
      <c r="BB894" s="14">
        <v>46205</v>
      </c>
      <c r="BC894" t="s">
        <v>1211</v>
      </c>
      <c r="BD894" s="31">
        <v>46205.608090277776</v>
      </c>
      <c r="BE894" s="14">
        <v>46205</v>
      </c>
      <c r="BF894" t="s">
        <v>6482</v>
      </c>
      <c r="BG894" s="31">
        <v>46205.638773148145</v>
      </c>
      <c r="BH894" s="14">
        <v>46205</v>
      </c>
      <c r="BI894" t="s">
        <v>6508</v>
      </c>
      <c r="BJ894" s="31">
        <v>46205.650069444448</v>
      </c>
      <c r="BK894" s="14">
        <v>46205</v>
      </c>
      <c r="BL894" t="s">
        <v>6508</v>
      </c>
      <c r="BM894" s="31">
        <v>46205.653749999998</v>
      </c>
      <c r="BZ894" s="14">
        <v>46205</v>
      </c>
      <c r="CA894" t="s">
        <v>6508</v>
      </c>
      <c r="CB894" s="31">
        <v>46205.662847222222</v>
      </c>
      <c r="CC894" s="14">
        <v>46205</v>
      </c>
      <c r="CD894" t="s">
        <v>1212</v>
      </c>
      <c r="CE894" s="31">
        <v>46205.666666666664</v>
      </c>
      <c r="CI894" s="14">
        <v>46205</v>
      </c>
      <c r="CJ894" t="s">
        <v>1213</v>
      </c>
      <c r="CK894" s="31">
        <v>46205.730462962965</v>
      </c>
      <c r="CP894" t="str">
        <f>VLOOKUP(A894,Sheet1!$A$2:$E$221,2,0)</f>
        <v>South Zone</v>
      </c>
    </row>
    <row r="895" spans="1:94" x14ac:dyDescent="0.35">
      <c r="A895" t="s">
        <v>6477</v>
      </c>
      <c r="B895">
        <v>35</v>
      </c>
      <c r="C895" t="s">
        <v>9332</v>
      </c>
      <c r="D895" t="s">
        <v>678</v>
      </c>
      <c r="E895" t="s">
        <v>303</v>
      </c>
      <c r="F895" t="s">
        <v>304</v>
      </c>
      <c r="G895" t="s">
        <v>302</v>
      </c>
      <c r="H895" t="s">
        <v>10396</v>
      </c>
      <c r="I895">
        <v>658790</v>
      </c>
      <c r="J895" t="s">
        <v>4422</v>
      </c>
      <c r="K895" t="s">
        <v>4423</v>
      </c>
      <c r="L895" t="s">
        <v>4622</v>
      </c>
      <c r="M895" t="s">
        <v>10397</v>
      </c>
      <c r="N895">
        <v>60000</v>
      </c>
      <c r="O895" t="s">
        <v>9434</v>
      </c>
      <c r="P895" t="s">
        <v>9435</v>
      </c>
      <c r="Q895" t="s">
        <v>1625</v>
      </c>
      <c r="R895">
        <v>8374104469</v>
      </c>
      <c r="S895" t="s">
        <v>13394</v>
      </c>
      <c r="T895"/>
      <c r="V895" s="14">
        <v>46209</v>
      </c>
      <c r="W895" t="s">
        <v>6485</v>
      </c>
      <c r="X895" s="31">
        <v>46209.421087962961</v>
      </c>
      <c r="AN895" s="14">
        <v>46209</v>
      </c>
      <c r="AO895" t="s">
        <v>1210</v>
      </c>
      <c r="AP895" s="31">
        <v>46209.655787037038</v>
      </c>
      <c r="AT895" s="31">
        <v>46209.655787037038</v>
      </c>
      <c r="AU895" s="14">
        <v>46209</v>
      </c>
      <c r="AV895" t="s">
        <v>1210</v>
      </c>
      <c r="AW895" t="s">
        <v>304</v>
      </c>
      <c r="AX895" t="s">
        <v>678</v>
      </c>
      <c r="AY895" s="14">
        <v>46209</v>
      </c>
      <c r="AZ895" t="s">
        <v>1210</v>
      </c>
      <c r="BA895" s="31">
        <v>46209.656493055554</v>
      </c>
      <c r="BB895" s="14">
        <v>46209</v>
      </c>
      <c r="BC895" t="s">
        <v>1211</v>
      </c>
      <c r="BD895" s="31">
        <v>46209.67359953704</v>
      </c>
      <c r="BE895" s="14">
        <v>46209</v>
      </c>
      <c r="BF895" t="s">
        <v>6685</v>
      </c>
      <c r="BG895" s="31">
        <v>46209.723101851851</v>
      </c>
      <c r="BH895" s="14">
        <v>46209</v>
      </c>
      <c r="BI895" t="s">
        <v>6508</v>
      </c>
      <c r="BJ895" s="31">
        <v>46209.740983796299</v>
      </c>
      <c r="BK895" s="14">
        <v>46209</v>
      </c>
      <c r="BL895" t="s">
        <v>6508</v>
      </c>
      <c r="BM895" s="31">
        <v>46209.749166666668</v>
      </c>
      <c r="BZ895" s="14">
        <v>46209</v>
      </c>
      <c r="CA895" t="s">
        <v>6508</v>
      </c>
      <c r="CB895" s="31">
        <v>46209.755752314813</v>
      </c>
      <c r="CC895" s="14">
        <v>46209</v>
      </c>
      <c r="CD895" t="s">
        <v>2414</v>
      </c>
      <c r="CE895" s="31">
        <v>46209.776203703703</v>
      </c>
      <c r="CI895" s="14">
        <v>46209</v>
      </c>
      <c r="CJ895" t="s">
        <v>1213</v>
      </c>
      <c r="CK895" s="31">
        <v>46209.828217592592</v>
      </c>
      <c r="CP895" t="str">
        <f>VLOOKUP(A895,Sheet1!$A$2:$E$221,2,0)</f>
        <v>South Zone</v>
      </c>
    </row>
    <row r="896" spans="1:94" x14ac:dyDescent="0.35">
      <c r="A896" t="s">
        <v>805</v>
      </c>
      <c r="B896">
        <v>62</v>
      </c>
      <c r="C896" t="s">
        <v>9332</v>
      </c>
      <c r="D896" t="s">
        <v>678</v>
      </c>
      <c r="E896" t="s">
        <v>308</v>
      </c>
      <c r="F896" t="s">
        <v>309</v>
      </c>
      <c r="G896" t="s">
        <v>298</v>
      </c>
      <c r="H896" t="s">
        <v>12305</v>
      </c>
      <c r="I896">
        <v>226003</v>
      </c>
      <c r="J896" t="s">
        <v>3287</v>
      </c>
      <c r="K896" t="s">
        <v>3288</v>
      </c>
      <c r="L896" t="s">
        <v>4622</v>
      </c>
      <c r="M896" t="s">
        <v>12306</v>
      </c>
      <c r="N896">
        <v>90000</v>
      </c>
      <c r="O896" t="s">
        <v>1200</v>
      </c>
      <c r="P896" t="s">
        <v>1201</v>
      </c>
      <c r="Q896" t="s">
        <v>12307</v>
      </c>
      <c r="R896">
        <v>5950399023</v>
      </c>
      <c r="S896" t="s">
        <v>13394</v>
      </c>
      <c r="T896"/>
      <c r="V896" s="14">
        <v>46210</v>
      </c>
      <c r="W896" t="s">
        <v>2947</v>
      </c>
      <c r="X896" s="31">
        <v>46210.468761574077</v>
      </c>
      <c r="AN896" s="14">
        <v>46210</v>
      </c>
      <c r="AO896" t="s">
        <v>2409</v>
      </c>
      <c r="AP896" s="31">
        <v>46210.500601851854</v>
      </c>
      <c r="AT896" s="31">
        <v>46210.500601851854</v>
      </c>
      <c r="AU896" s="14">
        <v>46210</v>
      </c>
      <c r="AV896" t="s">
        <v>2409</v>
      </c>
      <c r="AW896" t="s">
        <v>309</v>
      </c>
      <c r="AX896" t="s">
        <v>678</v>
      </c>
      <c r="AY896" s="14">
        <v>46210</v>
      </c>
      <c r="AZ896" t="s">
        <v>2947</v>
      </c>
      <c r="BA896" s="31">
        <v>46210.509687500002</v>
      </c>
      <c r="BB896" s="14">
        <v>46210</v>
      </c>
      <c r="BC896" t="s">
        <v>3586</v>
      </c>
      <c r="BD896" s="31">
        <v>46210.516539351855</v>
      </c>
      <c r="BE896" s="14">
        <v>46210</v>
      </c>
      <c r="BF896" t="s">
        <v>1220</v>
      </c>
      <c r="BG896" s="31">
        <v>46210.540810185186</v>
      </c>
      <c r="BH896" s="14">
        <v>46210</v>
      </c>
      <c r="BI896" t="s">
        <v>6410</v>
      </c>
      <c r="BJ896" s="31">
        <v>46210.541516203702</v>
      </c>
      <c r="BN896" s="14">
        <v>46210</v>
      </c>
      <c r="BO896" t="s">
        <v>6410</v>
      </c>
      <c r="BP896" s="31">
        <v>46210.544594907406</v>
      </c>
      <c r="CP896" t="str">
        <f>VLOOKUP(A896,Sheet1!$A$2:$E$221,2,0)</f>
        <v>South Zone</v>
      </c>
    </row>
    <row r="897" spans="1:94" x14ac:dyDescent="0.35">
      <c r="A897" t="s">
        <v>805</v>
      </c>
      <c r="B897">
        <v>62</v>
      </c>
      <c r="C897" t="s">
        <v>9332</v>
      </c>
      <c r="D897" t="s">
        <v>678</v>
      </c>
      <c r="E897" t="s">
        <v>308</v>
      </c>
      <c r="F897" t="s">
        <v>309</v>
      </c>
      <c r="G897" t="s">
        <v>298</v>
      </c>
      <c r="H897" t="s">
        <v>6509</v>
      </c>
      <c r="I897">
        <v>233971</v>
      </c>
      <c r="J897" t="s">
        <v>1875</v>
      </c>
      <c r="K897" t="s">
        <v>1876</v>
      </c>
      <c r="L897" t="s">
        <v>4622</v>
      </c>
      <c r="M897" t="s">
        <v>6510</v>
      </c>
      <c r="N897">
        <v>60000</v>
      </c>
      <c r="O897" t="s">
        <v>1269</v>
      </c>
      <c r="P897" t="s">
        <v>1270</v>
      </c>
      <c r="Q897" t="s">
        <v>6511</v>
      </c>
      <c r="R897">
        <v>2006416496</v>
      </c>
      <c r="S897" t="s">
        <v>13394</v>
      </c>
      <c r="T897"/>
      <c r="V897" s="14">
        <v>46204</v>
      </c>
      <c r="W897" t="s">
        <v>6512</v>
      </c>
      <c r="X897" s="31">
        <v>46204.545694444445</v>
      </c>
      <c r="AN897" s="14">
        <v>46204</v>
      </c>
      <c r="AO897" t="s">
        <v>2409</v>
      </c>
      <c r="AP897" s="31">
        <v>46204.599085648151</v>
      </c>
      <c r="AT897" s="31">
        <v>46204.599085648151</v>
      </c>
      <c r="AU897" s="14">
        <v>46204</v>
      </c>
      <c r="AV897" t="s">
        <v>2409</v>
      </c>
      <c r="AW897" t="s">
        <v>309</v>
      </c>
      <c r="AX897" t="s">
        <v>678</v>
      </c>
      <c r="AY897" s="14">
        <v>46204</v>
      </c>
      <c r="AZ897" t="s">
        <v>2409</v>
      </c>
      <c r="BA897" s="31">
        <v>46204.605949074074</v>
      </c>
      <c r="BB897" s="14">
        <v>46204</v>
      </c>
      <c r="BC897" t="s">
        <v>1194</v>
      </c>
      <c r="BD897" s="31">
        <v>46204.618356481478</v>
      </c>
      <c r="BE897" s="14">
        <v>46204</v>
      </c>
      <c r="BF897" t="s">
        <v>6513</v>
      </c>
      <c r="BG897" s="31">
        <v>46204.629467592589</v>
      </c>
      <c r="BH897" s="14">
        <v>46204</v>
      </c>
      <c r="BI897" t="s">
        <v>6410</v>
      </c>
      <c r="BJ897" s="31">
        <v>46204.633368055554</v>
      </c>
      <c r="BN897" s="14">
        <v>46204</v>
      </c>
      <c r="BO897" t="s">
        <v>6410</v>
      </c>
      <c r="BP897" s="31">
        <v>46204.647488425922</v>
      </c>
      <c r="CP897" t="str">
        <f>VLOOKUP(A897,Sheet1!$A$2:$E$221,2,0)</f>
        <v>South Zone</v>
      </c>
    </row>
    <row r="898" spans="1:94" x14ac:dyDescent="0.35">
      <c r="A898" t="s">
        <v>805</v>
      </c>
      <c r="B898">
        <v>62</v>
      </c>
      <c r="C898" t="s">
        <v>9332</v>
      </c>
      <c r="D898" t="s">
        <v>678</v>
      </c>
      <c r="E898" t="s">
        <v>308</v>
      </c>
      <c r="F898" t="s">
        <v>309</v>
      </c>
      <c r="G898" t="s">
        <v>298</v>
      </c>
      <c r="H898" t="s">
        <v>1874</v>
      </c>
      <c r="I898">
        <v>290558</v>
      </c>
      <c r="J898" t="s">
        <v>1875</v>
      </c>
      <c r="K898" t="s">
        <v>1876</v>
      </c>
      <c r="L898" t="s">
        <v>4622</v>
      </c>
      <c r="M898" t="s">
        <v>6514</v>
      </c>
      <c r="N898">
        <v>45000</v>
      </c>
      <c r="O898" t="s">
        <v>4598</v>
      </c>
      <c r="P898" t="s">
        <v>4599</v>
      </c>
      <c r="Q898" t="s">
        <v>4597</v>
      </c>
      <c r="R898">
        <v>2645397138</v>
      </c>
      <c r="S898" t="s">
        <v>13394</v>
      </c>
      <c r="T898"/>
      <c r="V898" s="14">
        <v>46204</v>
      </c>
      <c r="W898" t="s">
        <v>6512</v>
      </c>
      <c r="X898" s="31">
        <v>46204.623611111114</v>
      </c>
      <c r="AN898" s="14">
        <v>46204</v>
      </c>
      <c r="AO898" t="s">
        <v>2409</v>
      </c>
      <c r="AP898" s="31">
        <v>46204.664386574077</v>
      </c>
      <c r="AT898" s="31">
        <v>46204.664386574077</v>
      </c>
      <c r="AU898" s="14">
        <v>46204</v>
      </c>
      <c r="AV898" t="s">
        <v>2409</v>
      </c>
      <c r="AW898" t="s">
        <v>309</v>
      </c>
      <c r="AX898" t="s">
        <v>678</v>
      </c>
      <c r="AY898" s="14">
        <v>46204</v>
      </c>
      <c r="AZ898" t="s">
        <v>2409</v>
      </c>
      <c r="BA898" s="31">
        <v>46204.691331018519</v>
      </c>
      <c r="BB898" s="14">
        <v>46204</v>
      </c>
      <c r="BC898" t="s">
        <v>1194</v>
      </c>
      <c r="BD898" s="31">
        <v>46204.69835648148</v>
      </c>
      <c r="BE898" s="14">
        <v>46204</v>
      </c>
      <c r="BF898" t="s">
        <v>1220</v>
      </c>
      <c r="BG898" s="31">
        <v>46204.714236111111</v>
      </c>
      <c r="BH898" s="14">
        <v>46204</v>
      </c>
      <c r="BI898" t="s">
        <v>1198</v>
      </c>
      <c r="BJ898" s="31">
        <v>46204.714444444442</v>
      </c>
      <c r="BK898" s="14">
        <v>46204</v>
      </c>
      <c r="BL898" t="s">
        <v>1198</v>
      </c>
      <c r="BM898" s="31">
        <v>46204.768634259257</v>
      </c>
      <c r="BN898" s="14">
        <v>46204</v>
      </c>
      <c r="BO898" t="s">
        <v>1198</v>
      </c>
      <c r="BP898" s="31">
        <v>46204.716273148151</v>
      </c>
      <c r="BZ898" s="14">
        <v>46204</v>
      </c>
      <c r="CA898" t="s">
        <v>1198</v>
      </c>
      <c r="CB898" s="31">
        <v>46204.773761574077</v>
      </c>
      <c r="CC898" s="14">
        <v>46204</v>
      </c>
      <c r="CD898" t="s">
        <v>1199</v>
      </c>
      <c r="CE898" s="31">
        <v>46204.77684027778</v>
      </c>
      <c r="CI898" s="14">
        <v>46204</v>
      </c>
      <c r="CJ898" t="s">
        <v>2947</v>
      </c>
      <c r="CK898" s="31">
        <v>46204.863495370373</v>
      </c>
      <c r="CP898" t="str">
        <f>VLOOKUP(A898,Sheet1!$A$2:$E$221,2,0)</f>
        <v>South Zone</v>
      </c>
    </row>
    <row r="899" spans="1:94" x14ac:dyDescent="0.35">
      <c r="A899" t="s">
        <v>805</v>
      </c>
      <c r="B899">
        <v>62</v>
      </c>
      <c r="C899" t="s">
        <v>9332</v>
      </c>
      <c r="D899" t="s">
        <v>678</v>
      </c>
      <c r="E899" t="s">
        <v>308</v>
      </c>
      <c r="F899" t="s">
        <v>309</v>
      </c>
      <c r="G899" t="s">
        <v>298</v>
      </c>
      <c r="H899" t="s">
        <v>3028</v>
      </c>
      <c r="I899">
        <v>296120</v>
      </c>
      <c r="J899" t="s">
        <v>3029</v>
      </c>
      <c r="K899" t="s">
        <v>3030</v>
      </c>
      <c r="L899" t="s">
        <v>4622</v>
      </c>
      <c r="M899" t="s">
        <v>6515</v>
      </c>
      <c r="N899">
        <v>73000</v>
      </c>
      <c r="O899" t="s">
        <v>1380</v>
      </c>
      <c r="P899" t="s">
        <v>1381</v>
      </c>
      <c r="Q899" t="s">
        <v>4613</v>
      </c>
      <c r="R899">
        <v>5690097079</v>
      </c>
      <c r="S899" t="s">
        <v>13394</v>
      </c>
      <c r="T899"/>
      <c r="V899" s="14">
        <v>46205</v>
      </c>
      <c r="W899" t="s">
        <v>6516</v>
      </c>
      <c r="X899" s="31">
        <v>46205.51771990741</v>
      </c>
      <c r="AN899" s="14">
        <v>46205</v>
      </c>
      <c r="AO899" t="s">
        <v>2409</v>
      </c>
      <c r="AP899" s="31">
        <v>46205.582951388889</v>
      </c>
      <c r="AT899" s="31">
        <v>46205.582951388889</v>
      </c>
      <c r="AU899" s="14">
        <v>46205</v>
      </c>
      <c r="AV899" t="s">
        <v>2409</v>
      </c>
      <c r="AW899" t="s">
        <v>309</v>
      </c>
      <c r="AX899" t="s">
        <v>678</v>
      </c>
      <c r="AY899" s="14">
        <v>46206</v>
      </c>
      <c r="AZ899" t="s">
        <v>2409</v>
      </c>
      <c r="BA899" s="31">
        <v>46206.509976851848</v>
      </c>
      <c r="BB899" s="14">
        <v>46206</v>
      </c>
      <c r="BC899" t="s">
        <v>1194</v>
      </c>
      <c r="BD899" s="31">
        <v>46206.520856481482</v>
      </c>
      <c r="BE899" s="14">
        <v>46206</v>
      </c>
      <c r="BF899" t="s">
        <v>1218</v>
      </c>
      <c r="BG899" s="31">
        <v>46206.530925925923</v>
      </c>
      <c r="BH899" s="14">
        <v>46206</v>
      </c>
      <c r="BI899" t="s">
        <v>6432</v>
      </c>
      <c r="BJ899" s="31">
        <v>46206.584768518522</v>
      </c>
      <c r="BK899" s="14">
        <v>46206</v>
      </c>
      <c r="BL899" t="s">
        <v>6432</v>
      </c>
      <c r="BM899" s="31">
        <v>46206.601087962961</v>
      </c>
      <c r="BZ899" s="14">
        <v>46206</v>
      </c>
      <c r="CA899" t="s">
        <v>6432</v>
      </c>
      <c r="CB899" s="31">
        <v>46206.63490740741</v>
      </c>
      <c r="CC899" s="14">
        <v>46206</v>
      </c>
      <c r="CD899" t="s">
        <v>1199</v>
      </c>
      <c r="CE899" s="31">
        <v>46206.639768518522</v>
      </c>
      <c r="CI899" s="14">
        <v>46206</v>
      </c>
      <c r="CJ899" t="s">
        <v>2948</v>
      </c>
      <c r="CK899" s="31">
        <v>46206.708356481482</v>
      </c>
      <c r="CP899" t="str">
        <f>VLOOKUP(A899,Sheet1!$A$2:$E$221,2,0)</f>
        <v>South Zone</v>
      </c>
    </row>
    <row r="900" spans="1:94" x14ac:dyDescent="0.35">
      <c r="A900" t="s">
        <v>805</v>
      </c>
      <c r="B900">
        <v>62</v>
      </c>
      <c r="C900" t="s">
        <v>9332</v>
      </c>
      <c r="D900" t="s">
        <v>678</v>
      </c>
      <c r="E900" t="s">
        <v>308</v>
      </c>
      <c r="F900" t="s">
        <v>309</v>
      </c>
      <c r="G900" t="s">
        <v>298</v>
      </c>
      <c r="H900" t="s">
        <v>6517</v>
      </c>
      <c r="I900">
        <v>308411</v>
      </c>
      <c r="J900" t="s">
        <v>6518</v>
      </c>
      <c r="K900" t="s">
        <v>6519</v>
      </c>
      <c r="L900" t="s">
        <v>4622</v>
      </c>
      <c r="M900" t="s">
        <v>6520</v>
      </c>
      <c r="N900">
        <v>40000</v>
      </c>
      <c r="O900" t="s">
        <v>6521</v>
      </c>
      <c r="P900" t="s">
        <v>6522</v>
      </c>
      <c r="Q900" t="s">
        <v>6523</v>
      </c>
      <c r="R900">
        <v>3240952603</v>
      </c>
      <c r="S900" t="s">
        <v>13394</v>
      </c>
      <c r="T900"/>
      <c r="V900" s="14">
        <v>46206</v>
      </c>
      <c r="W900" t="s">
        <v>6524</v>
      </c>
      <c r="X900" s="31">
        <v>46206.541215277779</v>
      </c>
      <c r="AN900" s="14">
        <v>46206</v>
      </c>
      <c r="AO900" t="s">
        <v>2409</v>
      </c>
      <c r="AP900" s="31">
        <v>46206.614791666667</v>
      </c>
      <c r="AT900" s="31">
        <v>46206.614791666667</v>
      </c>
      <c r="AU900" s="14">
        <v>46206</v>
      </c>
      <c r="AV900" t="s">
        <v>2409</v>
      </c>
      <c r="AW900" t="s">
        <v>309</v>
      </c>
      <c r="AX900" t="s">
        <v>678</v>
      </c>
      <c r="AY900" s="14">
        <v>46206</v>
      </c>
      <c r="AZ900" t="s">
        <v>2409</v>
      </c>
      <c r="BA900" s="31">
        <v>46206.638692129629</v>
      </c>
      <c r="BB900" s="14">
        <v>46206</v>
      </c>
      <c r="BC900" t="s">
        <v>1194</v>
      </c>
      <c r="BD900" s="31">
        <v>46206.649293981478</v>
      </c>
      <c r="BE900" s="14">
        <v>46206</v>
      </c>
      <c r="BF900" t="s">
        <v>3021</v>
      </c>
      <c r="BG900" s="31">
        <v>46206.668657407405</v>
      </c>
      <c r="BH900" s="14">
        <v>46206</v>
      </c>
      <c r="BI900" t="s">
        <v>3020</v>
      </c>
      <c r="BJ900" s="31">
        <v>46206.680104166669</v>
      </c>
      <c r="BK900" s="14">
        <v>46206</v>
      </c>
      <c r="BL900" t="s">
        <v>3020</v>
      </c>
      <c r="BM900" s="31">
        <v>46206.680821759262</v>
      </c>
      <c r="BZ900" s="14">
        <v>46206</v>
      </c>
      <c r="CA900" t="s">
        <v>3020</v>
      </c>
      <c r="CB900" s="31">
        <v>46206.690636574072</v>
      </c>
      <c r="CC900" s="14">
        <v>46206</v>
      </c>
      <c r="CD900" t="s">
        <v>1205</v>
      </c>
      <c r="CE900" s="31">
        <v>46206.691944444443</v>
      </c>
      <c r="CI900" s="14">
        <v>46209</v>
      </c>
      <c r="CJ900" t="s">
        <v>2948</v>
      </c>
      <c r="CK900" s="31">
        <v>46209.570497685185</v>
      </c>
      <c r="CP900" t="str">
        <f>VLOOKUP(A900,Sheet1!$A$2:$E$221,2,0)</f>
        <v>South Zone</v>
      </c>
    </row>
    <row r="901" spans="1:94" x14ac:dyDescent="0.35">
      <c r="A901" t="s">
        <v>805</v>
      </c>
      <c r="B901">
        <v>62</v>
      </c>
      <c r="C901" t="s">
        <v>9332</v>
      </c>
      <c r="D901" t="s">
        <v>678</v>
      </c>
      <c r="E901" t="s">
        <v>308</v>
      </c>
      <c r="F901" t="s">
        <v>309</v>
      </c>
      <c r="G901" t="s">
        <v>298</v>
      </c>
      <c r="H901" t="s">
        <v>10398</v>
      </c>
      <c r="I901">
        <v>526414</v>
      </c>
      <c r="J901" t="s">
        <v>3029</v>
      </c>
      <c r="K901" t="s">
        <v>3030</v>
      </c>
      <c r="L901" t="s">
        <v>4622</v>
      </c>
      <c r="M901" t="s">
        <v>10399</v>
      </c>
      <c r="N901">
        <v>60000</v>
      </c>
      <c r="O901" t="s">
        <v>10363</v>
      </c>
      <c r="P901" t="s">
        <v>10364</v>
      </c>
      <c r="Q901" t="s">
        <v>10400</v>
      </c>
      <c r="R901">
        <v>5396392954</v>
      </c>
      <c r="S901" t="s">
        <v>13394</v>
      </c>
      <c r="T901"/>
      <c r="V901" s="14">
        <v>46207</v>
      </c>
      <c r="W901" t="s">
        <v>2947</v>
      </c>
      <c r="X901" s="31">
        <v>46207.464398148149</v>
      </c>
      <c r="AN901" s="14">
        <v>46209</v>
      </c>
      <c r="AO901" t="s">
        <v>2409</v>
      </c>
      <c r="AP901" s="31">
        <v>46209.417372685188</v>
      </c>
      <c r="AT901" s="31">
        <v>46209.417372685188</v>
      </c>
      <c r="AU901" s="14">
        <v>46209</v>
      </c>
      <c r="AV901" t="s">
        <v>2409</v>
      </c>
      <c r="AW901" t="s">
        <v>309</v>
      </c>
      <c r="AX901" t="s">
        <v>678</v>
      </c>
      <c r="AY901" s="14">
        <v>46209</v>
      </c>
      <c r="AZ901" t="s">
        <v>2409</v>
      </c>
      <c r="BA901" s="31">
        <v>46209.516574074078</v>
      </c>
      <c r="BB901" s="14">
        <v>46209</v>
      </c>
      <c r="BC901" t="s">
        <v>3586</v>
      </c>
      <c r="BD901" s="31">
        <v>46209.529027777775</v>
      </c>
      <c r="BE901" s="14">
        <v>46209</v>
      </c>
      <c r="BF901" t="s">
        <v>6431</v>
      </c>
      <c r="BG901" s="31">
        <v>46209.536400462966</v>
      </c>
      <c r="BH901" s="14">
        <v>46209</v>
      </c>
      <c r="BI901" t="s">
        <v>3020</v>
      </c>
      <c r="BJ901" s="31">
        <v>46209.583182870374</v>
      </c>
      <c r="BK901" s="14">
        <v>46209</v>
      </c>
      <c r="BL901" t="s">
        <v>3020</v>
      </c>
      <c r="BM901" s="31">
        <v>46209.587997685187</v>
      </c>
      <c r="BZ901" s="14">
        <v>46209</v>
      </c>
      <c r="CA901" t="s">
        <v>3020</v>
      </c>
      <c r="CB901" s="31">
        <v>46209.60665509259</v>
      </c>
      <c r="CC901" s="14">
        <v>46209</v>
      </c>
      <c r="CD901" t="s">
        <v>1199</v>
      </c>
      <c r="CE901" s="31">
        <v>46209.620034722226</v>
      </c>
      <c r="CI901" s="14">
        <v>46209</v>
      </c>
      <c r="CJ901" t="s">
        <v>2948</v>
      </c>
      <c r="CK901" s="31">
        <v>46209.662881944445</v>
      </c>
      <c r="CP901" t="str">
        <f>VLOOKUP(A901,Sheet1!$A$2:$E$221,2,0)</f>
        <v>South Zone</v>
      </c>
    </row>
    <row r="902" spans="1:94" x14ac:dyDescent="0.35">
      <c r="A902" t="s">
        <v>805</v>
      </c>
      <c r="B902">
        <v>62</v>
      </c>
      <c r="C902" t="s">
        <v>9332</v>
      </c>
      <c r="D902" t="s">
        <v>678</v>
      </c>
      <c r="E902" t="s">
        <v>308</v>
      </c>
      <c r="F902" t="s">
        <v>309</v>
      </c>
      <c r="G902" t="s">
        <v>298</v>
      </c>
      <c r="H902" t="s">
        <v>12308</v>
      </c>
      <c r="I902">
        <v>542960</v>
      </c>
      <c r="J902" t="s">
        <v>3029</v>
      </c>
      <c r="K902" t="s">
        <v>3030</v>
      </c>
      <c r="L902" t="s">
        <v>4622</v>
      </c>
      <c r="M902" t="s">
        <v>12309</v>
      </c>
      <c r="N902">
        <v>80000</v>
      </c>
      <c r="O902" t="s">
        <v>3290</v>
      </c>
      <c r="P902" t="s">
        <v>3291</v>
      </c>
      <c r="Q902" t="s">
        <v>12310</v>
      </c>
      <c r="R902">
        <v>7639176039</v>
      </c>
      <c r="S902" t="s">
        <v>13394</v>
      </c>
      <c r="T902"/>
      <c r="V902" s="14">
        <v>46210</v>
      </c>
      <c r="W902" t="s">
        <v>2948</v>
      </c>
      <c r="X902" s="31">
        <v>46210.586168981485</v>
      </c>
      <c r="AN902" s="14">
        <v>46210</v>
      </c>
      <c r="AO902" t="s">
        <v>2947</v>
      </c>
      <c r="AP902" s="31">
        <v>46210.611666666664</v>
      </c>
      <c r="AT902" s="31">
        <v>46210.611666666664</v>
      </c>
      <c r="AU902" s="14">
        <v>46210</v>
      </c>
      <c r="AV902" t="s">
        <v>2947</v>
      </c>
      <c r="AW902" t="s">
        <v>6519</v>
      </c>
      <c r="AX902" t="s">
        <v>677</v>
      </c>
      <c r="AY902" s="14">
        <v>46210</v>
      </c>
      <c r="AZ902" t="s">
        <v>2947</v>
      </c>
      <c r="BA902" s="31">
        <v>46210.612025462964</v>
      </c>
      <c r="BB902" s="14">
        <v>46210</v>
      </c>
      <c r="BC902" t="s">
        <v>1194</v>
      </c>
      <c r="BD902" s="31">
        <v>46210.619039351855</v>
      </c>
      <c r="BE902" s="14">
        <v>46210</v>
      </c>
      <c r="BF902" t="s">
        <v>1218</v>
      </c>
      <c r="BG902" s="31">
        <v>46210.635428240741</v>
      </c>
      <c r="BH902" s="14">
        <v>46210</v>
      </c>
      <c r="BI902" t="s">
        <v>3020</v>
      </c>
      <c r="BJ902" s="31">
        <v>46210.670937499999</v>
      </c>
      <c r="BK902" s="14">
        <v>46210</v>
      </c>
      <c r="BL902" t="s">
        <v>3020</v>
      </c>
      <c r="BM902" s="31">
        <v>46210.672418981485</v>
      </c>
      <c r="BZ902" s="14">
        <v>46210</v>
      </c>
      <c r="CA902" t="s">
        <v>3020</v>
      </c>
      <c r="CB902" s="31">
        <v>46210.67627314815</v>
      </c>
      <c r="CC902" s="14">
        <v>46210</v>
      </c>
      <c r="CD902" t="s">
        <v>1199</v>
      </c>
      <c r="CE902" s="31">
        <v>46210.679560185185</v>
      </c>
      <c r="CI902" s="14">
        <v>46210</v>
      </c>
      <c r="CJ902" t="s">
        <v>2948</v>
      </c>
      <c r="CK902" s="31">
        <v>46210.761805555558</v>
      </c>
      <c r="CP902" t="str">
        <f>VLOOKUP(A902,Sheet1!$A$2:$E$221,2,0)</f>
        <v>South Zone</v>
      </c>
    </row>
    <row r="903" spans="1:94" x14ac:dyDescent="0.35">
      <c r="A903" t="s">
        <v>805</v>
      </c>
      <c r="B903">
        <v>62</v>
      </c>
      <c r="C903" t="s">
        <v>9332</v>
      </c>
      <c r="D903" t="s">
        <v>678</v>
      </c>
      <c r="E903" t="s">
        <v>308</v>
      </c>
      <c r="F903" t="s">
        <v>309</v>
      </c>
      <c r="G903" t="s">
        <v>298</v>
      </c>
      <c r="H903" t="s">
        <v>6525</v>
      </c>
      <c r="I903">
        <v>781475</v>
      </c>
      <c r="J903" t="s">
        <v>1875</v>
      </c>
      <c r="K903" t="s">
        <v>1876</v>
      </c>
      <c r="L903" t="s">
        <v>4622</v>
      </c>
      <c r="M903" t="s">
        <v>6526</v>
      </c>
      <c r="N903">
        <v>40000</v>
      </c>
      <c r="O903" t="s">
        <v>6521</v>
      </c>
      <c r="P903" t="s">
        <v>6522</v>
      </c>
      <c r="Q903" t="s">
        <v>6527</v>
      </c>
      <c r="R903">
        <v>9840478984</v>
      </c>
      <c r="S903" t="s">
        <v>13394</v>
      </c>
      <c r="T903"/>
      <c r="V903" s="14">
        <v>46205</v>
      </c>
      <c r="W903" t="s">
        <v>6512</v>
      </c>
      <c r="X903" s="31">
        <v>46205.57472222222</v>
      </c>
      <c r="AN903" s="14">
        <v>46205</v>
      </c>
      <c r="AO903" t="s">
        <v>2409</v>
      </c>
      <c r="AP903" s="31">
        <v>46205.636967592596</v>
      </c>
      <c r="AT903" s="31">
        <v>46205.636967592596</v>
      </c>
      <c r="AU903" s="14">
        <v>46205</v>
      </c>
      <c r="AV903" t="s">
        <v>2409</v>
      </c>
      <c r="AW903" t="s">
        <v>309</v>
      </c>
      <c r="AX903" t="s">
        <v>678</v>
      </c>
      <c r="AY903" s="14">
        <v>46205</v>
      </c>
      <c r="AZ903" t="s">
        <v>2947</v>
      </c>
      <c r="BA903" s="31">
        <v>46205.63858796296</v>
      </c>
      <c r="BB903" s="14">
        <v>46205</v>
      </c>
      <c r="BC903" t="s">
        <v>1194</v>
      </c>
      <c r="BD903" s="31">
        <v>46205.644143518519</v>
      </c>
      <c r="BE903" s="14">
        <v>46205</v>
      </c>
      <c r="BF903" t="s">
        <v>6513</v>
      </c>
      <c r="BG903" s="31">
        <v>46205.672233796293</v>
      </c>
      <c r="BH903" s="14">
        <v>46205</v>
      </c>
      <c r="BI903" t="s">
        <v>6432</v>
      </c>
      <c r="BJ903" s="31">
        <v>46205.694398148145</v>
      </c>
      <c r="BN903" s="14">
        <v>46205</v>
      </c>
      <c r="BO903" t="s">
        <v>6432</v>
      </c>
      <c r="BP903" s="31">
        <v>46205.701909722222</v>
      </c>
      <c r="CP903" t="str">
        <f>VLOOKUP(A903,Sheet1!$A$2:$E$221,2,0)</f>
        <v>South Zone</v>
      </c>
    </row>
    <row r="904" spans="1:94" x14ac:dyDescent="0.35">
      <c r="A904" t="s">
        <v>805</v>
      </c>
      <c r="B904">
        <v>62</v>
      </c>
      <c r="C904" t="s">
        <v>9332</v>
      </c>
      <c r="D904" t="s">
        <v>678</v>
      </c>
      <c r="E904" t="s">
        <v>308</v>
      </c>
      <c r="F904" t="s">
        <v>309</v>
      </c>
      <c r="G904" t="s">
        <v>298</v>
      </c>
      <c r="H904" t="s">
        <v>4607</v>
      </c>
      <c r="I904">
        <v>786768</v>
      </c>
      <c r="J904" t="s">
        <v>3029</v>
      </c>
      <c r="K904" t="s">
        <v>3030</v>
      </c>
      <c r="L904" t="s">
        <v>4622</v>
      </c>
      <c r="M904" t="s">
        <v>6528</v>
      </c>
      <c r="N904">
        <v>45000</v>
      </c>
      <c r="O904" t="s">
        <v>6470</v>
      </c>
      <c r="P904" t="s">
        <v>6471</v>
      </c>
      <c r="Q904" t="s">
        <v>6529</v>
      </c>
      <c r="R904">
        <v>7638269163</v>
      </c>
      <c r="S904" t="s">
        <v>13394</v>
      </c>
      <c r="T904"/>
      <c r="V904" s="14">
        <v>46205</v>
      </c>
      <c r="W904" t="s">
        <v>6516</v>
      </c>
      <c r="X904" s="31">
        <v>46205.61173611111</v>
      </c>
      <c r="AN904" s="14">
        <v>46205</v>
      </c>
      <c r="AO904" t="s">
        <v>2409</v>
      </c>
      <c r="AP904" s="31">
        <v>46205.652951388889</v>
      </c>
      <c r="AT904" s="31">
        <v>46205.652951388889</v>
      </c>
      <c r="AU904" s="14">
        <v>46205</v>
      </c>
      <c r="AV904" t="s">
        <v>2409</v>
      </c>
      <c r="AW904" t="s">
        <v>309</v>
      </c>
      <c r="AX904" t="s">
        <v>678</v>
      </c>
      <c r="AY904" s="14">
        <v>46205</v>
      </c>
      <c r="AZ904" t="s">
        <v>2948</v>
      </c>
      <c r="BA904" s="31">
        <v>46205.790370370371</v>
      </c>
      <c r="BB904" s="14">
        <v>46206</v>
      </c>
      <c r="BC904" t="s">
        <v>1194</v>
      </c>
      <c r="BD904" s="31">
        <v>46206.394861111112</v>
      </c>
      <c r="BE904" s="14">
        <v>46206</v>
      </c>
      <c r="BF904" t="s">
        <v>1219</v>
      </c>
      <c r="BG904" s="31">
        <v>46206.427615740744</v>
      </c>
      <c r="BH904" s="14">
        <v>46206</v>
      </c>
      <c r="BI904" t="s">
        <v>1204</v>
      </c>
      <c r="BJ904" s="31">
        <v>46206.428923611114</v>
      </c>
      <c r="BK904" s="14">
        <v>46206</v>
      </c>
      <c r="BL904" t="s">
        <v>1204</v>
      </c>
      <c r="BM904" s="31">
        <v>46206.448773148149</v>
      </c>
      <c r="BN904" s="14">
        <v>46206</v>
      </c>
      <c r="BO904" t="s">
        <v>1205</v>
      </c>
      <c r="BP904" s="31">
        <v>46206.480636574073</v>
      </c>
      <c r="BZ904" s="14">
        <v>46206</v>
      </c>
      <c r="CA904" t="s">
        <v>1198</v>
      </c>
      <c r="CB904" s="31">
        <v>46206.514421296299</v>
      </c>
      <c r="CC904" s="14">
        <v>46206</v>
      </c>
      <c r="CD904" t="s">
        <v>1205</v>
      </c>
      <c r="CE904" s="31">
        <v>46206.515231481484</v>
      </c>
      <c r="CI904" s="14">
        <v>46206</v>
      </c>
      <c r="CJ904" t="s">
        <v>2948</v>
      </c>
      <c r="CK904" s="31">
        <v>46206.656666666669</v>
      </c>
      <c r="CP904" t="str">
        <f>VLOOKUP(A904,Sheet1!$A$2:$E$221,2,0)</f>
        <v>South Zone</v>
      </c>
    </row>
    <row r="905" spans="1:94" x14ac:dyDescent="0.35">
      <c r="A905" t="s">
        <v>805</v>
      </c>
      <c r="B905">
        <v>62</v>
      </c>
      <c r="C905" t="s">
        <v>9332</v>
      </c>
      <c r="D905" t="s">
        <v>678</v>
      </c>
      <c r="E905" t="s">
        <v>308</v>
      </c>
      <c r="F905" t="s">
        <v>309</v>
      </c>
      <c r="G905" t="s">
        <v>298</v>
      </c>
      <c r="H905" t="s">
        <v>4607</v>
      </c>
      <c r="I905">
        <v>786768</v>
      </c>
      <c r="J905" t="s">
        <v>3029</v>
      </c>
      <c r="K905" t="s">
        <v>3030</v>
      </c>
      <c r="L905" t="s">
        <v>4622</v>
      </c>
      <c r="M905" t="s">
        <v>6528</v>
      </c>
      <c r="N905">
        <v>45000</v>
      </c>
      <c r="O905" t="s">
        <v>6470</v>
      </c>
      <c r="P905" t="s">
        <v>6471</v>
      </c>
      <c r="Q905" t="s">
        <v>1150</v>
      </c>
      <c r="R905">
        <v>3117679730</v>
      </c>
      <c r="S905" t="s">
        <v>13394</v>
      </c>
      <c r="T905"/>
      <c r="V905" s="14">
        <v>46205</v>
      </c>
      <c r="W905" t="s">
        <v>6516</v>
      </c>
      <c r="X905" s="31">
        <v>46205.61178240741</v>
      </c>
      <c r="AN905" s="14">
        <v>46205</v>
      </c>
      <c r="AO905" t="s">
        <v>2409</v>
      </c>
      <c r="AP905" s="31">
        <v>46205.652928240743</v>
      </c>
      <c r="AT905" s="31">
        <v>46205.652928240743</v>
      </c>
      <c r="AU905" s="14">
        <v>46205</v>
      </c>
      <c r="AV905" t="s">
        <v>2409</v>
      </c>
      <c r="AW905" t="s">
        <v>309</v>
      </c>
      <c r="AX905" t="s">
        <v>678</v>
      </c>
      <c r="AY905" s="14">
        <v>46205</v>
      </c>
      <c r="AZ905" t="s">
        <v>2948</v>
      </c>
      <c r="BA905" s="31">
        <v>46205.790439814817</v>
      </c>
      <c r="BB905" s="14">
        <v>46206</v>
      </c>
      <c r="BC905" t="s">
        <v>1194</v>
      </c>
      <c r="BD905" s="31">
        <v>46206.394861111112</v>
      </c>
      <c r="BE905" s="14">
        <v>46206</v>
      </c>
      <c r="BF905" t="s">
        <v>1219</v>
      </c>
      <c r="BG905" s="31">
        <v>46206.42759259259</v>
      </c>
      <c r="BH905" s="14">
        <v>46206</v>
      </c>
      <c r="BI905" t="s">
        <v>1204</v>
      </c>
      <c r="BJ905" s="31">
        <v>46206.428900462961</v>
      </c>
      <c r="BK905" s="14">
        <v>46206</v>
      </c>
      <c r="BL905" t="s">
        <v>1204</v>
      </c>
      <c r="BM905" s="31">
        <v>46206.448761574073</v>
      </c>
      <c r="BN905" s="14">
        <v>46206</v>
      </c>
      <c r="BO905" t="s">
        <v>1205</v>
      </c>
      <c r="BP905" s="31">
        <v>46206.480624999997</v>
      </c>
      <c r="BZ905" s="14">
        <v>46206</v>
      </c>
      <c r="CA905" t="s">
        <v>1198</v>
      </c>
      <c r="CB905" s="31">
        <v>46206.514409722222</v>
      </c>
      <c r="CC905" s="14">
        <v>46206</v>
      </c>
      <c r="CD905" t="s">
        <v>1205</v>
      </c>
      <c r="CE905" s="31">
        <v>46206.515231481484</v>
      </c>
      <c r="CI905" s="14">
        <v>46206</v>
      </c>
      <c r="CJ905" t="s">
        <v>2948</v>
      </c>
      <c r="CK905" s="31">
        <v>46206.656666666669</v>
      </c>
      <c r="CP905" t="str">
        <f>VLOOKUP(A905,Sheet1!$A$2:$E$221,2,0)</f>
        <v>South Zone</v>
      </c>
    </row>
    <row r="906" spans="1:94" x14ac:dyDescent="0.35">
      <c r="A906" t="s">
        <v>805</v>
      </c>
      <c r="B906">
        <v>62</v>
      </c>
      <c r="C906" t="s">
        <v>9332</v>
      </c>
      <c r="D906" t="s">
        <v>678</v>
      </c>
      <c r="E906" t="s">
        <v>308</v>
      </c>
      <c r="F906" t="s">
        <v>309</v>
      </c>
      <c r="G906" t="s">
        <v>298</v>
      </c>
      <c r="H906" t="s">
        <v>4607</v>
      </c>
      <c r="I906">
        <v>786768</v>
      </c>
      <c r="J906" t="s">
        <v>3029</v>
      </c>
      <c r="K906" t="s">
        <v>3030</v>
      </c>
      <c r="L906" t="s">
        <v>4622</v>
      </c>
      <c r="M906" t="s">
        <v>6528</v>
      </c>
      <c r="N906">
        <v>73000</v>
      </c>
      <c r="O906" t="s">
        <v>1380</v>
      </c>
      <c r="P906" t="s">
        <v>1381</v>
      </c>
      <c r="Q906" t="s">
        <v>4608</v>
      </c>
      <c r="R906">
        <v>5269988444</v>
      </c>
      <c r="S906" t="s">
        <v>13394</v>
      </c>
      <c r="T906"/>
      <c r="V906" s="14">
        <v>46205</v>
      </c>
      <c r="W906" t="s">
        <v>6516</v>
      </c>
      <c r="X906" s="31">
        <v>46205.611759259256</v>
      </c>
      <c r="AN906" s="14">
        <v>46205</v>
      </c>
      <c r="AO906" t="s">
        <v>2409</v>
      </c>
      <c r="AP906" s="31">
        <v>46205.652905092589</v>
      </c>
      <c r="AT906" s="31">
        <v>46205.652905092589</v>
      </c>
      <c r="AU906" s="14">
        <v>46205</v>
      </c>
      <c r="AV906" t="s">
        <v>2409</v>
      </c>
      <c r="AW906" t="s">
        <v>309</v>
      </c>
      <c r="AX906" t="s">
        <v>678</v>
      </c>
      <c r="AY906" s="14">
        <v>46205</v>
      </c>
      <c r="AZ906" t="s">
        <v>2948</v>
      </c>
      <c r="BA906" s="31">
        <v>46205.790405092594</v>
      </c>
      <c r="BB906" s="14">
        <v>46206</v>
      </c>
      <c r="BC906" t="s">
        <v>1194</v>
      </c>
      <c r="BD906" s="31">
        <v>46206.394861111112</v>
      </c>
      <c r="BE906" s="14">
        <v>46206</v>
      </c>
      <c r="BF906" t="s">
        <v>1219</v>
      </c>
      <c r="BG906" s="31">
        <v>46206.427581018521</v>
      </c>
      <c r="BH906" s="14">
        <v>46206</v>
      </c>
      <c r="BI906" t="s">
        <v>1204</v>
      </c>
      <c r="BJ906" s="31">
        <v>46206.428888888891</v>
      </c>
      <c r="BK906" s="14">
        <v>46206</v>
      </c>
      <c r="BL906" t="s">
        <v>1204</v>
      </c>
      <c r="BM906" s="31">
        <v>46206.448750000003</v>
      </c>
      <c r="BN906" s="14">
        <v>46206</v>
      </c>
      <c r="BO906" t="s">
        <v>1205</v>
      </c>
      <c r="BP906" s="31">
        <v>46206.48060185185</v>
      </c>
      <c r="BZ906" s="14">
        <v>46206</v>
      </c>
      <c r="CA906" t="s">
        <v>1198</v>
      </c>
      <c r="CB906" s="31">
        <v>46206.514398148145</v>
      </c>
      <c r="CC906" s="14">
        <v>46206</v>
      </c>
      <c r="CD906" t="s">
        <v>1205</v>
      </c>
      <c r="CE906" s="31">
        <v>46206.515231481484</v>
      </c>
      <c r="CI906" s="14">
        <v>46206</v>
      </c>
      <c r="CJ906" t="s">
        <v>2948</v>
      </c>
      <c r="CK906" s="31">
        <v>46206.656666666669</v>
      </c>
      <c r="CP906" t="str">
        <f>VLOOKUP(A906,Sheet1!$A$2:$E$221,2,0)</f>
        <v>South Zone</v>
      </c>
    </row>
    <row r="907" spans="1:94" x14ac:dyDescent="0.35">
      <c r="A907" t="s">
        <v>6530</v>
      </c>
      <c r="B907">
        <v>65</v>
      </c>
      <c r="C907" t="s">
        <v>9332</v>
      </c>
      <c r="D907" t="s">
        <v>678</v>
      </c>
      <c r="E907" t="s">
        <v>310</v>
      </c>
      <c r="F907" t="s">
        <v>311</v>
      </c>
      <c r="G907" t="s">
        <v>298</v>
      </c>
      <c r="H907" t="s">
        <v>3793</v>
      </c>
      <c r="I907">
        <v>174220</v>
      </c>
      <c r="J907" t="s">
        <v>3795</v>
      </c>
      <c r="K907" t="s">
        <v>3796</v>
      </c>
      <c r="L907" t="s">
        <v>4622</v>
      </c>
      <c r="M907" t="s">
        <v>6531</v>
      </c>
      <c r="N907">
        <v>70000</v>
      </c>
      <c r="O907" t="s">
        <v>1202</v>
      </c>
      <c r="P907" t="s">
        <v>1203</v>
      </c>
      <c r="Q907" t="s">
        <v>3794</v>
      </c>
      <c r="R907">
        <v>8270403437</v>
      </c>
      <c r="S907" t="s">
        <v>13394</v>
      </c>
      <c r="T907"/>
      <c r="V907" s="14">
        <v>46203</v>
      </c>
      <c r="W907" t="s">
        <v>6532</v>
      </c>
      <c r="X907" s="31">
        <v>46203.662627314814</v>
      </c>
      <c r="AN907" s="14">
        <v>46204</v>
      </c>
      <c r="AO907" t="s">
        <v>1217</v>
      </c>
      <c r="AP907" s="31">
        <v>46204.556921296295</v>
      </c>
      <c r="AT907" s="31">
        <v>46204.556921296295</v>
      </c>
      <c r="AU907" s="14">
        <v>46204</v>
      </c>
      <c r="AV907" t="s">
        <v>1217</v>
      </c>
      <c r="AW907" t="s">
        <v>311</v>
      </c>
      <c r="AX907" t="s">
        <v>678</v>
      </c>
      <c r="AY907" s="14">
        <v>46204</v>
      </c>
      <c r="AZ907" t="s">
        <v>6532</v>
      </c>
      <c r="BA907" s="31">
        <v>46204.589270833334</v>
      </c>
      <c r="BB907" s="14">
        <v>46204</v>
      </c>
      <c r="BC907" t="s">
        <v>1194</v>
      </c>
      <c r="BD907" s="31">
        <v>46204.601817129631</v>
      </c>
      <c r="BE907" s="14">
        <v>46204</v>
      </c>
      <c r="BF907" t="s">
        <v>1218</v>
      </c>
      <c r="BG907" s="31">
        <v>46204.615127314813</v>
      </c>
      <c r="BH907" s="14">
        <v>46204</v>
      </c>
      <c r="BI907" t="s">
        <v>1198</v>
      </c>
      <c r="BJ907" s="31">
        <v>46204.618506944447</v>
      </c>
      <c r="BK907" s="14">
        <v>46204</v>
      </c>
      <c r="BL907" t="s">
        <v>1198</v>
      </c>
      <c r="BM907" s="31">
        <v>46204.63790509259</v>
      </c>
      <c r="BZ907" s="14">
        <v>46204</v>
      </c>
      <c r="CA907" t="s">
        <v>1198</v>
      </c>
      <c r="CB907" s="31">
        <v>46204.647604166668</v>
      </c>
      <c r="CC907" s="14">
        <v>46204</v>
      </c>
      <c r="CD907" t="s">
        <v>1205</v>
      </c>
      <c r="CE907" s="31">
        <v>46204.649618055555</v>
      </c>
      <c r="CI907" s="14">
        <v>46204</v>
      </c>
      <c r="CJ907" t="s">
        <v>3031</v>
      </c>
      <c r="CK907" s="31">
        <v>46204.714004629626</v>
      </c>
      <c r="CP907" t="str">
        <f>VLOOKUP(A907,Sheet1!$A$2:$E$221,2,0)</f>
        <v>South Zone</v>
      </c>
    </row>
    <row r="908" spans="1:94" x14ac:dyDescent="0.35">
      <c r="A908" t="s">
        <v>6530</v>
      </c>
      <c r="B908">
        <v>65</v>
      </c>
      <c r="C908" t="s">
        <v>9332</v>
      </c>
      <c r="D908" t="s">
        <v>678</v>
      </c>
      <c r="E908" t="s">
        <v>310</v>
      </c>
      <c r="F908" t="s">
        <v>311</v>
      </c>
      <c r="G908" t="s">
        <v>298</v>
      </c>
      <c r="H908" t="s">
        <v>10401</v>
      </c>
      <c r="I908">
        <v>278674</v>
      </c>
      <c r="J908" t="s">
        <v>3795</v>
      </c>
      <c r="K908" t="s">
        <v>3796</v>
      </c>
      <c r="L908" t="s">
        <v>4622</v>
      </c>
      <c r="M908" t="s">
        <v>10402</v>
      </c>
      <c r="N908">
        <v>40000</v>
      </c>
      <c r="O908" t="s">
        <v>10403</v>
      </c>
      <c r="P908" t="s">
        <v>10404</v>
      </c>
      <c r="Q908" t="s">
        <v>10405</v>
      </c>
      <c r="R908">
        <v>1470907285</v>
      </c>
      <c r="S908" t="s">
        <v>13394</v>
      </c>
      <c r="T908"/>
      <c r="V908" s="14">
        <v>46205</v>
      </c>
      <c r="W908" t="s">
        <v>10406</v>
      </c>
      <c r="X908" s="31">
        <v>46205.47246527778</v>
      </c>
      <c r="AN908" s="14">
        <v>46209</v>
      </c>
      <c r="AO908" t="s">
        <v>1217</v>
      </c>
      <c r="AP908" s="31">
        <v>46209.427754629629</v>
      </c>
      <c r="AT908" s="31">
        <v>46209.427754629629</v>
      </c>
      <c r="AU908" s="14">
        <v>46209</v>
      </c>
      <c r="AV908" t="s">
        <v>1217</v>
      </c>
      <c r="AW908" t="s">
        <v>311</v>
      </c>
      <c r="AX908" t="s">
        <v>678</v>
      </c>
      <c r="AY908" s="14">
        <v>46209</v>
      </c>
      <c r="AZ908" t="s">
        <v>3031</v>
      </c>
      <c r="BA908" s="31">
        <v>46209.447500000002</v>
      </c>
      <c r="BB908" s="14">
        <v>46209</v>
      </c>
      <c r="BC908" t="s">
        <v>1194</v>
      </c>
      <c r="BD908" s="31">
        <v>46209.506828703707</v>
      </c>
      <c r="BE908" s="14">
        <v>46209</v>
      </c>
      <c r="BF908" t="s">
        <v>1220</v>
      </c>
      <c r="BG908" s="31">
        <v>46209.509120370371</v>
      </c>
      <c r="BH908" s="14">
        <v>46209</v>
      </c>
      <c r="BI908" t="s">
        <v>3020</v>
      </c>
      <c r="BJ908" s="31">
        <v>46209.51021990741</v>
      </c>
      <c r="BK908" s="14">
        <v>46209</v>
      </c>
      <c r="BL908" t="s">
        <v>3020</v>
      </c>
      <c r="BM908" s="31">
        <v>46209.513865740744</v>
      </c>
      <c r="BZ908" s="14">
        <v>46209</v>
      </c>
      <c r="CA908" t="s">
        <v>3020</v>
      </c>
      <c r="CB908" s="31">
        <v>46209.520243055558</v>
      </c>
      <c r="CC908" s="14">
        <v>46209</v>
      </c>
      <c r="CD908" t="s">
        <v>1199</v>
      </c>
      <c r="CE908" s="31">
        <v>46209.524143518516</v>
      </c>
      <c r="CI908" s="14">
        <v>46209</v>
      </c>
      <c r="CJ908" t="s">
        <v>3031</v>
      </c>
      <c r="CK908" s="31">
        <v>46209.683449074073</v>
      </c>
      <c r="CP908" t="str">
        <f>VLOOKUP(A908,Sheet1!$A$2:$E$221,2,0)</f>
        <v>South Zone</v>
      </c>
    </row>
    <row r="909" spans="1:94" x14ac:dyDescent="0.35">
      <c r="A909" t="s">
        <v>6530</v>
      </c>
      <c r="B909">
        <v>65</v>
      </c>
      <c r="C909" t="s">
        <v>9332</v>
      </c>
      <c r="D909" t="s">
        <v>678</v>
      </c>
      <c r="E909" t="s">
        <v>310</v>
      </c>
      <c r="F909" t="s">
        <v>311</v>
      </c>
      <c r="G909" t="s">
        <v>298</v>
      </c>
      <c r="H909" t="s">
        <v>3880</v>
      </c>
      <c r="I909">
        <v>286661</v>
      </c>
      <c r="J909" t="s">
        <v>3882</v>
      </c>
      <c r="K909" t="s">
        <v>3883</v>
      </c>
      <c r="L909" t="s">
        <v>4622</v>
      </c>
      <c r="M909" t="s">
        <v>6533</v>
      </c>
      <c r="N909">
        <v>90000</v>
      </c>
      <c r="O909" t="s">
        <v>1200</v>
      </c>
      <c r="P909" t="s">
        <v>1201</v>
      </c>
      <c r="Q909" t="s">
        <v>3881</v>
      </c>
      <c r="R909">
        <v>8150682237</v>
      </c>
      <c r="S909" t="s">
        <v>13394</v>
      </c>
      <c r="T909"/>
      <c r="V909" s="14">
        <v>46204</v>
      </c>
      <c r="W909" t="s">
        <v>6534</v>
      </c>
      <c r="X909" s="31">
        <v>46204.376261574071</v>
      </c>
      <c r="AN909" s="14">
        <v>46204</v>
      </c>
      <c r="AO909" t="s">
        <v>1217</v>
      </c>
      <c r="AP909" s="31">
        <v>46204.683819444443</v>
      </c>
      <c r="AT909" s="31">
        <v>46204.683819444443</v>
      </c>
      <c r="AU909" s="14">
        <v>46204</v>
      </c>
      <c r="AV909" t="s">
        <v>1217</v>
      </c>
      <c r="AW909" t="s">
        <v>311</v>
      </c>
      <c r="AX909" t="s">
        <v>678</v>
      </c>
      <c r="AY909" s="14">
        <v>46204</v>
      </c>
      <c r="AZ909" t="s">
        <v>3032</v>
      </c>
      <c r="BA909" s="31">
        <v>46204.692013888889</v>
      </c>
      <c r="BB909" s="14">
        <v>46204</v>
      </c>
      <c r="BC909" t="s">
        <v>1194</v>
      </c>
      <c r="BD909" s="31">
        <v>46204.698344907411</v>
      </c>
      <c r="BE909" s="14">
        <v>46204</v>
      </c>
      <c r="BF909" t="s">
        <v>1219</v>
      </c>
      <c r="BG909" s="31">
        <v>46204.70689814815</v>
      </c>
      <c r="BH909" s="14">
        <v>46204</v>
      </c>
      <c r="BI909" t="s">
        <v>6410</v>
      </c>
      <c r="BJ909" s="31">
        <v>46204.710844907408</v>
      </c>
      <c r="BK909" s="14">
        <v>46204</v>
      </c>
      <c r="BL909" t="s">
        <v>6410</v>
      </c>
      <c r="BM909" s="31">
        <v>46204.718333333331</v>
      </c>
      <c r="BZ909" s="14">
        <v>46204</v>
      </c>
      <c r="CA909" t="s">
        <v>6410</v>
      </c>
      <c r="CB909" s="31">
        <v>46204.725416666668</v>
      </c>
      <c r="CC909" s="14">
        <v>46204</v>
      </c>
      <c r="CD909" t="s">
        <v>1205</v>
      </c>
      <c r="CE909" s="31">
        <v>46204.727488425924</v>
      </c>
      <c r="CI909" s="14">
        <v>46204</v>
      </c>
      <c r="CJ909" t="s">
        <v>3031</v>
      </c>
      <c r="CK909" s="31">
        <v>46204.806504629632</v>
      </c>
      <c r="CP909" t="str">
        <f>VLOOKUP(A909,Sheet1!$A$2:$E$221,2,0)</f>
        <v>South Zone</v>
      </c>
    </row>
    <row r="910" spans="1:94" x14ac:dyDescent="0.35">
      <c r="A910" t="s">
        <v>6530</v>
      </c>
      <c r="B910">
        <v>65</v>
      </c>
      <c r="C910" t="s">
        <v>9332</v>
      </c>
      <c r="D910" t="s">
        <v>678</v>
      </c>
      <c r="E910" t="s">
        <v>310</v>
      </c>
      <c r="F910" t="s">
        <v>311</v>
      </c>
      <c r="G910" t="s">
        <v>298</v>
      </c>
      <c r="H910" t="s">
        <v>10407</v>
      </c>
      <c r="I910">
        <v>317814</v>
      </c>
      <c r="J910" t="s">
        <v>3882</v>
      </c>
      <c r="K910" t="s">
        <v>3883</v>
      </c>
      <c r="L910" t="s">
        <v>4622</v>
      </c>
      <c r="M910" t="s">
        <v>10408</v>
      </c>
      <c r="N910">
        <v>40000</v>
      </c>
      <c r="O910" t="s">
        <v>10403</v>
      </c>
      <c r="P910" t="s">
        <v>10404</v>
      </c>
      <c r="Q910" t="s">
        <v>10409</v>
      </c>
      <c r="R910">
        <v>1692447465</v>
      </c>
      <c r="S910" t="s">
        <v>13394</v>
      </c>
      <c r="T910"/>
      <c r="V910" s="14">
        <v>46206</v>
      </c>
      <c r="W910" t="s">
        <v>6534</v>
      </c>
      <c r="X910" s="31">
        <v>46206.42690972222</v>
      </c>
      <c r="AN910" s="14">
        <v>46209</v>
      </c>
      <c r="AO910" t="s">
        <v>1217</v>
      </c>
      <c r="AP910" s="31">
        <v>46209.705787037034</v>
      </c>
      <c r="AT910" s="31">
        <v>46209.705787037034</v>
      </c>
      <c r="AU910" s="14">
        <v>46209</v>
      </c>
      <c r="AV910" t="s">
        <v>1217</v>
      </c>
      <c r="AW910" t="s">
        <v>311</v>
      </c>
      <c r="AX910" t="s">
        <v>678</v>
      </c>
      <c r="AY910" s="14">
        <v>46209</v>
      </c>
      <c r="AZ910" t="s">
        <v>6532</v>
      </c>
      <c r="BA910" s="31">
        <v>46209.716157407405</v>
      </c>
      <c r="BB910" s="14">
        <v>46209</v>
      </c>
      <c r="BC910" t="s">
        <v>3586</v>
      </c>
      <c r="BD910" s="31">
        <v>46209.719305555554</v>
      </c>
      <c r="BE910" s="14">
        <v>46209</v>
      </c>
      <c r="BF910" t="s">
        <v>2405</v>
      </c>
      <c r="BG910" s="31">
        <v>46209.727013888885</v>
      </c>
      <c r="BH910" s="14">
        <v>46209</v>
      </c>
      <c r="BI910" t="s">
        <v>1198</v>
      </c>
      <c r="BJ910" s="31">
        <v>46209.727534722224</v>
      </c>
      <c r="BK910" s="14">
        <v>46209</v>
      </c>
      <c r="BL910" t="s">
        <v>1198</v>
      </c>
      <c r="BM910" s="31">
        <v>46209.730486111112</v>
      </c>
      <c r="BZ910" s="14">
        <v>46209</v>
      </c>
      <c r="CA910" t="s">
        <v>1198</v>
      </c>
      <c r="CB910" s="31">
        <v>46209.740960648145</v>
      </c>
      <c r="CC910" s="14">
        <v>46209</v>
      </c>
      <c r="CD910" t="s">
        <v>1205</v>
      </c>
      <c r="CE910" s="31">
        <v>46209.741331018522</v>
      </c>
      <c r="CI910" s="14">
        <v>46210</v>
      </c>
      <c r="CJ910" t="s">
        <v>3031</v>
      </c>
      <c r="CK910" s="31">
        <v>46210.581076388888</v>
      </c>
      <c r="CP910" t="str">
        <f>VLOOKUP(A910,Sheet1!$A$2:$E$221,2,0)</f>
        <v>South Zone</v>
      </c>
    </row>
    <row r="911" spans="1:94" x14ac:dyDescent="0.35">
      <c r="A911" t="s">
        <v>6530</v>
      </c>
      <c r="B911">
        <v>65</v>
      </c>
      <c r="C911" t="s">
        <v>9332</v>
      </c>
      <c r="D911" t="s">
        <v>678</v>
      </c>
      <c r="E911" t="s">
        <v>310</v>
      </c>
      <c r="F911" t="s">
        <v>311</v>
      </c>
      <c r="G911" t="s">
        <v>298</v>
      </c>
      <c r="H911" t="s">
        <v>6535</v>
      </c>
      <c r="I911">
        <v>462787</v>
      </c>
      <c r="J911" t="s">
        <v>3882</v>
      </c>
      <c r="K911" t="s">
        <v>3883</v>
      </c>
      <c r="L911" t="s">
        <v>4622</v>
      </c>
      <c r="M911" t="s">
        <v>6536</v>
      </c>
      <c r="N911">
        <v>60000</v>
      </c>
      <c r="O911" t="s">
        <v>10363</v>
      </c>
      <c r="P911" t="s">
        <v>10364</v>
      </c>
      <c r="Q911" t="s">
        <v>10410</v>
      </c>
      <c r="R911">
        <v>6793176969</v>
      </c>
      <c r="S911" t="s">
        <v>13394</v>
      </c>
      <c r="T911"/>
      <c r="V911" s="14">
        <v>46204</v>
      </c>
      <c r="W911" t="s">
        <v>6532</v>
      </c>
      <c r="X911" s="31">
        <v>46204.476967592593</v>
      </c>
      <c r="AN911" s="14">
        <v>46204</v>
      </c>
      <c r="AO911" t="s">
        <v>1217</v>
      </c>
      <c r="AP911" s="31">
        <v>46204.5078125</v>
      </c>
      <c r="AT911" s="31">
        <v>46204.5078125</v>
      </c>
      <c r="AU911" s="14">
        <v>46204</v>
      </c>
      <c r="AV911" t="s">
        <v>1217</v>
      </c>
      <c r="AW911" t="s">
        <v>311</v>
      </c>
      <c r="AX911" t="s">
        <v>678</v>
      </c>
      <c r="AY911" s="14">
        <v>46206</v>
      </c>
      <c r="AZ911" t="s">
        <v>3031</v>
      </c>
      <c r="BA911" s="31">
        <v>46206.883773148147</v>
      </c>
      <c r="BB911" s="14">
        <v>46209</v>
      </c>
      <c r="BC911" t="s">
        <v>3586</v>
      </c>
      <c r="BD911" s="31">
        <v>46209.396192129629</v>
      </c>
      <c r="BE911" s="14">
        <v>46209</v>
      </c>
      <c r="BF911" t="s">
        <v>1220</v>
      </c>
      <c r="BG911" s="31">
        <v>46209.439849537041</v>
      </c>
      <c r="BH911" s="14">
        <v>46209</v>
      </c>
      <c r="BI911" t="s">
        <v>6432</v>
      </c>
      <c r="BJ911" s="31">
        <v>46209.441331018519</v>
      </c>
      <c r="BK911" s="14">
        <v>46209</v>
      </c>
      <c r="BL911" t="s">
        <v>6432</v>
      </c>
      <c r="BM911" s="31">
        <v>46209.443518518521</v>
      </c>
      <c r="BZ911" s="14">
        <v>46209</v>
      </c>
      <c r="CA911" t="s">
        <v>6432</v>
      </c>
      <c r="CB911" s="31">
        <v>46209.458136574074</v>
      </c>
      <c r="CC911" s="14">
        <v>46209</v>
      </c>
      <c r="CD911" t="s">
        <v>1199</v>
      </c>
      <c r="CE911" s="31">
        <v>46209.460243055553</v>
      </c>
      <c r="CI911" s="14">
        <v>46209</v>
      </c>
      <c r="CJ911" t="s">
        <v>3031</v>
      </c>
      <c r="CK911" s="31">
        <v>46209.628854166665</v>
      </c>
      <c r="CP911" t="str">
        <f>VLOOKUP(A911,Sheet1!$A$2:$E$221,2,0)</f>
        <v>South Zone</v>
      </c>
    </row>
    <row r="912" spans="1:94" x14ac:dyDescent="0.35">
      <c r="A912" t="s">
        <v>6530</v>
      </c>
      <c r="B912">
        <v>65</v>
      </c>
      <c r="C912" t="s">
        <v>9332</v>
      </c>
      <c r="D912" t="s">
        <v>678</v>
      </c>
      <c r="E912" t="s">
        <v>310</v>
      </c>
      <c r="F912" t="s">
        <v>311</v>
      </c>
      <c r="G912" t="s">
        <v>298</v>
      </c>
      <c r="H912" t="s">
        <v>6537</v>
      </c>
      <c r="I912">
        <v>512022</v>
      </c>
      <c r="J912" t="s">
        <v>6538</v>
      </c>
      <c r="K912" t="s">
        <v>6539</v>
      </c>
      <c r="L912" t="s">
        <v>4622</v>
      </c>
      <c r="M912" t="s">
        <v>6540</v>
      </c>
      <c r="N912">
        <v>40000</v>
      </c>
      <c r="O912" t="s">
        <v>6521</v>
      </c>
      <c r="P912" t="s">
        <v>6522</v>
      </c>
      <c r="Q912" t="s">
        <v>3900</v>
      </c>
      <c r="R912">
        <v>5794638426</v>
      </c>
      <c r="S912" t="s">
        <v>13394</v>
      </c>
      <c r="T912"/>
      <c r="V912" s="14">
        <v>46203</v>
      </c>
      <c r="W912" t="s">
        <v>6541</v>
      </c>
      <c r="X912" s="31">
        <v>46203.713935185187</v>
      </c>
      <c r="AN912" s="14">
        <v>46204</v>
      </c>
      <c r="AO912" t="s">
        <v>1217</v>
      </c>
      <c r="AP912" s="31">
        <v>46204.418877314813</v>
      </c>
      <c r="AT912" s="31">
        <v>46204.418877314813</v>
      </c>
      <c r="AU912" s="14">
        <v>46204</v>
      </c>
      <c r="AV912" t="s">
        <v>1217</v>
      </c>
      <c r="AW912" t="s">
        <v>311</v>
      </c>
      <c r="AX912" t="s">
        <v>678</v>
      </c>
      <c r="AY912" s="14">
        <v>46204</v>
      </c>
      <c r="AZ912" t="s">
        <v>6532</v>
      </c>
      <c r="BA912" s="31">
        <v>46204.4297337963</v>
      </c>
      <c r="BB912" s="14">
        <v>46204</v>
      </c>
      <c r="BC912" t="s">
        <v>1194</v>
      </c>
      <c r="BD912" s="31">
        <v>46204.434525462966</v>
      </c>
      <c r="BE912" s="14">
        <v>46204</v>
      </c>
      <c r="BF912" t="s">
        <v>1220</v>
      </c>
      <c r="BG912" s="31">
        <v>46204.449282407404</v>
      </c>
      <c r="BH912" s="14">
        <v>46204</v>
      </c>
      <c r="BI912" t="s">
        <v>6410</v>
      </c>
      <c r="BJ912" s="31">
        <v>46204.452673611115</v>
      </c>
      <c r="BK912" s="14">
        <v>46204</v>
      </c>
      <c r="BL912" t="s">
        <v>6410</v>
      </c>
      <c r="BM912" s="31">
        <v>46204.473009259258</v>
      </c>
      <c r="BZ912" s="14">
        <v>46204</v>
      </c>
      <c r="CA912" t="s">
        <v>6410</v>
      </c>
      <c r="CB912" s="31">
        <v>46204.476643518516</v>
      </c>
      <c r="CC912" s="14">
        <v>46204</v>
      </c>
      <c r="CD912" t="s">
        <v>1205</v>
      </c>
      <c r="CE912" s="31">
        <v>46204.479386574072</v>
      </c>
      <c r="CI912" s="14">
        <v>46204</v>
      </c>
      <c r="CJ912" t="s">
        <v>3031</v>
      </c>
      <c r="CK912" s="31">
        <v>46204.641909722224</v>
      </c>
      <c r="CP912" t="str">
        <f>VLOOKUP(A912,Sheet1!$A$2:$E$221,2,0)</f>
        <v>South Zone</v>
      </c>
    </row>
    <row r="913" spans="1:94" x14ac:dyDescent="0.35">
      <c r="A913" t="s">
        <v>6530</v>
      </c>
      <c r="B913">
        <v>65</v>
      </c>
      <c r="C913" t="s">
        <v>9332</v>
      </c>
      <c r="D913" t="s">
        <v>678</v>
      </c>
      <c r="E913" t="s">
        <v>310</v>
      </c>
      <c r="F913" t="s">
        <v>311</v>
      </c>
      <c r="G913" t="s">
        <v>298</v>
      </c>
      <c r="H913" t="s">
        <v>10411</v>
      </c>
      <c r="I913">
        <v>652810</v>
      </c>
      <c r="J913" t="s">
        <v>6538</v>
      </c>
      <c r="K913" t="s">
        <v>6539</v>
      </c>
      <c r="L913" t="s">
        <v>4622</v>
      </c>
      <c r="M913" t="s">
        <v>10412</v>
      </c>
      <c r="N913">
        <v>60000</v>
      </c>
      <c r="O913" t="s">
        <v>10363</v>
      </c>
      <c r="P913" t="s">
        <v>10364</v>
      </c>
      <c r="Q913" t="s">
        <v>10413</v>
      </c>
      <c r="R913">
        <v>3449897158</v>
      </c>
      <c r="S913" t="s">
        <v>13394</v>
      </c>
      <c r="T913"/>
      <c r="V913" s="14">
        <v>46205</v>
      </c>
      <c r="W913" t="s">
        <v>6541</v>
      </c>
      <c r="X913" s="31">
        <v>46205.42114583333</v>
      </c>
      <c r="AN913" s="14">
        <v>46209</v>
      </c>
      <c r="AO913" t="s">
        <v>1217</v>
      </c>
      <c r="AP913" s="31">
        <v>46209.458611111113</v>
      </c>
      <c r="AT913" s="31">
        <v>46209.458611111113</v>
      </c>
      <c r="AU913" s="14">
        <v>46209</v>
      </c>
      <c r="AV913" t="s">
        <v>1217</v>
      </c>
      <c r="AW913" t="s">
        <v>311</v>
      </c>
      <c r="AX913" t="s">
        <v>678</v>
      </c>
      <c r="AY913" s="14">
        <v>46209</v>
      </c>
      <c r="AZ913" t="s">
        <v>10406</v>
      </c>
      <c r="BA913" s="31">
        <v>46209.547199074077</v>
      </c>
      <c r="BB913" s="14">
        <v>46209</v>
      </c>
      <c r="BC913" t="s">
        <v>3586</v>
      </c>
      <c r="BD913" s="31">
        <v>46209.666608796295</v>
      </c>
      <c r="BE913" s="14">
        <v>46209</v>
      </c>
      <c r="BF913" t="s">
        <v>6513</v>
      </c>
      <c r="BG913" s="31">
        <v>46209.680555555555</v>
      </c>
      <c r="BH913" s="14">
        <v>46209</v>
      </c>
      <c r="BI913" t="s">
        <v>3020</v>
      </c>
      <c r="BJ913" s="31">
        <v>46209.682766203703</v>
      </c>
      <c r="BK913" s="14">
        <v>46209</v>
      </c>
      <c r="BL913" t="s">
        <v>3020</v>
      </c>
      <c r="BM913" s="31">
        <v>46209.68377314815</v>
      </c>
      <c r="BZ913" s="14">
        <v>46209</v>
      </c>
      <c r="CA913" t="s">
        <v>3020</v>
      </c>
      <c r="CB913" s="31">
        <v>46209.699918981481</v>
      </c>
      <c r="CC913" s="14">
        <v>46209</v>
      </c>
      <c r="CD913" t="s">
        <v>1199</v>
      </c>
      <c r="CE913" s="31">
        <v>46209.701770833337</v>
      </c>
      <c r="CI913" s="14">
        <v>46210</v>
      </c>
      <c r="CJ913" t="s">
        <v>3031</v>
      </c>
      <c r="CK913" s="31">
        <v>46210.571736111109</v>
      </c>
      <c r="CP913" t="str">
        <f>VLOOKUP(A913,Sheet1!$A$2:$E$221,2,0)</f>
        <v>South Zone</v>
      </c>
    </row>
    <row r="914" spans="1:94" x14ac:dyDescent="0.35">
      <c r="A914" t="s">
        <v>6530</v>
      </c>
      <c r="B914">
        <v>65</v>
      </c>
      <c r="C914" t="s">
        <v>9332</v>
      </c>
      <c r="D914" t="s">
        <v>678</v>
      </c>
      <c r="E914" t="s">
        <v>310</v>
      </c>
      <c r="F914" t="s">
        <v>311</v>
      </c>
      <c r="G914" t="s">
        <v>298</v>
      </c>
      <c r="H914" t="s">
        <v>6542</v>
      </c>
      <c r="I914">
        <v>656021</v>
      </c>
      <c r="J914" t="s">
        <v>1221</v>
      </c>
      <c r="K914" t="s">
        <v>1222</v>
      </c>
      <c r="L914" t="s">
        <v>4622</v>
      </c>
      <c r="M914" t="s">
        <v>6543</v>
      </c>
      <c r="N914">
        <v>40000</v>
      </c>
      <c r="O914" t="s">
        <v>6521</v>
      </c>
      <c r="P914" t="s">
        <v>6522</v>
      </c>
      <c r="Q914" t="s">
        <v>6544</v>
      </c>
      <c r="R914">
        <v>2153370940</v>
      </c>
      <c r="S914" t="s">
        <v>13394</v>
      </c>
      <c r="T914"/>
      <c r="V914" s="14">
        <v>46204</v>
      </c>
      <c r="W914" t="s">
        <v>6532</v>
      </c>
      <c r="X914" s="31">
        <v>46204.488657407404</v>
      </c>
      <c r="AN914" s="14">
        <v>46204</v>
      </c>
      <c r="AO914" t="s">
        <v>1217</v>
      </c>
      <c r="AP914" s="31">
        <v>46204.511666666665</v>
      </c>
      <c r="AT914" s="31">
        <v>46204.511666666665</v>
      </c>
      <c r="AU914" s="14">
        <v>46204</v>
      </c>
      <c r="AV914" t="s">
        <v>1217</v>
      </c>
      <c r="AW914" t="s">
        <v>311</v>
      </c>
      <c r="AX914" t="s">
        <v>678</v>
      </c>
      <c r="AY914" s="14">
        <v>46204</v>
      </c>
      <c r="AZ914" t="s">
        <v>6532</v>
      </c>
      <c r="BA914" s="31">
        <v>46204.591134259259</v>
      </c>
      <c r="BB914" s="14">
        <v>46204</v>
      </c>
      <c r="BC914" t="s">
        <v>1194</v>
      </c>
      <c r="BD914" s="31">
        <v>46204.601805555554</v>
      </c>
      <c r="BE914" s="14">
        <v>46204</v>
      </c>
      <c r="BF914" t="s">
        <v>6513</v>
      </c>
      <c r="BG914" s="31">
        <v>46204.614849537036</v>
      </c>
      <c r="BH914" s="14">
        <v>46204</v>
      </c>
      <c r="BI914" t="s">
        <v>1198</v>
      </c>
      <c r="BJ914" s="31">
        <v>46204.618807870371</v>
      </c>
      <c r="BK914" s="14">
        <v>46205</v>
      </c>
      <c r="BL914" t="s">
        <v>3020</v>
      </c>
      <c r="BM914" s="31">
        <v>46205.447569444441</v>
      </c>
      <c r="BN914" s="14">
        <v>46204</v>
      </c>
      <c r="BO914" t="s">
        <v>1198</v>
      </c>
      <c r="BP914" s="31">
        <v>46204.642847222225</v>
      </c>
      <c r="BZ914" s="14">
        <v>46205</v>
      </c>
      <c r="CA914" t="s">
        <v>3020</v>
      </c>
      <c r="CB914" s="31">
        <v>46205.454328703701</v>
      </c>
      <c r="CC914" s="14">
        <v>46205</v>
      </c>
      <c r="CD914" t="s">
        <v>1198</v>
      </c>
      <c r="CE914" s="31">
        <v>46205.660590277781</v>
      </c>
      <c r="CI914" s="14">
        <v>46205</v>
      </c>
      <c r="CJ914" t="s">
        <v>3031</v>
      </c>
      <c r="CK914" s="31">
        <v>46205.660810185182</v>
      </c>
      <c r="CP914" t="str">
        <f>VLOOKUP(A914,Sheet1!$A$2:$E$221,2,0)</f>
        <v>South Zone</v>
      </c>
    </row>
    <row r="915" spans="1:94" x14ac:dyDescent="0.35">
      <c r="A915" t="s">
        <v>6530</v>
      </c>
      <c r="B915">
        <v>65</v>
      </c>
      <c r="C915" t="s">
        <v>9332</v>
      </c>
      <c r="D915" t="s">
        <v>678</v>
      </c>
      <c r="E915" t="s">
        <v>310</v>
      </c>
      <c r="F915" t="s">
        <v>311</v>
      </c>
      <c r="G915" t="s">
        <v>298</v>
      </c>
      <c r="H915" t="s">
        <v>6545</v>
      </c>
      <c r="I915">
        <v>754270</v>
      </c>
      <c r="J915" t="s">
        <v>3882</v>
      </c>
      <c r="K915" t="s">
        <v>3883</v>
      </c>
      <c r="L915" t="s">
        <v>4622</v>
      </c>
      <c r="M915" t="s">
        <v>6546</v>
      </c>
      <c r="N915">
        <v>40000</v>
      </c>
      <c r="O915" t="s">
        <v>3047</v>
      </c>
      <c r="P915" t="s">
        <v>3048</v>
      </c>
      <c r="Q915" t="s">
        <v>6547</v>
      </c>
      <c r="R915">
        <v>3282544247</v>
      </c>
      <c r="S915" t="s">
        <v>13394</v>
      </c>
      <c r="T915"/>
      <c r="V915" s="14">
        <v>46205</v>
      </c>
      <c r="W915" t="s">
        <v>6534</v>
      </c>
      <c r="X915" s="31">
        <v>46205.399259259262</v>
      </c>
      <c r="AN915" s="14">
        <v>46206</v>
      </c>
      <c r="AO915" t="s">
        <v>1217</v>
      </c>
      <c r="AP915" s="31">
        <v>46206.507303240738</v>
      </c>
      <c r="AT915" s="31">
        <v>46206.507303240738</v>
      </c>
      <c r="AU915" s="14">
        <v>46206</v>
      </c>
      <c r="AV915" t="s">
        <v>1217</v>
      </c>
      <c r="AW915" t="s">
        <v>311</v>
      </c>
      <c r="AX915" t="s">
        <v>678</v>
      </c>
      <c r="AY915" s="14">
        <v>46206</v>
      </c>
      <c r="AZ915" t="s">
        <v>3031</v>
      </c>
      <c r="BA915" s="31">
        <v>46206.510937500003</v>
      </c>
      <c r="BB915" s="14">
        <v>46206</v>
      </c>
      <c r="BC915" t="s">
        <v>1194</v>
      </c>
      <c r="BD915" s="31">
        <v>46206.578032407408</v>
      </c>
      <c r="BE915" s="14">
        <v>46206</v>
      </c>
      <c r="BF915" t="s">
        <v>6513</v>
      </c>
      <c r="BG915" s="31">
        <v>46206.596712962964</v>
      </c>
      <c r="BH915" s="14">
        <v>46206</v>
      </c>
      <c r="BI915" t="s">
        <v>3020</v>
      </c>
      <c r="BJ915" s="31">
        <v>46206.622337962966</v>
      </c>
      <c r="BK915" s="14">
        <v>46206</v>
      </c>
      <c r="BL915" t="s">
        <v>3020</v>
      </c>
      <c r="BM915" s="31">
        <v>46206.623263888891</v>
      </c>
      <c r="BZ915" s="14">
        <v>46206</v>
      </c>
      <c r="CA915" t="s">
        <v>3020</v>
      </c>
      <c r="CB915" s="31">
        <v>46206.629791666666</v>
      </c>
      <c r="CC915" s="14">
        <v>46206</v>
      </c>
      <c r="CD915" t="s">
        <v>1199</v>
      </c>
      <c r="CE915" s="31">
        <v>46206.633993055555</v>
      </c>
      <c r="CI915" s="14">
        <v>46209</v>
      </c>
      <c r="CJ915" t="s">
        <v>3031</v>
      </c>
      <c r="CK915" s="31">
        <v>46209.610497685186</v>
      </c>
      <c r="CP915" t="str">
        <f>VLOOKUP(A915,Sheet1!$A$2:$E$221,2,0)</f>
        <v>South Zone</v>
      </c>
    </row>
    <row r="916" spans="1:94" x14ac:dyDescent="0.35">
      <c r="A916" t="s">
        <v>6530</v>
      </c>
      <c r="B916">
        <v>65</v>
      </c>
      <c r="C916" t="s">
        <v>9332</v>
      </c>
      <c r="D916" t="s">
        <v>678</v>
      </c>
      <c r="E916" t="s">
        <v>310</v>
      </c>
      <c r="F916" t="s">
        <v>311</v>
      </c>
      <c r="G916" t="s">
        <v>298</v>
      </c>
      <c r="H916" t="s">
        <v>6548</v>
      </c>
      <c r="I916">
        <v>785793</v>
      </c>
      <c r="J916" t="s">
        <v>1221</v>
      </c>
      <c r="K916" t="s">
        <v>1222</v>
      </c>
      <c r="L916" t="s">
        <v>4622</v>
      </c>
      <c r="M916" t="s">
        <v>6549</v>
      </c>
      <c r="N916">
        <v>50000</v>
      </c>
      <c r="O916" t="s">
        <v>1223</v>
      </c>
      <c r="P916" t="s">
        <v>1224</v>
      </c>
      <c r="Q916" t="s">
        <v>6550</v>
      </c>
      <c r="R916">
        <v>5081830341</v>
      </c>
      <c r="S916" t="s">
        <v>13394</v>
      </c>
      <c r="T916"/>
      <c r="V916" s="14">
        <v>46204</v>
      </c>
      <c r="W916" t="s">
        <v>6551</v>
      </c>
      <c r="X916" s="31">
        <v>46204.573275462964</v>
      </c>
      <c r="AN916" s="14">
        <v>46205</v>
      </c>
      <c r="AO916" t="s">
        <v>1217</v>
      </c>
      <c r="AP916" s="31">
        <v>46205.40729166667</v>
      </c>
      <c r="AT916" s="31">
        <v>46205.40729166667</v>
      </c>
      <c r="AU916" s="14">
        <v>46205</v>
      </c>
      <c r="AV916" t="s">
        <v>1217</v>
      </c>
      <c r="AW916" t="s">
        <v>311</v>
      </c>
      <c r="AX916" t="s">
        <v>678</v>
      </c>
      <c r="AY916" s="14">
        <v>46205</v>
      </c>
      <c r="AZ916" t="s">
        <v>6551</v>
      </c>
      <c r="BA916" s="31">
        <v>46205.469918981478</v>
      </c>
      <c r="BB916" s="14">
        <v>46205</v>
      </c>
      <c r="BC916" t="s">
        <v>1194</v>
      </c>
      <c r="BD916" s="31">
        <v>46205.477939814817</v>
      </c>
      <c r="BE916" s="14">
        <v>46205</v>
      </c>
      <c r="BF916" t="s">
        <v>6513</v>
      </c>
      <c r="BG916" s="31">
        <v>46205.485578703701</v>
      </c>
      <c r="BH916" s="14">
        <v>46205</v>
      </c>
      <c r="BI916" t="s">
        <v>1198</v>
      </c>
      <c r="BJ916" s="31">
        <v>46205.488599537035</v>
      </c>
      <c r="BK916" s="14">
        <v>46205</v>
      </c>
      <c r="BL916" t="s">
        <v>1198</v>
      </c>
      <c r="BM916" s="31">
        <v>46205.544942129629</v>
      </c>
      <c r="BZ916" s="14">
        <v>46205</v>
      </c>
      <c r="CA916" t="s">
        <v>1198</v>
      </c>
      <c r="CB916" s="31">
        <v>46205.583252314813</v>
      </c>
      <c r="CC916" s="14">
        <v>46205</v>
      </c>
      <c r="CD916" t="s">
        <v>1205</v>
      </c>
      <c r="CE916" s="31">
        <v>46205.59957175926</v>
      </c>
      <c r="CI916" s="14">
        <v>46206</v>
      </c>
      <c r="CJ916" t="s">
        <v>3032</v>
      </c>
      <c r="CK916" s="31">
        <v>46206.501655092594</v>
      </c>
      <c r="CP916" t="str">
        <f>VLOOKUP(A916,Sheet1!$A$2:$E$221,2,0)</f>
        <v>South Zone</v>
      </c>
    </row>
    <row r="917" spans="1:94" x14ac:dyDescent="0.35">
      <c r="A917" t="s">
        <v>6530</v>
      </c>
      <c r="B917">
        <v>65</v>
      </c>
      <c r="C917" t="s">
        <v>9332</v>
      </c>
      <c r="D917" t="s">
        <v>678</v>
      </c>
      <c r="E917" t="s">
        <v>310</v>
      </c>
      <c r="F917" t="s">
        <v>311</v>
      </c>
      <c r="G917" t="s">
        <v>298</v>
      </c>
      <c r="H917" t="s">
        <v>6548</v>
      </c>
      <c r="I917">
        <v>785793</v>
      </c>
      <c r="J917" t="s">
        <v>1221</v>
      </c>
      <c r="K917" t="s">
        <v>1222</v>
      </c>
      <c r="L917" t="s">
        <v>4622</v>
      </c>
      <c r="M917" t="s">
        <v>6549</v>
      </c>
      <c r="N917">
        <v>50000</v>
      </c>
      <c r="O917" t="s">
        <v>1223</v>
      </c>
      <c r="P917" t="s">
        <v>1224</v>
      </c>
      <c r="Q917" t="s">
        <v>6552</v>
      </c>
      <c r="R917">
        <v>6591352224</v>
      </c>
      <c r="S917" t="s">
        <v>13394</v>
      </c>
      <c r="T917"/>
      <c r="V917" s="14">
        <v>46204</v>
      </c>
      <c r="W917" t="s">
        <v>6551</v>
      </c>
      <c r="X917" s="31">
        <v>46204.573310185187</v>
      </c>
      <c r="AN917" s="14">
        <v>46205</v>
      </c>
      <c r="AO917" t="s">
        <v>1217</v>
      </c>
      <c r="AP917" s="31">
        <v>46205.407314814816</v>
      </c>
      <c r="AT917" s="31">
        <v>46205.407314814816</v>
      </c>
      <c r="AU917" s="14">
        <v>46205</v>
      </c>
      <c r="AV917" t="s">
        <v>1217</v>
      </c>
      <c r="AW917" t="s">
        <v>311</v>
      </c>
      <c r="AX917" t="s">
        <v>678</v>
      </c>
      <c r="AY917" s="14">
        <v>46205</v>
      </c>
      <c r="AZ917" t="s">
        <v>6551</v>
      </c>
      <c r="BA917" s="31">
        <v>46205.469942129632</v>
      </c>
      <c r="BB917" s="14">
        <v>46205</v>
      </c>
      <c r="BC917" t="s">
        <v>1194</v>
      </c>
      <c r="BD917" s="31">
        <v>46205.477939814817</v>
      </c>
      <c r="BE917" s="14">
        <v>46205</v>
      </c>
      <c r="BF917" t="s">
        <v>6513</v>
      </c>
      <c r="BG917" s="31">
        <v>46205.485590277778</v>
      </c>
      <c r="BH917" s="14">
        <v>46205</v>
      </c>
      <c r="BI917" t="s">
        <v>1198</v>
      </c>
      <c r="BJ917" s="31">
        <v>46205.488611111112</v>
      </c>
      <c r="BK917" s="14">
        <v>46205</v>
      </c>
      <c r="BL917" t="s">
        <v>1198</v>
      </c>
      <c r="BM917" s="31">
        <v>46205.544965277775</v>
      </c>
      <c r="BZ917" s="14">
        <v>46205</v>
      </c>
      <c r="CA917" t="s">
        <v>1198</v>
      </c>
      <c r="CB917" s="31">
        <v>46205.58326388889</v>
      </c>
      <c r="CC917" s="14">
        <v>46205</v>
      </c>
      <c r="CD917" t="s">
        <v>1205</v>
      </c>
      <c r="CE917" s="31">
        <v>46205.59957175926</v>
      </c>
      <c r="CI917" s="14">
        <v>46206</v>
      </c>
      <c r="CJ917" t="s">
        <v>3032</v>
      </c>
      <c r="CK917" s="31">
        <v>46206.501655092594</v>
      </c>
      <c r="CP917" t="str">
        <f>VLOOKUP(A917,Sheet1!$A$2:$E$221,2,0)</f>
        <v>South Zone</v>
      </c>
    </row>
    <row r="918" spans="1:94" x14ac:dyDescent="0.35">
      <c r="A918" t="s">
        <v>6553</v>
      </c>
      <c r="B918">
        <v>91</v>
      </c>
      <c r="C918" t="s">
        <v>9332</v>
      </c>
      <c r="D918" t="s">
        <v>678</v>
      </c>
      <c r="E918" t="s">
        <v>244</v>
      </c>
      <c r="F918" t="s">
        <v>550</v>
      </c>
      <c r="G918" t="s">
        <v>295</v>
      </c>
      <c r="H918" t="s">
        <v>4522</v>
      </c>
      <c r="I918">
        <v>29830</v>
      </c>
      <c r="J918" t="s">
        <v>4514</v>
      </c>
      <c r="K918" t="s">
        <v>4515</v>
      </c>
      <c r="L918" t="s">
        <v>4622</v>
      </c>
      <c r="M918" t="s">
        <v>6554</v>
      </c>
      <c r="N918">
        <v>90000</v>
      </c>
      <c r="O918" t="s">
        <v>931</v>
      </c>
      <c r="P918" t="s">
        <v>932</v>
      </c>
      <c r="Q918" t="s">
        <v>4523</v>
      </c>
      <c r="R918">
        <v>2499950130</v>
      </c>
      <c r="S918" t="s">
        <v>13394</v>
      </c>
      <c r="T918"/>
      <c r="V918" s="14">
        <v>46205</v>
      </c>
      <c r="W918" t="s">
        <v>6555</v>
      </c>
      <c r="X918" s="31">
        <v>46205.43478009259</v>
      </c>
      <c r="AN918" s="14">
        <v>46206</v>
      </c>
      <c r="AO918" t="s">
        <v>6556</v>
      </c>
      <c r="AP918" s="31">
        <v>46206.405173611114</v>
      </c>
      <c r="AT918" s="31">
        <v>46206.405173611114</v>
      </c>
      <c r="AU918" s="14">
        <v>46206</v>
      </c>
      <c r="AV918" t="s">
        <v>6556</v>
      </c>
      <c r="AW918" t="s">
        <v>550</v>
      </c>
      <c r="AX918" t="s">
        <v>678</v>
      </c>
      <c r="AY918" s="14">
        <v>46206</v>
      </c>
      <c r="AZ918" t="s">
        <v>6557</v>
      </c>
      <c r="BA918" s="31">
        <v>46206.552986111114</v>
      </c>
      <c r="BB918" s="14">
        <v>46206</v>
      </c>
      <c r="BC918" t="s">
        <v>933</v>
      </c>
      <c r="BD918" s="31">
        <v>46206.565949074073</v>
      </c>
      <c r="BE918" s="14">
        <v>46206</v>
      </c>
      <c r="BF918" t="s">
        <v>4633</v>
      </c>
      <c r="BG918" s="31">
        <v>46206.622916666667</v>
      </c>
      <c r="BH918" s="14">
        <v>46206</v>
      </c>
      <c r="BI918" t="s">
        <v>996</v>
      </c>
      <c r="BJ918" s="31">
        <v>46206.648078703707</v>
      </c>
      <c r="BK918" s="14">
        <v>46206</v>
      </c>
      <c r="BL918" t="s">
        <v>996</v>
      </c>
      <c r="BM918" s="31">
        <v>46206.648761574077</v>
      </c>
      <c r="BZ918" s="14">
        <v>46206</v>
      </c>
      <c r="CA918" t="s">
        <v>996</v>
      </c>
      <c r="CB918" s="31">
        <v>46206.655150462961</v>
      </c>
      <c r="CC918" s="14">
        <v>46206</v>
      </c>
      <c r="CD918" t="s">
        <v>995</v>
      </c>
      <c r="CE918" s="31">
        <v>46206.662523148145</v>
      </c>
      <c r="CI918" s="14">
        <v>46206</v>
      </c>
      <c r="CJ918" t="s">
        <v>6557</v>
      </c>
      <c r="CK918" s="31">
        <v>46206.688530092593</v>
      </c>
      <c r="CP918" t="str">
        <f>VLOOKUP(A918,Sheet1!$A$2:$E$221,2,0)</f>
        <v>East Zone</v>
      </c>
    </row>
    <row r="919" spans="1:94" x14ac:dyDescent="0.35">
      <c r="A919" t="s">
        <v>6553</v>
      </c>
      <c r="B919">
        <v>91</v>
      </c>
      <c r="C919" t="s">
        <v>9332</v>
      </c>
      <c r="D919" t="s">
        <v>678</v>
      </c>
      <c r="E919" t="s">
        <v>244</v>
      </c>
      <c r="F919" t="s">
        <v>550</v>
      </c>
      <c r="G919" t="s">
        <v>295</v>
      </c>
      <c r="H919" t="s">
        <v>6558</v>
      </c>
      <c r="I919">
        <v>37234</v>
      </c>
      <c r="J919" t="s">
        <v>6559</v>
      </c>
      <c r="K919" t="s">
        <v>6560</v>
      </c>
      <c r="L919" t="s">
        <v>4622</v>
      </c>
      <c r="M919" t="s">
        <v>6561</v>
      </c>
      <c r="N919">
        <v>77000</v>
      </c>
      <c r="O919" t="s">
        <v>939</v>
      </c>
      <c r="P919" t="s">
        <v>940</v>
      </c>
      <c r="Q919" t="s">
        <v>4732</v>
      </c>
      <c r="R919">
        <v>1690314279</v>
      </c>
      <c r="S919" t="s">
        <v>683</v>
      </c>
      <c r="T919" t="s">
        <v>13236</v>
      </c>
      <c r="U919" s="1">
        <v>46204</v>
      </c>
      <c r="V919" s="14">
        <v>46203</v>
      </c>
      <c r="W919" t="s">
        <v>6562</v>
      </c>
      <c r="X919" s="31">
        <v>46203.637523148151</v>
      </c>
      <c r="AN919" s="14">
        <v>46204</v>
      </c>
      <c r="AO919" t="s">
        <v>6563</v>
      </c>
      <c r="AP919" s="31">
        <v>46204.463854166665</v>
      </c>
      <c r="AT919" s="31">
        <v>46204.463854166665</v>
      </c>
      <c r="AU919" s="14">
        <v>46204</v>
      </c>
      <c r="AV919" t="s">
        <v>6563</v>
      </c>
      <c r="AW919" t="s">
        <v>6564</v>
      </c>
      <c r="AX919" t="s">
        <v>677</v>
      </c>
      <c r="AY919" s="14">
        <v>46204</v>
      </c>
      <c r="AZ919" t="s">
        <v>6563</v>
      </c>
      <c r="BA919" s="31">
        <v>46204.466180555559</v>
      </c>
      <c r="BB919" s="14">
        <v>46204</v>
      </c>
      <c r="BC919" t="s">
        <v>933</v>
      </c>
      <c r="BD919" s="31">
        <v>46204.475324074076</v>
      </c>
      <c r="BE919" s="14">
        <v>46204</v>
      </c>
      <c r="BF919" t="s">
        <v>5233</v>
      </c>
      <c r="BG919" s="31">
        <v>46204.480381944442</v>
      </c>
      <c r="BH919" s="14">
        <v>46204</v>
      </c>
      <c r="BI919" t="s">
        <v>997</v>
      </c>
      <c r="BJ919" s="31">
        <v>46204.510462962964</v>
      </c>
      <c r="BN919" s="14">
        <v>46204</v>
      </c>
      <c r="BO919" t="s">
        <v>997</v>
      </c>
      <c r="BP919" s="31">
        <v>46204.51158564815</v>
      </c>
      <c r="CP919" t="str">
        <f>VLOOKUP(A919,Sheet1!$A$2:$E$221,2,0)</f>
        <v>East Zone</v>
      </c>
    </row>
    <row r="920" spans="1:94" x14ac:dyDescent="0.35">
      <c r="A920" t="s">
        <v>6553</v>
      </c>
      <c r="B920">
        <v>91</v>
      </c>
      <c r="C920" t="s">
        <v>9332</v>
      </c>
      <c r="D920" t="s">
        <v>678</v>
      </c>
      <c r="E920" t="s">
        <v>244</v>
      </c>
      <c r="F920" t="s">
        <v>550</v>
      </c>
      <c r="G920" t="s">
        <v>295</v>
      </c>
      <c r="H920" t="s">
        <v>6565</v>
      </c>
      <c r="I920">
        <v>43573</v>
      </c>
      <c r="J920" t="s">
        <v>3680</v>
      </c>
      <c r="K920" t="s">
        <v>3681</v>
      </c>
      <c r="L920" t="s">
        <v>4622</v>
      </c>
      <c r="M920" t="s">
        <v>6566</v>
      </c>
      <c r="N920">
        <v>45000</v>
      </c>
      <c r="O920" t="s">
        <v>4630</v>
      </c>
      <c r="P920" t="s">
        <v>4631</v>
      </c>
      <c r="Q920" t="s">
        <v>6567</v>
      </c>
      <c r="R920">
        <v>1855904354</v>
      </c>
      <c r="S920" t="s">
        <v>13394</v>
      </c>
      <c r="T920"/>
      <c r="V920" s="14">
        <v>46205</v>
      </c>
      <c r="W920" t="s">
        <v>6568</v>
      </c>
      <c r="X920" s="31">
        <v>46205.536516203705</v>
      </c>
      <c r="AN920" s="14">
        <v>46206</v>
      </c>
      <c r="AO920" t="s">
        <v>6556</v>
      </c>
      <c r="AP920" s="31">
        <v>46206.634675925925</v>
      </c>
      <c r="AT920" s="31">
        <v>46206.634675925925</v>
      </c>
      <c r="AU920" s="14">
        <v>46206</v>
      </c>
      <c r="AV920" t="s">
        <v>6556</v>
      </c>
      <c r="AW920" t="s">
        <v>550</v>
      </c>
      <c r="AX920" t="s">
        <v>678</v>
      </c>
      <c r="AY920" s="14">
        <v>46206</v>
      </c>
      <c r="AZ920" t="s">
        <v>6556</v>
      </c>
      <c r="BA920" s="31">
        <v>46206.635879629626</v>
      </c>
      <c r="BB920" s="14">
        <v>46206</v>
      </c>
      <c r="BC920" t="s">
        <v>933</v>
      </c>
      <c r="BD920" s="31">
        <v>46206.647013888891</v>
      </c>
      <c r="BE920" s="14">
        <v>46206</v>
      </c>
      <c r="BF920" t="s">
        <v>4657</v>
      </c>
      <c r="BG920" s="31">
        <v>46206.690300925926</v>
      </c>
      <c r="BH920" s="14">
        <v>46206</v>
      </c>
      <c r="BI920" t="s">
        <v>997</v>
      </c>
      <c r="BJ920" s="31">
        <v>46206.748333333337</v>
      </c>
      <c r="BK920" s="14">
        <v>46206</v>
      </c>
      <c r="BL920" t="s">
        <v>997</v>
      </c>
      <c r="BM920" s="31">
        <v>46206.748761574076</v>
      </c>
      <c r="BZ920" s="14">
        <v>46206</v>
      </c>
      <c r="CA920" t="s">
        <v>997</v>
      </c>
      <c r="CB920" s="31">
        <v>46206.754166666666</v>
      </c>
      <c r="CC920" s="14">
        <v>46206</v>
      </c>
      <c r="CD920" t="s">
        <v>1008</v>
      </c>
      <c r="CE920" s="31">
        <v>46206.758784722224</v>
      </c>
      <c r="CI920" s="14">
        <v>46206</v>
      </c>
      <c r="CJ920" t="s">
        <v>6557</v>
      </c>
      <c r="CK920" s="31">
        <v>46206.799189814818</v>
      </c>
      <c r="CP920" t="str">
        <f>VLOOKUP(A920,Sheet1!$A$2:$E$221,2,0)</f>
        <v>East Zone</v>
      </c>
    </row>
    <row r="921" spans="1:94" x14ac:dyDescent="0.35">
      <c r="A921" t="s">
        <v>6553</v>
      </c>
      <c r="B921">
        <v>91</v>
      </c>
      <c r="C921" t="s">
        <v>9332</v>
      </c>
      <c r="D921" t="s">
        <v>678</v>
      </c>
      <c r="E921" t="s">
        <v>244</v>
      </c>
      <c r="F921" t="s">
        <v>550</v>
      </c>
      <c r="G921" t="s">
        <v>295</v>
      </c>
      <c r="H921" t="s">
        <v>12315</v>
      </c>
      <c r="I921">
        <v>163449</v>
      </c>
      <c r="J921" t="s">
        <v>3680</v>
      </c>
      <c r="K921" t="s">
        <v>3681</v>
      </c>
      <c r="L921" t="s">
        <v>4622</v>
      </c>
      <c r="M921" t="s">
        <v>12316</v>
      </c>
      <c r="N921">
        <v>45000</v>
      </c>
      <c r="O921" t="s">
        <v>4630</v>
      </c>
      <c r="P921" t="s">
        <v>4631</v>
      </c>
      <c r="Q921" t="s">
        <v>12317</v>
      </c>
      <c r="R921">
        <v>7806147477</v>
      </c>
      <c r="S921" t="s">
        <v>13394</v>
      </c>
      <c r="T921"/>
      <c r="V921" s="14">
        <v>46210</v>
      </c>
      <c r="W921" t="s">
        <v>6568</v>
      </c>
      <c r="X921" s="31">
        <v>46210.575659722221</v>
      </c>
      <c r="AN921" s="14">
        <v>46210</v>
      </c>
      <c r="AO921" t="s">
        <v>6557</v>
      </c>
      <c r="AP921" s="31">
        <v>46210.700833333336</v>
      </c>
      <c r="AT921" s="31">
        <v>46210.700833333336</v>
      </c>
      <c r="AU921" s="14">
        <v>46210</v>
      </c>
      <c r="AV921" t="s">
        <v>6557</v>
      </c>
      <c r="AW921" t="s">
        <v>6574</v>
      </c>
      <c r="AX921" t="s">
        <v>677</v>
      </c>
      <c r="AY921" s="14">
        <v>46210</v>
      </c>
      <c r="AZ921" t="s">
        <v>6557</v>
      </c>
      <c r="BA921" s="31">
        <v>46210.70140046296</v>
      </c>
      <c r="BB921" s="14">
        <v>46210</v>
      </c>
      <c r="BC921" t="s">
        <v>933</v>
      </c>
      <c r="BD921" s="31">
        <v>46210.710914351854</v>
      </c>
      <c r="BE921" s="14">
        <v>46210</v>
      </c>
      <c r="BF921" t="s">
        <v>4633</v>
      </c>
      <c r="BG921" s="31">
        <v>46210.773726851854</v>
      </c>
      <c r="BH921" s="14">
        <v>46210</v>
      </c>
      <c r="BI921" t="s">
        <v>996</v>
      </c>
      <c r="BJ921" s="31">
        <v>46210.788449074076</v>
      </c>
      <c r="BK921" s="14">
        <v>46210</v>
      </c>
      <c r="BL921" t="s">
        <v>996</v>
      </c>
      <c r="BM921" s="31">
        <v>46210.7890162037</v>
      </c>
      <c r="BZ921" s="14">
        <v>46210</v>
      </c>
      <c r="CA921" t="s">
        <v>996</v>
      </c>
      <c r="CB921" s="31">
        <v>46210.794745370367</v>
      </c>
      <c r="CC921" s="14">
        <v>46210</v>
      </c>
      <c r="CD921" t="s">
        <v>995</v>
      </c>
      <c r="CE921" s="31">
        <v>46210.802256944444</v>
      </c>
      <c r="CI921" s="14">
        <v>46210</v>
      </c>
      <c r="CJ921" t="s">
        <v>6557</v>
      </c>
      <c r="CK921" s="31">
        <v>46210.824444444443</v>
      </c>
      <c r="CP921" t="str">
        <f>VLOOKUP(A921,Sheet1!$A$2:$E$221,2,0)</f>
        <v>East Zone</v>
      </c>
    </row>
    <row r="922" spans="1:94" x14ac:dyDescent="0.35">
      <c r="A922" t="s">
        <v>6553</v>
      </c>
      <c r="B922">
        <v>91</v>
      </c>
      <c r="C922" t="s">
        <v>9332</v>
      </c>
      <c r="D922" t="s">
        <v>678</v>
      </c>
      <c r="E922" t="s">
        <v>244</v>
      </c>
      <c r="F922" t="s">
        <v>550</v>
      </c>
      <c r="G922" t="s">
        <v>295</v>
      </c>
      <c r="H922" t="s">
        <v>3678</v>
      </c>
      <c r="I922">
        <v>169534</v>
      </c>
      <c r="J922" t="s">
        <v>3680</v>
      </c>
      <c r="K922" t="s">
        <v>3681</v>
      </c>
      <c r="L922" t="s">
        <v>4622</v>
      </c>
      <c r="M922" t="s">
        <v>6569</v>
      </c>
      <c r="N922">
        <v>77000</v>
      </c>
      <c r="O922" t="s">
        <v>939</v>
      </c>
      <c r="P922" t="s">
        <v>940</v>
      </c>
      <c r="Q922" t="s">
        <v>3679</v>
      </c>
      <c r="R922">
        <v>6682346592</v>
      </c>
      <c r="S922" t="s">
        <v>13394</v>
      </c>
      <c r="T922"/>
      <c r="V922" s="14">
        <v>46203</v>
      </c>
      <c r="W922" t="s">
        <v>6568</v>
      </c>
      <c r="X922" s="31">
        <v>46203.588229166664</v>
      </c>
      <c r="AN922" s="14">
        <v>46204</v>
      </c>
      <c r="AO922" t="s">
        <v>6563</v>
      </c>
      <c r="AP922" s="31">
        <v>46204.425173611111</v>
      </c>
      <c r="AT922" s="31">
        <v>46204.425173611111</v>
      </c>
      <c r="AU922" s="14">
        <v>46204</v>
      </c>
      <c r="AV922" t="s">
        <v>6563</v>
      </c>
      <c r="AW922" t="s">
        <v>6564</v>
      </c>
      <c r="AX922" t="s">
        <v>677</v>
      </c>
      <c r="AY922" s="14">
        <v>46204</v>
      </c>
      <c r="AZ922" t="s">
        <v>6563</v>
      </c>
      <c r="BA922" s="31">
        <v>46204.427268518521</v>
      </c>
      <c r="BB922" s="14">
        <v>46204</v>
      </c>
      <c r="BC922" t="s">
        <v>933</v>
      </c>
      <c r="BD922" s="31">
        <v>46204.434861111113</v>
      </c>
      <c r="BE922" s="14">
        <v>46204</v>
      </c>
      <c r="BF922" t="s">
        <v>4965</v>
      </c>
      <c r="BG922" s="31">
        <v>46204.44798611111</v>
      </c>
      <c r="BH922" s="14">
        <v>46204</v>
      </c>
      <c r="BI922" t="s">
        <v>994</v>
      </c>
      <c r="BJ922" s="31">
        <v>46204.457129629627</v>
      </c>
      <c r="BK922" s="14">
        <v>46204</v>
      </c>
      <c r="BL922" t="s">
        <v>994</v>
      </c>
      <c r="BM922" s="31">
        <v>46204.457280092596</v>
      </c>
      <c r="BZ922" s="14">
        <v>46204</v>
      </c>
      <c r="CA922" t="s">
        <v>994</v>
      </c>
      <c r="CB922" s="31">
        <v>46204.465821759259</v>
      </c>
      <c r="CC922" s="14">
        <v>46204</v>
      </c>
      <c r="CD922" t="s">
        <v>944</v>
      </c>
      <c r="CE922" s="31">
        <v>46204.47142361111</v>
      </c>
      <c r="CI922" s="14">
        <v>46205</v>
      </c>
      <c r="CJ922" t="s">
        <v>6557</v>
      </c>
      <c r="CK922" s="31">
        <v>46205.562754629631</v>
      </c>
      <c r="CP922" t="str">
        <f>VLOOKUP(A922,Sheet1!$A$2:$E$221,2,0)</f>
        <v>East Zone</v>
      </c>
    </row>
    <row r="923" spans="1:94" x14ac:dyDescent="0.35">
      <c r="A923" t="s">
        <v>6553</v>
      </c>
      <c r="B923">
        <v>91</v>
      </c>
      <c r="C923" t="s">
        <v>9332</v>
      </c>
      <c r="D923" t="s">
        <v>678</v>
      </c>
      <c r="E923" t="s">
        <v>244</v>
      </c>
      <c r="F923" t="s">
        <v>550</v>
      </c>
      <c r="G923" t="s">
        <v>295</v>
      </c>
      <c r="H923" t="s">
        <v>12318</v>
      </c>
      <c r="I923">
        <v>397557</v>
      </c>
      <c r="J923" t="s">
        <v>1225</v>
      </c>
      <c r="K923" t="s">
        <v>6571</v>
      </c>
      <c r="L923" t="s">
        <v>4622</v>
      </c>
      <c r="M923" t="s">
        <v>12319</v>
      </c>
      <c r="N923">
        <v>45000</v>
      </c>
      <c r="O923" t="s">
        <v>4630</v>
      </c>
      <c r="P923" t="s">
        <v>4631</v>
      </c>
      <c r="Q923" t="s">
        <v>4732</v>
      </c>
      <c r="R923">
        <v>5046588906</v>
      </c>
      <c r="S923" t="s">
        <v>13394</v>
      </c>
      <c r="T923"/>
      <c r="V923" s="14">
        <v>46210</v>
      </c>
      <c r="W923" t="s">
        <v>6573</v>
      </c>
      <c r="X923" s="31">
        <v>46210.739710648151</v>
      </c>
      <c r="AN923" s="14">
        <v>46210</v>
      </c>
      <c r="AO923" t="s">
        <v>6557</v>
      </c>
      <c r="AP923" s="31">
        <v>46210.762291666666</v>
      </c>
      <c r="AT923" s="31">
        <v>46210.762291666666</v>
      </c>
      <c r="AU923" s="14">
        <v>46210</v>
      </c>
      <c r="AV923" t="s">
        <v>6557</v>
      </c>
      <c r="AW923" t="s">
        <v>6574</v>
      </c>
      <c r="AX923" t="s">
        <v>677</v>
      </c>
      <c r="AY923" s="14">
        <v>46210</v>
      </c>
      <c r="AZ923" t="s">
        <v>6557</v>
      </c>
      <c r="BA923" s="31">
        <v>46210.766828703701</v>
      </c>
      <c r="BB923" s="14">
        <v>46210</v>
      </c>
      <c r="BC923" t="s">
        <v>2391</v>
      </c>
      <c r="BD923" s="31">
        <v>46210.774097222224</v>
      </c>
      <c r="BE923" s="14">
        <v>46210</v>
      </c>
      <c r="BF923" t="s">
        <v>2387</v>
      </c>
      <c r="BG923" s="31">
        <v>46210.777060185188</v>
      </c>
      <c r="BH923" s="14">
        <v>46210</v>
      </c>
      <c r="BI923" t="s">
        <v>994</v>
      </c>
      <c r="BJ923" s="31">
        <v>46210.792847222219</v>
      </c>
      <c r="BK923" s="14">
        <v>46210</v>
      </c>
      <c r="BL923" t="s">
        <v>994</v>
      </c>
      <c r="BM923" s="31">
        <v>46210.793009259258</v>
      </c>
      <c r="BZ923" s="14">
        <v>46210</v>
      </c>
      <c r="CA923" t="s">
        <v>994</v>
      </c>
      <c r="CB923" s="31">
        <v>46210.796898148146</v>
      </c>
      <c r="CC923" s="14">
        <v>46210</v>
      </c>
      <c r="CD923" t="s">
        <v>995</v>
      </c>
      <c r="CE923" s="31">
        <v>46210.802581018521</v>
      </c>
      <c r="CP923" t="str">
        <f>VLOOKUP(A923,Sheet1!$A$2:$E$221,2,0)</f>
        <v>East Zone</v>
      </c>
    </row>
    <row r="924" spans="1:94" x14ac:dyDescent="0.35">
      <c r="A924" t="s">
        <v>6553</v>
      </c>
      <c r="B924">
        <v>91</v>
      </c>
      <c r="C924" t="s">
        <v>9332</v>
      </c>
      <c r="D924" t="s">
        <v>678</v>
      </c>
      <c r="E924" t="s">
        <v>244</v>
      </c>
      <c r="F924" t="s">
        <v>550</v>
      </c>
      <c r="G924" t="s">
        <v>295</v>
      </c>
      <c r="H924" t="s">
        <v>12318</v>
      </c>
      <c r="I924">
        <v>397557</v>
      </c>
      <c r="J924" t="s">
        <v>1225</v>
      </c>
      <c r="K924" t="s">
        <v>6571</v>
      </c>
      <c r="L924" t="s">
        <v>4622</v>
      </c>
      <c r="M924" t="s">
        <v>12319</v>
      </c>
      <c r="N924">
        <v>45000</v>
      </c>
      <c r="O924" t="s">
        <v>4630</v>
      </c>
      <c r="P924" t="s">
        <v>4631</v>
      </c>
      <c r="Q924" t="s">
        <v>10422</v>
      </c>
      <c r="R924">
        <v>4675914938</v>
      </c>
      <c r="S924" t="s">
        <v>13394</v>
      </c>
      <c r="T924"/>
      <c r="V924" s="14">
        <v>46210</v>
      </c>
      <c r="W924" t="s">
        <v>6573</v>
      </c>
      <c r="X924" s="31">
        <v>46210.739687499998</v>
      </c>
      <c r="AN924" s="14">
        <v>46210</v>
      </c>
      <c r="AO924" t="s">
        <v>6557</v>
      </c>
      <c r="AP924" s="31">
        <v>46210.762245370373</v>
      </c>
      <c r="AT924" s="31">
        <v>46210.762245370373</v>
      </c>
      <c r="AU924" s="14">
        <v>46210</v>
      </c>
      <c r="AV924" t="s">
        <v>6557</v>
      </c>
      <c r="AW924" t="s">
        <v>6574</v>
      </c>
      <c r="AX924" t="s">
        <v>677</v>
      </c>
      <c r="AY924" s="14">
        <v>46210</v>
      </c>
      <c r="AZ924" t="s">
        <v>6557</v>
      </c>
      <c r="BA924" s="31">
        <v>46210.766782407409</v>
      </c>
      <c r="BB924" s="14">
        <v>46210</v>
      </c>
      <c r="BC924" t="s">
        <v>2391</v>
      </c>
      <c r="BD924" s="31">
        <v>46210.774085648147</v>
      </c>
      <c r="BE924" s="14">
        <v>46210</v>
      </c>
      <c r="BF924" t="s">
        <v>2387</v>
      </c>
      <c r="BG924" s="31">
        <v>46210.777037037034</v>
      </c>
      <c r="BH924" s="14">
        <v>46210</v>
      </c>
      <c r="BI924" t="s">
        <v>994</v>
      </c>
      <c r="BJ924" s="31">
        <v>46210.792824074073</v>
      </c>
      <c r="BK924" s="14">
        <v>46210</v>
      </c>
      <c r="BL924" t="s">
        <v>994</v>
      </c>
      <c r="BM924" s="31">
        <v>46210.792997685188</v>
      </c>
      <c r="BZ924" s="14">
        <v>46210</v>
      </c>
      <c r="CA924" t="s">
        <v>994</v>
      </c>
      <c r="CB924" s="31">
        <v>46210.796875</v>
      </c>
      <c r="CC924" s="14">
        <v>46210</v>
      </c>
      <c r="CD924" t="s">
        <v>995</v>
      </c>
      <c r="CE924" s="31">
        <v>46210.802581018521</v>
      </c>
      <c r="CP924" t="str">
        <f>VLOOKUP(A924,Sheet1!$A$2:$E$221,2,0)</f>
        <v>East Zone</v>
      </c>
    </row>
    <row r="925" spans="1:94" x14ac:dyDescent="0.35">
      <c r="A925" t="s">
        <v>6553</v>
      </c>
      <c r="B925">
        <v>91</v>
      </c>
      <c r="C925" t="s">
        <v>9332</v>
      </c>
      <c r="D925" t="s">
        <v>678</v>
      </c>
      <c r="E925" t="s">
        <v>244</v>
      </c>
      <c r="F925" t="s">
        <v>550</v>
      </c>
      <c r="G925" t="s">
        <v>295</v>
      </c>
      <c r="H925" t="s">
        <v>12320</v>
      </c>
      <c r="I925">
        <v>419024</v>
      </c>
      <c r="J925" t="s">
        <v>4074</v>
      </c>
      <c r="K925" t="s">
        <v>12321</v>
      </c>
      <c r="L925" t="s">
        <v>4622</v>
      </c>
      <c r="M925" t="s">
        <v>12322</v>
      </c>
      <c r="N925">
        <v>45000</v>
      </c>
      <c r="O925" t="s">
        <v>4630</v>
      </c>
      <c r="P925" t="s">
        <v>4631</v>
      </c>
      <c r="Q925" t="s">
        <v>4402</v>
      </c>
      <c r="R925">
        <v>2358655881</v>
      </c>
      <c r="S925" t="s">
        <v>13394</v>
      </c>
      <c r="T925"/>
      <c r="V925" s="14">
        <v>46210</v>
      </c>
      <c r="W925" t="s">
        <v>6562</v>
      </c>
      <c r="X925" s="31">
        <v>46210.408252314817</v>
      </c>
      <c r="AN925" s="14">
        <v>46210</v>
      </c>
      <c r="AO925" t="s">
        <v>6557</v>
      </c>
      <c r="AP925" s="31">
        <v>46210.436990740738</v>
      </c>
      <c r="AT925" s="31">
        <v>46210.436990740738</v>
      </c>
      <c r="AU925" s="14">
        <v>46210</v>
      </c>
      <c r="AV925" t="s">
        <v>6557</v>
      </c>
      <c r="AW925" t="s">
        <v>6574</v>
      </c>
      <c r="AX925" t="s">
        <v>677</v>
      </c>
      <c r="AY925" s="14">
        <v>46210</v>
      </c>
      <c r="AZ925" t="s">
        <v>6557</v>
      </c>
      <c r="BA925" s="31">
        <v>46210.439016203702</v>
      </c>
      <c r="BB925" s="14">
        <v>46210</v>
      </c>
      <c r="BC925" t="s">
        <v>933</v>
      </c>
      <c r="BD925" s="31">
        <v>46210.461504629631</v>
      </c>
      <c r="BE925" s="14">
        <v>46210</v>
      </c>
      <c r="BF925" t="s">
        <v>5233</v>
      </c>
      <c r="BG925" s="31">
        <v>46210.502627314818</v>
      </c>
      <c r="BH925" s="14">
        <v>46210</v>
      </c>
      <c r="BI925" t="s">
        <v>994</v>
      </c>
      <c r="BJ925" s="31">
        <v>46210.516458333332</v>
      </c>
      <c r="BK925" s="14">
        <v>46210</v>
      </c>
      <c r="BL925" t="s">
        <v>994</v>
      </c>
      <c r="BM925" s="31">
        <v>46210.516608796293</v>
      </c>
      <c r="BZ925" s="14">
        <v>46210</v>
      </c>
      <c r="CA925" t="s">
        <v>994</v>
      </c>
      <c r="CB925" s="31">
        <v>46210.522511574076</v>
      </c>
      <c r="CC925" s="14">
        <v>46210</v>
      </c>
      <c r="CD925" t="s">
        <v>995</v>
      </c>
      <c r="CE925" s="31">
        <v>46210.52789351852</v>
      </c>
      <c r="CI925" s="14">
        <v>46210</v>
      </c>
      <c r="CJ925" t="s">
        <v>6557</v>
      </c>
      <c r="CK925" s="31">
        <v>46210.700011574074</v>
      </c>
      <c r="CP925" t="str">
        <f>VLOOKUP(A925,Sheet1!$A$2:$E$221,2,0)</f>
        <v>East Zone</v>
      </c>
    </row>
    <row r="926" spans="1:94" x14ac:dyDescent="0.35">
      <c r="A926" t="s">
        <v>6553</v>
      </c>
      <c r="B926">
        <v>91</v>
      </c>
      <c r="C926" t="s">
        <v>9332</v>
      </c>
      <c r="D926" t="s">
        <v>678</v>
      </c>
      <c r="E926" t="s">
        <v>244</v>
      </c>
      <c r="F926" t="s">
        <v>550</v>
      </c>
      <c r="G926" t="s">
        <v>295</v>
      </c>
      <c r="H926" t="s">
        <v>12320</v>
      </c>
      <c r="I926">
        <v>419024</v>
      </c>
      <c r="J926" t="s">
        <v>4074</v>
      </c>
      <c r="K926" t="s">
        <v>12321</v>
      </c>
      <c r="L926" t="s">
        <v>4622</v>
      </c>
      <c r="M926" t="s">
        <v>12322</v>
      </c>
      <c r="N926">
        <v>45000</v>
      </c>
      <c r="O926" t="s">
        <v>4630</v>
      </c>
      <c r="P926" t="s">
        <v>4631</v>
      </c>
      <c r="Q926" t="s">
        <v>10310</v>
      </c>
      <c r="R926">
        <v>2684100497</v>
      </c>
      <c r="S926" t="s">
        <v>13394</v>
      </c>
      <c r="T926"/>
      <c r="V926" s="14">
        <v>46210</v>
      </c>
      <c r="W926" t="s">
        <v>6562</v>
      </c>
      <c r="X926" s="31">
        <v>46210.408229166664</v>
      </c>
      <c r="AN926" s="14">
        <v>46210</v>
      </c>
      <c r="AO926" t="s">
        <v>6557</v>
      </c>
      <c r="AP926" s="31">
        <v>46210.436944444446</v>
      </c>
      <c r="AT926" s="31">
        <v>46210.436944444446</v>
      </c>
      <c r="AU926" s="14">
        <v>46210</v>
      </c>
      <c r="AV926" t="s">
        <v>6557</v>
      </c>
      <c r="AW926" t="s">
        <v>6574</v>
      </c>
      <c r="AX926" t="s">
        <v>677</v>
      </c>
      <c r="AY926" s="14">
        <v>46210</v>
      </c>
      <c r="AZ926" t="s">
        <v>6557</v>
      </c>
      <c r="BA926" s="31">
        <v>46210.438969907409</v>
      </c>
      <c r="BB926" s="14">
        <v>46210</v>
      </c>
      <c r="BC926" t="s">
        <v>933</v>
      </c>
      <c r="BD926" s="31">
        <v>46210.461504629631</v>
      </c>
      <c r="BE926" s="14">
        <v>46210</v>
      </c>
      <c r="BF926" t="s">
        <v>5233</v>
      </c>
      <c r="BG926" s="31">
        <v>46210.502604166664</v>
      </c>
      <c r="BH926" s="14">
        <v>46210</v>
      </c>
      <c r="BI926" t="s">
        <v>994</v>
      </c>
      <c r="BJ926" s="31">
        <v>46210.516435185185</v>
      </c>
      <c r="BK926" s="14">
        <v>46210</v>
      </c>
      <c r="BL926" t="s">
        <v>994</v>
      </c>
      <c r="BM926" s="31">
        <v>46210.516585648147</v>
      </c>
      <c r="BZ926" s="14">
        <v>46210</v>
      </c>
      <c r="CA926" t="s">
        <v>994</v>
      </c>
      <c r="CB926" s="31">
        <v>46210.522488425922</v>
      </c>
      <c r="CC926" s="14">
        <v>46210</v>
      </c>
      <c r="CD926" t="s">
        <v>995</v>
      </c>
      <c r="CE926" s="31">
        <v>46210.52789351852</v>
      </c>
      <c r="CI926" s="14">
        <v>46210</v>
      </c>
      <c r="CJ926" t="s">
        <v>6557</v>
      </c>
      <c r="CK926" s="31">
        <v>46210.700011574074</v>
      </c>
      <c r="CP926" t="str">
        <f>VLOOKUP(A926,Sheet1!$A$2:$E$221,2,0)</f>
        <v>East Zone</v>
      </c>
    </row>
    <row r="927" spans="1:94" x14ac:dyDescent="0.35">
      <c r="A927" t="s">
        <v>6553</v>
      </c>
      <c r="B927">
        <v>91</v>
      </c>
      <c r="C927" t="s">
        <v>9332</v>
      </c>
      <c r="D927" t="s">
        <v>678</v>
      </c>
      <c r="E927" t="s">
        <v>244</v>
      </c>
      <c r="F927" t="s">
        <v>550</v>
      </c>
      <c r="G927" t="s">
        <v>295</v>
      </c>
      <c r="H927" t="s">
        <v>6570</v>
      </c>
      <c r="I927">
        <v>504559</v>
      </c>
      <c r="J927" t="s">
        <v>1225</v>
      </c>
      <c r="K927" t="s">
        <v>6571</v>
      </c>
      <c r="L927" t="s">
        <v>4622</v>
      </c>
      <c r="M927" t="s">
        <v>6572</v>
      </c>
      <c r="N927">
        <v>45000</v>
      </c>
      <c r="O927" t="s">
        <v>4630</v>
      </c>
      <c r="P927" t="s">
        <v>4631</v>
      </c>
      <c r="Q927" t="s">
        <v>3082</v>
      </c>
      <c r="R927">
        <v>8061737383</v>
      </c>
      <c r="S927" t="s">
        <v>13394</v>
      </c>
      <c r="T927"/>
      <c r="V927" s="14">
        <v>46206</v>
      </c>
      <c r="W927" t="s">
        <v>6573</v>
      </c>
      <c r="X927" s="31">
        <v>46206.533425925925</v>
      </c>
      <c r="AN927" s="14">
        <v>46206</v>
      </c>
      <c r="AO927" t="s">
        <v>6557</v>
      </c>
      <c r="AP927" s="31">
        <v>46206.69971064815</v>
      </c>
      <c r="AT927" s="31">
        <v>46206.69971064815</v>
      </c>
      <c r="AU927" s="14">
        <v>46206</v>
      </c>
      <c r="AV927" t="s">
        <v>6557</v>
      </c>
      <c r="AW927" t="s">
        <v>6574</v>
      </c>
      <c r="AX927" t="s">
        <v>677</v>
      </c>
      <c r="AY927" s="14">
        <v>46206</v>
      </c>
      <c r="AZ927" t="s">
        <v>6557</v>
      </c>
      <c r="BA927" s="31">
        <v>46206.726712962962</v>
      </c>
      <c r="BB927" s="14">
        <v>46206</v>
      </c>
      <c r="BC927" t="s">
        <v>933</v>
      </c>
      <c r="BD927" s="31">
        <v>46206.732418981483</v>
      </c>
      <c r="BE927" s="14">
        <v>46206</v>
      </c>
      <c r="BF927" t="s">
        <v>4808</v>
      </c>
      <c r="BG927" s="31">
        <v>46206.756516203706</v>
      </c>
      <c r="BH927" s="14">
        <v>46206</v>
      </c>
      <c r="BI927" t="s">
        <v>997</v>
      </c>
      <c r="BJ927" s="31">
        <v>46206.786643518521</v>
      </c>
      <c r="BK927" s="14">
        <v>46206</v>
      </c>
      <c r="BL927" t="s">
        <v>997</v>
      </c>
      <c r="BM927" s="31">
        <v>46206.787395833337</v>
      </c>
      <c r="BZ927" s="14">
        <v>46206</v>
      </c>
      <c r="CA927" t="s">
        <v>997</v>
      </c>
      <c r="CB927" s="31">
        <v>46206.795173611114</v>
      </c>
      <c r="CC927" s="14">
        <v>46206</v>
      </c>
      <c r="CD927" t="s">
        <v>995</v>
      </c>
      <c r="CE927" s="31">
        <v>46206.796388888892</v>
      </c>
      <c r="CI927" s="14">
        <v>46206</v>
      </c>
      <c r="CJ927" t="s">
        <v>6557</v>
      </c>
      <c r="CK927" s="31">
        <v>46206.863912037035</v>
      </c>
      <c r="CP927" t="str">
        <f>VLOOKUP(A927,Sheet1!$A$2:$E$221,2,0)</f>
        <v>East Zone</v>
      </c>
    </row>
    <row r="928" spans="1:94" x14ac:dyDescent="0.35">
      <c r="A928" t="s">
        <v>6553</v>
      </c>
      <c r="B928">
        <v>91</v>
      </c>
      <c r="C928" t="s">
        <v>9332</v>
      </c>
      <c r="D928" t="s">
        <v>678</v>
      </c>
      <c r="E928" t="s">
        <v>244</v>
      </c>
      <c r="F928" t="s">
        <v>550</v>
      </c>
      <c r="G928" t="s">
        <v>295</v>
      </c>
      <c r="H928" t="s">
        <v>6570</v>
      </c>
      <c r="I928">
        <v>504559</v>
      </c>
      <c r="J928" t="s">
        <v>1225</v>
      </c>
      <c r="K928" t="s">
        <v>6571</v>
      </c>
      <c r="L928" t="s">
        <v>4622</v>
      </c>
      <c r="M928" t="s">
        <v>6572</v>
      </c>
      <c r="N928">
        <v>70000</v>
      </c>
      <c r="O928" t="s">
        <v>958</v>
      </c>
      <c r="P928" t="s">
        <v>959</v>
      </c>
      <c r="Q928" t="s">
        <v>6575</v>
      </c>
      <c r="R928">
        <v>4838479607</v>
      </c>
      <c r="S928" t="s">
        <v>13394</v>
      </c>
      <c r="T928"/>
      <c r="V928" s="14">
        <v>46206</v>
      </c>
      <c r="W928" t="s">
        <v>6573</v>
      </c>
      <c r="X928" s="31">
        <v>46206.533402777779</v>
      </c>
      <c r="AN928" s="14">
        <v>46206</v>
      </c>
      <c r="AO928" t="s">
        <v>6557</v>
      </c>
      <c r="AP928" s="31">
        <v>46206.699675925927</v>
      </c>
      <c r="AT928" s="31">
        <v>46206.699675925927</v>
      </c>
      <c r="AU928" s="14">
        <v>46206</v>
      </c>
      <c r="AV928" t="s">
        <v>6557</v>
      </c>
      <c r="AW928" t="s">
        <v>6574</v>
      </c>
      <c r="AX928" t="s">
        <v>677</v>
      </c>
      <c r="AY928" s="14">
        <v>46206</v>
      </c>
      <c r="AZ928" t="s">
        <v>6557</v>
      </c>
      <c r="BA928" s="31">
        <v>46206.726666666669</v>
      </c>
      <c r="BB928" s="14">
        <v>46206</v>
      </c>
      <c r="BC928" t="s">
        <v>933</v>
      </c>
      <c r="BD928" s="31">
        <v>46206.732418981483</v>
      </c>
      <c r="BE928" s="14">
        <v>46206</v>
      </c>
      <c r="BF928" t="s">
        <v>4808</v>
      </c>
      <c r="BG928" s="31">
        <v>46206.756493055553</v>
      </c>
      <c r="BH928" s="14">
        <v>46206</v>
      </c>
      <c r="BI928" t="s">
        <v>997</v>
      </c>
      <c r="BJ928" s="31">
        <v>46206.786631944444</v>
      </c>
      <c r="BK928" s="14">
        <v>46206</v>
      </c>
      <c r="BL928" t="s">
        <v>1043</v>
      </c>
      <c r="BM928" s="31">
        <v>46206.801226851851</v>
      </c>
      <c r="BZ928" s="14">
        <v>46206</v>
      </c>
      <c r="CA928" t="s">
        <v>1043</v>
      </c>
      <c r="CB928" s="31">
        <v>46206.821030092593</v>
      </c>
      <c r="CC928" s="14">
        <v>46206</v>
      </c>
      <c r="CD928" t="s">
        <v>1008</v>
      </c>
      <c r="CE928" s="31">
        <v>46206.823182870372</v>
      </c>
      <c r="CP928" t="str">
        <f>VLOOKUP(A928,Sheet1!$A$2:$E$221,2,0)</f>
        <v>East Zone</v>
      </c>
    </row>
    <row r="929" spans="1:94" x14ac:dyDescent="0.35">
      <c r="A929" t="s">
        <v>6553</v>
      </c>
      <c r="B929">
        <v>91</v>
      </c>
      <c r="C929" t="s">
        <v>9332</v>
      </c>
      <c r="D929" t="s">
        <v>678</v>
      </c>
      <c r="E929" t="s">
        <v>244</v>
      </c>
      <c r="F929" t="s">
        <v>550</v>
      </c>
      <c r="G929" t="s">
        <v>295</v>
      </c>
      <c r="H929" t="s">
        <v>10414</v>
      </c>
      <c r="I929">
        <v>526465</v>
      </c>
      <c r="J929" t="s">
        <v>1225</v>
      </c>
      <c r="K929" t="s">
        <v>6571</v>
      </c>
      <c r="L929" t="s">
        <v>4622</v>
      </c>
      <c r="M929" t="s">
        <v>10415</v>
      </c>
      <c r="N929">
        <v>77000</v>
      </c>
      <c r="O929" t="s">
        <v>9403</v>
      </c>
      <c r="P929" t="s">
        <v>9404</v>
      </c>
      <c r="Q929" t="s">
        <v>5602</v>
      </c>
      <c r="R929">
        <v>7668239291</v>
      </c>
      <c r="S929" t="s">
        <v>13394</v>
      </c>
      <c r="T929"/>
      <c r="V929" s="14">
        <v>46209</v>
      </c>
      <c r="W929" t="s">
        <v>6587</v>
      </c>
      <c r="X929" s="31">
        <v>46209.613240740742</v>
      </c>
      <c r="AN929" s="14">
        <v>46209</v>
      </c>
      <c r="AO929" t="s">
        <v>6556</v>
      </c>
      <c r="AP929" s="31">
        <v>46209.737951388888</v>
      </c>
      <c r="AT929" s="31">
        <v>46209.737951388888</v>
      </c>
      <c r="AU929" s="14">
        <v>46209</v>
      </c>
      <c r="AV929" t="s">
        <v>6556</v>
      </c>
      <c r="AW929" t="s">
        <v>550</v>
      </c>
      <c r="AX929" t="s">
        <v>678</v>
      </c>
      <c r="AY929" s="14">
        <v>46209</v>
      </c>
      <c r="AZ929" t="s">
        <v>6556</v>
      </c>
      <c r="BA929" s="31">
        <v>46209.743043981478</v>
      </c>
      <c r="BB929" s="14">
        <v>46209</v>
      </c>
      <c r="BC929" t="s">
        <v>933</v>
      </c>
      <c r="BD929" s="31">
        <v>46209.745555555557</v>
      </c>
      <c r="BE929" s="14">
        <v>46209</v>
      </c>
      <c r="BF929" t="s">
        <v>5233</v>
      </c>
      <c r="BG929" s="31">
        <v>46209.757025462961</v>
      </c>
      <c r="BH929" s="14">
        <v>46209</v>
      </c>
      <c r="BI929" t="s">
        <v>994</v>
      </c>
      <c r="BJ929" s="31">
        <v>46209.780532407407</v>
      </c>
      <c r="BK929" s="14">
        <v>46209</v>
      </c>
      <c r="BL929" t="s">
        <v>994</v>
      </c>
      <c r="BM929" s="31">
        <v>46209.780682870369</v>
      </c>
      <c r="BZ929" s="14">
        <v>46209</v>
      </c>
      <c r="CA929" t="s">
        <v>994</v>
      </c>
      <c r="CB929" s="31">
        <v>46209.794930555552</v>
      </c>
      <c r="CC929" s="14">
        <v>46209</v>
      </c>
      <c r="CD929" t="s">
        <v>995</v>
      </c>
      <c r="CE929" s="31">
        <v>46209.796238425923</v>
      </c>
      <c r="CI929" s="14">
        <v>46209</v>
      </c>
      <c r="CJ929" t="s">
        <v>6557</v>
      </c>
      <c r="CK929" s="31">
        <v>46209.80259259259</v>
      </c>
      <c r="CP929" t="str">
        <f>VLOOKUP(A929,Sheet1!$A$2:$E$221,2,0)</f>
        <v>East Zone</v>
      </c>
    </row>
    <row r="930" spans="1:94" x14ac:dyDescent="0.35">
      <c r="A930" t="s">
        <v>6553</v>
      </c>
      <c r="B930">
        <v>91</v>
      </c>
      <c r="C930" t="s">
        <v>9332</v>
      </c>
      <c r="D930" t="s">
        <v>678</v>
      </c>
      <c r="E930" t="s">
        <v>244</v>
      </c>
      <c r="F930" t="s">
        <v>550</v>
      </c>
      <c r="G930" t="s">
        <v>295</v>
      </c>
      <c r="H930" t="s">
        <v>6576</v>
      </c>
      <c r="I930">
        <v>540911</v>
      </c>
      <c r="J930" t="s">
        <v>1225</v>
      </c>
      <c r="K930" t="s">
        <v>6571</v>
      </c>
      <c r="L930" t="s">
        <v>4622</v>
      </c>
      <c r="M930" t="s">
        <v>6577</v>
      </c>
      <c r="N930">
        <v>45000</v>
      </c>
      <c r="O930" t="s">
        <v>4630</v>
      </c>
      <c r="P930" t="s">
        <v>4631</v>
      </c>
      <c r="Q930" t="s">
        <v>3798</v>
      </c>
      <c r="R930">
        <v>6395110815</v>
      </c>
      <c r="S930" t="s">
        <v>683</v>
      </c>
      <c r="T930" t="s">
        <v>13247</v>
      </c>
      <c r="U930" s="1">
        <v>46205</v>
      </c>
      <c r="V930" s="14">
        <v>46205</v>
      </c>
      <c r="W930" t="s">
        <v>6555</v>
      </c>
      <c r="X930" s="31">
        <v>46205.483506944445</v>
      </c>
      <c r="AN930" s="14">
        <v>46205</v>
      </c>
      <c r="AO930" t="s">
        <v>6557</v>
      </c>
      <c r="AP930" s="31">
        <v>46205.514328703706</v>
      </c>
      <c r="AT930" s="31">
        <v>46205.514328703706</v>
      </c>
      <c r="AU930" s="14">
        <v>46205</v>
      </c>
      <c r="AV930" t="s">
        <v>6557</v>
      </c>
      <c r="AW930" t="s">
        <v>6574</v>
      </c>
      <c r="AX930" t="s">
        <v>677</v>
      </c>
      <c r="AY930" s="14">
        <v>46205</v>
      </c>
      <c r="AZ930" t="s">
        <v>6557</v>
      </c>
      <c r="BA930" s="31">
        <v>46205.519513888888</v>
      </c>
      <c r="BB930" s="14">
        <v>46205</v>
      </c>
      <c r="BC930" t="s">
        <v>933</v>
      </c>
      <c r="BD930" s="31">
        <v>46205.527685185189</v>
      </c>
      <c r="BE930" s="14">
        <v>46205</v>
      </c>
      <c r="BF930" t="s">
        <v>5233</v>
      </c>
      <c r="BG930" s="31">
        <v>46205.552604166667</v>
      </c>
      <c r="BH930" s="14">
        <v>46205</v>
      </c>
      <c r="BI930" t="s">
        <v>996</v>
      </c>
      <c r="BJ930" s="31">
        <v>46205.588136574072</v>
      </c>
      <c r="BN930" s="14">
        <v>46205</v>
      </c>
      <c r="BO930" t="s">
        <v>996</v>
      </c>
      <c r="BP930" s="31">
        <v>46205.588379629633</v>
      </c>
      <c r="CP930" t="str">
        <f>VLOOKUP(A930,Sheet1!$A$2:$E$221,2,0)</f>
        <v>East Zone</v>
      </c>
    </row>
    <row r="931" spans="1:94" x14ac:dyDescent="0.35">
      <c r="A931" t="s">
        <v>6553</v>
      </c>
      <c r="B931">
        <v>91</v>
      </c>
      <c r="C931" t="s">
        <v>9332</v>
      </c>
      <c r="D931" t="s">
        <v>678</v>
      </c>
      <c r="E931" t="s">
        <v>244</v>
      </c>
      <c r="F931" t="s">
        <v>550</v>
      </c>
      <c r="G931" t="s">
        <v>295</v>
      </c>
      <c r="H931" t="s">
        <v>6578</v>
      </c>
      <c r="I931">
        <v>612320</v>
      </c>
      <c r="J931" t="s">
        <v>6579</v>
      </c>
      <c r="K931" t="s">
        <v>6580</v>
      </c>
      <c r="L931" t="s">
        <v>4622</v>
      </c>
      <c r="M931" t="s">
        <v>6581</v>
      </c>
      <c r="N931">
        <v>45000</v>
      </c>
      <c r="O931" t="s">
        <v>4630</v>
      </c>
      <c r="P931" t="s">
        <v>4631</v>
      </c>
      <c r="Q931" t="s">
        <v>6582</v>
      </c>
      <c r="R931">
        <v>2943743639</v>
      </c>
      <c r="S931" t="s">
        <v>13394</v>
      </c>
      <c r="T931"/>
      <c r="V931" s="14">
        <v>46204</v>
      </c>
      <c r="W931" t="s">
        <v>6583</v>
      </c>
      <c r="X931" s="31">
        <v>46204.49560185185</v>
      </c>
      <c r="AN931" s="14">
        <v>46205</v>
      </c>
      <c r="AO931" t="s">
        <v>6557</v>
      </c>
      <c r="AP931" s="31">
        <v>46205.628298611111</v>
      </c>
      <c r="AT931" s="31">
        <v>46205.628298611111</v>
      </c>
      <c r="AU931" s="14">
        <v>46205</v>
      </c>
      <c r="AV931" t="s">
        <v>6557</v>
      </c>
      <c r="AW931" t="s">
        <v>6574</v>
      </c>
      <c r="AX931" t="s">
        <v>677</v>
      </c>
      <c r="AY931" s="14">
        <v>46205</v>
      </c>
      <c r="AZ931" t="s">
        <v>6584</v>
      </c>
      <c r="BA931" s="31">
        <v>46205.713043981479</v>
      </c>
      <c r="BB931" s="14">
        <v>46205</v>
      </c>
      <c r="BC931" t="s">
        <v>933</v>
      </c>
      <c r="BD931" s="31">
        <v>46205.722708333335</v>
      </c>
      <c r="BE931" s="14">
        <v>46205</v>
      </c>
      <c r="BF931" t="s">
        <v>5233</v>
      </c>
      <c r="BG931" s="31">
        <v>46205.747002314813</v>
      </c>
      <c r="BH931" s="14">
        <v>46205</v>
      </c>
      <c r="BI931" t="s">
        <v>997</v>
      </c>
      <c r="BJ931" s="31">
        <v>46205.762488425928</v>
      </c>
      <c r="BK931" s="14">
        <v>46205</v>
      </c>
      <c r="BL931" t="s">
        <v>997</v>
      </c>
      <c r="BM931" s="31">
        <v>46205.762604166666</v>
      </c>
      <c r="BZ931" s="14">
        <v>46205</v>
      </c>
      <c r="CA931" t="s">
        <v>997</v>
      </c>
      <c r="CB931" s="31">
        <v>46205.769548611112</v>
      </c>
      <c r="CC931" s="14">
        <v>46205</v>
      </c>
      <c r="CD931" t="s">
        <v>995</v>
      </c>
      <c r="CE931" s="31">
        <v>46205.78019675926</v>
      </c>
      <c r="CI931" s="14">
        <v>46205</v>
      </c>
      <c r="CJ931" t="s">
        <v>6557</v>
      </c>
      <c r="CK931" s="31">
        <v>46205.805023148147</v>
      </c>
      <c r="CP931" t="str">
        <f>VLOOKUP(A931,Sheet1!$A$2:$E$221,2,0)</f>
        <v>East Zone</v>
      </c>
    </row>
    <row r="932" spans="1:94" x14ac:dyDescent="0.35">
      <c r="A932" t="s">
        <v>6553</v>
      </c>
      <c r="B932">
        <v>91</v>
      </c>
      <c r="C932" t="s">
        <v>9332</v>
      </c>
      <c r="D932" t="s">
        <v>678</v>
      </c>
      <c r="E932" t="s">
        <v>244</v>
      </c>
      <c r="F932" t="s">
        <v>550</v>
      </c>
      <c r="G932" t="s">
        <v>295</v>
      </c>
      <c r="H932" t="s">
        <v>6585</v>
      </c>
      <c r="I932">
        <v>623219</v>
      </c>
      <c r="J932" t="s">
        <v>966</v>
      </c>
      <c r="K932" t="s">
        <v>1226</v>
      </c>
      <c r="L932" t="s">
        <v>4622</v>
      </c>
      <c r="M932" t="s">
        <v>6586</v>
      </c>
      <c r="N932">
        <v>45000</v>
      </c>
      <c r="O932" t="s">
        <v>4630</v>
      </c>
      <c r="P932" t="s">
        <v>4631</v>
      </c>
      <c r="Q932" t="s">
        <v>3148</v>
      </c>
      <c r="R932">
        <v>1698117676</v>
      </c>
      <c r="S932" t="s">
        <v>13394</v>
      </c>
      <c r="T932"/>
      <c r="V932" s="14">
        <v>46205</v>
      </c>
      <c r="W932" t="s">
        <v>6587</v>
      </c>
      <c r="X932" s="31">
        <v>46205.667604166665</v>
      </c>
      <c r="AN932" s="14">
        <v>46206</v>
      </c>
      <c r="AO932" t="s">
        <v>6556</v>
      </c>
      <c r="AP932" s="31">
        <v>46206.571458333332</v>
      </c>
      <c r="AT932" s="31">
        <v>46206.571458333332</v>
      </c>
      <c r="AU932" s="14">
        <v>46206</v>
      </c>
      <c r="AV932" t="s">
        <v>6556</v>
      </c>
      <c r="AW932" t="s">
        <v>550</v>
      </c>
      <c r="AX932" t="s">
        <v>678</v>
      </c>
      <c r="AY932" s="14">
        <v>46206</v>
      </c>
      <c r="AZ932" t="s">
        <v>6556</v>
      </c>
      <c r="BA932" s="31">
        <v>46206.581689814811</v>
      </c>
      <c r="BB932" s="14">
        <v>46206</v>
      </c>
      <c r="BC932" t="s">
        <v>933</v>
      </c>
      <c r="BD932" s="31">
        <v>46206.586736111109</v>
      </c>
      <c r="BE932" s="14">
        <v>46206</v>
      </c>
      <c r="BF932" t="s">
        <v>5233</v>
      </c>
      <c r="BG932" s="31">
        <v>46206.619398148148</v>
      </c>
      <c r="BH932" s="14">
        <v>46206</v>
      </c>
      <c r="BI932" t="s">
        <v>996</v>
      </c>
      <c r="BJ932" s="31">
        <v>46206.644444444442</v>
      </c>
      <c r="BK932" s="14">
        <v>46206</v>
      </c>
      <c r="BL932" t="s">
        <v>996</v>
      </c>
      <c r="BM932" s="31">
        <v>46206.644965277781</v>
      </c>
      <c r="BZ932" s="14">
        <v>46206</v>
      </c>
      <c r="CA932" t="s">
        <v>996</v>
      </c>
      <c r="CB932" s="31">
        <v>46206.654594907406</v>
      </c>
      <c r="CC932" s="14">
        <v>46206</v>
      </c>
      <c r="CD932" t="s">
        <v>995</v>
      </c>
      <c r="CE932" s="31">
        <v>46206.662974537037</v>
      </c>
      <c r="CI932" s="14">
        <v>46206</v>
      </c>
      <c r="CJ932" t="s">
        <v>6557</v>
      </c>
      <c r="CK932" s="31">
        <v>46206.714814814812</v>
      </c>
      <c r="CP932" t="str">
        <f>VLOOKUP(A932,Sheet1!$A$2:$E$221,2,0)</f>
        <v>East Zone</v>
      </c>
    </row>
    <row r="933" spans="1:94" x14ac:dyDescent="0.35">
      <c r="A933" t="s">
        <v>6553</v>
      </c>
      <c r="B933">
        <v>91</v>
      </c>
      <c r="C933" t="s">
        <v>9332</v>
      </c>
      <c r="D933" t="s">
        <v>678</v>
      </c>
      <c r="E933" t="s">
        <v>244</v>
      </c>
      <c r="F933" t="s">
        <v>550</v>
      </c>
      <c r="G933" t="s">
        <v>295</v>
      </c>
      <c r="H933" t="s">
        <v>4512</v>
      </c>
      <c r="I933">
        <v>639383</v>
      </c>
      <c r="J933" t="s">
        <v>4514</v>
      </c>
      <c r="K933" t="s">
        <v>4515</v>
      </c>
      <c r="L933" t="s">
        <v>4622</v>
      </c>
      <c r="M933" t="s">
        <v>6588</v>
      </c>
      <c r="N933">
        <v>60000</v>
      </c>
      <c r="O933" t="s">
        <v>3252</v>
      </c>
      <c r="P933" t="s">
        <v>3253</v>
      </c>
      <c r="Q933" t="s">
        <v>4516</v>
      </c>
      <c r="R933">
        <v>1473777533</v>
      </c>
      <c r="S933" t="s">
        <v>13394</v>
      </c>
      <c r="T933"/>
      <c r="V933" s="14">
        <v>46204</v>
      </c>
      <c r="W933" t="s">
        <v>6589</v>
      </c>
      <c r="X933" s="31">
        <v>46204.737303240741</v>
      </c>
      <c r="AN933" s="14">
        <v>46205</v>
      </c>
      <c r="AO933" t="s">
        <v>6557</v>
      </c>
      <c r="AP933" s="31">
        <v>46205.726435185185</v>
      </c>
      <c r="AT933" s="31">
        <v>46205.726435185185</v>
      </c>
      <c r="AU933" s="14">
        <v>46205</v>
      </c>
      <c r="AV933" t="s">
        <v>6557</v>
      </c>
      <c r="AW933" t="s">
        <v>6574</v>
      </c>
      <c r="AX933" t="s">
        <v>677</v>
      </c>
      <c r="AY933" s="14">
        <v>46206</v>
      </c>
      <c r="AZ933" t="s">
        <v>6557</v>
      </c>
      <c r="BA933" s="31">
        <v>46206.565844907411</v>
      </c>
      <c r="BB933" s="14">
        <v>46206</v>
      </c>
      <c r="BC933" t="s">
        <v>933</v>
      </c>
      <c r="BD933" s="31">
        <v>46206.586724537039</v>
      </c>
      <c r="BE933" s="14">
        <v>46206</v>
      </c>
      <c r="BF933" t="s">
        <v>5233</v>
      </c>
      <c r="BG933" s="31">
        <v>46206.614953703705</v>
      </c>
      <c r="BH933" s="14">
        <v>46206</v>
      </c>
      <c r="BI933" t="s">
        <v>997</v>
      </c>
      <c r="BJ933" s="31">
        <v>46206.639652777776</v>
      </c>
      <c r="BK933" s="14">
        <v>46206</v>
      </c>
      <c r="BL933" t="s">
        <v>997</v>
      </c>
      <c r="BM933" s="31">
        <v>46206.640046296299</v>
      </c>
      <c r="BZ933" s="14">
        <v>46206</v>
      </c>
      <c r="CA933" t="s">
        <v>997</v>
      </c>
      <c r="CB933" s="31">
        <v>46206.642511574071</v>
      </c>
      <c r="CC933" s="14">
        <v>46206</v>
      </c>
      <c r="CD933" t="s">
        <v>995</v>
      </c>
      <c r="CE933" s="31">
        <v>46206.662777777776</v>
      </c>
      <c r="CI933" s="14">
        <v>46206</v>
      </c>
      <c r="CJ933" t="s">
        <v>6557</v>
      </c>
      <c r="CK933" s="31">
        <v>46206.723935185182</v>
      </c>
      <c r="CP933" t="str">
        <f>VLOOKUP(A933,Sheet1!$A$2:$E$221,2,0)</f>
        <v>East Zone</v>
      </c>
    </row>
    <row r="934" spans="1:94" x14ac:dyDescent="0.35">
      <c r="A934" t="s">
        <v>6553</v>
      </c>
      <c r="B934">
        <v>91</v>
      </c>
      <c r="C934" t="s">
        <v>9332</v>
      </c>
      <c r="D934" t="s">
        <v>678</v>
      </c>
      <c r="E934" t="s">
        <v>244</v>
      </c>
      <c r="F934" t="s">
        <v>550</v>
      </c>
      <c r="G934" t="s">
        <v>295</v>
      </c>
      <c r="H934" t="s">
        <v>4512</v>
      </c>
      <c r="I934">
        <v>639383</v>
      </c>
      <c r="J934" t="s">
        <v>4514</v>
      </c>
      <c r="K934" t="s">
        <v>4515</v>
      </c>
      <c r="L934" t="s">
        <v>4622</v>
      </c>
      <c r="M934" t="s">
        <v>6588</v>
      </c>
      <c r="N934">
        <v>90000</v>
      </c>
      <c r="O934" t="s">
        <v>931</v>
      </c>
      <c r="P934" t="s">
        <v>932</v>
      </c>
      <c r="Q934" t="s">
        <v>4513</v>
      </c>
      <c r="R934">
        <v>6061803262</v>
      </c>
      <c r="S934" t="s">
        <v>13394</v>
      </c>
      <c r="T934"/>
      <c r="V934" s="14">
        <v>46204</v>
      </c>
      <c r="W934" t="s">
        <v>6555</v>
      </c>
      <c r="X934" s="31">
        <v>46204.692754629628</v>
      </c>
      <c r="AN934" s="14">
        <v>46205</v>
      </c>
      <c r="AO934" t="s">
        <v>6557</v>
      </c>
      <c r="AP934" s="31">
        <v>46205.727638888886</v>
      </c>
      <c r="AT934" s="31">
        <v>46205.727638888886</v>
      </c>
      <c r="AU934" s="14">
        <v>46205</v>
      </c>
      <c r="AV934" t="s">
        <v>6557</v>
      </c>
      <c r="AW934" t="s">
        <v>6574</v>
      </c>
      <c r="AX934" t="s">
        <v>677</v>
      </c>
      <c r="AY934" s="14">
        <v>46206</v>
      </c>
      <c r="AZ934" t="s">
        <v>6557</v>
      </c>
      <c r="BA934" s="31">
        <v>46206.565810185188</v>
      </c>
      <c r="BB934" s="14">
        <v>46206</v>
      </c>
      <c r="BC934" t="s">
        <v>933</v>
      </c>
      <c r="BD934" s="31">
        <v>46206.586724537039</v>
      </c>
      <c r="BE934" s="14">
        <v>46206</v>
      </c>
      <c r="BF934" t="s">
        <v>5233</v>
      </c>
      <c r="BG934" s="31">
        <v>46206.614942129629</v>
      </c>
      <c r="BH934" s="14">
        <v>46206</v>
      </c>
      <c r="BI934" t="s">
        <v>997</v>
      </c>
      <c r="BJ934" s="31">
        <v>46206.639641203707</v>
      </c>
      <c r="BK934" s="14">
        <v>46206</v>
      </c>
      <c r="BL934" t="s">
        <v>997</v>
      </c>
      <c r="BM934" s="31">
        <v>46206.640034722222</v>
      </c>
      <c r="BZ934" s="14">
        <v>46206</v>
      </c>
      <c r="CA934" t="s">
        <v>997</v>
      </c>
      <c r="CB934" s="31">
        <v>46206.642500000002</v>
      </c>
      <c r="CC934" s="14">
        <v>46206</v>
      </c>
      <c r="CD934" t="s">
        <v>995</v>
      </c>
      <c r="CE934" s="31">
        <v>46206.662777777776</v>
      </c>
      <c r="CI934" s="14">
        <v>46206</v>
      </c>
      <c r="CJ934" t="s">
        <v>6557</v>
      </c>
      <c r="CK934" s="31">
        <v>46206.723935185182</v>
      </c>
      <c r="CP934" t="str">
        <f>VLOOKUP(A934,Sheet1!$A$2:$E$221,2,0)</f>
        <v>East Zone</v>
      </c>
    </row>
    <row r="935" spans="1:94" x14ac:dyDescent="0.35">
      <c r="A935" t="s">
        <v>6553</v>
      </c>
      <c r="B935">
        <v>91</v>
      </c>
      <c r="C935" t="s">
        <v>9332</v>
      </c>
      <c r="D935" t="s">
        <v>678</v>
      </c>
      <c r="E935" t="s">
        <v>244</v>
      </c>
      <c r="F935" t="s">
        <v>550</v>
      </c>
      <c r="G935" t="s">
        <v>295</v>
      </c>
      <c r="H935" t="s">
        <v>6590</v>
      </c>
      <c r="I935">
        <v>708934</v>
      </c>
      <c r="J935" t="s">
        <v>966</v>
      </c>
      <c r="K935" t="s">
        <v>1226</v>
      </c>
      <c r="L935" t="s">
        <v>4622</v>
      </c>
      <c r="M935" t="s">
        <v>6591</v>
      </c>
      <c r="N935">
        <v>45000</v>
      </c>
      <c r="O935" t="s">
        <v>4630</v>
      </c>
      <c r="P935" t="s">
        <v>4631</v>
      </c>
      <c r="Q935" t="s">
        <v>6592</v>
      </c>
      <c r="R935">
        <v>3540968540</v>
      </c>
      <c r="S935" t="s">
        <v>13394</v>
      </c>
      <c r="T935"/>
      <c r="V935" s="14">
        <v>46204</v>
      </c>
      <c r="W935" t="s">
        <v>6587</v>
      </c>
      <c r="X935" s="31">
        <v>46204.67796296296</v>
      </c>
      <c r="AB935" s="14">
        <v>46205</v>
      </c>
      <c r="AC935" t="s">
        <v>6557</v>
      </c>
      <c r="AD935" s="31">
        <v>46205.451111111113</v>
      </c>
      <c r="AN935" s="14">
        <v>46205</v>
      </c>
      <c r="AO935" t="s">
        <v>6593</v>
      </c>
      <c r="AP935" s="31">
        <v>46205.47488425926</v>
      </c>
      <c r="AT935" s="31">
        <v>46205.47488425926</v>
      </c>
      <c r="AU935" s="14">
        <v>46205</v>
      </c>
      <c r="AV935" t="s">
        <v>6593</v>
      </c>
      <c r="AW935" t="s">
        <v>6594</v>
      </c>
      <c r="AX935" t="s">
        <v>677</v>
      </c>
      <c r="AY935" s="14">
        <v>46205</v>
      </c>
      <c r="AZ935" t="s">
        <v>6557</v>
      </c>
      <c r="BA935" s="31">
        <v>46205.478067129632</v>
      </c>
      <c r="BB935" s="14">
        <v>46205</v>
      </c>
      <c r="BC935" t="s">
        <v>933</v>
      </c>
      <c r="BD935" s="31">
        <v>46205.481226851851</v>
      </c>
      <c r="BE935" s="14">
        <v>46205</v>
      </c>
      <c r="BF935" t="s">
        <v>4676</v>
      </c>
      <c r="BG935" s="31">
        <v>46205.503622685188</v>
      </c>
      <c r="BH935" s="14">
        <v>46205</v>
      </c>
      <c r="BI935" t="s">
        <v>996</v>
      </c>
      <c r="BJ935" s="31">
        <v>46205.523310185185</v>
      </c>
      <c r="BK935" s="14">
        <v>46205</v>
      </c>
      <c r="BL935" t="s">
        <v>996</v>
      </c>
      <c r="BM935" s="31">
        <v>46205.523715277777</v>
      </c>
      <c r="BZ935" s="14">
        <v>46205</v>
      </c>
      <c r="CA935" t="s">
        <v>996</v>
      </c>
      <c r="CB935" s="31">
        <v>46205.52752314815</v>
      </c>
      <c r="CC935" s="14">
        <v>46205</v>
      </c>
      <c r="CD935" t="s">
        <v>995</v>
      </c>
      <c r="CE935" s="31">
        <v>46205.538287037038</v>
      </c>
      <c r="CI935" s="14">
        <v>46205</v>
      </c>
      <c r="CJ935" t="s">
        <v>6593</v>
      </c>
      <c r="CK935" s="31">
        <v>46205.677881944444</v>
      </c>
      <c r="CP935" t="str">
        <f>VLOOKUP(A935,Sheet1!$A$2:$E$221,2,0)</f>
        <v>East Zone</v>
      </c>
    </row>
    <row r="936" spans="1:94" x14ac:dyDescent="0.35">
      <c r="A936" t="s">
        <v>6553</v>
      </c>
      <c r="B936">
        <v>91</v>
      </c>
      <c r="C936" t="s">
        <v>9332</v>
      </c>
      <c r="D936" t="s">
        <v>678</v>
      </c>
      <c r="E936" t="s">
        <v>244</v>
      </c>
      <c r="F936" t="s">
        <v>550</v>
      </c>
      <c r="G936" t="s">
        <v>295</v>
      </c>
      <c r="H936" t="s">
        <v>6595</v>
      </c>
      <c r="I936">
        <v>754686</v>
      </c>
      <c r="J936" t="s">
        <v>6596</v>
      </c>
      <c r="K936" t="s">
        <v>6597</v>
      </c>
      <c r="L936" t="s">
        <v>4622</v>
      </c>
      <c r="M936" t="s">
        <v>6598</v>
      </c>
      <c r="N936">
        <v>77000</v>
      </c>
      <c r="O936" t="s">
        <v>939</v>
      </c>
      <c r="P936" t="s">
        <v>940</v>
      </c>
      <c r="Q936" t="s">
        <v>6599</v>
      </c>
      <c r="R936">
        <v>7754848666</v>
      </c>
      <c r="S936" t="s">
        <v>13394</v>
      </c>
      <c r="T936"/>
      <c r="V936" s="14">
        <v>46205</v>
      </c>
      <c r="W936" t="s">
        <v>6584</v>
      </c>
      <c r="X936" s="31">
        <v>46205.58116898148</v>
      </c>
      <c r="AN936" s="14">
        <v>46205</v>
      </c>
      <c r="AO936" t="s">
        <v>6557</v>
      </c>
      <c r="AP936" s="31">
        <v>46205.640879629631</v>
      </c>
      <c r="AT936" s="31">
        <v>46205.640879629631</v>
      </c>
      <c r="AU936" s="14">
        <v>46205</v>
      </c>
      <c r="AV936" t="s">
        <v>6557</v>
      </c>
      <c r="AW936" t="s">
        <v>6574</v>
      </c>
      <c r="AX936" t="s">
        <v>677</v>
      </c>
      <c r="AY936" s="14">
        <v>46205</v>
      </c>
      <c r="AZ936" t="s">
        <v>6557</v>
      </c>
      <c r="BA936" s="31">
        <v>46205.642280092594</v>
      </c>
      <c r="BB936" s="14">
        <v>46205</v>
      </c>
      <c r="BC936" t="s">
        <v>933</v>
      </c>
      <c r="BD936" s="31">
        <v>46205.658460648148</v>
      </c>
      <c r="BE936" s="14">
        <v>46205</v>
      </c>
      <c r="BF936" t="s">
        <v>4886</v>
      </c>
      <c r="BG936" s="31">
        <v>46205.702696759261</v>
      </c>
      <c r="BH936" s="14">
        <v>46205</v>
      </c>
      <c r="BI936" t="s">
        <v>996</v>
      </c>
      <c r="BJ936" s="31">
        <v>46205.714421296296</v>
      </c>
      <c r="BK936" s="14">
        <v>46205</v>
      </c>
      <c r="BL936" t="s">
        <v>996</v>
      </c>
      <c r="BM936" s="31">
        <v>46205.714895833335</v>
      </c>
      <c r="BZ936" s="14">
        <v>46205</v>
      </c>
      <c r="CA936" t="s">
        <v>996</v>
      </c>
      <c r="CB936" s="31">
        <v>46205.721956018519</v>
      </c>
      <c r="CC936" s="14">
        <v>46205</v>
      </c>
      <c r="CD936" t="s">
        <v>995</v>
      </c>
      <c r="CE936" s="31">
        <v>46205.738379629627</v>
      </c>
      <c r="CI936" s="14">
        <v>46205</v>
      </c>
      <c r="CJ936" t="s">
        <v>6557</v>
      </c>
      <c r="CK936" s="31">
        <v>46205.757523148146</v>
      </c>
      <c r="CP936" t="str">
        <f>VLOOKUP(A936,Sheet1!$A$2:$E$221,2,0)</f>
        <v>East Zone</v>
      </c>
    </row>
    <row r="937" spans="1:94" x14ac:dyDescent="0.35">
      <c r="A937" t="s">
        <v>6553</v>
      </c>
      <c r="B937">
        <v>91</v>
      </c>
      <c r="C937" t="s">
        <v>9332</v>
      </c>
      <c r="D937" t="s">
        <v>678</v>
      </c>
      <c r="E937" t="s">
        <v>244</v>
      </c>
      <c r="F937" t="s">
        <v>550</v>
      </c>
      <c r="G937" t="s">
        <v>295</v>
      </c>
      <c r="H937" t="s">
        <v>6600</v>
      </c>
      <c r="I937">
        <v>777688</v>
      </c>
      <c r="J937" t="s">
        <v>6559</v>
      </c>
      <c r="K937" t="s">
        <v>6560</v>
      </c>
      <c r="L937" t="s">
        <v>4622</v>
      </c>
      <c r="M937" t="s">
        <v>6601</v>
      </c>
      <c r="N937">
        <v>50000</v>
      </c>
      <c r="O937" t="s">
        <v>934</v>
      </c>
      <c r="P937" t="s">
        <v>935</v>
      </c>
      <c r="Q937" t="s">
        <v>1227</v>
      </c>
      <c r="R937">
        <v>1292593698</v>
      </c>
      <c r="S937" t="s">
        <v>13394</v>
      </c>
      <c r="T937"/>
      <c r="V937" s="14">
        <v>46204</v>
      </c>
      <c r="W937" t="s">
        <v>6562</v>
      </c>
      <c r="X937" s="31">
        <v>46204.69290509259</v>
      </c>
      <c r="AN937" s="14">
        <v>46205</v>
      </c>
      <c r="AO937" t="s">
        <v>6593</v>
      </c>
      <c r="AP937" s="31">
        <v>46205.394247685188</v>
      </c>
      <c r="AT937" s="31">
        <v>46205.394247685188</v>
      </c>
      <c r="AU937" s="14">
        <v>46205</v>
      </c>
      <c r="AV937" t="s">
        <v>6593</v>
      </c>
      <c r="AW937" t="s">
        <v>6594</v>
      </c>
      <c r="AX937" t="s">
        <v>677</v>
      </c>
      <c r="AY937" s="14">
        <v>46206</v>
      </c>
      <c r="AZ937" t="s">
        <v>6557</v>
      </c>
      <c r="BA937" s="31">
        <v>46206.318020833336</v>
      </c>
      <c r="BB937" s="14">
        <v>46206</v>
      </c>
      <c r="BC937" t="s">
        <v>933</v>
      </c>
      <c r="BD937" s="31">
        <v>46206.389143518521</v>
      </c>
      <c r="BE937" s="14">
        <v>46206</v>
      </c>
      <c r="BF937" t="s">
        <v>4628</v>
      </c>
      <c r="BG937" s="31">
        <v>46206.416828703703</v>
      </c>
      <c r="BH937" s="14">
        <v>46206</v>
      </c>
      <c r="BI937" t="s">
        <v>996</v>
      </c>
      <c r="BJ937" s="31">
        <v>46206.438842592594</v>
      </c>
      <c r="BK937" s="14">
        <v>46206</v>
      </c>
      <c r="BL937" t="s">
        <v>996</v>
      </c>
      <c r="BM937" s="31">
        <v>46206.441863425927</v>
      </c>
      <c r="BZ937" s="14">
        <v>46206</v>
      </c>
      <c r="CA937" t="s">
        <v>996</v>
      </c>
      <c r="CB937" s="31">
        <v>46206.456701388888</v>
      </c>
      <c r="CC937" s="14">
        <v>46206</v>
      </c>
      <c r="CD937" t="s">
        <v>995</v>
      </c>
      <c r="CE937" s="31">
        <v>46206.485243055555</v>
      </c>
      <c r="CI937" s="14">
        <v>46206</v>
      </c>
      <c r="CJ937" t="s">
        <v>6557</v>
      </c>
      <c r="CK937" s="31">
        <v>46206.886192129627</v>
      </c>
      <c r="CP937" t="str">
        <f>VLOOKUP(A937,Sheet1!$A$2:$E$221,2,0)</f>
        <v>East Zone</v>
      </c>
    </row>
    <row r="938" spans="1:94" x14ac:dyDescent="0.35">
      <c r="A938" t="s">
        <v>6553</v>
      </c>
      <c r="B938">
        <v>91</v>
      </c>
      <c r="C938" t="s">
        <v>9332</v>
      </c>
      <c r="D938" t="s">
        <v>678</v>
      </c>
      <c r="E938" t="s">
        <v>244</v>
      </c>
      <c r="F938" t="s">
        <v>550</v>
      </c>
      <c r="G938" t="s">
        <v>295</v>
      </c>
      <c r="H938" t="s">
        <v>6600</v>
      </c>
      <c r="I938">
        <v>777688</v>
      </c>
      <c r="J938" t="s">
        <v>6559</v>
      </c>
      <c r="K938" t="s">
        <v>6560</v>
      </c>
      <c r="L938" t="s">
        <v>4622</v>
      </c>
      <c r="M938" t="s">
        <v>6601</v>
      </c>
      <c r="N938">
        <v>50000</v>
      </c>
      <c r="O938" t="s">
        <v>934</v>
      </c>
      <c r="P938" t="s">
        <v>935</v>
      </c>
      <c r="Q938" t="s">
        <v>6602</v>
      </c>
      <c r="R938">
        <v>9684788724</v>
      </c>
      <c r="S938" t="s">
        <v>13394</v>
      </c>
      <c r="T938"/>
      <c r="V938" s="14">
        <v>46204</v>
      </c>
      <c r="W938" t="s">
        <v>6562</v>
      </c>
      <c r="X938" s="31">
        <v>46204.692858796298</v>
      </c>
      <c r="AN938" s="14">
        <v>46205</v>
      </c>
      <c r="AO938" t="s">
        <v>6593</v>
      </c>
      <c r="AP938" s="31">
        <v>46205.394224537034</v>
      </c>
      <c r="AT938" s="31">
        <v>46205.394224537034</v>
      </c>
      <c r="AU938" s="14">
        <v>46205</v>
      </c>
      <c r="AV938" t="s">
        <v>6593</v>
      </c>
      <c r="AW938" t="s">
        <v>6594</v>
      </c>
      <c r="AX938" t="s">
        <v>677</v>
      </c>
      <c r="AY938" s="14">
        <v>46206</v>
      </c>
      <c r="AZ938" t="s">
        <v>6557</v>
      </c>
      <c r="BA938" s="31">
        <v>46206.317986111113</v>
      </c>
      <c r="BB938" s="14">
        <v>46206</v>
      </c>
      <c r="BC938" t="s">
        <v>933</v>
      </c>
      <c r="BD938" s="31">
        <v>46206.389143518521</v>
      </c>
      <c r="BE938" s="14">
        <v>46206</v>
      </c>
      <c r="BF938" t="s">
        <v>4628</v>
      </c>
      <c r="BG938" s="31">
        <v>46206.416805555556</v>
      </c>
      <c r="BH938" s="14">
        <v>46206</v>
      </c>
      <c r="BI938" t="s">
        <v>996</v>
      </c>
      <c r="BJ938" s="31">
        <v>46206.438819444447</v>
      </c>
      <c r="BK938" s="14">
        <v>46206</v>
      </c>
      <c r="BL938" t="s">
        <v>996</v>
      </c>
      <c r="BM938" s="31">
        <v>46206.441840277781</v>
      </c>
      <c r="BZ938" s="14">
        <v>46206</v>
      </c>
      <c r="CA938" t="s">
        <v>996</v>
      </c>
      <c r="CB938" s="31">
        <v>46206.456689814811</v>
      </c>
      <c r="CC938" s="14">
        <v>46206</v>
      </c>
      <c r="CD938" t="s">
        <v>995</v>
      </c>
      <c r="CE938" s="31">
        <v>46206.485243055555</v>
      </c>
      <c r="CI938" s="14">
        <v>46206</v>
      </c>
      <c r="CJ938" t="s">
        <v>6557</v>
      </c>
      <c r="CK938" s="31">
        <v>46206.886192129627</v>
      </c>
      <c r="CP938" t="str">
        <f>VLOOKUP(A938,Sheet1!$A$2:$E$221,2,0)</f>
        <v>East Zone</v>
      </c>
    </row>
    <row r="939" spans="1:94" x14ac:dyDescent="0.35">
      <c r="A939" t="s">
        <v>6553</v>
      </c>
      <c r="B939">
        <v>91</v>
      </c>
      <c r="C939" t="s">
        <v>9332</v>
      </c>
      <c r="D939" t="s">
        <v>678</v>
      </c>
      <c r="E939" t="s">
        <v>244</v>
      </c>
      <c r="F939" t="s">
        <v>550</v>
      </c>
      <c r="G939" t="s">
        <v>295</v>
      </c>
      <c r="H939" t="s">
        <v>10416</v>
      </c>
      <c r="I939">
        <v>778556</v>
      </c>
      <c r="J939" t="s">
        <v>3928</v>
      </c>
      <c r="K939" t="s">
        <v>10417</v>
      </c>
      <c r="L939" t="s">
        <v>4622</v>
      </c>
      <c r="M939" t="s">
        <v>10418</v>
      </c>
      <c r="N939">
        <v>90000</v>
      </c>
      <c r="O939" t="s">
        <v>9422</v>
      </c>
      <c r="P939" t="s">
        <v>9423</v>
      </c>
      <c r="Q939" t="s">
        <v>6050</v>
      </c>
      <c r="R939">
        <v>6269894947</v>
      </c>
      <c r="S939" t="s">
        <v>13394</v>
      </c>
      <c r="T939"/>
      <c r="V939" s="14">
        <v>46209</v>
      </c>
      <c r="W939" t="s">
        <v>6589</v>
      </c>
      <c r="X939" s="31">
        <v>46209.616076388891</v>
      </c>
      <c r="AN939" s="14">
        <v>46209</v>
      </c>
      <c r="AO939" t="s">
        <v>6557</v>
      </c>
      <c r="AP939" s="31">
        <v>46209.692418981482</v>
      </c>
      <c r="AT939" s="31">
        <v>46209.692418981482</v>
      </c>
      <c r="AU939" s="14">
        <v>46209</v>
      </c>
      <c r="AV939" t="s">
        <v>6557</v>
      </c>
      <c r="AW939" t="s">
        <v>6574</v>
      </c>
      <c r="AX939" t="s">
        <v>677</v>
      </c>
      <c r="AY939" s="14">
        <v>46209</v>
      </c>
      <c r="AZ939" t="s">
        <v>6557</v>
      </c>
      <c r="BA939" s="31">
        <v>46209.694502314815</v>
      </c>
      <c r="BB939" s="14">
        <v>46209</v>
      </c>
      <c r="BC939" t="s">
        <v>933</v>
      </c>
      <c r="BD939" s="31">
        <v>46209.70275462963</v>
      </c>
      <c r="BE939" s="14">
        <v>46209</v>
      </c>
      <c r="BF939" t="s">
        <v>4965</v>
      </c>
      <c r="BG939" s="31">
        <v>46209.722060185188</v>
      </c>
      <c r="BH939" s="14">
        <v>46209</v>
      </c>
      <c r="BI939" t="s">
        <v>996</v>
      </c>
      <c r="BJ939" s="31">
        <v>46209.78334490741</v>
      </c>
      <c r="BK939" s="14">
        <v>46209</v>
      </c>
      <c r="BL939" t="s">
        <v>996</v>
      </c>
      <c r="BM939" s="31">
        <v>46209.783900462964</v>
      </c>
      <c r="BZ939" s="14">
        <v>46209</v>
      </c>
      <c r="CA939" t="s">
        <v>996</v>
      </c>
      <c r="CB939" s="31">
        <v>46209.793263888889</v>
      </c>
      <c r="CC939" s="14">
        <v>46209</v>
      </c>
      <c r="CD939" t="s">
        <v>995</v>
      </c>
      <c r="CE939" s="31">
        <v>46209.796469907407</v>
      </c>
      <c r="CI939" s="14">
        <v>46209</v>
      </c>
      <c r="CJ939" t="s">
        <v>6557</v>
      </c>
      <c r="CK939" s="31">
        <v>46209.843136574076</v>
      </c>
      <c r="CP939" t="str">
        <f>VLOOKUP(A939,Sheet1!$A$2:$E$221,2,0)</f>
        <v>East Zone</v>
      </c>
    </row>
    <row r="940" spans="1:94" x14ac:dyDescent="0.35">
      <c r="A940" t="s">
        <v>6553</v>
      </c>
      <c r="B940">
        <v>91</v>
      </c>
      <c r="C940" t="s">
        <v>9332</v>
      </c>
      <c r="D940" t="s">
        <v>678</v>
      </c>
      <c r="E940" t="s">
        <v>244</v>
      </c>
      <c r="F940" t="s">
        <v>550</v>
      </c>
      <c r="G940" t="s">
        <v>295</v>
      </c>
      <c r="H940" t="s">
        <v>10419</v>
      </c>
      <c r="I940">
        <v>780941</v>
      </c>
      <c r="J940" t="s">
        <v>6596</v>
      </c>
      <c r="K940" t="s">
        <v>6597</v>
      </c>
      <c r="L940" t="s">
        <v>4622</v>
      </c>
      <c r="M940" t="s">
        <v>10420</v>
      </c>
      <c r="N940">
        <v>60000</v>
      </c>
      <c r="O940" t="s">
        <v>1118</v>
      </c>
      <c r="P940" t="s">
        <v>1119</v>
      </c>
      <c r="Q940" t="s">
        <v>10421</v>
      </c>
      <c r="R940">
        <v>9479915204</v>
      </c>
      <c r="S940" t="s">
        <v>13394</v>
      </c>
      <c r="T940"/>
      <c r="V940" s="14">
        <v>46209</v>
      </c>
      <c r="W940" t="s">
        <v>6584</v>
      </c>
      <c r="X940" s="31">
        <v>46209.50984953704</v>
      </c>
      <c r="AN940" s="14">
        <v>46209</v>
      </c>
      <c r="AO940" t="s">
        <v>6556</v>
      </c>
      <c r="AP940" s="31">
        <v>46209.786423611113</v>
      </c>
      <c r="AT940" s="31">
        <v>46209.786423611113</v>
      </c>
      <c r="AU940" s="14">
        <v>46209</v>
      </c>
      <c r="AV940" t="s">
        <v>6556</v>
      </c>
      <c r="AW940" t="s">
        <v>550</v>
      </c>
      <c r="AX940" t="s">
        <v>678</v>
      </c>
      <c r="AY940" s="14">
        <v>46209</v>
      </c>
      <c r="AZ940" t="s">
        <v>6556</v>
      </c>
      <c r="BA940" s="31">
        <v>46209.788356481484</v>
      </c>
      <c r="BB940" s="14">
        <v>46210</v>
      </c>
      <c r="BC940" t="s">
        <v>933</v>
      </c>
      <c r="BD940" s="31">
        <v>46210.379710648151</v>
      </c>
      <c r="BE940" s="14">
        <v>46210</v>
      </c>
      <c r="BF940" t="s">
        <v>4886</v>
      </c>
      <c r="BG940" s="31">
        <v>46210.446192129632</v>
      </c>
      <c r="BH940" s="14">
        <v>46210</v>
      </c>
      <c r="BI940" t="s">
        <v>994</v>
      </c>
      <c r="BJ940" s="31">
        <v>46210.47415509259</v>
      </c>
      <c r="BK940" s="14">
        <v>46210</v>
      </c>
      <c r="BL940" t="s">
        <v>994</v>
      </c>
      <c r="BM940" s="31">
        <v>46210.474305555559</v>
      </c>
      <c r="BZ940" s="14">
        <v>46210</v>
      </c>
      <c r="CA940" t="s">
        <v>994</v>
      </c>
      <c r="CB940" s="31">
        <v>46210.481458333335</v>
      </c>
      <c r="CC940" s="14">
        <v>46210</v>
      </c>
      <c r="CD940" t="s">
        <v>995</v>
      </c>
      <c r="CE940" s="31">
        <v>46210.492511574077</v>
      </c>
      <c r="CI940" s="14">
        <v>46210</v>
      </c>
      <c r="CJ940" t="s">
        <v>6557</v>
      </c>
      <c r="CK940" s="31">
        <v>46210.683634259258</v>
      </c>
      <c r="CP940" t="str">
        <f>VLOOKUP(A940,Sheet1!$A$2:$E$221,2,0)</f>
        <v>East Zone</v>
      </c>
    </row>
    <row r="941" spans="1:94" x14ac:dyDescent="0.35">
      <c r="A941" t="s">
        <v>6603</v>
      </c>
      <c r="B941">
        <v>92</v>
      </c>
      <c r="C941" t="s">
        <v>9332</v>
      </c>
      <c r="D941" t="s">
        <v>678</v>
      </c>
      <c r="E941" t="s">
        <v>558</v>
      </c>
      <c r="F941" t="s">
        <v>559</v>
      </c>
      <c r="G941" t="s">
        <v>295</v>
      </c>
      <c r="H941" t="s">
        <v>6604</v>
      </c>
      <c r="I941">
        <v>37317</v>
      </c>
      <c r="J941" t="s">
        <v>1883</v>
      </c>
      <c r="K941" t="s">
        <v>1884</v>
      </c>
      <c r="L941" t="s">
        <v>4622</v>
      </c>
      <c r="M941" t="s">
        <v>6605</v>
      </c>
      <c r="N941">
        <v>50000</v>
      </c>
      <c r="O941" t="s">
        <v>934</v>
      </c>
      <c r="P941" t="s">
        <v>935</v>
      </c>
      <c r="Q941" t="s">
        <v>6606</v>
      </c>
      <c r="R941">
        <v>6469584985</v>
      </c>
      <c r="S941" t="s">
        <v>13394</v>
      </c>
      <c r="T941"/>
      <c r="V941" s="14">
        <v>46205</v>
      </c>
      <c r="W941" t="s">
        <v>2949</v>
      </c>
      <c r="X941" s="31">
        <v>46205.667500000003</v>
      </c>
      <c r="AN941" s="14">
        <v>46206</v>
      </c>
      <c r="AO941" t="s">
        <v>2411</v>
      </c>
      <c r="AP941" s="31">
        <v>46206.71371527778</v>
      </c>
      <c r="AT941" s="31">
        <v>46206.71371527778</v>
      </c>
      <c r="AU941" s="14">
        <v>46206</v>
      </c>
      <c r="AV941" t="s">
        <v>2411</v>
      </c>
      <c r="AW941" t="s">
        <v>559</v>
      </c>
      <c r="AX941" t="s">
        <v>678</v>
      </c>
      <c r="AY941" s="14">
        <v>46206</v>
      </c>
      <c r="AZ941" t="s">
        <v>2949</v>
      </c>
      <c r="BA941" s="31">
        <v>46206.726215277777</v>
      </c>
      <c r="BB941" s="14">
        <v>46206</v>
      </c>
      <c r="BC941" t="s">
        <v>933</v>
      </c>
      <c r="BD941" s="31">
        <v>46206.732407407406</v>
      </c>
      <c r="BE941" s="14">
        <v>46206</v>
      </c>
      <c r="BF941" t="s">
        <v>4969</v>
      </c>
      <c r="BG941" s="31">
        <v>46206.753333333334</v>
      </c>
      <c r="BH941" s="14">
        <v>46206</v>
      </c>
      <c r="BI941" t="s">
        <v>997</v>
      </c>
      <c r="BJ941" s="31">
        <v>46206.778298611112</v>
      </c>
      <c r="BK941" s="14">
        <v>46206</v>
      </c>
      <c r="BL941" t="s">
        <v>997</v>
      </c>
      <c r="BM941" s="31">
        <v>46206.778437499997</v>
      </c>
      <c r="BZ941" s="14">
        <v>46206</v>
      </c>
      <c r="CA941" t="s">
        <v>997</v>
      </c>
      <c r="CB941" s="31">
        <v>46206.788310185184</v>
      </c>
      <c r="CC941" s="14">
        <v>46206</v>
      </c>
      <c r="CD941" t="s">
        <v>995</v>
      </c>
      <c r="CE941" s="31">
        <v>46206.793969907405</v>
      </c>
      <c r="CI941" s="14">
        <v>46206</v>
      </c>
      <c r="CJ941" t="s">
        <v>2949</v>
      </c>
      <c r="CK941" s="31">
        <v>46206.807372685187</v>
      </c>
      <c r="CP941" t="str">
        <f>VLOOKUP(A941,Sheet1!$A$2:$E$221,2,0)</f>
        <v>East Zone</v>
      </c>
    </row>
    <row r="942" spans="1:94" x14ac:dyDescent="0.35">
      <c r="A942" t="s">
        <v>6603</v>
      </c>
      <c r="B942">
        <v>92</v>
      </c>
      <c r="C942" t="s">
        <v>9332</v>
      </c>
      <c r="D942" t="s">
        <v>678</v>
      </c>
      <c r="E942" t="s">
        <v>558</v>
      </c>
      <c r="F942" t="s">
        <v>559</v>
      </c>
      <c r="G942" t="s">
        <v>295</v>
      </c>
      <c r="H942" t="s">
        <v>12327</v>
      </c>
      <c r="I942">
        <v>46732</v>
      </c>
      <c r="J942" t="s">
        <v>12328</v>
      </c>
      <c r="K942" t="s">
        <v>12329</v>
      </c>
      <c r="L942" t="s">
        <v>4622</v>
      </c>
      <c r="M942" t="s">
        <v>12330</v>
      </c>
      <c r="N942">
        <v>90000</v>
      </c>
      <c r="O942" t="s">
        <v>931</v>
      </c>
      <c r="P942" t="s">
        <v>932</v>
      </c>
      <c r="Q942" t="s">
        <v>12331</v>
      </c>
      <c r="R942">
        <v>3849687185</v>
      </c>
      <c r="S942" t="s">
        <v>13394</v>
      </c>
      <c r="T942"/>
      <c r="V942" s="14">
        <v>46210</v>
      </c>
      <c r="W942" t="s">
        <v>12332</v>
      </c>
      <c r="X942" s="31">
        <v>46210.571516203701</v>
      </c>
      <c r="AN942" s="14">
        <v>46210</v>
      </c>
      <c r="AO942" t="s">
        <v>2411</v>
      </c>
      <c r="AP942" s="31">
        <v>46210.599224537036</v>
      </c>
      <c r="AT942" s="31">
        <v>46210.599224537036</v>
      </c>
      <c r="AU942" s="14">
        <v>46210</v>
      </c>
      <c r="AV942" t="s">
        <v>2411</v>
      </c>
      <c r="AW942" t="s">
        <v>559</v>
      </c>
      <c r="AX942" t="s">
        <v>678</v>
      </c>
      <c r="AY942" s="14">
        <v>46210</v>
      </c>
      <c r="AZ942" t="s">
        <v>2411</v>
      </c>
      <c r="BA942" s="31">
        <v>46210.651770833334</v>
      </c>
      <c r="BB942" s="14">
        <v>46210</v>
      </c>
      <c r="BC942" t="s">
        <v>933</v>
      </c>
      <c r="BD942" s="31">
        <v>46210.662349537037</v>
      </c>
      <c r="BE942" s="14">
        <v>46210</v>
      </c>
      <c r="BF942" t="s">
        <v>4965</v>
      </c>
      <c r="BG942" s="31">
        <v>46210.707916666666</v>
      </c>
      <c r="BH942" s="14">
        <v>46210</v>
      </c>
      <c r="BI942" t="s">
        <v>994</v>
      </c>
      <c r="BJ942" s="31">
        <v>46210.727511574078</v>
      </c>
      <c r="BK942" s="14">
        <v>46210</v>
      </c>
      <c r="BL942" t="s">
        <v>994</v>
      </c>
      <c r="BM942" s="31">
        <v>46210.72760416667</v>
      </c>
      <c r="BZ942" s="14">
        <v>46210</v>
      </c>
      <c r="CA942" t="s">
        <v>994</v>
      </c>
      <c r="CB942" s="31">
        <v>46210.735486111109</v>
      </c>
      <c r="CC942" s="14">
        <v>46210</v>
      </c>
      <c r="CD942" t="s">
        <v>1008</v>
      </c>
      <c r="CE942" s="31">
        <v>46210.743067129632</v>
      </c>
      <c r="CI942" s="14">
        <v>46210</v>
      </c>
      <c r="CJ942" t="s">
        <v>2949</v>
      </c>
      <c r="CK942" s="31">
        <v>46210.828912037039</v>
      </c>
      <c r="CP942" t="str">
        <f>VLOOKUP(A942,Sheet1!$A$2:$E$221,2,0)</f>
        <v>East Zone</v>
      </c>
    </row>
    <row r="943" spans="1:94" x14ac:dyDescent="0.35">
      <c r="A943" t="s">
        <v>6603</v>
      </c>
      <c r="B943">
        <v>92</v>
      </c>
      <c r="C943" t="s">
        <v>9332</v>
      </c>
      <c r="D943" t="s">
        <v>678</v>
      </c>
      <c r="E943" t="s">
        <v>558</v>
      </c>
      <c r="F943" t="s">
        <v>559</v>
      </c>
      <c r="G943" t="s">
        <v>295</v>
      </c>
      <c r="H943" t="s">
        <v>6607</v>
      </c>
      <c r="I943">
        <v>47437</v>
      </c>
      <c r="J943" t="s">
        <v>3302</v>
      </c>
      <c r="K943" t="s">
        <v>3303</v>
      </c>
      <c r="L943" t="s">
        <v>4622</v>
      </c>
      <c r="M943" t="s">
        <v>6608</v>
      </c>
      <c r="N943">
        <v>40000</v>
      </c>
      <c r="O943" t="s">
        <v>4648</v>
      </c>
      <c r="P943" t="s">
        <v>4649</v>
      </c>
      <c r="Q943" t="s">
        <v>1142</v>
      </c>
      <c r="R943">
        <v>5983805584</v>
      </c>
      <c r="S943" t="s">
        <v>13394</v>
      </c>
      <c r="T943"/>
      <c r="V943" s="14">
        <v>46206</v>
      </c>
      <c r="W943" t="s">
        <v>6609</v>
      </c>
      <c r="X943" s="31">
        <v>46206.611157407409</v>
      </c>
      <c r="AN943" s="14">
        <v>46206</v>
      </c>
      <c r="AO943" t="s">
        <v>2411</v>
      </c>
      <c r="AP943" s="31">
        <v>46206.636631944442</v>
      </c>
      <c r="AT943" s="31">
        <v>46206.636631944442</v>
      </c>
      <c r="AU943" s="14">
        <v>46206</v>
      </c>
      <c r="AV943" t="s">
        <v>2411</v>
      </c>
      <c r="AW943" t="s">
        <v>559</v>
      </c>
      <c r="AX943" t="s">
        <v>678</v>
      </c>
      <c r="AY943" s="14">
        <v>46206</v>
      </c>
      <c r="AZ943" t="s">
        <v>2411</v>
      </c>
      <c r="BA943" s="31">
        <v>46206.637442129628</v>
      </c>
      <c r="BB943" s="14">
        <v>46206</v>
      </c>
      <c r="BC943" t="s">
        <v>933</v>
      </c>
      <c r="BD943" s="31">
        <v>46206.64702546296</v>
      </c>
      <c r="BE943" s="14">
        <v>46206</v>
      </c>
      <c r="BF943" t="s">
        <v>4657</v>
      </c>
      <c r="BG943" s="31">
        <v>46206.696701388886</v>
      </c>
      <c r="BH943" s="14">
        <v>46206</v>
      </c>
      <c r="BI943" t="s">
        <v>997</v>
      </c>
      <c r="BJ943" s="31">
        <v>46206.743634259263</v>
      </c>
      <c r="BK943" s="14">
        <v>46206</v>
      </c>
      <c r="BL943" t="s">
        <v>997</v>
      </c>
      <c r="BM943" s="31">
        <v>46206.743738425925</v>
      </c>
      <c r="BZ943" s="14">
        <v>46206</v>
      </c>
      <c r="CA943" t="s">
        <v>997</v>
      </c>
      <c r="CB943" s="31">
        <v>46206.744756944441</v>
      </c>
      <c r="CC943" s="14">
        <v>46206</v>
      </c>
      <c r="CD943" t="s">
        <v>995</v>
      </c>
      <c r="CE943" s="31">
        <v>46206.753506944442</v>
      </c>
      <c r="CI943" s="14">
        <v>46206</v>
      </c>
      <c r="CJ943" t="s">
        <v>2949</v>
      </c>
      <c r="CK943" s="31">
        <v>46206.762280092589</v>
      </c>
      <c r="CP943" t="str">
        <f>VLOOKUP(A943,Sheet1!$A$2:$E$221,2,0)</f>
        <v>East Zone</v>
      </c>
    </row>
    <row r="944" spans="1:94" x14ac:dyDescent="0.35">
      <c r="A944" t="s">
        <v>6603</v>
      </c>
      <c r="B944">
        <v>92</v>
      </c>
      <c r="C944" t="s">
        <v>9332</v>
      </c>
      <c r="D944" t="s">
        <v>678</v>
      </c>
      <c r="E944" t="s">
        <v>558</v>
      </c>
      <c r="F944" t="s">
        <v>559</v>
      </c>
      <c r="G944" t="s">
        <v>295</v>
      </c>
      <c r="H944" t="s">
        <v>6610</v>
      </c>
      <c r="I944">
        <v>83863</v>
      </c>
      <c r="J944" t="s">
        <v>6611</v>
      </c>
      <c r="K944" t="s">
        <v>6612</v>
      </c>
      <c r="L944" t="s">
        <v>4622</v>
      </c>
      <c r="M944" t="s">
        <v>6613</v>
      </c>
      <c r="N944">
        <v>90000</v>
      </c>
      <c r="O944" t="s">
        <v>931</v>
      </c>
      <c r="P944" t="s">
        <v>932</v>
      </c>
      <c r="Q944" t="s">
        <v>6614</v>
      </c>
      <c r="R944">
        <v>3545725869</v>
      </c>
      <c r="S944" t="s">
        <v>13394</v>
      </c>
      <c r="T944"/>
      <c r="V944" s="14">
        <v>46206</v>
      </c>
      <c r="W944" t="s">
        <v>6609</v>
      </c>
      <c r="X944" s="31">
        <v>46206.506886574076</v>
      </c>
      <c r="AN944" s="14">
        <v>46206</v>
      </c>
      <c r="AO944" t="s">
        <v>2411</v>
      </c>
      <c r="AP944" s="31">
        <v>46206.532754629632</v>
      </c>
      <c r="AT944" s="31">
        <v>46206.532754629632</v>
      </c>
      <c r="AU944" s="14">
        <v>46206</v>
      </c>
      <c r="AV944" t="s">
        <v>2411</v>
      </c>
      <c r="AW944" t="s">
        <v>559</v>
      </c>
      <c r="AX944" t="s">
        <v>678</v>
      </c>
      <c r="AY944" s="14">
        <v>46206</v>
      </c>
      <c r="AZ944" t="s">
        <v>6609</v>
      </c>
      <c r="BA944" s="31">
        <v>46206.538888888892</v>
      </c>
      <c r="BB944" s="14">
        <v>46206</v>
      </c>
      <c r="BC944" t="s">
        <v>933</v>
      </c>
      <c r="BD944" s="31">
        <v>46206.544791666667</v>
      </c>
      <c r="BE944" s="14">
        <v>46206</v>
      </c>
      <c r="BF944" t="s">
        <v>4969</v>
      </c>
      <c r="BG944" s="31">
        <v>46206.559791666667</v>
      </c>
      <c r="BH944" s="14">
        <v>46206</v>
      </c>
      <c r="BI944" t="s">
        <v>996</v>
      </c>
      <c r="BJ944" s="31">
        <v>46206.603020833332</v>
      </c>
      <c r="BK944" s="14">
        <v>46206</v>
      </c>
      <c r="BL944" t="s">
        <v>996</v>
      </c>
      <c r="BM944" s="31">
        <v>46206.603576388887</v>
      </c>
      <c r="BZ944" s="14">
        <v>46206</v>
      </c>
      <c r="CA944" t="s">
        <v>996</v>
      </c>
      <c r="CB944" s="31">
        <v>46206.60564814815</v>
      </c>
      <c r="CC944" s="14">
        <v>46206</v>
      </c>
      <c r="CD944" t="s">
        <v>995</v>
      </c>
      <c r="CE944" s="31">
        <v>46206.621759259258</v>
      </c>
      <c r="CI944" s="14">
        <v>46206</v>
      </c>
      <c r="CJ944" t="s">
        <v>2949</v>
      </c>
      <c r="CK944" s="31">
        <v>46206.698842592596</v>
      </c>
      <c r="CP944" t="str">
        <f>VLOOKUP(A944,Sheet1!$A$2:$E$221,2,0)</f>
        <v>East Zone</v>
      </c>
    </row>
    <row r="945" spans="1:94" x14ac:dyDescent="0.35">
      <c r="A945" t="s">
        <v>6603</v>
      </c>
      <c r="B945">
        <v>92</v>
      </c>
      <c r="C945" t="s">
        <v>9332</v>
      </c>
      <c r="D945" t="s">
        <v>678</v>
      </c>
      <c r="E945" t="s">
        <v>558</v>
      </c>
      <c r="F945" t="s">
        <v>559</v>
      </c>
      <c r="G945" t="s">
        <v>295</v>
      </c>
      <c r="H945" t="s">
        <v>11495</v>
      </c>
      <c r="I945">
        <v>404409</v>
      </c>
      <c r="J945" t="s">
        <v>3302</v>
      </c>
      <c r="K945" t="s">
        <v>3303</v>
      </c>
      <c r="L945" t="s">
        <v>4622</v>
      </c>
      <c r="M945" t="s">
        <v>12333</v>
      </c>
      <c r="N945">
        <v>40000</v>
      </c>
      <c r="O945" t="s">
        <v>4648</v>
      </c>
      <c r="P945" t="s">
        <v>4649</v>
      </c>
      <c r="Q945" t="s">
        <v>1416</v>
      </c>
      <c r="R945">
        <v>7092855799</v>
      </c>
      <c r="S945" t="s">
        <v>13394</v>
      </c>
      <c r="T945"/>
      <c r="V945" s="14">
        <v>46210</v>
      </c>
      <c r="W945" t="s">
        <v>12334</v>
      </c>
      <c r="X945" s="31">
        <v>46210.558958333335</v>
      </c>
      <c r="AN945" s="14">
        <v>46210</v>
      </c>
      <c r="AO945" t="s">
        <v>2411</v>
      </c>
      <c r="AP945" s="31">
        <v>46210.631122685183</v>
      </c>
      <c r="AT945" s="31">
        <v>46210.631122685183</v>
      </c>
      <c r="AU945" s="14">
        <v>46210</v>
      </c>
      <c r="AV945" t="s">
        <v>2411</v>
      </c>
      <c r="AW945" t="s">
        <v>559</v>
      </c>
      <c r="AX945" t="s">
        <v>678</v>
      </c>
      <c r="AY945" s="14">
        <v>46210</v>
      </c>
      <c r="AZ945" t="s">
        <v>2411</v>
      </c>
      <c r="BA945" s="31">
        <v>46210.631631944445</v>
      </c>
      <c r="BB945" s="14">
        <v>46210</v>
      </c>
      <c r="BC945" t="s">
        <v>933</v>
      </c>
      <c r="BD945" s="31">
        <v>46210.636354166665</v>
      </c>
      <c r="BE945" s="14">
        <v>46210</v>
      </c>
      <c r="BF945" t="s">
        <v>4706</v>
      </c>
      <c r="BG945" s="31">
        <v>46210.720520833333</v>
      </c>
      <c r="BH945" s="14">
        <v>46210</v>
      </c>
      <c r="BI945" t="s">
        <v>996</v>
      </c>
      <c r="BJ945" s="31">
        <v>46210.746886574074</v>
      </c>
      <c r="BK945" s="14">
        <v>46210</v>
      </c>
      <c r="BL945" t="s">
        <v>996</v>
      </c>
      <c r="BM945" s="31">
        <v>46210.747662037036</v>
      </c>
      <c r="BZ945" s="14">
        <v>46210</v>
      </c>
      <c r="CA945" t="s">
        <v>996</v>
      </c>
      <c r="CB945" s="31">
        <v>46210.758622685185</v>
      </c>
      <c r="CC945" s="14">
        <v>46210</v>
      </c>
      <c r="CD945" t="s">
        <v>1008</v>
      </c>
      <c r="CE945" s="31">
        <v>46210.76457175926</v>
      </c>
      <c r="CI945" s="14">
        <v>46210</v>
      </c>
      <c r="CJ945" t="s">
        <v>2949</v>
      </c>
      <c r="CK945" s="31">
        <v>46210.807083333333</v>
      </c>
      <c r="CP945" t="str">
        <f>VLOOKUP(A945,Sheet1!$A$2:$E$221,2,0)</f>
        <v>East Zone</v>
      </c>
    </row>
    <row r="946" spans="1:94" x14ac:dyDescent="0.35">
      <c r="A946" t="s">
        <v>6603</v>
      </c>
      <c r="B946">
        <v>92</v>
      </c>
      <c r="C946" t="s">
        <v>9332</v>
      </c>
      <c r="D946" t="s">
        <v>678</v>
      </c>
      <c r="E946" t="s">
        <v>558</v>
      </c>
      <c r="F946" t="s">
        <v>559</v>
      </c>
      <c r="G946" t="s">
        <v>295</v>
      </c>
      <c r="H946" t="s">
        <v>6615</v>
      </c>
      <c r="I946">
        <v>749698</v>
      </c>
      <c r="J946" t="s">
        <v>1888</v>
      </c>
      <c r="K946" t="s">
        <v>1889</v>
      </c>
      <c r="L946" t="s">
        <v>4622</v>
      </c>
      <c r="M946" t="s">
        <v>6616</v>
      </c>
      <c r="N946">
        <v>55000</v>
      </c>
      <c r="O946" t="s">
        <v>4041</v>
      </c>
      <c r="P946" t="s">
        <v>4042</v>
      </c>
      <c r="Q946" t="s">
        <v>1950</v>
      </c>
      <c r="R946">
        <v>4047444875</v>
      </c>
      <c r="S946" t="s">
        <v>13394</v>
      </c>
      <c r="T946"/>
      <c r="V946" s="14">
        <v>46206</v>
      </c>
      <c r="W946" t="s">
        <v>6617</v>
      </c>
      <c r="X946" s="31">
        <v>46206.567002314812</v>
      </c>
      <c r="AN946" s="14">
        <v>46206</v>
      </c>
      <c r="AO946" t="s">
        <v>2411</v>
      </c>
      <c r="AP946" s="31">
        <v>46206.663541666669</v>
      </c>
      <c r="AT946" s="31">
        <v>46206.663541666669</v>
      </c>
      <c r="AU946" s="14">
        <v>46206</v>
      </c>
      <c r="AV946" t="s">
        <v>2411</v>
      </c>
      <c r="AW946" t="s">
        <v>559</v>
      </c>
      <c r="AX946" t="s">
        <v>678</v>
      </c>
      <c r="AY946" s="14">
        <v>46206</v>
      </c>
      <c r="AZ946" t="s">
        <v>2949</v>
      </c>
      <c r="BA946" s="31">
        <v>46206.670972222222</v>
      </c>
      <c r="BB946" s="14">
        <v>46206</v>
      </c>
      <c r="BC946" t="s">
        <v>933</v>
      </c>
      <c r="BD946" s="31">
        <v>46206.683356481481</v>
      </c>
      <c r="BE946" s="14">
        <v>46206</v>
      </c>
      <c r="BF946" t="s">
        <v>4684</v>
      </c>
      <c r="BG946" s="31">
        <v>46206.689814814818</v>
      </c>
      <c r="BH946" s="14">
        <v>46206</v>
      </c>
      <c r="BI946" t="s">
        <v>997</v>
      </c>
      <c r="BJ946" s="31">
        <v>46206.746527777781</v>
      </c>
      <c r="BK946" s="14">
        <v>46206</v>
      </c>
      <c r="BL946" t="s">
        <v>997</v>
      </c>
      <c r="BM946" s="31">
        <v>46206.746666666666</v>
      </c>
      <c r="BZ946" s="14">
        <v>46206</v>
      </c>
      <c r="CA946" t="s">
        <v>997</v>
      </c>
      <c r="CB946" s="31">
        <v>46206.754143518519</v>
      </c>
      <c r="CC946" s="14">
        <v>46206</v>
      </c>
      <c r="CD946" t="s">
        <v>1008</v>
      </c>
      <c r="CE946" s="31">
        <v>46206.758472222224</v>
      </c>
      <c r="CI946" s="14">
        <v>46206</v>
      </c>
      <c r="CJ946" t="s">
        <v>2949</v>
      </c>
      <c r="CK946" s="31">
        <v>46206.774328703701</v>
      </c>
      <c r="CP946" t="str">
        <f>VLOOKUP(A946,Sheet1!$A$2:$E$221,2,0)</f>
        <v>East Zone</v>
      </c>
    </row>
    <row r="947" spans="1:94" x14ac:dyDescent="0.35">
      <c r="A947" t="s">
        <v>6618</v>
      </c>
      <c r="B947">
        <v>131</v>
      </c>
      <c r="C947" t="s">
        <v>9332</v>
      </c>
      <c r="D947" t="s">
        <v>678</v>
      </c>
      <c r="E947" t="s">
        <v>314</v>
      </c>
      <c r="F947" t="s">
        <v>315</v>
      </c>
      <c r="G947" t="s">
        <v>302</v>
      </c>
      <c r="H947" t="s">
        <v>6619</v>
      </c>
      <c r="I947">
        <v>364104</v>
      </c>
      <c r="J947" t="s">
        <v>991</v>
      </c>
      <c r="K947" t="s">
        <v>6620</v>
      </c>
      <c r="L947" t="s">
        <v>4622</v>
      </c>
      <c r="M947" t="s">
        <v>6621</v>
      </c>
      <c r="N947">
        <v>40000</v>
      </c>
      <c r="O947" t="s">
        <v>969</v>
      </c>
      <c r="P947" t="s">
        <v>970</v>
      </c>
      <c r="Q947" t="s">
        <v>6622</v>
      </c>
      <c r="R947">
        <v>5771078719</v>
      </c>
      <c r="S947" t="s">
        <v>13394</v>
      </c>
      <c r="T947"/>
      <c r="V947" s="14">
        <v>46203</v>
      </c>
      <c r="W947" t="s">
        <v>6623</v>
      </c>
      <c r="X947" s="31">
        <v>46203.593553240738</v>
      </c>
      <c r="AN947" s="14">
        <v>46205</v>
      </c>
      <c r="AO947" t="s">
        <v>2950</v>
      </c>
      <c r="AP947" s="31">
        <v>46205.749803240738</v>
      </c>
      <c r="AT947" s="31">
        <v>46205.749803240738</v>
      </c>
      <c r="AU947" s="14">
        <v>46205</v>
      </c>
      <c r="AV947" t="s">
        <v>2950</v>
      </c>
      <c r="AW947" t="s">
        <v>315</v>
      </c>
      <c r="AX947" t="s">
        <v>678</v>
      </c>
      <c r="AY947" s="14">
        <v>46205</v>
      </c>
      <c r="AZ947" t="s">
        <v>6623</v>
      </c>
      <c r="BA947" s="31">
        <v>46205.893310185187</v>
      </c>
      <c r="BB947" s="14">
        <v>46206</v>
      </c>
      <c r="BC947" t="s">
        <v>1211</v>
      </c>
      <c r="BD947" s="31">
        <v>46206.34270833333</v>
      </c>
      <c r="BE947" s="14">
        <v>46206</v>
      </c>
      <c r="BF947" t="s">
        <v>6497</v>
      </c>
      <c r="BG947" s="31">
        <v>46206.394212962965</v>
      </c>
      <c r="BH947" s="14">
        <v>46206</v>
      </c>
      <c r="BI947" t="s">
        <v>1239</v>
      </c>
      <c r="BJ947" s="31">
        <v>46206.444305555553</v>
      </c>
      <c r="BK947" s="14">
        <v>46206</v>
      </c>
      <c r="BL947" t="s">
        <v>1239</v>
      </c>
      <c r="BM947" s="31">
        <v>46206.456388888888</v>
      </c>
      <c r="BZ947" s="14">
        <v>46206</v>
      </c>
      <c r="CA947" t="s">
        <v>1239</v>
      </c>
      <c r="CB947" s="31">
        <v>46206.476666666669</v>
      </c>
      <c r="CC947" s="14">
        <v>46206</v>
      </c>
      <c r="CD947" t="s">
        <v>1212</v>
      </c>
      <c r="CE947" s="31">
        <v>46206.492291666669</v>
      </c>
      <c r="CI947" s="14">
        <v>46206</v>
      </c>
      <c r="CJ947" t="s">
        <v>2951</v>
      </c>
      <c r="CK947" s="31">
        <v>46206.671550925923</v>
      </c>
      <c r="CP947" t="str">
        <f>VLOOKUP(A947,Sheet1!$A$2:$E$221,2,0)</f>
        <v>South Zone</v>
      </c>
    </row>
    <row r="948" spans="1:94" x14ac:dyDescent="0.35">
      <c r="A948" t="s">
        <v>6618</v>
      </c>
      <c r="B948">
        <v>131</v>
      </c>
      <c r="C948" t="s">
        <v>9332</v>
      </c>
      <c r="D948" t="s">
        <v>678</v>
      </c>
      <c r="E948" t="s">
        <v>314</v>
      </c>
      <c r="F948" t="s">
        <v>315</v>
      </c>
      <c r="G948" t="s">
        <v>302</v>
      </c>
      <c r="H948" t="s">
        <v>2634</v>
      </c>
      <c r="I948">
        <v>572224</v>
      </c>
      <c r="J948" t="s">
        <v>2635</v>
      </c>
      <c r="K948" t="s">
        <v>2636</v>
      </c>
      <c r="L948" t="s">
        <v>4622</v>
      </c>
      <c r="M948" t="s">
        <v>6624</v>
      </c>
      <c r="N948">
        <v>50000</v>
      </c>
      <c r="O948" t="s">
        <v>1228</v>
      </c>
      <c r="P948" t="s">
        <v>1229</v>
      </c>
      <c r="Q948" t="s">
        <v>6030</v>
      </c>
      <c r="R948">
        <v>9213670449</v>
      </c>
      <c r="S948" t="s">
        <v>13394</v>
      </c>
      <c r="T948"/>
      <c r="V948" s="14">
        <v>46204</v>
      </c>
      <c r="W948" t="s">
        <v>6625</v>
      </c>
      <c r="X948" s="31">
        <v>46204.547673611109</v>
      </c>
      <c r="AN948" s="14">
        <v>46205</v>
      </c>
      <c r="AO948" t="s">
        <v>2950</v>
      </c>
      <c r="AP948" s="31">
        <v>46205.468715277777</v>
      </c>
      <c r="AT948" s="31">
        <v>46205.468715277777</v>
      </c>
      <c r="AU948" s="14">
        <v>46205</v>
      </c>
      <c r="AV948" t="s">
        <v>2950</v>
      </c>
      <c r="AW948" t="s">
        <v>315</v>
      </c>
      <c r="AX948" t="s">
        <v>678</v>
      </c>
      <c r="AY948" s="14">
        <v>46205</v>
      </c>
      <c r="AZ948" t="s">
        <v>2950</v>
      </c>
      <c r="BA948" s="31">
        <v>46205.516793981478</v>
      </c>
      <c r="BB948" s="14">
        <v>46205</v>
      </c>
      <c r="BC948" t="s">
        <v>1211</v>
      </c>
      <c r="BD948" s="31">
        <v>46205.538541666669</v>
      </c>
      <c r="BE948" s="14">
        <v>46205</v>
      </c>
      <c r="BF948" t="s">
        <v>6626</v>
      </c>
      <c r="BG948" s="31">
        <v>46205.550474537034</v>
      </c>
      <c r="BH948" s="14">
        <v>46205</v>
      </c>
      <c r="BI948" t="s">
        <v>6508</v>
      </c>
      <c r="BJ948" s="31">
        <v>46205.576469907406</v>
      </c>
      <c r="BK948" s="14">
        <v>46205</v>
      </c>
      <c r="BL948" t="s">
        <v>6508</v>
      </c>
      <c r="BM948" s="31">
        <v>46205.584131944444</v>
      </c>
      <c r="BZ948" s="14">
        <v>46205</v>
      </c>
      <c r="CA948" t="s">
        <v>6508</v>
      </c>
      <c r="CB948" s="31">
        <v>46205.594467592593</v>
      </c>
      <c r="CC948" s="14">
        <v>46205</v>
      </c>
      <c r="CD948" t="s">
        <v>1212</v>
      </c>
      <c r="CE948" s="31">
        <v>46205.628182870372</v>
      </c>
      <c r="CI948" s="14">
        <v>46205</v>
      </c>
      <c r="CJ948" t="s">
        <v>2951</v>
      </c>
      <c r="CK948" s="31">
        <v>46205.74013888889</v>
      </c>
      <c r="CP948" t="str">
        <f>VLOOKUP(A948,Sheet1!$A$2:$E$221,2,0)</f>
        <v>South Zone</v>
      </c>
    </row>
    <row r="949" spans="1:94" x14ac:dyDescent="0.35">
      <c r="A949" t="s">
        <v>6618</v>
      </c>
      <c r="B949">
        <v>131</v>
      </c>
      <c r="C949" t="s">
        <v>9332</v>
      </c>
      <c r="D949" t="s">
        <v>678</v>
      </c>
      <c r="E949" t="s">
        <v>314</v>
      </c>
      <c r="F949" t="s">
        <v>315</v>
      </c>
      <c r="G949" t="s">
        <v>302</v>
      </c>
      <c r="H949" t="s">
        <v>6631</v>
      </c>
      <c r="I949">
        <v>771695</v>
      </c>
      <c r="J949" t="s">
        <v>6632</v>
      </c>
      <c r="K949" t="s">
        <v>6633</v>
      </c>
      <c r="L949" t="s">
        <v>4622</v>
      </c>
      <c r="M949" t="s">
        <v>6634</v>
      </c>
      <c r="N949">
        <v>45000</v>
      </c>
      <c r="O949" t="s">
        <v>4598</v>
      </c>
      <c r="P949" t="s">
        <v>4599</v>
      </c>
      <c r="Q949" t="s">
        <v>6635</v>
      </c>
      <c r="R949">
        <v>4610640037</v>
      </c>
      <c r="S949" t="s">
        <v>13394</v>
      </c>
      <c r="T949"/>
      <c r="V949" s="14">
        <v>46204</v>
      </c>
      <c r="W949" t="s">
        <v>6625</v>
      </c>
      <c r="X949" s="31">
        <v>46204.729571759257</v>
      </c>
      <c r="AN949" s="14">
        <v>46205</v>
      </c>
      <c r="AO949" t="s">
        <v>2950</v>
      </c>
      <c r="AP949" s="31">
        <v>46205.607534722221</v>
      </c>
      <c r="AT949" s="31">
        <v>46205.607534722221</v>
      </c>
      <c r="AU949" s="14">
        <v>46205</v>
      </c>
      <c r="AV949" t="s">
        <v>2950</v>
      </c>
      <c r="AW949" t="s">
        <v>315</v>
      </c>
      <c r="AX949" t="s">
        <v>678</v>
      </c>
      <c r="AY949" s="14">
        <v>46205</v>
      </c>
      <c r="AZ949" t="s">
        <v>2951</v>
      </c>
      <c r="BA949" s="31">
        <v>46205.611076388886</v>
      </c>
      <c r="BB949" s="14">
        <v>46205</v>
      </c>
      <c r="BC949" t="s">
        <v>1211</v>
      </c>
      <c r="BD949" s="31">
        <v>46205.637013888889</v>
      </c>
      <c r="BE949" s="14">
        <v>46205</v>
      </c>
      <c r="BF949" t="s">
        <v>6636</v>
      </c>
      <c r="BG949" s="31">
        <v>46205.653668981482</v>
      </c>
      <c r="BH949" s="14">
        <v>46205</v>
      </c>
      <c r="BI949" t="s">
        <v>6508</v>
      </c>
      <c r="BJ949" s="31">
        <v>46205.686631944445</v>
      </c>
      <c r="BK949" s="14">
        <v>46205</v>
      </c>
      <c r="BL949" t="s">
        <v>6508</v>
      </c>
      <c r="BM949" s="31">
        <v>46205.689016203702</v>
      </c>
      <c r="BZ949" s="14">
        <v>46205</v>
      </c>
      <c r="CA949" t="s">
        <v>6508</v>
      </c>
      <c r="CB949" s="31">
        <v>46205.693703703706</v>
      </c>
      <c r="CC949" s="14">
        <v>46205</v>
      </c>
      <c r="CD949" t="s">
        <v>1212</v>
      </c>
      <c r="CE949" s="31">
        <v>46205.711041666669</v>
      </c>
      <c r="CI949" s="14">
        <v>46205</v>
      </c>
      <c r="CJ949" t="s">
        <v>2951</v>
      </c>
      <c r="CK949" s="31">
        <v>46205.757824074077</v>
      </c>
      <c r="CP949" t="str">
        <f>VLOOKUP(A949,Sheet1!$A$2:$E$221,2,0)</f>
        <v>South Zone</v>
      </c>
    </row>
    <row r="950" spans="1:94" x14ac:dyDescent="0.35">
      <c r="A950" t="s">
        <v>6618</v>
      </c>
      <c r="B950">
        <v>131</v>
      </c>
      <c r="C950" t="s">
        <v>9332</v>
      </c>
      <c r="D950" t="s">
        <v>678</v>
      </c>
      <c r="E950" t="s">
        <v>314</v>
      </c>
      <c r="F950" t="s">
        <v>315</v>
      </c>
      <c r="G950" t="s">
        <v>302</v>
      </c>
      <c r="H950" t="s">
        <v>10427</v>
      </c>
      <c r="I950">
        <v>774800</v>
      </c>
      <c r="J950" t="s">
        <v>6632</v>
      </c>
      <c r="K950" t="s">
        <v>6633</v>
      </c>
      <c r="L950" t="s">
        <v>4622</v>
      </c>
      <c r="M950" t="s">
        <v>10428</v>
      </c>
      <c r="N950">
        <v>40000</v>
      </c>
      <c r="O950" t="s">
        <v>3047</v>
      </c>
      <c r="P950" t="s">
        <v>3048</v>
      </c>
      <c r="Q950" t="s">
        <v>10429</v>
      </c>
      <c r="R950">
        <v>3684505220</v>
      </c>
      <c r="S950" t="s">
        <v>13394</v>
      </c>
      <c r="T950"/>
      <c r="V950" s="14">
        <v>46205</v>
      </c>
      <c r="W950" t="s">
        <v>10430</v>
      </c>
      <c r="X950" s="31">
        <v>46205.742777777778</v>
      </c>
      <c r="AN950" s="14">
        <v>46209</v>
      </c>
      <c r="AO950" t="s">
        <v>2950</v>
      </c>
      <c r="AP950" s="31">
        <v>46209.477256944447</v>
      </c>
      <c r="AT950" s="31">
        <v>46209.477256944447</v>
      </c>
      <c r="AU950" s="14">
        <v>46209</v>
      </c>
      <c r="AV950" t="s">
        <v>2950</v>
      </c>
      <c r="AW950" t="s">
        <v>315</v>
      </c>
      <c r="AX950" t="s">
        <v>678</v>
      </c>
      <c r="AY950" s="14">
        <v>46210</v>
      </c>
      <c r="AZ950" t="s">
        <v>2950</v>
      </c>
      <c r="BA950" s="31">
        <v>46210.46266203704</v>
      </c>
      <c r="BB950" s="14">
        <v>46210</v>
      </c>
      <c r="BC950" t="s">
        <v>1211</v>
      </c>
      <c r="BD950" s="31">
        <v>46210.47824074074</v>
      </c>
      <c r="BE950" s="14">
        <v>46210</v>
      </c>
      <c r="BF950" t="s">
        <v>3057</v>
      </c>
      <c r="BG950" s="31">
        <v>46210.483530092592</v>
      </c>
      <c r="BH950" s="14">
        <v>46210</v>
      </c>
      <c r="BI950" t="s">
        <v>1239</v>
      </c>
      <c r="BJ950" s="31">
        <v>46210.543981481482</v>
      </c>
      <c r="BK950" s="14">
        <v>46210</v>
      </c>
      <c r="BL950" t="s">
        <v>1239</v>
      </c>
      <c r="BM950" s="31">
        <v>46210.548043981478</v>
      </c>
      <c r="BZ950" s="14">
        <v>46210</v>
      </c>
      <c r="CA950" t="s">
        <v>1239</v>
      </c>
      <c r="CB950" s="31">
        <v>46210.557916666665</v>
      </c>
      <c r="CC950" s="14">
        <v>46210</v>
      </c>
      <c r="CD950" t="s">
        <v>2414</v>
      </c>
      <c r="CE950" s="31">
        <v>46210.619490740741</v>
      </c>
      <c r="CI950" s="14">
        <v>46210</v>
      </c>
      <c r="CJ950" t="s">
        <v>2951</v>
      </c>
      <c r="CK950" s="31">
        <v>46210.78633101852</v>
      </c>
      <c r="CP950" t="str">
        <f>VLOOKUP(A950,Sheet1!$A$2:$E$221,2,0)</f>
        <v>South Zone</v>
      </c>
    </row>
    <row r="951" spans="1:94" x14ac:dyDescent="0.35">
      <c r="A951" t="s">
        <v>6618</v>
      </c>
      <c r="B951">
        <v>131</v>
      </c>
      <c r="C951" t="s">
        <v>9332</v>
      </c>
      <c r="D951" t="s">
        <v>678</v>
      </c>
      <c r="E951" t="s">
        <v>314</v>
      </c>
      <c r="F951" t="s">
        <v>315</v>
      </c>
      <c r="G951" t="s">
        <v>302</v>
      </c>
      <c r="H951" t="s">
        <v>6637</v>
      </c>
      <c r="I951">
        <v>779409</v>
      </c>
      <c r="J951" t="s">
        <v>991</v>
      </c>
      <c r="K951" t="s">
        <v>6620</v>
      </c>
      <c r="L951" t="s">
        <v>4622</v>
      </c>
      <c r="M951" t="s">
        <v>6638</v>
      </c>
      <c r="N951">
        <v>60000</v>
      </c>
      <c r="O951" t="s">
        <v>1206</v>
      </c>
      <c r="P951" t="s">
        <v>1207</v>
      </c>
      <c r="Q951" t="s">
        <v>6639</v>
      </c>
      <c r="R951">
        <v>3683485113</v>
      </c>
      <c r="S951" t="s">
        <v>13394</v>
      </c>
      <c r="T951"/>
      <c r="V951" s="14">
        <v>46204</v>
      </c>
      <c r="W951" t="s">
        <v>6623</v>
      </c>
      <c r="X951" s="31">
        <v>46204.411053240743</v>
      </c>
      <c r="AN951" s="14">
        <v>46205</v>
      </c>
      <c r="AO951" t="s">
        <v>2950</v>
      </c>
      <c r="AP951" s="31">
        <v>46205.792511574073</v>
      </c>
      <c r="AT951" s="31">
        <v>46205.792511574073</v>
      </c>
      <c r="AU951" s="14">
        <v>46205</v>
      </c>
      <c r="AV951" t="s">
        <v>2950</v>
      </c>
      <c r="AW951" t="s">
        <v>315</v>
      </c>
      <c r="AX951" t="s">
        <v>678</v>
      </c>
      <c r="AY951" s="14">
        <v>46206</v>
      </c>
      <c r="AZ951" t="s">
        <v>6623</v>
      </c>
      <c r="BA951" s="31">
        <v>46206.31758101852</v>
      </c>
      <c r="BB951" s="14">
        <v>46206</v>
      </c>
      <c r="BC951" t="s">
        <v>1211</v>
      </c>
      <c r="BD951" s="31">
        <v>46206.342743055553</v>
      </c>
      <c r="BE951" s="14">
        <v>46206</v>
      </c>
      <c r="BF951" t="s">
        <v>6497</v>
      </c>
      <c r="BG951" s="31">
        <v>46206.397685185184</v>
      </c>
      <c r="BH951" s="14">
        <v>46206</v>
      </c>
      <c r="BI951" t="s">
        <v>1240</v>
      </c>
      <c r="BJ951" s="31">
        <v>46206.470497685186</v>
      </c>
      <c r="BK951" s="14">
        <v>46206</v>
      </c>
      <c r="BL951" t="s">
        <v>1240</v>
      </c>
      <c r="BM951" s="31">
        <v>46206.481168981481</v>
      </c>
      <c r="BZ951" s="14">
        <v>46206</v>
      </c>
      <c r="CA951" t="s">
        <v>1240</v>
      </c>
      <c r="CB951" s="31">
        <v>46206.488645833335</v>
      </c>
      <c r="CC951" s="14">
        <v>46206</v>
      </c>
      <c r="CD951" t="s">
        <v>1212</v>
      </c>
      <c r="CE951" s="31">
        <v>46206.501805555556</v>
      </c>
      <c r="CI951" s="14">
        <v>46206</v>
      </c>
      <c r="CJ951" t="s">
        <v>2951</v>
      </c>
      <c r="CK951" s="31">
        <v>46206.648206018515</v>
      </c>
      <c r="CP951" t="str">
        <f>VLOOKUP(A951,Sheet1!$A$2:$E$221,2,0)</f>
        <v>South Zone</v>
      </c>
    </row>
    <row r="952" spans="1:94" x14ac:dyDescent="0.35">
      <c r="A952" t="s">
        <v>6618</v>
      </c>
      <c r="B952">
        <v>131</v>
      </c>
      <c r="C952" t="s">
        <v>9332</v>
      </c>
      <c r="D952" t="s">
        <v>678</v>
      </c>
      <c r="E952" t="s">
        <v>314</v>
      </c>
      <c r="F952" t="s">
        <v>315</v>
      </c>
      <c r="G952" t="s">
        <v>302</v>
      </c>
      <c r="H952" t="s">
        <v>6637</v>
      </c>
      <c r="I952">
        <v>779409</v>
      </c>
      <c r="J952" t="s">
        <v>991</v>
      </c>
      <c r="K952" t="s">
        <v>6620</v>
      </c>
      <c r="L952" t="s">
        <v>4622</v>
      </c>
      <c r="M952" t="s">
        <v>6638</v>
      </c>
      <c r="N952">
        <v>55000</v>
      </c>
      <c r="O952" t="s">
        <v>2708</v>
      </c>
      <c r="P952" t="s">
        <v>2709</v>
      </c>
      <c r="Q952" t="s">
        <v>6640</v>
      </c>
      <c r="R952">
        <v>5677004856</v>
      </c>
      <c r="S952" t="s">
        <v>13394</v>
      </c>
      <c r="T952"/>
      <c r="V952" s="14">
        <v>46204</v>
      </c>
      <c r="W952" t="s">
        <v>6623</v>
      </c>
      <c r="X952" s="31">
        <v>46204.411087962966</v>
      </c>
      <c r="AN952" s="14">
        <v>46205</v>
      </c>
      <c r="AO952" t="s">
        <v>2950</v>
      </c>
      <c r="AP952" s="31">
        <v>46205.792500000003</v>
      </c>
      <c r="AT952" s="31">
        <v>46205.792500000003</v>
      </c>
      <c r="AU952" s="14">
        <v>46205</v>
      </c>
      <c r="AV952" t="s">
        <v>2950</v>
      </c>
      <c r="AW952" t="s">
        <v>315</v>
      </c>
      <c r="AX952" t="s">
        <v>678</v>
      </c>
      <c r="AY952" s="14">
        <v>46206</v>
      </c>
      <c r="AZ952" t="s">
        <v>6623</v>
      </c>
      <c r="BA952" s="31">
        <v>46206.317557870374</v>
      </c>
      <c r="BB952" s="14">
        <v>46206</v>
      </c>
      <c r="BC952" t="s">
        <v>1211</v>
      </c>
      <c r="BD952" s="31">
        <v>46206.342743055553</v>
      </c>
      <c r="BE952" s="14">
        <v>46206</v>
      </c>
      <c r="BF952" t="s">
        <v>6497</v>
      </c>
      <c r="BG952" s="31">
        <v>46206.397662037038</v>
      </c>
      <c r="BH952" s="14">
        <v>46206</v>
      </c>
      <c r="BI952" t="s">
        <v>1240</v>
      </c>
      <c r="BJ952" s="31">
        <v>46206.47047453704</v>
      </c>
      <c r="BK952" s="14">
        <v>46206</v>
      </c>
      <c r="BL952" t="s">
        <v>1240</v>
      </c>
      <c r="BM952" s="31">
        <v>46206.481157407405</v>
      </c>
      <c r="BZ952" s="14">
        <v>46206</v>
      </c>
      <c r="CA952" t="s">
        <v>1240</v>
      </c>
      <c r="CB952" s="31">
        <v>46206.488622685189</v>
      </c>
      <c r="CC952" s="14">
        <v>46206</v>
      </c>
      <c r="CD952" t="s">
        <v>1212</v>
      </c>
      <c r="CE952" s="31">
        <v>46206.501805555556</v>
      </c>
      <c r="CI952" s="14">
        <v>46206</v>
      </c>
      <c r="CJ952" t="s">
        <v>2951</v>
      </c>
      <c r="CK952" s="31">
        <v>46206.648206018515</v>
      </c>
      <c r="CP952" t="str">
        <f>VLOOKUP(A952,Sheet1!$A$2:$E$221,2,0)</f>
        <v>South Zone</v>
      </c>
    </row>
    <row r="953" spans="1:94" x14ac:dyDescent="0.35">
      <c r="A953" t="s">
        <v>6618</v>
      </c>
      <c r="B953">
        <v>131</v>
      </c>
      <c r="C953" t="s">
        <v>9332</v>
      </c>
      <c r="D953" t="s">
        <v>678</v>
      </c>
      <c r="E953" t="s">
        <v>314</v>
      </c>
      <c r="F953" t="s">
        <v>315</v>
      </c>
      <c r="G953" t="s">
        <v>302</v>
      </c>
      <c r="H953" t="s">
        <v>12338</v>
      </c>
      <c r="I953">
        <v>786911</v>
      </c>
      <c r="J953" t="s">
        <v>2635</v>
      </c>
      <c r="K953" t="s">
        <v>2636</v>
      </c>
      <c r="L953" t="s">
        <v>4622</v>
      </c>
      <c r="M953" t="s">
        <v>12339</v>
      </c>
      <c r="N953">
        <v>50000</v>
      </c>
      <c r="O953" t="s">
        <v>1223</v>
      </c>
      <c r="P953" t="s">
        <v>1224</v>
      </c>
      <c r="Q953" t="s">
        <v>12340</v>
      </c>
      <c r="R953">
        <v>3188927500</v>
      </c>
      <c r="S953" t="s">
        <v>13394</v>
      </c>
      <c r="T953"/>
      <c r="V953" s="14">
        <v>46209</v>
      </c>
      <c r="W953" t="s">
        <v>10430</v>
      </c>
      <c r="X953" s="31">
        <v>46209.753506944442</v>
      </c>
      <c r="AN953" s="14">
        <v>46210</v>
      </c>
      <c r="AO953" t="s">
        <v>2950</v>
      </c>
      <c r="AP953" s="31">
        <v>46210.540289351855</v>
      </c>
      <c r="AT953" s="31">
        <v>46210.540289351855</v>
      </c>
      <c r="AU953" s="14">
        <v>46210</v>
      </c>
      <c r="AV953" t="s">
        <v>2950</v>
      </c>
      <c r="AW953" t="s">
        <v>315</v>
      </c>
      <c r="AX953" t="s">
        <v>678</v>
      </c>
      <c r="AY953" s="14">
        <v>46210</v>
      </c>
      <c r="AZ953" t="s">
        <v>2950</v>
      </c>
      <c r="BA953" s="31">
        <v>46210.610532407409</v>
      </c>
      <c r="BB953" s="14">
        <v>46210</v>
      </c>
      <c r="BC953" t="s">
        <v>1211</v>
      </c>
      <c r="BD953" s="31">
        <v>46210.615833333337</v>
      </c>
      <c r="BE953" s="14">
        <v>46210</v>
      </c>
      <c r="BF953" t="s">
        <v>6692</v>
      </c>
      <c r="BG953" s="31">
        <v>46210.753344907411</v>
      </c>
      <c r="BH953" s="14">
        <v>46210</v>
      </c>
      <c r="BI953" t="s">
        <v>6508</v>
      </c>
      <c r="BJ953" s="31">
        <v>46210.792824074073</v>
      </c>
      <c r="BK953" s="14">
        <v>46210</v>
      </c>
      <c r="BL953" t="s">
        <v>6508</v>
      </c>
      <c r="BM953" s="31">
        <v>46210.802071759259</v>
      </c>
      <c r="BZ953" s="14">
        <v>46210</v>
      </c>
      <c r="CA953" t="s">
        <v>6508</v>
      </c>
      <c r="CB953" s="31">
        <v>46210.812534722223</v>
      </c>
      <c r="CC953" s="14">
        <v>46210</v>
      </c>
      <c r="CD953" t="s">
        <v>2414</v>
      </c>
      <c r="CE953" s="31">
        <v>46210.834826388891</v>
      </c>
      <c r="CP953" t="str">
        <f>VLOOKUP(A953,Sheet1!$A$2:$E$221,2,0)</f>
        <v>South Zone</v>
      </c>
    </row>
    <row r="954" spans="1:94" x14ac:dyDescent="0.35">
      <c r="A954" t="s">
        <v>6618</v>
      </c>
      <c r="B954">
        <v>131</v>
      </c>
      <c r="C954" t="s">
        <v>9332</v>
      </c>
      <c r="D954" t="s">
        <v>678</v>
      </c>
      <c r="E954" t="s">
        <v>314</v>
      </c>
      <c r="F954" t="s">
        <v>315</v>
      </c>
      <c r="G954" t="s">
        <v>302</v>
      </c>
      <c r="H954" t="s">
        <v>12338</v>
      </c>
      <c r="I954">
        <v>786911</v>
      </c>
      <c r="J954" t="s">
        <v>2635</v>
      </c>
      <c r="K954" t="s">
        <v>2636</v>
      </c>
      <c r="L954" t="s">
        <v>4622</v>
      </c>
      <c r="M954" t="s">
        <v>12339</v>
      </c>
      <c r="N954">
        <v>45000</v>
      </c>
      <c r="O954" t="s">
        <v>4598</v>
      </c>
      <c r="P954" t="s">
        <v>4599</v>
      </c>
      <c r="Q954" t="s">
        <v>12341</v>
      </c>
      <c r="R954">
        <v>1937880541</v>
      </c>
      <c r="S954" t="s">
        <v>13394</v>
      </c>
      <c r="T954"/>
      <c r="V954" s="14">
        <v>46209</v>
      </c>
      <c r="W954" t="s">
        <v>10430</v>
      </c>
      <c r="X954" s="31">
        <v>46209.753530092596</v>
      </c>
      <c r="AN954" s="14">
        <v>46210</v>
      </c>
      <c r="AO954" t="s">
        <v>2950</v>
      </c>
      <c r="AP954" s="31">
        <v>46210.540254629632</v>
      </c>
      <c r="AT954" s="31">
        <v>46210.540254629632</v>
      </c>
      <c r="AU954" s="14">
        <v>46210</v>
      </c>
      <c r="AV954" t="s">
        <v>2950</v>
      </c>
      <c r="AW954" t="s">
        <v>315</v>
      </c>
      <c r="AX954" t="s">
        <v>678</v>
      </c>
      <c r="AY954" s="14">
        <v>46210</v>
      </c>
      <c r="AZ954" t="s">
        <v>2950</v>
      </c>
      <c r="BA954" s="31">
        <v>46210.610509259262</v>
      </c>
      <c r="BB954" s="14">
        <v>46210</v>
      </c>
      <c r="BC954" t="s">
        <v>1211</v>
      </c>
      <c r="BD954" s="31">
        <v>46210.615833333337</v>
      </c>
      <c r="BE954" s="14">
        <v>46210</v>
      </c>
      <c r="BF954" t="s">
        <v>6692</v>
      </c>
      <c r="BG954" s="31">
        <v>46210.753333333334</v>
      </c>
      <c r="BH954" s="14">
        <v>46210</v>
      </c>
      <c r="BI954" t="s">
        <v>6508</v>
      </c>
      <c r="BJ954" s="31">
        <v>46210.792800925927</v>
      </c>
      <c r="BK954" s="14">
        <v>46210</v>
      </c>
      <c r="BL954" t="s">
        <v>6508</v>
      </c>
      <c r="BM954" s="31">
        <v>46210.802060185182</v>
      </c>
      <c r="BZ954" s="14">
        <v>46210</v>
      </c>
      <c r="CA954" t="s">
        <v>6508</v>
      </c>
      <c r="CB954" s="31">
        <v>46210.812511574077</v>
      </c>
      <c r="CC954" s="14">
        <v>46210</v>
      </c>
      <c r="CD954" t="s">
        <v>2414</v>
      </c>
      <c r="CE954" s="31">
        <v>46210.834826388891</v>
      </c>
      <c r="CP954" t="str">
        <f>VLOOKUP(A954,Sheet1!$A$2:$E$221,2,0)</f>
        <v>South Zone</v>
      </c>
    </row>
    <row r="955" spans="1:94" x14ac:dyDescent="0.35">
      <c r="A955" t="s">
        <v>6618</v>
      </c>
      <c r="B955">
        <v>131</v>
      </c>
      <c r="C955" t="s">
        <v>9332</v>
      </c>
      <c r="D955" t="s">
        <v>678</v>
      </c>
      <c r="E955" t="s">
        <v>314</v>
      </c>
      <c r="F955" t="s">
        <v>315</v>
      </c>
      <c r="G955" t="s">
        <v>302</v>
      </c>
      <c r="H955" t="s">
        <v>12338</v>
      </c>
      <c r="I955">
        <v>786911</v>
      </c>
      <c r="J955" t="s">
        <v>2635</v>
      </c>
      <c r="K955" t="s">
        <v>2636</v>
      </c>
      <c r="L955" t="s">
        <v>4622</v>
      </c>
      <c r="M955" t="s">
        <v>12339</v>
      </c>
      <c r="N955">
        <v>45000</v>
      </c>
      <c r="O955" t="s">
        <v>4598</v>
      </c>
      <c r="P955" t="s">
        <v>4599</v>
      </c>
      <c r="Q955" t="s">
        <v>12342</v>
      </c>
      <c r="R955">
        <v>3910902315</v>
      </c>
      <c r="S955" t="s">
        <v>13394</v>
      </c>
      <c r="T955"/>
      <c r="V955" s="14">
        <v>46209</v>
      </c>
      <c r="W955" t="s">
        <v>10430</v>
      </c>
      <c r="X955" s="31">
        <v>46209.753576388888</v>
      </c>
      <c r="AN955" s="14">
        <v>46210</v>
      </c>
      <c r="AO955" t="s">
        <v>2950</v>
      </c>
      <c r="AP955" s="31">
        <v>46210.540231481478</v>
      </c>
      <c r="AT955" s="31">
        <v>46210.540231481478</v>
      </c>
      <c r="AU955" s="14">
        <v>46210</v>
      </c>
      <c r="AV955" t="s">
        <v>2950</v>
      </c>
      <c r="AW955" t="s">
        <v>315</v>
      </c>
      <c r="AX955" t="s">
        <v>678</v>
      </c>
      <c r="AY955" s="14">
        <v>46210</v>
      </c>
      <c r="AZ955" t="s">
        <v>2950</v>
      </c>
      <c r="BA955" s="31">
        <v>46210.610486111109</v>
      </c>
      <c r="BB955" s="14">
        <v>46210</v>
      </c>
      <c r="BC955" t="s">
        <v>1211</v>
      </c>
      <c r="BD955" s="31">
        <v>46210.615833333337</v>
      </c>
      <c r="BE955" s="14">
        <v>46210</v>
      </c>
      <c r="BF955" t="s">
        <v>6692</v>
      </c>
      <c r="BG955" s="31">
        <v>46210.753310185188</v>
      </c>
      <c r="BH955" s="14">
        <v>46210</v>
      </c>
      <c r="BI955" t="s">
        <v>6508</v>
      </c>
      <c r="BJ955" s="31">
        <v>46210.79278935185</v>
      </c>
      <c r="BK955" s="14">
        <v>46210</v>
      </c>
      <c r="BL955" t="s">
        <v>6508</v>
      </c>
      <c r="BM955" s="31">
        <v>46210.802037037036</v>
      </c>
      <c r="BZ955" s="14">
        <v>46210</v>
      </c>
      <c r="CA955" t="s">
        <v>6508</v>
      </c>
      <c r="CB955" s="31">
        <v>46210.8125</v>
      </c>
      <c r="CC955" s="14">
        <v>46210</v>
      </c>
      <c r="CD955" t="s">
        <v>2414</v>
      </c>
      <c r="CE955" s="31">
        <v>46210.834826388891</v>
      </c>
      <c r="CP955" t="str">
        <f>VLOOKUP(A955,Sheet1!$A$2:$E$221,2,0)</f>
        <v>South Zone</v>
      </c>
    </row>
    <row r="956" spans="1:94" x14ac:dyDescent="0.35">
      <c r="A956" t="s">
        <v>6618</v>
      </c>
      <c r="B956">
        <v>131</v>
      </c>
      <c r="C956" t="s">
        <v>9332</v>
      </c>
      <c r="D956" t="s">
        <v>678</v>
      </c>
      <c r="E956" t="s">
        <v>314</v>
      </c>
      <c r="F956" t="s">
        <v>315</v>
      </c>
      <c r="G956" t="s">
        <v>302</v>
      </c>
      <c r="H956" t="s">
        <v>12338</v>
      </c>
      <c r="I956">
        <v>786911</v>
      </c>
      <c r="J956" t="s">
        <v>2635</v>
      </c>
      <c r="K956" t="s">
        <v>2636</v>
      </c>
      <c r="L956" t="s">
        <v>4622</v>
      </c>
      <c r="M956" t="s">
        <v>12339</v>
      </c>
      <c r="N956">
        <v>50000</v>
      </c>
      <c r="O956" t="s">
        <v>1223</v>
      </c>
      <c r="P956" t="s">
        <v>1224</v>
      </c>
      <c r="Q956" t="s">
        <v>1525</v>
      </c>
      <c r="R956">
        <v>9468090258</v>
      </c>
      <c r="S956" t="s">
        <v>13394</v>
      </c>
      <c r="T956"/>
      <c r="V956" s="14">
        <v>46209</v>
      </c>
      <c r="W956" t="s">
        <v>10430</v>
      </c>
      <c r="X956" s="31">
        <v>46209.753553240742</v>
      </c>
      <c r="AN956" s="14">
        <v>46210</v>
      </c>
      <c r="AO956" t="s">
        <v>2950</v>
      </c>
      <c r="AP956" s="31">
        <v>46210.540196759262</v>
      </c>
      <c r="AT956" s="31">
        <v>46210.540196759262</v>
      </c>
      <c r="AU956" s="14">
        <v>46210</v>
      </c>
      <c r="AV956" t="s">
        <v>2950</v>
      </c>
      <c r="AW956" t="s">
        <v>315</v>
      </c>
      <c r="AX956" t="s">
        <v>678</v>
      </c>
      <c r="AY956" s="14">
        <v>46210</v>
      </c>
      <c r="AZ956" t="s">
        <v>2950</v>
      </c>
      <c r="BA956" s="31">
        <v>46210.610462962963</v>
      </c>
      <c r="BB956" s="14">
        <v>46210</v>
      </c>
      <c r="BC956" t="s">
        <v>1211</v>
      </c>
      <c r="BD956" s="31">
        <v>46210.615833333337</v>
      </c>
      <c r="BE956" s="14">
        <v>46210</v>
      </c>
      <c r="BF956" t="s">
        <v>6692</v>
      </c>
      <c r="BG956" s="31">
        <v>46210.753287037034</v>
      </c>
      <c r="BH956" s="14">
        <v>46210</v>
      </c>
      <c r="BI956" t="s">
        <v>6508</v>
      </c>
      <c r="BJ956" s="31">
        <v>46210.79277777778</v>
      </c>
      <c r="BK956" s="14">
        <v>46210</v>
      </c>
      <c r="BL956" t="s">
        <v>6508</v>
      </c>
      <c r="BM956" s="31">
        <v>46210.802025462966</v>
      </c>
      <c r="BZ956" s="14">
        <v>46210</v>
      </c>
      <c r="CA956" t="s">
        <v>6508</v>
      </c>
      <c r="CB956" s="31">
        <v>46210.812488425923</v>
      </c>
      <c r="CC956" s="14">
        <v>46210</v>
      </c>
      <c r="CD956" t="s">
        <v>2414</v>
      </c>
      <c r="CE956" s="31">
        <v>46210.834826388891</v>
      </c>
      <c r="CP956" t="str">
        <f>VLOOKUP(A956,Sheet1!$A$2:$E$221,2,0)</f>
        <v>South Zone</v>
      </c>
    </row>
    <row r="957" spans="1:94" x14ac:dyDescent="0.35">
      <c r="A957" t="s">
        <v>6641</v>
      </c>
      <c r="B957">
        <v>132</v>
      </c>
      <c r="C957" t="s">
        <v>9332</v>
      </c>
      <c r="D957" t="s">
        <v>678</v>
      </c>
      <c r="E957" t="s">
        <v>316</v>
      </c>
      <c r="F957" t="s">
        <v>317</v>
      </c>
      <c r="G957" t="s">
        <v>318</v>
      </c>
      <c r="H957" t="s">
        <v>6642</v>
      </c>
      <c r="I957">
        <v>88618</v>
      </c>
      <c r="J957" t="s">
        <v>1230</v>
      </c>
      <c r="K957" t="s">
        <v>1231</v>
      </c>
      <c r="L957" t="s">
        <v>4622</v>
      </c>
      <c r="M957" t="s">
        <v>6643</v>
      </c>
      <c r="N957">
        <v>45000</v>
      </c>
      <c r="O957" t="s">
        <v>6470</v>
      </c>
      <c r="P957" t="s">
        <v>6471</v>
      </c>
      <c r="Q957" t="s">
        <v>6644</v>
      </c>
      <c r="R957">
        <v>7794343955</v>
      </c>
      <c r="S957" t="s">
        <v>13394</v>
      </c>
      <c r="T957"/>
      <c r="V957" s="14">
        <v>46205</v>
      </c>
      <c r="W957" t="s">
        <v>6645</v>
      </c>
      <c r="X957" s="31">
        <v>46205.374768518515</v>
      </c>
      <c r="AN957" s="14">
        <v>46205</v>
      </c>
      <c r="AO957" t="s">
        <v>1232</v>
      </c>
      <c r="AP957" s="31">
        <v>46205.562256944446</v>
      </c>
      <c r="AT957" s="31">
        <v>46205.562256944446</v>
      </c>
      <c r="AU957" s="14">
        <v>46205</v>
      </c>
      <c r="AV957" t="s">
        <v>1232</v>
      </c>
      <c r="AW957" t="s">
        <v>317</v>
      </c>
      <c r="AX957" t="s">
        <v>678</v>
      </c>
      <c r="AY957" s="14">
        <v>46205</v>
      </c>
      <c r="AZ957" t="s">
        <v>1232</v>
      </c>
      <c r="BA957" s="31">
        <v>46205.749374999999</v>
      </c>
      <c r="BB957" s="14">
        <v>46205</v>
      </c>
      <c r="BC957" t="s">
        <v>1194</v>
      </c>
      <c r="BD957" s="31">
        <v>46205.751203703701</v>
      </c>
      <c r="BE957" s="14">
        <v>46205</v>
      </c>
      <c r="BF957" t="s">
        <v>1197</v>
      </c>
      <c r="BG957" s="31">
        <v>46205.765844907408</v>
      </c>
      <c r="BH957" s="14">
        <v>46205</v>
      </c>
      <c r="BI957" t="s">
        <v>3020</v>
      </c>
      <c r="BJ957" s="31">
        <v>46205.766261574077</v>
      </c>
      <c r="BK957" s="14">
        <v>46205</v>
      </c>
      <c r="BL957" t="s">
        <v>3020</v>
      </c>
      <c r="BM957" s="31">
        <v>46205.767048611109</v>
      </c>
      <c r="BZ957" s="14">
        <v>46205</v>
      </c>
      <c r="CA957" t="s">
        <v>3020</v>
      </c>
      <c r="CB957" s="31">
        <v>46205.771932870368</v>
      </c>
      <c r="CC957" s="14">
        <v>46205</v>
      </c>
      <c r="CD957" t="s">
        <v>1199</v>
      </c>
      <c r="CE957" s="31">
        <v>46205.775000000001</v>
      </c>
      <c r="CI957" s="14">
        <v>46206</v>
      </c>
      <c r="CJ957" t="s">
        <v>1234</v>
      </c>
      <c r="CK957" s="31">
        <v>46206.629872685182</v>
      </c>
      <c r="CP957" t="str">
        <f>VLOOKUP(A957,Sheet1!$A$2:$E$221,2,0)</f>
        <v>South Zone</v>
      </c>
    </row>
    <row r="958" spans="1:94" x14ac:dyDescent="0.35">
      <c r="A958" t="s">
        <v>6641</v>
      </c>
      <c r="B958">
        <v>132</v>
      </c>
      <c r="C958" t="s">
        <v>9332</v>
      </c>
      <c r="D958" t="s">
        <v>678</v>
      </c>
      <c r="E958" t="s">
        <v>316</v>
      </c>
      <c r="F958" t="s">
        <v>317</v>
      </c>
      <c r="G958" t="s">
        <v>318</v>
      </c>
      <c r="H958" t="s">
        <v>12343</v>
      </c>
      <c r="I958">
        <v>111658</v>
      </c>
      <c r="J958" t="s">
        <v>6647</v>
      </c>
      <c r="K958" t="s">
        <v>6648</v>
      </c>
      <c r="L958" t="s">
        <v>4622</v>
      </c>
      <c r="M958" t="s">
        <v>12344</v>
      </c>
      <c r="N958">
        <v>45000</v>
      </c>
      <c r="O958" t="s">
        <v>6470</v>
      </c>
      <c r="P958" t="s">
        <v>6471</v>
      </c>
      <c r="Q958" t="s">
        <v>12345</v>
      </c>
      <c r="R958">
        <v>3118338904</v>
      </c>
      <c r="S958" t="s">
        <v>13394</v>
      </c>
      <c r="T958"/>
      <c r="V958" s="14">
        <v>46209</v>
      </c>
      <c r="W958" t="s">
        <v>6651</v>
      </c>
      <c r="X958" s="31">
        <v>46209.460081018522</v>
      </c>
      <c r="AN958" s="14">
        <v>46210</v>
      </c>
      <c r="AO958" t="s">
        <v>1232</v>
      </c>
      <c r="AP958" s="31">
        <v>46210.487812500003</v>
      </c>
      <c r="AT958" s="31">
        <v>46210.487812500003</v>
      </c>
      <c r="AU958" s="14">
        <v>46210</v>
      </c>
      <c r="AV958" t="s">
        <v>1232</v>
      </c>
      <c r="AW958" t="s">
        <v>317</v>
      </c>
      <c r="AX958" t="s">
        <v>678</v>
      </c>
      <c r="AY958" s="14">
        <v>46210</v>
      </c>
      <c r="AZ958" t="s">
        <v>1234</v>
      </c>
      <c r="BA958" s="31">
        <v>46210.62395833333</v>
      </c>
      <c r="BB958" s="14">
        <v>46210</v>
      </c>
      <c r="BC958" t="s">
        <v>1194</v>
      </c>
      <c r="BD958" s="31">
        <v>46210.642604166664</v>
      </c>
      <c r="BE958" s="14">
        <v>46210</v>
      </c>
      <c r="BF958" t="s">
        <v>6513</v>
      </c>
      <c r="BG958" s="31">
        <v>46210.670243055552</v>
      </c>
      <c r="BH958" s="14">
        <v>46210</v>
      </c>
      <c r="BI958" t="s">
        <v>1198</v>
      </c>
      <c r="BJ958" s="31">
        <v>46210.682685185187</v>
      </c>
      <c r="BK958" s="14">
        <v>46210</v>
      </c>
      <c r="BL958" t="s">
        <v>1198</v>
      </c>
      <c r="BM958" s="31">
        <v>46210.69085648148</v>
      </c>
      <c r="BZ958" s="14">
        <v>46210</v>
      </c>
      <c r="CA958" t="s">
        <v>1198</v>
      </c>
      <c r="CB958" s="31">
        <v>46210.698321759257</v>
      </c>
      <c r="CC958" s="14">
        <v>46210</v>
      </c>
      <c r="CD958" t="s">
        <v>1199</v>
      </c>
      <c r="CE958" s="31">
        <v>46210.699247685188</v>
      </c>
      <c r="CP958" t="str">
        <f>VLOOKUP(A958,Sheet1!$A$2:$E$221,2,0)</f>
        <v>South Zone</v>
      </c>
    </row>
    <row r="959" spans="1:94" x14ac:dyDescent="0.35">
      <c r="A959" t="s">
        <v>6641</v>
      </c>
      <c r="B959">
        <v>132</v>
      </c>
      <c r="C959" t="s">
        <v>9332</v>
      </c>
      <c r="D959" t="s">
        <v>678</v>
      </c>
      <c r="E959" t="s">
        <v>316</v>
      </c>
      <c r="F959" t="s">
        <v>317</v>
      </c>
      <c r="G959" t="s">
        <v>318</v>
      </c>
      <c r="H959" t="s">
        <v>6646</v>
      </c>
      <c r="I959">
        <v>111891</v>
      </c>
      <c r="J959" t="s">
        <v>6647</v>
      </c>
      <c r="K959" t="s">
        <v>6648</v>
      </c>
      <c r="L959" t="s">
        <v>4622</v>
      </c>
      <c r="M959" t="s">
        <v>6649</v>
      </c>
      <c r="N959">
        <v>70000</v>
      </c>
      <c r="O959" t="s">
        <v>1202</v>
      </c>
      <c r="P959" t="s">
        <v>1203</v>
      </c>
      <c r="Q959" t="s">
        <v>6650</v>
      </c>
      <c r="R959">
        <v>5609720679</v>
      </c>
      <c r="S959" t="s">
        <v>13394</v>
      </c>
      <c r="T959"/>
      <c r="V959" s="14">
        <v>46204</v>
      </c>
      <c r="W959" t="s">
        <v>6651</v>
      </c>
      <c r="X959" s="31">
        <v>46204.479212962964</v>
      </c>
      <c r="AN959" s="14">
        <v>46205</v>
      </c>
      <c r="AO959" t="s">
        <v>1232</v>
      </c>
      <c r="AP959" s="31">
        <v>46205.476701388892</v>
      </c>
      <c r="AT959" s="31">
        <v>46205.476701388892</v>
      </c>
      <c r="AU959" s="14">
        <v>46205</v>
      </c>
      <c r="AV959" t="s">
        <v>1232</v>
      </c>
      <c r="AW959" t="s">
        <v>317</v>
      </c>
      <c r="AX959" t="s">
        <v>678</v>
      </c>
      <c r="AY959" s="14">
        <v>46206</v>
      </c>
      <c r="AZ959" t="s">
        <v>6651</v>
      </c>
      <c r="BA959" s="31">
        <v>46206.330972222226</v>
      </c>
      <c r="BB959" s="14">
        <v>46206</v>
      </c>
      <c r="BC959" t="s">
        <v>1194</v>
      </c>
      <c r="BD959" s="31">
        <v>46206.394814814812</v>
      </c>
      <c r="BE959" s="14">
        <v>46206</v>
      </c>
      <c r="BF959" t="s">
        <v>1247</v>
      </c>
      <c r="BG959" s="31">
        <v>46206.432013888887</v>
      </c>
      <c r="BH959" s="14">
        <v>46206</v>
      </c>
      <c r="BI959" t="s">
        <v>6432</v>
      </c>
      <c r="BJ959" s="31">
        <v>46206.481990740744</v>
      </c>
      <c r="BK959" s="14">
        <v>46206</v>
      </c>
      <c r="BL959" t="s">
        <v>6432</v>
      </c>
      <c r="BM959" s="31">
        <v>46206.505115740743</v>
      </c>
      <c r="BZ959" s="14">
        <v>46206</v>
      </c>
      <c r="CA959" t="s">
        <v>6432</v>
      </c>
      <c r="CB959" s="31">
        <v>46206.5078125</v>
      </c>
      <c r="CC959" s="14">
        <v>46206</v>
      </c>
      <c r="CD959" t="s">
        <v>1199</v>
      </c>
      <c r="CE959" s="31">
        <v>46206.510659722226</v>
      </c>
      <c r="CI959" s="14">
        <v>46206</v>
      </c>
      <c r="CJ959" t="s">
        <v>1234</v>
      </c>
      <c r="CK959" s="31">
        <v>46206.690821759257</v>
      </c>
      <c r="CP959" t="str">
        <f>VLOOKUP(A959,Sheet1!$A$2:$E$221,2,0)</f>
        <v>South Zone</v>
      </c>
    </row>
    <row r="960" spans="1:94" x14ac:dyDescent="0.35">
      <c r="A960" t="s">
        <v>6641</v>
      </c>
      <c r="B960">
        <v>132</v>
      </c>
      <c r="C960" t="s">
        <v>9332</v>
      </c>
      <c r="D960" t="s">
        <v>678</v>
      </c>
      <c r="E960" t="s">
        <v>316</v>
      </c>
      <c r="F960" t="s">
        <v>317</v>
      </c>
      <c r="G960" t="s">
        <v>318</v>
      </c>
      <c r="H960" t="s">
        <v>1233</v>
      </c>
      <c r="I960">
        <v>112364</v>
      </c>
      <c r="J960" t="s">
        <v>1230</v>
      </c>
      <c r="K960" t="s">
        <v>1231</v>
      </c>
      <c r="L960" t="s">
        <v>4622</v>
      </c>
      <c r="M960" t="s">
        <v>6652</v>
      </c>
      <c r="N960">
        <v>70000</v>
      </c>
      <c r="O960" t="s">
        <v>1202</v>
      </c>
      <c r="P960" t="s">
        <v>1203</v>
      </c>
      <c r="Q960" t="s">
        <v>6653</v>
      </c>
      <c r="R960">
        <v>1777612425</v>
      </c>
      <c r="S960" t="s">
        <v>13394</v>
      </c>
      <c r="T960"/>
      <c r="V960" s="14">
        <v>46203</v>
      </c>
      <c r="W960" t="s">
        <v>6645</v>
      </c>
      <c r="X960" s="31">
        <v>46203.73946759259</v>
      </c>
      <c r="AN960" s="14">
        <v>46204</v>
      </c>
      <c r="AO960" t="s">
        <v>1232</v>
      </c>
      <c r="AP960" s="31">
        <v>46204.463182870371</v>
      </c>
      <c r="AT960" s="31">
        <v>46204.463182870371</v>
      </c>
      <c r="AU960" s="14">
        <v>46204</v>
      </c>
      <c r="AV960" t="s">
        <v>1232</v>
      </c>
      <c r="AW960" t="s">
        <v>317</v>
      </c>
      <c r="AX960" t="s">
        <v>678</v>
      </c>
      <c r="AY960" s="14">
        <v>46205</v>
      </c>
      <c r="AZ960" t="s">
        <v>6651</v>
      </c>
      <c r="BA960" s="31">
        <v>46205.515208333331</v>
      </c>
      <c r="BB960" s="14">
        <v>46205</v>
      </c>
      <c r="BC960" t="s">
        <v>1194</v>
      </c>
      <c r="BD960" s="31">
        <v>46205.520682870374</v>
      </c>
      <c r="BE960" s="14">
        <v>46205</v>
      </c>
      <c r="BF960" t="s">
        <v>6513</v>
      </c>
      <c r="BG960" s="31">
        <v>46205.526076388887</v>
      </c>
      <c r="BH960" s="14">
        <v>46205</v>
      </c>
      <c r="BI960" t="s">
        <v>1198</v>
      </c>
      <c r="BJ960" s="31">
        <v>46205.587453703702</v>
      </c>
      <c r="BK960" s="14">
        <v>46205</v>
      </c>
      <c r="BL960" t="s">
        <v>1198</v>
      </c>
      <c r="BM960" s="31">
        <v>46205.60738425926</v>
      </c>
      <c r="BZ960" s="14">
        <v>46205</v>
      </c>
      <c r="CA960" t="s">
        <v>1198</v>
      </c>
      <c r="CB960" s="31">
        <v>46205.64329861111</v>
      </c>
      <c r="CC960" s="14">
        <v>46205</v>
      </c>
      <c r="CD960" t="s">
        <v>1205</v>
      </c>
      <c r="CE960" s="31">
        <v>46205.645196759258</v>
      </c>
      <c r="CI960" s="14">
        <v>46205</v>
      </c>
      <c r="CJ960" t="s">
        <v>1234</v>
      </c>
      <c r="CK960" s="31">
        <v>46205.708877314813</v>
      </c>
      <c r="CP960" t="str">
        <f>VLOOKUP(A960,Sheet1!$A$2:$E$221,2,0)</f>
        <v>South Zone</v>
      </c>
    </row>
    <row r="961" spans="1:94" x14ac:dyDescent="0.35">
      <c r="A961" t="s">
        <v>6641</v>
      </c>
      <c r="B961">
        <v>132</v>
      </c>
      <c r="C961" t="s">
        <v>9332</v>
      </c>
      <c r="D961" t="s">
        <v>678</v>
      </c>
      <c r="E961" t="s">
        <v>316</v>
      </c>
      <c r="F961" t="s">
        <v>317</v>
      </c>
      <c r="G961" t="s">
        <v>318</v>
      </c>
      <c r="H961" t="s">
        <v>6654</v>
      </c>
      <c r="I961">
        <v>156661</v>
      </c>
      <c r="J961" t="s">
        <v>1230</v>
      </c>
      <c r="K961" t="s">
        <v>1231</v>
      </c>
      <c r="L961" t="s">
        <v>4622</v>
      </c>
      <c r="M961" t="s">
        <v>6655</v>
      </c>
      <c r="N961">
        <v>50000</v>
      </c>
      <c r="O961" t="s">
        <v>1223</v>
      </c>
      <c r="P961" t="s">
        <v>1224</v>
      </c>
      <c r="Q961" t="s">
        <v>6656</v>
      </c>
      <c r="R961">
        <v>2059341120</v>
      </c>
      <c r="S961" t="s">
        <v>13394</v>
      </c>
      <c r="T961"/>
      <c r="V961" s="14">
        <v>46204</v>
      </c>
      <c r="W961" t="s">
        <v>6645</v>
      </c>
      <c r="X961" s="31">
        <v>46204.424583333333</v>
      </c>
      <c r="AN961" s="14">
        <v>46206</v>
      </c>
      <c r="AO961" t="s">
        <v>1232</v>
      </c>
      <c r="AP961" s="31">
        <v>46206.385277777779</v>
      </c>
      <c r="AT961" s="31">
        <v>46206.385277777779</v>
      </c>
      <c r="AU961" s="14">
        <v>46206</v>
      </c>
      <c r="AV961" t="s">
        <v>1232</v>
      </c>
      <c r="AW961" t="s">
        <v>317</v>
      </c>
      <c r="AX961" t="s">
        <v>678</v>
      </c>
      <c r="AY961" s="14">
        <v>46206</v>
      </c>
      <c r="AZ961" t="s">
        <v>6651</v>
      </c>
      <c r="BA961" s="31">
        <v>46206.496851851851</v>
      </c>
      <c r="BB961" s="14">
        <v>46206</v>
      </c>
      <c r="BC961" t="s">
        <v>1194</v>
      </c>
      <c r="BD961" s="31">
        <v>46206.499085648145</v>
      </c>
      <c r="BE961" s="14">
        <v>46206</v>
      </c>
      <c r="BF961" t="s">
        <v>1219</v>
      </c>
      <c r="BG961" s="31">
        <v>46206.531192129631</v>
      </c>
      <c r="BH961" s="14">
        <v>46206</v>
      </c>
      <c r="BI961" t="s">
        <v>6410</v>
      </c>
      <c r="BJ961" s="31">
        <v>46206.585879629631</v>
      </c>
      <c r="BK961" s="14">
        <v>46206</v>
      </c>
      <c r="BL961" t="s">
        <v>6410</v>
      </c>
      <c r="BM961" s="31">
        <v>46206.590219907404</v>
      </c>
      <c r="BZ961" s="14">
        <v>46206</v>
      </c>
      <c r="CA961" t="s">
        <v>6410</v>
      </c>
      <c r="CB961" s="31">
        <v>46206.605393518519</v>
      </c>
      <c r="CC961" s="14">
        <v>46206</v>
      </c>
      <c r="CD961" t="s">
        <v>1205</v>
      </c>
      <c r="CE961" s="31">
        <v>46206.614502314813</v>
      </c>
      <c r="CI961" s="14">
        <v>46206</v>
      </c>
      <c r="CJ961" t="s">
        <v>1234</v>
      </c>
      <c r="CK961" s="31">
        <v>46206.67355324074</v>
      </c>
      <c r="CP961" t="str">
        <f>VLOOKUP(A961,Sheet1!$A$2:$E$221,2,0)</f>
        <v>South Zone</v>
      </c>
    </row>
    <row r="962" spans="1:94" x14ac:dyDescent="0.35">
      <c r="A962" t="s">
        <v>6641</v>
      </c>
      <c r="B962">
        <v>132</v>
      </c>
      <c r="C962" t="s">
        <v>9332</v>
      </c>
      <c r="D962" t="s">
        <v>678</v>
      </c>
      <c r="E962" t="s">
        <v>316</v>
      </c>
      <c r="F962" t="s">
        <v>317</v>
      </c>
      <c r="G962" t="s">
        <v>318</v>
      </c>
      <c r="H962" t="s">
        <v>10431</v>
      </c>
      <c r="I962">
        <v>183842</v>
      </c>
      <c r="J962" t="s">
        <v>10432</v>
      </c>
      <c r="K962" t="s">
        <v>10433</v>
      </c>
      <c r="L962" t="s">
        <v>4622</v>
      </c>
      <c r="M962" t="s">
        <v>10434</v>
      </c>
      <c r="N962">
        <v>55000</v>
      </c>
      <c r="O962" t="s">
        <v>12347</v>
      </c>
      <c r="P962" t="s">
        <v>12348</v>
      </c>
      <c r="Q962" t="s">
        <v>10435</v>
      </c>
      <c r="R962">
        <v>1148470742</v>
      </c>
      <c r="S962" t="s">
        <v>13394</v>
      </c>
      <c r="T962"/>
      <c r="V962" s="14">
        <v>46205</v>
      </c>
      <c r="W962" t="s">
        <v>10436</v>
      </c>
      <c r="X962" s="31">
        <v>46205.547152777777</v>
      </c>
      <c r="AN962" s="14">
        <v>46209</v>
      </c>
      <c r="AO962" t="s">
        <v>1232</v>
      </c>
      <c r="AP962" s="31">
        <v>46209.469050925924</v>
      </c>
      <c r="AT962" s="31">
        <v>46209.469050925924</v>
      </c>
      <c r="AU962" s="14">
        <v>46209</v>
      </c>
      <c r="AV962" t="s">
        <v>1232</v>
      </c>
      <c r="AW962" t="s">
        <v>317</v>
      </c>
      <c r="AX962" t="s">
        <v>678</v>
      </c>
      <c r="AY962" s="14">
        <v>46209</v>
      </c>
      <c r="AZ962" t="s">
        <v>1234</v>
      </c>
      <c r="BA962" s="31">
        <v>46209.501921296294</v>
      </c>
      <c r="BB962" s="14">
        <v>46209</v>
      </c>
      <c r="BC962" t="s">
        <v>1194</v>
      </c>
      <c r="BD962" s="31">
        <v>46209.506909722222</v>
      </c>
      <c r="BE962" s="14">
        <v>46209</v>
      </c>
      <c r="BF962" t="s">
        <v>1219</v>
      </c>
      <c r="BG962" s="31">
        <v>46209.513749999998</v>
      </c>
      <c r="BH962" s="14">
        <v>46209</v>
      </c>
      <c r="BI962" t="s">
        <v>6410</v>
      </c>
      <c r="BJ962" s="31">
        <v>46209.514155092591</v>
      </c>
      <c r="BK962" s="14">
        <v>46210</v>
      </c>
      <c r="BL962" t="s">
        <v>1195</v>
      </c>
      <c r="BM962" s="31">
        <v>46210.441608796296</v>
      </c>
      <c r="BN962" s="14">
        <v>46209</v>
      </c>
      <c r="BO962" t="s">
        <v>6410</v>
      </c>
      <c r="BP962" s="31">
        <v>46209.521863425929</v>
      </c>
      <c r="BZ962" s="14">
        <v>46210</v>
      </c>
      <c r="CA962" t="s">
        <v>1195</v>
      </c>
      <c r="CB962" s="31">
        <v>46210.444247685184</v>
      </c>
      <c r="CC962" s="14">
        <v>46210</v>
      </c>
      <c r="CD962" t="s">
        <v>1195</v>
      </c>
      <c r="CE962" s="31">
        <v>46210.510960648149</v>
      </c>
      <c r="CP962" t="str">
        <f>VLOOKUP(A962,Sheet1!$A$2:$E$221,2,0)</f>
        <v>South Zone</v>
      </c>
    </row>
    <row r="963" spans="1:94" x14ac:dyDescent="0.35">
      <c r="A963" t="s">
        <v>6641</v>
      </c>
      <c r="B963">
        <v>132</v>
      </c>
      <c r="C963" t="s">
        <v>9332</v>
      </c>
      <c r="D963" t="s">
        <v>678</v>
      </c>
      <c r="E963" t="s">
        <v>316</v>
      </c>
      <c r="F963" t="s">
        <v>317</v>
      </c>
      <c r="G963" t="s">
        <v>318</v>
      </c>
      <c r="H963" t="s">
        <v>4493</v>
      </c>
      <c r="I963">
        <v>395235</v>
      </c>
      <c r="J963" t="s">
        <v>4495</v>
      </c>
      <c r="K963" t="s">
        <v>4496</v>
      </c>
      <c r="L963" t="s">
        <v>4622</v>
      </c>
      <c r="M963" t="s">
        <v>6657</v>
      </c>
      <c r="N963">
        <v>50000</v>
      </c>
      <c r="O963" t="s">
        <v>1223</v>
      </c>
      <c r="P963" t="s">
        <v>1224</v>
      </c>
      <c r="Q963" t="s">
        <v>4494</v>
      </c>
      <c r="R963">
        <v>1593758413</v>
      </c>
      <c r="S963" t="s">
        <v>13394</v>
      </c>
      <c r="T963"/>
      <c r="V963" s="14">
        <v>46205</v>
      </c>
      <c r="W963" t="s">
        <v>6658</v>
      </c>
      <c r="X963" s="31">
        <v>46205.461724537039</v>
      </c>
      <c r="AN963" s="14">
        <v>46206</v>
      </c>
      <c r="AO963" t="s">
        <v>1232</v>
      </c>
      <c r="AP963" s="31">
        <v>46206.479490740741</v>
      </c>
      <c r="AT963" s="31">
        <v>46206.479490740741</v>
      </c>
      <c r="AU963" s="14">
        <v>46206</v>
      </c>
      <c r="AV963" t="s">
        <v>1232</v>
      </c>
      <c r="AW963" t="s">
        <v>317</v>
      </c>
      <c r="AX963" t="s">
        <v>678</v>
      </c>
      <c r="AY963" s="14">
        <v>46206</v>
      </c>
      <c r="AZ963" t="s">
        <v>1232</v>
      </c>
      <c r="BA963" s="31">
        <v>46206.568194444444</v>
      </c>
      <c r="BB963" s="14">
        <v>46206</v>
      </c>
      <c r="BC963" t="s">
        <v>1194</v>
      </c>
      <c r="BD963" s="31">
        <v>46206.578043981484</v>
      </c>
      <c r="BE963" s="14">
        <v>46206</v>
      </c>
      <c r="BF963" t="s">
        <v>3021</v>
      </c>
      <c r="BG963" s="31">
        <v>46206.607974537037</v>
      </c>
      <c r="BH963" s="14">
        <v>46206</v>
      </c>
      <c r="BI963" t="s">
        <v>1204</v>
      </c>
      <c r="BJ963" s="31">
        <v>46206.632256944446</v>
      </c>
      <c r="BK963" s="14">
        <v>46206</v>
      </c>
      <c r="BL963" t="s">
        <v>1204</v>
      </c>
      <c r="BM963" s="31">
        <v>46206.651099537034</v>
      </c>
      <c r="BZ963" s="14">
        <v>46206</v>
      </c>
      <c r="CA963" t="s">
        <v>1204</v>
      </c>
      <c r="CB963" s="31">
        <v>46206.6719212963</v>
      </c>
      <c r="CC963" s="14">
        <v>46206</v>
      </c>
      <c r="CD963" t="s">
        <v>1199</v>
      </c>
      <c r="CE963" s="31">
        <v>46206.675127314818</v>
      </c>
      <c r="CI963" s="14">
        <v>46206</v>
      </c>
      <c r="CJ963" t="s">
        <v>1234</v>
      </c>
      <c r="CK963" s="31">
        <v>46206.751493055555</v>
      </c>
      <c r="CP963" t="str">
        <f>VLOOKUP(A963,Sheet1!$A$2:$E$221,2,0)</f>
        <v>South Zone</v>
      </c>
    </row>
    <row r="964" spans="1:94" x14ac:dyDescent="0.35">
      <c r="A964" t="s">
        <v>6641</v>
      </c>
      <c r="B964">
        <v>132</v>
      </c>
      <c r="C964" t="s">
        <v>9332</v>
      </c>
      <c r="D964" t="s">
        <v>678</v>
      </c>
      <c r="E964" t="s">
        <v>316</v>
      </c>
      <c r="F964" t="s">
        <v>317</v>
      </c>
      <c r="G964" t="s">
        <v>318</v>
      </c>
      <c r="H964" t="s">
        <v>10437</v>
      </c>
      <c r="I964">
        <v>435061</v>
      </c>
      <c r="J964" t="s">
        <v>10432</v>
      </c>
      <c r="K964" t="s">
        <v>10433</v>
      </c>
      <c r="L964" t="s">
        <v>4622</v>
      </c>
      <c r="M964" t="s">
        <v>10438</v>
      </c>
      <c r="N964">
        <v>40000</v>
      </c>
      <c r="O964" t="s">
        <v>10403</v>
      </c>
      <c r="P964" t="s">
        <v>10404</v>
      </c>
      <c r="Q964" t="s">
        <v>10439</v>
      </c>
      <c r="R964">
        <v>3325518969</v>
      </c>
      <c r="S964" t="s">
        <v>13394</v>
      </c>
      <c r="T964"/>
      <c r="V964" s="14">
        <v>46206</v>
      </c>
      <c r="W964" t="s">
        <v>10436</v>
      </c>
      <c r="X964" s="31">
        <v>46206.405092592591</v>
      </c>
      <c r="AN964" s="14">
        <v>46209</v>
      </c>
      <c r="AO964" t="s">
        <v>1232</v>
      </c>
      <c r="AP964" s="31">
        <v>46209.551087962966</v>
      </c>
      <c r="AT964" s="31">
        <v>46209.551087962966</v>
      </c>
      <c r="AU964" s="14">
        <v>46209</v>
      </c>
      <c r="AV964" t="s">
        <v>1232</v>
      </c>
      <c r="AW964" t="s">
        <v>317</v>
      </c>
      <c r="AX964" t="s">
        <v>678</v>
      </c>
      <c r="AY964" s="14">
        <v>46209</v>
      </c>
      <c r="AZ964" t="s">
        <v>1234</v>
      </c>
      <c r="BA964" s="31">
        <v>46209.552673611113</v>
      </c>
      <c r="BB964" s="14">
        <v>46209</v>
      </c>
      <c r="BC964" t="s">
        <v>3586</v>
      </c>
      <c r="BD964" s="31">
        <v>46209.590682870374</v>
      </c>
      <c r="BE964" s="14">
        <v>46209</v>
      </c>
      <c r="BF964" t="s">
        <v>1247</v>
      </c>
      <c r="BG964" s="31">
        <v>46209.609027777777</v>
      </c>
      <c r="BH964" s="14">
        <v>46209</v>
      </c>
      <c r="BI964" t="s">
        <v>6432</v>
      </c>
      <c r="BJ964" s="31">
        <v>46209.609479166669</v>
      </c>
      <c r="BK964" s="14">
        <v>46209</v>
      </c>
      <c r="BL964" t="s">
        <v>6432</v>
      </c>
      <c r="BM964" s="31">
        <v>46209.611458333333</v>
      </c>
      <c r="BZ964" s="14">
        <v>46209</v>
      </c>
      <c r="CA964" t="s">
        <v>6432</v>
      </c>
      <c r="CB964" s="31">
        <v>46209.623715277776</v>
      </c>
      <c r="CC964" s="14">
        <v>46209</v>
      </c>
      <c r="CD964" t="s">
        <v>1205</v>
      </c>
      <c r="CE964" s="31">
        <v>46209.624884259261</v>
      </c>
      <c r="CI964" s="14">
        <v>46209</v>
      </c>
      <c r="CJ964" t="s">
        <v>1234</v>
      </c>
      <c r="CK964" s="31">
        <v>46209.742928240739</v>
      </c>
      <c r="CP964" t="str">
        <f>VLOOKUP(A964,Sheet1!$A$2:$E$221,2,0)</f>
        <v>South Zone</v>
      </c>
    </row>
    <row r="965" spans="1:94" x14ac:dyDescent="0.35">
      <c r="A965" t="s">
        <v>6641</v>
      </c>
      <c r="B965">
        <v>132</v>
      </c>
      <c r="C965" t="s">
        <v>9332</v>
      </c>
      <c r="D965" t="s">
        <v>678</v>
      </c>
      <c r="E965" t="s">
        <v>316</v>
      </c>
      <c r="F965" t="s">
        <v>317</v>
      </c>
      <c r="G965" t="s">
        <v>318</v>
      </c>
      <c r="H965" t="s">
        <v>12349</v>
      </c>
      <c r="I965">
        <v>453623</v>
      </c>
      <c r="J965" t="s">
        <v>10432</v>
      </c>
      <c r="K965" t="s">
        <v>10433</v>
      </c>
      <c r="L965" t="s">
        <v>4622</v>
      </c>
      <c r="M965" t="s">
        <v>12350</v>
      </c>
      <c r="N965">
        <v>70000</v>
      </c>
      <c r="O965" t="s">
        <v>12351</v>
      </c>
      <c r="P965" t="s">
        <v>12352</v>
      </c>
      <c r="Q965" t="s">
        <v>12353</v>
      </c>
      <c r="R965">
        <v>9273253602</v>
      </c>
      <c r="S965" t="s">
        <v>13394</v>
      </c>
      <c r="T965"/>
      <c r="V965" s="14">
        <v>46210</v>
      </c>
      <c r="W965" t="s">
        <v>10436</v>
      </c>
      <c r="X965" s="31">
        <v>46210.540925925925</v>
      </c>
      <c r="AN965" s="14">
        <v>46210</v>
      </c>
      <c r="AO965" t="s">
        <v>1232</v>
      </c>
      <c r="AP965" s="31">
        <v>46210.700694444444</v>
      </c>
      <c r="AT965" s="31">
        <v>46210.700694444444</v>
      </c>
      <c r="AU965" s="14">
        <v>46210</v>
      </c>
      <c r="AV965" t="s">
        <v>1232</v>
      </c>
      <c r="AW965" t="s">
        <v>317</v>
      </c>
      <c r="AX965" t="s">
        <v>678</v>
      </c>
      <c r="AY965" s="14">
        <v>46210</v>
      </c>
      <c r="AZ965" t="s">
        <v>1234</v>
      </c>
      <c r="BA965" s="31">
        <v>46210.725486111114</v>
      </c>
      <c r="BB965" s="14">
        <v>46210</v>
      </c>
      <c r="BC965" t="s">
        <v>1194</v>
      </c>
      <c r="BD965" s="31">
        <v>46210.737951388888</v>
      </c>
      <c r="BE965" s="14">
        <v>46210</v>
      </c>
      <c r="BF965" t="s">
        <v>6431</v>
      </c>
      <c r="BG965" s="31">
        <v>46210.743171296293</v>
      </c>
      <c r="BH965" s="14">
        <v>46210</v>
      </c>
      <c r="BI965" t="s">
        <v>3020</v>
      </c>
      <c r="BJ965" s="31">
        <v>46210.768784722219</v>
      </c>
      <c r="BN965" s="14">
        <v>46210</v>
      </c>
      <c r="BO965" t="s">
        <v>3020</v>
      </c>
      <c r="BP965" s="31">
        <v>46210.770671296297</v>
      </c>
      <c r="CP965" t="str">
        <f>VLOOKUP(A965,Sheet1!$A$2:$E$221,2,0)</f>
        <v>South Zone</v>
      </c>
    </row>
    <row r="966" spans="1:94" x14ac:dyDescent="0.35">
      <c r="A966" t="s">
        <v>6641</v>
      </c>
      <c r="B966">
        <v>132</v>
      </c>
      <c r="C966" t="s">
        <v>9332</v>
      </c>
      <c r="D966" t="s">
        <v>678</v>
      </c>
      <c r="E966" t="s">
        <v>316</v>
      </c>
      <c r="F966" t="s">
        <v>317</v>
      </c>
      <c r="G966" t="s">
        <v>318</v>
      </c>
      <c r="H966" t="s">
        <v>6659</v>
      </c>
      <c r="I966">
        <v>473235</v>
      </c>
      <c r="J966" t="s">
        <v>6660</v>
      </c>
      <c r="K966" t="s">
        <v>6661</v>
      </c>
      <c r="L966" t="s">
        <v>4622</v>
      </c>
      <c r="M966" t="s">
        <v>6662</v>
      </c>
      <c r="N966">
        <v>40000</v>
      </c>
      <c r="O966" t="s">
        <v>6521</v>
      </c>
      <c r="P966" t="s">
        <v>6522</v>
      </c>
      <c r="Q966" t="s">
        <v>6663</v>
      </c>
      <c r="R966">
        <v>1632191400</v>
      </c>
      <c r="S966" t="s">
        <v>13394</v>
      </c>
      <c r="T966"/>
      <c r="V966" s="14">
        <v>46203</v>
      </c>
      <c r="W966" t="s">
        <v>6664</v>
      </c>
      <c r="X966" s="31">
        <v>46203.457870370374</v>
      </c>
      <c r="AN966" s="14">
        <v>46204</v>
      </c>
      <c r="AO966" t="s">
        <v>1232</v>
      </c>
      <c r="AP966" s="31">
        <v>46204.618738425925</v>
      </c>
      <c r="AT966" s="31">
        <v>46204.618738425925</v>
      </c>
      <c r="AU966" s="14">
        <v>46204</v>
      </c>
      <c r="AV966" t="s">
        <v>1232</v>
      </c>
      <c r="AW966" t="s">
        <v>317</v>
      </c>
      <c r="AX966" t="s">
        <v>678</v>
      </c>
      <c r="AY966" s="14">
        <v>46204</v>
      </c>
      <c r="AZ966" t="s">
        <v>1234</v>
      </c>
      <c r="BA966" s="31">
        <v>46204.651655092595</v>
      </c>
      <c r="BB966" s="14">
        <v>46204</v>
      </c>
      <c r="BC966" t="s">
        <v>1194</v>
      </c>
      <c r="BD966" s="31">
        <v>46204.662129629629</v>
      </c>
      <c r="BE966" s="14">
        <v>46204</v>
      </c>
      <c r="BF966" t="s">
        <v>1197</v>
      </c>
      <c r="BG966" s="31">
        <v>46204.689687500002</v>
      </c>
      <c r="BH966" s="14">
        <v>46204</v>
      </c>
      <c r="BI966" t="s">
        <v>1198</v>
      </c>
      <c r="BJ966" s="31">
        <v>46204.69122685185</v>
      </c>
      <c r="BK966" s="14">
        <v>46204</v>
      </c>
      <c r="BL966" t="s">
        <v>1198</v>
      </c>
      <c r="BM966" s="31">
        <v>46204.692013888889</v>
      </c>
      <c r="BZ966" s="14">
        <v>46204</v>
      </c>
      <c r="CA966" t="s">
        <v>1198</v>
      </c>
      <c r="CB966" s="31">
        <v>46204.704699074071</v>
      </c>
      <c r="CC966" s="14">
        <v>46204</v>
      </c>
      <c r="CD966" t="s">
        <v>1199</v>
      </c>
      <c r="CE966" s="31">
        <v>46204.708680555559</v>
      </c>
      <c r="CI966" s="14">
        <v>46205</v>
      </c>
      <c r="CJ966" t="s">
        <v>1234</v>
      </c>
      <c r="CK966" s="31">
        <v>46205.724583333336</v>
      </c>
      <c r="CP966" t="str">
        <f>VLOOKUP(A966,Sheet1!$A$2:$E$221,2,0)</f>
        <v>South Zone</v>
      </c>
    </row>
    <row r="967" spans="1:94" x14ac:dyDescent="0.35">
      <c r="A967" t="s">
        <v>10440</v>
      </c>
      <c r="B967">
        <v>133</v>
      </c>
      <c r="C967" t="s">
        <v>9332</v>
      </c>
      <c r="D967" t="s">
        <v>678</v>
      </c>
      <c r="E967" t="s">
        <v>319</v>
      </c>
      <c r="F967" t="s">
        <v>320</v>
      </c>
      <c r="G967" t="s">
        <v>318</v>
      </c>
      <c r="H967" t="s">
        <v>10441</v>
      </c>
      <c r="I967">
        <v>99843</v>
      </c>
      <c r="J967" t="s">
        <v>9599</v>
      </c>
      <c r="K967" t="s">
        <v>9600</v>
      </c>
      <c r="L967" t="s">
        <v>4622</v>
      </c>
      <c r="M967" t="s">
        <v>10442</v>
      </c>
      <c r="Q967" t="s">
        <v>10443</v>
      </c>
      <c r="R967">
        <v>1835255112</v>
      </c>
      <c r="S967" t="s">
        <v>13394</v>
      </c>
      <c r="T967"/>
      <c r="V967" s="14">
        <v>46205</v>
      </c>
      <c r="W967" t="s">
        <v>10444</v>
      </c>
      <c r="X967" s="31">
        <v>46205.642534722225</v>
      </c>
      <c r="AN967" s="14">
        <v>46209</v>
      </c>
      <c r="AO967" t="s">
        <v>2952</v>
      </c>
      <c r="AP967" s="31">
        <v>46209.695798611108</v>
      </c>
      <c r="AT967" s="31">
        <v>46209.695798611108</v>
      </c>
      <c r="AU967" s="14">
        <v>46209</v>
      </c>
      <c r="AV967" t="s">
        <v>2952</v>
      </c>
      <c r="AW967" t="s">
        <v>10445</v>
      </c>
      <c r="AX967" t="s">
        <v>677</v>
      </c>
      <c r="AY967" s="14">
        <v>46209</v>
      </c>
      <c r="AZ967" t="s">
        <v>10446</v>
      </c>
      <c r="BA967" s="31">
        <v>46209.727083333331</v>
      </c>
      <c r="BB967" s="14">
        <v>46209</v>
      </c>
      <c r="BC967" t="s">
        <v>3586</v>
      </c>
      <c r="BD967" s="31">
        <v>46209.730127314811</v>
      </c>
      <c r="BE967" s="14">
        <v>46209</v>
      </c>
      <c r="BF967" t="s">
        <v>6513</v>
      </c>
      <c r="BG967" s="31">
        <v>46209.758310185185</v>
      </c>
      <c r="BH967" s="14">
        <v>46209</v>
      </c>
      <c r="BI967" t="s">
        <v>6432</v>
      </c>
      <c r="BJ967" s="31">
        <v>46209.759664351855</v>
      </c>
      <c r="BK967" s="14">
        <v>46209</v>
      </c>
      <c r="BL967" t="s">
        <v>6432</v>
      </c>
      <c r="BM967" s="31">
        <v>46209.759745370371</v>
      </c>
      <c r="BZ967" s="14">
        <v>46209</v>
      </c>
      <c r="CA967" t="s">
        <v>6432</v>
      </c>
      <c r="CB967" s="31">
        <v>46209.76871527778</v>
      </c>
      <c r="CC967" s="14">
        <v>46209</v>
      </c>
      <c r="CD967" t="s">
        <v>1205</v>
      </c>
      <c r="CE967" s="31">
        <v>46209.769108796296</v>
      </c>
      <c r="CI967" s="14">
        <v>46210</v>
      </c>
      <c r="CJ967" t="s">
        <v>2952</v>
      </c>
      <c r="CK967" s="31">
        <v>46210.611585648148</v>
      </c>
      <c r="CP967" t="str">
        <f>VLOOKUP(A967,Sheet1!$A$2:$E$221,2,0)</f>
        <v>South Zone</v>
      </c>
    </row>
    <row r="968" spans="1:94" x14ac:dyDescent="0.35">
      <c r="A968" t="s">
        <v>10440</v>
      </c>
      <c r="B968">
        <v>133</v>
      </c>
      <c r="C968" t="s">
        <v>9332</v>
      </c>
      <c r="D968" t="s">
        <v>678</v>
      </c>
      <c r="E968" t="s">
        <v>319</v>
      </c>
      <c r="F968" t="s">
        <v>320</v>
      </c>
      <c r="G968" t="s">
        <v>318</v>
      </c>
      <c r="H968" t="s">
        <v>10447</v>
      </c>
      <c r="I968">
        <v>120237</v>
      </c>
      <c r="J968" t="s">
        <v>10448</v>
      </c>
      <c r="K968" t="s">
        <v>10449</v>
      </c>
      <c r="L968" t="s">
        <v>4622</v>
      </c>
      <c r="M968" t="s">
        <v>10450</v>
      </c>
      <c r="N968">
        <v>40000</v>
      </c>
      <c r="O968" t="s">
        <v>969</v>
      </c>
      <c r="P968" t="s">
        <v>970</v>
      </c>
      <c r="Q968" t="s">
        <v>12354</v>
      </c>
      <c r="R968">
        <v>5640378131</v>
      </c>
      <c r="S968" t="s">
        <v>13394</v>
      </c>
      <c r="T968"/>
      <c r="V968" s="14">
        <v>46209</v>
      </c>
      <c r="W968" t="s">
        <v>10452</v>
      </c>
      <c r="X968" s="31">
        <v>46209.777557870373</v>
      </c>
      <c r="AN968" s="14">
        <v>46210</v>
      </c>
      <c r="AO968" t="s">
        <v>2952</v>
      </c>
      <c r="AP968" s="31">
        <v>46210.527326388888</v>
      </c>
      <c r="AT968" s="31">
        <v>46210.527326388888</v>
      </c>
      <c r="AU968" s="14">
        <v>46210</v>
      </c>
      <c r="AV968" t="s">
        <v>2952</v>
      </c>
      <c r="AW968" t="s">
        <v>10445</v>
      </c>
      <c r="AX968" t="s">
        <v>677</v>
      </c>
      <c r="AY968" s="14">
        <v>46210</v>
      </c>
      <c r="AZ968" t="s">
        <v>10446</v>
      </c>
      <c r="BA968" s="31">
        <v>46210.588703703703</v>
      </c>
      <c r="BB968" s="14">
        <v>46210</v>
      </c>
      <c r="BC968" t="s">
        <v>1194</v>
      </c>
      <c r="BD968" s="31">
        <v>46210.601111111115</v>
      </c>
      <c r="BE968" s="14">
        <v>46210</v>
      </c>
      <c r="BF968" t="s">
        <v>3020</v>
      </c>
      <c r="BG968" s="31">
        <v>46210.660185185188</v>
      </c>
      <c r="BH968" s="14">
        <v>46210</v>
      </c>
      <c r="BI968" t="s">
        <v>3020</v>
      </c>
      <c r="BJ968" s="31">
        <v>46210.66028935185</v>
      </c>
      <c r="BK968" s="14">
        <v>46210</v>
      </c>
      <c r="BL968" t="s">
        <v>3020</v>
      </c>
      <c r="BM968" s="31">
        <v>46210.663101851853</v>
      </c>
      <c r="BZ968" s="14">
        <v>46210</v>
      </c>
      <c r="CA968" t="s">
        <v>3020</v>
      </c>
      <c r="CB968" s="31">
        <v>46210.669108796297</v>
      </c>
      <c r="CC968" s="14">
        <v>46210</v>
      </c>
      <c r="CD968" t="s">
        <v>1199</v>
      </c>
      <c r="CE968" s="31">
        <v>46210.674386574072</v>
      </c>
      <c r="CI968" s="14">
        <v>46210</v>
      </c>
      <c r="CJ968" t="s">
        <v>2952</v>
      </c>
      <c r="CK968" s="31">
        <v>46210.807523148149</v>
      </c>
      <c r="CP968" t="str">
        <f>VLOOKUP(A968,Sheet1!$A$2:$E$221,2,0)</f>
        <v>South Zone</v>
      </c>
    </row>
    <row r="969" spans="1:94" x14ac:dyDescent="0.35">
      <c r="A969" t="s">
        <v>10440</v>
      </c>
      <c r="B969">
        <v>133</v>
      </c>
      <c r="C969" t="s">
        <v>9332</v>
      </c>
      <c r="D969" t="s">
        <v>678</v>
      </c>
      <c r="E969" t="s">
        <v>319</v>
      </c>
      <c r="F969" t="s">
        <v>320</v>
      </c>
      <c r="G969" t="s">
        <v>318</v>
      </c>
      <c r="H969" t="s">
        <v>10447</v>
      </c>
      <c r="I969">
        <v>120237</v>
      </c>
      <c r="J969" t="s">
        <v>10448</v>
      </c>
      <c r="K969" t="s">
        <v>10449</v>
      </c>
      <c r="L969" t="s">
        <v>4622</v>
      </c>
      <c r="M969" t="s">
        <v>10450</v>
      </c>
      <c r="N969">
        <v>65000</v>
      </c>
      <c r="O969" t="s">
        <v>1498</v>
      </c>
      <c r="P969" t="s">
        <v>1499</v>
      </c>
      <c r="Q969" t="s">
        <v>12355</v>
      </c>
      <c r="R969">
        <v>4890548103</v>
      </c>
      <c r="S969" t="s">
        <v>13394</v>
      </c>
      <c r="T969"/>
      <c r="V969" s="14">
        <v>46209</v>
      </c>
      <c r="W969" t="s">
        <v>10452</v>
      </c>
      <c r="X969" s="31">
        <v>46209.776956018519</v>
      </c>
      <c r="AN969" s="14">
        <v>46210</v>
      </c>
      <c r="AO969" t="s">
        <v>2952</v>
      </c>
      <c r="AP969" s="31">
        <v>46210.526712962965</v>
      </c>
      <c r="AT969" s="31">
        <v>46210.526712962965</v>
      </c>
      <c r="AU969" s="14">
        <v>46210</v>
      </c>
      <c r="AV969" t="s">
        <v>2952</v>
      </c>
      <c r="AW969" t="s">
        <v>10445</v>
      </c>
      <c r="AX969" t="s">
        <v>677</v>
      </c>
      <c r="AY969" s="14">
        <v>46210</v>
      </c>
      <c r="AZ969" t="s">
        <v>10446</v>
      </c>
      <c r="BA969" s="31">
        <v>46210.588900462964</v>
      </c>
      <c r="BB969" s="14">
        <v>46210</v>
      </c>
      <c r="BC969" t="s">
        <v>1194</v>
      </c>
      <c r="BD969" s="31">
        <v>46210.600995370369</v>
      </c>
      <c r="BE969" s="14">
        <v>46210</v>
      </c>
      <c r="BF969" t="s">
        <v>3020</v>
      </c>
      <c r="BG969" s="31">
        <v>46210.660138888888</v>
      </c>
      <c r="BH969" s="14">
        <v>46210</v>
      </c>
      <c r="BI969" t="s">
        <v>3020</v>
      </c>
      <c r="BJ969" s="31">
        <v>46210.660243055558</v>
      </c>
      <c r="BK969" s="14">
        <v>46210</v>
      </c>
      <c r="BL969" t="s">
        <v>3020</v>
      </c>
      <c r="BM969" s="31">
        <v>46210.663136574076</v>
      </c>
      <c r="BZ969" s="14">
        <v>46210</v>
      </c>
      <c r="CA969" t="s">
        <v>3020</v>
      </c>
      <c r="CB969" s="31">
        <v>46210.669131944444</v>
      </c>
      <c r="CC969" s="14">
        <v>46210</v>
      </c>
      <c r="CD969" t="s">
        <v>1199</v>
      </c>
      <c r="CE969" s="31">
        <v>46210.674386574072</v>
      </c>
      <c r="CI969" s="14">
        <v>46210</v>
      </c>
      <c r="CJ969" t="s">
        <v>2952</v>
      </c>
      <c r="CK969" s="31">
        <v>46210.807523148149</v>
      </c>
      <c r="CP969" t="str">
        <f>VLOOKUP(A969,Sheet1!$A$2:$E$221,2,0)</f>
        <v>South Zone</v>
      </c>
    </row>
    <row r="970" spans="1:94" x14ac:dyDescent="0.35">
      <c r="A970" t="s">
        <v>10440</v>
      </c>
      <c r="B970">
        <v>133</v>
      </c>
      <c r="C970" t="s">
        <v>9332</v>
      </c>
      <c r="D970" t="s">
        <v>678</v>
      </c>
      <c r="E970" t="s">
        <v>319</v>
      </c>
      <c r="F970" t="s">
        <v>320</v>
      </c>
      <c r="G970" t="s">
        <v>318</v>
      </c>
      <c r="H970" t="s">
        <v>10447</v>
      </c>
      <c r="I970">
        <v>120237</v>
      </c>
      <c r="J970" t="s">
        <v>10448</v>
      </c>
      <c r="K970" t="s">
        <v>10449</v>
      </c>
      <c r="L970" t="s">
        <v>4622</v>
      </c>
      <c r="M970" t="s">
        <v>10450</v>
      </c>
      <c r="N970">
        <v>60000</v>
      </c>
      <c r="O970" t="s">
        <v>1206</v>
      </c>
      <c r="P970" t="s">
        <v>1207</v>
      </c>
      <c r="Q970" t="s">
        <v>10451</v>
      </c>
      <c r="R970">
        <v>4849864004</v>
      </c>
      <c r="S970" t="s">
        <v>683</v>
      </c>
      <c r="T970" t="s">
        <v>13342</v>
      </c>
      <c r="U970" s="1">
        <v>46209</v>
      </c>
      <c r="V970" s="14">
        <v>46207</v>
      </c>
      <c r="W970" t="s">
        <v>10452</v>
      </c>
      <c r="X970" s="31">
        <v>46207.416585648149</v>
      </c>
      <c r="AN970" s="14">
        <v>46209</v>
      </c>
      <c r="AO970" t="s">
        <v>2952</v>
      </c>
      <c r="AP970" s="31">
        <v>46209.693159722221</v>
      </c>
      <c r="AT970" s="31">
        <v>46209.693159722221</v>
      </c>
      <c r="AU970" s="14">
        <v>46209</v>
      </c>
      <c r="AV970" t="s">
        <v>2952</v>
      </c>
      <c r="AW970" t="s">
        <v>10445</v>
      </c>
      <c r="AX970" t="s">
        <v>677</v>
      </c>
      <c r="AY970" s="14">
        <v>46209</v>
      </c>
      <c r="AZ970" t="s">
        <v>10446</v>
      </c>
      <c r="BA970" s="31">
        <v>46209.723958333336</v>
      </c>
      <c r="BB970" s="14">
        <v>46209</v>
      </c>
      <c r="BC970" t="s">
        <v>3586</v>
      </c>
      <c r="BD970" s="31">
        <v>46209.730115740742</v>
      </c>
      <c r="BE970" s="14">
        <v>46209</v>
      </c>
      <c r="BF970" t="s">
        <v>1218</v>
      </c>
      <c r="BG970" s="31">
        <v>46209.757534722223</v>
      </c>
      <c r="BH970" s="14">
        <v>46209</v>
      </c>
      <c r="BI970" t="s">
        <v>6410</v>
      </c>
      <c r="BJ970" s="31">
        <v>46209.758356481485</v>
      </c>
      <c r="BK970" s="14">
        <v>46210</v>
      </c>
      <c r="BL970" t="s">
        <v>3020</v>
      </c>
      <c r="BM970" s="31">
        <v>46210.606215277781</v>
      </c>
      <c r="BN970" s="14">
        <v>46209</v>
      </c>
      <c r="BO970" t="s">
        <v>6410</v>
      </c>
      <c r="BP970" s="31">
        <v>46209.758726851855</v>
      </c>
      <c r="BZ970" s="14">
        <v>46210</v>
      </c>
      <c r="CA970" t="s">
        <v>3020</v>
      </c>
      <c r="CB970" s="31">
        <v>46210.613298611112</v>
      </c>
      <c r="CC970" s="14">
        <v>46210</v>
      </c>
      <c r="CD970" t="s">
        <v>1199</v>
      </c>
      <c r="CE970" s="31">
        <v>46210.806354166663</v>
      </c>
      <c r="CI970" s="14">
        <v>46210</v>
      </c>
      <c r="CJ970" t="s">
        <v>2952</v>
      </c>
      <c r="CK970" s="31">
        <v>46210.807523148149</v>
      </c>
      <c r="CP970" t="str">
        <f>VLOOKUP(A970,Sheet1!$A$2:$E$221,2,0)</f>
        <v>South Zone</v>
      </c>
    </row>
    <row r="971" spans="1:94" x14ac:dyDescent="0.35">
      <c r="A971" t="s">
        <v>6665</v>
      </c>
      <c r="B971">
        <v>158</v>
      </c>
      <c r="C971" t="s">
        <v>9332</v>
      </c>
      <c r="D971" t="s">
        <v>678</v>
      </c>
      <c r="E971" t="s">
        <v>305</v>
      </c>
      <c r="F971" t="s">
        <v>306</v>
      </c>
      <c r="G971" t="s">
        <v>302</v>
      </c>
      <c r="H971" t="s">
        <v>6666</v>
      </c>
      <c r="I971">
        <v>642229</v>
      </c>
      <c r="J971" t="s">
        <v>6667</v>
      </c>
      <c r="K971" t="s">
        <v>6668</v>
      </c>
      <c r="L971" t="s">
        <v>4622</v>
      </c>
      <c r="M971" t="s">
        <v>6669</v>
      </c>
      <c r="N971">
        <v>60000</v>
      </c>
      <c r="O971" t="s">
        <v>1206</v>
      </c>
      <c r="P971" t="s">
        <v>1207</v>
      </c>
      <c r="Q971" t="s">
        <v>6670</v>
      </c>
      <c r="R971">
        <v>5692862018</v>
      </c>
      <c r="S971" t="s">
        <v>13394</v>
      </c>
      <c r="T971"/>
      <c r="V971" s="14">
        <v>46205</v>
      </c>
      <c r="W971" t="s">
        <v>6671</v>
      </c>
      <c r="X971" s="31">
        <v>46205.620648148149</v>
      </c>
      <c r="AN971" s="14">
        <v>46205</v>
      </c>
      <c r="AO971" t="s">
        <v>1238</v>
      </c>
      <c r="AP971" s="31">
        <v>46205.733564814815</v>
      </c>
      <c r="AT971" s="31">
        <v>46205.733564814815</v>
      </c>
      <c r="AU971" s="14">
        <v>46205</v>
      </c>
      <c r="AV971" t="s">
        <v>1238</v>
      </c>
      <c r="AW971" t="s">
        <v>306</v>
      </c>
      <c r="AX971" t="s">
        <v>678</v>
      </c>
      <c r="AY971" s="14">
        <v>46205</v>
      </c>
      <c r="AZ971" t="s">
        <v>6672</v>
      </c>
      <c r="BA971" s="31">
        <v>46205.734629629631</v>
      </c>
      <c r="BB971" s="14">
        <v>46205</v>
      </c>
      <c r="BC971" t="s">
        <v>1211</v>
      </c>
      <c r="BD971" s="31">
        <v>46205.73710648148</v>
      </c>
      <c r="BE971" s="14">
        <v>46205</v>
      </c>
      <c r="BF971" t="s">
        <v>6673</v>
      </c>
      <c r="BG971" s="31">
        <v>46205.744537037041</v>
      </c>
      <c r="BH971" s="14">
        <v>46205</v>
      </c>
      <c r="BI971" t="s">
        <v>6508</v>
      </c>
      <c r="BJ971" s="31">
        <v>46205.761423611111</v>
      </c>
      <c r="BK971" s="14">
        <v>46205</v>
      </c>
      <c r="BL971" t="s">
        <v>6508</v>
      </c>
      <c r="BM971" s="31">
        <v>46205.781377314815</v>
      </c>
      <c r="BZ971" s="14">
        <v>46205</v>
      </c>
      <c r="CA971" t="s">
        <v>1212</v>
      </c>
      <c r="CB971" s="31">
        <v>46205.791238425925</v>
      </c>
      <c r="CC971" s="14">
        <v>46205</v>
      </c>
      <c r="CD971" t="s">
        <v>1212</v>
      </c>
      <c r="CE971" s="31">
        <v>46205.791435185187</v>
      </c>
      <c r="CI971" s="14">
        <v>46206</v>
      </c>
      <c r="CJ971" t="s">
        <v>2953</v>
      </c>
      <c r="CK971" s="31">
        <v>46206.536238425928</v>
      </c>
      <c r="CP971" t="str">
        <f>VLOOKUP(A971,Sheet1!$A$2:$E$221,2,0)</f>
        <v>South Zone</v>
      </c>
    </row>
    <row r="972" spans="1:94" x14ac:dyDescent="0.35">
      <c r="A972" t="s">
        <v>6665</v>
      </c>
      <c r="B972">
        <v>158</v>
      </c>
      <c r="C972" t="s">
        <v>9332</v>
      </c>
      <c r="D972" t="s">
        <v>678</v>
      </c>
      <c r="E972" t="s">
        <v>305</v>
      </c>
      <c r="F972" t="s">
        <v>306</v>
      </c>
      <c r="G972" t="s">
        <v>302</v>
      </c>
      <c r="H972" t="s">
        <v>6674</v>
      </c>
      <c r="I972">
        <v>643121</v>
      </c>
      <c r="J972" t="s">
        <v>2643</v>
      </c>
      <c r="K972" t="s">
        <v>2644</v>
      </c>
      <c r="L972" t="s">
        <v>4622</v>
      </c>
      <c r="M972" t="s">
        <v>6675</v>
      </c>
      <c r="N972">
        <v>45000</v>
      </c>
      <c r="O972" t="s">
        <v>4598</v>
      </c>
      <c r="P972" t="s">
        <v>4599</v>
      </c>
      <c r="Q972" t="s">
        <v>6676</v>
      </c>
      <c r="R972">
        <v>9493677061</v>
      </c>
      <c r="S972" t="s">
        <v>13394</v>
      </c>
      <c r="T972"/>
      <c r="V972" s="14">
        <v>46203</v>
      </c>
      <c r="W972" t="s">
        <v>6671</v>
      </c>
      <c r="X972" s="31">
        <v>46203.551712962966</v>
      </c>
      <c r="AN972" s="14">
        <v>46205</v>
      </c>
      <c r="AO972" t="s">
        <v>1238</v>
      </c>
      <c r="AP972" s="31">
        <v>46205.705381944441</v>
      </c>
      <c r="AT972" s="31">
        <v>46205.705381944441</v>
      </c>
      <c r="AU972" s="14">
        <v>46205</v>
      </c>
      <c r="AV972" t="s">
        <v>1238</v>
      </c>
      <c r="AW972" t="s">
        <v>306</v>
      </c>
      <c r="AX972" t="s">
        <v>678</v>
      </c>
      <c r="AY972" s="14">
        <v>46205</v>
      </c>
      <c r="AZ972" t="s">
        <v>1238</v>
      </c>
      <c r="BA972" s="31">
        <v>46205.706238425926</v>
      </c>
      <c r="BB972" s="14">
        <v>46205</v>
      </c>
      <c r="BC972" t="s">
        <v>1211</v>
      </c>
      <c r="BD972" s="31">
        <v>46205.713645833333</v>
      </c>
      <c r="BE972" s="14">
        <v>46205</v>
      </c>
      <c r="BF972" t="s">
        <v>6636</v>
      </c>
      <c r="BG972" s="31">
        <v>46205.734178240738</v>
      </c>
      <c r="BH972" s="14">
        <v>46205</v>
      </c>
      <c r="BI972" t="s">
        <v>6677</v>
      </c>
      <c r="BJ972" s="31">
        <v>46205.742488425924</v>
      </c>
      <c r="BK972" s="14">
        <v>46205</v>
      </c>
      <c r="BL972" t="s">
        <v>6677</v>
      </c>
      <c r="BM972" s="31">
        <v>46205.744953703703</v>
      </c>
      <c r="BZ972" s="14">
        <v>46205</v>
      </c>
      <c r="CA972" t="s">
        <v>6677</v>
      </c>
      <c r="CB972" s="31">
        <v>46205.749803240738</v>
      </c>
      <c r="CC972" s="14">
        <v>46205</v>
      </c>
      <c r="CD972" t="s">
        <v>1212</v>
      </c>
      <c r="CE972" s="31">
        <v>46205.766793981478</v>
      </c>
      <c r="CI972" s="14">
        <v>46206</v>
      </c>
      <c r="CJ972" t="s">
        <v>2953</v>
      </c>
      <c r="CK972" s="31">
        <v>46206.572592592594</v>
      </c>
      <c r="CP972" t="str">
        <f>VLOOKUP(A972,Sheet1!$A$2:$E$221,2,0)</f>
        <v>South Zone</v>
      </c>
    </row>
    <row r="973" spans="1:94" x14ac:dyDescent="0.35">
      <c r="A973" t="s">
        <v>6665</v>
      </c>
      <c r="B973">
        <v>158</v>
      </c>
      <c r="C973" t="s">
        <v>9332</v>
      </c>
      <c r="D973" t="s">
        <v>678</v>
      </c>
      <c r="E973" t="s">
        <v>305</v>
      </c>
      <c r="F973" t="s">
        <v>306</v>
      </c>
      <c r="G973" t="s">
        <v>302</v>
      </c>
      <c r="H973" t="s">
        <v>6678</v>
      </c>
      <c r="I973">
        <v>652334</v>
      </c>
      <c r="J973" t="s">
        <v>6679</v>
      </c>
      <c r="K973" t="s">
        <v>6680</v>
      </c>
      <c r="L973" t="s">
        <v>4622</v>
      </c>
      <c r="M973" t="s">
        <v>6681</v>
      </c>
      <c r="N973">
        <v>70000</v>
      </c>
      <c r="O973" t="s">
        <v>1235</v>
      </c>
      <c r="P973" t="s">
        <v>1236</v>
      </c>
      <c r="Q973" t="s">
        <v>1237</v>
      </c>
      <c r="R973">
        <v>1850262579</v>
      </c>
      <c r="S973" t="s">
        <v>13394</v>
      </c>
      <c r="T973"/>
      <c r="V973" s="14">
        <v>46203</v>
      </c>
      <c r="W973" t="s">
        <v>6682</v>
      </c>
      <c r="X973" s="31">
        <v>46203.756469907406</v>
      </c>
      <c r="AN973" s="14">
        <v>46204</v>
      </c>
      <c r="AO973" t="s">
        <v>1238</v>
      </c>
      <c r="AP973" s="31">
        <v>46204.804699074077</v>
      </c>
      <c r="AT973" s="31">
        <v>46204.804699074077</v>
      </c>
      <c r="AU973" s="14">
        <v>46204</v>
      </c>
      <c r="AV973" t="s">
        <v>1238</v>
      </c>
      <c r="AW973" t="s">
        <v>306</v>
      </c>
      <c r="AX973" t="s">
        <v>678</v>
      </c>
      <c r="AY973" s="14">
        <v>46204</v>
      </c>
      <c r="AZ973" t="s">
        <v>6682</v>
      </c>
      <c r="BA973" s="31">
        <v>46204.805532407408</v>
      </c>
      <c r="BB973" s="14">
        <v>46205</v>
      </c>
      <c r="BC973" t="s">
        <v>1211</v>
      </c>
      <c r="BD973" s="31">
        <v>46205.356076388889</v>
      </c>
      <c r="BE973" s="14">
        <v>46205</v>
      </c>
      <c r="BF973" t="s">
        <v>6497</v>
      </c>
      <c r="BG973" s="31">
        <v>46205.389699074076</v>
      </c>
      <c r="BH973" s="14">
        <v>46205</v>
      </c>
      <c r="BI973" t="s">
        <v>1239</v>
      </c>
      <c r="BJ973" s="31">
        <v>46205.445648148147</v>
      </c>
      <c r="BK973" s="14">
        <v>46205</v>
      </c>
      <c r="BL973" t="s">
        <v>1239</v>
      </c>
      <c r="BM973" s="31">
        <v>46205.448078703703</v>
      </c>
      <c r="BZ973" s="14">
        <v>46205</v>
      </c>
      <c r="CA973" t="s">
        <v>1239</v>
      </c>
      <c r="CB973" s="31">
        <v>46205.474722222221</v>
      </c>
      <c r="CC973" s="14">
        <v>46205</v>
      </c>
      <c r="CD973" t="s">
        <v>1212</v>
      </c>
      <c r="CE973" s="31">
        <v>46205.486608796295</v>
      </c>
      <c r="CI973" s="14">
        <v>46205</v>
      </c>
      <c r="CJ973" t="s">
        <v>2953</v>
      </c>
      <c r="CK973" s="31">
        <v>46205.608703703707</v>
      </c>
      <c r="CP973" t="str">
        <f>VLOOKUP(A973,Sheet1!$A$2:$E$221,2,0)</f>
        <v>South Zone</v>
      </c>
    </row>
    <row r="974" spans="1:94" x14ac:dyDescent="0.35">
      <c r="A974" t="s">
        <v>6665</v>
      </c>
      <c r="B974">
        <v>158</v>
      </c>
      <c r="C974" t="s">
        <v>9332</v>
      </c>
      <c r="D974" t="s">
        <v>678</v>
      </c>
      <c r="E974" t="s">
        <v>305</v>
      </c>
      <c r="F974" t="s">
        <v>306</v>
      </c>
      <c r="G974" t="s">
        <v>302</v>
      </c>
      <c r="H974" t="s">
        <v>4257</v>
      </c>
      <c r="I974">
        <v>660837</v>
      </c>
      <c r="J974" t="s">
        <v>4259</v>
      </c>
      <c r="K974" t="s">
        <v>4260</v>
      </c>
      <c r="L974" t="s">
        <v>4622</v>
      </c>
      <c r="M974" t="s">
        <v>6683</v>
      </c>
      <c r="N974">
        <v>60000</v>
      </c>
      <c r="O974" t="s">
        <v>1206</v>
      </c>
      <c r="P974" t="s">
        <v>1207</v>
      </c>
      <c r="Q974" t="s">
        <v>4261</v>
      </c>
      <c r="R974">
        <v>8537922224</v>
      </c>
      <c r="S974" t="s">
        <v>13394</v>
      </c>
      <c r="T974"/>
      <c r="V974" s="14">
        <v>46204</v>
      </c>
      <c r="W974" t="s">
        <v>6684</v>
      </c>
      <c r="X974" s="31">
        <v>46204.665902777779</v>
      </c>
      <c r="AN974" s="14">
        <v>46205</v>
      </c>
      <c r="AO974" t="s">
        <v>1238</v>
      </c>
      <c r="AP974" s="31">
        <v>46205.677453703705</v>
      </c>
      <c r="AT974" s="31">
        <v>46205.677453703705</v>
      </c>
      <c r="AU974" s="14">
        <v>46205</v>
      </c>
      <c r="AV974" t="s">
        <v>1238</v>
      </c>
      <c r="AW974" t="s">
        <v>306</v>
      </c>
      <c r="AX974" t="s">
        <v>678</v>
      </c>
      <c r="AY974" s="14">
        <v>46205</v>
      </c>
      <c r="AZ974" t="s">
        <v>1238</v>
      </c>
      <c r="BA974" s="31">
        <v>46205.679050925923</v>
      </c>
      <c r="BB974" s="14">
        <v>46205</v>
      </c>
      <c r="BC974" t="s">
        <v>1211</v>
      </c>
      <c r="BD974" s="31">
        <v>46205.685335648152</v>
      </c>
      <c r="BE974" s="14">
        <v>46205</v>
      </c>
      <c r="BF974" t="s">
        <v>6685</v>
      </c>
      <c r="BG974" s="31">
        <v>46205.702222222222</v>
      </c>
      <c r="BH974" s="14">
        <v>46205</v>
      </c>
      <c r="BI974" t="s">
        <v>6483</v>
      </c>
      <c r="BJ974" s="31">
        <v>46205.723912037036</v>
      </c>
      <c r="BK974" s="14">
        <v>46205</v>
      </c>
      <c r="BL974" t="s">
        <v>6483</v>
      </c>
      <c r="BM974" s="31">
        <v>46205.728796296295</v>
      </c>
      <c r="BZ974" s="14">
        <v>46205</v>
      </c>
      <c r="CA974" t="s">
        <v>6483</v>
      </c>
      <c r="CB974" s="31">
        <v>46205.737337962964</v>
      </c>
      <c r="CC974" s="14">
        <v>46205</v>
      </c>
      <c r="CD974" t="s">
        <v>1212</v>
      </c>
      <c r="CE974" s="31">
        <v>46205.744930555556</v>
      </c>
      <c r="CI974" s="14">
        <v>46205</v>
      </c>
      <c r="CJ974" t="s">
        <v>2953</v>
      </c>
      <c r="CK974" s="31">
        <v>46205.873622685183</v>
      </c>
      <c r="CP974" t="str">
        <f>VLOOKUP(A974,Sheet1!$A$2:$E$221,2,0)</f>
        <v>South Zone</v>
      </c>
    </row>
    <row r="975" spans="1:94" x14ac:dyDescent="0.35">
      <c r="A975" t="s">
        <v>6665</v>
      </c>
      <c r="B975">
        <v>158</v>
      </c>
      <c r="C975" t="s">
        <v>9332</v>
      </c>
      <c r="D975" t="s">
        <v>678</v>
      </c>
      <c r="E975" t="s">
        <v>305</v>
      </c>
      <c r="F975" t="s">
        <v>306</v>
      </c>
      <c r="G975" t="s">
        <v>302</v>
      </c>
      <c r="H975" t="s">
        <v>4257</v>
      </c>
      <c r="I975">
        <v>660837</v>
      </c>
      <c r="J975" t="s">
        <v>4259</v>
      </c>
      <c r="K975" t="s">
        <v>4260</v>
      </c>
      <c r="L975" t="s">
        <v>4622</v>
      </c>
      <c r="M975" t="s">
        <v>6683</v>
      </c>
      <c r="N975">
        <v>60000</v>
      </c>
      <c r="O975" t="s">
        <v>1206</v>
      </c>
      <c r="P975" t="s">
        <v>1207</v>
      </c>
      <c r="Q975" t="s">
        <v>6686</v>
      </c>
      <c r="R975">
        <v>9249598484</v>
      </c>
      <c r="S975" t="s">
        <v>13394</v>
      </c>
      <c r="T975"/>
      <c r="V975" s="14">
        <v>46204</v>
      </c>
      <c r="W975" t="s">
        <v>6684</v>
      </c>
      <c r="X975" s="31">
        <v>46204.665925925925</v>
      </c>
      <c r="AN975" s="14">
        <v>46205</v>
      </c>
      <c r="AO975" t="s">
        <v>1238</v>
      </c>
      <c r="AP975" s="31">
        <v>46205.677430555559</v>
      </c>
      <c r="AT975" s="31">
        <v>46205.677430555559</v>
      </c>
      <c r="AU975" s="14">
        <v>46205</v>
      </c>
      <c r="AV975" t="s">
        <v>1238</v>
      </c>
      <c r="AW975" t="s">
        <v>306</v>
      </c>
      <c r="AX975" t="s">
        <v>678</v>
      </c>
      <c r="AY975" s="14">
        <v>46205</v>
      </c>
      <c r="AZ975" t="s">
        <v>1238</v>
      </c>
      <c r="BA975" s="31">
        <v>46205.67900462963</v>
      </c>
      <c r="BB975" s="14">
        <v>46205</v>
      </c>
      <c r="BC975" t="s">
        <v>1211</v>
      </c>
      <c r="BD975" s="31">
        <v>46205.685335648152</v>
      </c>
      <c r="BE975" s="14">
        <v>46205</v>
      </c>
      <c r="BF975" t="s">
        <v>6685</v>
      </c>
      <c r="BG975" s="31">
        <v>46205.702210648145</v>
      </c>
      <c r="BH975" s="14">
        <v>46205</v>
      </c>
      <c r="BI975" t="s">
        <v>6483</v>
      </c>
      <c r="BJ975" s="31">
        <v>46205.72388888889</v>
      </c>
      <c r="BK975" s="14">
        <v>46205</v>
      </c>
      <c r="BL975" t="s">
        <v>6483</v>
      </c>
      <c r="BM975" s="31">
        <v>46205.728784722225</v>
      </c>
      <c r="BZ975" s="14">
        <v>46205</v>
      </c>
      <c r="CA975" t="s">
        <v>6483</v>
      </c>
      <c r="CB975" s="31">
        <v>46205.737314814818</v>
      </c>
      <c r="CC975" s="14">
        <v>46205</v>
      </c>
      <c r="CD975" t="s">
        <v>1212</v>
      </c>
      <c r="CE975" s="31">
        <v>46205.744930555556</v>
      </c>
      <c r="CI975" s="14">
        <v>46205</v>
      </c>
      <c r="CJ975" t="s">
        <v>2953</v>
      </c>
      <c r="CK975" s="31">
        <v>46205.873622685183</v>
      </c>
      <c r="CP975" t="str">
        <f>VLOOKUP(A975,Sheet1!$A$2:$E$221,2,0)</f>
        <v>South Zone</v>
      </c>
    </row>
    <row r="976" spans="1:94" x14ac:dyDescent="0.35">
      <c r="A976" t="s">
        <v>6665</v>
      </c>
      <c r="B976">
        <v>158</v>
      </c>
      <c r="C976" t="s">
        <v>9332</v>
      </c>
      <c r="D976" t="s">
        <v>678</v>
      </c>
      <c r="E976" t="s">
        <v>305</v>
      </c>
      <c r="F976" t="s">
        <v>306</v>
      </c>
      <c r="G976" t="s">
        <v>302</v>
      </c>
      <c r="H976" t="s">
        <v>4257</v>
      </c>
      <c r="I976">
        <v>660837</v>
      </c>
      <c r="J976" t="s">
        <v>4259</v>
      </c>
      <c r="K976" t="s">
        <v>4260</v>
      </c>
      <c r="L976" t="s">
        <v>4622</v>
      </c>
      <c r="M976" t="s">
        <v>6683</v>
      </c>
      <c r="N976">
        <v>60000</v>
      </c>
      <c r="O976" t="s">
        <v>1206</v>
      </c>
      <c r="P976" t="s">
        <v>1207</v>
      </c>
      <c r="Q976" t="s">
        <v>3033</v>
      </c>
      <c r="R976">
        <v>4619354194</v>
      </c>
      <c r="S976" t="s">
        <v>13394</v>
      </c>
      <c r="T976"/>
      <c r="V976" s="14">
        <v>46204</v>
      </c>
      <c r="W976" t="s">
        <v>6684</v>
      </c>
      <c r="X976" s="31">
        <v>46204.665949074071</v>
      </c>
      <c r="AN976" s="14">
        <v>46205</v>
      </c>
      <c r="AO976" t="s">
        <v>1238</v>
      </c>
      <c r="AP976" s="31">
        <v>46205.677407407406</v>
      </c>
      <c r="AT976" s="31">
        <v>46205.677407407406</v>
      </c>
      <c r="AU976" s="14">
        <v>46205</v>
      </c>
      <c r="AV976" t="s">
        <v>1238</v>
      </c>
      <c r="AW976" t="s">
        <v>306</v>
      </c>
      <c r="AX976" t="s">
        <v>678</v>
      </c>
      <c r="AY976" s="14">
        <v>46205</v>
      </c>
      <c r="AZ976" t="s">
        <v>1238</v>
      </c>
      <c r="BA976" s="31">
        <v>46205.678969907407</v>
      </c>
      <c r="BB976" s="14">
        <v>46205</v>
      </c>
      <c r="BC976" t="s">
        <v>1211</v>
      </c>
      <c r="BD976" s="31">
        <v>46205.685335648152</v>
      </c>
      <c r="BE976" s="14">
        <v>46205</v>
      </c>
      <c r="BF976" t="s">
        <v>6685</v>
      </c>
      <c r="BG976" s="31">
        <v>46205.702187499999</v>
      </c>
      <c r="BH976" s="14">
        <v>46205</v>
      </c>
      <c r="BI976" t="s">
        <v>6483</v>
      </c>
      <c r="BJ976" s="31">
        <v>46205.723877314813</v>
      </c>
      <c r="BK976" s="14">
        <v>46205</v>
      </c>
      <c r="BL976" t="s">
        <v>6483</v>
      </c>
      <c r="BM976" s="31">
        <v>46205.728773148148</v>
      </c>
      <c r="BZ976" s="14">
        <v>46205</v>
      </c>
      <c r="CA976" t="s">
        <v>6483</v>
      </c>
      <c r="CB976" s="31">
        <v>46205.737303240741</v>
      </c>
      <c r="CC976" s="14">
        <v>46205</v>
      </c>
      <c r="CD976" t="s">
        <v>1212</v>
      </c>
      <c r="CE976" s="31">
        <v>46205.744930555556</v>
      </c>
      <c r="CI976" s="14">
        <v>46205</v>
      </c>
      <c r="CJ976" t="s">
        <v>2953</v>
      </c>
      <c r="CK976" s="31">
        <v>46205.873622685183</v>
      </c>
      <c r="CP976" t="str">
        <f>VLOOKUP(A976,Sheet1!$A$2:$E$221,2,0)</f>
        <v>South Zone</v>
      </c>
    </row>
    <row r="977" spans="1:94" x14ac:dyDescent="0.35">
      <c r="A977" t="s">
        <v>6665</v>
      </c>
      <c r="B977">
        <v>158</v>
      </c>
      <c r="C977" t="s">
        <v>9332</v>
      </c>
      <c r="D977" t="s">
        <v>678</v>
      </c>
      <c r="E977" t="s">
        <v>305</v>
      </c>
      <c r="F977" t="s">
        <v>306</v>
      </c>
      <c r="G977" t="s">
        <v>302</v>
      </c>
      <c r="H977" t="s">
        <v>4257</v>
      </c>
      <c r="I977">
        <v>660837</v>
      </c>
      <c r="J977" t="s">
        <v>4259</v>
      </c>
      <c r="K977" t="s">
        <v>4260</v>
      </c>
      <c r="L977" t="s">
        <v>4622</v>
      </c>
      <c r="M977" t="s">
        <v>6683</v>
      </c>
      <c r="N977">
        <v>70000</v>
      </c>
      <c r="O977" t="s">
        <v>1235</v>
      </c>
      <c r="P977" t="s">
        <v>1236</v>
      </c>
      <c r="Q977" t="s">
        <v>4258</v>
      </c>
      <c r="R977">
        <v>8845373228</v>
      </c>
      <c r="S977" t="s">
        <v>13394</v>
      </c>
      <c r="T977"/>
      <c r="V977" s="14">
        <v>46204</v>
      </c>
      <c r="W977" t="s">
        <v>6684</v>
      </c>
      <c r="X977" s="31">
        <v>46204.665879629632</v>
      </c>
      <c r="AN977" s="14">
        <v>46205</v>
      </c>
      <c r="AO977" t="s">
        <v>1238</v>
      </c>
      <c r="AP977" s="31">
        <v>46205.677384259259</v>
      </c>
      <c r="AT977" s="31">
        <v>46205.677384259259</v>
      </c>
      <c r="AU977" s="14">
        <v>46205</v>
      </c>
      <c r="AV977" t="s">
        <v>1238</v>
      </c>
      <c r="AW977" t="s">
        <v>306</v>
      </c>
      <c r="AX977" t="s">
        <v>678</v>
      </c>
      <c r="AY977" s="14">
        <v>46205</v>
      </c>
      <c r="AZ977" t="s">
        <v>1238</v>
      </c>
      <c r="BA977" s="31">
        <v>46205.678935185184</v>
      </c>
      <c r="BB977" s="14">
        <v>46205</v>
      </c>
      <c r="BC977" t="s">
        <v>1211</v>
      </c>
      <c r="BD977" s="31">
        <v>46205.685335648152</v>
      </c>
      <c r="BE977" s="14">
        <v>46205</v>
      </c>
      <c r="BF977" t="s">
        <v>6685</v>
      </c>
      <c r="BG977" s="31">
        <v>46205.702175925922</v>
      </c>
      <c r="BH977" s="14">
        <v>46205</v>
      </c>
      <c r="BI977" t="s">
        <v>6483</v>
      </c>
      <c r="BJ977" s="31">
        <v>46205.723854166667</v>
      </c>
      <c r="BK977" s="14">
        <v>46205</v>
      </c>
      <c r="BL977" t="s">
        <v>6483</v>
      </c>
      <c r="BM977" s="31">
        <v>46205.728750000002</v>
      </c>
      <c r="BZ977" s="14">
        <v>46205</v>
      </c>
      <c r="CA977" t="s">
        <v>6483</v>
      </c>
      <c r="CB977" s="31">
        <v>46205.737291666665</v>
      </c>
      <c r="CC977" s="14">
        <v>46205</v>
      </c>
      <c r="CD977" t="s">
        <v>1212</v>
      </c>
      <c r="CE977" s="31">
        <v>46205.744930555556</v>
      </c>
      <c r="CI977" s="14">
        <v>46205</v>
      </c>
      <c r="CJ977" t="s">
        <v>2953</v>
      </c>
      <c r="CK977" s="31">
        <v>46205.873622685183</v>
      </c>
      <c r="CP977" t="str">
        <f>VLOOKUP(A977,Sheet1!$A$2:$E$221,2,0)</f>
        <v>South Zone</v>
      </c>
    </row>
    <row r="978" spans="1:94" x14ac:dyDescent="0.35">
      <c r="A978" t="s">
        <v>6665</v>
      </c>
      <c r="B978">
        <v>158</v>
      </c>
      <c r="C978" t="s">
        <v>9332</v>
      </c>
      <c r="D978" t="s">
        <v>678</v>
      </c>
      <c r="E978" t="s">
        <v>305</v>
      </c>
      <c r="F978" t="s">
        <v>306</v>
      </c>
      <c r="G978" t="s">
        <v>302</v>
      </c>
      <c r="H978" t="s">
        <v>6687</v>
      </c>
      <c r="I978">
        <v>744342</v>
      </c>
      <c r="J978" t="s">
        <v>2643</v>
      </c>
      <c r="K978" t="s">
        <v>2644</v>
      </c>
      <c r="L978" t="s">
        <v>4622</v>
      </c>
      <c r="M978" t="s">
        <v>6688</v>
      </c>
      <c r="N978">
        <v>60000</v>
      </c>
      <c r="O978" t="s">
        <v>1206</v>
      </c>
      <c r="P978" t="s">
        <v>1207</v>
      </c>
      <c r="Q978" t="s">
        <v>1082</v>
      </c>
      <c r="R978">
        <v>7762046278</v>
      </c>
      <c r="S978" t="s">
        <v>13394</v>
      </c>
      <c r="T978"/>
      <c r="V978" s="14">
        <v>46205</v>
      </c>
      <c r="W978" t="s">
        <v>6671</v>
      </c>
      <c r="X978" s="31">
        <v>46205.604560185187</v>
      </c>
      <c r="AN978" s="14">
        <v>46205</v>
      </c>
      <c r="AO978" t="s">
        <v>1238</v>
      </c>
      <c r="AP978" s="31">
        <v>46205.726076388892</v>
      </c>
      <c r="AT978" s="31">
        <v>46205.726076388892</v>
      </c>
      <c r="AU978" s="14">
        <v>46205</v>
      </c>
      <c r="AV978" t="s">
        <v>1238</v>
      </c>
      <c r="AW978" t="s">
        <v>306</v>
      </c>
      <c r="AX978" t="s">
        <v>678</v>
      </c>
      <c r="AY978" s="14">
        <v>46205</v>
      </c>
      <c r="AZ978" t="s">
        <v>6672</v>
      </c>
      <c r="BA978" s="31">
        <v>46205.728229166663</v>
      </c>
      <c r="BB978" s="14">
        <v>46205</v>
      </c>
      <c r="BC978" t="s">
        <v>1211</v>
      </c>
      <c r="BD978" s="31">
        <v>46205.73710648148</v>
      </c>
      <c r="BE978" s="14">
        <v>46205</v>
      </c>
      <c r="BF978" t="s">
        <v>6673</v>
      </c>
      <c r="BG978" s="31">
        <v>46205.742372685185</v>
      </c>
      <c r="BH978" s="14">
        <v>46205</v>
      </c>
      <c r="BI978" t="s">
        <v>6508</v>
      </c>
      <c r="BJ978" s="31">
        <v>46205.761446759258</v>
      </c>
      <c r="BK978" s="14">
        <v>46205</v>
      </c>
      <c r="BL978" t="s">
        <v>6508</v>
      </c>
      <c r="BM978" s="31">
        <v>46205.78193287037</v>
      </c>
      <c r="BZ978" s="14">
        <v>46205</v>
      </c>
      <c r="CA978" t="s">
        <v>1212</v>
      </c>
      <c r="CB978" s="31">
        <v>46205.790844907409</v>
      </c>
      <c r="CC978" s="14">
        <v>46205</v>
      </c>
      <c r="CD978" t="s">
        <v>1212</v>
      </c>
      <c r="CE978" s="31">
        <v>46205.790983796294</v>
      </c>
      <c r="CI978" s="14">
        <v>46206</v>
      </c>
      <c r="CJ978" t="s">
        <v>2953</v>
      </c>
      <c r="CK978" s="31">
        <v>46206.507268518515</v>
      </c>
      <c r="CP978" t="str">
        <f>VLOOKUP(A978,Sheet1!$A$2:$E$221,2,0)</f>
        <v>South Zone</v>
      </c>
    </row>
    <row r="979" spans="1:94" x14ac:dyDescent="0.35">
      <c r="A979" t="s">
        <v>6665</v>
      </c>
      <c r="B979">
        <v>158</v>
      </c>
      <c r="C979" t="s">
        <v>9332</v>
      </c>
      <c r="D979" t="s">
        <v>678</v>
      </c>
      <c r="E979" t="s">
        <v>305</v>
      </c>
      <c r="F979" t="s">
        <v>306</v>
      </c>
      <c r="G979" t="s">
        <v>302</v>
      </c>
      <c r="H979" t="s">
        <v>6689</v>
      </c>
      <c r="I979">
        <v>786623</v>
      </c>
      <c r="J979" t="s">
        <v>6667</v>
      </c>
      <c r="K979" t="s">
        <v>6668</v>
      </c>
      <c r="L979" t="s">
        <v>4622</v>
      </c>
      <c r="M979" t="s">
        <v>6690</v>
      </c>
      <c r="N979">
        <v>45000</v>
      </c>
      <c r="O979" t="s">
        <v>4598</v>
      </c>
      <c r="P979" t="s">
        <v>4599</v>
      </c>
      <c r="Q979" t="s">
        <v>6691</v>
      </c>
      <c r="R979">
        <v>3827542385</v>
      </c>
      <c r="S979" t="s">
        <v>13394</v>
      </c>
      <c r="T979"/>
      <c r="V979" s="14">
        <v>46204</v>
      </c>
      <c r="W979" t="s">
        <v>6672</v>
      </c>
      <c r="X979" s="31">
        <v>46204.612037037034</v>
      </c>
      <c r="AN979" s="14">
        <v>46204</v>
      </c>
      <c r="AO979" t="s">
        <v>1238</v>
      </c>
      <c r="AP979" s="31">
        <v>46204.677453703705</v>
      </c>
      <c r="AT979" s="31">
        <v>46204.677453703705</v>
      </c>
      <c r="AU979" s="14">
        <v>46204</v>
      </c>
      <c r="AV979" t="s">
        <v>1238</v>
      </c>
      <c r="AW979" t="s">
        <v>306</v>
      </c>
      <c r="AX979" t="s">
        <v>678</v>
      </c>
      <c r="AY979" s="14">
        <v>46204</v>
      </c>
      <c r="AZ979" t="s">
        <v>6672</v>
      </c>
      <c r="BA979" s="31">
        <v>46204.68304398148</v>
      </c>
      <c r="BB979" s="14">
        <v>46204</v>
      </c>
      <c r="BC979" t="s">
        <v>1211</v>
      </c>
      <c r="BD979" s="31">
        <v>46204.708020833335</v>
      </c>
      <c r="BE979" s="14">
        <v>46204</v>
      </c>
      <c r="BF979" t="s">
        <v>6692</v>
      </c>
      <c r="BG979" s="31">
        <v>46204.726678240739</v>
      </c>
      <c r="BH979" s="14">
        <v>46204</v>
      </c>
      <c r="BI979" t="s">
        <v>1240</v>
      </c>
      <c r="BJ979" s="31">
        <v>46204.732083333336</v>
      </c>
      <c r="BK979" s="14">
        <v>46204</v>
      </c>
      <c r="BL979" t="s">
        <v>1241</v>
      </c>
      <c r="BM979" s="31">
        <v>46204.750347222223</v>
      </c>
      <c r="BN979" s="14">
        <v>46204</v>
      </c>
      <c r="BO979" t="s">
        <v>1240</v>
      </c>
      <c r="BP979" s="31">
        <v>46204.73541666667</v>
      </c>
      <c r="BZ979" s="14">
        <v>46204</v>
      </c>
      <c r="CA979" t="s">
        <v>1241</v>
      </c>
      <c r="CB979" s="31">
        <v>46204.760405092595</v>
      </c>
      <c r="CC979" s="14">
        <v>46204</v>
      </c>
      <c r="CD979" t="s">
        <v>1212</v>
      </c>
      <c r="CE979" s="31">
        <v>46204.783680555556</v>
      </c>
      <c r="CI979" s="14">
        <v>46205</v>
      </c>
      <c r="CJ979" t="s">
        <v>2953</v>
      </c>
      <c r="CK979" s="31">
        <v>46205.583981481483</v>
      </c>
      <c r="CP979" t="str">
        <f>VLOOKUP(A979,Sheet1!$A$2:$E$221,2,0)</f>
        <v>South Zone</v>
      </c>
    </row>
    <row r="980" spans="1:94" x14ac:dyDescent="0.35">
      <c r="A980" t="s">
        <v>6665</v>
      </c>
      <c r="B980">
        <v>158</v>
      </c>
      <c r="C980" t="s">
        <v>9332</v>
      </c>
      <c r="D980" t="s">
        <v>678</v>
      </c>
      <c r="E980" t="s">
        <v>305</v>
      </c>
      <c r="F980" t="s">
        <v>306</v>
      </c>
      <c r="G980" t="s">
        <v>302</v>
      </c>
      <c r="H980" t="s">
        <v>6689</v>
      </c>
      <c r="I980">
        <v>786623</v>
      </c>
      <c r="J980" t="s">
        <v>6667</v>
      </c>
      <c r="K980" t="s">
        <v>6668</v>
      </c>
      <c r="L980" t="s">
        <v>4622</v>
      </c>
      <c r="M980" t="s">
        <v>6690</v>
      </c>
      <c r="N980">
        <v>45000</v>
      </c>
      <c r="O980" t="s">
        <v>4598</v>
      </c>
      <c r="P980" t="s">
        <v>4599</v>
      </c>
      <c r="Q980" t="s">
        <v>6693</v>
      </c>
      <c r="R980">
        <v>2355258268</v>
      </c>
      <c r="S980" t="s">
        <v>13394</v>
      </c>
      <c r="T980"/>
      <c r="V980" s="14">
        <v>46204</v>
      </c>
      <c r="W980" t="s">
        <v>6672</v>
      </c>
      <c r="X980" s="31">
        <v>46204.61210648148</v>
      </c>
      <c r="AN980" s="14">
        <v>46204</v>
      </c>
      <c r="AO980" t="s">
        <v>1238</v>
      </c>
      <c r="AP980" s="31">
        <v>46204.677534722221</v>
      </c>
      <c r="AT980" s="31">
        <v>46204.677534722221</v>
      </c>
      <c r="AU980" s="14">
        <v>46204</v>
      </c>
      <c r="AV980" t="s">
        <v>1238</v>
      </c>
      <c r="AW980" t="s">
        <v>306</v>
      </c>
      <c r="AX980" t="s">
        <v>678</v>
      </c>
      <c r="AY980" s="14">
        <v>46204</v>
      </c>
      <c r="AZ980" t="s">
        <v>6672</v>
      </c>
      <c r="BA980" s="31">
        <v>46204.68309027778</v>
      </c>
      <c r="BB980" s="14">
        <v>46204</v>
      </c>
      <c r="BC980" t="s">
        <v>1211</v>
      </c>
      <c r="BD980" s="31">
        <v>46204.708020833335</v>
      </c>
      <c r="BE980" s="14">
        <v>46204</v>
      </c>
      <c r="BF980" t="s">
        <v>6692</v>
      </c>
      <c r="BG980" s="31">
        <v>46204.726689814815</v>
      </c>
      <c r="BH980" s="14">
        <v>46204</v>
      </c>
      <c r="BI980" t="s">
        <v>1240</v>
      </c>
      <c r="BJ980" s="31">
        <v>46204.732094907406</v>
      </c>
      <c r="BK980" s="14">
        <v>46204</v>
      </c>
      <c r="BL980" t="s">
        <v>1241</v>
      </c>
      <c r="BM980" s="31">
        <v>46204.750358796293</v>
      </c>
      <c r="BN980" s="14">
        <v>46204</v>
      </c>
      <c r="BO980" t="s">
        <v>1240</v>
      </c>
      <c r="BP980" s="31">
        <v>46204.73542824074</v>
      </c>
      <c r="BZ980" s="14">
        <v>46204</v>
      </c>
      <c r="CA980" t="s">
        <v>1241</v>
      </c>
      <c r="CB980" s="31">
        <v>46204.760416666664</v>
      </c>
      <c r="CC980" s="14">
        <v>46204</v>
      </c>
      <c r="CD980" t="s">
        <v>1212</v>
      </c>
      <c r="CE980" s="31">
        <v>46204.783680555556</v>
      </c>
      <c r="CI980" s="14">
        <v>46205</v>
      </c>
      <c r="CJ980" t="s">
        <v>2953</v>
      </c>
      <c r="CK980" s="31">
        <v>46205.583981481483</v>
      </c>
      <c r="CP980" t="str">
        <f>VLOOKUP(A980,Sheet1!$A$2:$E$221,2,0)</f>
        <v>South Zone</v>
      </c>
    </row>
    <row r="981" spans="1:94" x14ac:dyDescent="0.35">
      <c r="A981" t="s">
        <v>6665</v>
      </c>
      <c r="B981">
        <v>158</v>
      </c>
      <c r="C981" t="s">
        <v>9332</v>
      </c>
      <c r="D981" t="s">
        <v>678</v>
      </c>
      <c r="E981" t="s">
        <v>305</v>
      </c>
      <c r="F981" t="s">
        <v>306</v>
      </c>
      <c r="G981" t="s">
        <v>302</v>
      </c>
      <c r="H981" t="s">
        <v>6689</v>
      </c>
      <c r="I981">
        <v>786623</v>
      </c>
      <c r="J981" t="s">
        <v>6667</v>
      </c>
      <c r="K981" t="s">
        <v>6668</v>
      </c>
      <c r="L981" t="s">
        <v>4622</v>
      </c>
      <c r="M981" t="s">
        <v>6690</v>
      </c>
      <c r="N981">
        <v>45000</v>
      </c>
      <c r="O981" t="s">
        <v>4598</v>
      </c>
      <c r="P981" t="s">
        <v>4599</v>
      </c>
      <c r="Q981" t="s">
        <v>6694</v>
      </c>
      <c r="R981">
        <v>5143439702</v>
      </c>
      <c r="S981" t="s">
        <v>13394</v>
      </c>
      <c r="T981"/>
      <c r="V981" s="14">
        <v>46204</v>
      </c>
      <c r="W981" t="s">
        <v>6672</v>
      </c>
      <c r="X981" s="31">
        <v>46204.612060185187</v>
      </c>
      <c r="AN981" s="14">
        <v>46204</v>
      </c>
      <c r="AO981" t="s">
        <v>1238</v>
      </c>
      <c r="AP981" s="31">
        <v>46204.677476851852</v>
      </c>
      <c r="AT981" s="31">
        <v>46204.677476851852</v>
      </c>
      <c r="AU981" s="14">
        <v>46204</v>
      </c>
      <c r="AV981" t="s">
        <v>1238</v>
      </c>
      <c r="AW981" t="s">
        <v>306</v>
      </c>
      <c r="AX981" t="s">
        <v>678</v>
      </c>
      <c r="AY981" s="14">
        <v>46204</v>
      </c>
      <c r="AZ981" t="s">
        <v>6672</v>
      </c>
      <c r="BA981" s="31">
        <v>46204.683067129627</v>
      </c>
      <c r="BB981" s="14">
        <v>46204</v>
      </c>
      <c r="BC981" t="s">
        <v>1211</v>
      </c>
      <c r="BD981" s="31">
        <v>46204.708020833335</v>
      </c>
      <c r="BE981" s="14">
        <v>46204</v>
      </c>
      <c r="BF981" t="s">
        <v>6692</v>
      </c>
      <c r="BG981" s="31">
        <v>46204.726712962962</v>
      </c>
      <c r="BH981" s="14">
        <v>46204</v>
      </c>
      <c r="BI981" t="s">
        <v>1240</v>
      </c>
      <c r="BJ981" s="31">
        <v>46204.732118055559</v>
      </c>
      <c r="BK981" s="14">
        <v>46204</v>
      </c>
      <c r="BL981" t="s">
        <v>1241</v>
      </c>
      <c r="BM981" s="31">
        <v>46204.75037037037</v>
      </c>
      <c r="BN981" s="14">
        <v>46204</v>
      </c>
      <c r="BO981" t="s">
        <v>1240</v>
      </c>
      <c r="BP981" s="31">
        <v>46204.735451388886</v>
      </c>
      <c r="BZ981" s="14">
        <v>46204</v>
      </c>
      <c r="CA981" t="s">
        <v>1241</v>
      </c>
      <c r="CB981" s="31">
        <v>46204.760439814818</v>
      </c>
      <c r="CC981" s="14">
        <v>46204</v>
      </c>
      <c r="CD981" t="s">
        <v>1212</v>
      </c>
      <c r="CE981" s="31">
        <v>46204.783680555556</v>
      </c>
      <c r="CI981" s="14">
        <v>46205</v>
      </c>
      <c r="CJ981" t="s">
        <v>2953</v>
      </c>
      <c r="CK981" s="31">
        <v>46205.583981481483</v>
      </c>
      <c r="CP981" t="str">
        <f>VLOOKUP(A981,Sheet1!$A$2:$E$221,2,0)</f>
        <v>South Zone</v>
      </c>
    </row>
    <row r="982" spans="1:94" x14ac:dyDescent="0.35">
      <c r="A982" t="s">
        <v>6665</v>
      </c>
      <c r="B982">
        <v>158</v>
      </c>
      <c r="C982" t="s">
        <v>9332</v>
      </c>
      <c r="D982" t="s">
        <v>678</v>
      </c>
      <c r="E982" t="s">
        <v>305</v>
      </c>
      <c r="F982" t="s">
        <v>306</v>
      </c>
      <c r="G982" t="s">
        <v>302</v>
      </c>
      <c r="H982" t="s">
        <v>6689</v>
      </c>
      <c r="I982">
        <v>786623</v>
      </c>
      <c r="J982" t="s">
        <v>6667</v>
      </c>
      <c r="K982" t="s">
        <v>6668</v>
      </c>
      <c r="L982" t="s">
        <v>4622</v>
      </c>
      <c r="M982" t="s">
        <v>6690</v>
      </c>
      <c r="N982">
        <v>45000</v>
      </c>
      <c r="O982" t="s">
        <v>4598</v>
      </c>
      <c r="P982" t="s">
        <v>4599</v>
      </c>
      <c r="Q982" t="s">
        <v>6695</v>
      </c>
      <c r="R982">
        <v>3640462036</v>
      </c>
      <c r="S982" t="s">
        <v>13394</v>
      </c>
      <c r="T982"/>
      <c r="V982" s="14">
        <v>46204</v>
      </c>
      <c r="W982" t="s">
        <v>6672</v>
      </c>
      <c r="X982" s="31">
        <v>46204.612129629626</v>
      </c>
      <c r="AN982" s="14">
        <v>46204</v>
      </c>
      <c r="AO982" t="s">
        <v>1238</v>
      </c>
      <c r="AP982" s="31">
        <v>46204.677557870367</v>
      </c>
      <c r="AT982" s="31">
        <v>46204.677557870367</v>
      </c>
      <c r="AU982" s="14">
        <v>46204</v>
      </c>
      <c r="AV982" t="s">
        <v>1238</v>
      </c>
      <c r="AW982" t="s">
        <v>306</v>
      </c>
      <c r="AX982" t="s">
        <v>678</v>
      </c>
      <c r="AY982" s="14">
        <v>46204</v>
      </c>
      <c r="AZ982" t="s">
        <v>6672</v>
      </c>
      <c r="BA982" s="31">
        <v>46204.683113425926</v>
      </c>
      <c r="BB982" s="14">
        <v>46204</v>
      </c>
      <c r="BC982" t="s">
        <v>1211</v>
      </c>
      <c r="BD982" s="31">
        <v>46204.708020833335</v>
      </c>
      <c r="BE982" s="14">
        <v>46204</v>
      </c>
      <c r="BF982" t="s">
        <v>6692</v>
      </c>
      <c r="BG982" s="31">
        <v>46204.726724537039</v>
      </c>
      <c r="BH982" s="14">
        <v>46204</v>
      </c>
      <c r="BI982" t="s">
        <v>1240</v>
      </c>
      <c r="BJ982" s="31">
        <v>46204.732129629629</v>
      </c>
      <c r="BK982" s="14">
        <v>46204</v>
      </c>
      <c r="BL982" t="s">
        <v>1241</v>
      </c>
      <c r="BM982" s="31">
        <v>46204.750381944446</v>
      </c>
      <c r="BN982" s="14">
        <v>46204</v>
      </c>
      <c r="BO982" t="s">
        <v>1240</v>
      </c>
      <c r="BP982" s="31">
        <v>46204.735462962963</v>
      </c>
      <c r="BZ982" s="14">
        <v>46204</v>
      </c>
      <c r="CA982" t="s">
        <v>1241</v>
      </c>
      <c r="CB982" s="31">
        <v>46204.760451388887</v>
      </c>
      <c r="CC982" s="14">
        <v>46204</v>
      </c>
      <c r="CD982" t="s">
        <v>1212</v>
      </c>
      <c r="CE982" s="31">
        <v>46204.783680555556</v>
      </c>
      <c r="CI982" s="14">
        <v>46205</v>
      </c>
      <c r="CJ982" t="s">
        <v>2953</v>
      </c>
      <c r="CK982" s="31">
        <v>46205.583981481483</v>
      </c>
      <c r="CP982" t="str">
        <f>VLOOKUP(A982,Sheet1!$A$2:$E$221,2,0)</f>
        <v>South Zone</v>
      </c>
    </row>
    <row r="983" spans="1:94" x14ac:dyDescent="0.35">
      <c r="A983" t="s">
        <v>6697</v>
      </c>
      <c r="B983">
        <v>159</v>
      </c>
      <c r="C983" t="s">
        <v>9332</v>
      </c>
      <c r="D983" t="s">
        <v>678</v>
      </c>
      <c r="E983" t="s">
        <v>321</v>
      </c>
      <c r="F983" t="s">
        <v>322</v>
      </c>
      <c r="G983" t="s">
        <v>302</v>
      </c>
      <c r="H983" t="s">
        <v>6698</v>
      </c>
      <c r="I983">
        <v>41840</v>
      </c>
      <c r="J983" t="s">
        <v>2648</v>
      </c>
      <c r="K983" t="s">
        <v>2649</v>
      </c>
      <c r="L983" t="s">
        <v>4622</v>
      </c>
      <c r="M983" t="s">
        <v>6699</v>
      </c>
      <c r="N983">
        <v>45000</v>
      </c>
      <c r="O983" t="s">
        <v>4598</v>
      </c>
      <c r="P983" t="s">
        <v>4599</v>
      </c>
      <c r="Q983" t="s">
        <v>6700</v>
      </c>
      <c r="R983">
        <v>4822538991</v>
      </c>
      <c r="S983" t="s">
        <v>13394</v>
      </c>
      <c r="T983"/>
      <c r="V983" s="14">
        <v>46205</v>
      </c>
      <c r="W983" t="s">
        <v>6701</v>
      </c>
      <c r="X983" s="31">
        <v>46205.664826388886</v>
      </c>
      <c r="AN983" s="14">
        <v>46206</v>
      </c>
      <c r="AO983" t="s">
        <v>1242</v>
      </c>
      <c r="AP983" s="31">
        <v>46206.595891203702</v>
      </c>
      <c r="AT983" s="31">
        <v>46206.595891203702</v>
      </c>
      <c r="AU983" s="14">
        <v>46206</v>
      </c>
      <c r="AV983" t="s">
        <v>1242</v>
      </c>
      <c r="AW983" t="s">
        <v>322</v>
      </c>
      <c r="AX983" t="s">
        <v>678</v>
      </c>
      <c r="AY983" s="14">
        <v>46206</v>
      </c>
      <c r="AZ983" t="s">
        <v>2954</v>
      </c>
      <c r="BA983" s="31">
        <v>46206.606423611112</v>
      </c>
      <c r="BB983" s="14">
        <v>46206</v>
      </c>
      <c r="BC983" t="s">
        <v>1194</v>
      </c>
      <c r="BD983" s="31">
        <v>46206.612395833334</v>
      </c>
      <c r="BE983" s="14">
        <v>46206</v>
      </c>
      <c r="BF983" t="s">
        <v>1220</v>
      </c>
      <c r="BG983" s="31">
        <v>46206.641064814816</v>
      </c>
      <c r="BH983" s="14">
        <v>46206</v>
      </c>
      <c r="BI983" t="s">
        <v>3020</v>
      </c>
      <c r="BJ983" s="31">
        <v>46206.674895833334</v>
      </c>
      <c r="BK983" s="14">
        <v>46206</v>
      </c>
      <c r="BL983" t="s">
        <v>3020</v>
      </c>
      <c r="BM983" s="31">
        <v>46206.679618055554</v>
      </c>
      <c r="BZ983" s="14">
        <v>46206</v>
      </c>
      <c r="CA983" t="s">
        <v>3020</v>
      </c>
      <c r="CB983" s="31">
        <v>46206.690509259257</v>
      </c>
      <c r="CC983" s="14">
        <v>46206</v>
      </c>
      <c r="CD983" t="s">
        <v>1199</v>
      </c>
      <c r="CE983" s="31">
        <v>46206.692569444444</v>
      </c>
      <c r="CI983" s="14">
        <v>46206</v>
      </c>
      <c r="CJ983" t="s">
        <v>2954</v>
      </c>
      <c r="CK983" s="31">
        <v>46206.727870370371</v>
      </c>
      <c r="CP983" t="str">
        <f>VLOOKUP(A983,Sheet1!$A$2:$E$221,2,0)</f>
        <v>South Zone</v>
      </c>
    </row>
    <row r="984" spans="1:94" x14ac:dyDescent="0.35">
      <c r="A984" t="s">
        <v>6697</v>
      </c>
      <c r="B984">
        <v>159</v>
      </c>
      <c r="C984" t="s">
        <v>9332</v>
      </c>
      <c r="D984" t="s">
        <v>678</v>
      </c>
      <c r="E984" t="s">
        <v>321</v>
      </c>
      <c r="F984" t="s">
        <v>322</v>
      </c>
      <c r="G984" t="s">
        <v>302</v>
      </c>
      <c r="H984" t="s">
        <v>6702</v>
      </c>
      <c r="I984">
        <v>46463</v>
      </c>
      <c r="J984" t="s">
        <v>1901</v>
      </c>
      <c r="K984" t="s">
        <v>1902</v>
      </c>
      <c r="L984" t="s">
        <v>4622</v>
      </c>
      <c r="M984" t="s">
        <v>6703</v>
      </c>
      <c r="N984">
        <v>40000</v>
      </c>
      <c r="O984" t="s">
        <v>9612</v>
      </c>
      <c r="P984" t="s">
        <v>9613</v>
      </c>
      <c r="Q984" t="s">
        <v>10453</v>
      </c>
      <c r="R984">
        <v>8117322862</v>
      </c>
      <c r="S984" t="s">
        <v>13394</v>
      </c>
      <c r="T984"/>
      <c r="V984" s="14">
        <v>46205</v>
      </c>
      <c r="W984" t="s">
        <v>6704</v>
      </c>
      <c r="X984" s="31">
        <v>46205.569618055553</v>
      </c>
      <c r="AN984" s="14">
        <v>46206</v>
      </c>
      <c r="AO984" t="s">
        <v>1242</v>
      </c>
      <c r="AP984" s="31">
        <v>46206.598715277774</v>
      </c>
      <c r="AT984" s="31">
        <v>46206.598715277774</v>
      </c>
      <c r="AU984" s="14">
        <v>46206</v>
      </c>
      <c r="AV984" t="s">
        <v>1242</v>
      </c>
      <c r="AW984" t="s">
        <v>322</v>
      </c>
      <c r="AX984" t="s">
        <v>678</v>
      </c>
      <c r="AY984" s="14">
        <v>46209</v>
      </c>
      <c r="AZ984" t="s">
        <v>2954</v>
      </c>
      <c r="BA984" s="31">
        <v>46209.468287037038</v>
      </c>
      <c r="BB984" s="14">
        <v>46209</v>
      </c>
      <c r="BC984" t="s">
        <v>3586</v>
      </c>
      <c r="BD984" s="31">
        <v>46209.471597222226</v>
      </c>
      <c r="BE984" s="14">
        <v>46209</v>
      </c>
      <c r="BF984" t="s">
        <v>1247</v>
      </c>
      <c r="BG984" s="31">
        <v>46209.483587962961</v>
      </c>
      <c r="BH984" s="14">
        <v>46209</v>
      </c>
      <c r="BI984" t="s">
        <v>3020</v>
      </c>
      <c r="BJ984" s="31">
        <v>46209.485324074078</v>
      </c>
      <c r="BK984" s="14">
        <v>46209</v>
      </c>
      <c r="BL984" t="s">
        <v>3020</v>
      </c>
      <c r="BM984" s="31">
        <v>46209.487523148149</v>
      </c>
      <c r="BZ984" s="14">
        <v>46209</v>
      </c>
      <c r="CA984" t="s">
        <v>3020</v>
      </c>
      <c r="CB984" s="31">
        <v>46209.491331018522</v>
      </c>
      <c r="CC984" s="14">
        <v>46209</v>
      </c>
      <c r="CD984" t="s">
        <v>1205</v>
      </c>
      <c r="CE984" s="31">
        <v>46209.492986111109</v>
      </c>
      <c r="CI984" s="14">
        <v>46209</v>
      </c>
      <c r="CJ984" t="s">
        <v>2954</v>
      </c>
      <c r="CK984" s="31">
        <v>46209.613240740742</v>
      </c>
      <c r="CP984" t="str">
        <f>VLOOKUP(A984,Sheet1!$A$2:$E$221,2,0)</f>
        <v>South Zone</v>
      </c>
    </row>
    <row r="985" spans="1:94" x14ac:dyDescent="0.35">
      <c r="A985" t="s">
        <v>6697</v>
      </c>
      <c r="B985">
        <v>159</v>
      </c>
      <c r="C985" t="s">
        <v>9332</v>
      </c>
      <c r="D985" t="s">
        <v>678</v>
      </c>
      <c r="E985" t="s">
        <v>321</v>
      </c>
      <c r="F985" t="s">
        <v>322</v>
      </c>
      <c r="G985" t="s">
        <v>302</v>
      </c>
      <c r="H985" t="s">
        <v>3320</v>
      </c>
      <c r="I985">
        <v>64666</v>
      </c>
      <c r="J985" t="s">
        <v>3034</v>
      </c>
      <c r="K985" t="s">
        <v>3035</v>
      </c>
      <c r="L985" t="s">
        <v>4622</v>
      </c>
      <c r="M985" t="s">
        <v>6705</v>
      </c>
      <c r="N985">
        <v>40000</v>
      </c>
      <c r="O985" t="s">
        <v>969</v>
      </c>
      <c r="P985" t="s">
        <v>970</v>
      </c>
      <c r="Q985" t="s">
        <v>6706</v>
      </c>
      <c r="R985">
        <v>7388618695</v>
      </c>
      <c r="S985" t="s">
        <v>13394</v>
      </c>
      <c r="T985"/>
      <c r="V985" s="14">
        <v>46205</v>
      </c>
      <c r="W985" t="s">
        <v>6707</v>
      </c>
      <c r="X985" s="31">
        <v>46205.654374999998</v>
      </c>
      <c r="AN985" s="14">
        <v>46206</v>
      </c>
      <c r="AO985" t="s">
        <v>1242</v>
      </c>
      <c r="AP985" s="31">
        <v>46206.554398148146</v>
      </c>
      <c r="AT985" s="31">
        <v>46206.554398148146</v>
      </c>
      <c r="AU985" s="14">
        <v>46206</v>
      </c>
      <c r="AV985" t="s">
        <v>1242</v>
      </c>
      <c r="AW985" t="s">
        <v>322</v>
      </c>
      <c r="AX985" t="s">
        <v>678</v>
      </c>
      <c r="AY985" s="14">
        <v>46206</v>
      </c>
      <c r="AZ985" t="s">
        <v>2954</v>
      </c>
      <c r="BA985" s="31">
        <v>46206.619571759256</v>
      </c>
      <c r="BB985" s="14">
        <v>46206</v>
      </c>
      <c r="BC985" t="s">
        <v>1194</v>
      </c>
      <c r="BD985" s="31">
        <v>46206.635011574072</v>
      </c>
      <c r="BE985" s="14">
        <v>46206</v>
      </c>
      <c r="BF985" t="s">
        <v>1218</v>
      </c>
      <c r="BG985" s="31">
        <v>46206.667638888888</v>
      </c>
      <c r="BH985" s="14">
        <v>46206</v>
      </c>
      <c r="BI985" t="s">
        <v>6410</v>
      </c>
      <c r="BJ985" s="31">
        <v>46206.704953703702</v>
      </c>
      <c r="BK985" s="14">
        <v>46206</v>
      </c>
      <c r="BL985" t="s">
        <v>6410</v>
      </c>
      <c r="BM985" s="31">
        <v>46206.706678240742</v>
      </c>
      <c r="BZ985" s="14">
        <v>46206</v>
      </c>
      <c r="CA985" t="s">
        <v>6410</v>
      </c>
      <c r="CB985" s="31">
        <v>46206.711863425924</v>
      </c>
      <c r="CC985" s="14">
        <v>46206</v>
      </c>
      <c r="CD985" t="s">
        <v>1205</v>
      </c>
      <c r="CE985" s="31">
        <v>46206.713229166664</v>
      </c>
      <c r="CI985" s="14">
        <v>46206</v>
      </c>
      <c r="CJ985" t="s">
        <v>2954</v>
      </c>
      <c r="CK985" s="31">
        <v>46206.852037037039</v>
      </c>
      <c r="CP985" t="str">
        <f>VLOOKUP(A985,Sheet1!$A$2:$E$221,2,0)</f>
        <v>South Zone</v>
      </c>
    </row>
    <row r="986" spans="1:94" x14ac:dyDescent="0.35">
      <c r="A986" t="s">
        <v>6697</v>
      </c>
      <c r="B986">
        <v>159</v>
      </c>
      <c r="C986" t="s">
        <v>9332</v>
      </c>
      <c r="D986" t="s">
        <v>678</v>
      </c>
      <c r="E986" t="s">
        <v>321</v>
      </c>
      <c r="F986" t="s">
        <v>322</v>
      </c>
      <c r="G986" t="s">
        <v>302</v>
      </c>
      <c r="H986" t="s">
        <v>6708</v>
      </c>
      <c r="I986">
        <v>126922</v>
      </c>
      <c r="J986" t="s">
        <v>3034</v>
      </c>
      <c r="K986" t="s">
        <v>3035</v>
      </c>
      <c r="L986" t="s">
        <v>4622</v>
      </c>
      <c r="M986" t="s">
        <v>6709</v>
      </c>
      <c r="N986">
        <v>40000</v>
      </c>
      <c r="O986" t="s">
        <v>969</v>
      </c>
      <c r="P986" t="s">
        <v>970</v>
      </c>
      <c r="Q986" t="s">
        <v>6710</v>
      </c>
      <c r="R986">
        <v>3623512726</v>
      </c>
      <c r="S986" t="s">
        <v>13394</v>
      </c>
      <c r="T986"/>
      <c r="V986" s="14">
        <v>46204</v>
      </c>
      <c r="W986" t="s">
        <v>6707</v>
      </c>
      <c r="X986" s="31">
        <v>46204.740532407406</v>
      </c>
      <c r="AN986" s="14">
        <v>46205</v>
      </c>
      <c r="AO986" t="s">
        <v>1242</v>
      </c>
      <c r="AP986" s="31">
        <v>46205.514791666668</v>
      </c>
      <c r="AT986" s="31">
        <v>46205.514791666668</v>
      </c>
      <c r="AU986" s="14">
        <v>46205</v>
      </c>
      <c r="AV986" t="s">
        <v>1242</v>
      </c>
      <c r="AW986" t="s">
        <v>322</v>
      </c>
      <c r="AX986" t="s">
        <v>678</v>
      </c>
      <c r="AY986" s="14">
        <v>46205</v>
      </c>
      <c r="AZ986" t="s">
        <v>2954</v>
      </c>
      <c r="BA986" s="31">
        <v>46205.516030092593</v>
      </c>
      <c r="BB986" s="14">
        <v>46205</v>
      </c>
      <c r="BC986" t="s">
        <v>1194</v>
      </c>
      <c r="BD986" s="31">
        <v>46205.520694444444</v>
      </c>
      <c r="BE986" s="14">
        <v>46205</v>
      </c>
      <c r="BF986" t="s">
        <v>3021</v>
      </c>
      <c r="BG986" s="31">
        <v>46205.532650462963</v>
      </c>
      <c r="BH986" s="14">
        <v>46205</v>
      </c>
      <c r="BI986" t="s">
        <v>1198</v>
      </c>
      <c r="BJ986" s="31">
        <v>46205.587800925925</v>
      </c>
      <c r="BK986" s="14">
        <v>46205</v>
      </c>
      <c r="BL986" t="s">
        <v>1198</v>
      </c>
      <c r="BM986" s="31">
        <v>46205.59951388889</v>
      </c>
      <c r="BZ986" s="14">
        <v>46205</v>
      </c>
      <c r="CA986" t="s">
        <v>1198</v>
      </c>
      <c r="CB986" s="31">
        <v>46205.635879629626</v>
      </c>
      <c r="CC986" s="14">
        <v>46205</v>
      </c>
      <c r="CD986" t="s">
        <v>1205</v>
      </c>
      <c r="CE986" s="31">
        <v>46205.636365740742</v>
      </c>
      <c r="CI986" s="14">
        <v>46206</v>
      </c>
      <c r="CJ986" t="s">
        <v>2954</v>
      </c>
      <c r="CK986" s="31">
        <v>46206.555381944447</v>
      </c>
      <c r="CP986" t="str">
        <f>VLOOKUP(A986,Sheet1!$A$2:$E$221,2,0)</f>
        <v>South Zone</v>
      </c>
    </row>
    <row r="987" spans="1:94" x14ac:dyDescent="0.35">
      <c r="A987" t="s">
        <v>6697</v>
      </c>
      <c r="B987">
        <v>159</v>
      </c>
      <c r="C987" t="s">
        <v>9332</v>
      </c>
      <c r="D987" t="s">
        <v>678</v>
      </c>
      <c r="E987" t="s">
        <v>321</v>
      </c>
      <c r="F987" t="s">
        <v>322</v>
      </c>
      <c r="G987" t="s">
        <v>302</v>
      </c>
      <c r="H987" t="s">
        <v>10454</v>
      </c>
      <c r="I987">
        <v>152423</v>
      </c>
      <c r="J987" t="s">
        <v>2648</v>
      </c>
      <c r="K987" t="s">
        <v>2649</v>
      </c>
      <c r="L987" t="s">
        <v>4622</v>
      </c>
      <c r="M987" t="s">
        <v>10455</v>
      </c>
      <c r="N987">
        <v>45000</v>
      </c>
      <c r="O987" t="s">
        <v>4598</v>
      </c>
      <c r="P987" t="s">
        <v>4599</v>
      </c>
      <c r="Q987" t="s">
        <v>10456</v>
      </c>
      <c r="R987">
        <v>3624943605</v>
      </c>
      <c r="S987" t="s">
        <v>683</v>
      </c>
      <c r="T987" t="s">
        <v>13320</v>
      </c>
      <c r="U987" s="1">
        <v>46209</v>
      </c>
      <c r="V987" s="14">
        <v>46206</v>
      </c>
      <c r="W987" t="s">
        <v>6701</v>
      </c>
      <c r="X987" s="31">
        <v>46206.543726851851</v>
      </c>
      <c r="AN987" s="14">
        <v>46209</v>
      </c>
      <c r="AO987" t="s">
        <v>1242</v>
      </c>
      <c r="AP987" s="31">
        <v>46209.656770833331</v>
      </c>
      <c r="AT987" s="31">
        <v>46209.656770833331</v>
      </c>
      <c r="AU987" s="14">
        <v>46209</v>
      </c>
      <c r="AV987" t="s">
        <v>1242</v>
      </c>
      <c r="AW987" t="s">
        <v>322</v>
      </c>
      <c r="AX987" t="s">
        <v>678</v>
      </c>
      <c r="AY987" s="14">
        <v>46209</v>
      </c>
      <c r="AZ987" t="s">
        <v>2954</v>
      </c>
      <c r="BA987" s="31">
        <v>46209.688506944447</v>
      </c>
      <c r="BB987" s="14">
        <v>46209</v>
      </c>
      <c r="BC987" t="s">
        <v>3586</v>
      </c>
      <c r="BD987" s="31">
        <v>46209.691377314812</v>
      </c>
      <c r="BE987" s="14">
        <v>46209</v>
      </c>
      <c r="BF987" t="s">
        <v>1247</v>
      </c>
      <c r="BG987" s="31">
        <v>46209.701562499999</v>
      </c>
      <c r="BH987" s="14">
        <v>46209</v>
      </c>
      <c r="BI987" t="s">
        <v>1204</v>
      </c>
      <c r="BJ987" s="31">
        <v>46209.702256944445</v>
      </c>
      <c r="BK987" s="14">
        <v>46210</v>
      </c>
      <c r="BL987" t="s">
        <v>3020</v>
      </c>
      <c r="BM987" s="31">
        <v>46210.747719907406</v>
      </c>
      <c r="BN987" s="14">
        <v>46209</v>
      </c>
      <c r="BO987" t="s">
        <v>1204</v>
      </c>
      <c r="BP987" s="31">
        <v>46209.712997685187</v>
      </c>
      <c r="BZ987" s="14">
        <v>46210</v>
      </c>
      <c r="CA987" t="s">
        <v>3020</v>
      </c>
      <c r="CB987" s="31">
        <v>46210.750231481485</v>
      </c>
      <c r="CC987" s="14">
        <v>46210</v>
      </c>
      <c r="CD987" t="s">
        <v>1199</v>
      </c>
      <c r="CE987" s="31">
        <v>46210.751006944447</v>
      </c>
      <c r="CI987" s="14">
        <v>46210</v>
      </c>
      <c r="CJ987" t="s">
        <v>2954</v>
      </c>
      <c r="CK987" s="31">
        <v>46210.811400462961</v>
      </c>
      <c r="CP987" t="str">
        <f>VLOOKUP(A987,Sheet1!$A$2:$E$221,2,0)</f>
        <v>South Zone</v>
      </c>
    </row>
    <row r="988" spans="1:94" x14ac:dyDescent="0.35">
      <c r="A988" t="s">
        <v>6697</v>
      </c>
      <c r="B988">
        <v>159</v>
      </c>
      <c r="C988" t="s">
        <v>9332</v>
      </c>
      <c r="D988" t="s">
        <v>678</v>
      </c>
      <c r="E988" t="s">
        <v>321</v>
      </c>
      <c r="F988" t="s">
        <v>322</v>
      </c>
      <c r="G988" t="s">
        <v>302</v>
      </c>
      <c r="H988" t="s">
        <v>4246</v>
      </c>
      <c r="I988">
        <v>167215</v>
      </c>
      <c r="J988" t="s">
        <v>1901</v>
      </c>
      <c r="K988" t="s">
        <v>1902</v>
      </c>
      <c r="L988" t="s">
        <v>4622</v>
      </c>
      <c r="M988" t="s">
        <v>6711</v>
      </c>
      <c r="N988">
        <v>50000</v>
      </c>
      <c r="O988" t="s">
        <v>1228</v>
      </c>
      <c r="P988" t="s">
        <v>1229</v>
      </c>
      <c r="Q988" t="s">
        <v>4247</v>
      </c>
      <c r="R988">
        <v>9327962447</v>
      </c>
      <c r="S988" t="s">
        <v>13394</v>
      </c>
      <c r="T988"/>
      <c r="V988" s="14">
        <v>46205</v>
      </c>
      <c r="W988" t="s">
        <v>9878</v>
      </c>
      <c r="X988" s="31">
        <v>46205.507847222223</v>
      </c>
      <c r="AN988" s="14">
        <v>46205</v>
      </c>
      <c r="AO988" t="s">
        <v>1242</v>
      </c>
      <c r="AP988" s="31">
        <v>46205.659918981481</v>
      </c>
      <c r="AT988" s="31">
        <v>46205.659918981481</v>
      </c>
      <c r="AU988" s="14">
        <v>46205</v>
      </c>
      <c r="AV988" t="s">
        <v>1242</v>
      </c>
      <c r="AW988" t="s">
        <v>322</v>
      </c>
      <c r="AX988" t="s">
        <v>678</v>
      </c>
      <c r="AY988" s="14">
        <v>46205</v>
      </c>
      <c r="AZ988" t="s">
        <v>9878</v>
      </c>
      <c r="BA988" s="31">
        <v>46205.669282407405</v>
      </c>
      <c r="BB988" s="14">
        <v>46205</v>
      </c>
      <c r="BC988" t="s">
        <v>1194</v>
      </c>
      <c r="BD988" s="31">
        <v>46205.687650462962</v>
      </c>
      <c r="BE988" s="14">
        <v>46205</v>
      </c>
      <c r="BF988" t="s">
        <v>1247</v>
      </c>
      <c r="BG988" s="31">
        <v>46205.687789351854</v>
      </c>
      <c r="BH988" s="14">
        <v>46205</v>
      </c>
      <c r="BI988" t="s">
        <v>3020</v>
      </c>
      <c r="BJ988" s="31">
        <v>46205.696481481478</v>
      </c>
      <c r="BK988" s="14">
        <v>46205</v>
      </c>
      <c r="BL988" t="s">
        <v>3020</v>
      </c>
      <c r="BM988" s="31">
        <v>46205.69730324074</v>
      </c>
      <c r="BZ988" s="14">
        <v>46205</v>
      </c>
      <c r="CA988" t="s">
        <v>3020</v>
      </c>
      <c r="CB988" s="31">
        <v>46205.703356481485</v>
      </c>
      <c r="CC988" s="14">
        <v>46205</v>
      </c>
      <c r="CD988" t="s">
        <v>1205</v>
      </c>
      <c r="CE988" s="31">
        <v>46205.704930555556</v>
      </c>
      <c r="CI988" s="14">
        <v>46206</v>
      </c>
      <c r="CJ988" t="s">
        <v>2954</v>
      </c>
      <c r="CK988" s="31">
        <v>46206.537847222222</v>
      </c>
      <c r="CP988" t="str">
        <f>VLOOKUP(A988,Sheet1!$A$2:$E$221,2,0)</f>
        <v>South Zone</v>
      </c>
    </row>
    <row r="989" spans="1:94" x14ac:dyDescent="0.35">
      <c r="A989" t="s">
        <v>6697</v>
      </c>
      <c r="B989">
        <v>159</v>
      </c>
      <c r="C989" t="s">
        <v>9332</v>
      </c>
      <c r="D989" t="s">
        <v>678</v>
      </c>
      <c r="E989" t="s">
        <v>321</v>
      </c>
      <c r="F989" t="s">
        <v>322</v>
      </c>
      <c r="G989" t="s">
        <v>302</v>
      </c>
      <c r="H989" t="s">
        <v>10457</v>
      </c>
      <c r="I989">
        <v>259009</v>
      </c>
      <c r="J989" t="s">
        <v>1901</v>
      </c>
      <c r="K989" t="s">
        <v>1902</v>
      </c>
      <c r="L989" t="s">
        <v>4622</v>
      </c>
      <c r="M989" t="s">
        <v>10458</v>
      </c>
      <c r="N989">
        <v>40000</v>
      </c>
      <c r="O989" t="s">
        <v>9612</v>
      </c>
      <c r="P989" t="s">
        <v>9613</v>
      </c>
      <c r="Q989" t="s">
        <v>10459</v>
      </c>
      <c r="R989">
        <v>4948725212</v>
      </c>
      <c r="S989" t="s">
        <v>13394</v>
      </c>
      <c r="T989"/>
      <c r="V989" s="14">
        <v>46206</v>
      </c>
      <c r="W989" t="s">
        <v>6704</v>
      </c>
      <c r="X989" s="31">
        <v>46206.720138888886</v>
      </c>
      <c r="AN989" s="14">
        <v>46209</v>
      </c>
      <c r="AO989" t="s">
        <v>1242</v>
      </c>
      <c r="AP989" s="31">
        <v>46209.566250000003</v>
      </c>
      <c r="AT989" s="31">
        <v>46209.566250000003</v>
      </c>
      <c r="AU989" s="14">
        <v>46209</v>
      </c>
      <c r="AV989" t="s">
        <v>1242</v>
      </c>
      <c r="AW989" t="s">
        <v>322</v>
      </c>
      <c r="AX989" t="s">
        <v>678</v>
      </c>
      <c r="AY989" s="14">
        <v>46209</v>
      </c>
      <c r="AZ989" t="s">
        <v>2954</v>
      </c>
      <c r="BA989" s="31">
        <v>46209.572581018518</v>
      </c>
      <c r="BB989" s="14">
        <v>46209</v>
      </c>
      <c r="BC989" t="s">
        <v>3586</v>
      </c>
      <c r="BD989" s="31">
        <v>46209.590694444443</v>
      </c>
      <c r="BE989" s="14">
        <v>46209</v>
      </c>
      <c r="BF989" t="s">
        <v>2405</v>
      </c>
      <c r="BG989" s="31">
        <v>46209.636203703703</v>
      </c>
      <c r="BH989" s="14">
        <v>46209</v>
      </c>
      <c r="BI989" t="s">
        <v>6410</v>
      </c>
      <c r="BJ989" s="31">
        <v>46209.637326388889</v>
      </c>
      <c r="BK989" s="14">
        <v>46209</v>
      </c>
      <c r="BL989" t="s">
        <v>6410</v>
      </c>
      <c r="BM989" s="31">
        <v>46209.640370370369</v>
      </c>
      <c r="BZ989" s="14">
        <v>46209</v>
      </c>
      <c r="CA989" t="s">
        <v>6410</v>
      </c>
      <c r="CB989" s="31">
        <v>46209.652303240742</v>
      </c>
      <c r="CC989" s="14">
        <v>46209</v>
      </c>
      <c r="CD989" t="s">
        <v>1199</v>
      </c>
      <c r="CE989" s="31">
        <v>46209.653587962966</v>
      </c>
      <c r="CI989" s="14">
        <v>46209</v>
      </c>
      <c r="CJ989" t="s">
        <v>2954</v>
      </c>
      <c r="CK989" s="31">
        <v>46209.703819444447</v>
      </c>
      <c r="CP989" t="str">
        <f>VLOOKUP(A989,Sheet1!$A$2:$E$221,2,0)</f>
        <v>South Zone</v>
      </c>
    </row>
    <row r="990" spans="1:94" x14ac:dyDescent="0.35">
      <c r="A990" t="s">
        <v>6697</v>
      </c>
      <c r="B990">
        <v>159</v>
      </c>
      <c r="C990" t="s">
        <v>9332</v>
      </c>
      <c r="D990" t="s">
        <v>678</v>
      </c>
      <c r="E990" t="s">
        <v>321</v>
      </c>
      <c r="F990" t="s">
        <v>322</v>
      </c>
      <c r="G990" t="s">
        <v>302</v>
      </c>
      <c r="H990" t="s">
        <v>10460</v>
      </c>
      <c r="I990">
        <v>259346</v>
      </c>
      <c r="J990" t="s">
        <v>6713</v>
      </c>
      <c r="K990" t="s">
        <v>6714</v>
      </c>
      <c r="L990" t="s">
        <v>4622</v>
      </c>
      <c r="M990" t="s">
        <v>10461</v>
      </c>
      <c r="N990">
        <v>40000</v>
      </c>
      <c r="O990" t="s">
        <v>3047</v>
      </c>
      <c r="P990" t="s">
        <v>3048</v>
      </c>
      <c r="Q990" t="s">
        <v>10462</v>
      </c>
      <c r="R990">
        <v>3335685547</v>
      </c>
      <c r="S990" t="s">
        <v>683</v>
      </c>
      <c r="T990" t="s">
        <v>13335</v>
      </c>
      <c r="U990" s="1">
        <v>46209</v>
      </c>
      <c r="V990" s="14">
        <v>46209</v>
      </c>
      <c r="W990" t="s">
        <v>6717</v>
      </c>
      <c r="X990" s="31">
        <v>46209.340150462966</v>
      </c>
      <c r="AN990" s="14">
        <v>46209</v>
      </c>
      <c r="AO990" t="s">
        <v>1242</v>
      </c>
      <c r="AP990" s="31">
        <v>46209.543564814812</v>
      </c>
      <c r="AT990" s="31">
        <v>46209.543564814812</v>
      </c>
      <c r="AU990" s="14">
        <v>46209</v>
      </c>
      <c r="AV990" t="s">
        <v>1242</v>
      </c>
      <c r="AW990" t="s">
        <v>322</v>
      </c>
      <c r="AX990" t="s">
        <v>678</v>
      </c>
      <c r="AY990" s="14">
        <v>46209</v>
      </c>
      <c r="AZ990" t="s">
        <v>2954</v>
      </c>
      <c r="BA990" s="31">
        <v>46209.561967592592</v>
      </c>
      <c r="BB990" s="14">
        <v>46209</v>
      </c>
      <c r="BC990" t="s">
        <v>3586</v>
      </c>
      <c r="BD990" s="31">
        <v>46209.590694444443</v>
      </c>
      <c r="BE990" s="14">
        <v>46209</v>
      </c>
      <c r="BF990" t="s">
        <v>6431</v>
      </c>
      <c r="BG990" s="31">
        <v>46209.609386574077</v>
      </c>
      <c r="BH990" s="14">
        <v>46209</v>
      </c>
      <c r="BI990" t="s">
        <v>1198</v>
      </c>
      <c r="BJ990" s="31">
        <v>46209.615740740737</v>
      </c>
      <c r="BK990" s="14">
        <v>46210</v>
      </c>
      <c r="BL990" t="s">
        <v>3020</v>
      </c>
      <c r="BM990" s="31">
        <v>46210.695798611108</v>
      </c>
      <c r="BN990" s="14">
        <v>46209</v>
      </c>
      <c r="BO990" t="s">
        <v>1198</v>
      </c>
      <c r="BP990" s="31">
        <v>46209.619212962964</v>
      </c>
      <c r="BZ990" s="14">
        <v>46210</v>
      </c>
      <c r="CA990" t="s">
        <v>3020</v>
      </c>
      <c r="CB990" s="31">
        <v>46210.702210648145</v>
      </c>
      <c r="CC990" s="14">
        <v>46210</v>
      </c>
      <c r="CD990" t="s">
        <v>1199</v>
      </c>
      <c r="CE990" s="31">
        <v>46210.70416666667</v>
      </c>
      <c r="CI990" s="14">
        <v>46210</v>
      </c>
      <c r="CJ990" t="s">
        <v>2954</v>
      </c>
      <c r="CK990" s="31">
        <v>46210.736504629633</v>
      </c>
      <c r="CP990" t="str">
        <f>VLOOKUP(A990,Sheet1!$A$2:$E$221,2,0)</f>
        <v>South Zone</v>
      </c>
    </row>
    <row r="991" spans="1:94" x14ac:dyDescent="0.35">
      <c r="A991" t="s">
        <v>6697</v>
      </c>
      <c r="B991">
        <v>159</v>
      </c>
      <c r="C991" t="s">
        <v>9332</v>
      </c>
      <c r="D991" t="s">
        <v>678</v>
      </c>
      <c r="E991" t="s">
        <v>321</v>
      </c>
      <c r="F991" t="s">
        <v>322</v>
      </c>
      <c r="G991" t="s">
        <v>302</v>
      </c>
      <c r="H991" t="s">
        <v>6712</v>
      </c>
      <c r="I991">
        <v>751928</v>
      </c>
      <c r="J991" t="s">
        <v>6713</v>
      </c>
      <c r="K991" t="s">
        <v>6714</v>
      </c>
      <c r="L991" t="s">
        <v>4622</v>
      </c>
      <c r="M991" t="s">
        <v>6715</v>
      </c>
      <c r="N991">
        <v>45000</v>
      </c>
      <c r="O991" t="s">
        <v>4598</v>
      </c>
      <c r="P991" t="s">
        <v>4599</v>
      </c>
      <c r="Q991" t="s">
        <v>6716</v>
      </c>
      <c r="R991">
        <v>5922575618</v>
      </c>
      <c r="S991" t="s">
        <v>13394</v>
      </c>
      <c r="T991"/>
      <c r="V991" s="14">
        <v>46206</v>
      </c>
      <c r="W991" t="s">
        <v>6717</v>
      </c>
      <c r="X991" s="31">
        <v>46206.426759259259</v>
      </c>
      <c r="AN991" s="14">
        <v>46206</v>
      </c>
      <c r="AO991" t="s">
        <v>1242</v>
      </c>
      <c r="AP991" s="31">
        <v>46206.552708333336</v>
      </c>
      <c r="AT991" s="31">
        <v>46206.552708333336</v>
      </c>
      <c r="AU991" s="14">
        <v>46206</v>
      </c>
      <c r="AV991" t="s">
        <v>1242</v>
      </c>
      <c r="AW991" t="s">
        <v>322</v>
      </c>
      <c r="AX991" t="s">
        <v>678</v>
      </c>
      <c r="AY991" s="14">
        <v>46206</v>
      </c>
      <c r="AZ991" t="s">
        <v>2954</v>
      </c>
      <c r="BA991" s="31">
        <v>46206.558622685188</v>
      </c>
      <c r="BB991" s="14">
        <v>46206</v>
      </c>
      <c r="BC991" t="s">
        <v>1194</v>
      </c>
      <c r="BD991" s="31">
        <v>46206.578055555554</v>
      </c>
      <c r="BE991" s="14">
        <v>46206</v>
      </c>
      <c r="BF991" t="s">
        <v>1247</v>
      </c>
      <c r="BG991" s="31">
        <v>46206.623206018521</v>
      </c>
      <c r="BH991" s="14">
        <v>46206</v>
      </c>
      <c r="BI991" t="s">
        <v>6410</v>
      </c>
      <c r="BJ991" s="31">
        <v>46206.65351851852</v>
      </c>
      <c r="BK991" s="14">
        <v>46206</v>
      </c>
      <c r="BL991" t="s">
        <v>6410</v>
      </c>
      <c r="BM991" s="31">
        <v>46206.657187500001</v>
      </c>
      <c r="BZ991" s="14">
        <v>46206</v>
      </c>
      <c r="CA991" t="s">
        <v>1198</v>
      </c>
      <c r="CB991" s="31">
        <v>46206.6875</v>
      </c>
      <c r="CC991" s="14">
        <v>46206</v>
      </c>
      <c r="CD991" t="s">
        <v>1205</v>
      </c>
      <c r="CE991" s="31">
        <v>46206.688240740739</v>
      </c>
      <c r="CI991" s="14">
        <v>46209</v>
      </c>
      <c r="CJ991" t="s">
        <v>2954</v>
      </c>
      <c r="CK991" s="31">
        <v>46209.566620370373</v>
      </c>
      <c r="CP991" t="str">
        <f>VLOOKUP(A991,Sheet1!$A$2:$E$221,2,0)</f>
        <v>South Zone</v>
      </c>
    </row>
    <row r="992" spans="1:94" x14ac:dyDescent="0.35">
      <c r="A992" t="s">
        <v>6718</v>
      </c>
      <c r="B992">
        <v>4002</v>
      </c>
      <c r="C992" t="s">
        <v>9332</v>
      </c>
      <c r="D992" t="s">
        <v>678</v>
      </c>
      <c r="E992" t="s">
        <v>431</v>
      </c>
      <c r="F992" t="s">
        <v>432</v>
      </c>
      <c r="G992" t="s">
        <v>298</v>
      </c>
      <c r="H992" t="s">
        <v>6719</v>
      </c>
      <c r="I992">
        <v>216272</v>
      </c>
      <c r="J992" t="s">
        <v>1249</v>
      </c>
      <c r="K992" t="s">
        <v>1250</v>
      </c>
      <c r="L992" t="s">
        <v>4622</v>
      </c>
      <c r="M992" t="s">
        <v>6720</v>
      </c>
      <c r="N992">
        <v>73000</v>
      </c>
      <c r="O992" t="s">
        <v>1380</v>
      </c>
      <c r="P992" t="s">
        <v>1381</v>
      </c>
      <c r="Q992" t="s">
        <v>6721</v>
      </c>
      <c r="R992">
        <v>1428894265</v>
      </c>
      <c r="S992" t="s">
        <v>13394</v>
      </c>
      <c r="T992"/>
      <c r="V992" s="14">
        <v>46206</v>
      </c>
      <c r="W992" t="s">
        <v>6722</v>
      </c>
      <c r="X992" s="31">
        <v>46206.390960648147</v>
      </c>
      <c r="AN992" s="14">
        <v>46206</v>
      </c>
      <c r="AO992" t="s">
        <v>1245</v>
      </c>
      <c r="AP992" s="31">
        <v>46206.509201388886</v>
      </c>
      <c r="AT992" s="31">
        <v>46206.509201388886</v>
      </c>
      <c r="AU992" s="14">
        <v>46206</v>
      </c>
      <c r="AV992" t="s">
        <v>1245</v>
      </c>
      <c r="AW992" t="s">
        <v>432</v>
      </c>
      <c r="AX992" t="s">
        <v>678</v>
      </c>
      <c r="AY992" s="14">
        <v>46206</v>
      </c>
      <c r="AZ992" t="s">
        <v>1246</v>
      </c>
      <c r="BA992" s="31">
        <v>46206.53396990741</v>
      </c>
      <c r="BB992" s="14">
        <v>46206</v>
      </c>
      <c r="BC992" t="s">
        <v>1194</v>
      </c>
      <c r="BD992" s="31">
        <v>46206.542974537035</v>
      </c>
      <c r="BE992" s="14">
        <v>46206</v>
      </c>
      <c r="BF992" t="s">
        <v>1218</v>
      </c>
      <c r="BG992" s="31">
        <v>46206.588229166664</v>
      </c>
      <c r="BH992" s="14">
        <v>46206</v>
      </c>
      <c r="BI992" t="s">
        <v>6432</v>
      </c>
      <c r="BJ992" s="31">
        <v>46206.605231481481</v>
      </c>
      <c r="BK992" s="14">
        <v>46206</v>
      </c>
      <c r="BL992" t="s">
        <v>6432</v>
      </c>
      <c r="BM992" s="31">
        <v>46206.626712962963</v>
      </c>
      <c r="BZ992" s="14">
        <v>46206</v>
      </c>
      <c r="CA992" t="s">
        <v>6432</v>
      </c>
      <c r="CB992" s="31">
        <v>46206.634652777779</v>
      </c>
      <c r="CC992" s="14">
        <v>46206</v>
      </c>
      <c r="CD992" t="s">
        <v>1205</v>
      </c>
      <c r="CE992" s="31">
        <v>46206.639120370368</v>
      </c>
      <c r="CI992" s="14">
        <v>46206</v>
      </c>
      <c r="CJ992" t="s">
        <v>1246</v>
      </c>
      <c r="CK992" s="31">
        <v>46206.678333333337</v>
      </c>
      <c r="CP992" t="str">
        <f>VLOOKUP(A992,Sheet1!$A$2:$E$221,2,0)</f>
        <v>South Zone</v>
      </c>
    </row>
    <row r="993" spans="1:94" x14ac:dyDescent="0.35">
      <c r="A993" t="s">
        <v>6718</v>
      </c>
      <c r="B993">
        <v>4002</v>
      </c>
      <c r="C993" t="s">
        <v>9332</v>
      </c>
      <c r="D993" t="s">
        <v>678</v>
      </c>
      <c r="E993" t="s">
        <v>431</v>
      </c>
      <c r="F993" t="s">
        <v>432</v>
      </c>
      <c r="G993" t="s">
        <v>298</v>
      </c>
      <c r="H993" t="s">
        <v>6723</v>
      </c>
      <c r="I993">
        <v>236714</v>
      </c>
      <c r="J993" t="s">
        <v>3607</v>
      </c>
      <c r="K993" t="s">
        <v>3608</v>
      </c>
      <c r="L993" t="s">
        <v>4622</v>
      </c>
      <c r="M993" t="s">
        <v>6724</v>
      </c>
      <c r="N993">
        <v>45000</v>
      </c>
      <c r="O993" t="s">
        <v>6470</v>
      </c>
      <c r="P993" t="s">
        <v>6471</v>
      </c>
      <c r="Q993" t="s">
        <v>2638</v>
      </c>
      <c r="R993">
        <v>9948752042</v>
      </c>
      <c r="S993" t="s">
        <v>13394</v>
      </c>
      <c r="T993"/>
      <c r="V993" s="14">
        <v>46206</v>
      </c>
      <c r="W993" t="s">
        <v>6725</v>
      </c>
      <c r="X993" s="31">
        <v>46206.467141203706</v>
      </c>
      <c r="AN993" s="14">
        <v>46206</v>
      </c>
      <c r="AO993" t="s">
        <v>1246</v>
      </c>
      <c r="AP993" s="31">
        <v>46206.709814814814</v>
      </c>
      <c r="AT993" s="31">
        <v>46206.709814814814</v>
      </c>
      <c r="AU993" s="14">
        <v>46206</v>
      </c>
      <c r="AV993" t="s">
        <v>1246</v>
      </c>
      <c r="AW993" t="s">
        <v>6726</v>
      </c>
      <c r="AX993" t="s">
        <v>677</v>
      </c>
      <c r="AY993" s="14">
        <v>46206</v>
      </c>
      <c r="AZ993" t="s">
        <v>1246</v>
      </c>
      <c r="BA993" s="31">
        <v>46206.715856481482</v>
      </c>
      <c r="BB993" s="14">
        <v>46206</v>
      </c>
      <c r="BC993" t="s">
        <v>1194</v>
      </c>
      <c r="BD993" s="31">
        <v>46206.721747685187</v>
      </c>
      <c r="BE993" s="14">
        <v>46206</v>
      </c>
      <c r="BF993" t="s">
        <v>6513</v>
      </c>
      <c r="BG993" s="31">
        <v>46206.725671296299</v>
      </c>
      <c r="BH993" s="14">
        <v>46206</v>
      </c>
      <c r="BI993" t="s">
        <v>3020</v>
      </c>
      <c r="BJ993" s="31">
        <v>46206.735636574071</v>
      </c>
      <c r="BK993" s="14">
        <v>46206</v>
      </c>
      <c r="BL993" t="s">
        <v>3020</v>
      </c>
      <c r="BM993" s="31">
        <v>46206.738981481481</v>
      </c>
      <c r="BZ993" s="14">
        <v>46206</v>
      </c>
      <c r="CA993" t="s">
        <v>3020</v>
      </c>
      <c r="CB993" s="31">
        <v>46206.749155092592</v>
      </c>
      <c r="CC993" s="14">
        <v>46206</v>
      </c>
      <c r="CD993" t="s">
        <v>1205</v>
      </c>
      <c r="CE993" s="31">
        <v>46206.754895833335</v>
      </c>
      <c r="CI993" s="14">
        <v>46206</v>
      </c>
      <c r="CJ993" t="s">
        <v>1246</v>
      </c>
      <c r="CK993" s="31">
        <v>46206.784444444442</v>
      </c>
      <c r="CP993" t="str">
        <f>VLOOKUP(A993,Sheet1!$A$2:$E$221,2,0)</f>
        <v>South Zone</v>
      </c>
    </row>
    <row r="994" spans="1:94" x14ac:dyDescent="0.35">
      <c r="A994" t="s">
        <v>6718</v>
      </c>
      <c r="B994">
        <v>4002</v>
      </c>
      <c r="C994" t="s">
        <v>9332</v>
      </c>
      <c r="D994" t="s">
        <v>678</v>
      </c>
      <c r="E994" t="s">
        <v>431</v>
      </c>
      <c r="F994" t="s">
        <v>432</v>
      </c>
      <c r="G994" t="s">
        <v>298</v>
      </c>
      <c r="H994" t="s">
        <v>6727</v>
      </c>
      <c r="I994">
        <v>278934</v>
      </c>
      <c r="J994" t="s">
        <v>1243</v>
      </c>
      <c r="K994" t="s">
        <v>1244</v>
      </c>
      <c r="L994" t="s">
        <v>4622</v>
      </c>
      <c r="M994" t="s">
        <v>6728</v>
      </c>
      <c r="N994">
        <v>45000</v>
      </c>
      <c r="O994" t="s">
        <v>10463</v>
      </c>
      <c r="P994" t="s">
        <v>10464</v>
      </c>
      <c r="Q994" t="s">
        <v>6729</v>
      </c>
      <c r="R994">
        <v>9687520022</v>
      </c>
      <c r="S994" t="s">
        <v>683</v>
      </c>
      <c r="T994" t="s">
        <v>13301</v>
      </c>
      <c r="U994" s="1">
        <v>46206</v>
      </c>
      <c r="V994" s="14">
        <v>46206</v>
      </c>
      <c r="W994" t="s">
        <v>6730</v>
      </c>
      <c r="X994" s="31">
        <v>46206.524131944447</v>
      </c>
      <c r="AN994" s="14">
        <v>46206</v>
      </c>
      <c r="AO994" t="s">
        <v>1246</v>
      </c>
      <c r="AP994" s="31">
        <v>46206.729837962965</v>
      </c>
      <c r="AT994" s="31">
        <v>46206.729837962965</v>
      </c>
      <c r="AU994" s="14">
        <v>46206</v>
      </c>
      <c r="AV994" t="s">
        <v>1246</v>
      </c>
      <c r="AW994" t="s">
        <v>6726</v>
      </c>
      <c r="AX994" t="s">
        <v>677</v>
      </c>
      <c r="AY994" s="14">
        <v>46206</v>
      </c>
      <c r="AZ994" t="s">
        <v>1246</v>
      </c>
      <c r="BA994" s="31">
        <v>46206.732557870368</v>
      </c>
      <c r="BB994" s="14">
        <v>46206</v>
      </c>
      <c r="BC994" t="s">
        <v>1194</v>
      </c>
      <c r="BD994" s="31">
        <v>46206.736157407409</v>
      </c>
      <c r="BE994" s="14">
        <v>46206</v>
      </c>
      <c r="BF994" t="s">
        <v>1247</v>
      </c>
      <c r="BG994" s="31">
        <v>46206.741284722222</v>
      </c>
      <c r="BH994" s="14">
        <v>46206</v>
      </c>
      <c r="BI994" t="s">
        <v>6410</v>
      </c>
      <c r="BJ994" s="31">
        <v>46206.747407407405</v>
      </c>
      <c r="BK994" s="14">
        <v>46209</v>
      </c>
      <c r="BL994" t="s">
        <v>3020</v>
      </c>
      <c r="BM994" s="31">
        <v>46209.729687500003</v>
      </c>
      <c r="BN994" s="14">
        <v>46206</v>
      </c>
      <c r="BO994" t="s">
        <v>6410</v>
      </c>
      <c r="BP994" s="31">
        <v>46206.747604166667</v>
      </c>
      <c r="BZ994" s="14">
        <v>46209</v>
      </c>
      <c r="CA994" t="s">
        <v>3020</v>
      </c>
      <c r="CB994" s="31">
        <v>46209.739652777775</v>
      </c>
      <c r="CC994" s="14">
        <v>46209</v>
      </c>
      <c r="CD994" t="s">
        <v>1199</v>
      </c>
      <c r="CE994" s="31">
        <v>46209.740798611114</v>
      </c>
      <c r="CI994" s="14">
        <v>46209</v>
      </c>
      <c r="CJ994" t="s">
        <v>1246</v>
      </c>
      <c r="CK994" s="31">
        <v>46209.833749999998</v>
      </c>
      <c r="CP994" t="str">
        <f>VLOOKUP(A994,Sheet1!$A$2:$E$221,2,0)</f>
        <v>South Zone</v>
      </c>
    </row>
    <row r="995" spans="1:94" x14ac:dyDescent="0.35">
      <c r="A995" t="s">
        <v>6718</v>
      </c>
      <c r="B995">
        <v>4002</v>
      </c>
      <c r="C995" t="s">
        <v>9332</v>
      </c>
      <c r="D995" t="s">
        <v>678</v>
      </c>
      <c r="E995" t="s">
        <v>431</v>
      </c>
      <c r="F995" t="s">
        <v>432</v>
      </c>
      <c r="G995" t="s">
        <v>298</v>
      </c>
      <c r="H995" t="s">
        <v>6731</v>
      </c>
      <c r="I995">
        <v>288585</v>
      </c>
      <c r="J995" t="s">
        <v>1243</v>
      </c>
      <c r="K995" t="s">
        <v>1244</v>
      </c>
      <c r="L995" t="s">
        <v>4622</v>
      </c>
      <c r="M995" t="s">
        <v>6732</v>
      </c>
      <c r="N995">
        <v>45000</v>
      </c>
      <c r="O995" t="s">
        <v>6470</v>
      </c>
      <c r="P995" t="s">
        <v>6471</v>
      </c>
      <c r="Q995" t="s">
        <v>6733</v>
      </c>
      <c r="R995">
        <v>4205531756</v>
      </c>
      <c r="S995" t="s">
        <v>13394</v>
      </c>
      <c r="T995"/>
      <c r="V995" s="14">
        <v>46205</v>
      </c>
      <c r="W995" t="s">
        <v>6730</v>
      </c>
      <c r="X995" s="31">
        <v>46205.436643518522</v>
      </c>
      <c r="AN995" s="14">
        <v>46205</v>
      </c>
      <c r="AO995" t="s">
        <v>1245</v>
      </c>
      <c r="AP995" s="31">
        <v>46205.501168981478</v>
      </c>
      <c r="AT995" s="31">
        <v>46205.501168981478</v>
      </c>
      <c r="AU995" s="14">
        <v>46205</v>
      </c>
      <c r="AV995" t="s">
        <v>1245</v>
      </c>
      <c r="AW995" t="s">
        <v>432</v>
      </c>
      <c r="AX995" t="s">
        <v>678</v>
      </c>
      <c r="AY995" s="14">
        <v>46205</v>
      </c>
      <c r="AZ995" t="s">
        <v>1246</v>
      </c>
      <c r="BA995" s="31">
        <v>46205.504432870373</v>
      </c>
      <c r="BB995" s="14">
        <v>46205</v>
      </c>
      <c r="BC995" t="s">
        <v>1194</v>
      </c>
      <c r="BD995" s="31">
        <v>46205.506840277776</v>
      </c>
      <c r="BE995" s="14">
        <v>46205</v>
      </c>
      <c r="BF995" t="s">
        <v>1247</v>
      </c>
      <c r="BG995" s="31">
        <v>46205.512488425928</v>
      </c>
      <c r="BH995" s="14">
        <v>46205</v>
      </c>
      <c r="BI995" t="s">
        <v>1204</v>
      </c>
      <c r="BJ995" s="31">
        <v>46205.520370370374</v>
      </c>
      <c r="BK995" s="14">
        <v>46205</v>
      </c>
      <c r="BL995" t="s">
        <v>1204</v>
      </c>
      <c r="BM995" s="31">
        <v>46205.523576388892</v>
      </c>
      <c r="BZ995" s="14">
        <v>46205</v>
      </c>
      <c r="CA995" t="s">
        <v>1204</v>
      </c>
      <c r="CB995" s="31">
        <v>46205.537210648145</v>
      </c>
      <c r="CC995" s="14">
        <v>46205</v>
      </c>
      <c r="CD995" t="s">
        <v>1205</v>
      </c>
      <c r="CE995" s="31">
        <v>46205.539444444446</v>
      </c>
      <c r="CI995" s="14">
        <v>46205</v>
      </c>
      <c r="CJ995" t="s">
        <v>1246</v>
      </c>
      <c r="CK995" s="31">
        <v>46205.60496527778</v>
      </c>
      <c r="CP995" t="str">
        <f>VLOOKUP(A995,Sheet1!$A$2:$E$221,2,0)</f>
        <v>South Zone</v>
      </c>
    </row>
    <row r="996" spans="1:94" x14ac:dyDescent="0.35">
      <c r="A996" t="s">
        <v>6718</v>
      </c>
      <c r="B996">
        <v>4002</v>
      </c>
      <c r="C996" t="s">
        <v>9332</v>
      </c>
      <c r="D996" t="s">
        <v>678</v>
      </c>
      <c r="E996" t="s">
        <v>431</v>
      </c>
      <c r="F996" t="s">
        <v>432</v>
      </c>
      <c r="G996" t="s">
        <v>298</v>
      </c>
      <c r="H996" t="s">
        <v>4248</v>
      </c>
      <c r="I996">
        <v>290570</v>
      </c>
      <c r="J996" t="s">
        <v>3607</v>
      </c>
      <c r="K996" t="s">
        <v>3608</v>
      </c>
      <c r="L996" t="s">
        <v>4622</v>
      </c>
      <c r="M996" t="s">
        <v>6734</v>
      </c>
      <c r="N996">
        <v>85000</v>
      </c>
      <c r="O996" t="s">
        <v>1251</v>
      </c>
      <c r="P996" t="s">
        <v>1252</v>
      </c>
      <c r="Q996" t="s">
        <v>4249</v>
      </c>
      <c r="R996">
        <v>2736957381</v>
      </c>
      <c r="S996" t="s">
        <v>13394</v>
      </c>
      <c r="T996"/>
      <c r="V996" s="14">
        <v>46205</v>
      </c>
      <c r="W996" t="s">
        <v>6725</v>
      </c>
      <c r="X996" s="31">
        <v>46205.629652777781</v>
      </c>
      <c r="AN996" s="14">
        <v>46205</v>
      </c>
      <c r="AO996" t="s">
        <v>1245</v>
      </c>
      <c r="AP996" s="31">
        <v>46205.66710648148</v>
      </c>
      <c r="AT996" s="31">
        <v>46205.66710648148</v>
      </c>
      <c r="AU996" s="14">
        <v>46205</v>
      </c>
      <c r="AV996" t="s">
        <v>1245</v>
      </c>
      <c r="AW996" t="s">
        <v>432</v>
      </c>
      <c r="AX996" t="s">
        <v>678</v>
      </c>
      <c r="AY996" s="14">
        <v>46205</v>
      </c>
      <c r="AZ996" t="s">
        <v>1246</v>
      </c>
      <c r="BA996" s="31">
        <v>46205.671932870369</v>
      </c>
      <c r="BB996" s="14">
        <v>46205</v>
      </c>
      <c r="BC996" t="s">
        <v>1194</v>
      </c>
      <c r="BD996" s="31">
        <v>46205.687662037039</v>
      </c>
      <c r="BE996" s="14">
        <v>46205</v>
      </c>
      <c r="BF996" t="s">
        <v>1220</v>
      </c>
      <c r="BG996" s="31">
        <v>46205.69431712963</v>
      </c>
      <c r="BH996" s="14">
        <v>46205</v>
      </c>
      <c r="BI996" t="s">
        <v>1198</v>
      </c>
      <c r="BJ996" s="31">
        <v>46205.708912037036</v>
      </c>
      <c r="BK996" s="14">
        <v>46205</v>
      </c>
      <c r="BL996" t="s">
        <v>1198</v>
      </c>
      <c r="BM996" s="31">
        <v>46205.709930555553</v>
      </c>
      <c r="BZ996" s="14">
        <v>46205</v>
      </c>
      <c r="CA996" t="s">
        <v>1198</v>
      </c>
      <c r="CB996" s="31">
        <v>46205.718530092592</v>
      </c>
      <c r="CC996" s="14">
        <v>46205</v>
      </c>
      <c r="CD996" t="s">
        <v>1199</v>
      </c>
      <c r="CE996" s="31">
        <v>46205.718946759262</v>
      </c>
      <c r="CI996" s="14">
        <v>46205</v>
      </c>
      <c r="CJ996" t="s">
        <v>1246</v>
      </c>
      <c r="CK996" s="31">
        <v>46205.768900462965</v>
      </c>
      <c r="CP996" t="str">
        <f>VLOOKUP(A996,Sheet1!$A$2:$E$221,2,0)</f>
        <v>South Zone</v>
      </c>
    </row>
    <row r="997" spans="1:94" x14ac:dyDescent="0.35">
      <c r="A997" t="s">
        <v>6718</v>
      </c>
      <c r="B997">
        <v>4002</v>
      </c>
      <c r="C997" t="s">
        <v>9332</v>
      </c>
      <c r="D997" t="s">
        <v>678</v>
      </c>
      <c r="E997" t="s">
        <v>431</v>
      </c>
      <c r="F997" t="s">
        <v>432</v>
      </c>
      <c r="G997" t="s">
        <v>298</v>
      </c>
      <c r="H997" t="s">
        <v>10465</v>
      </c>
      <c r="I997">
        <v>351842</v>
      </c>
      <c r="J997" t="s">
        <v>10466</v>
      </c>
      <c r="K997" t="s">
        <v>10467</v>
      </c>
      <c r="L997" t="s">
        <v>4622</v>
      </c>
      <c r="M997" t="s">
        <v>10468</v>
      </c>
      <c r="N997">
        <v>45000</v>
      </c>
      <c r="O997" t="s">
        <v>10076</v>
      </c>
      <c r="P997" t="s">
        <v>10077</v>
      </c>
      <c r="Q997" t="s">
        <v>4048</v>
      </c>
      <c r="R997">
        <v>1704977392</v>
      </c>
      <c r="S997" t="s">
        <v>13394</v>
      </c>
      <c r="T997"/>
      <c r="V997" s="14">
        <v>46209</v>
      </c>
      <c r="W997" t="s">
        <v>10469</v>
      </c>
      <c r="X997" s="31">
        <v>46209.389143518521</v>
      </c>
      <c r="AN997" s="14">
        <v>46209</v>
      </c>
      <c r="AO997" t="s">
        <v>1245</v>
      </c>
      <c r="AP997" s="31">
        <v>46209.466111111113</v>
      </c>
      <c r="AT997" s="31">
        <v>46209.466111111113</v>
      </c>
      <c r="AU997" s="14">
        <v>46209</v>
      </c>
      <c r="AV997" t="s">
        <v>1245</v>
      </c>
      <c r="AW997" t="s">
        <v>432</v>
      </c>
      <c r="AX997" t="s">
        <v>678</v>
      </c>
      <c r="AY997" s="14">
        <v>46209</v>
      </c>
      <c r="AZ997" t="s">
        <v>1246</v>
      </c>
      <c r="BA997" s="31">
        <v>46209.476631944446</v>
      </c>
      <c r="BB997" s="14">
        <v>46209</v>
      </c>
      <c r="BC997" t="s">
        <v>3586</v>
      </c>
      <c r="BD997" s="31">
        <v>46209.483784722222</v>
      </c>
      <c r="BE997" s="14">
        <v>46209</v>
      </c>
      <c r="BF997" t="s">
        <v>6431</v>
      </c>
      <c r="BG997" s="31">
        <v>46209.489155092589</v>
      </c>
      <c r="BH997" s="14">
        <v>46209</v>
      </c>
      <c r="BI997" t="s">
        <v>3020</v>
      </c>
      <c r="BJ997" s="31">
        <v>46209.489699074074</v>
      </c>
      <c r="BK997" s="14">
        <v>46209</v>
      </c>
      <c r="BL997" t="s">
        <v>3020</v>
      </c>
      <c r="BM997" s="31">
        <v>46209.490960648145</v>
      </c>
      <c r="BZ997" s="14">
        <v>46209</v>
      </c>
      <c r="CA997" t="s">
        <v>3020</v>
      </c>
      <c r="CB997" s="31">
        <v>46209.496516203704</v>
      </c>
      <c r="CC997" s="14">
        <v>46209</v>
      </c>
      <c r="CD997" t="s">
        <v>1199</v>
      </c>
      <c r="CE997" s="31">
        <v>46209.503460648149</v>
      </c>
      <c r="CI997" s="14">
        <v>46209</v>
      </c>
      <c r="CJ997" t="s">
        <v>1246</v>
      </c>
      <c r="CK997" s="31">
        <v>46209.615416666667</v>
      </c>
      <c r="CP997" t="str">
        <f>VLOOKUP(A997,Sheet1!$A$2:$E$221,2,0)</f>
        <v>South Zone</v>
      </c>
    </row>
    <row r="998" spans="1:94" x14ac:dyDescent="0.35">
      <c r="A998" t="s">
        <v>6718</v>
      </c>
      <c r="B998">
        <v>4002</v>
      </c>
      <c r="C998" t="s">
        <v>9332</v>
      </c>
      <c r="D998" t="s">
        <v>678</v>
      </c>
      <c r="E998" t="s">
        <v>431</v>
      </c>
      <c r="F998" t="s">
        <v>432</v>
      </c>
      <c r="G998" t="s">
        <v>298</v>
      </c>
      <c r="H998" t="s">
        <v>12358</v>
      </c>
      <c r="I998">
        <v>352869</v>
      </c>
      <c r="J998" t="s">
        <v>1243</v>
      </c>
      <c r="K998" t="s">
        <v>1244</v>
      </c>
      <c r="L998" t="s">
        <v>4622</v>
      </c>
      <c r="M998" t="s">
        <v>12359</v>
      </c>
      <c r="N998">
        <v>60000</v>
      </c>
      <c r="O998" t="s">
        <v>12360</v>
      </c>
      <c r="P998" t="s">
        <v>12361</v>
      </c>
      <c r="Q998" t="s">
        <v>12362</v>
      </c>
      <c r="R998">
        <v>6277902812</v>
      </c>
      <c r="S998" t="s">
        <v>13394</v>
      </c>
      <c r="T998"/>
      <c r="V998" s="14">
        <v>46209</v>
      </c>
      <c r="W998" t="s">
        <v>6730</v>
      </c>
      <c r="X998" s="31">
        <v>46209.483912037038</v>
      </c>
      <c r="AN998" s="14">
        <v>46210</v>
      </c>
      <c r="AO998" t="s">
        <v>1245</v>
      </c>
      <c r="AP998" s="31">
        <v>46210.608425925922</v>
      </c>
      <c r="AT998" s="31">
        <v>46210.608425925922</v>
      </c>
      <c r="AU998" s="14">
        <v>46210</v>
      </c>
      <c r="AV998" t="s">
        <v>1245</v>
      </c>
      <c r="AW998" t="s">
        <v>432</v>
      </c>
      <c r="AX998" t="s">
        <v>678</v>
      </c>
      <c r="AY998" s="14">
        <v>46210</v>
      </c>
      <c r="AZ998" t="s">
        <v>6730</v>
      </c>
      <c r="BA998" s="31">
        <v>46210.61886574074</v>
      </c>
      <c r="BB998" s="14">
        <v>46210</v>
      </c>
      <c r="BC998" t="s">
        <v>1194</v>
      </c>
      <c r="BD998" s="31">
        <v>46210.642604166664</v>
      </c>
      <c r="BE998" s="14">
        <v>46210</v>
      </c>
      <c r="BF998" t="s">
        <v>1247</v>
      </c>
      <c r="BG998" s="31">
        <v>46210.679571759261</v>
      </c>
      <c r="BH998" s="14">
        <v>46210</v>
      </c>
      <c r="BI998" t="s">
        <v>6410</v>
      </c>
      <c r="BJ998" s="31">
        <v>46210.697430555556</v>
      </c>
      <c r="BK998" s="14">
        <v>46210</v>
      </c>
      <c r="BL998" t="s">
        <v>6410</v>
      </c>
      <c r="BM998" s="31">
        <v>46210.710347222222</v>
      </c>
      <c r="BZ998" s="14">
        <v>46210</v>
      </c>
      <c r="CA998" t="s">
        <v>6410</v>
      </c>
      <c r="CB998" s="31">
        <v>46210.740671296298</v>
      </c>
      <c r="CC998" s="14">
        <v>46210</v>
      </c>
      <c r="CD998" t="s">
        <v>1199</v>
      </c>
      <c r="CE998" s="31">
        <v>46210.742523148147</v>
      </c>
      <c r="CP998" t="str">
        <f>VLOOKUP(A998,Sheet1!$A$2:$E$221,2,0)</f>
        <v>South Zone</v>
      </c>
    </row>
    <row r="999" spans="1:94" x14ac:dyDescent="0.35">
      <c r="A999" t="s">
        <v>6718</v>
      </c>
      <c r="B999">
        <v>4002</v>
      </c>
      <c r="C999" t="s">
        <v>9332</v>
      </c>
      <c r="D999" t="s">
        <v>678</v>
      </c>
      <c r="E999" t="s">
        <v>431</v>
      </c>
      <c r="F999" t="s">
        <v>432</v>
      </c>
      <c r="G999" t="s">
        <v>298</v>
      </c>
      <c r="H999" t="s">
        <v>10470</v>
      </c>
      <c r="I999">
        <v>367727</v>
      </c>
      <c r="J999" t="s">
        <v>1243</v>
      </c>
      <c r="K999" t="s">
        <v>1244</v>
      </c>
      <c r="L999" t="s">
        <v>4622</v>
      </c>
      <c r="M999" t="s">
        <v>10471</v>
      </c>
      <c r="N999">
        <v>70000</v>
      </c>
      <c r="O999" t="s">
        <v>9595</v>
      </c>
      <c r="P999" t="s">
        <v>9596</v>
      </c>
      <c r="Q999" t="s">
        <v>10472</v>
      </c>
      <c r="R999">
        <v>5103417283</v>
      </c>
      <c r="S999" t="s">
        <v>13394</v>
      </c>
      <c r="T999"/>
      <c r="V999" s="14">
        <v>46209</v>
      </c>
      <c r="W999" t="s">
        <v>6730</v>
      </c>
      <c r="X999" s="31">
        <v>46209.407893518517</v>
      </c>
      <c r="AN999" s="14">
        <v>46209</v>
      </c>
      <c r="AO999" t="s">
        <v>1245</v>
      </c>
      <c r="AP999" s="31">
        <v>46209.62290509259</v>
      </c>
      <c r="AT999" s="31">
        <v>46209.62290509259</v>
      </c>
      <c r="AU999" s="14">
        <v>46209</v>
      </c>
      <c r="AV999" t="s">
        <v>1245</v>
      </c>
      <c r="AW999" t="s">
        <v>432</v>
      </c>
      <c r="AX999" t="s">
        <v>678</v>
      </c>
      <c r="AY999" s="14">
        <v>46209</v>
      </c>
      <c r="AZ999" t="s">
        <v>1245</v>
      </c>
      <c r="BA999" s="31">
        <v>46209.623472222222</v>
      </c>
      <c r="BB999" s="14">
        <v>46209</v>
      </c>
      <c r="BC999" t="s">
        <v>3586</v>
      </c>
      <c r="BD999" s="31">
        <v>46209.631122685183</v>
      </c>
      <c r="BE999" s="14">
        <v>46209</v>
      </c>
      <c r="BF999" t="s">
        <v>6513</v>
      </c>
      <c r="BG999" s="31">
        <v>46209.652395833335</v>
      </c>
      <c r="BH999" s="14">
        <v>46209</v>
      </c>
      <c r="BI999" t="s">
        <v>6432</v>
      </c>
      <c r="BJ999" s="31">
        <v>46209.654178240744</v>
      </c>
      <c r="BN999" s="14">
        <v>46209</v>
      </c>
      <c r="BO999" t="s">
        <v>6432</v>
      </c>
      <c r="BP999" s="31">
        <v>46209.656261574077</v>
      </c>
      <c r="CP999" t="str">
        <f>VLOOKUP(A999,Sheet1!$A$2:$E$221,2,0)</f>
        <v>South Zone</v>
      </c>
    </row>
    <row r="1000" spans="1:94" x14ac:dyDescent="0.35">
      <c r="A1000" t="s">
        <v>6718</v>
      </c>
      <c r="B1000">
        <v>4002</v>
      </c>
      <c r="C1000" t="s">
        <v>9332</v>
      </c>
      <c r="D1000" t="s">
        <v>678</v>
      </c>
      <c r="E1000" t="s">
        <v>431</v>
      </c>
      <c r="F1000" t="s">
        <v>432</v>
      </c>
      <c r="G1000" t="s">
        <v>298</v>
      </c>
      <c r="H1000" t="s">
        <v>6735</v>
      </c>
      <c r="I1000">
        <v>559271</v>
      </c>
      <c r="J1000" t="s">
        <v>3036</v>
      </c>
      <c r="K1000" t="s">
        <v>3037</v>
      </c>
      <c r="L1000" t="s">
        <v>4622</v>
      </c>
      <c r="M1000" t="s">
        <v>6736</v>
      </c>
      <c r="N1000">
        <v>45000</v>
      </c>
      <c r="O1000" t="s">
        <v>6470</v>
      </c>
      <c r="P1000" t="s">
        <v>6471</v>
      </c>
      <c r="Q1000" t="s">
        <v>6737</v>
      </c>
      <c r="R1000">
        <v>1193599428</v>
      </c>
      <c r="S1000" t="s">
        <v>13394</v>
      </c>
      <c r="T1000"/>
      <c r="V1000" s="14">
        <v>46205</v>
      </c>
      <c r="W1000" t="s">
        <v>6738</v>
      </c>
      <c r="X1000" s="31">
        <v>46205.679502314815</v>
      </c>
      <c r="AN1000" s="14">
        <v>46205</v>
      </c>
      <c r="AO1000" t="s">
        <v>1245</v>
      </c>
      <c r="AP1000" s="31">
        <v>46205.728634259256</v>
      </c>
      <c r="AT1000" s="31">
        <v>46205.728634259256</v>
      </c>
      <c r="AU1000" s="14">
        <v>46205</v>
      </c>
      <c r="AV1000" t="s">
        <v>1245</v>
      </c>
      <c r="AW1000" t="s">
        <v>432</v>
      </c>
      <c r="AX1000" t="s">
        <v>678</v>
      </c>
      <c r="AY1000" s="14">
        <v>46205</v>
      </c>
      <c r="AZ1000" t="s">
        <v>1245</v>
      </c>
      <c r="BA1000" s="31">
        <v>46205.731053240743</v>
      </c>
      <c r="BB1000" s="14">
        <v>46205</v>
      </c>
      <c r="BC1000" t="s">
        <v>1194</v>
      </c>
      <c r="BD1000" s="31">
        <v>46205.733657407407</v>
      </c>
      <c r="BE1000" s="14">
        <v>46205</v>
      </c>
      <c r="BF1000" t="s">
        <v>3021</v>
      </c>
      <c r="BG1000" s="31">
        <v>46205.742719907408</v>
      </c>
      <c r="BH1000" s="14">
        <v>46205</v>
      </c>
      <c r="BI1000" t="s">
        <v>1198</v>
      </c>
      <c r="BJ1000" s="31">
        <v>46205.753576388888</v>
      </c>
      <c r="BK1000" s="14">
        <v>46205</v>
      </c>
      <c r="BL1000" t="s">
        <v>1198</v>
      </c>
      <c r="BM1000" s="31">
        <v>46205.761493055557</v>
      </c>
      <c r="BZ1000" s="14">
        <v>46205</v>
      </c>
      <c r="CA1000" t="s">
        <v>1198</v>
      </c>
      <c r="CB1000" s="31">
        <v>46205.774548611109</v>
      </c>
      <c r="CC1000" s="14">
        <v>46205</v>
      </c>
      <c r="CD1000" t="s">
        <v>1205</v>
      </c>
      <c r="CE1000" s="31">
        <v>46205.774895833332</v>
      </c>
      <c r="CI1000" s="14">
        <v>46206</v>
      </c>
      <c r="CJ1000" t="s">
        <v>1246</v>
      </c>
      <c r="CK1000" s="31">
        <v>46206.592824074076</v>
      </c>
      <c r="CP1000" t="str">
        <f>VLOOKUP(A1000,Sheet1!$A$2:$E$221,2,0)</f>
        <v>South Zone</v>
      </c>
    </row>
    <row r="1001" spans="1:94" x14ac:dyDescent="0.35">
      <c r="A1001" t="s">
        <v>6718</v>
      </c>
      <c r="B1001">
        <v>4002</v>
      </c>
      <c r="C1001" t="s">
        <v>9332</v>
      </c>
      <c r="D1001" t="s">
        <v>678</v>
      </c>
      <c r="E1001" t="s">
        <v>431</v>
      </c>
      <c r="F1001" t="s">
        <v>432</v>
      </c>
      <c r="G1001" t="s">
        <v>298</v>
      </c>
      <c r="H1001" t="s">
        <v>1248</v>
      </c>
      <c r="I1001">
        <v>693636</v>
      </c>
      <c r="J1001" t="s">
        <v>1249</v>
      </c>
      <c r="K1001" t="s">
        <v>1250</v>
      </c>
      <c r="L1001" t="s">
        <v>4622</v>
      </c>
      <c r="M1001" t="s">
        <v>6739</v>
      </c>
      <c r="N1001">
        <v>85000</v>
      </c>
      <c r="O1001" t="s">
        <v>1251</v>
      </c>
      <c r="P1001" t="s">
        <v>1252</v>
      </c>
      <c r="Q1001" t="s">
        <v>3884</v>
      </c>
      <c r="R1001">
        <v>3466777113</v>
      </c>
      <c r="S1001" t="s">
        <v>13394</v>
      </c>
      <c r="T1001"/>
      <c r="V1001" s="14">
        <v>46204</v>
      </c>
      <c r="W1001" t="s">
        <v>6722</v>
      </c>
      <c r="X1001" s="31">
        <v>46204.554525462961</v>
      </c>
      <c r="AN1001" s="14">
        <v>46204</v>
      </c>
      <c r="AO1001" t="s">
        <v>1245</v>
      </c>
      <c r="AP1001" s="31">
        <v>46204.602696759262</v>
      </c>
      <c r="AT1001" s="31">
        <v>46204.602696759262</v>
      </c>
      <c r="AU1001" s="14">
        <v>46204</v>
      </c>
      <c r="AV1001" t="s">
        <v>1245</v>
      </c>
      <c r="AW1001" t="s">
        <v>432</v>
      </c>
      <c r="AX1001" t="s">
        <v>678</v>
      </c>
      <c r="AY1001" s="14">
        <v>46204</v>
      </c>
      <c r="AZ1001" t="s">
        <v>1246</v>
      </c>
      <c r="BA1001" s="31">
        <v>46204.682581018518</v>
      </c>
      <c r="BB1001" s="14">
        <v>46204</v>
      </c>
      <c r="BC1001" t="s">
        <v>1194</v>
      </c>
      <c r="BD1001" s="31">
        <v>46204.69835648148</v>
      </c>
      <c r="BE1001" s="14">
        <v>46204</v>
      </c>
      <c r="BF1001" t="s">
        <v>3021</v>
      </c>
      <c r="BG1001" s="31">
        <v>46204.711261574077</v>
      </c>
      <c r="BH1001" s="14">
        <v>46204</v>
      </c>
      <c r="BI1001" t="s">
        <v>1198</v>
      </c>
      <c r="BJ1001" s="31">
        <v>46204.718518518515</v>
      </c>
      <c r="BK1001" s="14">
        <v>46204</v>
      </c>
      <c r="BL1001" t="s">
        <v>1198</v>
      </c>
      <c r="BM1001" s="31">
        <v>46204.734571759262</v>
      </c>
      <c r="BZ1001" s="14">
        <v>46204</v>
      </c>
      <c r="CA1001" t="s">
        <v>1198</v>
      </c>
      <c r="CB1001" s="31">
        <v>46204.747812499998</v>
      </c>
      <c r="CC1001" s="14">
        <v>46204</v>
      </c>
      <c r="CD1001" t="s">
        <v>1199</v>
      </c>
      <c r="CE1001" s="31">
        <v>46204.751712962963</v>
      </c>
      <c r="CI1001" s="14">
        <v>46205</v>
      </c>
      <c r="CJ1001" t="s">
        <v>1246</v>
      </c>
      <c r="CK1001" s="31">
        <v>46205.481238425928</v>
      </c>
      <c r="CP1001" t="str">
        <f>VLOOKUP(A1001,Sheet1!$A$2:$E$221,2,0)</f>
        <v>South Zone</v>
      </c>
    </row>
    <row r="1002" spans="1:94" x14ac:dyDescent="0.35">
      <c r="A1002" t="s">
        <v>6718</v>
      </c>
      <c r="B1002">
        <v>4002</v>
      </c>
      <c r="C1002" t="s">
        <v>9332</v>
      </c>
      <c r="D1002" t="s">
        <v>678</v>
      </c>
      <c r="E1002" t="s">
        <v>431</v>
      </c>
      <c r="F1002" t="s">
        <v>432</v>
      </c>
      <c r="G1002" t="s">
        <v>298</v>
      </c>
      <c r="H1002" t="s">
        <v>6740</v>
      </c>
      <c r="I1002">
        <v>723257</v>
      </c>
      <c r="J1002" t="s">
        <v>1243</v>
      </c>
      <c r="K1002" t="s">
        <v>1244</v>
      </c>
      <c r="L1002" t="s">
        <v>4622</v>
      </c>
      <c r="M1002" t="s">
        <v>6741</v>
      </c>
      <c r="N1002">
        <v>50000</v>
      </c>
      <c r="O1002" t="s">
        <v>6742</v>
      </c>
      <c r="P1002" t="s">
        <v>6743</v>
      </c>
      <c r="Q1002" t="s">
        <v>6744</v>
      </c>
      <c r="R1002">
        <v>5976861910</v>
      </c>
      <c r="S1002" t="s">
        <v>13394</v>
      </c>
      <c r="T1002"/>
      <c r="V1002" s="14">
        <v>46204</v>
      </c>
      <c r="W1002" t="s">
        <v>6730</v>
      </c>
      <c r="X1002" s="31">
        <v>46204.552581018521</v>
      </c>
      <c r="AN1002" s="14">
        <v>46204</v>
      </c>
      <c r="AO1002" t="s">
        <v>1245</v>
      </c>
      <c r="AP1002" s="31">
        <v>46204.686331018522</v>
      </c>
      <c r="AT1002" s="31">
        <v>46204.686331018522</v>
      </c>
      <c r="AU1002" s="14">
        <v>46204</v>
      </c>
      <c r="AV1002" t="s">
        <v>1245</v>
      </c>
      <c r="AW1002" t="s">
        <v>432</v>
      </c>
      <c r="AX1002" t="s">
        <v>678</v>
      </c>
      <c r="AY1002" s="14">
        <v>46204</v>
      </c>
      <c r="AZ1002" t="s">
        <v>1246</v>
      </c>
      <c r="BA1002" s="31">
        <v>46204.687199074076</v>
      </c>
      <c r="BB1002" s="14">
        <v>46204</v>
      </c>
      <c r="BC1002" t="s">
        <v>1194</v>
      </c>
      <c r="BD1002" s="31">
        <v>46204.698333333334</v>
      </c>
      <c r="BE1002" s="14">
        <v>46204</v>
      </c>
      <c r="BF1002" t="s">
        <v>6513</v>
      </c>
      <c r="BG1002" s="31">
        <v>46204.706921296296</v>
      </c>
      <c r="BH1002" s="14">
        <v>46204</v>
      </c>
      <c r="BI1002" t="s">
        <v>1198</v>
      </c>
      <c r="BJ1002" s="31">
        <v>46204.718715277777</v>
      </c>
      <c r="BN1002" s="14">
        <v>46204</v>
      </c>
      <c r="BO1002" t="s">
        <v>1198</v>
      </c>
      <c r="BP1002" s="31">
        <v>46204.730312500003</v>
      </c>
      <c r="CP1002" t="str">
        <f>VLOOKUP(A1002,Sheet1!$A$2:$E$221,2,0)</f>
        <v>South Zone</v>
      </c>
    </row>
    <row r="1003" spans="1:94" x14ac:dyDescent="0.35">
      <c r="A1003" t="s">
        <v>6718</v>
      </c>
      <c r="B1003">
        <v>4002</v>
      </c>
      <c r="C1003" t="s">
        <v>9332</v>
      </c>
      <c r="D1003" t="s">
        <v>678</v>
      </c>
      <c r="E1003" t="s">
        <v>431</v>
      </c>
      <c r="F1003" t="s">
        <v>432</v>
      </c>
      <c r="G1003" t="s">
        <v>298</v>
      </c>
      <c r="H1003" t="s">
        <v>6745</v>
      </c>
      <c r="I1003">
        <v>786812</v>
      </c>
      <c r="J1003" t="s">
        <v>3036</v>
      </c>
      <c r="K1003" t="s">
        <v>3037</v>
      </c>
      <c r="L1003" t="s">
        <v>4622</v>
      </c>
      <c r="M1003" t="s">
        <v>6746</v>
      </c>
      <c r="N1003">
        <v>45000</v>
      </c>
      <c r="O1003" t="s">
        <v>10463</v>
      </c>
      <c r="P1003" t="s">
        <v>10464</v>
      </c>
      <c r="Q1003" t="s">
        <v>6747</v>
      </c>
      <c r="R1003">
        <v>5756290796</v>
      </c>
      <c r="S1003" t="s">
        <v>13394</v>
      </c>
      <c r="T1003"/>
      <c r="V1003" s="14">
        <v>46206</v>
      </c>
      <c r="W1003" t="s">
        <v>6738</v>
      </c>
      <c r="X1003" s="31">
        <v>46206.409618055557</v>
      </c>
      <c r="AN1003" s="14">
        <v>46206</v>
      </c>
      <c r="AO1003" t="s">
        <v>1245</v>
      </c>
      <c r="AP1003" s="31">
        <v>46206.661377314813</v>
      </c>
      <c r="AT1003" s="31">
        <v>46206.661377314813</v>
      </c>
      <c r="AU1003" s="14">
        <v>46206</v>
      </c>
      <c r="AV1003" t="s">
        <v>1245</v>
      </c>
      <c r="AW1003" t="s">
        <v>432</v>
      </c>
      <c r="AX1003" t="s">
        <v>678</v>
      </c>
      <c r="AY1003" s="14">
        <v>46206</v>
      </c>
      <c r="AZ1003" t="s">
        <v>1246</v>
      </c>
      <c r="BA1003" s="31">
        <v>46206.680127314816</v>
      </c>
      <c r="BB1003" s="14">
        <v>46206</v>
      </c>
      <c r="BC1003" t="s">
        <v>1194</v>
      </c>
      <c r="BD1003" s="31">
        <v>46206.702222222222</v>
      </c>
      <c r="BE1003" s="14">
        <v>46206</v>
      </c>
      <c r="BF1003" t="s">
        <v>1247</v>
      </c>
      <c r="BG1003" s="31">
        <v>46206.711747685185</v>
      </c>
      <c r="BH1003" s="14">
        <v>46206</v>
      </c>
      <c r="BI1003" t="s">
        <v>6410</v>
      </c>
      <c r="BJ1003" s="31">
        <v>46206.713784722226</v>
      </c>
      <c r="BK1003" s="14">
        <v>46209</v>
      </c>
      <c r="BL1003" t="s">
        <v>1195</v>
      </c>
      <c r="BM1003" s="31">
        <v>46209.43273148148</v>
      </c>
      <c r="BN1003" s="14">
        <v>46206</v>
      </c>
      <c r="BO1003" t="s">
        <v>6410</v>
      </c>
      <c r="BP1003" s="31">
        <v>46206.718888888892</v>
      </c>
      <c r="BZ1003" s="14">
        <v>46209</v>
      </c>
      <c r="CA1003" t="s">
        <v>1195</v>
      </c>
      <c r="CB1003" s="31">
        <v>46209.44226851852</v>
      </c>
      <c r="CC1003" s="14">
        <v>46209</v>
      </c>
      <c r="CD1003" t="s">
        <v>1205</v>
      </c>
      <c r="CE1003" s="31">
        <v>46209.452453703707</v>
      </c>
      <c r="CI1003" s="14">
        <v>46209</v>
      </c>
      <c r="CJ1003" t="s">
        <v>1246</v>
      </c>
      <c r="CK1003" s="31">
        <v>46209.791909722226</v>
      </c>
      <c r="CP1003" t="str">
        <f>VLOOKUP(A1003,Sheet1!$A$2:$E$221,2,0)</f>
        <v>South Zone</v>
      </c>
    </row>
    <row r="1004" spans="1:94" x14ac:dyDescent="0.35">
      <c r="A1004" t="s">
        <v>6718</v>
      </c>
      <c r="B1004">
        <v>4002</v>
      </c>
      <c r="C1004" t="s">
        <v>9332</v>
      </c>
      <c r="D1004" t="s">
        <v>678</v>
      </c>
      <c r="E1004" t="s">
        <v>431</v>
      </c>
      <c r="F1004" t="s">
        <v>432</v>
      </c>
      <c r="G1004" t="s">
        <v>298</v>
      </c>
      <c r="H1004" t="s">
        <v>6745</v>
      </c>
      <c r="I1004">
        <v>786812</v>
      </c>
      <c r="J1004" t="s">
        <v>3036</v>
      </c>
      <c r="K1004" t="s">
        <v>3037</v>
      </c>
      <c r="L1004" t="s">
        <v>4622</v>
      </c>
      <c r="M1004" t="s">
        <v>6746</v>
      </c>
      <c r="N1004">
        <v>60000</v>
      </c>
      <c r="O1004" t="s">
        <v>10363</v>
      </c>
      <c r="P1004" t="s">
        <v>10364</v>
      </c>
      <c r="Q1004" t="s">
        <v>1150</v>
      </c>
      <c r="R1004">
        <v>2202470276</v>
      </c>
      <c r="S1004" t="s">
        <v>13394</v>
      </c>
      <c r="T1004"/>
      <c r="V1004" s="14">
        <v>46206</v>
      </c>
      <c r="W1004" t="s">
        <v>6738</v>
      </c>
      <c r="X1004" s="31">
        <v>46206.409583333334</v>
      </c>
      <c r="AN1004" s="14">
        <v>46206</v>
      </c>
      <c r="AO1004" t="s">
        <v>1245</v>
      </c>
      <c r="AP1004" s="31">
        <v>46206.661446759259</v>
      </c>
      <c r="AT1004" s="31">
        <v>46206.661446759259</v>
      </c>
      <c r="AU1004" s="14">
        <v>46206</v>
      </c>
      <c r="AV1004" t="s">
        <v>1245</v>
      </c>
      <c r="AW1004" t="s">
        <v>432</v>
      </c>
      <c r="AX1004" t="s">
        <v>678</v>
      </c>
      <c r="AY1004" s="14">
        <v>46206</v>
      </c>
      <c r="AZ1004" t="s">
        <v>1246</v>
      </c>
      <c r="BA1004" s="31">
        <v>46206.680104166669</v>
      </c>
      <c r="BB1004" s="14">
        <v>46206</v>
      </c>
      <c r="BC1004" t="s">
        <v>1194</v>
      </c>
      <c r="BD1004" s="31">
        <v>46206.702222222222</v>
      </c>
      <c r="BE1004" s="14">
        <v>46206</v>
      </c>
      <c r="BF1004" t="s">
        <v>1247</v>
      </c>
      <c r="BG1004" s="31">
        <v>46206.711770833332</v>
      </c>
      <c r="BH1004" s="14">
        <v>46206</v>
      </c>
      <c r="BI1004" t="s">
        <v>6410</v>
      </c>
      <c r="BJ1004" s="31">
        <v>46206.713807870372</v>
      </c>
      <c r="BK1004" s="14">
        <v>46209</v>
      </c>
      <c r="BL1004" t="s">
        <v>1195</v>
      </c>
      <c r="BM1004" s="31">
        <v>46209.432743055557</v>
      </c>
      <c r="BN1004" s="14">
        <v>46206</v>
      </c>
      <c r="BO1004" t="s">
        <v>6410</v>
      </c>
      <c r="BP1004" s="31">
        <v>46206.718912037039</v>
      </c>
      <c r="BZ1004" s="14">
        <v>46209</v>
      </c>
      <c r="CA1004" t="s">
        <v>1195</v>
      </c>
      <c r="CB1004" s="31">
        <v>46209.442280092589</v>
      </c>
      <c r="CC1004" s="14">
        <v>46209</v>
      </c>
      <c r="CD1004" t="s">
        <v>1205</v>
      </c>
      <c r="CE1004" s="31">
        <v>46209.452453703707</v>
      </c>
      <c r="CI1004" s="14">
        <v>46209</v>
      </c>
      <c r="CJ1004" t="s">
        <v>1246</v>
      </c>
      <c r="CK1004" s="31">
        <v>46209.791909722226</v>
      </c>
      <c r="CP1004" t="str">
        <f>VLOOKUP(A1004,Sheet1!$A$2:$E$221,2,0)</f>
        <v>South Zone</v>
      </c>
    </row>
    <row r="1005" spans="1:94" x14ac:dyDescent="0.35">
      <c r="A1005" t="s">
        <v>6718</v>
      </c>
      <c r="B1005">
        <v>4002</v>
      </c>
      <c r="C1005" t="s">
        <v>9332</v>
      </c>
      <c r="D1005" t="s">
        <v>678</v>
      </c>
      <c r="E1005" t="s">
        <v>431</v>
      </c>
      <c r="F1005" t="s">
        <v>432</v>
      </c>
      <c r="G1005" t="s">
        <v>298</v>
      </c>
      <c r="H1005" t="s">
        <v>6745</v>
      </c>
      <c r="I1005">
        <v>786812</v>
      </c>
      <c r="J1005" t="s">
        <v>3036</v>
      </c>
      <c r="K1005" t="s">
        <v>3037</v>
      </c>
      <c r="L1005" t="s">
        <v>4622</v>
      </c>
      <c r="M1005" t="s">
        <v>6746</v>
      </c>
      <c r="N1005">
        <v>90000</v>
      </c>
      <c r="O1005" t="s">
        <v>10372</v>
      </c>
      <c r="P1005" t="s">
        <v>10373</v>
      </c>
      <c r="Q1005" t="s">
        <v>6748</v>
      </c>
      <c r="R1005">
        <v>2369697865</v>
      </c>
      <c r="S1005" t="s">
        <v>13394</v>
      </c>
      <c r="T1005"/>
      <c r="V1005" s="14">
        <v>46206</v>
      </c>
      <c r="W1005" t="s">
        <v>6738</v>
      </c>
      <c r="X1005" s="31">
        <v>46206.409548611111</v>
      </c>
      <c r="AN1005" s="14">
        <v>46206</v>
      </c>
      <c r="AO1005" t="s">
        <v>1245</v>
      </c>
      <c r="AP1005" s="31">
        <v>46206.661469907405</v>
      </c>
      <c r="AT1005" s="31">
        <v>46206.661469907405</v>
      </c>
      <c r="AU1005" s="14">
        <v>46206</v>
      </c>
      <c r="AV1005" t="s">
        <v>1245</v>
      </c>
      <c r="AW1005" t="s">
        <v>432</v>
      </c>
      <c r="AX1005" t="s">
        <v>678</v>
      </c>
      <c r="AY1005" s="14">
        <v>46206</v>
      </c>
      <c r="AZ1005" t="s">
        <v>1246</v>
      </c>
      <c r="BA1005" s="31">
        <v>46206.68005787037</v>
      </c>
      <c r="BB1005" s="14">
        <v>46206</v>
      </c>
      <c r="BC1005" t="s">
        <v>1194</v>
      </c>
      <c r="BD1005" s="31">
        <v>46206.702222222222</v>
      </c>
      <c r="BE1005" s="14">
        <v>46206</v>
      </c>
      <c r="BF1005" t="s">
        <v>1247</v>
      </c>
      <c r="BG1005" s="31">
        <v>46206.711782407408</v>
      </c>
      <c r="BH1005" s="14">
        <v>46206</v>
      </c>
      <c r="BI1005" t="s">
        <v>6410</v>
      </c>
      <c r="BJ1005" s="31">
        <v>46206.713819444441</v>
      </c>
      <c r="BK1005" s="14">
        <v>46209</v>
      </c>
      <c r="BL1005" t="s">
        <v>1195</v>
      </c>
      <c r="BM1005" s="31">
        <v>46209.432766203703</v>
      </c>
      <c r="BN1005" s="14">
        <v>46206</v>
      </c>
      <c r="BO1005" t="s">
        <v>6410</v>
      </c>
      <c r="BP1005" s="31">
        <v>46206.718923611108</v>
      </c>
      <c r="BZ1005" s="14">
        <v>46209</v>
      </c>
      <c r="CA1005" t="s">
        <v>1195</v>
      </c>
      <c r="CB1005" s="31">
        <v>46209.442291666666</v>
      </c>
      <c r="CC1005" s="14">
        <v>46209</v>
      </c>
      <c r="CD1005" t="s">
        <v>1205</v>
      </c>
      <c r="CE1005" s="31">
        <v>46209.452453703707</v>
      </c>
      <c r="CI1005" s="14">
        <v>46209</v>
      </c>
      <c r="CJ1005" t="s">
        <v>1246</v>
      </c>
      <c r="CK1005" s="31">
        <v>46209.791909722226</v>
      </c>
      <c r="CP1005" t="str">
        <f>VLOOKUP(A1005,Sheet1!$A$2:$E$221,2,0)</f>
        <v>South Zone</v>
      </c>
    </row>
    <row r="1006" spans="1:94" x14ac:dyDescent="0.35">
      <c r="A1006" t="s">
        <v>6749</v>
      </c>
      <c r="B1006">
        <v>214</v>
      </c>
      <c r="C1006" t="s">
        <v>9332</v>
      </c>
      <c r="D1006" t="s">
        <v>678</v>
      </c>
      <c r="E1006" t="s">
        <v>423</v>
      </c>
      <c r="F1006" t="s">
        <v>424</v>
      </c>
      <c r="G1006" t="s">
        <v>318</v>
      </c>
      <c r="H1006" t="s">
        <v>10473</v>
      </c>
      <c r="I1006">
        <v>210108</v>
      </c>
      <c r="J1006" t="s">
        <v>9606</v>
      </c>
      <c r="K1006" t="s">
        <v>9607</v>
      </c>
      <c r="L1006" t="s">
        <v>4622</v>
      </c>
      <c r="M1006" t="s">
        <v>10474</v>
      </c>
      <c r="N1006">
        <v>55000</v>
      </c>
      <c r="O1006" t="s">
        <v>2708</v>
      </c>
      <c r="P1006" t="s">
        <v>2709</v>
      </c>
      <c r="Q1006" t="s">
        <v>10475</v>
      </c>
      <c r="R1006">
        <v>5642237560</v>
      </c>
      <c r="S1006" t="s">
        <v>13394</v>
      </c>
      <c r="T1006"/>
      <c r="V1006" s="14">
        <v>46209</v>
      </c>
      <c r="W1006" t="s">
        <v>10476</v>
      </c>
      <c r="X1006" s="31">
        <v>46209.48201388889</v>
      </c>
      <c r="AN1006" s="14">
        <v>46209</v>
      </c>
      <c r="AO1006" t="s">
        <v>1253</v>
      </c>
      <c r="AP1006" s="31">
        <v>46209.630995370368</v>
      </c>
      <c r="AT1006" s="31">
        <v>46209.630995370368</v>
      </c>
      <c r="AU1006" s="14">
        <v>46209</v>
      </c>
      <c r="AV1006" t="s">
        <v>1253</v>
      </c>
      <c r="AW1006" t="s">
        <v>424</v>
      </c>
      <c r="AX1006" t="s">
        <v>678</v>
      </c>
      <c r="AY1006" s="14">
        <v>46209</v>
      </c>
      <c r="AZ1006" t="s">
        <v>1253</v>
      </c>
      <c r="BA1006" s="31">
        <v>46209.751250000001</v>
      </c>
      <c r="BB1006" s="14">
        <v>46209</v>
      </c>
      <c r="BC1006" t="s">
        <v>3586</v>
      </c>
      <c r="BD1006" s="31">
        <v>46209.754236111112</v>
      </c>
      <c r="BE1006" s="14">
        <v>46209</v>
      </c>
      <c r="BF1006" t="s">
        <v>1219</v>
      </c>
      <c r="BG1006" s="31">
        <v>46209.765763888892</v>
      </c>
      <c r="BH1006" s="14">
        <v>46209</v>
      </c>
      <c r="BI1006" t="s">
        <v>3020</v>
      </c>
      <c r="BJ1006" s="31">
        <v>46209.766585648147</v>
      </c>
      <c r="BK1006" s="14">
        <v>46210</v>
      </c>
      <c r="BL1006" t="s">
        <v>1195</v>
      </c>
      <c r="BM1006" s="31">
        <v>46210.685891203706</v>
      </c>
      <c r="BZ1006" s="14">
        <v>46210</v>
      </c>
      <c r="CA1006" t="s">
        <v>1195</v>
      </c>
      <c r="CB1006" s="31">
        <v>46210.703032407408</v>
      </c>
      <c r="CC1006" s="14">
        <v>46210</v>
      </c>
      <c r="CD1006" t="s">
        <v>1199</v>
      </c>
      <c r="CE1006" s="31">
        <v>46210.704502314817</v>
      </c>
      <c r="CP1006" t="str">
        <f>VLOOKUP(A1006,Sheet1!$A$2:$E$221,2,0)</f>
        <v>South Zone</v>
      </c>
    </row>
    <row r="1007" spans="1:94" x14ac:dyDescent="0.35">
      <c r="A1007" t="s">
        <v>6749</v>
      </c>
      <c r="B1007">
        <v>214</v>
      </c>
      <c r="C1007" t="s">
        <v>9332</v>
      </c>
      <c r="D1007" t="s">
        <v>678</v>
      </c>
      <c r="E1007" t="s">
        <v>423</v>
      </c>
      <c r="F1007" t="s">
        <v>424</v>
      </c>
      <c r="G1007" t="s">
        <v>318</v>
      </c>
      <c r="H1007" t="s">
        <v>4217</v>
      </c>
      <c r="I1007">
        <v>236392</v>
      </c>
      <c r="J1007" t="s">
        <v>3936</v>
      </c>
      <c r="K1007" t="s">
        <v>3937</v>
      </c>
      <c r="L1007" t="s">
        <v>4622</v>
      </c>
      <c r="M1007" t="s">
        <v>6750</v>
      </c>
      <c r="N1007">
        <v>77000</v>
      </c>
      <c r="O1007" t="s">
        <v>1025</v>
      </c>
      <c r="P1007" t="s">
        <v>1026</v>
      </c>
      <c r="Q1007" t="s">
        <v>4218</v>
      </c>
      <c r="R1007">
        <v>9117435543</v>
      </c>
      <c r="S1007" t="s">
        <v>13394</v>
      </c>
      <c r="T1007"/>
      <c r="V1007" s="14">
        <v>46205</v>
      </c>
      <c r="W1007" t="s">
        <v>6751</v>
      </c>
      <c r="X1007" s="31">
        <v>46205.521527777775</v>
      </c>
      <c r="AN1007" s="14">
        <v>46205</v>
      </c>
      <c r="AO1007" t="s">
        <v>1253</v>
      </c>
      <c r="AP1007" s="31">
        <v>46205.565995370373</v>
      </c>
      <c r="AT1007" s="31">
        <v>46205.565995370373</v>
      </c>
      <c r="AU1007" s="14">
        <v>46205</v>
      </c>
      <c r="AV1007" t="s">
        <v>1253</v>
      </c>
      <c r="AW1007" t="s">
        <v>424</v>
      </c>
      <c r="AX1007" t="s">
        <v>678</v>
      </c>
      <c r="AY1007" s="14">
        <v>46205</v>
      </c>
      <c r="AZ1007" t="s">
        <v>6751</v>
      </c>
      <c r="BA1007" s="31">
        <v>46205.627210648148</v>
      </c>
      <c r="BB1007" s="14">
        <v>46205</v>
      </c>
      <c r="BC1007" t="s">
        <v>1194</v>
      </c>
      <c r="BD1007" s="31">
        <v>46205.644143518519</v>
      </c>
      <c r="BE1007" s="14">
        <v>46205</v>
      </c>
      <c r="BF1007" t="s">
        <v>1247</v>
      </c>
      <c r="BG1007" s="31">
        <v>46205.66878472222</v>
      </c>
      <c r="BH1007" s="14">
        <v>46205</v>
      </c>
      <c r="BI1007" t="s">
        <v>1204</v>
      </c>
      <c r="BJ1007" s="31">
        <v>46205.685104166667</v>
      </c>
      <c r="BK1007" s="14">
        <v>46205</v>
      </c>
      <c r="BL1007" t="s">
        <v>1204</v>
      </c>
      <c r="BM1007" s="31">
        <v>46205.715173611112</v>
      </c>
      <c r="BZ1007" s="14">
        <v>46205</v>
      </c>
      <c r="CA1007" t="s">
        <v>1204</v>
      </c>
      <c r="CB1007" s="31">
        <v>46205.722604166665</v>
      </c>
      <c r="CC1007" s="14">
        <v>46205</v>
      </c>
      <c r="CD1007" t="s">
        <v>1205</v>
      </c>
      <c r="CE1007" s="31">
        <v>46205.725416666668</v>
      </c>
      <c r="CI1007" s="14">
        <v>46206</v>
      </c>
      <c r="CJ1007" t="s">
        <v>3038</v>
      </c>
      <c r="CK1007" s="31">
        <v>46206.495833333334</v>
      </c>
      <c r="CP1007" t="str">
        <f>VLOOKUP(A1007,Sheet1!$A$2:$E$221,2,0)</f>
        <v>South Zone</v>
      </c>
    </row>
    <row r="1008" spans="1:94" x14ac:dyDescent="0.35">
      <c r="A1008" t="s">
        <v>6749</v>
      </c>
      <c r="B1008">
        <v>214</v>
      </c>
      <c r="C1008" t="s">
        <v>9332</v>
      </c>
      <c r="D1008" t="s">
        <v>678</v>
      </c>
      <c r="E1008" t="s">
        <v>423</v>
      </c>
      <c r="F1008" t="s">
        <v>424</v>
      </c>
      <c r="G1008" t="s">
        <v>318</v>
      </c>
      <c r="H1008" t="s">
        <v>4172</v>
      </c>
      <c r="I1008">
        <v>284978</v>
      </c>
      <c r="J1008" t="s">
        <v>4174</v>
      </c>
      <c r="K1008" t="s">
        <v>4175</v>
      </c>
      <c r="L1008" t="s">
        <v>4622</v>
      </c>
      <c r="M1008" t="s">
        <v>6752</v>
      </c>
      <c r="N1008">
        <v>90000</v>
      </c>
      <c r="O1008" t="s">
        <v>1254</v>
      </c>
      <c r="P1008" t="s">
        <v>1255</v>
      </c>
      <c r="Q1008" t="s">
        <v>4173</v>
      </c>
      <c r="R1008">
        <v>5689965517</v>
      </c>
      <c r="S1008" t="s">
        <v>683</v>
      </c>
      <c r="T1008" t="s">
        <v>13267</v>
      </c>
      <c r="U1008" s="1">
        <v>46205</v>
      </c>
      <c r="V1008" s="14">
        <v>46204</v>
      </c>
      <c r="W1008" t="s">
        <v>6753</v>
      </c>
      <c r="X1008" s="31">
        <v>46204.820405092592</v>
      </c>
      <c r="AN1008" s="14">
        <v>46205</v>
      </c>
      <c r="AO1008" t="s">
        <v>1253</v>
      </c>
      <c r="AP1008" s="31">
        <v>46205.368414351855</v>
      </c>
      <c r="AT1008" s="31">
        <v>46205.368414351855</v>
      </c>
      <c r="AU1008" s="14">
        <v>46205</v>
      </c>
      <c r="AV1008" t="s">
        <v>1253</v>
      </c>
      <c r="AW1008" t="s">
        <v>424</v>
      </c>
      <c r="AX1008" t="s">
        <v>678</v>
      </c>
      <c r="AY1008" s="14">
        <v>46205</v>
      </c>
      <c r="AZ1008" t="s">
        <v>6753</v>
      </c>
      <c r="BA1008" s="31">
        <v>46205.370520833334</v>
      </c>
      <c r="BB1008" s="14">
        <v>46205</v>
      </c>
      <c r="BC1008" t="s">
        <v>1194</v>
      </c>
      <c r="BD1008" s="31">
        <v>46205.397766203707</v>
      </c>
      <c r="BE1008" s="14">
        <v>46205</v>
      </c>
      <c r="BF1008" t="s">
        <v>1194</v>
      </c>
      <c r="BG1008" s="31">
        <v>46205.417905092596</v>
      </c>
      <c r="BH1008" s="14">
        <v>46205</v>
      </c>
      <c r="BI1008" t="s">
        <v>1198</v>
      </c>
      <c r="BJ1008" s="31">
        <v>46205.425567129627</v>
      </c>
      <c r="BK1008" s="14">
        <v>46205</v>
      </c>
      <c r="BL1008" t="s">
        <v>3020</v>
      </c>
      <c r="BM1008" s="31">
        <v>46205.630856481483</v>
      </c>
      <c r="BN1008" s="14">
        <v>46205</v>
      </c>
      <c r="BO1008" t="s">
        <v>1198</v>
      </c>
      <c r="BP1008" s="31">
        <v>46205.44158564815</v>
      </c>
      <c r="BZ1008" s="14">
        <v>46205</v>
      </c>
      <c r="CA1008" t="s">
        <v>3020</v>
      </c>
      <c r="CB1008" s="31">
        <v>46205.634259259263</v>
      </c>
      <c r="CC1008" s="14">
        <v>46205</v>
      </c>
      <c r="CD1008" t="s">
        <v>1205</v>
      </c>
      <c r="CE1008" s="31">
        <v>46205.636759259258</v>
      </c>
      <c r="CI1008" s="14">
        <v>46206</v>
      </c>
      <c r="CJ1008" t="s">
        <v>3038</v>
      </c>
      <c r="CK1008" s="31">
        <v>46206.608622685184</v>
      </c>
      <c r="CP1008" t="str">
        <f>VLOOKUP(A1008,Sheet1!$A$2:$E$221,2,0)</f>
        <v>South Zone</v>
      </c>
    </row>
    <row r="1009" spans="1:94" x14ac:dyDescent="0.35">
      <c r="A1009" t="s">
        <v>6749</v>
      </c>
      <c r="B1009">
        <v>214</v>
      </c>
      <c r="C1009" t="s">
        <v>9332</v>
      </c>
      <c r="D1009" t="s">
        <v>678</v>
      </c>
      <c r="E1009" t="s">
        <v>423</v>
      </c>
      <c r="F1009" t="s">
        <v>424</v>
      </c>
      <c r="G1009" t="s">
        <v>318</v>
      </c>
      <c r="H1009" t="s">
        <v>10477</v>
      </c>
      <c r="I1009">
        <v>328417</v>
      </c>
      <c r="J1009" t="s">
        <v>4174</v>
      </c>
      <c r="K1009" t="s">
        <v>4175</v>
      </c>
      <c r="L1009" t="s">
        <v>4622</v>
      </c>
      <c r="M1009" t="s">
        <v>10478</v>
      </c>
      <c r="Q1009" t="s">
        <v>10479</v>
      </c>
      <c r="R1009">
        <v>2396810614</v>
      </c>
      <c r="S1009" t="s">
        <v>683</v>
      </c>
      <c r="T1009" t="s">
        <v>13315</v>
      </c>
      <c r="U1009" s="1">
        <v>46209</v>
      </c>
      <c r="V1009" s="14">
        <v>46206</v>
      </c>
      <c r="W1009" t="s">
        <v>6753</v>
      </c>
      <c r="X1009" s="31">
        <v>46206.38590277778</v>
      </c>
      <c r="AN1009" s="14">
        <v>46209</v>
      </c>
      <c r="AO1009" t="s">
        <v>1253</v>
      </c>
      <c r="AP1009" s="31">
        <v>46209.408807870372</v>
      </c>
      <c r="AT1009" s="31">
        <v>46209.408807870372</v>
      </c>
      <c r="AU1009" s="14">
        <v>46209</v>
      </c>
      <c r="AV1009" t="s">
        <v>1253</v>
      </c>
      <c r="AW1009" t="s">
        <v>424</v>
      </c>
      <c r="AX1009" t="s">
        <v>678</v>
      </c>
      <c r="AY1009" s="14">
        <v>46209</v>
      </c>
      <c r="AZ1009" t="s">
        <v>3038</v>
      </c>
      <c r="BA1009" s="31">
        <v>46209.522280092591</v>
      </c>
      <c r="BB1009" s="14">
        <v>46209</v>
      </c>
      <c r="BC1009" t="s">
        <v>3586</v>
      </c>
      <c r="BD1009" s="31">
        <v>46209.529027777775</v>
      </c>
      <c r="BE1009" s="14">
        <v>46209</v>
      </c>
      <c r="BF1009" t="s">
        <v>1247</v>
      </c>
      <c r="BG1009" s="31">
        <v>46209.545914351853</v>
      </c>
      <c r="BH1009" s="14">
        <v>46209</v>
      </c>
      <c r="BI1009" t="s">
        <v>6432</v>
      </c>
      <c r="BJ1009" s="31">
        <v>46209.572557870371</v>
      </c>
      <c r="BN1009" s="14">
        <v>46209</v>
      </c>
      <c r="BO1009" t="s">
        <v>6432</v>
      </c>
      <c r="BP1009" s="31">
        <v>46209.573495370372</v>
      </c>
      <c r="CP1009" t="str">
        <f>VLOOKUP(A1009,Sheet1!$A$2:$E$221,2,0)</f>
        <v>South Zone</v>
      </c>
    </row>
    <row r="1010" spans="1:94" x14ac:dyDescent="0.35">
      <c r="A1010" t="s">
        <v>6749</v>
      </c>
      <c r="B1010">
        <v>214</v>
      </c>
      <c r="C1010" t="s">
        <v>9332</v>
      </c>
      <c r="D1010" t="s">
        <v>678</v>
      </c>
      <c r="E1010" t="s">
        <v>423</v>
      </c>
      <c r="F1010" t="s">
        <v>424</v>
      </c>
      <c r="G1010" t="s">
        <v>318</v>
      </c>
      <c r="H1010" t="s">
        <v>3934</v>
      </c>
      <c r="I1010">
        <v>638564</v>
      </c>
      <c r="J1010" t="s">
        <v>3936</v>
      </c>
      <c r="K1010" t="s">
        <v>3937</v>
      </c>
      <c r="L1010" t="s">
        <v>4622</v>
      </c>
      <c r="M1010" t="s">
        <v>6754</v>
      </c>
      <c r="N1010">
        <v>77000</v>
      </c>
      <c r="O1010" t="s">
        <v>1256</v>
      </c>
      <c r="P1010" t="s">
        <v>1257</v>
      </c>
      <c r="Q1010" t="s">
        <v>3935</v>
      </c>
      <c r="R1010">
        <v>2438987291</v>
      </c>
      <c r="S1010" t="s">
        <v>13394</v>
      </c>
      <c r="T1010"/>
      <c r="V1010" s="14">
        <v>46204</v>
      </c>
      <c r="W1010" t="s">
        <v>6751</v>
      </c>
      <c r="X1010" s="31">
        <v>46204.578622685185</v>
      </c>
      <c r="AN1010" s="14">
        <v>46204</v>
      </c>
      <c r="AO1010" t="s">
        <v>1253</v>
      </c>
      <c r="AP1010" s="31">
        <v>46204.640451388892</v>
      </c>
      <c r="AT1010" s="31">
        <v>46204.640451388892</v>
      </c>
      <c r="AU1010" s="14">
        <v>46204</v>
      </c>
      <c r="AV1010" t="s">
        <v>1253</v>
      </c>
      <c r="AW1010" t="s">
        <v>424</v>
      </c>
      <c r="AX1010" t="s">
        <v>678</v>
      </c>
      <c r="AY1010" s="14">
        <v>46205</v>
      </c>
      <c r="AZ1010" t="s">
        <v>6751</v>
      </c>
      <c r="BA1010" s="31">
        <v>46205.333460648151</v>
      </c>
      <c r="BB1010" s="14">
        <v>46205</v>
      </c>
      <c r="BC1010" t="s">
        <v>1194</v>
      </c>
      <c r="BD1010" s="31">
        <v>46205.397696759261</v>
      </c>
      <c r="BE1010" s="14">
        <v>46205</v>
      </c>
      <c r="BF1010" t="s">
        <v>6513</v>
      </c>
      <c r="BG1010" s="31">
        <v>46205.408067129632</v>
      </c>
      <c r="BH1010" s="14">
        <v>46205</v>
      </c>
      <c r="BI1010" t="s">
        <v>6432</v>
      </c>
      <c r="BJ1010" s="31">
        <v>46205.41064814815</v>
      </c>
      <c r="BK1010" s="14">
        <v>46205</v>
      </c>
      <c r="BL1010" t="s">
        <v>6432</v>
      </c>
      <c r="BM1010" s="31">
        <v>46205.413923611108</v>
      </c>
      <c r="BZ1010" s="14">
        <v>46205</v>
      </c>
      <c r="CA1010" t="s">
        <v>6432</v>
      </c>
      <c r="CB1010" s="31">
        <v>46205.430312500001</v>
      </c>
      <c r="CC1010" s="14">
        <v>46205</v>
      </c>
      <c r="CD1010" t="s">
        <v>1205</v>
      </c>
      <c r="CE1010" s="31">
        <v>46205.431481481479</v>
      </c>
      <c r="CI1010" s="14">
        <v>46205</v>
      </c>
      <c r="CJ1010" t="s">
        <v>3038</v>
      </c>
      <c r="CK1010" s="31">
        <v>46205.628784722219</v>
      </c>
      <c r="CP1010" t="str">
        <f>VLOOKUP(A1010,Sheet1!$A$2:$E$221,2,0)</f>
        <v>South Zone</v>
      </c>
    </row>
    <row r="1011" spans="1:94" x14ac:dyDescent="0.35">
      <c r="A1011" t="s">
        <v>6749</v>
      </c>
      <c r="B1011">
        <v>214</v>
      </c>
      <c r="C1011" t="s">
        <v>9332</v>
      </c>
      <c r="D1011" t="s">
        <v>678</v>
      </c>
      <c r="E1011" t="s">
        <v>423</v>
      </c>
      <c r="F1011" t="s">
        <v>424</v>
      </c>
      <c r="G1011" t="s">
        <v>318</v>
      </c>
      <c r="H1011" t="s">
        <v>6755</v>
      </c>
      <c r="I1011">
        <v>659967</v>
      </c>
      <c r="J1011" t="s">
        <v>1908</v>
      </c>
      <c r="K1011" t="s">
        <v>1909</v>
      </c>
      <c r="L1011" t="s">
        <v>4622</v>
      </c>
      <c r="M1011" t="s">
        <v>6756</v>
      </c>
      <c r="N1011">
        <v>50000</v>
      </c>
      <c r="O1011" t="s">
        <v>1223</v>
      </c>
      <c r="P1011" t="s">
        <v>1224</v>
      </c>
      <c r="Q1011" t="s">
        <v>6757</v>
      </c>
      <c r="R1011">
        <v>7198493243</v>
      </c>
      <c r="S1011" t="s">
        <v>13394</v>
      </c>
      <c r="T1011"/>
      <c r="V1011" s="14">
        <v>46206</v>
      </c>
      <c r="W1011" t="s">
        <v>6758</v>
      </c>
      <c r="X1011" s="31">
        <v>46206.544618055559</v>
      </c>
      <c r="AN1011" s="14">
        <v>46206</v>
      </c>
      <c r="AO1011" t="s">
        <v>1253</v>
      </c>
      <c r="AP1011" s="31">
        <v>46206.581793981481</v>
      </c>
      <c r="AT1011" s="31">
        <v>46206.581793981481</v>
      </c>
      <c r="AU1011" s="14">
        <v>46206</v>
      </c>
      <c r="AV1011" t="s">
        <v>1253</v>
      </c>
      <c r="AW1011" t="s">
        <v>424</v>
      </c>
      <c r="AX1011" t="s">
        <v>678</v>
      </c>
      <c r="AY1011" s="14">
        <v>46206</v>
      </c>
      <c r="AZ1011" t="s">
        <v>6753</v>
      </c>
      <c r="BA1011" s="31">
        <v>46206.613680555558</v>
      </c>
      <c r="BB1011" s="14">
        <v>46206</v>
      </c>
      <c r="BC1011" t="s">
        <v>1194</v>
      </c>
      <c r="BD1011" s="31">
        <v>46206.61996527778</v>
      </c>
      <c r="BE1011" s="14">
        <v>46206</v>
      </c>
      <c r="BF1011" t="s">
        <v>6513</v>
      </c>
      <c r="BG1011" s="31">
        <v>46206.636250000003</v>
      </c>
      <c r="BH1011" s="14">
        <v>46206</v>
      </c>
      <c r="BI1011" t="s">
        <v>1204</v>
      </c>
      <c r="BJ1011" s="31">
        <v>46206.676400462966</v>
      </c>
      <c r="BK1011" s="14">
        <v>46206</v>
      </c>
      <c r="BL1011" t="s">
        <v>1204</v>
      </c>
      <c r="BM1011" s="31">
        <v>46206.6950462963</v>
      </c>
      <c r="BZ1011" s="14">
        <v>46206</v>
      </c>
      <c r="CA1011" t="s">
        <v>1204</v>
      </c>
      <c r="CB1011" s="31">
        <v>46206.717048611114</v>
      </c>
      <c r="CC1011" s="14">
        <v>46206</v>
      </c>
      <c r="CD1011" t="s">
        <v>1205</v>
      </c>
      <c r="CE1011" s="31">
        <v>46206.721215277779</v>
      </c>
      <c r="CI1011" s="14">
        <v>46209</v>
      </c>
      <c r="CJ1011" t="s">
        <v>3038</v>
      </c>
      <c r="CK1011" s="31">
        <v>46209.602361111109</v>
      </c>
      <c r="CP1011" t="str">
        <f>VLOOKUP(A1011,Sheet1!$A$2:$E$221,2,0)</f>
        <v>South Zone</v>
      </c>
    </row>
    <row r="1012" spans="1:94" x14ac:dyDescent="0.35">
      <c r="A1012" t="s">
        <v>6759</v>
      </c>
      <c r="B1012">
        <v>298</v>
      </c>
      <c r="C1012" t="s">
        <v>9332</v>
      </c>
      <c r="D1012" t="s">
        <v>678</v>
      </c>
      <c r="E1012" t="s">
        <v>434</v>
      </c>
      <c r="F1012" t="s">
        <v>435</v>
      </c>
      <c r="G1012" t="s">
        <v>298</v>
      </c>
      <c r="H1012" t="s">
        <v>6760</v>
      </c>
      <c r="I1012">
        <v>206763</v>
      </c>
      <c r="J1012" t="s">
        <v>6761</v>
      </c>
      <c r="K1012" t="s">
        <v>6762</v>
      </c>
      <c r="L1012" t="s">
        <v>4622</v>
      </c>
      <c r="M1012" t="s">
        <v>6763</v>
      </c>
      <c r="N1012">
        <v>35000</v>
      </c>
      <c r="O1012" t="s">
        <v>3039</v>
      </c>
      <c r="P1012" t="s">
        <v>3040</v>
      </c>
      <c r="Q1012" t="s">
        <v>6764</v>
      </c>
      <c r="R1012">
        <v>6661039690</v>
      </c>
      <c r="S1012" t="s">
        <v>13394</v>
      </c>
      <c r="T1012"/>
      <c r="V1012" s="14">
        <v>46204</v>
      </c>
      <c r="W1012" t="s">
        <v>6765</v>
      </c>
      <c r="X1012" s="31">
        <v>46204.72415509259</v>
      </c>
      <c r="AN1012" s="14">
        <v>46204</v>
      </c>
      <c r="AO1012" t="s">
        <v>6766</v>
      </c>
      <c r="AP1012" s="31">
        <v>46204.794594907406</v>
      </c>
      <c r="AT1012" s="31">
        <v>46204.794594907406</v>
      </c>
      <c r="AU1012" s="14">
        <v>46204</v>
      </c>
      <c r="AV1012" t="s">
        <v>6766</v>
      </c>
      <c r="AW1012" t="s">
        <v>6767</v>
      </c>
      <c r="AX1012" t="s">
        <v>677</v>
      </c>
      <c r="AY1012" s="14">
        <v>46204</v>
      </c>
      <c r="AZ1012" t="s">
        <v>6765</v>
      </c>
      <c r="BA1012" s="31">
        <v>46204.795057870368</v>
      </c>
      <c r="BB1012" s="14">
        <v>46205</v>
      </c>
      <c r="BC1012" t="s">
        <v>1194</v>
      </c>
      <c r="BD1012" s="31">
        <v>46205.397743055553</v>
      </c>
      <c r="BE1012" s="14">
        <v>46205</v>
      </c>
      <c r="BF1012" t="s">
        <v>1218</v>
      </c>
      <c r="BG1012" s="31">
        <v>46205.422094907408</v>
      </c>
      <c r="BH1012" s="14">
        <v>46205</v>
      </c>
      <c r="BI1012" t="s">
        <v>1198</v>
      </c>
      <c r="BJ1012" s="31">
        <v>46205.426064814812</v>
      </c>
      <c r="BK1012" s="14">
        <v>46205</v>
      </c>
      <c r="BL1012" t="s">
        <v>1198</v>
      </c>
      <c r="BM1012" s="31">
        <v>46205.438379629632</v>
      </c>
      <c r="BZ1012" s="14">
        <v>46205</v>
      </c>
      <c r="CA1012" t="s">
        <v>1198</v>
      </c>
      <c r="CB1012" s="31">
        <v>46205.508067129631</v>
      </c>
      <c r="CC1012" s="14">
        <v>46205</v>
      </c>
      <c r="CD1012" t="s">
        <v>1205</v>
      </c>
      <c r="CE1012" s="31">
        <v>46205.510254629633</v>
      </c>
      <c r="CI1012" s="14">
        <v>46206</v>
      </c>
      <c r="CJ1012" t="s">
        <v>6766</v>
      </c>
      <c r="CK1012" s="31">
        <v>46206.52511574074</v>
      </c>
      <c r="CP1012" t="str">
        <f>VLOOKUP(A1012,Sheet1!$A$2:$E$221,2,0)</f>
        <v>South Zone</v>
      </c>
    </row>
    <row r="1013" spans="1:94" x14ac:dyDescent="0.35">
      <c r="A1013" t="s">
        <v>6759</v>
      </c>
      <c r="B1013">
        <v>298</v>
      </c>
      <c r="C1013" t="s">
        <v>9332</v>
      </c>
      <c r="D1013" t="s">
        <v>678</v>
      </c>
      <c r="E1013" t="s">
        <v>434</v>
      </c>
      <c r="F1013" t="s">
        <v>435</v>
      </c>
      <c r="G1013" t="s">
        <v>298</v>
      </c>
      <c r="H1013" t="s">
        <v>3876</v>
      </c>
      <c r="I1013">
        <v>217158</v>
      </c>
      <c r="J1013" t="s">
        <v>3878</v>
      </c>
      <c r="K1013" t="s">
        <v>3879</v>
      </c>
      <c r="L1013" t="s">
        <v>4622</v>
      </c>
      <c r="M1013" t="s">
        <v>6768</v>
      </c>
      <c r="N1013">
        <v>70000</v>
      </c>
      <c r="O1013" t="s">
        <v>1202</v>
      </c>
      <c r="P1013" t="s">
        <v>1203</v>
      </c>
      <c r="Q1013" t="s">
        <v>3877</v>
      </c>
      <c r="R1013">
        <v>1368844768</v>
      </c>
      <c r="S1013" t="s">
        <v>13394</v>
      </c>
      <c r="T1013"/>
      <c r="V1013" s="14">
        <v>46203</v>
      </c>
      <c r="W1013" t="s">
        <v>6769</v>
      </c>
      <c r="X1013" s="31">
        <v>46203.734664351854</v>
      </c>
      <c r="AN1013" s="14">
        <v>46204</v>
      </c>
      <c r="AO1013" t="s">
        <v>6770</v>
      </c>
      <c r="AP1013" s="31">
        <v>46204.668055555558</v>
      </c>
      <c r="AT1013" s="31">
        <v>46204.668055555558</v>
      </c>
      <c r="AU1013" s="14">
        <v>46204</v>
      </c>
      <c r="AV1013" t="s">
        <v>6770</v>
      </c>
      <c r="AW1013" t="s">
        <v>435</v>
      </c>
      <c r="AX1013" t="s">
        <v>678</v>
      </c>
      <c r="AY1013" s="14">
        <v>46204</v>
      </c>
      <c r="AZ1013" t="s">
        <v>6771</v>
      </c>
      <c r="BA1013" s="31">
        <v>46204.678298611114</v>
      </c>
      <c r="BB1013" s="14">
        <v>46204</v>
      </c>
      <c r="BC1013" t="s">
        <v>1194</v>
      </c>
      <c r="BD1013" s="31">
        <v>46204.698333333334</v>
      </c>
      <c r="BE1013" s="14">
        <v>46204</v>
      </c>
      <c r="BF1013" t="s">
        <v>1247</v>
      </c>
      <c r="BG1013" s="31">
        <v>46204.704895833333</v>
      </c>
      <c r="BH1013" s="14">
        <v>46204</v>
      </c>
      <c r="BI1013" t="s">
        <v>6410</v>
      </c>
      <c r="BJ1013" s="31">
        <v>46204.706643518519</v>
      </c>
      <c r="BK1013" s="14">
        <v>46204</v>
      </c>
      <c r="BL1013" t="s">
        <v>6410</v>
      </c>
      <c r="BM1013" s="31">
        <v>46204.710162037038</v>
      </c>
      <c r="BZ1013" s="14">
        <v>46204</v>
      </c>
      <c r="CA1013" t="s">
        <v>6410</v>
      </c>
      <c r="CB1013" s="31">
        <v>46204.725347222222</v>
      </c>
      <c r="CC1013" s="14">
        <v>46204</v>
      </c>
      <c r="CD1013" t="s">
        <v>1199</v>
      </c>
      <c r="CE1013" s="31">
        <v>46204.727268518516</v>
      </c>
      <c r="CI1013" s="14">
        <v>46204</v>
      </c>
      <c r="CJ1013" t="s">
        <v>6766</v>
      </c>
      <c r="CK1013" s="31">
        <v>46204.830659722225</v>
      </c>
      <c r="CP1013" t="str">
        <f>VLOOKUP(A1013,Sheet1!$A$2:$E$221,2,0)</f>
        <v>South Zone</v>
      </c>
    </row>
    <row r="1014" spans="1:94" x14ac:dyDescent="0.35">
      <c r="A1014" t="s">
        <v>6759</v>
      </c>
      <c r="B1014">
        <v>298</v>
      </c>
      <c r="C1014" t="s">
        <v>9332</v>
      </c>
      <c r="D1014" t="s">
        <v>678</v>
      </c>
      <c r="E1014" t="s">
        <v>434</v>
      </c>
      <c r="F1014" t="s">
        <v>435</v>
      </c>
      <c r="G1014" t="s">
        <v>298</v>
      </c>
      <c r="H1014" t="s">
        <v>4115</v>
      </c>
      <c r="I1014">
        <v>491498</v>
      </c>
      <c r="J1014" t="s">
        <v>4117</v>
      </c>
      <c r="K1014" t="s">
        <v>4118</v>
      </c>
      <c r="L1014" t="s">
        <v>4622</v>
      </c>
      <c r="M1014" t="s">
        <v>6772</v>
      </c>
      <c r="N1014">
        <v>70000</v>
      </c>
      <c r="O1014" t="s">
        <v>1202</v>
      </c>
      <c r="P1014" t="s">
        <v>1203</v>
      </c>
      <c r="Q1014" t="s">
        <v>4116</v>
      </c>
      <c r="R1014">
        <v>5472697689</v>
      </c>
      <c r="S1014" t="s">
        <v>13394</v>
      </c>
      <c r="T1014"/>
      <c r="V1014" s="14">
        <v>46204</v>
      </c>
      <c r="W1014" t="s">
        <v>6769</v>
      </c>
      <c r="X1014" s="31">
        <v>46204.558761574073</v>
      </c>
      <c r="AB1014" s="14">
        <v>46204</v>
      </c>
      <c r="AC1014" t="s">
        <v>6769</v>
      </c>
      <c r="AD1014" s="31">
        <v>46204.602962962963</v>
      </c>
      <c r="AN1014" s="14">
        <v>46205</v>
      </c>
      <c r="AO1014" t="s">
        <v>6766</v>
      </c>
      <c r="AP1014" s="31">
        <v>46205.519884259258</v>
      </c>
      <c r="AT1014" s="31">
        <v>46205.519884259258</v>
      </c>
      <c r="AU1014" s="14">
        <v>46205</v>
      </c>
      <c r="AV1014" t="s">
        <v>6766</v>
      </c>
      <c r="AW1014" t="s">
        <v>6767</v>
      </c>
      <c r="AX1014" t="s">
        <v>677</v>
      </c>
      <c r="AY1014" s="14">
        <v>46205</v>
      </c>
      <c r="AZ1014" t="s">
        <v>6771</v>
      </c>
      <c r="BA1014" s="31">
        <v>46205.52747685185</v>
      </c>
      <c r="BB1014" s="14">
        <v>46205</v>
      </c>
      <c r="BC1014" t="s">
        <v>1194</v>
      </c>
      <c r="BD1014" s="31">
        <v>46205.541620370372</v>
      </c>
      <c r="BE1014" s="14">
        <v>46205</v>
      </c>
      <c r="BF1014" t="s">
        <v>6431</v>
      </c>
      <c r="BG1014" s="31">
        <v>46205.586770833332</v>
      </c>
      <c r="BH1014" s="14">
        <v>46205</v>
      </c>
      <c r="BI1014" t="s">
        <v>3020</v>
      </c>
      <c r="BJ1014" s="31">
        <v>46205.631932870368</v>
      </c>
      <c r="BK1014" s="14">
        <v>46205</v>
      </c>
      <c r="BL1014" t="s">
        <v>3020</v>
      </c>
      <c r="BM1014" s="31">
        <v>46205.632962962962</v>
      </c>
      <c r="BZ1014" s="14">
        <v>46205</v>
      </c>
      <c r="CA1014" t="s">
        <v>3020</v>
      </c>
      <c r="CB1014" s="31">
        <v>46205.6405787037</v>
      </c>
      <c r="CC1014" s="14">
        <v>46205</v>
      </c>
      <c r="CD1014" t="s">
        <v>1205</v>
      </c>
      <c r="CE1014" s="31">
        <v>46205.644259259258</v>
      </c>
      <c r="CI1014" s="14">
        <v>46205</v>
      </c>
      <c r="CJ1014" t="s">
        <v>6771</v>
      </c>
      <c r="CK1014" s="31">
        <v>46205.70590277778</v>
      </c>
      <c r="CP1014" t="str">
        <f>VLOOKUP(A1014,Sheet1!$A$2:$E$221,2,0)</f>
        <v>South Zone</v>
      </c>
    </row>
    <row r="1015" spans="1:94" x14ac:dyDescent="0.35">
      <c r="A1015" t="s">
        <v>6759</v>
      </c>
      <c r="B1015">
        <v>298</v>
      </c>
      <c r="C1015" t="s">
        <v>9332</v>
      </c>
      <c r="D1015" t="s">
        <v>678</v>
      </c>
      <c r="E1015" t="s">
        <v>434</v>
      </c>
      <c r="F1015" t="s">
        <v>435</v>
      </c>
      <c r="G1015" t="s">
        <v>298</v>
      </c>
      <c r="H1015" t="s">
        <v>6773</v>
      </c>
      <c r="I1015">
        <v>779528</v>
      </c>
      <c r="J1015" t="s">
        <v>659</v>
      </c>
      <c r="K1015" t="s">
        <v>6774</v>
      </c>
      <c r="L1015" t="s">
        <v>4622</v>
      </c>
      <c r="M1015" t="s">
        <v>6775</v>
      </c>
      <c r="N1015">
        <v>45000</v>
      </c>
      <c r="O1015" t="s">
        <v>6470</v>
      </c>
      <c r="P1015" t="s">
        <v>6471</v>
      </c>
      <c r="Q1015" t="s">
        <v>6777</v>
      </c>
      <c r="R1015">
        <v>7397089438</v>
      </c>
      <c r="S1015" t="s">
        <v>13394</v>
      </c>
      <c r="T1015"/>
      <c r="V1015" s="14">
        <v>46205</v>
      </c>
      <c r="W1015" t="s">
        <v>6766</v>
      </c>
      <c r="X1015" s="31">
        <v>46205.671446759261</v>
      </c>
      <c r="AN1015" s="14">
        <v>46205</v>
      </c>
      <c r="AO1015" t="s">
        <v>6766</v>
      </c>
      <c r="AP1015" s="31">
        <v>46205.695740740739</v>
      </c>
      <c r="AT1015" s="31">
        <v>46205.695740740739</v>
      </c>
      <c r="AU1015" s="14">
        <v>46205</v>
      </c>
      <c r="AV1015" t="s">
        <v>6766</v>
      </c>
      <c r="AW1015" t="s">
        <v>6767</v>
      </c>
      <c r="AX1015" t="s">
        <v>677</v>
      </c>
      <c r="AY1015" s="14">
        <v>46205</v>
      </c>
      <c r="AZ1015" t="s">
        <v>6766</v>
      </c>
      <c r="BA1015" s="31">
        <v>46205.723749999997</v>
      </c>
      <c r="BB1015" s="14">
        <v>46205</v>
      </c>
      <c r="BC1015" t="s">
        <v>1194</v>
      </c>
      <c r="BD1015" s="31">
        <v>46205.725752314815</v>
      </c>
      <c r="BE1015" s="14">
        <v>46205</v>
      </c>
      <c r="BF1015" t="s">
        <v>6431</v>
      </c>
      <c r="BG1015" s="31">
        <v>46205.736481481479</v>
      </c>
      <c r="BH1015" s="14">
        <v>46205</v>
      </c>
      <c r="BI1015" t="s">
        <v>1198</v>
      </c>
      <c r="BJ1015" s="31">
        <v>46205.743564814817</v>
      </c>
      <c r="BK1015" s="14">
        <v>46205</v>
      </c>
      <c r="BL1015" t="s">
        <v>1198</v>
      </c>
      <c r="BM1015" s="31">
        <v>46205.751504629632</v>
      </c>
      <c r="BZ1015" s="14">
        <v>46205</v>
      </c>
      <c r="CA1015" t="s">
        <v>1198</v>
      </c>
      <c r="CB1015" s="31">
        <v>46205.773402777777</v>
      </c>
      <c r="CC1015" s="14">
        <v>46205</v>
      </c>
      <c r="CD1015" t="s">
        <v>1205</v>
      </c>
      <c r="CE1015" s="31">
        <v>46205.781782407408</v>
      </c>
      <c r="CI1015" s="14">
        <v>46209</v>
      </c>
      <c r="CJ1015" t="s">
        <v>6766</v>
      </c>
      <c r="CK1015" s="31">
        <v>46209.531712962962</v>
      </c>
      <c r="CP1015" t="str">
        <f>VLOOKUP(A1015,Sheet1!$A$2:$E$221,2,0)</f>
        <v>South Zone</v>
      </c>
    </row>
    <row r="1016" spans="1:94" x14ac:dyDescent="0.35">
      <c r="A1016" t="s">
        <v>6759</v>
      </c>
      <c r="B1016">
        <v>298</v>
      </c>
      <c r="C1016" t="s">
        <v>9332</v>
      </c>
      <c r="D1016" t="s">
        <v>678</v>
      </c>
      <c r="E1016" t="s">
        <v>434</v>
      </c>
      <c r="F1016" t="s">
        <v>435</v>
      </c>
      <c r="G1016" t="s">
        <v>298</v>
      </c>
      <c r="H1016" t="s">
        <v>6773</v>
      </c>
      <c r="I1016">
        <v>779528</v>
      </c>
      <c r="J1016" t="s">
        <v>659</v>
      </c>
      <c r="K1016" t="s">
        <v>6774</v>
      </c>
      <c r="L1016" t="s">
        <v>4622</v>
      </c>
      <c r="M1016" t="s">
        <v>6775</v>
      </c>
      <c r="N1016">
        <v>45000</v>
      </c>
      <c r="O1016" t="s">
        <v>6470</v>
      </c>
      <c r="P1016" t="s">
        <v>6471</v>
      </c>
      <c r="Q1016" t="s">
        <v>6776</v>
      </c>
      <c r="R1016">
        <v>2301438034</v>
      </c>
      <c r="S1016" t="s">
        <v>13394</v>
      </c>
      <c r="T1016"/>
      <c r="V1016" s="14">
        <v>46205</v>
      </c>
      <c r="W1016" t="s">
        <v>6766</v>
      </c>
      <c r="X1016" s="31">
        <v>46205.671469907407</v>
      </c>
      <c r="AN1016" s="14">
        <v>46205</v>
      </c>
      <c r="AO1016" t="s">
        <v>6766</v>
      </c>
      <c r="AP1016" s="31">
        <v>46205.695763888885</v>
      </c>
      <c r="AT1016" s="31">
        <v>46205.695763888885</v>
      </c>
      <c r="AU1016" s="14">
        <v>46205</v>
      </c>
      <c r="AV1016" t="s">
        <v>6766</v>
      </c>
      <c r="AW1016" t="s">
        <v>6767</v>
      </c>
      <c r="AX1016" t="s">
        <v>677</v>
      </c>
      <c r="AY1016" s="14">
        <v>46206</v>
      </c>
      <c r="AZ1016" t="s">
        <v>6771</v>
      </c>
      <c r="BA1016" s="31">
        <v>46206.691087962965</v>
      </c>
      <c r="BB1016" s="14">
        <v>46206</v>
      </c>
      <c r="BC1016" t="s">
        <v>1220</v>
      </c>
      <c r="BD1016" s="31">
        <v>46206.730740740742</v>
      </c>
      <c r="BE1016" s="14">
        <v>46206</v>
      </c>
      <c r="BF1016" t="s">
        <v>1220</v>
      </c>
      <c r="BG1016" s="31">
        <v>46206.735034722224</v>
      </c>
      <c r="BH1016" s="14">
        <v>46206</v>
      </c>
      <c r="BI1016" t="s">
        <v>3020</v>
      </c>
      <c r="BJ1016" s="31">
        <v>46206.738032407404</v>
      </c>
      <c r="BK1016" s="14">
        <v>46206</v>
      </c>
      <c r="BL1016" t="s">
        <v>3020</v>
      </c>
      <c r="BM1016" s="31">
        <v>46206.738136574073</v>
      </c>
      <c r="BZ1016" s="14">
        <v>46206</v>
      </c>
      <c r="CA1016" t="s">
        <v>3020</v>
      </c>
      <c r="CB1016" s="31">
        <v>46206.740405092591</v>
      </c>
      <c r="CC1016" s="14">
        <v>46206</v>
      </c>
      <c r="CD1016" t="s">
        <v>1205</v>
      </c>
      <c r="CE1016" s="31">
        <v>46206.745069444441</v>
      </c>
      <c r="CI1016" s="14">
        <v>46209</v>
      </c>
      <c r="CJ1016" t="s">
        <v>6766</v>
      </c>
      <c r="CK1016" s="31">
        <v>46209.531712962962</v>
      </c>
      <c r="CP1016" t="str">
        <f>VLOOKUP(A1016,Sheet1!$A$2:$E$221,2,0)</f>
        <v>South Zone</v>
      </c>
    </row>
    <row r="1017" spans="1:94" x14ac:dyDescent="0.35">
      <c r="A1017" t="s">
        <v>6778</v>
      </c>
      <c r="B1017">
        <v>358</v>
      </c>
      <c r="C1017" t="s">
        <v>9332</v>
      </c>
      <c r="D1017" t="s">
        <v>678</v>
      </c>
      <c r="E1017" t="s">
        <v>326</v>
      </c>
      <c r="F1017" t="s">
        <v>327</v>
      </c>
      <c r="G1017" t="s">
        <v>318</v>
      </c>
      <c r="H1017" t="s">
        <v>6779</v>
      </c>
      <c r="I1017">
        <v>136037</v>
      </c>
      <c r="J1017" t="s">
        <v>1258</v>
      </c>
      <c r="K1017" t="s">
        <v>1259</v>
      </c>
      <c r="L1017" t="s">
        <v>4622</v>
      </c>
      <c r="M1017" t="s">
        <v>6780</v>
      </c>
      <c r="N1017">
        <v>35000</v>
      </c>
      <c r="O1017" t="s">
        <v>6781</v>
      </c>
      <c r="P1017" t="s">
        <v>6782</v>
      </c>
      <c r="Q1017" t="s">
        <v>6783</v>
      </c>
      <c r="R1017">
        <v>9243593906</v>
      </c>
      <c r="S1017" t="s">
        <v>13394</v>
      </c>
      <c r="T1017"/>
      <c r="V1017" s="14">
        <v>46205</v>
      </c>
      <c r="W1017" t="s">
        <v>6784</v>
      </c>
      <c r="X1017" s="31">
        <v>46205.482604166667</v>
      </c>
      <c r="AN1017" s="14">
        <v>46205</v>
      </c>
      <c r="AO1017" t="s">
        <v>1260</v>
      </c>
      <c r="AP1017" s="31">
        <v>46205.715324074074</v>
      </c>
      <c r="AT1017" s="31">
        <v>46205.715324074074</v>
      </c>
      <c r="AU1017" s="14">
        <v>46205</v>
      </c>
      <c r="AV1017" t="s">
        <v>1260</v>
      </c>
      <c r="AW1017" t="s">
        <v>327</v>
      </c>
      <c r="AX1017" t="s">
        <v>678</v>
      </c>
      <c r="AY1017" s="14">
        <v>46205</v>
      </c>
      <c r="AZ1017" t="s">
        <v>6784</v>
      </c>
      <c r="BA1017" s="31">
        <v>46205.72515046296</v>
      </c>
      <c r="BB1017" s="14">
        <v>46205</v>
      </c>
      <c r="BC1017" t="s">
        <v>1211</v>
      </c>
      <c r="BD1017" s="31">
        <v>46205.73704861111</v>
      </c>
      <c r="BE1017" s="14">
        <v>46205</v>
      </c>
      <c r="BF1017" t="s">
        <v>6673</v>
      </c>
      <c r="BG1017" s="31">
        <v>46205.747650462959</v>
      </c>
      <c r="BH1017" s="14">
        <v>46205</v>
      </c>
      <c r="BI1017" t="s">
        <v>6508</v>
      </c>
      <c r="BJ1017" s="31">
        <v>46205.763356481482</v>
      </c>
      <c r="BK1017" s="14">
        <v>46205</v>
      </c>
      <c r="BL1017" t="s">
        <v>6508</v>
      </c>
      <c r="BM1017" s="31">
        <v>46205.793854166666</v>
      </c>
      <c r="BZ1017" s="14">
        <v>46205</v>
      </c>
      <c r="CA1017" t="s">
        <v>6508</v>
      </c>
      <c r="CB1017" s="31">
        <v>46205.801180555558</v>
      </c>
      <c r="CC1017" s="14">
        <v>46205</v>
      </c>
      <c r="CD1017" t="s">
        <v>1212</v>
      </c>
      <c r="CE1017" s="31">
        <v>46205.807581018518</v>
      </c>
      <c r="CI1017" s="14">
        <v>46206</v>
      </c>
      <c r="CJ1017" t="s">
        <v>1263</v>
      </c>
      <c r="CK1017" s="31">
        <v>46206.569618055553</v>
      </c>
      <c r="CP1017" t="str">
        <f>VLOOKUP(A1017,Sheet1!$A$2:$E$221,2,0)</f>
        <v>South Zone</v>
      </c>
    </row>
    <row r="1018" spans="1:94" x14ac:dyDescent="0.35">
      <c r="A1018" t="s">
        <v>6778</v>
      </c>
      <c r="B1018">
        <v>358</v>
      </c>
      <c r="C1018" t="s">
        <v>9332</v>
      </c>
      <c r="D1018" t="s">
        <v>678</v>
      </c>
      <c r="E1018" t="s">
        <v>326</v>
      </c>
      <c r="F1018" t="s">
        <v>327</v>
      </c>
      <c r="G1018" t="s">
        <v>318</v>
      </c>
      <c r="H1018" t="s">
        <v>12363</v>
      </c>
      <c r="I1018">
        <v>137833</v>
      </c>
      <c r="J1018" t="s">
        <v>6787</v>
      </c>
      <c r="K1018" t="s">
        <v>6788</v>
      </c>
      <c r="L1018" t="s">
        <v>4622</v>
      </c>
      <c r="M1018" t="s">
        <v>12364</v>
      </c>
      <c r="N1018">
        <v>70000</v>
      </c>
      <c r="O1018" t="s">
        <v>1235</v>
      </c>
      <c r="P1018" t="s">
        <v>1236</v>
      </c>
      <c r="Q1018" t="s">
        <v>12365</v>
      </c>
      <c r="R1018">
        <v>1801481286</v>
      </c>
      <c r="S1018" t="s">
        <v>13394</v>
      </c>
      <c r="T1018"/>
      <c r="V1018" s="14">
        <v>46210</v>
      </c>
      <c r="W1018" t="s">
        <v>6791</v>
      </c>
      <c r="X1018" s="31">
        <v>46210.476585648146</v>
      </c>
      <c r="AN1018" s="14">
        <v>46210</v>
      </c>
      <c r="AO1018" t="s">
        <v>1260</v>
      </c>
      <c r="AP1018" s="31">
        <v>46210.524733796294</v>
      </c>
      <c r="AT1018" s="31">
        <v>46210.524733796294</v>
      </c>
      <c r="AU1018" s="14">
        <v>46210</v>
      </c>
      <c r="AV1018" t="s">
        <v>1260</v>
      </c>
      <c r="AW1018" t="s">
        <v>327</v>
      </c>
      <c r="AX1018" t="s">
        <v>678</v>
      </c>
      <c r="AY1018" s="14">
        <v>46210</v>
      </c>
      <c r="AZ1018" t="s">
        <v>6791</v>
      </c>
      <c r="BA1018" s="31">
        <v>46210.572476851848</v>
      </c>
      <c r="BB1018" s="14">
        <v>46210</v>
      </c>
      <c r="BC1018" t="s">
        <v>1211</v>
      </c>
      <c r="BD1018" s="31">
        <v>46210.575277777774</v>
      </c>
      <c r="BE1018" s="14">
        <v>46210</v>
      </c>
      <c r="BF1018" t="s">
        <v>12366</v>
      </c>
      <c r="BG1018" s="31">
        <v>46210.631874999999</v>
      </c>
      <c r="BH1018" s="14">
        <v>46210</v>
      </c>
      <c r="BI1018" t="s">
        <v>1240</v>
      </c>
      <c r="BJ1018" s="31">
        <v>46210.664027777777</v>
      </c>
      <c r="BK1018" s="14">
        <v>46210</v>
      </c>
      <c r="BL1018" t="s">
        <v>1240</v>
      </c>
      <c r="BM1018" s="31">
        <v>46210.672418981485</v>
      </c>
      <c r="BZ1018" s="14">
        <v>46210</v>
      </c>
      <c r="CA1018" t="s">
        <v>1240</v>
      </c>
      <c r="CB1018" s="31">
        <v>46210.676666666666</v>
      </c>
      <c r="CC1018" s="14">
        <v>46210</v>
      </c>
      <c r="CD1018" t="s">
        <v>2414</v>
      </c>
      <c r="CE1018" s="31">
        <v>46210.682372685187</v>
      </c>
      <c r="CI1018" s="14">
        <v>46210</v>
      </c>
      <c r="CJ1018" t="s">
        <v>1263</v>
      </c>
      <c r="CK1018" s="31">
        <v>46210.786979166667</v>
      </c>
      <c r="CP1018" t="str">
        <f>VLOOKUP(A1018,Sheet1!$A$2:$E$221,2,0)</f>
        <v>South Zone</v>
      </c>
    </row>
    <row r="1019" spans="1:94" x14ac:dyDescent="0.35">
      <c r="A1019" t="s">
        <v>6778</v>
      </c>
      <c r="B1019">
        <v>358</v>
      </c>
      <c r="C1019" t="s">
        <v>9332</v>
      </c>
      <c r="D1019" t="s">
        <v>678</v>
      </c>
      <c r="E1019" t="s">
        <v>326</v>
      </c>
      <c r="F1019" t="s">
        <v>327</v>
      </c>
      <c r="G1019" t="s">
        <v>318</v>
      </c>
      <c r="H1019" t="s">
        <v>3929</v>
      </c>
      <c r="I1019">
        <v>145103</v>
      </c>
      <c r="J1019" t="s">
        <v>1258</v>
      </c>
      <c r="K1019" t="s">
        <v>1259</v>
      </c>
      <c r="L1019" t="s">
        <v>4622</v>
      </c>
      <c r="M1019" t="s">
        <v>6785</v>
      </c>
      <c r="N1019">
        <v>90000</v>
      </c>
      <c r="O1019" t="s">
        <v>978</v>
      </c>
      <c r="P1019" t="s">
        <v>979</v>
      </c>
      <c r="Q1019" t="s">
        <v>3930</v>
      </c>
      <c r="R1019">
        <v>7104241009</v>
      </c>
      <c r="S1019" t="s">
        <v>13394</v>
      </c>
      <c r="T1019"/>
      <c r="V1019" s="14">
        <v>46204</v>
      </c>
      <c r="W1019" t="s">
        <v>6784</v>
      </c>
      <c r="X1019" s="31">
        <v>46204.599143518521</v>
      </c>
      <c r="AN1019" s="14">
        <v>46204</v>
      </c>
      <c r="AO1019" t="s">
        <v>1260</v>
      </c>
      <c r="AP1019" s="31">
        <v>46204.729942129627</v>
      </c>
      <c r="AT1019" s="31">
        <v>46204.729942129627</v>
      </c>
      <c r="AU1019" s="14">
        <v>46204</v>
      </c>
      <c r="AV1019" t="s">
        <v>1260</v>
      </c>
      <c r="AW1019" t="s">
        <v>327</v>
      </c>
      <c r="AX1019" t="s">
        <v>678</v>
      </c>
      <c r="AY1019" s="14">
        <v>46204</v>
      </c>
      <c r="AZ1019" t="s">
        <v>6784</v>
      </c>
      <c r="BA1019" s="31">
        <v>46204.833449074074</v>
      </c>
      <c r="BB1019" s="14">
        <v>46205</v>
      </c>
      <c r="BC1019" t="s">
        <v>1211</v>
      </c>
      <c r="BD1019" s="31">
        <v>46205.356111111112</v>
      </c>
      <c r="BE1019" s="14">
        <v>46205</v>
      </c>
      <c r="BF1019" t="s">
        <v>6497</v>
      </c>
      <c r="BG1019" s="31">
        <v>46205.399560185186</v>
      </c>
      <c r="BH1019" s="14">
        <v>46205</v>
      </c>
      <c r="BI1019" t="s">
        <v>6483</v>
      </c>
      <c r="BJ1019" s="31">
        <v>46205.453067129631</v>
      </c>
      <c r="BK1019" s="14">
        <v>46205</v>
      </c>
      <c r="BL1019" t="s">
        <v>6483</v>
      </c>
      <c r="BM1019" s="31">
        <v>46205.457060185188</v>
      </c>
      <c r="BZ1019" s="14">
        <v>46205</v>
      </c>
      <c r="CA1019" t="s">
        <v>6483</v>
      </c>
      <c r="CB1019" s="31">
        <v>46205.477986111109</v>
      </c>
      <c r="CC1019" s="14">
        <v>46205</v>
      </c>
      <c r="CD1019" t="s">
        <v>1212</v>
      </c>
      <c r="CE1019" s="31">
        <v>46205.486712962964</v>
      </c>
      <c r="CI1019" s="14">
        <v>46205</v>
      </c>
      <c r="CJ1019" t="s">
        <v>1263</v>
      </c>
      <c r="CK1019" s="31">
        <v>46205.616238425922</v>
      </c>
      <c r="CP1019" t="str">
        <f>VLOOKUP(A1019,Sheet1!$A$2:$E$221,2,0)</f>
        <v>South Zone</v>
      </c>
    </row>
    <row r="1020" spans="1:94" x14ac:dyDescent="0.35">
      <c r="A1020" t="s">
        <v>6778</v>
      </c>
      <c r="B1020">
        <v>358</v>
      </c>
      <c r="C1020" t="s">
        <v>9332</v>
      </c>
      <c r="D1020" t="s">
        <v>678</v>
      </c>
      <c r="E1020" t="s">
        <v>326</v>
      </c>
      <c r="F1020" t="s">
        <v>327</v>
      </c>
      <c r="G1020" t="s">
        <v>318</v>
      </c>
      <c r="H1020" t="s">
        <v>6786</v>
      </c>
      <c r="I1020">
        <v>156949</v>
      </c>
      <c r="J1020" t="s">
        <v>6787</v>
      </c>
      <c r="K1020" t="s">
        <v>6788</v>
      </c>
      <c r="L1020" t="s">
        <v>4622</v>
      </c>
      <c r="M1020" t="s">
        <v>6789</v>
      </c>
      <c r="N1020">
        <v>40000</v>
      </c>
      <c r="O1020" t="s">
        <v>3047</v>
      </c>
      <c r="P1020" t="s">
        <v>3048</v>
      </c>
      <c r="Q1020" t="s">
        <v>6790</v>
      </c>
      <c r="R1020">
        <v>5464420606</v>
      </c>
      <c r="S1020" t="s">
        <v>13394</v>
      </c>
      <c r="T1020"/>
      <c r="V1020" s="14">
        <v>46205</v>
      </c>
      <c r="W1020" t="s">
        <v>6791</v>
      </c>
      <c r="X1020" s="31">
        <v>46205.556215277778</v>
      </c>
      <c r="AN1020" s="14">
        <v>46206</v>
      </c>
      <c r="AO1020" t="s">
        <v>1260</v>
      </c>
      <c r="AP1020" s="31">
        <v>46206.409432870372</v>
      </c>
      <c r="AT1020" s="31">
        <v>46206.409432870372</v>
      </c>
      <c r="AU1020" s="14">
        <v>46206</v>
      </c>
      <c r="AV1020" t="s">
        <v>1260</v>
      </c>
      <c r="AW1020" t="s">
        <v>327</v>
      </c>
      <c r="AX1020" t="s">
        <v>678</v>
      </c>
      <c r="AY1020" s="14">
        <v>46206</v>
      </c>
      <c r="AZ1020" t="s">
        <v>6791</v>
      </c>
      <c r="BA1020" s="31">
        <v>46206.449120370373</v>
      </c>
      <c r="BB1020" s="14">
        <v>46206</v>
      </c>
      <c r="BC1020" t="s">
        <v>3057</v>
      </c>
      <c r="BD1020" s="31">
        <v>46206.456354166665</v>
      </c>
      <c r="BE1020" s="14">
        <v>46206</v>
      </c>
      <c r="BF1020" t="s">
        <v>1268</v>
      </c>
      <c r="BG1020" s="31">
        <v>46206.480428240742</v>
      </c>
      <c r="BH1020" s="14">
        <v>46206</v>
      </c>
      <c r="BI1020" t="s">
        <v>1240</v>
      </c>
      <c r="BJ1020" s="31">
        <v>46206.504293981481</v>
      </c>
      <c r="BK1020" s="14">
        <v>46206</v>
      </c>
      <c r="BL1020" t="s">
        <v>1240</v>
      </c>
      <c r="BM1020" s="31">
        <v>46206.52270833333</v>
      </c>
      <c r="BZ1020" s="14">
        <v>46206</v>
      </c>
      <c r="CA1020" t="s">
        <v>1240</v>
      </c>
      <c r="CB1020" s="31">
        <v>46206.529328703706</v>
      </c>
      <c r="CC1020" s="14">
        <v>46206</v>
      </c>
      <c r="CD1020" t="s">
        <v>1212</v>
      </c>
      <c r="CE1020" s="31">
        <v>46206.536666666667</v>
      </c>
      <c r="CI1020" s="14">
        <v>46206</v>
      </c>
      <c r="CJ1020" t="s">
        <v>1263</v>
      </c>
      <c r="CK1020" s="31">
        <v>46206.638287037036</v>
      </c>
      <c r="CP1020" t="str">
        <f>VLOOKUP(A1020,Sheet1!$A$2:$E$221,2,0)</f>
        <v>South Zone</v>
      </c>
    </row>
    <row r="1021" spans="1:94" x14ac:dyDescent="0.35">
      <c r="A1021" t="s">
        <v>6778</v>
      </c>
      <c r="B1021">
        <v>358</v>
      </c>
      <c r="C1021" t="s">
        <v>9332</v>
      </c>
      <c r="D1021" t="s">
        <v>678</v>
      </c>
      <c r="E1021" t="s">
        <v>326</v>
      </c>
      <c r="F1021" t="s">
        <v>327</v>
      </c>
      <c r="G1021" t="s">
        <v>318</v>
      </c>
      <c r="H1021" t="s">
        <v>3797</v>
      </c>
      <c r="I1021">
        <v>463459</v>
      </c>
      <c r="J1021" t="s">
        <v>3800</v>
      </c>
      <c r="K1021" t="s">
        <v>3801</v>
      </c>
      <c r="L1021" t="s">
        <v>4622</v>
      </c>
      <c r="M1021" t="s">
        <v>6792</v>
      </c>
      <c r="N1021">
        <v>75000</v>
      </c>
      <c r="O1021" t="s">
        <v>1261</v>
      </c>
      <c r="P1021" t="s">
        <v>1262</v>
      </c>
      <c r="Q1021" t="s">
        <v>3799</v>
      </c>
      <c r="R1021">
        <v>6802483279</v>
      </c>
      <c r="S1021" t="s">
        <v>13394</v>
      </c>
      <c r="T1021"/>
      <c r="V1021" s="14">
        <v>46203</v>
      </c>
      <c r="W1021" t="s">
        <v>6793</v>
      </c>
      <c r="X1021" s="31">
        <v>46203.667372685188</v>
      </c>
      <c r="AN1021" s="14">
        <v>46204</v>
      </c>
      <c r="AO1021" t="s">
        <v>1260</v>
      </c>
      <c r="AP1021" s="31">
        <v>46204.562592592592</v>
      </c>
      <c r="AT1021" s="31">
        <v>46204.562592592592</v>
      </c>
      <c r="AU1021" s="14">
        <v>46204</v>
      </c>
      <c r="AV1021" t="s">
        <v>1260</v>
      </c>
      <c r="AW1021" t="s">
        <v>327</v>
      </c>
      <c r="AX1021" t="s">
        <v>678</v>
      </c>
      <c r="AY1021" s="14">
        <v>46204</v>
      </c>
      <c r="AZ1021" t="s">
        <v>6794</v>
      </c>
      <c r="BA1021" s="31">
        <v>46204.582476851851</v>
      </c>
      <c r="BB1021" s="14">
        <v>46204</v>
      </c>
      <c r="BC1021" t="s">
        <v>1211</v>
      </c>
      <c r="BD1021" s="31">
        <v>46204.594976851855</v>
      </c>
      <c r="BE1021" s="14">
        <v>46204</v>
      </c>
      <c r="BF1021" t="s">
        <v>6497</v>
      </c>
      <c r="BG1021" s="31">
        <v>46204.615370370368</v>
      </c>
      <c r="BH1021" s="14">
        <v>46204</v>
      </c>
      <c r="BI1021" t="s">
        <v>1240</v>
      </c>
      <c r="BJ1021" s="31">
        <v>46204.647627314815</v>
      </c>
      <c r="BK1021" s="14">
        <v>46204</v>
      </c>
      <c r="BL1021" t="s">
        <v>1240</v>
      </c>
      <c r="BM1021" s="31">
        <v>46204.656064814815</v>
      </c>
      <c r="BZ1021" s="14">
        <v>46204</v>
      </c>
      <c r="CA1021" t="s">
        <v>1240</v>
      </c>
      <c r="CB1021" s="31">
        <v>46204.678136574075</v>
      </c>
      <c r="CC1021" s="14">
        <v>46204</v>
      </c>
      <c r="CD1021" t="s">
        <v>1212</v>
      </c>
      <c r="CE1021" s="31">
        <v>46204.681759259256</v>
      </c>
      <c r="CI1021" s="14">
        <v>46204</v>
      </c>
      <c r="CJ1021" t="s">
        <v>1263</v>
      </c>
      <c r="CK1021" s="31">
        <v>46204.691516203704</v>
      </c>
      <c r="CP1021" t="str">
        <f>VLOOKUP(A1021,Sheet1!$A$2:$E$221,2,0)</f>
        <v>South Zone</v>
      </c>
    </row>
    <row r="1022" spans="1:94" x14ac:dyDescent="0.35">
      <c r="A1022" t="s">
        <v>6778</v>
      </c>
      <c r="B1022">
        <v>358</v>
      </c>
      <c r="C1022" t="s">
        <v>9332</v>
      </c>
      <c r="D1022" t="s">
        <v>678</v>
      </c>
      <c r="E1022" t="s">
        <v>326</v>
      </c>
      <c r="F1022" t="s">
        <v>327</v>
      </c>
      <c r="G1022" t="s">
        <v>318</v>
      </c>
      <c r="H1022" t="s">
        <v>6795</v>
      </c>
      <c r="I1022">
        <v>537437</v>
      </c>
      <c r="J1022" t="s">
        <v>3041</v>
      </c>
      <c r="K1022" t="s">
        <v>3042</v>
      </c>
      <c r="L1022" t="s">
        <v>4622</v>
      </c>
      <c r="M1022" t="s">
        <v>6796</v>
      </c>
      <c r="N1022">
        <v>65000</v>
      </c>
      <c r="O1022" t="s">
        <v>1498</v>
      </c>
      <c r="P1022" t="s">
        <v>1499</v>
      </c>
      <c r="Q1022" t="s">
        <v>6797</v>
      </c>
      <c r="R1022">
        <v>3440467756</v>
      </c>
      <c r="S1022" t="s">
        <v>13394</v>
      </c>
      <c r="T1022"/>
      <c r="V1022" s="14">
        <v>46204</v>
      </c>
      <c r="W1022" t="s">
        <v>6798</v>
      </c>
      <c r="X1022" s="31">
        <v>46204.563379629632</v>
      </c>
      <c r="AN1022" s="14">
        <v>46205</v>
      </c>
      <c r="AO1022" t="s">
        <v>1260</v>
      </c>
      <c r="AP1022" s="31">
        <v>46205.443969907406</v>
      </c>
      <c r="AT1022" s="31">
        <v>46205.443969907406</v>
      </c>
      <c r="AU1022" s="14">
        <v>46205</v>
      </c>
      <c r="AV1022" t="s">
        <v>1260</v>
      </c>
      <c r="AW1022" t="s">
        <v>327</v>
      </c>
      <c r="AX1022" t="s">
        <v>678</v>
      </c>
      <c r="AY1022" s="14">
        <v>46205</v>
      </c>
      <c r="AZ1022" t="s">
        <v>6798</v>
      </c>
      <c r="BA1022" s="31">
        <v>46205.530474537038</v>
      </c>
      <c r="BB1022" s="14">
        <v>46205</v>
      </c>
      <c r="BC1022" t="s">
        <v>1211</v>
      </c>
      <c r="BD1022" s="31">
        <v>46205.538541666669</v>
      </c>
      <c r="BE1022" s="14">
        <v>46205</v>
      </c>
      <c r="BF1022" t="s">
        <v>6799</v>
      </c>
      <c r="BG1022" s="31">
        <v>46205.552615740744</v>
      </c>
      <c r="BH1022" s="14">
        <v>46205</v>
      </c>
      <c r="BI1022" t="s">
        <v>1239</v>
      </c>
      <c r="BJ1022" s="31">
        <v>46205.620428240742</v>
      </c>
      <c r="BK1022" s="14">
        <v>46205</v>
      </c>
      <c r="BL1022" t="s">
        <v>1239</v>
      </c>
      <c r="BM1022" s="31">
        <v>46205.623981481483</v>
      </c>
      <c r="BZ1022" s="14">
        <v>46205</v>
      </c>
      <c r="CA1022" t="s">
        <v>1239</v>
      </c>
      <c r="CB1022" s="31">
        <v>46205.627430555556</v>
      </c>
      <c r="CC1022" s="14">
        <v>46206</v>
      </c>
      <c r="CD1022" t="s">
        <v>1212</v>
      </c>
      <c r="CE1022" s="31">
        <v>46206.567499999997</v>
      </c>
      <c r="CI1022" s="14">
        <v>46206</v>
      </c>
      <c r="CJ1022" t="s">
        <v>1263</v>
      </c>
      <c r="CK1022" s="31">
        <v>46206.618217592593</v>
      </c>
      <c r="CP1022" t="str">
        <f>VLOOKUP(A1022,Sheet1!$A$2:$E$221,2,0)</f>
        <v>South Zone</v>
      </c>
    </row>
    <row r="1023" spans="1:94" x14ac:dyDescent="0.35">
      <c r="A1023" t="s">
        <v>6778</v>
      </c>
      <c r="B1023">
        <v>358</v>
      </c>
      <c r="C1023" t="s">
        <v>9332</v>
      </c>
      <c r="D1023" t="s">
        <v>678</v>
      </c>
      <c r="E1023" t="s">
        <v>326</v>
      </c>
      <c r="F1023" t="s">
        <v>327</v>
      </c>
      <c r="G1023" t="s">
        <v>318</v>
      </c>
      <c r="H1023" t="s">
        <v>3829</v>
      </c>
      <c r="I1023">
        <v>786548</v>
      </c>
      <c r="J1023" t="s">
        <v>3800</v>
      </c>
      <c r="K1023" t="s">
        <v>3801</v>
      </c>
      <c r="L1023" t="s">
        <v>4622</v>
      </c>
      <c r="M1023" t="s">
        <v>6800</v>
      </c>
      <c r="N1023">
        <v>45000</v>
      </c>
      <c r="O1023" t="s">
        <v>4598</v>
      </c>
      <c r="P1023" t="s">
        <v>4599</v>
      </c>
      <c r="Q1023" t="s">
        <v>6801</v>
      </c>
      <c r="R1023">
        <v>7485612918</v>
      </c>
      <c r="S1023" t="s">
        <v>13394</v>
      </c>
      <c r="T1023"/>
      <c r="V1023" s="14">
        <v>46202</v>
      </c>
      <c r="W1023" t="s">
        <v>6793</v>
      </c>
      <c r="X1023" s="31">
        <v>46202.497314814813</v>
      </c>
      <c r="AN1023" s="14">
        <v>46204</v>
      </c>
      <c r="AO1023" t="s">
        <v>1260</v>
      </c>
      <c r="AP1023" s="31">
        <v>46204.628252314818</v>
      </c>
      <c r="AT1023" s="31">
        <v>46204.628252314818</v>
      </c>
      <c r="AU1023" s="14">
        <v>46204</v>
      </c>
      <c r="AV1023" t="s">
        <v>1260</v>
      </c>
      <c r="AW1023" t="s">
        <v>327</v>
      </c>
      <c r="AX1023" t="s">
        <v>678</v>
      </c>
      <c r="AY1023" s="14">
        <v>46204</v>
      </c>
      <c r="AZ1023" t="s">
        <v>6793</v>
      </c>
      <c r="BA1023" s="31">
        <v>46204.63484953704</v>
      </c>
      <c r="BB1023" s="14">
        <v>46204</v>
      </c>
      <c r="BC1023" t="s">
        <v>1211</v>
      </c>
      <c r="BD1023" s="31">
        <v>46204.638518518521</v>
      </c>
      <c r="BE1023" s="14">
        <v>46204</v>
      </c>
      <c r="BF1023" t="s">
        <v>6692</v>
      </c>
      <c r="BG1023" s="31">
        <v>46204.647187499999</v>
      </c>
      <c r="BH1023" s="14">
        <v>46204</v>
      </c>
      <c r="BI1023" t="s">
        <v>6493</v>
      </c>
      <c r="BJ1023" s="31">
        <v>46204.679259259261</v>
      </c>
      <c r="BK1023" s="14">
        <v>46206</v>
      </c>
      <c r="BL1023" t="s">
        <v>1241</v>
      </c>
      <c r="BM1023" s="31">
        <v>46206.438773148147</v>
      </c>
      <c r="BN1023" s="14">
        <v>46204</v>
      </c>
      <c r="BO1023" t="s">
        <v>6493</v>
      </c>
      <c r="BP1023" s="31">
        <v>46204.680844907409</v>
      </c>
      <c r="BZ1023" s="14">
        <v>46206</v>
      </c>
      <c r="CA1023" t="s">
        <v>1241</v>
      </c>
      <c r="CB1023" s="31">
        <v>46206.444027777776</v>
      </c>
      <c r="CC1023" s="14">
        <v>46206</v>
      </c>
      <c r="CD1023" t="s">
        <v>1212</v>
      </c>
      <c r="CE1023" s="31">
        <v>46206.457905092589</v>
      </c>
      <c r="CI1023" s="14">
        <v>46206</v>
      </c>
      <c r="CJ1023" t="s">
        <v>1263</v>
      </c>
      <c r="CK1023" s="31">
        <v>46206.654791666668</v>
      </c>
      <c r="CP1023" t="str">
        <f>VLOOKUP(A1023,Sheet1!$A$2:$E$221,2,0)</f>
        <v>South Zone</v>
      </c>
    </row>
    <row r="1024" spans="1:94" x14ac:dyDescent="0.35">
      <c r="A1024" t="s">
        <v>6778</v>
      </c>
      <c r="B1024">
        <v>358</v>
      </c>
      <c r="C1024" t="s">
        <v>9332</v>
      </c>
      <c r="D1024" t="s">
        <v>678</v>
      </c>
      <c r="E1024" t="s">
        <v>326</v>
      </c>
      <c r="F1024" t="s">
        <v>327</v>
      </c>
      <c r="G1024" t="s">
        <v>318</v>
      </c>
      <c r="H1024" t="s">
        <v>3829</v>
      </c>
      <c r="I1024">
        <v>786548</v>
      </c>
      <c r="J1024" t="s">
        <v>3800</v>
      </c>
      <c r="K1024" t="s">
        <v>3801</v>
      </c>
      <c r="L1024" t="s">
        <v>4622</v>
      </c>
      <c r="M1024" t="s">
        <v>6800</v>
      </c>
      <c r="N1024">
        <v>75000</v>
      </c>
      <c r="O1024" t="s">
        <v>1261</v>
      </c>
      <c r="P1024" t="s">
        <v>1262</v>
      </c>
      <c r="Q1024" t="s">
        <v>3830</v>
      </c>
      <c r="R1024">
        <v>5400702375</v>
      </c>
      <c r="S1024" t="s">
        <v>13394</v>
      </c>
      <c r="T1024"/>
      <c r="V1024" s="14">
        <v>46202</v>
      </c>
      <c r="W1024" t="s">
        <v>6793</v>
      </c>
      <c r="X1024" s="31">
        <v>46202.49728009259</v>
      </c>
      <c r="AN1024" s="14">
        <v>46204</v>
      </c>
      <c r="AO1024" t="s">
        <v>1260</v>
      </c>
      <c r="AP1024" s="31">
        <v>46204.628275462965</v>
      </c>
      <c r="AT1024" s="31">
        <v>46204.628275462965</v>
      </c>
      <c r="AU1024" s="14">
        <v>46204</v>
      </c>
      <c r="AV1024" t="s">
        <v>1260</v>
      </c>
      <c r="AW1024" t="s">
        <v>327</v>
      </c>
      <c r="AX1024" t="s">
        <v>678</v>
      </c>
      <c r="AY1024" s="14">
        <v>46204</v>
      </c>
      <c r="AZ1024" t="s">
        <v>6793</v>
      </c>
      <c r="BA1024" s="31">
        <v>46204.634872685187</v>
      </c>
      <c r="BB1024" s="14">
        <v>46204</v>
      </c>
      <c r="BC1024" t="s">
        <v>1211</v>
      </c>
      <c r="BD1024" s="31">
        <v>46204.638518518521</v>
      </c>
      <c r="BE1024" s="14">
        <v>46204</v>
      </c>
      <c r="BF1024" t="s">
        <v>6692</v>
      </c>
      <c r="BG1024" s="31">
        <v>46204.647210648145</v>
      </c>
      <c r="BH1024" s="14">
        <v>46204</v>
      </c>
      <c r="BI1024" t="s">
        <v>6493</v>
      </c>
      <c r="BJ1024" s="31">
        <v>46204.679270833331</v>
      </c>
      <c r="BK1024" s="14">
        <v>46206</v>
      </c>
      <c r="BL1024" t="s">
        <v>1241</v>
      </c>
      <c r="BM1024" s="31">
        <v>46206.438796296294</v>
      </c>
      <c r="BN1024" s="14">
        <v>46204</v>
      </c>
      <c r="BO1024" t="s">
        <v>6493</v>
      </c>
      <c r="BP1024" s="31">
        <v>46204.680868055555</v>
      </c>
      <c r="BZ1024" s="14">
        <v>46206</v>
      </c>
      <c r="CA1024" t="s">
        <v>1241</v>
      </c>
      <c r="CB1024" s="31">
        <v>46206.444039351853</v>
      </c>
      <c r="CC1024" s="14">
        <v>46206</v>
      </c>
      <c r="CD1024" t="s">
        <v>1212</v>
      </c>
      <c r="CE1024" s="31">
        <v>46206.457905092589</v>
      </c>
      <c r="CI1024" s="14">
        <v>46206</v>
      </c>
      <c r="CJ1024" t="s">
        <v>1263</v>
      </c>
      <c r="CK1024" s="31">
        <v>46206.654791666668</v>
      </c>
      <c r="CP1024" t="str">
        <f>VLOOKUP(A1024,Sheet1!$A$2:$E$221,2,0)</f>
        <v>South Zone</v>
      </c>
    </row>
    <row r="1025" spans="1:94" x14ac:dyDescent="0.35">
      <c r="A1025" t="s">
        <v>6778</v>
      </c>
      <c r="B1025">
        <v>358</v>
      </c>
      <c r="C1025" t="s">
        <v>9332</v>
      </c>
      <c r="D1025" t="s">
        <v>678</v>
      </c>
      <c r="E1025" t="s">
        <v>326</v>
      </c>
      <c r="F1025" t="s">
        <v>327</v>
      </c>
      <c r="G1025" t="s">
        <v>318</v>
      </c>
      <c r="H1025" t="s">
        <v>3829</v>
      </c>
      <c r="I1025">
        <v>786548</v>
      </c>
      <c r="J1025" t="s">
        <v>3800</v>
      </c>
      <c r="K1025" t="s">
        <v>3801</v>
      </c>
      <c r="L1025" t="s">
        <v>4622</v>
      </c>
      <c r="M1025" t="s">
        <v>6800</v>
      </c>
      <c r="N1025">
        <v>90000</v>
      </c>
      <c r="O1025" t="s">
        <v>978</v>
      </c>
      <c r="P1025" t="s">
        <v>979</v>
      </c>
      <c r="Q1025" t="s">
        <v>4184</v>
      </c>
      <c r="R1025">
        <v>2268114869</v>
      </c>
      <c r="S1025" t="s">
        <v>683</v>
      </c>
      <c r="T1025" t="s">
        <v>13222</v>
      </c>
      <c r="U1025" s="1">
        <v>46204</v>
      </c>
      <c r="V1025" s="14">
        <v>46202</v>
      </c>
      <c r="W1025" t="s">
        <v>6793</v>
      </c>
      <c r="X1025" s="31">
        <v>46202.496770833335</v>
      </c>
      <c r="AN1025" s="14">
        <v>46204</v>
      </c>
      <c r="AO1025" t="s">
        <v>1260</v>
      </c>
      <c r="AP1025" s="31">
        <v>46204.628298611111</v>
      </c>
      <c r="AT1025" s="31">
        <v>46204.628298611111</v>
      </c>
      <c r="AU1025" s="14">
        <v>46204</v>
      </c>
      <c r="AV1025" t="s">
        <v>1260</v>
      </c>
      <c r="AW1025" t="s">
        <v>327</v>
      </c>
      <c r="AX1025" t="s">
        <v>678</v>
      </c>
      <c r="AY1025" s="14">
        <v>46204</v>
      </c>
      <c r="AZ1025" t="s">
        <v>6793</v>
      </c>
      <c r="BA1025" s="31">
        <v>46204.634884259256</v>
      </c>
      <c r="BB1025" s="14">
        <v>46204</v>
      </c>
      <c r="BC1025" t="s">
        <v>1211</v>
      </c>
      <c r="BD1025" s="31">
        <v>46204.638518518521</v>
      </c>
      <c r="BE1025" s="14">
        <v>46204</v>
      </c>
      <c r="BF1025" t="s">
        <v>6692</v>
      </c>
      <c r="BG1025" s="31">
        <v>46204.647222222222</v>
      </c>
      <c r="BH1025" s="14">
        <v>46204</v>
      </c>
      <c r="BI1025" t="s">
        <v>6493</v>
      </c>
      <c r="BJ1025" s="31">
        <v>46204.679282407407</v>
      </c>
      <c r="BK1025" s="14">
        <v>46206</v>
      </c>
      <c r="BL1025" t="s">
        <v>1241</v>
      </c>
      <c r="BM1025" s="31">
        <v>46206.438807870371</v>
      </c>
      <c r="BN1025" s="14">
        <v>46204</v>
      </c>
      <c r="BO1025" t="s">
        <v>6493</v>
      </c>
      <c r="BP1025" s="31">
        <v>46204.680879629632</v>
      </c>
      <c r="BZ1025" s="14">
        <v>46206</v>
      </c>
      <c r="CA1025" t="s">
        <v>1241</v>
      </c>
      <c r="CB1025" s="31">
        <v>46206.444062499999</v>
      </c>
      <c r="CC1025" s="14">
        <v>46206</v>
      </c>
      <c r="CD1025" t="s">
        <v>1212</v>
      </c>
      <c r="CE1025" s="31">
        <v>46206.457905092589</v>
      </c>
      <c r="CI1025" s="14">
        <v>46206</v>
      </c>
      <c r="CJ1025" t="s">
        <v>1263</v>
      </c>
      <c r="CK1025" s="31">
        <v>46206.654791666668</v>
      </c>
      <c r="CP1025" t="str">
        <f>VLOOKUP(A1025,Sheet1!$A$2:$E$221,2,0)</f>
        <v>South Zone</v>
      </c>
    </row>
    <row r="1026" spans="1:94" x14ac:dyDescent="0.35">
      <c r="A1026" t="s">
        <v>6802</v>
      </c>
      <c r="B1026">
        <v>363</v>
      </c>
      <c r="C1026" t="s">
        <v>9332</v>
      </c>
      <c r="D1026" t="s">
        <v>678</v>
      </c>
      <c r="E1026" t="s">
        <v>300</v>
      </c>
      <c r="F1026" t="s">
        <v>301</v>
      </c>
      <c r="G1026" t="s">
        <v>302</v>
      </c>
      <c r="H1026" t="s">
        <v>12367</v>
      </c>
      <c r="I1026">
        <v>129174</v>
      </c>
      <c r="J1026" t="s">
        <v>6832</v>
      </c>
      <c r="K1026" t="s">
        <v>6833</v>
      </c>
      <c r="L1026" t="s">
        <v>4622</v>
      </c>
      <c r="M1026" t="s">
        <v>12368</v>
      </c>
      <c r="N1026">
        <v>60000</v>
      </c>
      <c r="O1026" t="s">
        <v>1206</v>
      </c>
      <c r="P1026" t="s">
        <v>1207</v>
      </c>
      <c r="Q1026" t="s">
        <v>12369</v>
      </c>
      <c r="R1026">
        <v>2254199493</v>
      </c>
      <c r="S1026" t="s">
        <v>13394</v>
      </c>
      <c r="T1026"/>
      <c r="V1026" s="14">
        <v>46210</v>
      </c>
      <c r="W1026" t="s">
        <v>6836</v>
      </c>
      <c r="X1026" s="31">
        <v>46210.438379629632</v>
      </c>
      <c r="AN1026" s="14">
        <v>46210</v>
      </c>
      <c r="AO1026" t="s">
        <v>3043</v>
      </c>
      <c r="AP1026" s="31">
        <v>46210.471608796295</v>
      </c>
      <c r="AT1026" s="31">
        <v>46210.471608796295</v>
      </c>
      <c r="AU1026" s="14">
        <v>46210</v>
      </c>
      <c r="AV1026" t="s">
        <v>3043</v>
      </c>
      <c r="AW1026" t="s">
        <v>6810</v>
      </c>
      <c r="AX1026" t="s">
        <v>677</v>
      </c>
      <c r="AY1026" s="14">
        <v>46210</v>
      </c>
      <c r="AZ1026" t="s">
        <v>3043</v>
      </c>
      <c r="BA1026" s="31">
        <v>46210.477581018517</v>
      </c>
      <c r="BB1026" s="14">
        <v>46210</v>
      </c>
      <c r="BC1026" t="s">
        <v>1211</v>
      </c>
      <c r="BD1026" s="31">
        <v>46210.49927083333</v>
      </c>
      <c r="BE1026" s="14">
        <v>46210</v>
      </c>
      <c r="BF1026" t="s">
        <v>6486</v>
      </c>
      <c r="BG1026" s="31">
        <v>46210.662303240744</v>
      </c>
      <c r="BH1026" s="14">
        <v>46210</v>
      </c>
      <c r="BI1026" t="s">
        <v>1240</v>
      </c>
      <c r="BJ1026" s="31">
        <v>46210.708784722221</v>
      </c>
      <c r="BK1026" s="14">
        <v>46210</v>
      </c>
      <c r="BL1026" t="s">
        <v>1240</v>
      </c>
      <c r="BM1026" s="31">
        <v>46210.714594907404</v>
      </c>
      <c r="BZ1026" s="14">
        <v>46210</v>
      </c>
      <c r="CA1026" t="s">
        <v>1240</v>
      </c>
      <c r="CB1026" s="31">
        <v>46210.720416666663</v>
      </c>
      <c r="CC1026" s="14">
        <v>46210</v>
      </c>
      <c r="CD1026" t="s">
        <v>2414</v>
      </c>
      <c r="CE1026" s="31">
        <v>46210.734583333331</v>
      </c>
      <c r="CP1026" t="str">
        <f>VLOOKUP(A1026,Sheet1!$A$2:$E$221,2,0)</f>
        <v>South Zone</v>
      </c>
    </row>
    <row r="1027" spans="1:94" x14ac:dyDescent="0.35">
      <c r="A1027" t="s">
        <v>6802</v>
      </c>
      <c r="B1027">
        <v>363</v>
      </c>
      <c r="C1027" t="s">
        <v>9332</v>
      </c>
      <c r="D1027" t="s">
        <v>678</v>
      </c>
      <c r="E1027" t="s">
        <v>300</v>
      </c>
      <c r="F1027" t="s">
        <v>301</v>
      </c>
      <c r="G1027" t="s">
        <v>302</v>
      </c>
      <c r="H1027" t="s">
        <v>6803</v>
      </c>
      <c r="I1027">
        <v>133746</v>
      </c>
      <c r="J1027" t="s">
        <v>100</v>
      </c>
      <c r="K1027" t="s">
        <v>4312</v>
      </c>
      <c r="L1027" t="s">
        <v>4622</v>
      </c>
      <c r="M1027" t="s">
        <v>6804</v>
      </c>
      <c r="N1027">
        <v>50000</v>
      </c>
      <c r="O1027" t="s">
        <v>1228</v>
      </c>
      <c r="P1027" t="s">
        <v>1229</v>
      </c>
      <c r="Q1027" t="s">
        <v>6805</v>
      </c>
      <c r="R1027">
        <v>5491669653</v>
      </c>
      <c r="S1027" t="s">
        <v>13394</v>
      </c>
      <c r="T1027"/>
      <c r="V1027" s="14">
        <v>46205</v>
      </c>
      <c r="W1027" t="s">
        <v>6806</v>
      </c>
      <c r="X1027" s="31">
        <v>46205.756562499999</v>
      </c>
      <c r="AN1027" s="14">
        <v>46206</v>
      </c>
      <c r="AO1027" t="s">
        <v>3046</v>
      </c>
      <c r="AP1027" s="31">
        <v>46206.393067129633</v>
      </c>
      <c r="AT1027" s="31">
        <v>46206.393067129633</v>
      </c>
      <c r="AU1027" s="14">
        <v>46206</v>
      </c>
      <c r="AV1027" t="s">
        <v>3046</v>
      </c>
      <c r="AW1027" t="s">
        <v>301</v>
      </c>
      <c r="AX1027" t="s">
        <v>678</v>
      </c>
      <c r="AY1027" s="14">
        <v>46206</v>
      </c>
      <c r="AZ1027" t="s">
        <v>3043</v>
      </c>
      <c r="BA1027" s="31">
        <v>46206.397129629629</v>
      </c>
      <c r="BB1027" s="14">
        <v>46206</v>
      </c>
      <c r="BC1027" t="s">
        <v>3057</v>
      </c>
      <c r="BD1027" s="31">
        <v>46206.430543981478</v>
      </c>
      <c r="BE1027" s="14">
        <v>46206</v>
      </c>
      <c r="BF1027" t="s">
        <v>6486</v>
      </c>
      <c r="BG1027" s="31">
        <v>46206.495462962965</v>
      </c>
      <c r="BH1027" s="14">
        <v>46206</v>
      </c>
      <c r="BI1027" t="s">
        <v>1239</v>
      </c>
      <c r="BJ1027" s="31">
        <v>46206.546331018515</v>
      </c>
      <c r="BK1027" s="14">
        <v>46206</v>
      </c>
      <c r="BL1027" t="s">
        <v>1239</v>
      </c>
      <c r="BM1027" s="31">
        <v>46206.547013888892</v>
      </c>
      <c r="BZ1027" s="14">
        <v>46206</v>
      </c>
      <c r="CA1027" t="s">
        <v>1239</v>
      </c>
      <c r="CB1027" s="31">
        <v>46206.553993055553</v>
      </c>
      <c r="CC1027" s="14">
        <v>46206</v>
      </c>
      <c r="CD1027" t="s">
        <v>1212</v>
      </c>
      <c r="CE1027" s="31">
        <v>46206.566840277781</v>
      </c>
      <c r="CI1027" s="14">
        <v>46206</v>
      </c>
      <c r="CJ1027" t="s">
        <v>3043</v>
      </c>
      <c r="CK1027" s="31">
        <v>46206.680289351854</v>
      </c>
      <c r="CP1027" t="str">
        <f>VLOOKUP(A1027,Sheet1!$A$2:$E$221,2,0)</f>
        <v>South Zone</v>
      </c>
    </row>
    <row r="1028" spans="1:94" x14ac:dyDescent="0.35">
      <c r="A1028" t="s">
        <v>6802</v>
      </c>
      <c r="B1028">
        <v>363</v>
      </c>
      <c r="C1028" t="s">
        <v>9332</v>
      </c>
      <c r="D1028" t="s">
        <v>678</v>
      </c>
      <c r="E1028" t="s">
        <v>300</v>
      </c>
      <c r="F1028" t="s">
        <v>301</v>
      </c>
      <c r="G1028" t="s">
        <v>302</v>
      </c>
      <c r="H1028" t="s">
        <v>6807</v>
      </c>
      <c r="I1028">
        <v>148662</v>
      </c>
      <c r="J1028" t="s">
        <v>100</v>
      </c>
      <c r="K1028" t="s">
        <v>4312</v>
      </c>
      <c r="L1028" t="s">
        <v>4622</v>
      </c>
      <c r="M1028" t="s">
        <v>6808</v>
      </c>
      <c r="N1028">
        <v>40000</v>
      </c>
      <c r="O1028" t="s">
        <v>969</v>
      </c>
      <c r="P1028" t="s">
        <v>970</v>
      </c>
      <c r="Q1028" t="s">
        <v>6809</v>
      </c>
      <c r="R1028">
        <v>1798081615</v>
      </c>
      <c r="S1028" t="s">
        <v>13394</v>
      </c>
      <c r="T1028"/>
      <c r="V1028" s="14">
        <v>46204</v>
      </c>
      <c r="W1028" t="s">
        <v>6806</v>
      </c>
      <c r="X1028" s="31">
        <v>46204.52412037037</v>
      </c>
      <c r="AN1028" s="14">
        <v>46204</v>
      </c>
      <c r="AO1028" t="s">
        <v>3043</v>
      </c>
      <c r="AP1028" s="31">
        <v>46204.719375000001</v>
      </c>
      <c r="AT1028" s="31">
        <v>46204.719375000001</v>
      </c>
      <c r="AU1028" s="14">
        <v>46204</v>
      </c>
      <c r="AV1028" t="s">
        <v>3043</v>
      </c>
      <c r="AW1028" t="s">
        <v>6810</v>
      </c>
      <c r="AX1028" t="s">
        <v>677</v>
      </c>
      <c r="AY1028" s="14">
        <v>46204</v>
      </c>
      <c r="AZ1028" t="s">
        <v>3043</v>
      </c>
      <c r="BA1028" s="31">
        <v>46204.735347222224</v>
      </c>
      <c r="BB1028" s="14">
        <v>46204</v>
      </c>
      <c r="BC1028" t="s">
        <v>1211</v>
      </c>
      <c r="BD1028" s="31">
        <v>46204.742858796293</v>
      </c>
      <c r="BE1028" s="14">
        <v>46204</v>
      </c>
      <c r="BF1028" t="s">
        <v>6636</v>
      </c>
      <c r="BG1028" s="31">
        <v>46204.753969907404</v>
      </c>
      <c r="BH1028" s="14">
        <v>46204</v>
      </c>
      <c r="BI1028" t="s">
        <v>6508</v>
      </c>
      <c r="BJ1028" s="31">
        <v>46204.761354166665</v>
      </c>
      <c r="BK1028" s="14">
        <v>46204</v>
      </c>
      <c r="BL1028" t="s">
        <v>6508</v>
      </c>
      <c r="BM1028" s="31">
        <v>46204.768761574072</v>
      </c>
      <c r="BZ1028" s="14">
        <v>46204</v>
      </c>
      <c r="CA1028" t="s">
        <v>6508</v>
      </c>
      <c r="CB1028" s="31">
        <v>46204.780497685184</v>
      </c>
      <c r="CC1028" s="14">
        <v>46204</v>
      </c>
      <c r="CD1028" t="s">
        <v>1212</v>
      </c>
      <c r="CE1028" s="31">
        <v>46204.792013888888</v>
      </c>
      <c r="CI1028" s="14">
        <v>46205</v>
      </c>
      <c r="CJ1028" t="s">
        <v>3043</v>
      </c>
      <c r="CK1028" s="31">
        <v>46205.613113425927</v>
      </c>
      <c r="CP1028" t="str">
        <f>VLOOKUP(A1028,Sheet1!$A$2:$E$221,2,0)</f>
        <v>South Zone</v>
      </c>
    </row>
    <row r="1029" spans="1:94" x14ac:dyDescent="0.35">
      <c r="A1029" t="s">
        <v>6802</v>
      </c>
      <c r="B1029">
        <v>363</v>
      </c>
      <c r="C1029" t="s">
        <v>9332</v>
      </c>
      <c r="D1029" t="s">
        <v>678</v>
      </c>
      <c r="E1029" t="s">
        <v>300</v>
      </c>
      <c r="F1029" t="s">
        <v>301</v>
      </c>
      <c r="G1029" t="s">
        <v>302</v>
      </c>
      <c r="H1029" t="s">
        <v>6811</v>
      </c>
      <c r="I1029">
        <v>171463</v>
      </c>
      <c r="J1029" t="s">
        <v>100</v>
      </c>
      <c r="K1029" t="s">
        <v>4312</v>
      </c>
      <c r="L1029" t="s">
        <v>4622</v>
      </c>
      <c r="M1029" t="s">
        <v>6812</v>
      </c>
      <c r="N1029">
        <v>50000</v>
      </c>
      <c r="O1029" t="s">
        <v>1223</v>
      </c>
      <c r="P1029" t="s">
        <v>1224</v>
      </c>
      <c r="Q1029" t="s">
        <v>6813</v>
      </c>
      <c r="R1029">
        <v>5054489395</v>
      </c>
      <c r="S1029" t="s">
        <v>13394</v>
      </c>
      <c r="T1029"/>
      <c r="V1029" s="14">
        <v>46206</v>
      </c>
      <c r="W1029" t="s">
        <v>6806</v>
      </c>
      <c r="X1029" s="31">
        <v>46206.314074074071</v>
      </c>
      <c r="AN1029" s="14">
        <v>46206</v>
      </c>
      <c r="AO1029" t="s">
        <v>3046</v>
      </c>
      <c r="AP1029" s="31">
        <v>46206.693032407406</v>
      </c>
      <c r="AT1029" s="31">
        <v>46206.693032407406</v>
      </c>
      <c r="AU1029" s="14">
        <v>46206</v>
      </c>
      <c r="AV1029" t="s">
        <v>3046</v>
      </c>
      <c r="AW1029" t="s">
        <v>301</v>
      </c>
      <c r="AX1029" t="s">
        <v>678</v>
      </c>
      <c r="AY1029" s="14">
        <v>46206</v>
      </c>
      <c r="AZ1029" t="s">
        <v>6806</v>
      </c>
      <c r="BA1029" s="31">
        <v>46206.736018518517</v>
      </c>
      <c r="BB1029" s="14">
        <v>46206</v>
      </c>
      <c r="BC1029" t="s">
        <v>3057</v>
      </c>
      <c r="BD1029" s="31">
        <v>46206.738206018519</v>
      </c>
      <c r="BE1029" s="14">
        <v>46206</v>
      </c>
      <c r="BF1029" t="s">
        <v>6814</v>
      </c>
      <c r="BG1029" s="31">
        <v>46206.749918981484</v>
      </c>
      <c r="BH1029" s="14">
        <v>46206</v>
      </c>
      <c r="BI1029" t="s">
        <v>6508</v>
      </c>
      <c r="BJ1029" s="31">
        <v>46206.76085648148</v>
      </c>
      <c r="BK1029" s="14">
        <v>46206</v>
      </c>
      <c r="BL1029" t="s">
        <v>6508</v>
      </c>
      <c r="BM1029" s="31">
        <v>46206.771168981482</v>
      </c>
      <c r="BZ1029" s="14">
        <v>46206</v>
      </c>
      <c r="CA1029" t="s">
        <v>6508</v>
      </c>
      <c r="CB1029" s="31">
        <v>46206.776724537034</v>
      </c>
      <c r="CC1029" s="14">
        <v>46206</v>
      </c>
      <c r="CD1029" t="s">
        <v>1212</v>
      </c>
      <c r="CE1029" s="31">
        <v>46206.782511574071</v>
      </c>
      <c r="CI1029" s="14">
        <v>46209</v>
      </c>
      <c r="CJ1029" t="s">
        <v>10483</v>
      </c>
      <c r="CK1029" s="31">
        <v>46209.631458333337</v>
      </c>
      <c r="CP1029" t="str">
        <f>VLOOKUP(A1029,Sheet1!$A$2:$E$221,2,0)</f>
        <v>South Zone</v>
      </c>
    </row>
    <row r="1030" spans="1:94" x14ac:dyDescent="0.35">
      <c r="A1030" t="s">
        <v>6802</v>
      </c>
      <c r="B1030">
        <v>363</v>
      </c>
      <c r="C1030" t="s">
        <v>9332</v>
      </c>
      <c r="D1030" t="s">
        <v>678</v>
      </c>
      <c r="E1030" t="s">
        <v>300</v>
      </c>
      <c r="F1030" t="s">
        <v>301</v>
      </c>
      <c r="G1030" t="s">
        <v>302</v>
      </c>
      <c r="H1030" t="s">
        <v>6815</v>
      </c>
      <c r="I1030">
        <v>177026</v>
      </c>
      <c r="J1030" t="s">
        <v>100</v>
      </c>
      <c r="K1030" t="s">
        <v>4312</v>
      </c>
      <c r="L1030" t="s">
        <v>4622</v>
      </c>
      <c r="M1030" t="s">
        <v>6816</v>
      </c>
      <c r="N1030">
        <v>45000</v>
      </c>
      <c r="O1030" t="s">
        <v>4598</v>
      </c>
      <c r="P1030" t="s">
        <v>4599</v>
      </c>
      <c r="Q1030" t="s">
        <v>6817</v>
      </c>
      <c r="R1030">
        <v>5240264124</v>
      </c>
      <c r="S1030" t="s">
        <v>13394</v>
      </c>
      <c r="T1030"/>
      <c r="V1030" s="14">
        <v>46202</v>
      </c>
      <c r="W1030" t="s">
        <v>6806</v>
      </c>
      <c r="X1030" s="31">
        <v>46202.542569444442</v>
      </c>
      <c r="AN1030" s="14">
        <v>46204</v>
      </c>
      <c r="AO1030" t="s">
        <v>3043</v>
      </c>
      <c r="AP1030" s="31">
        <v>46204.488171296296</v>
      </c>
      <c r="AT1030" s="31">
        <v>46204.488171296296</v>
      </c>
      <c r="AU1030" s="14">
        <v>46204</v>
      </c>
      <c r="AV1030" t="s">
        <v>3043</v>
      </c>
      <c r="AW1030" t="s">
        <v>6810</v>
      </c>
      <c r="AX1030" t="s">
        <v>677</v>
      </c>
      <c r="AY1030" s="14">
        <v>46204</v>
      </c>
      <c r="AZ1030" t="s">
        <v>3043</v>
      </c>
      <c r="BA1030" s="31">
        <v>46204.518692129626</v>
      </c>
      <c r="BB1030" s="14">
        <v>46204</v>
      </c>
      <c r="BC1030" t="s">
        <v>1211</v>
      </c>
      <c r="BD1030" s="31">
        <v>46204.532094907408</v>
      </c>
      <c r="BE1030" s="14">
        <v>46204</v>
      </c>
      <c r="BF1030" t="s">
        <v>6673</v>
      </c>
      <c r="BG1030" s="31">
        <v>46204.590231481481</v>
      </c>
      <c r="BH1030" s="14">
        <v>46204</v>
      </c>
      <c r="BI1030" t="s">
        <v>6483</v>
      </c>
      <c r="BJ1030" s="31">
        <v>46204.630231481482</v>
      </c>
      <c r="BK1030" s="14">
        <v>46204</v>
      </c>
      <c r="BL1030" t="s">
        <v>6483</v>
      </c>
      <c r="BM1030" s="31">
        <v>46204.633229166669</v>
      </c>
      <c r="BZ1030" s="14">
        <v>46204</v>
      </c>
      <c r="CA1030" t="s">
        <v>6483</v>
      </c>
      <c r="CB1030" s="31">
        <v>46204.641412037039</v>
      </c>
      <c r="CC1030" s="14">
        <v>46204</v>
      </c>
      <c r="CD1030" t="s">
        <v>1212</v>
      </c>
      <c r="CE1030" s="31">
        <v>46204.652361111112</v>
      </c>
      <c r="CI1030" s="14">
        <v>46204</v>
      </c>
      <c r="CJ1030" t="s">
        <v>3043</v>
      </c>
      <c r="CK1030" s="31">
        <v>46204.689872685187</v>
      </c>
      <c r="CP1030" t="str">
        <f>VLOOKUP(A1030,Sheet1!$A$2:$E$221,2,0)</f>
        <v>South Zone</v>
      </c>
    </row>
    <row r="1031" spans="1:94" x14ac:dyDescent="0.35">
      <c r="A1031" t="s">
        <v>6802</v>
      </c>
      <c r="B1031">
        <v>363</v>
      </c>
      <c r="C1031" t="s">
        <v>9332</v>
      </c>
      <c r="D1031" t="s">
        <v>678</v>
      </c>
      <c r="E1031" t="s">
        <v>300</v>
      </c>
      <c r="F1031" t="s">
        <v>301</v>
      </c>
      <c r="G1031" t="s">
        <v>302</v>
      </c>
      <c r="H1031" t="s">
        <v>6818</v>
      </c>
      <c r="I1031">
        <v>220979</v>
      </c>
      <c r="J1031" t="s">
        <v>3044</v>
      </c>
      <c r="K1031" t="s">
        <v>3045</v>
      </c>
      <c r="L1031" t="s">
        <v>4622</v>
      </c>
      <c r="M1031" t="s">
        <v>6819</v>
      </c>
      <c r="N1031">
        <v>80000</v>
      </c>
      <c r="O1031" t="s">
        <v>1266</v>
      </c>
      <c r="P1031" t="s">
        <v>1267</v>
      </c>
      <c r="Q1031" t="s">
        <v>6820</v>
      </c>
      <c r="R1031">
        <v>5722334591</v>
      </c>
      <c r="S1031" t="s">
        <v>13394</v>
      </c>
      <c r="T1031"/>
      <c r="V1031" s="14">
        <v>46204</v>
      </c>
      <c r="W1031" t="s">
        <v>6821</v>
      </c>
      <c r="X1031" s="31">
        <v>46204.537118055552</v>
      </c>
      <c r="AN1031" s="14">
        <v>46205</v>
      </c>
      <c r="AO1031" t="s">
        <v>3043</v>
      </c>
      <c r="AP1031" s="31">
        <v>46205.480370370373</v>
      </c>
      <c r="AT1031" s="31">
        <v>46205.480370370373</v>
      </c>
      <c r="AU1031" s="14">
        <v>46205</v>
      </c>
      <c r="AV1031" t="s">
        <v>3043</v>
      </c>
      <c r="AW1031" t="s">
        <v>6810</v>
      </c>
      <c r="AX1031" t="s">
        <v>677</v>
      </c>
      <c r="AY1031" s="14">
        <v>46205</v>
      </c>
      <c r="AZ1031" t="s">
        <v>3043</v>
      </c>
      <c r="BA1031" s="31">
        <v>46205.504884259259</v>
      </c>
      <c r="BB1031" s="14">
        <v>46205</v>
      </c>
      <c r="BC1031" t="s">
        <v>1211</v>
      </c>
      <c r="BD1031" s="31">
        <v>46205.512777777774</v>
      </c>
      <c r="BE1031" s="14">
        <v>46205</v>
      </c>
      <c r="BF1031" t="s">
        <v>6501</v>
      </c>
      <c r="BG1031" s="31">
        <v>46205.522604166668</v>
      </c>
      <c r="BH1031" s="14">
        <v>46205</v>
      </c>
      <c r="BI1031" t="s">
        <v>1239</v>
      </c>
      <c r="BJ1031" s="31">
        <v>46205.542858796296</v>
      </c>
      <c r="BK1031" s="14">
        <v>46205</v>
      </c>
      <c r="BL1031" t="s">
        <v>1239</v>
      </c>
      <c r="BM1031" s="31">
        <v>46205.550023148149</v>
      </c>
      <c r="BZ1031" s="14">
        <v>46205</v>
      </c>
      <c r="CA1031" t="s">
        <v>1239</v>
      </c>
      <c r="CB1031" s="31">
        <v>46205.555023148147</v>
      </c>
      <c r="CC1031" s="14">
        <v>46205</v>
      </c>
      <c r="CD1031" t="s">
        <v>1212</v>
      </c>
      <c r="CE1031" s="31">
        <v>46205.572546296295</v>
      </c>
      <c r="CI1031" s="14">
        <v>46206</v>
      </c>
      <c r="CJ1031" t="s">
        <v>3043</v>
      </c>
      <c r="CK1031" s="31">
        <v>46206.539699074077</v>
      </c>
      <c r="CP1031" t="str">
        <f>VLOOKUP(A1031,Sheet1!$A$2:$E$221,2,0)</f>
        <v>South Zone</v>
      </c>
    </row>
    <row r="1032" spans="1:94" x14ac:dyDescent="0.35">
      <c r="A1032" t="s">
        <v>6802</v>
      </c>
      <c r="B1032">
        <v>363</v>
      </c>
      <c r="C1032" t="s">
        <v>9332</v>
      </c>
      <c r="D1032" t="s">
        <v>678</v>
      </c>
      <c r="E1032" t="s">
        <v>300</v>
      </c>
      <c r="F1032" t="s">
        <v>301</v>
      </c>
      <c r="G1032" t="s">
        <v>302</v>
      </c>
      <c r="H1032" t="s">
        <v>6822</v>
      </c>
      <c r="I1032">
        <v>259276</v>
      </c>
      <c r="J1032" t="s">
        <v>100</v>
      </c>
      <c r="K1032" t="s">
        <v>4312</v>
      </c>
      <c r="L1032" t="s">
        <v>4622</v>
      </c>
      <c r="M1032" t="s">
        <v>6823</v>
      </c>
      <c r="N1032">
        <v>45000</v>
      </c>
      <c r="O1032" t="s">
        <v>4598</v>
      </c>
      <c r="P1032" t="s">
        <v>4599</v>
      </c>
      <c r="Q1032" t="s">
        <v>6824</v>
      </c>
      <c r="R1032">
        <v>4834400583</v>
      </c>
      <c r="S1032" t="s">
        <v>13394</v>
      </c>
      <c r="T1032"/>
      <c r="V1032" s="14">
        <v>46205</v>
      </c>
      <c r="W1032" t="s">
        <v>6821</v>
      </c>
      <c r="X1032" s="31">
        <v>46205.776562500003</v>
      </c>
      <c r="AN1032" s="14">
        <v>46206</v>
      </c>
      <c r="AO1032" t="s">
        <v>3046</v>
      </c>
      <c r="AP1032" s="31">
        <v>46206.457152777781</v>
      </c>
      <c r="AT1032" s="31">
        <v>46206.457152777781</v>
      </c>
      <c r="AU1032" s="14">
        <v>46206</v>
      </c>
      <c r="AV1032" t="s">
        <v>3046</v>
      </c>
      <c r="AW1032" t="s">
        <v>301</v>
      </c>
      <c r="AX1032" t="s">
        <v>678</v>
      </c>
      <c r="AY1032" s="14">
        <v>46206</v>
      </c>
      <c r="AZ1032" t="s">
        <v>6806</v>
      </c>
      <c r="BA1032" s="31">
        <v>46206.492743055554</v>
      </c>
      <c r="BB1032" s="14">
        <v>46206</v>
      </c>
      <c r="BC1032" t="s">
        <v>3057</v>
      </c>
      <c r="BD1032" s="31">
        <v>46206.504907407405</v>
      </c>
      <c r="BE1032" s="14">
        <v>46206</v>
      </c>
      <c r="BF1032" t="s">
        <v>6825</v>
      </c>
      <c r="BG1032" s="31">
        <v>46206.525590277779</v>
      </c>
      <c r="BH1032" s="14">
        <v>46206</v>
      </c>
      <c r="BI1032" t="s">
        <v>1239</v>
      </c>
      <c r="BJ1032" s="31">
        <v>46206.546354166669</v>
      </c>
      <c r="BK1032" s="14">
        <v>46206</v>
      </c>
      <c r="BL1032" t="s">
        <v>1239</v>
      </c>
      <c r="BM1032" s="31">
        <v>46206.547442129631</v>
      </c>
      <c r="BZ1032" s="14">
        <v>46206</v>
      </c>
      <c r="CA1032" t="s">
        <v>1239</v>
      </c>
      <c r="CB1032" s="31">
        <v>46206.554016203707</v>
      </c>
      <c r="CC1032" s="14">
        <v>46206</v>
      </c>
      <c r="CD1032" t="s">
        <v>1212</v>
      </c>
      <c r="CE1032" s="31">
        <v>46206.566886574074</v>
      </c>
      <c r="CI1032" s="14">
        <v>46206</v>
      </c>
      <c r="CJ1032" t="s">
        <v>3043</v>
      </c>
      <c r="CK1032" s="31">
        <v>46206.64402777778</v>
      </c>
      <c r="CP1032" t="str">
        <f>VLOOKUP(A1032,Sheet1!$A$2:$E$221,2,0)</f>
        <v>South Zone</v>
      </c>
    </row>
    <row r="1033" spans="1:94" x14ac:dyDescent="0.35">
      <c r="A1033" t="s">
        <v>6802</v>
      </c>
      <c r="B1033">
        <v>363</v>
      </c>
      <c r="C1033" t="s">
        <v>9332</v>
      </c>
      <c r="D1033" t="s">
        <v>678</v>
      </c>
      <c r="E1033" t="s">
        <v>300</v>
      </c>
      <c r="F1033" t="s">
        <v>301</v>
      </c>
      <c r="G1033" t="s">
        <v>302</v>
      </c>
      <c r="H1033" t="s">
        <v>9372</v>
      </c>
      <c r="I1033">
        <v>493633</v>
      </c>
      <c r="J1033" t="s">
        <v>3044</v>
      </c>
      <c r="K1033" t="s">
        <v>3045</v>
      </c>
      <c r="L1033" t="s">
        <v>4622</v>
      </c>
      <c r="M1033" t="s">
        <v>9373</v>
      </c>
      <c r="N1033">
        <v>50000</v>
      </c>
      <c r="O1033" t="s">
        <v>1228</v>
      </c>
      <c r="P1033" t="s">
        <v>1229</v>
      </c>
      <c r="Q1033" t="s">
        <v>9374</v>
      </c>
      <c r="R1033">
        <v>9020479412</v>
      </c>
      <c r="S1033" t="s">
        <v>13394</v>
      </c>
      <c r="T1033"/>
      <c r="V1033" s="14">
        <v>46202</v>
      </c>
      <c r="W1033" t="s">
        <v>6821</v>
      </c>
      <c r="X1033" s="31">
        <v>46202.478819444441</v>
      </c>
      <c r="AN1033" s="14">
        <v>46203</v>
      </c>
      <c r="AO1033" t="s">
        <v>3043</v>
      </c>
      <c r="AP1033" s="31">
        <v>46203.787581018521</v>
      </c>
      <c r="AT1033" s="31">
        <v>46203.787581018521</v>
      </c>
      <c r="AU1033" s="14">
        <v>46203</v>
      </c>
      <c r="AV1033" t="s">
        <v>3043</v>
      </c>
      <c r="AW1033" t="s">
        <v>6810</v>
      </c>
      <c r="AX1033" t="s">
        <v>677</v>
      </c>
      <c r="AY1033" s="14">
        <v>46203</v>
      </c>
      <c r="AZ1033" t="s">
        <v>6821</v>
      </c>
      <c r="BA1033" s="31">
        <v>46203.835231481484</v>
      </c>
      <c r="BB1033" s="14">
        <v>46204</v>
      </c>
      <c r="BC1033" t="s">
        <v>1211</v>
      </c>
      <c r="BD1033" s="31">
        <v>46204.346886574072</v>
      </c>
      <c r="BE1033" s="14">
        <v>46204</v>
      </c>
      <c r="BF1033" t="s">
        <v>6501</v>
      </c>
      <c r="BG1033" s="31">
        <v>46204.407152777778</v>
      </c>
      <c r="BH1033" s="14">
        <v>46204</v>
      </c>
      <c r="BI1033" t="s">
        <v>6483</v>
      </c>
      <c r="BJ1033" s="31">
        <v>46204.44259259259</v>
      </c>
      <c r="BK1033" s="14">
        <v>46204</v>
      </c>
      <c r="BL1033" t="s">
        <v>6483</v>
      </c>
      <c r="BM1033" s="31">
        <v>46204.443761574075</v>
      </c>
      <c r="BZ1033" s="14">
        <v>46204</v>
      </c>
      <c r="CA1033" t="s">
        <v>6483</v>
      </c>
      <c r="CB1033" s="31">
        <v>46204.450416666667</v>
      </c>
      <c r="CC1033" s="14">
        <v>46204</v>
      </c>
      <c r="CD1033" t="s">
        <v>1212</v>
      </c>
      <c r="CE1033" s="31">
        <v>46204.531354166669</v>
      </c>
      <c r="CI1033" s="14">
        <v>46204</v>
      </c>
      <c r="CJ1033" t="s">
        <v>3043</v>
      </c>
      <c r="CK1033" s="31">
        <v>46204.619328703702</v>
      </c>
      <c r="CP1033" t="str">
        <f>VLOOKUP(A1033,Sheet1!$A$2:$E$221,2,0)</f>
        <v>South Zone</v>
      </c>
    </row>
    <row r="1034" spans="1:94" x14ac:dyDescent="0.35">
      <c r="A1034" t="s">
        <v>6802</v>
      </c>
      <c r="B1034">
        <v>363</v>
      </c>
      <c r="C1034" t="s">
        <v>9332</v>
      </c>
      <c r="D1034" t="s">
        <v>678</v>
      </c>
      <c r="E1034" t="s">
        <v>300</v>
      </c>
      <c r="F1034" t="s">
        <v>301</v>
      </c>
      <c r="G1034" t="s">
        <v>302</v>
      </c>
      <c r="H1034" t="s">
        <v>4310</v>
      </c>
      <c r="I1034">
        <v>552409</v>
      </c>
      <c r="J1034" t="s">
        <v>100</v>
      </c>
      <c r="K1034" t="s">
        <v>4312</v>
      </c>
      <c r="L1034" t="s">
        <v>4622</v>
      </c>
      <c r="M1034" t="s">
        <v>6826</v>
      </c>
      <c r="N1034">
        <v>77000</v>
      </c>
      <c r="O1034" t="s">
        <v>1025</v>
      </c>
      <c r="P1034" t="s">
        <v>1026</v>
      </c>
      <c r="Q1034" t="s">
        <v>4311</v>
      </c>
      <c r="R1034">
        <v>5389593990</v>
      </c>
      <c r="S1034" t="s">
        <v>683</v>
      </c>
      <c r="T1034" t="s">
        <v>13238</v>
      </c>
      <c r="U1034" s="1">
        <v>46204</v>
      </c>
      <c r="V1034" s="14">
        <v>46203</v>
      </c>
      <c r="W1034" t="s">
        <v>6806</v>
      </c>
      <c r="X1034" s="31">
        <v>46203.481886574074</v>
      </c>
      <c r="AN1034" s="14">
        <v>46204</v>
      </c>
      <c r="AO1034" t="s">
        <v>3043</v>
      </c>
      <c r="AP1034" s="31">
        <v>46204.429155092592</v>
      </c>
      <c r="AT1034" s="31">
        <v>46204.429155092592</v>
      </c>
      <c r="AU1034" s="14">
        <v>46204</v>
      </c>
      <c r="AV1034" t="s">
        <v>3043</v>
      </c>
      <c r="AW1034" t="s">
        <v>6810</v>
      </c>
      <c r="AX1034" t="s">
        <v>677</v>
      </c>
      <c r="AY1034" s="14">
        <v>46204</v>
      </c>
      <c r="AZ1034" t="s">
        <v>6806</v>
      </c>
      <c r="BA1034" s="31">
        <v>46204.566331018519</v>
      </c>
      <c r="BB1034" s="14">
        <v>46204</v>
      </c>
      <c r="BC1034" t="s">
        <v>1211</v>
      </c>
      <c r="BD1034" s="31">
        <v>46204.572777777779</v>
      </c>
      <c r="BE1034" s="14">
        <v>46204</v>
      </c>
      <c r="BF1034" t="s">
        <v>1268</v>
      </c>
      <c r="BG1034" s="31">
        <v>46204.668900462966</v>
      </c>
      <c r="BH1034" s="14">
        <v>46204</v>
      </c>
      <c r="BI1034" t="s">
        <v>6483</v>
      </c>
      <c r="BJ1034" s="31">
        <v>46204.689895833333</v>
      </c>
      <c r="BK1034" s="14">
        <v>46206</v>
      </c>
      <c r="BL1034" t="s">
        <v>1212</v>
      </c>
      <c r="BM1034" s="31">
        <v>46206.443819444445</v>
      </c>
      <c r="BN1034" s="14">
        <v>46204</v>
      </c>
      <c r="BO1034" t="s">
        <v>6483</v>
      </c>
      <c r="BP1034" s="31">
        <v>46204.693692129629</v>
      </c>
      <c r="BZ1034" s="14">
        <v>46206</v>
      </c>
      <c r="CA1034" t="s">
        <v>1241</v>
      </c>
      <c r="CB1034" s="31">
        <v>46206.449791666666</v>
      </c>
      <c r="CC1034" s="14">
        <v>46206</v>
      </c>
      <c r="CD1034" t="s">
        <v>1212</v>
      </c>
      <c r="CE1034" s="31">
        <v>46206.449976851851</v>
      </c>
      <c r="CI1034" s="14">
        <v>46206</v>
      </c>
      <c r="CJ1034" t="s">
        <v>3043</v>
      </c>
      <c r="CK1034" s="31">
        <v>46206.651979166665</v>
      </c>
      <c r="CP1034" t="str">
        <f>VLOOKUP(A1034,Sheet1!$A$2:$E$221,2,0)</f>
        <v>South Zone</v>
      </c>
    </row>
    <row r="1035" spans="1:94" x14ac:dyDescent="0.35">
      <c r="A1035" t="s">
        <v>6802</v>
      </c>
      <c r="B1035">
        <v>363</v>
      </c>
      <c r="C1035" t="s">
        <v>9332</v>
      </c>
      <c r="D1035" t="s">
        <v>678</v>
      </c>
      <c r="E1035" t="s">
        <v>300</v>
      </c>
      <c r="F1035" t="s">
        <v>301</v>
      </c>
      <c r="G1035" t="s">
        <v>302</v>
      </c>
      <c r="H1035" t="s">
        <v>6827</v>
      </c>
      <c r="I1035">
        <v>567225</v>
      </c>
      <c r="J1035" t="s">
        <v>4264</v>
      </c>
      <c r="K1035" t="s">
        <v>4265</v>
      </c>
      <c r="L1035" t="s">
        <v>4622</v>
      </c>
      <c r="M1035" t="s">
        <v>6828</v>
      </c>
      <c r="N1035">
        <v>77000</v>
      </c>
      <c r="O1035" t="s">
        <v>1025</v>
      </c>
      <c r="P1035" t="s">
        <v>1026</v>
      </c>
      <c r="Q1035" t="s">
        <v>6829</v>
      </c>
      <c r="R1035">
        <v>8089363905</v>
      </c>
      <c r="S1035" t="s">
        <v>13394</v>
      </c>
      <c r="T1035"/>
      <c r="V1035" s="14">
        <v>46205</v>
      </c>
      <c r="W1035" t="s">
        <v>6830</v>
      </c>
      <c r="X1035" s="31">
        <v>46205.507650462961</v>
      </c>
      <c r="AN1035" s="14">
        <v>46205</v>
      </c>
      <c r="AO1035" t="s">
        <v>3046</v>
      </c>
      <c r="AP1035" s="31">
        <v>46205.601168981484</v>
      </c>
      <c r="AT1035" s="31">
        <v>46205.601168981484</v>
      </c>
      <c r="AU1035" s="14">
        <v>46205</v>
      </c>
      <c r="AV1035" t="s">
        <v>3046</v>
      </c>
      <c r="AW1035" t="s">
        <v>301</v>
      </c>
      <c r="AX1035" t="s">
        <v>678</v>
      </c>
      <c r="AY1035" s="14">
        <v>46205</v>
      </c>
      <c r="AZ1035" t="s">
        <v>6830</v>
      </c>
      <c r="BA1035" s="31">
        <v>46205.606909722221</v>
      </c>
      <c r="BB1035" s="14">
        <v>46205</v>
      </c>
      <c r="BC1035" t="s">
        <v>1211</v>
      </c>
      <c r="BD1035" s="31">
        <v>46205.637060185189</v>
      </c>
      <c r="BE1035" s="14">
        <v>46205</v>
      </c>
      <c r="BF1035" t="s">
        <v>6636</v>
      </c>
      <c r="BG1035" s="31">
        <v>46205.656041666669</v>
      </c>
      <c r="BH1035" s="14">
        <v>46205</v>
      </c>
      <c r="BI1035" t="s">
        <v>1239</v>
      </c>
      <c r="BJ1035" s="31">
        <v>46205.688252314816</v>
      </c>
      <c r="BK1035" s="14">
        <v>46205</v>
      </c>
      <c r="BL1035" t="s">
        <v>1239</v>
      </c>
      <c r="BM1035" s="31">
        <v>46205.703483796293</v>
      </c>
      <c r="BZ1035" s="14">
        <v>46205</v>
      </c>
      <c r="CA1035" t="s">
        <v>1239</v>
      </c>
      <c r="CB1035" s="31">
        <v>46205.720717592594</v>
      </c>
      <c r="CC1035" s="14">
        <v>46205</v>
      </c>
      <c r="CD1035" t="s">
        <v>1212</v>
      </c>
      <c r="CE1035" s="31">
        <v>46205.725289351853</v>
      </c>
      <c r="CI1035" s="14">
        <v>46209</v>
      </c>
      <c r="CJ1035" t="s">
        <v>10483</v>
      </c>
      <c r="CK1035" s="31">
        <v>46209.593298611115</v>
      </c>
      <c r="CP1035" t="str">
        <f>VLOOKUP(A1035,Sheet1!$A$2:$E$221,2,0)</f>
        <v>South Zone</v>
      </c>
    </row>
    <row r="1036" spans="1:94" x14ac:dyDescent="0.35">
      <c r="A1036" t="s">
        <v>6802</v>
      </c>
      <c r="B1036">
        <v>363</v>
      </c>
      <c r="C1036" t="s">
        <v>9332</v>
      </c>
      <c r="D1036" t="s">
        <v>678</v>
      </c>
      <c r="E1036" t="s">
        <v>300</v>
      </c>
      <c r="F1036" t="s">
        <v>301</v>
      </c>
      <c r="G1036" t="s">
        <v>302</v>
      </c>
      <c r="H1036" t="s">
        <v>6831</v>
      </c>
      <c r="I1036">
        <v>635790</v>
      </c>
      <c r="J1036" t="s">
        <v>6832</v>
      </c>
      <c r="K1036" t="s">
        <v>6833</v>
      </c>
      <c r="L1036" t="s">
        <v>4622</v>
      </c>
      <c r="M1036" t="s">
        <v>6834</v>
      </c>
      <c r="N1036">
        <v>60000</v>
      </c>
      <c r="O1036" t="s">
        <v>1269</v>
      </c>
      <c r="P1036" t="s">
        <v>1270</v>
      </c>
      <c r="Q1036" t="s">
        <v>6835</v>
      </c>
      <c r="R1036">
        <v>2428323130</v>
      </c>
      <c r="S1036" t="s">
        <v>13394</v>
      </c>
      <c r="T1036"/>
      <c r="V1036" s="14">
        <v>46203</v>
      </c>
      <c r="W1036" t="s">
        <v>6836</v>
      </c>
      <c r="X1036" s="31">
        <v>46203.412210648145</v>
      </c>
      <c r="AN1036" s="14">
        <v>46204</v>
      </c>
      <c r="AO1036" t="s">
        <v>3043</v>
      </c>
      <c r="AP1036" s="31">
        <v>46204.563240740739</v>
      </c>
      <c r="AT1036" s="31">
        <v>46204.563240740739</v>
      </c>
      <c r="AU1036" s="14">
        <v>46204</v>
      </c>
      <c r="AV1036" t="s">
        <v>3043</v>
      </c>
      <c r="AW1036" t="s">
        <v>6810</v>
      </c>
      <c r="AX1036" t="s">
        <v>677</v>
      </c>
      <c r="AY1036" s="14">
        <v>46204</v>
      </c>
      <c r="AZ1036" t="s">
        <v>3043</v>
      </c>
      <c r="BA1036" s="31">
        <v>46204.564201388886</v>
      </c>
      <c r="BB1036" s="14">
        <v>46204</v>
      </c>
      <c r="BC1036" t="s">
        <v>1211</v>
      </c>
      <c r="BD1036" s="31">
        <v>46204.572777777779</v>
      </c>
      <c r="BE1036" s="14">
        <v>46204</v>
      </c>
      <c r="BF1036" t="s">
        <v>6837</v>
      </c>
      <c r="BG1036" s="31">
        <v>46204.604699074072</v>
      </c>
      <c r="BH1036" s="14">
        <v>46204</v>
      </c>
      <c r="BI1036" t="s">
        <v>1239</v>
      </c>
      <c r="BJ1036" s="31">
        <v>46204.641192129631</v>
      </c>
      <c r="BK1036" s="14">
        <v>46204</v>
      </c>
      <c r="BL1036" t="s">
        <v>1239</v>
      </c>
      <c r="BM1036" s="31">
        <v>46204.649247685185</v>
      </c>
      <c r="BZ1036" s="14">
        <v>46204</v>
      </c>
      <c r="CA1036" t="s">
        <v>1239</v>
      </c>
      <c r="CB1036" s="31">
        <v>46204.655150462961</v>
      </c>
      <c r="CC1036" s="14">
        <v>46204</v>
      </c>
      <c r="CD1036" t="s">
        <v>1212</v>
      </c>
      <c r="CE1036" s="31">
        <v>46204.663553240738</v>
      </c>
      <c r="CI1036" s="14">
        <v>46205</v>
      </c>
      <c r="CJ1036" t="s">
        <v>3043</v>
      </c>
      <c r="CK1036" s="31">
        <v>46205.595416666663</v>
      </c>
      <c r="CP1036" t="str">
        <f>VLOOKUP(A1036,Sheet1!$A$2:$E$221,2,0)</f>
        <v>South Zone</v>
      </c>
    </row>
    <row r="1037" spans="1:94" x14ac:dyDescent="0.35">
      <c r="A1037" t="s">
        <v>6802</v>
      </c>
      <c r="B1037">
        <v>363</v>
      </c>
      <c r="C1037" t="s">
        <v>9332</v>
      </c>
      <c r="D1037" t="s">
        <v>678</v>
      </c>
      <c r="E1037" t="s">
        <v>300</v>
      </c>
      <c r="F1037" t="s">
        <v>301</v>
      </c>
      <c r="G1037" t="s">
        <v>302</v>
      </c>
      <c r="H1037" t="s">
        <v>4262</v>
      </c>
      <c r="I1037">
        <v>642247</v>
      </c>
      <c r="J1037" t="s">
        <v>4264</v>
      </c>
      <c r="K1037" t="s">
        <v>4265</v>
      </c>
      <c r="L1037" t="s">
        <v>4622</v>
      </c>
      <c r="M1037" t="s">
        <v>6838</v>
      </c>
      <c r="N1037">
        <v>90000</v>
      </c>
      <c r="O1037" t="s">
        <v>978</v>
      </c>
      <c r="P1037" t="s">
        <v>979</v>
      </c>
      <c r="Q1037" t="s">
        <v>4263</v>
      </c>
      <c r="R1037">
        <v>9741170698</v>
      </c>
      <c r="S1037" t="s">
        <v>13394</v>
      </c>
      <c r="T1037"/>
      <c r="V1037" s="14">
        <v>46204</v>
      </c>
      <c r="W1037" t="s">
        <v>6830</v>
      </c>
      <c r="X1037" s="31">
        <v>46204.530312499999</v>
      </c>
      <c r="AN1037" s="14">
        <v>46205</v>
      </c>
      <c r="AO1037" t="s">
        <v>3046</v>
      </c>
      <c r="AP1037" s="31">
        <v>46205.622002314813</v>
      </c>
      <c r="AT1037" s="31">
        <v>46205.622002314813</v>
      </c>
      <c r="AU1037" s="14">
        <v>46205</v>
      </c>
      <c r="AV1037" t="s">
        <v>3046</v>
      </c>
      <c r="AW1037" t="s">
        <v>301</v>
      </c>
      <c r="AX1037" t="s">
        <v>678</v>
      </c>
      <c r="AY1037" s="14">
        <v>46205</v>
      </c>
      <c r="AZ1037" t="s">
        <v>6830</v>
      </c>
      <c r="BA1037" s="31">
        <v>46205.661608796298</v>
      </c>
      <c r="BB1037" s="14">
        <v>46205</v>
      </c>
      <c r="BC1037" t="s">
        <v>1211</v>
      </c>
      <c r="BD1037" s="31">
        <v>46205.685335648152</v>
      </c>
      <c r="BE1037" s="14">
        <v>46205</v>
      </c>
      <c r="BF1037" t="s">
        <v>6837</v>
      </c>
      <c r="BG1037" s="31">
        <v>46205.704201388886</v>
      </c>
      <c r="BH1037" s="14">
        <v>46205</v>
      </c>
      <c r="BI1037" t="s">
        <v>6493</v>
      </c>
      <c r="BJ1037" s="31">
        <v>46205.722986111112</v>
      </c>
      <c r="BK1037" s="14">
        <v>46205</v>
      </c>
      <c r="BL1037" t="s">
        <v>6493</v>
      </c>
      <c r="BM1037" s="31">
        <v>46205.732037037036</v>
      </c>
      <c r="BZ1037" s="14">
        <v>46205</v>
      </c>
      <c r="CA1037" t="s">
        <v>6493</v>
      </c>
      <c r="CB1037" s="31">
        <v>46205.735405092593</v>
      </c>
      <c r="CC1037" s="14">
        <v>46205</v>
      </c>
      <c r="CD1037" t="s">
        <v>1212</v>
      </c>
      <c r="CE1037" s="31">
        <v>46205.74496527778</v>
      </c>
      <c r="CI1037" s="14">
        <v>46206</v>
      </c>
      <c r="CJ1037" t="s">
        <v>3043</v>
      </c>
      <c r="CK1037" s="31">
        <v>46206.470937500002</v>
      </c>
      <c r="CP1037" t="str">
        <f>VLOOKUP(A1037,Sheet1!$A$2:$E$221,2,0)</f>
        <v>South Zone</v>
      </c>
    </row>
    <row r="1038" spans="1:94" x14ac:dyDescent="0.35">
      <c r="A1038" t="s">
        <v>6802</v>
      </c>
      <c r="B1038">
        <v>363</v>
      </c>
      <c r="C1038" t="s">
        <v>9332</v>
      </c>
      <c r="D1038" t="s">
        <v>678</v>
      </c>
      <c r="E1038" t="s">
        <v>300</v>
      </c>
      <c r="F1038" t="s">
        <v>301</v>
      </c>
      <c r="G1038" t="s">
        <v>302</v>
      </c>
      <c r="H1038" t="s">
        <v>4344</v>
      </c>
      <c r="I1038">
        <v>680306</v>
      </c>
      <c r="J1038" t="s">
        <v>100</v>
      </c>
      <c r="K1038" t="s">
        <v>4312</v>
      </c>
      <c r="L1038" t="s">
        <v>4622</v>
      </c>
      <c r="M1038" t="s">
        <v>6840</v>
      </c>
      <c r="N1038">
        <v>77000</v>
      </c>
      <c r="O1038" t="s">
        <v>1025</v>
      </c>
      <c r="P1038" t="s">
        <v>1026</v>
      </c>
      <c r="Q1038" t="s">
        <v>4345</v>
      </c>
      <c r="R1038">
        <v>1791936008</v>
      </c>
      <c r="S1038" t="s">
        <v>13394</v>
      </c>
      <c r="T1038"/>
      <c r="V1038" s="14">
        <v>46204</v>
      </c>
      <c r="W1038" t="s">
        <v>6806</v>
      </c>
      <c r="X1038" s="31">
        <v>46204.65960648148</v>
      </c>
      <c r="AN1038" s="14">
        <v>46205</v>
      </c>
      <c r="AO1038" t="s">
        <v>3043</v>
      </c>
      <c r="AP1038" s="31">
        <v>46205.79760416667</v>
      </c>
      <c r="AT1038" s="31">
        <v>46205.79760416667</v>
      </c>
      <c r="AU1038" s="14">
        <v>46205</v>
      </c>
      <c r="AV1038" t="s">
        <v>3043</v>
      </c>
      <c r="AW1038" t="s">
        <v>6810</v>
      </c>
      <c r="AX1038" t="s">
        <v>677</v>
      </c>
      <c r="AY1038" s="14">
        <v>46205</v>
      </c>
      <c r="AZ1038" t="s">
        <v>6806</v>
      </c>
      <c r="BA1038" s="31">
        <v>46205.79928240741</v>
      </c>
      <c r="BB1038" s="14">
        <v>46206</v>
      </c>
      <c r="BC1038" t="s">
        <v>1211</v>
      </c>
      <c r="BD1038" s="31">
        <v>46206.342800925922</v>
      </c>
      <c r="BE1038" s="14">
        <v>46206</v>
      </c>
      <c r="BF1038" t="s">
        <v>6497</v>
      </c>
      <c r="BG1038" s="31">
        <v>46206.40730324074</v>
      </c>
      <c r="BH1038" s="14">
        <v>46206</v>
      </c>
      <c r="BI1038" t="s">
        <v>1239</v>
      </c>
      <c r="BJ1038" s="31">
        <v>46206.44431712963</v>
      </c>
      <c r="BK1038" s="14">
        <v>46206</v>
      </c>
      <c r="BL1038" t="s">
        <v>1239</v>
      </c>
      <c r="BM1038" s="31">
        <v>46206.458101851851</v>
      </c>
      <c r="BZ1038" s="14">
        <v>46206</v>
      </c>
      <c r="CA1038" t="s">
        <v>1239</v>
      </c>
      <c r="CB1038" s="31">
        <v>46206.476689814815</v>
      </c>
      <c r="CC1038" s="14">
        <v>46206</v>
      </c>
      <c r="CD1038" t="s">
        <v>1212</v>
      </c>
      <c r="CE1038" s="31">
        <v>46206.483553240738</v>
      </c>
      <c r="CI1038" s="14">
        <v>46206</v>
      </c>
      <c r="CJ1038" t="s">
        <v>3043</v>
      </c>
      <c r="CK1038" s="31">
        <v>46206.567708333336</v>
      </c>
      <c r="CP1038" t="str">
        <f>VLOOKUP(A1038,Sheet1!$A$2:$E$221,2,0)</f>
        <v>South Zone</v>
      </c>
    </row>
    <row r="1039" spans="1:94" x14ac:dyDescent="0.35">
      <c r="A1039" t="s">
        <v>6802</v>
      </c>
      <c r="B1039">
        <v>363</v>
      </c>
      <c r="C1039" t="s">
        <v>9332</v>
      </c>
      <c r="D1039" t="s">
        <v>678</v>
      </c>
      <c r="E1039" t="s">
        <v>300</v>
      </c>
      <c r="F1039" t="s">
        <v>301</v>
      </c>
      <c r="G1039" t="s">
        <v>302</v>
      </c>
      <c r="H1039" t="s">
        <v>10484</v>
      </c>
      <c r="I1039">
        <v>739443</v>
      </c>
      <c r="J1039" t="s">
        <v>3044</v>
      </c>
      <c r="K1039" t="s">
        <v>3045</v>
      </c>
      <c r="L1039" t="s">
        <v>4622</v>
      </c>
      <c r="M1039" t="s">
        <v>10485</v>
      </c>
      <c r="N1039">
        <v>60000</v>
      </c>
      <c r="O1039" t="s">
        <v>1269</v>
      </c>
      <c r="P1039" t="s">
        <v>1270</v>
      </c>
      <c r="Q1039" t="s">
        <v>12376</v>
      </c>
      <c r="R1039">
        <v>7987977360</v>
      </c>
      <c r="S1039" t="s">
        <v>13394</v>
      </c>
      <c r="T1039"/>
      <c r="V1039" s="14">
        <v>46209</v>
      </c>
      <c r="W1039" t="s">
        <v>6836</v>
      </c>
      <c r="X1039" s="31">
        <v>46209.62804398148</v>
      </c>
      <c r="AN1039" s="14">
        <v>46209</v>
      </c>
      <c r="AO1039" t="s">
        <v>3046</v>
      </c>
      <c r="AP1039" s="31">
        <v>46209.68309027778</v>
      </c>
      <c r="AT1039" s="31">
        <v>46209.68309027778</v>
      </c>
      <c r="AU1039" s="14">
        <v>46209</v>
      </c>
      <c r="AV1039" t="s">
        <v>3046</v>
      </c>
      <c r="AW1039" t="s">
        <v>301</v>
      </c>
      <c r="AX1039" t="s">
        <v>678</v>
      </c>
      <c r="AY1039" s="14">
        <v>46209</v>
      </c>
      <c r="AZ1039" t="s">
        <v>3043</v>
      </c>
      <c r="BA1039" s="31">
        <v>46209.758333333331</v>
      </c>
      <c r="BB1039" s="14">
        <v>46210</v>
      </c>
      <c r="BC1039" t="s">
        <v>1211</v>
      </c>
      <c r="BD1039" s="31">
        <v>46210.344375000001</v>
      </c>
      <c r="BE1039" s="14">
        <v>46210</v>
      </c>
      <c r="BF1039" t="s">
        <v>1366</v>
      </c>
      <c r="BG1039" s="31">
        <v>46210.456493055557</v>
      </c>
      <c r="BH1039" s="14">
        <v>46210</v>
      </c>
      <c r="BI1039" t="s">
        <v>1240</v>
      </c>
      <c r="BJ1039" s="31">
        <v>46210.47859953704</v>
      </c>
      <c r="BK1039" s="14">
        <v>46210</v>
      </c>
      <c r="BL1039" t="s">
        <v>1240</v>
      </c>
      <c r="BM1039" s="31">
        <v>46210.516377314816</v>
      </c>
      <c r="BZ1039" s="14">
        <v>46210</v>
      </c>
      <c r="CA1039" t="s">
        <v>1240</v>
      </c>
      <c r="CB1039" s="31">
        <v>46210.523935185185</v>
      </c>
      <c r="CC1039" s="14">
        <v>46210</v>
      </c>
      <c r="CD1039" t="s">
        <v>2414</v>
      </c>
      <c r="CE1039" s="31">
        <v>46210.544016203705</v>
      </c>
      <c r="CI1039" s="14">
        <v>46210</v>
      </c>
      <c r="CJ1039" t="s">
        <v>3043</v>
      </c>
      <c r="CK1039" s="31">
        <v>46210.597731481481</v>
      </c>
      <c r="CP1039" t="str">
        <f>VLOOKUP(A1039,Sheet1!$A$2:$E$221,2,0)</f>
        <v>South Zone</v>
      </c>
    </row>
    <row r="1040" spans="1:94" x14ac:dyDescent="0.35">
      <c r="A1040" t="s">
        <v>6841</v>
      </c>
      <c r="B1040">
        <v>471</v>
      </c>
      <c r="C1040" t="s">
        <v>9332</v>
      </c>
      <c r="D1040" t="s">
        <v>678</v>
      </c>
      <c r="E1040" t="s">
        <v>113</v>
      </c>
      <c r="F1040" t="s">
        <v>387</v>
      </c>
      <c r="G1040" t="s">
        <v>295</v>
      </c>
      <c r="H1040" t="s">
        <v>10486</v>
      </c>
      <c r="I1040">
        <v>178366</v>
      </c>
      <c r="J1040" t="s">
        <v>1926</v>
      </c>
      <c r="K1040" t="s">
        <v>1927</v>
      </c>
      <c r="L1040" t="s">
        <v>4622</v>
      </c>
      <c r="M1040" t="s">
        <v>10487</v>
      </c>
      <c r="N1040">
        <v>45000</v>
      </c>
      <c r="O1040" t="s">
        <v>4630</v>
      </c>
      <c r="P1040" t="s">
        <v>4631</v>
      </c>
      <c r="Q1040" t="s">
        <v>3011</v>
      </c>
      <c r="R1040">
        <v>5374706498</v>
      </c>
      <c r="S1040" t="s">
        <v>13394</v>
      </c>
      <c r="T1040"/>
      <c r="V1040" s="14">
        <v>46209</v>
      </c>
      <c r="W1040" t="s">
        <v>6846</v>
      </c>
      <c r="X1040" s="31">
        <v>46209.750509259262</v>
      </c>
      <c r="AN1040" s="14">
        <v>46209</v>
      </c>
      <c r="AO1040" t="s">
        <v>1271</v>
      </c>
      <c r="AP1040" s="31">
        <v>46209.792743055557</v>
      </c>
      <c r="AT1040" s="31">
        <v>46209.792743055557</v>
      </c>
      <c r="AU1040" s="14">
        <v>46209</v>
      </c>
      <c r="AV1040" t="s">
        <v>1271</v>
      </c>
      <c r="AW1040" t="s">
        <v>387</v>
      </c>
      <c r="AX1040" t="s">
        <v>678</v>
      </c>
      <c r="AY1040" s="14">
        <v>46210</v>
      </c>
      <c r="AZ1040" t="s">
        <v>12377</v>
      </c>
      <c r="BA1040" s="31">
        <v>46210.429050925923</v>
      </c>
      <c r="BB1040" s="14">
        <v>46210</v>
      </c>
      <c r="BC1040" t="s">
        <v>933</v>
      </c>
      <c r="BD1040" s="31">
        <v>46210.434548611112</v>
      </c>
      <c r="BE1040" s="14">
        <v>46210</v>
      </c>
      <c r="BF1040" t="s">
        <v>4965</v>
      </c>
      <c r="BG1040" s="31">
        <v>46210.464756944442</v>
      </c>
      <c r="BH1040" s="14">
        <v>46210</v>
      </c>
      <c r="BI1040" t="s">
        <v>996</v>
      </c>
      <c r="BJ1040" s="31">
        <v>46210.484317129631</v>
      </c>
      <c r="BK1040" s="14">
        <v>46210</v>
      </c>
      <c r="BL1040" t="s">
        <v>996</v>
      </c>
      <c r="BM1040" s="31">
        <v>46210.484872685185</v>
      </c>
      <c r="BZ1040" s="14">
        <v>46210</v>
      </c>
      <c r="CA1040" t="s">
        <v>996</v>
      </c>
      <c r="CB1040" s="31">
        <v>46210.502418981479</v>
      </c>
      <c r="CC1040" s="14">
        <v>46210</v>
      </c>
      <c r="CD1040" t="s">
        <v>995</v>
      </c>
      <c r="CE1040" s="31">
        <v>46210.508645833332</v>
      </c>
      <c r="CI1040" s="14">
        <v>46210</v>
      </c>
      <c r="CJ1040" t="s">
        <v>1273</v>
      </c>
      <c r="CK1040" s="31">
        <v>46210.677534722221</v>
      </c>
      <c r="CP1040" t="str">
        <f>VLOOKUP(A1040,Sheet1!$A$2:$E$221,2,0)</f>
        <v>East Zone</v>
      </c>
    </row>
    <row r="1041" spans="1:94" x14ac:dyDescent="0.35">
      <c r="A1041" t="s">
        <v>6841</v>
      </c>
      <c r="B1041">
        <v>471</v>
      </c>
      <c r="C1041" t="s">
        <v>9332</v>
      </c>
      <c r="D1041" t="s">
        <v>678</v>
      </c>
      <c r="E1041" t="s">
        <v>113</v>
      </c>
      <c r="F1041" t="s">
        <v>387</v>
      </c>
      <c r="G1041" t="s">
        <v>295</v>
      </c>
      <c r="H1041" t="s">
        <v>10488</v>
      </c>
      <c r="I1041">
        <v>180923</v>
      </c>
      <c r="J1041" t="s">
        <v>6850</v>
      </c>
      <c r="K1041" t="s">
        <v>6851</v>
      </c>
      <c r="L1041" t="s">
        <v>4622</v>
      </c>
      <c r="M1041" t="s">
        <v>10489</v>
      </c>
      <c r="N1041">
        <v>70000</v>
      </c>
      <c r="O1041" t="s">
        <v>9479</v>
      </c>
      <c r="P1041" t="s">
        <v>9480</v>
      </c>
      <c r="Q1041" t="s">
        <v>10490</v>
      </c>
      <c r="R1041">
        <v>1662656425</v>
      </c>
      <c r="S1041" t="s">
        <v>13394</v>
      </c>
      <c r="T1041"/>
      <c r="V1041" s="14">
        <v>46206</v>
      </c>
      <c r="W1041" t="s">
        <v>6853</v>
      </c>
      <c r="X1041" s="31">
        <v>46206.520428240743</v>
      </c>
      <c r="AN1041" s="14">
        <v>46209</v>
      </c>
      <c r="AO1041" t="s">
        <v>1271</v>
      </c>
      <c r="AP1041" s="31">
        <v>46209.474097222221</v>
      </c>
      <c r="AT1041" s="31">
        <v>46209.474097222221</v>
      </c>
      <c r="AU1041" s="14">
        <v>46209</v>
      </c>
      <c r="AV1041" t="s">
        <v>1271</v>
      </c>
      <c r="AW1041" t="s">
        <v>387</v>
      </c>
      <c r="AX1041" t="s">
        <v>678</v>
      </c>
      <c r="AY1041" s="14">
        <v>46209</v>
      </c>
      <c r="AZ1041" t="s">
        <v>1273</v>
      </c>
      <c r="BA1041" s="31">
        <v>46209.484085648146</v>
      </c>
      <c r="BB1041" s="14">
        <v>46209</v>
      </c>
      <c r="BC1041" t="s">
        <v>933</v>
      </c>
      <c r="BD1041" s="31">
        <v>46209.4919212963</v>
      </c>
      <c r="BE1041" s="14">
        <v>46209</v>
      </c>
      <c r="BF1041" t="s">
        <v>4808</v>
      </c>
      <c r="BG1041" s="31">
        <v>46209.616527777776</v>
      </c>
      <c r="BH1041" s="14">
        <v>46209</v>
      </c>
      <c r="BI1041" t="s">
        <v>1043</v>
      </c>
      <c r="BJ1041" s="31">
        <v>46209.64949074074</v>
      </c>
      <c r="BK1041" s="14">
        <v>46209</v>
      </c>
      <c r="BL1041" t="s">
        <v>1043</v>
      </c>
      <c r="BM1041" s="31">
        <v>46209.651805555557</v>
      </c>
      <c r="BZ1041" s="14">
        <v>46209</v>
      </c>
      <c r="CA1041" t="s">
        <v>1043</v>
      </c>
      <c r="CB1041" s="31">
        <v>46209.656273148146</v>
      </c>
      <c r="CC1041" s="14">
        <v>46209</v>
      </c>
      <c r="CD1041" t="s">
        <v>1008</v>
      </c>
      <c r="CE1041" s="31">
        <v>46209.772118055553</v>
      </c>
      <c r="CI1041" s="14">
        <v>46209</v>
      </c>
      <c r="CJ1041" t="s">
        <v>1273</v>
      </c>
      <c r="CK1041" s="31">
        <v>46209.774733796294</v>
      </c>
      <c r="CP1041" t="str">
        <f>VLOOKUP(A1041,Sheet1!$A$2:$E$221,2,0)</f>
        <v>East Zone</v>
      </c>
    </row>
    <row r="1042" spans="1:94" x14ac:dyDescent="0.35">
      <c r="A1042" t="s">
        <v>6841</v>
      </c>
      <c r="B1042">
        <v>471</v>
      </c>
      <c r="C1042" t="s">
        <v>9332</v>
      </c>
      <c r="D1042" t="s">
        <v>678</v>
      </c>
      <c r="E1042" t="s">
        <v>113</v>
      </c>
      <c r="F1042" t="s">
        <v>387</v>
      </c>
      <c r="G1042" t="s">
        <v>295</v>
      </c>
      <c r="H1042" t="s">
        <v>10491</v>
      </c>
      <c r="I1042">
        <v>183822</v>
      </c>
      <c r="J1042" t="s">
        <v>6850</v>
      </c>
      <c r="K1042" t="s">
        <v>6851</v>
      </c>
      <c r="L1042" t="s">
        <v>4622</v>
      </c>
      <c r="M1042" t="s">
        <v>10492</v>
      </c>
      <c r="N1042">
        <v>40000</v>
      </c>
      <c r="O1042" t="s">
        <v>9418</v>
      </c>
      <c r="P1042" t="s">
        <v>9419</v>
      </c>
      <c r="Q1042" t="s">
        <v>6333</v>
      </c>
      <c r="R1042">
        <v>6667485951</v>
      </c>
      <c r="S1042" t="s">
        <v>13394</v>
      </c>
      <c r="T1042"/>
      <c r="V1042" s="14">
        <v>46206</v>
      </c>
      <c r="W1042" t="s">
        <v>6853</v>
      </c>
      <c r="X1042" s="31">
        <v>46206.423726851855</v>
      </c>
      <c r="AN1042" s="14">
        <v>46209</v>
      </c>
      <c r="AO1042" t="s">
        <v>6847</v>
      </c>
      <c r="AP1042" s="31">
        <v>46209.384166666663</v>
      </c>
      <c r="AT1042" s="31">
        <v>46209.384166666663</v>
      </c>
      <c r="AU1042" s="14">
        <v>46209</v>
      </c>
      <c r="AV1042" t="s">
        <v>6847</v>
      </c>
      <c r="AW1042" t="s">
        <v>6848</v>
      </c>
      <c r="AX1042" t="s">
        <v>677</v>
      </c>
      <c r="AY1042" s="14">
        <v>46209</v>
      </c>
      <c r="AZ1042" t="s">
        <v>6847</v>
      </c>
      <c r="BA1042" s="31">
        <v>46209.385208333333</v>
      </c>
      <c r="BB1042" s="14">
        <v>46209</v>
      </c>
      <c r="BC1042" t="s">
        <v>933</v>
      </c>
      <c r="BD1042" s="31">
        <v>46209.393854166665</v>
      </c>
      <c r="BE1042" s="14">
        <v>46209</v>
      </c>
      <c r="BF1042" t="s">
        <v>5233</v>
      </c>
      <c r="BG1042" s="31">
        <v>46209.640833333331</v>
      </c>
      <c r="BH1042" s="14">
        <v>46209</v>
      </c>
      <c r="BI1042" t="s">
        <v>996</v>
      </c>
      <c r="BJ1042" s="31">
        <v>46209.696250000001</v>
      </c>
      <c r="BK1042" s="14">
        <v>46209</v>
      </c>
      <c r="BL1042" t="s">
        <v>996</v>
      </c>
      <c r="BM1042" s="31">
        <v>46209.697094907409</v>
      </c>
      <c r="BZ1042" s="14">
        <v>46209</v>
      </c>
      <c r="CA1042" t="s">
        <v>996</v>
      </c>
      <c r="CB1042" s="31">
        <v>46209.718229166669</v>
      </c>
      <c r="CC1042" s="14">
        <v>46209</v>
      </c>
      <c r="CD1042" t="s">
        <v>995</v>
      </c>
      <c r="CE1042" s="31">
        <v>46209.722245370373</v>
      </c>
      <c r="CI1042" s="14">
        <v>46209</v>
      </c>
      <c r="CJ1042" t="s">
        <v>1273</v>
      </c>
      <c r="CK1042" s="31">
        <v>46209.792685185188</v>
      </c>
      <c r="CP1042" t="str">
        <f>VLOOKUP(A1042,Sheet1!$A$2:$E$221,2,0)</f>
        <v>East Zone</v>
      </c>
    </row>
    <row r="1043" spans="1:94" x14ac:dyDescent="0.35">
      <c r="A1043" t="s">
        <v>6841</v>
      </c>
      <c r="B1043">
        <v>471</v>
      </c>
      <c r="C1043" t="s">
        <v>9332</v>
      </c>
      <c r="D1043" t="s">
        <v>678</v>
      </c>
      <c r="E1043" t="s">
        <v>113</v>
      </c>
      <c r="F1043" t="s">
        <v>387</v>
      </c>
      <c r="G1043" t="s">
        <v>295</v>
      </c>
      <c r="H1043" t="s">
        <v>10493</v>
      </c>
      <c r="I1043">
        <v>188494</v>
      </c>
      <c r="J1043" t="s">
        <v>2662</v>
      </c>
      <c r="K1043" t="s">
        <v>2663</v>
      </c>
      <c r="L1043" t="s">
        <v>4622</v>
      </c>
      <c r="M1043" t="s">
        <v>10494</v>
      </c>
      <c r="N1043">
        <v>50000</v>
      </c>
      <c r="O1043" t="s">
        <v>9465</v>
      </c>
      <c r="P1043" t="s">
        <v>9466</v>
      </c>
      <c r="Q1043" t="s">
        <v>10495</v>
      </c>
      <c r="R1043">
        <v>4042336038</v>
      </c>
      <c r="S1043" t="s">
        <v>13394</v>
      </c>
      <c r="T1043"/>
      <c r="V1043" s="14">
        <v>46206</v>
      </c>
      <c r="W1043" t="s">
        <v>6860</v>
      </c>
      <c r="X1043" s="31">
        <v>46206.698495370372</v>
      </c>
      <c r="AN1043" s="14">
        <v>46209</v>
      </c>
      <c r="AO1043" t="s">
        <v>1271</v>
      </c>
      <c r="AP1043" s="31">
        <v>46209.403067129628</v>
      </c>
      <c r="AT1043" s="31">
        <v>46209.403067129628</v>
      </c>
      <c r="AU1043" s="14">
        <v>46209</v>
      </c>
      <c r="AV1043" t="s">
        <v>1271</v>
      </c>
      <c r="AW1043" t="s">
        <v>387</v>
      </c>
      <c r="AX1043" t="s">
        <v>678</v>
      </c>
      <c r="AY1043" s="14">
        <v>46209</v>
      </c>
      <c r="AZ1043" t="s">
        <v>1273</v>
      </c>
      <c r="BA1043" s="31">
        <v>46209.408842592595</v>
      </c>
      <c r="BB1043" s="14">
        <v>46209</v>
      </c>
      <c r="BC1043" t="s">
        <v>933</v>
      </c>
      <c r="BD1043" s="31">
        <v>46209.41741898148</v>
      </c>
      <c r="BE1043" s="14">
        <v>46209</v>
      </c>
      <c r="BF1043" t="s">
        <v>4706</v>
      </c>
      <c r="BG1043" s="31">
        <v>46209.421678240738</v>
      </c>
      <c r="BH1043" s="14">
        <v>46209</v>
      </c>
      <c r="BI1043" t="s">
        <v>994</v>
      </c>
      <c r="BJ1043" s="31">
        <v>46209.469780092593</v>
      </c>
      <c r="BK1043" s="14">
        <v>46209</v>
      </c>
      <c r="BL1043" t="s">
        <v>994</v>
      </c>
      <c r="BM1043" s="31">
        <v>46209.579004629632</v>
      </c>
      <c r="BZ1043" s="14">
        <v>46209</v>
      </c>
      <c r="CA1043" t="s">
        <v>994</v>
      </c>
      <c r="CB1043" s="31">
        <v>46209.58258101852</v>
      </c>
      <c r="CC1043" s="14">
        <v>46209</v>
      </c>
      <c r="CD1043" t="s">
        <v>1008</v>
      </c>
      <c r="CE1043" s="31">
        <v>46209.583854166667</v>
      </c>
      <c r="CI1043" s="14">
        <v>46209</v>
      </c>
      <c r="CJ1043" t="s">
        <v>1273</v>
      </c>
      <c r="CK1043" s="31">
        <v>46209.595208333332</v>
      </c>
      <c r="CP1043" t="str">
        <f>VLOOKUP(A1043,Sheet1!$A$2:$E$221,2,0)</f>
        <v>East Zone</v>
      </c>
    </row>
    <row r="1044" spans="1:94" x14ac:dyDescent="0.35">
      <c r="A1044" t="s">
        <v>6841</v>
      </c>
      <c r="B1044">
        <v>471</v>
      </c>
      <c r="C1044" t="s">
        <v>9332</v>
      </c>
      <c r="D1044" t="s">
        <v>678</v>
      </c>
      <c r="E1044" t="s">
        <v>113</v>
      </c>
      <c r="F1044" t="s">
        <v>387</v>
      </c>
      <c r="G1044" t="s">
        <v>295</v>
      </c>
      <c r="H1044" t="s">
        <v>1922</v>
      </c>
      <c r="I1044">
        <v>215333</v>
      </c>
      <c r="J1044" t="s">
        <v>1074</v>
      </c>
      <c r="K1044" t="s">
        <v>1272</v>
      </c>
      <c r="L1044" t="s">
        <v>4622</v>
      </c>
      <c r="M1044" t="s">
        <v>6842</v>
      </c>
      <c r="N1044">
        <v>60000</v>
      </c>
      <c r="O1044" t="s">
        <v>982</v>
      </c>
      <c r="P1044" t="s">
        <v>983</v>
      </c>
      <c r="Q1044" t="s">
        <v>6843</v>
      </c>
      <c r="R1044">
        <v>2236631498</v>
      </c>
      <c r="S1044" t="s">
        <v>683</v>
      </c>
      <c r="T1044" t="s">
        <v>13379</v>
      </c>
      <c r="U1044" s="1">
        <v>46210</v>
      </c>
      <c r="V1044" s="14">
        <v>46205</v>
      </c>
      <c r="W1044" t="s">
        <v>6844</v>
      </c>
      <c r="X1044" s="31">
        <v>46205.674699074072</v>
      </c>
      <c r="AN1044" s="14">
        <v>46205</v>
      </c>
      <c r="AO1044" t="s">
        <v>1271</v>
      </c>
      <c r="AP1044" s="31">
        <v>46205.754467592589</v>
      </c>
      <c r="AT1044" s="31">
        <v>46205.754467592589</v>
      </c>
      <c r="AU1044" s="14">
        <v>46205</v>
      </c>
      <c r="AV1044" t="s">
        <v>1271</v>
      </c>
      <c r="AW1044" t="s">
        <v>387</v>
      </c>
      <c r="AX1044" t="s">
        <v>678</v>
      </c>
      <c r="AY1044" s="14">
        <v>46206</v>
      </c>
      <c r="AZ1044" t="s">
        <v>1273</v>
      </c>
      <c r="BA1044" s="31">
        <v>46206.323240740741</v>
      </c>
      <c r="BB1044" s="14">
        <v>46206</v>
      </c>
      <c r="BC1044" t="s">
        <v>933</v>
      </c>
      <c r="BD1044" s="31">
        <v>46206.389236111114</v>
      </c>
      <c r="BE1044" s="14">
        <v>46206</v>
      </c>
      <c r="BF1044" t="s">
        <v>4628</v>
      </c>
      <c r="BG1044" s="31">
        <v>46206.426770833335</v>
      </c>
      <c r="BH1044" s="14">
        <v>46206</v>
      </c>
      <c r="BI1044" t="s">
        <v>997</v>
      </c>
      <c r="BJ1044" s="31">
        <v>46206.452349537038</v>
      </c>
      <c r="BN1044" s="14">
        <v>46206</v>
      </c>
      <c r="BO1044" t="s">
        <v>997</v>
      </c>
      <c r="BP1044" s="31">
        <v>46206.454861111109</v>
      </c>
      <c r="CP1044" t="str">
        <f>VLOOKUP(A1044,Sheet1!$A$2:$E$221,2,0)</f>
        <v>East Zone</v>
      </c>
    </row>
    <row r="1045" spans="1:94" x14ac:dyDescent="0.35">
      <c r="A1045" t="s">
        <v>6841</v>
      </c>
      <c r="B1045">
        <v>471</v>
      </c>
      <c r="C1045" t="s">
        <v>9332</v>
      </c>
      <c r="D1045" t="s">
        <v>678</v>
      </c>
      <c r="E1045" t="s">
        <v>113</v>
      </c>
      <c r="F1045" t="s">
        <v>387</v>
      </c>
      <c r="G1045" t="s">
        <v>295</v>
      </c>
      <c r="H1045" t="s">
        <v>4371</v>
      </c>
      <c r="I1045">
        <v>224554</v>
      </c>
      <c r="J1045" t="s">
        <v>1074</v>
      </c>
      <c r="K1045" t="s">
        <v>1274</v>
      </c>
      <c r="L1045" t="s">
        <v>4622</v>
      </c>
      <c r="M1045" t="s">
        <v>6845</v>
      </c>
      <c r="N1045">
        <v>90000</v>
      </c>
      <c r="O1045" t="s">
        <v>931</v>
      </c>
      <c r="P1045" t="s">
        <v>932</v>
      </c>
      <c r="Q1045" t="s">
        <v>4087</v>
      </c>
      <c r="R1045">
        <v>5473145953</v>
      </c>
      <c r="S1045" t="s">
        <v>13394</v>
      </c>
      <c r="T1045"/>
      <c r="V1045" s="14">
        <v>46205</v>
      </c>
      <c r="W1045" t="s">
        <v>6846</v>
      </c>
      <c r="X1045" s="31">
        <v>46205.481203703705</v>
      </c>
      <c r="AN1045" s="14">
        <v>46206</v>
      </c>
      <c r="AO1045" t="s">
        <v>6847</v>
      </c>
      <c r="AP1045" s="31">
        <v>46206.350798611114</v>
      </c>
      <c r="AT1045" s="31">
        <v>46206.350798611114</v>
      </c>
      <c r="AU1045" s="14">
        <v>46206</v>
      </c>
      <c r="AV1045" t="s">
        <v>6847</v>
      </c>
      <c r="AW1045" t="s">
        <v>6848</v>
      </c>
      <c r="AX1045" t="s">
        <v>677</v>
      </c>
      <c r="AY1045" s="14">
        <v>46206</v>
      </c>
      <c r="AZ1045" t="s">
        <v>6847</v>
      </c>
      <c r="BA1045" s="31">
        <v>46206.369039351855</v>
      </c>
      <c r="BB1045" s="14">
        <v>46206</v>
      </c>
      <c r="BC1045" t="s">
        <v>933</v>
      </c>
      <c r="BD1045" s="31">
        <v>46206.389178240737</v>
      </c>
      <c r="BE1045" s="14">
        <v>46206</v>
      </c>
      <c r="BF1045" t="s">
        <v>4628</v>
      </c>
      <c r="BG1045" s="31">
        <v>46206.423761574071</v>
      </c>
      <c r="BH1045" s="14">
        <v>46206</v>
      </c>
      <c r="BI1045" t="s">
        <v>997</v>
      </c>
      <c r="BJ1045" s="31">
        <v>46206.441365740742</v>
      </c>
      <c r="BK1045" s="14">
        <v>46206</v>
      </c>
      <c r="BL1045" t="s">
        <v>997</v>
      </c>
      <c r="BM1045" s="31">
        <v>46206.441620370373</v>
      </c>
      <c r="BZ1045" s="14">
        <v>46206</v>
      </c>
      <c r="CA1045" t="s">
        <v>997</v>
      </c>
      <c r="CB1045" s="31">
        <v>46206.452013888891</v>
      </c>
      <c r="CC1045" s="14">
        <v>46206</v>
      </c>
      <c r="CD1045" t="s">
        <v>995</v>
      </c>
      <c r="CE1045" s="31">
        <v>46206.459432870368</v>
      </c>
      <c r="CI1045" s="14">
        <v>46206</v>
      </c>
      <c r="CJ1045" t="s">
        <v>1273</v>
      </c>
      <c r="CK1045" s="31">
        <v>46206.550312500003</v>
      </c>
      <c r="CP1045" t="str">
        <f>VLOOKUP(A1045,Sheet1!$A$2:$E$221,2,0)</f>
        <v>East Zone</v>
      </c>
    </row>
    <row r="1046" spans="1:94" x14ac:dyDescent="0.35">
      <c r="A1046" t="s">
        <v>6841</v>
      </c>
      <c r="B1046">
        <v>471</v>
      </c>
      <c r="C1046" t="s">
        <v>9332</v>
      </c>
      <c r="D1046" t="s">
        <v>678</v>
      </c>
      <c r="E1046" t="s">
        <v>113</v>
      </c>
      <c r="F1046" t="s">
        <v>387</v>
      </c>
      <c r="G1046" t="s">
        <v>295</v>
      </c>
      <c r="H1046" t="s">
        <v>10496</v>
      </c>
      <c r="I1046">
        <v>225048</v>
      </c>
      <c r="J1046" t="s">
        <v>1074</v>
      </c>
      <c r="K1046" t="s">
        <v>1274</v>
      </c>
      <c r="L1046" t="s">
        <v>4622</v>
      </c>
      <c r="M1046" t="s">
        <v>10497</v>
      </c>
      <c r="N1046">
        <v>90000</v>
      </c>
      <c r="O1046" t="s">
        <v>9422</v>
      </c>
      <c r="P1046" t="s">
        <v>9423</v>
      </c>
      <c r="Q1046" t="s">
        <v>10498</v>
      </c>
      <c r="R1046">
        <v>7659535447</v>
      </c>
      <c r="S1046" t="s">
        <v>13394</v>
      </c>
      <c r="T1046"/>
      <c r="V1046" s="14">
        <v>46206</v>
      </c>
      <c r="W1046" t="s">
        <v>6846</v>
      </c>
      <c r="X1046" s="31">
        <v>46206.404398148145</v>
      </c>
      <c r="AN1046" s="14">
        <v>46209</v>
      </c>
      <c r="AO1046" t="s">
        <v>6847</v>
      </c>
      <c r="AP1046" s="31">
        <v>46209.320914351854</v>
      </c>
      <c r="AT1046" s="31">
        <v>46209.320914351854</v>
      </c>
      <c r="AU1046" s="14">
        <v>46209</v>
      </c>
      <c r="AV1046" t="s">
        <v>6847</v>
      </c>
      <c r="AW1046" t="s">
        <v>6848</v>
      </c>
      <c r="AX1046" t="s">
        <v>677</v>
      </c>
      <c r="AY1046" s="14">
        <v>46209</v>
      </c>
      <c r="AZ1046" t="s">
        <v>6847</v>
      </c>
      <c r="BA1046" s="31">
        <v>46209.345486111109</v>
      </c>
      <c r="BB1046" s="14">
        <v>46209</v>
      </c>
      <c r="BC1046" t="s">
        <v>933</v>
      </c>
      <c r="BD1046" s="31">
        <v>46209.38721064815</v>
      </c>
      <c r="BE1046" s="14">
        <v>46209</v>
      </c>
      <c r="BF1046" t="s">
        <v>4706</v>
      </c>
      <c r="BG1046" s="31">
        <v>46209.402245370373</v>
      </c>
      <c r="BH1046" s="14">
        <v>46209</v>
      </c>
      <c r="BI1046" t="s">
        <v>996</v>
      </c>
      <c r="BJ1046" s="31">
        <v>46209.510717592595</v>
      </c>
      <c r="BK1046" s="14">
        <v>46209</v>
      </c>
      <c r="BL1046" t="s">
        <v>996</v>
      </c>
      <c r="BM1046" s="31">
        <v>46209.511006944442</v>
      </c>
      <c r="BZ1046" s="14">
        <v>46209</v>
      </c>
      <c r="CA1046" t="s">
        <v>996</v>
      </c>
      <c r="CB1046" s="31">
        <v>46209.527557870373</v>
      </c>
      <c r="CC1046" s="14">
        <v>46209</v>
      </c>
      <c r="CD1046" t="s">
        <v>995</v>
      </c>
      <c r="CE1046" s="31">
        <v>46209.576631944445</v>
      </c>
      <c r="CI1046" s="14">
        <v>46209</v>
      </c>
      <c r="CJ1046" t="s">
        <v>6847</v>
      </c>
      <c r="CK1046" s="31">
        <v>46209.658495370371</v>
      </c>
      <c r="CP1046" t="str">
        <f>VLOOKUP(A1046,Sheet1!$A$2:$E$221,2,0)</f>
        <v>East Zone</v>
      </c>
    </row>
    <row r="1047" spans="1:94" x14ac:dyDescent="0.35">
      <c r="A1047" t="s">
        <v>6841</v>
      </c>
      <c r="B1047">
        <v>471</v>
      </c>
      <c r="C1047" t="s">
        <v>9332</v>
      </c>
      <c r="D1047" t="s">
        <v>678</v>
      </c>
      <c r="E1047" t="s">
        <v>113</v>
      </c>
      <c r="F1047" t="s">
        <v>387</v>
      </c>
      <c r="G1047" t="s">
        <v>295</v>
      </c>
      <c r="H1047" t="s">
        <v>6849</v>
      </c>
      <c r="I1047">
        <v>247959</v>
      </c>
      <c r="J1047" t="s">
        <v>6850</v>
      </c>
      <c r="K1047" t="s">
        <v>6851</v>
      </c>
      <c r="L1047" t="s">
        <v>4622</v>
      </c>
      <c r="M1047" t="s">
        <v>6852</v>
      </c>
      <c r="N1047">
        <v>90000</v>
      </c>
      <c r="O1047" t="s">
        <v>931</v>
      </c>
      <c r="P1047" t="s">
        <v>932</v>
      </c>
      <c r="Q1047" t="s">
        <v>5164</v>
      </c>
      <c r="R1047">
        <v>2649841517</v>
      </c>
      <c r="S1047" t="s">
        <v>13394</v>
      </c>
      <c r="T1047"/>
      <c r="V1047" s="14">
        <v>46204</v>
      </c>
      <c r="W1047" t="s">
        <v>6853</v>
      </c>
      <c r="X1047" s="31">
        <v>46204.492743055554</v>
      </c>
      <c r="AN1047" s="14">
        <v>46205</v>
      </c>
      <c r="AO1047" t="s">
        <v>1271</v>
      </c>
      <c r="AP1047" s="31">
        <v>46205.317442129628</v>
      </c>
      <c r="AT1047" s="31">
        <v>46205.317442129628</v>
      </c>
      <c r="AU1047" s="14">
        <v>46205</v>
      </c>
      <c r="AV1047" t="s">
        <v>1271</v>
      </c>
      <c r="AW1047" t="s">
        <v>387</v>
      </c>
      <c r="AX1047" t="s">
        <v>678</v>
      </c>
      <c r="AY1047" s="14">
        <v>46205</v>
      </c>
      <c r="AZ1047" t="s">
        <v>6853</v>
      </c>
      <c r="BA1047" s="31">
        <v>46205.317847222221</v>
      </c>
      <c r="BB1047" s="14">
        <v>46205</v>
      </c>
      <c r="BC1047" t="s">
        <v>933</v>
      </c>
      <c r="BD1047" s="31">
        <v>46205.395682870374</v>
      </c>
      <c r="BE1047" s="14">
        <v>46205</v>
      </c>
      <c r="BF1047" t="s">
        <v>5233</v>
      </c>
      <c r="BG1047" s="31">
        <v>46205.436840277776</v>
      </c>
      <c r="BH1047" s="14">
        <v>46205</v>
      </c>
      <c r="BI1047" t="s">
        <v>997</v>
      </c>
      <c r="BJ1047" s="31">
        <v>46205.461643518516</v>
      </c>
      <c r="BK1047" s="14">
        <v>46205</v>
      </c>
      <c r="BL1047" t="s">
        <v>997</v>
      </c>
      <c r="BM1047" s="31">
        <v>46205.461793981478</v>
      </c>
      <c r="BZ1047" s="14">
        <v>46205</v>
      </c>
      <c r="CA1047" t="s">
        <v>997</v>
      </c>
      <c r="CB1047" s="31">
        <v>46205.466226851851</v>
      </c>
      <c r="CC1047" s="14">
        <v>46205</v>
      </c>
      <c r="CD1047" t="s">
        <v>995</v>
      </c>
      <c r="CE1047" s="31">
        <v>46205.475497685184</v>
      </c>
      <c r="CP1047" t="str">
        <f>VLOOKUP(A1047,Sheet1!$A$2:$E$221,2,0)</f>
        <v>East Zone</v>
      </c>
    </row>
    <row r="1048" spans="1:94" x14ac:dyDescent="0.35">
      <c r="A1048" t="s">
        <v>6841</v>
      </c>
      <c r="B1048">
        <v>471</v>
      </c>
      <c r="C1048" t="s">
        <v>9332</v>
      </c>
      <c r="D1048" t="s">
        <v>678</v>
      </c>
      <c r="E1048" t="s">
        <v>113</v>
      </c>
      <c r="F1048" t="s">
        <v>387</v>
      </c>
      <c r="G1048" t="s">
        <v>295</v>
      </c>
      <c r="H1048" t="s">
        <v>6854</v>
      </c>
      <c r="I1048">
        <v>250464</v>
      </c>
      <c r="J1048" t="s">
        <v>1367</v>
      </c>
      <c r="K1048" t="s">
        <v>1933</v>
      </c>
      <c r="L1048" t="s">
        <v>4622</v>
      </c>
      <c r="M1048" t="s">
        <v>6855</v>
      </c>
      <c r="N1048">
        <v>45000</v>
      </c>
      <c r="O1048" t="s">
        <v>9889</v>
      </c>
      <c r="P1048" t="s">
        <v>9890</v>
      </c>
      <c r="Q1048" t="s">
        <v>6856</v>
      </c>
      <c r="R1048">
        <v>8578349061</v>
      </c>
      <c r="S1048" t="s">
        <v>13394</v>
      </c>
      <c r="T1048"/>
      <c r="V1048" s="14">
        <v>46205</v>
      </c>
      <c r="W1048" t="s">
        <v>6857</v>
      </c>
      <c r="X1048" s="31">
        <v>46205.658229166664</v>
      </c>
      <c r="AN1048" s="14">
        <v>46205</v>
      </c>
      <c r="AO1048" t="s">
        <v>1271</v>
      </c>
      <c r="AP1048" s="31">
        <v>46205.792025462964</v>
      </c>
      <c r="AT1048" s="31">
        <v>46205.792025462964</v>
      </c>
      <c r="AU1048" s="14">
        <v>46205</v>
      </c>
      <c r="AV1048" t="s">
        <v>1271</v>
      </c>
      <c r="AW1048" t="s">
        <v>387</v>
      </c>
      <c r="AX1048" t="s">
        <v>678</v>
      </c>
      <c r="AY1048" s="14">
        <v>46209</v>
      </c>
      <c r="AZ1048" t="s">
        <v>1273</v>
      </c>
      <c r="BA1048" s="31">
        <v>46209.360347222224</v>
      </c>
      <c r="BB1048" s="14">
        <v>46209</v>
      </c>
      <c r="BC1048" t="s">
        <v>933</v>
      </c>
      <c r="BD1048" s="31">
        <v>46209.38721064815</v>
      </c>
      <c r="BE1048" s="14">
        <v>46209</v>
      </c>
      <c r="BF1048" t="s">
        <v>4706</v>
      </c>
      <c r="BG1048" s="31">
        <v>46209.405891203707</v>
      </c>
      <c r="BH1048" s="14">
        <v>46209</v>
      </c>
      <c r="BI1048" t="s">
        <v>996</v>
      </c>
      <c r="BJ1048" s="31">
        <v>46209.512037037035</v>
      </c>
      <c r="BK1048" s="14">
        <v>46209</v>
      </c>
      <c r="BL1048" t="s">
        <v>996</v>
      </c>
      <c r="BM1048" s="31">
        <v>46209.512141203704</v>
      </c>
      <c r="BZ1048" s="14">
        <v>46209</v>
      </c>
      <c r="CA1048" t="s">
        <v>996</v>
      </c>
      <c r="CB1048" s="31">
        <v>46209.528240740743</v>
      </c>
      <c r="CC1048" s="14">
        <v>46209</v>
      </c>
      <c r="CD1048" t="s">
        <v>1008</v>
      </c>
      <c r="CE1048" s="31">
        <v>46209.583437499998</v>
      </c>
      <c r="CI1048" s="14">
        <v>46209</v>
      </c>
      <c r="CJ1048" t="s">
        <v>6847</v>
      </c>
      <c r="CK1048" s="31">
        <v>46209.650555555556</v>
      </c>
      <c r="CP1048" t="str">
        <f>VLOOKUP(A1048,Sheet1!$A$2:$E$221,2,0)</f>
        <v>East Zone</v>
      </c>
    </row>
    <row r="1049" spans="1:94" x14ac:dyDescent="0.35">
      <c r="A1049" t="s">
        <v>6841</v>
      </c>
      <c r="B1049">
        <v>471</v>
      </c>
      <c r="C1049" t="s">
        <v>9332</v>
      </c>
      <c r="D1049" t="s">
        <v>678</v>
      </c>
      <c r="E1049" t="s">
        <v>113</v>
      </c>
      <c r="F1049" t="s">
        <v>387</v>
      </c>
      <c r="G1049" t="s">
        <v>295</v>
      </c>
      <c r="H1049" t="s">
        <v>10499</v>
      </c>
      <c r="I1049">
        <v>257326</v>
      </c>
      <c r="J1049" t="s">
        <v>1074</v>
      </c>
      <c r="K1049" t="s">
        <v>1274</v>
      </c>
      <c r="L1049" t="s">
        <v>4622</v>
      </c>
      <c r="M1049" t="s">
        <v>10500</v>
      </c>
      <c r="N1049">
        <v>50000</v>
      </c>
      <c r="O1049" t="s">
        <v>934</v>
      </c>
      <c r="P1049" t="s">
        <v>935</v>
      </c>
      <c r="Q1049" t="s">
        <v>10501</v>
      </c>
      <c r="R1049">
        <v>1238263610</v>
      </c>
      <c r="S1049" t="s">
        <v>13394</v>
      </c>
      <c r="T1049"/>
      <c r="V1049" s="14">
        <v>46209</v>
      </c>
      <c r="W1049" t="s">
        <v>6846</v>
      </c>
      <c r="X1049" s="31">
        <v>46209.678622685184</v>
      </c>
      <c r="AN1049" s="14">
        <v>46209</v>
      </c>
      <c r="AO1049" t="s">
        <v>1271</v>
      </c>
      <c r="AP1049" s="31">
        <v>46209.779247685183</v>
      </c>
      <c r="AT1049" s="31">
        <v>46209.779247685183</v>
      </c>
      <c r="AU1049" s="14">
        <v>46209</v>
      </c>
      <c r="AV1049" t="s">
        <v>1271</v>
      </c>
      <c r="AW1049" t="s">
        <v>387</v>
      </c>
      <c r="AX1049" t="s">
        <v>678</v>
      </c>
      <c r="AY1049" s="14">
        <v>46210</v>
      </c>
      <c r="AZ1049" t="s">
        <v>1273</v>
      </c>
      <c r="BA1049" s="31">
        <v>46210.416759259257</v>
      </c>
      <c r="BB1049" s="14">
        <v>46210</v>
      </c>
      <c r="BC1049" t="s">
        <v>933</v>
      </c>
      <c r="BD1049" s="31">
        <v>46210.434548611112</v>
      </c>
      <c r="BE1049" s="14">
        <v>46210</v>
      </c>
      <c r="BF1049" t="s">
        <v>4965</v>
      </c>
      <c r="BG1049" s="31">
        <v>46210.446250000001</v>
      </c>
      <c r="BH1049" s="14">
        <v>46210</v>
      </c>
      <c r="BI1049" t="s">
        <v>996</v>
      </c>
      <c r="BJ1049" s="31">
        <v>46210.509363425925</v>
      </c>
      <c r="BK1049" s="14">
        <v>46210</v>
      </c>
      <c r="BL1049" t="s">
        <v>996</v>
      </c>
      <c r="BM1049" s="31">
        <v>46210.509837962964</v>
      </c>
      <c r="BZ1049" s="14">
        <v>46210</v>
      </c>
      <c r="CA1049" t="s">
        <v>996</v>
      </c>
      <c r="CB1049" s="31">
        <v>46210.522407407407</v>
      </c>
      <c r="CC1049" s="14">
        <v>46210</v>
      </c>
      <c r="CD1049" t="s">
        <v>995</v>
      </c>
      <c r="CE1049" s="31">
        <v>46210.53328703704</v>
      </c>
      <c r="CI1049" s="14">
        <v>46210</v>
      </c>
      <c r="CJ1049" t="s">
        <v>1273</v>
      </c>
      <c r="CK1049" s="31">
        <v>46210.658634259256</v>
      </c>
      <c r="CP1049" t="str">
        <f>VLOOKUP(A1049,Sheet1!$A$2:$E$221,2,0)</f>
        <v>East Zone</v>
      </c>
    </row>
    <row r="1050" spans="1:94" x14ac:dyDescent="0.35">
      <c r="A1050" t="s">
        <v>6841</v>
      </c>
      <c r="B1050">
        <v>471</v>
      </c>
      <c r="C1050" t="s">
        <v>9332</v>
      </c>
      <c r="D1050" t="s">
        <v>678</v>
      </c>
      <c r="E1050" t="s">
        <v>113</v>
      </c>
      <c r="F1050" t="s">
        <v>387</v>
      </c>
      <c r="G1050" t="s">
        <v>295</v>
      </c>
      <c r="H1050" t="s">
        <v>6858</v>
      </c>
      <c r="I1050">
        <v>341800</v>
      </c>
      <c r="J1050" t="s">
        <v>2662</v>
      </c>
      <c r="K1050" t="s">
        <v>2663</v>
      </c>
      <c r="L1050" t="s">
        <v>4622</v>
      </c>
      <c r="M1050" t="s">
        <v>6859</v>
      </c>
      <c r="N1050">
        <v>45000</v>
      </c>
      <c r="O1050" t="s">
        <v>4630</v>
      </c>
      <c r="P1050" t="s">
        <v>4631</v>
      </c>
      <c r="Q1050" t="s">
        <v>3783</v>
      </c>
      <c r="R1050">
        <v>2428525435</v>
      </c>
      <c r="S1050" t="s">
        <v>13394</v>
      </c>
      <c r="T1050"/>
      <c r="V1050" s="14">
        <v>46205</v>
      </c>
      <c r="W1050" t="s">
        <v>6860</v>
      </c>
      <c r="X1050" s="31">
        <v>46205.391458333332</v>
      </c>
      <c r="AN1050" s="14">
        <v>46205</v>
      </c>
      <c r="AO1050" t="s">
        <v>6847</v>
      </c>
      <c r="AP1050" s="31">
        <v>46205.444861111115</v>
      </c>
      <c r="AT1050" s="31">
        <v>46205.444861111115</v>
      </c>
      <c r="AU1050" s="14">
        <v>46205</v>
      </c>
      <c r="AV1050" t="s">
        <v>6847</v>
      </c>
      <c r="AW1050" t="s">
        <v>6848</v>
      </c>
      <c r="AX1050" t="s">
        <v>677</v>
      </c>
      <c r="AY1050" s="14">
        <v>46205</v>
      </c>
      <c r="AZ1050" t="s">
        <v>6847</v>
      </c>
      <c r="BA1050" s="31">
        <v>46205.445590277777</v>
      </c>
      <c r="BB1050" s="14">
        <v>46205</v>
      </c>
      <c r="BC1050" t="s">
        <v>933</v>
      </c>
      <c r="BD1050" s="31">
        <v>46205.450462962966</v>
      </c>
      <c r="BE1050" s="14">
        <v>46205</v>
      </c>
      <c r="BF1050" t="s">
        <v>4657</v>
      </c>
      <c r="BG1050" s="31">
        <v>46205.458298611113</v>
      </c>
      <c r="BH1050" s="14">
        <v>46205</v>
      </c>
      <c r="BI1050" t="s">
        <v>997</v>
      </c>
      <c r="BJ1050" s="31">
        <v>46205.488020833334</v>
      </c>
      <c r="BK1050" s="14">
        <v>46205</v>
      </c>
      <c r="BL1050" t="s">
        <v>997</v>
      </c>
      <c r="BM1050" s="31">
        <v>46205.488136574073</v>
      </c>
      <c r="BZ1050" s="14">
        <v>46205</v>
      </c>
      <c r="CA1050" t="s">
        <v>997</v>
      </c>
      <c r="CB1050" s="31">
        <v>46205.492083333331</v>
      </c>
      <c r="CC1050" s="14">
        <v>46205</v>
      </c>
      <c r="CD1050" t="s">
        <v>995</v>
      </c>
      <c r="CE1050" s="31">
        <v>46205.516111111108</v>
      </c>
      <c r="CI1050" s="14">
        <v>46205</v>
      </c>
      <c r="CJ1050" t="s">
        <v>1273</v>
      </c>
      <c r="CK1050" s="31">
        <v>46205.569409722222</v>
      </c>
      <c r="CP1050" t="str">
        <f>VLOOKUP(A1050,Sheet1!$A$2:$E$221,2,0)</f>
        <v>East Zone</v>
      </c>
    </row>
    <row r="1051" spans="1:94" x14ac:dyDescent="0.35">
      <c r="A1051" t="s">
        <v>6841</v>
      </c>
      <c r="B1051">
        <v>471</v>
      </c>
      <c r="C1051" t="s">
        <v>9332</v>
      </c>
      <c r="D1051" t="s">
        <v>678</v>
      </c>
      <c r="E1051" t="s">
        <v>113</v>
      </c>
      <c r="F1051" t="s">
        <v>387</v>
      </c>
      <c r="G1051" t="s">
        <v>295</v>
      </c>
      <c r="H1051" t="s">
        <v>12378</v>
      </c>
      <c r="I1051">
        <v>351790</v>
      </c>
      <c r="J1051" t="s">
        <v>2662</v>
      </c>
      <c r="K1051" t="s">
        <v>2663</v>
      </c>
      <c r="L1051" t="s">
        <v>4622</v>
      </c>
      <c r="M1051" t="s">
        <v>12379</v>
      </c>
      <c r="N1051">
        <v>45000</v>
      </c>
      <c r="O1051" t="s">
        <v>4630</v>
      </c>
      <c r="P1051" t="s">
        <v>4631</v>
      </c>
      <c r="Q1051" t="s">
        <v>12380</v>
      </c>
      <c r="R1051">
        <v>6574358573</v>
      </c>
      <c r="S1051" t="s">
        <v>683</v>
      </c>
      <c r="T1051" t="s">
        <v>13359</v>
      </c>
      <c r="U1051" s="1">
        <v>46210</v>
      </c>
      <c r="V1051" s="14">
        <v>46209</v>
      </c>
      <c r="W1051" t="s">
        <v>6860</v>
      </c>
      <c r="X1051" s="31">
        <v>46209.445416666669</v>
      </c>
      <c r="AN1051" s="14">
        <v>46210</v>
      </c>
      <c r="AO1051" t="s">
        <v>1271</v>
      </c>
      <c r="AP1051" s="31">
        <v>46210.602256944447</v>
      </c>
      <c r="AT1051" s="31">
        <v>46210.602256944447</v>
      </c>
      <c r="AU1051" s="14">
        <v>46210</v>
      </c>
      <c r="AV1051" t="s">
        <v>1271</v>
      </c>
      <c r="AW1051" t="s">
        <v>387</v>
      </c>
      <c r="AX1051" t="s">
        <v>678</v>
      </c>
      <c r="AY1051" s="14">
        <v>46210</v>
      </c>
      <c r="AZ1051" t="s">
        <v>1273</v>
      </c>
      <c r="BA1051" s="31">
        <v>46210.610891203702</v>
      </c>
      <c r="BB1051" s="14">
        <v>46210</v>
      </c>
      <c r="BC1051" t="s">
        <v>933</v>
      </c>
      <c r="BD1051" s="31">
        <v>46210.62641203704</v>
      </c>
      <c r="BE1051" s="14">
        <v>46210</v>
      </c>
      <c r="BF1051" t="s">
        <v>4886</v>
      </c>
      <c r="BG1051" s="31">
        <v>46210.68178240741</v>
      </c>
      <c r="BH1051" s="14">
        <v>46210</v>
      </c>
      <c r="BI1051" t="s">
        <v>994</v>
      </c>
      <c r="BJ1051" s="31">
        <v>46210.697569444441</v>
      </c>
      <c r="BN1051" s="14">
        <v>46210</v>
      </c>
      <c r="BO1051" t="s">
        <v>994</v>
      </c>
      <c r="BP1051" s="31">
        <v>46210.697685185187</v>
      </c>
      <c r="CP1051" t="str">
        <f>VLOOKUP(A1051,Sheet1!$A$2:$E$221,2,0)</f>
        <v>East Zone</v>
      </c>
    </row>
    <row r="1052" spans="1:94" x14ac:dyDescent="0.35">
      <c r="A1052" t="s">
        <v>6841</v>
      </c>
      <c r="B1052">
        <v>471</v>
      </c>
      <c r="C1052" t="s">
        <v>9332</v>
      </c>
      <c r="D1052" t="s">
        <v>678</v>
      </c>
      <c r="E1052" t="s">
        <v>113</v>
      </c>
      <c r="F1052" t="s">
        <v>387</v>
      </c>
      <c r="G1052" t="s">
        <v>295</v>
      </c>
      <c r="H1052" t="s">
        <v>4129</v>
      </c>
      <c r="I1052">
        <v>359582</v>
      </c>
      <c r="J1052" t="s">
        <v>1074</v>
      </c>
      <c r="K1052" t="s">
        <v>1272</v>
      </c>
      <c r="L1052" t="s">
        <v>4622</v>
      </c>
      <c r="M1052" t="s">
        <v>6861</v>
      </c>
      <c r="N1052">
        <v>90000</v>
      </c>
      <c r="O1052" t="s">
        <v>931</v>
      </c>
      <c r="P1052" t="s">
        <v>932</v>
      </c>
      <c r="Q1052" t="s">
        <v>3614</v>
      </c>
      <c r="R1052">
        <v>7402638551</v>
      </c>
      <c r="S1052" t="s">
        <v>13394</v>
      </c>
      <c r="T1052"/>
      <c r="V1052" s="14">
        <v>46205</v>
      </c>
      <c r="W1052" t="s">
        <v>6844</v>
      </c>
      <c r="X1052" s="31">
        <v>46205.467719907407</v>
      </c>
      <c r="AN1052" s="14">
        <v>46205</v>
      </c>
      <c r="AO1052" t="s">
        <v>1271</v>
      </c>
      <c r="AP1052" s="31">
        <v>46205.549421296295</v>
      </c>
      <c r="AT1052" s="31">
        <v>46205.549421296295</v>
      </c>
      <c r="AU1052" s="14">
        <v>46205</v>
      </c>
      <c r="AV1052" t="s">
        <v>1271</v>
      </c>
      <c r="AW1052" t="s">
        <v>387</v>
      </c>
      <c r="AX1052" t="s">
        <v>678</v>
      </c>
      <c r="AY1052" s="14">
        <v>46205</v>
      </c>
      <c r="AZ1052" t="s">
        <v>1273</v>
      </c>
      <c r="BA1052" s="31">
        <v>46205.561666666668</v>
      </c>
      <c r="BB1052" s="14">
        <v>46205</v>
      </c>
      <c r="BC1052" t="s">
        <v>933</v>
      </c>
      <c r="BD1052" s="31">
        <v>46205.568993055553</v>
      </c>
      <c r="BE1052" s="14">
        <v>46205</v>
      </c>
      <c r="BF1052" t="s">
        <v>4633</v>
      </c>
      <c r="BG1052" s="31">
        <v>46205.596655092595</v>
      </c>
      <c r="BH1052" s="14">
        <v>46205</v>
      </c>
      <c r="BI1052" t="s">
        <v>996</v>
      </c>
      <c r="BJ1052" s="31">
        <v>46205.607569444444</v>
      </c>
      <c r="BK1052" s="14">
        <v>46205</v>
      </c>
      <c r="BL1052" t="s">
        <v>996</v>
      </c>
      <c r="BM1052" s="31">
        <v>46205.608148148145</v>
      </c>
      <c r="BZ1052" s="14">
        <v>46205</v>
      </c>
      <c r="CA1052" t="s">
        <v>996</v>
      </c>
      <c r="CB1052" s="31">
        <v>46205.61173611111</v>
      </c>
      <c r="CC1052" s="14">
        <v>46205</v>
      </c>
      <c r="CD1052" t="s">
        <v>995</v>
      </c>
      <c r="CE1052" s="31">
        <v>46205.621388888889</v>
      </c>
      <c r="CI1052" s="14">
        <v>46206</v>
      </c>
      <c r="CJ1052" t="s">
        <v>6847</v>
      </c>
      <c r="CK1052" s="31">
        <v>46206.388935185183</v>
      </c>
      <c r="CP1052" t="str">
        <f>VLOOKUP(A1052,Sheet1!$A$2:$E$221,2,0)</f>
        <v>East Zone</v>
      </c>
    </row>
    <row r="1053" spans="1:94" x14ac:dyDescent="0.35">
      <c r="A1053" t="s">
        <v>6841</v>
      </c>
      <c r="B1053">
        <v>471</v>
      </c>
      <c r="C1053" t="s">
        <v>9332</v>
      </c>
      <c r="D1053" t="s">
        <v>678</v>
      </c>
      <c r="E1053" t="s">
        <v>113</v>
      </c>
      <c r="F1053" t="s">
        <v>387</v>
      </c>
      <c r="G1053" t="s">
        <v>295</v>
      </c>
      <c r="H1053" t="s">
        <v>12381</v>
      </c>
      <c r="I1053">
        <v>418562</v>
      </c>
      <c r="J1053" t="s">
        <v>1074</v>
      </c>
      <c r="K1053" t="s">
        <v>1274</v>
      </c>
      <c r="L1053" t="s">
        <v>4622</v>
      </c>
      <c r="M1053" t="s">
        <v>12382</v>
      </c>
      <c r="N1053">
        <v>50000</v>
      </c>
      <c r="O1053" t="s">
        <v>934</v>
      </c>
      <c r="P1053" t="s">
        <v>935</v>
      </c>
      <c r="Q1053" t="s">
        <v>12383</v>
      </c>
      <c r="R1053">
        <v>6404082322</v>
      </c>
      <c r="S1053" t="s">
        <v>13394</v>
      </c>
      <c r="T1053"/>
      <c r="V1053" s="14">
        <v>46210</v>
      </c>
      <c r="W1053" t="s">
        <v>6846</v>
      </c>
      <c r="X1053" s="31">
        <v>46210.612893518519</v>
      </c>
      <c r="AN1053" s="14">
        <v>46210</v>
      </c>
      <c r="AO1053" t="s">
        <v>1271</v>
      </c>
      <c r="AP1053" s="31">
        <v>46210.694780092592</v>
      </c>
      <c r="AT1053" s="31">
        <v>46210.694780092592</v>
      </c>
      <c r="AU1053" s="14">
        <v>46210</v>
      </c>
      <c r="AV1053" t="s">
        <v>1271</v>
      </c>
      <c r="AW1053" t="s">
        <v>387</v>
      </c>
      <c r="AX1053" t="s">
        <v>678</v>
      </c>
      <c r="AY1053" s="14">
        <v>46210</v>
      </c>
      <c r="AZ1053" t="s">
        <v>1273</v>
      </c>
      <c r="BA1053" s="31">
        <v>46210.734548611108</v>
      </c>
      <c r="BB1053" s="14">
        <v>46210</v>
      </c>
      <c r="BC1053" t="s">
        <v>933</v>
      </c>
      <c r="BD1053" s="31">
        <v>46210.738981481481</v>
      </c>
      <c r="BE1053" s="14">
        <v>46210</v>
      </c>
      <c r="BF1053" t="s">
        <v>4663</v>
      </c>
      <c r="BG1053" s="31">
        <v>46210.753495370373</v>
      </c>
      <c r="BH1053" s="14">
        <v>46210</v>
      </c>
      <c r="BI1053" t="s">
        <v>996</v>
      </c>
      <c r="BJ1053" s="31">
        <v>46210.77783564815</v>
      </c>
      <c r="BK1053" s="14">
        <v>46210</v>
      </c>
      <c r="BL1053" t="s">
        <v>996</v>
      </c>
      <c r="BM1053" s="31">
        <v>46210.778483796297</v>
      </c>
      <c r="BZ1053" s="14">
        <v>46210</v>
      </c>
      <c r="CA1053" t="s">
        <v>996</v>
      </c>
      <c r="CB1053" s="31">
        <v>46210.785787037035</v>
      </c>
      <c r="CC1053" s="14">
        <v>46210</v>
      </c>
      <c r="CD1053" t="s">
        <v>995</v>
      </c>
      <c r="CE1053" s="31">
        <v>46210.790497685186</v>
      </c>
      <c r="CP1053" t="str">
        <f>VLOOKUP(A1053,Sheet1!$A$2:$E$221,2,0)</f>
        <v>East Zone</v>
      </c>
    </row>
    <row r="1054" spans="1:94" x14ac:dyDescent="0.35">
      <c r="A1054" t="s">
        <v>6841</v>
      </c>
      <c r="B1054">
        <v>471</v>
      </c>
      <c r="C1054" t="s">
        <v>9332</v>
      </c>
      <c r="D1054" t="s">
        <v>678</v>
      </c>
      <c r="E1054" t="s">
        <v>113</v>
      </c>
      <c r="F1054" t="s">
        <v>387</v>
      </c>
      <c r="G1054" t="s">
        <v>295</v>
      </c>
      <c r="H1054" t="s">
        <v>12384</v>
      </c>
      <c r="I1054">
        <v>549099</v>
      </c>
      <c r="J1054" t="s">
        <v>1074</v>
      </c>
      <c r="K1054" t="s">
        <v>1274</v>
      </c>
      <c r="L1054" t="s">
        <v>4622</v>
      </c>
      <c r="M1054" t="s">
        <v>12385</v>
      </c>
      <c r="N1054">
        <v>40000</v>
      </c>
      <c r="O1054" t="s">
        <v>4648</v>
      </c>
      <c r="P1054" t="s">
        <v>4649</v>
      </c>
      <c r="Q1054" t="s">
        <v>12386</v>
      </c>
      <c r="R1054">
        <v>9424947819</v>
      </c>
      <c r="S1054" t="s">
        <v>13394</v>
      </c>
      <c r="T1054"/>
      <c r="V1054" s="14">
        <v>46206</v>
      </c>
      <c r="W1054" t="s">
        <v>6844</v>
      </c>
      <c r="X1054" s="31">
        <v>46206.718148148146</v>
      </c>
      <c r="AN1054" s="14">
        <v>46210</v>
      </c>
      <c r="AO1054" t="s">
        <v>1271</v>
      </c>
      <c r="AP1054" s="31">
        <v>46210.597685185188</v>
      </c>
      <c r="AT1054" s="31">
        <v>46210.597685185188</v>
      </c>
      <c r="AU1054" s="14">
        <v>46210</v>
      </c>
      <c r="AV1054" t="s">
        <v>1271</v>
      </c>
      <c r="AW1054" t="s">
        <v>387</v>
      </c>
      <c r="AX1054" t="s">
        <v>678</v>
      </c>
      <c r="AY1054" s="14">
        <v>46210</v>
      </c>
      <c r="AZ1054" t="s">
        <v>1273</v>
      </c>
      <c r="BA1054" s="31">
        <v>46210.602592592593</v>
      </c>
      <c r="BB1054" s="14">
        <v>46210</v>
      </c>
      <c r="BC1054" t="s">
        <v>933</v>
      </c>
      <c r="BD1054" s="31">
        <v>46210.613692129627</v>
      </c>
      <c r="BE1054" s="14">
        <v>46210</v>
      </c>
      <c r="BF1054" t="s">
        <v>5233</v>
      </c>
      <c r="BG1054" s="31">
        <v>46210.661562499998</v>
      </c>
      <c r="BH1054" s="14">
        <v>46210</v>
      </c>
      <c r="BI1054" t="s">
        <v>994</v>
      </c>
      <c r="BJ1054" s="31">
        <v>46210.683738425927</v>
      </c>
      <c r="BN1054" s="14">
        <v>46210</v>
      </c>
      <c r="BO1054" t="s">
        <v>994</v>
      </c>
      <c r="BP1054" s="31">
        <v>46210.683865740742</v>
      </c>
      <c r="CP1054" t="str">
        <f>VLOOKUP(A1054,Sheet1!$A$2:$E$221,2,0)</f>
        <v>East Zone</v>
      </c>
    </row>
    <row r="1055" spans="1:94" x14ac:dyDescent="0.35">
      <c r="A1055" t="s">
        <v>6841</v>
      </c>
      <c r="B1055">
        <v>471</v>
      </c>
      <c r="C1055" t="s">
        <v>9332</v>
      </c>
      <c r="D1055" t="s">
        <v>678</v>
      </c>
      <c r="E1055" t="s">
        <v>113</v>
      </c>
      <c r="F1055" t="s">
        <v>387</v>
      </c>
      <c r="G1055" t="s">
        <v>295</v>
      </c>
      <c r="H1055" t="s">
        <v>3842</v>
      </c>
      <c r="I1055">
        <v>570657</v>
      </c>
      <c r="J1055" t="s">
        <v>1074</v>
      </c>
      <c r="K1055" t="s">
        <v>1274</v>
      </c>
      <c r="L1055" t="s">
        <v>4622</v>
      </c>
      <c r="M1055" t="s">
        <v>6862</v>
      </c>
      <c r="N1055">
        <v>77000</v>
      </c>
      <c r="O1055" t="s">
        <v>939</v>
      </c>
      <c r="P1055" t="s">
        <v>940</v>
      </c>
      <c r="Q1055" t="s">
        <v>1150</v>
      </c>
      <c r="R1055">
        <v>5390140410</v>
      </c>
      <c r="S1055" t="s">
        <v>13394</v>
      </c>
      <c r="T1055"/>
      <c r="V1055" s="14">
        <v>46204</v>
      </c>
      <c r="W1055" t="s">
        <v>6846</v>
      </c>
      <c r="X1055" s="31">
        <v>46204.49181712963</v>
      </c>
      <c r="AN1055" s="14">
        <v>46204</v>
      </c>
      <c r="AO1055" t="s">
        <v>1271</v>
      </c>
      <c r="AP1055" s="31">
        <v>46204.606053240743</v>
      </c>
      <c r="AT1055" s="31">
        <v>46204.606053240743</v>
      </c>
      <c r="AU1055" s="14">
        <v>46204</v>
      </c>
      <c r="AV1055" t="s">
        <v>1271</v>
      </c>
      <c r="AW1055" t="s">
        <v>387</v>
      </c>
      <c r="AX1055" t="s">
        <v>678</v>
      </c>
      <c r="AY1055" s="14">
        <v>46204</v>
      </c>
      <c r="AZ1055" t="s">
        <v>1273</v>
      </c>
      <c r="BA1055" s="31">
        <v>46204.619560185187</v>
      </c>
      <c r="BB1055" s="14">
        <v>46204</v>
      </c>
      <c r="BC1055" t="s">
        <v>933</v>
      </c>
      <c r="BD1055" s="31">
        <v>46204.627025462964</v>
      </c>
      <c r="BE1055" s="14">
        <v>46204</v>
      </c>
      <c r="BF1055" t="s">
        <v>4808</v>
      </c>
      <c r="BG1055" s="31">
        <v>46204.659618055557</v>
      </c>
      <c r="BH1055" s="14">
        <v>46204</v>
      </c>
      <c r="BI1055" t="s">
        <v>996</v>
      </c>
      <c r="BJ1055" s="31">
        <v>46204.686863425923</v>
      </c>
      <c r="BK1055" s="14">
        <v>46204</v>
      </c>
      <c r="BL1055" t="s">
        <v>996</v>
      </c>
      <c r="BM1055" s="31">
        <v>46204.687835648147</v>
      </c>
      <c r="BZ1055" s="14">
        <v>46204</v>
      </c>
      <c r="CA1055" t="s">
        <v>996</v>
      </c>
      <c r="CB1055" s="31">
        <v>46204.704444444447</v>
      </c>
      <c r="CC1055" s="14">
        <v>46204</v>
      </c>
      <c r="CD1055" t="s">
        <v>995</v>
      </c>
      <c r="CE1055" s="31">
        <v>46204.71502314815</v>
      </c>
      <c r="CI1055" s="14">
        <v>46205</v>
      </c>
      <c r="CJ1055" t="s">
        <v>6847</v>
      </c>
      <c r="CK1055" s="31">
        <v>46205.459143518521</v>
      </c>
      <c r="CP1055" t="str">
        <f>VLOOKUP(A1055,Sheet1!$A$2:$E$221,2,0)</f>
        <v>East Zone</v>
      </c>
    </row>
    <row r="1056" spans="1:94" x14ac:dyDescent="0.35">
      <c r="A1056" t="s">
        <v>6841</v>
      </c>
      <c r="B1056">
        <v>471</v>
      </c>
      <c r="C1056" t="s">
        <v>9332</v>
      </c>
      <c r="D1056" t="s">
        <v>678</v>
      </c>
      <c r="E1056" t="s">
        <v>113</v>
      </c>
      <c r="F1056" t="s">
        <v>387</v>
      </c>
      <c r="G1056" t="s">
        <v>295</v>
      </c>
      <c r="H1056" t="s">
        <v>6863</v>
      </c>
      <c r="I1056">
        <v>584155</v>
      </c>
      <c r="J1056" t="s">
        <v>2662</v>
      </c>
      <c r="K1056" t="s">
        <v>2663</v>
      </c>
      <c r="L1056" t="s">
        <v>4622</v>
      </c>
      <c r="M1056" t="s">
        <v>6864</v>
      </c>
      <c r="N1056">
        <v>70000</v>
      </c>
      <c r="O1056" t="s">
        <v>958</v>
      </c>
      <c r="P1056" t="s">
        <v>959</v>
      </c>
      <c r="Q1056" t="s">
        <v>6865</v>
      </c>
      <c r="R1056">
        <v>8948703025</v>
      </c>
      <c r="S1056" t="s">
        <v>13394</v>
      </c>
      <c r="T1056"/>
      <c r="V1056" s="14">
        <v>46204</v>
      </c>
      <c r="W1056" t="s">
        <v>6857</v>
      </c>
      <c r="X1056" s="31">
        <v>46204.787870370368</v>
      </c>
      <c r="AN1056" s="14">
        <v>46205</v>
      </c>
      <c r="AO1056" t="s">
        <v>1271</v>
      </c>
      <c r="AP1056" s="31">
        <v>46205.472939814812</v>
      </c>
      <c r="AT1056" s="31">
        <v>46205.472939814812</v>
      </c>
      <c r="AU1056" s="14">
        <v>46205</v>
      </c>
      <c r="AV1056" t="s">
        <v>1271</v>
      </c>
      <c r="AW1056" t="s">
        <v>387</v>
      </c>
      <c r="AX1056" t="s">
        <v>678</v>
      </c>
      <c r="AY1056" s="14">
        <v>46205</v>
      </c>
      <c r="AZ1056" t="s">
        <v>1273</v>
      </c>
      <c r="BA1056" s="31">
        <v>46205.481099537035</v>
      </c>
      <c r="BB1056" s="14">
        <v>46205</v>
      </c>
      <c r="BC1056" t="s">
        <v>933</v>
      </c>
      <c r="BD1056" s="31">
        <v>46205.493009259262</v>
      </c>
      <c r="BE1056" s="14">
        <v>46205</v>
      </c>
      <c r="BF1056" t="s">
        <v>4808</v>
      </c>
      <c r="BG1056" s="31">
        <v>46205.508391203701</v>
      </c>
      <c r="BH1056" s="14">
        <v>46205</v>
      </c>
      <c r="BI1056" t="s">
        <v>996</v>
      </c>
      <c r="BJ1056" s="31">
        <v>46205.528692129628</v>
      </c>
      <c r="BK1056" s="14">
        <v>46205</v>
      </c>
      <c r="BL1056" t="s">
        <v>996</v>
      </c>
      <c r="BM1056" s="31">
        <v>46205.529224537036</v>
      </c>
      <c r="BZ1056" s="14">
        <v>46205</v>
      </c>
      <c r="CA1056" t="s">
        <v>996</v>
      </c>
      <c r="CB1056" s="31">
        <v>46205.532881944448</v>
      </c>
      <c r="CC1056" s="14">
        <v>46205</v>
      </c>
      <c r="CD1056" t="s">
        <v>995</v>
      </c>
      <c r="CE1056" s="31">
        <v>46205.539849537039</v>
      </c>
      <c r="CI1056" s="14">
        <v>46205</v>
      </c>
      <c r="CJ1056" t="s">
        <v>1273</v>
      </c>
      <c r="CK1056" s="31">
        <v>46205.64571759259</v>
      </c>
      <c r="CP1056" t="str">
        <f>VLOOKUP(A1056,Sheet1!$A$2:$E$221,2,0)</f>
        <v>East Zone</v>
      </c>
    </row>
    <row r="1057" spans="1:94" x14ac:dyDescent="0.35">
      <c r="A1057" t="s">
        <v>6866</v>
      </c>
      <c r="B1057">
        <v>492</v>
      </c>
      <c r="C1057" t="s">
        <v>9332</v>
      </c>
      <c r="D1057" t="s">
        <v>678</v>
      </c>
      <c r="E1057" t="s">
        <v>332</v>
      </c>
      <c r="F1057" t="s">
        <v>333</v>
      </c>
      <c r="G1057" t="s">
        <v>302</v>
      </c>
      <c r="H1057" t="s">
        <v>6867</v>
      </c>
      <c r="I1057">
        <v>298604</v>
      </c>
      <c r="J1057" t="s">
        <v>1947</v>
      </c>
      <c r="K1057" t="s">
        <v>1948</v>
      </c>
      <c r="L1057" t="s">
        <v>4622</v>
      </c>
      <c r="M1057" t="s">
        <v>6868</v>
      </c>
      <c r="N1057">
        <v>45000</v>
      </c>
      <c r="O1057" t="s">
        <v>4598</v>
      </c>
      <c r="P1057" t="s">
        <v>4599</v>
      </c>
      <c r="Q1057" t="s">
        <v>6869</v>
      </c>
      <c r="R1057">
        <v>3495007379</v>
      </c>
      <c r="S1057" t="s">
        <v>13394</v>
      </c>
      <c r="T1057"/>
      <c r="V1057" s="14">
        <v>46204</v>
      </c>
      <c r="W1057" t="s">
        <v>6870</v>
      </c>
      <c r="X1057" s="31">
        <v>46204.486967592595</v>
      </c>
      <c r="AN1057" s="14">
        <v>46205</v>
      </c>
      <c r="AO1057" t="s">
        <v>1277</v>
      </c>
      <c r="AP1057" s="31">
        <v>46205.783101851855</v>
      </c>
      <c r="AT1057" s="31">
        <v>46205.783101851855</v>
      </c>
      <c r="AU1057" s="14">
        <v>46205</v>
      </c>
      <c r="AV1057" t="s">
        <v>1277</v>
      </c>
      <c r="AW1057" t="s">
        <v>333</v>
      </c>
      <c r="AX1057" t="s">
        <v>678</v>
      </c>
      <c r="AY1057" s="14">
        <v>46206</v>
      </c>
      <c r="AZ1057" t="s">
        <v>2415</v>
      </c>
      <c r="BA1057" s="31">
        <v>46206.595266203702</v>
      </c>
      <c r="BB1057" s="14">
        <v>46206</v>
      </c>
      <c r="BC1057" t="s">
        <v>3057</v>
      </c>
      <c r="BD1057" s="31">
        <v>46206.605682870373</v>
      </c>
      <c r="BE1057" s="14">
        <v>46206</v>
      </c>
      <c r="BF1057" t="s">
        <v>6636</v>
      </c>
      <c r="BG1057" s="31">
        <v>46206.627893518518</v>
      </c>
      <c r="BH1057" s="14">
        <v>46206</v>
      </c>
      <c r="BI1057" t="s">
        <v>6483</v>
      </c>
      <c r="BJ1057" s="31">
        <v>46206.670138888891</v>
      </c>
      <c r="BK1057" s="14">
        <v>46206</v>
      </c>
      <c r="BL1057" t="s">
        <v>6483</v>
      </c>
      <c r="BM1057" s="31">
        <v>46206.681585648148</v>
      </c>
      <c r="BZ1057" s="14">
        <v>46206</v>
      </c>
      <c r="CA1057" t="s">
        <v>6483</v>
      </c>
      <c r="CB1057" s="31">
        <v>46206.695069444446</v>
      </c>
      <c r="CC1057" s="14">
        <v>46206</v>
      </c>
      <c r="CD1057" t="s">
        <v>1212</v>
      </c>
      <c r="CE1057" s="31">
        <v>46206.712210648147</v>
      </c>
      <c r="CI1057" s="14">
        <v>46209</v>
      </c>
      <c r="CJ1057" t="s">
        <v>6880</v>
      </c>
      <c r="CK1057" s="31">
        <v>46209.719976851855</v>
      </c>
      <c r="CP1057" t="str">
        <f>VLOOKUP(A1057,Sheet1!$A$2:$E$221,2,0)</f>
        <v>South Zone</v>
      </c>
    </row>
    <row r="1058" spans="1:94" x14ac:dyDescent="0.35">
      <c r="A1058" t="s">
        <v>6866</v>
      </c>
      <c r="B1058">
        <v>492</v>
      </c>
      <c r="C1058" t="s">
        <v>9332</v>
      </c>
      <c r="D1058" t="s">
        <v>678</v>
      </c>
      <c r="E1058" t="s">
        <v>332</v>
      </c>
      <c r="F1058" t="s">
        <v>333</v>
      </c>
      <c r="G1058" t="s">
        <v>302</v>
      </c>
      <c r="H1058" t="s">
        <v>4219</v>
      </c>
      <c r="I1058">
        <v>539742</v>
      </c>
      <c r="J1058" t="s">
        <v>1279</v>
      </c>
      <c r="K1058" t="s">
        <v>1280</v>
      </c>
      <c r="L1058" t="s">
        <v>4622</v>
      </c>
      <c r="M1058" t="s">
        <v>6871</v>
      </c>
      <c r="N1058">
        <v>40000</v>
      </c>
      <c r="O1058" t="s">
        <v>3047</v>
      </c>
      <c r="P1058" t="s">
        <v>3048</v>
      </c>
      <c r="Q1058" t="s">
        <v>6872</v>
      </c>
      <c r="R1058">
        <v>4847984664</v>
      </c>
      <c r="S1058" t="s">
        <v>13394</v>
      </c>
      <c r="T1058"/>
      <c r="V1058" s="14">
        <v>46204</v>
      </c>
      <c r="W1058" t="s">
        <v>6873</v>
      </c>
      <c r="X1058" s="31">
        <v>46204.518113425926</v>
      </c>
      <c r="AN1058" s="14">
        <v>46205</v>
      </c>
      <c r="AO1058" t="s">
        <v>1277</v>
      </c>
      <c r="AP1058" s="31">
        <v>46205.597025462965</v>
      </c>
      <c r="AT1058" s="31">
        <v>46205.597025462965</v>
      </c>
      <c r="AU1058" s="14">
        <v>46205</v>
      </c>
      <c r="AV1058" t="s">
        <v>1277</v>
      </c>
      <c r="AW1058" t="s">
        <v>333</v>
      </c>
      <c r="AX1058" t="s">
        <v>678</v>
      </c>
      <c r="AY1058" s="14">
        <v>46205</v>
      </c>
      <c r="AZ1058" t="s">
        <v>6873</v>
      </c>
      <c r="BA1058" s="31">
        <v>46205.619016203702</v>
      </c>
      <c r="BB1058" s="14">
        <v>46205</v>
      </c>
      <c r="BC1058" t="s">
        <v>1211</v>
      </c>
      <c r="BD1058" s="31">
        <v>46205.636990740742</v>
      </c>
      <c r="BE1058" s="14">
        <v>46205</v>
      </c>
      <c r="BF1058" t="s">
        <v>6874</v>
      </c>
      <c r="BG1058" s="31">
        <v>46205.668946759259</v>
      </c>
      <c r="BH1058" s="14">
        <v>46205</v>
      </c>
      <c r="BI1058" t="s">
        <v>6483</v>
      </c>
      <c r="BJ1058" s="31">
        <v>46205.686354166668</v>
      </c>
      <c r="BK1058" s="14">
        <v>46205</v>
      </c>
      <c r="BL1058" t="s">
        <v>6483</v>
      </c>
      <c r="BM1058" s="31">
        <v>46205.702523148146</v>
      </c>
      <c r="BZ1058" s="14">
        <v>46205</v>
      </c>
      <c r="CA1058" t="s">
        <v>6483</v>
      </c>
      <c r="CB1058" s="31">
        <v>46205.712847222225</v>
      </c>
      <c r="CC1058" s="14">
        <v>46205</v>
      </c>
      <c r="CD1058" t="s">
        <v>1212</v>
      </c>
      <c r="CE1058" s="31">
        <v>46205.725266203706</v>
      </c>
      <c r="CI1058" s="14">
        <v>46206</v>
      </c>
      <c r="CJ1058" t="s">
        <v>2415</v>
      </c>
      <c r="CK1058" s="31">
        <v>46206.592789351853</v>
      </c>
      <c r="CP1058" t="str">
        <f>VLOOKUP(A1058,Sheet1!$A$2:$E$221,2,0)</f>
        <v>South Zone</v>
      </c>
    </row>
    <row r="1059" spans="1:94" x14ac:dyDescent="0.35">
      <c r="A1059" t="s">
        <v>6866</v>
      </c>
      <c r="B1059">
        <v>492</v>
      </c>
      <c r="C1059" t="s">
        <v>9332</v>
      </c>
      <c r="D1059" t="s">
        <v>678</v>
      </c>
      <c r="E1059" t="s">
        <v>332</v>
      </c>
      <c r="F1059" t="s">
        <v>333</v>
      </c>
      <c r="G1059" t="s">
        <v>302</v>
      </c>
      <c r="H1059" t="s">
        <v>4219</v>
      </c>
      <c r="I1059">
        <v>539742</v>
      </c>
      <c r="J1059" t="s">
        <v>1279</v>
      </c>
      <c r="K1059" t="s">
        <v>1280</v>
      </c>
      <c r="L1059" t="s">
        <v>4622</v>
      </c>
      <c r="M1059" t="s">
        <v>6871</v>
      </c>
      <c r="N1059">
        <v>40000</v>
      </c>
      <c r="O1059" t="s">
        <v>969</v>
      </c>
      <c r="P1059" t="s">
        <v>970</v>
      </c>
      <c r="Q1059" t="s">
        <v>6875</v>
      </c>
      <c r="R1059">
        <v>6871414303</v>
      </c>
      <c r="S1059" t="s">
        <v>13394</v>
      </c>
      <c r="T1059"/>
      <c r="V1059" s="14">
        <v>46204</v>
      </c>
      <c r="W1059" t="s">
        <v>6873</v>
      </c>
      <c r="X1059" s="31">
        <v>46204.518090277779</v>
      </c>
      <c r="AN1059" s="14">
        <v>46205</v>
      </c>
      <c r="AO1059" t="s">
        <v>1277</v>
      </c>
      <c r="AP1059" s="31">
        <v>46205.596979166665</v>
      </c>
      <c r="AT1059" s="31">
        <v>46205.596979166665</v>
      </c>
      <c r="AU1059" s="14">
        <v>46205</v>
      </c>
      <c r="AV1059" t="s">
        <v>1277</v>
      </c>
      <c r="AW1059" t="s">
        <v>333</v>
      </c>
      <c r="AX1059" t="s">
        <v>678</v>
      </c>
      <c r="AY1059" s="14">
        <v>46205</v>
      </c>
      <c r="AZ1059" t="s">
        <v>6873</v>
      </c>
      <c r="BA1059" s="31">
        <v>46205.618969907409</v>
      </c>
      <c r="BB1059" s="14">
        <v>46205</v>
      </c>
      <c r="BC1059" t="s">
        <v>1211</v>
      </c>
      <c r="BD1059" s="31">
        <v>46205.636990740742</v>
      </c>
      <c r="BE1059" s="14">
        <v>46205</v>
      </c>
      <c r="BF1059" t="s">
        <v>6874</v>
      </c>
      <c r="BG1059" s="31">
        <v>46205.668912037036</v>
      </c>
      <c r="BH1059" s="14">
        <v>46205</v>
      </c>
      <c r="BI1059" t="s">
        <v>6483</v>
      </c>
      <c r="BJ1059" s="31">
        <v>46205.686319444445</v>
      </c>
      <c r="BK1059" s="14">
        <v>46205</v>
      </c>
      <c r="BL1059" t="s">
        <v>6483</v>
      </c>
      <c r="BM1059" s="31">
        <v>46205.702488425923</v>
      </c>
      <c r="BZ1059" s="14">
        <v>46205</v>
      </c>
      <c r="CA1059" t="s">
        <v>6483</v>
      </c>
      <c r="CB1059" s="31">
        <v>46205.712812500002</v>
      </c>
      <c r="CC1059" s="14">
        <v>46205</v>
      </c>
      <c r="CD1059" t="s">
        <v>1212</v>
      </c>
      <c r="CE1059" s="31">
        <v>46205.725266203706</v>
      </c>
      <c r="CI1059" s="14">
        <v>46206</v>
      </c>
      <c r="CJ1059" t="s">
        <v>2415</v>
      </c>
      <c r="CK1059" s="31">
        <v>46206.592789351853</v>
      </c>
      <c r="CP1059" t="str">
        <f>VLOOKUP(A1059,Sheet1!$A$2:$E$221,2,0)</f>
        <v>South Zone</v>
      </c>
    </row>
    <row r="1060" spans="1:94" x14ac:dyDescent="0.35">
      <c r="A1060" t="s">
        <v>6866</v>
      </c>
      <c r="B1060">
        <v>492</v>
      </c>
      <c r="C1060" t="s">
        <v>9332</v>
      </c>
      <c r="D1060" t="s">
        <v>678</v>
      </c>
      <c r="E1060" t="s">
        <v>332</v>
      </c>
      <c r="F1060" t="s">
        <v>333</v>
      </c>
      <c r="G1060" t="s">
        <v>302</v>
      </c>
      <c r="H1060" t="s">
        <v>4219</v>
      </c>
      <c r="I1060">
        <v>539742</v>
      </c>
      <c r="J1060" t="s">
        <v>1279</v>
      </c>
      <c r="K1060" t="s">
        <v>1280</v>
      </c>
      <c r="L1060" t="s">
        <v>4622</v>
      </c>
      <c r="M1060" t="s">
        <v>6871</v>
      </c>
      <c r="N1060">
        <v>60000</v>
      </c>
      <c r="O1060" t="s">
        <v>1206</v>
      </c>
      <c r="P1060" t="s">
        <v>1207</v>
      </c>
      <c r="Q1060" t="s">
        <v>4220</v>
      </c>
      <c r="R1060">
        <v>1856262253</v>
      </c>
      <c r="S1060" t="s">
        <v>13394</v>
      </c>
      <c r="T1060"/>
      <c r="V1060" s="14">
        <v>46204</v>
      </c>
      <c r="W1060" t="s">
        <v>6873</v>
      </c>
      <c r="X1060" s="31">
        <v>46204.518055555556</v>
      </c>
      <c r="AN1060" s="14">
        <v>46205</v>
      </c>
      <c r="AO1060" t="s">
        <v>1277</v>
      </c>
      <c r="AP1060" s="31">
        <v>46205.597002314818</v>
      </c>
      <c r="AT1060" s="31">
        <v>46205.597002314818</v>
      </c>
      <c r="AU1060" s="14">
        <v>46205</v>
      </c>
      <c r="AV1060" t="s">
        <v>1277</v>
      </c>
      <c r="AW1060" t="s">
        <v>333</v>
      </c>
      <c r="AX1060" t="s">
        <v>678</v>
      </c>
      <c r="AY1060" s="14">
        <v>46205</v>
      </c>
      <c r="AZ1060" t="s">
        <v>6873</v>
      </c>
      <c r="BA1060" s="31">
        <v>46205.618993055556</v>
      </c>
      <c r="BB1060" s="14">
        <v>46205</v>
      </c>
      <c r="BC1060" t="s">
        <v>1211</v>
      </c>
      <c r="BD1060" s="31">
        <v>46205.636990740742</v>
      </c>
      <c r="BE1060" s="14">
        <v>46205</v>
      </c>
      <c r="BF1060" t="s">
        <v>6874</v>
      </c>
      <c r="BG1060" s="31">
        <v>46205.668923611112</v>
      </c>
      <c r="BH1060" s="14">
        <v>46205</v>
      </c>
      <c r="BI1060" t="s">
        <v>6483</v>
      </c>
      <c r="BJ1060" s="31">
        <v>46205.686342592591</v>
      </c>
      <c r="BK1060" s="14">
        <v>46205</v>
      </c>
      <c r="BL1060" t="s">
        <v>6483</v>
      </c>
      <c r="BM1060" s="31">
        <v>46205.702499999999</v>
      </c>
      <c r="BZ1060" s="14">
        <v>46205</v>
      </c>
      <c r="CA1060" t="s">
        <v>6483</v>
      </c>
      <c r="CB1060" s="31">
        <v>46205.712835648148</v>
      </c>
      <c r="CC1060" s="14">
        <v>46205</v>
      </c>
      <c r="CD1060" t="s">
        <v>1212</v>
      </c>
      <c r="CE1060" s="31">
        <v>46205.725266203706</v>
      </c>
      <c r="CI1060" s="14">
        <v>46206</v>
      </c>
      <c r="CJ1060" t="s">
        <v>2415</v>
      </c>
      <c r="CK1060" s="31">
        <v>46206.592789351853</v>
      </c>
      <c r="CP1060" t="str">
        <f>VLOOKUP(A1060,Sheet1!$A$2:$E$221,2,0)</f>
        <v>South Zone</v>
      </c>
    </row>
    <row r="1061" spans="1:94" x14ac:dyDescent="0.35">
      <c r="A1061" t="s">
        <v>6866</v>
      </c>
      <c r="B1061">
        <v>492</v>
      </c>
      <c r="C1061" t="s">
        <v>9332</v>
      </c>
      <c r="D1061" t="s">
        <v>678</v>
      </c>
      <c r="E1061" t="s">
        <v>332</v>
      </c>
      <c r="F1061" t="s">
        <v>333</v>
      </c>
      <c r="G1061" t="s">
        <v>302</v>
      </c>
      <c r="H1061" t="s">
        <v>6876</v>
      </c>
      <c r="I1061">
        <v>778138</v>
      </c>
      <c r="J1061" t="s">
        <v>1275</v>
      </c>
      <c r="K1061" t="s">
        <v>1276</v>
      </c>
      <c r="L1061" t="s">
        <v>4622</v>
      </c>
      <c r="M1061" t="s">
        <v>6877</v>
      </c>
      <c r="N1061">
        <v>45000</v>
      </c>
      <c r="O1061" t="s">
        <v>4598</v>
      </c>
      <c r="P1061" t="s">
        <v>4599</v>
      </c>
      <c r="Q1061" t="s">
        <v>6878</v>
      </c>
      <c r="R1061">
        <v>1252660405</v>
      </c>
      <c r="S1061" t="s">
        <v>13394</v>
      </c>
      <c r="T1061"/>
      <c r="V1061" s="14">
        <v>46204</v>
      </c>
      <c r="W1061" t="s">
        <v>6879</v>
      </c>
      <c r="X1061" s="31">
        <v>46204.385393518518</v>
      </c>
      <c r="AN1061" s="14">
        <v>46204</v>
      </c>
      <c r="AO1061" t="s">
        <v>1277</v>
      </c>
      <c r="AP1061" s="31">
        <v>46204.45349537037</v>
      </c>
      <c r="AT1061" s="31">
        <v>46204.45349537037</v>
      </c>
      <c r="AU1061" s="14">
        <v>46204</v>
      </c>
      <c r="AV1061" t="s">
        <v>1277</v>
      </c>
      <c r="AW1061" t="s">
        <v>333</v>
      </c>
      <c r="AX1061" t="s">
        <v>678</v>
      </c>
      <c r="AY1061" s="14">
        <v>46204</v>
      </c>
      <c r="AZ1061" t="s">
        <v>6879</v>
      </c>
      <c r="BA1061" s="31">
        <v>46204.514363425929</v>
      </c>
      <c r="BB1061" s="14">
        <v>46204</v>
      </c>
      <c r="BC1061" t="s">
        <v>1211</v>
      </c>
      <c r="BD1061" s="31">
        <v>46204.532152777778</v>
      </c>
      <c r="BE1061" s="14">
        <v>46204</v>
      </c>
      <c r="BF1061" t="s">
        <v>6814</v>
      </c>
      <c r="BG1061" s="31">
        <v>46204.540451388886</v>
      </c>
      <c r="BH1061" s="14">
        <v>46204</v>
      </c>
      <c r="BI1061" t="s">
        <v>6493</v>
      </c>
      <c r="BJ1061" s="31">
        <v>46204.631319444445</v>
      </c>
      <c r="BK1061" s="14">
        <v>46204</v>
      </c>
      <c r="BL1061" t="s">
        <v>6493</v>
      </c>
      <c r="BM1061" s="31">
        <v>46204.655949074076</v>
      </c>
      <c r="BZ1061" s="14">
        <v>46204</v>
      </c>
      <c r="CA1061" t="s">
        <v>6493</v>
      </c>
      <c r="CB1061" s="31">
        <v>46204.665462962963</v>
      </c>
      <c r="CC1061" s="14">
        <v>46204</v>
      </c>
      <c r="CD1061" t="s">
        <v>1212</v>
      </c>
      <c r="CE1061" s="31">
        <v>46204.672094907408</v>
      </c>
      <c r="CI1061" s="14">
        <v>46204</v>
      </c>
      <c r="CJ1061" t="s">
        <v>6880</v>
      </c>
      <c r="CK1061" s="31">
        <v>46204.741574074076</v>
      </c>
      <c r="CP1061" t="str">
        <f>VLOOKUP(A1061,Sheet1!$A$2:$E$221,2,0)</f>
        <v>South Zone</v>
      </c>
    </row>
    <row r="1062" spans="1:94" x14ac:dyDescent="0.35">
      <c r="A1062" t="s">
        <v>6866</v>
      </c>
      <c r="B1062">
        <v>492</v>
      </c>
      <c r="C1062" t="s">
        <v>9332</v>
      </c>
      <c r="D1062" t="s">
        <v>678</v>
      </c>
      <c r="E1062" t="s">
        <v>332</v>
      </c>
      <c r="F1062" t="s">
        <v>333</v>
      </c>
      <c r="G1062" t="s">
        <v>302</v>
      </c>
      <c r="H1062" t="s">
        <v>6876</v>
      </c>
      <c r="I1062">
        <v>778138</v>
      </c>
      <c r="J1062" t="s">
        <v>1275</v>
      </c>
      <c r="K1062" t="s">
        <v>1276</v>
      </c>
      <c r="L1062" t="s">
        <v>4622</v>
      </c>
      <c r="M1062" t="s">
        <v>6877</v>
      </c>
      <c r="N1062">
        <v>45000</v>
      </c>
      <c r="O1062" t="s">
        <v>4598</v>
      </c>
      <c r="P1062" t="s">
        <v>4599</v>
      </c>
      <c r="Q1062" t="s">
        <v>4022</v>
      </c>
      <c r="R1062">
        <v>4373693927</v>
      </c>
      <c r="S1062" t="s">
        <v>13394</v>
      </c>
      <c r="T1062"/>
      <c r="V1062" s="14">
        <v>46204</v>
      </c>
      <c r="W1062" t="s">
        <v>6879</v>
      </c>
      <c r="X1062" s="31">
        <v>46204.385416666664</v>
      </c>
      <c r="AN1062" s="14">
        <v>46204</v>
      </c>
      <c r="AO1062" t="s">
        <v>1277</v>
      </c>
      <c r="AP1062" s="31">
        <v>46204.453518518516</v>
      </c>
      <c r="AT1062" s="31">
        <v>46204.453518518516</v>
      </c>
      <c r="AU1062" s="14">
        <v>46204</v>
      </c>
      <c r="AV1062" t="s">
        <v>1277</v>
      </c>
      <c r="AW1062" t="s">
        <v>333</v>
      </c>
      <c r="AX1062" t="s">
        <v>678</v>
      </c>
      <c r="AY1062" s="14">
        <v>46204</v>
      </c>
      <c r="AZ1062" t="s">
        <v>6879</v>
      </c>
      <c r="BA1062" s="31">
        <v>46204.514363425929</v>
      </c>
      <c r="BB1062" s="14">
        <v>46204</v>
      </c>
      <c r="BC1062" t="s">
        <v>1211</v>
      </c>
      <c r="BD1062" s="31">
        <v>46204.532152777778</v>
      </c>
      <c r="BE1062" s="14">
        <v>46204</v>
      </c>
      <c r="BF1062" t="s">
        <v>6814</v>
      </c>
      <c r="BG1062" s="31">
        <v>46204.540462962963</v>
      </c>
      <c r="BH1062" s="14">
        <v>46204</v>
      </c>
      <c r="BI1062" t="s">
        <v>6493</v>
      </c>
      <c r="BJ1062" s="31">
        <v>46204.631331018521</v>
      </c>
      <c r="BK1062" s="14">
        <v>46204</v>
      </c>
      <c r="BL1062" t="s">
        <v>6493</v>
      </c>
      <c r="BM1062" s="31">
        <v>46204.655960648146</v>
      </c>
      <c r="BZ1062" s="14">
        <v>46204</v>
      </c>
      <c r="CA1062" t="s">
        <v>6493</v>
      </c>
      <c r="CB1062" s="31">
        <v>46204.66547453704</v>
      </c>
      <c r="CC1062" s="14">
        <v>46204</v>
      </c>
      <c r="CD1062" t="s">
        <v>1212</v>
      </c>
      <c r="CE1062" s="31">
        <v>46204.672094907408</v>
      </c>
      <c r="CI1062" s="14">
        <v>46204</v>
      </c>
      <c r="CJ1062" t="s">
        <v>6880</v>
      </c>
      <c r="CK1062" s="31">
        <v>46204.741574074076</v>
      </c>
      <c r="CP1062" t="str">
        <f>VLOOKUP(A1062,Sheet1!$A$2:$E$221,2,0)</f>
        <v>South Zone</v>
      </c>
    </row>
    <row r="1063" spans="1:94" x14ac:dyDescent="0.35">
      <c r="A1063" t="s">
        <v>6866</v>
      </c>
      <c r="B1063">
        <v>492</v>
      </c>
      <c r="C1063" t="s">
        <v>9332</v>
      </c>
      <c r="D1063" t="s">
        <v>678</v>
      </c>
      <c r="E1063" t="s">
        <v>332</v>
      </c>
      <c r="F1063" t="s">
        <v>333</v>
      </c>
      <c r="G1063" t="s">
        <v>302</v>
      </c>
      <c r="H1063" t="s">
        <v>10502</v>
      </c>
      <c r="I1063">
        <v>781113</v>
      </c>
      <c r="J1063" t="s">
        <v>1939</v>
      </c>
      <c r="K1063" t="s">
        <v>1940</v>
      </c>
      <c r="L1063" t="s">
        <v>4622</v>
      </c>
      <c r="M1063" t="s">
        <v>10503</v>
      </c>
      <c r="N1063">
        <v>50000</v>
      </c>
      <c r="O1063" t="s">
        <v>1228</v>
      </c>
      <c r="P1063" t="s">
        <v>1229</v>
      </c>
      <c r="Q1063" t="s">
        <v>10504</v>
      </c>
      <c r="R1063">
        <v>1699633799</v>
      </c>
      <c r="S1063" t="s">
        <v>13394</v>
      </c>
      <c r="T1063"/>
      <c r="V1063" s="14">
        <v>46206</v>
      </c>
      <c r="W1063" t="s">
        <v>10505</v>
      </c>
      <c r="X1063" s="31">
        <v>46206.436736111114</v>
      </c>
      <c r="AN1063" s="14">
        <v>46209</v>
      </c>
      <c r="AO1063" t="s">
        <v>1277</v>
      </c>
      <c r="AP1063" s="31">
        <v>46209.828032407408</v>
      </c>
      <c r="AT1063" s="31">
        <v>46209.828032407408</v>
      </c>
      <c r="AU1063" s="14">
        <v>46209</v>
      </c>
      <c r="AV1063" t="s">
        <v>1277</v>
      </c>
      <c r="AW1063" t="s">
        <v>333</v>
      </c>
      <c r="AX1063" t="s">
        <v>678</v>
      </c>
      <c r="AY1063" s="14">
        <v>46210</v>
      </c>
      <c r="AZ1063" t="s">
        <v>10505</v>
      </c>
      <c r="BA1063" s="31">
        <v>46210.509236111109</v>
      </c>
      <c r="BB1063" s="14">
        <v>46210</v>
      </c>
      <c r="BC1063" t="s">
        <v>1211</v>
      </c>
      <c r="BD1063" s="31">
        <v>46210.523148148146</v>
      </c>
      <c r="BE1063" s="14">
        <v>46210</v>
      </c>
      <c r="BF1063" t="s">
        <v>6837</v>
      </c>
      <c r="BG1063" s="31">
        <v>46210.530381944445</v>
      </c>
      <c r="BH1063" s="14">
        <v>46210</v>
      </c>
      <c r="BI1063" t="s">
        <v>1240</v>
      </c>
      <c r="BJ1063" s="31">
        <v>46210.543206018519</v>
      </c>
      <c r="BK1063" s="14">
        <v>46210</v>
      </c>
      <c r="BL1063" t="s">
        <v>1240</v>
      </c>
      <c r="BM1063" s="31">
        <v>46210.555034722223</v>
      </c>
      <c r="BZ1063" s="14">
        <v>46210</v>
      </c>
      <c r="CA1063" t="s">
        <v>1240</v>
      </c>
      <c r="CB1063" s="31">
        <v>46210.560023148151</v>
      </c>
      <c r="CC1063" s="14">
        <v>46210</v>
      </c>
      <c r="CD1063" t="s">
        <v>2414</v>
      </c>
      <c r="CE1063" s="31">
        <v>46210.62027777778</v>
      </c>
      <c r="CI1063" s="14">
        <v>46210</v>
      </c>
      <c r="CJ1063" t="s">
        <v>6880</v>
      </c>
      <c r="CK1063" s="31">
        <v>46210.707175925927</v>
      </c>
      <c r="CP1063" t="str">
        <f>VLOOKUP(A1063,Sheet1!$A$2:$E$221,2,0)</f>
        <v>South Zone</v>
      </c>
    </row>
    <row r="1064" spans="1:94" x14ac:dyDescent="0.35">
      <c r="A1064" t="s">
        <v>6866</v>
      </c>
      <c r="B1064">
        <v>492</v>
      </c>
      <c r="C1064" t="s">
        <v>9332</v>
      </c>
      <c r="D1064" t="s">
        <v>678</v>
      </c>
      <c r="E1064" t="s">
        <v>332</v>
      </c>
      <c r="F1064" t="s">
        <v>333</v>
      </c>
      <c r="G1064" t="s">
        <v>302</v>
      </c>
      <c r="H1064" t="s">
        <v>1278</v>
      </c>
      <c r="I1064">
        <v>783787</v>
      </c>
      <c r="J1064" t="s">
        <v>1279</v>
      </c>
      <c r="K1064" t="s">
        <v>1280</v>
      </c>
      <c r="L1064" t="s">
        <v>4622</v>
      </c>
      <c r="M1064" t="s">
        <v>6881</v>
      </c>
      <c r="N1064">
        <v>60000</v>
      </c>
      <c r="O1064" t="s">
        <v>1206</v>
      </c>
      <c r="P1064" t="s">
        <v>1207</v>
      </c>
      <c r="Q1064" t="s">
        <v>4121</v>
      </c>
      <c r="R1064">
        <v>7729833530</v>
      </c>
      <c r="S1064" t="s">
        <v>13394</v>
      </c>
      <c r="T1064"/>
      <c r="V1064" s="14">
        <v>46204</v>
      </c>
      <c r="W1064" t="s">
        <v>6873</v>
      </c>
      <c r="X1064" s="31">
        <v>46204.56318287037</v>
      </c>
      <c r="AN1064" s="14">
        <v>46205</v>
      </c>
      <c r="AO1064" t="s">
        <v>1277</v>
      </c>
      <c r="AP1064" s="31">
        <v>46205.493009259262</v>
      </c>
      <c r="AT1064" s="31">
        <v>46205.493009259262</v>
      </c>
      <c r="AU1064" s="14">
        <v>46205</v>
      </c>
      <c r="AV1064" t="s">
        <v>1277</v>
      </c>
      <c r="AW1064" t="s">
        <v>333</v>
      </c>
      <c r="AX1064" t="s">
        <v>678</v>
      </c>
      <c r="AY1064" s="14">
        <v>46205</v>
      </c>
      <c r="AZ1064" t="s">
        <v>6873</v>
      </c>
      <c r="BA1064" s="31">
        <v>46205.537824074076</v>
      </c>
      <c r="BB1064" s="14">
        <v>46205</v>
      </c>
      <c r="BC1064" t="s">
        <v>1211</v>
      </c>
      <c r="BD1064" s="31">
        <v>46205.577291666668</v>
      </c>
      <c r="BE1064" s="14">
        <v>46205</v>
      </c>
      <c r="BF1064" t="s">
        <v>6837</v>
      </c>
      <c r="BG1064" s="31">
        <v>46205.593368055554</v>
      </c>
      <c r="BH1064" s="14">
        <v>46205</v>
      </c>
      <c r="BI1064" t="s">
        <v>1240</v>
      </c>
      <c r="BJ1064" s="31">
        <v>46205.622037037036</v>
      </c>
      <c r="BK1064" s="14">
        <v>46205</v>
      </c>
      <c r="BL1064" t="s">
        <v>1240</v>
      </c>
      <c r="BM1064" s="31">
        <v>46205.633171296293</v>
      </c>
      <c r="BZ1064" s="14">
        <v>46205</v>
      </c>
      <c r="CA1064" t="s">
        <v>1240</v>
      </c>
      <c r="CB1064" s="31">
        <v>46205.65116898148</v>
      </c>
      <c r="CC1064" s="14">
        <v>46205</v>
      </c>
      <c r="CD1064" t="s">
        <v>1212</v>
      </c>
      <c r="CE1064" s="31">
        <v>46205.656388888892</v>
      </c>
      <c r="CI1064" s="14">
        <v>46206</v>
      </c>
      <c r="CJ1064" t="s">
        <v>2415</v>
      </c>
      <c r="CK1064" s="31">
        <v>46206.61859953704</v>
      </c>
      <c r="CP1064" t="str">
        <f>VLOOKUP(A1064,Sheet1!$A$2:$E$221,2,0)</f>
        <v>South Zone</v>
      </c>
    </row>
    <row r="1065" spans="1:94" x14ac:dyDescent="0.35">
      <c r="A1065" t="s">
        <v>6866</v>
      </c>
      <c r="B1065">
        <v>492</v>
      </c>
      <c r="C1065" t="s">
        <v>9332</v>
      </c>
      <c r="D1065" t="s">
        <v>678</v>
      </c>
      <c r="E1065" t="s">
        <v>332</v>
      </c>
      <c r="F1065" t="s">
        <v>333</v>
      </c>
      <c r="G1065" t="s">
        <v>302</v>
      </c>
      <c r="H1065" t="s">
        <v>6882</v>
      </c>
      <c r="I1065">
        <v>786597</v>
      </c>
      <c r="J1065" t="s">
        <v>1279</v>
      </c>
      <c r="K1065" t="s">
        <v>1280</v>
      </c>
      <c r="L1065" t="s">
        <v>4622</v>
      </c>
      <c r="M1065" t="s">
        <v>6883</v>
      </c>
      <c r="N1065">
        <v>50000</v>
      </c>
      <c r="O1065" t="s">
        <v>1228</v>
      </c>
      <c r="P1065" t="s">
        <v>1229</v>
      </c>
      <c r="Q1065" t="s">
        <v>6886</v>
      </c>
      <c r="R1065">
        <v>1661048554</v>
      </c>
      <c r="S1065" t="s">
        <v>13394</v>
      </c>
      <c r="T1065"/>
      <c r="V1065" s="14">
        <v>46202</v>
      </c>
      <c r="W1065" t="s">
        <v>6873</v>
      </c>
      <c r="X1065" s="31">
        <v>46202.804629629631</v>
      </c>
      <c r="AN1065" s="14">
        <v>46206</v>
      </c>
      <c r="AO1065" t="s">
        <v>1277</v>
      </c>
      <c r="AP1065" s="31">
        <v>46206.72415509259</v>
      </c>
      <c r="AT1065" s="31">
        <v>46206.72415509259</v>
      </c>
      <c r="AU1065" s="14">
        <v>46206</v>
      </c>
      <c r="AV1065" t="s">
        <v>1277</v>
      </c>
      <c r="AW1065" t="s">
        <v>333</v>
      </c>
      <c r="AX1065" t="s">
        <v>678</v>
      </c>
      <c r="AY1065" s="14">
        <v>46206</v>
      </c>
      <c r="AZ1065" t="s">
        <v>6873</v>
      </c>
      <c r="BA1065" s="31">
        <v>46206.727141203701</v>
      </c>
      <c r="BB1065" s="14">
        <v>46206</v>
      </c>
      <c r="BC1065" t="s">
        <v>3057</v>
      </c>
      <c r="BD1065" s="31">
        <v>46206.731145833335</v>
      </c>
      <c r="BE1065" s="14">
        <v>46206</v>
      </c>
      <c r="BF1065" t="s">
        <v>6685</v>
      </c>
      <c r="BG1065" s="31">
        <v>46206.743310185186</v>
      </c>
      <c r="BH1065" s="14">
        <v>46206</v>
      </c>
      <c r="BI1065" t="s">
        <v>6508</v>
      </c>
      <c r="BJ1065" s="31">
        <v>46206.760810185187</v>
      </c>
      <c r="BK1065" s="14">
        <v>46206</v>
      </c>
      <c r="BL1065" t="s">
        <v>6508</v>
      </c>
      <c r="BM1065" s="31">
        <v>46206.768831018519</v>
      </c>
      <c r="BZ1065" s="14">
        <v>46206</v>
      </c>
      <c r="CA1065" t="s">
        <v>6508</v>
      </c>
      <c r="CB1065" s="31">
        <v>46206.772233796299</v>
      </c>
      <c r="CC1065" s="14">
        <v>46206</v>
      </c>
      <c r="CD1065" t="s">
        <v>1212</v>
      </c>
      <c r="CE1065" s="31">
        <v>46206.782511574071</v>
      </c>
      <c r="CI1065" s="14">
        <v>46209</v>
      </c>
      <c r="CJ1065" t="s">
        <v>6880</v>
      </c>
      <c r="CK1065" s="31">
        <v>46209.688043981485</v>
      </c>
      <c r="CP1065" t="str">
        <f>VLOOKUP(A1065,Sheet1!$A$2:$E$221,2,0)</f>
        <v>South Zone</v>
      </c>
    </row>
    <row r="1066" spans="1:94" x14ac:dyDescent="0.35">
      <c r="A1066" t="s">
        <v>6866</v>
      </c>
      <c r="B1066">
        <v>492</v>
      </c>
      <c r="C1066" t="s">
        <v>9332</v>
      </c>
      <c r="D1066" t="s">
        <v>678</v>
      </c>
      <c r="E1066" t="s">
        <v>332</v>
      </c>
      <c r="F1066" t="s">
        <v>333</v>
      </c>
      <c r="G1066" t="s">
        <v>302</v>
      </c>
      <c r="H1066" t="s">
        <v>6882</v>
      </c>
      <c r="I1066">
        <v>786597</v>
      </c>
      <c r="J1066" t="s">
        <v>1279</v>
      </c>
      <c r="K1066" t="s">
        <v>1280</v>
      </c>
      <c r="L1066" t="s">
        <v>4622</v>
      </c>
      <c r="M1066" t="s">
        <v>6883</v>
      </c>
      <c r="N1066">
        <v>40000</v>
      </c>
      <c r="O1066" t="s">
        <v>969</v>
      </c>
      <c r="P1066" t="s">
        <v>970</v>
      </c>
      <c r="Q1066" t="s">
        <v>6885</v>
      </c>
      <c r="R1066">
        <v>5167042797</v>
      </c>
      <c r="S1066" t="s">
        <v>13394</v>
      </c>
      <c r="T1066"/>
      <c r="V1066" s="14">
        <v>46202</v>
      </c>
      <c r="W1066" t="s">
        <v>6873</v>
      </c>
      <c r="X1066" s="31">
        <v>46202.804664351854</v>
      </c>
      <c r="AN1066" s="14">
        <v>46206</v>
      </c>
      <c r="AO1066" t="s">
        <v>1277</v>
      </c>
      <c r="AP1066" s="31">
        <v>46206.724178240744</v>
      </c>
      <c r="AT1066" s="31">
        <v>46206.724178240744</v>
      </c>
      <c r="AU1066" s="14">
        <v>46206</v>
      </c>
      <c r="AV1066" t="s">
        <v>1277</v>
      </c>
      <c r="AW1066" t="s">
        <v>333</v>
      </c>
      <c r="AX1066" t="s">
        <v>678</v>
      </c>
      <c r="AY1066" s="14">
        <v>46206</v>
      </c>
      <c r="AZ1066" t="s">
        <v>6873</v>
      </c>
      <c r="BA1066" s="31">
        <v>46206.727164351854</v>
      </c>
      <c r="BB1066" s="14">
        <v>46206</v>
      </c>
      <c r="BC1066" t="s">
        <v>3057</v>
      </c>
      <c r="BD1066" s="31">
        <v>46206.731145833335</v>
      </c>
      <c r="BE1066" s="14">
        <v>46206</v>
      </c>
      <c r="BF1066" t="s">
        <v>6685</v>
      </c>
      <c r="BG1066" s="31">
        <v>46206.743321759262</v>
      </c>
      <c r="BH1066" s="14">
        <v>46206</v>
      </c>
      <c r="BI1066" t="s">
        <v>6508</v>
      </c>
      <c r="BJ1066" s="31">
        <v>46206.760833333334</v>
      </c>
      <c r="BK1066" s="14">
        <v>46206</v>
      </c>
      <c r="BL1066" t="s">
        <v>6508</v>
      </c>
      <c r="BM1066" s="31">
        <v>46206.768854166665</v>
      </c>
      <c r="BZ1066" s="14">
        <v>46206</v>
      </c>
      <c r="CA1066" t="s">
        <v>6508</v>
      </c>
      <c r="CB1066" s="31">
        <v>46206.772245370368</v>
      </c>
      <c r="CC1066" s="14">
        <v>46206</v>
      </c>
      <c r="CD1066" t="s">
        <v>1212</v>
      </c>
      <c r="CE1066" s="31">
        <v>46206.782511574071</v>
      </c>
      <c r="CI1066" s="14">
        <v>46209</v>
      </c>
      <c r="CJ1066" t="s">
        <v>6880</v>
      </c>
      <c r="CK1066" s="31">
        <v>46209.688043981485</v>
      </c>
      <c r="CP1066" t="str">
        <f>VLOOKUP(A1066,Sheet1!$A$2:$E$221,2,0)</f>
        <v>South Zone</v>
      </c>
    </row>
    <row r="1067" spans="1:94" x14ac:dyDescent="0.35">
      <c r="A1067" t="s">
        <v>6866</v>
      </c>
      <c r="B1067">
        <v>492</v>
      </c>
      <c r="C1067" t="s">
        <v>9332</v>
      </c>
      <c r="D1067" t="s">
        <v>678</v>
      </c>
      <c r="E1067" t="s">
        <v>332</v>
      </c>
      <c r="F1067" t="s">
        <v>333</v>
      </c>
      <c r="G1067" t="s">
        <v>302</v>
      </c>
      <c r="H1067" t="s">
        <v>6882</v>
      </c>
      <c r="I1067">
        <v>786597</v>
      </c>
      <c r="J1067" t="s">
        <v>1279</v>
      </c>
      <c r="K1067" t="s">
        <v>1280</v>
      </c>
      <c r="L1067" t="s">
        <v>4622</v>
      </c>
      <c r="M1067" t="s">
        <v>6883</v>
      </c>
      <c r="N1067">
        <v>40000</v>
      </c>
      <c r="O1067" t="s">
        <v>3047</v>
      </c>
      <c r="P1067" t="s">
        <v>3048</v>
      </c>
      <c r="Q1067" t="s">
        <v>6884</v>
      </c>
      <c r="R1067">
        <v>7826302618</v>
      </c>
      <c r="S1067" t="s">
        <v>13394</v>
      </c>
      <c r="T1067"/>
      <c r="V1067" s="14">
        <v>46202</v>
      </c>
      <c r="W1067" t="s">
        <v>6873</v>
      </c>
      <c r="X1067" s="31">
        <v>46202.804710648146</v>
      </c>
      <c r="AN1067" s="14">
        <v>46206</v>
      </c>
      <c r="AO1067" t="s">
        <v>1277</v>
      </c>
      <c r="AP1067" s="31">
        <v>46206.72420138889</v>
      </c>
      <c r="AT1067" s="31">
        <v>46206.72420138889</v>
      </c>
      <c r="AU1067" s="14">
        <v>46206</v>
      </c>
      <c r="AV1067" t="s">
        <v>1277</v>
      </c>
      <c r="AW1067" t="s">
        <v>333</v>
      </c>
      <c r="AX1067" t="s">
        <v>678</v>
      </c>
      <c r="AY1067" s="14">
        <v>46206</v>
      </c>
      <c r="AZ1067" t="s">
        <v>6873</v>
      </c>
      <c r="BA1067" s="31">
        <v>46206.727199074077</v>
      </c>
      <c r="BB1067" s="14">
        <v>46206</v>
      </c>
      <c r="BC1067" t="s">
        <v>3057</v>
      </c>
      <c r="BD1067" s="31">
        <v>46206.731145833335</v>
      </c>
      <c r="BE1067" s="14">
        <v>46206</v>
      </c>
      <c r="BF1067" t="s">
        <v>6685</v>
      </c>
      <c r="BG1067" s="31">
        <v>46206.743333333332</v>
      </c>
      <c r="BH1067" s="14">
        <v>46206</v>
      </c>
      <c r="BI1067" t="s">
        <v>6508</v>
      </c>
      <c r="BJ1067" s="31">
        <v>46206.760844907411</v>
      </c>
      <c r="BK1067" s="14">
        <v>46206</v>
      </c>
      <c r="BL1067" t="s">
        <v>6508</v>
      </c>
      <c r="BM1067" s="31">
        <v>46206.768865740742</v>
      </c>
      <c r="BZ1067" s="14">
        <v>46206</v>
      </c>
      <c r="CA1067" t="s">
        <v>6508</v>
      </c>
      <c r="CB1067" s="31">
        <v>46206.772268518522</v>
      </c>
      <c r="CC1067" s="14">
        <v>46206</v>
      </c>
      <c r="CD1067" t="s">
        <v>1212</v>
      </c>
      <c r="CE1067" s="31">
        <v>46206.782511574071</v>
      </c>
      <c r="CI1067" s="14">
        <v>46209</v>
      </c>
      <c r="CJ1067" t="s">
        <v>6880</v>
      </c>
      <c r="CK1067" s="31">
        <v>46209.688043981485</v>
      </c>
      <c r="CP1067" t="str">
        <f>VLOOKUP(A1067,Sheet1!$A$2:$E$221,2,0)</f>
        <v>South Zone</v>
      </c>
    </row>
    <row r="1068" spans="1:94" x14ac:dyDescent="0.35">
      <c r="A1068" t="s">
        <v>6866</v>
      </c>
      <c r="B1068">
        <v>492</v>
      </c>
      <c r="C1068" t="s">
        <v>9332</v>
      </c>
      <c r="D1068" t="s">
        <v>678</v>
      </c>
      <c r="E1068" t="s">
        <v>332</v>
      </c>
      <c r="F1068" t="s">
        <v>333</v>
      </c>
      <c r="G1068" t="s">
        <v>302</v>
      </c>
      <c r="H1068" t="s">
        <v>6882</v>
      </c>
      <c r="I1068">
        <v>786597</v>
      </c>
      <c r="J1068" t="s">
        <v>1279</v>
      </c>
      <c r="K1068" t="s">
        <v>1280</v>
      </c>
      <c r="L1068" t="s">
        <v>4622</v>
      </c>
      <c r="M1068" t="s">
        <v>6883</v>
      </c>
      <c r="N1068">
        <v>40000</v>
      </c>
      <c r="O1068" t="s">
        <v>3047</v>
      </c>
      <c r="P1068" t="s">
        <v>3048</v>
      </c>
      <c r="Q1068" t="s">
        <v>6887</v>
      </c>
      <c r="R1068">
        <v>3715110876</v>
      </c>
      <c r="S1068" t="s">
        <v>13394</v>
      </c>
      <c r="T1068"/>
      <c r="V1068" s="14">
        <v>46202</v>
      </c>
      <c r="W1068" t="s">
        <v>6873</v>
      </c>
      <c r="X1068" s="31">
        <v>46202.8046875</v>
      </c>
      <c r="AN1068" s="14">
        <v>46206</v>
      </c>
      <c r="AO1068" t="s">
        <v>1277</v>
      </c>
      <c r="AP1068" s="31">
        <v>46206.724131944444</v>
      </c>
      <c r="AT1068" s="31">
        <v>46206.724131944444</v>
      </c>
      <c r="AU1068" s="14">
        <v>46206</v>
      </c>
      <c r="AV1068" t="s">
        <v>1277</v>
      </c>
      <c r="AW1068" t="s">
        <v>333</v>
      </c>
      <c r="AX1068" t="s">
        <v>678</v>
      </c>
      <c r="AY1068" s="14">
        <v>46206</v>
      </c>
      <c r="AZ1068" t="s">
        <v>6873</v>
      </c>
      <c r="BA1068" s="31">
        <v>46206.727118055554</v>
      </c>
      <c r="BB1068" s="14">
        <v>46206</v>
      </c>
      <c r="BC1068" t="s">
        <v>3057</v>
      </c>
      <c r="BD1068" s="31">
        <v>46206.731145833335</v>
      </c>
      <c r="BE1068" s="14">
        <v>46206</v>
      </c>
      <c r="BF1068" t="s">
        <v>6685</v>
      </c>
      <c r="BG1068" s="31">
        <v>46206.743287037039</v>
      </c>
      <c r="BH1068" s="14">
        <v>46206</v>
      </c>
      <c r="BI1068" t="s">
        <v>6508</v>
      </c>
      <c r="BJ1068" s="31">
        <v>46206.760798611111</v>
      </c>
      <c r="BK1068" s="14">
        <v>46206</v>
      </c>
      <c r="BL1068" t="s">
        <v>6508</v>
      </c>
      <c r="BM1068" s="31">
        <v>46206.768819444442</v>
      </c>
      <c r="BZ1068" s="14">
        <v>46206</v>
      </c>
      <c r="CA1068" t="s">
        <v>6508</v>
      </c>
      <c r="CB1068" s="31">
        <v>46206.772222222222</v>
      </c>
      <c r="CC1068" s="14">
        <v>46206</v>
      </c>
      <c r="CD1068" t="s">
        <v>1212</v>
      </c>
      <c r="CE1068" s="31">
        <v>46206.782511574071</v>
      </c>
      <c r="CP1068" t="str">
        <f>VLOOKUP(A1068,Sheet1!$A$2:$E$221,2,0)</f>
        <v>South Zone</v>
      </c>
    </row>
    <row r="1069" spans="1:94" x14ac:dyDescent="0.35">
      <c r="A1069" t="s">
        <v>6866</v>
      </c>
      <c r="B1069">
        <v>492</v>
      </c>
      <c r="C1069" t="s">
        <v>9332</v>
      </c>
      <c r="D1069" t="s">
        <v>678</v>
      </c>
      <c r="E1069" t="s">
        <v>332</v>
      </c>
      <c r="F1069" t="s">
        <v>333</v>
      </c>
      <c r="G1069" t="s">
        <v>302</v>
      </c>
      <c r="H1069" t="s">
        <v>12394</v>
      </c>
      <c r="I1069">
        <v>786900</v>
      </c>
      <c r="J1069" t="s">
        <v>1275</v>
      </c>
      <c r="K1069" t="s">
        <v>1276</v>
      </c>
      <c r="L1069" t="s">
        <v>4622</v>
      </c>
      <c r="M1069" t="s">
        <v>12395</v>
      </c>
      <c r="N1069">
        <v>45000</v>
      </c>
      <c r="O1069" t="s">
        <v>4598</v>
      </c>
      <c r="P1069" t="s">
        <v>4599</v>
      </c>
      <c r="Q1069" t="s">
        <v>12396</v>
      </c>
      <c r="R1069">
        <v>5141917565</v>
      </c>
      <c r="S1069" t="s">
        <v>13394</v>
      </c>
      <c r="T1069"/>
      <c r="V1069" s="14">
        <v>46210</v>
      </c>
      <c r="W1069" t="s">
        <v>6879</v>
      </c>
      <c r="X1069" s="31">
        <v>46210.590266203704</v>
      </c>
      <c r="AN1069" s="14">
        <v>46210</v>
      </c>
      <c r="AO1069" t="s">
        <v>1277</v>
      </c>
      <c r="AP1069" s="31">
        <v>46210.639398148145</v>
      </c>
      <c r="AT1069" s="31">
        <v>46210.639398148145</v>
      </c>
      <c r="AU1069" s="14">
        <v>46210</v>
      </c>
      <c r="AV1069" t="s">
        <v>1277</v>
      </c>
      <c r="AW1069" t="s">
        <v>333</v>
      </c>
      <c r="AX1069" t="s">
        <v>678</v>
      </c>
      <c r="AY1069" s="14">
        <v>46210</v>
      </c>
      <c r="AZ1069" t="s">
        <v>6879</v>
      </c>
      <c r="BA1069" s="31">
        <v>46210.670752314814</v>
      </c>
      <c r="BB1069" s="14">
        <v>46210</v>
      </c>
      <c r="BC1069" t="s">
        <v>1211</v>
      </c>
      <c r="BD1069" s="31">
        <v>46210.73709490741</v>
      </c>
      <c r="BE1069" s="14">
        <v>46210</v>
      </c>
      <c r="BF1069" t="s">
        <v>7791</v>
      </c>
      <c r="BG1069" s="31">
        <v>46210.761736111112</v>
      </c>
      <c r="BH1069" s="14">
        <v>46210</v>
      </c>
      <c r="BI1069" t="s">
        <v>6508</v>
      </c>
      <c r="BJ1069" s="31">
        <v>46210.792870370373</v>
      </c>
      <c r="BK1069" s="14">
        <v>46210</v>
      </c>
      <c r="BL1069" t="s">
        <v>6508</v>
      </c>
      <c r="BM1069" s="31">
        <v>46210.804560185185</v>
      </c>
      <c r="BZ1069" s="14">
        <v>46210</v>
      </c>
      <c r="CA1069" t="s">
        <v>6508</v>
      </c>
      <c r="CB1069" s="31">
        <v>46210.812835648147</v>
      </c>
      <c r="CC1069" s="14">
        <v>46210</v>
      </c>
      <c r="CD1069" t="s">
        <v>2414</v>
      </c>
      <c r="CE1069" s="31">
        <v>46210.835659722223</v>
      </c>
      <c r="CI1069" s="14">
        <v>46210</v>
      </c>
      <c r="CJ1069" t="s">
        <v>6880</v>
      </c>
      <c r="CK1069" s="31">
        <v>46210.882210648146</v>
      </c>
      <c r="CP1069" t="str">
        <f>VLOOKUP(A1069,Sheet1!$A$2:$E$221,2,0)</f>
        <v>South Zone</v>
      </c>
    </row>
    <row r="1070" spans="1:94" x14ac:dyDescent="0.35">
      <c r="A1070" t="s">
        <v>6866</v>
      </c>
      <c r="B1070">
        <v>492</v>
      </c>
      <c r="C1070" t="s">
        <v>9332</v>
      </c>
      <c r="D1070" t="s">
        <v>678</v>
      </c>
      <c r="E1070" t="s">
        <v>332</v>
      </c>
      <c r="F1070" t="s">
        <v>333</v>
      </c>
      <c r="G1070" t="s">
        <v>302</v>
      </c>
      <c r="H1070" t="s">
        <v>12394</v>
      </c>
      <c r="I1070">
        <v>786900</v>
      </c>
      <c r="J1070" t="s">
        <v>1275</v>
      </c>
      <c r="K1070" t="s">
        <v>1276</v>
      </c>
      <c r="L1070" t="s">
        <v>4622</v>
      </c>
      <c r="M1070" t="s">
        <v>12395</v>
      </c>
      <c r="N1070">
        <v>45000</v>
      </c>
      <c r="O1070" t="s">
        <v>4598</v>
      </c>
      <c r="P1070" t="s">
        <v>4599</v>
      </c>
      <c r="Q1070" t="s">
        <v>12397</v>
      </c>
      <c r="R1070">
        <v>1048174556</v>
      </c>
      <c r="S1070" t="s">
        <v>13394</v>
      </c>
      <c r="T1070"/>
      <c r="V1070" s="14">
        <v>46209</v>
      </c>
      <c r="W1070" t="s">
        <v>6879</v>
      </c>
      <c r="X1070" s="31">
        <v>46209.725775462961</v>
      </c>
      <c r="AN1070" s="14">
        <v>46210</v>
      </c>
      <c r="AO1070" t="s">
        <v>1277</v>
      </c>
      <c r="AP1070" s="31">
        <v>46210.639374999999</v>
      </c>
      <c r="AT1070" s="31">
        <v>46210.639374999999</v>
      </c>
      <c r="AU1070" s="14">
        <v>46210</v>
      </c>
      <c r="AV1070" t="s">
        <v>1277</v>
      </c>
      <c r="AW1070" t="s">
        <v>333</v>
      </c>
      <c r="AX1070" t="s">
        <v>678</v>
      </c>
      <c r="AY1070" s="14">
        <v>46210</v>
      </c>
      <c r="AZ1070" t="s">
        <v>6879</v>
      </c>
      <c r="BA1070" s="31">
        <v>46210.670729166668</v>
      </c>
      <c r="BB1070" s="14">
        <v>46210</v>
      </c>
      <c r="BC1070" t="s">
        <v>1211</v>
      </c>
      <c r="BD1070" s="31">
        <v>46210.73709490741</v>
      </c>
      <c r="BE1070" s="14">
        <v>46210</v>
      </c>
      <c r="BF1070" t="s">
        <v>7791</v>
      </c>
      <c r="BG1070" s="31">
        <v>46210.761724537035</v>
      </c>
      <c r="BH1070" s="14">
        <v>46210</v>
      </c>
      <c r="BI1070" t="s">
        <v>6508</v>
      </c>
      <c r="BJ1070" s="31">
        <v>46210.792858796296</v>
      </c>
      <c r="BK1070" s="14">
        <v>46210</v>
      </c>
      <c r="BL1070" t="s">
        <v>6508</v>
      </c>
      <c r="BM1070" s="31">
        <v>46210.804548611108</v>
      </c>
      <c r="BZ1070" s="14">
        <v>46210</v>
      </c>
      <c r="CA1070" t="s">
        <v>6508</v>
      </c>
      <c r="CB1070" s="31">
        <v>46210.812824074077</v>
      </c>
      <c r="CC1070" s="14">
        <v>46210</v>
      </c>
      <c r="CD1070" t="s">
        <v>2414</v>
      </c>
      <c r="CE1070" s="31">
        <v>46210.835659722223</v>
      </c>
      <c r="CI1070" s="14">
        <v>46210</v>
      </c>
      <c r="CJ1070" t="s">
        <v>6880</v>
      </c>
      <c r="CK1070" s="31">
        <v>46210.882210648146</v>
      </c>
      <c r="CP1070" t="str">
        <f>VLOOKUP(A1070,Sheet1!$A$2:$E$221,2,0)</f>
        <v>South Zone</v>
      </c>
    </row>
    <row r="1071" spans="1:94" x14ac:dyDescent="0.35">
      <c r="A1071" t="s">
        <v>6866</v>
      </c>
      <c r="B1071">
        <v>492</v>
      </c>
      <c r="C1071" t="s">
        <v>9332</v>
      </c>
      <c r="D1071" t="s">
        <v>678</v>
      </c>
      <c r="E1071" t="s">
        <v>332</v>
      </c>
      <c r="F1071" t="s">
        <v>333</v>
      </c>
      <c r="G1071" t="s">
        <v>302</v>
      </c>
      <c r="H1071" t="s">
        <v>12394</v>
      </c>
      <c r="I1071">
        <v>786900</v>
      </c>
      <c r="J1071" t="s">
        <v>1275</v>
      </c>
      <c r="K1071" t="s">
        <v>1276</v>
      </c>
      <c r="L1071" t="s">
        <v>4622</v>
      </c>
      <c r="M1071" t="s">
        <v>12395</v>
      </c>
      <c r="N1071">
        <v>50000</v>
      </c>
      <c r="O1071" t="s">
        <v>1228</v>
      </c>
      <c r="P1071" t="s">
        <v>1229</v>
      </c>
      <c r="Q1071" t="s">
        <v>12398</v>
      </c>
      <c r="R1071">
        <v>4011864815</v>
      </c>
      <c r="S1071" t="s">
        <v>13394</v>
      </c>
      <c r="T1071"/>
      <c r="V1071" s="14">
        <v>46209</v>
      </c>
      <c r="W1071" t="s">
        <v>6879</v>
      </c>
      <c r="X1071" s="31">
        <v>46209.725798611114</v>
      </c>
      <c r="AN1071" s="14">
        <v>46210</v>
      </c>
      <c r="AO1071" t="s">
        <v>1277</v>
      </c>
      <c r="AP1071" s="31">
        <v>46210.639351851853</v>
      </c>
      <c r="AT1071" s="31">
        <v>46210.639351851853</v>
      </c>
      <c r="AU1071" s="14">
        <v>46210</v>
      </c>
      <c r="AV1071" t="s">
        <v>1277</v>
      </c>
      <c r="AW1071" t="s">
        <v>333</v>
      </c>
      <c r="AX1071" t="s">
        <v>678</v>
      </c>
      <c r="AY1071" s="14">
        <v>46210</v>
      </c>
      <c r="AZ1071" t="s">
        <v>6879</v>
      </c>
      <c r="BA1071" s="31">
        <v>46210.669756944444</v>
      </c>
      <c r="BB1071" s="14">
        <v>46210</v>
      </c>
      <c r="BC1071" t="s">
        <v>1211</v>
      </c>
      <c r="BD1071" s="31">
        <v>46210.73709490741</v>
      </c>
      <c r="BE1071" s="14">
        <v>46210</v>
      </c>
      <c r="BF1071" t="s">
        <v>7791</v>
      </c>
      <c r="BG1071" s="31">
        <v>46210.761712962965</v>
      </c>
      <c r="BH1071" s="14">
        <v>46210</v>
      </c>
      <c r="BI1071" t="s">
        <v>6508</v>
      </c>
      <c r="BJ1071" s="31">
        <v>46210.792847222219</v>
      </c>
      <c r="BK1071" s="14">
        <v>46210</v>
      </c>
      <c r="BL1071" t="s">
        <v>6508</v>
      </c>
      <c r="BM1071" s="31">
        <v>46210.804537037038</v>
      </c>
      <c r="BZ1071" s="14">
        <v>46210</v>
      </c>
      <c r="CA1071" t="s">
        <v>6508</v>
      </c>
      <c r="CB1071" s="31">
        <v>46210.8128125</v>
      </c>
      <c r="CC1071" s="14">
        <v>46210</v>
      </c>
      <c r="CD1071" t="s">
        <v>2414</v>
      </c>
      <c r="CE1071" s="31">
        <v>46210.835659722223</v>
      </c>
      <c r="CI1071" s="14">
        <v>46210</v>
      </c>
      <c r="CJ1071" t="s">
        <v>6880</v>
      </c>
      <c r="CK1071" s="31">
        <v>46210.882210648146</v>
      </c>
      <c r="CP1071" t="str">
        <f>VLOOKUP(A1071,Sheet1!$A$2:$E$221,2,0)</f>
        <v>South Zone</v>
      </c>
    </row>
    <row r="1072" spans="1:94" x14ac:dyDescent="0.35">
      <c r="A1072" t="s">
        <v>6888</v>
      </c>
      <c r="B1072">
        <v>496</v>
      </c>
      <c r="C1072" t="s">
        <v>9332</v>
      </c>
      <c r="D1072" t="s">
        <v>678</v>
      </c>
      <c r="E1072" t="s">
        <v>222</v>
      </c>
      <c r="F1072" t="s">
        <v>436</v>
      </c>
      <c r="G1072" t="s">
        <v>298</v>
      </c>
      <c r="H1072" t="s">
        <v>12399</v>
      </c>
      <c r="I1072">
        <v>196393</v>
      </c>
      <c r="J1072" t="s">
        <v>6890</v>
      </c>
      <c r="K1072" t="s">
        <v>6891</v>
      </c>
      <c r="L1072" t="s">
        <v>4622</v>
      </c>
      <c r="M1072" t="s">
        <v>12400</v>
      </c>
      <c r="N1072">
        <v>85000</v>
      </c>
      <c r="O1072" t="s">
        <v>1185</v>
      </c>
      <c r="P1072" t="s">
        <v>1186</v>
      </c>
      <c r="Q1072" t="s">
        <v>12401</v>
      </c>
      <c r="R1072">
        <v>2908790449</v>
      </c>
      <c r="S1072" t="s">
        <v>13394</v>
      </c>
      <c r="T1072"/>
      <c r="V1072" s="14">
        <v>46210</v>
      </c>
      <c r="W1072" t="s">
        <v>6894</v>
      </c>
      <c r="X1072" s="31">
        <v>46210.439108796294</v>
      </c>
      <c r="AN1072" s="14">
        <v>46210</v>
      </c>
      <c r="AO1072" t="s">
        <v>6895</v>
      </c>
      <c r="AP1072" s="31">
        <v>46210.534189814818</v>
      </c>
      <c r="AT1072" s="31">
        <v>46210.534189814818</v>
      </c>
      <c r="AU1072" s="14">
        <v>46210</v>
      </c>
      <c r="AV1072" t="s">
        <v>6895</v>
      </c>
      <c r="AW1072" t="s">
        <v>436</v>
      </c>
      <c r="AX1072" t="s">
        <v>678</v>
      </c>
      <c r="AY1072" s="14">
        <v>46210</v>
      </c>
      <c r="AZ1072" t="s">
        <v>6894</v>
      </c>
      <c r="BA1072" s="31">
        <v>46210.537245370368</v>
      </c>
      <c r="BB1072" s="14">
        <v>46210</v>
      </c>
      <c r="BC1072" t="s">
        <v>3586</v>
      </c>
      <c r="BD1072" s="31">
        <v>46210.570219907408</v>
      </c>
      <c r="BE1072" s="14">
        <v>46210</v>
      </c>
      <c r="BF1072" t="s">
        <v>6513</v>
      </c>
      <c r="BG1072" s="31">
        <v>46210.622199074074</v>
      </c>
      <c r="BH1072" s="14">
        <v>46210</v>
      </c>
      <c r="BI1072" t="s">
        <v>6432</v>
      </c>
      <c r="BJ1072" s="31">
        <v>46210.638912037037</v>
      </c>
      <c r="BN1072" s="14">
        <v>46210</v>
      </c>
      <c r="BO1072" t="s">
        <v>6432</v>
      </c>
      <c r="BP1072" s="31">
        <v>46210.649976851855</v>
      </c>
      <c r="CP1072" t="str">
        <f>VLOOKUP(A1072,Sheet1!$A$2:$E$221,2,0)</f>
        <v>South Zone</v>
      </c>
    </row>
    <row r="1073" spans="1:94" x14ac:dyDescent="0.35">
      <c r="A1073" t="s">
        <v>6888</v>
      </c>
      <c r="B1073">
        <v>496</v>
      </c>
      <c r="C1073" t="s">
        <v>9332</v>
      </c>
      <c r="D1073" t="s">
        <v>678</v>
      </c>
      <c r="E1073" t="s">
        <v>222</v>
      </c>
      <c r="F1073" t="s">
        <v>436</v>
      </c>
      <c r="G1073" t="s">
        <v>298</v>
      </c>
      <c r="H1073" t="s">
        <v>10506</v>
      </c>
      <c r="I1073">
        <v>216354</v>
      </c>
      <c r="J1073" t="s">
        <v>83</v>
      </c>
      <c r="K1073" t="s">
        <v>9624</v>
      </c>
      <c r="L1073" t="s">
        <v>4622</v>
      </c>
      <c r="M1073" t="s">
        <v>10507</v>
      </c>
      <c r="N1073">
        <v>45000</v>
      </c>
      <c r="O1073" t="s">
        <v>10076</v>
      </c>
      <c r="P1073" t="s">
        <v>10077</v>
      </c>
      <c r="Q1073" t="s">
        <v>10508</v>
      </c>
      <c r="R1073">
        <v>9720622441</v>
      </c>
      <c r="S1073" t="s">
        <v>13394</v>
      </c>
      <c r="T1073"/>
      <c r="V1073" s="14">
        <v>46209</v>
      </c>
      <c r="W1073" t="s">
        <v>10509</v>
      </c>
      <c r="X1073" s="31">
        <v>46209.578182870369</v>
      </c>
      <c r="AN1073" s="14">
        <v>46209</v>
      </c>
      <c r="AO1073" t="s">
        <v>6895</v>
      </c>
      <c r="AP1073" s="31">
        <v>46209.721875000003</v>
      </c>
      <c r="AT1073" s="31">
        <v>46209.721875000003</v>
      </c>
      <c r="AU1073" s="14">
        <v>46209</v>
      </c>
      <c r="AV1073" t="s">
        <v>6895</v>
      </c>
      <c r="AW1073" t="s">
        <v>436</v>
      </c>
      <c r="AX1073" t="s">
        <v>678</v>
      </c>
      <c r="AY1073" s="14">
        <v>46209</v>
      </c>
      <c r="AZ1073" t="s">
        <v>10509</v>
      </c>
      <c r="BA1073" s="31">
        <v>46209.726747685185</v>
      </c>
      <c r="BB1073" s="14">
        <v>46209</v>
      </c>
      <c r="BC1073" t="s">
        <v>3586</v>
      </c>
      <c r="BD1073" s="31">
        <v>46209.730127314811</v>
      </c>
      <c r="BE1073" s="14">
        <v>46209</v>
      </c>
      <c r="BF1073" t="s">
        <v>1219</v>
      </c>
      <c r="BG1073" s="31">
        <v>46209.742129629631</v>
      </c>
      <c r="BH1073" s="14">
        <v>46209</v>
      </c>
      <c r="BI1073" t="s">
        <v>6432</v>
      </c>
      <c r="BJ1073" s="31">
        <v>46209.742604166669</v>
      </c>
      <c r="BK1073" s="14">
        <v>46209</v>
      </c>
      <c r="BL1073" t="s">
        <v>6432</v>
      </c>
      <c r="BM1073" s="31">
        <v>46209.74622685185</v>
      </c>
      <c r="BZ1073" s="14">
        <v>46209</v>
      </c>
      <c r="CA1073" t="s">
        <v>6432</v>
      </c>
      <c r="CB1073" s="31">
        <v>46209.755868055552</v>
      </c>
      <c r="CC1073" s="14">
        <v>46209</v>
      </c>
      <c r="CD1073" t="s">
        <v>1199</v>
      </c>
      <c r="CE1073" s="31">
        <v>46209.760925925926</v>
      </c>
      <c r="CI1073" s="14">
        <v>46209</v>
      </c>
      <c r="CJ1073" t="s">
        <v>6896</v>
      </c>
      <c r="CK1073" s="31">
        <v>46209.809548611112</v>
      </c>
      <c r="CP1073" t="str">
        <f>VLOOKUP(A1073,Sheet1!$A$2:$E$221,2,0)</f>
        <v>South Zone</v>
      </c>
    </row>
    <row r="1074" spans="1:94" x14ac:dyDescent="0.35">
      <c r="A1074" t="s">
        <v>6888</v>
      </c>
      <c r="B1074">
        <v>496</v>
      </c>
      <c r="C1074" t="s">
        <v>9332</v>
      </c>
      <c r="D1074" t="s">
        <v>678</v>
      </c>
      <c r="E1074" t="s">
        <v>222</v>
      </c>
      <c r="F1074" t="s">
        <v>436</v>
      </c>
      <c r="G1074" t="s">
        <v>298</v>
      </c>
      <c r="H1074" t="s">
        <v>6889</v>
      </c>
      <c r="I1074">
        <v>287136</v>
      </c>
      <c r="J1074" t="s">
        <v>6890</v>
      </c>
      <c r="K1074" t="s">
        <v>6891</v>
      </c>
      <c r="L1074" t="s">
        <v>4622</v>
      </c>
      <c r="M1074" t="s">
        <v>6892</v>
      </c>
      <c r="N1074">
        <v>70000</v>
      </c>
      <c r="O1074" t="s">
        <v>1235</v>
      </c>
      <c r="P1074" t="s">
        <v>1236</v>
      </c>
      <c r="Q1074" t="s">
        <v>6893</v>
      </c>
      <c r="R1074">
        <v>1488071306</v>
      </c>
      <c r="S1074" t="s">
        <v>13394</v>
      </c>
      <c r="T1074"/>
      <c r="V1074" s="14">
        <v>46205</v>
      </c>
      <c r="W1074" t="s">
        <v>6894</v>
      </c>
      <c r="X1074" s="31">
        <v>46205.593611111108</v>
      </c>
      <c r="AN1074" s="14">
        <v>46205</v>
      </c>
      <c r="AO1074" t="s">
        <v>6895</v>
      </c>
      <c r="AP1074" s="31">
        <v>46205.623703703706</v>
      </c>
      <c r="AT1074" s="31">
        <v>46205.623703703706</v>
      </c>
      <c r="AU1074" s="14">
        <v>46205</v>
      </c>
      <c r="AV1074" t="s">
        <v>6895</v>
      </c>
      <c r="AW1074" t="s">
        <v>436</v>
      </c>
      <c r="AX1074" t="s">
        <v>678</v>
      </c>
      <c r="AY1074" s="14">
        <v>46205</v>
      </c>
      <c r="AZ1074" t="s">
        <v>6896</v>
      </c>
      <c r="BA1074" s="31">
        <v>46205.633425925924</v>
      </c>
      <c r="BB1074" s="14">
        <v>46205</v>
      </c>
      <c r="BC1074" t="s">
        <v>1194</v>
      </c>
      <c r="BD1074" s="31">
        <v>46205.644155092596</v>
      </c>
      <c r="BE1074" s="14">
        <v>46205</v>
      </c>
      <c r="BF1074" t="s">
        <v>1218</v>
      </c>
      <c r="BG1074" s="31">
        <v>46205.688634259262</v>
      </c>
      <c r="BH1074" s="14">
        <v>46205</v>
      </c>
      <c r="BI1074" t="s">
        <v>3020</v>
      </c>
      <c r="BJ1074" s="31">
        <v>46205.695393518516</v>
      </c>
      <c r="BK1074" s="14">
        <v>46205</v>
      </c>
      <c r="BL1074" t="s">
        <v>3020</v>
      </c>
      <c r="BM1074" s="31">
        <v>46205.696250000001</v>
      </c>
      <c r="BZ1074" s="14">
        <v>46205</v>
      </c>
      <c r="CA1074" t="s">
        <v>3020</v>
      </c>
      <c r="CB1074" s="31">
        <v>46205.699953703705</v>
      </c>
      <c r="CC1074" s="14">
        <v>46205</v>
      </c>
      <c r="CD1074" t="s">
        <v>1199</v>
      </c>
      <c r="CE1074" s="31">
        <v>46205.704386574071</v>
      </c>
      <c r="CI1074" s="14">
        <v>46206</v>
      </c>
      <c r="CJ1074" t="s">
        <v>6896</v>
      </c>
      <c r="CK1074" s="31">
        <v>46206.572592592594</v>
      </c>
      <c r="CP1074" t="str">
        <f>VLOOKUP(A1074,Sheet1!$A$2:$E$221,2,0)</f>
        <v>South Zone</v>
      </c>
    </row>
    <row r="1075" spans="1:94" x14ac:dyDescent="0.35">
      <c r="A1075" t="s">
        <v>6888</v>
      </c>
      <c r="B1075">
        <v>496</v>
      </c>
      <c r="C1075" t="s">
        <v>9332</v>
      </c>
      <c r="D1075" t="s">
        <v>678</v>
      </c>
      <c r="E1075" t="s">
        <v>222</v>
      </c>
      <c r="F1075" t="s">
        <v>436</v>
      </c>
      <c r="G1075" t="s">
        <v>298</v>
      </c>
      <c r="H1075" t="s">
        <v>12402</v>
      </c>
      <c r="I1075">
        <v>291881</v>
      </c>
      <c r="J1075" t="s">
        <v>10511</v>
      </c>
      <c r="K1075" t="s">
        <v>10512</v>
      </c>
      <c r="L1075" t="s">
        <v>4622</v>
      </c>
      <c r="M1075" t="s">
        <v>12403</v>
      </c>
      <c r="N1075">
        <v>77000</v>
      </c>
      <c r="O1075" t="s">
        <v>1025</v>
      </c>
      <c r="P1075" t="s">
        <v>1026</v>
      </c>
      <c r="Q1075" t="s">
        <v>12404</v>
      </c>
      <c r="R1075">
        <v>1298303786</v>
      </c>
      <c r="S1075" t="s">
        <v>13394</v>
      </c>
      <c r="T1075"/>
      <c r="V1075" s="14">
        <v>46210</v>
      </c>
      <c r="W1075" t="s">
        <v>10514</v>
      </c>
      <c r="X1075" s="31">
        <v>46210.520254629628</v>
      </c>
      <c r="AN1075" s="14">
        <v>46210</v>
      </c>
      <c r="AO1075" t="s">
        <v>6895</v>
      </c>
      <c r="AP1075" s="31">
        <v>46210.558634259258</v>
      </c>
      <c r="AT1075" s="31">
        <v>46210.558634259258</v>
      </c>
      <c r="AU1075" s="14">
        <v>46210</v>
      </c>
      <c r="AV1075" t="s">
        <v>6895</v>
      </c>
      <c r="AW1075" t="s">
        <v>436</v>
      </c>
      <c r="AX1075" t="s">
        <v>678</v>
      </c>
      <c r="AY1075" s="14">
        <v>46210</v>
      </c>
      <c r="AZ1075" t="s">
        <v>10514</v>
      </c>
      <c r="BA1075" s="31">
        <v>46210.567129629628</v>
      </c>
      <c r="BB1075" s="14">
        <v>46210</v>
      </c>
      <c r="BC1075" t="s">
        <v>3586</v>
      </c>
      <c r="BD1075" s="31">
        <v>46210.570231481484</v>
      </c>
      <c r="BE1075" s="14">
        <v>46210</v>
      </c>
      <c r="BF1075" t="s">
        <v>1218</v>
      </c>
      <c r="BG1075" s="31">
        <v>46210.617534722223</v>
      </c>
      <c r="BH1075" s="14">
        <v>46210</v>
      </c>
      <c r="BI1075" t="s">
        <v>6432</v>
      </c>
      <c r="BJ1075" s="31">
        <v>46210.638761574075</v>
      </c>
      <c r="BK1075" s="14">
        <v>46210</v>
      </c>
      <c r="BL1075" t="s">
        <v>6432</v>
      </c>
      <c r="BM1075" s="31">
        <v>46210.646192129629</v>
      </c>
      <c r="BZ1075" s="14">
        <v>46210</v>
      </c>
      <c r="CA1075" t="s">
        <v>6432</v>
      </c>
      <c r="CB1075" s="31">
        <v>46210.653749999998</v>
      </c>
      <c r="CC1075" s="14">
        <v>46210</v>
      </c>
      <c r="CD1075" t="s">
        <v>1205</v>
      </c>
      <c r="CE1075" s="31">
        <v>46210.655486111114</v>
      </c>
      <c r="CI1075" s="14">
        <v>46210</v>
      </c>
      <c r="CJ1075" t="s">
        <v>6896</v>
      </c>
      <c r="CK1075" s="31">
        <v>46210.7971875</v>
      </c>
      <c r="CP1075" t="str">
        <f>VLOOKUP(A1075,Sheet1!$A$2:$E$221,2,0)</f>
        <v>South Zone</v>
      </c>
    </row>
    <row r="1076" spans="1:94" x14ac:dyDescent="0.35">
      <c r="A1076" t="s">
        <v>6888</v>
      </c>
      <c r="B1076">
        <v>496</v>
      </c>
      <c r="C1076" t="s">
        <v>9332</v>
      </c>
      <c r="D1076" t="s">
        <v>678</v>
      </c>
      <c r="E1076" t="s">
        <v>222</v>
      </c>
      <c r="F1076" t="s">
        <v>436</v>
      </c>
      <c r="G1076" t="s">
        <v>298</v>
      </c>
      <c r="H1076" t="s">
        <v>6897</v>
      </c>
      <c r="I1076">
        <v>335251</v>
      </c>
      <c r="J1076" t="s">
        <v>6890</v>
      </c>
      <c r="K1076" t="s">
        <v>6891</v>
      </c>
      <c r="L1076" t="s">
        <v>4622</v>
      </c>
      <c r="M1076" t="s">
        <v>6898</v>
      </c>
      <c r="N1076">
        <v>45000</v>
      </c>
      <c r="O1076" t="s">
        <v>4598</v>
      </c>
      <c r="P1076" t="s">
        <v>4599</v>
      </c>
      <c r="Q1076" t="s">
        <v>6899</v>
      </c>
      <c r="R1076">
        <v>7858777912</v>
      </c>
      <c r="S1076" t="s">
        <v>13394</v>
      </c>
      <c r="T1076"/>
      <c r="V1076" s="14">
        <v>46206</v>
      </c>
      <c r="W1076" t="s">
        <v>6894</v>
      </c>
      <c r="X1076" s="31">
        <v>46206.481064814812</v>
      </c>
      <c r="AN1076" s="14">
        <v>46206</v>
      </c>
      <c r="AO1076" t="s">
        <v>6896</v>
      </c>
      <c r="AP1076" s="31">
        <v>46206.526377314818</v>
      </c>
      <c r="AT1076" s="31">
        <v>46206.526377314818</v>
      </c>
      <c r="AU1076" s="14">
        <v>46206</v>
      </c>
      <c r="AV1076" t="s">
        <v>6896</v>
      </c>
      <c r="AW1076" t="s">
        <v>6900</v>
      </c>
      <c r="AX1076" t="s">
        <v>677</v>
      </c>
      <c r="AY1076" s="14">
        <v>46206</v>
      </c>
      <c r="AZ1076" t="s">
        <v>6896</v>
      </c>
      <c r="BA1076" s="31">
        <v>46206.526759259257</v>
      </c>
      <c r="BB1076" s="14">
        <v>46206</v>
      </c>
      <c r="BC1076" t="s">
        <v>1194</v>
      </c>
      <c r="BD1076" s="31">
        <v>46206.53056712963</v>
      </c>
      <c r="BE1076" s="14">
        <v>46206</v>
      </c>
      <c r="BF1076" t="s">
        <v>3021</v>
      </c>
      <c r="BG1076" s="31">
        <v>46206.595949074072</v>
      </c>
      <c r="BH1076" s="14">
        <v>46206</v>
      </c>
      <c r="BI1076" t="s">
        <v>6410</v>
      </c>
      <c r="BJ1076" s="31">
        <v>46206.622939814813</v>
      </c>
      <c r="BK1076" s="14">
        <v>46206</v>
      </c>
      <c r="BL1076" t="s">
        <v>6410</v>
      </c>
      <c r="BM1076" s="31">
        <v>46206.643229166664</v>
      </c>
      <c r="BZ1076" s="14">
        <v>46206</v>
      </c>
      <c r="CA1076" t="s">
        <v>6410</v>
      </c>
      <c r="CB1076" s="31">
        <v>46206.649155092593</v>
      </c>
      <c r="CC1076" s="14">
        <v>46206</v>
      </c>
      <c r="CD1076" t="s">
        <v>1205</v>
      </c>
      <c r="CE1076" s="31">
        <v>46206.65215277778</v>
      </c>
      <c r="CI1076" s="14">
        <v>46206</v>
      </c>
      <c r="CJ1076" t="s">
        <v>6896</v>
      </c>
      <c r="CK1076" s="31">
        <v>46206.724826388891</v>
      </c>
      <c r="CP1076" t="str">
        <f>VLOOKUP(A1076,Sheet1!$A$2:$E$221,2,0)</f>
        <v>South Zone</v>
      </c>
    </row>
    <row r="1077" spans="1:94" x14ac:dyDescent="0.35">
      <c r="A1077" t="s">
        <v>6888</v>
      </c>
      <c r="B1077">
        <v>496</v>
      </c>
      <c r="C1077" t="s">
        <v>9332</v>
      </c>
      <c r="D1077" t="s">
        <v>678</v>
      </c>
      <c r="E1077" t="s">
        <v>222</v>
      </c>
      <c r="F1077" t="s">
        <v>436</v>
      </c>
      <c r="G1077" t="s">
        <v>298</v>
      </c>
      <c r="H1077" t="s">
        <v>10510</v>
      </c>
      <c r="I1077">
        <v>347430</v>
      </c>
      <c r="J1077" t="s">
        <v>10511</v>
      </c>
      <c r="K1077" t="s">
        <v>10512</v>
      </c>
      <c r="L1077" t="s">
        <v>4622</v>
      </c>
      <c r="M1077" t="s">
        <v>10513</v>
      </c>
      <c r="N1077">
        <v>60000</v>
      </c>
      <c r="O1077" t="s">
        <v>9590</v>
      </c>
      <c r="P1077" t="s">
        <v>9591</v>
      </c>
      <c r="Q1077" t="s">
        <v>1150</v>
      </c>
      <c r="R1077">
        <v>2205221720</v>
      </c>
      <c r="S1077" t="s">
        <v>13394</v>
      </c>
      <c r="T1077"/>
      <c r="V1077" s="14">
        <v>46209</v>
      </c>
      <c r="W1077" t="s">
        <v>10514</v>
      </c>
      <c r="X1077" s="31">
        <v>46209.388935185183</v>
      </c>
      <c r="AN1077" s="14">
        <v>46209</v>
      </c>
      <c r="AO1077" t="s">
        <v>6895</v>
      </c>
      <c r="AP1077" s="31">
        <v>46209.440127314818</v>
      </c>
      <c r="AT1077" s="31">
        <v>46209.440127314818</v>
      </c>
      <c r="AU1077" s="14">
        <v>46209</v>
      </c>
      <c r="AV1077" t="s">
        <v>6895</v>
      </c>
      <c r="AW1077" t="s">
        <v>436</v>
      </c>
      <c r="AX1077" t="s">
        <v>678</v>
      </c>
      <c r="AY1077" s="14">
        <v>46209</v>
      </c>
      <c r="AZ1077" t="s">
        <v>6896</v>
      </c>
      <c r="BA1077" s="31">
        <v>46209.492546296293</v>
      </c>
      <c r="BB1077" s="14">
        <v>46209</v>
      </c>
      <c r="BC1077" t="s">
        <v>1194</v>
      </c>
      <c r="BD1077" s="31">
        <v>46209.507118055553</v>
      </c>
      <c r="BE1077" s="14">
        <v>46209</v>
      </c>
      <c r="BF1077" t="s">
        <v>1220</v>
      </c>
      <c r="BG1077" s="31">
        <v>46209.515069444446</v>
      </c>
      <c r="BH1077" s="14">
        <v>46209</v>
      </c>
      <c r="BI1077" t="s">
        <v>3020</v>
      </c>
      <c r="BJ1077" s="31">
        <v>46209.517418981479</v>
      </c>
      <c r="BK1077" s="14">
        <v>46209</v>
      </c>
      <c r="BL1077" t="s">
        <v>1198</v>
      </c>
      <c r="BM1077" s="31">
        <v>46209.61482638889</v>
      </c>
      <c r="BN1077" s="14">
        <v>46209</v>
      </c>
      <c r="BO1077" t="s">
        <v>3020</v>
      </c>
      <c r="BP1077" s="31">
        <v>46209.520092592589</v>
      </c>
      <c r="BZ1077" s="14">
        <v>46209</v>
      </c>
      <c r="CA1077" t="s">
        <v>1198</v>
      </c>
      <c r="CB1077" s="31">
        <v>46209.632743055554</v>
      </c>
      <c r="CC1077" s="14">
        <v>46209</v>
      </c>
      <c r="CD1077" t="s">
        <v>1205</v>
      </c>
      <c r="CE1077" s="31">
        <v>46209.70784722222</v>
      </c>
      <c r="CI1077" s="14">
        <v>46209</v>
      </c>
      <c r="CJ1077" t="s">
        <v>6896</v>
      </c>
      <c r="CK1077" s="31">
        <v>46209.821400462963</v>
      </c>
      <c r="CP1077" t="str">
        <f>VLOOKUP(A1077,Sheet1!$A$2:$E$221,2,0)</f>
        <v>South Zone</v>
      </c>
    </row>
    <row r="1078" spans="1:94" x14ac:dyDescent="0.35">
      <c r="A1078" t="s">
        <v>6901</v>
      </c>
      <c r="B1078">
        <v>638</v>
      </c>
      <c r="C1078" t="s">
        <v>9332</v>
      </c>
      <c r="D1078" t="s">
        <v>678</v>
      </c>
      <c r="E1078" t="s">
        <v>449</v>
      </c>
      <c r="F1078" t="s">
        <v>450</v>
      </c>
      <c r="G1078" t="s">
        <v>298</v>
      </c>
      <c r="H1078" t="s">
        <v>11538</v>
      </c>
      <c r="I1078">
        <v>347241</v>
      </c>
      <c r="J1078" t="s">
        <v>9627</v>
      </c>
      <c r="K1078" t="s">
        <v>9628</v>
      </c>
      <c r="L1078" t="s">
        <v>4622</v>
      </c>
      <c r="M1078" t="s">
        <v>12405</v>
      </c>
      <c r="N1078">
        <v>45000</v>
      </c>
      <c r="O1078" t="s">
        <v>6470</v>
      </c>
      <c r="P1078" t="s">
        <v>6471</v>
      </c>
      <c r="Q1078" t="s">
        <v>12406</v>
      </c>
      <c r="R1078">
        <v>7026604624</v>
      </c>
      <c r="S1078" t="s">
        <v>13394</v>
      </c>
      <c r="T1078"/>
      <c r="V1078" s="14">
        <v>46210</v>
      </c>
      <c r="W1078" t="s">
        <v>12407</v>
      </c>
      <c r="X1078" s="31">
        <v>46210.460439814815</v>
      </c>
      <c r="AN1078" s="14">
        <v>46210</v>
      </c>
      <c r="AO1078" t="s">
        <v>1285</v>
      </c>
      <c r="AP1078" s="31">
        <v>46210.587048611109</v>
      </c>
      <c r="AT1078" s="31">
        <v>46210.587048611109</v>
      </c>
      <c r="AU1078" s="14">
        <v>46210</v>
      </c>
      <c r="AV1078" t="s">
        <v>1285</v>
      </c>
      <c r="AW1078" t="s">
        <v>450</v>
      </c>
      <c r="AX1078" t="s">
        <v>678</v>
      </c>
      <c r="AY1078" s="14">
        <v>46210</v>
      </c>
      <c r="AZ1078" t="s">
        <v>12407</v>
      </c>
      <c r="BA1078" s="31">
        <v>46210.599687499998</v>
      </c>
      <c r="BB1078" s="14">
        <v>46210</v>
      </c>
      <c r="BC1078" t="s">
        <v>1194</v>
      </c>
      <c r="BD1078" s="31">
        <v>46210.619016203702</v>
      </c>
      <c r="BE1078" s="14">
        <v>46210</v>
      </c>
      <c r="BF1078" t="s">
        <v>1218</v>
      </c>
      <c r="BG1078" s="31">
        <v>46210.653194444443</v>
      </c>
      <c r="BH1078" s="14">
        <v>46210</v>
      </c>
      <c r="BI1078" t="s">
        <v>3020</v>
      </c>
      <c r="BJ1078" s="31">
        <v>46210.674629629626</v>
      </c>
      <c r="BK1078" s="14">
        <v>46210</v>
      </c>
      <c r="BL1078" t="s">
        <v>3020</v>
      </c>
      <c r="BM1078" s="31">
        <v>46210.695532407408</v>
      </c>
      <c r="BZ1078" s="14">
        <v>46210</v>
      </c>
      <c r="CA1078" t="s">
        <v>3020</v>
      </c>
      <c r="CB1078" s="31">
        <v>46210.702199074076</v>
      </c>
      <c r="CC1078" s="14">
        <v>46210</v>
      </c>
      <c r="CD1078" t="s">
        <v>1199</v>
      </c>
      <c r="CE1078" s="31">
        <v>46210.703888888886</v>
      </c>
      <c r="CI1078" s="14">
        <v>46210</v>
      </c>
      <c r="CJ1078" t="s">
        <v>11764</v>
      </c>
      <c r="CK1078" s="31">
        <v>46210.819768518515</v>
      </c>
      <c r="CP1078" t="str">
        <f>VLOOKUP(A1078,Sheet1!$A$2:$E$221,2,0)</f>
        <v>South Zone</v>
      </c>
    </row>
    <row r="1079" spans="1:94" x14ac:dyDescent="0.35">
      <c r="A1079" t="s">
        <v>6901</v>
      </c>
      <c r="B1079">
        <v>638</v>
      </c>
      <c r="C1079" t="s">
        <v>9332</v>
      </c>
      <c r="D1079" t="s">
        <v>678</v>
      </c>
      <c r="E1079" t="s">
        <v>449</v>
      </c>
      <c r="F1079" t="s">
        <v>450</v>
      </c>
      <c r="G1079" t="s">
        <v>298</v>
      </c>
      <c r="H1079" t="s">
        <v>3989</v>
      </c>
      <c r="I1079">
        <v>354849</v>
      </c>
      <c r="J1079" t="s">
        <v>1281</v>
      </c>
      <c r="K1079" t="s">
        <v>1282</v>
      </c>
      <c r="L1079" t="s">
        <v>4622</v>
      </c>
      <c r="M1079" t="s">
        <v>6902</v>
      </c>
      <c r="N1079">
        <v>65000</v>
      </c>
      <c r="O1079" t="s">
        <v>1283</v>
      </c>
      <c r="P1079" t="s">
        <v>1284</v>
      </c>
      <c r="Q1079" t="s">
        <v>3990</v>
      </c>
      <c r="R1079">
        <v>6845262191</v>
      </c>
      <c r="S1079" t="s">
        <v>13394</v>
      </c>
      <c r="T1079"/>
      <c r="V1079" s="14">
        <v>46205</v>
      </c>
      <c r="W1079" t="s">
        <v>9879</v>
      </c>
      <c r="X1079" s="31">
        <v>46205.366608796299</v>
      </c>
      <c r="AN1079" s="14">
        <v>46205</v>
      </c>
      <c r="AO1079" t="s">
        <v>1285</v>
      </c>
      <c r="AP1079" s="31">
        <v>46205.403680555559</v>
      </c>
      <c r="AT1079" s="31">
        <v>46205.403680555559</v>
      </c>
      <c r="AU1079" s="14">
        <v>46205</v>
      </c>
      <c r="AV1079" t="s">
        <v>1285</v>
      </c>
      <c r="AW1079" t="s">
        <v>450</v>
      </c>
      <c r="AX1079" t="s">
        <v>678</v>
      </c>
      <c r="AY1079" s="14">
        <v>46205</v>
      </c>
      <c r="AZ1079" t="s">
        <v>1286</v>
      </c>
      <c r="BA1079" s="31">
        <v>46205.409594907411</v>
      </c>
      <c r="BB1079" s="14">
        <v>46205</v>
      </c>
      <c r="BC1079" t="s">
        <v>1194</v>
      </c>
      <c r="BD1079" s="31">
        <v>46205.419965277775</v>
      </c>
      <c r="BE1079" s="14">
        <v>46205</v>
      </c>
      <c r="BF1079" t="s">
        <v>6513</v>
      </c>
      <c r="BG1079" s="31">
        <v>46205.453252314815</v>
      </c>
      <c r="BH1079" s="14">
        <v>46205</v>
      </c>
      <c r="BI1079" t="s">
        <v>3020</v>
      </c>
      <c r="BJ1079" s="31">
        <v>46205.495567129627</v>
      </c>
      <c r="BK1079" s="14">
        <v>46205</v>
      </c>
      <c r="BL1079" t="s">
        <v>3020</v>
      </c>
      <c r="BM1079" s="31">
        <v>46205.497048611112</v>
      </c>
      <c r="BZ1079" s="14">
        <v>46205</v>
      </c>
      <c r="CA1079" t="s">
        <v>3020</v>
      </c>
      <c r="CB1079" s="31">
        <v>46205.500092592592</v>
      </c>
      <c r="CC1079" s="14">
        <v>46205</v>
      </c>
      <c r="CD1079" t="s">
        <v>1205</v>
      </c>
      <c r="CE1079" s="31">
        <v>46205.501516203702</v>
      </c>
      <c r="CI1079" s="14">
        <v>46205</v>
      </c>
      <c r="CJ1079" t="s">
        <v>9879</v>
      </c>
      <c r="CK1079" s="31">
        <v>46205.548530092594</v>
      </c>
      <c r="CP1079" t="str">
        <f>VLOOKUP(A1079,Sheet1!$A$2:$E$221,2,0)</f>
        <v>South Zone</v>
      </c>
    </row>
    <row r="1080" spans="1:94" x14ac:dyDescent="0.35">
      <c r="A1080" t="s">
        <v>6901</v>
      </c>
      <c r="B1080">
        <v>638</v>
      </c>
      <c r="C1080" t="s">
        <v>9332</v>
      </c>
      <c r="D1080" t="s">
        <v>678</v>
      </c>
      <c r="E1080" t="s">
        <v>449</v>
      </c>
      <c r="F1080" t="s">
        <v>450</v>
      </c>
      <c r="G1080" t="s">
        <v>298</v>
      </c>
      <c r="H1080" t="s">
        <v>12408</v>
      </c>
      <c r="I1080">
        <v>359540</v>
      </c>
      <c r="J1080" t="s">
        <v>12409</v>
      </c>
      <c r="K1080" t="s">
        <v>12410</v>
      </c>
      <c r="L1080" t="s">
        <v>4622</v>
      </c>
      <c r="M1080" t="s">
        <v>12411</v>
      </c>
      <c r="N1080">
        <v>70000</v>
      </c>
      <c r="O1080" t="s">
        <v>1202</v>
      </c>
      <c r="P1080" t="s">
        <v>1203</v>
      </c>
      <c r="Q1080" t="s">
        <v>12412</v>
      </c>
      <c r="R1080">
        <v>9572286363</v>
      </c>
      <c r="S1080" t="s">
        <v>13394</v>
      </c>
      <c r="T1080"/>
      <c r="V1080" s="14">
        <v>46210</v>
      </c>
      <c r="W1080" t="s">
        <v>12407</v>
      </c>
      <c r="X1080" s="31">
        <v>46210.676006944443</v>
      </c>
      <c r="AN1080" s="14">
        <v>46210</v>
      </c>
      <c r="AO1080" t="s">
        <v>11764</v>
      </c>
      <c r="AP1080" s="31">
        <v>46210.701319444444</v>
      </c>
      <c r="AT1080" s="31">
        <v>46210.701319444444</v>
      </c>
      <c r="AU1080" s="14">
        <v>46210</v>
      </c>
      <c r="AV1080" t="s">
        <v>11764</v>
      </c>
      <c r="AW1080" t="s">
        <v>12413</v>
      </c>
      <c r="AX1080" t="s">
        <v>677</v>
      </c>
      <c r="AY1080" s="14">
        <v>46210</v>
      </c>
      <c r="AZ1080" t="s">
        <v>11764</v>
      </c>
      <c r="BA1080" s="31">
        <v>46210.701747685183</v>
      </c>
      <c r="BB1080" s="14">
        <v>46210</v>
      </c>
      <c r="BC1080" t="s">
        <v>1194</v>
      </c>
      <c r="BD1080" s="31">
        <v>46210.717905092592</v>
      </c>
      <c r="BE1080" s="14">
        <v>46210</v>
      </c>
      <c r="BF1080" t="s">
        <v>2405</v>
      </c>
      <c r="BG1080" s="31">
        <v>46210.736585648148</v>
      </c>
      <c r="BH1080" s="14">
        <v>46210</v>
      </c>
      <c r="BI1080" t="s">
        <v>1198</v>
      </c>
      <c r="BJ1080" s="31">
        <v>46210.76734953704</v>
      </c>
      <c r="BK1080" s="14">
        <v>46210</v>
      </c>
      <c r="BL1080" t="s">
        <v>1198</v>
      </c>
      <c r="BM1080" s="31">
        <v>46210.769826388889</v>
      </c>
      <c r="BZ1080" s="14">
        <v>46210</v>
      </c>
      <c r="CA1080" t="s">
        <v>1198</v>
      </c>
      <c r="CB1080" s="31">
        <v>46210.782118055555</v>
      </c>
      <c r="CC1080" s="14">
        <v>46210</v>
      </c>
      <c r="CD1080" t="s">
        <v>1205</v>
      </c>
      <c r="CE1080" s="31">
        <v>46210.784618055557</v>
      </c>
      <c r="CI1080" s="14">
        <v>46210</v>
      </c>
      <c r="CJ1080" t="s">
        <v>11764</v>
      </c>
      <c r="CK1080" s="31">
        <v>46210.809571759259</v>
      </c>
      <c r="CP1080" t="str">
        <f>VLOOKUP(A1080,Sheet1!$A$2:$E$221,2,0)</f>
        <v>South Zone</v>
      </c>
    </row>
    <row r="1081" spans="1:94" x14ac:dyDescent="0.35">
      <c r="A1081" t="s">
        <v>6901</v>
      </c>
      <c r="B1081">
        <v>638</v>
      </c>
      <c r="C1081" t="s">
        <v>9332</v>
      </c>
      <c r="D1081" t="s">
        <v>678</v>
      </c>
      <c r="E1081" t="s">
        <v>449</v>
      </c>
      <c r="F1081" t="s">
        <v>450</v>
      </c>
      <c r="G1081" t="s">
        <v>298</v>
      </c>
      <c r="H1081" t="s">
        <v>6903</v>
      </c>
      <c r="I1081">
        <v>413248</v>
      </c>
      <c r="J1081" t="s">
        <v>2678</v>
      </c>
      <c r="K1081" t="s">
        <v>2679</v>
      </c>
      <c r="L1081" t="s">
        <v>4622</v>
      </c>
      <c r="M1081" t="s">
        <v>6904</v>
      </c>
      <c r="N1081">
        <v>45000</v>
      </c>
      <c r="O1081" t="s">
        <v>6470</v>
      </c>
      <c r="P1081" t="s">
        <v>6471</v>
      </c>
      <c r="Q1081" t="s">
        <v>6905</v>
      </c>
      <c r="R1081">
        <v>4508019365</v>
      </c>
      <c r="S1081" t="s">
        <v>683</v>
      </c>
      <c r="T1081" t="s">
        <v>13300</v>
      </c>
      <c r="U1081" s="1">
        <v>46206</v>
      </c>
      <c r="V1081" s="14">
        <v>46205</v>
      </c>
      <c r="W1081" t="s">
        <v>9879</v>
      </c>
      <c r="X1081" s="31">
        <v>46205.732604166667</v>
      </c>
      <c r="AN1081" s="14">
        <v>46205</v>
      </c>
      <c r="AO1081" t="s">
        <v>1286</v>
      </c>
      <c r="AP1081" s="31">
        <v>46205.75675925926</v>
      </c>
      <c r="AT1081" s="31">
        <v>46205.75675925926</v>
      </c>
      <c r="AU1081" s="14">
        <v>46205</v>
      </c>
      <c r="AV1081" t="s">
        <v>1286</v>
      </c>
      <c r="AW1081" t="s">
        <v>6906</v>
      </c>
      <c r="AX1081" t="s">
        <v>677</v>
      </c>
      <c r="AY1081" s="14">
        <v>46205</v>
      </c>
      <c r="AZ1081" t="s">
        <v>1286</v>
      </c>
      <c r="BA1081" s="31">
        <v>46205.757118055553</v>
      </c>
      <c r="BB1081" s="14">
        <v>46206</v>
      </c>
      <c r="BC1081" t="s">
        <v>1194</v>
      </c>
      <c r="BD1081" s="31">
        <v>46206.394872685189</v>
      </c>
      <c r="BE1081" s="14">
        <v>46206</v>
      </c>
      <c r="BF1081" t="s">
        <v>1220</v>
      </c>
      <c r="BG1081" s="31">
        <v>46206.409733796296</v>
      </c>
      <c r="BH1081" s="14">
        <v>46206</v>
      </c>
      <c r="BI1081" t="s">
        <v>1204</v>
      </c>
      <c r="BJ1081" s="31">
        <v>46206.414305555554</v>
      </c>
      <c r="BK1081" s="14">
        <v>46206</v>
      </c>
      <c r="BL1081" t="s">
        <v>3020</v>
      </c>
      <c r="BM1081" s="31">
        <v>46206.469490740739</v>
      </c>
      <c r="BN1081" s="14">
        <v>46206</v>
      </c>
      <c r="BO1081" t="s">
        <v>1204</v>
      </c>
      <c r="BP1081" s="31">
        <v>46206.417800925927</v>
      </c>
      <c r="BZ1081" s="14">
        <v>46206</v>
      </c>
      <c r="CA1081" t="s">
        <v>3020</v>
      </c>
      <c r="CB1081" s="31">
        <v>46206.483749999999</v>
      </c>
      <c r="CC1081" s="14">
        <v>46206</v>
      </c>
      <c r="CD1081" t="s">
        <v>1205</v>
      </c>
      <c r="CE1081" s="31">
        <v>46206.505127314813</v>
      </c>
      <c r="CI1081" s="14">
        <v>46206</v>
      </c>
      <c r="CJ1081" t="s">
        <v>1286</v>
      </c>
      <c r="CK1081" s="31">
        <v>46206.702199074076</v>
      </c>
      <c r="CP1081" t="str">
        <f>VLOOKUP(A1081,Sheet1!$A$2:$E$221,2,0)</f>
        <v>South Zone</v>
      </c>
    </row>
    <row r="1082" spans="1:94" x14ac:dyDescent="0.35">
      <c r="A1082" t="s">
        <v>6901</v>
      </c>
      <c r="B1082">
        <v>638</v>
      </c>
      <c r="C1082" t="s">
        <v>9332</v>
      </c>
      <c r="D1082" t="s">
        <v>678</v>
      </c>
      <c r="E1082" t="s">
        <v>449</v>
      </c>
      <c r="F1082" t="s">
        <v>450</v>
      </c>
      <c r="G1082" t="s">
        <v>298</v>
      </c>
      <c r="H1082" t="s">
        <v>12414</v>
      </c>
      <c r="I1082">
        <v>772867</v>
      </c>
      <c r="J1082" t="s">
        <v>2678</v>
      </c>
      <c r="K1082" t="s">
        <v>2679</v>
      </c>
      <c r="L1082" t="s">
        <v>4622</v>
      </c>
      <c r="M1082" t="s">
        <v>12415</v>
      </c>
      <c r="N1082">
        <v>45000</v>
      </c>
      <c r="O1082" t="s">
        <v>6470</v>
      </c>
      <c r="P1082" t="s">
        <v>6471</v>
      </c>
      <c r="Q1082" t="s">
        <v>12416</v>
      </c>
      <c r="R1082">
        <v>8942084046</v>
      </c>
      <c r="S1082" t="s">
        <v>13394</v>
      </c>
      <c r="T1082"/>
      <c r="V1082" s="14">
        <v>46210</v>
      </c>
      <c r="W1082" t="s">
        <v>11764</v>
      </c>
      <c r="X1082" s="31">
        <v>46210.557268518518</v>
      </c>
      <c r="AN1082" s="14">
        <v>46210</v>
      </c>
      <c r="AO1082" t="s">
        <v>11764</v>
      </c>
      <c r="AP1082" s="31">
        <v>46210.615312499998</v>
      </c>
      <c r="AT1082" s="31">
        <v>46210.615312499998</v>
      </c>
      <c r="AU1082" s="14">
        <v>46210</v>
      </c>
      <c r="AV1082" t="s">
        <v>11764</v>
      </c>
      <c r="AW1082" t="s">
        <v>12413</v>
      </c>
      <c r="AX1082" t="s">
        <v>677</v>
      </c>
      <c r="AY1082" s="14">
        <v>46210</v>
      </c>
      <c r="AZ1082" t="s">
        <v>11764</v>
      </c>
      <c r="BA1082" s="31">
        <v>46210.615752314814</v>
      </c>
      <c r="BB1082" s="14">
        <v>46210</v>
      </c>
      <c r="BC1082" t="s">
        <v>1194</v>
      </c>
      <c r="BD1082" s="31">
        <v>46210.642627314817</v>
      </c>
      <c r="BE1082" s="14">
        <v>46210</v>
      </c>
      <c r="BF1082" t="s">
        <v>1220</v>
      </c>
      <c r="BG1082" s="31">
        <v>46210.684490740743</v>
      </c>
      <c r="BH1082" s="14">
        <v>46210</v>
      </c>
      <c r="BI1082" t="s">
        <v>6410</v>
      </c>
      <c r="BJ1082" s="31">
        <v>46210.698275462964</v>
      </c>
      <c r="BK1082" s="14">
        <v>46210</v>
      </c>
      <c r="BL1082" t="s">
        <v>6410</v>
      </c>
      <c r="BM1082" s="31">
        <v>46210.701793981483</v>
      </c>
      <c r="BZ1082" s="14">
        <v>46210</v>
      </c>
      <c r="CA1082" t="s">
        <v>6410</v>
      </c>
      <c r="CB1082" s="31">
        <v>46210.740590277775</v>
      </c>
      <c r="CC1082" s="14">
        <v>46210</v>
      </c>
      <c r="CD1082" t="s">
        <v>1199</v>
      </c>
      <c r="CE1082" s="31">
        <v>46210.742962962962</v>
      </c>
      <c r="CI1082" s="14">
        <v>46210</v>
      </c>
      <c r="CJ1082" t="s">
        <v>11764</v>
      </c>
      <c r="CK1082" s="31">
        <v>46210.765173611115</v>
      </c>
      <c r="CP1082" t="str">
        <f>VLOOKUP(A1082,Sheet1!$A$2:$E$221,2,0)</f>
        <v>South Zone</v>
      </c>
    </row>
    <row r="1083" spans="1:94" x14ac:dyDescent="0.35">
      <c r="A1083" t="s">
        <v>6907</v>
      </c>
      <c r="B1083">
        <v>659</v>
      </c>
      <c r="C1083" t="s">
        <v>9332</v>
      </c>
      <c r="D1083" t="s">
        <v>678</v>
      </c>
      <c r="E1083" t="s">
        <v>338</v>
      </c>
      <c r="F1083" t="s">
        <v>339</v>
      </c>
      <c r="G1083" t="s">
        <v>302</v>
      </c>
      <c r="H1083" t="s">
        <v>6908</v>
      </c>
      <c r="I1083">
        <v>351808</v>
      </c>
      <c r="J1083" t="s">
        <v>6909</v>
      </c>
      <c r="K1083" t="s">
        <v>6910</v>
      </c>
      <c r="L1083" t="s">
        <v>4622</v>
      </c>
      <c r="M1083" t="s">
        <v>6911</v>
      </c>
      <c r="N1083">
        <v>50000</v>
      </c>
      <c r="O1083" t="s">
        <v>1223</v>
      </c>
      <c r="P1083" t="s">
        <v>1224</v>
      </c>
      <c r="Q1083" t="s">
        <v>6912</v>
      </c>
      <c r="R1083">
        <v>5786326336</v>
      </c>
      <c r="S1083" t="s">
        <v>13394</v>
      </c>
      <c r="T1083"/>
      <c r="V1083" s="14">
        <v>46206</v>
      </c>
      <c r="W1083" t="s">
        <v>6913</v>
      </c>
      <c r="X1083" s="31">
        <v>46206.367615740739</v>
      </c>
      <c r="AN1083" s="14">
        <v>46206</v>
      </c>
      <c r="AO1083" t="s">
        <v>6914</v>
      </c>
      <c r="AP1083" s="31">
        <v>46206.477453703701</v>
      </c>
      <c r="AT1083" s="31">
        <v>46206.477453703701</v>
      </c>
      <c r="AU1083" s="14">
        <v>46206</v>
      </c>
      <c r="AV1083" t="s">
        <v>6914</v>
      </c>
      <c r="AW1083" t="s">
        <v>339</v>
      </c>
      <c r="AX1083" t="s">
        <v>678</v>
      </c>
      <c r="AY1083" s="14">
        <v>46206</v>
      </c>
      <c r="AZ1083" t="s">
        <v>6914</v>
      </c>
      <c r="BA1083" s="31">
        <v>46206.477905092594</v>
      </c>
      <c r="BB1083" s="14">
        <v>46206</v>
      </c>
      <c r="BC1083" t="s">
        <v>1194</v>
      </c>
      <c r="BD1083" s="31">
        <v>46206.480428240742</v>
      </c>
      <c r="BE1083" s="14">
        <v>46206</v>
      </c>
      <c r="BF1083" t="s">
        <v>6513</v>
      </c>
      <c r="BG1083" s="31">
        <v>46206.506643518522</v>
      </c>
      <c r="BH1083" s="14">
        <v>46206</v>
      </c>
      <c r="BI1083" t="s">
        <v>1204</v>
      </c>
      <c r="BJ1083" s="31">
        <v>46206.531238425923</v>
      </c>
      <c r="BK1083" s="14">
        <v>46206</v>
      </c>
      <c r="BL1083" t="s">
        <v>1204</v>
      </c>
      <c r="BM1083" s="31">
        <v>46206.538194444445</v>
      </c>
      <c r="BZ1083" s="14">
        <v>46206</v>
      </c>
      <c r="CA1083" t="s">
        <v>1204</v>
      </c>
      <c r="CB1083" s="31">
        <v>46206.541296296295</v>
      </c>
      <c r="CC1083" s="14">
        <v>46206</v>
      </c>
      <c r="CD1083" t="s">
        <v>1199</v>
      </c>
      <c r="CE1083" s="31">
        <v>46206.541805555556</v>
      </c>
      <c r="CI1083" s="14">
        <v>46206</v>
      </c>
      <c r="CJ1083" t="s">
        <v>6913</v>
      </c>
      <c r="CK1083" s="31">
        <v>46206.669305555559</v>
      </c>
      <c r="CP1083" t="str">
        <f>VLOOKUP(A1083,Sheet1!$A$2:$E$221,2,0)</f>
        <v>South Zone</v>
      </c>
    </row>
    <row r="1084" spans="1:94" x14ac:dyDescent="0.35">
      <c r="A1084" t="s">
        <v>6907</v>
      </c>
      <c r="B1084">
        <v>659</v>
      </c>
      <c r="C1084" t="s">
        <v>9332</v>
      </c>
      <c r="D1084" t="s">
        <v>678</v>
      </c>
      <c r="E1084" t="s">
        <v>338</v>
      </c>
      <c r="F1084" t="s">
        <v>339</v>
      </c>
      <c r="G1084" t="s">
        <v>302</v>
      </c>
      <c r="H1084" t="s">
        <v>12417</v>
      </c>
      <c r="I1084">
        <v>356158</v>
      </c>
      <c r="J1084" t="s">
        <v>9634</v>
      </c>
      <c r="K1084" t="s">
        <v>9635</v>
      </c>
      <c r="L1084" t="s">
        <v>4622</v>
      </c>
      <c r="M1084" t="s">
        <v>12418</v>
      </c>
      <c r="N1084">
        <v>75000</v>
      </c>
      <c r="O1084" t="s">
        <v>12419</v>
      </c>
      <c r="P1084" t="s">
        <v>12420</v>
      </c>
      <c r="Q1084" t="s">
        <v>10533</v>
      </c>
      <c r="R1084">
        <v>5573578772</v>
      </c>
      <c r="S1084" t="s">
        <v>13394</v>
      </c>
      <c r="T1084"/>
      <c r="V1084" s="14">
        <v>46209</v>
      </c>
      <c r="W1084" t="s">
        <v>12421</v>
      </c>
      <c r="X1084" s="31">
        <v>46209.633923611109</v>
      </c>
      <c r="AN1084" s="14">
        <v>46210</v>
      </c>
      <c r="AO1084" t="s">
        <v>6924</v>
      </c>
      <c r="AP1084" s="31">
        <v>46210.399062500001</v>
      </c>
      <c r="AT1084" s="31">
        <v>46210.399062500001</v>
      </c>
      <c r="AU1084" s="14">
        <v>46210</v>
      </c>
      <c r="AV1084" t="s">
        <v>6924</v>
      </c>
      <c r="AW1084" t="s">
        <v>6910</v>
      </c>
      <c r="AX1084" t="s">
        <v>677</v>
      </c>
      <c r="AY1084" s="14">
        <v>46210</v>
      </c>
      <c r="AZ1084" t="s">
        <v>6924</v>
      </c>
      <c r="BA1084" s="31">
        <v>46210.399513888886</v>
      </c>
      <c r="BB1084" s="14">
        <v>46210</v>
      </c>
      <c r="BC1084" t="s">
        <v>3586</v>
      </c>
      <c r="BD1084" s="31">
        <v>46210.418773148151</v>
      </c>
      <c r="BE1084" s="14">
        <v>46210</v>
      </c>
      <c r="BF1084" t="s">
        <v>6431</v>
      </c>
      <c r="BG1084" s="31">
        <v>46210.458865740744</v>
      </c>
      <c r="BH1084" s="14">
        <v>46210</v>
      </c>
      <c r="BI1084" t="s">
        <v>1198</v>
      </c>
      <c r="BJ1084" s="31">
        <v>46210.459583333337</v>
      </c>
      <c r="BK1084" s="14">
        <v>46210</v>
      </c>
      <c r="BL1084" t="s">
        <v>1198</v>
      </c>
      <c r="BM1084" s="31">
        <v>46210.463750000003</v>
      </c>
      <c r="BZ1084" s="14">
        <v>46210</v>
      </c>
      <c r="CA1084" t="s">
        <v>1198</v>
      </c>
      <c r="CB1084" s="31">
        <v>46210.494664351849</v>
      </c>
      <c r="CC1084" s="14">
        <v>46210</v>
      </c>
      <c r="CD1084" t="s">
        <v>1199</v>
      </c>
      <c r="CE1084" s="31">
        <v>46210.495995370373</v>
      </c>
      <c r="CI1084" s="14">
        <v>46210</v>
      </c>
      <c r="CJ1084" t="s">
        <v>6924</v>
      </c>
      <c r="CK1084" s="31">
        <v>46210.673993055556</v>
      </c>
      <c r="CP1084" t="str">
        <f>VLOOKUP(A1084,Sheet1!$A$2:$E$221,2,0)</f>
        <v>South Zone</v>
      </c>
    </row>
    <row r="1085" spans="1:94" x14ac:dyDescent="0.35">
      <c r="A1085" t="s">
        <v>6907</v>
      </c>
      <c r="B1085">
        <v>659</v>
      </c>
      <c r="C1085" t="s">
        <v>9332</v>
      </c>
      <c r="D1085" t="s">
        <v>678</v>
      </c>
      <c r="E1085" t="s">
        <v>338</v>
      </c>
      <c r="F1085" t="s">
        <v>339</v>
      </c>
      <c r="G1085" t="s">
        <v>302</v>
      </c>
      <c r="H1085" t="s">
        <v>12417</v>
      </c>
      <c r="I1085">
        <v>356158</v>
      </c>
      <c r="J1085" t="s">
        <v>9634</v>
      </c>
      <c r="K1085" t="s">
        <v>9635</v>
      </c>
      <c r="L1085" t="s">
        <v>4622</v>
      </c>
      <c r="M1085" t="s">
        <v>12418</v>
      </c>
      <c r="N1085">
        <v>70000</v>
      </c>
      <c r="O1085" t="s">
        <v>1202</v>
      </c>
      <c r="P1085" t="s">
        <v>1203</v>
      </c>
      <c r="Q1085" t="s">
        <v>12422</v>
      </c>
      <c r="R1085">
        <v>1800749738</v>
      </c>
      <c r="S1085" t="s">
        <v>13394</v>
      </c>
      <c r="T1085"/>
      <c r="V1085" s="14">
        <v>46209</v>
      </c>
      <c r="W1085" t="s">
        <v>12421</v>
      </c>
      <c r="X1085" s="31">
        <v>46209.633946759262</v>
      </c>
      <c r="AN1085" s="14">
        <v>46210</v>
      </c>
      <c r="AO1085" t="s">
        <v>6924</v>
      </c>
      <c r="AP1085" s="31">
        <v>46210.379247685189</v>
      </c>
      <c r="AT1085" s="31">
        <v>46210.379247685189</v>
      </c>
      <c r="AU1085" s="14">
        <v>46210</v>
      </c>
      <c r="AV1085" t="s">
        <v>6924</v>
      </c>
      <c r="AW1085" t="s">
        <v>6910</v>
      </c>
      <c r="AX1085" t="s">
        <v>677</v>
      </c>
      <c r="AY1085" s="14">
        <v>46210</v>
      </c>
      <c r="AZ1085" t="s">
        <v>6924</v>
      </c>
      <c r="BA1085" s="31">
        <v>46210.39947916667</v>
      </c>
      <c r="BB1085" s="14">
        <v>46210</v>
      </c>
      <c r="BC1085" t="s">
        <v>3586</v>
      </c>
      <c r="BD1085" s="31">
        <v>46210.418773148151</v>
      </c>
      <c r="BE1085" s="14">
        <v>46210</v>
      </c>
      <c r="BF1085" t="s">
        <v>6431</v>
      </c>
      <c r="BG1085" s="31">
        <v>46210.45884259259</v>
      </c>
      <c r="BH1085" s="14">
        <v>46210</v>
      </c>
      <c r="BI1085" t="s">
        <v>1198</v>
      </c>
      <c r="BJ1085" s="31">
        <v>46210.459560185183</v>
      </c>
      <c r="BK1085" s="14">
        <v>46210</v>
      </c>
      <c r="BL1085" t="s">
        <v>1198</v>
      </c>
      <c r="BM1085" s="31">
        <v>46210.463726851849</v>
      </c>
      <c r="BZ1085" s="14">
        <v>46210</v>
      </c>
      <c r="CA1085" t="s">
        <v>1198</v>
      </c>
      <c r="CB1085" s="31">
        <v>46210.494652777779</v>
      </c>
      <c r="CC1085" s="14">
        <v>46210</v>
      </c>
      <c r="CD1085" t="s">
        <v>1199</v>
      </c>
      <c r="CE1085" s="31">
        <v>46210.495995370373</v>
      </c>
      <c r="CI1085" s="14">
        <v>46210</v>
      </c>
      <c r="CJ1085" t="s">
        <v>6924</v>
      </c>
      <c r="CK1085" s="31">
        <v>46210.673993055556</v>
      </c>
      <c r="CP1085" t="str">
        <f>VLOOKUP(A1085,Sheet1!$A$2:$E$221,2,0)</f>
        <v>South Zone</v>
      </c>
    </row>
    <row r="1086" spans="1:94" x14ac:dyDescent="0.35">
      <c r="A1086" t="s">
        <v>6907</v>
      </c>
      <c r="B1086">
        <v>659</v>
      </c>
      <c r="C1086" t="s">
        <v>9332</v>
      </c>
      <c r="D1086" t="s">
        <v>678</v>
      </c>
      <c r="E1086" t="s">
        <v>338</v>
      </c>
      <c r="F1086" t="s">
        <v>339</v>
      </c>
      <c r="G1086" t="s">
        <v>302</v>
      </c>
      <c r="H1086" t="s">
        <v>6915</v>
      </c>
      <c r="I1086">
        <v>364637</v>
      </c>
      <c r="J1086" t="s">
        <v>6916</v>
      </c>
      <c r="K1086" t="s">
        <v>6917</v>
      </c>
      <c r="L1086" t="s">
        <v>4622</v>
      </c>
      <c r="M1086" t="s">
        <v>6918</v>
      </c>
      <c r="N1086">
        <v>45000</v>
      </c>
      <c r="O1086" t="s">
        <v>6470</v>
      </c>
      <c r="P1086" t="s">
        <v>6471</v>
      </c>
      <c r="Q1086" t="s">
        <v>6919</v>
      </c>
      <c r="R1086">
        <v>8563316851</v>
      </c>
      <c r="S1086" t="s">
        <v>13394</v>
      </c>
      <c r="T1086"/>
      <c r="V1086" s="14">
        <v>46204</v>
      </c>
      <c r="W1086" t="s">
        <v>6920</v>
      </c>
      <c r="X1086" s="31">
        <v>46204.749525462961</v>
      </c>
      <c r="AN1086" s="14">
        <v>46205</v>
      </c>
      <c r="AO1086" t="s">
        <v>6914</v>
      </c>
      <c r="AP1086" s="31">
        <v>46205.489259259259</v>
      </c>
      <c r="AT1086" s="31">
        <v>46205.489259259259</v>
      </c>
      <c r="AU1086" s="14">
        <v>46205</v>
      </c>
      <c r="AV1086" t="s">
        <v>6914</v>
      </c>
      <c r="AW1086" t="s">
        <v>339</v>
      </c>
      <c r="AX1086" t="s">
        <v>678</v>
      </c>
      <c r="AY1086" s="14">
        <v>46205</v>
      </c>
      <c r="AZ1086" t="s">
        <v>6914</v>
      </c>
      <c r="BA1086" s="31">
        <v>46205.490740740737</v>
      </c>
      <c r="BB1086" s="14">
        <v>46205</v>
      </c>
      <c r="BC1086" t="s">
        <v>1194</v>
      </c>
      <c r="BD1086" s="31">
        <v>46205.493587962963</v>
      </c>
      <c r="BE1086" s="14">
        <v>46205</v>
      </c>
      <c r="BF1086" t="s">
        <v>1218</v>
      </c>
      <c r="BG1086" s="31">
        <v>46205.509131944447</v>
      </c>
      <c r="BH1086" s="14">
        <v>46205</v>
      </c>
      <c r="BI1086" t="s">
        <v>6432</v>
      </c>
      <c r="BJ1086" s="31">
        <v>46205.573750000003</v>
      </c>
      <c r="BK1086" s="14">
        <v>46205</v>
      </c>
      <c r="BL1086" t="s">
        <v>6432</v>
      </c>
      <c r="BM1086" s="31">
        <v>46205.610324074078</v>
      </c>
      <c r="BZ1086" s="14">
        <v>46205</v>
      </c>
      <c r="CA1086" t="s">
        <v>6432</v>
      </c>
      <c r="CB1086" s="31">
        <v>46205.615856481483</v>
      </c>
      <c r="CC1086" s="14">
        <v>46205</v>
      </c>
      <c r="CD1086" t="s">
        <v>1205</v>
      </c>
      <c r="CE1086" s="31">
        <v>46205.622499999998</v>
      </c>
      <c r="CI1086" s="14">
        <v>46205</v>
      </c>
      <c r="CJ1086" t="s">
        <v>6913</v>
      </c>
      <c r="CK1086" s="31">
        <v>46205.648726851854</v>
      </c>
      <c r="CP1086" t="str">
        <f>VLOOKUP(A1086,Sheet1!$A$2:$E$221,2,0)</f>
        <v>South Zone</v>
      </c>
    </row>
    <row r="1087" spans="1:94" x14ac:dyDescent="0.35">
      <c r="A1087" t="s">
        <v>6907</v>
      </c>
      <c r="B1087">
        <v>659</v>
      </c>
      <c r="C1087" t="s">
        <v>9332</v>
      </c>
      <c r="D1087" t="s">
        <v>678</v>
      </c>
      <c r="E1087" t="s">
        <v>338</v>
      </c>
      <c r="F1087" t="s">
        <v>339</v>
      </c>
      <c r="G1087" t="s">
        <v>302</v>
      </c>
      <c r="H1087" t="s">
        <v>6921</v>
      </c>
      <c r="I1087">
        <v>389781</v>
      </c>
      <c r="J1087" t="s">
        <v>6909</v>
      </c>
      <c r="K1087" t="s">
        <v>6910</v>
      </c>
      <c r="L1087" t="s">
        <v>4622</v>
      </c>
      <c r="M1087" t="s">
        <v>6922</v>
      </c>
      <c r="N1087">
        <v>40000</v>
      </c>
      <c r="O1087" t="s">
        <v>6521</v>
      </c>
      <c r="P1087" t="s">
        <v>6522</v>
      </c>
      <c r="Q1087" t="s">
        <v>6923</v>
      </c>
      <c r="R1087">
        <v>1640759830</v>
      </c>
      <c r="S1087" t="s">
        <v>13394</v>
      </c>
      <c r="T1087"/>
      <c r="V1087" s="14">
        <v>46205</v>
      </c>
      <c r="W1087" t="s">
        <v>6924</v>
      </c>
      <c r="X1087" s="31">
        <v>46205.573425925926</v>
      </c>
      <c r="AN1087" s="14">
        <v>46205</v>
      </c>
      <c r="AO1087" t="s">
        <v>6914</v>
      </c>
      <c r="AP1087" s="31">
        <v>46205.737037037034</v>
      </c>
      <c r="AT1087" s="31">
        <v>46205.737037037034</v>
      </c>
      <c r="AU1087" s="14">
        <v>46205</v>
      </c>
      <c r="AV1087" t="s">
        <v>6914</v>
      </c>
      <c r="AW1087" t="s">
        <v>339</v>
      </c>
      <c r="AX1087" t="s">
        <v>678</v>
      </c>
      <c r="AY1087" s="14">
        <v>46205</v>
      </c>
      <c r="AZ1087" t="s">
        <v>6924</v>
      </c>
      <c r="BA1087" s="31">
        <v>46205.746180555558</v>
      </c>
      <c r="BB1087" s="14">
        <v>46205</v>
      </c>
      <c r="BC1087" t="s">
        <v>1194</v>
      </c>
      <c r="BD1087" s="31">
        <v>46205.751203703701</v>
      </c>
      <c r="BE1087" s="14">
        <v>46205</v>
      </c>
      <c r="BF1087" t="s">
        <v>3021</v>
      </c>
      <c r="BG1087" s="31">
        <v>46205.759398148148</v>
      </c>
      <c r="BH1087" s="14">
        <v>46205</v>
      </c>
      <c r="BI1087" t="s">
        <v>3020</v>
      </c>
      <c r="BJ1087" s="31">
        <v>46205.761863425927</v>
      </c>
      <c r="BK1087" s="14">
        <v>46205</v>
      </c>
      <c r="BL1087" t="s">
        <v>3020</v>
      </c>
      <c r="BM1087" s="31">
        <v>46205.762546296297</v>
      </c>
      <c r="BZ1087" s="14">
        <v>46205</v>
      </c>
      <c r="CA1087" t="s">
        <v>3020</v>
      </c>
      <c r="CB1087" s="31">
        <v>46205.767210648148</v>
      </c>
      <c r="CC1087" s="14">
        <v>46205</v>
      </c>
      <c r="CD1087" t="s">
        <v>1205</v>
      </c>
      <c r="CE1087" s="31">
        <v>46205.768819444442</v>
      </c>
      <c r="CI1087" s="14">
        <v>46206</v>
      </c>
      <c r="CJ1087" t="s">
        <v>6913</v>
      </c>
      <c r="CK1087" s="31">
        <v>46206.461724537039</v>
      </c>
      <c r="CP1087" t="str">
        <f>VLOOKUP(A1087,Sheet1!$A$2:$E$221,2,0)</f>
        <v>South Zone</v>
      </c>
    </row>
    <row r="1088" spans="1:94" x14ac:dyDescent="0.35">
      <c r="A1088" t="s">
        <v>6907</v>
      </c>
      <c r="B1088">
        <v>659</v>
      </c>
      <c r="C1088" t="s">
        <v>9332</v>
      </c>
      <c r="D1088" t="s">
        <v>678</v>
      </c>
      <c r="E1088" t="s">
        <v>338</v>
      </c>
      <c r="F1088" t="s">
        <v>339</v>
      </c>
      <c r="G1088" t="s">
        <v>302</v>
      </c>
      <c r="H1088" t="s">
        <v>6925</v>
      </c>
      <c r="I1088">
        <v>624651</v>
      </c>
      <c r="J1088" t="s">
        <v>6926</v>
      </c>
      <c r="K1088" t="s">
        <v>6927</v>
      </c>
      <c r="L1088" t="s">
        <v>4622</v>
      </c>
      <c r="M1088" t="s">
        <v>6928</v>
      </c>
      <c r="N1088">
        <v>45000</v>
      </c>
      <c r="O1088" t="s">
        <v>6470</v>
      </c>
      <c r="P1088" t="s">
        <v>6471</v>
      </c>
      <c r="Q1088" t="s">
        <v>6929</v>
      </c>
      <c r="R1088">
        <v>9481202740</v>
      </c>
      <c r="S1088" t="s">
        <v>13394</v>
      </c>
      <c r="T1088"/>
      <c r="V1088" s="14">
        <v>46204</v>
      </c>
      <c r="W1088" t="s">
        <v>6930</v>
      </c>
      <c r="X1088" s="31">
        <v>46204.405613425923</v>
      </c>
      <c r="AN1088" s="14">
        <v>46204</v>
      </c>
      <c r="AO1088" t="s">
        <v>6914</v>
      </c>
      <c r="AP1088" s="31">
        <v>46204.48400462963</v>
      </c>
      <c r="AT1088" s="31">
        <v>46204.48400462963</v>
      </c>
      <c r="AU1088" s="14">
        <v>46204</v>
      </c>
      <c r="AV1088" t="s">
        <v>6914</v>
      </c>
      <c r="AW1088" t="s">
        <v>339</v>
      </c>
      <c r="AX1088" t="s">
        <v>678</v>
      </c>
      <c r="AY1088" s="14">
        <v>46204</v>
      </c>
      <c r="AZ1088" t="s">
        <v>6930</v>
      </c>
      <c r="BA1088" s="31">
        <v>46204.493368055555</v>
      </c>
      <c r="BB1088" s="14">
        <v>46204</v>
      </c>
      <c r="BC1088" t="s">
        <v>1194</v>
      </c>
      <c r="BD1088" s="31">
        <v>46204.500983796293</v>
      </c>
      <c r="BE1088" s="14">
        <v>46204</v>
      </c>
      <c r="BF1088" t="s">
        <v>3021</v>
      </c>
      <c r="BG1088" s="31">
        <v>46204.521215277775</v>
      </c>
      <c r="BH1088" s="14">
        <v>46204</v>
      </c>
      <c r="BI1088" t="s">
        <v>6432</v>
      </c>
      <c r="BJ1088" s="31">
        <v>46204.570590277777</v>
      </c>
      <c r="BN1088" s="14">
        <v>46204</v>
      </c>
      <c r="BO1088" t="s">
        <v>6432</v>
      </c>
      <c r="BP1088" s="31">
        <v>46204.582673611112</v>
      </c>
      <c r="CP1088" t="str">
        <f>VLOOKUP(A1088,Sheet1!$A$2:$E$221,2,0)</f>
        <v>South Zone</v>
      </c>
    </row>
    <row r="1089" spans="1:94" x14ac:dyDescent="0.35">
      <c r="A1089" t="s">
        <v>6907</v>
      </c>
      <c r="B1089">
        <v>659</v>
      </c>
      <c r="C1089" t="s">
        <v>9332</v>
      </c>
      <c r="D1089" t="s">
        <v>678</v>
      </c>
      <c r="E1089" t="s">
        <v>338</v>
      </c>
      <c r="F1089" t="s">
        <v>339</v>
      </c>
      <c r="G1089" t="s">
        <v>302</v>
      </c>
      <c r="H1089" t="s">
        <v>10515</v>
      </c>
      <c r="I1089">
        <v>688331</v>
      </c>
      <c r="J1089" t="s">
        <v>6926</v>
      </c>
      <c r="K1089" t="s">
        <v>6927</v>
      </c>
      <c r="L1089" t="s">
        <v>4622</v>
      </c>
      <c r="M1089" t="s">
        <v>10516</v>
      </c>
      <c r="N1089">
        <v>90000</v>
      </c>
      <c r="O1089" t="s">
        <v>1200</v>
      </c>
      <c r="P1089" t="s">
        <v>1201</v>
      </c>
      <c r="Q1089" t="s">
        <v>10517</v>
      </c>
      <c r="R1089">
        <v>7974679823</v>
      </c>
      <c r="S1089" t="s">
        <v>13394</v>
      </c>
      <c r="T1089"/>
      <c r="V1089" s="14">
        <v>46209</v>
      </c>
      <c r="W1089" t="s">
        <v>6924</v>
      </c>
      <c r="X1089" s="31">
        <v>46209.656631944446</v>
      </c>
      <c r="AN1089" s="14">
        <v>46209</v>
      </c>
      <c r="AO1089" t="s">
        <v>6924</v>
      </c>
      <c r="AP1089" s="31">
        <v>46209.724791666667</v>
      </c>
      <c r="AT1089" s="31">
        <v>46209.724791666667</v>
      </c>
      <c r="AU1089" s="14">
        <v>46209</v>
      </c>
      <c r="AV1089" t="s">
        <v>6924</v>
      </c>
      <c r="AW1089" t="s">
        <v>6910</v>
      </c>
      <c r="AX1089" t="s">
        <v>677</v>
      </c>
      <c r="AY1089" s="14">
        <v>46209</v>
      </c>
      <c r="AZ1089" t="s">
        <v>6924</v>
      </c>
      <c r="BA1089" s="31">
        <v>46209.739606481482</v>
      </c>
      <c r="BB1089" s="14">
        <v>46209</v>
      </c>
      <c r="BC1089" t="s">
        <v>3586</v>
      </c>
      <c r="BD1089" s="31">
        <v>46209.746435185189</v>
      </c>
      <c r="BE1089" s="14">
        <v>46209</v>
      </c>
      <c r="BF1089" t="s">
        <v>2405</v>
      </c>
      <c r="BG1089" s="31">
        <v>46209.750902777778</v>
      </c>
      <c r="BH1089" s="14">
        <v>46209</v>
      </c>
      <c r="BI1089" t="s">
        <v>3020</v>
      </c>
      <c r="BJ1089" s="31">
        <v>46209.751458333332</v>
      </c>
      <c r="BK1089" s="14">
        <v>46210</v>
      </c>
      <c r="BL1089" t="s">
        <v>1198</v>
      </c>
      <c r="BM1089" s="31">
        <v>46210.68986111111</v>
      </c>
      <c r="BZ1089" s="14">
        <v>46210</v>
      </c>
      <c r="CA1089" t="s">
        <v>1198</v>
      </c>
      <c r="CB1089" s="31">
        <v>46210.696597222224</v>
      </c>
      <c r="CC1089" s="14">
        <v>46210</v>
      </c>
      <c r="CD1089" t="s">
        <v>1205</v>
      </c>
      <c r="CE1089" s="31">
        <v>46210.69771990741</v>
      </c>
      <c r="CI1089" s="14">
        <v>46210</v>
      </c>
      <c r="CJ1089" t="s">
        <v>6924</v>
      </c>
      <c r="CK1089" s="31">
        <v>46210.721030092594</v>
      </c>
      <c r="CP1089" t="str">
        <f>VLOOKUP(A1089,Sheet1!$A$2:$E$221,2,0)</f>
        <v>South Zone</v>
      </c>
    </row>
    <row r="1090" spans="1:94" x14ac:dyDescent="0.35">
      <c r="A1090" t="s">
        <v>6907</v>
      </c>
      <c r="B1090">
        <v>659</v>
      </c>
      <c r="C1090" t="s">
        <v>9332</v>
      </c>
      <c r="D1090" t="s">
        <v>678</v>
      </c>
      <c r="E1090" t="s">
        <v>338</v>
      </c>
      <c r="F1090" t="s">
        <v>339</v>
      </c>
      <c r="G1090" t="s">
        <v>302</v>
      </c>
      <c r="H1090" t="s">
        <v>12423</v>
      </c>
      <c r="I1090">
        <v>732445</v>
      </c>
      <c r="J1090" t="s">
        <v>12424</v>
      </c>
      <c r="K1090" t="s">
        <v>12425</v>
      </c>
      <c r="L1090" t="s">
        <v>4622</v>
      </c>
      <c r="M1090" t="s">
        <v>12426</v>
      </c>
      <c r="N1090">
        <v>45000</v>
      </c>
      <c r="O1090" t="s">
        <v>6470</v>
      </c>
      <c r="P1090" t="s">
        <v>6471</v>
      </c>
      <c r="Q1090" t="s">
        <v>12427</v>
      </c>
      <c r="R1090">
        <v>2229125344</v>
      </c>
      <c r="S1090" t="s">
        <v>13394</v>
      </c>
      <c r="T1090"/>
      <c r="V1090" s="14">
        <v>46209</v>
      </c>
      <c r="W1090" t="s">
        <v>12428</v>
      </c>
      <c r="X1090" s="31">
        <v>46209.782083333332</v>
      </c>
      <c r="AN1090" s="14">
        <v>46210</v>
      </c>
      <c r="AO1090" t="s">
        <v>6924</v>
      </c>
      <c r="AP1090" s="31">
        <v>46210.592557870368</v>
      </c>
      <c r="AT1090" s="31">
        <v>46210.592557870368</v>
      </c>
      <c r="AU1090" s="14">
        <v>46210</v>
      </c>
      <c r="AV1090" t="s">
        <v>6924</v>
      </c>
      <c r="AW1090" t="s">
        <v>6910</v>
      </c>
      <c r="AX1090" t="s">
        <v>677</v>
      </c>
      <c r="AY1090" s="14">
        <v>46210</v>
      </c>
      <c r="AZ1090" t="s">
        <v>6924</v>
      </c>
      <c r="BA1090" s="31">
        <v>46210.599189814813</v>
      </c>
      <c r="BB1090" s="14">
        <v>46210</v>
      </c>
      <c r="BC1090" t="s">
        <v>1194</v>
      </c>
      <c r="BD1090" s="31">
        <v>46210.619004629632</v>
      </c>
      <c r="BE1090" s="14">
        <v>46210</v>
      </c>
      <c r="BF1090" t="s">
        <v>6513</v>
      </c>
      <c r="BG1090" s="31">
        <v>46210.664247685185</v>
      </c>
      <c r="BH1090" s="14">
        <v>46210</v>
      </c>
      <c r="BI1090" t="s">
        <v>1198</v>
      </c>
      <c r="BJ1090" s="31">
        <v>46210.681238425925</v>
      </c>
      <c r="BK1090" s="14">
        <v>46210</v>
      </c>
      <c r="BL1090" t="s">
        <v>1198</v>
      </c>
      <c r="BM1090" s="31">
        <v>46210.71</v>
      </c>
      <c r="BZ1090" s="14">
        <v>46210</v>
      </c>
      <c r="CA1090" t="s">
        <v>1198</v>
      </c>
      <c r="CB1090" s="31">
        <v>46210.735868055555</v>
      </c>
      <c r="CC1090" s="14">
        <v>46210</v>
      </c>
      <c r="CD1090" t="s">
        <v>1205</v>
      </c>
      <c r="CE1090" s="31">
        <v>46210.737118055556</v>
      </c>
      <c r="CI1090" s="14">
        <v>46210</v>
      </c>
      <c r="CJ1090" t="s">
        <v>6924</v>
      </c>
      <c r="CK1090" s="31">
        <v>46210.805775462963</v>
      </c>
      <c r="CP1090" t="str">
        <f>VLOOKUP(A1090,Sheet1!$A$2:$E$221,2,0)</f>
        <v>South Zone</v>
      </c>
    </row>
    <row r="1091" spans="1:94" x14ac:dyDescent="0.35">
      <c r="A1091" t="s">
        <v>6907</v>
      </c>
      <c r="B1091">
        <v>659</v>
      </c>
      <c r="C1091" t="s">
        <v>9332</v>
      </c>
      <c r="D1091" t="s">
        <v>678</v>
      </c>
      <c r="E1091" t="s">
        <v>338</v>
      </c>
      <c r="F1091" t="s">
        <v>339</v>
      </c>
      <c r="G1091" t="s">
        <v>302</v>
      </c>
      <c r="H1091" t="s">
        <v>12429</v>
      </c>
      <c r="I1091">
        <v>756054</v>
      </c>
      <c r="J1091" t="s">
        <v>6926</v>
      </c>
      <c r="K1091" t="s">
        <v>6927</v>
      </c>
      <c r="L1091" t="s">
        <v>4622</v>
      </c>
      <c r="M1091" t="s">
        <v>12430</v>
      </c>
      <c r="N1091">
        <v>40000</v>
      </c>
      <c r="O1091" t="s">
        <v>6521</v>
      </c>
      <c r="P1091" t="s">
        <v>6522</v>
      </c>
      <c r="Q1091" t="s">
        <v>12431</v>
      </c>
      <c r="R1091">
        <v>8881907782</v>
      </c>
      <c r="S1091" t="s">
        <v>13394</v>
      </c>
      <c r="T1091"/>
      <c r="V1091" s="14">
        <v>46210</v>
      </c>
      <c r="W1091" t="s">
        <v>6920</v>
      </c>
      <c r="X1091" s="31">
        <v>46210.498993055553</v>
      </c>
      <c r="AN1091" s="14">
        <v>46210</v>
      </c>
      <c r="AO1091" t="s">
        <v>6924</v>
      </c>
      <c r="AP1091" s="31">
        <v>46210.538206018522</v>
      </c>
      <c r="AT1091" s="31">
        <v>46210.538206018522</v>
      </c>
      <c r="AU1091" s="14">
        <v>46210</v>
      </c>
      <c r="AV1091" t="s">
        <v>6924</v>
      </c>
      <c r="AW1091" t="s">
        <v>6910</v>
      </c>
      <c r="AX1091" t="s">
        <v>677</v>
      </c>
      <c r="AY1091" s="14">
        <v>46210</v>
      </c>
      <c r="AZ1091" t="s">
        <v>6924</v>
      </c>
      <c r="BA1091" s="31">
        <v>46210.55159722222</v>
      </c>
      <c r="BB1091" s="14">
        <v>46210</v>
      </c>
      <c r="BC1091" t="s">
        <v>3586</v>
      </c>
      <c r="BD1091" s="31">
        <v>46210.570231481484</v>
      </c>
      <c r="BE1091" s="14">
        <v>46210</v>
      </c>
      <c r="BF1091" t="s">
        <v>1247</v>
      </c>
      <c r="BG1091" s="31">
        <v>46210.633923611109</v>
      </c>
      <c r="BH1091" s="14">
        <v>46210</v>
      </c>
      <c r="BI1091" t="s">
        <v>1204</v>
      </c>
      <c r="BJ1091" s="31">
        <v>46210.641041666669</v>
      </c>
      <c r="BK1091" s="14">
        <v>46210</v>
      </c>
      <c r="BL1091" t="s">
        <v>1204</v>
      </c>
      <c r="BM1091" s="31">
        <v>46210.645532407405</v>
      </c>
      <c r="BZ1091" s="14">
        <v>46210</v>
      </c>
      <c r="CA1091" t="s">
        <v>1204</v>
      </c>
      <c r="CB1091" s="31">
        <v>46210.662905092591</v>
      </c>
      <c r="CC1091" s="14">
        <v>46210</v>
      </c>
      <c r="CD1091" t="s">
        <v>1205</v>
      </c>
      <c r="CE1091" s="31">
        <v>46210.66474537037</v>
      </c>
      <c r="CI1091" s="14">
        <v>46210</v>
      </c>
      <c r="CJ1091" t="s">
        <v>6924</v>
      </c>
      <c r="CK1091" s="31">
        <v>46210.753368055557</v>
      </c>
      <c r="CP1091" t="str">
        <f>VLOOKUP(A1091,Sheet1!$A$2:$E$221,2,0)</f>
        <v>South Zone</v>
      </c>
    </row>
    <row r="1092" spans="1:94" x14ac:dyDescent="0.35">
      <c r="A1092" t="s">
        <v>6931</v>
      </c>
      <c r="B1092">
        <v>915</v>
      </c>
      <c r="C1092" t="s">
        <v>9332</v>
      </c>
      <c r="D1092" t="s">
        <v>678</v>
      </c>
      <c r="E1092" t="s">
        <v>610</v>
      </c>
      <c r="F1092" t="s">
        <v>611</v>
      </c>
      <c r="G1092" t="s">
        <v>549</v>
      </c>
      <c r="H1092" t="s">
        <v>6932</v>
      </c>
      <c r="I1092">
        <v>450978</v>
      </c>
      <c r="J1092" t="s">
        <v>3049</v>
      </c>
      <c r="K1092" t="s">
        <v>3050</v>
      </c>
      <c r="L1092" t="s">
        <v>4622</v>
      </c>
      <c r="M1092" t="s">
        <v>10518</v>
      </c>
      <c r="N1092">
        <v>65000</v>
      </c>
      <c r="O1092" t="s">
        <v>9438</v>
      </c>
      <c r="P1092" t="s">
        <v>9439</v>
      </c>
      <c r="Q1092" t="s">
        <v>1143</v>
      </c>
      <c r="R1092">
        <v>3839868175</v>
      </c>
      <c r="S1092" t="s">
        <v>13394</v>
      </c>
      <c r="T1092"/>
      <c r="V1092" s="14">
        <v>46206</v>
      </c>
      <c r="W1092" t="s">
        <v>6934</v>
      </c>
      <c r="X1092" s="31">
        <v>46206.506307870368</v>
      </c>
      <c r="AN1092" s="14">
        <v>46209</v>
      </c>
      <c r="AO1092" t="s">
        <v>3051</v>
      </c>
      <c r="AP1092" s="31">
        <v>46209.68681712963</v>
      </c>
      <c r="AT1092" s="31">
        <v>46209.68681712963</v>
      </c>
      <c r="AU1092" s="14">
        <v>46209</v>
      </c>
      <c r="AV1092" t="s">
        <v>3051</v>
      </c>
      <c r="AW1092" t="s">
        <v>611</v>
      </c>
      <c r="AX1092" t="s">
        <v>678</v>
      </c>
      <c r="AY1092" s="14">
        <v>46210</v>
      </c>
      <c r="AZ1092" t="s">
        <v>3052</v>
      </c>
      <c r="BA1092" s="31">
        <v>46210.270219907405</v>
      </c>
      <c r="BB1092" s="14">
        <v>46210</v>
      </c>
      <c r="BC1092" t="s">
        <v>933</v>
      </c>
      <c r="BD1092" s="31">
        <v>46210.379699074074</v>
      </c>
      <c r="BE1092" s="14">
        <v>46210</v>
      </c>
      <c r="BF1092" t="s">
        <v>4965</v>
      </c>
      <c r="BG1092" s="31">
        <v>46210.416296296295</v>
      </c>
      <c r="BH1092" s="14">
        <v>46210</v>
      </c>
      <c r="BI1092" t="s">
        <v>994</v>
      </c>
      <c r="BJ1092" s="31">
        <v>46210.426944444444</v>
      </c>
      <c r="BN1092" s="14">
        <v>46210</v>
      </c>
      <c r="BO1092" t="s">
        <v>994</v>
      </c>
      <c r="BP1092" s="31">
        <v>46210.427268518521</v>
      </c>
      <c r="CP1092" t="str">
        <f>VLOOKUP(A1092,Sheet1!$A$2:$E$221,2,0)</f>
        <v>East Zone</v>
      </c>
    </row>
    <row r="1093" spans="1:94" x14ac:dyDescent="0.35">
      <c r="A1093" t="s">
        <v>6931</v>
      </c>
      <c r="B1093">
        <v>915</v>
      </c>
      <c r="C1093" t="s">
        <v>9332</v>
      </c>
      <c r="D1093" t="s">
        <v>678</v>
      </c>
      <c r="E1093" t="s">
        <v>610</v>
      </c>
      <c r="F1093" t="s">
        <v>611</v>
      </c>
      <c r="G1093" t="s">
        <v>549</v>
      </c>
      <c r="H1093" t="s">
        <v>6932</v>
      </c>
      <c r="I1093">
        <v>450978</v>
      </c>
      <c r="J1093" t="s">
        <v>3049</v>
      </c>
      <c r="K1093" t="s">
        <v>3050</v>
      </c>
      <c r="L1093" t="s">
        <v>4622</v>
      </c>
      <c r="M1093" t="s">
        <v>6933</v>
      </c>
      <c r="N1093">
        <v>45000</v>
      </c>
      <c r="O1093" t="s">
        <v>4630</v>
      </c>
      <c r="P1093" t="s">
        <v>4631</v>
      </c>
      <c r="Q1093" t="s">
        <v>6606</v>
      </c>
      <c r="R1093">
        <v>9319494487</v>
      </c>
      <c r="S1093" t="s">
        <v>13394</v>
      </c>
      <c r="T1093"/>
      <c r="V1093" s="14">
        <v>46204</v>
      </c>
      <c r="W1093" t="s">
        <v>6934</v>
      </c>
      <c r="X1093" s="31">
        <v>46204.526979166665</v>
      </c>
      <c r="AN1093" s="14">
        <v>46204</v>
      </c>
      <c r="AO1093" t="s">
        <v>3051</v>
      </c>
      <c r="AP1093" s="31">
        <v>46204.582905092589</v>
      </c>
      <c r="AT1093" s="31">
        <v>46204.582905092589</v>
      </c>
      <c r="AU1093" s="14">
        <v>46204</v>
      </c>
      <c r="AV1093" t="s">
        <v>3051</v>
      </c>
      <c r="AW1093" t="s">
        <v>611</v>
      </c>
      <c r="AX1093" t="s">
        <v>678</v>
      </c>
      <c r="AY1093" s="14">
        <v>46204</v>
      </c>
      <c r="AZ1093" t="s">
        <v>3052</v>
      </c>
      <c r="BA1093" s="31">
        <v>46204.583437499998</v>
      </c>
      <c r="BB1093" s="14">
        <v>46204</v>
      </c>
      <c r="BC1093" t="s">
        <v>933</v>
      </c>
      <c r="BD1093" s="31">
        <v>46204.58761574074</v>
      </c>
      <c r="BE1093" s="14">
        <v>46204</v>
      </c>
      <c r="BF1093" t="s">
        <v>4965</v>
      </c>
      <c r="BG1093" s="31">
        <v>46204.625671296293</v>
      </c>
      <c r="BH1093" s="14">
        <v>46204</v>
      </c>
      <c r="BI1093" t="s">
        <v>997</v>
      </c>
      <c r="BJ1093" s="31">
        <v>46204.651585648149</v>
      </c>
      <c r="BK1093" s="14">
        <v>46204</v>
      </c>
      <c r="BL1093" t="s">
        <v>997</v>
      </c>
      <c r="BM1093" s="31">
        <v>46204.651736111111</v>
      </c>
      <c r="BZ1093" s="14">
        <v>46204</v>
      </c>
      <c r="CA1093" t="s">
        <v>997</v>
      </c>
      <c r="CB1093" s="31">
        <v>46204.659675925926</v>
      </c>
      <c r="CC1093" s="14">
        <v>46204</v>
      </c>
      <c r="CD1093" t="s">
        <v>995</v>
      </c>
      <c r="CE1093" s="31">
        <v>46204.681076388886</v>
      </c>
      <c r="CI1093" s="14">
        <v>46204</v>
      </c>
      <c r="CJ1093" t="s">
        <v>3052</v>
      </c>
      <c r="CK1093" s="31">
        <v>46204.75576388889</v>
      </c>
      <c r="CP1093" t="str">
        <f>VLOOKUP(A1093,Sheet1!$A$2:$E$221,2,0)</f>
        <v>East Zone</v>
      </c>
    </row>
    <row r="1094" spans="1:94" x14ac:dyDescent="0.35">
      <c r="A1094" t="s">
        <v>6931</v>
      </c>
      <c r="B1094">
        <v>915</v>
      </c>
      <c r="C1094" t="s">
        <v>9332</v>
      </c>
      <c r="D1094" t="s">
        <v>678</v>
      </c>
      <c r="E1094" t="s">
        <v>610</v>
      </c>
      <c r="F1094" t="s">
        <v>611</v>
      </c>
      <c r="G1094" t="s">
        <v>549</v>
      </c>
      <c r="H1094" t="s">
        <v>10519</v>
      </c>
      <c r="I1094">
        <v>477482</v>
      </c>
      <c r="J1094" t="s">
        <v>10520</v>
      </c>
      <c r="K1094" t="s">
        <v>10521</v>
      </c>
      <c r="L1094" t="s">
        <v>4622</v>
      </c>
      <c r="M1094" t="s">
        <v>10522</v>
      </c>
      <c r="N1094">
        <v>45000</v>
      </c>
      <c r="O1094" t="s">
        <v>9889</v>
      </c>
      <c r="P1094" t="s">
        <v>9890</v>
      </c>
      <c r="Q1094" t="s">
        <v>7924</v>
      </c>
      <c r="R1094">
        <v>3420586439</v>
      </c>
      <c r="S1094" t="s">
        <v>13394</v>
      </c>
      <c r="T1094"/>
      <c r="V1094" s="14">
        <v>46209</v>
      </c>
      <c r="W1094" t="s">
        <v>10523</v>
      </c>
      <c r="X1094" s="31">
        <v>46209.511689814812</v>
      </c>
      <c r="AN1094" s="14">
        <v>46209</v>
      </c>
      <c r="AO1094" t="s">
        <v>3051</v>
      </c>
      <c r="AP1094" s="31">
        <v>46209.606400462966</v>
      </c>
      <c r="AT1094" s="31">
        <v>46209.606400462966</v>
      </c>
      <c r="AU1094" s="14">
        <v>46209</v>
      </c>
      <c r="AV1094" t="s">
        <v>3051</v>
      </c>
      <c r="AW1094" t="s">
        <v>611</v>
      </c>
      <c r="AX1094" t="s">
        <v>678</v>
      </c>
      <c r="AY1094" s="14">
        <v>46209</v>
      </c>
      <c r="AZ1094" t="s">
        <v>3051</v>
      </c>
      <c r="BA1094" s="31">
        <v>46209.617048611108</v>
      </c>
      <c r="BB1094" s="14">
        <v>46209</v>
      </c>
      <c r="BC1094" t="s">
        <v>933</v>
      </c>
      <c r="BD1094" s="31">
        <v>46209.626712962963</v>
      </c>
      <c r="BE1094" s="14">
        <v>46209</v>
      </c>
      <c r="BF1094" t="s">
        <v>4716</v>
      </c>
      <c r="BG1094" s="31">
        <v>46209.666342592594</v>
      </c>
      <c r="BH1094" s="14">
        <v>46209</v>
      </c>
      <c r="BI1094" t="s">
        <v>994</v>
      </c>
      <c r="BJ1094" s="31">
        <v>46209.706701388888</v>
      </c>
      <c r="BK1094" s="14">
        <v>46209</v>
      </c>
      <c r="BL1094" t="s">
        <v>994</v>
      </c>
      <c r="BM1094" s="31">
        <v>46209.706793981481</v>
      </c>
      <c r="BZ1094" s="14">
        <v>46209</v>
      </c>
      <c r="CA1094" t="s">
        <v>994</v>
      </c>
      <c r="CB1094" s="31">
        <v>46209.713680555556</v>
      </c>
      <c r="CC1094" s="14">
        <v>46209</v>
      </c>
      <c r="CD1094" t="s">
        <v>995</v>
      </c>
      <c r="CE1094" s="31">
        <v>46209.727187500001</v>
      </c>
      <c r="CI1094" s="14">
        <v>46209</v>
      </c>
      <c r="CJ1094" t="s">
        <v>6945</v>
      </c>
      <c r="CK1094" s="31">
        <v>46209.810335648152</v>
      </c>
      <c r="CP1094" t="str">
        <f>VLOOKUP(A1094,Sheet1!$A$2:$E$221,2,0)</f>
        <v>East Zone</v>
      </c>
    </row>
    <row r="1095" spans="1:94" x14ac:dyDescent="0.35">
      <c r="A1095" t="s">
        <v>6931</v>
      </c>
      <c r="B1095">
        <v>915</v>
      </c>
      <c r="C1095" t="s">
        <v>9332</v>
      </c>
      <c r="D1095" t="s">
        <v>678</v>
      </c>
      <c r="E1095" t="s">
        <v>610</v>
      </c>
      <c r="F1095" t="s">
        <v>611</v>
      </c>
      <c r="G1095" t="s">
        <v>549</v>
      </c>
      <c r="H1095" t="s">
        <v>4346</v>
      </c>
      <c r="I1095">
        <v>483876</v>
      </c>
      <c r="J1095" t="s">
        <v>2116</v>
      </c>
      <c r="K1095" t="s">
        <v>4348</v>
      </c>
      <c r="L1095" t="s">
        <v>4622</v>
      </c>
      <c r="M1095" t="s">
        <v>12432</v>
      </c>
      <c r="N1095">
        <v>65000</v>
      </c>
      <c r="O1095" t="s">
        <v>1006</v>
      </c>
      <c r="P1095" t="s">
        <v>1007</v>
      </c>
      <c r="Q1095" t="s">
        <v>1000</v>
      </c>
      <c r="R1095">
        <v>5595921732</v>
      </c>
      <c r="S1095" t="s">
        <v>13394</v>
      </c>
      <c r="T1095"/>
      <c r="V1095" s="14">
        <v>46210</v>
      </c>
      <c r="W1095" t="s">
        <v>6936</v>
      </c>
      <c r="X1095" s="31">
        <v>46210.416388888887</v>
      </c>
      <c r="AN1095" s="14">
        <v>46210</v>
      </c>
      <c r="AO1095" t="s">
        <v>3051</v>
      </c>
      <c r="AP1095" s="31">
        <v>46210.675763888888</v>
      </c>
      <c r="AT1095" s="31">
        <v>46210.675763888888</v>
      </c>
      <c r="AU1095" s="14">
        <v>46210</v>
      </c>
      <c r="AV1095" t="s">
        <v>3051</v>
      </c>
      <c r="AW1095" t="s">
        <v>611</v>
      </c>
      <c r="AX1095" t="s">
        <v>678</v>
      </c>
      <c r="AY1095" s="14">
        <v>46210</v>
      </c>
      <c r="AZ1095" t="s">
        <v>3052</v>
      </c>
      <c r="BA1095" s="31">
        <v>46210.682523148149</v>
      </c>
      <c r="BB1095" s="14">
        <v>46210</v>
      </c>
      <c r="BC1095" t="s">
        <v>933</v>
      </c>
      <c r="BD1095" s="31">
        <v>46210.692210648151</v>
      </c>
      <c r="BE1095" s="14">
        <v>46210</v>
      </c>
      <c r="BF1095" t="s">
        <v>4965</v>
      </c>
      <c r="BG1095" s="31">
        <v>46210.743460648147</v>
      </c>
      <c r="BH1095" s="14">
        <v>46210</v>
      </c>
      <c r="BI1095" t="s">
        <v>994</v>
      </c>
      <c r="BJ1095" s="31">
        <v>46210.757696759261</v>
      </c>
      <c r="BK1095" s="14">
        <v>46210</v>
      </c>
      <c r="BL1095" t="s">
        <v>1043</v>
      </c>
      <c r="BM1095" s="31">
        <v>46210.799525462964</v>
      </c>
      <c r="BN1095" s="14">
        <v>46210</v>
      </c>
      <c r="BO1095" t="s">
        <v>994</v>
      </c>
      <c r="BP1095" s="31">
        <v>46210.758101851854</v>
      </c>
      <c r="BZ1095" s="14">
        <v>46210</v>
      </c>
      <c r="CA1095" t="s">
        <v>1043</v>
      </c>
      <c r="CB1095" s="31">
        <v>46210.806550925925</v>
      </c>
      <c r="CC1095" s="14">
        <v>46210</v>
      </c>
      <c r="CD1095" t="s">
        <v>1008</v>
      </c>
      <c r="CE1095" s="31">
        <v>46210.80846064815</v>
      </c>
      <c r="CP1095" t="str">
        <f>VLOOKUP(A1095,Sheet1!$A$2:$E$221,2,0)</f>
        <v>East Zone</v>
      </c>
    </row>
    <row r="1096" spans="1:94" x14ac:dyDescent="0.35">
      <c r="A1096" t="s">
        <v>6931</v>
      </c>
      <c r="B1096">
        <v>915</v>
      </c>
      <c r="C1096" t="s">
        <v>9332</v>
      </c>
      <c r="D1096" t="s">
        <v>678</v>
      </c>
      <c r="E1096" t="s">
        <v>610</v>
      </c>
      <c r="F1096" t="s">
        <v>611</v>
      </c>
      <c r="G1096" t="s">
        <v>549</v>
      </c>
      <c r="H1096" t="s">
        <v>4346</v>
      </c>
      <c r="I1096">
        <v>483876</v>
      </c>
      <c r="J1096" t="s">
        <v>2116</v>
      </c>
      <c r="K1096" t="s">
        <v>4348</v>
      </c>
      <c r="L1096" t="s">
        <v>4622</v>
      </c>
      <c r="M1096" t="s">
        <v>6935</v>
      </c>
      <c r="N1096">
        <v>77000</v>
      </c>
      <c r="O1096" t="s">
        <v>939</v>
      </c>
      <c r="P1096" t="s">
        <v>940</v>
      </c>
      <c r="Q1096" t="s">
        <v>4347</v>
      </c>
      <c r="R1096">
        <v>5188259896</v>
      </c>
      <c r="S1096" t="s">
        <v>13394</v>
      </c>
      <c r="T1096"/>
      <c r="V1096" s="14">
        <v>46205</v>
      </c>
      <c r="W1096" t="s">
        <v>3052</v>
      </c>
      <c r="X1096" s="31">
        <v>46205.710844907408</v>
      </c>
      <c r="AB1096" s="14">
        <v>46206</v>
      </c>
      <c r="AC1096" t="s">
        <v>6936</v>
      </c>
      <c r="AD1096" s="31">
        <v>46206.325324074074</v>
      </c>
      <c r="AN1096" s="14">
        <v>46206</v>
      </c>
      <c r="AO1096" t="s">
        <v>3052</v>
      </c>
      <c r="AP1096" s="31">
        <v>46206.356157407405</v>
      </c>
      <c r="AT1096" s="31">
        <v>46206.356157407405</v>
      </c>
      <c r="AU1096" s="14">
        <v>46206</v>
      </c>
      <c r="AV1096" t="s">
        <v>3052</v>
      </c>
      <c r="AW1096" t="s">
        <v>6937</v>
      </c>
      <c r="AX1096" t="s">
        <v>677</v>
      </c>
      <c r="AY1096" s="14">
        <v>46206</v>
      </c>
      <c r="AZ1096" t="s">
        <v>3052</v>
      </c>
      <c r="BA1096" s="31">
        <v>46206.370775462965</v>
      </c>
      <c r="BB1096" s="14">
        <v>46206</v>
      </c>
      <c r="BC1096" t="s">
        <v>933</v>
      </c>
      <c r="BD1096" s="31">
        <v>46206.38925925926</v>
      </c>
      <c r="BE1096" s="14">
        <v>46206</v>
      </c>
      <c r="BF1096" t="s">
        <v>4640</v>
      </c>
      <c r="BG1096" s="31">
        <v>46206.408333333333</v>
      </c>
      <c r="BH1096" s="14">
        <v>46206</v>
      </c>
      <c r="BI1096" t="s">
        <v>997</v>
      </c>
      <c r="BJ1096" s="31">
        <v>46206.431550925925</v>
      </c>
      <c r="BK1096" s="14">
        <v>46206</v>
      </c>
      <c r="BL1096" t="s">
        <v>997</v>
      </c>
      <c r="BM1096" s="31">
        <v>46206.431793981479</v>
      </c>
      <c r="BZ1096" s="14">
        <v>46206</v>
      </c>
      <c r="CA1096" t="s">
        <v>997</v>
      </c>
      <c r="CB1096" s="31">
        <v>46206.435902777775</v>
      </c>
      <c r="CC1096" s="14">
        <v>46206</v>
      </c>
      <c r="CD1096" t="s">
        <v>995</v>
      </c>
      <c r="CE1096" s="31">
        <v>46206.474548611113</v>
      </c>
      <c r="CI1096" s="14">
        <v>46206</v>
      </c>
      <c r="CJ1096" t="s">
        <v>3052</v>
      </c>
      <c r="CK1096" s="31">
        <v>46206.547175925924</v>
      </c>
      <c r="CP1096" t="str">
        <f>VLOOKUP(A1096,Sheet1!$A$2:$E$221,2,0)</f>
        <v>East Zone</v>
      </c>
    </row>
    <row r="1097" spans="1:94" x14ac:dyDescent="0.35">
      <c r="A1097" t="s">
        <v>6931</v>
      </c>
      <c r="B1097">
        <v>915</v>
      </c>
      <c r="C1097" t="s">
        <v>9332</v>
      </c>
      <c r="D1097" t="s">
        <v>678</v>
      </c>
      <c r="E1097" t="s">
        <v>610</v>
      </c>
      <c r="F1097" t="s">
        <v>611</v>
      </c>
      <c r="G1097" t="s">
        <v>549</v>
      </c>
      <c r="H1097" t="s">
        <v>6938</v>
      </c>
      <c r="I1097">
        <v>524394</v>
      </c>
      <c r="J1097" t="s">
        <v>6939</v>
      </c>
      <c r="K1097" t="s">
        <v>6940</v>
      </c>
      <c r="L1097" t="s">
        <v>4622</v>
      </c>
      <c r="M1097" t="s">
        <v>6941</v>
      </c>
      <c r="N1097">
        <v>45000</v>
      </c>
      <c r="O1097" t="s">
        <v>4630</v>
      </c>
      <c r="P1097" t="s">
        <v>4631</v>
      </c>
      <c r="Q1097" t="s">
        <v>6942</v>
      </c>
      <c r="R1097">
        <v>1689601587</v>
      </c>
      <c r="S1097" t="s">
        <v>13394</v>
      </c>
      <c r="T1097"/>
      <c r="V1097" s="14">
        <v>46205</v>
      </c>
      <c r="W1097" t="s">
        <v>6943</v>
      </c>
      <c r="X1097" s="31">
        <v>46205.64508101852</v>
      </c>
      <c r="AN1097" s="14">
        <v>46206</v>
      </c>
      <c r="AO1097" t="s">
        <v>3051</v>
      </c>
      <c r="AP1097" s="31">
        <v>46206.417719907404</v>
      </c>
      <c r="AT1097" s="31">
        <v>46206.417719907404</v>
      </c>
      <c r="AU1097" s="14">
        <v>46206</v>
      </c>
      <c r="AV1097" t="s">
        <v>3051</v>
      </c>
      <c r="AW1097" t="s">
        <v>611</v>
      </c>
      <c r="AX1097" t="s">
        <v>678</v>
      </c>
      <c r="AY1097" s="14">
        <v>46206</v>
      </c>
      <c r="AZ1097" t="s">
        <v>3051</v>
      </c>
      <c r="BA1097" s="31">
        <v>46206.418275462966</v>
      </c>
      <c r="BB1097" s="14">
        <v>46206</v>
      </c>
      <c r="BC1097" t="s">
        <v>933</v>
      </c>
      <c r="BD1097" s="31">
        <v>46206.432002314818</v>
      </c>
      <c r="BE1097" s="14">
        <v>46206</v>
      </c>
      <c r="BF1097" t="s">
        <v>4965</v>
      </c>
      <c r="BG1097" s="31">
        <v>46206.440312500003</v>
      </c>
      <c r="BH1097" s="14">
        <v>46206</v>
      </c>
      <c r="BI1097" t="s">
        <v>996</v>
      </c>
      <c r="BJ1097" s="31">
        <v>46206.458483796298</v>
      </c>
      <c r="BK1097" s="14">
        <v>46206</v>
      </c>
      <c r="BL1097" t="s">
        <v>996</v>
      </c>
      <c r="BM1097" s="31">
        <v>46206.459016203706</v>
      </c>
      <c r="BZ1097" s="14">
        <v>46206</v>
      </c>
      <c r="CA1097" t="s">
        <v>996</v>
      </c>
      <c r="CB1097" s="31">
        <v>46206.480115740742</v>
      </c>
      <c r="CC1097" s="14">
        <v>46206</v>
      </c>
      <c r="CD1097" t="s">
        <v>995</v>
      </c>
      <c r="CE1097" s="31">
        <v>46206.489942129629</v>
      </c>
      <c r="CI1097" s="14">
        <v>46206</v>
      </c>
      <c r="CJ1097" t="s">
        <v>3052</v>
      </c>
      <c r="CK1097" s="31">
        <v>46206.60052083333</v>
      </c>
      <c r="CP1097" t="str">
        <f>VLOOKUP(A1097,Sheet1!$A$2:$E$221,2,0)</f>
        <v>East Zone</v>
      </c>
    </row>
    <row r="1098" spans="1:94" x14ac:dyDescent="0.35">
      <c r="A1098" t="s">
        <v>6931</v>
      </c>
      <c r="B1098">
        <v>915</v>
      </c>
      <c r="C1098" t="s">
        <v>9332</v>
      </c>
      <c r="D1098" t="s">
        <v>678</v>
      </c>
      <c r="E1098" t="s">
        <v>610</v>
      </c>
      <c r="F1098" t="s">
        <v>611</v>
      </c>
      <c r="G1098" t="s">
        <v>549</v>
      </c>
      <c r="H1098" t="s">
        <v>3805</v>
      </c>
      <c r="I1098">
        <v>572980</v>
      </c>
      <c r="J1098" t="s">
        <v>3049</v>
      </c>
      <c r="K1098" t="s">
        <v>3050</v>
      </c>
      <c r="L1098" t="s">
        <v>4622</v>
      </c>
      <c r="M1098" t="s">
        <v>6944</v>
      </c>
      <c r="N1098">
        <v>80000</v>
      </c>
      <c r="O1098" t="s">
        <v>1067</v>
      </c>
      <c r="P1098" t="s">
        <v>1068</v>
      </c>
      <c r="Q1098" t="s">
        <v>3806</v>
      </c>
      <c r="R1098">
        <v>2539995741</v>
      </c>
      <c r="S1098" t="s">
        <v>13394</v>
      </c>
      <c r="T1098"/>
      <c r="V1098" s="14">
        <v>46203</v>
      </c>
      <c r="W1098" t="s">
        <v>6945</v>
      </c>
      <c r="X1098" s="31">
        <v>46203.505358796298</v>
      </c>
      <c r="AN1098" s="14">
        <v>46204</v>
      </c>
      <c r="AO1098" t="s">
        <v>3051</v>
      </c>
      <c r="AP1098" s="31">
        <v>46204.60260416667</v>
      </c>
      <c r="AT1098" s="31">
        <v>46204.60260416667</v>
      </c>
      <c r="AU1098" s="14">
        <v>46204</v>
      </c>
      <c r="AV1098" t="s">
        <v>3051</v>
      </c>
      <c r="AW1098" t="s">
        <v>611</v>
      </c>
      <c r="AX1098" t="s">
        <v>678</v>
      </c>
      <c r="AY1098" s="14">
        <v>46204</v>
      </c>
      <c r="AZ1098" t="s">
        <v>3051</v>
      </c>
      <c r="BA1098" s="31">
        <v>46204.60365740741</v>
      </c>
      <c r="BB1098" s="14">
        <v>46204</v>
      </c>
      <c r="BC1098" t="s">
        <v>933</v>
      </c>
      <c r="BD1098" s="31">
        <v>46204.614502314813</v>
      </c>
      <c r="BE1098" s="14">
        <v>46204</v>
      </c>
      <c r="BF1098" t="s">
        <v>4640</v>
      </c>
      <c r="BG1098" s="31">
        <v>46204.623402777775</v>
      </c>
      <c r="BH1098" s="14">
        <v>46204</v>
      </c>
      <c r="BI1098" t="s">
        <v>994</v>
      </c>
      <c r="BJ1098" s="31">
        <v>46204.649918981479</v>
      </c>
      <c r="BK1098" s="14">
        <v>46204</v>
      </c>
      <c r="BL1098" t="s">
        <v>994</v>
      </c>
      <c r="BM1098" s="31">
        <v>46204.650011574071</v>
      </c>
      <c r="BZ1098" s="14">
        <v>46204</v>
      </c>
      <c r="CA1098" t="s">
        <v>994</v>
      </c>
      <c r="CB1098" s="31">
        <v>46204.652627314812</v>
      </c>
      <c r="CC1098" s="14">
        <v>46204</v>
      </c>
      <c r="CD1098" t="s">
        <v>938</v>
      </c>
      <c r="CE1098" s="31">
        <v>46204.657164351855</v>
      </c>
      <c r="CI1098" s="14">
        <v>46204</v>
      </c>
      <c r="CJ1098" t="s">
        <v>3052</v>
      </c>
      <c r="CK1098" s="31">
        <v>46204.68204861111</v>
      </c>
      <c r="CP1098" t="str">
        <f>VLOOKUP(A1098,Sheet1!$A$2:$E$221,2,0)</f>
        <v>East Zone</v>
      </c>
    </row>
    <row r="1099" spans="1:94" x14ac:dyDescent="0.35">
      <c r="A1099" t="s">
        <v>6931</v>
      </c>
      <c r="B1099">
        <v>915</v>
      </c>
      <c r="C1099" t="s">
        <v>9332</v>
      </c>
      <c r="D1099" t="s">
        <v>678</v>
      </c>
      <c r="E1099" t="s">
        <v>610</v>
      </c>
      <c r="F1099" t="s">
        <v>611</v>
      </c>
      <c r="G1099" t="s">
        <v>549</v>
      </c>
      <c r="H1099" t="s">
        <v>12433</v>
      </c>
      <c r="I1099">
        <v>573203</v>
      </c>
      <c r="J1099" t="s">
        <v>3958</v>
      </c>
      <c r="K1099" t="s">
        <v>6949</v>
      </c>
      <c r="L1099" t="s">
        <v>4622</v>
      </c>
      <c r="M1099" t="s">
        <v>12434</v>
      </c>
      <c r="N1099">
        <v>45000</v>
      </c>
      <c r="O1099" t="s">
        <v>4630</v>
      </c>
      <c r="P1099" t="s">
        <v>4631</v>
      </c>
      <c r="Q1099" t="s">
        <v>1338</v>
      </c>
      <c r="R1099">
        <v>4483657225</v>
      </c>
      <c r="S1099" t="s">
        <v>13394</v>
      </c>
      <c r="T1099"/>
      <c r="V1099" s="14">
        <v>46209</v>
      </c>
      <c r="W1099" t="s">
        <v>3052</v>
      </c>
      <c r="X1099" s="31">
        <v>46209.538761574076</v>
      </c>
      <c r="AN1099" s="14">
        <v>46210</v>
      </c>
      <c r="AO1099" t="s">
        <v>3051</v>
      </c>
      <c r="AP1099" s="31">
        <v>46210.429340277777</v>
      </c>
      <c r="AT1099" s="31">
        <v>46210.429340277777</v>
      </c>
      <c r="AU1099" s="14">
        <v>46210</v>
      </c>
      <c r="AV1099" t="s">
        <v>3051</v>
      </c>
      <c r="AW1099" t="s">
        <v>611</v>
      </c>
      <c r="AX1099" t="s">
        <v>678</v>
      </c>
      <c r="AY1099" s="14">
        <v>46210</v>
      </c>
      <c r="AZ1099" t="s">
        <v>3052</v>
      </c>
      <c r="BA1099" s="31">
        <v>46210.523425925923</v>
      </c>
      <c r="BB1099" s="14">
        <v>46210</v>
      </c>
      <c r="BC1099" t="s">
        <v>933</v>
      </c>
      <c r="BD1099" s="31">
        <v>46210.526284722226</v>
      </c>
      <c r="BE1099" s="14">
        <v>46210</v>
      </c>
      <c r="BF1099" t="s">
        <v>4706</v>
      </c>
      <c r="BG1099" s="31">
        <v>46210.598182870373</v>
      </c>
      <c r="BH1099" s="14">
        <v>46210</v>
      </c>
      <c r="BI1099" t="s">
        <v>994</v>
      </c>
      <c r="BJ1099" s="31">
        <v>46210.617465277777</v>
      </c>
      <c r="BK1099" s="14">
        <v>46210</v>
      </c>
      <c r="BL1099" t="s">
        <v>994</v>
      </c>
      <c r="BM1099" s="31">
        <v>46210.617546296293</v>
      </c>
      <c r="BZ1099" s="14">
        <v>46210</v>
      </c>
      <c r="CA1099" t="s">
        <v>994</v>
      </c>
      <c r="CB1099" s="31">
        <v>46210.620081018518</v>
      </c>
      <c r="CC1099" s="14">
        <v>46210</v>
      </c>
      <c r="CD1099" t="s">
        <v>995</v>
      </c>
      <c r="CE1099" s="31">
        <v>46210.63890046296</v>
      </c>
      <c r="CI1099" s="14">
        <v>46210</v>
      </c>
      <c r="CJ1099" t="s">
        <v>6945</v>
      </c>
      <c r="CK1099" s="31">
        <v>46210.703657407408</v>
      </c>
      <c r="CP1099" t="str">
        <f>VLOOKUP(A1099,Sheet1!$A$2:$E$221,2,0)</f>
        <v>East Zone</v>
      </c>
    </row>
    <row r="1100" spans="1:94" x14ac:dyDescent="0.35">
      <c r="A1100" t="s">
        <v>6931</v>
      </c>
      <c r="B1100">
        <v>915</v>
      </c>
      <c r="C1100" t="s">
        <v>9332</v>
      </c>
      <c r="D1100" t="s">
        <v>678</v>
      </c>
      <c r="E1100" t="s">
        <v>610</v>
      </c>
      <c r="F1100" t="s">
        <v>611</v>
      </c>
      <c r="G1100" t="s">
        <v>549</v>
      </c>
      <c r="H1100" t="s">
        <v>6946</v>
      </c>
      <c r="I1100">
        <v>605031</v>
      </c>
      <c r="J1100" t="s">
        <v>3049</v>
      </c>
      <c r="K1100" t="s">
        <v>3050</v>
      </c>
      <c r="L1100" t="s">
        <v>4622</v>
      </c>
      <c r="M1100" t="s">
        <v>6947</v>
      </c>
      <c r="N1100">
        <v>45000</v>
      </c>
      <c r="O1100" t="s">
        <v>4630</v>
      </c>
      <c r="P1100" t="s">
        <v>4631</v>
      </c>
      <c r="Q1100" t="s">
        <v>4347</v>
      </c>
      <c r="R1100">
        <v>7856962811</v>
      </c>
      <c r="S1100" t="s">
        <v>13394</v>
      </c>
      <c r="T1100"/>
      <c r="V1100" s="14">
        <v>46205</v>
      </c>
      <c r="W1100" t="s">
        <v>3052</v>
      </c>
      <c r="X1100" s="31">
        <v>46205.454780092594</v>
      </c>
      <c r="AN1100" s="14">
        <v>46205</v>
      </c>
      <c r="AO1100" t="s">
        <v>3051</v>
      </c>
      <c r="AP1100" s="31">
        <v>46205.494166666664</v>
      </c>
      <c r="AT1100" s="31">
        <v>46205.494166666664</v>
      </c>
      <c r="AU1100" s="14">
        <v>46205</v>
      </c>
      <c r="AV1100" t="s">
        <v>3051</v>
      </c>
      <c r="AW1100" t="s">
        <v>611</v>
      </c>
      <c r="AX1100" t="s">
        <v>678</v>
      </c>
      <c r="AY1100" s="14">
        <v>46205</v>
      </c>
      <c r="AZ1100" t="s">
        <v>3052</v>
      </c>
      <c r="BA1100" s="31">
        <v>46205.495162037034</v>
      </c>
      <c r="BB1100" s="14">
        <v>46205</v>
      </c>
      <c r="BC1100" t="s">
        <v>933</v>
      </c>
      <c r="BD1100" s="31">
        <v>46205.502696759257</v>
      </c>
      <c r="BE1100" s="14">
        <v>46205</v>
      </c>
      <c r="BF1100" t="s">
        <v>4886</v>
      </c>
      <c r="BG1100" s="31">
        <v>46205.527569444443</v>
      </c>
      <c r="BH1100" s="14">
        <v>46205</v>
      </c>
      <c r="BI1100" t="s">
        <v>996</v>
      </c>
      <c r="BJ1100" s="31">
        <v>46205.544189814813</v>
      </c>
      <c r="BK1100" s="14">
        <v>46205</v>
      </c>
      <c r="BL1100" t="s">
        <v>996</v>
      </c>
      <c r="BM1100" s="31">
        <v>46205.544571759259</v>
      </c>
      <c r="BZ1100" s="14">
        <v>46205</v>
      </c>
      <c r="CA1100" t="s">
        <v>996</v>
      </c>
      <c r="CB1100" s="31">
        <v>46205.576041666667</v>
      </c>
      <c r="CC1100" s="14">
        <v>46205</v>
      </c>
      <c r="CD1100" t="s">
        <v>1008</v>
      </c>
      <c r="CE1100" s="31">
        <v>46205.611192129632</v>
      </c>
      <c r="CI1100" s="14">
        <v>46205</v>
      </c>
      <c r="CJ1100" t="s">
        <v>3052</v>
      </c>
      <c r="CK1100" s="31">
        <v>46205.805034722223</v>
      </c>
      <c r="CP1100" t="str">
        <f>VLOOKUP(A1100,Sheet1!$A$2:$E$221,2,0)</f>
        <v>East Zone</v>
      </c>
    </row>
    <row r="1101" spans="1:94" x14ac:dyDescent="0.35">
      <c r="A1101" t="s">
        <v>6931</v>
      </c>
      <c r="B1101">
        <v>915</v>
      </c>
      <c r="C1101" t="s">
        <v>9332</v>
      </c>
      <c r="D1101" t="s">
        <v>678</v>
      </c>
      <c r="E1101" t="s">
        <v>610</v>
      </c>
      <c r="F1101" t="s">
        <v>611</v>
      </c>
      <c r="G1101" t="s">
        <v>549</v>
      </c>
      <c r="H1101" t="s">
        <v>6948</v>
      </c>
      <c r="I1101">
        <v>673591</v>
      </c>
      <c r="J1101" t="s">
        <v>3958</v>
      </c>
      <c r="K1101" t="s">
        <v>6949</v>
      </c>
      <c r="L1101" t="s">
        <v>4622</v>
      </c>
      <c r="M1101" t="s">
        <v>6950</v>
      </c>
      <c r="N1101">
        <v>45000</v>
      </c>
      <c r="O1101" t="s">
        <v>4630</v>
      </c>
      <c r="P1101" t="s">
        <v>4631</v>
      </c>
      <c r="Q1101" t="s">
        <v>5164</v>
      </c>
      <c r="R1101">
        <v>5593245223</v>
      </c>
      <c r="S1101" t="s">
        <v>13394</v>
      </c>
      <c r="T1101"/>
      <c r="V1101" s="14">
        <v>46205</v>
      </c>
      <c r="W1101" t="s">
        <v>6951</v>
      </c>
      <c r="X1101" s="31">
        <v>46205.641944444447</v>
      </c>
      <c r="AN1101" s="14">
        <v>46206</v>
      </c>
      <c r="AO1101" t="s">
        <v>3051</v>
      </c>
      <c r="AP1101" s="31">
        <v>46206.530428240738</v>
      </c>
      <c r="AT1101" s="31">
        <v>46206.530428240738</v>
      </c>
      <c r="AU1101" s="14">
        <v>46206</v>
      </c>
      <c r="AV1101" t="s">
        <v>3051</v>
      </c>
      <c r="AW1101" t="s">
        <v>611</v>
      </c>
      <c r="AX1101" t="s">
        <v>678</v>
      </c>
      <c r="AY1101" s="14">
        <v>46206</v>
      </c>
      <c r="AZ1101" t="s">
        <v>3052</v>
      </c>
      <c r="BA1101" s="31">
        <v>46206.54246527778</v>
      </c>
      <c r="BB1101" s="14">
        <v>46206</v>
      </c>
      <c r="BC1101" t="s">
        <v>933</v>
      </c>
      <c r="BD1101" s="31">
        <v>46206.544756944444</v>
      </c>
      <c r="BE1101" s="14">
        <v>46206</v>
      </c>
      <c r="BF1101" t="s">
        <v>4969</v>
      </c>
      <c r="BG1101" s="31">
        <v>46206.594085648147</v>
      </c>
      <c r="BH1101" s="14">
        <v>46206</v>
      </c>
      <c r="BI1101" t="s">
        <v>997</v>
      </c>
      <c r="BJ1101" s="31">
        <v>46206.604803240742</v>
      </c>
      <c r="BK1101" s="14">
        <v>46206</v>
      </c>
      <c r="BL1101" t="s">
        <v>997</v>
      </c>
      <c r="BM1101" s="31">
        <v>46206.604942129627</v>
      </c>
      <c r="BZ1101" s="14">
        <v>46206</v>
      </c>
      <c r="CA1101" t="s">
        <v>997</v>
      </c>
      <c r="CB1101" s="31">
        <v>46206.614293981482</v>
      </c>
      <c r="CC1101" s="14">
        <v>46206</v>
      </c>
      <c r="CD1101" t="s">
        <v>995</v>
      </c>
      <c r="CE1101" s="31">
        <v>46206.622731481482</v>
      </c>
      <c r="CI1101" s="14">
        <v>46206</v>
      </c>
      <c r="CJ1101" t="s">
        <v>3052</v>
      </c>
      <c r="CK1101" s="31">
        <v>46206.679247685184</v>
      </c>
      <c r="CP1101" t="str">
        <f>VLOOKUP(A1101,Sheet1!$A$2:$E$221,2,0)</f>
        <v>East Zone</v>
      </c>
    </row>
    <row r="1102" spans="1:94" x14ac:dyDescent="0.35">
      <c r="A1102" t="s">
        <v>6952</v>
      </c>
      <c r="B1102">
        <v>1006</v>
      </c>
      <c r="C1102" t="s">
        <v>9332</v>
      </c>
      <c r="D1102" t="s">
        <v>678</v>
      </c>
      <c r="E1102" t="s">
        <v>614</v>
      </c>
      <c r="F1102" t="s">
        <v>615</v>
      </c>
      <c r="G1102" t="s">
        <v>549</v>
      </c>
      <c r="H1102" t="s">
        <v>6953</v>
      </c>
      <c r="I1102">
        <v>509526</v>
      </c>
      <c r="J1102" t="s">
        <v>1287</v>
      </c>
      <c r="K1102" t="s">
        <v>6954</v>
      </c>
      <c r="L1102" t="s">
        <v>4622</v>
      </c>
      <c r="M1102" t="s">
        <v>6955</v>
      </c>
      <c r="N1102">
        <v>45000</v>
      </c>
      <c r="O1102" t="s">
        <v>4630</v>
      </c>
      <c r="P1102" t="s">
        <v>4631</v>
      </c>
      <c r="Q1102" t="s">
        <v>3996</v>
      </c>
      <c r="R1102">
        <v>2074864517</v>
      </c>
      <c r="S1102" t="s">
        <v>13394</v>
      </c>
      <c r="T1102"/>
      <c r="V1102" s="14">
        <v>46205</v>
      </c>
      <c r="W1102" t="s">
        <v>6956</v>
      </c>
      <c r="X1102" s="31">
        <v>46205.406226851854</v>
      </c>
      <c r="AN1102" s="14">
        <v>46205</v>
      </c>
      <c r="AO1102" t="s">
        <v>1288</v>
      </c>
      <c r="AP1102" s="31">
        <v>46205.451053240744</v>
      </c>
      <c r="AT1102" s="31">
        <v>46205.451053240744</v>
      </c>
      <c r="AU1102" s="14">
        <v>46205</v>
      </c>
      <c r="AV1102" t="s">
        <v>1288</v>
      </c>
      <c r="AW1102" t="s">
        <v>615</v>
      </c>
      <c r="AX1102" t="s">
        <v>678</v>
      </c>
      <c r="AY1102" s="14">
        <v>46205</v>
      </c>
      <c r="AZ1102" t="s">
        <v>6956</v>
      </c>
      <c r="BA1102" s="31">
        <v>46205.539618055554</v>
      </c>
      <c r="BB1102" s="14">
        <v>46205</v>
      </c>
      <c r="BC1102" t="s">
        <v>933</v>
      </c>
      <c r="BD1102" s="31">
        <v>46205.544016203705</v>
      </c>
      <c r="BE1102" s="14">
        <v>46205</v>
      </c>
      <c r="BF1102" t="s">
        <v>4969</v>
      </c>
      <c r="BG1102" s="31">
        <v>46205.563854166663</v>
      </c>
      <c r="BH1102" s="14">
        <v>46205</v>
      </c>
      <c r="BI1102" t="s">
        <v>996</v>
      </c>
      <c r="BJ1102" s="31">
        <v>46205.597245370373</v>
      </c>
      <c r="BK1102" s="14">
        <v>46205</v>
      </c>
      <c r="BL1102" t="s">
        <v>996</v>
      </c>
      <c r="BM1102" s="31">
        <v>46205.597858796296</v>
      </c>
      <c r="BZ1102" s="14">
        <v>46205</v>
      </c>
      <c r="CA1102" t="s">
        <v>996</v>
      </c>
      <c r="CB1102" s="31">
        <v>46205.602708333332</v>
      </c>
      <c r="CC1102" s="14">
        <v>46205</v>
      </c>
      <c r="CD1102" t="s">
        <v>1008</v>
      </c>
      <c r="CE1102" s="31">
        <v>46205.610474537039</v>
      </c>
      <c r="CI1102" s="14">
        <v>46205</v>
      </c>
      <c r="CJ1102" t="s">
        <v>3053</v>
      </c>
      <c r="CK1102" s="31">
        <v>46205.779467592591</v>
      </c>
      <c r="CP1102" t="str">
        <f>VLOOKUP(A1102,Sheet1!$A$2:$E$221,2,0)</f>
        <v>East Zone</v>
      </c>
    </row>
    <row r="1103" spans="1:94" x14ac:dyDescent="0.35">
      <c r="A1103" t="s">
        <v>6952</v>
      </c>
      <c r="B1103">
        <v>1006</v>
      </c>
      <c r="C1103" t="s">
        <v>9332</v>
      </c>
      <c r="D1103" t="s">
        <v>678</v>
      </c>
      <c r="E1103" t="s">
        <v>614</v>
      </c>
      <c r="F1103" t="s">
        <v>615</v>
      </c>
      <c r="G1103" t="s">
        <v>549</v>
      </c>
      <c r="H1103" t="s">
        <v>12443</v>
      </c>
      <c r="I1103">
        <v>684426</v>
      </c>
      <c r="J1103" t="s">
        <v>12444</v>
      </c>
      <c r="K1103" t="s">
        <v>12445</v>
      </c>
      <c r="L1103" t="s">
        <v>4622</v>
      </c>
      <c r="M1103" t="s">
        <v>12446</v>
      </c>
      <c r="N1103">
        <v>50000</v>
      </c>
      <c r="O1103" t="s">
        <v>947</v>
      </c>
      <c r="P1103" t="s">
        <v>948</v>
      </c>
      <c r="Q1103" t="s">
        <v>12447</v>
      </c>
      <c r="R1103">
        <v>2940252669</v>
      </c>
      <c r="S1103" t="s">
        <v>13394</v>
      </c>
      <c r="T1103"/>
      <c r="V1103" s="14">
        <v>46209</v>
      </c>
      <c r="W1103" t="s">
        <v>12448</v>
      </c>
      <c r="X1103" s="31">
        <v>46209.777060185188</v>
      </c>
      <c r="AN1103" s="14">
        <v>46210</v>
      </c>
      <c r="AO1103" t="s">
        <v>1288</v>
      </c>
      <c r="AP1103" s="31">
        <v>46210.489120370374</v>
      </c>
      <c r="AT1103" s="31">
        <v>46210.489120370374</v>
      </c>
      <c r="AU1103" s="14">
        <v>46210</v>
      </c>
      <c r="AV1103" t="s">
        <v>1288</v>
      </c>
      <c r="AW1103" t="s">
        <v>615</v>
      </c>
      <c r="AX1103" t="s">
        <v>678</v>
      </c>
      <c r="AY1103" s="14">
        <v>46210</v>
      </c>
      <c r="AZ1103" t="s">
        <v>1288</v>
      </c>
      <c r="BA1103" s="31">
        <v>46210.557280092595</v>
      </c>
      <c r="BB1103" s="14">
        <v>46210</v>
      </c>
      <c r="BC1103" t="s">
        <v>933</v>
      </c>
      <c r="BD1103" s="31">
        <v>46210.56863425926</v>
      </c>
      <c r="BE1103" s="14">
        <v>46210</v>
      </c>
      <c r="BF1103" t="s">
        <v>4684</v>
      </c>
      <c r="BG1103" s="31">
        <v>46210.655902777777</v>
      </c>
      <c r="BH1103" s="14">
        <v>46210</v>
      </c>
      <c r="BI1103" t="s">
        <v>994</v>
      </c>
      <c r="BJ1103" s="31">
        <v>46210.674583333333</v>
      </c>
      <c r="BK1103" s="14">
        <v>46210</v>
      </c>
      <c r="BL1103" t="s">
        <v>994</v>
      </c>
      <c r="BM1103" s="31">
        <v>46210.674664351849</v>
      </c>
      <c r="BZ1103" s="14">
        <v>46210</v>
      </c>
      <c r="CA1103" t="s">
        <v>994</v>
      </c>
      <c r="CB1103" s="31">
        <v>46210.685115740744</v>
      </c>
      <c r="CC1103" s="14">
        <v>46210</v>
      </c>
      <c r="CD1103" t="s">
        <v>995</v>
      </c>
      <c r="CE1103" s="31">
        <v>46210.702685185184</v>
      </c>
      <c r="CI1103" s="14">
        <v>46210</v>
      </c>
      <c r="CJ1103" t="s">
        <v>3053</v>
      </c>
      <c r="CK1103" s="31">
        <v>46210.719733796293</v>
      </c>
      <c r="CP1103" t="str">
        <f>VLOOKUP(A1103,Sheet1!$A$2:$E$221,2,0)</f>
        <v>East Zone</v>
      </c>
    </row>
    <row r="1104" spans="1:94" x14ac:dyDescent="0.35">
      <c r="A1104" t="s">
        <v>6952</v>
      </c>
      <c r="B1104">
        <v>1006</v>
      </c>
      <c r="C1104" t="s">
        <v>9332</v>
      </c>
      <c r="D1104" t="s">
        <v>678</v>
      </c>
      <c r="E1104" t="s">
        <v>614</v>
      </c>
      <c r="F1104" t="s">
        <v>615</v>
      </c>
      <c r="G1104" t="s">
        <v>549</v>
      </c>
      <c r="H1104" t="s">
        <v>10524</v>
      </c>
      <c r="I1104">
        <v>783145</v>
      </c>
      <c r="J1104" t="s">
        <v>1287</v>
      </c>
      <c r="K1104" t="s">
        <v>1959</v>
      </c>
      <c r="L1104" t="s">
        <v>4622</v>
      </c>
      <c r="M1104" t="s">
        <v>10525</v>
      </c>
      <c r="N1104">
        <v>45000</v>
      </c>
      <c r="O1104" t="s">
        <v>4630</v>
      </c>
      <c r="P1104" t="s">
        <v>4631</v>
      </c>
      <c r="Q1104" t="s">
        <v>6602</v>
      </c>
      <c r="R1104">
        <v>2706081811</v>
      </c>
      <c r="S1104" t="s">
        <v>13394</v>
      </c>
      <c r="T1104"/>
      <c r="V1104" s="14">
        <v>46209</v>
      </c>
      <c r="W1104" t="s">
        <v>10526</v>
      </c>
      <c r="X1104" s="31">
        <v>46209.54074074074</v>
      </c>
      <c r="AN1104" s="14">
        <v>46209</v>
      </c>
      <c r="AO1104" t="s">
        <v>1288</v>
      </c>
      <c r="AP1104" s="31">
        <v>46209.659861111111</v>
      </c>
      <c r="AT1104" s="31">
        <v>46209.659861111111</v>
      </c>
      <c r="AU1104" s="14">
        <v>46209</v>
      </c>
      <c r="AV1104" t="s">
        <v>1288</v>
      </c>
      <c r="AW1104" t="s">
        <v>615</v>
      </c>
      <c r="AX1104" t="s">
        <v>678</v>
      </c>
      <c r="AY1104" s="14">
        <v>46209</v>
      </c>
      <c r="AZ1104" t="s">
        <v>1288</v>
      </c>
      <c r="BA1104" s="31">
        <v>46209.803622685184</v>
      </c>
      <c r="BB1104" s="14">
        <v>46210</v>
      </c>
      <c r="BC1104" t="s">
        <v>933</v>
      </c>
      <c r="BD1104" s="31">
        <v>46210.37972222222</v>
      </c>
      <c r="BE1104" s="14">
        <v>46210</v>
      </c>
      <c r="BF1104" t="s">
        <v>4706</v>
      </c>
      <c r="BG1104" s="31">
        <v>46210.415046296293</v>
      </c>
      <c r="BH1104" s="14">
        <v>46210</v>
      </c>
      <c r="BI1104" t="s">
        <v>994</v>
      </c>
      <c r="BJ1104" s="31">
        <v>46210.433680555558</v>
      </c>
      <c r="BK1104" s="14">
        <v>46210</v>
      </c>
      <c r="BL1104" t="s">
        <v>994</v>
      </c>
      <c r="BM1104" s="31">
        <v>46210.433981481481</v>
      </c>
      <c r="BZ1104" s="14">
        <v>46210</v>
      </c>
      <c r="CA1104" t="s">
        <v>994</v>
      </c>
      <c r="CB1104" s="31">
        <v>46210.442106481481</v>
      </c>
      <c r="CC1104" s="14">
        <v>46210</v>
      </c>
      <c r="CD1104" t="s">
        <v>1008</v>
      </c>
      <c r="CE1104" s="31">
        <v>46210.47451388889</v>
      </c>
      <c r="CI1104" s="14">
        <v>46210</v>
      </c>
      <c r="CJ1104" t="s">
        <v>3053</v>
      </c>
      <c r="CK1104" s="31">
        <v>46210.600428240738</v>
      </c>
      <c r="CP1104" t="str">
        <f>VLOOKUP(A1104,Sheet1!$A$2:$E$221,2,0)</f>
        <v>East Zone</v>
      </c>
    </row>
    <row r="1105" spans="1:94" x14ac:dyDescent="0.35">
      <c r="A1105" t="s">
        <v>6957</v>
      </c>
      <c r="B1105">
        <v>1001</v>
      </c>
      <c r="C1105" t="s">
        <v>9332</v>
      </c>
      <c r="D1105" t="s">
        <v>678</v>
      </c>
      <c r="E1105" t="s">
        <v>616</v>
      </c>
      <c r="F1105" t="s">
        <v>617</v>
      </c>
      <c r="G1105" t="s">
        <v>549</v>
      </c>
      <c r="H1105" t="s">
        <v>2682</v>
      </c>
      <c r="I1105">
        <v>575441</v>
      </c>
      <c r="J1105" t="s">
        <v>2683</v>
      </c>
      <c r="K1105" t="s">
        <v>2684</v>
      </c>
      <c r="L1105" t="s">
        <v>4622</v>
      </c>
      <c r="M1105" t="s">
        <v>6958</v>
      </c>
      <c r="N1105">
        <v>45000</v>
      </c>
      <c r="O1105" t="s">
        <v>10053</v>
      </c>
      <c r="P1105" t="s">
        <v>10054</v>
      </c>
      <c r="Q1105" t="s">
        <v>10535</v>
      </c>
      <c r="R1105">
        <v>8519297590</v>
      </c>
      <c r="S1105" t="s">
        <v>13394</v>
      </c>
      <c r="T1105"/>
      <c r="V1105" s="14">
        <v>46206</v>
      </c>
      <c r="W1105" t="s">
        <v>6959</v>
      </c>
      <c r="X1105" s="31">
        <v>46206.62190972222</v>
      </c>
      <c r="AN1105" s="14">
        <v>46206</v>
      </c>
      <c r="AO1105" t="s">
        <v>2955</v>
      </c>
      <c r="AP1105" s="31">
        <v>46206.656712962962</v>
      </c>
      <c r="AT1105" s="31">
        <v>46206.656712962962</v>
      </c>
      <c r="AU1105" s="14">
        <v>46206</v>
      </c>
      <c r="AV1105" t="s">
        <v>2955</v>
      </c>
      <c r="AW1105" t="s">
        <v>617</v>
      </c>
      <c r="AX1105" t="s">
        <v>678</v>
      </c>
      <c r="AY1105" s="14">
        <v>46209</v>
      </c>
      <c r="AZ1105" t="s">
        <v>2955</v>
      </c>
      <c r="BA1105" s="31">
        <v>46209.433495370373</v>
      </c>
      <c r="BB1105" s="14">
        <v>46209</v>
      </c>
      <c r="BC1105" t="s">
        <v>933</v>
      </c>
      <c r="BD1105" s="31">
        <v>46209.448217592595</v>
      </c>
      <c r="BE1105" s="14">
        <v>46209</v>
      </c>
      <c r="BF1105" t="s">
        <v>4706</v>
      </c>
      <c r="BG1105" s="31">
        <v>46209.657766203702</v>
      </c>
      <c r="BH1105" s="14">
        <v>46209</v>
      </c>
      <c r="BI1105" t="s">
        <v>994</v>
      </c>
      <c r="BJ1105" s="31">
        <v>46209.690497685187</v>
      </c>
      <c r="BK1105" s="14">
        <v>46209</v>
      </c>
      <c r="BL1105" t="s">
        <v>994</v>
      </c>
      <c r="BM1105" s="31">
        <v>46209.690601851849</v>
      </c>
      <c r="BZ1105" s="14">
        <v>46209</v>
      </c>
      <c r="CA1105" t="s">
        <v>994</v>
      </c>
      <c r="CB1105" s="31">
        <v>46209.711412037039</v>
      </c>
      <c r="CC1105" s="14">
        <v>46209</v>
      </c>
      <c r="CD1105" t="s">
        <v>995</v>
      </c>
      <c r="CE1105" s="31">
        <v>46209.728171296294</v>
      </c>
      <c r="CI1105" s="14">
        <v>46209</v>
      </c>
      <c r="CJ1105" t="s">
        <v>2956</v>
      </c>
      <c r="CK1105" s="31">
        <v>46209.842546296299</v>
      </c>
      <c r="CP1105" t="str">
        <f>VLOOKUP(A1105,Sheet1!$A$2:$E$221,2,0)</f>
        <v>East Zone</v>
      </c>
    </row>
    <row r="1106" spans="1:94" x14ac:dyDescent="0.35">
      <c r="A1106" t="s">
        <v>6957</v>
      </c>
      <c r="B1106">
        <v>1001</v>
      </c>
      <c r="C1106" t="s">
        <v>9332</v>
      </c>
      <c r="D1106" t="s">
        <v>678</v>
      </c>
      <c r="E1106" t="s">
        <v>616</v>
      </c>
      <c r="F1106" t="s">
        <v>617</v>
      </c>
      <c r="G1106" t="s">
        <v>549</v>
      </c>
      <c r="H1106" t="s">
        <v>2682</v>
      </c>
      <c r="I1106">
        <v>575441</v>
      </c>
      <c r="J1106" t="s">
        <v>2683</v>
      </c>
      <c r="K1106" t="s">
        <v>2684</v>
      </c>
      <c r="L1106" t="s">
        <v>4622</v>
      </c>
      <c r="M1106" t="s">
        <v>6958</v>
      </c>
      <c r="N1106">
        <v>45000</v>
      </c>
      <c r="O1106" t="s">
        <v>10053</v>
      </c>
      <c r="P1106" t="s">
        <v>10054</v>
      </c>
      <c r="Q1106" t="s">
        <v>6960</v>
      </c>
      <c r="R1106">
        <v>9407162770</v>
      </c>
      <c r="S1106" t="s">
        <v>13394</v>
      </c>
      <c r="T1106"/>
      <c r="V1106" s="14">
        <v>46206</v>
      </c>
      <c r="W1106" t="s">
        <v>6959</v>
      </c>
      <c r="X1106" s="31">
        <v>46206.621886574074</v>
      </c>
      <c r="AN1106" s="14">
        <v>46206</v>
      </c>
      <c r="AO1106" t="s">
        <v>2955</v>
      </c>
      <c r="AP1106" s="31">
        <v>46206.656689814816</v>
      </c>
      <c r="AT1106" s="31">
        <v>46206.656689814816</v>
      </c>
      <c r="AU1106" s="14">
        <v>46206</v>
      </c>
      <c r="AV1106" t="s">
        <v>2955</v>
      </c>
      <c r="AW1106" t="s">
        <v>617</v>
      </c>
      <c r="AX1106" t="s">
        <v>678</v>
      </c>
      <c r="AY1106" s="14">
        <v>46209</v>
      </c>
      <c r="AZ1106" t="s">
        <v>2955</v>
      </c>
      <c r="BA1106" s="31">
        <v>46209.433472222219</v>
      </c>
      <c r="BB1106" s="14">
        <v>46209</v>
      </c>
      <c r="BC1106" t="s">
        <v>933</v>
      </c>
      <c r="BD1106" s="31">
        <v>46209.448217592595</v>
      </c>
      <c r="BE1106" s="14">
        <v>46209</v>
      </c>
      <c r="BF1106" t="s">
        <v>4706</v>
      </c>
      <c r="BG1106" s="31">
        <v>46209.657754629632</v>
      </c>
      <c r="BH1106" s="14">
        <v>46209</v>
      </c>
      <c r="BI1106" t="s">
        <v>994</v>
      </c>
      <c r="BJ1106" s="31">
        <v>46209.690474537034</v>
      </c>
      <c r="BK1106" s="14">
        <v>46209</v>
      </c>
      <c r="BL1106" t="s">
        <v>994</v>
      </c>
      <c r="BM1106" s="31">
        <v>46209.69059027778</v>
      </c>
      <c r="BZ1106" s="14">
        <v>46209</v>
      </c>
      <c r="CA1106" t="s">
        <v>994</v>
      </c>
      <c r="CB1106" s="31">
        <v>46209.711400462962</v>
      </c>
      <c r="CC1106" s="14">
        <v>46209</v>
      </c>
      <c r="CD1106" t="s">
        <v>995</v>
      </c>
      <c r="CE1106" s="31">
        <v>46209.728171296294</v>
      </c>
      <c r="CI1106" s="14">
        <v>46209</v>
      </c>
      <c r="CJ1106" t="s">
        <v>2956</v>
      </c>
      <c r="CK1106" s="31">
        <v>46209.842546296299</v>
      </c>
      <c r="CP1106" t="str">
        <f>VLOOKUP(A1106,Sheet1!$A$2:$E$221,2,0)</f>
        <v>East Zone</v>
      </c>
    </row>
    <row r="1107" spans="1:94" x14ac:dyDescent="0.35">
      <c r="A1107" t="s">
        <v>6957</v>
      </c>
      <c r="B1107">
        <v>1001</v>
      </c>
      <c r="C1107" t="s">
        <v>9332</v>
      </c>
      <c r="D1107" t="s">
        <v>678</v>
      </c>
      <c r="E1107" t="s">
        <v>616</v>
      </c>
      <c r="F1107" t="s">
        <v>617</v>
      </c>
      <c r="G1107" t="s">
        <v>549</v>
      </c>
      <c r="H1107" t="s">
        <v>2682</v>
      </c>
      <c r="I1107">
        <v>575441</v>
      </c>
      <c r="J1107" t="s">
        <v>2683</v>
      </c>
      <c r="K1107" t="s">
        <v>2684</v>
      </c>
      <c r="L1107" t="s">
        <v>4622</v>
      </c>
      <c r="M1107" t="s">
        <v>6961</v>
      </c>
      <c r="N1107">
        <v>45000</v>
      </c>
      <c r="O1107" t="s">
        <v>4972</v>
      </c>
      <c r="P1107" t="s">
        <v>4973</v>
      </c>
      <c r="Q1107" t="s">
        <v>2529</v>
      </c>
      <c r="R1107">
        <v>9412362144</v>
      </c>
      <c r="S1107" t="s">
        <v>13394</v>
      </c>
      <c r="T1107"/>
      <c r="V1107" s="14">
        <v>46205</v>
      </c>
      <c r="W1107" t="s">
        <v>6959</v>
      </c>
      <c r="X1107" s="31">
        <v>46205.54277777778</v>
      </c>
      <c r="AN1107" s="14">
        <v>46205</v>
      </c>
      <c r="AO1107" t="s">
        <v>2955</v>
      </c>
      <c r="AP1107" s="31">
        <v>46205.588472222225</v>
      </c>
      <c r="AT1107" s="31">
        <v>46205.588472222225</v>
      </c>
      <c r="AU1107" s="14">
        <v>46205</v>
      </c>
      <c r="AV1107" t="s">
        <v>2955</v>
      </c>
      <c r="AW1107" t="s">
        <v>617</v>
      </c>
      <c r="AX1107" t="s">
        <v>678</v>
      </c>
      <c r="AY1107" s="14">
        <v>46205</v>
      </c>
      <c r="AZ1107" t="s">
        <v>2955</v>
      </c>
      <c r="BA1107" s="31">
        <v>46205.589074074072</v>
      </c>
      <c r="BB1107" s="14">
        <v>46205</v>
      </c>
      <c r="BC1107" t="s">
        <v>933</v>
      </c>
      <c r="BD1107" s="31">
        <v>46205.601898148147</v>
      </c>
      <c r="BE1107" s="14">
        <v>46205</v>
      </c>
      <c r="BF1107" t="s">
        <v>4669</v>
      </c>
      <c r="BG1107" s="31">
        <v>46205.631435185183</v>
      </c>
      <c r="BH1107" s="14">
        <v>46205</v>
      </c>
      <c r="BI1107" t="s">
        <v>996</v>
      </c>
      <c r="BJ1107" s="31">
        <v>46205.649201388886</v>
      </c>
      <c r="BK1107" s="14">
        <v>46205</v>
      </c>
      <c r="BL1107" t="s">
        <v>996</v>
      </c>
      <c r="BM1107" s="31">
        <v>46205.650127314817</v>
      </c>
      <c r="BZ1107" s="14">
        <v>46205</v>
      </c>
      <c r="CA1107" t="s">
        <v>996</v>
      </c>
      <c r="CB1107" s="31">
        <v>46205.662152777775</v>
      </c>
      <c r="CC1107" s="14">
        <v>46205</v>
      </c>
      <c r="CD1107" t="s">
        <v>995</v>
      </c>
      <c r="CE1107" s="31">
        <v>46205.666122685187</v>
      </c>
      <c r="CI1107" s="14">
        <v>46205</v>
      </c>
      <c r="CJ1107" t="s">
        <v>2956</v>
      </c>
      <c r="CK1107" s="31">
        <v>46205.740300925929</v>
      </c>
      <c r="CP1107" t="str">
        <f>VLOOKUP(A1107,Sheet1!$A$2:$E$221,2,0)</f>
        <v>East Zone</v>
      </c>
    </row>
    <row r="1108" spans="1:94" x14ac:dyDescent="0.35">
      <c r="A1108" t="s">
        <v>6962</v>
      </c>
      <c r="B1108">
        <v>1163</v>
      </c>
      <c r="C1108" t="s">
        <v>9332</v>
      </c>
      <c r="D1108" t="s">
        <v>678</v>
      </c>
      <c r="E1108" t="s">
        <v>462</v>
      </c>
      <c r="F1108" t="s">
        <v>463</v>
      </c>
      <c r="G1108" t="s">
        <v>318</v>
      </c>
      <c r="H1108" t="s">
        <v>6963</v>
      </c>
      <c r="I1108">
        <v>626398</v>
      </c>
      <c r="J1108" t="s">
        <v>1289</v>
      </c>
      <c r="K1108" t="s">
        <v>1290</v>
      </c>
      <c r="L1108" t="s">
        <v>4622</v>
      </c>
      <c r="M1108" t="s">
        <v>6964</v>
      </c>
      <c r="N1108">
        <v>40000</v>
      </c>
      <c r="O1108" t="s">
        <v>3054</v>
      </c>
      <c r="P1108" t="s">
        <v>3055</v>
      </c>
      <c r="Q1108" t="s">
        <v>6965</v>
      </c>
      <c r="R1108">
        <v>1602950553</v>
      </c>
      <c r="S1108" t="s">
        <v>13394</v>
      </c>
      <c r="T1108"/>
      <c r="V1108" s="14">
        <v>46205</v>
      </c>
      <c r="W1108" t="s">
        <v>6966</v>
      </c>
      <c r="X1108" s="31">
        <v>46205.657002314816</v>
      </c>
      <c r="AN1108" s="14">
        <v>46205</v>
      </c>
      <c r="AO1108" t="s">
        <v>1293</v>
      </c>
      <c r="AP1108" s="31">
        <v>46205.690358796295</v>
      </c>
      <c r="AT1108" s="31">
        <v>46205.690358796295</v>
      </c>
      <c r="AU1108" s="14">
        <v>46205</v>
      </c>
      <c r="AV1108" t="s">
        <v>1293</v>
      </c>
      <c r="AW1108" t="s">
        <v>463</v>
      </c>
      <c r="AX1108" t="s">
        <v>678</v>
      </c>
      <c r="AY1108" s="14">
        <v>46205</v>
      </c>
      <c r="AZ1108" t="s">
        <v>1294</v>
      </c>
      <c r="BA1108" s="31">
        <v>46205.760416666664</v>
      </c>
      <c r="BB1108" s="14">
        <v>46206</v>
      </c>
      <c r="BC1108" t="s">
        <v>1194</v>
      </c>
      <c r="BD1108" s="31">
        <v>46206.394849537035</v>
      </c>
      <c r="BE1108" s="14">
        <v>46206</v>
      </c>
      <c r="BF1108" t="s">
        <v>1219</v>
      </c>
      <c r="BG1108" s="31">
        <v>46206.431550925925</v>
      </c>
      <c r="BH1108" s="14">
        <v>46206</v>
      </c>
      <c r="BI1108" t="s">
        <v>6432</v>
      </c>
      <c r="BJ1108" s="31">
        <v>46206.482025462959</v>
      </c>
      <c r="BK1108" s="14">
        <v>46206</v>
      </c>
      <c r="BL1108" t="s">
        <v>6432</v>
      </c>
      <c r="BM1108" s="31">
        <v>46206.503298611111</v>
      </c>
      <c r="BZ1108" s="14">
        <v>46206</v>
      </c>
      <c r="CA1108" t="s">
        <v>6432</v>
      </c>
      <c r="CB1108" s="31">
        <v>46206.507557870369</v>
      </c>
      <c r="CC1108" s="14">
        <v>46206</v>
      </c>
      <c r="CD1108" t="s">
        <v>1199</v>
      </c>
      <c r="CE1108" s="31">
        <v>46206.509976851848</v>
      </c>
      <c r="CI1108" s="14">
        <v>46209</v>
      </c>
      <c r="CJ1108" t="s">
        <v>1294</v>
      </c>
      <c r="CK1108" s="31">
        <v>46209.689629629633</v>
      </c>
      <c r="CP1108" t="str">
        <f>VLOOKUP(A1108,Sheet1!$A$2:$E$221,2,0)</f>
        <v>South Zone</v>
      </c>
    </row>
    <row r="1109" spans="1:94" x14ac:dyDescent="0.35">
      <c r="A1109" t="s">
        <v>6962</v>
      </c>
      <c r="B1109">
        <v>1163</v>
      </c>
      <c r="C1109" t="s">
        <v>9332</v>
      </c>
      <c r="D1109" t="s">
        <v>678</v>
      </c>
      <c r="E1109" t="s">
        <v>462</v>
      </c>
      <c r="F1109" t="s">
        <v>463</v>
      </c>
      <c r="G1109" t="s">
        <v>318</v>
      </c>
      <c r="H1109" t="s">
        <v>3981</v>
      </c>
      <c r="I1109">
        <v>628722</v>
      </c>
      <c r="J1109" t="s">
        <v>1289</v>
      </c>
      <c r="K1109" t="s">
        <v>1290</v>
      </c>
      <c r="L1109" t="s">
        <v>4622</v>
      </c>
      <c r="M1109" t="s">
        <v>6967</v>
      </c>
      <c r="N1109">
        <v>50000</v>
      </c>
      <c r="O1109" t="s">
        <v>1291</v>
      </c>
      <c r="P1109" t="s">
        <v>1292</v>
      </c>
      <c r="Q1109" t="s">
        <v>3982</v>
      </c>
      <c r="R1109">
        <v>6692478679</v>
      </c>
      <c r="S1109" t="s">
        <v>13394</v>
      </c>
      <c r="T1109"/>
      <c r="V1109" s="14">
        <v>46204</v>
      </c>
      <c r="W1109" t="s">
        <v>6968</v>
      </c>
      <c r="X1109" s="31">
        <v>46204.463506944441</v>
      </c>
      <c r="AN1109" s="14">
        <v>46204</v>
      </c>
      <c r="AO1109" t="s">
        <v>1293</v>
      </c>
      <c r="AP1109" s="31">
        <v>46204.61377314815</v>
      </c>
      <c r="AT1109" s="31">
        <v>46204.61377314815</v>
      </c>
      <c r="AU1109" s="14">
        <v>46204</v>
      </c>
      <c r="AV1109" t="s">
        <v>1293</v>
      </c>
      <c r="AW1109" t="s">
        <v>463</v>
      </c>
      <c r="AX1109" t="s">
        <v>678</v>
      </c>
      <c r="AY1109" s="14">
        <v>46205</v>
      </c>
      <c r="AZ1109" t="s">
        <v>1293</v>
      </c>
      <c r="BA1109" s="31">
        <v>46205.37909722222</v>
      </c>
      <c r="BB1109" s="14">
        <v>46205</v>
      </c>
      <c r="BC1109" t="s">
        <v>1194</v>
      </c>
      <c r="BD1109" s="31">
        <v>46205.397673611114</v>
      </c>
      <c r="BE1109" s="14">
        <v>46205</v>
      </c>
      <c r="BF1109" t="s">
        <v>1218</v>
      </c>
      <c r="BG1109" s="31">
        <v>46205.44903935185</v>
      </c>
      <c r="BH1109" s="14">
        <v>46205</v>
      </c>
      <c r="BI1109" t="s">
        <v>1204</v>
      </c>
      <c r="BJ1109" s="31">
        <v>46205.476527777777</v>
      </c>
      <c r="BK1109" s="14">
        <v>46205</v>
      </c>
      <c r="BL1109" t="s">
        <v>1204</v>
      </c>
      <c r="BM1109" s="31">
        <v>46205.493252314816</v>
      </c>
      <c r="BZ1109" s="14">
        <v>46205</v>
      </c>
      <c r="CA1109" t="s">
        <v>1204</v>
      </c>
      <c r="CB1109" s="31">
        <v>46205.495740740742</v>
      </c>
      <c r="CC1109" s="14">
        <v>46205</v>
      </c>
      <c r="CD1109" t="s">
        <v>1205</v>
      </c>
      <c r="CE1109" s="31">
        <v>46205.500173611108</v>
      </c>
      <c r="CI1109" s="14">
        <v>46205</v>
      </c>
      <c r="CJ1109" t="s">
        <v>1294</v>
      </c>
      <c r="CK1109" s="31">
        <v>46205.749201388891</v>
      </c>
      <c r="CP1109" t="str">
        <f>VLOOKUP(A1109,Sheet1!$A$2:$E$221,2,0)</f>
        <v>South Zone</v>
      </c>
    </row>
    <row r="1110" spans="1:94" x14ac:dyDescent="0.35">
      <c r="A1110" t="s">
        <v>6962</v>
      </c>
      <c r="B1110">
        <v>1163</v>
      </c>
      <c r="C1110" t="s">
        <v>9332</v>
      </c>
      <c r="D1110" t="s">
        <v>678</v>
      </c>
      <c r="E1110" t="s">
        <v>462</v>
      </c>
      <c r="F1110" t="s">
        <v>463</v>
      </c>
      <c r="G1110" t="s">
        <v>318</v>
      </c>
      <c r="H1110" t="s">
        <v>6969</v>
      </c>
      <c r="I1110">
        <v>642965</v>
      </c>
      <c r="J1110" t="s">
        <v>1289</v>
      </c>
      <c r="K1110" t="s">
        <v>1290</v>
      </c>
      <c r="L1110" t="s">
        <v>4622</v>
      </c>
      <c r="M1110" t="s">
        <v>6970</v>
      </c>
      <c r="N1110">
        <v>77000</v>
      </c>
      <c r="O1110" t="s">
        <v>1173</v>
      </c>
      <c r="P1110" t="s">
        <v>1174</v>
      </c>
      <c r="Q1110" t="s">
        <v>6971</v>
      </c>
      <c r="R1110">
        <v>8004805422</v>
      </c>
      <c r="S1110" t="s">
        <v>13394</v>
      </c>
      <c r="T1110"/>
      <c r="V1110" s="14">
        <v>46204</v>
      </c>
      <c r="W1110" t="s">
        <v>1294</v>
      </c>
      <c r="X1110" s="31">
        <v>46204.468576388892</v>
      </c>
      <c r="AN1110" s="14">
        <v>46204</v>
      </c>
      <c r="AO1110" t="s">
        <v>1293</v>
      </c>
      <c r="AP1110" s="31">
        <v>46204.578750000001</v>
      </c>
      <c r="AT1110" s="31">
        <v>46204.578750000001</v>
      </c>
      <c r="AU1110" s="14">
        <v>46204</v>
      </c>
      <c r="AV1110" t="s">
        <v>1293</v>
      </c>
      <c r="AW1110" t="s">
        <v>463</v>
      </c>
      <c r="AX1110" t="s">
        <v>678</v>
      </c>
      <c r="AY1110" s="14">
        <v>46204</v>
      </c>
      <c r="AZ1110" t="s">
        <v>1293</v>
      </c>
      <c r="BA1110" s="31">
        <v>46204.579421296294</v>
      </c>
      <c r="BB1110" s="14">
        <v>46204</v>
      </c>
      <c r="BC1110" t="s">
        <v>1194</v>
      </c>
      <c r="BD1110" s="31">
        <v>46204.601851851854</v>
      </c>
      <c r="BE1110" s="14">
        <v>46204</v>
      </c>
      <c r="BF1110" t="s">
        <v>1197</v>
      </c>
      <c r="BG1110" s="31">
        <v>46204.637002314812</v>
      </c>
      <c r="BH1110" s="14">
        <v>46204</v>
      </c>
      <c r="BI1110" t="s">
        <v>6410</v>
      </c>
      <c r="BJ1110" s="31">
        <v>46204.638483796298</v>
      </c>
      <c r="BK1110" s="14">
        <v>46204</v>
      </c>
      <c r="BL1110" t="s">
        <v>6410</v>
      </c>
      <c r="BM1110" s="31">
        <v>46204.651203703703</v>
      </c>
      <c r="BZ1110" s="14">
        <v>46204</v>
      </c>
      <c r="CA1110" t="s">
        <v>6410</v>
      </c>
      <c r="CB1110" s="31">
        <v>46204.656574074077</v>
      </c>
      <c r="CC1110" s="14">
        <v>46204</v>
      </c>
      <c r="CD1110" t="s">
        <v>1199</v>
      </c>
      <c r="CE1110" s="31">
        <v>46204.65861111111</v>
      </c>
      <c r="CI1110" s="14">
        <v>46205</v>
      </c>
      <c r="CJ1110" t="s">
        <v>1294</v>
      </c>
      <c r="CK1110" s="31">
        <v>46205.596435185187</v>
      </c>
      <c r="CP1110" t="str">
        <f>VLOOKUP(A1110,Sheet1!$A$2:$E$221,2,0)</f>
        <v>South Zone</v>
      </c>
    </row>
    <row r="1111" spans="1:94" x14ac:dyDescent="0.35">
      <c r="A1111" t="s">
        <v>6962</v>
      </c>
      <c r="B1111">
        <v>1163</v>
      </c>
      <c r="C1111" t="s">
        <v>9332</v>
      </c>
      <c r="D1111" t="s">
        <v>678</v>
      </c>
      <c r="E1111" t="s">
        <v>462</v>
      </c>
      <c r="F1111" t="s">
        <v>463</v>
      </c>
      <c r="G1111" t="s">
        <v>318</v>
      </c>
      <c r="H1111" t="s">
        <v>9375</v>
      </c>
      <c r="I1111">
        <v>649624</v>
      </c>
      <c r="J1111" t="s">
        <v>3146</v>
      </c>
      <c r="K1111" t="s">
        <v>3147</v>
      </c>
      <c r="L1111" t="s">
        <v>4622</v>
      </c>
      <c r="M1111" t="s">
        <v>9376</v>
      </c>
      <c r="N1111">
        <v>50000</v>
      </c>
      <c r="O1111" t="s">
        <v>1171</v>
      </c>
      <c r="P1111" t="s">
        <v>1172</v>
      </c>
      <c r="Q1111" t="s">
        <v>9377</v>
      </c>
      <c r="R1111">
        <v>5302608795</v>
      </c>
      <c r="S1111" t="s">
        <v>13394</v>
      </c>
      <c r="T1111"/>
      <c r="V1111" s="14">
        <v>46203</v>
      </c>
      <c r="W1111" t="s">
        <v>6968</v>
      </c>
      <c r="X1111" s="31">
        <v>46203.528935185182</v>
      </c>
      <c r="AN1111" s="14">
        <v>46203</v>
      </c>
      <c r="AO1111" t="s">
        <v>1293</v>
      </c>
      <c r="AP1111" s="31">
        <v>46203.768182870372</v>
      </c>
      <c r="AT1111" s="31">
        <v>46203.768182870372</v>
      </c>
      <c r="AU1111" s="14">
        <v>46203</v>
      </c>
      <c r="AV1111" t="s">
        <v>1293</v>
      </c>
      <c r="AW1111" t="s">
        <v>463</v>
      </c>
      <c r="AX1111" t="s">
        <v>678</v>
      </c>
      <c r="AY1111" s="14">
        <v>46204</v>
      </c>
      <c r="AZ1111" t="s">
        <v>1293</v>
      </c>
      <c r="BA1111" s="31">
        <v>46204.412152777775</v>
      </c>
      <c r="BB1111" s="14">
        <v>46204</v>
      </c>
      <c r="BC1111" t="s">
        <v>1194</v>
      </c>
      <c r="BD1111" s="31">
        <v>46204.420717592591</v>
      </c>
      <c r="BE1111" s="14">
        <v>46204</v>
      </c>
      <c r="BF1111" t="s">
        <v>1197</v>
      </c>
      <c r="BG1111" s="31">
        <v>46204.451666666668</v>
      </c>
      <c r="BH1111" s="14">
        <v>46204</v>
      </c>
      <c r="BI1111" t="s">
        <v>6410</v>
      </c>
      <c r="BJ1111" s="31">
        <v>46204.452118055553</v>
      </c>
      <c r="BK1111" s="14">
        <v>46204</v>
      </c>
      <c r="BL1111" t="s">
        <v>6410</v>
      </c>
      <c r="BM1111" s="31">
        <v>46204.473043981481</v>
      </c>
      <c r="BZ1111" s="14">
        <v>46204</v>
      </c>
      <c r="CA1111" t="s">
        <v>6410</v>
      </c>
      <c r="CB1111" s="31">
        <v>46204.476736111108</v>
      </c>
      <c r="CC1111" s="14">
        <v>46204</v>
      </c>
      <c r="CD1111" t="s">
        <v>1205</v>
      </c>
      <c r="CE1111" s="31">
        <v>46204.478981481479</v>
      </c>
      <c r="CI1111" s="14">
        <v>46204</v>
      </c>
      <c r="CJ1111" t="s">
        <v>1294</v>
      </c>
      <c r="CK1111" s="31">
        <v>46204.571689814817</v>
      </c>
      <c r="CP1111" t="str">
        <f>VLOOKUP(A1111,Sheet1!$A$2:$E$221,2,0)</f>
        <v>South Zone</v>
      </c>
    </row>
    <row r="1112" spans="1:94" x14ac:dyDescent="0.35">
      <c r="A1112" t="s">
        <v>6962</v>
      </c>
      <c r="B1112">
        <v>1163</v>
      </c>
      <c r="C1112" t="s">
        <v>9332</v>
      </c>
      <c r="D1112" t="s">
        <v>678</v>
      </c>
      <c r="E1112" t="s">
        <v>462</v>
      </c>
      <c r="F1112" t="s">
        <v>463</v>
      </c>
      <c r="G1112" t="s">
        <v>318</v>
      </c>
      <c r="H1112" t="s">
        <v>10536</v>
      </c>
      <c r="I1112">
        <v>652133</v>
      </c>
      <c r="J1112" t="s">
        <v>1967</v>
      </c>
      <c r="K1112" t="s">
        <v>1968</v>
      </c>
      <c r="L1112" t="s">
        <v>4622</v>
      </c>
      <c r="M1112" t="s">
        <v>10537</v>
      </c>
      <c r="N1112">
        <v>45000</v>
      </c>
      <c r="O1112" t="s">
        <v>3012</v>
      </c>
      <c r="P1112" t="s">
        <v>3013</v>
      </c>
      <c r="Q1112" t="s">
        <v>10538</v>
      </c>
      <c r="R1112">
        <v>4027728078</v>
      </c>
      <c r="S1112" t="s">
        <v>683</v>
      </c>
      <c r="T1112" t="s">
        <v>13390</v>
      </c>
      <c r="U1112" s="1">
        <v>46210</v>
      </c>
      <c r="V1112" s="14">
        <v>46209</v>
      </c>
      <c r="W1112" t="s">
        <v>6980</v>
      </c>
      <c r="X1112" s="31">
        <v>46209.798182870371</v>
      </c>
      <c r="AN1112" s="14">
        <v>46209</v>
      </c>
      <c r="AO1112" t="s">
        <v>1294</v>
      </c>
      <c r="AP1112" s="31">
        <v>46209.823865740742</v>
      </c>
      <c r="AT1112" s="31">
        <v>46209.823865740742</v>
      </c>
      <c r="AU1112" s="14">
        <v>46209</v>
      </c>
      <c r="AV1112" t="s">
        <v>1294</v>
      </c>
      <c r="AW1112" t="s">
        <v>10539</v>
      </c>
      <c r="AX1112" t="s">
        <v>677</v>
      </c>
      <c r="AY1112" s="14">
        <v>46210</v>
      </c>
      <c r="AZ1112" t="s">
        <v>12449</v>
      </c>
      <c r="BA1112" s="31">
        <v>46210.433067129627</v>
      </c>
      <c r="BB1112" s="14">
        <v>46210</v>
      </c>
      <c r="BC1112" t="s">
        <v>3586</v>
      </c>
      <c r="BD1112" s="31">
        <v>46210.452430555553</v>
      </c>
      <c r="BE1112" s="14">
        <v>46210</v>
      </c>
      <c r="BF1112" t="s">
        <v>6431</v>
      </c>
      <c r="BG1112" s="31">
        <v>46210.494328703702</v>
      </c>
      <c r="BH1112" s="14">
        <v>46210</v>
      </c>
      <c r="BI1112" t="s">
        <v>1198</v>
      </c>
      <c r="BJ1112" s="31">
        <v>46210.501782407409</v>
      </c>
      <c r="BK1112" s="14">
        <v>46210</v>
      </c>
      <c r="BL1112" t="s">
        <v>1195</v>
      </c>
      <c r="BM1112" s="31">
        <v>46210.689236111109</v>
      </c>
      <c r="BN1112" s="14">
        <v>46210</v>
      </c>
      <c r="BO1112" t="s">
        <v>1198</v>
      </c>
      <c r="BP1112" s="31">
        <v>46210.502696759257</v>
      </c>
      <c r="CP1112" t="str">
        <f>VLOOKUP(A1112,Sheet1!$A$2:$E$221,2,0)</f>
        <v>South Zone</v>
      </c>
    </row>
    <row r="1113" spans="1:94" x14ac:dyDescent="0.35">
      <c r="A1113" t="s">
        <v>6962</v>
      </c>
      <c r="B1113">
        <v>1163</v>
      </c>
      <c r="C1113" t="s">
        <v>9332</v>
      </c>
      <c r="D1113" t="s">
        <v>678</v>
      </c>
      <c r="E1113" t="s">
        <v>462</v>
      </c>
      <c r="F1113" t="s">
        <v>463</v>
      </c>
      <c r="G1113" t="s">
        <v>318</v>
      </c>
      <c r="H1113" t="s">
        <v>3056</v>
      </c>
      <c r="I1113">
        <v>654667</v>
      </c>
      <c r="J1113" t="s">
        <v>6972</v>
      </c>
      <c r="K1113" t="s">
        <v>6973</v>
      </c>
      <c r="L1113" t="s">
        <v>4622</v>
      </c>
      <c r="M1113" t="s">
        <v>6974</v>
      </c>
      <c r="N1113">
        <v>45000</v>
      </c>
      <c r="O1113" t="s">
        <v>3012</v>
      </c>
      <c r="P1113" t="s">
        <v>3013</v>
      </c>
      <c r="Q1113" t="s">
        <v>6975</v>
      </c>
      <c r="R1113">
        <v>5918275441</v>
      </c>
      <c r="S1113" t="s">
        <v>13394</v>
      </c>
      <c r="T1113"/>
      <c r="V1113" s="14">
        <v>46203</v>
      </c>
      <c r="W1113" t="s">
        <v>6976</v>
      </c>
      <c r="X1113" s="31">
        <v>46203.418229166666</v>
      </c>
      <c r="AN1113" s="14">
        <v>46204</v>
      </c>
      <c r="AO1113" t="s">
        <v>1293</v>
      </c>
      <c r="AP1113" s="31">
        <v>46204.508645833332</v>
      </c>
      <c r="AT1113" s="31">
        <v>46204.508645833332</v>
      </c>
      <c r="AU1113" s="14">
        <v>46204</v>
      </c>
      <c r="AV1113" t="s">
        <v>1293</v>
      </c>
      <c r="AW1113" t="s">
        <v>463</v>
      </c>
      <c r="AX1113" t="s">
        <v>678</v>
      </c>
      <c r="AY1113" s="14">
        <v>46204</v>
      </c>
      <c r="AZ1113" t="s">
        <v>1294</v>
      </c>
      <c r="BA1113" s="31">
        <v>46204.737002314818</v>
      </c>
      <c r="BB1113" s="14">
        <v>46204</v>
      </c>
      <c r="BC1113" t="s">
        <v>1194</v>
      </c>
      <c r="BD1113" s="31">
        <v>46204.74019675926</v>
      </c>
      <c r="BE1113" s="14">
        <v>46204</v>
      </c>
      <c r="BF1113" t="s">
        <v>1220</v>
      </c>
      <c r="BG1113" s="31">
        <v>46204.751435185186</v>
      </c>
      <c r="BH1113" s="14">
        <v>46204</v>
      </c>
      <c r="BI1113" t="s">
        <v>6410</v>
      </c>
      <c r="BJ1113" s="31">
        <v>46204.75199074074</v>
      </c>
      <c r="BK1113" s="14">
        <v>46204</v>
      </c>
      <c r="BL1113" t="s">
        <v>6410</v>
      </c>
      <c r="BM1113" s="31">
        <v>46204.756099537037</v>
      </c>
      <c r="BZ1113" s="14">
        <v>46204</v>
      </c>
      <c r="CA1113" t="s">
        <v>6410</v>
      </c>
      <c r="CB1113" s="31">
        <v>46204.760648148149</v>
      </c>
      <c r="CC1113" s="14">
        <v>46204</v>
      </c>
      <c r="CD1113" t="s">
        <v>1199</v>
      </c>
      <c r="CE1113" s="31">
        <v>46204.762870370374</v>
      </c>
      <c r="CI1113" s="14">
        <v>46205</v>
      </c>
      <c r="CJ1113" t="s">
        <v>1294</v>
      </c>
      <c r="CK1113" s="31">
        <v>46205.646909722222</v>
      </c>
      <c r="CP1113" t="str">
        <f>VLOOKUP(A1113,Sheet1!$A$2:$E$221,2,0)</f>
        <v>South Zone</v>
      </c>
    </row>
    <row r="1114" spans="1:94" x14ac:dyDescent="0.35">
      <c r="A1114" t="s">
        <v>6962</v>
      </c>
      <c r="B1114">
        <v>1163</v>
      </c>
      <c r="C1114" t="s">
        <v>9332</v>
      </c>
      <c r="D1114" t="s">
        <v>678</v>
      </c>
      <c r="E1114" t="s">
        <v>462</v>
      </c>
      <c r="F1114" t="s">
        <v>463</v>
      </c>
      <c r="G1114" t="s">
        <v>318</v>
      </c>
      <c r="H1114" t="s">
        <v>6977</v>
      </c>
      <c r="I1114">
        <v>743877</v>
      </c>
      <c r="J1114" t="s">
        <v>1289</v>
      </c>
      <c r="K1114" t="s">
        <v>1290</v>
      </c>
      <c r="L1114" t="s">
        <v>4622</v>
      </c>
      <c r="M1114" t="s">
        <v>6978</v>
      </c>
      <c r="N1114">
        <v>40000</v>
      </c>
      <c r="O1114" t="s">
        <v>3054</v>
      </c>
      <c r="P1114" t="s">
        <v>3055</v>
      </c>
      <c r="Q1114" t="s">
        <v>6979</v>
      </c>
      <c r="R1114">
        <v>8484814842</v>
      </c>
      <c r="S1114" t="s">
        <v>13394</v>
      </c>
      <c r="T1114"/>
      <c r="V1114" s="14">
        <v>46204</v>
      </c>
      <c r="W1114" t="s">
        <v>6980</v>
      </c>
      <c r="X1114" s="31">
        <v>46204.756967592592</v>
      </c>
      <c r="AN1114" s="14">
        <v>46205</v>
      </c>
      <c r="AO1114" t="s">
        <v>1293</v>
      </c>
      <c r="AP1114" s="31">
        <v>46205.764282407406</v>
      </c>
      <c r="AT1114" s="31">
        <v>46205.764282407406</v>
      </c>
      <c r="AU1114" s="14">
        <v>46205</v>
      </c>
      <c r="AV1114" t="s">
        <v>1293</v>
      </c>
      <c r="AW1114" t="s">
        <v>463</v>
      </c>
      <c r="AX1114" t="s">
        <v>678</v>
      </c>
      <c r="AY1114" s="14">
        <v>46205</v>
      </c>
      <c r="AZ1114" t="s">
        <v>1293</v>
      </c>
      <c r="BA1114" s="31">
        <v>46205.770243055558</v>
      </c>
      <c r="BB1114" s="14">
        <v>46206</v>
      </c>
      <c r="BC1114" t="s">
        <v>1194</v>
      </c>
      <c r="BD1114" s="31">
        <v>46206.394826388889</v>
      </c>
      <c r="BE1114" s="14">
        <v>46206</v>
      </c>
      <c r="BF1114" t="s">
        <v>1194</v>
      </c>
      <c r="BG1114" s="31">
        <v>46206.416192129633</v>
      </c>
      <c r="BH1114" s="14">
        <v>46206</v>
      </c>
      <c r="BI1114" t="s">
        <v>6432</v>
      </c>
      <c r="BJ1114" s="31">
        <v>46206.426493055558</v>
      </c>
      <c r="BN1114" s="14">
        <v>46206</v>
      </c>
      <c r="BO1114" t="s">
        <v>6432</v>
      </c>
      <c r="BP1114" s="31">
        <v>46206.429629629631</v>
      </c>
      <c r="CP1114" t="str">
        <f>VLOOKUP(A1114,Sheet1!$A$2:$E$221,2,0)</f>
        <v>South Zone</v>
      </c>
    </row>
    <row r="1115" spans="1:94" x14ac:dyDescent="0.35">
      <c r="A1115" t="s">
        <v>6962</v>
      </c>
      <c r="B1115">
        <v>1163</v>
      </c>
      <c r="C1115" t="s">
        <v>9332</v>
      </c>
      <c r="D1115" t="s">
        <v>678</v>
      </c>
      <c r="E1115" t="s">
        <v>462</v>
      </c>
      <c r="F1115" t="s">
        <v>463</v>
      </c>
      <c r="G1115" t="s">
        <v>318</v>
      </c>
      <c r="H1115" t="s">
        <v>10540</v>
      </c>
      <c r="I1115">
        <v>751442</v>
      </c>
      <c r="J1115" t="s">
        <v>10541</v>
      </c>
      <c r="K1115" t="s">
        <v>10542</v>
      </c>
      <c r="L1115" t="s">
        <v>4622</v>
      </c>
      <c r="M1115" t="s">
        <v>10543</v>
      </c>
      <c r="N1115">
        <v>45000</v>
      </c>
      <c r="O1115" t="s">
        <v>3012</v>
      </c>
      <c r="P1115" t="s">
        <v>3013</v>
      </c>
      <c r="Q1115" t="s">
        <v>10544</v>
      </c>
      <c r="R1115">
        <v>3537062749</v>
      </c>
      <c r="S1115" t="s">
        <v>13394</v>
      </c>
      <c r="T1115"/>
      <c r="V1115" s="14">
        <v>46206</v>
      </c>
      <c r="W1115" t="s">
        <v>6976</v>
      </c>
      <c r="X1115" s="31">
        <v>46206.667662037034</v>
      </c>
      <c r="AN1115" s="14">
        <v>46209</v>
      </c>
      <c r="AO1115" t="s">
        <v>1293</v>
      </c>
      <c r="AP1115" s="31">
        <v>46209.422384259262</v>
      </c>
      <c r="AT1115" s="31">
        <v>46209.422384259262</v>
      </c>
      <c r="AU1115" s="14">
        <v>46209</v>
      </c>
      <c r="AV1115" t="s">
        <v>1293</v>
      </c>
      <c r="AW1115" t="s">
        <v>463</v>
      </c>
      <c r="AX1115" t="s">
        <v>678</v>
      </c>
      <c r="AY1115" s="14">
        <v>46210</v>
      </c>
      <c r="AZ1115" t="s">
        <v>1294</v>
      </c>
      <c r="BA1115" s="31">
        <v>46210.418067129627</v>
      </c>
      <c r="BB1115" s="14">
        <v>46210</v>
      </c>
      <c r="BC1115" t="s">
        <v>3586</v>
      </c>
      <c r="BD1115" s="31">
        <v>46210.43378472222</v>
      </c>
      <c r="BE1115" s="14">
        <v>46210</v>
      </c>
      <c r="BF1115" t="s">
        <v>1220</v>
      </c>
      <c r="BG1115" s="31">
        <v>46210.470636574071</v>
      </c>
      <c r="BH1115" s="14">
        <v>46210</v>
      </c>
      <c r="BI1115" t="s">
        <v>6410</v>
      </c>
      <c r="BJ1115" s="31">
        <v>46210.475474537037</v>
      </c>
      <c r="BK1115" s="14">
        <v>46210</v>
      </c>
      <c r="BL1115" t="s">
        <v>6410</v>
      </c>
      <c r="BM1115" s="31">
        <v>46210.50540509259</v>
      </c>
      <c r="BZ1115" s="14">
        <v>46210</v>
      </c>
      <c r="CA1115" t="s">
        <v>6410</v>
      </c>
      <c r="CB1115" s="31">
        <v>46210.506979166668</v>
      </c>
      <c r="CC1115" s="14">
        <v>46210</v>
      </c>
      <c r="CD1115" t="s">
        <v>1199</v>
      </c>
      <c r="CE1115" s="31">
        <v>46210.509687500002</v>
      </c>
      <c r="CI1115" s="14">
        <v>46210</v>
      </c>
      <c r="CJ1115" t="s">
        <v>1294</v>
      </c>
      <c r="CK1115" s="31">
        <v>46210.714108796295</v>
      </c>
      <c r="CP1115" t="str">
        <f>VLOOKUP(A1115,Sheet1!$A$2:$E$221,2,0)</f>
        <v>South Zone</v>
      </c>
    </row>
    <row r="1116" spans="1:94" x14ac:dyDescent="0.35">
      <c r="A1116" t="s">
        <v>6981</v>
      </c>
      <c r="B1116">
        <v>169</v>
      </c>
      <c r="C1116" t="s">
        <v>9332</v>
      </c>
      <c r="D1116" t="s">
        <v>678</v>
      </c>
      <c r="E1116" t="s">
        <v>100</v>
      </c>
      <c r="F1116" t="s">
        <v>325</v>
      </c>
      <c r="G1116" t="s">
        <v>302</v>
      </c>
      <c r="H1116" t="s">
        <v>6982</v>
      </c>
      <c r="I1116">
        <v>56614</v>
      </c>
      <c r="J1116" t="s">
        <v>6983</v>
      </c>
      <c r="K1116" t="s">
        <v>6984</v>
      </c>
      <c r="L1116" t="s">
        <v>4622</v>
      </c>
      <c r="M1116" t="s">
        <v>6985</v>
      </c>
      <c r="N1116">
        <v>45000</v>
      </c>
      <c r="O1116" t="s">
        <v>4598</v>
      </c>
      <c r="P1116" t="s">
        <v>4599</v>
      </c>
      <c r="Q1116" t="s">
        <v>6986</v>
      </c>
      <c r="R1116">
        <v>1700944913</v>
      </c>
      <c r="S1116" t="s">
        <v>13394</v>
      </c>
      <c r="T1116"/>
      <c r="V1116" s="14">
        <v>46204</v>
      </c>
      <c r="W1116" t="s">
        <v>6987</v>
      </c>
      <c r="X1116" s="31">
        <v>46204.493738425925</v>
      </c>
      <c r="AN1116" s="14">
        <v>46204</v>
      </c>
      <c r="AO1116" t="s">
        <v>1295</v>
      </c>
      <c r="AP1116" s="31">
        <v>46204.718576388892</v>
      </c>
      <c r="AT1116" s="31">
        <v>46204.718576388892</v>
      </c>
      <c r="AU1116" s="14">
        <v>46204</v>
      </c>
      <c r="AV1116" t="s">
        <v>1295</v>
      </c>
      <c r="AW1116" t="s">
        <v>325</v>
      </c>
      <c r="AX1116" t="s">
        <v>678</v>
      </c>
      <c r="AY1116" s="14">
        <v>46204</v>
      </c>
      <c r="AZ1116" t="s">
        <v>1296</v>
      </c>
      <c r="BA1116" s="31">
        <v>46204.735694444447</v>
      </c>
      <c r="BB1116" s="14">
        <v>46204</v>
      </c>
      <c r="BC1116" t="s">
        <v>1211</v>
      </c>
      <c r="BD1116" s="31">
        <v>46204.742858796293</v>
      </c>
      <c r="BE1116" s="14">
        <v>46204</v>
      </c>
      <c r="BF1116" t="s">
        <v>6692</v>
      </c>
      <c r="BG1116" s="31">
        <v>46204.750023148146</v>
      </c>
      <c r="BH1116" s="14">
        <v>46204</v>
      </c>
      <c r="BI1116" t="s">
        <v>6508</v>
      </c>
      <c r="BJ1116" s="31">
        <v>46204.761388888888</v>
      </c>
      <c r="BK1116" s="14">
        <v>46204</v>
      </c>
      <c r="BL1116" t="s">
        <v>6508</v>
      </c>
      <c r="BM1116" s="31">
        <v>46204.769062500003</v>
      </c>
      <c r="BZ1116" s="14">
        <v>46204</v>
      </c>
      <c r="CA1116" t="s">
        <v>6508</v>
      </c>
      <c r="CB1116" s="31">
        <v>46204.78052083333</v>
      </c>
      <c r="CC1116" s="14">
        <v>46204</v>
      </c>
      <c r="CD1116" t="s">
        <v>1212</v>
      </c>
      <c r="CE1116" s="31">
        <v>46204.79210648148</v>
      </c>
      <c r="CI1116" s="14">
        <v>46204</v>
      </c>
      <c r="CJ1116" t="s">
        <v>1296</v>
      </c>
      <c r="CK1116" s="31">
        <v>46204.812002314815</v>
      </c>
      <c r="CP1116" t="str">
        <f>VLOOKUP(A1116,Sheet1!$A$2:$E$221,2,0)</f>
        <v>South Zone</v>
      </c>
    </row>
    <row r="1117" spans="1:94" x14ac:dyDescent="0.35">
      <c r="A1117" t="s">
        <v>6981</v>
      </c>
      <c r="B1117">
        <v>169</v>
      </c>
      <c r="C1117" t="s">
        <v>9332</v>
      </c>
      <c r="D1117" t="s">
        <v>678</v>
      </c>
      <c r="E1117" t="s">
        <v>100</v>
      </c>
      <c r="F1117" t="s">
        <v>325</v>
      </c>
      <c r="G1117" t="s">
        <v>302</v>
      </c>
      <c r="H1117" t="s">
        <v>10545</v>
      </c>
      <c r="I1117">
        <v>234102</v>
      </c>
      <c r="J1117" t="s">
        <v>6989</v>
      </c>
      <c r="K1117" t="s">
        <v>6990</v>
      </c>
      <c r="L1117" t="s">
        <v>4622</v>
      </c>
      <c r="M1117" t="s">
        <v>10546</v>
      </c>
      <c r="N1117">
        <v>70000</v>
      </c>
      <c r="O1117" t="s">
        <v>9617</v>
      </c>
      <c r="P1117" t="s">
        <v>9618</v>
      </c>
      <c r="Q1117" t="s">
        <v>10547</v>
      </c>
      <c r="R1117">
        <v>4918453369</v>
      </c>
      <c r="S1117" t="s">
        <v>13394</v>
      </c>
      <c r="T1117"/>
      <c r="V1117" s="14">
        <v>46206</v>
      </c>
      <c r="W1117" t="s">
        <v>6993</v>
      </c>
      <c r="X1117" s="31">
        <v>46206.405648148146</v>
      </c>
      <c r="AN1117" s="14">
        <v>46209</v>
      </c>
      <c r="AO1117" t="s">
        <v>1295</v>
      </c>
      <c r="AP1117" s="31">
        <v>46209.425694444442</v>
      </c>
      <c r="AT1117" s="31">
        <v>46209.425694444442</v>
      </c>
      <c r="AU1117" s="14">
        <v>46209</v>
      </c>
      <c r="AV1117" t="s">
        <v>1295</v>
      </c>
      <c r="AW1117" t="s">
        <v>325</v>
      </c>
      <c r="AX1117" t="s">
        <v>678</v>
      </c>
      <c r="AY1117" s="14">
        <v>46209</v>
      </c>
      <c r="AZ1117" t="s">
        <v>1296</v>
      </c>
      <c r="BA1117" s="31">
        <v>46209.667164351849</v>
      </c>
      <c r="BB1117" s="14">
        <v>46209</v>
      </c>
      <c r="BC1117" t="s">
        <v>1211</v>
      </c>
      <c r="BD1117" s="31">
        <v>46209.673576388886</v>
      </c>
      <c r="BE1117" s="14">
        <v>46209</v>
      </c>
      <c r="BF1117" t="s">
        <v>6685</v>
      </c>
      <c r="BG1117" s="31">
        <v>46209.698321759257</v>
      </c>
      <c r="BH1117" s="14">
        <v>46209</v>
      </c>
      <c r="BI1117" t="s">
        <v>6493</v>
      </c>
      <c r="BJ1117" s="31">
        <v>46209.739363425928</v>
      </c>
      <c r="BK1117" s="14">
        <v>46209</v>
      </c>
      <c r="BL1117" t="s">
        <v>6493</v>
      </c>
      <c r="BM1117" s="31">
        <v>46209.749652777777</v>
      </c>
      <c r="BZ1117" s="14">
        <v>46209</v>
      </c>
      <c r="CA1117" t="s">
        <v>6493</v>
      </c>
      <c r="CB1117" s="31">
        <v>46209.752280092594</v>
      </c>
      <c r="CC1117" s="14">
        <v>46209</v>
      </c>
      <c r="CD1117" t="s">
        <v>2414</v>
      </c>
      <c r="CE1117" s="31">
        <v>46209.790682870371</v>
      </c>
      <c r="CI1117" s="14">
        <v>46209</v>
      </c>
      <c r="CJ1117" t="s">
        <v>1296</v>
      </c>
      <c r="CK1117" s="31">
        <v>46209.863622685189</v>
      </c>
      <c r="CP1117" t="str">
        <f>VLOOKUP(A1117,Sheet1!$A$2:$E$221,2,0)</f>
        <v>South Zone</v>
      </c>
    </row>
    <row r="1118" spans="1:94" x14ac:dyDescent="0.35">
      <c r="A1118" t="s">
        <v>6981</v>
      </c>
      <c r="B1118">
        <v>169</v>
      </c>
      <c r="C1118" t="s">
        <v>9332</v>
      </c>
      <c r="D1118" t="s">
        <v>678</v>
      </c>
      <c r="E1118" t="s">
        <v>100</v>
      </c>
      <c r="F1118" t="s">
        <v>325</v>
      </c>
      <c r="G1118" t="s">
        <v>302</v>
      </c>
      <c r="H1118" t="s">
        <v>10548</v>
      </c>
      <c r="I1118">
        <v>307522</v>
      </c>
      <c r="J1118" t="s">
        <v>10549</v>
      </c>
      <c r="K1118" t="s">
        <v>10550</v>
      </c>
      <c r="L1118" t="s">
        <v>4622</v>
      </c>
      <c r="M1118" t="s">
        <v>10551</v>
      </c>
      <c r="N1118">
        <v>60000</v>
      </c>
      <c r="O1118" t="s">
        <v>9590</v>
      </c>
      <c r="P1118" t="s">
        <v>9591</v>
      </c>
      <c r="Q1118" t="s">
        <v>1338</v>
      </c>
      <c r="R1118">
        <v>2156205490</v>
      </c>
      <c r="S1118" t="s">
        <v>13394</v>
      </c>
      <c r="T1118"/>
      <c r="V1118" s="14">
        <v>46209</v>
      </c>
      <c r="W1118" t="s">
        <v>10552</v>
      </c>
      <c r="X1118" s="31">
        <v>46209.457233796296</v>
      </c>
      <c r="AN1118" s="14">
        <v>46209</v>
      </c>
      <c r="AO1118" t="s">
        <v>1295</v>
      </c>
      <c r="AP1118" s="31">
        <v>46209.520879629628</v>
      </c>
      <c r="AT1118" s="31">
        <v>46209.520879629628</v>
      </c>
      <c r="AU1118" s="14">
        <v>46209</v>
      </c>
      <c r="AV1118" t="s">
        <v>1295</v>
      </c>
      <c r="AW1118" t="s">
        <v>325</v>
      </c>
      <c r="AX1118" t="s">
        <v>678</v>
      </c>
      <c r="AY1118" s="14">
        <v>46209</v>
      </c>
      <c r="AZ1118" t="s">
        <v>1296</v>
      </c>
      <c r="BA1118" s="31">
        <v>46209.574143518519</v>
      </c>
      <c r="BB1118" s="14">
        <v>46209</v>
      </c>
      <c r="BC1118" t="s">
        <v>1211</v>
      </c>
      <c r="BD1118" s="31">
        <v>46209.582106481481</v>
      </c>
      <c r="BE1118" s="14">
        <v>46209</v>
      </c>
      <c r="BF1118" t="s">
        <v>7038</v>
      </c>
      <c r="BG1118" s="31">
        <v>46209.597256944442</v>
      </c>
      <c r="BH1118" s="14">
        <v>46209</v>
      </c>
      <c r="BI1118" t="s">
        <v>1240</v>
      </c>
      <c r="BJ1118" s="31">
        <v>46209.648125</v>
      </c>
      <c r="BK1118" s="14">
        <v>46209</v>
      </c>
      <c r="BL1118" t="s">
        <v>1240</v>
      </c>
      <c r="BM1118" s="31">
        <v>46209.672766203701</v>
      </c>
      <c r="BZ1118" s="14">
        <v>46209</v>
      </c>
      <c r="CA1118" t="s">
        <v>1240</v>
      </c>
      <c r="CB1118" s="31">
        <v>46209.67664351852</v>
      </c>
      <c r="CC1118" s="14">
        <v>46209</v>
      </c>
      <c r="CD1118" t="s">
        <v>2414</v>
      </c>
      <c r="CE1118" s="31">
        <v>46209.68074074074</v>
      </c>
      <c r="CI1118" s="14">
        <v>46209</v>
      </c>
      <c r="CJ1118" t="s">
        <v>1296</v>
      </c>
      <c r="CK1118" s="31">
        <v>46209.740902777776</v>
      </c>
      <c r="CP1118" t="str">
        <f>VLOOKUP(A1118,Sheet1!$A$2:$E$221,2,0)</f>
        <v>South Zone</v>
      </c>
    </row>
    <row r="1119" spans="1:94" x14ac:dyDescent="0.35">
      <c r="A1119" t="s">
        <v>6981</v>
      </c>
      <c r="B1119">
        <v>169</v>
      </c>
      <c r="C1119" t="s">
        <v>9332</v>
      </c>
      <c r="D1119" t="s">
        <v>678</v>
      </c>
      <c r="E1119" t="s">
        <v>100</v>
      </c>
      <c r="F1119" t="s">
        <v>325</v>
      </c>
      <c r="G1119" t="s">
        <v>302</v>
      </c>
      <c r="H1119" t="s">
        <v>10553</v>
      </c>
      <c r="I1119">
        <v>341164</v>
      </c>
      <c r="J1119" t="s">
        <v>6989</v>
      </c>
      <c r="K1119" t="s">
        <v>6990</v>
      </c>
      <c r="L1119" t="s">
        <v>4622</v>
      </c>
      <c r="M1119" t="s">
        <v>10554</v>
      </c>
      <c r="N1119">
        <v>45000</v>
      </c>
      <c r="O1119" t="s">
        <v>10076</v>
      </c>
      <c r="P1119" t="s">
        <v>10077</v>
      </c>
      <c r="Q1119" t="s">
        <v>10555</v>
      </c>
      <c r="R1119">
        <v>1020624142</v>
      </c>
      <c r="S1119" t="s">
        <v>13394</v>
      </c>
      <c r="T1119"/>
      <c r="V1119" s="14">
        <v>46209</v>
      </c>
      <c r="W1119" t="s">
        <v>6993</v>
      </c>
      <c r="X1119" s="31">
        <v>46209.620648148149</v>
      </c>
      <c r="AN1119" s="14">
        <v>46209</v>
      </c>
      <c r="AO1119" t="s">
        <v>1295</v>
      </c>
      <c r="AP1119" s="31">
        <v>46209.706921296296</v>
      </c>
      <c r="AT1119" s="31">
        <v>46209.706921296296</v>
      </c>
      <c r="AU1119" s="14">
        <v>46209</v>
      </c>
      <c r="AV1119" t="s">
        <v>1295</v>
      </c>
      <c r="AW1119" t="s">
        <v>325</v>
      </c>
      <c r="AX1119" t="s">
        <v>678</v>
      </c>
      <c r="AY1119" s="14">
        <v>46209</v>
      </c>
      <c r="AZ1119" t="s">
        <v>6993</v>
      </c>
      <c r="BA1119" s="31">
        <v>46209.714699074073</v>
      </c>
      <c r="BB1119" s="14">
        <v>46209</v>
      </c>
      <c r="BC1119" t="s">
        <v>1211</v>
      </c>
      <c r="BD1119" s="31">
        <v>46209.717893518522</v>
      </c>
      <c r="BE1119" s="14">
        <v>46209</v>
      </c>
      <c r="BF1119" t="s">
        <v>6837</v>
      </c>
      <c r="BG1119" s="31">
        <v>46209.747337962966</v>
      </c>
      <c r="BH1119" s="14">
        <v>46209</v>
      </c>
      <c r="BI1119" t="s">
        <v>1240</v>
      </c>
      <c r="BJ1119" s="31">
        <v>46209.763680555552</v>
      </c>
      <c r="BK1119" s="14">
        <v>46209</v>
      </c>
      <c r="BL1119" t="s">
        <v>1240</v>
      </c>
      <c r="BM1119" s="31">
        <v>46209.767743055556</v>
      </c>
      <c r="BZ1119" s="14">
        <v>46209</v>
      </c>
      <c r="CA1119" t="s">
        <v>1240</v>
      </c>
      <c r="CB1119" s="31">
        <v>46209.772418981483</v>
      </c>
      <c r="CC1119" s="14">
        <v>46209</v>
      </c>
      <c r="CD1119" t="s">
        <v>2414</v>
      </c>
      <c r="CE1119" s="31">
        <v>46209.790844907409</v>
      </c>
      <c r="CI1119" s="14">
        <v>46210</v>
      </c>
      <c r="CJ1119" t="s">
        <v>1296</v>
      </c>
      <c r="CK1119" s="31">
        <v>46210.65724537037</v>
      </c>
      <c r="CP1119" t="str">
        <f>VLOOKUP(A1119,Sheet1!$A$2:$E$221,2,0)</f>
        <v>South Zone</v>
      </c>
    </row>
    <row r="1120" spans="1:94" x14ac:dyDescent="0.35">
      <c r="A1120" t="s">
        <v>6981</v>
      </c>
      <c r="B1120">
        <v>169</v>
      </c>
      <c r="C1120" t="s">
        <v>9332</v>
      </c>
      <c r="D1120" t="s">
        <v>678</v>
      </c>
      <c r="E1120" t="s">
        <v>100</v>
      </c>
      <c r="F1120" t="s">
        <v>325</v>
      </c>
      <c r="G1120" t="s">
        <v>302</v>
      </c>
      <c r="H1120" t="s">
        <v>6988</v>
      </c>
      <c r="I1120">
        <v>366101</v>
      </c>
      <c r="J1120" t="s">
        <v>6989</v>
      </c>
      <c r="K1120" t="s">
        <v>6990</v>
      </c>
      <c r="L1120" t="s">
        <v>4622</v>
      </c>
      <c r="M1120" t="s">
        <v>6991</v>
      </c>
      <c r="N1120">
        <v>45000</v>
      </c>
      <c r="O1120" t="s">
        <v>4598</v>
      </c>
      <c r="P1120" t="s">
        <v>4599</v>
      </c>
      <c r="Q1120" t="s">
        <v>6992</v>
      </c>
      <c r="R1120">
        <v>3100548709</v>
      </c>
      <c r="S1120" t="s">
        <v>13394</v>
      </c>
      <c r="T1120"/>
      <c r="V1120" s="14">
        <v>46204</v>
      </c>
      <c r="W1120" t="s">
        <v>6993</v>
      </c>
      <c r="X1120" s="31">
        <v>46204.492164351854</v>
      </c>
      <c r="AN1120" s="14">
        <v>46204</v>
      </c>
      <c r="AO1120" t="s">
        <v>1295</v>
      </c>
      <c r="AP1120" s="31">
        <v>46204.599398148152</v>
      </c>
      <c r="AT1120" s="31">
        <v>46204.599398148152</v>
      </c>
      <c r="AU1120" s="14">
        <v>46204</v>
      </c>
      <c r="AV1120" t="s">
        <v>1295</v>
      </c>
      <c r="AW1120" t="s">
        <v>325</v>
      </c>
      <c r="AX1120" t="s">
        <v>678</v>
      </c>
      <c r="AY1120" s="14">
        <v>46204</v>
      </c>
      <c r="AZ1120" t="s">
        <v>6993</v>
      </c>
      <c r="BA1120" s="31">
        <v>46204.906840277778</v>
      </c>
      <c r="BB1120" s="14">
        <v>46205</v>
      </c>
      <c r="BC1120" t="s">
        <v>1211</v>
      </c>
      <c r="BD1120" s="31">
        <v>46205.356111111112</v>
      </c>
      <c r="BE1120" s="14">
        <v>46205</v>
      </c>
      <c r="BF1120" t="s">
        <v>6497</v>
      </c>
      <c r="BG1120" s="31">
        <v>46205.394849537035</v>
      </c>
      <c r="BH1120" s="14">
        <v>46205</v>
      </c>
      <c r="BI1120" t="s">
        <v>6493</v>
      </c>
      <c r="BJ1120" s="31">
        <v>46205.447106481479</v>
      </c>
      <c r="BN1120" s="14">
        <v>46205</v>
      </c>
      <c r="BO1120" t="s">
        <v>6493</v>
      </c>
      <c r="BP1120" s="31">
        <v>46205.464143518519</v>
      </c>
      <c r="CP1120" t="str">
        <f>VLOOKUP(A1120,Sheet1!$A$2:$E$221,2,0)</f>
        <v>South Zone</v>
      </c>
    </row>
    <row r="1121" spans="1:94" x14ac:dyDescent="0.35">
      <c r="A1121" t="s">
        <v>6981</v>
      </c>
      <c r="B1121">
        <v>169</v>
      </c>
      <c r="C1121" t="s">
        <v>9332</v>
      </c>
      <c r="D1121" t="s">
        <v>678</v>
      </c>
      <c r="E1121" t="s">
        <v>100</v>
      </c>
      <c r="F1121" t="s">
        <v>325</v>
      </c>
      <c r="G1121" t="s">
        <v>302</v>
      </c>
      <c r="H1121" t="s">
        <v>6994</v>
      </c>
      <c r="I1121">
        <v>371951</v>
      </c>
      <c r="J1121" t="s">
        <v>6983</v>
      </c>
      <c r="K1121" t="s">
        <v>6984</v>
      </c>
      <c r="L1121" t="s">
        <v>4622</v>
      </c>
      <c r="M1121" t="s">
        <v>6995</v>
      </c>
      <c r="N1121">
        <v>60000</v>
      </c>
      <c r="O1121" t="s">
        <v>1206</v>
      </c>
      <c r="P1121" t="s">
        <v>1207</v>
      </c>
      <c r="Q1121" t="s">
        <v>6996</v>
      </c>
      <c r="R1121">
        <v>5052900337</v>
      </c>
      <c r="S1121" t="s">
        <v>13394</v>
      </c>
      <c r="T1121"/>
      <c r="V1121" s="14">
        <v>46206</v>
      </c>
      <c r="W1121" t="s">
        <v>6987</v>
      </c>
      <c r="X1121" s="31">
        <v>46206.520682870374</v>
      </c>
      <c r="AN1121" s="14">
        <v>46206</v>
      </c>
      <c r="AO1121" t="s">
        <v>1295</v>
      </c>
      <c r="AP1121" s="31">
        <v>46206.611226851855</v>
      </c>
      <c r="AT1121" s="31">
        <v>46206.611226851855</v>
      </c>
      <c r="AU1121" s="14">
        <v>46206</v>
      </c>
      <c r="AV1121" t="s">
        <v>1295</v>
      </c>
      <c r="AW1121" t="s">
        <v>325</v>
      </c>
      <c r="AX1121" t="s">
        <v>678</v>
      </c>
      <c r="AY1121" s="14">
        <v>46206</v>
      </c>
      <c r="AZ1121" t="s">
        <v>6987</v>
      </c>
      <c r="BA1121" s="31">
        <v>46206.637499999997</v>
      </c>
      <c r="BB1121" s="14">
        <v>46206</v>
      </c>
      <c r="BC1121" t="s">
        <v>3057</v>
      </c>
      <c r="BD1121" s="31">
        <v>46206.648194444446</v>
      </c>
      <c r="BE1121" s="14">
        <v>46206</v>
      </c>
      <c r="BF1121" t="s">
        <v>6482</v>
      </c>
      <c r="BG1121" s="31">
        <v>46206.660983796297</v>
      </c>
      <c r="BH1121" s="14">
        <v>46206</v>
      </c>
      <c r="BI1121" t="s">
        <v>6493</v>
      </c>
      <c r="BJ1121" s="31">
        <v>46206.67560185185</v>
      </c>
      <c r="BK1121" s="14">
        <v>46206</v>
      </c>
      <c r="BL1121" t="s">
        <v>6493</v>
      </c>
      <c r="BM1121" s="31">
        <v>46206.678194444445</v>
      </c>
      <c r="BZ1121" s="14">
        <v>46206</v>
      </c>
      <c r="CA1121" t="s">
        <v>6493</v>
      </c>
      <c r="CB1121" s="31">
        <v>46206.688078703701</v>
      </c>
      <c r="CC1121" s="14">
        <v>46206</v>
      </c>
      <c r="CD1121" t="s">
        <v>1212</v>
      </c>
      <c r="CE1121" s="31">
        <v>46206.689988425926</v>
      </c>
      <c r="CI1121" s="14">
        <v>46206</v>
      </c>
      <c r="CJ1121" t="s">
        <v>1296</v>
      </c>
      <c r="CK1121" s="31">
        <v>46206.810752314814</v>
      </c>
      <c r="CP1121" t="str">
        <f>VLOOKUP(A1121,Sheet1!$A$2:$E$221,2,0)</f>
        <v>South Zone</v>
      </c>
    </row>
    <row r="1122" spans="1:94" x14ac:dyDescent="0.35">
      <c r="A1122" t="s">
        <v>6981</v>
      </c>
      <c r="B1122">
        <v>169</v>
      </c>
      <c r="C1122" t="s">
        <v>9332</v>
      </c>
      <c r="D1122" t="s">
        <v>678</v>
      </c>
      <c r="E1122" t="s">
        <v>100</v>
      </c>
      <c r="F1122" t="s">
        <v>325</v>
      </c>
      <c r="G1122" t="s">
        <v>302</v>
      </c>
      <c r="H1122" t="s">
        <v>6997</v>
      </c>
      <c r="I1122">
        <v>412905</v>
      </c>
      <c r="J1122" t="s">
        <v>6998</v>
      </c>
      <c r="K1122" t="s">
        <v>6999</v>
      </c>
      <c r="L1122" t="s">
        <v>4622</v>
      </c>
      <c r="M1122" t="s">
        <v>7000</v>
      </c>
      <c r="N1122">
        <v>40000</v>
      </c>
      <c r="O1122" t="s">
        <v>3047</v>
      </c>
      <c r="P1122" t="s">
        <v>3048</v>
      </c>
      <c r="Q1122" t="s">
        <v>7001</v>
      </c>
      <c r="R1122">
        <v>8646464891</v>
      </c>
      <c r="S1122" t="s">
        <v>13394</v>
      </c>
      <c r="T1122"/>
      <c r="V1122" s="14">
        <v>46205</v>
      </c>
      <c r="W1122" t="s">
        <v>7002</v>
      </c>
      <c r="X1122" s="31">
        <v>46205.461805555555</v>
      </c>
      <c r="AN1122" s="14">
        <v>46205</v>
      </c>
      <c r="AO1122" t="s">
        <v>1295</v>
      </c>
      <c r="AP1122" s="31">
        <v>46205.559756944444</v>
      </c>
      <c r="AT1122" s="31">
        <v>46205.559756944444</v>
      </c>
      <c r="AU1122" s="14">
        <v>46205</v>
      </c>
      <c r="AV1122" t="s">
        <v>1295</v>
      </c>
      <c r="AW1122" t="s">
        <v>325</v>
      </c>
      <c r="AX1122" t="s">
        <v>678</v>
      </c>
      <c r="AY1122" s="14">
        <v>46205</v>
      </c>
      <c r="AZ1122" t="s">
        <v>7002</v>
      </c>
      <c r="BA1122" s="31">
        <v>46205.585011574076</v>
      </c>
      <c r="BB1122" s="14">
        <v>46205</v>
      </c>
      <c r="BC1122" t="s">
        <v>1211</v>
      </c>
      <c r="BD1122" s="31">
        <v>46205.608078703706</v>
      </c>
      <c r="BE1122" s="14">
        <v>46205</v>
      </c>
      <c r="BF1122" t="s">
        <v>7003</v>
      </c>
      <c r="BG1122" s="31">
        <v>46205.635208333333</v>
      </c>
      <c r="BH1122" s="14">
        <v>46205</v>
      </c>
      <c r="BI1122" t="s">
        <v>6483</v>
      </c>
      <c r="BJ1122" s="31">
        <v>46205.651006944441</v>
      </c>
      <c r="BK1122" s="14">
        <v>46205</v>
      </c>
      <c r="BL1122" t="s">
        <v>6483</v>
      </c>
      <c r="BM1122" s="31">
        <v>46205.661759259259</v>
      </c>
      <c r="BZ1122" s="14">
        <v>46205</v>
      </c>
      <c r="CA1122" t="s">
        <v>6483</v>
      </c>
      <c r="CB1122" s="31">
        <v>46205.667291666665</v>
      </c>
      <c r="CC1122" s="14">
        <v>46205</v>
      </c>
      <c r="CD1122" t="s">
        <v>1212</v>
      </c>
      <c r="CE1122" s="31">
        <v>46205.711122685185</v>
      </c>
      <c r="CI1122" s="14">
        <v>46206</v>
      </c>
      <c r="CJ1122" t="s">
        <v>1296</v>
      </c>
      <c r="CK1122" s="31">
        <v>46206.506249999999</v>
      </c>
      <c r="CP1122" t="str">
        <f>VLOOKUP(A1122,Sheet1!$A$2:$E$221,2,0)</f>
        <v>South Zone</v>
      </c>
    </row>
    <row r="1123" spans="1:94" x14ac:dyDescent="0.35">
      <c r="A1123" t="s">
        <v>6981</v>
      </c>
      <c r="B1123">
        <v>169</v>
      </c>
      <c r="C1123" t="s">
        <v>9332</v>
      </c>
      <c r="D1123" t="s">
        <v>678</v>
      </c>
      <c r="E1123" t="s">
        <v>100</v>
      </c>
      <c r="F1123" t="s">
        <v>325</v>
      </c>
      <c r="G1123" t="s">
        <v>302</v>
      </c>
      <c r="H1123" t="s">
        <v>7004</v>
      </c>
      <c r="I1123">
        <v>430518</v>
      </c>
      <c r="J1123" t="s">
        <v>1297</v>
      </c>
      <c r="K1123" t="s">
        <v>1298</v>
      </c>
      <c r="L1123" t="s">
        <v>4622</v>
      </c>
      <c r="M1123" t="s">
        <v>7005</v>
      </c>
      <c r="N1123">
        <v>45000</v>
      </c>
      <c r="O1123" t="s">
        <v>4598</v>
      </c>
      <c r="P1123" t="s">
        <v>4599</v>
      </c>
      <c r="Q1123" t="s">
        <v>7006</v>
      </c>
      <c r="R1123">
        <v>9553030805</v>
      </c>
      <c r="S1123" t="s">
        <v>13394</v>
      </c>
      <c r="T1123"/>
      <c r="V1123" s="14">
        <v>46203</v>
      </c>
      <c r="W1123" t="s">
        <v>7007</v>
      </c>
      <c r="X1123" s="31">
        <v>46203.702662037038</v>
      </c>
      <c r="AN1123" s="14">
        <v>46204</v>
      </c>
      <c r="AO1123" t="s">
        <v>1295</v>
      </c>
      <c r="AP1123" s="31">
        <v>46204.753113425926</v>
      </c>
      <c r="AT1123" s="31">
        <v>46204.753113425926</v>
      </c>
      <c r="AU1123" s="14">
        <v>46204</v>
      </c>
      <c r="AV1123" t="s">
        <v>1295</v>
      </c>
      <c r="AW1123" t="s">
        <v>325</v>
      </c>
      <c r="AX1123" t="s">
        <v>678</v>
      </c>
      <c r="AY1123" s="14">
        <v>46205</v>
      </c>
      <c r="AZ1123" t="s">
        <v>1296</v>
      </c>
      <c r="BA1123" s="31">
        <v>46205.292708333334</v>
      </c>
      <c r="BB1123" s="14">
        <v>46205</v>
      </c>
      <c r="BC1123" t="s">
        <v>1211</v>
      </c>
      <c r="BD1123" s="31">
        <v>46205.356064814812</v>
      </c>
      <c r="BE1123" s="14">
        <v>46205</v>
      </c>
      <c r="BF1123" t="s">
        <v>6497</v>
      </c>
      <c r="BG1123" s="31">
        <v>46205.397847222222</v>
      </c>
      <c r="BH1123" s="14">
        <v>46205</v>
      </c>
      <c r="BI1123" t="s">
        <v>1240</v>
      </c>
      <c r="BJ1123" s="31">
        <v>46205.457997685182</v>
      </c>
      <c r="BK1123" s="14">
        <v>46205</v>
      </c>
      <c r="BL1123" t="s">
        <v>1240</v>
      </c>
      <c r="BM1123" s="31">
        <v>46205.488009259258</v>
      </c>
      <c r="BN1123" s="14">
        <v>46205</v>
      </c>
      <c r="BO1123" t="s">
        <v>1212</v>
      </c>
      <c r="BP1123" s="31">
        <v>46205.542986111112</v>
      </c>
      <c r="BZ1123" s="14">
        <v>46205</v>
      </c>
      <c r="CA1123" t="s">
        <v>1241</v>
      </c>
      <c r="CB1123" s="31">
        <v>46205.560972222222</v>
      </c>
      <c r="CC1123" s="14">
        <v>46205</v>
      </c>
      <c r="CD1123" t="s">
        <v>1212</v>
      </c>
      <c r="CE1123" s="31">
        <v>46205.561319444445</v>
      </c>
      <c r="CI1123" s="14">
        <v>46206</v>
      </c>
      <c r="CJ1123" t="s">
        <v>1296</v>
      </c>
      <c r="CK1123" s="31">
        <v>46206.572858796295</v>
      </c>
      <c r="CP1123" t="str">
        <f>VLOOKUP(A1123,Sheet1!$A$2:$E$221,2,0)</f>
        <v>South Zone</v>
      </c>
    </row>
    <row r="1124" spans="1:94" x14ac:dyDescent="0.35">
      <c r="A1124" t="s">
        <v>6981</v>
      </c>
      <c r="B1124">
        <v>169</v>
      </c>
      <c r="C1124" t="s">
        <v>9332</v>
      </c>
      <c r="D1124" t="s">
        <v>678</v>
      </c>
      <c r="E1124" t="s">
        <v>100</v>
      </c>
      <c r="F1124" t="s">
        <v>325</v>
      </c>
      <c r="G1124" t="s">
        <v>302</v>
      </c>
      <c r="H1124" t="s">
        <v>10556</v>
      </c>
      <c r="I1124">
        <v>657346</v>
      </c>
      <c r="J1124" t="s">
        <v>6989</v>
      </c>
      <c r="K1124" t="s">
        <v>6990</v>
      </c>
      <c r="L1124" t="s">
        <v>4622</v>
      </c>
      <c r="M1124" t="s">
        <v>10557</v>
      </c>
      <c r="N1124">
        <v>50000</v>
      </c>
      <c r="O1124" t="s">
        <v>9807</v>
      </c>
      <c r="P1124" t="s">
        <v>9808</v>
      </c>
      <c r="Q1124" t="s">
        <v>10558</v>
      </c>
      <c r="R1124">
        <v>1834658354</v>
      </c>
      <c r="S1124" t="s">
        <v>13394</v>
      </c>
      <c r="T1124"/>
      <c r="V1124" s="14">
        <v>46206</v>
      </c>
      <c r="W1124" t="s">
        <v>6993</v>
      </c>
      <c r="X1124" s="31">
        <v>46206.797812500001</v>
      </c>
      <c r="AN1124" s="14">
        <v>46209</v>
      </c>
      <c r="AO1124" t="s">
        <v>1295</v>
      </c>
      <c r="AP1124" s="31">
        <v>46209.42763888889</v>
      </c>
      <c r="AT1124" s="31">
        <v>46209.42763888889</v>
      </c>
      <c r="AU1124" s="14">
        <v>46209</v>
      </c>
      <c r="AV1124" t="s">
        <v>1295</v>
      </c>
      <c r="AW1124" t="s">
        <v>325</v>
      </c>
      <c r="AX1124" t="s">
        <v>678</v>
      </c>
      <c r="AY1124" s="14">
        <v>46209</v>
      </c>
      <c r="AZ1124" t="s">
        <v>1296</v>
      </c>
      <c r="BA1124" s="31">
        <v>46209.660590277781</v>
      </c>
      <c r="BB1124" s="14">
        <v>46209</v>
      </c>
      <c r="BC1124" t="s">
        <v>1211</v>
      </c>
      <c r="BD1124" s="31">
        <v>46209.673587962963</v>
      </c>
      <c r="BE1124" s="14">
        <v>46209</v>
      </c>
      <c r="BF1124" t="s">
        <v>6685</v>
      </c>
      <c r="BG1124" s="31">
        <v>46209.701550925929</v>
      </c>
      <c r="BH1124" s="14">
        <v>46209</v>
      </c>
      <c r="BI1124" t="s">
        <v>6483</v>
      </c>
      <c r="BJ1124" s="31">
        <v>46209.757060185184</v>
      </c>
      <c r="BK1124" s="14">
        <v>46209</v>
      </c>
      <c r="BL1124" t="s">
        <v>6483</v>
      </c>
      <c r="BM1124" s="31">
        <v>46209.760439814818</v>
      </c>
      <c r="BZ1124" s="14">
        <v>46209</v>
      </c>
      <c r="CA1124" t="s">
        <v>6483</v>
      </c>
      <c r="CB1124" s="31">
        <v>46209.769363425927</v>
      </c>
      <c r="CC1124" s="14">
        <v>46209</v>
      </c>
      <c r="CD1124" t="s">
        <v>2414</v>
      </c>
      <c r="CE1124" s="31">
        <v>46209.79115740741</v>
      </c>
      <c r="CI1124" s="14">
        <v>46209</v>
      </c>
      <c r="CJ1124" t="s">
        <v>1296</v>
      </c>
      <c r="CK1124" s="31">
        <v>46209.867210648146</v>
      </c>
      <c r="CP1124" t="str">
        <f>VLOOKUP(A1124,Sheet1!$A$2:$E$221,2,0)</f>
        <v>South Zone</v>
      </c>
    </row>
    <row r="1125" spans="1:94" x14ac:dyDescent="0.35">
      <c r="A1125" t="s">
        <v>7008</v>
      </c>
      <c r="B1125">
        <v>364</v>
      </c>
      <c r="C1125" t="s">
        <v>9332</v>
      </c>
      <c r="D1125" t="s">
        <v>678</v>
      </c>
      <c r="E1125" t="s">
        <v>328</v>
      </c>
      <c r="F1125" t="s">
        <v>329</v>
      </c>
      <c r="G1125" t="s">
        <v>302</v>
      </c>
      <c r="H1125" t="s">
        <v>7009</v>
      </c>
      <c r="I1125">
        <v>138581</v>
      </c>
      <c r="J1125" t="s">
        <v>7010</v>
      </c>
      <c r="K1125" t="s">
        <v>7011</v>
      </c>
      <c r="L1125" t="s">
        <v>4622</v>
      </c>
      <c r="M1125" t="s">
        <v>7012</v>
      </c>
      <c r="N1125">
        <v>45000</v>
      </c>
      <c r="O1125" t="s">
        <v>4598</v>
      </c>
      <c r="P1125" t="s">
        <v>4599</v>
      </c>
      <c r="Q1125" t="s">
        <v>3613</v>
      </c>
      <c r="R1125">
        <v>2242650362</v>
      </c>
      <c r="S1125" t="s">
        <v>13394</v>
      </c>
      <c r="T1125"/>
      <c r="V1125" s="14">
        <v>46206</v>
      </c>
      <c r="W1125" t="s">
        <v>7013</v>
      </c>
      <c r="X1125" s="31">
        <v>46206.511770833335</v>
      </c>
      <c r="AN1125" s="14">
        <v>46206</v>
      </c>
      <c r="AO1125" t="s">
        <v>1299</v>
      </c>
      <c r="AP1125" s="31">
        <v>46206.612384259257</v>
      </c>
      <c r="AT1125" s="31">
        <v>46206.612384259257</v>
      </c>
      <c r="AU1125" s="14">
        <v>46206</v>
      </c>
      <c r="AV1125" t="s">
        <v>1299</v>
      </c>
      <c r="AW1125" t="s">
        <v>329</v>
      </c>
      <c r="AX1125" t="s">
        <v>678</v>
      </c>
      <c r="AY1125" s="14">
        <v>46206</v>
      </c>
      <c r="AZ1125" t="s">
        <v>1300</v>
      </c>
      <c r="BA1125" s="31">
        <v>46206.645150462966</v>
      </c>
      <c r="BB1125" s="14">
        <v>46206</v>
      </c>
      <c r="BC1125" t="s">
        <v>3057</v>
      </c>
      <c r="BD1125" s="31">
        <v>46206.648194444446</v>
      </c>
      <c r="BE1125" s="14">
        <v>46206</v>
      </c>
      <c r="BF1125" t="s">
        <v>6482</v>
      </c>
      <c r="BG1125" s="31">
        <v>46206.66265046296</v>
      </c>
      <c r="BH1125" s="14">
        <v>46206</v>
      </c>
      <c r="BI1125" t="s">
        <v>1239</v>
      </c>
      <c r="BJ1125" s="31">
        <v>46206.668298611112</v>
      </c>
      <c r="BK1125" s="14">
        <v>46206</v>
      </c>
      <c r="BL1125" t="s">
        <v>1239</v>
      </c>
      <c r="BM1125" s="31">
        <v>46206.676840277774</v>
      </c>
      <c r="BZ1125" s="14">
        <v>46206</v>
      </c>
      <c r="CA1125" t="s">
        <v>1212</v>
      </c>
      <c r="CB1125" s="31">
        <v>46206.690462962964</v>
      </c>
      <c r="CC1125" s="14">
        <v>46206</v>
      </c>
      <c r="CD1125" t="s">
        <v>1212</v>
      </c>
      <c r="CE1125" s="31">
        <v>46206.690682870372</v>
      </c>
      <c r="CI1125" s="14">
        <v>46209</v>
      </c>
      <c r="CJ1125" t="s">
        <v>1300</v>
      </c>
      <c r="CK1125" s="31">
        <v>46209.606435185182</v>
      </c>
      <c r="CP1125" t="str">
        <f>VLOOKUP(A1125,Sheet1!$A$2:$E$221,2,0)</f>
        <v>South Zone</v>
      </c>
    </row>
    <row r="1126" spans="1:94" x14ac:dyDescent="0.35">
      <c r="A1126" t="s">
        <v>7008</v>
      </c>
      <c r="B1126">
        <v>364</v>
      </c>
      <c r="C1126" t="s">
        <v>9332</v>
      </c>
      <c r="D1126" t="s">
        <v>678</v>
      </c>
      <c r="E1126" t="s">
        <v>328</v>
      </c>
      <c r="F1126" t="s">
        <v>329</v>
      </c>
      <c r="G1126" t="s">
        <v>302</v>
      </c>
      <c r="H1126" t="s">
        <v>12450</v>
      </c>
      <c r="I1126">
        <v>190161</v>
      </c>
      <c r="J1126" t="s">
        <v>7010</v>
      </c>
      <c r="K1126" t="s">
        <v>7011</v>
      </c>
      <c r="L1126" t="s">
        <v>4622</v>
      </c>
      <c r="M1126" t="s">
        <v>12451</v>
      </c>
      <c r="N1126">
        <v>50000</v>
      </c>
      <c r="O1126" t="s">
        <v>1223</v>
      </c>
      <c r="P1126" t="s">
        <v>1224</v>
      </c>
      <c r="Q1126" t="s">
        <v>12452</v>
      </c>
      <c r="R1126">
        <v>2290581546</v>
      </c>
      <c r="S1126" t="s">
        <v>13394</v>
      </c>
      <c r="T1126"/>
      <c r="V1126" s="14">
        <v>46206</v>
      </c>
      <c r="W1126" t="s">
        <v>7013</v>
      </c>
      <c r="X1126" s="31">
        <v>46206.568993055553</v>
      </c>
      <c r="AN1126" s="14">
        <v>46210</v>
      </c>
      <c r="AO1126" t="s">
        <v>1299</v>
      </c>
      <c r="AP1126" s="31">
        <v>46210.462951388887</v>
      </c>
      <c r="AT1126" s="31">
        <v>46210.462951388887</v>
      </c>
      <c r="AU1126" s="14">
        <v>46210</v>
      </c>
      <c r="AV1126" t="s">
        <v>1299</v>
      </c>
      <c r="AW1126" t="s">
        <v>329</v>
      </c>
      <c r="AX1126" t="s">
        <v>678</v>
      </c>
      <c r="AY1126" s="14">
        <v>46210</v>
      </c>
      <c r="AZ1126" t="s">
        <v>1299</v>
      </c>
      <c r="BA1126" s="31">
        <v>46210.507094907407</v>
      </c>
      <c r="BB1126" s="14">
        <v>46210</v>
      </c>
      <c r="BC1126" t="s">
        <v>1211</v>
      </c>
      <c r="BD1126" s="31">
        <v>46210.523159722223</v>
      </c>
      <c r="BE1126" s="14">
        <v>46210</v>
      </c>
      <c r="BF1126" t="s">
        <v>6685</v>
      </c>
      <c r="BG1126" s="31">
        <v>46210.544618055559</v>
      </c>
      <c r="BH1126" s="14">
        <v>46210</v>
      </c>
      <c r="BI1126" t="s">
        <v>1240</v>
      </c>
      <c r="BJ1126" s="31">
        <v>46210.628599537034</v>
      </c>
      <c r="BN1126" s="14">
        <v>46210</v>
      </c>
      <c r="BO1126" t="s">
        <v>1240</v>
      </c>
      <c r="BP1126" s="31">
        <v>46210.653680555559</v>
      </c>
      <c r="CP1126" t="str">
        <f>VLOOKUP(A1126,Sheet1!$A$2:$E$221,2,0)</f>
        <v>South Zone</v>
      </c>
    </row>
    <row r="1127" spans="1:94" x14ac:dyDescent="0.35">
      <c r="A1127" t="s">
        <v>7008</v>
      </c>
      <c r="B1127">
        <v>364</v>
      </c>
      <c r="C1127" t="s">
        <v>9332</v>
      </c>
      <c r="D1127" t="s">
        <v>678</v>
      </c>
      <c r="E1127" t="s">
        <v>328</v>
      </c>
      <c r="F1127" t="s">
        <v>329</v>
      </c>
      <c r="G1127" t="s">
        <v>302</v>
      </c>
      <c r="H1127" t="s">
        <v>7014</v>
      </c>
      <c r="I1127">
        <v>337930</v>
      </c>
      <c r="J1127" t="s">
        <v>4109</v>
      </c>
      <c r="K1127" t="s">
        <v>4110</v>
      </c>
      <c r="L1127" t="s">
        <v>4622</v>
      </c>
      <c r="M1127" t="s">
        <v>7015</v>
      </c>
      <c r="N1127">
        <v>75000</v>
      </c>
      <c r="O1127" t="s">
        <v>1261</v>
      </c>
      <c r="P1127" t="s">
        <v>1262</v>
      </c>
      <c r="Q1127" t="s">
        <v>7016</v>
      </c>
      <c r="R1127">
        <v>8269499093</v>
      </c>
      <c r="S1127" t="s">
        <v>13394</v>
      </c>
      <c r="T1127"/>
      <c r="V1127" s="14">
        <v>46206</v>
      </c>
      <c r="W1127" t="s">
        <v>7017</v>
      </c>
      <c r="X1127" s="31">
        <v>46206.457476851851</v>
      </c>
      <c r="AN1127" s="14">
        <v>46206</v>
      </c>
      <c r="AO1127" t="s">
        <v>1300</v>
      </c>
      <c r="AP1127" s="31">
        <v>46206.714675925927</v>
      </c>
      <c r="AT1127" s="31">
        <v>46206.714675925927</v>
      </c>
      <c r="AU1127" s="14">
        <v>46206</v>
      </c>
      <c r="AV1127" t="s">
        <v>1300</v>
      </c>
      <c r="AW1127" t="s">
        <v>7018</v>
      </c>
      <c r="AX1127" t="s">
        <v>677</v>
      </c>
      <c r="AY1127" s="14">
        <v>46206</v>
      </c>
      <c r="AZ1127" t="s">
        <v>1300</v>
      </c>
      <c r="BA1127" s="31">
        <v>46206.715844907405</v>
      </c>
      <c r="BB1127" s="14">
        <v>46206</v>
      </c>
      <c r="BC1127" t="s">
        <v>3057</v>
      </c>
      <c r="BD1127" s="31">
        <v>46206.731157407405</v>
      </c>
      <c r="BE1127" s="14">
        <v>46206</v>
      </c>
      <c r="BF1127" t="s">
        <v>3024</v>
      </c>
      <c r="BG1127" s="31">
        <v>46206.740312499998</v>
      </c>
      <c r="BH1127" s="14">
        <v>46206</v>
      </c>
      <c r="BI1127" t="s">
        <v>6508</v>
      </c>
      <c r="BJ1127" s="31">
        <v>46206.74490740741</v>
      </c>
      <c r="BK1127" s="14">
        <v>46206</v>
      </c>
      <c r="BL1127" t="s">
        <v>6508</v>
      </c>
      <c r="BM1127" s="31">
        <v>46206.74931712963</v>
      </c>
      <c r="BZ1127" s="14">
        <v>46206</v>
      </c>
      <c r="CA1127" t="s">
        <v>6508</v>
      </c>
      <c r="CB1127" s="31">
        <v>46206.755925925929</v>
      </c>
      <c r="CC1127" s="14">
        <v>46206</v>
      </c>
      <c r="CD1127" t="s">
        <v>1212</v>
      </c>
      <c r="CE1127" s="31">
        <v>46206.764108796298</v>
      </c>
      <c r="CI1127" s="14">
        <v>46206</v>
      </c>
      <c r="CJ1127" t="s">
        <v>1300</v>
      </c>
      <c r="CK1127" s="31">
        <v>46206.823159722226</v>
      </c>
      <c r="CP1127" t="str">
        <f>VLOOKUP(A1127,Sheet1!$A$2:$E$221,2,0)</f>
        <v>South Zone</v>
      </c>
    </row>
    <row r="1128" spans="1:94" x14ac:dyDescent="0.35">
      <c r="A1128" t="s">
        <v>7008</v>
      </c>
      <c r="B1128">
        <v>364</v>
      </c>
      <c r="C1128" t="s">
        <v>9332</v>
      </c>
      <c r="D1128" t="s">
        <v>678</v>
      </c>
      <c r="E1128" t="s">
        <v>328</v>
      </c>
      <c r="F1128" t="s">
        <v>329</v>
      </c>
      <c r="G1128" t="s">
        <v>302</v>
      </c>
      <c r="H1128" t="s">
        <v>7014</v>
      </c>
      <c r="I1128">
        <v>337930</v>
      </c>
      <c r="J1128" t="s">
        <v>4109</v>
      </c>
      <c r="K1128" t="s">
        <v>4110</v>
      </c>
      <c r="L1128" t="s">
        <v>4622</v>
      </c>
      <c r="M1128" t="s">
        <v>7015</v>
      </c>
      <c r="N1128">
        <v>35000</v>
      </c>
      <c r="O1128" t="s">
        <v>3039</v>
      </c>
      <c r="P1128" t="s">
        <v>3040</v>
      </c>
      <c r="Q1128" t="s">
        <v>2090</v>
      </c>
      <c r="R1128">
        <v>6055389648</v>
      </c>
      <c r="S1128" t="s">
        <v>13394</v>
      </c>
      <c r="T1128"/>
      <c r="V1128" s="14">
        <v>46206</v>
      </c>
      <c r="W1128" t="s">
        <v>7017</v>
      </c>
      <c r="X1128" s="31">
        <v>46206.457499999997</v>
      </c>
      <c r="AN1128" s="14">
        <v>46206</v>
      </c>
      <c r="AO1128" t="s">
        <v>1300</v>
      </c>
      <c r="AP1128" s="31">
        <v>46206.71471064815</v>
      </c>
      <c r="AT1128" s="31">
        <v>46206.71471064815</v>
      </c>
      <c r="AU1128" s="14">
        <v>46206</v>
      </c>
      <c r="AV1128" t="s">
        <v>1300</v>
      </c>
      <c r="AW1128" t="s">
        <v>7018</v>
      </c>
      <c r="AX1128" t="s">
        <v>677</v>
      </c>
      <c r="AY1128" s="14">
        <v>46206</v>
      </c>
      <c r="AZ1128" t="s">
        <v>1300</v>
      </c>
      <c r="BA1128" s="31">
        <v>46206.715995370374</v>
      </c>
      <c r="BB1128" s="14">
        <v>46206</v>
      </c>
      <c r="BC1128" t="s">
        <v>3057</v>
      </c>
      <c r="BD1128" s="31">
        <v>46206.731157407405</v>
      </c>
      <c r="BE1128" s="14">
        <v>46206</v>
      </c>
      <c r="BF1128" t="s">
        <v>3024</v>
      </c>
      <c r="BG1128" s="31">
        <v>46206.740324074075</v>
      </c>
      <c r="BH1128" s="14">
        <v>46206</v>
      </c>
      <c r="BI1128" t="s">
        <v>6508</v>
      </c>
      <c r="BJ1128" s="31">
        <v>46206.74491898148</v>
      </c>
      <c r="BK1128" s="14">
        <v>46206</v>
      </c>
      <c r="BL1128" t="s">
        <v>6508</v>
      </c>
      <c r="BM1128" s="31">
        <v>46206.749340277776</v>
      </c>
      <c r="BZ1128" s="14">
        <v>46206</v>
      </c>
      <c r="CA1128" t="s">
        <v>6508</v>
      </c>
      <c r="CB1128" s="31">
        <v>46206.755949074075</v>
      </c>
      <c r="CC1128" s="14">
        <v>46206</v>
      </c>
      <c r="CD1128" t="s">
        <v>1212</v>
      </c>
      <c r="CE1128" s="31">
        <v>46206.764108796298</v>
      </c>
      <c r="CI1128" s="14">
        <v>46206</v>
      </c>
      <c r="CJ1128" t="s">
        <v>1300</v>
      </c>
      <c r="CK1128" s="31">
        <v>46206.823159722226</v>
      </c>
      <c r="CP1128" t="str">
        <f>VLOOKUP(A1128,Sheet1!$A$2:$E$221,2,0)</f>
        <v>South Zone</v>
      </c>
    </row>
    <row r="1129" spans="1:94" x14ac:dyDescent="0.35">
      <c r="A1129" t="s">
        <v>7008</v>
      </c>
      <c r="B1129">
        <v>364</v>
      </c>
      <c r="C1129" t="s">
        <v>9332</v>
      </c>
      <c r="D1129" t="s">
        <v>678</v>
      </c>
      <c r="E1129" t="s">
        <v>328</v>
      </c>
      <c r="F1129" t="s">
        <v>329</v>
      </c>
      <c r="G1129" t="s">
        <v>302</v>
      </c>
      <c r="H1129" t="s">
        <v>7019</v>
      </c>
      <c r="I1129">
        <v>341921</v>
      </c>
      <c r="J1129" t="s">
        <v>7020</v>
      </c>
      <c r="K1129" t="s">
        <v>7021</v>
      </c>
      <c r="L1129" t="s">
        <v>4622</v>
      </c>
      <c r="M1129" t="s">
        <v>7022</v>
      </c>
      <c r="N1129">
        <v>45000</v>
      </c>
      <c r="O1129" t="s">
        <v>4598</v>
      </c>
      <c r="P1129" t="s">
        <v>4599</v>
      </c>
      <c r="Q1129" t="s">
        <v>7023</v>
      </c>
      <c r="R1129">
        <v>4158571942</v>
      </c>
      <c r="S1129" t="s">
        <v>13394</v>
      </c>
      <c r="T1129"/>
      <c r="V1129" s="14">
        <v>46205</v>
      </c>
      <c r="W1129" t="s">
        <v>7024</v>
      </c>
      <c r="X1129" s="31">
        <v>46205.793368055558</v>
      </c>
      <c r="AN1129" s="14">
        <v>46206</v>
      </c>
      <c r="AO1129" t="s">
        <v>1299</v>
      </c>
      <c r="AP1129" s="31">
        <v>46206.38045138889</v>
      </c>
      <c r="AT1129" s="31">
        <v>46206.38045138889</v>
      </c>
      <c r="AU1129" s="14">
        <v>46206</v>
      </c>
      <c r="AV1129" t="s">
        <v>1299</v>
      </c>
      <c r="AW1129" t="s">
        <v>329</v>
      </c>
      <c r="AX1129" t="s">
        <v>678</v>
      </c>
      <c r="AY1129" s="14">
        <v>46206</v>
      </c>
      <c r="AZ1129" t="s">
        <v>1300</v>
      </c>
      <c r="BA1129" s="31">
        <v>46206.467372685183</v>
      </c>
      <c r="BB1129" s="14">
        <v>46206</v>
      </c>
      <c r="BC1129" t="s">
        <v>3057</v>
      </c>
      <c r="BD1129" s="31">
        <v>46206.482638888891</v>
      </c>
      <c r="BE1129" s="14">
        <v>46206</v>
      </c>
      <c r="BF1129" t="s">
        <v>6497</v>
      </c>
      <c r="BG1129" s="31">
        <v>46206.52853009259</v>
      </c>
      <c r="BH1129" s="14">
        <v>46206</v>
      </c>
      <c r="BI1129" t="s">
        <v>6493</v>
      </c>
      <c r="BJ1129" s="31">
        <v>46206.546793981484</v>
      </c>
      <c r="BK1129" s="14">
        <v>46206</v>
      </c>
      <c r="BL1129" t="s">
        <v>6493</v>
      </c>
      <c r="BM1129" s="31">
        <v>46206.550474537034</v>
      </c>
      <c r="BZ1129" s="14">
        <v>46206</v>
      </c>
      <c r="CA1129" t="s">
        <v>6493</v>
      </c>
      <c r="CB1129" s="31">
        <v>46206.555115740739</v>
      </c>
      <c r="CC1129" s="14">
        <v>46206</v>
      </c>
      <c r="CD1129" t="s">
        <v>1212</v>
      </c>
      <c r="CE1129" s="31">
        <v>46206.568101851852</v>
      </c>
      <c r="CI1129" s="14">
        <v>46206</v>
      </c>
      <c r="CJ1129" t="s">
        <v>1300</v>
      </c>
      <c r="CK1129" s="31">
        <v>46206.658321759256</v>
      </c>
      <c r="CP1129" t="str">
        <f>VLOOKUP(A1129,Sheet1!$A$2:$E$221,2,0)</f>
        <v>South Zone</v>
      </c>
    </row>
    <row r="1130" spans="1:94" x14ac:dyDescent="0.35">
      <c r="A1130" t="s">
        <v>7008</v>
      </c>
      <c r="B1130">
        <v>364</v>
      </c>
      <c r="C1130" t="s">
        <v>9332</v>
      </c>
      <c r="D1130" t="s">
        <v>678</v>
      </c>
      <c r="E1130" t="s">
        <v>328</v>
      </c>
      <c r="F1130" t="s">
        <v>329</v>
      </c>
      <c r="G1130" t="s">
        <v>302</v>
      </c>
      <c r="H1130" t="s">
        <v>7019</v>
      </c>
      <c r="I1130">
        <v>341921</v>
      </c>
      <c r="J1130" t="s">
        <v>7020</v>
      </c>
      <c r="K1130" t="s">
        <v>7021</v>
      </c>
      <c r="L1130" t="s">
        <v>4622</v>
      </c>
      <c r="M1130" t="s">
        <v>7022</v>
      </c>
      <c r="N1130">
        <v>45000</v>
      </c>
      <c r="O1130" t="s">
        <v>4598</v>
      </c>
      <c r="P1130" t="s">
        <v>4599</v>
      </c>
      <c r="Q1130" t="s">
        <v>5520</v>
      </c>
      <c r="R1130">
        <v>3274393467</v>
      </c>
      <c r="S1130" t="s">
        <v>13394</v>
      </c>
      <c r="T1130"/>
      <c r="V1130" s="14">
        <v>46205</v>
      </c>
      <c r="W1130" t="s">
        <v>7024</v>
      </c>
      <c r="X1130" s="31">
        <v>46205.793344907404</v>
      </c>
      <c r="AN1130" s="14">
        <v>46206</v>
      </c>
      <c r="AO1130" t="s">
        <v>1299</v>
      </c>
      <c r="AP1130" s="31">
        <v>46206.382511574076</v>
      </c>
      <c r="AT1130" s="31">
        <v>46206.382511574076</v>
      </c>
      <c r="AU1130" s="14">
        <v>46206</v>
      </c>
      <c r="AV1130" t="s">
        <v>1299</v>
      </c>
      <c r="AW1130" t="s">
        <v>329</v>
      </c>
      <c r="AX1130" t="s">
        <v>678</v>
      </c>
      <c r="AY1130" s="14">
        <v>46206</v>
      </c>
      <c r="AZ1130" t="s">
        <v>1300</v>
      </c>
      <c r="BA1130" s="31">
        <v>46206.467349537037</v>
      </c>
      <c r="BB1130" s="14">
        <v>46206</v>
      </c>
      <c r="BC1130" t="s">
        <v>3057</v>
      </c>
      <c r="BD1130" s="31">
        <v>46206.482638888891</v>
      </c>
      <c r="BE1130" s="14">
        <v>46206</v>
      </c>
      <c r="BF1130" t="s">
        <v>6497</v>
      </c>
      <c r="BG1130" s="31">
        <v>46206.52851851852</v>
      </c>
      <c r="BH1130" s="14">
        <v>46206</v>
      </c>
      <c r="BI1130" t="s">
        <v>6493</v>
      </c>
      <c r="BJ1130" s="31">
        <v>46206.546770833331</v>
      </c>
      <c r="BK1130" s="14">
        <v>46206</v>
      </c>
      <c r="BL1130" t="s">
        <v>6493</v>
      </c>
      <c r="BM1130" s="31">
        <v>46206.550462962965</v>
      </c>
      <c r="BZ1130" s="14">
        <v>46206</v>
      </c>
      <c r="CA1130" t="s">
        <v>6493</v>
      </c>
      <c r="CB1130" s="31">
        <v>46206.555104166669</v>
      </c>
      <c r="CC1130" s="14">
        <v>46206</v>
      </c>
      <c r="CD1130" t="s">
        <v>1212</v>
      </c>
      <c r="CE1130" s="31">
        <v>46206.568101851852</v>
      </c>
      <c r="CI1130" s="14">
        <v>46206</v>
      </c>
      <c r="CJ1130" t="s">
        <v>1300</v>
      </c>
      <c r="CK1130" s="31">
        <v>46206.658321759256</v>
      </c>
      <c r="CP1130" t="str">
        <f>VLOOKUP(A1130,Sheet1!$A$2:$E$221,2,0)</f>
        <v>South Zone</v>
      </c>
    </row>
    <row r="1131" spans="1:94" x14ac:dyDescent="0.35">
      <c r="A1131" t="s">
        <v>7008</v>
      </c>
      <c r="B1131">
        <v>364</v>
      </c>
      <c r="C1131" t="s">
        <v>9332</v>
      </c>
      <c r="D1131" t="s">
        <v>678</v>
      </c>
      <c r="E1131" t="s">
        <v>328</v>
      </c>
      <c r="F1131" t="s">
        <v>329</v>
      </c>
      <c r="G1131" t="s">
        <v>302</v>
      </c>
      <c r="H1131" t="s">
        <v>7025</v>
      </c>
      <c r="I1131">
        <v>381761</v>
      </c>
      <c r="J1131" t="s">
        <v>1972</v>
      </c>
      <c r="K1131" t="s">
        <v>1973</v>
      </c>
      <c r="L1131" t="s">
        <v>4622</v>
      </c>
      <c r="M1131" t="s">
        <v>7026</v>
      </c>
      <c r="N1131">
        <v>90000</v>
      </c>
      <c r="O1131" t="s">
        <v>978</v>
      </c>
      <c r="P1131" t="s">
        <v>979</v>
      </c>
      <c r="Q1131" t="s">
        <v>7027</v>
      </c>
      <c r="R1131">
        <v>8897286483</v>
      </c>
      <c r="S1131" t="s">
        <v>13394</v>
      </c>
      <c r="T1131"/>
      <c r="V1131" s="14">
        <v>46205</v>
      </c>
      <c r="W1131" t="s">
        <v>7028</v>
      </c>
      <c r="X1131" s="31">
        <v>46205.732372685183</v>
      </c>
      <c r="AN1131" s="14">
        <v>46206</v>
      </c>
      <c r="AO1131" t="s">
        <v>1299</v>
      </c>
      <c r="AP1131" s="31">
        <v>46206.472858796296</v>
      </c>
      <c r="AT1131" s="31">
        <v>46206.472858796296</v>
      </c>
      <c r="AU1131" s="14">
        <v>46206</v>
      </c>
      <c r="AV1131" t="s">
        <v>1299</v>
      </c>
      <c r="AW1131" t="s">
        <v>329</v>
      </c>
      <c r="AX1131" t="s">
        <v>678</v>
      </c>
      <c r="AY1131" s="14">
        <v>46206</v>
      </c>
      <c r="AZ1131" t="s">
        <v>1300</v>
      </c>
      <c r="BA1131" s="31">
        <v>46206.493692129632</v>
      </c>
      <c r="BB1131" s="14">
        <v>46206</v>
      </c>
      <c r="BC1131" t="s">
        <v>3057</v>
      </c>
      <c r="BD1131" s="31">
        <v>46206.504895833335</v>
      </c>
      <c r="BE1131" s="14">
        <v>46206</v>
      </c>
      <c r="BF1131" t="s">
        <v>3024</v>
      </c>
      <c r="BG1131" s="31">
        <v>46206.509895833333</v>
      </c>
      <c r="BH1131" s="14">
        <v>46206</v>
      </c>
      <c r="BI1131" t="s">
        <v>6483</v>
      </c>
      <c r="BJ1131" s="31">
        <v>46206.628182870372</v>
      </c>
      <c r="BK1131" s="14">
        <v>46206</v>
      </c>
      <c r="BL1131" t="s">
        <v>6483</v>
      </c>
      <c r="BM1131" s="31">
        <v>46206.634479166663</v>
      </c>
      <c r="BZ1131" s="14">
        <v>46206</v>
      </c>
      <c r="CA1131" t="s">
        <v>6483</v>
      </c>
      <c r="CB1131" s="31">
        <v>46206.641828703701</v>
      </c>
      <c r="CC1131" s="14">
        <v>46206</v>
      </c>
      <c r="CD1131" t="s">
        <v>1212</v>
      </c>
      <c r="CE1131" s="31">
        <v>46206.657476851855</v>
      </c>
      <c r="CI1131" s="14">
        <v>46209</v>
      </c>
      <c r="CJ1131" t="s">
        <v>1300</v>
      </c>
      <c r="CK1131" s="31">
        <v>46209.634236111109</v>
      </c>
      <c r="CP1131" t="str">
        <f>VLOOKUP(A1131,Sheet1!$A$2:$E$221,2,0)</f>
        <v>South Zone</v>
      </c>
    </row>
    <row r="1132" spans="1:94" x14ac:dyDescent="0.35">
      <c r="A1132" t="s">
        <v>7008</v>
      </c>
      <c r="B1132">
        <v>364</v>
      </c>
      <c r="C1132" t="s">
        <v>9332</v>
      </c>
      <c r="D1132" t="s">
        <v>678</v>
      </c>
      <c r="E1132" t="s">
        <v>328</v>
      </c>
      <c r="F1132" t="s">
        <v>329</v>
      </c>
      <c r="G1132" t="s">
        <v>302</v>
      </c>
      <c r="H1132" t="s">
        <v>7029</v>
      </c>
      <c r="I1132">
        <v>391699</v>
      </c>
      <c r="J1132" t="s">
        <v>7030</v>
      </c>
      <c r="K1132" t="s">
        <v>7031</v>
      </c>
      <c r="L1132" t="s">
        <v>4622</v>
      </c>
      <c r="M1132" t="s">
        <v>7032</v>
      </c>
      <c r="N1132">
        <v>90000</v>
      </c>
      <c r="O1132" t="s">
        <v>978</v>
      </c>
      <c r="P1132" t="s">
        <v>979</v>
      </c>
      <c r="Q1132" t="s">
        <v>7033</v>
      </c>
      <c r="R1132">
        <v>7837702254</v>
      </c>
      <c r="S1132" t="s">
        <v>13394</v>
      </c>
      <c r="T1132"/>
      <c r="V1132" s="14">
        <v>46205</v>
      </c>
      <c r="W1132" t="s">
        <v>7024</v>
      </c>
      <c r="X1132" s="31">
        <v>46205.504108796296</v>
      </c>
      <c r="AN1132" s="14">
        <v>46205</v>
      </c>
      <c r="AO1132" t="s">
        <v>1299</v>
      </c>
      <c r="AP1132" s="31">
        <v>46205.729050925926</v>
      </c>
      <c r="AT1132" s="31">
        <v>46205.729050925926</v>
      </c>
      <c r="AU1132" s="14">
        <v>46205</v>
      </c>
      <c r="AV1132" t="s">
        <v>1299</v>
      </c>
      <c r="AW1132" t="s">
        <v>329</v>
      </c>
      <c r="AX1132" t="s">
        <v>678</v>
      </c>
      <c r="AY1132" s="14">
        <v>46205</v>
      </c>
      <c r="AZ1132" t="s">
        <v>1300</v>
      </c>
      <c r="BA1132" s="31">
        <v>46205.758217592593</v>
      </c>
      <c r="BB1132" s="14">
        <v>46205</v>
      </c>
      <c r="BC1132" t="s">
        <v>3057</v>
      </c>
      <c r="BD1132" s="31">
        <v>46205.763379629629</v>
      </c>
      <c r="BE1132" s="14">
        <v>46205</v>
      </c>
      <c r="BF1132" t="s">
        <v>3057</v>
      </c>
      <c r="BG1132" s="31">
        <v>46205.766331018516</v>
      </c>
      <c r="BH1132" s="14">
        <v>46205</v>
      </c>
      <c r="BI1132" t="s">
        <v>6508</v>
      </c>
      <c r="BJ1132" s="31">
        <v>46205.796863425923</v>
      </c>
      <c r="BK1132" s="14">
        <v>46205</v>
      </c>
      <c r="BL1132" t="s">
        <v>6508</v>
      </c>
      <c r="BM1132" s="31">
        <v>46205.797256944446</v>
      </c>
      <c r="BZ1132" s="14">
        <v>46205</v>
      </c>
      <c r="CA1132" t="s">
        <v>6508</v>
      </c>
      <c r="CB1132" s="31">
        <v>46205.801111111112</v>
      </c>
      <c r="CC1132" s="14">
        <v>46205</v>
      </c>
      <c r="CD1132" t="s">
        <v>1212</v>
      </c>
      <c r="CE1132" s="31">
        <v>46205.802395833336</v>
      </c>
      <c r="CI1132" s="14">
        <v>46206</v>
      </c>
      <c r="CJ1132" t="s">
        <v>1300</v>
      </c>
      <c r="CK1132" s="31">
        <v>46206.530162037037</v>
      </c>
      <c r="CP1132" t="str">
        <f>VLOOKUP(A1132,Sheet1!$A$2:$E$221,2,0)</f>
        <v>South Zone</v>
      </c>
    </row>
    <row r="1133" spans="1:94" x14ac:dyDescent="0.35">
      <c r="A1133" t="s">
        <v>7008</v>
      </c>
      <c r="B1133">
        <v>364</v>
      </c>
      <c r="C1133" t="s">
        <v>9332</v>
      </c>
      <c r="D1133" t="s">
        <v>678</v>
      </c>
      <c r="E1133" t="s">
        <v>328</v>
      </c>
      <c r="F1133" t="s">
        <v>329</v>
      </c>
      <c r="G1133" t="s">
        <v>302</v>
      </c>
      <c r="H1133" t="s">
        <v>4107</v>
      </c>
      <c r="I1133">
        <v>481447</v>
      </c>
      <c r="J1133" t="s">
        <v>4109</v>
      </c>
      <c r="K1133" t="s">
        <v>4110</v>
      </c>
      <c r="L1133" t="s">
        <v>4622</v>
      </c>
      <c r="M1133" t="s">
        <v>7034</v>
      </c>
      <c r="N1133">
        <v>70000</v>
      </c>
      <c r="O1133" t="s">
        <v>1235</v>
      </c>
      <c r="P1133" t="s">
        <v>1236</v>
      </c>
      <c r="Q1133" t="s">
        <v>4108</v>
      </c>
      <c r="R1133">
        <v>5267483814</v>
      </c>
      <c r="S1133" t="s">
        <v>13394</v>
      </c>
      <c r="T1133"/>
      <c r="V1133" s="14">
        <v>46205</v>
      </c>
      <c r="W1133" t="s">
        <v>7017</v>
      </c>
      <c r="X1133" s="31">
        <v>46205.379421296297</v>
      </c>
      <c r="AN1133" s="14">
        <v>46205</v>
      </c>
      <c r="AO1133" t="s">
        <v>1299</v>
      </c>
      <c r="AP1133" s="31">
        <v>46205.547430555554</v>
      </c>
      <c r="AT1133" s="31">
        <v>46205.547430555554</v>
      </c>
      <c r="AU1133" s="14">
        <v>46205</v>
      </c>
      <c r="AV1133" t="s">
        <v>1299</v>
      </c>
      <c r="AW1133" t="s">
        <v>329</v>
      </c>
      <c r="AX1133" t="s">
        <v>678</v>
      </c>
      <c r="AY1133" s="14">
        <v>46205</v>
      </c>
      <c r="AZ1133" t="s">
        <v>1300</v>
      </c>
      <c r="BA1133" s="31">
        <v>46205.570011574076</v>
      </c>
      <c r="BB1133" s="14">
        <v>46205</v>
      </c>
      <c r="BC1133" t="s">
        <v>1211</v>
      </c>
      <c r="BD1133" s="31">
        <v>46205.577326388891</v>
      </c>
      <c r="BE1133" s="14">
        <v>46205</v>
      </c>
      <c r="BF1133" t="s">
        <v>6685</v>
      </c>
      <c r="BG1133" s="31">
        <v>46205.581979166665</v>
      </c>
      <c r="BH1133" s="14">
        <v>46205</v>
      </c>
      <c r="BI1133" t="s">
        <v>6493</v>
      </c>
      <c r="BJ1133" s="31">
        <v>46205.619895833333</v>
      </c>
      <c r="BK1133" s="14">
        <v>46205</v>
      </c>
      <c r="BL1133" t="s">
        <v>6493</v>
      </c>
      <c r="BM1133" s="31">
        <v>46205.625810185185</v>
      </c>
      <c r="BZ1133" s="14">
        <v>46205</v>
      </c>
      <c r="CA1133" t="s">
        <v>6493</v>
      </c>
      <c r="CB1133" s="31">
        <v>46205.628680555557</v>
      </c>
      <c r="CC1133" s="14">
        <v>46205</v>
      </c>
      <c r="CD1133" t="s">
        <v>1212</v>
      </c>
      <c r="CE1133" s="31">
        <v>46205.655995370369</v>
      </c>
      <c r="CI1133" s="14">
        <v>46205</v>
      </c>
      <c r="CJ1133" t="s">
        <v>1300</v>
      </c>
      <c r="CK1133" s="31">
        <v>46205.698020833333</v>
      </c>
      <c r="CP1133" t="str">
        <f>VLOOKUP(A1133,Sheet1!$A$2:$E$221,2,0)</f>
        <v>South Zone</v>
      </c>
    </row>
    <row r="1134" spans="1:94" x14ac:dyDescent="0.35">
      <c r="A1134" t="s">
        <v>7008</v>
      </c>
      <c r="B1134">
        <v>364</v>
      </c>
      <c r="C1134" t="s">
        <v>9332</v>
      </c>
      <c r="D1134" t="s">
        <v>678</v>
      </c>
      <c r="E1134" t="s">
        <v>328</v>
      </c>
      <c r="F1134" t="s">
        <v>329</v>
      </c>
      <c r="G1134" t="s">
        <v>302</v>
      </c>
      <c r="H1134" t="s">
        <v>7035</v>
      </c>
      <c r="I1134">
        <v>772271</v>
      </c>
      <c r="J1134" t="s">
        <v>4109</v>
      </c>
      <c r="K1134" t="s">
        <v>4110</v>
      </c>
      <c r="L1134" t="s">
        <v>4622</v>
      </c>
      <c r="M1134" t="s">
        <v>7036</v>
      </c>
      <c r="N1134">
        <v>35000</v>
      </c>
      <c r="O1134" t="s">
        <v>6781</v>
      </c>
      <c r="P1134" t="s">
        <v>6782</v>
      </c>
      <c r="Q1134" t="s">
        <v>7037</v>
      </c>
      <c r="R1134">
        <v>3001864112</v>
      </c>
      <c r="S1134" t="s">
        <v>13394</v>
      </c>
      <c r="T1134"/>
      <c r="V1134" s="14">
        <v>46204</v>
      </c>
      <c r="W1134" t="s">
        <v>7017</v>
      </c>
      <c r="X1134" s="31">
        <v>46204.777685185189</v>
      </c>
      <c r="AN1134" s="14">
        <v>46205</v>
      </c>
      <c r="AO1134" t="s">
        <v>1299</v>
      </c>
      <c r="AP1134" s="31">
        <v>46205.423900462964</v>
      </c>
      <c r="AT1134" s="31">
        <v>46205.423900462964</v>
      </c>
      <c r="AU1134" s="14">
        <v>46205</v>
      </c>
      <c r="AV1134" t="s">
        <v>1299</v>
      </c>
      <c r="AW1134" t="s">
        <v>329</v>
      </c>
      <c r="AX1134" t="s">
        <v>678</v>
      </c>
      <c r="AY1134" s="14">
        <v>46205</v>
      </c>
      <c r="AZ1134" t="s">
        <v>1300</v>
      </c>
      <c r="BA1134" s="31">
        <v>46205.443090277775</v>
      </c>
      <c r="BB1134" s="14">
        <v>46205</v>
      </c>
      <c r="BC1134" t="s">
        <v>1211</v>
      </c>
      <c r="BD1134" s="31">
        <v>46205.46056712963</v>
      </c>
      <c r="BE1134" s="14">
        <v>46205</v>
      </c>
      <c r="BF1134" t="s">
        <v>7038</v>
      </c>
      <c r="BG1134" s="31">
        <v>46205.480821759258</v>
      </c>
      <c r="BH1134" s="14">
        <v>46205</v>
      </c>
      <c r="BI1134" t="s">
        <v>1239</v>
      </c>
      <c r="BJ1134" s="31">
        <v>46205.502615740741</v>
      </c>
      <c r="BK1134" s="14">
        <v>46205</v>
      </c>
      <c r="BL1134" t="s">
        <v>1239</v>
      </c>
      <c r="BM1134" s="31">
        <v>46205.51090277778</v>
      </c>
      <c r="BZ1134" s="14">
        <v>46205</v>
      </c>
      <c r="CA1134" t="s">
        <v>1239</v>
      </c>
      <c r="CB1134" s="31">
        <v>46205.523379629631</v>
      </c>
      <c r="CC1134" s="14">
        <v>46205</v>
      </c>
      <c r="CD1134" t="s">
        <v>1212</v>
      </c>
      <c r="CE1134" s="31">
        <v>46205.534513888888</v>
      </c>
      <c r="CI1134" s="14">
        <v>46205</v>
      </c>
      <c r="CJ1134" t="s">
        <v>1300</v>
      </c>
      <c r="CK1134" s="31">
        <v>46205.68277777778</v>
      </c>
      <c r="CP1134" t="str">
        <f>VLOOKUP(A1134,Sheet1!$A$2:$E$221,2,0)</f>
        <v>South Zone</v>
      </c>
    </row>
    <row r="1135" spans="1:94" x14ac:dyDescent="0.35">
      <c r="A1135" t="s">
        <v>7039</v>
      </c>
      <c r="B1135">
        <v>416</v>
      </c>
      <c r="C1135" t="s">
        <v>9332</v>
      </c>
      <c r="D1135" t="s">
        <v>678</v>
      </c>
      <c r="E1135" t="s">
        <v>330</v>
      </c>
      <c r="F1135" t="s">
        <v>331</v>
      </c>
      <c r="G1135" t="s">
        <v>302</v>
      </c>
      <c r="H1135" t="s">
        <v>12453</v>
      </c>
      <c r="I1135">
        <v>494452</v>
      </c>
      <c r="J1135" t="s">
        <v>12454</v>
      </c>
      <c r="K1135" t="s">
        <v>12455</v>
      </c>
      <c r="L1135" t="s">
        <v>4622</v>
      </c>
      <c r="M1135" t="s">
        <v>12456</v>
      </c>
      <c r="N1135">
        <v>45000</v>
      </c>
      <c r="O1135" t="s">
        <v>6470</v>
      </c>
      <c r="P1135" t="s">
        <v>6471</v>
      </c>
      <c r="Q1135" t="s">
        <v>12457</v>
      </c>
      <c r="R1135">
        <v>6463206788</v>
      </c>
      <c r="S1135" t="s">
        <v>13394</v>
      </c>
      <c r="T1135"/>
      <c r="V1135" s="14">
        <v>46206</v>
      </c>
      <c r="W1135" t="s">
        <v>12458</v>
      </c>
      <c r="X1135" s="31">
        <v>46206.413206018522</v>
      </c>
      <c r="AN1135" s="14">
        <v>46210</v>
      </c>
      <c r="AO1135" t="s">
        <v>1301</v>
      </c>
      <c r="AP1135" s="31">
        <v>46210.409525462965</v>
      </c>
      <c r="AT1135" s="31">
        <v>46210.409525462965</v>
      </c>
      <c r="AU1135" s="14">
        <v>46210</v>
      </c>
      <c r="AV1135" t="s">
        <v>1301</v>
      </c>
      <c r="AW1135" t="s">
        <v>331</v>
      </c>
      <c r="AX1135" t="s">
        <v>678</v>
      </c>
      <c r="AY1135" s="14">
        <v>46210</v>
      </c>
      <c r="AZ1135" t="s">
        <v>2957</v>
      </c>
      <c r="BA1135" s="31">
        <v>46210.41128472222</v>
      </c>
      <c r="BB1135" s="14">
        <v>46210</v>
      </c>
      <c r="BC1135" t="s">
        <v>1211</v>
      </c>
      <c r="BD1135" s="31">
        <v>46210.428402777776</v>
      </c>
      <c r="BE1135" s="14">
        <v>46210</v>
      </c>
      <c r="BF1135" t="s">
        <v>7791</v>
      </c>
      <c r="BG1135" s="31">
        <v>46210.434178240743</v>
      </c>
      <c r="BH1135" s="14">
        <v>46210</v>
      </c>
      <c r="BI1135" t="s">
        <v>1239</v>
      </c>
      <c r="BJ1135" s="31">
        <v>46210.47855324074</v>
      </c>
      <c r="BK1135" s="14">
        <v>46210</v>
      </c>
      <c r="BL1135" t="s">
        <v>1239</v>
      </c>
      <c r="BM1135" s="31">
        <v>46210.508634259262</v>
      </c>
      <c r="BZ1135" s="14">
        <v>46210</v>
      </c>
      <c r="CA1135" t="s">
        <v>1239</v>
      </c>
      <c r="CB1135" s="31">
        <v>46210.52134259259</v>
      </c>
      <c r="CC1135" s="14">
        <v>46210</v>
      </c>
      <c r="CD1135" t="s">
        <v>2414</v>
      </c>
      <c r="CE1135" s="31">
        <v>46210.544212962966</v>
      </c>
      <c r="CI1135" s="14">
        <v>46210</v>
      </c>
      <c r="CJ1135" t="s">
        <v>2957</v>
      </c>
      <c r="CK1135" s="31">
        <v>46210.719189814816</v>
      </c>
      <c r="CP1135" t="str">
        <f>VLOOKUP(A1135,Sheet1!$A$2:$E$221,2,0)</f>
        <v>South Zone</v>
      </c>
    </row>
    <row r="1136" spans="1:94" x14ac:dyDescent="0.35">
      <c r="A1136" t="s">
        <v>7039</v>
      </c>
      <c r="B1136">
        <v>416</v>
      </c>
      <c r="C1136" t="s">
        <v>9332</v>
      </c>
      <c r="D1136" t="s">
        <v>678</v>
      </c>
      <c r="E1136" t="s">
        <v>330</v>
      </c>
      <c r="F1136" t="s">
        <v>331</v>
      </c>
      <c r="G1136" t="s">
        <v>302</v>
      </c>
      <c r="H1136" t="s">
        <v>7040</v>
      </c>
      <c r="I1136">
        <v>732276</v>
      </c>
      <c r="J1136" t="s">
        <v>7041</v>
      </c>
      <c r="K1136" t="s">
        <v>7042</v>
      </c>
      <c r="L1136" t="s">
        <v>4622</v>
      </c>
      <c r="M1136" t="s">
        <v>7043</v>
      </c>
      <c r="N1136">
        <v>50000</v>
      </c>
      <c r="O1136" t="s">
        <v>1223</v>
      </c>
      <c r="P1136" t="s">
        <v>1224</v>
      </c>
      <c r="Q1136" t="s">
        <v>7044</v>
      </c>
      <c r="R1136">
        <v>3407841445</v>
      </c>
      <c r="S1136" t="s">
        <v>13394</v>
      </c>
      <c r="T1136"/>
      <c r="V1136" s="14">
        <v>46205</v>
      </c>
      <c r="W1136" t="s">
        <v>7045</v>
      </c>
      <c r="X1136" s="31">
        <v>46205.515601851854</v>
      </c>
      <c r="AN1136" s="14">
        <v>46205</v>
      </c>
      <c r="AO1136" t="s">
        <v>1301</v>
      </c>
      <c r="AP1136" s="31">
        <v>46205.543553240743</v>
      </c>
      <c r="AT1136" s="31">
        <v>46205.543553240743</v>
      </c>
      <c r="AU1136" s="14">
        <v>46205</v>
      </c>
      <c r="AV1136" t="s">
        <v>1301</v>
      </c>
      <c r="AW1136" t="s">
        <v>331</v>
      </c>
      <c r="AX1136" t="s">
        <v>678</v>
      </c>
      <c r="AY1136" s="14">
        <v>46205</v>
      </c>
      <c r="AZ1136" t="s">
        <v>2957</v>
      </c>
      <c r="BA1136" s="31">
        <v>46205.597592592596</v>
      </c>
      <c r="BB1136" s="14">
        <v>46205</v>
      </c>
      <c r="BC1136" t="s">
        <v>1211</v>
      </c>
      <c r="BD1136" s="31">
        <v>46205.608113425929</v>
      </c>
      <c r="BE1136" s="14">
        <v>46205</v>
      </c>
      <c r="BF1136" t="s">
        <v>7003</v>
      </c>
      <c r="BG1136" s="31">
        <v>46205.640810185185</v>
      </c>
      <c r="BH1136" s="14">
        <v>46205</v>
      </c>
      <c r="BI1136" t="s">
        <v>6493</v>
      </c>
      <c r="BJ1136" s="31">
        <v>46205.680138888885</v>
      </c>
      <c r="BK1136" s="14">
        <v>46205</v>
      </c>
      <c r="BL1136" t="s">
        <v>6493</v>
      </c>
      <c r="BM1136" s="31">
        <v>46205.680266203701</v>
      </c>
      <c r="BZ1136" s="14">
        <v>46205</v>
      </c>
      <c r="CA1136" t="s">
        <v>6493</v>
      </c>
      <c r="CB1136" s="31">
        <v>46205.690995370373</v>
      </c>
      <c r="CC1136" s="14">
        <v>46205</v>
      </c>
      <c r="CD1136" t="s">
        <v>1212</v>
      </c>
      <c r="CE1136" s="31">
        <v>46205.71130787037</v>
      </c>
      <c r="CI1136" s="14">
        <v>46205</v>
      </c>
      <c r="CJ1136" t="s">
        <v>2957</v>
      </c>
      <c r="CK1136" s="31">
        <v>46205.786793981482</v>
      </c>
      <c r="CP1136" t="str">
        <f>VLOOKUP(A1136,Sheet1!$A$2:$E$221,2,0)</f>
        <v>South Zone</v>
      </c>
    </row>
    <row r="1137" spans="1:94" x14ac:dyDescent="0.35">
      <c r="A1137" t="s">
        <v>7046</v>
      </c>
      <c r="B1137">
        <v>423</v>
      </c>
      <c r="C1137" t="s">
        <v>9332</v>
      </c>
      <c r="D1137" t="s">
        <v>678</v>
      </c>
      <c r="E1137" t="s">
        <v>464</v>
      </c>
      <c r="F1137" t="s">
        <v>465</v>
      </c>
      <c r="G1137" t="s">
        <v>688</v>
      </c>
      <c r="H1137" t="s">
        <v>7047</v>
      </c>
      <c r="I1137">
        <v>195316</v>
      </c>
      <c r="J1137" t="s">
        <v>3058</v>
      </c>
      <c r="K1137" t="s">
        <v>3059</v>
      </c>
      <c r="L1137" t="s">
        <v>4622</v>
      </c>
      <c r="M1137" t="s">
        <v>7048</v>
      </c>
      <c r="N1137">
        <v>65000</v>
      </c>
      <c r="O1137" t="s">
        <v>1348</v>
      </c>
      <c r="P1137" t="s">
        <v>1349</v>
      </c>
      <c r="Q1137" t="s">
        <v>7049</v>
      </c>
      <c r="R1137">
        <v>9130895484</v>
      </c>
      <c r="S1137" t="s">
        <v>13394</v>
      </c>
      <c r="T1137"/>
      <c r="V1137" s="14">
        <v>46205</v>
      </c>
      <c r="W1137" t="s">
        <v>7050</v>
      </c>
      <c r="X1137" s="31">
        <v>46205.656331018516</v>
      </c>
      <c r="AN1137" s="14">
        <v>46205</v>
      </c>
      <c r="AO1137" t="s">
        <v>1304</v>
      </c>
      <c r="AP1137" s="31">
        <v>46205.680104166669</v>
      </c>
      <c r="AT1137" s="31">
        <v>46205.680104166669</v>
      </c>
      <c r="AU1137" s="14">
        <v>46205</v>
      </c>
      <c r="AV1137" t="s">
        <v>1304</v>
      </c>
      <c r="AW1137" t="s">
        <v>465</v>
      </c>
      <c r="AX1137" t="s">
        <v>678</v>
      </c>
      <c r="AY1137" s="14">
        <v>46205</v>
      </c>
      <c r="AZ1137" t="s">
        <v>1304</v>
      </c>
      <c r="BA1137" s="31">
        <v>46205.682303240741</v>
      </c>
      <c r="BB1137" s="14">
        <v>46205</v>
      </c>
      <c r="BC1137" t="s">
        <v>7051</v>
      </c>
      <c r="BD1137" s="31">
        <v>46205.694861111115</v>
      </c>
      <c r="BE1137" s="14">
        <v>46205</v>
      </c>
      <c r="BF1137" t="s">
        <v>7052</v>
      </c>
      <c r="BG1137" s="31">
        <v>46205.698368055557</v>
      </c>
      <c r="BH1137" s="14">
        <v>46205</v>
      </c>
      <c r="BI1137" t="s">
        <v>7053</v>
      </c>
      <c r="BJ1137" s="31">
        <v>46205.700983796298</v>
      </c>
      <c r="BK1137" s="14">
        <v>46205</v>
      </c>
      <c r="BL1137" t="s">
        <v>7053</v>
      </c>
      <c r="BM1137" s="31">
        <v>46205.701041666667</v>
      </c>
      <c r="BZ1137" s="14">
        <v>46205</v>
      </c>
      <c r="CA1137" t="s">
        <v>7053</v>
      </c>
      <c r="CB1137" s="31">
        <v>46205.721030092594</v>
      </c>
      <c r="CC1137" s="14">
        <v>46205</v>
      </c>
      <c r="CD1137" t="s">
        <v>7054</v>
      </c>
      <c r="CE1137" s="31">
        <v>46205.729247685187</v>
      </c>
      <c r="CI1137" s="14">
        <v>46205</v>
      </c>
      <c r="CJ1137" t="s">
        <v>2416</v>
      </c>
      <c r="CK1137" s="31">
        <v>46205.797592592593</v>
      </c>
      <c r="CP1137" t="str">
        <f>VLOOKUP(A1137,Sheet1!$A$2:$E$221,2,0)</f>
        <v>South Zone</v>
      </c>
    </row>
    <row r="1138" spans="1:94" x14ac:dyDescent="0.35">
      <c r="A1138" t="s">
        <v>7046</v>
      </c>
      <c r="B1138">
        <v>423</v>
      </c>
      <c r="C1138" t="s">
        <v>9332</v>
      </c>
      <c r="D1138" t="s">
        <v>678</v>
      </c>
      <c r="E1138" t="s">
        <v>464</v>
      </c>
      <c r="F1138" t="s">
        <v>465</v>
      </c>
      <c r="G1138" t="s">
        <v>688</v>
      </c>
      <c r="H1138" t="s">
        <v>7055</v>
      </c>
      <c r="I1138">
        <v>210760</v>
      </c>
      <c r="J1138" t="s">
        <v>1988</v>
      </c>
      <c r="K1138" t="s">
        <v>1989</v>
      </c>
      <c r="L1138" t="s">
        <v>4622</v>
      </c>
      <c r="M1138" t="s">
        <v>7056</v>
      </c>
      <c r="N1138">
        <v>45000</v>
      </c>
      <c r="O1138" t="s">
        <v>3012</v>
      </c>
      <c r="P1138" t="s">
        <v>3013</v>
      </c>
      <c r="Q1138" t="s">
        <v>7057</v>
      </c>
      <c r="R1138">
        <v>9297888933</v>
      </c>
      <c r="S1138" t="s">
        <v>13394</v>
      </c>
      <c r="T1138"/>
      <c r="V1138" s="14">
        <v>46205</v>
      </c>
      <c r="W1138" t="s">
        <v>7058</v>
      </c>
      <c r="X1138" s="31">
        <v>46205.79277777778</v>
      </c>
      <c r="AN1138" s="14">
        <v>46206</v>
      </c>
      <c r="AO1138" t="s">
        <v>1304</v>
      </c>
      <c r="AP1138" s="31">
        <v>46206.453935185185</v>
      </c>
      <c r="AT1138" s="31">
        <v>46206.453935185185</v>
      </c>
      <c r="AU1138" s="14">
        <v>46206</v>
      </c>
      <c r="AV1138" t="s">
        <v>1304</v>
      </c>
      <c r="AW1138" t="s">
        <v>465</v>
      </c>
      <c r="AX1138" t="s">
        <v>678</v>
      </c>
      <c r="AY1138" s="14">
        <v>46206</v>
      </c>
      <c r="AZ1138" t="s">
        <v>1304</v>
      </c>
      <c r="BA1138" s="31">
        <v>46206.454363425924</v>
      </c>
      <c r="BB1138" s="14">
        <v>46206</v>
      </c>
      <c r="BC1138" t="s">
        <v>7051</v>
      </c>
      <c r="BD1138" s="31">
        <v>46206.480219907404</v>
      </c>
      <c r="BE1138" s="14">
        <v>46206</v>
      </c>
      <c r="BF1138" t="s">
        <v>7059</v>
      </c>
      <c r="BG1138" s="31">
        <v>46206.486608796295</v>
      </c>
      <c r="BH1138" s="14">
        <v>46206</v>
      </c>
      <c r="BI1138" t="s">
        <v>7053</v>
      </c>
      <c r="BJ1138" s="31">
        <v>46206.496249999997</v>
      </c>
      <c r="BK1138" s="14">
        <v>46206</v>
      </c>
      <c r="BL1138" t="s">
        <v>7053</v>
      </c>
      <c r="BM1138" s="31">
        <v>46206.496354166666</v>
      </c>
      <c r="BZ1138" s="14">
        <v>46206</v>
      </c>
      <c r="CA1138" t="s">
        <v>7060</v>
      </c>
      <c r="CB1138" s="31">
        <v>46206.500416666669</v>
      </c>
      <c r="CC1138" s="14">
        <v>46206</v>
      </c>
      <c r="CD1138" t="s">
        <v>7054</v>
      </c>
      <c r="CE1138" s="31">
        <v>46206.504918981482</v>
      </c>
      <c r="CI1138" s="14">
        <v>46206</v>
      </c>
      <c r="CJ1138" t="s">
        <v>2416</v>
      </c>
      <c r="CK1138" s="31">
        <v>46206.590856481482</v>
      </c>
      <c r="CP1138" t="str">
        <f>VLOOKUP(A1138,Sheet1!$A$2:$E$221,2,0)</f>
        <v>South Zone</v>
      </c>
    </row>
    <row r="1139" spans="1:94" x14ac:dyDescent="0.35">
      <c r="A1139" t="s">
        <v>7046</v>
      </c>
      <c r="B1139">
        <v>423</v>
      </c>
      <c r="C1139" t="s">
        <v>9332</v>
      </c>
      <c r="D1139" t="s">
        <v>678</v>
      </c>
      <c r="E1139" t="s">
        <v>464</v>
      </c>
      <c r="F1139" t="s">
        <v>465</v>
      </c>
      <c r="G1139" t="s">
        <v>688</v>
      </c>
      <c r="H1139" t="s">
        <v>10559</v>
      </c>
      <c r="I1139">
        <v>366777</v>
      </c>
      <c r="J1139" t="s">
        <v>10560</v>
      </c>
      <c r="K1139" t="s">
        <v>10561</v>
      </c>
      <c r="L1139" t="s">
        <v>4622</v>
      </c>
      <c r="M1139" t="s">
        <v>10562</v>
      </c>
      <c r="N1139">
        <v>90000</v>
      </c>
      <c r="O1139" t="s">
        <v>9733</v>
      </c>
      <c r="P1139" t="s">
        <v>9734</v>
      </c>
      <c r="Q1139" t="s">
        <v>10563</v>
      </c>
      <c r="R1139">
        <v>4639619813</v>
      </c>
      <c r="S1139" t="s">
        <v>13394</v>
      </c>
      <c r="T1139"/>
      <c r="V1139" s="14">
        <v>46209</v>
      </c>
      <c r="W1139" t="s">
        <v>2416</v>
      </c>
      <c r="X1139" s="31">
        <v>46209.418634259258</v>
      </c>
      <c r="AN1139" s="14">
        <v>46209</v>
      </c>
      <c r="AO1139" t="s">
        <v>1304</v>
      </c>
      <c r="AP1139" s="31">
        <v>46209.712719907409</v>
      </c>
      <c r="AT1139" s="31">
        <v>46209.712719907409</v>
      </c>
      <c r="AU1139" s="14">
        <v>46209</v>
      </c>
      <c r="AV1139" t="s">
        <v>1304</v>
      </c>
      <c r="AW1139" t="s">
        <v>465</v>
      </c>
      <c r="AX1139" t="s">
        <v>678</v>
      </c>
      <c r="AY1139" s="14">
        <v>46209</v>
      </c>
      <c r="AZ1139" t="s">
        <v>1304</v>
      </c>
      <c r="BA1139" s="31">
        <v>46209.758217592593</v>
      </c>
      <c r="BB1139" s="14">
        <v>46209</v>
      </c>
      <c r="BC1139" t="s">
        <v>7051</v>
      </c>
      <c r="BD1139" s="31">
        <v>46209.783206018517</v>
      </c>
      <c r="BE1139" s="14">
        <v>46209</v>
      </c>
      <c r="BF1139" t="s">
        <v>7063</v>
      </c>
      <c r="BG1139" s="31">
        <v>46209.783622685187</v>
      </c>
      <c r="BH1139" s="14">
        <v>46209</v>
      </c>
      <c r="BI1139" t="s">
        <v>7060</v>
      </c>
      <c r="BJ1139" s="31">
        <v>46209.790682870371</v>
      </c>
      <c r="BK1139" s="14">
        <v>46209</v>
      </c>
      <c r="BL1139" t="s">
        <v>7060</v>
      </c>
      <c r="BM1139" s="31">
        <v>46209.790752314817</v>
      </c>
      <c r="BZ1139" s="14">
        <v>46209</v>
      </c>
      <c r="CA1139" t="s">
        <v>7060</v>
      </c>
      <c r="CB1139" s="31">
        <v>46209.794421296298</v>
      </c>
      <c r="CC1139" s="14">
        <v>46209</v>
      </c>
      <c r="CD1139" t="s">
        <v>7054</v>
      </c>
      <c r="CE1139" s="31">
        <v>46209.795358796298</v>
      </c>
      <c r="CI1139" s="14">
        <v>46210</v>
      </c>
      <c r="CJ1139" t="s">
        <v>2416</v>
      </c>
      <c r="CK1139" s="31">
        <v>46210.584409722222</v>
      </c>
      <c r="CP1139" t="str">
        <f>VLOOKUP(A1139,Sheet1!$A$2:$E$221,2,0)</f>
        <v>South Zone</v>
      </c>
    </row>
    <row r="1140" spans="1:94" x14ac:dyDescent="0.35">
      <c r="A1140" t="s">
        <v>7046</v>
      </c>
      <c r="B1140">
        <v>423</v>
      </c>
      <c r="C1140" t="s">
        <v>9332</v>
      </c>
      <c r="D1140" t="s">
        <v>678</v>
      </c>
      <c r="E1140" t="s">
        <v>464</v>
      </c>
      <c r="F1140" t="s">
        <v>465</v>
      </c>
      <c r="G1140" t="s">
        <v>688</v>
      </c>
      <c r="H1140" t="s">
        <v>7061</v>
      </c>
      <c r="I1140">
        <v>425522</v>
      </c>
      <c r="J1140" t="s">
        <v>3058</v>
      </c>
      <c r="K1140" t="s">
        <v>3059</v>
      </c>
      <c r="L1140" t="s">
        <v>4622</v>
      </c>
      <c r="M1140" t="s">
        <v>7062</v>
      </c>
      <c r="N1140">
        <v>60000</v>
      </c>
      <c r="O1140" t="s">
        <v>1302</v>
      </c>
      <c r="P1140" t="s">
        <v>1303</v>
      </c>
      <c r="Q1140" t="s">
        <v>3708</v>
      </c>
      <c r="R1140">
        <v>4941818939</v>
      </c>
      <c r="S1140" t="s">
        <v>13394</v>
      </c>
      <c r="T1140"/>
      <c r="V1140" s="14">
        <v>46204</v>
      </c>
      <c r="W1140" t="s">
        <v>7050</v>
      </c>
      <c r="X1140" s="31">
        <v>46204.662627314814</v>
      </c>
      <c r="AN1140" s="14">
        <v>46204</v>
      </c>
      <c r="AO1140" t="s">
        <v>1304</v>
      </c>
      <c r="AP1140" s="31">
        <v>46204.685983796298</v>
      </c>
      <c r="AT1140" s="31">
        <v>46204.685983796298</v>
      </c>
      <c r="AU1140" s="14">
        <v>46204</v>
      </c>
      <c r="AV1140" t="s">
        <v>1304</v>
      </c>
      <c r="AW1140" t="s">
        <v>465</v>
      </c>
      <c r="AX1140" t="s">
        <v>678</v>
      </c>
      <c r="AY1140" s="14">
        <v>46204</v>
      </c>
      <c r="AZ1140" t="s">
        <v>1304</v>
      </c>
      <c r="BA1140" s="31">
        <v>46204.723726851851</v>
      </c>
      <c r="BB1140" s="14">
        <v>46204</v>
      </c>
      <c r="BC1140" t="s">
        <v>7051</v>
      </c>
      <c r="BD1140" s="31">
        <v>46204.732835648145</v>
      </c>
      <c r="BE1140" s="14">
        <v>46204</v>
      </c>
      <c r="BF1140" t="s">
        <v>7063</v>
      </c>
      <c r="BG1140" s="31">
        <v>46204.734652777777</v>
      </c>
      <c r="BH1140" s="14">
        <v>46204</v>
      </c>
      <c r="BI1140" t="s">
        <v>7064</v>
      </c>
      <c r="BJ1140" s="31">
        <v>46204.737824074073</v>
      </c>
      <c r="BK1140" s="14">
        <v>46205</v>
      </c>
      <c r="BL1140" t="s">
        <v>7064</v>
      </c>
      <c r="BM1140" s="31">
        <v>46205.542129629626</v>
      </c>
      <c r="BZ1140" s="14">
        <v>46205</v>
      </c>
      <c r="CA1140" t="s">
        <v>7064</v>
      </c>
      <c r="CB1140" s="31">
        <v>46205.544178240743</v>
      </c>
      <c r="CC1140" s="14">
        <v>46205</v>
      </c>
      <c r="CD1140" t="s">
        <v>7054</v>
      </c>
      <c r="CE1140" s="31">
        <v>46205.545092592591</v>
      </c>
      <c r="CI1140" s="14">
        <v>46205</v>
      </c>
      <c r="CJ1140" t="s">
        <v>2416</v>
      </c>
      <c r="CK1140" s="31">
        <v>46205.65662037037</v>
      </c>
      <c r="CP1140" t="str">
        <f>VLOOKUP(A1140,Sheet1!$A$2:$E$221,2,0)</f>
        <v>South Zone</v>
      </c>
    </row>
    <row r="1141" spans="1:94" x14ac:dyDescent="0.35">
      <c r="A1141" t="s">
        <v>7065</v>
      </c>
      <c r="B1141">
        <v>532</v>
      </c>
      <c r="C1141" t="s">
        <v>9332</v>
      </c>
      <c r="D1141" t="s">
        <v>678</v>
      </c>
      <c r="E1141" t="s">
        <v>466</v>
      </c>
      <c r="F1141" t="s">
        <v>467</v>
      </c>
      <c r="G1141" t="s">
        <v>688</v>
      </c>
      <c r="H1141" t="s">
        <v>12459</v>
      </c>
      <c r="I1141">
        <v>252512</v>
      </c>
      <c r="J1141" t="s">
        <v>4242</v>
      </c>
      <c r="K1141" t="s">
        <v>4243</v>
      </c>
      <c r="L1141" t="s">
        <v>4622</v>
      </c>
      <c r="M1141" t="s">
        <v>12460</v>
      </c>
      <c r="N1141">
        <v>77000</v>
      </c>
      <c r="O1141" t="s">
        <v>1025</v>
      </c>
      <c r="P1141" t="s">
        <v>1026</v>
      </c>
      <c r="Q1141" t="s">
        <v>12461</v>
      </c>
      <c r="R1141">
        <v>8465641934</v>
      </c>
      <c r="S1141" t="s">
        <v>13394</v>
      </c>
      <c r="T1141"/>
      <c r="V1141" s="14">
        <v>46210</v>
      </c>
      <c r="W1141" t="s">
        <v>7075</v>
      </c>
      <c r="X1141" s="31">
        <v>46210.367175925923</v>
      </c>
      <c r="AN1141" s="14">
        <v>46210</v>
      </c>
      <c r="AO1141" t="s">
        <v>1305</v>
      </c>
      <c r="AP1141" s="31">
        <v>46210.558796296296</v>
      </c>
      <c r="AT1141" s="31">
        <v>46210.558796296296</v>
      </c>
      <c r="AU1141" s="14">
        <v>46210</v>
      </c>
      <c r="AV1141" t="s">
        <v>1305</v>
      </c>
      <c r="AW1141" t="s">
        <v>467</v>
      </c>
      <c r="AX1141" t="s">
        <v>678</v>
      </c>
      <c r="AY1141" s="14">
        <v>46210</v>
      </c>
      <c r="AZ1141" t="s">
        <v>1305</v>
      </c>
      <c r="BA1141" s="31">
        <v>46210.559236111112</v>
      </c>
      <c r="BB1141" s="14">
        <v>46210</v>
      </c>
      <c r="BC1141" t="s">
        <v>7051</v>
      </c>
      <c r="BD1141" s="31">
        <v>46210.567199074074</v>
      </c>
      <c r="BE1141" s="14">
        <v>46210</v>
      </c>
      <c r="BF1141" t="s">
        <v>7052</v>
      </c>
      <c r="BG1141" s="31">
        <v>46210.599560185183</v>
      </c>
      <c r="BH1141" s="14">
        <v>46210</v>
      </c>
      <c r="BI1141" t="s">
        <v>7060</v>
      </c>
      <c r="BJ1141" s="31">
        <v>46210.618946759256</v>
      </c>
      <c r="BK1141" s="14">
        <v>46210</v>
      </c>
      <c r="BL1141" t="s">
        <v>7060</v>
      </c>
      <c r="BM1141" s="31">
        <v>46210.618969907409</v>
      </c>
      <c r="BZ1141" s="14">
        <v>46210</v>
      </c>
      <c r="CA1141" t="s">
        <v>7064</v>
      </c>
      <c r="CB1141" s="31">
        <v>46210.630532407406</v>
      </c>
      <c r="CC1141" s="14">
        <v>46210</v>
      </c>
      <c r="CD1141" t="s">
        <v>7054</v>
      </c>
      <c r="CE1141" s="31">
        <v>46210.638252314813</v>
      </c>
      <c r="CI1141" s="14">
        <v>46210</v>
      </c>
      <c r="CJ1141" t="s">
        <v>1306</v>
      </c>
      <c r="CK1141" s="31">
        <v>46210.667673611111</v>
      </c>
      <c r="CP1141" t="str">
        <f>VLOOKUP(A1141,Sheet1!$A$2:$E$221,2,0)</f>
        <v>South Zone</v>
      </c>
    </row>
    <row r="1142" spans="1:94" x14ac:dyDescent="0.35">
      <c r="A1142" t="s">
        <v>7065</v>
      </c>
      <c r="B1142">
        <v>532</v>
      </c>
      <c r="C1142" t="s">
        <v>9332</v>
      </c>
      <c r="D1142" t="s">
        <v>678</v>
      </c>
      <c r="E1142" t="s">
        <v>466</v>
      </c>
      <c r="F1142" t="s">
        <v>467</v>
      </c>
      <c r="G1142" t="s">
        <v>688</v>
      </c>
      <c r="H1142" t="s">
        <v>12462</v>
      </c>
      <c r="I1142">
        <v>265441</v>
      </c>
      <c r="J1142" t="s">
        <v>2690</v>
      </c>
      <c r="K1142" t="s">
        <v>2691</v>
      </c>
      <c r="L1142" t="s">
        <v>4622</v>
      </c>
      <c r="M1142" t="s">
        <v>12463</v>
      </c>
      <c r="N1142">
        <v>73000</v>
      </c>
      <c r="O1142" t="s">
        <v>12464</v>
      </c>
      <c r="P1142" t="s">
        <v>12465</v>
      </c>
      <c r="Q1142" t="s">
        <v>12466</v>
      </c>
      <c r="R1142">
        <v>2864286705</v>
      </c>
      <c r="S1142" t="s">
        <v>13394</v>
      </c>
      <c r="T1142"/>
      <c r="V1142" s="14">
        <v>46210</v>
      </c>
      <c r="W1142" t="s">
        <v>12467</v>
      </c>
      <c r="X1142" s="31">
        <v>46210.399872685186</v>
      </c>
      <c r="AN1142" s="14">
        <v>46210</v>
      </c>
      <c r="AO1142" t="s">
        <v>1305</v>
      </c>
      <c r="AP1142" s="31">
        <v>46210.520740740743</v>
      </c>
      <c r="AT1142" s="31">
        <v>46210.520740740743</v>
      </c>
      <c r="AU1142" s="14">
        <v>46210</v>
      </c>
      <c r="AV1142" t="s">
        <v>1305</v>
      </c>
      <c r="AW1142" t="s">
        <v>467</v>
      </c>
      <c r="AX1142" t="s">
        <v>678</v>
      </c>
      <c r="AY1142" s="14">
        <v>46210</v>
      </c>
      <c r="AZ1142" t="s">
        <v>1305</v>
      </c>
      <c r="BA1142" s="31">
        <v>46210.560856481483</v>
      </c>
      <c r="BB1142" s="14">
        <v>46210</v>
      </c>
      <c r="BC1142" t="s">
        <v>7051</v>
      </c>
      <c r="BD1142" s="31">
        <v>46210.564467592594</v>
      </c>
      <c r="BE1142" s="14">
        <v>46210</v>
      </c>
      <c r="BF1142" t="s">
        <v>7063</v>
      </c>
      <c r="BG1142" s="31">
        <v>46210.599224537036</v>
      </c>
      <c r="BH1142" s="14">
        <v>46210</v>
      </c>
      <c r="BI1142" t="s">
        <v>7060</v>
      </c>
      <c r="BJ1142" s="31">
        <v>46210.615914351853</v>
      </c>
      <c r="BK1142" s="14">
        <v>46210</v>
      </c>
      <c r="BL1142" t="s">
        <v>7060</v>
      </c>
      <c r="BM1142" s="31">
        <v>46210.615937499999</v>
      </c>
      <c r="BZ1142" s="14">
        <v>46210</v>
      </c>
      <c r="CA1142" t="s">
        <v>7064</v>
      </c>
      <c r="CB1142" s="31">
        <v>46210.630219907405</v>
      </c>
      <c r="CC1142" s="14">
        <v>46210</v>
      </c>
      <c r="CD1142" t="s">
        <v>7054</v>
      </c>
      <c r="CE1142" s="31">
        <v>46210.656168981484</v>
      </c>
      <c r="CI1142" s="14">
        <v>46210</v>
      </c>
      <c r="CJ1142" t="s">
        <v>1306</v>
      </c>
      <c r="CK1142" s="31">
        <v>46210.761956018519</v>
      </c>
      <c r="CP1142" t="str">
        <f>VLOOKUP(A1142,Sheet1!$A$2:$E$221,2,0)</f>
        <v>South Zone</v>
      </c>
    </row>
    <row r="1143" spans="1:94" x14ac:dyDescent="0.35">
      <c r="A1143" t="s">
        <v>7065</v>
      </c>
      <c r="B1143">
        <v>532</v>
      </c>
      <c r="C1143" t="s">
        <v>9332</v>
      </c>
      <c r="D1143" t="s">
        <v>678</v>
      </c>
      <c r="E1143" t="s">
        <v>466</v>
      </c>
      <c r="F1143" t="s">
        <v>467</v>
      </c>
      <c r="G1143" t="s">
        <v>688</v>
      </c>
      <c r="H1143" t="s">
        <v>10564</v>
      </c>
      <c r="I1143">
        <v>350826</v>
      </c>
      <c r="J1143" t="s">
        <v>10565</v>
      </c>
      <c r="K1143" t="s">
        <v>10566</v>
      </c>
      <c r="L1143" t="s">
        <v>4622</v>
      </c>
      <c r="M1143" t="s">
        <v>10567</v>
      </c>
      <c r="N1143">
        <v>65000</v>
      </c>
      <c r="O1143" t="s">
        <v>9954</v>
      </c>
      <c r="P1143" t="s">
        <v>9955</v>
      </c>
      <c r="Q1143" t="s">
        <v>10568</v>
      </c>
      <c r="R1143">
        <v>7027228870</v>
      </c>
      <c r="S1143" t="s">
        <v>13394</v>
      </c>
      <c r="T1143"/>
      <c r="V1143" s="14">
        <v>46209</v>
      </c>
      <c r="W1143" t="s">
        <v>10569</v>
      </c>
      <c r="X1143" s="31">
        <v>46209.489791666667</v>
      </c>
      <c r="AN1143" s="14">
        <v>46209</v>
      </c>
      <c r="AO1143" t="s">
        <v>1306</v>
      </c>
      <c r="AP1143" s="31">
        <v>46209.711319444446</v>
      </c>
      <c r="AT1143" s="31">
        <v>46209.711319444446</v>
      </c>
      <c r="AU1143" s="14">
        <v>46209</v>
      </c>
      <c r="AV1143" t="s">
        <v>1306</v>
      </c>
      <c r="AW1143" t="s">
        <v>10570</v>
      </c>
      <c r="AX1143" t="s">
        <v>677</v>
      </c>
      <c r="AY1143" s="14">
        <v>46209</v>
      </c>
      <c r="AZ1143" t="s">
        <v>1306</v>
      </c>
      <c r="BA1143" s="31">
        <v>46209.712870370371</v>
      </c>
      <c r="BB1143" s="14">
        <v>46209</v>
      </c>
      <c r="BC1143" t="s">
        <v>7051</v>
      </c>
      <c r="BD1143" s="31">
        <v>46209.720555555556</v>
      </c>
      <c r="BE1143" s="14">
        <v>46209</v>
      </c>
      <c r="BF1143" t="s">
        <v>7116</v>
      </c>
      <c r="BG1143" s="31">
        <v>46209.741284722222</v>
      </c>
      <c r="BH1143" s="14">
        <v>46209</v>
      </c>
      <c r="BI1143" t="s">
        <v>7060</v>
      </c>
      <c r="BJ1143" s="31">
        <v>46209.746145833335</v>
      </c>
      <c r="BK1143" s="14">
        <v>46209</v>
      </c>
      <c r="BL1143" t="s">
        <v>7060</v>
      </c>
      <c r="BM1143" s="31">
        <v>46209.75949074074</v>
      </c>
      <c r="BN1143" s="14">
        <v>46209</v>
      </c>
      <c r="BO1143" t="s">
        <v>7060</v>
      </c>
      <c r="BP1143" s="31">
        <v>46209.746215277781</v>
      </c>
      <c r="BZ1143" s="14">
        <v>46209</v>
      </c>
      <c r="CA1143" t="s">
        <v>7053</v>
      </c>
      <c r="CB1143" s="31">
        <v>46209.768206018518</v>
      </c>
      <c r="CC1143" s="14">
        <v>46209</v>
      </c>
      <c r="CD1143" t="s">
        <v>7054</v>
      </c>
      <c r="CE1143" s="31">
        <v>46209.771643518521</v>
      </c>
      <c r="CI1143" s="14">
        <v>46209</v>
      </c>
      <c r="CJ1143" t="s">
        <v>1306</v>
      </c>
      <c r="CK1143" s="31">
        <v>46209.830289351848</v>
      </c>
      <c r="CP1143" t="str">
        <f>VLOOKUP(A1143,Sheet1!$A$2:$E$221,2,0)</f>
        <v>South Zone</v>
      </c>
    </row>
    <row r="1144" spans="1:94" x14ac:dyDescent="0.35">
      <c r="A1144" t="s">
        <v>7065</v>
      </c>
      <c r="B1144">
        <v>532</v>
      </c>
      <c r="C1144" t="s">
        <v>9332</v>
      </c>
      <c r="D1144" t="s">
        <v>678</v>
      </c>
      <c r="E1144" t="s">
        <v>466</v>
      </c>
      <c r="F1144" t="s">
        <v>467</v>
      </c>
      <c r="G1144" t="s">
        <v>688</v>
      </c>
      <c r="H1144" t="s">
        <v>10571</v>
      </c>
      <c r="I1144">
        <v>418000</v>
      </c>
      <c r="J1144" t="s">
        <v>7067</v>
      </c>
      <c r="K1144" t="s">
        <v>7068</v>
      </c>
      <c r="L1144" t="s">
        <v>4622</v>
      </c>
      <c r="M1144" t="s">
        <v>10572</v>
      </c>
      <c r="N1144">
        <v>60000</v>
      </c>
      <c r="O1144" t="s">
        <v>9590</v>
      </c>
      <c r="P1144" t="s">
        <v>9591</v>
      </c>
      <c r="Q1144" t="s">
        <v>10573</v>
      </c>
      <c r="R1144">
        <v>3981635649</v>
      </c>
      <c r="S1144" t="s">
        <v>13394</v>
      </c>
      <c r="T1144"/>
      <c r="V1144" s="14">
        <v>46209</v>
      </c>
      <c r="W1144" t="s">
        <v>7071</v>
      </c>
      <c r="X1144" s="31">
        <v>46209.451192129629</v>
      </c>
      <c r="AN1144" s="14">
        <v>46209</v>
      </c>
      <c r="AO1144" t="s">
        <v>1306</v>
      </c>
      <c r="AP1144" s="31">
        <v>46209.522291666668</v>
      </c>
      <c r="AT1144" s="31">
        <v>46209.522291666668</v>
      </c>
      <c r="AU1144" s="14">
        <v>46209</v>
      </c>
      <c r="AV1144" t="s">
        <v>1306</v>
      </c>
      <c r="AW1144" t="s">
        <v>10570</v>
      </c>
      <c r="AX1144" t="s">
        <v>677</v>
      </c>
      <c r="AY1144" s="14">
        <v>46209</v>
      </c>
      <c r="AZ1144" t="s">
        <v>1306</v>
      </c>
      <c r="BA1144" s="31">
        <v>46209.525277777779</v>
      </c>
      <c r="BB1144" s="14">
        <v>46209</v>
      </c>
      <c r="BC1144" t="s">
        <v>7051</v>
      </c>
      <c r="BD1144" s="31">
        <v>46209.61109953704</v>
      </c>
      <c r="BE1144" s="14">
        <v>46209</v>
      </c>
      <c r="BF1144" t="s">
        <v>7051</v>
      </c>
      <c r="BG1144" s="31">
        <v>46209.623217592591</v>
      </c>
      <c r="BH1144" s="14">
        <v>46209</v>
      </c>
      <c r="BI1144" t="s">
        <v>7060</v>
      </c>
      <c r="BJ1144" s="31">
        <v>46209.630486111113</v>
      </c>
      <c r="BK1144" s="14">
        <v>46209</v>
      </c>
      <c r="BL1144" t="s">
        <v>7060</v>
      </c>
      <c r="BM1144" s="31">
        <v>46209.630509259259</v>
      </c>
      <c r="BZ1144" s="14">
        <v>46209</v>
      </c>
      <c r="CA1144" t="s">
        <v>7064</v>
      </c>
      <c r="CB1144" s="31">
        <v>46209.644814814812</v>
      </c>
      <c r="CC1144" s="14">
        <v>46209</v>
      </c>
      <c r="CD1144" t="s">
        <v>7054</v>
      </c>
      <c r="CE1144" s="31">
        <v>46209.65929398148</v>
      </c>
      <c r="CI1144" s="14">
        <v>46209</v>
      </c>
      <c r="CJ1144" t="s">
        <v>1306</v>
      </c>
      <c r="CK1144" s="31">
        <v>46209.818530092591</v>
      </c>
      <c r="CP1144" t="str">
        <f>VLOOKUP(A1144,Sheet1!$A$2:$E$221,2,0)</f>
        <v>South Zone</v>
      </c>
    </row>
    <row r="1145" spans="1:94" x14ac:dyDescent="0.35">
      <c r="A1145" t="s">
        <v>7065</v>
      </c>
      <c r="B1145">
        <v>532</v>
      </c>
      <c r="C1145" t="s">
        <v>9332</v>
      </c>
      <c r="D1145" t="s">
        <v>678</v>
      </c>
      <c r="E1145" t="s">
        <v>466</v>
      </c>
      <c r="F1145" t="s">
        <v>467</v>
      </c>
      <c r="G1145" t="s">
        <v>688</v>
      </c>
      <c r="H1145" t="s">
        <v>7066</v>
      </c>
      <c r="I1145">
        <v>419852</v>
      </c>
      <c r="J1145" t="s">
        <v>7067</v>
      </c>
      <c r="K1145" t="s">
        <v>7068</v>
      </c>
      <c r="L1145" t="s">
        <v>4622</v>
      </c>
      <c r="M1145" t="s">
        <v>7069</v>
      </c>
      <c r="N1145">
        <v>50000</v>
      </c>
      <c r="O1145" t="s">
        <v>1223</v>
      </c>
      <c r="P1145" t="s">
        <v>1224</v>
      </c>
      <c r="Q1145" t="s">
        <v>7070</v>
      </c>
      <c r="R1145">
        <v>6061968683</v>
      </c>
      <c r="S1145" t="s">
        <v>13394</v>
      </c>
      <c r="T1145"/>
      <c r="V1145" s="14">
        <v>46204</v>
      </c>
      <c r="W1145" t="s">
        <v>7071</v>
      </c>
      <c r="X1145" s="31">
        <v>46204.589062500003</v>
      </c>
      <c r="AN1145" s="14">
        <v>46204</v>
      </c>
      <c r="AO1145" t="s">
        <v>1305</v>
      </c>
      <c r="AP1145" s="31">
        <v>46204.654074074075</v>
      </c>
      <c r="AT1145" s="31">
        <v>46204.654074074075</v>
      </c>
      <c r="AU1145" s="14">
        <v>46204</v>
      </c>
      <c r="AV1145" t="s">
        <v>1305</v>
      </c>
      <c r="AW1145" t="s">
        <v>467</v>
      </c>
      <c r="AX1145" t="s">
        <v>678</v>
      </c>
      <c r="AY1145" s="14">
        <v>46204</v>
      </c>
      <c r="AZ1145" t="s">
        <v>1305</v>
      </c>
      <c r="BA1145" s="31">
        <v>46204.654513888891</v>
      </c>
      <c r="BB1145" s="14">
        <v>46204</v>
      </c>
      <c r="BC1145" t="s">
        <v>7051</v>
      </c>
      <c r="BD1145" s="31">
        <v>46204.661886574075</v>
      </c>
      <c r="BE1145" s="14">
        <v>46204</v>
      </c>
      <c r="BF1145" t="s">
        <v>7072</v>
      </c>
      <c r="BG1145" s="31">
        <v>46204.670127314814</v>
      </c>
      <c r="BH1145" s="14">
        <v>46204</v>
      </c>
      <c r="BI1145" t="s">
        <v>7060</v>
      </c>
      <c r="BJ1145" s="31">
        <v>46204.680844907409</v>
      </c>
      <c r="BK1145" s="14">
        <v>46204</v>
      </c>
      <c r="BL1145" t="s">
        <v>7064</v>
      </c>
      <c r="BM1145" s="31">
        <v>46204.691666666666</v>
      </c>
      <c r="BN1145" s="14">
        <v>46204</v>
      </c>
      <c r="BO1145" t="s">
        <v>7060</v>
      </c>
      <c r="BP1145" s="31">
        <v>46204.680902777778</v>
      </c>
      <c r="BZ1145" s="14">
        <v>46204</v>
      </c>
      <c r="CA1145" t="s">
        <v>7060</v>
      </c>
      <c r="CB1145" s="31">
        <v>46204.69872685185</v>
      </c>
      <c r="CC1145" s="14">
        <v>46204</v>
      </c>
      <c r="CD1145" t="s">
        <v>7054</v>
      </c>
      <c r="CE1145" s="31">
        <v>46204.701157407406</v>
      </c>
      <c r="CI1145" s="14">
        <v>46204</v>
      </c>
      <c r="CJ1145" t="s">
        <v>1306</v>
      </c>
      <c r="CK1145" s="31">
        <v>46204.82236111111</v>
      </c>
      <c r="CP1145" t="str">
        <f>VLOOKUP(A1145,Sheet1!$A$2:$E$221,2,0)</f>
        <v>South Zone</v>
      </c>
    </row>
    <row r="1146" spans="1:94" x14ac:dyDescent="0.35">
      <c r="A1146" t="s">
        <v>7065</v>
      </c>
      <c r="B1146">
        <v>532</v>
      </c>
      <c r="C1146" t="s">
        <v>9332</v>
      </c>
      <c r="D1146" t="s">
        <v>678</v>
      </c>
      <c r="E1146" t="s">
        <v>466</v>
      </c>
      <c r="F1146" t="s">
        <v>467</v>
      </c>
      <c r="G1146" t="s">
        <v>688</v>
      </c>
      <c r="H1146" t="s">
        <v>7066</v>
      </c>
      <c r="I1146">
        <v>419852</v>
      </c>
      <c r="J1146" t="s">
        <v>7067</v>
      </c>
      <c r="K1146" t="s">
        <v>7068</v>
      </c>
      <c r="L1146" t="s">
        <v>4622</v>
      </c>
      <c r="M1146" t="s">
        <v>7069</v>
      </c>
      <c r="N1146">
        <v>50000</v>
      </c>
      <c r="O1146" t="s">
        <v>1223</v>
      </c>
      <c r="P1146" t="s">
        <v>1224</v>
      </c>
      <c r="Q1146" t="s">
        <v>7073</v>
      </c>
      <c r="R1146">
        <v>2952809916</v>
      </c>
      <c r="S1146" t="s">
        <v>13394</v>
      </c>
      <c r="T1146"/>
      <c r="V1146" s="14">
        <v>46204</v>
      </c>
      <c r="W1146" t="s">
        <v>7071</v>
      </c>
      <c r="X1146" s="31">
        <v>46204.589039351849</v>
      </c>
      <c r="AN1146" s="14">
        <v>46204</v>
      </c>
      <c r="AO1146" t="s">
        <v>1305</v>
      </c>
      <c r="AP1146" s="31">
        <v>46204.654050925928</v>
      </c>
      <c r="AT1146" s="31">
        <v>46204.654050925928</v>
      </c>
      <c r="AU1146" s="14">
        <v>46204</v>
      </c>
      <c r="AV1146" t="s">
        <v>1305</v>
      </c>
      <c r="AW1146" t="s">
        <v>467</v>
      </c>
      <c r="AX1146" t="s">
        <v>678</v>
      </c>
      <c r="AY1146" s="14">
        <v>46204</v>
      </c>
      <c r="AZ1146" t="s">
        <v>1305</v>
      </c>
      <c r="BA1146" s="31">
        <v>46204.654490740744</v>
      </c>
      <c r="BB1146" s="14">
        <v>46204</v>
      </c>
      <c r="BC1146" t="s">
        <v>7051</v>
      </c>
      <c r="BD1146" s="31">
        <v>46204.661863425928</v>
      </c>
      <c r="BE1146" s="14">
        <v>46204</v>
      </c>
      <c r="BF1146" t="s">
        <v>7072</v>
      </c>
      <c r="BG1146" s="31">
        <v>46204.670115740744</v>
      </c>
      <c r="BH1146" s="14">
        <v>46204</v>
      </c>
      <c r="BI1146" t="s">
        <v>7060</v>
      </c>
      <c r="BJ1146" s="31">
        <v>46204.680821759262</v>
      </c>
      <c r="BN1146" s="14">
        <v>46204</v>
      </c>
      <c r="BO1146" t="s">
        <v>7060</v>
      </c>
      <c r="BP1146" s="31">
        <v>46204.680879629632</v>
      </c>
      <c r="CP1146" t="str">
        <f>VLOOKUP(A1146,Sheet1!$A$2:$E$221,2,0)</f>
        <v>South Zone</v>
      </c>
    </row>
    <row r="1147" spans="1:94" x14ac:dyDescent="0.35">
      <c r="A1147" t="s">
        <v>7065</v>
      </c>
      <c r="B1147">
        <v>532</v>
      </c>
      <c r="C1147" t="s">
        <v>9332</v>
      </c>
      <c r="D1147" t="s">
        <v>678</v>
      </c>
      <c r="E1147" t="s">
        <v>466</v>
      </c>
      <c r="F1147" t="s">
        <v>467</v>
      </c>
      <c r="G1147" t="s">
        <v>688</v>
      </c>
      <c r="H1147" t="s">
        <v>10574</v>
      </c>
      <c r="I1147">
        <v>429151</v>
      </c>
      <c r="J1147" t="s">
        <v>10575</v>
      </c>
      <c r="K1147" t="s">
        <v>10576</v>
      </c>
      <c r="L1147" t="s">
        <v>4622</v>
      </c>
      <c r="M1147" t="s">
        <v>10577</v>
      </c>
      <c r="N1147">
        <v>45000</v>
      </c>
      <c r="O1147" t="s">
        <v>10076</v>
      </c>
      <c r="P1147" t="s">
        <v>10077</v>
      </c>
      <c r="Q1147" t="s">
        <v>10578</v>
      </c>
      <c r="R1147">
        <v>1202767130</v>
      </c>
      <c r="S1147" t="s">
        <v>13394</v>
      </c>
      <c r="T1147"/>
      <c r="V1147" s="14">
        <v>46206</v>
      </c>
      <c r="W1147" t="s">
        <v>10579</v>
      </c>
      <c r="X1147" s="31">
        <v>46206.6250462963</v>
      </c>
      <c r="AN1147" s="14">
        <v>46209</v>
      </c>
      <c r="AO1147" t="s">
        <v>1306</v>
      </c>
      <c r="AP1147" s="31">
        <v>46209.665254629632</v>
      </c>
      <c r="AT1147" s="31">
        <v>46209.665254629632</v>
      </c>
      <c r="AU1147" s="14">
        <v>46209</v>
      </c>
      <c r="AV1147" t="s">
        <v>1306</v>
      </c>
      <c r="AW1147" t="s">
        <v>10570</v>
      </c>
      <c r="AX1147" t="s">
        <v>677</v>
      </c>
      <c r="AY1147" s="14">
        <v>46209</v>
      </c>
      <c r="AZ1147" t="s">
        <v>1306</v>
      </c>
      <c r="BA1147" s="31">
        <v>46209.66679398148</v>
      </c>
      <c r="BB1147" s="14">
        <v>46209</v>
      </c>
      <c r="BC1147" t="s">
        <v>7051</v>
      </c>
      <c r="BD1147" s="31">
        <v>46209.671111111114</v>
      </c>
      <c r="BE1147" s="14">
        <v>46209</v>
      </c>
      <c r="BF1147" t="s">
        <v>7059</v>
      </c>
      <c r="BG1147" s="31">
        <v>46209.678032407406</v>
      </c>
      <c r="BH1147" s="14">
        <v>46209</v>
      </c>
      <c r="BI1147" t="s">
        <v>7053</v>
      </c>
      <c r="BJ1147" s="31">
        <v>46209.68886574074</v>
      </c>
      <c r="BK1147" s="14">
        <v>46209</v>
      </c>
      <c r="BL1147" t="s">
        <v>7053</v>
      </c>
      <c r="BM1147" s="31">
        <v>46209.688935185186</v>
      </c>
      <c r="BZ1147" s="14">
        <v>46209</v>
      </c>
      <c r="CA1147" t="s">
        <v>7053</v>
      </c>
      <c r="CB1147" s="31">
        <v>46209.713206018518</v>
      </c>
      <c r="CC1147" s="14">
        <v>46209</v>
      </c>
      <c r="CD1147" t="s">
        <v>7054</v>
      </c>
      <c r="CE1147" s="31">
        <v>46209.755324074074</v>
      </c>
      <c r="CI1147" s="14">
        <v>46209</v>
      </c>
      <c r="CJ1147" t="s">
        <v>1306</v>
      </c>
      <c r="CK1147" s="31">
        <v>46209.84646990741</v>
      </c>
      <c r="CP1147" t="str">
        <f>VLOOKUP(A1147,Sheet1!$A$2:$E$221,2,0)</f>
        <v>South Zone</v>
      </c>
    </row>
    <row r="1148" spans="1:94" x14ac:dyDescent="0.35">
      <c r="A1148" t="s">
        <v>7065</v>
      </c>
      <c r="B1148">
        <v>532</v>
      </c>
      <c r="C1148" t="s">
        <v>9332</v>
      </c>
      <c r="D1148" t="s">
        <v>678</v>
      </c>
      <c r="E1148" t="s">
        <v>466</v>
      </c>
      <c r="F1148" t="s">
        <v>467</v>
      </c>
      <c r="G1148" t="s">
        <v>688</v>
      </c>
      <c r="H1148" t="s">
        <v>10583</v>
      </c>
      <c r="I1148">
        <v>490087</v>
      </c>
      <c r="J1148" t="s">
        <v>4242</v>
      </c>
      <c r="K1148" t="s">
        <v>4243</v>
      </c>
      <c r="L1148" t="s">
        <v>4622</v>
      </c>
      <c r="M1148" t="s">
        <v>10584</v>
      </c>
      <c r="N1148">
        <v>85000</v>
      </c>
      <c r="O1148" t="s">
        <v>10585</v>
      </c>
      <c r="P1148" t="s">
        <v>10586</v>
      </c>
      <c r="Q1148" t="s">
        <v>10587</v>
      </c>
      <c r="R1148">
        <v>4731242552</v>
      </c>
      <c r="S1148" t="s">
        <v>683</v>
      </c>
      <c r="T1148" t="s">
        <v>13311</v>
      </c>
      <c r="U1148" s="1">
        <v>46209</v>
      </c>
      <c r="V1148" s="14">
        <v>46209</v>
      </c>
      <c r="W1148" t="s">
        <v>7075</v>
      </c>
      <c r="X1148" s="31">
        <v>46209.463356481479</v>
      </c>
      <c r="AN1148" s="14">
        <v>46209</v>
      </c>
      <c r="AO1148" t="s">
        <v>1306</v>
      </c>
      <c r="AP1148" s="31">
        <v>46209.49082175926</v>
      </c>
      <c r="AT1148" s="31">
        <v>46209.49082175926</v>
      </c>
      <c r="AU1148" s="14">
        <v>46209</v>
      </c>
      <c r="AV1148" t="s">
        <v>1306</v>
      </c>
      <c r="AW1148" t="s">
        <v>10570</v>
      </c>
      <c r="AX1148" t="s">
        <v>677</v>
      </c>
      <c r="AY1148" s="14">
        <v>46209</v>
      </c>
      <c r="AZ1148" t="s">
        <v>1306</v>
      </c>
      <c r="BA1148" s="31">
        <v>46209.4922337963</v>
      </c>
      <c r="BB1148" s="14">
        <v>46209</v>
      </c>
      <c r="BC1148" t="s">
        <v>7051</v>
      </c>
      <c r="BD1148" s="31">
        <v>46209.51730324074</v>
      </c>
      <c r="BE1148" s="14">
        <v>46209</v>
      </c>
      <c r="BF1148" t="s">
        <v>7157</v>
      </c>
      <c r="BG1148" s="31">
        <v>46209.521307870367</v>
      </c>
      <c r="BH1148" s="14">
        <v>46209</v>
      </c>
      <c r="BI1148" t="s">
        <v>7060</v>
      </c>
      <c r="BJ1148" s="31">
        <v>46209.52416666667</v>
      </c>
      <c r="BK1148" s="14">
        <v>46209</v>
      </c>
      <c r="BL1148" t="s">
        <v>7064</v>
      </c>
      <c r="BM1148" s="31">
        <v>46209.630937499998</v>
      </c>
      <c r="BN1148" s="14">
        <v>46209</v>
      </c>
      <c r="BO1148" t="s">
        <v>7060</v>
      </c>
      <c r="BP1148" s="31">
        <v>46209.524201388886</v>
      </c>
      <c r="BZ1148" s="14">
        <v>46209</v>
      </c>
      <c r="CA1148" t="s">
        <v>7064</v>
      </c>
      <c r="CB1148" s="31">
        <v>46209.643460648149</v>
      </c>
      <c r="CC1148" s="14">
        <v>46209</v>
      </c>
      <c r="CD1148" t="s">
        <v>7054</v>
      </c>
      <c r="CE1148" s="31">
        <v>46209.653634259259</v>
      </c>
      <c r="CI1148" s="14">
        <v>46209</v>
      </c>
      <c r="CJ1148" t="s">
        <v>1306</v>
      </c>
      <c r="CK1148" s="31">
        <v>46209.777002314811</v>
      </c>
      <c r="CP1148" t="str">
        <f>VLOOKUP(A1148,Sheet1!$A$2:$E$221,2,0)</f>
        <v>South Zone</v>
      </c>
    </row>
    <row r="1149" spans="1:94" x14ac:dyDescent="0.35">
      <c r="A1149" t="s">
        <v>7065</v>
      </c>
      <c r="B1149">
        <v>532</v>
      </c>
      <c r="C1149" t="s">
        <v>9332</v>
      </c>
      <c r="D1149" t="s">
        <v>678</v>
      </c>
      <c r="E1149" t="s">
        <v>466</v>
      </c>
      <c r="F1149" t="s">
        <v>467</v>
      </c>
      <c r="G1149" t="s">
        <v>688</v>
      </c>
      <c r="H1149" t="s">
        <v>10588</v>
      </c>
      <c r="I1149">
        <v>490791</v>
      </c>
      <c r="J1149" t="s">
        <v>2690</v>
      </c>
      <c r="K1149" t="s">
        <v>2691</v>
      </c>
      <c r="L1149" t="s">
        <v>4622</v>
      </c>
      <c r="M1149" t="s">
        <v>10589</v>
      </c>
      <c r="N1149">
        <v>50000</v>
      </c>
      <c r="O1149" t="s">
        <v>9569</v>
      </c>
      <c r="P1149" t="s">
        <v>9570</v>
      </c>
      <c r="Q1149" t="s">
        <v>10590</v>
      </c>
      <c r="R1149">
        <v>8845194576</v>
      </c>
      <c r="S1149" t="s">
        <v>683</v>
      </c>
      <c r="T1149" t="s">
        <v>13313</v>
      </c>
      <c r="U1149" s="1">
        <v>46209</v>
      </c>
      <c r="V1149" s="14">
        <v>46209</v>
      </c>
      <c r="W1149" t="s">
        <v>7071</v>
      </c>
      <c r="X1149" s="31">
        <v>46209.462222222224</v>
      </c>
      <c r="AN1149" s="14">
        <v>46209</v>
      </c>
      <c r="AO1149" t="s">
        <v>1306</v>
      </c>
      <c r="AP1149" s="31">
        <v>46209.508483796293</v>
      </c>
      <c r="AT1149" s="31">
        <v>46209.508483796293</v>
      </c>
      <c r="AU1149" s="14">
        <v>46209</v>
      </c>
      <c r="AV1149" t="s">
        <v>1306</v>
      </c>
      <c r="AW1149" t="s">
        <v>10570</v>
      </c>
      <c r="AX1149" t="s">
        <v>677</v>
      </c>
      <c r="AY1149" s="14">
        <v>46209</v>
      </c>
      <c r="AZ1149" t="s">
        <v>1306</v>
      </c>
      <c r="BA1149" s="31">
        <v>46209.513819444444</v>
      </c>
      <c r="BB1149" s="14">
        <v>46209</v>
      </c>
      <c r="BC1149" t="s">
        <v>7051</v>
      </c>
      <c r="BD1149" s="31">
        <v>46209.524745370371</v>
      </c>
      <c r="BE1149" s="14">
        <v>46209</v>
      </c>
      <c r="BF1149" t="s">
        <v>7052</v>
      </c>
      <c r="BG1149" s="31">
        <v>46209.531863425924</v>
      </c>
      <c r="BH1149" s="14">
        <v>46209</v>
      </c>
      <c r="BI1149" t="s">
        <v>7060</v>
      </c>
      <c r="BJ1149" s="31">
        <v>46209.545069444444</v>
      </c>
      <c r="BK1149" s="14">
        <v>46209</v>
      </c>
      <c r="BL1149" t="s">
        <v>7064</v>
      </c>
      <c r="BM1149" s="31">
        <v>46209.652361111112</v>
      </c>
      <c r="BN1149" s="14">
        <v>46209</v>
      </c>
      <c r="BO1149" t="s">
        <v>7060</v>
      </c>
      <c r="BP1149" s="31">
        <v>46209.545138888891</v>
      </c>
      <c r="BZ1149" s="14">
        <v>46209</v>
      </c>
      <c r="CA1149" t="s">
        <v>7064</v>
      </c>
      <c r="CB1149" s="31">
        <v>46209.693969907406</v>
      </c>
      <c r="CC1149" s="14">
        <v>46209</v>
      </c>
      <c r="CD1149" t="s">
        <v>7054</v>
      </c>
      <c r="CE1149" s="31">
        <v>46209.698101851849</v>
      </c>
      <c r="CI1149" s="14">
        <v>46209</v>
      </c>
      <c r="CJ1149" t="s">
        <v>1306</v>
      </c>
      <c r="CK1149" s="31">
        <v>46209.819479166668</v>
      </c>
      <c r="CP1149" t="str">
        <f>VLOOKUP(A1149,Sheet1!$A$2:$E$221,2,0)</f>
        <v>South Zone</v>
      </c>
    </row>
    <row r="1150" spans="1:94" x14ac:dyDescent="0.35">
      <c r="A1150" t="s">
        <v>7065</v>
      </c>
      <c r="B1150">
        <v>532</v>
      </c>
      <c r="C1150" t="s">
        <v>9332</v>
      </c>
      <c r="D1150" t="s">
        <v>678</v>
      </c>
      <c r="E1150" t="s">
        <v>466</v>
      </c>
      <c r="F1150" t="s">
        <v>467</v>
      </c>
      <c r="G1150" t="s">
        <v>688</v>
      </c>
      <c r="H1150" t="s">
        <v>4240</v>
      </c>
      <c r="I1150">
        <v>491200</v>
      </c>
      <c r="J1150" t="s">
        <v>4242</v>
      </c>
      <c r="K1150" t="s">
        <v>4243</v>
      </c>
      <c r="L1150" t="s">
        <v>4622</v>
      </c>
      <c r="M1150" t="s">
        <v>7074</v>
      </c>
      <c r="N1150">
        <v>45000</v>
      </c>
      <c r="O1150" t="s">
        <v>4244</v>
      </c>
      <c r="P1150" t="s">
        <v>4245</v>
      </c>
      <c r="Q1150" t="s">
        <v>4241</v>
      </c>
      <c r="R1150">
        <v>5608495031</v>
      </c>
      <c r="S1150" t="s">
        <v>13394</v>
      </c>
      <c r="T1150"/>
      <c r="V1150" s="14">
        <v>46205</v>
      </c>
      <c r="W1150" t="s">
        <v>7075</v>
      </c>
      <c r="X1150" s="31">
        <v>46205.624247685184</v>
      </c>
      <c r="AN1150" s="14">
        <v>46205</v>
      </c>
      <c r="AO1150" t="s">
        <v>1305</v>
      </c>
      <c r="AP1150" s="31">
        <v>46205.670624999999</v>
      </c>
      <c r="AT1150" s="31">
        <v>46205.670624999999</v>
      </c>
      <c r="AU1150" s="14">
        <v>46205</v>
      </c>
      <c r="AV1150" t="s">
        <v>1305</v>
      </c>
      <c r="AW1150" t="s">
        <v>467</v>
      </c>
      <c r="AX1150" t="s">
        <v>678</v>
      </c>
      <c r="AY1150" s="14">
        <v>46205</v>
      </c>
      <c r="AZ1150" t="s">
        <v>1305</v>
      </c>
      <c r="BA1150" s="31">
        <v>46205.670983796299</v>
      </c>
      <c r="BB1150" s="14">
        <v>46205</v>
      </c>
      <c r="BC1150" t="s">
        <v>7051</v>
      </c>
      <c r="BD1150" s="31">
        <v>46205.673414351855</v>
      </c>
      <c r="BE1150" s="14">
        <v>46205</v>
      </c>
      <c r="BF1150" t="s">
        <v>7052</v>
      </c>
      <c r="BG1150" s="31">
        <v>46205.681516203702</v>
      </c>
      <c r="BH1150" s="14">
        <v>46205</v>
      </c>
      <c r="BI1150" t="s">
        <v>7060</v>
      </c>
      <c r="BJ1150" s="31">
        <v>46205.706446759257</v>
      </c>
      <c r="BK1150" s="14">
        <v>46205</v>
      </c>
      <c r="BL1150" t="s">
        <v>7060</v>
      </c>
      <c r="BM1150" s="31">
        <v>46205.708865740744</v>
      </c>
      <c r="BZ1150" s="14">
        <v>46205</v>
      </c>
      <c r="CA1150" t="s">
        <v>7060</v>
      </c>
      <c r="CB1150" s="31">
        <v>46205.717187499999</v>
      </c>
      <c r="CC1150" s="14">
        <v>46205</v>
      </c>
      <c r="CD1150" t="s">
        <v>7054</v>
      </c>
      <c r="CE1150" s="31">
        <v>46205.726817129631</v>
      </c>
      <c r="CI1150" s="14">
        <v>46205</v>
      </c>
      <c r="CJ1150" t="s">
        <v>1306</v>
      </c>
      <c r="CK1150" s="31">
        <v>46205.786944444444</v>
      </c>
      <c r="CP1150" t="str">
        <f>VLOOKUP(A1150,Sheet1!$A$2:$E$221,2,0)</f>
        <v>South Zone</v>
      </c>
    </row>
    <row r="1151" spans="1:94" x14ac:dyDescent="0.35">
      <c r="A1151" t="s">
        <v>7076</v>
      </c>
      <c r="B1151">
        <v>557</v>
      </c>
      <c r="C1151" t="s">
        <v>9332</v>
      </c>
      <c r="D1151" t="s">
        <v>678</v>
      </c>
      <c r="E1151" t="s">
        <v>468</v>
      </c>
      <c r="F1151" t="s">
        <v>469</v>
      </c>
      <c r="G1151" t="s">
        <v>688</v>
      </c>
      <c r="H1151" t="s">
        <v>7077</v>
      </c>
      <c r="I1151">
        <v>343148</v>
      </c>
      <c r="J1151" t="s">
        <v>3358</v>
      </c>
      <c r="K1151" t="s">
        <v>3359</v>
      </c>
      <c r="L1151" t="s">
        <v>4622</v>
      </c>
      <c r="M1151" t="s">
        <v>7078</v>
      </c>
      <c r="N1151">
        <v>45000</v>
      </c>
      <c r="O1151" t="s">
        <v>7079</v>
      </c>
      <c r="P1151" t="s">
        <v>7080</v>
      </c>
      <c r="Q1151" t="s">
        <v>7081</v>
      </c>
      <c r="R1151">
        <v>5097210618</v>
      </c>
      <c r="S1151" t="s">
        <v>13394</v>
      </c>
      <c r="T1151"/>
      <c r="V1151" s="14">
        <v>46205</v>
      </c>
      <c r="W1151" t="s">
        <v>7082</v>
      </c>
      <c r="X1151" s="31">
        <v>46205.82508101852</v>
      </c>
      <c r="AN1151" s="14">
        <v>46206</v>
      </c>
      <c r="AO1151" t="s">
        <v>3587</v>
      </c>
      <c r="AP1151" s="31">
        <v>46206.412627314814</v>
      </c>
      <c r="AT1151" s="31">
        <v>46206.412627314814</v>
      </c>
      <c r="AU1151" s="14">
        <v>46206</v>
      </c>
      <c r="AV1151" t="s">
        <v>3587</v>
      </c>
      <c r="AW1151" t="s">
        <v>469</v>
      </c>
      <c r="AX1151" t="s">
        <v>678</v>
      </c>
      <c r="AY1151" s="14">
        <v>46206</v>
      </c>
      <c r="AZ1151" t="s">
        <v>3588</v>
      </c>
      <c r="BA1151" s="31">
        <v>46206.448634259257</v>
      </c>
      <c r="BB1151" s="14">
        <v>46206</v>
      </c>
      <c r="BC1151" t="s">
        <v>7051</v>
      </c>
      <c r="BD1151" s="31">
        <v>46206.449780092589</v>
      </c>
      <c r="BE1151" s="14">
        <v>46206</v>
      </c>
      <c r="BF1151" t="s">
        <v>7052</v>
      </c>
      <c r="BG1151" s="31">
        <v>46206.464953703704</v>
      </c>
      <c r="BH1151" s="14">
        <v>46206</v>
      </c>
      <c r="BI1151" t="s">
        <v>7060</v>
      </c>
      <c r="BJ1151" s="31">
        <v>46206.479166666664</v>
      </c>
      <c r="BK1151" s="14">
        <v>46206</v>
      </c>
      <c r="BL1151" t="s">
        <v>7060</v>
      </c>
      <c r="BM1151" s="31">
        <v>46206.479212962964</v>
      </c>
      <c r="BZ1151" s="14">
        <v>46206</v>
      </c>
      <c r="CA1151" t="s">
        <v>7060</v>
      </c>
      <c r="CB1151" s="31">
        <v>46206.498831018522</v>
      </c>
      <c r="CC1151" s="14">
        <v>46206</v>
      </c>
      <c r="CD1151" t="s">
        <v>7054</v>
      </c>
      <c r="CE1151" s="31">
        <v>46206.503784722219</v>
      </c>
      <c r="CI1151" s="14">
        <v>46206</v>
      </c>
      <c r="CJ1151" t="s">
        <v>3588</v>
      </c>
      <c r="CK1151" s="31">
        <v>46206.554120370369</v>
      </c>
      <c r="CP1151" t="str">
        <f>VLOOKUP(A1151,Sheet1!$A$2:$E$221,2,0)</f>
        <v>South Zone</v>
      </c>
    </row>
    <row r="1152" spans="1:94" x14ac:dyDescent="0.35">
      <c r="A1152" t="s">
        <v>7076</v>
      </c>
      <c r="B1152">
        <v>557</v>
      </c>
      <c r="C1152" t="s">
        <v>9332</v>
      </c>
      <c r="D1152" t="s">
        <v>678</v>
      </c>
      <c r="E1152" t="s">
        <v>468</v>
      </c>
      <c r="F1152" t="s">
        <v>469</v>
      </c>
      <c r="G1152" t="s">
        <v>688</v>
      </c>
      <c r="H1152" t="s">
        <v>7083</v>
      </c>
      <c r="I1152">
        <v>398190</v>
      </c>
      <c r="J1152" t="s">
        <v>7084</v>
      </c>
      <c r="K1152" t="s">
        <v>7085</v>
      </c>
      <c r="L1152" t="s">
        <v>4622</v>
      </c>
      <c r="M1152" t="s">
        <v>7086</v>
      </c>
      <c r="N1152">
        <v>45000</v>
      </c>
      <c r="O1152" t="s">
        <v>7079</v>
      </c>
      <c r="P1152" t="s">
        <v>7080</v>
      </c>
      <c r="Q1152" t="s">
        <v>7087</v>
      </c>
      <c r="R1152">
        <v>1802684675</v>
      </c>
      <c r="S1152" t="s">
        <v>13394</v>
      </c>
      <c r="T1152"/>
      <c r="V1152" s="14">
        <v>46205</v>
      </c>
      <c r="W1152" t="s">
        <v>7088</v>
      </c>
      <c r="X1152" s="31">
        <v>46205.852777777778</v>
      </c>
      <c r="AN1152" s="14">
        <v>46206</v>
      </c>
      <c r="AO1152" t="s">
        <v>3587</v>
      </c>
      <c r="AP1152" s="31">
        <v>46206.41815972222</v>
      </c>
      <c r="AT1152" s="31">
        <v>46206.41815972222</v>
      </c>
      <c r="AU1152" s="14">
        <v>46206</v>
      </c>
      <c r="AV1152" t="s">
        <v>3587</v>
      </c>
      <c r="AW1152" t="s">
        <v>469</v>
      </c>
      <c r="AX1152" t="s">
        <v>678</v>
      </c>
      <c r="AY1152" s="14">
        <v>46206</v>
      </c>
      <c r="AZ1152" t="s">
        <v>3588</v>
      </c>
      <c r="BA1152" s="31">
        <v>46206.441030092596</v>
      </c>
      <c r="BB1152" s="14">
        <v>46206</v>
      </c>
      <c r="BC1152" t="s">
        <v>7051</v>
      </c>
      <c r="BD1152" s="31">
        <v>46206.442754629628</v>
      </c>
      <c r="BE1152" s="14">
        <v>46206</v>
      </c>
      <c r="BF1152" t="s">
        <v>7059</v>
      </c>
      <c r="BG1152" s="31">
        <v>46206.446157407408</v>
      </c>
      <c r="BH1152" s="14">
        <v>46206</v>
      </c>
      <c r="BI1152" t="s">
        <v>7064</v>
      </c>
      <c r="BJ1152" s="31">
        <v>46206.453333333331</v>
      </c>
      <c r="BK1152" s="14">
        <v>46206</v>
      </c>
      <c r="BL1152" t="s">
        <v>7064</v>
      </c>
      <c r="BM1152" s="31">
        <v>46206.453379629631</v>
      </c>
      <c r="BZ1152" s="14">
        <v>46206</v>
      </c>
      <c r="CA1152" t="s">
        <v>7053</v>
      </c>
      <c r="CB1152" s="31">
        <v>46206.501296296294</v>
      </c>
      <c r="CC1152" s="14">
        <v>46206</v>
      </c>
      <c r="CD1152" t="s">
        <v>7054</v>
      </c>
      <c r="CE1152" s="31">
        <v>46206.50240740741</v>
      </c>
      <c r="CI1152" s="14">
        <v>46206</v>
      </c>
      <c r="CJ1152" t="s">
        <v>3588</v>
      </c>
      <c r="CK1152" s="31">
        <v>46206.540798611109</v>
      </c>
      <c r="CP1152" t="str">
        <f>VLOOKUP(A1152,Sheet1!$A$2:$E$221,2,0)</f>
        <v>South Zone</v>
      </c>
    </row>
    <row r="1153" spans="1:94" x14ac:dyDescent="0.35">
      <c r="A1153" t="s">
        <v>7076</v>
      </c>
      <c r="B1153">
        <v>557</v>
      </c>
      <c r="C1153" t="s">
        <v>9332</v>
      </c>
      <c r="D1153" t="s">
        <v>678</v>
      </c>
      <c r="E1153" t="s">
        <v>468</v>
      </c>
      <c r="F1153" t="s">
        <v>469</v>
      </c>
      <c r="G1153" t="s">
        <v>688</v>
      </c>
      <c r="H1153" t="s">
        <v>7089</v>
      </c>
      <c r="I1153">
        <v>638938</v>
      </c>
      <c r="J1153" t="s">
        <v>7090</v>
      </c>
      <c r="K1153" t="s">
        <v>7091</v>
      </c>
      <c r="L1153" t="s">
        <v>4622</v>
      </c>
      <c r="M1153" t="s">
        <v>7092</v>
      </c>
      <c r="N1153">
        <v>73000</v>
      </c>
      <c r="O1153" t="s">
        <v>3086</v>
      </c>
      <c r="P1153" t="s">
        <v>3087</v>
      </c>
      <c r="Q1153" t="s">
        <v>7093</v>
      </c>
      <c r="R1153">
        <v>2168287940</v>
      </c>
      <c r="S1153" t="s">
        <v>13394</v>
      </c>
      <c r="T1153"/>
      <c r="V1153" s="14">
        <v>46205</v>
      </c>
      <c r="W1153" t="s">
        <v>7094</v>
      </c>
      <c r="X1153" s="31">
        <v>46205.668807870374</v>
      </c>
      <c r="AN1153" s="14">
        <v>46206</v>
      </c>
      <c r="AO1153" t="s">
        <v>3587</v>
      </c>
      <c r="AP1153" s="31">
        <v>46206.487847222219</v>
      </c>
      <c r="AT1153" s="31">
        <v>46206.487847222219</v>
      </c>
      <c r="AU1153" s="14">
        <v>46206</v>
      </c>
      <c r="AV1153" t="s">
        <v>3587</v>
      </c>
      <c r="AW1153" t="s">
        <v>469</v>
      </c>
      <c r="AX1153" t="s">
        <v>678</v>
      </c>
      <c r="AY1153" s="14">
        <v>46206</v>
      </c>
      <c r="AZ1153" t="s">
        <v>3588</v>
      </c>
      <c r="BA1153" s="31">
        <v>46206.4924537037</v>
      </c>
      <c r="BB1153" s="14">
        <v>46206</v>
      </c>
      <c r="BC1153" t="s">
        <v>7051</v>
      </c>
      <c r="BD1153" s="31">
        <v>46206.493657407409</v>
      </c>
      <c r="BE1153" s="14">
        <v>46206</v>
      </c>
      <c r="BF1153" t="s">
        <v>7072</v>
      </c>
      <c r="BG1153" s="31">
        <v>46206.498807870368</v>
      </c>
      <c r="BH1153" s="14">
        <v>46206</v>
      </c>
      <c r="BI1153" t="s">
        <v>7060</v>
      </c>
      <c r="BJ1153" s="31">
        <v>46206.507141203707</v>
      </c>
      <c r="BK1153" s="14">
        <v>46206</v>
      </c>
      <c r="BL1153" t="s">
        <v>7060</v>
      </c>
      <c r="BM1153" s="31">
        <v>46206.507268518515</v>
      </c>
      <c r="BZ1153" s="14">
        <v>46206</v>
      </c>
      <c r="CA1153" t="s">
        <v>7053</v>
      </c>
      <c r="CB1153" s="31">
        <v>46206.524386574078</v>
      </c>
      <c r="CC1153" s="14">
        <v>46206</v>
      </c>
      <c r="CD1153" t="s">
        <v>7054</v>
      </c>
      <c r="CE1153" s="31">
        <v>46206.529039351852</v>
      </c>
      <c r="CI1153" s="14">
        <v>46206</v>
      </c>
      <c r="CJ1153" t="s">
        <v>3588</v>
      </c>
      <c r="CK1153" s="31">
        <v>46206.585833333331</v>
      </c>
      <c r="CP1153" t="str">
        <f>VLOOKUP(A1153,Sheet1!$A$2:$E$221,2,0)</f>
        <v>South Zone</v>
      </c>
    </row>
    <row r="1154" spans="1:94" x14ac:dyDescent="0.35">
      <c r="A1154" t="s">
        <v>7095</v>
      </c>
      <c r="B1154">
        <v>561</v>
      </c>
      <c r="C1154" t="s">
        <v>9332</v>
      </c>
      <c r="D1154" t="s">
        <v>678</v>
      </c>
      <c r="E1154" t="s">
        <v>194</v>
      </c>
      <c r="F1154" t="s">
        <v>531</v>
      </c>
      <c r="G1154" t="s">
        <v>688</v>
      </c>
      <c r="H1154" t="s">
        <v>12471</v>
      </c>
      <c r="I1154">
        <v>358865</v>
      </c>
      <c r="J1154" t="s">
        <v>9645</v>
      </c>
      <c r="K1154" t="s">
        <v>9646</v>
      </c>
      <c r="L1154" t="s">
        <v>4622</v>
      </c>
      <c r="M1154" t="s">
        <v>12472</v>
      </c>
      <c r="N1154">
        <v>65000</v>
      </c>
      <c r="O1154" t="s">
        <v>1264</v>
      </c>
      <c r="P1154" t="s">
        <v>1265</v>
      </c>
      <c r="Q1154" t="s">
        <v>12473</v>
      </c>
      <c r="R1154">
        <v>2629036707</v>
      </c>
      <c r="S1154" t="s">
        <v>13394</v>
      </c>
      <c r="T1154"/>
      <c r="V1154" s="14">
        <v>46210</v>
      </c>
      <c r="W1154" t="s">
        <v>12474</v>
      </c>
      <c r="X1154" s="31">
        <v>46210.655416666668</v>
      </c>
      <c r="AN1154" s="14">
        <v>46210</v>
      </c>
      <c r="AO1154" t="s">
        <v>7104</v>
      </c>
      <c r="AP1154" s="31">
        <v>46210.702650462961</v>
      </c>
      <c r="AT1154" s="31">
        <v>46210.702650462961</v>
      </c>
      <c r="AU1154" s="14">
        <v>46210</v>
      </c>
      <c r="AV1154" t="s">
        <v>7104</v>
      </c>
      <c r="AW1154" t="s">
        <v>531</v>
      </c>
      <c r="AX1154" t="s">
        <v>678</v>
      </c>
      <c r="AY1154" s="14">
        <v>46210</v>
      </c>
      <c r="AZ1154" t="s">
        <v>7105</v>
      </c>
      <c r="BA1154" s="31">
        <v>46210.703090277777</v>
      </c>
      <c r="BB1154" s="14">
        <v>46210</v>
      </c>
      <c r="BC1154" t="s">
        <v>7051</v>
      </c>
      <c r="BD1154" s="31">
        <v>46210.70585648148</v>
      </c>
      <c r="BE1154" s="14">
        <v>46210</v>
      </c>
      <c r="BF1154" t="s">
        <v>7072</v>
      </c>
      <c r="BG1154" s="31">
        <v>46210.70994212963</v>
      </c>
      <c r="BH1154" s="14">
        <v>46210</v>
      </c>
      <c r="BI1154" t="s">
        <v>7060</v>
      </c>
      <c r="BJ1154" s="31">
        <v>46210.74527777778</v>
      </c>
      <c r="BK1154" s="14">
        <v>46210</v>
      </c>
      <c r="BL1154" t="s">
        <v>7060</v>
      </c>
      <c r="BM1154" s="31">
        <v>46210.745312500003</v>
      </c>
      <c r="BZ1154" s="14">
        <v>46210</v>
      </c>
      <c r="CA1154" t="s">
        <v>7064</v>
      </c>
      <c r="CB1154" s="31">
        <v>46210.757245370369</v>
      </c>
      <c r="CC1154" s="14">
        <v>46210</v>
      </c>
      <c r="CD1154" t="s">
        <v>7054</v>
      </c>
      <c r="CE1154" s="31">
        <v>46210.776250000003</v>
      </c>
      <c r="CI1154" s="14">
        <v>46210</v>
      </c>
      <c r="CJ1154" t="s">
        <v>7105</v>
      </c>
      <c r="CK1154" s="31">
        <v>46210.789097222223</v>
      </c>
      <c r="CP1154" t="str">
        <f>VLOOKUP(A1154,Sheet1!$A$2:$E$221,2,0)</f>
        <v>South Zone</v>
      </c>
    </row>
    <row r="1155" spans="1:94" x14ac:dyDescent="0.35">
      <c r="A1155" t="s">
        <v>7095</v>
      </c>
      <c r="B1155">
        <v>561</v>
      </c>
      <c r="C1155" t="s">
        <v>9332</v>
      </c>
      <c r="D1155" t="s">
        <v>678</v>
      </c>
      <c r="E1155" t="s">
        <v>194</v>
      </c>
      <c r="F1155" t="s">
        <v>531</v>
      </c>
      <c r="G1155" t="s">
        <v>688</v>
      </c>
      <c r="H1155" t="s">
        <v>7096</v>
      </c>
      <c r="I1155">
        <v>490909</v>
      </c>
      <c r="J1155" t="s">
        <v>7097</v>
      </c>
      <c r="K1155" t="s">
        <v>7098</v>
      </c>
      <c r="L1155" t="s">
        <v>4622</v>
      </c>
      <c r="M1155" t="s">
        <v>7099</v>
      </c>
      <c r="N1155">
        <v>55000</v>
      </c>
      <c r="O1155" t="s">
        <v>7100</v>
      </c>
      <c r="P1155" t="s">
        <v>7101</v>
      </c>
      <c r="Q1155" t="s">
        <v>7102</v>
      </c>
      <c r="R1155">
        <v>9762064188</v>
      </c>
      <c r="S1155" t="s">
        <v>13394</v>
      </c>
      <c r="T1155"/>
      <c r="V1155" s="14">
        <v>46206</v>
      </c>
      <c r="W1155" t="s">
        <v>7103</v>
      </c>
      <c r="X1155" s="31">
        <v>46206.512754629628</v>
      </c>
      <c r="AN1155" s="14">
        <v>46206</v>
      </c>
      <c r="AO1155" t="s">
        <v>7104</v>
      </c>
      <c r="AP1155" s="31">
        <v>46206.657696759263</v>
      </c>
      <c r="AT1155" s="31">
        <v>46206.657696759263</v>
      </c>
      <c r="AU1155" s="14">
        <v>46206</v>
      </c>
      <c r="AV1155" t="s">
        <v>7104</v>
      </c>
      <c r="AW1155" t="s">
        <v>531</v>
      </c>
      <c r="AX1155" t="s">
        <v>678</v>
      </c>
      <c r="AY1155" s="14">
        <v>46206</v>
      </c>
      <c r="AZ1155" t="s">
        <v>7105</v>
      </c>
      <c r="BA1155" s="31">
        <v>46206.658194444448</v>
      </c>
      <c r="BB1155" s="14">
        <v>46206</v>
      </c>
      <c r="BC1155" t="s">
        <v>7051</v>
      </c>
      <c r="BD1155" s="31">
        <v>46206.659583333334</v>
      </c>
      <c r="BE1155" s="14">
        <v>46206</v>
      </c>
      <c r="BF1155" t="s">
        <v>7063</v>
      </c>
      <c r="BG1155" s="31">
        <v>46206.667129629626</v>
      </c>
      <c r="BH1155" s="14">
        <v>46206</v>
      </c>
      <c r="BI1155" t="s">
        <v>7053</v>
      </c>
      <c r="BJ1155" s="31">
        <v>46206.682118055556</v>
      </c>
      <c r="BK1155" s="14">
        <v>46206</v>
      </c>
      <c r="BL1155" t="s">
        <v>7053</v>
      </c>
      <c r="BM1155" s="31">
        <v>46206.682175925926</v>
      </c>
      <c r="BZ1155" s="14">
        <v>46206</v>
      </c>
      <c r="CA1155" t="s">
        <v>7064</v>
      </c>
      <c r="CB1155" s="31">
        <v>46206.687094907407</v>
      </c>
      <c r="CC1155" s="14">
        <v>46206</v>
      </c>
      <c r="CD1155" t="s">
        <v>7054</v>
      </c>
      <c r="CE1155" s="31">
        <v>46206.687361111108</v>
      </c>
      <c r="CI1155" s="14">
        <v>46206</v>
      </c>
      <c r="CJ1155" t="s">
        <v>7105</v>
      </c>
      <c r="CK1155" s="31">
        <v>46206.767465277779</v>
      </c>
      <c r="CP1155" t="str">
        <f>VLOOKUP(A1155,Sheet1!$A$2:$E$221,2,0)</f>
        <v>South Zone</v>
      </c>
    </row>
    <row r="1156" spans="1:94" x14ac:dyDescent="0.35">
      <c r="A1156" t="s">
        <v>7095</v>
      </c>
      <c r="B1156">
        <v>561</v>
      </c>
      <c r="C1156" t="s">
        <v>9332</v>
      </c>
      <c r="D1156" t="s">
        <v>678</v>
      </c>
      <c r="E1156" t="s">
        <v>194</v>
      </c>
      <c r="F1156" t="s">
        <v>531</v>
      </c>
      <c r="G1156" t="s">
        <v>688</v>
      </c>
      <c r="H1156" t="s">
        <v>12475</v>
      </c>
      <c r="I1156">
        <v>670360</v>
      </c>
      <c r="J1156" t="s">
        <v>12476</v>
      </c>
      <c r="K1156" t="s">
        <v>12477</v>
      </c>
      <c r="L1156" t="s">
        <v>4622</v>
      </c>
      <c r="M1156" t="s">
        <v>12478</v>
      </c>
      <c r="N1156">
        <v>77000</v>
      </c>
      <c r="O1156" t="s">
        <v>1025</v>
      </c>
      <c r="P1156" t="s">
        <v>1026</v>
      </c>
      <c r="Q1156" t="s">
        <v>12479</v>
      </c>
      <c r="R1156">
        <v>7491536568</v>
      </c>
      <c r="S1156" t="s">
        <v>13394</v>
      </c>
      <c r="T1156"/>
      <c r="V1156" s="14">
        <v>46210</v>
      </c>
      <c r="W1156" t="s">
        <v>12480</v>
      </c>
      <c r="X1156" s="31">
        <v>46210.483148148145</v>
      </c>
      <c r="AN1156" s="14">
        <v>46210</v>
      </c>
      <c r="AO1156" t="s">
        <v>7104</v>
      </c>
      <c r="AP1156" s="31">
        <v>46210.529351851852</v>
      </c>
      <c r="AT1156" s="31">
        <v>46210.529351851852</v>
      </c>
      <c r="AU1156" s="14">
        <v>46210</v>
      </c>
      <c r="AV1156" t="s">
        <v>7104</v>
      </c>
      <c r="AW1156" t="s">
        <v>531</v>
      </c>
      <c r="AX1156" t="s">
        <v>678</v>
      </c>
      <c r="AY1156" s="14">
        <v>46210</v>
      </c>
      <c r="AZ1156" t="s">
        <v>7105</v>
      </c>
      <c r="BA1156" s="31">
        <v>46210.534745370373</v>
      </c>
      <c r="BB1156" s="14">
        <v>46210</v>
      </c>
      <c r="BC1156" t="s">
        <v>7051</v>
      </c>
      <c r="BD1156" s="31">
        <v>46210.536435185182</v>
      </c>
      <c r="BE1156" s="14">
        <v>46210</v>
      </c>
      <c r="BF1156" t="s">
        <v>7157</v>
      </c>
      <c r="BG1156" s="31">
        <v>46210.539814814816</v>
      </c>
      <c r="BH1156" s="14">
        <v>46210</v>
      </c>
      <c r="BI1156" t="s">
        <v>7060</v>
      </c>
      <c r="BJ1156" s="31">
        <v>46210.554074074076</v>
      </c>
      <c r="BK1156" s="14">
        <v>46210</v>
      </c>
      <c r="BL1156" t="s">
        <v>7060</v>
      </c>
      <c r="BM1156" s="31">
        <v>46210.554108796299</v>
      </c>
      <c r="BZ1156" s="14">
        <v>46210</v>
      </c>
      <c r="CA1156" t="s">
        <v>7064</v>
      </c>
      <c r="CB1156" s="31">
        <v>46210.62841435185</v>
      </c>
      <c r="CC1156" s="14">
        <v>46210</v>
      </c>
      <c r="CD1156" t="s">
        <v>7054</v>
      </c>
      <c r="CE1156" s="31">
        <v>46210.654791666668</v>
      </c>
      <c r="CI1156" s="14">
        <v>46210</v>
      </c>
      <c r="CJ1156" t="s">
        <v>7105</v>
      </c>
      <c r="CK1156" s="31">
        <v>46210.741296296299</v>
      </c>
      <c r="CP1156" t="str">
        <f>VLOOKUP(A1156,Sheet1!$A$2:$E$221,2,0)</f>
        <v>South Zone</v>
      </c>
    </row>
    <row r="1157" spans="1:94" x14ac:dyDescent="0.35">
      <c r="A1157" t="s">
        <v>7106</v>
      </c>
      <c r="B1157">
        <v>578</v>
      </c>
      <c r="C1157" t="s">
        <v>9332</v>
      </c>
      <c r="D1157" t="s">
        <v>678</v>
      </c>
      <c r="E1157" t="s">
        <v>185</v>
      </c>
      <c r="F1157" t="s">
        <v>534</v>
      </c>
      <c r="G1157" t="s">
        <v>688</v>
      </c>
      <c r="H1157" t="s">
        <v>7107</v>
      </c>
      <c r="I1157">
        <v>363125</v>
      </c>
      <c r="J1157" t="s">
        <v>7108</v>
      </c>
      <c r="K1157" t="s">
        <v>7109</v>
      </c>
      <c r="L1157" t="s">
        <v>4622</v>
      </c>
      <c r="M1157" t="s">
        <v>7110</v>
      </c>
      <c r="N1157">
        <v>85000</v>
      </c>
      <c r="O1157" t="s">
        <v>10344</v>
      </c>
      <c r="P1157" t="s">
        <v>10345</v>
      </c>
      <c r="Q1157" t="s">
        <v>7111</v>
      </c>
      <c r="R1157">
        <v>6067489579</v>
      </c>
      <c r="S1157" t="s">
        <v>683</v>
      </c>
      <c r="T1157" t="s">
        <v>13291</v>
      </c>
      <c r="U1157" s="1">
        <v>46206</v>
      </c>
      <c r="V1157" s="14">
        <v>46206</v>
      </c>
      <c r="W1157" t="s">
        <v>7112</v>
      </c>
      <c r="X1157" s="31">
        <v>46206.662928240738</v>
      </c>
      <c r="AN1157" s="14">
        <v>46206</v>
      </c>
      <c r="AO1157" t="s">
        <v>1309</v>
      </c>
      <c r="AP1157" s="31">
        <v>46206.688321759262</v>
      </c>
      <c r="AT1157" s="31">
        <v>46206.688321759262</v>
      </c>
      <c r="AU1157" s="14">
        <v>46206</v>
      </c>
      <c r="AV1157" t="s">
        <v>1309</v>
      </c>
      <c r="AW1157" t="s">
        <v>534</v>
      </c>
      <c r="AX1157" t="s">
        <v>678</v>
      </c>
      <c r="AY1157" s="14">
        <v>46206</v>
      </c>
      <c r="AZ1157" t="s">
        <v>1309</v>
      </c>
      <c r="BA1157" s="31">
        <v>46206.688773148147</v>
      </c>
      <c r="BB1157" s="14">
        <v>46206</v>
      </c>
      <c r="BC1157" t="s">
        <v>7051</v>
      </c>
      <c r="BD1157" s="31">
        <v>46206.692696759259</v>
      </c>
      <c r="BE1157" s="14">
        <v>46206</v>
      </c>
      <c r="BF1157" t="s">
        <v>7059</v>
      </c>
      <c r="BG1157" s="31">
        <v>46206.700856481482</v>
      </c>
      <c r="BH1157" s="14">
        <v>46206</v>
      </c>
      <c r="BI1157" t="s">
        <v>7064</v>
      </c>
      <c r="BJ1157" s="31">
        <v>46206.704525462963</v>
      </c>
      <c r="BK1157" s="14">
        <v>46209</v>
      </c>
      <c r="BL1157" t="s">
        <v>7053</v>
      </c>
      <c r="BM1157" s="31">
        <v>46209.63517361111</v>
      </c>
      <c r="BZ1157" s="14">
        <v>46209</v>
      </c>
      <c r="CA1157" t="s">
        <v>7053</v>
      </c>
      <c r="CB1157" s="31">
        <v>46209.652800925927</v>
      </c>
      <c r="CC1157" s="14">
        <v>46209</v>
      </c>
      <c r="CD1157" t="s">
        <v>7054</v>
      </c>
      <c r="CE1157" s="31">
        <v>46209.660983796297</v>
      </c>
      <c r="CI1157" s="14">
        <v>46209</v>
      </c>
      <c r="CJ1157" t="s">
        <v>2417</v>
      </c>
      <c r="CK1157" s="31">
        <v>46209.813379629632</v>
      </c>
      <c r="CP1157" t="str">
        <f>VLOOKUP(A1157,Sheet1!$A$2:$E$221,2,0)</f>
        <v>South Zone</v>
      </c>
    </row>
    <row r="1158" spans="1:94" x14ac:dyDescent="0.35">
      <c r="A1158" t="s">
        <v>7106</v>
      </c>
      <c r="B1158">
        <v>578</v>
      </c>
      <c r="C1158" t="s">
        <v>9332</v>
      </c>
      <c r="D1158" t="s">
        <v>678</v>
      </c>
      <c r="E1158" t="s">
        <v>185</v>
      </c>
      <c r="F1158" t="s">
        <v>534</v>
      </c>
      <c r="G1158" t="s">
        <v>688</v>
      </c>
      <c r="H1158" t="s">
        <v>7113</v>
      </c>
      <c r="I1158">
        <v>634428</v>
      </c>
      <c r="J1158" t="s">
        <v>1307</v>
      </c>
      <c r="K1158" t="s">
        <v>1308</v>
      </c>
      <c r="L1158" t="s">
        <v>4622</v>
      </c>
      <c r="M1158" t="s">
        <v>7114</v>
      </c>
      <c r="N1158">
        <v>45000</v>
      </c>
      <c r="O1158" t="s">
        <v>3012</v>
      </c>
      <c r="P1158" t="s">
        <v>3013</v>
      </c>
      <c r="Q1158" t="s">
        <v>7115</v>
      </c>
      <c r="R1158">
        <v>4713481856</v>
      </c>
      <c r="S1158" t="s">
        <v>13394</v>
      </c>
      <c r="T1158"/>
      <c r="V1158" s="14">
        <v>46205</v>
      </c>
      <c r="W1158" t="s">
        <v>7112</v>
      </c>
      <c r="X1158" s="31">
        <v>46205.396643518521</v>
      </c>
      <c r="AB1158" s="14">
        <v>46205</v>
      </c>
      <c r="AC1158" t="s">
        <v>7112</v>
      </c>
      <c r="AD1158" s="31">
        <v>46205.402569444443</v>
      </c>
      <c r="AN1158" s="14">
        <v>46205</v>
      </c>
      <c r="AO1158" t="s">
        <v>1309</v>
      </c>
      <c r="AP1158" s="31">
        <v>46205.531840277778</v>
      </c>
      <c r="AT1158" s="31">
        <v>46205.531840277778</v>
      </c>
      <c r="AU1158" s="14">
        <v>46205</v>
      </c>
      <c r="AV1158" t="s">
        <v>1309</v>
      </c>
      <c r="AW1158" t="s">
        <v>534</v>
      </c>
      <c r="AX1158" t="s">
        <v>678</v>
      </c>
      <c r="AY1158" s="14">
        <v>46205</v>
      </c>
      <c r="AZ1158" t="s">
        <v>1309</v>
      </c>
      <c r="BA1158" s="31">
        <v>46205.539652777778</v>
      </c>
      <c r="BB1158" s="14">
        <v>46205</v>
      </c>
      <c r="BC1158" t="s">
        <v>7051</v>
      </c>
      <c r="BD1158" s="31">
        <v>46205.58666666667</v>
      </c>
      <c r="BE1158" s="14">
        <v>46205</v>
      </c>
      <c r="BF1158" t="s">
        <v>7116</v>
      </c>
      <c r="BG1158" s="31">
        <v>46205.630497685182</v>
      </c>
      <c r="BH1158" s="14">
        <v>46205</v>
      </c>
      <c r="BI1158" t="s">
        <v>7053</v>
      </c>
      <c r="BJ1158" s="31">
        <v>46205.644409722219</v>
      </c>
      <c r="BK1158" s="14">
        <v>46205</v>
      </c>
      <c r="BL1158" t="s">
        <v>7053</v>
      </c>
      <c r="BM1158" s="31">
        <v>46205.644467592596</v>
      </c>
      <c r="BZ1158" s="14">
        <v>46205</v>
      </c>
      <c r="CA1158" t="s">
        <v>7053</v>
      </c>
      <c r="CB1158" s="31">
        <v>46205.67396990741</v>
      </c>
      <c r="CC1158" s="14">
        <v>46205</v>
      </c>
      <c r="CD1158" t="s">
        <v>7054</v>
      </c>
      <c r="CE1158" s="31">
        <v>46205.681018518517</v>
      </c>
      <c r="CI1158" s="14">
        <v>46206</v>
      </c>
      <c r="CJ1158" t="s">
        <v>2417</v>
      </c>
      <c r="CK1158" s="31">
        <v>46206.854861111111</v>
      </c>
      <c r="CP1158" t="str">
        <f>VLOOKUP(A1158,Sheet1!$A$2:$E$221,2,0)</f>
        <v>South Zone</v>
      </c>
    </row>
    <row r="1159" spans="1:94" x14ac:dyDescent="0.35">
      <c r="A1159" t="s">
        <v>7117</v>
      </c>
      <c r="B1159">
        <v>606</v>
      </c>
      <c r="C1159" t="s">
        <v>9332</v>
      </c>
      <c r="D1159" t="s">
        <v>678</v>
      </c>
      <c r="E1159" t="s">
        <v>152</v>
      </c>
      <c r="F1159" t="s">
        <v>448</v>
      </c>
      <c r="G1159" t="s">
        <v>298</v>
      </c>
      <c r="H1159" t="s">
        <v>7118</v>
      </c>
      <c r="I1159">
        <v>306857</v>
      </c>
      <c r="J1159" t="s">
        <v>1310</v>
      </c>
      <c r="K1159" t="s">
        <v>1311</v>
      </c>
      <c r="L1159" t="s">
        <v>4622</v>
      </c>
      <c r="M1159" t="s">
        <v>7119</v>
      </c>
      <c r="N1159">
        <v>70000</v>
      </c>
      <c r="O1159" t="s">
        <v>1235</v>
      </c>
      <c r="P1159" t="s">
        <v>1236</v>
      </c>
      <c r="Q1159" t="s">
        <v>1161</v>
      </c>
      <c r="R1159">
        <v>8990757079</v>
      </c>
      <c r="S1159" t="s">
        <v>13394</v>
      </c>
      <c r="T1159"/>
      <c r="V1159" s="14">
        <v>46205</v>
      </c>
      <c r="W1159" t="s">
        <v>7120</v>
      </c>
      <c r="X1159" s="31">
        <v>46205.436967592592</v>
      </c>
      <c r="AB1159" s="14">
        <v>46205</v>
      </c>
      <c r="AC1159" t="s">
        <v>7120</v>
      </c>
      <c r="AD1159" s="31">
        <v>46205.447002314817</v>
      </c>
      <c r="AN1159" s="14">
        <v>46206</v>
      </c>
      <c r="AO1159" t="s">
        <v>1312</v>
      </c>
      <c r="AP1159" s="31">
        <v>46206.393333333333</v>
      </c>
      <c r="AT1159" s="31">
        <v>46206.393333333333</v>
      </c>
      <c r="AU1159" s="14">
        <v>46206</v>
      </c>
      <c r="AV1159" t="s">
        <v>1312</v>
      </c>
      <c r="AW1159" t="s">
        <v>448</v>
      </c>
      <c r="AX1159" t="s">
        <v>678</v>
      </c>
      <c r="AY1159" s="14">
        <v>46206</v>
      </c>
      <c r="AZ1159" t="s">
        <v>1313</v>
      </c>
      <c r="BA1159" s="31">
        <v>46206.464467592596</v>
      </c>
      <c r="BB1159" s="14">
        <v>46206</v>
      </c>
      <c r="BC1159" t="s">
        <v>1194</v>
      </c>
      <c r="BD1159" s="31">
        <v>46206.480416666665</v>
      </c>
      <c r="BE1159" s="14">
        <v>46206</v>
      </c>
      <c r="BF1159" t="s">
        <v>1219</v>
      </c>
      <c r="BG1159" s="31">
        <v>46206.520775462966</v>
      </c>
      <c r="BH1159" s="14">
        <v>46206</v>
      </c>
      <c r="BI1159" t="s">
        <v>1198</v>
      </c>
      <c r="BJ1159" s="31">
        <v>46206.524606481478</v>
      </c>
      <c r="BK1159" s="14">
        <v>46206</v>
      </c>
      <c r="BL1159" t="s">
        <v>1198</v>
      </c>
      <c r="BM1159" s="31">
        <v>46206.543229166666</v>
      </c>
      <c r="BZ1159" s="14">
        <v>46206</v>
      </c>
      <c r="CA1159" t="s">
        <v>1198</v>
      </c>
      <c r="CB1159" s="31">
        <v>46206.581238425926</v>
      </c>
      <c r="CC1159" s="14">
        <v>46206</v>
      </c>
      <c r="CD1159" t="s">
        <v>1205</v>
      </c>
      <c r="CE1159" s="31">
        <v>46206.601030092592</v>
      </c>
      <c r="CI1159" s="14">
        <v>46206</v>
      </c>
      <c r="CJ1159" t="s">
        <v>1313</v>
      </c>
      <c r="CK1159" s="31">
        <v>46206.629675925928</v>
      </c>
      <c r="CP1159" t="str">
        <f>VLOOKUP(A1159,Sheet1!$A$2:$E$221,2,0)</f>
        <v>South Zone</v>
      </c>
    </row>
    <row r="1160" spans="1:94" x14ac:dyDescent="0.35">
      <c r="A1160" t="s">
        <v>7117</v>
      </c>
      <c r="B1160">
        <v>606</v>
      </c>
      <c r="C1160" t="s">
        <v>9332</v>
      </c>
      <c r="D1160" t="s">
        <v>678</v>
      </c>
      <c r="E1160" t="s">
        <v>152</v>
      </c>
      <c r="F1160" t="s">
        <v>448</v>
      </c>
      <c r="G1160" t="s">
        <v>298</v>
      </c>
      <c r="H1160" t="s">
        <v>7118</v>
      </c>
      <c r="I1160">
        <v>306857</v>
      </c>
      <c r="J1160" t="s">
        <v>1310</v>
      </c>
      <c r="K1160" t="s">
        <v>1311</v>
      </c>
      <c r="L1160" t="s">
        <v>4622</v>
      </c>
      <c r="M1160" t="s">
        <v>7119</v>
      </c>
      <c r="N1160">
        <v>90000</v>
      </c>
      <c r="O1160" t="s">
        <v>978</v>
      </c>
      <c r="P1160" t="s">
        <v>979</v>
      </c>
      <c r="Q1160" t="s">
        <v>7121</v>
      </c>
      <c r="R1160">
        <v>9695728943</v>
      </c>
      <c r="S1160" t="s">
        <v>13394</v>
      </c>
      <c r="T1160"/>
      <c r="V1160" s="14">
        <v>46205</v>
      </c>
      <c r="W1160" t="s">
        <v>7120</v>
      </c>
      <c r="X1160" s="31">
        <v>46205.408877314818</v>
      </c>
      <c r="AB1160" s="14">
        <v>46205</v>
      </c>
      <c r="AC1160" t="s">
        <v>7120</v>
      </c>
      <c r="AD1160" s="31">
        <v>46205.44703703704</v>
      </c>
      <c r="AN1160" s="14">
        <v>46206</v>
      </c>
      <c r="AO1160" t="s">
        <v>1312</v>
      </c>
      <c r="AP1160" s="31">
        <v>46206.393240740741</v>
      </c>
      <c r="AT1160" s="31">
        <v>46206.393240740741</v>
      </c>
      <c r="AU1160" s="14">
        <v>46206</v>
      </c>
      <c r="AV1160" t="s">
        <v>1312</v>
      </c>
      <c r="AW1160" t="s">
        <v>448</v>
      </c>
      <c r="AX1160" t="s">
        <v>678</v>
      </c>
      <c r="AY1160" s="14">
        <v>46206</v>
      </c>
      <c r="AZ1160" t="s">
        <v>1313</v>
      </c>
      <c r="BA1160" s="31">
        <v>46206.464432870373</v>
      </c>
      <c r="BB1160" s="14">
        <v>46206</v>
      </c>
      <c r="BC1160" t="s">
        <v>1194</v>
      </c>
      <c r="BD1160" s="31">
        <v>46206.480416666665</v>
      </c>
      <c r="BE1160" s="14">
        <v>46206</v>
      </c>
      <c r="BF1160" t="s">
        <v>1219</v>
      </c>
      <c r="BG1160" s="31">
        <v>46206.520752314813</v>
      </c>
      <c r="BH1160" s="14">
        <v>46206</v>
      </c>
      <c r="BI1160" t="s">
        <v>1198</v>
      </c>
      <c r="BJ1160" s="31">
        <v>46206.524594907409</v>
      </c>
      <c r="BK1160" s="14">
        <v>46206</v>
      </c>
      <c r="BL1160" t="s">
        <v>1198</v>
      </c>
      <c r="BM1160" s="31">
        <v>46206.543217592596</v>
      </c>
      <c r="BZ1160" s="14">
        <v>46206</v>
      </c>
      <c r="CA1160" t="s">
        <v>1198</v>
      </c>
      <c r="CB1160" s="31">
        <v>46206.581226851849</v>
      </c>
      <c r="CC1160" s="14">
        <v>46206</v>
      </c>
      <c r="CD1160" t="s">
        <v>1205</v>
      </c>
      <c r="CE1160" s="31">
        <v>46206.601030092592</v>
      </c>
      <c r="CI1160" s="14">
        <v>46206</v>
      </c>
      <c r="CJ1160" t="s">
        <v>1313</v>
      </c>
      <c r="CK1160" s="31">
        <v>46206.629675925928</v>
      </c>
      <c r="CP1160" t="str">
        <f>VLOOKUP(A1160,Sheet1!$A$2:$E$221,2,0)</f>
        <v>South Zone</v>
      </c>
    </row>
    <row r="1161" spans="1:94" x14ac:dyDescent="0.35">
      <c r="A1161" t="s">
        <v>7117</v>
      </c>
      <c r="B1161">
        <v>606</v>
      </c>
      <c r="C1161" t="s">
        <v>9332</v>
      </c>
      <c r="D1161" t="s">
        <v>678</v>
      </c>
      <c r="E1161" t="s">
        <v>152</v>
      </c>
      <c r="F1161" t="s">
        <v>448</v>
      </c>
      <c r="G1161" t="s">
        <v>298</v>
      </c>
      <c r="H1161" t="s">
        <v>4541</v>
      </c>
      <c r="I1161">
        <v>314885</v>
      </c>
      <c r="J1161" t="s">
        <v>2702</v>
      </c>
      <c r="K1161" t="s">
        <v>2703</v>
      </c>
      <c r="L1161" t="s">
        <v>4622</v>
      </c>
      <c r="M1161" t="s">
        <v>7122</v>
      </c>
      <c r="N1161">
        <v>45000</v>
      </c>
      <c r="O1161" t="s">
        <v>4244</v>
      </c>
      <c r="P1161" t="s">
        <v>4245</v>
      </c>
      <c r="Q1161" t="s">
        <v>4542</v>
      </c>
      <c r="R1161">
        <v>7108291069</v>
      </c>
      <c r="S1161" t="s">
        <v>13394</v>
      </c>
      <c r="T1161"/>
      <c r="V1161" s="14">
        <v>46206</v>
      </c>
      <c r="W1161" t="s">
        <v>7123</v>
      </c>
      <c r="X1161" s="31">
        <v>46206.390046296299</v>
      </c>
      <c r="AN1161" s="14">
        <v>46206</v>
      </c>
      <c r="AO1161" t="s">
        <v>1312</v>
      </c>
      <c r="AP1161" s="31">
        <v>46206.484849537039</v>
      </c>
      <c r="AT1161" s="31">
        <v>46206.484849537039</v>
      </c>
      <c r="AU1161" s="14">
        <v>46206</v>
      </c>
      <c r="AV1161" t="s">
        <v>1312</v>
      </c>
      <c r="AW1161" t="s">
        <v>448</v>
      </c>
      <c r="AX1161" t="s">
        <v>678</v>
      </c>
      <c r="AY1161" s="14">
        <v>46206</v>
      </c>
      <c r="AZ1161" t="s">
        <v>1313</v>
      </c>
      <c r="BA1161" s="31">
        <v>46206.595127314817</v>
      </c>
      <c r="BB1161" s="14">
        <v>46206</v>
      </c>
      <c r="BC1161" t="s">
        <v>1194</v>
      </c>
      <c r="BD1161" s="31">
        <v>46206.60087962963</v>
      </c>
      <c r="BE1161" s="14">
        <v>46206</v>
      </c>
      <c r="BF1161" t="s">
        <v>3021</v>
      </c>
      <c r="BG1161" s="31">
        <v>46206.639861111114</v>
      </c>
      <c r="BH1161" s="14">
        <v>46206</v>
      </c>
      <c r="BI1161" t="s">
        <v>3020</v>
      </c>
      <c r="BJ1161" s="31">
        <v>46206.644942129627</v>
      </c>
      <c r="BK1161" s="14">
        <v>46206</v>
      </c>
      <c r="BL1161" t="s">
        <v>3020</v>
      </c>
      <c r="BM1161" s="31">
        <v>46206.645972222221</v>
      </c>
      <c r="BZ1161" s="14">
        <v>46206</v>
      </c>
      <c r="CA1161" t="s">
        <v>3020</v>
      </c>
      <c r="CB1161" s="31">
        <v>46206.65421296296</v>
      </c>
      <c r="CC1161" s="14">
        <v>46206</v>
      </c>
      <c r="CD1161" t="s">
        <v>1205</v>
      </c>
      <c r="CE1161" s="31">
        <v>46206.656145833331</v>
      </c>
      <c r="CI1161" s="14">
        <v>46206</v>
      </c>
      <c r="CJ1161" t="s">
        <v>1313</v>
      </c>
      <c r="CK1161" s="31">
        <v>46206.759756944448</v>
      </c>
      <c r="CP1161" t="str">
        <f>VLOOKUP(A1161,Sheet1!$A$2:$E$221,2,0)</f>
        <v>South Zone</v>
      </c>
    </row>
    <row r="1162" spans="1:94" x14ac:dyDescent="0.35">
      <c r="A1162" t="s">
        <v>7117</v>
      </c>
      <c r="B1162">
        <v>606</v>
      </c>
      <c r="C1162" t="s">
        <v>9332</v>
      </c>
      <c r="D1162" t="s">
        <v>678</v>
      </c>
      <c r="E1162" t="s">
        <v>152</v>
      </c>
      <c r="F1162" t="s">
        <v>448</v>
      </c>
      <c r="G1162" t="s">
        <v>298</v>
      </c>
      <c r="H1162" t="s">
        <v>7124</v>
      </c>
      <c r="I1162">
        <v>315190</v>
      </c>
      <c r="J1162" t="s">
        <v>2004</v>
      </c>
      <c r="K1162" t="s">
        <v>2005</v>
      </c>
      <c r="L1162" t="s">
        <v>4622</v>
      </c>
      <c r="M1162" t="s">
        <v>7125</v>
      </c>
      <c r="N1162">
        <v>45000</v>
      </c>
      <c r="O1162" t="s">
        <v>4598</v>
      </c>
      <c r="P1162" t="s">
        <v>4599</v>
      </c>
      <c r="Q1162" t="s">
        <v>7126</v>
      </c>
      <c r="R1162">
        <v>3049977959</v>
      </c>
      <c r="S1162" t="s">
        <v>13394</v>
      </c>
      <c r="T1162"/>
      <c r="V1162" s="14">
        <v>46205</v>
      </c>
      <c r="W1162" t="s">
        <v>7127</v>
      </c>
      <c r="X1162" s="31">
        <v>46205.550995370373</v>
      </c>
      <c r="AB1162" s="14">
        <v>46205</v>
      </c>
      <c r="AC1162" t="s">
        <v>7127</v>
      </c>
      <c r="AD1162" s="31">
        <v>46205.551145833335</v>
      </c>
      <c r="AE1162" s="14">
        <v>46205</v>
      </c>
      <c r="AF1162" t="s">
        <v>7127</v>
      </c>
      <c r="AG1162" s="31">
        <v>46205.555173611108</v>
      </c>
      <c r="AN1162" s="14">
        <v>46205</v>
      </c>
      <c r="AO1162" t="s">
        <v>1312</v>
      </c>
      <c r="AP1162" s="31">
        <v>46205.589155092595</v>
      </c>
      <c r="AT1162" s="31">
        <v>46205.589155092595</v>
      </c>
      <c r="AU1162" s="14">
        <v>46205</v>
      </c>
      <c r="AV1162" t="s">
        <v>1312</v>
      </c>
      <c r="AW1162" t="s">
        <v>448</v>
      </c>
      <c r="AX1162" t="s">
        <v>678</v>
      </c>
      <c r="AY1162" s="14">
        <v>46205</v>
      </c>
      <c r="AZ1162" t="s">
        <v>1313</v>
      </c>
      <c r="BA1162" s="31">
        <v>46205.605208333334</v>
      </c>
      <c r="BB1162" s="14">
        <v>46205</v>
      </c>
      <c r="BC1162" t="s">
        <v>1194</v>
      </c>
      <c r="BD1162" s="31">
        <v>46205.60837962963</v>
      </c>
      <c r="BE1162" s="14">
        <v>46205</v>
      </c>
      <c r="BF1162" t="s">
        <v>1197</v>
      </c>
      <c r="BG1162" s="31">
        <v>46205.644236111111</v>
      </c>
      <c r="BH1162" s="14">
        <v>46205</v>
      </c>
      <c r="BI1162" t="s">
        <v>3020</v>
      </c>
      <c r="BJ1162" s="31">
        <v>46205.65960648148</v>
      </c>
      <c r="BK1162" s="14">
        <v>46205</v>
      </c>
      <c r="BL1162" t="s">
        <v>3020</v>
      </c>
      <c r="BM1162" s="31">
        <v>46205.661157407405</v>
      </c>
      <c r="BZ1162" s="14">
        <v>46205</v>
      </c>
      <c r="CA1162" t="s">
        <v>3020</v>
      </c>
      <c r="CB1162" s="31">
        <v>46205.66746527778</v>
      </c>
      <c r="CC1162" s="14">
        <v>46205</v>
      </c>
      <c r="CD1162" t="s">
        <v>1199</v>
      </c>
      <c r="CE1162" s="31">
        <v>46205.681793981479</v>
      </c>
      <c r="CI1162" s="14">
        <v>46205</v>
      </c>
      <c r="CJ1162" t="s">
        <v>1313</v>
      </c>
      <c r="CK1162" s="31">
        <v>46205.76829861111</v>
      </c>
      <c r="CP1162" t="str">
        <f>VLOOKUP(A1162,Sheet1!$A$2:$E$221,2,0)</f>
        <v>South Zone</v>
      </c>
    </row>
    <row r="1163" spans="1:94" x14ac:dyDescent="0.35">
      <c r="A1163" t="s">
        <v>7117</v>
      </c>
      <c r="B1163">
        <v>606</v>
      </c>
      <c r="C1163" t="s">
        <v>9332</v>
      </c>
      <c r="D1163" t="s">
        <v>678</v>
      </c>
      <c r="E1163" t="s">
        <v>152</v>
      </c>
      <c r="F1163" t="s">
        <v>448</v>
      </c>
      <c r="G1163" t="s">
        <v>298</v>
      </c>
      <c r="H1163" t="s">
        <v>7124</v>
      </c>
      <c r="I1163">
        <v>315190</v>
      </c>
      <c r="J1163" t="s">
        <v>2004</v>
      </c>
      <c r="K1163" t="s">
        <v>2005</v>
      </c>
      <c r="L1163" t="s">
        <v>4622</v>
      </c>
      <c r="M1163" t="s">
        <v>7125</v>
      </c>
      <c r="N1163">
        <v>77000</v>
      </c>
      <c r="O1163" t="s">
        <v>1025</v>
      </c>
      <c r="P1163" t="s">
        <v>1026</v>
      </c>
      <c r="Q1163" t="s">
        <v>7128</v>
      </c>
      <c r="R1163">
        <v>8719954673</v>
      </c>
      <c r="S1163" t="s">
        <v>13394</v>
      </c>
      <c r="T1163"/>
      <c r="V1163" s="14">
        <v>46205</v>
      </c>
      <c r="W1163" t="s">
        <v>7127</v>
      </c>
      <c r="X1163" s="31">
        <v>46205.55059027778</v>
      </c>
      <c r="AB1163" s="14">
        <v>46205</v>
      </c>
      <c r="AC1163" t="s">
        <v>7127</v>
      </c>
      <c r="AD1163" s="31">
        <v>46205.551678240743</v>
      </c>
      <c r="AE1163" s="14">
        <v>46205</v>
      </c>
      <c r="AF1163" t="s">
        <v>7127</v>
      </c>
      <c r="AG1163" s="31">
        <v>46205.555150462962</v>
      </c>
      <c r="AN1163" s="14">
        <v>46205</v>
      </c>
      <c r="AO1163" t="s">
        <v>1312</v>
      </c>
      <c r="AP1163" s="31">
        <v>46205.589131944442</v>
      </c>
      <c r="AT1163" s="31">
        <v>46205.589131944442</v>
      </c>
      <c r="AU1163" s="14">
        <v>46205</v>
      </c>
      <c r="AV1163" t="s">
        <v>1312</v>
      </c>
      <c r="AW1163" t="s">
        <v>448</v>
      </c>
      <c r="AX1163" t="s">
        <v>678</v>
      </c>
      <c r="AY1163" s="14">
        <v>46205</v>
      </c>
      <c r="AZ1163" t="s">
        <v>1313</v>
      </c>
      <c r="BA1163" s="31">
        <v>46205.605173611111</v>
      </c>
      <c r="BB1163" s="14">
        <v>46205</v>
      </c>
      <c r="BC1163" t="s">
        <v>1194</v>
      </c>
      <c r="BD1163" s="31">
        <v>46205.608368055553</v>
      </c>
      <c r="BE1163" s="14">
        <v>46205</v>
      </c>
      <c r="BF1163" t="s">
        <v>1197</v>
      </c>
      <c r="BG1163" s="31">
        <v>46205.644224537034</v>
      </c>
      <c r="BH1163" s="14">
        <v>46205</v>
      </c>
      <c r="BI1163" t="s">
        <v>3020</v>
      </c>
      <c r="BJ1163" s="31">
        <v>46205.659594907411</v>
      </c>
      <c r="BK1163" s="14">
        <v>46205</v>
      </c>
      <c r="BL1163" t="s">
        <v>3020</v>
      </c>
      <c r="BM1163" s="31">
        <v>46205.661145833335</v>
      </c>
      <c r="BZ1163" s="14">
        <v>46205</v>
      </c>
      <c r="CA1163" t="s">
        <v>3020</v>
      </c>
      <c r="CB1163" s="31">
        <v>46205.667453703703</v>
      </c>
      <c r="CC1163" s="14">
        <v>46205</v>
      </c>
      <c r="CD1163" t="s">
        <v>1199</v>
      </c>
      <c r="CE1163" s="31">
        <v>46205.681793981479</v>
      </c>
      <c r="CI1163" s="14">
        <v>46205</v>
      </c>
      <c r="CJ1163" t="s">
        <v>1313</v>
      </c>
      <c r="CK1163" s="31">
        <v>46205.76829861111</v>
      </c>
      <c r="CP1163" t="str">
        <f>VLOOKUP(A1163,Sheet1!$A$2:$E$221,2,0)</f>
        <v>South Zone</v>
      </c>
    </row>
    <row r="1164" spans="1:94" x14ac:dyDescent="0.35">
      <c r="A1164" t="s">
        <v>7117</v>
      </c>
      <c r="B1164">
        <v>606</v>
      </c>
      <c r="C1164" t="s">
        <v>9332</v>
      </c>
      <c r="D1164" t="s">
        <v>678</v>
      </c>
      <c r="E1164" t="s">
        <v>152</v>
      </c>
      <c r="F1164" t="s">
        <v>448</v>
      </c>
      <c r="G1164" t="s">
        <v>298</v>
      </c>
      <c r="H1164" t="s">
        <v>2001</v>
      </c>
      <c r="I1164">
        <v>339661</v>
      </c>
      <c r="J1164" t="s">
        <v>1314</v>
      </c>
      <c r="K1164" t="s">
        <v>1315</v>
      </c>
      <c r="L1164" t="s">
        <v>4622</v>
      </c>
      <c r="M1164" t="s">
        <v>10591</v>
      </c>
      <c r="N1164">
        <v>77000</v>
      </c>
      <c r="O1164" t="s">
        <v>9471</v>
      </c>
      <c r="P1164" t="s">
        <v>9472</v>
      </c>
      <c r="Q1164" t="s">
        <v>10592</v>
      </c>
      <c r="R1164">
        <v>5259168186</v>
      </c>
      <c r="S1164" t="s">
        <v>13394</v>
      </c>
      <c r="T1164"/>
      <c r="V1164" s="14">
        <v>46209</v>
      </c>
      <c r="W1164" t="s">
        <v>7127</v>
      </c>
      <c r="X1164" s="31">
        <v>46209.552928240744</v>
      </c>
      <c r="AB1164" s="14">
        <v>46209</v>
      </c>
      <c r="AC1164" t="s">
        <v>7127</v>
      </c>
      <c r="AD1164" s="31">
        <v>46209.554155092592</v>
      </c>
      <c r="AN1164" s="14">
        <v>46209</v>
      </c>
      <c r="AO1164" t="s">
        <v>1312</v>
      </c>
      <c r="AP1164" s="31">
        <v>46209.576331018521</v>
      </c>
      <c r="AT1164" s="31">
        <v>46209.576331018521</v>
      </c>
      <c r="AU1164" s="14">
        <v>46209</v>
      </c>
      <c r="AV1164" t="s">
        <v>1312</v>
      </c>
      <c r="AW1164" t="s">
        <v>448</v>
      </c>
      <c r="AX1164" t="s">
        <v>678</v>
      </c>
      <c r="AY1164" s="14">
        <v>46209</v>
      </c>
      <c r="AZ1164" t="s">
        <v>1313</v>
      </c>
      <c r="BA1164" s="31">
        <v>46209.595219907409</v>
      </c>
      <c r="BB1164" s="14">
        <v>46209</v>
      </c>
      <c r="BC1164" t="s">
        <v>3586</v>
      </c>
      <c r="BD1164" s="31">
        <v>46209.598692129628</v>
      </c>
      <c r="BE1164" s="14">
        <v>46209</v>
      </c>
      <c r="BF1164" t="s">
        <v>1220</v>
      </c>
      <c r="BG1164" s="31">
        <v>46209.636006944442</v>
      </c>
      <c r="BH1164" s="14">
        <v>46209</v>
      </c>
      <c r="BI1164" t="s">
        <v>1204</v>
      </c>
      <c r="BJ1164" s="31">
        <v>46209.636574074073</v>
      </c>
      <c r="BK1164" s="14">
        <v>46209</v>
      </c>
      <c r="BL1164" t="s">
        <v>1204</v>
      </c>
      <c r="BM1164" s="31">
        <v>46209.639803240738</v>
      </c>
      <c r="BZ1164" s="14">
        <v>46209</v>
      </c>
      <c r="CA1164" t="s">
        <v>1204</v>
      </c>
      <c r="CB1164" s="31">
        <v>46209.643541666665</v>
      </c>
      <c r="CC1164" s="14">
        <v>46209</v>
      </c>
      <c r="CD1164" t="s">
        <v>1199</v>
      </c>
      <c r="CE1164" s="31">
        <v>46209.648368055554</v>
      </c>
      <c r="CI1164" s="14">
        <v>46210</v>
      </c>
      <c r="CJ1164" t="s">
        <v>1313</v>
      </c>
      <c r="CK1164" s="31">
        <v>46210.463252314818</v>
      </c>
      <c r="CP1164" t="str">
        <f>VLOOKUP(A1164,Sheet1!$A$2:$E$221,2,0)</f>
        <v>South Zone</v>
      </c>
    </row>
    <row r="1165" spans="1:94" x14ac:dyDescent="0.35">
      <c r="A1165" t="s">
        <v>7117</v>
      </c>
      <c r="B1165">
        <v>606</v>
      </c>
      <c r="C1165" t="s">
        <v>9332</v>
      </c>
      <c r="D1165" t="s">
        <v>678</v>
      </c>
      <c r="E1165" t="s">
        <v>152</v>
      </c>
      <c r="F1165" t="s">
        <v>448</v>
      </c>
      <c r="G1165" t="s">
        <v>298</v>
      </c>
      <c r="H1165" t="s">
        <v>7129</v>
      </c>
      <c r="I1165">
        <v>469060</v>
      </c>
      <c r="J1165" t="s">
        <v>1310</v>
      </c>
      <c r="K1165" t="s">
        <v>1311</v>
      </c>
      <c r="L1165" t="s">
        <v>4622</v>
      </c>
      <c r="M1165" t="s">
        <v>7130</v>
      </c>
      <c r="N1165">
        <v>35000</v>
      </c>
      <c r="O1165" t="s">
        <v>6781</v>
      </c>
      <c r="P1165" t="s">
        <v>6782</v>
      </c>
      <c r="Q1165" t="s">
        <v>7131</v>
      </c>
      <c r="R1165">
        <v>7892713703</v>
      </c>
      <c r="S1165" t="s">
        <v>13394</v>
      </c>
      <c r="T1165"/>
      <c r="V1165" s="14">
        <v>46205</v>
      </c>
      <c r="W1165" t="s">
        <v>7120</v>
      </c>
      <c r="X1165" s="31">
        <v>46205.34851851852</v>
      </c>
      <c r="AN1165" s="14">
        <v>46205</v>
      </c>
      <c r="AO1165" t="s">
        <v>1312</v>
      </c>
      <c r="AP1165" s="31">
        <v>46205.371018518519</v>
      </c>
      <c r="AT1165" s="31">
        <v>46205.371018518519</v>
      </c>
      <c r="AU1165" s="14">
        <v>46205</v>
      </c>
      <c r="AV1165" t="s">
        <v>1312</v>
      </c>
      <c r="AW1165" t="s">
        <v>448</v>
      </c>
      <c r="AX1165" t="s">
        <v>678</v>
      </c>
      <c r="AY1165" s="14">
        <v>46205</v>
      </c>
      <c r="AZ1165" t="s">
        <v>7120</v>
      </c>
      <c r="BA1165" s="31">
        <v>46205.382361111115</v>
      </c>
      <c r="BB1165" s="14">
        <v>46205</v>
      </c>
      <c r="BC1165" t="s">
        <v>1194</v>
      </c>
      <c r="BD1165" s="31">
        <v>46205.397777777776</v>
      </c>
      <c r="BE1165" s="14">
        <v>46205</v>
      </c>
      <c r="BF1165" t="s">
        <v>1218</v>
      </c>
      <c r="BG1165" s="31">
        <v>46205.428738425922</v>
      </c>
      <c r="BH1165" s="14">
        <v>46205</v>
      </c>
      <c r="BI1165" t="s">
        <v>3020</v>
      </c>
      <c r="BJ1165" s="31">
        <v>46205.462314814817</v>
      </c>
      <c r="BK1165" s="14">
        <v>46205</v>
      </c>
      <c r="BL1165" t="s">
        <v>3020</v>
      </c>
      <c r="BM1165" s="31">
        <v>46205.464016203703</v>
      </c>
      <c r="BZ1165" s="14">
        <v>46205</v>
      </c>
      <c r="CA1165" t="s">
        <v>3020</v>
      </c>
      <c r="CB1165" s="31">
        <v>46205.465949074074</v>
      </c>
      <c r="CC1165" s="14">
        <v>46205</v>
      </c>
      <c r="CD1165" t="s">
        <v>1205</v>
      </c>
      <c r="CE1165" s="31">
        <v>46205.478877314818</v>
      </c>
      <c r="CI1165" s="14">
        <v>46205</v>
      </c>
      <c r="CJ1165" t="s">
        <v>1313</v>
      </c>
      <c r="CK1165" s="31">
        <v>46205.523333333331</v>
      </c>
      <c r="CP1165" t="str">
        <f>VLOOKUP(A1165,Sheet1!$A$2:$E$221,2,0)</f>
        <v>South Zone</v>
      </c>
    </row>
    <row r="1166" spans="1:94" x14ac:dyDescent="0.35">
      <c r="A1166" t="s">
        <v>7117</v>
      </c>
      <c r="B1166">
        <v>606</v>
      </c>
      <c r="C1166" t="s">
        <v>9332</v>
      </c>
      <c r="D1166" t="s">
        <v>678</v>
      </c>
      <c r="E1166" t="s">
        <v>152</v>
      </c>
      <c r="F1166" t="s">
        <v>448</v>
      </c>
      <c r="G1166" t="s">
        <v>298</v>
      </c>
      <c r="H1166" t="s">
        <v>7132</v>
      </c>
      <c r="I1166">
        <v>529128</v>
      </c>
      <c r="J1166" t="s">
        <v>1314</v>
      </c>
      <c r="K1166" t="s">
        <v>1315</v>
      </c>
      <c r="L1166" t="s">
        <v>4622</v>
      </c>
      <c r="M1166" t="s">
        <v>7133</v>
      </c>
      <c r="N1166">
        <v>45000</v>
      </c>
      <c r="O1166" t="s">
        <v>4244</v>
      </c>
      <c r="P1166" t="s">
        <v>4245</v>
      </c>
      <c r="Q1166" t="s">
        <v>7134</v>
      </c>
      <c r="R1166">
        <v>8023553279</v>
      </c>
      <c r="S1166" t="s">
        <v>13394</v>
      </c>
      <c r="T1166"/>
      <c r="V1166" s="14">
        <v>46205</v>
      </c>
      <c r="W1166" t="s">
        <v>7135</v>
      </c>
      <c r="X1166" s="31">
        <v>46205.43550925926</v>
      </c>
      <c r="AN1166" s="14">
        <v>46205</v>
      </c>
      <c r="AO1166" t="s">
        <v>1313</v>
      </c>
      <c r="AP1166" s="31">
        <v>46205.460104166668</v>
      </c>
      <c r="AT1166" s="31">
        <v>46205.460104166668</v>
      </c>
      <c r="AU1166" s="14">
        <v>46205</v>
      </c>
      <c r="AV1166" t="s">
        <v>1313</v>
      </c>
      <c r="AW1166" t="s">
        <v>7136</v>
      </c>
      <c r="AX1166" t="s">
        <v>677</v>
      </c>
      <c r="AY1166" s="14">
        <v>46205</v>
      </c>
      <c r="AZ1166" t="s">
        <v>1313</v>
      </c>
      <c r="BA1166" s="31">
        <v>46205.563379629632</v>
      </c>
      <c r="BB1166" s="14">
        <v>46205</v>
      </c>
      <c r="BC1166" t="s">
        <v>1194</v>
      </c>
      <c r="BD1166" s="31">
        <v>46205.582928240743</v>
      </c>
      <c r="BE1166" s="14">
        <v>46205</v>
      </c>
      <c r="BF1166" t="s">
        <v>3021</v>
      </c>
      <c r="BG1166" s="31">
        <v>46205.626979166664</v>
      </c>
      <c r="BH1166" s="14">
        <v>46205</v>
      </c>
      <c r="BI1166" t="s">
        <v>1204</v>
      </c>
      <c r="BJ1166" s="31">
        <v>46205.645196759258</v>
      </c>
      <c r="BK1166" s="14">
        <v>46205</v>
      </c>
      <c r="BL1166" t="s">
        <v>1204</v>
      </c>
      <c r="BM1166" s="31">
        <v>46205.663530092592</v>
      </c>
      <c r="BZ1166" s="14">
        <v>46205</v>
      </c>
      <c r="CA1166" t="s">
        <v>1204</v>
      </c>
      <c r="CB1166" s="31">
        <v>46205.673935185187</v>
      </c>
      <c r="CC1166" s="14">
        <v>46205</v>
      </c>
      <c r="CD1166" t="s">
        <v>1199</v>
      </c>
      <c r="CE1166" s="31">
        <v>46205.683159722219</v>
      </c>
      <c r="CI1166" s="14">
        <v>46205</v>
      </c>
      <c r="CJ1166" t="s">
        <v>1313</v>
      </c>
      <c r="CK1166" s="31">
        <v>46205.753761574073</v>
      </c>
      <c r="CP1166" t="str">
        <f>VLOOKUP(A1166,Sheet1!$A$2:$E$221,2,0)</f>
        <v>South Zone</v>
      </c>
    </row>
    <row r="1167" spans="1:94" x14ac:dyDescent="0.35">
      <c r="A1167" t="s">
        <v>7117</v>
      </c>
      <c r="B1167">
        <v>606</v>
      </c>
      <c r="C1167" t="s">
        <v>9332</v>
      </c>
      <c r="D1167" t="s">
        <v>678</v>
      </c>
      <c r="E1167" t="s">
        <v>152</v>
      </c>
      <c r="F1167" t="s">
        <v>448</v>
      </c>
      <c r="G1167" t="s">
        <v>298</v>
      </c>
      <c r="H1167" t="s">
        <v>12484</v>
      </c>
      <c r="I1167">
        <v>755060</v>
      </c>
      <c r="J1167" t="s">
        <v>7138</v>
      </c>
      <c r="K1167" t="s">
        <v>7139</v>
      </c>
      <c r="L1167" t="s">
        <v>4622</v>
      </c>
      <c r="M1167" t="s">
        <v>12485</v>
      </c>
      <c r="N1167">
        <v>45000</v>
      </c>
      <c r="O1167" t="s">
        <v>4598</v>
      </c>
      <c r="P1167" t="s">
        <v>4599</v>
      </c>
      <c r="Q1167" t="s">
        <v>12486</v>
      </c>
      <c r="R1167">
        <v>1560386155</v>
      </c>
      <c r="S1167" t="s">
        <v>13394</v>
      </c>
      <c r="T1167"/>
      <c r="V1167" s="14">
        <v>46210</v>
      </c>
      <c r="W1167" t="s">
        <v>7141</v>
      </c>
      <c r="X1167" s="31">
        <v>46210.683032407411</v>
      </c>
      <c r="AB1167" s="14">
        <v>46210</v>
      </c>
      <c r="AC1167" t="s">
        <v>7141</v>
      </c>
      <c r="AD1167" s="31">
        <v>46210.684039351851</v>
      </c>
      <c r="AN1167" s="14">
        <v>46210</v>
      </c>
      <c r="AO1167" t="s">
        <v>1313</v>
      </c>
      <c r="AP1167" s="31">
        <v>46210.70721064815</v>
      </c>
      <c r="AT1167" s="31">
        <v>46210.70721064815</v>
      </c>
      <c r="AU1167" s="14">
        <v>46210</v>
      </c>
      <c r="AV1167" t="s">
        <v>1313</v>
      </c>
      <c r="AW1167" t="s">
        <v>7136</v>
      </c>
      <c r="AX1167" t="s">
        <v>677</v>
      </c>
      <c r="AY1167" s="14">
        <v>46210</v>
      </c>
      <c r="AZ1167" t="s">
        <v>1313</v>
      </c>
      <c r="BA1167" s="31">
        <v>46210.707673611112</v>
      </c>
      <c r="BB1167" s="14">
        <v>46210</v>
      </c>
      <c r="BC1167" t="s">
        <v>1194</v>
      </c>
      <c r="BD1167" s="31">
        <v>46210.717858796299</v>
      </c>
      <c r="BE1167" s="14">
        <v>46210</v>
      </c>
      <c r="BF1167" t="s">
        <v>6513</v>
      </c>
      <c r="BG1167" s="31">
        <v>46210.733958333331</v>
      </c>
      <c r="BH1167" s="14">
        <v>46210</v>
      </c>
      <c r="BI1167" t="s">
        <v>1198</v>
      </c>
      <c r="BJ1167" s="31">
        <v>46210.767094907409</v>
      </c>
      <c r="BK1167" s="14">
        <v>46210</v>
      </c>
      <c r="BL1167" t="s">
        <v>1198</v>
      </c>
      <c r="BM1167" s="31">
        <v>46210.770868055559</v>
      </c>
      <c r="BZ1167" s="14">
        <v>46210</v>
      </c>
      <c r="CA1167" t="s">
        <v>1198</v>
      </c>
      <c r="CB1167" s="31">
        <v>46210.782337962963</v>
      </c>
      <c r="CC1167" s="14">
        <v>46210</v>
      </c>
      <c r="CD1167" t="s">
        <v>1205</v>
      </c>
      <c r="CE1167" s="31">
        <v>46210.784803240742</v>
      </c>
      <c r="CI1167" s="14">
        <v>46211</v>
      </c>
      <c r="CJ1167" t="s">
        <v>1313</v>
      </c>
      <c r="CK1167" s="31">
        <v>46211.363032407404</v>
      </c>
      <c r="CP1167" t="str">
        <f>VLOOKUP(A1167,Sheet1!$A$2:$E$221,2,0)</f>
        <v>South Zone</v>
      </c>
    </row>
    <row r="1168" spans="1:94" x14ac:dyDescent="0.35">
      <c r="A1168" t="s">
        <v>7117</v>
      </c>
      <c r="B1168">
        <v>606</v>
      </c>
      <c r="C1168" t="s">
        <v>9332</v>
      </c>
      <c r="D1168" t="s">
        <v>678</v>
      </c>
      <c r="E1168" t="s">
        <v>152</v>
      </c>
      <c r="F1168" t="s">
        <v>448</v>
      </c>
      <c r="G1168" t="s">
        <v>298</v>
      </c>
      <c r="H1168" t="s">
        <v>7137</v>
      </c>
      <c r="I1168">
        <v>784409</v>
      </c>
      <c r="J1168" t="s">
        <v>7138</v>
      </c>
      <c r="K1168" t="s">
        <v>7139</v>
      </c>
      <c r="L1168" t="s">
        <v>4622</v>
      </c>
      <c r="M1168" t="s">
        <v>7140</v>
      </c>
      <c r="N1168">
        <v>90000</v>
      </c>
      <c r="O1168" t="s">
        <v>978</v>
      </c>
      <c r="P1168" t="s">
        <v>979</v>
      </c>
      <c r="Q1168" t="s">
        <v>2071</v>
      </c>
      <c r="R1168">
        <v>8167318153</v>
      </c>
      <c r="S1168" t="s">
        <v>13394</v>
      </c>
      <c r="T1168"/>
      <c r="V1168" s="14">
        <v>46203</v>
      </c>
      <c r="W1168" t="s">
        <v>7141</v>
      </c>
      <c r="X1168" s="31">
        <v>46203.42763888889</v>
      </c>
      <c r="AN1168" s="14">
        <v>46205</v>
      </c>
      <c r="AO1168" t="s">
        <v>1312</v>
      </c>
      <c r="AP1168" s="31">
        <v>46205.619398148148</v>
      </c>
      <c r="AT1168" s="31">
        <v>46205.619398148148</v>
      </c>
      <c r="AU1168" s="14">
        <v>46205</v>
      </c>
      <c r="AV1168" t="s">
        <v>1312</v>
      </c>
      <c r="AW1168" t="s">
        <v>448</v>
      </c>
      <c r="AX1168" t="s">
        <v>678</v>
      </c>
      <c r="AY1168" s="14">
        <v>46205</v>
      </c>
      <c r="AZ1168" t="s">
        <v>1313</v>
      </c>
      <c r="BA1168" s="31">
        <v>46205.629247685189</v>
      </c>
      <c r="BB1168" s="14">
        <v>46205</v>
      </c>
      <c r="BC1168" t="s">
        <v>1194</v>
      </c>
      <c r="BD1168" s="31">
        <v>46205.644120370373</v>
      </c>
      <c r="BE1168" s="14">
        <v>46205</v>
      </c>
      <c r="BF1168" t="s">
        <v>6513</v>
      </c>
      <c r="BG1168" s="31">
        <v>46205.663622685184</v>
      </c>
      <c r="BH1168" s="14">
        <v>46205</v>
      </c>
      <c r="BI1168" t="s">
        <v>1204</v>
      </c>
      <c r="BJ1168" s="31">
        <v>46205.683854166666</v>
      </c>
      <c r="BK1168" s="14">
        <v>46205</v>
      </c>
      <c r="BL1168" t="s">
        <v>1204</v>
      </c>
      <c r="BM1168" s="31">
        <v>46205.69730324074</v>
      </c>
      <c r="BZ1168" s="14">
        <v>46205</v>
      </c>
      <c r="CA1168" t="s">
        <v>1204</v>
      </c>
      <c r="CB1168" s="31">
        <v>46205.722430555557</v>
      </c>
      <c r="CC1168" s="14">
        <v>46205</v>
      </c>
      <c r="CD1168" t="s">
        <v>1199</v>
      </c>
      <c r="CE1168" s="31">
        <v>46205.725474537037</v>
      </c>
      <c r="CI1168" s="14">
        <v>46205</v>
      </c>
      <c r="CJ1168" t="s">
        <v>1313</v>
      </c>
      <c r="CK1168" s="31">
        <v>46205.744849537034</v>
      </c>
      <c r="CP1168" t="str">
        <f>VLOOKUP(A1168,Sheet1!$A$2:$E$221,2,0)</f>
        <v>South Zone</v>
      </c>
    </row>
    <row r="1169" spans="1:94" x14ac:dyDescent="0.35">
      <c r="A1169" t="s">
        <v>7142</v>
      </c>
      <c r="B1169">
        <v>672</v>
      </c>
      <c r="C1169" t="s">
        <v>9332</v>
      </c>
      <c r="D1169" t="s">
        <v>678</v>
      </c>
      <c r="E1169" t="s">
        <v>470</v>
      </c>
      <c r="F1169" t="s">
        <v>471</v>
      </c>
      <c r="G1169" t="s">
        <v>688</v>
      </c>
      <c r="H1169" t="s">
        <v>9378</v>
      </c>
      <c r="I1169">
        <v>352892</v>
      </c>
      <c r="J1169" t="s">
        <v>7144</v>
      </c>
      <c r="K1169" t="s">
        <v>7145</v>
      </c>
      <c r="L1169" t="s">
        <v>4622</v>
      </c>
      <c r="M1169" t="s">
        <v>9379</v>
      </c>
      <c r="N1169">
        <v>70000</v>
      </c>
      <c r="O1169" t="s">
        <v>1235</v>
      </c>
      <c r="P1169" t="s">
        <v>1236</v>
      </c>
      <c r="Q1169" t="s">
        <v>9380</v>
      </c>
      <c r="R1169">
        <v>2850161811</v>
      </c>
      <c r="S1169" t="s">
        <v>13394</v>
      </c>
      <c r="T1169"/>
      <c r="V1169" s="14">
        <v>46203</v>
      </c>
      <c r="W1169" t="s">
        <v>7148</v>
      </c>
      <c r="X1169" s="31">
        <v>46203.537106481483</v>
      </c>
      <c r="AN1169" s="14">
        <v>46203</v>
      </c>
      <c r="AO1169" t="s">
        <v>7149</v>
      </c>
      <c r="AP1169" s="31">
        <v>46203.710509259261</v>
      </c>
      <c r="AT1169" s="31">
        <v>46203.710509259261</v>
      </c>
      <c r="AU1169" s="14">
        <v>46203</v>
      </c>
      <c r="AV1169" t="s">
        <v>7149</v>
      </c>
      <c r="AW1169" t="s">
        <v>471</v>
      </c>
      <c r="AX1169" t="s">
        <v>678</v>
      </c>
      <c r="AY1169" s="14">
        <v>46204</v>
      </c>
      <c r="AZ1169" t="s">
        <v>7149</v>
      </c>
      <c r="BA1169" s="31">
        <v>46204.383391203701</v>
      </c>
      <c r="BB1169" s="14">
        <v>46204</v>
      </c>
      <c r="BC1169" t="s">
        <v>7051</v>
      </c>
      <c r="BD1169" s="31">
        <v>46204.4062037037</v>
      </c>
      <c r="BE1169" s="14">
        <v>46204</v>
      </c>
      <c r="BF1169" t="s">
        <v>7051</v>
      </c>
      <c r="BG1169" s="31">
        <v>46204.416932870372</v>
      </c>
      <c r="BH1169" s="14">
        <v>46204</v>
      </c>
      <c r="BI1169" t="s">
        <v>7064</v>
      </c>
      <c r="BJ1169" s="31">
        <v>46204.432662037034</v>
      </c>
      <c r="BK1169" s="14">
        <v>46204</v>
      </c>
      <c r="BL1169" t="s">
        <v>7064</v>
      </c>
      <c r="BM1169" s="31">
        <v>46204.432696759257</v>
      </c>
      <c r="BZ1169" s="14">
        <v>46204</v>
      </c>
      <c r="CA1169" t="s">
        <v>7053</v>
      </c>
      <c r="CB1169" s="31">
        <v>46204.543287037035</v>
      </c>
      <c r="CC1169" s="14">
        <v>46204</v>
      </c>
      <c r="CD1169" t="s">
        <v>7054</v>
      </c>
      <c r="CE1169" s="31">
        <v>46204.554594907408</v>
      </c>
      <c r="CP1169" t="str">
        <f>VLOOKUP(A1169,Sheet1!$A$2:$E$221,2,0)</f>
        <v>South Zone</v>
      </c>
    </row>
    <row r="1170" spans="1:94" x14ac:dyDescent="0.35">
      <c r="A1170" t="s">
        <v>7142</v>
      </c>
      <c r="B1170">
        <v>672</v>
      </c>
      <c r="C1170" t="s">
        <v>9332</v>
      </c>
      <c r="D1170" t="s">
        <v>678</v>
      </c>
      <c r="E1170" t="s">
        <v>470</v>
      </c>
      <c r="F1170" t="s">
        <v>471</v>
      </c>
      <c r="G1170" t="s">
        <v>688</v>
      </c>
      <c r="H1170" t="s">
        <v>7143</v>
      </c>
      <c r="I1170">
        <v>372818</v>
      </c>
      <c r="J1170" t="s">
        <v>7144</v>
      </c>
      <c r="K1170" t="s">
        <v>7145</v>
      </c>
      <c r="L1170" t="s">
        <v>4622</v>
      </c>
      <c r="M1170" t="s">
        <v>7146</v>
      </c>
      <c r="N1170">
        <v>77000</v>
      </c>
      <c r="O1170" t="s">
        <v>1025</v>
      </c>
      <c r="P1170" t="s">
        <v>1026</v>
      </c>
      <c r="Q1170" t="s">
        <v>7147</v>
      </c>
      <c r="R1170">
        <v>9287529689</v>
      </c>
      <c r="S1170" t="s">
        <v>13394</v>
      </c>
      <c r="T1170"/>
      <c r="V1170" s="14">
        <v>46205</v>
      </c>
      <c r="W1170" t="s">
        <v>7148</v>
      </c>
      <c r="X1170" s="31">
        <v>46205.731296296297</v>
      </c>
      <c r="AN1170" s="14">
        <v>46206</v>
      </c>
      <c r="AO1170" t="s">
        <v>7149</v>
      </c>
      <c r="AP1170" s="31">
        <v>46206.661087962966</v>
      </c>
      <c r="AT1170" s="31">
        <v>46206.661087962966</v>
      </c>
      <c r="AU1170" s="14">
        <v>46206</v>
      </c>
      <c r="AV1170" t="s">
        <v>7149</v>
      </c>
      <c r="AW1170" t="s">
        <v>471</v>
      </c>
      <c r="AX1170" t="s">
        <v>678</v>
      </c>
      <c r="AY1170" s="14">
        <v>46206</v>
      </c>
      <c r="AZ1170" t="s">
        <v>7150</v>
      </c>
      <c r="BA1170" s="31">
        <v>46206.662870370368</v>
      </c>
      <c r="BB1170" s="14">
        <v>46206</v>
      </c>
      <c r="BC1170" t="s">
        <v>7051</v>
      </c>
      <c r="BD1170" s="31">
        <v>46206.665162037039</v>
      </c>
      <c r="BE1170" s="14">
        <v>46206</v>
      </c>
      <c r="BF1170" t="s">
        <v>7116</v>
      </c>
      <c r="BG1170" s="31">
        <v>46206.672615740739</v>
      </c>
      <c r="BH1170" s="14">
        <v>46206</v>
      </c>
      <c r="BI1170" t="s">
        <v>7053</v>
      </c>
      <c r="BJ1170" s="31">
        <v>46206.687592592592</v>
      </c>
      <c r="BK1170" s="14">
        <v>46206</v>
      </c>
      <c r="BL1170" t="s">
        <v>7053</v>
      </c>
      <c r="BM1170" s="31">
        <v>46206.687673611108</v>
      </c>
      <c r="BZ1170" s="14">
        <v>46206</v>
      </c>
      <c r="CA1170" t="s">
        <v>7064</v>
      </c>
      <c r="CB1170" s="31">
        <v>46206.70826388889</v>
      </c>
      <c r="CC1170" s="14">
        <v>46206</v>
      </c>
      <c r="CD1170" t="s">
        <v>7054</v>
      </c>
      <c r="CE1170" s="31">
        <v>46206.709780092591</v>
      </c>
      <c r="CI1170" s="14">
        <v>46206</v>
      </c>
      <c r="CJ1170" t="s">
        <v>7151</v>
      </c>
      <c r="CK1170" s="31">
        <v>46206.744166666664</v>
      </c>
      <c r="CP1170" t="str">
        <f>VLOOKUP(A1170,Sheet1!$A$2:$E$221,2,0)</f>
        <v>South Zone</v>
      </c>
    </row>
    <row r="1171" spans="1:94" x14ac:dyDescent="0.35">
      <c r="A1171" t="s">
        <v>7142</v>
      </c>
      <c r="B1171">
        <v>672</v>
      </c>
      <c r="C1171" t="s">
        <v>9332</v>
      </c>
      <c r="D1171" t="s">
        <v>678</v>
      </c>
      <c r="E1171" t="s">
        <v>470</v>
      </c>
      <c r="F1171" t="s">
        <v>471</v>
      </c>
      <c r="G1171" t="s">
        <v>688</v>
      </c>
      <c r="H1171" t="s">
        <v>7152</v>
      </c>
      <c r="I1171">
        <v>380429</v>
      </c>
      <c r="J1171" t="s">
        <v>7153</v>
      </c>
      <c r="K1171" t="s">
        <v>7154</v>
      </c>
      <c r="L1171" t="s">
        <v>4622</v>
      </c>
      <c r="M1171" t="s">
        <v>7155</v>
      </c>
      <c r="N1171">
        <v>50000</v>
      </c>
      <c r="O1171" t="s">
        <v>1223</v>
      </c>
      <c r="P1171" t="s">
        <v>1224</v>
      </c>
      <c r="Q1171" t="s">
        <v>7156</v>
      </c>
      <c r="R1171">
        <v>3586743542</v>
      </c>
      <c r="S1171" t="s">
        <v>13394</v>
      </c>
      <c r="T1171"/>
      <c r="V1171" s="14">
        <v>46204</v>
      </c>
      <c r="W1171" t="s">
        <v>7150</v>
      </c>
      <c r="X1171" s="31">
        <v>46204.75577546296</v>
      </c>
      <c r="AN1171" s="14">
        <v>46205</v>
      </c>
      <c r="AO1171" t="s">
        <v>7149</v>
      </c>
      <c r="AP1171" s="31">
        <v>46205.397337962961</v>
      </c>
      <c r="AT1171" s="31">
        <v>46205.397337962961</v>
      </c>
      <c r="AU1171" s="14">
        <v>46205</v>
      </c>
      <c r="AV1171" t="s">
        <v>7149</v>
      </c>
      <c r="AW1171" t="s">
        <v>471</v>
      </c>
      <c r="AX1171" t="s">
        <v>678</v>
      </c>
      <c r="AY1171" s="14">
        <v>46205</v>
      </c>
      <c r="AZ1171" t="s">
        <v>7149</v>
      </c>
      <c r="BA1171" s="31">
        <v>46205.397916666669</v>
      </c>
      <c r="BB1171" s="14">
        <v>46205</v>
      </c>
      <c r="BC1171" t="s">
        <v>7051</v>
      </c>
      <c r="BD1171" s="31">
        <v>46205.410497685189</v>
      </c>
      <c r="BE1171" s="14">
        <v>46205</v>
      </c>
      <c r="BF1171" t="s">
        <v>7157</v>
      </c>
      <c r="BG1171" s="31">
        <v>46205.428298611114</v>
      </c>
      <c r="BH1171" s="14">
        <v>46205</v>
      </c>
      <c r="BI1171" t="s">
        <v>7064</v>
      </c>
      <c r="BJ1171" s="31">
        <v>46205.448263888888</v>
      </c>
      <c r="BK1171" s="14">
        <v>46205</v>
      </c>
      <c r="BL1171" t="s">
        <v>7064</v>
      </c>
      <c r="BM1171" s="31">
        <v>46205.449548611112</v>
      </c>
      <c r="BZ1171" s="14">
        <v>46205</v>
      </c>
      <c r="CA1171" t="s">
        <v>7053</v>
      </c>
      <c r="CB1171" s="31">
        <v>46205.456134259257</v>
      </c>
      <c r="CC1171" s="14">
        <v>46205</v>
      </c>
      <c r="CD1171" t="s">
        <v>7054</v>
      </c>
      <c r="CE1171" s="31">
        <v>46205.461273148147</v>
      </c>
      <c r="CI1171" s="14">
        <v>46205</v>
      </c>
      <c r="CJ1171" t="s">
        <v>7151</v>
      </c>
      <c r="CK1171" s="31">
        <v>46205.591562499998</v>
      </c>
      <c r="CP1171" t="str">
        <f>VLOOKUP(A1171,Sheet1!$A$2:$E$221,2,0)</f>
        <v>South Zone</v>
      </c>
    </row>
    <row r="1172" spans="1:94" x14ac:dyDescent="0.35">
      <c r="A1172" t="s">
        <v>7142</v>
      </c>
      <c r="B1172">
        <v>672</v>
      </c>
      <c r="C1172" t="s">
        <v>9332</v>
      </c>
      <c r="D1172" t="s">
        <v>678</v>
      </c>
      <c r="E1172" t="s">
        <v>470</v>
      </c>
      <c r="F1172" t="s">
        <v>471</v>
      </c>
      <c r="G1172" t="s">
        <v>688</v>
      </c>
      <c r="H1172" t="s">
        <v>7158</v>
      </c>
      <c r="I1172">
        <v>395045</v>
      </c>
      <c r="J1172" t="s">
        <v>7153</v>
      </c>
      <c r="K1172" t="s">
        <v>7154</v>
      </c>
      <c r="L1172" t="s">
        <v>4622</v>
      </c>
      <c r="M1172" t="s">
        <v>7159</v>
      </c>
      <c r="N1172">
        <v>45000</v>
      </c>
      <c r="O1172" t="s">
        <v>4598</v>
      </c>
      <c r="P1172" t="s">
        <v>4599</v>
      </c>
      <c r="Q1172" t="s">
        <v>7160</v>
      </c>
      <c r="R1172">
        <v>5606438645</v>
      </c>
      <c r="S1172" t="s">
        <v>13394</v>
      </c>
      <c r="T1172"/>
      <c r="V1172" s="14">
        <v>46206</v>
      </c>
      <c r="W1172" t="s">
        <v>7150</v>
      </c>
      <c r="X1172" s="31">
        <v>46206.59270833333</v>
      </c>
      <c r="AN1172" s="14">
        <v>46206</v>
      </c>
      <c r="AO1172" t="s">
        <v>7149</v>
      </c>
      <c r="AP1172" s="31">
        <v>46206.659467592595</v>
      </c>
      <c r="AT1172" s="31">
        <v>46206.659467592595</v>
      </c>
      <c r="AU1172" s="14">
        <v>46206</v>
      </c>
      <c r="AV1172" t="s">
        <v>7149</v>
      </c>
      <c r="AW1172" t="s">
        <v>471</v>
      </c>
      <c r="AX1172" t="s">
        <v>678</v>
      </c>
      <c r="AY1172" s="14">
        <v>46206</v>
      </c>
      <c r="AZ1172" t="s">
        <v>7150</v>
      </c>
      <c r="BA1172" s="31">
        <v>46206.662129629629</v>
      </c>
      <c r="BB1172" s="14">
        <v>46206</v>
      </c>
      <c r="BC1172" t="s">
        <v>7051</v>
      </c>
      <c r="BD1172" s="31">
        <v>46206.664131944446</v>
      </c>
      <c r="BE1172" s="14">
        <v>46206</v>
      </c>
      <c r="BF1172" t="s">
        <v>7052</v>
      </c>
      <c r="BG1172" s="31">
        <v>46206.688993055555</v>
      </c>
      <c r="BH1172" s="14">
        <v>46206</v>
      </c>
      <c r="BI1172" t="s">
        <v>7053</v>
      </c>
      <c r="BJ1172" s="31">
        <v>46206.691006944442</v>
      </c>
      <c r="BK1172" s="14">
        <v>46206</v>
      </c>
      <c r="BL1172" t="s">
        <v>7053</v>
      </c>
      <c r="BM1172" s="31">
        <v>46206.691087962965</v>
      </c>
      <c r="BZ1172" s="14">
        <v>46206</v>
      </c>
      <c r="CA1172" t="s">
        <v>7064</v>
      </c>
      <c r="CB1172" s="31">
        <v>46206.708564814813</v>
      </c>
      <c r="CC1172" s="14">
        <v>46206</v>
      </c>
      <c r="CD1172" t="s">
        <v>7054</v>
      </c>
      <c r="CE1172" s="31">
        <v>46206.709976851853</v>
      </c>
      <c r="CI1172" s="14">
        <v>46206</v>
      </c>
      <c r="CJ1172" t="s">
        <v>7151</v>
      </c>
      <c r="CK1172" s="31">
        <v>46206.771157407406</v>
      </c>
      <c r="CP1172" t="str">
        <f>VLOOKUP(A1172,Sheet1!$A$2:$E$221,2,0)</f>
        <v>South Zone</v>
      </c>
    </row>
    <row r="1173" spans="1:94" x14ac:dyDescent="0.35">
      <c r="A1173" t="s">
        <v>7142</v>
      </c>
      <c r="B1173">
        <v>672</v>
      </c>
      <c r="C1173" t="s">
        <v>9332</v>
      </c>
      <c r="D1173" t="s">
        <v>678</v>
      </c>
      <c r="E1173" t="s">
        <v>470</v>
      </c>
      <c r="F1173" t="s">
        <v>471</v>
      </c>
      <c r="G1173" t="s">
        <v>688</v>
      </c>
      <c r="H1173" t="s">
        <v>12487</v>
      </c>
      <c r="I1173">
        <v>413532</v>
      </c>
      <c r="J1173" t="s">
        <v>7153</v>
      </c>
      <c r="K1173" t="s">
        <v>7154</v>
      </c>
      <c r="L1173" t="s">
        <v>4622</v>
      </c>
      <c r="M1173" t="s">
        <v>12488</v>
      </c>
      <c r="N1173">
        <v>60000</v>
      </c>
      <c r="O1173" t="s">
        <v>1206</v>
      </c>
      <c r="P1173" t="s">
        <v>1207</v>
      </c>
      <c r="Q1173" t="s">
        <v>12489</v>
      </c>
      <c r="R1173">
        <v>4959326819</v>
      </c>
      <c r="S1173" t="s">
        <v>13394</v>
      </c>
      <c r="T1173"/>
      <c r="V1173" s="14">
        <v>46210</v>
      </c>
      <c r="W1173" t="s">
        <v>7150</v>
      </c>
      <c r="X1173" s="31">
        <v>46210.46502314815</v>
      </c>
      <c r="AN1173" s="14">
        <v>46210</v>
      </c>
      <c r="AO1173" t="s">
        <v>7149</v>
      </c>
      <c r="AP1173" s="31">
        <v>46210.518553240741</v>
      </c>
      <c r="AT1173" s="31">
        <v>46210.518553240741</v>
      </c>
      <c r="AU1173" s="14">
        <v>46210</v>
      </c>
      <c r="AV1173" t="s">
        <v>7149</v>
      </c>
      <c r="AW1173" t="s">
        <v>471</v>
      </c>
      <c r="AX1173" t="s">
        <v>678</v>
      </c>
      <c r="AY1173" s="14">
        <v>46210</v>
      </c>
      <c r="AZ1173" t="s">
        <v>7149</v>
      </c>
      <c r="BA1173" s="31">
        <v>46210.519143518519</v>
      </c>
      <c r="BB1173" s="14">
        <v>46210</v>
      </c>
      <c r="BC1173" t="s">
        <v>7051</v>
      </c>
      <c r="BD1173" s="31">
        <v>46210.525914351849</v>
      </c>
      <c r="BE1173" s="14">
        <v>46210</v>
      </c>
      <c r="BF1173" t="s">
        <v>7063</v>
      </c>
      <c r="BG1173" s="31">
        <v>46210.533055555556</v>
      </c>
      <c r="BH1173" s="14">
        <v>46210</v>
      </c>
      <c r="BI1173" t="s">
        <v>7060</v>
      </c>
      <c r="BJ1173" s="31">
        <v>46210.542164351849</v>
      </c>
      <c r="BK1173" s="14">
        <v>46210</v>
      </c>
      <c r="BL1173" t="s">
        <v>7064</v>
      </c>
      <c r="BM1173" s="31">
        <v>46210.714120370372</v>
      </c>
      <c r="BN1173" s="14">
        <v>46210</v>
      </c>
      <c r="BO1173" t="s">
        <v>7060</v>
      </c>
      <c r="BP1173" s="31">
        <v>46210.542291666665</v>
      </c>
      <c r="BZ1173" s="14">
        <v>46210</v>
      </c>
      <c r="CA1173" t="s">
        <v>7064</v>
      </c>
      <c r="CB1173" s="31">
        <v>46210.748356481483</v>
      </c>
      <c r="CC1173" s="14">
        <v>46210</v>
      </c>
      <c r="CD1173" t="s">
        <v>7054</v>
      </c>
      <c r="CE1173" s="31">
        <v>46210.766817129632</v>
      </c>
      <c r="CI1173" s="14">
        <v>46210</v>
      </c>
      <c r="CJ1173" t="s">
        <v>7151</v>
      </c>
      <c r="CK1173" s="31">
        <v>46210.855300925927</v>
      </c>
      <c r="CP1173" t="str">
        <f>VLOOKUP(A1173,Sheet1!$A$2:$E$221,2,0)</f>
        <v>South Zone</v>
      </c>
    </row>
    <row r="1174" spans="1:94" x14ac:dyDescent="0.35">
      <c r="A1174" t="s">
        <v>7161</v>
      </c>
      <c r="B1174">
        <v>717</v>
      </c>
      <c r="C1174" t="s">
        <v>9332</v>
      </c>
      <c r="D1174" t="s">
        <v>678</v>
      </c>
      <c r="E1174" t="s">
        <v>472</v>
      </c>
      <c r="F1174" t="s">
        <v>473</v>
      </c>
      <c r="G1174" t="s">
        <v>688</v>
      </c>
      <c r="H1174" t="s">
        <v>10593</v>
      </c>
      <c r="I1174">
        <v>376614</v>
      </c>
      <c r="J1174" t="s">
        <v>2015</v>
      </c>
      <c r="K1174" t="s">
        <v>2016</v>
      </c>
      <c r="L1174" t="s">
        <v>4622</v>
      </c>
      <c r="M1174" t="s">
        <v>10594</v>
      </c>
      <c r="N1174">
        <v>45000</v>
      </c>
      <c r="O1174" t="s">
        <v>3012</v>
      </c>
      <c r="P1174" t="s">
        <v>3013</v>
      </c>
      <c r="Q1174" t="s">
        <v>12490</v>
      </c>
      <c r="R1174">
        <v>5160230745</v>
      </c>
      <c r="S1174" t="s">
        <v>13394</v>
      </c>
      <c r="T1174"/>
      <c r="V1174" s="14">
        <v>46209</v>
      </c>
      <c r="W1174" t="s">
        <v>1317</v>
      </c>
      <c r="X1174" s="31">
        <v>46209.667847222219</v>
      </c>
      <c r="AN1174" s="14">
        <v>46209</v>
      </c>
      <c r="AO1174" t="s">
        <v>1316</v>
      </c>
      <c r="AP1174" s="31">
        <v>46209.752245370371</v>
      </c>
      <c r="AT1174" s="31">
        <v>46209.752245370371</v>
      </c>
      <c r="AU1174" s="14">
        <v>46209</v>
      </c>
      <c r="AV1174" t="s">
        <v>1316</v>
      </c>
      <c r="AW1174" t="s">
        <v>473</v>
      </c>
      <c r="AX1174" t="s">
        <v>678</v>
      </c>
      <c r="AY1174" s="14">
        <v>46209</v>
      </c>
      <c r="AZ1174" t="s">
        <v>1317</v>
      </c>
      <c r="BA1174" s="31">
        <v>46209.755706018521</v>
      </c>
      <c r="BB1174" s="14">
        <v>46210</v>
      </c>
      <c r="BC1174" t="s">
        <v>7051</v>
      </c>
      <c r="BD1174" s="31">
        <v>46210.391064814816</v>
      </c>
      <c r="BE1174" s="14">
        <v>46210</v>
      </c>
      <c r="BF1174" t="s">
        <v>7168</v>
      </c>
      <c r="BG1174" s="31">
        <v>46210.401770833334</v>
      </c>
      <c r="BH1174" s="14">
        <v>46210</v>
      </c>
      <c r="BI1174" t="s">
        <v>7053</v>
      </c>
      <c r="BJ1174" s="31">
        <v>46210.406608796293</v>
      </c>
      <c r="BK1174" s="14">
        <v>46210</v>
      </c>
      <c r="BL1174" t="s">
        <v>7053</v>
      </c>
      <c r="BM1174" s="31">
        <v>46210.406712962962</v>
      </c>
      <c r="BZ1174" s="14">
        <v>46210</v>
      </c>
      <c r="CA1174" t="s">
        <v>7064</v>
      </c>
      <c r="CB1174" s="31">
        <v>46210.434988425928</v>
      </c>
      <c r="CC1174" s="14">
        <v>46210</v>
      </c>
      <c r="CD1174" t="s">
        <v>7054</v>
      </c>
      <c r="CE1174" s="31">
        <v>46210.649907407409</v>
      </c>
      <c r="CI1174" s="14">
        <v>46210</v>
      </c>
      <c r="CJ1174" t="s">
        <v>1317</v>
      </c>
      <c r="CK1174" s="31">
        <v>46210.769305555557</v>
      </c>
      <c r="CP1174" t="str">
        <f>VLOOKUP(A1174,Sheet1!$A$2:$E$221,2,0)</f>
        <v>South Zone</v>
      </c>
    </row>
    <row r="1175" spans="1:94" x14ac:dyDescent="0.35">
      <c r="A1175" t="s">
        <v>7161</v>
      </c>
      <c r="B1175">
        <v>717</v>
      </c>
      <c r="C1175" t="s">
        <v>9332</v>
      </c>
      <c r="D1175" t="s">
        <v>678</v>
      </c>
      <c r="E1175" t="s">
        <v>472</v>
      </c>
      <c r="F1175" t="s">
        <v>473</v>
      </c>
      <c r="G1175" t="s">
        <v>688</v>
      </c>
      <c r="H1175" t="s">
        <v>7162</v>
      </c>
      <c r="I1175">
        <v>473539</v>
      </c>
      <c r="J1175" t="s">
        <v>7163</v>
      </c>
      <c r="K1175" t="s">
        <v>7164</v>
      </c>
      <c r="L1175" t="s">
        <v>4622</v>
      </c>
      <c r="M1175" t="s">
        <v>7165</v>
      </c>
      <c r="N1175">
        <v>77000</v>
      </c>
      <c r="O1175" t="s">
        <v>1173</v>
      </c>
      <c r="P1175" t="s">
        <v>1174</v>
      </c>
      <c r="Q1175" t="s">
        <v>7166</v>
      </c>
      <c r="R1175">
        <v>9514597218</v>
      </c>
      <c r="S1175" t="s">
        <v>13394</v>
      </c>
      <c r="T1175"/>
      <c r="V1175" s="14">
        <v>46204</v>
      </c>
      <c r="W1175" t="s">
        <v>7167</v>
      </c>
      <c r="X1175" s="31">
        <v>46204.427569444444</v>
      </c>
      <c r="AN1175" s="14">
        <v>46204</v>
      </c>
      <c r="AO1175" t="s">
        <v>1316</v>
      </c>
      <c r="AP1175" s="31">
        <v>46204.487175925926</v>
      </c>
      <c r="AT1175" s="31">
        <v>46204.487175925926</v>
      </c>
      <c r="AU1175" s="14">
        <v>46204</v>
      </c>
      <c r="AV1175" t="s">
        <v>1316</v>
      </c>
      <c r="AW1175" t="s">
        <v>473</v>
      </c>
      <c r="AX1175" t="s">
        <v>678</v>
      </c>
      <c r="AY1175" s="14">
        <v>46204</v>
      </c>
      <c r="AZ1175" t="s">
        <v>1317</v>
      </c>
      <c r="BA1175" s="31">
        <v>46204.505277777775</v>
      </c>
      <c r="BB1175" s="14">
        <v>46204</v>
      </c>
      <c r="BC1175" t="s">
        <v>7051</v>
      </c>
      <c r="BD1175" s="31">
        <v>46204.507951388892</v>
      </c>
      <c r="BE1175" s="14">
        <v>46204</v>
      </c>
      <c r="BF1175" t="s">
        <v>7168</v>
      </c>
      <c r="BG1175" s="31">
        <v>46204.513495370367</v>
      </c>
      <c r="BH1175" s="14">
        <v>46204</v>
      </c>
      <c r="BI1175" t="s">
        <v>7053</v>
      </c>
      <c r="BJ1175" s="31">
        <v>46204.538576388892</v>
      </c>
      <c r="BK1175" s="14">
        <v>46204</v>
      </c>
      <c r="BL1175" t="s">
        <v>7053</v>
      </c>
      <c r="BM1175" s="31">
        <v>46204.538622685184</v>
      </c>
      <c r="BZ1175" s="14">
        <v>46204</v>
      </c>
      <c r="CA1175" t="s">
        <v>7053</v>
      </c>
      <c r="CB1175" s="31">
        <v>46204.544212962966</v>
      </c>
      <c r="CC1175" s="14">
        <v>46204</v>
      </c>
      <c r="CD1175" t="s">
        <v>7054</v>
      </c>
      <c r="CE1175" s="31">
        <v>46204.555162037039</v>
      </c>
      <c r="CI1175" s="14">
        <v>46204</v>
      </c>
      <c r="CJ1175" t="s">
        <v>1317</v>
      </c>
      <c r="CK1175" s="31">
        <v>46204.685810185183</v>
      </c>
      <c r="CP1175" t="str">
        <f>VLOOKUP(A1175,Sheet1!$A$2:$E$221,2,0)</f>
        <v>South Zone</v>
      </c>
    </row>
    <row r="1176" spans="1:94" x14ac:dyDescent="0.35">
      <c r="A1176" t="s">
        <v>7161</v>
      </c>
      <c r="B1176">
        <v>717</v>
      </c>
      <c r="C1176" t="s">
        <v>9332</v>
      </c>
      <c r="D1176" t="s">
        <v>678</v>
      </c>
      <c r="E1176" t="s">
        <v>472</v>
      </c>
      <c r="F1176" t="s">
        <v>473</v>
      </c>
      <c r="G1176" t="s">
        <v>688</v>
      </c>
      <c r="H1176" t="s">
        <v>12491</v>
      </c>
      <c r="I1176">
        <v>494228</v>
      </c>
      <c r="J1176" t="s">
        <v>12492</v>
      </c>
      <c r="K1176" t="s">
        <v>7182</v>
      </c>
      <c r="L1176" t="s">
        <v>4622</v>
      </c>
      <c r="M1176" t="s">
        <v>12493</v>
      </c>
      <c r="N1176">
        <v>45000</v>
      </c>
      <c r="O1176" t="s">
        <v>3012</v>
      </c>
      <c r="P1176" t="s">
        <v>3013</v>
      </c>
      <c r="Q1176" t="s">
        <v>7147</v>
      </c>
      <c r="R1176">
        <v>7897096403</v>
      </c>
      <c r="S1176" t="s">
        <v>13394</v>
      </c>
      <c r="T1176"/>
      <c r="V1176" s="14">
        <v>46210</v>
      </c>
      <c r="W1176" t="s">
        <v>1317</v>
      </c>
      <c r="X1176" s="31">
        <v>46210.552604166667</v>
      </c>
      <c r="AN1176" s="14">
        <v>46210</v>
      </c>
      <c r="AO1176" t="s">
        <v>1316</v>
      </c>
      <c r="AP1176" s="31">
        <v>46210.607847222222</v>
      </c>
      <c r="AT1176" s="31">
        <v>46210.607847222222</v>
      </c>
      <c r="AU1176" s="14">
        <v>46210</v>
      </c>
      <c r="AV1176" t="s">
        <v>1316</v>
      </c>
      <c r="AW1176" t="s">
        <v>473</v>
      </c>
      <c r="AX1176" t="s">
        <v>678</v>
      </c>
      <c r="AY1176" s="14">
        <v>46210</v>
      </c>
      <c r="AZ1176" t="s">
        <v>1317</v>
      </c>
      <c r="BA1176" s="31">
        <v>46210.641215277778</v>
      </c>
      <c r="BB1176" s="14">
        <v>46210</v>
      </c>
      <c r="BC1176" t="s">
        <v>7051</v>
      </c>
      <c r="BD1176" s="31">
        <v>46210.643472222226</v>
      </c>
      <c r="BE1176" s="14">
        <v>46210</v>
      </c>
      <c r="BF1176" t="s">
        <v>7116</v>
      </c>
      <c r="BG1176" s="31">
        <v>46210.658784722225</v>
      </c>
      <c r="BH1176" s="14">
        <v>46210</v>
      </c>
      <c r="BI1176" t="s">
        <v>7064</v>
      </c>
      <c r="BJ1176" s="31">
        <v>46210.679699074077</v>
      </c>
      <c r="BK1176" s="14">
        <v>46210</v>
      </c>
      <c r="BL1176" t="s">
        <v>7064</v>
      </c>
      <c r="BM1176" s="31">
        <v>46210.6797337963</v>
      </c>
      <c r="BZ1176" s="14">
        <v>46210</v>
      </c>
      <c r="CA1176" t="s">
        <v>7053</v>
      </c>
      <c r="CB1176" s="31">
        <v>46210.700601851851</v>
      </c>
      <c r="CC1176" s="14">
        <v>46210</v>
      </c>
      <c r="CD1176" t="s">
        <v>7054</v>
      </c>
      <c r="CE1176" s="31">
        <v>46210.707372685189</v>
      </c>
      <c r="CI1176" s="14">
        <v>46210</v>
      </c>
      <c r="CJ1176" t="s">
        <v>1317</v>
      </c>
      <c r="CK1176" s="31">
        <v>46210.787951388891</v>
      </c>
      <c r="CP1176" t="str">
        <f>VLOOKUP(A1176,Sheet1!$A$2:$E$221,2,0)</f>
        <v>South Zone</v>
      </c>
    </row>
    <row r="1177" spans="1:94" x14ac:dyDescent="0.35">
      <c r="A1177" t="s">
        <v>7161</v>
      </c>
      <c r="B1177">
        <v>717</v>
      </c>
      <c r="C1177" t="s">
        <v>9332</v>
      </c>
      <c r="D1177" t="s">
        <v>678</v>
      </c>
      <c r="E1177" t="s">
        <v>472</v>
      </c>
      <c r="F1177" t="s">
        <v>473</v>
      </c>
      <c r="G1177" t="s">
        <v>688</v>
      </c>
      <c r="H1177" t="s">
        <v>7169</v>
      </c>
      <c r="I1177">
        <v>721818</v>
      </c>
      <c r="J1177" t="s">
        <v>3060</v>
      </c>
      <c r="K1177" t="s">
        <v>3061</v>
      </c>
      <c r="L1177" t="s">
        <v>4622</v>
      </c>
      <c r="M1177" t="s">
        <v>7170</v>
      </c>
      <c r="N1177">
        <v>45000</v>
      </c>
      <c r="O1177" t="s">
        <v>3012</v>
      </c>
      <c r="P1177" t="s">
        <v>3013</v>
      </c>
      <c r="Q1177" t="s">
        <v>7171</v>
      </c>
      <c r="R1177">
        <v>5282356445</v>
      </c>
      <c r="S1177" t="s">
        <v>13394</v>
      </c>
      <c r="T1177"/>
      <c r="V1177" s="14">
        <v>46205</v>
      </c>
      <c r="W1177" t="s">
        <v>7172</v>
      </c>
      <c r="X1177" s="31">
        <v>46205.695150462961</v>
      </c>
      <c r="AN1177" s="14">
        <v>46205</v>
      </c>
      <c r="AO1177" t="s">
        <v>1316</v>
      </c>
      <c r="AP1177" s="31">
        <v>46205.743715277778</v>
      </c>
      <c r="AT1177" s="31">
        <v>46205.743715277778</v>
      </c>
      <c r="AU1177" s="14">
        <v>46205</v>
      </c>
      <c r="AV1177" t="s">
        <v>1316</v>
      </c>
      <c r="AW1177" t="s">
        <v>473</v>
      </c>
      <c r="AX1177" t="s">
        <v>678</v>
      </c>
      <c r="AY1177" s="14">
        <v>46206</v>
      </c>
      <c r="AZ1177" t="s">
        <v>1317</v>
      </c>
      <c r="BA1177" s="31">
        <v>46206.36278935185</v>
      </c>
      <c r="BB1177" s="14">
        <v>46206</v>
      </c>
      <c r="BC1177" t="s">
        <v>7051</v>
      </c>
      <c r="BD1177" s="31">
        <v>46206.403668981482</v>
      </c>
      <c r="BE1177" s="14">
        <v>46206</v>
      </c>
      <c r="BF1177" t="s">
        <v>7072</v>
      </c>
      <c r="BG1177" s="31">
        <v>46206.410069444442</v>
      </c>
      <c r="BH1177" s="14">
        <v>46206</v>
      </c>
      <c r="BI1177" t="s">
        <v>7064</v>
      </c>
      <c r="BJ1177" s="31">
        <v>46206.412870370368</v>
      </c>
      <c r="BK1177" s="14">
        <v>46206</v>
      </c>
      <c r="BL1177" t="s">
        <v>7064</v>
      </c>
      <c r="BM1177" s="31">
        <v>46206.412905092591</v>
      </c>
      <c r="BZ1177" s="14">
        <v>46206</v>
      </c>
      <c r="CA1177" t="s">
        <v>7053</v>
      </c>
      <c r="CB1177" s="31">
        <v>46206.441932870373</v>
      </c>
      <c r="CC1177" s="14">
        <v>46206</v>
      </c>
      <c r="CD1177" t="s">
        <v>7054</v>
      </c>
      <c r="CE1177" s="31">
        <v>46206.443807870368</v>
      </c>
      <c r="CI1177" s="14">
        <v>46206</v>
      </c>
      <c r="CJ1177" t="s">
        <v>1317</v>
      </c>
      <c r="CK1177" s="31">
        <v>46206.52103009259</v>
      </c>
      <c r="CP1177" t="str">
        <f>VLOOKUP(A1177,Sheet1!$A$2:$E$221,2,0)</f>
        <v>South Zone</v>
      </c>
    </row>
    <row r="1178" spans="1:94" x14ac:dyDescent="0.35">
      <c r="A1178" t="s">
        <v>7161</v>
      </c>
      <c r="B1178">
        <v>717</v>
      </c>
      <c r="C1178" t="s">
        <v>9332</v>
      </c>
      <c r="D1178" t="s">
        <v>678</v>
      </c>
      <c r="E1178" t="s">
        <v>472</v>
      </c>
      <c r="F1178" t="s">
        <v>473</v>
      </c>
      <c r="G1178" t="s">
        <v>688</v>
      </c>
      <c r="H1178" t="s">
        <v>7169</v>
      </c>
      <c r="I1178">
        <v>721818</v>
      </c>
      <c r="J1178" t="s">
        <v>3060</v>
      </c>
      <c r="K1178" t="s">
        <v>3061</v>
      </c>
      <c r="L1178" t="s">
        <v>4622</v>
      </c>
      <c r="M1178" t="s">
        <v>7173</v>
      </c>
      <c r="N1178">
        <v>45000</v>
      </c>
      <c r="O1178" t="s">
        <v>3012</v>
      </c>
      <c r="P1178" t="s">
        <v>3013</v>
      </c>
      <c r="Q1178" t="s">
        <v>7174</v>
      </c>
      <c r="R1178">
        <v>3676822145</v>
      </c>
      <c r="S1178" t="s">
        <v>13394</v>
      </c>
      <c r="T1178"/>
      <c r="V1178" s="14">
        <v>46203</v>
      </c>
      <c r="W1178" t="s">
        <v>7175</v>
      </c>
      <c r="X1178" s="31">
        <v>46203.703229166669</v>
      </c>
      <c r="AN1178" s="14">
        <v>46204</v>
      </c>
      <c r="AO1178" t="s">
        <v>1316</v>
      </c>
      <c r="AP1178" s="31">
        <v>46204.60260416667</v>
      </c>
      <c r="AT1178" s="31">
        <v>46204.60260416667</v>
      </c>
      <c r="AU1178" s="14">
        <v>46204</v>
      </c>
      <c r="AV1178" t="s">
        <v>1316</v>
      </c>
      <c r="AW1178" t="s">
        <v>473</v>
      </c>
      <c r="AX1178" t="s">
        <v>678</v>
      </c>
      <c r="AY1178" s="14">
        <v>46204</v>
      </c>
      <c r="AZ1178" t="s">
        <v>1317</v>
      </c>
      <c r="BA1178" s="31">
        <v>46204.617175925923</v>
      </c>
      <c r="BB1178" s="14">
        <v>46204</v>
      </c>
      <c r="BC1178" t="s">
        <v>7051</v>
      </c>
      <c r="BD1178" s="31">
        <v>46204.619444444441</v>
      </c>
      <c r="BE1178" s="14">
        <v>46204</v>
      </c>
      <c r="BF1178" t="s">
        <v>7157</v>
      </c>
      <c r="BG1178" s="31">
        <v>46204.632708333331</v>
      </c>
      <c r="BH1178" s="14">
        <v>46204</v>
      </c>
      <c r="BI1178" t="s">
        <v>7060</v>
      </c>
      <c r="BJ1178" s="31">
        <v>46204.639490740738</v>
      </c>
      <c r="BK1178" s="14">
        <v>46204</v>
      </c>
      <c r="BL1178" t="s">
        <v>7060</v>
      </c>
      <c r="BM1178" s="31">
        <v>46204.639560185184</v>
      </c>
      <c r="BZ1178" s="14">
        <v>46204</v>
      </c>
      <c r="CA1178" t="s">
        <v>7064</v>
      </c>
      <c r="CB1178" s="31">
        <v>46204.665902777779</v>
      </c>
      <c r="CC1178" s="14">
        <v>46204</v>
      </c>
      <c r="CD1178" t="s">
        <v>7054</v>
      </c>
      <c r="CE1178" s="31">
        <v>46204.666446759256</v>
      </c>
      <c r="CI1178" s="14">
        <v>46204</v>
      </c>
      <c r="CJ1178" t="s">
        <v>1317</v>
      </c>
      <c r="CK1178" s="31">
        <v>46204.756562499999</v>
      </c>
      <c r="CP1178" t="str">
        <f>VLOOKUP(A1178,Sheet1!$A$2:$E$221,2,0)</f>
        <v>South Zone</v>
      </c>
    </row>
    <row r="1179" spans="1:94" x14ac:dyDescent="0.35">
      <c r="A1179" t="s">
        <v>7161</v>
      </c>
      <c r="B1179">
        <v>717</v>
      </c>
      <c r="C1179" t="s">
        <v>9332</v>
      </c>
      <c r="D1179" t="s">
        <v>678</v>
      </c>
      <c r="E1179" t="s">
        <v>472</v>
      </c>
      <c r="F1179" t="s">
        <v>473</v>
      </c>
      <c r="G1179" t="s">
        <v>688</v>
      </c>
      <c r="H1179" t="s">
        <v>7169</v>
      </c>
      <c r="I1179">
        <v>721818</v>
      </c>
      <c r="J1179" t="s">
        <v>3060</v>
      </c>
      <c r="K1179" t="s">
        <v>3061</v>
      </c>
      <c r="L1179" t="s">
        <v>4622</v>
      </c>
      <c r="M1179" t="s">
        <v>7173</v>
      </c>
      <c r="N1179">
        <v>45000</v>
      </c>
      <c r="O1179" t="s">
        <v>3012</v>
      </c>
      <c r="P1179" t="s">
        <v>3013</v>
      </c>
      <c r="Q1179" t="s">
        <v>7176</v>
      </c>
      <c r="R1179">
        <v>9168197950</v>
      </c>
      <c r="S1179" t="s">
        <v>13394</v>
      </c>
      <c r="T1179"/>
      <c r="V1179" s="14">
        <v>46203</v>
      </c>
      <c r="W1179" t="s">
        <v>7175</v>
      </c>
      <c r="X1179" s="31">
        <v>46203.703206018516</v>
      </c>
      <c r="AN1179" s="14">
        <v>46204</v>
      </c>
      <c r="AO1179" t="s">
        <v>1316</v>
      </c>
      <c r="AP1179" s="31">
        <v>46204.602581018517</v>
      </c>
      <c r="AT1179" s="31">
        <v>46204.602581018517</v>
      </c>
      <c r="AU1179" s="14">
        <v>46204</v>
      </c>
      <c r="AV1179" t="s">
        <v>1316</v>
      </c>
      <c r="AW1179" t="s">
        <v>473</v>
      </c>
      <c r="AX1179" t="s">
        <v>678</v>
      </c>
      <c r="AY1179" s="14">
        <v>46204</v>
      </c>
      <c r="AZ1179" t="s">
        <v>1317</v>
      </c>
      <c r="BA1179" s="31">
        <v>46204.617152777777</v>
      </c>
      <c r="BB1179" s="14">
        <v>46204</v>
      </c>
      <c r="BC1179" t="s">
        <v>7051</v>
      </c>
      <c r="BD1179" s="31">
        <v>46204.619432870371</v>
      </c>
      <c r="BE1179" s="14">
        <v>46204</v>
      </c>
      <c r="BF1179" t="s">
        <v>7157</v>
      </c>
      <c r="BG1179" s="31">
        <v>46204.632696759261</v>
      </c>
      <c r="BH1179" s="14">
        <v>46204</v>
      </c>
      <c r="BI1179" t="s">
        <v>7060</v>
      </c>
      <c r="BJ1179" s="31">
        <v>46204.639479166668</v>
      </c>
      <c r="BK1179" s="14">
        <v>46204</v>
      </c>
      <c r="BL1179" t="s">
        <v>7060</v>
      </c>
      <c r="BM1179" s="31">
        <v>46204.639548611114</v>
      </c>
      <c r="BZ1179" s="14">
        <v>46204</v>
      </c>
      <c r="CA1179" t="s">
        <v>7064</v>
      </c>
      <c r="CB1179" s="31">
        <v>46204.665879629632</v>
      </c>
      <c r="CC1179" s="14">
        <v>46204</v>
      </c>
      <c r="CD1179" t="s">
        <v>7054</v>
      </c>
      <c r="CE1179" s="31">
        <v>46204.666446759256</v>
      </c>
      <c r="CI1179" s="14">
        <v>46204</v>
      </c>
      <c r="CJ1179" t="s">
        <v>1317</v>
      </c>
      <c r="CK1179" s="31">
        <v>46204.756562499999</v>
      </c>
      <c r="CP1179" t="str">
        <f>VLOOKUP(A1179,Sheet1!$A$2:$E$221,2,0)</f>
        <v>South Zone</v>
      </c>
    </row>
    <row r="1180" spans="1:94" x14ac:dyDescent="0.35">
      <c r="A1180" t="s">
        <v>7161</v>
      </c>
      <c r="B1180">
        <v>717</v>
      </c>
      <c r="C1180" t="s">
        <v>9332</v>
      </c>
      <c r="D1180" t="s">
        <v>678</v>
      </c>
      <c r="E1180" t="s">
        <v>472</v>
      </c>
      <c r="F1180" t="s">
        <v>473</v>
      </c>
      <c r="G1180" t="s">
        <v>688</v>
      </c>
      <c r="H1180" t="s">
        <v>7177</v>
      </c>
      <c r="I1180">
        <v>724955</v>
      </c>
      <c r="J1180" t="s">
        <v>7178</v>
      </c>
      <c r="K1180" t="s">
        <v>7179</v>
      </c>
      <c r="L1180" t="s">
        <v>4622</v>
      </c>
      <c r="M1180" t="s">
        <v>7180</v>
      </c>
      <c r="N1180">
        <v>45000</v>
      </c>
      <c r="O1180" t="s">
        <v>3012</v>
      </c>
      <c r="P1180" t="s">
        <v>3013</v>
      </c>
      <c r="Q1180" t="s">
        <v>7181</v>
      </c>
      <c r="R1180">
        <v>4547555805</v>
      </c>
      <c r="S1180" t="s">
        <v>683</v>
      </c>
      <c r="T1180" t="s">
        <v>13248</v>
      </c>
      <c r="U1180" s="1">
        <v>46205</v>
      </c>
      <c r="V1180" s="14">
        <v>46204</v>
      </c>
      <c r="W1180" t="s">
        <v>7167</v>
      </c>
      <c r="X1180" s="31">
        <v>46204.698703703703</v>
      </c>
      <c r="AN1180" s="14">
        <v>46205</v>
      </c>
      <c r="AO1180" t="s">
        <v>1317</v>
      </c>
      <c r="AP1180" s="31">
        <v>46205.436261574076</v>
      </c>
      <c r="AT1180" s="31">
        <v>46205.436261574076</v>
      </c>
      <c r="AU1180" s="14">
        <v>46205</v>
      </c>
      <c r="AV1180" t="s">
        <v>1317</v>
      </c>
      <c r="AW1180" t="s">
        <v>7182</v>
      </c>
      <c r="AX1180" t="s">
        <v>677</v>
      </c>
      <c r="AY1180" s="14">
        <v>46205</v>
      </c>
      <c r="AZ1180" t="s">
        <v>1317</v>
      </c>
      <c r="BA1180" s="31">
        <v>46205.44222222222</v>
      </c>
      <c r="BB1180" s="14">
        <v>46205</v>
      </c>
      <c r="BC1180" t="s">
        <v>7051</v>
      </c>
      <c r="BD1180" s="31">
        <v>46205.445289351854</v>
      </c>
      <c r="BE1180" s="14">
        <v>46205</v>
      </c>
      <c r="BF1180" t="s">
        <v>7168</v>
      </c>
      <c r="BG1180" s="31">
        <v>46205.451284722221</v>
      </c>
      <c r="BH1180" s="14">
        <v>46205</v>
      </c>
      <c r="BI1180" t="s">
        <v>7064</v>
      </c>
      <c r="BJ1180" s="31">
        <v>46205.480416666665</v>
      </c>
      <c r="BK1180" s="14">
        <v>46205</v>
      </c>
      <c r="BL1180" t="s">
        <v>7064</v>
      </c>
      <c r="BM1180" s="31">
        <v>46205.518321759257</v>
      </c>
      <c r="BN1180" s="14">
        <v>46205</v>
      </c>
      <c r="BO1180" t="s">
        <v>7064</v>
      </c>
      <c r="BP1180" s="31">
        <v>46205.480474537035</v>
      </c>
      <c r="BZ1180" s="14">
        <v>46205</v>
      </c>
      <c r="CA1180" t="s">
        <v>7053</v>
      </c>
      <c r="CB1180" s="31">
        <v>46205.532094907408</v>
      </c>
      <c r="CC1180" s="14">
        <v>46205</v>
      </c>
      <c r="CD1180" t="s">
        <v>7054</v>
      </c>
      <c r="CE1180" s="31">
        <v>46205.533020833333</v>
      </c>
      <c r="CI1180" s="14">
        <v>46205</v>
      </c>
      <c r="CJ1180" t="s">
        <v>1317</v>
      </c>
      <c r="CK1180" s="31">
        <v>46205.653923611113</v>
      </c>
      <c r="CP1180" t="str">
        <f>VLOOKUP(A1180,Sheet1!$A$2:$E$221,2,0)</f>
        <v>South Zone</v>
      </c>
    </row>
    <row r="1181" spans="1:94" x14ac:dyDescent="0.35">
      <c r="A1181" t="s">
        <v>7161</v>
      </c>
      <c r="B1181">
        <v>717</v>
      </c>
      <c r="C1181" t="s">
        <v>9332</v>
      </c>
      <c r="D1181" t="s">
        <v>678</v>
      </c>
      <c r="E1181" t="s">
        <v>472</v>
      </c>
      <c r="F1181" t="s">
        <v>473</v>
      </c>
      <c r="G1181" t="s">
        <v>688</v>
      </c>
      <c r="H1181" t="s">
        <v>10595</v>
      </c>
      <c r="I1181">
        <v>735316</v>
      </c>
      <c r="J1181" t="s">
        <v>3060</v>
      </c>
      <c r="K1181" t="s">
        <v>3061</v>
      </c>
      <c r="L1181" t="s">
        <v>4622</v>
      </c>
      <c r="M1181" t="s">
        <v>10596</v>
      </c>
      <c r="N1181">
        <v>55000</v>
      </c>
      <c r="O1181" t="s">
        <v>10597</v>
      </c>
      <c r="P1181" t="s">
        <v>10598</v>
      </c>
      <c r="Q1181" t="s">
        <v>10599</v>
      </c>
      <c r="R1181">
        <v>8486388867</v>
      </c>
      <c r="S1181" t="s">
        <v>13394</v>
      </c>
      <c r="T1181"/>
      <c r="V1181" s="14">
        <v>46209</v>
      </c>
      <c r="W1181" t="s">
        <v>1317</v>
      </c>
      <c r="X1181" s="31">
        <v>46209.469560185185</v>
      </c>
      <c r="AN1181" s="14">
        <v>46209</v>
      </c>
      <c r="AO1181" t="s">
        <v>1316</v>
      </c>
      <c r="AP1181" s="31">
        <v>46209.514085648145</v>
      </c>
      <c r="AT1181" s="31">
        <v>46209.514085648145</v>
      </c>
      <c r="AU1181" s="14">
        <v>46209</v>
      </c>
      <c r="AV1181" t="s">
        <v>1316</v>
      </c>
      <c r="AW1181" t="s">
        <v>473</v>
      </c>
      <c r="AX1181" t="s">
        <v>678</v>
      </c>
      <c r="AY1181" s="14">
        <v>46209</v>
      </c>
      <c r="AZ1181" t="s">
        <v>1317</v>
      </c>
      <c r="BA1181" s="31">
        <v>46209.581134259257</v>
      </c>
      <c r="BB1181" s="14">
        <v>46209</v>
      </c>
      <c r="BC1181" t="s">
        <v>7051</v>
      </c>
      <c r="BD1181" s="31">
        <v>46209.592291666668</v>
      </c>
      <c r="BE1181" s="14">
        <v>46209</v>
      </c>
      <c r="BF1181" t="s">
        <v>7157</v>
      </c>
      <c r="BG1181" s="31">
        <v>46209.594756944447</v>
      </c>
      <c r="BH1181" s="14">
        <v>46209</v>
      </c>
      <c r="BI1181" t="s">
        <v>7053</v>
      </c>
      <c r="BJ1181" s="31">
        <v>46209.617083333331</v>
      </c>
      <c r="BK1181" s="14">
        <v>46209</v>
      </c>
      <c r="BL1181" t="s">
        <v>7053</v>
      </c>
      <c r="BM1181" s="31">
        <v>46209.617175925923</v>
      </c>
      <c r="BZ1181" s="14">
        <v>46209</v>
      </c>
      <c r="CA1181" t="s">
        <v>7064</v>
      </c>
      <c r="CB1181" s="31">
        <v>46209.640335648146</v>
      </c>
      <c r="CC1181" s="14">
        <v>46209</v>
      </c>
      <c r="CD1181" t="s">
        <v>7054</v>
      </c>
      <c r="CE1181" s="31">
        <v>46209.64880787037</v>
      </c>
      <c r="CI1181" s="14">
        <v>46209</v>
      </c>
      <c r="CJ1181" t="s">
        <v>1317</v>
      </c>
      <c r="CK1181" s="31">
        <v>46209.796793981484</v>
      </c>
      <c r="CP1181" t="str">
        <f>VLOOKUP(A1181,Sheet1!$A$2:$E$221,2,0)</f>
        <v>South Zone</v>
      </c>
    </row>
    <row r="1182" spans="1:94" x14ac:dyDescent="0.35">
      <c r="A1182" t="s">
        <v>7161</v>
      </c>
      <c r="B1182">
        <v>717</v>
      </c>
      <c r="C1182" t="s">
        <v>9332</v>
      </c>
      <c r="D1182" t="s">
        <v>678</v>
      </c>
      <c r="E1182" t="s">
        <v>472</v>
      </c>
      <c r="F1182" t="s">
        <v>473</v>
      </c>
      <c r="G1182" t="s">
        <v>688</v>
      </c>
      <c r="H1182" t="s">
        <v>10600</v>
      </c>
      <c r="I1182">
        <v>747654</v>
      </c>
      <c r="J1182" t="s">
        <v>3060</v>
      </c>
      <c r="K1182" t="s">
        <v>3061</v>
      </c>
      <c r="L1182" t="s">
        <v>4622</v>
      </c>
      <c r="M1182" t="s">
        <v>10601</v>
      </c>
      <c r="N1182">
        <v>40000</v>
      </c>
      <c r="O1182" t="s">
        <v>3054</v>
      </c>
      <c r="P1182" t="s">
        <v>3055</v>
      </c>
      <c r="Q1182" t="s">
        <v>10602</v>
      </c>
      <c r="R1182">
        <v>3399164185</v>
      </c>
      <c r="S1182" t="s">
        <v>13394</v>
      </c>
      <c r="T1182"/>
      <c r="V1182" s="14">
        <v>46209</v>
      </c>
      <c r="W1182" t="s">
        <v>1317</v>
      </c>
      <c r="X1182" s="31">
        <v>46209.715497685182</v>
      </c>
      <c r="AN1182" s="14">
        <v>46209</v>
      </c>
      <c r="AO1182" t="s">
        <v>1316</v>
      </c>
      <c r="AP1182" s="31">
        <v>46209.757175925923</v>
      </c>
      <c r="AT1182" s="31">
        <v>46209.757175925923</v>
      </c>
      <c r="AU1182" s="14">
        <v>46209</v>
      </c>
      <c r="AV1182" t="s">
        <v>1316</v>
      </c>
      <c r="AW1182" t="s">
        <v>473</v>
      </c>
      <c r="AX1182" t="s">
        <v>678</v>
      </c>
      <c r="AY1182" s="14">
        <v>46210</v>
      </c>
      <c r="AZ1182" t="s">
        <v>1317</v>
      </c>
      <c r="BA1182" s="31">
        <v>46210.454351851855</v>
      </c>
      <c r="BB1182" s="14">
        <v>46210</v>
      </c>
      <c r="BC1182" t="s">
        <v>7051</v>
      </c>
      <c r="BD1182" s="31">
        <v>46210.45884259259</v>
      </c>
      <c r="BE1182" s="14">
        <v>46210</v>
      </c>
      <c r="BF1182" t="s">
        <v>7116</v>
      </c>
      <c r="BG1182" s="31">
        <v>46210.469293981485</v>
      </c>
      <c r="BH1182" s="14">
        <v>46210</v>
      </c>
      <c r="BI1182" t="s">
        <v>7064</v>
      </c>
      <c r="BJ1182" s="31">
        <v>46210.469606481478</v>
      </c>
      <c r="BK1182" s="14">
        <v>46210</v>
      </c>
      <c r="BL1182" t="s">
        <v>7064</v>
      </c>
      <c r="BM1182" s="31">
        <v>46210.716226851851</v>
      </c>
      <c r="BN1182" s="14">
        <v>46210</v>
      </c>
      <c r="BO1182" t="s">
        <v>7064</v>
      </c>
      <c r="BP1182" s="31">
        <v>46210.469652777778</v>
      </c>
      <c r="BZ1182" s="14">
        <v>46210</v>
      </c>
      <c r="CA1182" t="s">
        <v>7064</v>
      </c>
      <c r="CB1182" s="31">
        <v>46210.748773148145</v>
      </c>
      <c r="CC1182" s="14">
        <v>46210</v>
      </c>
      <c r="CD1182" t="s">
        <v>7054</v>
      </c>
      <c r="CE1182" s="31">
        <v>46210.767002314817</v>
      </c>
      <c r="CI1182" s="14">
        <v>46210</v>
      </c>
      <c r="CJ1182" t="s">
        <v>1317</v>
      </c>
      <c r="CK1182" s="31">
        <v>46210.842858796299</v>
      </c>
      <c r="CP1182" t="str">
        <f>VLOOKUP(A1182,Sheet1!$A$2:$E$221,2,0)</f>
        <v>South Zone</v>
      </c>
    </row>
    <row r="1183" spans="1:94" x14ac:dyDescent="0.35">
      <c r="A1183" t="s">
        <v>7183</v>
      </c>
      <c r="B1183">
        <v>737</v>
      </c>
      <c r="C1183" t="s">
        <v>9332</v>
      </c>
      <c r="D1183" t="s">
        <v>678</v>
      </c>
      <c r="E1183" t="s">
        <v>474</v>
      </c>
      <c r="F1183" t="s">
        <v>475</v>
      </c>
      <c r="G1183" t="s">
        <v>688</v>
      </c>
      <c r="H1183" t="s">
        <v>7184</v>
      </c>
      <c r="I1183">
        <v>383760</v>
      </c>
      <c r="J1183" t="s">
        <v>2020</v>
      </c>
      <c r="K1183" t="s">
        <v>2021</v>
      </c>
      <c r="L1183" t="s">
        <v>4622</v>
      </c>
      <c r="M1183" t="s">
        <v>7185</v>
      </c>
      <c r="N1183">
        <v>50000</v>
      </c>
      <c r="O1183" t="s">
        <v>1223</v>
      </c>
      <c r="P1183" t="s">
        <v>1224</v>
      </c>
      <c r="Q1183" t="s">
        <v>7186</v>
      </c>
      <c r="R1183">
        <v>1913340679</v>
      </c>
      <c r="S1183" t="s">
        <v>13394</v>
      </c>
      <c r="T1183"/>
      <c r="V1183" s="14">
        <v>46206</v>
      </c>
      <c r="W1183" t="s">
        <v>7187</v>
      </c>
      <c r="X1183" s="31">
        <v>46206.583298611113</v>
      </c>
      <c r="AN1183" s="14">
        <v>46206</v>
      </c>
      <c r="AO1183" t="s">
        <v>3062</v>
      </c>
      <c r="AP1183" s="31">
        <v>46206.605196759258</v>
      </c>
      <c r="AT1183" s="31">
        <v>46206.605196759258</v>
      </c>
      <c r="AU1183" s="14">
        <v>46206</v>
      </c>
      <c r="AV1183" t="s">
        <v>3062</v>
      </c>
      <c r="AW1183" t="s">
        <v>7188</v>
      </c>
      <c r="AX1183" t="s">
        <v>677</v>
      </c>
      <c r="AY1183" s="14">
        <v>46206</v>
      </c>
      <c r="AZ1183" t="s">
        <v>7189</v>
      </c>
      <c r="BA1183" s="31">
        <v>46206.634502314817</v>
      </c>
      <c r="BB1183" s="14">
        <v>46206</v>
      </c>
      <c r="BC1183" t="s">
        <v>7051</v>
      </c>
      <c r="BD1183" s="31">
        <v>46206.640277777777</v>
      </c>
      <c r="BE1183" s="14">
        <v>46206</v>
      </c>
      <c r="BF1183" t="s">
        <v>7059</v>
      </c>
      <c r="BG1183" s="31">
        <v>46206.645104166666</v>
      </c>
      <c r="BH1183" s="14">
        <v>46206</v>
      </c>
      <c r="BI1183" t="s">
        <v>7064</v>
      </c>
      <c r="BJ1183" s="31">
        <v>46206.665092592593</v>
      </c>
      <c r="BK1183" s="14">
        <v>46206</v>
      </c>
      <c r="BL1183" t="s">
        <v>7064</v>
      </c>
      <c r="BM1183" s="31">
        <v>46206.665150462963</v>
      </c>
      <c r="BZ1183" s="14">
        <v>46206</v>
      </c>
      <c r="CA1183" t="s">
        <v>7064</v>
      </c>
      <c r="CB1183" s="31">
        <v>46206.684814814813</v>
      </c>
      <c r="CC1183" s="14">
        <v>46206</v>
      </c>
      <c r="CD1183" t="s">
        <v>7054</v>
      </c>
      <c r="CE1183" s="31">
        <v>46206.685208333336</v>
      </c>
      <c r="CI1183" s="14">
        <v>46206</v>
      </c>
      <c r="CJ1183" t="s">
        <v>1318</v>
      </c>
      <c r="CK1183" s="31">
        <v>46206.717812499999</v>
      </c>
      <c r="CP1183" t="str">
        <f>VLOOKUP(A1183,Sheet1!$A$2:$E$221,2,0)</f>
        <v>South Zone</v>
      </c>
    </row>
    <row r="1184" spans="1:94" x14ac:dyDescent="0.35">
      <c r="A1184" t="s">
        <v>7183</v>
      </c>
      <c r="B1184">
        <v>737</v>
      </c>
      <c r="C1184" t="s">
        <v>9332</v>
      </c>
      <c r="D1184" t="s">
        <v>678</v>
      </c>
      <c r="E1184" t="s">
        <v>474</v>
      </c>
      <c r="F1184" t="s">
        <v>475</v>
      </c>
      <c r="G1184" t="s">
        <v>688</v>
      </c>
      <c r="H1184" t="s">
        <v>7190</v>
      </c>
      <c r="I1184">
        <v>437059</v>
      </c>
      <c r="J1184" t="s">
        <v>7191</v>
      </c>
      <c r="K1184" t="s">
        <v>7192</v>
      </c>
      <c r="L1184" t="s">
        <v>4622</v>
      </c>
      <c r="M1184" t="s">
        <v>10603</v>
      </c>
      <c r="N1184">
        <v>60000</v>
      </c>
      <c r="O1184" t="s">
        <v>10363</v>
      </c>
      <c r="P1184" t="s">
        <v>10364</v>
      </c>
      <c r="Q1184" t="s">
        <v>10604</v>
      </c>
      <c r="R1184">
        <v>6994422512</v>
      </c>
      <c r="S1184" t="s">
        <v>13394</v>
      </c>
      <c r="T1184"/>
      <c r="V1184" s="14">
        <v>46209</v>
      </c>
      <c r="W1184" t="s">
        <v>7189</v>
      </c>
      <c r="X1184" s="31">
        <v>46209.546944444446</v>
      </c>
      <c r="AN1184" s="14">
        <v>46209</v>
      </c>
      <c r="AO1184" t="s">
        <v>2418</v>
      </c>
      <c r="AP1184" s="31">
        <v>46209.623599537037</v>
      </c>
      <c r="AT1184" s="31">
        <v>46209.623599537037</v>
      </c>
      <c r="AU1184" s="14">
        <v>46209</v>
      </c>
      <c r="AV1184" t="s">
        <v>2418</v>
      </c>
      <c r="AW1184" t="s">
        <v>475</v>
      </c>
      <c r="AX1184" t="s">
        <v>678</v>
      </c>
      <c r="AY1184" s="14">
        <v>46209</v>
      </c>
      <c r="AZ1184" t="s">
        <v>7189</v>
      </c>
      <c r="BA1184" s="31">
        <v>46209.631620370368</v>
      </c>
      <c r="BB1184" s="14">
        <v>46209</v>
      </c>
      <c r="BC1184" t="s">
        <v>7051</v>
      </c>
      <c r="BD1184" s="31">
        <v>46209.651550925926</v>
      </c>
      <c r="BE1184" s="14">
        <v>46209</v>
      </c>
      <c r="BF1184" t="s">
        <v>7051</v>
      </c>
      <c r="BG1184" s="31">
        <v>46209.651620370372</v>
      </c>
      <c r="BH1184" s="14">
        <v>46209</v>
      </c>
      <c r="BI1184" t="s">
        <v>7060</v>
      </c>
      <c r="BJ1184" s="31">
        <v>46209.699247685188</v>
      </c>
      <c r="BK1184" s="14">
        <v>46209</v>
      </c>
      <c r="BL1184" t="s">
        <v>7060</v>
      </c>
      <c r="BM1184" s="31">
        <v>46209.699282407404</v>
      </c>
      <c r="BZ1184" s="14">
        <v>46209</v>
      </c>
      <c r="CA1184" t="s">
        <v>7053</v>
      </c>
      <c r="CB1184" s="31">
        <v>46209.711863425924</v>
      </c>
      <c r="CC1184" s="14">
        <v>46209</v>
      </c>
      <c r="CD1184" t="s">
        <v>7054</v>
      </c>
      <c r="CE1184" s="31">
        <v>46209.75472222222</v>
      </c>
      <c r="CI1184" s="14">
        <v>46209</v>
      </c>
      <c r="CJ1184" t="s">
        <v>1318</v>
      </c>
      <c r="CK1184" s="31">
        <v>46209.8046412037</v>
      </c>
      <c r="CP1184" t="str">
        <f>VLOOKUP(A1184,Sheet1!$A$2:$E$221,2,0)</f>
        <v>South Zone</v>
      </c>
    </row>
    <row r="1185" spans="1:94" x14ac:dyDescent="0.35">
      <c r="A1185" t="s">
        <v>7183</v>
      </c>
      <c r="B1185">
        <v>737</v>
      </c>
      <c r="C1185" t="s">
        <v>9332</v>
      </c>
      <c r="D1185" t="s">
        <v>678</v>
      </c>
      <c r="E1185" t="s">
        <v>474</v>
      </c>
      <c r="F1185" t="s">
        <v>475</v>
      </c>
      <c r="G1185" t="s">
        <v>688</v>
      </c>
      <c r="H1185" t="s">
        <v>7190</v>
      </c>
      <c r="I1185">
        <v>437059</v>
      </c>
      <c r="J1185" t="s">
        <v>7191</v>
      </c>
      <c r="K1185" t="s">
        <v>7192</v>
      </c>
      <c r="L1185" t="s">
        <v>4622</v>
      </c>
      <c r="M1185" t="s">
        <v>7193</v>
      </c>
      <c r="N1185">
        <v>55000</v>
      </c>
      <c r="O1185" t="s">
        <v>7100</v>
      </c>
      <c r="P1185" t="s">
        <v>7101</v>
      </c>
      <c r="Q1185" t="s">
        <v>7194</v>
      </c>
      <c r="R1185">
        <v>9973617783</v>
      </c>
      <c r="S1185" t="s">
        <v>13394</v>
      </c>
      <c r="T1185"/>
      <c r="V1185" s="14">
        <v>46206</v>
      </c>
      <c r="W1185" t="s">
        <v>7189</v>
      </c>
      <c r="X1185" s="31">
        <v>46206.485011574077</v>
      </c>
      <c r="AN1185" s="14">
        <v>46206</v>
      </c>
      <c r="AO1185" t="s">
        <v>3062</v>
      </c>
      <c r="AP1185" s="31">
        <v>46206.548518518517</v>
      </c>
      <c r="AT1185" s="31">
        <v>46206.548518518517</v>
      </c>
      <c r="AU1185" s="14">
        <v>46206</v>
      </c>
      <c r="AV1185" t="s">
        <v>3062</v>
      </c>
      <c r="AW1185" t="s">
        <v>7188</v>
      </c>
      <c r="AX1185" t="s">
        <v>677</v>
      </c>
      <c r="AY1185" s="14">
        <v>46206</v>
      </c>
      <c r="AZ1185" t="s">
        <v>7189</v>
      </c>
      <c r="BA1185" s="31">
        <v>46206.575231481482</v>
      </c>
      <c r="BB1185" s="14">
        <v>46206</v>
      </c>
      <c r="BC1185" t="s">
        <v>7051</v>
      </c>
      <c r="BD1185" s="31">
        <v>46206.59847222222</v>
      </c>
      <c r="BE1185" s="14">
        <v>46206</v>
      </c>
      <c r="BF1185" t="s">
        <v>7063</v>
      </c>
      <c r="BG1185" s="31">
        <v>46206.610150462962</v>
      </c>
      <c r="BH1185" s="14">
        <v>46206</v>
      </c>
      <c r="BI1185" t="s">
        <v>7053</v>
      </c>
      <c r="BJ1185" s="31">
        <v>46206.636921296296</v>
      </c>
      <c r="BK1185" s="14">
        <v>46206</v>
      </c>
      <c r="BL1185" t="s">
        <v>7053</v>
      </c>
      <c r="BM1185" s="31">
        <v>46206.637002314812</v>
      </c>
      <c r="BZ1185" s="14">
        <v>46206</v>
      </c>
      <c r="CA1185" t="s">
        <v>7064</v>
      </c>
      <c r="CB1185" s="31">
        <v>46206.648958333331</v>
      </c>
      <c r="CC1185" s="14">
        <v>46206</v>
      </c>
      <c r="CD1185" t="s">
        <v>7054</v>
      </c>
      <c r="CE1185" s="31">
        <v>46206.679907407408</v>
      </c>
      <c r="CI1185" s="14">
        <v>46206</v>
      </c>
      <c r="CJ1185" t="s">
        <v>1318</v>
      </c>
      <c r="CK1185" s="31">
        <v>46206.735208333332</v>
      </c>
      <c r="CP1185" t="str">
        <f>VLOOKUP(A1185,Sheet1!$A$2:$E$221,2,0)</f>
        <v>South Zone</v>
      </c>
    </row>
    <row r="1186" spans="1:94" x14ac:dyDescent="0.35">
      <c r="A1186" t="s">
        <v>7183</v>
      </c>
      <c r="B1186">
        <v>737</v>
      </c>
      <c r="C1186" t="s">
        <v>9332</v>
      </c>
      <c r="D1186" t="s">
        <v>678</v>
      </c>
      <c r="E1186" t="s">
        <v>474</v>
      </c>
      <c r="F1186" t="s">
        <v>475</v>
      </c>
      <c r="G1186" t="s">
        <v>688</v>
      </c>
      <c r="H1186" t="s">
        <v>7190</v>
      </c>
      <c r="I1186">
        <v>437059</v>
      </c>
      <c r="J1186" t="s">
        <v>7191</v>
      </c>
      <c r="K1186" t="s">
        <v>7192</v>
      </c>
      <c r="L1186" t="s">
        <v>4622</v>
      </c>
      <c r="M1186" t="s">
        <v>7195</v>
      </c>
      <c r="N1186">
        <v>50000</v>
      </c>
      <c r="O1186" t="s">
        <v>1223</v>
      </c>
      <c r="P1186" t="s">
        <v>1224</v>
      </c>
      <c r="Q1186" t="s">
        <v>7196</v>
      </c>
      <c r="R1186">
        <v>8211445160</v>
      </c>
      <c r="S1186" t="s">
        <v>13394</v>
      </c>
      <c r="T1186"/>
      <c r="V1186" s="14">
        <v>46205</v>
      </c>
      <c r="W1186" t="s">
        <v>7189</v>
      </c>
      <c r="X1186" s="31">
        <v>46205.660624999997</v>
      </c>
      <c r="AN1186" s="14">
        <v>46205</v>
      </c>
      <c r="AO1186" t="s">
        <v>3062</v>
      </c>
      <c r="AP1186" s="31">
        <v>46205.694988425923</v>
      </c>
      <c r="AT1186" s="31">
        <v>46205.694988425923</v>
      </c>
      <c r="AU1186" s="14">
        <v>46205</v>
      </c>
      <c r="AV1186" t="s">
        <v>3062</v>
      </c>
      <c r="AW1186" t="s">
        <v>7188</v>
      </c>
      <c r="AX1186" t="s">
        <v>677</v>
      </c>
      <c r="AY1186" s="14">
        <v>46205</v>
      </c>
      <c r="AZ1186" t="s">
        <v>3062</v>
      </c>
      <c r="BA1186" s="31">
        <v>46205.70752314815</v>
      </c>
      <c r="BB1186" s="14">
        <v>46205</v>
      </c>
      <c r="BC1186" t="s">
        <v>7051</v>
      </c>
      <c r="BD1186" s="31">
        <v>46205.711793981478</v>
      </c>
      <c r="BE1186" s="14">
        <v>46205</v>
      </c>
      <c r="BF1186" t="s">
        <v>7168</v>
      </c>
      <c r="BG1186" s="31">
        <v>46205.720902777779</v>
      </c>
      <c r="BH1186" s="14">
        <v>46205</v>
      </c>
      <c r="BI1186" t="s">
        <v>7060</v>
      </c>
      <c r="BJ1186" s="31">
        <v>46205.734143518515</v>
      </c>
      <c r="BK1186" s="14">
        <v>46205</v>
      </c>
      <c r="BL1186" t="s">
        <v>7060</v>
      </c>
      <c r="BM1186" s="31">
        <v>46205.734178240738</v>
      </c>
      <c r="BZ1186" s="14">
        <v>46205</v>
      </c>
      <c r="CA1186" t="s">
        <v>7060</v>
      </c>
      <c r="CB1186" s="31">
        <v>46205.756238425929</v>
      </c>
      <c r="CC1186" s="14">
        <v>46205</v>
      </c>
      <c r="CD1186" t="s">
        <v>7054</v>
      </c>
      <c r="CE1186" s="31">
        <v>46205.766273148147</v>
      </c>
      <c r="CI1186" s="14">
        <v>46205</v>
      </c>
      <c r="CJ1186" t="s">
        <v>1318</v>
      </c>
      <c r="CK1186" s="31">
        <v>46205.788877314815</v>
      </c>
      <c r="CP1186" t="str">
        <f>VLOOKUP(A1186,Sheet1!$A$2:$E$221,2,0)</f>
        <v>South Zone</v>
      </c>
    </row>
    <row r="1187" spans="1:94" x14ac:dyDescent="0.35">
      <c r="A1187" t="s">
        <v>7183</v>
      </c>
      <c r="B1187">
        <v>737</v>
      </c>
      <c r="C1187" t="s">
        <v>9332</v>
      </c>
      <c r="D1187" t="s">
        <v>678</v>
      </c>
      <c r="E1187" t="s">
        <v>474</v>
      </c>
      <c r="F1187" t="s">
        <v>475</v>
      </c>
      <c r="G1187" t="s">
        <v>688</v>
      </c>
      <c r="H1187" t="s">
        <v>4077</v>
      </c>
      <c r="I1187">
        <v>507341</v>
      </c>
      <c r="J1187" t="s">
        <v>2715</v>
      </c>
      <c r="K1187" t="s">
        <v>2716</v>
      </c>
      <c r="L1187" t="s">
        <v>4622</v>
      </c>
      <c r="M1187" t="s">
        <v>7197</v>
      </c>
      <c r="N1187">
        <v>60000</v>
      </c>
      <c r="O1187" t="s">
        <v>1269</v>
      </c>
      <c r="P1187" t="s">
        <v>1270</v>
      </c>
      <c r="Q1187" t="s">
        <v>7198</v>
      </c>
      <c r="R1187">
        <v>2121718505</v>
      </c>
      <c r="S1187" t="s">
        <v>13394</v>
      </c>
      <c r="T1187"/>
      <c r="V1187" s="14">
        <v>46206</v>
      </c>
      <c r="W1187" t="s">
        <v>7199</v>
      </c>
      <c r="X1187" s="31">
        <v>46206.607604166667</v>
      </c>
      <c r="AN1187" s="14">
        <v>46206</v>
      </c>
      <c r="AO1187" t="s">
        <v>3062</v>
      </c>
      <c r="AP1187" s="31">
        <v>46206.68041666667</v>
      </c>
      <c r="AT1187" s="31">
        <v>46206.68041666667</v>
      </c>
      <c r="AU1187" s="14">
        <v>46206</v>
      </c>
      <c r="AV1187" t="s">
        <v>3062</v>
      </c>
      <c r="AW1187" t="s">
        <v>7188</v>
      </c>
      <c r="AX1187" t="s">
        <v>677</v>
      </c>
      <c r="AY1187" s="14">
        <v>46206</v>
      </c>
      <c r="AZ1187" t="s">
        <v>1318</v>
      </c>
      <c r="BA1187" s="31">
        <v>46206.69358796296</v>
      </c>
      <c r="BB1187" s="14">
        <v>46206</v>
      </c>
      <c r="BC1187" t="s">
        <v>7051</v>
      </c>
      <c r="BD1187" s="31">
        <v>46206.707719907405</v>
      </c>
      <c r="BE1187" s="14">
        <v>46206</v>
      </c>
      <c r="BF1187" t="s">
        <v>7072</v>
      </c>
      <c r="BG1187" s="31">
        <v>46206.718090277776</v>
      </c>
      <c r="BH1187" s="14">
        <v>46206</v>
      </c>
      <c r="BI1187" t="s">
        <v>7053</v>
      </c>
      <c r="BJ1187" s="31">
        <v>46206.724212962959</v>
      </c>
      <c r="BK1187" s="14">
        <v>46206</v>
      </c>
      <c r="BL1187" t="s">
        <v>7064</v>
      </c>
      <c r="BM1187" s="31">
        <v>46206.735879629632</v>
      </c>
      <c r="BN1187" s="14">
        <v>46206</v>
      </c>
      <c r="BO1187" t="s">
        <v>7053</v>
      </c>
      <c r="BP1187" s="31">
        <v>46206.724386574075</v>
      </c>
      <c r="BZ1187" s="14">
        <v>46206</v>
      </c>
      <c r="CA1187" t="s">
        <v>7064</v>
      </c>
      <c r="CB1187" s="31">
        <v>46206.748206018521</v>
      </c>
      <c r="CC1187" s="14">
        <v>46206</v>
      </c>
      <c r="CD1187" t="s">
        <v>7054</v>
      </c>
      <c r="CE1187" s="31">
        <v>46206.751516203702</v>
      </c>
      <c r="CI1187" s="14">
        <v>46206</v>
      </c>
      <c r="CJ1187" t="s">
        <v>1318</v>
      </c>
      <c r="CK1187" s="31">
        <v>46206.781921296293</v>
      </c>
      <c r="CP1187" t="str">
        <f>VLOOKUP(A1187,Sheet1!$A$2:$E$221,2,0)</f>
        <v>South Zone</v>
      </c>
    </row>
    <row r="1188" spans="1:94" x14ac:dyDescent="0.35">
      <c r="A1188" t="s">
        <v>7183</v>
      </c>
      <c r="B1188">
        <v>737</v>
      </c>
      <c r="C1188" t="s">
        <v>9332</v>
      </c>
      <c r="D1188" t="s">
        <v>678</v>
      </c>
      <c r="E1188" t="s">
        <v>474</v>
      </c>
      <c r="F1188" t="s">
        <v>475</v>
      </c>
      <c r="G1188" t="s">
        <v>688</v>
      </c>
      <c r="H1188" t="s">
        <v>4077</v>
      </c>
      <c r="I1188">
        <v>507341</v>
      </c>
      <c r="J1188" t="s">
        <v>2715</v>
      </c>
      <c r="K1188" t="s">
        <v>2716</v>
      </c>
      <c r="L1188" t="s">
        <v>4622</v>
      </c>
      <c r="M1188" t="s">
        <v>7200</v>
      </c>
      <c r="N1188">
        <v>77000</v>
      </c>
      <c r="O1188" t="s">
        <v>1256</v>
      </c>
      <c r="P1188" t="s">
        <v>1257</v>
      </c>
      <c r="Q1188" t="s">
        <v>4078</v>
      </c>
      <c r="R1188">
        <v>1177757811</v>
      </c>
      <c r="S1188" t="s">
        <v>683</v>
      </c>
      <c r="T1188" t="s">
        <v>13271</v>
      </c>
      <c r="U1188" s="1">
        <v>46205</v>
      </c>
      <c r="V1188" s="14">
        <v>46205</v>
      </c>
      <c r="W1188" t="s">
        <v>7199</v>
      </c>
      <c r="X1188" s="31">
        <v>46205.416076388887</v>
      </c>
      <c r="AN1188" s="14">
        <v>46205</v>
      </c>
      <c r="AO1188" t="s">
        <v>1318</v>
      </c>
      <c r="AP1188" s="31">
        <v>46205.468900462962</v>
      </c>
      <c r="AT1188" s="31">
        <v>46205.468900462962</v>
      </c>
      <c r="AU1188" s="14">
        <v>46205</v>
      </c>
      <c r="AV1188" t="s">
        <v>1318</v>
      </c>
      <c r="AW1188" t="s">
        <v>7201</v>
      </c>
      <c r="AX1188" t="s">
        <v>677</v>
      </c>
      <c r="AY1188" s="14">
        <v>46205</v>
      </c>
      <c r="AZ1188" t="s">
        <v>3062</v>
      </c>
      <c r="BA1188" s="31">
        <v>46205.509884259256</v>
      </c>
      <c r="BB1188" s="14">
        <v>46205</v>
      </c>
      <c r="BC1188" t="s">
        <v>7051</v>
      </c>
      <c r="BD1188" s="31">
        <v>46205.516817129632</v>
      </c>
      <c r="BE1188" s="14">
        <v>46205</v>
      </c>
      <c r="BF1188" t="s">
        <v>7059</v>
      </c>
      <c r="BG1188" s="31">
        <v>46205.523657407408</v>
      </c>
      <c r="BH1188" s="14">
        <v>46205</v>
      </c>
      <c r="BI1188" t="s">
        <v>7060</v>
      </c>
      <c r="BJ1188" s="31">
        <v>46205.527442129627</v>
      </c>
      <c r="BK1188" s="14">
        <v>46205</v>
      </c>
      <c r="BL1188" t="s">
        <v>7060</v>
      </c>
      <c r="BM1188" s="31">
        <v>46205.709953703707</v>
      </c>
      <c r="BN1188" s="14">
        <v>46205</v>
      </c>
      <c r="BO1188" t="s">
        <v>7060</v>
      </c>
      <c r="BP1188" s="31">
        <v>46205.52747685185</v>
      </c>
      <c r="BZ1188" s="14">
        <v>46205</v>
      </c>
      <c r="CA1188" t="s">
        <v>7060</v>
      </c>
      <c r="CB1188" s="31">
        <v>46205.715937499997</v>
      </c>
      <c r="CC1188" s="14">
        <v>46205</v>
      </c>
      <c r="CD1188" t="s">
        <v>7054</v>
      </c>
      <c r="CE1188" s="31">
        <v>46205.725231481483</v>
      </c>
      <c r="CI1188" s="14">
        <v>46205</v>
      </c>
      <c r="CJ1188" t="s">
        <v>3062</v>
      </c>
      <c r="CK1188" s="31">
        <v>46205.748067129629</v>
      </c>
      <c r="CP1188" t="str">
        <f>VLOOKUP(A1188,Sheet1!$A$2:$E$221,2,0)</f>
        <v>South Zone</v>
      </c>
    </row>
    <row r="1189" spans="1:94" x14ac:dyDescent="0.35">
      <c r="A1189" t="s">
        <v>7183</v>
      </c>
      <c r="B1189">
        <v>737</v>
      </c>
      <c r="C1189" t="s">
        <v>9332</v>
      </c>
      <c r="D1189" t="s">
        <v>678</v>
      </c>
      <c r="E1189" t="s">
        <v>474</v>
      </c>
      <c r="F1189" t="s">
        <v>475</v>
      </c>
      <c r="G1189" t="s">
        <v>688</v>
      </c>
      <c r="H1189" t="s">
        <v>7202</v>
      </c>
      <c r="I1189">
        <v>545204</v>
      </c>
      <c r="J1189" t="s">
        <v>4558</v>
      </c>
      <c r="K1189" t="s">
        <v>4559</v>
      </c>
      <c r="L1189" t="s">
        <v>4622</v>
      </c>
      <c r="M1189" t="s">
        <v>7203</v>
      </c>
      <c r="N1189">
        <v>50000</v>
      </c>
      <c r="O1189" t="s">
        <v>9569</v>
      </c>
      <c r="P1189" t="s">
        <v>9570</v>
      </c>
      <c r="Q1189" t="s">
        <v>7204</v>
      </c>
      <c r="R1189">
        <v>8672080385</v>
      </c>
      <c r="S1189" t="s">
        <v>13394</v>
      </c>
      <c r="T1189"/>
      <c r="V1189" s="14">
        <v>46206</v>
      </c>
      <c r="W1189" t="s">
        <v>7205</v>
      </c>
      <c r="X1189" s="31">
        <v>46206.420381944445</v>
      </c>
      <c r="AN1189" s="14">
        <v>46206</v>
      </c>
      <c r="AO1189" t="s">
        <v>3062</v>
      </c>
      <c r="AP1189" s="31">
        <v>46206.508159722223</v>
      </c>
      <c r="AT1189" s="31">
        <v>46206.508159722223</v>
      </c>
      <c r="AU1189" s="14">
        <v>46206</v>
      </c>
      <c r="AV1189" t="s">
        <v>3062</v>
      </c>
      <c r="AW1189" t="s">
        <v>7188</v>
      </c>
      <c r="AX1189" t="s">
        <v>677</v>
      </c>
      <c r="AY1189" s="14">
        <v>46206</v>
      </c>
      <c r="AZ1189" t="s">
        <v>3062</v>
      </c>
      <c r="BA1189" s="31">
        <v>46206.511793981481</v>
      </c>
      <c r="BB1189" s="14">
        <v>46206</v>
      </c>
      <c r="BC1189" t="s">
        <v>7051</v>
      </c>
      <c r="BD1189" s="31">
        <v>46206.521620370368</v>
      </c>
      <c r="BE1189" s="14">
        <v>46206</v>
      </c>
      <c r="BF1189" t="s">
        <v>7059</v>
      </c>
      <c r="BG1189" s="31">
        <v>46206.527858796297</v>
      </c>
      <c r="BH1189" s="14">
        <v>46206</v>
      </c>
      <c r="BI1189" t="s">
        <v>7064</v>
      </c>
      <c r="BJ1189" s="31">
        <v>46206.533090277779</v>
      </c>
      <c r="BK1189" s="14">
        <v>46209</v>
      </c>
      <c r="BL1189" t="s">
        <v>7053</v>
      </c>
      <c r="BM1189" s="31">
        <v>46209.540416666663</v>
      </c>
      <c r="BN1189" s="14">
        <v>46206</v>
      </c>
      <c r="BO1189" t="s">
        <v>7064</v>
      </c>
      <c r="BP1189" s="31">
        <v>46206.533159722225</v>
      </c>
      <c r="BZ1189" s="14">
        <v>46209</v>
      </c>
      <c r="CA1189" t="s">
        <v>7053</v>
      </c>
      <c r="CB1189" s="31">
        <v>46209.555995370371</v>
      </c>
      <c r="CC1189" s="14">
        <v>46209</v>
      </c>
      <c r="CD1189" t="s">
        <v>7054</v>
      </c>
      <c r="CE1189" s="31">
        <v>46209.55667824074</v>
      </c>
      <c r="CI1189" s="14">
        <v>46209</v>
      </c>
      <c r="CJ1189" t="s">
        <v>1318</v>
      </c>
      <c r="CK1189" s="31">
        <v>46209.646805555552</v>
      </c>
      <c r="CP1189" t="str">
        <f>VLOOKUP(A1189,Sheet1!$A$2:$E$221,2,0)</f>
        <v>South Zone</v>
      </c>
    </row>
    <row r="1190" spans="1:94" x14ac:dyDescent="0.35">
      <c r="A1190" t="s">
        <v>7183</v>
      </c>
      <c r="B1190">
        <v>737</v>
      </c>
      <c r="C1190" t="s">
        <v>9332</v>
      </c>
      <c r="D1190" t="s">
        <v>678</v>
      </c>
      <c r="E1190" t="s">
        <v>474</v>
      </c>
      <c r="F1190" t="s">
        <v>475</v>
      </c>
      <c r="G1190" t="s">
        <v>688</v>
      </c>
      <c r="H1190" t="s">
        <v>4556</v>
      </c>
      <c r="I1190">
        <v>569470</v>
      </c>
      <c r="J1190" t="s">
        <v>4558</v>
      </c>
      <c r="K1190" t="s">
        <v>4559</v>
      </c>
      <c r="L1190" t="s">
        <v>4622</v>
      </c>
      <c r="M1190" t="s">
        <v>7206</v>
      </c>
      <c r="N1190">
        <v>77000</v>
      </c>
      <c r="O1190" t="s">
        <v>1025</v>
      </c>
      <c r="P1190" t="s">
        <v>1026</v>
      </c>
      <c r="Q1190" t="s">
        <v>4557</v>
      </c>
      <c r="R1190">
        <v>6954829360</v>
      </c>
      <c r="S1190" t="s">
        <v>13394</v>
      </c>
      <c r="T1190"/>
      <c r="V1190" s="14">
        <v>46206</v>
      </c>
      <c r="W1190" t="s">
        <v>7205</v>
      </c>
      <c r="X1190" s="31">
        <v>46206.501226851855</v>
      </c>
      <c r="AN1190" s="14">
        <v>46206</v>
      </c>
      <c r="AO1190" t="s">
        <v>1318</v>
      </c>
      <c r="AP1190" s="31">
        <v>46206.649652777778</v>
      </c>
      <c r="AT1190" s="31">
        <v>46206.649652777778</v>
      </c>
      <c r="AU1190" s="14">
        <v>46206</v>
      </c>
      <c r="AV1190" t="s">
        <v>1318</v>
      </c>
      <c r="AW1190" t="s">
        <v>7201</v>
      </c>
      <c r="AX1190" t="s">
        <v>677</v>
      </c>
      <c r="AY1190" s="14">
        <v>46206</v>
      </c>
      <c r="AZ1190" t="s">
        <v>1318</v>
      </c>
      <c r="BA1190" s="31">
        <v>46206.650949074072</v>
      </c>
      <c r="BB1190" s="14">
        <v>46206</v>
      </c>
      <c r="BC1190" t="s">
        <v>7051</v>
      </c>
      <c r="BD1190" s="31">
        <v>46206.659398148149</v>
      </c>
      <c r="BE1190" s="14">
        <v>46206</v>
      </c>
      <c r="BF1190" t="s">
        <v>7059</v>
      </c>
      <c r="BG1190" s="31">
        <v>46206.662094907406</v>
      </c>
      <c r="BH1190" s="14">
        <v>46206</v>
      </c>
      <c r="BI1190" t="s">
        <v>7053</v>
      </c>
      <c r="BJ1190" s="31">
        <v>46206.665613425925</v>
      </c>
      <c r="BK1190" s="14">
        <v>46206</v>
      </c>
      <c r="BL1190" t="s">
        <v>7053</v>
      </c>
      <c r="BM1190" s="31">
        <v>46206.665717592594</v>
      </c>
      <c r="BZ1190" s="14">
        <v>46206</v>
      </c>
      <c r="CA1190" t="s">
        <v>7064</v>
      </c>
      <c r="CB1190" s="31">
        <v>46206.684965277775</v>
      </c>
      <c r="CC1190" s="14">
        <v>46206</v>
      </c>
      <c r="CD1190" t="s">
        <v>7054</v>
      </c>
      <c r="CE1190" s="31">
        <v>46206.685300925928</v>
      </c>
      <c r="CI1190" s="14">
        <v>46206</v>
      </c>
      <c r="CJ1190" t="s">
        <v>1318</v>
      </c>
      <c r="CK1190" s="31">
        <v>46206.761782407404</v>
      </c>
      <c r="CP1190" t="str">
        <f>VLOOKUP(A1190,Sheet1!$A$2:$E$221,2,0)</f>
        <v>South Zone</v>
      </c>
    </row>
    <row r="1191" spans="1:94" x14ac:dyDescent="0.35">
      <c r="A1191" t="s">
        <v>7183</v>
      </c>
      <c r="B1191">
        <v>737</v>
      </c>
      <c r="C1191" t="s">
        <v>9332</v>
      </c>
      <c r="D1191" t="s">
        <v>678</v>
      </c>
      <c r="E1191" t="s">
        <v>474</v>
      </c>
      <c r="F1191" t="s">
        <v>475</v>
      </c>
      <c r="G1191" t="s">
        <v>688</v>
      </c>
      <c r="H1191" t="s">
        <v>12494</v>
      </c>
      <c r="I1191">
        <v>637837</v>
      </c>
      <c r="J1191" t="s">
        <v>2715</v>
      </c>
      <c r="K1191" t="s">
        <v>2716</v>
      </c>
      <c r="L1191" t="s">
        <v>4622</v>
      </c>
      <c r="M1191" t="s">
        <v>12495</v>
      </c>
      <c r="N1191">
        <v>45000</v>
      </c>
      <c r="O1191" t="s">
        <v>4598</v>
      </c>
      <c r="P1191" t="s">
        <v>4599</v>
      </c>
      <c r="Q1191" t="s">
        <v>12496</v>
      </c>
      <c r="R1191">
        <v>7127783512</v>
      </c>
      <c r="S1191" t="s">
        <v>13394</v>
      </c>
      <c r="T1191"/>
      <c r="V1191" s="14">
        <v>46209</v>
      </c>
      <c r="W1191" t="s">
        <v>7199</v>
      </c>
      <c r="X1191" s="31">
        <v>46209.554456018515</v>
      </c>
      <c r="AN1191" s="14">
        <v>46210</v>
      </c>
      <c r="AO1191" t="s">
        <v>2418</v>
      </c>
      <c r="AP1191" s="31">
        <v>46210.441550925927</v>
      </c>
      <c r="AT1191" s="31">
        <v>46210.441550925927</v>
      </c>
      <c r="AU1191" s="14">
        <v>46210</v>
      </c>
      <c r="AV1191" t="s">
        <v>2418</v>
      </c>
      <c r="AW1191" t="s">
        <v>475</v>
      </c>
      <c r="AX1191" t="s">
        <v>678</v>
      </c>
      <c r="AY1191" s="14">
        <v>46210</v>
      </c>
      <c r="AZ1191" t="s">
        <v>1318</v>
      </c>
      <c r="BA1191" s="31">
        <v>46210.479768518519</v>
      </c>
      <c r="BB1191" s="14">
        <v>46210</v>
      </c>
      <c r="BC1191" t="s">
        <v>7051</v>
      </c>
      <c r="BD1191" s="31">
        <v>46210.494050925925</v>
      </c>
      <c r="BE1191" s="14">
        <v>46210</v>
      </c>
      <c r="BF1191" t="s">
        <v>7116</v>
      </c>
      <c r="BG1191" s="31">
        <v>46210.500567129631</v>
      </c>
      <c r="BH1191" s="14">
        <v>46210</v>
      </c>
      <c r="BI1191" t="s">
        <v>7060</v>
      </c>
      <c r="BJ1191" s="31">
        <v>46210.513425925928</v>
      </c>
      <c r="BK1191" s="14">
        <v>46210</v>
      </c>
      <c r="BL1191" t="s">
        <v>7053</v>
      </c>
      <c r="BM1191" s="31">
        <v>46210.550682870373</v>
      </c>
      <c r="BN1191" s="14">
        <v>46210</v>
      </c>
      <c r="BO1191" t="s">
        <v>7060</v>
      </c>
      <c r="BP1191" s="31">
        <v>46210.513483796298</v>
      </c>
      <c r="BZ1191" s="14">
        <v>46210</v>
      </c>
      <c r="CA1191" t="s">
        <v>7064</v>
      </c>
      <c r="CB1191" s="31">
        <v>46210.626307870371</v>
      </c>
      <c r="CC1191" s="14">
        <v>46210</v>
      </c>
      <c r="CD1191" t="s">
        <v>7054</v>
      </c>
      <c r="CE1191" s="31">
        <v>46210.637650462966</v>
      </c>
      <c r="CI1191" s="14">
        <v>46210</v>
      </c>
      <c r="CJ1191" t="s">
        <v>1318</v>
      </c>
      <c r="CK1191" s="31">
        <v>46210.755428240744</v>
      </c>
      <c r="CP1191" t="str">
        <f>VLOOKUP(A1191,Sheet1!$A$2:$E$221,2,0)</f>
        <v>South Zone</v>
      </c>
    </row>
    <row r="1192" spans="1:94" x14ac:dyDescent="0.35">
      <c r="A1192" t="s">
        <v>7183</v>
      </c>
      <c r="B1192">
        <v>737</v>
      </c>
      <c r="C1192" t="s">
        <v>9332</v>
      </c>
      <c r="D1192" t="s">
        <v>678</v>
      </c>
      <c r="E1192" t="s">
        <v>474</v>
      </c>
      <c r="F1192" t="s">
        <v>475</v>
      </c>
      <c r="G1192" t="s">
        <v>688</v>
      </c>
      <c r="H1192" t="s">
        <v>7207</v>
      </c>
      <c r="I1192">
        <v>749707</v>
      </c>
      <c r="J1192" t="s">
        <v>7191</v>
      </c>
      <c r="K1192" t="s">
        <v>7192</v>
      </c>
      <c r="L1192" t="s">
        <v>4622</v>
      </c>
      <c r="M1192" t="s">
        <v>7208</v>
      </c>
      <c r="N1192">
        <v>55000</v>
      </c>
      <c r="O1192" t="s">
        <v>2708</v>
      </c>
      <c r="P1192" t="s">
        <v>2709</v>
      </c>
      <c r="Q1192" t="s">
        <v>7209</v>
      </c>
      <c r="R1192">
        <v>1316023951</v>
      </c>
      <c r="S1192" t="s">
        <v>13394</v>
      </c>
      <c r="T1192"/>
      <c r="V1192" s="14">
        <v>46205</v>
      </c>
      <c r="W1192" t="s">
        <v>7189</v>
      </c>
      <c r="X1192" s="31">
        <v>46205.37332175926</v>
      </c>
      <c r="AN1192" s="14">
        <v>46205</v>
      </c>
      <c r="AO1192" t="s">
        <v>3062</v>
      </c>
      <c r="AP1192" s="31">
        <v>46205.462245370371</v>
      </c>
      <c r="AT1192" s="31">
        <v>46205.462245370371</v>
      </c>
      <c r="AU1192" s="14">
        <v>46205</v>
      </c>
      <c r="AV1192" t="s">
        <v>3062</v>
      </c>
      <c r="AW1192" t="s">
        <v>7188</v>
      </c>
      <c r="AX1192" t="s">
        <v>677</v>
      </c>
      <c r="AY1192" s="14">
        <v>46205</v>
      </c>
      <c r="AZ1192" t="s">
        <v>3062</v>
      </c>
      <c r="BA1192" s="31">
        <v>46205.464490740742</v>
      </c>
      <c r="BB1192" s="14">
        <v>46205</v>
      </c>
      <c r="BC1192" t="s">
        <v>7051</v>
      </c>
      <c r="BD1192" s="31">
        <v>46205.475462962961</v>
      </c>
      <c r="BE1192" s="14">
        <v>46205</v>
      </c>
      <c r="BF1192" t="s">
        <v>7051</v>
      </c>
      <c r="BG1192" s="31">
        <v>46205.485821759263</v>
      </c>
      <c r="BH1192" s="14">
        <v>46205</v>
      </c>
      <c r="BI1192" t="s">
        <v>7053</v>
      </c>
      <c r="BJ1192" s="31">
        <v>46205.498993055553</v>
      </c>
      <c r="BK1192" s="14">
        <v>46205</v>
      </c>
      <c r="BL1192" t="s">
        <v>7064</v>
      </c>
      <c r="BM1192" s="31">
        <v>46205.649351851855</v>
      </c>
      <c r="BN1192" s="14">
        <v>46205</v>
      </c>
      <c r="BO1192" t="s">
        <v>7053</v>
      </c>
      <c r="BP1192" s="31">
        <v>46205.499143518522</v>
      </c>
      <c r="BZ1192" s="14">
        <v>46205</v>
      </c>
      <c r="CA1192" t="s">
        <v>7053</v>
      </c>
      <c r="CB1192" s="31">
        <v>46205.670057870368</v>
      </c>
      <c r="CC1192" s="14">
        <v>46205</v>
      </c>
      <c r="CD1192" t="s">
        <v>7054</v>
      </c>
      <c r="CE1192" s="31">
        <v>46205.676932870374</v>
      </c>
      <c r="CI1192" s="14">
        <v>46205</v>
      </c>
      <c r="CJ1192" t="s">
        <v>1318</v>
      </c>
      <c r="CK1192" s="31">
        <v>46205.690648148149</v>
      </c>
      <c r="CP1192" t="str">
        <f>VLOOKUP(A1192,Sheet1!$A$2:$E$221,2,0)</f>
        <v>South Zone</v>
      </c>
    </row>
    <row r="1193" spans="1:94" x14ac:dyDescent="0.35">
      <c r="A1193" t="s">
        <v>7210</v>
      </c>
      <c r="B1193">
        <v>760</v>
      </c>
      <c r="C1193" t="s">
        <v>9332</v>
      </c>
      <c r="D1193" t="s">
        <v>678</v>
      </c>
      <c r="E1193" t="s">
        <v>476</v>
      </c>
      <c r="F1193" t="s">
        <v>477</v>
      </c>
      <c r="G1193" t="s">
        <v>688</v>
      </c>
      <c r="H1193" t="s">
        <v>7211</v>
      </c>
      <c r="I1193">
        <v>373568</v>
      </c>
      <c r="J1193" t="s">
        <v>7212</v>
      </c>
      <c r="K1193" t="s">
        <v>7213</v>
      </c>
      <c r="L1193" t="s">
        <v>4622</v>
      </c>
      <c r="M1193" t="s">
        <v>7214</v>
      </c>
      <c r="N1193">
        <v>65000</v>
      </c>
      <c r="O1193" t="s">
        <v>1264</v>
      </c>
      <c r="P1193" t="s">
        <v>1265</v>
      </c>
      <c r="Q1193" t="s">
        <v>7215</v>
      </c>
      <c r="R1193">
        <v>3910291035</v>
      </c>
      <c r="S1193" t="s">
        <v>13394</v>
      </c>
      <c r="T1193"/>
      <c r="V1193" s="14">
        <v>46203</v>
      </c>
      <c r="W1193" t="s">
        <v>7216</v>
      </c>
      <c r="X1193" s="31">
        <v>46203.727303240739</v>
      </c>
      <c r="AN1193" s="14">
        <v>46204</v>
      </c>
      <c r="AO1193" t="s">
        <v>7217</v>
      </c>
      <c r="AP1193" s="31">
        <v>46204.431030092594</v>
      </c>
      <c r="AT1193" s="31">
        <v>46204.431030092594</v>
      </c>
      <c r="AU1193" s="14">
        <v>46204</v>
      </c>
      <c r="AV1193" t="s">
        <v>7217</v>
      </c>
      <c r="AW1193" t="s">
        <v>477</v>
      </c>
      <c r="AX1193" t="s">
        <v>678</v>
      </c>
      <c r="AY1193" s="14">
        <v>46204</v>
      </c>
      <c r="AZ1193" t="s">
        <v>7217</v>
      </c>
      <c r="BA1193" s="31">
        <v>46204.431342592594</v>
      </c>
      <c r="BB1193" s="14">
        <v>46204</v>
      </c>
      <c r="BC1193" t="s">
        <v>7051</v>
      </c>
      <c r="BD1193" s="31">
        <v>46204.432256944441</v>
      </c>
      <c r="BE1193" s="14">
        <v>46204</v>
      </c>
      <c r="BF1193" t="s">
        <v>7059</v>
      </c>
      <c r="BG1193" s="31">
        <v>46204.439375000002</v>
      </c>
      <c r="BH1193" s="14">
        <v>46204</v>
      </c>
      <c r="BI1193" t="s">
        <v>7053</v>
      </c>
      <c r="BJ1193" s="31">
        <v>46204.441979166666</v>
      </c>
      <c r="BK1193" s="14">
        <v>46204</v>
      </c>
      <c r="BL1193" t="s">
        <v>7053</v>
      </c>
      <c r="BM1193" s="31">
        <v>46204.442037037035</v>
      </c>
      <c r="BZ1193" s="14">
        <v>46204</v>
      </c>
      <c r="CA1193" t="s">
        <v>7053</v>
      </c>
      <c r="CB1193" s="31">
        <v>46204.501736111109</v>
      </c>
      <c r="CC1193" s="14">
        <v>46204</v>
      </c>
      <c r="CD1193" t="s">
        <v>7054</v>
      </c>
      <c r="CE1193" s="31">
        <v>46204.513460648152</v>
      </c>
      <c r="CI1193" s="14">
        <v>46204</v>
      </c>
      <c r="CJ1193" t="s">
        <v>7218</v>
      </c>
      <c r="CK1193" s="31">
        <v>46204.666400462964</v>
      </c>
      <c r="CP1193" t="str">
        <f>VLOOKUP(A1193,Sheet1!$A$2:$E$221,2,0)</f>
        <v>South Zone</v>
      </c>
    </row>
    <row r="1194" spans="1:94" x14ac:dyDescent="0.35">
      <c r="A1194" t="s">
        <v>7210</v>
      </c>
      <c r="B1194">
        <v>760</v>
      </c>
      <c r="C1194" t="s">
        <v>9332</v>
      </c>
      <c r="D1194" t="s">
        <v>678</v>
      </c>
      <c r="E1194" t="s">
        <v>476</v>
      </c>
      <c r="F1194" t="s">
        <v>477</v>
      </c>
      <c r="G1194" t="s">
        <v>688</v>
      </c>
      <c r="H1194" t="s">
        <v>7219</v>
      </c>
      <c r="I1194">
        <v>376596</v>
      </c>
      <c r="J1194" t="s">
        <v>7220</v>
      </c>
      <c r="K1194" t="s">
        <v>7221</v>
      </c>
      <c r="L1194" t="s">
        <v>4622</v>
      </c>
      <c r="M1194" t="s">
        <v>10605</v>
      </c>
      <c r="N1194">
        <v>45000</v>
      </c>
      <c r="O1194" t="s">
        <v>10076</v>
      </c>
      <c r="P1194" t="s">
        <v>10077</v>
      </c>
      <c r="Q1194" t="s">
        <v>10607</v>
      </c>
      <c r="R1194">
        <v>8023091981</v>
      </c>
      <c r="S1194" t="s">
        <v>13394</v>
      </c>
      <c r="T1194"/>
      <c r="V1194" s="14">
        <v>46209</v>
      </c>
      <c r="W1194" t="s">
        <v>7224</v>
      </c>
      <c r="X1194" s="31">
        <v>46209.491747685184</v>
      </c>
      <c r="AN1194" s="14">
        <v>46209</v>
      </c>
      <c r="AO1194" t="s">
        <v>7217</v>
      </c>
      <c r="AP1194" s="31">
        <v>46209.701793981483</v>
      </c>
      <c r="AT1194" s="31">
        <v>46209.701793981483</v>
      </c>
      <c r="AU1194" s="14">
        <v>46209</v>
      </c>
      <c r="AV1194" t="s">
        <v>7217</v>
      </c>
      <c r="AW1194" t="s">
        <v>477</v>
      </c>
      <c r="AX1194" t="s">
        <v>678</v>
      </c>
      <c r="AY1194" s="14">
        <v>46209</v>
      </c>
      <c r="AZ1194" t="s">
        <v>7217</v>
      </c>
      <c r="BA1194" s="31">
        <v>46209.702187499999</v>
      </c>
      <c r="BB1194" s="14">
        <v>46209</v>
      </c>
      <c r="BC1194" t="s">
        <v>7051</v>
      </c>
      <c r="BD1194" s="31">
        <v>46209.705937500003</v>
      </c>
      <c r="BE1194" s="14">
        <v>46209</v>
      </c>
      <c r="BF1194" t="s">
        <v>7157</v>
      </c>
      <c r="BG1194" s="31">
        <v>46209.738333333335</v>
      </c>
      <c r="BH1194" s="14">
        <v>46209</v>
      </c>
      <c r="BI1194" t="s">
        <v>7053</v>
      </c>
      <c r="BJ1194" s="31">
        <v>46209.747777777775</v>
      </c>
      <c r="BK1194" s="14">
        <v>46209</v>
      </c>
      <c r="BL1194" t="s">
        <v>7053</v>
      </c>
      <c r="BM1194" s="31">
        <v>46209.747858796298</v>
      </c>
      <c r="BZ1194" s="14">
        <v>46209</v>
      </c>
      <c r="CA1194" t="s">
        <v>7060</v>
      </c>
      <c r="CB1194" s="31">
        <v>46209.766608796293</v>
      </c>
      <c r="CC1194" s="14">
        <v>46209</v>
      </c>
      <c r="CD1194" t="s">
        <v>7054</v>
      </c>
      <c r="CE1194" s="31">
        <v>46209.769490740742</v>
      </c>
      <c r="CI1194" s="14">
        <v>46210</v>
      </c>
      <c r="CJ1194" t="s">
        <v>7218</v>
      </c>
      <c r="CK1194" s="31">
        <v>46210.516886574071</v>
      </c>
      <c r="CP1194" t="str">
        <f>VLOOKUP(A1194,Sheet1!$A$2:$E$221,2,0)</f>
        <v>South Zone</v>
      </c>
    </row>
    <row r="1195" spans="1:94" x14ac:dyDescent="0.35">
      <c r="A1195" t="s">
        <v>7210</v>
      </c>
      <c r="B1195">
        <v>760</v>
      </c>
      <c r="C1195" t="s">
        <v>9332</v>
      </c>
      <c r="D1195" t="s">
        <v>678</v>
      </c>
      <c r="E1195" t="s">
        <v>476</v>
      </c>
      <c r="F1195" t="s">
        <v>477</v>
      </c>
      <c r="G1195" t="s">
        <v>688</v>
      </c>
      <c r="H1195" t="s">
        <v>7219</v>
      </c>
      <c r="I1195">
        <v>376596</v>
      </c>
      <c r="J1195" t="s">
        <v>7220</v>
      </c>
      <c r="K1195" t="s">
        <v>7221</v>
      </c>
      <c r="L1195" t="s">
        <v>4622</v>
      </c>
      <c r="M1195" t="s">
        <v>10605</v>
      </c>
      <c r="N1195">
        <v>45000</v>
      </c>
      <c r="O1195" t="s">
        <v>10076</v>
      </c>
      <c r="P1195" t="s">
        <v>10077</v>
      </c>
      <c r="Q1195" t="s">
        <v>10606</v>
      </c>
      <c r="R1195">
        <v>9202117488</v>
      </c>
      <c r="S1195" t="s">
        <v>13394</v>
      </c>
      <c r="T1195"/>
      <c r="V1195" s="14">
        <v>46209</v>
      </c>
      <c r="W1195" t="s">
        <v>7224</v>
      </c>
      <c r="X1195" s="31">
        <v>46209.491770833331</v>
      </c>
      <c r="AN1195" s="14">
        <v>46209</v>
      </c>
      <c r="AO1195" t="s">
        <v>7217</v>
      </c>
      <c r="AP1195" s="31">
        <v>46209.701817129629</v>
      </c>
      <c r="AT1195" s="31">
        <v>46209.701817129629</v>
      </c>
      <c r="AU1195" s="14">
        <v>46209</v>
      </c>
      <c r="AV1195" t="s">
        <v>7217</v>
      </c>
      <c r="AW1195" t="s">
        <v>477</v>
      </c>
      <c r="AX1195" t="s">
        <v>678</v>
      </c>
      <c r="AY1195" s="14">
        <v>46209</v>
      </c>
      <c r="AZ1195" t="s">
        <v>7217</v>
      </c>
      <c r="BA1195" s="31">
        <v>46209.702199074076</v>
      </c>
      <c r="BB1195" s="14">
        <v>46209</v>
      </c>
      <c r="BC1195" t="s">
        <v>7051</v>
      </c>
      <c r="BD1195" s="31">
        <v>46209.705949074072</v>
      </c>
      <c r="BE1195" s="14">
        <v>46209</v>
      </c>
      <c r="BF1195" t="s">
        <v>7157</v>
      </c>
      <c r="BG1195" s="31">
        <v>46209.738356481481</v>
      </c>
      <c r="BH1195" s="14">
        <v>46209</v>
      </c>
      <c r="BI1195" t="s">
        <v>7053</v>
      </c>
      <c r="BJ1195" s="31">
        <v>46209.747789351852</v>
      </c>
      <c r="BK1195" s="14">
        <v>46209</v>
      </c>
      <c r="BL1195" t="s">
        <v>7053</v>
      </c>
      <c r="BM1195" s="31">
        <v>46209.747881944444</v>
      </c>
      <c r="BZ1195" s="14">
        <v>46209</v>
      </c>
      <c r="CA1195" t="s">
        <v>7060</v>
      </c>
      <c r="CB1195" s="31">
        <v>46209.76662037037</v>
      </c>
      <c r="CC1195" s="14">
        <v>46209</v>
      </c>
      <c r="CD1195" t="s">
        <v>7054</v>
      </c>
      <c r="CE1195" s="31">
        <v>46209.769490740742</v>
      </c>
      <c r="CI1195" s="14">
        <v>46210</v>
      </c>
      <c r="CJ1195" t="s">
        <v>7218</v>
      </c>
      <c r="CK1195" s="31">
        <v>46210.516886574071</v>
      </c>
      <c r="CP1195" t="str">
        <f>VLOOKUP(A1195,Sheet1!$A$2:$E$221,2,0)</f>
        <v>South Zone</v>
      </c>
    </row>
    <row r="1196" spans="1:94" x14ac:dyDescent="0.35">
      <c r="A1196" t="s">
        <v>7210</v>
      </c>
      <c r="B1196">
        <v>760</v>
      </c>
      <c r="C1196" t="s">
        <v>9332</v>
      </c>
      <c r="D1196" t="s">
        <v>678</v>
      </c>
      <c r="E1196" t="s">
        <v>476</v>
      </c>
      <c r="F1196" t="s">
        <v>477</v>
      </c>
      <c r="G1196" t="s">
        <v>688</v>
      </c>
      <c r="H1196" t="s">
        <v>7219</v>
      </c>
      <c r="I1196">
        <v>376596</v>
      </c>
      <c r="J1196" t="s">
        <v>7220</v>
      </c>
      <c r="K1196" t="s">
        <v>7221</v>
      </c>
      <c r="L1196" t="s">
        <v>4622</v>
      </c>
      <c r="M1196" t="s">
        <v>7222</v>
      </c>
      <c r="N1196">
        <v>45000</v>
      </c>
      <c r="O1196" t="s">
        <v>4598</v>
      </c>
      <c r="P1196" t="s">
        <v>4599</v>
      </c>
      <c r="Q1196" t="s">
        <v>7223</v>
      </c>
      <c r="R1196">
        <v>8087026314</v>
      </c>
      <c r="S1196" t="s">
        <v>13394</v>
      </c>
      <c r="T1196"/>
      <c r="V1196" s="14">
        <v>46206</v>
      </c>
      <c r="W1196" t="s">
        <v>7224</v>
      </c>
      <c r="X1196" s="31">
        <v>46206.359456018516</v>
      </c>
      <c r="AN1196" s="14">
        <v>46206</v>
      </c>
      <c r="AO1196" t="s">
        <v>7217</v>
      </c>
      <c r="AP1196" s="31">
        <v>46206.395787037036</v>
      </c>
      <c r="AT1196" s="31">
        <v>46206.395787037036</v>
      </c>
      <c r="AU1196" s="14">
        <v>46206</v>
      </c>
      <c r="AV1196" t="s">
        <v>7217</v>
      </c>
      <c r="AW1196" t="s">
        <v>477</v>
      </c>
      <c r="AX1196" t="s">
        <v>678</v>
      </c>
      <c r="AY1196" s="14">
        <v>46206</v>
      </c>
      <c r="AZ1196" t="s">
        <v>7217</v>
      </c>
      <c r="BA1196" s="31">
        <v>46206.396180555559</v>
      </c>
      <c r="BB1196" s="14">
        <v>46206</v>
      </c>
      <c r="BC1196" t="s">
        <v>7051</v>
      </c>
      <c r="BD1196" s="31">
        <v>46206.407476851855</v>
      </c>
      <c r="BE1196" s="14">
        <v>46206</v>
      </c>
      <c r="BF1196" t="s">
        <v>7072</v>
      </c>
      <c r="BG1196" s="31">
        <v>46206.418171296296</v>
      </c>
      <c r="BH1196" s="14">
        <v>46206</v>
      </c>
      <c r="BI1196" t="s">
        <v>7064</v>
      </c>
      <c r="BJ1196" s="31">
        <v>46206.424699074072</v>
      </c>
      <c r="BK1196" s="14">
        <v>46206</v>
      </c>
      <c r="BL1196" t="s">
        <v>7064</v>
      </c>
      <c r="BM1196" s="31">
        <v>46206.424733796295</v>
      </c>
      <c r="BZ1196" s="14">
        <v>46206</v>
      </c>
      <c r="CA1196" t="s">
        <v>7053</v>
      </c>
      <c r="CB1196" s="31">
        <v>46206.459004629629</v>
      </c>
      <c r="CC1196" s="14">
        <v>46206</v>
      </c>
      <c r="CD1196" t="s">
        <v>7054</v>
      </c>
      <c r="CE1196" s="31">
        <v>46206.467268518521</v>
      </c>
      <c r="CI1196" s="14">
        <v>46206</v>
      </c>
      <c r="CJ1196" t="s">
        <v>7218</v>
      </c>
      <c r="CK1196" s="31">
        <v>46206.559687499997</v>
      </c>
      <c r="CP1196" t="str">
        <f>VLOOKUP(A1196,Sheet1!$A$2:$E$221,2,0)</f>
        <v>South Zone</v>
      </c>
    </row>
    <row r="1197" spans="1:94" x14ac:dyDescent="0.35">
      <c r="A1197" t="s">
        <v>7210</v>
      </c>
      <c r="B1197">
        <v>760</v>
      </c>
      <c r="C1197" t="s">
        <v>9332</v>
      </c>
      <c r="D1197" t="s">
        <v>678</v>
      </c>
      <c r="E1197" t="s">
        <v>476</v>
      </c>
      <c r="F1197" t="s">
        <v>477</v>
      </c>
      <c r="G1197" t="s">
        <v>688</v>
      </c>
      <c r="H1197" t="s">
        <v>10608</v>
      </c>
      <c r="I1197">
        <v>514650</v>
      </c>
      <c r="J1197" t="s">
        <v>10609</v>
      </c>
      <c r="K1197" t="s">
        <v>10610</v>
      </c>
      <c r="L1197" t="s">
        <v>4622</v>
      </c>
      <c r="M1197" t="s">
        <v>10611</v>
      </c>
      <c r="N1197">
        <v>65000</v>
      </c>
      <c r="O1197" t="s">
        <v>9954</v>
      </c>
      <c r="P1197" t="s">
        <v>9955</v>
      </c>
      <c r="Q1197" t="s">
        <v>10612</v>
      </c>
      <c r="R1197">
        <v>6027108172</v>
      </c>
      <c r="S1197" t="s">
        <v>13394</v>
      </c>
      <c r="T1197"/>
      <c r="V1197" s="14">
        <v>46206</v>
      </c>
      <c r="W1197" t="s">
        <v>7224</v>
      </c>
      <c r="X1197" s="31">
        <v>46206.481249999997</v>
      </c>
      <c r="AN1197" s="14">
        <v>46209</v>
      </c>
      <c r="AO1197" t="s">
        <v>7217</v>
      </c>
      <c r="AP1197" s="31">
        <v>46209.406585648147</v>
      </c>
      <c r="AT1197" s="31">
        <v>46209.406585648147</v>
      </c>
      <c r="AU1197" s="14">
        <v>46209</v>
      </c>
      <c r="AV1197" t="s">
        <v>7217</v>
      </c>
      <c r="AW1197" t="s">
        <v>477</v>
      </c>
      <c r="AX1197" t="s">
        <v>678</v>
      </c>
      <c r="AY1197" s="14">
        <v>46209</v>
      </c>
      <c r="AZ1197" t="s">
        <v>7217</v>
      </c>
      <c r="BA1197" s="31">
        <v>46209.406909722224</v>
      </c>
      <c r="BB1197" s="14">
        <v>46209</v>
      </c>
      <c r="BC1197" t="s">
        <v>7051</v>
      </c>
      <c r="BD1197" s="31">
        <v>46209.416956018518</v>
      </c>
      <c r="BE1197" s="14">
        <v>46209</v>
      </c>
      <c r="BF1197" t="s">
        <v>7116</v>
      </c>
      <c r="BG1197" s="31">
        <v>46209.453923611109</v>
      </c>
      <c r="BH1197" s="14">
        <v>46209</v>
      </c>
      <c r="BI1197" t="s">
        <v>7064</v>
      </c>
      <c r="BJ1197" s="31">
        <v>46209.455555555556</v>
      </c>
      <c r="BK1197" s="14">
        <v>46209</v>
      </c>
      <c r="BL1197" t="s">
        <v>7053</v>
      </c>
      <c r="BM1197" s="31">
        <v>46209.487592592595</v>
      </c>
      <c r="BZ1197" s="14">
        <v>46209</v>
      </c>
      <c r="CA1197" t="s">
        <v>7053</v>
      </c>
      <c r="CB1197" s="31">
        <v>46209.509340277778</v>
      </c>
      <c r="CC1197" s="14">
        <v>46209</v>
      </c>
      <c r="CD1197" t="s">
        <v>7054</v>
      </c>
      <c r="CE1197" s="31">
        <v>46209.514641203707</v>
      </c>
      <c r="CI1197" s="14">
        <v>46209</v>
      </c>
      <c r="CJ1197" t="s">
        <v>7218</v>
      </c>
      <c r="CK1197" s="31">
        <v>46209.552754629629</v>
      </c>
      <c r="CP1197" t="str">
        <f>VLOOKUP(A1197,Sheet1!$A$2:$E$221,2,0)</f>
        <v>South Zone</v>
      </c>
    </row>
    <row r="1198" spans="1:94" x14ac:dyDescent="0.35">
      <c r="A1198" t="s">
        <v>7210</v>
      </c>
      <c r="B1198">
        <v>760</v>
      </c>
      <c r="C1198" t="s">
        <v>9332</v>
      </c>
      <c r="D1198" t="s">
        <v>678</v>
      </c>
      <c r="E1198" t="s">
        <v>476</v>
      </c>
      <c r="F1198" t="s">
        <v>477</v>
      </c>
      <c r="G1198" t="s">
        <v>688</v>
      </c>
      <c r="H1198" t="s">
        <v>7225</v>
      </c>
      <c r="I1198">
        <v>524753</v>
      </c>
      <c r="J1198" t="s">
        <v>7220</v>
      </c>
      <c r="K1198" t="s">
        <v>7221</v>
      </c>
      <c r="L1198" t="s">
        <v>4622</v>
      </c>
      <c r="M1198" t="s">
        <v>12497</v>
      </c>
      <c r="N1198">
        <v>45000</v>
      </c>
      <c r="O1198" t="s">
        <v>4598</v>
      </c>
      <c r="P1198" t="s">
        <v>4599</v>
      </c>
      <c r="Q1198" t="s">
        <v>12498</v>
      </c>
      <c r="R1198">
        <v>4894579731</v>
      </c>
      <c r="S1198" t="s">
        <v>13394</v>
      </c>
      <c r="T1198"/>
      <c r="V1198" s="14">
        <v>46210</v>
      </c>
      <c r="W1198" t="s">
        <v>7224</v>
      </c>
      <c r="X1198" s="31">
        <v>46210.339085648149</v>
      </c>
      <c r="AN1198" s="14">
        <v>46210</v>
      </c>
      <c r="AO1198" t="s">
        <v>7217</v>
      </c>
      <c r="AP1198" s="31">
        <v>46210.561111111114</v>
      </c>
      <c r="AT1198" s="31">
        <v>46210.561111111114</v>
      </c>
      <c r="AU1198" s="14">
        <v>46210</v>
      </c>
      <c r="AV1198" t="s">
        <v>7217</v>
      </c>
      <c r="AW1198" t="s">
        <v>477</v>
      </c>
      <c r="AX1198" t="s">
        <v>678</v>
      </c>
      <c r="AY1198" s="14">
        <v>46210</v>
      </c>
      <c r="AZ1198" t="s">
        <v>7217</v>
      </c>
      <c r="BA1198" s="31">
        <v>46210.561469907407</v>
      </c>
      <c r="BB1198" s="14">
        <v>46210</v>
      </c>
      <c r="BC1198" t="s">
        <v>7051</v>
      </c>
      <c r="BD1198" s="31">
        <v>46210.57234953704</v>
      </c>
      <c r="BE1198" s="14">
        <v>46210</v>
      </c>
      <c r="BF1198" t="s">
        <v>7116</v>
      </c>
      <c r="BG1198" s="31">
        <v>46210.617210648146</v>
      </c>
      <c r="BH1198" s="14">
        <v>46210</v>
      </c>
      <c r="BI1198" t="s">
        <v>7060</v>
      </c>
      <c r="BJ1198" s="31">
        <v>46210.629988425928</v>
      </c>
      <c r="BK1198" s="14">
        <v>46210</v>
      </c>
      <c r="BL1198" t="s">
        <v>7060</v>
      </c>
      <c r="BM1198" s="31">
        <v>46210.630023148151</v>
      </c>
      <c r="BZ1198" s="14">
        <v>46210</v>
      </c>
      <c r="CA1198" t="s">
        <v>7053</v>
      </c>
      <c r="CB1198" s="31">
        <v>46210.672789351855</v>
      </c>
      <c r="CC1198" s="14">
        <v>46210</v>
      </c>
      <c r="CD1198" t="s">
        <v>7054</v>
      </c>
      <c r="CE1198" s="31">
        <v>46210.674988425926</v>
      </c>
      <c r="CI1198" s="14">
        <v>46210</v>
      </c>
      <c r="CJ1198" t="s">
        <v>7218</v>
      </c>
      <c r="CK1198" s="31">
        <v>46210.68645833333</v>
      </c>
      <c r="CP1198" t="str">
        <f>VLOOKUP(A1198,Sheet1!$A$2:$E$221,2,0)</f>
        <v>South Zone</v>
      </c>
    </row>
    <row r="1199" spans="1:94" x14ac:dyDescent="0.35">
      <c r="A1199" t="s">
        <v>7210</v>
      </c>
      <c r="B1199">
        <v>760</v>
      </c>
      <c r="C1199" t="s">
        <v>9332</v>
      </c>
      <c r="D1199" t="s">
        <v>678</v>
      </c>
      <c r="E1199" t="s">
        <v>476</v>
      </c>
      <c r="F1199" t="s">
        <v>477</v>
      </c>
      <c r="G1199" t="s">
        <v>688</v>
      </c>
      <c r="H1199" t="s">
        <v>7225</v>
      </c>
      <c r="I1199">
        <v>524753</v>
      </c>
      <c r="J1199" t="s">
        <v>7220</v>
      </c>
      <c r="K1199" t="s">
        <v>7221</v>
      </c>
      <c r="L1199" t="s">
        <v>4622</v>
      </c>
      <c r="M1199" t="s">
        <v>7226</v>
      </c>
      <c r="N1199">
        <v>45000</v>
      </c>
      <c r="O1199" t="s">
        <v>4598</v>
      </c>
      <c r="P1199" t="s">
        <v>4599</v>
      </c>
      <c r="Q1199" t="s">
        <v>7227</v>
      </c>
      <c r="R1199">
        <v>1917958513</v>
      </c>
      <c r="S1199" t="s">
        <v>13394</v>
      </c>
      <c r="T1199"/>
      <c r="V1199" s="14">
        <v>46204</v>
      </c>
      <c r="W1199" t="s">
        <v>7224</v>
      </c>
      <c r="X1199" s="31">
        <v>46204.50068287037</v>
      </c>
      <c r="AN1199" s="14">
        <v>46204</v>
      </c>
      <c r="AO1199" t="s">
        <v>7217</v>
      </c>
      <c r="AP1199" s="31">
        <v>46204.637858796297</v>
      </c>
      <c r="AT1199" s="31">
        <v>46204.637858796297</v>
      </c>
      <c r="AU1199" s="14">
        <v>46204</v>
      </c>
      <c r="AV1199" t="s">
        <v>7217</v>
      </c>
      <c r="AW1199" t="s">
        <v>477</v>
      </c>
      <c r="AX1199" t="s">
        <v>678</v>
      </c>
      <c r="AY1199" s="14">
        <v>46204</v>
      </c>
      <c r="AZ1199" t="s">
        <v>7217</v>
      </c>
      <c r="BA1199" s="31">
        <v>46204.638148148151</v>
      </c>
      <c r="BB1199" s="14">
        <v>46204</v>
      </c>
      <c r="BC1199" t="s">
        <v>7051</v>
      </c>
      <c r="BD1199" s="31">
        <v>46204.642256944448</v>
      </c>
      <c r="BE1199" s="14">
        <v>46204</v>
      </c>
      <c r="BF1199" t="s">
        <v>7059</v>
      </c>
      <c r="BG1199" s="31">
        <v>46204.650011574071</v>
      </c>
      <c r="BH1199" s="14">
        <v>46204</v>
      </c>
      <c r="BI1199" t="s">
        <v>7053</v>
      </c>
      <c r="BJ1199" s="31">
        <v>46204.653912037036</v>
      </c>
      <c r="BK1199" s="14">
        <v>46204</v>
      </c>
      <c r="BL1199" t="s">
        <v>7053</v>
      </c>
      <c r="BM1199" s="31">
        <v>46204.653993055559</v>
      </c>
      <c r="BZ1199" s="14">
        <v>46204</v>
      </c>
      <c r="CA1199" t="s">
        <v>7064</v>
      </c>
      <c r="CB1199" s="31">
        <v>46204.667951388888</v>
      </c>
      <c r="CC1199" s="14">
        <v>46204</v>
      </c>
      <c r="CD1199" t="s">
        <v>7054</v>
      </c>
      <c r="CE1199" s="31">
        <v>46204.668298611112</v>
      </c>
      <c r="CI1199" s="14">
        <v>46204</v>
      </c>
      <c r="CJ1199" t="s">
        <v>7218</v>
      </c>
      <c r="CK1199" s="31">
        <v>46204.67864583333</v>
      </c>
      <c r="CP1199" t="str">
        <f>VLOOKUP(A1199,Sheet1!$A$2:$E$221,2,0)</f>
        <v>South Zone</v>
      </c>
    </row>
    <row r="1200" spans="1:94" x14ac:dyDescent="0.35">
      <c r="A1200" t="s">
        <v>7210</v>
      </c>
      <c r="B1200">
        <v>760</v>
      </c>
      <c r="C1200" t="s">
        <v>9332</v>
      </c>
      <c r="D1200" t="s">
        <v>678</v>
      </c>
      <c r="E1200" t="s">
        <v>476</v>
      </c>
      <c r="F1200" t="s">
        <v>477</v>
      </c>
      <c r="G1200" t="s">
        <v>688</v>
      </c>
      <c r="H1200" t="s">
        <v>7228</v>
      </c>
      <c r="I1200">
        <v>561856</v>
      </c>
      <c r="J1200" t="s">
        <v>3063</v>
      </c>
      <c r="K1200" t="s">
        <v>7229</v>
      </c>
      <c r="L1200" t="s">
        <v>4622</v>
      </c>
      <c r="M1200" t="s">
        <v>7230</v>
      </c>
      <c r="N1200">
        <v>35000</v>
      </c>
      <c r="O1200" t="s">
        <v>6781</v>
      </c>
      <c r="P1200" t="s">
        <v>6782</v>
      </c>
      <c r="Q1200" t="s">
        <v>7231</v>
      </c>
      <c r="R1200">
        <v>5625803846</v>
      </c>
      <c r="S1200" t="s">
        <v>13394</v>
      </c>
      <c r="T1200"/>
      <c r="V1200" s="14">
        <v>46205</v>
      </c>
      <c r="W1200" t="s">
        <v>7232</v>
      </c>
      <c r="X1200" s="31">
        <v>46205.638819444444</v>
      </c>
      <c r="AN1200" s="14">
        <v>46205</v>
      </c>
      <c r="AO1200" t="s">
        <v>7217</v>
      </c>
      <c r="AP1200" s="31">
        <v>46205.675636574073</v>
      </c>
      <c r="AT1200" s="31">
        <v>46205.675636574073</v>
      </c>
      <c r="AU1200" s="14">
        <v>46205</v>
      </c>
      <c r="AV1200" t="s">
        <v>7217</v>
      </c>
      <c r="AW1200" t="s">
        <v>477</v>
      </c>
      <c r="AX1200" t="s">
        <v>678</v>
      </c>
      <c r="AY1200" s="14">
        <v>46205</v>
      </c>
      <c r="AZ1200" t="s">
        <v>7217</v>
      </c>
      <c r="BA1200" s="31">
        <v>46205.675937499997</v>
      </c>
      <c r="BB1200" s="14">
        <v>46205</v>
      </c>
      <c r="BC1200" t="s">
        <v>7051</v>
      </c>
      <c r="BD1200" s="31">
        <v>46205.677835648145</v>
      </c>
      <c r="BE1200" s="14">
        <v>46205</v>
      </c>
      <c r="BF1200" t="s">
        <v>7168</v>
      </c>
      <c r="BG1200" s="31">
        <v>46205.687372685185</v>
      </c>
      <c r="BH1200" s="14">
        <v>46205</v>
      </c>
      <c r="BI1200" t="s">
        <v>7064</v>
      </c>
      <c r="BJ1200" s="31">
        <v>46205.706076388888</v>
      </c>
      <c r="BK1200" s="14">
        <v>46205</v>
      </c>
      <c r="BL1200" t="s">
        <v>7064</v>
      </c>
      <c r="BM1200" s="31">
        <v>46205.706122685187</v>
      </c>
      <c r="BZ1200" s="14">
        <v>46205</v>
      </c>
      <c r="CA1200" t="s">
        <v>7053</v>
      </c>
      <c r="CB1200" s="31">
        <v>46205.718657407408</v>
      </c>
      <c r="CC1200" s="14">
        <v>46205</v>
      </c>
      <c r="CD1200" t="s">
        <v>7054</v>
      </c>
      <c r="CE1200" s="31">
        <v>46205.726979166669</v>
      </c>
      <c r="CI1200" s="14">
        <v>46206</v>
      </c>
      <c r="CJ1200" t="s">
        <v>7218</v>
      </c>
      <c r="CK1200" s="31">
        <v>46206.728900462964</v>
      </c>
      <c r="CP1200" t="str">
        <f>VLOOKUP(A1200,Sheet1!$A$2:$E$221,2,0)</f>
        <v>South Zone</v>
      </c>
    </row>
    <row r="1201" spans="1:94" x14ac:dyDescent="0.35">
      <c r="A1201" t="s">
        <v>7233</v>
      </c>
      <c r="B1201">
        <v>783</v>
      </c>
      <c r="C1201" t="s">
        <v>9332</v>
      </c>
      <c r="D1201" t="s">
        <v>678</v>
      </c>
      <c r="E1201" t="s">
        <v>478</v>
      </c>
      <c r="F1201" t="s">
        <v>479</v>
      </c>
      <c r="G1201" t="s">
        <v>688</v>
      </c>
      <c r="H1201" t="s">
        <v>12499</v>
      </c>
      <c r="I1201">
        <v>393326</v>
      </c>
      <c r="J1201" t="s">
        <v>12500</v>
      </c>
      <c r="K1201" t="s">
        <v>12501</v>
      </c>
      <c r="L1201" t="s">
        <v>4622</v>
      </c>
      <c r="M1201" t="s">
        <v>12502</v>
      </c>
      <c r="N1201">
        <v>85000</v>
      </c>
      <c r="O1201" t="s">
        <v>2698</v>
      </c>
      <c r="P1201" t="s">
        <v>2699</v>
      </c>
      <c r="Q1201" t="s">
        <v>12503</v>
      </c>
      <c r="R1201">
        <v>1780685013</v>
      </c>
      <c r="S1201" t="s">
        <v>13394</v>
      </c>
      <c r="T1201"/>
      <c r="V1201" s="14">
        <v>46210</v>
      </c>
      <c r="W1201" t="s">
        <v>12504</v>
      </c>
      <c r="X1201" s="31">
        <v>46210.442939814813</v>
      </c>
      <c r="AN1201" s="14">
        <v>46210</v>
      </c>
      <c r="AO1201" t="s">
        <v>2419</v>
      </c>
      <c r="AP1201" s="31">
        <v>46210.569988425923</v>
      </c>
      <c r="AT1201" s="31">
        <v>46210.569988425923</v>
      </c>
      <c r="AU1201" s="14">
        <v>46210</v>
      </c>
      <c r="AV1201" t="s">
        <v>2419</v>
      </c>
      <c r="AW1201" t="s">
        <v>479</v>
      </c>
      <c r="AX1201" t="s">
        <v>678</v>
      </c>
      <c r="AY1201" s="14">
        <v>46210</v>
      </c>
      <c r="AZ1201" t="s">
        <v>2420</v>
      </c>
      <c r="BA1201" s="31">
        <v>46210.573101851849</v>
      </c>
      <c r="BB1201" s="14">
        <v>46210</v>
      </c>
      <c r="BC1201" t="s">
        <v>7051</v>
      </c>
      <c r="BD1201" s="31">
        <v>46210.583113425928</v>
      </c>
      <c r="BE1201" s="14">
        <v>46210</v>
      </c>
      <c r="BF1201" t="s">
        <v>7072</v>
      </c>
      <c r="BG1201" s="31">
        <v>46210.602743055555</v>
      </c>
      <c r="BH1201" s="14">
        <v>46210</v>
      </c>
      <c r="BI1201" t="s">
        <v>7064</v>
      </c>
      <c r="BJ1201" s="31">
        <v>46210.617824074077</v>
      </c>
      <c r="BK1201" s="14">
        <v>46210</v>
      </c>
      <c r="BL1201" t="s">
        <v>7064</v>
      </c>
      <c r="BM1201" s="31">
        <v>46210.61787037037</v>
      </c>
      <c r="BZ1201" s="14">
        <v>46210</v>
      </c>
      <c r="CA1201" t="s">
        <v>7064</v>
      </c>
      <c r="CB1201" s="31">
        <v>46210.631064814814</v>
      </c>
      <c r="CC1201" s="14">
        <v>46210</v>
      </c>
      <c r="CD1201" t="s">
        <v>7054</v>
      </c>
      <c r="CE1201" s="31">
        <v>46210.656712962962</v>
      </c>
      <c r="CI1201" s="14">
        <v>46210</v>
      </c>
      <c r="CJ1201" t="s">
        <v>2420</v>
      </c>
      <c r="CK1201" s="31">
        <v>46210.741319444445</v>
      </c>
      <c r="CP1201" t="str">
        <f>VLOOKUP(A1201,Sheet1!$A$2:$E$221,2,0)</f>
        <v>South Zone</v>
      </c>
    </row>
    <row r="1202" spans="1:94" x14ac:dyDescent="0.35">
      <c r="A1202" t="s">
        <v>7233</v>
      </c>
      <c r="B1202">
        <v>783</v>
      </c>
      <c r="C1202" t="s">
        <v>9332</v>
      </c>
      <c r="D1202" t="s">
        <v>678</v>
      </c>
      <c r="E1202" t="s">
        <v>478</v>
      </c>
      <c r="F1202" t="s">
        <v>479</v>
      </c>
      <c r="G1202" t="s">
        <v>688</v>
      </c>
      <c r="H1202" t="s">
        <v>7234</v>
      </c>
      <c r="I1202">
        <v>414729</v>
      </c>
      <c r="J1202" t="s">
        <v>2025</v>
      </c>
      <c r="K1202" t="s">
        <v>2026</v>
      </c>
      <c r="L1202" t="s">
        <v>4622</v>
      </c>
      <c r="M1202" t="s">
        <v>7235</v>
      </c>
      <c r="N1202">
        <v>40000</v>
      </c>
      <c r="O1202" t="s">
        <v>3064</v>
      </c>
      <c r="P1202" t="s">
        <v>3065</v>
      </c>
      <c r="Q1202" t="s">
        <v>7236</v>
      </c>
      <c r="R1202">
        <v>9264302039</v>
      </c>
      <c r="S1202" t="s">
        <v>13394</v>
      </c>
      <c r="T1202"/>
      <c r="V1202" s="14">
        <v>46205</v>
      </c>
      <c r="W1202" t="s">
        <v>7237</v>
      </c>
      <c r="X1202" s="31">
        <v>46205.472824074073</v>
      </c>
      <c r="AN1202" s="14">
        <v>46205</v>
      </c>
      <c r="AO1202" t="s">
        <v>2419</v>
      </c>
      <c r="AP1202" s="31">
        <v>46205.593645833331</v>
      </c>
      <c r="AT1202" s="31">
        <v>46205.593645833331</v>
      </c>
      <c r="AU1202" s="14">
        <v>46205</v>
      </c>
      <c r="AV1202" t="s">
        <v>2419</v>
      </c>
      <c r="AW1202" t="s">
        <v>479</v>
      </c>
      <c r="AX1202" t="s">
        <v>678</v>
      </c>
      <c r="AY1202" s="14">
        <v>46205</v>
      </c>
      <c r="AZ1202" t="s">
        <v>2420</v>
      </c>
      <c r="BA1202" s="31">
        <v>46205.600439814814</v>
      </c>
      <c r="BB1202" s="14">
        <v>46205</v>
      </c>
      <c r="BC1202" t="s">
        <v>7051</v>
      </c>
      <c r="BD1202" s="31">
        <v>46205.602013888885</v>
      </c>
      <c r="BE1202" s="14">
        <v>46205</v>
      </c>
      <c r="BF1202" t="s">
        <v>7168</v>
      </c>
      <c r="BG1202" s="31">
        <v>46205.617418981485</v>
      </c>
      <c r="BH1202" s="14">
        <v>46205</v>
      </c>
      <c r="BI1202" t="s">
        <v>7060</v>
      </c>
      <c r="BJ1202" s="31">
        <v>46205.651400462964</v>
      </c>
      <c r="BK1202" s="14">
        <v>46205</v>
      </c>
      <c r="BL1202" t="s">
        <v>7060</v>
      </c>
      <c r="BM1202" s="31">
        <v>46205.651423611111</v>
      </c>
      <c r="BZ1202" s="14">
        <v>46205</v>
      </c>
      <c r="CA1202" t="s">
        <v>7053</v>
      </c>
      <c r="CB1202" s="31">
        <v>46205.673726851855</v>
      </c>
      <c r="CC1202" s="14">
        <v>46205</v>
      </c>
      <c r="CD1202" t="s">
        <v>7054</v>
      </c>
      <c r="CE1202" s="31">
        <v>46205.680891203701</v>
      </c>
      <c r="CI1202" s="14">
        <v>46205</v>
      </c>
      <c r="CJ1202" t="s">
        <v>2420</v>
      </c>
      <c r="CK1202" s="31">
        <v>46205.799513888887</v>
      </c>
      <c r="CP1202" t="str">
        <f>VLOOKUP(A1202,Sheet1!$A$2:$E$221,2,0)</f>
        <v>South Zone</v>
      </c>
    </row>
    <row r="1203" spans="1:94" x14ac:dyDescent="0.35">
      <c r="A1203" t="s">
        <v>7233</v>
      </c>
      <c r="B1203">
        <v>783</v>
      </c>
      <c r="C1203" t="s">
        <v>9332</v>
      </c>
      <c r="D1203" t="s">
        <v>678</v>
      </c>
      <c r="E1203" t="s">
        <v>478</v>
      </c>
      <c r="F1203" t="s">
        <v>479</v>
      </c>
      <c r="G1203" t="s">
        <v>688</v>
      </c>
      <c r="H1203" t="s">
        <v>3365</v>
      </c>
      <c r="I1203">
        <v>419989</v>
      </c>
      <c r="J1203" t="s">
        <v>2030</v>
      </c>
      <c r="K1203" t="s">
        <v>2031</v>
      </c>
      <c r="L1203" t="s">
        <v>4622</v>
      </c>
      <c r="M1203" t="s">
        <v>7238</v>
      </c>
      <c r="N1203">
        <v>65000</v>
      </c>
      <c r="O1203" t="s">
        <v>1348</v>
      </c>
      <c r="P1203" t="s">
        <v>1349</v>
      </c>
      <c r="Q1203" t="s">
        <v>3367</v>
      </c>
      <c r="R1203">
        <v>8810326764</v>
      </c>
      <c r="S1203" t="s">
        <v>13394</v>
      </c>
      <c r="T1203"/>
      <c r="V1203" s="14">
        <v>46206</v>
      </c>
      <c r="W1203" t="s">
        <v>2420</v>
      </c>
      <c r="X1203" s="31">
        <v>46206.629282407404</v>
      </c>
      <c r="AN1203" s="14">
        <v>46206</v>
      </c>
      <c r="AO1203" t="s">
        <v>2419</v>
      </c>
      <c r="AP1203" s="31">
        <v>46206.658391203702</v>
      </c>
      <c r="AT1203" s="31">
        <v>46206.658391203702</v>
      </c>
      <c r="AU1203" s="14">
        <v>46206</v>
      </c>
      <c r="AV1203" t="s">
        <v>2419</v>
      </c>
      <c r="AW1203" t="s">
        <v>479</v>
      </c>
      <c r="AX1203" t="s">
        <v>678</v>
      </c>
      <c r="AY1203" s="14">
        <v>46206</v>
      </c>
      <c r="AZ1203" t="s">
        <v>2420</v>
      </c>
      <c r="BA1203" s="31">
        <v>46206.661319444444</v>
      </c>
      <c r="BB1203" s="14">
        <v>46206</v>
      </c>
      <c r="BC1203" t="s">
        <v>7051</v>
      </c>
      <c r="BD1203" s="31">
        <v>46206.667523148149</v>
      </c>
      <c r="BE1203" s="14">
        <v>46206</v>
      </c>
      <c r="BF1203" t="s">
        <v>7168</v>
      </c>
      <c r="BG1203" s="31">
        <v>46206.677881944444</v>
      </c>
      <c r="BH1203" s="14">
        <v>46206</v>
      </c>
      <c r="BI1203" t="s">
        <v>7053</v>
      </c>
      <c r="BJ1203" s="31">
        <v>46206.690034722225</v>
      </c>
      <c r="BK1203" s="14">
        <v>46206</v>
      </c>
      <c r="BL1203" t="s">
        <v>7053</v>
      </c>
      <c r="BM1203" s="31">
        <v>46206.690104166664</v>
      </c>
      <c r="BZ1203" s="14">
        <v>46206</v>
      </c>
      <c r="CA1203" t="s">
        <v>7064</v>
      </c>
      <c r="CB1203" s="31">
        <v>46206.708715277775</v>
      </c>
      <c r="CC1203" s="14">
        <v>46206</v>
      </c>
      <c r="CD1203" t="s">
        <v>7054</v>
      </c>
      <c r="CE1203" s="31">
        <v>46206.710069444445</v>
      </c>
      <c r="CI1203" s="14">
        <v>46206</v>
      </c>
      <c r="CJ1203" t="s">
        <v>2420</v>
      </c>
      <c r="CK1203" s="31">
        <v>46206.771377314813</v>
      </c>
      <c r="CP1203" t="str">
        <f>VLOOKUP(A1203,Sheet1!$A$2:$E$221,2,0)</f>
        <v>South Zone</v>
      </c>
    </row>
    <row r="1204" spans="1:94" x14ac:dyDescent="0.35">
      <c r="A1204" t="s">
        <v>7233</v>
      </c>
      <c r="B1204">
        <v>783</v>
      </c>
      <c r="C1204" t="s">
        <v>9332</v>
      </c>
      <c r="D1204" t="s">
        <v>678</v>
      </c>
      <c r="E1204" t="s">
        <v>478</v>
      </c>
      <c r="F1204" t="s">
        <v>479</v>
      </c>
      <c r="G1204" t="s">
        <v>688</v>
      </c>
      <c r="H1204" t="s">
        <v>12505</v>
      </c>
      <c r="I1204">
        <v>429024</v>
      </c>
      <c r="J1204" t="s">
        <v>10614</v>
      </c>
      <c r="K1204" t="s">
        <v>10615</v>
      </c>
      <c r="L1204" t="s">
        <v>4622</v>
      </c>
      <c r="M1204" t="s">
        <v>12506</v>
      </c>
      <c r="N1204">
        <v>60000</v>
      </c>
      <c r="O1204" t="s">
        <v>1328</v>
      </c>
      <c r="P1204" t="s">
        <v>1329</v>
      </c>
      <c r="Q1204" t="s">
        <v>12507</v>
      </c>
      <c r="R1204">
        <v>5059115019</v>
      </c>
      <c r="S1204" t="s">
        <v>13394</v>
      </c>
      <c r="T1204"/>
      <c r="V1204" s="14">
        <v>46210</v>
      </c>
      <c r="W1204" t="s">
        <v>12508</v>
      </c>
      <c r="X1204" s="31">
        <v>46210.566504629627</v>
      </c>
      <c r="AN1204" s="14">
        <v>46210</v>
      </c>
      <c r="AO1204" t="s">
        <v>2419</v>
      </c>
      <c r="AP1204" s="31">
        <v>46210.588750000003</v>
      </c>
      <c r="AT1204" s="31">
        <v>46210.588750000003</v>
      </c>
      <c r="AU1204" s="14">
        <v>46210</v>
      </c>
      <c r="AV1204" t="s">
        <v>2419</v>
      </c>
      <c r="AW1204" t="s">
        <v>479</v>
      </c>
      <c r="AX1204" t="s">
        <v>678</v>
      </c>
      <c r="AY1204" s="14">
        <v>46210</v>
      </c>
      <c r="AZ1204" t="s">
        <v>2420</v>
      </c>
      <c r="BA1204" s="31">
        <v>46210.603796296295</v>
      </c>
      <c r="BB1204" s="14">
        <v>46210</v>
      </c>
      <c r="BC1204" t="s">
        <v>7051</v>
      </c>
      <c r="BD1204" s="31">
        <v>46210.60800925926</v>
      </c>
      <c r="BE1204" s="14">
        <v>46210</v>
      </c>
      <c r="BF1204" t="s">
        <v>7063</v>
      </c>
      <c r="BG1204" s="31">
        <v>46210.617766203701</v>
      </c>
      <c r="BH1204" s="14">
        <v>46210</v>
      </c>
      <c r="BI1204" t="s">
        <v>7053</v>
      </c>
      <c r="BJ1204" s="31">
        <v>46210.634444444448</v>
      </c>
      <c r="BN1204" s="14">
        <v>46210</v>
      </c>
      <c r="BO1204" t="s">
        <v>7053</v>
      </c>
      <c r="BP1204" s="31">
        <v>46210.634594907409</v>
      </c>
      <c r="CP1204" t="str">
        <f>VLOOKUP(A1204,Sheet1!$A$2:$E$221,2,0)</f>
        <v>South Zone</v>
      </c>
    </row>
    <row r="1205" spans="1:94" x14ac:dyDescent="0.35">
      <c r="A1205" t="s">
        <v>7233</v>
      </c>
      <c r="B1205">
        <v>783</v>
      </c>
      <c r="C1205" t="s">
        <v>9332</v>
      </c>
      <c r="D1205" t="s">
        <v>678</v>
      </c>
      <c r="E1205" t="s">
        <v>478</v>
      </c>
      <c r="F1205" t="s">
        <v>479</v>
      </c>
      <c r="G1205" t="s">
        <v>688</v>
      </c>
      <c r="H1205" t="s">
        <v>10613</v>
      </c>
      <c r="I1205">
        <v>492906</v>
      </c>
      <c r="J1205" t="s">
        <v>10614</v>
      </c>
      <c r="K1205" t="s">
        <v>10615</v>
      </c>
      <c r="L1205" t="s">
        <v>4622</v>
      </c>
      <c r="M1205" t="s">
        <v>10616</v>
      </c>
      <c r="N1205">
        <v>55000</v>
      </c>
      <c r="O1205" t="s">
        <v>10617</v>
      </c>
      <c r="P1205" t="s">
        <v>10618</v>
      </c>
      <c r="Q1205" t="s">
        <v>10619</v>
      </c>
      <c r="R1205">
        <v>7986931747</v>
      </c>
      <c r="S1205" t="s">
        <v>13394</v>
      </c>
      <c r="T1205"/>
      <c r="V1205" s="14">
        <v>46209</v>
      </c>
      <c r="W1205" t="s">
        <v>2420</v>
      </c>
      <c r="X1205" s="31">
        <v>46209.56354166667</v>
      </c>
      <c r="AN1205" s="14">
        <v>46209</v>
      </c>
      <c r="AO1205" t="s">
        <v>2419</v>
      </c>
      <c r="AP1205" s="31">
        <v>46209.630752314813</v>
      </c>
      <c r="AT1205" s="31">
        <v>46209.630752314813</v>
      </c>
      <c r="AU1205" s="14">
        <v>46209</v>
      </c>
      <c r="AV1205" t="s">
        <v>2419</v>
      </c>
      <c r="AW1205" t="s">
        <v>479</v>
      </c>
      <c r="AX1205" t="s">
        <v>678</v>
      </c>
      <c r="AY1205" s="14">
        <v>46209</v>
      </c>
      <c r="AZ1205" t="s">
        <v>2420</v>
      </c>
      <c r="BA1205" s="31">
        <v>46209.635127314818</v>
      </c>
      <c r="BB1205" s="14">
        <v>46209</v>
      </c>
      <c r="BC1205" t="s">
        <v>7051</v>
      </c>
      <c r="BD1205" s="31">
        <v>46209.637141203704</v>
      </c>
      <c r="BE1205" s="14">
        <v>46209</v>
      </c>
      <c r="BF1205" t="s">
        <v>7051</v>
      </c>
      <c r="BG1205" s="31">
        <v>46209.637361111112</v>
      </c>
      <c r="BH1205" s="14">
        <v>46209</v>
      </c>
      <c r="BI1205" t="s">
        <v>7053</v>
      </c>
      <c r="BJ1205" s="31">
        <v>46209.667488425926</v>
      </c>
      <c r="BK1205" s="14">
        <v>46209</v>
      </c>
      <c r="BL1205" t="s">
        <v>7053</v>
      </c>
      <c r="BM1205" s="31">
        <v>46209.667569444442</v>
      </c>
      <c r="BZ1205" s="14">
        <v>46209</v>
      </c>
      <c r="CA1205" t="s">
        <v>7064</v>
      </c>
      <c r="CB1205" s="31">
        <v>46209.697708333333</v>
      </c>
      <c r="CC1205" s="14">
        <v>46209</v>
      </c>
      <c r="CD1205" t="s">
        <v>7054</v>
      </c>
      <c r="CE1205" s="31">
        <v>46209.700509259259</v>
      </c>
      <c r="CI1205" s="14">
        <v>46209</v>
      </c>
      <c r="CJ1205" t="s">
        <v>2420</v>
      </c>
      <c r="CK1205" s="31">
        <v>46209.748043981483</v>
      </c>
      <c r="CP1205" t="str">
        <f>VLOOKUP(A1205,Sheet1!$A$2:$E$221,2,0)</f>
        <v>South Zone</v>
      </c>
    </row>
    <row r="1206" spans="1:94" x14ac:dyDescent="0.35">
      <c r="A1206" t="s">
        <v>7233</v>
      </c>
      <c r="B1206">
        <v>783</v>
      </c>
      <c r="C1206" t="s">
        <v>9332</v>
      </c>
      <c r="D1206" t="s">
        <v>678</v>
      </c>
      <c r="E1206" t="s">
        <v>478</v>
      </c>
      <c r="F1206" t="s">
        <v>479</v>
      </c>
      <c r="G1206" t="s">
        <v>688</v>
      </c>
      <c r="H1206" t="s">
        <v>12509</v>
      </c>
      <c r="I1206">
        <v>617292</v>
      </c>
      <c r="J1206" t="s">
        <v>12500</v>
      </c>
      <c r="K1206" t="s">
        <v>12501</v>
      </c>
      <c r="L1206" t="s">
        <v>4622</v>
      </c>
      <c r="M1206" t="s">
        <v>12510</v>
      </c>
      <c r="N1206">
        <v>77000</v>
      </c>
      <c r="O1206" t="s">
        <v>1173</v>
      </c>
      <c r="P1206" t="s">
        <v>1174</v>
      </c>
      <c r="Q1206" t="s">
        <v>12511</v>
      </c>
      <c r="R1206">
        <v>1819460573</v>
      </c>
      <c r="S1206" t="s">
        <v>13394</v>
      </c>
      <c r="T1206"/>
      <c r="V1206" s="14">
        <v>46210</v>
      </c>
      <c r="W1206" t="s">
        <v>12504</v>
      </c>
      <c r="X1206" s="31">
        <v>46210.504131944443</v>
      </c>
      <c r="AN1206" s="14">
        <v>46210</v>
      </c>
      <c r="AO1206" t="s">
        <v>2419</v>
      </c>
      <c r="AP1206" s="31">
        <v>46210.581759259258</v>
      </c>
      <c r="AT1206" s="31">
        <v>46210.581759259258</v>
      </c>
      <c r="AU1206" s="14">
        <v>46210</v>
      </c>
      <c r="AV1206" t="s">
        <v>2419</v>
      </c>
      <c r="AW1206" t="s">
        <v>479</v>
      </c>
      <c r="AX1206" t="s">
        <v>678</v>
      </c>
      <c r="AY1206" s="14">
        <v>46210</v>
      </c>
      <c r="AZ1206" t="s">
        <v>2420</v>
      </c>
      <c r="BA1206" s="31">
        <v>46210.587476851855</v>
      </c>
      <c r="BB1206" s="14">
        <v>46210</v>
      </c>
      <c r="BC1206" t="s">
        <v>7051</v>
      </c>
      <c r="BD1206" s="31">
        <v>46210.598773148151</v>
      </c>
      <c r="BE1206" s="14">
        <v>46210</v>
      </c>
      <c r="BF1206" t="s">
        <v>7063</v>
      </c>
      <c r="BG1206" s="31">
        <v>46210.614212962966</v>
      </c>
      <c r="BH1206" s="14">
        <v>46210</v>
      </c>
      <c r="BI1206" t="s">
        <v>7053</v>
      </c>
      <c r="BJ1206" s="31">
        <v>46210.62054398148</v>
      </c>
      <c r="BK1206" s="14">
        <v>46210</v>
      </c>
      <c r="BL1206" t="s">
        <v>7053</v>
      </c>
      <c r="BM1206" s="31">
        <v>46210.62060185185</v>
      </c>
      <c r="BZ1206" s="14">
        <v>46210</v>
      </c>
      <c r="CA1206" t="s">
        <v>7064</v>
      </c>
      <c r="CB1206" s="31">
        <v>46210.631585648145</v>
      </c>
      <c r="CC1206" s="14">
        <v>46210</v>
      </c>
      <c r="CD1206" t="s">
        <v>7054</v>
      </c>
      <c r="CE1206" s="31">
        <v>46210.657025462962</v>
      </c>
      <c r="CI1206" s="14">
        <v>46210</v>
      </c>
      <c r="CJ1206" t="s">
        <v>2420</v>
      </c>
      <c r="CK1206" s="31">
        <v>46210.729733796295</v>
      </c>
      <c r="CP1206" t="str">
        <f>VLOOKUP(A1206,Sheet1!$A$2:$E$221,2,0)</f>
        <v>South Zone</v>
      </c>
    </row>
    <row r="1207" spans="1:94" x14ac:dyDescent="0.35">
      <c r="A1207" t="s">
        <v>7239</v>
      </c>
      <c r="B1207">
        <v>789</v>
      </c>
      <c r="C1207" t="s">
        <v>9332</v>
      </c>
      <c r="D1207" t="s">
        <v>678</v>
      </c>
      <c r="E1207" t="s">
        <v>535</v>
      </c>
      <c r="F1207" t="s">
        <v>536</v>
      </c>
      <c r="G1207" t="s">
        <v>688</v>
      </c>
      <c r="H1207" t="s">
        <v>12512</v>
      </c>
      <c r="I1207">
        <v>429810</v>
      </c>
      <c r="J1207" t="s">
        <v>7241</v>
      </c>
      <c r="K1207" t="s">
        <v>7242</v>
      </c>
      <c r="L1207" t="s">
        <v>4622</v>
      </c>
      <c r="M1207" t="s">
        <v>12513</v>
      </c>
      <c r="N1207">
        <v>55000</v>
      </c>
      <c r="O1207" t="s">
        <v>7100</v>
      </c>
      <c r="P1207" t="s">
        <v>7101</v>
      </c>
      <c r="Q1207" t="s">
        <v>12514</v>
      </c>
      <c r="R1207">
        <v>8337676990</v>
      </c>
      <c r="S1207" t="s">
        <v>683</v>
      </c>
      <c r="T1207" t="s">
        <v>13357</v>
      </c>
      <c r="U1207" s="1">
        <v>46210</v>
      </c>
      <c r="V1207" s="14">
        <v>46210</v>
      </c>
      <c r="W1207" t="s">
        <v>7245</v>
      </c>
      <c r="X1207" s="31">
        <v>46210.389872685184</v>
      </c>
      <c r="AN1207" s="14">
        <v>46210</v>
      </c>
      <c r="AO1207" t="s">
        <v>1319</v>
      </c>
      <c r="AP1207" s="31">
        <v>46210.449050925927</v>
      </c>
      <c r="AT1207" s="31">
        <v>46210.449050925927</v>
      </c>
      <c r="AU1207" s="14">
        <v>46210</v>
      </c>
      <c r="AV1207" t="s">
        <v>1319</v>
      </c>
      <c r="AW1207" t="s">
        <v>536</v>
      </c>
      <c r="AX1207" t="s">
        <v>678</v>
      </c>
      <c r="AY1207" s="14">
        <v>46210</v>
      </c>
      <c r="AZ1207" t="s">
        <v>1319</v>
      </c>
      <c r="BA1207" s="31">
        <v>46210.472384259258</v>
      </c>
      <c r="BB1207" s="14">
        <v>46210</v>
      </c>
      <c r="BC1207" t="s">
        <v>7051</v>
      </c>
      <c r="BD1207" s="31">
        <v>46210.494085648148</v>
      </c>
      <c r="BE1207" s="14">
        <v>46210</v>
      </c>
      <c r="BF1207" t="s">
        <v>7052</v>
      </c>
      <c r="BG1207" s="31">
        <v>46210.502453703702</v>
      </c>
      <c r="BH1207" s="14">
        <v>46210</v>
      </c>
      <c r="BI1207" t="s">
        <v>7060</v>
      </c>
      <c r="BJ1207" s="31">
        <v>46210.514699074076</v>
      </c>
      <c r="BK1207" s="14">
        <v>46210</v>
      </c>
      <c r="BL1207" t="s">
        <v>7060</v>
      </c>
      <c r="BM1207" s="31">
        <v>46210.716203703705</v>
      </c>
      <c r="BN1207" s="14">
        <v>46210</v>
      </c>
      <c r="BO1207" t="s">
        <v>7060</v>
      </c>
      <c r="BP1207" s="31">
        <v>46210.514780092592</v>
      </c>
      <c r="BZ1207" s="14">
        <v>46210</v>
      </c>
      <c r="CA1207" t="s">
        <v>7064</v>
      </c>
      <c r="CB1207" s="31">
        <v>46210.750300925924</v>
      </c>
      <c r="CC1207" s="14">
        <v>46210</v>
      </c>
      <c r="CD1207" t="s">
        <v>7054</v>
      </c>
      <c r="CE1207" s="31">
        <v>46210.768391203703</v>
      </c>
      <c r="CI1207" s="14">
        <v>46210</v>
      </c>
      <c r="CJ1207" t="s">
        <v>7246</v>
      </c>
      <c r="CK1207" s="31">
        <v>46210.860543981478</v>
      </c>
      <c r="CP1207" t="str">
        <f>VLOOKUP(A1207,Sheet1!$A$2:$E$221,2,0)</f>
        <v>South Zone</v>
      </c>
    </row>
    <row r="1208" spans="1:94" x14ac:dyDescent="0.35">
      <c r="A1208" t="s">
        <v>7239</v>
      </c>
      <c r="B1208">
        <v>789</v>
      </c>
      <c r="C1208" t="s">
        <v>9332</v>
      </c>
      <c r="D1208" t="s">
        <v>678</v>
      </c>
      <c r="E1208" t="s">
        <v>535</v>
      </c>
      <c r="F1208" t="s">
        <v>536</v>
      </c>
      <c r="G1208" t="s">
        <v>688</v>
      </c>
      <c r="H1208" t="s">
        <v>12515</v>
      </c>
      <c r="I1208">
        <v>436104</v>
      </c>
      <c r="J1208" t="s">
        <v>2034</v>
      </c>
      <c r="K1208" t="s">
        <v>2035</v>
      </c>
      <c r="L1208" t="s">
        <v>4622</v>
      </c>
      <c r="M1208" t="s">
        <v>12516</v>
      </c>
      <c r="N1208">
        <v>50000</v>
      </c>
      <c r="O1208" t="s">
        <v>1223</v>
      </c>
      <c r="P1208" t="s">
        <v>1224</v>
      </c>
      <c r="Q1208" t="s">
        <v>12517</v>
      </c>
      <c r="R1208">
        <v>9686628221</v>
      </c>
      <c r="S1208" t="s">
        <v>13394</v>
      </c>
      <c r="T1208"/>
      <c r="V1208" s="14">
        <v>46210</v>
      </c>
      <c r="W1208" t="s">
        <v>12518</v>
      </c>
      <c r="X1208" s="31">
        <v>46210.618252314816</v>
      </c>
      <c r="AN1208" s="14">
        <v>46210</v>
      </c>
      <c r="AO1208" t="s">
        <v>1319</v>
      </c>
      <c r="AP1208" s="31">
        <v>46210.651319444441</v>
      </c>
      <c r="AT1208" s="31">
        <v>46210.651319444441</v>
      </c>
      <c r="AU1208" s="14">
        <v>46210</v>
      </c>
      <c r="AV1208" t="s">
        <v>1319</v>
      </c>
      <c r="AW1208" t="s">
        <v>536</v>
      </c>
      <c r="AX1208" t="s">
        <v>678</v>
      </c>
      <c r="AY1208" s="14">
        <v>46210</v>
      </c>
      <c r="AZ1208" t="s">
        <v>1319</v>
      </c>
      <c r="BA1208" s="31">
        <v>46210.651701388888</v>
      </c>
      <c r="BB1208" s="14">
        <v>46210</v>
      </c>
      <c r="BC1208" t="s">
        <v>7051</v>
      </c>
      <c r="BD1208" s="31">
        <v>46210.660243055558</v>
      </c>
      <c r="BE1208" s="14">
        <v>46210</v>
      </c>
      <c r="BF1208" t="s">
        <v>7157</v>
      </c>
      <c r="BG1208" s="31">
        <v>46210.667986111112</v>
      </c>
      <c r="BH1208" s="14">
        <v>46210</v>
      </c>
      <c r="BI1208" t="s">
        <v>7053</v>
      </c>
      <c r="BJ1208" s="31">
        <v>46210.687939814816</v>
      </c>
      <c r="BK1208" s="14">
        <v>46210</v>
      </c>
      <c r="BL1208" t="s">
        <v>7053</v>
      </c>
      <c r="BM1208" s="31">
        <v>46210.688043981485</v>
      </c>
      <c r="BN1208" s="14">
        <v>46210</v>
      </c>
      <c r="BO1208" t="s">
        <v>7054</v>
      </c>
      <c r="BP1208" s="31">
        <v>46210.719699074078</v>
      </c>
      <c r="CP1208" t="str">
        <f>VLOOKUP(A1208,Sheet1!$A$2:$E$221,2,0)</f>
        <v>South Zone</v>
      </c>
    </row>
    <row r="1209" spans="1:94" x14ac:dyDescent="0.35">
      <c r="A1209" t="s">
        <v>7239</v>
      </c>
      <c r="B1209">
        <v>789</v>
      </c>
      <c r="C1209" t="s">
        <v>9332</v>
      </c>
      <c r="D1209" t="s">
        <v>678</v>
      </c>
      <c r="E1209" t="s">
        <v>535</v>
      </c>
      <c r="F1209" t="s">
        <v>536</v>
      </c>
      <c r="G1209" t="s">
        <v>688</v>
      </c>
      <c r="H1209" t="s">
        <v>12519</v>
      </c>
      <c r="I1209">
        <v>459215</v>
      </c>
      <c r="J1209" t="s">
        <v>9666</v>
      </c>
      <c r="K1209" t="s">
        <v>9667</v>
      </c>
      <c r="L1209" t="s">
        <v>4622</v>
      </c>
      <c r="M1209" t="s">
        <v>12520</v>
      </c>
      <c r="N1209">
        <v>80000</v>
      </c>
      <c r="O1209" t="s">
        <v>1266</v>
      </c>
      <c r="P1209" t="s">
        <v>1267</v>
      </c>
      <c r="Q1209" t="s">
        <v>12521</v>
      </c>
      <c r="R1209">
        <v>3820930702</v>
      </c>
      <c r="S1209" t="s">
        <v>13394</v>
      </c>
      <c r="T1209"/>
      <c r="V1209" s="14">
        <v>46210</v>
      </c>
      <c r="W1209" t="s">
        <v>7245</v>
      </c>
      <c r="X1209" s="31">
        <v>46210.505914351852</v>
      </c>
      <c r="AN1209" s="14">
        <v>46210</v>
      </c>
      <c r="AO1209" t="s">
        <v>1319</v>
      </c>
      <c r="AP1209" s="31">
        <v>46210.551435185182</v>
      </c>
      <c r="AT1209" s="31">
        <v>46210.551435185182</v>
      </c>
      <c r="AU1209" s="14">
        <v>46210</v>
      </c>
      <c r="AV1209" t="s">
        <v>1319</v>
      </c>
      <c r="AW1209" t="s">
        <v>536</v>
      </c>
      <c r="AX1209" t="s">
        <v>678</v>
      </c>
      <c r="AY1209" s="14">
        <v>46210</v>
      </c>
      <c r="AZ1209" t="s">
        <v>1319</v>
      </c>
      <c r="BA1209" s="31">
        <v>46210.551840277774</v>
      </c>
      <c r="BB1209" s="14">
        <v>46210</v>
      </c>
      <c r="BC1209" t="s">
        <v>7051</v>
      </c>
      <c r="BD1209" s="31">
        <v>46210.559571759259</v>
      </c>
      <c r="BE1209" s="14">
        <v>46210</v>
      </c>
      <c r="BF1209" t="s">
        <v>7168</v>
      </c>
      <c r="BG1209" s="31">
        <v>46210.568969907406</v>
      </c>
      <c r="BH1209" s="14">
        <v>46210</v>
      </c>
      <c r="BI1209" t="s">
        <v>7053</v>
      </c>
      <c r="BJ1209" s="31">
        <v>46210.628599537034</v>
      </c>
      <c r="BK1209" s="14">
        <v>46210</v>
      </c>
      <c r="BL1209" t="s">
        <v>7053</v>
      </c>
      <c r="BM1209" s="31">
        <v>46210.628657407404</v>
      </c>
      <c r="BZ1209" s="14">
        <v>46210</v>
      </c>
      <c r="CA1209" t="s">
        <v>7053</v>
      </c>
      <c r="CB1209" s="31">
        <v>46210.672175925924</v>
      </c>
      <c r="CC1209" s="14">
        <v>46210</v>
      </c>
      <c r="CD1209" t="s">
        <v>7054</v>
      </c>
      <c r="CE1209" s="31">
        <v>46210.674791666665</v>
      </c>
      <c r="CI1209" s="14">
        <v>46210</v>
      </c>
      <c r="CJ1209" t="s">
        <v>7246</v>
      </c>
      <c r="CK1209" s="31">
        <v>46210.736875000002</v>
      </c>
      <c r="CP1209" t="str">
        <f>VLOOKUP(A1209,Sheet1!$A$2:$E$221,2,0)</f>
        <v>South Zone</v>
      </c>
    </row>
    <row r="1210" spans="1:94" x14ac:dyDescent="0.35">
      <c r="A1210" t="s">
        <v>7239</v>
      </c>
      <c r="B1210">
        <v>789</v>
      </c>
      <c r="C1210" t="s">
        <v>9332</v>
      </c>
      <c r="D1210" t="s">
        <v>678</v>
      </c>
      <c r="E1210" t="s">
        <v>535</v>
      </c>
      <c r="F1210" t="s">
        <v>536</v>
      </c>
      <c r="G1210" t="s">
        <v>688</v>
      </c>
      <c r="H1210" t="s">
        <v>7240</v>
      </c>
      <c r="I1210">
        <v>494986</v>
      </c>
      <c r="J1210" t="s">
        <v>7241</v>
      </c>
      <c r="K1210" t="s">
        <v>7242</v>
      </c>
      <c r="L1210" t="s">
        <v>4622</v>
      </c>
      <c r="M1210" t="s">
        <v>7243</v>
      </c>
      <c r="N1210">
        <v>77000</v>
      </c>
      <c r="O1210" t="s">
        <v>1025</v>
      </c>
      <c r="P1210" t="s">
        <v>1026</v>
      </c>
      <c r="Q1210" t="s">
        <v>7244</v>
      </c>
      <c r="R1210">
        <v>5969468502</v>
      </c>
      <c r="S1210" t="s">
        <v>13394</v>
      </c>
      <c r="T1210"/>
      <c r="V1210" s="14">
        <v>46204</v>
      </c>
      <c r="W1210" t="s">
        <v>7245</v>
      </c>
      <c r="X1210" s="31">
        <v>46204.591122685182</v>
      </c>
      <c r="AN1210" s="14">
        <v>46204</v>
      </c>
      <c r="AO1210" t="s">
        <v>1319</v>
      </c>
      <c r="AP1210" s="31">
        <v>46204.636388888888</v>
      </c>
      <c r="AT1210" s="31">
        <v>46204.636388888888</v>
      </c>
      <c r="AU1210" s="14">
        <v>46204</v>
      </c>
      <c r="AV1210" t="s">
        <v>1319</v>
      </c>
      <c r="AW1210" t="s">
        <v>536</v>
      </c>
      <c r="AX1210" t="s">
        <v>678</v>
      </c>
      <c r="AY1210" s="14">
        <v>46204</v>
      </c>
      <c r="AZ1210" t="s">
        <v>1319</v>
      </c>
      <c r="BA1210" s="31">
        <v>46204.636886574073</v>
      </c>
      <c r="BB1210" s="14">
        <v>46204</v>
      </c>
      <c r="BC1210" t="s">
        <v>7051</v>
      </c>
      <c r="BD1210" s="31">
        <v>46204.64707175926</v>
      </c>
      <c r="BE1210" s="14">
        <v>46204</v>
      </c>
      <c r="BF1210" t="s">
        <v>7168</v>
      </c>
      <c r="BG1210" s="31">
        <v>46204.666909722226</v>
      </c>
      <c r="BH1210" s="14">
        <v>46204</v>
      </c>
      <c r="BI1210" t="s">
        <v>7060</v>
      </c>
      <c r="BJ1210" s="31">
        <v>46204.671956018516</v>
      </c>
      <c r="BK1210" s="14">
        <v>46206</v>
      </c>
      <c r="BL1210" t="s">
        <v>7064</v>
      </c>
      <c r="BM1210" s="31">
        <v>46206.629201388889</v>
      </c>
      <c r="BZ1210" s="14">
        <v>46206</v>
      </c>
      <c r="CA1210" t="s">
        <v>7064</v>
      </c>
      <c r="CB1210" s="31">
        <v>46206.648113425923</v>
      </c>
      <c r="CC1210" s="14">
        <v>46206</v>
      </c>
      <c r="CD1210" t="s">
        <v>7054</v>
      </c>
      <c r="CE1210" s="31">
        <v>46206.67863425926</v>
      </c>
      <c r="CI1210" s="14">
        <v>46206</v>
      </c>
      <c r="CJ1210" t="s">
        <v>7246</v>
      </c>
      <c r="CK1210" s="31">
        <v>46206.751828703702</v>
      </c>
      <c r="CP1210" t="str">
        <f>VLOOKUP(A1210,Sheet1!$A$2:$E$221,2,0)</f>
        <v>South Zone</v>
      </c>
    </row>
    <row r="1211" spans="1:94" x14ac:dyDescent="0.35">
      <c r="A1211" t="s">
        <v>7239</v>
      </c>
      <c r="B1211">
        <v>789</v>
      </c>
      <c r="C1211" t="s">
        <v>9332</v>
      </c>
      <c r="D1211" t="s">
        <v>678</v>
      </c>
      <c r="E1211" t="s">
        <v>535</v>
      </c>
      <c r="F1211" t="s">
        <v>536</v>
      </c>
      <c r="G1211" t="s">
        <v>688</v>
      </c>
      <c r="H1211" t="s">
        <v>10620</v>
      </c>
      <c r="I1211">
        <v>539478</v>
      </c>
      <c r="J1211" t="s">
        <v>10621</v>
      </c>
      <c r="K1211" t="s">
        <v>10622</v>
      </c>
      <c r="L1211" t="s">
        <v>4622</v>
      </c>
      <c r="M1211" t="s">
        <v>10623</v>
      </c>
      <c r="N1211">
        <v>65000</v>
      </c>
      <c r="O1211" t="s">
        <v>10624</v>
      </c>
      <c r="P1211" t="s">
        <v>10625</v>
      </c>
      <c r="Q1211" t="s">
        <v>10626</v>
      </c>
      <c r="R1211">
        <v>3439363989</v>
      </c>
      <c r="S1211" t="s">
        <v>13394</v>
      </c>
      <c r="T1211"/>
      <c r="V1211" s="14">
        <v>46209</v>
      </c>
      <c r="W1211" t="s">
        <v>10627</v>
      </c>
      <c r="X1211" s="31">
        <v>46209.67596064815</v>
      </c>
      <c r="AN1211" s="14">
        <v>46209</v>
      </c>
      <c r="AO1211" t="s">
        <v>1319</v>
      </c>
      <c r="AP1211" s="31">
        <v>46209.705231481479</v>
      </c>
      <c r="AT1211" s="31">
        <v>46209.705231481479</v>
      </c>
      <c r="AU1211" s="14">
        <v>46209</v>
      </c>
      <c r="AV1211" t="s">
        <v>1319</v>
      </c>
      <c r="AW1211" t="s">
        <v>536</v>
      </c>
      <c r="AX1211" t="s">
        <v>678</v>
      </c>
      <c r="AY1211" s="14">
        <v>46209</v>
      </c>
      <c r="AZ1211" t="s">
        <v>1319</v>
      </c>
      <c r="BA1211" s="31">
        <v>46209.70689814815</v>
      </c>
      <c r="BB1211" s="14">
        <v>46209</v>
      </c>
      <c r="BC1211" t="s">
        <v>7051</v>
      </c>
      <c r="BD1211" s="31">
        <v>46209.724791666667</v>
      </c>
      <c r="BE1211" s="14">
        <v>46209</v>
      </c>
      <c r="BF1211" t="s">
        <v>7168</v>
      </c>
      <c r="BG1211" s="31">
        <v>46209.731377314813</v>
      </c>
      <c r="BH1211" s="14">
        <v>46209</v>
      </c>
      <c r="BI1211" t="s">
        <v>7060</v>
      </c>
      <c r="BJ1211" s="31">
        <v>46209.751562500001</v>
      </c>
      <c r="BK1211" s="14">
        <v>46209</v>
      </c>
      <c r="BL1211" t="s">
        <v>7060</v>
      </c>
      <c r="BM1211" s="31">
        <v>46209.751608796294</v>
      </c>
      <c r="BZ1211" s="14">
        <v>46209</v>
      </c>
      <c r="CA1211" t="s">
        <v>7060</v>
      </c>
      <c r="CB1211" s="31">
        <v>46209.766944444447</v>
      </c>
      <c r="CC1211" s="14">
        <v>46209</v>
      </c>
      <c r="CD1211" t="s">
        <v>7054</v>
      </c>
      <c r="CE1211" s="31">
        <v>46209.769953703704</v>
      </c>
      <c r="CI1211" s="14">
        <v>46209</v>
      </c>
      <c r="CJ1211" t="s">
        <v>7246</v>
      </c>
      <c r="CK1211" s="31">
        <v>46209.817569444444</v>
      </c>
      <c r="CP1211" t="str">
        <f>VLOOKUP(A1211,Sheet1!$A$2:$E$221,2,0)</f>
        <v>South Zone</v>
      </c>
    </row>
    <row r="1212" spans="1:94" x14ac:dyDescent="0.35">
      <c r="A1212" t="s">
        <v>7247</v>
      </c>
      <c r="B1212">
        <v>788</v>
      </c>
      <c r="C1212" t="s">
        <v>9332</v>
      </c>
      <c r="D1212" t="s">
        <v>678</v>
      </c>
      <c r="E1212" t="s">
        <v>116</v>
      </c>
      <c r="F1212" t="s">
        <v>480</v>
      </c>
      <c r="G1212" t="s">
        <v>688</v>
      </c>
      <c r="H1212" t="s">
        <v>7248</v>
      </c>
      <c r="I1212">
        <v>427942</v>
      </c>
      <c r="J1212" t="s">
        <v>7249</v>
      </c>
      <c r="K1212" t="s">
        <v>7250</v>
      </c>
      <c r="L1212" t="s">
        <v>4622</v>
      </c>
      <c r="M1212" t="s">
        <v>7251</v>
      </c>
      <c r="N1212">
        <v>65000</v>
      </c>
      <c r="O1212" t="s">
        <v>7252</v>
      </c>
      <c r="P1212" t="s">
        <v>7253</v>
      </c>
      <c r="Q1212" t="s">
        <v>7254</v>
      </c>
      <c r="R1212">
        <v>4383587486</v>
      </c>
      <c r="S1212" t="s">
        <v>13394</v>
      </c>
      <c r="T1212"/>
      <c r="V1212" s="14">
        <v>46205</v>
      </c>
      <c r="W1212" t="s">
        <v>7255</v>
      </c>
      <c r="X1212" s="31">
        <v>46205.543877314813</v>
      </c>
      <c r="AN1212" s="14">
        <v>46205</v>
      </c>
      <c r="AO1212" t="s">
        <v>2421</v>
      </c>
      <c r="AP1212" s="31">
        <v>46205.573761574073</v>
      </c>
      <c r="AT1212" s="31">
        <v>46205.573761574073</v>
      </c>
      <c r="AU1212" s="14">
        <v>46205</v>
      </c>
      <c r="AV1212" t="s">
        <v>2421</v>
      </c>
      <c r="AW1212" t="s">
        <v>480</v>
      </c>
      <c r="AX1212" t="s">
        <v>678</v>
      </c>
      <c r="AY1212" s="14">
        <v>46205</v>
      </c>
      <c r="AZ1212" t="s">
        <v>2421</v>
      </c>
      <c r="BA1212" s="31">
        <v>46205.57471064815</v>
      </c>
      <c r="BB1212" s="14">
        <v>46205</v>
      </c>
      <c r="BC1212" t="s">
        <v>7051</v>
      </c>
      <c r="BD1212" s="31">
        <v>46205.600972222222</v>
      </c>
      <c r="BE1212" s="14">
        <v>46205</v>
      </c>
      <c r="BF1212" t="s">
        <v>7051</v>
      </c>
      <c r="BG1212" s="31">
        <v>46205.61273148148</v>
      </c>
      <c r="BH1212" s="14">
        <v>46205</v>
      </c>
      <c r="BI1212" t="s">
        <v>7060</v>
      </c>
      <c r="BJ1212" s="31">
        <v>46205.643680555557</v>
      </c>
      <c r="BK1212" s="14">
        <v>46205</v>
      </c>
      <c r="BL1212" t="s">
        <v>7060</v>
      </c>
      <c r="BM1212" s="31">
        <v>46205.67114583333</v>
      </c>
      <c r="BZ1212" s="14">
        <v>46205</v>
      </c>
      <c r="CA1212" t="s">
        <v>7053</v>
      </c>
      <c r="CB1212" s="31">
        <v>46205.67728009259</v>
      </c>
      <c r="CC1212" s="14">
        <v>46205</v>
      </c>
      <c r="CD1212" t="s">
        <v>7054</v>
      </c>
      <c r="CE1212" s="31">
        <v>46205.682685185187</v>
      </c>
      <c r="CI1212" s="14">
        <v>46205</v>
      </c>
      <c r="CJ1212" t="s">
        <v>2422</v>
      </c>
      <c r="CK1212" s="31">
        <v>46205.82172453704</v>
      </c>
      <c r="CP1212" t="str">
        <f>VLOOKUP(A1212,Sheet1!$A$2:$E$221,2,0)</f>
        <v>South Zone</v>
      </c>
    </row>
    <row r="1213" spans="1:94" x14ac:dyDescent="0.35">
      <c r="A1213" t="s">
        <v>7247</v>
      </c>
      <c r="B1213">
        <v>788</v>
      </c>
      <c r="C1213" t="s">
        <v>9332</v>
      </c>
      <c r="D1213" t="s">
        <v>678</v>
      </c>
      <c r="E1213" t="s">
        <v>116</v>
      </c>
      <c r="F1213" t="s">
        <v>480</v>
      </c>
      <c r="G1213" t="s">
        <v>688</v>
      </c>
      <c r="H1213" t="s">
        <v>7256</v>
      </c>
      <c r="I1213">
        <v>433767</v>
      </c>
      <c r="J1213" t="s">
        <v>2039</v>
      </c>
      <c r="K1213" t="s">
        <v>2040</v>
      </c>
      <c r="L1213" t="s">
        <v>4622</v>
      </c>
      <c r="M1213" t="s">
        <v>7257</v>
      </c>
      <c r="N1213">
        <v>73000</v>
      </c>
      <c r="O1213" t="s">
        <v>1380</v>
      </c>
      <c r="P1213" t="s">
        <v>1381</v>
      </c>
      <c r="Q1213" t="s">
        <v>7258</v>
      </c>
      <c r="R1213">
        <v>6211930650</v>
      </c>
      <c r="S1213" t="s">
        <v>13394</v>
      </c>
      <c r="T1213"/>
      <c r="V1213" s="14">
        <v>46206</v>
      </c>
      <c r="W1213" t="s">
        <v>7259</v>
      </c>
      <c r="X1213" s="31">
        <v>46206.510289351849</v>
      </c>
      <c r="AN1213" s="14">
        <v>46206</v>
      </c>
      <c r="AO1213" t="s">
        <v>2421</v>
      </c>
      <c r="AP1213" s="31">
        <v>46206.692662037036</v>
      </c>
      <c r="AT1213" s="31">
        <v>46206.692662037036</v>
      </c>
      <c r="AU1213" s="14">
        <v>46206</v>
      </c>
      <c r="AV1213" t="s">
        <v>2421</v>
      </c>
      <c r="AW1213" t="s">
        <v>480</v>
      </c>
      <c r="AX1213" t="s">
        <v>678</v>
      </c>
      <c r="AY1213" s="14">
        <v>46206</v>
      </c>
      <c r="AZ1213" t="s">
        <v>2421</v>
      </c>
      <c r="BA1213" s="31">
        <v>46206.695879629631</v>
      </c>
      <c r="BB1213" s="14">
        <v>46206</v>
      </c>
      <c r="BC1213" t="s">
        <v>7051</v>
      </c>
      <c r="BD1213" s="31">
        <v>46206.698900462965</v>
      </c>
      <c r="BE1213" s="14">
        <v>46206</v>
      </c>
      <c r="BF1213" t="s">
        <v>7168</v>
      </c>
      <c r="BG1213" s="31">
        <v>46206.706099537034</v>
      </c>
      <c r="BH1213" s="14">
        <v>46206</v>
      </c>
      <c r="BI1213" t="s">
        <v>7060</v>
      </c>
      <c r="BJ1213" s="31">
        <v>46206.713217592594</v>
      </c>
      <c r="BK1213" s="14">
        <v>46206</v>
      </c>
      <c r="BL1213" t="s">
        <v>7060</v>
      </c>
      <c r="BM1213" s="31">
        <v>46206.723067129627</v>
      </c>
      <c r="BZ1213" s="14">
        <v>46206</v>
      </c>
      <c r="CA1213" t="s">
        <v>7053</v>
      </c>
      <c r="CB1213" s="31">
        <v>46206.735798611109</v>
      </c>
      <c r="CC1213" s="14">
        <v>46206</v>
      </c>
      <c r="CD1213" t="s">
        <v>7054</v>
      </c>
      <c r="CE1213" s="31">
        <v>46206.750636574077</v>
      </c>
      <c r="CI1213" s="14">
        <v>46206</v>
      </c>
      <c r="CJ1213" t="s">
        <v>2422</v>
      </c>
      <c r="CK1213" s="31">
        <v>46206.81177083333</v>
      </c>
      <c r="CP1213" t="str">
        <f>VLOOKUP(A1213,Sheet1!$A$2:$E$221,2,0)</f>
        <v>South Zone</v>
      </c>
    </row>
    <row r="1214" spans="1:94" x14ac:dyDescent="0.35">
      <c r="A1214" t="s">
        <v>7247</v>
      </c>
      <c r="B1214">
        <v>788</v>
      </c>
      <c r="C1214" t="s">
        <v>9332</v>
      </c>
      <c r="D1214" t="s">
        <v>678</v>
      </c>
      <c r="E1214" t="s">
        <v>116</v>
      </c>
      <c r="F1214" t="s">
        <v>480</v>
      </c>
      <c r="G1214" t="s">
        <v>688</v>
      </c>
      <c r="H1214" t="s">
        <v>7260</v>
      </c>
      <c r="I1214">
        <v>480348</v>
      </c>
      <c r="J1214" t="s">
        <v>7249</v>
      </c>
      <c r="K1214" t="s">
        <v>7250</v>
      </c>
      <c r="L1214" t="s">
        <v>4622</v>
      </c>
      <c r="M1214" t="s">
        <v>10628</v>
      </c>
      <c r="N1214">
        <v>70000</v>
      </c>
      <c r="O1214" t="s">
        <v>9595</v>
      </c>
      <c r="P1214" t="s">
        <v>9596</v>
      </c>
      <c r="Q1214" t="s">
        <v>10629</v>
      </c>
      <c r="R1214">
        <v>2842673846</v>
      </c>
      <c r="S1214" t="s">
        <v>13394</v>
      </c>
      <c r="T1214"/>
      <c r="V1214" s="14">
        <v>46209</v>
      </c>
      <c r="W1214" t="s">
        <v>7259</v>
      </c>
      <c r="X1214" s="31">
        <v>46209.613310185188</v>
      </c>
      <c r="AN1214" s="14">
        <v>46209</v>
      </c>
      <c r="AO1214" t="s">
        <v>2421</v>
      </c>
      <c r="AP1214" s="31">
        <v>46209.666851851849</v>
      </c>
      <c r="AT1214" s="31">
        <v>46209.666851851849</v>
      </c>
      <c r="AU1214" s="14">
        <v>46209</v>
      </c>
      <c r="AV1214" t="s">
        <v>2421</v>
      </c>
      <c r="AW1214" t="s">
        <v>480</v>
      </c>
      <c r="AX1214" t="s">
        <v>678</v>
      </c>
      <c r="AY1214" s="14">
        <v>46209</v>
      </c>
      <c r="AZ1214" t="s">
        <v>2421</v>
      </c>
      <c r="BA1214" s="31">
        <v>46209.668009259258</v>
      </c>
      <c r="BB1214" s="14">
        <v>46209</v>
      </c>
      <c r="BC1214" t="s">
        <v>7051</v>
      </c>
      <c r="BD1214" s="31">
        <v>46209.681805555556</v>
      </c>
      <c r="BE1214" s="14">
        <v>46209</v>
      </c>
      <c r="BF1214" t="s">
        <v>7052</v>
      </c>
      <c r="BG1214" s="31">
        <v>46209.693784722222</v>
      </c>
      <c r="BH1214" s="14">
        <v>46209</v>
      </c>
      <c r="BI1214" t="s">
        <v>7064</v>
      </c>
      <c r="BJ1214" s="31">
        <v>46209.707812499997</v>
      </c>
      <c r="BK1214" s="14">
        <v>46209</v>
      </c>
      <c r="BL1214" t="s">
        <v>7064</v>
      </c>
      <c r="BM1214" s="31">
        <v>46209.70784722222</v>
      </c>
      <c r="BZ1214" s="14">
        <v>46209</v>
      </c>
      <c r="CA1214" t="s">
        <v>7060</v>
      </c>
      <c r="CB1214" s="31">
        <v>46209.764861111114</v>
      </c>
      <c r="CC1214" s="14">
        <v>46209</v>
      </c>
      <c r="CD1214" t="s">
        <v>7054</v>
      </c>
      <c r="CE1214" s="31">
        <v>46209.767233796294</v>
      </c>
      <c r="CI1214" s="14">
        <v>46209</v>
      </c>
      <c r="CJ1214" t="s">
        <v>2422</v>
      </c>
      <c r="CK1214" s="31">
        <v>46209.8358912037</v>
      </c>
      <c r="CP1214" t="str">
        <f>VLOOKUP(A1214,Sheet1!$A$2:$E$221,2,0)</f>
        <v>South Zone</v>
      </c>
    </row>
    <row r="1215" spans="1:94" x14ac:dyDescent="0.35">
      <c r="A1215" t="s">
        <v>7247</v>
      </c>
      <c r="B1215">
        <v>788</v>
      </c>
      <c r="C1215" t="s">
        <v>9332</v>
      </c>
      <c r="D1215" t="s">
        <v>678</v>
      </c>
      <c r="E1215" t="s">
        <v>116</v>
      </c>
      <c r="F1215" t="s">
        <v>480</v>
      </c>
      <c r="G1215" t="s">
        <v>688</v>
      </c>
      <c r="H1215" t="s">
        <v>7260</v>
      </c>
      <c r="I1215">
        <v>480348</v>
      </c>
      <c r="J1215" t="s">
        <v>7249</v>
      </c>
      <c r="K1215" t="s">
        <v>7250</v>
      </c>
      <c r="L1215" t="s">
        <v>4622</v>
      </c>
      <c r="M1215" t="s">
        <v>7261</v>
      </c>
      <c r="N1215">
        <v>73000</v>
      </c>
      <c r="O1215" t="s">
        <v>1380</v>
      </c>
      <c r="P1215" t="s">
        <v>1381</v>
      </c>
      <c r="Q1215" t="s">
        <v>7262</v>
      </c>
      <c r="R1215">
        <v>4777914363</v>
      </c>
      <c r="S1215" t="s">
        <v>13394</v>
      </c>
      <c r="T1215"/>
      <c r="V1215" s="14">
        <v>46206</v>
      </c>
      <c r="W1215" t="s">
        <v>7255</v>
      </c>
      <c r="X1215" s="31">
        <v>46206.43072916667</v>
      </c>
      <c r="AN1215" s="14">
        <v>46206</v>
      </c>
      <c r="AO1215" t="s">
        <v>2421</v>
      </c>
      <c r="AP1215" s="31">
        <v>46206.473136574074</v>
      </c>
      <c r="AT1215" s="31">
        <v>46206.473136574074</v>
      </c>
      <c r="AU1215" s="14">
        <v>46206</v>
      </c>
      <c r="AV1215" t="s">
        <v>2421</v>
      </c>
      <c r="AW1215" t="s">
        <v>480</v>
      </c>
      <c r="AX1215" t="s">
        <v>678</v>
      </c>
      <c r="AY1215" s="14">
        <v>46206</v>
      </c>
      <c r="AZ1215" t="s">
        <v>2421</v>
      </c>
      <c r="BA1215" s="31">
        <v>46206.473680555559</v>
      </c>
      <c r="BB1215" s="14">
        <v>46206</v>
      </c>
      <c r="BC1215" t="s">
        <v>7051</v>
      </c>
      <c r="BD1215" s="31">
        <v>46206.480937499997</v>
      </c>
      <c r="BE1215" s="14">
        <v>46206</v>
      </c>
      <c r="BF1215" t="s">
        <v>7116</v>
      </c>
      <c r="BG1215" s="31">
        <v>46206.491111111114</v>
      </c>
      <c r="BH1215" s="14">
        <v>46206</v>
      </c>
      <c r="BI1215" t="s">
        <v>7064</v>
      </c>
      <c r="BJ1215" s="31">
        <v>46206.500011574077</v>
      </c>
      <c r="BK1215" s="14">
        <v>46206</v>
      </c>
      <c r="BL1215" t="s">
        <v>7064</v>
      </c>
      <c r="BM1215" s="31">
        <v>46206.5000462963</v>
      </c>
      <c r="BZ1215" s="14">
        <v>46206</v>
      </c>
      <c r="CA1215" t="s">
        <v>7053</v>
      </c>
      <c r="CB1215" s="31">
        <v>46206.521990740737</v>
      </c>
      <c r="CC1215" s="14">
        <v>46206</v>
      </c>
      <c r="CD1215" t="s">
        <v>7054</v>
      </c>
      <c r="CE1215" s="31">
        <v>46206.528564814813</v>
      </c>
      <c r="CI1215" s="14">
        <v>46206</v>
      </c>
      <c r="CJ1215" t="s">
        <v>2422</v>
      </c>
      <c r="CK1215" s="31">
        <v>46206.704155092593</v>
      </c>
      <c r="CP1215" t="str">
        <f>VLOOKUP(A1215,Sheet1!$A$2:$E$221,2,0)</f>
        <v>South Zone</v>
      </c>
    </row>
    <row r="1216" spans="1:94" x14ac:dyDescent="0.35">
      <c r="A1216" t="s">
        <v>7247</v>
      </c>
      <c r="B1216">
        <v>788</v>
      </c>
      <c r="C1216" t="s">
        <v>9332</v>
      </c>
      <c r="D1216" t="s">
        <v>678</v>
      </c>
      <c r="E1216" t="s">
        <v>116</v>
      </c>
      <c r="F1216" t="s">
        <v>480</v>
      </c>
      <c r="G1216" t="s">
        <v>688</v>
      </c>
      <c r="H1216" t="s">
        <v>4378</v>
      </c>
      <c r="I1216">
        <v>507343</v>
      </c>
      <c r="J1216" t="s">
        <v>2039</v>
      </c>
      <c r="K1216" t="s">
        <v>2040</v>
      </c>
      <c r="L1216" t="s">
        <v>4622</v>
      </c>
      <c r="M1216" t="s">
        <v>7263</v>
      </c>
      <c r="N1216">
        <v>73000</v>
      </c>
      <c r="O1216" t="s">
        <v>1380</v>
      </c>
      <c r="P1216" t="s">
        <v>1381</v>
      </c>
      <c r="Q1216" t="s">
        <v>4379</v>
      </c>
      <c r="R1216">
        <v>7645117991</v>
      </c>
      <c r="S1216" t="s">
        <v>13394</v>
      </c>
      <c r="T1216"/>
      <c r="V1216" s="14">
        <v>46205</v>
      </c>
      <c r="W1216" t="s">
        <v>7259</v>
      </c>
      <c r="X1216" s="31">
        <v>46205.856932870367</v>
      </c>
      <c r="AN1216" s="14">
        <v>46206</v>
      </c>
      <c r="AO1216" t="s">
        <v>2421</v>
      </c>
      <c r="AP1216" s="31">
        <v>46206.394918981481</v>
      </c>
      <c r="AT1216" s="31">
        <v>46206.394918981481</v>
      </c>
      <c r="AU1216" s="14">
        <v>46206</v>
      </c>
      <c r="AV1216" t="s">
        <v>2421</v>
      </c>
      <c r="AW1216" t="s">
        <v>480</v>
      </c>
      <c r="AX1216" t="s">
        <v>678</v>
      </c>
      <c r="AY1216" s="14">
        <v>46206</v>
      </c>
      <c r="AZ1216" t="s">
        <v>2421</v>
      </c>
      <c r="BA1216" s="31">
        <v>46206.395833333336</v>
      </c>
      <c r="BB1216" s="14">
        <v>46206</v>
      </c>
      <c r="BC1216" t="s">
        <v>7051</v>
      </c>
      <c r="BD1216" s="31">
        <v>46206.407673611109</v>
      </c>
      <c r="BE1216" s="14">
        <v>46206</v>
      </c>
      <c r="BF1216" t="s">
        <v>7059</v>
      </c>
      <c r="BG1216" s="31">
        <v>46206.43167824074</v>
      </c>
      <c r="BH1216" s="14">
        <v>46206</v>
      </c>
      <c r="BI1216" t="s">
        <v>7060</v>
      </c>
      <c r="BJ1216" s="31">
        <v>46206.459224537037</v>
      </c>
      <c r="BK1216" s="14">
        <v>46206</v>
      </c>
      <c r="BL1216" t="s">
        <v>7060</v>
      </c>
      <c r="BM1216" s="31">
        <v>46206.459270833337</v>
      </c>
      <c r="BZ1216" s="14">
        <v>46206</v>
      </c>
      <c r="CA1216" t="s">
        <v>7053</v>
      </c>
      <c r="CB1216" s="31">
        <v>46206.498969907407</v>
      </c>
      <c r="CC1216" s="14">
        <v>46206</v>
      </c>
      <c r="CD1216" t="s">
        <v>7054</v>
      </c>
      <c r="CE1216" s="31">
        <v>46206.501064814816</v>
      </c>
      <c r="CI1216" s="14">
        <v>46206</v>
      </c>
      <c r="CJ1216" t="s">
        <v>2422</v>
      </c>
      <c r="CK1216" s="31">
        <v>46206.751168981478</v>
      </c>
      <c r="CP1216" t="str">
        <f>VLOOKUP(A1216,Sheet1!$A$2:$E$221,2,0)</f>
        <v>South Zone</v>
      </c>
    </row>
    <row r="1217" spans="1:94" x14ac:dyDescent="0.35">
      <c r="A1217" t="s">
        <v>7247</v>
      </c>
      <c r="B1217">
        <v>788</v>
      </c>
      <c r="C1217" t="s">
        <v>9332</v>
      </c>
      <c r="D1217" t="s">
        <v>678</v>
      </c>
      <c r="E1217" t="s">
        <v>116</v>
      </c>
      <c r="F1217" t="s">
        <v>480</v>
      </c>
      <c r="G1217" t="s">
        <v>688</v>
      </c>
      <c r="H1217" t="s">
        <v>7264</v>
      </c>
      <c r="I1217">
        <v>638334</v>
      </c>
      <c r="J1217" t="s">
        <v>2721</v>
      </c>
      <c r="K1217" t="s">
        <v>2722</v>
      </c>
      <c r="L1217" t="s">
        <v>4622</v>
      </c>
      <c r="M1217" t="s">
        <v>7265</v>
      </c>
      <c r="N1217">
        <v>73000</v>
      </c>
      <c r="O1217" t="s">
        <v>9676</v>
      </c>
      <c r="P1217" t="s">
        <v>9677</v>
      </c>
      <c r="Q1217" t="s">
        <v>7266</v>
      </c>
      <c r="R1217">
        <v>1738993531</v>
      </c>
      <c r="S1217" t="s">
        <v>13394</v>
      </c>
      <c r="T1217"/>
      <c r="V1217" s="14">
        <v>46206</v>
      </c>
      <c r="W1217" t="s">
        <v>7267</v>
      </c>
      <c r="X1217" s="31">
        <v>46206.752349537041</v>
      </c>
      <c r="AN1217" s="14">
        <v>46206</v>
      </c>
      <c r="AO1217" t="s">
        <v>2421</v>
      </c>
      <c r="AP1217" s="31">
        <v>46206.779675925929</v>
      </c>
      <c r="AT1217" s="31">
        <v>46206.779675925929</v>
      </c>
      <c r="AU1217" s="14">
        <v>46206</v>
      </c>
      <c r="AV1217" t="s">
        <v>2421</v>
      </c>
      <c r="AW1217" t="s">
        <v>480</v>
      </c>
      <c r="AX1217" t="s">
        <v>678</v>
      </c>
      <c r="AY1217" s="14">
        <v>46206</v>
      </c>
      <c r="AZ1217" t="s">
        <v>2421</v>
      </c>
      <c r="BA1217" s="31">
        <v>46206.780844907407</v>
      </c>
      <c r="BB1217" s="14">
        <v>46209</v>
      </c>
      <c r="BC1217" t="s">
        <v>7051</v>
      </c>
      <c r="BD1217" s="31">
        <v>46209.401724537034</v>
      </c>
      <c r="BE1217" s="14">
        <v>46209</v>
      </c>
      <c r="BF1217" t="s">
        <v>7063</v>
      </c>
      <c r="BG1217" s="31">
        <v>46209.403067129628</v>
      </c>
      <c r="BH1217" s="14">
        <v>46209</v>
      </c>
      <c r="BI1217" t="s">
        <v>7053</v>
      </c>
      <c r="BJ1217" s="31">
        <v>46209.405138888891</v>
      </c>
      <c r="BK1217" s="14">
        <v>46209</v>
      </c>
      <c r="BL1217" t="s">
        <v>7053</v>
      </c>
      <c r="BM1217" s="31">
        <v>46209.405185185184</v>
      </c>
      <c r="BZ1217" s="14">
        <v>46209</v>
      </c>
      <c r="CA1217" t="s">
        <v>7064</v>
      </c>
      <c r="CB1217" s="31">
        <v>46209.641736111109</v>
      </c>
      <c r="CC1217" s="14">
        <v>46209</v>
      </c>
      <c r="CD1217" t="s">
        <v>7054</v>
      </c>
      <c r="CE1217" s="31">
        <v>46209.650833333333</v>
      </c>
      <c r="CI1217" s="14">
        <v>46209</v>
      </c>
      <c r="CJ1217" t="s">
        <v>2422</v>
      </c>
      <c r="CK1217" s="31">
        <v>46209.822222222225</v>
      </c>
      <c r="CP1217" t="str">
        <f>VLOOKUP(A1217,Sheet1!$A$2:$E$221,2,0)</f>
        <v>South Zone</v>
      </c>
    </row>
    <row r="1218" spans="1:94" x14ac:dyDescent="0.35">
      <c r="A1218" t="s">
        <v>7268</v>
      </c>
      <c r="B1218">
        <v>938</v>
      </c>
      <c r="C1218" t="s">
        <v>9332</v>
      </c>
      <c r="D1218" t="s">
        <v>678</v>
      </c>
      <c r="E1218" t="s">
        <v>481</v>
      </c>
      <c r="F1218" t="s">
        <v>482</v>
      </c>
      <c r="G1218" t="s">
        <v>688</v>
      </c>
      <c r="H1218" t="s">
        <v>10630</v>
      </c>
      <c r="I1218">
        <v>460009</v>
      </c>
      <c r="J1218" t="s">
        <v>10631</v>
      </c>
      <c r="K1218" t="s">
        <v>10632</v>
      </c>
      <c r="L1218" t="s">
        <v>4622</v>
      </c>
      <c r="M1218" t="s">
        <v>10633</v>
      </c>
      <c r="N1218">
        <v>70000</v>
      </c>
      <c r="O1218" t="s">
        <v>10634</v>
      </c>
      <c r="P1218" t="s">
        <v>10635</v>
      </c>
      <c r="Q1218" t="s">
        <v>10636</v>
      </c>
      <c r="R1218">
        <v>2241083101</v>
      </c>
      <c r="S1218" t="s">
        <v>13394</v>
      </c>
      <c r="T1218"/>
      <c r="V1218" s="14">
        <v>46209</v>
      </c>
      <c r="W1218" t="s">
        <v>10637</v>
      </c>
      <c r="X1218" s="31">
        <v>46209.470023148147</v>
      </c>
      <c r="AN1218" s="14">
        <v>46209</v>
      </c>
      <c r="AO1218" t="s">
        <v>7282</v>
      </c>
      <c r="AP1218" s="31">
        <v>46209.555914351855</v>
      </c>
      <c r="AT1218" s="31">
        <v>46209.555914351855</v>
      </c>
      <c r="AU1218" s="14">
        <v>46209</v>
      </c>
      <c r="AV1218" t="s">
        <v>7282</v>
      </c>
      <c r="AW1218" t="s">
        <v>482</v>
      </c>
      <c r="AX1218" t="s">
        <v>678</v>
      </c>
      <c r="AY1218" s="14">
        <v>46209</v>
      </c>
      <c r="AZ1218" t="s">
        <v>7274</v>
      </c>
      <c r="BA1218" s="31">
        <v>46209.56722222222</v>
      </c>
      <c r="BB1218" s="14">
        <v>46209</v>
      </c>
      <c r="BC1218" t="s">
        <v>7051</v>
      </c>
      <c r="BD1218" s="31">
        <v>46209.570925925924</v>
      </c>
      <c r="BE1218" s="14">
        <v>46209</v>
      </c>
      <c r="BF1218" t="s">
        <v>7168</v>
      </c>
      <c r="BG1218" s="31">
        <v>46209.587222222224</v>
      </c>
      <c r="BH1218" s="14">
        <v>46209</v>
      </c>
      <c r="BI1218" t="s">
        <v>7064</v>
      </c>
      <c r="BJ1218" s="31">
        <v>46209.608518518522</v>
      </c>
      <c r="BK1218" s="14">
        <v>46209</v>
      </c>
      <c r="BL1218" t="s">
        <v>7064</v>
      </c>
      <c r="BM1218" s="31">
        <v>46209.646331018521</v>
      </c>
      <c r="BZ1218" s="14">
        <v>46209</v>
      </c>
      <c r="CA1218" t="s">
        <v>7053</v>
      </c>
      <c r="CB1218" s="31">
        <v>46209.65488425926</v>
      </c>
      <c r="CC1218" s="14">
        <v>46209</v>
      </c>
      <c r="CD1218" t="s">
        <v>7054</v>
      </c>
      <c r="CE1218" s="31">
        <v>46209.662164351852</v>
      </c>
      <c r="CI1218" s="14">
        <v>46209</v>
      </c>
      <c r="CJ1218" t="s">
        <v>7275</v>
      </c>
      <c r="CK1218" s="31">
        <v>46209.706377314818</v>
      </c>
      <c r="CP1218" t="str">
        <f>VLOOKUP(A1218,Sheet1!$A$2:$E$221,2,0)</f>
        <v>South Zone</v>
      </c>
    </row>
    <row r="1219" spans="1:94" x14ac:dyDescent="0.35">
      <c r="A1219" t="s">
        <v>7268</v>
      </c>
      <c r="B1219">
        <v>938</v>
      </c>
      <c r="C1219" t="s">
        <v>9332</v>
      </c>
      <c r="D1219" t="s">
        <v>678</v>
      </c>
      <c r="E1219" t="s">
        <v>481</v>
      </c>
      <c r="F1219" t="s">
        <v>482</v>
      </c>
      <c r="G1219" t="s">
        <v>688</v>
      </c>
      <c r="H1219" t="s">
        <v>7269</v>
      </c>
      <c r="I1219">
        <v>461601</v>
      </c>
      <c r="J1219" t="s">
        <v>7270</v>
      </c>
      <c r="K1219" t="s">
        <v>7271</v>
      </c>
      <c r="L1219" t="s">
        <v>4622</v>
      </c>
      <c r="M1219" t="s">
        <v>7272</v>
      </c>
      <c r="Q1219" t="s">
        <v>7273</v>
      </c>
      <c r="R1219">
        <v>7956692527</v>
      </c>
      <c r="S1219" t="s">
        <v>683</v>
      </c>
      <c r="T1219" t="s">
        <v>13329</v>
      </c>
      <c r="U1219" s="1">
        <v>46209</v>
      </c>
      <c r="V1219" s="14">
        <v>46206</v>
      </c>
      <c r="W1219" t="s">
        <v>7274</v>
      </c>
      <c r="X1219" s="31">
        <v>46206.791539351849</v>
      </c>
      <c r="AN1219" s="14">
        <v>46206</v>
      </c>
      <c r="AO1219" t="s">
        <v>7275</v>
      </c>
      <c r="AP1219" s="31">
        <v>46206.858599537038</v>
      </c>
      <c r="AT1219" s="31">
        <v>46206.858599537038</v>
      </c>
      <c r="AU1219" s="14">
        <v>46206</v>
      </c>
      <c r="AV1219" t="s">
        <v>7275</v>
      </c>
      <c r="AW1219" t="s">
        <v>7276</v>
      </c>
      <c r="AX1219" t="s">
        <v>677</v>
      </c>
      <c r="AY1219" s="14">
        <v>46206</v>
      </c>
      <c r="AZ1219" t="s">
        <v>7274</v>
      </c>
      <c r="BA1219" s="31">
        <v>46206.892696759256</v>
      </c>
      <c r="BB1219" s="14">
        <v>46209</v>
      </c>
      <c r="BC1219" t="s">
        <v>7051</v>
      </c>
      <c r="BD1219" s="31">
        <v>46209.406354166669</v>
      </c>
      <c r="BE1219" s="14">
        <v>46209</v>
      </c>
      <c r="BF1219" t="s">
        <v>7059</v>
      </c>
      <c r="BG1219" s="31">
        <v>46209.424629629626</v>
      </c>
      <c r="BH1219" s="14">
        <v>46209</v>
      </c>
      <c r="BI1219" t="s">
        <v>7064</v>
      </c>
      <c r="BJ1219" s="31">
        <v>46209.442083333335</v>
      </c>
      <c r="BN1219" s="14">
        <v>46209</v>
      </c>
      <c r="BO1219" t="s">
        <v>7064</v>
      </c>
      <c r="BP1219" s="31">
        <v>46209.442152777781</v>
      </c>
      <c r="CP1219" t="str">
        <f>VLOOKUP(A1219,Sheet1!$A$2:$E$221,2,0)</f>
        <v>South Zone</v>
      </c>
    </row>
    <row r="1220" spans="1:94" x14ac:dyDescent="0.35">
      <c r="A1220" t="s">
        <v>7268</v>
      </c>
      <c r="B1220">
        <v>938</v>
      </c>
      <c r="C1220" t="s">
        <v>9332</v>
      </c>
      <c r="D1220" t="s">
        <v>678</v>
      </c>
      <c r="E1220" t="s">
        <v>481</v>
      </c>
      <c r="F1220" t="s">
        <v>482</v>
      </c>
      <c r="G1220" t="s">
        <v>688</v>
      </c>
      <c r="H1220" t="s">
        <v>7277</v>
      </c>
      <c r="I1220">
        <v>473134</v>
      </c>
      <c r="J1220" t="s">
        <v>7270</v>
      </c>
      <c r="K1220" t="s">
        <v>7271</v>
      </c>
      <c r="L1220" t="s">
        <v>4622</v>
      </c>
      <c r="M1220" t="s">
        <v>7278</v>
      </c>
      <c r="N1220">
        <v>70000</v>
      </c>
      <c r="O1220" t="s">
        <v>7279</v>
      </c>
      <c r="P1220" t="s">
        <v>7280</v>
      </c>
      <c r="Q1220" t="s">
        <v>7281</v>
      </c>
      <c r="R1220">
        <v>5973101751</v>
      </c>
      <c r="S1220" t="s">
        <v>13394</v>
      </c>
      <c r="T1220"/>
      <c r="V1220" s="14">
        <v>46205</v>
      </c>
      <c r="W1220" t="s">
        <v>7274</v>
      </c>
      <c r="X1220" s="31">
        <v>46205.625532407408</v>
      </c>
      <c r="AN1220" s="14">
        <v>46205</v>
      </c>
      <c r="AO1220" t="s">
        <v>7282</v>
      </c>
      <c r="AP1220" s="31">
        <v>46205.672824074078</v>
      </c>
      <c r="AT1220" s="31">
        <v>46205.672824074078</v>
      </c>
      <c r="AU1220" s="14">
        <v>46205</v>
      </c>
      <c r="AV1220" t="s">
        <v>7282</v>
      </c>
      <c r="AW1220" t="s">
        <v>482</v>
      </c>
      <c r="AX1220" t="s">
        <v>678</v>
      </c>
      <c r="AY1220" s="14">
        <v>46205</v>
      </c>
      <c r="AZ1220" t="s">
        <v>7274</v>
      </c>
      <c r="BA1220" s="31">
        <v>46205.871412037035</v>
      </c>
      <c r="BB1220" s="14">
        <v>46206</v>
      </c>
      <c r="BC1220" t="s">
        <v>7051</v>
      </c>
      <c r="BD1220" s="31">
        <v>46206.407835648148</v>
      </c>
      <c r="BE1220" s="14">
        <v>46206</v>
      </c>
      <c r="BF1220" t="s">
        <v>7063</v>
      </c>
      <c r="BG1220" s="31">
        <v>46206.44295138889</v>
      </c>
      <c r="BH1220" s="14">
        <v>46206</v>
      </c>
      <c r="BI1220" t="s">
        <v>7060</v>
      </c>
      <c r="BJ1220" s="31">
        <v>46206.460543981484</v>
      </c>
      <c r="BK1220" s="14">
        <v>46206</v>
      </c>
      <c r="BL1220" t="s">
        <v>7060</v>
      </c>
      <c r="BM1220" s="31">
        <v>46206.460578703707</v>
      </c>
      <c r="BZ1220" s="14">
        <v>46206</v>
      </c>
      <c r="CA1220" t="s">
        <v>7053</v>
      </c>
      <c r="CB1220" s="31">
        <v>46206.499236111114</v>
      </c>
      <c r="CC1220" s="14">
        <v>46206</v>
      </c>
      <c r="CD1220" t="s">
        <v>7054</v>
      </c>
      <c r="CE1220" s="31">
        <v>46206.501261574071</v>
      </c>
      <c r="CP1220" t="str">
        <f>VLOOKUP(A1220,Sheet1!$A$2:$E$221,2,0)</f>
        <v>South Zone</v>
      </c>
    </row>
    <row r="1221" spans="1:94" x14ac:dyDescent="0.35">
      <c r="A1221" t="s">
        <v>7283</v>
      </c>
      <c r="B1221">
        <v>952</v>
      </c>
      <c r="C1221" t="s">
        <v>9332</v>
      </c>
      <c r="D1221" t="s">
        <v>678</v>
      </c>
      <c r="E1221" t="s">
        <v>453</v>
      </c>
      <c r="F1221" t="s">
        <v>454</v>
      </c>
      <c r="G1221" t="s">
        <v>298</v>
      </c>
      <c r="H1221" t="s">
        <v>12522</v>
      </c>
      <c r="I1221">
        <v>463377</v>
      </c>
      <c r="J1221" t="s">
        <v>3605</v>
      </c>
      <c r="K1221" t="s">
        <v>3606</v>
      </c>
      <c r="L1221" t="s">
        <v>4622</v>
      </c>
      <c r="M1221" t="s">
        <v>12523</v>
      </c>
      <c r="N1221">
        <v>60000</v>
      </c>
      <c r="O1221" t="s">
        <v>1269</v>
      </c>
      <c r="P1221" t="s">
        <v>1270</v>
      </c>
      <c r="Q1221" t="s">
        <v>12524</v>
      </c>
      <c r="R1221">
        <v>7204967462</v>
      </c>
      <c r="S1221" t="s">
        <v>13394</v>
      </c>
      <c r="T1221"/>
      <c r="V1221" s="14">
        <v>46210</v>
      </c>
      <c r="W1221" t="s">
        <v>7297</v>
      </c>
      <c r="X1221" s="31">
        <v>46210.558136574073</v>
      </c>
      <c r="AN1221" s="14">
        <v>46210</v>
      </c>
      <c r="AO1221" t="s">
        <v>7286</v>
      </c>
      <c r="AP1221" s="31">
        <v>46210.580937500003</v>
      </c>
      <c r="AT1221" s="31">
        <v>46210.580937500003</v>
      </c>
      <c r="AU1221" s="14">
        <v>46210</v>
      </c>
      <c r="AV1221" t="s">
        <v>7286</v>
      </c>
      <c r="AW1221" t="s">
        <v>454</v>
      </c>
      <c r="AX1221" t="s">
        <v>678</v>
      </c>
      <c r="AY1221" s="14">
        <v>46210</v>
      </c>
      <c r="AZ1221" t="s">
        <v>7288</v>
      </c>
      <c r="BA1221" s="31">
        <v>46210.59103009259</v>
      </c>
      <c r="BB1221" s="14">
        <v>46210</v>
      </c>
      <c r="BC1221" t="s">
        <v>1194</v>
      </c>
      <c r="BD1221" s="31">
        <v>46210.619027777779</v>
      </c>
      <c r="BE1221" s="14">
        <v>46210</v>
      </c>
      <c r="BF1221" t="s">
        <v>6431</v>
      </c>
      <c r="BG1221" s="31">
        <v>46210.698298611111</v>
      </c>
      <c r="BH1221" s="14">
        <v>46210</v>
      </c>
      <c r="BI1221" t="s">
        <v>1198</v>
      </c>
      <c r="BJ1221" s="31">
        <v>46210.72111111111</v>
      </c>
      <c r="BK1221" s="14">
        <v>46210</v>
      </c>
      <c r="BL1221" t="s">
        <v>1198</v>
      </c>
      <c r="BM1221" s="31">
        <v>46210.732083333336</v>
      </c>
      <c r="BZ1221" s="14">
        <v>46210</v>
      </c>
      <c r="CA1221" t="s">
        <v>1198</v>
      </c>
      <c r="CB1221" s="31">
        <v>46210.739027777781</v>
      </c>
      <c r="CC1221" s="14">
        <v>46210</v>
      </c>
      <c r="CD1221" t="s">
        <v>1205</v>
      </c>
      <c r="CE1221" s="31">
        <v>46210.794849537036</v>
      </c>
      <c r="CP1221" t="str">
        <f>VLOOKUP(A1221,Sheet1!$A$2:$E$221,2,0)</f>
        <v>South Zone</v>
      </c>
    </row>
    <row r="1222" spans="1:94" x14ac:dyDescent="0.35">
      <c r="A1222" t="s">
        <v>7283</v>
      </c>
      <c r="B1222">
        <v>952</v>
      </c>
      <c r="C1222" t="s">
        <v>9332</v>
      </c>
      <c r="D1222" t="s">
        <v>678</v>
      </c>
      <c r="E1222" t="s">
        <v>453</v>
      </c>
      <c r="F1222" t="s">
        <v>454</v>
      </c>
      <c r="G1222" t="s">
        <v>298</v>
      </c>
      <c r="H1222" t="s">
        <v>4424</v>
      </c>
      <c r="I1222">
        <v>472790</v>
      </c>
      <c r="J1222" t="s">
        <v>4426</v>
      </c>
      <c r="K1222" t="s">
        <v>4427</v>
      </c>
      <c r="L1222" t="s">
        <v>4622</v>
      </c>
      <c r="M1222" t="s">
        <v>7284</v>
      </c>
      <c r="N1222">
        <v>77000</v>
      </c>
      <c r="O1222" t="s">
        <v>1025</v>
      </c>
      <c r="P1222" t="s">
        <v>1026</v>
      </c>
      <c r="Q1222" t="s">
        <v>4425</v>
      </c>
      <c r="R1222">
        <v>8644111676</v>
      </c>
      <c r="S1222" t="s">
        <v>13394</v>
      </c>
      <c r="T1222"/>
      <c r="V1222" s="14">
        <v>46205</v>
      </c>
      <c r="W1222" t="s">
        <v>7285</v>
      </c>
      <c r="X1222" s="31">
        <v>46205.522905092592</v>
      </c>
      <c r="AN1222" s="14">
        <v>46206</v>
      </c>
      <c r="AO1222" t="s">
        <v>7286</v>
      </c>
      <c r="AP1222" s="31">
        <v>46206.471331018518</v>
      </c>
      <c r="AT1222" s="31">
        <v>46206.471331018518</v>
      </c>
      <c r="AU1222" s="14">
        <v>46206</v>
      </c>
      <c r="AV1222" t="s">
        <v>7286</v>
      </c>
      <c r="AW1222" t="s">
        <v>454</v>
      </c>
      <c r="AX1222" t="s">
        <v>678</v>
      </c>
      <c r="AY1222" s="14">
        <v>46206</v>
      </c>
      <c r="AZ1222" t="s">
        <v>7287</v>
      </c>
      <c r="BA1222" s="31">
        <v>46206.475138888891</v>
      </c>
      <c r="BB1222" s="14">
        <v>46206</v>
      </c>
      <c r="BC1222" t="s">
        <v>1194</v>
      </c>
      <c r="BD1222" s="31">
        <v>46206.480416666665</v>
      </c>
      <c r="BE1222" s="14">
        <v>46206</v>
      </c>
      <c r="BF1222" t="s">
        <v>1247</v>
      </c>
      <c r="BG1222" s="31">
        <v>46206.485208333332</v>
      </c>
      <c r="BH1222" s="14">
        <v>46206</v>
      </c>
      <c r="BI1222" t="s">
        <v>1198</v>
      </c>
      <c r="BJ1222" s="31">
        <v>46206.494571759256</v>
      </c>
      <c r="BK1222" s="14">
        <v>46206</v>
      </c>
      <c r="BL1222" t="s">
        <v>1198</v>
      </c>
      <c r="BM1222" s="31">
        <v>46206.50476851852</v>
      </c>
      <c r="BZ1222" s="14">
        <v>46206</v>
      </c>
      <c r="CA1222" t="s">
        <v>1198</v>
      </c>
      <c r="CB1222" s="31">
        <v>46206.522256944445</v>
      </c>
      <c r="CC1222" s="14">
        <v>46206</v>
      </c>
      <c r="CD1222" t="s">
        <v>1199</v>
      </c>
      <c r="CE1222" s="31">
        <v>46206.523090277777</v>
      </c>
      <c r="CI1222" s="14">
        <v>46206</v>
      </c>
      <c r="CJ1222" t="s">
        <v>7288</v>
      </c>
      <c r="CK1222" s="31">
        <v>46206.688032407408</v>
      </c>
      <c r="CP1222" t="str">
        <f>VLOOKUP(A1222,Sheet1!$A$2:$E$221,2,0)</f>
        <v>South Zone</v>
      </c>
    </row>
    <row r="1223" spans="1:94" x14ac:dyDescent="0.35">
      <c r="A1223" t="s">
        <v>7283</v>
      </c>
      <c r="B1223">
        <v>952</v>
      </c>
      <c r="C1223" t="s">
        <v>9332</v>
      </c>
      <c r="D1223" t="s">
        <v>678</v>
      </c>
      <c r="E1223" t="s">
        <v>453</v>
      </c>
      <c r="F1223" t="s">
        <v>454</v>
      </c>
      <c r="G1223" t="s">
        <v>298</v>
      </c>
      <c r="H1223" t="s">
        <v>4054</v>
      </c>
      <c r="I1223">
        <v>474403</v>
      </c>
      <c r="J1223" t="s">
        <v>3605</v>
      </c>
      <c r="K1223" t="s">
        <v>3606</v>
      </c>
      <c r="L1223" t="s">
        <v>4622</v>
      </c>
      <c r="M1223" t="s">
        <v>7289</v>
      </c>
      <c r="N1223">
        <v>90000</v>
      </c>
      <c r="O1223" t="s">
        <v>978</v>
      </c>
      <c r="P1223" t="s">
        <v>979</v>
      </c>
      <c r="Q1223" t="s">
        <v>4055</v>
      </c>
      <c r="R1223">
        <v>7152351147</v>
      </c>
      <c r="S1223" t="s">
        <v>13394</v>
      </c>
      <c r="T1223"/>
      <c r="V1223" s="14">
        <v>46205</v>
      </c>
      <c r="W1223" t="s">
        <v>7288</v>
      </c>
      <c r="X1223" s="31">
        <v>46205.451898148145</v>
      </c>
      <c r="AN1223" s="14">
        <v>46205</v>
      </c>
      <c r="AO1223" t="s">
        <v>7286</v>
      </c>
      <c r="AP1223" s="31">
        <v>46205.475902777776</v>
      </c>
      <c r="AT1223" s="31">
        <v>46205.475902777776</v>
      </c>
      <c r="AU1223" s="14">
        <v>46205</v>
      </c>
      <c r="AV1223" t="s">
        <v>7286</v>
      </c>
      <c r="AW1223" t="s">
        <v>454</v>
      </c>
      <c r="AX1223" t="s">
        <v>678</v>
      </c>
      <c r="AY1223" s="14">
        <v>46205</v>
      </c>
      <c r="AZ1223" t="s">
        <v>7288</v>
      </c>
      <c r="BA1223" s="31">
        <v>46205.476597222223</v>
      </c>
      <c r="BB1223" s="14">
        <v>46205</v>
      </c>
      <c r="BC1223" t="s">
        <v>1194</v>
      </c>
      <c r="BD1223" s="31">
        <v>46205.477962962963</v>
      </c>
      <c r="BE1223" s="14">
        <v>46205</v>
      </c>
      <c r="BF1223" t="s">
        <v>1219</v>
      </c>
      <c r="BG1223" s="31">
        <v>46205.500648148147</v>
      </c>
      <c r="BH1223" s="14">
        <v>46205</v>
      </c>
      <c r="BI1223" t="s">
        <v>6432</v>
      </c>
      <c r="BJ1223" s="31">
        <v>46205.573912037034</v>
      </c>
      <c r="BK1223" s="14">
        <v>46205</v>
      </c>
      <c r="BL1223" t="s">
        <v>6432</v>
      </c>
      <c r="BM1223" s="31">
        <v>46205.59270833333</v>
      </c>
      <c r="BZ1223" s="14">
        <v>46205</v>
      </c>
      <c r="CA1223" t="s">
        <v>6432</v>
      </c>
      <c r="CB1223" s="31">
        <v>46205.616018518522</v>
      </c>
      <c r="CC1223" s="14">
        <v>46205</v>
      </c>
      <c r="CD1223" t="s">
        <v>1205</v>
      </c>
      <c r="CE1223" s="31">
        <v>46205.619398148148</v>
      </c>
      <c r="CI1223" s="14">
        <v>46205</v>
      </c>
      <c r="CJ1223" t="s">
        <v>7288</v>
      </c>
      <c r="CK1223" s="31">
        <v>46205.73400462963</v>
      </c>
      <c r="CP1223" t="str">
        <f>VLOOKUP(A1223,Sheet1!$A$2:$E$221,2,0)</f>
        <v>South Zone</v>
      </c>
    </row>
    <row r="1224" spans="1:94" x14ac:dyDescent="0.35">
      <c r="A1224" t="s">
        <v>7283</v>
      </c>
      <c r="B1224">
        <v>952</v>
      </c>
      <c r="C1224" t="s">
        <v>9332</v>
      </c>
      <c r="D1224" t="s">
        <v>678</v>
      </c>
      <c r="E1224" t="s">
        <v>453</v>
      </c>
      <c r="F1224" t="s">
        <v>454</v>
      </c>
      <c r="G1224" t="s">
        <v>298</v>
      </c>
      <c r="H1224" t="s">
        <v>10638</v>
      </c>
      <c r="I1224">
        <v>474643</v>
      </c>
      <c r="J1224" t="s">
        <v>3605</v>
      </c>
      <c r="K1224" t="s">
        <v>3606</v>
      </c>
      <c r="L1224" t="s">
        <v>4622</v>
      </c>
      <c r="M1224" t="s">
        <v>10639</v>
      </c>
      <c r="N1224">
        <v>77000</v>
      </c>
      <c r="O1224" t="s">
        <v>9688</v>
      </c>
      <c r="P1224" t="s">
        <v>9689</v>
      </c>
      <c r="Q1224" t="s">
        <v>10640</v>
      </c>
      <c r="R1224">
        <v>5061294209</v>
      </c>
      <c r="S1224" t="s">
        <v>13394</v>
      </c>
      <c r="T1224"/>
      <c r="V1224" s="14">
        <v>46206</v>
      </c>
      <c r="W1224" t="s">
        <v>10641</v>
      </c>
      <c r="X1224" s="31">
        <v>46206.478715277779</v>
      </c>
      <c r="AN1224" s="14">
        <v>46209</v>
      </c>
      <c r="AO1224" t="s">
        <v>7286</v>
      </c>
      <c r="AP1224" s="31">
        <v>46209.421793981484</v>
      </c>
      <c r="AT1224" s="31">
        <v>46209.421793981484</v>
      </c>
      <c r="AU1224" s="14">
        <v>46209</v>
      </c>
      <c r="AV1224" t="s">
        <v>7286</v>
      </c>
      <c r="AW1224" t="s">
        <v>454</v>
      </c>
      <c r="AX1224" t="s">
        <v>678</v>
      </c>
      <c r="AY1224" s="14">
        <v>46209</v>
      </c>
      <c r="AZ1224" t="s">
        <v>7288</v>
      </c>
      <c r="BA1224" s="31">
        <v>46209.426157407404</v>
      </c>
      <c r="BB1224" s="14">
        <v>46209</v>
      </c>
      <c r="BC1224" t="s">
        <v>3586</v>
      </c>
      <c r="BD1224" s="31">
        <v>46209.430486111109</v>
      </c>
      <c r="BE1224" s="14">
        <v>46209</v>
      </c>
      <c r="BF1224" t="s">
        <v>1219</v>
      </c>
      <c r="BG1224" s="31">
        <v>46209.452604166669</v>
      </c>
      <c r="BH1224" s="14">
        <v>46209</v>
      </c>
      <c r="BI1224" t="s">
        <v>1204</v>
      </c>
      <c r="BJ1224" s="31">
        <v>46209.453680555554</v>
      </c>
      <c r="BK1224" s="14">
        <v>46209</v>
      </c>
      <c r="BL1224" t="s">
        <v>1204</v>
      </c>
      <c r="BM1224" s="31">
        <v>46209.457870370374</v>
      </c>
      <c r="BZ1224" s="14">
        <v>46209</v>
      </c>
      <c r="CA1224" t="s">
        <v>1204</v>
      </c>
      <c r="CB1224" s="31">
        <v>46209.465092592596</v>
      </c>
      <c r="CC1224" s="14">
        <v>46209</v>
      </c>
      <c r="CD1224" t="s">
        <v>1199</v>
      </c>
      <c r="CE1224" s="31">
        <v>46209.466550925928</v>
      </c>
      <c r="CI1224" s="14">
        <v>46209</v>
      </c>
      <c r="CJ1224" t="s">
        <v>7288</v>
      </c>
      <c r="CK1224" s="31">
        <v>46209.691006944442</v>
      </c>
      <c r="CP1224" t="str">
        <f>VLOOKUP(A1224,Sheet1!$A$2:$E$221,2,0)</f>
        <v>South Zone</v>
      </c>
    </row>
    <row r="1225" spans="1:94" x14ac:dyDescent="0.35">
      <c r="A1225" t="s">
        <v>7283</v>
      </c>
      <c r="B1225">
        <v>952</v>
      </c>
      <c r="C1225" t="s">
        <v>9332</v>
      </c>
      <c r="D1225" t="s">
        <v>678</v>
      </c>
      <c r="E1225" t="s">
        <v>453</v>
      </c>
      <c r="F1225" t="s">
        <v>454</v>
      </c>
      <c r="G1225" t="s">
        <v>298</v>
      </c>
      <c r="H1225" t="s">
        <v>3767</v>
      </c>
      <c r="I1225">
        <v>485341</v>
      </c>
      <c r="J1225" t="s">
        <v>3769</v>
      </c>
      <c r="K1225" t="s">
        <v>3770</v>
      </c>
      <c r="L1225" t="s">
        <v>4622</v>
      </c>
      <c r="M1225" t="s">
        <v>7290</v>
      </c>
      <c r="N1225">
        <v>77000</v>
      </c>
      <c r="O1225" t="s">
        <v>1025</v>
      </c>
      <c r="P1225" t="s">
        <v>1026</v>
      </c>
      <c r="Q1225" t="s">
        <v>3768</v>
      </c>
      <c r="R1225">
        <v>9737443366</v>
      </c>
      <c r="S1225" t="s">
        <v>13394</v>
      </c>
      <c r="T1225"/>
      <c r="V1225" s="14">
        <v>46204</v>
      </c>
      <c r="W1225" t="s">
        <v>7291</v>
      </c>
      <c r="X1225" s="31">
        <v>46204.467615740738</v>
      </c>
      <c r="AN1225" s="14">
        <v>46204</v>
      </c>
      <c r="AO1225" t="s">
        <v>7287</v>
      </c>
      <c r="AP1225" s="31">
        <v>46204.559907407405</v>
      </c>
      <c r="AT1225" s="31">
        <v>46204.559907407405</v>
      </c>
      <c r="AU1225" s="14">
        <v>46204</v>
      </c>
      <c r="AV1225" t="s">
        <v>7287</v>
      </c>
      <c r="AW1225" t="s">
        <v>7292</v>
      </c>
      <c r="AX1225" t="s">
        <v>677</v>
      </c>
      <c r="AY1225" s="14">
        <v>46204</v>
      </c>
      <c r="AZ1225" t="s">
        <v>7287</v>
      </c>
      <c r="BA1225" s="31">
        <v>46204.560289351852</v>
      </c>
      <c r="BB1225" s="14">
        <v>46204</v>
      </c>
      <c r="BC1225" t="s">
        <v>1194</v>
      </c>
      <c r="BD1225" s="31">
        <v>46204.582245370373</v>
      </c>
      <c r="BE1225" s="14">
        <v>46204</v>
      </c>
      <c r="BF1225" t="s">
        <v>6513</v>
      </c>
      <c r="BG1225" s="31">
        <v>46204.606157407405</v>
      </c>
      <c r="BH1225" s="14">
        <v>46204</v>
      </c>
      <c r="BI1225" t="s">
        <v>6432</v>
      </c>
      <c r="BJ1225" s="31">
        <v>46204.608229166668</v>
      </c>
      <c r="BK1225" s="14">
        <v>46204</v>
      </c>
      <c r="BL1225" t="s">
        <v>6432</v>
      </c>
      <c r="BM1225" s="31">
        <v>46204.610405092593</v>
      </c>
      <c r="BZ1225" s="14">
        <v>46204</v>
      </c>
      <c r="CA1225" t="s">
        <v>6432</v>
      </c>
      <c r="CB1225" s="31">
        <v>46204.616377314815</v>
      </c>
      <c r="CC1225" s="14">
        <v>46204</v>
      </c>
      <c r="CD1225" t="s">
        <v>1205</v>
      </c>
      <c r="CE1225" s="31">
        <v>46204.617835648147</v>
      </c>
      <c r="CI1225" s="14">
        <v>46204</v>
      </c>
      <c r="CJ1225" t="s">
        <v>7288</v>
      </c>
      <c r="CK1225" s="31">
        <v>46204.715833333335</v>
      </c>
      <c r="CP1225" t="str">
        <f>VLOOKUP(A1225,Sheet1!$A$2:$E$221,2,0)</f>
        <v>South Zone</v>
      </c>
    </row>
    <row r="1226" spans="1:94" x14ac:dyDescent="0.35">
      <c r="A1226" t="s">
        <v>7283</v>
      </c>
      <c r="B1226">
        <v>952</v>
      </c>
      <c r="C1226" t="s">
        <v>9332</v>
      </c>
      <c r="D1226" t="s">
        <v>678</v>
      </c>
      <c r="E1226" t="s">
        <v>453</v>
      </c>
      <c r="F1226" t="s">
        <v>454</v>
      </c>
      <c r="G1226" t="s">
        <v>298</v>
      </c>
      <c r="H1226" t="s">
        <v>3820</v>
      </c>
      <c r="I1226">
        <v>500049</v>
      </c>
      <c r="J1226" t="s">
        <v>3769</v>
      </c>
      <c r="K1226" t="s">
        <v>3770</v>
      </c>
      <c r="L1226" t="s">
        <v>4622</v>
      </c>
      <c r="M1226" t="s">
        <v>7293</v>
      </c>
      <c r="N1226">
        <v>77000</v>
      </c>
      <c r="O1226" t="s">
        <v>1025</v>
      </c>
      <c r="P1226" t="s">
        <v>1026</v>
      </c>
      <c r="Q1226" t="s">
        <v>3821</v>
      </c>
      <c r="R1226">
        <v>4288336376</v>
      </c>
      <c r="S1226" t="s">
        <v>13394</v>
      </c>
      <c r="T1226"/>
      <c r="V1226" s="14">
        <v>46204</v>
      </c>
      <c r="W1226" t="s">
        <v>7287</v>
      </c>
      <c r="X1226" s="31">
        <v>46204.384247685186</v>
      </c>
      <c r="AN1226" s="14">
        <v>46204</v>
      </c>
      <c r="AO1226" t="s">
        <v>7287</v>
      </c>
      <c r="AP1226" s="31">
        <v>46204.407384259262</v>
      </c>
      <c r="AT1226" s="31">
        <v>46204.407384259262</v>
      </c>
      <c r="AU1226" s="14">
        <v>46204</v>
      </c>
      <c r="AV1226" t="s">
        <v>7287</v>
      </c>
      <c r="AW1226" t="s">
        <v>7292</v>
      </c>
      <c r="AX1226" t="s">
        <v>677</v>
      </c>
      <c r="AY1226" s="14">
        <v>46204</v>
      </c>
      <c r="AZ1226" t="s">
        <v>7288</v>
      </c>
      <c r="BA1226" s="31">
        <v>46204.600706018522</v>
      </c>
      <c r="BB1226" s="14">
        <v>46204</v>
      </c>
      <c r="BC1226" t="s">
        <v>1194</v>
      </c>
      <c r="BD1226" s="31">
        <v>46204.618344907409</v>
      </c>
      <c r="BE1226" s="14">
        <v>46204</v>
      </c>
      <c r="BF1226" t="s">
        <v>1219</v>
      </c>
      <c r="BG1226" s="31">
        <v>46204.640717592592</v>
      </c>
      <c r="BH1226" s="14">
        <v>46204</v>
      </c>
      <c r="BI1226" t="s">
        <v>6410</v>
      </c>
      <c r="BJ1226" s="31">
        <v>46204.641539351855</v>
      </c>
      <c r="BK1226" s="14">
        <v>46204</v>
      </c>
      <c r="BL1226" t="s">
        <v>6410</v>
      </c>
      <c r="BM1226" s="31">
        <v>46204.653287037036</v>
      </c>
      <c r="BZ1226" s="14">
        <v>46204</v>
      </c>
      <c r="CA1226" t="s">
        <v>6410</v>
      </c>
      <c r="CB1226" s="31">
        <v>46204.657604166663</v>
      </c>
      <c r="CC1226" s="14">
        <v>46204</v>
      </c>
      <c r="CD1226" t="s">
        <v>1199</v>
      </c>
      <c r="CE1226" s="31">
        <v>46204.659525462965</v>
      </c>
      <c r="CI1226" s="14">
        <v>46204</v>
      </c>
      <c r="CJ1226" t="s">
        <v>7288</v>
      </c>
      <c r="CK1226" s="31">
        <v>46204.726157407407</v>
      </c>
      <c r="CP1226" t="str">
        <f>VLOOKUP(A1226,Sheet1!$A$2:$E$221,2,0)</f>
        <v>South Zone</v>
      </c>
    </row>
    <row r="1227" spans="1:94" x14ac:dyDescent="0.35">
      <c r="A1227" t="s">
        <v>7283</v>
      </c>
      <c r="B1227">
        <v>952</v>
      </c>
      <c r="C1227" t="s">
        <v>9332</v>
      </c>
      <c r="D1227" t="s">
        <v>678</v>
      </c>
      <c r="E1227" t="s">
        <v>453</v>
      </c>
      <c r="F1227" t="s">
        <v>454</v>
      </c>
      <c r="G1227" t="s">
        <v>298</v>
      </c>
      <c r="H1227" t="s">
        <v>10642</v>
      </c>
      <c r="I1227">
        <v>502113</v>
      </c>
      <c r="J1227" t="s">
        <v>10643</v>
      </c>
      <c r="K1227" t="s">
        <v>10644</v>
      </c>
      <c r="L1227" t="s">
        <v>4622</v>
      </c>
      <c r="M1227" t="s">
        <v>10645</v>
      </c>
      <c r="N1227">
        <v>90000</v>
      </c>
      <c r="O1227" t="s">
        <v>10646</v>
      </c>
      <c r="P1227" t="s">
        <v>10647</v>
      </c>
      <c r="Q1227" t="s">
        <v>7605</v>
      </c>
      <c r="R1227">
        <v>5053194231</v>
      </c>
      <c r="S1227" t="s">
        <v>13394</v>
      </c>
      <c r="T1227"/>
      <c r="V1227" s="14">
        <v>46209</v>
      </c>
      <c r="W1227" t="s">
        <v>7288</v>
      </c>
      <c r="X1227" s="31">
        <v>46209.361793981479</v>
      </c>
      <c r="AN1227" s="14">
        <v>46209</v>
      </c>
      <c r="AO1227" t="s">
        <v>7288</v>
      </c>
      <c r="AP1227" s="31">
        <v>46209.384710648148</v>
      </c>
      <c r="AT1227" s="31">
        <v>46209.384710648148</v>
      </c>
      <c r="AU1227" s="14">
        <v>46209</v>
      </c>
      <c r="AV1227" t="s">
        <v>7288</v>
      </c>
      <c r="AW1227" t="s">
        <v>7295</v>
      </c>
      <c r="AX1227" t="s">
        <v>677</v>
      </c>
      <c r="AY1227" s="14">
        <v>46209</v>
      </c>
      <c r="AZ1227" t="s">
        <v>7288</v>
      </c>
      <c r="BA1227" s="31">
        <v>46209.386724537035</v>
      </c>
      <c r="BB1227" s="14">
        <v>46209</v>
      </c>
      <c r="BC1227" t="s">
        <v>3586</v>
      </c>
      <c r="BD1227" s="31">
        <v>46209.401817129627</v>
      </c>
      <c r="BE1227" s="14">
        <v>46209</v>
      </c>
      <c r="BF1227" t="s">
        <v>1220</v>
      </c>
      <c r="BG1227" s="31">
        <v>46209.430324074077</v>
      </c>
      <c r="BH1227" s="14">
        <v>46209</v>
      </c>
      <c r="BI1227" t="s">
        <v>1198</v>
      </c>
      <c r="BJ1227" s="31">
        <v>46209.432175925926</v>
      </c>
      <c r="BK1227" s="14">
        <v>46209</v>
      </c>
      <c r="BL1227" t="s">
        <v>1198</v>
      </c>
      <c r="BM1227" s="31">
        <v>46209.433356481481</v>
      </c>
      <c r="BZ1227" s="14">
        <v>46209</v>
      </c>
      <c r="CA1227" t="s">
        <v>1198</v>
      </c>
      <c r="CB1227" s="31">
        <v>46209.442071759258</v>
      </c>
      <c r="CC1227" s="14">
        <v>46209</v>
      </c>
      <c r="CD1227" t="s">
        <v>1199</v>
      </c>
      <c r="CE1227" s="31">
        <v>46209.450578703705</v>
      </c>
      <c r="CI1227" s="14">
        <v>46209</v>
      </c>
      <c r="CJ1227" t="s">
        <v>7288</v>
      </c>
      <c r="CK1227" s="31">
        <v>46209.64335648148</v>
      </c>
      <c r="CP1227" t="str">
        <f>VLOOKUP(A1227,Sheet1!$A$2:$E$221,2,0)</f>
        <v>South Zone</v>
      </c>
    </row>
    <row r="1228" spans="1:94" x14ac:dyDescent="0.35">
      <c r="A1228" t="s">
        <v>7283</v>
      </c>
      <c r="B1228">
        <v>952</v>
      </c>
      <c r="C1228" t="s">
        <v>9332</v>
      </c>
      <c r="D1228" t="s">
        <v>678</v>
      </c>
      <c r="E1228" t="s">
        <v>453</v>
      </c>
      <c r="F1228" t="s">
        <v>454</v>
      </c>
      <c r="G1228" t="s">
        <v>298</v>
      </c>
      <c r="H1228" t="s">
        <v>4319</v>
      </c>
      <c r="I1228">
        <v>504929</v>
      </c>
      <c r="J1228" t="s">
        <v>3769</v>
      </c>
      <c r="K1228" t="s">
        <v>3770</v>
      </c>
      <c r="L1228" t="s">
        <v>4622</v>
      </c>
      <c r="M1228" t="s">
        <v>7294</v>
      </c>
      <c r="N1228">
        <v>35000</v>
      </c>
      <c r="O1228" t="s">
        <v>3039</v>
      </c>
      <c r="P1228" t="s">
        <v>3040</v>
      </c>
      <c r="Q1228" t="s">
        <v>4320</v>
      </c>
      <c r="R1228">
        <v>7441222291</v>
      </c>
      <c r="S1228" t="s">
        <v>683</v>
      </c>
      <c r="T1228" t="s">
        <v>13245</v>
      </c>
      <c r="U1228" s="1">
        <v>46205</v>
      </c>
      <c r="V1228" s="14">
        <v>46205</v>
      </c>
      <c r="W1228" t="s">
        <v>7291</v>
      </c>
      <c r="X1228" s="31">
        <v>46205.424085648148</v>
      </c>
      <c r="AN1228" s="14">
        <v>46205</v>
      </c>
      <c r="AO1228" t="s">
        <v>7288</v>
      </c>
      <c r="AP1228" s="31">
        <v>46205.617326388892</v>
      </c>
      <c r="AT1228" s="31">
        <v>46205.617326388892</v>
      </c>
      <c r="AU1228" s="14">
        <v>46205</v>
      </c>
      <c r="AV1228" t="s">
        <v>7288</v>
      </c>
      <c r="AW1228" t="s">
        <v>7295</v>
      </c>
      <c r="AX1228" t="s">
        <v>677</v>
      </c>
      <c r="AY1228" s="14">
        <v>46205</v>
      </c>
      <c r="AZ1228" t="s">
        <v>7288</v>
      </c>
      <c r="BA1228" s="31">
        <v>46205.619710648149</v>
      </c>
      <c r="BB1228" s="14">
        <v>46205</v>
      </c>
      <c r="BC1228" t="s">
        <v>1194</v>
      </c>
      <c r="BD1228" s="31">
        <v>46205.625833333332</v>
      </c>
      <c r="BE1228" s="14">
        <v>46205</v>
      </c>
      <c r="BF1228" t="s">
        <v>1247</v>
      </c>
      <c r="BG1228" s="31">
        <v>46205.663888888892</v>
      </c>
      <c r="BH1228" s="14">
        <v>46205</v>
      </c>
      <c r="BI1228" t="s">
        <v>1198</v>
      </c>
      <c r="BJ1228" s="31">
        <v>46205.666180555556</v>
      </c>
      <c r="BK1228" s="14">
        <v>46206</v>
      </c>
      <c r="BL1228" t="s">
        <v>1198</v>
      </c>
      <c r="BM1228" s="31">
        <v>46206.447118055556</v>
      </c>
      <c r="BN1228" s="14">
        <v>46205</v>
      </c>
      <c r="BO1228" t="s">
        <v>1198</v>
      </c>
      <c r="BP1228" s="31">
        <v>46205.692847222221</v>
      </c>
      <c r="BZ1228" s="14">
        <v>46206</v>
      </c>
      <c r="CA1228" t="s">
        <v>1198</v>
      </c>
      <c r="CB1228" s="31">
        <v>46206.471516203703</v>
      </c>
      <c r="CC1228" s="14">
        <v>46206</v>
      </c>
      <c r="CD1228" t="s">
        <v>1205</v>
      </c>
      <c r="CE1228" s="31">
        <v>46206.471898148149</v>
      </c>
      <c r="CI1228" s="14">
        <v>46206</v>
      </c>
      <c r="CJ1228" t="s">
        <v>7288</v>
      </c>
      <c r="CK1228" s="31">
        <v>46206.596412037034</v>
      </c>
      <c r="CP1228" t="str">
        <f>VLOOKUP(A1228,Sheet1!$A$2:$E$221,2,0)</f>
        <v>South Zone</v>
      </c>
    </row>
    <row r="1229" spans="1:94" x14ac:dyDescent="0.35">
      <c r="A1229" t="s">
        <v>7283</v>
      </c>
      <c r="B1229">
        <v>952</v>
      </c>
      <c r="C1229" t="s">
        <v>9332</v>
      </c>
      <c r="D1229" t="s">
        <v>678</v>
      </c>
      <c r="E1229" t="s">
        <v>453</v>
      </c>
      <c r="F1229" t="s">
        <v>454</v>
      </c>
      <c r="G1229" t="s">
        <v>298</v>
      </c>
      <c r="H1229" t="s">
        <v>9684</v>
      </c>
      <c r="I1229">
        <v>545165</v>
      </c>
      <c r="J1229" t="s">
        <v>9685</v>
      </c>
      <c r="K1229" t="s">
        <v>9686</v>
      </c>
      <c r="L1229" t="s">
        <v>4622</v>
      </c>
      <c r="M1229" t="s">
        <v>12525</v>
      </c>
      <c r="N1229">
        <v>50000</v>
      </c>
      <c r="O1229" t="s">
        <v>1223</v>
      </c>
      <c r="P1229" t="s">
        <v>1224</v>
      </c>
      <c r="Q1229" t="s">
        <v>12526</v>
      </c>
      <c r="R1229">
        <v>3949400010</v>
      </c>
      <c r="S1229" t="s">
        <v>13394</v>
      </c>
      <c r="T1229"/>
      <c r="V1229" s="14">
        <v>46209</v>
      </c>
      <c r="W1229" t="s">
        <v>7288</v>
      </c>
      <c r="X1229" s="31">
        <v>46209.631296296298</v>
      </c>
      <c r="AB1229" s="14">
        <v>46209</v>
      </c>
      <c r="AC1229" t="s">
        <v>7288</v>
      </c>
      <c r="AD1229" s="31">
        <v>46209.633622685185</v>
      </c>
      <c r="AN1229" s="14">
        <v>46210</v>
      </c>
      <c r="AO1229" t="s">
        <v>7286</v>
      </c>
      <c r="AP1229" s="31">
        <v>46210.457499999997</v>
      </c>
      <c r="AT1229" s="31">
        <v>46210.457499999997</v>
      </c>
      <c r="AU1229" s="14">
        <v>46210</v>
      </c>
      <c r="AV1229" t="s">
        <v>7286</v>
      </c>
      <c r="AW1229" t="s">
        <v>454</v>
      </c>
      <c r="AX1229" t="s">
        <v>678</v>
      </c>
      <c r="AY1229" s="14">
        <v>46210</v>
      </c>
      <c r="AZ1229" t="s">
        <v>7288</v>
      </c>
      <c r="BA1229" s="31">
        <v>46210.462534722225</v>
      </c>
      <c r="BB1229" s="14">
        <v>46210</v>
      </c>
      <c r="BC1229" t="s">
        <v>3586</v>
      </c>
      <c r="BD1229" s="31">
        <v>46210.480358796296</v>
      </c>
      <c r="BE1229" s="14">
        <v>46210</v>
      </c>
      <c r="BF1229" t="s">
        <v>6431</v>
      </c>
      <c r="BG1229" s="31">
        <v>46210.556307870371</v>
      </c>
      <c r="BH1229" s="14">
        <v>46210</v>
      </c>
      <c r="BI1229" t="s">
        <v>1198</v>
      </c>
      <c r="BJ1229" s="31">
        <v>46210.590405092589</v>
      </c>
      <c r="BK1229" s="14">
        <v>46210</v>
      </c>
      <c r="BL1229" t="s">
        <v>1198</v>
      </c>
      <c r="BM1229" s="31">
        <v>46210.602650462963</v>
      </c>
      <c r="BZ1229" s="14">
        <v>46210</v>
      </c>
      <c r="CA1229" t="s">
        <v>1198</v>
      </c>
      <c r="CB1229" s="31">
        <v>46210.620949074073</v>
      </c>
      <c r="CC1229" s="14">
        <v>46210</v>
      </c>
      <c r="CD1229" t="s">
        <v>1199</v>
      </c>
      <c r="CE1229" s="31">
        <v>46210.622384259259</v>
      </c>
      <c r="CI1229" s="14">
        <v>46210</v>
      </c>
      <c r="CJ1229" t="s">
        <v>7288</v>
      </c>
      <c r="CK1229" s="31">
        <v>46210.733275462961</v>
      </c>
      <c r="CP1229" t="str">
        <f>VLOOKUP(A1229,Sheet1!$A$2:$E$221,2,0)</f>
        <v>South Zone</v>
      </c>
    </row>
    <row r="1230" spans="1:94" x14ac:dyDescent="0.35">
      <c r="A1230" t="s">
        <v>7283</v>
      </c>
      <c r="B1230">
        <v>952</v>
      </c>
      <c r="C1230" t="s">
        <v>9332</v>
      </c>
      <c r="D1230" t="s">
        <v>678</v>
      </c>
      <c r="E1230" t="s">
        <v>453</v>
      </c>
      <c r="F1230" t="s">
        <v>454</v>
      </c>
      <c r="G1230" t="s">
        <v>298</v>
      </c>
      <c r="H1230" t="s">
        <v>4415</v>
      </c>
      <c r="I1230">
        <v>549261</v>
      </c>
      <c r="J1230" t="s">
        <v>4195</v>
      </c>
      <c r="K1230" t="s">
        <v>4196</v>
      </c>
      <c r="L1230" t="s">
        <v>4622</v>
      </c>
      <c r="M1230" t="s">
        <v>7296</v>
      </c>
      <c r="N1230">
        <v>90000</v>
      </c>
      <c r="O1230" t="s">
        <v>978</v>
      </c>
      <c r="P1230" t="s">
        <v>979</v>
      </c>
      <c r="Q1230" t="s">
        <v>4416</v>
      </c>
      <c r="R1230">
        <v>2769098015</v>
      </c>
      <c r="S1230" t="s">
        <v>13394</v>
      </c>
      <c r="T1230"/>
      <c r="V1230" s="14">
        <v>46205</v>
      </c>
      <c r="W1230" t="s">
        <v>7297</v>
      </c>
      <c r="X1230" s="31">
        <v>46205.644768518519</v>
      </c>
      <c r="AN1230" s="14">
        <v>46205</v>
      </c>
      <c r="AO1230" t="s">
        <v>7286</v>
      </c>
      <c r="AP1230" s="31">
        <v>46205.72184027778</v>
      </c>
      <c r="AT1230" s="31">
        <v>46205.72184027778</v>
      </c>
      <c r="AU1230" s="14">
        <v>46205</v>
      </c>
      <c r="AV1230" t="s">
        <v>7286</v>
      </c>
      <c r="AW1230" t="s">
        <v>454</v>
      </c>
      <c r="AX1230" t="s">
        <v>678</v>
      </c>
      <c r="AY1230" s="14">
        <v>46206</v>
      </c>
      <c r="AZ1230" t="s">
        <v>7287</v>
      </c>
      <c r="BA1230" s="31">
        <v>46206.428599537037</v>
      </c>
      <c r="BB1230" s="14">
        <v>46206</v>
      </c>
      <c r="BC1230" t="s">
        <v>1194</v>
      </c>
      <c r="BD1230" s="31">
        <v>46206.443715277775</v>
      </c>
      <c r="BE1230" s="14">
        <v>46206</v>
      </c>
      <c r="BF1230" t="s">
        <v>1247</v>
      </c>
      <c r="BG1230" s="31">
        <v>46206.470590277779</v>
      </c>
      <c r="BH1230" s="14">
        <v>46206</v>
      </c>
      <c r="BI1230" t="s">
        <v>1204</v>
      </c>
      <c r="BJ1230" s="31">
        <v>46206.483287037037</v>
      </c>
      <c r="BK1230" s="14">
        <v>46206</v>
      </c>
      <c r="BL1230" t="s">
        <v>1204</v>
      </c>
      <c r="BM1230" s="31">
        <v>46206.508275462962</v>
      </c>
      <c r="BZ1230" s="14">
        <v>46206</v>
      </c>
      <c r="CA1230" t="s">
        <v>1204</v>
      </c>
      <c r="CB1230" s="31">
        <v>46206.51667824074</v>
      </c>
      <c r="CC1230" s="14">
        <v>46206</v>
      </c>
      <c r="CD1230" t="s">
        <v>1205</v>
      </c>
      <c r="CE1230" s="31">
        <v>46206.526909722219</v>
      </c>
      <c r="CI1230" s="14">
        <v>46206</v>
      </c>
      <c r="CJ1230" t="s">
        <v>7288</v>
      </c>
      <c r="CK1230" s="31">
        <v>46206.645300925928</v>
      </c>
      <c r="CP1230" t="str">
        <f>VLOOKUP(A1230,Sheet1!$A$2:$E$221,2,0)</f>
        <v>South Zone</v>
      </c>
    </row>
    <row r="1231" spans="1:94" x14ac:dyDescent="0.35">
      <c r="A1231" t="s">
        <v>7283</v>
      </c>
      <c r="B1231">
        <v>952</v>
      </c>
      <c r="C1231" t="s">
        <v>9332</v>
      </c>
      <c r="D1231" t="s">
        <v>678</v>
      </c>
      <c r="E1231" t="s">
        <v>453</v>
      </c>
      <c r="F1231" t="s">
        <v>454</v>
      </c>
      <c r="G1231" t="s">
        <v>298</v>
      </c>
      <c r="H1231" t="s">
        <v>12527</v>
      </c>
      <c r="I1231">
        <v>637153</v>
      </c>
      <c r="J1231" t="s">
        <v>4195</v>
      </c>
      <c r="K1231" t="s">
        <v>4196</v>
      </c>
      <c r="L1231" t="s">
        <v>4622</v>
      </c>
      <c r="M1231" t="s">
        <v>12528</v>
      </c>
      <c r="N1231">
        <v>50000</v>
      </c>
      <c r="O1231" t="s">
        <v>1223</v>
      </c>
      <c r="P1231" t="s">
        <v>1224</v>
      </c>
      <c r="Q1231" t="s">
        <v>12529</v>
      </c>
      <c r="R1231">
        <v>6470905805</v>
      </c>
      <c r="S1231" t="s">
        <v>683</v>
      </c>
      <c r="T1231" t="s">
        <v>13361</v>
      </c>
      <c r="U1231" s="1">
        <v>46210</v>
      </c>
      <c r="V1231" s="14">
        <v>46209</v>
      </c>
      <c r="W1231" t="s">
        <v>7297</v>
      </c>
      <c r="X1231" s="31">
        <v>46209.414930555555</v>
      </c>
      <c r="AN1231" s="14">
        <v>46210</v>
      </c>
      <c r="AO1231" t="s">
        <v>7288</v>
      </c>
      <c r="AP1231" s="31">
        <v>46210.472627314812</v>
      </c>
      <c r="AT1231" s="31">
        <v>46210.472627314812</v>
      </c>
      <c r="AU1231" s="14">
        <v>46210</v>
      </c>
      <c r="AV1231" t="s">
        <v>7288</v>
      </c>
      <c r="AW1231" t="s">
        <v>7295</v>
      </c>
      <c r="AX1231" t="s">
        <v>677</v>
      </c>
      <c r="AY1231" s="14">
        <v>46210</v>
      </c>
      <c r="AZ1231" t="s">
        <v>7288</v>
      </c>
      <c r="BA1231" s="31">
        <v>46210.629861111112</v>
      </c>
      <c r="BB1231" s="14">
        <v>46210</v>
      </c>
      <c r="BC1231" t="s">
        <v>1194</v>
      </c>
      <c r="BD1231" s="31">
        <v>46210.642604166664</v>
      </c>
      <c r="BE1231" s="14">
        <v>46210</v>
      </c>
      <c r="BF1231" t="s">
        <v>6513</v>
      </c>
      <c r="BG1231" s="31">
        <v>46210.689768518518</v>
      </c>
      <c r="BH1231" s="14">
        <v>46210</v>
      </c>
      <c r="BI1231" t="s">
        <v>6432</v>
      </c>
      <c r="BJ1231" s="31">
        <v>46210.702951388892</v>
      </c>
      <c r="BN1231" s="14">
        <v>46210</v>
      </c>
      <c r="BO1231" t="s">
        <v>6432</v>
      </c>
      <c r="BP1231" s="31">
        <v>46210.70449074074</v>
      </c>
      <c r="CP1231" t="str">
        <f>VLOOKUP(A1231,Sheet1!$A$2:$E$221,2,0)</f>
        <v>South Zone</v>
      </c>
    </row>
    <row r="1232" spans="1:94" x14ac:dyDescent="0.35">
      <c r="A1232" t="s">
        <v>7283</v>
      </c>
      <c r="B1232">
        <v>952</v>
      </c>
      <c r="C1232" t="s">
        <v>9332</v>
      </c>
      <c r="D1232" t="s">
        <v>678</v>
      </c>
      <c r="E1232" t="s">
        <v>453</v>
      </c>
      <c r="F1232" t="s">
        <v>454</v>
      </c>
      <c r="G1232" t="s">
        <v>298</v>
      </c>
      <c r="H1232" t="s">
        <v>12530</v>
      </c>
      <c r="I1232">
        <v>683788</v>
      </c>
      <c r="J1232" t="s">
        <v>3605</v>
      </c>
      <c r="K1232" t="s">
        <v>3606</v>
      </c>
      <c r="L1232" t="s">
        <v>4622</v>
      </c>
      <c r="M1232" t="s">
        <v>12531</v>
      </c>
      <c r="N1232">
        <v>50000</v>
      </c>
      <c r="O1232" t="s">
        <v>1223</v>
      </c>
      <c r="P1232" t="s">
        <v>1224</v>
      </c>
      <c r="Q1232" t="s">
        <v>12532</v>
      </c>
      <c r="R1232">
        <v>9963415247</v>
      </c>
      <c r="S1232" t="s">
        <v>13394</v>
      </c>
      <c r="T1232"/>
      <c r="V1232" s="14">
        <v>46209</v>
      </c>
      <c r="W1232" t="s">
        <v>12533</v>
      </c>
      <c r="X1232" s="31">
        <v>46209.505914351852</v>
      </c>
      <c r="AN1232" s="14">
        <v>46210</v>
      </c>
      <c r="AO1232" t="s">
        <v>7288</v>
      </c>
      <c r="AP1232" s="31">
        <v>46210.393564814818</v>
      </c>
      <c r="AT1232" s="31">
        <v>46210.393564814818</v>
      </c>
      <c r="AU1232" s="14">
        <v>46210</v>
      </c>
      <c r="AV1232" t="s">
        <v>7288</v>
      </c>
      <c r="AW1232" t="s">
        <v>7295</v>
      </c>
      <c r="AX1232" t="s">
        <v>677</v>
      </c>
      <c r="AY1232" s="14">
        <v>46210</v>
      </c>
      <c r="AZ1232" t="s">
        <v>7288</v>
      </c>
      <c r="BA1232" s="31">
        <v>46210.715428240743</v>
      </c>
      <c r="BB1232" s="14">
        <v>46210</v>
      </c>
      <c r="BC1232" t="s">
        <v>1194</v>
      </c>
      <c r="BD1232" s="31">
        <v>46210.737939814811</v>
      </c>
      <c r="BE1232" s="14">
        <v>46210</v>
      </c>
      <c r="BF1232" t="s">
        <v>6513</v>
      </c>
      <c r="BG1232" s="31">
        <v>46210.749201388891</v>
      </c>
      <c r="BH1232" s="14">
        <v>46210</v>
      </c>
      <c r="BI1232" t="s">
        <v>6432</v>
      </c>
      <c r="BJ1232" s="31">
        <v>46210.768634259257</v>
      </c>
      <c r="BK1232" s="14">
        <v>46210</v>
      </c>
      <c r="BL1232" t="s">
        <v>6432</v>
      </c>
      <c r="BM1232" s="31">
        <v>46210.777777777781</v>
      </c>
      <c r="BZ1232" s="14">
        <v>46210</v>
      </c>
      <c r="CA1232" t="s">
        <v>6432</v>
      </c>
      <c r="CB1232" s="31">
        <v>46210.78266203704</v>
      </c>
      <c r="CC1232" s="14">
        <v>46210</v>
      </c>
      <c r="CD1232" t="s">
        <v>1205</v>
      </c>
      <c r="CE1232" s="31">
        <v>46210.786145833335</v>
      </c>
      <c r="CP1232" t="str">
        <f>VLOOKUP(A1232,Sheet1!$A$2:$E$221,2,0)</f>
        <v>South Zone</v>
      </c>
    </row>
    <row r="1233" spans="1:94" x14ac:dyDescent="0.35">
      <c r="A1233" t="s">
        <v>7283</v>
      </c>
      <c r="B1233">
        <v>952</v>
      </c>
      <c r="C1233" t="s">
        <v>9332</v>
      </c>
      <c r="D1233" t="s">
        <v>678</v>
      </c>
      <c r="E1233" t="s">
        <v>453</v>
      </c>
      <c r="F1233" t="s">
        <v>454</v>
      </c>
      <c r="G1233" t="s">
        <v>298</v>
      </c>
      <c r="H1233" t="s">
        <v>4194</v>
      </c>
      <c r="I1233">
        <v>770200</v>
      </c>
      <c r="J1233" t="s">
        <v>4195</v>
      </c>
      <c r="K1233" t="s">
        <v>4196</v>
      </c>
      <c r="L1233" t="s">
        <v>4622</v>
      </c>
      <c r="M1233" t="s">
        <v>7298</v>
      </c>
      <c r="N1233">
        <v>77000</v>
      </c>
      <c r="O1233" t="s">
        <v>1025</v>
      </c>
      <c r="P1233" t="s">
        <v>1026</v>
      </c>
      <c r="Q1233" t="s">
        <v>1320</v>
      </c>
      <c r="R1233">
        <v>6512774090</v>
      </c>
      <c r="S1233" t="s">
        <v>683</v>
      </c>
      <c r="T1233" t="s">
        <v>13218</v>
      </c>
      <c r="U1233" s="1">
        <v>46205</v>
      </c>
      <c r="V1233" s="14">
        <v>46204</v>
      </c>
      <c r="W1233" t="s">
        <v>7297</v>
      </c>
      <c r="X1233" s="31">
        <v>46204.400879629633</v>
      </c>
      <c r="AN1233" s="14">
        <v>46204</v>
      </c>
      <c r="AO1233" t="s">
        <v>7288</v>
      </c>
      <c r="AP1233" s="31">
        <v>46204.428344907406</v>
      </c>
      <c r="AT1233" s="31">
        <v>46204.428344907406</v>
      </c>
      <c r="AU1233" s="14">
        <v>46204</v>
      </c>
      <c r="AV1233" t="s">
        <v>7288</v>
      </c>
      <c r="AW1233" t="s">
        <v>7295</v>
      </c>
      <c r="AX1233" t="s">
        <v>677</v>
      </c>
      <c r="AY1233" s="14">
        <v>46204</v>
      </c>
      <c r="AZ1233" t="s">
        <v>7288</v>
      </c>
      <c r="BA1233" s="31">
        <v>46204.463020833333</v>
      </c>
      <c r="BB1233" s="14">
        <v>46204</v>
      </c>
      <c r="BC1233" t="s">
        <v>1194</v>
      </c>
      <c r="BD1233" s="31">
        <v>46204.478935185187</v>
      </c>
      <c r="BE1233" s="14">
        <v>46204</v>
      </c>
      <c r="BF1233" t="s">
        <v>1218</v>
      </c>
      <c r="BG1233" s="31">
        <v>46204.491550925923</v>
      </c>
      <c r="BH1233" s="14">
        <v>46204</v>
      </c>
      <c r="BI1233" t="s">
        <v>3020</v>
      </c>
      <c r="BJ1233" s="31">
        <v>46204.522013888891</v>
      </c>
      <c r="BK1233" s="14">
        <v>46205</v>
      </c>
      <c r="BL1233" t="s">
        <v>1195</v>
      </c>
      <c r="BM1233" s="31">
        <v>46205.641134259262</v>
      </c>
      <c r="BN1233" s="14">
        <v>46204</v>
      </c>
      <c r="BO1233" t="s">
        <v>3020</v>
      </c>
      <c r="BP1233" s="31">
        <v>46204.524513888886</v>
      </c>
      <c r="BZ1233" s="14">
        <v>46205</v>
      </c>
      <c r="CA1233" t="s">
        <v>1195</v>
      </c>
      <c r="CB1233" s="31">
        <v>46205.654062499998</v>
      </c>
      <c r="CC1233" s="14">
        <v>46205</v>
      </c>
      <c r="CD1233" t="s">
        <v>1199</v>
      </c>
      <c r="CE1233" s="31">
        <v>46205.656446759262</v>
      </c>
      <c r="CI1233" s="14">
        <v>46205</v>
      </c>
      <c r="CJ1233" t="s">
        <v>7288</v>
      </c>
      <c r="CK1233" s="31">
        <v>46205.759421296294</v>
      </c>
      <c r="CP1233" t="str">
        <f>VLOOKUP(A1233,Sheet1!$A$2:$E$221,2,0)</f>
        <v>South Zone</v>
      </c>
    </row>
    <row r="1234" spans="1:94" x14ac:dyDescent="0.35">
      <c r="A1234" t="s">
        <v>7299</v>
      </c>
      <c r="B1234">
        <v>1044</v>
      </c>
      <c r="C1234" t="s">
        <v>9332</v>
      </c>
      <c r="D1234" t="s">
        <v>678</v>
      </c>
      <c r="E1234" t="s">
        <v>796</v>
      </c>
      <c r="F1234" t="s">
        <v>799</v>
      </c>
      <c r="G1234" t="s">
        <v>493</v>
      </c>
      <c r="H1234" t="s">
        <v>7300</v>
      </c>
      <c r="I1234">
        <v>535324</v>
      </c>
      <c r="J1234" t="s">
        <v>7301</v>
      </c>
      <c r="K1234" t="s">
        <v>7302</v>
      </c>
      <c r="L1234" t="s">
        <v>4622</v>
      </c>
      <c r="M1234" t="s">
        <v>7303</v>
      </c>
      <c r="N1234">
        <v>60000</v>
      </c>
      <c r="O1234" t="s">
        <v>1038</v>
      </c>
      <c r="P1234" t="s">
        <v>1039</v>
      </c>
      <c r="Q1234" t="s">
        <v>7304</v>
      </c>
      <c r="R1234">
        <v>9750218736</v>
      </c>
      <c r="S1234" t="s">
        <v>13394</v>
      </c>
      <c r="T1234"/>
      <c r="V1234" s="14">
        <v>46204</v>
      </c>
      <c r="W1234" t="s">
        <v>7305</v>
      </c>
      <c r="X1234" s="31">
        <v>46204.497777777775</v>
      </c>
      <c r="AN1234" s="14">
        <v>46204</v>
      </c>
      <c r="AO1234" t="s">
        <v>3066</v>
      </c>
      <c r="AP1234" s="31">
        <v>46204.57203703704</v>
      </c>
      <c r="AT1234" s="31">
        <v>46204.57203703704</v>
      </c>
      <c r="AU1234" s="14">
        <v>46204</v>
      </c>
      <c r="AV1234" t="s">
        <v>3066</v>
      </c>
      <c r="AW1234" t="s">
        <v>799</v>
      </c>
      <c r="AX1234" t="s">
        <v>678</v>
      </c>
      <c r="AY1234" s="14">
        <v>46204</v>
      </c>
      <c r="AZ1234" t="s">
        <v>3066</v>
      </c>
      <c r="BA1234" s="31">
        <v>46204.572476851848</v>
      </c>
      <c r="BB1234" s="14">
        <v>46204</v>
      </c>
      <c r="BC1234" t="s">
        <v>7051</v>
      </c>
      <c r="BD1234" s="31">
        <v>46204.594375000001</v>
      </c>
      <c r="BE1234" s="14">
        <v>46204</v>
      </c>
      <c r="BF1234" t="s">
        <v>7157</v>
      </c>
      <c r="BG1234" s="31">
        <v>46204.599942129629</v>
      </c>
      <c r="BH1234" s="14">
        <v>46204</v>
      </c>
      <c r="BI1234" t="s">
        <v>7053</v>
      </c>
      <c r="BJ1234" s="31">
        <v>46204.624398148146</v>
      </c>
      <c r="BK1234" s="14">
        <v>46204</v>
      </c>
      <c r="BL1234" t="s">
        <v>7053</v>
      </c>
      <c r="BM1234" s="31">
        <v>46204.624444444446</v>
      </c>
      <c r="BZ1234" s="14">
        <v>46204</v>
      </c>
      <c r="CA1234" t="s">
        <v>7064</v>
      </c>
      <c r="CB1234" s="31">
        <v>46204.646874999999</v>
      </c>
      <c r="CC1234" s="14">
        <v>46204</v>
      </c>
      <c r="CD1234" t="s">
        <v>7054</v>
      </c>
      <c r="CE1234" s="31">
        <v>46204.65221064815</v>
      </c>
      <c r="CI1234" s="14">
        <v>46204</v>
      </c>
      <c r="CJ1234" t="s">
        <v>3067</v>
      </c>
      <c r="CK1234" s="31">
        <v>46204.689895833333</v>
      </c>
      <c r="CP1234" t="str">
        <f>VLOOKUP(A1234,Sheet1!$A$2:$E$221,2,0)</f>
        <v>South Zone</v>
      </c>
    </row>
    <row r="1235" spans="1:94" x14ac:dyDescent="0.35">
      <c r="A1235" t="s">
        <v>7299</v>
      </c>
      <c r="B1235">
        <v>1044</v>
      </c>
      <c r="C1235" t="s">
        <v>9332</v>
      </c>
      <c r="D1235" t="s">
        <v>678</v>
      </c>
      <c r="E1235" t="s">
        <v>796</v>
      </c>
      <c r="F1235" t="s">
        <v>799</v>
      </c>
      <c r="G1235" t="s">
        <v>493</v>
      </c>
      <c r="H1235" t="s">
        <v>12534</v>
      </c>
      <c r="I1235">
        <v>535700</v>
      </c>
      <c r="J1235" t="s">
        <v>3374</v>
      </c>
      <c r="K1235" t="s">
        <v>3375</v>
      </c>
      <c r="L1235" t="s">
        <v>4622</v>
      </c>
      <c r="M1235" t="s">
        <v>12535</v>
      </c>
      <c r="N1235">
        <v>55000</v>
      </c>
      <c r="O1235" t="s">
        <v>5836</v>
      </c>
      <c r="P1235" t="s">
        <v>5837</v>
      </c>
      <c r="Q1235" t="s">
        <v>12536</v>
      </c>
      <c r="R1235">
        <v>3292516835</v>
      </c>
      <c r="S1235" t="s">
        <v>13394</v>
      </c>
      <c r="T1235"/>
      <c r="V1235" s="14">
        <v>46210</v>
      </c>
      <c r="W1235" t="s">
        <v>12537</v>
      </c>
      <c r="X1235" s="31">
        <v>46210.357847222222</v>
      </c>
      <c r="AN1235" s="14">
        <v>46210</v>
      </c>
      <c r="AO1235" t="s">
        <v>3066</v>
      </c>
      <c r="AP1235" s="31">
        <v>46210.537222222221</v>
      </c>
      <c r="AT1235" s="31">
        <v>46210.537222222221</v>
      </c>
      <c r="AU1235" s="14">
        <v>46210</v>
      </c>
      <c r="AV1235" t="s">
        <v>3066</v>
      </c>
      <c r="AW1235" t="s">
        <v>799</v>
      </c>
      <c r="AX1235" t="s">
        <v>678</v>
      </c>
      <c r="AY1235" s="14">
        <v>46210</v>
      </c>
      <c r="AZ1235" t="s">
        <v>3066</v>
      </c>
      <c r="BA1235" s="31">
        <v>46210.539594907408</v>
      </c>
      <c r="BB1235" s="14">
        <v>46210</v>
      </c>
      <c r="BC1235" t="s">
        <v>7051</v>
      </c>
      <c r="BD1235" s="31">
        <v>46210.54210648148</v>
      </c>
      <c r="BE1235" s="14">
        <v>46210</v>
      </c>
      <c r="BF1235" t="s">
        <v>7116</v>
      </c>
      <c r="BG1235" s="31">
        <v>46210.547858796293</v>
      </c>
      <c r="BH1235" s="14">
        <v>46210</v>
      </c>
      <c r="BI1235" t="s">
        <v>7064</v>
      </c>
      <c r="BJ1235" s="31">
        <v>46210.553032407406</v>
      </c>
      <c r="BK1235" s="14">
        <v>46210</v>
      </c>
      <c r="BL1235" t="s">
        <v>7064</v>
      </c>
      <c r="BM1235" s="31">
        <v>46210.553067129629</v>
      </c>
      <c r="BZ1235" s="14">
        <v>46210</v>
      </c>
      <c r="CA1235" t="s">
        <v>7064</v>
      </c>
      <c r="CB1235" s="31">
        <v>46210.629583333335</v>
      </c>
      <c r="CC1235" s="14">
        <v>46210</v>
      </c>
      <c r="CD1235" t="s">
        <v>7054</v>
      </c>
      <c r="CE1235" s="31">
        <v>46210.655729166669</v>
      </c>
      <c r="CI1235" s="14">
        <v>46210</v>
      </c>
      <c r="CJ1235" t="s">
        <v>3067</v>
      </c>
      <c r="CK1235" s="31">
        <v>46210.748217592591</v>
      </c>
      <c r="CP1235" t="str">
        <f>VLOOKUP(A1235,Sheet1!$A$2:$E$221,2,0)</f>
        <v>South Zone</v>
      </c>
    </row>
    <row r="1236" spans="1:94" x14ac:dyDescent="0.35">
      <c r="A1236" t="s">
        <v>7299</v>
      </c>
      <c r="B1236">
        <v>1044</v>
      </c>
      <c r="C1236" t="s">
        <v>9332</v>
      </c>
      <c r="D1236" t="s">
        <v>678</v>
      </c>
      <c r="E1236" t="s">
        <v>796</v>
      </c>
      <c r="F1236" t="s">
        <v>799</v>
      </c>
      <c r="G1236" t="s">
        <v>493</v>
      </c>
      <c r="H1236" t="s">
        <v>10648</v>
      </c>
      <c r="I1236">
        <v>593523</v>
      </c>
      <c r="J1236" t="s">
        <v>7301</v>
      </c>
      <c r="K1236" t="s">
        <v>7302</v>
      </c>
      <c r="L1236" t="s">
        <v>4622</v>
      </c>
      <c r="M1236" t="s">
        <v>10649</v>
      </c>
      <c r="N1236">
        <v>77000</v>
      </c>
      <c r="O1236" t="s">
        <v>10244</v>
      </c>
      <c r="P1236" t="s">
        <v>10245</v>
      </c>
      <c r="Q1236" t="s">
        <v>10650</v>
      </c>
      <c r="R1236">
        <v>1827134695</v>
      </c>
      <c r="S1236" t="s">
        <v>13394</v>
      </c>
      <c r="T1236"/>
      <c r="V1236" s="14">
        <v>46209</v>
      </c>
      <c r="W1236" t="s">
        <v>7305</v>
      </c>
      <c r="X1236" s="31">
        <v>46209.536076388889</v>
      </c>
      <c r="AN1236" s="14">
        <v>46209</v>
      </c>
      <c r="AO1236" t="s">
        <v>3066</v>
      </c>
      <c r="AP1236" s="31">
        <v>46209.598865740743</v>
      </c>
      <c r="AT1236" s="31">
        <v>46209.598865740743</v>
      </c>
      <c r="AU1236" s="14">
        <v>46209</v>
      </c>
      <c r="AV1236" t="s">
        <v>3066</v>
      </c>
      <c r="AW1236" t="s">
        <v>799</v>
      </c>
      <c r="AX1236" t="s">
        <v>678</v>
      </c>
      <c r="AY1236" s="14">
        <v>46209</v>
      </c>
      <c r="AZ1236" t="s">
        <v>3066</v>
      </c>
      <c r="BA1236" s="31">
        <v>46209.599386574075</v>
      </c>
      <c r="BB1236" s="14">
        <v>46209</v>
      </c>
      <c r="BC1236" t="s">
        <v>7051</v>
      </c>
      <c r="BD1236" s="31">
        <v>46209.604062500002</v>
      </c>
      <c r="BE1236" s="14">
        <v>46209</v>
      </c>
      <c r="BF1236" t="s">
        <v>7157</v>
      </c>
      <c r="BG1236" s="31">
        <v>46209.61042824074</v>
      </c>
      <c r="BH1236" s="14">
        <v>46209</v>
      </c>
      <c r="BI1236" t="s">
        <v>7053</v>
      </c>
      <c r="BJ1236" s="31">
        <v>46209.648553240739</v>
      </c>
      <c r="BK1236" s="14">
        <v>46209</v>
      </c>
      <c r="BL1236" t="s">
        <v>7060</v>
      </c>
      <c r="BM1236" s="31">
        <v>46209.680243055554</v>
      </c>
      <c r="BZ1236" s="14">
        <v>46209</v>
      </c>
      <c r="CA1236" t="s">
        <v>7064</v>
      </c>
      <c r="CB1236" s="31">
        <v>46209.695428240739</v>
      </c>
      <c r="CC1236" s="14">
        <v>46209</v>
      </c>
      <c r="CD1236" t="s">
        <v>7054</v>
      </c>
      <c r="CE1236" s="31">
        <v>46209.696944444448</v>
      </c>
      <c r="CI1236" s="14">
        <v>46209</v>
      </c>
      <c r="CJ1236" t="s">
        <v>3067</v>
      </c>
      <c r="CK1236" s="31">
        <v>46209.744317129633</v>
      </c>
      <c r="CP1236" t="str">
        <f>VLOOKUP(A1236,Sheet1!$A$2:$E$221,2,0)</f>
        <v>South Zone</v>
      </c>
    </row>
    <row r="1237" spans="1:94" x14ac:dyDescent="0.35">
      <c r="A1237" t="s">
        <v>7299</v>
      </c>
      <c r="B1237">
        <v>1044</v>
      </c>
      <c r="C1237" t="s">
        <v>9332</v>
      </c>
      <c r="D1237" t="s">
        <v>678</v>
      </c>
      <c r="E1237" t="s">
        <v>796</v>
      </c>
      <c r="F1237" t="s">
        <v>799</v>
      </c>
      <c r="G1237" t="s">
        <v>493</v>
      </c>
      <c r="H1237" t="s">
        <v>12538</v>
      </c>
      <c r="I1237">
        <v>652882</v>
      </c>
      <c r="J1237" t="s">
        <v>7307</v>
      </c>
      <c r="K1237" t="s">
        <v>7308</v>
      </c>
      <c r="L1237" t="s">
        <v>4622</v>
      </c>
      <c r="M1237" t="s">
        <v>12539</v>
      </c>
      <c r="N1237">
        <v>45000</v>
      </c>
      <c r="O1237" t="s">
        <v>1036</v>
      </c>
      <c r="P1237" t="s">
        <v>1037</v>
      </c>
      <c r="Q1237" t="s">
        <v>12540</v>
      </c>
      <c r="R1237">
        <v>1935449898</v>
      </c>
      <c r="S1237" t="s">
        <v>13394</v>
      </c>
      <c r="T1237"/>
      <c r="V1237" s="14">
        <v>46209</v>
      </c>
      <c r="W1237" t="s">
        <v>7311</v>
      </c>
      <c r="X1237" s="31">
        <v>46209.628657407404</v>
      </c>
      <c r="AN1237" s="14">
        <v>46210</v>
      </c>
      <c r="AO1237" t="s">
        <v>3066</v>
      </c>
      <c r="AP1237" s="31">
        <v>46210.434386574074</v>
      </c>
      <c r="AT1237" s="31">
        <v>46210.434386574074</v>
      </c>
      <c r="AU1237" s="14">
        <v>46210</v>
      </c>
      <c r="AV1237" t="s">
        <v>3066</v>
      </c>
      <c r="AW1237" t="s">
        <v>799</v>
      </c>
      <c r="AX1237" t="s">
        <v>678</v>
      </c>
      <c r="AY1237" s="14">
        <v>46210</v>
      </c>
      <c r="AZ1237" t="s">
        <v>3066</v>
      </c>
      <c r="BA1237" s="31">
        <v>46210.434745370374</v>
      </c>
      <c r="BB1237" s="14">
        <v>46210</v>
      </c>
      <c r="BC1237" t="s">
        <v>7051</v>
      </c>
      <c r="BD1237" s="31">
        <v>46210.45784722222</v>
      </c>
      <c r="BE1237" s="14">
        <v>46210</v>
      </c>
      <c r="BF1237" t="s">
        <v>7116</v>
      </c>
      <c r="BG1237" s="31">
        <v>46210.47991898148</v>
      </c>
      <c r="BH1237" s="14">
        <v>46210</v>
      </c>
      <c r="BI1237" t="s">
        <v>7053</v>
      </c>
      <c r="BJ1237" s="31">
        <v>46210.483067129629</v>
      </c>
      <c r="BN1237" s="14">
        <v>46210</v>
      </c>
      <c r="BO1237" t="s">
        <v>7053</v>
      </c>
      <c r="BP1237" s="31">
        <v>46210.483171296299</v>
      </c>
      <c r="CP1237" t="str">
        <f>VLOOKUP(A1237,Sheet1!$A$2:$E$221,2,0)</f>
        <v>South Zone</v>
      </c>
    </row>
    <row r="1238" spans="1:94" x14ac:dyDescent="0.35">
      <c r="A1238" t="s">
        <v>7299</v>
      </c>
      <c r="B1238">
        <v>1044</v>
      </c>
      <c r="C1238" t="s">
        <v>9332</v>
      </c>
      <c r="D1238" t="s">
        <v>678</v>
      </c>
      <c r="E1238" t="s">
        <v>796</v>
      </c>
      <c r="F1238" t="s">
        <v>799</v>
      </c>
      <c r="G1238" t="s">
        <v>493</v>
      </c>
      <c r="H1238" t="s">
        <v>7306</v>
      </c>
      <c r="I1238">
        <v>663149</v>
      </c>
      <c r="J1238" t="s">
        <v>7307</v>
      </c>
      <c r="K1238" t="s">
        <v>7308</v>
      </c>
      <c r="L1238" t="s">
        <v>4622</v>
      </c>
      <c r="M1238" t="s">
        <v>7309</v>
      </c>
      <c r="N1238">
        <v>70000</v>
      </c>
      <c r="O1238" t="s">
        <v>1029</v>
      </c>
      <c r="P1238" t="s">
        <v>1030</v>
      </c>
      <c r="Q1238" t="s">
        <v>7310</v>
      </c>
      <c r="R1238">
        <v>8144585044</v>
      </c>
      <c r="S1238" t="s">
        <v>13394</v>
      </c>
      <c r="T1238"/>
      <c r="V1238" s="14">
        <v>46204</v>
      </c>
      <c r="W1238" t="s">
        <v>7311</v>
      </c>
      <c r="X1238" s="31">
        <v>46204.622893518521</v>
      </c>
      <c r="AN1238" s="14">
        <v>46204</v>
      </c>
      <c r="AO1238" t="s">
        <v>3066</v>
      </c>
      <c r="AP1238" s="31">
        <v>46204.672164351854</v>
      </c>
      <c r="AT1238" s="31">
        <v>46204.672164351854</v>
      </c>
      <c r="AU1238" s="14">
        <v>46204</v>
      </c>
      <c r="AV1238" t="s">
        <v>3066</v>
      </c>
      <c r="AW1238" t="s">
        <v>799</v>
      </c>
      <c r="AX1238" t="s">
        <v>678</v>
      </c>
      <c r="AY1238" s="14">
        <v>46204</v>
      </c>
      <c r="AZ1238" t="s">
        <v>3066</v>
      </c>
      <c r="BA1238" s="31">
        <v>46204.672592592593</v>
      </c>
      <c r="BB1238" s="14">
        <v>46204</v>
      </c>
      <c r="BC1238" t="s">
        <v>7051</v>
      </c>
      <c r="BD1238" s="31">
        <v>46204.676585648151</v>
      </c>
      <c r="BE1238" s="14">
        <v>46204</v>
      </c>
      <c r="BF1238" t="s">
        <v>7168</v>
      </c>
      <c r="BG1238" s="31">
        <v>46204.691736111112</v>
      </c>
      <c r="BH1238" s="14">
        <v>46204</v>
      </c>
      <c r="BI1238" t="s">
        <v>7053</v>
      </c>
      <c r="BJ1238" s="31">
        <v>46204.715196759258</v>
      </c>
      <c r="BK1238" s="14">
        <v>46205</v>
      </c>
      <c r="BL1238" t="s">
        <v>7064</v>
      </c>
      <c r="BM1238" s="31">
        <v>46205.637060185189</v>
      </c>
      <c r="BN1238" s="14">
        <v>46204</v>
      </c>
      <c r="BO1238" t="s">
        <v>7053</v>
      </c>
      <c r="BP1238" s="31">
        <v>46204.71533564815</v>
      </c>
      <c r="BZ1238" s="14">
        <v>46205</v>
      </c>
      <c r="CA1238" t="s">
        <v>7053</v>
      </c>
      <c r="CB1238" s="31">
        <v>46205.664849537039</v>
      </c>
      <c r="CC1238" s="14">
        <v>46205</v>
      </c>
      <c r="CD1238" t="s">
        <v>7054</v>
      </c>
      <c r="CE1238" s="31">
        <v>46205.673460648148</v>
      </c>
      <c r="CI1238" s="14">
        <v>46205</v>
      </c>
      <c r="CJ1238" t="s">
        <v>3067</v>
      </c>
      <c r="CK1238" s="31">
        <v>46205.75644675926</v>
      </c>
      <c r="CP1238" t="str">
        <f>VLOOKUP(A1238,Sheet1!$A$2:$E$221,2,0)</f>
        <v>South Zone</v>
      </c>
    </row>
    <row r="1239" spans="1:94" x14ac:dyDescent="0.35">
      <c r="A1239" t="s">
        <v>7312</v>
      </c>
      <c r="B1239">
        <v>1156</v>
      </c>
      <c r="C1239" t="s">
        <v>9332</v>
      </c>
      <c r="D1239" t="s">
        <v>678</v>
      </c>
      <c r="E1239" t="s">
        <v>491</v>
      </c>
      <c r="F1239" t="s">
        <v>492</v>
      </c>
      <c r="G1239" t="s">
        <v>493</v>
      </c>
      <c r="H1239" t="s">
        <v>10651</v>
      </c>
      <c r="I1239">
        <v>571863</v>
      </c>
      <c r="J1239" t="s">
        <v>10652</v>
      </c>
      <c r="K1239" t="s">
        <v>10653</v>
      </c>
      <c r="L1239" t="s">
        <v>4622</v>
      </c>
      <c r="M1239" t="s">
        <v>10654</v>
      </c>
      <c r="N1239">
        <v>30000</v>
      </c>
      <c r="O1239" t="s">
        <v>10655</v>
      </c>
      <c r="P1239" t="s">
        <v>10656</v>
      </c>
      <c r="Q1239" t="s">
        <v>10657</v>
      </c>
      <c r="R1239">
        <v>9575363510</v>
      </c>
      <c r="S1239" t="s">
        <v>13394</v>
      </c>
      <c r="T1239"/>
      <c r="V1239" s="14">
        <v>46209</v>
      </c>
      <c r="W1239" t="s">
        <v>10658</v>
      </c>
      <c r="X1239" s="31">
        <v>46209.562083333331</v>
      </c>
      <c r="AN1239" s="14">
        <v>46209</v>
      </c>
      <c r="AO1239" t="s">
        <v>7319</v>
      </c>
      <c r="AP1239" s="31">
        <v>46209.591493055559</v>
      </c>
      <c r="AT1239" s="31">
        <v>46209.591493055559</v>
      </c>
      <c r="AU1239" s="14">
        <v>46209</v>
      </c>
      <c r="AV1239" t="s">
        <v>7319</v>
      </c>
      <c r="AW1239" t="s">
        <v>492</v>
      </c>
      <c r="AX1239" t="s">
        <v>678</v>
      </c>
      <c r="AY1239" s="14">
        <v>46209</v>
      </c>
      <c r="AZ1239" t="s">
        <v>7319</v>
      </c>
      <c r="BA1239" s="31">
        <v>46209.591898148145</v>
      </c>
      <c r="BB1239" s="14">
        <v>46209</v>
      </c>
      <c r="BC1239" t="s">
        <v>7051</v>
      </c>
      <c r="BD1239" s="31">
        <v>46209.595821759256</v>
      </c>
      <c r="BE1239" s="14">
        <v>46209</v>
      </c>
      <c r="BF1239" t="s">
        <v>7063</v>
      </c>
      <c r="BG1239" s="31">
        <v>46209.597094907411</v>
      </c>
      <c r="BH1239" s="14">
        <v>46209</v>
      </c>
      <c r="BI1239" t="s">
        <v>7053</v>
      </c>
      <c r="BJ1239" s="31">
        <v>46209.629861111112</v>
      </c>
      <c r="BK1239" s="14">
        <v>46209</v>
      </c>
      <c r="BL1239" t="s">
        <v>7053</v>
      </c>
      <c r="BM1239" s="31">
        <v>46209.629907407405</v>
      </c>
      <c r="BZ1239" s="14">
        <v>46209</v>
      </c>
      <c r="CA1239" t="s">
        <v>7064</v>
      </c>
      <c r="CB1239" s="31">
        <v>46209.645428240743</v>
      </c>
      <c r="CC1239" s="14">
        <v>46209</v>
      </c>
      <c r="CD1239" t="s">
        <v>7054</v>
      </c>
      <c r="CE1239" s="31">
        <v>46209.660173611112</v>
      </c>
      <c r="CI1239" s="14">
        <v>46209</v>
      </c>
      <c r="CJ1239" t="s">
        <v>7320</v>
      </c>
      <c r="CK1239" s="31">
        <v>46209.766203703701</v>
      </c>
      <c r="CP1239" t="str">
        <f>VLOOKUP(A1239,Sheet1!$A$2:$E$221,2,0)</f>
        <v>South Zone</v>
      </c>
    </row>
    <row r="1240" spans="1:94" x14ac:dyDescent="0.35">
      <c r="A1240" t="s">
        <v>7312</v>
      </c>
      <c r="B1240">
        <v>1156</v>
      </c>
      <c r="C1240" t="s">
        <v>9332</v>
      </c>
      <c r="D1240" t="s">
        <v>678</v>
      </c>
      <c r="E1240" t="s">
        <v>491</v>
      </c>
      <c r="F1240" t="s">
        <v>492</v>
      </c>
      <c r="G1240" t="s">
        <v>493</v>
      </c>
      <c r="H1240" t="s">
        <v>7313</v>
      </c>
      <c r="I1240">
        <v>572867</v>
      </c>
      <c r="J1240" t="s">
        <v>7314</v>
      </c>
      <c r="K1240" t="s">
        <v>7315</v>
      </c>
      <c r="L1240" t="s">
        <v>4622</v>
      </c>
      <c r="M1240" t="s">
        <v>7316</v>
      </c>
      <c r="N1240">
        <v>50000</v>
      </c>
      <c r="O1240" t="s">
        <v>3068</v>
      </c>
      <c r="P1240" t="s">
        <v>3069</v>
      </c>
      <c r="Q1240" t="s">
        <v>7317</v>
      </c>
      <c r="R1240">
        <v>4148935293</v>
      </c>
      <c r="S1240" t="s">
        <v>13394</v>
      </c>
      <c r="T1240"/>
      <c r="V1240" s="14">
        <v>46204</v>
      </c>
      <c r="W1240" t="s">
        <v>7318</v>
      </c>
      <c r="X1240" s="31">
        <v>46204.392627314817</v>
      </c>
      <c r="AN1240" s="14">
        <v>46204</v>
      </c>
      <c r="AO1240" t="s">
        <v>7319</v>
      </c>
      <c r="AP1240" s="31">
        <v>46204.677766203706</v>
      </c>
      <c r="AT1240" s="31">
        <v>46204.677766203706</v>
      </c>
      <c r="AU1240" s="14">
        <v>46204</v>
      </c>
      <c r="AV1240" t="s">
        <v>7319</v>
      </c>
      <c r="AW1240" t="s">
        <v>492</v>
      </c>
      <c r="AX1240" t="s">
        <v>678</v>
      </c>
      <c r="AY1240" s="14">
        <v>46205</v>
      </c>
      <c r="AZ1240" t="s">
        <v>7319</v>
      </c>
      <c r="BA1240" s="31">
        <v>46205.383414351854</v>
      </c>
      <c r="BB1240" s="14">
        <v>46205</v>
      </c>
      <c r="BC1240" t="s">
        <v>7051</v>
      </c>
      <c r="BD1240" s="31">
        <v>46205.409432870372</v>
      </c>
      <c r="BE1240" s="14">
        <v>46205</v>
      </c>
      <c r="BF1240" t="s">
        <v>7051</v>
      </c>
      <c r="BG1240" s="31">
        <v>46205.429814814815</v>
      </c>
      <c r="BH1240" s="14">
        <v>46205</v>
      </c>
      <c r="BI1240" t="s">
        <v>7064</v>
      </c>
      <c r="BJ1240" s="31">
        <v>46205.455150462964</v>
      </c>
      <c r="BK1240" s="14">
        <v>46205</v>
      </c>
      <c r="BL1240" t="s">
        <v>7064</v>
      </c>
      <c r="BM1240" s="31">
        <v>46205.45517361111</v>
      </c>
      <c r="BZ1240" s="14">
        <v>46205</v>
      </c>
      <c r="CA1240" t="s">
        <v>7053</v>
      </c>
      <c r="CB1240" s="31">
        <v>46205.458657407406</v>
      </c>
      <c r="CC1240" s="14">
        <v>46205</v>
      </c>
      <c r="CD1240" t="s">
        <v>7054</v>
      </c>
      <c r="CE1240" s="31">
        <v>46205.473321759258</v>
      </c>
      <c r="CI1240" s="14">
        <v>46205</v>
      </c>
      <c r="CJ1240" t="s">
        <v>7320</v>
      </c>
      <c r="CK1240" s="31">
        <v>46205.736111111109</v>
      </c>
      <c r="CP1240" t="str">
        <f>VLOOKUP(A1240,Sheet1!$A$2:$E$221,2,0)</f>
        <v>South Zone</v>
      </c>
    </row>
    <row r="1241" spans="1:94" x14ac:dyDescent="0.35">
      <c r="A1241" t="s">
        <v>7312</v>
      </c>
      <c r="B1241">
        <v>1156</v>
      </c>
      <c r="C1241" t="s">
        <v>9332</v>
      </c>
      <c r="D1241" t="s">
        <v>678</v>
      </c>
      <c r="E1241" t="s">
        <v>491</v>
      </c>
      <c r="F1241" t="s">
        <v>492</v>
      </c>
      <c r="G1241" t="s">
        <v>493</v>
      </c>
      <c r="H1241" t="s">
        <v>7321</v>
      </c>
      <c r="I1241">
        <v>606116</v>
      </c>
      <c r="J1241" t="s">
        <v>7322</v>
      </c>
      <c r="K1241" t="s">
        <v>7323</v>
      </c>
      <c r="L1241" t="s">
        <v>4622</v>
      </c>
      <c r="M1241" t="s">
        <v>7324</v>
      </c>
      <c r="N1241">
        <v>50000</v>
      </c>
      <c r="O1241" t="s">
        <v>3068</v>
      </c>
      <c r="P1241" t="s">
        <v>3069</v>
      </c>
      <c r="Q1241" t="s">
        <v>7325</v>
      </c>
      <c r="R1241">
        <v>6696520508</v>
      </c>
      <c r="S1241" t="s">
        <v>13394</v>
      </c>
      <c r="T1241"/>
      <c r="V1241" s="14">
        <v>46205</v>
      </c>
      <c r="W1241" t="s">
        <v>7326</v>
      </c>
      <c r="X1241" s="31">
        <v>46205.485081018516</v>
      </c>
      <c r="AN1241" s="14">
        <v>46206</v>
      </c>
      <c r="AO1241" t="s">
        <v>7319</v>
      </c>
      <c r="AP1241" s="31">
        <v>46206.41846064815</v>
      </c>
      <c r="AT1241" s="31">
        <v>46206.41846064815</v>
      </c>
      <c r="AU1241" s="14">
        <v>46206</v>
      </c>
      <c r="AV1241" t="s">
        <v>7319</v>
      </c>
      <c r="AW1241" t="s">
        <v>492</v>
      </c>
      <c r="AX1241" t="s">
        <v>678</v>
      </c>
      <c r="AY1241" s="14">
        <v>46206</v>
      </c>
      <c r="AZ1241" t="s">
        <v>7319</v>
      </c>
      <c r="BA1241" s="31">
        <v>46206.418865740743</v>
      </c>
      <c r="BB1241" s="14">
        <v>46206</v>
      </c>
      <c r="BC1241" t="s">
        <v>7051</v>
      </c>
      <c r="BD1241" s="31">
        <v>46206.422939814816</v>
      </c>
      <c r="BE1241" s="14">
        <v>46206</v>
      </c>
      <c r="BF1241" t="s">
        <v>7116</v>
      </c>
      <c r="BG1241" s="31">
        <v>46206.446261574078</v>
      </c>
      <c r="BH1241" s="14">
        <v>46206</v>
      </c>
      <c r="BI1241" t="s">
        <v>7060</v>
      </c>
      <c r="BJ1241" s="31">
        <v>46206.46434027778</v>
      </c>
      <c r="BK1241" s="14">
        <v>46206</v>
      </c>
      <c r="BL1241" t="s">
        <v>7060</v>
      </c>
      <c r="BM1241" s="31">
        <v>46206.465902777774</v>
      </c>
      <c r="BZ1241" s="14">
        <v>46206</v>
      </c>
      <c r="CA1241" t="s">
        <v>7053</v>
      </c>
      <c r="CB1241" s="31">
        <v>46206.499560185184</v>
      </c>
      <c r="CC1241" s="14">
        <v>46206</v>
      </c>
      <c r="CD1241" t="s">
        <v>7054</v>
      </c>
      <c r="CE1241" s="31">
        <v>46206.50136574074</v>
      </c>
      <c r="CI1241" s="14">
        <v>46206</v>
      </c>
      <c r="CJ1241" t="s">
        <v>7320</v>
      </c>
      <c r="CK1241" s="31">
        <v>46206.593541666669</v>
      </c>
      <c r="CP1241" t="str">
        <f>VLOOKUP(A1241,Sheet1!$A$2:$E$221,2,0)</f>
        <v>South Zone</v>
      </c>
    </row>
    <row r="1242" spans="1:94" x14ac:dyDescent="0.35">
      <c r="A1242" t="s">
        <v>7312</v>
      </c>
      <c r="B1242">
        <v>1156</v>
      </c>
      <c r="C1242" t="s">
        <v>9332</v>
      </c>
      <c r="D1242" t="s">
        <v>678</v>
      </c>
      <c r="E1242" t="s">
        <v>491</v>
      </c>
      <c r="F1242" t="s">
        <v>492</v>
      </c>
      <c r="G1242" t="s">
        <v>493</v>
      </c>
      <c r="H1242" t="s">
        <v>7327</v>
      </c>
      <c r="I1242">
        <v>612793</v>
      </c>
      <c r="J1242" t="s">
        <v>7328</v>
      </c>
      <c r="K1242" t="s">
        <v>7329</v>
      </c>
      <c r="L1242" t="s">
        <v>4622</v>
      </c>
      <c r="M1242" t="s">
        <v>7330</v>
      </c>
      <c r="N1242">
        <v>45000</v>
      </c>
      <c r="O1242" t="s">
        <v>10659</v>
      </c>
      <c r="P1242" t="s">
        <v>10660</v>
      </c>
      <c r="Q1242" t="s">
        <v>7333</v>
      </c>
      <c r="R1242">
        <v>6081834158</v>
      </c>
      <c r="S1242" t="s">
        <v>13394</v>
      </c>
      <c r="T1242"/>
      <c r="V1242" s="14">
        <v>46207</v>
      </c>
      <c r="W1242" t="s">
        <v>7320</v>
      </c>
      <c r="X1242" s="31">
        <v>46207.523182870369</v>
      </c>
      <c r="AN1242" s="14">
        <v>46207</v>
      </c>
      <c r="AO1242" t="s">
        <v>7320</v>
      </c>
      <c r="AP1242" s="31">
        <v>46207.567754629628</v>
      </c>
      <c r="AT1242" s="31">
        <v>46207.567754629628</v>
      </c>
      <c r="AU1242" s="14">
        <v>46207</v>
      </c>
      <c r="AV1242" t="s">
        <v>7320</v>
      </c>
      <c r="AW1242" t="s">
        <v>7334</v>
      </c>
      <c r="AX1242" t="s">
        <v>677</v>
      </c>
      <c r="AY1242" s="14">
        <v>46207</v>
      </c>
      <c r="AZ1242" t="s">
        <v>7320</v>
      </c>
      <c r="BA1242" s="31">
        <v>46207.572337962964</v>
      </c>
      <c r="BB1242" s="14">
        <v>46209</v>
      </c>
      <c r="BC1242" t="s">
        <v>7051</v>
      </c>
      <c r="BD1242" s="31">
        <v>46209.403275462966</v>
      </c>
      <c r="BE1242" s="14">
        <v>46209</v>
      </c>
      <c r="BF1242" t="s">
        <v>7116</v>
      </c>
      <c r="BG1242" s="31">
        <v>46209.425833333335</v>
      </c>
      <c r="BH1242" s="14">
        <v>46209</v>
      </c>
      <c r="BI1242" t="s">
        <v>7064</v>
      </c>
      <c r="BJ1242" s="31">
        <v>46209.429444444446</v>
      </c>
      <c r="BK1242" s="14">
        <v>46209</v>
      </c>
      <c r="BL1242" t="s">
        <v>7053</v>
      </c>
      <c r="BM1242" s="31">
        <v>46209.495856481481</v>
      </c>
      <c r="BN1242" s="14">
        <v>46209</v>
      </c>
      <c r="BO1242" t="s">
        <v>7064</v>
      </c>
      <c r="BP1242" s="31">
        <v>46209.429502314815</v>
      </c>
      <c r="BZ1242" s="14">
        <v>46209</v>
      </c>
      <c r="CA1242" t="s">
        <v>7053</v>
      </c>
      <c r="CB1242" s="31">
        <v>46209.510810185187</v>
      </c>
      <c r="CC1242" s="14">
        <v>46209</v>
      </c>
      <c r="CD1242" t="s">
        <v>7054</v>
      </c>
      <c r="CE1242" s="31">
        <v>46209.515324074076</v>
      </c>
      <c r="CI1242" s="14">
        <v>46210</v>
      </c>
      <c r="CJ1242" t="s">
        <v>7320</v>
      </c>
      <c r="CK1242" s="31">
        <v>46210.272314814814</v>
      </c>
      <c r="CP1242" t="str">
        <f>VLOOKUP(A1242,Sheet1!$A$2:$E$221,2,0)</f>
        <v>South Zone</v>
      </c>
    </row>
    <row r="1243" spans="1:94" x14ac:dyDescent="0.35">
      <c r="A1243" t="s">
        <v>7312</v>
      </c>
      <c r="B1243">
        <v>1156</v>
      </c>
      <c r="C1243" t="s">
        <v>9332</v>
      </c>
      <c r="D1243" t="s">
        <v>678</v>
      </c>
      <c r="E1243" t="s">
        <v>491</v>
      </c>
      <c r="F1243" t="s">
        <v>492</v>
      </c>
      <c r="G1243" t="s">
        <v>493</v>
      </c>
      <c r="H1243" t="s">
        <v>7335</v>
      </c>
      <c r="I1243">
        <v>645878</v>
      </c>
      <c r="J1243" t="s">
        <v>7336</v>
      </c>
      <c r="K1243" t="s">
        <v>7337</v>
      </c>
      <c r="L1243" t="s">
        <v>4622</v>
      </c>
      <c r="M1243" t="s">
        <v>7338</v>
      </c>
      <c r="N1243">
        <v>45000</v>
      </c>
      <c r="O1243" t="s">
        <v>7331</v>
      </c>
      <c r="P1243" t="s">
        <v>7332</v>
      </c>
      <c r="Q1243" t="s">
        <v>7339</v>
      </c>
      <c r="R1243">
        <v>5903451899</v>
      </c>
      <c r="S1243" t="s">
        <v>13394</v>
      </c>
      <c r="T1243"/>
      <c r="V1243" s="14">
        <v>46206</v>
      </c>
      <c r="W1243" t="s">
        <v>7340</v>
      </c>
      <c r="X1243" s="31">
        <v>46206.440960648149</v>
      </c>
      <c r="AN1243" s="14">
        <v>46206</v>
      </c>
      <c r="AO1243" t="s">
        <v>7319</v>
      </c>
      <c r="AP1243" s="31">
        <v>46206.560949074075</v>
      </c>
      <c r="AT1243" s="31">
        <v>46206.560949074075</v>
      </c>
      <c r="AU1243" s="14">
        <v>46206</v>
      </c>
      <c r="AV1243" t="s">
        <v>7319</v>
      </c>
      <c r="AW1243" t="s">
        <v>492</v>
      </c>
      <c r="AX1243" t="s">
        <v>678</v>
      </c>
      <c r="AY1243" s="14">
        <v>46206</v>
      </c>
      <c r="AZ1243" t="s">
        <v>7319</v>
      </c>
      <c r="BA1243" s="31">
        <v>46206.578935185185</v>
      </c>
      <c r="BB1243" s="14">
        <v>46206</v>
      </c>
      <c r="BC1243" t="s">
        <v>7051</v>
      </c>
      <c r="BD1243" s="31">
        <v>46206.617708333331</v>
      </c>
      <c r="BE1243" s="14">
        <v>46206</v>
      </c>
      <c r="BF1243" t="s">
        <v>7051</v>
      </c>
      <c r="BG1243" s="31">
        <v>46206.617812500001</v>
      </c>
      <c r="BH1243" s="14">
        <v>46206</v>
      </c>
      <c r="BI1243" t="s">
        <v>7064</v>
      </c>
      <c r="BJ1243" s="31">
        <v>46206.639710648145</v>
      </c>
      <c r="BK1243" s="14">
        <v>46206</v>
      </c>
      <c r="BL1243" t="s">
        <v>7064</v>
      </c>
      <c r="BM1243" s="31">
        <v>46206.639745370368</v>
      </c>
      <c r="BZ1243" s="14">
        <v>46206</v>
      </c>
      <c r="CA1243" t="s">
        <v>7064</v>
      </c>
      <c r="CB1243" s="31">
        <v>46206.649155092593</v>
      </c>
      <c r="CC1243" s="14">
        <v>46206</v>
      </c>
      <c r="CD1243" t="s">
        <v>7054</v>
      </c>
      <c r="CE1243" s="31">
        <v>46206.680069444446</v>
      </c>
      <c r="CI1243" s="14">
        <v>46206</v>
      </c>
      <c r="CJ1243" t="s">
        <v>7320</v>
      </c>
      <c r="CK1243" s="31">
        <v>46206.788182870368</v>
      </c>
      <c r="CP1243" t="str">
        <f>VLOOKUP(A1243,Sheet1!$A$2:$E$221,2,0)</f>
        <v>South Zone</v>
      </c>
    </row>
    <row r="1244" spans="1:94" x14ac:dyDescent="0.35">
      <c r="A1244" t="s">
        <v>7312</v>
      </c>
      <c r="B1244">
        <v>1156</v>
      </c>
      <c r="C1244" t="s">
        <v>9332</v>
      </c>
      <c r="D1244" t="s">
        <v>678</v>
      </c>
      <c r="E1244" t="s">
        <v>491</v>
      </c>
      <c r="F1244" t="s">
        <v>492</v>
      </c>
      <c r="G1244" t="s">
        <v>493</v>
      </c>
      <c r="H1244" t="s">
        <v>7335</v>
      </c>
      <c r="I1244">
        <v>645878</v>
      </c>
      <c r="J1244" t="s">
        <v>7336</v>
      </c>
      <c r="K1244" t="s">
        <v>7337</v>
      </c>
      <c r="L1244" t="s">
        <v>4622</v>
      </c>
      <c r="M1244" t="s">
        <v>7338</v>
      </c>
      <c r="N1244">
        <v>45000</v>
      </c>
      <c r="O1244" t="s">
        <v>7331</v>
      </c>
      <c r="P1244" t="s">
        <v>7332</v>
      </c>
      <c r="Q1244" t="s">
        <v>7341</v>
      </c>
      <c r="R1244">
        <v>3061245923</v>
      </c>
      <c r="S1244" t="s">
        <v>13394</v>
      </c>
      <c r="T1244"/>
      <c r="V1244" s="14">
        <v>46205</v>
      </c>
      <c r="W1244" t="s">
        <v>7340</v>
      </c>
      <c r="X1244" s="31">
        <v>46205.547268518516</v>
      </c>
      <c r="AN1244" s="14">
        <v>46206</v>
      </c>
      <c r="AO1244" t="s">
        <v>7319</v>
      </c>
      <c r="AP1244" s="31">
        <v>46206.559988425928</v>
      </c>
      <c r="AT1244" s="31">
        <v>46206.559988425928</v>
      </c>
      <c r="AU1244" s="14">
        <v>46206</v>
      </c>
      <c r="AV1244" t="s">
        <v>7319</v>
      </c>
      <c r="AW1244" t="s">
        <v>492</v>
      </c>
      <c r="AX1244" t="s">
        <v>678</v>
      </c>
      <c r="AY1244" s="14">
        <v>46206</v>
      </c>
      <c r="AZ1244" t="s">
        <v>7319</v>
      </c>
      <c r="BA1244" s="31">
        <v>46206.57912037037</v>
      </c>
      <c r="BB1244" s="14">
        <v>46206</v>
      </c>
      <c r="BC1244" t="s">
        <v>7051</v>
      </c>
      <c r="BD1244" s="31">
        <v>46206.617662037039</v>
      </c>
      <c r="BE1244" s="14">
        <v>46206</v>
      </c>
      <c r="BF1244" t="s">
        <v>7051</v>
      </c>
      <c r="BG1244" s="31">
        <v>46206.617754629631</v>
      </c>
      <c r="BH1244" s="14">
        <v>46206</v>
      </c>
      <c r="BI1244" t="s">
        <v>7064</v>
      </c>
      <c r="BJ1244" s="31">
        <v>46206.639652777776</v>
      </c>
      <c r="BK1244" s="14">
        <v>46206</v>
      </c>
      <c r="BL1244" t="s">
        <v>7064</v>
      </c>
      <c r="BM1244" s="31">
        <v>46206.639675925922</v>
      </c>
      <c r="BZ1244" s="14">
        <v>46206</v>
      </c>
      <c r="CA1244" t="s">
        <v>7064</v>
      </c>
      <c r="CB1244" s="31">
        <v>46206.649131944447</v>
      </c>
      <c r="CC1244" s="14">
        <v>46206</v>
      </c>
      <c r="CD1244" t="s">
        <v>7054</v>
      </c>
      <c r="CE1244" s="31">
        <v>46206.680069444446</v>
      </c>
      <c r="CI1244" s="14">
        <v>46206</v>
      </c>
      <c r="CJ1244" t="s">
        <v>7320</v>
      </c>
      <c r="CK1244" s="31">
        <v>46206.788182870368</v>
      </c>
      <c r="CP1244" t="str">
        <f>VLOOKUP(A1244,Sheet1!$A$2:$E$221,2,0)</f>
        <v>South Zone</v>
      </c>
    </row>
    <row r="1245" spans="1:94" x14ac:dyDescent="0.35">
      <c r="A1245" t="s">
        <v>7312</v>
      </c>
      <c r="B1245">
        <v>1156</v>
      </c>
      <c r="C1245" t="s">
        <v>9332</v>
      </c>
      <c r="D1245" t="s">
        <v>678</v>
      </c>
      <c r="E1245" t="s">
        <v>491</v>
      </c>
      <c r="F1245" t="s">
        <v>492</v>
      </c>
      <c r="G1245" t="s">
        <v>493</v>
      </c>
      <c r="H1245" t="s">
        <v>7342</v>
      </c>
      <c r="I1245">
        <v>648686</v>
      </c>
      <c r="J1245" t="s">
        <v>7322</v>
      </c>
      <c r="K1245" t="s">
        <v>7323</v>
      </c>
      <c r="L1245" t="s">
        <v>4622</v>
      </c>
      <c r="M1245" t="s">
        <v>7343</v>
      </c>
      <c r="N1245">
        <v>45000</v>
      </c>
      <c r="O1245" t="s">
        <v>7331</v>
      </c>
      <c r="P1245" t="s">
        <v>7332</v>
      </c>
      <c r="Q1245" t="s">
        <v>7344</v>
      </c>
      <c r="R1245">
        <v>6245980401</v>
      </c>
      <c r="S1245" t="s">
        <v>13394</v>
      </c>
      <c r="T1245"/>
      <c r="V1245" s="14">
        <v>46205</v>
      </c>
      <c r="W1245" t="s">
        <v>7326</v>
      </c>
      <c r="X1245" s="31">
        <v>46205.472187500003</v>
      </c>
      <c r="AN1245" s="14">
        <v>46205</v>
      </c>
      <c r="AO1245" t="s">
        <v>7319</v>
      </c>
      <c r="AP1245" s="31">
        <v>46205.502395833333</v>
      </c>
      <c r="AT1245" s="31">
        <v>46205.502395833333</v>
      </c>
      <c r="AU1245" s="14">
        <v>46205</v>
      </c>
      <c r="AV1245" t="s">
        <v>7319</v>
      </c>
      <c r="AW1245" t="s">
        <v>492</v>
      </c>
      <c r="AX1245" t="s">
        <v>678</v>
      </c>
      <c r="AY1245" s="14">
        <v>46205</v>
      </c>
      <c r="AZ1245" t="s">
        <v>7319</v>
      </c>
      <c r="BA1245" s="31">
        <v>46205.503969907404</v>
      </c>
      <c r="BB1245" s="14">
        <v>46205</v>
      </c>
      <c r="BC1245" t="s">
        <v>7051</v>
      </c>
      <c r="BD1245" s="31">
        <v>46205.506053240744</v>
      </c>
      <c r="BE1245" s="14">
        <v>46205</v>
      </c>
      <c r="BF1245" t="s">
        <v>7116</v>
      </c>
      <c r="BG1245" s="31">
        <v>46205.51295138889</v>
      </c>
      <c r="BH1245" s="14">
        <v>46205</v>
      </c>
      <c r="BI1245" t="s">
        <v>7053</v>
      </c>
      <c r="BJ1245" s="31">
        <v>46205.525821759256</v>
      </c>
      <c r="BK1245" s="14">
        <v>46205</v>
      </c>
      <c r="BL1245" t="s">
        <v>7053</v>
      </c>
      <c r="BM1245" s="31">
        <v>46205.525868055556</v>
      </c>
      <c r="BZ1245" s="14">
        <v>46205</v>
      </c>
      <c r="CA1245" t="s">
        <v>7064</v>
      </c>
      <c r="CB1245" s="31">
        <v>46205.543321759258</v>
      </c>
      <c r="CC1245" s="14">
        <v>46205</v>
      </c>
      <c r="CD1245" t="s">
        <v>7054</v>
      </c>
      <c r="CE1245" s="31">
        <v>46205.544629629629</v>
      </c>
      <c r="CI1245" s="14">
        <v>46205</v>
      </c>
      <c r="CJ1245" t="s">
        <v>7320</v>
      </c>
      <c r="CK1245" s="31">
        <v>46205.681932870371</v>
      </c>
      <c r="CP1245" t="str">
        <f>VLOOKUP(A1245,Sheet1!$A$2:$E$221,2,0)</f>
        <v>South Zone</v>
      </c>
    </row>
    <row r="1246" spans="1:94" x14ac:dyDescent="0.35">
      <c r="A1246" t="s">
        <v>7312</v>
      </c>
      <c r="B1246">
        <v>1156</v>
      </c>
      <c r="C1246" t="s">
        <v>9332</v>
      </c>
      <c r="D1246" t="s">
        <v>678</v>
      </c>
      <c r="E1246" t="s">
        <v>491</v>
      </c>
      <c r="F1246" t="s">
        <v>492</v>
      </c>
      <c r="G1246" t="s">
        <v>493</v>
      </c>
      <c r="H1246" t="s">
        <v>10661</v>
      </c>
      <c r="I1246">
        <v>680132</v>
      </c>
      <c r="J1246" t="s">
        <v>7322</v>
      </c>
      <c r="K1246" t="s">
        <v>7323</v>
      </c>
      <c r="L1246" t="s">
        <v>4622</v>
      </c>
      <c r="M1246" t="s">
        <v>10662</v>
      </c>
      <c r="N1246">
        <v>50000</v>
      </c>
      <c r="O1246" t="s">
        <v>3068</v>
      </c>
      <c r="P1246" t="s">
        <v>3069</v>
      </c>
      <c r="Q1246" t="s">
        <v>10663</v>
      </c>
      <c r="R1246">
        <v>1917023348</v>
      </c>
      <c r="S1246" t="s">
        <v>683</v>
      </c>
      <c r="T1246" t="s">
        <v>13347</v>
      </c>
      <c r="U1246" s="1">
        <v>46209</v>
      </c>
      <c r="V1246" s="14">
        <v>46209</v>
      </c>
      <c r="W1246" t="s">
        <v>7326</v>
      </c>
      <c r="X1246" s="31">
        <v>46209.476493055554</v>
      </c>
      <c r="AN1246" s="14">
        <v>46209</v>
      </c>
      <c r="AO1246" t="s">
        <v>7319</v>
      </c>
      <c r="AP1246" s="31">
        <v>46209.505543981482</v>
      </c>
      <c r="AT1246" s="31">
        <v>46209.505543981482</v>
      </c>
      <c r="AU1246" s="14">
        <v>46209</v>
      </c>
      <c r="AV1246" t="s">
        <v>7319</v>
      </c>
      <c r="AW1246" t="s">
        <v>492</v>
      </c>
      <c r="AX1246" t="s">
        <v>678</v>
      </c>
      <c r="AY1246" s="14">
        <v>46209</v>
      </c>
      <c r="AZ1246" t="s">
        <v>7319</v>
      </c>
      <c r="BA1246" s="31">
        <v>46209.505937499998</v>
      </c>
      <c r="BB1246" s="14">
        <v>46209</v>
      </c>
      <c r="BC1246" t="s">
        <v>7051</v>
      </c>
      <c r="BD1246" s="31">
        <v>46209.509155092594</v>
      </c>
      <c r="BE1246" s="14">
        <v>46209</v>
      </c>
      <c r="BF1246" t="s">
        <v>7059</v>
      </c>
      <c r="BG1246" s="31">
        <v>46209.515451388892</v>
      </c>
      <c r="BH1246" s="14">
        <v>46209</v>
      </c>
      <c r="BI1246" t="s">
        <v>7053</v>
      </c>
      <c r="BJ1246" s="31">
        <v>46209.519479166665</v>
      </c>
      <c r="BK1246" s="14">
        <v>46210</v>
      </c>
      <c r="BL1246" t="s">
        <v>7053</v>
      </c>
      <c r="BM1246" s="31">
        <v>46210.420254629629</v>
      </c>
      <c r="BN1246" s="14">
        <v>46209</v>
      </c>
      <c r="BO1246" t="s">
        <v>7053</v>
      </c>
      <c r="BP1246" s="31">
        <v>46209.519675925927</v>
      </c>
      <c r="BZ1246" s="14">
        <v>46210</v>
      </c>
      <c r="CA1246" t="s">
        <v>7064</v>
      </c>
      <c r="CB1246" s="31">
        <v>46210.435324074075</v>
      </c>
      <c r="CC1246" s="14">
        <v>46210</v>
      </c>
      <c r="CD1246" t="s">
        <v>7054</v>
      </c>
      <c r="CE1246" s="31">
        <v>46210.634814814817</v>
      </c>
      <c r="CI1246" s="14">
        <v>46210</v>
      </c>
      <c r="CJ1246" t="s">
        <v>7320</v>
      </c>
      <c r="CK1246" s="31">
        <v>46210.689618055556</v>
      </c>
      <c r="CP1246" t="str">
        <f>VLOOKUP(A1246,Sheet1!$A$2:$E$221,2,0)</f>
        <v>South Zone</v>
      </c>
    </row>
    <row r="1247" spans="1:94" x14ac:dyDescent="0.35">
      <c r="A1247" t="s">
        <v>7345</v>
      </c>
      <c r="B1247">
        <v>1217</v>
      </c>
      <c r="C1247" t="s">
        <v>9332</v>
      </c>
      <c r="D1247" t="s">
        <v>678</v>
      </c>
      <c r="E1247" t="s">
        <v>103</v>
      </c>
      <c r="F1247" t="s">
        <v>347</v>
      </c>
      <c r="G1247" t="s">
        <v>302</v>
      </c>
      <c r="H1247" t="s">
        <v>10664</v>
      </c>
      <c r="I1247">
        <v>617036</v>
      </c>
      <c r="J1247" t="s">
        <v>4296</v>
      </c>
      <c r="K1247" t="s">
        <v>4297</v>
      </c>
      <c r="L1247" t="s">
        <v>4622</v>
      </c>
      <c r="M1247" t="s">
        <v>10665</v>
      </c>
      <c r="N1247">
        <v>40000</v>
      </c>
      <c r="O1247" t="s">
        <v>9612</v>
      </c>
      <c r="P1247" t="s">
        <v>9613</v>
      </c>
      <c r="Q1247" t="s">
        <v>10666</v>
      </c>
      <c r="R1247">
        <v>2313597858</v>
      </c>
      <c r="S1247" t="s">
        <v>13394</v>
      </c>
      <c r="T1247"/>
      <c r="V1247" s="14">
        <v>46209</v>
      </c>
      <c r="W1247" t="s">
        <v>7351</v>
      </c>
      <c r="X1247" s="31">
        <v>46209.496435185189</v>
      </c>
      <c r="AN1247" s="14">
        <v>46209</v>
      </c>
      <c r="AO1247" t="s">
        <v>7351</v>
      </c>
      <c r="AP1247" s="31">
        <v>46209.528761574074</v>
      </c>
      <c r="AT1247" s="31">
        <v>46209.528761574074</v>
      </c>
      <c r="AU1247" s="14">
        <v>46209</v>
      </c>
      <c r="AV1247" t="s">
        <v>7351</v>
      </c>
      <c r="AW1247" t="s">
        <v>7364</v>
      </c>
      <c r="AX1247" t="s">
        <v>677</v>
      </c>
      <c r="AY1247" s="14">
        <v>46209</v>
      </c>
      <c r="AZ1247" t="s">
        <v>7351</v>
      </c>
      <c r="BA1247" s="31">
        <v>46209.613275462965</v>
      </c>
      <c r="BB1247" s="14">
        <v>46209</v>
      </c>
      <c r="BC1247" t="s">
        <v>1211</v>
      </c>
      <c r="BD1247" s="31">
        <v>46209.623101851852</v>
      </c>
      <c r="BE1247" s="14">
        <v>46209</v>
      </c>
      <c r="BF1247" t="s">
        <v>6799</v>
      </c>
      <c r="BG1247" s="31">
        <v>46209.634027777778</v>
      </c>
      <c r="BH1247" s="14">
        <v>46209</v>
      </c>
      <c r="BI1247" t="s">
        <v>6493</v>
      </c>
      <c r="BJ1247" s="31">
        <v>46209.707048611112</v>
      </c>
      <c r="BK1247" s="14">
        <v>46209</v>
      </c>
      <c r="BL1247" t="s">
        <v>6493</v>
      </c>
      <c r="BM1247" s="31">
        <v>46209.714247685188</v>
      </c>
      <c r="BZ1247" s="14">
        <v>46209</v>
      </c>
      <c r="CA1247" t="s">
        <v>6493</v>
      </c>
      <c r="CB1247" s="31">
        <v>46209.718414351853</v>
      </c>
      <c r="CC1247" s="14">
        <v>46209</v>
      </c>
      <c r="CD1247" t="s">
        <v>2414</v>
      </c>
      <c r="CE1247" s="31">
        <v>46209.751701388886</v>
      </c>
      <c r="CI1247" s="14">
        <v>46210</v>
      </c>
      <c r="CJ1247" t="s">
        <v>7351</v>
      </c>
      <c r="CK1247" s="31">
        <v>46210.674895833334</v>
      </c>
      <c r="CP1247" t="str">
        <f>VLOOKUP(A1247,Sheet1!$A$2:$E$221,2,0)</f>
        <v>South Zone</v>
      </c>
    </row>
    <row r="1248" spans="1:94" x14ac:dyDescent="0.35">
      <c r="A1248" t="s">
        <v>7345</v>
      </c>
      <c r="B1248">
        <v>1217</v>
      </c>
      <c r="C1248" t="s">
        <v>9332</v>
      </c>
      <c r="D1248" t="s">
        <v>678</v>
      </c>
      <c r="E1248" t="s">
        <v>103</v>
      </c>
      <c r="F1248" t="s">
        <v>347</v>
      </c>
      <c r="G1248" t="s">
        <v>302</v>
      </c>
      <c r="H1248" t="s">
        <v>7346</v>
      </c>
      <c r="I1248">
        <v>635136</v>
      </c>
      <c r="J1248" t="s">
        <v>4440</v>
      </c>
      <c r="K1248" t="s">
        <v>4441</v>
      </c>
      <c r="L1248" t="s">
        <v>4622</v>
      </c>
      <c r="M1248" t="s">
        <v>7347</v>
      </c>
      <c r="N1248">
        <v>40000</v>
      </c>
      <c r="O1248" t="s">
        <v>969</v>
      </c>
      <c r="P1248" t="s">
        <v>970</v>
      </c>
      <c r="Q1248" t="s">
        <v>7348</v>
      </c>
      <c r="R1248">
        <v>8443744020</v>
      </c>
      <c r="S1248" t="s">
        <v>13394</v>
      </c>
      <c r="T1248"/>
      <c r="V1248" s="14">
        <v>46205</v>
      </c>
      <c r="W1248" t="s">
        <v>7349</v>
      </c>
      <c r="X1248" s="31">
        <v>46205.676724537036</v>
      </c>
      <c r="AN1248" s="14">
        <v>46206</v>
      </c>
      <c r="AO1248" t="s">
        <v>7350</v>
      </c>
      <c r="AP1248" s="31">
        <v>46206.488344907404</v>
      </c>
      <c r="AT1248" s="31">
        <v>46206.488344907404</v>
      </c>
      <c r="AU1248" s="14">
        <v>46206</v>
      </c>
      <c r="AV1248" t="s">
        <v>7350</v>
      </c>
      <c r="AW1248" t="s">
        <v>347</v>
      </c>
      <c r="AX1248" t="s">
        <v>678</v>
      </c>
      <c r="AY1248" s="14">
        <v>46206</v>
      </c>
      <c r="AZ1248" t="s">
        <v>7351</v>
      </c>
      <c r="BA1248" s="31">
        <v>46206.538194444445</v>
      </c>
      <c r="BB1248" s="14">
        <v>46206</v>
      </c>
      <c r="BC1248" t="s">
        <v>3057</v>
      </c>
      <c r="BD1248" s="31">
        <v>46206.562152777777</v>
      </c>
      <c r="BE1248" s="14">
        <v>46206</v>
      </c>
      <c r="BF1248" t="s">
        <v>6626</v>
      </c>
      <c r="BG1248" s="31">
        <v>46206.642800925925</v>
      </c>
      <c r="BH1248" s="14">
        <v>46206</v>
      </c>
      <c r="BI1248" t="s">
        <v>1240</v>
      </c>
      <c r="BJ1248" s="31">
        <v>46206.670034722221</v>
      </c>
      <c r="BK1248" s="14">
        <v>46206</v>
      </c>
      <c r="BL1248" t="s">
        <v>1240</v>
      </c>
      <c r="BM1248" s="31">
        <v>46206.67769675926</v>
      </c>
      <c r="BZ1248" s="14">
        <v>46206</v>
      </c>
      <c r="CA1248" t="s">
        <v>1240</v>
      </c>
      <c r="CB1248" s="31">
        <v>46206.684953703705</v>
      </c>
      <c r="CC1248" s="14">
        <v>46206</v>
      </c>
      <c r="CD1248" t="s">
        <v>1212</v>
      </c>
      <c r="CE1248" s="31">
        <v>46206.689560185187</v>
      </c>
      <c r="CI1248" s="14">
        <v>46209</v>
      </c>
      <c r="CJ1248" t="s">
        <v>7351</v>
      </c>
      <c r="CK1248" s="31">
        <v>46209.665543981479</v>
      </c>
      <c r="CP1248" t="str">
        <f>VLOOKUP(A1248,Sheet1!$A$2:$E$221,2,0)</f>
        <v>South Zone</v>
      </c>
    </row>
    <row r="1249" spans="1:94" x14ac:dyDescent="0.35">
      <c r="A1249" t="s">
        <v>7345</v>
      </c>
      <c r="B1249">
        <v>1217</v>
      </c>
      <c r="C1249" t="s">
        <v>9332</v>
      </c>
      <c r="D1249" t="s">
        <v>678</v>
      </c>
      <c r="E1249" t="s">
        <v>103</v>
      </c>
      <c r="F1249" t="s">
        <v>347</v>
      </c>
      <c r="G1249" t="s">
        <v>302</v>
      </c>
      <c r="H1249" t="s">
        <v>7352</v>
      </c>
      <c r="I1249">
        <v>647231</v>
      </c>
      <c r="J1249" t="s">
        <v>4199</v>
      </c>
      <c r="K1249" t="s">
        <v>4200</v>
      </c>
      <c r="L1249" t="s">
        <v>4622</v>
      </c>
      <c r="M1249" t="s">
        <v>7353</v>
      </c>
      <c r="N1249">
        <v>45000</v>
      </c>
      <c r="O1249" t="s">
        <v>4598</v>
      </c>
      <c r="P1249" t="s">
        <v>4599</v>
      </c>
      <c r="Q1249" t="s">
        <v>3009</v>
      </c>
      <c r="R1249">
        <v>6942162025</v>
      </c>
      <c r="S1249" t="s">
        <v>13394</v>
      </c>
      <c r="T1249"/>
      <c r="V1249" s="14">
        <v>46205</v>
      </c>
      <c r="W1249" t="s">
        <v>7351</v>
      </c>
      <c r="X1249" s="31">
        <v>46205.76489583333</v>
      </c>
      <c r="AB1249" s="14">
        <v>46205</v>
      </c>
      <c r="AC1249" t="s">
        <v>7354</v>
      </c>
      <c r="AD1249" s="31">
        <v>46205.769745370373</v>
      </c>
      <c r="AN1249" s="14">
        <v>46206</v>
      </c>
      <c r="AO1249" t="s">
        <v>7350</v>
      </c>
      <c r="AP1249" s="31">
        <v>46206.591516203705</v>
      </c>
      <c r="AT1249" s="31">
        <v>46206.591516203705</v>
      </c>
      <c r="AU1249" s="14">
        <v>46206</v>
      </c>
      <c r="AV1249" t="s">
        <v>7350</v>
      </c>
      <c r="AW1249" t="s">
        <v>347</v>
      </c>
      <c r="AX1249" t="s">
        <v>678</v>
      </c>
      <c r="AY1249" s="14">
        <v>46206</v>
      </c>
      <c r="AZ1249" t="s">
        <v>7351</v>
      </c>
      <c r="BA1249" s="31">
        <v>46206.634375000001</v>
      </c>
      <c r="BB1249" s="14">
        <v>46206</v>
      </c>
      <c r="BC1249" t="s">
        <v>3057</v>
      </c>
      <c r="BD1249" s="31">
        <v>46206.648159722223</v>
      </c>
      <c r="BE1249" s="14">
        <v>46206</v>
      </c>
      <c r="BF1249" t="s">
        <v>6673</v>
      </c>
      <c r="BG1249" s="31">
        <v>46206.712256944447</v>
      </c>
      <c r="BH1249" s="14">
        <v>46206</v>
      </c>
      <c r="BI1249" t="s">
        <v>6508</v>
      </c>
      <c r="BJ1249" s="31">
        <v>46206.730949074074</v>
      </c>
      <c r="BK1249" s="14">
        <v>46206</v>
      </c>
      <c r="BL1249" t="s">
        <v>6508</v>
      </c>
      <c r="BM1249" s="31">
        <v>46206.73159722222</v>
      </c>
      <c r="BZ1249" s="14">
        <v>46206</v>
      </c>
      <c r="CA1249" t="s">
        <v>6508</v>
      </c>
      <c r="CB1249" s="31">
        <v>46206.742534722223</v>
      </c>
      <c r="CC1249" s="14">
        <v>46206</v>
      </c>
      <c r="CD1249" t="s">
        <v>1212</v>
      </c>
      <c r="CE1249" s="31">
        <v>46206.754363425927</v>
      </c>
      <c r="CI1249" s="14">
        <v>46209</v>
      </c>
      <c r="CJ1249" t="s">
        <v>7351</v>
      </c>
      <c r="CK1249" s="31">
        <v>46209.706365740742</v>
      </c>
      <c r="CP1249" t="str">
        <f>VLOOKUP(A1249,Sheet1!$A$2:$E$221,2,0)</f>
        <v>South Zone</v>
      </c>
    </row>
    <row r="1250" spans="1:94" x14ac:dyDescent="0.35">
      <c r="A1250" t="s">
        <v>7345</v>
      </c>
      <c r="B1250">
        <v>1217</v>
      </c>
      <c r="C1250" t="s">
        <v>9332</v>
      </c>
      <c r="D1250" t="s">
        <v>678</v>
      </c>
      <c r="E1250" t="s">
        <v>103</v>
      </c>
      <c r="F1250" t="s">
        <v>347</v>
      </c>
      <c r="G1250" t="s">
        <v>302</v>
      </c>
      <c r="H1250" t="s">
        <v>4294</v>
      </c>
      <c r="I1250">
        <v>650365</v>
      </c>
      <c r="J1250" t="s">
        <v>4296</v>
      </c>
      <c r="K1250" t="s">
        <v>4297</v>
      </c>
      <c r="L1250" t="s">
        <v>4622</v>
      </c>
      <c r="M1250" t="s">
        <v>7355</v>
      </c>
      <c r="N1250">
        <v>70000</v>
      </c>
      <c r="O1250" t="s">
        <v>1235</v>
      </c>
      <c r="P1250" t="s">
        <v>1236</v>
      </c>
      <c r="Q1250" t="s">
        <v>4295</v>
      </c>
      <c r="R1250">
        <v>2698174194</v>
      </c>
      <c r="S1250" t="s">
        <v>13394</v>
      </c>
      <c r="T1250"/>
      <c r="V1250" s="14">
        <v>46204</v>
      </c>
      <c r="W1250" t="s">
        <v>7356</v>
      </c>
      <c r="X1250" s="31">
        <v>46204.841874999998</v>
      </c>
      <c r="AN1250" s="14">
        <v>46205</v>
      </c>
      <c r="AO1250" t="s">
        <v>7350</v>
      </c>
      <c r="AP1250" s="31">
        <v>46205.681018518517</v>
      </c>
      <c r="AT1250" s="31">
        <v>46205.681018518517</v>
      </c>
      <c r="AU1250" s="14">
        <v>46205</v>
      </c>
      <c r="AV1250" t="s">
        <v>7350</v>
      </c>
      <c r="AW1250" t="s">
        <v>347</v>
      </c>
      <c r="AX1250" t="s">
        <v>678</v>
      </c>
      <c r="AY1250" s="14">
        <v>46205</v>
      </c>
      <c r="AZ1250" t="s">
        <v>7351</v>
      </c>
      <c r="BA1250" s="31">
        <v>46205.690312500003</v>
      </c>
      <c r="BB1250" s="14">
        <v>46205</v>
      </c>
      <c r="BC1250" t="s">
        <v>1211</v>
      </c>
      <c r="BD1250" s="31">
        <v>46205.71366898148</v>
      </c>
      <c r="BE1250" s="14">
        <v>46205</v>
      </c>
      <c r="BF1250" t="s">
        <v>7357</v>
      </c>
      <c r="BG1250" s="31">
        <v>46205.723414351851</v>
      </c>
      <c r="BH1250" s="14">
        <v>46205</v>
      </c>
      <c r="BI1250" t="s">
        <v>6677</v>
      </c>
      <c r="BJ1250" s="31">
        <v>46205.742523148147</v>
      </c>
      <c r="BK1250" s="14">
        <v>46205</v>
      </c>
      <c r="BL1250" t="s">
        <v>6677</v>
      </c>
      <c r="BM1250" s="31">
        <v>46205.744201388887</v>
      </c>
      <c r="BZ1250" s="14">
        <v>46205</v>
      </c>
      <c r="CA1250" t="s">
        <v>6677</v>
      </c>
      <c r="CB1250" s="31">
        <v>46205.749768518515</v>
      </c>
      <c r="CC1250" s="14">
        <v>46205</v>
      </c>
      <c r="CD1250" t="s">
        <v>1212</v>
      </c>
      <c r="CE1250" s="31">
        <v>46205.766423611109</v>
      </c>
      <c r="CI1250" s="14">
        <v>46205</v>
      </c>
      <c r="CJ1250" t="s">
        <v>7351</v>
      </c>
      <c r="CK1250" s="31">
        <v>46205.822766203702</v>
      </c>
      <c r="CP1250" t="str">
        <f>VLOOKUP(A1250,Sheet1!$A$2:$E$221,2,0)</f>
        <v>South Zone</v>
      </c>
    </row>
    <row r="1251" spans="1:94" x14ac:dyDescent="0.35">
      <c r="A1251" t="s">
        <v>7345</v>
      </c>
      <c r="B1251">
        <v>1217</v>
      </c>
      <c r="C1251" t="s">
        <v>9332</v>
      </c>
      <c r="D1251" t="s">
        <v>678</v>
      </c>
      <c r="E1251" t="s">
        <v>103</v>
      </c>
      <c r="F1251" t="s">
        <v>347</v>
      </c>
      <c r="G1251" t="s">
        <v>302</v>
      </c>
      <c r="H1251" t="s">
        <v>7358</v>
      </c>
      <c r="I1251">
        <v>673828</v>
      </c>
      <c r="J1251" t="s">
        <v>4296</v>
      </c>
      <c r="K1251" t="s">
        <v>4297</v>
      </c>
      <c r="L1251" t="s">
        <v>4622</v>
      </c>
      <c r="M1251" t="s">
        <v>7359</v>
      </c>
      <c r="N1251">
        <v>40000</v>
      </c>
      <c r="O1251" t="s">
        <v>969</v>
      </c>
      <c r="P1251" t="s">
        <v>970</v>
      </c>
      <c r="Q1251" t="s">
        <v>7360</v>
      </c>
      <c r="R1251">
        <v>6405336632</v>
      </c>
      <c r="S1251" t="s">
        <v>13394</v>
      </c>
      <c r="T1251"/>
      <c r="V1251" s="14">
        <v>46206</v>
      </c>
      <c r="W1251" t="s">
        <v>7356</v>
      </c>
      <c r="X1251" s="31">
        <v>46206.606111111112</v>
      </c>
      <c r="AN1251" s="14">
        <v>46206</v>
      </c>
      <c r="AO1251" t="s">
        <v>7350</v>
      </c>
      <c r="AP1251" s="31">
        <v>46206.647685185184</v>
      </c>
      <c r="AT1251" s="31">
        <v>46206.647685185184</v>
      </c>
      <c r="AU1251" s="14">
        <v>46206</v>
      </c>
      <c r="AV1251" t="s">
        <v>7350</v>
      </c>
      <c r="AW1251" t="s">
        <v>347</v>
      </c>
      <c r="AX1251" t="s">
        <v>678</v>
      </c>
      <c r="AY1251" s="14">
        <v>46206</v>
      </c>
      <c r="AZ1251" t="s">
        <v>7351</v>
      </c>
      <c r="BA1251" s="31">
        <v>46206.662453703706</v>
      </c>
      <c r="BB1251" s="14">
        <v>46206</v>
      </c>
      <c r="BC1251" t="s">
        <v>3057</v>
      </c>
      <c r="BD1251" s="31">
        <v>46206.668368055558</v>
      </c>
      <c r="BE1251" s="14">
        <v>46206</v>
      </c>
      <c r="BF1251" t="s">
        <v>7357</v>
      </c>
      <c r="BG1251" s="31">
        <v>46206.699629629627</v>
      </c>
      <c r="BH1251" s="14">
        <v>46206</v>
      </c>
      <c r="BI1251" t="s">
        <v>6677</v>
      </c>
      <c r="BJ1251" s="31">
        <v>46206.713148148148</v>
      </c>
      <c r="BK1251" s="14">
        <v>46206</v>
      </c>
      <c r="BL1251" t="s">
        <v>6677</v>
      </c>
      <c r="BM1251" s="31">
        <v>46206.716608796298</v>
      </c>
      <c r="BZ1251" s="14">
        <v>46206</v>
      </c>
      <c r="CA1251" t="s">
        <v>6677</v>
      </c>
      <c r="CB1251" s="31">
        <v>46206.720671296294</v>
      </c>
      <c r="CC1251" s="14">
        <v>46206</v>
      </c>
      <c r="CD1251" t="s">
        <v>1212</v>
      </c>
      <c r="CE1251" s="31">
        <v>46206.732534722221</v>
      </c>
      <c r="CI1251" s="14">
        <v>46209</v>
      </c>
      <c r="CJ1251" t="s">
        <v>7351</v>
      </c>
      <c r="CK1251" s="31">
        <v>46209.635370370372</v>
      </c>
      <c r="CP1251" t="str">
        <f>VLOOKUP(A1251,Sheet1!$A$2:$E$221,2,0)</f>
        <v>South Zone</v>
      </c>
    </row>
    <row r="1252" spans="1:94" x14ac:dyDescent="0.35">
      <c r="A1252" t="s">
        <v>7345</v>
      </c>
      <c r="B1252">
        <v>1217</v>
      </c>
      <c r="C1252" t="s">
        <v>9332</v>
      </c>
      <c r="D1252" t="s">
        <v>678</v>
      </c>
      <c r="E1252" t="s">
        <v>103</v>
      </c>
      <c r="F1252" t="s">
        <v>347</v>
      </c>
      <c r="G1252" t="s">
        <v>302</v>
      </c>
      <c r="H1252" t="s">
        <v>4092</v>
      </c>
      <c r="I1252">
        <v>679525</v>
      </c>
      <c r="J1252" t="s">
        <v>3958</v>
      </c>
      <c r="K1252" t="s">
        <v>3959</v>
      </c>
      <c r="L1252" t="s">
        <v>4622</v>
      </c>
      <c r="M1252" t="s">
        <v>7361</v>
      </c>
      <c r="N1252">
        <v>40000</v>
      </c>
      <c r="O1252" t="s">
        <v>969</v>
      </c>
      <c r="P1252" t="s">
        <v>970</v>
      </c>
      <c r="Q1252" t="s">
        <v>4093</v>
      </c>
      <c r="R1252">
        <v>2262760949</v>
      </c>
      <c r="S1252" t="s">
        <v>13394</v>
      </c>
      <c r="T1252"/>
      <c r="V1252" s="14">
        <v>46203</v>
      </c>
      <c r="W1252" t="s">
        <v>7362</v>
      </c>
      <c r="X1252" s="31">
        <v>46203.64271990741</v>
      </c>
      <c r="AN1252" s="14">
        <v>46205</v>
      </c>
      <c r="AO1252" t="s">
        <v>7350</v>
      </c>
      <c r="AP1252" s="31">
        <v>46205.514050925929</v>
      </c>
      <c r="AT1252" s="31">
        <v>46205.514050925929</v>
      </c>
      <c r="AU1252" s="14">
        <v>46205</v>
      </c>
      <c r="AV1252" t="s">
        <v>7350</v>
      </c>
      <c r="AW1252" t="s">
        <v>347</v>
      </c>
      <c r="AX1252" t="s">
        <v>678</v>
      </c>
      <c r="AY1252" s="14">
        <v>46205</v>
      </c>
      <c r="AZ1252" t="s">
        <v>7351</v>
      </c>
      <c r="BA1252" s="31">
        <v>46205.51457175926</v>
      </c>
      <c r="BB1252" s="14">
        <v>46205</v>
      </c>
      <c r="BC1252" t="s">
        <v>1211</v>
      </c>
      <c r="BD1252" s="31">
        <v>46205.538530092592</v>
      </c>
      <c r="BE1252" s="14">
        <v>46205</v>
      </c>
      <c r="BF1252" t="s">
        <v>6692</v>
      </c>
      <c r="BG1252" s="31">
        <v>46205.556921296295</v>
      </c>
      <c r="BH1252" s="14">
        <v>46205</v>
      </c>
      <c r="BI1252" t="s">
        <v>6508</v>
      </c>
      <c r="BJ1252" s="31">
        <v>46205.576562499999</v>
      </c>
      <c r="BK1252" s="14">
        <v>46205</v>
      </c>
      <c r="BL1252" t="s">
        <v>6508</v>
      </c>
      <c r="BM1252" s="31">
        <v>46205.586412037039</v>
      </c>
      <c r="BZ1252" s="14">
        <v>46205</v>
      </c>
      <c r="CA1252" t="s">
        <v>6508</v>
      </c>
      <c r="CB1252" s="31">
        <v>46205.596122685187</v>
      </c>
      <c r="CC1252" s="14">
        <v>46205</v>
      </c>
      <c r="CD1252" t="s">
        <v>1212</v>
      </c>
      <c r="CE1252" s="31">
        <v>46205.627442129633</v>
      </c>
      <c r="CI1252" s="14">
        <v>46205</v>
      </c>
      <c r="CJ1252" t="s">
        <v>7351</v>
      </c>
      <c r="CK1252" s="31">
        <v>46205.724224537036</v>
      </c>
      <c r="CP1252" t="str">
        <f>VLOOKUP(A1252,Sheet1!$A$2:$E$221,2,0)</f>
        <v>South Zone</v>
      </c>
    </row>
    <row r="1253" spans="1:94" x14ac:dyDescent="0.35">
      <c r="A1253" t="s">
        <v>7345</v>
      </c>
      <c r="B1253">
        <v>1217</v>
      </c>
      <c r="C1253" t="s">
        <v>9332</v>
      </c>
      <c r="D1253" t="s">
        <v>678</v>
      </c>
      <c r="E1253" t="s">
        <v>103</v>
      </c>
      <c r="F1253" t="s">
        <v>347</v>
      </c>
      <c r="G1253" t="s">
        <v>302</v>
      </c>
      <c r="H1253" t="s">
        <v>3956</v>
      </c>
      <c r="I1253">
        <v>689467</v>
      </c>
      <c r="J1253" t="s">
        <v>3958</v>
      </c>
      <c r="K1253" t="s">
        <v>3959</v>
      </c>
      <c r="L1253" t="s">
        <v>4622</v>
      </c>
      <c r="M1253" t="s">
        <v>7363</v>
      </c>
      <c r="N1253">
        <v>77000</v>
      </c>
      <c r="O1253" t="s">
        <v>1025</v>
      </c>
      <c r="P1253" t="s">
        <v>1026</v>
      </c>
      <c r="Q1253" t="s">
        <v>3957</v>
      </c>
      <c r="R1253">
        <v>6047302700</v>
      </c>
      <c r="S1253" t="s">
        <v>13394</v>
      </c>
      <c r="T1253"/>
      <c r="V1253" s="14">
        <v>46204</v>
      </c>
      <c r="W1253" t="s">
        <v>7362</v>
      </c>
      <c r="X1253" s="31">
        <v>46204.766064814816</v>
      </c>
      <c r="AN1253" s="14">
        <v>46204</v>
      </c>
      <c r="AO1253" t="s">
        <v>7351</v>
      </c>
      <c r="AP1253" s="31">
        <v>46204.788148148145</v>
      </c>
      <c r="AT1253" s="31">
        <v>46204.788148148145</v>
      </c>
      <c r="AU1253" s="14">
        <v>46204</v>
      </c>
      <c r="AV1253" t="s">
        <v>7351</v>
      </c>
      <c r="AW1253" t="s">
        <v>7364</v>
      </c>
      <c r="AX1253" t="s">
        <v>677</v>
      </c>
      <c r="AY1253" s="14">
        <v>46205</v>
      </c>
      <c r="AZ1253" t="s">
        <v>7351</v>
      </c>
      <c r="BA1253" s="31">
        <v>46205.343333333331</v>
      </c>
      <c r="BB1253" s="14">
        <v>46205</v>
      </c>
      <c r="BC1253" t="s">
        <v>1211</v>
      </c>
      <c r="BD1253" s="31">
        <v>46205.356307870374</v>
      </c>
      <c r="BE1253" s="14">
        <v>46205</v>
      </c>
      <c r="BF1253" t="s">
        <v>7003</v>
      </c>
      <c r="BG1253" s="31">
        <v>46205.425370370373</v>
      </c>
      <c r="BH1253" s="14">
        <v>46205</v>
      </c>
      <c r="BI1253" t="s">
        <v>6483</v>
      </c>
      <c r="BJ1253" s="31">
        <v>46205.453113425923</v>
      </c>
      <c r="BK1253" s="14">
        <v>46205</v>
      </c>
      <c r="BL1253" t="s">
        <v>6483</v>
      </c>
      <c r="BM1253" s="31">
        <v>46205.4608912037</v>
      </c>
      <c r="BZ1253" s="14">
        <v>46205</v>
      </c>
      <c r="CA1253" t="s">
        <v>6483</v>
      </c>
      <c r="CB1253" s="31">
        <v>46205.47896990741</v>
      </c>
      <c r="CC1253" s="14">
        <v>46205</v>
      </c>
      <c r="CD1253" t="s">
        <v>1212</v>
      </c>
      <c r="CE1253" s="31">
        <v>46205.488819444443</v>
      </c>
      <c r="CI1253" s="14">
        <v>46205</v>
      </c>
      <c r="CJ1253" t="s">
        <v>7351</v>
      </c>
      <c r="CK1253" s="31">
        <v>46205.738171296296</v>
      </c>
      <c r="CP1253" t="str">
        <f>VLOOKUP(A1253,Sheet1!$A$2:$E$221,2,0)</f>
        <v>South Zone</v>
      </c>
    </row>
    <row r="1254" spans="1:94" x14ac:dyDescent="0.35">
      <c r="A1254" t="s">
        <v>7345</v>
      </c>
      <c r="B1254">
        <v>1217</v>
      </c>
      <c r="C1254" t="s">
        <v>9332</v>
      </c>
      <c r="D1254" t="s">
        <v>678</v>
      </c>
      <c r="E1254" t="s">
        <v>103</v>
      </c>
      <c r="F1254" t="s">
        <v>347</v>
      </c>
      <c r="G1254" t="s">
        <v>302</v>
      </c>
      <c r="H1254" t="s">
        <v>7365</v>
      </c>
      <c r="I1254">
        <v>703443</v>
      </c>
      <c r="J1254" t="s">
        <v>7366</v>
      </c>
      <c r="K1254" t="s">
        <v>7367</v>
      </c>
      <c r="L1254" t="s">
        <v>4622</v>
      </c>
      <c r="M1254" t="s">
        <v>7368</v>
      </c>
      <c r="N1254">
        <v>40000</v>
      </c>
      <c r="O1254" t="s">
        <v>3047</v>
      </c>
      <c r="P1254" t="s">
        <v>3048</v>
      </c>
      <c r="Q1254" t="s">
        <v>7369</v>
      </c>
      <c r="R1254">
        <v>6576285694</v>
      </c>
      <c r="S1254" t="s">
        <v>683</v>
      </c>
      <c r="T1254" t="s">
        <v>13290</v>
      </c>
      <c r="U1254" s="1">
        <v>46206</v>
      </c>
      <c r="V1254" s="14">
        <v>46205</v>
      </c>
      <c r="W1254" t="s">
        <v>7370</v>
      </c>
      <c r="X1254" s="31">
        <v>46205.487025462964</v>
      </c>
      <c r="AN1254" s="14">
        <v>46205</v>
      </c>
      <c r="AO1254" t="s">
        <v>7350</v>
      </c>
      <c r="AP1254" s="31">
        <v>46205.811041666668</v>
      </c>
      <c r="AT1254" s="31">
        <v>46205.811041666668</v>
      </c>
      <c r="AU1254" s="14">
        <v>46205</v>
      </c>
      <c r="AV1254" t="s">
        <v>7350</v>
      </c>
      <c r="AW1254" t="s">
        <v>347</v>
      </c>
      <c r="AX1254" t="s">
        <v>678</v>
      </c>
      <c r="AY1254" s="14">
        <v>46206</v>
      </c>
      <c r="AZ1254" t="s">
        <v>7351</v>
      </c>
      <c r="BA1254" s="31">
        <v>46206.387523148151</v>
      </c>
      <c r="BB1254" s="14">
        <v>46206</v>
      </c>
      <c r="BC1254" t="s">
        <v>3057</v>
      </c>
      <c r="BD1254" s="31">
        <v>46206.430439814816</v>
      </c>
      <c r="BE1254" s="14">
        <v>46206</v>
      </c>
      <c r="BF1254" t="s">
        <v>7371</v>
      </c>
      <c r="BG1254" s="31">
        <v>46206.476134259261</v>
      </c>
      <c r="BH1254" s="14">
        <v>46206</v>
      </c>
      <c r="BI1254" t="s">
        <v>1239</v>
      </c>
      <c r="BJ1254" s="31">
        <v>46206.503252314818</v>
      </c>
      <c r="BK1254" s="14">
        <v>46206</v>
      </c>
      <c r="BL1254" t="s">
        <v>1241</v>
      </c>
      <c r="BM1254" s="31">
        <v>46206.743090277778</v>
      </c>
      <c r="BN1254" s="14">
        <v>46206</v>
      </c>
      <c r="BO1254" t="s">
        <v>1239</v>
      </c>
      <c r="BP1254" s="31">
        <v>46206.509814814817</v>
      </c>
      <c r="BZ1254" s="14">
        <v>46206</v>
      </c>
      <c r="CA1254" t="s">
        <v>1241</v>
      </c>
      <c r="CB1254" s="31">
        <v>46206.750960648147</v>
      </c>
      <c r="CC1254" s="14">
        <v>46206</v>
      </c>
      <c r="CD1254" t="s">
        <v>1212</v>
      </c>
      <c r="CE1254" s="31">
        <v>46206.764780092592</v>
      </c>
      <c r="CI1254" s="14">
        <v>46209</v>
      </c>
      <c r="CJ1254" t="s">
        <v>7351</v>
      </c>
      <c r="CK1254" s="31">
        <v>46209.620347222219</v>
      </c>
      <c r="CP1254" t="str">
        <f>VLOOKUP(A1254,Sheet1!$A$2:$E$221,2,0)</f>
        <v>South Zone</v>
      </c>
    </row>
    <row r="1255" spans="1:94" x14ac:dyDescent="0.35">
      <c r="A1255" t="s">
        <v>7345</v>
      </c>
      <c r="B1255">
        <v>1217</v>
      </c>
      <c r="C1255" t="s">
        <v>9332</v>
      </c>
      <c r="D1255" t="s">
        <v>678</v>
      </c>
      <c r="E1255" t="s">
        <v>103</v>
      </c>
      <c r="F1255" t="s">
        <v>347</v>
      </c>
      <c r="G1255" t="s">
        <v>302</v>
      </c>
      <c r="H1255" t="s">
        <v>4438</v>
      </c>
      <c r="I1255">
        <v>713108</v>
      </c>
      <c r="J1255" t="s">
        <v>4440</v>
      </c>
      <c r="K1255" t="s">
        <v>4441</v>
      </c>
      <c r="L1255" t="s">
        <v>4622</v>
      </c>
      <c r="M1255" t="s">
        <v>7372</v>
      </c>
      <c r="N1255">
        <v>73000</v>
      </c>
      <c r="O1255" t="s">
        <v>3979</v>
      </c>
      <c r="P1255" t="s">
        <v>3980</v>
      </c>
      <c r="Q1255" t="s">
        <v>4439</v>
      </c>
      <c r="R1255">
        <v>1850634275</v>
      </c>
      <c r="S1255" t="s">
        <v>13394</v>
      </c>
      <c r="T1255"/>
      <c r="V1255" s="14">
        <v>46204</v>
      </c>
      <c r="W1255" t="s">
        <v>7349</v>
      </c>
      <c r="X1255" s="31">
        <v>46204.442175925928</v>
      </c>
      <c r="AN1255" s="14">
        <v>46206</v>
      </c>
      <c r="AO1255" t="s">
        <v>7350</v>
      </c>
      <c r="AP1255" s="31">
        <v>46206.416585648149</v>
      </c>
      <c r="AT1255" s="31">
        <v>46206.416585648149</v>
      </c>
      <c r="AU1255" s="14">
        <v>46206</v>
      </c>
      <c r="AV1255" t="s">
        <v>7350</v>
      </c>
      <c r="AW1255" t="s">
        <v>347</v>
      </c>
      <c r="AX1255" t="s">
        <v>678</v>
      </c>
      <c r="AY1255" s="14">
        <v>46206</v>
      </c>
      <c r="AZ1255" t="s">
        <v>7351</v>
      </c>
      <c r="BA1255" s="31">
        <v>46206.465787037036</v>
      </c>
      <c r="BB1255" s="14">
        <v>46206</v>
      </c>
      <c r="BC1255" t="s">
        <v>3057</v>
      </c>
      <c r="BD1255" s="31">
        <v>46206.482569444444</v>
      </c>
      <c r="BE1255" s="14">
        <v>46206</v>
      </c>
      <c r="BF1255" t="s">
        <v>6626</v>
      </c>
      <c r="BG1255" s="31">
        <v>46206.504756944443</v>
      </c>
      <c r="BH1255" s="14">
        <v>46206</v>
      </c>
      <c r="BI1255" t="s">
        <v>6508</v>
      </c>
      <c r="BJ1255" s="31">
        <v>46206.5859375</v>
      </c>
      <c r="BK1255" s="14">
        <v>46206</v>
      </c>
      <c r="BL1255" t="s">
        <v>6508</v>
      </c>
      <c r="BM1255" s="31">
        <v>46206.638402777775</v>
      </c>
      <c r="BZ1255" s="14">
        <v>46206</v>
      </c>
      <c r="CA1255" t="s">
        <v>1212</v>
      </c>
      <c r="CB1255" s="31">
        <v>46206.669386574074</v>
      </c>
      <c r="CC1255" s="14">
        <v>46206</v>
      </c>
      <c r="CD1255" t="s">
        <v>1212</v>
      </c>
      <c r="CE1255" s="31">
        <v>46206.669548611113</v>
      </c>
      <c r="CI1255" s="14">
        <v>46206</v>
      </c>
      <c r="CJ1255" t="s">
        <v>7351</v>
      </c>
      <c r="CK1255" s="31">
        <v>46206.766597222224</v>
      </c>
      <c r="CP1255" t="str">
        <f>VLOOKUP(A1255,Sheet1!$A$2:$E$221,2,0)</f>
        <v>South Zone</v>
      </c>
    </row>
    <row r="1256" spans="1:94" x14ac:dyDescent="0.35">
      <c r="A1256" t="s">
        <v>7345</v>
      </c>
      <c r="B1256">
        <v>1217</v>
      </c>
      <c r="C1256" t="s">
        <v>9332</v>
      </c>
      <c r="D1256" t="s">
        <v>678</v>
      </c>
      <c r="E1256" t="s">
        <v>103</v>
      </c>
      <c r="F1256" t="s">
        <v>347</v>
      </c>
      <c r="G1256" t="s">
        <v>302</v>
      </c>
      <c r="H1256" t="s">
        <v>4197</v>
      </c>
      <c r="I1256">
        <v>725190</v>
      </c>
      <c r="J1256" t="s">
        <v>4199</v>
      </c>
      <c r="K1256" t="s">
        <v>4200</v>
      </c>
      <c r="L1256" t="s">
        <v>4622</v>
      </c>
      <c r="M1256" t="s">
        <v>7373</v>
      </c>
      <c r="N1256">
        <v>65000</v>
      </c>
      <c r="O1256" t="s">
        <v>1264</v>
      </c>
      <c r="P1256" t="s">
        <v>1265</v>
      </c>
      <c r="Q1256" t="s">
        <v>4198</v>
      </c>
      <c r="R1256">
        <v>8985740719</v>
      </c>
      <c r="S1256" t="s">
        <v>13394</v>
      </c>
      <c r="T1256"/>
      <c r="V1256" s="14">
        <v>46204</v>
      </c>
      <c r="W1256" t="s">
        <v>7354</v>
      </c>
      <c r="X1256" s="31">
        <v>46204.669768518521</v>
      </c>
      <c r="AN1256" s="14">
        <v>46205</v>
      </c>
      <c r="AO1256" t="s">
        <v>7350</v>
      </c>
      <c r="AP1256" s="31">
        <v>46205.572962962964</v>
      </c>
      <c r="AT1256" s="31">
        <v>46205.572962962964</v>
      </c>
      <c r="AU1256" s="14">
        <v>46205</v>
      </c>
      <c r="AV1256" t="s">
        <v>7350</v>
      </c>
      <c r="AW1256" t="s">
        <v>347</v>
      </c>
      <c r="AX1256" t="s">
        <v>678</v>
      </c>
      <c r="AY1256" s="14">
        <v>46205</v>
      </c>
      <c r="AZ1256" t="s">
        <v>7351</v>
      </c>
      <c r="BA1256" s="31">
        <v>46205.58965277778</v>
      </c>
      <c r="BB1256" s="14">
        <v>46205</v>
      </c>
      <c r="BC1256" t="s">
        <v>1211</v>
      </c>
      <c r="BD1256" s="31">
        <v>46205.608043981483</v>
      </c>
      <c r="BE1256" s="14">
        <v>46205</v>
      </c>
      <c r="BF1256" t="s">
        <v>7357</v>
      </c>
      <c r="BG1256" s="31">
        <v>46205.639525462961</v>
      </c>
      <c r="BH1256" s="14">
        <v>46205</v>
      </c>
      <c r="BI1256" t="s">
        <v>6677</v>
      </c>
      <c r="BJ1256" s="31">
        <v>46205.649560185186</v>
      </c>
      <c r="BK1256" s="14">
        <v>46205</v>
      </c>
      <c r="BL1256" t="s">
        <v>6677</v>
      </c>
      <c r="BM1256" s="31">
        <v>46205.65552083333</v>
      </c>
      <c r="BZ1256" s="14">
        <v>46205</v>
      </c>
      <c r="CA1256" t="s">
        <v>1212</v>
      </c>
      <c r="CB1256" s="31">
        <v>46205.669085648151</v>
      </c>
      <c r="CC1256" s="14">
        <v>46205</v>
      </c>
      <c r="CD1256" t="s">
        <v>1212</v>
      </c>
      <c r="CE1256" s="31">
        <v>46205.669270833336</v>
      </c>
      <c r="CI1256" s="14">
        <v>46206</v>
      </c>
      <c r="CJ1256" t="s">
        <v>7351</v>
      </c>
      <c r="CK1256" s="31">
        <v>46206.717141203706</v>
      </c>
      <c r="CP1256" t="str">
        <f>VLOOKUP(A1256,Sheet1!$A$2:$E$221,2,0)</f>
        <v>South Zone</v>
      </c>
    </row>
    <row r="1257" spans="1:94" x14ac:dyDescent="0.35">
      <c r="A1257" t="s">
        <v>7345</v>
      </c>
      <c r="B1257">
        <v>1217</v>
      </c>
      <c r="C1257" t="s">
        <v>9332</v>
      </c>
      <c r="D1257" t="s">
        <v>678</v>
      </c>
      <c r="E1257" t="s">
        <v>103</v>
      </c>
      <c r="F1257" t="s">
        <v>347</v>
      </c>
      <c r="G1257" t="s">
        <v>302</v>
      </c>
      <c r="H1257" t="s">
        <v>7374</v>
      </c>
      <c r="I1257">
        <v>762717</v>
      </c>
      <c r="J1257" t="s">
        <v>4296</v>
      </c>
      <c r="K1257" t="s">
        <v>4297</v>
      </c>
      <c r="L1257" t="s">
        <v>4622</v>
      </c>
      <c r="M1257" t="s">
        <v>7375</v>
      </c>
      <c r="N1257">
        <v>40000</v>
      </c>
      <c r="O1257" t="s">
        <v>3047</v>
      </c>
      <c r="P1257" t="s">
        <v>3048</v>
      </c>
      <c r="Q1257" t="s">
        <v>7376</v>
      </c>
      <c r="R1257">
        <v>2380742980</v>
      </c>
      <c r="S1257" t="s">
        <v>683</v>
      </c>
      <c r="T1257" t="s">
        <v>13237</v>
      </c>
      <c r="U1257" s="1">
        <v>46204</v>
      </c>
      <c r="V1257" s="14">
        <v>46203</v>
      </c>
      <c r="W1257" t="s">
        <v>7354</v>
      </c>
      <c r="X1257" s="31">
        <v>46203.674155092594</v>
      </c>
      <c r="AN1257" s="14">
        <v>46204</v>
      </c>
      <c r="AO1257" t="s">
        <v>7351</v>
      </c>
      <c r="AP1257" s="31">
        <v>46204.457905092589</v>
      </c>
      <c r="AT1257" s="31">
        <v>46204.457905092589</v>
      </c>
      <c r="AU1257" s="14">
        <v>46204</v>
      </c>
      <c r="AV1257" t="s">
        <v>7351</v>
      </c>
      <c r="AW1257" t="s">
        <v>7364</v>
      </c>
      <c r="AX1257" t="s">
        <v>677</v>
      </c>
      <c r="AY1257" s="14">
        <v>46204</v>
      </c>
      <c r="AZ1257" t="s">
        <v>7351</v>
      </c>
      <c r="BA1257" s="31">
        <v>46204.553900462961</v>
      </c>
      <c r="BB1257" s="14">
        <v>46204</v>
      </c>
      <c r="BC1257" t="s">
        <v>1211</v>
      </c>
      <c r="BD1257" s="31">
        <v>46204.572766203702</v>
      </c>
      <c r="BE1257" s="14">
        <v>46204</v>
      </c>
      <c r="BF1257" t="s">
        <v>3057</v>
      </c>
      <c r="BG1257" s="31">
        <v>46204.583055555559</v>
      </c>
      <c r="BH1257" s="14">
        <v>46204</v>
      </c>
      <c r="BI1257" t="s">
        <v>6483</v>
      </c>
      <c r="BJ1257" s="31">
        <v>46204.628449074073</v>
      </c>
      <c r="BK1257" s="14">
        <v>46204</v>
      </c>
      <c r="BL1257" t="s">
        <v>6493</v>
      </c>
      <c r="BM1257" s="31">
        <v>46204.682800925926</v>
      </c>
      <c r="BN1257" s="14">
        <v>46204</v>
      </c>
      <c r="BO1257" t="s">
        <v>6483</v>
      </c>
      <c r="BP1257" s="31">
        <v>46204.632592592592</v>
      </c>
      <c r="BZ1257" s="14">
        <v>46204</v>
      </c>
      <c r="CA1257" t="s">
        <v>6493</v>
      </c>
      <c r="CB1257" s="31">
        <v>46204.689328703702</v>
      </c>
      <c r="CC1257" s="14">
        <v>46204</v>
      </c>
      <c r="CD1257" t="s">
        <v>1212</v>
      </c>
      <c r="CE1257" s="31">
        <v>46204.693240740744</v>
      </c>
      <c r="CP1257" t="str">
        <f>VLOOKUP(A1257,Sheet1!$A$2:$E$221,2,0)</f>
        <v>South Zone</v>
      </c>
    </row>
    <row r="1258" spans="1:94" x14ac:dyDescent="0.35">
      <c r="A1258" t="s">
        <v>7377</v>
      </c>
      <c r="B1258">
        <v>1389</v>
      </c>
      <c r="C1258" t="s">
        <v>9332</v>
      </c>
      <c r="D1258" t="s">
        <v>678</v>
      </c>
      <c r="E1258" t="s">
        <v>496</v>
      </c>
      <c r="F1258" t="s">
        <v>497</v>
      </c>
      <c r="G1258" t="s">
        <v>688</v>
      </c>
      <c r="H1258" t="s">
        <v>7378</v>
      </c>
      <c r="I1258">
        <v>648464</v>
      </c>
      <c r="J1258" t="s">
        <v>7379</v>
      </c>
      <c r="K1258" t="s">
        <v>7380</v>
      </c>
      <c r="L1258" t="s">
        <v>4622</v>
      </c>
      <c r="M1258" t="s">
        <v>7381</v>
      </c>
      <c r="N1258">
        <v>50000</v>
      </c>
      <c r="O1258" t="s">
        <v>1171</v>
      </c>
      <c r="P1258" t="s">
        <v>1172</v>
      </c>
      <c r="Q1258" t="s">
        <v>7382</v>
      </c>
      <c r="R1258">
        <v>3161151604</v>
      </c>
      <c r="S1258" t="s">
        <v>13394</v>
      </c>
      <c r="T1258"/>
      <c r="V1258" s="14">
        <v>46205</v>
      </c>
      <c r="W1258" t="s">
        <v>7383</v>
      </c>
      <c r="X1258" s="31">
        <v>46205.621145833335</v>
      </c>
      <c r="AN1258" s="14">
        <v>46205</v>
      </c>
      <c r="AO1258" t="s">
        <v>7384</v>
      </c>
      <c r="AP1258" s="31">
        <v>46205.643831018519</v>
      </c>
      <c r="AT1258" s="31">
        <v>46205.643831018519</v>
      </c>
      <c r="AU1258" s="14">
        <v>46205</v>
      </c>
      <c r="AV1258" t="s">
        <v>7384</v>
      </c>
      <c r="AW1258" t="s">
        <v>497</v>
      </c>
      <c r="AX1258" t="s">
        <v>678</v>
      </c>
      <c r="AY1258" s="14">
        <v>46205</v>
      </c>
      <c r="AZ1258" t="s">
        <v>7384</v>
      </c>
      <c r="BA1258" s="31">
        <v>46205.644953703704</v>
      </c>
      <c r="BB1258" s="14">
        <v>46205</v>
      </c>
      <c r="BC1258" t="s">
        <v>7051</v>
      </c>
      <c r="BD1258" s="31">
        <v>46205.648888888885</v>
      </c>
      <c r="BE1258" s="14">
        <v>46205</v>
      </c>
      <c r="BF1258" t="s">
        <v>7072</v>
      </c>
      <c r="BG1258" s="31">
        <v>46205.652905092589</v>
      </c>
      <c r="BH1258" s="14">
        <v>46205</v>
      </c>
      <c r="BI1258" t="s">
        <v>7064</v>
      </c>
      <c r="BJ1258" s="31">
        <v>46205.670868055553</v>
      </c>
      <c r="BK1258" s="14">
        <v>46205</v>
      </c>
      <c r="BL1258" t="s">
        <v>7064</v>
      </c>
      <c r="BM1258" s="31">
        <v>46205.670902777776</v>
      </c>
      <c r="BZ1258" s="14">
        <v>46205</v>
      </c>
      <c r="CA1258" t="s">
        <v>7060</v>
      </c>
      <c r="CB1258" s="31">
        <v>46205.712881944448</v>
      </c>
      <c r="CC1258" s="14">
        <v>46205</v>
      </c>
      <c r="CD1258" t="s">
        <v>7054</v>
      </c>
      <c r="CE1258" s="31">
        <v>46205.719976851855</v>
      </c>
      <c r="CI1258" s="14">
        <v>46205</v>
      </c>
      <c r="CJ1258" t="s">
        <v>7385</v>
      </c>
      <c r="CK1258" s="31">
        <v>46205.808715277781</v>
      </c>
      <c r="CP1258" t="str">
        <f>VLOOKUP(A1258,Sheet1!$A$2:$E$221,2,0)</f>
        <v>South Zone</v>
      </c>
    </row>
    <row r="1259" spans="1:94" x14ac:dyDescent="0.35">
      <c r="A1259" t="s">
        <v>7377</v>
      </c>
      <c r="B1259">
        <v>1389</v>
      </c>
      <c r="C1259" t="s">
        <v>9332</v>
      </c>
      <c r="D1259" t="s">
        <v>678</v>
      </c>
      <c r="E1259" t="s">
        <v>496</v>
      </c>
      <c r="F1259" t="s">
        <v>497</v>
      </c>
      <c r="G1259" t="s">
        <v>688</v>
      </c>
      <c r="H1259" t="s">
        <v>7386</v>
      </c>
      <c r="I1259">
        <v>657497</v>
      </c>
      <c r="J1259" t="s">
        <v>7387</v>
      </c>
      <c r="K1259" t="s">
        <v>7388</v>
      </c>
      <c r="L1259" t="s">
        <v>4622</v>
      </c>
      <c r="M1259" t="s">
        <v>7389</v>
      </c>
      <c r="N1259">
        <v>50000</v>
      </c>
      <c r="O1259" t="s">
        <v>9747</v>
      </c>
      <c r="P1259" t="s">
        <v>9748</v>
      </c>
      <c r="Q1259" t="s">
        <v>7390</v>
      </c>
      <c r="R1259">
        <v>2366728098</v>
      </c>
      <c r="S1259" t="s">
        <v>13394</v>
      </c>
      <c r="T1259"/>
      <c r="V1259" s="14">
        <v>46206</v>
      </c>
      <c r="W1259" t="s">
        <v>7391</v>
      </c>
      <c r="X1259" s="31">
        <v>46206.655821759261</v>
      </c>
      <c r="AN1259" s="14">
        <v>46206</v>
      </c>
      <c r="AO1259" t="s">
        <v>7384</v>
      </c>
      <c r="AP1259" s="31">
        <v>46206.935902777775</v>
      </c>
      <c r="AT1259" s="31">
        <v>46206.935902777775</v>
      </c>
      <c r="AU1259" s="14">
        <v>46206</v>
      </c>
      <c r="AV1259" t="s">
        <v>7384</v>
      </c>
      <c r="AW1259" t="s">
        <v>497</v>
      </c>
      <c r="AX1259" t="s">
        <v>678</v>
      </c>
      <c r="AY1259" s="14">
        <v>46209</v>
      </c>
      <c r="AZ1259" t="s">
        <v>7384</v>
      </c>
      <c r="BA1259" s="31">
        <v>46209.405543981484</v>
      </c>
      <c r="BB1259" s="14">
        <v>46209</v>
      </c>
      <c r="BC1259" t="s">
        <v>7051</v>
      </c>
      <c r="BD1259" s="31">
        <v>46209.416666666664</v>
      </c>
      <c r="BE1259" s="14">
        <v>46209</v>
      </c>
      <c r="BF1259" t="s">
        <v>7063</v>
      </c>
      <c r="BG1259" s="31">
        <v>46209.424201388887</v>
      </c>
      <c r="BH1259" s="14">
        <v>46209</v>
      </c>
      <c r="BI1259" t="s">
        <v>7064</v>
      </c>
      <c r="BJ1259" s="31">
        <v>46209.451574074075</v>
      </c>
      <c r="BK1259" s="14">
        <v>46209</v>
      </c>
      <c r="BL1259" t="s">
        <v>7064</v>
      </c>
      <c r="BM1259" s="31">
        <v>46209.470960648148</v>
      </c>
      <c r="BZ1259" s="14">
        <v>46209</v>
      </c>
      <c r="CA1259" t="s">
        <v>7053</v>
      </c>
      <c r="CB1259" s="31">
        <v>46209.483657407407</v>
      </c>
      <c r="CC1259" s="14">
        <v>46209</v>
      </c>
      <c r="CD1259" t="s">
        <v>7054</v>
      </c>
      <c r="CE1259" s="31">
        <v>46209.50403935185</v>
      </c>
      <c r="CI1259" s="14">
        <v>46210</v>
      </c>
      <c r="CJ1259" t="s">
        <v>7385</v>
      </c>
      <c r="CK1259" s="31">
        <v>46210.560798611114</v>
      </c>
      <c r="CP1259" t="str">
        <f>VLOOKUP(A1259,Sheet1!$A$2:$E$221,2,0)</f>
        <v>South Zone</v>
      </c>
    </row>
    <row r="1260" spans="1:94" x14ac:dyDescent="0.35">
      <c r="A1260" t="s">
        <v>7377</v>
      </c>
      <c r="B1260">
        <v>1389</v>
      </c>
      <c r="C1260" t="s">
        <v>9332</v>
      </c>
      <c r="D1260" t="s">
        <v>678</v>
      </c>
      <c r="E1260" t="s">
        <v>496</v>
      </c>
      <c r="F1260" t="s">
        <v>497</v>
      </c>
      <c r="G1260" t="s">
        <v>688</v>
      </c>
      <c r="H1260" t="s">
        <v>10667</v>
      </c>
      <c r="I1260">
        <v>662878</v>
      </c>
      <c r="J1260" t="s">
        <v>10668</v>
      </c>
      <c r="K1260" t="s">
        <v>10669</v>
      </c>
      <c r="L1260" t="s">
        <v>4622</v>
      </c>
      <c r="M1260" t="s">
        <v>10670</v>
      </c>
      <c r="N1260">
        <v>50000</v>
      </c>
      <c r="O1260" t="s">
        <v>10671</v>
      </c>
      <c r="P1260" t="s">
        <v>10672</v>
      </c>
      <c r="Q1260" t="s">
        <v>10673</v>
      </c>
      <c r="R1260">
        <v>3832151380</v>
      </c>
      <c r="S1260" t="s">
        <v>13394</v>
      </c>
      <c r="T1260"/>
      <c r="V1260" s="14">
        <v>46209</v>
      </c>
      <c r="W1260" t="s">
        <v>7383</v>
      </c>
      <c r="X1260" s="31">
        <v>46209.473969907405</v>
      </c>
      <c r="AN1260" s="14">
        <v>46209</v>
      </c>
      <c r="AO1260" t="s">
        <v>7384</v>
      </c>
      <c r="AP1260" s="31">
        <v>46209.507569444446</v>
      </c>
      <c r="AT1260" s="31">
        <v>46209.507569444446</v>
      </c>
      <c r="AU1260" s="14">
        <v>46209</v>
      </c>
      <c r="AV1260" t="s">
        <v>7384</v>
      </c>
      <c r="AW1260" t="s">
        <v>497</v>
      </c>
      <c r="AX1260" t="s">
        <v>678</v>
      </c>
      <c r="AY1260" s="14">
        <v>46209</v>
      </c>
      <c r="AZ1260" t="s">
        <v>7385</v>
      </c>
      <c r="BA1260" s="31">
        <v>46209.52134259259</v>
      </c>
      <c r="BB1260" s="14">
        <v>46209</v>
      </c>
      <c r="BC1260" t="s">
        <v>7051</v>
      </c>
      <c r="BD1260" s="31">
        <v>46209.525127314817</v>
      </c>
      <c r="BE1260" s="14">
        <v>46209</v>
      </c>
      <c r="BF1260" t="s">
        <v>7059</v>
      </c>
      <c r="BG1260" s="31">
        <v>46209.528726851851</v>
      </c>
      <c r="BH1260" s="14">
        <v>46209</v>
      </c>
      <c r="BI1260" t="s">
        <v>7064</v>
      </c>
      <c r="BJ1260" s="31">
        <v>46209.543414351851</v>
      </c>
      <c r="BK1260" s="14">
        <v>46209</v>
      </c>
      <c r="BL1260" t="s">
        <v>7064</v>
      </c>
      <c r="BM1260" s="31">
        <v>46209.543449074074</v>
      </c>
      <c r="BZ1260" s="14">
        <v>46209</v>
      </c>
      <c r="CA1260" t="s">
        <v>7053</v>
      </c>
      <c r="CB1260" s="31">
        <v>46209.559548611112</v>
      </c>
      <c r="CC1260" s="14">
        <v>46209</v>
      </c>
      <c r="CD1260" t="s">
        <v>7054</v>
      </c>
      <c r="CE1260" s="31">
        <v>46209.5622337963</v>
      </c>
      <c r="CI1260" s="14">
        <v>46209</v>
      </c>
      <c r="CJ1260" t="s">
        <v>7385</v>
      </c>
      <c r="CK1260" s="31">
        <v>46209.614085648151</v>
      </c>
      <c r="CP1260" t="str">
        <f>VLOOKUP(A1260,Sheet1!$A$2:$E$221,2,0)</f>
        <v>South Zone</v>
      </c>
    </row>
    <row r="1261" spans="1:94" x14ac:dyDescent="0.35">
      <c r="A1261" t="s">
        <v>7392</v>
      </c>
      <c r="B1261">
        <v>1265</v>
      </c>
      <c r="C1261" t="s">
        <v>9332</v>
      </c>
      <c r="D1261" t="s">
        <v>678</v>
      </c>
      <c r="E1261" t="s">
        <v>820</v>
      </c>
      <c r="F1261" t="s">
        <v>817</v>
      </c>
      <c r="G1261" t="s">
        <v>493</v>
      </c>
      <c r="H1261" t="s">
        <v>7393</v>
      </c>
      <c r="I1261">
        <v>689650</v>
      </c>
      <c r="J1261" t="s">
        <v>7394</v>
      </c>
      <c r="K1261" t="s">
        <v>7395</v>
      </c>
      <c r="L1261" t="s">
        <v>4622</v>
      </c>
      <c r="M1261" t="s">
        <v>7396</v>
      </c>
      <c r="N1261">
        <v>77000</v>
      </c>
      <c r="O1261" t="s">
        <v>1124</v>
      </c>
      <c r="P1261" t="s">
        <v>1125</v>
      </c>
      <c r="Q1261" t="s">
        <v>7397</v>
      </c>
      <c r="R1261">
        <v>1996328960</v>
      </c>
      <c r="S1261" t="s">
        <v>13394</v>
      </c>
      <c r="T1261"/>
      <c r="V1261" s="14">
        <v>46204</v>
      </c>
      <c r="W1261" t="s">
        <v>7398</v>
      </c>
      <c r="X1261" s="31">
        <v>46204.587604166663</v>
      </c>
      <c r="AN1261" s="14">
        <v>46204</v>
      </c>
      <c r="AO1261" t="s">
        <v>7399</v>
      </c>
      <c r="AP1261" s="31">
        <v>46204.636770833335</v>
      </c>
      <c r="AT1261" s="31">
        <v>46204.636770833335</v>
      </c>
      <c r="AU1261" s="14">
        <v>46204</v>
      </c>
      <c r="AV1261" t="s">
        <v>7399</v>
      </c>
      <c r="AW1261" t="s">
        <v>817</v>
      </c>
      <c r="AX1261" t="s">
        <v>678</v>
      </c>
      <c r="AY1261" s="14">
        <v>46204</v>
      </c>
      <c r="AZ1261" t="s">
        <v>7399</v>
      </c>
      <c r="BA1261" s="31">
        <v>46204.639814814815</v>
      </c>
      <c r="BB1261" s="14">
        <v>46204</v>
      </c>
      <c r="BC1261" t="s">
        <v>7051</v>
      </c>
      <c r="BD1261" s="31">
        <v>46204.641863425924</v>
      </c>
      <c r="BE1261" s="14">
        <v>46204</v>
      </c>
      <c r="BF1261" t="s">
        <v>7051</v>
      </c>
      <c r="BG1261" s="31">
        <v>46204.647222222222</v>
      </c>
      <c r="BH1261" s="14">
        <v>46204</v>
      </c>
      <c r="BI1261" t="s">
        <v>7064</v>
      </c>
      <c r="BJ1261" s="31">
        <v>46204.655682870369</v>
      </c>
      <c r="BK1261" s="14">
        <v>46204</v>
      </c>
      <c r="BL1261" t="s">
        <v>7064</v>
      </c>
      <c r="BM1261" s="31">
        <v>46204.655729166669</v>
      </c>
      <c r="BZ1261" s="14">
        <v>46204</v>
      </c>
      <c r="CA1261" t="s">
        <v>7064</v>
      </c>
      <c r="CB1261" s="31">
        <v>46204.667638888888</v>
      </c>
      <c r="CC1261" s="14">
        <v>46204</v>
      </c>
      <c r="CD1261" t="s">
        <v>7054</v>
      </c>
      <c r="CE1261" s="31">
        <v>46204.667928240742</v>
      </c>
      <c r="CI1261" s="14">
        <v>46205</v>
      </c>
      <c r="CJ1261" t="s">
        <v>7400</v>
      </c>
      <c r="CK1261" s="31">
        <v>46205.438854166663</v>
      </c>
      <c r="CP1261" t="str">
        <f>VLOOKUP(A1261,Sheet1!$A$2:$E$221,2,0)</f>
        <v>South Zone</v>
      </c>
    </row>
    <row r="1262" spans="1:94" x14ac:dyDescent="0.35">
      <c r="A1262" t="s">
        <v>7392</v>
      </c>
      <c r="B1262">
        <v>1265</v>
      </c>
      <c r="C1262" t="s">
        <v>9332</v>
      </c>
      <c r="D1262" t="s">
        <v>678</v>
      </c>
      <c r="E1262" t="s">
        <v>820</v>
      </c>
      <c r="F1262" t="s">
        <v>817</v>
      </c>
      <c r="G1262" t="s">
        <v>493</v>
      </c>
      <c r="H1262" t="s">
        <v>10674</v>
      </c>
      <c r="I1262">
        <v>694157</v>
      </c>
      <c r="J1262" t="s">
        <v>7405</v>
      </c>
      <c r="K1262" t="s">
        <v>7406</v>
      </c>
      <c r="L1262" t="s">
        <v>4622</v>
      </c>
      <c r="M1262" t="s">
        <v>10675</v>
      </c>
      <c r="N1262">
        <v>77000</v>
      </c>
      <c r="O1262" t="s">
        <v>10244</v>
      </c>
      <c r="P1262" t="s">
        <v>10245</v>
      </c>
      <c r="Q1262" t="s">
        <v>10676</v>
      </c>
      <c r="R1262">
        <v>1794975973</v>
      </c>
      <c r="S1262" t="s">
        <v>13394</v>
      </c>
      <c r="T1262"/>
      <c r="V1262" s="14">
        <v>46209</v>
      </c>
      <c r="W1262" t="s">
        <v>7409</v>
      </c>
      <c r="X1262" s="31">
        <v>46209.506284722222</v>
      </c>
      <c r="AN1262" s="14">
        <v>46209</v>
      </c>
      <c r="AO1262" t="s">
        <v>7399</v>
      </c>
      <c r="AP1262" s="31">
        <v>46209.542592592596</v>
      </c>
      <c r="AT1262" s="31">
        <v>46209.542592592596</v>
      </c>
      <c r="AU1262" s="14">
        <v>46209</v>
      </c>
      <c r="AV1262" t="s">
        <v>7399</v>
      </c>
      <c r="AW1262" t="s">
        <v>817</v>
      </c>
      <c r="AX1262" t="s">
        <v>678</v>
      </c>
      <c r="AY1262" s="14">
        <v>46209</v>
      </c>
      <c r="AZ1262" t="s">
        <v>7399</v>
      </c>
      <c r="BA1262" s="31">
        <v>46209.544641203705</v>
      </c>
      <c r="BB1262" s="14">
        <v>46209</v>
      </c>
      <c r="BC1262" t="s">
        <v>7051</v>
      </c>
      <c r="BD1262" s="31">
        <v>46209.550243055557</v>
      </c>
      <c r="BE1262" s="14">
        <v>46209</v>
      </c>
      <c r="BF1262" t="s">
        <v>7157</v>
      </c>
      <c r="BG1262" s="31">
        <v>46209.568252314813</v>
      </c>
      <c r="BH1262" s="14">
        <v>46209</v>
      </c>
      <c r="BI1262" t="s">
        <v>7060</v>
      </c>
      <c r="BJ1262" s="31">
        <v>46209.577245370368</v>
      </c>
      <c r="BK1262" s="14">
        <v>46209</v>
      </c>
      <c r="BL1262" t="s">
        <v>7060</v>
      </c>
      <c r="BM1262" s="31">
        <v>46209.577604166669</v>
      </c>
      <c r="BZ1262" s="14">
        <v>46209</v>
      </c>
      <c r="CA1262" t="s">
        <v>7064</v>
      </c>
      <c r="CB1262" s="31">
        <v>46209.639236111114</v>
      </c>
      <c r="CC1262" s="14">
        <v>46209</v>
      </c>
      <c r="CD1262" t="s">
        <v>7054</v>
      </c>
      <c r="CE1262" s="31">
        <v>46209.64775462963</v>
      </c>
      <c r="CI1262" s="14">
        <v>46209</v>
      </c>
      <c r="CJ1262" t="s">
        <v>7400</v>
      </c>
      <c r="CK1262" s="31">
        <v>46209.664027777777</v>
      </c>
      <c r="CP1262" t="str">
        <f>VLOOKUP(A1262,Sheet1!$A$2:$E$221,2,0)</f>
        <v>South Zone</v>
      </c>
    </row>
    <row r="1263" spans="1:94" x14ac:dyDescent="0.35">
      <c r="A1263" t="s">
        <v>7392</v>
      </c>
      <c r="B1263">
        <v>1265</v>
      </c>
      <c r="C1263" t="s">
        <v>9332</v>
      </c>
      <c r="D1263" t="s">
        <v>678</v>
      </c>
      <c r="E1263" t="s">
        <v>820</v>
      </c>
      <c r="F1263" t="s">
        <v>817</v>
      </c>
      <c r="G1263" t="s">
        <v>493</v>
      </c>
      <c r="H1263" t="s">
        <v>4536</v>
      </c>
      <c r="I1263">
        <v>695326</v>
      </c>
      <c r="J1263" t="s">
        <v>4436</v>
      </c>
      <c r="K1263" t="s">
        <v>4437</v>
      </c>
      <c r="L1263" t="s">
        <v>4622</v>
      </c>
      <c r="M1263" t="s">
        <v>7401</v>
      </c>
      <c r="N1263">
        <v>77000</v>
      </c>
      <c r="O1263" t="s">
        <v>1124</v>
      </c>
      <c r="P1263" t="s">
        <v>1125</v>
      </c>
      <c r="Q1263" t="s">
        <v>4537</v>
      </c>
      <c r="R1263">
        <v>6056916567</v>
      </c>
      <c r="S1263" t="s">
        <v>13394</v>
      </c>
      <c r="T1263"/>
      <c r="V1263" s="14">
        <v>46206</v>
      </c>
      <c r="W1263" t="s">
        <v>7402</v>
      </c>
      <c r="X1263" s="31">
        <v>46206.599965277775</v>
      </c>
      <c r="AN1263" s="14">
        <v>46206</v>
      </c>
      <c r="AO1263" t="s">
        <v>7399</v>
      </c>
      <c r="AP1263" s="31">
        <v>46206.622928240744</v>
      </c>
      <c r="AT1263" s="31">
        <v>46206.622928240744</v>
      </c>
      <c r="AU1263" s="14">
        <v>46206</v>
      </c>
      <c r="AV1263" t="s">
        <v>7399</v>
      </c>
      <c r="AW1263" t="s">
        <v>817</v>
      </c>
      <c r="AX1263" t="s">
        <v>678</v>
      </c>
      <c r="AY1263" s="14">
        <v>46206</v>
      </c>
      <c r="AZ1263" t="s">
        <v>7399</v>
      </c>
      <c r="BA1263" s="31">
        <v>46206.623495370368</v>
      </c>
      <c r="BB1263" s="14">
        <v>46206</v>
      </c>
      <c r="BC1263" t="s">
        <v>7051</v>
      </c>
      <c r="BD1263" s="31">
        <v>46206.625902777778</v>
      </c>
      <c r="BE1263" s="14">
        <v>46206</v>
      </c>
      <c r="BF1263" t="s">
        <v>7072</v>
      </c>
      <c r="BG1263" s="31">
        <v>46206.633032407408</v>
      </c>
      <c r="BH1263" s="14">
        <v>46206</v>
      </c>
      <c r="BI1263" t="s">
        <v>7053</v>
      </c>
      <c r="BJ1263" s="31">
        <v>46206.656145833331</v>
      </c>
      <c r="BK1263" s="14">
        <v>46206</v>
      </c>
      <c r="BL1263" t="s">
        <v>7053</v>
      </c>
      <c r="BM1263" s="31">
        <v>46206.6562037037</v>
      </c>
      <c r="BZ1263" s="14">
        <v>46206</v>
      </c>
      <c r="CA1263" t="s">
        <v>7064</v>
      </c>
      <c r="CB1263" s="31">
        <v>46206.684050925927</v>
      </c>
      <c r="CC1263" s="14">
        <v>46206</v>
      </c>
      <c r="CD1263" t="s">
        <v>7054</v>
      </c>
      <c r="CE1263" s="31">
        <v>46206.684710648151</v>
      </c>
      <c r="CI1263" s="14">
        <v>46206</v>
      </c>
      <c r="CJ1263" t="s">
        <v>7400</v>
      </c>
      <c r="CK1263" s="31">
        <v>46206.739571759259</v>
      </c>
      <c r="CP1263" t="str">
        <f>VLOOKUP(A1263,Sheet1!$A$2:$E$221,2,0)</f>
        <v>South Zone</v>
      </c>
    </row>
    <row r="1264" spans="1:94" x14ac:dyDescent="0.35">
      <c r="A1264" t="s">
        <v>7392</v>
      </c>
      <c r="B1264">
        <v>1265</v>
      </c>
      <c r="C1264" t="s">
        <v>9332</v>
      </c>
      <c r="D1264" t="s">
        <v>678</v>
      </c>
      <c r="E1264" t="s">
        <v>820</v>
      </c>
      <c r="F1264" t="s">
        <v>817</v>
      </c>
      <c r="G1264" t="s">
        <v>493</v>
      </c>
      <c r="H1264" t="s">
        <v>4434</v>
      </c>
      <c r="I1264">
        <v>701658</v>
      </c>
      <c r="J1264" t="s">
        <v>4436</v>
      </c>
      <c r="K1264" t="s">
        <v>4437</v>
      </c>
      <c r="L1264" t="s">
        <v>4622</v>
      </c>
      <c r="M1264" t="s">
        <v>7403</v>
      </c>
      <c r="N1264">
        <v>60000</v>
      </c>
      <c r="O1264" t="s">
        <v>1038</v>
      </c>
      <c r="P1264" t="s">
        <v>1039</v>
      </c>
      <c r="Q1264" t="s">
        <v>4435</v>
      </c>
      <c r="R1264">
        <v>2686517234</v>
      </c>
      <c r="S1264" t="s">
        <v>13394</v>
      </c>
      <c r="T1264"/>
      <c r="V1264" s="14">
        <v>46206</v>
      </c>
      <c r="W1264" t="s">
        <v>7402</v>
      </c>
      <c r="X1264" s="31">
        <v>46206.468634259261</v>
      </c>
      <c r="AN1264" s="14">
        <v>46206</v>
      </c>
      <c r="AO1264" t="s">
        <v>7399</v>
      </c>
      <c r="AP1264" s="31">
        <v>46206.49417824074</v>
      </c>
      <c r="AT1264" s="31">
        <v>46206.49417824074</v>
      </c>
      <c r="AU1264" s="14">
        <v>46206</v>
      </c>
      <c r="AV1264" t="s">
        <v>7399</v>
      </c>
      <c r="AW1264" t="s">
        <v>817</v>
      </c>
      <c r="AX1264" t="s">
        <v>678</v>
      </c>
      <c r="AY1264" s="14">
        <v>46206</v>
      </c>
      <c r="AZ1264" t="s">
        <v>7399</v>
      </c>
      <c r="BA1264" s="31">
        <v>46206.495000000003</v>
      </c>
      <c r="BB1264" s="14">
        <v>46206</v>
      </c>
      <c r="BC1264" t="s">
        <v>7051</v>
      </c>
      <c r="BD1264" s="31">
        <v>46206.496979166666</v>
      </c>
      <c r="BE1264" s="14">
        <v>46206</v>
      </c>
      <c r="BF1264" t="s">
        <v>7116</v>
      </c>
      <c r="BG1264" s="31">
        <v>46206.504016203704</v>
      </c>
      <c r="BH1264" s="14">
        <v>46206</v>
      </c>
      <c r="BI1264" t="s">
        <v>7060</v>
      </c>
      <c r="BJ1264" s="31">
        <v>46206.5159375</v>
      </c>
      <c r="BK1264" s="14">
        <v>46206</v>
      </c>
      <c r="BL1264" t="s">
        <v>7060</v>
      </c>
      <c r="BM1264" s="31">
        <v>46206.515972222223</v>
      </c>
      <c r="BZ1264" s="14">
        <v>46206</v>
      </c>
      <c r="CA1264" t="s">
        <v>7053</v>
      </c>
      <c r="CB1264" s="31">
        <v>46206.526331018518</v>
      </c>
      <c r="CC1264" s="14">
        <v>46206</v>
      </c>
      <c r="CD1264" t="s">
        <v>7054</v>
      </c>
      <c r="CE1264" s="31">
        <v>46206.529699074075</v>
      </c>
      <c r="CI1264" s="14">
        <v>46206</v>
      </c>
      <c r="CJ1264" t="s">
        <v>7400</v>
      </c>
      <c r="CK1264" s="31">
        <v>46206.704629629632</v>
      </c>
      <c r="CP1264" t="str">
        <f>VLOOKUP(A1264,Sheet1!$A$2:$E$221,2,0)</f>
        <v>South Zone</v>
      </c>
    </row>
    <row r="1265" spans="1:94" x14ac:dyDescent="0.35">
      <c r="A1265" t="s">
        <v>7392</v>
      </c>
      <c r="B1265">
        <v>1265</v>
      </c>
      <c r="C1265" t="s">
        <v>9332</v>
      </c>
      <c r="D1265" t="s">
        <v>678</v>
      </c>
      <c r="E1265" t="s">
        <v>820</v>
      </c>
      <c r="F1265" t="s">
        <v>817</v>
      </c>
      <c r="G1265" t="s">
        <v>493</v>
      </c>
      <c r="H1265" t="s">
        <v>7404</v>
      </c>
      <c r="I1265">
        <v>704058</v>
      </c>
      <c r="J1265" t="s">
        <v>7405</v>
      </c>
      <c r="K1265" t="s">
        <v>7406</v>
      </c>
      <c r="L1265" t="s">
        <v>4622</v>
      </c>
      <c r="M1265" t="s">
        <v>7407</v>
      </c>
      <c r="N1265">
        <v>55000</v>
      </c>
      <c r="O1265" t="s">
        <v>5836</v>
      </c>
      <c r="P1265" t="s">
        <v>5837</v>
      </c>
      <c r="Q1265" t="s">
        <v>7408</v>
      </c>
      <c r="R1265">
        <v>6248671670</v>
      </c>
      <c r="S1265" t="s">
        <v>13394</v>
      </c>
      <c r="T1265"/>
      <c r="V1265" s="14">
        <v>46206</v>
      </c>
      <c r="W1265" t="s">
        <v>7409</v>
      </c>
      <c r="X1265" s="31">
        <v>46206.62327546296</v>
      </c>
      <c r="AN1265" s="14">
        <v>46206</v>
      </c>
      <c r="AO1265" t="s">
        <v>7399</v>
      </c>
      <c r="AP1265" s="31">
        <v>46206.666886574072</v>
      </c>
      <c r="AT1265" s="31">
        <v>46206.666886574072</v>
      </c>
      <c r="AU1265" s="14">
        <v>46206</v>
      </c>
      <c r="AV1265" t="s">
        <v>7399</v>
      </c>
      <c r="AW1265" t="s">
        <v>817</v>
      </c>
      <c r="AX1265" t="s">
        <v>678</v>
      </c>
      <c r="AY1265" s="14">
        <v>46206</v>
      </c>
      <c r="AZ1265" t="s">
        <v>7399</v>
      </c>
      <c r="BA1265" s="31">
        <v>46206.667592592596</v>
      </c>
      <c r="BB1265" s="14">
        <v>46206</v>
      </c>
      <c r="BC1265" t="s">
        <v>7051</v>
      </c>
      <c r="BD1265" s="31">
        <v>46206.669340277775</v>
      </c>
      <c r="BE1265" s="14">
        <v>46206</v>
      </c>
      <c r="BF1265" t="s">
        <v>7072</v>
      </c>
      <c r="BG1265" s="31">
        <v>46206.674398148149</v>
      </c>
      <c r="BH1265" s="14">
        <v>46206</v>
      </c>
      <c r="BI1265" t="s">
        <v>7053</v>
      </c>
      <c r="BJ1265" s="31">
        <v>46206.692314814813</v>
      </c>
      <c r="BK1265" s="14">
        <v>46206</v>
      </c>
      <c r="BL1265" t="s">
        <v>7053</v>
      </c>
      <c r="BM1265" s="31">
        <v>46206.692372685182</v>
      </c>
      <c r="BZ1265" s="14">
        <v>46206</v>
      </c>
      <c r="CA1265" t="s">
        <v>7064</v>
      </c>
      <c r="CB1265" s="31">
        <v>46206.708877314813</v>
      </c>
      <c r="CC1265" s="14">
        <v>46206</v>
      </c>
      <c r="CD1265" t="s">
        <v>7054</v>
      </c>
      <c r="CE1265" s="31">
        <v>46206.710231481484</v>
      </c>
      <c r="CI1265" s="14">
        <v>46209</v>
      </c>
      <c r="CJ1265" t="s">
        <v>7400</v>
      </c>
      <c r="CK1265" s="31">
        <v>46209.422905092593</v>
      </c>
      <c r="CP1265" t="str">
        <f>VLOOKUP(A1265,Sheet1!$A$2:$E$221,2,0)</f>
        <v>South Zone</v>
      </c>
    </row>
    <row r="1266" spans="1:94" x14ac:dyDescent="0.35">
      <c r="A1266" t="s">
        <v>7392</v>
      </c>
      <c r="B1266">
        <v>1265</v>
      </c>
      <c r="C1266" t="s">
        <v>9332</v>
      </c>
      <c r="D1266" t="s">
        <v>678</v>
      </c>
      <c r="E1266" t="s">
        <v>820</v>
      </c>
      <c r="F1266" t="s">
        <v>817</v>
      </c>
      <c r="G1266" t="s">
        <v>493</v>
      </c>
      <c r="H1266" t="s">
        <v>7410</v>
      </c>
      <c r="I1266">
        <v>719399</v>
      </c>
      <c r="J1266" t="s">
        <v>7411</v>
      </c>
      <c r="K1266" t="s">
        <v>7412</v>
      </c>
      <c r="L1266" t="s">
        <v>4622</v>
      </c>
      <c r="M1266" t="s">
        <v>7413</v>
      </c>
      <c r="N1266">
        <v>77000</v>
      </c>
      <c r="O1266" t="s">
        <v>1124</v>
      </c>
      <c r="P1266" t="s">
        <v>1125</v>
      </c>
      <c r="Q1266" t="s">
        <v>7414</v>
      </c>
      <c r="R1266">
        <v>5686413346</v>
      </c>
      <c r="S1266" t="s">
        <v>13394</v>
      </c>
      <c r="T1266"/>
      <c r="V1266" s="14">
        <v>46204</v>
      </c>
      <c r="W1266" t="s">
        <v>7415</v>
      </c>
      <c r="X1266" s="31">
        <v>46204.595706018517</v>
      </c>
      <c r="AN1266" s="14">
        <v>46205</v>
      </c>
      <c r="AO1266" t="s">
        <v>7399</v>
      </c>
      <c r="AP1266" s="31">
        <v>46205.423773148148</v>
      </c>
      <c r="AT1266" s="31">
        <v>46205.423773148148</v>
      </c>
      <c r="AU1266" s="14">
        <v>46205</v>
      </c>
      <c r="AV1266" t="s">
        <v>7399</v>
      </c>
      <c r="AW1266" t="s">
        <v>817</v>
      </c>
      <c r="AX1266" t="s">
        <v>678</v>
      </c>
      <c r="AY1266" s="14">
        <v>46205</v>
      </c>
      <c r="AZ1266" t="s">
        <v>7399</v>
      </c>
      <c r="BA1266" s="31">
        <v>46205.434305555558</v>
      </c>
      <c r="BB1266" s="14">
        <v>46205</v>
      </c>
      <c r="BC1266" t="s">
        <v>7051</v>
      </c>
      <c r="BD1266" s="31">
        <v>46205.439699074072</v>
      </c>
      <c r="BE1266" s="14">
        <v>46205</v>
      </c>
      <c r="BF1266" t="s">
        <v>7116</v>
      </c>
      <c r="BG1266" s="31">
        <v>46205.455046296294</v>
      </c>
      <c r="BH1266" s="14">
        <v>46205</v>
      </c>
      <c r="BI1266" t="s">
        <v>7064</v>
      </c>
      <c r="BJ1266" s="31">
        <v>46205.474386574075</v>
      </c>
      <c r="BK1266" s="14">
        <v>46205</v>
      </c>
      <c r="BL1266" t="s">
        <v>7064</v>
      </c>
      <c r="BM1266" s="31">
        <v>46205.474490740744</v>
      </c>
      <c r="BZ1266" s="14">
        <v>46205</v>
      </c>
      <c r="CA1266" t="s">
        <v>7053</v>
      </c>
      <c r="CB1266" s="31">
        <v>46205.489756944444</v>
      </c>
      <c r="CC1266" s="14">
        <v>46205</v>
      </c>
      <c r="CD1266" t="s">
        <v>7054</v>
      </c>
      <c r="CE1266" s="31">
        <v>46205.490185185183</v>
      </c>
      <c r="CI1266" s="14">
        <v>46205</v>
      </c>
      <c r="CJ1266" t="s">
        <v>7400</v>
      </c>
      <c r="CK1266" s="31">
        <v>46205.579513888886</v>
      </c>
      <c r="CP1266" t="str">
        <f>VLOOKUP(A1266,Sheet1!$A$2:$E$221,2,0)</f>
        <v>South Zone</v>
      </c>
    </row>
    <row r="1267" spans="1:94" x14ac:dyDescent="0.35">
      <c r="A1267" t="s">
        <v>7392</v>
      </c>
      <c r="B1267">
        <v>1265</v>
      </c>
      <c r="C1267" t="s">
        <v>9332</v>
      </c>
      <c r="D1267" t="s">
        <v>678</v>
      </c>
      <c r="E1267" t="s">
        <v>820</v>
      </c>
      <c r="F1267" t="s">
        <v>817</v>
      </c>
      <c r="G1267" t="s">
        <v>493</v>
      </c>
      <c r="H1267" t="s">
        <v>7410</v>
      </c>
      <c r="I1267">
        <v>719399</v>
      </c>
      <c r="J1267" t="s">
        <v>7411</v>
      </c>
      <c r="K1267" t="s">
        <v>7412</v>
      </c>
      <c r="L1267" t="s">
        <v>4622</v>
      </c>
      <c r="M1267" t="s">
        <v>7413</v>
      </c>
      <c r="N1267">
        <v>77000</v>
      </c>
      <c r="O1267" t="s">
        <v>1124</v>
      </c>
      <c r="P1267" t="s">
        <v>1125</v>
      </c>
      <c r="Q1267" t="s">
        <v>7416</v>
      </c>
      <c r="R1267">
        <v>8297640608</v>
      </c>
      <c r="S1267" t="s">
        <v>13394</v>
      </c>
      <c r="T1267"/>
      <c r="V1267" s="14">
        <v>46204</v>
      </c>
      <c r="W1267" t="s">
        <v>7415</v>
      </c>
      <c r="X1267" s="31">
        <v>46204.595752314817</v>
      </c>
      <c r="AN1267" s="14">
        <v>46205</v>
      </c>
      <c r="AO1267" t="s">
        <v>7399</v>
      </c>
      <c r="AP1267" s="31">
        <v>46205.427800925929</v>
      </c>
      <c r="AT1267" s="31">
        <v>46205.427800925929</v>
      </c>
      <c r="AU1267" s="14">
        <v>46205</v>
      </c>
      <c r="AV1267" t="s">
        <v>7399</v>
      </c>
      <c r="AW1267" t="s">
        <v>817</v>
      </c>
      <c r="AX1267" t="s">
        <v>678</v>
      </c>
      <c r="AY1267" s="14">
        <v>46205</v>
      </c>
      <c r="AZ1267" t="s">
        <v>7399</v>
      </c>
      <c r="BA1267" s="31">
        <v>46205.434270833335</v>
      </c>
      <c r="BB1267" s="14">
        <v>46205</v>
      </c>
      <c r="BC1267" t="s">
        <v>7051</v>
      </c>
      <c r="BD1267" s="31">
        <v>46205.439687500002</v>
      </c>
      <c r="BE1267" s="14">
        <v>46205</v>
      </c>
      <c r="BF1267" t="s">
        <v>7116</v>
      </c>
      <c r="BG1267" s="31">
        <v>46205.455023148148</v>
      </c>
      <c r="BH1267" s="14">
        <v>46205</v>
      </c>
      <c r="BI1267" t="s">
        <v>7064</v>
      </c>
      <c r="BJ1267" s="31">
        <v>46205.474363425928</v>
      </c>
      <c r="BK1267" s="14">
        <v>46205</v>
      </c>
      <c r="BL1267" t="s">
        <v>7064</v>
      </c>
      <c r="BM1267" s="31">
        <v>46205.47446759259</v>
      </c>
      <c r="BZ1267" s="14">
        <v>46205</v>
      </c>
      <c r="CA1267" t="s">
        <v>7053</v>
      </c>
      <c r="CB1267" s="31">
        <v>46205.489745370367</v>
      </c>
      <c r="CC1267" s="14">
        <v>46205</v>
      </c>
      <c r="CD1267" t="s">
        <v>7054</v>
      </c>
      <c r="CE1267" s="31">
        <v>46205.490185185183</v>
      </c>
      <c r="CI1267" s="14">
        <v>46205</v>
      </c>
      <c r="CJ1267" t="s">
        <v>7400</v>
      </c>
      <c r="CK1267" s="31">
        <v>46205.579513888886</v>
      </c>
      <c r="CP1267" t="str">
        <f>VLOOKUP(A1267,Sheet1!$A$2:$E$221,2,0)</f>
        <v>South Zone</v>
      </c>
    </row>
    <row r="1268" spans="1:94" x14ac:dyDescent="0.35">
      <c r="A1268" t="s">
        <v>7392</v>
      </c>
      <c r="B1268">
        <v>1265</v>
      </c>
      <c r="C1268" t="s">
        <v>9332</v>
      </c>
      <c r="D1268" t="s">
        <v>678</v>
      </c>
      <c r="E1268" t="s">
        <v>820</v>
      </c>
      <c r="F1268" t="s">
        <v>817</v>
      </c>
      <c r="G1268" t="s">
        <v>493</v>
      </c>
      <c r="H1268" t="s">
        <v>7410</v>
      </c>
      <c r="I1268">
        <v>719399</v>
      </c>
      <c r="J1268" t="s">
        <v>7411</v>
      </c>
      <c r="K1268" t="s">
        <v>7412</v>
      </c>
      <c r="L1268" t="s">
        <v>4622</v>
      </c>
      <c r="M1268" t="s">
        <v>7413</v>
      </c>
      <c r="N1268">
        <v>77000</v>
      </c>
      <c r="O1268" t="s">
        <v>1124</v>
      </c>
      <c r="P1268" t="s">
        <v>1125</v>
      </c>
      <c r="Q1268" t="s">
        <v>7417</v>
      </c>
      <c r="R1268">
        <v>8170425362</v>
      </c>
      <c r="S1268" t="s">
        <v>13394</v>
      </c>
      <c r="T1268"/>
      <c r="V1268" s="14">
        <v>46204</v>
      </c>
      <c r="W1268" t="s">
        <v>7415</v>
      </c>
      <c r="X1268" s="31">
        <v>46204.595729166664</v>
      </c>
      <c r="AN1268" s="14">
        <v>46205</v>
      </c>
      <c r="AO1268" t="s">
        <v>7399</v>
      </c>
      <c r="AP1268" s="31">
        <v>46205.423726851855</v>
      </c>
      <c r="AT1268" s="31">
        <v>46205.423726851855</v>
      </c>
      <c r="AU1268" s="14">
        <v>46205</v>
      </c>
      <c r="AV1268" t="s">
        <v>7399</v>
      </c>
      <c r="AW1268" t="s">
        <v>817</v>
      </c>
      <c r="AX1268" t="s">
        <v>678</v>
      </c>
      <c r="AY1268" s="14">
        <v>46205</v>
      </c>
      <c r="AZ1268" t="s">
        <v>7399</v>
      </c>
      <c r="BA1268" s="31">
        <v>46205.435185185182</v>
      </c>
      <c r="BB1268" s="14">
        <v>46205</v>
      </c>
      <c r="BC1268" t="s">
        <v>7051</v>
      </c>
      <c r="BD1268" s="31">
        <v>46205.439664351848</v>
      </c>
      <c r="BE1268" s="14">
        <v>46205</v>
      </c>
      <c r="BF1268" t="s">
        <v>7116</v>
      </c>
      <c r="BG1268" s="31">
        <v>46205.455011574071</v>
      </c>
      <c r="BH1268" s="14">
        <v>46205</v>
      </c>
      <c r="BI1268" t="s">
        <v>7064</v>
      </c>
      <c r="BJ1268" s="31">
        <v>46205.474351851852</v>
      </c>
      <c r="BK1268" s="14">
        <v>46205</v>
      </c>
      <c r="BL1268" t="s">
        <v>7064</v>
      </c>
      <c r="BM1268" s="31">
        <v>46205.474456018521</v>
      </c>
      <c r="BZ1268" s="14">
        <v>46205</v>
      </c>
      <c r="CA1268" t="s">
        <v>7053</v>
      </c>
      <c r="CB1268" s="31">
        <v>46205.489733796298</v>
      </c>
      <c r="CC1268" s="14">
        <v>46205</v>
      </c>
      <c r="CD1268" t="s">
        <v>7054</v>
      </c>
      <c r="CE1268" s="31">
        <v>46205.490185185183</v>
      </c>
      <c r="CI1268" s="14">
        <v>46205</v>
      </c>
      <c r="CJ1268" t="s">
        <v>7400</v>
      </c>
      <c r="CK1268" s="31">
        <v>46205.579513888886</v>
      </c>
      <c r="CP1268" t="str">
        <f>VLOOKUP(A1268,Sheet1!$A$2:$E$221,2,0)</f>
        <v>South Zone</v>
      </c>
    </row>
    <row r="1269" spans="1:94" x14ac:dyDescent="0.35">
      <c r="A1269" t="s">
        <v>7392</v>
      </c>
      <c r="B1269">
        <v>1265</v>
      </c>
      <c r="C1269" t="s">
        <v>9332</v>
      </c>
      <c r="D1269" t="s">
        <v>678</v>
      </c>
      <c r="E1269" t="s">
        <v>820</v>
      </c>
      <c r="F1269" t="s">
        <v>817</v>
      </c>
      <c r="G1269" t="s">
        <v>493</v>
      </c>
      <c r="H1269" t="s">
        <v>7418</v>
      </c>
      <c r="I1269">
        <v>786292</v>
      </c>
      <c r="J1269" t="s">
        <v>4436</v>
      </c>
      <c r="K1269" t="s">
        <v>4437</v>
      </c>
      <c r="L1269" t="s">
        <v>4622</v>
      </c>
      <c r="M1269" t="s">
        <v>7419</v>
      </c>
      <c r="N1269">
        <v>50000</v>
      </c>
      <c r="O1269" t="s">
        <v>1134</v>
      </c>
      <c r="P1269" t="s">
        <v>1135</v>
      </c>
      <c r="Q1269" t="s">
        <v>7420</v>
      </c>
      <c r="R1269">
        <v>4236791360</v>
      </c>
      <c r="S1269" t="s">
        <v>13394</v>
      </c>
      <c r="T1269"/>
      <c r="V1269" s="14">
        <v>46204</v>
      </c>
      <c r="W1269" t="s">
        <v>7402</v>
      </c>
      <c r="X1269" s="31">
        <v>46204.631458333337</v>
      </c>
      <c r="AN1269" s="14">
        <v>46204</v>
      </c>
      <c r="AO1269" t="s">
        <v>7399</v>
      </c>
      <c r="AP1269" s="31">
        <v>46204.671157407407</v>
      </c>
      <c r="AT1269" s="31">
        <v>46204.671157407407</v>
      </c>
      <c r="AU1269" s="14">
        <v>46204</v>
      </c>
      <c r="AV1269" t="s">
        <v>7399</v>
      </c>
      <c r="AW1269" t="s">
        <v>817</v>
      </c>
      <c r="AX1269" t="s">
        <v>678</v>
      </c>
      <c r="AY1269" s="14">
        <v>46204</v>
      </c>
      <c r="AZ1269" t="s">
        <v>7399</v>
      </c>
      <c r="BA1269" s="31">
        <v>46204.671365740738</v>
      </c>
      <c r="BB1269" s="14">
        <v>46204</v>
      </c>
      <c r="BC1269" t="s">
        <v>7064</v>
      </c>
      <c r="BD1269" s="31">
        <v>46204.689236111109</v>
      </c>
      <c r="BE1269" s="14">
        <v>46204</v>
      </c>
      <c r="BF1269" t="s">
        <v>7064</v>
      </c>
      <c r="BG1269" s="31">
        <v>46204.689270833333</v>
      </c>
      <c r="BH1269" s="14">
        <v>46204</v>
      </c>
      <c r="BI1269" t="s">
        <v>7064</v>
      </c>
      <c r="BJ1269" s="31">
        <v>46204.689305555556</v>
      </c>
      <c r="BK1269" s="14">
        <v>46204</v>
      </c>
      <c r="BL1269" t="s">
        <v>7064</v>
      </c>
      <c r="BM1269" s="31">
        <v>46204.689351851855</v>
      </c>
      <c r="BZ1269" s="14">
        <v>46204</v>
      </c>
      <c r="CA1269" t="s">
        <v>7060</v>
      </c>
      <c r="CB1269" s="31">
        <v>46204.697905092595</v>
      </c>
      <c r="CC1269" s="14">
        <v>46204</v>
      </c>
      <c r="CD1269" t="s">
        <v>7054</v>
      </c>
      <c r="CE1269" s="31">
        <v>46204.704027777778</v>
      </c>
      <c r="CI1269" s="14">
        <v>46205</v>
      </c>
      <c r="CJ1269" t="s">
        <v>7400</v>
      </c>
      <c r="CK1269" s="31">
        <v>46205.411898148152</v>
      </c>
      <c r="CP1269" t="str">
        <f>VLOOKUP(A1269,Sheet1!$A$2:$E$221,2,0)</f>
        <v>South Zone</v>
      </c>
    </row>
    <row r="1270" spans="1:94" x14ac:dyDescent="0.35">
      <c r="A1270" t="s">
        <v>7392</v>
      </c>
      <c r="B1270">
        <v>1265</v>
      </c>
      <c r="C1270" t="s">
        <v>9332</v>
      </c>
      <c r="D1270" t="s">
        <v>678</v>
      </c>
      <c r="E1270" t="s">
        <v>820</v>
      </c>
      <c r="F1270" t="s">
        <v>817</v>
      </c>
      <c r="G1270" t="s">
        <v>493</v>
      </c>
      <c r="H1270" t="s">
        <v>7421</v>
      </c>
      <c r="I1270">
        <v>786660</v>
      </c>
      <c r="J1270" t="s">
        <v>7405</v>
      </c>
      <c r="K1270" t="s">
        <v>7406</v>
      </c>
      <c r="L1270" t="s">
        <v>4622</v>
      </c>
      <c r="M1270" t="s">
        <v>7422</v>
      </c>
      <c r="N1270">
        <v>50000</v>
      </c>
      <c r="O1270" t="s">
        <v>1134</v>
      </c>
      <c r="P1270" t="s">
        <v>1135</v>
      </c>
      <c r="Q1270" t="s">
        <v>7423</v>
      </c>
      <c r="R1270">
        <v>3501429078</v>
      </c>
      <c r="S1270" t="s">
        <v>13394</v>
      </c>
      <c r="T1270"/>
      <c r="V1270" s="14">
        <v>46203</v>
      </c>
      <c r="W1270" t="s">
        <v>7409</v>
      </c>
      <c r="X1270" s="31">
        <v>46203.875127314815</v>
      </c>
      <c r="AN1270" s="14">
        <v>46204</v>
      </c>
      <c r="AO1270" t="s">
        <v>7399</v>
      </c>
      <c r="AP1270" s="31">
        <v>46204.548645833333</v>
      </c>
      <c r="AT1270" s="31">
        <v>46204.548645833333</v>
      </c>
      <c r="AU1270" s="14">
        <v>46204</v>
      </c>
      <c r="AV1270" t="s">
        <v>7399</v>
      </c>
      <c r="AW1270" t="s">
        <v>817</v>
      </c>
      <c r="AX1270" t="s">
        <v>678</v>
      </c>
      <c r="AY1270" s="14">
        <v>46204</v>
      </c>
      <c r="AZ1270" t="s">
        <v>7399</v>
      </c>
      <c r="BA1270" s="31">
        <v>46204.549224537041</v>
      </c>
      <c r="BB1270" s="14">
        <v>46204</v>
      </c>
      <c r="BC1270" t="s">
        <v>7051</v>
      </c>
      <c r="BD1270" s="31">
        <v>46204.55263888889</v>
      </c>
      <c r="BE1270" s="14">
        <v>46204</v>
      </c>
      <c r="BF1270" t="s">
        <v>7157</v>
      </c>
      <c r="BG1270" s="31">
        <v>46204.590960648151</v>
      </c>
      <c r="BH1270" s="14">
        <v>46204</v>
      </c>
      <c r="BI1270" t="s">
        <v>7053</v>
      </c>
      <c r="BJ1270" s="31">
        <v>46204.612268518518</v>
      </c>
      <c r="BK1270" s="14">
        <v>46204</v>
      </c>
      <c r="BL1270" t="s">
        <v>7053</v>
      </c>
      <c r="BM1270" s="31">
        <v>46204.612337962964</v>
      </c>
      <c r="BZ1270" s="14">
        <v>46204</v>
      </c>
      <c r="CA1270" t="s">
        <v>7064</v>
      </c>
      <c r="CB1270" s="31">
        <v>46204.751817129632</v>
      </c>
      <c r="CC1270" s="14">
        <v>46204</v>
      </c>
      <c r="CD1270" t="s">
        <v>7054</v>
      </c>
      <c r="CE1270" s="31">
        <v>46204.758622685185</v>
      </c>
      <c r="CI1270" s="14">
        <v>46205</v>
      </c>
      <c r="CJ1270" t="s">
        <v>7400</v>
      </c>
      <c r="CK1270" s="31">
        <v>46205.344675925924</v>
      </c>
      <c r="CP1270" t="str">
        <f>VLOOKUP(A1270,Sheet1!$A$2:$E$221,2,0)</f>
        <v>South Zone</v>
      </c>
    </row>
    <row r="1271" spans="1:94" x14ac:dyDescent="0.35">
      <c r="A1271" t="s">
        <v>7392</v>
      </c>
      <c r="B1271">
        <v>1265</v>
      </c>
      <c r="C1271" t="s">
        <v>9332</v>
      </c>
      <c r="D1271" t="s">
        <v>678</v>
      </c>
      <c r="E1271" t="s">
        <v>820</v>
      </c>
      <c r="F1271" t="s">
        <v>817</v>
      </c>
      <c r="G1271" t="s">
        <v>493</v>
      </c>
      <c r="H1271" t="s">
        <v>7421</v>
      </c>
      <c r="I1271">
        <v>786660</v>
      </c>
      <c r="J1271" t="s">
        <v>7405</v>
      </c>
      <c r="K1271" t="s">
        <v>7406</v>
      </c>
      <c r="L1271" t="s">
        <v>4622</v>
      </c>
      <c r="M1271" t="s">
        <v>7422</v>
      </c>
      <c r="N1271">
        <v>50000</v>
      </c>
      <c r="O1271" t="s">
        <v>1134</v>
      </c>
      <c r="P1271" t="s">
        <v>1135</v>
      </c>
      <c r="Q1271" t="s">
        <v>7424</v>
      </c>
      <c r="R1271">
        <v>1067730010</v>
      </c>
      <c r="S1271" t="s">
        <v>13394</v>
      </c>
      <c r="T1271"/>
      <c r="V1271" s="14">
        <v>46203</v>
      </c>
      <c r="W1271" t="s">
        <v>7409</v>
      </c>
      <c r="X1271" s="31">
        <v>46203.875069444446</v>
      </c>
      <c r="AN1271" s="14">
        <v>46204</v>
      </c>
      <c r="AO1271" t="s">
        <v>7399</v>
      </c>
      <c r="AP1271" s="31">
        <v>46204.548668981479</v>
      </c>
      <c r="AT1271" s="31">
        <v>46204.548668981479</v>
      </c>
      <c r="AU1271" s="14">
        <v>46204</v>
      </c>
      <c r="AV1271" t="s">
        <v>7399</v>
      </c>
      <c r="AW1271" t="s">
        <v>817</v>
      </c>
      <c r="AX1271" t="s">
        <v>678</v>
      </c>
      <c r="AY1271" s="14">
        <v>46204</v>
      </c>
      <c r="AZ1271" t="s">
        <v>7399</v>
      </c>
      <c r="BA1271" s="31">
        <v>46204.54923611111</v>
      </c>
      <c r="BB1271" s="14">
        <v>46204</v>
      </c>
      <c r="BC1271" t="s">
        <v>7051</v>
      </c>
      <c r="BD1271" s="31">
        <v>46204.55265046296</v>
      </c>
      <c r="BE1271" s="14">
        <v>46204</v>
      </c>
      <c r="BF1271" t="s">
        <v>7157</v>
      </c>
      <c r="BG1271" s="31">
        <v>46204.590983796297</v>
      </c>
      <c r="BH1271" s="14">
        <v>46204</v>
      </c>
      <c r="BI1271" t="s">
        <v>7053</v>
      </c>
      <c r="BJ1271" s="31">
        <v>46204.612291666665</v>
      </c>
      <c r="BK1271" s="14">
        <v>46204</v>
      </c>
      <c r="BL1271" t="s">
        <v>7053</v>
      </c>
      <c r="BM1271" s="31">
        <v>46204.612349537034</v>
      </c>
      <c r="BZ1271" s="14">
        <v>46204</v>
      </c>
      <c r="CA1271" t="s">
        <v>7064</v>
      </c>
      <c r="CB1271" s="31">
        <v>46204.751828703702</v>
      </c>
      <c r="CC1271" s="14">
        <v>46204</v>
      </c>
      <c r="CD1271" t="s">
        <v>7054</v>
      </c>
      <c r="CE1271" s="31">
        <v>46204.758622685185</v>
      </c>
      <c r="CI1271" s="14">
        <v>46205</v>
      </c>
      <c r="CJ1271" t="s">
        <v>7400</v>
      </c>
      <c r="CK1271" s="31">
        <v>46205.344675925924</v>
      </c>
      <c r="CP1271" t="str">
        <f>VLOOKUP(A1271,Sheet1!$A$2:$E$221,2,0)</f>
        <v>South Zone</v>
      </c>
    </row>
    <row r="1272" spans="1:94" x14ac:dyDescent="0.35">
      <c r="A1272" t="s">
        <v>7392</v>
      </c>
      <c r="B1272">
        <v>1265</v>
      </c>
      <c r="C1272" t="s">
        <v>9332</v>
      </c>
      <c r="D1272" t="s">
        <v>678</v>
      </c>
      <c r="E1272" t="s">
        <v>820</v>
      </c>
      <c r="F1272" t="s">
        <v>817</v>
      </c>
      <c r="G1272" t="s">
        <v>493</v>
      </c>
      <c r="H1272" t="s">
        <v>7421</v>
      </c>
      <c r="I1272">
        <v>786660</v>
      </c>
      <c r="J1272" t="s">
        <v>7405</v>
      </c>
      <c r="K1272" t="s">
        <v>7406</v>
      </c>
      <c r="L1272" t="s">
        <v>4622</v>
      </c>
      <c r="M1272" t="s">
        <v>7422</v>
      </c>
      <c r="N1272">
        <v>50000</v>
      </c>
      <c r="O1272" t="s">
        <v>1134</v>
      </c>
      <c r="P1272" t="s">
        <v>1135</v>
      </c>
      <c r="Q1272" t="s">
        <v>7425</v>
      </c>
      <c r="R1272">
        <v>7034287363</v>
      </c>
      <c r="S1272" t="s">
        <v>13394</v>
      </c>
      <c r="T1272"/>
      <c r="V1272" s="14">
        <v>46203</v>
      </c>
      <c r="W1272" t="s">
        <v>7409</v>
      </c>
      <c r="X1272" s="31">
        <v>46203.875092592592</v>
      </c>
      <c r="AN1272" s="14">
        <v>46204</v>
      </c>
      <c r="AO1272" t="s">
        <v>7399</v>
      </c>
      <c r="AP1272" s="31">
        <v>46204.548692129632</v>
      </c>
      <c r="AT1272" s="31">
        <v>46204.548692129632</v>
      </c>
      <c r="AU1272" s="14">
        <v>46204</v>
      </c>
      <c r="AV1272" t="s">
        <v>7399</v>
      </c>
      <c r="AW1272" t="s">
        <v>817</v>
      </c>
      <c r="AX1272" t="s">
        <v>678</v>
      </c>
      <c r="AY1272" s="14">
        <v>46204</v>
      </c>
      <c r="AZ1272" t="s">
        <v>7399</v>
      </c>
      <c r="BA1272" s="31">
        <v>46204.549259259256</v>
      </c>
      <c r="BB1272" s="14">
        <v>46204</v>
      </c>
      <c r="BC1272" t="s">
        <v>7051</v>
      </c>
      <c r="BD1272" s="31">
        <v>46204.552662037036</v>
      </c>
      <c r="BE1272" s="14">
        <v>46204</v>
      </c>
      <c r="BF1272" t="s">
        <v>7157</v>
      </c>
      <c r="BG1272" s="31">
        <v>46204.590995370374</v>
      </c>
      <c r="BH1272" s="14">
        <v>46204</v>
      </c>
      <c r="BI1272" t="s">
        <v>7053</v>
      </c>
      <c r="BJ1272" s="31">
        <v>46204.612303240741</v>
      </c>
      <c r="BK1272" s="14">
        <v>46204</v>
      </c>
      <c r="BL1272" t="s">
        <v>7053</v>
      </c>
      <c r="BM1272" s="31">
        <v>46204.612361111111</v>
      </c>
      <c r="BZ1272" s="14">
        <v>46204</v>
      </c>
      <c r="CA1272" t="s">
        <v>7064</v>
      </c>
      <c r="CB1272" s="31">
        <v>46204.751851851855</v>
      </c>
      <c r="CC1272" s="14">
        <v>46204</v>
      </c>
      <c r="CD1272" t="s">
        <v>7054</v>
      </c>
      <c r="CE1272" s="31">
        <v>46204.758622685185</v>
      </c>
      <c r="CI1272" s="14">
        <v>46205</v>
      </c>
      <c r="CJ1272" t="s">
        <v>7400</v>
      </c>
      <c r="CK1272" s="31">
        <v>46205.344675925924</v>
      </c>
      <c r="CP1272" t="str">
        <f>VLOOKUP(A1272,Sheet1!$A$2:$E$221,2,0)</f>
        <v>South Zone</v>
      </c>
    </row>
    <row r="1273" spans="1:94" x14ac:dyDescent="0.35">
      <c r="A1273" t="s">
        <v>7426</v>
      </c>
      <c r="B1273">
        <v>1233</v>
      </c>
      <c r="C1273" t="s">
        <v>9332</v>
      </c>
      <c r="D1273" t="s">
        <v>678</v>
      </c>
      <c r="E1273" t="s">
        <v>770</v>
      </c>
      <c r="F1273" t="s">
        <v>771</v>
      </c>
      <c r="G1273" t="s">
        <v>493</v>
      </c>
      <c r="H1273" t="s">
        <v>7427</v>
      </c>
      <c r="I1273">
        <v>718219</v>
      </c>
      <c r="J1273" t="s">
        <v>7428</v>
      </c>
      <c r="K1273" t="s">
        <v>7429</v>
      </c>
      <c r="L1273" t="s">
        <v>4622</v>
      </c>
      <c r="M1273" t="s">
        <v>7430</v>
      </c>
      <c r="N1273">
        <v>77000</v>
      </c>
      <c r="O1273" t="s">
        <v>1124</v>
      </c>
      <c r="P1273" t="s">
        <v>1125</v>
      </c>
      <c r="Q1273" t="s">
        <v>7431</v>
      </c>
      <c r="R1273">
        <v>6168789476</v>
      </c>
      <c r="S1273" t="s">
        <v>13394</v>
      </c>
      <c r="T1273"/>
      <c r="V1273" s="14">
        <v>46204</v>
      </c>
      <c r="W1273" t="s">
        <v>7432</v>
      </c>
      <c r="X1273" s="31">
        <v>46204.527708333335</v>
      </c>
      <c r="AN1273" s="14">
        <v>46204</v>
      </c>
      <c r="AO1273" t="s">
        <v>7433</v>
      </c>
      <c r="AP1273" s="31">
        <v>46204.59170138889</v>
      </c>
      <c r="AT1273" s="31">
        <v>46204.59170138889</v>
      </c>
      <c r="AU1273" s="14">
        <v>46204</v>
      </c>
      <c r="AV1273" t="s">
        <v>7433</v>
      </c>
      <c r="AW1273" t="s">
        <v>771</v>
      </c>
      <c r="AX1273" t="s">
        <v>678</v>
      </c>
      <c r="AY1273" s="14">
        <v>46204</v>
      </c>
      <c r="AZ1273" t="s">
        <v>7433</v>
      </c>
      <c r="BA1273" s="31">
        <v>46204.594895833332</v>
      </c>
      <c r="BB1273" s="14">
        <v>46204</v>
      </c>
      <c r="BC1273" t="s">
        <v>7051</v>
      </c>
      <c r="BD1273" s="31">
        <v>46204.597337962965</v>
      </c>
      <c r="BE1273" s="14">
        <v>46204</v>
      </c>
      <c r="BF1273" t="s">
        <v>7072</v>
      </c>
      <c r="BG1273" s="31">
        <v>46204.603807870371</v>
      </c>
      <c r="BH1273" s="14">
        <v>46204</v>
      </c>
      <c r="BI1273" t="s">
        <v>7064</v>
      </c>
      <c r="BJ1273" s="31">
        <v>46204.630150462966</v>
      </c>
      <c r="BK1273" s="14">
        <v>46204</v>
      </c>
      <c r="BL1273" t="s">
        <v>7064</v>
      </c>
      <c r="BM1273" s="31">
        <v>46204.630173611113</v>
      </c>
      <c r="BZ1273" s="14">
        <v>46204</v>
      </c>
      <c r="CA1273" t="s">
        <v>7064</v>
      </c>
      <c r="CB1273" s="31">
        <v>46204.645636574074</v>
      </c>
      <c r="CC1273" s="14">
        <v>46204</v>
      </c>
      <c r="CD1273" t="s">
        <v>7054</v>
      </c>
      <c r="CE1273" s="31">
        <v>46204.650810185187</v>
      </c>
      <c r="CP1273" t="str">
        <f>VLOOKUP(A1273,Sheet1!$A$2:$E$221,2,0)</f>
        <v>South Zone</v>
      </c>
    </row>
    <row r="1274" spans="1:94" x14ac:dyDescent="0.35">
      <c r="A1274" t="s">
        <v>7434</v>
      </c>
      <c r="B1274">
        <v>1404</v>
      </c>
      <c r="C1274" t="s">
        <v>9332</v>
      </c>
      <c r="D1274" t="s">
        <v>678</v>
      </c>
      <c r="E1274" t="s">
        <v>819</v>
      </c>
      <c r="F1274" t="s">
        <v>816</v>
      </c>
      <c r="G1274" t="s">
        <v>493</v>
      </c>
      <c r="H1274" t="s">
        <v>10677</v>
      </c>
      <c r="I1274">
        <v>697815</v>
      </c>
      <c r="J1274" t="s">
        <v>7436</v>
      </c>
      <c r="K1274" t="s">
        <v>7437</v>
      </c>
      <c r="L1274" t="s">
        <v>4622</v>
      </c>
      <c r="M1274" t="s">
        <v>10678</v>
      </c>
      <c r="Q1274" t="s">
        <v>10679</v>
      </c>
      <c r="R1274">
        <v>8182137454</v>
      </c>
      <c r="S1274" t="s">
        <v>13394</v>
      </c>
      <c r="T1274"/>
      <c r="V1274" s="14">
        <v>46209</v>
      </c>
      <c r="W1274" t="s">
        <v>7440</v>
      </c>
      <c r="X1274" s="31">
        <v>46209.607372685183</v>
      </c>
      <c r="AN1274" s="14">
        <v>46209</v>
      </c>
      <c r="AO1274" t="s">
        <v>7441</v>
      </c>
      <c r="AP1274" s="31">
        <v>46209.725034722222</v>
      </c>
      <c r="AT1274" s="31">
        <v>46209.725034722222</v>
      </c>
      <c r="AU1274" s="14">
        <v>46209</v>
      </c>
      <c r="AV1274" t="s">
        <v>7441</v>
      </c>
      <c r="AW1274" t="s">
        <v>816</v>
      </c>
      <c r="AX1274" t="s">
        <v>678</v>
      </c>
      <c r="AY1274" s="14">
        <v>46209</v>
      </c>
      <c r="AZ1274" t="s">
        <v>7441</v>
      </c>
      <c r="BA1274" s="31">
        <v>46209.726284722223</v>
      </c>
      <c r="BB1274" s="14">
        <v>46210</v>
      </c>
      <c r="BC1274" t="s">
        <v>7051</v>
      </c>
      <c r="BD1274" s="31">
        <v>46210.39166666667</v>
      </c>
      <c r="BE1274" s="14">
        <v>46210</v>
      </c>
      <c r="BF1274" t="s">
        <v>7116</v>
      </c>
      <c r="BG1274" s="31">
        <v>46210.422592592593</v>
      </c>
      <c r="BH1274" s="14">
        <v>46210</v>
      </c>
      <c r="BI1274" t="s">
        <v>7064</v>
      </c>
      <c r="BJ1274" s="31">
        <v>46210.42664351852</v>
      </c>
      <c r="BK1274" s="14">
        <v>46210</v>
      </c>
      <c r="BL1274" t="s">
        <v>7064</v>
      </c>
      <c r="BM1274" s="31">
        <v>46210.426678240743</v>
      </c>
      <c r="BZ1274" s="14">
        <v>46210</v>
      </c>
      <c r="CA1274" t="s">
        <v>7053</v>
      </c>
      <c r="CB1274" s="31">
        <v>46210.443668981483</v>
      </c>
      <c r="CC1274" s="14">
        <v>46210</v>
      </c>
      <c r="CD1274" t="s">
        <v>7054</v>
      </c>
      <c r="CE1274" s="31">
        <v>46210.447569444441</v>
      </c>
      <c r="CI1274" s="14">
        <v>46210</v>
      </c>
      <c r="CJ1274" t="s">
        <v>7448</v>
      </c>
      <c r="CK1274" s="31">
        <v>46210.702303240738</v>
      </c>
      <c r="CP1274" t="str">
        <f>VLOOKUP(A1274,Sheet1!$A$2:$E$221,2,0)</f>
        <v>South Zone</v>
      </c>
    </row>
    <row r="1275" spans="1:94" x14ac:dyDescent="0.35">
      <c r="A1275" t="s">
        <v>7434</v>
      </c>
      <c r="B1275">
        <v>1404</v>
      </c>
      <c r="C1275" t="s">
        <v>9332</v>
      </c>
      <c r="D1275" t="s">
        <v>678</v>
      </c>
      <c r="E1275" t="s">
        <v>819</v>
      </c>
      <c r="F1275" t="s">
        <v>816</v>
      </c>
      <c r="G1275" t="s">
        <v>493</v>
      </c>
      <c r="H1275" t="s">
        <v>7435</v>
      </c>
      <c r="I1275">
        <v>698567</v>
      </c>
      <c r="J1275" t="s">
        <v>7436</v>
      </c>
      <c r="K1275" t="s">
        <v>7437</v>
      </c>
      <c r="L1275" t="s">
        <v>4622</v>
      </c>
      <c r="M1275" t="s">
        <v>7438</v>
      </c>
      <c r="N1275">
        <v>45000</v>
      </c>
      <c r="O1275" t="s">
        <v>1036</v>
      </c>
      <c r="P1275" t="s">
        <v>1037</v>
      </c>
      <c r="Q1275" t="s">
        <v>7439</v>
      </c>
      <c r="R1275">
        <v>4923762261</v>
      </c>
      <c r="S1275" t="s">
        <v>13394</v>
      </c>
      <c r="T1275"/>
      <c r="V1275" s="14">
        <v>46203</v>
      </c>
      <c r="W1275" t="s">
        <v>7440</v>
      </c>
      <c r="X1275" s="31">
        <v>46203.443483796298</v>
      </c>
      <c r="AN1275" s="14">
        <v>46206</v>
      </c>
      <c r="AO1275" t="s">
        <v>7441</v>
      </c>
      <c r="AP1275" s="31">
        <v>46206.421493055554</v>
      </c>
      <c r="AT1275" s="31">
        <v>46206.421493055554</v>
      </c>
      <c r="AU1275" s="14">
        <v>46206</v>
      </c>
      <c r="AV1275" t="s">
        <v>7441</v>
      </c>
      <c r="AW1275" t="s">
        <v>816</v>
      </c>
      <c r="AX1275" t="s">
        <v>678</v>
      </c>
      <c r="AY1275" s="14">
        <v>46206</v>
      </c>
      <c r="AZ1275" t="s">
        <v>7441</v>
      </c>
      <c r="BA1275" s="31">
        <v>46206.428090277775</v>
      </c>
      <c r="BB1275" s="14">
        <v>46206</v>
      </c>
      <c r="BC1275" t="s">
        <v>7051</v>
      </c>
      <c r="BD1275" s="31">
        <v>46206.459201388891</v>
      </c>
      <c r="BE1275" s="14">
        <v>46206</v>
      </c>
      <c r="BF1275" t="s">
        <v>7052</v>
      </c>
      <c r="BG1275" s="31">
        <v>46206.468784722223</v>
      </c>
      <c r="BH1275" s="14">
        <v>46206</v>
      </c>
      <c r="BI1275" t="s">
        <v>7060</v>
      </c>
      <c r="BJ1275" s="31">
        <v>46206.492534722223</v>
      </c>
      <c r="BN1275" s="14">
        <v>46206</v>
      </c>
      <c r="BO1275" t="s">
        <v>7060</v>
      </c>
      <c r="BP1275" s="31">
        <v>46206.492592592593</v>
      </c>
      <c r="CP1275" t="str">
        <f>VLOOKUP(A1275,Sheet1!$A$2:$E$221,2,0)</f>
        <v>South Zone</v>
      </c>
    </row>
    <row r="1276" spans="1:94" x14ac:dyDescent="0.35">
      <c r="A1276" t="s">
        <v>7434</v>
      </c>
      <c r="B1276">
        <v>1404</v>
      </c>
      <c r="C1276" t="s">
        <v>9332</v>
      </c>
      <c r="D1276" t="s">
        <v>678</v>
      </c>
      <c r="E1276" t="s">
        <v>819</v>
      </c>
      <c r="F1276" t="s">
        <v>816</v>
      </c>
      <c r="G1276" t="s">
        <v>493</v>
      </c>
      <c r="H1276" t="s">
        <v>10680</v>
      </c>
      <c r="I1276">
        <v>724769</v>
      </c>
      <c r="J1276" t="s">
        <v>7436</v>
      </c>
      <c r="K1276" t="s">
        <v>7437</v>
      </c>
      <c r="L1276" t="s">
        <v>4622</v>
      </c>
      <c r="M1276" t="s">
        <v>10681</v>
      </c>
      <c r="N1276">
        <v>50000</v>
      </c>
      <c r="O1276" t="s">
        <v>10682</v>
      </c>
      <c r="P1276" t="s">
        <v>10683</v>
      </c>
      <c r="Q1276" t="s">
        <v>10684</v>
      </c>
      <c r="R1276">
        <v>6295466025</v>
      </c>
      <c r="S1276" t="s">
        <v>683</v>
      </c>
      <c r="T1276" t="s">
        <v>13343</v>
      </c>
      <c r="U1276" s="1">
        <v>46209</v>
      </c>
      <c r="V1276" s="14">
        <v>46209</v>
      </c>
      <c r="W1276" t="s">
        <v>7440</v>
      </c>
      <c r="X1276" s="31">
        <v>46209.348449074074</v>
      </c>
      <c r="AN1276" s="14">
        <v>46209</v>
      </c>
      <c r="AO1276" t="s">
        <v>7441</v>
      </c>
      <c r="AP1276" s="31">
        <v>46209.483425925922</v>
      </c>
      <c r="AT1276" s="31">
        <v>46209.483425925922</v>
      </c>
      <c r="AU1276" s="14">
        <v>46209</v>
      </c>
      <c r="AV1276" t="s">
        <v>7441</v>
      </c>
      <c r="AW1276" t="s">
        <v>816</v>
      </c>
      <c r="AX1276" t="s">
        <v>678</v>
      </c>
      <c r="AY1276" s="14">
        <v>46209</v>
      </c>
      <c r="AZ1276" t="s">
        <v>7441</v>
      </c>
      <c r="BA1276" s="31">
        <v>46209.484490740739</v>
      </c>
      <c r="BB1276" s="14">
        <v>46209</v>
      </c>
      <c r="BC1276" t="s">
        <v>7051</v>
      </c>
      <c r="BD1276" s="31">
        <v>46209.489571759259</v>
      </c>
      <c r="BE1276" s="14">
        <v>46209</v>
      </c>
      <c r="BF1276" t="s">
        <v>7052</v>
      </c>
      <c r="BG1276" s="31">
        <v>46209.501284722224</v>
      </c>
      <c r="BH1276" s="14">
        <v>46209</v>
      </c>
      <c r="BI1276" t="s">
        <v>7064</v>
      </c>
      <c r="BJ1276" s="31">
        <v>46209.505347222221</v>
      </c>
      <c r="BK1276" s="14">
        <v>46209</v>
      </c>
      <c r="BL1276" t="s">
        <v>7064</v>
      </c>
      <c r="BM1276" s="31">
        <v>46209.651446759257</v>
      </c>
      <c r="BN1276" s="14">
        <v>46209</v>
      </c>
      <c r="BO1276" t="s">
        <v>7064</v>
      </c>
      <c r="BP1276" s="31">
        <v>46209.50540509259</v>
      </c>
      <c r="BZ1276" s="14">
        <v>46209</v>
      </c>
      <c r="CA1276" t="s">
        <v>7064</v>
      </c>
      <c r="CB1276" s="31">
        <v>46209.693645833337</v>
      </c>
      <c r="CC1276" s="14">
        <v>46209</v>
      </c>
      <c r="CD1276" t="s">
        <v>7054</v>
      </c>
      <c r="CE1276" s="31">
        <v>46209.694525462961</v>
      </c>
      <c r="CI1276" s="14">
        <v>46210</v>
      </c>
      <c r="CJ1276" t="s">
        <v>7448</v>
      </c>
      <c r="CK1276" s="31">
        <v>46210.58090277778</v>
      </c>
      <c r="CP1276" t="str">
        <f>VLOOKUP(A1276,Sheet1!$A$2:$E$221,2,0)</f>
        <v>South Zone</v>
      </c>
    </row>
    <row r="1277" spans="1:94" x14ac:dyDescent="0.35">
      <c r="A1277" t="s">
        <v>7434</v>
      </c>
      <c r="B1277">
        <v>1404</v>
      </c>
      <c r="C1277" t="s">
        <v>9332</v>
      </c>
      <c r="D1277" t="s">
        <v>678</v>
      </c>
      <c r="E1277" t="s">
        <v>819</v>
      </c>
      <c r="F1277" t="s">
        <v>816</v>
      </c>
      <c r="G1277" t="s">
        <v>493</v>
      </c>
      <c r="H1277" t="s">
        <v>7442</v>
      </c>
      <c r="I1277">
        <v>727021</v>
      </c>
      <c r="J1277" t="s">
        <v>7443</v>
      </c>
      <c r="K1277" t="s">
        <v>7444</v>
      </c>
      <c r="L1277" t="s">
        <v>4622</v>
      </c>
      <c r="M1277" t="s">
        <v>7445</v>
      </c>
      <c r="N1277">
        <v>50000</v>
      </c>
      <c r="O1277" t="s">
        <v>1134</v>
      </c>
      <c r="P1277" t="s">
        <v>1135</v>
      </c>
      <c r="Q1277" t="s">
        <v>7446</v>
      </c>
      <c r="R1277">
        <v>5887510181</v>
      </c>
      <c r="S1277" t="s">
        <v>13394</v>
      </c>
      <c r="T1277"/>
      <c r="V1277" s="14">
        <v>46205</v>
      </c>
      <c r="W1277" t="s">
        <v>7447</v>
      </c>
      <c r="X1277" s="31">
        <v>46205.510254629633</v>
      </c>
      <c r="AN1277" s="14">
        <v>46205</v>
      </c>
      <c r="AO1277" t="s">
        <v>7441</v>
      </c>
      <c r="AP1277" s="31">
        <v>46205.551435185182</v>
      </c>
      <c r="AT1277" s="31">
        <v>46205.551435185182</v>
      </c>
      <c r="AU1277" s="14">
        <v>46205</v>
      </c>
      <c r="AV1277" t="s">
        <v>7441</v>
      </c>
      <c r="AW1277" t="s">
        <v>816</v>
      </c>
      <c r="AX1277" t="s">
        <v>678</v>
      </c>
      <c r="AY1277" s="14">
        <v>46205</v>
      </c>
      <c r="AZ1277" t="s">
        <v>7441</v>
      </c>
      <c r="BA1277" s="31">
        <v>46205.55232638889</v>
      </c>
      <c r="BB1277" s="14">
        <v>46205</v>
      </c>
      <c r="BC1277" t="s">
        <v>7051</v>
      </c>
      <c r="BD1277" s="31">
        <v>46205.595925925925</v>
      </c>
      <c r="BE1277" s="14">
        <v>46205</v>
      </c>
      <c r="BF1277" t="s">
        <v>7168</v>
      </c>
      <c r="BG1277" s="31">
        <v>46205.61414351852</v>
      </c>
      <c r="BH1277" s="14">
        <v>46205</v>
      </c>
      <c r="BI1277" t="s">
        <v>7053</v>
      </c>
      <c r="BJ1277" s="31">
        <v>46205.64916666667</v>
      </c>
      <c r="BK1277" s="14">
        <v>46205</v>
      </c>
      <c r="BL1277" t="s">
        <v>7053</v>
      </c>
      <c r="BM1277" s="31">
        <v>46205.649247685185</v>
      </c>
      <c r="BZ1277" s="14">
        <v>46205</v>
      </c>
      <c r="CA1277" t="s">
        <v>7053</v>
      </c>
      <c r="CB1277" s="31">
        <v>46205.674224537041</v>
      </c>
      <c r="CC1277" s="14">
        <v>46205</v>
      </c>
      <c r="CD1277" t="s">
        <v>7054</v>
      </c>
      <c r="CE1277" s="31">
        <v>46205.681377314817</v>
      </c>
      <c r="CI1277" s="14">
        <v>46205</v>
      </c>
      <c r="CJ1277" t="s">
        <v>7448</v>
      </c>
      <c r="CK1277" s="31">
        <v>46205.78019675926</v>
      </c>
      <c r="CP1277" t="str">
        <f>VLOOKUP(A1277,Sheet1!$A$2:$E$221,2,0)</f>
        <v>South Zone</v>
      </c>
    </row>
    <row r="1278" spans="1:94" x14ac:dyDescent="0.35">
      <c r="A1278" t="s">
        <v>7434</v>
      </c>
      <c r="B1278">
        <v>1404</v>
      </c>
      <c r="C1278" t="s">
        <v>9332</v>
      </c>
      <c r="D1278" t="s">
        <v>678</v>
      </c>
      <c r="E1278" t="s">
        <v>819</v>
      </c>
      <c r="F1278" t="s">
        <v>816</v>
      </c>
      <c r="G1278" t="s">
        <v>493</v>
      </c>
      <c r="H1278" t="s">
        <v>10685</v>
      </c>
      <c r="I1278">
        <v>745426</v>
      </c>
      <c r="J1278" t="s">
        <v>10686</v>
      </c>
      <c r="K1278" t="s">
        <v>10687</v>
      </c>
      <c r="L1278" t="s">
        <v>4622</v>
      </c>
      <c r="M1278" t="s">
        <v>10688</v>
      </c>
      <c r="N1278">
        <v>60000</v>
      </c>
      <c r="O1278" t="s">
        <v>1097</v>
      </c>
      <c r="P1278" t="s">
        <v>1098</v>
      </c>
      <c r="Q1278" t="s">
        <v>10689</v>
      </c>
      <c r="R1278">
        <v>8519708475</v>
      </c>
      <c r="S1278" t="s">
        <v>13394</v>
      </c>
      <c r="T1278"/>
      <c r="V1278" s="14">
        <v>46207</v>
      </c>
      <c r="W1278" t="s">
        <v>10690</v>
      </c>
      <c r="X1278" s="31">
        <v>46207.457870370374</v>
      </c>
      <c r="AN1278" s="14">
        <v>46209</v>
      </c>
      <c r="AO1278" t="s">
        <v>7441</v>
      </c>
      <c r="AP1278" s="31">
        <v>46209.739386574074</v>
      </c>
      <c r="AT1278" s="31">
        <v>46209.739386574074</v>
      </c>
      <c r="AU1278" s="14">
        <v>46209</v>
      </c>
      <c r="AV1278" t="s">
        <v>7441</v>
      </c>
      <c r="AW1278" t="s">
        <v>816</v>
      </c>
      <c r="AX1278" t="s">
        <v>678</v>
      </c>
      <c r="AY1278" s="14">
        <v>46210</v>
      </c>
      <c r="AZ1278" t="s">
        <v>7441</v>
      </c>
      <c r="BA1278" s="31">
        <v>46210.595625000002</v>
      </c>
      <c r="BB1278" s="14">
        <v>46210</v>
      </c>
      <c r="BC1278" t="s">
        <v>7051</v>
      </c>
      <c r="BD1278" s="31">
        <v>46210.647256944445</v>
      </c>
      <c r="BE1278" s="14">
        <v>46210</v>
      </c>
      <c r="BF1278" t="s">
        <v>7072</v>
      </c>
      <c r="BG1278" s="31">
        <v>46210.653865740744</v>
      </c>
      <c r="BH1278" s="14">
        <v>46210</v>
      </c>
      <c r="BI1278" t="s">
        <v>7064</v>
      </c>
      <c r="BJ1278" s="31">
        <v>46210.68346064815</v>
      </c>
      <c r="BK1278" s="14">
        <v>46210</v>
      </c>
      <c r="BL1278" t="s">
        <v>7064</v>
      </c>
      <c r="BM1278" s="31">
        <v>46210.683495370373</v>
      </c>
      <c r="BZ1278" s="14">
        <v>46210</v>
      </c>
      <c r="CA1278" t="s">
        <v>7053</v>
      </c>
      <c r="CB1278" s="31">
        <v>46210.700289351851</v>
      </c>
      <c r="CC1278" s="14">
        <v>46210</v>
      </c>
      <c r="CD1278" t="s">
        <v>7054</v>
      </c>
      <c r="CE1278" s="31">
        <v>46210.707256944443</v>
      </c>
      <c r="CP1278" t="str">
        <f>VLOOKUP(A1278,Sheet1!$A$2:$E$221,2,0)</f>
        <v>South Zone</v>
      </c>
    </row>
    <row r="1279" spans="1:94" x14ac:dyDescent="0.35">
      <c r="A1279" t="s">
        <v>7449</v>
      </c>
      <c r="B1279">
        <v>23</v>
      </c>
      <c r="C1279" t="s">
        <v>9332</v>
      </c>
      <c r="D1279" t="s">
        <v>678</v>
      </c>
      <c r="E1279" t="s">
        <v>903</v>
      </c>
      <c r="F1279" t="s">
        <v>904</v>
      </c>
      <c r="G1279" t="s">
        <v>81</v>
      </c>
      <c r="H1279" t="s">
        <v>10691</v>
      </c>
      <c r="I1279">
        <v>10621</v>
      </c>
      <c r="J1279" t="s">
        <v>7470</v>
      </c>
      <c r="K1279" t="s">
        <v>7471</v>
      </c>
      <c r="L1279" t="s">
        <v>4622</v>
      </c>
      <c r="M1279" t="s">
        <v>10692</v>
      </c>
      <c r="Q1279" t="s">
        <v>5385</v>
      </c>
      <c r="R1279">
        <v>7597529602</v>
      </c>
      <c r="S1279" t="s">
        <v>13394</v>
      </c>
      <c r="T1279"/>
      <c r="V1279" s="14">
        <v>46209</v>
      </c>
      <c r="W1279" t="s">
        <v>7473</v>
      </c>
      <c r="X1279" s="31">
        <v>46209.770567129628</v>
      </c>
      <c r="AN1279" s="14">
        <v>46209</v>
      </c>
      <c r="AO1279" t="s">
        <v>3070</v>
      </c>
      <c r="AP1279" s="31">
        <v>46209.793946759259</v>
      </c>
      <c r="AT1279" s="31">
        <v>46209.793946759259</v>
      </c>
      <c r="AU1279" s="14">
        <v>46209</v>
      </c>
      <c r="AV1279" t="s">
        <v>3070</v>
      </c>
      <c r="AW1279" t="s">
        <v>7452</v>
      </c>
      <c r="AX1279" t="s">
        <v>677</v>
      </c>
      <c r="AY1279" s="14">
        <v>46209</v>
      </c>
      <c r="AZ1279" t="s">
        <v>7473</v>
      </c>
      <c r="BA1279" s="31">
        <v>46209.846180555556</v>
      </c>
      <c r="BB1279" s="14">
        <v>46210</v>
      </c>
      <c r="BC1279" t="s">
        <v>1211</v>
      </c>
      <c r="BD1279" s="31">
        <v>46210.344444444447</v>
      </c>
      <c r="BE1279" s="14">
        <v>46210</v>
      </c>
      <c r="BF1279" t="s">
        <v>6486</v>
      </c>
      <c r="BG1279" s="31">
        <v>46210.423564814817</v>
      </c>
      <c r="BH1279" s="14">
        <v>46210</v>
      </c>
      <c r="BI1279" t="s">
        <v>7453</v>
      </c>
      <c r="BJ1279" s="31">
        <v>46210.627083333333</v>
      </c>
      <c r="BK1279" s="14">
        <v>46210</v>
      </c>
      <c r="BL1279" t="s">
        <v>7453</v>
      </c>
      <c r="BM1279" s="31">
        <v>46210.634027777778</v>
      </c>
      <c r="BZ1279" s="14">
        <v>46210</v>
      </c>
      <c r="CA1279" t="s">
        <v>7453</v>
      </c>
      <c r="CB1279" s="31">
        <v>46210.637152777781</v>
      </c>
      <c r="CC1279" s="14">
        <v>46210</v>
      </c>
      <c r="CD1279" t="s">
        <v>1364</v>
      </c>
      <c r="CE1279" s="31">
        <v>46210.662094907406</v>
      </c>
      <c r="CI1279" s="14">
        <v>46210</v>
      </c>
      <c r="CJ1279" t="s">
        <v>3070</v>
      </c>
      <c r="CK1279" s="31">
        <v>46210.693402777775</v>
      </c>
      <c r="CP1279" t="str">
        <f>VLOOKUP(A1279,Sheet1!$A$2:$E$221,2,0)</f>
        <v>West Zone</v>
      </c>
    </row>
    <row r="1280" spans="1:94" x14ac:dyDescent="0.35">
      <c r="A1280" t="s">
        <v>7449</v>
      </c>
      <c r="B1280">
        <v>23</v>
      </c>
      <c r="C1280" t="s">
        <v>9332</v>
      </c>
      <c r="D1280" t="s">
        <v>678</v>
      </c>
      <c r="E1280" t="s">
        <v>903</v>
      </c>
      <c r="F1280" t="s">
        <v>904</v>
      </c>
      <c r="G1280" t="s">
        <v>81</v>
      </c>
      <c r="H1280" t="s">
        <v>4486</v>
      </c>
      <c r="I1280">
        <v>67168</v>
      </c>
      <c r="J1280" t="s">
        <v>3860</v>
      </c>
      <c r="K1280" t="s">
        <v>4487</v>
      </c>
      <c r="L1280" t="s">
        <v>4622</v>
      </c>
      <c r="M1280" t="s">
        <v>7450</v>
      </c>
      <c r="N1280">
        <v>70000</v>
      </c>
      <c r="O1280" t="s">
        <v>958</v>
      </c>
      <c r="P1280" t="s">
        <v>959</v>
      </c>
      <c r="Q1280" t="s">
        <v>4131</v>
      </c>
      <c r="R1280">
        <v>8243088131</v>
      </c>
      <c r="S1280" t="s">
        <v>13394</v>
      </c>
      <c r="T1280"/>
      <c r="V1280" s="14">
        <v>46206</v>
      </c>
      <c r="W1280" t="s">
        <v>7451</v>
      </c>
      <c r="X1280" s="31">
        <v>46206.522453703707</v>
      </c>
      <c r="AN1280" s="14">
        <v>46206</v>
      </c>
      <c r="AO1280" t="s">
        <v>3070</v>
      </c>
      <c r="AP1280" s="31">
        <v>46206.552499999998</v>
      </c>
      <c r="AT1280" s="31">
        <v>46206.552499999998</v>
      </c>
      <c r="AU1280" s="14">
        <v>46206</v>
      </c>
      <c r="AV1280" t="s">
        <v>3070</v>
      </c>
      <c r="AW1280" t="s">
        <v>7452</v>
      </c>
      <c r="AX1280" t="s">
        <v>677</v>
      </c>
      <c r="AY1280" s="14">
        <v>46206</v>
      </c>
      <c r="AZ1280" t="s">
        <v>3070</v>
      </c>
      <c r="BA1280" s="31">
        <v>46206.55908564815</v>
      </c>
      <c r="BB1280" s="14">
        <v>46206</v>
      </c>
      <c r="BC1280" t="s">
        <v>3057</v>
      </c>
      <c r="BD1280" s="31">
        <v>46206.5622337963</v>
      </c>
      <c r="BE1280" s="14">
        <v>46206</v>
      </c>
      <c r="BF1280" t="s">
        <v>6837</v>
      </c>
      <c r="BG1280" s="31">
        <v>46206.597893518519</v>
      </c>
      <c r="BH1280" s="14">
        <v>46206</v>
      </c>
      <c r="BI1280" t="s">
        <v>7453</v>
      </c>
      <c r="BJ1280" s="31">
        <v>46206.633645833332</v>
      </c>
      <c r="BK1280" s="14">
        <v>46206</v>
      </c>
      <c r="BL1280" t="s">
        <v>7453</v>
      </c>
      <c r="BM1280" s="31">
        <v>46206.639143518521</v>
      </c>
      <c r="BZ1280" s="14">
        <v>46206</v>
      </c>
      <c r="CA1280" t="s">
        <v>7453</v>
      </c>
      <c r="CB1280" s="31">
        <v>46206.678483796299</v>
      </c>
      <c r="CC1280" s="14">
        <v>46206</v>
      </c>
      <c r="CD1280" t="s">
        <v>1324</v>
      </c>
      <c r="CE1280" s="31">
        <v>46206.706319444442</v>
      </c>
      <c r="CI1280" s="14">
        <v>46206</v>
      </c>
      <c r="CJ1280" t="s">
        <v>7454</v>
      </c>
      <c r="CK1280" s="31">
        <v>46206.752430555556</v>
      </c>
      <c r="CP1280" t="str">
        <f>VLOOKUP(A1280,Sheet1!$A$2:$E$221,2,0)</f>
        <v>West Zone</v>
      </c>
    </row>
    <row r="1281" spans="1:94" x14ac:dyDescent="0.35">
      <c r="A1281" t="s">
        <v>7449</v>
      </c>
      <c r="B1281">
        <v>23</v>
      </c>
      <c r="C1281" t="s">
        <v>9332</v>
      </c>
      <c r="D1281" t="s">
        <v>678</v>
      </c>
      <c r="E1281" t="s">
        <v>903</v>
      </c>
      <c r="F1281" t="s">
        <v>904</v>
      </c>
      <c r="G1281" t="s">
        <v>81</v>
      </c>
      <c r="H1281" t="s">
        <v>3762</v>
      </c>
      <c r="I1281">
        <v>94063</v>
      </c>
      <c r="J1281" t="s">
        <v>3621</v>
      </c>
      <c r="K1281" t="s">
        <v>3622</v>
      </c>
      <c r="L1281" t="s">
        <v>4622</v>
      </c>
      <c r="M1281" t="s">
        <v>7455</v>
      </c>
      <c r="N1281">
        <v>45000</v>
      </c>
      <c r="O1281" t="s">
        <v>1637</v>
      </c>
      <c r="P1281" t="s">
        <v>1638</v>
      </c>
      <c r="Q1281" t="s">
        <v>3765</v>
      </c>
      <c r="R1281">
        <v>2449223631</v>
      </c>
      <c r="S1281" t="s">
        <v>13394</v>
      </c>
      <c r="T1281"/>
      <c r="V1281" s="14">
        <v>46204</v>
      </c>
      <c r="W1281" t="s">
        <v>7456</v>
      </c>
      <c r="X1281" s="31">
        <v>46204.534155092595</v>
      </c>
      <c r="AN1281" s="14">
        <v>46204</v>
      </c>
      <c r="AO1281" t="s">
        <v>3070</v>
      </c>
      <c r="AP1281" s="31">
        <v>46204.577314814815</v>
      </c>
      <c r="AT1281" s="31">
        <v>46204.577314814815</v>
      </c>
      <c r="AU1281" s="14">
        <v>46204</v>
      </c>
      <c r="AV1281" t="s">
        <v>3070</v>
      </c>
      <c r="AW1281" t="s">
        <v>7452</v>
      </c>
      <c r="AX1281" t="s">
        <v>677</v>
      </c>
      <c r="AY1281" s="14">
        <v>46204</v>
      </c>
      <c r="AZ1281" t="s">
        <v>3070</v>
      </c>
      <c r="BA1281" s="31">
        <v>46204.587048611109</v>
      </c>
      <c r="BB1281" s="14">
        <v>46204</v>
      </c>
      <c r="BC1281" t="s">
        <v>1211</v>
      </c>
      <c r="BD1281" s="31">
        <v>46204.595034722224</v>
      </c>
      <c r="BE1281" s="14">
        <v>46204</v>
      </c>
      <c r="BF1281" t="s">
        <v>6636</v>
      </c>
      <c r="BG1281" s="31">
        <v>46204.602210648147</v>
      </c>
      <c r="BH1281" s="14">
        <v>46204</v>
      </c>
      <c r="BI1281" t="s">
        <v>7453</v>
      </c>
      <c r="BJ1281" s="31">
        <v>46204.611585648148</v>
      </c>
      <c r="BK1281" s="14">
        <v>46204</v>
      </c>
      <c r="BL1281" t="s">
        <v>7453</v>
      </c>
      <c r="BM1281" s="31">
        <v>46204.632673611108</v>
      </c>
      <c r="BZ1281" s="14">
        <v>46204</v>
      </c>
      <c r="CA1281" t="s">
        <v>7453</v>
      </c>
      <c r="CB1281" s="31">
        <v>46204.639120370368</v>
      </c>
      <c r="CC1281" s="14">
        <v>46204</v>
      </c>
      <c r="CD1281" t="s">
        <v>1324</v>
      </c>
      <c r="CE1281" s="31">
        <v>46204.645162037035</v>
      </c>
      <c r="CI1281" s="14">
        <v>46204</v>
      </c>
      <c r="CJ1281" t="s">
        <v>7454</v>
      </c>
      <c r="CK1281" s="31">
        <v>46204.684259259258</v>
      </c>
      <c r="CP1281" t="str">
        <f>VLOOKUP(A1281,Sheet1!$A$2:$E$221,2,0)</f>
        <v>West Zone</v>
      </c>
    </row>
    <row r="1282" spans="1:94" x14ac:dyDescent="0.35">
      <c r="A1282" t="s">
        <v>7449</v>
      </c>
      <c r="B1282">
        <v>23</v>
      </c>
      <c r="C1282" t="s">
        <v>9332</v>
      </c>
      <c r="D1282" t="s">
        <v>678</v>
      </c>
      <c r="E1282" t="s">
        <v>903</v>
      </c>
      <c r="F1282" t="s">
        <v>904</v>
      </c>
      <c r="G1282" t="s">
        <v>81</v>
      </c>
      <c r="H1282" t="s">
        <v>3762</v>
      </c>
      <c r="I1282">
        <v>94063</v>
      </c>
      <c r="J1282" t="s">
        <v>3621</v>
      </c>
      <c r="K1282" t="s">
        <v>3622</v>
      </c>
      <c r="L1282" t="s">
        <v>4622</v>
      </c>
      <c r="M1282" t="s">
        <v>7455</v>
      </c>
      <c r="N1282">
        <v>50000</v>
      </c>
      <c r="O1282" t="s">
        <v>934</v>
      </c>
      <c r="P1282" t="s">
        <v>935</v>
      </c>
      <c r="Q1282" t="s">
        <v>3763</v>
      </c>
      <c r="R1282">
        <v>6179229920</v>
      </c>
      <c r="S1282" t="s">
        <v>13394</v>
      </c>
      <c r="T1282"/>
      <c r="V1282" s="14">
        <v>46204</v>
      </c>
      <c r="W1282" t="s">
        <v>7456</v>
      </c>
      <c r="X1282" s="31">
        <v>46204.534131944441</v>
      </c>
      <c r="AN1282" s="14">
        <v>46204</v>
      </c>
      <c r="AO1282" t="s">
        <v>3070</v>
      </c>
      <c r="AP1282" s="31">
        <v>46204.577303240738</v>
      </c>
      <c r="AT1282" s="31">
        <v>46204.577303240738</v>
      </c>
      <c r="AU1282" s="14">
        <v>46204</v>
      </c>
      <c r="AV1282" t="s">
        <v>3070</v>
      </c>
      <c r="AW1282" t="s">
        <v>7452</v>
      </c>
      <c r="AX1282" t="s">
        <v>677</v>
      </c>
      <c r="AY1282" s="14">
        <v>46204</v>
      </c>
      <c r="AZ1282" t="s">
        <v>3070</v>
      </c>
      <c r="BA1282" s="31">
        <v>46204.587037037039</v>
      </c>
      <c r="BB1282" s="14">
        <v>46204</v>
      </c>
      <c r="BC1282" t="s">
        <v>1211</v>
      </c>
      <c r="BD1282" s="31">
        <v>46204.595034722224</v>
      </c>
      <c r="BE1282" s="14">
        <v>46204</v>
      </c>
      <c r="BF1282" t="s">
        <v>6636</v>
      </c>
      <c r="BG1282" s="31">
        <v>46204.602199074077</v>
      </c>
      <c r="BH1282" s="14">
        <v>46204</v>
      </c>
      <c r="BI1282" t="s">
        <v>7453</v>
      </c>
      <c r="BJ1282" s="31">
        <v>46204.611562500002</v>
      </c>
      <c r="BK1282" s="14">
        <v>46204</v>
      </c>
      <c r="BL1282" t="s">
        <v>7453</v>
      </c>
      <c r="BM1282" s="31">
        <v>46204.632662037038</v>
      </c>
      <c r="BZ1282" s="14">
        <v>46204</v>
      </c>
      <c r="CA1282" t="s">
        <v>7453</v>
      </c>
      <c r="CB1282" s="31">
        <v>46204.639108796298</v>
      </c>
      <c r="CC1282" s="14">
        <v>46204</v>
      </c>
      <c r="CD1282" t="s">
        <v>1324</v>
      </c>
      <c r="CE1282" s="31">
        <v>46204.645162037035</v>
      </c>
      <c r="CI1282" s="14">
        <v>46204</v>
      </c>
      <c r="CJ1282" t="s">
        <v>7454</v>
      </c>
      <c r="CK1282" s="31">
        <v>46204.684259259258</v>
      </c>
      <c r="CP1282" t="str">
        <f>VLOOKUP(A1282,Sheet1!$A$2:$E$221,2,0)</f>
        <v>West Zone</v>
      </c>
    </row>
    <row r="1283" spans="1:94" x14ac:dyDescent="0.35">
      <c r="A1283" t="s">
        <v>7449</v>
      </c>
      <c r="B1283">
        <v>23</v>
      </c>
      <c r="C1283" t="s">
        <v>9332</v>
      </c>
      <c r="D1283" t="s">
        <v>678</v>
      </c>
      <c r="E1283" t="s">
        <v>903</v>
      </c>
      <c r="F1283" t="s">
        <v>904</v>
      </c>
      <c r="G1283" t="s">
        <v>81</v>
      </c>
      <c r="H1283" t="s">
        <v>12543</v>
      </c>
      <c r="I1283">
        <v>132435</v>
      </c>
      <c r="J1283" t="s">
        <v>7479</v>
      </c>
      <c r="K1283" t="s">
        <v>7480</v>
      </c>
      <c r="L1283" t="s">
        <v>4622</v>
      </c>
      <c r="M1283" t="s">
        <v>12544</v>
      </c>
      <c r="N1283">
        <v>50000</v>
      </c>
      <c r="O1283" t="s">
        <v>947</v>
      </c>
      <c r="P1283" t="s">
        <v>948</v>
      </c>
      <c r="Q1283" t="s">
        <v>1525</v>
      </c>
      <c r="R1283">
        <v>9798417303</v>
      </c>
      <c r="S1283" t="s">
        <v>13394</v>
      </c>
      <c r="T1283"/>
      <c r="V1283" s="14">
        <v>46210</v>
      </c>
      <c r="W1283" t="s">
        <v>7482</v>
      </c>
      <c r="X1283" s="31">
        <v>46210.43173611111</v>
      </c>
      <c r="AN1283" s="14">
        <v>46210</v>
      </c>
      <c r="AO1283" t="s">
        <v>2958</v>
      </c>
      <c r="AP1283" s="31">
        <v>46210.538055555553</v>
      </c>
      <c r="AT1283" s="31">
        <v>46210.538055555553</v>
      </c>
      <c r="AU1283" s="14">
        <v>46210</v>
      </c>
      <c r="AV1283" t="s">
        <v>2958</v>
      </c>
      <c r="AW1283" t="s">
        <v>904</v>
      </c>
      <c r="AX1283" t="s">
        <v>678</v>
      </c>
      <c r="AY1283" s="14">
        <v>46210</v>
      </c>
      <c r="AZ1283" t="s">
        <v>7482</v>
      </c>
      <c r="BA1283" s="31">
        <v>46210.547349537039</v>
      </c>
      <c r="BB1283" s="14">
        <v>46210</v>
      </c>
      <c r="BC1283" t="s">
        <v>1211</v>
      </c>
      <c r="BD1283" s="31">
        <v>46210.551261574074</v>
      </c>
      <c r="BE1283" s="14">
        <v>46210</v>
      </c>
      <c r="BF1283" t="s">
        <v>12366</v>
      </c>
      <c r="BG1283" s="31">
        <v>46210.556018518517</v>
      </c>
      <c r="BH1283" s="14">
        <v>46210</v>
      </c>
      <c r="BI1283" t="s">
        <v>7453</v>
      </c>
      <c r="BJ1283" s="31">
        <v>46210.626006944447</v>
      </c>
      <c r="BK1283" s="14">
        <v>46210</v>
      </c>
      <c r="BL1283" t="s">
        <v>7453</v>
      </c>
      <c r="BM1283" s="31">
        <v>46210.634016203701</v>
      </c>
      <c r="BZ1283" s="14">
        <v>46210</v>
      </c>
      <c r="CA1283" t="s">
        <v>7453</v>
      </c>
      <c r="CB1283" s="31">
        <v>46210.718553240738</v>
      </c>
      <c r="CC1283" s="14">
        <v>46210</v>
      </c>
      <c r="CD1283" t="s">
        <v>1324</v>
      </c>
      <c r="CE1283" s="31">
        <v>46210.737881944442</v>
      </c>
      <c r="CI1283" s="14">
        <v>46210</v>
      </c>
      <c r="CJ1283" t="s">
        <v>3070</v>
      </c>
      <c r="CK1283" s="31">
        <v>46210.768657407411</v>
      </c>
      <c r="CP1283" t="str">
        <f>VLOOKUP(A1283,Sheet1!$A$2:$E$221,2,0)</f>
        <v>West Zone</v>
      </c>
    </row>
    <row r="1284" spans="1:94" x14ac:dyDescent="0.35">
      <c r="A1284" t="s">
        <v>7449</v>
      </c>
      <c r="B1284">
        <v>23</v>
      </c>
      <c r="C1284" t="s">
        <v>9332</v>
      </c>
      <c r="D1284" t="s">
        <v>678</v>
      </c>
      <c r="E1284" t="s">
        <v>903</v>
      </c>
      <c r="F1284" t="s">
        <v>904</v>
      </c>
      <c r="G1284" t="s">
        <v>81</v>
      </c>
      <c r="H1284" t="s">
        <v>12545</v>
      </c>
      <c r="I1284">
        <v>135489</v>
      </c>
      <c r="J1284" t="s">
        <v>7470</v>
      </c>
      <c r="K1284" t="s">
        <v>7471</v>
      </c>
      <c r="L1284" t="s">
        <v>4622</v>
      </c>
      <c r="M1284" t="s">
        <v>12546</v>
      </c>
      <c r="N1284">
        <v>75000</v>
      </c>
      <c r="O1284" t="s">
        <v>974</v>
      </c>
      <c r="P1284" t="s">
        <v>975</v>
      </c>
      <c r="Q1284" t="s">
        <v>11866</v>
      </c>
      <c r="R1284">
        <v>6890349458</v>
      </c>
      <c r="S1284" t="s">
        <v>13394</v>
      </c>
      <c r="T1284"/>
      <c r="V1284" s="14">
        <v>46209</v>
      </c>
      <c r="W1284" t="s">
        <v>7473</v>
      </c>
      <c r="X1284" s="31">
        <v>46209.693020833336</v>
      </c>
      <c r="AN1284" s="14">
        <v>46210</v>
      </c>
      <c r="AO1284" t="s">
        <v>2958</v>
      </c>
      <c r="AP1284" s="31">
        <v>46210.598622685182</v>
      </c>
      <c r="AT1284" s="31">
        <v>46210.598622685182</v>
      </c>
      <c r="AU1284" s="14">
        <v>46210</v>
      </c>
      <c r="AV1284" t="s">
        <v>2958</v>
      </c>
      <c r="AW1284" t="s">
        <v>904</v>
      </c>
      <c r="AX1284" t="s">
        <v>678</v>
      </c>
      <c r="AY1284" s="14">
        <v>46210</v>
      </c>
      <c r="AZ1284" t="s">
        <v>7473</v>
      </c>
      <c r="BA1284" s="31">
        <v>46210.599050925928</v>
      </c>
      <c r="BB1284" s="14">
        <v>46210</v>
      </c>
      <c r="BC1284" t="s">
        <v>1211</v>
      </c>
      <c r="BD1284" s="31">
        <v>46210.61582175926</v>
      </c>
      <c r="BE1284" s="14">
        <v>46210</v>
      </c>
      <c r="BF1284" t="s">
        <v>6685</v>
      </c>
      <c r="BG1284" s="31">
        <v>46210.624641203707</v>
      </c>
      <c r="BH1284" s="14">
        <v>46210</v>
      </c>
      <c r="BI1284" t="s">
        <v>7453</v>
      </c>
      <c r="BJ1284" s="31">
        <v>46210.714791666665</v>
      </c>
      <c r="BK1284" s="14">
        <v>46210</v>
      </c>
      <c r="BL1284" t="s">
        <v>7453</v>
      </c>
      <c r="BM1284" s="31">
        <v>46210.71770833333</v>
      </c>
      <c r="BZ1284" s="14">
        <v>46210</v>
      </c>
      <c r="CA1284" t="s">
        <v>7453</v>
      </c>
      <c r="CB1284" s="31">
        <v>46210.737858796296</v>
      </c>
      <c r="CC1284" s="14">
        <v>46210</v>
      </c>
      <c r="CD1284" t="s">
        <v>1324</v>
      </c>
      <c r="CE1284" s="31">
        <v>46210.760509259257</v>
      </c>
      <c r="CI1284" s="14">
        <v>46210</v>
      </c>
      <c r="CJ1284" t="s">
        <v>3070</v>
      </c>
      <c r="CK1284" s="31">
        <v>46210.798750000002</v>
      </c>
      <c r="CP1284" t="str">
        <f>VLOOKUP(A1284,Sheet1!$A$2:$E$221,2,0)</f>
        <v>West Zone</v>
      </c>
    </row>
    <row r="1285" spans="1:94" x14ac:dyDescent="0.35">
      <c r="A1285" t="s">
        <v>7449</v>
      </c>
      <c r="B1285">
        <v>23</v>
      </c>
      <c r="C1285" t="s">
        <v>9332</v>
      </c>
      <c r="D1285" t="s">
        <v>678</v>
      </c>
      <c r="E1285" t="s">
        <v>903</v>
      </c>
      <c r="F1285" t="s">
        <v>904</v>
      </c>
      <c r="G1285" t="s">
        <v>81</v>
      </c>
      <c r="H1285" t="s">
        <v>12547</v>
      </c>
      <c r="I1285">
        <v>151131</v>
      </c>
      <c r="J1285" t="s">
        <v>3621</v>
      </c>
      <c r="K1285" t="s">
        <v>3622</v>
      </c>
      <c r="L1285" t="s">
        <v>4622</v>
      </c>
      <c r="M1285" t="s">
        <v>12548</v>
      </c>
      <c r="N1285">
        <v>45000</v>
      </c>
      <c r="O1285" t="s">
        <v>4630</v>
      </c>
      <c r="P1285" t="s">
        <v>4631</v>
      </c>
      <c r="Q1285" t="s">
        <v>12549</v>
      </c>
      <c r="R1285">
        <v>5198031117</v>
      </c>
      <c r="S1285" t="s">
        <v>13394</v>
      </c>
      <c r="T1285"/>
      <c r="V1285" s="14">
        <v>46209</v>
      </c>
      <c r="W1285" t="s">
        <v>7456</v>
      </c>
      <c r="X1285" s="31">
        <v>46209.62909722222</v>
      </c>
      <c r="AN1285" s="14">
        <v>46210</v>
      </c>
      <c r="AO1285" t="s">
        <v>2958</v>
      </c>
      <c r="AP1285" s="31">
        <v>46210.437372685185</v>
      </c>
      <c r="AT1285" s="31">
        <v>46210.437372685185</v>
      </c>
      <c r="AU1285" s="14">
        <v>46210</v>
      </c>
      <c r="AV1285" t="s">
        <v>2958</v>
      </c>
      <c r="AW1285" t="s">
        <v>904</v>
      </c>
      <c r="AX1285" t="s">
        <v>678</v>
      </c>
      <c r="AY1285" s="14">
        <v>46210</v>
      </c>
      <c r="AZ1285" t="s">
        <v>7456</v>
      </c>
      <c r="BA1285" s="31">
        <v>46210.460659722223</v>
      </c>
      <c r="BB1285" s="14">
        <v>46210</v>
      </c>
      <c r="BC1285" t="s">
        <v>1211</v>
      </c>
      <c r="BD1285" s="31">
        <v>46210.478310185186</v>
      </c>
      <c r="BE1285" s="14">
        <v>46210</v>
      </c>
      <c r="BF1285" t="s">
        <v>6636</v>
      </c>
      <c r="BG1285" s="31">
        <v>46210.582986111112</v>
      </c>
      <c r="BH1285" s="14">
        <v>46210</v>
      </c>
      <c r="BI1285" t="s">
        <v>7453</v>
      </c>
      <c r="BJ1285" s="31">
        <v>46210.62604166667</v>
      </c>
      <c r="BK1285" s="14">
        <v>46210</v>
      </c>
      <c r="BL1285" t="s">
        <v>7453</v>
      </c>
      <c r="BM1285" s="31">
        <v>46210.634050925924</v>
      </c>
      <c r="BZ1285" s="14">
        <v>46210</v>
      </c>
      <c r="CA1285" t="s">
        <v>7453</v>
      </c>
      <c r="CB1285" s="31">
        <v>46210.638171296298</v>
      </c>
      <c r="CC1285" s="14">
        <v>46210</v>
      </c>
      <c r="CD1285" t="s">
        <v>1364</v>
      </c>
      <c r="CE1285" s="31">
        <v>46210.66202546296</v>
      </c>
      <c r="CI1285" s="14">
        <v>46210</v>
      </c>
      <c r="CJ1285" t="s">
        <v>3070</v>
      </c>
      <c r="CK1285" s="31">
        <v>46210.75712962963</v>
      </c>
      <c r="CP1285" t="str">
        <f>VLOOKUP(A1285,Sheet1!$A$2:$E$221,2,0)</f>
        <v>West Zone</v>
      </c>
    </row>
    <row r="1286" spans="1:94" x14ac:dyDescent="0.35">
      <c r="A1286" t="s">
        <v>7449</v>
      </c>
      <c r="B1286">
        <v>23</v>
      </c>
      <c r="C1286" t="s">
        <v>9332</v>
      </c>
      <c r="D1286" t="s">
        <v>678</v>
      </c>
      <c r="E1286" t="s">
        <v>903</v>
      </c>
      <c r="F1286" t="s">
        <v>904</v>
      </c>
      <c r="G1286" t="s">
        <v>81</v>
      </c>
      <c r="H1286" t="s">
        <v>7457</v>
      </c>
      <c r="I1286">
        <v>270090</v>
      </c>
      <c r="J1286" t="s">
        <v>7458</v>
      </c>
      <c r="K1286" t="s">
        <v>7459</v>
      </c>
      <c r="L1286" t="s">
        <v>4622</v>
      </c>
      <c r="M1286" t="s">
        <v>7460</v>
      </c>
      <c r="N1286">
        <v>45000</v>
      </c>
      <c r="O1286" t="s">
        <v>4630</v>
      </c>
      <c r="P1286" t="s">
        <v>4631</v>
      </c>
      <c r="Q1286" t="s">
        <v>7461</v>
      </c>
      <c r="R1286">
        <v>6420030871</v>
      </c>
      <c r="S1286" t="s">
        <v>13394</v>
      </c>
      <c r="T1286"/>
      <c r="V1286" s="14">
        <v>46206</v>
      </c>
      <c r="W1286" t="s">
        <v>7462</v>
      </c>
      <c r="X1286" s="31">
        <v>46206.508518518516</v>
      </c>
      <c r="AN1286" s="14">
        <v>46206</v>
      </c>
      <c r="AO1286" t="s">
        <v>2958</v>
      </c>
      <c r="AP1286" s="31">
        <v>46206.65084490741</v>
      </c>
      <c r="AT1286" s="31">
        <v>46206.65084490741</v>
      </c>
      <c r="AU1286" s="14">
        <v>46206</v>
      </c>
      <c r="AV1286" t="s">
        <v>2958</v>
      </c>
      <c r="AW1286" t="s">
        <v>904</v>
      </c>
      <c r="AX1286" t="s">
        <v>678</v>
      </c>
      <c r="AY1286" s="14">
        <v>46206</v>
      </c>
      <c r="AZ1286" t="s">
        <v>7462</v>
      </c>
      <c r="BA1286" s="31">
        <v>46206.663217592592</v>
      </c>
      <c r="BB1286" s="14">
        <v>46206</v>
      </c>
      <c r="BC1286" t="s">
        <v>3057</v>
      </c>
      <c r="BD1286" s="31">
        <v>46206.668333333335</v>
      </c>
      <c r="BE1286" s="14">
        <v>46206</v>
      </c>
      <c r="BF1286" t="s">
        <v>6814</v>
      </c>
      <c r="BG1286" s="31">
        <v>46206.675092592595</v>
      </c>
      <c r="BH1286" s="14">
        <v>46206</v>
      </c>
      <c r="BI1286" t="s">
        <v>7463</v>
      </c>
      <c r="BJ1286" s="31">
        <v>46206.755868055552</v>
      </c>
      <c r="BK1286" s="14">
        <v>46206</v>
      </c>
      <c r="BL1286" t="s">
        <v>7463</v>
      </c>
      <c r="BM1286" s="31">
        <v>46206.758842592593</v>
      </c>
      <c r="BZ1286" s="14">
        <v>46206</v>
      </c>
      <c r="CA1286" t="s">
        <v>7463</v>
      </c>
      <c r="CB1286" s="31">
        <v>46206.764340277776</v>
      </c>
      <c r="CC1286" s="14">
        <v>46206</v>
      </c>
      <c r="CD1286" t="s">
        <v>1322</v>
      </c>
      <c r="CE1286" s="31">
        <v>46206.769293981481</v>
      </c>
      <c r="CI1286" s="14">
        <v>46209</v>
      </c>
      <c r="CJ1286" t="s">
        <v>3070</v>
      </c>
      <c r="CK1286" s="31">
        <v>46209.473703703705</v>
      </c>
      <c r="CP1286" t="str">
        <f>VLOOKUP(A1286,Sheet1!$A$2:$E$221,2,0)</f>
        <v>West Zone</v>
      </c>
    </row>
    <row r="1287" spans="1:94" x14ac:dyDescent="0.35">
      <c r="A1287" t="s">
        <v>7449</v>
      </c>
      <c r="B1287">
        <v>23</v>
      </c>
      <c r="C1287" t="s">
        <v>9332</v>
      </c>
      <c r="D1287" t="s">
        <v>678</v>
      </c>
      <c r="E1287" t="s">
        <v>903</v>
      </c>
      <c r="F1287" t="s">
        <v>904</v>
      </c>
      <c r="G1287" t="s">
        <v>81</v>
      </c>
      <c r="H1287" t="s">
        <v>12550</v>
      </c>
      <c r="I1287">
        <v>283048</v>
      </c>
      <c r="J1287" t="s">
        <v>3071</v>
      </c>
      <c r="K1287" t="s">
        <v>3072</v>
      </c>
      <c r="L1287" t="s">
        <v>4622</v>
      </c>
      <c r="M1287" t="s">
        <v>12551</v>
      </c>
      <c r="N1287">
        <v>70000</v>
      </c>
      <c r="O1287" t="s">
        <v>958</v>
      </c>
      <c r="P1287" t="s">
        <v>959</v>
      </c>
      <c r="Q1287" t="s">
        <v>12552</v>
      </c>
      <c r="R1287">
        <v>1255751152</v>
      </c>
      <c r="S1287" t="s">
        <v>13394</v>
      </c>
      <c r="T1287"/>
      <c r="V1287" s="14">
        <v>46210</v>
      </c>
      <c r="W1287" t="s">
        <v>7451</v>
      </c>
      <c r="X1287" s="31">
        <v>46210.320335648146</v>
      </c>
      <c r="AN1287" s="14">
        <v>46210</v>
      </c>
      <c r="AO1287" t="s">
        <v>3070</v>
      </c>
      <c r="AP1287" s="31">
        <v>46210.529849537037</v>
      </c>
      <c r="AT1287" s="31">
        <v>46210.529849537037</v>
      </c>
      <c r="AU1287" s="14">
        <v>46210</v>
      </c>
      <c r="AV1287" t="s">
        <v>3070</v>
      </c>
      <c r="AW1287" t="s">
        <v>7452</v>
      </c>
      <c r="AX1287" t="s">
        <v>677</v>
      </c>
      <c r="AY1287" s="14">
        <v>46210</v>
      </c>
      <c r="AZ1287" t="s">
        <v>7451</v>
      </c>
      <c r="BA1287" s="31">
        <v>46210.684131944443</v>
      </c>
      <c r="BB1287" s="14">
        <v>46210</v>
      </c>
      <c r="BC1287" t="s">
        <v>1211</v>
      </c>
      <c r="BD1287" s="31">
        <v>46210.692025462966</v>
      </c>
      <c r="BE1287" s="14">
        <v>46210</v>
      </c>
      <c r="BF1287" t="s">
        <v>6685</v>
      </c>
      <c r="BG1287" s="31">
        <v>46210.719178240739</v>
      </c>
      <c r="BH1287" s="14">
        <v>46210</v>
      </c>
      <c r="BI1287" t="s">
        <v>7453</v>
      </c>
      <c r="BJ1287" s="31">
        <v>46210.776041666664</v>
      </c>
      <c r="BK1287" s="14">
        <v>46210</v>
      </c>
      <c r="BL1287" t="s">
        <v>7453</v>
      </c>
      <c r="BM1287" s="31">
        <v>46210.778668981482</v>
      </c>
      <c r="BZ1287" s="14">
        <v>46210</v>
      </c>
      <c r="CA1287" t="s">
        <v>7453</v>
      </c>
      <c r="CB1287" s="31">
        <v>46210.783900462964</v>
      </c>
      <c r="CC1287" s="14">
        <v>46210</v>
      </c>
      <c r="CD1287" t="s">
        <v>1322</v>
      </c>
      <c r="CE1287" s="31">
        <v>46210.792939814812</v>
      </c>
      <c r="CI1287" s="14">
        <v>46211</v>
      </c>
      <c r="CJ1287" t="s">
        <v>3070</v>
      </c>
      <c r="CK1287" s="31">
        <v>46211.342476851853</v>
      </c>
      <c r="CP1287" t="str">
        <f>VLOOKUP(A1287,Sheet1!$A$2:$E$221,2,0)</f>
        <v>West Zone</v>
      </c>
    </row>
    <row r="1288" spans="1:94" x14ac:dyDescent="0.35">
      <c r="A1288" t="s">
        <v>7449</v>
      </c>
      <c r="B1288">
        <v>23</v>
      </c>
      <c r="C1288" t="s">
        <v>9332</v>
      </c>
      <c r="D1288" t="s">
        <v>678</v>
      </c>
      <c r="E1288" t="s">
        <v>903</v>
      </c>
      <c r="F1288" t="s">
        <v>904</v>
      </c>
      <c r="G1288" t="s">
        <v>81</v>
      </c>
      <c r="H1288" t="s">
        <v>7464</v>
      </c>
      <c r="I1288">
        <v>370163</v>
      </c>
      <c r="J1288" t="s">
        <v>7458</v>
      </c>
      <c r="K1288" t="s">
        <v>7459</v>
      </c>
      <c r="L1288" t="s">
        <v>4622</v>
      </c>
      <c r="M1288" t="s">
        <v>7465</v>
      </c>
      <c r="N1288">
        <v>90000</v>
      </c>
      <c r="O1288" t="s">
        <v>931</v>
      </c>
      <c r="P1288" t="s">
        <v>932</v>
      </c>
      <c r="Q1288" t="s">
        <v>7466</v>
      </c>
      <c r="R1288">
        <v>230140304</v>
      </c>
      <c r="S1288" t="s">
        <v>13394</v>
      </c>
      <c r="T1288"/>
      <c r="V1288" s="14">
        <v>46203</v>
      </c>
      <c r="W1288" t="s">
        <v>7462</v>
      </c>
      <c r="X1288" s="31">
        <v>46203.686874999999</v>
      </c>
      <c r="AN1288" s="14">
        <v>46206</v>
      </c>
      <c r="AO1288" t="s">
        <v>2958</v>
      </c>
      <c r="AP1288" s="31">
        <v>46206.604942129627</v>
      </c>
      <c r="AT1288" s="31">
        <v>46206.604942129627</v>
      </c>
      <c r="AU1288" s="14">
        <v>46206</v>
      </c>
      <c r="AV1288" t="s">
        <v>2958</v>
      </c>
      <c r="AW1288" t="s">
        <v>904</v>
      </c>
      <c r="AX1288" t="s">
        <v>678</v>
      </c>
      <c r="AY1288" s="14">
        <v>46206</v>
      </c>
      <c r="AZ1288" t="s">
        <v>7462</v>
      </c>
      <c r="BA1288" s="31">
        <v>46206.609490740739</v>
      </c>
      <c r="BB1288" s="14">
        <v>46206</v>
      </c>
      <c r="BC1288" t="s">
        <v>3057</v>
      </c>
      <c r="BD1288" s="31">
        <v>46206.625937500001</v>
      </c>
      <c r="BE1288" s="14">
        <v>46206</v>
      </c>
      <c r="BF1288" t="s">
        <v>6497</v>
      </c>
      <c r="BG1288" s="31">
        <v>46206.642812500002</v>
      </c>
      <c r="BH1288" s="14">
        <v>46206</v>
      </c>
      <c r="BI1288" t="s">
        <v>7453</v>
      </c>
      <c r="BJ1288" s="31">
        <v>46206.756076388891</v>
      </c>
      <c r="BK1288" s="14">
        <v>46206</v>
      </c>
      <c r="BL1288" t="s">
        <v>7453</v>
      </c>
      <c r="BM1288" s="31">
        <v>46206.763171296298</v>
      </c>
      <c r="BZ1288" s="14">
        <v>46206</v>
      </c>
      <c r="CA1288" t="s">
        <v>7453</v>
      </c>
      <c r="CB1288" s="31">
        <v>46206.775497685187</v>
      </c>
      <c r="CC1288" s="14">
        <v>46206</v>
      </c>
      <c r="CD1288" t="s">
        <v>1322</v>
      </c>
      <c r="CE1288" s="31">
        <v>46206.777557870373</v>
      </c>
      <c r="CI1288" s="14">
        <v>46209</v>
      </c>
      <c r="CJ1288" t="s">
        <v>7454</v>
      </c>
      <c r="CK1288" s="31">
        <v>46209.76190972222</v>
      </c>
      <c r="CP1288" t="str">
        <f>VLOOKUP(A1288,Sheet1!$A$2:$E$221,2,0)</f>
        <v>West Zone</v>
      </c>
    </row>
    <row r="1289" spans="1:94" x14ac:dyDescent="0.35">
      <c r="A1289" t="s">
        <v>7449</v>
      </c>
      <c r="B1289">
        <v>23</v>
      </c>
      <c r="C1289" t="s">
        <v>9332</v>
      </c>
      <c r="D1289" t="s">
        <v>678</v>
      </c>
      <c r="E1289" t="s">
        <v>903</v>
      </c>
      <c r="F1289" t="s">
        <v>904</v>
      </c>
      <c r="G1289" t="s">
        <v>81</v>
      </c>
      <c r="H1289" t="s">
        <v>7467</v>
      </c>
      <c r="I1289">
        <v>382745</v>
      </c>
      <c r="J1289" t="s">
        <v>3071</v>
      </c>
      <c r="K1289" t="s">
        <v>3072</v>
      </c>
      <c r="L1289" t="s">
        <v>4622</v>
      </c>
      <c r="M1289" t="s">
        <v>7468</v>
      </c>
      <c r="N1289">
        <v>65000</v>
      </c>
      <c r="O1289" t="s">
        <v>9438</v>
      </c>
      <c r="P1289" t="s">
        <v>9439</v>
      </c>
      <c r="Q1289" t="s">
        <v>5444</v>
      </c>
      <c r="R1289">
        <v>5269117107</v>
      </c>
      <c r="S1289" t="s">
        <v>683</v>
      </c>
      <c r="T1289" t="s">
        <v>13242</v>
      </c>
      <c r="U1289" s="1">
        <v>46205</v>
      </c>
      <c r="V1289" s="14">
        <v>46204</v>
      </c>
      <c r="W1289" t="s">
        <v>7451</v>
      </c>
      <c r="X1289" s="31">
        <v>46204.509375000001</v>
      </c>
      <c r="AN1289" s="14">
        <v>46205</v>
      </c>
      <c r="AO1289" t="s">
        <v>2958</v>
      </c>
      <c r="AP1289" s="31">
        <v>46205.349178240744</v>
      </c>
      <c r="AT1289" s="31">
        <v>46205.349178240744</v>
      </c>
      <c r="AU1289" s="14">
        <v>46205</v>
      </c>
      <c r="AV1289" t="s">
        <v>2958</v>
      </c>
      <c r="AW1289" t="s">
        <v>904</v>
      </c>
      <c r="AX1289" t="s">
        <v>678</v>
      </c>
      <c r="AY1289" s="14">
        <v>46205</v>
      </c>
      <c r="AZ1289" t="s">
        <v>7454</v>
      </c>
      <c r="BA1289" s="31">
        <v>46205.367060185185</v>
      </c>
      <c r="BB1289" s="14">
        <v>46205</v>
      </c>
      <c r="BC1289" t="s">
        <v>1211</v>
      </c>
      <c r="BD1289" s="31">
        <v>46205.396458333336</v>
      </c>
      <c r="BE1289" s="14">
        <v>46205</v>
      </c>
      <c r="BF1289" t="s">
        <v>6837</v>
      </c>
      <c r="BG1289" s="31">
        <v>46205.428587962961</v>
      </c>
      <c r="BH1289" s="14">
        <v>46205</v>
      </c>
      <c r="BI1289" t="s">
        <v>7453</v>
      </c>
      <c r="BJ1289" s="31">
        <v>46205.454710648148</v>
      </c>
      <c r="BK1289" s="14">
        <v>46209</v>
      </c>
      <c r="BL1289" t="s">
        <v>1323</v>
      </c>
      <c r="BM1289" s="31">
        <v>46209.808900462966</v>
      </c>
      <c r="BZ1289" s="14">
        <v>46209</v>
      </c>
      <c r="CA1289" t="s">
        <v>1323</v>
      </c>
      <c r="CB1289" s="31">
        <v>46209.813611111109</v>
      </c>
      <c r="CC1289" s="14">
        <v>46209</v>
      </c>
      <c r="CD1289" t="s">
        <v>1322</v>
      </c>
      <c r="CE1289" s="31">
        <v>46209.816932870373</v>
      </c>
      <c r="CI1289" s="14">
        <v>46210</v>
      </c>
      <c r="CJ1289" t="s">
        <v>3070</v>
      </c>
      <c r="CK1289" s="31">
        <v>46210.501805555556</v>
      </c>
      <c r="CP1289" t="str">
        <f>VLOOKUP(A1289,Sheet1!$A$2:$E$221,2,0)</f>
        <v>West Zone</v>
      </c>
    </row>
    <row r="1290" spans="1:94" x14ac:dyDescent="0.35">
      <c r="A1290" t="s">
        <v>7449</v>
      </c>
      <c r="B1290">
        <v>23</v>
      </c>
      <c r="C1290" t="s">
        <v>9332</v>
      </c>
      <c r="D1290" t="s">
        <v>678</v>
      </c>
      <c r="E1290" t="s">
        <v>903</v>
      </c>
      <c r="F1290" t="s">
        <v>904</v>
      </c>
      <c r="G1290" t="s">
        <v>81</v>
      </c>
      <c r="H1290" t="s">
        <v>7469</v>
      </c>
      <c r="I1290">
        <v>637986</v>
      </c>
      <c r="J1290" t="s">
        <v>7470</v>
      </c>
      <c r="K1290" t="s">
        <v>7471</v>
      </c>
      <c r="L1290" t="s">
        <v>4622</v>
      </c>
      <c r="M1290" t="s">
        <v>7472</v>
      </c>
      <c r="N1290">
        <v>45000</v>
      </c>
      <c r="O1290" t="s">
        <v>4630</v>
      </c>
      <c r="P1290" t="s">
        <v>4631</v>
      </c>
      <c r="Q1290" t="s">
        <v>3888</v>
      </c>
      <c r="R1290">
        <v>1389349942</v>
      </c>
      <c r="S1290" t="s">
        <v>683</v>
      </c>
      <c r="T1290" t="s">
        <v>13212</v>
      </c>
      <c r="U1290" s="1">
        <v>46204</v>
      </c>
      <c r="V1290" s="14">
        <v>46204</v>
      </c>
      <c r="W1290" t="s">
        <v>7473</v>
      </c>
      <c r="X1290" s="31">
        <v>46204.532557870371</v>
      </c>
      <c r="AN1290" s="14">
        <v>46204</v>
      </c>
      <c r="AO1290" t="s">
        <v>7454</v>
      </c>
      <c r="AP1290" s="31">
        <v>46204.57608796296</v>
      </c>
      <c r="AT1290" s="31">
        <v>46204.57608796296</v>
      </c>
      <c r="AU1290" s="14">
        <v>46204</v>
      </c>
      <c r="AV1290" t="s">
        <v>7454</v>
      </c>
      <c r="AW1290" t="s">
        <v>7474</v>
      </c>
      <c r="AX1290" t="s">
        <v>677</v>
      </c>
      <c r="AY1290" s="14">
        <v>46204</v>
      </c>
      <c r="AZ1290" t="s">
        <v>7473</v>
      </c>
      <c r="BA1290" s="31">
        <v>46204.579155092593</v>
      </c>
      <c r="BB1290" s="14">
        <v>46204</v>
      </c>
      <c r="BC1290" t="s">
        <v>1211</v>
      </c>
      <c r="BD1290" s="31">
        <v>46204.595034722224</v>
      </c>
      <c r="BE1290" s="14">
        <v>46204</v>
      </c>
      <c r="BF1290" t="s">
        <v>6501</v>
      </c>
      <c r="BG1290" s="31">
        <v>46204.621076388888</v>
      </c>
      <c r="BH1290" s="14">
        <v>46204</v>
      </c>
      <c r="BI1290" t="s">
        <v>7453</v>
      </c>
      <c r="BJ1290" s="31">
        <v>46204.693553240744</v>
      </c>
      <c r="BK1290" s="14">
        <v>46205</v>
      </c>
      <c r="BL1290" t="s">
        <v>1323</v>
      </c>
      <c r="BM1290" s="31">
        <v>46205.66033564815</v>
      </c>
      <c r="BN1290" s="14">
        <v>46204</v>
      </c>
      <c r="BO1290" t="s">
        <v>7453</v>
      </c>
      <c r="BP1290" s="31">
        <v>46204.699432870373</v>
      </c>
      <c r="BZ1290" s="14">
        <v>46205</v>
      </c>
      <c r="CA1290" t="s">
        <v>1323</v>
      </c>
      <c r="CB1290" s="31">
        <v>46205.672719907408</v>
      </c>
      <c r="CC1290" s="14">
        <v>46205</v>
      </c>
      <c r="CD1290" t="s">
        <v>1324</v>
      </c>
      <c r="CE1290" s="31">
        <v>46205.683217592596</v>
      </c>
      <c r="CI1290" s="14">
        <v>46205</v>
      </c>
      <c r="CJ1290" t="s">
        <v>7454</v>
      </c>
      <c r="CK1290" s="31">
        <v>46205.728217592594</v>
      </c>
      <c r="CP1290" t="str">
        <f>VLOOKUP(A1290,Sheet1!$A$2:$E$221,2,0)</f>
        <v>West Zone</v>
      </c>
    </row>
    <row r="1291" spans="1:94" x14ac:dyDescent="0.35">
      <c r="A1291" t="s">
        <v>7449</v>
      </c>
      <c r="B1291">
        <v>23</v>
      </c>
      <c r="C1291" t="s">
        <v>9332</v>
      </c>
      <c r="D1291" t="s">
        <v>678</v>
      </c>
      <c r="E1291" t="s">
        <v>903</v>
      </c>
      <c r="F1291" t="s">
        <v>904</v>
      </c>
      <c r="G1291" t="s">
        <v>81</v>
      </c>
      <c r="H1291" t="s">
        <v>12553</v>
      </c>
      <c r="I1291">
        <v>657130</v>
      </c>
      <c r="J1291" t="s">
        <v>3621</v>
      </c>
      <c r="K1291" t="s">
        <v>3622</v>
      </c>
      <c r="L1291" t="s">
        <v>4622</v>
      </c>
      <c r="M1291" t="s">
        <v>12554</v>
      </c>
      <c r="N1291">
        <v>65000</v>
      </c>
      <c r="O1291" t="s">
        <v>1006</v>
      </c>
      <c r="P1291" t="s">
        <v>1007</v>
      </c>
      <c r="Q1291" t="s">
        <v>12555</v>
      </c>
      <c r="R1291">
        <v>4270694859</v>
      </c>
      <c r="S1291" t="s">
        <v>13394</v>
      </c>
      <c r="T1291"/>
      <c r="V1291" s="14">
        <v>46209</v>
      </c>
      <c r="W1291" t="s">
        <v>12556</v>
      </c>
      <c r="X1291" s="31">
        <v>46209.821840277778</v>
      </c>
      <c r="AN1291" s="14">
        <v>46210</v>
      </c>
      <c r="AO1291" t="s">
        <v>3070</v>
      </c>
      <c r="AP1291" s="31">
        <v>46210.530590277776</v>
      </c>
      <c r="AT1291" s="31">
        <v>46210.530590277776</v>
      </c>
      <c r="AU1291" s="14">
        <v>46210</v>
      </c>
      <c r="AV1291" t="s">
        <v>3070</v>
      </c>
      <c r="AW1291" t="s">
        <v>7452</v>
      </c>
      <c r="AX1291" t="s">
        <v>677</v>
      </c>
      <c r="AY1291" s="14">
        <v>46210</v>
      </c>
      <c r="AZ1291" t="s">
        <v>12556</v>
      </c>
      <c r="BA1291" s="31">
        <v>46210.531226851854</v>
      </c>
      <c r="BB1291" s="14">
        <v>46210</v>
      </c>
      <c r="BC1291" t="s">
        <v>1211</v>
      </c>
      <c r="BD1291" s="31">
        <v>46210.551249999997</v>
      </c>
      <c r="BE1291" s="14">
        <v>46210</v>
      </c>
      <c r="BF1291" t="s">
        <v>12366</v>
      </c>
      <c r="BG1291" s="31">
        <v>46210.557592592595</v>
      </c>
      <c r="BH1291" s="14">
        <v>46210</v>
      </c>
      <c r="BI1291" t="s">
        <v>7453</v>
      </c>
      <c r="BJ1291" s="31">
        <v>46210.62605324074</v>
      </c>
      <c r="BK1291" s="14">
        <v>46210</v>
      </c>
      <c r="BL1291" t="s">
        <v>7453</v>
      </c>
      <c r="BM1291" s="31">
        <v>46210.634062500001</v>
      </c>
      <c r="BZ1291" s="14">
        <v>46210</v>
      </c>
      <c r="CA1291" t="s">
        <v>7453</v>
      </c>
      <c r="CB1291" s="31">
        <v>46210.702187499999</v>
      </c>
      <c r="CC1291" s="14">
        <v>46210</v>
      </c>
      <c r="CD1291" t="s">
        <v>1364</v>
      </c>
      <c r="CE1291" s="31">
        <v>46210.7187962963</v>
      </c>
      <c r="CI1291" s="14">
        <v>46211</v>
      </c>
      <c r="CJ1291" t="s">
        <v>3070</v>
      </c>
      <c r="CK1291" s="31">
        <v>46211.336805555555</v>
      </c>
      <c r="CP1291" t="str">
        <f>VLOOKUP(A1291,Sheet1!$A$2:$E$221,2,0)</f>
        <v>West Zone</v>
      </c>
    </row>
    <row r="1292" spans="1:94" x14ac:dyDescent="0.35">
      <c r="A1292" t="s">
        <v>7449</v>
      </c>
      <c r="B1292">
        <v>23</v>
      </c>
      <c r="C1292" t="s">
        <v>9332</v>
      </c>
      <c r="D1292" t="s">
        <v>678</v>
      </c>
      <c r="E1292" t="s">
        <v>903</v>
      </c>
      <c r="F1292" t="s">
        <v>904</v>
      </c>
      <c r="G1292" t="s">
        <v>81</v>
      </c>
      <c r="H1292" t="s">
        <v>10693</v>
      </c>
      <c r="I1292">
        <v>663341</v>
      </c>
      <c r="J1292" t="s">
        <v>7470</v>
      </c>
      <c r="K1292" t="s">
        <v>7471</v>
      </c>
      <c r="L1292" t="s">
        <v>4622</v>
      </c>
      <c r="M1292" t="s">
        <v>10694</v>
      </c>
      <c r="N1292">
        <v>80000</v>
      </c>
      <c r="O1292" t="s">
        <v>1067</v>
      </c>
      <c r="P1292" t="s">
        <v>1068</v>
      </c>
      <c r="Q1292" t="s">
        <v>10695</v>
      </c>
      <c r="R1292">
        <v>7457320298</v>
      </c>
      <c r="S1292" t="s">
        <v>13394</v>
      </c>
      <c r="T1292"/>
      <c r="V1292" s="14">
        <v>46206</v>
      </c>
      <c r="W1292" t="s">
        <v>7473</v>
      </c>
      <c r="X1292" s="31">
        <v>46206.726168981484</v>
      </c>
      <c r="AN1292" s="14">
        <v>46209</v>
      </c>
      <c r="AO1292" t="s">
        <v>2958</v>
      </c>
      <c r="AP1292" s="31">
        <v>46209.386388888888</v>
      </c>
      <c r="AT1292" s="31">
        <v>46209.386388888888</v>
      </c>
      <c r="AU1292" s="14">
        <v>46209</v>
      </c>
      <c r="AV1292" t="s">
        <v>2958</v>
      </c>
      <c r="AW1292" t="s">
        <v>904</v>
      </c>
      <c r="AX1292" t="s">
        <v>678</v>
      </c>
      <c r="AY1292" s="14">
        <v>46209</v>
      </c>
      <c r="AZ1292" t="s">
        <v>7473</v>
      </c>
      <c r="BA1292" s="31">
        <v>46209.38689814815</v>
      </c>
      <c r="BB1292" s="14">
        <v>46209</v>
      </c>
      <c r="BC1292" t="s">
        <v>1211</v>
      </c>
      <c r="BD1292" s="31">
        <v>46209.406574074077</v>
      </c>
      <c r="BE1292" s="14">
        <v>46209</v>
      </c>
      <c r="BF1292" t="s">
        <v>6497</v>
      </c>
      <c r="BG1292" s="31">
        <v>46209.422303240739</v>
      </c>
      <c r="BH1292" s="14">
        <v>46209</v>
      </c>
      <c r="BI1292" t="s">
        <v>7453</v>
      </c>
      <c r="BJ1292" s="31">
        <v>46209.438599537039</v>
      </c>
      <c r="BK1292" s="14">
        <v>46209</v>
      </c>
      <c r="BL1292" t="s">
        <v>1323</v>
      </c>
      <c r="BM1292" s="31">
        <v>46209.700752314813</v>
      </c>
      <c r="BN1292" s="14">
        <v>46209</v>
      </c>
      <c r="BO1292" t="s">
        <v>7453</v>
      </c>
      <c r="BP1292" s="31">
        <v>46209.463090277779</v>
      </c>
      <c r="BZ1292" s="14">
        <v>46209</v>
      </c>
      <c r="CA1292" t="s">
        <v>1323</v>
      </c>
      <c r="CB1292" s="31">
        <v>46209.704259259262</v>
      </c>
      <c r="CC1292" s="14">
        <v>46210</v>
      </c>
      <c r="CD1292" t="s">
        <v>1324</v>
      </c>
      <c r="CE1292" s="31">
        <v>46210.774085648147</v>
      </c>
      <c r="CP1292" t="str">
        <f>VLOOKUP(A1292,Sheet1!$A$2:$E$221,2,0)</f>
        <v>West Zone</v>
      </c>
    </row>
    <row r="1293" spans="1:94" x14ac:dyDescent="0.35">
      <c r="A1293" t="s">
        <v>7449</v>
      </c>
      <c r="B1293">
        <v>23</v>
      </c>
      <c r="C1293" t="s">
        <v>9332</v>
      </c>
      <c r="D1293" t="s">
        <v>678</v>
      </c>
      <c r="E1293" t="s">
        <v>903</v>
      </c>
      <c r="F1293" t="s">
        <v>904</v>
      </c>
      <c r="G1293" t="s">
        <v>81</v>
      </c>
      <c r="H1293" t="s">
        <v>2725</v>
      </c>
      <c r="I1293">
        <v>679628</v>
      </c>
      <c r="J1293" t="s">
        <v>2444</v>
      </c>
      <c r="K1293" t="s">
        <v>2445</v>
      </c>
      <c r="L1293" t="s">
        <v>4622</v>
      </c>
      <c r="M1293" t="s">
        <v>7475</v>
      </c>
      <c r="N1293">
        <v>70000</v>
      </c>
      <c r="O1293" t="s">
        <v>958</v>
      </c>
      <c r="P1293" t="s">
        <v>959</v>
      </c>
      <c r="Q1293" t="s">
        <v>7476</v>
      </c>
      <c r="R1293">
        <v>3320147627</v>
      </c>
      <c r="S1293" t="s">
        <v>13394</v>
      </c>
      <c r="T1293"/>
      <c r="V1293" s="14">
        <v>46204</v>
      </c>
      <c r="W1293" t="s">
        <v>7477</v>
      </c>
      <c r="X1293" s="31">
        <v>46204.589259259257</v>
      </c>
      <c r="AN1293" s="14">
        <v>46205</v>
      </c>
      <c r="AO1293" t="s">
        <v>2958</v>
      </c>
      <c r="AP1293" s="31">
        <v>46205.396817129629</v>
      </c>
      <c r="AT1293" s="31">
        <v>46205.396817129629</v>
      </c>
      <c r="AU1293" s="14">
        <v>46205</v>
      </c>
      <c r="AV1293" t="s">
        <v>2958</v>
      </c>
      <c r="AW1293" t="s">
        <v>904</v>
      </c>
      <c r="AX1293" t="s">
        <v>678</v>
      </c>
      <c r="AY1293" s="14">
        <v>46205</v>
      </c>
      <c r="AZ1293" t="s">
        <v>7477</v>
      </c>
      <c r="BA1293" s="31">
        <v>46205.406400462962</v>
      </c>
      <c r="BB1293" s="14">
        <v>46205</v>
      </c>
      <c r="BC1293" t="s">
        <v>1211</v>
      </c>
      <c r="BD1293" s="31">
        <v>46205.418738425928</v>
      </c>
      <c r="BE1293" s="14">
        <v>46205</v>
      </c>
      <c r="BF1293" t="s">
        <v>7038</v>
      </c>
      <c r="BG1293" s="31">
        <v>46205.423750000002</v>
      </c>
      <c r="BH1293" s="14">
        <v>46205</v>
      </c>
      <c r="BI1293" t="s">
        <v>7453</v>
      </c>
      <c r="BJ1293" s="31">
        <v>46205.454699074071</v>
      </c>
      <c r="BK1293" s="14">
        <v>46205</v>
      </c>
      <c r="BL1293" t="s">
        <v>7453</v>
      </c>
      <c r="BM1293" s="31">
        <v>46205.461828703701</v>
      </c>
      <c r="BZ1293" s="14">
        <v>46205</v>
      </c>
      <c r="CA1293" t="s">
        <v>7453</v>
      </c>
      <c r="CB1293" s="31">
        <v>46205.494004629632</v>
      </c>
      <c r="CC1293" s="14">
        <v>46205</v>
      </c>
      <c r="CD1293" t="s">
        <v>1322</v>
      </c>
      <c r="CE1293" s="31">
        <v>46205.509432870371</v>
      </c>
      <c r="CI1293" s="14">
        <v>46206</v>
      </c>
      <c r="CJ1293" t="s">
        <v>3070</v>
      </c>
      <c r="CK1293" s="31">
        <v>46206.602951388886</v>
      </c>
      <c r="CP1293" t="str">
        <f>VLOOKUP(A1293,Sheet1!$A$2:$E$221,2,0)</f>
        <v>West Zone</v>
      </c>
    </row>
    <row r="1294" spans="1:94" x14ac:dyDescent="0.35">
      <c r="A1294" t="s">
        <v>7449</v>
      </c>
      <c r="B1294">
        <v>23</v>
      </c>
      <c r="C1294" t="s">
        <v>9332</v>
      </c>
      <c r="D1294" t="s">
        <v>678</v>
      </c>
      <c r="E1294" t="s">
        <v>903</v>
      </c>
      <c r="F1294" t="s">
        <v>904</v>
      </c>
      <c r="G1294" t="s">
        <v>81</v>
      </c>
      <c r="H1294" t="s">
        <v>7478</v>
      </c>
      <c r="I1294">
        <v>706097</v>
      </c>
      <c r="J1294" t="s">
        <v>7479</v>
      </c>
      <c r="K1294" t="s">
        <v>7480</v>
      </c>
      <c r="L1294" t="s">
        <v>4622</v>
      </c>
      <c r="M1294" t="s">
        <v>7481</v>
      </c>
      <c r="N1294">
        <v>50000</v>
      </c>
      <c r="O1294" t="s">
        <v>947</v>
      </c>
      <c r="P1294" t="s">
        <v>948</v>
      </c>
      <c r="Q1294" t="s">
        <v>2748</v>
      </c>
      <c r="R1294">
        <v>2112431688</v>
      </c>
      <c r="S1294" t="s">
        <v>13394</v>
      </c>
      <c r="T1294"/>
      <c r="V1294" s="14">
        <v>46204</v>
      </c>
      <c r="W1294" t="s">
        <v>7482</v>
      </c>
      <c r="X1294" s="31">
        <v>46204.518796296295</v>
      </c>
      <c r="AN1294" s="14">
        <v>46205</v>
      </c>
      <c r="AO1294" t="s">
        <v>2958</v>
      </c>
      <c r="AP1294" s="31">
        <v>46205.65221064815</v>
      </c>
      <c r="AT1294" s="31">
        <v>46205.65221064815</v>
      </c>
      <c r="AU1294" s="14">
        <v>46205</v>
      </c>
      <c r="AV1294" t="s">
        <v>2958</v>
      </c>
      <c r="AW1294" t="s">
        <v>904</v>
      </c>
      <c r="AX1294" t="s">
        <v>678</v>
      </c>
      <c r="AY1294" s="14">
        <v>46205</v>
      </c>
      <c r="AZ1294" t="s">
        <v>7482</v>
      </c>
      <c r="BA1294" s="31">
        <v>46205.672303240739</v>
      </c>
      <c r="BB1294" s="14">
        <v>46205</v>
      </c>
      <c r="BC1294" t="s">
        <v>1211</v>
      </c>
      <c r="BD1294" s="31">
        <v>46205.685335648152</v>
      </c>
      <c r="BE1294" s="14">
        <v>46205</v>
      </c>
      <c r="BF1294" t="s">
        <v>6636</v>
      </c>
      <c r="BG1294" s="31">
        <v>46205.692071759258</v>
      </c>
      <c r="BH1294" s="14">
        <v>46205</v>
      </c>
      <c r="BI1294" t="s">
        <v>7453</v>
      </c>
      <c r="BJ1294" s="31">
        <v>46205.712939814817</v>
      </c>
      <c r="BK1294" s="14">
        <v>46205</v>
      </c>
      <c r="BL1294" t="s">
        <v>7453</v>
      </c>
      <c r="BM1294" s="31">
        <v>46205.747291666667</v>
      </c>
      <c r="BZ1294" s="14">
        <v>46205</v>
      </c>
      <c r="CA1294" t="s">
        <v>7453</v>
      </c>
      <c r="CB1294" s="31">
        <v>46205.753101851849</v>
      </c>
      <c r="CC1294" s="14">
        <v>46205</v>
      </c>
      <c r="CD1294" t="s">
        <v>1322</v>
      </c>
      <c r="CE1294" s="31">
        <v>46205.76630787037</v>
      </c>
      <c r="CI1294" s="14">
        <v>46205</v>
      </c>
      <c r="CJ1294" t="s">
        <v>7454</v>
      </c>
      <c r="CK1294" s="31">
        <v>46205.801134259258</v>
      </c>
      <c r="CP1294" t="str">
        <f>VLOOKUP(A1294,Sheet1!$A$2:$E$221,2,0)</f>
        <v>West Zone</v>
      </c>
    </row>
    <row r="1295" spans="1:94" x14ac:dyDescent="0.35">
      <c r="A1295" t="s">
        <v>7449</v>
      </c>
      <c r="B1295">
        <v>23</v>
      </c>
      <c r="C1295" t="s">
        <v>9332</v>
      </c>
      <c r="D1295" t="s">
        <v>678</v>
      </c>
      <c r="E1295" t="s">
        <v>903</v>
      </c>
      <c r="F1295" t="s">
        <v>904</v>
      </c>
      <c r="G1295" t="s">
        <v>81</v>
      </c>
      <c r="H1295" t="s">
        <v>10696</v>
      </c>
      <c r="I1295">
        <v>776613</v>
      </c>
      <c r="J1295" t="s">
        <v>7479</v>
      </c>
      <c r="K1295" t="s">
        <v>7480</v>
      </c>
      <c r="L1295" t="s">
        <v>4622</v>
      </c>
      <c r="M1295" t="s">
        <v>10697</v>
      </c>
      <c r="N1295">
        <v>45000</v>
      </c>
      <c r="O1295" t="s">
        <v>9889</v>
      </c>
      <c r="P1295" t="s">
        <v>9890</v>
      </c>
      <c r="Q1295" t="s">
        <v>10698</v>
      </c>
      <c r="R1295">
        <v>7154682665</v>
      </c>
      <c r="S1295" t="s">
        <v>13394</v>
      </c>
      <c r="T1295"/>
      <c r="V1295" s="14">
        <v>46206</v>
      </c>
      <c r="W1295" t="s">
        <v>7482</v>
      </c>
      <c r="X1295" s="31">
        <v>46206.653217592589</v>
      </c>
      <c r="AN1295" s="14">
        <v>46209</v>
      </c>
      <c r="AO1295" t="s">
        <v>2958</v>
      </c>
      <c r="AP1295" s="31">
        <v>46209.507951388892</v>
      </c>
      <c r="AT1295" s="31">
        <v>46209.507951388892</v>
      </c>
      <c r="AU1295" s="14">
        <v>46209</v>
      </c>
      <c r="AV1295" t="s">
        <v>2958</v>
      </c>
      <c r="AW1295" t="s">
        <v>904</v>
      </c>
      <c r="AX1295" t="s">
        <v>678</v>
      </c>
      <c r="AY1295" s="14">
        <v>46209</v>
      </c>
      <c r="AZ1295" t="s">
        <v>7482</v>
      </c>
      <c r="BA1295" s="31">
        <v>46209.508611111109</v>
      </c>
      <c r="BB1295" s="14">
        <v>46209</v>
      </c>
      <c r="BC1295" t="s">
        <v>1211</v>
      </c>
      <c r="BD1295" s="31">
        <v>46209.526898148149</v>
      </c>
      <c r="BE1295" s="14">
        <v>46209</v>
      </c>
      <c r="BF1295" t="s">
        <v>6685</v>
      </c>
      <c r="BG1295" s="31">
        <v>46209.595335648148</v>
      </c>
      <c r="BH1295" s="14">
        <v>46209</v>
      </c>
      <c r="BI1295" t="s">
        <v>7453</v>
      </c>
      <c r="BJ1295" s="31">
        <v>46209.625891203701</v>
      </c>
      <c r="BK1295" s="14">
        <v>46209</v>
      </c>
      <c r="BL1295" t="s">
        <v>7453</v>
      </c>
      <c r="BM1295" s="31">
        <v>46209.635648148149</v>
      </c>
      <c r="BZ1295" s="14">
        <v>46209</v>
      </c>
      <c r="CA1295" t="s">
        <v>7453</v>
      </c>
      <c r="CB1295" s="31">
        <v>46209.651678240742</v>
      </c>
      <c r="CC1295" s="14">
        <v>46209</v>
      </c>
      <c r="CD1295" t="s">
        <v>1364</v>
      </c>
      <c r="CE1295" s="31">
        <v>46209.667604166665</v>
      </c>
      <c r="CI1295" s="14">
        <v>46209</v>
      </c>
      <c r="CJ1295" t="s">
        <v>7454</v>
      </c>
      <c r="CK1295" s="31">
        <v>46209.788611111115</v>
      </c>
      <c r="CP1295" t="str">
        <f>VLOOKUP(A1295,Sheet1!$A$2:$E$221,2,0)</f>
        <v>West Zone</v>
      </c>
    </row>
    <row r="1296" spans="1:94" x14ac:dyDescent="0.35">
      <c r="A1296" t="s">
        <v>7483</v>
      </c>
      <c r="B1296">
        <v>57</v>
      </c>
      <c r="C1296" t="s">
        <v>9332</v>
      </c>
      <c r="D1296" t="s">
        <v>678</v>
      </c>
      <c r="E1296" t="s">
        <v>508</v>
      </c>
      <c r="F1296" t="s">
        <v>509</v>
      </c>
      <c r="G1296" t="s">
        <v>109</v>
      </c>
      <c r="H1296" t="s">
        <v>12557</v>
      </c>
      <c r="I1296">
        <v>591984</v>
      </c>
      <c r="J1296" t="s">
        <v>12558</v>
      </c>
      <c r="K1296" t="s">
        <v>12559</v>
      </c>
      <c r="L1296" t="s">
        <v>4622</v>
      </c>
      <c r="M1296" t="s">
        <v>12560</v>
      </c>
      <c r="N1296">
        <v>75000</v>
      </c>
      <c r="O1296" t="s">
        <v>1429</v>
      </c>
      <c r="P1296" t="s">
        <v>1430</v>
      </c>
      <c r="Q1296" t="s">
        <v>3149</v>
      </c>
      <c r="R1296">
        <v>6373753215</v>
      </c>
      <c r="S1296" t="s">
        <v>13394</v>
      </c>
      <c r="T1296"/>
      <c r="V1296" s="14">
        <v>46209</v>
      </c>
      <c r="W1296" t="s">
        <v>12561</v>
      </c>
      <c r="X1296" s="31">
        <v>46209.729027777779</v>
      </c>
      <c r="AN1296" s="14">
        <v>46210</v>
      </c>
      <c r="AO1296" t="s">
        <v>2959</v>
      </c>
      <c r="AP1296" s="31">
        <v>46210.464016203703</v>
      </c>
      <c r="AT1296" s="31">
        <v>46210.464016203703</v>
      </c>
      <c r="AU1296" s="14">
        <v>46210</v>
      </c>
      <c r="AV1296" t="s">
        <v>2959</v>
      </c>
      <c r="AW1296" t="s">
        <v>509</v>
      </c>
      <c r="AX1296" t="s">
        <v>678</v>
      </c>
      <c r="AY1296" s="14">
        <v>46210</v>
      </c>
      <c r="AZ1296" t="s">
        <v>2959</v>
      </c>
      <c r="BA1296" s="31">
        <v>46210.610324074078</v>
      </c>
      <c r="BB1296" s="14">
        <v>46210</v>
      </c>
      <c r="BC1296" t="s">
        <v>1211</v>
      </c>
      <c r="BD1296" s="31">
        <v>46210.615833333337</v>
      </c>
      <c r="BE1296" s="14">
        <v>46210</v>
      </c>
      <c r="BF1296" t="s">
        <v>6685</v>
      </c>
      <c r="BG1296" s="31">
        <v>46210.630173611113</v>
      </c>
      <c r="BH1296" s="14">
        <v>46210</v>
      </c>
      <c r="BI1296" t="s">
        <v>7487</v>
      </c>
      <c r="BJ1296" s="31">
        <v>46210.654085648152</v>
      </c>
      <c r="BK1296" s="14">
        <v>46210</v>
      </c>
      <c r="BL1296" t="s">
        <v>7487</v>
      </c>
      <c r="BM1296" s="31">
        <v>46210.668564814812</v>
      </c>
      <c r="BZ1296" s="14">
        <v>46210</v>
      </c>
      <c r="CA1296" t="s">
        <v>7487</v>
      </c>
      <c r="CB1296" s="31">
        <v>46210.700300925928</v>
      </c>
      <c r="CC1296" s="14">
        <v>46210</v>
      </c>
      <c r="CD1296" t="s">
        <v>1364</v>
      </c>
      <c r="CE1296" s="31">
        <v>46210.718530092592</v>
      </c>
      <c r="CP1296" t="str">
        <f>VLOOKUP(A1296,Sheet1!$A$2:$E$221,2,0)</f>
        <v>West Zone</v>
      </c>
    </row>
    <row r="1297" spans="1:94" x14ac:dyDescent="0.35">
      <c r="A1297" t="s">
        <v>7483</v>
      </c>
      <c r="B1297">
        <v>57</v>
      </c>
      <c r="C1297" t="s">
        <v>9332</v>
      </c>
      <c r="D1297" t="s">
        <v>678</v>
      </c>
      <c r="E1297" t="s">
        <v>508</v>
      </c>
      <c r="F1297" t="s">
        <v>509</v>
      </c>
      <c r="G1297" t="s">
        <v>109</v>
      </c>
      <c r="H1297" t="s">
        <v>7484</v>
      </c>
      <c r="I1297">
        <v>592626</v>
      </c>
      <c r="J1297" t="s">
        <v>3074</v>
      </c>
      <c r="K1297" t="s">
        <v>3075</v>
      </c>
      <c r="L1297" t="s">
        <v>4622</v>
      </c>
      <c r="M1297" t="s">
        <v>7485</v>
      </c>
      <c r="N1297">
        <v>73000</v>
      </c>
      <c r="O1297" t="s">
        <v>3113</v>
      </c>
      <c r="P1297" t="s">
        <v>3114</v>
      </c>
      <c r="Q1297" t="s">
        <v>1143</v>
      </c>
      <c r="R1297">
        <v>2263592363</v>
      </c>
      <c r="S1297" t="s">
        <v>13394</v>
      </c>
      <c r="T1297"/>
      <c r="V1297" s="14">
        <v>46206</v>
      </c>
      <c r="W1297" t="s">
        <v>7486</v>
      </c>
      <c r="X1297" s="31">
        <v>46206.450752314813</v>
      </c>
      <c r="AN1297" s="14">
        <v>46206</v>
      </c>
      <c r="AO1297" t="s">
        <v>2959</v>
      </c>
      <c r="AP1297" s="31">
        <v>46206.503263888888</v>
      </c>
      <c r="AT1297" s="31">
        <v>46206.503263888888</v>
      </c>
      <c r="AU1297" s="14">
        <v>46206</v>
      </c>
      <c r="AV1297" t="s">
        <v>2959</v>
      </c>
      <c r="AW1297" t="s">
        <v>509</v>
      </c>
      <c r="AX1297" t="s">
        <v>678</v>
      </c>
      <c r="AY1297" s="14">
        <v>46206</v>
      </c>
      <c r="AZ1297" t="s">
        <v>7486</v>
      </c>
      <c r="BA1297" s="31">
        <v>46206.556250000001</v>
      </c>
      <c r="BB1297" s="14">
        <v>46206</v>
      </c>
      <c r="BC1297" t="s">
        <v>3057</v>
      </c>
      <c r="BD1297" s="31">
        <v>46206.562199074076</v>
      </c>
      <c r="BE1297" s="14">
        <v>46206</v>
      </c>
      <c r="BF1297" t="s">
        <v>6837</v>
      </c>
      <c r="BG1297" s="31">
        <v>46206.60659722222</v>
      </c>
      <c r="BH1297" s="14">
        <v>46206</v>
      </c>
      <c r="BI1297" t="s">
        <v>7487</v>
      </c>
      <c r="BJ1297" s="31">
        <v>46206.652361111112</v>
      </c>
      <c r="BK1297" s="14">
        <v>46206</v>
      </c>
      <c r="BL1297" t="s">
        <v>7487</v>
      </c>
      <c r="BM1297" s="31">
        <v>46206.657349537039</v>
      </c>
      <c r="BZ1297" s="14">
        <v>46206</v>
      </c>
      <c r="CA1297" t="s">
        <v>7487</v>
      </c>
      <c r="CB1297" s="31">
        <v>46206.702604166669</v>
      </c>
      <c r="CC1297" s="14">
        <v>46206</v>
      </c>
      <c r="CD1297" t="s">
        <v>1324</v>
      </c>
      <c r="CE1297" s="31">
        <v>46206.706585648149</v>
      </c>
      <c r="CI1297" s="14">
        <v>46209</v>
      </c>
      <c r="CJ1297" t="s">
        <v>3589</v>
      </c>
      <c r="CK1297" s="31">
        <v>46209.498483796298</v>
      </c>
      <c r="CP1297" t="str">
        <f>VLOOKUP(A1297,Sheet1!$A$2:$E$221,2,0)</f>
        <v>West Zone</v>
      </c>
    </row>
    <row r="1298" spans="1:94" x14ac:dyDescent="0.35">
      <c r="A1298" t="s">
        <v>7483</v>
      </c>
      <c r="B1298">
        <v>57</v>
      </c>
      <c r="C1298" t="s">
        <v>9332</v>
      </c>
      <c r="D1298" t="s">
        <v>678</v>
      </c>
      <c r="E1298" t="s">
        <v>508</v>
      </c>
      <c r="F1298" t="s">
        <v>509</v>
      </c>
      <c r="G1298" t="s">
        <v>109</v>
      </c>
      <c r="H1298" t="s">
        <v>7488</v>
      </c>
      <c r="I1298">
        <v>604002</v>
      </c>
      <c r="J1298" t="s">
        <v>7489</v>
      </c>
      <c r="K1298" t="s">
        <v>7490</v>
      </c>
      <c r="L1298" t="s">
        <v>4622</v>
      </c>
      <c r="M1298" t="s">
        <v>7491</v>
      </c>
      <c r="N1298">
        <v>50000</v>
      </c>
      <c r="O1298" t="s">
        <v>1171</v>
      </c>
      <c r="P1298" t="s">
        <v>1172</v>
      </c>
      <c r="Q1298" t="s">
        <v>7492</v>
      </c>
      <c r="R1298">
        <v>8142273931</v>
      </c>
      <c r="S1298" t="s">
        <v>13394</v>
      </c>
      <c r="T1298"/>
      <c r="V1298" s="14">
        <v>46206</v>
      </c>
      <c r="W1298" t="s">
        <v>7493</v>
      </c>
      <c r="X1298" s="31">
        <v>46206.492893518516</v>
      </c>
      <c r="AN1298" s="14">
        <v>46206</v>
      </c>
      <c r="AO1298" t="s">
        <v>2959</v>
      </c>
      <c r="AP1298" s="31">
        <v>46206.681192129632</v>
      </c>
      <c r="AT1298" s="31">
        <v>46206.681192129632</v>
      </c>
      <c r="AU1298" s="14">
        <v>46206</v>
      </c>
      <c r="AV1298" t="s">
        <v>2959</v>
      </c>
      <c r="AW1298" t="s">
        <v>509</v>
      </c>
      <c r="AX1298" t="s">
        <v>678</v>
      </c>
      <c r="AY1298" s="14">
        <v>46206</v>
      </c>
      <c r="AZ1298" t="s">
        <v>2959</v>
      </c>
      <c r="BA1298" s="31">
        <v>46206.684374999997</v>
      </c>
      <c r="BB1298" s="14">
        <v>46206</v>
      </c>
      <c r="BC1298" t="s">
        <v>3057</v>
      </c>
      <c r="BD1298" s="31">
        <v>46206.689930555556</v>
      </c>
      <c r="BE1298" s="14">
        <v>46206</v>
      </c>
      <c r="BF1298" t="s">
        <v>6636</v>
      </c>
      <c r="BG1298" s="31">
        <v>46206.705590277779</v>
      </c>
      <c r="BH1298" s="14">
        <v>46206</v>
      </c>
      <c r="BI1298" t="s">
        <v>7487</v>
      </c>
      <c r="BJ1298" s="31">
        <v>46206.757615740738</v>
      </c>
      <c r="BK1298" s="14">
        <v>46206</v>
      </c>
      <c r="BL1298" t="s">
        <v>7487</v>
      </c>
      <c r="BM1298" s="31">
        <v>46206.765104166669</v>
      </c>
      <c r="BZ1298" s="14">
        <v>46206</v>
      </c>
      <c r="CA1298" t="s">
        <v>7487</v>
      </c>
      <c r="CB1298" s="31">
        <v>46206.787858796299</v>
      </c>
      <c r="CC1298" s="14">
        <v>46206</v>
      </c>
      <c r="CD1298" t="s">
        <v>1322</v>
      </c>
      <c r="CE1298" s="31">
        <v>46206.792488425926</v>
      </c>
      <c r="CI1298" s="14">
        <v>46209</v>
      </c>
      <c r="CJ1298" t="s">
        <v>3589</v>
      </c>
      <c r="CK1298" s="31">
        <v>46209.594942129632</v>
      </c>
      <c r="CP1298" t="str">
        <f>VLOOKUP(A1298,Sheet1!$A$2:$E$221,2,0)</f>
        <v>West Zone</v>
      </c>
    </row>
    <row r="1299" spans="1:94" x14ac:dyDescent="0.35">
      <c r="A1299" t="s">
        <v>7483</v>
      </c>
      <c r="B1299">
        <v>57</v>
      </c>
      <c r="C1299" t="s">
        <v>9332</v>
      </c>
      <c r="D1299" t="s">
        <v>678</v>
      </c>
      <c r="E1299" t="s">
        <v>508</v>
      </c>
      <c r="F1299" t="s">
        <v>509</v>
      </c>
      <c r="G1299" t="s">
        <v>109</v>
      </c>
      <c r="H1299" t="s">
        <v>7494</v>
      </c>
      <c r="I1299">
        <v>616389</v>
      </c>
      <c r="J1299" t="s">
        <v>3074</v>
      </c>
      <c r="K1299" t="s">
        <v>3075</v>
      </c>
      <c r="L1299" t="s">
        <v>4622</v>
      </c>
      <c r="M1299" t="s">
        <v>7495</v>
      </c>
      <c r="N1299">
        <v>45000</v>
      </c>
      <c r="O1299" t="s">
        <v>3012</v>
      </c>
      <c r="P1299" t="s">
        <v>3013</v>
      </c>
      <c r="Q1299" t="s">
        <v>1150</v>
      </c>
      <c r="R1299">
        <v>8380372615</v>
      </c>
      <c r="S1299" t="s">
        <v>13394</v>
      </c>
      <c r="T1299"/>
      <c r="V1299" s="14">
        <v>46205</v>
      </c>
      <c r="W1299" t="s">
        <v>7486</v>
      </c>
      <c r="X1299" s="31">
        <v>46205.608067129629</v>
      </c>
      <c r="AN1299" s="14">
        <v>46205</v>
      </c>
      <c r="AO1299" t="s">
        <v>2959</v>
      </c>
      <c r="AP1299" s="31">
        <v>46205.686759259261</v>
      </c>
      <c r="AT1299" s="31">
        <v>46205.686759259261</v>
      </c>
      <c r="AU1299" s="14">
        <v>46205</v>
      </c>
      <c r="AV1299" t="s">
        <v>2959</v>
      </c>
      <c r="AW1299" t="s">
        <v>509</v>
      </c>
      <c r="AX1299" t="s">
        <v>678</v>
      </c>
      <c r="AY1299" s="14">
        <v>46205</v>
      </c>
      <c r="AZ1299" t="s">
        <v>7486</v>
      </c>
      <c r="BA1299" s="31">
        <v>46205.873726851853</v>
      </c>
      <c r="BB1299" s="14">
        <v>46206</v>
      </c>
      <c r="BC1299" t="s">
        <v>1211</v>
      </c>
      <c r="BD1299" s="31">
        <v>46206.342905092592</v>
      </c>
      <c r="BE1299" s="14">
        <v>46206</v>
      </c>
      <c r="BF1299" t="s">
        <v>6486</v>
      </c>
      <c r="BG1299" s="31">
        <v>46206.446203703701</v>
      </c>
      <c r="BH1299" s="14">
        <v>46206</v>
      </c>
      <c r="BI1299" t="s">
        <v>7487</v>
      </c>
      <c r="BJ1299" s="31">
        <v>46206.468159722222</v>
      </c>
      <c r="BK1299" s="14">
        <v>46206</v>
      </c>
      <c r="BL1299" t="s">
        <v>7487</v>
      </c>
      <c r="BM1299" s="31">
        <v>46206.476886574077</v>
      </c>
      <c r="BZ1299" s="14">
        <v>46206</v>
      </c>
      <c r="CA1299" t="s">
        <v>7487</v>
      </c>
      <c r="CB1299" s="31">
        <v>46206.491481481484</v>
      </c>
      <c r="CC1299" s="14">
        <v>46206</v>
      </c>
      <c r="CD1299" t="s">
        <v>1324</v>
      </c>
      <c r="CE1299" s="31">
        <v>46206.502060185187</v>
      </c>
      <c r="CI1299" s="14">
        <v>46206</v>
      </c>
      <c r="CJ1299" t="s">
        <v>3589</v>
      </c>
      <c r="CK1299" s="31">
        <v>46206.659629629627</v>
      </c>
      <c r="CP1299" t="str">
        <f>VLOOKUP(A1299,Sheet1!$A$2:$E$221,2,0)</f>
        <v>West Zone</v>
      </c>
    </row>
    <row r="1300" spans="1:94" x14ac:dyDescent="0.35">
      <c r="A1300" t="s">
        <v>7483</v>
      </c>
      <c r="B1300">
        <v>57</v>
      </c>
      <c r="C1300" t="s">
        <v>9332</v>
      </c>
      <c r="D1300" t="s">
        <v>678</v>
      </c>
      <c r="E1300" t="s">
        <v>508</v>
      </c>
      <c r="F1300" t="s">
        <v>509</v>
      </c>
      <c r="G1300" t="s">
        <v>109</v>
      </c>
      <c r="H1300" t="s">
        <v>12562</v>
      </c>
      <c r="I1300">
        <v>694541</v>
      </c>
      <c r="J1300" t="s">
        <v>12558</v>
      </c>
      <c r="K1300" t="s">
        <v>12559</v>
      </c>
      <c r="L1300" t="s">
        <v>4622</v>
      </c>
      <c r="M1300" t="s">
        <v>12563</v>
      </c>
      <c r="N1300">
        <v>45000</v>
      </c>
      <c r="O1300" t="s">
        <v>3012</v>
      </c>
      <c r="P1300" t="s">
        <v>3013</v>
      </c>
      <c r="Q1300" t="s">
        <v>4812</v>
      </c>
      <c r="R1300">
        <v>2605860309</v>
      </c>
      <c r="S1300" t="s">
        <v>13394</v>
      </c>
      <c r="T1300"/>
      <c r="V1300" s="14">
        <v>46209</v>
      </c>
      <c r="W1300" t="s">
        <v>12561</v>
      </c>
      <c r="X1300" s="31">
        <v>46209.746840277781</v>
      </c>
      <c r="AN1300" s="14">
        <v>46210</v>
      </c>
      <c r="AO1300" t="s">
        <v>2959</v>
      </c>
      <c r="AP1300" s="31">
        <v>46210.447615740741</v>
      </c>
      <c r="AT1300" s="31">
        <v>46210.447615740741</v>
      </c>
      <c r="AU1300" s="14">
        <v>46210</v>
      </c>
      <c r="AV1300" t="s">
        <v>2959</v>
      </c>
      <c r="AW1300" t="s">
        <v>509</v>
      </c>
      <c r="AX1300" t="s">
        <v>678</v>
      </c>
      <c r="AY1300" s="14">
        <v>46210</v>
      </c>
      <c r="AZ1300" t="s">
        <v>2959</v>
      </c>
      <c r="BA1300" s="31">
        <v>46210.610983796294</v>
      </c>
      <c r="BB1300" s="14">
        <v>46210</v>
      </c>
      <c r="BC1300" t="s">
        <v>1211</v>
      </c>
      <c r="BD1300" s="31">
        <v>46210.615833333337</v>
      </c>
      <c r="BE1300" s="14">
        <v>46210</v>
      </c>
      <c r="BF1300" t="s">
        <v>6837</v>
      </c>
      <c r="BG1300" s="31">
        <v>46210.666643518518</v>
      </c>
      <c r="BH1300" s="14">
        <v>46210</v>
      </c>
      <c r="BI1300" t="s">
        <v>7487</v>
      </c>
      <c r="BJ1300" s="31">
        <v>46210.69902777778</v>
      </c>
      <c r="BK1300" s="14">
        <v>46210</v>
      </c>
      <c r="BL1300" t="s">
        <v>7487</v>
      </c>
      <c r="BM1300" s="31">
        <v>46210.710428240738</v>
      </c>
      <c r="BZ1300" s="14">
        <v>46210</v>
      </c>
      <c r="CA1300" t="s">
        <v>7487</v>
      </c>
      <c r="CB1300" s="31">
        <v>46210.742118055554</v>
      </c>
      <c r="CC1300" s="14">
        <v>46210</v>
      </c>
      <c r="CD1300" t="s">
        <v>1324</v>
      </c>
      <c r="CE1300" s="31">
        <v>46210.760648148149</v>
      </c>
      <c r="CP1300" t="str">
        <f>VLOOKUP(A1300,Sheet1!$A$2:$E$221,2,0)</f>
        <v>West Zone</v>
      </c>
    </row>
    <row r="1301" spans="1:94" x14ac:dyDescent="0.35">
      <c r="A1301" t="s">
        <v>7496</v>
      </c>
      <c r="B1301">
        <v>61</v>
      </c>
      <c r="C1301" t="s">
        <v>9332</v>
      </c>
      <c r="D1301" t="s">
        <v>678</v>
      </c>
      <c r="E1301" t="s">
        <v>840</v>
      </c>
      <c r="F1301" t="s">
        <v>897</v>
      </c>
      <c r="G1301" t="s">
        <v>81</v>
      </c>
      <c r="H1301" t="s">
        <v>7497</v>
      </c>
      <c r="I1301">
        <v>19172</v>
      </c>
      <c r="J1301" t="s">
        <v>81</v>
      </c>
      <c r="K1301" t="s">
        <v>7498</v>
      </c>
      <c r="L1301" t="s">
        <v>4622</v>
      </c>
      <c r="M1301" t="s">
        <v>7499</v>
      </c>
      <c r="N1301">
        <v>40000</v>
      </c>
      <c r="O1301" t="s">
        <v>3064</v>
      </c>
      <c r="P1301" t="s">
        <v>3065</v>
      </c>
      <c r="Q1301" t="s">
        <v>1395</v>
      </c>
      <c r="R1301">
        <v>8299662926</v>
      </c>
      <c r="S1301" t="s">
        <v>13394</v>
      </c>
      <c r="T1301"/>
      <c r="V1301" s="14">
        <v>46206</v>
      </c>
      <c r="W1301" t="s">
        <v>7500</v>
      </c>
      <c r="X1301" s="31">
        <v>46206.56689814815</v>
      </c>
      <c r="AN1301" s="14">
        <v>46206</v>
      </c>
      <c r="AO1301" t="s">
        <v>2424</v>
      </c>
      <c r="AP1301" s="31">
        <v>46206.608807870369</v>
      </c>
      <c r="AT1301" s="31">
        <v>46206.608807870369</v>
      </c>
      <c r="AU1301" s="14">
        <v>46206</v>
      </c>
      <c r="AV1301" t="s">
        <v>2424</v>
      </c>
      <c r="AW1301" t="s">
        <v>7501</v>
      </c>
      <c r="AX1301" t="s">
        <v>677</v>
      </c>
      <c r="AY1301" s="14">
        <v>46206</v>
      </c>
      <c r="AZ1301" t="s">
        <v>2424</v>
      </c>
      <c r="BA1301" s="31">
        <v>46206.609293981484</v>
      </c>
      <c r="BB1301" s="14">
        <v>46206</v>
      </c>
      <c r="BC1301" t="s">
        <v>3057</v>
      </c>
      <c r="BD1301" s="31">
        <v>46206.625972222224</v>
      </c>
      <c r="BE1301" s="14">
        <v>46206</v>
      </c>
      <c r="BF1301" t="s">
        <v>6673</v>
      </c>
      <c r="BG1301" s="31">
        <v>46206.668252314812</v>
      </c>
      <c r="BH1301" s="14">
        <v>46206</v>
      </c>
      <c r="BI1301" t="s">
        <v>7453</v>
      </c>
      <c r="BJ1301" s="31">
        <v>46206.756122685183</v>
      </c>
      <c r="BK1301" s="14">
        <v>46206</v>
      </c>
      <c r="BL1301" t="s">
        <v>7453</v>
      </c>
      <c r="BM1301" s="31">
        <v>46206.763194444444</v>
      </c>
      <c r="BZ1301" s="14">
        <v>46206</v>
      </c>
      <c r="CA1301" t="s">
        <v>7453</v>
      </c>
      <c r="CB1301" s="31">
        <v>46206.778703703705</v>
      </c>
      <c r="CC1301" s="14">
        <v>46206</v>
      </c>
      <c r="CD1301" t="s">
        <v>1322</v>
      </c>
      <c r="CE1301" s="31">
        <v>46206.787974537037</v>
      </c>
      <c r="CI1301" s="14">
        <v>46210</v>
      </c>
      <c r="CJ1301" t="s">
        <v>2424</v>
      </c>
      <c r="CK1301" s="31">
        <v>46210.560162037036</v>
      </c>
      <c r="CP1301" t="str">
        <f>VLOOKUP(A1301,Sheet1!$A$2:$E$221,2,0)</f>
        <v>West Zone</v>
      </c>
    </row>
    <row r="1302" spans="1:94" x14ac:dyDescent="0.35">
      <c r="A1302" t="s">
        <v>7496</v>
      </c>
      <c r="B1302">
        <v>61</v>
      </c>
      <c r="C1302" t="s">
        <v>9332</v>
      </c>
      <c r="D1302" t="s">
        <v>678</v>
      </c>
      <c r="E1302" t="s">
        <v>840</v>
      </c>
      <c r="F1302" t="s">
        <v>897</v>
      </c>
      <c r="G1302" t="s">
        <v>81</v>
      </c>
      <c r="H1302" t="s">
        <v>10699</v>
      </c>
      <c r="I1302">
        <v>24318</v>
      </c>
      <c r="J1302" t="s">
        <v>10700</v>
      </c>
      <c r="K1302" t="s">
        <v>10701</v>
      </c>
      <c r="L1302" t="s">
        <v>4622</v>
      </c>
      <c r="M1302" t="s">
        <v>10702</v>
      </c>
      <c r="N1302">
        <v>90000</v>
      </c>
      <c r="O1302" t="s">
        <v>9733</v>
      </c>
      <c r="P1302" t="s">
        <v>9734</v>
      </c>
      <c r="Q1302" t="s">
        <v>3090</v>
      </c>
      <c r="R1302">
        <v>1050450306</v>
      </c>
      <c r="S1302" t="s">
        <v>13394</v>
      </c>
      <c r="T1302"/>
      <c r="V1302" s="14">
        <v>46209</v>
      </c>
      <c r="W1302" t="s">
        <v>7500</v>
      </c>
      <c r="X1302" s="31">
        <v>46209.653749999998</v>
      </c>
      <c r="AN1302" s="14">
        <v>46209</v>
      </c>
      <c r="AO1302" t="s">
        <v>2424</v>
      </c>
      <c r="AP1302" s="31">
        <v>46209.684687499997</v>
      </c>
      <c r="AT1302" s="31">
        <v>46209.684687499997</v>
      </c>
      <c r="AU1302" s="14">
        <v>46209</v>
      </c>
      <c r="AV1302" t="s">
        <v>2424</v>
      </c>
      <c r="AW1302" t="s">
        <v>7501</v>
      </c>
      <c r="AX1302" t="s">
        <v>677</v>
      </c>
      <c r="AY1302" s="14">
        <v>46209</v>
      </c>
      <c r="AZ1302" t="s">
        <v>2424</v>
      </c>
      <c r="BA1302" s="31">
        <v>46209.6874537037</v>
      </c>
      <c r="BB1302" s="14">
        <v>46209</v>
      </c>
      <c r="BC1302" t="s">
        <v>1211</v>
      </c>
      <c r="BD1302" s="31">
        <v>46209.69798611111</v>
      </c>
      <c r="BE1302" s="14">
        <v>46209</v>
      </c>
      <c r="BF1302" t="s">
        <v>7357</v>
      </c>
      <c r="BG1302" s="31">
        <v>46209.735000000001</v>
      </c>
      <c r="BH1302" s="14">
        <v>46209</v>
      </c>
      <c r="BI1302" t="s">
        <v>7453</v>
      </c>
      <c r="BJ1302" s="31">
        <v>46209.773611111108</v>
      </c>
      <c r="BK1302" s="14">
        <v>46209</v>
      </c>
      <c r="BL1302" t="s">
        <v>7453</v>
      </c>
      <c r="BM1302" s="31">
        <v>46209.774687500001</v>
      </c>
      <c r="BZ1302" s="14">
        <v>46209</v>
      </c>
      <c r="CA1302" t="s">
        <v>7453</v>
      </c>
      <c r="CB1302" s="31">
        <v>46209.778379629628</v>
      </c>
      <c r="CC1302" s="14">
        <v>46209</v>
      </c>
      <c r="CD1302" t="s">
        <v>1364</v>
      </c>
      <c r="CE1302" s="31">
        <v>46209.780578703707</v>
      </c>
      <c r="CI1302" s="14">
        <v>46209</v>
      </c>
      <c r="CJ1302" t="s">
        <v>10703</v>
      </c>
      <c r="CK1302" s="31">
        <v>46209.820775462962</v>
      </c>
      <c r="CP1302" t="str">
        <f>VLOOKUP(A1302,Sheet1!$A$2:$E$221,2,0)</f>
        <v>West Zone</v>
      </c>
    </row>
    <row r="1303" spans="1:94" x14ac:dyDescent="0.35">
      <c r="A1303" t="s">
        <v>7496</v>
      </c>
      <c r="B1303">
        <v>61</v>
      </c>
      <c r="C1303" t="s">
        <v>9332</v>
      </c>
      <c r="D1303" t="s">
        <v>678</v>
      </c>
      <c r="E1303" t="s">
        <v>840</v>
      </c>
      <c r="F1303" t="s">
        <v>897</v>
      </c>
      <c r="G1303" t="s">
        <v>81</v>
      </c>
      <c r="H1303" t="s">
        <v>7502</v>
      </c>
      <c r="I1303">
        <v>104982</v>
      </c>
      <c r="J1303" t="s">
        <v>1367</v>
      </c>
      <c r="K1303" t="s">
        <v>7503</v>
      </c>
      <c r="L1303" t="s">
        <v>4622</v>
      </c>
      <c r="M1303" t="s">
        <v>7504</v>
      </c>
      <c r="N1303">
        <v>45000</v>
      </c>
      <c r="O1303" t="s">
        <v>3012</v>
      </c>
      <c r="P1303" t="s">
        <v>3013</v>
      </c>
      <c r="Q1303" t="s">
        <v>7505</v>
      </c>
      <c r="R1303">
        <v>7382797224</v>
      </c>
      <c r="S1303" t="s">
        <v>13394</v>
      </c>
      <c r="T1303"/>
      <c r="V1303" s="14">
        <v>46205</v>
      </c>
      <c r="W1303" t="s">
        <v>7506</v>
      </c>
      <c r="X1303" s="31">
        <v>46205.625578703701</v>
      </c>
      <c r="AN1303" s="14">
        <v>46205</v>
      </c>
      <c r="AO1303" t="s">
        <v>2423</v>
      </c>
      <c r="AP1303" s="31">
        <v>46205.674675925926</v>
      </c>
      <c r="AT1303" s="31">
        <v>46205.674675925926</v>
      </c>
      <c r="AU1303" s="14">
        <v>46205</v>
      </c>
      <c r="AV1303" t="s">
        <v>2423</v>
      </c>
      <c r="AW1303" t="s">
        <v>897</v>
      </c>
      <c r="AX1303" t="s">
        <v>678</v>
      </c>
      <c r="AY1303" s="14">
        <v>46205</v>
      </c>
      <c r="AZ1303" t="s">
        <v>2423</v>
      </c>
      <c r="BA1303" s="31">
        <v>46205.675034722219</v>
      </c>
      <c r="BB1303" s="14">
        <v>46205</v>
      </c>
      <c r="BC1303" t="s">
        <v>1211</v>
      </c>
      <c r="BD1303" s="31">
        <v>46205.685312499998</v>
      </c>
      <c r="BE1303" s="14">
        <v>46205</v>
      </c>
      <c r="BF1303" t="s">
        <v>6636</v>
      </c>
      <c r="BG1303" s="31">
        <v>46205.699050925927</v>
      </c>
      <c r="BH1303" s="14">
        <v>46205</v>
      </c>
      <c r="BI1303" t="s">
        <v>7453</v>
      </c>
      <c r="BJ1303" s="31">
        <v>46205.713414351849</v>
      </c>
      <c r="BK1303" s="14">
        <v>46205</v>
      </c>
      <c r="BL1303" t="s">
        <v>7453</v>
      </c>
      <c r="BM1303" s="31">
        <v>46205.74732638889</v>
      </c>
      <c r="BZ1303" s="14">
        <v>46205</v>
      </c>
      <c r="CA1303" t="s">
        <v>7453</v>
      </c>
      <c r="CB1303" s="31">
        <v>46205.760162037041</v>
      </c>
      <c r="CC1303" s="14">
        <v>46205</v>
      </c>
      <c r="CD1303" t="s">
        <v>1322</v>
      </c>
      <c r="CE1303" s="31">
        <v>46205.76525462963</v>
      </c>
      <c r="CI1303" s="14">
        <v>46206</v>
      </c>
      <c r="CJ1303" t="s">
        <v>2424</v>
      </c>
      <c r="CK1303" s="31">
        <v>46206.591493055559</v>
      </c>
      <c r="CP1303" t="str">
        <f>VLOOKUP(A1303,Sheet1!$A$2:$E$221,2,0)</f>
        <v>West Zone</v>
      </c>
    </row>
    <row r="1304" spans="1:94" x14ac:dyDescent="0.35">
      <c r="A1304" t="s">
        <v>7496</v>
      </c>
      <c r="B1304">
        <v>61</v>
      </c>
      <c r="C1304" t="s">
        <v>9332</v>
      </c>
      <c r="D1304" t="s">
        <v>678</v>
      </c>
      <c r="E1304" t="s">
        <v>840</v>
      </c>
      <c r="F1304" t="s">
        <v>897</v>
      </c>
      <c r="G1304" t="s">
        <v>81</v>
      </c>
      <c r="H1304" t="s">
        <v>10704</v>
      </c>
      <c r="I1304">
        <v>309229</v>
      </c>
      <c r="J1304" t="s">
        <v>1781</v>
      </c>
      <c r="K1304" t="s">
        <v>2735</v>
      </c>
      <c r="L1304" t="s">
        <v>4622</v>
      </c>
      <c r="M1304" t="s">
        <v>10705</v>
      </c>
      <c r="N1304">
        <v>77000</v>
      </c>
      <c r="O1304" t="s">
        <v>9550</v>
      </c>
      <c r="P1304" t="s">
        <v>9551</v>
      </c>
      <c r="Q1304" t="s">
        <v>10706</v>
      </c>
      <c r="R1304">
        <v>1351482825</v>
      </c>
      <c r="S1304" t="s">
        <v>13394</v>
      </c>
      <c r="T1304"/>
      <c r="V1304" s="14">
        <v>46209</v>
      </c>
      <c r="W1304" t="s">
        <v>7513</v>
      </c>
      <c r="X1304" s="31">
        <v>46209.659837962965</v>
      </c>
      <c r="AN1304" s="14">
        <v>46209</v>
      </c>
      <c r="AO1304" t="s">
        <v>2424</v>
      </c>
      <c r="AP1304" s="31">
        <v>46209.703587962962</v>
      </c>
      <c r="AT1304" s="31">
        <v>46209.703587962962</v>
      </c>
      <c r="AU1304" s="14">
        <v>46209</v>
      </c>
      <c r="AV1304" t="s">
        <v>2424</v>
      </c>
      <c r="AW1304" t="s">
        <v>7501</v>
      </c>
      <c r="AX1304" t="s">
        <v>677</v>
      </c>
      <c r="AY1304" s="14">
        <v>46209</v>
      </c>
      <c r="AZ1304" t="s">
        <v>7513</v>
      </c>
      <c r="BA1304" s="31">
        <v>46209.707291666666</v>
      </c>
      <c r="BB1304" s="14">
        <v>46209</v>
      </c>
      <c r="BC1304" t="s">
        <v>1211</v>
      </c>
      <c r="BD1304" s="31">
        <v>46209.717916666668</v>
      </c>
      <c r="BE1304" s="14">
        <v>46209</v>
      </c>
      <c r="BF1304" t="s">
        <v>3024</v>
      </c>
      <c r="BG1304" s="31">
        <v>46209.726712962962</v>
      </c>
      <c r="BH1304" s="14">
        <v>46209</v>
      </c>
      <c r="BI1304" t="s">
        <v>7453</v>
      </c>
      <c r="BJ1304" s="31">
        <v>46209.738912037035</v>
      </c>
      <c r="BK1304" s="14">
        <v>46209</v>
      </c>
      <c r="BL1304" t="s">
        <v>7453</v>
      </c>
      <c r="BM1304" s="31">
        <v>46209.741574074076</v>
      </c>
      <c r="BZ1304" s="14">
        <v>46209</v>
      </c>
      <c r="CA1304" t="s">
        <v>7453</v>
      </c>
      <c r="CB1304" s="31">
        <v>46209.748657407406</v>
      </c>
      <c r="CC1304" s="14">
        <v>46209</v>
      </c>
      <c r="CD1304" t="s">
        <v>1324</v>
      </c>
      <c r="CE1304" s="31">
        <v>46209.751701388886</v>
      </c>
      <c r="CI1304" s="14">
        <v>46209</v>
      </c>
      <c r="CJ1304" t="s">
        <v>10703</v>
      </c>
      <c r="CK1304" s="31">
        <v>46209.775034722225</v>
      </c>
      <c r="CP1304" t="str">
        <f>VLOOKUP(A1304,Sheet1!$A$2:$E$221,2,0)</f>
        <v>West Zone</v>
      </c>
    </row>
    <row r="1305" spans="1:94" x14ac:dyDescent="0.35">
      <c r="A1305" t="s">
        <v>7496</v>
      </c>
      <c r="B1305">
        <v>61</v>
      </c>
      <c r="C1305" t="s">
        <v>9332</v>
      </c>
      <c r="D1305" t="s">
        <v>678</v>
      </c>
      <c r="E1305" t="s">
        <v>840</v>
      </c>
      <c r="F1305" t="s">
        <v>897</v>
      </c>
      <c r="G1305" t="s">
        <v>81</v>
      </c>
      <c r="H1305" t="s">
        <v>10707</v>
      </c>
      <c r="I1305">
        <v>333874</v>
      </c>
      <c r="J1305" t="s">
        <v>81</v>
      </c>
      <c r="K1305" t="s">
        <v>7498</v>
      </c>
      <c r="L1305" t="s">
        <v>4622</v>
      </c>
      <c r="M1305" t="s">
        <v>10708</v>
      </c>
      <c r="N1305">
        <v>45000</v>
      </c>
      <c r="O1305" t="s">
        <v>1332</v>
      </c>
      <c r="P1305" t="s">
        <v>1333</v>
      </c>
      <c r="Q1305" t="s">
        <v>3234</v>
      </c>
      <c r="R1305">
        <v>9285813079</v>
      </c>
      <c r="S1305" t="s">
        <v>683</v>
      </c>
      <c r="T1305" t="s">
        <v>13368</v>
      </c>
      <c r="U1305" s="1">
        <v>46210</v>
      </c>
      <c r="V1305" s="14">
        <v>46204</v>
      </c>
      <c r="W1305" t="s">
        <v>7500</v>
      </c>
      <c r="X1305" s="31">
        <v>46204.570243055554</v>
      </c>
      <c r="AB1305" s="14">
        <v>46209</v>
      </c>
      <c r="AC1305" t="s">
        <v>7500</v>
      </c>
      <c r="AD1305" s="31">
        <v>46209.427037037036</v>
      </c>
      <c r="AN1305" s="14">
        <v>46209</v>
      </c>
      <c r="AO1305" t="s">
        <v>2424</v>
      </c>
      <c r="AP1305" s="31">
        <v>46209.756932870368</v>
      </c>
      <c r="AT1305" s="31">
        <v>46209.756932870368</v>
      </c>
      <c r="AU1305" s="14">
        <v>46209</v>
      </c>
      <c r="AV1305" t="s">
        <v>2424</v>
      </c>
      <c r="AW1305" t="s">
        <v>7501</v>
      </c>
      <c r="AX1305" t="s">
        <v>677</v>
      </c>
      <c r="AY1305" s="14">
        <v>46209</v>
      </c>
      <c r="AZ1305" t="s">
        <v>7500</v>
      </c>
      <c r="BA1305" s="31">
        <v>46209.776574074072</v>
      </c>
      <c r="BB1305" s="14">
        <v>46210</v>
      </c>
      <c r="BC1305" t="s">
        <v>1211</v>
      </c>
      <c r="BD1305" s="31">
        <v>46210.344259259262</v>
      </c>
      <c r="BE1305" s="14">
        <v>46210</v>
      </c>
      <c r="BF1305" t="s">
        <v>6486</v>
      </c>
      <c r="BG1305" s="31">
        <v>46210.3669212963</v>
      </c>
      <c r="BH1305" s="14">
        <v>46210</v>
      </c>
      <c r="BI1305" t="s">
        <v>7453</v>
      </c>
      <c r="BJ1305" s="31">
        <v>46210.422789351855</v>
      </c>
      <c r="BK1305" s="14">
        <v>46210</v>
      </c>
      <c r="BL1305" t="s">
        <v>7453</v>
      </c>
      <c r="BM1305" s="31">
        <v>46210.440752314818</v>
      </c>
      <c r="BN1305" s="14">
        <v>46210</v>
      </c>
      <c r="BO1305" t="s">
        <v>7453</v>
      </c>
      <c r="BP1305" s="31">
        <v>46210.521122685182</v>
      </c>
      <c r="CP1305" t="str">
        <f>VLOOKUP(A1305,Sheet1!$A$2:$E$221,2,0)</f>
        <v>West Zone</v>
      </c>
    </row>
    <row r="1306" spans="1:94" x14ac:dyDescent="0.35">
      <c r="A1306" t="s">
        <v>7496</v>
      </c>
      <c r="B1306">
        <v>61</v>
      </c>
      <c r="C1306" t="s">
        <v>9332</v>
      </c>
      <c r="D1306" t="s">
        <v>678</v>
      </c>
      <c r="E1306" t="s">
        <v>840</v>
      </c>
      <c r="F1306" t="s">
        <v>897</v>
      </c>
      <c r="G1306" t="s">
        <v>81</v>
      </c>
      <c r="H1306" t="s">
        <v>7507</v>
      </c>
      <c r="I1306">
        <v>395586</v>
      </c>
      <c r="J1306" t="s">
        <v>1367</v>
      </c>
      <c r="K1306" t="s">
        <v>7503</v>
      </c>
      <c r="L1306" t="s">
        <v>4622</v>
      </c>
      <c r="M1306" t="s">
        <v>7508</v>
      </c>
      <c r="N1306">
        <v>45000</v>
      </c>
      <c r="O1306" t="s">
        <v>3012</v>
      </c>
      <c r="P1306" t="s">
        <v>3013</v>
      </c>
      <c r="Q1306" t="s">
        <v>1395</v>
      </c>
      <c r="R1306">
        <v>3295223158</v>
      </c>
      <c r="S1306" t="s">
        <v>13394</v>
      </c>
      <c r="T1306"/>
      <c r="V1306" s="14">
        <v>46206</v>
      </c>
      <c r="W1306" t="s">
        <v>7506</v>
      </c>
      <c r="X1306" s="31">
        <v>46206.486747685187</v>
      </c>
      <c r="AN1306" s="14">
        <v>46206</v>
      </c>
      <c r="AO1306" t="s">
        <v>2423</v>
      </c>
      <c r="AP1306" s="31">
        <v>46206.600983796299</v>
      </c>
      <c r="AT1306" s="31">
        <v>46206.600983796299</v>
      </c>
      <c r="AU1306" s="14">
        <v>46206</v>
      </c>
      <c r="AV1306" t="s">
        <v>2423</v>
      </c>
      <c r="AW1306" t="s">
        <v>897</v>
      </c>
      <c r="AX1306" t="s">
        <v>678</v>
      </c>
      <c r="AY1306" s="14">
        <v>46206</v>
      </c>
      <c r="AZ1306" t="s">
        <v>2423</v>
      </c>
      <c r="BA1306" s="31">
        <v>46206.601759259262</v>
      </c>
      <c r="BB1306" s="14">
        <v>46206</v>
      </c>
      <c r="BC1306" t="s">
        <v>3057</v>
      </c>
      <c r="BD1306" s="31">
        <v>46206.605706018519</v>
      </c>
      <c r="BE1306" s="14">
        <v>46206</v>
      </c>
      <c r="BF1306" t="s">
        <v>7509</v>
      </c>
      <c r="BG1306" s="31">
        <v>46206.620659722219</v>
      </c>
      <c r="BH1306" s="14">
        <v>46206</v>
      </c>
      <c r="BI1306" t="s">
        <v>7453</v>
      </c>
      <c r="BJ1306" s="31">
        <v>46206.633692129632</v>
      </c>
      <c r="BK1306" s="14">
        <v>46206</v>
      </c>
      <c r="BL1306" t="s">
        <v>7453</v>
      </c>
      <c r="BM1306" s="31">
        <v>46206.639166666668</v>
      </c>
      <c r="BZ1306" s="14">
        <v>46206</v>
      </c>
      <c r="CA1306" t="s">
        <v>7453</v>
      </c>
      <c r="CB1306" s="31">
        <v>46206.684594907405</v>
      </c>
      <c r="CC1306" s="14">
        <v>46206</v>
      </c>
      <c r="CD1306" t="s">
        <v>1324</v>
      </c>
      <c r="CE1306" s="31">
        <v>46206.706805555557</v>
      </c>
      <c r="CI1306" s="14">
        <v>46209</v>
      </c>
      <c r="CJ1306" t="s">
        <v>10703</v>
      </c>
      <c r="CK1306" s="31">
        <v>46209.416585648149</v>
      </c>
      <c r="CP1306" t="str">
        <f>VLOOKUP(A1306,Sheet1!$A$2:$E$221,2,0)</f>
        <v>West Zone</v>
      </c>
    </row>
    <row r="1307" spans="1:94" x14ac:dyDescent="0.35">
      <c r="A1307" t="s">
        <v>7496</v>
      </c>
      <c r="B1307">
        <v>61</v>
      </c>
      <c r="C1307" t="s">
        <v>9332</v>
      </c>
      <c r="D1307" t="s">
        <v>678</v>
      </c>
      <c r="E1307" t="s">
        <v>840</v>
      </c>
      <c r="F1307" t="s">
        <v>897</v>
      </c>
      <c r="G1307" t="s">
        <v>81</v>
      </c>
      <c r="H1307" t="s">
        <v>7510</v>
      </c>
      <c r="I1307">
        <v>414598</v>
      </c>
      <c r="J1307" t="s">
        <v>1781</v>
      </c>
      <c r="K1307" t="s">
        <v>2735</v>
      </c>
      <c r="L1307" t="s">
        <v>4622</v>
      </c>
      <c r="M1307" t="s">
        <v>7511</v>
      </c>
      <c r="N1307">
        <v>45000</v>
      </c>
      <c r="O1307" t="s">
        <v>3012</v>
      </c>
      <c r="P1307" t="s">
        <v>3013</v>
      </c>
      <c r="Q1307" t="s">
        <v>7512</v>
      </c>
      <c r="R1307">
        <v>8153684610</v>
      </c>
      <c r="S1307" t="s">
        <v>13394</v>
      </c>
      <c r="T1307"/>
      <c r="V1307" s="14">
        <v>46205</v>
      </c>
      <c r="W1307" t="s">
        <v>7513</v>
      </c>
      <c r="X1307" s="31">
        <v>46205.554236111115</v>
      </c>
      <c r="AN1307" s="14">
        <v>46205</v>
      </c>
      <c r="AO1307" t="s">
        <v>2423</v>
      </c>
      <c r="AP1307" s="31">
        <v>46205.752685185187</v>
      </c>
      <c r="AT1307" s="31">
        <v>46205.752685185187</v>
      </c>
      <c r="AU1307" s="14">
        <v>46205</v>
      </c>
      <c r="AV1307" t="s">
        <v>2423</v>
      </c>
      <c r="AW1307" t="s">
        <v>897</v>
      </c>
      <c r="AX1307" t="s">
        <v>678</v>
      </c>
      <c r="AY1307" s="14">
        <v>46205</v>
      </c>
      <c r="AZ1307" t="s">
        <v>2423</v>
      </c>
      <c r="BA1307" s="31">
        <v>46205.753055555557</v>
      </c>
      <c r="BB1307" s="14">
        <v>46206</v>
      </c>
      <c r="BC1307" t="s">
        <v>1211</v>
      </c>
      <c r="BD1307" s="31">
        <v>46206.342881944445</v>
      </c>
      <c r="BE1307" s="14">
        <v>46206</v>
      </c>
      <c r="BF1307" t="s">
        <v>6486</v>
      </c>
      <c r="BG1307" s="31">
        <v>46206.425451388888</v>
      </c>
      <c r="BH1307" s="14">
        <v>46206</v>
      </c>
      <c r="BI1307" t="s">
        <v>7453</v>
      </c>
      <c r="BJ1307" s="31">
        <v>46206.466354166667</v>
      </c>
      <c r="BK1307" s="14">
        <v>46206</v>
      </c>
      <c r="BL1307" t="s">
        <v>7453</v>
      </c>
      <c r="BM1307" s="31">
        <v>46206.472326388888</v>
      </c>
      <c r="BZ1307" s="14">
        <v>46206</v>
      </c>
      <c r="CA1307" t="s">
        <v>7453</v>
      </c>
      <c r="CB1307" s="31">
        <v>46206.491215277776</v>
      </c>
      <c r="CC1307" s="14">
        <v>46206</v>
      </c>
      <c r="CD1307" t="s">
        <v>1324</v>
      </c>
      <c r="CE1307" s="31">
        <v>46206.502175925925</v>
      </c>
      <c r="CI1307" s="14">
        <v>46209</v>
      </c>
      <c r="CJ1307" t="s">
        <v>10703</v>
      </c>
      <c r="CK1307" s="31">
        <v>46209.482858796298</v>
      </c>
      <c r="CP1307" t="str">
        <f>VLOOKUP(A1307,Sheet1!$A$2:$E$221,2,0)</f>
        <v>West Zone</v>
      </c>
    </row>
    <row r="1308" spans="1:94" x14ac:dyDescent="0.35">
      <c r="A1308" t="s">
        <v>7496</v>
      </c>
      <c r="B1308">
        <v>61</v>
      </c>
      <c r="C1308" t="s">
        <v>9332</v>
      </c>
      <c r="D1308" t="s">
        <v>678</v>
      </c>
      <c r="E1308" t="s">
        <v>840</v>
      </c>
      <c r="F1308" t="s">
        <v>897</v>
      </c>
      <c r="G1308" t="s">
        <v>81</v>
      </c>
      <c r="H1308" t="s">
        <v>12570</v>
      </c>
      <c r="I1308">
        <v>417905</v>
      </c>
      <c r="J1308" t="s">
        <v>11575</v>
      </c>
      <c r="K1308" t="s">
        <v>11576</v>
      </c>
      <c r="L1308" t="s">
        <v>4622</v>
      </c>
      <c r="M1308" t="s">
        <v>12571</v>
      </c>
      <c r="N1308">
        <v>77000</v>
      </c>
      <c r="O1308" t="s">
        <v>2849</v>
      </c>
      <c r="P1308" t="s">
        <v>2850</v>
      </c>
      <c r="Q1308" t="s">
        <v>1822</v>
      </c>
      <c r="R1308">
        <v>9996106140</v>
      </c>
      <c r="S1308" t="s">
        <v>13394</v>
      </c>
      <c r="T1308"/>
      <c r="V1308" s="14">
        <v>46209</v>
      </c>
      <c r="W1308" t="s">
        <v>12572</v>
      </c>
      <c r="X1308" s="31">
        <v>46209.36246527778</v>
      </c>
      <c r="AN1308" s="14">
        <v>46210</v>
      </c>
      <c r="AO1308" t="s">
        <v>2424</v>
      </c>
      <c r="AP1308" s="31">
        <v>46210.349432870367</v>
      </c>
      <c r="AT1308" s="31">
        <v>46210.349432870367</v>
      </c>
      <c r="AU1308" s="14">
        <v>46210</v>
      </c>
      <c r="AV1308" t="s">
        <v>2424</v>
      </c>
      <c r="AW1308" t="s">
        <v>7501</v>
      </c>
      <c r="AX1308" t="s">
        <v>677</v>
      </c>
      <c r="AY1308" s="14">
        <v>46210</v>
      </c>
      <c r="AZ1308" t="s">
        <v>2424</v>
      </c>
      <c r="BA1308" s="31">
        <v>46210.403460648151</v>
      </c>
      <c r="BB1308" s="14">
        <v>46210</v>
      </c>
      <c r="BC1308" t="s">
        <v>1211</v>
      </c>
      <c r="BD1308" s="31">
        <v>46210.428437499999</v>
      </c>
      <c r="BE1308" s="14">
        <v>46210</v>
      </c>
      <c r="BF1308" t="s">
        <v>1366</v>
      </c>
      <c r="BG1308" s="31">
        <v>46210.444409722222</v>
      </c>
      <c r="BH1308" s="14">
        <v>46210</v>
      </c>
      <c r="BI1308" t="s">
        <v>7453</v>
      </c>
      <c r="BJ1308" s="31">
        <v>46210.626087962963</v>
      </c>
      <c r="BK1308" s="14">
        <v>46210</v>
      </c>
      <c r="BL1308" t="s">
        <v>1336</v>
      </c>
      <c r="BM1308" s="31">
        <v>46210.833518518521</v>
      </c>
      <c r="BZ1308" s="14">
        <v>46210</v>
      </c>
      <c r="CA1308" t="s">
        <v>1336</v>
      </c>
      <c r="CB1308" s="31">
        <v>46210.836423611108</v>
      </c>
      <c r="CC1308" s="14">
        <v>46210</v>
      </c>
      <c r="CD1308" t="s">
        <v>1324</v>
      </c>
      <c r="CE1308" s="31">
        <v>46210.857222222221</v>
      </c>
      <c r="CP1308" t="str">
        <f>VLOOKUP(A1308,Sheet1!$A$2:$E$221,2,0)</f>
        <v>West Zone</v>
      </c>
    </row>
    <row r="1309" spans="1:94" x14ac:dyDescent="0.35">
      <c r="A1309" t="s">
        <v>7496</v>
      </c>
      <c r="B1309">
        <v>61</v>
      </c>
      <c r="C1309" t="s">
        <v>9332</v>
      </c>
      <c r="D1309" t="s">
        <v>678</v>
      </c>
      <c r="E1309" t="s">
        <v>840</v>
      </c>
      <c r="F1309" t="s">
        <v>897</v>
      </c>
      <c r="G1309" t="s">
        <v>81</v>
      </c>
      <c r="H1309" t="s">
        <v>7514</v>
      </c>
      <c r="I1309">
        <v>426862</v>
      </c>
      <c r="J1309" t="s">
        <v>81</v>
      </c>
      <c r="K1309" t="s">
        <v>7498</v>
      </c>
      <c r="L1309" t="s">
        <v>4622</v>
      </c>
      <c r="M1309" t="s">
        <v>7515</v>
      </c>
      <c r="N1309">
        <v>70000</v>
      </c>
      <c r="O1309" t="s">
        <v>1325</v>
      </c>
      <c r="P1309" t="s">
        <v>1326</v>
      </c>
      <c r="Q1309" t="s">
        <v>3683</v>
      </c>
      <c r="R1309">
        <v>5688228786</v>
      </c>
      <c r="S1309" t="s">
        <v>13394</v>
      </c>
      <c r="T1309"/>
      <c r="V1309" s="14">
        <v>46205</v>
      </c>
      <c r="W1309" t="s">
        <v>7500</v>
      </c>
      <c r="X1309" s="31">
        <v>46205.618460648147</v>
      </c>
      <c r="AN1309" s="14">
        <v>46206</v>
      </c>
      <c r="AO1309" t="s">
        <v>2424</v>
      </c>
      <c r="AP1309" s="31">
        <v>46206.524409722224</v>
      </c>
      <c r="AT1309" s="31">
        <v>46206.524409722224</v>
      </c>
      <c r="AU1309" s="14">
        <v>46206</v>
      </c>
      <c r="AV1309" t="s">
        <v>2424</v>
      </c>
      <c r="AW1309" t="s">
        <v>7501</v>
      </c>
      <c r="AX1309" t="s">
        <v>677</v>
      </c>
      <c r="AY1309" s="14">
        <v>46206</v>
      </c>
      <c r="AZ1309" t="s">
        <v>7500</v>
      </c>
      <c r="BA1309" s="31">
        <v>46206.527499999997</v>
      </c>
      <c r="BB1309" s="14">
        <v>46206</v>
      </c>
      <c r="BC1309" t="s">
        <v>3057</v>
      </c>
      <c r="BD1309" s="31">
        <v>46206.562141203707</v>
      </c>
      <c r="BE1309" s="14">
        <v>46206</v>
      </c>
      <c r="BF1309" t="s">
        <v>6837</v>
      </c>
      <c r="BG1309" s="31">
        <v>46206.608425925922</v>
      </c>
      <c r="BH1309" s="14">
        <v>46206</v>
      </c>
      <c r="BI1309" t="s">
        <v>7453</v>
      </c>
      <c r="BJ1309" s="31">
        <v>46206.633680555555</v>
      </c>
      <c r="BK1309" s="14">
        <v>46206</v>
      </c>
      <c r="BL1309" t="s">
        <v>7453</v>
      </c>
      <c r="BM1309" s="31">
        <v>46206.639166666668</v>
      </c>
      <c r="BZ1309" s="14">
        <v>46206</v>
      </c>
      <c r="CA1309" t="s">
        <v>7453</v>
      </c>
      <c r="CB1309" s="31">
        <v>46206.68236111111</v>
      </c>
      <c r="CC1309" s="14">
        <v>46206</v>
      </c>
      <c r="CD1309" t="s">
        <v>1324</v>
      </c>
      <c r="CE1309" s="31">
        <v>46206.706701388888</v>
      </c>
      <c r="CI1309" s="14">
        <v>46209</v>
      </c>
      <c r="CJ1309" t="s">
        <v>10703</v>
      </c>
      <c r="CK1309" s="31">
        <v>46209.512442129628</v>
      </c>
      <c r="CP1309" t="str">
        <f>VLOOKUP(A1309,Sheet1!$A$2:$E$221,2,0)</f>
        <v>West Zone</v>
      </c>
    </row>
    <row r="1310" spans="1:94" x14ac:dyDescent="0.35">
      <c r="A1310" t="s">
        <v>7496</v>
      </c>
      <c r="B1310">
        <v>61</v>
      </c>
      <c r="C1310" t="s">
        <v>9332</v>
      </c>
      <c r="D1310" t="s">
        <v>678</v>
      </c>
      <c r="E1310" t="s">
        <v>840</v>
      </c>
      <c r="F1310" t="s">
        <v>897</v>
      </c>
      <c r="G1310" t="s">
        <v>81</v>
      </c>
      <c r="H1310" t="s">
        <v>12573</v>
      </c>
      <c r="I1310">
        <v>480838</v>
      </c>
      <c r="J1310" t="s">
        <v>2044</v>
      </c>
      <c r="K1310" t="s">
        <v>2045</v>
      </c>
      <c r="L1310" t="s">
        <v>4622</v>
      </c>
      <c r="M1310" t="s">
        <v>12574</v>
      </c>
      <c r="N1310">
        <v>70000</v>
      </c>
      <c r="O1310" t="s">
        <v>1325</v>
      </c>
      <c r="P1310" t="s">
        <v>1326</v>
      </c>
      <c r="Q1310" t="s">
        <v>10893</v>
      </c>
      <c r="R1310">
        <v>3415462540</v>
      </c>
      <c r="S1310" t="s">
        <v>683</v>
      </c>
      <c r="T1310" t="s">
        <v>13384</v>
      </c>
      <c r="U1310" s="1">
        <v>46210</v>
      </c>
      <c r="V1310" s="14">
        <v>46209</v>
      </c>
      <c r="W1310" t="s">
        <v>7518</v>
      </c>
      <c r="X1310" s="31">
        <v>46209.580648148149</v>
      </c>
      <c r="AN1310" s="14">
        <v>46210</v>
      </c>
      <c r="AO1310" t="s">
        <v>2424</v>
      </c>
      <c r="AP1310" s="31">
        <v>46210.40865740741</v>
      </c>
      <c r="AT1310" s="31">
        <v>46210.40865740741</v>
      </c>
      <c r="AU1310" s="14">
        <v>46210</v>
      </c>
      <c r="AV1310" t="s">
        <v>2424</v>
      </c>
      <c r="AW1310" t="s">
        <v>7501</v>
      </c>
      <c r="AX1310" t="s">
        <v>677</v>
      </c>
      <c r="AY1310" s="14">
        <v>46210</v>
      </c>
      <c r="AZ1310" t="s">
        <v>2424</v>
      </c>
      <c r="BA1310" s="31">
        <v>46210.435150462959</v>
      </c>
      <c r="BB1310" s="14">
        <v>46210</v>
      </c>
      <c r="BC1310" t="s">
        <v>1211</v>
      </c>
      <c r="BD1310" s="31">
        <v>46210.453715277778</v>
      </c>
      <c r="BE1310" s="14">
        <v>46210</v>
      </c>
      <c r="BF1310" t="s">
        <v>6837</v>
      </c>
      <c r="BG1310" s="31">
        <v>46210.466921296298</v>
      </c>
      <c r="BH1310" s="14">
        <v>46210</v>
      </c>
      <c r="BI1310" t="s">
        <v>7453</v>
      </c>
      <c r="BJ1310" s="31">
        <v>46210.626122685186</v>
      </c>
      <c r="BK1310" s="14">
        <v>46210</v>
      </c>
      <c r="BL1310" t="s">
        <v>7453</v>
      </c>
      <c r="BM1310" s="31">
        <v>46210.634131944447</v>
      </c>
      <c r="BZ1310" s="14">
        <v>46210</v>
      </c>
      <c r="CA1310" t="s">
        <v>7453</v>
      </c>
      <c r="CB1310" s="31">
        <v>46210.723182870373</v>
      </c>
      <c r="CC1310" s="14">
        <v>46210</v>
      </c>
      <c r="CD1310" t="s">
        <v>1324</v>
      </c>
      <c r="CE1310" s="31">
        <v>46210.738043981481</v>
      </c>
      <c r="CI1310" s="14">
        <v>46210</v>
      </c>
      <c r="CJ1310" t="s">
        <v>10703</v>
      </c>
      <c r="CK1310" s="31">
        <v>46210.811238425929</v>
      </c>
      <c r="CP1310" t="str">
        <f>VLOOKUP(A1310,Sheet1!$A$2:$E$221,2,0)</f>
        <v>West Zone</v>
      </c>
    </row>
    <row r="1311" spans="1:94" x14ac:dyDescent="0.35">
      <c r="A1311" t="s">
        <v>7496</v>
      </c>
      <c r="B1311">
        <v>61</v>
      </c>
      <c r="C1311" t="s">
        <v>9332</v>
      </c>
      <c r="D1311" t="s">
        <v>678</v>
      </c>
      <c r="E1311" t="s">
        <v>840</v>
      </c>
      <c r="F1311" t="s">
        <v>897</v>
      </c>
      <c r="G1311" t="s">
        <v>81</v>
      </c>
      <c r="H1311" t="s">
        <v>7516</v>
      </c>
      <c r="I1311">
        <v>598572</v>
      </c>
      <c r="J1311" t="s">
        <v>2044</v>
      </c>
      <c r="K1311" t="s">
        <v>2045</v>
      </c>
      <c r="L1311" t="s">
        <v>4622</v>
      </c>
      <c r="M1311" t="s">
        <v>7517</v>
      </c>
      <c r="N1311">
        <v>45000</v>
      </c>
      <c r="O1311" t="s">
        <v>3012</v>
      </c>
      <c r="P1311" t="s">
        <v>3013</v>
      </c>
      <c r="Q1311" t="s">
        <v>3888</v>
      </c>
      <c r="R1311">
        <v>9938548558</v>
      </c>
      <c r="S1311" t="s">
        <v>13394</v>
      </c>
      <c r="T1311"/>
      <c r="V1311" s="14">
        <v>46204</v>
      </c>
      <c r="W1311" t="s">
        <v>7518</v>
      </c>
      <c r="X1311" s="31">
        <v>46204.404930555553</v>
      </c>
      <c r="AN1311" s="14">
        <v>46204</v>
      </c>
      <c r="AO1311" t="s">
        <v>2423</v>
      </c>
      <c r="AP1311" s="31">
        <v>46204.556863425925</v>
      </c>
      <c r="AT1311" s="31">
        <v>46204.556863425925</v>
      </c>
      <c r="AU1311" s="14">
        <v>46204</v>
      </c>
      <c r="AV1311" t="s">
        <v>2423</v>
      </c>
      <c r="AW1311" t="s">
        <v>897</v>
      </c>
      <c r="AX1311" t="s">
        <v>678</v>
      </c>
      <c r="AY1311" s="14">
        <v>46204</v>
      </c>
      <c r="AZ1311" t="s">
        <v>2423</v>
      </c>
      <c r="BA1311" s="31">
        <v>46204.557291666664</v>
      </c>
      <c r="BB1311" s="14">
        <v>46204</v>
      </c>
      <c r="BC1311" t="s">
        <v>1211</v>
      </c>
      <c r="BD1311" s="31">
        <v>46204.572800925926</v>
      </c>
      <c r="BE1311" s="14">
        <v>46204</v>
      </c>
      <c r="BF1311" t="s">
        <v>7371</v>
      </c>
      <c r="BG1311" s="31">
        <v>46204.585486111115</v>
      </c>
      <c r="BH1311" s="14">
        <v>46204</v>
      </c>
      <c r="BI1311" t="s">
        <v>7453</v>
      </c>
      <c r="BJ1311" s="31">
        <v>46204.611574074072</v>
      </c>
      <c r="BK1311" s="14">
        <v>46204</v>
      </c>
      <c r="BL1311" t="s">
        <v>7453</v>
      </c>
      <c r="BM1311" s="31">
        <v>46204.632673611108</v>
      </c>
      <c r="BZ1311" s="14">
        <v>46204</v>
      </c>
      <c r="CA1311" t="s">
        <v>7453</v>
      </c>
      <c r="CB1311" s="31">
        <v>46204.641446759262</v>
      </c>
      <c r="CC1311" s="14">
        <v>46204</v>
      </c>
      <c r="CD1311" t="s">
        <v>1324</v>
      </c>
      <c r="CE1311" s="31">
        <v>46204.644594907404</v>
      </c>
      <c r="CI1311" s="14">
        <v>46205</v>
      </c>
      <c r="CJ1311" t="s">
        <v>2424</v>
      </c>
      <c r="CK1311" s="31">
        <v>46205.46434027778</v>
      </c>
      <c r="CP1311" t="str">
        <f>VLOOKUP(A1311,Sheet1!$A$2:$E$221,2,0)</f>
        <v>West Zone</v>
      </c>
    </row>
    <row r="1312" spans="1:94" x14ac:dyDescent="0.35">
      <c r="A1312" t="s">
        <v>7496</v>
      </c>
      <c r="B1312">
        <v>61</v>
      </c>
      <c r="C1312" t="s">
        <v>9332</v>
      </c>
      <c r="D1312" t="s">
        <v>678</v>
      </c>
      <c r="E1312" t="s">
        <v>840</v>
      </c>
      <c r="F1312" t="s">
        <v>897</v>
      </c>
      <c r="G1312" t="s">
        <v>81</v>
      </c>
      <c r="H1312" t="s">
        <v>12575</v>
      </c>
      <c r="I1312">
        <v>681299</v>
      </c>
      <c r="J1312" t="s">
        <v>11575</v>
      </c>
      <c r="K1312" t="s">
        <v>11576</v>
      </c>
      <c r="L1312" t="s">
        <v>4622</v>
      </c>
      <c r="M1312" t="s">
        <v>12576</v>
      </c>
      <c r="N1312">
        <v>90000</v>
      </c>
      <c r="O1312" t="s">
        <v>1180</v>
      </c>
      <c r="P1312" t="s">
        <v>1181</v>
      </c>
      <c r="Q1312" t="s">
        <v>3149</v>
      </c>
      <c r="R1312">
        <v>5317317556</v>
      </c>
      <c r="S1312" t="s">
        <v>13394</v>
      </c>
      <c r="T1312"/>
      <c r="V1312" s="14">
        <v>46206</v>
      </c>
      <c r="W1312" t="s">
        <v>12572</v>
      </c>
      <c r="X1312" s="31">
        <v>46206.453275462962</v>
      </c>
      <c r="AN1312" s="14">
        <v>46210</v>
      </c>
      <c r="AO1312" t="s">
        <v>2424</v>
      </c>
      <c r="AP1312" s="31">
        <v>46210.384236111109</v>
      </c>
      <c r="AT1312" s="31">
        <v>46210.384236111109</v>
      </c>
      <c r="AU1312" s="14">
        <v>46210</v>
      </c>
      <c r="AV1312" t="s">
        <v>2424</v>
      </c>
      <c r="AW1312" t="s">
        <v>7501</v>
      </c>
      <c r="AX1312" t="s">
        <v>677</v>
      </c>
      <c r="AY1312" s="14">
        <v>46210</v>
      </c>
      <c r="AZ1312" t="s">
        <v>2424</v>
      </c>
      <c r="BA1312" s="31">
        <v>46210.402731481481</v>
      </c>
      <c r="BB1312" s="14">
        <v>46210</v>
      </c>
      <c r="BC1312" t="s">
        <v>1211</v>
      </c>
      <c r="BD1312" s="31">
        <v>46210.428414351853</v>
      </c>
      <c r="BE1312" s="14">
        <v>46210</v>
      </c>
      <c r="BF1312" t="s">
        <v>6501</v>
      </c>
      <c r="BG1312" s="31">
        <v>46210.44840277778</v>
      </c>
      <c r="BH1312" s="14">
        <v>46210</v>
      </c>
      <c r="BI1312" t="s">
        <v>7453</v>
      </c>
      <c r="BJ1312" s="31">
        <v>46210.626099537039</v>
      </c>
      <c r="BK1312" s="14">
        <v>46210</v>
      </c>
      <c r="BL1312" t="s">
        <v>7453</v>
      </c>
      <c r="BM1312" s="31">
        <v>46210.634097222224</v>
      </c>
      <c r="BZ1312" s="14">
        <v>46210</v>
      </c>
      <c r="CA1312" t="s">
        <v>7453</v>
      </c>
      <c r="CB1312" s="31">
        <v>46210.645810185182</v>
      </c>
      <c r="CC1312" s="14">
        <v>46210</v>
      </c>
      <c r="CD1312" t="s">
        <v>1364</v>
      </c>
      <c r="CE1312" s="31">
        <v>46210.661504629628</v>
      </c>
      <c r="CP1312" t="str">
        <f>VLOOKUP(A1312,Sheet1!$A$2:$E$221,2,0)</f>
        <v>West Zone</v>
      </c>
    </row>
    <row r="1313" spans="1:94" x14ac:dyDescent="0.35">
      <c r="A1313" t="s">
        <v>7496</v>
      </c>
      <c r="B1313">
        <v>61</v>
      </c>
      <c r="C1313" t="s">
        <v>9332</v>
      </c>
      <c r="D1313" t="s">
        <v>678</v>
      </c>
      <c r="E1313" t="s">
        <v>840</v>
      </c>
      <c r="F1313" t="s">
        <v>897</v>
      </c>
      <c r="G1313" t="s">
        <v>81</v>
      </c>
      <c r="H1313" t="s">
        <v>10709</v>
      </c>
      <c r="I1313">
        <v>701429</v>
      </c>
      <c r="J1313" t="s">
        <v>1367</v>
      </c>
      <c r="K1313" t="s">
        <v>7503</v>
      </c>
      <c r="L1313" t="s">
        <v>4622</v>
      </c>
      <c r="M1313" t="s">
        <v>10710</v>
      </c>
      <c r="N1313">
        <v>40000</v>
      </c>
      <c r="O1313" t="s">
        <v>3064</v>
      </c>
      <c r="P1313" t="s">
        <v>3065</v>
      </c>
      <c r="Q1313" t="s">
        <v>3106</v>
      </c>
      <c r="R1313">
        <v>6620324582</v>
      </c>
      <c r="S1313" t="s">
        <v>683</v>
      </c>
      <c r="T1313" t="s">
        <v>13349</v>
      </c>
      <c r="U1313" s="1">
        <v>46210</v>
      </c>
      <c r="V1313" s="14">
        <v>46209</v>
      </c>
      <c r="W1313" t="s">
        <v>7506</v>
      </c>
      <c r="X1313" s="31">
        <v>46209.637754629628</v>
      </c>
      <c r="AN1313" s="14">
        <v>46209</v>
      </c>
      <c r="AO1313" t="s">
        <v>2424</v>
      </c>
      <c r="AP1313" s="31">
        <v>46209.681481481479</v>
      </c>
      <c r="AQ1313" s="14">
        <v>46209</v>
      </c>
      <c r="AR1313" t="s">
        <v>2424</v>
      </c>
      <c r="AS1313" s="31">
        <v>46209.691643518519</v>
      </c>
      <c r="AT1313" s="31">
        <v>46209.691643518519</v>
      </c>
      <c r="AU1313" s="14">
        <v>46209</v>
      </c>
      <c r="AV1313" t="s">
        <v>2424</v>
      </c>
      <c r="AW1313" t="s">
        <v>7501</v>
      </c>
      <c r="AX1313" t="s">
        <v>677</v>
      </c>
      <c r="AY1313" s="14">
        <v>46209</v>
      </c>
      <c r="AZ1313" t="s">
        <v>2424</v>
      </c>
      <c r="BA1313" s="31">
        <v>46209.692546296297</v>
      </c>
      <c r="BB1313" s="14">
        <v>46209</v>
      </c>
      <c r="BC1313" t="s">
        <v>1211</v>
      </c>
      <c r="BD1313" s="31">
        <v>46209.697974537034</v>
      </c>
      <c r="BE1313" s="14">
        <v>46209</v>
      </c>
      <c r="BF1313" t="s">
        <v>6626</v>
      </c>
      <c r="BG1313" s="31">
        <v>46209.740289351852</v>
      </c>
      <c r="BH1313" s="14">
        <v>46209</v>
      </c>
      <c r="BI1313" t="s">
        <v>7453</v>
      </c>
      <c r="BJ1313" s="31">
        <v>46209.773599537039</v>
      </c>
      <c r="BK1313" s="14">
        <v>46209</v>
      </c>
      <c r="BL1313" t="s">
        <v>7453</v>
      </c>
      <c r="BM1313" s="31">
        <v>46209.774664351855</v>
      </c>
      <c r="BN1313" s="14">
        <v>46209</v>
      </c>
      <c r="BO1313" t="s">
        <v>7453</v>
      </c>
      <c r="BP1313" s="31">
        <v>46209.776886574073</v>
      </c>
      <c r="CP1313" t="str">
        <f>VLOOKUP(A1313,Sheet1!$A$2:$E$221,2,0)</f>
        <v>West Zone</v>
      </c>
    </row>
    <row r="1314" spans="1:94" x14ac:dyDescent="0.35">
      <c r="A1314" t="s">
        <v>7496</v>
      </c>
      <c r="B1314">
        <v>61</v>
      </c>
      <c r="C1314" t="s">
        <v>9332</v>
      </c>
      <c r="D1314" t="s">
        <v>678</v>
      </c>
      <c r="E1314" t="s">
        <v>840</v>
      </c>
      <c r="F1314" t="s">
        <v>897</v>
      </c>
      <c r="G1314" t="s">
        <v>81</v>
      </c>
      <c r="H1314" t="s">
        <v>7522</v>
      </c>
      <c r="I1314">
        <v>746202</v>
      </c>
      <c r="J1314" t="s">
        <v>1781</v>
      </c>
      <c r="K1314" t="s">
        <v>2735</v>
      </c>
      <c r="L1314" t="s">
        <v>4622</v>
      </c>
      <c r="M1314" t="s">
        <v>7523</v>
      </c>
      <c r="N1314">
        <v>70000</v>
      </c>
      <c r="O1314" t="s">
        <v>1325</v>
      </c>
      <c r="P1314" t="s">
        <v>1326</v>
      </c>
      <c r="Q1314" t="s">
        <v>7524</v>
      </c>
      <c r="R1314">
        <v>9483642435</v>
      </c>
      <c r="S1314" t="s">
        <v>683</v>
      </c>
      <c r="T1314" t="s">
        <v>13297</v>
      </c>
      <c r="U1314" s="1">
        <v>46206</v>
      </c>
      <c r="V1314" s="14">
        <v>46205</v>
      </c>
      <c r="W1314" t="s">
        <v>7500</v>
      </c>
      <c r="X1314" s="31">
        <v>46205.768368055556</v>
      </c>
      <c r="AN1314" s="14">
        <v>46205</v>
      </c>
      <c r="AO1314" t="s">
        <v>2424</v>
      </c>
      <c r="AP1314" s="31">
        <v>46205.792881944442</v>
      </c>
      <c r="AT1314" s="31">
        <v>46205.792881944442</v>
      </c>
      <c r="AU1314" s="14">
        <v>46205</v>
      </c>
      <c r="AV1314" t="s">
        <v>2424</v>
      </c>
      <c r="AW1314" t="s">
        <v>7501</v>
      </c>
      <c r="AX1314" t="s">
        <v>677</v>
      </c>
      <c r="AY1314" s="14">
        <v>46205</v>
      </c>
      <c r="AZ1314" t="s">
        <v>2424</v>
      </c>
      <c r="BA1314" s="31">
        <v>46205.793252314812</v>
      </c>
      <c r="BB1314" s="14">
        <v>46206</v>
      </c>
      <c r="BC1314" t="s">
        <v>1211</v>
      </c>
      <c r="BD1314" s="31">
        <v>46206.34302083333</v>
      </c>
      <c r="BE1314" s="14">
        <v>46206</v>
      </c>
      <c r="BF1314" t="s">
        <v>6486</v>
      </c>
      <c r="BG1314" s="31">
        <v>46206.434305555558</v>
      </c>
      <c r="BH1314" s="14">
        <v>46206</v>
      </c>
      <c r="BI1314" t="s">
        <v>7453</v>
      </c>
      <c r="BJ1314" s="31">
        <v>46206.466365740744</v>
      </c>
      <c r="BK1314" s="14">
        <v>46209</v>
      </c>
      <c r="BL1314" t="s">
        <v>1323</v>
      </c>
      <c r="BM1314" s="31">
        <v>46209.810034722221</v>
      </c>
      <c r="BZ1314" s="14">
        <v>46209</v>
      </c>
      <c r="CA1314" t="s">
        <v>1323</v>
      </c>
      <c r="CB1314" s="31">
        <v>46209.813634259262</v>
      </c>
      <c r="CC1314" s="14">
        <v>46210</v>
      </c>
      <c r="CD1314" t="s">
        <v>2427</v>
      </c>
      <c r="CE1314" s="31">
        <v>46210.76734953704</v>
      </c>
      <c r="CI1314" s="14">
        <v>46210</v>
      </c>
      <c r="CJ1314" t="s">
        <v>10703</v>
      </c>
      <c r="CK1314" s="31">
        <v>46210.776689814818</v>
      </c>
      <c r="CP1314" t="str">
        <f>VLOOKUP(A1314,Sheet1!$A$2:$E$221,2,0)</f>
        <v>West Zone</v>
      </c>
    </row>
    <row r="1315" spans="1:94" x14ac:dyDescent="0.35">
      <c r="A1315" t="s">
        <v>7496</v>
      </c>
      <c r="B1315">
        <v>61</v>
      </c>
      <c r="C1315" t="s">
        <v>9332</v>
      </c>
      <c r="D1315" t="s">
        <v>678</v>
      </c>
      <c r="E1315" t="s">
        <v>840</v>
      </c>
      <c r="F1315" t="s">
        <v>897</v>
      </c>
      <c r="G1315" t="s">
        <v>81</v>
      </c>
      <c r="H1315" t="s">
        <v>12577</v>
      </c>
      <c r="I1315">
        <v>786929</v>
      </c>
      <c r="J1315" t="s">
        <v>7519</v>
      </c>
      <c r="K1315" t="s">
        <v>7520</v>
      </c>
      <c r="L1315" t="s">
        <v>4622</v>
      </c>
      <c r="M1315" t="s">
        <v>12578</v>
      </c>
      <c r="N1315">
        <v>45000</v>
      </c>
      <c r="O1315" t="s">
        <v>10330</v>
      </c>
      <c r="P1315" t="s">
        <v>10331</v>
      </c>
      <c r="Q1315" t="s">
        <v>7521</v>
      </c>
      <c r="R1315">
        <v>6340701996</v>
      </c>
      <c r="S1315" t="s">
        <v>683</v>
      </c>
      <c r="T1315" t="s">
        <v>13285</v>
      </c>
      <c r="U1315" s="1">
        <v>46210</v>
      </c>
      <c r="V1315" s="14">
        <v>46210</v>
      </c>
      <c r="W1315" t="s">
        <v>10703</v>
      </c>
      <c r="X1315" s="31">
        <v>46210.362222222226</v>
      </c>
      <c r="AN1315" s="14">
        <v>46210</v>
      </c>
      <c r="AO1315" t="s">
        <v>2424</v>
      </c>
      <c r="AP1315" s="31">
        <v>46210.405127314814</v>
      </c>
      <c r="AT1315" s="31">
        <v>46210.405127314814</v>
      </c>
      <c r="AU1315" s="14">
        <v>46210</v>
      </c>
      <c r="AV1315" t="s">
        <v>2424</v>
      </c>
      <c r="AW1315" t="s">
        <v>7501</v>
      </c>
      <c r="AX1315" t="s">
        <v>677</v>
      </c>
      <c r="AY1315" s="14">
        <v>46210</v>
      </c>
      <c r="AZ1315" t="s">
        <v>2424</v>
      </c>
      <c r="BA1315" s="31">
        <v>46210.405601851853</v>
      </c>
      <c r="BB1315" s="14">
        <v>46210</v>
      </c>
      <c r="BC1315" t="s">
        <v>1211</v>
      </c>
      <c r="BD1315" s="31">
        <v>46210.428530092591</v>
      </c>
      <c r="BE1315" s="14">
        <v>46210</v>
      </c>
      <c r="BF1315" t="s">
        <v>6501</v>
      </c>
      <c r="BG1315" s="31">
        <v>46210.458923611113</v>
      </c>
      <c r="BH1315" s="14">
        <v>46210</v>
      </c>
      <c r="BI1315" t="s">
        <v>7453</v>
      </c>
      <c r="BJ1315" s="31">
        <v>46210.626145833332</v>
      </c>
      <c r="BK1315" s="14">
        <v>46210</v>
      </c>
      <c r="BL1315" t="s">
        <v>7453</v>
      </c>
      <c r="BM1315" s="31">
        <v>46210.634155092594</v>
      </c>
      <c r="BN1315" s="14">
        <v>46210</v>
      </c>
      <c r="BO1315" t="s">
        <v>7453</v>
      </c>
      <c r="BP1315" s="31">
        <v>46210.704247685186</v>
      </c>
      <c r="CP1315" t="str">
        <f>VLOOKUP(A1315,Sheet1!$A$2:$E$221,2,0)</f>
        <v>West Zone</v>
      </c>
    </row>
    <row r="1316" spans="1:94" x14ac:dyDescent="0.35">
      <c r="A1316" t="s">
        <v>7496</v>
      </c>
      <c r="B1316">
        <v>61</v>
      </c>
      <c r="C1316" t="s">
        <v>9332</v>
      </c>
      <c r="D1316" t="s">
        <v>678</v>
      </c>
      <c r="E1316" t="s">
        <v>840</v>
      </c>
      <c r="F1316" t="s">
        <v>897</v>
      </c>
      <c r="G1316" t="s">
        <v>81</v>
      </c>
      <c r="H1316" t="s">
        <v>12577</v>
      </c>
      <c r="I1316">
        <v>786929</v>
      </c>
      <c r="J1316" t="s">
        <v>7519</v>
      </c>
      <c r="K1316" t="s">
        <v>7520</v>
      </c>
      <c r="L1316" t="s">
        <v>4622</v>
      </c>
      <c r="M1316" t="s">
        <v>12578</v>
      </c>
      <c r="N1316">
        <v>45000</v>
      </c>
      <c r="O1316" t="s">
        <v>10330</v>
      </c>
      <c r="P1316" t="s">
        <v>10331</v>
      </c>
      <c r="Q1316" t="s">
        <v>1227</v>
      </c>
      <c r="R1316">
        <v>1473491333</v>
      </c>
      <c r="S1316" t="s">
        <v>13394</v>
      </c>
      <c r="T1316"/>
      <c r="V1316" s="14">
        <v>46210</v>
      </c>
      <c r="W1316" t="s">
        <v>10703</v>
      </c>
      <c r="X1316" s="31">
        <v>46210.362199074072</v>
      </c>
      <c r="AN1316" s="14">
        <v>46210</v>
      </c>
      <c r="AO1316" t="s">
        <v>2424</v>
      </c>
      <c r="AP1316" s="31">
        <v>46210.405115740738</v>
      </c>
      <c r="AT1316" s="31">
        <v>46210.405115740738</v>
      </c>
      <c r="AU1316" s="14">
        <v>46210</v>
      </c>
      <c r="AV1316" t="s">
        <v>2424</v>
      </c>
      <c r="AW1316" t="s">
        <v>7501</v>
      </c>
      <c r="AX1316" t="s">
        <v>677</v>
      </c>
      <c r="AY1316" s="14">
        <v>46210</v>
      </c>
      <c r="AZ1316" t="s">
        <v>2424</v>
      </c>
      <c r="BA1316" s="31">
        <v>46210.405578703707</v>
      </c>
      <c r="BB1316" s="14">
        <v>46210</v>
      </c>
      <c r="BC1316" t="s">
        <v>1211</v>
      </c>
      <c r="BD1316" s="31">
        <v>46210.428530092591</v>
      </c>
      <c r="BE1316" s="14">
        <v>46210</v>
      </c>
      <c r="BF1316" t="s">
        <v>6501</v>
      </c>
      <c r="BG1316" s="31">
        <v>46210.458912037036</v>
      </c>
      <c r="BH1316" s="14">
        <v>46210</v>
      </c>
      <c r="BI1316" t="s">
        <v>7453</v>
      </c>
      <c r="BJ1316" s="31">
        <v>46210.626134259262</v>
      </c>
      <c r="BK1316" s="14">
        <v>46210</v>
      </c>
      <c r="BL1316" t="s">
        <v>7453</v>
      </c>
      <c r="BM1316" s="31">
        <v>46210.634131944447</v>
      </c>
      <c r="BN1316" s="14">
        <v>46210</v>
      </c>
      <c r="BO1316" t="s">
        <v>7453</v>
      </c>
      <c r="BP1316" s="31">
        <v>46210.704224537039</v>
      </c>
      <c r="CP1316" t="str">
        <f>VLOOKUP(A1316,Sheet1!$A$2:$E$221,2,0)</f>
        <v>West Zone</v>
      </c>
    </row>
    <row r="1317" spans="1:94" x14ac:dyDescent="0.35">
      <c r="A1317" t="s">
        <v>7496</v>
      </c>
      <c r="B1317">
        <v>61</v>
      </c>
      <c r="C1317" t="s">
        <v>9332</v>
      </c>
      <c r="D1317" t="s">
        <v>678</v>
      </c>
      <c r="E1317" t="s">
        <v>840</v>
      </c>
      <c r="F1317" t="s">
        <v>897</v>
      </c>
      <c r="G1317" t="s">
        <v>81</v>
      </c>
      <c r="H1317" t="s">
        <v>12577</v>
      </c>
      <c r="I1317">
        <v>786929</v>
      </c>
      <c r="J1317" t="s">
        <v>7519</v>
      </c>
      <c r="K1317" t="s">
        <v>7520</v>
      </c>
      <c r="L1317" t="s">
        <v>4622</v>
      </c>
      <c r="M1317" t="s">
        <v>12578</v>
      </c>
      <c r="N1317">
        <v>45000</v>
      </c>
      <c r="O1317" t="s">
        <v>10330</v>
      </c>
      <c r="P1317" t="s">
        <v>10331</v>
      </c>
      <c r="Q1317" t="s">
        <v>12579</v>
      </c>
      <c r="R1317">
        <v>8006398193</v>
      </c>
      <c r="S1317" t="s">
        <v>13394</v>
      </c>
      <c r="T1317"/>
      <c r="V1317" s="14">
        <v>46210</v>
      </c>
      <c r="W1317" t="s">
        <v>10703</v>
      </c>
      <c r="X1317" s="31">
        <v>46210.362164351849</v>
      </c>
      <c r="AN1317" s="14">
        <v>46210</v>
      </c>
      <c r="AO1317" t="s">
        <v>2424</v>
      </c>
      <c r="AP1317" s="31">
        <v>46210.405092592591</v>
      </c>
      <c r="AT1317" s="31">
        <v>46210.405092592591</v>
      </c>
      <c r="AU1317" s="14">
        <v>46210</v>
      </c>
      <c r="AV1317" t="s">
        <v>2424</v>
      </c>
      <c r="AW1317" t="s">
        <v>7501</v>
      </c>
      <c r="AX1317" t="s">
        <v>677</v>
      </c>
      <c r="AY1317" s="14">
        <v>46210</v>
      </c>
      <c r="AZ1317" t="s">
        <v>2424</v>
      </c>
      <c r="BA1317" s="31">
        <v>46210.40556712963</v>
      </c>
      <c r="BB1317" s="14">
        <v>46210</v>
      </c>
      <c r="BC1317" t="s">
        <v>1211</v>
      </c>
      <c r="BD1317" s="31">
        <v>46210.428530092591</v>
      </c>
      <c r="BE1317" s="14">
        <v>46210</v>
      </c>
      <c r="BF1317" t="s">
        <v>6501</v>
      </c>
      <c r="BG1317" s="31">
        <v>46210.45888888889</v>
      </c>
      <c r="BH1317" s="14">
        <v>46210</v>
      </c>
      <c r="BI1317" t="s">
        <v>7453</v>
      </c>
      <c r="BJ1317" s="31">
        <v>46210.626111111109</v>
      </c>
      <c r="BK1317" s="14">
        <v>46210</v>
      </c>
      <c r="BL1317" t="s">
        <v>7453</v>
      </c>
      <c r="BM1317" s="31">
        <v>46210.634120370371</v>
      </c>
      <c r="BN1317" s="14">
        <v>46210</v>
      </c>
      <c r="BO1317" t="s">
        <v>7453</v>
      </c>
      <c r="BP1317" s="31">
        <v>46210.704212962963</v>
      </c>
      <c r="CP1317" t="str">
        <f>VLOOKUP(A1317,Sheet1!$A$2:$E$221,2,0)</f>
        <v>West Zone</v>
      </c>
    </row>
    <row r="1318" spans="1:94" x14ac:dyDescent="0.35">
      <c r="A1318" t="s">
        <v>7525</v>
      </c>
      <c r="B1318">
        <v>150</v>
      </c>
      <c r="C1318" t="s">
        <v>9332</v>
      </c>
      <c r="D1318" t="s">
        <v>678</v>
      </c>
      <c r="E1318" t="s">
        <v>834</v>
      </c>
      <c r="F1318" t="s">
        <v>829</v>
      </c>
      <c r="G1318" t="s">
        <v>81</v>
      </c>
      <c r="H1318" t="s">
        <v>7526</v>
      </c>
      <c r="I1318">
        <v>9842</v>
      </c>
      <c r="J1318" t="s">
        <v>82</v>
      </c>
      <c r="K1318" t="s">
        <v>2742</v>
      </c>
      <c r="L1318" t="s">
        <v>4622</v>
      </c>
      <c r="M1318" t="s">
        <v>7527</v>
      </c>
      <c r="N1318">
        <v>50000</v>
      </c>
      <c r="O1318" t="s">
        <v>947</v>
      </c>
      <c r="P1318" t="s">
        <v>948</v>
      </c>
      <c r="Q1318" t="s">
        <v>7528</v>
      </c>
      <c r="R1318">
        <v>3742595413</v>
      </c>
      <c r="S1318" t="s">
        <v>13394</v>
      </c>
      <c r="T1318"/>
      <c r="V1318" s="14">
        <v>46206</v>
      </c>
      <c r="W1318" t="s">
        <v>7529</v>
      </c>
      <c r="X1318" s="31">
        <v>46206.517048611109</v>
      </c>
      <c r="AN1318" s="14">
        <v>46206</v>
      </c>
      <c r="AO1318" t="s">
        <v>2960</v>
      </c>
      <c r="AP1318" s="31">
        <v>46206.610833333332</v>
      </c>
      <c r="AT1318" s="31">
        <v>46206.610833333332</v>
      </c>
      <c r="AU1318" s="14">
        <v>46206</v>
      </c>
      <c r="AV1318" t="s">
        <v>2960</v>
      </c>
      <c r="AW1318" t="s">
        <v>829</v>
      </c>
      <c r="AX1318" t="s">
        <v>678</v>
      </c>
      <c r="AY1318" s="14">
        <v>46206</v>
      </c>
      <c r="AZ1318" t="s">
        <v>7529</v>
      </c>
      <c r="BA1318" s="31">
        <v>46206.612962962965</v>
      </c>
      <c r="BB1318" s="14">
        <v>46206</v>
      </c>
      <c r="BC1318" t="s">
        <v>3057</v>
      </c>
      <c r="BD1318" s="31">
        <v>46206.625960648147</v>
      </c>
      <c r="BE1318" s="14">
        <v>46206</v>
      </c>
      <c r="BF1318" t="s">
        <v>6673</v>
      </c>
      <c r="BG1318" s="31">
        <v>46206.672071759262</v>
      </c>
      <c r="BH1318" s="14">
        <v>46206</v>
      </c>
      <c r="BI1318" t="s">
        <v>7453</v>
      </c>
      <c r="BJ1318" s="31">
        <v>46206.756145833337</v>
      </c>
      <c r="BK1318" s="14">
        <v>46206</v>
      </c>
      <c r="BL1318" t="s">
        <v>7453</v>
      </c>
      <c r="BM1318" s="31">
        <v>46206.76321759259</v>
      </c>
      <c r="BZ1318" s="14">
        <v>46206</v>
      </c>
      <c r="CA1318" t="s">
        <v>7453</v>
      </c>
      <c r="CB1318" s="31">
        <v>46206.783194444448</v>
      </c>
      <c r="CC1318" s="14">
        <v>46206</v>
      </c>
      <c r="CD1318" t="s">
        <v>1322</v>
      </c>
      <c r="CE1318" s="31">
        <v>46206.788206018522</v>
      </c>
      <c r="CI1318" s="14">
        <v>46206</v>
      </c>
      <c r="CJ1318" t="s">
        <v>3077</v>
      </c>
      <c r="CK1318" s="31">
        <v>46206.824687499997</v>
      </c>
      <c r="CP1318" t="str">
        <f>VLOOKUP(A1318,Sheet1!$A$2:$E$221,2,0)</f>
        <v>West Zone</v>
      </c>
    </row>
    <row r="1319" spans="1:94" x14ac:dyDescent="0.35">
      <c r="A1319" t="s">
        <v>7525</v>
      </c>
      <c r="B1319">
        <v>150</v>
      </c>
      <c r="C1319" t="s">
        <v>9332</v>
      </c>
      <c r="D1319" t="s">
        <v>678</v>
      </c>
      <c r="E1319" t="s">
        <v>834</v>
      </c>
      <c r="F1319" t="s">
        <v>829</v>
      </c>
      <c r="G1319" t="s">
        <v>81</v>
      </c>
      <c r="H1319" t="s">
        <v>12580</v>
      </c>
      <c r="I1319">
        <v>9903</v>
      </c>
      <c r="J1319" t="s">
        <v>12581</v>
      </c>
      <c r="K1319" t="s">
        <v>12582</v>
      </c>
      <c r="L1319" t="s">
        <v>4622</v>
      </c>
      <c r="M1319" t="s">
        <v>12583</v>
      </c>
      <c r="N1319">
        <v>90000</v>
      </c>
      <c r="O1319" t="s">
        <v>931</v>
      </c>
      <c r="P1319" t="s">
        <v>932</v>
      </c>
      <c r="Q1319" t="s">
        <v>12584</v>
      </c>
      <c r="R1319">
        <v>192810102</v>
      </c>
      <c r="S1319" t="s">
        <v>13394</v>
      </c>
      <c r="T1319"/>
      <c r="V1319" s="14">
        <v>46210</v>
      </c>
      <c r="W1319" t="s">
        <v>12585</v>
      </c>
      <c r="X1319" s="31">
        <v>46210.604687500003</v>
      </c>
      <c r="AB1319" s="14">
        <v>46210</v>
      </c>
      <c r="AC1319" t="s">
        <v>12585</v>
      </c>
      <c r="AD1319" s="31">
        <v>46210.62232638889</v>
      </c>
      <c r="AN1319" s="14">
        <v>46210</v>
      </c>
      <c r="AO1319" t="s">
        <v>2960</v>
      </c>
      <c r="AP1319" s="31">
        <v>46210.725578703707</v>
      </c>
      <c r="AT1319" s="31">
        <v>46210.725578703707</v>
      </c>
      <c r="AU1319" s="14">
        <v>46210</v>
      </c>
      <c r="AV1319" t="s">
        <v>2960</v>
      </c>
      <c r="AW1319" t="s">
        <v>829</v>
      </c>
      <c r="AX1319" t="s">
        <v>678</v>
      </c>
      <c r="AY1319" s="14">
        <v>46210</v>
      </c>
      <c r="AZ1319" t="s">
        <v>2960</v>
      </c>
      <c r="BA1319" s="31">
        <v>46210.734780092593</v>
      </c>
      <c r="BB1319" s="14">
        <v>46210</v>
      </c>
      <c r="BC1319" t="s">
        <v>1211</v>
      </c>
      <c r="BD1319" s="31">
        <v>46210.737118055556</v>
      </c>
      <c r="BE1319" s="14">
        <v>46210</v>
      </c>
      <c r="BF1319" t="s">
        <v>7371</v>
      </c>
      <c r="BG1319" s="31">
        <v>46210.747037037036</v>
      </c>
      <c r="BH1319" s="14">
        <v>46210</v>
      </c>
      <c r="BI1319" t="s">
        <v>7453</v>
      </c>
      <c r="BJ1319" s="31">
        <v>46210.776064814818</v>
      </c>
      <c r="BK1319" s="14">
        <v>46210</v>
      </c>
      <c r="BL1319" t="s">
        <v>7453</v>
      </c>
      <c r="BM1319" s="31">
        <v>46210.778692129628</v>
      </c>
      <c r="BZ1319" s="14">
        <v>46210</v>
      </c>
      <c r="CA1319" t="s">
        <v>7453</v>
      </c>
      <c r="CB1319" s="31">
        <v>46210.785381944443</v>
      </c>
      <c r="CC1319" s="14">
        <v>46210</v>
      </c>
      <c r="CD1319" t="s">
        <v>1322</v>
      </c>
      <c r="CE1319" s="31">
        <v>46210.792766203704</v>
      </c>
      <c r="CI1319" s="14">
        <v>46210</v>
      </c>
      <c r="CJ1319" t="s">
        <v>3076</v>
      </c>
      <c r="CK1319" s="31">
        <v>46210.823993055557</v>
      </c>
      <c r="CP1319" t="str">
        <f>VLOOKUP(A1319,Sheet1!$A$2:$E$221,2,0)</f>
        <v>West Zone</v>
      </c>
    </row>
    <row r="1320" spans="1:94" x14ac:dyDescent="0.35">
      <c r="A1320" t="s">
        <v>7525</v>
      </c>
      <c r="B1320">
        <v>150</v>
      </c>
      <c r="C1320" t="s">
        <v>9332</v>
      </c>
      <c r="D1320" t="s">
        <v>678</v>
      </c>
      <c r="E1320" t="s">
        <v>834</v>
      </c>
      <c r="F1320" t="s">
        <v>829</v>
      </c>
      <c r="G1320" t="s">
        <v>81</v>
      </c>
      <c r="H1320" t="s">
        <v>12586</v>
      </c>
      <c r="I1320">
        <v>9971</v>
      </c>
      <c r="J1320" t="s">
        <v>12587</v>
      </c>
      <c r="K1320" t="s">
        <v>12588</v>
      </c>
      <c r="L1320" t="s">
        <v>4622</v>
      </c>
      <c r="M1320" t="s">
        <v>12589</v>
      </c>
      <c r="N1320">
        <v>50000</v>
      </c>
      <c r="O1320" t="s">
        <v>934</v>
      </c>
      <c r="P1320" t="s">
        <v>935</v>
      </c>
      <c r="Q1320" t="s">
        <v>12590</v>
      </c>
      <c r="R1320">
        <v>4828670911</v>
      </c>
      <c r="S1320" t="s">
        <v>683</v>
      </c>
      <c r="T1320" t="s">
        <v>13374</v>
      </c>
      <c r="U1320" s="1">
        <v>46210</v>
      </c>
      <c r="V1320" s="14">
        <v>46210</v>
      </c>
      <c r="W1320" t="s">
        <v>7557</v>
      </c>
      <c r="X1320" s="31">
        <v>46210.61482638889</v>
      </c>
      <c r="AN1320" s="14">
        <v>46210</v>
      </c>
      <c r="AO1320" t="s">
        <v>3076</v>
      </c>
      <c r="AP1320" s="31">
        <v>46210.683263888888</v>
      </c>
      <c r="AT1320" s="31">
        <v>46210.683263888888</v>
      </c>
      <c r="AU1320" s="14">
        <v>46210</v>
      </c>
      <c r="AV1320" t="s">
        <v>3076</v>
      </c>
      <c r="AW1320" t="s">
        <v>7534</v>
      </c>
      <c r="AX1320" t="s">
        <v>677</v>
      </c>
      <c r="AY1320" s="14">
        <v>46210</v>
      </c>
      <c r="AZ1320" t="s">
        <v>7557</v>
      </c>
      <c r="BA1320" s="31">
        <v>46210.696666666663</v>
      </c>
      <c r="BB1320" s="14">
        <v>46210</v>
      </c>
      <c r="BC1320" t="s">
        <v>1211</v>
      </c>
      <c r="BD1320" s="31">
        <v>46210.709444444445</v>
      </c>
      <c r="BE1320" s="14">
        <v>46210</v>
      </c>
      <c r="BF1320" t="s">
        <v>7003</v>
      </c>
      <c r="BG1320" s="31">
        <v>46210.741400462961</v>
      </c>
      <c r="BH1320" s="14">
        <v>46210</v>
      </c>
      <c r="BI1320" t="s">
        <v>7453</v>
      </c>
      <c r="BJ1320" s="31">
        <v>46210.776053240741</v>
      </c>
      <c r="BK1320" s="14">
        <v>46210</v>
      </c>
      <c r="BL1320" t="s">
        <v>7453</v>
      </c>
      <c r="BM1320" s="31">
        <v>46210.778680555559</v>
      </c>
      <c r="BN1320" s="14">
        <v>46210</v>
      </c>
      <c r="BO1320" t="s">
        <v>7453</v>
      </c>
      <c r="BP1320" s="31">
        <v>46210.799780092595</v>
      </c>
      <c r="BZ1320" s="14">
        <v>46210</v>
      </c>
      <c r="CA1320" t="s">
        <v>7453</v>
      </c>
      <c r="CB1320" s="31">
        <v>46210.783495370371</v>
      </c>
      <c r="CP1320" t="str">
        <f>VLOOKUP(A1320,Sheet1!$A$2:$E$221,2,0)</f>
        <v>West Zone</v>
      </c>
    </row>
    <row r="1321" spans="1:94" x14ac:dyDescent="0.35">
      <c r="A1321" t="s">
        <v>7525</v>
      </c>
      <c r="B1321">
        <v>150</v>
      </c>
      <c r="C1321" t="s">
        <v>9332</v>
      </c>
      <c r="D1321" t="s">
        <v>678</v>
      </c>
      <c r="E1321" t="s">
        <v>834</v>
      </c>
      <c r="F1321" t="s">
        <v>829</v>
      </c>
      <c r="G1321" t="s">
        <v>81</v>
      </c>
      <c r="H1321" t="s">
        <v>10711</v>
      </c>
      <c r="I1321">
        <v>10744</v>
      </c>
      <c r="J1321" t="s">
        <v>4530</v>
      </c>
      <c r="K1321" t="s">
        <v>4531</v>
      </c>
      <c r="L1321" t="s">
        <v>4622</v>
      </c>
      <c r="M1321" t="s">
        <v>10712</v>
      </c>
      <c r="N1321">
        <v>90000</v>
      </c>
      <c r="O1321" t="s">
        <v>9422</v>
      </c>
      <c r="P1321" t="s">
        <v>9423</v>
      </c>
      <c r="Q1321" t="s">
        <v>6592</v>
      </c>
      <c r="R1321">
        <v>231690401</v>
      </c>
      <c r="S1321" t="s">
        <v>683</v>
      </c>
      <c r="T1321" t="s">
        <v>13339</v>
      </c>
      <c r="U1321" s="1">
        <v>46209</v>
      </c>
      <c r="V1321" s="14">
        <v>46209</v>
      </c>
      <c r="W1321" t="s">
        <v>7533</v>
      </c>
      <c r="X1321" s="31">
        <v>46209.467164351852</v>
      </c>
      <c r="AN1321" s="14">
        <v>46209</v>
      </c>
      <c r="AO1321" t="s">
        <v>3076</v>
      </c>
      <c r="AP1321" s="31">
        <v>46209.520150462966</v>
      </c>
      <c r="AT1321" s="31">
        <v>46209.520150462966</v>
      </c>
      <c r="AU1321" s="14">
        <v>46209</v>
      </c>
      <c r="AV1321" t="s">
        <v>3076</v>
      </c>
      <c r="AW1321" t="s">
        <v>7534</v>
      </c>
      <c r="AX1321" t="s">
        <v>677</v>
      </c>
      <c r="AY1321" s="14">
        <v>46209</v>
      </c>
      <c r="AZ1321" t="s">
        <v>7533</v>
      </c>
      <c r="BA1321" s="31">
        <v>46209.532199074078</v>
      </c>
      <c r="BB1321" s="14">
        <v>46209</v>
      </c>
      <c r="BC1321" t="s">
        <v>1211</v>
      </c>
      <c r="BD1321" s="31">
        <v>46209.557337962964</v>
      </c>
      <c r="BE1321" s="14">
        <v>46209</v>
      </c>
      <c r="BF1321" t="s">
        <v>7038</v>
      </c>
      <c r="BG1321" s="31">
        <v>46209.703055555554</v>
      </c>
      <c r="BH1321" s="14">
        <v>46209</v>
      </c>
      <c r="BI1321" t="s">
        <v>7453</v>
      </c>
      <c r="BJ1321" s="31">
        <v>46209.738958333335</v>
      </c>
      <c r="BK1321" s="14">
        <v>46209</v>
      </c>
      <c r="BL1321" t="s">
        <v>7463</v>
      </c>
      <c r="BM1321" s="31">
        <v>46209.807268518518</v>
      </c>
      <c r="BZ1321" s="14">
        <v>46209</v>
      </c>
      <c r="CA1321" t="s">
        <v>7463</v>
      </c>
      <c r="CB1321" s="31">
        <v>46209.823541666665</v>
      </c>
      <c r="CC1321" s="14">
        <v>46209</v>
      </c>
      <c r="CD1321" t="s">
        <v>1324</v>
      </c>
      <c r="CE1321" s="31">
        <v>46209.828263888892</v>
      </c>
      <c r="CI1321" s="14">
        <v>46210</v>
      </c>
      <c r="CJ1321" t="s">
        <v>3076</v>
      </c>
      <c r="CK1321" s="31">
        <v>46210.643912037034</v>
      </c>
      <c r="CP1321" t="str">
        <f>VLOOKUP(A1321,Sheet1!$A$2:$E$221,2,0)</f>
        <v>West Zone</v>
      </c>
    </row>
    <row r="1322" spans="1:94" x14ac:dyDescent="0.35">
      <c r="A1322" t="s">
        <v>7525</v>
      </c>
      <c r="B1322">
        <v>150</v>
      </c>
      <c r="C1322" t="s">
        <v>9332</v>
      </c>
      <c r="D1322" t="s">
        <v>678</v>
      </c>
      <c r="E1322" t="s">
        <v>834</v>
      </c>
      <c r="F1322" t="s">
        <v>829</v>
      </c>
      <c r="G1322" t="s">
        <v>81</v>
      </c>
      <c r="H1322" t="s">
        <v>7530</v>
      </c>
      <c r="I1322">
        <v>81851</v>
      </c>
      <c r="J1322" t="s">
        <v>82</v>
      </c>
      <c r="K1322" t="s">
        <v>2742</v>
      </c>
      <c r="L1322" t="s">
        <v>4622</v>
      </c>
      <c r="M1322" t="s">
        <v>7531</v>
      </c>
      <c r="N1322">
        <v>60000</v>
      </c>
      <c r="O1322" t="s">
        <v>9434</v>
      </c>
      <c r="P1322" t="s">
        <v>9435</v>
      </c>
      <c r="Q1322" t="s">
        <v>1107</v>
      </c>
      <c r="R1322">
        <v>3904346497</v>
      </c>
      <c r="S1322" t="s">
        <v>13394</v>
      </c>
      <c r="T1322"/>
      <c r="V1322" s="14">
        <v>46206</v>
      </c>
      <c r="W1322" t="s">
        <v>7532</v>
      </c>
      <c r="X1322" s="31">
        <v>46206.554918981485</v>
      </c>
      <c r="AN1322" s="14">
        <v>46206</v>
      </c>
      <c r="AO1322" t="s">
        <v>2960</v>
      </c>
      <c r="AP1322" s="31">
        <v>46206.741666666669</v>
      </c>
      <c r="AT1322" s="31">
        <v>46206.741666666669</v>
      </c>
      <c r="AU1322" s="14">
        <v>46206</v>
      </c>
      <c r="AV1322" t="s">
        <v>2960</v>
      </c>
      <c r="AW1322" t="s">
        <v>829</v>
      </c>
      <c r="AX1322" t="s">
        <v>678</v>
      </c>
      <c r="AY1322" s="14">
        <v>46206</v>
      </c>
      <c r="AZ1322" t="s">
        <v>2960</v>
      </c>
      <c r="BA1322" s="31">
        <v>46206.742037037038</v>
      </c>
      <c r="BB1322" s="14">
        <v>46209</v>
      </c>
      <c r="BC1322" t="s">
        <v>1211</v>
      </c>
      <c r="BD1322" s="31">
        <v>46209.334236111114</v>
      </c>
      <c r="BE1322" s="14">
        <v>46209</v>
      </c>
      <c r="BF1322" t="s">
        <v>6692</v>
      </c>
      <c r="BG1322" s="31">
        <v>46209.355798611112</v>
      </c>
      <c r="BH1322" s="14">
        <v>46209</v>
      </c>
      <c r="BI1322" t="s">
        <v>7453</v>
      </c>
      <c r="BJ1322" s="31">
        <v>46209.403240740743</v>
      </c>
      <c r="BK1322" s="14">
        <v>46209</v>
      </c>
      <c r="BL1322" t="s">
        <v>7453</v>
      </c>
      <c r="BM1322" s="31">
        <v>46209.442893518521</v>
      </c>
      <c r="BZ1322" s="14">
        <v>46209</v>
      </c>
      <c r="CA1322" t="s">
        <v>7453</v>
      </c>
      <c r="CB1322" s="31">
        <v>46209.502685185187</v>
      </c>
      <c r="CC1322" s="14">
        <v>46209</v>
      </c>
      <c r="CD1322" t="s">
        <v>1324</v>
      </c>
      <c r="CE1322" s="31">
        <v>46209.512384259258</v>
      </c>
      <c r="CI1322" s="14">
        <v>46209</v>
      </c>
      <c r="CJ1322" t="s">
        <v>3076</v>
      </c>
      <c r="CK1322" s="31">
        <v>46209.646018518521</v>
      </c>
      <c r="CP1322" t="str">
        <f>VLOOKUP(A1322,Sheet1!$A$2:$E$221,2,0)</f>
        <v>West Zone</v>
      </c>
    </row>
    <row r="1323" spans="1:94" x14ac:dyDescent="0.35">
      <c r="A1323" t="s">
        <v>7525</v>
      </c>
      <c r="B1323">
        <v>150</v>
      </c>
      <c r="C1323" t="s">
        <v>9332</v>
      </c>
      <c r="D1323" t="s">
        <v>678</v>
      </c>
      <c r="E1323" t="s">
        <v>834</v>
      </c>
      <c r="F1323" t="s">
        <v>829</v>
      </c>
      <c r="G1323" t="s">
        <v>81</v>
      </c>
      <c r="H1323" t="s">
        <v>12591</v>
      </c>
      <c r="I1323">
        <v>253064</v>
      </c>
      <c r="J1323" t="s">
        <v>12587</v>
      </c>
      <c r="K1323" t="s">
        <v>12588</v>
      </c>
      <c r="L1323" t="s">
        <v>4622</v>
      </c>
      <c r="M1323" t="s">
        <v>12592</v>
      </c>
      <c r="N1323">
        <v>50000</v>
      </c>
      <c r="O1323" t="s">
        <v>934</v>
      </c>
      <c r="P1323" t="s">
        <v>935</v>
      </c>
      <c r="Q1323" t="s">
        <v>2981</v>
      </c>
      <c r="R1323">
        <v>3882987824</v>
      </c>
      <c r="S1323" t="s">
        <v>13394</v>
      </c>
      <c r="T1323"/>
      <c r="V1323" s="14">
        <v>46209</v>
      </c>
      <c r="W1323" t="s">
        <v>7557</v>
      </c>
      <c r="X1323" s="31">
        <v>46209.664259259262</v>
      </c>
      <c r="AN1323" s="14">
        <v>46210</v>
      </c>
      <c r="AO1323" t="s">
        <v>2960</v>
      </c>
      <c r="AP1323" s="31">
        <v>46210.404930555553</v>
      </c>
      <c r="AT1323" s="31">
        <v>46210.404930555553</v>
      </c>
      <c r="AU1323" s="14">
        <v>46210</v>
      </c>
      <c r="AV1323" t="s">
        <v>2960</v>
      </c>
      <c r="AW1323" t="s">
        <v>829</v>
      </c>
      <c r="AX1323" t="s">
        <v>678</v>
      </c>
      <c r="AY1323" s="14">
        <v>46210</v>
      </c>
      <c r="AZ1323" t="s">
        <v>3076</v>
      </c>
      <c r="BA1323" s="31">
        <v>46210.405370370368</v>
      </c>
      <c r="BB1323" s="14">
        <v>46210</v>
      </c>
      <c r="BC1323" t="s">
        <v>1211</v>
      </c>
      <c r="BD1323" s="31">
        <v>46210.428483796299</v>
      </c>
      <c r="BE1323" s="14">
        <v>46210</v>
      </c>
      <c r="BF1323" t="s">
        <v>7003</v>
      </c>
      <c r="BG1323" s="31">
        <v>46210.492800925924</v>
      </c>
      <c r="BH1323" s="14">
        <v>46210</v>
      </c>
      <c r="BI1323" t="s">
        <v>7453</v>
      </c>
      <c r="BJ1323" s="31">
        <v>46210.626180555555</v>
      </c>
      <c r="BK1323" s="14">
        <v>46210</v>
      </c>
      <c r="BL1323" t="s">
        <v>7453</v>
      </c>
      <c r="BM1323" s="31">
        <v>46210.634166666663</v>
      </c>
      <c r="BZ1323" s="14">
        <v>46210</v>
      </c>
      <c r="CA1323" t="s">
        <v>7453</v>
      </c>
      <c r="CB1323" s="31">
        <v>46210.655949074076</v>
      </c>
      <c r="CC1323" s="14">
        <v>46210</v>
      </c>
      <c r="CD1323" t="s">
        <v>1364</v>
      </c>
      <c r="CE1323" s="31">
        <v>46210.660937499997</v>
      </c>
      <c r="CI1323" s="14">
        <v>46210</v>
      </c>
      <c r="CJ1323" t="s">
        <v>3076</v>
      </c>
      <c r="CK1323" s="31">
        <v>46210.758414351854</v>
      </c>
      <c r="CP1323" t="str">
        <f>VLOOKUP(A1323,Sheet1!$A$2:$E$221,2,0)</f>
        <v>West Zone</v>
      </c>
    </row>
    <row r="1324" spans="1:94" x14ac:dyDescent="0.35">
      <c r="A1324" t="s">
        <v>7525</v>
      </c>
      <c r="B1324">
        <v>150</v>
      </c>
      <c r="C1324" t="s">
        <v>9332</v>
      </c>
      <c r="D1324" t="s">
        <v>678</v>
      </c>
      <c r="E1324" t="s">
        <v>834</v>
      </c>
      <c r="F1324" t="s">
        <v>829</v>
      </c>
      <c r="G1324" t="s">
        <v>81</v>
      </c>
      <c r="H1324" t="s">
        <v>7535</v>
      </c>
      <c r="I1324">
        <v>339934</v>
      </c>
      <c r="J1324" t="s">
        <v>2738</v>
      </c>
      <c r="K1324" t="s">
        <v>2739</v>
      </c>
      <c r="L1324" t="s">
        <v>4622</v>
      </c>
      <c r="M1324" t="s">
        <v>7536</v>
      </c>
      <c r="N1324">
        <v>50000</v>
      </c>
      <c r="O1324" t="s">
        <v>934</v>
      </c>
      <c r="P1324" t="s">
        <v>935</v>
      </c>
      <c r="Q1324" t="s">
        <v>7537</v>
      </c>
      <c r="R1324">
        <v>2570835206</v>
      </c>
      <c r="S1324" t="s">
        <v>13394</v>
      </c>
      <c r="T1324"/>
      <c r="V1324" s="14">
        <v>46204</v>
      </c>
      <c r="W1324" t="s">
        <v>7538</v>
      </c>
      <c r="X1324" s="31">
        <v>46204.675300925926</v>
      </c>
      <c r="AN1324" s="14">
        <v>46205</v>
      </c>
      <c r="AO1324" t="s">
        <v>2960</v>
      </c>
      <c r="AP1324" s="31">
        <v>46205.450937499998</v>
      </c>
      <c r="AT1324" s="31">
        <v>46205.450937499998</v>
      </c>
      <c r="AU1324" s="14">
        <v>46205</v>
      </c>
      <c r="AV1324" t="s">
        <v>2960</v>
      </c>
      <c r="AW1324" t="s">
        <v>829</v>
      </c>
      <c r="AX1324" t="s">
        <v>678</v>
      </c>
      <c r="AY1324" s="14">
        <v>46205</v>
      </c>
      <c r="AZ1324" t="s">
        <v>3076</v>
      </c>
      <c r="BA1324" s="31">
        <v>46205.516180555554</v>
      </c>
      <c r="BB1324" s="14">
        <v>46205</v>
      </c>
      <c r="BC1324" t="s">
        <v>1211</v>
      </c>
      <c r="BD1324" s="31">
        <v>46205.538541666669</v>
      </c>
      <c r="BE1324" s="14">
        <v>46205</v>
      </c>
      <c r="BF1324" t="s">
        <v>6874</v>
      </c>
      <c r="BG1324" s="31">
        <v>46205.572557870371</v>
      </c>
      <c r="BH1324" s="14">
        <v>46205</v>
      </c>
      <c r="BI1324" t="s">
        <v>7453</v>
      </c>
      <c r="BJ1324" s="31">
        <v>46205.620694444442</v>
      </c>
      <c r="BK1324" s="14">
        <v>46205</v>
      </c>
      <c r="BL1324" t="s">
        <v>7453</v>
      </c>
      <c r="BM1324" s="31">
        <v>46205.626504629632</v>
      </c>
      <c r="BZ1324" s="14">
        <v>46205</v>
      </c>
      <c r="CA1324" t="s">
        <v>7453</v>
      </c>
      <c r="CB1324" s="31">
        <v>46205.669386574074</v>
      </c>
      <c r="CC1324" s="14">
        <v>46205</v>
      </c>
      <c r="CD1324" t="s">
        <v>1364</v>
      </c>
      <c r="CE1324" s="31">
        <v>46205.670289351852</v>
      </c>
      <c r="CI1324" s="14">
        <v>46205</v>
      </c>
      <c r="CJ1324" t="s">
        <v>3077</v>
      </c>
      <c r="CK1324" s="31">
        <v>46205.722615740742</v>
      </c>
      <c r="CP1324" t="str">
        <f>VLOOKUP(A1324,Sheet1!$A$2:$E$221,2,0)</f>
        <v>West Zone</v>
      </c>
    </row>
    <row r="1325" spans="1:94" x14ac:dyDescent="0.35">
      <c r="A1325" t="s">
        <v>7525</v>
      </c>
      <c r="B1325">
        <v>150</v>
      </c>
      <c r="C1325" t="s">
        <v>9332</v>
      </c>
      <c r="D1325" t="s">
        <v>678</v>
      </c>
      <c r="E1325" t="s">
        <v>834</v>
      </c>
      <c r="F1325" t="s">
        <v>829</v>
      </c>
      <c r="G1325" t="s">
        <v>81</v>
      </c>
      <c r="H1325" t="s">
        <v>4528</v>
      </c>
      <c r="I1325">
        <v>351599</v>
      </c>
      <c r="J1325" t="s">
        <v>4530</v>
      </c>
      <c r="K1325" t="s">
        <v>4531</v>
      </c>
      <c r="L1325" t="s">
        <v>4622</v>
      </c>
      <c r="M1325" t="s">
        <v>7539</v>
      </c>
      <c r="N1325">
        <v>90000</v>
      </c>
      <c r="O1325" t="s">
        <v>931</v>
      </c>
      <c r="P1325" t="s">
        <v>932</v>
      </c>
      <c r="Q1325" t="s">
        <v>4529</v>
      </c>
      <c r="R1325">
        <v>5828795302</v>
      </c>
      <c r="S1325" t="s">
        <v>13394</v>
      </c>
      <c r="T1325"/>
      <c r="V1325" s="14">
        <v>46206</v>
      </c>
      <c r="W1325" t="s">
        <v>7533</v>
      </c>
      <c r="X1325" s="31">
        <v>46206.484548611108</v>
      </c>
      <c r="AN1325" s="14">
        <v>46206</v>
      </c>
      <c r="AO1325" t="s">
        <v>3076</v>
      </c>
      <c r="AP1325" s="31">
        <v>46206.576608796298</v>
      </c>
      <c r="AT1325" s="31">
        <v>46206.576608796298</v>
      </c>
      <c r="AU1325" s="14">
        <v>46206</v>
      </c>
      <c r="AV1325" t="s">
        <v>3076</v>
      </c>
      <c r="AW1325" t="s">
        <v>7534</v>
      </c>
      <c r="AX1325" t="s">
        <v>677</v>
      </c>
      <c r="AY1325" s="14">
        <v>46206</v>
      </c>
      <c r="AZ1325" t="s">
        <v>3076</v>
      </c>
      <c r="BA1325" s="31">
        <v>46206.596215277779</v>
      </c>
      <c r="BB1325" s="14">
        <v>46206</v>
      </c>
      <c r="BC1325" t="s">
        <v>3057</v>
      </c>
      <c r="BD1325" s="31">
        <v>46206.605717592596</v>
      </c>
      <c r="BE1325" s="14">
        <v>46206</v>
      </c>
      <c r="BF1325" t="s">
        <v>7509</v>
      </c>
      <c r="BG1325" s="31">
        <v>46206.624444444446</v>
      </c>
      <c r="BH1325" s="14">
        <v>46206</v>
      </c>
      <c r="BI1325" t="s">
        <v>7453</v>
      </c>
      <c r="BJ1325" s="31">
        <v>46206.633703703701</v>
      </c>
      <c r="BK1325" s="14">
        <v>46206</v>
      </c>
      <c r="BL1325" t="s">
        <v>7453</v>
      </c>
      <c r="BM1325" s="31">
        <v>46206.639178240737</v>
      </c>
      <c r="BZ1325" s="14">
        <v>46206</v>
      </c>
      <c r="CA1325" t="s">
        <v>7453</v>
      </c>
      <c r="CB1325" s="31">
        <v>46206.686527777776</v>
      </c>
      <c r="CC1325" s="14">
        <v>46206</v>
      </c>
      <c r="CD1325" t="s">
        <v>1324</v>
      </c>
      <c r="CE1325" s="31">
        <v>46206.706944444442</v>
      </c>
      <c r="CI1325" s="14">
        <v>46206</v>
      </c>
      <c r="CJ1325" t="s">
        <v>3077</v>
      </c>
      <c r="CK1325" s="31">
        <v>46206.745254629626</v>
      </c>
      <c r="CP1325" t="str">
        <f>VLOOKUP(A1325,Sheet1!$A$2:$E$221,2,0)</f>
        <v>West Zone</v>
      </c>
    </row>
    <row r="1326" spans="1:94" x14ac:dyDescent="0.35">
      <c r="A1326" t="s">
        <v>7525</v>
      </c>
      <c r="B1326">
        <v>150</v>
      </c>
      <c r="C1326" t="s">
        <v>9332</v>
      </c>
      <c r="D1326" t="s">
        <v>678</v>
      </c>
      <c r="E1326" t="s">
        <v>834</v>
      </c>
      <c r="F1326" t="s">
        <v>829</v>
      </c>
      <c r="G1326" t="s">
        <v>81</v>
      </c>
      <c r="H1326" t="s">
        <v>10713</v>
      </c>
      <c r="I1326">
        <v>362468</v>
      </c>
      <c r="J1326" t="s">
        <v>82</v>
      </c>
      <c r="K1326" t="s">
        <v>2742</v>
      </c>
      <c r="L1326" t="s">
        <v>4622</v>
      </c>
      <c r="M1326" t="s">
        <v>10714</v>
      </c>
      <c r="N1326">
        <v>55000</v>
      </c>
      <c r="O1326" t="s">
        <v>10026</v>
      </c>
      <c r="P1326" t="s">
        <v>10027</v>
      </c>
      <c r="Q1326" t="s">
        <v>4030</v>
      </c>
      <c r="R1326">
        <v>6484303485</v>
      </c>
      <c r="S1326" t="s">
        <v>13394</v>
      </c>
      <c r="T1326"/>
      <c r="V1326" s="14">
        <v>46209</v>
      </c>
      <c r="W1326" t="s">
        <v>7557</v>
      </c>
      <c r="X1326" s="31">
        <v>46209.39640046296</v>
      </c>
      <c r="AN1326" s="14">
        <v>46209</v>
      </c>
      <c r="AO1326" t="s">
        <v>2960</v>
      </c>
      <c r="AP1326" s="31">
        <v>46209.490486111114</v>
      </c>
      <c r="AT1326" s="31">
        <v>46209.490486111114</v>
      </c>
      <c r="AU1326" s="14">
        <v>46209</v>
      </c>
      <c r="AV1326" t="s">
        <v>2960</v>
      </c>
      <c r="AW1326" t="s">
        <v>829</v>
      </c>
      <c r="AX1326" t="s">
        <v>678</v>
      </c>
      <c r="AY1326" s="14">
        <v>46209</v>
      </c>
      <c r="AZ1326" t="s">
        <v>7533</v>
      </c>
      <c r="BA1326" s="31">
        <v>46209.64298611111</v>
      </c>
      <c r="BB1326" s="14">
        <v>46209</v>
      </c>
      <c r="BC1326" t="s">
        <v>1211</v>
      </c>
      <c r="BD1326" s="31">
        <v>46209.645694444444</v>
      </c>
      <c r="BE1326" s="14">
        <v>46209</v>
      </c>
      <c r="BF1326" t="s">
        <v>6799</v>
      </c>
      <c r="BG1326" s="31">
        <v>46209.650081018517</v>
      </c>
      <c r="BH1326" s="14">
        <v>46209</v>
      </c>
      <c r="BI1326" t="s">
        <v>7453</v>
      </c>
      <c r="BJ1326" s="31">
        <v>46209.685578703706</v>
      </c>
      <c r="BK1326" s="14">
        <v>46209</v>
      </c>
      <c r="BL1326" t="s">
        <v>7453</v>
      </c>
      <c r="BM1326" s="31">
        <v>46209.687858796293</v>
      </c>
      <c r="BZ1326" s="14">
        <v>46209</v>
      </c>
      <c r="CA1326" t="s">
        <v>7453</v>
      </c>
      <c r="CB1326" s="31">
        <v>46209.719884259262</v>
      </c>
      <c r="CC1326" s="14">
        <v>46209</v>
      </c>
      <c r="CD1326" t="s">
        <v>1364</v>
      </c>
      <c r="CE1326" s="31">
        <v>46209.732731481483</v>
      </c>
      <c r="CI1326" s="14">
        <v>46209</v>
      </c>
      <c r="CJ1326" t="s">
        <v>3076</v>
      </c>
      <c r="CK1326" s="31">
        <v>46209.78266203704</v>
      </c>
      <c r="CP1326" t="str">
        <f>VLOOKUP(A1326,Sheet1!$A$2:$E$221,2,0)</f>
        <v>West Zone</v>
      </c>
    </row>
    <row r="1327" spans="1:94" x14ac:dyDescent="0.35">
      <c r="A1327" t="s">
        <v>7525</v>
      </c>
      <c r="B1327">
        <v>150</v>
      </c>
      <c r="C1327" t="s">
        <v>9332</v>
      </c>
      <c r="D1327" t="s">
        <v>678</v>
      </c>
      <c r="E1327" t="s">
        <v>834</v>
      </c>
      <c r="F1327" t="s">
        <v>829</v>
      </c>
      <c r="G1327" t="s">
        <v>81</v>
      </c>
      <c r="H1327" t="s">
        <v>7540</v>
      </c>
      <c r="I1327">
        <v>388571</v>
      </c>
      <c r="J1327" t="s">
        <v>3926</v>
      </c>
      <c r="K1327" t="s">
        <v>3927</v>
      </c>
      <c r="L1327" t="s">
        <v>4622</v>
      </c>
      <c r="M1327" t="s">
        <v>7541</v>
      </c>
      <c r="N1327">
        <v>70000</v>
      </c>
      <c r="O1327" t="s">
        <v>9479</v>
      </c>
      <c r="P1327" t="s">
        <v>9480</v>
      </c>
      <c r="Q1327" t="s">
        <v>7542</v>
      </c>
      <c r="R1327">
        <v>3379785832</v>
      </c>
      <c r="S1327" t="s">
        <v>683</v>
      </c>
      <c r="T1327" t="s">
        <v>13283</v>
      </c>
      <c r="U1327" s="1">
        <v>46209</v>
      </c>
      <c r="V1327" s="14">
        <v>46203</v>
      </c>
      <c r="W1327" t="s">
        <v>7543</v>
      </c>
      <c r="X1327" s="31">
        <v>46203.455138888887</v>
      </c>
      <c r="AN1327" s="14">
        <v>46206</v>
      </c>
      <c r="AO1327" t="s">
        <v>2960</v>
      </c>
      <c r="AP1327" s="31">
        <v>46206.481400462966</v>
      </c>
      <c r="AT1327" s="31">
        <v>46206.481400462966</v>
      </c>
      <c r="AU1327" s="14">
        <v>46206</v>
      </c>
      <c r="AV1327" t="s">
        <v>2960</v>
      </c>
      <c r="AW1327" t="s">
        <v>829</v>
      </c>
      <c r="AX1327" t="s">
        <v>678</v>
      </c>
      <c r="AY1327" s="14">
        <v>46206</v>
      </c>
      <c r="AZ1327" t="s">
        <v>7543</v>
      </c>
      <c r="BA1327" s="31">
        <v>46206.482129629629</v>
      </c>
      <c r="BB1327" s="14">
        <v>46206</v>
      </c>
      <c r="BC1327" t="s">
        <v>3057</v>
      </c>
      <c r="BD1327" s="31">
        <v>46206.504837962966</v>
      </c>
      <c r="BE1327" s="14">
        <v>46206</v>
      </c>
      <c r="BF1327" t="s">
        <v>6673</v>
      </c>
      <c r="BG1327" s="31">
        <v>46206.559039351851</v>
      </c>
      <c r="BH1327" s="14">
        <v>46206</v>
      </c>
      <c r="BI1327" t="s">
        <v>7453</v>
      </c>
      <c r="BJ1327" s="31">
        <v>46206.633715277778</v>
      </c>
      <c r="BK1327" s="14">
        <v>46209</v>
      </c>
      <c r="BL1327" t="s">
        <v>1323</v>
      </c>
      <c r="BM1327" s="31">
        <v>46209.718807870369</v>
      </c>
      <c r="BN1327" s="14">
        <v>46206</v>
      </c>
      <c r="BO1327" t="s">
        <v>7453</v>
      </c>
      <c r="BP1327" s="31">
        <v>46206.665231481478</v>
      </c>
      <c r="BZ1327" s="14">
        <v>46209</v>
      </c>
      <c r="CA1327" t="s">
        <v>1323</v>
      </c>
      <c r="CB1327" s="31">
        <v>46209.724861111114</v>
      </c>
      <c r="CC1327" s="14">
        <v>46209</v>
      </c>
      <c r="CD1327" t="s">
        <v>1364</v>
      </c>
      <c r="CE1327" s="31">
        <v>46209.732673611114</v>
      </c>
      <c r="CI1327" s="14">
        <v>46209</v>
      </c>
      <c r="CJ1327" t="s">
        <v>3076</v>
      </c>
      <c r="CK1327" s="31">
        <v>46209.775393518517</v>
      </c>
      <c r="CP1327" t="str">
        <f>VLOOKUP(A1327,Sheet1!$A$2:$E$221,2,0)</f>
        <v>West Zone</v>
      </c>
    </row>
    <row r="1328" spans="1:94" x14ac:dyDescent="0.35">
      <c r="A1328" t="s">
        <v>7525</v>
      </c>
      <c r="B1328">
        <v>150</v>
      </c>
      <c r="C1328" t="s">
        <v>9332</v>
      </c>
      <c r="D1328" t="s">
        <v>678</v>
      </c>
      <c r="E1328" t="s">
        <v>834</v>
      </c>
      <c r="F1328" t="s">
        <v>829</v>
      </c>
      <c r="G1328" t="s">
        <v>81</v>
      </c>
      <c r="H1328" t="s">
        <v>12593</v>
      </c>
      <c r="I1328">
        <v>509336</v>
      </c>
      <c r="J1328" t="s">
        <v>82</v>
      </c>
      <c r="K1328" t="s">
        <v>2742</v>
      </c>
      <c r="L1328" t="s">
        <v>4622</v>
      </c>
      <c r="M1328" t="s">
        <v>12594</v>
      </c>
      <c r="N1328">
        <v>75000</v>
      </c>
      <c r="O1328" t="s">
        <v>974</v>
      </c>
      <c r="P1328" t="s">
        <v>975</v>
      </c>
      <c r="Q1328" t="s">
        <v>12595</v>
      </c>
      <c r="R1328">
        <v>9750614999</v>
      </c>
      <c r="S1328" t="s">
        <v>683</v>
      </c>
      <c r="T1328" t="s">
        <v>13256</v>
      </c>
      <c r="U1328" s="1">
        <v>46210</v>
      </c>
      <c r="V1328" s="14">
        <v>46210</v>
      </c>
      <c r="W1328" t="s">
        <v>7557</v>
      </c>
      <c r="X1328" s="31">
        <v>46210.415300925924</v>
      </c>
      <c r="AN1328" s="14">
        <v>46210</v>
      </c>
      <c r="AO1328" t="s">
        <v>3076</v>
      </c>
      <c r="AP1328" s="31">
        <v>46210.668773148151</v>
      </c>
      <c r="AT1328" s="31">
        <v>46210.668773148151</v>
      </c>
      <c r="AU1328" s="14">
        <v>46210</v>
      </c>
      <c r="AV1328" t="s">
        <v>3076</v>
      </c>
      <c r="AW1328" t="s">
        <v>7534</v>
      </c>
      <c r="AX1328" t="s">
        <v>677</v>
      </c>
      <c r="AY1328" s="14">
        <v>46210</v>
      </c>
      <c r="AZ1328" t="s">
        <v>3076</v>
      </c>
      <c r="BA1328" s="31">
        <v>46210.669236111113</v>
      </c>
      <c r="BB1328" s="14">
        <v>46210</v>
      </c>
      <c r="BC1328" t="s">
        <v>1211</v>
      </c>
      <c r="BD1328" s="31">
        <v>46210.675243055557</v>
      </c>
      <c r="BE1328" s="14">
        <v>46210</v>
      </c>
      <c r="BF1328" t="s">
        <v>6501</v>
      </c>
      <c r="BG1328" s="31">
        <v>46210.693564814814</v>
      </c>
      <c r="BH1328" s="14">
        <v>46210</v>
      </c>
      <c r="BI1328" t="s">
        <v>7453</v>
      </c>
      <c r="BJ1328" s="31">
        <v>46210.723611111112</v>
      </c>
      <c r="BK1328" s="14">
        <v>46210</v>
      </c>
      <c r="BL1328" t="s">
        <v>7655</v>
      </c>
      <c r="BM1328" s="31">
        <v>46210.816678240742</v>
      </c>
      <c r="BN1328" s="14">
        <v>46210</v>
      </c>
      <c r="BO1328" t="s">
        <v>7453</v>
      </c>
      <c r="BP1328" s="31">
        <v>46210.724409722221</v>
      </c>
      <c r="BZ1328" s="14">
        <v>46210</v>
      </c>
      <c r="CA1328" t="s">
        <v>7655</v>
      </c>
      <c r="CB1328" s="31">
        <v>46210.826689814814</v>
      </c>
      <c r="CC1328" s="14">
        <v>46210</v>
      </c>
      <c r="CD1328" t="s">
        <v>1324</v>
      </c>
      <c r="CE1328" s="31">
        <v>46210.857662037037</v>
      </c>
      <c r="CP1328" t="str">
        <f>VLOOKUP(A1328,Sheet1!$A$2:$E$221,2,0)</f>
        <v>West Zone</v>
      </c>
    </row>
    <row r="1329" spans="1:94" x14ac:dyDescent="0.35">
      <c r="A1329" t="s">
        <v>7525</v>
      </c>
      <c r="B1329">
        <v>150</v>
      </c>
      <c r="C1329" t="s">
        <v>9332</v>
      </c>
      <c r="D1329" t="s">
        <v>678</v>
      </c>
      <c r="E1329" t="s">
        <v>834</v>
      </c>
      <c r="F1329" t="s">
        <v>829</v>
      </c>
      <c r="G1329" t="s">
        <v>81</v>
      </c>
      <c r="H1329" t="s">
        <v>10715</v>
      </c>
      <c r="I1329">
        <v>537809</v>
      </c>
      <c r="J1329" t="s">
        <v>10716</v>
      </c>
      <c r="K1329" t="s">
        <v>10717</v>
      </c>
      <c r="L1329" t="s">
        <v>4622</v>
      </c>
      <c r="M1329" t="s">
        <v>10718</v>
      </c>
      <c r="N1329">
        <v>75000</v>
      </c>
      <c r="O1329" t="s">
        <v>974</v>
      </c>
      <c r="P1329" t="s">
        <v>975</v>
      </c>
      <c r="Q1329" t="s">
        <v>4105</v>
      </c>
      <c r="R1329">
        <v>5543213480</v>
      </c>
      <c r="S1329" t="s">
        <v>13394</v>
      </c>
      <c r="T1329"/>
      <c r="V1329" s="14">
        <v>46209</v>
      </c>
      <c r="W1329" t="s">
        <v>7532</v>
      </c>
      <c r="X1329" s="31">
        <v>46209.678564814814</v>
      </c>
      <c r="AN1329" s="14">
        <v>46209</v>
      </c>
      <c r="AO1329" t="s">
        <v>2960</v>
      </c>
      <c r="AP1329" s="31">
        <v>46209.796331018515</v>
      </c>
      <c r="AT1329" s="31">
        <v>46209.796331018515</v>
      </c>
      <c r="AU1329" s="14">
        <v>46209</v>
      </c>
      <c r="AV1329" t="s">
        <v>2960</v>
      </c>
      <c r="AW1329" t="s">
        <v>829</v>
      </c>
      <c r="AX1329" t="s">
        <v>678</v>
      </c>
      <c r="AY1329" s="14">
        <v>46210</v>
      </c>
      <c r="AZ1329" t="s">
        <v>7532</v>
      </c>
      <c r="BA1329" s="31">
        <v>46210.316469907404</v>
      </c>
      <c r="BB1329" s="14">
        <v>46210</v>
      </c>
      <c r="BC1329" t="s">
        <v>1211</v>
      </c>
      <c r="BD1329" s="31">
        <v>46210.344398148147</v>
      </c>
      <c r="BE1329" s="14">
        <v>46210</v>
      </c>
      <c r="BF1329" t="s">
        <v>6692</v>
      </c>
      <c r="BG1329" s="31">
        <v>46210.364016203705</v>
      </c>
      <c r="BH1329" s="14">
        <v>46210</v>
      </c>
      <c r="BI1329" t="s">
        <v>7453</v>
      </c>
      <c r="BJ1329" s="31">
        <v>46210.425092592595</v>
      </c>
      <c r="BK1329" s="14">
        <v>46210</v>
      </c>
      <c r="BL1329" t="s">
        <v>7453</v>
      </c>
      <c r="BM1329" s="31">
        <v>46210.440810185188</v>
      </c>
      <c r="BZ1329" s="14">
        <v>46210</v>
      </c>
      <c r="CA1329" t="s">
        <v>7453</v>
      </c>
      <c r="CB1329" s="31">
        <v>46210.532511574071</v>
      </c>
      <c r="CC1329" s="14">
        <v>46210</v>
      </c>
      <c r="CD1329" t="s">
        <v>1364</v>
      </c>
      <c r="CE1329" s="31">
        <v>46210.573310185187</v>
      </c>
      <c r="CI1329" s="14">
        <v>46210</v>
      </c>
      <c r="CJ1329" t="s">
        <v>3076</v>
      </c>
      <c r="CK1329" s="31">
        <v>46210.771898148145</v>
      </c>
      <c r="CP1329" t="str">
        <f>VLOOKUP(A1329,Sheet1!$A$2:$E$221,2,0)</f>
        <v>West Zone</v>
      </c>
    </row>
    <row r="1330" spans="1:94" x14ac:dyDescent="0.35">
      <c r="A1330" t="s">
        <v>7525</v>
      </c>
      <c r="B1330">
        <v>150</v>
      </c>
      <c r="C1330" t="s">
        <v>9332</v>
      </c>
      <c r="D1330" t="s">
        <v>678</v>
      </c>
      <c r="E1330" t="s">
        <v>834</v>
      </c>
      <c r="F1330" t="s">
        <v>829</v>
      </c>
      <c r="G1330" t="s">
        <v>81</v>
      </c>
      <c r="H1330" t="s">
        <v>3925</v>
      </c>
      <c r="I1330">
        <v>550356</v>
      </c>
      <c r="J1330" t="s">
        <v>3926</v>
      </c>
      <c r="K1330" t="s">
        <v>3927</v>
      </c>
      <c r="L1330" t="s">
        <v>4622</v>
      </c>
      <c r="M1330" t="s">
        <v>7544</v>
      </c>
      <c r="N1330">
        <v>90000</v>
      </c>
      <c r="O1330" t="s">
        <v>931</v>
      </c>
      <c r="P1330" t="s">
        <v>932</v>
      </c>
      <c r="Q1330" t="s">
        <v>1321</v>
      </c>
      <c r="R1330">
        <v>8750844542</v>
      </c>
      <c r="S1330" t="s">
        <v>13394</v>
      </c>
      <c r="T1330"/>
      <c r="V1330" s="14">
        <v>46204</v>
      </c>
      <c r="W1330" t="s">
        <v>3077</v>
      </c>
      <c r="X1330" s="31">
        <v>46204.562731481485</v>
      </c>
      <c r="AN1330" s="14">
        <v>46204</v>
      </c>
      <c r="AO1330" t="s">
        <v>3076</v>
      </c>
      <c r="AP1330" s="31">
        <v>46204.775335648148</v>
      </c>
      <c r="AT1330" s="31">
        <v>46204.775335648148</v>
      </c>
      <c r="AU1330" s="14">
        <v>46204</v>
      </c>
      <c r="AV1330" t="s">
        <v>3076</v>
      </c>
      <c r="AW1330" t="s">
        <v>7534</v>
      </c>
      <c r="AX1330" t="s">
        <v>677</v>
      </c>
      <c r="AY1330" s="14">
        <v>46205</v>
      </c>
      <c r="AZ1330" t="s">
        <v>3076</v>
      </c>
      <c r="BA1330" s="31">
        <v>46205.328414351854</v>
      </c>
      <c r="BB1330" s="14">
        <v>46205</v>
      </c>
      <c r="BC1330" t="s">
        <v>1211</v>
      </c>
      <c r="BD1330" s="31">
        <v>46205.356145833335</v>
      </c>
      <c r="BE1330" s="14">
        <v>46205</v>
      </c>
      <c r="BF1330" t="s">
        <v>6692</v>
      </c>
      <c r="BG1330" s="31">
        <v>46205.380590277775</v>
      </c>
      <c r="BH1330" s="14">
        <v>46205</v>
      </c>
      <c r="BI1330" t="s">
        <v>7453</v>
      </c>
      <c r="BJ1330" s="31">
        <v>46205.410555555558</v>
      </c>
      <c r="BK1330" s="14">
        <v>46205</v>
      </c>
      <c r="BL1330" t="s">
        <v>7453</v>
      </c>
      <c r="BM1330" s="31">
        <v>46205.435231481482</v>
      </c>
      <c r="BZ1330" s="14">
        <v>46205</v>
      </c>
      <c r="CA1330" t="s">
        <v>7453</v>
      </c>
      <c r="CB1330" s="31">
        <v>46205.445752314816</v>
      </c>
      <c r="CC1330" s="14">
        <v>46205</v>
      </c>
      <c r="CD1330" t="s">
        <v>1322</v>
      </c>
      <c r="CE1330" s="31">
        <v>46205.453356481485</v>
      </c>
      <c r="CI1330" s="14">
        <v>46205</v>
      </c>
      <c r="CJ1330" t="s">
        <v>3076</v>
      </c>
      <c r="CK1330" s="31">
        <v>46205.586539351854</v>
      </c>
      <c r="CP1330" t="str">
        <f>VLOOKUP(A1330,Sheet1!$A$2:$E$221,2,0)</f>
        <v>West Zone</v>
      </c>
    </row>
    <row r="1331" spans="1:94" x14ac:dyDescent="0.35">
      <c r="A1331" t="s">
        <v>7525</v>
      </c>
      <c r="B1331">
        <v>150</v>
      </c>
      <c r="C1331" t="s">
        <v>9332</v>
      </c>
      <c r="D1331" t="s">
        <v>678</v>
      </c>
      <c r="E1331" t="s">
        <v>834</v>
      </c>
      <c r="F1331" t="s">
        <v>829</v>
      </c>
      <c r="G1331" t="s">
        <v>81</v>
      </c>
      <c r="H1331" t="s">
        <v>7545</v>
      </c>
      <c r="I1331">
        <v>564526</v>
      </c>
      <c r="J1331" t="s">
        <v>2738</v>
      </c>
      <c r="K1331" t="s">
        <v>2739</v>
      </c>
      <c r="L1331" t="s">
        <v>4622</v>
      </c>
      <c r="M1331" t="s">
        <v>7546</v>
      </c>
      <c r="N1331">
        <v>45000</v>
      </c>
      <c r="O1331" t="s">
        <v>4630</v>
      </c>
      <c r="P1331" t="s">
        <v>4631</v>
      </c>
      <c r="Q1331" t="s">
        <v>7547</v>
      </c>
      <c r="R1331">
        <v>2978212699</v>
      </c>
      <c r="S1331" t="s">
        <v>683</v>
      </c>
      <c r="T1331" t="s">
        <v>13312</v>
      </c>
      <c r="U1331" s="1">
        <v>46209</v>
      </c>
      <c r="V1331" s="14">
        <v>46206</v>
      </c>
      <c r="W1331" t="s">
        <v>7538</v>
      </c>
      <c r="X1331" s="31">
        <v>46206.564918981479</v>
      </c>
      <c r="AN1331" s="14">
        <v>46206</v>
      </c>
      <c r="AO1331" t="s">
        <v>3076</v>
      </c>
      <c r="AP1331" s="31">
        <v>46206.741956018515</v>
      </c>
      <c r="AT1331" s="31">
        <v>46206.741956018515</v>
      </c>
      <c r="AU1331" s="14">
        <v>46206</v>
      </c>
      <c r="AV1331" t="s">
        <v>3076</v>
      </c>
      <c r="AW1331" t="s">
        <v>7534</v>
      </c>
      <c r="AX1331" t="s">
        <v>677</v>
      </c>
      <c r="AY1331" s="14">
        <v>46209</v>
      </c>
      <c r="AZ1331" t="s">
        <v>3076</v>
      </c>
      <c r="BA1331" s="31">
        <v>46209.395138888889</v>
      </c>
      <c r="BB1331" s="14">
        <v>46209</v>
      </c>
      <c r="BC1331" t="s">
        <v>1211</v>
      </c>
      <c r="BD1331" s="31">
        <v>46209.406539351854</v>
      </c>
      <c r="BE1331" s="14">
        <v>46209</v>
      </c>
      <c r="BF1331" t="s">
        <v>1366</v>
      </c>
      <c r="BG1331" s="31">
        <v>46209.432708333334</v>
      </c>
      <c r="BH1331" s="14">
        <v>46209</v>
      </c>
      <c r="BI1331" t="s">
        <v>7453</v>
      </c>
      <c r="BJ1331" s="31">
        <v>46209.488333333335</v>
      </c>
      <c r="BK1331" s="14">
        <v>46210</v>
      </c>
      <c r="BL1331" t="s">
        <v>7655</v>
      </c>
      <c r="BM1331" s="31">
        <v>46210.778645833336</v>
      </c>
      <c r="BZ1331" s="14">
        <v>46210</v>
      </c>
      <c r="CA1331" t="s">
        <v>7655</v>
      </c>
      <c r="CB1331" s="31">
        <v>46210.791597222225</v>
      </c>
      <c r="CC1331" s="14">
        <v>46210</v>
      </c>
      <c r="CD1331" t="s">
        <v>1364</v>
      </c>
      <c r="CE1331" s="31">
        <v>46210.813888888886</v>
      </c>
      <c r="CP1331" t="str">
        <f>VLOOKUP(A1331,Sheet1!$A$2:$E$221,2,0)</f>
        <v>West Zone</v>
      </c>
    </row>
    <row r="1332" spans="1:94" x14ac:dyDescent="0.35">
      <c r="A1332" t="s">
        <v>7525</v>
      </c>
      <c r="B1332">
        <v>150</v>
      </c>
      <c r="C1332" t="s">
        <v>9332</v>
      </c>
      <c r="D1332" t="s">
        <v>678</v>
      </c>
      <c r="E1332" t="s">
        <v>834</v>
      </c>
      <c r="F1332" t="s">
        <v>829</v>
      </c>
      <c r="G1332" t="s">
        <v>81</v>
      </c>
      <c r="H1332" t="s">
        <v>7548</v>
      </c>
      <c r="I1332">
        <v>594327</v>
      </c>
      <c r="J1332" t="s">
        <v>3926</v>
      </c>
      <c r="K1332" t="s">
        <v>3927</v>
      </c>
      <c r="L1332" t="s">
        <v>4622</v>
      </c>
      <c r="M1332" t="s">
        <v>7549</v>
      </c>
      <c r="N1332">
        <v>45000</v>
      </c>
      <c r="O1332" t="s">
        <v>4630</v>
      </c>
      <c r="P1332" t="s">
        <v>4631</v>
      </c>
      <c r="Q1332" t="s">
        <v>7550</v>
      </c>
      <c r="R1332">
        <v>6321072270</v>
      </c>
      <c r="S1332" t="s">
        <v>13394</v>
      </c>
      <c r="T1332"/>
      <c r="V1332" s="14">
        <v>46206</v>
      </c>
      <c r="W1332" t="s">
        <v>7543</v>
      </c>
      <c r="X1332" s="31">
        <v>46206.415555555555</v>
      </c>
      <c r="AN1332" s="14">
        <v>46206</v>
      </c>
      <c r="AO1332" t="s">
        <v>2960</v>
      </c>
      <c r="AP1332" s="31">
        <v>46206.66302083333</v>
      </c>
      <c r="AT1332" s="31">
        <v>46206.66302083333</v>
      </c>
      <c r="AU1332" s="14">
        <v>46206</v>
      </c>
      <c r="AV1332" t="s">
        <v>2960</v>
      </c>
      <c r="AW1332" t="s">
        <v>829</v>
      </c>
      <c r="AX1332" t="s">
        <v>678</v>
      </c>
      <c r="AY1332" s="14">
        <v>46206</v>
      </c>
      <c r="AZ1332" t="s">
        <v>2960</v>
      </c>
      <c r="BA1332" s="31">
        <v>46206.663657407407</v>
      </c>
      <c r="BB1332" s="14">
        <v>46206</v>
      </c>
      <c r="BC1332" t="s">
        <v>3057</v>
      </c>
      <c r="BD1332" s="31">
        <v>46206.668321759258</v>
      </c>
      <c r="BE1332" s="14">
        <v>46206</v>
      </c>
      <c r="BF1332" t="s">
        <v>6685</v>
      </c>
      <c r="BG1332" s="31">
        <v>46206.673379629632</v>
      </c>
      <c r="BH1332" s="14">
        <v>46206</v>
      </c>
      <c r="BI1332" t="s">
        <v>7453</v>
      </c>
      <c r="BJ1332" s="31">
        <v>46206.756157407406</v>
      </c>
      <c r="BK1332" s="14">
        <v>46206</v>
      </c>
      <c r="BL1332" t="s">
        <v>7453</v>
      </c>
      <c r="BM1332" s="31">
        <v>46206.763240740744</v>
      </c>
      <c r="BZ1332" s="14">
        <v>46206</v>
      </c>
      <c r="CA1332" t="s">
        <v>7453</v>
      </c>
      <c r="CB1332" s="31">
        <v>46206.78396990741</v>
      </c>
      <c r="CC1332" s="14">
        <v>46206</v>
      </c>
      <c r="CD1332" t="s">
        <v>1322</v>
      </c>
      <c r="CE1332" s="31">
        <v>46206.788298611114</v>
      </c>
      <c r="CI1332" s="14">
        <v>46209</v>
      </c>
      <c r="CJ1332" t="s">
        <v>3076</v>
      </c>
      <c r="CK1332" s="31">
        <v>46209.552442129629</v>
      </c>
      <c r="CP1332" t="str">
        <f>VLOOKUP(A1332,Sheet1!$A$2:$E$221,2,0)</f>
        <v>West Zone</v>
      </c>
    </row>
    <row r="1333" spans="1:94" x14ac:dyDescent="0.35">
      <c r="A1333" t="s">
        <v>7525</v>
      </c>
      <c r="B1333">
        <v>150</v>
      </c>
      <c r="C1333" t="s">
        <v>9332</v>
      </c>
      <c r="D1333" t="s">
        <v>678</v>
      </c>
      <c r="E1333" t="s">
        <v>834</v>
      </c>
      <c r="F1333" t="s">
        <v>829</v>
      </c>
      <c r="G1333" t="s">
        <v>81</v>
      </c>
      <c r="H1333" t="s">
        <v>7551</v>
      </c>
      <c r="I1333">
        <v>603128</v>
      </c>
      <c r="J1333" t="s">
        <v>3926</v>
      </c>
      <c r="K1333" t="s">
        <v>3927</v>
      </c>
      <c r="L1333" t="s">
        <v>4622</v>
      </c>
      <c r="M1333" t="s">
        <v>7552</v>
      </c>
      <c r="N1333">
        <v>45000</v>
      </c>
      <c r="O1333" t="s">
        <v>4630</v>
      </c>
      <c r="P1333" t="s">
        <v>4631</v>
      </c>
      <c r="Q1333" t="s">
        <v>7553</v>
      </c>
      <c r="R1333">
        <v>4926741098</v>
      </c>
      <c r="S1333" t="s">
        <v>13394</v>
      </c>
      <c r="T1333"/>
      <c r="V1333" s="14">
        <v>46205</v>
      </c>
      <c r="W1333" t="s">
        <v>7543</v>
      </c>
      <c r="X1333" s="31">
        <v>46205.604571759257</v>
      </c>
      <c r="AN1333" s="14">
        <v>46205</v>
      </c>
      <c r="AO1333" t="s">
        <v>2960</v>
      </c>
      <c r="AP1333" s="31">
        <v>46205.734189814815</v>
      </c>
      <c r="AT1333" s="31">
        <v>46205.734189814815</v>
      </c>
      <c r="AU1333" s="14">
        <v>46205</v>
      </c>
      <c r="AV1333" t="s">
        <v>2960</v>
      </c>
      <c r="AW1333" t="s">
        <v>829</v>
      </c>
      <c r="AX1333" t="s">
        <v>678</v>
      </c>
      <c r="AY1333" s="14">
        <v>46205</v>
      </c>
      <c r="AZ1333" t="s">
        <v>2960</v>
      </c>
      <c r="BA1333" s="31">
        <v>46205.735092592593</v>
      </c>
      <c r="BB1333" s="14">
        <v>46205</v>
      </c>
      <c r="BC1333" t="s">
        <v>1211</v>
      </c>
      <c r="BD1333" s="31">
        <v>46205.73710648148</v>
      </c>
      <c r="BE1333" s="14">
        <v>46205</v>
      </c>
      <c r="BF1333" t="s">
        <v>3057</v>
      </c>
      <c r="BG1333" s="31">
        <v>46205.741631944446</v>
      </c>
      <c r="BH1333" s="14">
        <v>46205</v>
      </c>
      <c r="BI1333" t="s">
        <v>7453</v>
      </c>
      <c r="BJ1333" s="31">
        <v>46205.75141203704</v>
      </c>
      <c r="BK1333" s="14">
        <v>46205</v>
      </c>
      <c r="BL1333" t="s">
        <v>7453</v>
      </c>
      <c r="BM1333" s="31">
        <v>46205.767557870371</v>
      </c>
      <c r="BZ1333" s="14">
        <v>46205</v>
      </c>
      <c r="CA1333" t="s">
        <v>7453</v>
      </c>
      <c r="CB1333" s="31">
        <v>46205.775196759256</v>
      </c>
      <c r="CC1333" s="14">
        <v>46205</v>
      </c>
      <c r="CD1333" t="s">
        <v>1322</v>
      </c>
      <c r="CE1333" s="31">
        <v>46205.779965277776</v>
      </c>
      <c r="CI1333" s="14">
        <v>46205</v>
      </c>
      <c r="CJ1333" t="s">
        <v>3077</v>
      </c>
      <c r="CK1333" s="31">
        <v>46205.83252314815</v>
      </c>
      <c r="CP1333" t="str">
        <f>VLOOKUP(A1333,Sheet1!$A$2:$E$221,2,0)</f>
        <v>West Zone</v>
      </c>
    </row>
    <row r="1334" spans="1:94" x14ac:dyDescent="0.35">
      <c r="A1334" t="s">
        <v>7525</v>
      </c>
      <c r="B1334">
        <v>150</v>
      </c>
      <c r="C1334" t="s">
        <v>9332</v>
      </c>
      <c r="D1334" t="s">
        <v>678</v>
      </c>
      <c r="E1334" t="s">
        <v>834</v>
      </c>
      <c r="F1334" t="s">
        <v>829</v>
      </c>
      <c r="G1334" t="s">
        <v>81</v>
      </c>
      <c r="H1334" t="s">
        <v>7554</v>
      </c>
      <c r="I1334">
        <v>650973</v>
      </c>
      <c r="J1334" t="s">
        <v>82</v>
      </c>
      <c r="K1334" t="s">
        <v>2742</v>
      </c>
      <c r="L1334" t="s">
        <v>4622</v>
      </c>
      <c r="M1334" t="s">
        <v>7555</v>
      </c>
      <c r="N1334">
        <v>90000</v>
      </c>
      <c r="O1334" t="s">
        <v>9422</v>
      </c>
      <c r="P1334" t="s">
        <v>9423</v>
      </c>
      <c r="Q1334" t="s">
        <v>7556</v>
      </c>
      <c r="R1334">
        <v>7180031430</v>
      </c>
      <c r="S1334" t="s">
        <v>13394</v>
      </c>
      <c r="T1334"/>
      <c r="V1334" s="14">
        <v>46206</v>
      </c>
      <c r="W1334" t="s">
        <v>7557</v>
      </c>
      <c r="X1334" s="31">
        <v>46206.649050925924</v>
      </c>
      <c r="AN1334" s="14">
        <v>46206</v>
      </c>
      <c r="AO1334" t="s">
        <v>2960</v>
      </c>
      <c r="AP1334" s="31">
        <v>46206.733703703707</v>
      </c>
      <c r="AT1334" s="31">
        <v>46206.733703703707</v>
      </c>
      <c r="AU1334" s="14">
        <v>46206</v>
      </c>
      <c r="AV1334" t="s">
        <v>2960</v>
      </c>
      <c r="AW1334" t="s">
        <v>829</v>
      </c>
      <c r="AX1334" t="s">
        <v>678</v>
      </c>
      <c r="AY1334" s="14">
        <v>46206</v>
      </c>
      <c r="AZ1334" t="s">
        <v>2960</v>
      </c>
      <c r="BA1334" s="31">
        <v>46206.740856481483</v>
      </c>
      <c r="BB1334" s="14">
        <v>46209</v>
      </c>
      <c r="BC1334" t="s">
        <v>1211</v>
      </c>
      <c r="BD1334" s="31">
        <v>46209.334282407406</v>
      </c>
      <c r="BE1334" s="14">
        <v>46209</v>
      </c>
      <c r="BF1334" t="s">
        <v>6692</v>
      </c>
      <c r="BG1334" s="31">
        <v>46209.358877314815</v>
      </c>
      <c r="BH1334" s="14">
        <v>46209</v>
      </c>
      <c r="BI1334" t="s">
        <v>7453</v>
      </c>
      <c r="BJ1334" s="31">
        <v>46209.403263888889</v>
      </c>
      <c r="BK1334" s="14">
        <v>46209</v>
      </c>
      <c r="BL1334" t="s">
        <v>7453</v>
      </c>
      <c r="BM1334" s="31">
        <v>46209.44290509259</v>
      </c>
      <c r="BZ1334" s="14">
        <v>46209</v>
      </c>
      <c r="CA1334" t="s">
        <v>7453</v>
      </c>
      <c r="CB1334" s="31">
        <v>46209.448692129627</v>
      </c>
      <c r="CC1334" s="14">
        <v>46209</v>
      </c>
      <c r="CD1334" t="s">
        <v>1364</v>
      </c>
      <c r="CE1334" s="31">
        <v>46209.554537037038</v>
      </c>
      <c r="CI1334" s="14">
        <v>46209</v>
      </c>
      <c r="CJ1334" t="s">
        <v>3076</v>
      </c>
      <c r="CK1334" s="31">
        <v>46209.572928240741</v>
      </c>
      <c r="CP1334" t="str">
        <f>VLOOKUP(A1334,Sheet1!$A$2:$E$221,2,0)</f>
        <v>West Zone</v>
      </c>
    </row>
    <row r="1335" spans="1:94" x14ac:dyDescent="0.35">
      <c r="A1335" t="s">
        <v>7525</v>
      </c>
      <c r="B1335">
        <v>150</v>
      </c>
      <c r="C1335" t="s">
        <v>9332</v>
      </c>
      <c r="D1335" t="s">
        <v>678</v>
      </c>
      <c r="E1335" t="s">
        <v>834</v>
      </c>
      <c r="F1335" t="s">
        <v>829</v>
      </c>
      <c r="G1335" t="s">
        <v>81</v>
      </c>
      <c r="H1335" t="s">
        <v>12599</v>
      </c>
      <c r="I1335">
        <v>658940</v>
      </c>
      <c r="J1335" t="s">
        <v>10716</v>
      </c>
      <c r="K1335" t="s">
        <v>10717</v>
      </c>
      <c r="L1335" t="s">
        <v>4622</v>
      </c>
      <c r="M1335" t="s">
        <v>12600</v>
      </c>
      <c r="N1335">
        <v>45000</v>
      </c>
      <c r="O1335" t="s">
        <v>4630</v>
      </c>
      <c r="P1335" t="s">
        <v>4631</v>
      </c>
      <c r="Q1335" t="s">
        <v>12601</v>
      </c>
      <c r="R1335">
        <v>4882508877</v>
      </c>
      <c r="S1335" t="s">
        <v>683</v>
      </c>
      <c r="T1335" t="s">
        <v>13351</v>
      </c>
      <c r="U1335" s="1">
        <v>46210</v>
      </c>
      <c r="V1335" s="14">
        <v>46209</v>
      </c>
      <c r="W1335" t="s">
        <v>7532</v>
      </c>
      <c r="X1335" s="31">
        <v>46209.66951388889</v>
      </c>
      <c r="AN1335" s="14">
        <v>46210</v>
      </c>
      <c r="AO1335" t="s">
        <v>2960</v>
      </c>
      <c r="AP1335" s="31">
        <v>46210.393414351849</v>
      </c>
      <c r="AT1335" s="31">
        <v>46210.393414351849</v>
      </c>
      <c r="AU1335" s="14">
        <v>46210</v>
      </c>
      <c r="AV1335" t="s">
        <v>2960</v>
      </c>
      <c r="AW1335" t="s">
        <v>829</v>
      </c>
      <c r="AX1335" t="s">
        <v>678</v>
      </c>
      <c r="AY1335" s="14">
        <v>46210</v>
      </c>
      <c r="AZ1335" t="s">
        <v>3076</v>
      </c>
      <c r="BA1335" s="31">
        <v>46210.40216435185</v>
      </c>
      <c r="BB1335" s="14">
        <v>46210</v>
      </c>
      <c r="BC1335" t="s">
        <v>1211</v>
      </c>
      <c r="BD1335" s="31">
        <v>46210.428495370368</v>
      </c>
      <c r="BE1335" s="14">
        <v>46210</v>
      </c>
      <c r="BF1335" t="s">
        <v>7003</v>
      </c>
      <c r="BG1335" s="31">
        <v>46210.490335648145</v>
      </c>
      <c r="BH1335" s="14">
        <v>46210</v>
      </c>
      <c r="BI1335" t="s">
        <v>7453</v>
      </c>
      <c r="BJ1335" s="31">
        <v>46210.626168981478</v>
      </c>
      <c r="BK1335" s="14">
        <v>46210</v>
      </c>
      <c r="BL1335" t="s">
        <v>7655</v>
      </c>
      <c r="BM1335" s="31">
        <v>46210.815613425926</v>
      </c>
      <c r="BN1335" s="14">
        <v>46210</v>
      </c>
      <c r="BO1335" t="s">
        <v>7453</v>
      </c>
      <c r="BP1335" s="31">
        <v>46210.667824074073</v>
      </c>
      <c r="BZ1335" s="14">
        <v>46210</v>
      </c>
      <c r="CA1335" t="s">
        <v>7655</v>
      </c>
      <c r="CB1335" s="31">
        <v>46210.826516203706</v>
      </c>
      <c r="CC1335" s="14">
        <v>46210</v>
      </c>
      <c r="CD1335" t="s">
        <v>1324</v>
      </c>
      <c r="CE1335" s="31">
        <v>46210.866006944445</v>
      </c>
      <c r="CP1335" t="str">
        <f>VLOOKUP(A1335,Sheet1!$A$2:$E$221,2,0)</f>
        <v>West Zone</v>
      </c>
    </row>
    <row r="1336" spans="1:94" x14ac:dyDescent="0.35">
      <c r="A1336" t="s">
        <v>7558</v>
      </c>
      <c r="B1336">
        <v>195</v>
      </c>
      <c r="C1336" t="s">
        <v>9332</v>
      </c>
      <c r="D1336" t="s">
        <v>678</v>
      </c>
      <c r="E1336" t="s">
        <v>510</v>
      </c>
      <c r="F1336" t="s">
        <v>511</v>
      </c>
      <c r="G1336" t="s">
        <v>930</v>
      </c>
      <c r="H1336" t="s">
        <v>12602</v>
      </c>
      <c r="I1336">
        <v>82484</v>
      </c>
      <c r="J1336" t="s">
        <v>12603</v>
      </c>
      <c r="K1336" t="s">
        <v>12604</v>
      </c>
      <c r="L1336" t="s">
        <v>4622</v>
      </c>
      <c r="M1336" t="s">
        <v>12605</v>
      </c>
      <c r="N1336">
        <v>40000</v>
      </c>
      <c r="O1336" t="s">
        <v>3064</v>
      </c>
      <c r="P1336" t="s">
        <v>3065</v>
      </c>
      <c r="Q1336" t="s">
        <v>1143</v>
      </c>
      <c r="R1336">
        <v>4381032472</v>
      </c>
      <c r="S1336" t="s">
        <v>13394</v>
      </c>
      <c r="T1336"/>
      <c r="V1336" s="14">
        <v>46210</v>
      </c>
      <c r="W1336" t="s">
        <v>7562</v>
      </c>
      <c r="X1336" s="31">
        <v>46210.575613425928</v>
      </c>
      <c r="AN1336" s="14">
        <v>46210</v>
      </c>
      <c r="AO1336" t="s">
        <v>3078</v>
      </c>
      <c r="AP1336" s="31">
        <v>46210.687777777777</v>
      </c>
      <c r="AT1336" s="31">
        <v>46210.687777777777</v>
      </c>
      <c r="AU1336" s="14">
        <v>46210</v>
      </c>
      <c r="AV1336" t="s">
        <v>3078</v>
      </c>
      <c r="AW1336" t="s">
        <v>7561</v>
      </c>
      <c r="AX1336" t="s">
        <v>677</v>
      </c>
      <c r="AY1336" s="14">
        <v>46210</v>
      </c>
      <c r="AZ1336" t="s">
        <v>7562</v>
      </c>
      <c r="BA1336" s="31">
        <v>46210.699953703705</v>
      </c>
      <c r="BB1336" s="14">
        <v>46210</v>
      </c>
      <c r="BC1336" t="s">
        <v>1211</v>
      </c>
      <c r="BD1336" s="31">
        <v>46210.709432870368</v>
      </c>
      <c r="BE1336" s="14">
        <v>46210</v>
      </c>
      <c r="BF1336" t="s">
        <v>7038</v>
      </c>
      <c r="BG1336" s="31">
        <v>46210.717499999999</v>
      </c>
      <c r="BH1336" s="14">
        <v>46210</v>
      </c>
      <c r="BI1336" t="s">
        <v>7453</v>
      </c>
      <c r="BJ1336" s="31">
        <v>46210.776076388887</v>
      </c>
      <c r="BK1336" s="14">
        <v>46210</v>
      </c>
      <c r="BL1336" t="s">
        <v>7453</v>
      </c>
      <c r="BM1336" s="31">
        <v>46210.778703703705</v>
      </c>
      <c r="BZ1336" s="14">
        <v>46210</v>
      </c>
      <c r="CA1336" t="s">
        <v>7453</v>
      </c>
      <c r="CB1336" s="31">
        <v>46210.787129629629</v>
      </c>
      <c r="CC1336" s="14">
        <v>46210</v>
      </c>
      <c r="CD1336" t="s">
        <v>1322</v>
      </c>
      <c r="CE1336" s="31">
        <v>46210.791666666664</v>
      </c>
      <c r="CP1336" t="str">
        <f>VLOOKUP(A1336,Sheet1!$A$2:$E$221,2,0)</f>
        <v>West Zone</v>
      </c>
    </row>
    <row r="1337" spans="1:94" x14ac:dyDescent="0.35">
      <c r="A1337" t="s">
        <v>7558</v>
      </c>
      <c r="B1337">
        <v>195</v>
      </c>
      <c r="C1337" t="s">
        <v>9332</v>
      </c>
      <c r="D1337" t="s">
        <v>678</v>
      </c>
      <c r="E1337" t="s">
        <v>510</v>
      </c>
      <c r="F1337" t="s">
        <v>511</v>
      </c>
      <c r="G1337" t="s">
        <v>930</v>
      </c>
      <c r="H1337" t="s">
        <v>12602</v>
      </c>
      <c r="I1337">
        <v>82484</v>
      </c>
      <c r="J1337" t="s">
        <v>12603</v>
      </c>
      <c r="K1337" t="s">
        <v>12604</v>
      </c>
      <c r="L1337" t="s">
        <v>4622</v>
      </c>
      <c r="M1337" t="s">
        <v>12605</v>
      </c>
      <c r="N1337">
        <v>60000</v>
      </c>
      <c r="O1337" t="s">
        <v>1302</v>
      </c>
      <c r="P1337" t="s">
        <v>1303</v>
      </c>
      <c r="Q1337" t="s">
        <v>1150</v>
      </c>
      <c r="R1337">
        <v>9768033402</v>
      </c>
      <c r="S1337" t="s">
        <v>683</v>
      </c>
      <c r="T1337" t="s">
        <v>13380</v>
      </c>
      <c r="U1337" s="1">
        <v>46210</v>
      </c>
      <c r="V1337" s="14">
        <v>46210</v>
      </c>
      <c r="W1337" t="s">
        <v>7562</v>
      </c>
      <c r="X1337" s="31">
        <v>46210.575590277775</v>
      </c>
      <c r="AN1337" s="14">
        <v>46210</v>
      </c>
      <c r="AO1337" t="s">
        <v>3078</v>
      </c>
      <c r="AP1337" s="31">
        <v>46210.6878125</v>
      </c>
      <c r="AT1337" s="31">
        <v>46210.6878125</v>
      </c>
      <c r="AU1337" s="14">
        <v>46210</v>
      </c>
      <c r="AV1337" t="s">
        <v>3078</v>
      </c>
      <c r="AW1337" t="s">
        <v>7561</v>
      </c>
      <c r="AX1337" t="s">
        <v>677</v>
      </c>
      <c r="AY1337" s="14">
        <v>46210</v>
      </c>
      <c r="AZ1337" t="s">
        <v>7562</v>
      </c>
      <c r="BA1337" s="31">
        <v>46210.699930555558</v>
      </c>
      <c r="BB1337" s="14">
        <v>46210</v>
      </c>
      <c r="BC1337" t="s">
        <v>1211</v>
      </c>
      <c r="BD1337" s="31">
        <v>46210.709432870368</v>
      </c>
      <c r="BE1337" s="14">
        <v>46210</v>
      </c>
      <c r="BF1337" t="s">
        <v>7038</v>
      </c>
      <c r="BG1337" s="31">
        <v>46210.717511574076</v>
      </c>
      <c r="BH1337" s="14">
        <v>46210</v>
      </c>
      <c r="BI1337" t="s">
        <v>7453</v>
      </c>
      <c r="BJ1337" s="31">
        <v>46210.776099537034</v>
      </c>
      <c r="BK1337" s="14">
        <v>46210</v>
      </c>
      <c r="BL1337" t="s">
        <v>7453</v>
      </c>
      <c r="BM1337" s="31">
        <v>46210.778715277775</v>
      </c>
      <c r="CP1337" t="str">
        <f>VLOOKUP(A1337,Sheet1!$A$2:$E$221,2,0)</f>
        <v>West Zone</v>
      </c>
    </row>
    <row r="1338" spans="1:94" x14ac:dyDescent="0.35">
      <c r="A1338" t="s">
        <v>7558</v>
      </c>
      <c r="B1338">
        <v>195</v>
      </c>
      <c r="C1338" t="s">
        <v>9332</v>
      </c>
      <c r="D1338" t="s">
        <v>678</v>
      </c>
      <c r="E1338" t="s">
        <v>510</v>
      </c>
      <c r="F1338" t="s">
        <v>511</v>
      </c>
      <c r="G1338" t="s">
        <v>930</v>
      </c>
      <c r="H1338" t="s">
        <v>10719</v>
      </c>
      <c r="I1338">
        <v>123011</v>
      </c>
      <c r="J1338" t="s">
        <v>2745</v>
      </c>
      <c r="K1338" t="s">
        <v>2746</v>
      </c>
      <c r="L1338" t="s">
        <v>4622</v>
      </c>
      <c r="M1338" t="s">
        <v>10720</v>
      </c>
      <c r="N1338">
        <v>90000</v>
      </c>
      <c r="O1338" t="s">
        <v>1180</v>
      </c>
      <c r="P1338" t="s">
        <v>1181</v>
      </c>
      <c r="Q1338" t="s">
        <v>7537</v>
      </c>
      <c r="R1338">
        <v>3320662511</v>
      </c>
      <c r="S1338" t="s">
        <v>683</v>
      </c>
      <c r="T1338" t="s">
        <v>13321</v>
      </c>
      <c r="U1338" s="1">
        <v>46209</v>
      </c>
      <c r="V1338" s="14">
        <v>46205</v>
      </c>
      <c r="W1338" t="s">
        <v>10721</v>
      </c>
      <c r="X1338" s="31">
        <v>46205.428368055553</v>
      </c>
      <c r="AN1338" s="14">
        <v>46209</v>
      </c>
      <c r="AO1338" t="s">
        <v>3078</v>
      </c>
      <c r="AP1338" s="31">
        <v>46209.578136574077</v>
      </c>
      <c r="AT1338" s="31">
        <v>46209.578136574077</v>
      </c>
      <c r="AU1338" s="14">
        <v>46209</v>
      </c>
      <c r="AV1338" t="s">
        <v>3078</v>
      </c>
      <c r="AW1338" t="s">
        <v>7561</v>
      </c>
      <c r="AX1338" t="s">
        <v>677</v>
      </c>
      <c r="AY1338" s="14">
        <v>46209</v>
      </c>
      <c r="AZ1338" t="s">
        <v>3078</v>
      </c>
      <c r="BA1338" s="31">
        <v>46209.578715277778</v>
      </c>
      <c r="BB1338" s="14">
        <v>46209</v>
      </c>
      <c r="BC1338" t="s">
        <v>1211</v>
      </c>
      <c r="BD1338" s="31">
        <v>46209.582048611112</v>
      </c>
      <c r="BE1338" s="14">
        <v>46209</v>
      </c>
      <c r="BF1338" t="s">
        <v>7791</v>
      </c>
      <c r="BG1338" s="31">
        <v>46209.589004629626</v>
      </c>
      <c r="BH1338" s="14">
        <v>46209</v>
      </c>
      <c r="BI1338" t="s">
        <v>7453</v>
      </c>
      <c r="BJ1338" s="31">
        <v>46209.625949074078</v>
      </c>
      <c r="BN1338" s="14">
        <v>46209</v>
      </c>
      <c r="BO1338" t="s">
        <v>7453</v>
      </c>
      <c r="BP1338" s="31">
        <v>46209.64949074074</v>
      </c>
      <c r="CP1338" t="str">
        <f>VLOOKUP(A1338,Sheet1!$A$2:$E$221,2,0)</f>
        <v>West Zone</v>
      </c>
    </row>
    <row r="1339" spans="1:94" x14ac:dyDescent="0.35">
      <c r="A1339" t="s">
        <v>7558</v>
      </c>
      <c r="B1339">
        <v>195</v>
      </c>
      <c r="C1339" t="s">
        <v>9332</v>
      </c>
      <c r="D1339" t="s">
        <v>678</v>
      </c>
      <c r="E1339" t="s">
        <v>510</v>
      </c>
      <c r="F1339" t="s">
        <v>511</v>
      </c>
      <c r="G1339" t="s">
        <v>930</v>
      </c>
      <c r="H1339" t="s">
        <v>4464</v>
      </c>
      <c r="I1339">
        <v>182585</v>
      </c>
      <c r="J1339" t="s">
        <v>2987</v>
      </c>
      <c r="K1339" t="s">
        <v>4409</v>
      </c>
      <c r="L1339" t="s">
        <v>4622</v>
      </c>
      <c r="M1339" t="s">
        <v>7559</v>
      </c>
      <c r="N1339">
        <v>70000</v>
      </c>
      <c r="O1339" t="s">
        <v>1325</v>
      </c>
      <c r="P1339" t="s">
        <v>1326</v>
      </c>
      <c r="Q1339" t="s">
        <v>4465</v>
      </c>
      <c r="R1339">
        <v>2114013583</v>
      </c>
      <c r="S1339" t="s">
        <v>13394</v>
      </c>
      <c r="T1339"/>
      <c r="V1339" s="14">
        <v>46205</v>
      </c>
      <c r="W1339" t="s">
        <v>7560</v>
      </c>
      <c r="X1339" s="31">
        <v>46205.736921296295</v>
      </c>
      <c r="AN1339" s="14">
        <v>46206</v>
      </c>
      <c r="AO1339" t="s">
        <v>3078</v>
      </c>
      <c r="AP1339" s="31">
        <v>46206.475277777776</v>
      </c>
      <c r="AT1339" s="31">
        <v>46206.475277777776</v>
      </c>
      <c r="AU1339" s="14">
        <v>46206</v>
      </c>
      <c r="AV1339" t="s">
        <v>3078</v>
      </c>
      <c r="AW1339" t="s">
        <v>7561</v>
      </c>
      <c r="AX1339" t="s">
        <v>677</v>
      </c>
      <c r="AY1339" s="14">
        <v>46206</v>
      </c>
      <c r="AZ1339" t="s">
        <v>7562</v>
      </c>
      <c r="BA1339" s="31">
        <v>46206.520613425928</v>
      </c>
      <c r="BB1339" s="14">
        <v>46206</v>
      </c>
      <c r="BC1339" t="s">
        <v>3057</v>
      </c>
      <c r="BD1339" s="31">
        <v>46206.523414351854</v>
      </c>
      <c r="BE1339" s="14">
        <v>46206</v>
      </c>
      <c r="BF1339" t="s">
        <v>1366</v>
      </c>
      <c r="BG1339" s="31">
        <v>46206.532951388886</v>
      </c>
      <c r="BH1339" s="14">
        <v>46206</v>
      </c>
      <c r="BI1339" t="s">
        <v>7453</v>
      </c>
      <c r="BJ1339" s="31">
        <v>46206.633738425924</v>
      </c>
      <c r="BK1339" s="14">
        <v>46206</v>
      </c>
      <c r="BL1339" t="s">
        <v>7453</v>
      </c>
      <c r="BM1339" s="31">
        <v>46206.639340277776</v>
      </c>
      <c r="BZ1339" s="14">
        <v>46206</v>
      </c>
      <c r="CA1339" t="s">
        <v>7453</v>
      </c>
      <c r="CB1339" s="31">
        <v>46206.692939814813</v>
      </c>
      <c r="CC1339" s="14">
        <v>46206</v>
      </c>
      <c r="CD1339" t="s">
        <v>1324</v>
      </c>
      <c r="CE1339" s="31">
        <v>46206.707199074073</v>
      </c>
      <c r="CI1339" s="14">
        <v>46206</v>
      </c>
      <c r="CJ1339" t="s">
        <v>3078</v>
      </c>
      <c r="CK1339" s="31">
        <v>46206.833854166667</v>
      </c>
      <c r="CP1339" t="str">
        <f>VLOOKUP(A1339,Sheet1!$A$2:$E$221,2,0)</f>
        <v>West Zone</v>
      </c>
    </row>
    <row r="1340" spans="1:94" x14ac:dyDescent="0.35">
      <c r="A1340" t="s">
        <v>7558</v>
      </c>
      <c r="B1340">
        <v>195</v>
      </c>
      <c r="C1340" t="s">
        <v>9332</v>
      </c>
      <c r="D1340" t="s">
        <v>678</v>
      </c>
      <c r="E1340" t="s">
        <v>510</v>
      </c>
      <c r="F1340" t="s">
        <v>511</v>
      </c>
      <c r="G1340" t="s">
        <v>930</v>
      </c>
      <c r="H1340" t="s">
        <v>10722</v>
      </c>
      <c r="I1340">
        <v>367730</v>
      </c>
      <c r="J1340" t="s">
        <v>116</v>
      </c>
      <c r="K1340" t="s">
        <v>3619</v>
      </c>
      <c r="L1340" t="s">
        <v>4622</v>
      </c>
      <c r="M1340" t="s">
        <v>10723</v>
      </c>
      <c r="N1340">
        <v>90000</v>
      </c>
      <c r="O1340" t="s">
        <v>9733</v>
      </c>
      <c r="P1340" t="s">
        <v>9734</v>
      </c>
      <c r="Q1340" t="s">
        <v>10724</v>
      </c>
      <c r="R1340">
        <v>2404179690</v>
      </c>
      <c r="S1340" t="s">
        <v>13394</v>
      </c>
      <c r="T1340"/>
      <c r="V1340" s="14">
        <v>46209</v>
      </c>
      <c r="W1340" t="s">
        <v>7573</v>
      </c>
      <c r="X1340" s="31">
        <v>46209.465752314813</v>
      </c>
      <c r="AN1340" s="14">
        <v>46209</v>
      </c>
      <c r="AO1340" t="s">
        <v>3078</v>
      </c>
      <c r="AP1340" s="31">
        <v>46209.678460648145</v>
      </c>
      <c r="AT1340" s="31">
        <v>46209.678460648145</v>
      </c>
      <c r="AU1340" s="14">
        <v>46209</v>
      </c>
      <c r="AV1340" t="s">
        <v>3078</v>
      </c>
      <c r="AW1340" t="s">
        <v>7561</v>
      </c>
      <c r="AX1340" t="s">
        <v>677</v>
      </c>
      <c r="AY1340" s="14">
        <v>46209</v>
      </c>
      <c r="AZ1340" t="s">
        <v>3078</v>
      </c>
      <c r="BA1340" s="31">
        <v>46209.679490740738</v>
      </c>
      <c r="BB1340" s="14">
        <v>46209</v>
      </c>
      <c r="BC1340" t="s">
        <v>1211</v>
      </c>
      <c r="BD1340" s="31">
        <v>46209.697939814818</v>
      </c>
      <c r="BE1340" s="14">
        <v>46209</v>
      </c>
      <c r="BF1340" t="s">
        <v>7357</v>
      </c>
      <c r="BG1340" s="31">
        <v>46209.720763888887</v>
      </c>
      <c r="BH1340" s="14">
        <v>46209</v>
      </c>
      <c r="BI1340" t="s">
        <v>7453</v>
      </c>
      <c r="BJ1340" s="31">
        <v>46209.738993055558</v>
      </c>
      <c r="BK1340" s="14">
        <v>46209</v>
      </c>
      <c r="BL1340" t="s">
        <v>7453</v>
      </c>
      <c r="BM1340" s="31">
        <v>46209.741597222222</v>
      </c>
      <c r="BZ1340" s="14">
        <v>46209</v>
      </c>
      <c r="CA1340" t="s">
        <v>7453</v>
      </c>
      <c r="CB1340" s="31">
        <v>46209.755381944444</v>
      </c>
      <c r="CC1340" s="14">
        <v>46209</v>
      </c>
      <c r="CD1340" t="s">
        <v>1364</v>
      </c>
      <c r="CE1340" s="31">
        <v>46209.780706018515</v>
      </c>
      <c r="CI1340" s="14">
        <v>46209</v>
      </c>
      <c r="CJ1340" t="s">
        <v>3078</v>
      </c>
      <c r="CK1340" s="31">
        <v>46209.833611111113</v>
      </c>
      <c r="CP1340" t="str">
        <f>VLOOKUP(A1340,Sheet1!$A$2:$E$221,2,0)</f>
        <v>West Zone</v>
      </c>
    </row>
    <row r="1341" spans="1:94" x14ac:dyDescent="0.35">
      <c r="A1341" t="s">
        <v>7558</v>
      </c>
      <c r="B1341">
        <v>195</v>
      </c>
      <c r="C1341" t="s">
        <v>9332</v>
      </c>
      <c r="D1341" t="s">
        <v>678</v>
      </c>
      <c r="E1341" t="s">
        <v>510</v>
      </c>
      <c r="F1341" t="s">
        <v>511</v>
      </c>
      <c r="G1341" t="s">
        <v>930</v>
      </c>
      <c r="H1341" t="s">
        <v>3917</v>
      </c>
      <c r="I1341">
        <v>409898</v>
      </c>
      <c r="J1341" t="s">
        <v>3919</v>
      </c>
      <c r="K1341" t="s">
        <v>3920</v>
      </c>
      <c r="L1341" t="s">
        <v>4622</v>
      </c>
      <c r="M1341" t="s">
        <v>7563</v>
      </c>
      <c r="N1341">
        <v>90000</v>
      </c>
      <c r="O1341" t="s">
        <v>1180</v>
      </c>
      <c r="P1341" t="s">
        <v>1181</v>
      </c>
      <c r="Q1341" t="s">
        <v>3918</v>
      </c>
      <c r="R1341">
        <v>9670041419</v>
      </c>
      <c r="S1341" t="s">
        <v>13394</v>
      </c>
      <c r="T1341"/>
      <c r="V1341" s="14">
        <v>46200</v>
      </c>
      <c r="W1341" t="s">
        <v>7564</v>
      </c>
      <c r="X1341" s="31">
        <v>46200.633159722223</v>
      </c>
      <c r="AN1341" s="14">
        <v>46204</v>
      </c>
      <c r="AO1341" t="s">
        <v>3078</v>
      </c>
      <c r="AP1341" s="31">
        <v>46204.719525462962</v>
      </c>
      <c r="AT1341" s="31">
        <v>46204.719525462962</v>
      </c>
      <c r="AU1341" s="14">
        <v>46204</v>
      </c>
      <c r="AV1341" t="s">
        <v>3078</v>
      </c>
      <c r="AW1341" t="s">
        <v>7561</v>
      </c>
      <c r="AX1341" t="s">
        <v>677</v>
      </c>
      <c r="AY1341" s="14">
        <v>46204</v>
      </c>
      <c r="AZ1341" t="s">
        <v>3078</v>
      </c>
      <c r="BA1341" s="31">
        <v>46204.722060185188</v>
      </c>
      <c r="BB1341" s="14">
        <v>46204</v>
      </c>
      <c r="BC1341" t="s">
        <v>1211</v>
      </c>
      <c r="BD1341" s="31">
        <v>46204.731874999998</v>
      </c>
      <c r="BE1341" s="14">
        <v>46204</v>
      </c>
      <c r="BF1341" t="s">
        <v>6685</v>
      </c>
      <c r="BG1341" s="31">
        <v>46204.738009259258</v>
      </c>
      <c r="BH1341" s="14">
        <v>46204</v>
      </c>
      <c r="BI1341" t="s">
        <v>7453</v>
      </c>
      <c r="BJ1341" s="31">
        <v>46204.802303240744</v>
      </c>
      <c r="BK1341" s="14">
        <v>46205</v>
      </c>
      <c r="BL1341" t="s">
        <v>1323</v>
      </c>
      <c r="BM1341" s="31">
        <v>46205.438923611109</v>
      </c>
      <c r="BN1341" s="14">
        <v>46204</v>
      </c>
      <c r="BO1341" t="s">
        <v>7453</v>
      </c>
      <c r="BP1341" s="31">
        <v>46204.803067129629</v>
      </c>
      <c r="BZ1341" s="14">
        <v>46205</v>
      </c>
      <c r="CA1341" t="s">
        <v>1323</v>
      </c>
      <c r="CB1341" s="31">
        <v>46205.446006944447</v>
      </c>
      <c r="CC1341" s="14">
        <v>46205</v>
      </c>
      <c r="CD1341" t="s">
        <v>1322</v>
      </c>
      <c r="CE1341" s="31">
        <v>46205.453541666669</v>
      </c>
      <c r="CI1341" s="14">
        <v>46205</v>
      </c>
      <c r="CJ1341" t="s">
        <v>3078</v>
      </c>
      <c r="CK1341" s="31">
        <v>46205.830057870371</v>
      </c>
      <c r="CP1341" t="str">
        <f>VLOOKUP(A1341,Sheet1!$A$2:$E$221,2,0)</f>
        <v>West Zone</v>
      </c>
    </row>
    <row r="1342" spans="1:94" x14ac:dyDescent="0.35">
      <c r="A1342" t="s">
        <v>7558</v>
      </c>
      <c r="B1342">
        <v>195</v>
      </c>
      <c r="C1342" t="s">
        <v>9332</v>
      </c>
      <c r="D1342" t="s">
        <v>678</v>
      </c>
      <c r="E1342" t="s">
        <v>510</v>
      </c>
      <c r="F1342" t="s">
        <v>511</v>
      </c>
      <c r="G1342" t="s">
        <v>930</v>
      </c>
      <c r="H1342" t="s">
        <v>7565</v>
      </c>
      <c r="I1342">
        <v>421373</v>
      </c>
      <c r="J1342" t="s">
        <v>3919</v>
      </c>
      <c r="K1342" t="s">
        <v>3920</v>
      </c>
      <c r="L1342" t="s">
        <v>4622</v>
      </c>
      <c r="M1342" t="s">
        <v>7566</v>
      </c>
      <c r="N1342">
        <v>50000</v>
      </c>
      <c r="O1342" t="s">
        <v>1291</v>
      </c>
      <c r="P1342" t="s">
        <v>1292</v>
      </c>
      <c r="Q1342" t="s">
        <v>7567</v>
      </c>
      <c r="R1342">
        <v>7917269561</v>
      </c>
      <c r="S1342" t="s">
        <v>13394</v>
      </c>
      <c r="T1342"/>
      <c r="V1342" s="14">
        <v>46205</v>
      </c>
      <c r="W1342" t="s">
        <v>7564</v>
      </c>
      <c r="X1342" s="31">
        <v>46205.421215277776</v>
      </c>
      <c r="AN1342" s="14">
        <v>46206</v>
      </c>
      <c r="AO1342" t="s">
        <v>2961</v>
      </c>
      <c r="AP1342" s="31">
        <v>46206.486134259256</v>
      </c>
      <c r="AT1342" s="31">
        <v>46206.486134259256</v>
      </c>
      <c r="AU1342" s="14">
        <v>46206</v>
      </c>
      <c r="AV1342" t="s">
        <v>2961</v>
      </c>
      <c r="AW1342" t="s">
        <v>511</v>
      </c>
      <c r="AX1342" t="s">
        <v>678</v>
      </c>
      <c r="AY1342" s="14">
        <v>46206</v>
      </c>
      <c r="AZ1342" t="s">
        <v>2961</v>
      </c>
      <c r="BA1342" s="31">
        <v>46206.486909722225</v>
      </c>
      <c r="BB1342" s="14">
        <v>46206</v>
      </c>
      <c r="BC1342" t="s">
        <v>3057</v>
      </c>
      <c r="BD1342" s="31">
        <v>46206.504837962966</v>
      </c>
      <c r="BE1342" s="14">
        <v>46206</v>
      </c>
      <c r="BF1342" t="s">
        <v>6673</v>
      </c>
      <c r="BG1342" s="31">
        <v>46206.56113425926</v>
      </c>
      <c r="BH1342" s="14">
        <v>46206</v>
      </c>
      <c r="BI1342" t="s">
        <v>7453</v>
      </c>
      <c r="BJ1342" s="31">
        <v>46206.633726851855</v>
      </c>
      <c r="BK1342" s="14">
        <v>46206</v>
      </c>
      <c r="BL1342" t="s">
        <v>7453</v>
      </c>
      <c r="BM1342" s="31">
        <v>46206.639201388891</v>
      </c>
      <c r="BZ1342" s="14">
        <v>46206</v>
      </c>
      <c r="CA1342" t="s">
        <v>7453</v>
      </c>
      <c r="CB1342" s="31">
        <v>46206.689872685187</v>
      </c>
      <c r="CC1342" s="14">
        <v>46206</v>
      </c>
      <c r="CD1342" t="s">
        <v>1324</v>
      </c>
      <c r="CE1342" s="31">
        <v>46206.707060185188</v>
      </c>
      <c r="CI1342" s="14">
        <v>46206</v>
      </c>
      <c r="CJ1342" t="s">
        <v>3078</v>
      </c>
      <c r="CK1342" s="31">
        <v>46206.815081018518</v>
      </c>
      <c r="CP1342" t="str">
        <f>VLOOKUP(A1342,Sheet1!$A$2:$E$221,2,0)</f>
        <v>West Zone</v>
      </c>
    </row>
    <row r="1343" spans="1:94" x14ac:dyDescent="0.35">
      <c r="A1343" t="s">
        <v>7558</v>
      </c>
      <c r="B1343">
        <v>195</v>
      </c>
      <c r="C1343" t="s">
        <v>9332</v>
      </c>
      <c r="D1343" t="s">
        <v>678</v>
      </c>
      <c r="E1343" t="s">
        <v>510</v>
      </c>
      <c r="F1343" t="s">
        <v>511</v>
      </c>
      <c r="G1343" t="s">
        <v>930</v>
      </c>
      <c r="H1343" t="s">
        <v>4408</v>
      </c>
      <c r="I1343">
        <v>427579</v>
      </c>
      <c r="J1343" t="s">
        <v>2987</v>
      </c>
      <c r="K1343" t="s">
        <v>4409</v>
      </c>
      <c r="L1343" t="s">
        <v>4622</v>
      </c>
      <c r="M1343" t="s">
        <v>7568</v>
      </c>
      <c r="N1343">
        <v>75000</v>
      </c>
      <c r="O1343" t="s">
        <v>1429</v>
      </c>
      <c r="P1343" t="s">
        <v>1430</v>
      </c>
      <c r="Q1343" t="s">
        <v>1337</v>
      </c>
      <c r="R1343">
        <v>4284797579</v>
      </c>
      <c r="S1343" t="s">
        <v>13394</v>
      </c>
      <c r="T1343"/>
      <c r="V1343" s="14">
        <v>46205</v>
      </c>
      <c r="W1343" t="s">
        <v>7560</v>
      </c>
      <c r="X1343" s="31">
        <v>46205.604224537034</v>
      </c>
      <c r="AN1343" s="14">
        <v>46205</v>
      </c>
      <c r="AO1343" t="s">
        <v>2961</v>
      </c>
      <c r="AP1343" s="31">
        <v>46205.705567129633</v>
      </c>
      <c r="AT1343" s="31">
        <v>46205.705567129633</v>
      </c>
      <c r="AU1343" s="14">
        <v>46205</v>
      </c>
      <c r="AV1343" t="s">
        <v>2961</v>
      </c>
      <c r="AW1343" t="s">
        <v>511</v>
      </c>
      <c r="AX1343" t="s">
        <v>678</v>
      </c>
      <c r="AY1343" s="14">
        <v>46206</v>
      </c>
      <c r="AZ1343" t="s">
        <v>3078</v>
      </c>
      <c r="BA1343" s="31">
        <v>46206.427118055559</v>
      </c>
      <c r="BB1343" s="14">
        <v>46206</v>
      </c>
      <c r="BC1343" t="s">
        <v>3057</v>
      </c>
      <c r="BD1343" s="31">
        <v>46206.430474537039</v>
      </c>
      <c r="BE1343" s="14">
        <v>46206</v>
      </c>
      <c r="BF1343" t="s">
        <v>6814</v>
      </c>
      <c r="BG1343" s="31">
        <v>46206.466215277775</v>
      </c>
      <c r="BH1343" s="14">
        <v>46206</v>
      </c>
      <c r="BI1343" t="s">
        <v>7453</v>
      </c>
      <c r="BJ1343" s="31">
        <v>46206.534074074072</v>
      </c>
      <c r="BK1343" s="14">
        <v>46206</v>
      </c>
      <c r="BL1343" t="s">
        <v>7453</v>
      </c>
      <c r="BM1343" s="31">
        <v>46206.542094907411</v>
      </c>
      <c r="BZ1343" s="14">
        <v>46206</v>
      </c>
      <c r="CA1343" t="s">
        <v>7453</v>
      </c>
      <c r="CB1343" s="31">
        <v>46206.600185185183</v>
      </c>
      <c r="CC1343" s="14">
        <v>46206</v>
      </c>
      <c r="CD1343" t="s">
        <v>1324</v>
      </c>
      <c r="CE1343" s="31">
        <v>46206.603333333333</v>
      </c>
      <c r="CI1343" s="14">
        <v>46206</v>
      </c>
      <c r="CJ1343" t="s">
        <v>3078</v>
      </c>
      <c r="CK1343" s="31">
        <v>46206.821666666663</v>
      </c>
      <c r="CP1343" t="str">
        <f>VLOOKUP(A1343,Sheet1!$A$2:$E$221,2,0)</f>
        <v>West Zone</v>
      </c>
    </row>
    <row r="1344" spans="1:94" x14ac:dyDescent="0.35">
      <c r="A1344" t="s">
        <v>7558</v>
      </c>
      <c r="B1344">
        <v>195</v>
      </c>
      <c r="C1344" t="s">
        <v>9332</v>
      </c>
      <c r="D1344" t="s">
        <v>678</v>
      </c>
      <c r="E1344" t="s">
        <v>510</v>
      </c>
      <c r="F1344" t="s">
        <v>511</v>
      </c>
      <c r="G1344" t="s">
        <v>930</v>
      </c>
      <c r="H1344" t="s">
        <v>7569</v>
      </c>
      <c r="I1344">
        <v>631448</v>
      </c>
      <c r="J1344" t="s">
        <v>3919</v>
      </c>
      <c r="K1344" t="s">
        <v>3920</v>
      </c>
      <c r="L1344" t="s">
        <v>4622</v>
      </c>
      <c r="M1344" t="s">
        <v>7570</v>
      </c>
      <c r="N1344">
        <v>75000</v>
      </c>
      <c r="O1344" t="s">
        <v>1429</v>
      </c>
      <c r="P1344" t="s">
        <v>1430</v>
      </c>
      <c r="Q1344" t="s">
        <v>2817</v>
      </c>
      <c r="R1344">
        <v>5073773962</v>
      </c>
      <c r="S1344" t="s">
        <v>683</v>
      </c>
      <c r="T1344" t="s">
        <v>13256</v>
      </c>
      <c r="U1344" s="1">
        <v>46205</v>
      </c>
      <c r="V1344" s="14">
        <v>46204</v>
      </c>
      <c r="W1344" t="s">
        <v>7564</v>
      </c>
      <c r="X1344" s="31">
        <v>46204.579872685186</v>
      </c>
      <c r="AN1344" s="14">
        <v>46205</v>
      </c>
      <c r="AO1344" t="s">
        <v>3078</v>
      </c>
      <c r="AP1344" s="31">
        <v>46205.709872685184</v>
      </c>
      <c r="AT1344" s="31">
        <v>46205.709872685184</v>
      </c>
      <c r="AU1344" s="14">
        <v>46205</v>
      </c>
      <c r="AV1344" t="s">
        <v>3078</v>
      </c>
      <c r="AW1344" t="s">
        <v>7561</v>
      </c>
      <c r="AX1344" t="s">
        <v>677</v>
      </c>
      <c r="AY1344" s="14">
        <v>46205</v>
      </c>
      <c r="AZ1344" t="s">
        <v>3078</v>
      </c>
      <c r="BA1344" s="31">
        <v>46205.7108912037</v>
      </c>
      <c r="BB1344" s="14">
        <v>46205</v>
      </c>
      <c r="BC1344" t="s">
        <v>1211</v>
      </c>
      <c r="BD1344" s="31">
        <v>46205.71365740741</v>
      </c>
      <c r="BE1344" s="14">
        <v>46205</v>
      </c>
      <c r="BF1344" t="s">
        <v>6501</v>
      </c>
      <c r="BG1344" s="31">
        <v>46205.731296296297</v>
      </c>
      <c r="BH1344" s="14">
        <v>46205</v>
      </c>
      <c r="BI1344" t="s">
        <v>7453</v>
      </c>
      <c r="BJ1344" s="31">
        <v>46205.751423611109</v>
      </c>
      <c r="BK1344" s="14">
        <v>46210</v>
      </c>
      <c r="BL1344" t="s">
        <v>7655</v>
      </c>
      <c r="BM1344" s="31">
        <v>46210.768912037034</v>
      </c>
      <c r="BN1344" s="14">
        <v>46205</v>
      </c>
      <c r="BO1344" t="s">
        <v>7453</v>
      </c>
      <c r="BP1344" s="31">
        <v>46205.791817129626</v>
      </c>
      <c r="BZ1344" s="14">
        <v>46210</v>
      </c>
      <c r="CA1344" t="s">
        <v>7655</v>
      </c>
      <c r="CB1344" s="31">
        <v>46210.778784722221</v>
      </c>
      <c r="CC1344" s="14">
        <v>46210</v>
      </c>
      <c r="CD1344" t="s">
        <v>1322</v>
      </c>
      <c r="CE1344" s="31">
        <v>46210.796273148146</v>
      </c>
      <c r="CP1344" t="str">
        <f>VLOOKUP(A1344,Sheet1!$A$2:$E$221,2,0)</f>
        <v>West Zone</v>
      </c>
    </row>
    <row r="1345" spans="1:94" x14ac:dyDescent="0.35">
      <c r="A1345" t="s">
        <v>7558</v>
      </c>
      <c r="B1345">
        <v>195</v>
      </c>
      <c r="C1345" t="s">
        <v>9332</v>
      </c>
      <c r="D1345" t="s">
        <v>678</v>
      </c>
      <c r="E1345" t="s">
        <v>510</v>
      </c>
      <c r="F1345" t="s">
        <v>511</v>
      </c>
      <c r="G1345" t="s">
        <v>930</v>
      </c>
      <c r="H1345" t="s">
        <v>7571</v>
      </c>
      <c r="I1345">
        <v>648071</v>
      </c>
      <c r="J1345" t="s">
        <v>116</v>
      </c>
      <c r="K1345" t="s">
        <v>3619</v>
      </c>
      <c r="L1345" t="s">
        <v>4622</v>
      </c>
      <c r="M1345" t="s">
        <v>7572</v>
      </c>
      <c r="N1345">
        <v>45000</v>
      </c>
      <c r="O1345" t="s">
        <v>3012</v>
      </c>
      <c r="P1345" t="s">
        <v>3013</v>
      </c>
      <c r="Q1345" t="s">
        <v>4812</v>
      </c>
      <c r="R1345">
        <v>9178873431</v>
      </c>
      <c r="S1345" t="s">
        <v>683</v>
      </c>
      <c r="T1345" t="s">
        <v>13234</v>
      </c>
      <c r="U1345" s="1">
        <v>46204</v>
      </c>
      <c r="V1345" s="14">
        <v>46199</v>
      </c>
      <c r="W1345" t="s">
        <v>7573</v>
      </c>
      <c r="X1345" s="31">
        <v>46199.653622685182</v>
      </c>
      <c r="AN1345" s="14">
        <v>46204</v>
      </c>
      <c r="AO1345" t="s">
        <v>3078</v>
      </c>
      <c r="AP1345" s="31">
        <v>46204.522581018522</v>
      </c>
      <c r="AT1345" s="31">
        <v>46204.522581018522</v>
      </c>
      <c r="AU1345" s="14">
        <v>46204</v>
      </c>
      <c r="AV1345" t="s">
        <v>3078</v>
      </c>
      <c r="AW1345" t="s">
        <v>7561</v>
      </c>
      <c r="AX1345" t="s">
        <v>677</v>
      </c>
      <c r="AY1345" s="14">
        <v>46204</v>
      </c>
      <c r="AZ1345" t="s">
        <v>3078</v>
      </c>
      <c r="BA1345" s="31">
        <v>46204.524224537039</v>
      </c>
      <c r="BB1345" s="14">
        <v>46204</v>
      </c>
      <c r="BC1345" t="s">
        <v>1211</v>
      </c>
      <c r="BD1345" s="31">
        <v>46204.532071759262</v>
      </c>
      <c r="BE1345" s="14">
        <v>46204</v>
      </c>
      <c r="BF1345" t="s">
        <v>6636</v>
      </c>
      <c r="BG1345" s="31">
        <v>46204.552951388891</v>
      </c>
      <c r="BH1345" s="14">
        <v>46204</v>
      </c>
      <c r="BI1345" t="s">
        <v>7453</v>
      </c>
      <c r="BJ1345" s="31">
        <v>46204.574074074073</v>
      </c>
      <c r="BK1345" s="14">
        <v>46204</v>
      </c>
      <c r="BL1345" t="s">
        <v>1323</v>
      </c>
      <c r="BM1345" s="31">
        <v>46204.794374999998</v>
      </c>
      <c r="BN1345" s="14">
        <v>46204</v>
      </c>
      <c r="BO1345" t="s">
        <v>7453</v>
      </c>
      <c r="BP1345" s="31">
        <v>46204.62771990741</v>
      </c>
      <c r="BZ1345" s="14">
        <v>46204</v>
      </c>
      <c r="CA1345" t="s">
        <v>1323</v>
      </c>
      <c r="CB1345" s="31">
        <v>46204.805613425924</v>
      </c>
      <c r="CC1345" s="14">
        <v>46204</v>
      </c>
      <c r="CD1345" t="s">
        <v>1324</v>
      </c>
      <c r="CE1345" s="31">
        <v>46204.816828703704</v>
      </c>
      <c r="CI1345" s="14">
        <v>46205</v>
      </c>
      <c r="CJ1345" t="s">
        <v>3078</v>
      </c>
      <c r="CK1345" s="31">
        <v>46205.610497685186</v>
      </c>
      <c r="CP1345" t="str">
        <f>VLOOKUP(A1345,Sheet1!$A$2:$E$221,2,0)</f>
        <v>West Zone</v>
      </c>
    </row>
    <row r="1346" spans="1:94" x14ac:dyDescent="0.35">
      <c r="A1346" t="s">
        <v>7558</v>
      </c>
      <c r="B1346">
        <v>195</v>
      </c>
      <c r="C1346" t="s">
        <v>9332</v>
      </c>
      <c r="D1346" t="s">
        <v>678</v>
      </c>
      <c r="E1346" t="s">
        <v>510</v>
      </c>
      <c r="F1346" t="s">
        <v>511</v>
      </c>
      <c r="G1346" t="s">
        <v>930</v>
      </c>
      <c r="H1346" t="s">
        <v>7574</v>
      </c>
      <c r="I1346">
        <v>650469</v>
      </c>
      <c r="J1346" t="s">
        <v>2987</v>
      </c>
      <c r="K1346" t="s">
        <v>4409</v>
      </c>
      <c r="L1346" t="s">
        <v>4622</v>
      </c>
      <c r="M1346" t="s">
        <v>7575</v>
      </c>
      <c r="N1346">
        <v>90000</v>
      </c>
      <c r="O1346" t="s">
        <v>1180</v>
      </c>
      <c r="P1346" t="s">
        <v>1181</v>
      </c>
      <c r="Q1346" t="s">
        <v>7576</v>
      </c>
      <c r="R1346">
        <v>5580885575</v>
      </c>
      <c r="S1346" t="s">
        <v>13394</v>
      </c>
      <c r="T1346"/>
      <c r="V1346" s="14">
        <v>46205</v>
      </c>
      <c r="W1346" t="s">
        <v>7560</v>
      </c>
      <c r="X1346" s="31">
        <v>46205.799189814818</v>
      </c>
      <c r="AN1346" s="14">
        <v>46206</v>
      </c>
      <c r="AO1346" t="s">
        <v>3078</v>
      </c>
      <c r="AP1346" s="31">
        <v>46206.44840277778</v>
      </c>
      <c r="AT1346" s="31">
        <v>46206.44840277778</v>
      </c>
      <c r="AU1346" s="14">
        <v>46206</v>
      </c>
      <c r="AV1346" t="s">
        <v>3078</v>
      </c>
      <c r="AW1346" t="s">
        <v>7561</v>
      </c>
      <c r="AX1346" t="s">
        <v>677</v>
      </c>
      <c r="AY1346" s="14">
        <v>46206</v>
      </c>
      <c r="AZ1346" t="s">
        <v>3078</v>
      </c>
      <c r="BA1346" s="31">
        <v>46206.534131944441</v>
      </c>
      <c r="BB1346" s="14">
        <v>46206</v>
      </c>
      <c r="BC1346" t="s">
        <v>3057</v>
      </c>
      <c r="BD1346" s="31">
        <v>46206.562164351853</v>
      </c>
      <c r="BE1346" s="14">
        <v>46206</v>
      </c>
      <c r="BF1346" t="s">
        <v>1268</v>
      </c>
      <c r="BG1346" s="31">
        <v>46206.582511574074</v>
      </c>
      <c r="BH1346" s="14">
        <v>46206</v>
      </c>
      <c r="BI1346" t="s">
        <v>7453</v>
      </c>
      <c r="BJ1346" s="31">
        <v>46206.633761574078</v>
      </c>
      <c r="BK1346" s="14">
        <v>46206</v>
      </c>
      <c r="BL1346" t="s">
        <v>7453</v>
      </c>
      <c r="BM1346" s="31">
        <v>46206.639351851853</v>
      </c>
      <c r="BZ1346" s="14">
        <v>46206</v>
      </c>
      <c r="CA1346" t="s">
        <v>7453</v>
      </c>
      <c r="CB1346" s="31">
        <v>46206.70003472222</v>
      </c>
      <c r="CC1346" s="14">
        <v>46206</v>
      </c>
      <c r="CD1346" t="s">
        <v>1322</v>
      </c>
      <c r="CE1346" s="31">
        <v>46206.769386574073</v>
      </c>
      <c r="CI1346" s="14">
        <v>46209</v>
      </c>
      <c r="CJ1346" t="s">
        <v>3078</v>
      </c>
      <c r="CK1346" s="31">
        <v>46209.325462962966</v>
      </c>
      <c r="CP1346" t="str">
        <f>VLOOKUP(A1346,Sheet1!$A$2:$E$221,2,0)</f>
        <v>West Zone</v>
      </c>
    </row>
    <row r="1347" spans="1:94" x14ac:dyDescent="0.35">
      <c r="A1347" t="s">
        <v>7558</v>
      </c>
      <c r="B1347">
        <v>195</v>
      </c>
      <c r="C1347" t="s">
        <v>9332</v>
      </c>
      <c r="D1347" t="s">
        <v>678</v>
      </c>
      <c r="E1347" t="s">
        <v>510</v>
      </c>
      <c r="F1347" t="s">
        <v>511</v>
      </c>
      <c r="G1347" t="s">
        <v>930</v>
      </c>
      <c r="H1347" t="s">
        <v>7574</v>
      </c>
      <c r="I1347">
        <v>650469</v>
      </c>
      <c r="J1347" t="s">
        <v>2987</v>
      </c>
      <c r="K1347" t="s">
        <v>4409</v>
      </c>
      <c r="L1347" t="s">
        <v>4622</v>
      </c>
      <c r="M1347" t="s">
        <v>7575</v>
      </c>
      <c r="N1347">
        <v>90000</v>
      </c>
      <c r="O1347" t="s">
        <v>1180</v>
      </c>
      <c r="P1347" t="s">
        <v>1181</v>
      </c>
      <c r="Q1347" t="s">
        <v>2748</v>
      </c>
      <c r="R1347">
        <v>2421461209</v>
      </c>
      <c r="S1347" t="s">
        <v>13394</v>
      </c>
      <c r="T1347"/>
      <c r="V1347" s="14">
        <v>46205</v>
      </c>
      <c r="W1347" t="s">
        <v>7560</v>
      </c>
      <c r="X1347" s="31">
        <v>46205.799212962964</v>
      </c>
      <c r="AN1347" s="14">
        <v>46206</v>
      </c>
      <c r="AO1347" t="s">
        <v>3078</v>
      </c>
      <c r="AP1347" s="31">
        <v>46206.53365740741</v>
      </c>
      <c r="AT1347" s="31">
        <v>46206.53365740741</v>
      </c>
      <c r="AU1347" s="14">
        <v>46206</v>
      </c>
      <c r="AV1347" t="s">
        <v>3078</v>
      </c>
      <c r="AW1347" t="s">
        <v>7561</v>
      </c>
      <c r="AX1347" t="s">
        <v>677</v>
      </c>
      <c r="AY1347" s="14">
        <v>46206</v>
      </c>
      <c r="AZ1347" t="s">
        <v>3078</v>
      </c>
      <c r="BA1347" s="31">
        <v>46206.534155092595</v>
      </c>
      <c r="BB1347" s="14">
        <v>46206</v>
      </c>
      <c r="BC1347" t="s">
        <v>3057</v>
      </c>
      <c r="BD1347" s="31">
        <v>46206.562164351853</v>
      </c>
      <c r="BE1347" s="14">
        <v>46206</v>
      </c>
      <c r="BF1347" t="s">
        <v>1268</v>
      </c>
      <c r="BG1347" s="31">
        <v>46206.58253472222</v>
      </c>
      <c r="BH1347" s="14">
        <v>46206</v>
      </c>
      <c r="BI1347" t="s">
        <v>7453</v>
      </c>
      <c r="BJ1347" s="31">
        <v>46206.633784722224</v>
      </c>
      <c r="BK1347" s="14">
        <v>46206</v>
      </c>
      <c r="BL1347" t="s">
        <v>7453</v>
      </c>
      <c r="BM1347" s="31">
        <v>46206.639363425929</v>
      </c>
      <c r="BZ1347" s="14">
        <v>46206</v>
      </c>
      <c r="CA1347" t="s">
        <v>7453</v>
      </c>
      <c r="CB1347" s="31">
        <v>46206.700046296297</v>
      </c>
      <c r="CC1347" s="14">
        <v>46206</v>
      </c>
      <c r="CD1347" t="s">
        <v>1324</v>
      </c>
      <c r="CE1347" s="31">
        <v>46206.707395833335</v>
      </c>
      <c r="CI1347" s="14">
        <v>46209</v>
      </c>
      <c r="CJ1347" t="s">
        <v>3078</v>
      </c>
      <c r="CK1347" s="31">
        <v>46209.325462962966</v>
      </c>
      <c r="CP1347" t="str">
        <f>VLOOKUP(A1347,Sheet1!$A$2:$E$221,2,0)</f>
        <v>West Zone</v>
      </c>
    </row>
    <row r="1348" spans="1:94" x14ac:dyDescent="0.35">
      <c r="A1348" t="s">
        <v>7558</v>
      </c>
      <c r="B1348">
        <v>195</v>
      </c>
      <c r="C1348" t="s">
        <v>9332</v>
      </c>
      <c r="D1348" t="s">
        <v>678</v>
      </c>
      <c r="E1348" t="s">
        <v>510</v>
      </c>
      <c r="F1348" t="s">
        <v>511</v>
      </c>
      <c r="G1348" t="s">
        <v>930</v>
      </c>
      <c r="H1348" t="s">
        <v>4094</v>
      </c>
      <c r="I1348">
        <v>654583</v>
      </c>
      <c r="J1348" t="s">
        <v>4095</v>
      </c>
      <c r="K1348" t="s">
        <v>4096</v>
      </c>
      <c r="L1348" t="s">
        <v>4622</v>
      </c>
      <c r="M1348" t="s">
        <v>7577</v>
      </c>
      <c r="N1348">
        <v>70000</v>
      </c>
      <c r="O1348" t="s">
        <v>1325</v>
      </c>
      <c r="P1348" t="s">
        <v>1326</v>
      </c>
      <c r="Q1348" t="s">
        <v>1327</v>
      </c>
      <c r="R1348">
        <v>4169312991</v>
      </c>
      <c r="S1348" t="s">
        <v>13394</v>
      </c>
      <c r="T1348"/>
      <c r="V1348" s="14">
        <v>46204</v>
      </c>
      <c r="W1348" t="s">
        <v>7578</v>
      </c>
      <c r="X1348" s="31">
        <v>46204.737280092595</v>
      </c>
      <c r="AN1348" s="14">
        <v>46205</v>
      </c>
      <c r="AO1348" t="s">
        <v>3078</v>
      </c>
      <c r="AP1348" s="31">
        <v>46205.513194444444</v>
      </c>
      <c r="AT1348" s="31">
        <v>46205.513194444444</v>
      </c>
      <c r="AU1348" s="14">
        <v>46205</v>
      </c>
      <c r="AV1348" t="s">
        <v>3078</v>
      </c>
      <c r="AW1348" t="s">
        <v>7561</v>
      </c>
      <c r="AX1348" t="s">
        <v>677</v>
      </c>
      <c r="AY1348" s="14">
        <v>46205</v>
      </c>
      <c r="AZ1348" t="s">
        <v>3078</v>
      </c>
      <c r="BA1348" s="31">
        <v>46205.514965277776</v>
      </c>
      <c r="BB1348" s="14">
        <v>46205</v>
      </c>
      <c r="BC1348" t="s">
        <v>1211</v>
      </c>
      <c r="BD1348" s="31">
        <v>46205.538553240738</v>
      </c>
      <c r="BE1348" s="14">
        <v>46205</v>
      </c>
      <c r="BF1348" t="s">
        <v>6874</v>
      </c>
      <c r="BG1348" s="31">
        <v>46205.576585648145</v>
      </c>
      <c r="BH1348" s="14">
        <v>46205</v>
      </c>
      <c r="BI1348" t="s">
        <v>7453</v>
      </c>
      <c r="BJ1348" s="31">
        <v>46205.620706018519</v>
      </c>
      <c r="BK1348" s="14">
        <v>46205</v>
      </c>
      <c r="BL1348" t="s">
        <v>7453</v>
      </c>
      <c r="BM1348" s="31">
        <v>46205.626516203702</v>
      </c>
      <c r="BZ1348" s="14">
        <v>46205</v>
      </c>
      <c r="CA1348" t="s">
        <v>7453</v>
      </c>
      <c r="CB1348" s="31">
        <v>46205.671215277776</v>
      </c>
      <c r="CC1348" s="14">
        <v>46205</v>
      </c>
      <c r="CD1348" t="s">
        <v>1324</v>
      </c>
      <c r="CE1348" s="31">
        <v>46205.683530092596</v>
      </c>
      <c r="CI1348" s="14">
        <v>46205</v>
      </c>
      <c r="CJ1348" t="s">
        <v>3078</v>
      </c>
      <c r="CK1348" s="31">
        <v>46205.761030092595</v>
      </c>
      <c r="CP1348" t="str">
        <f>VLOOKUP(A1348,Sheet1!$A$2:$E$221,2,0)</f>
        <v>West Zone</v>
      </c>
    </row>
    <row r="1349" spans="1:94" x14ac:dyDescent="0.35">
      <c r="A1349" t="s">
        <v>7558</v>
      </c>
      <c r="B1349">
        <v>195</v>
      </c>
      <c r="C1349" t="s">
        <v>9332</v>
      </c>
      <c r="D1349" t="s">
        <v>678</v>
      </c>
      <c r="E1349" t="s">
        <v>510</v>
      </c>
      <c r="F1349" t="s">
        <v>511</v>
      </c>
      <c r="G1349" t="s">
        <v>930</v>
      </c>
      <c r="H1349" t="s">
        <v>12612</v>
      </c>
      <c r="I1349">
        <v>680898</v>
      </c>
      <c r="J1349" t="s">
        <v>3919</v>
      </c>
      <c r="K1349" t="s">
        <v>3920</v>
      </c>
      <c r="L1349" t="s">
        <v>4622</v>
      </c>
      <c r="M1349" t="s">
        <v>12613</v>
      </c>
      <c r="N1349">
        <v>75000</v>
      </c>
      <c r="O1349" t="s">
        <v>9693</v>
      </c>
      <c r="P1349" t="s">
        <v>9694</v>
      </c>
      <c r="Q1349" t="s">
        <v>12614</v>
      </c>
      <c r="R1349">
        <v>5188515230</v>
      </c>
      <c r="S1349" t="s">
        <v>683</v>
      </c>
      <c r="T1349" t="s">
        <v>13355</v>
      </c>
      <c r="U1349" s="1">
        <v>46210</v>
      </c>
      <c r="V1349" s="14">
        <v>46210</v>
      </c>
      <c r="W1349" t="s">
        <v>7564</v>
      </c>
      <c r="X1349" s="31">
        <v>46210.534849537034</v>
      </c>
      <c r="AN1349" s="14">
        <v>46210</v>
      </c>
      <c r="AO1349" t="s">
        <v>3078</v>
      </c>
      <c r="AP1349" s="31">
        <v>46210.726435185185</v>
      </c>
      <c r="AT1349" s="31">
        <v>46210.726435185185</v>
      </c>
      <c r="AU1349" s="14">
        <v>46210</v>
      </c>
      <c r="AV1349" t="s">
        <v>3078</v>
      </c>
      <c r="AW1349" t="s">
        <v>7561</v>
      </c>
      <c r="AX1349" t="s">
        <v>677</v>
      </c>
      <c r="AY1349" s="14">
        <v>46210</v>
      </c>
      <c r="AZ1349" t="s">
        <v>7564</v>
      </c>
      <c r="BA1349" s="31">
        <v>46210.733807870369</v>
      </c>
      <c r="BB1349" s="14">
        <v>46210</v>
      </c>
      <c r="BC1349" t="s">
        <v>1211</v>
      </c>
      <c r="BD1349" s="31">
        <v>46210.737129629626</v>
      </c>
      <c r="BE1349" s="14">
        <v>46210</v>
      </c>
      <c r="BF1349" t="s">
        <v>7371</v>
      </c>
      <c r="BG1349" s="31">
        <v>46210.751331018517</v>
      </c>
      <c r="BH1349" s="14">
        <v>46210</v>
      </c>
      <c r="BI1349" t="s">
        <v>7453</v>
      </c>
      <c r="BJ1349" s="31">
        <v>46210.776087962964</v>
      </c>
      <c r="BN1349" s="14">
        <v>46210</v>
      </c>
      <c r="BO1349" t="s">
        <v>7453</v>
      </c>
      <c r="BP1349" s="31">
        <v>46210.779363425929</v>
      </c>
      <c r="CP1349" t="str">
        <f>VLOOKUP(A1349,Sheet1!$A$2:$E$221,2,0)</f>
        <v>West Zone</v>
      </c>
    </row>
    <row r="1350" spans="1:94" x14ac:dyDescent="0.35">
      <c r="A1350" t="s">
        <v>7558</v>
      </c>
      <c r="B1350">
        <v>195</v>
      </c>
      <c r="C1350" t="s">
        <v>9332</v>
      </c>
      <c r="D1350" t="s">
        <v>678</v>
      </c>
      <c r="E1350" t="s">
        <v>510</v>
      </c>
      <c r="F1350" t="s">
        <v>511</v>
      </c>
      <c r="G1350" t="s">
        <v>930</v>
      </c>
      <c r="H1350" t="s">
        <v>3709</v>
      </c>
      <c r="I1350">
        <v>685526</v>
      </c>
      <c r="J1350" t="s">
        <v>3711</v>
      </c>
      <c r="K1350" t="s">
        <v>3712</v>
      </c>
      <c r="L1350" t="s">
        <v>4622</v>
      </c>
      <c r="M1350" t="s">
        <v>7579</v>
      </c>
      <c r="N1350">
        <v>90000</v>
      </c>
      <c r="O1350" t="s">
        <v>1180</v>
      </c>
      <c r="P1350" t="s">
        <v>1181</v>
      </c>
      <c r="Q1350" t="s">
        <v>3710</v>
      </c>
      <c r="R1350">
        <v>8502083566</v>
      </c>
      <c r="S1350" t="s">
        <v>13394</v>
      </c>
      <c r="T1350"/>
      <c r="V1350" s="14">
        <v>46203</v>
      </c>
      <c r="W1350" t="s">
        <v>7562</v>
      </c>
      <c r="X1350" s="31">
        <v>46203.572962962964</v>
      </c>
      <c r="AN1350" s="14">
        <v>46204</v>
      </c>
      <c r="AO1350" t="s">
        <v>3078</v>
      </c>
      <c r="AP1350" s="31">
        <v>46204.439884259256</v>
      </c>
      <c r="AT1350" s="31">
        <v>46204.439884259256</v>
      </c>
      <c r="AU1350" s="14">
        <v>46204</v>
      </c>
      <c r="AV1350" t="s">
        <v>3078</v>
      </c>
      <c r="AW1350" t="s">
        <v>7561</v>
      </c>
      <c r="AX1350" t="s">
        <v>677</v>
      </c>
      <c r="AY1350" s="14">
        <v>46204</v>
      </c>
      <c r="AZ1350" t="s">
        <v>7562</v>
      </c>
      <c r="BA1350" s="31">
        <v>46204.481874999998</v>
      </c>
      <c r="BB1350" s="14">
        <v>46204</v>
      </c>
      <c r="BC1350" t="s">
        <v>1211</v>
      </c>
      <c r="BD1350" s="31">
        <v>46204.483495370368</v>
      </c>
      <c r="BE1350" s="14">
        <v>46204</v>
      </c>
      <c r="BF1350" t="s">
        <v>3057</v>
      </c>
      <c r="BG1350" s="31">
        <v>46204.489039351851</v>
      </c>
      <c r="BH1350" s="14">
        <v>46204</v>
      </c>
      <c r="BI1350" t="s">
        <v>7453</v>
      </c>
      <c r="BJ1350" s="31">
        <v>46204.496550925927</v>
      </c>
      <c r="BK1350" s="14">
        <v>46204</v>
      </c>
      <c r="BL1350" t="s">
        <v>7453</v>
      </c>
      <c r="BM1350" s="31">
        <v>46204.50340277778</v>
      </c>
      <c r="BZ1350" s="14">
        <v>46204</v>
      </c>
      <c r="CA1350" t="s">
        <v>7453</v>
      </c>
      <c r="CB1350" s="31">
        <v>46204.510358796295</v>
      </c>
      <c r="CC1350" s="14">
        <v>46204</v>
      </c>
      <c r="CD1350" t="s">
        <v>1324</v>
      </c>
      <c r="CE1350" s="31">
        <v>46204.513773148145</v>
      </c>
      <c r="CI1350" s="14">
        <v>46204</v>
      </c>
      <c r="CJ1350" t="s">
        <v>3078</v>
      </c>
      <c r="CK1350" s="31">
        <v>46204.633958333332</v>
      </c>
      <c r="CP1350" t="str">
        <f>VLOOKUP(A1350,Sheet1!$A$2:$E$221,2,0)</f>
        <v>West Zone</v>
      </c>
    </row>
    <row r="1351" spans="1:94" x14ac:dyDescent="0.35">
      <c r="A1351" t="s">
        <v>7558</v>
      </c>
      <c r="B1351">
        <v>195</v>
      </c>
      <c r="C1351" t="s">
        <v>9332</v>
      </c>
      <c r="D1351" t="s">
        <v>678</v>
      </c>
      <c r="E1351" t="s">
        <v>510</v>
      </c>
      <c r="F1351" t="s">
        <v>511</v>
      </c>
      <c r="G1351" t="s">
        <v>930</v>
      </c>
      <c r="H1351" t="s">
        <v>12615</v>
      </c>
      <c r="I1351">
        <v>701202</v>
      </c>
      <c r="J1351" t="s">
        <v>3711</v>
      </c>
      <c r="K1351" t="s">
        <v>3712</v>
      </c>
      <c r="L1351" t="s">
        <v>4622</v>
      </c>
      <c r="M1351" t="s">
        <v>12616</v>
      </c>
      <c r="N1351">
        <v>73000</v>
      </c>
      <c r="O1351" t="s">
        <v>3113</v>
      </c>
      <c r="P1351" t="s">
        <v>3114</v>
      </c>
      <c r="Q1351" t="s">
        <v>12617</v>
      </c>
      <c r="R1351">
        <v>2604807948</v>
      </c>
      <c r="S1351" t="s">
        <v>13394</v>
      </c>
      <c r="T1351"/>
      <c r="V1351" s="14">
        <v>46210</v>
      </c>
      <c r="W1351" t="s">
        <v>7562</v>
      </c>
      <c r="X1351" s="31">
        <v>46210.363749999997</v>
      </c>
      <c r="AN1351" s="14">
        <v>46210</v>
      </c>
      <c r="AO1351" t="s">
        <v>2961</v>
      </c>
      <c r="AP1351" s="31">
        <v>46210.587858796294</v>
      </c>
      <c r="AT1351" s="31">
        <v>46210.587858796294</v>
      </c>
      <c r="AU1351" s="14">
        <v>46210</v>
      </c>
      <c r="AV1351" t="s">
        <v>2961</v>
      </c>
      <c r="AW1351" t="s">
        <v>511</v>
      </c>
      <c r="AX1351" t="s">
        <v>678</v>
      </c>
      <c r="AY1351" s="14">
        <v>46210</v>
      </c>
      <c r="AZ1351" t="s">
        <v>2961</v>
      </c>
      <c r="BA1351" s="31">
        <v>46210.630069444444</v>
      </c>
      <c r="BB1351" s="14">
        <v>46210</v>
      </c>
      <c r="BC1351" t="s">
        <v>1211</v>
      </c>
      <c r="BD1351" s="31">
        <v>46210.6409375</v>
      </c>
      <c r="BE1351" s="14">
        <v>46210</v>
      </c>
      <c r="BF1351" t="s">
        <v>7509</v>
      </c>
      <c r="BG1351" s="31">
        <v>46210.650706018518</v>
      </c>
      <c r="BH1351" s="14">
        <v>46210</v>
      </c>
      <c r="BI1351" t="s">
        <v>7453</v>
      </c>
      <c r="BJ1351" s="31">
        <v>46210.714803240742</v>
      </c>
      <c r="BK1351" s="14">
        <v>46210</v>
      </c>
      <c r="BL1351" t="s">
        <v>7453</v>
      </c>
      <c r="BM1351" s="31">
        <v>46210.717719907407</v>
      </c>
      <c r="BZ1351" s="14">
        <v>46210</v>
      </c>
      <c r="CA1351" t="s">
        <v>7453</v>
      </c>
      <c r="CB1351" s="31">
        <v>46210.741493055553</v>
      </c>
      <c r="CC1351" s="14">
        <v>46210</v>
      </c>
      <c r="CD1351" t="s">
        <v>1324</v>
      </c>
      <c r="CE1351" s="31">
        <v>46210.760937500003</v>
      </c>
      <c r="CP1351" t="str">
        <f>VLOOKUP(A1351,Sheet1!$A$2:$E$221,2,0)</f>
        <v>West Zone</v>
      </c>
    </row>
    <row r="1352" spans="1:94" x14ac:dyDescent="0.35">
      <c r="A1352" t="s">
        <v>7558</v>
      </c>
      <c r="B1352">
        <v>195</v>
      </c>
      <c r="C1352" t="s">
        <v>9332</v>
      </c>
      <c r="D1352" t="s">
        <v>678</v>
      </c>
      <c r="E1352" t="s">
        <v>510</v>
      </c>
      <c r="F1352" t="s">
        <v>511</v>
      </c>
      <c r="G1352" t="s">
        <v>930</v>
      </c>
      <c r="H1352" t="s">
        <v>7580</v>
      </c>
      <c r="I1352">
        <v>704277</v>
      </c>
      <c r="J1352" t="s">
        <v>116</v>
      </c>
      <c r="K1352" t="s">
        <v>3619</v>
      </c>
      <c r="L1352" t="s">
        <v>4622</v>
      </c>
      <c r="M1352" t="s">
        <v>7581</v>
      </c>
      <c r="N1352">
        <v>60000</v>
      </c>
      <c r="O1352" t="s">
        <v>1328</v>
      </c>
      <c r="P1352" t="s">
        <v>1329</v>
      </c>
      <c r="Q1352" t="s">
        <v>7582</v>
      </c>
      <c r="R1352">
        <v>4560228333</v>
      </c>
      <c r="S1352" t="s">
        <v>13394</v>
      </c>
      <c r="T1352"/>
      <c r="V1352" s="14">
        <v>46203</v>
      </c>
      <c r="W1352" t="s">
        <v>7573</v>
      </c>
      <c r="X1352" s="31">
        <v>46203.496458333335</v>
      </c>
      <c r="AN1352" s="14">
        <v>46204</v>
      </c>
      <c r="AO1352" t="s">
        <v>3078</v>
      </c>
      <c r="AP1352" s="31">
        <v>46204.483900462961</v>
      </c>
      <c r="AT1352" s="31">
        <v>46204.483900462961</v>
      </c>
      <c r="AU1352" s="14">
        <v>46204</v>
      </c>
      <c r="AV1352" t="s">
        <v>3078</v>
      </c>
      <c r="AW1352" t="s">
        <v>7561</v>
      </c>
      <c r="AX1352" t="s">
        <v>677</v>
      </c>
      <c r="AY1352" s="14">
        <v>46204</v>
      </c>
      <c r="AZ1352" t="s">
        <v>7573</v>
      </c>
      <c r="BA1352" s="31">
        <v>46204.486168981479</v>
      </c>
      <c r="BB1352" s="14">
        <v>46204</v>
      </c>
      <c r="BC1352" t="s">
        <v>1211</v>
      </c>
      <c r="BD1352" s="31">
        <v>46204.51253472222</v>
      </c>
      <c r="BE1352" s="14">
        <v>46204</v>
      </c>
      <c r="BF1352" t="s">
        <v>6874</v>
      </c>
      <c r="BG1352" s="31">
        <v>46204.520254629628</v>
      </c>
      <c r="BH1352" s="14">
        <v>46204</v>
      </c>
      <c r="BI1352" t="s">
        <v>7453</v>
      </c>
      <c r="BJ1352" s="31">
        <v>46204.529166666667</v>
      </c>
      <c r="BK1352" s="14">
        <v>46204</v>
      </c>
      <c r="BL1352" t="s">
        <v>7453</v>
      </c>
      <c r="BM1352" s="31">
        <v>46204.533726851849</v>
      </c>
      <c r="BZ1352" s="14">
        <v>46204</v>
      </c>
      <c r="CA1352" t="s">
        <v>7453</v>
      </c>
      <c r="CB1352" s="31">
        <v>46204.54991898148</v>
      </c>
      <c r="CC1352" s="14">
        <v>46204</v>
      </c>
      <c r="CD1352" t="s">
        <v>1324</v>
      </c>
      <c r="CE1352" s="31">
        <v>46204.56113425926</v>
      </c>
      <c r="CI1352" s="14">
        <v>46204</v>
      </c>
      <c r="CJ1352" t="s">
        <v>3078</v>
      </c>
      <c r="CK1352" s="31">
        <v>46204.64707175926</v>
      </c>
      <c r="CP1352" t="str">
        <f>VLOOKUP(A1352,Sheet1!$A$2:$E$221,2,0)</f>
        <v>West Zone</v>
      </c>
    </row>
    <row r="1353" spans="1:94" x14ac:dyDescent="0.35">
      <c r="A1353" t="s">
        <v>7583</v>
      </c>
      <c r="B1353">
        <v>253</v>
      </c>
      <c r="C1353" t="s">
        <v>9332</v>
      </c>
      <c r="D1353" t="s">
        <v>678</v>
      </c>
      <c r="E1353" t="s">
        <v>514</v>
      </c>
      <c r="F1353" t="s">
        <v>515</v>
      </c>
      <c r="G1353" t="s">
        <v>930</v>
      </c>
      <c r="H1353" t="s">
        <v>7584</v>
      </c>
      <c r="I1353">
        <v>132487</v>
      </c>
      <c r="J1353" t="s">
        <v>7585</v>
      </c>
      <c r="K1353" t="s">
        <v>7586</v>
      </c>
      <c r="L1353" t="s">
        <v>4622</v>
      </c>
      <c r="M1353" t="s">
        <v>7587</v>
      </c>
      <c r="N1353">
        <v>60000</v>
      </c>
      <c r="O1353" t="s">
        <v>1328</v>
      </c>
      <c r="P1353" t="s">
        <v>1329</v>
      </c>
      <c r="Q1353" t="s">
        <v>7588</v>
      </c>
      <c r="R1353">
        <v>4594080083</v>
      </c>
      <c r="S1353" t="s">
        <v>13394</v>
      </c>
      <c r="T1353"/>
      <c r="V1353" s="14">
        <v>46205</v>
      </c>
      <c r="W1353" t="s">
        <v>7589</v>
      </c>
      <c r="X1353" s="31">
        <v>46205.752789351849</v>
      </c>
      <c r="AN1353" s="14">
        <v>46205</v>
      </c>
      <c r="AO1353" t="s">
        <v>2425</v>
      </c>
      <c r="AP1353" s="31">
        <v>46205.787824074076</v>
      </c>
      <c r="AT1353" s="31">
        <v>46205.787824074076</v>
      </c>
      <c r="AU1353" s="14">
        <v>46205</v>
      </c>
      <c r="AV1353" t="s">
        <v>2425</v>
      </c>
      <c r="AW1353" t="s">
        <v>515</v>
      </c>
      <c r="AX1353" t="s">
        <v>678</v>
      </c>
      <c r="AY1353" s="14">
        <v>46205</v>
      </c>
      <c r="AZ1353" t="s">
        <v>2425</v>
      </c>
      <c r="BA1353" s="31">
        <v>46205.788171296299</v>
      </c>
      <c r="BB1353" s="14">
        <v>46206</v>
      </c>
      <c r="BC1353" t="s">
        <v>1211</v>
      </c>
      <c r="BD1353" s="31">
        <v>46206.343009259261</v>
      </c>
      <c r="BE1353" s="14">
        <v>46206</v>
      </c>
      <c r="BF1353" t="s">
        <v>6636</v>
      </c>
      <c r="BG1353" s="31">
        <v>46206.423449074071</v>
      </c>
      <c r="BH1353" s="14">
        <v>46206</v>
      </c>
      <c r="BI1353" t="s">
        <v>7487</v>
      </c>
      <c r="BJ1353" s="31">
        <v>46206.428912037038</v>
      </c>
      <c r="BK1353" s="14">
        <v>46206</v>
      </c>
      <c r="BL1353" t="s">
        <v>7487</v>
      </c>
      <c r="BM1353" s="31">
        <v>46206.443773148145</v>
      </c>
      <c r="BZ1353" s="14">
        <v>46206</v>
      </c>
      <c r="CA1353" t="s">
        <v>7487</v>
      </c>
      <c r="CB1353" s="31">
        <v>46206.469050925924</v>
      </c>
      <c r="CC1353" s="14">
        <v>46206</v>
      </c>
      <c r="CD1353" t="s">
        <v>1322</v>
      </c>
      <c r="CE1353" s="31">
        <v>46206.471886574072</v>
      </c>
      <c r="CI1353" s="14">
        <v>46206</v>
      </c>
      <c r="CJ1353" t="s">
        <v>2426</v>
      </c>
      <c r="CK1353" s="31">
        <v>46206.624293981484</v>
      </c>
      <c r="CP1353" t="str">
        <f>VLOOKUP(A1353,Sheet1!$A$2:$E$221,2,0)</f>
        <v>West Zone</v>
      </c>
    </row>
    <row r="1354" spans="1:94" x14ac:dyDescent="0.35">
      <c r="A1354" t="s">
        <v>7583</v>
      </c>
      <c r="B1354">
        <v>253</v>
      </c>
      <c r="C1354" t="s">
        <v>9332</v>
      </c>
      <c r="D1354" t="s">
        <v>678</v>
      </c>
      <c r="E1354" t="s">
        <v>514</v>
      </c>
      <c r="F1354" t="s">
        <v>515</v>
      </c>
      <c r="G1354" t="s">
        <v>930</v>
      </c>
      <c r="H1354" t="s">
        <v>12618</v>
      </c>
      <c r="I1354">
        <v>397766</v>
      </c>
      <c r="J1354" t="s">
        <v>10730</v>
      </c>
      <c r="K1354" t="s">
        <v>10731</v>
      </c>
      <c r="L1354" t="s">
        <v>4622</v>
      </c>
      <c r="M1354" t="s">
        <v>12619</v>
      </c>
      <c r="N1354">
        <v>65000</v>
      </c>
      <c r="O1354" t="s">
        <v>1348</v>
      </c>
      <c r="P1354" t="s">
        <v>1349</v>
      </c>
      <c r="Q1354" t="s">
        <v>12620</v>
      </c>
      <c r="R1354">
        <v>1799671109</v>
      </c>
      <c r="S1354" t="s">
        <v>13394</v>
      </c>
      <c r="T1354"/>
      <c r="V1354" s="14">
        <v>46204</v>
      </c>
      <c r="W1354" t="s">
        <v>2426</v>
      </c>
      <c r="X1354" s="31">
        <v>46204.402708333335</v>
      </c>
      <c r="AB1354" s="14">
        <v>46210</v>
      </c>
      <c r="AC1354" t="s">
        <v>2426</v>
      </c>
      <c r="AD1354" s="31">
        <v>46210.428379629629</v>
      </c>
      <c r="AN1354" s="14">
        <v>46210</v>
      </c>
      <c r="AO1354" t="s">
        <v>12621</v>
      </c>
      <c r="AP1354" s="31">
        <v>46210.45412037037</v>
      </c>
      <c r="AT1354" s="31">
        <v>46210.45412037037</v>
      </c>
      <c r="AU1354" s="14">
        <v>46210</v>
      </c>
      <c r="AV1354" t="s">
        <v>12621</v>
      </c>
      <c r="AW1354" t="s">
        <v>12622</v>
      </c>
      <c r="AX1354" t="s">
        <v>677</v>
      </c>
      <c r="AY1354" s="14">
        <v>46210</v>
      </c>
      <c r="AZ1354" t="s">
        <v>12621</v>
      </c>
      <c r="BA1354" s="31">
        <v>46210.454502314817</v>
      </c>
      <c r="BB1354" s="14">
        <v>46210</v>
      </c>
      <c r="BC1354" t="s">
        <v>1211</v>
      </c>
      <c r="BD1354" s="31">
        <v>46210.47824074074</v>
      </c>
      <c r="BE1354" s="14">
        <v>46210</v>
      </c>
      <c r="BF1354" t="s">
        <v>6636</v>
      </c>
      <c r="BG1354" s="31">
        <v>46210.583807870367</v>
      </c>
      <c r="BH1354" s="14">
        <v>46210</v>
      </c>
      <c r="BI1354" t="s">
        <v>7487</v>
      </c>
      <c r="BJ1354" s="31">
        <v>46210.585868055554</v>
      </c>
      <c r="BK1354" s="14">
        <v>46210</v>
      </c>
      <c r="BL1354" t="s">
        <v>7487</v>
      </c>
      <c r="BM1354" s="31">
        <v>46210.589224537034</v>
      </c>
      <c r="BZ1354" s="14">
        <v>46210</v>
      </c>
      <c r="CA1354" t="s">
        <v>7487</v>
      </c>
      <c r="CB1354" s="31">
        <v>46210.601956018516</v>
      </c>
      <c r="CC1354" s="14">
        <v>46210</v>
      </c>
      <c r="CD1354" t="s">
        <v>1364</v>
      </c>
      <c r="CE1354" s="31">
        <v>46210.621400462966</v>
      </c>
      <c r="CI1354" s="14">
        <v>46210</v>
      </c>
      <c r="CJ1354" t="s">
        <v>2426</v>
      </c>
      <c r="CK1354" s="31">
        <v>46210.715717592589</v>
      </c>
      <c r="CP1354" t="str">
        <f>VLOOKUP(A1354,Sheet1!$A$2:$E$221,2,0)</f>
        <v>West Zone</v>
      </c>
    </row>
    <row r="1355" spans="1:94" x14ac:dyDescent="0.35">
      <c r="A1355" t="s">
        <v>7583</v>
      </c>
      <c r="B1355">
        <v>253</v>
      </c>
      <c r="C1355" t="s">
        <v>9332</v>
      </c>
      <c r="D1355" t="s">
        <v>678</v>
      </c>
      <c r="E1355" t="s">
        <v>514</v>
      </c>
      <c r="F1355" t="s">
        <v>515</v>
      </c>
      <c r="G1355" t="s">
        <v>930</v>
      </c>
      <c r="H1355" t="s">
        <v>7590</v>
      </c>
      <c r="I1355">
        <v>540316</v>
      </c>
      <c r="J1355" t="s">
        <v>3079</v>
      </c>
      <c r="K1355" t="s">
        <v>3080</v>
      </c>
      <c r="L1355" t="s">
        <v>4622</v>
      </c>
      <c r="M1355" t="s">
        <v>7591</v>
      </c>
      <c r="N1355">
        <v>60000</v>
      </c>
      <c r="O1355" t="s">
        <v>1328</v>
      </c>
      <c r="P1355" t="s">
        <v>1329</v>
      </c>
      <c r="Q1355" t="s">
        <v>7592</v>
      </c>
      <c r="R1355">
        <v>6736920619</v>
      </c>
      <c r="S1355" t="s">
        <v>13394</v>
      </c>
      <c r="T1355"/>
      <c r="V1355" s="14">
        <v>46205</v>
      </c>
      <c r="W1355" t="s">
        <v>7593</v>
      </c>
      <c r="X1355" s="31">
        <v>46205.511180555557</v>
      </c>
      <c r="AN1355" s="14">
        <v>46205</v>
      </c>
      <c r="AO1355" t="s">
        <v>2426</v>
      </c>
      <c r="AP1355" s="31">
        <v>46205.682013888887</v>
      </c>
      <c r="AT1355" s="31">
        <v>46205.682013888887</v>
      </c>
      <c r="AU1355" s="14">
        <v>46205</v>
      </c>
      <c r="AV1355" t="s">
        <v>2426</v>
      </c>
      <c r="AW1355" t="s">
        <v>7594</v>
      </c>
      <c r="AX1355" t="s">
        <v>677</v>
      </c>
      <c r="AY1355" s="14">
        <v>46205</v>
      </c>
      <c r="AZ1355" t="s">
        <v>2426</v>
      </c>
      <c r="BA1355" s="31">
        <v>46205.693483796298</v>
      </c>
      <c r="BB1355" s="14">
        <v>46205</v>
      </c>
      <c r="BC1355" t="s">
        <v>1211</v>
      </c>
      <c r="BD1355" s="31">
        <v>46205.71371527778</v>
      </c>
      <c r="BE1355" s="14">
        <v>46205</v>
      </c>
      <c r="BF1355" t="s">
        <v>6501</v>
      </c>
      <c r="BG1355" s="31">
        <v>46205.733981481484</v>
      </c>
      <c r="BH1355" s="14">
        <v>46205</v>
      </c>
      <c r="BI1355" t="s">
        <v>7487</v>
      </c>
      <c r="BJ1355" s="31">
        <v>46205.745081018518</v>
      </c>
      <c r="BK1355" s="14">
        <v>46205</v>
      </c>
      <c r="BL1355" t="s">
        <v>7487</v>
      </c>
      <c r="BM1355" s="31">
        <v>46205.750196759262</v>
      </c>
      <c r="BZ1355" s="14">
        <v>46205</v>
      </c>
      <c r="CA1355" t="s">
        <v>1324</v>
      </c>
      <c r="CB1355" s="31">
        <v>46205.83898148148</v>
      </c>
      <c r="CC1355" s="14">
        <v>46205</v>
      </c>
      <c r="CD1355" t="s">
        <v>1324</v>
      </c>
      <c r="CE1355" s="31">
        <v>46205.839467592596</v>
      </c>
      <c r="CI1355" s="14">
        <v>46206</v>
      </c>
      <c r="CJ1355" t="s">
        <v>2426</v>
      </c>
      <c r="CK1355" s="31">
        <v>46206.281817129631</v>
      </c>
      <c r="CP1355" t="str">
        <f>VLOOKUP(A1355,Sheet1!$A$2:$E$221,2,0)</f>
        <v>West Zone</v>
      </c>
    </row>
    <row r="1356" spans="1:94" x14ac:dyDescent="0.35">
      <c r="A1356" t="s">
        <v>7583</v>
      </c>
      <c r="B1356">
        <v>253</v>
      </c>
      <c r="C1356" t="s">
        <v>9332</v>
      </c>
      <c r="D1356" t="s">
        <v>678</v>
      </c>
      <c r="E1356" t="s">
        <v>514</v>
      </c>
      <c r="F1356" t="s">
        <v>515</v>
      </c>
      <c r="G1356" t="s">
        <v>930</v>
      </c>
      <c r="H1356" t="s">
        <v>10725</v>
      </c>
      <c r="I1356">
        <v>544275</v>
      </c>
      <c r="J1356" t="s">
        <v>2750</v>
      </c>
      <c r="K1356" t="s">
        <v>2751</v>
      </c>
      <c r="L1356" t="s">
        <v>4622</v>
      </c>
      <c r="M1356" t="s">
        <v>10726</v>
      </c>
      <c r="N1356">
        <v>77000</v>
      </c>
      <c r="O1356" t="s">
        <v>9550</v>
      </c>
      <c r="P1356" t="s">
        <v>9551</v>
      </c>
      <c r="Q1356" t="s">
        <v>10727</v>
      </c>
      <c r="R1356">
        <v>9056659914</v>
      </c>
      <c r="S1356" t="s">
        <v>13394</v>
      </c>
      <c r="T1356"/>
      <c r="V1356" s="14">
        <v>46209</v>
      </c>
      <c r="W1356" t="s">
        <v>10728</v>
      </c>
      <c r="X1356" s="31">
        <v>46209.590370370373</v>
      </c>
      <c r="AN1356" s="14">
        <v>46209</v>
      </c>
      <c r="AO1356" t="s">
        <v>2426</v>
      </c>
      <c r="AP1356" s="31">
        <v>46209.639131944445</v>
      </c>
      <c r="AT1356" s="31">
        <v>46209.639131944445</v>
      </c>
      <c r="AU1356" s="14">
        <v>46209</v>
      </c>
      <c r="AV1356" t="s">
        <v>2426</v>
      </c>
      <c r="AW1356" t="s">
        <v>7594</v>
      </c>
      <c r="AX1356" t="s">
        <v>677</v>
      </c>
      <c r="AY1356" s="14">
        <v>46209</v>
      </c>
      <c r="AZ1356" t="s">
        <v>2426</v>
      </c>
      <c r="BA1356" s="31">
        <v>46209.640324074076</v>
      </c>
      <c r="BB1356" s="14">
        <v>46209</v>
      </c>
      <c r="BC1356" t="s">
        <v>1211</v>
      </c>
      <c r="BD1356" s="31">
        <v>46209.645752314813</v>
      </c>
      <c r="BE1356" s="14">
        <v>46209</v>
      </c>
      <c r="BF1356" t="s">
        <v>6799</v>
      </c>
      <c r="BG1356" s="31">
        <v>46209.686736111114</v>
      </c>
      <c r="BH1356" s="14">
        <v>46209</v>
      </c>
      <c r="BI1356" t="s">
        <v>7487</v>
      </c>
      <c r="BJ1356" s="31">
        <v>46209.689039351855</v>
      </c>
      <c r="BK1356" s="14">
        <v>46209</v>
      </c>
      <c r="BL1356" t="s">
        <v>7487</v>
      </c>
      <c r="BM1356" s="31">
        <v>46209.693657407406</v>
      </c>
      <c r="BZ1356" s="14">
        <v>46209</v>
      </c>
      <c r="CA1356" t="s">
        <v>7487</v>
      </c>
      <c r="CB1356" s="31">
        <v>46209.701990740738</v>
      </c>
      <c r="CC1356" s="14">
        <v>46209</v>
      </c>
      <c r="CD1356" t="s">
        <v>1364</v>
      </c>
      <c r="CE1356" s="31">
        <v>46209.712465277778</v>
      </c>
      <c r="CI1356" s="14">
        <v>46209</v>
      </c>
      <c r="CJ1356" t="s">
        <v>2426</v>
      </c>
      <c r="CK1356" s="31">
        <v>46209.761203703703</v>
      </c>
      <c r="CP1356" t="str">
        <f>VLOOKUP(A1356,Sheet1!$A$2:$E$221,2,0)</f>
        <v>West Zone</v>
      </c>
    </row>
    <row r="1357" spans="1:94" x14ac:dyDescent="0.35">
      <c r="A1357" t="s">
        <v>7583</v>
      </c>
      <c r="B1357">
        <v>253</v>
      </c>
      <c r="C1357" t="s">
        <v>9332</v>
      </c>
      <c r="D1357" t="s">
        <v>678</v>
      </c>
      <c r="E1357" t="s">
        <v>514</v>
      </c>
      <c r="F1357" t="s">
        <v>515</v>
      </c>
      <c r="G1357" t="s">
        <v>930</v>
      </c>
      <c r="H1357" t="s">
        <v>10729</v>
      </c>
      <c r="I1357">
        <v>574246</v>
      </c>
      <c r="J1357" t="s">
        <v>10730</v>
      </c>
      <c r="K1357" t="s">
        <v>10731</v>
      </c>
      <c r="L1357" t="s">
        <v>4622</v>
      </c>
      <c r="M1357" t="s">
        <v>10732</v>
      </c>
      <c r="N1357">
        <v>70000</v>
      </c>
      <c r="O1357" t="s">
        <v>9702</v>
      </c>
      <c r="P1357" t="s">
        <v>9703</v>
      </c>
      <c r="Q1357" t="s">
        <v>10733</v>
      </c>
      <c r="R1357">
        <v>2325462715</v>
      </c>
      <c r="S1357" t="s">
        <v>13394</v>
      </c>
      <c r="T1357"/>
      <c r="V1357" s="14">
        <v>46209</v>
      </c>
      <c r="W1357" t="s">
        <v>10734</v>
      </c>
      <c r="X1357" s="31">
        <v>46209.436249999999</v>
      </c>
      <c r="AN1357" s="14">
        <v>46209</v>
      </c>
      <c r="AO1357" t="s">
        <v>2426</v>
      </c>
      <c r="AP1357" s="31">
        <v>46209.512800925928</v>
      </c>
      <c r="AT1357" s="31">
        <v>46209.512800925928</v>
      </c>
      <c r="AU1357" s="14">
        <v>46209</v>
      </c>
      <c r="AV1357" t="s">
        <v>2426</v>
      </c>
      <c r="AW1357" t="s">
        <v>7594</v>
      </c>
      <c r="AX1357" t="s">
        <v>677</v>
      </c>
      <c r="AY1357" s="14">
        <v>46209</v>
      </c>
      <c r="AZ1357" t="s">
        <v>2426</v>
      </c>
      <c r="BA1357" s="31">
        <v>46209.685046296298</v>
      </c>
      <c r="BB1357" s="14">
        <v>46209</v>
      </c>
      <c r="BC1357" t="s">
        <v>1211</v>
      </c>
      <c r="BD1357" s="31">
        <v>46209.697928240741</v>
      </c>
      <c r="BE1357" s="14">
        <v>46209</v>
      </c>
      <c r="BF1357" t="s">
        <v>7357</v>
      </c>
      <c r="BG1357" s="31">
        <v>46209.723287037035</v>
      </c>
      <c r="BH1357" s="14">
        <v>46209</v>
      </c>
      <c r="BI1357" t="s">
        <v>7487</v>
      </c>
      <c r="BJ1357" s="31">
        <v>46209.726504629631</v>
      </c>
      <c r="BK1357" s="14">
        <v>46209</v>
      </c>
      <c r="BL1357" t="s">
        <v>7487</v>
      </c>
      <c r="BM1357" s="31">
        <v>46209.73128472222</v>
      </c>
      <c r="BZ1357" s="14">
        <v>46209</v>
      </c>
      <c r="CA1357" t="s">
        <v>7487</v>
      </c>
      <c r="CB1357" s="31">
        <v>46209.735578703701</v>
      </c>
      <c r="CC1357" s="14">
        <v>46209</v>
      </c>
      <c r="CD1357" t="s">
        <v>1324</v>
      </c>
      <c r="CE1357" s="31">
        <v>46209.752071759256</v>
      </c>
      <c r="CI1357" s="14">
        <v>46209</v>
      </c>
      <c r="CJ1357" t="s">
        <v>2426</v>
      </c>
      <c r="CK1357" s="31">
        <v>46209.801145833335</v>
      </c>
      <c r="CP1357" t="str">
        <f>VLOOKUP(A1357,Sheet1!$A$2:$E$221,2,0)</f>
        <v>West Zone</v>
      </c>
    </row>
    <row r="1358" spans="1:94" x14ac:dyDescent="0.35">
      <c r="A1358" t="s">
        <v>7583</v>
      </c>
      <c r="B1358">
        <v>253</v>
      </c>
      <c r="C1358" t="s">
        <v>9332</v>
      </c>
      <c r="D1358" t="s">
        <v>678</v>
      </c>
      <c r="E1358" t="s">
        <v>514</v>
      </c>
      <c r="F1358" t="s">
        <v>515</v>
      </c>
      <c r="G1358" t="s">
        <v>930</v>
      </c>
      <c r="H1358" t="s">
        <v>7595</v>
      </c>
      <c r="I1358">
        <v>595094</v>
      </c>
      <c r="J1358" t="s">
        <v>7585</v>
      </c>
      <c r="K1358" t="s">
        <v>7586</v>
      </c>
      <c r="L1358" t="s">
        <v>4622</v>
      </c>
      <c r="M1358" t="s">
        <v>7596</v>
      </c>
      <c r="N1358">
        <v>77000</v>
      </c>
      <c r="O1358" t="s">
        <v>1173</v>
      </c>
      <c r="P1358" t="s">
        <v>1174</v>
      </c>
      <c r="Q1358" t="s">
        <v>7597</v>
      </c>
      <c r="R1358">
        <v>7180392674</v>
      </c>
      <c r="S1358" t="s">
        <v>13394</v>
      </c>
      <c r="T1358"/>
      <c r="V1358" s="14">
        <v>46205</v>
      </c>
      <c r="W1358" t="s">
        <v>7589</v>
      </c>
      <c r="X1358" s="31">
        <v>46205.518379629626</v>
      </c>
      <c r="AN1358" s="14">
        <v>46206</v>
      </c>
      <c r="AO1358" t="s">
        <v>2425</v>
      </c>
      <c r="AP1358" s="31">
        <v>46206.380185185182</v>
      </c>
      <c r="AT1358" s="31">
        <v>46206.380185185182</v>
      </c>
      <c r="AU1358" s="14">
        <v>46206</v>
      </c>
      <c r="AV1358" t="s">
        <v>2425</v>
      </c>
      <c r="AW1358" t="s">
        <v>515</v>
      </c>
      <c r="AX1358" t="s">
        <v>678</v>
      </c>
      <c r="AY1358" s="14">
        <v>46206</v>
      </c>
      <c r="AZ1358" t="s">
        <v>2425</v>
      </c>
      <c r="BA1358" s="31">
        <v>46206.380578703705</v>
      </c>
      <c r="BB1358" s="14">
        <v>46206</v>
      </c>
      <c r="BC1358" t="s">
        <v>3057</v>
      </c>
      <c r="BD1358" s="31">
        <v>46206.430451388886</v>
      </c>
      <c r="BE1358" s="14">
        <v>46206</v>
      </c>
      <c r="BF1358" t="s">
        <v>6685</v>
      </c>
      <c r="BG1358" s="31">
        <v>46206.453055555554</v>
      </c>
      <c r="BH1358" s="14">
        <v>46206</v>
      </c>
      <c r="BI1358" t="s">
        <v>7487</v>
      </c>
      <c r="BJ1358" s="31">
        <v>46206.468287037038</v>
      </c>
      <c r="BK1358" s="14">
        <v>46206</v>
      </c>
      <c r="BL1358" t="s">
        <v>7487</v>
      </c>
      <c r="BM1358" s="31">
        <v>46206.482407407406</v>
      </c>
      <c r="BZ1358" s="14">
        <v>46206</v>
      </c>
      <c r="CA1358" t="s">
        <v>7487</v>
      </c>
      <c r="CB1358" s="31">
        <v>46206.491550925923</v>
      </c>
      <c r="CC1358" s="14">
        <v>46206</v>
      </c>
      <c r="CD1358" t="s">
        <v>1324</v>
      </c>
      <c r="CE1358" s="31">
        <v>46206.502534722225</v>
      </c>
      <c r="CI1358" s="14">
        <v>46206</v>
      </c>
      <c r="CJ1358" t="s">
        <v>2426</v>
      </c>
      <c r="CK1358" s="31">
        <v>46206.594930555555</v>
      </c>
      <c r="CP1358" t="str">
        <f>VLOOKUP(A1358,Sheet1!$A$2:$E$221,2,0)</f>
        <v>West Zone</v>
      </c>
    </row>
    <row r="1359" spans="1:94" x14ac:dyDescent="0.35">
      <c r="A1359" t="s">
        <v>7583</v>
      </c>
      <c r="B1359">
        <v>253</v>
      </c>
      <c r="C1359" t="s">
        <v>9332</v>
      </c>
      <c r="D1359" t="s">
        <v>678</v>
      </c>
      <c r="E1359" t="s">
        <v>514</v>
      </c>
      <c r="F1359" t="s">
        <v>515</v>
      </c>
      <c r="G1359" t="s">
        <v>930</v>
      </c>
      <c r="H1359" t="s">
        <v>12623</v>
      </c>
      <c r="I1359">
        <v>597545</v>
      </c>
      <c r="J1359" t="s">
        <v>99</v>
      </c>
      <c r="K1359" t="s">
        <v>2051</v>
      </c>
      <c r="L1359" t="s">
        <v>4622</v>
      </c>
      <c r="M1359" t="s">
        <v>12624</v>
      </c>
      <c r="N1359">
        <v>45000</v>
      </c>
      <c r="O1359" t="s">
        <v>3012</v>
      </c>
      <c r="P1359" t="s">
        <v>3013</v>
      </c>
      <c r="Q1359" t="s">
        <v>1342</v>
      </c>
      <c r="R1359">
        <v>8906904779</v>
      </c>
      <c r="S1359" t="s">
        <v>683</v>
      </c>
      <c r="T1359" t="s">
        <v>13382</v>
      </c>
      <c r="U1359" s="1">
        <v>46210</v>
      </c>
      <c r="V1359" s="14">
        <v>46210</v>
      </c>
      <c r="W1359" t="s">
        <v>12625</v>
      </c>
      <c r="X1359" s="31">
        <v>46210.457129629627</v>
      </c>
      <c r="AN1359" s="14">
        <v>46210</v>
      </c>
      <c r="AO1359" t="s">
        <v>2426</v>
      </c>
      <c r="AP1359" s="31">
        <v>46210.522858796299</v>
      </c>
      <c r="AT1359" s="31">
        <v>46210.522858796299</v>
      </c>
      <c r="AU1359" s="14">
        <v>46210</v>
      </c>
      <c r="AV1359" t="s">
        <v>2426</v>
      </c>
      <c r="AW1359" t="s">
        <v>7594</v>
      </c>
      <c r="AX1359" t="s">
        <v>677</v>
      </c>
      <c r="AY1359" s="14">
        <v>46210</v>
      </c>
      <c r="AZ1359" t="s">
        <v>2426</v>
      </c>
      <c r="BA1359" s="31">
        <v>46210.527951388889</v>
      </c>
      <c r="BB1359" s="14">
        <v>46210</v>
      </c>
      <c r="BC1359" t="s">
        <v>1211</v>
      </c>
      <c r="BD1359" s="31">
        <v>46210.55127314815</v>
      </c>
      <c r="BE1359" s="14">
        <v>46210</v>
      </c>
      <c r="BF1359" t="s">
        <v>1366</v>
      </c>
      <c r="BG1359" s="31">
        <v>46210.562708333331</v>
      </c>
      <c r="BH1359" s="14">
        <v>46210</v>
      </c>
      <c r="BI1359" t="s">
        <v>7487</v>
      </c>
      <c r="BJ1359" s="31">
        <v>46210.569918981484</v>
      </c>
      <c r="BK1359" s="14">
        <v>46210</v>
      </c>
      <c r="BL1359" t="s">
        <v>7655</v>
      </c>
      <c r="BM1359" s="31">
        <v>46210.754004629627</v>
      </c>
      <c r="BZ1359" s="14">
        <v>46210</v>
      </c>
      <c r="CA1359" t="s">
        <v>7655</v>
      </c>
      <c r="CB1359" s="31">
        <v>46210.758333333331</v>
      </c>
      <c r="CC1359" s="14">
        <v>46210</v>
      </c>
      <c r="CD1359" t="s">
        <v>1364</v>
      </c>
      <c r="CE1359" s="31">
        <v>46210.768425925926</v>
      </c>
      <c r="CP1359" t="str">
        <f>VLOOKUP(A1359,Sheet1!$A$2:$E$221,2,0)</f>
        <v>West Zone</v>
      </c>
    </row>
    <row r="1360" spans="1:94" x14ac:dyDescent="0.35">
      <c r="A1360" t="s">
        <v>7583</v>
      </c>
      <c r="B1360">
        <v>253</v>
      </c>
      <c r="C1360" t="s">
        <v>9332</v>
      </c>
      <c r="D1360" t="s">
        <v>678</v>
      </c>
      <c r="E1360" t="s">
        <v>514</v>
      </c>
      <c r="F1360" t="s">
        <v>515</v>
      </c>
      <c r="G1360" t="s">
        <v>930</v>
      </c>
      <c r="H1360" t="s">
        <v>12623</v>
      </c>
      <c r="I1360">
        <v>597545</v>
      </c>
      <c r="J1360" t="s">
        <v>99</v>
      </c>
      <c r="K1360" t="s">
        <v>2051</v>
      </c>
      <c r="L1360" t="s">
        <v>4622</v>
      </c>
      <c r="M1360" t="s">
        <v>12624</v>
      </c>
      <c r="N1360">
        <v>45000</v>
      </c>
      <c r="O1360" t="s">
        <v>3012</v>
      </c>
      <c r="P1360" t="s">
        <v>3013</v>
      </c>
      <c r="Q1360" t="s">
        <v>1073</v>
      </c>
      <c r="R1360">
        <v>9785610333</v>
      </c>
      <c r="S1360" t="s">
        <v>13394</v>
      </c>
      <c r="T1360"/>
      <c r="V1360" s="14">
        <v>46210</v>
      </c>
      <c r="W1360" t="s">
        <v>12625</v>
      </c>
      <c r="X1360" s="31">
        <v>46210.457118055558</v>
      </c>
      <c r="AN1360" s="14">
        <v>46210</v>
      </c>
      <c r="AO1360" t="s">
        <v>2426</v>
      </c>
      <c r="AP1360" s="31">
        <v>46210.522812499999</v>
      </c>
      <c r="AT1360" s="31">
        <v>46210.522812499999</v>
      </c>
      <c r="AU1360" s="14">
        <v>46210</v>
      </c>
      <c r="AV1360" t="s">
        <v>2426</v>
      </c>
      <c r="AW1360" t="s">
        <v>7594</v>
      </c>
      <c r="AX1360" t="s">
        <v>677</v>
      </c>
      <c r="AY1360" s="14">
        <v>46210</v>
      </c>
      <c r="AZ1360" t="s">
        <v>2426</v>
      </c>
      <c r="BA1360" s="31">
        <v>46210.527916666666</v>
      </c>
      <c r="BB1360" s="14">
        <v>46210</v>
      </c>
      <c r="BC1360" t="s">
        <v>1211</v>
      </c>
      <c r="BD1360" s="31">
        <v>46210.55127314815</v>
      </c>
      <c r="BE1360" s="14">
        <v>46210</v>
      </c>
      <c r="BF1360" t="s">
        <v>1366</v>
      </c>
      <c r="BG1360" s="31">
        <v>46210.562696759262</v>
      </c>
      <c r="BH1360" s="14">
        <v>46210</v>
      </c>
      <c r="BI1360" t="s">
        <v>7487</v>
      </c>
      <c r="BJ1360" s="31">
        <v>46210.569895833331</v>
      </c>
      <c r="BK1360" s="14">
        <v>46210</v>
      </c>
      <c r="BL1360" t="s">
        <v>7487</v>
      </c>
      <c r="BM1360" s="31">
        <v>46210.577025462961</v>
      </c>
      <c r="BZ1360" s="14">
        <v>46210</v>
      </c>
      <c r="CA1360" t="s">
        <v>7487</v>
      </c>
      <c r="CB1360" s="31">
        <v>46210.601759259262</v>
      </c>
      <c r="CP1360" t="str">
        <f>VLOOKUP(A1360,Sheet1!$A$2:$E$221,2,0)</f>
        <v>West Zone</v>
      </c>
    </row>
    <row r="1361" spans="1:94" x14ac:dyDescent="0.35">
      <c r="A1361" t="s">
        <v>7583</v>
      </c>
      <c r="B1361">
        <v>253</v>
      </c>
      <c r="C1361" t="s">
        <v>9332</v>
      </c>
      <c r="D1361" t="s">
        <v>678</v>
      </c>
      <c r="E1361" t="s">
        <v>514</v>
      </c>
      <c r="F1361" t="s">
        <v>515</v>
      </c>
      <c r="G1361" t="s">
        <v>930</v>
      </c>
      <c r="H1361" t="s">
        <v>10735</v>
      </c>
      <c r="I1361">
        <v>613487</v>
      </c>
      <c r="J1361" t="s">
        <v>3079</v>
      </c>
      <c r="K1361" t="s">
        <v>3080</v>
      </c>
      <c r="L1361" t="s">
        <v>4622</v>
      </c>
      <c r="M1361" t="s">
        <v>10736</v>
      </c>
      <c r="N1361">
        <v>45000</v>
      </c>
      <c r="O1361" t="s">
        <v>10330</v>
      </c>
      <c r="P1361" t="s">
        <v>10331</v>
      </c>
      <c r="Q1361" t="s">
        <v>4007</v>
      </c>
      <c r="R1361">
        <v>7692851580</v>
      </c>
      <c r="S1361" t="s">
        <v>683</v>
      </c>
      <c r="T1361" t="s">
        <v>13348</v>
      </c>
      <c r="U1361" s="1">
        <v>46209</v>
      </c>
      <c r="V1361" s="14">
        <v>46209</v>
      </c>
      <c r="W1361" t="s">
        <v>7593</v>
      </c>
      <c r="X1361" s="31">
        <v>46209.58625</v>
      </c>
      <c r="AN1361" s="14">
        <v>46209</v>
      </c>
      <c r="AO1361" t="s">
        <v>2426</v>
      </c>
      <c r="AP1361" s="31">
        <v>46209.611956018518</v>
      </c>
      <c r="AT1361" s="31">
        <v>46209.611956018518</v>
      </c>
      <c r="AU1361" s="14">
        <v>46209</v>
      </c>
      <c r="AV1361" t="s">
        <v>2426</v>
      </c>
      <c r="AW1361" t="s">
        <v>7594</v>
      </c>
      <c r="AX1361" t="s">
        <v>677</v>
      </c>
      <c r="AY1361" s="14">
        <v>46209</v>
      </c>
      <c r="AZ1361" t="s">
        <v>2426</v>
      </c>
      <c r="BA1361" s="31">
        <v>46209.612337962964</v>
      </c>
      <c r="BB1361" s="14">
        <v>46209</v>
      </c>
      <c r="BC1361" t="s">
        <v>1211</v>
      </c>
      <c r="BD1361" s="31">
        <v>46209.623113425929</v>
      </c>
      <c r="BE1361" s="14">
        <v>46209</v>
      </c>
      <c r="BF1361" t="s">
        <v>6837</v>
      </c>
      <c r="BG1361" s="31">
        <v>46209.633101851854</v>
      </c>
      <c r="BH1361" s="14">
        <v>46209</v>
      </c>
      <c r="BI1361" t="s">
        <v>7487</v>
      </c>
      <c r="BJ1361" s="31">
        <v>46209.656550925924</v>
      </c>
      <c r="BN1361" s="14">
        <v>46209</v>
      </c>
      <c r="BO1361" t="s">
        <v>7487</v>
      </c>
      <c r="BP1361" s="31">
        <v>46209.666087962964</v>
      </c>
      <c r="CP1361" t="str">
        <f>VLOOKUP(A1361,Sheet1!$A$2:$E$221,2,0)</f>
        <v>West Zone</v>
      </c>
    </row>
    <row r="1362" spans="1:94" x14ac:dyDescent="0.35">
      <c r="A1362" t="s">
        <v>10737</v>
      </c>
      <c r="B1362">
        <v>332</v>
      </c>
      <c r="C1362" t="s">
        <v>9332</v>
      </c>
      <c r="D1362" t="s">
        <v>678</v>
      </c>
      <c r="E1362" t="s">
        <v>657</v>
      </c>
      <c r="F1362" t="s">
        <v>658</v>
      </c>
      <c r="G1362" t="s">
        <v>441</v>
      </c>
      <c r="H1362" t="s">
        <v>12632</v>
      </c>
      <c r="I1362">
        <v>757841</v>
      </c>
      <c r="J1362" t="s">
        <v>12633</v>
      </c>
      <c r="K1362" t="s">
        <v>12634</v>
      </c>
      <c r="L1362" t="s">
        <v>4622</v>
      </c>
      <c r="M1362" t="s">
        <v>12635</v>
      </c>
      <c r="N1362">
        <v>80000</v>
      </c>
      <c r="O1362" t="s">
        <v>1368</v>
      </c>
      <c r="P1362" t="s">
        <v>1369</v>
      </c>
      <c r="Q1362" t="s">
        <v>12636</v>
      </c>
      <c r="R1362">
        <v>6304704157</v>
      </c>
      <c r="S1362" t="s">
        <v>13394</v>
      </c>
      <c r="T1362"/>
      <c r="V1362" s="14">
        <v>46209</v>
      </c>
      <c r="W1362" t="s">
        <v>10750</v>
      </c>
      <c r="X1362" s="31">
        <v>46209.735115740739</v>
      </c>
      <c r="AN1362" s="14">
        <v>46210</v>
      </c>
      <c r="AO1362" t="s">
        <v>9880</v>
      </c>
      <c r="AP1362" s="31">
        <v>46210.446319444447</v>
      </c>
      <c r="AT1362" s="31">
        <v>46210.446319444447</v>
      </c>
      <c r="AU1362" s="14">
        <v>46210</v>
      </c>
      <c r="AV1362" t="s">
        <v>9880</v>
      </c>
      <c r="AW1362" t="s">
        <v>658</v>
      </c>
      <c r="AX1362" t="s">
        <v>678</v>
      </c>
      <c r="AY1362" s="14">
        <v>46210</v>
      </c>
      <c r="AZ1362" t="s">
        <v>9880</v>
      </c>
      <c r="BA1362" s="31">
        <v>46210.446944444448</v>
      </c>
      <c r="BB1362" s="14">
        <v>46210</v>
      </c>
      <c r="BC1362" t="s">
        <v>1211</v>
      </c>
      <c r="BD1362" s="31">
        <v>46210.453738425924</v>
      </c>
      <c r="BE1362" s="14">
        <v>46210</v>
      </c>
      <c r="BF1362" t="s">
        <v>6814</v>
      </c>
      <c r="BG1362" s="31">
        <v>46210.458715277775</v>
      </c>
      <c r="BH1362" s="14">
        <v>46210</v>
      </c>
      <c r="BI1362" t="s">
        <v>1239</v>
      </c>
      <c r="BJ1362" s="31">
        <v>46210.478541666664</v>
      </c>
      <c r="BK1362" s="14">
        <v>46210</v>
      </c>
      <c r="BL1362" t="s">
        <v>1239</v>
      </c>
      <c r="BM1362" s="31">
        <v>46210.507627314815</v>
      </c>
      <c r="BZ1362" s="14">
        <v>46210</v>
      </c>
      <c r="CA1362" t="s">
        <v>1239</v>
      </c>
      <c r="CB1362" s="31">
        <v>46210.521331018521</v>
      </c>
      <c r="CC1362" s="14">
        <v>46210</v>
      </c>
      <c r="CD1362" t="s">
        <v>2414</v>
      </c>
      <c r="CE1362" s="31">
        <v>46210.543865740743</v>
      </c>
      <c r="CP1362" t="str">
        <f>VLOOKUP(A1362,Sheet1!$A$2:$E$221,2,0)</f>
        <v>West Zone</v>
      </c>
    </row>
    <row r="1363" spans="1:94" x14ac:dyDescent="0.35">
      <c r="A1363" t="s">
        <v>10737</v>
      </c>
      <c r="B1363">
        <v>332</v>
      </c>
      <c r="C1363" t="s">
        <v>9332</v>
      </c>
      <c r="D1363" t="s">
        <v>678</v>
      </c>
      <c r="E1363" t="s">
        <v>657</v>
      </c>
      <c r="F1363" t="s">
        <v>658</v>
      </c>
      <c r="G1363" t="s">
        <v>441</v>
      </c>
      <c r="H1363" t="s">
        <v>10738</v>
      </c>
      <c r="I1363">
        <v>759084</v>
      </c>
      <c r="J1363" t="s">
        <v>10739</v>
      </c>
      <c r="K1363" t="s">
        <v>10740</v>
      </c>
      <c r="L1363" t="s">
        <v>4622</v>
      </c>
      <c r="M1363" t="s">
        <v>10741</v>
      </c>
      <c r="N1363">
        <v>73000</v>
      </c>
      <c r="O1363" t="s">
        <v>3086</v>
      </c>
      <c r="P1363" t="s">
        <v>3087</v>
      </c>
      <c r="Q1363" t="s">
        <v>10742</v>
      </c>
      <c r="R1363">
        <v>6719657456</v>
      </c>
      <c r="S1363" t="s">
        <v>13394</v>
      </c>
      <c r="T1363"/>
      <c r="V1363" s="14">
        <v>46209</v>
      </c>
      <c r="W1363" t="s">
        <v>10743</v>
      </c>
      <c r="X1363" s="31">
        <v>46209.516215277778</v>
      </c>
      <c r="AN1363" s="14">
        <v>46209</v>
      </c>
      <c r="AO1363" t="s">
        <v>9880</v>
      </c>
      <c r="AP1363" s="31">
        <v>46209.747499999998</v>
      </c>
      <c r="AT1363" s="31">
        <v>46209.747499999998</v>
      </c>
      <c r="AU1363" s="14">
        <v>46209</v>
      </c>
      <c r="AV1363" t="s">
        <v>9880</v>
      </c>
      <c r="AW1363" t="s">
        <v>658</v>
      </c>
      <c r="AX1363" t="s">
        <v>678</v>
      </c>
      <c r="AY1363" s="14">
        <v>46210</v>
      </c>
      <c r="AZ1363" t="s">
        <v>9880</v>
      </c>
      <c r="BA1363" s="31">
        <v>46210.53465277778</v>
      </c>
      <c r="BB1363" s="14">
        <v>46210</v>
      </c>
      <c r="BC1363" t="s">
        <v>1211</v>
      </c>
      <c r="BD1363" s="31">
        <v>46210.551215277781</v>
      </c>
      <c r="BE1363" s="14">
        <v>46210</v>
      </c>
      <c r="BF1363" t="s">
        <v>1268</v>
      </c>
      <c r="BG1363" s="31">
        <v>46210.555312500001</v>
      </c>
      <c r="BH1363" s="14">
        <v>46210</v>
      </c>
      <c r="BI1363" t="s">
        <v>1239</v>
      </c>
      <c r="BJ1363" s="31">
        <v>46210.621319444443</v>
      </c>
      <c r="BK1363" s="14">
        <v>46210</v>
      </c>
      <c r="BL1363" t="s">
        <v>1239</v>
      </c>
      <c r="BM1363" s="31">
        <v>46210.629340277781</v>
      </c>
      <c r="BZ1363" s="14">
        <v>46210</v>
      </c>
      <c r="CA1363" t="s">
        <v>1239</v>
      </c>
      <c r="CB1363" s="31">
        <v>46210.642835648148</v>
      </c>
      <c r="CC1363" s="14">
        <v>46210</v>
      </c>
      <c r="CD1363" t="s">
        <v>2414</v>
      </c>
      <c r="CE1363" s="31">
        <v>46210.682233796295</v>
      </c>
      <c r="CP1363" t="str">
        <f>VLOOKUP(A1363,Sheet1!$A$2:$E$221,2,0)</f>
        <v>West Zone</v>
      </c>
    </row>
    <row r="1364" spans="1:94" x14ac:dyDescent="0.35">
      <c r="A1364" t="s">
        <v>10737</v>
      </c>
      <c r="B1364">
        <v>332</v>
      </c>
      <c r="C1364" t="s">
        <v>9332</v>
      </c>
      <c r="D1364" t="s">
        <v>678</v>
      </c>
      <c r="E1364" t="s">
        <v>657</v>
      </c>
      <c r="F1364" t="s">
        <v>658</v>
      </c>
      <c r="G1364" t="s">
        <v>441</v>
      </c>
      <c r="H1364" t="s">
        <v>10744</v>
      </c>
      <c r="I1364">
        <v>764119</v>
      </c>
      <c r="J1364" t="s">
        <v>10745</v>
      </c>
      <c r="K1364" t="s">
        <v>10746</v>
      </c>
      <c r="L1364" t="s">
        <v>4622</v>
      </c>
      <c r="M1364" t="s">
        <v>10747</v>
      </c>
      <c r="N1364">
        <v>85000</v>
      </c>
      <c r="O1364" t="s">
        <v>1406</v>
      </c>
      <c r="P1364" t="s">
        <v>1407</v>
      </c>
      <c r="Q1364" t="s">
        <v>10748</v>
      </c>
      <c r="R1364">
        <v>7749051348</v>
      </c>
      <c r="S1364" t="s">
        <v>13394</v>
      </c>
      <c r="T1364"/>
      <c r="V1364" s="14">
        <v>46209</v>
      </c>
      <c r="W1364" t="s">
        <v>10749</v>
      </c>
      <c r="X1364" s="31">
        <v>46209.540763888886</v>
      </c>
      <c r="AN1364" s="14">
        <v>46209</v>
      </c>
      <c r="AO1364" t="s">
        <v>9880</v>
      </c>
      <c r="AP1364" s="31">
        <v>46209.663888888892</v>
      </c>
      <c r="AT1364" s="31">
        <v>46209.663888888892</v>
      </c>
      <c r="AU1364" s="14">
        <v>46209</v>
      </c>
      <c r="AV1364" t="s">
        <v>9880</v>
      </c>
      <c r="AW1364" t="s">
        <v>658</v>
      </c>
      <c r="AX1364" t="s">
        <v>678</v>
      </c>
      <c r="AY1364" s="14">
        <v>46209</v>
      </c>
      <c r="AZ1364" t="s">
        <v>10750</v>
      </c>
      <c r="BA1364" s="31">
        <v>46209.686724537038</v>
      </c>
      <c r="BB1364" s="14">
        <v>46209</v>
      </c>
      <c r="BC1364" t="s">
        <v>3586</v>
      </c>
      <c r="BD1364" s="31">
        <v>46209.691377314812</v>
      </c>
      <c r="BE1364" s="14">
        <v>46209</v>
      </c>
      <c r="BF1364" t="s">
        <v>1219</v>
      </c>
      <c r="BG1364" s="31">
        <v>46209.730138888888</v>
      </c>
      <c r="BH1364" s="14">
        <v>46209</v>
      </c>
      <c r="BI1364" t="s">
        <v>6432</v>
      </c>
      <c r="BJ1364" s="31">
        <v>46209.730775462966</v>
      </c>
      <c r="BK1364" s="14">
        <v>46209</v>
      </c>
      <c r="BL1364" t="s">
        <v>6432</v>
      </c>
      <c r="BM1364" s="31">
        <v>46209.731724537036</v>
      </c>
      <c r="BN1364" s="14">
        <v>46209</v>
      </c>
      <c r="BO1364" t="s">
        <v>1205</v>
      </c>
      <c r="BP1364" s="31">
        <v>46209.771365740744</v>
      </c>
      <c r="BZ1364" s="14">
        <v>46210</v>
      </c>
      <c r="CA1364" t="s">
        <v>1241</v>
      </c>
      <c r="CB1364" s="31">
        <v>46210.632291666669</v>
      </c>
      <c r="CC1364" s="14">
        <v>46210</v>
      </c>
      <c r="CD1364" t="s">
        <v>2414</v>
      </c>
      <c r="CE1364" s="31">
        <v>46210.679444444446</v>
      </c>
      <c r="CP1364" t="str">
        <f>VLOOKUP(A1364,Sheet1!$A$2:$E$221,2,0)</f>
        <v>West Zone</v>
      </c>
    </row>
    <row r="1365" spans="1:94" x14ac:dyDescent="0.35">
      <c r="A1365" t="s">
        <v>7598</v>
      </c>
      <c r="B1365">
        <v>367</v>
      </c>
      <c r="C1365" t="s">
        <v>9332</v>
      </c>
      <c r="D1365" t="s">
        <v>678</v>
      </c>
      <c r="E1365" t="s">
        <v>257</v>
      </c>
      <c r="F1365" t="s">
        <v>648</v>
      </c>
      <c r="G1365" t="s">
        <v>441</v>
      </c>
      <c r="H1365" t="s">
        <v>4269</v>
      </c>
      <c r="I1365">
        <v>239037</v>
      </c>
      <c r="J1365" t="s">
        <v>83</v>
      </c>
      <c r="K1365" t="s">
        <v>3729</v>
      </c>
      <c r="L1365" t="s">
        <v>4622</v>
      </c>
      <c r="M1365" t="s">
        <v>7599</v>
      </c>
      <c r="N1365">
        <v>90000</v>
      </c>
      <c r="O1365" t="s">
        <v>1180</v>
      </c>
      <c r="P1365" t="s">
        <v>1181</v>
      </c>
      <c r="Q1365" t="s">
        <v>4270</v>
      </c>
      <c r="R1365">
        <v>2358652587</v>
      </c>
      <c r="S1365" t="s">
        <v>13394</v>
      </c>
      <c r="T1365"/>
      <c r="V1365" s="14">
        <v>46205</v>
      </c>
      <c r="W1365" t="s">
        <v>7600</v>
      </c>
      <c r="X1365" s="31">
        <v>46205.559270833335</v>
      </c>
      <c r="AN1365" s="14">
        <v>46205</v>
      </c>
      <c r="AO1365" t="s">
        <v>7601</v>
      </c>
      <c r="AP1365" s="31">
        <v>46205.658043981479</v>
      </c>
      <c r="AT1365" s="31">
        <v>46205.658043981479</v>
      </c>
      <c r="AU1365" s="14">
        <v>46205</v>
      </c>
      <c r="AV1365" t="s">
        <v>7601</v>
      </c>
      <c r="AW1365" t="s">
        <v>648</v>
      </c>
      <c r="AX1365" t="s">
        <v>678</v>
      </c>
      <c r="AY1365" s="14">
        <v>46205</v>
      </c>
      <c r="AZ1365" t="s">
        <v>7601</v>
      </c>
      <c r="BA1365" s="31">
        <v>46205.667175925926</v>
      </c>
      <c r="BB1365" s="14">
        <v>46205</v>
      </c>
      <c r="BC1365" t="s">
        <v>1211</v>
      </c>
      <c r="BD1365" s="31">
        <v>46205.685428240744</v>
      </c>
      <c r="BE1365" s="14">
        <v>46205</v>
      </c>
      <c r="BF1365" t="s">
        <v>6837</v>
      </c>
      <c r="BG1365" s="31">
        <v>46205.706435185188</v>
      </c>
      <c r="BH1365" s="14">
        <v>46205</v>
      </c>
      <c r="BI1365" t="s">
        <v>1239</v>
      </c>
      <c r="BJ1365" s="31">
        <v>46205.723726851851</v>
      </c>
      <c r="BK1365" s="14">
        <v>46205</v>
      </c>
      <c r="BL1365" t="s">
        <v>1239</v>
      </c>
      <c r="BM1365" s="31">
        <v>46205.725671296299</v>
      </c>
      <c r="BZ1365" s="14">
        <v>46205</v>
      </c>
      <c r="CA1365" t="s">
        <v>1239</v>
      </c>
      <c r="CB1365" s="31">
        <v>46205.733159722222</v>
      </c>
      <c r="CC1365" s="14">
        <v>46205</v>
      </c>
      <c r="CD1365" t="s">
        <v>1212</v>
      </c>
      <c r="CE1365" s="31">
        <v>46205.745069444441</v>
      </c>
      <c r="CI1365" s="14">
        <v>46206</v>
      </c>
      <c r="CJ1365" t="s">
        <v>7602</v>
      </c>
      <c r="CK1365" s="31">
        <v>46206.500231481485</v>
      </c>
      <c r="CP1365" t="str">
        <f>VLOOKUP(A1365,Sheet1!$A$2:$E$221,2,0)</f>
        <v>West Zone</v>
      </c>
    </row>
    <row r="1366" spans="1:94" x14ac:dyDescent="0.35">
      <c r="A1366" t="s">
        <v>7598</v>
      </c>
      <c r="B1366">
        <v>367</v>
      </c>
      <c r="C1366" t="s">
        <v>9332</v>
      </c>
      <c r="D1366" t="s">
        <v>678</v>
      </c>
      <c r="E1366" t="s">
        <v>257</v>
      </c>
      <c r="F1366" t="s">
        <v>648</v>
      </c>
      <c r="G1366" t="s">
        <v>441</v>
      </c>
      <c r="H1366" t="s">
        <v>7603</v>
      </c>
      <c r="I1366">
        <v>539528</v>
      </c>
      <c r="J1366" t="s">
        <v>3940</v>
      </c>
      <c r="K1366" t="s">
        <v>3941</v>
      </c>
      <c r="L1366" t="s">
        <v>4622</v>
      </c>
      <c r="M1366" t="s">
        <v>7604</v>
      </c>
      <c r="N1366">
        <v>77000</v>
      </c>
      <c r="O1366" t="s">
        <v>9550</v>
      </c>
      <c r="P1366" t="s">
        <v>9551</v>
      </c>
      <c r="Q1366" t="s">
        <v>7605</v>
      </c>
      <c r="R1366">
        <v>7575684233</v>
      </c>
      <c r="S1366" t="s">
        <v>13394</v>
      </c>
      <c r="T1366"/>
      <c r="V1366" s="14">
        <v>46205</v>
      </c>
      <c r="W1366" t="s">
        <v>7606</v>
      </c>
      <c r="X1366" s="31">
        <v>46205.776342592595</v>
      </c>
      <c r="AN1366" s="14">
        <v>46206</v>
      </c>
      <c r="AO1366" t="s">
        <v>7601</v>
      </c>
      <c r="AP1366" s="31">
        <v>46206.668067129627</v>
      </c>
      <c r="AT1366" s="31">
        <v>46206.668067129627</v>
      </c>
      <c r="AU1366" s="14">
        <v>46206</v>
      </c>
      <c r="AV1366" t="s">
        <v>7601</v>
      </c>
      <c r="AW1366" t="s">
        <v>648</v>
      </c>
      <c r="AX1366" t="s">
        <v>678</v>
      </c>
      <c r="AY1366" s="14">
        <v>46209</v>
      </c>
      <c r="AZ1366" t="s">
        <v>7602</v>
      </c>
      <c r="BA1366" s="31">
        <v>46209.29928240741</v>
      </c>
      <c r="BB1366" s="14">
        <v>46209</v>
      </c>
      <c r="BC1366" t="s">
        <v>1211</v>
      </c>
      <c r="BD1366" s="31">
        <v>46209.334224537037</v>
      </c>
      <c r="BE1366" s="14">
        <v>46209</v>
      </c>
      <c r="BF1366" t="s">
        <v>6501</v>
      </c>
      <c r="BG1366" s="31">
        <v>46209.36482638889</v>
      </c>
      <c r="BH1366" s="14">
        <v>46209</v>
      </c>
      <c r="BI1366" t="s">
        <v>1240</v>
      </c>
      <c r="BJ1366" s="31">
        <v>46209.458032407405</v>
      </c>
      <c r="BK1366" s="14">
        <v>46209</v>
      </c>
      <c r="BL1366" t="s">
        <v>1240</v>
      </c>
      <c r="BM1366" s="31">
        <v>46209.491481481484</v>
      </c>
      <c r="BZ1366" s="14">
        <v>46209</v>
      </c>
      <c r="CA1366" t="s">
        <v>1240</v>
      </c>
      <c r="CB1366" s="31">
        <v>46209.494409722225</v>
      </c>
      <c r="CC1366" s="14">
        <v>46209</v>
      </c>
      <c r="CD1366" t="s">
        <v>2414</v>
      </c>
      <c r="CE1366" s="31">
        <v>46209.538263888891</v>
      </c>
      <c r="CP1366" t="str">
        <f>VLOOKUP(A1366,Sheet1!$A$2:$E$221,2,0)</f>
        <v>West Zone</v>
      </c>
    </row>
    <row r="1367" spans="1:94" x14ac:dyDescent="0.35">
      <c r="A1367" t="s">
        <v>7598</v>
      </c>
      <c r="B1367">
        <v>367</v>
      </c>
      <c r="C1367" t="s">
        <v>9332</v>
      </c>
      <c r="D1367" t="s">
        <v>678</v>
      </c>
      <c r="E1367" t="s">
        <v>257</v>
      </c>
      <c r="F1367" t="s">
        <v>648</v>
      </c>
      <c r="G1367" t="s">
        <v>441</v>
      </c>
      <c r="H1367" t="s">
        <v>4193</v>
      </c>
      <c r="I1367">
        <v>550873</v>
      </c>
      <c r="J1367" t="s">
        <v>83</v>
      </c>
      <c r="K1367" t="s">
        <v>3729</v>
      </c>
      <c r="L1367" t="s">
        <v>4622</v>
      </c>
      <c r="M1367" t="s">
        <v>7607</v>
      </c>
      <c r="N1367">
        <v>77000</v>
      </c>
      <c r="O1367" t="s">
        <v>1173</v>
      </c>
      <c r="P1367" t="s">
        <v>1174</v>
      </c>
      <c r="Q1367" t="s">
        <v>3614</v>
      </c>
      <c r="R1367">
        <v>1248923224</v>
      </c>
      <c r="S1367" t="s">
        <v>13394</v>
      </c>
      <c r="T1367"/>
      <c r="V1367" s="14">
        <v>46204</v>
      </c>
      <c r="W1367" t="s">
        <v>7608</v>
      </c>
      <c r="X1367" s="31">
        <v>46204.577256944445</v>
      </c>
      <c r="AN1367" s="14">
        <v>46205</v>
      </c>
      <c r="AO1367" t="s">
        <v>7601</v>
      </c>
      <c r="AP1367" s="31">
        <v>46205.582326388889</v>
      </c>
      <c r="AT1367" s="31">
        <v>46205.582326388889</v>
      </c>
      <c r="AU1367" s="14">
        <v>46205</v>
      </c>
      <c r="AV1367" t="s">
        <v>7601</v>
      </c>
      <c r="AW1367" t="s">
        <v>648</v>
      </c>
      <c r="AX1367" t="s">
        <v>678</v>
      </c>
      <c r="AY1367" s="14">
        <v>46205</v>
      </c>
      <c r="AZ1367" t="s">
        <v>7601</v>
      </c>
      <c r="BA1367" s="31">
        <v>46205.582974537036</v>
      </c>
      <c r="BB1367" s="14">
        <v>46205</v>
      </c>
      <c r="BC1367" t="s">
        <v>1211</v>
      </c>
      <c r="BD1367" s="31">
        <v>46205.608043981483</v>
      </c>
      <c r="BE1367" s="14">
        <v>46205</v>
      </c>
      <c r="BF1367" t="s">
        <v>7003</v>
      </c>
      <c r="BG1367" s="31">
        <v>46205.638483796298</v>
      </c>
      <c r="BH1367" s="14">
        <v>46205</v>
      </c>
      <c r="BI1367" t="s">
        <v>6483</v>
      </c>
      <c r="BJ1367" s="31">
        <v>46205.650995370372</v>
      </c>
      <c r="BK1367" s="14">
        <v>46205</v>
      </c>
      <c r="BL1367" t="s">
        <v>6483</v>
      </c>
      <c r="BM1367" s="31">
        <v>46205.661134259259</v>
      </c>
      <c r="BZ1367" s="14">
        <v>46205</v>
      </c>
      <c r="CA1367" t="s">
        <v>1212</v>
      </c>
      <c r="CB1367" s="31">
        <v>46205.666921296295</v>
      </c>
      <c r="CC1367" s="14">
        <v>46205</v>
      </c>
      <c r="CD1367" t="s">
        <v>1212</v>
      </c>
      <c r="CE1367" s="31">
        <v>46205.667071759257</v>
      </c>
      <c r="CI1367" s="14">
        <v>46205</v>
      </c>
      <c r="CJ1367" t="s">
        <v>7602</v>
      </c>
      <c r="CK1367" s="31">
        <v>46205.771064814813</v>
      </c>
      <c r="CP1367" t="str">
        <f>VLOOKUP(A1367,Sheet1!$A$2:$E$221,2,0)</f>
        <v>West Zone</v>
      </c>
    </row>
    <row r="1368" spans="1:94" x14ac:dyDescent="0.35">
      <c r="A1368" t="s">
        <v>7598</v>
      </c>
      <c r="B1368">
        <v>367</v>
      </c>
      <c r="C1368" t="s">
        <v>9332</v>
      </c>
      <c r="D1368" t="s">
        <v>678</v>
      </c>
      <c r="E1368" t="s">
        <v>257</v>
      </c>
      <c r="F1368" t="s">
        <v>648</v>
      </c>
      <c r="G1368" t="s">
        <v>441</v>
      </c>
      <c r="H1368" t="s">
        <v>4035</v>
      </c>
      <c r="I1368">
        <v>568380</v>
      </c>
      <c r="J1368" t="s">
        <v>4037</v>
      </c>
      <c r="K1368" t="s">
        <v>4038</v>
      </c>
      <c r="L1368" t="s">
        <v>4622</v>
      </c>
      <c r="M1368" t="s">
        <v>7609</v>
      </c>
      <c r="N1368">
        <v>60000</v>
      </c>
      <c r="O1368" t="s">
        <v>1328</v>
      </c>
      <c r="P1368" t="s">
        <v>1329</v>
      </c>
      <c r="Q1368" t="s">
        <v>7610</v>
      </c>
      <c r="R1368">
        <v>3537558350</v>
      </c>
      <c r="S1368" t="s">
        <v>13394</v>
      </c>
      <c r="T1368"/>
      <c r="V1368" s="14">
        <v>46203</v>
      </c>
      <c r="W1368" t="s">
        <v>7611</v>
      </c>
      <c r="X1368" s="31">
        <v>46203.431493055556</v>
      </c>
      <c r="AN1368" s="14">
        <v>46205</v>
      </c>
      <c r="AO1368" t="s">
        <v>7601</v>
      </c>
      <c r="AP1368" s="31">
        <v>46205.454560185186</v>
      </c>
      <c r="AT1368" s="31">
        <v>46205.454560185186</v>
      </c>
      <c r="AU1368" s="14">
        <v>46205</v>
      </c>
      <c r="AV1368" t="s">
        <v>7601</v>
      </c>
      <c r="AW1368" t="s">
        <v>648</v>
      </c>
      <c r="AX1368" t="s">
        <v>678</v>
      </c>
      <c r="AY1368" s="14">
        <v>46205</v>
      </c>
      <c r="AZ1368" t="s">
        <v>7601</v>
      </c>
      <c r="BA1368" s="31">
        <v>46205.457037037035</v>
      </c>
      <c r="BB1368" s="14">
        <v>46205</v>
      </c>
      <c r="BC1368" t="s">
        <v>1211</v>
      </c>
      <c r="BD1368" s="31">
        <v>46205.460520833331</v>
      </c>
      <c r="BE1368" s="14">
        <v>46205</v>
      </c>
      <c r="BF1368" t="s">
        <v>6799</v>
      </c>
      <c r="BG1368" s="31">
        <v>46205.491747685184</v>
      </c>
      <c r="BH1368" s="14">
        <v>46205</v>
      </c>
      <c r="BI1368" t="s">
        <v>1239</v>
      </c>
      <c r="BJ1368" s="31">
        <v>46205.542824074073</v>
      </c>
      <c r="BK1368" s="14">
        <v>46205</v>
      </c>
      <c r="BL1368" t="s">
        <v>1239</v>
      </c>
      <c r="BM1368" s="31">
        <v>46205.546435185184</v>
      </c>
      <c r="BZ1368" s="14">
        <v>46205</v>
      </c>
      <c r="CA1368" t="s">
        <v>1239</v>
      </c>
      <c r="CB1368" s="31">
        <v>46205.551828703705</v>
      </c>
      <c r="CC1368" s="14">
        <v>46205</v>
      </c>
      <c r="CD1368" t="s">
        <v>1212</v>
      </c>
      <c r="CE1368" s="31">
        <v>46205.572476851848</v>
      </c>
      <c r="CI1368" s="14">
        <v>46206</v>
      </c>
      <c r="CJ1368" t="s">
        <v>7602</v>
      </c>
      <c r="CK1368" s="31">
        <v>46206.695879629631</v>
      </c>
      <c r="CP1368" t="str">
        <f>VLOOKUP(A1368,Sheet1!$A$2:$E$221,2,0)</f>
        <v>West Zone</v>
      </c>
    </row>
    <row r="1369" spans="1:94" x14ac:dyDescent="0.35">
      <c r="A1369" t="s">
        <v>7598</v>
      </c>
      <c r="B1369">
        <v>367</v>
      </c>
      <c r="C1369" t="s">
        <v>9332</v>
      </c>
      <c r="D1369" t="s">
        <v>678</v>
      </c>
      <c r="E1369" t="s">
        <v>257</v>
      </c>
      <c r="F1369" t="s">
        <v>648</v>
      </c>
      <c r="G1369" t="s">
        <v>441</v>
      </c>
      <c r="H1369" t="s">
        <v>4035</v>
      </c>
      <c r="I1369">
        <v>568380</v>
      </c>
      <c r="J1369" t="s">
        <v>4037</v>
      </c>
      <c r="K1369" t="s">
        <v>4038</v>
      </c>
      <c r="L1369" t="s">
        <v>4622</v>
      </c>
      <c r="M1369" t="s">
        <v>7609</v>
      </c>
      <c r="N1369">
        <v>70000</v>
      </c>
      <c r="O1369" t="s">
        <v>1325</v>
      </c>
      <c r="P1369" t="s">
        <v>1326</v>
      </c>
      <c r="Q1369" t="s">
        <v>4036</v>
      </c>
      <c r="R1369">
        <v>4545555259</v>
      </c>
      <c r="S1369" t="s">
        <v>13394</v>
      </c>
      <c r="T1369"/>
      <c r="V1369" s="14">
        <v>46203</v>
      </c>
      <c r="W1369" t="s">
        <v>7611</v>
      </c>
      <c r="X1369" s="31">
        <v>46203.431516203702</v>
      </c>
      <c r="AN1369" s="14">
        <v>46205</v>
      </c>
      <c r="AO1369" t="s">
        <v>7601</v>
      </c>
      <c r="AP1369" s="31">
        <v>46205.454606481479</v>
      </c>
      <c r="AT1369" s="31">
        <v>46205.454606481479</v>
      </c>
      <c r="AU1369" s="14">
        <v>46205</v>
      </c>
      <c r="AV1369" t="s">
        <v>7601</v>
      </c>
      <c r="AW1369" t="s">
        <v>648</v>
      </c>
      <c r="AX1369" t="s">
        <v>678</v>
      </c>
      <c r="AY1369" s="14">
        <v>46205</v>
      </c>
      <c r="AZ1369" t="s">
        <v>7601</v>
      </c>
      <c r="BA1369" s="31">
        <v>46205.457060185188</v>
      </c>
      <c r="BB1369" s="14">
        <v>46205</v>
      </c>
      <c r="BC1369" t="s">
        <v>1211</v>
      </c>
      <c r="BD1369" s="31">
        <v>46205.460520833331</v>
      </c>
      <c r="BE1369" s="14">
        <v>46205</v>
      </c>
      <c r="BF1369" t="s">
        <v>6799</v>
      </c>
      <c r="BG1369" s="31">
        <v>46205.491759259261</v>
      </c>
      <c r="BH1369" s="14">
        <v>46205</v>
      </c>
      <c r="BI1369" t="s">
        <v>1239</v>
      </c>
      <c r="BJ1369" s="31">
        <v>46205.542847222219</v>
      </c>
      <c r="BK1369" s="14">
        <v>46205</v>
      </c>
      <c r="BL1369" t="s">
        <v>1239</v>
      </c>
      <c r="BM1369" s="31">
        <v>46205.546446759261</v>
      </c>
      <c r="BZ1369" s="14">
        <v>46205</v>
      </c>
      <c r="CA1369" t="s">
        <v>1239</v>
      </c>
      <c r="CB1369" s="31">
        <v>46205.551840277774</v>
      </c>
      <c r="CC1369" s="14">
        <v>46205</v>
      </c>
      <c r="CD1369" t="s">
        <v>1212</v>
      </c>
      <c r="CE1369" s="31">
        <v>46205.572476851848</v>
      </c>
      <c r="CI1369" s="14">
        <v>46206</v>
      </c>
      <c r="CJ1369" t="s">
        <v>7602</v>
      </c>
      <c r="CK1369" s="31">
        <v>46206.695879629631</v>
      </c>
      <c r="CP1369" t="str">
        <f>VLOOKUP(A1369,Sheet1!$A$2:$E$221,2,0)</f>
        <v>West Zone</v>
      </c>
    </row>
    <row r="1370" spans="1:94" x14ac:dyDescent="0.35">
      <c r="A1370" t="s">
        <v>7598</v>
      </c>
      <c r="B1370">
        <v>367</v>
      </c>
      <c r="C1370" t="s">
        <v>9332</v>
      </c>
      <c r="D1370" t="s">
        <v>678</v>
      </c>
      <c r="E1370" t="s">
        <v>257</v>
      </c>
      <c r="F1370" t="s">
        <v>648</v>
      </c>
      <c r="G1370" t="s">
        <v>441</v>
      </c>
      <c r="H1370" t="s">
        <v>4035</v>
      </c>
      <c r="I1370">
        <v>568380</v>
      </c>
      <c r="J1370" t="s">
        <v>4037</v>
      </c>
      <c r="K1370" t="s">
        <v>4038</v>
      </c>
      <c r="L1370" t="s">
        <v>4622</v>
      </c>
      <c r="M1370" t="s">
        <v>7609</v>
      </c>
      <c r="N1370">
        <v>40000</v>
      </c>
      <c r="O1370" t="s">
        <v>3064</v>
      </c>
      <c r="P1370" t="s">
        <v>3065</v>
      </c>
      <c r="Q1370" t="s">
        <v>7612</v>
      </c>
      <c r="R1370">
        <v>6172632063</v>
      </c>
      <c r="S1370" t="s">
        <v>13394</v>
      </c>
      <c r="T1370"/>
      <c r="V1370" s="14">
        <v>46203</v>
      </c>
      <c r="W1370" t="s">
        <v>7611</v>
      </c>
      <c r="X1370" s="31">
        <v>46203.431539351855</v>
      </c>
      <c r="AN1370" s="14">
        <v>46205</v>
      </c>
      <c r="AO1370" t="s">
        <v>7601</v>
      </c>
      <c r="AP1370" s="31">
        <v>46205.454664351855</v>
      </c>
      <c r="AT1370" s="31">
        <v>46205.454664351855</v>
      </c>
      <c r="AU1370" s="14">
        <v>46205</v>
      </c>
      <c r="AV1370" t="s">
        <v>7601</v>
      </c>
      <c r="AW1370" t="s">
        <v>648</v>
      </c>
      <c r="AX1370" t="s">
        <v>678</v>
      </c>
      <c r="AY1370" s="14">
        <v>46205</v>
      </c>
      <c r="AZ1370" t="s">
        <v>7601</v>
      </c>
      <c r="BA1370" s="31">
        <v>46205.457094907404</v>
      </c>
      <c r="BB1370" s="14">
        <v>46205</v>
      </c>
      <c r="BC1370" t="s">
        <v>1211</v>
      </c>
      <c r="BD1370" s="31">
        <v>46205.460520833331</v>
      </c>
      <c r="BE1370" s="14">
        <v>46205</v>
      </c>
      <c r="BF1370" t="s">
        <v>6799</v>
      </c>
      <c r="BG1370" s="31">
        <v>46205.491770833331</v>
      </c>
      <c r="BH1370" s="14">
        <v>46205</v>
      </c>
      <c r="BI1370" t="s">
        <v>1239</v>
      </c>
      <c r="BJ1370" s="31">
        <v>46205.542858796296</v>
      </c>
      <c r="BK1370" s="14">
        <v>46205</v>
      </c>
      <c r="BL1370" t="s">
        <v>1239</v>
      </c>
      <c r="BM1370" s="31">
        <v>46205.546458333331</v>
      </c>
      <c r="BZ1370" s="14">
        <v>46205</v>
      </c>
      <c r="CA1370" t="s">
        <v>1239</v>
      </c>
      <c r="CB1370" s="31">
        <v>46205.551851851851</v>
      </c>
      <c r="CC1370" s="14">
        <v>46205</v>
      </c>
      <c r="CD1370" t="s">
        <v>1212</v>
      </c>
      <c r="CE1370" s="31">
        <v>46205.572476851848</v>
      </c>
      <c r="CI1370" s="14">
        <v>46206</v>
      </c>
      <c r="CJ1370" t="s">
        <v>7602</v>
      </c>
      <c r="CK1370" s="31">
        <v>46206.695879629631</v>
      </c>
      <c r="CP1370" t="str">
        <f>VLOOKUP(A1370,Sheet1!$A$2:$E$221,2,0)</f>
        <v>West Zone</v>
      </c>
    </row>
    <row r="1371" spans="1:94" x14ac:dyDescent="0.35">
      <c r="A1371" t="s">
        <v>7598</v>
      </c>
      <c r="B1371">
        <v>367</v>
      </c>
      <c r="C1371" t="s">
        <v>9332</v>
      </c>
      <c r="D1371" t="s">
        <v>678</v>
      </c>
      <c r="E1371" t="s">
        <v>257</v>
      </c>
      <c r="F1371" t="s">
        <v>648</v>
      </c>
      <c r="G1371" t="s">
        <v>441</v>
      </c>
      <c r="H1371" t="s">
        <v>4452</v>
      </c>
      <c r="I1371">
        <v>626653</v>
      </c>
      <c r="J1371" t="s">
        <v>4454</v>
      </c>
      <c r="K1371" t="s">
        <v>4455</v>
      </c>
      <c r="L1371" t="s">
        <v>4622</v>
      </c>
      <c r="M1371" t="s">
        <v>7613</v>
      </c>
      <c r="N1371">
        <v>50000</v>
      </c>
      <c r="O1371" t="s">
        <v>1291</v>
      </c>
      <c r="P1371" t="s">
        <v>1292</v>
      </c>
      <c r="Q1371" t="s">
        <v>4453</v>
      </c>
      <c r="R1371">
        <v>8898505890</v>
      </c>
      <c r="S1371" t="s">
        <v>13394</v>
      </c>
      <c r="T1371"/>
      <c r="V1371" s="14">
        <v>46205</v>
      </c>
      <c r="W1371" t="s">
        <v>7600</v>
      </c>
      <c r="X1371" s="31">
        <v>46205.452418981484</v>
      </c>
      <c r="AN1371" s="14">
        <v>46206</v>
      </c>
      <c r="AO1371" t="s">
        <v>7601</v>
      </c>
      <c r="AP1371" s="31">
        <v>46206.4530787037</v>
      </c>
      <c r="AT1371" s="31">
        <v>46206.4530787037</v>
      </c>
      <c r="AU1371" s="14">
        <v>46206</v>
      </c>
      <c r="AV1371" t="s">
        <v>7601</v>
      </c>
      <c r="AW1371" t="s">
        <v>648</v>
      </c>
      <c r="AX1371" t="s">
        <v>678</v>
      </c>
      <c r="AY1371" s="14">
        <v>46206</v>
      </c>
      <c r="AZ1371" t="s">
        <v>7601</v>
      </c>
      <c r="BA1371" s="31">
        <v>46206.458043981482</v>
      </c>
      <c r="BB1371" s="14">
        <v>46206</v>
      </c>
      <c r="BC1371" t="s">
        <v>3057</v>
      </c>
      <c r="BD1371" s="31">
        <v>46206.482592592591</v>
      </c>
      <c r="BE1371" s="14">
        <v>46206</v>
      </c>
      <c r="BF1371" t="s">
        <v>6497</v>
      </c>
      <c r="BG1371" s="31">
        <v>46206.521331018521</v>
      </c>
      <c r="BH1371" s="14">
        <v>46206</v>
      </c>
      <c r="BI1371" t="s">
        <v>1240</v>
      </c>
      <c r="BJ1371" s="31">
        <v>46206.631018518521</v>
      </c>
      <c r="BK1371" s="14">
        <v>46206</v>
      </c>
      <c r="BL1371" t="s">
        <v>1240</v>
      </c>
      <c r="BM1371" s="31">
        <v>46206.634930555556</v>
      </c>
      <c r="BZ1371" s="14">
        <v>46206</v>
      </c>
      <c r="CA1371" t="s">
        <v>1240</v>
      </c>
      <c r="CB1371" s="31">
        <v>46206.64402777778</v>
      </c>
      <c r="CC1371" s="14">
        <v>46206</v>
      </c>
      <c r="CD1371" t="s">
        <v>1212</v>
      </c>
      <c r="CE1371" s="31">
        <v>46206.657569444447</v>
      </c>
      <c r="CI1371" s="14">
        <v>46206</v>
      </c>
      <c r="CJ1371" t="s">
        <v>7602</v>
      </c>
      <c r="CK1371" s="31">
        <v>46206.686307870368</v>
      </c>
      <c r="CP1371" t="str">
        <f>VLOOKUP(A1371,Sheet1!$A$2:$E$221,2,0)</f>
        <v>West Zone</v>
      </c>
    </row>
    <row r="1372" spans="1:94" x14ac:dyDescent="0.35">
      <c r="A1372" t="s">
        <v>7598</v>
      </c>
      <c r="B1372">
        <v>367</v>
      </c>
      <c r="C1372" t="s">
        <v>9332</v>
      </c>
      <c r="D1372" t="s">
        <v>678</v>
      </c>
      <c r="E1372" t="s">
        <v>257</v>
      </c>
      <c r="F1372" t="s">
        <v>648</v>
      </c>
      <c r="G1372" t="s">
        <v>441</v>
      </c>
      <c r="H1372" t="s">
        <v>7614</v>
      </c>
      <c r="I1372">
        <v>629576</v>
      </c>
      <c r="J1372" t="s">
        <v>4454</v>
      </c>
      <c r="K1372" t="s">
        <v>4455</v>
      </c>
      <c r="L1372" t="s">
        <v>4622</v>
      </c>
      <c r="M1372" t="s">
        <v>7615</v>
      </c>
      <c r="N1372">
        <v>60000</v>
      </c>
      <c r="O1372" t="s">
        <v>1302</v>
      </c>
      <c r="P1372" t="s">
        <v>1303</v>
      </c>
      <c r="Q1372" t="s">
        <v>7616</v>
      </c>
      <c r="R1372">
        <v>5318130278</v>
      </c>
      <c r="S1372" t="s">
        <v>13394</v>
      </c>
      <c r="T1372"/>
      <c r="V1372" s="14">
        <v>46206</v>
      </c>
      <c r="W1372" t="s">
        <v>7600</v>
      </c>
      <c r="X1372" s="31">
        <v>46206.446168981478</v>
      </c>
      <c r="AN1372" s="14">
        <v>46206</v>
      </c>
      <c r="AO1372" t="s">
        <v>7601</v>
      </c>
      <c r="AP1372" s="31">
        <v>46206.533379629633</v>
      </c>
      <c r="AT1372" s="31">
        <v>46206.533379629633</v>
      </c>
      <c r="AU1372" s="14">
        <v>46206</v>
      </c>
      <c r="AV1372" t="s">
        <v>7601</v>
      </c>
      <c r="AW1372" t="s">
        <v>648</v>
      </c>
      <c r="AX1372" t="s">
        <v>678</v>
      </c>
      <c r="AY1372" s="14">
        <v>46206</v>
      </c>
      <c r="AZ1372" t="s">
        <v>7601</v>
      </c>
      <c r="BA1372" s="31">
        <v>46206.534490740742</v>
      </c>
      <c r="BB1372" s="14">
        <v>46206</v>
      </c>
      <c r="BC1372" t="s">
        <v>3057</v>
      </c>
      <c r="BD1372" s="31">
        <v>46206.5621875</v>
      </c>
      <c r="BE1372" s="14">
        <v>46206</v>
      </c>
      <c r="BF1372" t="s">
        <v>6626</v>
      </c>
      <c r="BG1372" s="31">
        <v>46206.628217592595</v>
      </c>
      <c r="BH1372" s="14">
        <v>46206</v>
      </c>
      <c r="BI1372" t="s">
        <v>6508</v>
      </c>
      <c r="BJ1372" s="31">
        <v>46206.673159722224</v>
      </c>
      <c r="BK1372" s="14">
        <v>46206</v>
      </c>
      <c r="BL1372" t="s">
        <v>1241</v>
      </c>
      <c r="BM1372" s="31">
        <v>46206.746203703704</v>
      </c>
      <c r="BN1372" s="14">
        <v>46206</v>
      </c>
      <c r="BO1372" t="s">
        <v>6508</v>
      </c>
      <c r="BP1372" s="31">
        <v>46206.686018518521</v>
      </c>
      <c r="BZ1372" s="14">
        <v>46206</v>
      </c>
      <c r="CA1372" t="s">
        <v>1241</v>
      </c>
      <c r="CB1372" s="31">
        <v>46206.750925925924</v>
      </c>
      <c r="CC1372" s="14">
        <v>46206</v>
      </c>
      <c r="CD1372" t="s">
        <v>1212</v>
      </c>
      <c r="CE1372" s="31">
        <v>46206.764398148145</v>
      </c>
      <c r="CI1372" s="14">
        <v>46206</v>
      </c>
      <c r="CJ1372" t="s">
        <v>7602</v>
      </c>
      <c r="CK1372" s="31">
        <v>46206.807743055557</v>
      </c>
      <c r="CP1372" t="str">
        <f>VLOOKUP(A1372,Sheet1!$A$2:$E$221,2,0)</f>
        <v>West Zone</v>
      </c>
    </row>
    <row r="1373" spans="1:94" x14ac:dyDescent="0.35">
      <c r="A1373" t="s">
        <v>7598</v>
      </c>
      <c r="B1373">
        <v>367</v>
      </c>
      <c r="C1373" t="s">
        <v>9332</v>
      </c>
      <c r="D1373" t="s">
        <v>678</v>
      </c>
      <c r="E1373" t="s">
        <v>257</v>
      </c>
      <c r="F1373" t="s">
        <v>648</v>
      </c>
      <c r="G1373" t="s">
        <v>441</v>
      </c>
      <c r="H1373" t="s">
        <v>7614</v>
      </c>
      <c r="I1373">
        <v>629576</v>
      </c>
      <c r="J1373" t="s">
        <v>4454</v>
      </c>
      <c r="K1373" t="s">
        <v>4455</v>
      </c>
      <c r="L1373" t="s">
        <v>4622</v>
      </c>
      <c r="M1373" t="s">
        <v>7615</v>
      </c>
      <c r="N1373">
        <v>50000</v>
      </c>
      <c r="O1373" t="s">
        <v>1171</v>
      </c>
      <c r="P1373" t="s">
        <v>1172</v>
      </c>
      <c r="Q1373" t="s">
        <v>7617</v>
      </c>
      <c r="R1373">
        <v>9899112567</v>
      </c>
      <c r="S1373" t="s">
        <v>13394</v>
      </c>
      <c r="T1373"/>
      <c r="V1373" s="14">
        <v>46206</v>
      </c>
      <c r="W1373" t="s">
        <v>7600</v>
      </c>
      <c r="X1373" s="31">
        <v>46206.446145833332</v>
      </c>
      <c r="AN1373" s="14">
        <v>46206</v>
      </c>
      <c r="AO1373" t="s">
        <v>7601</v>
      </c>
      <c r="AP1373" s="31">
        <v>46206.533356481479</v>
      </c>
      <c r="AT1373" s="31">
        <v>46206.533356481479</v>
      </c>
      <c r="AU1373" s="14">
        <v>46206</v>
      </c>
      <c r="AV1373" t="s">
        <v>7601</v>
      </c>
      <c r="AW1373" t="s">
        <v>648</v>
      </c>
      <c r="AX1373" t="s">
        <v>678</v>
      </c>
      <c r="AY1373" s="14">
        <v>46206</v>
      </c>
      <c r="AZ1373" t="s">
        <v>7601</v>
      </c>
      <c r="BA1373" s="31">
        <v>46206.534456018519</v>
      </c>
      <c r="BB1373" s="14">
        <v>46206</v>
      </c>
      <c r="BC1373" t="s">
        <v>3057</v>
      </c>
      <c r="BD1373" s="31">
        <v>46206.5621875</v>
      </c>
      <c r="BE1373" s="14">
        <v>46206</v>
      </c>
      <c r="BF1373" t="s">
        <v>6626</v>
      </c>
      <c r="BG1373" s="31">
        <v>46206.628206018519</v>
      </c>
      <c r="BH1373" s="14">
        <v>46206</v>
      </c>
      <c r="BI1373" t="s">
        <v>6508</v>
      </c>
      <c r="BJ1373" s="31">
        <v>46206.673136574071</v>
      </c>
      <c r="BK1373" s="14">
        <v>46206</v>
      </c>
      <c r="BL1373" t="s">
        <v>1241</v>
      </c>
      <c r="BM1373" s="31">
        <v>46206.746192129627</v>
      </c>
      <c r="BN1373" s="14">
        <v>46206</v>
      </c>
      <c r="BO1373" t="s">
        <v>6508</v>
      </c>
      <c r="BP1373" s="31">
        <v>46206.686006944445</v>
      </c>
      <c r="BZ1373" s="14">
        <v>46206</v>
      </c>
      <c r="CA1373" t="s">
        <v>1241</v>
      </c>
      <c r="CB1373" s="31">
        <v>46206.750914351855</v>
      </c>
      <c r="CC1373" s="14">
        <v>46206</v>
      </c>
      <c r="CD1373" t="s">
        <v>1212</v>
      </c>
      <c r="CE1373" s="31">
        <v>46206.764398148145</v>
      </c>
      <c r="CI1373" s="14">
        <v>46206</v>
      </c>
      <c r="CJ1373" t="s">
        <v>7602</v>
      </c>
      <c r="CK1373" s="31">
        <v>46206.807743055557</v>
      </c>
      <c r="CP1373" t="str">
        <f>VLOOKUP(A1373,Sheet1!$A$2:$E$221,2,0)</f>
        <v>West Zone</v>
      </c>
    </row>
    <row r="1374" spans="1:94" x14ac:dyDescent="0.35">
      <c r="A1374" t="s">
        <v>7598</v>
      </c>
      <c r="B1374">
        <v>367</v>
      </c>
      <c r="C1374" t="s">
        <v>9332</v>
      </c>
      <c r="D1374" t="s">
        <v>678</v>
      </c>
      <c r="E1374" t="s">
        <v>257</v>
      </c>
      <c r="F1374" t="s">
        <v>648</v>
      </c>
      <c r="G1374" t="s">
        <v>441</v>
      </c>
      <c r="H1374" t="s">
        <v>7618</v>
      </c>
      <c r="I1374">
        <v>630086</v>
      </c>
      <c r="J1374" t="s">
        <v>4454</v>
      </c>
      <c r="K1374" t="s">
        <v>4455</v>
      </c>
      <c r="L1374" t="s">
        <v>4622</v>
      </c>
      <c r="M1374" t="s">
        <v>7619</v>
      </c>
      <c r="N1374">
        <v>77000</v>
      </c>
      <c r="O1374" t="s">
        <v>1173</v>
      </c>
      <c r="P1374" t="s">
        <v>1174</v>
      </c>
      <c r="Q1374" t="s">
        <v>7620</v>
      </c>
      <c r="R1374">
        <v>4944127843</v>
      </c>
      <c r="S1374" t="s">
        <v>13394</v>
      </c>
      <c r="T1374"/>
      <c r="V1374" s="14">
        <v>46205</v>
      </c>
      <c r="W1374" t="s">
        <v>7600</v>
      </c>
      <c r="X1374" s="31">
        <v>46205.640474537038</v>
      </c>
      <c r="AN1374" s="14">
        <v>46205</v>
      </c>
      <c r="AO1374" t="s">
        <v>7601</v>
      </c>
      <c r="AP1374" s="31">
        <v>46205.7106712963</v>
      </c>
      <c r="AT1374" s="31">
        <v>46205.7106712963</v>
      </c>
      <c r="AU1374" s="14">
        <v>46205</v>
      </c>
      <c r="AV1374" t="s">
        <v>7601</v>
      </c>
      <c r="AW1374" t="s">
        <v>648</v>
      </c>
      <c r="AX1374" t="s">
        <v>678</v>
      </c>
      <c r="AY1374" s="14">
        <v>46206</v>
      </c>
      <c r="AZ1374" t="s">
        <v>7602</v>
      </c>
      <c r="BA1374" s="31">
        <v>46206.702499999999</v>
      </c>
      <c r="BB1374" s="14">
        <v>46206</v>
      </c>
      <c r="BC1374" t="s">
        <v>3057</v>
      </c>
      <c r="BD1374" s="31">
        <v>46206.711030092592</v>
      </c>
      <c r="BE1374" s="14">
        <v>46206</v>
      </c>
      <c r="BF1374" t="s">
        <v>6626</v>
      </c>
      <c r="BG1374" s="31">
        <v>46206.721562500003</v>
      </c>
      <c r="BH1374" s="14">
        <v>46206</v>
      </c>
      <c r="BI1374" t="s">
        <v>6508</v>
      </c>
      <c r="BJ1374" s="31">
        <v>46206.73097222222</v>
      </c>
      <c r="BK1374" s="14">
        <v>46206</v>
      </c>
      <c r="BL1374" t="s">
        <v>6508</v>
      </c>
      <c r="BM1374" s="31">
        <v>46206.731273148151</v>
      </c>
      <c r="BZ1374" s="14">
        <v>46206</v>
      </c>
      <c r="CA1374" t="s">
        <v>6508</v>
      </c>
      <c r="CB1374" s="31">
        <v>46206.74255787037</v>
      </c>
      <c r="CC1374" s="14">
        <v>46206</v>
      </c>
      <c r="CD1374" t="s">
        <v>1212</v>
      </c>
      <c r="CE1374" s="31">
        <v>46206.749722222223</v>
      </c>
      <c r="CI1374" s="14">
        <v>46209</v>
      </c>
      <c r="CJ1374" t="s">
        <v>7602</v>
      </c>
      <c r="CK1374" s="31">
        <v>46209.533553240741</v>
      </c>
      <c r="CP1374" t="str">
        <f>VLOOKUP(A1374,Sheet1!$A$2:$E$221,2,0)</f>
        <v>West Zone</v>
      </c>
    </row>
    <row r="1375" spans="1:94" x14ac:dyDescent="0.35">
      <c r="A1375" t="s">
        <v>7598</v>
      </c>
      <c r="B1375">
        <v>367</v>
      </c>
      <c r="C1375" t="s">
        <v>9332</v>
      </c>
      <c r="D1375" t="s">
        <v>678</v>
      </c>
      <c r="E1375" t="s">
        <v>257</v>
      </c>
      <c r="F1375" t="s">
        <v>648</v>
      </c>
      <c r="G1375" t="s">
        <v>441</v>
      </c>
      <c r="H1375" t="s">
        <v>3938</v>
      </c>
      <c r="I1375">
        <v>651529</v>
      </c>
      <c r="J1375" t="s">
        <v>3940</v>
      </c>
      <c r="K1375" t="s">
        <v>3941</v>
      </c>
      <c r="L1375" t="s">
        <v>4622</v>
      </c>
      <c r="M1375" t="s">
        <v>7621</v>
      </c>
      <c r="N1375">
        <v>77000</v>
      </c>
      <c r="O1375" t="s">
        <v>1173</v>
      </c>
      <c r="P1375" t="s">
        <v>1174</v>
      </c>
      <c r="Q1375" t="s">
        <v>3939</v>
      </c>
      <c r="R1375">
        <v>6724785622</v>
      </c>
      <c r="S1375" t="s">
        <v>13394</v>
      </c>
      <c r="T1375"/>
      <c r="V1375" s="14">
        <v>46204</v>
      </c>
      <c r="W1375" t="s">
        <v>7606</v>
      </c>
      <c r="X1375" s="31">
        <v>46204.81689814815</v>
      </c>
      <c r="AN1375" s="14">
        <v>46204</v>
      </c>
      <c r="AO1375" t="s">
        <v>7602</v>
      </c>
      <c r="AP1375" s="31">
        <v>46204.848877314813</v>
      </c>
      <c r="AT1375" s="31">
        <v>46204.848877314813</v>
      </c>
      <c r="AU1375" s="14">
        <v>46204</v>
      </c>
      <c r="AV1375" t="s">
        <v>7602</v>
      </c>
      <c r="AW1375" t="s">
        <v>7622</v>
      </c>
      <c r="AX1375" t="s">
        <v>677</v>
      </c>
      <c r="AY1375" s="14">
        <v>46205</v>
      </c>
      <c r="AZ1375" t="s">
        <v>7602</v>
      </c>
      <c r="BA1375" s="31">
        <v>46205.390185185184</v>
      </c>
      <c r="BB1375" s="14">
        <v>46205</v>
      </c>
      <c r="BC1375" t="s">
        <v>1211</v>
      </c>
      <c r="BD1375" s="31">
        <v>46205.396562499998</v>
      </c>
      <c r="BE1375" s="14">
        <v>46205</v>
      </c>
      <c r="BF1375" t="s">
        <v>6814</v>
      </c>
      <c r="BG1375" s="31">
        <v>46205.408425925925</v>
      </c>
      <c r="BH1375" s="14">
        <v>46205</v>
      </c>
      <c r="BI1375" t="s">
        <v>6493</v>
      </c>
      <c r="BJ1375" s="31">
        <v>46205.446516203701</v>
      </c>
      <c r="BK1375" s="14">
        <v>46205</v>
      </c>
      <c r="BL1375" t="s">
        <v>6493</v>
      </c>
      <c r="BM1375" s="31">
        <v>46205.460543981484</v>
      </c>
      <c r="BZ1375" s="14">
        <v>46205</v>
      </c>
      <c r="CA1375" t="s">
        <v>6493</v>
      </c>
      <c r="CB1375" s="31">
        <v>46205.477430555555</v>
      </c>
      <c r="CC1375" s="14">
        <v>46205</v>
      </c>
      <c r="CD1375" t="s">
        <v>1212</v>
      </c>
      <c r="CE1375" s="31">
        <v>46205.486851851849</v>
      </c>
      <c r="CI1375" s="14">
        <v>46206</v>
      </c>
      <c r="CJ1375" t="s">
        <v>7602</v>
      </c>
      <c r="CK1375" s="31">
        <v>46206.47550925926</v>
      </c>
      <c r="CP1375" t="str">
        <f>VLOOKUP(A1375,Sheet1!$A$2:$E$221,2,0)</f>
        <v>West Zone</v>
      </c>
    </row>
    <row r="1376" spans="1:94" x14ac:dyDescent="0.35">
      <c r="A1376" t="s">
        <v>7598</v>
      </c>
      <c r="B1376">
        <v>367</v>
      </c>
      <c r="C1376" t="s">
        <v>9332</v>
      </c>
      <c r="D1376" t="s">
        <v>678</v>
      </c>
      <c r="E1376" t="s">
        <v>257</v>
      </c>
      <c r="F1376" t="s">
        <v>648</v>
      </c>
      <c r="G1376" t="s">
        <v>441</v>
      </c>
      <c r="H1376" t="s">
        <v>3938</v>
      </c>
      <c r="I1376">
        <v>651529</v>
      </c>
      <c r="J1376" t="s">
        <v>3940</v>
      </c>
      <c r="K1376" t="s">
        <v>3941</v>
      </c>
      <c r="L1376" t="s">
        <v>4622</v>
      </c>
      <c r="M1376" t="s">
        <v>7621</v>
      </c>
      <c r="N1376">
        <v>77000</v>
      </c>
      <c r="O1376" t="s">
        <v>1173</v>
      </c>
      <c r="P1376" t="s">
        <v>1174</v>
      </c>
      <c r="Q1376" t="s">
        <v>3942</v>
      </c>
      <c r="R1376">
        <v>3493267049</v>
      </c>
      <c r="S1376" t="s">
        <v>13394</v>
      </c>
      <c r="T1376"/>
      <c r="V1376" s="14">
        <v>46204</v>
      </c>
      <c r="W1376" t="s">
        <v>7606</v>
      </c>
      <c r="X1376" s="31">
        <v>46204.816932870373</v>
      </c>
      <c r="AN1376" s="14">
        <v>46204</v>
      </c>
      <c r="AO1376" t="s">
        <v>7602</v>
      </c>
      <c r="AP1376" s="31">
        <v>46204.84</v>
      </c>
      <c r="AT1376" s="31">
        <v>46204.84</v>
      </c>
      <c r="AU1376" s="14">
        <v>46204</v>
      </c>
      <c r="AV1376" t="s">
        <v>7602</v>
      </c>
      <c r="AW1376" t="s">
        <v>7622</v>
      </c>
      <c r="AX1376" t="s">
        <v>677</v>
      </c>
      <c r="AY1376" s="14">
        <v>46205</v>
      </c>
      <c r="AZ1376" t="s">
        <v>7602</v>
      </c>
      <c r="BA1376" s="31">
        <v>46205.390208333331</v>
      </c>
      <c r="BB1376" s="14">
        <v>46205</v>
      </c>
      <c r="BC1376" t="s">
        <v>1211</v>
      </c>
      <c r="BD1376" s="31">
        <v>46205.396562499998</v>
      </c>
      <c r="BE1376" s="14">
        <v>46205</v>
      </c>
      <c r="BF1376" t="s">
        <v>6814</v>
      </c>
      <c r="BG1376" s="31">
        <v>46205.408449074072</v>
      </c>
      <c r="BH1376" s="14">
        <v>46205</v>
      </c>
      <c r="BI1376" t="s">
        <v>6493</v>
      </c>
      <c r="BJ1376" s="31">
        <v>46205.446539351855</v>
      </c>
      <c r="BK1376" s="14">
        <v>46205</v>
      </c>
      <c r="BL1376" t="s">
        <v>6493</v>
      </c>
      <c r="BM1376" s="31">
        <v>46205.46056712963</v>
      </c>
      <c r="BZ1376" s="14">
        <v>46205</v>
      </c>
      <c r="CA1376" t="s">
        <v>6493</v>
      </c>
      <c r="CB1376" s="31">
        <v>46205.477442129632</v>
      </c>
      <c r="CC1376" s="14">
        <v>46205</v>
      </c>
      <c r="CD1376" t="s">
        <v>1212</v>
      </c>
      <c r="CE1376" s="31">
        <v>46205.486851851849</v>
      </c>
      <c r="CI1376" s="14">
        <v>46206</v>
      </c>
      <c r="CJ1376" t="s">
        <v>7602</v>
      </c>
      <c r="CK1376" s="31">
        <v>46206.47550925926</v>
      </c>
      <c r="CP1376" t="str">
        <f>VLOOKUP(A1376,Sheet1!$A$2:$E$221,2,0)</f>
        <v>West Zone</v>
      </c>
    </row>
    <row r="1377" spans="1:94" x14ac:dyDescent="0.35">
      <c r="A1377" t="s">
        <v>7598</v>
      </c>
      <c r="B1377">
        <v>367</v>
      </c>
      <c r="C1377" t="s">
        <v>9332</v>
      </c>
      <c r="D1377" t="s">
        <v>678</v>
      </c>
      <c r="E1377" t="s">
        <v>257</v>
      </c>
      <c r="F1377" t="s">
        <v>648</v>
      </c>
      <c r="G1377" t="s">
        <v>441</v>
      </c>
      <c r="H1377" t="s">
        <v>12639</v>
      </c>
      <c r="I1377">
        <v>662733</v>
      </c>
      <c r="J1377" t="s">
        <v>12640</v>
      </c>
      <c r="K1377" t="s">
        <v>12641</v>
      </c>
      <c r="L1377" t="s">
        <v>4622</v>
      </c>
      <c r="M1377" t="s">
        <v>12642</v>
      </c>
      <c r="N1377">
        <v>77000</v>
      </c>
      <c r="O1377" t="s">
        <v>1173</v>
      </c>
      <c r="P1377" t="s">
        <v>1174</v>
      </c>
      <c r="Q1377" t="s">
        <v>4022</v>
      </c>
      <c r="R1377">
        <v>2415917745</v>
      </c>
      <c r="S1377" t="s">
        <v>13394</v>
      </c>
      <c r="T1377"/>
      <c r="V1377" s="14">
        <v>46210</v>
      </c>
      <c r="W1377" t="s">
        <v>7602</v>
      </c>
      <c r="X1377" s="31">
        <v>46210.508587962962</v>
      </c>
      <c r="AN1377" s="14">
        <v>46210</v>
      </c>
      <c r="AO1377" t="s">
        <v>7601</v>
      </c>
      <c r="AP1377" s="31">
        <v>46210.533888888887</v>
      </c>
      <c r="AT1377" s="31">
        <v>46210.533888888887</v>
      </c>
      <c r="AU1377" s="14">
        <v>46210</v>
      </c>
      <c r="AV1377" t="s">
        <v>7601</v>
      </c>
      <c r="AW1377" t="s">
        <v>648</v>
      </c>
      <c r="AX1377" t="s">
        <v>678</v>
      </c>
      <c r="AY1377" s="14">
        <v>46210</v>
      </c>
      <c r="AZ1377" t="s">
        <v>7602</v>
      </c>
      <c r="BA1377" s="31">
        <v>46210.536435185182</v>
      </c>
      <c r="BB1377" s="14">
        <v>46210</v>
      </c>
      <c r="BC1377" t="s">
        <v>1211</v>
      </c>
      <c r="BD1377" s="31">
        <v>46210.551319444443</v>
      </c>
      <c r="BE1377" s="14">
        <v>46210</v>
      </c>
      <c r="BF1377" t="s">
        <v>1268</v>
      </c>
      <c r="BG1377" s="31">
        <v>46210.557789351849</v>
      </c>
      <c r="BH1377" s="14">
        <v>46210</v>
      </c>
      <c r="BI1377" t="s">
        <v>6508</v>
      </c>
      <c r="BJ1377" s="31">
        <v>46210.591226851851</v>
      </c>
      <c r="BK1377" s="14">
        <v>46210</v>
      </c>
      <c r="BL1377" t="s">
        <v>6508</v>
      </c>
      <c r="BM1377" s="31">
        <v>46210.603530092594</v>
      </c>
      <c r="BZ1377" s="14">
        <v>46210</v>
      </c>
      <c r="CA1377" t="s">
        <v>6508</v>
      </c>
      <c r="CB1377" s="31">
        <v>46210.607395833336</v>
      </c>
      <c r="CC1377" s="14">
        <v>46210</v>
      </c>
      <c r="CD1377" t="s">
        <v>2414</v>
      </c>
      <c r="CE1377" s="31">
        <v>46210.619652777779</v>
      </c>
      <c r="CI1377" s="14">
        <v>46210</v>
      </c>
      <c r="CJ1377" t="s">
        <v>7602</v>
      </c>
      <c r="CK1377" s="31">
        <v>46210.66269675926</v>
      </c>
      <c r="CP1377" t="str">
        <f>VLOOKUP(A1377,Sheet1!$A$2:$E$221,2,0)</f>
        <v>West Zone</v>
      </c>
    </row>
    <row r="1378" spans="1:94" x14ac:dyDescent="0.35">
      <c r="A1378" t="s">
        <v>7598</v>
      </c>
      <c r="B1378">
        <v>367</v>
      </c>
      <c r="C1378" t="s">
        <v>9332</v>
      </c>
      <c r="D1378" t="s">
        <v>678</v>
      </c>
      <c r="E1378" t="s">
        <v>257</v>
      </c>
      <c r="F1378" t="s">
        <v>648</v>
      </c>
      <c r="G1378" t="s">
        <v>441</v>
      </c>
      <c r="H1378" t="s">
        <v>9711</v>
      </c>
      <c r="I1378">
        <v>752187</v>
      </c>
      <c r="J1378" t="s">
        <v>4037</v>
      </c>
      <c r="K1378" t="s">
        <v>4038</v>
      </c>
      <c r="L1378" t="s">
        <v>4622</v>
      </c>
      <c r="M1378" t="s">
        <v>10751</v>
      </c>
      <c r="N1378">
        <v>77000</v>
      </c>
      <c r="O1378" t="s">
        <v>1173</v>
      </c>
      <c r="P1378" t="s">
        <v>1174</v>
      </c>
      <c r="Q1378" t="s">
        <v>2090</v>
      </c>
      <c r="R1378">
        <v>6100013433</v>
      </c>
      <c r="S1378" t="s">
        <v>13394</v>
      </c>
      <c r="T1378"/>
      <c r="V1378" s="14">
        <v>46209</v>
      </c>
      <c r="W1378" t="s">
        <v>7611</v>
      </c>
      <c r="X1378" s="31">
        <v>46209.4606712963</v>
      </c>
      <c r="AN1378" s="14">
        <v>46209</v>
      </c>
      <c r="AO1378" t="s">
        <v>7601</v>
      </c>
      <c r="AP1378" s="31">
        <v>46209.530347222222</v>
      </c>
      <c r="AT1378" s="31">
        <v>46209.530347222222</v>
      </c>
      <c r="AU1378" s="14">
        <v>46209</v>
      </c>
      <c r="AV1378" t="s">
        <v>7601</v>
      </c>
      <c r="AW1378" t="s">
        <v>648</v>
      </c>
      <c r="AX1378" t="s">
        <v>678</v>
      </c>
      <c r="AY1378" s="14">
        <v>46209</v>
      </c>
      <c r="AZ1378" t="s">
        <v>7601</v>
      </c>
      <c r="BA1378" s="31">
        <v>46209.53087962963</v>
      </c>
      <c r="BB1378" s="14">
        <v>46209</v>
      </c>
      <c r="BC1378" t="s">
        <v>1211</v>
      </c>
      <c r="BD1378" s="31">
        <v>46209.557337962964</v>
      </c>
      <c r="BE1378" s="14">
        <v>46209</v>
      </c>
      <c r="BF1378" t="s">
        <v>7509</v>
      </c>
      <c r="BG1378" s="31">
        <v>46209.613865740743</v>
      </c>
      <c r="BH1378" s="14">
        <v>46209</v>
      </c>
      <c r="BI1378" t="s">
        <v>6493</v>
      </c>
      <c r="BJ1378" s="31">
        <v>46209.642430555556</v>
      </c>
      <c r="BK1378" s="14">
        <v>46209</v>
      </c>
      <c r="BL1378" t="s">
        <v>6493</v>
      </c>
      <c r="BM1378" s="31">
        <v>46209.657777777778</v>
      </c>
      <c r="BZ1378" s="14">
        <v>46209</v>
      </c>
      <c r="CA1378" t="s">
        <v>6493</v>
      </c>
      <c r="CB1378" s="31">
        <v>46209.664814814816</v>
      </c>
      <c r="CC1378" s="14">
        <v>46210</v>
      </c>
      <c r="CD1378" t="s">
        <v>1212</v>
      </c>
      <c r="CE1378" s="31">
        <v>46210.666493055556</v>
      </c>
      <c r="CI1378" s="14">
        <v>46210</v>
      </c>
      <c r="CJ1378" t="s">
        <v>7602</v>
      </c>
      <c r="CK1378" s="31">
        <v>46210.725659722222</v>
      </c>
      <c r="CP1378" t="str">
        <f>VLOOKUP(A1378,Sheet1!$A$2:$E$221,2,0)</f>
        <v>West Zone</v>
      </c>
    </row>
    <row r="1379" spans="1:94" x14ac:dyDescent="0.35">
      <c r="A1379" t="s">
        <v>7598</v>
      </c>
      <c r="B1379">
        <v>367</v>
      </c>
      <c r="C1379" t="s">
        <v>9332</v>
      </c>
      <c r="D1379" t="s">
        <v>678</v>
      </c>
      <c r="E1379" t="s">
        <v>257</v>
      </c>
      <c r="F1379" t="s">
        <v>648</v>
      </c>
      <c r="G1379" t="s">
        <v>441</v>
      </c>
      <c r="H1379" t="s">
        <v>9711</v>
      </c>
      <c r="I1379">
        <v>752187</v>
      </c>
      <c r="J1379" t="s">
        <v>4037</v>
      </c>
      <c r="K1379" t="s">
        <v>4038</v>
      </c>
      <c r="L1379" t="s">
        <v>4622</v>
      </c>
      <c r="M1379" t="s">
        <v>10751</v>
      </c>
      <c r="N1379">
        <v>77000</v>
      </c>
      <c r="O1379" t="s">
        <v>1173</v>
      </c>
      <c r="P1379" t="s">
        <v>1174</v>
      </c>
      <c r="Q1379" t="s">
        <v>10752</v>
      </c>
      <c r="R1379">
        <v>7604805978</v>
      </c>
      <c r="S1379" t="s">
        <v>13394</v>
      </c>
      <c r="T1379"/>
      <c r="V1379" s="14">
        <v>46209</v>
      </c>
      <c r="W1379" t="s">
        <v>7611</v>
      </c>
      <c r="X1379" s="31">
        <v>46209.460648148146</v>
      </c>
      <c r="AN1379" s="14">
        <v>46209</v>
      </c>
      <c r="AO1379" t="s">
        <v>7601</v>
      </c>
      <c r="AP1379" s="31">
        <v>46209.530381944445</v>
      </c>
      <c r="AT1379" s="31">
        <v>46209.530381944445</v>
      </c>
      <c r="AU1379" s="14">
        <v>46209</v>
      </c>
      <c r="AV1379" t="s">
        <v>7601</v>
      </c>
      <c r="AW1379" t="s">
        <v>648</v>
      </c>
      <c r="AX1379" t="s">
        <v>678</v>
      </c>
      <c r="AY1379" s="14">
        <v>46209</v>
      </c>
      <c r="AZ1379" t="s">
        <v>7601</v>
      </c>
      <c r="BA1379" s="31">
        <v>46209.530914351853</v>
      </c>
      <c r="BB1379" s="14">
        <v>46209</v>
      </c>
      <c r="BC1379" t="s">
        <v>1211</v>
      </c>
      <c r="BD1379" s="31">
        <v>46209.557337962964</v>
      </c>
      <c r="BE1379" s="14">
        <v>46209</v>
      </c>
      <c r="BF1379" t="s">
        <v>7509</v>
      </c>
      <c r="BG1379" s="31">
        <v>46209.613877314812</v>
      </c>
      <c r="BH1379" s="14">
        <v>46209</v>
      </c>
      <c r="BI1379" t="s">
        <v>6493</v>
      </c>
      <c r="BJ1379" s="31">
        <v>46209.642442129632</v>
      </c>
      <c r="BK1379" s="14">
        <v>46209</v>
      </c>
      <c r="BL1379" t="s">
        <v>6493</v>
      </c>
      <c r="BM1379" s="31">
        <v>46209.657800925925</v>
      </c>
      <c r="BZ1379" s="14">
        <v>46209</v>
      </c>
      <c r="CA1379" t="s">
        <v>6493</v>
      </c>
      <c r="CB1379" s="31">
        <v>46209.664826388886</v>
      </c>
      <c r="CC1379" s="14">
        <v>46210</v>
      </c>
      <c r="CD1379" t="s">
        <v>1212</v>
      </c>
      <c r="CE1379" s="31">
        <v>46210.666493055556</v>
      </c>
      <c r="CI1379" s="14">
        <v>46210</v>
      </c>
      <c r="CJ1379" t="s">
        <v>7602</v>
      </c>
      <c r="CK1379" s="31">
        <v>46210.725659722222</v>
      </c>
      <c r="CP1379" t="str">
        <f>VLOOKUP(A1379,Sheet1!$A$2:$E$221,2,0)</f>
        <v>West Zone</v>
      </c>
    </row>
    <row r="1380" spans="1:94" x14ac:dyDescent="0.35">
      <c r="A1380" t="s">
        <v>7624</v>
      </c>
      <c r="B1380">
        <v>388</v>
      </c>
      <c r="C1380" t="s">
        <v>9332</v>
      </c>
      <c r="D1380" t="s">
        <v>678</v>
      </c>
      <c r="E1380" t="s">
        <v>649</v>
      </c>
      <c r="F1380" t="s">
        <v>650</v>
      </c>
      <c r="G1380" t="s">
        <v>441</v>
      </c>
      <c r="H1380" t="s">
        <v>7625</v>
      </c>
      <c r="I1380">
        <v>326154</v>
      </c>
      <c r="J1380" t="s">
        <v>7626</v>
      </c>
      <c r="K1380" t="s">
        <v>7627</v>
      </c>
      <c r="L1380" t="s">
        <v>4622</v>
      </c>
      <c r="M1380" t="s">
        <v>7628</v>
      </c>
      <c r="N1380">
        <v>80000</v>
      </c>
      <c r="O1380" t="s">
        <v>1330</v>
      </c>
      <c r="P1380" t="s">
        <v>1331</v>
      </c>
      <c r="Q1380" t="s">
        <v>7629</v>
      </c>
      <c r="R1380">
        <v>3399058141</v>
      </c>
      <c r="S1380" t="s">
        <v>683</v>
      </c>
      <c r="T1380" t="s">
        <v>13177</v>
      </c>
      <c r="U1380" s="1">
        <v>46206</v>
      </c>
      <c r="V1380" s="14">
        <v>46204</v>
      </c>
      <c r="W1380" t="s">
        <v>7630</v>
      </c>
      <c r="X1380" s="31">
        <v>46204.539039351854</v>
      </c>
      <c r="AN1380" s="14">
        <v>46205</v>
      </c>
      <c r="AO1380" t="s">
        <v>7631</v>
      </c>
      <c r="AP1380" s="31">
        <v>46205.542916666665</v>
      </c>
      <c r="AT1380" s="31">
        <v>46205.542916666665</v>
      </c>
      <c r="AU1380" s="14">
        <v>46205</v>
      </c>
      <c r="AV1380" t="s">
        <v>7631</v>
      </c>
      <c r="AW1380" t="s">
        <v>650</v>
      </c>
      <c r="AX1380" t="s">
        <v>678</v>
      </c>
      <c r="AY1380" s="14">
        <v>46205</v>
      </c>
      <c r="AZ1380" t="s">
        <v>7631</v>
      </c>
      <c r="BA1380" s="31">
        <v>46205.544583333336</v>
      </c>
      <c r="BB1380" s="14">
        <v>46205</v>
      </c>
      <c r="BC1380" t="s">
        <v>1211</v>
      </c>
      <c r="BD1380" s="31">
        <v>46205.577256944445</v>
      </c>
      <c r="BE1380" s="14">
        <v>46205</v>
      </c>
      <c r="BF1380" t="s">
        <v>1240</v>
      </c>
      <c r="BG1380" s="31">
        <v>46205.629027777781</v>
      </c>
      <c r="BH1380" s="14">
        <v>46205</v>
      </c>
      <c r="BI1380" t="s">
        <v>1240</v>
      </c>
      <c r="BJ1380" s="31">
        <v>46205.629780092589</v>
      </c>
      <c r="BK1380" s="14">
        <v>46210</v>
      </c>
      <c r="BL1380" t="s">
        <v>1241</v>
      </c>
      <c r="BM1380" s="31">
        <v>46210.676018518519</v>
      </c>
      <c r="BQ1380" s="14">
        <v>46205</v>
      </c>
      <c r="BR1380" t="s">
        <v>1240</v>
      </c>
      <c r="BS1380" s="31">
        <v>46205.632303240738</v>
      </c>
      <c r="BZ1380" s="14">
        <v>46210</v>
      </c>
      <c r="CA1380" t="s">
        <v>1241</v>
      </c>
      <c r="CB1380" s="31">
        <v>46210.679363425923</v>
      </c>
      <c r="CC1380" s="14">
        <v>46210</v>
      </c>
      <c r="CD1380" t="s">
        <v>1212</v>
      </c>
      <c r="CE1380" s="31">
        <v>46210.679606481484</v>
      </c>
      <c r="CP1380" t="str">
        <f>VLOOKUP(A1380,Sheet1!$A$2:$E$221,2,0)</f>
        <v>West Zone</v>
      </c>
    </row>
    <row r="1381" spans="1:94" x14ac:dyDescent="0.35">
      <c r="A1381" t="s">
        <v>7624</v>
      </c>
      <c r="B1381">
        <v>388</v>
      </c>
      <c r="C1381" t="s">
        <v>9332</v>
      </c>
      <c r="D1381" t="s">
        <v>678</v>
      </c>
      <c r="E1381" t="s">
        <v>649</v>
      </c>
      <c r="F1381" t="s">
        <v>650</v>
      </c>
      <c r="G1381" t="s">
        <v>441</v>
      </c>
      <c r="H1381" t="s">
        <v>7625</v>
      </c>
      <c r="I1381">
        <v>326154</v>
      </c>
      <c r="J1381" t="s">
        <v>7626</v>
      </c>
      <c r="K1381" t="s">
        <v>7627</v>
      </c>
      <c r="L1381" t="s">
        <v>4622</v>
      </c>
      <c r="M1381" t="s">
        <v>7628</v>
      </c>
      <c r="N1381">
        <v>90000</v>
      </c>
      <c r="O1381" t="s">
        <v>1180</v>
      </c>
      <c r="P1381" t="s">
        <v>1181</v>
      </c>
      <c r="Q1381" t="s">
        <v>7632</v>
      </c>
      <c r="R1381">
        <v>5100568421</v>
      </c>
      <c r="S1381" t="s">
        <v>13394</v>
      </c>
      <c r="T1381"/>
      <c r="V1381" s="14">
        <v>46204</v>
      </c>
      <c r="W1381" t="s">
        <v>7630</v>
      </c>
      <c r="X1381" s="31">
        <v>46204.539120370369</v>
      </c>
      <c r="AN1381" s="14">
        <v>46205</v>
      </c>
      <c r="AO1381" t="s">
        <v>7631</v>
      </c>
      <c r="AP1381" s="31">
        <v>46205.542881944442</v>
      </c>
      <c r="AT1381" s="31">
        <v>46205.542881944442</v>
      </c>
      <c r="AU1381" s="14">
        <v>46205</v>
      </c>
      <c r="AV1381" t="s">
        <v>7631</v>
      </c>
      <c r="AW1381" t="s">
        <v>650</v>
      </c>
      <c r="AX1381" t="s">
        <v>678</v>
      </c>
      <c r="AY1381" s="14">
        <v>46205</v>
      </c>
      <c r="AZ1381" t="s">
        <v>7631</v>
      </c>
      <c r="BA1381" s="31">
        <v>46205.544560185182</v>
      </c>
      <c r="BB1381" s="14">
        <v>46205</v>
      </c>
      <c r="BC1381" t="s">
        <v>1211</v>
      </c>
      <c r="BD1381" s="31">
        <v>46205.577256944445</v>
      </c>
      <c r="BE1381" s="14">
        <v>46205</v>
      </c>
      <c r="BF1381" t="s">
        <v>6685</v>
      </c>
      <c r="BG1381" s="31">
        <v>46205.594108796293</v>
      </c>
      <c r="BH1381" s="14">
        <v>46205</v>
      </c>
      <c r="BI1381" t="s">
        <v>1240</v>
      </c>
      <c r="BJ1381" s="31">
        <v>46205.629756944443</v>
      </c>
      <c r="BK1381" s="14">
        <v>46205</v>
      </c>
      <c r="BL1381" t="s">
        <v>1240</v>
      </c>
      <c r="BM1381" s="31">
        <v>46205.632488425923</v>
      </c>
      <c r="BQ1381" s="14">
        <v>46205</v>
      </c>
      <c r="BR1381" t="s">
        <v>1240</v>
      </c>
      <c r="BS1381" s="31">
        <v>46205.632291666669</v>
      </c>
      <c r="BZ1381" s="14">
        <v>46205</v>
      </c>
      <c r="CA1381" t="s">
        <v>1240</v>
      </c>
      <c r="CB1381" s="31">
        <v>46205.651180555556</v>
      </c>
      <c r="CC1381" s="14">
        <v>46210</v>
      </c>
      <c r="CD1381" t="s">
        <v>1241</v>
      </c>
      <c r="CE1381" s="31">
        <v>46210.675567129627</v>
      </c>
      <c r="CP1381" t="str">
        <f>VLOOKUP(A1381,Sheet1!$A$2:$E$221,2,0)</f>
        <v>West Zone</v>
      </c>
    </row>
    <row r="1382" spans="1:94" x14ac:dyDescent="0.35">
      <c r="A1382" t="s">
        <v>7624</v>
      </c>
      <c r="B1382">
        <v>388</v>
      </c>
      <c r="C1382" t="s">
        <v>9332</v>
      </c>
      <c r="D1382" t="s">
        <v>678</v>
      </c>
      <c r="E1382" t="s">
        <v>649</v>
      </c>
      <c r="F1382" t="s">
        <v>650</v>
      </c>
      <c r="G1382" t="s">
        <v>441</v>
      </c>
      <c r="H1382" t="s">
        <v>7625</v>
      </c>
      <c r="I1382">
        <v>326154</v>
      </c>
      <c r="J1382" t="s">
        <v>7626</v>
      </c>
      <c r="K1382" t="s">
        <v>7627</v>
      </c>
      <c r="L1382" t="s">
        <v>4622</v>
      </c>
      <c r="M1382" t="s">
        <v>7628</v>
      </c>
      <c r="N1382">
        <v>90000</v>
      </c>
      <c r="O1382" t="s">
        <v>1180</v>
      </c>
      <c r="P1382" t="s">
        <v>1181</v>
      </c>
      <c r="Q1382" t="s">
        <v>7633</v>
      </c>
      <c r="R1382">
        <v>2814176197</v>
      </c>
      <c r="S1382" t="s">
        <v>13394</v>
      </c>
      <c r="T1382"/>
      <c r="V1382" s="14">
        <v>46204</v>
      </c>
      <c r="W1382" t="s">
        <v>7630</v>
      </c>
      <c r="X1382" s="31">
        <v>46204.5390625</v>
      </c>
      <c r="AN1382" s="14">
        <v>46205</v>
      </c>
      <c r="AO1382" t="s">
        <v>7631</v>
      </c>
      <c r="AP1382" s="31">
        <v>46205.542858796296</v>
      </c>
      <c r="AT1382" s="31">
        <v>46205.542858796296</v>
      </c>
      <c r="AU1382" s="14">
        <v>46205</v>
      </c>
      <c r="AV1382" t="s">
        <v>7631</v>
      </c>
      <c r="AW1382" t="s">
        <v>650</v>
      </c>
      <c r="AX1382" t="s">
        <v>678</v>
      </c>
      <c r="AY1382" s="14">
        <v>46205</v>
      </c>
      <c r="AZ1382" t="s">
        <v>7631</v>
      </c>
      <c r="BA1382" s="31">
        <v>46205.545289351852</v>
      </c>
      <c r="BB1382" s="14">
        <v>46205</v>
      </c>
      <c r="BC1382" t="s">
        <v>1211</v>
      </c>
      <c r="BD1382" s="31">
        <v>46205.577256944445</v>
      </c>
      <c r="BE1382" s="14">
        <v>46205</v>
      </c>
      <c r="BF1382" t="s">
        <v>6685</v>
      </c>
      <c r="BG1382" s="31">
        <v>46205.594097222223</v>
      </c>
      <c r="BH1382" s="14">
        <v>46205</v>
      </c>
      <c r="BI1382" t="s">
        <v>1240</v>
      </c>
      <c r="BJ1382" s="31">
        <v>46205.629745370374</v>
      </c>
      <c r="BK1382" s="14">
        <v>46205</v>
      </c>
      <c r="BL1382" t="s">
        <v>1240</v>
      </c>
      <c r="BM1382" s="31">
        <v>46205.632476851853</v>
      </c>
      <c r="BQ1382" s="14">
        <v>46205</v>
      </c>
      <c r="BR1382" t="s">
        <v>1240</v>
      </c>
      <c r="BS1382" s="31">
        <v>46205.632280092592</v>
      </c>
      <c r="BZ1382" s="14">
        <v>46205</v>
      </c>
      <c r="CA1382" t="s">
        <v>1240</v>
      </c>
      <c r="CB1382" s="31">
        <v>46205.65116898148</v>
      </c>
      <c r="CC1382" s="14">
        <v>46210</v>
      </c>
      <c r="CD1382" t="s">
        <v>1241</v>
      </c>
      <c r="CE1382" s="31">
        <v>46210.675532407404</v>
      </c>
      <c r="CP1382" t="str">
        <f>VLOOKUP(A1382,Sheet1!$A$2:$E$221,2,0)</f>
        <v>West Zone</v>
      </c>
    </row>
    <row r="1383" spans="1:94" x14ac:dyDescent="0.35">
      <c r="A1383" t="s">
        <v>7624</v>
      </c>
      <c r="B1383">
        <v>388</v>
      </c>
      <c r="C1383" t="s">
        <v>9332</v>
      </c>
      <c r="D1383" t="s">
        <v>678</v>
      </c>
      <c r="E1383" t="s">
        <v>649</v>
      </c>
      <c r="F1383" t="s">
        <v>650</v>
      </c>
      <c r="G1383" t="s">
        <v>441</v>
      </c>
      <c r="H1383" t="s">
        <v>10753</v>
      </c>
      <c r="I1383">
        <v>340269</v>
      </c>
      <c r="J1383" t="s">
        <v>10754</v>
      </c>
      <c r="K1383" t="s">
        <v>10755</v>
      </c>
      <c r="L1383" t="s">
        <v>4622</v>
      </c>
      <c r="M1383" t="s">
        <v>10756</v>
      </c>
      <c r="N1383">
        <v>77000</v>
      </c>
      <c r="O1383" t="s">
        <v>9550</v>
      </c>
      <c r="P1383" t="s">
        <v>9551</v>
      </c>
      <c r="Q1383" t="s">
        <v>10757</v>
      </c>
      <c r="R1383">
        <v>3229349773</v>
      </c>
      <c r="S1383" t="s">
        <v>13394</v>
      </c>
      <c r="T1383"/>
      <c r="V1383" s="14">
        <v>46209</v>
      </c>
      <c r="W1383" t="s">
        <v>7640</v>
      </c>
      <c r="X1383" s="31">
        <v>46209.430474537039</v>
      </c>
      <c r="AN1383" s="14">
        <v>46209</v>
      </c>
      <c r="AO1383" t="s">
        <v>7631</v>
      </c>
      <c r="AP1383" s="31">
        <v>46209.56386574074</v>
      </c>
      <c r="AT1383" s="31">
        <v>46209.56386574074</v>
      </c>
      <c r="AU1383" s="14">
        <v>46209</v>
      </c>
      <c r="AV1383" t="s">
        <v>7631</v>
      </c>
      <c r="AW1383" t="s">
        <v>650</v>
      </c>
      <c r="AX1383" t="s">
        <v>678</v>
      </c>
      <c r="AY1383" s="14">
        <v>46209</v>
      </c>
      <c r="AZ1383" t="s">
        <v>7631</v>
      </c>
      <c r="BA1383" s="31">
        <v>46209.564687500002</v>
      </c>
      <c r="BB1383" s="14">
        <v>46209</v>
      </c>
      <c r="BC1383" t="s">
        <v>1211</v>
      </c>
      <c r="BD1383" s="31">
        <v>46209.582106481481</v>
      </c>
      <c r="BE1383" s="14">
        <v>46209</v>
      </c>
      <c r="BF1383" t="s">
        <v>7038</v>
      </c>
      <c r="BG1383" s="31">
        <v>46209.600046296298</v>
      </c>
      <c r="BH1383" s="14">
        <v>46209</v>
      </c>
      <c r="BI1383" t="s">
        <v>1240</v>
      </c>
      <c r="BJ1383" s="31">
        <v>46209.6481712963</v>
      </c>
      <c r="BK1383" s="14">
        <v>46209</v>
      </c>
      <c r="BL1383" t="s">
        <v>1240</v>
      </c>
      <c r="BM1383" s="31">
        <v>46209.661423611113</v>
      </c>
      <c r="BZ1383" s="14">
        <v>46209</v>
      </c>
      <c r="CA1383" t="s">
        <v>1240</v>
      </c>
      <c r="CB1383" s="31">
        <v>46209.6718287037</v>
      </c>
      <c r="CC1383" s="14">
        <v>46209</v>
      </c>
      <c r="CD1383" t="s">
        <v>2414</v>
      </c>
      <c r="CE1383" s="31">
        <v>46209.681458333333</v>
      </c>
      <c r="CP1383" t="str">
        <f>VLOOKUP(A1383,Sheet1!$A$2:$E$221,2,0)</f>
        <v>West Zone</v>
      </c>
    </row>
    <row r="1384" spans="1:94" x14ac:dyDescent="0.35">
      <c r="A1384" t="s">
        <v>7624</v>
      </c>
      <c r="B1384">
        <v>388</v>
      </c>
      <c r="C1384" t="s">
        <v>9332</v>
      </c>
      <c r="D1384" t="s">
        <v>678</v>
      </c>
      <c r="E1384" t="s">
        <v>649</v>
      </c>
      <c r="F1384" t="s">
        <v>650</v>
      </c>
      <c r="G1384" t="s">
        <v>441</v>
      </c>
      <c r="H1384" t="s">
        <v>7634</v>
      </c>
      <c r="I1384">
        <v>759535</v>
      </c>
      <c r="J1384" t="s">
        <v>7635</v>
      </c>
      <c r="K1384" t="s">
        <v>7636</v>
      </c>
      <c r="L1384" t="s">
        <v>4622</v>
      </c>
      <c r="M1384" t="s">
        <v>7637</v>
      </c>
      <c r="N1384">
        <v>45000</v>
      </c>
      <c r="O1384" t="s">
        <v>1332</v>
      </c>
      <c r="P1384" t="s">
        <v>1333</v>
      </c>
      <c r="Q1384" t="s">
        <v>7638</v>
      </c>
      <c r="R1384">
        <v>4287262927</v>
      </c>
      <c r="S1384" t="s">
        <v>13394</v>
      </c>
      <c r="T1384"/>
      <c r="V1384" s="14">
        <v>46204</v>
      </c>
      <c r="W1384" t="s">
        <v>7639</v>
      </c>
      <c r="X1384" s="31">
        <v>46204.442835648151</v>
      </c>
      <c r="AN1384" s="14">
        <v>46204</v>
      </c>
      <c r="AO1384" t="s">
        <v>7631</v>
      </c>
      <c r="AP1384" s="31">
        <v>46204.719884259262</v>
      </c>
      <c r="AT1384" s="31">
        <v>46204.719884259262</v>
      </c>
      <c r="AU1384" s="14">
        <v>46204</v>
      </c>
      <c r="AV1384" t="s">
        <v>7631</v>
      </c>
      <c r="AW1384" t="s">
        <v>650</v>
      </c>
      <c r="AX1384" t="s">
        <v>678</v>
      </c>
      <c r="AY1384" s="14">
        <v>46204</v>
      </c>
      <c r="AZ1384" t="s">
        <v>7631</v>
      </c>
      <c r="BA1384" s="31">
        <v>46204.72079861111</v>
      </c>
      <c r="BB1384" s="14">
        <v>46204</v>
      </c>
      <c r="BC1384" t="s">
        <v>1211</v>
      </c>
      <c r="BD1384" s="31">
        <v>46204.731898148151</v>
      </c>
      <c r="BE1384" s="14">
        <v>46204</v>
      </c>
      <c r="BF1384" t="s">
        <v>7509</v>
      </c>
      <c r="BG1384" s="31">
        <v>46204.746331018519</v>
      </c>
      <c r="BH1384" s="14">
        <v>46204</v>
      </c>
      <c r="BI1384" t="s">
        <v>1240</v>
      </c>
      <c r="BJ1384" s="31">
        <v>46204.751111111109</v>
      </c>
      <c r="BK1384" s="14">
        <v>46204</v>
      </c>
      <c r="BL1384" t="s">
        <v>1240</v>
      </c>
      <c r="BM1384" s="31">
        <v>46204.754560185182</v>
      </c>
      <c r="BZ1384" s="14">
        <v>46204</v>
      </c>
      <c r="CA1384" t="s">
        <v>1240</v>
      </c>
      <c r="CB1384" s="31">
        <v>46204.759340277778</v>
      </c>
      <c r="CC1384" s="14">
        <v>46204</v>
      </c>
      <c r="CD1384" t="s">
        <v>1212</v>
      </c>
      <c r="CE1384" s="31">
        <v>46204.783460648148</v>
      </c>
      <c r="CI1384" s="14">
        <v>46205</v>
      </c>
      <c r="CJ1384" t="s">
        <v>7640</v>
      </c>
      <c r="CK1384" s="31">
        <v>46205.426574074074</v>
      </c>
      <c r="CP1384" t="str">
        <f>VLOOKUP(A1384,Sheet1!$A$2:$E$221,2,0)</f>
        <v>West Zone</v>
      </c>
    </row>
    <row r="1385" spans="1:94" x14ac:dyDescent="0.35">
      <c r="A1385" t="s">
        <v>7641</v>
      </c>
      <c r="B1385">
        <v>479</v>
      </c>
      <c r="C1385" t="s">
        <v>9332</v>
      </c>
      <c r="D1385" t="s">
        <v>678</v>
      </c>
      <c r="E1385" t="s">
        <v>653</v>
      </c>
      <c r="F1385" t="s">
        <v>654</v>
      </c>
      <c r="G1385" t="s">
        <v>441</v>
      </c>
      <c r="H1385" t="s">
        <v>7643</v>
      </c>
      <c r="I1385">
        <v>444333</v>
      </c>
      <c r="J1385" t="s">
        <v>7644</v>
      </c>
      <c r="K1385" t="s">
        <v>7645</v>
      </c>
      <c r="L1385" t="s">
        <v>4622</v>
      </c>
      <c r="M1385" t="s">
        <v>7646</v>
      </c>
      <c r="N1385">
        <v>73000</v>
      </c>
      <c r="O1385" t="s">
        <v>1380</v>
      </c>
      <c r="P1385" t="s">
        <v>1381</v>
      </c>
      <c r="Q1385" t="s">
        <v>7647</v>
      </c>
      <c r="R1385">
        <v>5788778466</v>
      </c>
      <c r="S1385" t="s">
        <v>13394</v>
      </c>
      <c r="T1385"/>
      <c r="V1385" s="14">
        <v>46206</v>
      </c>
      <c r="W1385" t="s">
        <v>7648</v>
      </c>
      <c r="X1385" s="31">
        <v>46206.676493055558</v>
      </c>
      <c r="AN1385" s="14">
        <v>46206</v>
      </c>
      <c r="AO1385" t="s">
        <v>7642</v>
      </c>
      <c r="AP1385" s="31">
        <v>46206.700289351851</v>
      </c>
      <c r="AT1385" s="31">
        <v>46206.700289351851</v>
      </c>
      <c r="AU1385" s="14">
        <v>46206</v>
      </c>
      <c r="AV1385" t="s">
        <v>7642</v>
      </c>
      <c r="AW1385" t="s">
        <v>654</v>
      </c>
      <c r="AX1385" t="s">
        <v>678</v>
      </c>
      <c r="AY1385" s="14">
        <v>46206</v>
      </c>
      <c r="AZ1385" t="s">
        <v>7649</v>
      </c>
      <c r="BA1385" s="31">
        <v>46206.702372685184</v>
      </c>
      <c r="BB1385" s="14">
        <v>46206</v>
      </c>
      <c r="BC1385" t="s">
        <v>1268</v>
      </c>
      <c r="BD1385" s="31">
        <v>46206.708773148152</v>
      </c>
      <c r="BE1385" s="14">
        <v>46206</v>
      </c>
      <c r="BF1385" t="s">
        <v>1268</v>
      </c>
      <c r="BG1385" s="31">
        <v>46206.712569444448</v>
      </c>
      <c r="BH1385" s="14">
        <v>46206</v>
      </c>
      <c r="BI1385" t="s">
        <v>7487</v>
      </c>
      <c r="BJ1385" s="31">
        <v>46206.720173611109</v>
      </c>
      <c r="BK1385" s="14">
        <v>46206</v>
      </c>
      <c r="BL1385" t="s">
        <v>7487</v>
      </c>
      <c r="BM1385" s="31">
        <v>46206.795706018522</v>
      </c>
      <c r="BN1385" s="14">
        <v>46206</v>
      </c>
      <c r="BO1385" t="s">
        <v>7487</v>
      </c>
      <c r="BP1385" s="31">
        <v>46206.720335648148</v>
      </c>
      <c r="BZ1385" s="14">
        <v>46206</v>
      </c>
      <c r="CA1385" t="s">
        <v>7487</v>
      </c>
      <c r="CB1385" s="31">
        <v>46206.806770833333</v>
      </c>
      <c r="CC1385" s="14">
        <v>46206</v>
      </c>
      <c r="CD1385" t="s">
        <v>2427</v>
      </c>
      <c r="CE1385" s="31">
        <v>46206.80704861111</v>
      </c>
      <c r="CI1385" s="14">
        <v>46206</v>
      </c>
      <c r="CJ1385" t="s">
        <v>7649</v>
      </c>
      <c r="CK1385" s="31">
        <v>46206.812476851854</v>
      </c>
      <c r="CP1385" t="str">
        <f>VLOOKUP(A1385,Sheet1!$A$2:$E$221,2,0)</f>
        <v>West Zone</v>
      </c>
    </row>
    <row r="1386" spans="1:94" x14ac:dyDescent="0.35">
      <c r="A1386" t="s">
        <v>7641</v>
      </c>
      <c r="B1386">
        <v>479</v>
      </c>
      <c r="C1386" t="s">
        <v>9332</v>
      </c>
      <c r="D1386" t="s">
        <v>678</v>
      </c>
      <c r="E1386" t="s">
        <v>653</v>
      </c>
      <c r="F1386" t="s">
        <v>654</v>
      </c>
      <c r="G1386" t="s">
        <v>441</v>
      </c>
      <c r="H1386" t="s">
        <v>12643</v>
      </c>
      <c r="I1386">
        <v>732132</v>
      </c>
      <c r="J1386" t="s">
        <v>12644</v>
      </c>
      <c r="K1386" t="s">
        <v>12645</v>
      </c>
      <c r="L1386" t="s">
        <v>4622</v>
      </c>
      <c r="M1386" t="s">
        <v>12646</v>
      </c>
      <c r="N1386">
        <v>85000</v>
      </c>
      <c r="O1386" t="s">
        <v>1251</v>
      </c>
      <c r="P1386" t="s">
        <v>1252</v>
      </c>
      <c r="Q1386" t="s">
        <v>12647</v>
      </c>
      <c r="R1386">
        <v>5425807429</v>
      </c>
      <c r="S1386" t="s">
        <v>13394</v>
      </c>
      <c r="T1386"/>
      <c r="V1386" s="14">
        <v>46210</v>
      </c>
      <c r="W1386" t="s">
        <v>12648</v>
      </c>
      <c r="X1386" s="31">
        <v>46210.457442129627</v>
      </c>
      <c r="AN1386" s="14">
        <v>46210</v>
      </c>
      <c r="AO1386" t="s">
        <v>7642</v>
      </c>
      <c r="AP1386" s="31">
        <v>46210.584490740737</v>
      </c>
      <c r="AT1386" s="31">
        <v>46210.584490740737</v>
      </c>
      <c r="AU1386" s="14">
        <v>46210</v>
      </c>
      <c r="AV1386" t="s">
        <v>7642</v>
      </c>
      <c r="AW1386" t="s">
        <v>654</v>
      </c>
      <c r="AX1386" t="s">
        <v>678</v>
      </c>
      <c r="AY1386" s="14">
        <v>46210</v>
      </c>
      <c r="AZ1386" t="s">
        <v>12648</v>
      </c>
      <c r="BA1386" s="31">
        <v>46210.616064814814</v>
      </c>
      <c r="BB1386" s="14">
        <v>46210</v>
      </c>
      <c r="BC1386" t="s">
        <v>1211</v>
      </c>
      <c r="BD1386" s="31">
        <v>46210.640949074077</v>
      </c>
      <c r="BE1386" s="14">
        <v>46210</v>
      </c>
      <c r="BF1386" t="s">
        <v>3024</v>
      </c>
      <c r="BG1386" s="31">
        <v>46210.659421296295</v>
      </c>
      <c r="BH1386" s="14">
        <v>46210</v>
      </c>
      <c r="BI1386" t="s">
        <v>7487</v>
      </c>
      <c r="BJ1386" s="31">
        <v>46210.699270833335</v>
      </c>
      <c r="BN1386" s="14">
        <v>46210</v>
      </c>
      <c r="BO1386" t="s">
        <v>7487</v>
      </c>
      <c r="BP1386" s="31">
        <v>46210.72152777778</v>
      </c>
      <c r="CP1386" t="str">
        <f>VLOOKUP(A1386,Sheet1!$A$2:$E$221,2,0)</f>
        <v>West Zone</v>
      </c>
    </row>
    <row r="1387" spans="1:94" x14ac:dyDescent="0.35">
      <c r="A1387" t="s">
        <v>7650</v>
      </c>
      <c r="B1387">
        <v>597</v>
      </c>
      <c r="C1387" t="s">
        <v>9332</v>
      </c>
      <c r="D1387" t="s">
        <v>678</v>
      </c>
      <c r="E1387" t="s">
        <v>500</v>
      </c>
      <c r="F1387" t="s">
        <v>501</v>
      </c>
      <c r="G1387" t="s">
        <v>930</v>
      </c>
      <c r="H1387" t="s">
        <v>7651</v>
      </c>
      <c r="I1387">
        <v>92803</v>
      </c>
      <c r="J1387" t="s">
        <v>111</v>
      </c>
      <c r="K1387" t="s">
        <v>3081</v>
      </c>
      <c r="L1387" t="s">
        <v>4622</v>
      </c>
      <c r="M1387" t="s">
        <v>7652</v>
      </c>
      <c r="N1387">
        <v>45000</v>
      </c>
      <c r="O1387" t="s">
        <v>1332</v>
      </c>
      <c r="P1387" t="s">
        <v>1333</v>
      </c>
      <c r="Q1387" t="s">
        <v>7653</v>
      </c>
      <c r="R1387">
        <v>1454585138</v>
      </c>
      <c r="S1387" t="s">
        <v>13394</v>
      </c>
      <c r="T1387"/>
      <c r="V1387" s="14">
        <v>46206</v>
      </c>
      <c r="W1387" t="s">
        <v>7654</v>
      </c>
      <c r="X1387" s="31">
        <v>46206.442569444444</v>
      </c>
      <c r="AN1387" s="14">
        <v>46206</v>
      </c>
      <c r="AO1387" t="s">
        <v>1335</v>
      </c>
      <c r="AP1387" s="31">
        <v>46206.46665509259</v>
      </c>
      <c r="AT1387" s="31">
        <v>46206.46665509259</v>
      </c>
      <c r="AU1387" s="14">
        <v>46206</v>
      </c>
      <c r="AV1387" t="s">
        <v>1335</v>
      </c>
      <c r="AW1387" t="s">
        <v>501</v>
      </c>
      <c r="AX1387" t="s">
        <v>678</v>
      </c>
      <c r="AY1387" s="14">
        <v>46206</v>
      </c>
      <c r="AZ1387" t="s">
        <v>1335</v>
      </c>
      <c r="BA1387" s="31">
        <v>46206.467997685184</v>
      </c>
      <c r="BB1387" s="14">
        <v>46206</v>
      </c>
      <c r="BC1387" t="s">
        <v>3057</v>
      </c>
      <c r="BD1387" s="31">
        <v>46206.482685185183</v>
      </c>
      <c r="BE1387" s="14">
        <v>46206</v>
      </c>
      <c r="BF1387" t="s">
        <v>6626</v>
      </c>
      <c r="BG1387" s="31">
        <v>46206.510787037034</v>
      </c>
      <c r="BH1387" s="14">
        <v>46206</v>
      </c>
      <c r="BI1387" t="s">
        <v>7655</v>
      </c>
      <c r="BJ1387" s="31">
        <v>46206.568495370368</v>
      </c>
      <c r="BK1387" s="14">
        <v>46206</v>
      </c>
      <c r="BL1387" t="s">
        <v>7655</v>
      </c>
      <c r="BM1387" s="31">
        <v>46206.572627314818</v>
      </c>
      <c r="BZ1387" s="14">
        <v>46206</v>
      </c>
      <c r="CA1387" t="s">
        <v>7655</v>
      </c>
      <c r="CB1387" s="31">
        <v>46206.615358796298</v>
      </c>
      <c r="CC1387" s="14">
        <v>46206</v>
      </c>
      <c r="CD1387" t="s">
        <v>1324</v>
      </c>
      <c r="CE1387" s="31">
        <v>46206.629340277781</v>
      </c>
      <c r="CI1387" s="14">
        <v>46206</v>
      </c>
      <c r="CJ1387" t="s">
        <v>1339</v>
      </c>
      <c r="CK1387" s="31">
        <v>46206.712430555555</v>
      </c>
      <c r="CP1387" t="str">
        <f>VLOOKUP(A1387,Sheet1!$A$2:$E$221,2,0)</f>
        <v>West Zone</v>
      </c>
    </row>
    <row r="1388" spans="1:94" x14ac:dyDescent="0.35">
      <c r="A1388" t="s">
        <v>7650</v>
      </c>
      <c r="B1388">
        <v>597</v>
      </c>
      <c r="C1388" t="s">
        <v>9332</v>
      </c>
      <c r="D1388" t="s">
        <v>678</v>
      </c>
      <c r="E1388" t="s">
        <v>500</v>
      </c>
      <c r="F1388" t="s">
        <v>501</v>
      </c>
      <c r="G1388" t="s">
        <v>930</v>
      </c>
      <c r="H1388" t="s">
        <v>7656</v>
      </c>
      <c r="I1388">
        <v>161553</v>
      </c>
      <c r="J1388" t="s">
        <v>1079</v>
      </c>
      <c r="K1388" t="s">
        <v>1334</v>
      </c>
      <c r="L1388" t="s">
        <v>4622</v>
      </c>
      <c r="M1388" t="s">
        <v>7657</v>
      </c>
      <c r="N1388">
        <v>45000</v>
      </c>
      <c r="O1388" t="s">
        <v>3012</v>
      </c>
      <c r="P1388" t="s">
        <v>3013</v>
      </c>
      <c r="Q1388" t="s">
        <v>7658</v>
      </c>
      <c r="R1388">
        <v>1273107043</v>
      </c>
      <c r="S1388" t="s">
        <v>13394</v>
      </c>
      <c r="T1388"/>
      <c r="V1388" s="14">
        <v>46204</v>
      </c>
      <c r="W1388" t="s">
        <v>7659</v>
      </c>
      <c r="X1388" s="31">
        <v>46204.612071759257</v>
      </c>
      <c r="AN1388" s="14">
        <v>46204</v>
      </c>
      <c r="AO1388" t="s">
        <v>1335</v>
      </c>
      <c r="AP1388" s="31">
        <v>46204.701377314814</v>
      </c>
      <c r="AT1388" s="31">
        <v>46204.701377314814</v>
      </c>
      <c r="AU1388" s="14">
        <v>46204</v>
      </c>
      <c r="AV1388" t="s">
        <v>1335</v>
      </c>
      <c r="AW1388" t="s">
        <v>501</v>
      </c>
      <c r="AX1388" t="s">
        <v>678</v>
      </c>
      <c r="AY1388" s="14">
        <v>46204</v>
      </c>
      <c r="AZ1388" t="s">
        <v>1335</v>
      </c>
      <c r="BA1388" s="31">
        <v>46204.701770833337</v>
      </c>
      <c r="BB1388" s="14">
        <v>46204</v>
      </c>
      <c r="BC1388" t="s">
        <v>1211</v>
      </c>
      <c r="BD1388" s="31">
        <v>46204.708136574074</v>
      </c>
      <c r="BE1388" s="14">
        <v>46204</v>
      </c>
      <c r="BF1388" t="s">
        <v>6685</v>
      </c>
      <c r="BG1388" s="31">
        <v>46204.730937499997</v>
      </c>
      <c r="BH1388" s="14">
        <v>46204</v>
      </c>
      <c r="BI1388" t="s">
        <v>1336</v>
      </c>
      <c r="BJ1388" s="31">
        <v>46204.738055555557</v>
      </c>
      <c r="BK1388" s="14">
        <v>46204</v>
      </c>
      <c r="BL1388" t="s">
        <v>1336</v>
      </c>
      <c r="BM1388" s="31">
        <v>46204.745555555557</v>
      </c>
      <c r="BZ1388" s="14">
        <v>46204</v>
      </c>
      <c r="CA1388" t="s">
        <v>1336</v>
      </c>
      <c r="CB1388" s="31">
        <v>46204.755520833336</v>
      </c>
      <c r="CC1388" s="14">
        <v>46204</v>
      </c>
      <c r="CD1388" t="s">
        <v>1324</v>
      </c>
      <c r="CE1388" s="31">
        <v>46204.764953703707</v>
      </c>
      <c r="CI1388" s="14">
        <v>46205</v>
      </c>
      <c r="CJ1388" t="s">
        <v>1339</v>
      </c>
      <c r="CK1388" s="31">
        <v>46205.650509259256</v>
      </c>
      <c r="CP1388" t="str">
        <f>VLOOKUP(A1388,Sheet1!$A$2:$E$221,2,0)</f>
        <v>West Zone</v>
      </c>
    </row>
    <row r="1389" spans="1:94" x14ac:dyDescent="0.35">
      <c r="A1389" t="s">
        <v>7650</v>
      </c>
      <c r="B1389">
        <v>597</v>
      </c>
      <c r="C1389" t="s">
        <v>9332</v>
      </c>
      <c r="D1389" t="s">
        <v>678</v>
      </c>
      <c r="E1389" t="s">
        <v>500</v>
      </c>
      <c r="F1389" t="s">
        <v>501</v>
      </c>
      <c r="G1389" t="s">
        <v>930</v>
      </c>
      <c r="H1389" t="s">
        <v>7660</v>
      </c>
      <c r="I1389">
        <v>403336</v>
      </c>
      <c r="J1389" t="s">
        <v>1079</v>
      </c>
      <c r="K1389" t="s">
        <v>1334</v>
      </c>
      <c r="L1389" t="s">
        <v>4622</v>
      </c>
      <c r="M1389" t="s">
        <v>7661</v>
      </c>
      <c r="N1389">
        <v>90000</v>
      </c>
      <c r="O1389" t="s">
        <v>1180</v>
      </c>
      <c r="P1389" t="s">
        <v>1181</v>
      </c>
      <c r="Q1389" t="s">
        <v>7662</v>
      </c>
      <c r="R1389">
        <v>8634453603</v>
      </c>
      <c r="S1389" t="s">
        <v>13394</v>
      </c>
      <c r="T1389"/>
      <c r="V1389" s="14">
        <v>46206</v>
      </c>
      <c r="W1389" t="s">
        <v>7659</v>
      </c>
      <c r="X1389" s="31">
        <v>46206.470023148147</v>
      </c>
      <c r="AN1389" s="14">
        <v>46206</v>
      </c>
      <c r="AO1389" t="s">
        <v>1335</v>
      </c>
      <c r="AP1389" s="31">
        <v>46206.50513888889</v>
      </c>
      <c r="AT1389" s="31">
        <v>46206.50513888889</v>
      </c>
      <c r="AU1389" s="14">
        <v>46206</v>
      </c>
      <c r="AV1389" t="s">
        <v>1335</v>
      </c>
      <c r="AW1389" t="s">
        <v>501</v>
      </c>
      <c r="AX1389" t="s">
        <v>678</v>
      </c>
      <c r="AY1389" s="14">
        <v>46206</v>
      </c>
      <c r="AZ1389" t="s">
        <v>1335</v>
      </c>
      <c r="BA1389" s="31">
        <v>46206.505671296298</v>
      </c>
      <c r="BB1389" s="14">
        <v>46206</v>
      </c>
      <c r="BC1389" t="s">
        <v>3057</v>
      </c>
      <c r="BD1389" s="31">
        <v>46206.523449074077</v>
      </c>
      <c r="BE1389" s="14">
        <v>46206</v>
      </c>
      <c r="BF1389" t="s">
        <v>1366</v>
      </c>
      <c r="BG1389" s="31">
        <v>46206.537291666667</v>
      </c>
      <c r="BH1389" s="14">
        <v>46206</v>
      </c>
      <c r="BI1389" t="s">
        <v>7655</v>
      </c>
      <c r="BJ1389" s="31">
        <v>46206.568541666667</v>
      </c>
      <c r="BK1389" s="14">
        <v>46206</v>
      </c>
      <c r="BL1389" t="s">
        <v>7655</v>
      </c>
      <c r="BM1389" s="31">
        <v>46206.572766203702</v>
      </c>
      <c r="BZ1389" s="14">
        <v>46206</v>
      </c>
      <c r="CA1389" t="s">
        <v>7655</v>
      </c>
      <c r="CB1389" s="31">
        <v>46206.616412037038</v>
      </c>
      <c r="CC1389" s="14">
        <v>46206</v>
      </c>
      <c r="CD1389" t="s">
        <v>1324</v>
      </c>
      <c r="CE1389" s="31">
        <v>46206.629479166666</v>
      </c>
      <c r="CI1389" s="14">
        <v>46206</v>
      </c>
      <c r="CJ1389" t="s">
        <v>1339</v>
      </c>
      <c r="CK1389" s="31">
        <v>46206.753819444442</v>
      </c>
      <c r="CP1389" t="str">
        <f>VLOOKUP(A1389,Sheet1!$A$2:$E$221,2,0)</f>
        <v>West Zone</v>
      </c>
    </row>
    <row r="1390" spans="1:94" x14ac:dyDescent="0.35">
      <c r="A1390" t="s">
        <v>7650</v>
      </c>
      <c r="B1390">
        <v>597</v>
      </c>
      <c r="C1390" t="s">
        <v>9332</v>
      </c>
      <c r="D1390" t="s">
        <v>678</v>
      </c>
      <c r="E1390" t="s">
        <v>500</v>
      </c>
      <c r="F1390" t="s">
        <v>501</v>
      </c>
      <c r="G1390" t="s">
        <v>930</v>
      </c>
      <c r="H1390" t="s">
        <v>7663</v>
      </c>
      <c r="I1390">
        <v>630763</v>
      </c>
      <c r="J1390" t="s">
        <v>3634</v>
      </c>
      <c r="K1390" t="s">
        <v>3635</v>
      </c>
      <c r="L1390" t="s">
        <v>4622</v>
      </c>
      <c r="M1390" t="s">
        <v>7664</v>
      </c>
      <c r="N1390">
        <v>45000</v>
      </c>
      <c r="O1390" t="s">
        <v>3012</v>
      </c>
      <c r="P1390" t="s">
        <v>3013</v>
      </c>
      <c r="Q1390" t="s">
        <v>984</v>
      </c>
      <c r="R1390">
        <v>6838495652</v>
      </c>
      <c r="S1390" t="s">
        <v>13394</v>
      </c>
      <c r="T1390"/>
      <c r="V1390" s="14">
        <v>46206</v>
      </c>
      <c r="W1390" t="s">
        <v>7665</v>
      </c>
      <c r="X1390" s="31">
        <v>46206.554293981484</v>
      </c>
      <c r="AN1390" s="14">
        <v>46206</v>
      </c>
      <c r="AO1390" t="s">
        <v>1339</v>
      </c>
      <c r="AP1390" s="31">
        <v>46206.609247685185</v>
      </c>
      <c r="AT1390" s="31">
        <v>46206.609247685185</v>
      </c>
      <c r="AU1390" s="14">
        <v>46206</v>
      </c>
      <c r="AV1390" t="s">
        <v>1339</v>
      </c>
      <c r="AW1390" t="s">
        <v>7666</v>
      </c>
      <c r="AX1390" t="s">
        <v>677</v>
      </c>
      <c r="AY1390" s="14">
        <v>46206</v>
      </c>
      <c r="AZ1390" t="s">
        <v>1339</v>
      </c>
      <c r="BA1390" s="31">
        <v>46206.6096412037</v>
      </c>
      <c r="BB1390" s="14">
        <v>46206</v>
      </c>
      <c r="BC1390" t="s">
        <v>3057</v>
      </c>
      <c r="BD1390" s="31">
        <v>46206.625972222224</v>
      </c>
      <c r="BE1390" s="14">
        <v>46206</v>
      </c>
      <c r="BF1390" t="s">
        <v>6673</v>
      </c>
      <c r="BG1390" s="31">
        <v>46206.68545138889</v>
      </c>
      <c r="BH1390" s="14">
        <v>46206</v>
      </c>
      <c r="BI1390" t="s">
        <v>7655</v>
      </c>
      <c r="BJ1390" s="31">
        <v>46206.737928240742</v>
      </c>
      <c r="BK1390" s="14">
        <v>46206</v>
      </c>
      <c r="BL1390" t="s">
        <v>7655</v>
      </c>
      <c r="BM1390" s="31">
        <v>46206.739305555559</v>
      </c>
      <c r="BZ1390" s="14">
        <v>46206</v>
      </c>
      <c r="CA1390" t="s">
        <v>7655</v>
      </c>
      <c r="CB1390" s="31">
        <v>46206.744768518518</v>
      </c>
      <c r="CC1390" s="14">
        <v>46206</v>
      </c>
      <c r="CD1390" t="s">
        <v>1322</v>
      </c>
      <c r="CE1390" s="31">
        <v>46206.762372685182</v>
      </c>
      <c r="CI1390" s="14">
        <v>46206</v>
      </c>
      <c r="CJ1390" t="s">
        <v>1339</v>
      </c>
      <c r="CK1390" s="31">
        <v>46206.805023148147</v>
      </c>
      <c r="CP1390" t="str">
        <f>VLOOKUP(A1390,Sheet1!$A$2:$E$221,2,0)</f>
        <v>West Zone</v>
      </c>
    </row>
    <row r="1391" spans="1:94" x14ac:dyDescent="0.35">
      <c r="A1391" t="s">
        <v>7650</v>
      </c>
      <c r="B1391">
        <v>597</v>
      </c>
      <c r="C1391" t="s">
        <v>9332</v>
      </c>
      <c r="D1391" t="s">
        <v>678</v>
      </c>
      <c r="E1391" t="s">
        <v>500</v>
      </c>
      <c r="F1391" t="s">
        <v>501</v>
      </c>
      <c r="G1391" t="s">
        <v>930</v>
      </c>
      <c r="H1391" t="s">
        <v>7667</v>
      </c>
      <c r="I1391">
        <v>641473</v>
      </c>
      <c r="J1391" t="s">
        <v>4579</v>
      </c>
      <c r="K1391" t="s">
        <v>4580</v>
      </c>
      <c r="L1391" t="s">
        <v>4622</v>
      </c>
      <c r="M1391" t="s">
        <v>7668</v>
      </c>
      <c r="N1391">
        <v>55000</v>
      </c>
      <c r="O1391" t="s">
        <v>7669</v>
      </c>
      <c r="P1391" t="s">
        <v>7670</v>
      </c>
      <c r="Q1391" t="s">
        <v>2980</v>
      </c>
      <c r="R1391">
        <v>8269613300</v>
      </c>
      <c r="S1391" t="s">
        <v>13394</v>
      </c>
      <c r="T1391"/>
      <c r="V1391" s="14">
        <v>46206</v>
      </c>
      <c r="W1391" t="s">
        <v>7671</v>
      </c>
      <c r="X1391" s="31">
        <v>46206.56077546296</v>
      </c>
      <c r="AN1391" s="14">
        <v>46206</v>
      </c>
      <c r="AO1391" t="s">
        <v>1339</v>
      </c>
      <c r="AP1391" s="31">
        <v>46206.723402777781</v>
      </c>
      <c r="AT1391" s="31">
        <v>46206.723402777781</v>
      </c>
      <c r="AU1391" s="14">
        <v>46206</v>
      </c>
      <c r="AV1391" t="s">
        <v>1339</v>
      </c>
      <c r="AW1391" t="s">
        <v>7666</v>
      </c>
      <c r="AX1391" t="s">
        <v>677</v>
      </c>
      <c r="AY1391" s="14">
        <v>46206</v>
      </c>
      <c r="AZ1391" t="s">
        <v>7671</v>
      </c>
      <c r="BA1391" s="31">
        <v>46206.72452546296</v>
      </c>
      <c r="BB1391" s="14">
        <v>46206</v>
      </c>
      <c r="BC1391" t="s">
        <v>3057</v>
      </c>
      <c r="BD1391" s="31">
        <v>46206.731168981481</v>
      </c>
      <c r="BE1391" s="14">
        <v>46206</v>
      </c>
      <c r="BF1391" t="s">
        <v>7357</v>
      </c>
      <c r="BG1391" s="31">
        <v>46206.739583333336</v>
      </c>
      <c r="BH1391" s="14">
        <v>46206</v>
      </c>
      <c r="BI1391" t="s">
        <v>7655</v>
      </c>
      <c r="BJ1391" s="31">
        <v>46206.765787037039</v>
      </c>
      <c r="BK1391" s="14">
        <v>46206</v>
      </c>
      <c r="BL1391" t="s">
        <v>7655</v>
      </c>
      <c r="BM1391" s="31">
        <v>46206.765925925924</v>
      </c>
      <c r="BZ1391" s="14">
        <v>46206</v>
      </c>
      <c r="CA1391" t="s">
        <v>7655</v>
      </c>
      <c r="CB1391" s="31">
        <v>46206.768680555557</v>
      </c>
      <c r="CC1391" s="14">
        <v>46206</v>
      </c>
      <c r="CD1391" t="s">
        <v>1322</v>
      </c>
      <c r="CE1391" s="31">
        <v>46206.777638888889</v>
      </c>
      <c r="CI1391" s="14">
        <v>46210</v>
      </c>
      <c r="CJ1391" t="s">
        <v>1339</v>
      </c>
      <c r="CK1391" s="31">
        <v>46210.576874999999</v>
      </c>
      <c r="CP1391" t="str">
        <f>VLOOKUP(A1391,Sheet1!$A$2:$E$221,2,0)</f>
        <v>West Zone</v>
      </c>
    </row>
    <row r="1392" spans="1:94" x14ac:dyDescent="0.35">
      <c r="A1392" t="s">
        <v>7650</v>
      </c>
      <c r="B1392">
        <v>597</v>
      </c>
      <c r="C1392" t="s">
        <v>9332</v>
      </c>
      <c r="D1392" t="s">
        <v>678</v>
      </c>
      <c r="E1392" t="s">
        <v>500</v>
      </c>
      <c r="F1392" t="s">
        <v>501</v>
      </c>
      <c r="G1392" t="s">
        <v>930</v>
      </c>
      <c r="H1392" t="s">
        <v>10758</v>
      </c>
      <c r="I1392">
        <v>655382</v>
      </c>
      <c r="J1392" t="s">
        <v>2758</v>
      </c>
      <c r="K1392" t="s">
        <v>2759</v>
      </c>
      <c r="L1392" t="s">
        <v>4622</v>
      </c>
      <c r="M1392" t="s">
        <v>10759</v>
      </c>
      <c r="N1392">
        <v>90000</v>
      </c>
      <c r="O1392" t="s">
        <v>1180</v>
      </c>
      <c r="P1392" t="s">
        <v>1181</v>
      </c>
      <c r="Q1392" t="s">
        <v>1929</v>
      </c>
      <c r="R1392">
        <v>4833575414</v>
      </c>
      <c r="S1392" t="s">
        <v>683</v>
      </c>
      <c r="T1392" t="s">
        <v>13354</v>
      </c>
      <c r="U1392" s="1">
        <v>46210</v>
      </c>
      <c r="V1392" s="14">
        <v>46206</v>
      </c>
      <c r="W1392" t="s">
        <v>10760</v>
      </c>
      <c r="X1392" s="31">
        <v>46206.698449074072</v>
      </c>
      <c r="AN1392" s="14">
        <v>46209</v>
      </c>
      <c r="AO1392" t="s">
        <v>1339</v>
      </c>
      <c r="AP1392" s="31">
        <v>46209.796550925923</v>
      </c>
      <c r="AT1392" s="31">
        <v>46209.796550925923</v>
      </c>
      <c r="AU1392" s="14">
        <v>46209</v>
      </c>
      <c r="AV1392" t="s">
        <v>1339</v>
      </c>
      <c r="AW1392" t="s">
        <v>7666</v>
      </c>
      <c r="AX1392" t="s">
        <v>677</v>
      </c>
      <c r="AY1392" s="14">
        <v>46210</v>
      </c>
      <c r="AZ1392" t="s">
        <v>1339</v>
      </c>
      <c r="BA1392" s="31">
        <v>46210.528113425928</v>
      </c>
      <c r="BB1392" s="14">
        <v>46210</v>
      </c>
      <c r="BC1392" t="s">
        <v>1211</v>
      </c>
      <c r="BD1392" s="31">
        <v>46210.551203703704</v>
      </c>
      <c r="BE1392" s="14">
        <v>46210</v>
      </c>
      <c r="BF1392" t="s">
        <v>6501</v>
      </c>
      <c r="BG1392" s="31">
        <v>46210.576620370368</v>
      </c>
      <c r="BH1392" s="14">
        <v>46210</v>
      </c>
      <c r="BI1392" t="s">
        <v>1336</v>
      </c>
      <c r="BJ1392" s="31">
        <v>46210.596388888887</v>
      </c>
      <c r="BN1392" s="14">
        <v>46210</v>
      </c>
      <c r="BO1392" t="s">
        <v>1336</v>
      </c>
      <c r="BP1392" s="31">
        <v>46210.6018287037</v>
      </c>
      <c r="CP1392" t="str">
        <f>VLOOKUP(A1392,Sheet1!$A$2:$E$221,2,0)</f>
        <v>West Zone</v>
      </c>
    </row>
    <row r="1393" spans="1:94" x14ac:dyDescent="0.35">
      <c r="A1393" t="s">
        <v>7650</v>
      </c>
      <c r="B1393">
        <v>597</v>
      </c>
      <c r="C1393" t="s">
        <v>9332</v>
      </c>
      <c r="D1393" t="s">
        <v>678</v>
      </c>
      <c r="E1393" t="s">
        <v>500</v>
      </c>
      <c r="F1393" t="s">
        <v>501</v>
      </c>
      <c r="G1393" t="s">
        <v>930</v>
      </c>
      <c r="H1393" t="s">
        <v>3633</v>
      </c>
      <c r="I1393">
        <v>689406</v>
      </c>
      <c r="J1393" t="s">
        <v>3634</v>
      </c>
      <c r="K1393" t="s">
        <v>3635</v>
      </c>
      <c r="L1393" t="s">
        <v>4622</v>
      </c>
      <c r="M1393" t="s">
        <v>7672</v>
      </c>
      <c r="N1393">
        <v>90000</v>
      </c>
      <c r="O1393" t="s">
        <v>1180</v>
      </c>
      <c r="P1393" t="s">
        <v>1181</v>
      </c>
      <c r="Q1393" t="s">
        <v>1338</v>
      </c>
      <c r="R1393">
        <v>8264028979</v>
      </c>
      <c r="S1393" t="s">
        <v>13394</v>
      </c>
      <c r="T1393"/>
      <c r="V1393" s="14">
        <v>46203</v>
      </c>
      <c r="W1393" t="s">
        <v>7665</v>
      </c>
      <c r="X1393" s="31">
        <v>46203.459282407406</v>
      </c>
      <c r="AN1393" s="14">
        <v>46204</v>
      </c>
      <c r="AO1393" t="s">
        <v>1335</v>
      </c>
      <c r="AP1393" s="31">
        <v>46204.387858796297</v>
      </c>
      <c r="AT1393" s="31">
        <v>46204.387858796297</v>
      </c>
      <c r="AU1393" s="14">
        <v>46204</v>
      </c>
      <c r="AV1393" t="s">
        <v>1335</v>
      </c>
      <c r="AW1393" t="s">
        <v>501</v>
      </c>
      <c r="AX1393" t="s">
        <v>678</v>
      </c>
      <c r="AY1393" s="14">
        <v>46204</v>
      </c>
      <c r="AZ1393" t="s">
        <v>1335</v>
      </c>
      <c r="BA1393" s="31">
        <v>46204.389861111114</v>
      </c>
      <c r="BB1393" s="14">
        <v>46204</v>
      </c>
      <c r="BC1393" t="s">
        <v>1211</v>
      </c>
      <c r="BD1393" s="31">
        <v>46204.395104166666</v>
      </c>
      <c r="BE1393" s="14">
        <v>46204</v>
      </c>
      <c r="BF1393" t="s">
        <v>3024</v>
      </c>
      <c r="BG1393" s="31">
        <v>46204.404050925928</v>
      </c>
      <c r="BH1393" s="14">
        <v>46204</v>
      </c>
      <c r="BI1393" t="s">
        <v>1336</v>
      </c>
      <c r="BJ1393" s="31">
        <v>46204.426666666666</v>
      </c>
      <c r="BK1393" s="14">
        <v>46204</v>
      </c>
      <c r="BL1393" t="s">
        <v>1336</v>
      </c>
      <c r="BM1393" s="31">
        <v>46204.429270833331</v>
      </c>
      <c r="BZ1393" s="14">
        <v>46204</v>
      </c>
      <c r="CA1393" t="s">
        <v>1336</v>
      </c>
      <c r="CB1393" s="31">
        <v>46204.445104166669</v>
      </c>
      <c r="CC1393" s="14">
        <v>46204</v>
      </c>
      <c r="CD1393" t="s">
        <v>1322</v>
      </c>
      <c r="CE1393" s="31">
        <v>46204.450486111113</v>
      </c>
      <c r="CI1393" s="14">
        <v>46204</v>
      </c>
      <c r="CJ1393" t="s">
        <v>1339</v>
      </c>
      <c r="CK1393" s="31">
        <v>46204.729768518519</v>
      </c>
      <c r="CP1393" t="str">
        <f>VLOOKUP(A1393,Sheet1!$A$2:$E$221,2,0)</f>
        <v>West Zone</v>
      </c>
    </row>
    <row r="1394" spans="1:94" x14ac:dyDescent="0.35">
      <c r="A1394" t="s">
        <v>7650</v>
      </c>
      <c r="B1394">
        <v>597</v>
      </c>
      <c r="C1394" t="s">
        <v>9332</v>
      </c>
      <c r="D1394" t="s">
        <v>678</v>
      </c>
      <c r="E1394" t="s">
        <v>500</v>
      </c>
      <c r="F1394" t="s">
        <v>501</v>
      </c>
      <c r="G1394" t="s">
        <v>930</v>
      </c>
      <c r="H1394" t="s">
        <v>10761</v>
      </c>
      <c r="I1394">
        <v>702939</v>
      </c>
      <c r="J1394" t="s">
        <v>7674</v>
      </c>
      <c r="K1394" t="s">
        <v>7675</v>
      </c>
      <c r="L1394" t="s">
        <v>4622</v>
      </c>
      <c r="M1394" t="s">
        <v>10762</v>
      </c>
      <c r="N1394">
        <v>45000</v>
      </c>
      <c r="O1394" t="s">
        <v>10330</v>
      </c>
      <c r="P1394" t="s">
        <v>10331</v>
      </c>
      <c r="Q1394" t="s">
        <v>10763</v>
      </c>
      <c r="R1394">
        <v>3921866745</v>
      </c>
      <c r="S1394" t="s">
        <v>13394</v>
      </c>
      <c r="T1394"/>
      <c r="V1394" s="14">
        <v>46209</v>
      </c>
      <c r="W1394" t="s">
        <v>7678</v>
      </c>
      <c r="X1394" s="31">
        <v>46209.669293981482</v>
      </c>
      <c r="AN1394" s="14">
        <v>46209</v>
      </c>
      <c r="AO1394" t="s">
        <v>1339</v>
      </c>
      <c r="AP1394" s="31">
        <v>46209.713692129626</v>
      </c>
      <c r="AT1394" s="31">
        <v>46209.713692129626</v>
      </c>
      <c r="AU1394" s="14">
        <v>46209</v>
      </c>
      <c r="AV1394" t="s">
        <v>1339</v>
      </c>
      <c r="AW1394" t="s">
        <v>7666</v>
      </c>
      <c r="AX1394" t="s">
        <v>677</v>
      </c>
      <c r="AY1394" s="14">
        <v>46209</v>
      </c>
      <c r="AZ1394" t="s">
        <v>1339</v>
      </c>
      <c r="BA1394" s="31">
        <v>46209.714687500003</v>
      </c>
      <c r="BB1394" s="14">
        <v>46209</v>
      </c>
      <c r="BC1394" t="s">
        <v>1211</v>
      </c>
      <c r="BD1394" s="31">
        <v>46209.717905092592</v>
      </c>
      <c r="BE1394" s="14">
        <v>46209</v>
      </c>
      <c r="BF1394" t="s">
        <v>3024</v>
      </c>
      <c r="BG1394" s="31">
        <v>46209.794814814813</v>
      </c>
      <c r="BH1394" s="14">
        <v>46209</v>
      </c>
      <c r="BI1394" t="s">
        <v>1336</v>
      </c>
      <c r="BJ1394" s="31">
        <v>46209.794953703706</v>
      </c>
      <c r="BK1394" s="14">
        <v>46209</v>
      </c>
      <c r="BL1394" t="s">
        <v>1336</v>
      </c>
      <c r="BM1394" s="31">
        <v>46209.795104166667</v>
      </c>
      <c r="BZ1394" s="14">
        <v>46209</v>
      </c>
      <c r="CA1394" t="s">
        <v>1336</v>
      </c>
      <c r="CB1394" s="31">
        <v>46209.798472222225</v>
      </c>
      <c r="CC1394" s="14">
        <v>46209</v>
      </c>
      <c r="CD1394" t="s">
        <v>1324</v>
      </c>
      <c r="CE1394" s="31">
        <v>46209.803310185183</v>
      </c>
      <c r="CI1394" s="14">
        <v>46210</v>
      </c>
      <c r="CJ1394" t="s">
        <v>1339</v>
      </c>
      <c r="CK1394" s="31">
        <v>46210.581724537034</v>
      </c>
      <c r="CP1394" t="str">
        <f>VLOOKUP(A1394,Sheet1!$A$2:$E$221,2,0)</f>
        <v>West Zone</v>
      </c>
    </row>
    <row r="1395" spans="1:94" x14ac:dyDescent="0.35">
      <c r="A1395" t="s">
        <v>7650</v>
      </c>
      <c r="B1395">
        <v>597</v>
      </c>
      <c r="C1395" t="s">
        <v>9332</v>
      </c>
      <c r="D1395" t="s">
        <v>678</v>
      </c>
      <c r="E1395" t="s">
        <v>500</v>
      </c>
      <c r="F1395" t="s">
        <v>501</v>
      </c>
      <c r="G1395" t="s">
        <v>930</v>
      </c>
      <c r="H1395" t="s">
        <v>7673</v>
      </c>
      <c r="I1395">
        <v>715846</v>
      </c>
      <c r="J1395" t="s">
        <v>7674</v>
      </c>
      <c r="K1395" t="s">
        <v>7675</v>
      </c>
      <c r="L1395" t="s">
        <v>4622</v>
      </c>
      <c r="M1395" t="s">
        <v>7676</v>
      </c>
      <c r="N1395">
        <v>45000</v>
      </c>
      <c r="O1395" t="s">
        <v>3012</v>
      </c>
      <c r="P1395" t="s">
        <v>3013</v>
      </c>
      <c r="Q1395" t="s">
        <v>7677</v>
      </c>
      <c r="R1395">
        <v>2236713598</v>
      </c>
      <c r="S1395" t="s">
        <v>683</v>
      </c>
      <c r="T1395" t="s">
        <v>13253</v>
      </c>
      <c r="U1395" s="1">
        <v>46206</v>
      </c>
      <c r="V1395" s="14">
        <v>46205</v>
      </c>
      <c r="W1395" t="s">
        <v>7678</v>
      </c>
      <c r="X1395" s="31">
        <v>46205.665266203701</v>
      </c>
      <c r="AN1395" s="14">
        <v>46205</v>
      </c>
      <c r="AO1395" t="s">
        <v>1339</v>
      </c>
      <c r="AP1395" s="31">
        <v>46205.713055555556</v>
      </c>
      <c r="AT1395" s="31">
        <v>46205.713055555556</v>
      </c>
      <c r="AU1395" s="14">
        <v>46205</v>
      </c>
      <c r="AV1395" t="s">
        <v>1339</v>
      </c>
      <c r="AW1395" t="s">
        <v>7666</v>
      </c>
      <c r="AX1395" t="s">
        <v>677</v>
      </c>
      <c r="AY1395" s="14">
        <v>46205</v>
      </c>
      <c r="AZ1395" t="s">
        <v>1339</v>
      </c>
      <c r="BA1395" s="31">
        <v>46205.71366898148</v>
      </c>
      <c r="BB1395" s="14">
        <v>46205</v>
      </c>
      <c r="BC1395" t="s">
        <v>1211</v>
      </c>
      <c r="BD1395" s="31">
        <v>46205.737141203703</v>
      </c>
      <c r="BE1395" s="14">
        <v>46205</v>
      </c>
      <c r="BF1395" t="s">
        <v>3057</v>
      </c>
      <c r="BG1395" s="31">
        <v>46205.752650462964</v>
      </c>
      <c r="BH1395" s="14">
        <v>46205</v>
      </c>
      <c r="BI1395" t="s">
        <v>1336</v>
      </c>
      <c r="BJ1395" s="31">
        <v>46205.774351851855</v>
      </c>
      <c r="BK1395" s="14">
        <v>46206</v>
      </c>
      <c r="BL1395" t="s">
        <v>1323</v>
      </c>
      <c r="BM1395" s="31">
        <v>46206.812430555554</v>
      </c>
      <c r="BN1395" s="14">
        <v>46205</v>
      </c>
      <c r="BO1395" t="s">
        <v>1336</v>
      </c>
      <c r="BP1395" s="31">
        <v>46205.779386574075</v>
      </c>
      <c r="BZ1395" s="14">
        <v>46206</v>
      </c>
      <c r="CA1395" t="s">
        <v>1323</v>
      </c>
      <c r="CB1395" s="31">
        <v>46206.822743055556</v>
      </c>
      <c r="CC1395" s="14">
        <v>46206</v>
      </c>
      <c r="CD1395" t="s">
        <v>2427</v>
      </c>
      <c r="CE1395" s="31">
        <v>46206.827789351853</v>
      </c>
      <c r="CI1395" s="14">
        <v>46209</v>
      </c>
      <c r="CJ1395" t="s">
        <v>1339</v>
      </c>
      <c r="CK1395" s="31">
        <v>46209.677175925928</v>
      </c>
      <c r="CP1395" t="str">
        <f>VLOOKUP(A1395,Sheet1!$A$2:$E$221,2,0)</f>
        <v>West Zone</v>
      </c>
    </row>
    <row r="1396" spans="1:94" x14ac:dyDescent="0.35">
      <c r="A1396" t="s">
        <v>7650</v>
      </c>
      <c r="B1396">
        <v>597</v>
      </c>
      <c r="C1396" t="s">
        <v>9332</v>
      </c>
      <c r="D1396" t="s">
        <v>678</v>
      </c>
      <c r="E1396" t="s">
        <v>500</v>
      </c>
      <c r="F1396" t="s">
        <v>501</v>
      </c>
      <c r="G1396" t="s">
        <v>930</v>
      </c>
      <c r="H1396" t="s">
        <v>4577</v>
      </c>
      <c r="I1396">
        <v>718735</v>
      </c>
      <c r="J1396" t="s">
        <v>4579</v>
      </c>
      <c r="K1396" t="s">
        <v>4580</v>
      </c>
      <c r="L1396" t="s">
        <v>4622</v>
      </c>
      <c r="M1396" t="s">
        <v>7679</v>
      </c>
      <c r="N1396">
        <v>85000</v>
      </c>
      <c r="O1396" t="s">
        <v>2698</v>
      </c>
      <c r="P1396" t="s">
        <v>2699</v>
      </c>
      <c r="Q1396" t="s">
        <v>4578</v>
      </c>
      <c r="R1396">
        <v>7200093004</v>
      </c>
      <c r="S1396" t="s">
        <v>13394</v>
      </c>
      <c r="T1396"/>
      <c r="V1396" s="14">
        <v>46206</v>
      </c>
      <c r="W1396" t="s">
        <v>7671</v>
      </c>
      <c r="X1396" s="31">
        <v>46206.631006944444</v>
      </c>
      <c r="AN1396" s="14">
        <v>46206</v>
      </c>
      <c r="AO1396" t="s">
        <v>1339</v>
      </c>
      <c r="AP1396" s="31">
        <v>46206.690138888887</v>
      </c>
      <c r="AT1396" s="31">
        <v>46206.690138888887</v>
      </c>
      <c r="AU1396" s="14">
        <v>46206</v>
      </c>
      <c r="AV1396" t="s">
        <v>1339</v>
      </c>
      <c r="AW1396" t="s">
        <v>7666</v>
      </c>
      <c r="AX1396" t="s">
        <v>677</v>
      </c>
      <c r="AY1396" s="14">
        <v>46206</v>
      </c>
      <c r="AZ1396" t="s">
        <v>7671</v>
      </c>
      <c r="BA1396" s="31">
        <v>46206.691469907404</v>
      </c>
      <c r="BB1396" s="14">
        <v>46206</v>
      </c>
      <c r="BC1396" t="s">
        <v>3057</v>
      </c>
      <c r="BD1396" s="31">
        <v>46206.711168981485</v>
      </c>
      <c r="BE1396" s="14">
        <v>46206</v>
      </c>
      <c r="BF1396" t="s">
        <v>6497</v>
      </c>
      <c r="BG1396" s="31">
        <v>46206.714421296296</v>
      </c>
      <c r="BH1396" s="14">
        <v>46206</v>
      </c>
      <c r="BI1396" t="s">
        <v>7655</v>
      </c>
      <c r="BJ1396" s="31">
        <v>46206.73777777778</v>
      </c>
      <c r="BK1396" s="14">
        <v>46206</v>
      </c>
      <c r="BL1396" t="s">
        <v>7655</v>
      </c>
      <c r="BM1396" s="31">
        <v>46206.738692129627</v>
      </c>
      <c r="BZ1396" s="14">
        <v>46206</v>
      </c>
      <c r="CA1396" t="s">
        <v>7655</v>
      </c>
      <c r="CB1396" s="31">
        <v>46206.746516203704</v>
      </c>
      <c r="CC1396" s="14">
        <v>46206</v>
      </c>
      <c r="CD1396" t="s">
        <v>1322</v>
      </c>
      <c r="CE1396" s="31">
        <v>46206.76221064815</v>
      </c>
      <c r="CI1396" s="14">
        <v>46206</v>
      </c>
      <c r="CJ1396" t="s">
        <v>1339</v>
      </c>
      <c r="CK1396" s="31">
        <v>46206.819814814815</v>
      </c>
      <c r="CP1396" t="str">
        <f>VLOOKUP(A1396,Sheet1!$A$2:$E$221,2,0)</f>
        <v>West Zone</v>
      </c>
    </row>
    <row r="1397" spans="1:94" x14ac:dyDescent="0.35">
      <c r="A1397" t="s">
        <v>7650</v>
      </c>
      <c r="B1397">
        <v>597</v>
      </c>
      <c r="C1397" t="s">
        <v>9332</v>
      </c>
      <c r="D1397" t="s">
        <v>678</v>
      </c>
      <c r="E1397" t="s">
        <v>500</v>
      </c>
      <c r="F1397" t="s">
        <v>501</v>
      </c>
      <c r="G1397" t="s">
        <v>930</v>
      </c>
      <c r="H1397" t="s">
        <v>7680</v>
      </c>
      <c r="I1397">
        <v>728206</v>
      </c>
      <c r="J1397" t="s">
        <v>7674</v>
      </c>
      <c r="K1397" t="s">
        <v>7675</v>
      </c>
      <c r="L1397" t="s">
        <v>4622</v>
      </c>
      <c r="M1397" t="s">
        <v>7681</v>
      </c>
      <c r="N1397">
        <v>77000</v>
      </c>
      <c r="O1397" t="s">
        <v>1173</v>
      </c>
      <c r="P1397" t="s">
        <v>1174</v>
      </c>
      <c r="Q1397" t="s">
        <v>7492</v>
      </c>
      <c r="R1397">
        <v>9224286121</v>
      </c>
      <c r="S1397" t="s">
        <v>13394</v>
      </c>
      <c r="T1397"/>
      <c r="V1397" s="14">
        <v>46204</v>
      </c>
      <c r="W1397" t="s">
        <v>7678</v>
      </c>
      <c r="X1397" s="31">
        <v>46204.577430555553</v>
      </c>
      <c r="AN1397" s="14">
        <v>46204</v>
      </c>
      <c r="AO1397" t="s">
        <v>1335</v>
      </c>
      <c r="AP1397" s="31">
        <v>46204.762662037036</v>
      </c>
      <c r="AT1397" s="31">
        <v>46204.762662037036</v>
      </c>
      <c r="AU1397" s="14">
        <v>46204</v>
      </c>
      <c r="AV1397" t="s">
        <v>1335</v>
      </c>
      <c r="AW1397" t="s">
        <v>501</v>
      </c>
      <c r="AX1397" t="s">
        <v>678</v>
      </c>
      <c r="AY1397" s="14">
        <v>46204</v>
      </c>
      <c r="AZ1397" t="s">
        <v>1335</v>
      </c>
      <c r="BA1397" s="31">
        <v>46204.763460648152</v>
      </c>
      <c r="BB1397" s="14">
        <v>46205</v>
      </c>
      <c r="BC1397" t="s">
        <v>1211</v>
      </c>
      <c r="BD1397" s="31">
        <v>46205.356168981481</v>
      </c>
      <c r="BE1397" s="14">
        <v>46205</v>
      </c>
      <c r="BF1397" t="s">
        <v>6636</v>
      </c>
      <c r="BG1397" s="31">
        <v>46205.403252314813</v>
      </c>
      <c r="BH1397" s="14">
        <v>46205</v>
      </c>
      <c r="BI1397" t="s">
        <v>1336</v>
      </c>
      <c r="BJ1397" s="31">
        <v>46205.410694444443</v>
      </c>
      <c r="BK1397" s="14">
        <v>46205</v>
      </c>
      <c r="BL1397" t="s">
        <v>1336</v>
      </c>
      <c r="BM1397" s="31">
        <v>46205.415405092594</v>
      </c>
      <c r="BZ1397" s="14">
        <v>46205</v>
      </c>
      <c r="CA1397" t="s">
        <v>1336</v>
      </c>
      <c r="CB1397" s="31">
        <v>46205.433923611112</v>
      </c>
      <c r="CC1397" s="14">
        <v>46205</v>
      </c>
      <c r="CD1397" t="s">
        <v>1322</v>
      </c>
      <c r="CE1397" s="31">
        <v>46205.454351851855</v>
      </c>
      <c r="CI1397" s="14">
        <v>46205</v>
      </c>
      <c r="CJ1397" t="s">
        <v>1339</v>
      </c>
      <c r="CK1397" s="31">
        <v>46205.752592592595</v>
      </c>
      <c r="CP1397" t="str">
        <f>VLOOKUP(A1397,Sheet1!$A$2:$E$221,2,0)</f>
        <v>West Zone</v>
      </c>
    </row>
    <row r="1398" spans="1:94" x14ac:dyDescent="0.35">
      <c r="A1398" t="s">
        <v>7650</v>
      </c>
      <c r="B1398">
        <v>597</v>
      </c>
      <c r="C1398" t="s">
        <v>9332</v>
      </c>
      <c r="D1398" t="s">
        <v>678</v>
      </c>
      <c r="E1398" t="s">
        <v>500</v>
      </c>
      <c r="F1398" t="s">
        <v>501</v>
      </c>
      <c r="G1398" t="s">
        <v>930</v>
      </c>
      <c r="H1398" t="s">
        <v>10764</v>
      </c>
      <c r="I1398">
        <v>728805</v>
      </c>
      <c r="J1398" t="s">
        <v>7674</v>
      </c>
      <c r="K1398" t="s">
        <v>7675</v>
      </c>
      <c r="L1398" t="s">
        <v>4622</v>
      </c>
      <c r="M1398" t="s">
        <v>10765</v>
      </c>
      <c r="N1398">
        <v>45000</v>
      </c>
      <c r="O1398" t="s">
        <v>3012</v>
      </c>
      <c r="P1398" t="s">
        <v>3013</v>
      </c>
      <c r="Q1398" t="s">
        <v>10766</v>
      </c>
      <c r="R1398">
        <v>6832796402</v>
      </c>
      <c r="S1398" t="s">
        <v>13394</v>
      </c>
      <c r="T1398"/>
      <c r="V1398" s="14">
        <v>46209</v>
      </c>
      <c r="W1398" t="s">
        <v>7678</v>
      </c>
      <c r="X1398" s="31">
        <v>46209.695393518516</v>
      </c>
      <c r="AN1398" s="14">
        <v>46209</v>
      </c>
      <c r="AO1398" t="s">
        <v>1339</v>
      </c>
      <c r="AP1398" s="31">
        <v>46209.728298611109</v>
      </c>
      <c r="AT1398" s="31">
        <v>46209.728298611109</v>
      </c>
      <c r="AU1398" s="14">
        <v>46209</v>
      </c>
      <c r="AV1398" t="s">
        <v>1339</v>
      </c>
      <c r="AW1398" t="s">
        <v>7666</v>
      </c>
      <c r="AX1398" t="s">
        <v>677</v>
      </c>
      <c r="AY1398" s="14">
        <v>46209</v>
      </c>
      <c r="AZ1398" t="s">
        <v>1339</v>
      </c>
      <c r="BA1398" s="31">
        <v>46209.728703703702</v>
      </c>
      <c r="BB1398" s="14">
        <v>46209</v>
      </c>
      <c r="BC1398" t="s">
        <v>1211</v>
      </c>
      <c r="BD1398" s="31">
        <v>46209.738067129627</v>
      </c>
      <c r="BE1398" s="14">
        <v>46209</v>
      </c>
      <c r="BF1398" t="s">
        <v>6501</v>
      </c>
      <c r="BG1398" s="31">
        <v>46209.750011574077</v>
      </c>
      <c r="BH1398" s="14">
        <v>46209</v>
      </c>
      <c r="BI1398" t="s">
        <v>1336</v>
      </c>
      <c r="BJ1398" s="31">
        <v>46209.75240740741</v>
      </c>
      <c r="BK1398" s="14">
        <v>46210</v>
      </c>
      <c r="BL1398" t="s">
        <v>7655</v>
      </c>
      <c r="BM1398" s="31">
        <v>46210.454004629632</v>
      </c>
      <c r="BN1398" s="14">
        <v>46209</v>
      </c>
      <c r="BO1398" t="s">
        <v>1336</v>
      </c>
      <c r="BP1398" s="31">
        <v>46209.754814814813</v>
      </c>
      <c r="BZ1398" s="14">
        <v>46210</v>
      </c>
      <c r="CA1398" t="s">
        <v>7655</v>
      </c>
      <c r="CB1398" s="31">
        <v>46210.466203703705</v>
      </c>
      <c r="CC1398" s="14">
        <v>46210</v>
      </c>
      <c r="CD1398" t="s">
        <v>1364</v>
      </c>
      <c r="CE1398" s="31">
        <v>46210.548182870371</v>
      </c>
      <c r="CI1398" s="14">
        <v>46210</v>
      </c>
      <c r="CJ1398" t="s">
        <v>1339</v>
      </c>
      <c r="CK1398" s="31">
        <v>46210.609907407408</v>
      </c>
      <c r="CP1398" t="str">
        <f>VLOOKUP(A1398,Sheet1!$A$2:$E$221,2,0)</f>
        <v>West Zone</v>
      </c>
    </row>
    <row r="1399" spans="1:94" x14ac:dyDescent="0.35">
      <c r="A1399" t="s">
        <v>7682</v>
      </c>
      <c r="B1399">
        <v>635</v>
      </c>
      <c r="C1399" t="s">
        <v>9332</v>
      </c>
      <c r="D1399" t="s">
        <v>678</v>
      </c>
      <c r="E1399" t="s">
        <v>661</v>
      </c>
      <c r="F1399" t="s">
        <v>662</v>
      </c>
      <c r="G1399" t="s">
        <v>441</v>
      </c>
      <c r="H1399" t="s">
        <v>7683</v>
      </c>
      <c r="I1399">
        <v>331582</v>
      </c>
      <c r="J1399" t="s">
        <v>5550</v>
      </c>
      <c r="K1399" t="s">
        <v>7684</v>
      </c>
      <c r="L1399" t="s">
        <v>4622</v>
      </c>
      <c r="M1399" t="s">
        <v>7685</v>
      </c>
      <c r="N1399">
        <v>60000</v>
      </c>
      <c r="O1399" t="s">
        <v>7686</v>
      </c>
      <c r="P1399" t="s">
        <v>7687</v>
      </c>
      <c r="Q1399" t="s">
        <v>7688</v>
      </c>
      <c r="R1399">
        <v>1289172231</v>
      </c>
      <c r="S1399" t="s">
        <v>13394</v>
      </c>
      <c r="T1399"/>
      <c r="V1399" s="14">
        <v>46204</v>
      </c>
      <c r="W1399" t="s">
        <v>7689</v>
      </c>
      <c r="X1399" s="31">
        <v>46204.729687500003</v>
      </c>
      <c r="AN1399" s="14">
        <v>46204</v>
      </c>
      <c r="AO1399" t="s">
        <v>1340</v>
      </c>
      <c r="AP1399" s="31">
        <v>46204.752280092594</v>
      </c>
      <c r="AT1399" s="31">
        <v>46204.752280092594</v>
      </c>
      <c r="AU1399" s="14">
        <v>46204</v>
      </c>
      <c r="AV1399" t="s">
        <v>1340</v>
      </c>
      <c r="AW1399" t="s">
        <v>662</v>
      </c>
      <c r="AX1399" t="s">
        <v>678</v>
      </c>
      <c r="AY1399" s="14">
        <v>46204</v>
      </c>
      <c r="AZ1399" t="s">
        <v>7689</v>
      </c>
      <c r="BA1399" s="31">
        <v>46204.9</v>
      </c>
      <c r="BB1399" s="14">
        <v>46205</v>
      </c>
      <c r="BC1399" t="s">
        <v>1194</v>
      </c>
      <c r="BD1399" s="31">
        <v>46205.397743055553</v>
      </c>
      <c r="BE1399" s="14">
        <v>46205</v>
      </c>
      <c r="BF1399" t="s">
        <v>6513</v>
      </c>
      <c r="BG1399" s="31">
        <v>46205.424699074072</v>
      </c>
      <c r="BH1399" s="14">
        <v>46205</v>
      </c>
      <c r="BI1399" t="s">
        <v>3020</v>
      </c>
      <c r="BJ1399" s="31">
        <v>46205.464305555557</v>
      </c>
      <c r="BK1399" s="14">
        <v>46205</v>
      </c>
      <c r="BL1399" t="s">
        <v>3020</v>
      </c>
      <c r="BM1399" s="31">
        <v>46205.465532407405</v>
      </c>
      <c r="BZ1399" s="14">
        <v>46205</v>
      </c>
      <c r="CA1399" t="s">
        <v>3020</v>
      </c>
      <c r="CB1399" s="31">
        <v>46205.477731481478</v>
      </c>
      <c r="CC1399" s="14">
        <v>46205</v>
      </c>
      <c r="CD1399" t="s">
        <v>1205</v>
      </c>
      <c r="CE1399" s="31">
        <v>46205.479571759257</v>
      </c>
      <c r="CI1399" s="14">
        <v>46206</v>
      </c>
      <c r="CJ1399" t="s">
        <v>3590</v>
      </c>
      <c r="CK1399" s="31">
        <v>46206.682349537034</v>
      </c>
      <c r="CP1399" t="str">
        <f>VLOOKUP(A1399,Sheet1!$A$2:$E$221,2,0)</f>
        <v>West Zone</v>
      </c>
    </row>
    <row r="1400" spans="1:94" x14ac:dyDescent="0.35">
      <c r="A1400" t="s">
        <v>7682</v>
      </c>
      <c r="B1400">
        <v>635</v>
      </c>
      <c r="C1400" t="s">
        <v>9332</v>
      </c>
      <c r="D1400" t="s">
        <v>678</v>
      </c>
      <c r="E1400" t="s">
        <v>661</v>
      </c>
      <c r="F1400" t="s">
        <v>662</v>
      </c>
      <c r="G1400" t="s">
        <v>441</v>
      </c>
      <c r="H1400" t="s">
        <v>7690</v>
      </c>
      <c r="I1400">
        <v>398530</v>
      </c>
      <c r="J1400" t="s">
        <v>7691</v>
      </c>
      <c r="K1400" t="s">
        <v>7692</v>
      </c>
      <c r="L1400" t="s">
        <v>4622</v>
      </c>
      <c r="M1400" t="s">
        <v>7693</v>
      </c>
      <c r="N1400">
        <v>40000</v>
      </c>
      <c r="O1400" t="s">
        <v>7694</v>
      </c>
      <c r="P1400" t="s">
        <v>7695</v>
      </c>
      <c r="Q1400" t="s">
        <v>7696</v>
      </c>
      <c r="R1400">
        <v>3173927074</v>
      </c>
      <c r="S1400" t="s">
        <v>13394</v>
      </c>
      <c r="T1400"/>
      <c r="V1400" s="14">
        <v>46206</v>
      </c>
      <c r="W1400" t="s">
        <v>7689</v>
      </c>
      <c r="X1400" s="31">
        <v>46206.57534722222</v>
      </c>
      <c r="AN1400" s="14">
        <v>46206</v>
      </c>
      <c r="AO1400" t="s">
        <v>1340</v>
      </c>
      <c r="AP1400" s="31">
        <v>46206.631111111114</v>
      </c>
      <c r="AT1400" s="31">
        <v>46206.631111111114</v>
      </c>
      <c r="AU1400" s="14">
        <v>46206</v>
      </c>
      <c r="AV1400" t="s">
        <v>1340</v>
      </c>
      <c r="AW1400" t="s">
        <v>662</v>
      </c>
      <c r="AX1400" t="s">
        <v>678</v>
      </c>
      <c r="AY1400" s="14">
        <v>46206</v>
      </c>
      <c r="AZ1400" t="s">
        <v>7689</v>
      </c>
      <c r="BA1400" s="31">
        <v>46206.670567129629</v>
      </c>
      <c r="BB1400" s="14">
        <v>46206</v>
      </c>
      <c r="BC1400" t="s">
        <v>1194</v>
      </c>
      <c r="BD1400" s="31">
        <v>46206.674502314818</v>
      </c>
      <c r="BE1400" s="14">
        <v>46206</v>
      </c>
      <c r="BF1400" t="s">
        <v>6513</v>
      </c>
      <c r="BG1400" s="31">
        <v>46206.686666666668</v>
      </c>
      <c r="BH1400" s="14">
        <v>46206</v>
      </c>
      <c r="BI1400" t="s">
        <v>6432</v>
      </c>
      <c r="BJ1400" s="31">
        <v>46206.706979166665</v>
      </c>
      <c r="BK1400" s="14">
        <v>46206</v>
      </c>
      <c r="BL1400" t="s">
        <v>6432</v>
      </c>
      <c r="BM1400" s="31">
        <v>46206.71702546296</v>
      </c>
      <c r="BZ1400" s="14">
        <v>46206</v>
      </c>
      <c r="CA1400" t="s">
        <v>6432</v>
      </c>
      <c r="CB1400" s="31">
        <v>46206.734259259261</v>
      </c>
      <c r="CC1400" s="14">
        <v>46206</v>
      </c>
      <c r="CD1400" t="s">
        <v>1205</v>
      </c>
      <c r="CE1400" s="31">
        <v>46206.737870370373</v>
      </c>
      <c r="CI1400" s="14">
        <v>46206</v>
      </c>
      <c r="CJ1400" t="s">
        <v>3590</v>
      </c>
      <c r="CK1400" s="31">
        <v>46206.77988425926</v>
      </c>
      <c r="CP1400" t="str">
        <f>VLOOKUP(A1400,Sheet1!$A$2:$E$221,2,0)</f>
        <v>West Zone</v>
      </c>
    </row>
    <row r="1401" spans="1:94" x14ac:dyDescent="0.35">
      <c r="A1401" t="s">
        <v>7682</v>
      </c>
      <c r="B1401">
        <v>635</v>
      </c>
      <c r="C1401" t="s">
        <v>9332</v>
      </c>
      <c r="D1401" t="s">
        <v>678</v>
      </c>
      <c r="E1401" t="s">
        <v>661</v>
      </c>
      <c r="F1401" t="s">
        <v>662</v>
      </c>
      <c r="G1401" t="s">
        <v>441</v>
      </c>
      <c r="H1401" t="s">
        <v>7690</v>
      </c>
      <c r="I1401">
        <v>398530</v>
      </c>
      <c r="J1401" t="s">
        <v>7691</v>
      </c>
      <c r="K1401" t="s">
        <v>7692</v>
      </c>
      <c r="L1401" t="s">
        <v>4622</v>
      </c>
      <c r="M1401" t="s">
        <v>7693</v>
      </c>
      <c r="N1401">
        <v>40000</v>
      </c>
      <c r="O1401" t="s">
        <v>7694</v>
      </c>
      <c r="P1401" t="s">
        <v>7695</v>
      </c>
      <c r="Q1401" t="s">
        <v>7697</v>
      </c>
      <c r="R1401">
        <v>1392237206</v>
      </c>
      <c r="S1401" t="s">
        <v>13394</v>
      </c>
      <c r="T1401"/>
      <c r="V1401" s="14">
        <v>46206</v>
      </c>
      <c r="W1401" t="s">
        <v>7689</v>
      </c>
      <c r="X1401" s="31">
        <v>46206.575324074074</v>
      </c>
      <c r="AN1401" s="14">
        <v>46206</v>
      </c>
      <c r="AO1401" t="s">
        <v>1340</v>
      </c>
      <c r="AP1401" s="31">
        <v>46206.631076388891</v>
      </c>
      <c r="AT1401" s="31">
        <v>46206.631076388891</v>
      </c>
      <c r="AU1401" s="14">
        <v>46206</v>
      </c>
      <c r="AV1401" t="s">
        <v>1340</v>
      </c>
      <c r="AW1401" t="s">
        <v>662</v>
      </c>
      <c r="AX1401" t="s">
        <v>678</v>
      </c>
      <c r="AY1401" s="14">
        <v>46206</v>
      </c>
      <c r="AZ1401" t="s">
        <v>7689</v>
      </c>
      <c r="BA1401" s="31">
        <v>46206.670543981483</v>
      </c>
      <c r="BB1401" s="14">
        <v>46206</v>
      </c>
      <c r="BC1401" t="s">
        <v>1194</v>
      </c>
      <c r="BD1401" s="31">
        <v>46206.674502314818</v>
      </c>
      <c r="BE1401" s="14">
        <v>46206</v>
      </c>
      <c r="BF1401" t="s">
        <v>6513</v>
      </c>
      <c r="BG1401" s="31">
        <v>46206.686655092592</v>
      </c>
      <c r="BH1401" s="14">
        <v>46206</v>
      </c>
      <c r="BI1401" t="s">
        <v>6432</v>
      </c>
      <c r="BJ1401" s="31">
        <v>46206.706967592596</v>
      </c>
      <c r="BK1401" s="14">
        <v>46206</v>
      </c>
      <c r="BL1401" t="s">
        <v>6432</v>
      </c>
      <c r="BM1401" s="31">
        <v>46206.717013888891</v>
      </c>
      <c r="BZ1401" s="14">
        <v>46206</v>
      </c>
      <c r="CA1401" t="s">
        <v>6432</v>
      </c>
      <c r="CB1401" s="31">
        <v>46206.734247685185</v>
      </c>
      <c r="CC1401" s="14">
        <v>46206</v>
      </c>
      <c r="CD1401" t="s">
        <v>1205</v>
      </c>
      <c r="CE1401" s="31">
        <v>46206.737870370373</v>
      </c>
      <c r="CI1401" s="14">
        <v>46206</v>
      </c>
      <c r="CJ1401" t="s">
        <v>3590</v>
      </c>
      <c r="CK1401" s="31">
        <v>46206.77988425926</v>
      </c>
      <c r="CP1401" t="str">
        <f>VLOOKUP(A1401,Sheet1!$A$2:$E$221,2,0)</f>
        <v>West Zone</v>
      </c>
    </row>
    <row r="1402" spans="1:94" x14ac:dyDescent="0.35">
      <c r="A1402" t="s">
        <v>7682</v>
      </c>
      <c r="B1402">
        <v>635</v>
      </c>
      <c r="C1402" t="s">
        <v>9332</v>
      </c>
      <c r="D1402" t="s">
        <v>678</v>
      </c>
      <c r="E1402" t="s">
        <v>661</v>
      </c>
      <c r="F1402" t="s">
        <v>662</v>
      </c>
      <c r="G1402" t="s">
        <v>441</v>
      </c>
      <c r="H1402" t="s">
        <v>10767</v>
      </c>
      <c r="I1402">
        <v>428194</v>
      </c>
      <c r="J1402" t="s">
        <v>10768</v>
      </c>
      <c r="K1402" t="s">
        <v>10769</v>
      </c>
      <c r="L1402" t="s">
        <v>4622</v>
      </c>
      <c r="M1402" t="s">
        <v>10770</v>
      </c>
      <c r="N1402">
        <v>40000</v>
      </c>
      <c r="O1402" t="s">
        <v>7694</v>
      </c>
      <c r="P1402" t="s">
        <v>7695</v>
      </c>
      <c r="Q1402" t="s">
        <v>10771</v>
      </c>
      <c r="R1402">
        <v>9464541159</v>
      </c>
      <c r="S1402" t="s">
        <v>13394</v>
      </c>
      <c r="T1402"/>
      <c r="V1402" s="14">
        <v>46209</v>
      </c>
      <c r="W1402" t="s">
        <v>10772</v>
      </c>
      <c r="X1402" s="31">
        <v>46209.454861111109</v>
      </c>
      <c r="AN1402" s="14">
        <v>46209</v>
      </c>
      <c r="AO1402" t="s">
        <v>1340</v>
      </c>
      <c r="AP1402" s="31">
        <v>46209.762511574074</v>
      </c>
      <c r="AT1402" s="31">
        <v>46209.762511574074</v>
      </c>
      <c r="AU1402" s="14">
        <v>46209</v>
      </c>
      <c r="AV1402" t="s">
        <v>1340</v>
      </c>
      <c r="AW1402" t="s">
        <v>662</v>
      </c>
      <c r="AX1402" t="s">
        <v>678</v>
      </c>
      <c r="AY1402" s="14">
        <v>46210</v>
      </c>
      <c r="AZ1402" t="s">
        <v>7689</v>
      </c>
      <c r="BA1402" s="31">
        <v>46210.311249999999</v>
      </c>
      <c r="BB1402" s="14">
        <v>46210</v>
      </c>
      <c r="BC1402" t="s">
        <v>1194</v>
      </c>
      <c r="BD1402" s="31">
        <v>46210.396261574075</v>
      </c>
      <c r="BE1402" s="14">
        <v>46210</v>
      </c>
      <c r="BF1402" t="s">
        <v>1247</v>
      </c>
      <c r="BG1402" s="31">
        <v>46210.441064814811</v>
      </c>
      <c r="BH1402" s="14">
        <v>46210</v>
      </c>
      <c r="BI1402" t="s">
        <v>3020</v>
      </c>
      <c r="BJ1402" s="31">
        <v>46210.442407407405</v>
      </c>
      <c r="BK1402" s="14">
        <v>46210</v>
      </c>
      <c r="BL1402" t="s">
        <v>1198</v>
      </c>
      <c r="BM1402" s="31">
        <v>46210.477847222224</v>
      </c>
      <c r="BN1402" s="14">
        <v>46210</v>
      </c>
      <c r="BO1402" t="s">
        <v>3020</v>
      </c>
      <c r="BP1402" s="31">
        <v>46210.444733796299</v>
      </c>
      <c r="BZ1402" s="14">
        <v>46210</v>
      </c>
      <c r="CA1402" t="s">
        <v>1198</v>
      </c>
      <c r="CB1402" s="31">
        <v>46210.498969907407</v>
      </c>
      <c r="CC1402" s="14">
        <v>46210</v>
      </c>
      <c r="CD1402" t="s">
        <v>1205</v>
      </c>
      <c r="CE1402" s="31">
        <v>46210.501064814816</v>
      </c>
      <c r="CI1402" s="14">
        <v>46210</v>
      </c>
      <c r="CJ1402" t="s">
        <v>3590</v>
      </c>
      <c r="CK1402" s="31">
        <v>46210.605023148149</v>
      </c>
      <c r="CP1402" t="str">
        <f>VLOOKUP(A1402,Sheet1!$A$2:$E$221,2,0)</f>
        <v>West Zone</v>
      </c>
    </row>
    <row r="1403" spans="1:94" x14ac:dyDescent="0.35">
      <c r="A1403" t="s">
        <v>7682</v>
      </c>
      <c r="B1403">
        <v>635</v>
      </c>
      <c r="C1403" t="s">
        <v>9332</v>
      </c>
      <c r="D1403" t="s">
        <v>678</v>
      </c>
      <c r="E1403" t="s">
        <v>661</v>
      </c>
      <c r="F1403" t="s">
        <v>662</v>
      </c>
      <c r="G1403" t="s">
        <v>441</v>
      </c>
      <c r="H1403" t="s">
        <v>10767</v>
      </c>
      <c r="I1403">
        <v>428194</v>
      </c>
      <c r="J1403" t="s">
        <v>10768</v>
      </c>
      <c r="K1403" t="s">
        <v>10769</v>
      </c>
      <c r="L1403" t="s">
        <v>4622</v>
      </c>
      <c r="M1403" t="s">
        <v>10770</v>
      </c>
      <c r="N1403">
        <v>40000</v>
      </c>
      <c r="O1403" t="s">
        <v>7694</v>
      </c>
      <c r="P1403" t="s">
        <v>7695</v>
      </c>
      <c r="Q1403" t="s">
        <v>10773</v>
      </c>
      <c r="R1403">
        <v>6199469400</v>
      </c>
      <c r="S1403" t="s">
        <v>683</v>
      </c>
      <c r="T1403" t="s">
        <v>13376</v>
      </c>
      <c r="U1403" s="1">
        <v>46210</v>
      </c>
      <c r="V1403" s="14">
        <v>46209</v>
      </c>
      <c r="W1403" t="s">
        <v>10772</v>
      </c>
      <c r="X1403" s="31">
        <v>46209.454895833333</v>
      </c>
      <c r="AN1403" s="14">
        <v>46209</v>
      </c>
      <c r="AO1403" t="s">
        <v>1340</v>
      </c>
      <c r="AP1403" s="31">
        <v>46209.764178240737</v>
      </c>
      <c r="AT1403" s="31">
        <v>46209.764178240737</v>
      </c>
      <c r="AU1403" s="14">
        <v>46209</v>
      </c>
      <c r="AV1403" t="s">
        <v>1340</v>
      </c>
      <c r="AW1403" t="s">
        <v>662</v>
      </c>
      <c r="AX1403" t="s">
        <v>678</v>
      </c>
      <c r="AY1403" s="14">
        <v>46210</v>
      </c>
      <c r="AZ1403" t="s">
        <v>7689</v>
      </c>
      <c r="BA1403" s="31">
        <v>46210.311238425929</v>
      </c>
      <c r="BB1403" s="14">
        <v>46210</v>
      </c>
      <c r="BC1403" t="s">
        <v>1194</v>
      </c>
      <c r="BD1403" s="31">
        <v>46210.396261574075</v>
      </c>
      <c r="BE1403" s="14">
        <v>46210</v>
      </c>
      <c r="BF1403" t="s">
        <v>1247</v>
      </c>
      <c r="BG1403" s="31">
        <v>46210.441041666665</v>
      </c>
      <c r="BH1403" s="14">
        <v>46210</v>
      </c>
      <c r="BI1403" t="s">
        <v>3020</v>
      </c>
      <c r="BJ1403" s="31">
        <v>46210.442395833335</v>
      </c>
      <c r="BK1403" s="14">
        <v>46210</v>
      </c>
      <c r="BL1403" t="s">
        <v>1198</v>
      </c>
      <c r="BM1403" s="31">
        <v>46210.477835648147</v>
      </c>
      <c r="BN1403" s="14">
        <v>46210</v>
      </c>
      <c r="BO1403" t="s">
        <v>3020</v>
      </c>
      <c r="BP1403" s="31">
        <v>46210.444722222222</v>
      </c>
      <c r="BZ1403" s="14">
        <v>46210</v>
      </c>
      <c r="CA1403" t="s">
        <v>1198</v>
      </c>
      <c r="CB1403" s="31">
        <v>46210.49894675926</v>
      </c>
      <c r="CC1403" s="14">
        <v>46210</v>
      </c>
      <c r="CD1403" t="s">
        <v>1205</v>
      </c>
      <c r="CE1403" s="31">
        <v>46210.501064814816</v>
      </c>
      <c r="CI1403" s="14">
        <v>46210</v>
      </c>
      <c r="CJ1403" t="s">
        <v>3590</v>
      </c>
      <c r="CK1403" s="31">
        <v>46210.605023148149</v>
      </c>
      <c r="CP1403" t="str">
        <f>VLOOKUP(A1403,Sheet1!$A$2:$E$221,2,0)</f>
        <v>West Zone</v>
      </c>
    </row>
    <row r="1404" spans="1:94" x14ac:dyDescent="0.35">
      <c r="A1404" t="s">
        <v>7682</v>
      </c>
      <c r="B1404">
        <v>635</v>
      </c>
      <c r="C1404" t="s">
        <v>9332</v>
      </c>
      <c r="D1404" t="s">
        <v>678</v>
      </c>
      <c r="E1404" t="s">
        <v>661</v>
      </c>
      <c r="F1404" t="s">
        <v>662</v>
      </c>
      <c r="G1404" t="s">
        <v>441</v>
      </c>
      <c r="H1404" t="s">
        <v>10767</v>
      </c>
      <c r="I1404">
        <v>428194</v>
      </c>
      <c r="J1404" t="s">
        <v>10768</v>
      </c>
      <c r="K1404" t="s">
        <v>10769</v>
      </c>
      <c r="L1404" t="s">
        <v>4622</v>
      </c>
      <c r="M1404" t="s">
        <v>10770</v>
      </c>
      <c r="N1404">
        <v>40000</v>
      </c>
      <c r="O1404" t="s">
        <v>7694</v>
      </c>
      <c r="P1404" t="s">
        <v>7695</v>
      </c>
      <c r="Q1404" t="s">
        <v>10774</v>
      </c>
      <c r="R1404">
        <v>2672446013</v>
      </c>
      <c r="S1404" t="s">
        <v>13394</v>
      </c>
      <c r="T1404"/>
      <c r="V1404" s="14">
        <v>46209</v>
      </c>
      <c r="W1404" t="s">
        <v>10772</v>
      </c>
      <c r="X1404" s="31">
        <v>46209.454884259256</v>
      </c>
      <c r="AN1404" s="14">
        <v>46209</v>
      </c>
      <c r="AO1404" t="s">
        <v>1340</v>
      </c>
      <c r="AP1404" s="31">
        <v>46209.762546296297</v>
      </c>
      <c r="AT1404" s="31">
        <v>46209.762546296297</v>
      </c>
      <c r="AU1404" s="14">
        <v>46209</v>
      </c>
      <c r="AV1404" t="s">
        <v>1340</v>
      </c>
      <c r="AW1404" t="s">
        <v>662</v>
      </c>
      <c r="AX1404" t="s">
        <v>678</v>
      </c>
      <c r="AY1404" s="14">
        <v>46210</v>
      </c>
      <c r="AZ1404" t="s">
        <v>7689</v>
      </c>
      <c r="BA1404" s="31">
        <v>46210.311215277776</v>
      </c>
      <c r="BB1404" s="14">
        <v>46210</v>
      </c>
      <c r="BC1404" t="s">
        <v>1194</v>
      </c>
      <c r="BD1404" s="31">
        <v>46210.396261574075</v>
      </c>
      <c r="BE1404" s="14">
        <v>46210</v>
      </c>
      <c r="BF1404" t="s">
        <v>1247</v>
      </c>
      <c r="BG1404" s="31">
        <v>46210.441030092596</v>
      </c>
      <c r="BH1404" s="14">
        <v>46210</v>
      </c>
      <c r="BI1404" t="s">
        <v>3020</v>
      </c>
      <c r="BJ1404" s="31">
        <v>46210.442372685182</v>
      </c>
      <c r="BK1404" s="14">
        <v>46210</v>
      </c>
      <c r="BL1404" t="s">
        <v>1198</v>
      </c>
      <c r="BM1404" s="31">
        <v>46210.477812500001</v>
      </c>
      <c r="BN1404" s="14">
        <v>46210</v>
      </c>
      <c r="BO1404" t="s">
        <v>3020</v>
      </c>
      <c r="BP1404" s="31">
        <v>46210.444699074076</v>
      </c>
      <c r="BZ1404" s="14">
        <v>46210</v>
      </c>
      <c r="CA1404" t="s">
        <v>1198</v>
      </c>
      <c r="CB1404" s="31">
        <v>46210.498935185184</v>
      </c>
      <c r="CC1404" s="14">
        <v>46210</v>
      </c>
      <c r="CD1404" t="s">
        <v>1205</v>
      </c>
      <c r="CE1404" s="31">
        <v>46210.501064814816</v>
      </c>
      <c r="CI1404" s="14">
        <v>46210</v>
      </c>
      <c r="CJ1404" t="s">
        <v>3590</v>
      </c>
      <c r="CK1404" s="31">
        <v>46210.605023148149</v>
      </c>
      <c r="CP1404" t="str">
        <f>VLOOKUP(A1404,Sheet1!$A$2:$E$221,2,0)</f>
        <v>West Zone</v>
      </c>
    </row>
    <row r="1405" spans="1:94" x14ac:dyDescent="0.35">
      <c r="A1405" t="s">
        <v>7682</v>
      </c>
      <c r="B1405">
        <v>635</v>
      </c>
      <c r="C1405" t="s">
        <v>9332</v>
      </c>
      <c r="D1405" t="s">
        <v>678</v>
      </c>
      <c r="E1405" t="s">
        <v>661</v>
      </c>
      <c r="F1405" t="s">
        <v>662</v>
      </c>
      <c r="G1405" t="s">
        <v>441</v>
      </c>
      <c r="H1405" t="s">
        <v>7698</v>
      </c>
      <c r="I1405">
        <v>616332</v>
      </c>
      <c r="J1405" t="s">
        <v>5550</v>
      </c>
      <c r="K1405" t="s">
        <v>7684</v>
      </c>
      <c r="L1405" t="s">
        <v>4622</v>
      </c>
      <c r="M1405" t="s">
        <v>7699</v>
      </c>
      <c r="N1405">
        <v>80000</v>
      </c>
      <c r="O1405" t="s">
        <v>7700</v>
      </c>
      <c r="P1405" t="s">
        <v>7701</v>
      </c>
      <c r="Q1405" t="s">
        <v>7702</v>
      </c>
      <c r="R1405">
        <v>4942450037</v>
      </c>
      <c r="S1405" t="s">
        <v>13394</v>
      </c>
      <c r="T1405"/>
      <c r="V1405" s="14">
        <v>46203</v>
      </c>
      <c r="W1405" t="s">
        <v>7689</v>
      </c>
      <c r="X1405" s="31">
        <v>46203.473541666666</v>
      </c>
      <c r="AN1405" s="14">
        <v>46206</v>
      </c>
      <c r="AO1405" t="s">
        <v>1340</v>
      </c>
      <c r="AP1405" s="31">
        <v>46206.368900462963</v>
      </c>
      <c r="AT1405" s="31">
        <v>46206.368900462963</v>
      </c>
      <c r="AU1405" s="14">
        <v>46206</v>
      </c>
      <c r="AV1405" t="s">
        <v>1340</v>
      </c>
      <c r="AW1405" t="s">
        <v>662</v>
      </c>
      <c r="AX1405" t="s">
        <v>678</v>
      </c>
      <c r="AY1405" s="14">
        <v>46206</v>
      </c>
      <c r="AZ1405" t="s">
        <v>7689</v>
      </c>
      <c r="BA1405" s="31">
        <v>46206.378865740742</v>
      </c>
      <c r="BB1405" s="14">
        <v>46206</v>
      </c>
      <c r="BC1405" t="s">
        <v>1194</v>
      </c>
      <c r="BD1405" s="31">
        <v>46206.394803240742</v>
      </c>
      <c r="BE1405" s="14">
        <v>46206</v>
      </c>
      <c r="BF1405" t="s">
        <v>1247</v>
      </c>
      <c r="BG1405" s="31">
        <v>46206.44222222222</v>
      </c>
      <c r="BH1405" s="14">
        <v>46206</v>
      </c>
      <c r="BI1405" t="s">
        <v>6410</v>
      </c>
      <c r="BJ1405" s="31">
        <v>46206.444224537037</v>
      </c>
      <c r="BK1405" s="14">
        <v>46206</v>
      </c>
      <c r="BL1405" t="s">
        <v>6410</v>
      </c>
      <c r="BM1405" s="31">
        <v>46206.479224537034</v>
      </c>
      <c r="BZ1405" s="14">
        <v>46206</v>
      </c>
      <c r="CA1405" t="s">
        <v>6410</v>
      </c>
      <c r="CB1405" s="31">
        <v>46206.49391203704</v>
      </c>
      <c r="CC1405" s="14">
        <v>46206</v>
      </c>
      <c r="CD1405" t="s">
        <v>1199</v>
      </c>
      <c r="CE1405" s="31">
        <v>46206.500752314816</v>
      </c>
      <c r="CP1405" t="str">
        <f>VLOOKUP(A1405,Sheet1!$A$2:$E$221,2,0)</f>
        <v>West Zone</v>
      </c>
    </row>
    <row r="1406" spans="1:94" x14ac:dyDescent="0.35">
      <c r="A1406" t="s">
        <v>7703</v>
      </c>
      <c r="B1406">
        <v>647</v>
      </c>
      <c r="C1406" t="s">
        <v>9332</v>
      </c>
      <c r="D1406" t="s">
        <v>678</v>
      </c>
      <c r="E1406" t="s">
        <v>665</v>
      </c>
      <c r="F1406" t="s">
        <v>666</v>
      </c>
      <c r="G1406" t="s">
        <v>441</v>
      </c>
      <c r="H1406" t="s">
        <v>12654</v>
      </c>
      <c r="I1406">
        <v>395812</v>
      </c>
      <c r="J1406" t="s">
        <v>3809</v>
      </c>
      <c r="K1406" t="s">
        <v>3810</v>
      </c>
      <c r="L1406" t="s">
        <v>4622</v>
      </c>
      <c r="M1406" t="s">
        <v>12655</v>
      </c>
      <c r="N1406">
        <v>55000</v>
      </c>
      <c r="O1406" t="s">
        <v>4041</v>
      </c>
      <c r="P1406" t="s">
        <v>4042</v>
      </c>
      <c r="Q1406" t="s">
        <v>4270</v>
      </c>
      <c r="R1406">
        <v>8102724194</v>
      </c>
      <c r="S1406" t="s">
        <v>13394</v>
      </c>
      <c r="T1406"/>
      <c r="V1406" s="14">
        <v>46210</v>
      </c>
      <c r="W1406" t="s">
        <v>7710</v>
      </c>
      <c r="X1406" s="31">
        <v>46210.504733796297</v>
      </c>
      <c r="AN1406" s="14">
        <v>46210</v>
      </c>
      <c r="AO1406" t="s">
        <v>7706</v>
      </c>
      <c r="AP1406" s="31">
        <v>46210.570451388892</v>
      </c>
      <c r="AT1406" s="31">
        <v>46210.570451388892</v>
      </c>
      <c r="AU1406" s="14">
        <v>46210</v>
      </c>
      <c r="AV1406" t="s">
        <v>7706</v>
      </c>
      <c r="AW1406" t="s">
        <v>666</v>
      </c>
      <c r="AX1406" t="s">
        <v>678</v>
      </c>
      <c r="AY1406" s="14">
        <v>46210</v>
      </c>
      <c r="AZ1406" t="s">
        <v>7706</v>
      </c>
      <c r="BA1406" s="31">
        <v>46210.570879629631</v>
      </c>
      <c r="BB1406" s="14">
        <v>46210</v>
      </c>
      <c r="BC1406" t="s">
        <v>1211</v>
      </c>
      <c r="BD1406" s="31">
        <v>46210.575289351851</v>
      </c>
      <c r="BE1406" s="14">
        <v>46210</v>
      </c>
      <c r="BF1406" t="s">
        <v>7003</v>
      </c>
      <c r="BG1406" s="31">
        <v>46210.63962962963</v>
      </c>
      <c r="BH1406" s="14">
        <v>46210</v>
      </c>
      <c r="BI1406" t="s">
        <v>1239</v>
      </c>
      <c r="BJ1406" s="31">
        <v>46210.704201388886</v>
      </c>
      <c r="BK1406" s="14">
        <v>46210</v>
      </c>
      <c r="BL1406" t="s">
        <v>1239</v>
      </c>
      <c r="BM1406" s="31">
        <v>46210.706701388888</v>
      </c>
      <c r="BZ1406" s="14">
        <v>46210</v>
      </c>
      <c r="CA1406" t="s">
        <v>1239</v>
      </c>
      <c r="CB1406" s="31">
        <v>46210.723738425928</v>
      </c>
      <c r="CC1406" s="14">
        <v>46210</v>
      </c>
      <c r="CD1406" t="s">
        <v>2414</v>
      </c>
      <c r="CE1406" s="31">
        <v>46210.73510416667</v>
      </c>
      <c r="CI1406" s="14">
        <v>46210</v>
      </c>
      <c r="CJ1406" t="s">
        <v>7710</v>
      </c>
      <c r="CK1406" s="31">
        <v>46210.78361111111</v>
      </c>
      <c r="CP1406" t="str">
        <f>VLOOKUP(A1406,Sheet1!$A$2:$E$221,2,0)</f>
        <v>West Zone</v>
      </c>
    </row>
    <row r="1407" spans="1:94" x14ac:dyDescent="0.35">
      <c r="A1407" t="s">
        <v>7703</v>
      </c>
      <c r="B1407">
        <v>647</v>
      </c>
      <c r="C1407" t="s">
        <v>9332</v>
      </c>
      <c r="D1407" t="s">
        <v>678</v>
      </c>
      <c r="E1407" t="s">
        <v>665</v>
      </c>
      <c r="F1407" t="s">
        <v>666</v>
      </c>
      <c r="G1407" t="s">
        <v>441</v>
      </c>
      <c r="H1407" t="s">
        <v>12654</v>
      </c>
      <c r="I1407">
        <v>395812</v>
      </c>
      <c r="J1407" t="s">
        <v>3809</v>
      </c>
      <c r="K1407" t="s">
        <v>3810</v>
      </c>
      <c r="L1407" t="s">
        <v>4622</v>
      </c>
      <c r="M1407" t="s">
        <v>12655</v>
      </c>
      <c r="N1407">
        <v>55000</v>
      </c>
      <c r="O1407" t="s">
        <v>4041</v>
      </c>
      <c r="P1407" t="s">
        <v>4042</v>
      </c>
      <c r="Q1407" t="s">
        <v>12656</v>
      </c>
      <c r="R1407">
        <v>3190654059</v>
      </c>
      <c r="S1407" t="s">
        <v>13394</v>
      </c>
      <c r="T1407"/>
      <c r="V1407" s="14">
        <v>46210</v>
      </c>
      <c r="W1407" t="s">
        <v>7710</v>
      </c>
      <c r="X1407" s="31">
        <v>46210.484490740739</v>
      </c>
      <c r="AN1407" s="14">
        <v>46210</v>
      </c>
      <c r="AO1407" t="s">
        <v>7706</v>
      </c>
      <c r="AP1407" s="31">
        <v>46210.570428240739</v>
      </c>
      <c r="AT1407" s="31">
        <v>46210.570428240739</v>
      </c>
      <c r="AU1407" s="14">
        <v>46210</v>
      </c>
      <c r="AV1407" t="s">
        <v>7706</v>
      </c>
      <c r="AW1407" t="s">
        <v>666</v>
      </c>
      <c r="AX1407" t="s">
        <v>678</v>
      </c>
      <c r="AY1407" s="14">
        <v>46210</v>
      </c>
      <c r="AZ1407" t="s">
        <v>7706</v>
      </c>
      <c r="BA1407" s="31">
        <v>46210.570856481485</v>
      </c>
      <c r="BB1407" s="14">
        <v>46210</v>
      </c>
      <c r="BC1407" t="s">
        <v>1211</v>
      </c>
      <c r="BD1407" s="31">
        <v>46210.575289351851</v>
      </c>
      <c r="BE1407" s="14">
        <v>46210</v>
      </c>
      <c r="BF1407" t="s">
        <v>7003</v>
      </c>
      <c r="BG1407" s="31">
        <v>46210.639606481483</v>
      </c>
      <c r="BH1407" s="14">
        <v>46210</v>
      </c>
      <c r="BI1407" t="s">
        <v>1239</v>
      </c>
      <c r="BJ1407" s="31">
        <v>46210.704189814816</v>
      </c>
      <c r="BK1407" s="14">
        <v>46210</v>
      </c>
      <c r="BL1407" t="s">
        <v>1239</v>
      </c>
      <c r="BM1407" s="31">
        <v>46210.706689814811</v>
      </c>
      <c r="BZ1407" s="14">
        <v>46210</v>
      </c>
      <c r="CA1407" t="s">
        <v>1239</v>
      </c>
      <c r="CB1407" s="31">
        <v>46210.723715277774</v>
      </c>
      <c r="CC1407" s="14">
        <v>46210</v>
      </c>
      <c r="CD1407" t="s">
        <v>2414</v>
      </c>
      <c r="CE1407" s="31">
        <v>46210.73510416667</v>
      </c>
      <c r="CI1407" s="14">
        <v>46210</v>
      </c>
      <c r="CJ1407" t="s">
        <v>7710</v>
      </c>
      <c r="CK1407" s="31">
        <v>46210.78361111111</v>
      </c>
      <c r="CP1407" t="str">
        <f>VLOOKUP(A1407,Sheet1!$A$2:$E$221,2,0)</f>
        <v>West Zone</v>
      </c>
    </row>
    <row r="1408" spans="1:94" x14ac:dyDescent="0.35">
      <c r="A1408" t="s">
        <v>7703</v>
      </c>
      <c r="B1408">
        <v>647</v>
      </c>
      <c r="C1408" t="s">
        <v>9332</v>
      </c>
      <c r="D1408" t="s">
        <v>678</v>
      </c>
      <c r="E1408" t="s">
        <v>665</v>
      </c>
      <c r="F1408" t="s">
        <v>666</v>
      </c>
      <c r="G1408" t="s">
        <v>441</v>
      </c>
      <c r="H1408" t="s">
        <v>4365</v>
      </c>
      <c r="I1408">
        <v>479463</v>
      </c>
      <c r="J1408" t="s">
        <v>4367</v>
      </c>
      <c r="K1408" t="s">
        <v>4368</v>
      </c>
      <c r="L1408" t="s">
        <v>4622</v>
      </c>
      <c r="M1408" t="s">
        <v>7704</v>
      </c>
      <c r="N1408">
        <v>90000</v>
      </c>
      <c r="O1408" t="s">
        <v>931</v>
      </c>
      <c r="P1408" t="s">
        <v>932</v>
      </c>
      <c r="Q1408" t="s">
        <v>4366</v>
      </c>
      <c r="R1408">
        <v>6924578133</v>
      </c>
      <c r="S1408" t="s">
        <v>13394</v>
      </c>
      <c r="T1408"/>
      <c r="V1408" s="14">
        <v>46205</v>
      </c>
      <c r="W1408" t="s">
        <v>7705</v>
      </c>
      <c r="X1408" s="31">
        <v>46205.729513888888</v>
      </c>
      <c r="AN1408" s="14">
        <v>46205</v>
      </c>
      <c r="AO1408" t="s">
        <v>7706</v>
      </c>
      <c r="AP1408" s="31">
        <v>46205.752164351848</v>
      </c>
      <c r="AT1408" s="31">
        <v>46205.752164351848</v>
      </c>
      <c r="AU1408" s="14">
        <v>46205</v>
      </c>
      <c r="AV1408" t="s">
        <v>7706</v>
      </c>
      <c r="AW1408" t="s">
        <v>666</v>
      </c>
      <c r="AX1408" t="s">
        <v>678</v>
      </c>
      <c r="AY1408" s="14">
        <v>46205</v>
      </c>
      <c r="AZ1408" t="s">
        <v>7706</v>
      </c>
      <c r="BA1408" s="31">
        <v>46205.753009259257</v>
      </c>
      <c r="BB1408" s="14">
        <v>46206</v>
      </c>
      <c r="BC1408" t="s">
        <v>1211</v>
      </c>
      <c r="BD1408" s="31">
        <v>46206.342997685184</v>
      </c>
      <c r="BE1408" s="14">
        <v>46206</v>
      </c>
      <c r="BF1408" t="s">
        <v>6497</v>
      </c>
      <c r="BG1408" s="31">
        <v>46206.422777777778</v>
      </c>
      <c r="BH1408" s="14">
        <v>46206</v>
      </c>
      <c r="BI1408" t="s">
        <v>6493</v>
      </c>
      <c r="BJ1408" s="31">
        <v>46206.444224537037</v>
      </c>
      <c r="BK1408" s="14">
        <v>46206</v>
      </c>
      <c r="BL1408" t="s">
        <v>6493</v>
      </c>
      <c r="BM1408" s="31">
        <v>46206.458194444444</v>
      </c>
      <c r="BZ1408" s="14">
        <v>46206</v>
      </c>
      <c r="CA1408" t="s">
        <v>6493</v>
      </c>
      <c r="CB1408" s="31">
        <v>46206.468541666669</v>
      </c>
      <c r="CC1408" s="14">
        <v>46206</v>
      </c>
      <c r="CD1408" t="s">
        <v>1212</v>
      </c>
      <c r="CE1408" s="31">
        <v>46206.474409722221</v>
      </c>
      <c r="CI1408" s="14">
        <v>46206</v>
      </c>
      <c r="CJ1408" t="s">
        <v>7707</v>
      </c>
      <c r="CK1408" s="31">
        <v>46206.54415509259</v>
      </c>
      <c r="CP1408" t="str">
        <f>VLOOKUP(A1408,Sheet1!$A$2:$E$221,2,0)</f>
        <v>West Zone</v>
      </c>
    </row>
    <row r="1409" spans="1:94" x14ac:dyDescent="0.35">
      <c r="A1409" t="s">
        <v>7703</v>
      </c>
      <c r="B1409">
        <v>647</v>
      </c>
      <c r="C1409" t="s">
        <v>9332</v>
      </c>
      <c r="D1409" t="s">
        <v>678</v>
      </c>
      <c r="E1409" t="s">
        <v>665</v>
      </c>
      <c r="F1409" t="s">
        <v>666</v>
      </c>
      <c r="G1409" t="s">
        <v>441</v>
      </c>
      <c r="H1409" t="s">
        <v>4365</v>
      </c>
      <c r="I1409">
        <v>479463</v>
      </c>
      <c r="J1409" t="s">
        <v>4367</v>
      </c>
      <c r="K1409" t="s">
        <v>4368</v>
      </c>
      <c r="L1409" t="s">
        <v>4622</v>
      </c>
      <c r="M1409" t="s">
        <v>7708</v>
      </c>
      <c r="N1409">
        <v>90000</v>
      </c>
      <c r="O1409" t="s">
        <v>931</v>
      </c>
      <c r="P1409" t="s">
        <v>932</v>
      </c>
      <c r="Q1409" t="s">
        <v>7709</v>
      </c>
      <c r="R1409">
        <v>5419373040</v>
      </c>
      <c r="S1409" t="s">
        <v>13394</v>
      </c>
      <c r="T1409"/>
      <c r="V1409" s="14">
        <v>46204</v>
      </c>
      <c r="W1409" t="s">
        <v>7705</v>
      </c>
      <c r="X1409" s="31">
        <v>46204.625613425924</v>
      </c>
      <c r="AN1409" s="14">
        <v>46204</v>
      </c>
      <c r="AO1409" t="s">
        <v>7710</v>
      </c>
      <c r="AP1409" s="31">
        <v>46204.661157407405</v>
      </c>
      <c r="AT1409" s="31">
        <v>46204.661157407405</v>
      </c>
      <c r="AU1409" s="14">
        <v>46204</v>
      </c>
      <c r="AV1409" t="s">
        <v>7710</v>
      </c>
      <c r="AW1409" t="s">
        <v>7711</v>
      </c>
      <c r="AX1409" t="s">
        <v>677</v>
      </c>
      <c r="AY1409" s="14">
        <v>46204</v>
      </c>
      <c r="AZ1409" t="s">
        <v>7710</v>
      </c>
      <c r="BA1409" s="31">
        <v>46204.699189814812</v>
      </c>
      <c r="BB1409" s="14">
        <v>46204</v>
      </c>
      <c r="BC1409" t="s">
        <v>1211</v>
      </c>
      <c r="BD1409" s="31">
        <v>46204.708148148151</v>
      </c>
      <c r="BE1409" s="14">
        <v>46204</v>
      </c>
      <c r="BF1409" t="s">
        <v>6874</v>
      </c>
      <c r="BG1409" s="31">
        <v>46204.722384259258</v>
      </c>
      <c r="BH1409" s="14">
        <v>46204</v>
      </c>
      <c r="BI1409" t="s">
        <v>6483</v>
      </c>
      <c r="BJ1409" s="31">
        <v>46204.728680555556</v>
      </c>
      <c r="BK1409" s="14">
        <v>46204</v>
      </c>
      <c r="BL1409" t="s">
        <v>6483</v>
      </c>
      <c r="BM1409" s="31">
        <v>46204.731516203705</v>
      </c>
      <c r="BZ1409" s="14">
        <v>46204</v>
      </c>
      <c r="CA1409" t="s">
        <v>6483</v>
      </c>
      <c r="CB1409" s="31">
        <v>46204.739942129629</v>
      </c>
      <c r="CC1409" s="14">
        <v>46204</v>
      </c>
      <c r="CD1409" t="s">
        <v>1212</v>
      </c>
      <c r="CE1409" s="31">
        <v>46204.746435185189</v>
      </c>
      <c r="CI1409" s="14">
        <v>46204</v>
      </c>
      <c r="CJ1409" t="s">
        <v>7710</v>
      </c>
      <c r="CK1409" s="31">
        <v>46204.784282407411</v>
      </c>
      <c r="CP1409" t="str">
        <f>VLOOKUP(A1409,Sheet1!$A$2:$E$221,2,0)</f>
        <v>West Zone</v>
      </c>
    </row>
    <row r="1410" spans="1:94" x14ac:dyDescent="0.35">
      <c r="A1410" t="s">
        <v>7703</v>
      </c>
      <c r="B1410">
        <v>647</v>
      </c>
      <c r="C1410" t="s">
        <v>9332</v>
      </c>
      <c r="D1410" t="s">
        <v>678</v>
      </c>
      <c r="E1410" t="s">
        <v>665</v>
      </c>
      <c r="F1410" t="s">
        <v>666</v>
      </c>
      <c r="G1410" t="s">
        <v>441</v>
      </c>
      <c r="H1410" t="s">
        <v>12657</v>
      </c>
      <c r="I1410">
        <v>496247</v>
      </c>
      <c r="J1410" t="s">
        <v>4367</v>
      </c>
      <c r="K1410" t="s">
        <v>4368</v>
      </c>
      <c r="L1410" t="s">
        <v>4622</v>
      </c>
      <c r="M1410" t="s">
        <v>12658</v>
      </c>
      <c r="N1410">
        <v>90000</v>
      </c>
      <c r="O1410" t="s">
        <v>931</v>
      </c>
      <c r="P1410" t="s">
        <v>932</v>
      </c>
      <c r="Q1410" t="s">
        <v>12659</v>
      </c>
      <c r="R1410">
        <v>9638132373</v>
      </c>
      <c r="S1410" t="s">
        <v>13394</v>
      </c>
      <c r="T1410"/>
      <c r="V1410" s="14">
        <v>46209</v>
      </c>
      <c r="W1410" t="s">
        <v>7705</v>
      </c>
      <c r="X1410" s="31">
        <v>46209.669988425929</v>
      </c>
      <c r="AN1410" s="14">
        <v>46210</v>
      </c>
      <c r="AO1410" t="s">
        <v>7710</v>
      </c>
      <c r="AP1410" s="31">
        <v>46210.353055555555</v>
      </c>
      <c r="AT1410" s="31">
        <v>46210.353055555555</v>
      </c>
      <c r="AU1410" s="14">
        <v>46210</v>
      </c>
      <c r="AV1410" t="s">
        <v>7710</v>
      </c>
      <c r="AW1410" t="s">
        <v>7711</v>
      </c>
      <c r="AX1410" t="s">
        <v>677</v>
      </c>
      <c r="AY1410" s="14">
        <v>46210</v>
      </c>
      <c r="AZ1410" t="s">
        <v>7710</v>
      </c>
      <c r="BA1410" s="31">
        <v>46210.353472222225</v>
      </c>
      <c r="BB1410" s="14">
        <v>46210</v>
      </c>
      <c r="BC1410" t="s">
        <v>1211</v>
      </c>
      <c r="BD1410" s="31">
        <v>46210.395567129628</v>
      </c>
      <c r="BE1410" s="14">
        <v>46210</v>
      </c>
      <c r="BF1410" t="s">
        <v>6814</v>
      </c>
      <c r="BG1410" s="31">
        <v>46210.417870370373</v>
      </c>
      <c r="BH1410" s="14">
        <v>46210</v>
      </c>
      <c r="BI1410" t="s">
        <v>1240</v>
      </c>
      <c r="BJ1410" s="31">
        <v>46210.478645833333</v>
      </c>
      <c r="BK1410" s="14">
        <v>46210</v>
      </c>
      <c r="BL1410" t="s">
        <v>1240</v>
      </c>
      <c r="BM1410" s="31">
        <v>46210.506458333337</v>
      </c>
      <c r="BZ1410" s="14">
        <v>46210</v>
      </c>
      <c r="CA1410" t="s">
        <v>12660</v>
      </c>
      <c r="CB1410" s="31">
        <v>46210.640138888892</v>
      </c>
      <c r="CC1410" s="14">
        <v>46210</v>
      </c>
      <c r="CD1410" t="s">
        <v>2414</v>
      </c>
      <c r="CE1410" s="31">
        <v>46210.683761574073</v>
      </c>
      <c r="CI1410" s="14">
        <v>46210</v>
      </c>
      <c r="CJ1410" t="s">
        <v>7710</v>
      </c>
      <c r="CK1410" s="31">
        <v>46210.697337962964</v>
      </c>
      <c r="CP1410" t="str">
        <f>VLOOKUP(A1410,Sheet1!$A$2:$E$221,2,0)</f>
        <v>West Zone</v>
      </c>
    </row>
    <row r="1411" spans="1:94" x14ac:dyDescent="0.35">
      <c r="A1411" t="s">
        <v>7703</v>
      </c>
      <c r="B1411">
        <v>647</v>
      </c>
      <c r="C1411" t="s">
        <v>9332</v>
      </c>
      <c r="D1411" t="s">
        <v>678</v>
      </c>
      <c r="E1411" t="s">
        <v>665</v>
      </c>
      <c r="F1411" t="s">
        <v>666</v>
      </c>
      <c r="G1411" t="s">
        <v>441</v>
      </c>
      <c r="H1411" t="s">
        <v>3807</v>
      </c>
      <c r="I1411">
        <v>583718</v>
      </c>
      <c r="J1411" t="s">
        <v>3809</v>
      </c>
      <c r="K1411" t="s">
        <v>3810</v>
      </c>
      <c r="L1411" t="s">
        <v>4622</v>
      </c>
      <c r="M1411" t="s">
        <v>7712</v>
      </c>
      <c r="N1411">
        <v>77000</v>
      </c>
      <c r="O1411" t="s">
        <v>939</v>
      </c>
      <c r="P1411" t="s">
        <v>940</v>
      </c>
      <c r="Q1411" t="s">
        <v>7521</v>
      </c>
      <c r="R1411">
        <v>5295925489</v>
      </c>
      <c r="S1411" t="s">
        <v>13394</v>
      </c>
      <c r="T1411"/>
      <c r="V1411" s="14">
        <v>46206</v>
      </c>
      <c r="W1411" t="s">
        <v>7710</v>
      </c>
      <c r="X1411" s="31">
        <v>46206.578923611109</v>
      </c>
      <c r="AN1411" s="14">
        <v>46206</v>
      </c>
      <c r="AO1411" t="s">
        <v>7706</v>
      </c>
      <c r="AP1411" s="31">
        <v>46206.628206018519</v>
      </c>
      <c r="AT1411" s="31">
        <v>46206.628206018519</v>
      </c>
      <c r="AU1411" s="14">
        <v>46206</v>
      </c>
      <c r="AV1411" t="s">
        <v>7706</v>
      </c>
      <c r="AW1411" t="s">
        <v>666</v>
      </c>
      <c r="AX1411" t="s">
        <v>678</v>
      </c>
      <c r="AY1411" s="14">
        <v>46206</v>
      </c>
      <c r="AZ1411" t="s">
        <v>7706</v>
      </c>
      <c r="BA1411" s="31">
        <v>46206.629305555558</v>
      </c>
      <c r="BB1411" s="14">
        <v>46206</v>
      </c>
      <c r="BC1411" t="s">
        <v>3057</v>
      </c>
      <c r="BD1411" s="31">
        <v>46206.648217592592</v>
      </c>
      <c r="BE1411" s="14">
        <v>46206</v>
      </c>
      <c r="BF1411" t="s">
        <v>1366</v>
      </c>
      <c r="BG1411" s="31">
        <v>46206.66333333333</v>
      </c>
      <c r="BH1411" s="14">
        <v>46206</v>
      </c>
      <c r="BI1411" t="s">
        <v>6493</v>
      </c>
      <c r="BJ1411" s="31">
        <v>46206.675497685188</v>
      </c>
      <c r="BK1411" s="14">
        <v>46206</v>
      </c>
      <c r="BL1411" t="s">
        <v>6493</v>
      </c>
      <c r="BM1411" s="31">
        <v>46206.676793981482</v>
      </c>
      <c r="BZ1411" s="14">
        <v>46206</v>
      </c>
      <c r="CA1411" t="s">
        <v>6493</v>
      </c>
      <c r="CB1411" s="31">
        <v>46206.688020833331</v>
      </c>
      <c r="CC1411" s="14">
        <v>46206</v>
      </c>
      <c r="CD1411" t="s">
        <v>1212</v>
      </c>
      <c r="CE1411" s="31">
        <v>46206.689664351848</v>
      </c>
      <c r="CI1411" s="14">
        <v>46206</v>
      </c>
      <c r="CJ1411" t="s">
        <v>7710</v>
      </c>
      <c r="CK1411" s="31">
        <v>46206.750289351854</v>
      </c>
      <c r="CP1411" t="str">
        <f>VLOOKUP(A1411,Sheet1!$A$2:$E$221,2,0)</f>
        <v>West Zone</v>
      </c>
    </row>
    <row r="1412" spans="1:94" x14ac:dyDescent="0.35">
      <c r="A1412" t="s">
        <v>7703</v>
      </c>
      <c r="B1412">
        <v>647</v>
      </c>
      <c r="C1412" t="s">
        <v>9332</v>
      </c>
      <c r="D1412" t="s">
        <v>678</v>
      </c>
      <c r="E1412" t="s">
        <v>665</v>
      </c>
      <c r="F1412" t="s">
        <v>666</v>
      </c>
      <c r="G1412" t="s">
        <v>441</v>
      </c>
      <c r="H1412" t="s">
        <v>3807</v>
      </c>
      <c r="I1412">
        <v>583718</v>
      </c>
      <c r="J1412" t="s">
        <v>3809</v>
      </c>
      <c r="K1412" t="s">
        <v>3810</v>
      </c>
      <c r="L1412" t="s">
        <v>4622</v>
      </c>
      <c r="M1412" t="s">
        <v>7713</v>
      </c>
      <c r="N1412">
        <v>90000</v>
      </c>
      <c r="O1412" t="s">
        <v>931</v>
      </c>
      <c r="P1412" t="s">
        <v>932</v>
      </c>
      <c r="Q1412" t="s">
        <v>3808</v>
      </c>
      <c r="R1412">
        <v>5108101267</v>
      </c>
      <c r="S1412" t="s">
        <v>13394</v>
      </c>
      <c r="T1412"/>
      <c r="V1412" s="14">
        <v>46204</v>
      </c>
      <c r="W1412" t="s">
        <v>7714</v>
      </c>
      <c r="X1412" s="31">
        <v>46204.510462962964</v>
      </c>
      <c r="AN1412" s="14">
        <v>46204</v>
      </c>
      <c r="AO1412" t="s">
        <v>7710</v>
      </c>
      <c r="AP1412" s="31">
        <v>46204.58625</v>
      </c>
      <c r="AT1412" s="31">
        <v>46204.58625</v>
      </c>
      <c r="AU1412" s="14">
        <v>46204</v>
      </c>
      <c r="AV1412" t="s">
        <v>7710</v>
      </c>
      <c r="AW1412" t="s">
        <v>7711</v>
      </c>
      <c r="AX1412" t="s">
        <v>677</v>
      </c>
      <c r="AY1412" s="14">
        <v>46204</v>
      </c>
      <c r="AZ1412" t="s">
        <v>7710</v>
      </c>
      <c r="BA1412" s="31">
        <v>46204.586712962962</v>
      </c>
      <c r="BB1412" s="14">
        <v>46204</v>
      </c>
      <c r="BC1412" t="s">
        <v>1211</v>
      </c>
      <c r="BD1412" s="31">
        <v>46204.595023148147</v>
      </c>
      <c r="BE1412" s="14">
        <v>46204</v>
      </c>
      <c r="BF1412" t="s">
        <v>6497</v>
      </c>
      <c r="BG1412" s="31">
        <v>46204.626805555556</v>
      </c>
      <c r="BH1412" s="14">
        <v>46204</v>
      </c>
      <c r="BI1412" t="s">
        <v>1241</v>
      </c>
      <c r="BJ1412" s="31">
        <v>46204.640659722223</v>
      </c>
      <c r="BK1412" s="14">
        <v>46204</v>
      </c>
      <c r="BL1412" t="s">
        <v>1241</v>
      </c>
      <c r="BM1412" s="31">
        <v>46204.640868055554</v>
      </c>
      <c r="BZ1412" s="14">
        <v>46204</v>
      </c>
      <c r="CA1412" t="s">
        <v>1241</v>
      </c>
      <c r="CB1412" s="31">
        <v>46204.641851851855</v>
      </c>
      <c r="CC1412" s="14">
        <v>46204</v>
      </c>
      <c r="CD1412" t="s">
        <v>1324</v>
      </c>
      <c r="CE1412" s="31">
        <v>46204.645613425928</v>
      </c>
      <c r="CI1412" s="14">
        <v>46204</v>
      </c>
      <c r="CJ1412" t="s">
        <v>7710</v>
      </c>
      <c r="CK1412" s="31">
        <v>46204.712361111109</v>
      </c>
      <c r="CP1412" t="str">
        <f>VLOOKUP(A1412,Sheet1!$A$2:$E$221,2,0)</f>
        <v>West Zone</v>
      </c>
    </row>
    <row r="1413" spans="1:94" x14ac:dyDescent="0.35">
      <c r="A1413" t="s">
        <v>7703</v>
      </c>
      <c r="B1413">
        <v>647</v>
      </c>
      <c r="C1413" t="s">
        <v>9332</v>
      </c>
      <c r="D1413" t="s">
        <v>678</v>
      </c>
      <c r="E1413" t="s">
        <v>665</v>
      </c>
      <c r="F1413" t="s">
        <v>666</v>
      </c>
      <c r="G1413" t="s">
        <v>441</v>
      </c>
      <c r="H1413" t="s">
        <v>7715</v>
      </c>
      <c r="I1413">
        <v>587023</v>
      </c>
      <c r="J1413" t="s">
        <v>3809</v>
      </c>
      <c r="K1413" t="s">
        <v>3810</v>
      </c>
      <c r="L1413" t="s">
        <v>4622</v>
      </c>
      <c r="M1413" t="s">
        <v>7716</v>
      </c>
      <c r="N1413">
        <v>77000</v>
      </c>
      <c r="O1413" t="s">
        <v>939</v>
      </c>
      <c r="P1413" t="s">
        <v>940</v>
      </c>
      <c r="Q1413" t="s">
        <v>7717</v>
      </c>
      <c r="R1413">
        <v>9605302139</v>
      </c>
      <c r="S1413" t="s">
        <v>13394</v>
      </c>
      <c r="T1413"/>
      <c r="V1413" s="14">
        <v>46204</v>
      </c>
      <c r="W1413" t="s">
        <v>7714</v>
      </c>
      <c r="X1413" s="31">
        <v>46204.537743055553</v>
      </c>
      <c r="AN1413" s="14">
        <v>46206</v>
      </c>
      <c r="AO1413" t="s">
        <v>7706</v>
      </c>
      <c r="AP1413" s="31">
        <v>46206.609317129631</v>
      </c>
      <c r="AT1413" s="31">
        <v>46206.609317129631</v>
      </c>
      <c r="AU1413" s="14">
        <v>46206</v>
      </c>
      <c r="AV1413" t="s">
        <v>7706</v>
      </c>
      <c r="AW1413" t="s">
        <v>666</v>
      </c>
      <c r="AX1413" t="s">
        <v>678</v>
      </c>
      <c r="AY1413" s="14">
        <v>46206</v>
      </c>
      <c r="AZ1413" t="s">
        <v>7706</v>
      </c>
      <c r="BA1413" s="31">
        <v>46206.63003472222</v>
      </c>
      <c r="BB1413" s="14">
        <v>46206</v>
      </c>
      <c r="BC1413" t="s">
        <v>3057</v>
      </c>
      <c r="BD1413" s="31">
        <v>46206.648148148146</v>
      </c>
      <c r="BE1413" s="14">
        <v>46206</v>
      </c>
      <c r="BF1413" t="s">
        <v>1366</v>
      </c>
      <c r="BG1413" s="31">
        <v>46206.666250000002</v>
      </c>
      <c r="BH1413" s="14">
        <v>46206</v>
      </c>
      <c r="BI1413" t="s">
        <v>6677</v>
      </c>
      <c r="BJ1413" s="31">
        <v>46206.713090277779</v>
      </c>
      <c r="BK1413" s="14">
        <v>46206</v>
      </c>
      <c r="BL1413" t="s">
        <v>6677</v>
      </c>
      <c r="BM1413" s="31">
        <v>46206.717847222222</v>
      </c>
      <c r="BZ1413" s="14">
        <v>46206</v>
      </c>
      <c r="CA1413" t="s">
        <v>6677</v>
      </c>
      <c r="CB1413" s="31">
        <v>46206.722824074073</v>
      </c>
      <c r="CC1413" s="14">
        <v>46206</v>
      </c>
      <c r="CD1413" t="s">
        <v>1212</v>
      </c>
      <c r="CE1413" s="31">
        <v>46206.731550925928</v>
      </c>
      <c r="CI1413" s="14">
        <v>46206</v>
      </c>
      <c r="CJ1413" t="s">
        <v>7710</v>
      </c>
      <c r="CK1413" s="31">
        <v>46206.774421296293</v>
      </c>
      <c r="CP1413" t="str">
        <f>VLOOKUP(A1413,Sheet1!$A$2:$E$221,2,0)</f>
        <v>West Zone</v>
      </c>
    </row>
    <row r="1414" spans="1:94" x14ac:dyDescent="0.35">
      <c r="A1414" t="s">
        <v>7703</v>
      </c>
      <c r="B1414">
        <v>647</v>
      </c>
      <c r="C1414" t="s">
        <v>9332</v>
      </c>
      <c r="D1414" t="s">
        <v>678</v>
      </c>
      <c r="E1414" t="s">
        <v>665</v>
      </c>
      <c r="F1414" t="s">
        <v>666</v>
      </c>
      <c r="G1414" t="s">
        <v>441</v>
      </c>
      <c r="H1414" t="s">
        <v>4554</v>
      </c>
      <c r="I1414">
        <v>712281</v>
      </c>
      <c r="J1414" t="s">
        <v>4099</v>
      </c>
      <c r="K1414" t="s">
        <v>4100</v>
      </c>
      <c r="L1414" t="s">
        <v>4622</v>
      </c>
      <c r="M1414" t="s">
        <v>7718</v>
      </c>
      <c r="N1414">
        <v>77000</v>
      </c>
      <c r="O1414" t="s">
        <v>939</v>
      </c>
      <c r="P1414" t="s">
        <v>940</v>
      </c>
      <c r="Q1414" t="s">
        <v>4555</v>
      </c>
      <c r="R1414">
        <v>6278489017</v>
      </c>
      <c r="S1414" t="s">
        <v>13394</v>
      </c>
      <c r="T1414"/>
      <c r="V1414" s="14">
        <v>46205</v>
      </c>
      <c r="W1414" t="s">
        <v>7719</v>
      </c>
      <c r="X1414" s="31">
        <v>46205.648993055554</v>
      </c>
      <c r="AN1414" s="14">
        <v>46206</v>
      </c>
      <c r="AO1414" t="s">
        <v>7706</v>
      </c>
      <c r="AP1414" s="31">
        <v>46206.559027777781</v>
      </c>
      <c r="AT1414" s="31">
        <v>46206.559027777781</v>
      </c>
      <c r="AU1414" s="14">
        <v>46206</v>
      </c>
      <c r="AV1414" t="s">
        <v>7706</v>
      </c>
      <c r="AW1414" t="s">
        <v>666</v>
      </c>
      <c r="AX1414" t="s">
        <v>678</v>
      </c>
      <c r="AY1414" s="14">
        <v>46206</v>
      </c>
      <c r="AZ1414" t="s">
        <v>7706</v>
      </c>
      <c r="BA1414" s="31">
        <v>46206.559386574074</v>
      </c>
      <c r="BB1414" s="14">
        <v>46206</v>
      </c>
      <c r="BC1414" t="s">
        <v>3057</v>
      </c>
      <c r="BD1414" s="31">
        <v>46206.562152777777</v>
      </c>
      <c r="BE1414" s="14">
        <v>46206</v>
      </c>
      <c r="BF1414" t="s">
        <v>7357</v>
      </c>
      <c r="BG1414" s="31">
        <v>46206.658182870371</v>
      </c>
      <c r="BH1414" s="14">
        <v>46206</v>
      </c>
      <c r="BI1414" t="s">
        <v>1240</v>
      </c>
      <c r="BJ1414" s="31">
        <v>46206.669918981483</v>
      </c>
      <c r="BK1414" s="14">
        <v>46206</v>
      </c>
      <c r="BL1414" t="s">
        <v>1240</v>
      </c>
      <c r="BM1414" s="31">
        <v>46206.684884259259</v>
      </c>
      <c r="BZ1414" s="14">
        <v>46206</v>
      </c>
      <c r="CA1414" t="s">
        <v>1240</v>
      </c>
      <c r="CB1414" s="31">
        <v>46206.721805555557</v>
      </c>
      <c r="CC1414" s="14">
        <v>46206</v>
      </c>
      <c r="CD1414" t="s">
        <v>1212</v>
      </c>
      <c r="CE1414" s="31">
        <v>46206.731608796297</v>
      </c>
      <c r="CI1414" s="14">
        <v>46206</v>
      </c>
      <c r="CJ1414" t="s">
        <v>7710</v>
      </c>
      <c r="CK1414" s="31">
        <v>46206.762476851851</v>
      </c>
      <c r="CP1414" t="str">
        <f>VLOOKUP(A1414,Sheet1!$A$2:$E$221,2,0)</f>
        <v>West Zone</v>
      </c>
    </row>
    <row r="1415" spans="1:94" x14ac:dyDescent="0.35">
      <c r="A1415" t="s">
        <v>7703</v>
      </c>
      <c r="B1415">
        <v>647</v>
      </c>
      <c r="C1415" t="s">
        <v>9332</v>
      </c>
      <c r="D1415" t="s">
        <v>678</v>
      </c>
      <c r="E1415" t="s">
        <v>665</v>
      </c>
      <c r="F1415" t="s">
        <v>666</v>
      </c>
      <c r="G1415" t="s">
        <v>441</v>
      </c>
      <c r="H1415" t="s">
        <v>7720</v>
      </c>
      <c r="I1415">
        <v>746008</v>
      </c>
      <c r="J1415" t="s">
        <v>3809</v>
      </c>
      <c r="K1415" t="s">
        <v>3810</v>
      </c>
      <c r="L1415" t="s">
        <v>4622</v>
      </c>
      <c r="M1415" t="s">
        <v>7721</v>
      </c>
      <c r="N1415">
        <v>65000</v>
      </c>
      <c r="O1415" t="s">
        <v>1006</v>
      </c>
      <c r="P1415" t="s">
        <v>1007</v>
      </c>
      <c r="Q1415" t="s">
        <v>4270</v>
      </c>
      <c r="R1415">
        <v>2160571795</v>
      </c>
      <c r="S1415" t="s">
        <v>13394</v>
      </c>
      <c r="T1415"/>
      <c r="V1415" s="14">
        <v>46204</v>
      </c>
      <c r="W1415" t="s">
        <v>7714</v>
      </c>
      <c r="X1415" s="31">
        <v>46204.430428240739</v>
      </c>
      <c r="AN1415" s="14">
        <v>46204</v>
      </c>
      <c r="AO1415" t="s">
        <v>7710</v>
      </c>
      <c r="AP1415" s="31">
        <v>46204.620625000003</v>
      </c>
      <c r="AT1415" s="31">
        <v>46204.620625000003</v>
      </c>
      <c r="AU1415" s="14">
        <v>46204</v>
      </c>
      <c r="AV1415" t="s">
        <v>7710</v>
      </c>
      <c r="AW1415" t="s">
        <v>7711</v>
      </c>
      <c r="AX1415" t="s">
        <v>677</v>
      </c>
      <c r="AY1415" s="14">
        <v>46204</v>
      </c>
      <c r="AZ1415" t="s">
        <v>7710</v>
      </c>
      <c r="BA1415" s="31">
        <v>46204.623437499999</v>
      </c>
      <c r="BB1415" s="14">
        <v>46204</v>
      </c>
      <c r="BC1415" t="s">
        <v>1211</v>
      </c>
      <c r="BD1415" s="31">
        <v>46204.638599537036</v>
      </c>
      <c r="BE1415" s="14">
        <v>46204</v>
      </c>
      <c r="BF1415" t="s">
        <v>6692</v>
      </c>
      <c r="BG1415" s="31">
        <v>46204.69358796296</v>
      </c>
      <c r="BH1415" s="14">
        <v>46204</v>
      </c>
      <c r="BI1415" t="s">
        <v>6508</v>
      </c>
      <c r="BJ1415" s="31">
        <v>46204.703831018516</v>
      </c>
      <c r="BK1415" s="14">
        <v>46204</v>
      </c>
      <c r="BL1415" t="s">
        <v>6508</v>
      </c>
      <c r="BM1415" s="31">
        <v>46204.704606481479</v>
      </c>
      <c r="BZ1415" s="14">
        <v>46204</v>
      </c>
      <c r="CA1415" t="s">
        <v>6508</v>
      </c>
      <c r="CB1415" s="31">
        <v>46204.711377314816</v>
      </c>
      <c r="CC1415" s="14">
        <v>46204</v>
      </c>
      <c r="CD1415" t="s">
        <v>1212</v>
      </c>
      <c r="CE1415" s="31">
        <v>46204.718194444446</v>
      </c>
      <c r="CI1415" s="14">
        <v>46204</v>
      </c>
      <c r="CJ1415" t="s">
        <v>7710</v>
      </c>
      <c r="CK1415" s="31">
        <v>46204.772581018522</v>
      </c>
      <c r="CP1415" t="str">
        <f>VLOOKUP(A1415,Sheet1!$A$2:$E$221,2,0)</f>
        <v>West Zone</v>
      </c>
    </row>
    <row r="1416" spans="1:94" x14ac:dyDescent="0.35">
      <c r="A1416" t="s">
        <v>7703</v>
      </c>
      <c r="B1416">
        <v>647</v>
      </c>
      <c r="C1416" t="s">
        <v>9332</v>
      </c>
      <c r="D1416" t="s">
        <v>678</v>
      </c>
      <c r="E1416" t="s">
        <v>665</v>
      </c>
      <c r="F1416" t="s">
        <v>666</v>
      </c>
      <c r="G1416" t="s">
        <v>441</v>
      </c>
      <c r="H1416" t="s">
        <v>4067</v>
      </c>
      <c r="I1416">
        <v>758949</v>
      </c>
      <c r="J1416" t="s">
        <v>4070</v>
      </c>
      <c r="K1416" t="s">
        <v>4071</v>
      </c>
      <c r="L1416" t="s">
        <v>4622</v>
      </c>
      <c r="M1416" t="s">
        <v>7722</v>
      </c>
      <c r="N1416">
        <v>65000</v>
      </c>
      <c r="O1416" t="s">
        <v>1006</v>
      </c>
      <c r="P1416" t="s">
        <v>1007</v>
      </c>
      <c r="Q1416" t="s">
        <v>4068</v>
      </c>
      <c r="R1416">
        <v>6293982835</v>
      </c>
      <c r="S1416" t="s">
        <v>13394</v>
      </c>
      <c r="T1416"/>
      <c r="V1416" s="14">
        <v>46205</v>
      </c>
      <c r="W1416" t="s">
        <v>7710</v>
      </c>
      <c r="X1416" s="31">
        <v>46205.460312499999</v>
      </c>
      <c r="AN1416" s="14">
        <v>46205</v>
      </c>
      <c r="AO1416" t="s">
        <v>7710</v>
      </c>
      <c r="AP1416" s="31">
        <v>46205.482465277775</v>
      </c>
      <c r="AT1416" s="31">
        <v>46205.482465277775</v>
      </c>
      <c r="AU1416" s="14">
        <v>46205</v>
      </c>
      <c r="AV1416" t="s">
        <v>7710</v>
      </c>
      <c r="AW1416" t="s">
        <v>7711</v>
      </c>
      <c r="AX1416" t="s">
        <v>677</v>
      </c>
      <c r="AY1416" s="14">
        <v>46205</v>
      </c>
      <c r="AZ1416" t="s">
        <v>7710</v>
      </c>
      <c r="BA1416" s="31">
        <v>46205.482858796298</v>
      </c>
      <c r="BB1416" s="14">
        <v>46205</v>
      </c>
      <c r="BC1416" t="s">
        <v>1211</v>
      </c>
      <c r="BD1416" s="31">
        <v>46205.486342592594</v>
      </c>
      <c r="BE1416" s="14">
        <v>46205</v>
      </c>
      <c r="BF1416" t="s">
        <v>7371</v>
      </c>
      <c r="BG1416" s="31">
        <v>46205.515983796293</v>
      </c>
      <c r="BH1416" s="14">
        <v>46205</v>
      </c>
      <c r="BI1416" t="s">
        <v>6493</v>
      </c>
      <c r="BJ1416" s="31">
        <v>46205.548333333332</v>
      </c>
      <c r="BK1416" s="14">
        <v>46205</v>
      </c>
      <c r="BL1416" t="s">
        <v>6493</v>
      </c>
      <c r="BM1416" s="31">
        <v>46205.550243055557</v>
      </c>
      <c r="BZ1416" s="14">
        <v>46205</v>
      </c>
      <c r="CA1416" t="s">
        <v>6493</v>
      </c>
      <c r="CB1416" s="31">
        <v>46205.555347222224</v>
      </c>
      <c r="CC1416" s="14">
        <v>46205</v>
      </c>
      <c r="CD1416" t="s">
        <v>1212</v>
      </c>
      <c r="CE1416" s="31">
        <v>46205.571712962963</v>
      </c>
      <c r="CI1416" s="14">
        <v>46205</v>
      </c>
      <c r="CJ1416" t="s">
        <v>7710</v>
      </c>
      <c r="CK1416" s="31">
        <v>46205.671157407407</v>
      </c>
      <c r="CP1416" t="str">
        <f>VLOOKUP(A1416,Sheet1!$A$2:$E$221,2,0)</f>
        <v>West Zone</v>
      </c>
    </row>
    <row r="1417" spans="1:94" x14ac:dyDescent="0.35">
      <c r="A1417" t="s">
        <v>7703</v>
      </c>
      <c r="B1417">
        <v>647</v>
      </c>
      <c r="C1417" t="s">
        <v>9332</v>
      </c>
      <c r="D1417" t="s">
        <v>678</v>
      </c>
      <c r="E1417" t="s">
        <v>665</v>
      </c>
      <c r="F1417" t="s">
        <v>666</v>
      </c>
      <c r="G1417" t="s">
        <v>441</v>
      </c>
      <c r="H1417" t="s">
        <v>4097</v>
      </c>
      <c r="I1417">
        <v>775727</v>
      </c>
      <c r="J1417" t="s">
        <v>4099</v>
      </c>
      <c r="K1417" t="s">
        <v>4100</v>
      </c>
      <c r="L1417" t="s">
        <v>4622</v>
      </c>
      <c r="M1417" t="s">
        <v>7723</v>
      </c>
      <c r="N1417">
        <v>70000</v>
      </c>
      <c r="O1417" t="s">
        <v>958</v>
      </c>
      <c r="P1417" t="s">
        <v>959</v>
      </c>
      <c r="Q1417" t="s">
        <v>4098</v>
      </c>
      <c r="R1417">
        <v>2020085130</v>
      </c>
      <c r="S1417" t="s">
        <v>13394</v>
      </c>
      <c r="T1417"/>
      <c r="V1417" s="14">
        <v>46205</v>
      </c>
      <c r="W1417" t="s">
        <v>7719</v>
      </c>
      <c r="X1417" s="31">
        <v>46205.460706018515</v>
      </c>
      <c r="AN1417" s="14">
        <v>46205</v>
      </c>
      <c r="AO1417" t="s">
        <v>7706</v>
      </c>
      <c r="AP1417" s="31">
        <v>46205.483032407406</v>
      </c>
      <c r="AT1417" s="31">
        <v>46205.483032407406</v>
      </c>
      <c r="AU1417" s="14">
        <v>46205</v>
      </c>
      <c r="AV1417" t="s">
        <v>7706</v>
      </c>
      <c r="AW1417" t="s">
        <v>666</v>
      </c>
      <c r="AX1417" t="s">
        <v>678</v>
      </c>
      <c r="AY1417" s="14">
        <v>46205</v>
      </c>
      <c r="AZ1417" t="s">
        <v>7706</v>
      </c>
      <c r="BA1417" s="31">
        <v>46205.487488425926</v>
      </c>
      <c r="BB1417" s="14">
        <v>46205</v>
      </c>
      <c r="BC1417" t="s">
        <v>1211</v>
      </c>
      <c r="BD1417" s="31">
        <v>46205.512858796297</v>
      </c>
      <c r="BE1417" s="14">
        <v>46205</v>
      </c>
      <c r="BF1417" t="s">
        <v>6501</v>
      </c>
      <c r="BG1417" s="31">
        <v>46205.532557870371</v>
      </c>
      <c r="BH1417" s="14">
        <v>46205</v>
      </c>
      <c r="BI1417" t="s">
        <v>6483</v>
      </c>
      <c r="BJ1417" s="31">
        <v>46205.543182870373</v>
      </c>
      <c r="BK1417" s="14">
        <v>46205</v>
      </c>
      <c r="BL1417" t="s">
        <v>6483</v>
      </c>
      <c r="BM1417" s="31">
        <v>46205.602743055555</v>
      </c>
      <c r="BN1417" s="14">
        <v>46205</v>
      </c>
      <c r="BO1417" t="s">
        <v>6501</v>
      </c>
      <c r="BP1417" s="31">
        <v>46205.577326388891</v>
      </c>
      <c r="BZ1417" s="14">
        <v>46205</v>
      </c>
      <c r="CA1417" t="s">
        <v>6483</v>
      </c>
      <c r="CB1417" s="31">
        <v>46205.608472222222</v>
      </c>
      <c r="CC1417" s="14">
        <v>46205</v>
      </c>
      <c r="CD1417" t="s">
        <v>1212</v>
      </c>
      <c r="CE1417" s="31">
        <v>46205.764363425929</v>
      </c>
      <c r="CI1417" s="14">
        <v>46206</v>
      </c>
      <c r="CJ1417" t="s">
        <v>7707</v>
      </c>
      <c r="CK1417" s="31">
        <v>46206.494618055556</v>
      </c>
      <c r="CP1417" t="str">
        <f>VLOOKUP(A1417,Sheet1!$A$2:$E$221,2,0)</f>
        <v>West Zone</v>
      </c>
    </row>
    <row r="1418" spans="1:94" x14ac:dyDescent="0.35">
      <c r="A1418" t="s">
        <v>7724</v>
      </c>
      <c r="B1418">
        <v>705</v>
      </c>
      <c r="C1418" t="s">
        <v>9332</v>
      </c>
      <c r="D1418" t="s">
        <v>678</v>
      </c>
      <c r="E1418" t="s">
        <v>663</v>
      </c>
      <c r="F1418" t="s">
        <v>664</v>
      </c>
      <c r="G1418" t="s">
        <v>441</v>
      </c>
      <c r="H1418" t="s">
        <v>4143</v>
      </c>
      <c r="I1418">
        <v>368436</v>
      </c>
      <c r="J1418" t="s">
        <v>4144</v>
      </c>
      <c r="K1418" t="s">
        <v>4145</v>
      </c>
      <c r="L1418" t="s">
        <v>4622</v>
      </c>
      <c r="M1418" t="s">
        <v>7725</v>
      </c>
      <c r="N1418">
        <v>80000</v>
      </c>
      <c r="O1418" t="s">
        <v>4146</v>
      </c>
      <c r="P1418" t="s">
        <v>4147</v>
      </c>
      <c r="Q1418" t="s">
        <v>1320</v>
      </c>
      <c r="R1418">
        <v>5266732535</v>
      </c>
      <c r="S1418" t="s">
        <v>13394</v>
      </c>
      <c r="T1418"/>
      <c r="V1418" s="14">
        <v>46204</v>
      </c>
      <c r="W1418" t="s">
        <v>7726</v>
      </c>
      <c r="X1418" s="31">
        <v>46204.768726851849</v>
      </c>
      <c r="AN1418" s="14">
        <v>46205</v>
      </c>
      <c r="AO1418" t="s">
        <v>1341</v>
      </c>
      <c r="AP1418" s="31">
        <v>46205.487326388888</v>
      </c>
      <c r="AT1418" s="31">
        <v>46205.487326388888</v>
      </c>
      <c r="AU1418" s="14">
        <v>46205</v>
      </c>
      <c r="AV1418" t="s">
        <v>1341</v>
      </c>
      <c r="AW1418" t="s">
        <v>664</v>
      </c>
      <c r="AX1418" t="s">
        <v>678</v>
      </c>
      <c r="AY1418" s="14">
        <v>46205</v>
      </c>
      <c r="AZ1418" t="s">
        <v>7727</v>
      </c>
      <c r="BA1418" s="31">
        <v>46205.543321759258</v>
      </c>
      <c r="BB1418" s="14">
        <v>46205</v>
      </c>
      <c r="BC1418" t="s">
        <v>1194</v>
      </c>
      <c r="BD1418" s="31">
        <v>46205.58289351852</v>
      </c>
      <c r="BE1418" s="14">
        <v>46205</v>
      </c>
      <c r="BF1418" t="s">
        <v>1220</v>
      </c>
      <c r="BG1418" s="31">
        <v>46205.608402777776</v>
      </c>
      <c r="BH1418" s="14">
        <v>46205</v>
      </c>
      <c r="BI1418" t="s">
        <v>6432</v>
      </c>
      <c r="BJ1418" s="31">
        <v>46205.643796296295</v>
      </c>
      <c r="BK1418" s="14">
        <v>46205</v>
      </c>
      <c r="BL1418" t="s">
        <v>6432</v>
      </c>
      <c r="BM1418" s="31">
        <v>46205.690798611111</v>
      </c>
      <c r="BZ1418" s="14">
        <v>46205</v>
      </c>
      <c r="CA1418" t="s">
        <v>6432</v>
      </c>
      <c r="CB1418" s="31">
        <v>46205.70484953704</v>
      </c>
      <c r="CC1418" s="14">
        <v>46205</v>
      </c>
      <c r="CD1418" t="s">
        <v>1199</v>
      </c>
      <c r="CE1418" s="31">
        <v>46205.705949074072</v>
      </c>
      <c r="CI1418" s="14">
        <v>46205</v>
      </c>
      <c r="CJ1418" t="s">
        <v>7727</v>
      </c>
      <c r="CK1418" s="31">
        <v>46205.817256944443</v>
      </c>
      <c r="CP1418" t="str">
        <f>VLOOKUP(A1418,Sheet1!$A$2:$E$221,2,0)</f>
        <v>West Zone</v>
      </c>
    </row>
    <row r="1419" spans="1:94" x14ac:dyDescent="0.35">
      <c r="A1419" t="s">
        <v>7724</v>
      </c>
      <c r="B1419">
        <v>705</v>
      </c>
      <c r="C1419" t="s">
        <v>9332</v>
      </c>
      <c r="D1419" t="s">
        <v>678</v>
      </c>
      <c r="E1419" t="s">
        <v>663</v>
      </c>
      <c r="F1419" t="s">
        <v>664</v>
      </c>
      <c r="G1419" t="s">
        <v>441</v>
      </c>
      <c r="H1419" t="s">
        <v>7730</v>
      </c>
      <c r="I1419">
        <v>371792</v>
      </c>
      <c r="J1419" t="s">
        <v>3902</v>
      </c>
      <c r="K1419" t="s">
        <v>3903</v>
      </c>
      <c r="L1419" t="s">
        <v>4622</v>
      </c>
      <c r="M1419" t="s">
        <v>7731</v>
      </c>
      <c r="N1419">
        <v>40000</v>
      </c>
      <c r="O1419" t="s">
        <v>3083</v>
      </c>
      <c r="P1419" t="s">
        <v>3084</v>
      </c>
      <c r="Q1419" t="s">
        <v>7732</v>
      </c>
      <c r="R1419">
        <v>9286221718</v>
      </c>
      <c r="S1419" t="s">
        <v>13394</v>
      </c>
      <c r="T1419"/>
      <c r="V1419" s="14">
        <v>46203</v>
      </c>
      <c r="W1419" t="s">
        <v>7733</v>
      </c>
      <c r="X1419" s="31">
        <v>46203.859884259262</v>
      </c>
      <c r="AN1419" s="14">
        <v>46204</v>
      </c>
      <c r="AO1419" t="s">
        <v>1341</v>
      </c>
      <c r="AP1419" s="31">
        <v>46204.677222222221</v>
      </c>
      <c r="AT1419" s="31">
        <v>46204.677222222221</v>
      </c>
      <c r="AU1419" s="14">
        <v>46204</v>
      </c>
      <c r="AV1419" t="s">
        <v>1341</v>
      </c>
      <c r="AW1419" t="s">
        <v>664</v>
      </c>
      <c r="AX1419" t="s">
        <v>678</v>
      </c>
      <c r="AY1419" s="14">
        <v>46205</v>
      </c>
      <c r="AZ1419" t="s">
        <v>7727</v>
      </c>
      <c r="BA1419" s="31">
        <v>46205.59983796296</v>
      </c>
      <c r="BB1419" s="14">
        <v>46205</v>
      </c>
      <c r="BC1419" t="s">
        <v>1194</v>
      </c>
      <c r="BD1419" s="31">
        <v>46205.60837962963</v>
      </c>
      <c r="BE1419" s="14">
        <v>46205</v>
      </c>
      <c r="BF1419" t="s">
        <v>1247</v>
      </c>
      <c r="BG1419" s="31">
        <v>46205.648425925923</v>
      </c>
      <c r="BH1419" s="14">
        <v>46205</v>
      </c>
      <c r="BI1419" t="s">
        <v>1204</v>
      </c>
      <c r="BJ1419" s="31">
        <v>46205.682187500002</v>
      </c>
      <c r="BK1419" s="14">
        <v>46205</v>
      </c>
      <c r="BL1419" t="s">
        <v>1204</v>
      </c>
      <c r="BM1419" s="31">
        <v>46205.687511574077</v>
      </c>
      <c r="BZ1419" s="14">
        <v>46205</v>
      </c>
      <c r="CA1419" t="s">
        <v>1204</v>
      </c>
      <c r="CB1419" s="31">
        <v>46205.722314814811</v>
      </c>
      <c r="CC1419" s="14">
        <v>46205</v>
      </c>
      <c r="CD1419" t="s">
        <v>1199</v>
      </c>
      <c r="CE1419" s="31">
        <v>46205.724351851852</v>
      </c>
      <c r="CI1419" s="14">
        <v>46205</v>
      </c>
      <c r="CJ1419" t="s">
        <v>7727</v>
      </c>
      <c r="CK1419" s="31">
        <v>46205.838900462964</v>
      </c>
      <c r="CP1419" t="str">
        <f>VLOOKUP(A1419,Sheet1!$A$2:$E$221,2,0)</f>
        <v>West Zone</v>
      </c>
    </row>
    <row r="1420" spans="1:94" x14ac:dyDescent="0.35">
      <c r="A1420" t="s">
        <v>7724</v>
      </c>
      <c r="B1420">
        <v>705</v>
      </c>
      <c r="C1420" t="s">
        <v>9332</v>
      </c>
      <c r="D1420" t="s">
        <v>678</v>
      </c>
      <c r="E1420" t="s">
        <v>663</v>
      </c>
      <c r="F1420" t="s">
        <v>664</v>
      </c>
      <c r="G1420" t="s">
        <v>441</v>
      </c>
      <c r="H1420" t="s">
        <v>3899</v>
      </c>
      <c r="I1420">
        <v>372779</v>
      </c>
      <c r="J1420" t="s">
        <v>3902</v>
      </c>
      <c r="K1420" t="s">
        <v>3903</v>
      </c>
      <c r="L1420" t="s">
        <v>4622</v>
      </c>
      <c r="M1420" t="s">
        <v>7734</v>
      </c>
      <c r="N1420">
        <v>90000</v>
      </c>
      <c r="O1420" t="s">
        <v>3904</v>
      </c>
      <c r="P1420" t="s">
        <v>3905</v>
      </c>
      <c r="Q1420" t="s">
        <v>3901</v>
      </c>
      <c r="R1420">
        <v>4216201198</v>
      </c>
      <c r="S1420" t="s">
        <v>13394</v>
      </c>
      <c r="T1420"/>
      <c r="V1420" s="14">
        <v>46204</v>
      </c>
      <c r="W1420" t="s">
        <v>7729</v>
      </c>
      <c r="X1420" s="31">
        <v>46204.508344907408</v>
      </c>
      <c r="AN1420" s="14">
        <v>46204</v>
      </c>
      <c r="AO1420" t="s">
        <v>1341</v>
      </c>
      <c r="AP1420" s="31">
        <v>46204.681863425925</v>
      </c>
      <c r="AT1420" s="31">
        <v>46204.681863425925</v>
      </c>
      <c r="AU1420" s="14">
        <v>46204</v>
      </c>
      <c r="AV1420" t="s">
        <v>1341</v>
      </c>
      <c r="AW1420" t="s">
        <v>664</v>
      </c>
      <c r="AX1420" t="s">
        <v>678</v>
      </c>
      <c r="AY1420" s="14">
        <v>46204</v>
      </c>
      <c r="AZ1420" t="s">
        <v>7727</v>
      </c>
      <c r="BA1420" s="31">
        <v>46204.701018518521</v>
      </c>
      <c r="BB1420" s="14">
        <v>46204</v>
      </c>
      <c r="BC1420" t="s">
        <v>1194</v>
      </c>
      <c r="BD1420" s="31">
        <v>46204.710706018515</v>
      </c>
      <c r="BE1420" s="14">
        <v>46204</v>
      </c>
      <c r="BF1420" t="s">
        <v>1220</v>
      </c>
      <c r="BG1420" s="31">
        <v>46204.736689814818</v>
      </c>
      <c r="BH1420" s="14">
        <v>46204</v>
      </c>
      <c r="BI1420" t="s">
        <v>6410</v>
      </c>
      <c r="BJ1420" s="31">
        <v>46204.737476851849</v>
      </c>
      <c r="BK1420" s="14">
        <v>46204</v>
      </c>
      <c r="BL1420" t="s">
        <v>6410</v>
      </c>
      <c r="BM1420" s="31">
        <v>46204.741284722222</v>
      </c>
      <c r="BZ1420" s="14">
        <v>46204</v>
      </c>
      <c r="CA1420" t="s">
        <v>6410</v>
      </c>
      <c r="CB1420" s="31">
        <v>46204.749305555553</v>
      </c>
      <c r="CC1420" s="14">
        <v>46204</v>
      </c>
      <c r="CD1420" t="s">
        <v>1199</v>
      </c>
      <c r="CE1420" s="31">
        <v>46204.750613425924</v>
      </c>
      <c r="CI1420" s="14">
        <v>46204</v>
      </c>
      <c r="CJ1420" t="s">
        <v>7727</v>
      </c>
      <c r="CK1420" s="31">
        <v>46204.826458333337</v>
      </c>
      <c r="CP1420" t="str">
        <f>VLOOKUP(A1420,Sheet1!$A$2:$E$221,2,0)</f>
        <v>West Zone</v>
      </c>
    </row>
    <row r="1421" spans="1:94" x14ac:dyDescent="0.35">
      <c r="A1421" t="s">
        <v>7724</v>
      </c>
      <c r="B1421">
        <v>705</v>
      </c>
      <c r="C1421" t="s">
        <v>9332</v>
      </c>
      <c r="D1421" t="s">
        <v>678</v>
      </c>
      <c r="E1421" t="s">
        <v>663</v>
      </c>
      <c r="F1421" t="s">
        <v>664</v>
      </c>
      <c r="G1421" t="s">
        <v>441</v>
      </c>
      <c r="H1421" t="s">
        <v>10775</v>
      </c>
      <c r="I1421">
        <v>434233</v>
      </c>
      <c r="J1421" t="s">
        <v>3902</v>
      </c>
      <c r="K1421" t="s">
        <v>3903</v>
      </c>
      <c r="L1421" t="s">
        <v>4622</v>
      </c>
      <c r="M1421" t="s">
        <v>10776</v>
      </c>
      <c r="N1421">
        <v>60000</v>
      </c>
      <c r="O1421" t="s">
        <v>9721</v>
      </c>
      <c r="P1421" t="s">
        <v>9722</v>
      </c>
      <c r="Q1421" t="s">
        <v>7728</v>
      </c>
      <c r="R1421">
        <v>4419376045</v>
      </c>
      <c r="S1421" t="s">
        <v>13394</v>
      </c>
      <c r="T1421"/>
      <c r="V1421" s="14">
        <v>46209</v>
      </c>
      <c r="W1421" t="s">
        <v>7726</v>
      </c>
      <c r="X1421" s="31">
        <v>46209.7190162037</v>
      </c>
      <c r="AN1421" s="14">
        <v>46209</v>
      </c>
      <c r="AO1421" t="s">
        <v>1341</v>
      </c>
      <c r="AP1421" s="31">
        <v>46209.742893518516</v>
      </c>
      <c r="AT1421" s="31">
        <v>46209.742893518516</v>
      </c>
      <c r="AU1421" s="14">
        <v>46209</v>
      </c>
      <c r="AV1421" t="s">
        <v>1341</v>
      </c>
      <c r="AW1421" t="s">
        <v>664</v>
      </c>
      <c r="AX1421" t="s">
        <v>678</v>
      </c>
      <c r="AY1421" s="14">
        <v>46210</v>
      </c>
      <c r="AZ1421" t="s">
        <v>7727</v>
      </c>
      <c r="BA1421" s="31">
        <v>46210.297384259262</v>
      </c>
      <c r="BB1421" s="14">
        <v>46210</v>
      </c>
      <c r="BC1421" t="s">
        <v>1194</v>
      </c>
      <c r="BD1421" s="31">
        <v>46210.396273148152</v>
      </c>
      <c r="BE1421" s="14">
        <v>46210</v>
      </c>
      <c r="BF1421" t="s">
        <v>2405</v>
      </c>
      <c r="BG1421" s="31">
        <v>46210.414606481485</v>
      </c>
      <c r="BH1421" s="14">
        <v>46210</v>
      </c>
      <c r="BI1421" t="s">
        <v>1204</v>
      </c>
      <c r="BJ1421" s="31">
        <v>46210.415497685186</v>
      </c>
      <c r="BN1421" s="14">
        <v>46210</v>
      </c>
      <c r="BO1421" t="s">
        <v>1204</v>
      </c>
      <c r="BP1421" s="31">
        <v>46210.42864583333</v>
      </c>
      <c r="CP1421" t="str">
        <f>VLOOKUP(A1421,Sheet1!$A$2:$E$221,2,0)</f>
        <v>West Zone</v>
      </c>
    </row>
    <row r="1422" spans="1:94" x14ac:dyDescent="0.35">
      <c r="A1422" t="s">
        <v>7724</v>
      </c>
      <c r="B1422">
        <v>705</v>
      </c>
      <c r="C1422" t="s">
        <v>9332</v>
      </c>
      <c r="D1422" t="s">
        <v>678</v>
      </c>
      <c r="E1422" t="s">
        <v>663</v>
      </c>
      <c r="F1422" t="s">
        <v>664</v>
      </c>
      <c r="G1422" t="s">
        <v>441</v>
      </c>
      <c r="H1422" t="s">
        <v>4543</v>
      </c>
      <c r="I1422">
        <v>777474</v>
      </c>
      <c r="J1422" t="s">
        <v>4144</v>
      </c>
      <c r="K1422" t="s">
        <v>4145</v>
      </c>
      <c r="L1422" t="s">
        <v>4622</v>
      </c>
      <c r="M1422" t="s">
        <v>7735</v>
      </c>
      <c r="N1422">
        <v>70000</v>
      </c>
      <c r="O1422" t="s">
        <v>3663</v>
      </c>
      <c r="P1422" t="s">
        <v>3664</v>
      </c>
      <c r="Q1422" t="s">
        <v>4544</v>
      </c>
      <c r="R1422">
        <v>7870061086</v>
      </c>
      <c r="S1422" t="s">
        <v>13394</v>
      </c>
      <c r="T1422"/>
      <c r="V1422" s="14">
        <v>46206</v>
      </c>
      <c r="W1422" t="s">
        <v>7729</v>
      </c>
      <c r="X1422" s="31">
        <v>46206.598229166666</v>
      </c>
      <c r="AN1422" s="14">
        <v>46206</v>
      </c>
      <c r="AO1422" t="s">
        <v>1341</v>
      </c>
      <c r="AP1422" s="31">
        <v>46206.624143518522</v>
      </c>
      <c r="AT1422" s="31">
        <v>46206.624143518522</v>
      </c>
      <c r="AU1422" s="14">
        <v>46206</v>
      </c>
      <c r="AV1422" t="s">
        <v>1341</v>
      </c>
      <c r="AW1422" t="s">
        <v>664</v>
      </c>
      <c r="AX1422" t="s">
        <v>678</v>
      </c>
      <c r="AY1422" s="14">
        <v>46206</v>
      </c>
      <c r="AZ1422" t="s">
        <v>7727</v>
      </c>
      <c r="BA1422" s="31">
        <v>46206.632777777777</v>
      </c>
      <c r="BB1422" s="14">
        <v>46206</v>
      </c>
      <c r="BC1422" t="s">
        <v>1194</v>
      </c>
      <c r="BD1422" s="31">
        <v>46206.635023148148</v>
      </c>
      <c r="BE1422" s="14">
        <v>46206</v>
      </c>
      <c r="BF1422" t="s">
        <v>1219</v>
      </c>
      <c r="BG1422" s="31">
        <v>46206.643622685187</v>
      </c>
      <c r="BH1422" s="14">
        <v>46206</v>
      </c>
      <c r="BI1422" t="s">
        <v>3020</v>
      </c>
      <c r="BJ1422" s="31">
        <v>46206.672858796293</v>
      </c>
      <c r="BK1422" s="14">
        <v>46206</v>
      </c>
      <c r="BL1422" t="s">
        <v>3020</v>
      </c>
      <c r="BM1422" s="31">
        <v>46206.67392361111</v>
      </c>
      <c r="BN1422" s="14">
        <v>46206</v>
      </c>
      <c r="BO1422" t="s">
        <v>1205</v>
      </c>
      <c r="BP1422" s="31">
        <v>46206.712673611109</v>
      </c>
      <c r="BZ1422" s="14">
        <v>46206</v>
      </c>
      <c r="CA1422" t="s">
        <v>1198</v>
      </c>
      <c r="CB1422" s="31">
        <v>46206.743460648147</v>
      </c>
      <c r="CC1422" s="14">
        <v>46206</v>
      </c>
      <c r="CD1422" t="s">
        <v>1199</v>
      </c>
      <c r="CE1422" s="31">
        <v>46206.759212962963</v>
      </c>
      <c r="CI1422" s="14">
        <v>46206</v>
      </c>
      <c r="CJ1422" t="s">
        <v>7727</v>
      </c>
      <c r="CK1422" s="31">
        <v>46206.777129629627</v>
      </c>
      <c r="CP1422" t="str">
        <f>VLOOKUP(A1422,Sheet1!$A$2:$E$221,2,0)</f>
        <v>West Zone</v>
      </c>
    </row>
    <row r="1423" spans="1:94" x14ac:dyDescent="0.35">
      <c r="A1423" t="s">
        <v>7736</v>
      </c>
      <c r="B1423">
        <v>823</v>
      </c>
      <c r="C1423" t="s">
        <v>9332</v>
      </c>
      <c r="D1423" t="s">
        <v>678</v>
      </c>
      <c r="E1423" t="s">
        <v>667</v>
      </c>
      <c r="F1423" t="s">
        <v>668</v>
      </c>
      <c r="G1423" t="s">
        <v>441</v>
      </c>
      <c r="H1423" t="s">
        <v>12661</v>
      </c>
      <c r="I1423">
        <v>422608</v>
      </c>
      <c r="J1423" t="s">
        <v>10778</v>
      </c>
      <c r="K1423" t="s">
        <v>10779</v>
      </c>
      <c r="L1423" t="s">
        <v>4622</v>
      </c>
      <c r="M1423" t="s">
        <v>12662</v>
      </c>
      <c r="N1423">
        <v>65000</v>
      </c>
      <c r="O1423" t="s">
        <v>12663</v>
      </c>
      <c r="P1423" t="s">
        <v>12664</v>
      </c>
      <c r="Q1423" t="s">
        <v>12665</v>
      </c>
      <c r="R1423">
        <v>1300145257</v>
      </c>
      <c r="S1423" t="s">
        <v>13394</v>
      </c>
      <c r="T1423"/>
      <c r="V1423" s="14">
        <v>46209</v>
      </c>
      <c r="W1423" t="s">
        <v>10782</v>
      </c>
      <c r="X1423" s="31">
        <v>46209.753564814811</v>
      </c>
      <c r="AN1423" s="14">
        <v>46210</v>
      </c>
      <c r="AO1423" t="s">
        <v>7745</v>
      </c>
      <c r="AP1423" s="31">
        <v>46210.688437500001</v>
      </c>
      <c r="AT1423" s="31">
        <v>46210.688437500001</v>
      </c>
      <c r="AU1423" s="14">
        <v>46210</v>
      </c>
      <c r="AV1423" t="s">
        <v>7745</v>
      </c>
      <c r="AW1423" t="s">
        <v>668</v>
      </c>
      <c r="AX1423" t="s">
        <v>678</v>
      </c>
      <c r="AY1423" s="14">
        <v>46210</v>
      </c>
      <c r="AZ1423" t="s">
        <v>10782</v>
      </c>
      <c r="BA1423" s="31">
        <v>46210.707858796297</v>
      </c>
      <c r="BB1423" s="14">
        <v>46210</v>
      </c>
      <c r="BC1423" t="s">
        <v>1194</v>
      </c>
      <c r="BD1423" s="31">
        <v>46210.717870370368</v>
      </c>
      <c r="BE1423" s="14">
        <v>46210</v>
      </c>
      <c r="BF1423" t="s">
        <v>6513</v>
      </c>
      <c r="BG1423" s="31">
        <v>46210.736319444448</v>
      </c>
      <c r="BH1423" s="14">
        <v>46210</v>
      </c>
      <c r="BI1423" t="s">
        <v>6410</v>
      </c>
      <c r="BJ1423" s="31">
        <v>46210.744560185187</v>
      </c>
      <c r="BK1423" s="14">
        <v>46210</v>
      </c>
      <c r="BL1423" t="s">
        <v>6410</v>
      </c>
      <c r="BM1423" s="31">
        <v>46210.753125000003</v>
      </c>
      <c r="BZ1423" s="14">
        <v>46210</v>
      </c>
      <c r="CA1423" t="s">
        <v>6410</v>
      </c>
      <c r="CB1423" s="31">
        <v>46210.763055555559</v>
      </c>
      <c r="CC1423" s="14">
        <v>46210</v>
      </c>
      <c r="CD1423" t="s">
        <v>1205</v>
      </c>
      <c r="CE1423" s="31">
        <v>46210.76489583333</v>
      </c>
      <c r="CI1423" s="14">
        <v>46210</v>
      </c>
      <c r="CJ1423" t="s">
        <v>7746</v>
      </c>
      <c r="CK1423" s="31">
        <v>46210.83321759259</v>
      </c>
      <c r="CP1423" t="str">
        <f>VLOOKUP(A1423,Sheet1!$A$2:$E$221,2,0)</f>
        <v>West Zone</v>
      </c>
    </row>
    <row r="1424" spans="1:94" x14ac:dyDescent="0.35">
      <c r="A1424" t="s">
        <v>7736</v>
      </c>
      <c r="B1424">
        <v>823</v>
      </c>
      <c r="C1424" t="s">
        <v>9332</v>
      </c>
      <c r="D1424" t="s">
        <v>678</v>
      </c>
      <c r="E1424" t="s">
        <v>667</v>
      </c>
      <c r="F1424" t="s">
        <v>668</v>
      </c>
      <c r="G1424" t="s">
        <v>441</v>
      </c>
      <c r="H1424" t="s">
        <v>7737</v>
      </c>
      <c r="I1424">
        <v>430831</v>
      </c>
      <c r="J1424" t="s">
        <v>7738</v>
      </c>
      <c r="K1424" t="s">
        <v>7739</v>
      </c>
      <c r="L1424" t="s">
        <v>4622</v>
      </c>
      <c r="M1424" t="s">
        <v>7740</v>
      </c>
      <c r="N1424">
        <v>40000</v>
      </c>
      <c r="O1424" t="s">
        <v>7741</v>
      </c>
      <c r="P1424" t="s">
        <v>7742</v>
      </c>
      <c r="Q1424" t="s">
        <v>7743</v>
      </c>
      <c r="R1424">
        <v>8756177000</v>
      </c>
      <c r="S1424" t="s">
        <v>13394</v>
      </c>
      <c r="T1424"/>
      <c r="V1424" s="14">
        <v>46205</v>
      </c>
      <c r="W1424" t="s">
        <v>7744</v>
      </c>
      <c r="X1424" s="31">
        <v>46205.673483796294</v>
      </c>
      <c r="AN1424" s="14">
        <v>46205</v>
      </c>
      <c r="AO1424" t="s">
        <v>7745</v>
      </c>
      <c r="AP1424" s="31">
        <v>46205.697500000002</v>
      </c>
      <c r="AT1424" s="31">
        <v>46205.697500000002</v>
      </c>
      <c r="AU1424" s="14">
        <v>46205</v>
      </c>
      <c r="AV1424" t="s">
        <v>7745</v>
      </c>
      <c r="AW1424" t="s">
        <v>668</v>
      </c>
      <c r="AX1424" t="s">
        <v>678</v>
      </c>
      <c r="AY1424" s="14">
        <v>46205</v>
      </c>
      <c r="AZ1424" t="s">
        <v>7746</v>
      </c>
      <c r="BA1424" s="31">
        <v>46205.721041666664</v>
      </c>
      <c r="BB1424" s="14">
        <v>46205</v>
      </c>
      <c r="BC1424" t="s">
        <v>1194</v>
      </c>
      <c r="BD1424" s="31">
        <v>46205.725763888891</v>
      </c>
      <c r="BE1424" s="14">
        <v>46205</v>
      </c>
      <c r="BF1424" t="s">
        <v>1218</v>
      </c>
      <c r="BG1424" s="31">
        <v>46205.746805555558</v>
      </c>
      <c r="BH1424" s="14">
        <v>46205</v>
      </c>
      <c r="BI1424" t="s">
        <v>6432</v>
      </c>
      <c r="BJ1424" s="31">
        <v>46205.757719907408</v>
      </c>
      <c r="BK1424" s="14">
        <v>46205</v>
      </c>
      <c r="BL1424" t="s">
        <v>6432</v>
      </c>
      <c r="BM1424" s="31">
        <v>46205.760300925926</v>
      </c>
      <c r="BZ1424" s="14">
        <v>46205</v>
      </c>
      <c r="CA1424" t="s">
        <v>6432</v>
      </c>
      <c r="CB1424" s="31">
        <v>46205.762361111112</v>
      </c>
      <c r="CC1424" s="14">
        <v>46205</v>
      </c>
      <c r="CD1424" t="s">
        <v>1205</v>
      </c>
      <c r="CE1424" s="31">
        <v>46205.763495370367</v>
      </c>
      <c r="CI1424" s="14">
        <v>46206</v>
      </c>
      <c r="CJ1424" t="s">
        <v>7746</v>
      </c>
      <c r="CK1424" s="31">
        <v>46206.551921296297</v>
      </c>
      <c r="CP1424" t="str">
        <f>VLOOKUP(A1424,Sheet1!$A$2:$E$221,2,0)</f>
        <v>West Zone</v>
      </c>
    </row>
    <row r="1425" spans="1:94" x14ac:dyDescent="0.35">
      <c r="A1425" t="s">
        <v>7736</v>
      </c>
      <c r="B1425">
        <v>823</v>
      </c>
      <c r="C1425" t="s">
        <v>9332</v>
      </c>
      <c r="D1425" t="s">
        <v>678</v>
      </c>
      <c r="E1425" t="s">
        <v>667</v>
      </c>
      <c r="F1425" t="s">
        <v>668</v>
      </c>
      <c r="G1425" t="s">
        <v>441</v>
      </c>
      <c r="H1425" t="s">
        <v>7747</v>
      </c>
      <c r="I1425">
        <v>456365</v>
      </c>
      <c r="J1425" t="s">
        <v>840</v>
      </c>
      <c r="K1425" t="s">
        <v>7748</v>
      </c>
      <c r="L1425" t="s">
        <v>4622</v>
      </c>
      <c r="M1425" t="s">
        <v>7749</v>
      </c>
      <c r="N1425">
        <v>40000</v>
      </c>
      <c r="O1425" t="s">
        <v>7741</v>
      </c>
      <c r="P1425" t="s">
        <v>7742</v>
      </c>
      <c r="Q1425" t="s">
        <v>7750</v>
      </c>
      <c r="R1425">
        <v>8678776574</v>
      </c>
      <c r="S1425" t="s">
        <v>13394</v>
      </c>
      <c r="T1425"/>
      <c r="V1425" s="14">
        <v>46205</v>
      </c>
      <c r="W1425" t="s">
        <v>7751</v>
      </c>
      <c r="X1425" s="31">
        <v>46205.777280092596</v>
      </c>
      <c r="AN1425" s="14">
        <v>46206</v>
      </c>
      <c r="AO1425" t="s">
        <v>7745</v>
      </c>
      <c r="AP1425" s="31">
        <v>46206.383842592593</v>
      </c>
      <c r="AT1425" s="31">
        <v>46206.383842592593</v>
      </c>
      <c r="AU1425" s="14">
        <v>46206</v>
      </c>
      <c r="AV1425" t="s">
        <v>7745</v>
      </c>
      <c r="AW1425" t="s">
        <v>668</v>
      </c>
      <c r="AX1425" t="s">
        <v>678</v>
      </c>
      <c r="AY1425" s="14">
        <v>46206</v>
      </c>
      <c r="AZ1425" t="s">
        <v>7745</v>
      </c>
      <c r="BA1425" s="31">
        <v>46206.454386574071</v>
      </c>
      <c r="BB1425" s="14">
        <v>46206</v>
      </c>
      <c r="BC1425" t="s">
        <v>1194</v>
      </c>
      <c r="BD1425" s="31">
        <v>46206.460266203707</v>
      </c>
      <c r="BE1425" s="14">
        <v>46206</v>
      </c>
      <c r="BF1425" t="s">
        <v>1220</v>
      </c>
      <c r="BG1425" s="31">
        <v>46206.495555555557</v>
      </c>
      <c r="BH1425" s="14">
        <v>46206</v>
      </c>
      <c r="BI1425" t="s">
        <v>6410</v>
      </c>
      <c r="BJ1425" s="31">
        <v>46206.520405092589</v>
      </c>
      <c r="BK1425" s="14">
        <v>46206</v>
      </c>
      <c r="BL1425" t="s">
        <v>6410</v>
      </c>
      <c r="BM1425" s="31">
        <v>46206.52857638889</v>
      </c>
      <c r="BZ1425" s="14">
        <v>46206</v>
      </c>
      <c r="CA1425" t="s">
        <v>6410</v>
      </c>
      <c r="CB1425" s="31">
        <v>46206.532743055555</v>
      </c>
      <c r="CC1425" s="14">
        <v>46206</v>
      </c>
      <c r="CD1425" t="s">
        <v>1199</v>
      </c>
      <c r="CE1425" s="31">
        <v>46206.534513888888</v>
      </c>
      <c r="CI1425" s="14">
        <v>46206</v>
      </c>
      <c r="CJ1425" t="s">
        <v>7746</v>
      </c>
      <c r="CK1425" s="31">
        <v>46206.675057870372</v>
      </c>
      <c r="CP1425" t="str">
        <f>VLOOKUP(A1425,Sheet1!$A$2:$E$221,2,0)</f>
        <v>West Zone</v>
      </c>
    </row>
    <row r="1426" spans="1:94" x14ac:dyDescent="0.35">
      <c r="A1426" t="s">
        <v>7736</v>
      </c>
      <c r="B1426">
        <v>823</v>
      </c>
      <c r="C1426" t="s">
        <v>9332</v>
      </c>
      <c r="D1426" t="s">
        <v>678</v>
      </c>
      <c r="E1426" t="s">
        <v>667</v>
      </c>
      <c r="F1426" t="s">
        <v>668</v>
      </c>
      <c r="G1426" t="s">
        <v>441</v>
      </c>
      <c r="H1426" t="s">
        <v>7747</v>
      </c>
      <c r="I1426">
        <v>456365</v>
      </c>
      <c r="J1426" t="s">
        <v>840</v>
      </c>
      <c r="K1426" t="s">
        <v>7748</v>
      </c>
      <c r="L1426" t="s">
        <v>4622</v>
      </c>
      <c r="M1426" t="s">
        <v>7749</v>
      </c>
      <c r="N1426">
        <v>40000</v>
      </c>
      <c r="O1426" t="s">
        <v>7741</v>
      </c>
      <c r="P1426" t="s">
        <v>7742</v>
      </c>
      <c r="Q1426" t="s">
        <v>7752</v>
      </c>
      <c r="R1426">
        <v>1397533374</v>
      </c>
      <c r="S1426" t="s">
        <v>13394</v>
      </c>
      <c r="T1426"/>
      <c r="V1426" s="14">
        <v>46205</v>
      </c>
      <c r="W1426" t="s">
        <v>7751</v>
      </c>
      <c r="X1426" s="31">
        <v>46205.777303240742</v>
      </c>
      <c r="AN1426" s="14">
        <v>46206</v>
      </c>
      <c r="AO1426" t="s">
        <v>7745</v>
      </c>
      <c r="AP1426" s="31">
        <v>46206.383819444447</v>
      </c>
      <c r="AT1426" s="31">
        <v>46206.383819444447</v>
      </c>
      <c r="AU1426" s="14">
        <v>46206</v>
      </c>
      <c r="AV1426" t="s">
        <v>7745</v>
      </c>
      <c r="AW1426" t="s">
        <v>668</v>
      </c>
      <c r="AX1426" t="s">
        <v>678</v>
      </c>
      <c r="AY1426" s="14">
        <v>46206</v>
      </c>
      <c r="AZ1426" t="s">
        <v>7745</v>
      </c>
      <c r="BA1426" s="31">
        <v>46206.454351851855</v>
      </c>
      <c r="BB1426" s="14">
        <v>46206</v>
      </c>
      <c r="BC1426" t="s">
        <v>1194</v>
      </c>
      <c r="BD1426" s="31">
        <v>46206.460266203707</v>
      </c>
      <c r="BE1426" s="14">
        <v>46206</v>
      </c>
      <c r="BF1426" t="s">
        <v>1220</v>
      </c>
      <c r="BG1426" s="31">
        <v>46206.49554398148</v>
      </c>
      <c r="BH1426" s="14">
        <v>46206</v>
      </c>
      <c r="BI1426" t="s">
        <v>6410</v>
      </c>
      <c r="BJ1426" s="31">
        <v>46206.52039351852</v>
      </c>
      <c r="BK1426" s="14">
        <v>46206</v>
      </c>
      <c r="BL1426" t="s">
        <v>6410</v>
      </c>
      <c r="BM1426" s="31">
        <v>46206.528564814813</v>
      </c>
      <c r="BZ1426" s="14">
        <v>46206</v>
      </c>
      <c r="CA1426" t="s">
        <v>6410</v>
      </c>
      <c r="CB1426" s="31">
        <v>46206.532719907409</v>
      </c>
      <c r="CC1426" s="14">
        <v>46206</v>
      </c>
      <c r="CD1426" t="s">
        <v>1199</v>
      </c>
      <c r="CE1426" s="31">
        <v>46206.534513888888</v>
      </c>
      <c r="CI1426" s="14">
        <v>46206</v>
      </c>
      <c r="CJ1426" t="s">
        <v>7746</v>
      </c>
      <c r="CK1426" s="31">
        <v>46206.675057870372</v>
      </c>
      <c r="CP1426" t="str">
        <f>VLOOKUP(A1426,Sheet1!$A$2:$E$221,2,0)</f>
        <v>West Zone</v>
      </c>
    </row>
    <row r="1427" spans="1:94" x14ac:dyDescent="0.35">
      <c r="A1427" t="s">
        <v>7736</v>
      </c>
      <c r="B1427">
        <v>823</v>
      </c>
      <c r="C1427" t="s">
        <v>9332</v>
      </c>
      <c r="D1427" t="s">
        <v>678</v>
      </c>
      <c r="E1427" t="s">
        <v>667</v>
      </c>
      <c r="F1427" t="s">
        <v>668</v>
      </c>
      <c r="G1427" t="s">
        <v>441</v>
      </c>
      <c r="H1427" t="s">
        <v>7753</v>
      </c>
      <c r="I1427">
        <v>457994</v>
      </c>
      <c r="J1427" t="s">
        <v>7754</v>
      </c>
      <c r="K1427" t="s">
        <v>7755</v>
      </c>
      <c r="L1427" t="s">
        <v>4622</v>
      </c>
      <c r="M1427" t="s">
        <v>7756</v>
      </c>
      <c r="N1427">
        <v>40000</v>
      </c>
      <c r="O1427" t="s">
        <v>7741</v>
      </c>
      <c r="P1427" t="s">
        <v>7742</v>
      </c>
      <c r="Q1427" t="s">
        <v>2989</v>
      </c>
      <c r="R1427">
        <v>6494260733</v>
      </c>
      <c r="S1427" t="s">
        <v>13394</v>
      </c>
      <c r="T1427"/>
      <c r="V1427" s="14">
        <v>46204</v>
      </c>
      <c r="W1427" t="s">
        <v>7757</v>
      </c>
      <c r="X1427" s="31">
        <v>46204.747754629629</v>
      </c>
      <c r="AN1427" s="14">
        <v>46204</v>
      </c>
      <c r="AO1427" t="s">
        <v>7745</v>
      </c>
      <c r="AP1427" s="31">
        <v>46204.776747685188</v>
      </c>
      <c r="AT1427" s="31">
        <v>46204.776747685188</v>
      </c>
      <c r="AU1427" s="14">
        <v>46204</v>
      </c>
      <c r="AV1427" t="s">
        <v>7745</v>
      </c>
      <c r="AW1427" t="s">
        <v>668</v>
      </c>
      <c r="AX1427" t="s">
        <v>678</v>
      </c>
      <c r="AY1427" s="14">
        <v>46205</v>
      </c>
      <c r="AZ1427" t="s">
        <v>7745</v>
      </c>
      <c r="BA1427" s="31">
        <v>46205.394456018519</v>
      </c>
      <c r="BB1427" s="14">
        <v>46205</v>
      </c>
      <c r="BC1427" t="s">
        <v>1194</v>
      </c>
      <c r="BD1427" s="31">
        <v>46205.39775462963</v>
      </c>
      <c r="BE1427" s="14">
        <v>46205</v>
      </c>
      <c r="BF1427" t="s">
        <v>1197</v>
      </c>
      <c r="BG1427" s="31">
        <v>46205.46056712963</v>
      </c>
      <c r="BH1427" s="14">
        <v>46205</v>
      </c>
      <c r="BI1427" t="s">
        <v>1204</v>
      </c>
      <c r="BJ1427" s="31">
        <v>46205.475023148145</v>
      </c>
      <c r="BK1427" s="14">
        <v>46205</v>
      </c>
      <c r="BL1427" t="s">
        <v>1204</v>
      </c>
      <c r="BM1427" s="31">
        <v>46205.481435185182</v>
      </c>
      <c r="BZ1427" s="14">
        <v>46205</v>
      </c>
      <c r="CA1427" t="s">
        <v>1204</v>
      </c>
      <c r="CB1427" s="31">
        <v>46205.495625000003</v>
      </c>
      <c r="CC1427" s="14">
        <v>46205</v>
      </c>
      <c r="CD1427" t="s">
        <v>1205</v>
      </c>
      <c r="CE1427" s="31">
        <v>46205.498692129629</v>
      </c>
      <c r="CI1427" s="14">
        <v>46205</v>
      </c>
      <c r="CJ1427" t="s">
        <v>7746</v>
      </c>
      <c r="CK1427" s="31">
        <v>46205.728229166663</v>
      </c>
      <c r="CP1427" t="str">
        <f>VLOOKUP(A1427,Sheet1!$A$2:$E$221,2,0)</f>
        <v>West Zone</v>
      </c>
    </row>
    <row r="1428" spans="1:94" x14ac:dyDescent="0.35">
      <c r="A1428" t="s">
        <v>7758</v>
      </c>
      <c r="B1428">
        <v>830</v>
      </c>
      <c r="C1428" t="s">
        <v>9332</v>
      </c>
      <c r="D1428" t="s">
        <v>678</v>
      </c>
      <c r="E1428" t="s">
        <v>146</v>
      </c>
      <c r="F1428" t="s">
        <v>537</v>
      </c>
      <c r="G1428" t="s">
        <v>930</v>
      </c>
      <c r="H1428" t="s">
        <v>7759</v>
      </c>
      <c r="I1428">
        <v>385543</v>
      </c>
      <c r="J1428" t="s">
        <v>3735</v>
      </c>
      <c r="K1428" t="s">
        <v>3736</v>
      </c>
      <c r="L1428" t="s">
        <v>4622</v>
      </c>
      <c r="M1428" t="s">
        <v>7760</v>
      </c>
      <c r="N1428">
        <v>55000</v>
      </c>
      <c r="O1428" t="s">
        <v>945</v>
      </c>
      <c r="P1428" t="s">
        <v>946</v>
      </c>
      <c r="Q1428" t="s">
        <v>7761</v>
      </c>
      <c r="R1428">
        <v>1657405272</v>
      </c>
      <c r="S1428" t="s">
        <v>13394</v>
      </c>
      <c r="T1428"/>
      <c r="V1428" s="14">
        <v>46204</v>
      </c>
      <c r="W1428" t="s">
        <v>7762</v>
      </c>
      <c r="X1428" s="31">
        <v>46204.677939814814</v>
      </c>
      <c r="AN1428" s="14">
        <v>46204</v>
      </c>
      <c r="AO1428" t="s">
        <v>7762</v>
      </c>
      <c r="AP1428" s="31">
        <v>46204.70753472222</v>
      </c>
      <c r="AT1428" s="31">
        <v>46204.70753472222</v>
      </c>
      <c r="AU1428" s="14">
        <v>46204</v>
      </c>
      <c r="AV1428" t="s">
        <v>7762</v>
      </c>
      <c r="AW1428" t="s">
        <v>7763</v>
      </c>
      <c r="AX1428" t="s">
        <v>677</v>
      </c>
      <c r="AY1428" s="14">
        <v>46204</v>
      </c>
      <c r="AZ1428" t="s">
        <v>7762</v>
      </c>
      <c r="BA1428" s="31">
        <v>46204.708009259259</v>
      </c>
      <c r="BB1428" s="14">
        <v>46204</v>
      </c>
      <c r="BC1428" t="s">
        <v>1211</v>
      </c>
      <c r="BD1428" s="31">
        <v>46204.731932870367</v>
      </c>
      <c r="BE1428" s="14">
        <v>46204</v>
      </c>
      <c r="BF1428" t="s">
        <v>6837</v>
      </c>
      <c r="BG1428" s="31">
        <v>46204.73909722222</v>
      </c>
      <c r="BH1428" s="14">
        <v>46204</v>
      </c>
      <c r="BI1428" t="s">
        <v>7487</v>
      </c>
      <c r="BJ1428" s="31">
        <v>46204.748414351852</v>
      </c>
      <c r="BK1428" s="14">
        <v>46204</v>
      </c>
      <c r="BL1428" t="s">
        <v>7487</v>
      </c>
      <c r="BM1428" s="31">
        <v>46204.755046296297</v>
      </c>
      <c r="BZ1428" s="14">
        <v>46204</v>
      </c>
      <c r="CA1428" t="s">
        <v>7487</v>
      </c>
      <c r="CB1428" s="31">
        <v>46204.770243055558</v>
      </c>
      <c r="CC1428" s="14">
        <v>46204</v>
      </c>
      <c r="CD1428" t="s">
        <v>1324</v>
      </c>
      <c r="CE1428" s="31">
        <v>46204.774930555555</v>
      </c>
      <c r="CI1428" s="14">
        <v>46205</v>
      </c>
      <c r="CJ1428" t="s">
        <v>7764</v>
      </c>
      <c r="CK1428" s="31">
        <v>46205.708472222221</v>
      </c>
      <c r="CP1428" t="str">
        <f>VLOOKUP(A1428,Sheet1!$A$2:$E$221,2,0)</f>
        <v>West Zone</v>
      </c>
    </row>
    <row r="1429" spans="1:94" x14ac:dyDescent="0.35">
      <c r="A1429" t="s">
        <v>7758</v>
      </c>
      <c r="B1429">
        <v>830</v>
      </c>
      <c r="C1429" t="s">
        <v>9332</v>
      </c>
      <c r="D1429" t="s">
        <v>678</v>
      </c>
      <c r="E1429" t="s">
        <v>146</v>
      </c>
      <c r="F1429" t="s">
        <v>537</v>
      </c>
      <c r="G1429" t="s">
        <v>930</v>
      </c>
      <c r="H1429" t="s">
        <v>7759</v>
      </c>
      <c r="I1429">
        <v>385543</v>
      </c>
      <c r="J1429" t="s">
        <v>3735</v>
      </c>
      <c r="K1429" t="s">
        <v>3736</v>
      </c>
      <c r="L1429" t="s">
        <v>4622</v>
      </c>
      <c r="M1429" t="s">
        <v>7760</v>
      </c>
      <c r="N1429">
        <v>90000</v>
      </c>
      <c r="O1429" t="s">
        <v>931</v>
      </c>
      <c r="P1429" t="s">
        <v>932</v>
      </c>
      <c r="Q1429" t="s">
        <v>1342</v>
      </c>
      <c r="R1429">
        <v>9296826221</v>
      </c>
      <c r="S1429" t="s">
        <v>13394</v>
      </c>
      <c r="T1429"/>
      <c r="V1429" s="14">
        <v>46204</v>
      </c>
      <c r="W1429" t="s">
        <v>7764</v>
      </c>
      <c r="X1429" s="31">
        <v>46204.647604166668</v>
      </c>
      <c r="AN1429" s="14">
        <v>46204</v>
      </c>
      <c r="AO1429" t="s">
        <v>7762</v>
      </c>
      <c r="AP1429" s="31">
        <v>46204.670787037037</v>
      </c>
      <c r="AT1429" s="31">
        <v>46204.670787037037</v>
      </c>
      <c r="AU1429" s="14">
        <v>46204</v>
      </c>
      <c r="AV1429" t="s">
        <v>7762</v>
      </c>
      <c r="AW1429" t="s">
        <v>7763</v>
      </c>
      <c r="AX1429" t="s">
        <v>677</v>
      </c>
      <c r="AY1429" s="14">
        <v>46204</v>
      </c>
      <c r="AZ1429" t="s">
        <v>7762</v>
      </c>
      <c r="BA1429" s="31">
        <v>46204.707986111112</v>
      </c>
      <c r="BB1429" s="14">
        <v>46204</v>
      </c>
      <c r="BC1429" t="s">
        <v>1211</v>
      </c>
      <c r="BD1429" s="31">
        <v>46204.731932870367</v>
      </c>
      <c r="BE1429" s="14">
        <v>46204</v>
      </c>
      <c r="BF1429" t="s">
        <v>6837</v>
      </c>
      <c r="BG1429" s="31">
        <v>46204.739074074074</v>
      </c>
      <c r="BH1429" s="14">
        <v>46204</v>
      </c>
      <c r="BI1429" t="s">
        <v>7487</v>
      </c>
      <c r="BJ1429" s="31">
        <v>46204.748391203706</v>
      </c>
      <c r="BK1429" s="14">
        <v>46204</v>
      </c>
      <c r="BL1429" t="s">
        <v>7487</v>
      </c>
      <c r="BM1429" s="31">
        <v>46204.75503472222</v>
      </c>
      <c r="BZ1429" s="14">
        <v>46204</v>
      </c>
      <c r="CA1429" t="s">
        <v>7487</v>
      </c>
      <c r="CB1429" s="31">
        <v>46204.770231481481</v>
      </c>
      <c r="CC1429" s="14">
        <v>46204</v>
      </c>
      <c r="CD1429" t="s">
        <v>1324</v>
      </c>
      <c r="CE1429" s="31">
        <v>46204.774930555555</v>
      </c>
      <c r="CI1429" s="14">
        <v>46205</v>
      </c>
      <c r="CJ1429" t="s">
        <v>7764</v>
      </c>
      <c r="CK1429" s="31">
        <v>46205.708472222221</v>
      </c>
      <c r="CP1429" t="str">
        <f>VLOOKUP(A1429,Sheet1!$A$2:$E$221,2,0)</f>
        <v>West Zone</v>
      </c>
    </row>
    <row r="1430" spans="1:94" x14ac:dyDescent="0.35">
      <c r="A1430" t="s">
        <v>7758</v>
      </c>
      <c r="B1430">
        <v>830</v>
      </c>
      <c r="C1430" t="s">
        <v>9332</v>
      </c>
      <c r="D1430" t="s">
        <v>678</v>
      </c>
      <c r="E1430" t="s">
        <v>146</v>
      </c>
      <c r="F1430" t="s">
        <v>537</v>
      </c>
      <c r="G1430" t="s">
        <v>930</v>
      </c>
      <c r="H1430" t="s">
        <v>4361</v>
      </c>
      <c r="I1430">
        <v>461955</v>
      </c>
      <c r="J1430" t="s">
        <v>4363</v>
      </c>
      <c r="K1430" t="s">
        <v>4364</v>
      </c>
      <c r="L1430" t="s">
        <v>4622</v>
      </c>
      <c r="M1430" t="s">
        <v>7765</v>
      </c>
      <c r="N1430">
        <v>77000</v>
      </c>
      <c r="O1430" t="s">
        <v>939</v>
      </c>
      <c r="P1430" t="s">
        <v>940</v>
      </c>
      <c r="Q1430" t="s">
        <v>4362</v>
      </c>
      <c r="R1430">
        <v>3551249790</v>
      </c>
      <c r="S1430" t="s">
        <v>13394</v>
      </c>
      <c r="T1430"/>
      <c r="V1430" s="14">
        <v>46205</v>
      </c>
      <c r="W1430" t="s">
        <v>7766</v>
      </c>
      <c r="X1430" s="31">
        <v>46205.504965277774</v>
      </c>
      <c r="AN1430" s="14">
        <v>46205</v>
      </c>
      <c r="AO1430" t="s">
        <v>7767</v>
      </c>
      <c r="AP1430" s="31">
        <v>46205.709664351853</v>
      </c>
      <c r="AT1430" s="31">
        <v>46205.709664351853</v>
      </c>
      <c r="AU1430" s="14">
        <v>46205</v>
      </c>
      <c r="AV1430" t="s">
        <v>7767</v>
      </c>
      <c r="AW1430" t="s">
        <v>537</v>
      </c>
      <c r="AX1430" t="s">
        <v>678</v>
      </c>
      <c r="AY1430" s="14">
        <v>46205</v>
      </c>
      <c r="AZ1430" t="s">
        <v>7762</v>
      </c>
      <c r="BA1430" s="31">
        <v>46206.313125000001</v>
      </c>
      <c r="BB1430" s="14">
        <v>46206</v>
      </c>
      <c r="BC1430" t="s">
        <v>1211</v>
      </c>
      <c r="BD1430" s="31">
        <v>46206.342858796299</v>
      </c>
      <c r="BE1430" s="14">
        <v>46206</v>
      </c>
      <c r="BF1430" t="s">
        <v>6874</v>
      </c>
      <c r="BG1430" s="31">
        <v>46206.41710648148</v>
      </c>
      <c r="BH1430" s="14">
        <v>46206</v>
      </c>
      <c r="BI1430" t="s">
        <v>7487</v>
      </c>
      <c r="BJ1430" s="31">
        <v>46206.429467592592</v>
      </c>
      <c r="BK1430" s="14">
        <v>46206</v>
      </c>
      <c r="BL1430" t="s">
        <v>7487</v>
      </c>
      <c r="BM1430" s="31">
        <v>46206.453113425923</v>
      </c>
      <c r="BZ1430" s="14">
        <v>46206</v>
      </c>
      <c r="CA1430" t="s">
        <v>7487</v>
      </c>
      <c r="CB1430" s="31">
        <v>46206.469108796293</v>
      </c>
      <c r="CC1430" s="14">
        <v>46206</v>
      </c>
      <c r="CD1430" t="s">
        <v>1322</v>
      </c>
      <c r="CE1430" s="31">
        <v>46206.471817129626</v>
      </c>
      <c r="CI1430" s="14">
        <v>46206</v>
      </c>
      <c r="CJ1430" t="s">
        <v>7764</v>
      </c>
      <c r="CK1430" s="31">
        <v>46206.63140046296</v>
      </c>
      <c r="CP1430" t="str">
        <f>VLOOKUP(A1430,Sheet1!$A$2:$E$221,2,0)</f>
        <v>West Zone</v>
      </c>
    </row>
    <row r="1431" spans="1:94" x14ac:dyDescent="0.35">
      <c r="A1431" t="s">
        <v>7758</v>
      </c>
      <c r="B1431">
        <v>830</v>
      </c>
      <c r="C1431" t="s">
        <v>9332</v>
      </c>
      <c r="D1431" t="s">
        <v>678</v>
      </c>
      <c r="E1431" t="s">
        <v>146</v>
      </c>
      <c r="F1431" t="s">
        <v>537</v>
      </c>
      <c r="G1431" t="s">
        <v>930</v>
      </c>
      <c r="H1431" t="s">
        <v>3995</v>
      </c>
      <c r="I1431">
        <v>510232</v>
      </c>
      <c r="J1431" t="s">
        <v>3997</v>
      </c>
      <c r="K1431" t="s">
        <v>3998</v>
      </c>
      <c r="L1431" t="s">
        <v>4622</v>
      </c>
      <c r="M1431" t="s">
        <v>7768</v>
      </c>
      <c r="N1431">
        <v>90000</v>
      </c>
      <c r="O1431" t="s">
        <v>931</v>
      </c>
      <c r="P1431" t="s">
        <v>932</v>
      </c>
      <c r="Q1431" t="s">
        <v>3996</v>
      </c>
      <c r="R1431">
        <v>7545823711</v>
      </c>
      <c r="S1431" t="s">
        <v>13394</v>
      </c>
      <c r="T1431"/>
      <c r="V1431" s="14">
        <v>46204</v>
      </c>
      <c r="W1431" t="s">
        <v>7769</v>
      </c>
      <c r="X1431" s="31">
        <v>46204.67527777778</v>
      </c>
      <c r="AN1431" s="14">
        <v>46204</v>
      </c>
      <c r="AO1431" t="s">
        <v>7764</v>
      </c>
      <c r="AP1431" s="31">
        <v>46204.718182870369</v>
      </c>
      <c r="AT1431" s="31">
        <v>46204.718182870369</v>
      </c>
      <c r="AU1431" s="14">
        <v>46204</v>
      </c>
      <c r="AV1431" t="s">
        <v>7764</v>
      </c>
      <c r="AW1431" t="s">
        <v>3736</v>
      </c>
      <c r="AX1431" t="s">
        <v>677</v>
      </c>
      <c r="AY1431" s="14">
        <v>46204</v>
      </c>
      <c r="AZ1431" t="s">
        <v>7769</v>
      </c>
      <c r="BA1431" s="31">
        <v>46204.724421296298</v>
      </c>
      <c r="BB1431" s="14">
        <v>46204</v>
      </c>
      <c r="BC1431" t="s">
        <v>1211</v>
      </c>
      <c r="BD1431" s="31">
        <v>46204.731956018521</v>
      </c>
      <c r="BE1431" s="14">
        <v>46204</v>
      </c>
      <c r="BF1431" t="s">
        <v>6837</v>
      </c>
      <c r="BG1431" s="31">
        <v>46204.741261574076</v>
      </c>
      <c r="BH1431" s="14">
        <v>46204</v>
      </c>
      <c r="BI1431" t="s">
        <v>7487</v>
      </c>
      <c r="BJ1431" s="31">
        <v>46204.74832175926</v>
      </c>
      <c r="BK1431" s="14">
        <v>46205</v>
      </c>
      <c r="BL1431" t="s">
        <v>1323</v>
      </c>
      <c r="BM1431" s="31">
        <v>46205.545995370368</v>
      </c>
      <c r="BN1431" s="14">
        <v>46204</v>
      </c>
      <c r="BO1431" t="s">
        <v>7487</v>
      </c>
      <c r="BP1431" s="31">
        <v>46204.758726851855</v>
      </c>
      <c r="BZ1431" s="14">
        <v>46205</v>
      </c>
      <c r="CA1431" t="s">
        <v>1323</v>
      </c>
      <c r="CB1431" s="31">
        <v>46205.555173611108</v>
      </c>
      <c r="CC1431" s="14">
        <v>46205</v>
      </c>
      <c r="CD1431" t="s">
        <v>1322</v>
      </c>
      <c r="CE1431" s="31">
        <v>46205.563449074078</v>
      </c>
      <c r="CI1431" s="14">
        <v>46205</v>
      </c>
      <c r="CJ1431" t="s">
        <v>7764</v>
      </c>
      <c r="CK1431" s="31">
        <v>46205.675752314812</v>
      </c>
      <c r="CP1431" t="str">
        <f>VLOOKUP(A1431,Sheet1!$A$2:$E$221,2,0)</f>
        <v>West Zone</v>
      </c>
    </row>
    <row r="1432" spans="1:94" x14ac:dyDescent="0.35">
      <c r="A1432" t="s">
        <v>7758</v>
      </c>
      <c r="B1432">
        <v>830</v>
      </c>
      <c r="C1432" t="s">
        <v>9332</v>
      </c>
      <c r="D1432" t="s">
        <v>678</v>
      </c>
      <c r="E1432" t="s">
        <v>146</v>
      </c>
      <c r="F1432" t="s">
        <v>537</v>
      </c>
      <c r="G1432" t="s">
        <v>930</v>
      </c>
      <c r="H1432" t="s">
        <v>4431</v>
      </c>
      <c r="I1432">
        <v>586838</v>
      </c>
      <c r="J1432" t="s">
        <v>3997</v>
      </c>
      <c r="K1432" t="s">
        <v>3998</v>
      </c>
      <c r="L1432" t="s">
        <v>4622</v>
      </c>
      <c r="M1432" t="s">
        <v>7770</v>
      </c>
      <c r="N1432">
        <v>55000</v>
      </c>
      <c r="O1432" t="s">
        <v>945</v>
      </c>
      <c r="P1432" t="s">
        <v>946</v>
      </c>
      <c r="Q1432" t="s">
        <v>4105</v>
      </c>
      <c r="R1432">
        <v>9210012784</v>
      </c>
      <c r="S1432" t="s">
        <v>683</v>
      </c>
      <c r="T1432" t="s">
        <v>13307</v>
      </c>
      <c r="U1432" s="1">
        <v>46206</v>
      </c>
      <c r="V1432" s="14">
        <v>46205</v>
      </c>
      <c r="W1432" t="s">
        <v>7769</v>
      </c>
      <c r="X1432" s="31">
        <v>46205.724988425929</v>
      </c>
      <c r="AN1432" s="14">
        <v>46205</v>
      </c>
      <c r="AO1432" t="s">
        <v>7762</v>
      </c>
      <c r="AP1432" s="31">
        <v>46205.855208333334</v>
      </c>
      <c r="AT1432" s="31">
        <v>46205.855208333334</v>
      </c>
      <c r="AU1432" s="14">
        <v>46205</v>
      </c>
      <c r="AV1432" t="s">
        <v>7762</v>
      </c>
      <c r="AW1432" t="s">
        <v>7763</v>
      </c>
      <c r="AX1432" t="s">
        <v>677</v>
      </c>
      <c r="AY1432" s="14">
        <v>46205</v>
      </c>
      <c r="AZ1432" t="s">
        <v>7762</v>
      </c>
      <c r="BA1432" s="31">
        <v>46205.864664351851</v>
      </c>
      <c r="BB1432" s="14">
        <v>46206</v>
      </c>
      <c r="BC1432" t="s">
        <v>1211</v>
      </c>
      <c r="BD1432" s="31">
        <v>46206.342986111114</v>
      </c>
      <c r="BE1432" s="14">
        <v>46206</v>
      </c>
      <c r="BF1432" t="s">
        <v>6874</v>
      </c>
      <c r="BG1432" s="31">
        <v>46206.420960648145</v>
      </c>
      <c r="BH1432" s="14">
        <v>46206</v>
      </c>
      <c r="BI1432" t="s">
        <v>7487</v>
      </c>
      <c r="BJ1432" s="31">
        <v>46206.429537037038</v>
      </c>
      <c r="BK1432" s="14">
        <v>46206</v>
      </c>
      <c r="BL1432" t="s">
        <v>1323</v>
      </c>
      <c r="BM1432" s="31">
        <v>46206.538877314815</v>
      </c>
      <c r="BN1432" s="14">
        <v>46206</v>
      </c>
      <c r="BO1432" t="s">
        <v>7487</v>
      </c>
      <c r="BP1432" s="31">
        <v>46206.456354166665</v>
      </c>
      <c r="BZ1432" s="14">
        <v>46206</v>
      </c>
      <c r="CA1432" t="s">
        <v>1323</v>
      </c>
      <c r="CB1432" s="31">
        <v>46206.542997685188</v>
      </c>
      <c r="CC1432" s="14">
        <v>46206</v>
      </c>
      <c r="CD1432" t="s">
        <v>1324</v>
      </c>
      <c r="CE1432" s="31">
        <v>46206.554074074076</v>
      </c>
      <c r="CI1432" s="14">
        <v>46206</v>
      </c>
      <c r="CJ1432" t="s">
        <v>7764</v>
      </c>
      <c r="CK1432" s="31">
        <v>46206.8124537037</v>
      </c>
      <c r="CP1432" t="str">
        <f>VLOOKUP(A1432,Sheet1!$A$2:$E$221,2,0)</f>
        <v>West Zone</v>
      </c>
    </row>
    <row r="1433" spans="1:94" x14ac:dyDescent="0.35">
      <c r="A1433" t="s">
        <v>7758</v>
      </c>
      <c r="B1433">
        <v>830</v>
      </c>
      <c r="C1433" t="s">
        <v>9332</v>
      </c>
      <c r="D1433" t="s">
        <v>678</v>
      </c>
      <c r="E1433" t="s">
        <v>146</v>
      </c>
      <c r="F1433" t="s">
        <v>537</v>
      </c>
      <c r="G1433" t="s">
        <v>930</v>
      </c>
      <c r="H1433" t="s">
        <v>10783</v>
      </c>
      <c r="I1433">
        <v>589683</v>
      </c>
      <c r="J1433" t="s">
        <v>3997</v>
      </c>
      <c r="K1433" t="s">
        <v>3998</v>
      </c>
      <c r="L1433" t="s">
        <v>4622</v>
      </c>
      <c r="M1433" t="s">
        <v>10784</v>
      </c>
      <c r="N1433">
        <v>90000</v>
      </c>
      <c r="O1433" t="s">
        <v>9422</v>
      </c>
      <c r="P1433" t="s">
        <v>9423</v>
      </c>
      <c r="Q1433" t="s">
        <v>980</v>
      </c>
      <c r="R1433">
        <v>8973009187</v>
      </c>
      <c r="S1433" t="s">
        <v>13394</v>
      </c>
      <c r="T1433"/>
      <c r="V1433" s="14">
        <v>46209</v>
      </c>
      <c r="W1433" t="s">
        <v>7773</v>
      </c>
      <c r="X1433" s="31">
        <v>46209.570891203701</v>
      </c>
      <c r="AN1433" s="14">
        <v>46209</v>
      </c>
      <c r="AO1433" t="s">
        <v>7767</v>
      </c>
      <c r="AP1433" s="31">
        <v>46209.64261574074</v>
      </c>
      <c r="AT1433" s="31">
        <v>46209.64261574074</v>
      </c>
      <c r="AU1433" s="14">
        <v>46209</v>
      </c>
      <c r="AV1433" t="s">
        <v>7767</v>
      </c>
      <c r="AW1433" t="s">
        <v>537</v>
      </c>
      <c r="AX1433" t="s">
        <v>678</v>
      </c>
      <c r="AY1433" s="14">
        <v>46209</v>
      </c>
      <c r="AZ1433" t="s">
        <v>7762</v>
      </c>
      <c r="BA1433" s="31">
        <v>46209.648576388892</v>
      </c>
      <c r="BB1433" s="14">
        <v>46209</v>
      </c>
      <c r="BC1433" t="s">
        <v>1211</v>
      </c>
      <c r="BD1433" s="31">
        <v>46209.673622685186</v>
      </c>
      <c r="BE1433" s="14">
        <v>46209</v>
      </c>
      <c r="BF1433" t="s">
        <v>1366</v>
      </c>
      <c r="BG1433" s="31">
        <v>46209.683483796296</v>
      </c>
      <c r="BH1433" s="14">
        <v>46209</v>
      </c>
      <c r="BI1433" t="s">
        <v>7487</v>
      </c>
      <c r="BJ1433" s="31">
        <v>46209.689108796294</v>
      </c>
      <c r="BK1433" s="14">
        <v>46209</v>
      </c>
      <c r="BL1433" t="s">
        <v>7487</v>
      </c>
      <c r="BM1433" s="31">
        <v>46209.697210648148</v>
      </c>
      <c r="BZ1433" s="14">
        <v>46209</v>
      </c>
      <c r="CA1433" t="s">
        <v>7487</v>
      </c>
      <c r="CB1433" s="31">
        <v>46209.702604166669</v>
      </c>
      <c r="CC1433" s="14">
        <v>46209</v>
      </c>
      <c r="CD1433" t="s">
        <v>1364</v>
      </c>
      <c r="CE1433" s="31">
        <v>46209.712650462963</v>
      </c>
      <c r="CI1433" s="14">
        <v>46209</v>
      </c>
      <c r="CJ1433" t="s">
        <v>7764</v>
      </c>
      <c r="CK1433" s="31">
        <v>46209.825590277775</v>
      </c>
      <c r="CP1433" t="str">
        <f>VLOOKUP(A1433,Sheet1!$A$2:$E$221,2,0)</f>
        <v>West Zone</v>
      </c>
    </row>
    <row r="1434" spans="1:94" x14ac:dyDescent="0.35">
      <c r="A1434" t="s">
        <v>7758</v>
      </c>
      <c r="B1434">
        <v>830</v>
      </c>
      <c r="C1434" t="s">
        <v>9332</v>
      </c>
      <c r="D1434" t="s">
        <v>678</v>
      </c>
      <c r="E1434" t="s">
        <v>146</v>
      </c>
      <c r="F1434" t="s">
        <v>537</v>
      </c>
      <c r="G1434" t="s">
        <v>930</v>
      </c>
      <c r="H1434" t="s">
        <v>7771</v>
      </c>
      <c r="I1434">
        <v>591514</v>
      </c>
      <c r="J1434" t="s">
        <v>3818</v>
      </c>
      <c r="K1434" t="s">
        <v>3819</v>
      </c>
      <c r="L1434" t="s">
        <v>4622</v>
      </c>
      <c r="M1434" t="s">
        <v>7772</v>
      </c>
      <c r="N1434">
        <v>65000</v>
      </c>
      <c r="O1434" t="s">
        <v>9438</v>
      </c>
      <c r="P1434" t="s">
        <v>9439</v>
      </c>
      <c r="Q1434" t="s">
        <v>1216</v>
      </c>
      <c r="R1434">
        <v>1649971425</v>
      </c>
      <c r="S1434" t="s">
        <v>683</v>
      </c>
      <c r="T1434" t="s">
        <v>13353</v>
      </c>
      <c r="U1434" s="1">
        <v>46210</v>
      </c>
      <c r="V1434" s="14">
        <v>46206</v>
      </c>
      <c r="W1434" t="s">
        <v>7773</v>
      </c>
      <c r="X1434" s="31">
        <v>46206.546990740739</v>
      </c>
      <c r="AN1434" s="14">
        <v>46206</v>
      </c>
      <c r="AO1434" t="s">
        <v>7767</v>
      </c>
      <c r="AP1434" s="31">
        <v>46206.632604166669</v>
      </c>
      <c r="AT1434" s="31">
        <v>46206.632604166669</v>
      </c>
      <c r="AU1434" s="14">
        <v>46206</v>
      </c>
      <c r="AV1434" t="s">
        <v>7767</v>
      </c>
      <c r="AW1434" t="s">
        <v>537</v>
      </c>
      <c r="AX1434" t="s">
        <v>678</v>
      </c>
      <c r="AY1434" s="14">
        <v>46209</v>
      </c>
      <c r="AZ1434" t="s">
        <v>7762</v>
      </c>
      <c r="BA1434" s="31">
        <v>46209.743472222224</v>
      </c>
      <c r="BB1434" s="14">
        <v>46210</v>
      </c>
      <c r="BC1434" t="s">
        <v>1211</v>
      </c>
      <c r="BD1434" s="31">
        <v>46210.344282407408</v>
      </c>
      <c r="BE1434" s="14">
        <v>46210</v>
      </c>
      <c r="BF1434" t="s">
        <v>6874</v>
      </c>
      <c r="BG1434" s="31">
        <v>46210.451608796298</v>
      </c>
      <c r="BH1434" s="14">
        <v>46210</v>
      </c>
      <c r="BI1434" t="s">
        <v>7487</v>
      </c>
      <c r="BJ1434" s="31">
        <v>46210.47587962963</v>
      </c>
      <c r="BN1434" s="14">
        <v>46210</v>
      </c>
      <c r="BO1434" t="s">
        <v>7487</v>
      </c>
      <c r="BP1434" s="31">
        <v>46210.494745370372</v>
      </c>
      <c r="CP1434" t="str">
        <f>VLOOKUP(A1434,Sheet1!$A$2:$E$221,2,0)</f>
        <v>West Zone</v>
      </c>
    </row>
    <row r="1435" spans="1:94" x14ac:dyDescent="0.35">
      <c r="A1435" t="s">
        <v>7758</v>
      </c>
      <c r="B1435">
        <v>830</v>
      </c>
      <c r="C1435" t="s">
        <v>9332</v>
      </c>
      <c r="D1435" t="s">
        <v>678</v>
      </c>
      <c r="E1435" t="s">
        <v>146</v>
      </c>
      <c r="F1435" t="s">
        <v>537</v>
      </c>
      <c r="G1435" t="s">
        <v>930</v>
      </c>
      <c r="H1435" t="s">
        <v>12670</v>
      </c>
      <c r="I1435">
        <v>621993</v>
      </c>
      <c r="J1435" t="s">
        <v>82</v>
      </c>
      <c r="K1435" t="s">
        <v>12667</v>
      </c>
      <c r="L1435" t="s">
        <v>4622</v>
      </c>
      <c r="M1435" t="s">
        <v>12671</v>
      </c>
      <c r="N1435">
        <v>77000</v>
      </c>
      <c r="O1435" t="s">
        <v>939</v>
      </c>
      <c r="P1435" t="s">
        <v>940</v>
      </c>
      <c r="Q1435" t="s">
        <v>12672</v>
      </c>
      <c r="R1435">
        <v>2428198105</v>
      </c>
      <c r="S1435" t="s">
        <v>13394</v>
      </c>
      <c r="T1435"/>
      <c r="V1435" s="14">
        <v>46209</v>
      </c>
      <c r="W1435" t="s">
        <v>7766</v>
      </c>
      <c r="X1435" s="31">
        <v>46209.752453703702</v>
      </c>
      <c r="AN1435" s="14">
        <v>46210</v>
      </c>
      <c r="AO1435" t="s">
        <v>7767</v>
      </c>
      <c r="AP1435" s="31">
        <v>46210.645497685182</v>
      </c>
      <c r="AT1435" s="31">
        <v>46210.645497685182</v>
      </c>
      <c r="AU1435" s="14">
        <v>46210</v>
      </c>
      <c r="AV1435" t="s">
        <v>7767</v>
      </c>
      <c r="AW1435" t="s">
        <v>537</v>
      </c>
      <c r="AX1435" t="s">
        <v>678</v>
      </c>
      <c r="AY1435" s="14">
        <v>46210</v>
      </c>
      <c r="AZ1435" t="s">
        <v>7762</v>
      </c>
      <c r="BA1435" s="31">
        <v>46210.659780092596</v>
      </c>
      <c r="BB1435" s="14">
        <v>46210</v>
      </c>
      <c r="BC1435" t="s">
        <v>1211</v>
      </c>
      <c r="BD1435" s="31">
        <v>46210.675219907411</v>
      </c>
      <c r="BE1435" s="14">
        <v>46210</v>
      </c>
      <c r="BF1435" t="s">
        <v>12366</v>
      </c>
      <c r="BG1435" s="31">
        <v>46210.685104166667</v>
      </c>
      <c r="BH1435" s="14">
        <v>46210</v>
      </c>
      <c r="BI1435" t="s">
        <v>7487</v>
      </c>
      <c r="BJ1435" s="31">
        <v>46210.699479166666</v>
      </c>
      <c r="BK1435" s="14">
        <v>46210</v>
      </c>
      <c r="BL1435" t="s">
        <v>7487</v>
      </c>
      <c r="BM1435" s="31">
        <v>46210.731076388889</v>
      </c>
      <c r="BZ1435" s="14">
        <v>46210</v>
      </c>
      <c r="CA1435" t="s">
        <v>7487</v>
      </c>
      <c r="CB1435" s="31">
        <v>46210.7422337963</v>
      </c>
      <c r="CC1435" s="14">
        <v>46210</v>
      </c>
      <c r="CD1435" t="s">
        <v>1322</v>
      </c>
      <c r="CE1435" s="31">
        <v>46210.802152777775</v>
      </c>
      <c r="CI1435" s="14">
        <v>46210</v>
      </c>
      <c r="CJ1435" t="s">
        <v>7764</v>
      </c>
      <c r="CK1435" s="31">
        <v>46210.840810185182</v>
      </c>
      <c r="CP1435" t="str">
        <f>VLOOKUP(A1435,Sheet1!$A$2:$E$221,2,0)</f>
        <v>West Zone</v>
      </c>
    </row>
    <row r="1436" spans="1:94" x14ac:dyDescent="0.35">
      <c r="A1436" t="s">
        <v>7774</v>
      </c>
      <c r="B1436">
        <v>1037</v>
      </c>
      <c r="C1436" t="s">
        <v>9332</v>
      </c>
      <c r="D1436" t="s">
        <v>678</v>
      </c>
      <c r="E1436" t="s">
        <v>722</v>
      </c>
      <c r="F1436" t="s">
        <v>723</v>
      </c>
      <c r="G1436" t="s">
        <v>930</v>
      </c>
      <c r="H1436" t="s">
        <v>10785</v>
      </c>
      <c r="I1436">
        <v>508625</v>
      </c>
      <c r="J1436" t="s">
        <v>7776</v>
      </c>
      <c r="K1436" t="s">
        <v>7777</v>
      </c>
      <c r="L1436" t="s">
        <v>4622</v>
      </c>
      <c r="M1436" t="s">
        <v>10786</v>
      </c>
      <c r="N1436">
        <v>60000</v>
      </c>
      <c r="O1436" t="s">
        <v>1302</v>
      </c>
      <c r="P1436" t="s">
        <v>1303</v>
      </c>
      <c r="Q1436" t="s">
        <v>10788</v>
      </c>
      <c r="R1436">
        <v>3998350266</v>
      </c>
      <c r="S1436" t="s">
        <v>13394</v>
      </c>
      <c r="T1436"/>
      <c r="V1436" s="14">
        <v>46209</v>
      </c>
      <c r="W1436" t="s">
        <v>7781</v>
      </c>
      <c r="X1436" s="31">
        <v>46209.744768518518</v>
      </c>
      <c r="AN1436" s="14">
        <v>46209</v>
      </c>
      <c r="AO1436" t="s">
        <v>10787</v>
      </c>
      <c r="AP1436" s="31">
        <v>46209.773842592593</v>
      </c>
      <c r="AT1436" s="31">
        <v>46209.773842592593</v>
      </c>
      <c r="AU1436" s="14">
        <v>46209</v>
      </c>
      <c r="AV1436" t="s">
        <v>10787</v>
      </c>
      <c r="AW1436" t="s">
        <v>723</v>
      </c>
      <c r="AX1436" t="s">
        <v>678</v>
      </c>
      <c r="AY1436" s="14">
        <v>46209</v>
      </c>
      <c r="AZ1436" t="s">
        <v>7781</v>
      </c>
      <c r="BA1436" s="31">
        <v>46209.774837962963</v>
      </c>
      <c r="BB1436" s="14">
        <v>46210</v>
      </c>
      <c r="BC1436" t="s">
        <v>1211</v>
      </c>
      <c r="BD1436" s="31">
        <v>46210.344247685185</v>
      </c>
      <c r="BE1436" s="14">
        <v>46210</v>
      </c>
      <c r="BF1436" t="s">
        <v>6874</v>
      </c>
      <c r="BG1436" s="31">
        <v>46210.397337962961</v>
      </c>
      <c r="BH1436" s="14">
        <v>46210</v>
      </c>
      <c r="BI1436" t="s">
        <v>7453</v>
      </c>
      <c r="BJ1436" s="31">
        <v>46210.425312500003</v>
      </c>
      <c r="BK1436" s="14">
        <v>46210</v>
      </c>
      <c r="BL1436" t="s">
        <v>7453</v>
      </c>
      <c r="BM1436" s="31">
        <v>46210.441006944442</v>
      </c>
      <c r="BZ1436" s="14">
        <v>46210</v>
      </c>
      <c r="CA1436" t="s">
        <v>7453</v>
      </c>
      <c r="CB1436" s="31">
        <v>46210.552766203706</v>
      </c>
      <c r="CC1436" s="14">
        <v>46210</v>
      </c>
      <c r="CD1436" t="s">
        <v>1364</v>
      </c>
      <c r="CE1436" s="31">
        <v>46210.572812500002</v>
      </c>
      <c r="CI1436" s="14">
        <v>46210</v>
      </c>
      <c r="CJ1436" t="s">
        <v>7781</v>
      </c>
      <c r="CK1436" s="31">
        <v>46210.642002314817</v>
      </c>
      <c r="CP1436" t="str">
        <f>VLOOKUP(A1436,Sheet1!$A$2:$E$221,2,0)</f>
        <v>West Zone</v>
      </c>
    </row>
    <row r="1437" spans="1:94" x14ac:dyDescent="0.35">
      <c r="A1437" t="s">
        <v>7774</v>
      </c>
      <c r="B1437">
        <v>1037</v>
      </c>
      <c r="C1437" t="s">
        <v>9332</v>
      </c>
      <c r="D1437" t="s">
        <v>678</v>
      </c>
      <c r="E1437" t="s">
        <v>722</v>
      </c>
      <c r="F1437" t="s">
        <v>723</v>
      </c>
      <c r="G1437" t="s">
        <v>930</v>
      </c>
      <c r="H1437" t="s">
        <v>10785</v>
      </c>
      <c r="I1437">
        <v>508625</v>
      </c>
      <c r="J1437" t="s">
        <v>7776</v>
      </c>
      <c r="K1437" t="s">
        <v>7777</v>
      </c>
      <c r="L1437" t="s">
        <v>4622</v>
      </c>
      <c r="M1437" t="s">
        <v>10786</v>
      </c>
      <c r="N1437">
        <v>45000</v>
      </c>
      <c r="O1437" t="s">
        <v>10330</v>
      </c>
      <c r="P1437" t="s">
        <v>10331</v>
      </c>
      <c r="Q1437" t="s">
        <v>4000</v>
      </c>
      <c r="R1437">
        <v>2399998403</v>
      </c>
      <c r="S1437" t="s">
        <v>683</v>
      </c>
      <c r="T1437" t="s">
        <v>13366</v>
      </c>
      <c r="U1437" s="1">
        <v>46210</v>
      </c>
      <c r="V1437" s="14">
        <v>46209</v>
      </c>
      <c r="W1437" t="s">
        <v>7781</v>
      </c>
      <c r="X1437" s="31">
        <v>46209.744791666664</v>
      </c>
      <c r="AN1437" s="14">
        <v>46209</v>
      </c>
      <c r="AO1437" t="s">
        <v>10787</v>
      </c>
      <c r="AP1437" s="31">
        <v>46209.773831018516</v>
      </c>
      <c r="AT1437" s="31">
        <v>46209.773831018516</v>
      </c>
      <c r="AU1437" s="14">
        <v>46209</v>
      </c>
      <c r="AV1437" t="s">
        <v>10787</v>
      </c>
      <c r="AW1437" t="s">
        <v>723</v>
      </c>
      <c r="AX1437" t="s">
        <v>678</v>
      </c>
      <c r="AY1437" s="14">
        <v>46209</v>
      </c>
      <c r="AZ1437" t="s">
        <v>7781</v>
      </c>
      <c r="BA1437" s="31">
        <v>46209.77484953704</v>
      </c>
      <c r="BB1437" s="14">
        <v>46210</v>
      </c>
      <c r="BC1437" t="s">
        <v>1211</v>
      </c>
      <c r="BD1437" s="31">
        <v>46210.344247685185</v>
      </c>
      <c r="BE1437" s="14">
        <v>46210</v>
      </c>
      <c r="BF1437" t="s">
        <v>6874</v>
      </c>
      <c r="BG1437" s="31">
        <v>46210.397314814814</v>
      </c>
      <c r="BH1437" s="14">
        <v>46210</v>
      </c>
      <c r="BI1437" t="s">
        <v>7453</v>
      </c>
      <c r="BJ1437" s="31">
        <v>46210.425300925926</v>
      </c>
      <c r="BK1437" s="14">
        <v>46210</v>
      </c>
      <c r="BL1437" t="s">
        <v>7453</v>
      </c>
      <c r="BM1437" s="31">
        <v>46210.440995370373</v>
      </c>
      <c r="CP1437" t="str">
        <f>VLOOKUP(A1437,Sheet1!$A$2:$E$221,2,0)</f>
        <v>West Zone</v>
      </c>
    </row>
    <row r="1438" spans="1:94" x14ac:dyDescent="0.35">
      <c r="A1438" t="s">
        <v>7774</v>
      </c>
      <c r="B1438">
        <v>1037</v>
      </c>
      <c r="C1438" t="s">
        <v>9332</v>
      </c>
      <c r="D1438" t="s">
        <v>678</v>
      </c>
      <c r="E1438" t="s">
        <v>722</v>
      </c>
      <c r="F1438" t="s">
        <v>723</v>
      </c>
      <c r="G1438" t="s">
        <v>930</v>
      </c>
      <c r="H1438" t="s">
        <v>7775</v>
      </c>
      <c r="I1438">
        <v>518533</v>
      </c>
      <c r="J1438" t="s">
        <v>7776</v>
      </c>
      <c r="K1438" t="s">
        <v>7777</v>
      </c>
      <c r="L1438" t="s">
        <v>4622</v>
      </c>
      <c r="M1438" t="s">
        <v>7778</v>
      </c>
      <c r="N1438">
        <v>45000</v>
      </c>
      <c r="O1438" t="s">
        <v>3012</v>
      </c>
      <c r="P1438" t="s">
        <v>3013</v>
      </c>
      <c r="Q1438" t="s">
        <v>7779</v>
      </c>
      <c r="R1438">
        <v>1737053225</v>
      </c>
      <c r="S1438" t="s">
        <v>683</v>
      </c>
      <c r="T1438" t="s">
        <v>13242</v>
      </c>
      <c r="U1438" s="1">
        <v>46205</v>
      </c>
      <c r="V1438" s="14">
        <v>46205</v>
      </c>
      <c r="W1438" t="s">
        <v>7780</v>
      </c>
      <c r="X1438" s="31">
        <v>46205.462233796294</v>
      </c>
      <c r="AN1438" s="14">
        <v>46205</v>
      </c>
      <c r="AO1438" t="s">
        <v>7781</v>
      </c>
      <c r="AP1438" s="31">
        <v>46205.524108796293</v>
      </c>
      <c r="AT1438" s="31">
        <v>46205.524108796293</v>
      </c>
      <c r="AU1438" s="14">
        <v>46205</v>
      </c>
      <c r="AV1438" t="s">
        <v>7781</v>
      </c>
      <c r="AW1438" t="s">
        <v>7782</v>
      </c>
      <c r="AX1438" t="s">
        <v>677</v>
      </c>
      <c r="AY1438" s="14">
        <v>46205</v>
      </c>
      <c r="AZ1438" t="s">
        <v>7781</v>
      </c>
      <c r="BA1438" s="31">
        <v>46205.524918981479</v>
      </c>
      <c r="BB1438" s="14">
        <v>46205</v>
      </c>
      <c r="BC1438" t="s">
        <v>1211</v>
      </c>
      <c r="BD1438" s="31">
        <v>46205.538576388892</v>
      </c>
      <c r="BE1438" s="14">
        <v>46205</v>
      </c>
      <c r="BF1438" t="s">
        <v>6825</v>
      </c>
      <c r="BG1438" s="31">
        <v>46205.612835648149</v>
      </c>
      <c r="BH1438" s="14">
        <v>46205</v>
      </c>
      <c r="BI1438" t="s">
        <v>7453</v>
      </c>
      <c r="BJ1438" s="31">
        <v>46205.667129629626</v>
      </c>
      <c r="BK1438" s="14">
        <v>46205</v>
      </c>
      <c r="BL1438" t="s">
        <v>7453</v>
      </c>
      <c r="BM1438" s="31">
        <v>46205.700358796297</v>
      </c>
      <c r="BZ1438" s="14">
        <v>46205</v>
      </c>
      <c r="CA1438" t="s">
        <v>7453</v>
      </c>
      <c r="CB1438" s="31">
        <v>46205.74491898148</v>
      </c>
      <c r="CC1438" s="14">
        <v>46205</v>
      </c>
      <c r="CD1438" t="s">
        <v>1364</v>
      </c>
      <c r="CE1438" s="31">
        <v>46205.759826388887</v>
      </c>
      <c r="CI1438" s="14">
        <v>46205</v>
      </c>
      <c r="CJ1438" t="s">
        <v>7781</v>
      </c>
      <c r="CK1438" s="31">
        <v>46205.769756944443</v>
      </c>
      <c r="CP1438" t="str">
        <f>VLOOKUP(A1438,Sheet1!$A$2:$E$221,2,0)</f>
        <v>West Zone</v>
      </c>
    </row>
    <row r="1439" spans="1:94" x14ac:dyDescent="0.35">
      <c r="A1439" t="s">
        <v>7774</v>
      </c>
      <c r="B1439">
        <v>1037</v>
      </c>
      <c r="C1439" t="s">
        <v>9332</v>
      </c>
      <c r="D1439" t="s">
        <v>678</v>
      </c>
      <c r="E1439" t="s">
        <v>722</v>
      </c>
      <c r="F1439" t="s">
        <v>723</v>
      </c>
      <c r="G1439" t="s">
        <v>930</v>
      </c>
      <c r="H1439" t="s">
        <v>7783</v>
      </c>
      <c r="I1439">
        <v>522977</v>
      </c>
      <c r="J1439" t="s">
        <v>7784</v>
      </c>
      <c r="K1439" t="s">
        <v>7785</v>
      </c>
      <c r="L1439" t="s">
        <v>4622</v>
      </c>
      <c r="M1439" t="s">
        <v>7786</v>
      </c>
      <c r="N1439">
        <v>65000</v>
      </c>
      <c r="O1439" t="s">
        <v>7787</v>
      </c>
      <c r="P1439" t="s">
        <v>7788</v>
      </c>
      <c r="Q1439" t="s">
        <v>7789</v>
      </c>
      <c r="R1439">
        <v>3220657781</v>
      </c>
      <c r="S1439" t="s">
        <v>13394</v>
      </c>
      <c r="T1439"/>
      <c r="V1439" s="14">
        <v>46205</v>
      </c>
      <c r="W1439" t="s">
        <v>7790</v>
      </c>
      <c r="X1439" s="31">
        <v>46205.586238425924</v>
      </c>
      <c r="AN1439" s="14">
        <v>46205</v>
      </c>
      <c r="AO1439" t="s">
        <v>7781</v>
      </c>
      <c r="AP1439" s="31">
        <v>46205.617881944447</v>
      </c>
      <c r="AT1439" s="31">
        <v>46205.617881944447</v>
      </c>
      <c r="AU1439" s="14">
        <v>46205</v>
      </c>
      <c r="AV1439" t="s">
        <v>7781</v>
      </c>
      <c r="AW1439" t="s">
        <v>7782</v>
      </c>
      <c r="AX1439" t="s">
        <v>677</v>
      </c>
      <c r="AY1439" s="14">
        <v>46205</v>
      </c>
      <c r="AZ1439" t="s">
        <v>7781</v>
      </c>
      <c r="BA1439" s="31">
        <v>46205.618310185186</v>
      </c>
      <c r="BB1439" s="14">
        <v>46205</v>
      </c>
      <c r="BC1439" t="s">
        <v>1211</v>
      </c>
      <c r="BD1439" s="31">
        <v>46205.637141203704</v>
      </c>
      <c r="BE1439" s="14">
        <v>46205</v>
      </c>
      <c r="BF1439" t="s">
        <v>7791</v>
      </c>
      <c r="BG1439" s="31">
        <v>46205.656643518516</v>
      </c>
      <c r="BH1439" s="14">
        <v>46205</v>
      </c>
      <c r="BI1439" t="s">
        <v>7453</v>
      </c>
      <c r="BJ1439" s="31">
        <v>46205.667002314818</v>
      </c>
      <c r="BK1439" s="14">
        <v>46205</v>
      </c>
      <c r="BL1439" t="s">
        <v>7453</v>
      </c>
      <c r="BM1439" s="31">
        <v>46205.699884259258</v>
      </c>
      <c r="BZ1439" s="14">
        <v>46205</v>
      </c>
      <c r="CA1439" t="s">
        <v>7453</v>
      </c>
      <c r="CB1439" s="31">
        <v>46205.729062500002</v>
      </c>
      <c r="CC1439" s="14">
        <v>46205</v>
      </c>
      <c r="CD1439" t="s">
        <v>1364</v>
      </c>
      <c r="CE1439" s="31">
        <v>46205.75980324074</v>
      </c>
      <c r="CI1439" s="14">
        <v>46205</v>
      </c>
      <c r="CJ1439" t="s">
        <v>7781</v>
      </c>
      <c r="CK1439" s="31">
        <v>46205.778090277781</v>
      </c>
      <c r="CP1439" t="str">
        <f>VLOOKUP(A1439,Sheet1!$A$2:$E$221,2,0)</f>
        <v>West Zone</v>
      </c>
    </row>
    <row r="1440" spans="1:94" x14ac:dyDescent="0.35">
      <c r="A1440" t="s">
        <v>7774</v>
      </c>
      <c r="B1440">
        <v>1037</v>
      </c>
      <c r="C1440" t="s">
        <v>9332</v>
      </c>
      <c r="D1440" t="s">
        <v>678</v>
      </c>
      <c r="E1440" t="s">
        <v>722</v>
      </c>
      <c r="F1440" t="s">
        <v>723</v>
      </c>
      <c r="G1440" t="s">
        <v>930</v>
      </c>
      <c r="H1440" t="s">
        <v>7783</v>
      </c>
      <c r="I1440">
        <v>522977</v>
      </c>
      <c r="J1440" t="s">
        <v>7784</v>
      </c>
      <c r="K1440" t="s">
        <v>7785</v>
      </c>
      <c r="L1440" t="s">
        <v>4622</v>
      </c>
      <c r="M1440" t="s">
        <v>7786</v>
      </c>
      <c r="N1440">
        <v>90000</v>
      </c>
      <c r="O1440" t="s">
        <v>1180</v>
      </c>
      <c r="P1440" t="s">
        <v>1181</v>
      </c>
      <c r="Q1440" t="s">
        <v>2071</v>
      </c>
      <c r="R1440">
        <v>7839498177</v>
      </c>
      <c r="S1440" t="s">
        <v>13394</v>
      </c>
      <c r="T1440"/>
      <c r="V1440" s="14">
        <v>46205</v>
      </c>
      <c r="W1440" t="s">
        <v>7790</v>
      </c>
      <c r="X1440" s="31">
        <v>46205.586261574077</v>
      </c>
      <c r="AN1440" s="14">
        <v>46205</v>
      </c>
      <c r="AO1440" t="s">
        <v>7781</v>
      </c>
      <c r="AP1440" s="31">
        <v>46205.617858796293</v>
      </c>
      <c r="AT1440" s="31">
        <v>46205.617858796293</v>
      </c>
      <c r="AU1440" s="14">
        <v>46205</v>
      </c>
      <c r="AV1440" t="s">
        <v>7781</v>
      </c>
      <c r="AW1440" t="s">
        <v>7782</v>
      </c>
      <c r="AX1440" t="s">
        <v>677</v>
      </c>
      <c r="AY1440" s="14">
        <v>46205</v>
      </c>
      <c r="AZ1440" t="s">
        <v>7781</v>
      </c>
      <c r="BA1440" s="31">
        <v>46205.618287037039</v>
      </c>
      <c r="BB1440" s="14">
        <v>46205</v>
      </c>
      <c r="BC1440" t="s">
        <v>1211</v>
      </c>
      <c r="BD1440" s="31">
        <v>46205.637141203704</v>
      </c>
      <c r="BE1440" s="14">
        <v>46205</v>
      </c>
      <c r="BF1440" t="s">
        <v>7791</v>
      </c>
      <c r="BG1440" s="31">
        <v>46205.656631944446</v>
      </c>
      <c r="BH1440" s="14">
        <v>46205</v>
      </c>
      <c r="BI1440" t="s">
        <v>7453</v>
      </c>
      <c r="BJ1440" s="31">
        <v>46205.666990740741</v>
      </c>
      <c r="BK1440" s="14">
        <v>46205</v>
      </c>
      <c r="BL1440" t="s">
        <v>7453</v>
      </c>
      <c r="BM1440" s="31">
        <v>46205.699872685182</v>
      </c>
      <c r="BZ1440" s="14">
        <v>46205</v>
      </c>
      <c r="CA1440" t="s">
        <v>7453</v>
      </c>
      <c r="CB1440" s="31">
        <v>46205.729050925926</v>
      </c>
      <c r="CC1440" s="14">
        <v>46205</v>
      </c>
      <c r="CD1440" t="s">
        <v>1364</v>
      </c>
      <c r="CE1440" s="31">
        <v>46205.75980324074</v>
      </c>
      <c r="CI1440" s="14">
        <v>46205</v>
      </c>
      <c r="CJ1440" t="s">
        <v>7781</v>
      </c>
      <c r="CK1440" s="31">
        <v>46205.778090277781</v>
      </c>
      <c r="CP1440" t="str">
        <f>VLOOKUP(A1440,Sheet1!$A$2:$E$221,2,0)</f>
        <v>West Zone</v>
      </c>
    </row>
    <row r="1441" spans="1:94" x14ac:dyDescent="0.35">
      <c r="A1441" t="s">
        <v>7774</v>
      </c>
      <c r="B1441">
        <v>1037</v>
      </c>
      <c r="C1441" t="s">
        <v>9332</v>
      </c>
      <c r="D1441" t="s">
        <v>678</v>
      </c>
      <c r="E1441" t="s">
        <v>722</v>
      </c>
      <c r="F1441" t="s">
        <v>723</v>
      </c>
      <c r="G1441" t="s">
        <v>930</v>
      </c>
      <c r="H1441" t="s">
        <v>7792</v>
      </c>
      <c r="I1441">
        <v>585190</v>
      </c>
      <c r="J1441" t="s">
        <v>7793</v>
      </c>
      <c r="K1441" t="s">
        <v>7794</v>
      </c>
      <c r="L1441" t="s">
        <v>4622</v>
      </c>
      <c r="M1441" t="s">
        <v>7795</v>
      </c>
      <c r="N1441">
        <v>60000</v>
      </c>
      <c r="O1441" t="s">
        <v>1302</v>
      </c>
      <c r="P1441" t="s">
        <v>1303</v>
      </c>
      <c r="Q1441" t="s">
        <v>1784</v>
      </c>
      <c r="R1441">
        <v>5245559852</v>
      </c>
      <c r="S1441" t="s">
        <v>683</v>
      </c>
      <c r="T1441" t="s">
        <v>13295</v>
      </c>
      <c r="U1441" s="1">
        <v>46206</v>
      </c>
      <c r="V1441" s="14">
        <v>46205</v>
      </c>
      <c r="W1441" t="s">
        <v>7796</v>
      </c>
      <c r="X1441" s="31">
        <v>46205.706354166665</v>
      </c>
      <c r="AB1441" s="14">
        <v>46205</v>
      </c>
      <c r="AC1441" t="s">
        <v>7796</v>
      </c>
      <c r="AD1441" s="31">
        <v>46205.707280092596</v>
      </c>
      <c r="AN1441" s="14">
        <v>46206</v>
      </c>
      <c r="AO1441" t="s">
        <v>7781</v>
      </c>
      <c r="AP1441" s="31">
        <v>46206.456388888888</v>
      </c>
      <c r="AT1441" s="31">
        <v>46206.456388888888</v>
      </c>
      <c r="AU1441" s="14">
        <v>46206</v>
      </c>
      <c r="AV1441" t="s">
        <v>7781</v>
      </c>
      <c r="AW1441" t="s">
        <v>7782</v>
      </c>
      <c r="AX1441" t="s">
        <v>677</v>
      </c>
      <c r="AY1441" s="14">
        <v>46206</v>
      </c>
      <c r="AZ1441" t="s">
        <v>7781</v>
      </c>
      <c r="BA1441" s="31">
        <v>46206.456921296296</v>
      </c>
      <c r="BB1441" s="14">
        <v>46206</v>
      </c>
      <c r="BC1441" t="s">
        <v>3057</v>
      </c>
      <c r="BD1441" s="31">
        <v>46206.482615740744</v>
      </c>
      <c r="BE1441" s="14">
        <v>46206</v>
      </c>
      <c r="BF1441" t="s">
        <v>6486</v>
      </c>
      <c r="BG1441" s="31">
        <v>46206.5546412037</v>
      </c>
      <c r="BH1441" s="14">
        <v>46206</v>
      </c>
      <c r="BI1441" t="s">
        <v>7453</v>
      </c>
      <c r="BJ1441" s="31">
        <v>46206.633877314816</v>
      </c>
      <c r="BK1441" s="14">
        <v>46209</v>
      </c>
      <c r="BL1441" t="s">
        <v>1323</v>
      </c>
      <c r="BM1441" s="31">
        <v>46209.793217592596</v>
      </c>
      <c r="BZ1441" s="14">
        <v>46209</v>
      </c>
      <c r="CA1441" t="s">
        <v>1323</v>
      </c>
      <c r="CB1441" s="31">
        <v>46209.802766203706</v>
      </c>
      <c r="CC1441" s="14">
        <v>46210</v>
      </c>
      <c r="CD1441" t="s">
        <v>2427</v>
      </c>
      <c r="CE1441" s="31">
        <v>46210.625081018516</v>
      </c>
      <c r="CI1441" s="14">
        <v>46210</v>
      </c>
      <c r="CJ1441" t="s">
        <v>7781</v>
      </c>
      <c r="CK1441" s="31">
        <v>46210.64335648148</v>
      </c>
      <c r="CP1441" t="str">
        <f>VLOOKUP(A1441,Sheet1!$A$2:$E$221,2,0)</f>
        <v>West Zone</v>
      </c>
    </row>
    <row r="1442" spans="1:94" x14ac:dyDescent="0.35">
      <c r="A1442" t="s">
        <v>7774</v>
      </c>
      <c r="B1442">
        <v>1037</v>
      </c>
      <c r="C1442" t="s">
        <v>9332</v>
      </c>
      <c r="D1442" t="s">
        <v>678</v>
      </c>
      <c r="E1442" t="s">
        <v>722</v>
      </c>
      <c r="F1442" t="s">
        <v>723</v>
      </c>
      <c r="G1442" t="s">
        <v>930</v>
      </c>
      <c r="H1442" t="s">
        <v>7792</v>
      </c>
      <c r="I1442">
        <v>585190</v>
      </c>
      <c r="J1442" t="s">
        <v>7793</v>
      </c>
      <c r="K1442" t="s">
        <v>7794</v>
      </c>
      <c r="L1442" t="s">
        <v>4622</v>
      </c>
      <c r="M1442" t="s">
        <v>7795</v>
      </c>
      <c r="N1442">
        <v>77000</v>
      </c>
      <c r="O1442" t="s">
        <v>1173</v>
      </c>
      <c r="P1442" t="s">
        <v>1174</v>
      </c>
      <c r="Q1442" t="s">
        <v>2817</v>
      </c>
      <c r="R1442">
        <v>7098361674</v>
      </c>
      <c r="S1442" t="s">
        <v>13394</v>
      </c>
      <c r="T1442"/>
      <c r="V1442" s="14">
        <v>46205</v>
      </c>
      <c r="W1442" t="s">
        <v>7796</v>
      </c>
      <c r="X1442" s="31">
        <v>46205.678576388891</v>
      </c>
      <c r="AB1442" s="14">
        <v>46205</v>
      </c>
      <c r="AC1442" t="s">
        <v>7796</v>
      </c>
      <c r="AD1442" s="31">
        <v>46205.707245370373</v>
      </c>
      <c r="AN1442" s="14">
        <v>46206</v>
      </c>
      <c r="AO1442" t="s">
        <v>7781</v>
      </c>
      <c r="AP1442" s="31">
        <v>46206.456365740742</v>
      </c>
      <c r="AT1442" s="31">
        <v>46206.456365740742</v>
      </c>
      <c r="AU1442" s="14">
        <v>46206</v>
      </c>
      <c r="AV1442" t="s">
        <v>7781</v>
      </c>
      <c r="AW1442" t="s">
        <v>7782</v>
      </c>
      <c r="AX1442" t="s">
        <v>677</v>
      </c>
      <c r="AY1442" s="14">
        <v>46206</v>
      </c>
      <c r="AZ1442" t="s">
        <v>7781</v>
      </c>
      <c r="BA1442" s="31">
        <v>46206.45689814815</v>
      </c>
      <c r="BB1442" s="14">
        <v>46206</v>
      </c>
      <c r="BC1442" t="s">
        <v>3057</v>
      </c>
      <c r="BD1442" s="31">
        <v>46206.482615740744</v>
      </c>
      <c r="BE1442" s="14">
        <v>46206</v>
      </c>
      <c r="BF1442" t="s">
        <v>6486</v>
      </c>
      <c r="BG1442" s="31">
        <v>46206.554629629631</v>
      </c>
      <c r="BH1442" s="14">
        <v>46206</v>
      </c>
      <c r="BI1442" t="s">
        <v>7453</v>
      </c>
      <c r="BJ1442" s="31">
        <v>46206.63386574074</v>
      </c>
      <c r="BK1442" s="14">
        <v>46206</v>
      </c>
      <c r="BL1442" t="s">
        <v>7453</v>
      </c>
      <c r="BM1442" s="31">
        <v>46206.639386574076</v>
      </c>
      <c r="BN1442" s="14">
        <v>46206</v>
      </c>
      <c r="BO1442" t="s">
        <v>7453</v>
      </c>
      <c r="BP1442" s="31">
        <v>46206.719270833331</v>
      </c>
      <c r="BZ1442" s="14">
        <v>46206</v>
      </c>
      <c r="CA1442" t="s">
        <v>7453</v>
      </c>
      <c r="CB1442" s="31">
        <v>46206.719988425924</v>
      </c>
      <c r="CC1442" s="14">
        <v>46210</v>
      </c>
      <c r="CD1442" t="s">
        <v>2427</v>
      </c>
      <c r="CE1442" s="31">
        <v>46210.624884259261</v>
      </c>
      <c r="CI1442" s="14">
        <v>46210</v>
      </c>
      <c r="CJ1442" t="s">
        <v>7781</v>
      </c>
      <c r="CK1442" s="31">
        <v>46210.64335648148</v>
      </c>
      <c r="CP1442" t="str">
        <f>VLOOKUP(A1442,Sheet1!$A$2:$E$221,2,0)</f>
        <v>West Zone</v>
      </c>
    </row>
    <row r="1443" spans="1:94" x14ac:dyDescent="0.35">
      <c r="A1443" t="s">
        <v>7774</v>
      </c>
      <c r="B1443">
        <v>1037</v>
      </c>
      <c r="C1443" t="s">
        <v>9332</v>
      </c>
      <c r="D1443" t="s">
        <v>678</v>
      </c>
      <c r="E1443" t="s">
        <v>722</v>
      </c>
      <c r="F1443" t="s">
        <v>723</v>
      </c>
      <c r="G1443" t="s">
        <v>930</v>
      </c>
      <c r="H1443" t="s">
        <v>12673</v>
      </c>
      <c r="I1443">
        <v>598984</v>
      </c>
      <c r="J1443" t="s">
        <v>7784</v>
      </c>
      <c r="K1443" t="s">
        <v>7785</v>
      </c>
      <c r="L1443" t="s">
        <v>4622</v>
      </c>
      <c r="M1443" t="s">
        <v>12674</v>
      </c>
      <c r="N1443">
        <v>60000</v>
      </c>
      <c r="O1443" t="s">
        <v>1302</v>
      </c>
      <c r="P1443" t="s">
        <v>1303</v>
      </c>
      <c r="Q1443" t="s">
        <v>12675</v>
      </c>
      <c r="R1443">
        <v>5453058915</v>
      </c>
      <c r="S1443" t="s">
        <v>683</v>
      </c>
      <c r="T1443" t="s">
        <v>13285</v>
      </c>
      <c r="U1443" s="1">
        <v>46210</v>
      </c>
      <c r="V1443" s="14">
        <v>46209</v>
      </c>
      <c r="W1443" t="s">
        <v>7790</v>
      </c>
      <c r="X1443" s="31">
        <v>46209.740520833337</v>
      </c>
      <c r="AN1443" s="14">
        <v>46210</v>
      </c>
      <c r="AO1443" t="s">
        <v>10787</v>
      </c>
      <c r="AP1443" s="31">
        <v>46210.495706018519</v>
      </c>
      <c r="AT1443" s="31">
        <v>46210.495706018519</v>
      </c>
      <c r="AU1443" s="14">
        <v>46210</v>
      </c>
      <c r="AV1443" t="s">
        <v>10787</v>
      </c>
      <c r="AW1443" t="s">
        <v>723</v>
      </c>
      <c r="AX1443" t="s">
        <v>678</v>
      </c>
      <c r="AY1443" s="14">
        <v>46210</v>
      </c>
      <c r="AZ1443" t="s">
        <v>7781</v>
      </c>
      <c r="BA1443" s="31">
        <v>46210.503067129626</v>
      </c>
      <c r="BB1443" s="14">
        <v>46210</v>
      </c>
      <c r="BC1443" t="s">
        <v>1211</v>
      </c>
      <c r="BD1443" s="31">
        <v>46210.523194444446</v>
      </c>
      <c r="BE1443" s="14">
        <v>46210</v>
      </c>
      <c r="BF1443" t="s">
        <v>7509</v>
      </c>
      <c r="BG1443" s="31">
        <v>46210.530995370369</v>
      </c>
      <c r="BH1443" s="14">
        <v>46210</v>
      </c>
      <c r="BI1443" t="s">
        <v>7453</v>
      </c>
      <c r="BJ1443" s="31">
        <v>46210.62641203704</v>
      </c>
      <c r="BK1443" s="14">
        <v>46210</v>
      </c>
      <c r="BL1443" t="s">
        <v>7453</v>
      </c>
      <c r="BM1443" s="31">
        <v>46210.634212962963</v>
      </c>
      <c r="BN1443" s="14">
        <v>46210</v>
      </c>
      <c r="BO1443" t="s">
        <v>7453</v>
      </c>
      <c r="BP1443" s="31">
        <v>46210.666087962964</v>
      </c>
      <c r="CP1443" t="str">
        <f>VLOOKUP(A1443,Sheet1!$A$2:$E$221,2,0)</f>
        <v>West Zone</v>
      </c>
    </row>
    <row r="1444" spans="1:94" x14ac:dyDescent="0.35">
      <c r="A1444" t="s">
        <v>7774</v>
      </c>
      <c r="B1444">
        <v>1037</v>
      </c>
      <c r="C1444" t="s">
        <v>9332</v>
      </c>
      <c r="D1444" t="s">
        <v>678</v>
      </c>
      <c r="E1444" t="s">
        <v>722</v>
      </c>
      <c r="F1444" t="s">
        <v>723</v>
      </c>
      <c r="G1444" t="s">
        <v>930</v>
      </c>
      <c r="H1444" t="s">
        <v>10789</v>
      </c>
      <c r="I1444">
        <v>635390</v>
      </c>
      <c r="J1444" t="s">
        <v>7784</v>
      </c>
      <c r="K1444" t="s">
        <v>7785</v>
      </c>
      <c r="L1444" t="s">
        <v>4622</v>
      </c>
      <c r="M1444" t="s">
        <v>10790</v>
      </c>
      <c r="N1444">
        <v>45000</v>
      </c>
      <c r="O1444" t="s">
        <v>10330</v>
      </c>
      <c r="P1444" t="s">
        <v>10331</v>
      </c>
      <c r="Q1444" t="s">
        <v>6960</v>
      </c>
      <c r="R1444">
        <v>1772415297</v>
      </c>
      <c r="S1444" t="s">
        <v>13394</v>
      </c>
      <c r="T1444"/>
      <c r="V1444" s="14">
        <v>46206</v>
      </c>
      <c r="W1444" t="s">
        <v>7790</v>
      </c>
      <c r="X1444" s="31">
        <v>46206.553865740738</v>
      </c>
      <c r="AN1444" s="14">
        <v>46209</v>
      </c>
      <c r="AO1444" t="s">
        <v>10787</v>
      </c>
      <c r="AP1444" s="31">
        <v>46209.465370370373</v>
      </c>
      <c r="AT1444" s="31">
        <v>46209.465370370373</v>
      </c>
      <c r="AU1444" s="14">
        <v>46209</v>
      </c>
      <c r="AV1444" t="s">
        <v>10787</v>
      </c>
      <c r="AW1444" t="s">
        <v>723</v>
      </c>
      <c r="AX1444" t="s">
        <v>678</v>
      </c>
      <c r="AY1444" s="14">
        <v>46209</v>
      </c>
      <c r="AZ1444" t="s">
        <v>7781</v>
      </c>
      <c r="BA1444" s="31">
        <v>46209.4921875</v>
      </c>
      <c r="BB1444" s="14">
        <v>46209</v>
      </c>
      <c r="BC1444" t="s">
        <v>1211</v>
      </c>
      <c r="BD1444" s="31">
        <v>46209.506631944445</v>
      </c>
      <c r="BE1444" s="14">
        <v>46209</v>
      </c>
      <c r="BF1444" t="s">
        <v>6636</v>
      </c>
      <c r="BG1444" s="31">
        <v>46209.528680555559</v>
      </c>
      <c r="BH1444" s="14">
        <v>46209</v>
      </c>
      <c r="BI1444" t="s">
        <v>7453</v>
      </c>
      <c r="BJ1444" s="31">
        <v>46209.531412037039</v>
      </c>
      <c r="BK1444" s="14">
        <v>46209</v>
      </c>
      <c r="BL1444" t="s">
        <v>7453</v>
      </c>
      <c r="BM1444" s="31">
        <v>46209.533472222225</v>
      </c>
      <c r="BZ1444" s="14">
        <v>46209</v>
      </c>
      <c r="CA1444" t="s">
        <v>7453</v>
      </c>
      <c r="CB1444" s="31">
        <v>46209.547997685186</v>
      </c>
      <c r="CC1444" s="14">
        <v>46209</v>
      </c>
      <c r="CD1444" t="s">
        <v>1364</v>
      </c>
      <c r="CE1444" s="31">
        <v>46209.558298611111</v>
      </c>
      <c r="CP1444" t="str">
        <f>VLOOKUP(A1444,Sheet1!$A$2:$E$221,2,0)</f>
        <v>West Zone</v>
      </c>
    </row>
    <row r="1445" spans="1:94" x14ac:dyDescent="0.35">
      <c r="A1445" t="s">
        <v>7774</v>
      </c>
      <c r="B1445">
        <v>1037</v>
      </c>
      <c r="C1445" t="s">
        <v>9332</v>
      </c>
      <c r="D1445" t="s">
        <v>678</v>
      </c>
      <c r="E1445" t="s">
        <v>722</v>
      </c>
      <c r="F1445" t="s">
        <v>723</v>
      </c>
      <c r="G1445" t="s">
        <v>930</v>
      </c>
      <c r="H1445" t="s">
        <v>7797</v>
      </c>
      <c r="I1445">
        <v>647241</v>
      </c>
      <c r="J1445" t="s">
        <v>7776</v>
      </c>
      <c r="K1445" t="s">
        <v>7777</v>
      </c>
      <c r="L1445" t="s">
        <v>4622</v>
      </c>
      <c r="M1445" t="s">
        <v>7798</v>
      </c>
      <c r="N1445">
        <v>55000</v>
      </c>
      <c r="O1445" t="s">
        <v>7669</v>
      </c>
      <c r="P1445" t="s">
        <v>7670</v>
      </c>
      <c r="Q1445" t="s">
        <v>3602</v>
      </c>
      <c r="R1445">
        <v>4948085593</v>
      </c>
      <c r="S1445" t="s">
        <v>683</v>
      </c>
      <c r="T1445" t="s">
        <v>13242</v>
      </c>
      <c r="U1445" s="1">
        <v>46205</v>
      </c>
      <c r="V1445" s="14">
        <v>46204</v>
      </c>
      <c r="W1445" t="s">
        <v>7780</v>
      </c>
      <c r="X1445" s="31">
        <v>46204.703715277778</v>
      </c>
      <c r="AN1445" s="14">
        <v>46205</v>
      </c>
      <c r="AO1445" t="s">
        <v>7799</v>
      </c>
      <c r="AP1445" s="31">
        <v>46205.392013888886</v>
      </c>
      <c r="AT1445" s="31">
        <v>46205.392013888886</v>
      </c>
      <c r="AU1445" s="14">
        <v>46205</v>
      </c>
      <c r="AV1445" t="s">
        <v>7799</v>
      </c>
      <c r="AW1445" t="s">
        <v>7800</v>
      </c>
      <c r="AX1445" t="s">
        <v>677</v>
      </c>
      <c r="AY1445" s="14">
        <v>46205</v>
      </c>
      <c r="AZ1445" t="s">
        <v>7799</v>
      </c>
      <c r="BA1445" s="31">
        <v>46205.393460648149</v>
      </c>
      <c r="BB1445" s="14">
        <v>46205</v>
      </c>
      <c r="BC1445" t="s">
        <v>1211</v>
      </c>
      <c r="BD1445" s="31">
        <v>46205.396527777775</v>
      </c>
      <c r="BE1445" s="14">
        <v>46205</v>
      </c>
      <c r="BF1445" t="s">
        <v>7791</v>
      </c>
      <c r="BG1445" s="31">
        <v>46205.433321759258</v>
      </c>
      <c r="BH1445" s="14">
        <v>46205</v>
      </c>
      <c r="BI1445" t="s">
        <v>7453</v>
      </c>
      <c r="BJ1445" s="31">
        <v>46205.454756944448</v>
      </c>
      <c r="BK1445" s="14">
        <v>46205</v>
      </c>
      <c r="BL1445" t="s">
        <v>1323</v>
      </c>
      <c r="BM1445" s="31">
        <v>46205.763437499998</v>
      </c>
      <c r="BZ1445" s="14">
        <v>46205</v>
      </c>
      <c r="CA1445" t="s">
        <v>1323</v>
      </c>
      <c r="CB1445" s="31">
        <v>46205.769594907404</v>
      </c>
      <c r="CC1445" s="14">
        <v>46205</v>
      </c>
      <c r="CD1445" t="s">
        <v>1322</v>
      </c>
      <c r="CE1445" s="31">
        <v>46205.786585648151</v>
      </c>
      <c r="CI1445" s="14">
        <v>46205</v>
      </c>
      <c r="CJ1445" t="s">
        <v>7799</v>
      </c>
      <c r="CK1445" s="31">
        <v>46205.824479166666</v>
      </c>
      <c r="CP1445" t="str">
        <f>VLOOKUP(A1445,Sheet1!$A$2:$E$221,2,0)</f>
        <v>West Zone</v>
      </c>
    </row>
    <row r="1446" spans="1:94" x14ac:dyDescent="0.35">
      <c r="A1446" t="s">
        <v>7774</v>
      </c>
      <c r="B1446">
        <v>1037</v>
      </c>
      <c r="C1446" t="s">
        <v>9332</v>
      </c>
      <c r="D1446" t="s">
        <v>678</v>
      </c>
      <c r="E1446" t="s">
        <v>722</v>
      </c>
      <c r="F1446" t="s">
        <v>723</v>
      </c>
      <c r="G1446" t="s">
        <v>930</v>
      </c>
      <c r="H1446" t="s">
        <v>12678</v>
      </c>
      <c r="I1446">
        <v>672873</v>
      </c>
      <c r="J1446" t="s">
        <v>7784</v>
      </c>
      <c r="K1446" t="s">
        <v>7785</v>
      </c>
      <c r="L1446" t="s">
        <v>4622</v>
      </c>
      <c r="M1446" t="s">
        <v>12679</v>
      </c>
      <c r="N1446">
        <v>90000</v>
      </c>
      <c r="O1446" t="s">
        <v>1180</v>
      </c>
      <c r="P1446" t="s">
        <v>1181</v>
      </c>
      <c r="Q1446" t="s">
        <v>3708</v>
      </c>
      <c r="R1446">
        <v>3494597907</v>
      </c>
      <c r="S1446" t="s">
        <v>13394</v>
      </c>
      <c r="T1446"/>
      <c r="V1446" s="14">
        <v>46209</v>
      </c>
      <c r="W1446" t="s">
        <v>7790</v>
      </c>
      <c r="X1446" s="31">
        <v>46209.46361111111</v>
      </c>
      <c r="AN1446" s="14">
        <v>46210</v>
      </c>
      <c r="AO1446" t="s">
        <v>10787</v>
      </c>
      <c r="AP1446" s="31">
        <v>46210.386805555558</v>
      </c>
      <c r="AT1446" s="31">
        <v>46210.386805555558</v>
      </c>
      <c r="AU1446" s="14">
        <v>46210</v>
      </c>
      <c r="AV1446" t="s">
        <v>10787</v>
      </c>
      <c r="AW1446" t="s">
        <v>723</v>
      </c>
      <c r="AX1446" t="s">
        <v>678</v>
      </c>
      <c r="AY1446" s="14">
        <v>46210</v>
      </c>
      <c r="AZ1446" t="s">
        <v>7781</v>
      </c>
      <c r="BA1446" s="31">
        <v>46210.559062499997</v>
      </c>
      <c r="BB1446" s="14">
        <v>46210</v>
      </c>
      <c r="BC1446" t="s">
        <v>1211</v>
      </c>
      <c r="BD1446" s="31">
        <v>46210.575208333335</v>
      </c>
      <c r="BE1446" s="14">
        <v>46210</v>
      </c>
      <c r="BF1446" t="s">
        <v>6837</v>
      </c>
      <c r="BG1446" s="31">
        <v>46210.619479166664</v>
      </c>
      <c r="BH1446" s="14">
        <v>46210</v>
      </c>
      <c r="BI1446" t="s">
        <v>7453</v>
      </c>
      <c r="BJ1446" s="31">
        <v>46210.714930555558</v>
      </c>
      <c r="BK1446" s="14">
        <v>46210</v>
      </c>
      <c r="BL1446" t="s">
        <v>7453</v>
      </c>
      <c r="BM1446" s="31">
        <v>46210.71775462963</v>
      </c>
      <c r="BZ1446" s="14">
        <v>46210</v>
      </c>
      <c r="CA1446" t="s">
        <v>7453</v>
      </c>
      <c r="CB1446" s="31">
        <v>46210.746712962966</v>
      </c>
      <c r="CC1446" s="14">
        <v>46210</v>
      </c>
      <c r="CD1446" t="s">
        <v>1364</v>
      </c>
      <c r="CE1446" s="31">
        <v>46210.770995370367</v>
      </c>
      <c r="CP1446" t="str">
        <f>VLOOKUP(A1446,Sheet1!$A$2:$E$221,2,0)</f>
        <v>West Zone</v>
      </c>
    </row>
    <row r="1447" spans="1:94" x14ac:dyDescent="0.35">
      <c r="A1447" t="s">
        <v>7774</v>
      </c>
      <c r="B1447">
        <v>1037</v>
      </c>
      <c r="C1447" t="s">
        <v>9332</v>
      </c>
      <c r="D1447" t="s">
        <v>678</v>
      </c>
      <c r="E1447" t="s">
        <v>722</v>
      </c>
      <c r="F1447" t="s">
        <v>723</v>
      </c>
      <c r="G1447" t="s">
        <v>930</v>
      </c>
      <c r="H1447" t="s">
        <v>4288</v>
      </c>
      <c r="I1447">
        <v>715081</v>
      </c>
      <c r="J1447" t="s">
        <v>4289</v>
      </c>
      <c r="K1447" t="s">
        <v>4290</v>
      </c>
      <c r="L1447" t="s">
        <v>4622</v>
      </c>
      <c r="M1447" t="s">
        <v>7802</v>
      </c>
      <c r="N1447">
        <v>77000</v>
      </c>
      <c r="O1447" t="s">
        <v>1173</v>
      </c>
      <c r="P1447" t="s">
        <v>1174</v>
      </c>
      <c r="Q1447" t="s">
        <v>3615</v>
      </c>
      <c r="R1447">
        <v>9519972625</v>
      </c>
      <c r="S1447" t="s">
        <v>13394</v>
      </c>
      <c r="T1447"/>
      <c r="V1447" s="14">
        <v>46205</v>
      </c>
      <c r="W1447" t="s">
        <v>7801</v>
      </c>
      <c r="X1447" s="31">
        <v>46205.54346064815</v>
      </c>
      <c r="AN1447" s="14">
        <v>46205</v>
      </c>
      <c r="AO1447" t="s">
        <v>7799</v>
      </c>
      <c r="AP1447" s="31">
        <v>46205.69971064815</v>
      </c>
      <c r="AT1447" s="31">
        <v>46205.69971064815</v>
      </c>
      <c r="AU1447" s="14">
        <v>46205</v>
      </c>
      <c r="AV1447" t="s">
        <v>7799</v>
      </c>
      <c r="AW1447" t="s">
        <v>7800</v>
      </c>
      <c r="AX1447" t="s">
        <v>677</v>
      </c>
      <c r="AY1447" s="14">
        <v>46205</v>
      </c>
      <c r="AZ1447" t="s">
        <v>7799</v>
      </c>
      <c r="BA1447" s="31">
        <v>46205.700219907405</v>
      </c>
      <c r="BB1447" s="14">
        <v>46205</v>
      </c>
      <c r="BC1447" t="s">
        <v>1211</v>
      </c>
      <c r="BD1447" s="31">
        <v>46205.713738425926</v>
      </c>
      <c r="BE1447" s="14">
        <v>46205</v>
      </c>
      <c r="BF1447" t="s">
        <v>7038</v>
      </c>
      <c r="BG1447" s="31">
        <v>46205.719398148147</v>
      </c>
      <c r="BH1447" s="14">
        <v>46205</v>
      </c>
      <c r="BI1447" t="s">
        <v>7453</v>
      </c>
      <c r="BJ1447" s="31">
        <v>46205.751550925925</v>
      </c>
      <c r="BK1447" s="14">
        <v>46205</v>
      </c>
      <c r="BL1447" t="s">
        <v>7453</v>
      </c>
      <c r="BM1447" s="31">
        <v>46205.76767361111</v>
      </c>
      <c r="BZ1447" s="14">
        <v>46205</v>
      </c>
      <c r="CA1447" t="s">
        <v>7453</v>
      </c>
      <c r="CB1447" s="31">
        <v>46205.784201388888</v>
      </c>
      <c r="CC1447" s="14">
        <v>46205</v>
      </c>
      <c r="CD1447" t="s">
        <v>1322</v>
      </c>
      <c r="CE1447" s="31">
        <v>46205.787870370368</v>
      </c>
      <c r="CI1447" s="14">
        <v>46206</v>
      </c>
      <c r="CJ1447" t="s">
        <v>7781</v>
      </c>
      <c r="CK1447" s="31">
        <v>46206.651828703703</v>
      </c>
      <c r="CP1447" t="str">
        <f>VLOOKUP(A1447,Sheet1!$A$2:$E$221,2,0)</f>
        <v>West Zone</v>
      </c>
    </row>
    <row r="1448" spans="1:94" x14ac:dyDescent="0.35">
      <c r="A1448" t="s">
        <v>7803</v>
      </c>
      <c r="B1448">
        <v>1301</v>
      </c>
      <c r="C1448" t="s">
        <v>9332</v>
      </c>
      <c r="D1448" t="s">
        <v>678</v>
      </c>
      <c r="E1448" t="s">
        <v>669</v>
      </c>
      <c r="F1448" t="s">
        <v>670</v>
      </c>
      <c r="G1448" t="s">
        <v>109</v>
      </c>
      <c r="H1448" t="s">
        <v>3405</v>
      </c>
      <c r="I1448">
        <v>657171</v>
      </c>
      <c r="J1448" t="s">
        <v>2996</v>
      </c>
      <c r="K1448" t="s">
        <v>3406</v>
      </c>
      <c r="L1448" t="s">
        <v>4622</v>
      </c>
      <c r="M1448" t="s">
        <v>7804</v>
      </c>
      <c r="N1448">
        <v>45000</v>
      </c>
      <c r="O1448" t="s">
        <v>7079</v>
      </c>
      <c r="P1448" t="s">
        <v>7080</v>
      </c>
      <c r="Q1448" t="s">
        <v>7805</v>
      </c>
      <c r="R1448">
        <v>8144438591</v>
      </c>
      <c r="S1448" t="s">
        <v>13394</v>
      </c>
      <c r="T1448"/>
      <c r="V1448" s="14">
        <v>46206</v>
      </c>
      <c r="W1448" t="s">
        <v>7806</v>
      </c>
      <c r="X1448" s="31">
        <v>46206.368611111109</v>
      </c>
      <c r="AN1448" s="14">
        <v>46206</v>
      </c>
      <c r="AO1448" t="s">
        <v>3088</v>
      </c>
      <c r="AP1448" s="31">
        <v>46206.424687500003</v>
      </c>
      <c r="AT1448" s="31">
        <v>46206.424687500003</v>
      </c>
      <c r="AU1448" s="14">
        <v>46206</v>
      </c>
      <c r="AV1448" t="s">
        <v>3088</v>
      </c>
      <c r="AW1448" t="s">
        <v>670</v>
      </c>
      <c r="AX1448" t="s">
        <v>678</v>
      </c>
      <c r="AY1448" s="14">
        <v>46206</v>
      </c>
      <c r="AZ1448" t="s">
        <v>7807</v>
      </c>
      <c r="BA1448" s="31">
        <v>46206.440069444441</v>
      </c>
      <c r="BB1448" s="14">
        <v>46206</v>
      </c>
      <c r="BC1448" t="s">
        <v>3057</v>
      </c>
      <c r="BD1448" s="31">
        <v>46206.456423611111</v>
      </c>
      <c r="BE1448" s="14">
        <v>46206</v>
      </c>
      <c r="BF1448" t="s">
        <v>6814</v>
      </c>
      <c r="BG1448" s="31">
        <v>46206.495405092595</v>
      </c>
      <c r="BH1448" s="14">
        <v>46206</v>
      </c>
      <c r="BI1448" t="s">
        <v>7808</v>
      </c>
      <c r="BJ1448" s="31">
        <v>46206.536469907405</v>
      </c>
      <c r="BK1448" s="14">
        <v>46206</v>
      </c>
      <c r="BL1448" t="s">
        <v>7808</v>
      </c>
      <c r="BM1448" s="31">
        <v>46206.537268518521</v>
      </c>
      <c r="BZ1448" s="14">
        <v>46206</v>
      </c>
      <c r="CA1448" t="s">
        <v>7808</v>
      </c>
      <c r="CB1448" s="31">
        <v>46206.57366898148</v>
      </c>
      <c r="CC1448" s="14">
        <v>46206</v>
      </c>
      <c r="CD1448" t="s">
        <v>1324</v>
      </c>
      <c r="CE1448" s="31">
        <v>46206.60392361111</v>
      </c>
      <c r="CI1448" s="14">
        <v>46209</v>
      </c>
      <c r="CJ1448" t="s">
        <v>3089</v>
      </c>
      <c r="CK1448" s="31">
        <v>46209.713958333334</v>
      </c>
      <c r="CP1448" t="str">
        <f>VLOOKUP(A1448,Sheet1!$A$2:$E$221,2,0)</f>
        <v>West Zone</v>
      </c>
    </row>
    <row r="1449" spans="1:94" x14ac:dyDescent="0.35">
      <c r="A1449" t="s">
        <v>7803</v>
      </c>
      <c r="B1449">
        <v>1301</v>
      </c>
      <c r="C1449" t="s">
        <v>9332</v>
      </c>
      <c r="D1449" t="s">
        <v>678</v>
      </c>
      <c r="E1449" t="s">
        <v>669</v>
      </c>
      <c r="F1449" t="s">
        <v>670</v>
      </c>
      <c r="G1449" t="s">
        <v>109</v>
      </c>
      <c r="H1449" t="s">
        <v>7809</v>
      </c>
      <c r="I1449">
        <v>677568</v>
      </c>
      <c r="J1449" t="s">
        <v>1343</v>
      </c>
      <c r="K1449" t="s">
        <v>3085</v>
      </c>
      <c r="L1449" t="s">
        <v>4622</v>
      </c>
      <c r="M1449" t="s">
        <v>7810</v>
      </c>
      <c r="N1449">
        <v>73000</v>
      </c>
      <c r="O1449" t="s">
        <v>3086</v>
      </c>
      <c r="P1449" t="s">
        <v>3087</v>
      </c>
      <c r="Q1449" t="s">
        <v>7811</v>
      </c>
      <c r="R1449">
        <v>5704204174</v>
      </c>
      <c r="S1449" t="s">
        <v>13394</v>
      </c>
      <c r="T1449"/>
      <c r="V1449" s="14">
        <v>46204</v>
      </c>
      <c r="W1449" t="s">
        <v>7812</v>
      </c>
      <c r="X1449" s="31">
        <v>46204.675381944442</v>
      </c>
      <c r="AN1449" s="14">
        <v>46204</v>
      </c>
      <c r="AO1449" t="s">
        <v>3088</v>
      </c>
      <c r="AP1449" s="31">
        <v>46204.704409722224</v>
      </c>
      <c r="AT1449" s="31">
        <v>46204.704409722224</v>
      </c>
      <c r="AU1449" s="14">
        <v>46204</v>
      </c>
      <c r="AV1449" t="s">
        <v>3088</v>
      </c>
      <c r="AW1449" t="s">
        <v>670</v>
      </c>
      <c r="AX1449" t="s">
        <v>678</v>
      </c>
      <c r="AY1449" s="14">
        <v>46204</v>
      </c>
      <c r="AZ1449" t="s">
        <v>3088</v>
      </c>
      <c r="BA1449" s="31">
        <v>46204.705520833333</v>
      </c>
      <c r="BB1449" s="14">
        <v>46204</v>
      </c>
      <c r="BC1449" t="s">
        <v>1211</v>
      </c>
      <c r="BD1449" s="31">
        <v>46204.70820601852</v>
      </c>
      <c r="BE1449" s="14">
        <v>46204</v>
      </c>
      <c r="BF1449" t="s">
        <v>6482</v>
      </c>
      <c r="BG1449" s="31">
        <v>46204.721400462964</v>
      </c>
      <c r="BH1449" s="14">
        <v>46204</v>
      </c>
      <c r="BI1449" t="s">
        <v>7808</v>
      </c>
      <c r="BJ1449" s="31">
        <v>46204.757314814815</v>
      </c>
      <c r="BK1449" s="14">
        <v>46204</v>
      </c>
      <c r="BL1449" t="s">
        <v>7808</v>
      </c>
      <c r="BM1449" s="31">
        <v>46204.775335648148</v>
      </c>
      <c r="BZ1449" s="14">
        <v>46204</v>
      </c>
      <c r="CA1449" t="s">
        <v>7808</v>
      </c>
      <c r="CB1449" s="31">
        <v>46204.781863425924</v>
      </c>
      <c r="CC1449" s="14">
        <v>46204</v>
      </c>
      <c r="CD1449" t="s">
        <v>1324</v>
      </c>
      <c r="CE1449" s="31">
        <v>46204.78665509259</v>
      </c>
      <c r="CI1449" s="14">
        <v>46204</v>
      </c>
      <c r="CJ1449" t="s">
        <v>7813</v>
      </c>
      <c r="CK1449" s="31">
        <v>46204.841099537036</v>
      </c>
      <c r="CP1449" t="str">
        <f>VLOOKUP(A1449,Sheet1!$A$2:$E$221,2,0)</f>
        <v>West Zone</v>
      </c>
    </row>
    <row r="1450" spans="1:94" x14ac:dyDescent="0.35">
      <c r="A1450" t="s">
        <v>7803</v>
      </c>
      <c r="B1450">
        <v>1301</v>
      </c>
      <c r="C1450" t="s">
        <v>9332</v>
      </c>
      <c r="D1450" t="s">
        <v>678</v>
      </c>
      <c r="E1450" t="s">
        <v>669</v>
      </c>
      <c r="F1450" t="s">
        <v>670</v>
      </c>
      <c r="G1450" t="s">
        <v>109</v>
      </c>
      <c r="H1450" t="s">
        <v>7814</v>
      </c>
      <c r="I1450">
        <v>681704</v>
      </c>
      <c r="J1450" t="s">
        <v>3412</v>
      </c>
      <c r="K1450" t="s">
        <v>3413</v>
      </c>
      <c r="L1450" t="s">
        <v>4622</v>
      </c>
      <c r="M1450" t="s">
        <v>7815</v>
      </c>
      <c r="N1450">
        <v>45000</v>
      </c>
      <c r="O1450" t="s">
        <v>7079</v>
      </c>
      <c r="P1450" t="s">
        <v>7080</v>
      </c>
      <c r="Q1450" t="s">
        <v>7816</v>
      </c>
      <c r="R1450">
        <v>3880931294</v>
      </c>
      <c r="S1450" t="s">
        <v>13394</v>
      </c>
      <c r="T1450"/>
      <c r="V1450" s="14">
        <v>46206</v>
      </c>
      <c r="W1450" t="s">
        <v>3089</v>
      </c>
      <c r="X1450" s="31">
        <v>46206.385648148149</v>
      </c>
      <c r="AN1450" s="14">
        <v>46206</v>
      </c>
      <c r="AO1450" t="s">
        <v>3088</v>
      </c>
      <c r="AP1450" s="31">
        <v>46206.482835648145</v>
      </c>
      <c r="AT1450" s="31">
        <v>46206.482835648145</v>
      </c>
      <c r="AU1450" s="14">
        <v>46206</v>
      </c>
      <c r="AV1450" t="s">
        <v>3088</v>
      </c>
      <c r="AW1450" t="s">
        <v>670</v>
      </c>
      <c r="AX1450" t="s">
        <v>678</v>
      </c>
      <c r="AY1450" s="14">
        <v>46206</v>
      </c>
      <c r="AZ1450" t="s">
        <v>3089</v>
      </c>
      <c r="BA1450" s="31">
        <v>46206.488749999997</v>
      </c>
      <c r="BB1450" s="14">
        <v>46206</v>
      </c>
      <c r="BC1450" t="s">
        <v>3057</v>
      </c>
      <c r="BD1450" s="31">
        <v>46206.504907407405</v>
      </c>
      <c r="BE1450" s="14">
        <v>46206</v>
      </c>
      <c r="BF1450" t="s">
        <v>6482</v>
      </c>
      <c r="BG1450" s="31">
        <v>46206.521689814814</v>
      </c>
      <c r="BH1450" s="14">
        <v>46206</v>
      </c>
      <c r="BI1450" t="s">
        <v>7808</v>
      </c>
      <c r="BJ1450" s="31">
        <v>46206.536527777775</v>
      </c>
      <c r="BK1450" s="14">
        <v>46206</v>
      </c>
      <c r="BL1450" t="s">
        <v>7808</v>
      </c>
      <c r="BM1450" s="31">
        <v>46206.537326388891</v>
      </c>
      <c r="BZ1450" s="14">
        <v>46206</v>
      </c>
      <c r="CA1450" t="s">
        <v>7808</v>
      </c>
      <c r="CB1450" s="31">
        <v>46206.557604166665</v>
      </c>
      <c r="CC1450" s="14">
        <v>46206</v>
      </c>
      <c r="CD1450" t="s">
        <v>1324</v>
      </c>
      <c r="CE1450" s="31">
        <v>46206.568622685183</v>
      </c>
      <c r="CI1450" s="14">
        <v>46206</v>
      </c>
      <c r="CJ1450" t="s">
        <v>3089</v>
      </c>
      <c r="CK1450" s="31">
        <v>46206.661840277775</v>
      </c>
      <c r="CP1450" t="str">
        <f>VLOOKUP(A1450,Sheet1!$A$2:$E$221,2,0)</f>
        <v>West Zone</v>
      </c>
    </row>
    <row r="1451" spans="1:94" x14ac:dyDescent="0.35">
      <c r="A1451" t="s">
        <v>7803</v>
      </c>
      <c r="B1451">
        <v>1301</v>
      </c>
      <c r="C1451" t="s">
        <v>9332</v>
      </c>
      <c r="D1451" t="s">
        <v>678</v>
      </c>
      <c r="E1451" t="s">
        <v>669</v>
      </c>
      <c r="F1451" t="s">
        <v>670</v>
      </c>
      <c r="G1451" t="s">
        <v>109</v>
      </c>
      <c r="H1451" t="s">
        <v>7814</v>
      </c>
      <c r="I1451">
        <v>681704</v>
      </c>
      <c r="J1451" t="s">
        <v>3412</v>
      </c>
      <c r="K1451" t="s">
        <v>3413</v>
      </c>
      <c r="L1451" t="s">
        <v>4622</v>
      </c>
      <c r="M1451" t="s">
        <v>7815</v>
      </c>
      <c r="N1451">
        <v>45000</v>
      </c>
      <c r="O1451" t="s">
        <v>7079</v>
      </c>
      <c r="P1451" t="s">
        <v>7080</v>
      </c>
      <c r="Q1451" t="s">
        <v>2817</v>
      </c>
      <c r="R1451">
        <v>4479833439</v>
      </c>
      <c r="S1451" t="s">
        <v>13394</v>
      </c>
      <c r="T1451"/>
      <c r="V1451" s="14">
        <v>46206</v>
      </c>
      <c r="W1451" t="s">
        <v>3089</v>
      </c>
      <c r="X1451" s="31">
        <v>46206.385625000003</v>
      </c>
      <c r="AN1451" s="14">
        <v>46206</v>
      </c>
      <c r="AO1451" t="s">
        <v>3088</v>
      </c>
      <c r="AP1451" s="31">
        <v>46206.482858796298</v>
      </c>
      <c r="AT1451" s="31">
        <v>46206.482858796298</v>
      </c>
      <c r="AU1451" s="14">
        <v>46206</v>
      </c>
      <c r="AV1451" t="s">
        <v>3088</v>
      </c>
      <c r="AW1451" t="s">
        <v>670</v>
      </c>
      <c r="AX1451" t="s">
        <v>678</v>
      </c>
      <c r="AY1451" s="14">
        <v>46206</v>
      </c>
      <c r="AZ1451" t="s">
        <v>3089</v>
      </c>
      <c r="BA1451" s="31">
        <v>46206.488726851851</v>
      </c>
      <c r="BB1451" s="14">
        <v>46206</v>
      </c>
      <c r="BC1451" t="s">
        <v>3057</v>
      </c>
      <c r="BD1451" s="31">
        <v>46206.504907407405</v>
      </c>
      <c r="BE1451" s="14">
        <v>46206</v>
      </c>
      <c r="BF1451" t="s">
        <v>6482</v>
      </c>
      <c r="BG1451" s="31">
        <v>46206.521666666667</v>
      </c>
      <c r="BH1451" s="14">
        <v>46206</v>
      </c>
      <c r="BI1451" t="s">
        <v>7808</v>
      </c>
      <c r="BJ1451" s="31">
        <v>46206.536504629628</v>
      </c>
      <c r="BK1451" s="14">
        <v>46206</v>
      </c>
      <c r="BL1451" t="s">
        <v>7808</v>
      </c>
      <c r="BM1451" s="31">
        <v>46206.537314814814</v>
      </c>
      <c r="BZ1451" s="14">
        <v>46206</v>
      </c>
      <c r="CA1451" t="s">
        <v>7808</v>
      </c>
      <c r="CB1451" s="31">
        <v>46206.557581018518</v>
      </c>
      <c r="CC1451" s="14">
        <v>46206</v>
      </c>
      <c r="CD1451" t="s">
        <v>1324</v>
      </c>
      <c r="CE1451" s="31">
        <v>46206.568622685183</v>
      </c>
      <c r="CI1451" s="14">
        <v>46206</v>
      </c>
      <c r="CJ1451" t="s">
        <v>3089</v>
      </c>
      <c r="CK1451" s="31">
        <v>46206.661840277775</v>
      </c>
      <c r="CP1451" t="str">
        <f>VLOOKUP(A1451,Sheet1!$A$2:$E$221,2,0)</f>
        <v>West Zone</v>
      </c>
    </row>
    <row r="1452" spans="1:94" x14ac:dyDescent="0.35">
      <c r="A1452" t="s">
        <v>7803</v>
      </c>
      <c r="B1452">
        <v>1301</v>
      </c>
      <c r="C1452" t="s">
        <v>9332</v>
      </c>
      <c r="D1452" t="s">
        <v>678</v>
      </c>
      <c r="E1452" t="s">
        <v>669</v>
      </c>
      <c r="F1452" t="s">
        <v>670</v>
      </c>
      <c r="G1452" t="s">
        <v>109</v>
      </c>
      <c r="H1452" t="s">
        <v>7817</v>
      </c>
      <c r="I1452">
        <v>698738</v>
      </c>
      <c r="J1452" t="s">
        <v>1343</v>
      </c>
      <c r="K1452" t="s">
        <v>3085</v>
      </c>
      <c r="L1452" t="s">
        <v>4622</v>
      </c>
      <c r="M1452" t="s">
        <v>7818</v>
      </c>
      <c r="N1452">
        <v>45000</v>
      </c>
      <c r="O1452" t="s">
        <v>7079</v>
      </c>
      <c r="P1452" t="s">
        <v>7080</v>
      </c>
      <c r="Q1452" t="s">
        <v>7819</v>
      </c>
      <c r="R1452">
        <v>9239603701</v>
      </c>
      <c r="S1452" t="s">
        <v>13394</v>
      </c>
      <c r="T1452"/>
      <c r="V1452" s="14">
        <v>46206</v>
      </c>
      <c r="W1452" t="s">
        <v>7820</v>
      </c>
      <c r="X1452" s="31">
        <v>46206.540752314817</v>
      </c>
      <c r="AN1452" s="14">
        <v>46206</v>
      </c>
      <c r="AO1452" t="s">
        <v>3088</v>
      </c>
      <c r="AP1452" s="31">
        <v>46206.626111111109</v>
      </c>
      <c r="AT1452" s="31">
        <v>46206.626111111109</v>
      </c>
      <c r="AU1452" s="14">
        <v>46206</v>
      </c>
      <c r="AV1452" t="s">
        <v>3088</v>
      </c>
      <c r="AW1452" t="s">
        <v>670</v>
      </c>
      <c r="AX1452" t="s">
        <v>678</v>
      </c>
      <c r="AY1452" s="14">
        <v>46206</v>
      </c>
      <c r="AZ1452" t="s">
        <v>3088</v>
      </c>
      <c r="BA1452" s="31">
        <v>46206.627013888887</v>
      </c>
      <c r="BB1452" s="14">
        <v>46206</v>
      </c>
      <c r="BC1452" t="s">
        <v>3057</v>
      </c>
      <c r="BD1452" s="31">
        <v>46206.648194444446</v>
      </c>
      <c r="BE1452" s="14">
        <v>46206</v>
      </c>
      <c r="BF1452" t="s">
        <v>7371</v>
      </c>
      <c r="BG1452" s="31">
        <v>46206.662847222222</v>
      </c>
      <c r="BH1452" s="14">
        <v>46206</v>
      </c>
      <c r="BI1452" t="s">
        <v>7808</v>
      </c>
      <c r="BJ1452" s="31">
        <v>46206.684363425928</v>
      </c>
      <c r="BK1452" s="14">
        <v>46206</v>
      </c>
      <c r="BL1452" t="s">
        <v>7808</v>
      </c>
      <c r="BM1452" s="31">
        <v>46206.685057870367</v>
      </c>
      <c r="BZ1452" s="14">
        <v>46206</v>
      </c>
      <c r="CA1452" t="s">
        <v>7808</v>
      </c>
      <c r="CB1452" s="31">
        <v>46206.728645833333</v>
      </c>
      <c r="CC1452" s="14">
        <v>46206</v>
      </c>
      <c r="CD1452" t="s">
        <v>1324</v>
      </c>
      <c r="CE1452" s="31">
        <v>46206.766585648147</v>
      </c>
      <c r="CI1452" s="14">
        <v>46206</v>
      </c>
      <c r="CJ1452" t="s">
        <v>7813</v>
      </c>
      <c r="CK1452" s="31">
        <v>46206.786180555559</v>
      </c>
      <c r="CP1452" t="str">
        <f>VLOOKUP(A1452,Sheet1!$A$2:$E$221,2,0)</f>
        <v>West Zone</v>
      </c>
    </row>
    <row r="1453" spans="1:94" x14ac:dyDescent="0.35">
      <c r="A1453" t="s">
        <v>7803</v>
      </c>
      <c r="B1453">
        <v>1301</v>
      </c>
      <c r="C1453" t="s">
        <v>9332</v>
      </c>
      <c r="D1453" t="s">
        <v>678</v>
      </c>
      <c r="E1453" t="s">
        <v>669</v>
      </c>
      <c r="F1453" t="s">
        <v>670</v>
      </c>
      <c r="G1453" t="s">
        <v>109</v>
      </c>
      <c r="H1453" t="s">
        <v>12680</v>
      </c>
      <c r="I1453">
        <v>720313</v>
      </c>
      <c r="J1453" t="s">
        <v>1343</v>
      </c>
      <c r="K1453" t="s">
        <v>3085</v>
      </c>
      <c r="L1453" t="s">
        <v>4622</v>
      </c>
      <c r="M1453" t="s">
        <v>12681</v>
      </c>
      <c r="N1453">
        <v>73000</v>
      </c>
      <c r="O1453" t="s">
        <v>3086</v>
      </c>
      <c r="P1453" t="s">
        <v>3087</v>
      </c>
      <c r="Q1453" t="s">
        <v>12682</v>
      </c>
      <c r="R1453">
        <v>4989841293</v>
      </c>
      <c r="S1453" t="s">
        <v>13394</v>
      </c>
      <c r="T1453"/>
      <c r="V1453" s="14">
        <v>46210</v>
      </c>
      <c r="W1453" t="s">
        <v>7820</v>
      </c>
      <c r="X1453" s="31">
        <v>46210.477118055554</v>
      </c>
      <c r="AN1453" s="14">
        <v>46210</v>
      </c>
      <c r="AO1453" t="s">
        <v>3088</v>
      </c>
      <c r="AP1453" s="31">
        <v>46210.643854166665</v>
      </c>
      <c r="AT1453" s="31">
        <v>46210.643854166665</v>
      </c>
      <c r="AU1453" s="14">
        <v>46210</v>
      </c>
      <c r="AV1453" t="s">
        <v>3088</v>
      </c>
      <c r="AW1453" t="s">
        <v>670</v>
      </c>
      <c r="AX1453" t="s">
        <v>678</v>
      </c>
      <c r="AY1453" s="14">
        <v>46210</v>
      </c>
      <c r="AZ1453" t="s">
        <v>7807</v>
      </c>
      <c r="BA1453" s="31">
        <v>46210.652743055558</v>
      </c>
      <c r="BB1453" s="14">
        <v>46210</v>
      </c>
      <c r="BC1453" t="s">
        <v>1211</v>
      </c>
      <c r="BD1453" s="31">
        <v>46210.675254629627</v>
      </c>
      <c r="BE1453" s="14">
        <v>46210</v>
      </c>
      <c r="BF1453" t="s">
        <v>7038</v>
      </c>
      <c r="BG1453" s="31">
        <v>46210.691574074073</v>
      </c>
      <c r="BH1453" s="14">
        <v>46210</v>
      </c>
      <c r="BI1453" t="s">
        <v>7808</v>
      </c>
      <c r="BJ1453" s="31">
        <v>46210.758796296293</v>
      </c>
      <c r="BK1453" s="14">
        <v>46210</v>
      </c>
      <c r="BL1453" t="s">
        <v>1323</v>
      </c>
      <c r="BM1453" s="31">
        <v>46210.820081018515</v>
      </c>
      <c r="BN1453" s="14">
        <v>46210</v>
      </c>
      <c r="BO1453" t="s">
        <v>7808</v>
      </c>
      <c r="BP1453" s="31">
        <v>46210.787175925929</v>
      </c>
      <c r="BZ1453" s="14">
        <v>46210</v>
      </c>
      <c r="CA1453" t="s">
        <v>1323</v>
      </c>
      <c r="CB1453" s="31">
        <v>46210.824166666665</v>
      </c>
      <c r="CC1453" s="14">
        <v>46210</v>
      </c>
      <c r="CD1453" t="s">
        <v>2427</v>
      </c>
      <c r="CE1453" s="31">
        <v>46210.860046296293</v>
      </c>
      <c r="CI1453" s="14">
        <v>46210</v>
      </c>
      <c r="CJ1453" t="s">
        <v>7813</v>
      </c>
      <c r="CK1453" s="31">
        <v>46210.895127314812</v>
      </c>
      <c r="CP1453" t="str">
        <f>VLOOKUP(A1453,Sheet1!$A$2:$E$221,2,0)</f>
        <v>West Zone</v>
      </c>
    </row>
    <row r="1454" spans="1:94" x14ac:dyDescent="0.35">
      <c r="A1454" t="s">
        <v>7803</v>
      </c>
      <c r="B1454">
        <v>1301</v>
      </c>
      <c r="C1454" t="s">
        <v>9332</v>
      </c>
      <c r="D1454" t="s">
        <v>678</v>
      </c>
      <c r="E1454" t="s">
        <v>669</v>
      </c>
      <c r="F1454" t="s">
        <v>670</v>
      </c>
      <c r="G1454" t="s">
        <v>109</v>
      </c>
      <c r="H1454" t="s">
        <v>7821</v>
      </c>
      <c r="I1454">
        <v>751727</v>
      </c>
      <c r="J1454" t="s">
        <v>7822</v>
      </c>
      <c r="K1454" t="s">
        <v>7823</v>
      </c>
      <c r="L1454" t="s">
        <v>4622</v>
      </c>
      <c r="M1454" t="s">
        <v>7824</v>
      </c>
      <c r="N1454">
        <v>45000</v>
      </c>
      <c r="O1454" t="s">
        <v>7079</v>
      </c>
      <c r="P1454" t="s">
        <v>7080</v>
      </c>
      <c r="Q1454" t="s">
        <v>2817</v>
      </c>
      <c r="R1454">
        <v>3604999884</v>
      </c>
      <c r="S1454" t="s">
        <v>13394</v>
      </c>
      <c r="T1454"/>
      <c r="V1454" s="14">
        <v>46206</v>
      </c>
      <c r="W1454" t="s">
        <v>3089</v>
      </c>
      <c r="X1454" s="31">
        <v>46206.497071759259</v>
      </c>
      <c r="AN1454" s="14">
        <v>46206</v>
      </c>
      <c r="AO1454" t="s">
        <v>3088</v>
      </c>
      <c r="AP1454" s="31">
        <v>46206.629976851851</v>
      </c>
      <c r="AT1454" s="31">
        <v>46206.629976851851</v>
      </c>
      <c r="AU1454" s="14">
        <v>46206</v>
      </c>
      <c r="AV1454" t="s">
        <v>3088</v>
      </c>
      <c r="AW1454" t="s">
        <v>670</v>
      </c>
      <c r="AX1454" t="s">
        <v>678</v>
      </c>
      <c r="AY1454" s="14">
        <v>46206</v>
      </c>
      <c r="AZ1454" t="s">
        <v>7807</v>
      </c>
      <c r="BA1454" s="31">
        <v>46206.644513888888</v>
      </c>
      <c r="BB1454" s="14">
        <v>46206</v>
      </c>
      <c r="BC1454" t="s">
        <v>3057</v>
      </c>
      <c r="BD1454" s="31">
        <v>46206.648194444446</v>
      </c>
      <c r="BE1454" s="14">
        <v>46206</v>
      </c>
      <c r="BF1454" t="s">
        <v>7371</v>
      </c>
      <c r="BG1454" s="31">
        <v>46206.671134259261</v>
      </c>
      <c r="BH1454" s="14">
        <v>46206</v>
      </c>
      <c r="BI1454" t="s">
        <v>7808</v>
      </c>
      <c r="BJ1454" s="31">
        <v>46206.68440972222</v>
      </c>
      <c r="BK1454" s="14">
        <v>46206</v>
      </c>
      <c r="BL1454" t="s">
        <v>7808</v>
      </c>
      <c r="BM1454" s="31">
        <v>46206.685104166667</v>
      </c>
      <c r="BZ1454" s="14">
        <v>46206</v>
      </c>
      <c r="CA1454" t="s">
        <v>7808</v>
      </c>
      <c r="CB1454" s="31">
        <v>46206.729699074072</v>
      </c>
      <c r="CC1454" s="14">
        <v>46206</v>
      </c>
      <c r="CD1454" t="s">
        <v>1322</v>
      </c>
      <c r="CE1454" s="31">
        <v>46206.766608796293</v>
      </c>
      <c r="CI1454" s="14">
        <v>46206</v>
      </c>
      <c r="CJ1454" t="s">
        <v>7813</v>
      </c>
      <c r="CK1454" s="31">
        <v>46206.780289351853</v>
      </c>
      <c r="CP1454" t="str">
        <f>VLOOKUP(A1454,Sheet1!$A$2:$E$221,2,0)</f>
        <v>West Zone</v>
      </c>
    </row>
    <row r="1455" spans="1:94" x14ac:dyDescent="0.35">
      <c r="A1455" t="s">
        <v>7803</v>
      </c>
      <c r="B1455">
        <v>1301</v>
      </c>
      <c r="C1455" t="s">
        <v>9332</v>
      </c>
      <c r="D1455" t="s">
        <v>678</v>
      </c>
      <c r="E1455" t="s">
        <v>669</v>
      </c>
      <c r="F1455" t="s">
        <v>670</v>
      </c>
      <c r="G1455" t="s">
        <v>109</v>
      </c>
      <c r="H1455" t="s">
        <v>10791</v>
      </c>
      <c r="I1455">
        <v>761587</v>
      </c>
      <c r="J1455" t="s">
        <v>10792</v>
      </c>
      <c r="K1455" t="s">
        <v>10793</v>
      </c>
      <c r="L1455" t="s">
        <v>4622</v>
      </c>
      <c r="M1455" t="s">
        <v>10794</v>
      </c>
      <c r="N1455">
        <v>45000</v>
      </c>
      <c r="O1455" t="s">
        <v>7079</v>
      </c>
      <c r="P1455" t="s">
        <v>7080</v>
      </c>
      <c r="Q1455" t="s">
        <v>3620</v>
      </c>
      <c r="R1455">
        <v>1218965862</v>
      </c>
      <c r="S1455" t="s">
        <v>13394</v>
      </c>
      <c r="T1455"/>
      <c r="V1455" s="14">
        <v>46209</v>
      </c>
      <c r="W1455" t="s">
        <v>7806</v>
      </c>
      <c r="X1455" s="31">
        <v>46209.339895833335</v>
      </c>
      <c r="AN1455" s="14">
        <v>46209</v>
      </c>
      <c r="AO1455" t="s">
        <v>3088</v>
      </c>
      <c r="AP1455" s="31">
        <v>46209.415543981479</v>
      </c>
      <c r="AT1455" s="31">
        <v>46209.415543981479</v>
      </c>
      <c r="AU1455" s="14">
        <v>46209</v>
      </c>
      <c r="AV1455" t="s">
        <v>3088</v>
      </c>
      <c r="AW1455" t="s">
        <v>670</v>
      </c>
      <c r="AX1455" t="s">
        <v>678</v>
      </c>
      <c r="AY1455" s="14">
        <v>46209</v>
      </c>
      <c r="AZ1455" t="s">
        <v>7807</v>
      </c>
      <c r="BA1455" s="31">
        <v>46209.436238425929</v>
      </c>
      <c r="BB1455" s="14">
        <v>46209</v>
      </c>
      <c r="BC1455" t="s">
        <v>1211</v>
      </c>
      <c r="BD1455" s="31">
        <v>46209.451863425929</v>
      </c>
      <c r="BE1455" s="14">
        <v>46209</v>
      </c>
      <c r="BF1455" t="s">
        <v>6685</v>
      </c>
      <c r="BG1455" s="31">
        <v>46209.6796875</v>
      </c>
      <c r="BH1455" s="14">
        <v>46209</v>
      </c>
      <c r="BI1455" t="s">
        <v>7808</v>
      </c>
      <c r="BJ1455" s="31">
        <v>46209.690474537034</v>
      </c>
      <c r="BK1455" s="14">
        <v>46209</v>
      </c>
      <c r="BL1455" t="s">
        <v>7808</v>
      </c>
      <c r="BM1455" s="31">
        <v>46209.7190162037</v>
      </c>
      <c r="BZ1455" s="14">
        <v>46209</v>
      </c>
      <c r="CA1455" t="s">
        <v>7808</v>
      </c>
      <c r="CB1455" s="31">
        <v>46209.721932870372</v>
      </c>
      <c r="CC1455" s="14">
        <v>46210</v>
      </c>
      <c r="CD1455" t="s">
        <v>2427</v>
      </c>
      <c r="CE1455" s="31">
        <v>46210.501388888886</v>
      </c>
      <c r="CI1455" s="14">
        <v>46210</v>
      </c>
      <c r="CJ1455" t="s">
        <v>3089</v>
      </c>
      <c r="CK1455" s="31">
        <v>46210.703229166669</v>
      </c>
      <c r="CP1455" t="str">
        <f>VLOOKUP(A1455,Sheet1!$A$2:$E$221,2,0)</f>
        <v>West Zone</v>
      </c>
    </row>
    <row r="1456" spans="1:94" x14ac:dyDescent="0.35">
      <c r="A1456" t="s">
        <v>7803</v>
      </c>
      <c r="B1456">
        <v>1301</v>
      </c>
      <c r="C1456" t="s">
        <v>9332</v>
      </c>
      <c r="D1456" t="s">
        <v>678</v>
      </c>
      <c r="E1456" t="s">
        <v>669</v>
      </c>
      <c r="F1456" t="s">
        <v>670</v>
      </c>
      <c r="G1456" t="s">
        <v>109</v>
      </c>
      <c r="H1456" t="s">
        <v>12683</v>
      </c>
      <c r="I1456">
        <v>786886</v>
      </c>
      <c r="J1456" t="s">
        <v>10792</v>
      </c>
      <c r="K1456" t="s">
        <v>10793</v>
      </c>
      <c r="L1456" t="s">
        <v>4622</v>
      </c>
      <c r="M1456" t="s">
        <v>12684</v>
      </c>
      <c r="N1456">
        <v>45000</v>
      </c>
      <c r="O1456" t="s">
        <v>7079</v>
      </c>
      <c r="P1456" t="s">
        <v>7080</v>
      </c>
      <c r="Q1456" t="s">
        <v>12685</v>
      </c>
      <c r="R1456">
        <v>2816204416</v>
      </c>
      <c r="S1456" t="s">
        <v>683</v>
      </c>
      <c r="T1456" t="s">
        <v>13337</v>
      </c>
      <c r="U1456" s="1">
        <v>46210</v>
      </c>
      <c r="V1456" s="14">
        <v>46209</v>
      </c>
      <c r="W1456" t="s">
        <v>7806</v>
      </c>
      <c r="X1456" s="31">
        <v>46209.664236111108</v>
      </c>
      <c r="AN1456" s="14">
        <v>46210</v>
      </c>
      <c r="AO1456" t="s">
        <v>3088</v>
      </c>
      <c r="AP1456" s="31">
        <v>46210.657858796294</v>
      </c>
      <c r="AT1456" s="31">
        <v>46210.657858796294</v>
      </c>
      <c r="AU1456" s="14">
        <v>46210</v>
      </c>
      <c r="AV1456" t="s">
        <v>3088</v>
      </c>
      <c r="AW1456" t="s">
        <v>670</v>
      </c>
      <c r="AX1456" t="s">
        <v>678</v>
      </c>
      <c r="AY1456" s="14">
        <v>46210</v>
      </c>
      <c r="AZ1456" t="s">
        <v>3089</v>
      </c>
      <c r="BA1456" s="31">
        <v>46210.65965277778</v>
      </c>
      <c r="BB1456" s="14">
        <v>46210</v>
      </c>
      <c r="BC1456" t="s">
        <v>1211</v>
      </c>
      <c r="BD1456" s="31">
        <v>46210.675185185188</v>
      </c>
      <c r="BE1456" s="14">
        <v>46210</v>
      </c>
      <c r="BF1456" t="s">
        <v>6799</v>
      </c>
      <c r="BG1456" s="31">
        <v>46210.69190972222</v>
      </c>
      <c r="BH1456" s="14">
        <v>46210</v>
      </c>
      <c r="BI1456" t="s">
        <v>7808</v>
      </c>
      <c r="BJ1456" s="31">
        <v>46210.758888888886</v>
      </c>
      <c r="BK1456" s="14">
        <v>46210</v>
      </c>
      <c r="BL1456" t="s">
        <v>7808</v>
      </c>
      <c r="BM1456" s="31">
        <v>46210.759664351855</v>
      </c>
      <c r="BN1456" s="14">
        <v>46210</v>
      </c>
      <c r="BO1456" t="s">
        <v>1364</v>
      </c>
      <c r="BP1456" s="31">
        <v>46210.817476851851</v>
      </c>
      <c r="BZ1456" s="14">
        <v>46210</v>
      </c>
      <c r="CA1456" t="s">
        <v>2427</v>
      </c>
      <c r="CB1456" s="31">
        <v>46210.84988425926</v>
      </c>
      <c r="CC1456" s="14">
        <v>46210</v>
      </c>
      <c r="CD1456" t="s">
        <v>2427</v>
      </c>
      <c r="CE1456" s="31">
        <v>46210.853460648148</v>
      </c>
      <c r="CI1456" s="14">
        <v>46210</v>
      </c>
      <c r="CJ1456" t="s">
        <v>7813</v>
      </c>
      <c r="CK1456" s="31">
        <v>46210.893495370372</v>
      </c>
      <c r="CP1456" t="str">
        <f>VLOOKUP(A1456,Sheet1!$A$2:$E$221,2,0)</f>
        <v>West Zone</v>
      </c>
    </row>
    <row r="1457" spans="1:94" x14ac:dyDescent="0.35">
      <c r="A1457" t="s">
        <v>7803</v>
      </c>
      <c r="B1457">
        <v>1301</v>
      </c>
      <c r="C1457" t="s">
        <v>9332</v>
      </c>
      <c r="D1457" t="s">
        <v>678</v>
      </c>
      <c r="E1457" t="s">
        <v>669</v>
      </c>
      <c r="F1457" t="s">
        <v>670</v>
      </c>
      <c r="G1457" t="s">
        <v>109</v>
      </c>
      <c r="H1457" t="s">
        <v>12683</v>
      </c>
      <c r="I1457">
        <v>786886</v>
      </c>
      <c r="J1457" t="s">
        <v>10792</v>
      </c>
      <c r="K1457" t="s">
        <v>10793</v>
      </c>
      <c r="L1457" t="s">
        <v>4622</v>
      </c>
      <c r="M1457" t="s">
        <v>12684</v>
      </c>
      <c r="N1457">
        <v>45000</v>
      </c>
      <c r="O1457" t="s">
        <v>7079</v>
      </c>
      <c r="P1457" t="s">
        <v>7080</v>
      </c>
      <c r="Q1457" t="s">
        <v>3888</v>
      </c>
      <c r="R1457">
        <v>5469238000</v>
      </c>
      <c r="S1457" t="s">
        <v>683</v>
      </c>
      <c r="T1457" t="s">
        <v>13378</v>
      </c>
      <c r="U1457" s="1">
        <v>46210</v>
      </c>
      <c r="V1457" s="14">
        <v>46209</v>
      </c>
      <c r="W1457" t="s">
        <v>7806</v>
      </c>
      <c r="X1457" s="31">
        <v>46209.664259259262</v>
      </c>
      <c r="AN1457" s="14">
        <v>46210</v>
      </c>
      <c r="AO1457" t="s">
        <v>3088</v>
      </c>
      <c r="AP1457" s="31">
        <v>46210.657835648148</v>
      </c>
      <c r="AT1457" s="31">
        <v>46210.657835648148</v>
      </c>
      <c r="AU1457" s="14">
        <v>46210</v>
      </c>
      <c r="AV1457" t="s">
        <v>3088</v>
      </c>
      <c r="AW1457" t="s">
        <v>670</v>
      </c>
      <c r="AX1457" t="s">
        <v>678</v>
      </c>
      <c r="AY1457" s="14">
        <v>46210</v>
      </c>
      <c r="AZ1457" t="s">
        <v>3089</v>
      </c>
      <c r="BA1457" s="31">
        <v>46210.659629629627</v>
      </c>
      <c r="BB1457" s="14">
        <v>46210</v>
      </c>
      <c r="BC1457" t="s">
        <v>1211</v>
      </c>
      <c r="BD1457" s="31">
        <v>46210.675185185188</v>
      </c>
      <c r="BE1457" s="14">
        <v>46210</v>
      </c>
      <c r="BF1457" t="s">
        <v>6799</v>
      </c>
      <c r="BG1457" s="31">
        <v>46210.69189814815</v>
      </c>
      <c r="BH1457" s="14">
        <v>46210</v>
      </c>
      <c r="BI1457" t="s">
        <v>7808</v>
      </c>
      <c r="BJ1457" s="31">
        <v>46210.75886574074</v>
      </c>
      <c r="BK1457" s="14">
        <v>46210</v>
      </c>
      <c r="BL1457" t="s">
        <v>7808</v>
      </c>
      <c r="BM1457" s="31">
        <v>46210.759652777779</v>
      </c>
      <c r="BN1457" s="14">
        <v>46210</v>
      </c>
      <c r="BO1457" t="s">
        <v>1364</v>
      </c>
      <c r="BP1457" s="31">
        <v>46210.817465277774</v>
      </c>
      <c r="BZ1457" s="14">
        <v>46210</v>
      </c>
      <c r="CA1457" t="s">
        <v>2427</v>
      </c>
      <c r="CB1457" s="31">
        <v>46210.849872685183</v>
      </c>
      <c r="CC1457" s="14">
        <v>46210</v>
      </c>
      <c r="CD1457" t="s">
        <v>2427</v>
      </c>
      <c r="CE1457" s="31">
        <v>46210.853460648148</v>
      </c>
      <c r="CI1457" s="14">
        <v>46210</v>
      </c>
      <c r="CJ1457" t="s">
        <v>7813</v>
      </c>
      <c r="CK1457" s="31">
        <v>46210.893495370372</v>
      </c>
      <c r="CP1457" t="str">
        <f>VLOOKUP(A1457,Sheet1!$A$2:$E$221,2,0)</f>
        <v>West Zone</v>
      </c>
    </row>
    <row r="1458" spans="1:94" x14ac:dyDescent="0.35">
      <c r="A1458" t="s">
        <v>7803</v>
      </c>
      <c r="B1458">
        <v>1301</v>
      </c>
      <c r="C1458" t="s">
        <v>9332</v>
      </c>
      <c r="D1458" t="s">
        <v>678</v>
      </c>
      <c r="E1458" t="s">
        <v>669</v>
      </c>
      <c r="F1458" t="s">
        <v>670</v>
      </c>
      <c r="G1458" t="s">
        <v>109</v>
      </c>
      <c r="H1458" t="s">
        <v>12683</v>
      </c>
      <c r="I1458">
        <v>786886</v>
      </c>
      <c r="J1458" t="s">
        <v>10792</v>
      </c>
      <c r="K1458" t="s">
        <v>10793</v>
      </c>
      <c r="L1458" t="s">
        <v>4622</v>
      </c>
      <c r="M1458" t="s">
        <v>12684</v>
      </c>
      <c r="N1458">
        <v>45000</v>
      </c>
      <c r="O1458" t="s">
        <v>7079</v>
      </c>
      <c r="P1458" t="s">
        <v>7080</v>
      </c>
      <c r="Q1458" t="s">
        <v>1161</v>
      </c>
      <c r="R1458">
        <v>5341021569</v>
      </c>
      <c r="S1458" t="s">
        <v>13394</v>
      </c>
      <c r="T1458"/>
      <c r="V1458" s="14">
        <v>46209</v>
      </c>
      <c r="W1458" t="s">
        <v>7806</v>
      </c>
      <c r="X1458" s="31">
        <v>46209.664212962962</v>
      </c>
      <c r="AN1458" s="14">
        <v>46210</v>
      </c>
      <c r="AO1458" t="s">
        <v>3088</v>
      </c>
      <c r="AP1458" s="31">
        <v>46210.657800925925</v>
      </c>
      <c r="AT1458" s="31">
        <v>46210.657800925925</v>
      </c>
      <c r="AU1458" s="14">
        <v>46210</v>
      </c>
      <c r="AV1458" t="s">
        <v>3088</v>
      </c>
      <c r="AW1458" t="s">
        <v>670</v>
      </c>
      <c r="AX1458" t="s">
        <v>678</v>
      </c>
      <c r="AY1458" s="14">
        <v>46210</v>
      </c>
      <c r="AZ1458" t="s">
        <v>3089</v>
      </c>
      <c r="BA1458" s="31">
        <v>46210.65960648148</v>
      </c>
      <c r="BB1458" s="14">
        <v>46210</v>
      </c>
      <c r="BC1458" t="s">
        <v>1211</v>
      </c>
      <c r="BD1458" s="31">
        <v>46210.675185185188</v>
      </c>
      <c r="BE1458" s="14">
        <v>46210</v>
      </c>
      <c r="BF1458" t="s">
        <v>6799</v>
      </c>
      <c r="BG1458" s="31">
        <v>46210.691874999997</v>
      </c>
      <c r="BH1458" s="14">
        <v>46210</v>
      </c>
      <c r="BI1458" t="s">
        <v>7808</v>
      </c>
      <c r="BJ1458" s="31">
        <v>46210.75885416667</v>
      </c>
      <c r="BK1458" s="14">
        <v>46210</v>
      </c>
      <c r="BL1458" t="s">
        <v>7808</v>
      </c>
      <c r="BM1458" s="31">
        <v>46210.759641203702</v>
      </c>
      <c r="BN1458" s="14">
        <v>46210</v>
      </c>
      <c r="BO1458" t="s">
        <v>1364</v>
      </c>
      <c r="BP1458" s="31">
        <v>46210.817453703705</v>
      </c>
      <c r="BZ1458" s="14">
        <v>46210</v>
      </c>
      <c r="CA1458" t="s">
        <v>2427</v>
      </c>
      <c r="CB1458" s="31">
        <v>46210.849861111114</v>
      </c>
      <c r="CC1458" s="14">
        <v>46210</v>
      </c>
      <c r="CD1458" t="s">
        <v>2427</v>
      </c>
      <c r="CE1458" s="31">
        <v>46210.853460648148</v>
      </c>
      <c r="CI1458" s="14">
        <v>46210</v>
      </c>
      <c r="CJ1458" t="s">
        <v>7813</v>
      </c>
      <c r="CK1458" s="31">
        <v>46210.893495370372</v>
      </c>
      <c r="CP1458" t="str">
        <f>VLOOKUP(A1458,Sheet1!$A$2:$E$221,2,0)</f>
        <v>West Zone</v>
      </c>
    </row>
    <row r="1459" spans="1:94" x14ac:dyDescent="0.35">
      <c r="A1459" t="s">
        <v>7825</v>
      </c>
      <c r="B1459">
        <v>2</v>
      </c>
      <c r="C1459" t="s">
        <v>9332</v>
      </c>
      <c r="D1459" t="s">
        <v>678</v>
      </c>
      <c r="E1459" t="s">
        <v>895</v>
      </c>
      <c r="F1459" t="s">
        <v>896</v>
      </c>
      <c r="G1459" t="s">
        <v>81</v>
      </c>
      <c r="H1459" t="s">
        <v>10795</v>
      </c>
      <c r="I1459">
        <v>169664</v>
      </c>
      <c r="J1459" t="s">
        <v>10796</v>
      </c>
      <c r="K1459" t="s">
        <v>10797</v>
      </c>
      <c r="L1459" t="s">
        <v>4622</v>
      </c>
      <c r="M1459" t="s">
        <v>10798</v>
      </c>
      <c r="N1459">
        <v>45000</v>
      </c>
      <c r="O1459" t="s">
        <v>10330</v>
      </c>
      <c r="P1459" t="s">
        <v>10331</v>
      </c>
      <c r="Q1459" t="s">
        <v>3090</v>
      </c>
      <c r="R1459">
        <v>1220818548</v>
      </c>
      <c r="S1459" t="s">
        <v>13394</v>
      </c>
      <c r="T1459"/>
      <c r="V1459" s="14">
        <v>46206</v>
      </c>
      <c r="W1459" t="s">
        <v>7853</v>
      </c>
      <c r="X1459" s="31">
        <v>46206.553217592591</v>
      </c>
      <c r="AN1459" s="14">
        <v>46209</v>
      </c>
      <c r="AO1459" t="s">
        <v>1554</v>
      </c>
      <c r="AP1459" s="31">
        <v>46209.518136574072</v>
      </c>
      <c r="AT1459" s="31">
        <v>46209.518136574072</v>
      </c>
      <c r="AU1459" s="14">
        <v>46209</v>
      </c>
      <c r="AV1459" t="s">
        <v>1554</v>
      </c>
      <c r="AW1459" t="s">
        <v>896</v>
      </c>
      <c r="AX1459" t="s">
        <v>678</v>
      </c>
      <c r="AY1459" s="14">
        <v>46209</v>
      </c>
      <c r="AZ1459" t="s">
        <v>1555</v>
      </c>
      <c r="BA1459" s="31">
        <v>46209.521979166668</v>
      </c>
      <c r="BB1459" s="14">
        <v>46209</v>
      </c>
      <c r="BC1459" t="s">
        <v>1211</v>
      </c>
      <c r="BD1459" s="31">
        <v>46209.526886574073</v>
      </c>
      <c r="BE1459" s="14">
        <v>46209</v>
      </c>
      <c r="BF1459" t="s">
        <v>6497</v>
      </c>
      <c r="BG1459" s="31">
        <v>46209.552777777775</v>
      </c>
      <c r="BH1459" s="14">
        <v>46209</v>
      </c>
      <c r="BI1459" t="s">
        <v>7829</v>
      </c>
      <c r="BJ1459" s="31">
        <v>46209.598981481482</v>
      </c>
      <c r="BK1459" s="14">
        <v>46209</v>
      </c>
      <c r="BL1459" t="s">
        <v>7829</v>
      </c>
      <c r="BM1459" s="31">
        <v>46209.599016203705</v>
      </c>
      <c r="BZ1459" s="14">
        <v>46209</v>
      </c>
      <c r="CA1459" t="s">
        <v>7829</v>
      </c>
      <c r="CB1459" s="31">
        <v>46209.640428240738</v>
      </c>
      <c r="CC1459" s="14">
        <v>46209</v>
      </c>
      <c r="CD1459" t="s">
        <v>1324</v>
      </c>
      <c r="CE1459" s="31">
        <v>46209.649004629631</v>
      </c>
      <c r="CI1459" s="14">
        <v>46209</v>
      </c>
      <c r="CJ1459" t="s">
        <v>1555</v>
      </c>
      <c r="CK1459" s="31">
        <v>46209.789398148147</v>
      </c>
      <c r="CP1459" t="str">
        <f>VLOOKUP(A1459,Sheet1!$A$2:$E$221,2,0)</f>
        <v>West Zone</v>
      </c>
    </row>
    <row r="1460" spans="1:94" x14ac:dyDescent="0.35">
      <c r="A1460" t="s">
        <v>7825</v>
      </c>
      <c r="B1460">
        <v>2</v>
      </c>
      <c r="C1460" t="s">
        <v>9332</v>
      </c>
      <c r="D1460" t="s">
        <v>678</v>
      </c>
      <c r="E1460" t="s">
        <v>895</v>
      </c>
      <c r="F1460" t="s">
        <v>896</v>
      </c>
      <c r="G1460" t="s">
        <v>81</v>
      </c>
      <c r="H1460" t="s">
        <v>4043</v>
      </c>
      <c r="I1460">
        <v>172356</v>
      </c>
      <c r="J1460" t="s">
        <v>4045</v>
      </c>
      <c r="K1460" t="s">
        <v>4046</v>
      </c>
      <c r="L1460" t="s">
        <v>4622</v>
      </c>
      <c r="M1460" t="s">
        <v>7826</v>
      </c>
      <c r="N1460">
        <v>90000</v>
      </c>
      <c r="O1460" t="s">
        <v>1180</v>
      </c>
      <c r="P1460" t="s">
        <v>1181</v>
      </c>
      <c r="Q1460" t="s">
        <v>4044</v>
      </c>
      <c r="R1460">
        <v>6217952666</v>
      </c>
      <c r="S1460" t="s">
        <v>13394</v>
      </c>
      <c r="T1460"/>
      <c r="V1460" s="14">
        <v>46204</v>
      </c>
      <c r="W1460" t="s">
        <v>7827</v>
      </c>
      <c r="X1460" s="31">
        <v>46204.506215277775</v>
      </c>
      <c r="AN1460" s="14">
        <v>46205</v>
      </c>
      <c r="AO1460" t="s">
        <v>1555</v>
      </c>
      <c r="AP1460" s="31">
        <v>46205.424733796295</v>
      </c>
      <c r="AT1460" s="31">
        <v>46205.424733796295</v>
      </c>
      <c r="AU1460" s="14">
        <v>46205</v>
      </c>
      <c r="AV1460" t="s">
        <v>1555</v>
      </c>
      <c r="AW1460" t="s">
        <v>7828</v>
      </c>
      <c r="AX1460" t="s">
        <v>677</v>
      </c>
      <c r="AY1460" s="14">
        <v>46205</v>
      </c>
      <c r="AZ1460" t="s">
        <v>1555</v>
      </c>
      <c r="BA1460" s="31">
        <v>46205.425127314818</v>
      </c>
      <c r="BB1460" s="14">
        <v>46205</v>
      </c>
      <c r="BC1460" t="s">
        <v>1211</v>
      </c>
      <c r="BD1460" s="31">
        <v>46205.443599537037</v>
      </c>
      <c r="BE1460" s="14">
        <v>46205</v>
      </c>
      <c r="BF1460" t="s">
        <v>6497</v>
      </c>
      <c r="BG1460" s="31">
        <v>46205.493194444447</v>
      </c>
      <c r="BH1460" s="14">
        <v>46205</v>
      </c>
      <c r="BI1460" t="s">
        <v>7829</v>
      </c>
      <c r="BJ1460" s="31">
        <v>46205.50105324074</v>
      </c>
      <c r="BK1460" s="14">
        <v>46205</v>
      </c>
      <c r="BL1460" t="s">
        <v>7829</v>
      </c>
      <c r="BM1460" s="31">
        <v>46205.501076388886</v>
      </c>
      <c r="BZ1460" s="14">
        <v>46205</v>
      </c>
      <c r="CA1460" t="s">
        <v>7829</v>
      </c>
      <c r="CB1460" s="31">
        <v>46205.506215277775</v>
      </c>
      <c r="CC1460" s="14">
        <v>46205</v>
      </c>
      <c r="CD1460" t="s">
        <v>1322</v>
      </c>
      <c r="CE1460" s="31">
        <v>46205.526030092595</v>
      </c>
      <c r="CI1460" s="14">
        <v>46205</v>
      </c>
      <c r="CJ1460" t="s">
        <v>1555</v>
      </c>
      <c r="CK1460" s="31">
        <v>46205.65834490741</v>
      </c>
      <c r="CP1460" t="str">
        <f>VLOOKUP(A1460,Sheet1!$A$2:$E$221,2,0)</f>
        <v>West Zone</v>
      </c>
    </row>
    <row r="1461" spans="1:94" x14ac:dyDescent="0.35">
      <c r="A1461" t="s">
        <v>7825</v>
      </c>
      <c r="B1461">
        <v>2</v>
      </c>
      <c r="C1461" t="s">
        <v>9332</v>
      </c>
      <c r="D1461" t="s">
        <v>678</v>
      </c>
      <c r="E1461" t="s">
        <v>895</v>
      </c>
      <c r="F1461" t="s">
        <v>896</v>
      </c>
      <c r="G1461" t="s">
        <v>81</v>
      </c>
      <c r="H1461" t="s">
        <v>10799</v>
      </c>
      <c r="I1461">
        <v>191347</v>
      </c>
      <c r="J1461" t="s">
        <v>3150</v>
      </c>
      <c r="K1461" t="s">
        <v>3416</v>
      </c>
      <c r="L1461" t="s">
        <v>4622</v>
      </c>
      <c r="M1461" t="s">
        <v>10800</v>
      </c>
      <c r="N1461">
        <v>90000</v>
      </c>
      <c r="O1461" t="s">
        <v>9733</v>
      </c>
      <c r="P1461" t="s">
        <v>9734</v>
      </c>
      <c r="Q1461" t="s">
        <v>10801</v>
      </c>
      <c r="R1461">
        <v>9392120338</v>
      </c>
      <c r="S1461" t="s">
        <v>13394</v>
      </c>
      <c r="T1461"/>
      <c r="V1461" s="14">
        <v>46209</v>
      </c>
      <c r="W1461" t="s">
        <v>10802</v>
      </c>
      <c r="X1461" s="31">
        <v>46209.411921296298</v>
      </c>
      <c r="AN1461" s="14">
        <v>46209</v>
      </c>
      <c r="AO1461" t="s">
        <v>1555</v>
      </c>
      <c r="AP1461" s="31">
        <v>46209.461782407408</v>
      </c>
      <c r="AT1461" s="31">
        <v>46209.461782407408</v>
      </c>
      <c r="AU1461" s="14">
        <v>46209</v>
      </c>
      <c r="AV1461" t="s">
        <v>1555</v>
      </c>
      <c r="AW1461" t="s">
        <v>7828</v>
      </c>
      <c r="AX1461" t="s">
        <v>677</v>
      </c>
      <c r="AY1461" s="14">
        <v>46209</v>
      </c>
      <c r="AZ1461" t="s">
        <v>1555</v>
      </c>
      <c r="BA1461" s="31">
        <v>46209.464108796295</v>
      </c>
      <c r="BB1461" s="14">
        <v>46209</v>
      </c>
      <c r="BC1461" t="s">
        <v>1211</v>
      </c>
      <c r="BD1461" s="31">
        <v>46209.473333333335</v>
      </c>
      <c r="BE1461" s="14">
        <v>46209</v>
      </c>
      <c r="BF1461" t="s">
        <v>6501</v>
      </c>
      <c r="BG1461" s="31">
        <v>46209.493483796294</v>
      </c>
      <c r="BH1461" s="14">
        <v>46209</v>
      </c>
      <c r="BI1461" t="s">
        <v>7829</v>
      </c>
      <c r="BJ1461" s="31">
        <v>46209.545914351853</v>
      </c>
      <c r="BK1461" s="14">
        <v>46209</v>
      </c>
      <c r="BL1461" t="s">
        <v>7829</v>
      </c>
      <c r="BM1461" s="31">
        <v>46209.551840277774</v>
      </c>
      <c r="BZ1461" s="14">
        <v>46209</v>
      </c>
      <c r="CA1461" t="s">
        <v>7829</v>
      </c>
      <c r="CB1461" s="31">
        <v>46209.567465277774</v>
      </c>
      <c r="CC1461" s="14">
        <v>46209</v>
      </c>
      <c r="CD1461" t="s">
        <v>1324</v>
      </c>
      <c r="CE1461" s="31">
        <v>46209.568113425928</v>
      </c>
      <c r="CI1461" s="14">
        <v>46209</v>
      </c>
      <c r="CJ1461" t="s">
        <v>1555</v>
      </c>
      <c r="CK1461" s="31">
        <v>46209.697141203702</v>
      </c>
      <c r="CP1461" t="str">
        <f>VLOOKUP(A1461,Sheet1!$A$2:$E$221,2,0)</f>
        <v>West Zone</v>
      </c>
    </row>
    <row r="1462" spans="1:94" x14ac:dyDescent="0.35">
      <c r="A1462" t="s">
        <v>7825</v>
      </c>
      <c r="B1462">
        <v>2</v>
      </c>
      <c r="C1462" t="s">
        <v>9332</v>
      </c>
      <c r="D1462" t="s">
        <v>678</v>
      </c>
      <c r="E1462" t="s">
        <v>895</v>
      </c>
      <c r="F1462" t="s">
        <v>896</v>
      </c>
      <c r="G1462" t="s">
        <v>81</v>
      </c>
      <c r="H1462" t="s">
        <v>7831</v>
      </c>
      <c r="I1462">
        <v>198767</v>
      </c>
      <c r="J1462" t="s">
        <v>4045</v>
      </c>
      <c r="K1462" t="s">
        <v>4046</v>
      </c>
      <c r="L1462" t="s">
        <v>4622</v>
      </c>
      <c r="M1462" t="s">
        <v>7832</v>
      </c>
      <c r="N1462">
        <v>60000</v>
      </c>
      <c r="O1462" t="s">
        <v>1328</v>
      </c>
      <c r="P1462" t="s">
        <v>1329</v>
      </c>
      <c r="Q1462" t="s">
        <v>7833</v>
      </c>
      <c r="R1462">
        <v>7618425250</v>
      </c>
      <c r="S1462" t="s">
        <v>13394</v>
      </c>
      <c r="T1462"/>
      <c r="V1462" s="14">
        <v>46206</v>
      </c>
      <c r="W1462" t="s">
        <v>7827</v>
      </c>
      <c r="X1462" s="31">
        <v>46206.47965277778</v>
      </c>
      <c r="AN1462" s="14">
        <v>46206</v>
      </c>
      <c r="AO1462" t="s">
        <v>1554</v>
      </c>
      <c r="AP1462" s="31">
        <v>46206.506701388891</v>
      </c>
      <c r="AT1462" s="31">
        <v>46206.506701388891</v>
      </c>
      <c r="AU1462" s="14">
        <v>46206</v>
      </c>
      <c r="AV1462" t="s">
        <v>1554</v>
      </c>
      <c r="AW1462" t="s">
        <v>896</v>
      </c>
      <c r="AX1462" t="s">
        <v>678</v>
      </c>
      <c r="AY1462" s="14">
        <v>46206</v>
      </c>
      <c r="AZ1462" t="s">
        <v>1555</v>
      </c>
      <c r="BA1462" s="31">
        <v>46206.508784722224</v>
      </c>
      <c r="BB1462" s="14">
        <v>46206</v>
      </c>
      <c r="BC1462" t="s">
        <v>3057</v>
      </c>
      <c r="BD1462" s="31">
        <v>46206.523460648146</v>
      </c>
      <c r="BE1462" s="14">
        <v>46206</v>
      </c>
      <c r="BF1462" t="s">
        <v>6486</v>
      </c>
      <c r="BG1462" s="31">
        <v>46206.598009259258</v>
      </c>
      <c r="BH1462" s="14">
        <v>46206</v>
      </c>
      <c r="BI1462" t="s">
        <v>7808</v>
      </c>
      <c r="BJ1462" s="31">
        <v>46206.639236111114</v>
      </c>
      <c r="BK1462" s="14">
        <v>46206</v>
      </c>
      <c r="BL1462" t="s">
        <v>7808</v>
      </c>
      <c r="BM1462" s="31">
        <v>46206.656759259262</v>
      </c>
      <c r="BZ1462" s="14">
        <v>46206</v>
      </c>
      <c r="CA1462" t="s">
        <v>7808</v>
      </c>
      <c r="CB1462" s="31">
        <v>46206.669594907406</v>
      </c>
      <c r="CC1462" s="14">
        <v>46206</v>
      </c>
      <c r="CD1462" t="s">
        <v>1324</v>
      </c>
      <c r="CE1462" s="31">
        <v>46206.67765046296</v>
      </c>
      <c r="CI1462" s="14">
        <v>46206</v>
      </c>
      <c r="CJ1462" t="s">
        <v>1555</v>
      </c>
      <c r="CK1462" s="31">
        <v>46206.805763888886</v>
      </c>
      <c r="CP1462" t="str">
        <f>VLOOKUP(A1462,Sheet1!$A$2:$E$221,2,0)</f>
        <v>West Zone</v>
      </c>
    </row>
    <row r="1463" spans="1:94" x14ac:dyDescent="0.35">
      <c r="A1463" t="s">
        <v>7825</v>
      </c>
      <c r="B1463">
        <v>2</v>
      </c>
      <c r="C1463" t="s">
        <v>9332</v>
      </c>
      <c r="D1463" t="s">
        <v>678</v>
      </c>
      <c r="E1463" t="s">
        <v>895</v>
      </c>
      <c r="F1463" t="s">
        <v>896</v>
      </c>
      <c r="G1463" t="s">
        <v>81</v>
      </c>
      <c r="H1463" t="s">
        <v>7834</v>
      </c>
      <c r="I1463">
        <v>225508</v>
      </c>
      <c r="J1463" t="s">
        <v>4398</v>
      </c>
      <c r="K1463" t="s">
        <v>4399</v>
      </c>
      <c r="L1463" t="s">
        <v>4622</v>
      </c>
      <c r="M1463" t="s">
        <v>7835</v>
      </c>
      <c r="N1463">
        <v>45000</v>
      </c>
      <c r="O1463" t="s">
        <v>3012</v>
      </c>
      <c r="P1463" t="s">
        <v>3013</v>
      </c>
      <c r="Q1463" t="s">
        <v>7836</v>
      </c>
      <c r="R1463">
        <v>1137071592</v>
      </c>
      <c r="S1463" t="s">
        <v>13394</v>
      </c>
      <c r="T1463"/>
      <c r="V1463" s="14">
        <v>46206</v>
      </c>
      <c r="W1463" t="s">
        <v>7837</v>
      </c>
      <c r="X1463" s="31">
        <v>46206.418854166666</v>
      </c>
      <c r="AN1463" s="14">
        <v>46206</v>
      </c>
      <c r="AO1463" t="s">
        <v>1554</v>
      </c>
      <c r="AP1463" s="31">
        <v>46206.478460648148</v>
      </c>
      <c r="AT1463" s="31">
        <v>46206.478460648148</v>
      </c>
      <c r="AU1463" s="14">
        <v>46206</v>
      </c>
      <c r="AV1463" t="s">
        <v>1554</v>
      </c>
      <c r="AW1463" t="s">
        <v>896</v>
      </c>
      <c r="AX1463" t="s">
        <v>678</v>
      </c>
      <c r="AY1463" s="14">
        <v>46206</v>
      </c>
      <c r="AZ1463" t="s">
        <v>1555</v>
      </c>
      <c r="BA1463" s="31">
        <v>46206.483368055553</v>
      </c>
      <c r="BB1463" s="14">
        <v>46206</v>
      </c>
      <c r="BC1463" t="s">
        <v>3057</v>
      </c>
      <c r="BD1463" s="31">
        <v>46206.504918981482</v>
      </c>
      <c r="BE1463" s="14">
        <v>46206</v>
      </c>
      <c r="BF1463" t="s">
        <v>1268</v>
      </c>
      <c r="BG1463" s="31">
        <v>46206.514293981483</v>
      </c>
      <c r="BH1463" s="14">
        <v>46206</v>
      </c>
      <c r="BI1463" t="s">
        <v>7808</v>
      </c>
      <c r="BJ1463" s="31">
        <v>46206.536550925928</v>
      </c>
      <c r="BK1463" s="14">
        <v>46206</v>
      </c>
      <c r="BL1463" t="s">
        <v>7808</v>
      </c>
      <c r="BM1463" s="31">
        <v>46206.537349537037</v>
      </c>
      <c r="BZ1463" s="14">
        <v>46206</v>
      </c>
      <c r="CA1463" t="s">
        <v>7808</v>
      </c>
      <c r="CB1463" s="31">
        <v>46206.574594907404</v>
      </c>
      <c r="CC1463" s="14">
        <v>46206</v>
      </c>
      <c r="CD1463" t="s">
        <v>1324</v>
      </c>
      <c r="CE1463" s="31">
        <v>46206.604050925926</v>
      </c>
      <c r="CI1463" s="14">
        <v>46206</v>
      </c>
      <c r="CJ1463" t="s">
        <v>1555</v>
      </c>
      <c r="CK1463" s="31">
        <v>46206.735648148147</v>
      </c>
      <c r="CP1463" t="str">
        <f>VLOOKUP(A1463,Sheet1!$A$2:$E$221,2,0)</f>
        <v>West Zone</v>
      </c>
    </row>
    <row r="1464" spans="1:94" x14ac:dyDescent="0.35">
      <c r="A1464" t="s">
        <v>7825</v>
      </c>
      <c r="B1464">
        <v>2</v>
      </c>
      <c r="C1464" t="s">
        <v>9332</v>
      </c>
      <c r="D1464" t="s">
        <v>678</v>
      </c>
      <c r="E1464" t="s">
        <v>895</v>
      </c>
      <c r="F1464" t="s">
        <v>896</v>
      </c>
      <c r="G1464" t="s">
        <v>81</v>
      </c>
      <c r="H1464" t="s">
        <v>7838</v>
      </c>
      <c r="I1464">
        <v>279324</v>
      </c>
      <c r="J1464" t="s">
        <v>1020</v>
      </c>
      <c r="K1464" t="s">
        <v>2069</v>
      </c>
      <c r="L1464" t="s">
        <v>4622</v>
      </c>
      <c r="M1464" t="s">
        <v>7839</v>
      </c>
      <c r="N1464">
        <v>85000</v>
      </c>
      <c r="O1464" t="s">
        <v>7840</v>
      </c>
      <c r="P1464" t="s">
        <v>7841</v>
      </c>
      <c r="Q1464" t="s">
        <v>7842</v>
      </c>
      <c r="R1464">
        <v>4154197406</v>
      </c>
      <c r="S1464" t="s">
        <v>683</v>
      </c>
      <c r="T1464" t="s">
        <v>13252</v>
      </c>
      <c r="U1464" s="1">
        <v>46206</v>
      </c>
      <c r="V1464" s="14">
        <v>46205</v>
      </c>
      <c r="W1464" t="s">
        <v>7843</v>
      </c>
      <c r="X1464" s="31">
        <v>46205.452002314814</v>
      </c>
      <c r="AN1464" s="14">
        <v>46205</v>
      </c>
      <c r="AO1464" t="s">
        <v>1555</v>
      </c>
      <c r="AP1464" s="31">
        <v>46205.50849537037</v>
      </c>
      <c r="AT1464" s="31">
        <v>46205.50849537037</v>
      </c>
      <c r="AU1464" s="14">
        <v>46205</v>
      </c>
      <c r="AV1464" t="s">
        <v>1555</v>
      </c>
      <c r="AW1464" t="s">
        <v>7828</v>
      </c>
      <c r="AX1464" t="s">
        <v>677</v>
      </c>
      <c r="AY1464" s="14">
        <v>46205</v>
      </c>
      <c r="AZ1464" t="s">
        <v>1555</v>
      </c>
      <c r="BA1464" s="31">
        <v>46205.682638888888</v>
      </c>
      <c r="BB1464" s="14">
        <v>46205</v>
      </c>
      <c r="BC1464" t="s">
        <v>1211</v>
      </c>
      <c r="BD1464" s="31">
        <v>46205.685381944444</v>
      </c>
      <c r="BE1464" s="14">
        <v>46205</v>
      </c>
      <c r="BF1464" t="s">
        <v>6825</v>
      </c>
      <c r="BG1464" s="31">
        <v>46205.722870370373</v>
      </c>
      <c r="BH1464" s="14">
        <v>46205</v>
      </c>
      <c r="BI1464" t="s">
        <v>7829</v>
      </c>
      <c r="BJ1464" s="31">
        <v>46205.726736111108</v>
      </c>
      <c r="BK1464" s="14">
        <v>46206</v>
      </c>
      <c r="BL1464" t="s">
        <v>1323</v>
      </c>
      <c r="BM1464" s="31">
        <v>46206.736192129632</v>
      </c>
      <c r="BN1464" s="14">
        <v>46205</v>
      </c>
      <c r="BO1464" t="s">
        <v>7829</v>
      </c>
      <c r="BP1464" s="31">
        <v>46205.726805555554</v>
      </c>
      <c r="BZ1464" s="14">
        <v>46206</v>
      </c>
      <c r="CA1464" t="s">
        <v>1323</v>
      </c>
      <c r="CB1464" s="31">
        <v>46206.743194444447</v>
      </c>
      <c r="CC1464" s="14">
        <v>46206</v>
      </c>
      <c r="CD1464" t="s">
        <v>1322</v>
      </c>
      <c r="CE1464" s="31">
        <v>46206.762696759259</v>
      </c>
      <c r="CP1464" t="str">
        <f>VLOOKUP(A1464,Sheet1!$A$2:$E$221,2,0)</f>
        <v>West Zone</v>
      </c>
    </row>
    <row r="1465" spans="1:94" x14ac:dyDescent="0.35">
      <c r="A1465" t="s">
        <v>7825</v>
      </c>
      <c r="B1465">
        <v>2</v>
      </c>
      <c r="C1465" t="s">
        <v>9332</v>
      </c>
      <c r="D1465" t="s">
        <v>678</v>
      </c>
      <c r="E1465" t="s">
        <v>895</v>
      </c>
      <c r="F1465" t="s">
        <v>896</v>
      </c>
      <c r="G1465" t="s">
        <v>81</v>
      </c>
      <c r="H1465" t="s">
        <v>4225</v>
      </c>
      <c r="I1465">
        <v>310381</v>
      </c>
      <c r="J1465" t="s">
        <v>4227</v>
      </c>
      <c r="K1465" t="s">
        <v>4228</v>
      </c>
      <c r="L1465" t="s">
        <v>4622</v>
      </c>
      <c r="M1465" t="s">
        <v>7844</v>
      </c>
      <c r="N1465">
        <v>77000</v>
      </c>
      <c r="O1465" t="s">
        <v>1173</v>
      </c>
      <c r="P1465" t="s">
        <v>1174</v>
      </c>
      <c r="Q1465" t="s">
        <v>4226</v>
      </c>
      <c r="R1465">
        <v>7573127727</v>
      </c>
      <c r="S1465" t="s">
        <v>13394</v>
      </c>
      <c r="T1465"/>
      <c r="V1465" s="14">
        <v>46205</v>
      </c>
      <c r="W1465" t="s">
        <v>7845</v>
      </c>
      <c r="X1465" s="31">
        <v>46205.611539351848</v>
      </c>
      <c r="AN1465" s="14">
        <v>46205</v>
      </c>
      <c r="AO1465" t="s">
        <v>1555</v>
      </c>
      <c r="AP1465" s="31">
        <v>46205.635370370372</v>
      </c>
      <c r="AT1465" s="31">
        <v>46205.635370370372</v>
      </c>
      <c r="AU1465" s="14">
        <v>46205</v>
      </c>
      <c r="AV1465" t="s">
        <v>1555</v>
      </c>
      <c r="AW1465" t="s">
        <v>7828</v>
      </c>
      <c r="AX1465" t="s">
        <v>677</v>
      </c>
      <c r="AY1465" s="14">
        <v>46205</v>
      </c>
      <c r="AZ1465" t="s">
        <v>1555</v>
      </c>
      <c r="BA1465" s="31">
        <v>46205.635729166665</v>
      </c>
      <c r="BB1465" s="14">
        <v>46205</v>
      </c>
      <c r="BC1465" t="s">
        <v>1211</v>
      </c>
      <c r="BD1465" s="31">
        <v>46205.661435185182</v>
      </c>
      <c r="BE1465" s="14">
        <v>46205</v>
      </c>
      <c r="BF1465" t="s">
        <v>7038</v>
      </c>
      <c r="BG1465" s="31">
        <v>46205.67523148148</v>
      </c>
      <c r="BH1465" s="14">
        <v>46205</v>
      </c>
      <c r="BI1465" t="s">
        <v>7829</v>
      </c>
      <c r="BJ1465" s="31">
        <v>46205.697083333333</v>
      </c>
      <c r="BK1465" s="14">
        <v>46205</v>
      </c>
      <c r="BL1465" t="s">
        <v>7829</v>
      </c>
      <c r="BM1465" s="31">
        <v>46205.697106481479</v>
      </c>
      <c r="BZ1465" s="14">
        <v>46205</v>
      </c>
      <c r="CA1465" t="s">
        <v>7829</v>
      </c>
      <c r="CB1465" s="31">
        <v>46205.700486111113</v>
      </c>
      <c r="CC1465" s="14">
        <v>46205</v>
      </c>
      <c r="CD1465" t="s">
        <v>1324</v>
      </c>
      <c r="CE1465" s="31">
        <v>46205.707372685189</v>
      </c>
      <c r="CI1465" s="14">
        <v>46205</v>
      </c>
      <c r="CJ1465" t="s">
        <v>1555</v>
      </c>
      <c r="CK1465" s="31">
        <v>46205.771458333336</v>
      </c>
      <c r="CP1465" t="str">
        <f>VLOOKUP(A1465,Sheet1!$A$2:$E$221,2,0)</f>
        <v>West Zone</v>
      </c>
    </row>
    <row r="1466" spans="1:94" x14ac:dyDescent="0.35">
      <c r="A1466" t="s">
        <v>7825</v>
      </c>
      <c r="B1466">
        <v>2</v>
      </c>
      <c r="C1466" t="s">
        <v>9332</v>
      </c>
      <c r="D1466" t="s">
        <v>678</v>
      </c>
      <c r="E1466" t="s">
        <v>895</v>
      </c>
      <c r="F1466" t="s">
        <v>896</v>
      </c>
      <c r="G1466" t="s">
        <v>81</v>
      </c>
      <c r="H1466" t="s">
        <v>12691</v>
      </c>
      <c r="I1466">
        <v>320474</v>
      </c>
      <c r="J1466" t="s">
        <v>3609</v>
      </c>
      <c r="K1466" t="s">
        <v>3610</v>
      </c>
      <c r="L1466" t="s">
        <v>4622</v>
      </c>
      <c r="M1466" t="s">
        <v>12692</v>
      </c>
      <c r="N1466">
        <v>77000</v>
      </c>
      <c r="O1466" t="s">
        <v>1173</v>
      </c>
      <c r="P1466" t="s">
        <v>1174</v>
      </c>
      <c r="Q1466" t="s">
        <v>3082</v>
      </c>
      <c r="R1466">
        <v>7639572507</v>
      </c>
      <c r="S1466" t="s">
        <v>13394</v>
      </c>
      <c r="T1466"/>
      <c r="V1466" s="14">
        <v>46210</v>
      </c>
      <c r="W1466" t="s">
        <v>7830</v>
      </c>
      <c r="X1466" s="31">
        <v>46210.325775462959</v>
      </c>
      <c r="AN1466" s="14">
        <v>46210</v>
      </c>
      <c r="AO1466" t="s">
        <v>1555</v>
      </c>
      <c r="AP1466" s="31">
        <v>46210.349398148152</v>
      </c>
      <c r="AT1466" s="31">
        <v>46210.349398148152</v>
      </c>
      <c r="AU1466" s="14">
        <v>46210</v>
      </c>
      <c r="AV1466" t="s">
        <v>1555</v>
      </c>
      <c r="AW1466" t="s">
        <v>7828</v>
      </c>
      <c r="AX1466" t="s">
        <v>677</v>
      </c>
      <c r="AY1466" s="14">
        <v>46210</v>
      </c>
      <c r="AZ1466" t="s">
        <v>1555</v>
      </c>
      <c r="BA1466" s="31">
        <v>46210.445462962962</v>
      </c>
      <c r="BB1466" s="14">
        <v>46210</v>
      </c>
      <c r="BC1466" t="s">
        <v>1211</v>
      </c>
      <c r="BD1466" s="31">
        <v>46210.453761574077</v>
      </c>
      <c r="BE1466" s="14">
        <v>46210</v>
      </c>
      <c r="BF1466" t="s">
        <v>6501</v>
      </c>
      <c r="BG1466" s="31">
        <v>46210.478252314817</v>
      </c>
      <c r="BH1466" s="14">
        <v>46210</v>
      </c>
      <c r="BI1466" t="s">
        <v>7829</v>
      </c>
      <c r="BJ1466" s="31">
        <v>46210.58222222222</v>
      </c>
      <c r="BK1466" s="14">
        <v>46210</v>
      </c>
      <c r="BL1466" t="s">
        <v>7829</v>
      </c>
      <c r="BM1466" s="31">
        <v>46210.582245370373</v>
      </c>
      <c r="BZ1466" s="14">
        <v>46210</v>
      </c>
      <c r="CA1466" t="s">
        <v>7829</v>
      </c>
      <c r="CB1466" s="31">
        <v>46210.614988425928</v>
      </c>
      <c r="CC1466" s="14">
        <v>46210</v>
      </c>
      <c r="CD1466" t="s">
        <v>1364</v>
      </c>
      <c r="CE1466" s="31">
        <v>46210.62300925926</v>
      </c>
      <c r="CI1466" s="14">
        <v>46210</v>
      </c>
      <c r="CJ1466" t="s">
        <v>1555</v>
      </c>
      <c r="CK1466" s="31">
        <v>46210.778703703705</v>
      </c>
      <c r="CP1466" t="str">
        <f>VLOOKUP(A1466,Sheet1!$A$2:$E$221,2,0)</f>
        <v>West Zone</v>
      </c>
    </row>
    <row r="1467" spans="1:94" x14ac:dyDescent="0.35">
      <c r="A1467" t="s">
        <v>7825</v>
      </c>
      <c r="B1467">
        <v>2</v>
      </c>
      <c r="C1467" t="s">
        <v>9332</v>
      </c>
      <c r="D1467" t="s">
        <v>678</v>
      </c>
      <c r="E1467" t="s">
        <v>895</v>
      </c>
      <c r="F1467" t="s">
        <v>896</v>
      </c>
      <c r="G1467" t="s">
        <v>81</v>
      </c>
      <c r="H1467" t="s">
        <v>10803</v>
      </c>
      <c r="I1467">
        <v>340671</v>
      </c>
      <c r="J1467" t="s">
        <v>7849</v>
      </c>
      <c r="K1467" t="s">
        <v>7850</v>
      </c>
      <c r="L1467" t="s">
        <v>4622</v>
      </c>
      <c r="M1467" t="s">
        <v>10804</v>
      </c>
      <c r="N1467">
        <v>90000</v>
      </c>
      <c r="O1467" t="s">
        <v>9733</v>
      </c>
      <c r="P1467" t="s">
        <v>9734</v>
      </c>
      <c r="Q1467" t="s">
        <v>4250</v>
      </c>
      <c r="R1467">
        <v>1410445135</v>
      </c>
      <c r="S1467" t="s">
        <v>13394</v>
      </c>
      <c r="T1467"/>
      <c r="V1467" s="14">
        <v>46206</v>
      </c>
      <c r="W1467" t="s">
        <v>7852</v>
      </c>
      <c r="X1467" s="31">
        <v>46206.614074074074</v>
      </c>
      <c r="AN1467" s="14">
        <v>46209</v>
      </c>
      <c r="AO1467" t="s">
        <v>1554</v>
      </c>
      <c r="AP1467" s="31">
        <v>46209.535914351851</v>
      </c>
      <c r="AT1467" s="31">
        <v>46209.535914351851</v>
      </c>
      <c r="AU1467" s="14">
        <v>46209</v>
      </c>
      <c r="AV1467" t="s">
        <v>1554</v>
      </c>
      <c r="AW1467" t="s">
        <v>896</v>
      </c>
      <c r="AX1467" t="s">
        <v>678</v>
      </c>
      <c r="AY1467" s="14">
        <v>46209</v>
      </c>
      <c r="AZ1467" t="s">
        <v>1555</v>
      </c>
      <c r="BA1467" s="31">
        <v>46209.537002314813</v>
      </c>
      <c r="BB1467" s="14">
        <v>46209</v>
      </c>
      <c r="BC1467" t="s">
        <v>1211</v>
      </c>
      <c r="BD1467" s="31">
        <v>46209.557280092595</v>
      </c>
      <c r="BE1467" s="14">
        <v>46209</v>
      </c>
      <c r="BF1467" t="s">
        <v>7371</v>
      </c>
      <c r="BG1467" s="31">
        <v>46209.568136574075</v>
      </c>
      <c r="BH1467" s="14">
        <v>46209</v>
      </c>
      <c r="BI1467" t="s">
        <v>7829</v>
      </c>
      <c r="BJ1467" s="31">
        <v>46209.60733796296</v>
      </c>
      <c r="BK1467" s="14">
        <v>46209</v>
      </c>
      <c r="BL1467" t="s">
        <v>7829</v>
      </c>
      <c r="BM1467" s="31">
        <v>46209.607372685183</v>
      </c>
      <c r="BZ1467" s="14">
        <v>46209</v>
      </c>
      <c r="CA1467" t="s">
        <v>7829</v>
      </c>
      <c r="CB1467" s="31">
        <v>46209.640451388892</v>
      </c>
      <c r="CC1467" s="14">
        <v>46209</v>
      </c>
      <c r="CD1467" t="s">
        <v>1324</v>
      </c>
      <c r="CE1467" s="31">
        <v>46209.649178240739</v>
      </c>
      <c r="CI1467" s="14">
        <v>46209</v>
      </c>
      <c r="CJ1467" t="s">
        <v>1555</v>
      </c>
      <c r="CK1467" s="31">
        <v>46209.736840277779</v>
      </c>
      <c r="CP1467" t="str">
        <f>VLOOKUP(A1467,Sheet1!$A$2:$E$221,2,0)</f>
        <v>West Zone</v>
      </c>
    </row>
    <row r="1468" spans="1:94" x14ac:dyDescent="0.35">
      <c r="A1468" t="s">
        <v>7825</v>
      </c>
      <c r="B1468">
        <v>2</v>
      </c>
      <c r="C1468" t="s">
        <v>9332</v>
      </c>
      <c r="D1468" t="s">
        <v>678</v>
      </c>
      <c r="E1468" t="s">
        <v>895</v>
      </c>
      <c r="F1468" t="s">
        <v>896</v>
      </c>
      <c r="G1468" t="s">
        <v>81</v>
      </c>
      <c r="H1468" t="s">
        <v>2068</v>
      </c>
      <c r="I1468">
        <v>345136</v>
      </c>
      <c r="J1468" t="s">
        <v>1020</v>
      </c>
      <c r="K1468" t="s">
        <v>2069</v>
      </c>
      <c r="L1468" t="s">
        <v>4622</v>
      </c>
      <c r="M1468" t="s">
        <v>7846</v>
      </c>
      <c r="N1468">
        <v>45000</v>
      </c>
      <c r="O1468" t="s">
        <v>3012</v>
      </c>
      <c r="P1468" t="s">
        <v>3013</v>
      </c>
      <c r="Q1468" t="s">
        <v>7847</v>
      </c>
      <c r="R1468">
        <v>8349928651</v>
      </c>
      <c r="S1468" t="s">
        <v>13394</v>
      </c>
      <c r="T1468"/>
      <c r="V1468" s="14">
        <v>46204</v>
      </c>
      <c r="W1468" t="s">
        <v>1555</v>
      </c>
      <c r="X1468" s="31">
        <v>46204.426203703704</v>
      </c>
      <c r="AN1468" s="14">
        <v>46204</v>
      </c>
      <c r="AO1468" t="s">
        <v>1554</v>
      </c>
      <c r="AP1468" s="31">
        <v>46204.455497685187</v>
      </c>
      <c r="AT1468" s="31">
        <v>46204.455497685187</v>
      </c>
      <c r="AU1468" s="14">
        <v>46204</v>
      </c>
      <c r="AV1468" t="s">
        <v>1554</v>
      </c>
      <c r="AW1468" t="s">
        <v>896</v>
      </c>
      <c r="AX1468" t="s">
        <v>678</v>
      </c>
      <c r="AY1468" s="14">
        <v>46204</v>
      </c>
      <c r="AZ1468" t="s">
        <v>1555</v>
      </c>
      <c r="BA1468" s="31">
        <v>46204.456296296295</v>
      </c>
      <c r="BB1468" s="14">
        <v>46204</v>
      </c>
      <c r="BC1468" t="s">
        <v>1211</v>
      </c>
      <c r="BD1468" s="31">
        <v>46204.463831018518</v>
      </c>
      <c r="BE1468" s="14">
        <v>46204</v>
      </c>
      <c r="BF1468" t="s">
        <v>3024</v>
      </c>
      <c r="BG1468" s="31">
        <v>46204.470925925925</v>
      </c>
      <c r="BH1468" s="14">
        <v>46204</v>
      </c>
      <c r="BI1468" t="s">
        <v>7829</v>
      </c>
      <c r="BJ1468" s="31">
        <v>46204.50582175926</v>
      </c>
      <c r="BK1468" s="14">
        <v>46204</v>
      </c>
      <c r="BL1468" t="s">
        <v>7829</v>
      </c>
      <c r="BM1468" s="31">
        <v>46204.507152777776</v>
      </c>
      <c r="BZ1468" s="14">
        <v>46204</v>
      </c>
      <c r="CA1468" t="s">
        <v>7829</v>
      </c>
      <c r="CB1468" s="31">
        <v>46204.521909722222</v>
      </c>
      <c r="CC1468" s="14">
        <v>46204</v>
      </c>
      <c r="CD1468" t="s">
        <v>1324</v>
      </c>
      <c r="CE1468" s="31">
        <v>46204.528796296298</v>
      </c>
      <c r="CI1468" s="14">
        <v>46204</v>
      </c>
      <c r="CJ1468" t="s">
        <v>1555</v>
      </c>
      <c r="CK1468" s="31">
        <v>46204.804097222222</v>
      </c>
      <c r="CP1468" t="str">
        <f>VLOOKUP(A1468,Sheet1!$A$2:$E$221,2,0)</f>
        <v>West Zone</v>
      </c>
    </row>
    <row r="1469" spans="1:94" x14ac:dyDescent="0.35">
      <c r="A1469" t="s">
        <v>7825</v>
      </c>
      <c r="B1469">
        <v>2</v>
      </c>
      <c r="C1469" t="s">
        <v>9332</v>
      </c>
      <c r="D1469" t="s">
        <v>678</v>
      </c>
      <c r="E1469" t="s">
        <v>895</v>
      </c>
      <c r="F1469" t="s">
        <v>896</v>
      </c>
      <c r="G1469" t="s">
        <v>81</v>
      </c>
      <c r="H1469" t="s">
        <v>7848</v>
      </c>
      <c r="I1469">
        <v>553963</v>
      </c>
      <c r="J1469" t="s">
        <v>7849</v>
      </c>
      <c r="K1469" t="s">
        <v>7850</v>
      </c>
      <c r="L1469" t="s">
        <v>4622</v>
      </c>
      <c r="M1469" t="s">
        <v>7851</v>
      </c>
      <c r="N1469">
        <v>90000</v>
      </c>
      <c r="O1469" t="s">
        <v>1180</v>
      </c>
      <c r="P1469" t="s">
        <v>1181</v>
      </c>
      <c r="Q1469" t="s">
        <v>4362</v>
      </c>
      <c r="R1469">
        <v>5621608418</v>
      </c>
      <c r="S1469" t="s">
        <v>13394</v>
      </c>
      <c r="T1469"/>
      <c r="V1469" s="14">
        <v>46205</v>
      </c>
      <c r="W1469" t="s">
        <v>7852</v>
      </c>
      <c r="X1469" s="31">
        <v>46205.576192129629</v>
      </c>
      <c r="AN1469" s="14">
        <v>46205</v>
      </c>
      <c r="AO1469" t="s">
        <v>1554</v>
      </c>
      <c r="AP1469" s="31">
        <v>46205.728587962964</v>
      </c>
      <c r="AT1469" s="31">
        <v>46205.728587962964</v>
      </c>
      <c r="AU1469" s="14">
        <v>46205</v>
      </c>
      <c r="AV1469" t="s">
        <v>1554</v>
      </c>
      <c r="AW1469" t="s">
        <v>896</v>
      </c>
      <c r="AX1469" t="s">
        <v>678</v>
      </c>
      <c r="AY1469" s="14">
        <v>46206</v>
      </c>
      <c r="AZ1469" t="s">
        <v>7853</v>
      </c>
      <c r="BA1469" s="31">
        <v>46206.323067129626</v>
      </c>
      <c r="BB1469" s="14">
        <v>46206</v>
      </c>
      <c r="BC1469" t="s">
        <v>1211</v>
      </c>
      <c r="BD1469" s="31">
        <v>46206.342893518522</v>
      </c>
      <c r="BE1469" s="14">
        <v>46206</v>
      </c>
      <c r="BF1469" t="s">
        <v>6825</v>
      </c>
      <c r="BG1469" s="31">
        <v>46206.392905092594</v>
      </c>
      <c r="BH1469" s="14">
        <v>46206</v>
      </c>
      <c r="BI1469" t="s">
        <v>7829</v>
      </c>
      <c r="BJ1469" s="31">
        <v>46206.43408564815</v>
      </c>
      <c r="BK1469" s="14">
        <v>46206</v>
      </c>
      <c r="BL1469" t="s">
        <v>7829</v>
      </c>
      <c r="BM1469" s="31">
        <v>46206.434108796297</v>
      </c>
      <c r="BZ1469" s="14">
        <v>46206</v>
      </c>
      <c r="CA1469" t="s">
        <v>7829</v>
      </c>
      <c r="CB1469" s="31">
        <v>46206.457951388889</v>
      </c>
      <c r="CC1469" s="14">
        <v>46206</v>
      </c>
      <c r="CD1469" t="s">
        <v>1322</v>
      </c>
      <c r="CE1469" s="31">
        <v>46206.474861111114</v>
      </c>
      <c r="CI1469" s="14">
        <v>46206</v>
      </c>
      <c r="CJ1469" t="s">
        <v>1555</v>
      </c>
      <c r="CK1469" s="31">
        <v>46206.656701388885</v>
      </c>
      <c r="CP1469" t="str">
        <f>VLOOKUP(A1469,Sheet1!$A$2:$E$221,2,0)</f>
        <v>West Zone</v>
      </c>
    </row>
    <row r="1470" spans="1:94" x14ac:dyDescent="0.35">
      <c r="A1470" t="s">
        <v>7825</v>
      </c>
      <c r="B1470">
        <v>2</v>
      </c>
      <c r="C1470" t="s">
        <v>9332</v>
      </c>
      <c r="D1470" t="s">
        <v>678</v>
      </c>
      <c r="E1470" t="s">
        <v>895</v>
      </c>
      <c r="F1470" t="s">
        <v>896</v>
      </c>
      <c r="G1470" t="s">
        <v>81</v>
      </c>
      <c r="H1470" t="s">
        <v>4396</v>
      </c>
      <c r="I1470">
        <v>559916</v>
      </c>
      <c r="J1470" t="s">
        <v>4398</v>
      </c>
      <c r="K1470" t="s">
        <v>4399</v>
      </c>
      <c r="L1470" t="s">
        <v>4622</v>
      </c>
      <c r="M1470" t="s">
        <v>12695</v>
      </c>
      <c r="N1470">
        <v>45000</v>
      </c>
      <c r="O1470" t="s">
        <v>3012</v>
      </c>
      <c r="P1470" t="s">
        <v>3013</v>
      </c>
      <c r="Q1470" t="s">
        <v>12696</v>
      </c>
      <c r="R1470">
        <v>6632939036</v>
      </c>
      <c r="S1470" t="s">
        <v>13394</v>
      </c>
      <c r="T1470"/>
      <c r="V1470" s="14">
        <v>46209</v>
      </c>
      <c r="W1470" t="s">
        <v>1555</v>
      </c>
      <c r="X1470" s="31">
        <v>46209.67114583333</v>
      </c>
      <c r="AN1470" s="14">
        <v>46210</v>
      </c>
      <c r="AO1470" t="s">
        <v>1554</v>
      </c>
      <c r="AP1470" s="31">
        <v>46210.373229166667</v>
      </c>
      <c r="AT1470" s="31">
        <v>46210.373229166667</v>
      </c>
      <c r="AU1470" s="14">
        <v>46210</v>
      </c>
      <c r="AV1470" t="s">
        <v>1554</v>
      </c>
      <c r="AW1470" t="s">
        <v>896</v>
      </c>
      <c r="AX1470" t="s">
        <v>678</v>
      </c>
      <c r="AY1470" s="14">
        <v>46210</v>
      </c>
      <c r="AZ1470" t="s">
        <v>1555</v>
      </c>
      <c r="BA1470" s="31">
        <v>46210.449502314812</v>
      </c>
      <c r="BB1470" s="14">
        <v>46210</v>
      </c>
      <c r="BC1470" t="s">
        <v>1211</v>
      </c>
      <c r="BD1470" s="31">
        <v>46210.453738425924</v>
      </c>
      <c r="BE1470" s="14">
        <v>46210</v>
      </c>
      <c r="BF1470" t="s">
        <v>6501</v>
      </c>
      <c r="BG1470" s="31">
        <v>46210.505428240744</v>
      </c>
      <c r="BH1470" s="14">
        <v>46210</v>
      </c>
      <c r="BI1470" t="s">
        <v>7829</v>
      </c>
      <c r="BJ1470" s="31">
        <v>46210.597337962965</v>
      </c>
      <c r="BK1470" s="14">
        <v>46210</v>
      </c>
      <c r="BL1470" t="s">
        <v>7829</v>
      </c>
      <c r="BM1470" s="31">
        <v>46210.597361111111</v>
      </c>
      <c r="BZ1470" s="14">
        <v>46210</v>
      </c>
      <c r="CA1470" t="s">
        <v>7829</v>
      </c>
      <c r="CB1470" s="31">
        <v>46210.615046296298</v>
      </c>
      <c r="CC1470" s="14">
        <v>46210</v>
      </c>
      <c r="CD1470" t="s">
        <v>1364</v>
      </c>
      <c r="CE1470" s="31">
        <v>46210.622881944444</v>
      </c>
      <c r="CI1470" s="14">
        <v>46210</v>
      </c>
      <c r="CJ1470" t="s">
        <v>1555</v>
      </c>
      <c r="CK1470" s="31">
        <v>46210.707430555558</v>
      </c>
      <c r="CP1470" t="str">
        <f>VLOOKUP(A1470,Sheet1!$A$2:$E$221,2,0)</f>
        <v>West Zone</v>
      </c>
    </row>
    <row r="1471" spans="1:94" x14ac:dyDescent="0.35">
      <c r="A1471" t="s">
        <v>7825</v>
      </c>
      <c r="B1471">
        <v>2</v>
      </c>
      <c r="C1471" t="s">
        <v>9332</v>
      </c>
      <c r="D1471" t="s">
        <v>678</v>
      </c>
      <c r="E1471" t="s">
        <v>895</v>
      </c>
      <c r="F1471" t="s">
        <v>896</v>
      </c>
      <c r="G1471" t="s">
        <v>81</v>
      </c>
      <c r="H1471" t="s">
        <v>4396</v>
      </c>
      <c r="I1471">
        <v>559916</v>
      </c>
      <c r="J1471" t="s">
        <v>4398</v>
      </c>
      <c r="K1471" t="s">
        <v>4399</v>
      </c>
      <c r="L1471" t="s">
        <v>4622</v>
      </c>
      <c r="M1471" t="s">
        <v>7854</v>
      </c>
      <c r="N1471">
        <v>77000</v>
      </c>
      <c r="O1471" t="s">
        <v>1173</v>
      </c>
      <c r="P1471" t="s">
        <v>1174</v>
      </c>
      <c r="Q1471" t="s">
        <v>4397</v>
      </c>
      <c r="R1471">
        <v>7249501105</v>
      </c>
      <c r="S1471" t="s">
        <v>13394</v>
      </c>
      <c r="T1471"/>
      <c r="V1471" s="14">
        <v>46206</v>
      </c>
      <c r="W1471" t="s">
        <v>1555</v>
      </c>
      <c r="X1471" s="31">
        <v>46206.372314814813</v>
      </c>
      <c r="AN1471" s="14">
        <v>46206</v>
      </c>
      <c r="AO1471" t="s">
        <v>1554</v>
      </c>
      <c r="AP1471" s="31">
        <v>46206.40053240741</v>
      </c>
      <c r="AT1471" s="31">
        <v>46206.40053240741</v>
      </c>
      <c r="AU1471" s="14">
        <v>46206</v>
      </c>
      <c r="AV1471" t="s">
        <v>1554</v>
      </c>
      <c r="AW1471" t="s">
        <v>896</v>
      </c>
      <c r="AX1471" t="s">
        <v>678</v>
      </c>
      <c r="AY1471" s="14">
        <v>46206</v>
      </c>
      <c r="AZ1471" t="s">
        <v>1555</v>
      </c>
      <c r="BA1471" s="31">
        <v>46206.407025462962</v>
      </c>
      <c r="BB1471" s="14">
        <v>46206</v>
      </c>
      <c r="BC1471" t="s">
        <v>3057</v>
      </c>
      <c r="BD1471" s="31">
        <v>46206.430613425924</v>
      </c>
      <c r="BE1471" s="14">
        <v>46206</v>
      </c>
      <c r="BF1471" t="s">
        <v>1268</v>
      </c>
      <c r="BG1471" s="31">
        <v>46206.449930555558</v>
      </c>
      <c r="BH1471" s="14">
        <v>46206</v>
      </c>
      <c r="BI1471" t="s">
        <v>7829</v>
      </c>
      <c r="BJ1471" s="31">
        <v>46206.4609837963</v>
      </c>
      <c r="BK1471" s="14">
        <v>46206</v>
      </c>
      <c r="BL1471" t="s">
        <v>7829</v>
      </c>
      <c r="BM1471" s="31">
        <v>46206.465266203704</v>
      </c>
      <c r="BZ1471" s="14">
        <v>46206</v>
      </c>
      <c r="CA1471" t="s">
        <v>7829</v>
      </c>
      <c r="CB1471" s="31">
        <v>46206.478425925925</v>
      </c>
      <c r="CC1471" s="14">
        <v>46206</v>
      </c>
      <c r="CD1471" t="s">
        <v>1324</v>
      </c>
      <c r="CE1471" s="31">
        <v>46206.489004629628</v>
      </c>
      <c r="CI1471" s="14">
        <v>46206</v>
      </c>
      <c r="CJ1471" t="s">
        <v>1555</v>
      </c>
      <c r="CK1471" s="31">
        <v>46206.639004629629</v>
      </c>
      <c r="CP1471" t="str">
        <f>VLOOKUP(A1471,Sheet1!$A$2:$E$221,2,0)</f>
        <v>West Zone</v>
      </c>
    </row>
    <row r="1472" spans="1:94" x14ac:dyDescent="0.35">
      <c r="A1472" t="s">
        <v>7825</v>
      </c>
      <c r="B1472">
        <v>2</v>
      </c>
      <c r="C1472" t="s">
        <v>9332</v>
      </c>
      <c r="D1472" t="s">
        <v>678</v>
      </c>
      <c r="E1472" t="s">
        <v>895</v>
      </c>
      <c r="F1472" t="s">
        <v>896</v>
      </c>
      <c r="G1472" t="s">
        <v>81</v>
      </c>
      <c r="H1472" t="s">
        <v>7855</v>
      </c>
      <c r="I1472">
        <v>577380</v>
      </c>
      <c r="J1472" t="s">
        <v>3609</v>
      </c>
      <c r="K1472" t="s">
        <v>3610</v>
      </c>
      <c r="L1472" t="s">
        <v>4622</v>
      </c>
      <c r="M1472" t="s">
        <v>7856</v>
      </c>
      <c r="N1472">
        <v>90000</v>
      </c>
      <c r="O1472" t="s">
        <v>1180</v>
      </c>
      <c r="P1472" t="s">
        <v>1181</v>
      </c>
      <c r="Q1472" t="s">
        <v>7857</v>
      </c>
      <c r="R1472">
        <v>2067790904</v>
      </c>
      <c r="S1472" t="s">
        <v>13394</v>
      </c>
      <c r="T1472"/>
      <c r="V1472" s="14">
        <v>46204</v>
      </c>
      <c r="W1472" t="s">
        <v>7830</v>
      </c>
      <c r="X1472" s="31">
        <v>46204.627326388887</v>
      </c>
      <c r="AN1472" s="14">
        <v>46204</v>
      </c>
      <c r="AO1472" t="s">
        <v>1554</v>
      </c>
      <c r="AP1472" s="31">
        <v>46204.673958333333</v>
      </c>
      <c r="AT1472" s="31">
        <v>46204.673958333333</v>
      </c>
      <c r="AU1472" s="14">
        <v>46204</v>
      </c>
      <c r="AV1472" t="s">
        <v>1554</v>
      </c>
      <c r="AW1472" t="s">
        <v>896</v>
      </c>
      <c r="AX1472" t="s">
        <v>678</v>
      </c>
      <c r="AY1472" s="14">
        <v>46204</v>
      </c>
      <c r="AZ1472" t="s">
        <v>1555</v>
      </c>
      <c r="BA1472" s="31">
        <v>46204.678368055553</v>
      </c>
      <c r="BB1472" s="14">
        <v>46204</v>
      </c>
      <c r="BC1472" t="s">
        <v>1211</v>
      </c>
      <c r="BD1472" s="31">
        <v>46204.680196759262</v>
      </c>
      <c r="BE1472" s="14">
        <v>46204</v>
      </c>
      <c r="BF1472" t="s">
        <v>7791</v>
      </c>
      <c r="BG1472" s="31">
        <v>46204.690127314818</v>
      </c>
      <c r="BH1472" s="14">
        <v>46204</v>
      </c>
      <c r="BI1472" t="s">
        <v>7829</v>
      </c>
      <c r="BJ1472" s="31">
        <v>46204.711365740739</v>
      </c>
      <c r="BK1472" s="14">
        <v>46204</v>
      </c>
      <c r="BL1472" t="s">
        <v>7829</v>
      </c>
      <c r="BM1472" s="31">
        <v>46204.711400462962</v>
      </c>
      <c r="BZ1472" s="14">
        <v>46204</v>
      </c>
      <c r="CA1472" t="s">
        <v>7829</v>
      </c>
      <c r="CB1472" s="31">
        <v>46204.749490740738</v>
      </c>
      <c r="CC1472" s="14">
        <v>46204</v>
      </c>
      <c r="CD1472" t="s">
        <v>1324</v>
      </c>
      <c r="CE1472" s="31">
        <v>46204.758912037039</v>
      </c>
      <c r="CI1472" s="14">
        <v>46204</v>
      </c>
      <c r="CJ1472" t="s">
        <v>1555</v>
      </c>
      <c r="CK1472" s="31">
        <v>46204.825682870367</v>
      </c>
      <c r="CP1472" t="str">
        <f>VLOOKUP(A1472,Sheet1!$A$2:$E$221,2,0)</f>
        <v>West Zone</v>
      </c>
    </row>
    <row r="1473" spans="1:94" x14ac:dyDescent="0.35">
      <c r="A1473" t="s">
        <v>7825</v>
      </c>
      <c r="B1473">
        <v>2</v>
      </c>
      <c r="C1473" t="s">
        <v>9332</v>
      </c>
      <c r="D1473" t="s">
        <v>678</v>
      </c>
      <c r="E1473" t="s">
        <v>895</v>
      </c>
      <c r="F1473" t="s">
        <v>896</v>
      </c>
      <c r="G1473" t="s">
        <v>81</v>
      </c>
      <c r="H1473" t="s">
        <v>12697</v>
      </c>
      <c r="I1473">
        <v>583984</v>
      </c>
      <c r="J1473" t="s">
        <v>4045</v>
      </c>
      <c r="K1473" t="s">
        <v>4046</v>
      </c>
      <c r="L1473" t="s">
        <v>4622</v>
      </c>
      <c r="M1473" t="s">
        <v>12698</v>
      </c>
      <c r="N1473">
        <v>55000</v>
      </c>
      <c r="O1473" t="s">
        <v>7669</v>
      </c>
      <c r="P1473" t="s">
        <v>7670</v>
      </c>
      <c r="Q1473" t="s">
        <v>7662</v>
      </c>
      <c r="R1473">
        <v>4707817454</v>
      </c>
      <c r="S1473" t="s">
        <v>683</v>
      </c>
      <c r="T1473" t="s">
        <v>13369</v>
      </c>
      <c r="U1473" s="1">
        <v>46210</v>
      </c>
      <c r="V1473" s="14">
        <v>46210</v>
      </c>
      <c r="W1473" t="s">
        <v>7827</v>
      </c>
      <c r="X1473" s="31">
        <v>46210.407893518517</v>
      </c>
      <c r="AN1473" s="14">
        <v>46210</v>
      </c>
      <c r="AO1473" t="s">
        <v>1554</v>
      </c>
      <c r="AP1473" s="31">
        <v>46210.463333333333</v>
      </c>
      <c r="AT1473" s="31">
        <v>46210.463333333333</v>
      </c>
      <c r="AU1473" s="14">
        <v>46210</v>
      </c>
      <c r="AV1473" t="s">
        <v>1554</v>
      </c>
      <c r="AW1473" t="s">
        <v>896</v>
      </c>
      <c r="AX1473" t="s">
        <v>678</v>
      </c>
      <c r="AY1473" s="14">
        <v>46210</v>
      </c>
      <c r="AZ1473" t="s">
        <v>1555</v>
      </c>
      <c r="BA1473" s="31">
        <v>46210.530358796299</v>
      </c>
      <c r="BB1473" s="14">
        <v>46210</v>
      </c>
      <c r="BC1473" t="s">
        <v>1211</v>
      </c>
      <c r="BD1473" s="31">
        <v>46210.551261574074</v>
      </c>
      <c r="BE1473" s="14">
        <v>46210</v>
      </c>
      <c r="BF1473" t="s">
        <v>6486</v>
      </c>
      <c r="BG1473" s="31">
        <v>46210.600300925929</v>
      </c>
      <c r="BH1473" s="14">
        <v>46210</v>
      </c>
      <c r="BI1473" t="s">
        <v>7829</v>
      </c>
      <c r="BJ1473" s="31">
        <v>46210.660266203704</v>
      </c>
      <c r="BK1473" s="14">
        <v>46210</v>
      </c>
      <c r="BL1473" t="s">
        <v>7655</v>
      </c>
      <c r="BM1473" s="31">
        <v>46210.752881944441</v>
      </c>
      <c r="BN1473" s="14">
        <v>46210</v>
      </c>
      <c r="BO1473" t="s">
        <v>1364</v>
      </c>
      <c r="BP1473" s="31">
        <v>46210.773101851853</v>
      </c>
      <c r="CP1473" t="str">
        <f>VLOOKUP(A1473,Sheet1!$A$2:$E$221,2,0)</f>
        <v>West Zone</v>
      </c>
    </row>
    <row r="1474" spans="1:94" x14ac:dyDescent="0.35">
      <c r="A1474" t="s">
        <v>7825</v>
      </c>
      <c r="B1474">
        <v>2</v>
      </c>
      <c r="C1474" t="s">
        <v>9332</v>
      </c>
      <c r="D1474" t="s">
        <v>678</v>
      </c>
      <c r="E1474" t="s">
        <v>895</v>
      </c>
      <c r="F1474" t="s">
        <v>896</v>
      </c>
      <c r="G1474" t="s">
        <v>81</v>
      </c>
      <c r="H1474" t="s">
        <v>12697</v>
      </c>
      <c r="I1474">
        <v>583984</v>
      </c>
      <c r="J1474" t="s">
        <v>4045</v>
      </c>
      <c r="K1474" t="s">
        <v>4046</v>
      </c>
      <c r="L1474" t="s">
        <v>4622</v>
      </c>
      <c r="M1474" t="s">
        <v>12698</v>
      </c>
      <c r="N1474">
        <v>55000</v>
      </c>
      <c r="O1474" t="s">
        <v>7669</v>
      </c>
      <c r="P1474" t="s">
        <v>7670</v>
      </c>
      <c r="Q1474" t="s">
        <v>12699</v>
      </c>
      <c r="R1474">
        <v>7382594596</v>
      </c>
      <c r="S1474" t="s">
        <v>13394</v>
      </c>
      <c r="T1474"/>
      <c r="V1474" s="14">
        <v>46210</v>
      </c>
      <c r="W1474" t="s">
        <v>7827</v>
      </c>
      <c r="X1474" s="31">
        <v>46210.407916666663</v>
      </c>
      <c r="AN1474" s="14">
        <v>46210</v>
      </c>
      <c r="AO1474" t="s">
        <v>1554</v>
      </c>
      <c r="AP1474" s="31">
        <v>46210.463321759256</v>
      </c>
      <c r="AT1474" s="31">
        <v>46210.463321759256</v>
      </c>
      <c r="AU1474" s="14">
        <v>46210</v>
      </c>
      <c r="AV1474" t="s">
        <v>1554</v>
      </c>
      <c r="AW1474" t="s">
        <v>896</v>
      </c>
      <c r="AX1474" t="s">
        <v>678</v>
      </c>
      <c r="AY1474" s="14">
        <v>46210</v>
      </c>
      <c r="AZ1474" t="s">
        <v>1555</v>
      </c>
      <c r="BA1474" s="31">
        <v>46210.530335648145</v>
      </c>
      <c r="BB1474" s="14">
        <v>46210</v>
      </c>
      <c r="BC1474" t="s">
        <v>1211</v>
      </c>
      <c r="BD1474" s="31">
        <v>46210.551261574074</v>
      </c>
      <c r="BE1474" s="14">
        <v>46210</v>
      </c>
      <c r="BF1474" t="s">
        <v>6486</v>
      </c>
      <c r="BG1474" s="31">
        <v>46210.600289351853</v>
      </c>
      <c r="BH1474" s="14">
        <v>46210</v>
      </c>
      <c r="BI1474" t="s">
        <v>7829</v>
      </c>
      <c r="BJ1474" s="31">
        <v>46210.660254629627</v>
      </c>
      <c r="BK1474" s="14">
        <v>46210</v>
      </c>
      <c r="BL1474" t="s">
        <v>7829</v>
      </c>
      <c r="BM1474" s="31">
        <v>46210.66034722222</v>
      </c>
      <c r="BN1474" s="14">
        <v>46210</v>
      </c>
      <c r="BO1474" t="s">
        <v>1364</v>
      </c>
      <c r="BP1474" s="31">
        <v>46210.773090277777</v>
      </c>
      <c r="CP1474" t="str">
        <f>VLOOKUP(A1474,Sheet1!$A$2:$E$221,2,0)</f>
        <v>West Zone</v>
      </c>
    </row>
    <row r="1475" spans="1:94" x14ac:dyDescent="0.35">
      <c r="A1475" t="s">
        <v>7825</v>
      </c>
      <c r="B1475">
        <v>2</v>
      </c>
      <c r="C1475" t="s">
        <v>9332</v>
      </c>
      <c r="D1475" t="s">
        <v>678</v>
      </c>
      <c r="E1475" t="s">
        <v>895</v>
      </c>
      <c r="F1475" t="s">
        <v>896</v>
      </c>
      <c r="G1475" t="s">
        <v>81</v>
      </c>
      <c r="H1475" t="s">
        <v>7858</v>
      </c>
      <c r="I1475">
        <v>684476</v>
      </c>
      <c r="J1475" t="s">
        <v>4045</v>
      </c>
      <c r="K1475" t="s">
        <v>4046</v>
      </c>
      <c r="L1475" t="s">
        <v>4622</v>
      </c>
      <c r="M1475" t="s">
        <v>7859</v>
      </c>
      <c r="N1475">
        <v>90000</v>
      </c>
      <c r="O1475" t="s">
        <v>9733</v>
      </c>
      <c r="P1475" t="s">
        <v>9734</v>
      </c>
      <c r="Q1475" t="s">
        <v>3614</v>
      </c>
      <c r="R1475">
        <v>7949962248</v>
      </c>
      <c r="S1475" t="s">
        <v>13394</v>
      </c>
      <c r="T1475"/>
      <c r="V1475" s="14">
        <v>46205</v>
      </c>
      <c r="W1475" t="s">
        <v>7827</v>
      </c>
      <c r="X1475" s="31">
        <v>46205.408032407409</v>
      </c>
      <c r="AN1475" s="14">
        <v>46205</v>
      </c>
      <c r="AO1475" t="s">
        <v>1554</v>
      </c>
      <c r="AP1475" s="31">
        <v>46205.433425925927</v>
      </c>
      <c r="AT1475" s="31">
        <v>46205.433425925927</v>
      </c>
      <c r="AU1475" s="14">
        <v>46205</v>
      </c>
      <c r="AV1475" t="s">
        <v>1554</v>
      </c>
      <c r="AW1475" t="s">
        <v>896</v>
      </c>
      <c r="AX1475" t="s">
        <v>678</v>
      </c>
      <c r="AY1475" s="14">
        <v>46209</v>
      </c>
      <c r="AZ1475" t="s">
        <v>1555</v>
      </c>
      <c r="BA1475" s="31">
        <v>46209.52547453704</v>
      </c>
      <c r="BB1475" s="14">
        <v>46209</v>
      </c>
      <c r="BC1475" t="s">
        <v>1211</v>
      </c>
      <c r="BD1475" s="31">
        <v>46209.557245370372</v>
      </c>
      <c r="BE1475" s="14">
        <v>46209</v>
      </c>
      <c r="BF1475" t="s">
        <v>6692</v>
      </c>
      <c r="BG1475" s="31">
        <v>46209.568252314813</v>
      </c>
      <c r="BH1475" s="14">
        <v>46209</v>
      </c>
      <c r="BI1475" t="s">
        <v>7829</v>
      </c>
      <c r="BJ1475" s="31">
        <v>46209.608495370368</v>
      </c>
      <c r="BK1475" s="14">
        <v>46209</v>
      </c>
      <c r="BL1475" t="s">
        <v>7829</v>
      </c>
      <c r="BM1475" s="31">
        <v>46209.608530092592</v>
      </c>
      <c r="BZ1475" s="14">
        <v>46209</v>
      </c>
      <c r="CA1475" t="s">
        <v>7829</v>
      </c>
      <c r="CB1475" s="31">
        <v>46209.640462962961</v>
      </c>
      <c r="CC1475" s="14">
        <v>46209</v>
      </c>
      <c r="CD1475" t="s">
        <v>1324</v>
      </c>
      <c r="CE1475" s="31">
        <v>46209.64880787037</v>
      </c>
      <c r="CI1475" s="14">
        <v>46209</v>
      </c>
      <c r="CJ1475" t="s">
        <v>1555</v>
      </c>
      <c r="CK1475" s="31">
        <v>46209.712731481479</v>
      </c>
      <c r="CP1475" t="str">
        <f>VLOOKUP(A1475,Sheet1!$A$2:$E$221,2,0)</f>
        <v>West Zone</v>
      </c>
    </row>
    <row r="1476" spans="1:94" x14ac:dyDescent="0.35">
      <c r="A1476" t="s">
        <v>7825</v>
      </c>
      <c r="B1476">
        <v>2</v>
      </c>
      <c r="C1476" t="s">
        <v>9332</v>
      </c>
      <c r="D1476" t="s">
        <v>678</v>
      </c>
      <c r="E1476" t="s">
        <v>895</v>
      </c>
      <c r="F1476" t="s">
        <v>896</v>
      </c>
      <c r="G1476" t="s">
        <v>81</v>
      </c>
      <c r="H1476" t="s">
        <v>7860</v>
      </c>
      <c r="I1476">
        <v>685835</v>
      </c>
      <c r="J1476" t="s">
        <v>4398</v>
      </c>
      <c r="K1476" t="s">
        <v>4399</v>
      </c>
      <c r="L1476" t="s">
        <v>4622</v>
      </c>
      <c r="M1476" t="s">
        <v>7861</v>
      </c>
      <c r="N1476">
        <v>45000</v>
      </c>
      <c r="O1476" t="s">
        <v>3012</v>
      </c>
      <c r="P1476" t="s">
        <v>3013</v>
      </c>
      <c r="Q1476" t="s">
        <v>2829</v>
      </c>
      <c r="R1476">
        <v>1886325072</v>
      </c>
      <c r="S1476" t="s">
        <v>13394</v>
      </c>
      <c r="T1476"/>
      <c r="V1476" s="14">
        <v>46204</v>
      </c>
      <c r="W1476" t="s">
        <v>7837</v>
      </c>
      <c r="X1476" s="31">
        <v>46204.647789351853</v>
      </c>
      <c r="AN1476" s="14">
        <v>46205</v>
      </c>
      <c r="AO1476" t="s">
        <v>1554</v>
      </c>
      <c r="AP1476" s="31">
        <v>46205.372141203705</v>
      </c>
      <c r="AT1476" s="31">
        <v>46205.372141203705</v>
      </c>
      <c r="AU1476" s="14">
        <v>46205</v>
      </c>
      <c r="AV1476" t="s">
        <v>1554</v>
      </c>
      <c r="AW1476" t="s">
        <v>896</v>
      </c>
      <c r="AX1476" t="s">
        <v>678</v>
      </c>
      <c r="AY1476" s="14">
        <v>46205</v>
      </c>
      <c r="AZ1476" t="s">
        <v>1555</v>
      </c>
      <c r="BA1476" s="31">
        <v>46205.496550925927</v>
      </c>
      <c r="BB1476" s="14">
        <v>46205</v>
      </c>
      <c r="BC1476" t="s">
        <v>1211</v>
      </c>
      <c r="BD1476" s="31">
        <v>46205.512789351851</v>
      </c>
      <c r="BE1476" s="14">
        <v>46205</v>
      </c>
      <c r="BF1476" t="s">
        <v>3057</v>
      </c>
      <c r="BG1476" s="31">
        <v>46205.527245370373</v>
      </c>
      <c r="BH1476" s="14">
        <v>46205</v>
      </c>
      <c r="BI1476" t="s">
        <v>7829</v>
      </c>
      <c r="BJ1476" s="31">
        <v>46205.555486111109</v>
      </c>
      <c r="BK1476" s="14">
        <v>46205</v>
      </c>
      <c r="BL1476" t="s">
        <v>7829</v>
      </c>
      <c r="BM1476" s="31">
        <v>46205.555509259262</v>
      </c>
      <c r="BZ1476" s="14">
        <v>46205</v>
      </c>
      <c r="CA1476" t="s">
        <v>7829</v>
      </c>
      <c r="CB1476" s="31">
        <v>46205.565740740742</v>
      </c>
      <c r="CC1476" s="14">
        <v>46205</v>
      </c>
      <c r="CD1476" t="s">
        <v>1324</v>
      </c>
      <c r="CE1476" s="31">
        <v>46205.604432870372</v>
      </c>
      <c r="CI1476" s="14">
        <v>46205</v>
      </c>
      <c r="CJ1476" t="s">
        <v>1555</v>
      </c>
      <c r="CK1476" s="31">
        <v>46205.743194444447</v>
      </c>
      <c r="CP1476" t="str">
        <f>VLOOKUP(A1476,Sheet1!$A$2:$E$221,2,0)</f>
        <v>West Zone</v>
      </c>
    </row>
    <row r="1477" spans="1:94" x14ac:dyDescent="0.35">
      <c r="A1477" t="s">
        <v>7825</v>
      </c>
      <c r="B1477">
        <v>2</v>
      </c>
      <c r="C1477" t="s">
        <v>9332</v>
      </c>
      <c r="D1477" t="s">
        <v>678</v>
      </c>
      <c r="E1477" t="s">
        <v>895</v>
      </c>
      <c r="F1477" t="s">
        <v>896</v>
      </c>
      <c r="G1477" t="s">
        <v>81</v>
      </c>
      <c r="H1477" t="s">
        <v>7860</v>
      </c>
      <c r="I1477">
        <v>685835</v>
      </c>
      <c r="J1477" t="s">
        <v>4398</v>
      </c>
      <c r="K1477" t="s">
        <v>4399</v>
      </c>
      <c r="L1477" t="s">
        <v>4622</v>
      </c>
      <c r="M1477" t="s">
        <v>7861</v>
      </c>
      <c r="N1477">
        <v>50000</v>
      </c>
      <c r="O1477" t="s">
        <v>1291</v>
      </c>
      <c r="P1477" t="s">
        <v>1292</v>
      </c>
      <c r="Q1477" t="s">
        <v>3798</v>
      </c>
      <c r="R1477">
        <v>2002295781</v>
      </c>
      <c r="S1477" t="s">
        <v>13394</v>
      </c>
      <c r="T1477"/>
      <c r="V1477" s="14">
        <v>46204</v>
      </c>
      <c r="W1477" t="s">
        <v>7837</v>
      </c>
      <c r="X1477" s="31">
        <v>46204.64775462963</v>
      </c>
      <c r="AN1477" s="14">
        <v>46205</v>
      </c>
      <c r="AO1477" t="s">
        <v>1554</v>
      </c>
      <c r="AP1477" s="31">
        <v>46205.372118055559</v>
      </c>
      <c r="AT1477" s="31">
        <v>46205.372118055559</v>
      </c>
      <c r="AU1477" s="14">
        <v>46205</v>
      </c>
      <c r="AV1477" t="s">
        <v>1554</v>
      </c>
      <c r="AW1477" t="s">
        <v>896</v>
      </c>
      <c r="AX1477" t="s">
        <v>678</v>
      </c>
      <c r="AY1477" s="14">
        <v>46205</v>
      </c>
      <c r="AZ1477" t="s">
        <v>1555</v>
      </c>
      <c r="BA1477" s="31">
        <v>46205.559166666666</v>
      </c>
      <c r="BB1477" s="14">
        <v>46205</v>
      </c>
      <c r="BC1477" t="s">
        <v>7038</v>
      </c>
      <c r="BD1477" s="31">
        <v>46205.62059027778</v>
      </c>
      <c r="BE1477" s="14">
        <v>46205</v>
      </c>
      <c r="BF1477" t="s">
        <v>7038</v>
      </c>
      <c r="BG1477" s="31">
        <v>46205.621099537035</v>
      </c>
      <c r="BH1477" s="14">
        <v>46205</v>
      </c>
      <c r="BI1477" t="s">
        <v>1323</v>
      </c>
      <c r="BJ1477" s="31">
        <v>46205.649363425924</v>
      </c>
      <c r="BK1477" s="14">
        <v>46205</v>
      </c>
      <c r="BL1477" t="s">
        <v>1323</v>
      </c>
      <c r="BM1477" s="31">
        <v>46205.64947916667</v>
      </c>
      <c r="BZ1477" s="14">
        <v>46205</v>
      </c>
      <c r="CA1477" t="s">
        <v>1323</v>
      </c>
      <c r="CB1477" s="31">
        <v>46205.672546296293</v>
      </c>
      <c r="CC1477" s="14">
        <v>46205</v>
      </c>
      <c r="CD1477" t="s">
        <v>1324</v>
      </c>
      <c r="CE1477" s="31">
        <v>46205.685868055552</v>
      </c>
      <c r="CI1477" s="14">
        <v>46205</v>
      </c>
      <c r="CJ1477" t="s">
        <v>1555</v>
      </c>
      <c r="CK1477" s="31">
        <v>46205.743194444447</v>
      </c>
      <c r="CP1477" t="str">
        <f>VLOOKUP(A1477,Sheet1!$A$2:$E$221,2,0)</f>
        <v>West Zone</v>
      </c>
    </row>
    <row r="1478" spans="1:94" x14ac:dyDescent="0.35">
      <c r="A1478" t="s">
        <v>7825</v>
      </c>
      <c r="B1478">
        <v>2</v>
      </c>
      <c r="C1478" t="s">
        <v>9332</v>
      </c>
      <c r="D1478" t="s">
        <v>678</v>
      </c>
      <c r="E1478" t="s">
        <v>895</v>
      </c>
      <c r="F1478" t="s">
        <v>896</v>
      </c>
      <c r="G1478" t="s">
        <v>81</v>
      </c>
      <c r="H1478" t="s">
        <v>9381</v>
      </c>
      <c r="I1478">
        <v>686710</v>
      </c>
      <c r="J1478" t="s">
        <v>4398</v>
      </c>
      <c r="K1478" t="s">
        <v>4399</v>
      </c>
      <c r="L1478" t="s">
        <v>4622</v>
      </c>
      <c r="M1478" t="s">
        <v>9382</v>
      </c>
      <c r="N1478">
        <v>80000</v>
      </c>
      <c r="O1478" t="s">
        <v>1330</v>
      </c>
      <c r="P1478" t="s">
        <v>1331</v>
      </c>
      <c r="Q1478" t="s">
        <v>4538</v>
      </c>
      <c r="R1478">
        <v>2809642044</v>
      </c>
      <c r="S1478" t="s">
        <v>13394</v>
      </c>
      <c r="T1478"/>
      <c r="V1478" s="14">
        <v>46200</v>
      </c>
      <c r="W1478" t="s">
        <v>7837</v>
      </c>
      <c r="X1478" s="31">
        <v>46200.295543981483</v>
      </c>
      <c r="AN1478" s="14">
        <v>46200</v>
      </c>
      <c r="AO1478" t="s">
        <v>1554</v>
      </c>
      <c r="AP1478" s="31">
        <v>46200.375243055554</v>
      </c>
      <c r="AT1478" s="31">
        <v>46200.375243055554</v>
      </c>
      <c r="AU1478" s="14">
        <v>46200</v>
      </c>
      <c r="AV1478" t="s">
        <v>1554</v>
      </c>
      <c r="AW1478" t="s">
        <v>896</v>
      </c>
      <c r="AX1478" t="s">
        <v>678</v>
      </c>
      <c r="AY1478" s="14">
        <v>46204</v>
      </c>
      <c r="AZ1478" t="s">
        <v>1555</v>
      </c>
      <c r="BA1478" s="31">
        <v>46204.44021990741</v>
      </c>
      <c r="BB1478" s="14">
        <v>46204</v>
      </c>
      <c r="BC1478" t="s">
        <v>1211</v>
      </c>
      <c r="BD1478" s="31">
        <v>46204.443865740737</v>
      </c>
      <c r="BE1478" s="14">
        <v>46204</v>
      </c>
      <c r="BF1478" t="s">
        <v>6497</v>
      </c>
      <c r="BG1478" s="31">
        <v>46204.453703703701</v>
      </c>
      <c r="BH1478" s="14">
        <v>46204</v>
      </c>
      <c r="BI1478" t="s">
        <v>7829</v>
      </c>
      <c r="BJ1478" s="31">
        <v>46204.469895833332</v>
      </c>
      <c r="BK1478" s="14">
        <v>46204</v>
      </c>
      <c r="BL1478" t="s">
        <v>7829</v>
      </c>
      <c r="BM1478" s="31">
        <v>46204.470069444447</v>
      </c>
      <c r="BZ1478" s="14">
        <v>46204</v>
      </c>
      <c r="CA1478" t="s">
        <v>7829</v>
      </c>
      <c r="CB1478" s="31">
        <v>46204.47724537037</v>
      </c>
      <c r="CC1478" s="14">
        <v>46204</v>
      </c>
      <c r="CD1478" t="s">
        <v>1324</v>
      </c>
      <c r="CE1478" s="31">
        <v>46204.488541666666</v>
      </c>
      <c r="CI1478" s="14">
        <v>46205</v>
      </c>
      <c r="CJ1478" t="s">
        <v>1555</v>
      </c>
      <c r="CK1478" s="31">
        <v>46205.549097222225</v>
      </c>
      <c r="CP1478" t="str">
        <f>VLOOKUP(A1478,Sheet1!$A$2:$E$221,2,0)</f>
        <v>West Zone</v>
      </c>
    </row>
    <row r="1479" spans="1:94" x14ac:dyDescent="0.35">
      <c r="A1479" t="s">
        <v>7862</v>
      </c>
      <c r="B1479">
        <v>13</v>
      </c>
      <c r="C1479" t="s">
        <v>9332</v>
      </c>
      <c r="D1479" t="s">
        <v>678</v>
      </c>
      <c r="E1479" t="s">
        <v>348</v>
      </c>
      <c r="F1479" t="s">
        <v>349</v>
      </c>
      <c r="G1479" t="s">
        <v>81</v>
      </c>
      <c r="H1479" t="s">
        <v>7863</v>
      </c>
      <c r="I1479">
        <v>287115</v>
      </c>
      <c r="J1479" t="s">
        <v>3764</v>
      </c>
      <c r="K1479" t="s">
        <v>7864</v>
      </c>
      <c r="L1479" t="s">
        <v>4622</v>
      </c>
      <c r="M1479" t="s">
        <v>7865</v>
      </c>
      <c r="N1479">
        <v>50000</v>
      </c>
      <c r="O1479" t="s">
        <v>1291</v>
      </c>
      <c r="P1479" t="s">
        <v>1292</v>
      </c>
      <c r="Q1479" t="s">
        <v>7466</v>
      </c>
      <c r="R1479">
        <v>5499390363</v>
      </c>
      <c r="S1479" t="s">
        <v>13394</v>
      </c>
      <c r="T1479"/>
      <c r="V1479" s="14">
        <v>46204</v>
      </c>
      <c r="W1479" t="s">
        <v>7866</v>
      </c>
      <c r="X1479" s="31">
        <v>46204.578020833331</v>
      </c>
      <c r="AN1479" s="14">
        <v>46204</v>
      </c>
      <c r="AO1479" t="s">
        <v>1344</v>
      </c>
      <c r="AP1479" s="31">
        <v>46204.654328703706</v>
      </c>
      <c r="AT1479" s="31">
        <v>46204.654328703706</v>
      </c>
      <c r="AU1479" s="14">
        <v>46204</v>
      </c>
      <c r="AV1479" t="s">
        <v>1344</v>
      </c>
      <c r="AW1479" t="s">
        <v>349</v>
      </c>
      <c r="AX1479" t="s">
        <v>678</v>
      </c>
      <c r="AY1479" s="14">
        <v>46204</v>
      </c>
      <c r="AZ1479" t="s">
        <v>1345</v>
      </c>
      <c r="BA1479" s="31">
        <v>46204.658402777779</v>
      </c>
      <c r="BB1479" s="14">
        <v>46204</v>
      </c>
      <c r="BC1479" t="s">
        <v>1211</v>
      </c>
      <c r="BD1479" s="31">
        <v>46204.660810185182</v>
      </c>
      <c r="BE1479" s="14">
        <v>46204</v>
      </c>
      <c r="BF1479" t="s">
        <v>6825</v>
      </c>
      <c r="BG1479" s="31">
        <v>46204.680428240739</v>
      </c>
      <c r="BH1479" s="14">
        <v>46204</v>
      </c>
      <c r="BI1479" t="s">
        <v>7829</v>
      </c>
      <c r="BJ1479" s="31">
        <v>46204.687013888892</v>
      </c>
      <c r="BK1479" s="14">
        <v>46204</v>
      </c>
      <c r="BL1479" t="s">
        <v>7829</v>
      </c>
      <c r="BM1479" s="31">
        <v>46204.698900462965</v>
      </c>
      <c r="BZ1479" s="14">
        <v>46204</v>
      </c>
      <c r="CA1479" t="s">
        <v>7829</v>
      </c>
      <c r="CB1479" s="31">
        <v>46204.71402777778</v>
      </c>
      <c r="CC1479" s="14">
        <v>46204</v>
      </c>
      <c r="CD1479" t="s">
        <v>1324</v>
      </c>
      <c r="CE1479" s="31">
        <v>46204.733437499999</v>
      </c>
      <c r="CI1479" s="14">
        <v>46204</v>
      </c>
      <c r="CJ1479" t="s">
        <v>1345</v>
      </c>
      <c r="CK1479" s="31">
        <v>46204.797754629632</v>
      </c>
      <c r="CP1479" t="str">
        <f>VLOOKUP(A1479,Sheet1!$A$2:$E$221,2,0)</f>
        <v>West Zone</v>
      </c>
    </row>
    <row r="1480" spans="1:94" x14ac:dyDescent="0.35">
      <c r="A1480" t="s">
        <v>7862</v>
      </c>
      <c r="B1480">
        <v>13</v>
      </c>
      <c r="C1480" t="s">
        <v>9332</v>
      </c>
      <c r="D1480" t="s">
        <v>678</v>
      </c>
      <c r="E1480" t="s">
        <v>348</v>
      </c>
      <c r="F1480" t="s">
        <v>349</v>
      </c>
      <c r="G1480" t="s">
        <v>81</v>
      </c>
      <c r="H1480" t="s">
        <v>7867</v>
      </c>
      <c r="I1480">
        <v>302108</v>
      </c>
      <c r="J1480" t="s">
        <v>1136</v>
      </c>
      <c r="K1480" t="s">
        <v>2082</v>
      </c>
      <c r="L1480" t="s">
        <v>4622</v>
      </c>
      <c r="M1480" t="s">
        <v>7868</v>
      </c>
      <c r="N1480">
        <v>77000</v>
      </c>
      <c r="O1480" t="s">
        <v>9550</v>
      </c>
      <c r="P1480" t="s">
        <v>9551</v>
      </c>
      <c r="Q1480" t="s">
        <v>3756</v>
      </c>
      <c r="R1480">
        <v>8759491372</v>
      </c>
      <c r="S1480" t="s">
        <v>13394</v>
      </c>
      <c r="T1480"/>
      <c r="V1480" s="14">
        <v>46206</v>
      </c>
      <c r="W1480" t="s">
        <v>7869</v>
      </c>
      <c r="X1480" s="31">
        <v>46206.570254629631</v>
      </c>
      <c r="AN1480" s="14">
        <v>46206</v>
      </c>
      <c r="AO1480" t="s">
        <v>1344</v>
      </c>
      <c r="AP1480" s="31">
        <v>46206.620034722226</v>
      </c>
      <c r="AT1480" s="31">
        <v>46206.620034722226</v>
      </c>
      <c r="AU1480" s="14">
        <v>46206</v>
      </c>
      <c r="AV1480" t="s">
        <v>1344</v>
      </c>
      <c r="AW1480" t="s">
        <v>349</v>
      </c>
      <c r="AX1480" t="s">
        <v>678</v>
      </c>
      <c r="AY1480" s="14">
        <v>46206</v>
      </c>
      <c r="AZ1480" t="s">
        <v>1345</v>
      </c>
      <c r="BA1480" s="31">
        <v>46206.744432870371</v>
      </c>
      <c r="BB1480" s="14">
        <v>46209</v>
      </c>
      <c r="BC1480" t="s">
        <v>1211</v>
      </c>
      <c r="BD1480" s="31">
        <v>46209.334270833337</v>
      </c>
      <c r="BE1480" s="14">
        <v>46209</v>
      </c>
      <c r="BF1480" t="s">
        <v>6874</v>
      </c>
      <c r="BG1480" s="31">
        <v>46209.585358796299</v>
      </c>
      <c r="BH1480" s="14">
        <v>46209</v>
      </c>
      <c r="BI1480" t="s">
        <v>7829</v>
      </c>
      <c r="BJ1480" s="31">
        <v>46209.622511574074</v>
      </c>
      <c r="BK1480" s="14">
        <v>46209</v>
      </c>
      <c r="BL1480" t="s">
        <v>7829</v>
      </c>
      <c r="BM1480" s="31">
        <v>46209.622534722221</v>
      </c>
      <c r="BZ1480" s="14">
        <v>46209</v>
      </c>
      <c r="CA1480" t="s">
        <v>7829</v>
      </c>
      <c r="CB1480" s="31">
        <v>46209.640532407408</v>
      </c>
      <c r="CC1480" s="14">
        <v>46209</v>
      </c>
      <c r="CD1480" t="s">
        <v>1364</v>
      </c>
      <c r="CE1480" s="31">
        <v>46209.649293981478</v>
      </c>
      <c r="CI1480" s="14">
        <v>46209</v>
      </c>
      <c r="CJ1480" t="s">
        <v>1345</v>
      </c>
      <c r="CK1480" s="31">
        <v>46209.815347222226</v>
      </c>
      <c r="CP1480" t="str">
        <f>VLOOKUP(A1480,Sheet1!$A$2:$E$221,2,0)</f>
        <v>West Zone</v>
      </c>
    </row>
    <row r="1481" spans="1:94" x14ac:dyDescent="0.35">
      <c r="A1481" t="s">
        <v>7862</v>
      </c>
      <c r="B1481">
        <v>13</v>
      </c>
      <c r="C1481" t="s">
        <v>9332</v>
      </c>
      <c r="D1481" t="s">
        <v>678</v>
      </c>
      <c r="E1481" t="s">
        <v>348</v>
      </c>
      <c r="F1481" t="s">
        <v>349</v>
      </c>
      <c r="G1481" t="s">
        <v>81</v>
      </c>
      <c r="H1481" t="s">
        <v>7870</v>
      </c>
      <c r="I1481">
        <v>303875</v>
      </c>
      <c r="J1481" t="s">
        <v>1346</v>
      </c>
      <c r="K1481" t="s">
        <v>1347</v>
      </c>
      <c r="L1481" t="s">
        <v>4622</v>
      </c>
      <c r="M1481" t="s">
        <v>7871</v>
      </c>
      <c r="N1481">
        <v>65000</v>
      </c>
      <c r="O1481" t="s">
        <v>1348</v>
      </c>
      <c r="P1481" t="s">
        <v>1349</v>
      </c>
      <c r="Q1481" t="s">
        <v>7872</v>
      </c>
      <c r="R1481">
        <v>5680051905</v>
      </c>
      <c r="S1481" t="s">
        <v>13394</v>
      </c>
      <c r="T1481"/>
      <c r="V1481" s="14">
        <v>46204</v>
      </c>
      <c r="W1481" t="s">
        <v>7873</v>
      </c>
      <c r="X1481" s="31">
        <v>46204.7190162037</v>
      </c>
      <c r="AN1481" s="14">
        <v>46204</v>
      </c>
      <c r="AO1481" t="s">
        <v>1344</v>
      </c>
      <c r="AP1481" s="31">
        <v>46204.743425925924</v>
      </c>
      <c r="AT1481" s="31">
        <v>46204.743425925924</v>
      </c>
      <c r="AU1481" s="14">
        <v>46204</v>
      </c>
      <c r="AV1481" t="s">
        <v>1344</v>
      </c>
      <c r="AW1481" t="s">
        <v>349</v>
      </c>
      <c r="AX1481" t="s">
        <v>678</v>
      </c>
      <c r="AY1481" s="14">
        <v>46204</v>
      </c>
      <c r="AZ1481" t="s">
        <v>1345</v>
      </c>
      <c r="BA1481" s="31">
        <v>46204.744340277779</v>
      </c>
      <c r="BB1481" s="14">
        <v>46205</v>
      </c>
      <c r="BC1481" t="s">
        <v>1211</v>
      </c>
      <c r="BD1481" s="31">
        <v>46205.356273148151</v>
      </c>
      <c r="BE1481" s="14">
        <v>46205</v>
      </c>
      <c r="BF1481" t="s">
        <v>3024</v>
      </c>
      <c r="BG1481" s="31">
        <v>46205.381331018521</v>
      </c>
      <c r="BH1481" s="14">
        <v>46205</v>
      </c>
      <c r="BI1481" t="s">
        <v>7829</v>
      </c>
      <c r="BJ1481" s="31">
        <v>46205.427372685182</v>
      </c>
      <c r="BK1481" s="14">
        <v>46205</v>
      </c>
      <c r="BL1481" t="s">
        <v>1323</v>
      </c>
      <c r="BM1481" s="31">
        <v>46205.692002314812</v>
      </c>
      <c r="BN1481" s="14">
        <v>46205</v>
      </c>
      <c r="BO1481" t="s">
        <v>7829</v>
      </c>
      <c r="BP1481" s="31">
        <v>46205.429363425923</v>
      </c>
      <c r="BZ1481" s="14">
        <v>46205</v>
      </c>
      <c r="CA1481" t="s">
        <v>1323</v>
      </c>
      <c r="CB1481" s="31">
        <v>46205.702245370368</v>
      </c>
      <c r="CC1481" s="14">
        <v>46205</v>
      </c>
      <c r="CD1481" t="s">
        <v>1324</v>
      </c>
      <c r="CE1481" s="31">
        <v>46205.707488425927</v>
      </c>
      <c r="CI1481" s="14">
        <v>46205</v>
      </c>
      <c r="CJ1481" t="s">
        <v>1345</v>
      </c>
      <c r="CK1481" s="31">
        <v>46205.761284722219</v>
      </c>
      <c r="CP1481" t="str">
        <f>VLOOKUP(A1481,Sheet1!$A$2:$E$221,2,0)</f>
        <v>West Zone</v>
      </c>
    </row>
    <row r="1482" spans="1:94" x14ac:dyDescent="0.35">
      <c r="A1482" t="s">
        <v>7862</v>
      </c>
      <c r="B1482">
        <v>13</v>
      </c>
      <c r="C1482" t="s">
        <v>9332</v>
      </c>
      <c r="D1482" t="s">
        <v>678</v>
      </c>
      <c r="E1482" t="s">
        <v>348</v>
      </c>
      <c r="F1482" t="s">
        <v>349</v>
      </c>
      <c r="G1482" t="s">
        <v>81</v>
      </c>
      <c r="H1482" t="s">
        <v>2077</v>
      </c>
      <c r="I1482">
        <v>351307</v>
      </c>
      <c r="J1482" t="s">
        <v>117</v>
      </c>
      <c r="K1482" t="s">
        <v>2078</v>
      </c>
      <c r="L1482" t="s">
        <v>4622</v>
      </c>
      <c r="M1482" t="s">
        <v>12707</v>
      </c>
      <c r="N1482">
        <v>60000</v>
      </c>
      <c r="O1482" t="s">
        <v>1328</v>
      </c>
      <c r="P1482" t="s">
        <v>1329</v>
      </c>
      <c r="Q1482" t="s">
        <v>3106</v>
      </c>
      <c r="R1482">
        <v>1612212359</v>
      </c>
      <c r="S1482" t="s">
        <v>13394</v>
      </c>
      <c r="T1482"/>
      <c r="V1482" s="14">
        <v>46210</v>
      </c>
      <c r="W1482" t="s">
        <v>12700</v>
      </c>
      <c r="X1482" s="31">
        <v>46210.405798611115</v>
      </c>
      <c r="AN1482" s="14">
        <v>46210</v>
      </c>
      <c r="AO1482" t="s">
        <v>1344</v>
      </c>
      <c r="AP1482" s="31">
        <v>46210.460127314815</v>
      </c>
      <c r="AT1482" s="31">
        <v>46210.460127314815</v>
      </c>
      <c r="AU1482" s="14">
        <v>46210</v>
      </c>
      <c r="AV1482" t="s">
        <v>1344</v>
      </c>
      <c r="AW1482" t="s">
        <v>349</v>
      </c>
      <c r="AX1482" t="s">
        <v>678</v>
      </c>
      <c r="AY1482" s="14">
        <v>46210</v>
      </c>
      <c r="AZ1482" t="s">
        <v>1345</v>
      </c>
      <c r="BA1482" s="31">
        <v>46210.462951388887</v>
      </c>
      <c r="BB1482" s="14">
        <v>46210</v>
      </c>
      <c r="BC1482" t="s">
        <v>1211</v>
      </c>
      <c r="BD1482" s="31">
        <v>46210.478368055556</v>
      </c>
      <c r="BE1482" s="14">
        <v>46210</v>
      </c>
      <c r="BF1482" t="s">
        <v>7509</v>
      </c>
      <c r="BG1482" s="31">
        <v>46210.503796296296</v>
      </c>
      <c r="BH1482" s="14">
        <v>46210</v>
      </c>
      <c r="BI1482" t="s">
        <v>7829</v>
      </c>
      <c r="BJ1482" s="31">
        <v>46210.596215277779</v>
      </c>
      <c r="BN1482" s="14">
        <v>46210</v>
      </c>
      <c r="BO1482" t="s">
        <v>7829</v>
      </c>
      <c r="BP1482" s="31">
        <v>46210.596296296295</v>
      </c>
      <c r="CP1482" t="str">
        <f>VLOOKUP(A1482,Sheet1!$A$2:$E$221,2,0)</f>
        <v>West Zone</v>
      </c>
    </row>
    <row r="1483" spans="1:94" x14ac:dyDescent="0.35">
      <c r="A1483" t="s">
        <v>7862</v>
      </c>
      <c r="B1483">
        <v>13</v>
      </c>
      <c r="C1483" t="s">
        <v>9332</v>
      </c>
      <c r="D1483" t="s">
        <v>678</v>
      </c>
      <c r="E1483" t="s">
        <v>348</v>
      </c>
      <c r="F1483" t="s">
        <v>349</v>
      </c>
      <c r="G1483" t="s">
        <v>81</v>
      </c>
      <c r="H1483" t="s">
        <v>12708</v>
      </c>
      <c r="I1483">
        <v>394255</v>
      </c>
      <c r="J1483" t="s">
        <v>2978</v>
      </c>
      <c r="K1483" t="s">
        <v>12709</v>
      </c>
      <c r="L1483" t="s">
        <v>4622</v>
      </c>
      <c r="M1483" t="s">
        <v>12710</v>
      </c>
      <c r="N1483">
        <v>70000</v>
      </c>
      <c r="O1483" t="s">
        <v>1325</v>
      </c>
      <c r="P1483" t="s">
        <v>1326</v>
      </c>
      <c r="Q1483" t="s">
        <v>12711</v>
      </c>
      <c r="R1483">
        <v>4250721295</v>
      </c>
      <c r="S1483" t="s">
        <v>683</v>
      </c>
      <c r="T1483" t="s">
        <v>13389</v>
      </c>
      <c r="U1483" s="1">
        <v>46210</v>
      </c>
      <c r="V1483" s="14">
        <v>46210</v>
      </c>
      <c r="W1483" t="s">
        <v>12712</v>
      </c>
      <c r="X1483" s="31">
        <v>46210.60597222222</v>
      </c>
      <c r="AN1483" s="14">
        <v>46210</v>
      </c>
      <c r="AO1483" t="s">
        <v>1345</v>
      </c>
      <c r="AP1483" s="31">
        <v>46210.644108796296</v>
      </c>
      <c r="AT1483" s="31">
        <v>46210.644108796296</v>
      </c>
      <c r="AU1483" s="14">
        <v>46210</v>
      </c>
      <c r="AV1483" t="s">
        <v>1345</v>
      </c>
      <c r="AW1483" t="s">
        <v>7880</v>
      </c>
      <c r="AX1483" t="s">
        <v>677</v>
      </c>
      <c r="AY1483" s="14">
        <v>46210</v>
      </c>
      <c r="AZ1483" t="s">
        <v>1345</v>
      </c>
      <c r="BA1483" s="31">
        <v>46210.644502314812</v>
      </c>
      <c r="BB1483" s="14">
        <v>46210</v>
      </c>
      <c r="BC1483" t="s">
        <v>1211</v>
      </c>
      <c r="BD1483" s="31">
        <v>46210.675312500003</v>
      </c>
      <c r="BE1483" s="14">
        <v>46210</v>
      </c>
      <c r="BF1483" t="s">
        <v>6692</v>
      </c>
      <c r="BG1483" s="31">
        <v>46210.693530092591</v>
      </c>
      <c r="BH1483" s="14">
        <v>46210</v>
      </c>
      <c r="BI1483" t="s">
        <v>7829</v>
      </c>
      <c r="BJ1483" s="31">
        <v>46210.73333333333</v>
      </c>
      <c r="BN1483" s="14">
        <v>46210</v>
      </c>
      <c r="BO1483" t="s">
        <v>7829</v>
      </c>
      <c r="BP1483" s="31">
        <v>46210.73337962963</v>
      </c>
      <c r="CP1483" t="str">
        <f>VLOOKUP(A1483,Sheet1!$A$2:$E$221,2,0)</f>
        <v>West Zone</v>
      </c>
    </row>
    <row r="1484" spans="1:94" x14ac:dyDescent="0.35">
      <c r="A1484" t="s">
        <v>7862</v>
      </c>
      <c r="B1484">
        <v>13</v>
      </c>
      <c r="C1484" t="s">
        <v>9332</v>
      </c>
      <c r="D1484" t="s">
        <v>678</v>
      </c>
      <c r="E1484" t="s">
        <v>348</v>
      </c>
      <c r="F1484" t="s">
        <v>349</v>
      </c>
      <c r="G1484" t="s">
        <v>81</v>
      </c>
      <c r="H1484" t="s">
        <v>10805</v>
      </c>
      <c r="I1484">
        <v>398314</v>
      </c>
      <c r="J1484" t="s">
        <v>7875</v>
      </c>
      <c r="K1484" t="s">
        <v>7876</v>
      </c>
      <c r="L1484" t="s">
        <v>4622</v>
      </c>
      <c r="M1484" t="s">
        <v>10806</v>
      </c>
      <c r="N1484">
        <v>90000</v>
      </c>
      <c r="O1484" t="s">
        <v>1180</v>
      </c>
      <c r="P1484" t="s">
        <v>1181</v>
      </c>
      <c r="Q1484" t="s">
        <v>10807</v>
      </c>
      <c r="R1484">
        <v>8286492354</v>
      </c>
      <c r="S1484" t="s">
        <v>13394</v>
      </c>
      <c r="T1484"/>
      <c r="V1484" s="14">
        <v>46209</v>
      </c>
      <c r="W1484" t="s">
        <v>7879</v>
      </c>
      <c r="X1484" s="31">
        <v>46209.405555555553</v>
      </c>
      <c r="AN1484" s="14">
        <v>46209</v>
      </c>
      <c r="AO1484" t="s">
        <v>1344</v>
      </c>
      <c r="AP1484" s="31">
        <v>46209.46947916667</v>
      </c>
      <c r="AT1484" s="31">
        <v>46209.46947916667</v>
      </c>
      <c r="AU1484" s="14">
        <v>46209</v>
      </c>
      <c r="AV1484" t="s">
        <v>1344</v>
      </c>
      <c r="AW1484" t="s">
        <v>349</v>
      </c>
      <c r="AX1484" t="s">
        <v>678</v>
      </c>
      <c r="AY1484" s="14">
        <v>46210</v>
      </c>
      <c r="AZ1484" t="s">
        <v>1345</v>
      </c>
      <c r="BA1484" s="31">
        <v>46210.556539351855</v>
      </c>
      <c r="BB1484" s="14">
        <v>46210</v>
      </c>
      <c r="BC1484" t="s">
        <v>1211</v>
      </c>
      <c r="BD1484" s="31">
        <v>46210.575208333335</v>
      </c>
      <c r="BE1484" s="14">
        <v>46210</v>
      </c>
      <c r="BF1484" t="s">
        <v>1268</v>
      </c>
      <c r="BG1484" s="31">
        <v>46210.58866898148</v>
      </c>
      <c r="BH1484" s="14">
        <v>46210</v>
      </c>
      <c r="BI1484" t="s">
        <v>7829</v>
      </c>
      <c r="BJ1484" s="31">
        <v>46210.649664351855</v>
      </c>
      <c r="BK1484" s="14">
        <v>46210</v>
      </c>
      <c r="BL1484" t="s">
        <v>7829</v>
      </c>
      <c r="BM1484" s="31">
        <v>46210.649699074071</v>
      </c>
      <c r="BZ1484" s="14">
        <v>46210</v>
      </c>
      <c r="CA1484" t="s">
        <v>7829</v>
      </c>
      <c r="CB1484" s="31">
        <v>46210.672592592593</v>
      </c>
      <c r="CC1484" s="14">
        <v>46210</v>
      </c>
      <c r="CD1484" t="s">
        <v>1364</v>
      </c>
      <c r="CE1484" s="31">
        <v>46210.687071759261</v>
      </c>
      <c r="CP1484" t="str">
        <f>VLOOKUP(A1484,Sheet1!$A$2:$E$221,2,0)</f>
        <v>West Zone</v>
      </c>
    </row>
    <row r="1485" spans="1:94" x14ac:dyDescent="0.35">
      <c r="A1485" t="s">
        <v>7862</v>
      </c>
      <c r="B1485">
        <v>13</v>
      </c>
      <c r="C1485" t="s">
        <v>9332</v>
      </c>
      <c r="D1485" t="s">
        <v>678</v>
      </c>
      <c r="E1485" t="s">
        <v>348</v>
      </c>
      <c r="F1485" t="s">
        <v>349</v>
      </c>
      <c r="G1485" t="s">
        <v>81</v>
      </c>
      <c r="H1485" t="s">
        <v>7874</v>
      </c>
      <c r="I1485">
        <v>560714</v>
      </c>
      <c r="J1485" t="s">
        <v>7875</v>
      </c>
      <c r="K1485" t="s">
        <v>7876</v>
      </c>
      <c r="L1485" t="s">
        <v>4622</v>
      </c>
      <c r="M1485" t="s">
        <v>7877</v>
      </c>
      <c r="N1485">
        <v>90000</v>
      </c>
      <c r="O1485" t="s">
        <v>1180</v>
      </c>
      <c r="P1485" t="s">
        <v>1181</v>
      </c>
      <c r="Q1485" t="s">
        <v>7878</v>
      </c>
      <c r="R1485">
        <v>6361503839</v>
      </c>
      <c r="S1485" t="s">
        <v>13394</v>
      </c>
      <c r="T1485"/>
      <c r="V1485" s="14">
        <v>46204</v>
      </c>
      <c r="W1485" t="s">
        <v>7879</v>
      </c>
      <c r="X1485" s="31">
        <v>46204.532083333332</v>
      </c>
      <c r="AN1485" s="14">
        <v>46204</v>
      </c>
      <c r="AO1485" t="s">
        <v>1345</v>
      </c>
      <c r="AP1485" s="31">
        <v>46204.594039351854</v>
      </c>
      <c r="AT1485" s="31">
        <v>46204.594039351854</v>
      </c>
      <c r="AU1485" s="14">
        <v>46204</v>
      </c>
      <c r="AV1485" t="s">
        <v>1345</v>
      </c>
      <c r="AW1485" t="s">
        <v>7880</v>
      </c>
      <c r="AX1485" t="s">
        <v>677</v>
      </c>
      <c r="AY1485" s="14">
        <v>46204</v>
      </c>
      <c r="AZ1485" t="s">
        <v>1345</v>
      </c>
      <c r="BA1485" s="31">
        <v>46204.597222222219</v>
      </c>
      <c r="BB1485" s="14">
        <v>46204</v>
      </c>
      <c r="BC1485" t="s">
        <v>1211</v>
      </c>
      <c r="BD1485" s="31">
        <v>46204.616967592592</v>
      </c>
      <c r="BE1485" s="14">
        <v>46204</v>
      </c>
      <c r="BF1485" t="s">
        <v>6685</v>
      </c>
      <c r="BG1485" s="31">
        <v>46204.636655092596</v>
      </c>
      <c r="BH1485" s="14">
        <v>46204</v>
      </c>
      <c r="BI1485" t="s">
        <v>7829</v>
      </c>
      <c r="BJ1485" s="31">
        <v>46204.66097222222</v>
      </c>
      <c r="BK1485" s="14">
        <v>46204</v>
      </c>
      <c r="BL1485" t="s">
        <v>7829</v>
      </c>
      <c r="BM1485" s="31">
        <v>46204.661030092589</v>
      </c>
      <c r="BZ1485" s="14">
        <v>46204</v>
      </c>
      <c r="CA1485" t="s">
        <v>7829</v>
      </c>
      <c r="CB1485" s="31">
        <v>46204.676585648151</v>
      </c>
      <c r="CC1485" s="14">
        <v>46204</v>
      </c>
      <c r="CD1485" t="s">
        <v>1324</v>
      </c>
      <c r="CE1485" s="31">
        <v>46204.697268518517</v>
      </c>
      <c r="CI1485" s="14">
        <v>46204</v>
      </c>
      <c r="CJ1485" t="s">
        <v>1345</v>
      </c>
      <c r="CK1485" s="31">
        <v>46204.757662037038</v>
      </c>
      <c r="CP1485" t="str">
        <f>VLOOKUP(A1485,Sheet1!$A$2:$E$221,2,0)</f>
        <v>West Zone</v>
      </c>
    </row>
    <row r="1486" spans="1:94" x14ac:dyDescent="0.35">
      <c r="A1486" t="s">
        <v>7862</v>
      </c>
      <c r="B1486">
        <v>13</v>
      </c>
      <c r="C1486" t="s">
        <v>9332</v>
      </c>
      <c r="D1486" t="s">
        <v>678</v>
      </c>
      <c r="E1486" t="s">
        <v>348</v>
      </c>
      <c r="F1486" t="s">
        <v>349</v>
      </c>
      <c r="G1486" t="s">
        <v>81</v>
      </c>
      <c r="H1486" t="s">
        <v>7884</v>
      </c>
      <c r="I1486">
        <v>767253</v>
      </c>
      <c r="J1486" t="s">
        <v>3764</v>
      </c>
      <c r="K1486" t="s">
        <v>7864</v>
      </c>
      <c r="L1486" t="s">
        <v>4622</v>
      </c>
      <c r="M1486" t="s">
        <v>7885</v>
      </c>
      <c r="N1486">
        <v>70000</v>
      </c>
      <c r="O1486" t="s">
        <v>7886</v>
      </c>
      <c r="P1486" t="s">
        <v>7887</v>
      </c>
      <c r="Q1486" t="s">
        <v>7888</v>
      </c>
      <c r="R1486">
        <v>2909949092</v>
      </c>
      <c r="S1486" t="s">
        <v>13394</v>
      </c>
      <c r="T1486"/>
      <c r="V1486" s="14">
        <v>46205</v>
      </c>
      <c r="W1486" t="s">
        <v>7866</v>
      </c>
      <c r="X1486" s="31">
        <v>46205.55741898148</v>
      </c>
      <c r="AN1486" s="14">
        <v>46205</v>
      </c>
      <c r="AO1486" t="s">
        <v>1344</v>
      </c>
      <c r="AP1486" s="31">
        <v>46205.586064814815</v>
      </c>
      <c r="AT1486" s="31">
        <v>46205.586064814815</v>
      </c>
      <c r="AU1486" s="14">
        <v>46205</v>
      </c>
      <c r="AV1486" t="s">
        <v>1344</v>
      </c>
      <c r="AW1486" t="s">
        <v>349</v>
      </c>
      <c r="AX1486" t="s">
        <v>678</v>
      </c>
      <c r="AY1486" s="14">
        <v>46205</v>
      </c>
      <c r="AZ1486" t="s">
        <v>1345</v>
      </c>
      <c r="BA1486" s="31">
        <v>46205.687071759261</v>
      </c>
      <c r="BB1486" s="14">
        <v>46205</v>
      </c>
      <c r="BC1486" t="s">
        <v>1211</v>
      </c>
      <c r="BD1486" s="31">
        <v>46205.713738425926</v>
      </c>
      <c r="BE1486" s="14">
        <v>46205</v>
      </c>
      <c r="BF1486" t="s">
        <v>7038</v>
      </c>
      <c r="BG1486" s="31">
        <v>46205.741655092592</v>
      </c>
      <c r="BH1486" s="14">
        <v>46205</v>
      </c>
      <c r="BI1486" t="s">
        <v>7829</v>
      </c>
      <c r="BJ1486" s="31">
        <v>46205.746168981481</v>
      </c>
      <c r="BK1486" s="14">
        <v>46205</v>
      </c>
      <c r="BL1486" t="s">
        <v>7829</v>
      </c>
      <c r="BM1486" s="31">
        <v>46205.746215277781</v>
      </c>
      <c r="BZ1486" s="14">
        <v>46205</v>
      </c>
      <c r="CA1486" t="s">
        <v>7829</v>
      </c>
      <c r="CB1486" s="31">
        <v>46205.754687499997</v>
      </c>
      <c r="CC1486" s="14">
        <v>46205</v>
      </c>
      <c r="CD1486" t="s">
        <v>1322</v>
      </c>
      <c r="CE1486" s="31">
        <v>46205.766087962962</v>
      </c>
      <c r="CI1486" s="14">
        <v>46206</v>
      </c>
      <c r="CJ1486" t="s">
        <v>1345</v>
      </c>
      <c r="CK1486" s="31">
        <v>46206.409907407404</v>
      </c>
      <c r="CP1486" t="str">
        <f>VLOOKUP(A1486,Sheet1!$A$2:$E$221,2,0)</f>
        <v>West Zone</v>
      </c>
    </row>
    <row r="1487" spans="1:94" x14ac:dyDescent="0.35">
      <c r="A1487" t="s">
        <v>7889</v>
      </c>
      <c r="B1487">
        <v>16</v>
      </c>
      <c r="C1487" t="s">
        <v>9332</v>
      </c>
      <c r="D1487" t="s">
        <v>678</v>
      </c>
      <c r="E1487" t="s">
        <v>538</v>
      </c>
      <c r="F1487" t="s">
        <v>539</v>
      </c>
      <c r="G1487" t="s">
        <v>930</v>
      </c>
      <c r="H1487" t="s">
        <v>12714</v>
      </c>
      <c r="I1487">
        <v>16518</v>
      </c>
      <c r="J1487" t="s">
        <v>12715</v>
      </c>
      <c r="K1487" t="s">
        <v>12716</v>
      </c>
      <c r="L1487" t="s">
        <v>4622</v>
      </c>
      <c r="M1487" t="s">
        <v>12717</v>
      </c>
      <c r="N1487">
        <v>70000</v>
      </c>
      <c r="O1487" t="s">
        <v>1029</v>
      </c>
      <c r="P1487" t="s">
        <v>1030</v>
      </c>
      <c r="Q1487" t="s">
        <v>12718</v>
      </c>
      <c r="R1487">
        <v>4956968633</v>
      </c>
      <c r="S1487" t="s">
        <v>13394</v>
      </c>
      <c r="T1487"/>
      <c r="V1487" s="14">
        <v>46209</v>
      </c>
      <c r="W1487" t="s">
        <v>12719</v>
      </c>
      <c r="X1487" s="31">
        <v>46209.630914351852</v>
      </c>
      <c r="AN1487" s="14">
        <v>46210</v>
      </c>
      <c r="AO1487" t="s">
        <v>1350</v>
      </c>
      <c r="AP1487" s="31">
        <v>46210.502071759256</v>
      </c>
      <c r="AT1487" s="31">
        <v>46210.502071759256</v>
      </c>
      <c r="AU1487" s="14">
        <v>46210</v>
      </c>
      <c r="AV1487" t="s">
        <v>1350</v>
      </c>
      <c r="AW1487" t="s">
        <v>539</v>
      </c>
      <c r="AX1487" t="s">
        <v>678</v>
      </c>
      <c r="AY1487" s="14">
        <v>46210</v>
      </c>
      <c r="AZ1487" t="s">
        <v>1351</v>
      </c>
      <c r="BA1487" s="31">
        <v>46210.729560185187</v>
      </c>
      <c r="BB1487" s="14">
        <v>46210</v>
      </c>
      <c r="BC1487" t="s">
        <v>1211</v>
      </c>
      <c r="BD1487" s="31">
        <v>46210.73709490741</v>
      </c>
      <c r="BE1487" s="14">
        <v>46210</v>
      </c>
      <c r="BF1487" t="s">
        <v>6814</v>
      </c>
      <c r="BG1487" s="31">
        <v>46210.752581018518</v>
      </c>
      <c r="BH1487" s="14">
        <v>46210</v>
      </c>
      <c r="BI1487" t="s">
        <v>7487</v>
      </c>
      <c r="BJ1487" s="31">
        <v>46210.77747685185</v>
      </c>
      <c r="BK1487" s="14">
        <v>46210</v>
      </c>
      <c r="BL1487" t="s">
        <v>7487</v>
      </c>
      <c r="BM1487" s="31">
        <v>46210.783784722225</v>
      </c>
      <c r="BZ1487" s="14">
        <v>46210</v>
      </c>
      <c r="CA1487" t="s">
        <v>7487</v>
      </c>
      <c r="CB1487" s="31">
        <v>46210.813900462963</v>
      </c>
      <c r="CC1487" s="14">
        <v>46210</v>
      </c>
      <c r="CD1487" t="s">
        <v>1324</v>
      </c>
      <c r="CE1487" s="31">
        <v>46210.821296296293</v>
      </c>
      <c r="CI1487" s="14">
        <v>46211</v>
      </c>
      <c r="CJ1487" t="s">
        <v>1351</v>
      </c>
      <c r="CK1487" s="31">
        <v>46211.361261574071</v>
      </c>
      <c r="CP1487" t="str">
        <f>VLOOKUP(A1487,Sheet1!$A$2:$E$221,2,0)</f>
        <v>West Zone</v>
      </c>
    </row>
    <row r="1488" spans="1:94" x14ac:dyDescent="0.35">
      <c r="A1488" t="s">
        <v>7889</v>
      </c>
      <c r="B1488">
        <v>16</v>
      </c>
      <c r="C1488" t="s">
        <v>9332</v>
      </c>
      <c r="D1488" t="s">
        <v>678</v>
      </c>
      <c r="E1488" t="s">
        <v>538</v>
      </c>
      <c r="F1488" t="s">
        <v>539</v>
      </c>
      <c r="G1488" t="s">
        <v>930</v>
      </c>
      <c r="H1488" t="s">
        <v>7890</v>
      </c>
      <c r="I1488">
        <v>27316</v>
      </c>
      <c r="J1488" t="s">
        <v>7891</v>
      </c>
      <c r="K1488" t="s">
        <v>7892</v>
      </c>
      <c r="L1488" t="s">
        <v>4622</v>
      </c>
      <c r="M1488" t="s">
        <v>7893</v>
      </c>
      <c r="N1488">
        <v>55000</v>
      </c>
      <c r="O1488" t="s">
        <v>12720</v>
      </c>
      <c r="P1488" t="s">
        <v>12721</v>
      </c>
      <c r="Q1488" t="s">
        <v>7894</v>
      </c>
      <c r="R1488">
        <v>3043327266</v>
      </c>
      <c r="S1488" t="s">
        <v>683</v>
      </c>
      <c r="T1488" t="s">
        <v>13336</v>
      </c>
      <c r="U1488" s="1">
        <v>46209</v>
      </c>
      <c r="V1488" s="14">
        <v>46205</v>
      </c>
      <c r="W1488" t="s">
        <v>7895</v>
      </c>
      <c r="X1488" s="31">
        <v>46205.681562500002</v>
      </c>
      <c r="AN1488" s="14">
        <v>46206</v>
      </c>
      <c r="AO1488" t="s">
        <v>1350</v>
      </c>
      <c r="AP1488" s="31">
        <v>46206.666284722225</v>
      </c>
      <c r="AT1488" s="31">
        <v>46206.666284722225</v>
      </c>
      <c r="AU1488" s="14">
        <v>46206</v>
      </c>
      <c r="AV1488" t="s">
        <v>1350</v>
      </c>
      <c r="AW1488" t="s">
        <v>539</v>
      </c>
      <c r="AX1488" t="s">
        <v>678</v>
      </c>
      <c r="AY1488" s="14">
        <v>46209</v>
      </c>
      <c r="AZ1488" t="s">
        <v>10810</v>
      </c>
      <c r="BA1488" s="31">
        <v>46209.563136574077</v>
      </c>
      <c r="BB1488" s="14">
        <v>46209</v>
      </c>
      <c r="BC1488" t="s">
        <v>1211</v>
      </c>
      <c r="BD1488" s="31">
        <v>46209.582060185188</v>
      </c>
      <c r="BE1488" s="14">
        <v>46209</v>
      </c>
      <c r="BF1488" t="s">
        <v>6501</v>
      </c>
      <c r="BG1488" s="31">
        <v>46209.640752314815</v>
      </c>
      <c r="BH1488" s="14">
        <v>46209</v>
      </c>
      <c r="BI1488" t="s">
        <v>1336</v>
      </c>
      <c r="BJ1488" s="31">
        <v>46209.651469907411</v>
      </c>
      <c r="BK1488" s="14">
        <v>46210</v>
      </c>
      <c r="BL1488" t="s">
        <v>7655</v>
      </c>
      <c r="BM1488" s="31">
        <v>46210.463773148149</v>
      </c>
      <c r="BN1488" s="14">
        <v>46209</v>
      </c>
      <c r="BO1488" t="s">
        <v>1336</v>
      </c>
      <c r="BP1488" s="31">
        <v>46209.653726851851</v>
      </c>
      <c r="BZ1488" s="14">
        <v>46210</v>
      </c>
      <c r="CA1488" t="s">
        <v>7655</v>
      </c>
      <c r="CB1488" s="31">
        <v>46210.467812499999</v>
      </c>
      <c r="CC1488" s="14">
        <v>46210</v>
      </c>
      <c r="CD1488" t="s">
        <v>1364</v>
      </c>
      <c r="CE1488" s="31">
        <v>46210.549201388887</v>
      </c>
      <c r="CP1488" t="str">
        <f>VLOOKUP(A1488,Sheet1!$A$2:$E$221,2,0)</f>
        <v>West Zone</v>
      </c>
    </row>
    <row r="1489" spans="1:94" x14ac:dyDescent="0.35">
      <c r="A1489" t="s">
        <v>7889</v>
      </c>
      <c r="B1489">
        <v>16</v>
      </c>
      <c r="C1489" t="s">
        <v>9332</v>
      </c>
      <c r="D1489" t="s">
        <v>678</v>
      </c>
      <c r="E1489" t="s">
        <v>538</v>
      </c>
      <c r="F1489" t="s">
        <v>539</v>
      </c>
      <c r="G1489" t="s">
        <v>930</v>
      </c>
      <c r="H1489" t="s">
        <v>7896</v>
      </c>
      <c r="I1489">
        <v>60826</v>
      </c>
      <c r="J1489" t="s">
        <v>7897</v>
      </c>
      <c r="K1489" t="s">
        <v>7898</v>
      </c>
      <c r="L1489" t="s">
        <v>4622</v>
      </c>
      <c r="M1489" t="s">
        <v>7899</v>
      </c>
      <c r="N1489">
        <v>90000</v>
      </c>
      <c r="O1489" t="s">
        <v>1032</v>
      </c>
      <c r="P1489" t="s">
        <v>1033</v>
      </c>
      <c r="Q1489" t="s">
        <v>7900</v>
      </c>
      <c r="R1489">
        <v>8184741502</v>
      </c>
      <c r="S1489" t="s">
        <v>13394</v>
      </c>
      <c r="T1489"/>
      <c r="V1489" s="14">
        <v>46205</v>
      </c>
      <c r="W1489" t="s">
        <v>7901</v>
      </c>
      <c r="X1489" s="31">
        <v>46205.723495370374</v>
      </c>
      <c r="AN1489" s="14">
        <v>46205</v>
      </c>
      <c r="AO1489" t="s">
        <v>1350</v>
      </c>
      <c r="AP1489" s="31">
        <v>46205.812800925924</v>
      </c>
      <c r="AT1489" s="31">
        <v>46205.812800925924</v>
      </c>
      <c r="AU1489" s="14">
        <v>46205</v>
      </c>
      <c r="AV1489" t="s">
        <v>1350</v>
      </c>
      <c r="AW1489" t="s">
        <v>539</v>
      </c>
      <c r="AX1489" t="s">
        <v>678</v>
      </c>
      <c r="AY1489" s="14">
        <v>46206</v>
      </c>
      <c r="AZ1489" t="s">
        <v>1351</v>
      </c>
      <c r="BA1489" s="31">
        <v>46206.352800925924</v>
      </c>
      <c r="BB1489" s="14">
        <v>46206</v>
      </c>
      <c r="BC1489" t="s">
        <v>3057</v>
      </c>
      <c r="BD1489" s="31">
        <v>46206.430509259262</v>
      </c>
      <c r="BE1489" s="14">
        <v>46206</v>
      </c>
      <c r="BF1489" t="s">
        <v>1268</v>
      </c>
      <c r="BG1489" s="31">
        <v>46206.461608796293</v>
      </c>
      <c r="BH1489" s="14">
        <v>46206</v>
      </c>
      <c r="BI1489" t="s">
        <v>7655</v>
      </c>
      <c r="BJ1489" s="31">
        <v>46206.568090277775</v>
      </c>
      <c r="BK1489" s="14">
        <v>46206</v>
      </c>
      <c r="BL1489" t="s">
        <v>7655</v>
      </c>
      <c r="BM1489" s="31">
        <v>46206.571215277778</v>
      </c>
      <c r="BZ1489" s="14">
        <v>46206</v>
      </c>
      <c r="CA1489" t="s">
        <v>7655</v>
      </c>
      <c r="CB1489" s="31">
        <v>46206.58865740741</v>
      </c>
      <c r="CC1489" s="14">
        <v>46206</v>
      </c>
      <c r="CD1489" t="s">
        <v>1324</v>
      </c>
      <c r="CE1489" s="31">
        <v>46206.604386574072</v>
      </c>
      <c r="CI1489" s="14">
        <v>46209</v>
      </c>
      <c r="CJ1489" t="s">
        <v>1351</v>
      </c>
      <c r="CK1489" s="31">
        <v>46209.621423611112</v>
      </c>
      <c r="CP1489" t="str">
        <f>VLOOKUP(A1489,Sheet1!$A$2:$E$221,2,0)</f>
        <v>West Zone</v>
      </c>
    </row>
    <row r="1490" spans="1:94" x14ac:dyDescent="0.35">
      <c r="A1490" t="s">
        <v>7889</v>
      </c>
      <c r="B1490">
        <v>16</v>
      </c>
      <c r="C1490" t="s">
        <v>9332</v>
      </c>
      <c r="D1490" t="s">
        <v>678</v>
      </c>
      <c r="E1490" t="s">
        <v>538</v>
      </c>
      <c r="F1490" t="s">
        <v>539</v>
      </c>
      <c r="G1490" t="s">
        <v>930</v>
      </c>
      <c r="H1490" t="s">
        <v>10811</v>
      </c>
      <c r="I1490">
        <v>128779</v>
      </c>
      <c r="J1490" t="s">
        <v>7891</v>
      </c>
      <c r="K1490" t="s">
        <v>7892</v>
      </c>
      <c r="L1490" t="s">
        <v>4622</v>
      </c>
      <c r="M1490" t="s">
        <v>10812</v>
      </c>
      <c r="N1490">
        <v>70000</v>
      </c>
      <c r="O1490" t="s">
        <v>1029</v>
      </c>
      <c r="P1490" t="s">
        <v>1030</v>
      </c>
      <c r="Q1490" t="s">
        <v>4402</v>
      </c>
      <c r="R1490">
        <v>8912924214</v>
      </c>
      <c r="S1490" t="s">
        <v>13394</v>
      </c>
      <c r="T1490"/>
      <c r="V1490" s="14">
        <v>46209</v>
      </c>
      <c r="W1490" t="s">
        <v>7895</v>
      </c>
      <c r="X1490" s="31">
        <v>46209.721250000002</v>
      </c>
      <c r="AN1490" s="14">
        <v>46209</v>
      </c>
      <c r="AO1490" t="s">
        <v>1350</v>
      </c>
      <c r="AP1490" s="31">
        <v>46209.767175925925</v>
      </c>
      <c r="AT1490" s="31">
        <v>46209.767175925925</v>
      </c>
      <c r="AU1490" s="14">
        <v>46209</v>
      </c>
      <c r="AV1490" t="s">
        <v>1350</v>
      </c>
      <c r="AW1490" t="s">
        <v>539</v>
      </c>
      <c r="AX1490" t="s">
        <v>678</v>
      </c>
      <c r="AY1490" s="14">
        <v>46210</v>
      </c>
      <c r="AZ1490" t="s">
        <v>1350</v>
      </c>
      <c r="BA1490" s="31">
        <v>46210.430613425924</v>
      </c>
      <c r="BB1490" s="14">
        <v>46210</v>
      </c>
      <c r="BC1490" t="s">
        <v>1211</v>
      </c>
      <c r="BD1490" s="31">
        <v>46210.453738425924</v>
      </c>
      <c r="BE1490" s="14">
        <v>46210</v>
      </c>
      <c r="BF1490" t="s">
        <v>6482</v>
      </c>
      <c r="BG1490" s="31">
        <v>46210.481261574074</v>
      </c>
      <c r="BH1490" s="14">
        <v>46210</v>
      </c>
      <c r="BI1490" t="s">
        <v>1336</v>
      </c>
      <c r="BJ1490" s="31">
        <v>46210.527997685182</v>
      </c>
      <c r="BK1490" s="14">
        <v>46210</v>
      </c>
      <c r="BL1490" t="s">
        <v>1336</v>
      </c>
      <c r="BM1490" s="31">
        <v>46210.532847222225</v>
      </c>
      <c r="BZ1490" s="14">
        <v>46210</v>
      </c>
      <c r="CA1490" t="s">
        <v>1336</v>
      </c>
      <c r="CB1490" s="31">
        <v>46210.574363425927</v>
      </c>
      <c r="CC1490" s="14">
        <v>46210</v>
      </c>
      <c r="CD1490" t="s">
        <v>2427</v>
      </c>
      <c r="CE1490" s="31">
        <v>46210.602951388886</v>
      </c>
      <c r="CI1490" s="14">
        <v>46210</v>
      </c>
      <c r="CJ1490" t="s">
        <v>1351</v>
      </c>
      <c r="CK1490" s="31">
        <v>46210.752604166664</v>
      </c>
      <c r="CP1490" t="str">
        <f>VLOOKUP(A1490,Sheet1!$A$2:$E$221,2,0)</f>
        <v>West Zone</v>
      </c>
    </row>
    <row r="1491" spans="1:94" x14ac:dyDescent="0.35">
      <c r="A1491" t="s">
        <v>7889</v>
      </c>
      <c r="B1491">
        <v>16</v>
      </c>
      <c r="C1491" t="s">
        <v>9332</v>
      </c>
      <c r="D1491" t="s">
        <v>678</v>
      </c>
      <c r="E1491" t="s">
        <v>538</v>
      </c>
      <c r="F1491" t="s">
        <v>539</v>
      </c>
      <c r="G1491" t="s">
        <v>930</v>
      </c>
      <c r="H1491" t="s">
        <v>7902</v>
      </c>
      <c r="I1491">
        <v>158335</v>
      </c>
      <c r="J1491" t="s">
        <v>7897</v>
      </c>
      <c r="K1491" t="s">
        <v>7898</v>
      </c>
      <c r="L1491" t="s">
        <v>4622</v>
      </c>
      <c r="M1491" t="s">
        <v>7903</v>
      </c>
      <c r="N1491">
        <v>60000</v>
      </c>
      <c r="O1491" t="s">
        <v>1038</v>
      </c>
      <c r="P1491" t="s">
        <v>1039</v>
      </c>
      <c r="Q1491" t="s">
        <v>7904</v>
      </c>
      <c r="R1491">
        <v>7177263860</v>
      </c>
      <c r="S1491" t="s">
        <v>683</v>
      </c>
      <c r="T1491" t="s">
        <v>13219</v>
      </c>
      <c r="U1491" s="1">
        <v>46204</v>
      </c>
      <c r="V1491" s="14">
        <v>46204</v>
      </c>
      <c r="W1491" t="s">
        <v>7901</v>
      </c>
      <c r="X1491" s="31">
        <v>46204.462951388887</v>
      </c>
      <c r="AN1491" s="14">
        <v>46204</v>
      </c>
      <c r="AO1491" t="s">
        <v>1350</v>
      </c>
      <c r="AP1491" s="31">
        <v>46204.544212962966</v>
      </c>
      <c r="AT1491" s="31">
        <v>46204.544212962966</v>
      </c>
      <c r="AU1491" s="14">
        <v>46204</v>
      </c>
      <c r="AV1491" t="s">
        <v>1350</v>
      </c>
      <c r="AW1491" t="s">
        <v>539</v>
      </c>
      <c r="AX1491" t="s">
        <v>678</v>
      </c>
      <c r="AY1491" s="14">
        <v>46204</v>
      </c>
      <c r="AZ1491" t="s">
        <v>1351</v>
      </c>
      <c r="BA1491" s="31">
        <v>46204.647581018522</v>
      </c>
      <c r="BB1491" s="14">
        <v>46204</v>
      </c>
      <c r="BC1491" t="s">
        <v>1211</v>
      </c>
      <c r="BD1491" s="31">
        <v>46204.660787037035</v>
      </c>
      <c r="BE1491" s="14">
        <v>46204</v>
      </c>
      <c r="BF1491" t="s">
        <v>6825</v>
      </c>
      <c r="BG1491" s="31">
        <v>46204.729907407411</v>
      </c>
      <c r="BH1491" s="14">
        <v>46204</v>
      </c>
      <c r="BI1491" t="s">
        <v>1336</v>
      </c>
      <c r="BJ1491" s="31">
        <v>46204.737974537034</v>
      </c>
      <c r="BK1491" s="14">
        <v>46205</v>
      </c>
      <c r="BL1491" t="s">
        <v>1323</v>
      </c>
      <c r="BM1491" s="31">
        <v>46205.837118055555</v>
      </c>
      <c r="BN1491" s="14">
        <v>46204</v>
      </c>
      <c r="BO1491" t="s">
        <v>1336</v>
      </c>
      <c r="BP1491" s="31">
        <v>46204.747384259259</v>
      </c>
      <c r="BZ1491" s="14">
        <v>46205</v>
      </c>
      <c r="CA1491" t="s">
        <v>1323</v>
      </c>
      <c r="CB1491" s="31">
        <v>46205.841678240744</v>
      </c>
      <c r="CC1491" s="14">
        <v>46205</v>
      </c>
      <c r="CD1491" t="s">
        <v>1324</v>
      </c>
      <c r="CE1491" s="31">
        <v>46205.847708333335</v>
      </c>
      <c r="CI1491" s="14">
        <v>46206</v>
      </c>
      <c r="CJ1491" t="s">
        <v>1351</v>
      </c>
      <c r="CK1491" s="31">
        <v>46206.499374999999</v>
      </c>
      <c r="CP1491" t="str">
        <f>VLOOKUP(A1491,Sheet1!$A$2:$E$221,2,0)</f>
        <v>West Zone</v>
      </c>
    </row>
    <row r="1492" spans="1:94" x14ac:dyDescent="0.35">
      <c r="A1492" t="s">
        <v>7889</v>
      </c>
      <c r="B1492">
        <v>16</v>
      </c>
      <c r="C1492" t="s">
        <v>9332</v>
      </c>
      <c r="D1492" t="s">
        <v>678</v>
      </c>
      <c r="E1492" t="s">
        <v>538</v>
      </c>
      <c r="F1492" t="s">
        <v>539</v>
      </c>
      <c r="G1492" t="s">
        <v>930</v>
      </c>
      <c r="H1492" t="s">
        <v>7905</v>
      </c>
      <c r="I1492">
        <v>164348</v>
      </c>
      <c r="J1492" t="s">
        <v>7906</v>
      </c>
      <c r="K1492" t="s">
        <v>7907</v>
      </c>
      <c r="L1492" t="s">
        <v>4622</v>
      </c>
      <c r="M1492" t="s">
        <v>7908</v>
      </c>
      <c r="N1492">
        <v>40000</v>
      </c>
      <c r="O1492" t="s">
        <v>1059</v>
      </c>
      <c r="P1492" t="s">
        <v>1060</v>
      </c>
      <c r="Q1492" t="s">
        <v>7909</v>
      </c>
      <c r="R1492">
        <v>1102179322</v>
      </c>
      <c r="S1492" t="s">
        <v>13394</v>
      </c>
      <c r="T1492"/>
      <c r="V1492" s="14">
        <v>46204</v>
      </c>
      <c r="W1492" t="s">
        <v>7910</v>
      </c>
      <c r="X1492" s="31">
        <v>46204.415949074071</v>
      </c>
      <c r="AN1492" s="14">
        <v>46206</v>
      </c>
      <c r="AO1492" t="s">
        <v>1350</v>
      </c>
      <c r="AP1492" s="31">
        <v>46206.66128472222</v>
      </c>
      <c r="AT1492" s="31">
        <v>46206.66128472222</v>
      </c>
      <c r="AU1492" s="14">
        <v>46206</v>
      </c>
      <c r="AV1492" t="s">
        <v>1350</v>
      </c>
      <c r="AW1492" t="s">
        <v>539</v>
      </c>
      <c r="AX1492" t="s">
        <v>678</v>
      </c>
      <c r="AY1492" s="14">
        <v>46206</v>
      </c>
      <c r="AZ1492" t="s">
        <v>7910</v>
      </c>
      <c r="BA1492" s="31">
        <v>46206.674837962964</v>
      </c>
      <c r="BB1492" s="14">
        <v>46206</v>
      </c>
      <c r="BC1492" t="s">
        <v>3057</v>
      </c>
      <c r="BD1492" s="31">
        <v>46206.68990740741</v>
      </c>
      <c r="BE1492" s="14">
        <v>46206</v>
      </c>
      <c r="BF1492" t="s">
        <v>7371</v>
      </c>
      <c r="BG1492" s="31">
        <v>46206.704479166663</v>
      </c>
      <c r="BH1492" s="14">
        <v>46206</v>
      </c>
      <c r="BI1492" t="s">
        <v>7655</v>
      </c>
      <c r="BJ1492" s="31">
        <v>46206.737673611111</v>
      </c>
      <c r="BK1492" s="14">
        <v>46206</v>
      </c>
      <c r="BL1492" t="s">
        <v>7655</v>
      </c>
      <c r="BM1492" s="31">
        <v>46206.738587962966</v>
      </c>
      <c r="BZ1492" s="14">
        <v>46206</v>
      </c>
      <c r="CA1492" t="s">
        <v>7655</v>
      </c>
      <c r="CB1492" s="31">
        <v>46206.74559027778</v>
      </c>
      <c r="CC1492" s="14">
        <v>46206</v>
      </c>
      <c r="CD1492" t="s">
        <v>1322</v>
      </c>
      <c r="CE1492" s="31">
        <v>46206.762291666666</v>
      </c>
      <c r="CI1492" s="14">
        <v>46209</v>
      </c>
      <c r="CJ1492" t="s">
        <v>1351</v>
      </c>
      <c r="CK1492" s="31">
        <v>46209.634548611109</v>
      </c>
      <c r="CP1492" t="str">
        <f>VLOOKUP(A1492,Sheet1!$A$2:$E$221,2,0)</f>
        <v>West Zone</v>
      </c>
    </row>
    <row r="1493" spans="1:94" x14ac:dyDescent="0.35">
      <c r="A1493" t="s">
        <v>7889</v>
      </c>
      <c r="B1493">
        <v>16</v>
      </c>
      <c r="C1493" t="s">
        <v>9332</v>
      </c>
      <c r="D1493" t="s">
        <v>678</v>
      </c>
      <c r="E1493" t="s">
        <v>538</v>
      </c>
      <c r="F1493" t="s">
        <v>539</v>
      </c>
      <c r="G1493" t="s">
        <v>930</v>
      </c>
      <c r="H1493" t="s">
        <v>7911</v>
      </c>
      <c r="I1493">
        <v>169310</v>
      </c>
      <c r="J1493" t="s">
        <v>1352</v>
      </c>
      <c r="K1493" t="s">
        <v>1353</v>
      </c>
      <c r="L1493" t="s">
        <v>4622</v>
      </c>
      <c r="M1493" t="s">
        <v>7912</v>
      </c>
      <c r="N1493">
        <v>60000</v>
      </c>
      <c r="O1493" t="s">
        <v>1038</v>
      </c>
      <c r="P1493" t="s">
        <v>1039</v>
      </c>
      <c r="Q1493" t="s">
        <v>1625</v>
      </c>
      <c r="R1493">
        <v>3709192439</v>
      </c>
      <c r="S1493" t="s">
        <v>13394</v>
      </c>
      <c r="T1493"/>
      <c r="V1493" s="14">
        <v>46206</v>
      </c>
      <c r="W1493" t="s">
        <v>7913</v>
      </c>
      <c r="X1493" s="31">
        <v>46206.451157407406</v>
      </c>
      <c r="AN1493" s="14">
        <v>46206</v>
      </c>
      <c r="AO1493" t="s">
        <v>1351</v>
      </c>
      <c r="AP1493" s="31">
        <v>46206.555034722223</v>
      </c>
      <c r="AT1493" s="31">
        <v>46206.555034722223</v>
      </c>
      <c r="AU1493" s="14">
        <v>46206</v>
      </c>
      <c r="AV1493" t="s">
        <v>1351</v>
      </c>
      <c r="AW1493" t="s">
        <v>7914</v>
      </c>
      <c r="AX1493" t="s">
        <v>677</v>
      </c>
      <c r="AY1493" s="14">
        <v>46206</v>
      </c>
      <c r="AZ1493" t="s">
        <v>1351</v>
      </c>
      <c r="BA1493" s="31">
        <v>46206.629189814812</v>
      </c>
      <c r="BB1493" s="14">
        <v>46206</v>
      </c>
      <c r="BC1493" t="s">
        <v>3057</v>
      </c>
      <c r="BD1493" s="31">
        <v>46206.648182870369</v>
      </c>
      <c r="BE1493" s="14">
        <v>46206</v>
      </c>
      <c r="BF1493" t="s">
        <v>7509</v>
      </c>
      <c r="BG1493" s="31">
        <v>46206.661412037036</v>
      </c>
      <c r="BH1493" s="14">
        <v>46206</v>
      </c>
      <c r="BI1493" t="s">
        <v>7655</v>
      </c>
      <c r="BJ1493" s="31">
        <v>46206.686122685183</v>
      </c>
      <c r="BK1493" s="14">
        <v>46206</v>
      </c>
      <c r="BL1493" t="s">
        <v>7655</v>
      </c>
      <c r="BM1493" s="31">
        <v>46206.686261574076</v>
      </c>
      <c r="BZ1493" s="14">
        <v>46206</v>
      </c>
      <c r="CA1493" t="s">
        <v>7655</v>
      </c>
      <c r="CB1493" s="31">
        <v>46206.694050925929</v>
      </c>
      <c r="CC1493" s="14">
        <v>46206</v>
      </c>
      <c r="CD1493" t="s">
        <v>1324</v>
      </c>
      <c r="CE1493" s="31">
        <v>46206.713414351849</v>
      </c>
      <c r="CI1493" s="14">
        <v>46209</v>
      </c>
      <c r="CJ1493" t="s">
        <v>1351</v>
      </c>
      <c r="CK1493" s="31">
        <v>46209.703356481485</v>
      </c>
      <c r="CP1493" t="str">
        <f>VLOOKUP(A1493,Sheet1!$A$2:$E$221,2,0)</f>
        <v>West Zone</v>
      </c>
    </row>
    <row r="1494" spans="1:94" x14ac:dyDescent="0.35">
      <c r="A1494" t="s">
        <v>7889</v>
      </c>
      <c r="B1494">
        <v>16</v>
      </c>
      <c r="C1494" t="s">
        <v>9332</v>
      </c>
      <c r="D1494" t="s">
        <v>678</v>
      </c>
      <c r="E1494" t="s">
        <v>538</v>
      </c>
      <c r="F1494" t="s">
        <v>539</v>
      </c>
      <c r="G1494" t="s">
        <v>930</v>
      </c>
      <c r="H1494" t="s">
        <v>7911</v>
      </c>
      <c r="I1494">
        <v>169310</v>
      </c>
      <c r="J1494" t="s">
        <v>1352</v>
      </c>
      <c r="K1494" t="s">
        <v>1353</v>
      </c>
      <c r="L1494" t="s">
        <v>4622</v>
      </c>
      <c r="M1494" t="s">
        <v>7915</v>
      </c>
      <c r="N1494">
        <v>90000</v>
      </c>
      <c r="O1494" t="s">
        <v>1032</v>
      </c>
      <c r="P1494" t="s">
        <v>1033</v>
      </c>
      <c r="Q1494" t="s">
        <v>7916</v>
      </c>
      <c r="R1494">
        <v>161810203</v>
      </c>
      <c r="S1494" t="s">
        <v>13394</v>
      </c>
      <c r="T1494"/>
      <c r="V1494" s="14">
        <v>46204</v>
      </c>
      <c r="W1494" t="s">
        <v>7913</v>
      </c>
      <c r="X1494" s="31">
        <v>46204.737928240742</v>
      </c>
      <c r="AN1494" s="14">
        <v>46205</v>
      </c>
      <c r="AO1494" t="s">
        <v>1351</v>
      </c>
      <c r="AP1494" s="31">
        <v>46205.342974537038</v>
      </c>
      <c r="AT1494" s="31">
        <v>46205.342974537038</v>
      </c>
      <c r="AU1494" s="14">
        <v>46205</v>
      </c>
      <c r="AV1494" t="s">
        <v>1351</v>
      </c>
      <c r="AW1494" t="s">
        <v>7914</v>
      </c>
      <c r="AX1494" t="s">
        <v>677</v>
      </c>
      <c r="AY1494" s="14">
        <v>46205</v>
      </c>
      <c r="AZ1494" t="s">
        <v>1351</v>
      </c>
      <c r="BA1494" s="31">
        <v>46205.343402777777</v>
      </c>
      <c r="BB1494" s="14">
        <v>46205</v>
      </c>
      <c r="BC1494" t="s">
        <v>1211</v>
      </c>
      <c r="BD1494" s="31">
        <v>46205.356296296297</v>
      </c>
      <c r="BE1494" s="14">
        <v>46205</v>
      </c>
      <c r="BF1494" t="s">
        <v>3024</v>
      </c>
      <c r="BG1494" s="31">
        <v>46205.440601851849</v>
      </c>
      <c r="BH1494" s="14">
        <v>46205</v>
      </c>
      <c r="BI1494" t="s">
        <v>1336</v>
      </c>
      <c r="BJ1494" s="31">
        <v>46205.463796296295</v>
      </c>
      <c r="BK1494" s="14">
        <v>46205</v>
      </c>
      <c r="BL1494" t="s">
        <v>1336</v>
      </c>
      <c r="BM1494" s="31">
        <v>46205.466574074075</v>
      </c>
      <c r="BZ1494" s="14">
        <v>46205</v>
      </c>
      <c r="CA1494" t="s">
        <v>1336</v>
      </c>
      <c r="CB1494" s="31">
        <v>46205.506574074076</v>
      </c>
      <c r="CC1494" s="14">
        <v>46205</v>
      </c>
      <c r="CD1494" t="s">
        <v>1322</v>
      </c>
      <c r="CE1494" s="31">
        <v>46205.525462962964</v>
      </c>
      <c r="CI1494" s="14">
        <v>46205</v>
      </c>
      <c r="CJ1494" t="s">
        <v>1351</v>
      </c>
      <c r="CK1494" s="31">
        <v>46205.737835648149</v>
      </c>
      <c r="CP1494" t="str">
        <f>VLOOKUP(A1494,Sheet1!$A$2:$E$221,2,0)</f>
        <v>West Zone</v>
      </c>
    </row>
    <row r="1495" spans="1:94" x14ac:dyDescent="0.35">
      <c r="A1495" t="s">
        <v>7889</v>
      </c>
      <c r="B1495">
        <v>16</v>
      </c>
      <c r="C1495" t="s">
        <v>9332</v>
      </c>
      <c r="D1495" t="s">
        <v>678</v>
      </c>
      <c r="E1495" t="s">
        <v>538</v>
      </c>
      <c r="F1495" t="s">
        <v>539</v>
      </c>
      <c r="G1495" t="s">
        <v>930</v>
      </c>
      <c r="H1495" t="s">
        <v>7917</v>
      </c>
      <c r="I1495">
        <v>308089</v>
      </c>
      <c r="J1495" t="s">
        <v>1352</v>
      </c>
      <c r="K1495" t="s">
        <v>1353</v>
      </c>
      <c r="L1495" t="s">
        <v>4622</v>
      </c>
      <c r="M1495" t="s">
        <v>7918</v>
      </c>
      <c r="N1495">
        <v>50000</v>
      </c>
      <c r="O1495" t="s">
        <v>1134</v>
      </c>
      <c r="P1495" t="s">
        <v>1135</v>
      </c>
      <c r="Q1495" t="s">
        <v>7919</v>
      </c>
      <c r="R1495">
        <v>6173278077</v>
      </c>
      <c r="S1495" t="s">
        <v>13394</v>
      </c>
      <c r="T1495"/>
      <c r="V1495" s="14">
        <v>46206</v>
      </c>
      <c r="W1495" t="s">
        <v>7913</v>
      </c>
      <c r="X1495" s="31">
        <v>46206.50681712963</v>
      </c>
      <c r="AN1495" s="14">
        <v>46206</v>
      </c>
      <c r="AO1495" t="s">
        <v>1350</v>
      </c>
      <c r="AP1495" s="31">
        <v>46206.785509259258</v>
      </c>
      <c r="AT1495" s="31">
        <v>46206.785509259258</v>
      </c>
      <c r="AU1495" s="14">
        <v>46206</v>
      </c>
      <c r="AV1495" t="s">
        <v>1350</v>
      </c>
      <c r="AW1495" t="s">
        <v>539</v>
      </c>
      <c r="AX1495" t="s">
        <v>678</v>
      </c>
      <c r="AY1495" s="14">
        <v>46209</v>
      </c>
      <c r="AZ1495" t="s">
        <v>1351</v>
      </c>
      <c r="BA1495" s="31">
        <v>46209.381307870368</v>
      </c>
      <c r="BB1495" s="14">
        <v>46209</v>
      </c>
      <c r="BC1495" t="s">
        <v>1211</v>
      </c>
      <c r="BD1495" s="31">
        <v>46209.406527777777</v>
      </c>
      <c r="BE1495" s="14">
        <v>46209</v>
      </c>
      <c r="BF1495" t="s">
        <v>7003</v>
      </c>
      <c r="BG1495" s="31">
        <v>46209.582557870373</v>
      </c>
      <c r="BH1495" s="14">
        <v>46209</v>
      </c>
      <c r="BI1495" t="s">
        <v>1336</v>
      </c>
      <c r="BJ1495" s="31">
        <v>46209.597222222219</v>
      </c>
      <c r="BK1495" s="14">
        <v>46209</v>
      </c>
      <c r="BL1495" t="s">
        <v>1336</v>
      </c>
      <c r="BM1495" s="31">
        <v>46209.599166666667</v>
      </c>
      <c r="BZ1495" s="14">
        <v>46209</v>
      </c>
      <c r="CA1495" t="s">
        <v>1336</v>
      </c>
      <c r="CB1495" s="31">
        <v>46209.606053240743</v>
      </c>
      <c r="CC1495" s="14">
        <v>46210</v>
      </c>
      <c r="CD1495" t="s">
        <v>1364</v>
      </c>
      <c r="CE1495" s="31">
        <v>46210.662349537037</v>
      </c>
      <c r="CP1495" t="str">
        <f>VLOOKUP(A1495,Sheet1!$A$2:$E$221,2,0)</f>
        <v>West Zone</v>
      </c>
    </row>
    <row r="1496" spans="1:94" x14ac:dyDescent="0.35">
      <c r="A1496" t="s">
        <v>7889</v>
      </c>
      <c r="B1496">
        <v>16</v>
      </c>
      <c r="C1496" t="s">
        <v>9332</v>
      </c>
      <c r="D1496" t="s">
        <v>678</v>
      </c>
      <c r="E1496" t="s">
        <v>538</v>
      </c>
      <c r="F1496" t="s">
        <v>539</v>
      </c>
      <c r="G1496" t="s">
        <v>930</v>
      </c>
      <c r="H1496" t="s">
        <v>7920</v>
      </c>
      <c r="I1496">
        <v>353988</v>
      </c>
      <c r="J1496" t="s">
        <v>7906</v>
      </c>
      <c r="K1496" t="s">
        <v>7907</v>
      </c>
      <c r="L1496" t="s">
        <v>4622</v>
      </c>
      <c r="M1496" t="s">
        <v>7921</v>
      </c>
      <c r="N1496">
        <v>90000</v>
      </c>
      <c r="O1496" t="s">
        <v>1032</v>
      </c>
      <c r="P1496" t="s">
        <v>1033</v>
      </c>
      <c r="Q1496" t="s">
        <v>5444</v>
      </c>
      <c r="R1496">
        <v>4027577581</v>
      </c>
      <c r="S1496" t="s">
        <v>13394</v>
      </c>
      <c r="T1496"/>
      <c r="V1496" s="14">
        <v>46204</v>
      </c>
      <c r="W1496" t="s">
        <v>7910</v>
      </c>
      <c r="X1496" s="31">
        <v>46204.6408912037</v>
      </c>
      <c r="AN1496" s="14">
        <v>46204</v>
      </c>
      <c r="AO1496" t="s">
        <v>1350</v>
      </c>
      <c r="AP1496" s="31">
        <v>46204.703055555554</v>
      </c>
      <c r="AT1496" s="31">
        <v>46204.703055555554</v>
      </c>
      <c r="AU1496" s="14">
        <v>46204</v>
      </c>
      <c r="AV1496" t="s">
        <v>1350</v>
      </c>
      <c r="AW1496" t="s">
        <v>539</v>
      </c>
      <c r="AX1496" t="s">
        <v>678</v>
      </c>
      <c r="AY1496" s="14">
        <v>46204</v>
      </c>
      <c r="AZ1496" t="s">
        <v>7910</v>
      </c>
      <c r="BA1496" s="31">
        <v>46204.742858796293</v>
      </c>
      <c r="BB1496" s="14">
        <v>46205</v>
      </c>
      <c r="BC1496" t="s">
        <v>1211</v>
      </c>
      <c r="BD1496" s="31">
        <v>46205.356203703705</v>
      </c>
      <c r="BE1496" s="14">
        <v>46205</v>
      </c>
      <c r="BF1496" t="s">
        <v>3024</v>
      </c>
      <c r="BG1496" s="31">
        <v>46205.441400462965</v>
      </c>
      <c r="BH1496" s="14">
        <v>46205</v>
      </c>
      <c r="BI1496" t="s">
        <v>1336</v>
      </c>
      <c r="BJ1496" s="31">
        <v>46205.463842592595</v>
      </c>
      <c r="BK1496" s="14">
        <v>46205</v>
      </c>
      <c r="BL1496" t="s">
        <v>1336</v>
      </c>
      <c r="BM1496" s="31">
        <v>46205.47016203704</v>
      </c>
      <c r="BZ1496" s="14">
        <v>46205</v>
      </c>
      <c r="CA1496" t="s">
        <v>1336</v>
      </c>
      <c r="CB1496" s="31">
        <v>46205.506620370368</v>
      </c>
      <c r="CC1496" s="14">
        <v>46205</v>
      </c>
      <c r="CD1496" t="s">
        <v>1322</v>
      </c>
      <c r="CE1496" s="31">
        <v>46205.525358796294</v>
      </c>
      <c r="CI1496" s="14">
        <v>46205</v>
      </c>
      <c r="CJ1496" t="s">
        <v>1351</v>
      </c>
      <c r="CK1496" s="31">
        <v>46205.6641087963</v>
      </c>
      <c r="CP1496" t="str">
        <f>VLOOKUP(A1496,Sheet1!$A$2:$E$221,2,0)</f>
        <v>West Zone</v>
      </c>
    </row>
    <row r="1497" spans="1:94" x14ac:dyDescent="0.35">
      <c r="A1497" t="s">
        <v>7889</v>
      </c>
      <c r="B1497">
        <v>16</v>
      </c>
      <c r="C1497" t="s">
        <v>9332</v>
      </c>
      <c r="D1497" t="s">
        <v>678</v>
      </c>
      <c r="E1497" t="s">
        <v>538</v>
      </c>
      <c r="F1497" t="s">
        <v>539</v>
      </c>
      <c r="G1497" t="s">
        <v>930</v>
      </c>
      <c r="H1497" t="s">
        <v>12726</v>
      </c>
      <c r="I1497">
        <v>410274</v>
      </c>
      <c r="J1497" t="s">
        <v>7906</v>
      </c>
      <c r="K1497" t="s">
        <v>7907</v>
      </c>
      <c r="L1497" t="s">
        <v>4622</v>
      </c>
      <c r="M1497" t="s">
        <v>12727</v>
      </c>
      <c r="N1497">
        <v>45000</v>
      </c>
      <c r="O1497" t="s">
        <v>1036</v>
      </c>
      <c r="P1497" t="s">
        <v>1037</v>
      </c>
      <c r="Q1497" t="s">
        <v>3439</v>
      </c>
      <c r="R1497">
        <v>8971899662</v>
      </c>
      <c r="S1497" t="s">
        <v>13394</v>
      </c>
      <c r="T1497"/>
      <c r="V1497" s="14">
        <v>46205</v>
      </c>
      <c r="W1497" t="s">
        <v>7910</v>
      </c>
      <c r="X1497" s="31">
        <v>46205.483622685184</v>
      </c>
      <c r="AN1497" s="14">
        <v>46210</v>
      </c>
      <c r="AO1497" t="s">
        <v>1350</v>
      </c>
      <c r="AP1497" s="31">
        <v>46210.465254629627</v>
      </c>
      <c r="AT1497" s="31">
        <v>46210.465254629627</v>
      </c>
      <c r="AU1497" s="14">
        <v>46210</v>
      </c>
      <c r="AV1497" t="s">
        <v>1350</v>
      </c>
      <c r="AW1497" t="s">
        <v>539</v>
      </c>
      <c r="AX1497" t="s">
        <v>678</v>
      </c>
      <c r="AY1497" s="14">
        <v>46210</v>
      </c>
      <c r="AZ1497" t="s">
        <v>7910</v>
      </c>
      <c r="BA1497" s="31">
        <v>46210.494317129633</v>
      </c>
      <c r="BB1497" s="14">
        <v>46210</v>
      </c>
      <c r="BC1497" t="s">
        <v>1211</v>
      </c>
      <c r="BD1497" s="31">
        <v>46210.499155092592</v>
      </c>
      <c r="BE1497" s="14">
        <v>46210</v>
      </c>
      <c r="BF1497" t="s">
        <v>1366</v>
      </c>
      <c r="BG1497" s="31">
        <v>46210.613194444442</v>
      </c>
      <c r="BH1497" s="14">
        <v>46210</v>
      </c>
      <c r="BI1497" t="s">
        <v>1336</v>
      </c>
      <c r="BJ1497" s="31">
        <v>46210.650694444441</v>
      </c>
      <c r="BK1497" s="14">
        <v>46210</v>
      </c>
      <c r="BL1497" t="s">
        <v>1336</v>
      </c>
      <c r="BM1497" s="31">
        <v>46210.65384259259</v>
      </c>
      <c r="BZ1497" s="14">
        <v>46210</v>
      </c>
      <c r="CA1497" t="s">
        <v>1336</v>
      </c>
      <c r="CB1497" s="31">
        <v>46210.691099537034</v>
      </c>
      <c r="CC1497" s="14">
        <v>46210</v>
      </c>
      <c r="CD1497" t="s">
        <v>1364</v>
      </c>
      <c r="CE1497" s="31">
        <v>46210.71597222222</v>
      </c>
      <c r="CP1497" t="str">
        <f>VLOOKUP(A1497,Sheet1!$A$2:$E$221,2,0)</f>
        <v>West Zone</v>
      </c>
    </row>
    <row r="1498" spans="1:94" x14ac:dyDescent="0.35">
      <c r="A1498" t="s">
        <v>7889</v>
      </c>
      <c r="B1498">
        <v>16</v>
      </c>
      <c r="C1498" t="s">
        <v>9332</v>
      </c>
      <c r="D1498" t="s">
        <v>678</v>
      </c>
      <c r="E1498" t="s">
        <v>538</v>
      </c>
      <c r="F1498" t="s">
        <v>539</v>
      </c>
      <c r="G1498" t="s">
        <v>930</v>
      </c>
      <c r="H1498" t="s">
        <v>12728</v>
      </c>
      <c r="I1498">
        <v>424503</v>
      </c>
      <c r="J1498" t="s">
        <v>7906</v>
      </c>
      <c r="K1498" t="s">
        <v>7907</v>
      </c>
      <c r="L1498" t="s">
        <v>4622</v>
      </c>
      <c r="M1498" t="s">
        <v>12729</v>
      </c>
      <c r="N1498">
        <v>70000</v>
      </c>
      <c r="O1498" t="s">
        <v>1029</v>
      </c>
      <c r="P1498" t="s">
        <v>1030</v>
      </c>
      <c r="Q1498" t="s">
        <v>12730</v>
      </c>
      <c r="R1498">
        <v>2197586380</v>
      </c>
      <c r="S1498" t="s">
        <v>13394</v>
      </c>
      <c r="T1498"/>
      <c r="V1498" s="14">
        <v>46210</v>
      </c>
      <c r="W1498" t="s">
        <v>7910</v>
      </c>
      <c r="X1498" s="31">
        <v>46210.528854166667</v>
      </c>
      <c r="AN1498" s="14">
        <v>46210</v>
      </c>
      <c r="AO1498" t="s">
        <v>1350</v>
      </c>
      <c r="AP1498" s="31">
        <v>46210.641851851855</v>
      </c>
      <c r="AT1498" s="31">
        <v>46210.641851851855</v>
      </c>
      <c r="AU1498" s="14">
        <v>46210</v>
      </c>
      <c r="AV1498" t="s">
        <v>1350</v>
      </c>
      <c r="AW1498" t="s">
        <v>539</v>
      </c>
      <c r="AX1498" t="s">
        <v>678</v>
      </c>
      <c r="AY1498" s="14">
        <v>46210</v>
      </c>
      <c r="AZ1498" t="s">
        <v>7910</v>
      </c>
      <c r="BA1498" s="31">
        <v>46210.675069444442</v>
      </c>
      <c r="BB1498" s="14">
        <v>46210</v>
      </c>
      <c r="BC1498" t="s">
        <v>1211</v>
      </c>
      <c r="BD1498" s="31">
        <v>46210.692037037035</v>
      </c>
      <c r="BE1498" s="14">
        <v>46210</v>
      </c>
      <c r="BF1498" t="s">
        <v>1268</v>
      </c>
      <c r="BG1498" s="31">
        <v>46210.75340277778</v>
      </c>
      <c r="BH1498" s="14">
        <v>46210</v>
      </c>
      <c r="BI1498" t="s">
        <v>7487</v>
      </c>
      <c r="BJ1498" s="31">
        <v>46210.777557870373</v>
      </c>
      <c r="BK1498" s="14">
        <v>46210</v>
      </c>
      <c r="BL1498" t="s">
        <v>7487</v>
      </c>
      <c r="BM1498" s="31">
        <v>46210.786307870374</v>
      </c>
      <c r="BZ1498" s="14">
        <v>46210</v>
      </c>
      <c r="CA1498" t="s">
        <v>7487</v>
      </c>
      <c r="CB1498" s="31">
        <v>46210.813958333332</v>
      </c>
      <c r="CC1498" s="14">
        <v>46210</v>
      </c>
      <c r="CD1498" t="s">
        <v>1324</v>
      </c>
      <c r="CE1498" s="31">
        <v>46210.821446759262</v>
      </c>
      <c r="CP1498" t="str">
        <f>VLOOKUP(A1498,Sheet1!$A$2:$E$221,2,0)</f>
        <v>West Zone</v>
      </c>
    </row>
    <row r="1499" spans="1:94" x14ac:dyDescent="0.35">
      <c r="A1499" t="s">
        <v>7889</v>
      </c>
      <c r="B1499">
        <v>16</v>
      </c>
      <c r="C1499" t="s">
        <v>9332</v>
      </c>
      <c r="D1499" t="s">
        <v>678</v>
      </c>
      <c r="E1499" t="s">
        <v>538</v>
      </c>
      <c r="F1499" t="s">
        <v>539</v>
      </c>
      <c r="G1499" t="s">
        <v>930</v>
      </c>
      <c r="H1499" t="s">
        <v>2087</v>
      </c>
      <c r="I1499">
        <v>454038</v>
      </c>
      <c r="J1499" t="s">
        <v>1367</v>
      </c>
      <c r="K1499" t="s">
        <v>2088</v>
      </c>
      <c r="L1499" t="s">
        <v>4622</v>
      </c>
      <c r="M1499" t="s">
        <v>10816</v>
      </c>
      <c r="N1499">
        <v>40000</v>
      </c>
      <c r="O1499" t="s">
        <v>10149</v>
      </c>
      <c r="P1499" t="s">
        <v>10150</v>
      </c>
      <c r="Q1499" t="s">
        <v>10817</v>
      </c>
      <c r="R1499">
        <v>1414897824</v>
      </c>
      <c r="S1499" t="s">
        <v>13394</v>
      </c>
      <c r="T1499"/>
      <c r="V1499" s="14">
        <v>46209</v>
      </c>
      <c r="W1499" t="s">
        <v>7925</v>
      </c>
      <c r="X1499" s="31">
        <v>46209.486898148149</v>
      </c>
      <c r="AN1499" s="14">
        <v>46209</v>
      </c>
      <c r="AO1499" t="s">
        <v>1351</v>
      </c>
      <c r="AP1499" s="31">
        <v>46209.63113425926</v>
      </c>
      <c r="AT1499" s="31">
        <v>46209.63113425926</v>
      </c>
      <c r="AU1499" s="14">
        <v>46209</v>
      </c>
      <c r="AV1499" t="s">
        <v>1351</v>
      </c>
      <c r="AW1499" t="s">
        <v>7914</v>
      </c>
      <c r="AX1499" t="s">
        <v>677</v>
      </c>
      <c r="AY1499" s="14">
        <v>46209</v>
      </c>
      <c r="AZ1499" t="s">
        <v>1351</v>
      </c>
      <c r="BA1499" s="31">
        <v>46209.631701388891</v>
      </c>
      <c r="BB1499" s="14">
        <v>46209</v>
      </c>
      <c r="BC1499" t="s">
        <v>1211</v>
      </c>
      <c r="BD1499" s="31">
        <v>46209.64570601852</v>
      </c>
      <c r="BE1499" s="14">
        <v>46209</v>
      </c>
      <c r="BF1499" t="s">
        <v>6636</v>
      </c>
      <c r="BG1499" s="31">
        <v>46209.688657407409</v>
      </c>
      <c r="BH1499" s="14">
        <v>46209</v>
      </c>
      <c r="BI1499" t="s">
        <v>1336</v>
      </c>
      <c r="BJ1499" s="31">
        <v>46209.696284722224</v>
      </c>
      <c r="BK1499" s="14">
        <v>46209</v>
      </c>
      <c r="BL1499" t="s">
        <v>1336</v>
      </c>
      <c r="BM1499" s="31">
        <v>46209.69736111111</v>
      </c>
      <c r="BZ1499" s="14">
        <v>46209</v>
      </c>
      <c r="CA1499" t="s">
        <v>1336</v>
      </c>
      <c r="CB1499" s="31">
        <v>46209.702835648146</v>
      </c>
      <c r="CC1499" s="14">
        <v>46209</v>
      </c>
      <c r="CD1499" t="s">
        <v>1364</v>
      </c>
      <c r="CE1499" s="31">
        <v>46209.712268518517</v>
      </c>
      <c r="CI1499" s="14">
        <v>46210</v>
      </c>
      <c r="CJ1499" t="s">
        <v>1351</v>
      </c>
      <c r="CK1499" s="31">
        <v>46210.459583333337</v>
      </c>
      <c r="CP1499" t="str">
        <f>VLOOKUP(A1499,Sheet1!$A$2:$E$221,2,0)</f>
        <v>West Zone</v>
      </c>
    </row>
    <row r="1500" spans="1:94" x14ac:dyDescent="0.35">
      <c r="A1500" t="s">
        <v>7889</v>
      </c>
      <c r="B1500">
        <v>16</v>
      </c>
      <c r="C1500" t="s">
        <v>9332</v>
      </c>
      <c r="D1500" t="s">
        <v>678</v>
      </c>
      <c r="E1500" t="s">
        <v>538</v>
      </c>
      <c r="F1500" t="s">
        <v>539</v>
      </c>
      <c r="G1500" t="s">
        <v>930</v>
      </c>
      <c r="H1500" t="s">
        <v>7922</v>
      </c>
      <c r="I1500">
        <v>573054</v>
      </c>
      <c r="J1500" t="s">
        <v>1367</v>
      </c>
      <c r="K1500" t="s">
        <v>2088</v>
      </c>
      <c r="L1500" t="s">
        <v>4622</v>
      </c>
      <c r="M1500" t="s">
        <v>7923</v>
      </c>
      <c r="N1500">
        <v>55000</v>
      </c>
      <c r="O1500" t="s">
        <v>2289</v>
      </c>
      <c r="P1500" t="s">
        <v>2290</v>
      </c>
      <c r="Q1500" t="s">
        <v>7924</v>
      </c>
      <c r="R1500">
        <v>5809489704</v>
      </c>
      <c r="S1500" t="s">
        <v>13394</v>
      </c>
      <c r="T1500"/>
      <c r="V1500" s="14">
        <v>46206</v>
      </c>
      <c r="W1500" t="s">
        <v>7925</v>
      </c>
      <c r="X1500" s="31">
        <v>46206.518703703703</v>
      </c>
      <c r="AN1500" s="14">
        <v>46206</v>
      </c>
      <c r="AO1500" t="s">
        <v>1350</v>
      </c>
      <c r="AP1500" s="31">
        <v>46206.552048611113</v>
      </c>
      <c r="AT1500" s="31">
        <v>46206.552048611113</v>
      </c>
      <c r="AU1500" s="14">
        <v>46206</v>
      </c>
      <c r="AV1500" t="s">
        <v>1350</v>
      </c>
      <c r="AW1500" t="s">
        <v>539</v>
      </c>
      <c r="AX1500" t="s">
        <v>678</v>
      </c>
      <c r="AY1500" s="14">
        <v>46206</v>
      </c>
      <c r="AZ1500" t="s">
        <v>7925</v>
      </c>
      <c r="BA1500" s="31">
        <v>46206.561620370368</v>
      </c>
      <c r="BB1500" s="14">
        <v>46206</v>
      </c>
      <c r="BC1500" t="s">
        <v>3057</v>
      </c>
      <c r="BD1500" s="31">
        <v>46206.585578703707</v>
      </c>
      <c r="BE1500" s="14">
        <v>46206</v>
      </c>
      <c r="BF1500" t="s">
        <v>6837</v>
      </c>
      <c r="BG1500" s="31">
        <v>46206.616018518522</v>
      </c>
      <c r="BH1500" s="14">
        <v>46206</v>
      </c>
      <c r="BI1500" t="s">
        <v>7655</v>
      </c>
      <c r="BJ1500" s="31">
        <v>46206.638379629629</v>
      </c>
      <c r="BK1500" s="14">
        <v>46210</v>
      </c>
      <c r="BL1500" t="s">
        <v>1323</v>
      </c>
      <c r="BM1500" s="31">
        <v>46210.706793981481</v>
      </c>
      <c r="BZ1500" s="14">
        <v>46210</v>
      </c>
      <c r="CA1500" t="s">
        <v>1323</v>
      </c>
      <c r="CB1500" s="31">
        <v>46210.707766203705</v>
      </c>
      <c r="CC1500" s="14">
        <v>46210</v>
      </c>
      <c r="CD1500" t="s">
        <v>1364</v>
      </c>
      <c r="CE1500" s="31">
        <v>46210.708009259259</v>
      </c>
      <c r="CP1500" t="str">
        <f>VLOOKUP(A1500,Sheet1!$A$2:$E$221,2,0)</f>
        <v>West Zone</v>
      </c>
    </row>
    <row r="1501" spans="1:94" x14ac:dyDescent="0.35">
      <c r="A1501" t="s">
        <v>7926</v>
      </c>
      <c r="B1501">
        <v>17</v>
      </c>
      <c r="C1501" t="s">
        <v>9332</v>
      </c>
      <c r="D1501" t="s">
        <v>678</v>
      </c>
      <c r="E1501" t="s">
        <v>161</v>
      </c>
      <c r="F1501" t="s">
        <v>346</v>
      </c>
      <c r="G1501" t="s">
        <v>930</v>
      </c>
      <c r="H1501" t="s">
        <v>7927</v>
      </c>
      <c r="I1501">
        <v>9326</v>
      </c>
      <c r="J1501" t="s">
        <v>3599</v>
      </c>
      <c r="K1501" t="s">
        <v>3600</v>
      </c>
      <c r="L1501" t="s">
        <v>4622</v>
      </c>
      <c r="M1501" t="s">
        <v>7928</v>
      </c>
      <c r="N1501">
        <v>65000</v>
      </c>
      <c r="O1501" t="s">
        <v>1358</v>
      </c>
      <c r="P1501" t="s">
        <v>1359</v>
      </c>
      <c r="Q1501" t="s">
        <v>7929</v>
      </c>
      <c r="R1501">
        <v>6568233024</v>
      </c>
      <c r="S1501" t="s">
        <v>13394</v>
      </c>
      <c r="T1501"/>
      <c r="V1501" s="14">
        <v>46205</v>
      </c>
      <c r="W1501" t="s">
        <v>7930</v>
      </c>
      <c r="X1501" s="31">
        <v>46205.737650462965</v>
      </c>
      <c r="AN1501" s="14">
        <v>46205</v>
      </c>
      <c r="AO1501" t="s">
        <v>7931</v>
      </c>
      <c r="AP1501" s="31">
        <v>46205.763333333336</v>
      </c>
      <c r="AT1501" s="31">
        <v>46205.763333333336</v>
      </c>
      <c r="AU1501" s="14">
        <v>46205</v>
      </c>
      <c r="AV1501" t="s">
        <v>7931</v>
      </c>
      <c r="AW1501" t="s">
        <v>346</v>
      </c>
      <c r="AX1501" t="s">
        <v>678</v>
      </c>
      <c r="AY1501" s="14">
        <v>46205</v>
      </c>
      <c r="AZ1501" t="s">
        <v>7930</v>
      </c>
      <c r="BA1501" s="31">
        <v>46205.793969907405</v>
      </c>
      <c r="BB1501" s="14">
        <v>46206</v>
      </c>
      <c r="BC1501" t="s">
        <v>1211</v>
      </c>
      <c r="BD1501" s="31">
        <v>46206.342986111114</v>
      </c>
      <c r="BE1501" s="14">
        <v>46206</v>
      </c>
      <c r="BF1501" t="s">
        <v>6825</v>
      </c>
      <c r="BG1501" s="31">
        <v>46206.407708333332</v>
      </c>
      <c r="BH1501" s="14">
        <v>46206</v>
      </c>
      <c r="BI1501" t="s">
        <v>7655</v>
      </c>
      <c r="BJ1501" s="31">
        <v>46206.441388888888</v>
      </c>
      <c r="BK1501" s="14">
        <v>46206</v>
      </c>
      <c r="BL1501" t="s">
        <v>7655</v>
      </c>
      <c r="BM1501" s="31">
        <v>46206.441851851851</v>
      </c>
      <c r="BZ1501" s="14">
        <v>46206</v>
      </c>
      <c r="CA1501" t="s">
        <v>7655</v>
      </c>
      <c r="CB1501" s="31">
        <v>46206.446250000001</v>
      </c>
      <c r="CC1501" s="14">
        <v>46206</v>
      </c>
      <c r="CD1501" t="s">
        <v>1322</v>
      </c>
      <c r="CE1501" s="31">
        <v>46206.452407407407</v>
      </c>
      <c r="CI1501" s="14">
        <v>46206</v>
      </c>
      <c r="CJ1501" t="s">
        <v>7932</v>
      </c>
      <c r="CK1501" s="31">
        <v>46206.501469907409</v>
      </c>
      <c r="CP1501" t="str">
        <f>VLOOKUP(A1501,Sheet1!$A$2:$E$221,2,0)</f>
        <v>West Zone</v>
      </c>
    </row>
    <row r="1502" spans="1:94" x14ac:dyDescent="0.35">
      <c r="A1502" t="s">
        <v>7926</v>
      </c>
      <c r="B1502">
        <v>17</v>
      </c>
      <c r="C1502" t="s">
        <v>9332</v>
      </c>
      <c r="D1502" t="s">
        <v>678</v>
      </c>
      <c r="E1502" t="s">
        <v>161</v>
      </c>
      <c r="F1502" t="s">
        <v>346</v>
      </c>
      <c r="G1502" t="s">
        <v>930</v>
      </c>
      <c r="H1502" t="s">
        <v>7933</v>
      </c>
      <c r="I1502">
        <v>9423</v>
      </c>
      <c r="J1502" t="s">
        <v>7934</v>
      </c>
      <c r="K1502" t="s">
        <v>7935</v>
      </c>
      <c r="L1502" t="s">
        <v>4622</v>
      </c>
      <c r="M1502" t="s">
        <v>7936</v>
      </c>
      <c r="N1502">
        <v>45000</v>
      </c>
      <c r="O1502" t="s">
        <v>1036</v>
      </c>
      <c r="P1502" t="s">
        <v>1037</v>
      </c>
      <c r="Q1502" t="s">
        <v>7937</v>
      </c>
      <c r="R1502">
        <v>2058193172</v>
      </c>
      <c r="S1502" t="s">
        <v>683</v>
      </c>
      <c r="T1502" t="s">
        <v>13243</v>
      </c>
      <c r="U1502" s="1">
        <v>46205</v>
      </c>
      <c r="V1502" s="14">
        <v>46205</v>
      </c>
      <c r="W1502" t="s">
        <v>7938</v>
      </c>
      <c r="X1502" s="31">
        <v>46205.624513888892</v>
      </c>
      <c r="AN1502" s="14">
        <v>46205</v>
      </c>
      <c r="AO1502" t="s">
        <v>7932</v>
      </c>
      <c r="AP1502" s="31">
        <v>46205.706238425926</v>
      </c>
      <c r="AT1502" s="31">
        <v>46205.706238425926</v>
      </c>
      <c r="AU1502" s="14">
        <v>46205</v>
      </c>
      <c r="AV1502" t="s">
        <v>7932</v>
      </c>
      <c r="AW1502" t="s">
        <v>7939</v>
      </c>
      <c r="AX1502" t="s">
        <v>677</v>
      </c>
      <c r="AY1502" s="14">
        <v>46205</v>
      </c>
      <c r="AZ1502" t="s">
        <v>7938</v>
      </c>
      <c r="BA1502" s="31">
        <v>46205.706956018519</v>
      </c>
      <c r="BB1502" s="14">
        <v>46205</v>
      </c>
      <c r="BC1502" t="s">
        <v>1211</v>
      </c>
      <c r="BD1502" s="31">
        <v>46205.713761574072</v>
      </c>
      <c r="BE1502" s="14">
        <v>46205</v>
      </c>
      <c r="BF1502" t="s">
        <v>7038</v>
      </c>
      <c r="BG1502" s="31">
        <v>46205.748645833337</v>
      </c>
      <c r="BH1502" s="14">
        <v>46205</v>
      </c>
      <c r="BI1502" t="s">
        <v>1336</v>
      </c>
      <c r="BJ1502" s="31">
        <v>46205.752986111111</v>
      </c>
      <c r="BK1502" s="14">
        <v>46206</v>
      </c>
      <c r="BL1502" t="s">
        <v>1323</v>
      </c>
      <c r="BM1502" s="31">
        <v>46206.555671296293</v>
      </c>
      <c r="BN1502" s="14">
        <v>46205</v>
      </c>
      <c r="BO1502" t="s">
        <v>1336</v>
      </c>
      <c r="BP1502" s="31">
        <v>46205.755590277775</v>
      </c>
      <c r="BZ1502" s="14">
        <v>46206</v>
      </c>
      <c r="CA1502" t="s">
        <v>1323</v>
      </c>
      <c r="CB1502" s="31">
        <v>46206.561215277776</v>
      </c>
      <c r="CC1502" s="14">
        <v>46206</v>
      </c>
      <c r="CD1502" t="s">
        <v>1324</v>
      </c>
      <c r="CE1502" s="31">
        <v>46206.569016203706</v>
      </c>
      <c r="CI1502" s="14">
        <v>46209</v>
      </c>
      <c r="CJ1502" t="s">
        <v>10818</v>
      </c>
      <c r="CK1502" s="31">
        <v>46209.634664351855</v>
      </c>
      <c r="CP1502" t="str">
        <f>VLOOKUP(A1502,Sheet1!$A$2:$E$221,2,0)</f>
        <v>West Zone</v>
      </c>
    </row>
    <row r="1503" spans="1:94" x14ac:dyDescent="0.35">
      <c r="A1503" t="s">
        <v>7926</v>
      </c>
      <c r="B1503">
        <v>17</v>
      </c>
      <c r="C1503" t="s">
        <v>9332</v>
      </c>
      <c r="D1503" t="s">
        <v>678</v>
      </c>
      <c r="E1503" t="s">
        <v>161</v>
      </c>
      <c r="F1503" t="s">
        <v>346</v>
      </c>
      <c r="G1503" t="s">
        <v>930</v>
      </c>
      <c r="H1503" t="s">
        <v>10819</v>
      </c>
      <c r="I1503">
        <v>9523</v>
      </c>
      <c r="J1503" t="s">
        <v>7934</v>
      </c>
      <c r="K1503" t="s">
        <v>7935</v>
      </c>
      <c r="L1503" t="s">
        <v>4622</v>
      </c>
      <c r="M1503" t="s">
        <v>10820</v>
      </c>
      <c r="N1503">
        <v>90000</v>
      </c>
      <c r="O1503" t="s">
        <v>1032</v>
      </c>
      <c r="P1503" t="s">
        <v>1033</v>
      </c>
      <c r="Q1503" t="s">
        <v>10821</v>
      </c>
      <c r="R1503">
        <v>8316572511</v>
      </c>
      <c r="S1503" t="s">
        <v>683</v>
      </c>
      <c r="T1503" t="s">
        <v>13377</v>
      </c>
      <c r="U1503" s="1">
        <v>46210</v>
      </c>
      <c r="V1503" s="14">
        <v>46209</v>
      </c>
      <c r="W1503" t="s">
        <v>7938</v>
      </c>
      <c r="X1503" s="31">
        <v>46209.389803240738</v>
      </c>
      <c r="AN1503" s="14">
        <v>46209</v>
      </c>
      <c r="AO1503" t="s">
        <v>7931</v>
      </c>
      <c r="AP1503" s="31">
        <v>46209.721898148149</v>
      </c>
      <c r="AT1503" s="31">
        <v>46209.721898148149</v>
      </c>
      <c r="AU1503" s="14">
        <v>46209</v>
      </c>
      <c r="AV1503" t="s">
        <v>7931</v>
      </c>
      <c r="AW1503" t="s">
        <v>346</v>
      </c>
      <c r="AX1503" t="s">
        <v>678</v>
      </c>
      <c r="AY1503" s="14">
        <v>46210</v>
      </c>
      <c r="AZ1503" t="s">
        <v>7932</v>
      </c>
      <c r="BA1503" s="31">
        <v>46210.677789351852</v>
      </c>
      <c r="BB1503" s="14">
        <v>46210</v>
      </c>
      <c r="BC1503" t="s">
        <v>1211</v>
      </c>
      <c r="BD1503" s="31">
        <v>46210.692002314812</v>
      </c>
      <c r="BE1503" s="14">
        <v>46210</v>
      </c>
      <c r="BF1503" t="s">
        <v>1268</v>
      </c>
      <c r="BG1503" s="31">
        <v>46210.760497685187</v>
      </c>
      <c r="BH1503" s="14">
        <v>46210</v>
      </c>
      <c r="BI1503" t="s">
        <v>7487</v>
      </c>
      <c r="BJ1503" s="31">
        <v>46210.777627314812</v>
      </c>
      <c r="BN1503" s="14">
        <v>46210</v>
      </c>
      <c r="BO1503" t="s">
        <v>7487</v>
      </c>
      <c r="BP1503" s="31">
        <v>46210.78974537037</v>
      </c>
      <c r="CP1503" t="str">
        <f>VLOOKUP(A1503,Sheet1!$A$2:$E$221,2,0)</f>
        <v>West Zone</v>
      </c>
    </row>
    <row r="1504" spans="1:94" x14ac:dyDescent="0.35">
      <c r="A1504" t="s">
        <v>7926</v>
      </c>
      <c r="B1504">
        <v>17</v>
      </c>
      <c r="C1504" t="s">
        <v>9332</v>
      </c>
      <c r="D1504" t="s">
        <v>678</v>
      </c>
      <c r="E1504" t="s">
        <v>161</v>
      </c>
      <c r="F1504" t="s">
        <v>346</v>
      </c>
      <c r="G1504" t="s">
        <v>930</v>
      </c>
      <c r="H1504" t="s">
        <v>10822</v>
      </c>
      <c r="I1504">
        <v>31692</v>
      </c>
      <c r="J1504" t="s">
        <v>10823</v>
      </c>
      <c r="K1504" t="s">
        <v>10824</v>
      </c>
      <c r="L1504" t="s">
        <v>4622</v>
      </c>
      <c r="M1504" t="s">
        <v>10825</v>
      </c>
      <c r="N1504">
        <v>60000</v>
      </c>
      <c r="O1504" t="s">
        <v>9502</v>
      </c>
      <c r="P1504" t="s">
        <v>9503</v>
      </c>
      <c r="Q1504" t="s">
        <v>12731</v>
      </c>
      <c r="R1504">
        <v>3499111603</v>
      </c>
      <c r="S1504" t="s">
        <v>683</v>
      </c>
      <c r="T1504" t="s">
        <v>13391</v>
      </c>
      <c r="U1504" s="1">
        <v>46210</v>
      </c>
      <c r="V1504" s="14">
        <v>46209</v>
      </c>
      <c r="W1504" t="s">
        <v>10826</v>
      </c>
      <c r="X1504" s="31">
        <v>46209.807928240742</v>
      </c>
      <c r="AN1504" s="14">
        <v>46209</v>
      </c>
      <c r="AO1504" t="s">
        <v>7932</v>
      </c>
      <c r="AP1504" s="31">
        <v>46209.843472222223</v>
      </c>
      <c r="AT1504" s="31">
        <v>46209.843472222223</v>
      </c>
      <c r="AU1504" s="14">
        <v>46209</v>
      </c>
      <c r="AV1504" t="s">
        <v>7932</v>
      </c>
      <c r="AW1504" t="s">
        <v>7939</v>
      </c>
      <c r="AX1504" t="s">
        <v>677</v>
      </c>
      <c r="AY1504" s="14">
        <v>46210</v>
      </c>
      <c r="AZ1504" t="s">
        <v>7932</v>
      </c>
      <c r="BA1504" s="31">
        <v>46210.399039351854</v>
      </c>
      <c r="BB1504" s="14">
        <v>46210</v>
      </c>
      <c r="BC1504" t="s">
        <v>1211</v>
      </c>
      <c r="BD1504" s="31">
        <v>46210.428495370368</v>
      </c>
      <c r="BE1504" s="14">
        <v>46210</v>
      </c>
      <c r="BF1504" t="s">
        <v>6874</v>
      </c>
      <c r="BG1504" s="31">
        <v>46210.442777777775</v>
      </c>
      <c r="BH1504" s="14">
        <v>46210</v>
      </c>
      <c r="BI1504" t="s">
        <v>1336</v>
      </c>
      <c r="BJ1504" s="31">
        <v>46210.465289351851</v>
      </c>
      <c r="BN1504" s="14">
        <v>46210</v>
      </c>
      <c r="BO1504" t="s">
        <v>1336</v>
      </c>
      <c r="BP1504" s="31">
        <v>46210.469513888886</v>
      </c>
      <c r="CP1504" t="str">
        <f>VLOOKUP(A1504,Sheet1!$A$2:$E$221,2,0)</f>
        <v>West Zone</v>
      </c>
    </row>
    <row r="1505" spans="1:94" x14ac:dyDescent="0.35">
      <c r="A1505" t="s">
        <v>7926</v>
      </c>
      <c r="B1505">
        <v>17</v>
      </c>
      <c r="C1505" t="s">
        <v>9332</v>
      </c>
      <c r="D1505" t="s">
        <v>678</v>
      </c>
      <c r="E1505" t="s">
        <v>161</v>
      </c>
      <c r="F1505" t="s">
        <v>346</v>
      </c>
      <c r="G1505" t="s">
        <v>930</v>
      </c>
      <c r="H1505" t="s">
        <v>10827</v>
      </c>
      <c r="I1505">
        <v>170813</v>
      </c>
      <c r="J1505" t="s">
        <v>10823</v>
      </c>
      <c r="K1505" t="s">
        <v>10824</v>
      </c>
      <c r="L1505" t="s">
        <v>4622</v>
      </c>
      <c r="M1505" t="s">
        <v>10828</v>
      </c>
      <c r="N1505">
        <v>90000</v>
      </c>
      <c r="O1505" t="s">
        <v>1032</v>
      </c>
      <c r="P1505" t="s">
        <v>1033</v>
      </c>
      <c r="Q1505" t="s">
        <v>10829</v>
      </c>
      <c r="R1505">
        <v>9349235554</v>
      </c>
      <c r="S1505" t="s">
        <v>13394</v>
      </c>
      <c r="T1505"/>
      <c r="V1505" s="14">
        <v>46206</v>
      </c>
      <c r="W1505" t="s">
        <v>10826</v>
      </c>
      <c r="X1505" s="31">
        <v>46206.815706018519</v>
      </c>
      <c r="AN1505" s="14">
        <v>46209</v>
      </c>
      <c r="AO1505" t="s">
        <v>7931</v>
      </c>
      <c r="AP1505" s="31">
        <v>46209.348344907405</v>
      </c>
      <c r="AT1505" s="31">
        <v>46209.348344907405</v>
      </c>
      <c r="AU1505" s="14">
        <v>46209</v>
      </c>
      <c r="AV1505" t="s">
        <v>7931</v>
      </c>
      <c r="AW1505" t="s">
        <v>346</v>
      </c>
      <c r="AX1505" t="s">
        <v>678</v>
      </c>
      <c r="AY1505" s="14">
        <v>46210</v>
      </c>
      <c r="AZ1505" t="s">
        <v>7932</v>
      </c>
      <c r="BA1505" s="31">
        <v>46210.399826388886</v>
      </c>
      <c r="BB1505" s="14">
        <v>46210</v>
      </c>
      <c r="BC1505" t="s">
        <v>1211</v>
      </c>
      <c r="BD1505" s="31">
        <v>46210.428414351853</v>
      </c>
      <c r="BE1505" s="14">
        <v>46210</v>
      </c>
      <c r="BF1505" t="s">
        <v>6874</v>
      </c>
      <c r="BG1505" s="31">
        <v>46210.46162037037</v>
      </c>
      <c r="BH1505" s="14">
        <v>46210</v>
      </c>
      <c r="BI1505" t="s">
        <v>1336</v>
      </c>
      <c r="BJ1505" s="31">
        <v>46210.465324074074</v>
      </c>
      <c r="BK1505" s="14">
        <v>46210</v>
      </c>
      <c r="BL1505" t="s">
        <v>1336</v>
      </c>
      <c r="BM1505" s="31">
        <v>46210.471817129626</v>
      </c>
      <c r="BZ1505" s="14">
        <v>46210</v>
      </c>
      <c r="CA1505" t="s">
        <v>1336</v>
      </c>
      <c r="CB1505" s="31">
        <v>46210.520254629628</v>
      </c>
      <c r="CC1505" s="14">
        <v>46210</v>
      </c>
      <c r="CD1505" t="s">
        <v>1364</v>
      </c>
      <c r="CE1505" s="31">
        <v>46210.535162037035</v>
      </c>
      <c r="CI1505" s="14">
        <v>46210</v>
      </c>
      <c r="CJ1505" t="s">
        <v>7932</v>
      </c>
      <c r="CK1505" s="31">
        <v>46210.830648148149</v>
      </c>
      <c r="CP1505" t="str">
        <f>VLOOKUP(A1505,Sheet1!$A$2:$E$221,2,0)</f>
        <v>West Zone</v>
      </c>
    </row>
    <row r="1506" spans="1:94" x14ac:dyDescent="0.35">
      <c r="A1506" t="s">
        <v>7926</v>
      </c>
      <c r="B1506">
        <v>17</v>
      </c>
      <c r="C1506" t="s">
        <v>9332</v>
      </c>
      <c r="D1506" t="s">
        <v>678</v>
      </c>
      <c r="E1506" t="s">
        <v>161</v>
      </c>
      <c r="F1506" t="s">
        <v>346</v>
      </c>
      <c r="G1506" t="s">
        <v>930</v>
      </c>
      <c r="H1506" t="s">
        <v>7940</v>
      </c>
      <c r="I1506">
        <v>280204</v>
      </c>
      <c r="J1506" t="s">
        <v>7941</v>
      </c>
      <c r="K1506" t="s">
        <v>7942</v>
      </c>
      <c r="L1506" t="s">
        <v>4622</v>
      </c>
      <c r="M1506" t="s">
        <v>7943</v>
      </c>
      <c r="N1506">
        <v>90000</v>
      </c>
      <c r="O1506" t="s">
        <v>1032</v>
      </c>
      <c r="P1506" t="s">
        <v>1033</v>
      </c>
      <c r="Q1506" t="s">
        <v>7944</v>
      </c>
      <c r="R1506">
        <v>9628234699</v>
      </c>
      <c r="S1506" t="s">
        <v>13394</v>
      </c>
      <c r="T1506"/>
      <c r="V1506" s="14">
        <v>46205</v>
      </c>
      <c r="W1506" t="s">
        <v>7945</v>
      </c>
      <c r="X1506" s="31">
        <v>46205.550046296295</v>
      </c>
      <c r="AN1506" s="14">
        <v>46205</v>
      </c>
      <c r="AO1506" t="s">
        <v>7931</v>
      </c>
      <c r="AP1506" s="31">
        <v>46205.615543981483</v>
      </c>
      <c r="AT1506" s="31">
        <v>46205.615543981483</v>
      </c>
      <c r="AU1506" s="14">
        <v>46205</v>
      </c>
      <c r="AV1506" t="s">
        <v>7931</v>
      </c>
      <c r="AW1506" t="s">
        <v>346</v>
      </c>
      <c r="AX1506" t="s">
        <v>678</v>
      </c>
      <c r="AY1506" s="14">
        <v>46206</v>
      </c>
      <c r="AZ1506" t="s">
        <v>7932</v>
      </c>
      <c r="BA1506" s="31">
        <v>46206.435543981483</v>
      </c>
      <c r="BB1506" s="14">
        <v>46206</v>
      </c>
      <c r="BC1506" t="s">
        <v>3057</v>
      </c>
      <c r="BD1506" s="31">
        <v>46206.456388888888</v>
      </c>
      <c r="BE1506" s="14">
        <v>46206</v>
      </c>
      <c r="BF1506" t="s">
        <v>6685</v>
      </c>
      <c r="BG1506" s="31">
        <v>46206.506018518521</v>
      </c>
      <c r="BH1506" s="14">
        <v>46206</v>
      </c>
      <c r="BI1506" t="s">
        <v>7655</v>
      </c>
      <c r="BJ1506" s="31">
        <v>46206.568113425928</v>
      </c>
      <c r="BK1506" s="14">
        <v>46206</v>
      </c>
      <c r="BL1506" t="s">
        <v>7655</v>
      </c>
      <c r="BM1506" s="31">
        <v>46206.57136574074</v>
      </c>
      <c r="BZ1506" s="14">
        <v>46206</v>
      </c>
      <c r="CA1506" t="s">
        <v>7655</v>
      </c>
      <c r="CB1506" s="31">
        <v>46206.589629629627</v>
      </c>
      <c r="CC1506" s="14">
        <v>46206</v>
      </c>
      <c r="CD1506" t="s">
        <v>1324</v>
      </c>
      <c r="CE1506" s="31">
        <v>46206.604560185187</v>
      </c>
      <c r="CI1506" s="14">
        <v>46209</v>
      </c>
      <c r="CJ1506" t="s">
        <v>7932</v>
      </c>
      <c r="CK1506" s="31">
        <v>46209.426226851851</v>
      </c>
      <c r="CP1506" t="str">
        <f>VLOOKUP(A1506,Sheet1!$A$2:$E$221,2,0)</f>
        <v>West Zone</v>
      </c>
    </row>
    <row r="1507" spans="1:94" x14ac:dyDescent="0.35">
      <c r="A1507" t="s">
        <v>7926</v>
      </c>
      <c r="B1507">
        <v>17</v>
      </c>
      <c r="C1507" t="s">
        <v>9332</v>
      </c>
      <c r="D1507" t="s">
        <v>678</v>
      </c>
      <c r="E1507" t="s">
        <v>161</v>
      </c>
      <c r="F1507" t="s">
        <v>346</v>
      </c>
      <c r="G1507" t="s">
        <v>930</v>
      </c>
      <c r="H1507" t="s">
        <v>7946</v>
      </c>
      <c r="I1507">
        <v>520452</v>
      </c>
      <c r="J1507" t="s">
        <v>3599</v>
      </c>
      <c r="K1507" t="s">
        <v>3600</v>
      </c>
      <c r="L1507" t="s">
        <v>4622</v>
      </c>
      <c r="M1507" t="s">
        <v>7947</v>
      </c>
      <c r="N1507">
        <v>55000</v>
      </c>
      <c r="O1507" t="s">
        <v>10830</v>
      </c>
      <c r="P1507" t="s">
        <v>10831</v>
      </c>
      <c r="Q1507" t="s">
        <v>10832</v>
      </c>
      <c r="R1507">
        <v>4163885176</v>
      </c>
      <c r="S1507" t="s">
        <v>13394</v>
      </c>
      <c r="T1507"/>
      <c r="V1507" s="14">
        <v>46206</v>
      </c>
      <c r="W1507" t="s">
        <v>7930</v>
      </c>
      <c r="X1507" s="31">
        <v>46206.734907407408</v>
      </c>
      <c r="AN1507" s="14">
        <v>46206</v>
      </c>
      <c r="AO1507" t="s">
        <v>7931</v>
      </c>
      <c r="AP1507" s="31">
        <v>46206.775000000001</v>
      </c>
      <c r="AT1507" s="31">
        <v>46206.775000000001</v>
      </c>
      <c r="AU1507" s="14">
        <v>46206</v>
      </c>
      <c r="AV1507" t="s">
        <v>7931</v>
      </c>
      <c r="AW1507" t="s">
        <v>346</v>
      </c>
      <c r="AX1507" t="s">
        <v>678</v>
      </c>
      <c r="AY1507" s="14">
        <v>46209</v>
      </c>
      <c r="AZ1507" t="s">
        <v>7931</v>
      </c>
      <c r="BA1507" s="31">
        <v>46209.419930555552</v>
      </c>
      <c r="BB1507" s="14">
        <v>46209</v>
      </c>
      <c r="BC1507" t="s">
        <v>1211</v>
      </c>
      <c r="BD1507" s="31">
        <v>46209.431956018518</v>
      </c>
      <c r="BE1507" s="14">
        <v>46209</v>
      </c>
      <c r="BF1507" t="s">
        <v>6673</v>
      </c>
      <c r="BG1507" s="31">
        <v>46209.64744212963</v>
      </c>
      <c r="BH1507" s="14">
        <v>46209</v>
      </c>
      <c r="BI1507" t="s">
        <v>1336</v>
      </c>
      <c r="BJ1507" s="31">
        <v>46209.651504629626</v>
      </c>
      <c r="BK1507" s="14">
        <v>46209</v>
      </c>
      <c r="BL1507" t="s">
        <v>1336</v>
      </c>
      <c r="BM1507" s="31">
        <v>46209.658055555556</v>
      </c>
      <c r="BZ1507" s="14">
        <v>46209</v>
      </c>
      <c r="CA1507" t="s">
        <v>1336</v>
      </c>
      <c r="CB1507" s="31">
        <v>46209.676689814813</v>
      </c>
      <c r="CC1507" s="14">
        <v>46209</v>
      </c>
      <c r="CD1507" t="s">
        <v>1364</v>
      </c>
      <c r="CE1507" s="31">
        <v>46209.706284722219</v>
      </c>
      <c r="CI1507" s="14">
        <v>46210</v>
      </c>
      <c r="CJ1507" t="s">
        <v>7932</v>
      </c>
      <c r="CK1507" s="31">
        <v>46210.415798611109</v>
      </c>
      <c r="CP1507" t="str">
        <f>VLOOKUP(A1507,Sheet1!$A$2:$E$221,2,0)</f>
        <v>West Zone</v>
      </c>
    </row>
    <row r="1508" spans="1:94" x14ac:dyDescent="0.35">
      <c r="A1508" t="s">
        <v>7926</v>
      </c>
      <c r="B1508">
        <v>17</v>
      </c>
      <c r="C1508" t="s">
        <v>9332</v>
      </c>
      <c r="D1508" t="s">
        <v>678</v>
      </c>
      <c r="E1508" t="s">
        <v>161</v>
      </c>
      <c r="F1508" t="s">
        <v>346</v>
      </c>
      <c r="G1508" t="s">
        <v>930</v>
      </c>
      <c r="H1508" t="s">
        <v>7946</v>
      </c>
      <c r="I1508">
        <v>520452</v>
      </c>
      <c r="J1508" t="s">
        <v>3599</v>
      </c>
      <c r="K1508" t="s">
        <v>3600</v>
      </c>
      <c r="L1508" t="s">
        <v>4622</v>
      </c>
      <c r="M1508" t="s">
        <v>7947</v>
      </c>
      <c r="N1508">
        <v>50000</v>
      </c>
      <c r="O1508" t="s">
        <v>10682</v>
      </c>
      <c r="P1508" t="s">
        <v>10683</v>
      </c>
      <c r="Q1508" t="s">
        <v>7948</v>
      </c>
      <c r="R1508">
        <v>1767085706</v>
      </c>
      <c r="S1508" t="s">
        <v>13394</v>
      </c>
      <c r="T1508"/>
      <c r="V1508" s="14">
        <v>46206</v>
      </c>
      <c r="W1508" t="s">
        <v>7930</v>
      </c>
      <c r="X1508" s="31">
        <v>46206.734884259262</v>
      </c>
      <c r="AN1508" s="14">
        <v>46206</v>
      </c>
      <c r="AO1508" t="s">
        <v>7931</v>
      </c>
      <c r="AP1508" s="31">
        <v>46206.775023148148</v>
      </c>
      <c r="AT1508" s="31">
        <v>46206.775023148148</v>
      </c>
      <c r="AU1508" s="14">
        <v>46206</v>
      </c>
      <c r="AV1508" t="s">
        <v>7931</v>
      </c>
      <c r="AW1508" t="s">
        <v>346</v>
      </c>
      <c r="AX1508" t="s">
        <v>678</v>
      </c>
      <c r="AY1508" s="14">
        <v>46209</v>
      </c>
      <c r="AZ1508" t="s">
        <v>7931</v>
      </c>
      <c r="BA1508" s="31">
        <v>46209.419953703706</v>
      </c>
      <c r="BB1508" s="14">
        <v>46209</v>
      </c>
      <c r="BC1508" t="s">
        <v>1211</v>
      </c>
      <c r="BD1508" s="31">
        <v>46209.431956018518</v>
      </c>
      <c r="BE1508" s="14">
        <v>46209</v>
      </c>
      <c r="BF1508" t="s">
        <v>6673</v>
      </c>
      <c r="BG1508" s="31">
        <v>46209.647453703707</v>
      </c>
      <c r="BH1508" s="14">
        <v>46209</v>
      </c>
      <c r="BI1508" t="s">
        <v>1336</v>
      </c>
      <c r="BJ1508" s="31">
        <v>46209.65152777778</v>
      </c>
      <c r="BK1508" s="14">
        <v>46209</v>
      </c>
      <c r="BL1508" t="s">
        <v>1336</v>
      </c>
      <c r="BM1508" s="31">
        <v>46209.658067129632</v>
      </c>
      <c r="BZ1508" s="14">
        <v>46209</v>
      </c>
      <c r="CA1508" t="s">
        <v>1336</v>
      </c>
      <c r="CB1508" s="31">
        <v>46209.676701388889</v>
      </c>
      <c r="CC1508" s="14">
        <v>46209</v>
      </c>
      <c r="CD1508" t="s">
        <v>1364</v>
      </c>
      <c r="CE1508" s="31">
        <v>46209.706284722219</v>
      </c>
      <c r="CI1508" s="14">
        <v>46210</v>
      </c>
      <c r="CJ1508" t="s">
        <v>7932</v>
      </c>
      <c r="CK1508" s="31">
        <v>46210.415798611109</v>
      </c>
      <c r="CP1508" t="str">
        <f>VLOOKUP(A1508,Sheet1!$A$2:$E$221,2,0)</f>
        <v>West Zone</v>
      </c>
    </row>
    <row r="1509" spans="1:94" x14ac:dyDescent="0.35">
      <c r="A1509" t="s">
        <v>7926</v>
      </c>
      <c r="B1509">
        <v>17</v>
      </c>
      <c r="C1509" t="s">
        <v>9332</v>
      </c>
      <c r="D1509" t="s">
        <v>678</v>
      </c>
      <c r="E1509" t="s">
        <v>161</v>
      </c>
      <c r="F1509" t="s">
        <v>346</v>
      </c>
      <c r="G1509" t="s">
        <v>930</v>
      </c>
      <c r="H1509" t="s">
        <v>10833</v>
      </c>
      <c r="I1509">
        <v>689282</v>
      </c>
      <c r="J1509" t="s">
        <v>3599</v>
      </c>
      <c r="K1509" t="s">
        <v>3600</v>
      </c>
      <c r="L1509" t="s">
        <v>4622</v>
      </c>
      <c r="M1509" t="s">
        <v>10834</v>
      </c>
      <c r="N1509">
        <v>85000</v>
      </c>
      <c r="O1509" t="s">
        <v>1110</v>
      </c>
      <c r="P1509" t="s">
        <v>1111</v>
      </c>
      <c r="Q1509" t="s">
        <v>6030</v>
      </c>
      <c r="R1509">
        <v>8879641022</v>
      </c>
      <c r="S1509" t="s">
        <v>13394</v>
      </c>
      <c r="T1509"/>
      <c r="V1509" s="14">
        <v>46209</v>
      </c>
      <c r="W1509" t="s">
        <v>7930</v>
      </c>
      <c r="X1509" s="31">
        <v>46209.558831018519</v>
      </c>
      <c r="AN1509" s="14">
        <v>46209</v>
      </c>
      <c r="AO1509" t="s">
        <v>7931</v>
      </c>
      <c r="AP1509" s="31">
        <v>46209.633020833331</v>
      </c>
      <c r="AT1509" s="31">
        <v>46209.633020833331</v>
      </c>
      <c r="AU1509" s="14">
        <v>46209</v>
      </c>
      <c r="AV1509" t="s">
        <v>7931</v>
      </c>
      <c r="AW1509" t="s">
        <v>346</v>
      </c>
      <c r="AX1509" t="s">
        <v>678</v>
      </c>
      <c r="AY1509" s="14">
        <v>46210</v>
      </c>
      <c r="AZ1509" t="s">
        <v>7932</v>
      </c>
      <c r="BA1509" s="31">
        <v>46210.406018518515</v>
      </c>
      <c r="BB1509" s="14">
        <v>46210</v>
      </c>
      <c r="BC1509" t="s">
        <v>1211</v>
      </c>
      <c r="BD1509" s="31">
        <v>46210.428483796299</v>
      </c>
      <c r="BE1509" s="14">
        <v>46210</v>
      </c>
      <c r="BF1509" t="s">
        <v>6636</v>
      </c>
      <c r="BG1509" s="31">
        <v>46210.48201388889</v>
      </c>
      <c r="BH1509" s="14">
        <v>46210</v>
      </c>
      <c r="BI1509" t="s">
        <v>1336</v>
      </c>
      <c r="BJ1509" s="31">
        <v>46210.528032407405</v>
      </c>
      <c r="BK1509" s="14">
        <v>46210</v>
      </c>
      <c r="BL1509" t="s">
        <v>1336</v>
      </c>
      <c r="BM1509" s="31">
        <v>46210.535231481481</v>
      </c>
      <c r="BZ1509" s="14">
        <v>46210</v>
      </c>
      <c r="CA1509" t="s">
        <v>1336</v>
      </c>
      <c r="CB1509" s="31">
        <v>46210.57440972222</v>
      </c>
      <c r="CC1509" s="14">
        <v>46210</v>
      </c>
      <c r="CD1509" t="s">
        <v>2427</v>
      </c>
      <c r="CE1509" s="31">
        <v>46210.603055555555</v>
      </c>
      <c r="CP1509" t="str">
        <f>VLOOKUP(A1509,Sheet1!$A$2:$E$221,2,0)</f>
        <v>West Zone</v>
      </c>
    </row>
    <row r="1510" spans="1:94" x14ac:dyDescent="0.35">
      <c r="A1510" t="s">
        <v>7949</v>
      </c>
      <c r="B1510">
        <v>22</v>
      </c>
      <c r="C1510" t="s">
        <v>9332</v>
      </c>
      <c r="D1510" t="s">
        <v>678</v>
      </c>
      <c r="E1510" t="s">
        <v>502</v>
      </c>
      <c r="F1510" t="s">
        <v>503</v>
      </c>
      <c r="G1510" t="s">
        <v>109</v>
      </c>
      <c r="H1510" t="s">
        <v>7950</v>
      </c>
      <c r="I1510">
        <v>360289</v>
      </c>
      <c r="J1510" t="s">
        <v>2763</v>
      </c>
      <c r="K1510" t="s">
        <v>2764</v>
      </c>
      <c r="L1510" t="s">
        <v>4622</v>
      </c>
      <c r="M1510" t="s">
        <v>7951</v>
      </c>
      <c r="N1510">
        <v>65000</v>
      </c>
      <c r="O1510" t="s">
        <v>1006</v>
      </c>
      <c r="P1510" t="s">
        <v>1007</v>
      </c>
      <c r="Q1510" t="s">
        <v>7872</v>
      </c>
      <c r="R1510">
        <v>2852664253</v>
      </c>
      <c r="S1510" t="s">
        <v>13394</v>
      </c>
      <c r="T1510"/>
      <c r="V1510" s="14">
        <v>46204</v>
      </c>
      <c r="W1510" t="s">
        <v>7952</v>
      </c>
      <c r="X1510" s="31">
        <v>46204.590833333335</v>
      </c>
      <c r="AN1510" s="14">
        <v>46205</v>
      </c>
      <c r="AO1510" t="s">
        <v>1357</v>
      </c>
      <c r="AP1510" s="31">
        <v>46205.580312500002</v>
      </c>
      <c r="AT1510" s="31">
        <v>46205.580312500002</v>
      </c>
      <c r="AU1510" s="14">
        <v>46205</v>
      </c>
      <c r="AV1510" t="s">
        <v>1357</v>
      </c>
      <c r="AW1510" t="s">
        <v>503</v>
      </c>
      <c r="AX1510" t="s">
        <v>678</v>
      </c>
      <c r="AY1510" s="14">
        <v>46205</v>
      </c>
      <c r="AZ1510" t="s">
        <v>2428</v>
      </c>
      <c r="BA1510" s="31">
        <v>46205.587048611109</v>
      </c>
      <c r="BB1510" s="14">
        <v>46205</v>
      </c>
      <c r="BC1510" t="s">
        <v>1211</v>
      </c>
      <c r="BD1510" s="31">
        <v>46205.608043981483</v>
      </c>
      <c r="BE1510" s="14">
        <v>46205</v>
      </c>
      <c r="BF1510" t="s">
        <v>1366</v>
      </c>
      <c r="BG1510" s="31">
        <v>46205.624050925922</v>
      </c>
      <c r="BH1510" s="14">
        <v>46205</v>
      </c>
      <c r="BI1510" t="s">
        <v>7808</v>
      </c>
      <c r="BJ1510" s="31">
        <v>46205.659074074072</v>
      </c>
      <c r="BK1510" s="14">
        <v>46205</v>
      </c>
      <c r="BL1510" t="s">
        <v>7808</v>
      </c>
      <c r="BM1510" s="31">
        <v>46205.659629629627</v>
      </c>
      <c r="BZ1510" s="14">
        <v>46205</v>
      </c>
      <c r="CA1510" t="s">
        <v>7808</v>
      </c>
      <c r="CB1510" s="31">
        <v>46205.683240740742</v>
      </c>
      <c r="CC1510" s="14">
        <v>46205</v>
      </c>
      <c r="CD1510" t="s">
        <v>1364</v>
      </c>
      <c r="CE1510" s="31">
        <v>46205.691284722219</v>
      </c>
      <c r="CI1510" s="14">
        <v>46205</v>
      </c>
      <c r="CJ1510" t="s">
        <v>2428</v>
      </c>
      <c r="CK1510" s="31">
        <v>46205.755891203706</v>
      </c>
      <c r="CP1510" t="str">
        <f>VLOOKUP(A1510,Sheet1!$A$2:$E$221,2,0)</f>
        <v>West Zone</v>
      </c>
    </row>
    <row r="1511" spans="1:94" x14ac:dyDescent="0.35">
      <c r="A1511" t="s">
        <v>7949</v>
      </c>
      <c r="B1511">
        <v>22</v>
      </c>
      <c r="C1511" t="s">
        <v>9332</v>
      </c>
      <c r="D1511" t="s">
        <v>678</v>
      </c>
      <c r="E1511" t="s">
        <v>502</v>
      </c>
      <c r="F1511" t="s">
        <v>503</v>
      </c>
      <c r="G1511" t="s">
        <v>109</v>
      </c>
      <c r="H1511" t="s">
        <v>10835</v>
      </c>
      <c r="I1511">
        <v>541306</v>
      </c>
      <c r="J1511" t="s">
        <v>2102</v>
      </c>
      <c r="K1511" t="s">
        <v>2103</v>
      </c>
      <c r="L1511" t="s">
        <v>4622</v>
      </c>
      <c r="M1511" t="s">
        <v>10836</v>
      </c>
      <c r="N1511">
        <v>65000</v>
      </c>
      <c r="O1511" t="s">
        <v>1006</v>
      </c>
      <c r="P1511" t="s">
        <v>1007</v>
      </c>
      <c r="Q1511" t="s">
        <v>10837</v>
      </c>
      <c r="R1511">
        <v>2864941881</v>
      </c>
      <c r="S1511" t="s">
        <v>13394</v>
      </c>
      <c r="T1511"/>
      <c r="V1511" s="14">
        <v>46209</v>
      </c>
      <c r="W1511" t="s">
        <v>2428</v>
      </c>
      <c r="X1511" s="31">
        <v>46209.721331018518</v>
      </c>
      <c r="AN1511" s="14">
        <v>46209</v>
      </c>
      <c r="AO1511" t="s">
        <v>1357</v>
      </c>
      <c r="AP1511" s="31">
        <v>46209.806770833333</v>
      </c>
      <c r="AT1511" s="31">
        <v>46209.806770833333</v>
      </c>
      <c r="AU1511" s="14">
        <v>46209</v>
      </c>
      <c r="AV1511" t="s">
        <v>1357</v>
      </c>
      <c r="AW1511" t="s">
        <v>503</v>
      </c>
      <c r="AX1511" t="s">
        <v>678</v>
      </c>
      <c r="AY1511" s="14">
        <v>46210</v>
      </c>
      <c r="AZ1511" t="s">
        <v>1357</v>
      </c>
      <c r="BA1511" s="31">
        <v>46210.435624999998</v>
      </c>
      <c r="BB1511" s="14">
        <v>46210</v>
      </c>
      <c r="BC1511" t="s">
        <v>1211</v>
      </c>
      <c r="BD1511" s="31">
        <v>46210.453738425924</v>
      </c>
      <c r="BE1511" s="14">
        <v>46210</v>
      </c>
      <c r="BF1511" t="s">
        <v>6482</v>
      </c>
      <c r="BG1511" s="31">
        <v>46210.483611111114</v>
      </c>
      <c r="BH1511" s="14">
        <v>46210</v>
      </c>
      <c r="BI1511" t="s">
        <v>7808</v>
      </c>
      <c r="BJ1511" s="31">
        <v>46210.530902777777</v>
      </c>
      <c r="BK1511" s="14">
        <v>46210</v>
      </c>
      <c r="BL1511" t="s">
        <v>7808</v>
      </c>
      <c r="BM1511" s="31">
        <v>46210.543310185189</v>
      </c>
      <c r="BZ1511" s="14">
        <v>46210</v>
      </c>
      <c r="CA1511" t="s">
        <v>7808</v>
      </c>
      <c r="CB1511" s="31">
        <v>46210.595625000002</v>
      </c>
      <c r="CC1511" s="14">
        <v>46210</v>
      </c>
      <c r="CD1511" t="s">
        <v>2427</v>
      </c>
      <c r="CE1511" s="31">
        <v>46210.606608796297</v>
      </c>
      <c r="CI1511" s="14">
        <v>46210</v>
      </c>
      <c r="CJ1511" t="s">
        <v>2428</v>
      </c>
      <c r="CK1511" s="31">
        <v>46210.742604166669</v>
      </c>
      <c r="CP1511" t="str">
        <f>VLOOKUP(A1511,Sheet1!$A$2:$E$221,2,0)</f>
        <v>West Zone</v>
      </c>
    </row>
    <row r="1512" spans="1:94" x14ac:dyDescent="0.35">
      <c r="A1512" t="s">
        <v>7949</v>
      </c>
      <c r="B1512">
        <v>22</v>
      </c>
      <c r="C1512" t="s">
        <v>9332</v>
      </c>
      <c r="D1512" t="s">
        <v>678</v>
      </c>
      <c r="E1512" t="s">
        <v>502</v>
      </c>
      <c r="F1512" t="s">
        <v>503</v>
      </c>
      <c r="G1512" t="s">
        <v>109</v>
      </c>
      <c r="H1512" t="s">
        <v>7953</v>
      </c>
      <c r="I1512">
        <v>567221</v>
      </c>
      <c r="J1512" t="s">
        <v>1355</v>
      </c>
      <c r="K1512" t="s">
        <v>1356</v>
      </c>
      <c r="L1512" t="s">
        <v>4622</v>
      </c>
      <c r="M1512" t="s">
        <v>7954</v>
      </c>
      <c r="N1512">
        <v>60000</v>
      </c>
      <c r="O1512" t="s">
        <v>982</v>
      </c>
      <c r="P1512" t="s">
        <v>983</v>
      </c>
      <c r="Q1512" t="s">
        <v>7955</v>
      </c>
      <c r="R1512">
        <v>2054243686</v>
      </c>
      <c r="S1512" t="s">
        <v>13394</v>
      </c>
      <c r="T1512"/>
      <c r="V1512" s="14">
        <v>46204</v>
      </c>
      <c r="W1512" t="s">
        <v>7952</v>
      </c>
      <c r="X1512" s="31">
        <v>46204.549224537041</v>
      </c>
      <c r="AN1512" s="14">
        <v>46205</v>
      </c>
      <c r="AO1512" t="s">
        <v>1357</v>
      </c>
      <c r="AP1512" s="31">
        <v>46205.544942129629</v>
      </c>
      <c r="AT1512" s="31">
        <v>46205.544942129629</v>
      </c>
      <c r="AU1512" s="14">
        <v>46205</v>
      </c>
      <c r="AV1512" t="s">
        <v>1357</v>
      </c>
      <c r="AW1512" t="s">
        <v>503</v>
      </c>
      <c r="AX1512" t="s">
        <v>678</v>
      </c>
      <c r="AY1512" s="14">
        <v>46205</v>
      </c>
      <c r="AZ1512" t="s">
        <v>1357</v>
      </c>
      <c r="BA1512" s="31">
        <v>46205.551076388889</v>
      </c>
      <c r="BB1512" s="14">
        <v>46205</v>
      </c>
      <c r="BC1512" t="s">
        <v>1211</v>
      </c>
      <c r="BD1512" s="31">
        <v>46205.577291666668</v>
      </c>
      <c r="BE1512" s="14">
        <v>46205</v>
      </c>
      <c r="BF1512" t="s">
        <v>7371</v>
      </c>
      <c r="BG1512" s="31">
        <v>46205.610335648147</v>
      </c>
      <c r="BH1512" s="14">
        <v>46205</v>
      </c>
      <c r="BI1512" t="s">
        <v>7808</v>
      </c>
      <c r="BJ1512" s="31">
        <v>46205.658032407409</v>
      </c>
      <c r="BK1512" s="14">
        <v>46205</v>
      </c>
      <c r="BL1512" t="s">
        <v>7808</v>
      </c>
      <c r="BM1512" s="31">
        <v>46205.668587962966</v>
      </c>
      <c r="BZ1512" s="14">
        <v>46205</v>
      </c>
      <c r="CA1512" t="s">
        <v>7808</v>
      </c>
      <c r="CB1512" s="31">
        <v>46205.702094907407</v>
      </c>
      <c r="CC1512" s="14">
        <v>46205</v>
      </c>
      <c r="CD1512" t="s">
        <v>1324</v>
      </c>
      <c r="CE1512" s="31">
        <v>46205.708541666667</v>
      </c>
      <c r="CI1512" s="14">
        <v>46205</v>
      </c>
      <c r="CJ1512" t="s">
        <v>2428</v>
      </c>
      <c r="CK1512" s="31">
        <v>46205.74454861111</v>
      </c>
      <c r="CP1512" t="str">
        <f>VLOOKUP(A1512,Sheet1!$A$2:$E$221,2,0)</f>
        <v>West Zone</v>
      </c>
    </row>
    <row r="1513" spans="1:94" x14ac:dyDescent="0.35">
      <c r="A1513" t="s">
        <v>7956</v>
      </c>
      <c r="B1513">
        <v>53</v>
      </c>
      <c r="C1513" t="s">
        <v>9332</v>
      </c>
      <c r="D1513" t="s">
        <v>678</v>
      </c>
      <c r="E1513" t="s">
        <v>671</v>
      </c>
      <c r="F1513" t="s">
        <v>672</v>
      </c>
      <c r="G1513" t="s">
        <v>109</v>
      </c>
      <c r="H1513" t="s">
        <v>4298</v>
      </c>
      <c r="I1513">
        <v>35646</v>
      </c>
      <c r="J1513" t="s">
        <v>4300</v>
      </c>
      <c r="K1513" t="s">
        <v>4301</v>
      </c>
      <c r="L1513" t="s">
        <v>4622</v>
      </c>
      <c r="M1513" t="s">
        <v>7957</v>
      </c>
      <c r="N1513">
        <v>90000</v>
      </c>
      <c r="O1513" t="s">
        <v>1378</v>
      </c>
      <c r="P1513" t="s">
        <v>1379</v>
      </c>
      <c r="Q1513" t="s">
        <v>4299</v>
      </c>
      <c r="R1513">
        <v>2688840962</v>
      </c>
      <c r="S1513" t="s">
        <v>13394</v>
      </c>
      <c r="T1513"/>
      <c r="V1513" s="14">
        <v>46204</v>
      </c>
      <c r="W1513" t="s">
        <v>7958</v>
      </c>
      <c r="X1513" s="31">
        <v>46204.462708333333</v>
      </c>
      <c r="AN1513" s="14">
        <v>46205</v>
      </c>
      <c r="AO1513" t="s">
        <v>1360</v>
      </c>
      <c r="AP1513" s="31">
        <v>46205.678182870368</v>
      </c>
      <c r="AT1513" s="31">
        <v>46205.678182870368</v>
      </c>
      <c r="AU1513" s="14">
        <v>46205</v>
      </c>
      <c r="AV1513" t="s">
        <v>1360</v>
      </c>
      <c r="AW1513" t="s">
        <v>672</v>
      </c>
      <c r="AX1513" t="s">
        <v>678</v>
      </c>
      <c r="AY1513" s="14">
        <v>46205</v>
      </c>
      <c r="AZ1513" t="s">
        <v>1361</v>
      </c>
      <c r="BA1513" s="31">
        <v>46205.704976851855</v>
      </c>
      <c r="BB1513" s="14">
        <v>46205</v>
      </c>
      <c r="BC1513" t="s">
        <v>1211</v>
      </c>
      <c r="BD1513" s="31">
        <v>46205.713645833333</v>
      </c>
      <c r="BE1513" s="14">
        <v>46205</v>
      </c>
      <c r="BF1513" t="s">
        <v>7371</v>
      </c>
      <c r="BG1513" s="31">
        <v>46205.7343287037</v>
      </c>
      <c r="BH1513" s="14">
        <v>46205</v>
      </c>
      <c r="BI1513" t="s">
        <v>7959</v>
      </c>
      <c r="BJ1513" s="31">
        <v>46205.745370370372</v>
      </c>
      <c r="BK1513" s="14">
        <v>46205</v>
      </c>
      <c r="BL1513" t="s">
        <v>7959</v>
      </c>
      <c r="BM1513" s="31">
        <v>46205.765266203707</v>
      </c>
      <c r="BZ1513" s="14">
        <v>46205</v>
      </c>
      <c r="CA1513" t="s">
        <v>7959</v>
      </c>
      <c r="CB1513" s="31">
        <v>46205.774780092594</v>
      </c>
      <c r="CC1513" s="14">
        <v>46205</v>
      </c>
      <c r="CD1513" t="s">
        <v>1322</v>
      </c>
      <c r="CE1513" s="31">
        <v>46205.780243055553</v>
      </c>
      <c r="CI1513" s="14">
        <v>46206</v>
      </c>
      <c r="CJ1513" t="s">
        <v>1361</v>
      </c>
      <c r="CK1513" s="31">
        <v>46206.616111111114</v>
      </c>
      <c r="CP1513" t="str">
        <f>VLOOKUP(A1513,Sheet1!$A$2:$E$221,2,0)</f>
        <v>West Zone</v>
      </c>
    </row>
    <row r="1514" spans="1:94" x14ac:dyDescent="0.35">
      <c r="A1514" t="s">
        <v>7956</v>
      </c>
      <c r="B1514">
        <v>53</v>
      </c>
      <c r="C1514" t="s">
        <v>9332</v>
      </c>
      <c r="D1514" t="s">
        <v>678</v>
      </c>
      <c r="E1514" t="s">
        <v>671</v>
      </c>
      <c r="F1514" t="s">
        <v>672</v>
      </c>
      <c r="G1514" t="s">
        <v>109</v>
      </c>
      <c r="H1514" t="s">
        <v>3947</v>
      </c>
      <c r="I1514">
        <v>53402</v>
      </c>
      <c r="J1514" t="s">
        <v>3651</v>
      </c>
      <c r="K1514" t="s">
        <v>3652</v>
      </c>
      <c r="L1514" t="s">
        <v>4622</v>
      </c>
      <c r="M1514" t="s">
        <v>7960</v>
      </c>
      <c r="N1514">
        <v>65000</v>
      </c>
      <c r="O1514" t="s">
        <v>1358</v>
      </c>
      <c r="P1514" t="s">
        <v>1359</v>
      </c>
      <c r="Q1514" t="s">
        <v>3948</v>
      </c>
      <c r="R1514">
        <v>1831670047</v>
      </c>
      <c r="S1514" t="s">
        <v>13394</v>
      </c>
      <c r="T1514"/>
      <c r="V1514" s="14">
        <v>46204</v>
      </c>
      <c r="W1514" t="s">
        <v>7961</v>
      </c>
      <c r="X1514" s="31">
        <v>46204.531192129631</v>
      </c>
      <c r="AN1514" s="14">
        <v>46205</v>
      </c>
      <c r="AO1514" t="s">
        <v>1360</v>
      </c>
      <c r="AP1514" s="31">
        <v>46205.346666666665</v>
      </c>
      <c r="AT1514" s="31">
        <v>46205.346666666665</v>
      </c>
      <c r="AU1514" s="14">
        <v>46205</v>
      </c>
      <c r="AV1514" t="s">
        <v>1360</v>
      </c>
      <c r="AW1514" t="s">
        <v>672</v>
      </c>
      <c r="AX1514" t="s">
        <v>678</v>
      </c>
      <c r="AY1514" s="14">
        <v>46205</v>
      </c>
      <c r="AZ1514" t="s">
        <v>1361</v>
      </c>
      <c r="BA1514" s="31">
        <v>46205.353437500002</v>
      </c>
      <c r="BB1514" s="14">
        <v>46205</v>
      </c>
      <c r="BC1514" t="s">
        <v>1211</v>
      </c>
      <c r="BD1514" s="31">
        <v>46205.356122685182</v>
      </c>
      <c r="BE1514" s="14">
        <v>46205</v>
      </c>
      <c r="BF1514" t="s">
        <v>6799</v>
      </c>
      <c r="BG1514" s="31">
        <v>46205.417187500003</v>
      </c>
      <c r="BH1514" s="14">
        <v>46205</v>
      </c>
      <c r="BI1514" t="s">
        <v>7959</v>
      </c>
      <c r="BJ1514" s="31">
        <v>46205.425439814811</v>
      </c>
      <c r="BK1514" s="14">
        <v>46205</v>
      </c>
      <c r="BL1514" t="s">
        <v>7959</v>
      </c>
      <c r="BM1514" s="31">
        <v>46205.429375</v>
      </c>
      <c r="BZ1514" s="14">
        <v>46205</v>
      </c>
      <c r="CA1514" t="s">
        <v>7959</v>
      </c>
      <c r="CB1514" s="31">
        <v>46205.449074074073</v>
      </c>
      <c r="CC1514" s="14">
        <v>46205</v>
      </c>
      <c r="CD1514" t="s">
        <v>1322</v>
      </c>
      <c r="CE1514" s="31">
        <v>46205.454942129632</v>
      </c>
      <c r="CI1514" s="14">
        <v>46205</v>
      </c>
      <c r="CJ1514" t="s">
        <v>1361</v>
      </c>
      <c r="CK1514" s="31">
        <v>46205.671388888892</v>
      </c>
      <c r="CP1514" t="str">
        <f>VLOOKUP(A1514,Sheet1!$A$2:$E$221,2,0)</f>
        <v>West Zone</v>
      </c>
    </row>
    <row r="1515" spans="1:94" x14ac:dyDescent="0.35">
      <c r="A1515" t="s">
        <v>7956</v>
      </c>
      <c r="B1515">
        <v>53</v>
      </c>
      <c r="C1515" t="s">
        <v>9332</v>
      </c>
      <c r="D1515" t="s">
        <v>678</v>
      </c>
      <c r="E1515" t="s">
        <v>671</v>
      </c>
      <c r="F1515" t="s">
        <v>672</v>
      </c>
      <c r="G1515" t="s">
        <v>109</v>
      </c>
      <c r="H1515" t="s">
        <v>3650</v>
      </c>
      <c r="I1515">
        <v>63727</v>
      </c>
      <c r="J1515" t="s">
        <v>3651</v>
      </c>
      <c r="K1515" t="s">
        <v>3652</v>
      </c>
      <c r="L1515" t="s">
        <v>4622</v>
      </c>
      <c r="M1515" t="s">
        <v>7962</v>
      </c>
      <c r="N1515">
        <v>70000</v>
      </c>
      <c r="O1515" t="s">
        <v>1362</v>
      </c>
      <c r="P1515" t="s">
        <v>1363</v>
      </c>
      <c r="Q1515" t="s">
        <v>3090</v>
      </c>
      <c r="R1515">
        <v>3167496646</v>
      </c>
      <c r="S1515" t="s">
        <v>13394</v>
      </c>
      <c r="T1515"/>
      <c r="V1515" s="14">
        <v>46204</v>
      </c>
      <c r="W1515" t="s">
        <v>7961</v>
      </c>
      <c r="X1515" s="31">
        <v>46204.350578703707</v>
      </c>
      <c r="AN1515" s="14">
        <v>46204</v>
      </c>
      <c r="AO1515" t="s">
        <v>1360</v>
      </c>
      <c r="AP1515" s="31">
        <v>46204.400023148148</v>
      </c>
      <c r="AT1515" s="31">
        <v>46204.400023148148</v>
      </c>
      <c r="AU1515" s="14">
        <v>46204</v>
      </c>
      <c r="AV1515" t="s">
        <v>1360</v>
      </c>
      <c r="AW1515" t="s">
        <v>672</v>
      </c>
      <c r="AX1515" t="s">
        <v>678</v>
      </c>
      <c r="AY1515" s="14">
        <v>46204</v>
      </c>
      <c r="AZ1515" t="s">
        <v>1361</v>
      </c>
      <c r="BA1515" s="31">
        <v>46204.401064814818</v>
      </c>
      <c r="BB1515" s="14">
        <v>46204</v>
      </c>
      <c r="BC1515" t="s">
        <v>1211</v>
      </c>
      <c r="BD1515" s="31">
        <v>46204.421956018516</v>
      </c>
      <c r="BE1515" s="14">
        <v>46204</v>
      </c>
      <c r="BF1515" t="s">
        <v>6814</v>
      </c>
      <c r="BG1515" s="31">
        <v>46204.428020833337</v>
      </c>
      <c r="BH1515" s="14">
        <v>46204</v>
      </c>
      <c r="BI1515" t="s">
        <v>7959</v>
      </c>
      <c r="BJ1515" s="31">
        <v>46204.442442129628</v>
      </c>
      <c r="BK1515" s="14">
        <v>46204</v>
      </c>
      <c r="BL1515" t="s">
        <v>7959</v>
      </c>
      <c r="BM1515" s="31">
        <v>46204.445798611108</v>
      </c>
      <c r="BZ1515" s="14">
        <v>46204</v>
      </c>
      <c r="CA1515" t="s">
        <v>7959</v>
      </c>
      <c r="CB1515" s="31">
        <v>46204.464409722219</v>
      </c>
      <c r="CC1515" s="14">
        <v>46204</v>
      </c>
      <c r="CD1515" t="s">
        <v>1322</v>
      </c>
      <c r="CE1515" s="31">
        <v>46204.470405092594</v>
      </c>
      <c r="CI1515" s="14">
        <v>46204</v>
      </c>
      <c r="CJ1515" t="s">
        <v>1361</v>
      </c>
      <c r="CK1515" s="31">
        <v>46204.498368055552</v>
      </c>
      <c r="CP1515" t="str">
        <f>VLOOKUP(A1515,Sheet1!$A$2:$E$221,2,0)</f>
        <v>West Zone</v>
      </c>
    </row>
    <row r="1516" spans="1:94" x14ac:dyDescent="0.35">
      <c r="A1516" t="s">
        <v>7956</v>
      </c>
      <c r="B1516">
        <v>53</v>
      </c>
      <c r="C1516" t="s">
        <v>9332</v>
      </c>
      <c r="D1516" t="s">
        <v>678</v>
      </c>
      <c r="E1516" t="s">
        <v>671</v>
      </c>
      <c r="F1516" t="s">
        <v>672</v>
      </c>
      <c r="G1516" t="s">
        <v>109</v>
      </c>
      <c r="H1516" t="s">
        <v>7963</v>
      </c>
      <c r="I1516">
        <v>105021</v>
      </c>
      <c r="J1516" t="s">
        <v>2996</v>
      </c>
      <c r="K1516" t="s">
        <v>7964</v>
      </c>
      <c r="L1516" t="s">
        <v>4622</v>
      </c>
      <c r="M1516" t="s">
        <v>7965</v>
      </c>
      <c r="N1516">
        <v>45000</v>
      </c>
      <c r="O1516" t="s">
        <v>1036</v>
      </c>
      <c r="P1516" t="s">
        <v>1037</v>
      </c>
      <c r="Q1516" t="s">
        <v>4105</v>
      </c>
      <c r="R1516">
        <v>6595876641</v>
      </c>
      <c r="S1516" t="s">
        <v>13394</v>
      </c>
      <c r="T1516"/>
      <c r="V1516" s="14">
        <v>46204</v>
      </c>
      <c r="W1516" t="s">
        <v>7966</v>
      </c>
      <c r="X1516" s="31">
        <v>46204.576782407406</v>
      </c>
      <c r="AN1516" s="14">
        <v>46205</v>
      </c>
      <c r="AO1516" t="s">
        <v>1360</v>
      </c>
      <c r="AP1516" s="31">
        <v>46205.427361111113</v>
      </c>
      <c r="AT1516" s="31">
        <v>46205.427361111113</v>
      </c>
      <c r="AU1516" s="14">
        <v>46205</v>
      </c>
      <c r="AV1516" t="s">
        <v>1360</v>
      </c>
      <c r="AW1516" t="s">
        <v>672</v>
      </c>
      <c r="AX1516" t="s">
        <v>678</v>
      </c>
      <c r="AY1516" s="14">
        <v>46205</v>
      </c>
      <c r="AZ1516" t="s">
        <v>1361</v>
      </c>
      <c r="BA1516" s="31">
        <v>46205.437314814815</v>
      </c>
      <c r="BB1516" s="14">
        <v>46205</v>
      </c>
      <c r="BC1516" t="s">
        <v>1211</v>
      </c>
      <c r="BD1516" s="31">
        <v>46205.443599537037</v>
      </c>
      <c r="BE1516" s="14">
        <v>46205</v>
      </c>
      <c r="BF1516" t="s">
        <v>6814</v>
      </c>
      <c r="BG1516" s="31">
        <v>46205.453101851854</v>
      </c>
      <c r="BH1516" s="14">
        <v>46205</v>
      </c>
      <c r="BI1516" t="s">
        <v>7959</v>
      </c>
      <c r="BJ1516" s="31">
        <v>46205.465219907404</v>
      </c>
      <c r="BK1516" s="14">
        <v>46205</v>
      </c>
      <c r="BL1516" t="s">
        <v>7959</v>
      </c>
      <c r="BM1516" s="31">
        <v>46205.524293981478</v>
      </c>
      <c r="BZ1516" s="14">
        <v>46205</v>
      </c>
      <c r="CA1516" t="s">
        <v>7959</v>
      </c>
      <c r="CB1516" s="31">
        <v>46205.535300925927</v>
      </c>
      <c r="CC1516" s="14">
        <v>46205</v>
      </c>
      <c r="CD1516" t="s">
        <v>1364</v>
      </c>
      <c r="CE1516" s="31">
        <v>46205.545416666668</v>
      </c>
      <c r="CI1516" s="14">
        <v>46206</v>
      </c>
      <c r="CJ1516" t="s">
        <v>1361</v>
      </c>
      <c r="CK1516" s="31">
        <v>46206.375474537039</v>
      </c>
      <c r="CP1516" t="str">
        <f>VLOOKUP(A1516,Sheet1!$A$2:$E$221,2,0)</f>
        <v>West Zone</v>
      </c>
    </row>
    <row r="1517" spans="1:94" x14ac:dyDescent="0.35">
      <c r="A1517" t="s">
        <v>7956</v>
      </c>
      <c r="B1517">
        <v>53</v>
      </c>
      <c r="C1517" t="s">
        <v>9332</v>
      </c>
      <c r="D1517" t="s">
        <v>678</v>
      </c>
      <c r="E1517" t="s">
        <v>671</v>
      </c>
      <c r="F1517" t="s">
        <v>672</v>
      </c>
      <c r="G1517" t="s">
        <v>109</v>
      </c>
      <c r="H1517" t="s">
        <v>7967</v>
      </c>
      <c r="I1517">
        <v>192473</v>
      </c>
      <c r="J1517" t="s">
        <v>1070</v>
      </c>
      <c r="K1517" t="s">
        <v>1365</v>
      </c>
      <c r="L1517" t="s">
        <v>4622</v>
      </c>
      <c r="M1517" t="s">
        <v>7968</v>
      </c>
      <c r="N1517">
        <v>45000</v>
      </c>
      <c r="O1517" t="s">
        <v>1036</v>
      </c>
      <c r="P1517" t="s">
        <v>1037</v>
      </c>
      <c r="Q1517" t="s">
        <v>7969</v>
      </c>
      <c r="R1517">
        <v>8206633516</v>
      </c>
      <c r="S1517" t="s">
        <v>13394</v>
      </c>
      <c r="T1517"/>
      <c r="V1517" s="14">
        <v>46203</v>
      </c>
      <c r="W1517" t="s">
        <v>7970</v>
      </c>
      <c r="X1517" s="31">
        <v>46203.803113425929</v>
      </c>
      <c r="AN1517" s="14">
        <v>46204</v>
      </c>
      <c r="AO1517" t="s">
        <v>1360</v>
      </c>
      <c r="AP1517" s="31">
        <v>46204.494131944448</v>
      </c>
      <c r="AT1517" s="31">
        <v>46204.494131944448</v>
      </c>
      <c r="AU1517" s="14">
        <v>46204</v>
      </c>
      <c r="AV1517" t="s">
        <v>1360</v>
      </c>
      <c r="AW1517" t="s">
        <v>672</v>
      </c>
      <c r="AX1517" t="s">
        <v>678</v>
      </c>
      <c r="AY1517" s="14">
        <v>46204</v>
      </c>
      <c r="AZ1517" t="s">
        <v>1361</v>
      </c>
      <c r="BA1517" s="31">
        <v>46204.521851851852</v>
      </c>
      <c r="BB1517" s="14">
        <v>46204</v>
      </c>
      <c r="BC1517" t="s">
        <v>1211</v>
      </c>
      <c r="BD1517" s="31">
        <v>46204.532129629632</v>
      </c>
      <c r="BE1517" s="14">
        <v>46204</v>
      </c>
      <c r="BF1517" t="s">
        <v>7357</v>
      </c>
      <c r="BG1517" s="31">
        <v>46204.551655092589</v>
      </c>
      <c r="BH1517" s="14">
        <v>46204</v>
      </c>
      <c r="BI1517" t="s">
        <v>7959</v>
      </c>
      <c r="BJ1517" s="31">
        <v>46204.555844907409</v>
      </c>
      <c r="BK1517" s="14">
        <v>46204</v>
      </c>
      <c r="BL1517" t="s">
        <v>7959</v>
      </c>
      <c r="BM1517" s="31">
        <v>46204.558958333335</v>
      </c>
      <c r="BZ1517" s="14">
        <v>46204</v>
      </c>
      <c r="CA1517" t="s">
        <v>7959</v>
      </c>
      <c r="CB1517" s="31">
        <v>46204.593101851853</v>
      </c>
      <c r="CC1517" s="14">
        <v>46204</v>
      </c>
      <c r="CD1517" t="s">
        <v>1322</v>
      </c>
      <c r="CE1517" s="31">
        <v>46204.611539351848</v>
      </c>
      <c r="CI1517" s="14">
        <v>46204</v>
      </c>
      <c r="CJ1517" t="s">
        <v>1361</v>
      </c>
      <c r="CK1517" s="31">
        <v>46204.684131944443</v>
      </c>
      <c r="CP1517" t="str">
        <f>VLOOKUP(A1517,Sheet1!$A$2:$E$221,2,0)</f>
        <v>West Zone</v>
      </c>
    </row>
    <row r="1518" spans="1:94" x14ac:dyDescent="0.35">
      <c r="A1518" t="s">
        <v>7956</v>
      </c>
      <c r="B1518">
        <v>53</v>
      </c>
      <c r="C1518" t="s">
        <v>9332</v>
      </c>
      <c r="D1518" t="s">
        <v>678</v>
      </c>
      <c r="E1518" t="s">
        <v>671</v>
      </c>
      <c r="F1518" t="s">
        <v>672</v>
      </c>
      <c r="G1518" t="s">
        <v>109</v>
      </c>
      <c r="H1518" t="s">
        <v>12736</v>
      </c>
      <c r="I1518">
        <v>250951</v>
      </c>
      <c r="J1518" t="s">
        <v>2996</v>
      </c>
      <c r="K1518" t="s">
        <v>7964</v>
      </c>
      <c r="L1518" t="s">
        <v>4622</v>
      </c>
      <c r="M1518" t="s">
        <v>12737</v>
      </c>
      <c r="N1518">
        <v>90000</v>
      </c>
      <c r="O1518" t="s">
        <v>1032</v>
      </c>
      <c r="P1518" t="s">
        <v>1033</v>
      </c>
      <c r="Q1518" t="s">
        <v>2071</v>
      </c>
      <c r="R1518">
        <v>5272894994</v>
      </c>
      <c r="S1518" t="s">
        <v>13394</v>
      </c>
      <c r="T1518"/>
      <c r="V1518" s="14">
        <v>46209</v>
      </c>
      <c r="W1518" t="s">
        <v>7966</v>
      </c>
      <c r="X1518" s="31">
        <v>46209.48578703704</v>
      </c>
      <c r="AN1518" s="14">
        <v>46210</v>
      </c>
      <c r="AO1518" t="s">
        <v>1360</v>
      </c>
      <c r="AP1518" s="31">
        <v>46210.43172453704</v>
      </c>
      <c r="AT1518" s="31">
        <v>46210.43172453704</v>
      </c>
      <c r="AU1518" s="14">
        <v>46210</v>
      </c>
      <c r="AV1518" t="s">
        <v>1360</v>
      </c>
      <c r="AW1518" t="s">
        <v>672</v>
      </c>
      <c r="AX1518" t="s">
        <v>678</v>
      </c>
      <c r="AY1518" s="14">
        <v>46210</v>
      </c>
      <c r="AZ1518" t="s">
        <v>1361</v>
      </c>
      <c r="BA1518" s="31">
        <v>46210.435682870368</v>
      </c>
      <c r="BB1518" s="14">
        <v>46210</v>
      </c>
      <c r="BC1518" t="s">
        <v>1211</v>
      </c>
      <c r="BD1518" s="31">
        <v>46210.453703703701</v>
      </c>
      <c r="BE1518" s="14">
        <v>46210</v>
      </c>
      <c r="BF1518" t="s">
        <v>7003</v>
      </c>
      <c r="BG1518" s="31">
        <v>46210.498136574075</v>
      </c>
      <c r="BH1518" s="14">
        <v>46210</v>
      </c>
      <c r="BI1518" t="s">
        <v>7959</v>
      </c>
      <c r="BJ1518" s="31">
        <v>46210.516226851854</v>
      </c>
      <c r="BK1518" s="14">
        <v>46210</v>
      </c>
      <c r="BL1518" t="s">
        <v>7959</v>
      </c>
      <c r="BM1518" s="31">
        <v>46210.546157407407</v>
      </c>
      <c r="BZ1518" s="14">
        <v>46210</v>
      </c>
      <c r="CA1518" t="s">
        <v>7959</v>
      </c>
      <c r="CB1518" s="31">
        <v>46210.55605324074</v>
      </c>
      <c r="CC1518" s="14">
        <v>46210</v>
      </c>
      <c r="CD1518" t="s">
        <v>1364</v>
      </c>
      <c r="CE1518" s="31">
        <v>46210.57240740741</v>
      </c>
      <c r="CP1518" t="str">
        <f>VLOOKUP(A1518,Sheet1!$A$2:$E$221,2,0)</f>
        <v>West Zone</v>
      </c>
    </row>
    <row r="1519" spans="1:94" x14ac:dyDescent="0.35">
      <c r="A1519" t="s">
        <v>7956</v>
      </c>
      <c r="B1519">
        <v>53</v>
      </c>
      <c r="C1519" t="s">
        <v>9332</v>
      </c>
      <c r="D1519" t="s">
        <v>678</v>
      </c>
      <c r="E1519" t="s">
        <v>671</v>
      </c>
      <c r="F1519" t="s">
        <v>672</v>
      </c>
      <c r="G1519" t="s">
        <v>109</v>
      </c>
      <c r="H1519" t="s">
        <v>10838</v>
      </c>
      <c r="I1519">
        <v>279888</v>
      </c>
      <c r="J1519" t="s">
        <v>3651</v>
      </c>
      <c r="K1519" t="s">
        <v>3652</v>
      </c>
      <c r="L1519" t="s">
        <v>4622</v>
      </c>
      <c r="M1519" t="s">
        <v>10839</v>
      </c>
      <c r="N1519">
        <v>45000</v>
      </c>
      <c r="O1519" t="s">
        <v>10081</v>
      </c>
      <c r="P1519" t="s">
        <v>10082</v>
      </c>
      <c r="Q1519" t="s">
        <v>3798</v>
      </c>
      <c r="R1519">
        <v>8869539072</v>
      </c>
      <c r="S1519" t="s">
        <v>13394</v>
      </c>
      <c r="T1519"/>
      <c r="V1519" s="14">
        <v>46206</v>
      </c>
      <c r="W1519" t="s">
        <v>7961</v>
      </c>
      <c r="X1519" s="31">
        <v>46206.440949074073</v>
      </c>
      <c r="AN1519" s="14">
        <v>46209</v>
      </c>
      <c r="AO1519" t="s">
        <v>1361</v>
      </c>
      <c r="AP1519" s="31">
        <v>46209.498935185184</v>
      </c>
      <c r="AT1519" s="31">
        <v>46209.498935185184</v>
      </c>
      <c r="AU1519" s="14">
        <v>46209</v>
      </c>
      <c r="AV1519" t="s">
        <v>1361</v>
      </c>
      <c r="AW1519" t="s">
        <v>10840</v>
      </c>
      <c r="AX1519" t="s">
        <v>677</v>
      </c>
      <c r="AY1519" s="14">
        <v>46209</v>
      </c>
      <c r="AZ1519" t="s">
        <v>1361</v>
      </c>
      <c r="BA1519" s="31">
        <v>46209.500185185185</v>
      </c>
      <c r="BB1519" s="14">
        <v>46209</v>
      </c>
      <c r="BC1519" t="s">
        <v>1211</v>
      </c>
      <c r="BD1519" s="31">
        <v>46209.506608796299</v>
      </c>
      <c r="BE1519" s="14">
        <v>46209</v>
      </c>
      <c r="BF1519" t="s">
        <v>6685</v>
      </c>
      <c r="BG1519" s="31">
        <v>46209.562835648147</v>
      </c>
      <c r="BH1519" s="14">
        <v>46209</v>
      </c>
      <c r="BI1519" t="s">
        <v>7959</v>
      </c>
      <c r="BJ1519" s="31">
        <v>46209.580821759257</v>
      </c>
      <c r="BK1519" s="14">
        <v>46209</v>
      </c>
      <c r="BL1519" t="s">
        <v>7959</v>
      </c>
      <c r="BM1519" s="31">
        <v>46209.584143518521</v>
      </c>
      <c r="BZ1519" s="14">
        <v>46209</v>
      </c>
      <c r="CA1519" t="s">
        <v>7959</v>
      </c>
      <c r="CB1519" s="31">
        <v>46209.589618055557</v>
      </c>
      <c r="CC1519" s="14">
        <v>46209</v>
      </c>
      <c r="CD1519" t="s">
        <v>1324</v>
      </c>
      <c r="CE1519" s="31">
        <v>46209.623391203706</v>
      </c>
      <c r="CI1519" s="14">
        <v>46209</v>
      </c>
      <c r="CJ1519" t="s">
        <v>1361</v>
      </c>
      <c r="CK1519" s="31">
        <v>46209.761863425927</v>
      </c>
      <c r="CP1519" t="str">
        <f>VLOOKUP(A1519,Sheet1!$A$2:$E$221,2,0)</f>
        <v>West Zone</v>
      </c>
    </row>
    <row r="1520" spans="1:94" x14ac:dyDescent="0.35">
      <c r="A1520" t="s">
        <v>7956</v>
      </c>
      <c r="B1520">
        <v>53</v>
      </c>
      <c r="C1520" t="s">
        <v>9332</v>
      </c>
      <c r="D1520" t="s">
        <v>678</v>
      </c>
      <c r="E1520" t="s">
        <v>671</v>
      </c>
      <c r="F1520" t="s">
        <v>672</v>
      </c>
      <c r="G1520" t="s">
        <v>109</v>
      </c>
      <c r="H1520" t="s">
        <v>12738</v>
      </c>
      <c r="I1520">
        <v>304054</v>
      </c>
      <c r="J1520" t="s">
        <v>1070</v>
      </c>
      <c r="K1520" t="s">
        <v>1365</v>
      </c>
      <c r="L1520" t="s">
        <v>4622</v>
      </c>
      <c r="M1520" t="s">
        <v>12739</v>
      </c>
      <c r="N1520">
        <v>45000</v>
      </c>
      <c r="O1520" t="s">
        <v>1036</v>
      </c>
      <c r="P1520" t="s">
        <v>1037</v>
      </c>
      <c r="Q1520" t="s">
        <v>1143</v>
      </c>
      <c r="R1520">
        <v>7359224249</v>
      </c>
      <c r="S1520" t="s">
        <v>13394</v>
      </c>
      <c r="T1520"/>
      <c r="V1520" s="14">
        <v>46210</v>
      </c>
      <c r="W1520" t="s">
        <v>7970</v>
      </c>
      <c r="X1520" s="31">
        <v>46210.561018518521</v>
      </c>
      <c r="AN1520" s="14">
        <v>46210</v>
      </c>
      <c r="AO1520" t="s">
        <v>1360</v>
      </c>
      <c r="AP1520" s="31">
        <v>46210.647407407407</v>
      </c>
      <c r="AT1520" s="31">
        <v>46210.647407407407</v>
      </c>
      <c r="AU1520" s="14">
        <v>46210</v>
      </c>
      <c r="AV1520" t="s">
        <v>1360</v>
      </c>
      <c r="AW1520" t="s">
        <v>672</v>
      </c>
      <c r="AX1520" t="s">
        <v>678</v>
      </c>
      <c r="AY1520" s="14">
        <v>46210</v>
      </c>
      <c r="AZ1520" t="s">
        <v>1361</v>
      </c>
      <c r="BA1520" s="31">
        <v>46210.653113425928</v>
      </c>
      <c r="BB1520" s="14">
        <v>46210</v>
      </c>
      <c r="BC1520" t="s">
        <v>1211</v>
      </c>
      <c r="BD1520" s="31">
        <v>46210.67528935185</v>
      </c>
      <c r="BE1520" s="14">
        <v>46210</v>
      </c>
      <c r="BF1520" t="s">
        <v>7357</v>
      </c>
      <c r="BG1520" s="31">
        <v>46210.703483796293</v>
      </c>
      <c r="BH1520" s="14">
        <v>46210</v>
      </c>
      <c r="BI1520" t="s">
        <v>7959</v>
      </c>
      <c r="BJ1520" s="31">
        <v>46210.755312499998</v>
      </c>
      <c r="BK1520" s="14">
        <v>46210</v>
      </c>
      <c r="BL1520" t="s">
        <v>7959</v>
      </c>
      <c r="BM1520" s="31">
        <v>46210.790289351855</v>
      </c>
      <c r="BZ1520" s="14">
        <v>46210</v>
      </c>
      <c r="CA1520" t="s">
        <v>7959</v>
      </c>
      <c r="CB1520" s="31">
        <v>46210.80060185185</v>
      </c>
      <c r="CC1520" s="14">
        <v>46210</v>
      </c>
      <c r="CD1520" t="s">
        <v>1364</v>
      </c>
      <c r="CE1520" s="31">
        <v>46210.810868055552</v>
      </c>
      <c r="CP1520" t="str">
        <f>VLOOKUP(A1520,Sheet1!$A$2:$E$221,2,0)</f>
        <v>West Zone</v>
      </c>
    </row>
    <row r="1521" spans="1:94" x14ac:dyDescent="0.35">
      <c r="A1521" t="s">
        <v>7956</v>
      </c>
      <c r="B1521">
        <v>53</v>
      </c>
      <c r="C1521" t="s">
        <v>9332</v>
      </c>
      <c r="D1521" t="s">
        <v>678</v>
      </c>
      <c r="E1521" t="s">
        <v>671</v>
      </c>
      <c r="F1521" t="s">
        <v>672</v>
      </c>
      <c r="G1521" t="s">
        <v>109</v>
      </c>
      <c r="H1521" t="s">
        <v>7971</v>
      </c>
      <c r="I1521">
        <v>566746</v>
      </c>
      <c r="J1521" t="s">
        <v>1070</v>
      </c>
      <c r="K1521" t="s">
        <v>1365</v>
      </c>
      <c r="L1521" t="s">
        <v>4622</v>
      </c>
      <c r="M1521" t="s">
        <v>7972</v>
      </c>
      <c r="N1521">
        <v>45000</v>
      </c>
      <c r="O1521" t="s">
        <v>1036</v>
      </c>
      <c r="P1521" t="s">
        <v>1037</v>
      </c>
      <c r="Q1521" t="s">
        <v>7973</v>
      </c>
      <c r="R1521">
        <v>2924827486</v>
      </c>
      <c r="S1521" t="s">
        <v>13394</v>
      </c>
      <c r="T1521"/>
      <c r="V1521" s="14">
        <v>46203</v>
      </c>
      <c r="W1521" t="s">
        <v>7970</v>
      </c>
      <c r="X1521" s="31">
        <v>46203.644999999997</v>
      </c>
      <c r="AN1521" s="14">
        <v>46204</v>
      </c>
      <c r="AO1521" t="s">
        <v>1360</v>
      </c>
      <c r="AP1521" s="31">
        <v>46204.582476851851</v>
      </c>
      <c r="AT1521" s="31">
        <v>46204.582476851851</v>
      </c>
      <c r="AU1521" s="14">
        <v>46204</v>
      </c>
      <c r="AV1521" t="s">
        <v>1360</v>
      </c>
      <c r="AW1521" t="s">
        <v>672</v>
      </c>
      <c r="AX1521" t="s">
        <v>678</v>
      </c>
      <c r="AY1521" s="14">
        <v>46204</v>
      </c>
      <c r="AZ1521" t="s">
        <v>1361</v>
      </c>
      <c r="BA1521" s="31">
        <v>46204.587557870371</v>
      </c>
      <c r="BB1521" s="14">
        <v>46204</v>
      </c>
      <c r="BC1521" t="s">
        <v>1211</v>
      </c>
      <c r="BD1521" s="31">
        <v>46204.594976851855</v>
      </c>
      <c r="BE1521" s="14">
        <v>46204</v>
      </c>
      <c r="BF1521" t="s">
        <v>1366</v>
      </c>
      <c r="BG1521" s="31">
        <v>46204.610810185186</v>
      </c>
      <c r="BH1521" s="14">
        <v>46204</v>
      </c>
      <c r="BI1521" t="s">
        <v>7959</v>
      </c>
      <c r="BJ1521" s="31">
        <v>46204.626550925925</v>
      </c>
      <c r="BK1521" s="14">
        <v>46206</v>
      </c>
      <c r="BL1521" t="s">
        <v>1324</v>
      </c>
      <c r="BM1521" s="31">
        <v>46206.512789351851</v>
      </c>
      <c r="BN1521" s="14">
        <v>46204</v>
      </c>
      <c r="BO1521" t="s">
        <v>7959</v>
      </c>
      <c r="BP1521" s="31">
        <v>46204.643368055556</v>
      </c>
      <c r="BZ1521" s="14">
        <v>46206</v>
      </c>
      <c r="CA1521" t="s">
        <v>1324</v>
      </c>
      <c r="CB1521" s="31">
        <v>46206.517997685187</v>
      </c>
      <c r="CC1521" s="14">
        <v>46206</v>
      </c>
      <c r="CD1521" t="s">
        <v>1322</v>
      </c>
      <c r="CE1521" s="31">
        <v>46206.536562499998</v>
      </c>
      <c r="CI1521" s="14">
        <v>46206</v>
      </c>
      <c r="CJ1521" t="s">
        <v>1361</v>
      </c>
      <c r="CK1521" s="31">
        <v>46206.609074074076</v>
      </c>
      <c r="CP1521" t="str">
        <f>VLOOKUP(A1521,Sheet1!$A$2:$E$221,2,0)</f>
        <v>West Zone</v>
      </c>
    </row>
    <row r="1522" spans="1:94" x14ac:dyDescent="0.35">
      <c r="A1522" t="s">
        <v>7956</v>
      </c>
      <c r="B1522">
        <v>53</v>
      </c>
      <c r="C1522" t="s">
        <v>9332</v>
      </c>
      <c r="D1522" t="s">
        <v>678</v>
      </c>
      <c r="E1522" t="s">
        <v>671</v>
      </c>
      <c r="F1522" t="s">
        <v>672</v>
      </c>
      <c r="G1522" t="s">
        <v>109</v>
      </c>
      <c r="H1522" t="s">
        <v>7974</v>
      </c>
      <c r="I1522">
        <v>697875</v>
      </c>
      <c r="J1522" t="s">
        <v>1070</v>
      </c>
      <c r="K1522" t="s">
        <v>1365</v>
      </c>
      <c r="L1522" t="s">
        <v>4622</v>
      </c>
      <c r="M1522" t="s">
        <v>7975</v>
      </c>
      <c r="N1522">
        <v>90000</v>
      </c>
      <c r="O1522" t="s">
        <v>9461</v>
      </c>
      <c r="P1522" t="s">
        <v>9462</v>
      </c>
      <c r="Q1522" t="s">
        <v>7976</v>
      </c>
      <c r="R1522">
        <v>2618446218</v>
      </c>
      <c r="S1522" t="s">
        <v>13394</v>
      </c>
      <c r="T1522"/>
      <c r="V1522" s="14">
        <v>46206</v>
      </c>
      <c r="W1522" t="s">
        <v>7970</v>
      </c>
      <c r="X1522" s="31">
        <v>46206.33252314815</v>
      </c>
      <c r="AN1522" s="14">
        <v>46206</v>
      </c>
      <c r="AO1522" t="s">
        <v>1360</v>
      </c>
      <c r="AP1522" s="31">
        <v>46206.44159722222</v>
      </c>
      <c r="AT1522" s="31">
        <v>46206.44159722222</v>
      </c>
      <c r="AU1522" s="14">
        <v>46206</v>
      </c>
      <c r="AV1522" t="s">
        <v>1360</v>
      </c>
      <c r="AW1522" t="s">
        <v>672</v>
      </c>
      <c r="AX1522" t="s">
        <v>678</v>
      </c>
      <c r="AY1522" s="14">
        <v>46206</v>
      </c>
      <c r="AZ1522" t="s">
        <v>1361</v>
      </c>
      <c r="BA1522" s="31">
        <v>46206.449305555558</v>
      </c>
      <c r="BB1522" s="14">
        <v>46206</v>
      </c>
      <c r="BC1522" t="s">
        <v>3057</v>
      </c>
      <c r="BD1522" s="31">
        <v>46206.456423611111</v>
      </c>
      <c r="BE1522" s="14">
        <v>46206</v>
      </c>
      <c r="BF1522" t="s">
        <v>6685</v>
      </c>
      <c r="BG1522" s="31">
        <v>46206.502233796295</v>
      </c>
      <c r="BH1522" s="14">
        <v>46206</v>
      </c>
      <c r="BI1522" t="s">
        <v>7959</v>
      </c>
      <c r="BJ1522" s="31">
        <v>46206.530335648145</v>
      </c>
      <c r="BK1522" s="14">
        <v>46206</v>
      </c>
      <c r="BL1522" t="s">
        <v>7959</v>
      </c>
      <c r="BM1522" s="31">
        <v>46206.545381944445</v>
      </c>
      <c r="BN1522" s="14">
        <v>46206</v>
      </c>
      <c r="BO1522" t="s">
        <v>7959</v>
      </c>
      <c r="BP1522" s="31">
        <v>46206.54724537037</v>
      </c>
      <c r="CP1522" t="str">
        <f>VLOOKUP(A1522,Sheet1!$A$2:$E$221,2,0)</f>
        <v>West Zone</v>
      </c>
    </row>
    <row r="1523" spans="1:94" x14ac:dyDescent="0.35">
      <c r="A1523" t="s">
        <v>7956</v>
      </c>
      <c r="B1523">
        <v>53</v>
      </c>
      <c r="C1523" t="s">
        <v>9332</v>
      </c>
      <c r="D1523" t="s">
        <v>678</v>
      </c>
      <c r="E1523" t="s">
        <v>671</v>
      </c>
      <c r="F1523" t="s">
        <v>672</v>
      </c>
      <c r="G1523" t="s">
        <v>109</v>
      </c>
      <c r="H1523" t="s">
        <v>7974</v>
      </c>
      <c r="I1523">
        <v>697875</v>
      </c>
      <c r="J1523" t="s">
        <v>1070</v>
      </c>
      <c r="K1523" t="s">
        <v>1365</v>
      </c>
      <c r="L1523" t="s">
        <v>4622</v>
      </c>
      <c r="M1523" t="s">
        <v>7977</v>
      </c>
      <c r="N1523">
        <v>70000</v>
      </c>
      <c r="O1523" t="s">
        <v>1029</v>
      </c>
      <c r="P1523" t="s">
        <v>1030</v>
      </c>
      <c r="Q1523" t="s">
        <v>7978</v>
      </c>
      <c r="R1523">
        <v>9504730637</v>
      </c>
      <c r="S1523" t="s">
        <v>13394</v>
      </c>
      <c r="T1523"/>
      <c r="V1523" s="14">
        <v>46203</v>
      </c>
      <c r="W1523" t="s">
        <v>7970</v>
      </c>
      <c r="X1523" s="31">
        <v>46203.81009259259</v>
      </c>
      <c r="AN1523" s="14">
        <v>46204</v>
      </c>
      <c r="AO1523" t="s">
        <v>1360</v>
      </c>
      <c r="AP1523" s="31">
        <v>46204.441296296296</v>
      </c>
      <c r="AT1523" s="31">
        <v>46204.441296296296</v>
      </c>
      <c r="AU1523" s="14">
        <v>46204</v>
      </c>
      <c r="AV1523" t="s">
        <v>1360</v>
      </c>
      <c r="AW1523" t="s">
        <v>672</v>
      </c>
      <c r="AX1523" t="s">
        <v>678</v>
      </c>
      <c r="AY1523" s="14">
        <v>46204</v>
      </c>
      <c r="AZ1523" t="s">
        <v>1361</v>
      </c>
      <c r="BA1523" s="31">
        <v>46204.443113425928</v>
      </c>
      <c r="BB1523" s="14">
        <v>46204</v>
      </c>
      <c r="BC1523" t="s">
        <v>1211</v>
      </c>
      <c r="BD1523" s="31">
        <v>46204.463819444441</v>
      </c>
      <c r="BE1523" s="14">
        <v>46204</v>
      </c>
      <c r="BF1523" t="s">
        <v>7357</v>
      </c>
      <c r="BG1523" s="31">
        <v>46204.484583333331</v>
      </c>
      <c r="BH1523" s="14">
        <v>46204</v>
      </c>
      <c r="BI1523" t="s">
        <v>7959</v>
      </c>
      <c r="BJ1523" s="31">
        <v>46204.510879629626</v>
      </c>
      <c r="BK1523" s="14">
        <v>46204</v>
      </c>
      <c r="BL1523" t="s">
        <v>7959</v>
      </c>
      <c r="BM1523" s="31">
        <v>46204.512465277781</v>
      </c>
      <c r="BZ1523" s="14">
        <v>46204</v>
      </c>
      <c r="CA1523" t="s">
        <v>7959</v>
      </c>
      <c r="CB1523" s="31">
        <v>46204.53087962963</v>
      </c>
      <c r="CC1523" s="14">
        <v>46204</v>
      </c>
      <c r="CD1523" t="s">
        <v>1324</v>
      </c>
      <c r="CE1523" s="31">
        <v>46204.554016203707</v>
      </c>
      <c r="CI1523" s="14">
        <v>46204</v>
      </c>
      <c r="CJ1523" t="s">
        <v>1361</v>
      </c>
      <c r="CK1523" s="31">
        <v>46204.64466435185</v>
      </c>
      <c r="CP1523" t="str">
        <f>VLOOKUP(A1523,Sheet1!$A$2:$E$221,2,0)</f>
        <v>West Zone</v>
      </c>
    </row>
    <row r="1524" spans="1:94" x14ac:dyDescent="0.35">
      <c r="A1524" t="s">
        <v>7979</v>
      </c>
      <c r="B1524">
        <v>56</v>
      </c>
      <c r="C1524" t="s">
        <v>9332</v>
      </c>
      <c r="D1524" t="s">
        <v>678</v>
      </c>
      <c r="E1524" t="s">
        <v>506</v>
      </c>
      <c r="F1524" t="s">
        <v>507</v>
      </c>
      <c r="G1524" t="s">
        <v>109</v>
      </c>
      <c r="H1524" t="s">
        <v>3625</v>
      </c>
      <c r="I1524">
        <v>15969</v>
      </c>
      <c r="J1524" t="s">
        <v>1367</v>
      </c>
      <c r="K1524" t="s">
        <v>3666</v>
      </c>
      <c r="L1524" t="s">
        <v>4622</v>
      </c>
      <c r="M1524" t="s">
        <v>7980</v>
      </c>
      <c r="N1524">
        <v>80000</v>
      </c>
      <c r="O1524" t="s">
        <v>1368</v>
      </c>
      <c r="P1524" t="s">
        <v>1369</v>
      </c>
      <c r="Q1524" t="s">
        <v>3665</v>
      </c>
      <c r="R1524">
        <v>8930211336</v>
      </c>
      <c r="S1524" t="s">
        <v>13394</v>
      </c>
      <c r="T1524"/>
      <c r="V1524" s="14">
        <v>46203</v>
      </c>
      <c r="W1524" t="s">
        <v>7981</v>
      </c>
      <c r="X1524" s="31">
        <v>46203.806030092594</v>
      </c>
      <c r="AN1524" s="14">
        <v>46204</v>
      </c>
      <c r="AO1524" t="s">
        <v>1370</v>
      </c>
      <c r="AP1524" s="31">
        <v>46204.379733796297</v>
      </c>
      <c r="AT1524" s="31">
        <v>46204.379733796297</v>
      </c>
      <c r="AU1524" s="14">
        <v>46204</v>
      </c>
      <c r="AV1524" t="s">
        <v>1370</v>
      </c>
      <c r="AW1524" t="s">
        <v>507</v>
      </c>
      <c r="AX1524" t="s">
        <v>678</v>
      </c>
      <c r="AY1524" s="14">
        <v>46204</v>
      </c>
      <c r="AZ1524" t="s">
        <v>1370</v>
      </c>
      <c r="BA1524" s="31">
        <v>46204.415532407409</v>
      </c>
      <c r="BB1524" s="14">
        <v>46204</v>
      </c>
      <c r="BC1524" t="s">
        <v>1211</v>
      </c>
      <c r="BD1524" s="31">
        <v>46204.421979166669</v>
      </c>
      <c r="BE1524" s="14">
        <v>46204</v>
      </c>
      <c r="BF1524" t="s">
        <v>7371</v>
      </c>
      <c r="BG1524" s="31">
        <v>46204.430763888886</v>
      </c>
      <c r="BH1524" s="14">
        <v>46204</v>
      </c>
      <c r="BI1524" t="s">
        <v>7808</v>
      </c>
      <c r="BJ1524" s="31">
        <v>46204.442615740743</v>
      </c>
      <c r="BK1524" s="14">
        <v>46204</v>
      </c>
      <c r="BL1524" t="s">
        <v>1323</v>
      </c>
      <c r="BM1524" s="31">
        <v>46204.518877314818</v>
      </c>
      <c r="BN1524" s="14">
        <v>46204</v>
      </c>
      <c r="BO1524" t="s">
        <v>7808</v>
      </c>
      <c r="BP1524" s="31">
        <v>46204.444803240738</v>
      </c>
      <c r="BZ1524" s="14">
        <v>46204</v>
      </c>
      <c r="CA1524" t="s">
        <v>1323</v>
      </c>
      <c r="CB1524" s="31">
        <v>46204.523333333331</v>
      </c>
      <c r="CC1524" s="14">
        <v>46204</v>
      </c>
      <c r="CD1524" t="s">
        <v>1324</v>
      </c>
      <c r="CE1524" s="31">
        <v>46204.530092592591</v>
      </c>
      <c r="CI1524" s="14">
        <v>46204</v>
      </c>
      <c r="CJ1524" t="s">
        <v>1371</v>
      </c>
      <c r="CK1524" s="31">
        <v>46204.644120370373</v>
      </c>
      <c r="CP1524" t="str">
        <f>VLOOKUP(A1524,Sheet1!$A$2:$E$221,2,0)</f>
        <v>West Zone</v>
      </c>
    </row>
    <row r="1525" spans="1:94" x14ac:dyDescent="0.35">
      <c r="A1525" t="s">
        <v>7979</v>
      </c>
      <c r="B1525">
        <v>56</v>
      </c>
      <c r="C1525" t="s">
        <v>9332</v>
      </c>
      <c r="D1525" t="s">
        <v>678</v>
      </c>
      <c r="E1525" t="s">
        <v>506</v>
      </c>
      <c r="F1525" t="s">
        <v>507</v>
      </c>
      <c r="G1525" t="s">
        <v>109</v>
      </c>
      <c r="H1525" t="s">
        <v>7982</v>
      </c>
      <c r="I1525">
        <v>21880</v>
      </c>
      <c r="J1525" t="s">
        <v>3091</v>
      </c>
      <c r="K1525" t="s">
        <v>3092</v>
      </c>
      <c r="L1525" t="s">
        <v>4622</v>
      </c>
      <c r="M1525" t="s">
        <v>7983</v>
      </c>
      <c r="N1525">
        <v>80000</v>
      </c>
      <c r="O1525" t="s">
        <v>1368</v>
      </c>
      <c r="P1525" t="s">
        <v>1369</v>
      </c>
      <c r="Q1525" t="s">
        <v>7537</v>
      </c>
      <c r="R1525">
        <v>4856039484</v>
      </c>
      <c r="S1525" t="s">
        <v>13394</v>
      </c>
      <c r="T1525"/>
      <c r="V1525" s="14">
        <v>46205</v>
      </c>
      <c r="W1525" t="s">
        <v>7984</v>
      </c>
      <c r="X1525" s="31">
        <v>46205.733888888892</v>
      </c>
      <c r="AN1525" s="14">
        <v>46205</v>
      </c>
      <c r="AO1525" t="s">
        <v>1370</v>
      </c>
      <c r="AP1525" s="31">
        <v>46205.811041666668</v>
      </c>
      <c r="AT1525" s="31">
        <v>46205.811041666668</v>
      </c>
      <c r="AU1525" s="14">
        <v>46205</v>
      </c>
      <c r="AV1525" t="s">
        <v>1370</v>
      </c>
      <c r="AW1525" t="s">
        <v>507</v>
      </c>
      <c r="AX1525" t="s">
        <v>678</v>
      </c>
      <c r="AY1525" s="14">
        <v>46206</v>
      </c>
      <c r="AZ1525" t="s">
        <v>1371</v>
      </c>
      <c r="BA1525" s="31">
        <v>46206.328506944446</v>
      </c>
      <c r="BB1525" s="14">
        <v>46206</v>
      </c>
      <c r="BC1525" t="s">
        <v>1211</v>
      </c>
      <c r="BD1525" s="31">
        <v>46206.342997685184</v>
      </c>
      <c r="BE1525" s="14">
        <v>46206</v>
      </c>
      <c r="BF1525" t="s">
        <v>6825</v>
      </c>
      <c r="BG1525" s="31">
        <v>46206.433298611111</v>
      </c>
      <c r="BH1525" s="14">
        <v>46206</v>
      </c>
      <c r="BI1525" t="s">
        <v>7808</v>
      </c>
      <c r="BJ1525" s="31">
        <v>46206.449317129627</v>
      </c>
      <c r="BK1525" s="14">
        <v>46206</v>
      </c>
      <c r="BL1525" t="s">
        <v>7808</v>
      </c>
      <c r="BM1525" s="31">
        <v>46206.459965277776</v>
      </c>
      <c r="BZ1525" s="14">
        <v>46206</v>
      </c>
      <c r="CA1525" t="s">
        <v>7808</v>
      </c>
      <c r="CB1525" s="31">
        <v>46206.482974537037</v>
      </c>
      <c r="CC1525" s="14">
        <v>46206</v>
      </c>
      <c r="CD1525" t="s">
        <v>1324</v>
      </c>
      <c r="CE1525" s="31">
        <v>46206.489907407406</v>
      </c>
      <c r="CI1525" s="14">
        <v>46206</v>
      </c>
      <c r="CJ1525" t="s">
        <v>1371</v>
      </c>
      <c r="CK1525" s="31">
        <v>46206.643275462964</v>
      </c>
      <c r="CP1525" t="str">
        <f>VLOOKUP(A1525,Sheet1!$A$2:$E$221,2,0)</f>
        <v>West Zone</v>
      </c>
    </row>
    <row r="1526" spans="1:94" x14ac:dyDescent="0.35">
      <c r="A1526" t="s">
        <v>7985</v>
      </c>
      <c r="B1526">
        <v>70</v>
      </c>
      <c r="C1526" t="s">
        <v>9332</v>
      </c>
      <c r="D1526" t="s">
        <v>678</v>
      </c>
      <c r="E1526" t="s">
        <v>207</v>
      </c>
      <c r="F1526" t="s">
        <v>307</v>
      </c>
      <c r="G1526" t="s">
        <v>930</v>
      </c>
      <c r="H1526" t="s">
        <v>2119</v>
      </c>
      <c r="I1526">
        <v>27490</v>
      </c>
      <c r="J1526" t="s">
        <v>2120</v>
      </c>
      <c r="K1526" t="s">
        <v>2121</v>
      </c>
      <c r="L1526" t="s">
        <v>4622</v>
      </c>
      <c r="M1526" t="s">
        <v>7986</v>
      </c>
      <c r="N1526">
        <v>90000</v>
      </c>
      <c r="O1526" t="s">
        <v>10841</v>
      </c>
      <c r="P1526" t="s">
        <v>10842</v>
      </c>
      <c r="Q1526" t="s">
        <v>4084</v>
      </c>
      <c r="R1526">
        <v>4667642003</v>
      </c>
      <c r="S1526" t="s">
        <v>13394</v>
      </c>
      <c r="T1526"/>
      <c r="V1526" s="14">
        <v>46204</v>
      </c>
      <c r="W1526" t="s">
        <v>7987</v>
      </c>
      <c r="X1526" s="31">
        <v>46204.669247685182</v>
      </c>
      <c r="AN1526" s="14">
        <v>46206</v>
      </c>
      <c r="AO1526" t="s">
        <v>1374</v>
      </c>
      <c r="AP1526" s="31">
        <v>46206.79896990741</v>
      </c>
      <c r="AT1526" s="31">
        <v>46206.79896990741</v>
      </c>
      <c r="AU1526" s="14">
        <v>46206</v>
      </c>
      <c r="AV1526" t="s">
        <v>1374</v>
      </c>
      <c r="AW1526" t="s">
        <v>3618</v>
      </c>
      <c r="AX1526" t="s">
        <v>677</v>
      </c>
      <c r="AY1526" s="14">
        <v>46209</v>
      </c>
      <c r="AZ1526" t="s">
        <v>1374</v>
      </c>
      <c r="BA1526" s="31">
        <v>46209.505706018521</v>
      </c>
      <c r="BB1526" s="14">
        <v>46209</v>
      </c>
      <c r="BC1526" t="s">
        <v>1211</v>
      </c>
      <c r="BD1526" s="31">
        <v>46209.526863425926</v>
      </c>
      <c r="BE1526" s="14">
        <v>46209</v>
      </c>
      <c r="BF1526" t="s">
        <v>6837</v>
      </c>
      <c r="BG1526" s="31">
        <v>46209.535914351851</v>
      </c>
      <c r="BH1526" s="14">
        <v>46209</v>
      </c>
      <c r="BI1526" t="s">
        <v>7463</v>
      </c>
      <c r="BJ1526" s="31">
        <v>46209.560868055552</v>
      </c>
      <c r="BK1526" s="14">
        <v>46209</v>
      </c>
      <c r="BL1526" t="s">
        <v>7463</v>
      </c>
      <c r="BM1526" s="31">
        <v>46209.596712962964</v>
      </c>
      <c r="BZ1526" s="14">
        <v>46209</v>
      </c>
      <c r="CA1526" t="s">
        <v>7463</v>
      </c>
      <c r="CB1526" s="31">
        <v>46209.61142361111</v>
      </c>
      <c r="CC1526" s="14">
        <v>46209</v>
      </c>
      <c r="CD1526" t="s">
        <v>1364</v>
      </c>
      <c r="CE1526" s="31">
        <v>46209.627175925925</v>
      </c>
      <c r="CI1526" s="14">
        <v>46209</v>
      </c>
      <c r="CJ1526" t="s">
        <v>1374</v>
      </c>
      <c r="CK1526" s="31">
        <v>46209.700810185182</v>
      </c>
      <c r="CP1526" t="str">
        <f>VLOOKUP(A1526,Sheet1!$A$2:$E$221,2,0)</f>
        <v>West Zone</v>
      </c>
    </row>
    <row r="1527" spans="1:94" x14ac:dyDescent="0.35">
      <c r="A1527" t="s">
        <v>7985</v>
      </c>
      <c r="B1527">
        <v>70</v>
      </c>
      <c r="C1527" t="s">
        <v>9332</v>
      </c>
      <c r="D1527" t="s">
        <v>678</v>
      </c>
      <c r="E1527" t="s">
        <v>207</v>
      </c>
      <c r="F1527" t="s">
        <v>307</v>
      </c>
      <c r="G1527" t="s">
        <v>930</v>
      </c>
      <c r="H1527" t="s">
        <v>7988</v>
      </c>
      <c r="I1527">
        <v>201825</v>
      </c>
      <c r="J1527" t="s">
        <v>3684</v>
      </c>
      <c r="K1527" t="s">
        <v>3685</v>
      </c>
      <c r="L1527" t="s">
        <v>4622</v>
      </c>
      <c r="M1527" t="s">
        <v>7989</v>
      </c>
      <c r="N1527">
        <v>50000</v>
      </c>
      <c r="O1527" t="s">
        <v>934</v>
      </c>
      <c r="P1527" t="s">
        <v>935</v>
      </c>
      <c r="Q1527" t="s">
        <v>4125</v>
      </c>
      <c r="R1527">
        <v>8460101035</v>
      </c>
      <c r="S1527" t="s">
        <v>13394</v>
      </c>
      <c r="T1527"/>
      <c r="V1527" s="14">
        <v>46205</v>
      </c>
      <c r="W1527" t="s">
        <v>7990</v>
      </c>
      <c r="X1527" s="31">
        <v>46205.602164351854</v>
      </c>
      <c r="AN1527" s="14">
        <v>46206</v>
      </c>
      <c r="AO1527" t="s">
        <v>1374</v>
      </c>
      <c r="AP1527" s="31">
        <v>46206.539872685185</v>
      </c>
      <c r="AT1527" s="31">
        <v>46206.539872685185</v>
      </c>
      <c r="AU1527" s="14">
        <v>46206</v>
      </c>
      <c r="AV1527" t="s">
        <v>1374</v>
      </c>
      <c r="AW1527" t="s">
        <v>3618</v>
      </c>
      <c r="AX1527" t="s">
        <v>677</v>
      </c>
      <c r="AY1527" s="14">
        <v>46206</v>
      </c>
      <c r="AZ1527" t="s">
        <v>1374</v>
      </c>
      <c r="BA1527" s="31">
        <v>46206.542592592596</v>
      </c>
      <c r="BB1527" s="14">
        <v>46206</v>
      </c>
      <c r="BC1527" t="s">
        <v>3057</v>
      </c>
      <c r="BD1527" s="31">
        <v>46206.56212962963</v>
      </c>
      <c r="BE1527" s="14">
        <v>46206</v>
      </c>
      <c r="BF1527" t="s">
        <v>1268</v>
      </c>
      <c r="BG1527" s="31">
        <v>46206.573125000003</v>
      </c>
      <c r="BH1527" s="14">
        <v>46206</v>
      </c>
      <c r="BI1527" t="s">
        <v>7463</v>
      </c>
      <c r="BJ1527" s="31">
        <v>46206.58315972222</v>
      </c>
      <c r="BK1527" s="14">
        <v>46206</v>
      </c>
      <c r="BL1527" t="s">
        <v>7463</v>
      </c>
      <c r="BM1527" s="31">
        <v>46206.5859375</v>
      </c>
      <c r="BZ1527" s="14">
        <v>46206</v>
      </c>
      <c r="CA1527" t="s">
        <v>7463</v>
      </c>
      <c r="CB1527" s="31">
        <v>46206.592974537038</v>
      </c>
      <c r="CC1527" s="14">
        <v>46206</v>
      </c>
      <c r="CD1527" t="s">
        <v>1324</v>
      </c>
      <c r="CE1527" s="31">
        <v>46206.603217592594</v>
      </c>
      <c r="CI1527" s="14">
        <v>46206</v>
      </c>
      <c r="CJ1527" t="s">
        <v>1374</v>
      </c>
      <c r="CK1527" s="31">
        <v>46206.67559027778</v>
      </c>
      <c r="CP1527" t="str">
        <f>VLOOKUP(A1527,Sheet1!$A$2:$E$221,2,0)</f>
        <v>West Zone</v>
      </c>
    </row>
    <row r="1528" spans="1:94" x14ac:dyDescent="0.35">
      <c r="A1528" t="s">
        <v>7985</v>
      </c>
      <c r="B1528">
        <v>70</v>
      </c>
      <c r="C1528" t="s">
        <v>9332</v>
      </c>
      <c r="D1528" t="s">
        <v>678</v>
      </c>
      <c r="E1528" t="s">
        <v>207</v>
      </c>
      <c r="F1528" t="s">
        <v>307</v>
      </c>
      <c r="G1528" t="s">
        <v>930</v>
      </c>
      <c r="H1528" t="s">
        <v>10843</v>
      </c>
      <c r="I1528">
        <v>255660</v>
      </c>
      <c r="J1528" t="s">
        <v>4202</v>
      </c>
      <c r="K1528" t="s">
        <v>4203</v>
      </c>
      <c r="L1528" t="s">
        <v>4622</v>
      </c>
      <c r="M1528" t="s">
        <v>10844</v>
      </c>
      <c r="N1528">
        <v>90000</v>
      </c>
      <c r="O1528" t="s">
        <v>9422</v>
      </c>
      <c r="P1528" t="s">
        <v>9423</v>
      </c>
      <c r="Q1528" t="s">
        <v>6148</v>
      </c>
      <c r="R1528">
        <v>3062938761</v>
      </c>
      <c r="S1528" t="s">
        <v>13394</v>
      </c>
      <c r="T1528"/>
      <c r="V1528" s="14">
        <v>46209</v>
      </c>
      <c r="W1528" t="s">
        <v>8003</v>
      </c>
      <c r="X1528" s="31">
        <v>46209.550115740742</v>
      </c>
      <c r="AN1528" s="14">
        <v>46209</v>
      </c>
      <c r="AO1528" t="s">
        <v>1376</v>
      </c>
      <c r="AP1528" s="31">
        <v>46209.572789351849</v>
      </c>
      <c r="AT1528" s="31">
        <v>46209.572789351849</v>
      </c>
      <c r="AU1528" s="14">
        <v>46209</v>
      </c>
      <c r="AV1528" t="s">
        <v>1376</v>
      </c>
      <c r="AW1528" t="s">
        <v>307</v>
      </c>
      <c r="AX1528" t="s">
        <v>678</v>
      </c>
      <c r="AY1528" s="14">
        <v>46209</v>
      </c>
      <c r="AZ1528" t="s">
        <v>8003</v>
      </c>
      <c r="BA1528" s="31">
        <v>46209.594618055555</v>
      </c>
      <c r="BB1528" s="14">
        <v>46209</v>
      </c>
      <c r="BC1528" t="s">
        <v>1211</v>
      </c>
      <c r="BD1528" s="31">
        <v>46209.606550925928</v>
      </c>
      <c r="BE1528" s="14">
        <v>46209</v>
      </c>
      <c r="BF1528" t="s">
        <v>6692</v>
      </c>
      <c r="BG1528" s="31">
        <v>46209.615682870368</v>
      </c>
      <c r="BH1528" s="14">
        <v>46209</v>
      </c>
      <c r="BI1528" t="s">
        <v>7463</v>
      </c>
      <c r="BJ1528" s="31">
        <v>46209.646678240744</v>
      </c>
      <c r="BK1528" s="14">
        <v>46209</v>
      </c>
      <c r="BL1528" t="s">
        <v>7463</v>
      </c>
      <c r="BM1528" s="31">
        <v>46209.649143518516</v>
      </c>
      <c r="BZ1528" s="14">
        <v>46209</v>
      </c>
      <c r="CA1528" t="s">
        <v>7463</v>
      </c>
      <c r="CB1528" s="31">
        <v>46209.663321759261</v>
      </c>
      <c r="CC1528" s="14">
        <v>46209</v>
      </c>
      <c r="CD1528" t="s">
        <v>1364</v>
      </c>
      <c r="CE1528" s="31">
        <v>46209.666944444441</v>
      </c>
      <c r="CI1528" s="14">
        <v>46210</v>
      </c>
      <c r="CJ1528" t="s">
        <v>1374</v>
      </c>
      <c r="CK1528" s="31">
        <v>46210.51730324074</v>
      </c>
      <c r="CP1528" t="str">
        <f>VLOOKUP(A1528,Sheet1!$A$2:$E$221,2,0)</f>
        <v>West Zone</v>
      </c>
    </row>
    <row r="1529" spans="1:94" x14ac:dyDescent="0.35">
      <c r="A1529" t="s">
        <v>7985</v>
      </c>
      <c r="B1529">
        <v>70</v>
      </c>
      <c r="C1529" t="s">
        <v>9332</v>
      </c>
      <c r="D1529" t="s">
        <v>678</v>
      </c>
      <c r="E1529" t="s">
        <v>207</v>
      </c>
      <c r="F1529" t="s">
        <v>307</v>
      </c>
      <c r="G1529" t="s">
        <v>930</v>
      </c>
      <c r="H1529" t="s">
        <v>7991</v>
      </c>
      <c r="I1529">
        <v>295676</v>
      </c>
      <c r="J1529" t="s">
        <v>1372</v>
      </c>
      <c r="K1529" t="s">
        <v>1373</v>
      </c>
      <c r="L1529" t="s">
        <v>4622</v>
      </c>
      <c r="M1529" t="s">
        <v>7992</v>
      </c>
      <c r="N1529">
        <v>50000</v>
      </c>
      <c r="O1529" t="s">
        <v>947</v>
      </c>
      <c r="P1529" t="s">
        <v>948</v>
      </c>
      <c r="Q1529" t="s">
        <v>7993</v>
      </c>
      <c r="R1529">
        <v>3453513577</v>
      </c>
      <c r="S1529" t="s">
        <v>13394</v>
      </c>
      <c r="T1529"/>
      <c r="V1529" s="14">
        <v>46205</v>
      </c>
      <c r="W1529" t="s">
        <v>7994</v>
      </c>
      <c r="X1529" s="31">
        <v>46205.608796296299</v>
      </c>
      <c r="AN1529" s="14">
        <v>46206</v>
      </c>
      <c r="AO1529" t="s">
        <v>1374</v>
      </c>
      <c r="AP1529" s="31">
        <v>46206.381307870368</v>
      </c>
      <c r="AT1529" s="31">
        <v>46206.381307870368</v>
      </c>
      <c r="AU1529" s="14">
        <v>46206</v>
      </c>
      <c r="AV1529" t="s">
        <v>1374</v>
      </c>
      <c r="AW1529" t="s">
        <v>3618</v>
      </c>
      <c r="AX1529" t="s">
        <v>677</v>
      </c>
      <c r="AY1529" s="14">
        <v>46206</v>
      </c>
      <c r="AZ1529" t="s">
        <v>1374</v>
      </c>
      <c r="BA1529" s="31">
        <v>46206.381747685184</v>
      </c>
      <c r="BB1529" s="14">
        <v>46206</v>
      </c>
      <c r="BC1529" t="s">
        <v>3057</v>
      </c>
      <c r="BD1529" s="31">
        <v>46206.430474537039</v>
      </c>
      <c r="BE1529" s="14">
        <v>46206</v>
      </c>
      <c r="BF1529" t="s">
        <v>6814</v>
      </c>
      <c r="BG1529" s="31">
        <v>46206.463206018518</v>
      </c>
      <c r="BH1529" s="14">
        <v>46206</v>
      </c>
      <c r="BI1529" t="s">
        <v>7463</v>
      </c>
      <c r="BJ1529" s="31">
        <v>46206.476944444446</v>
      </c>
      <c r="BK1529" s="14">
        <v>46206</v>
      </c>
      <c r="BL1529" t="s">
        <v>7463</v>
      </c>
      <c r="BM1529" s="31">
        <v>46206.49858796296</v>
      </c>
      <c r="BZ1529" s="14">
        <v>46206</v>
      </c>
      <c r="CA1529" t="s">
        <v>7463</v>
      </c>
      <c r="CB1529" s="31">
        <v>46206.503923611112</v>
      </c>
      <c r="CC1529" s="14">
        <v>46206</v>
      </c>
      <c r="CD1529" t="s">
        <v>1322</v>
      </c>
      <c r="CE1529" s="31">
        <v>46206.512685185182</v>
      </c>
      <c r="CI1529" s="14">
        <v>46210</v>
      </c>
      <c r="CJ1529" t="s">
        <v>1374</v>
      </c>
      <c r="CK1529" s="31">
        <v>46210.696087962962</v>
      </c>
      <c r="CP1529" t="str">
        <f>VLOOKUP(A1529,Sheet1!$A$2:$E$221,2,0)</f>
        <v>West Zone</v>
      </c>
    </row>
    <row r="1530" spans="1:94" x14ac:dyDescent="0.35">
      <c r="A1530" t="s">
        <v>7985</v>
      </c>
      <c r="B1530">
        <v>70</v>
      </c>
      <c r="C1530" t="s">
        <v>9332</v>
      </c>
      <c r="D1530" t="s">
        <v>678</v>
      </c>
      <c r="E1530" t="s">
        <v>207</v>
      </c>
      <c r="F1530" t="s">
        <v>307</v>
      </c>
      <c r="G1530" t="s">
        <v>930</v>
      </c>
      <c r="H1530" t="s">
        <v>7995</v>
      </c>
      <c r="I1530">
        <v>395362</v>
      </c>
      <c r="J1530" t="s">
        <v>3616</v>
      </c>
      <c r="K1530" t="s">
        <v>3617</v>
      </c>
      <c r="L1530" t="s">
        <v>4622</v>
      </c>
      <c r="M1530" t="s">
        <v>7996</v>
      </c>
      <c r="N1530">
        <v>77000</v>
      </c>
      <c r="O1530" t="s">
        <v>939</v>
      </c>
      <c r="P1530" t="s">
        <v>940</v>
      </c>
      <c r="Q1530" t="s">
        <v>7997</v>
      </c>
      <c r="R1530">
        <v>8291805575</v>
      </c>
      <c r="S1530" t="s">
        <v>13394</v>
      </c>
      <c r="T1530"/>
      <c r="V1530" s="14">
        <v>46204</v>
      </c>
      <c r="W1530" t="s">
        <v>7990</v>
      </c>
      <c r="X1530" s="31">
        <v>46204.535243055558</v>
      </c>
      <c r="AN1530" s="14">
        <v>46205</v>
      </c>
      <c r="AO1530" t="s">
        <v>1374</v>
      </c>
      <c r="AP1530" s="31">
        <v>46205.574062500003</v>
      </c>
      <c r="AT1530" s="31">
        <v>46205.574062500003</v>
      </c>
      <c r="AU1530" s="14">
        <v>46205</v>
      </c>
      <c r="AV1530" t="s">
        <v>1374</v>
      </c>
      <c r="AW1530" t="s">
        <v>3618</v>
      </c>
      <c r="AX1530" t="s">
        <v>677</v>
      </c>
      <c r="AY1530" s="14">
        <v>46205</v>
      </c>
      <c r="AZ1530" t="s">
        <v>1374</v>
      </c>
      <c r="BA1530" s="31">
        <v>46205.57439814815</v>
      </c>
      <c r="BB1530" s="14">
        <v>46205</v>
      </c>
      <c r="BC1530" t="s">
        <v>1211</v>
      </c>
      <c r="BD1530" s="31">
        <v>46205.577280092592</v>
      </c>
      <c r="BE1530" s="14">
        <v>46205</v>
      </c>
      <c r="BF1530" t="s">
        <v>6486</v>
      </c>
      <c r="BG1530" s="31">
        <v>46205.629305555558</v>
      </c>
      <c r="BH1530" s="14">
        <v>46205</v>
      </c>
      <c r="BI1530" t="s">
        <v>1336</v>
      </c>
      <c r="BJ1530" s="31">
        <v>46205.642337962963</v>
      </c>
      <c r="BK1530" s="14">
        <v>46205</v>
      </c>
      <c r="BL1530" t="s">
        <v>7463</v>
      </c>
      <c r="BM1530" s="31">
        <v>46205.652453703704</v>
      </c>
      <c r="BZ1530" s="14">
        <v>46205</v>
      </c>
      <c r="CA1530" t="s">
        <v>7463</v>
      </c>
      <c r="CB1530" s="31">
        <v>46205.702013888891</v>
      </c>
      <c r="CC1530" s="14">
        <v>46205</v>
      </c>
      <c r="CD1530" t="s">
        <v>1364</v>
      </c>
      <c r="CE1530" s="31">
        <v>46205.710798611108</v>
      </c>
      <c r="CI1530" s="14">
        <v>46206</v>
      </c>
      <c r="CJ1530" t="s">
        <v>7998</v>
      </c>
      <c r="CK1530" s="31">
        <v>46206.507372685184</v>
      </c>
      <c r="CP1530" t="str">
        <f>VLOOKUP(A1530,Sheet1!$A$2:$E$221,2,0)</f>
        <v>West Zone</v>
      </c>
    </row>
    <row r="1531" spans="1:94" x14ac:dyDescent="0.35">
      <c r="A1531" t="s">
        <v>7985</v>
      </c>
      <c r="B1531">
        <v>70</v>
      </c>
      <c r="C1531" t="s">
        <v>9332</v>
      </c>
      <c r="D1531" t="s">
        <v>678</v>
      </c>
      <c r="E1531" t="s">
        <v>207</v>
      </c>
      <c r="F1531" t="s">
        <v>307</v>
      </c>
      <c r="G1531" t="s">
        <v>930</v>
      </c>
      <c r="H1531" t="s">
        <v>3093</v>
      </c>
      <c r="I1531">
        <v>426895</v>
      </c>
      <c r="J1531" t="s">
        <v>3094</v>
      </c>
      <c r="K1531" t="s">
        <v>3095</v>
      </c>
      <c r="L1531" t="s">
        <v>4622</v>
      </c>
      <c r="M1531" t="s">
        <v>7999</v>
      </c>
      <c r="N1531">
        <v>45000</v>
      </c>
      <c r="O1531" t="s">
        <v>4630</v>
      </c>
      <c r="P1531" t="s">
        <v>4631</v>
      </c>
      <c r="Q1531" t="s">
        <v>8000</v>
      </c>
      <c r="R1531">
        <v>6724565765</v>
      </c>
      <c r="S1531" t="s">
        <v>13394</v>
      </c>
      <c r="T1531"/>
      <c r="V1531" s="14">
        <v>46205</v>
      </c>
      <c r="W1531" t="s">
        <v>8001</v>
      </c>
      <c r="X1531" s="31">
        <v>46205.574201388888</v>
      </c>
      <c r="AN1531" s="14">
        <v>46205</v>
      </c>
      <c r="AO1531" t="s">
        <v>1376</v>
      </c>
      <c r="AP1531" s="31">
        <v>46205.784282407411</v>
      </c>
      <c r="AT1531" s="31">
        <v>46205.784282407411</v>
      </c>
      <c r="AU1531" s="14">
        <v>46205</v>
      </c>
      <c r="AV1531" t="s">
        <v>1376</v>
      </c>
      <c r="AW1531" t="s">
        <v>307</v>
      </c>
      <c r="AX1531" t="s">
        <v>678</v>
      </c>
      <c r="AY1531" s="14">
        <v>46206</v>
      </c>
      <c r="AZ1531" t="s">
        <v>8001</v>
      </c>
      <c r="BA1531" s="31">
        <v>46206.533530092594</v>
      </c>
      <c r="BB1531" s="14">
        <v>46206</v>
      </c>
      <c r="BC1531" t="s">
        <v>3057</v>
      </c>
      <c r="BD1531" s="31">
        <v>46206.56212962963</v>
      </c>
      <c r="BE1531" s="14">
        <v>46206</v>
      </c>
      <c r="BF1531" t="s">
        <v>1268</v>
      </c>
      <c r="BG1531" s="31">
        <v>46206.569525462961</v>
      </c>
      <c r="BH1531" s="14">
        <v>46206</v>
      </c>
      <c r="BI1531" t="s">
        <v>7463</v>
      </c>
      <c r="BJ1531" s="31">
        <v>46206.572974537034</v>
      </c>
      <c r="BK1531" s="14">
        <v>46209</v>
      </c>
      <c r="BL1531" t="s">
        <v>1323</v>
      </c>
      <c r="BM1531" s="31">
        <v>46209.718287037038</v>
      </c>
      <c r="BN1531" s="14">
        <v>46206</v>
      </c>
      <c r="BO1531" t="s">
        <v>7463</v>
      </c>
      <c r="BP1531" s="31">
        <v>46206.575960648152</v>
      </c>
      <c r="BZ1531" s="14">
        <v>46209</v>
      </c>
      <c r="CA1531" t="s">
        <v>1323</v>
      </c>
      <c r="CB1531" s="31">
        <v>46209.72483796296</v>
      </c>
      <c r="CC1531" s="14">
        <v>46210</v>
      </c>
      <c r="CD1531" t="s">
        <v>1324</v>
      </c>
      <c r="CE1531" s="31">
        <v>46210.531412037039</v>
      </c>
      <c r="CP1531" t="str">
        <f>VLOOKUP(A1531,Sheet1!$A$2:$E$221,2,0)</f>
        <v>West Zone</v>
      </c>
    </row>
    <row r="1532" spans="1:94" x14ac:dyDescent="0.35">
      <c r="A1532" t="s">
        <v>7985</v>
      </c>
      <c r="B1532">
        <v>70</v>
      </c>
      <c r="C1532" t="s">
        <v>9332</v>
      </c>
      <c r="D1532" t="s">
        <v>678</v>
      </c>
      <c r="E1532" t="s">
        <v>207</v>
      </c>
      <c r="F1532" t="s">
        <v>307</v>
      </c>
      <c r="G1532" t="s">
        <v>930</v>
      </c>
      <c r="H1532" t="s">
        <v>4201</v>
      </c>
      <c r="I1532">
        <v>428528</v>
      </c>
      <c r="J1532" t="s">
        <v>4202</v>
      </c>
      <c r="K1532" t="s">
        <v>4203</v>
      </c>
      <c r="L1532" t="s">
        <v>4622</v>
      </c>
      <c r="M1532" t="s">
        <v>8002</v>
      </c>
      <c r="N1532">
        <v>77000</v>
      </c>
      <c r="O1532" t="s">
        <v>939</v>
      </c>
      <c r="P1532" t="s">
        <v>940</v>
      </c>
      <c r="Q1532" t="s">
        <v>2109</v>
      </c>
      <c r="R1532">
        <v>5651890692</v>
      </c>
      <c r="S1532" t="s">
        <v>13394</v>
      </c>
      <c r="T1532"/>
      <c r="V1532" s="14">
        <v>46205</v>
      </c>
      <c r="W1532" t="s">
        <v>8003</v>
      </c>
      <c r="X1532" s="31">
        <v>46205.566643518519</v>
      </c>
      <c r="AN1532" s="14">
        <v>46205</v>
      </c>
      <c r="AO1532" t="s">
        <v>1376</v>
      </c>
      <c r="AP1532" s="31">
        <v>46205.613761574074</v>
      </c>
      <c r="AT1532" s="31">
        <v>46205.613761574074</v>
      </c>
      <c r="AU1532" s="14">
        <v>46205</v>
      </c>
      <c r="AV1532" t="s">
        <v>1376</v>
      </c>
      <c r="AW1532" t="s">
        <v>307</v>
      </c>
      <c r="AX1532" t="s">
        <v>678</v>
      </c>
      <c r="AY1532" s="14">
        <v>46205</v>
      </c>
      <c r="AZ1532" t="s">
        <v>1376</v>
      </c>
      <c r="BA1532" s="31">
        <v>46205.623645833337</v>
      </c>
      <c r="BB1532" s="14">
        <v>46205</v>
      </c>
      <c r="BC1532" t="s">
        <v>1211</v>
      </c>
      <c r="BD1532" s="31">
        <v>46205.637141203704</v>
      </c>
      <c r="BE1532" s="14">
        <v>46205</v>
      </c>
      <c r="BF1532" t="s">
        <v>6685</v>
      </c>
      <c r="BG1532" s="31">
        <v>46205.643877314818</v>
      </c>
      <c r="BH1532" s="14">
        <v>46205</v>
      </c>
      <c r="BI1532" t="s">
        <v>7463</v>
      </c>
      <c r="BJ1532" s="31">
        <v>46205.705833333333</v>
      </c>
      <c r="BK1532" s="14">
        <v>46205</v>
      </c>
      <c r="BL1532" t="s">
        <v>7463</v>
      </c>
      <c r="BM1532" s="31">
        <v>46205.723668981482</v>
      </c>
      <c r="BZ1532" s="14">
        <v>46205</v>
      </c>
      <c r="CA1532" t="s">
        <v>7463</v>
      </c>
      <c r="CB1532" s="31">
        <v>46205.738761574074</v>
      </c>
      <c r="CC1532" s="14">
        <v>46205</v>
      </c>
      <c r="CD1532" t="s">
        <v>1364</v>
      </c>
      <c r="CE1532" s="31">
        <v>46205.759317129632</v>
      </c>
      <c r="CI1532" s="14">
        <v>46205</v>
      </c>
      <c r="CJ1532" t="s">
        <v>1374</v>
      </c>
      <c r="CK1532" s="31">
        <v>46205.829583333332</v>
      </c>
      <c r="CP1532" t="str">
        <f>VLOOKUP(A1532,Sheet1!$A$2:$E$221,2,0)</f>
        <v>West Zone</v>
      </c>
    </row>
    <row r="1533" spans="1:94" x14ac:dyDescent="0.35">
      <c r="A1533" t="s">
        <v>7985</v>
      </c>
      <c r="B1533">
        <v>70</v>
      </c>
      <c r="C1533" t="s">
        <v>9332</v>
      </c>
      <c r="D1533" t="s">
        <v>678</v>
      </c>
      <c r="E1533" t="s">
        <v>207</v>
      </c>
      <c r="F1533" t="s">
        <v>307</v>
      </c>
      <c r="G1533" t="s">
        <v>930</v>
      </c>
      <c r="H1533" t="s">
        <v>10845</v>
      </c>
      <c r="I1533">
        <v>433425</v>
      </c>
      <c r="J1533" t="s">
        <v>3616</v>
      </c>
      <c r="K1533" t="s">
        <v>3617</v>
      </c>
      <c r="L1533" t="s">
        <v>4622</v>
      </c>
      <c r="M1533" t="s">
        <v>10846</v>
      </c>
      <c r="N1533">
        <v>60000</v>
      </c>
      <c r="O1533" t="s">
        <v>982</v>
      </c>
      <c r="P1533" t="s">
        <v>983</v>
      </c>
      <c r="Q1533" t="s">
        <v>10847</v>
      </c>
      <c r="R1533">
        <v>4740014729</v>
      </c>
      <c r="S1533" t="s">
        <v>683</v>
      </c>
      <c r="T1533" t="s">
        <v>13341</v>
      </c>
      <c r="U1533" s="1">
        <v>46209</v>
      </c>
      <c r="V1533" s="14">
        <v>46209</v>
      </c>
      <c r="W1533" t="s">
        <v>10848</v>
      </c>
      <c r="X1533" s="31">
        <v>46209.522824074076</v>
      </c>
      <c r="AN1533" s="14">
        <v>46209</v>
      </c>
      <c r="AO1533" t="s">
        <v>1374</v>
      </c>
      <c r="AP1533" s="31">
        <v>46209.555381944447</v>
      </c>
      <c r="AT1533" s="31">
        <v>46209.555381944447</v>
      </c>
      <c r="AU1533" s="14">
        <v>46209</v>
      </c>
      <c r="AV1533" t="s">
        <v>1374</v>
      </c>
      <c r="AW1533" t="s">
        <v>3618</v>
      </c>
      <c r="AX1533" t="s">
        <v>677</v>
      </c>
      <c r="AY1533" s="14">
        <v>46209</v>
      </c>
      <c r="AZ1533" t="s">
        <v>1374</v>
      </c>
      <c r="BA1533" s="31">
        <v>46209.555833333332</v>
      </c>
      <c r="BB1533" s="14">
        <v>46209</v>
      </c>
      <c r="BC1533" t="s">
        <v>1211</v>
      </c>
      <c r="BD1533" s="31">
        <v>46209.582129629627</v>
      </c>
      <c r="BE1533" s="14">
        <v>46209</v>
      </c>
      <c r="BF1533" t="s">
        <v>6497</v>
      </c>
      <c r="BG1533" s="31">
        <v>46209.604351851849</v>
      </c>
      <c r="BH1533" s="14">
        <v>46209</v>
      </c>
      <c r="BI1533" t="s">
        <v>7463</v>
      </c>
      <c r="BJ1533" s="31">
        <v>46209.646701388891</v>
      </c>
      <c r="BK1533" s="14">
        <v>46210</v>
      </c>
      <c r="BL1533" t="s">
        <v>7655</v>
      </c>
      <c r="BM1533" s="31">
        <v>46210.760127314818</v>
      </c>
      <c r="BN1533" s="14">
        <v>46209</v>
      </c>
      <c r="BO1533" t="s">
        <v>7463</v>
      </c>
      <c r="BP1533" s="31">
        <v>46209.651562500003</v>
      </c>
      <c r="BZ1533" s="14">
        <v>46210</v>
      </c>
      <c r="CA1533" t="s">
        <v>7655</v>
      </c>
      <c r="CB1533" s="31">
        <v>46210.763738425929</v>
      </c>
      <c r="CC1533" s="14">
        <v>46210</v>
      </c>
      <c r="CD1533" t="s">
        <v>1322</v>
      </c>
      <c r="CE1533" s="31">
        <v>46210.801226851851</v>
      </c>
      <c r="CP1533" t="str">
        <f>VLOOKUP(A1533,Sheet1!$A$2:$E$221,2,0)</f>
        <v>West Zone</v>
      </c>
    </row>
    <row r="1534" spans="1:94" x14ac:dyDescent="0.35">
      <c r="A1534" t="s">
        <v>7985</v>
      </c>
      <c r="B1534">
        <v>70</v>
      </c>
      <c r="C1534" t="s">
        <v>9332</v>
      </c>
      <c r="D1534" t="s">
        <v>678</v>
      </c>
      <c r="E1534" t="s">
        <v>207</v>
      </c>
      <c r="F1534" t="s">
        <v>307</v>
      </c>
      <c r="G1534" t="s">
        <v>930</v>
      </c>
      <c r="H1534" t="s">
        <v>3885</v>
      </c>
      <c r="I1534">
        <v>514415</v>
      </c>
      <c r="J1534" t="s">
        <v>1372</v>
      </c>
      <c r="K1534" t="s">
        <v>1373</v>
      </c>
      <c r="L1534" t="s">
        <v>4622</v>
      </c>
      <c r="M1534" t="s">
        <v>8004</v>
      </c>
      <c r="N1534">
        <v>90000</v>
      </c>
      <c r="O1534" t="s">
        <v>931</v>
      </c>
      <c r="P1534" t="s">
        <v>932</v>
      </c>
      <c r="Q1534" t="s">
        <v>3886</v>
      </c>
      <c r="R1534">
        <v>4577250281</v>
      </c>
      <c r="S1534" t="s">
        <v>13394</v>
      </c>
      <c r="T1534"/>
      <c r="V1534" s="14">
        <v>46204</v>
      </c>
      <c r="W1534" t="s">
        <v>7994</v>
      </c>
      <c r="X1534" s="31">
        <v>46204.65121527778</v>
      </c>
      <c r="AN1534" s="14">
        <v>46204</v>
      </c>
      <c r="AO1534" t="s">
        <v>1374</v>
      </c>
      <c r="AP1534" s="31">
        <v>46204.681597222225</v>
      </c>
      <c r="AT1534" s="31">
        <v>46204.681597222225</v>
      </c>
      <c r="AU1534" s="14">
        <v>46204</v>
      </c>
      <c r="AV1534" t="s">
        <v>1374</v>
      </c>
      <c r="AW1534" t="s">
        <v>3618</v>
      </c>
      <c r="AX1534" t="s">
        <v>677</v>
      </c>
      <c r="AY1534" s="14">
        <v>46204</v>
      </c>
      <c r="AZ1534" t="s">
        <v>1374</v>
      </c>
      <c r="BA1534" s="31">
        <v>46204.686701388891</v>
      </c>
      <c r="BB1534" s="14">
        <v>46204</v>
      </c>
      <c r="BC1534" t="s">
        <v>1211</v>
      </c>
      <c r="BD1534" s="31">
        <v>46204.708171296297</v>
      </c>
      <c r="BE1534" s="14">
        <v>46204</v>
      </c>
      <c r="BF1534" t="s">
        <v>6685</v>
      </c>
      <c r="BG1534" s="31">
        <v>46204.713877314818</v>
      </c>
      <c r="BH1534" s="14">
        <v>46204</v>
      </c>
      <c r="BI1534" t="s">
        <v>7463</v>
      </c>
      <c r="BJ1534" s="31">
        <v>46204.726967592593</v>
      </c>
      <c r="BK1534" s="14">
        <v>46204</v>
      </c>
      <c r="BL1534" t="s">
        <v>7463</v>
      </c>
      <c r="BM1534" s="31">
        <v>46204.727060185185</v>
      </c>
      <c r="BZ1534" s="14">
        <v>46204</v>
      </c>
      <c r="CA1534" t="s">
        <v>7463</v>
      </c>
      <c r="CB1534" s="31">
        <v>46204.731724537036</v>
      </c>
      <c r="CC1534" s="14">
        <v>46204</v>
      </c>
      <c r="CD1534" t="s">
        <v>1324</v>
      </c>
      <c r="CE1534" s="31">
        <v>46204.743391203701</v>
      </c>
      <c r="CI1534" s="14">
        <v>46205</v>
      </c>
      <c r="CJ1534" t="s">
        <v>1375</v>
      </c>
      <c r="CK1534" s="31">
        <v>46205.518842592595</v>
      </c>
      <c r="CP1534" t="str">
        <f>VLOOKUP(A1534,Sheet1!$A$2:$E$221,2,0)</f>
        <v>West Zone</v>
      </c>
    </row>
    <row r="1535" spans="1:94" x14ac:dyDescent="0.35">
      <c r="A1535" t="s">
        <v>7985</v>
      </c>
      <c r="B1535">
        <v>70</v>
      </c>
      <c r="C1535" t="s">
        <v>9332</v>
      </c>
      <c r="D1535" t="s">
        <v>678</v>
      </c>
      <c r="E1535" t="s">
        <v>207</v>
      </c>
      <c r="F1535" t="s">
        <v>307</v>
      </c>
      <c r="G1535" t="s">
        <v>930</v>
      </c>
      <c r="H1535" t="s">
        <v>8005</v>
      </c>
      <c r="I1535">
        <v>516310</v>
      </c>
      <c r="J1535" t="s">
        <v>1372</v>
      </c>
      <c r="K1535" t="s">
        <v>1373</v>
      </c>
      <c r="L1535" t="s">
        <v>4622</v>
      </c>
      <c r="M1535" t="s">
        <v>8006</v>
      </c>
      <c r="N1535">
        <v>90000</v>
      </c>
      <c r="O1535" t="s">
        <v>931</v>
      </c>
      <c r="P1535" t="s">
        <v>932</v>
      </c>
      <c r="Q1535" t="s">
        <v>8007</v>
      </c>
      <c r="R1535">
        <v>1172512286</v>
      </c>
      <c r="S1535" t="s">
        <v>683</v>
      </c>
      <c r="T1535" t="s">
        <v>13263</v>
      </c>
      <c r="U1535" s="1">
        <v>46210</v>
      </c>
      <c r="V1535" s="14">
        <v>46205</v>
      </c>
      <c r="W1535" t="s">
        <v>7994</v>
      </c>
      <c r="X1535" s="31">
        <v>46205.442210648151</v>
      </c>
      <c r="AN1535" s="14">
        <v>46205</v>
      </c>
      <c r="AO1535" t="s">
        <v>1374</v>
      </c>
      <c r="AP1535" s="31">
        <v>46205.536909722221</v>
      </c>
      <c r="AT1535" s="31">
        <v>46205.536909722221</v>
      </c>
      <c r="AU1535" s="14">
        <v>46205</v>
      </c>
      <c r="AV1535" t="s">
        <v>1374</v>
      </c>
      <c r="AW1535" t="s">
        <v>3618</v>
      </c>
      <c r="AX1535" t="s">
        <v>677</v>
      </c>
      <c r="AY1535" s="14">
        <v>46205</v>
      </c>
      <c r="AZ1535" t="s">
        <v>1374</v>
      </c>
      <c r="BA1535" s="31">
        <v>46205.542928240742</v>
      </c>
      <c r="BB1535" s="14">
        <v>46205</v>
      </c>
      <c r="BC1535" t="s">
        <v>1211</v>
      </c>
      <c r="BD1535" s="31">
        <v>46205.577337962961</v>
      </c>
      <c r="BE1535" s="14">
        <v>46205</v>
      </c>
      <c r="BF1535" t="s">
        <v>6486</v>
      </c>
      <c r="BG1535" s="31">
        <v>46205.624085648145</v>
      </c>
      <c r="BH1535" s="14">
        <v>46205</v>
      </c>
      <c r="BI1535" t="s">
        <v>1336</v>
      </c>
      <c r="BJ1535" s="31">
        <v>46205.642314814817</v>
      </c>
      <c r="BN1535" s="14">
        <v>46205</v>
      </c>
      <c r="BO1535" t="s">
        <v>7463</v>
      </c>
      <c r="BP1535" s="31">
        <v>46205.6483912037</v>
      </c>
      <c r="CP1535" t="str">
        <f>VLOOKUP(A1535,Sheet1!$A$2:$E$221,2,0)</f>
        <v>West Zone</v>
      </c>
    </row>
    <row r="1536" spans="1:94" x14ac:dyDescent="0.35">
      <c r="A1536" t="s">
        <v>7985</v>
      </c>
      <c r="B1536">
        <v>70</v>
      </c>
      <c r="C1536" t="s">
        <v>9332</v>
      </c>
      <c r="D1536" t="s">
        <v>678</v>
      </c>
      <c r="E1536" t="s">
        <v>207</v>
      </c>
      <c r="F1536" t="s">
        <v>307</v>
      </c>
      <c r="G1536" t="s">
        <v>930</v>
      </c>
      <c r="H1536" t="s">
        <v>3682</v>
      </c>
      <c r="I1536">
        <v>532026</v>
      </c>
      <c r="J1536" t="s">
        <v>3684</v>
      </c>
      <c r="K1536" t="s">
        <v>3685</v>
      </c>
      <c r="L1536" t="s">
        <v>4622</v>
      </c>
      <c r="M1536" t="s">
        <v>8008</v>
      </c>
      <c r="N1536">
        <v>70000</v>
      </c>
      <c r="O1536" t="s">
        <v>958</v>
      </c>
      <c r="P1536" t="s">
        <v>959</v>
      </c>
      <c r="Q1536" t="s">
        <v>3683</v>
      </c>
      <c r="R1536">
        <v>1489063510</v>
      </c>
      <c r="S1536" t="s">
        <v>13394</v>
      </c>
      <c r="T1536"/>
      <c r="V1536" s="14">
        <v>46203</v>
      </c>
      <c r="W1536" t="s">
        <v>7990</v>
      </c>
      <c r="X1536" s="31">
        <v>46203.620370370372</v>
      </c>
      <c r="AN1536" s="14">
        <v>46204</v>
      </c>
      <c r="AO1536" t="s">
        <v>1376</v>
      </c>
      <c r="AP1536" s="31">
        <v>46204.425034722219</v>
      </c>
      <c r="AT1536" s="31">
        <v>46204.425034722219</v>
      </c>
      <c r="AU1536" s="14">
        <v>46204</v>
      </c>
      <c r="AV1536" t="s">
        <v>1376</v>
      </c>
      <c r="AW1536" t="s">
        <v>307</v>
      </c>
      <c r="AX1536" t="s">
        <v>678</v>
      </c>
      <c r="AY1536" s="14">
        <v>46204</v>
      </c>
      <c r="AZ1536" t="s">
        <v>1376</v>
      </c>
      <c r="BA1536" s="31">
        <v>46204.425937499997</v>
      </c>
      <c r="BB1536" s="14">
        <v>46204</v>
      </c>
      <c r="BC1536" t="s">
        <v>1211</v>
      </c>
      <c r="BD1536" s="31">
        <v>46204.44390046296</v>
      </c>
      <c r="BE1536" s="14">
        <v>46204</v>
      </c>
      <c r="BF1536" t="s">
        <v>6837</v>
      </c>
      <c r="BG1536" s="31">
        <v>46204.450416666667</v>
      </c>
      <c r="BH1536" s="14">
        <v>46204</v>
      </c>
      <c r="BI1536" t="s">
        <v>7463</v>
      </c>
      <c r="BJ1536" s="31">
        <v>46204.463101851848</v>
      </c>
      <c r="BK1536" s="14">
        <v>46204</v>
      </c>
      <c r="BL1536" t="s">
        <v>7463</v>
      </c>
      <c r="BM1536" s="31">
        <v>46204.477407407408</v>
      </c>
      <c r="BZ1536" s="14">
        <v>46204</v>
      </c>
      <c r="CA1536" t="s">
        <v>7463</v>
      </c>
      <c r="CB1536" s="31">
        <v>46204.490393518521</v>
      </c>
      <c r="CC1536" s="14">
        <v>46204</v>
      </c>
      <c r="CD1536" t="s">
        <v>1324</v>
      </c>
      <c r="CE1536" s="31">
        <v>46204.4925</v>
      </c>
      <c r="CI1536" s="14">
        <v>46206</v>
      </c>
      <c r="CJ1536" t="s">
        <v>7998</v>
      </c>
      <c r="CK1536" s="31">
        <v>46206.385092592594</v>
      </c>
      <c r="CP1536" t="str">
        <f>VLOOKUP(A1536,Sheet1!$A$2:$E$221,2,0)</f>
        <v>West Zone</v>
      </c>
    </row>
    <row r="1537" spans="1:94" x14ac:dyDescent="0.35">
      <c r="A1537" t="s">
        <v>7985</v>
      </c>
      <c r="B1537">
        <v>70</v>
      </c>
      <c r="C1537" t="s">
        <v>9332</v>
      </c>
      <c r="D1537" t="s">
        <v>678</v>
      </c>
      <c r="E1537" t="s">
        <v>207</v>
      </c>
      <c r="F1537" t="s">
        <v>307</v>
      </c>
      <c r="G1537" t="s">
        <v>930</v>
      </c>
      <c r="H1537" t="s">
        <v>10849</v>
      </c>
      <c r="I1537">
        <v>536523</v>
      </c>
      <c r="J1537" t="s">
        <v>3094</v>
      </c>
      <c r="K1537" t="s">
        <v>3095</v>
      </c>
      <c r="L1537" t="s">
        <v>4622</v>
      </c>
      <c r="M1537" t="s">
        <v>10850</v>
      </c>
      <c r="N1537">
        <v>90000</v>
      </c>
      <c r="O1537" t="s">
        <v>931</v>
      </c>
      <c r="P1537" t="s">
        <v>932</v>
      </c>
      <c r="Q1537" t="s">
        <v>10851</v>
      </c>
      <c r="R1537">
        <v>5616596610</v>
      </c>
      <c r="S1537" t="s">
        <v>13394</v>
      </c>
      <c r="T1537"/>
      <c r="V1537" s="14">
        <v>46209</v>
      </c>
      <c r="W1537" t="s">
        <v>8001</v>
      </c>
      <c r="X1537" s="31">
        <v>46209.682858796295</v>
      </c>
      <c r="AN1537" s="14">
        <v>46209</v>
      </c>
      <c r="AO1537" t="s">
        <v>1376</v>
      </c>
      <c r="AP1537" s="31">
        <v>46209.714409722219</v>
      </c>
      <c r="AT1537" s="31">
        <v>46209.714409722219</v>
      </c>
      <c r="AU1537" s="14">
        <v>46209</v>
      </c>
      <c r="AV1537" t="s">
        <v>1376</v>
      </c>
      <c r="AW1537" t="s">
        <v>307</v>
      </c>
      <c r="AX1537" t="s">
        <v>678</v>
      </c>
      <c r="AY1537" s="14">
        <v>46209</v>
      </c>
      <c r="AZ1537" t="s">
        <v>1376</v>
      </c>
      <c r="BA1537" s="31">
        <v>46209.741018518522</v>
      </c>
      <c r="BB1537" s="14">
        <v>46210</v>
      </c>
      <c r="BC1537" t="s">
        <v>1211</v>
      </c>
      <c r="BD1537" s="31">
        <v>46210.344409722224</v>
      </c>
      <c r="BE1537" s="14">
        <v>46210</v>
      </c>
      <c r="BF1537" t="s">
        <v>6692</v>
      </c>
      <c r="BG1537" s="31">
        <v>46210.354490740741</v>
      </c>
      <c r="BH1537" s="14">
        <v>46210</v>
      </c>
      <c r="BI1537" t="s">
        <v>7463</v>
      </c>
      <c r="BJ1537" s="31">
        <v>46210.468275462961</v>
      </c>
      <c r="BK1537" s="14">
        <v>46210</v>
      </c>
      <c r="BL1537" t="s">
        <v>7463</v>
      </c>
      <c r="BM1537" s="31">
        <v>46210.478784722225</v>
      </c>
      <c r="BZ1537" s="14">
        <v>46210</v>
      </c>
      <c r="CA1537" t="s">
        <v>7463</v>
      </c>
      <c r="CB1537" s="31">
        <v>46210.500138888892</v>
      </c>
      <c r="CC1537" s="14">
        <v>46210</v>
      </c>
      <c r="CD1537" t="s">
        <v>1324</v>
      </c>
      <c r="CE1537" s="31">
        <v>46210.509745370371</v>
      </c>
      <c r="CI1537" s="14">
        <v>46210</v>
      </c>
      <c r="CJ1537" t="s">
        <v>1374</v>
      </c>
      <c r="CK1537" s="31">
        <v>46210.583645833336</v>
      </c>
      <c r="CP1537" t="str">
        <f>VLOOKUP(A1537,Sheet1!$A$2:$E$221,2,0)</f>
        <v>West Zone</v>
      </c>
    </row>
    <row r="1538" spans="1:94" x14ac:dyDescent="0.35">
      <c r="A1538" t="s">
        <v>7985</v>
      </c>
      <c r="B1538">
        <v>70</v>
      </c>
      <c r="C1538" t="s">
        <v>9332</v>
      </c>
      <c r="D1538" t="s">
        <v>678</v>
      </c>
      <c r="E1538" t="s">
        <v>207</v>
      </c>
      <c r="F1538" t="s">
        <v>307</v>
      </c>
      <c r="G1538" t="s">
        <v>930</v>
      </c>
      <c r="H1538" t="s">
        <v>8009</v>
      </c>
      <c r="I1538">
        <v>565299</v>
      </c>
      <c r="J1538" t="s">
        <v>3684</v>
      </c>
      <c r="K1538" t="s">
        <v>3685</v>
      </c>
      <c r="L1538" t="s">
        <v>4622</v>
      </c>
      <c r="M1538" t="s">
        <v>8010</v>
      </c>
      <c r="N1538">
        <v>45000</v>
      </c>
      <c r="O1538" t="s">
        <v>4630</v>
      </c>
      <c r="P1538" t="s">
        <v>4631</v>
      </c>
      <c r="Q1538" t="s">
        <v>8011</v>
      </c>
      <c r="R1538">
        <v>2741571900</v>
      </c>
      <c r="S1538" t="s">
        <v>13394</v>
      </c>
      <c r="T1538"/>
      <c r="V1538" s="14">
        <v>46206</v>
      </c>
      <c r="W1538" t="s">
        <v>7990</v>
      </c>
      <c r="X1538" s="31">
        <v>46206.533217592594</v>
      </c>
      <c r="AN1538" s="14">
        <v>46206</v>
      </c>
      <c r="AO1538" t="s">
        <v>1374</v>
      </c>
      <c r="AP1538" s="31">
        <v>46206.565127314818</v>
      </c>
      <c r="AT1538" s="31">
        <v>46206.565127314818</v>
      </c>
      <c r="AU1538" s="14">
        <v>46206</v>
      </c>
      <c r="AV1538" t="s">
        <v>1374</v>
      </c>
      <c r="AW1538" t="s">
        <v>3618</v>
      </c>
      <c r="AX1538" t="s">
        <v>677</v>
      </c>
      <c r="AY1538" s="14">
        <v>46206</v>
      </c>
      <c r="AZ1538" t="s">
        <v>1374</v>
      </c>
      <c r="BA1538" s="31">
        <v>46206.568414351852</v>
      </c>
      <c r="BB1538" s="14">
        <v>46206</v>
      </c>
      <c r="BC1538" t="s">
        <v>3057</v>
      </c>
      <c r="BD1538" s="31">
        <v>46206.585590277777</v>
      </c>
      <c r="BE1538" s="14">
        <v>46206</v>
      </c>
      <c r="BF1538" t="s">
        <v>6825</v>
      </c>
      <c r="BG1538" s="31">
        <v>46206.632557870369</v>
      </c>
      <c r="BH1538" s="14">
        <v>46206</v>
      </c>
      <c r="BI1538" t="s">
        <v>7463</v>
      </c>
      <c r="BJ1538" s="31">
        <v>46206.647048611114</v>
      </c>
      <c r="BK1538" s="14">
        <v>46206</v>
      </c>
      <c r="BL1538" t="s">
        <v>7463</v>
      </c>
      <c r="BM1538" s="31">
        <v>46206.649467592593</v>
      </c>
      <c r="BZ1538" s="14">
        <v>46206</v>
      </c>
      <c r="CA1538" t="s">
        <v>7463</v>
      </c>
      <c r="CB1538" s="31">
        <v>46206.656643518516</v>
      </c>
      <c r="CC1538" s="14">
        <v>46206</v>
      </c>
      <c r="CD1538" t="s">
        <v>1324</v>
      </c>
      <c r="CE1538" s="31">
        <v>46206.661215277774</v>
      </c>
      <c r="CI1538" s="14">
        <v>46209</v>
      </c>
      <c r="CJ1538" t="s">
        <v>1374</v>
      </c>
      <c r="CK1538" s="31">
        <v>46209.493831018517</v>
      </c>
      <c r="CP1538" t="str">
        <f>VLOOKUP(A1538,Sheet1!$A$2:$E$221,2,0)</f>
        <v>West Zone</v>
      </c>
    </row>
    <row r="1539" spans="1:94" x14ac:dyDescent="0.35">
      <c r="A1539" t="s">
        <v>7985</v>
      </c>
      <c r="B1539">
        <v>70</v>
      </c>
      <c r="C1539" t="s">
        <v>9332</v>
      </c>
      <c r="D1539" t="s">
        <v>678</v>
      </c>
      <c r="E1539" t="s">
        <v>207</v>
      </c>
      <c r="F1539" t="s">
        <v>307</v>
      </c>
      <c r="G1539" t="s">
        <v>930</v>
      </c>
      <c r="H1539" t="s">
        <v>8012</v>
      </c>
      <c r="I1539">
        <v>579359</v>
      </c>
      <c r="J1539" t="s">
        <v>3684</v>
      </c>
      <c r="K1539" t="s">
        <v>3685</v>
      </c>
      <c r="L1539" t="s">
        <v>4622</v>
      </c>
      <c r="M1539" t="s">
        <v>8013</v>
      </c>
      <c r="N1539">
        <v>45000</v>
      </c>
      <c r="O1539" t="s">
        <v>4630</v>
      </c>
      <c r="P1539" t="s">
        <v>4631</v>
      </c>
      <c r="Q1539" t="s">
        <v>3614</v>
      </c>
      <c r="R1539">
        <v>9496746392</v>
      </c>
      <c r="S1539" t="s">
        <v>683</v>
      </c>
      <c r="T1539" t="s">
        <v>13288</v>
      </c>
      <c r="U1539" s="1">
        <v>46206</v>
      </c>
      <c r="V1539" s="14">
        <v>46205</v>
      </c>
      <c r="W1539" t="s">
        <v>7990</v>
      </c>
      <c r="X1539" s="31">
        <v>46205.780798611115</v>
      </c>
      <c r="AN1539" s="14">
        <v>46206</v>
      </c>
      <c r="AO1539" t="s">
        <v>1374</v>
      </c>
      <c r="AP1539" s="31">
        <v>46206.544340277775</v>
      </c>
      <c r="AT1539" s="31">
        <v>46206.544340277775</v>
      </c>
      <c r="AU1539" s="14">
        <v>46206</v>
      </c>
      <c r="AV1539" t="s">
        <v>1374</v>
      </c>
      <c r="AW1539" t="s">
        <v>3618</v>
      </c>
      <c r="AX1539" t="s">
        <v>677</v>
      </c>
      <c r="AY1539" s="14">
        <v>46206</v>
      </c>
      <c r="AZ1539" t="s">
        <v>1374</v>
      </c>
      <c r="BA1539" s="31">
        <v>46206.546527777777</v>
      </c>
      <c r="BB1539" s="14">
        <v>46206</v>
      </c>
      <c r="BC1539" t="s">
        <v>3057</v>
      </c>
      <c r="BD1539" s="31">
        <v>46206.562164351853</v>
      </c>
      <c r="BE1539" s="14">
        <v>46206</v>
      </c>
      <c r="BF1539" t="s">
        <v>1268</v>
      </c>
      <c r="BG1539" s="31">
        <v>46206.576423611114</v>
      </c>
      <c r="BH1539" s="14">
        <v>46206</v>
      </c>
      <c r="BI1539" t="s">
        <v>7463</v>
      </c>
      <c r="BJ1539" s="31">
        <v>46206.583240740743</v>
      </c>
      <c r="BK1539" s="14">
        <v>46210</v>
      </c>
      <c r="BL1539" t="s">
        <v>7655</v>
      </c>
      <c r="BM1539" s="31">
        <v>46210.654814814814</v>
      </c>
      <c r="BN1539" s="14">
        <v>46206</v>
      </c>
      <c r="BO1539" t="s">
        <v>7463</v>
      </c>
      <c r="BP1539" s="31">
        <v>46206.58834490741</v>
      </c>
      <c r="BZ1539" s="14">
        <v>46210</v>
      </c>
      <c r="CA1539" t="s">
        <v>7655</v>
      </c>
      <c r="CB1539" s="31">
        <v>46210.663182870368</v>
      </c>
      <c r="CC1539" s="14">
        <v>46210</v>
      </c>
      <c r="CD1539" t="s">
        <v>1364</v>
      </c>
      <c r="CE1539" s="31">
        <v>46210.670266203706</v>
      </c>
      <c r="CP1539" t="str">
        <f>VLOOKUP(A1539,Sheet1!$A$2:$E$221,2,0)</f>
        <v>West Zone</v>
      </c>
    </row>
    <row r="1540" spans="1:94" x14ac:dyDescent="0.35">
      <c r="A1540" t="s">
        <v>7985</v>
      </c>
      <c r="B1540">
        <v>70</v>
      </c>
      <c r="C1540" t="s">
        <v>9332</v>
      </c>
      <c r="D1540" t="s">
        <v>678</v>
      </c>
      <c r="E1540" t="s">
        <v>207</v>
      </c>
      <c r="F1540" t="s">
        <v>307</v>
      </c>
      <c r="G1540" t="s">
        <v>930</v>
      </c>
      <c r="H1540" t="s">
        <v>10852</v>
      </c>
      <c r="I1540">
        <v>585188</v>
      </c>
      <c r="J1540" t="s">
        <v>1372</v>
      </c>
      <c r="K1540" t="s">
        <v>1373</v>
      </c>
      <c r="L1540" t="s">
        <v>4622</v>
      </c>
      <c r="M1540" t="s">
        <v>10853</v>
      </c>
      <c r="N1540">
        <v>70000</v>
      </c>
      <c r="O1540" t="s">
        <v>958</v>
      </c>
      <c r="P1540" t="s">
        <v>959</v>
      </c>
      <c r="Q1540" t="s">
        <v>1150</v>
      </c>
      <c r="R1540">
        <v>1456241662</v>
      </c>
      <c r="S1540" t="s">
        <v>13394</v>
      </c>
      <c r="T1540"/>
      <c r="V1540" s="14">
        <v>46209</v>
      </c>
      <c r="W1540" t="s">
        <v>7994</v>
      </c>
      <c r="X1540" s="31">
        <v>46209.689884259256</v>
      </c>
      <c r="AN1540" s="14">
        <v>46209</v>
      </c>
      <c r="AO1540" t="s">
        <v>1376</v>
      </c>
      <c r="AP1540" s="31">
        <v>46209.713159722225</v>
      </c>
      <c r="AT1540" s="31">
        <v>46209.713159722225</v>
      </c>
      <c r="AU1540" s="14">
        <v>46209</v>
      </c>
      <c r="AV1540" t="s">
        <v>1376</v>
      </c>
      <c r="AW1540" t="s">
        <v>307</v>
      </c>
      <c r="AX1540" t="s">
        <v>678</v>
      </c>
      <c r="AY1540" s="14">
        <v>46209</v>
      </c>
      <c r="AZ1540" t="s">
        <v>1376</v>
      </c>
      <c r="BA1540" s="31">
        <v>46209.754745370374</v>
      </c>
      <c r="BB1540" s="14">
        <v>46210</v>
      </c>
      <c r="BC1540" t="s">
        <v>1211</v>
      </c>
      <c r="BD1540" s="31">
        <v>46210.344409722224</v>
      </c>
      <c r="BE1540" s="14">
        <v>46210</v>
      </c>
      <c r="BF1540" t="s">
        <v>6692</v>
      </c>
      <c r="BG1540" s="31">
        <v>46210.35732638889</v>
      </c>
      <c r="BH1540" s="14">
        <v>46210</v>
      </c>
      <c r="BI1540" t="s">
        <v>7463</v>
      </c>
      <c r="BJ1540" s="31">
        <v>46210.468298611115</v>
      </c>
      <c r="BK1540" s="14">
        <v>46210</v>
      </c>
      <c r="BL1540" t="s">
        <v>7463</v>
      </c>
      <c r="BM1540" s="31">
        <v>46210.482881944445</v>
      </c>
      <c r="BZ1540" s="14">
        <v>46210</v>
      </c>
      <c r="CA1540" t="s">
        <v>7463</v>
      </c>
      <c r="CB1540" s="31">
        <v>46210.500324074077</v>
      </c>
      <c r="CC1540" s="14">
        <v>46210</v>
      </c>
      <c r="CD1540" t="s">
        <v>1324</v>
      </c>
      <c r="CE1540" s="31">
        <v>46210.50990740741</v>
      </c>
      <c r="CI1540" s="14">
        <v>46210</v>
      </c>
      <c r="CJ1540" t="s">
        <v>1374</v>
      </c>
      <c r="CK1540" s="31">
        <v>46210.570405092592</v>
      </c>
      <c r="CP1540" t="str">
        <f>VLOOKUP(A1540,Sheet1!$A$2:$E$221,2,0)</f>
        <v>West Zone</v>
      </c>
    </row>
    <row r="1541" spans="1:94" x14ac:dyDescent="0.35">
      <c r="A1541" t="s">
        <v>7985</v>
      </c>
      <c r="B1541">
        <v>70</v>
      </c>
      <c r="C1541" t="s">
        <v>9332</v>
      </c>
      <c r="D1541" t="s">
        <v>678</v>
      </c>
      <c r="E1541" t="s">
        <v>207</v>
      </c>
      <c r="F1541" t="s">
        <v>307</v>
      </c>
      <c r="G1541" t="s">
        <v>930</v>
      </c>
      <c r="H1541" t="s">
        <v>12751</v>
      </c>
      <c r="I1541">
        <v>628256</v>
      </c>
      <c r="J1541" t="s">
        <v>3684</v>
      </c>
      <c r="K1541" t="s">
        <v>3685</v>
      </c>
      <c r="L1541" t="s">
        <v>4622</v>
      </c>
      <c r="M1541" t="s">
        <v>12752</v>
      </c>
      <c r="N1541">
        <v>45000</v>
      </c>
      <c r="O1541" t="s">
        <v>4630</v>
      </c>
      <c r="P1541" t="s">
        <v>4631</v>
      </c>
      <c r="Q1541" t="s">
        <v>12753</v>
      </c>
      <c r="R1541">
        <v>9412618697</v>
      </c>
      <c r="S1541" t="s">
        <v>13394</v>
      </c>
      <c r="T1541"/>
      <c r="V1541" s="14">
        <v>46210</v>
      </c>
      <c r="W1541" t="s">
        <v>7990</v>
      </c>
      <c r="X1541" s="31">
        <v>46210.446608796294</v>
      </c>
      <c r="AN1541" s="14">
        <v>46210</v>
      </c>
      <c r="AO1541" t="s">
        <v>1376</v>
      </c>
      <c r="AP1541" s="31">
        <v>46210.479062500002</v>
      </c>
      <c r="AT1541" s="31">
        <v>46210.479062500002</v>
      </c>
      <c r="AU1541" s="14">
        <v>46210</v>
      </c>
      <c r="AV1541" t="s">
        <v>1376</v>
      </c>
      <c r="AW1541" t="s">
        <v>307</v>
      </c>
      <c r="AX1541" t="s">
        <v>678</v>
      </c>
      <c r="AY1541" s="14">
        <v>46210</v>
      </c>
      <c r="AZ1541" t="s">
        <v>1376</v>
      </c>
      <c r="BA1541" s="31">
        <v>46210.482164351852</v>
      </c>
      <c r="BB1541" s="14">
        <v>46210</v>
      </c>
      <c r="BC1541" t="s">
        <v>1211</v>
      </c>
      <c r="BD1541" s="31">
        <v>46210.49927083333</v>
      </c>
      <c r="BE1541" s="14">
        <v>46210</v>
      </c>
      <c r="BF1541" t="s">
        <v>6685</v>
      </c>
      <c r="BG1541" s="31">
        <v>46210.505162037036</v>
      </c>
      <c r="BH1541" s="14">
        <v>46210</v>
      </c>
      <c r="BI1541" t="s">
        <v>7463</v>
      </c>
      <c r="BJ1541" s="31">
        <v>46210.585995370369</v>
      </c>
      <c r="BN1541" s="14">
        <v>46210</v>
      </c>
      <c r="BO1541" t="s">
        <v>7463</v>
      </c>
      <c r="BP1541" s="31">
        <v>46210.59138888889</v>
      </c>
      <c r="CP1541" t="str">
        <f>VLOOKUP(A1541,Sheet1!$A$2:$E$221,2,0)</f>
        <v>West Zone</v>
      </c>
    </row>
    <row r="1542" spans="1:94" x14ac:dyDescent="0.35">
      <c r="A1542" t="s">
        <v>7985</v>
      </c>
      <c r="B1542">
        <v>70</v>
      </c>
      <c r="C1542" t="s">
        <v>9332</v>
      </c>
      <c r="D1542" t="s">
        <v>678</v>
      </c>
      <c r="E1542" t="s">
        <v>207</v>
      </c>
      <c r="F1542" t="s">
        <v>307</v>
      </c>
      <c r="G1542" t="s">
        <v>930</v>
      </c>
      <c r="H1542" t="s">
        <v>10854</v>
      </c>
      <c r="I1542">
        <v>667549</v>
      </c>
      <c r="J1542" t="s">
        <v>2120</v>
      </c>
      <c r="K1542" t="s">
        <v>2121</v>
      </c>
      <c r="L1542" t="s">
        <v>4622</v>
      </c>
      <c r="M1542" t="s">
        <v>10855</v>
      </c>
      <c r="N1542">
        <v>77000</v>
      </c>
      <c r="O1542" t="s">
        <v>939</v>
      </c>
      <c r="P1542" t="s">
        <v>940</v>
      </c>
      <c r="Q1542" t="s">
        <v>3803</v>
      </c>
      <c r="R1542">
        <v>5675006829</v>
      </c>
      <c r="S1542" t="s">
        <v>13394</v>
      </c>
      <c r="T1542"/>
      <c r="V1542" s="14">
        <v>46209</v>
      </c>
      <c r="W1542" t="s">
        <v>7987</v>
      </c>
      <c r="X1542" s="31">
        <v>46209.641215277778</v>
      </c>
      <c r="AN1542" s="14">
        <v>46209</v>
      </c>
      <c r="AO1542" t="s">
        <v>1374</v>
      </c>
      <c r="AP1542" s="31">
        <v>46209.702974537038</v>
      </c>
      <c r="AT1542" s="31">
        <v>46209.702974537038</v>
      </c>
      <c r="AU1542" s="14">
        <v>46209</v>
      </c>
      <c r="AV1542" t="s">
        <v>1374</v>
      </c>
      <c r="AW1542" t="s">
        <v>3618</v>
      </c>
      <c r="AX1542" t="s">
        <v>677</v>
      </c>
      <c r="AY1542" s="14">
        <v>46209</v>
      </c>
      <c r="AZ1542" t="s">
        <v>1374</v>
      </c>
      <c r="BA1542" s="31">
        <v>46209.743495370371</v>
      </c>
      <c r="BB1542" s="14">
        <v>46210</v>
      </c>
      <c r="BC1542" t="s">
        <v>1211</v>
      </c>
      <c r="BD1542" s="31">
        <v>46210.344386574077</v>
      </c>
      <c r="BE1542" s="14">
        <v>46210</v>
      </c>
      <c r="BF1542" t="s">
        <v>6692</v>
      </c>
      <c r="BG1542" s="31">
        <v>46210.359976851854</v>
      </c>
      <c r="BH1542" s="14">
        <v>46210</v>
      </c>
      <c r="BI1542" t="s">
        <v>7463</v>
      </c>
      <c r="BJ1542" s="31">
        <v>46210.468333333331</v>
      </c>
      <c r="BK1542" s="14">
        <v>46210</v>
      </c>
      <c r="BL1542" t="s">
        <v>7463</v>
      </c>
      <c r="BM1542" s="31">
        <v>46210.486018518517</v>
      </c>
      <c r="BZ1542" s="14">
        <v>46210</v>
      </c>
      <c r="CA1542" t="s">
        <v>7463</v>
      </c>
      <c r="CB1542" s="31">
        <v>46210.500520833331</v>
      </c>
      <c r="CC1542" s="14">
        <v>46210</v>
      </c>
      <c r="CD1542" t="s">
        <v>1324</v>
      </c>
      <c r="CE1542" s="31">
        <v>46210.510138888887</v>
      </c>
      <c r="CI1542" s="14">
        <v>46210</v>
      </c>
      <c r="CJ1542" t="s">
        <v>1374</v>
      </c>
      <c r="CK1542" s="31">
        <v>46210.578020833331</v>
      </c>
      <c r="CP1542" t="str">
        <f>VLOOKUP(A1542,Sheet1!$A$2:$E$221,2,0)</f>
        <v>West Zone</v>
      </c>
    </row>
    <row r="1543" spans="1:94" x14ac:dyDescent="0.35">
      <c r="A1543" t="s">
        <v>7985</v>
      </c>
      <c r="B1543">
        <v>70</v>
      </c>
      <c r="C1543" t="s">
        <v>9332</v>
      </c>
      <c r="D1543" t="s">
        <v>678</v>
      </c>
      <c r="E1543" t="s">
        <v>207</v>
      </c>
      <c r="F1543" t="s">
        <v>307</v>
      </c>
      <c r="G1543" t="s">
        <v>930</v>
      </c>
      <c r="H1543" t="s">
        <v>10856</v>
      </c>
      <c r="I1543">
        <v>669790</v>
      </c>
      <c r="J1543" t="s">
        <v>3094</v>
      </c>
      <c r="K1543" t="s">
        <v>3095</v>
      </c>
      <c r="L1543" t="s">
        <v>4622</v>
      </c>
      <c r="M1543" t="s">
        <v>10857</v>
      </c>
      <c r="N1543">
        <v>77000</v>
      </c>
      <c r="O1543" t="s">
        <v>939</v>
      </c>
      <c r="P1543" t="s">
        <v>940</v>
      </c>
      <c r="Q1543" t="s">
        <v>3886</v>
      </c>
      <c r="R1543">
        <v>7267185286</v>
      </c>
      <c r="S1543" t="s">
        <v>13394</v>
      </c>
      <c r="T1543"/>
      <c r="V1543" s="14">
        <v>46209</v>
      </c>
      <c r="W1543" t="s">
        <v>8001</v>
      </c>
      <c r="X1543" s="31">
        <v>46209.507893518516</v>
      </c>
      <c r="AN1543" s="14">
        <v>46209</v>
      </c>
      <c r="AO1543" t="s">
        <v>1376</v>
      </c>
      <c r="AP1543" s="31">
        <v>46209.696296296293</v>
      </c>
      <c r="AT1543" s="31">
        <v>46209.696296296293</v>
      </c>
      <c r="AU1543" s="14">
        <v>46209</v>
      </c>
      <c r="AV1543" t="s">
        <v>1376</v>
      </c>
      <c r="AW1543" t="s">
        <v>307</v>
      </c>
      <c r="AX1543" t="s">
        <v>678</v>
      </c>
      <c r="AY1543" s="14">
        <v>46210</v>
      </c>
      <c r="AZ1543" t="s">
        <v>1376</v>
      </c>
      <c r="BA1543" s="31">
        <v>46210.522187499999</v>
      </c>
      <c r="BB1543" s="14">
        <v>46210</v>
      </c>
      <c r="BC1543" t="s">
        <v>1211</v>
      </c>
      <c r="BD1543" s="31">
        <v>46210.551215277781</v>
      </c>
      <c r="BE1543" s="14">
        <v>46210</v>
      </c>
      <c r="BF1543" t="s">
        <v>12366</v>
      </c>
      <c r="BG1543" s="31">
        <v>46210.56013888889</v>
      </c>
      <c r="BH1543" s="14">
        <v>46210</v>
      </c>
      <c r="BI1543" t="s">
        <v>7463</v>
      </c>
      <c r="BJ1543" s="31">
        <v>46210.585972222223</v>
      </c>
      <c r="BN1543" s="14">
        <v>46210</v>
      </c>
      <c r="BO1543" t="s">
        <v>7463</v>
      </c>
      <c r="BP1543" s="31">
        <v>46210.588958333334</v>
      </c>
      <c r="CP1543" t="str">
        <f>VLOOKUP(A1543,Sheet1!$A$2:$E$221,2,0)</f>
        <v>West Zone</v>
      </c>
    </row>
    <row r="1544" spans="1:94" x14ac:dyDescent="0.35">
      <c r="A1544" t="s">
        <v>7985</v>
      </c>
      <c r="B1544">
        <v>70</v>
      </c>
      <c r="C1544" t="s">
        <v>9332</v>
      </c>
      <c r="D1544" t="s">
        <v>678</v>
      </c>
      <c r="E1544" t="s">
        <v>207</v>
      </c>
      <c r="F1544" t="s">
        <v>307</v>
      </c>
      <c r="G1544" t="s">
        <v>930</v>
      </c>
      <c r="H1544" t="s">
        <v>4562</v>
      </c>
      <c r="I1544">
        <v>695929</v>
      </c>
      <c r="J1544" t="s">
        <v>4076</v>
      </c>
      <c r="K1544" t="s">
        <v>4564</v>
      </c>
      <c r="L1544" t="s">
        <v>4622</v>
      </c>
      <c r="M1544" t="s">
        <v>8014</v>
      </c>
      <c r="N1544">
        <v>90000</v>
      </c>
      <c r="O1544" t="s">
        <v>931</v>
      </c>
      <c r="P1544" t="s">
        <v>932</v>
      </c>
      <c r="Q1544" t="s">
        <v>4563</v>
      </c>
      <c r="R1544">
        <v>7983114842</v>
      </c>
      <c r="S1544" t="s">
        <v>13394</v>
      </c>
      <c r="T1544"/>
      <c r="V1544" s="14">
        <v>46206</v>
      </c>
      <c r="W1544" t="s">
        <v>8015</v>
      </c>
      <c r="X1544" s="31">
        <v>46206.569212962961</v>
      </c>
      <c r="AN1544" s="14">
        <v>46206</v>
      </c>
      <c r="AO1544" t="s">
        <v>1374</v>
      </c>
      <c r="AP1544" s="31">
        <v>46206.639710648145</v>
      </c>
      <c r="AT1544" s="31">
        <v>46206.639710648145</v>
      </c>
      <c r="AU1544" s="14">
        <v>46206</v>
      </c>
      <c r="AV1544" t="s">
        <v>1374</v>
      </c>
      <c r="AW1544" t="s">
        <v>3618</v>
      </c>
      <c r="AX1544" t="s">
        <v>677</v>
      </c>
      <c r="AY1544" s="14">
        <v>46206</v>
      </c>
      <c r="AZ1544" t="s">
        <v>1374</v>
      </c>
      <c r="BA1544" s="31">
        <v>46206.640370370369</v>
      </c>
      <c r="BB1544" s="14">
        <v>46206</v>
      </c>
      <c r="BC1544" t="s">
        <v>3057</v>
      </c>
      <c r="BD1544" s="31">
        <v>46206.648206018515</v>
      </c>
      <c r="BE1544" s="14">
        <v>46206</v>
      </c>
      <c r="BF1544" t="s">
        <v>6486</v>
      </c>
      <c r="BG1544" s="31">
        <v>46206.677141203705</v>
      </c>
      <c r="BH1544" s="14">
        <v>46206</v>
      </c>
      <c r="BI1544" t="s">
        <v>7463</v>
      </c>
      <c r="BJ1544" s="31">
        <v>46206.68005787037</v>
      </c>
      <c r="BK1544" s="14">
        <v>46206</v>
      </c>
      <c r="BL1544" t="s">
        <v>7463</v>
      </c>
      <c r="BM1544" s="31">
        <v>46206.682233796295</v>
      </c>
      <c r="BZ1544" s="14">
        <v>46206</v>
      </c>
      <c r="CA1544" t="s">
        <v>7463</v>
      </c>
      <c r="CB1544" s="31">
        <v>46206.705567129633</v>
      </c>
      <c r="CC1544" s="14">
        <v>46206</v>
      </c>
      <c r="CD1544" t="s">
        <v>1324</v>
      </c>
      <c r="CE1544" s="31">
        <v>46206.727662037039</v>
      </c>
      <c r="CI1544" s="14">
        <v>46206</v>
      </c>
      <c r="CJ1544" t="s">
        <v>1374</v>
      </c>
      <c r="CK1544" s="31">
        <v>46206.741168981483</v>
      </c>
      <c r="CP1544" t="str">
        <f>VLOOKUP(A1544,Sheet1!$A$2:$E$221,2,0)</f>
        <v>West Zone</v>
      </c>
    </row>
    <row r="1545" spans="1:94" x14ac:dyDescent="0.35">
      <c r="A1545" t="s">
        <v>8016</v>
      </c>
      <c r="B1545">
        <v>194</v>
      </c>
      <c r="C1545" t="s">
        <v>9332</v>
      </c>
      <c r="D1545" t="s">
        <v>678</v>
      </c>
      <c r="E1545" t="s">
        <v>108</v>
      </c>
      <c r="F1545" t="s">
        <v>633</v>
      </c>
      <c r="G1545" t="s">
        <v>109</v>
      </c>
      <c r="H1545" t="s">
        <v>12756</v>
      </c>
      <c r="I1545">
        <v>128968</v>
      </c>
      <c r="J1545" t="s">
        <v>8018</v>
      </c>
      <c r="K1545" t="s">
        <v>8019</v>
      </c>
      <c r="L1545" t="s">
        <v>4622</v>
      </c>
      <c r="M1545" t="s">
        <v>12757</v>
      </c>
      <c r="N1545">
        <v>90000</v>
      </c>
      <c r="O1545" t="s">
        <v>12758</v>
      </c>
      <c r="P1545" t="s">
        <v>12759</v>
      </c>
      <c r="Q1545" t="s">
        <v>12760</v>
      </c>
      <c r="R1545">
        <v>6183781239</v>
      </c>
      <c r="S1545" t="s">
        <v>13394</v>
      </c>
      <c r="T1545"/>
      <c r="V1545" s="14">
        <v>46209</v>
      </c>
      <c r="W1545" t="s">
        <v>8031</v>
      </c>
      <c r="X1545" s="31">
        <v>46209.550949074073</v>
      </c>
      <c r="AN1545" s="14">
        <v>46210</v>
      </c>
      <c r="AO1545" t="s">
        <v>8023</v>
      </c>
      <c r="AP1545" s="31">
        <v>46210.554386574076</v>
      </c>
      <c r="AT1545" s="31">
        <v>46210.554386574076</v>
      </c>
      <c r="AU1545" s="14">
        <v>46210</v>
      </c>
      <c r="AV1545" t="s">
        <v>8023</v>
      </c>
      <c r="AW1545" t="s">
        <v>633</v>
      </c>
      <c r="AX1545" t="s">
        <v>678</v>
      </c>
      <c r="AY1545" s="14">
        <v>46210</v>
      </c>
      <c r="AZ1545" t="s">
        <v>8023</v>
      </c>
      <c r="BA1545" s="31">
        <v>46210.555011574077</v>
      </c>
      <c r="BB1545" s="14">
        <v>46210</v>
      </c>
      <c r="BC1545" t="s">
        <v>1211</v>
      </c>
      <c r="BD1545" s="31">
        <v>46210.575219907405</v>
      </c>
      <c r="BE1545" s="14">
        <v>46210</v>
      </c>
      <c r="BF1545" t="s">
        <v>12366</v>
      </c>
      <c r="BG1545" s="31">
        <v>46210.619768518518</v>
      </c>
      <c r="BH1545" s="14">
        <v>46210</v>
      </c>
      <c r="BI1545" t="s">
        <v>7959</v>
      </c>
      <c r="BJ1545" s="31">
        <v>46210.635775462964</v>
      </c>
      <c r="BK1545" s="14">
        <v>46210</v>
      </c>
      <c r="BL1545" t="s">
        <v>7959</v>
      </c>
      <c r="BM1545" s="31">
        <v>46210.705636574072</v>
      </c>
      <c r="BZ1545" s="14">
        <v>46210</v>
      </c>
      <c r="CA1545" t="s">
        <v>7959</v>
      </c>
      <c r="CB1545" s="31">
        <v>46210.727326388886</v>
      </c>
      <c r="CC1545" s="14">
        <v>46210</v>
      </c>
      <c r="CD1545" t="s">
        <v>1324</v>
      </c>
      <c r="CE1545" s="31">
        <v>46210.749108796299</v>
      </c>
      <c r="CI1545" s="14">
        <v>46210</v>
      </c>
      <c r="CJ1545" t="s">
        <v>8031</v>
      </c>
      <c r="CK1545" s="31">
        <v>46210.855173611111</v>
      </c>
      <c r="CP1545" t="str">
        <f>VLOOKUP(A1545,Sheet1!$A$2:$E$221,2,0)</f>
        <v>West Zone</v>
      </c>
    </row>
    <row r="1546" spans="1:94" x14ac:dyDescent="0.35">
      <c r="A1546" t="s">
        <v>8016</v>
      </c>
      <c r="B1546">
        <v>194</v>
      </c>
      <c r="C1546" t="s">
        <v>9332</v>
      </c>
      <c r="D1546" t="s">
        <v>678</v>
      </c>
      <c r="E1546" t="s">
        <v>108</v>
      </c>
      <c r="F1546" t="s">
        <v>633</v>
      </c>
      <c r="G1546" t="s">
        <v>109</v>
      </c>
      <c r="H1546" t="s">
        <v>8017</v>
      </c>
      <c r="I1546">
        <v>216363</v>
      </c>
      <c r="J1546" t="s">
        <v>8018</v>
      </c>
      <c r="K1546" t="s">
        <v>8019</v>
      </c>
      <c r="L1546" t="s">
        <v>4622</v>
      </c>
      <c r="M1546" t="s">
        <v>8020</v>
      </c>
      <c r="N1546">
        <v>50000</v>
      </c>
      <c r="O1546" t="s">
        <v>1134</v>
      </c>
      <c r="P1546" t="s">
        <v>1135</v>
      </c>
      <c r="Q1546" t="s">
        <v>8021</v>
      </c>
      <c r="R1546">
        <v>8273250162</v>
      </c>
      <c r="S1546" t="s">
        <v>13394</v>
      </c>
      <c r="T1546"/>
      <c r="V1546" s="14">
        <v>46203</v>
      </c>
      <c r="W1546" t="s">
        <v>8022</v>
      </c>
      <c r="X1546" s="31">
        <v>46203.678298611114</v>
      </c>
      <c r="AN1546" s="14">
        <v>46204</v>
      </c>
      <c r="AO1546" t="s">
        <v>8023</v>
      </c>
      <c r="AP1546" s="31">
        <v>46204.390555555554</v>
      </c>
      <c r="AT1546" s="31">
        <v>46204.390555555554</v>
      </c>
      <c r="AU1546" s="14">
        <v>46204</v>
      </c>
      <c r="AV1546" t="s">
        <v>8023</v>
      </c>
      <c r="AW1546" t="s">
        <v>633</v>
      </c>
      <c r="AX1546" t="s">
        <v>678</v>
      </c>
      <c r="AY1546" s="14">
        <v>46204</v>
      </c>
      <c r="AZ1546" t="s">
        <v>8023</v>
      </c>
      <c r="BA1546" s="31">
        <v>46204.393576388888</v>
      </c>
      <c r="BB1546" s="14">
        <v>46204</v>
      </c>
      <c r="BC1546" t="s">
        <v>1211</v>
      </c>
      <c r="BD1546" s="31">
        <v>46204.395138888889</v>
      </c>
      <c r="BE1546" s="14">
        <v>46204</v>
      </c>
      <c r="BF1546" t="s">
        <v>7357</v>
      </c>
      <c r="BG1546" s="31">
        <v>46204.426516203705</v>
      </c>
      <c r="BH1546" s="14">
        <v>46204</v>
      </c>
      <c r="BI1546" t="s">
        <v>7959</v>
      </c>
      <c r="BJ1546" s="31">
        <v>46204.44321759259</v>
      </c>
      <c r="BK1546" s="14">
        <v>46204</v>
      </c>
      <c r="BL1546" t="s">
        <v>7959</v>
      </c>
      <c r="BM1546" s="31">
        <v>46204.457997685182</v>
      </c>
      <c r="BZ1546" s="14">
        <v>46204</v>
      </c>
      <c r="CA1546" t="s">
        <v>7959</v>
      </c>
      <c r="CB1546" s="31">
        <v>46204.464722222219</v>
      </c>
      <c r="CC1546" s="14">
        <v>46204</v>
      </c>
      <c r="CD1546" t="s">
        <v>1322</v>
      </c>
      <c r="CE1546" s="31">
        <v>46204.470636574071</v>
      </c>
      <c r="CI1546" s="14">
        <v>46204</v>
      </c>
      <c r="CJ1546" t="s">
        <v>8024</v>
      </c>
      <c r="CK1546" s="31">
        <v>46204.659143518518</v>
      </c>
      <c r="CP1546" t="str">
        <f>VLOOKUP(A1546,Sheet1!$A$2:$E$221,2,0)</f>
        <v>West Zone</v>
      </c>
    </row>
    <row r="1547" spans="1:94" x14ac:dyDescent="0.35">
      <c r="A1547" t="s">
        <v>8016</v>
      </c>
      <c r="B1547">
        <v>194</v>
      </c>
      <c r="C1547" t="s">
        <v>9332</v>
      </c>
      <c r="D1547" t="s">
        <v>678</v>
      </c>
      <c r="E1547" t="s">
        <v>108</v>
      </c>
      <c r="F1547" t="s">
        <v>633</v>
      </c>
      <c r="G1547" t="s">
        <v>109</v>
      </c>
      <c r="H1547" t="s">
        <v>8025</v>
      </c>
      <c r="I1547">
        <v>302106</v>
      </c>
      <c r="J1547" t="s">
        <v>8026</v>
      </c>
      <c r="K1547" t="s">
        <v>8027</v>
      </c>
      <c r="L1547" t="s">
        <v>4622</v>
      </c>
      <c r="M1547" t="s">
        <v>8028</v>
      </c>
      <c r="N1547">
        <v>90000</v>
      </c>
      <c r="O1547" t="s">
        <v>8029</v>
      </c>
      <c r="P1547" t="s">
        <v>8030</v>
      </c>
      <c r="Q1547" t="s">
        <v>4084</v>
      </c>
      <c r="R1547">
        <v>7911987868</v>
      </c>
      <c r="S1547" t="s">
        <v>13394</v>
      </c>
      <c r="T1547"/>
      <c r="V1547" s="14">
        <v>46206</v>
      </c>
      <c r="W1547" t="s">
        <v>8031</v>
      </c>
      <c r="X1547" s="31">
        <v>46206.464016203703</v>
      </c>
      <c r="AN1547" s="14">
        <v>46206</v>
      </c>
      <c r="AO1547" t="s">
        <v>8023</v>
      </c>
      <c r="AP1547" s="31">
        <v>46206.498541666668</v>
      </c>
      <c r="AT1547" s="31">
        <v>46206.498541666668</v>
      </c>
      <c r="AU1547" s="14">
        <v>46206</v>
      </c>
      <c r="AV1547" t="s">
        <v>8023</v>
      </c>
      <c r="AW1547" t="s">
        <v>633</v>
      </c>
      <c r="AX1547" t="s">
        <v>678</v>
      </c>
      <c r="AY1547" s="14">
        <v>46206</v>
      </c>
      <c r="AZ1547" t="s">
        <v>8031</v>
      </c>
      <c r="BA1547" s="31">
        <v>46206.515717592592</v>
      </c>
      <c r="BB1547" s="14">
        <v>46206</v>
      </c>
      <c r="BC1547" t="s">
        <v>3057</v>
      </c>
      <c r="BD1547" s="31">
        <v>46206.5234375</v>
      </c>
      <c r="BE1547" s="14">
        <v>46206</v>
      </c>
      <c r="BF1547" t="s">
        <v>7509</v>
      </c>
      <c r="BG1547" s="31">
        <v>46206.532453703701</v>
      </c>
      <c r="BH1547" s="14">
        <v>46206</v>
      </c>
      <c r="BI1547" t="s">
        <v>7959</v>
      </c>
      <c r="BJ1547" s="31">
        <v>46206.580185185187</v>
      </c>
      <c r="BK1547" s="14">
        <v>46206</v>
      </c>
      <c r="BL1547" t="s">
        <v>7959</v>
      </c>
      <c r="BM1547" s="31">
        <v>46206.629166666666</v>
      </c>
      <c r="BZ1547" s="14">
        <v>46206</v>
      </c>
      <c r="CA1547" t="s">
        <v>7959</v>
      </c>
      <c r="CB1547" s="31">
        <v>46206.636782407404</v>
      </c>
      <c r="CC1547" s="14">
        <v>46206</v>
      </c>
      <c r="CD1547" t="s">
        <v>1324</v>
      </c>
      <c r="CE1547" s="31">
        <v>46206.646550925929</v>
      </c>
      <c r="CI1547" s="14">
        <v>46206</v>
      </c>
      <c r="CJ1547" t="s">
        <v>8031</v>
      </c>
      <c r="CK1547" s="31">
        <v>46206.757719907408</v>
      </c>
      <c r="CP1547" t="str">
        <f>VLOOKUP(A1547,Sheet1!$A$2:$E$221,2,0)</f>
        <v>West Zone</v>
      </c>
    </row>
    <row r="1548" spans="1:94" x14ac:dyDescent="0.35">
      <c r="A1548" t="s">
        <v>8016</v>
      </c>
      <c r="B1548">
        <v>194</v>
      </c>
      <c r="C1548" t="s">
        <v>9332</v>
      </c>
      <c r="D1548" t="s">
        <v>678</v>
      </c>
      <c r="E1548" t="s">
        <v>108</v>
      </c>
      <c r="F1548" t="s">
        <v>633</v>
      </c>
      <c r="G1548" t="s">
        <v>109</v>
      </c>
      <c r="H1548" t="s">
        <v>10858</v>
      </c>
      <c r="I1548">
        <v>781287</v>
      </c>
      <c r="J1548" t="s">
        <v>114</v>
      </c>
      <c r="K1548" t="s">
        <v>9755</v>
      </c>
      <c r="L1548" t="s">
        <v>4622</v>
      </c>
      <c r="M1548" t="s">
        <v>10859</v>
      </c>
      <c r="N1548">
        <v>50000</v>
      </c>
      <c r="O1548" t="s">
        <v>10682</v>
      </c>
      <c r="P1548" t="s">
        <v>10683</v>
      </c>
      <c r="Q1548" t="s">
        <v>10862</v>
      </c>
      <c r="R1548">
        <v>3357118824</v>
      </c>
      <c r="S1548" t="s">
        <v>13394</v>
      </c>
      <c r="T1548"/>
      <c r="V1548" s="14">
        <v>46209</v>
      </c>
      <c r="W1548" t="s">
        <v>10861</v>
      </c>
      <c r="X1548" s="31">
        <v>46209.497395833336</v>
      </c>
      <c r="AN1548" s="14">
        <v>46209</v>
      </c>
      <c r="AO1548" t="s">
        <v>8023</v>
      </c>
      <c r="AP1548" s="31">
        <v>46209.561423611114</v>
      </c>
      <c r="AT1548" s="31">
        <v>46209.561423611114</v>
      </c>
      <c r="AU1548" s="14">
        <v>46209</v>
      </c>
      <c r="AV1548" t="s">
        <v>8023</v>
      </c>
      <c r="AW1548" t="s">
        <v>633</v>
      </c>
      <c r="AX1548" t="s">
        <v>678</v>
      </c>
      <c r="AY1548" s="14">
        <v>46209</v>
      </c>
      <c r="AZ1548" t="s">
        <v>8023</v>
      </c>
      <c r="BA1548" s="31">
        <v>46209.630949074075</v>
      </c>
      <c r="BB1548" s="14">
        <v>46209</v>
      </c>
      <c r="BC1548" t="s">
        <v>1211</v>
      </c>
      <c r="BD1548" s="31">
        <v>46209.64571759259</v>
      </c>
      <c r="BE1548" s="14">
        <v>46209</v>
      </c>
      <c r="BF1548" t="s">
        <v>3024</v>
      </c>
      <c r="BG1548" s="31">
        <v>46209.654050925928</v>
      </c>
      <c r="BH1548" s="14">
        <v>46209</v>
      </c>
      <c r="BI1548" t="s">
        <v>7959</v>
      </c>
      <c r="BJ1548" s="31">
        <v>46209.659467592595</v>
      </c>
      <c r="BK1548" s="14">
        <v>46209</v>
      </c>
      <c r="BL1548" t="s">
        <v>7959</v>
      </c>
      <c r="BM1548" s="31">
        <v>46209.667199074072</v>
      </c>
      <c r="BZ1548" s="14">
        <v>46209</v>
      </c>
      <c r="CA1548" t="s">
        <v>7959</v>
      </c>
      <c r="CB1548" s="31">
        <v>46209.689733796295</v>
      </c>
      <c r="CC1548" s="14">
        <v>46209</v>
      </c>
      <c r="CD1548" t="s">
        <v>1364</v>
      </c>
      <c r="CE1548" s="31">
        <v>46209.70584490741</v>
      </c>
      <c r="CI1548" s="14">
        <v>46210</v>
      </c>
      <c r="CJ1548" t="s">
        <v>8024</v>
      </c>
      <c r="CK1548" s="31">
        <v>46210.423680555556</v>
      </c>
      <c r="CP1548" t="str">
        <f>VLOOKUP(A1548,Sheet1!$A$2:$E$221,2,0)</f>
        <v>West Zone</v>
      </c>
    </row>
    <row r="1549" spans="1:94" x14ac:dyDescent="0.35">
      <c r="A1549" t="s">
        <v>8016</v>
      </c>
      <c r="B1549">
        <v>194</v>
      </c>
      <c r="C1549" t="s">
        <v>9332</v>
      </c>
      <c r="D1549" t="s">
        <v>678</v>
      </c>
      <c r="E1549" t="s">
        <v>108</v>
      </c>
      <c r="F1549" t="s">
        <v>633</v>
      </c>
      <c r="G1549" t="s">
        <v>109</v>
      </c>
      <c r="H1549" t="s">
        <v>10858</v>
      </c>
      <c r="I1549">
        <v>781287</v>
      </c>
      <c r="J1549" t="s">
        <v>114</v>
      </c>
      <c r="K1549" t="s">
        <v>9755</v>
      </c>
      <c r="L1549" t="s">
        <v>4622</v>
      </c>
      <c r="M1549" t="s">
        <v>10859</v>
      </c>
      <c r="N1549">
        <v>40000</v>
      </c>
      <c r="O1549" t="s">
        <v>10149</v>
      </c>
      <c r="P1549" t="s">
        <v>10150</v>
      </c>
      <c r="Q1549" t="s">
        <v>10860</v>
      </c>
      <c r="R1549">
        <v>2357378701</v>
      </c>
      <c r="S1549" t="s">
        <v>13394</v>
      </c>
      <c r="T1549"/>
      <c r="V1549" s="14">
        <v>46209</v>
      </c>
      <c r="W1549" t="s">
        <v>10861</v>
      </c>
      <c r="X1549" s="31">
        <v>46209.497418981482</v>
      </c>
      <c r="AN1549" s="14">
        <v>46209</v>
      </c>
      <c r="AO1549" t="s">
        <v>8023</v>
      </c>
      <c r="AP1549" s="31">
        <v>46209.56144675926</v>
      </c>
      <c r="AT1549" s="31">
        <v>46209.56144675926</v>
      </c>
      <c r="AU1549" s="14">
        <v>46209</v>
      </c>
      <c r="AV1549" t="s">
        <v>8023</v>
      </c>
      <c r="AW1549" t="s">
        <v>633</v>
      </c>
      <c r="AX1549" t="s">
        <v>678</v>
      </c>
      <c r="AY1549" s="14">
        <v>46209</v>
      </c>
      <c r="AZ1549" t="s">
        <v>8023</v>
      </c>
      <c r="BA1549" s="31">
        <v>46209.630983796298</v>
      </c>
      <c r="BB1549" s="14">
        <v>46209</v>
      </c>
      <c r="BC1549" t="s">
        <v>1211</v>
      </c>
      <c r="BD1549" s="31">
        <v>46209.64571759259</v>
      </c>
      <c r="BE1549" s="14">
        <v>46209</v>
      </c>
      <c r="BF1549" t="s">
        <v>3024</v>
      </c>
      <c r="BG1549" s="31">
        <v>46209.654074074075</v>
      </c>
      <c r="BH1549" s="14">
        <v>46209</v>
      </c>
      <c r="BI1549" t="s">
        <v>7959</v>
      </c>
      <c r="BJ1549" s="31">
        <v>46209.659479166665</v>
      </c>
      <c r="BK1549" s="14">
        <v>46209</v>
      </c>
      <c r="BL1549" t="s">
        <v>7959</v>
      </c>
      <c r="BM1549" s="31">
        <v>46209.667210648149</v>
      </c>
      <c r="BZ1549" s="14">
        <v>46209</v>
      </c>
      <c r="CA1549" t="s">
        <v>7959</v>
      </c>
      <c r="CB1549" s="31">
        <v>46209.689745370371</v>
      </c>
      <c r="CC1549" s="14">
        <v>46209</v>
      </c>
      <c r="CD1549" t="s">
        <v>1364</v>
      </c>
      <c r="CE1549" s="31">
        <v>46209.70584490741</v>
      </c>
      <c r="CI1549" s="14">
        <v>46210</v>
      </c>
      <c r="CJ1549" t="s">
        <v>8024</v>
      </c>
      <c r="CK1549" s="31">
        <v>46210.423680555556</v>
      </c>
      <c r="CP1549" t="str">
        <f>VLOOKUP(A1549,Sheet1!$A$2:$E$221,2,0)</f>
        <v>West Zone</v>
      </c>
    </row>
    <row r="1550" spans="1:94" x14ac:dyDescent="0.35">
      <c r="A1550" t="s">
        <v>8032</v>
      </c>
      <c r="B1550">
        <v>210</v>
      </c>
      <c r="C1550" t="s">
        <v>9332</v>
      </c>
      <c r="D1550" t="s">
        <v>678</v>
      </c>
      <c r="E1550" t="s">
        <v>512</v>
      </c>
      <c r="F1550" t="s">
        <v>513</v>
      </c>
      <c r="G1550" t="s">
        <v>930</v>
      </c>
      <c r="H1550" t="s">
        <v>10863</v>
      </c>
      <c r="I1550">
        <v>225740</v>
      </c>
      <c r="J1550" t="s">
        <v>8033</v>
      </c>
      <c r="K1550" t="s">
        <v>8034</v>
      </c>
      <c r="L1550" t="s">
        <v>4622</v>
      </c>
      <c r="M1550" t="s">
        <v>10864</v>
      </c>
      <c r="N1550">
        <v>45000</v>
      </c>
      <c r="O1550" t="s">
        <v>3012</v>
      </c>
      <c r="P1550" t="s">
        <v>3013</v>
      </c>
      <c r="Q1550" t="s">
        <v>10866</v>
      </c>
      <c r="R1550">
        <v>5543820619</v>
      </c>
      <c r="S1550" t="s">
        <v>683</v>
      </c>
      <c r="T1550" t="s">
        <v>13326</v>
      </c>
      <c r="U1550" s="1">
        <v>46209</v>
      </c>
      <c r="V1550" s="14">
        <v>46206</v>
      </c>
      <c r="W1550" t="s">
        <v>8035</v>
      </c>
      <c r="X1550" s="31">
        <v>46206.44771990741</v>
      </c>
      <c r="AN1550" s="14">
        <v>46209</v>
      </c>
      <c r="AO1550" t="s">
        <v>1377</v>
      </c>
      <c r="AP1550" s="31">
        <v>46209.347962962966</v>
      </c>
      <c r="AT1550" s="31">
        <v>46209.347962962966</v>
      </c>
      <c r="AU1550" s="14">
        <v>46209</v>
      </c>
      <c r="AV1550" t="s">
        <v>1377</v>
      </c>
      <c r="AW1550" t="s">
        <v>513</v>
      </c>
      <c r="AX1550" t="s">
        <v>678</v>
      </c>
      <c r="AY1550" s="14">
        <v>46209</v>
      </c>
      <c r="AZ1550" t="s">
        <v>9881</v>
      </c>
      <c r="BA1550" s="31">
        <v>46209.383969907409</v>
      </c>
      <c r="BB1550" s="14">
        <v>46209</v>
      </c>
      <c r="BC1550" t="s">
        <v>1211</v>
      </c>
      <c r="BD1550" s="31">
        <v>46209.406504629631</v>
      </c>
      <c r="BE1550" s="14">
        <v>46209</v>
      </c>
      <c r="BF1550" t="s">
        <v>6814</v>
      </c>
      <c r="BG1550" s="31">
        <v>46209.422731481478</v>
      </c>
      <c r="BH1550" s="14">
        <v>46209</v>
      </c>
      <c r="BI1550" t="s">
        <v>7463</v>
      </c>
      <c r="BJ1550" s="31">
        <v>46209.462326388886</v>
      </c>
      <c r="BK1550" s="14">
        <v>46210</v>
      </c>
      <c r="BL1550" t="s">
        <v>7655</v>
      </c>
      <c r="BM1550" s="31">
        <v>46210.593854166669</v>
      </c>
      <c r="BN1550" s="14">
        <v>46209</v>
      </c>
      <c r="BO1550" t="s">
        <v>7463</v>
      </c>
      <c r="BP1550" s="31">
        <v>46209.566435185188</v>
      </c>
      <c r="BZ1550" s="14">
        <v>46210</v>
      </c>
      <c r="CA1550" t="s">
        <v>7655</v>
      </c>
      <c r="CB1550" s="31">
        <v>46210.601655092592</v>
      </c>
      <c r="CC1550" s="14">
        <v>46210</v>
      </c>
      <c r="CD1550" t="s">
        <v>1364</v>
      </c>
      <c r="CE1550" s="31">
        <v>46210.62164351852</v>
      </c>
      <c r="CI1550" s="14">
        <v>46210</v>
      </c>
      <c r="CJ1550" t="s">
        <v>9881</v>
      </c>
      <c r="CK1550" s="31">
        <v>46210.732685185183</v>
      </c>
      <c r="CP1550" t="str">
        <f>VLOOKUP(A1550,Sheet1!$A$2:$E$221,2,0)</f>
        <v>West Zone</v>
      </c>
    </row>
    <row r="1551" spans="1:94" x14ac:dyDescent="0.35">
      <c r="A1551" t="s">
        <v>8032</v>
      </c>
      <c r="B1551">
        <v>210</v>
      </c>
      <c r="C1551" t="s">
        <v>9332</v>
      </c>
      <c r="D1551" t="s">
        <v>678</v>
      </c>
      <c r="E1551" t="s">
        <v>512</v>
      </c>
      <c r="F1551" t="s">
        <v>513</v>
      </c>
      <c r="G1551" t="s">
        <v>930</v>
      </c>
      <c r="H1551" t="s">
        <v>10863</v>
      </c>
      <c r="I1551">
        <v>225740</v>
      </c>
      <c r="J1551" t="s">
        <v>8033</v>
      </c>
      <c r="K1551" t="s">
        <v>8034</v>
      </c>
      <c r="L1551" t="s">
        <v>4622</v>
      </c>
      <c r="M1551" t="s">
        <v>10864</v>
      </c>
      <c r="N1551">
        <v>45000</v>
      </c>
      <c r="O1551" t="s">
        <v>3012</v>
      </c>
      <c r="P1551" t="s">
        <v>3013</v>
      </c>
      <c r="Q1551" t="s">
        <v>10865</v>
      </c>
      <c r="R1551">
        <v>9234014929</v>
      </c>
      <c r="S1551" t="s">
        <v>683</v>
      </c>
      <c r="T1551" t="s">
        <v>13326</v>
      </c>
      <c r="U1551" s="1">
        <v>46209</v>
      </c>
      <c r="V1551" s="14">
        <v>46206</v>
      </c>
      <c r="W1551" t="s">
        <v>8035</v>
      </c>
      <c r="X1551" s="31">
        <v>46206.447696759256</v>
      </c>
      <c r="AN1551" s="14">
        <v>46209</v>
      </c>
      <c r="AO1551" t="s">
        <v>1377</v>
      </c>
      <c r="AP1551" s="31">
        <v>46209.347986111112</v>
      </c>
      <c r="AT1551" s="31">
        <v>46209.347986111112</v>
      </c>
      <c r="AU1551" s="14">
        <v>46209</v>
      </c>
      <c r="AV1551" t="s">
        <v>1377</v>
      </c>
      <c r="AW1551" t="s">
        <v>513</v>
      </c>
      <c r="AX1551" t="s">
        <v>678</v>
      </c>
      <c r="AY1551" s="14">
        <v>46209</v>
      </c>
      <c r="AZ1551" t="s">
        <v>9881</v>
      </c>
      <c r="BA1551" s="31">
        <v>46209.383993055555</v>
      </c>
      <c r="BB1551" s="14">
        <v>46209</v>
      </c>
      <c r="BC1551" t="s">
        <v>1211</v>
      </c>
      <c r="BD1551" s="31">
        <v>46209.406504629631</v>
      </c>
      <c r="BE1551" s="14">
        <v>46209</v>
      </c>
      <c r="BF1551" t="s">
        <v>6814</v>
      </c>
      <c r="BG1551" s="31">
        <v>46209.422754629632</v>
      </c>
      <c r="BH1551" s="14">
        <v>46209</v>
      </c>
      <c r="BI1551" t="s">
        <v>7463</v>
      </c>
      <c r="BJ1551" s="31">
        <v>46209.462337962963</v>
      </c>
      <c r="BK1551" s="14">
        <v>46210</v>
      </c>
      <c r="BL1551" t="s">
        <v>7655</v>
      </c>
      <c r="BM1551" s="31">
        <v>46210.593877314815</v>
      </c>
      <c r="BN1551" s="14">
        <v>46209</v>
      </c>
      <c r="BO1551" t="s">
        <v>7463</v>
      </c>
      <c r="BP1551" s="31">
        <v>46209.566446759258</v>
      </c>
      <c r="BZ1551" s="14">
        <v>46210</v>
      </c>
      <c r="CA1551" t="s">
        <v>7655</v>
      </c>
      <c r="CB1551" s="31">
        <v>46210.601678240739</v>
      </c>
      <c r="CC1551" s="14">
        <v>46210</v>
      </c>
      <c r="CD1551" t="s">
        <v>1364</v>
      </c>
      <c r="CE1551" s="31">
        <v>46210.62164351852</v>
      </c>
      <c r="CI1551" s="14">
        <v>46210</v>
      </c>
      <c r="CJ1551" t="s">
        <v>9881</v>
      </c>
      <c r="CK1551" s="31">
        <v>46210.732685185183</v>
      </c>
      <c r="CP1551" t="str">
        <f>VLOOKUP(A1551,Sheet1!$A$2:$E$221,2,0)</f>
        <v>West Zone</v>
      </c>
    </row>
    <row r="1552" spans="1:94" x14ac:dyDescent="0.35">
      <c r="A1552" t="s">
        <v>8032</v>
      </c>
      <c r="B1552">
        <v>210</v>
      </c>
      <c r="C1552" t="s">
        <v>9332</v>
      </c>
      <c r="D1552" t="s">
        <v>678</v>
      </c>
      <c r="E1552" t="s">
        <v>512</v>
      </c>
      <c r="F1552" t="s">
        <v>513</v>
      </c>
      <c r="G1552" t="s">
        <v>930</v>
      </c>
      <c r="H1552" t="s">
        <v>12761</v>
      </c>
      <c r="I1552">
        <v>611283</v>
      </c>
      <c r="J1552" t="s">
        <v>8039</v>
      </c>
      <c r="K1552" t="s">
        <v>8040</v>
      </c>
      <c r="L1552" t="s">
        <v>4622</v>
      </c>
      <c r="M1552" t="s">
        <v>12762</v>
      </c>
      <c r="N1552">
        <v>45000</v>
      </c>
      <c r="O1552" t="s">
        <v>3012</v>
      </c>
      <c r="P1552" t="s">
        <v>3013</v>
      </c>
      <c r="Q1552" t="s">
        <v>12763</v>
      </c>
      <c r="R1552">
        <v>7218620405</v>
      </c>
      <c r="S1552" t="s">
        <v>13394</v>
      </c>
      <c r="T1552"/>
      <c r="V1552" s="14">
        <v>46210</v>
      </c>
      <c r="W1552" t="s">
        <v>2962</v>
      </c>
      <c r="X1552" s="31">
        <v>46210.58798611111</v>
      </c>
      <c r="AN1552" s="14">
        <v>46210</v>
      </c>
      <c r="AO1552" t="s">
        <v>9881</v>
      </c>
      <c r="AP1552" s="31">
        <v>46210.675740740742</v>
      </c>
      <c r="AT1552" s="31">
        <v>46210.675740740742</v>
      </c>
      <c r="AU1552" s="14">
        <v>46210</v>
      </c>
      <c r="AV1552" t="s">
        <v>9881</v>
      </c>
      <c r="AW1552" t="s">
        <v>12764</v>
      </c>
      <c r="AX1552" t="s">
        <v>677</v>
      </c>
      <c r="AY1552" s="14">
        <v>46210</v>
      </c>
      <c r="AZ1552" t="s">
        <v>2962</v>
      </c>
      <c r="BA1552" s="31">
        <v>46210.678113425929</v>
      </c>
      <c r="BB1552" s="14">
        <v>46210</v>
      </c>
      <c r="BC1552" t="s">
        <v>1211</v>
      </c>
      <c r="BD1552" s="31">
        <v>46210.692048611112</v>
      </c>
      <c r="BE1552" s="14">
        <v>46210</v>
      </c>
      <c r="BF1552" t="s">
        <v>6685</v>
      </c>
      <c r="BG1552" s="31">
        <v>46210.706111111111</v>
      </c>
      <c r="BH1552" s="14">
        <v>46210</v>
      </c>
      <c r="BI1552" t="s">
        <v>7463</v>
      </c>
      <c r="BJ1552" s="31">
        <v>46210.737372685187</v>
      </c>
      <c r="BK1552" s="14">
        <v>46210</v>
      </c>
      <c r="BL1552" t="s">
        <v>7463</v>
      </c>
      <c r="BM1552" s="31">
        <v>46210.744062500002</v>
      </c>
      <c r="BZ1552" s="14">
        <v>46210</v>
      </c>
      <c r="CA1552" t="s">
        <v>7463</v>
      </c>
      <c r="CB1552" s="31">
        <v>46210.753067129626</v>
      </c>
      <c r="CC1552" s="14">
        <v>46210</v>
      </c>
      <c r="CD1552" t="s">
        <v>1324</v>
      </c>
      <c r="CE1552" s="31">
        <v>46210.761319444442</v>
      </c>
      <c r="CP1552" t="str">
        <f>VLOOKUP(A1552,Sheet1!$A$2:$E$221,2,0)</f>
        <v>West Zone</v>
      </c>
    </row>
    <row r="1553" spans="1:94" x14ac:dyDescent="0.35">
      <c r="A1553" t="s">
        <v>8032</v>
      </c>
      <c r="B1553">
        <v>210</v>
      </c>
      <c r="C1553" t="s">
        <v>9332</v>
      </c>
      <c r="D1553" t="s">
        <v>678</v>
      </c>
      <c r="E1553" t="s">
        <v>512</v>
      </c>
      <c r="F1553" t="s">
        <v>513</v>
      </c>
      <c r="G1553" t="s">
        <v>930</v>
      </c>
      <c r="H1553" t="s">
        <v>12761</v>
      </c>
      <c r="I1553">
        <v>611283</v>
      </c>
      <c r="J1553" t="s">
        <v>8039</v>
      </c>
      <c r="K1553" t="s">
        <v>8040</v>
      </c>
      <c r="L1553" t="s">
        <v>4622</v>
      </c>
      <c r="M1553" t="s">
        <v>12762</v>
      </c>
      <c r="N1553">
        <v>45000</v>
      </c>
      <c r="O1553" t="s">
        <v>3012</v>
      </c>
      <c r="P1553" t="s">
        <v>3013</v>
      </c>
      <c r="Q1553" t="s">
        <v>4563</v>
      </c>
      <c r="R1553">
        <v>7792495427</v>
      </c>
      <c r="S1553" t="s">
        <v>13394</v>
      </c>
      <c r="T1553"/>
      <c r="V1553" s="14">
        <v>46210</v>
      </c>
      <c r="W1553" t="s">
        <v>2962</v>
      </c>
      <c r="X1553" s="31">
        <v>46210.587962962964</v>
      </c>
      <c r="AN1553" s="14">
        <v>46210</v>
      </c>
      <c r="AO1553" t="s">
        <v>9881</v>
      </c>
      <c r="AP1553" s="31">
        <v>46210.675775462965</v>
      </c>
      <c r="AT1553" s="31">
        <v>46210.675775462965</v>
      </c>
      <c r="AU1553" s="14">
        <v>46210</v>
      </c>
      <c r="AV1553" t="s">
        <v>9881</v>
      </c>
      <c r="AW1553" t="s">
        <v>12764</v>
      </c>
      <c r="AX1553" t="s">
        <v>677</v>
      </c>
      <c r="AY1553" s="14">
        <v>46210</v>
      </c>
      <c r="AZ1553" t="s">
        <v>2962</v>
      </c>
      <c r="BA1553" s="31">
        <v>46210.678113425929</v>
      </c>
      <c r="BB1553" s="14">
        <v>46210</v>
      </c>
      <c r="BC1553" t="s">
        <v>1211</v>
      </c>
      <c r="BD1553" s="31">
        <v>46210.692048611112</v>
      </c>
      <c r="BE1553" s="14">
        <v>46210</v>
      </c>
      <c r="BF1553" t="s">
        <v>6685</v>
      </c>
      <c r="BG1553" s="31">
        <v>46210.706134259257</v>
      </c>
      <c r="BH1553" s="14">
        <v>46210</v>
      </c>
      <c r="BI1553" t="s">
        <v>7463</v>
      </c>
      <c r="BJ1553" s="31">
        <v>46210.737384259257</v>
      </c>
      <c r="BK1553" s="14">
        <v>46210</v>
      </c>
      <c r="BL1553" t="s">
        <v>7463</v>
      </c>
      <c r="BM1553" s="31">
        <v>46210.744085648148</v>
      </c>
      <c r="BZ1553" s="14">
        <v>46210</v>
      </c>
      <c r="CA1553" t="s">
        <v>7463</v>
      </c>
      <c r="CB1553" s="31">
        <v>46210.753078703703</v>
      </c>
      <c r="CC1553" s="14">
        <v>46210</v>
      </c>
      <c r="CD1553" t="s">
        <v>1324</v>
      </c>
      <c r="CE1553" s="31">
        <v>46210.761319444442</v>
      </c>
      <c r="CP1553" t="str">
        <f>VLOOKUP(A1553,Sheet1!$A$2:$E$221,2,0)</f>
        <v>West Zone</v>
      </c>
    </row>
    <row r="1554" spans="1:94" x14ac:dyDescent="0.35">
      <c r="A1554" t="s">
        <v>8032</v>
      </c>
      <c r="B1554">
        <v>210</v>
      </c>
      <c r="C1554" t="s">
        <v>9332</v>
      </c>
      <c r="D1554" t="s">
        <v>678</v>
      </c>
      <c r="E1554" t="s">
        <v>512</v>
      </c>
      <c r="F1554" t="s">
        <v>513</v>
      </c>
      <c r="G1554" t="s">
        <v>930</v>
      </c>
      <c r="H1554" t="s">
        <v>8036</v>
      </c>
      <c r="I1554">
        <v>616549</v>
      </c>
      <c r="J1554" t="s">
        <v>8033</v>
      </c>
      <c r="K1554" t="s">
        <v>8034</v>
      </c>
      <c r="L1554" t="s">
        <v>4622</v>
      </c>
      <c r="M1554" t="s">
        <v>8037</v>
      </c>
      <c r="N1554">
        <v>45000</v>
      </c>
      <c r="O1554" t="s">
        <v>10330</v>
      </c>
      <c r="P1554" t="s">
        <v>10331</v>
      </c>
      <c r="Q1554" t="s">
        <v>8038</v>
      </c>
      <c r="R1554">
        <v>9791378549</v>
      </c>
      <c r="S1554" t="s">
        <v>13394</v>
      </c>
      <c r="T1554"/>
      <c r="V1554" s="14">
        <v>46206</v>
      </c>
      <c r="W1554" t="s">
        <v>8035</v>
      </c>
      <c r="X1554" s="31">
        <v>46206.585312499999</v>
      </c>
      <c r="AN1554" s="14">
        <v>46206</v>
      </c>
      <c r="AO1554" t="s">
        <v>1377</v>
      </c>
      <c r="AP1554" s="31">
        <v>46206.676168981481</v>
      </c>
      <c r="AT1554" s="31">
        <v>46206.676168981481</v>
      </c>
      <c r="AU1554" s="14">
        <v>46206</v>
      </c>
      <c r="AV1554" t="s">
        <v>1377</v>
      </c>
      <c r="AW1554" t="s">
        <v>513</v>
      </c>
      <c r="AX1554" t="s">
        <v>678</v>
      </c>
      <c r="AY1554" s="14">
        <v>46209</v>
      </c>
      <c r="AZ1554" t="s">
        <v>9881</v>
      </c>
      <c r="BA1554" s="31">
        <v>46209.393865740742</v>
      </c>
      <c r="BB1554" s="14">
        <v>46209</v>
      </c>
      <c r="BC1554" t="s">
        <v>1211</v>
      </c>
      <c r="BD1554" s="31">
        <v>46209.406539351854</v>
      </c>
      <c r="BE1554" s="14">
        <v>46209</v>
      </c>
      <c r="BF1554" t="s">
        <v>6814</v>
      </c>
      <c r="BG1554" s="31">
        <v>46209.58394675926</v>
      </c>
      <c r="BH1554" s="14">
        <v>46209</v>
      </c>
      <c r="BI1554" t="s">
        <v>7463</v>
      </c>
      <c r="BJ1554" s="31">
        <v>46209.646724537037</v>
      </c>
      <c r="BK1554" s="14">
        <v>46209</v>
      </c>
      <c r="BL1554" t="s">
        <v>7463</v>
      </c>
      <c r="BM1554" s="31">
        <v>46209.653043981481</v>
      </c>
      <c r="BZ1554" s="14">
        <v>46209</v>
      </c>
      <c r="CA1554" t="s">
        <v>7463</v>
      </c>
      <c r="CB1554" s="31">
        <v>46209.668368055558</v>
      </c>
      <c r="CC1554" s="14">
        <v>46209</v>
      </c>
      <c r="CD1554" t="s">
        <v>1364</v>
      </c>
      <c r="CE1554" s="31">
        <v>46209.680763888886</v>
      </c>
      <c r="CI1554" s="14">
        <v>46210</v>
      </c>
      <c r="CJ1554" t="s">
        <v>9881</v>
      </c>
      <c r="CK1554" s="31">
        <v>46210.639618055553</v>
      </c>
      <c r="CP1554" t="str">
        <f>VLOOKUP(A1554,Sheet1!$A$2:$E$221,2,0)</f>
        <v>West Zone</v>
      </c>
    </row>
    <row r="1555" spans="1:94" x14ac:dyDescent="0.35">
      <c r="A1555" t="s">
        <v>8032</v>
      </c>
      <c r="B1555">
        <v>210</v>
      </c>
      <c r="C1555" t="s">
        <v>9332</v>
      </c>
      <c r="D1555" t="s">
        <v>678</v>
      </c>
      <c r="E1555" t="s">
        <v>512</v>
      </c>
      <c r="F1555" t="s">
        <v>513</v>
      </c>
      <c r="G1555" t="s">
        <v>930</v>
      </c>
      <c r="H1555" t="s">
        <v>10867</v>
      </c>
      <c r="I1555">
        <v>660717</v>
      </c>
      <c r="J1555" t="s">
        <v>82</v>
      </c>
      <c r="K1555" t="s">
        <v>8042</v>
      </c>
      <c r="L1555" t="s">
        <v>4622</v>
      </c>
      <c r="M1555" t="s">
        <v>10868</v>
      </c>
      <c r="N1555">
        <v>90000</v>
      </c>
      <c r="O1555" t="s">
        <v>1180</v>
      </c>
      <c r="P1555" t="s">
        <v>1181</v>
      </c>
      <c r="Q1555" t="s">
        <v>10871</v>
      </c>
      <c r="R1555">
        <v>9940885098</v>
      </c>
      <c r="S1555" t="s">
        <v>683</v>
      </c>
      <c r="T1555" t="s">
        <v>13273</v>
      </c>
      <c r="U1555" s="1">
        <v>46210</v>
      </c>
      <c r="V1555" s="14">
        <v>46209</v>
      </c>
      <c r="W1555" t="s">
        <v>8045</v>
      </c>
      <c r="X1555" s="31">
        <v>46209.580312500002</v>
      </c>
      <c r="AN1555" s="14">
        <v>46209</v>
      </c>
      <c r="AO1555" t="s">
        <v>1377</v>
      </c>
      <c r="AP1555" s="31">
        <v>46209.802337962959</v>
      </c>
      <c r="AT1555" s="31">
        <v>46209.802337962959</v>
      </c>
      <c r="AU1555" s="14">
        <v>46209</v>
      </c>
      <c r="AV1555" t="s">
        <v>1377</v>
      </c>
      <c r="AW1555" t="s">
        <v>513</v>
      </c>
      <c r="AX1555" t="s">
        <v>678</v>
      </c>
      <c r="AY1555" s="14">
        <v>46209</v>
      </c>
      <c r="AZ1555" t="s">
        <v>8045</v>
      </c>
      <c r="BA1555" s="31">
        <v>46209.893877314818</v>
      </c>
      <c r="BB1555" s="14">
        <v>46210</v>
      </c>
      <c r="BC1555" t="s">
        <v>1211</v>
      </c>
      <c r="BD1555" s="31">
        <v>46210.344328703701</v>
      </c>
      <c r="BE1555" s="14">
        <v>46210</v>
      </c>
      <c r="BF1555" t="s">
        <v>6692</v>
      </c>
      <c r="BG1555" s="31">
        <v>46210.407199074078</v>
      </c>
      <c r="BH1555" s="14">
        <v>46210</v>
      </c>
      <c r="BI1555" t="s">
        <v>7463</v>
      </c>
      <c r="BJ1555" s="31">
        <v>46210.468472222223</v>
      </c>
      <c r="BK1555" s="14">
        <v>46210</v>
      </c>
      <c r="BL1555" t="s">
        <v>7655</v>
      </c>
      <c r="BM1555" s="31">
        <v>46210.755428240744</v>
      </c>
      <c r="BZ1555" s="14">
        <v>46210</v>
      </c>
      <c r="CA1555" t="s">
        <v>7655</v>
      </c>
      <c r="CB1555" s="31">
        <v>46210.758935185186</v>
      </c>
      <c r="CC1555" s="14">
        <v>46210</v>
      </c>
      <c r="CD1555" t="s">
        <v>1324</v>
      </c>
      <c r="CE1555" s="31">
        <v>46210.761053240742</v>
      </c>
      <c r="CP1555" t="str">
        <f>VLOOKUP(A1555,Sheet1!$A$2:$E$221,2,0)</f>
        <v>West Zone</v>
      </c>
    </row>
    <row r="1556" spans="1:94" x14ac:dyDescent="0.35">
      <c r="A1556" t="s">
        <v>8032</v>
      </c>
      <c r="B1556">
        <v>210</v>
      </c>
      <c r="C1556" t="s">
        <v>9332</v>
      </c>
      <c r="D1556" t="s">
        <v>678</v>
      </c>
      <c r="E1556" t="s">
        <v>512</v>
      </c>
      <c r="F1556" t="s">
        <v>513</v>
      </c>
      <c r="G1556" t="s">
        <v>930</v>
      </c>
      <c r="H1556" t="s">
        <v>10867</v>
      </c>
      <c r="I1556">
        <v>660717</v>
      </c>
      <c r="J1556" t="s">
        <v>82</v>
      </c>
      <c r="K1556" t="s">
        <v>8042</v>
      </c>
      <c r="L1556" t="s">
        <v>4622</v>
      </c>
      <c r="M1556" t="s">
        <v>10868</v>
      </c>
      <c r="N1556">
        <v>45000</v>
      </c>
      <c r="O1556" t="s">
        <v>1332</v>
      </c>
      <c r="P1556" t="s">
        <v>1333</v>
      </c>
      <c r="Q1556" t="s">
        <v>12765</v>
      </c>
      <c r="R1556">
        <v>6294269559</v>
      </c>
      <c r="S1556" t="s">
        <v>13394</v>
      </c>
      <c r="T1556"/>
      <c r="V1556" s="14">
        <v>46209</v>
      </c>
      <c r="W1556" t="s">
        <v>9881</v>
      </c>
      <c r="X1556" s="31">
        <v>46209.722337962965</v>
      </c>
      <c r="AN1556" s="14">
        <v>46209</v>
      </c>
      <c r="AO1556" t="s">
        <v>1377</v>
      </c>
      <c r="AP1556" s="31">
        <v>46209.802407407406</v>
      </c>
      <c r="AT1556" s="31">
        <v>46209.802407407406</v>
      </c>
      <c r="AU1556" s="14">
        <v>46209</v>
      </c>
      <c r="AV1556" t="s">
        <v>1377</v>
      </c>
      <c r="AW1556" t="s">
        <v>513</v>
      </c>
      <c r="AX1556" t="s">
        <v>678</v>
      </c>
      <c r="AY1556" s="14">
        <v>46209</v>
      </c>
      <c r="AZ1556" t="s">
        <v>8045</v>
      </c>
      <c r="BA1556" s="31">
        <v>46209.893877314818</v>
      </c>
      <c r="BB1556" s="14">
        <v>46210</v>
      </c>
      <c r="BC1556" t="s">
        <v>1211</v>
      </c>
      <c r="BD1556" s="31">
        <v>46210.344328703701</v>
      </c>
      <c r="BE1556" s="14">
        <v>46210</v>
      </c>
      <c r="BF1556" t="s">
        <v>6692</v>
      </c>
      <c r="BG1556" s="31">
        <v>46210.40724537037</v>
      </c>
      <c r="BH1556" s="14">
        <v>46210</v>
      </c>
      <c r="BI1556" t="s">
        <v>7463</v>
      </c>
      <c r="BJ1556" s="31">
        <v>46210.468506944446</v>
      </c>
      <c r="BK1556" s="14">
        <v>46210</v>
      </c>
      <c r="BL1556" t="s">
        <v>7463</v>
      </c>
      <c r="BM1556" s="31">
        <v>46210.527106481481</v>
      </c>
      <c r="BZ1556" s="14">
        <v>46210</v>
      </c>
      <c r="CA1556" t="s">
        <v>7463</v>
      </c>
      <c r="CB1556" s="31">
        <v>46210.535949074074</v>
      </c>
      <c r="CP1556" t="str">
        <f>VLOOKUP(A1556,Sheet1!$A$2:$E$221,2,0)</f>
        <v>West Zone</v>
      </c>
    </row>
    <row r="1557" spans="1:94" x14ac:dyDescent="0.35">
      <c r="A1557" t="s">
        <v>8032</v>
      </c>
      <c r="B1557">
        <v>210</v>
      </c>
      <c r="C1557" t="s">
        <v>9332</v>
      </c>
      <c r="D1557" t="s">
        <v>678</v>
      </c>
      <c r="E1557" t="s">
        <v>512</v>
      </c>
      <c r="F1557" t="s">
        <v>513</v>
      </c>
      <c r="G1557" t="s">
        <v>930</v>
      </c>
      <c r="H1557" t="s">
        <v>10867</v>
      </c>
      <c r="I1557">
        <v>660717</v>
      </c>
      <c r="J1557" t="s">
        <v>82</v>
      </c>
      <c r="K1557" t="s">
        <v>8042</v>
      </c>
      <c r="L1557" t="s">
        <v>4622</v>
      </c>
      <c r="M1557" t="s">
        <v>10868</v>
      </c>
      <c r="N1557">
        <v>45000</v>
      </c>
      <c r="O1557" t="s">
        <v>3012</v>
      </c>
      <c r="P1557" t="s">
        <v>3013</v>
      </c>
      <c r="Q1557" t="s">
        <v>1161</v>
      </c>
      <c r="R1557">
        <v>3722613203</v>
      </c>
      <c r="S1557" t="s">
        <v>13394</v>
      </c>
      <c r="T1557"/>
      <c r="V1557" s="14">
        <v>46209</v>
      </c>
      <c r="W1557" t="s">
        <v>8045</v>
      </c>
      <c r="X1557" s="31">
        <v>46209.580381944441</v>
      </c>
      <c r="AN1557" s="14">
        <v>46209</v>
      </c>
      <c r="AO1557" t="s">
        <v>1377</v>
      </c>
      <c r="AP1557" s="31">
        <v>46209.802384259259</v>
      </c>
      <c r="AT1557" s="31">
        <v>46209.802384259259</v>
      </c>
      <c r="AU1557" s="14">
        <v>46209</v>
      </c>
      <c r="AV1557" t="s">
        <v>1377</v>
      </c>
      <c r="AW1557" t="s">
        <v>513</v>
      </c>
      <c r="AX1557" t="s">
        <v>678</v>
      </c>
      <c r="AY1557" s="14">
        <v>46209</v>
      </c>
      <c r="AZ1557" t="s">
        <v>8045</v>
      </c>
      <c r="BA1557" s="31">
        <v>46209.893877314818</v>
      </c>
      <c r="BB1557" s="14">
        <v>46210</v>
      </c>
      <c r="BC1557" t="s">
        <v>1211</v>
      </c>
      <c r="BD1557" s="31">
        <v>46210.344328703701</v>
      </c>
      <c r="BE1557" s="14">
        <v>46210</v>
      </c>
      <c r="BF1557" t="s">
        <v>6692</v>
      </c>
      <c r="BG1557" s="31">
        <v>46210.407222222224</v>
      </c>
      <c r="BH1557" s="14">
        <v>46210</v>
      </c>
      <c r="BI1557" t="s">
        <v>7463</v>
      </c>
      <c r="BJ1557" s="31">
        <v>46210.4684837963</v>
      </c>
      <c r="BK1557" s="14">
        <v>46210</v>
      </c>
      <c r="BL1557" t="s">
        <v>7463</v>
      </c>
      <c r="BM1557" s="31">
        <v>46210.527094907404</v>
      </c>
      <c r="BZ1557" s="14">
        <v>46210</v>
      </c>
      <c r="CA1557" t="s">
        <v>7463</v>
      </c>
      <c r="CB1557" s="31">
        <v>46210.535925925928</v>
      </c>
      <c r="CP1557" t="str">
        <f>VLOOKUP(A1557,Sheet1!$A$2:$E$221,2,0)</f>
        <v>West Zone</v>
      </c>
    </row>
    <row r="1558" spans="1:94" x14ac:dyDescent="0.35">
      <c r="A1558" t="s">
        <v>8032</v>
      </c>
      <c r="B1558">
        <v>210</v>
      </c>
      <c r="C1558" t="s">
        <v>9332</v>
      </c>
      <c r="D1558" t="s">
        <v>678</v>
      </c>
      <c r="E1558" t="s">
        <v>512</v>
      </c>
      <c r="F1558" t="s">
        <v>513</v>
      </c>
      <c r="G1558" t="s">
        <v>930</v>
      </c>
      <c r="H1558" t="s">
        <v>10867</v>
      </c>
      <c r="I1558">
        <v>660717</v>
      </c>
      <c r="J1558" t="s">
        <v>82</v>
      </c>
      <c r="K1558" t="s">
        <v>8042</v>
      </c>
      <c r="L1558" t="s">
        <v>4622</v>
      </c>
      <c r="M1558" t="s">
        <v>10868</v>
      </c>
      <c r="N1558">
        <v>85000</v>
      </c>
      <c r="O1558" t="s">
        <v>2698</v>
      </c>
      <c r="P1558" t="s">
        <v>2699</v>
      </c>
      <c r="Q1558" t="s">
        <v>10870</v>
      </c>
      <c r="R1558">
        <v>1517816648</v>
      </c>
      <c r="S1558" t="s">
        <v>13394</v>
      </c>
      <c r="T1558"/>
      <c r="V1558" s="14">
        <v>46209</v>
      </c>
      <c r="W1558" t="s">
        <v>9881</v>
      </c>
      <c r="X1558" s="31">
        <v>46209.72179398148</v>
      </c>
      <c r="AN1558" s="14">
        <v>46209</v>
      </c>
      <c r="AO1558" t="s">
        <v>1377</v>
      </c>
      <c r="AP1558" s="31">
        <v>46209.802314814813</v>
      </c>
      <c r="AT1558" s="31">
        <v>46209.802314814813</v>
      </c>
      <c r="AU1558" s="14">
        <v>46209</v>
      </c>
      <c r="AV1558" t="s">
        <v>1377</v>
      </c>
      <c r="AW1558" t="s">
        <v>513</v>
      </c>
      <c r="AX1558" t="s">
        <v>678</v>
      </c>
      <c r="AY1558" s="14">
        <v>46209</v>
      </c>
      <c r="AZ1558" t="s">
        <v>8045</v>
      </c>
      <c r="BA1558" s="31">
        <v>46209.893877314818</v>
      </c>
      <c r="BB1558" s="14">
        <v>46210</v>
      </c>
      <c r="BC1558" t="s">
        <v>1211</v>
      </c>
      <c r="BD1558" s="31">
        <v>46210.344328703701</v>
      </c>
      <c r="BE1558" s="14">
        <v>46210</v>
      </c>
      <c r="BF1558" t="s">
        <v>6692</v>
      </c>
      <c r="BG1558" s="31">
        <v>46210.407187500001</v>
      </c>
      <c r="BH1558" s="14">
        <v>46210</v>
      </c>
      <c r="BI1558" t="s">
        <v>7463</v>
      </c>
      <c r="BJ1558" s="31">
        <v>46210.468449074076</v>
      </c>
      <c r="BK1558" s="14">
        <v>46210</v>
      </c>
      <c r="BL1558" t="s">
        <v>7463</v>
      </c>
      <c r="BM1558" s="31">
        <v>46210.527071759258</v>
      </c>
      <c r="BZ1558" s="14">
        <v>46210</v>
      </c>
      <c r="CA1558" t="s">
        <v>7463</v>
      </c>
      <c r="CB1558" s="31">
        <v>46210.535902777781</v>
      </c>
      <c r="CP1558" t="str">
        <f>VLOOKUP(A1558,Sheet1!$A$2:$E$221,2,0)</f>
        <v>West Zone</v>
      </c>
    </row>
    <row r="1559" spans="1:94" x14ac:dyDescent="0.35">
      <c r="A1559" t="s">
        <v>8032</v>
      </c>
      <c r="B1559">
        <v>210</v>
      </c>
      <c r="C1559" t="s">
        <v>9332</v>
      </c>
      <c r="D1559" t="s">
        <v>678</v>
      </c>
      <c r="E1559" t="s">
        <v>512</v>
      </c>
      <c r="F1559" t="s">
        <v>513</v>
      </c>
      <c r="G1559" t="s">
        <v>930</v>
      </c>
      <c r="H1559" t="s">
        <v>10867</v>
      </c>
      <c r="I1559">
        <v>660717</v>
      </c>
      <c r="J1559" t="s">
        <v>82</v>
      </c>
      <c r="K1559" t="s">
        <v>8042</v>
      </c>
      <c r="L1559" t="s">
        <v>4622</v>
      </c>
      <c r="M1559" t="s">
        <v>10868</v>
      </c>
      <c r="N1559">
        <v>90000</v>
      </c>
      <c r="O1559" t="s">
        <v>1180</v>
      </c>
      <c r="P1559" t="s">
        <v>1181</v>
      </c>
      <c r="Q1559" t="s">
        <v>10869</v>
      </c>
      <c r="R1559">
        <v>7280034882</v>
      </c>
      <c r="S1559" t="s">
        <v>13394</v>
      </c>
      <c r="T1559"/>
      <c r="V1559" s="14">
        <v>46209</v>
      </c>
      <c r="W1559" t="s">
        <v>8045</v>
      </c>
      <c r="X1559" s="31">
        <v>46209.580335648148</v>
      </c>
      <c r="AN1559" s="14">
        <v>46209</v>
      </c>
      <c r="AO1559" t="s">
        <v>1377</v>
      </c>
      <c r="AP1559" s="31">
        <v>46209.80228009259</v>
      </c>
      <c r="AT1559" s="31">
        <v>46209.80228009259</v>
      </c>
      <c r="AU1559" s="14">
        <v>46209</v>
      </c>
      <c r="AV1559" t="s">
        <v>1377</v>
      </c>
      <c r="AW1559" t="s">
        <v>513</v>
      </c>
      <c r="AX1559" t="s">
        <v>678</v>
      </c>
      <c r="AY1559" s="14">
        <v>46209</v>
      </c>
      <c r="AZ1559" t="s">
        <v>8045</v>
      </c>
      <c r="BA1559" s="31">
        <v>46209.893877314818</v>
      </c>
      <c r="BB1559" s="14">
        <v>46210</v>
      </c>
      <c r="BC1559" t="s">
        <v>1211</v>
      </c>
      <c r="BD1559" s="31">
        <v>46210.344328703701</v>
      </c>
      <c r="BE1559" s="14">
        <v>46210</v>
      </c>
      <c r="BF1559" t="s">
        <v>6692</v>
      </c>
      <c r="BG1559" s="31">
        <v>46210.407175925924</v>
      </c>
      <c r="BH1559" s="14">
        <v>46210</v>
      </c>
      <c r="BI1559" t="s">
        <v>7463</v>
      </c>
      <c r="BJ1559" s="31">
        <v>46210.4684375</v>
      </c>
      <c r="BK1559" s="14">
        <v>46210</v>
      </c>
      <c r="BL1559" t="s">
        <v>7463</v>
      </c>
      <c r="BM1559" s="31">
        <v>46210.527048611111</v>
      </c>
      <c r="BZ1559" s="14">
        <v>46210</v>
      </c>
      <c r="CA1559" t="s">
        <v>7463</v>
      </c>
      <c r="CB1559" s="31">
        <v>46210.535891203705</v>
      </c>
      <c r="CP1559" t="str">
        <f>VLOOKUP(A1559,Sheet1!$A$2:$E$221,2,0)</f>
        <v>West Zone</v>
      </c>
    </row>
    <row r="1560" spans="1:94" x14ac:dyDescent="0.35">
      <c r="A1560" t="s">
        <v>8032</v>
      </c>
      <c r="B1560">
        <v>210</v>
      </c>
      <c r="C1560" t="s">
        <v>9332</v>
      </c>
      <c r="D1560" t="s">
        <v>678</v>
      </c>
      <c r="E1560" t="s">
        <v>512</v>
      </c>
      <c r="F1560" t="s">
        <v>513</v>
      </c>
      <c r="G1560" t="s">
        <v>930</v>
      </c>
      <c r="H1560" t="s">
        <v>10867</v>
      </c>
      <c r="I1560">
        <v>660717</v>
      </c>
      <c r="J1560" t="s">
        <v>82</v>
      </c>
      <c r="K1560" t="s">
        <v>8042</v>
      </c>
      <c r="L1560" t="s">
        <v>4622</v>
      </c>
      <c r="M1560" t="s">
        <v>10868</v>
      </c>
      <c r="N1560">
        <v>90000</v>
      </c>
      <c r="O1560" t="s">
        <v>1180</v>
      </c>
      <c r="P1560" t="s">
        <v>1181</v>
      </c>
      <c r="Q1560" t="s">
        <v>3620</v>
      </c>
      <c r="R1560">
        <v>9414026760</v>
      </c>
      <c r="S1560" t="s">
        <v>13394</v>
      </c>
      <c r="T1560"/>
      <c r="V1560" s="14">
        <v>46209</v>
      </c>
      <c r="W1560" t="s">
        <v>8045</v>
      </c>
      <c r="X1560" s="31">
        <v>46209.580358796295</v>
      </c>
      <c r="AN1560" s="14">
        <v>46209</v>
      </c>
      <c r="AO1560" t="s">
        <v>1377</v>
      </c>
      <c r="AP1560" s="31">
        <v>46209.802245370367</v>
      </c>
      <c r="AT1560" s="31">
        <v>46209.802245370367</v>
      </c>
      <c r="AU1560" s="14">
        <v>46209</v>
      </c>
      <c r="AV1560" t="s">
        <v>1377</v>
      </c>
      <c r="AW1560" t="s">
        <v>513</v>
      </c>
      <c r="AX1560" t="s">
        <v>678</v>
      </c>
      <c r="AY1560" s="14">
        <v>46209</v>
      </c>
      <c r="AZ1560" t="s">
        <v>8045</v>
      </c>
      <c r="BA1560" s="31">
        <v>46209.893877314818</v>
      </c>
      <c r="BB1560" s="14">
        <v>46210</v>
      </c>
      <c r="BC1560" t="s">
        <v>1211</v>
      </c>
      <c r="BD1560" s="31">
        <v>46210.344328703701</v>
      </c>
      <c r="BE1560" s="14">
        <v>46210</v>
      </c>
      <c r="BF1560" t="s">
        <v>6692</v>
      </c>
      <c r="BG1560" s="31">
        <v>46210.407152777778</v>
      </c>
      <c r="BH1560" s="14">
        <v>46210</v>
      </c>
      <c r="BI1560" t="s">
        <v>7463</v>
      </c>
      <c r="BJ1560" s="31">
        <v>46210.468414351853</v>
      </c>
      <c r="BK1560" s="14">
        <v>46210</v>
      </c>
      <c r="BL1560" t="s">
        <v>7463</v>
      </c>
      <c r="BM1560" s="31">
        <v>46210.527037037034</v>
      </c>
      <c r="BZ1560" s="14">
        <v>46210</v>
      </c>
      <c r="CA1560" t="s">
        <v>7463</v>
      </c>
      <c r="CB1560" s="31">
        <v>46210.535868055558</v>
      </c>
      <c r="CP1560" t="str">
        <f>VLOOKUP(A1560,Sheet1!$A$2:$E$221,2,0)</f>
        <v>West Zone</v>
      </c>
    </row>
    <row r="1561" spans="1:94" x14ac:dyDescent="0.35">
      <c r="A1561" t="s">
        <v>8032</v>
      </c>
      <c r="B1561">
        <v>210</v>
      </c>
      <c r="C1561" t="s">
        <v>9332</v>
      </c>
      <c r="D1561" t="s">
        <v>678</v>
      </c>
      <c r="E1561" t="s">
        <v>512</v>
      </c>
      <c r="F1561" t="s">
        <v>513</v>
      </c>
      <c r="G1561" t="s">
        <v>930</v>
      </c>
      <c r="H1561" t="s">
        <v>9383</v>
      </c>
      <c r="I1561">
        <v>667162</v>
      </c>
      <c r="J1561" t="s">
        <v>8039</v>
      </c>
      <c r="K1561" t="s">
        <v>8040</v>
      </c>
      <c r="L1561" t="s">
        <v>4622</v>
      </c>
      <c r="M1561" t="s">
        <v>9384</v>
      </c>
      <c r="N1561">
        <v>60000</v>
      </c>
      <c r="O1561" t="s">
        <v>1328</v>
      </c>
      <c r="P1561" t="s">
        <v>1329</v>
      </c>
      <c r="Q1561" t="s">
        <v>3803</v>
      </c>
      <c r="R1561">
        <v>9186699673</v>
      </c>
      <c r="S1561" t="s">
        <v>13394</v>
      </c>
      <c r="T1561"/>
      <c r="V1561" s="14">
        <v>46198</v>
      </c>
      <c r="W1561" t="s">
        <v>8035</v>
      </c>
      <c r="X1561" s="31">
        <v>46198.728321759256</v>
      </c>
      <c r="AN1561" s="14">
        <v>46200</v>
      </c>
      <c r="AO1561" t="s">
        <v>1377</v>
      </c>
      <c r="AP1561" s="31">
        <v>46200.707812499997</v>
      </c>
      <c r="AT1561" s="31">
        <v>46200.707812499997</v>
      </c>
      <c r="AU1561" s="14">
        <v>46200</v>
      </c>
      <c r="AV1561" t="s">
        <v>1377</v>
      </c>
      <c r="AW1561" t="s">
        <v>513</v>
      </c>
      <c r="AX1561" t="s">
        <v>678</v>
      </c>
      <c r="AY1561" s="14">
        <v>46205</v>
      </c>
      <c r="AZ1561" t="s">
        <v>9385</v>
      </c>
      <c r="BA1561" s="31">
        <v>46205.352164351854</v>
      </c>
      <c r="BB1561" s="14">
        <v>46205</v>
      </c>
      <c r="BC1561" t="s">
        <v>1211</v>
      </c>
      <c r="BD1561" s="31">
        <v>46205.355983796297</v>
      </c>
      <c r="BE1561" s="14">
        <v>46205</v>
      </c>
      <c r="BF1561" t="s">
        <v>6692</v>
      </c>
      <c r="BG1561" s="31">
        <v>46205.385324074072</v>
      </c>
      <c r="BH1561" s="14">
        <v>46205</v>
      </c>
      <c r="BI1561" t="s">
        <v>7463</v>
      </c>
      <c r="BJ1561" s="31">
        <v>46205.430613425924</v>
      </c>
      <c r="BK1561" s="14">
        <v>46205</v>
      </c>
      <c r="BL1561" t="s">
        <v>7463</v>
      </c>
      <c r="BM1561" s="31">
        <v>46205.448263888888</v>
      </c>
      <c r="BZ1561" s="14">
        <v>46205</v>
      </c>
      <c r="CA1561" t="s">
        <v>7463</v>
      </c>
      <c r="CB1561" s="31">
        <v>46205.457719907405</v>
      </c>
      <c r="CC1561" s="14">
        <v>46205</v>
      </c>
      <c r="CD1561" t="s">
        <v>1322</v>
      </c>
      <c r="CE1561" s="31">
        <v>46205.463553240741</v>
      </c>
      <c r="CI1561" s="14">
        <v>46206</v>
      </c>
      <c r="CJ1561" t="s">
        <v>2962</v>
      </c>
      <c r="CK1561" s="31">
        <v>46206.715879629628</v>
      </c>
      <c r="CP1561" t="str">
        <f>VLOOKUP(A1561,Sheet1!$A$2:$E$221,2,0)</f>
        <v>West Zone</v>
      </c>
    </row>
    <row r="1562" spans="1:94" x14ac:dyDescent="0.35">
      <c r="A1562" t="s">
        <v>8032</v>
      </c>
      <c r="B1562">
        <v>210</v>
      </c>
      <c r="C1562" t="s">
        <v>9332</v>
      </c>
      <c r="D1562" t="s">
        <v>678</v>
      </c>
      <c r="E1562" t="s">
        <v>512</v>
      </c>
      <c r="F1562" t="s">
        <v>513</v>
      </c>
      <c r="G1562" t="s">
        <v>930</v>
      </c>
      <c r="H1562" t="s">
        <v>10872</v>
      </c>
      <c r="I1562">
        <v>691133</v>
      </c>
      <c r="J1562" t="s">
        <v>10873</v>
      </c>
      <c r="K1562" t="s">
        <v>10874</v>
      </c>
      <c r="L1562" t="s">
        <v>4622</v>
      </c>
      <c r="M1562" t="s">
        <v>10875</v>
      </c>
      <c r="N1562">
        <v>75000</v>
      </c>
      <c r="O1562" t="s">
        <v>1429</v>
      </c>
      <c r="P1562" t="s">
        <v>1430</v>
      </c>
      <c r="Q1562" t="s">
        <v>10876</v>
      </c>
      <c r="R1562">
        <v>6523885799</v>
      </c>
      <c r="S1562" t="s">
        <v>13394</v>
      </c>
      <c r="T1562"/>
      <c r="V1562" s="14">
        <v>46206</v>
      </c>
      <c r="W1562" t="s">
        <v>10877</v>
      </c>
      <c r="X1562" s="31">
        <v>46206.538206018522</v>
      </c>
      <c r="AN1562" s="14">
        <v>46209</v>
      </c>
      <c r="AO1562" t="s">
        <v>1377</v>
      </c>
      <c r="AP1562" s="31">
        <v>46209.500798611109</v>
      </c>
      <c r="AT1562" s="31">
        <v>46209.500798611109</v>
      </c>
      <c r="AU1562" s="14">
        <v>46209</v>
      </c>
      <c r="AV1562" t="s">
        <v>1377</v>
      </c>
      <c r="AW1562" t="s">
        <v>513</v>
      </c>
      <c r="AX1562" t="s">
        <v>678</v>
      </c>
      <c r="AY1562" s="14">
        <v>46210</v>
      </c>
      <c r="AZ1562" t="s">
        <v>2962</v>
      </c>
      <c r="BA1562" s="31">
        <v>46210.397870370369</v>
      </c>
      <c r="BB1562" s="14">
        <v>46210</v>
      </c>
      <c r="BC1562" t="s">
        <v>1211</v>
      </c>
      <c r="BD1562" s="31">
        <v>46210.428425925929</v>
      </c>
      <c r="BE1562" s="14">
        <v>46210</v>
      </c>
      <c r="BF1562" t="s">
        <v>7003</v>
      </c>
      <c r="BG1562" s="31">
        <v>46210.480474537035</v>
      </c>
      <c r="BH1562" s="14">
        <v>46210</v>
      </c>
      <c r="BI1562" t="s">
        <v>7463</v>
      </c>
      <c r="BJ1562" s="31">
        <v>46210.586064814815</v>
      </c>
      <c r="BK1562" s="14">
        <v>46210</v>
      </c>
      <c r="BL1562" t="s">
        <v>7463</v>
      </c>
      <c r="BM1562" s="31">
        <v>46210.600949074076</v>
      </c>
      <c r="BZ1562" s="14">
        <v>46210</v>
      </c>
      <c r="CA1562" t="s">
        <v>7463</v>
      </c>
      <c r="CB1562" s="31">
        <v>46210.646354166667</v>
      </c>
      <c r="CC1562" s="14">
        <v>46210</v>
      </c>
      <c r="CD1562" t="s">
        <v>1364</v>
      </c>
      <c r="CE1562" s="31">
        <v>46210.660173611112</v>
      </c>
      <c r="CI1562" s="14">
        <v>46210</v>
      </c>
      <c r="CJ1562" t="s">
        <v>9881</v>
      </c>
      <c r="CK1562" s="31">
        <v>46210.678483796299</v>
      </c>
      <c r="CP1562" t="str">
        <f>VLOOKUP(A1562,Sheet1!$A$2:$E$221,2,0)</f>
        <v>West Zone</v>
      </c>
    </row>
    <row r="1563" spans="1:94" x14ac:dyDescent="0.35">
      <c r="A1563" t="s">
        <v>8032</v>
      </c>
      <c r="B1563">
        <v>210</v>
      </c>
      <c r="C1563" t="s">
        <v>9332</v>
      </c>
      <c r="D1563" t="s">
        <v>678</v>
      </c>
      <c r="E1563" t="s">
        <v>512</v>
      </c>
      <c r="F1563" t="s">
        <v>513</v>
      </c>
      <c r="G1563" t="s">
        <v>930</v>
      </c>
      <c r="H1563" t="s">
        <v>8041</v>
      </c>
      <c r="I1563">
        <v>719804</v>
      </c>
      <c r="J1563" t="s">
        <v>82</v>
      </c>
      <c r="K1563" t="s">
        <v>8042</v>
      </c>
      <c r="L1563" t="s">
        <v>4622</v>
      </c>
      <c r="M1563" t="s">
        <v>8043</v>
      </c>
      <c r="N1563">
        <v>90000</v>
      </c>
      <c r="O1563" t="s">
        <v>1180</v>
      </c>
      <c r="P1563" t="s">
        <v>1181</v>
      </c>
      <c r="Q1563" t="s">
        <v>8044</v>
      </c>
      <c r="R1563">
        <v>6918348380</v>
      </c>
      <c r="S1563" t="s">
        <v>13394</v>
      </c>
      <c r="T1563"/>
      <c r="V1563" s="14">
        <v>46203</v>
      </c>
      <c r="W1563" t="s">
        <v>8045</v>
      </c>
      <c r="X1563" s="31">
        <v>46203.656111111108</v>
      </c>
      <c r="AN1563" s="14">
        <v>46205</v>
      </c>
      <c r="AO1563" t="s">
        <v>1377</v>
      </c>
      <c r="AP1563" s="31">
        <v>46205.563333333332</v>
      </c>
      <c r="AT1563" s="31">
        <v>46205.563333333332</v>
      </c>
      <c r="AU1563" s="14">
        <v>46205</v>
      </c>
      <c r="AV1563" t="s">
        <v>1377</v>
      </c>
      <c r="AW1563" t="s">
        <v>513</v>
      </c>
      <c r="AX1563" t="s">
        <v>678</v>
      </c>
      <c r="AY1563" s="14">
        <v>46205</v>
      </c>
      <c r="AZ1563" t="s">
        <v>1377</v>
      </c>
      <c r="BA1563" s="31">
        <v>46205.56422453704</v>
      </c>
      <c r="BB1563" s="14">
        <v>46205</v>
      </c>
      <c r="BC1563" t="s">
        <v>1211</v>
      </c>
      <c r="BD1563" s="31">
        <v>46205.577245370368</v>
      </c>
      <c r="BE1563" s="14">
        <v>46205</v>
      </c>
      <c r="BF1563" t="s">
        <v>6486</v>
      </c>
      <c r="BG1563" s="31">
        <v>46205.638182870367</v>
      </c>
      <c r="BH1563" s="14">
        <v>46205</v>
      </c>
      <c r="BI1563" t="s">
        <v>1336</v>
      </c>
      <c r="BJ1563" s="31">
        <v>46205.642372685186</v>
      </c>
      <c r="BK1563" s="14">
        <v>46205</v>
      </c>
      <c r="BL1563" t="s">
        <v>7463</v>
      </c>
      <c r="BM1563" s="31">
        <v>46205.680625000001</v>
      </c>
      <c r="BZ1563" s="14">
        <v>46205</v>
      </c>
      <c r="CA1563" t="s">
        <v>7463</v>
      </c>
      <c r="CB1563" s="31">
        <v>46205.702361111114</v>
      </c>
      <c r="CC1563" s="14">
        <v>46205</v>
      </c>
      <c r="CD1563" t="s">
        <v>1324</v>
      </c>
      <c r="CE1563" s="31">
        <v>46205.705833333333</v>
      </c>
      <c r="CI1563" s="14">
        <v>46206</v>
      </c>
      <c r="CJ1563" t="s">
        <v>2962</v>
      </c>
      <c r="CK1563" s="31">
        <v>46206.551226851851</v>
      </c>
      <c r="CP1563" t="str">
        <f>VLOOKUP(A1563,Sheet1!$A$2:$E$221,2,0)</f>
        <v>West Zone</v>
      </c>
    </row>
    <row r="1564" spans="1:94" x14ac:dyDescent="0.35">
      <c r="A1564" t="s">
        <v>8046</v>
      </c>
      <c r="B1564">
        <v>233</v>
      </c>
      <c r="C1564" t="s">
        <v>9332</v>
      </c>
      <c r="D1564" t="s">
        <v>678</v>
      </c>
      <c r="E1564" t="s">
        <v>183</v>
      </c>
      <c r="F1564" t="s">
        <v>632</v>
      </c>
      <c r="G1564" t="s">
        <v>109</v>
      </c>
      <c r="H1564" t="s">
        <v>8047</v>
      </c>
      <c r="I1564">
        <v>157137</v>
      </c>
      <c r="J1564" t="s">
        <v>8048</v>
      </c>
      <c r="K1564" t="s">
        <v>8049</v>
      </c>
      <c r="L1564" t="s">
        <v>4622</v>
      </c>
      <c r="M1564" t="s">
        <v>8050</v>
      </c>
      <c r="N1564">
        <v>80000</v>
      </c>
      <c r="O1564" t="s">
        <v>8051</v>
      </c>
      <c r="P1564" t="s">
        <v>8052</v>
      </c>
      <c r="Q1564" t="s">
        <v>8053</v>
      </c>
      <c r="R1564">
        <v>5277010852</v>
      </c>
      <c r="S1564" t="s">
        <v>13394</v>
      </c>
      <c r="T1564"/>
      <c r="V1564" s="14">
        <v>46205</v>
      </c>
      <c r="W1564" t="s">
        <v>8054</v>
      </c>
      <c r="X1564" s="31">
        <v>46205.540914351855</v>
      </c>
      <c r="AN1564" s="14">
        <v>46205</v>
      </c>
      <c r="AO1564" t="s">
        <v>8055</v>
      </c>
      <c r="AP1564" s="31">
        <v>46205.576284722221</v>
      </c>
      <c r="AT1564" s="31">
        <v>46205.576284722221</v>
      </c>
      <c r="AU1564" s="14">
        <v>46205</v>
      </c>
      <c r="AV1564" t="s">
        <v>8055</v>
      </c>
      <c r="AW1564" t="s">
        <v>632</v>
      </c>
      <c r="AX1564" t="s">
        <v>678</v>
      </c>
      <c r="AY1564" s="14">
        <v>46205</v>
      </c>
      <c r="AZ1564" t="s">
        <v>8055</v>
      </c>
      <c r="BA1564" s="31">
        <v>46205.583472222221</v>
      </c>
      <c r="BB1564" s="14">
        <v>46205</v>
      </c>
      <c r="BC1564" t="s">
        <v>1211</v>
      </c>
      <c r="BD1564" s="31">
        <v>46205.608136574076</v>
      </c>
      <c r="BE1564" s="14">
        <v>46205</v>
      </c>
      <c r="BF1564" t="s">
        <v>6486</v>
      </c>
      <c r="BG1564" s="31">
        <v>46205.695300925923</v>
      </c>
      <c r="BH1564" s="14">
        <v>46205</v>
      </c>
      <c r="BI1564" t="s">
        <v>7959</v>
      </c>
      <c r="BJ1564" s="31">
        <v>46205.749120370368</v>
      </c>
      <c r="BK1564" s="14">
        <v>46205</v>
      </c>
      <c r="BL1564" t="s">
        <v>7487</v>
      </c>
      <c r="BM1564" s="31">
        <v>46205.810717592591</v>
      </c>
      <c r="BZ1564" s="14">
        <v>46205</v>
      </c>
      <c r="CA1564" t="s">
        <v>7487</v>
      </c>
      <c r="CB1564" s="31">
        <v>46205.814189814817</v>
      </c>
      <c r="CC1564" s="14">
        <v>46205</v>
      </c>
      <c r="CD1564" t="s">
        <v>1322</v>
      </c>
      <c r="CE1564" s="31">
        <v>46205.820960648147</v>
      </c>
      <c r="CI1564" s="14">
        <v>46205</v>
      </c>
      <c r="CJ1564" t="s">
        <v>8056</v>
      </c>
      <c r="CK1564" s="31">
        <v>46205.862581018519</v>
      </c>
      <c r="CP1564" t="str">
        <f>VLOOKUP(A1564,Sheet1!$A$2:$E$221,2,0)</f>
        <v>West Zone</v>
      </c>
    </row>
    <row r="1565" spans="1:94" x14ac:dyDescent="0.35">
      <c r="A1565" t="s">
        <v>8046</v>
      </c>
      <c r="B1565">
        <v>233</v>
      </c>
      <c r="C1565" t="s">
        <v>9332</v>
      </c>
      <c r="D1565" t="s">
        <v>678</v>
      </c>
      <c r="E1565" t="s">
        <v>183</v>
      </c>
      <c r="F1565" t="s">
        <v>632</v>
      </c>
      <c r="G1565" t="s">
        <v>109</v>
      </c>
      <c r="H1565" t="s">
        <v>8057</v>
      </c>
      <c r="I1565">
        <v>265176</v>
      </c>
      <c r="J1565" t="s">
        <v>3701</v>
      </c>
      <c r="K1565" t="s">
        <v>3702</v>
      </c>
      <c r="L1565" t="s">
        <v>4622</v>
      </c>
      <c r="M1565" t="s">
        <v>8058</v>
      </c>
      <c r="N1565">
        <v>65000</v>
      </c>
      <c r="O1565" t="s">
        <v>9467</v>
      </c>
      <c r="P1565" t="s">
        <v>9468</v>
      </c>
      <c r="Q1565" t="s">
        <v>8059</v>
      </c>
      <c r="R1565">
        <v>2407809113</v>
      </c>
      <c r="S1565" t="s">
        <v>13394</v>
      </c>
      <c r="T1565"/>
      <c r="V1565" s="14">
        <v>46206</v>
      </c>
      <c r="W1565" t="s">
        <v>8060</v>
      </c>
      <c r="X1565" s="31">
        <v>46206.687175925923</v>
      </c>
      <c r="AN1565" s="14">
        <v>46206</v>
      </c>
      <c r="AO1565" t="s">
        <v>8055</v>
      </c>
      <c r="AP1565" s="31">
        <v>46206.758564814816</v>
      </c>
      <c r="AT1565" s="31">
        <v>46206.758564814816</v>
      </c>
      <c r="AU1565" s="14">
        <v>46206</v>
      </c>
      <c r="AV1565" t="s">
        <v>8055</v>
      </c>
      <c r="AW1565" t="s">
        <v>632</v>
      </c>
      <c r="AX1565" t="s">
        <v>678</v>
      </c>
      <c r="AY1565" s="14">
        <v>46206</v>
      </c>
      <c r="AZ1565" t="s">
        <v>8055</v>
      </c>
      <c r="BA1565" s="31">
        <v>46206.759236111109</v>
      </c>
      <c r="BB1565" s="14">
        <v>46209</v>
      </c>
      <c r="BC1565" t="s">
        <v>1211</v>
      </c>
      <c r="BD1565" s="31">
        <v>46209.334293981483</v>
      </c>
      <c r="BE1565" s="14">
        <v>46209</v>
      </c>
      <c r="BF1565" t="s">
        <v>1366</v>
      </c>
      <c r="BG1565" s="31">
        <v>46209.563587962963</v>
      </c>
      <c r="BH1565" s="14">
        <v>46209</v>
      </c>
      <c r="BI1565" t="s">
        <v>7959</v>
      </c>
      <c r="BJ1565" s="31">
        <v>46209.581516203703</v>
      </c>
      <c r="BK1565" s="14">
        <v>46209</v>
      </c>
      <c r="BL1565" t="s">
        <v>7959</v>
      </c>
      <c r="BM1565" s="31">
        <v>46209.590138888889</v>
      </c>
      <c r="BZ1565" s="14">
        <v>46209</v>
      </c>
      <c r="CA1565" t="s">
        <v>7959</v>
      </c>
      <c r="CB1565" s="31">
        <v>46209.604386574072</v>
      </c>
      <c r="CC1565" s="14">
        <v>46209</v>
      </c>
      <c r="CD1565" t="s">
        <v>1324</v>
      </c>
      <c r="CE1565" s="31">
        <v>46209.623692129629</v>
      </c>
      <c r="CP1565" t="str">
        <f>VLOOKUP(A1565,Sheet1!$A$2:$E$221,2,0)</f>
        <v>West Zone</v>
      </c>
    </row>
    <row r="1566" spans="1:94" x14ac:dyDescent="0.35">
      <c r="A1566" t="s">
        <v>8046</v>
      </c>
      <c r="B1566">
        <v>233</v>
      </c>
      <c r="C1566" t="s">
        <v>9332</v>
      </c>
      <c r="D1566" t="s">
        <v>678</v>
      </c>
      <c r="E1566" t="s">
        <v>183</v>
      </c>
      <c r="F1566" t="s">
        <v>632</v>
      </c>
      <c r="G1566" t="s">
        <v>109</v>
      </c>
      <c r="H1566" t="s">
        <v>3721</v>
      </c>
      <c r="I1566">
        <v>312675</v>
      </c>
      <c r="J1566" t="s">
        <v>3723</v>
      </c>
      <c r="K1566" t="s">
        <v>3724</v>
      </c>
      <c r="L1566" t="s">
        <v>4622</v>
      </c>
      <c r="M1566" t="s">
        <v>8061</v>
      </c>
      <c r="N1566">
        <v>90000</v>
      </c>
      <c r="O1566" t="s">
        <v>1378</v>
      </c>
      <c r="P1566" t="s">
        <v>1379</v>
      </c>
      <c r="Q1566" t="s">
        <v>3722</v>
      </c>
      <c r="R1566">
        <v>4611661456</v>
      </c>
      <c r="S1566" t="s">
        <v>13394</v>
      </c>
      <c r="T1566"/>
      <c r="V1566" s="14">
        <v>46204</v>
      </c>
      <c r="W1566" t="s">
        <v>8062</v>
      </c>
      <c r="X1566" s="31">
        <v>46204.435416666667</v>
      </c>
      <c r="AN1566" s="14">
        <v>46204</v>
      </c>
      <c r="AO1566" t="s">
        <v>8055</v>
      </c>
      <c r="AP1566" s="31">
        <v>46204.504351851851</v>
      </c>
      <c r="AT1566" s="31">
        <v>46204.504351851851</v>
      </c>
      <c r="AU1566" s="14">
        <v>46204</v>
      </c>
      <c r="AV1566" t="s">
        <v>8055</v>
      </c>
      <c r="AW1566" t="s">
        <v>632</v>
      </c>
      <c r="AX1566" t="s">
        <v>678</v>
      </c>
      <c r="AY1566" s="14">
        <v>46204</v>
      </c>
      <c r="AZ1566" t="s">
        <v>8055</v>
      </c>
      <c r="BA1566" s="31">
        <v>46204.509328703702</v>
      </c>
      <c r="BB1566" s="14">
        <v>46204</v>
      </c>
      <c r="BC1566" t="s">
        <v>1211</v>
      </c>
      <c r="BD1566" s="31">
        <v>46204.512592592589</v>
      </c>
      <c r="BE1566" s="14">
        <v>46204</v>
      </c>
      <c r="BF1566" t="s">
        <v>7038</v>
      </c>
      <c r="BG1566" s="31">
        <v>46204.531226851854</v>
      </c>
      <c r="BH1566" s="14">
        <v>46204</v>
      </c>
      <c r="BI1566" t="s">
        <v>7959</v>
      </c>
      <c r="BJ1566" s="31">
        <v>46204.533715277779</v>
      </c>
      <c r="BK1566" s="14">
        <v>46204</v>
      </c>
      <c r="BL1566" t="s">
        <v>7959</v>
      </c>
      <c r="BM1566" s="31">
        <v>46204.53875</v>
      </c>
      <c r="BZ1566" s="14">
        <v>46204</v>
      </c>
      <c r="CA1566" t="s">
        <v>7959</v>
      </c>
      <c r="CB1566" s="31">
        <v>46204.552025462966</v>
      </c>
      <c r="CC1566" s="14">
        <v>46204</v>
      </c>
      <c r="CD1566" t="s">
        <v>1324</v>
      </c>
      <c r="CE1566" s="31">
        <v>46204.562303240738</v>
      </c>
      <c r="CI1566" s="14">
        <v>46204</v>
      </c>
      <c r="CJ1566" t="s">
        <v>8056</v>
      </c>
      <c r="CK1566" s="31">
        <v>46204.681840277779</v>
      </c>
      <c r="CP1566" t="str">
        <f>VLOOKUP(A1566,Sheet1!$A$2:$E$221,2,0)</f>
        <v>West Zone</v>
      </c>
    </row>
    <row r="1567" spans="1:94" x14ac:dyDescent="0.35">
      <c r="A1567" t="s">
        <v>8046</v>
      </c>
      <c r="B1567">
        <v>233</v>
      </c>
      <c r="C1567" t="s">
        <v>9332</v>
      </c>
      <c r="D1567" t="s">
        <v>678</v>
      </c>
      <c r="E1567" t="s">
        <v>183</v>
      </c>
      <c r="F1567" t="s">
        <v>632</v>
      </c>
      <c r="G1567" t="s">
        <v>109</v>
      </c>
      <c r="H1567" t="s">
        <v>4417</v>
      </c>
      <c r="I1567">
        <v>316422</v>
      </c>
      <c r="J1567" t="s">
        <v>3723</v>
      </c>
      <c r="K1567" t="s">
        <v>3724</v>
      </c>
      <c r="L1567" t="s">
        <v>4622</v>
      </c>
      <c r="M1567" t="s">
        <v>8063</v>
      </c>
      <c r="N1567">
        <v>70000</v>
      </c>
      <c r="O1567" t="s">
        <v>1029</v>
      </c>
      <c r="P1567" t="s">
        <v>1030</v>
      </c>
      <c r="Q1567" t="s">
        <v>1150</v>
      </c>
      <c r="R1567">
        <v>8713369171</v>
      </c>
      <c r="S1567" t="s">
        <v>13394</v>
      </c>
      <c r="T1567"/>
      <c r="V1567" s="14">
        <v>46205</v>
      </c>
      <c r="W1567" t="s">
        <v>8062</v>
      </c>
      <c r="X1567" s="31">
        <v>46205.683541666665</v>
      </c>
      <c r="AN1567" s="14">
        <v>46206</v>
      </c>
      <c r="AO1567" t="s">
        <v>8055</v>
      </c>
      <c r="AP1567" s="31">
        <v>46206.315868055557</v>
      </c>
      <c r="AT1567" s="31">
        <v>46206.315868055557</v>
      </c>
      <c r="AU1567" s="14">
        <v>46206</v>
      </c>
      <c r="AV1567" t="s">
        <v>8055</v>
      </c>
      <c r="AW1567" t="s">
        <v>632</v>
      </c>
      <c r="AX1567" t="s">
        <v>678</v>
      </c>
      <c r="AY1567" s="14">
        <v>46206</v>
      </c>
      <c r="AZ1567" t="s">
        <v>8055</v>
      </c>
      <c r="BA1567" s="31">
        <v>46206.383009259262</v>
      </c>
      <c r="BB1567" s="14">
        <v>46206</v>
      </c>
      <c r="BC1567" t="s">
        <v>3057</v>
      </c>
      <c r="BD1567" s="31">
        <v>46206.430509259262</v>
      </c>
      <c r="BE1567" s="14">
        <v>46206</v>
      </c>
      <c r="BF1567" t="s">
        <v>7003</v>
      </c>
      <c r="BG1567" s="31">
        <v>46206.473136574074</v>
      </c>
      <c r="BH1567" s="14">
        <v>46206</v>
      </c>
      <c r="BI1567" t="s">
        <v>7959</v>
      </c>
      <c r="BJ1567" s="31">
        <v>46206.491990740738</v>
      </c>
      <c r="BK1567" s="14">
        <v>46206</v>
      </c>
      <c r="BL1567" t="s">
        <v>7959</v>
      </c>
      <c r="BM1567" s="31">
        <v>46206.520543981482</v>
      </c>
      <c r="BZ1567" s="14">
        <v>46206</v>
      </c>
      <c r="CA1567" t="s">
        <v>7959</v>
      </c>
      <c r="CB1567" s="31">
        <v>46206.52857638889</v>
      </c>
      <c r="CC1567" s="14">
        <v>46206</v>
      </c>
      <c r="CD1567" t="s">
        <v>1322</v>
      </c>
      <c r="CE1567" s="31">
        <v>46206.532152777778</v>
      </c>
      <c r="CI1567" s="14">
        <v>46206</v>
      </c>
      <c r="CJ1567" t="s">
        <v>8056</v>
      </c>
      <c r="CK1567" s="31">
        <v>46206.623993055553</v>
      </c>
      <c r="CP1567" t="str">
        <f>VLOOKUP(A1567,Sheet1!$A$2:$E$221,2,0)</f>
        <v>West Zone</v>
      </c>
    </row>
    <row r="1568" spans="1:94" x14ac:dyDescent="0.35">
      <c r="A1568" t="s">
        <v>8046</v>
      </c>
      <c r="B1568">
        <v>233</v>
      </c>
      <c r="C1568" t="s">
        <v>9332</v>
      </c>
      <c r="D1568" t="s">
        <v>678</v>
      </c>
      <c r="E1568" t="s">
        <v>183</v>
      </c>
      <c r="F1568" t="s">
        <v>632</v>
      </c>
      <c r="G1568" t="s">
        <v>109</v>
      </c>
      <c r="H1568" t="s">
        <v>3699</v>
      </c>
      <c r="I1568">
        <v>341985</v>
      </c>
      <c r="J1568" t="s">
        <v>3701</v>
      </c>
      <c r="K1568" t="s">
        <v>3702</v>
      </c>
      <c r="L1568" t="s">
        <v>4622</v>
      </c>
      <c r="M1568" t="s">
        <v>8064</v>
      </c>
      <c r="N1568">
        <v>65000</v>
      </c>
      <c r="O1568" t="s">
        <v>1358</v>
      </c>
      <c r="P1568" t="s">
        <v>1359</v>
      </c>
      <c r="Q1568" t="s">
        <v>3700</v>
      </c>
      <c r="R1568">
        <v>3168197675</v>
      </c>
      <c r="S1568" t="s">
        <v>13394</v>
      </c>
      <c r="T1568"/>
      <c r="V1568" s="14">
        <v>46204</v>
      </c>
      <c r="W1568" t="s">
        <v>8060</v>
      </c>
      <c r="X1568" s="31">
        <v>46204.362199074072</v>
      </c>
      <c r="AN1568" s="14">
        <v>46204</v>
      </c>
      <c r="AO1568" t="s">
        <v>8055</v>
      </c>
      <c r="AP1568" s="31">
        <v>46204.42292824074</v>
      </c>
      <c r="AT1568" s="31">
        <v>46204.42292824074</v>
      </c>
      <c r="AU1568" s="14">
        <v>46204</v>
      </c>
      <c r="AV1568" t="s">
        <v>8055</v>
      </c>
      <c r="AW1568" t="s">
        <v>632</v>
      </c>
      <c r="AX1568" t="s">
        <v>678</v>
      </c>
      <c r="AY1568" s="14">
        <v>46204</v>
      </c>
      <c r="AZ1568" t="s">
        <v>8055</v>
      </c>
      <c r="BA1568" s="31">
        <v>46204.43172453704</v>
      </c>
      <c r="BB1568" s="14">
        <v>46204</v>
      </c>
      <c r="BC1568" t="s">
        <v>1211</v>
      </c>
      <c r="BD1568" s="31">
        <v>46204.443912037037</v>
      </c>
      <c r="BE1568" s="14">
        <v>46204</v>
      </c>
      <c r="BF1568" t="s">
        <v>7038</v>
      </c>
      <c r="BG1568" s="31">
        <v>46204.452743055554</v>
      </c>
      <c r="BH1568" s="14">
        <v>46204</v>
      </c>
      <c r="BI1568" t="s">
        <v>7959</v>
      </c>
      <c r="BJ1568" s="31">
        <v>46204.465925925928</v>
      </c>
      <c r="BK1568" s="14">
        <v>46204</v>
      </c>
      <c r="BL1568" t="s">
        <v>7959</v>
      </c>
      <c r="BM1568" s="31">
        <v>46204.467164351852</v>
      </c>
      <c r="BZ1568" s="14">
        <v>46204</v>
      </c>
      <c r="CA1568" t="s">
        <v>7959</v>
      </c>
      <c r="CB1568" s="31">
        <v>46204.476805555554</v>
      </c>
      <c r="CC1568" s="14">
        <v>46204</v>
      </c>
      <c r="CD1568" t="s">
        <v>1324</v>
      </c>
      <c r="CE1568" s="31">
        <v>46204.489618055559</v>
      </c>
      <c r="CI1568" s="14">
        <v>46204</v>
      </c>
      <c r="CJ1568" t="s">
        <v>8056</v>
      </c>
      <c r="CK1568" s="31">
        <v>46204.583553240744</v>
      </c>
      <c r="CP1568" t="str">
        <f>VLOOKUP(A1568,Sheet1!$A$2:$E$221,2,0)</f>
        <v>West Zone</v>
      </c>
    </row>
    <row r="1569" spans="1:94" x14ac:dyDescent="0.35">
      <c r="A1569" t="s">
        <v>8046</v>
      </c>
      <c r="B1569">
        <v>233</v>
      </c>
      <c r="C1569" t="s">
        <v>9332</v>
      </c>
      <c r="D1569" t="s">
        <v>678</v>
      </c>
      <c r="E1569" t="s">
        <v>183</v>
      </c>
      <c r="F1569" t="s">
        <v>632</v>
      </c>
      <c r="G1569" t="s">
        <v>109</v>
      </c>
      <c r="H1569" t="s">
        <v>10878</v>
      </c>
      <c r="I1569">
        <v>591985</v>
      </c>
      <c r="J1569" t="s">
        <v>3723</v>
      </c>
      <c r="K1569" t="s">
        <v>3724</v>
      </c>
      <c r="L1569" t="s">
        <v>4622</v>
      </c>
      <c r="M1569" t="s">
        <v>10879</v>
      </c>
      <c r="N1569">
        <v>90000</v>
      </c>
      <c r="O1569" t="s">
        <v>1378</v>
      </c>
      <c r="P1569" t="s">
        <v>1379</v>
      </c>
      <c r="Q1569" t="s">
        <v>10880</v>
      </c>
      <c r="R1569">
        <v>8928303120</v>
      </c>
      <c r="S1569" t="s">
        <v>13394</v>
      </c>
      <c r="T1569"/>
      <c r="V1569" s="14">
        <v>46209</v>
      </c>
      <c r="W1569" t="s">
        <v>8062</v>
      </c>
      <c r="X1569" s="31">
        <v>46209.641250000001</v>
      </c>
      <c r="AN1569" s="14">
        <v>46209</v>
      </c>
      <c r="AO1569" t="s">
        <v>8055</v>
      </c>
      <c r="AP1569" s="31">
        <v>46209.790601851855</v>
      </c>
      <c r="AT1569" s="31">
        <v>46209.790601851855</v>
      </c>
      <c r="AU1569" s="14">
        <v>46209</v>
      </c>
      <c r="AV1569" t="s">
        <v>8055</v>
      </c>
      <c r="AW1569" t="s">
        <v>632</v>
      </c>
      <c r="AX1569" t="s">
        <v>678</v>
      </c>
      <c r="AY1569" s="14">
        <v>46210</v>
      </c>
      <c r="AZ1569" t="s">
        <v>8055</v>
      </c>
      <c r="BA1569" s="31">
        <v>46210.427476851852</v>
      </c>
      <c r="BB1569" s="14">
        <v>46210</v>
      </c>
      <c r="BC1569" t="s">
        <v>1211</v>
      </c>
      <c r="BD1569" s="31">
        <v>46210.453726851854</v>
      </c>
      <c r="BE1569" s="14">
        <v>46210</v>
      </c>
      <c r="BF1569" t="s">
        <v>6486</v>
      </c>
      <c r="BG1569" s="31">
        <v>46210.496493055558</v>
      </c>
      <c r="BH1569" s="14">
        <v>46210</v>
      </c>
      <c r="BI1569" t="s">
        <v>7959</v>
      </c>
      <c r="BJ1569" s="31">
        <v>46210.516018518516</v>
      </c>
      <c r="BK1569" s="14">
        <v>46210</v>
      </c>
      <c r="BL1569" t="s">
        <v>7959</v>
      </c>
      <c r="BM1569" s="31">
        <v>46210.543819444443</v>
      </c>
      <c r="BZ1569" s="14">
        <v>46210</v>
      </c>
      <c r="CA1569" t="s">
        <v>7959</v>
      </c>
      <c r="CB1569" s="31">
        <v>46210.555960648147</v>
      </c>
      <c r="CC1569" s="14">
        <v>46210</v>
      </c>
      <c r="CD1569" t="s">
        <v>1364</v>
      </c>
      <c r="CE1569" s="31">
        <v>46210.571805555555</v>
      </c>
      <c r="CI1569" s="14">
        <v>46210</v>
      </c>
      <c r="CJ1569" t="s">
        <v>8056</v>
      </c>
      <c r="CK1569" s="31">
        <v>46210.707557870373</v>
      </c>
      <c r="CP1569" t="str">
        <f>VLOOKUP(A1569,Sheet1!$A$2:$E$221,2,0)</f>
        <v>West Zone</v>
      </c>
    </row>
    <row r="1570" spans="1:94" x14ac:dyDescent="0.35">
      <c r="A1570" t="s">
        <v>8046</v>
      </c>
      <c r="B1570">
        <v>233</v>
      </c>
      <c r="C1570" t="s">
        <v>9332</v>
      </c>
      <c r="D1570" t="s">
        <v>678</v>
      </c>
      <c r="E1570" t="s">
        <v>183</v>
      </c>
      <c r="F1570" t="s">
        <v>632</v>
      </c>
      <c r="G1570" t="s">
        <v>109</v>
      </c>
      <c r="H1570" t="s">
        <v>4383</v>
      </c>
      <c r="I1570">
        <v>754947</v>
      </c>
      <c r="J1570" t="s">
        <v>3701</v>
      </c>
      <c r="K1570" t="s">
        <v>3702</v>
      </c>
      <c r="L1570" t="s">
        <v>4622</v>
      </c>
      <c r="M1570" t="s">
        <v>8065</v>
      </c>
      <c r="N1570">
        <v>65000</v>
      </c>
      <c r="O1570" t="s">
        <v>1358</v>
      </c>
      <c r="P1570" t="s">
        <v>1359</v>
      </c>
      <c r="Q1570" t="s">
        <v>4384</v>
      </c>
      <c r="R1570">
        <v>3168212578</v>
      </c>
      <c r="S1570" t="s">
        <v>13394</v>
      </c>
      <c r="T1570"/>
      <c r="V1570" s="14">
        <v>46205</v>
      </c>
      <c r="W1570" t="s">
        <v>8060</v>
      </c>
      <c r="X1570" s="31">
        <v>46205.69835648148</v>
      </c>
      <c r="AN1570" s="14">
        <v>46205</v>
      </c>
      <c r="AO1570" t="s">
        <v>8055</v>
      </c>
      <c r="AP1570" s="31">
        <v>46205.745671296296</v>
      </c>
      <c r="AT1570" s="31">
        <v>46205.745671296296</v>
      </c>
      <c r="AU1570" s="14">
        <v>46205</v>
      </c>
      <c r="AV1570" t="s">
        <v>8055</v>
      </c>
      <c r="AW1570" t="s">
        <v>632</v>
      </c>
      <c r="AX1570" t="s">
        <v>678</v>
      </c>
      <c r="AY1570" s="14">
        <v>46205</v>
      </c>
      <c r="AZ1570" t="s">
        <v>8055</v>
      </c>
      <c r="BA1570" s="31">
        <v>46205.747187499997</v>
      </c>
      <c r="BB1570" s="14">
        <v>46206</v>
      </c>
      <c r="BC1570" t="s">
        <v>1211</v>
      </c>
      <c r="BD1570" s="31">
        <v>46206.342951388891</v>
      </c>
      <c r="BE1570" s="14">
        <v>46206</v>
      </c>
      <c r="BF1570" t="s">
        <v>7003</v>
      </c>
      <c r="BG1570" s="31">
        <v>46206.40625</v>
      </c>
      <c r="BH1570" s="14">
        <v>46206</v>
      </c>
      <c r="BI1570" t="s">
        <v>7959</v>
      </c>
      <c r="BJ1570" s="31">
        <v>46206.432025462964</v>
      </c>
      <c r="BK1570" s="14">
        <v>46206</v>
      </c>
      <c r="BL1570" t="s">
        <v>7959</v>
      </c>
      <c r="BM1570" s="31">
        <v>46206.46230324074</v>
      </c>
      <c r="BZ1570" s="14">
        <v>46206</v>
      </c>
      <c r="CA1570" t="s">
        <v>7959</v>
      </c>
      <c r="CB1570" s="31">
        <v>46206.47828703704</v>
      </c>
      <c r="CC1570" s="14">
        <v>46206</v>
      </c>
      <c r="CD1570" t="s">
        <v>1324</v>
      </c>
      <c r="CE1570" s="31">
        <v>46206.490335648145</v>
      </c>
      <c r="CI1570" s="14">
        <v>46206</v>
      </c>
      <c r="CJ1570" t="s">
        <v>8056</v>
      </c>
      <c r="CK1570" s="31">
        <v>46206.671284722222</v>
      </c>
      <c r="CP1570" t="str">
        <f>VLOOKUP(A1570,Sheet1!$A$2:$E$221,2,0)</f>
        <v>West Zone</v>
      </c>
    </row>
    <row r="1571" spans="1:94" x14ac:dyDescent="0.35">
      <c r="A1571" t="s">
        <v>8066</v>
      </c>
      <c r="B1571">
        <v>279</v>
      </c>
      <c r="C1571" t="s">
        <v>9332</v>
      </c>
      <c r="D1571" t="s">
        <v>678</v>
      </c>
      <c r="E1571" t="s">
        <v>673</v>
      </c>
      <c r="F1571" t="s">
        <v>674</v>
      </c>
      <c r="G1571" t="s">
        <v>109</v>
      </c>
      <c r="H1571" t="s">
        <v>8067</v>
      </c>
      <c r="I1571">
        <v>81359</v>
      </c>
      <c r="J1571" t="s">
        <v>4164</v>
      </c>
      <c r="K1571" t="s">
        <v>4165</v>
      </c>
      <c r="L1571" t="s">
        <v>4622</v>
      </c>
      <c r="M1571" t="s">
        <v>8068</v>
      </c>
      <c r="N1571">
        <v>45000</v>
      </c>
      <c r="O1571" t="s">
        <v>6470</v>
      </c>
      <c r="P1571" t="s">
        <v>6471</v>
      </c>
      <c r="Q1571" t="s">
        <v>3708</v>
      </c>
      <c r="R1571">
        <v>5975403560</v>
      </c>
      <c r="S1571" t="s">
        <v>13394</v>
      </c>
      <c r="T1571"/>
      <c r="V1571" s="14">
        <v>46203</v>
      </c>
      <c r="W1571" t="s">
        <v>8069</v>
      </c>
      <c r="X1571" s="31">
        <v>46203.435868055552</v>
      </c>
      <c r="AN1571" s="14">
        <v>46204</v>
      </c>
      <c r="AO1571" t="s">
        <v>3096</v>
      </c>
      <c r="AP1571" s="31">
        <v>46204.612696759257</v>
      </c>
      <c r="AT1571" s="31">
        <v>46204.612696759257</v>
      </c>
      <c r="AU1571" s="14">
        <v>46204</v>
      </c>
      <c r="AV1571" t="s">
        <v>3096</v>
      </c>
      <c r="AW1571" t="s">
        <v>674</v>
      </c>
      <c r="AX1571" t="s">
        <v>678</v>
      </c>
      <c r="AY1571" s="14">
        <v>46204</v>
      </c>
      <c r="AZ1571" t="s">
        <v>8070</v>
      </c>
      <c r="BA1571" s="31">
        <v>46204.632384259261</v>
      </c>
      <c r="BB1571" s="14">
        <v>46204</v>
      </c>
      <c r="BC1571" t="s">
        <v>1211</v>
      </c>
      <c r="BD1571" s="31">
        <v>46204.638553240744</v>
      </c>
      <c r="BE1571" s="14">
        <v>46204</v>
      </c>
      <c r="BF1571" t="s">
        <v>7357</v>
      </c>
      <c r="BG1571" s="31">
        <v>46204.650925925926</v>
      </c>
      <c r="BH1571" s="14">
        <v>46204</v>
      </c>
      <c r="BI1571" t="s">
        <v>7959</v>
      </c>
      <c r="BJ1571" s="31">
        <v>46204.659513888888</v>
      </c>
      <c r="BK1571" s="14">
        <v>46204</v>
      </c>
      <c r="BL1571" t="s">
        <v>7959</v>
      </c>
      <c r="BM1571" s="31">
        <v>46204.672523148147</v>
      </c>
      <c r="BZ1571" s="14">
        <v>46204</v>
      </c>
      <c r="CA1571" t="s">
        <v>7959</v>
      </c>
      <c r="CB1571" s="31">
        <v>46204.675046296295</v>
      </c>
      <c r="CC1571" s="14">
        <v>46204</v>
      </c>
      <c r="CD1571" t="s">
        <v>1324</v>
      </c>
      <c r="CE1571" s="31">
        <v>46204.699629629627</v>
      </c>
      <c r="CI1571" s="14">
        <v>46205</v>
      </c>
      <c r="CJ1571" t="s">
        <v>8070</v>
      </c>
      <c r="CK1571" s="31">
        <v>46205.764722222222</v>
      </c>
      <c r="CP1571" t="str">
        <f>VLOOKUP(A1571,Sheet1!$A$2:$E$221,2,0)</f>
        <v>West Zone</v>
      </c>
    </row>
    <row r="1572" spans="1:94" x14ac:dyDescent="0.35">
      <c r="A1572" t="s">
        <v>8066</v>
      </c>
      <c r="B1572">
        <v>279</v>
      </c>
      <c r="C1572" t="s">
        <v>9332</v>
      </c>
      <c r="D1572" t="s">
        <v>678</v>
      </c>
      <c r="E1572" t="s">
        <v>673</v>
      </c>
      <c r="F1572" t="s">
        <v>674</v>
      </c>
      <c r="G1572" t="s">
        <v>109</v>
      </c>
      <c r="H1572" t="s">
        <v>12766</v>
      </c>
      <c r="I1572">
        <v>226214</v>
      </c>
      <c r="J1572" t="s">
        <v>8072</v>
      </c>
      <c r="K1572" t="s">
        <v>8073</v>
      </c>
      <c r="L1572" t="s">
        <v>4622</v>
      </c>
      <c r="M1572" t="s">
        <v>12767</v>
      </c>
      <c r="N1572">
        <v>75000</v>
      </c>
      <c r="O1572" t="s">
        <v>12768</v>
      </c>
      <c r="P1572" t="s">
        <v>12769</v>
      </c>
      <c r="Q1572" t="s">
        <v>1150</v>
      </c>
      <c r="R1572">
        <v>3174729721</v>
      </c>
      <c r="S1572" t="s">
        <v>13394</v>
      </c>
      <c r="T1572"/>
      <c r="V1572" s="14">
        <v>46210</v>
      </c>
      <c r="W1572" t="s">
        <v>8076</v>
      </c>
      <c r="X1572" s="31">
        <v>46210.449895833335</v>
      </c>
      <c r="AN1572" s="14">
        <v>46210</v>
      </c>
      <c r="AO1572" t="s">
        <v>8070</v>
      </c>
      <c r="AP1572" s="31">
        <v>46210.51289351852</v>
      </c>
      <c r="AT1572" s="31">
        <v>46210.51289351852</v>
      </c>
      <c r="AU1572" s="14">
        <v>46210</v>
      </c>
      <c r="AV1572" t="s">
        <v>8070</v>
      </c>
      <c r="AW1572" t="s">
        <v>12770</v>
      </c>
      <c r="AX1572" t="s">
        <v>677</v>
      </c>
      <c r="AY1572" s="14">
        <v>46210</v>
      </c>
      <c r="AZ1572" t="s">
        <v>8070</v>
      </c>
      <c r="BA1572" s="31">
        <v>46210.513298611113</v>
      </c>
      <c r="BB1572" s="14">
        <v>46210</v>
      </c>
      <c r="BC1572" t="s">
        <v>1211</v>
      </c>
      <c r="BD1572" s="31">
        <v>46210.523229166669</v>
      </c>
      <c r="BE1572" s="14">
        <v>46210</v>
      </c>
      <c r="BF1572" t="s">
        <v>6814</v>
      </c>
      <c r="BG1572" s="31">
        <v>46210.584398148145</v>
      </c>
      <c r="BH1572" s="14">
        <v>46210</v>
      </c>
      <c r="BI1572" t="s">
        <v>7959</v>
      </c>
      <c r="BJ1572" s="31">
        <v>46210.633113425924</v>
      </c>
      <c r="BK1572" s="14">
        <v>46210</v>
      </c>
      <c r="BL1572" t="s">
        <v>7959</v>
      </c>
      <c r="BM1572" s="31">
        <v>46210.668703703705</v>
      </c>
      <c r="BZ1572" s="14">
        <v>46210</v>
      </c>
      <c r="CA1572" t="s">
        <v>7959</v>
      </c>
      <c r="CB1572" s="31">
        <v>46210.677245370367</v>
      </c>
      <c r="CC1572" s="14">
        <v>46210</v>
      </c>
      <c r="CD1572" t="s">
        <v>1364</v>
      </c>
      <c r="CE1572" s="31">
        <v>46210.689444444448</v>
      </c>
      <c r="CI1572" s="14">
        <v>46210</v>
      </c>
      <c r="CJ1572" t="s">
        <v>3097</v>
      </c>
      <c r="CK1572" s="31">
        <v>46210.748969907407</v>
      </c>
      <c r="CP1572" t="str">
        <f>VLOOKUP(A1572,Sheet1!$A$2:$E$221,2,0)</f>
        <v>West Zone</v>
      </c>
    </row>
    <row r="1573" spans="1:94" x14ac:dyDescent="0.35">
      <c r="A1573" t="s">
        <v>8066</v>
      </c>
      <c r="B1573">
        <v>279</v>
      </c>
      <c r="C1573" t="s">
        <v>9332</v>
      </c>
      <c r="D1573" t="s">
        <v>678</v>
      </c>
      <c r="E1573" t="s">
        <v>673</v>
      </c>
      <c r="F1573" t="s">
        <v>674</v>
      </c>
      <c r="G1573" t="s">
        <v>109</v>
      </c>
      <c r="H1573" t="s">
        <v>8071</v>
      </c>
      <c r="I1573">
        <v>238406</v>
      </c>
      <c r="J1573" t="s">
        <v>8072</v>
      </c>
      <c r="K1573" t="s">
        <v>8073</v>
      </c>
      <c r="L1573" t="s">
        <v>4622</v>
      </c>
      <c r="M1573" t="s">
        <v>8074</v>
      </c>
      <c r="N1573">
        <v>45000</v>
      </c>
      <c r="O1573" t="s">
        <v>6470</v>
      </c>
      <c r="P1573" t="s">
        <v>6471</v>
      </c>
      <c r="Q1573" t="s">
        <v>8075</v>
      </c>
      <c r="R1573">
        <v>4760141099</v>
      </c>
      <c r="S1573" t="s">
        <v>13394</v>
      </c>
      <c r="T1573"/>
      <c r="V1573" s="14">
        <v>46205</v>
      </c>
      <c r="W1573" t="s">
        <v>8076</v>
      </c>
      <c r="X1573" s="31">
        <v>46205.537395833337</v>
      </c>
      <c r="AN1573" s="14">
        <v>46205</v>
      </c>
      <c r="AO1573" t="s">
        <v>3097</v>
      </c>
      <c r="AP1573" s="31">
        <v>46205.661157407405</v>
      </c>
      <c r="AT1573" s="31">
        <v>46205.661157407405</v>
      </c>
      <c r="AU1573" s="14">
        <v>46205</v>
      </c>
      <c r="AV1573" t="s">
        <v>3097</v>
      </c>
      <c r="AW1573" t="s">
        <v>8077</v>
      </c>
      <c r="AX1573" t="s">
        <v>677</v>
      </c>
      <c r="AY1573" s="14">
        <v>46205</v>
      </c>
      <c r="AZ1573" t="s">
        <v>3097</v>
      </c>
      <c r="BA1573" s="31">
        <v>46205.67695601852</v>
      </c>
      <c r="BB1573" s="14">
        <v>46205</v>
      </c>
      <c r="BC1573" t="s">
        <v>1211</v>
      </c>
      <c r="BD1573" s="31">
        <v>46205.68540509259</v>
      </c>
      <c r="BE1573" s="14">
        <v>46205</v>
      </c>
      <c r="BF1573" t="s">
        <v>3057</v>
      </c>
      <c r="BG1573" s="31">
        <v>46205.701261574075</v>
      </c>
      <c r="BH1573" s="14">
        <v>46205</v>
      </c>
      <c r="BI1573" t="s">
        <v>7959</v>
      </c>
      <c r="BJ1573" s="31">
        <v>46205.748831018522</v>
      </c>
      <c r="BK1573" s="14">
        <v>46205</v>
      </c>
      <c r="BL1573" t="s">
        <v>7959</v>
      </c>
      <c r="BM1573" s="31">
        <v>46205.808865740742</v>
      </c>
      <c r="BZ1573" s="14">
        <v>46205</v>
      </c>
      <c r="CA1573" t="s">
        <v>7959</v>
      </c>
      <c r="CB1573" s="31">
        <v>46205.828518518516</v>
      </c>
      <c r="CC1573" s="14">
        <v>46205</v>
      </c>
      <c r="CD1573" t="s">
        <v>1324</v>
      </c>
      <c r="CE1573" s="31">
        <v>46205.83121527778</v>
      </c>
      <c r="CI1573" s="14">
        <v>46205</v>
      </c>
      <c r="CJ1573" t="s">
        <v>3097</v>
      </c>
      <c r="CK1573" s="31">
        <v>46205.838310185187</v>
      </c>
      <c r="CP1573" t="str">
        <f>VLOOKUP(A1573,Sheet1!$A$2:$E$221,2,0)</f>
        <v>West Zone</v>
      </c>
    </row>
    <row r="1574" spans="1:94" x14ac:dyDescent="0.35">
      <c r="A1574" t="s">
        <v>8066</v>
      </c>
      <c r="B1574">
        <v>279</v>
      </c>
      <c r="C1574" t="s">
        <v>9332</v>
      </c>
      <c r="D1574" t="s">
        <v>678</v>
      </c>
      <c r="E1574" t="s">
        <v>673</v>
      </c>
      <c r="F1574" t="s">
        <v>674</v>
      </c>
      <c r="G1574" t="s">
        <v>109</v>
      </c>
      <c r="H1574" t="s">
        <v>3771</v>
      </c>
      <c r="I1574">
        <v>239080</v>
      </c>
      <c r="J1574" t="s">
        <v>3773</v>
      </c>
      <c r="K1574" t="s">
        <v>3774</v>
      </c>
      <c r="L1574" t="s">
        <v>4622</v>
      </c>
      <c r="M1574" t="s">
        <v>8078</v>
      </c>
      <c r="N1574">
        <v>90000</v>
      </c>
      <c r="O1574" t="s">
        <v>1200</v>
      </c>
      <c r="P1574" t="s">
        <v>1201</v>
      </c>
      <c r="Q1574" t="s">
        <v>3772</v>
      </c>
      <c r="R1574">
        <v>8424217022</v>
      </c>
      <c r="S1574" t="s">
        <v>13394</v>
      </c>
      <c r="T1574"/>
      <c r="V1574" s="14">
        <v>46204</v>
      </c>
      <c r="W1574" t="s">
        <v>8079</v>
      </c>
      <c r="X1574" s="31">
        <v>46204.442210648151</v>
      </c>
      <c r="AN1574" s="14">
        <v>46204</v>
      </c>
      <c r="AO1574" t="s">
        <v>3096</v>
      </c>
      <c r="AP1574" s="31">
        <v>46204.532280092593</v>
      </c>
      <c r="AT1574" s="31">
        <v>46204.532280092593</v>
      </c>
      <c r="AU1574" s="14">
        <v>46204</v>
      </c>
      <c r="AV1574" t="s">
        <v>3096</v>
      </c>
      <c r="AW1574" t="s">
        <v>674</v>
      </c>
      <c r="AX1574" t="s">
        <v>678</v>
      </c>
      <c r="AY1574" s="14">
        <v>46204</v>
      </c>
      <c r="AZ1574" t="s">
        <v>8070</v>
      </c>
      <c r="BA1574" s="31">
        <v>46204.535057870373</v>
      </c>
      <c r="BB1574" s="14">
        <v>46204</v>
      </c>
      <c r="BC1574" t="s">
        <v>1211</v>
      </c>
      <c r="BD1574" s="31">
        <v>46204.550995370373</v>
      </c>
      <c r="BE1574" s="14">
        <v>46204</v>
      </c>
      <c r="BF1574" t="s">
        <v>6626</v>
      </c>
      <c r="BG1574" s="31">
        <v>46204.609537037039</v>
      </c>
      <c r="BH1574" s="14">
        <v>46204</v>
      </c>
      <c r="BI1574" t="s">
        <v>7959</v>
      </c>
      <c r="BJ1574" s="31">
        <v>46204.626064814816</v>
      </c>
      <c r="BK1574" s="14">
        <v>46204</v>
      </c>
      <c r="BL1574" t="s">
        <v>7959</v>
      </c>
      <c r="BM1574" s="31">
        <v>46204.632893518516</v>
      </c>
      <c r="BZ1574" s="14">
        <v>46204</v>
      </c>
      <c r="CA1574" t="s">
        <v>7959</v>
      </c>
      <c r="CB1574" s="31">
        <v>46204.654687499999</v>
      </c>
      <c r="CC1574" s="14">
        <v>46204</v>
      </c>
      <c r="CD1574" t="s">
        <v>1324</v>
      </c>
      <c r="CE1574" s="31">
        <v>46204.67359953704</v>
      </c>
      <c r="CI1574" s="14">
        <v>46204</v>
      </c>
      <c r="CJ1574" t="s">
        <v>3097</v>
      </c>
      <c r="CK1574" s="31">
        <v>46204.72828703704</v>
      </c>
      <c r="CP1574" t="str">
        <f>VLOOKUP(A1574,Sheet1!$A$2:$E$221,2,0)</f>
        <v>West Zone</v>
      </c>
    </row>
    <row r="1575" spans="1:94" x14ac:dyDescent="0.35">
      <c r="A1575" t="s">
        <v>8066</v>
      </c>
      <c r="B1575">
        <v>279</v>
      </c>
      <c r="C1575" t="s">
        <v>9332</v>
      </c>
      <c r="D1575" t="s">
        <v>678</v>
      </c>
      <c r="E1575" t="s">
        <v>673</v>
      </c>
      <c r="F1575" t="s">
        <v>674</v>
      </c>
      <c r="G1575" t="s">
        <v>109</v>
      </c>
      <c r="H1575" t="s">
        <v>3725</v>
      </c>
      <c r="I1575">
        <v>249771</v>
      </c>
      <c r="J1575" t="s">
        <v>1055</v>
      </c>
      <c r="K1575" t="s">
        <v>3688</v>
      </c>
      <c r="L1575" t="s">
        <v>4622</v>
      </c>
      <c r="M1575" t="s">
        <v>8080</v>
      </c>
      <c r="N1575">
        <v>90000</v>
      </c>
      <c r="O1575" t="s">
        <v>3727</v>
      </c>
      <c r="P1575" t="s">
        <v>3728</v>
      </c>
      <c r="Q1575" t="s">
        <v>3726</v>
      </c>
      <c r="R1575">
        <v>7250411216</v>
      </c>
      <c r="S1575" t="s">
        <v>13394</v>
      </c>
      <c r="T1575"/>
      <c r="V1575" s="14">
        <v>46204</v>
      </c>
      <c r="W1575" t="s">
        <v>8070</v>
      </c>
      <c r="X1575" s="31">
        <v>46204.446620370371</v>
      </c>
      <c r="AN1575" s="14">
        <v>46204</v>
      </c>
      <c r="AO1575" t="s">
        <v>3096</v>
      </c>
      <c r="AP1575" s="31">
        <v>46204.471446759257</v>
      </c>
      <c r="AT1575" s="31">
        <v>46204.471446759257</v>
      </c>
      <c r="AU1575" s="14">
        <v>46204</v>
      </c>
      <c r="AV1575" t="s">
        <v>3096</v>
      </c>
      <c r="AW1575" t="s">
        <v>674</v>
      </c>
      <c r="AX1575" t="s">
        <v>678</v>
      </c>
      <c r="AY1575" s="14">
        <v>46204</v>
      </c>
      <c r="AZ1575" t="s">
        <v>8070</v>
      </c>
      <c r="BA1575" s="31">
        <v>46204.502696759257</v>
      </c>
      <c r="BB1575" s="14">
        <v>46204</v>
      </c>
      <c r="BC1575" t="s">
        <v>1211</v>
      </c>
      <c r="BD1575" s="31">
        <v>46204.512592592589</v>
      </c>
      <c r="BE1575" s="14">
        <v>46204</v>
      </c>
      <c r="BF1575" t="s">
        <v>7038</v>
      </c>
      <c r="BG1575" s="31">
        <v>46204.534710648149</v>
      </c>
      <c r="BH1575" s="14">
        <v>46204</v>
      </c>
      <c r="BI1575" t="s">
        <v>7959</v>
      </c>
      <c r="BJ1575" s="31">
        <v>46204.556608796294</v>
      </c>
      <c r="BK1575" s="14">
        <v>46204</v>
      </c>
      <c r="BL1575" t="s">
        <v>7959</v>
      </c>
      <c r="BM1575" s="31">
        <v>46204.565208333333</v>
      </c>
      <c r="BZ1575" s="14">
        <v>46204</v>
      </c>
      <c r="CA1575" t="s">
        <v>7959</v>
      </c>
      <c r="CB1575" s="31">
        <v>46204.593668981484</v>
      </c>
      <c r="CC1575" s="14">
        <v>46204</v>
      </c>
      <c r="CD1575" t="s">
        <v>1322</v>
      </c>
      <c r="CE1575" s="31">
        <v>46204.612349537034</v>
      </c>
      <c r="CI1575" s="14">
        <v>46204</v>
      </c>
      <c r="CJ1575" t="s">
        <v>3097</v>
      </c>
      <c r="CK1575" s="31">
        <v>46204.696412037039</v>
      </c>
      <c r="CP1575" t="str">
        <f>VLOOKUP(A1575,Sheet1!$A$2:$E$221,2,0)</f>
        <v>West Zone</v>
      </c>
    </row>
    <row r="1576" spans="1:94" x14ac:dyDescent="0.35">
      <c r="A1576" t="s">
        <v>8066</v>
      </c>
      <c r="B1576">
        <v>279</v>
      </c>
      <c r="C1576" t="s">
        <v>9332</v>
      </c>
      <c r="D1576" t="s">
        <v>678</v>
      </c>
      <c r="E1576" t="s">
        <v>673</v>
      </c>
      <c r="F1576" t="s">
        <v>674</v>
      </c>
      <c r="G1576" t="s">
        <v>109</v>
      </c>
      <c r="H1576" t="s">
        <v>4163</v>
      </c>
      <c r="I1576">
        <v>261694</v>
      </c>
      <c r="J1576" t="s">
        <v>4164</v>
      </c>
      <c r="K1576" t="s">
        <v>8081</v>
      </c>
      <c r="L1576" t="s">
        <v>4622</v>
      </c>
      <c r="M1576" t="s">
        <v>8082</v>
      </c>
      <c r="N1576">
        <v>73000</v>
      </c>
      <c r="O1576" t="s">
        <v>4166</v>
      </c>
      <c r="P1576" t="s">
        <v>4167</v>
      </c>
      <c r="Q1576" t="s">
        <v>1150</v>
      </c>
      <c r="R1576">
        <v>2057129802</v>
      </c>
      <c r="S1576" t="s">
        <v>13394</v>
      </c>
      <c r="T1576"/>
      <c r="V1576" s="14">
        <v>46205</v>
      </c>
      <c r="W1576" t="s">
        <v>8083</v>
      </c>
      <c r="X1576" s="31">
        <v>46205.42728009259</v>
      </c>
      <c r="AN1576" s="14">
        <v>46205</v>
      </c>
      <c r="AO1576" t="s">
        <v>3096</v>
      </c>
      <c r="AP1576" s="31">
        <v>46205.535486111112</v>
      </c>
      <c r="AT1576" s="31">
        <v>46205.535486111112</v>
      </c>
      <c r="AU1576" s="14">
        <v>46205</v>
      </c>
      <c r="AV1576" t="s">
        <v>3096</v>
      </c>
      <c r="AW1576" t="s">
        <v>674</v>
      </c>
      <c r="AX1576" t="s">
        <v>678</v>
      </c>
      <c r="AY1576" s="14">
        <v>46205</v>
      </c>
      <c r="AZ1576" t="s">
        <v>8070</v>
      </c>
      <c r="BA1576" s="31">
        <v>46205.542222222219</v>
      </c>
      <c r="BB1576" s="14">
        <v>46205</v>
      </c>
      <c r="BC1576" t="s">
        <v>1211</v>
      </c>
      <c r="BD1576" s="31">
        <v>46205.577337962961</v>
      </c>
      <c r="BE1576" s="14">
        <v>46205</v>
      </c>
      <c r="BF1576" t="s">
        <v>7003</v>
      </c>
      <c r="BG1576" s="31">
        <v>46205.627662037034</v>
      </c>
      <c r="BH1576" s="14">
        <v>46205</v>
      </c>
      <c r="BI1576" t="s">
        <v>7959</v>
      </c>
      <c r="BJ1576" s="31">
        <v>46205.644756944443</v>
      </c>
      <c r="BK1576" s="14">
        <v>46205</v>
      </c>
      <c r="BL1576" t="s">
        <v>7959</v>
      </c>
      <c r="BM1576" s="31">
        <v>46205.698483796295</v>
      </c>
      <c r="BZ1576" s="14">
        <v>46205</v>
      </c>
      <c r="CA1576" t="s">
        <v>7959</v>
      </c>
      <c r="CB1576" s="31">
        <v>46205.704699074071</v>
      </c>
      <c r="CC1576" s="14">
        <v>46206</v>
      </c>
      <c r="CD1576" t="s">
        <v>1324</v>
      </c>
      <c r="CE1576" s="31">
        <v>46206.667164351849</v>
      </c>
      <c r="CI1576" s="14">
        <v>46206</v>
      </c>
      <c r="CJ1576" t="s">
        <v>3097</v>
      </c>
      <c r="CK1576" s="31">
        <v>46206.681122685186</v>
      </c>
      <c r="CP1576" t="str">
        <f>VLOOKUP(A1576,Sheet1!$A$2:$E$221,2,0)</f>
        <v>West Zone</v>
      </c>
    </row>
    <row r="1577" spans="1:94" x14ac:dyDescent="0.35">
      <c r="A1577" t="s">
        <v>8066</v>
      </c>
      <c r="B1577">
        <v>279</v>
      </c>
      <c r="C1577" t="s">
        <v>9332</v>
      </c>
      <c r="D1577" t="s">
        <v>678</v>
      </c>
      <c r="E1577" t="s">
        <v>673</v>
      </c>
      <c r="F1577" t="s">
        <v>674</v>
      </c>
      <c r="G1577" t="s">
        <v>109</v>
      </c>
      <c r="H1577" t="s">
        <v>8084</v>
      </c>
      <c r="I1577">
        <v>278980</v>
      </c>
      <c r="J1577" t="s">
        <v>3773</v>
      </c>
      <c r="K1577" t="s">
        <v>3774</v>
      </c>
      <c r="L1577" t="s">
        <v>4622</v>
      </c>
      <c r="M1577" t="s">
        <v>8085</v>
      </c>
      <c r="N1577">
        <v>40000</v>
      </c>
      <c r="O1577" t="s">
        <v>3047</v>
      </c>
      <c r="P1577" t="s">
        <v>3048</v>
      </c>
      <c r="Q1577" t="s">
        <v>8086</v>
      </c>
      <c r="R1577">
        <v>1381479779</v>
      </c>
      <c r="S1577" t="s">
        <v>13394</v>
      </c>
      <c r="T1577"/>
      <c r="V1577" s="14">
        <v>46204</v>
      </c>
      <c r="W1577" t="s">
        <v>8070</v>
      </c>
      <c r="X1577" s="31">
        <v>46204.488749999997</v>
      </c>
      <c r="AN1577" s="14">
        <v>46204</v>
      </c>
      <c r="AO1577" t="s">
        <v>3096</v>
      </c>
      <c r="AP1577" s="31">
        <v>46204.512812499997</v>
      </c>
      <c r="AT1577" s="31">
        <v>46204.512812499997</v>
      </c>
      <c r="AU1577" s="14">
        <v>46204</v>
      </c>
      <c r="AV1577" t="s">
        <v>3096</v>
      </c>
      <c r="AW1577" t="s">
        <v>674</v>
      </c>
      <c r="AX1577" t="s">
        <v>678</v>
      </c>
      <c r="AY1577" s="14">
        <v>46204</v>
      </c>
      <c r="AZ1577" t="s">
        <v>8070</v>
      </c>
      <c r="BA1577" s="31">
        <v>46204.52</v>
      </c>
      <c r="BB1577" s="14">
        <v>46204</v>
      </c>
      <c r="BC1577" t="s">
        <v>1211</v>
      </c>
      <c r="BD1577" s="31">
        <v>46204.532187500001</v>
      </c>
      <c r="BE1577" s="14">
        <v>46204</v>
      </c>
      <c r="BF1577" t="s">
        <v>6837</v>
      </c>
      <c r="BG1577" s="31">
        <v>46204.540069444447</v>
      </c>
      <c r="BH1577" s="14">
        <v>46204</v>
      </c>
      <c r="BI1577" t="s">
        <v>7959</v>
      </c>
      <c r="BJ1577" s="31">
        <v>46204.557222222225</v>
      </c>
      <c r="BK1577" s="14">
        <v>46204</v>
      </c>
      <c r="BL1577" t="s">
        <v>7959</v>
      </c>
      <c r="BM1577" s="31">
        <v>46204.617754629631</v>
      </c>
      <c r="BZ1577" s="14">
        <v>46204</v>
      </c>
      <c r="CA1577" t="s">
        <v>7959</v>
      </c>
      <c r="CB1577" s="31">
        <v>46204.62909722222</v>
      </c>
      <c r="CC1577" s="14">
        <v>46204</v>
      </c>
      <c r="CD1577" t="s">
        <v>1324</v>
      </c>
      <c r="CE1577" s="31">
        <v>46204.63385416667</v>
      </c>
      <c r="CI1577" s="14">
        <v>46204</v>
      </c>
      <c r="CJ1577" t="s">
        <v>3097</v>
      </c>
      <c r="CK1577" s="31">
        <v>46204.713993055557</v>
      </c>
      <c r="CP1577" t="str">
        <f>VLOOKUP(A1577,Sheet1!$A$2:$E$221,2,0)</f>
        <v>West Zone</v>
      </c>
    </row>
    <row r="1578" spans="1:94" x14ac:dyDescent="0.35">
      <c r="A1578" t="s">
        <v>8066</v>
      </c>
      <c r="B1578">
        <v>279</v>
      </c>
      <c r="C1578" t="s">
        <v>9332</v>
      </c>
      <c r="D1578" t="s">
        <v>678</v>
      </c>
      <c r="E1578" t="s">
        <v>673</v>
      </c>
      <c r="F1578" t="s">
        <v>674</v>
      </c>
      <c r="G1578" t="s">
        <v>109</v>
      </c>
      <c r="H1578" t="s">
        <v>10881</v>
      </c>
      <c r="I1578">
        <v>315450</v>
      </c>
      <c r="J1578" t="s">
        <v>8072</v>
      </c>
      <c r="K1578" t="s">
        <v>8073</v>
      </c>
      <c r="L1578" t="s">
        <v>4622</v>
      </c>
      <c r="M1578" t="s">
        <v>10882</v>
      </c>
      <c r="N1578">
        <v>40000</v>
      </c>
      <c r="O1578" t="s">
        <v>3047</v>
      </c>
      <c r="P1578" t="s">
        <v>3048</v>
      </c>
      <c r="Q1578" t="s">
        <v>10883</v>
      </c>
      <c r="R1578">
        <v>6489190767</v>
      </c>
      <c r="S1578" t="s">
        <v>13394</v>
      </c>
      <c r="T1578"/>
      <c r="V1578" s="14">
        <v>46209</v>
      </c>
      <c r="W1578" t="s">
        <v>8076</v>
      </c>
      <c r="X1578" s="31">
        <v>46209.505937499998</v>
      </c>
      <c r="AN1578" s="14">
        <v>46209</v>
      </c>
      <c r="AO1578" t="s">
        <v>3096</v>
      </c>
      <c r="AP1578" s="31">
        <v>46209.599560185183</v>
      </c>
      <c r="AT1578" s="31">
        <v>46209.599560185183</v>
      </c>
      <c r="AU1578" s="14">
        <v>46209</v>
      </c>
      <c r="AV1578" t="s">
        <v>3096</v>
      </c>
      <c r="AW1578" t="s">
        <v>674</v>
      </c>
      <c r="AX1578" t="s">
        <v>678</v>
      </c>
      <c r="AY1578" s="14">
        <v>46209</v>
      </c>
      <c r="AZ1578" t="s">
        <v>3097</v>
      </c>
      <c r="BA1578" s="31">
        <v>46209.652222222219</v>
      </c>
      <c r="BB1578" s="14">
        <v>46209</v>
      </c>
      <c r="BC1578" t="s">
        <v>1211</v>
      </c>
      <c r="BD1578" s="31">
        <v>46209.673611111109</v>
      </c>
      <c r="BE1578" s="14">
        <v>46209</v>
      </c>
      <c r="BF1578" t="s">
        <v>7038</v>
      </c>
      <c r="BG1578" s="31">
        <v>46209.711562500001</v>
      </c>
      <c r="BH1578" s="14">
        <v>46209</v>
      </c>
      <c r="BI1578" t="s">
        <v>7959</v>
      </c>
      <c r="BJ1578" s="31">
        <v>46209.717245370368</v>
      </c>
      <c r="BK1578" s="14">
        <v>46210</v>
      </c>
      <c r="BL1578" t="s">
        <v>1336</v>
      </c>
      <c r="BM1578" s="31">
        <v>46210.739085648151</v>
      </c>
      <c r="BZ1578" s="14">
        <v>46210</v>
      </c>
      <c r="CA1578" t="s">
        <v>1336</v>
      </c>
      <c r="CB1578" s="31">
        <v>46210.745497685188</v>
      </c>
      <c r="CC1578" s="14">
        <v>46210</v>
      </c>
      <c r="CD1578" t="s">
        <v>1324</v>
      </c>
      <c r="CE1578" s="31">
        <v>46210.817025462966</v>
      </c>
      <c r="CI1578" s="14">
        <v>46210</v>
      </c>
      <c r="CJ1578" t="s">
        <v>3097</v>
      </c>
      <c r="CK1578" s="31">
        <v>46210.826782407406</v>
      </c>
      <c r="CP1578" t="str">
        <f>VLOOKUP(A1578,Sheet1!$A$2:$E$221,2,0)</f>
        <v>West Zone</v>
      </c>
    </row>
    <row r="1579" spans="1:94" x14ac:dyDescent="0.35">
      <c r="A1579" t="s">
        <v>8066</v>
      </c>
      <c r="B1579">
        <v>279</v>
      </c>
      <c r="C1579" t="s">
        <v>9332</v>
      </c>
      <c r="D1579" t="s">
        <v>678</v>
      </c>
      <c r="E1579" t="s">
        <v>673</v>
      </c>
      <c r="F1579" t="s">
        <v>674</v>
      </c>
      <c r="G1579" t="s">
        <v>109</v>
      </c>
      <c r="H1579" t="s">
        <v>3686</v>
      </c>
      <c r="I1579">
        <v>602336</v>
      </c>
      <c r="J1579" t="s">
        <v>1055</v>
      </c>
      <c r="K1579" t="s">
        <v>3688</v>
      </c>
      <c r="L1579" t="s">
        <v>4622</v>
      </c>
      <c r="M1579" t="s">
        <v>8087</v>
      </c>
      <c r="N1579">
        <v>50000</v>
      </c>
      <c r="O1579" t="s">
        <v>1223</v>
      </c>
      <c r="P1579" t="s">
        <v>1224</v>
      </c>
      <c r="Q1579" t="s">
        <v>3687</v>
      </c>
      <c r="R1579">
        <v>1737894471</v>
      </c>
      <c r="S1579" t="s">
        <v>13394</v>
      </c>
      <c r="T1579"/>
      <c r="V1579" s="14">
        <v>46203</v>
      </c>
      <c r="W1579" t="s">
        <v>8088</v>
      </c>
      <c r="X1579" s="31">
        <v>46203.497349537036</v>
      </c>
      <c r="AN1579" s="14">
        <v>46204</v>
      </c>
      <c r="AO1579" t="s">
        <v>3096</v>
      </c>
      <c r="AP1579" s="31">
        <v>46204.40792824074</v>
      </c>
      <c r="AT1579" s="31">
        <v>46204.40792824074</v>
      </c>
      <c r="AU1579" s="14">
        <v>46204</v>
      </c>
      <c r="AV1579" t="s">
        <v>3096</v>
      </c>
      <c r="AW1579" t="s">
        <v>674</v>
      </c>
      <c r="AX1579" t="s">
        <v>678</v>
      </c>
      <c r="AY1579" s="14">
        <v>46204</v>
      </c>
      <c r="AZ1579" t="s">
        <v>3096</v>
      </c>
      <c r="BA1579" s="31">
        <v>46204.420046296298</v>
      </c>
      <c r="BB1579" s="14">
        <v>46204</v>
      </c>
      <c r="BC1579" t="s">
        <v>1211</v>
      </c>
      <c r="BD1579" s="31">
        <v>46204.421944444446</v>
      </c>
      <c r="BE1579" s="14">
        <v>46204</v>
      </c>
      <c r="BF1579" t="s">
        <v>6673</v>
      </c>
      <c r="BG1579" s="31">
        <v>46204.452430555553</v>
      </c>
      <c r="BH1579" s="14">
        <v>46204</v>
      </c>
      <c r="BI1579" t="s">
        <v>7959</v>
      </c>
      <c r="BJ1579" s="31">
        <v>46204.466168981482</v>
      </c>
      <c r="BK1579" s="14">
        <v>46204</v>
      </c>
      <c r="BL1579" t="s">
        <v>7959</v>
      </c>
      <c r="BM1579" s="31">
        <v>46204.469224537039</v>
      </c>
      <c r="BZ1579" s="14">
        <v>46204</v>
      </c>
      <c r="CA1579" t="s">
        <v>7959</v>
      </c>
      <c r="CB1579" s="31">
        <v>46204.476956018516</v>
      </c>
      <c r="CC1579" s="14">
        <v>46204</v>
      </c>
      <c r="CD1579" t="s">
        <v>1324</v>
      </c>
      <c r="CE1579" s="31">
        <v>46204.489849537036</v>
      </c>
      <c r="CI1579" s="14">
        <v>46204</v>
      </c>
      <c r="CJ1579" t="s">
        <v>3097</v>
      </c>
      <c r="CK1579" s="31">
        <v>46204.693148148152</v>
      </c>
      <c r="CP1579" t="str">
        <f>VLOOKUP(A1579,Sheet1!$A$2:$E$221,2,0)</f>
        <v>West Zone</v>
      </c>
    </row>
    <row r="1580" spans="1:94" x14ac:dyDescent="0.35">
      <c r="A1580" t="s">
        <v>8066</v>
      </c>
      <c r="B1580">
        <v>279</v>
      </c>
      <c r="C1580" t="s">
        <v>9332</v>
      </c>
      <c r="D1580" t="s">
        <v>678</v>
      </c>
      <c r="E1580" t="s">
        <v>673</v>
      </c>
      <c r="F1580" t="s">
        <v>674</v>
      </c>
      <c r="G1580" t="s">
        <v>109</v>
      </c>
      <c r="H1580" t="s">
        <v>8089</v>
      </c>
      <c r="I1580">
        <v>607995</v>
      </c>
      <c r="J1580" t="s">
        <v>8072</v>
      </c>
      <c r="K1580" t="s">
        <v>8073</v>
      </c>
      <c r="L1580" t="s">
        <v>4622</v>
      </c>
      <c r="M1580" t="s">
        <v>8090</v>
      </c>
      <c r="N1580">
        <v>45000</v>
      </c>
      <c r="O1580" t="s">
        <v>6470</v>
      </c>
      <c r="P1580" t="s">
        <v>6471</v>
      </c>
      <c r="Q1580" t="s">
        <v>1150</v>
      </c>
      <c r="R1580">
        <v>6804076603</v>
      </c>
      <c r="S1580" t="s">
        <v>13394</v>
      </c>
      <c r="T1580"/>
      <c r="V1580" s="14">
        <v>46204</v>
      </c>
      <c r="W1580" t="s">
        <v>8070</v>
      </c>
      <c r="X1580" s="31">
        <v>46204.78324074074</v>
      </c>
      <c r="AB1580" s="14">
        <v>46204</v>
      </c>
      <c r="AC1580" t="s">
        <v>8076</v>
      </c>
      <c r="AD1580" s="31">
        <v>46204.791481481479</v>
      </c>
      <c r="AN1580" s="14">
        <v>46205</v>
      </c>
      <c r="AO1580" t="s">
        <v>3096</v>
      </c>
      <c r="AP1580" s="31">
        <v>46205.378217592595</v>
      </c>
      <c r="AT1580" s="31">
        <v>46205.378217592595</v>
      </c>
      <c r="AU1580" s="14">
        <v>46205</v>
      </c>
      <c r="AV1580" t="s">
        <v>3096</v>
      </c>
      <c r="AW1580" t="s">
        <v>674</v>
      </c>
      <c r="AX1580" t="s">
        <v>678</v>
      </c>
      <c r="AY1580" s="14">
        <v>46205</v>
      </c>
      <c r="AZ1580" t="s">
        <v>8070</v>
      </c>
      <c r="BA1580" s="31">
        <v>46205.378865740742</v>
      </c>
      <c r="BB1580" s="14">
        <v>46205</v>
      </c>
      <c r="BC1580" t="s">
        <v>1211</v>
      </c>
      <c r="BD1580" s="31">
        <v>46205.396423611113</v>
      </c>
      <c r="BE1580" s="14">
        <v>46205</v>
      </c>
      <c r="BF1580" t="s">
        <v>6626</v>
      </c>
      <c r="BG1580" s="31">
        <v>46205.438148148147</v>
      </c>
      <c r="BH1580" s="14">
        <v>46205</v>
      </c>
      <c r="BI1580" t="s">
        <v>7959</v>
      </c>
      <c r="BJ1580" s="31">
        <v>46205.462199074071</v>
      </c>
      <c r="BK1580" s="14">
        <v>46205</v>
      </c>
      <c r="BL1580" t="s">
        <v>7959</v>
      </c>
      <c r="BM1580" s="31">
        <v>46205.479027777779</v>
      </c>
      <c r="BZ1580" s="14">
        <v>46205</v>
      </c>
      <c r="CA1580" t="s">
        <v>7959</v>
      </c>
      <c r="CB1580" s="31">
        <v>46205.498159722221</v>
      </c>
      <c r="CC1580" s="14">
        <v>46205</v>
      </c>
      <c r="CD1580" t="s">
        <v>1322</v>
      </c>
      <c r="CE1580" s="31">
        <v>46205.506319444445</v>
      </c>
      <c r="CI1580" s="14">
        <v>46205</v>
      </c>
      <c r="CJ1580" t="s">
        <v>8070</v>
      </c>
      <c r="CK1580" s="31">
        <v>46205.721655092595</v>
      </c>
      <c r="CP1580" t="str">
        <f>VLOOKUP(A1580,Sheet1!$A$2:$E$221,2,0)</f>
        <v>West Zone</v>
      </c>
    </row>
    <row r="1581" spans="1:94" x14ac:dyDescent="0.35">
      <c r="A1581" t="s">
        <v>8066</v>
      </c>
      <c r="B1581">
        <v>279</v>
      </c>
      <c r="C1581" t="s">
        <v>9332</v>
      </c>
      <c r="D1581" t="s">
        <v>678</v>
      </c>
      <c r="E1581" t="s">
        <v>673</v>
      </c>
      <c r="F1581" t="s">
        <v>674</v>
      </c>
      <c r="G1581" t="s">
        <v>109</v>
      </c>
      <c r="H1581" t="s">
        <v>8089</v>
      </c>
      <c r="I1581">
        <v>607995</v>
      </c>
      <c r="J1581" t="s">
        <v>8072</v>
      </c>
      <c r="K1581" t="s">
        <v>8073</v>
      </c>
      <c r="L1581" t="s">
        <v>4622</v>
      </c>
      <c r="M1581" t="s">
        <v>8090</v>
      </c>
      <c r="N1581">
        <v>73000</v>
      </c>
      <c r="O1581" t="s">
        <v>1380</v>
      </c>
      <c r="P1581" t="s">
        <v>1381</v>
      </c>
      <c r="Q1581" t="s">
        <v>8091</v>
      </c>
      <c r="R1581">
        <v>4790184091</v>
      </c>
      <c r="S1581" t="s">
        <v>13394</v>
      </c>
      <c r="T1581"/>
      <c r="V1581" s="14">
        <v>46203</v>
      </c>
      <c r="W1581" t="s">
        <v>8076</v>
      </c>
      <c r="X1581" s="31">
        <v>46203.678229166668</v>
      </c>
      <c r="AB1581" s="14">
        <v>46204</v>
      </c>
      <c r="AC1581" t="s">
        <v>8076</v>
      </c>
      <c r="AD1581" s="31">
        <v>46204.791504629633</v>
      </c>
      <c r="AN1581" s="14">
        <v>46205</v>
      </c>
      <c r="AO1581" t="s">
        <v>3096</v>
      </c>
      <c r="AP1581" s="31">
        <v>46205.378194444442</v>
      </c>
      <c r="AT1581" s="31">
        <v>46205.378194444442</v>
      </c>
      <c r="AU1581" s="14">
        <v>46205</v>
      </c>
      <c r="AV1581" t="s">
        <v>3096</v>
      </c>
      <c r="AW1581" t="s">
        <v>674</v>
      </c>
      <c r="AX1581" t="s">
        <v>678</v>
      </c>
      <c r="AY1581" s="14">
        <v>46205</v>
      </c>
      <c r="AZ1581" t="s">
        <v>8070</v>
      </c>
      <c r="BA1581" s="31">
        <v>46205.378842592596</v>
      </c>
      <c r="BB1581" s="14">
        <v>46205</v>
      </c>
      <c r="BC1581" t="s">
        <v>1211</v>
      </c>
      <c r="BD1581" s="31">
        <v>46205.396423611113</v>
      </c>
      <c r="BE1581" s="14">
        <v>46205</v>
      </c>
      <c r="BF1581" t="s">
        <v>6626</v>
      </c>
      <c r="BG1581" s="31">
        <v>46205.438136574077</v>
      </c>
      <c r="BH1581" s="14">
        <v>46205</v>
      </c>
      <c r="BI1581" t="s">
        <v>7959</v>
      </c>
      <c r="BJ1581" s="31">
        <v>46205.462175925924</v>
      </c>
      <c r="BK1581" s="14">
        <v>46205</v>
      </c>
      <c r="BL1581" t="s">
        <v>7959</v>
      </c>
      <c r="BM1581" s="31">
        <v>46205.479016203702</v>
      </c>
      <c r="BZ1581" s="14">
        <v>46205</v>
      </c>
      <c r="CA1581" t="s">
        <v>7959</v>
      </c>
      <c r="CB1581" s="31">
        <v>46205.498148148145</v>
      </c>
      <c r="CC1581" s="14">
        <v>46205</v>
      </c>
      <c r="CD1581" t="s">
        <v>1322</v>
      </c>
      <c r="CE1581" s="31">
        <v>46205.506319444445</v>
      </c>
      <c r="CI1581" s="14">
        <v>46205</v>
      </c>
      <c r="CJ1581" t="s">
        <v>8070</v>
      </c>
      <c r="CK1581" s="31">
        <v>46205.721655092595</v>
      </c>
      <c r="CP1581" t="str">
        <f>VLOOKUP(A1581,Sheet1!$A$2:$E$221,2,0)</f>
        <v>West Zone</v>
      </c>
    </row>
    <row r="1582" spans="1:94" x14ac:dyDescent="0.35">
      <c r="A1582" t="s">
        <v>8066</v>
      </c>
      <c r="B1582">
        <v>279</v>
      </c>
      <c r="C1582" t="s">
        <v>9332</v>
      </c>
      <c r="D1582" t="s">
        <v>678</v>
      </c>
      <c r="E1582" t="s">
        <v>673</v>
      </c>
      <c r="F1582" t="s">
        <v>674</v>
      </c>
      <c r="G1582" t="s">
        <v>109</v>
      </c>
      <c r="H1582" t="s">
        <v>8092</v>
      </c>
      <c r="I1582">
        <v>624989</v>
      </c>
      <c r="J1582" t="s">
        <v>3098</v>
      </c>
      <c r="K1582" t="s">
        <v>3099</v>
      </c>
      <c r="L1582" t="s">
        <v>4622</v>
      </c>
      <c r="M1582" t="s">
        <v>8093</v>
      </c>
      <c r="N1582">
        <v>45000</v>
      </c>
      <c r="O1582" t="s">
        <v>6470</v>
      </c>
      <c r="P1582" t="s">
        <v>6471</v>
      </c>
      <c r="Q1582" t="s">
        <v>8094</v>
      </c>
      <c r="R1582">
        <v>7346763737</v>
      </c>
      <c r="S1582" t="s">
        <v>683</v>
      </c>
      <c r="T1582" t="s">
        <v>13228</v>
      </c>
      <c r="U1582" s="1">
        <v>46204</v>
      </c>
      <c r="V1582" s="14">
        <v>46202</v>
      </c>
      <c r="W1582" t="s">
        <v>8095</v>
      </c>
      <c r="X1582" s="31">
        <v>46202.683472222219</v>
      </c>
      <c r="AN1582" s="14">
        <v>46204</v>
      </c>
      <c r="AO1582" t="s">
        <v>3097</v>
      </c>
      <c r="AP1582" s="31">
        <v>46204.512777777774</v>
      </c>
      <c r="AT1582" s="31">
        <v>46204.512777777774</v>
      </c>
      <c r="AU1582" s="14">
        <v>46204</v>
      </c>
      <c r="AV1582" t="s">
        <v>3097</v>
      </c>
      <c r="AW1582" t="s">
        <v>8077</v>
      </c>
      <c r="AX1582" t="s">
        <v>677</v>
      </c>
      <c r="AY1582" s="14">
        <v>46204</v>
      </c>
      <c r="AZ1582" t="s">
        <v>3097</v>
      </c>
      <c r="BA1582" s="31">
        <v>46204.524305555555</v>
      </c>
      <c r="BB1582" s="14">
        <v>46204</v>
      </c>
      <c r="BC1582" t="s">
        <v>1211</v>
      </c>
      <c r="BD1582" s="31">
        <v>46204.532106481478</v>
      </c>
      <c r="BE1582" s="14">
        <v>46204</v>
      </c>
      <c r="BF1582" t="s">
        <v>6837</v>
      </c>
      <c r="BG1582" s="31">
        <v>46204.535868055558</v>
      </c>
      <c r="BH1582" s="14">
        <v>46204</v>
      </c>
      <c r="BI1582" t="s">
        <v>7959</v>
      </c>
      <c r="BJ1582" s="31">
        <v>46204.556840277779</v>
      </c>
      <c r="BK1582" s="14">
        <v>46206</v>
      </c>
      <c r="BL1582" t="s">
        <v>1324</v>
      </c>
      <c r="BM1582" s="31">
        <v>46206.687488425923</v>
      </c>
      <c r="BN1582" s="14">
        <v>46204</v>
      </c>
      <c r="BO1582" t="s">
        <v>7959</v>
      </c>
      <c r="BP1582" s="31">
        <v>46204.569201388891</v>
      </c>
      <c r="BZ1582" s="14">
        <v>46206</v>
      </c>
      <c r="CA1582" t="s">
        <v>1324</v>
      </c>
      <c r="CB1582" s="31">
        <v>46206.694606481484</v>
      </c>
      <c r="CC1582" s="14">
        <v>46206</v>
      </c>
      <c r="CD1582" t="s">
        <v>1324</v>
      </c>
      <c r="CE1582" s="31">
        <v>46206.715416666666</v>
      </c>
      <c r="CI1582" s="14">
        <v>46206</v>
      </c>
      <c r="CJ1582" t="s">
        <v>3097</v>
      </c>
      <c r="CK1582" s="31">
        <v>46206.82471064815</v>
      </c>
      <c r="CP1582" t="str">
        <f>VLOOKUP(A1582,Sheet1!$A$2:$E$221,2,0)</f>
        <v>West Zone</v>
      </c>
    </row>
    <row r="1583" spans="1:94" x14ac:dyDescent="0.35">
      <c r="A1583" t="s">
        <v>8096</v>
      </c>
      <c r="B1583">
        <v>313</v>
      </c>
      <c r="C1583" t="s">
        <v>9332</v>
      </c>
      <c r="D1583" t="s">
        <v>678</v>
      </c>
      <c r="E1583" t="s">
        <v>798</v>
      </c>
      <c r="F1583" t="s">
        <v>801</v>
      </c>
      <c r="G1583" t="s">
        <v>81</v>
      </c>
      <c r="H1583" t="s">
        <v>8097</v>
      </c>
      <c r="I1583">
        <v>340477</v>
      </c>
      <c r="J1583" t="s">
        <v>2788</v>
      </c>
      <c r="K1583" t="s">
        <v>8098</v>
      </c>
      <c r="L1583" t="s">
        <v>4622</v>
      </c>
      <c r="M1583" t="s">
        <v>8099</v>
      </c>
      <c r="N1583">
        <v>90000</v>
      </c>
      <c r="O1583" t="s">
        <v>1461</v>
      </c>
      <c r="P1583" t="s">
        <v>1462</v>
      </c>
      <c r="Q1583" t="s">
        <v>8100</v>
      </c>
      <c r="R1583">
        <v>3022968923</v>
      </c>
      <c r="S1583" t="s">
        <v>13394</v>
      </c>
      <c r="T1583"/>
      <c r="V1583" s="14">
        <v>46206</v>
      </c>
      <c r="W1583" t="s">
        <v>8101</v>
      </c>
      <c r="X1583" s="31">
        <v>46206.457476851851</v>
      </c>
      <c r="AN1583" s="14">
        <v>46206</v>
      </c>
      <c r="AO1583" t="s">
        <v>1386</v>
      </c>
      <c r="AP1583" s="31">
        <v>46206.481238425928</v>
      </c>
      <c r="AT1583" s="31">
        <v>46206.481238425928</v>
      </c>
      <c r="AU1583" s="14">
        <v>46206</v>
      </c>
      <c r="AV1583" t="s">
        <v>1386</v>
      </c>
      <c r="AW1583" t="s">
        <v>801</v>
      </c>
      <c r="AX1583" t="s">
        <v>678</v>
      </c>
      <c r="AY1583" s="14">
        <v>46206</v>
      </c>
      <c r="AZ1583" t="s">
        <v>1386</v>
      </c>
      <c r="BA1583" s="31">
        <v>46206.506377314814</v>
      </c>
      <c r="BB1583" s="14">
        <v>46206</v>
      </c>
      <c r="BC1583" t="s">
        <v>3057</v>
      </c>
      <c r="BD1583" s="31">
        <v>46206.5234375</v>
      </c>
      <c r="BE1583" s="14">
        <v>46206</v>
      </c>
      <c r="BF1583" t="s">
        <v>7371</v>
      </c>
      <c r="BG1583" s="31">
        <v>46206.540578703702</v>
      </c>
      <c r="BH1583" s="14">
        <v>46206</v>
      </c>
      <c r="BI1583" t="s">
        <v>7829</v>
      </c>
      <c r="BJ1583" s="31">
        <v>46206.653287037036</v>
      </c>
      <c r="BK1583" s="14">
        <v>46206</v>
      </c>
      <c r="BL1583" t="s">
        <v>7829</v>
      </c>
      <c r="BM1583" s="31">
        <v>46206.656967592593</v>
      </c>
      <c r="BZ1583" s="14">
        <v>46206</v>
      </c>
      <c r="CA1583" t="s">
        <v>7829</v>
      </c>
      <c r="CB1583" s="31">
        <v>46206.677118055559</v>
      </c>
      <c r="CC1583" s="14">
        <v>46206</v>
      </c>
      <c r="CD1583" t="s">
        <v>1324</v>
      </c>
      <c r="CE1583" s="31">
        <v>46206.715567129628</v>
      </c>
      <c r="CI1583" s="14">
        <v>46210</v>
      </c>
      <c r="CJ1583" t="s">
        <v>10889</v>
      </c>
      <c r="CK1583" s="31">
        <v>46210.837708333333</v>
      </c>
      <c r="CP1583" t="str">
        <f>VLOOKUP(A1583,Sheet1!$A$2:$E$221,2,0)</f>
        <v>West Zone</v>
      </c>
    </row>
    <row r="1584" spans="1:94" x14ac:dyDescent="0.35">
      <c r="A1584" t="s">
        <v>8096</v>
      </c>
      <c r="B1584">
        <v>313</v>
      </c>
      <c r="C1584" t="s">
        <v>9332</v>
      </c>
      <c r="D1584" t="s">
        <v>678</v>
      </c>
      <c r="E1584" t="s">
        <v>798</v>
      </c>
      <c r="F1584" t="s">
        <v>801</v>
      </c>
      <c r="G1584" t="s">
        <v>81</v>
      </c>
      <c r="H1584" t="s">
        <v>3891</v>
      </c>
      <c r="I1584">
        <v>460162</v>
      </c>
      <c r="J1584" t="s">
        <v>1382</v>
      </c>
      <c r="K1584" t="s">
        <v>1383</v>
      </c>
      <c r="L1584" t="s">
        <v>4622</v>
      </c>
      <c r="M1584" t="s">
        <v>8102</v>
      </c>
      <c r="N1584">
        <v>70000</v>
      </c>
      <c r="O1584" t="s">
        <v>1384</v>
      </c>
      <c r="P1584" t="s">
        <v>1385</v>
      </c>
      <c r="Q1584" t="s">
        <v>1320</v>
      </c>
      <c r="R1584">
        <v>8827612114</v>
      </c>
      <c r="S1584" t="s">
        <v>13394</v>
      </c>
      <c r="T1584"/>
      <c r="V1584" s="14">
        <v>46204</v>
      </c>
      <c r="W1584" t="s">
        <v>8103</v>
      </c>
      <c r="X1584" s="31">
        <v>46204.580833333333</v>
      </c>
      <c r="AN1584" s="14">
        <v>46204</v>
      </c>
      <c r="AO1584" t="s">
        <v>1386</v>
      </c>
      <c r="AP1584" s="31">
        <v>46204.674444444441</v>
      </c>
      <c r="AT1584" s="31">
        <v>46204.674444444441</v>
      </c>
      <c r="AU1584" s="14">
        <v>46204</v>
      </c>
      <c r="AV1584" t="s">
        <v>1386</v>
      </c>
      <c r="AW1584" t="s">
        <v>801</v>
      </c>
      <c r="AX1584" t="s">
        <v>678</v>
      </c>
      <c r="AY1584" s="14">
        <v>46204</v>
      </c>
      <c r="AZ1584" t="s">
        <v>1386</v>
      </c>
      <c r="BA1584" s="31">
        <v>46204.679780092592</v>
      </c>
      <c r="BB1584" s="14">
        <v>46204</v>
      </c>
      <c r="BC1584" t="s">
        <v>1211</v>
      </c>
      <c r="BD1584" s="31">
        <v>46204.708124999997</v>
      </c>
      <c r="BE1584" s="14">
        <v>46204</v>
      </c>
      <c r="BF1584" t="s">
        <v>7791</v>
      </c>
      <c r="BG1584" s="31">
        <v>46204.719710648147</v>
      </c>
      <c r="BH1584" s="14">
        <v>46204</v>
      </c>
      <c r="BI1584" t="s">
        <v>7829</v>
      </c>
      <c r="BJ1584" s="31">
        <v>46204.723819444444</v>
      </c>
      <c r="BK1584" s="14">
        <v>46204</v>
      </c>
      <c r="BL1584" t="s">
        <v>7829</v>
      </c>
      <c r="BM1584" s="31">
        <v>46204.723900462966</v>
      </c>
      <c r="BZ1584" s="14">
        <v>46204</v>
      </c>
      <c r="CA1584" t="s">
        <v>7829</v>
      </c>
      <c r="CB1584" s="31">
        <v>46204.749641203707</v>
      </c>
      <c r="CC1584" s="14">
        <v>46204</v>
      </c>
      <c r="CD1584" t="s">
        <v>1324</v>
      </c>
      <c r="CE1584" s="31">
        <v>46204.760185185187</v>
      </c>
      <c r="CI1584" s="14">
        <v>46204</v>
      </c>
      <c r="CJ1584" t="s">
        <v>1387</v>
      </c>
      <c r="CK1584" s="31">
        <v>46204.834340277775</v>
      </c>
      <c r="CP1584" t="str">
        <f>VLOOKUP(A1584,Sheet1!$A$2:$E$221,2,0)</f>
        <v>West Zone</v>
      </c>
    </row>
    <row r="1585" spans="1:94" x14ac:dyDescent="0.35">
      <c r="A1585" t="s">
        <v>8096</v>
      </c>
      <c r="B1585">
        <v>313</v>
      </c>
      <c r="C1585" t="s">
        <v>9332</v>
      </c>
      <c r="D1585" t="s">
        <v>678</v>
      </c>
      <c r="E1585" t="s">
        <v>798</v>
      </c>
      <c r="F1585" t="s">
        <v>801</v>
      </c>
      <c r="G1585" t="s">
        <v>81</v>
      </c>
      <c r="H1585" t="s">
        <v>10884</v>
      </c>
      <c r="I1585">
        <v>578548</v>
      </c>
      <c r="J1585" t="s">
        <v>1382</v>
      </c>
      <c r="K1585" t="s">
        <v>1383</v>
      </c>
      <c r="L1585" t="s">
        <v>4622</v>
      </c>
      <c r="M1585" t="s">
        <v>10885</v>
      </c>
      <c r="N1585">
        <v>65000</v>
      </c>
      <c r="O1585" t="s">
        <v>10886</v>
      </c>
      <c r="P1585" t="s">
        <v>10887</v>
      </c>
      <c r="Q1585" t="s">
        <v>10888</v>
      </c>
      <c r="R1585">
        <v>3276281432</v>
      </c>
      <c r="S1585" t="s">
        <v>13394</v>
      </c>
      <c r="T1585"/>
      <c r="V1585" s="14">
        <v>46209</v>
      </c>
      <c r="W1585" t="s">
        <v>8103</v>
      </c>
      <c r="X1585" s="31">
        <v>46209.584016203706</v>
      </c>
      <c r="AN1585" s="14">
        <v>46209</v>
      </c>
      <c r="AO1585" t="s">
        <v>1386</v>
      </c>
      <c r="AP1585" s="31">
        <v>46209.611203703702</v>
      </c>
      <c r="AT1585" s="31">
        <v>46209.611203703702</v>
      </c>
      <c r="AU1585" s="14">
        <v>46209</v>
      </c>
      <c r="AV1585" t="s">
        <v>1386</v>
      </c>
      <c r="AW1585" t="s">
        <v>801</v>
      </c>
      <c r="AX1585" t="s">
        <v>678</v>
      </c>
      <c r="AY1585" s="14">
        <v>46209</v>
      </c>
      <c r="AZ1585" t="s">
        <v>1386</v>
      </c>
      <c r="BA1585" s="31">
        <v>46209.614837962959</v>
      </c>
      <c r="BB1585" s="14">
        <v>46209</v>
      </c>
      <c r="BC1585" t="s">
        <v>1211</v>
      </c>
      <c r="BD1585" s="31">
        <v>46209.623113425929</v>
      </c>
      <c r="BE1585" s="14">
        <v>46209</v>
      </c>
      <c r="BF1585" t="s">
        <v>6497</v>
      </c>
      <c r="BG1585" s="31">
        <v>46209.646111111113</v>
      </c>
      <c r="BH1585" s="14">
        <v>46209</v>
      </c>
      <c r="BI1585" t="s">
        <v>7829</v>
      </c>
      <c r="BJ1585" s="31">
        <v>46209.669560185182</v>
      </c>
      <c r="BK1585" s="14">
        <v>46209</v>
      </c>
      <c r="BL1585" t="s">
        <v>7829</v>
      </c>
      <c r="BM1585" s="31">
        <v>46209.669583333336</v>
      </c>
      <c r="BZ1585" s="14">
        <v>46209</v>
      </c>
      <c r="CA1585" t="s">
        <v>7829</v>
      </c>
      <c r="CB1585" s="31">
        <v>46209.675324074073</v>
      </c>
      <c r="CC1585" s="14">
        <v>46209</v>
      </c>
      <c r="CD1585" t="s">
        <v>1364</v>
      </c>
      <c r="CE1585" s="31">
        <v>46209.680671296293</v>
      </c>
      <c r="CI1585" s="14">
        <v>46209</v>
      </c>
      <c r="CJ1585" t="s">
        <v>10889</v>
      </c>
      <c r="CK1585" s="31">
        <v>46209.745891203704</v>
      </c>
      <c r="CP1585" t="str">
        <f>VLOOKUP(A1585,Sheet1!$A$2:$E$221,2,0)</f>
        <v>West Zone</v>
      </c>
    </row>
    <row r="1586" spans="1:94" x14ac:dyDescent="0.35">
      <c r="A1586" t="s">
        <v>8104</v>
      </c>
      <c r="B1586">
        <v>396</v>
      </c>
      <c r="C1586" t="s">
        <v>9332</v>
      </c>
      <c r="D1586" t="s">
        <v>678</v>
      </c>
      <c r="E1586" t="s">
        <v>392</v>
      </c>
      <c r="F1586" t="s">
        <v>393</v>
      </c>
      <c r="G1586" t="s">
        <v>109</v>
      </c>
      <c r="H1586" t="s">
        <v>4517</v>
      </c>
      <c r="I1586">
        <v>264959</v>
      </c>
      <c r="J1586" t="s">
        <v>3063</v>
      </c>
      <c r="K1586" t="s">
        <v>3100</v>
      </c>
      <c r="L1586" t="s">
        <v>4622</v>
      </c>
      <c r="M1586" t="s">
        <v>8105</v>
      </c>
      <c r="N1586">
        <v>90000</v>
      </c>
      <c r="O1586" t="s">
        <v>1032</v>
      </c>
      <c r="P1586" t="s">
        <v>1033</v>
      </c>
      <c r="Q1586" t="s">
        <v>4518</v>
      </c>
      <c r="R1586">
        <v>8605455059</v>
      </c>
      <c r="S1586" t="s">
        <v>13394</v>
      </c>
      <c r="T1586"/>
      <c r="V1586" s="14">
        <v>46206</v>
      </c>
      <c r="W1586" t="s">
        <v>8106</v>
      </c>
      <c r="X1586" s="31">
        <v>46206.535949074074</v>
      </c>
      <c r="AN1586" s="14">
        <v>46206</v>
      </c>
      <c r="AO1586" t="s">
        <v>3101</v>
      </c>
      <c r="AP1586" s="31">
        <v>46206.56045138889</v>
      </c>
      <c r="AT1586" s="31">
        <v>46206.56045138889</v>
      </c>
      <c r="AU1586" s="14">
        <v>46206</v>
      </c>
      <c r="AV1586" t="s">
        <v>3101</v>
      </c>
      <c r="AW1586" t="s">
        <v>393</v>
      </c>
      <c r="AX1586" t="s">
        <v>678</v>
      </c>
      <c r="AY1586" s="14">
        <v>46206</v>
      </c>
      <c r="AZ1586" t="s">
        <v>3101</v>
      </c>
      <c r="BA1586" s="31">
        <v>46206.575624999998</v>
      </c>
      <c r="BB1586" s="14">
        <v>46206</v>
      </c>
      <c r="BC1586" t="s">
        <v>3057</v>
      </c>
      <c r="BD1586" s="31">
        <v>46206.585590277777</v>
      </c>
      <c r="BE1586" s="14">
        <v>46206</v>
      </c>
      <c r="BF1586" t="s">
        <v>1268</v>
      </c>
      <c r="BG1586" s="31">
        <v>46206.615162037036</v>
      </c>
      <c r="BH1586" s="14">
        <v>46206</v>
      </c>
      <c r="BI1586" t="s">
        <v>7959</v>
      </c>
      <c r="BJ1586" s="31">
        <v>46206.642361111109</v>
      </c>
      <c r="BK1586" s="14">
        <v>46206</v>
      </c>
      <c r="BL1586" t="s">
        <v>7959</v>
      </c>
      <c r="BM1586" s="31">
        <v>46206.679560185185</v>
      </c>
      <c r="BZ1586" s="14">
        <v>46206</v>
      </c>
      <c r="CA1586" t="s">
        <v>7959</v>
      </c>
      <c r="CB1586" s="31">
        <v>46206.685833333337</v>
      </c>
      <c r="CC1586" s="14">
        <v>46206</v>
      </c>
      <c r="CD1586" t="s">
        <v>1324</v>
      </c>
      <c r="CE1586" s="31">
        <v>46206.715694444443</v>
      </c>
      <c r="CI1586" s="14">
        <v>46206</v>
      </c>
      <c r="CJ1586" t="s">
        <v>8107</v>
      </c>
      <c r="CK1586" s="31">
        <v>46206.761863425927</v>
      </c>
      <c r="CP1586" t="str">
        <f>VLOOKUP(A1586,Sheet1!$A$2:$E$221,2,0)</f>
        <v>West Zone</v>
      </c>
    </row>
    <row r="1587" spans="1:94" x14ac:dyDescent="0.35">
      <c r="A1587" t="s">
        <v>8104</v>
      </c>
      <c r="B1587">
        <v>396</v>
      </c>
      <c r="C1587" t="s">
        <v>9332</v>
      </c>
      <c r="D1587" t="s">
        <v>678</v>
      </c>
      <c r="E1587" t="s">
        <v>392</v>
      </c>
      <c r="F1587" t="s">
        <v>393</v>
      </c>
      <c r="G1587" t="s">
        <v>109</v>
      </c>
      <c r="H1587" t="s">
        <v>10890</v>
      </c>
      <c r="I1587">
        <v>307463</v>
      </c>
      <c r="J1587" t="s">
        <v>257</v>
      </c>
      <c r="K1587" t="s">
        <v>10891</v>
      </c>
      <c r="L1587" t="s">
        <v>4622</v>
      </c>
      <c r="M1587" t="s">
        <v>10892</v>
      </c>
      <c r="N1587">
        <v>70000</v>
      </c>
      <c r="O1587" t="s">
        <v>1029</v>
      </c>
      <c r="P1587" t="s">
        <v>1030</v>
      </c>
      <c r="Q1587" t="s">
        <v>10893</v>
      </c>
      <c r="R1587">
        <v>7299061232</v>
      </c>
      <c r="S1587" t="s">
        <v>13394</v>
      </c>
      <c r="T1587"/>
      <c r="V1587" s="14">
        <v>46205</v>
      </c>
      <c r="W1587" t="s">
        <v>10894</v>
      </c>
      <c r="X1587" s="31">
        <v>46205.688090277778</v>
      </c>
      <c r="AN1587" s="14">
        <v>46209</v>
      </c>
      <c r="AO1587" t="s">
        <v>3101</v>
      </c>
      <c r="AP1587" s="31">
        <v>46209.753564814811</v>
      </c>
      <c r="AT1587" s="31">
        <v>46209.753564814811</v>
      </c>
      <c r="AU1587" s="14">
        <v>46209</v>
      </c>
      <c r="AV1587" t="s">
        <v>3101</v>
      </c>
      <c r="AW1587" t="s">
        <v>393</v>
      </c>
      <c r="AX1587" t="s">
        <v>678</v>
      </c>
      <c r="AY1587" s="14">
        <v>46210</v>
      </c>
      <c r="AZ1587" t="s">
        <v>3101</v>
      </c>
      <c r="BA1587" s="31">
        <v>46210.438807870371</v>
      </c>
      <c r="BB1587" s="14">
        <v>46210</v>
      </c>
      <c r="BC1587" t="s">
        <v>1211</v>
      </c>
      <c r="BD1587" s="31">
        <v>46210.453680555554</v>
      </c>
      <c r="BE1587" s="14">
        <v>46210</v>
      </c>
      <c r="BF1587" t="s">
        <v>7003</v>
      </c>
      <c r="BG1587" s="31">
        <v>46210.538402777776</v>
      </c>
      <c r="BH1587" s="14">
        <v>46210</v>
      </c>
      <c r="BI1587" t="s">
        <v>7959</v>
      </c>
      <c r="BJ1587" s="31">
        <v>46210.568553240744</v>
      </c>
      <c r="BK1587" s="14">
        <v>46210</v>
      </c>
      <c r="BL1587" t="s">
        <v>7959</v>
      </c>
      <c r="BM1587" s="31">
        <v>46210.600937499999</v>
      </c>
      <c r="BZ1587" s="14">
        <v>46210</v>
      </c>
      <c r="CA1587" t="s">
        <v>7959</v>
      </c>
      <c r="CB1587" s="31">
        <v>46210.622337962966</v>
      </c>
      <c r="CC1587" s="14">
        <v>46210</v>
      </c>
      <c r="CD1587" t="s">
        <v>1364</v>
      </c>
      <c r="CE1587" s="31">
        <v>46210.641261574077</v>
      </c>
      <c r="CP1587" t="str">
        <f>VLOOKUP(A1587,Sheet1!$A$2:$E$221,2,0)</f>
        <v>West Zone</v>
      </c>
    </row>
    <row r="1588" spans="1:94" x14ac:dyDescent="0.35">
      <c r="A1588" t="s">
        <v>8104</v>
      </c>
      <c r="B1588">
        <v>396</v>
      </c>
      <c r="C1588" t="s">
        <v>9332</v>
      </c>
      <c r="D1588" t="s">
        <v>678</v>
      </c>
      <c r="E1588" t="s">
        <v>392</v>
      </c>
      <c r="F1588" t="s">
        <v>393</v>
      </c>
      <c r="G1588" t="s">
        <v>109</v>
      </c>
      <c r="H1588" t="s">
        <v>9776</v>
      </c>
      <c r="I1588">
        <v>316041</v>
      </c>
      <c r="J1588" t="s">
        <v>9777</v>
      </c>
      <c r="K1588" t="s">
        <v>9778</v>
      </c>
      <c r="L1588" t="s">
        <v>4622</v>
      </c>
      <c r="M1588" t="s">
        <v>10895</v>
      </c>
      <c r="N1588">
        <v>40000</v>
      </c>
      <c r="O1588" t="s">
        <v>10149</v>
      </c>
      <c r="P1588" t="s">
        <v>10150</v>
      </c>
      <c r="Q1588" t="s">
        <v>3798</v>
      </c>
      <c r="R1588">
        <v>1652504670</v>
      </c>
      <c r="S1588" t="s">
        <v>13394</v>
      </c>
      <c r="T1588"/>
      <c r="V1588" s="14">
        <v>46209</v>
      </c>
      <c r="W1588" t="s">
        <v>10896</v>
      </c>
      <c r="X1588" s="31">
        <v>46209.449756944443</v>
      </c>
      <c r="AN1588" s="14">
        <v>46209</v>
      </c>
      <c r="AO1588" t="s">
        <v>3101</v>
      </c>
      <c r="AP1588" s="31">
        <v>46209.50072916667</v>
      </c>
      <c r="AT1588" s="31">
        <v>46209.50072916667</v>
      </c>
      <c r="AU1588" s="14">
        <v>46209</v>
      </c>
      <c r="AV1588" t="s">
        <v>3101</v>
      </c>
      <c r="AW1588" t="s">
        <v>393</v>
      </c>
      <c r="AX1588" t="s">
        <v>678</v>
      </c>
      <c r="AY1588" s="14">
        <v>46209</v>
      </c>
      <c r="AZ1588" t="s">
        <v>3101</v>
      </c>
      <c r="BA1588" s="31">
        <v>46209.501932870371</v>
      </c>
      <c r="BB1588" s="14">
        <v>46209</v>
      </c>
      <c r="BC1588" t="s">
        <v>1211</v>
      </c>
      <c r="BD1588" s="31">
        <v>46209.506712962961</v>
      </c>
      <c r="BE1588" s="14">
        <v>46209</v>
      </c>
      <c r="BF1588" t="s">
        <v>7038</v>
      </c>
      <c r="BG1588" s="31">
        <v>46209.588437500002</v>
      </c>
      <c r="BH1588" s="14">
        <v>46209</v>
      </c>
      <c r="BI1588" t="s">
        <v>7959</v>
      </c>
      <c r="BJ1588" s="31">
        <v>46209.596331018518</v>
      </c>
      <c r="BK1588" s="14">
        <v>46209</v>
      </c>
      <c r="BL1588" t="s">
        <v>7959</v>
      </c>
      <c r="BM1588" s="31">
        <v>46209.609594907408</v>
      </c>
      <c r="BZ1588" s="14">
        <v>46209</v>
      </c>
      <c r="CA1588" t="s">
        <v>7959</v>
      </c>
      <c r="CB1588" s="31">
        <v>46209.617442129631</v>
      </c>
      <c r="CC1588" s="14">
        <v>46209</v>
      </c>
      <c r="CD1588" t="s">
        <v>1324</v>
      </c>
      <c r="CE1588" s="31">
        <v>46209.623865740738</v>
      </c>
      <c r="CI1588" s="14">
        <v>46209</v>
      </c>
      <c r="CJ1588" t="s">
        <v>8107</v>
      </c>
      <c r="CK1588" s="31">
        <v>46209.696828703702</v>
      </c>
      <c r="CP1588" t="str">
        <f>VLOOKUP(A1588,Sheet1!$A$2:$E$221,2,0)</f>
        <v>West Zone</v>
      </c>
    </row>
    <row r="1589" spans="1:94" x14ac:dyDescent="0.35">
      <c r="A1589" t="s">
        <v>8104</v>
      </c>
      <c r="B1589">
        <v>396</v>
      </c>
      <c r="C1589" t="s">
        <v>9332</v>
      </c>
      <c r="D1589" t="s">
        <v>678</v>
      </c>
      <c r="E1589" t="s">
        <v>392</v>
      </c>
      <c r="F1589" t="s">
        <v>393</v>
      </c>
      <c r="G1589" t="s">
        <v>109</v>
      </c>
      <c r="H1589" t="s">
        <v>12774</v>
      </c>
      <c r="I1589">
        <v>332531</v>
      </c>
      <c r="J1589" t="s">
        <v>257</v>
      </c>
      <c r="K1589" t="s">
        <v>10891</v>
      </c>
      <c r="L1589" t="s">
        <v>4622</v>
      </c>
      <c r="M1589" t="s">
        <v>12775</v>
      </c>
      <c r="N1589">
        <v>75000</v>
      </c>
      <c r="O1589" t="s">
        <v>1432</v>
      </c>
      <c r="P1589" t="s">
        <v>1433</v>
      </c>
      <c r="Q1589" t="s">
        <v>6015</v>
      </c>
      <c r="R1589">
        <v>2942528355</v>
      </c>
      <c r="S1589" t="s">
        <v>13394</v>
      </c>
      <c r="T1589"/>
      <c r="V1589" s="14">
        <v>46210</v>
      </c>
      <c r="W1589" t="s">
        <v>10894</v>
      </c>
      <c r="X1589" s="31">
        <v>46210.400497685187</v>
      </c>
      <c r="AN1589" s="14">
        <v>46210</v>
      </c>
      <c r="AO1589" t="s">
        <v>3101</v>
      </c>
      <c r="AP1589" s="31">
        <v>46210.423715277779</v>
      </c>
      <c r="AT1589" s="31">
        <v>46210.423715277779</v>
      </c>
      <c r="AU1589" s="14">
        <v>46210</v>
      </c>
      <c r="AV1589" t="s">
        <v>3101</v>
      </c>
      <c r="AW1589" t="s">
        <v>393</v>
      </c>
      <c r="AX1589" t="s">
        <v>678</v>
      </c>
      <c r="AY1589" s="14">
        <v>46210</v>
      </c>
      <c r="AZ1589" t="s">
        <v>3101</v>
      </c>
      <c r="BA1589" s="31">
        <v>46210.514317129629</v>
      </c>
      <c r="BB1589" s="14">
        <v>46210</v>
      </c>
      <c r="BC1589" t="s">
        <v>1211</v>
      </c>
      <c r="BD1589" s="31">
        <v>46210.523206018515</v>
      </c>
      <c r="BE1589" s="14">
        <v>46210</v>
      </c>
      <c r="BF1589" t="s">
        <v>3024</v>
      </c>
      <c r="BG1589" s="31">
        <v>46210.528379629628</v>
      </c>
      <c r="BH1589" s="14">
        <v>46210</v>
      </c>
      <c r="BI1589" t="s">
        <v>7959</v>
      </c>
      <c r="BJ1589" s="31">
        <v>46210.569537037038</v>
      </c>
      <c r="BK1589" s="14">
        <v>46210</v>
      </c>
      <c r="BL1589" t="s">
        <v>7959</v>
      </c>
      <c r="BM1589" s="31">
        <v>46210.610254629632</v>
      </c>
      <c r="BZ1589" s="14">
        <v>46210</v>
      </c>
      <c r="CA1589" t="s">
        <v>7959</v>
      </c>
      <c r="CB1589" s="31">
        <v>46210.622835648152</v>
      </c>
      <c r="CC1589" s="14">
        <v>46210</v>
      </c>
      <c r="CD1589" t="s">
        <v>1364</v>
      </c>
      <c r="CE1589" s="31">
        <v>46210.641157407408</v>
      </c>
      <c r="CI1589" s="14">
        <v>46210</v>
      </c>
      <c r="CJ1589" t="s">
        <v>8107</v>
      </c>
      <c r="CK1589" s="31">
        <v>46210.716215277775</v>
      </c>
      <c r="CP1589" t="str">
        <f>VLOOKUP(A1589,Sheet1!$A$2:$E$221,2,0)</f>
        <v>West Zone</v>
      </c>
    </row>
    <row r="1590" spans="1:94" x14ac:dyDescent="0.35">
      <c r="A1590" t="s">
        <v>8104</v>
      </c>
      <c r="B1590">
        <v>396</v>
      </c>
      <c r="C1590" t="s">
        <v>9332</v>
      </c>
      <c r="D1590" t="s">
        <v>678</v>
      </c>
      <c r="E1590" t="s">
        <v>392</v>
      </c>
      <c r="F1590" t="s">
        <v>393</v>
      </c>
      <c r="G1590" t="s">
        <v>109</v>
      </c>
      <c r="H1590" t="s">
        <v>12776</v>
      </c>
      <c r="I1590">
        <v>348014</v>
      </c>
      <c r="J1590" t="s">
        <v>9777</v>
      </c>
      <c r="K1590" t="s">
        <v>9778</v>
      </c>
      <c r="L1590" t="s">
        <v>4622</v>
      </c>
      <c r="M1590" t="s">
        <v>12777</v>
      </c>
      <c r="N1590">
        <v>60000</v>
      </c>
      <c r="O1590" t="s">
        <v>1097</v>
      </c>
      <c r="P1590" t="s">
        <v>1098</v>
      </c>
      <c r="Q1590" t="s">
        <v>12778</v>
      </c>
      <c r="R1590">
        <v>8774461502</v>
      </c>
      <c r="S1590" t="s">
        <v>683</v>
      </c>
      <c r="T1590" t="s">
        <v>13385</v>
      </c>
      <c r="U1590" s="1">
        <v>46210</v>
      </c>
      <c r="V1590" s="14">
        <v>46210</v>
      </c>
      <c r="W1590" t="s">
        <v>10896</v>
      </c>
      <c r="X1590" s="31">
        <v>46210.491585648146</v>
      </c>
      <c r="AN1590" s="14">
        <v>46210</v>
      </c>
      <c r="AO1590" t="s">
        <v>8107</v>
      </c>
      <c r="AP1590" s="31">
        <v>46210.513472222221</v>
      </c>
      <c r="AT1590" s="31">
        <v>46210.513472222221</v>
      </c>
      <c r="AU1590" s="14">
        <v>46210</v>
      </c>
      <c r="AV1590" t="s">
        <v>8107</v>
      </c>
      <c r="AW1590" t="s">
        <v>12779</v>
      </c>
      <c r="AX1590" t="s">
        <v>677</v>
      </c>
      <c r="AY1590" s="14">
        <v>46210</v>
      </c>
      <c r="AZ1590" t="s">
        <v>8107</v>
      </c>
      <c r="BA1590" s="31">
        <v>46210.558136574073</v>
      </c>
      <c r="BB1590" s="14">
        <v>46210</v>
      </c>
      <c r="BC1590" t="s">
        <v>1211</v>
      </c>
      <c r="BD1590" s="31">
        <v>46210.575289351851</v>
      </c>
      <c r="BE1590" s="14">
        <v>46210</v>
      </c>
      <c r="BF1590" t="s">
        <v>1366</v>
      </c>
      <c r="BG1590" s="31">
        <v>46210.614560185182</v>
      </c>
      <c r="BH1590" s="14">
        <v>46210</v>
      </c>
      <c r="BI1590" t="s">
        <v>7959</v>
      </c>
      <c r="BJ1590" s="31">
        <v>46210.635231481479</v>
      </c>
      <c r="BK1590" s="14">
        <v>46210</v>
      </c>
      <c r="BL1590" t="s">
        <v>7959</v>
      </c>
      <c r="BM1590" s="31">
        <v>46210.693113425928</v>
      </c>
      <c r="BN1590" s="14">
        <v>46210</v>
      </c>
      <c r="BO1590" t="s">
        <v>1364</v>
      </c>
      <c r="BP1590" s="31">
        <v>46210.720902777779</v>
      </c>
      <c r="CP1590" t="str">
        <f>VLOOKUP(A1590,Sheet1!$A$2:$E$221,2,0)</f>
        <v>West Zone</v>
      </c>
    </row>
    <row r="1591" spans="1:94" x14ac:dyDescent="0.35">
      <c r="A1591" t="s">
        <v>8104</v>
      </c>
      <c r="B1591">
        <v>396</v>
      </c>
      <c r="C1591" t="s">
        <v>9332</v>
      </c>
      <c r="D1591" t="s">
        <v>678</v>
      </c>
      <c r="E1591" t="s">
        <v>392</v>
      </c>
      <c r="F1591" t="s">
        <v>393</v>
      </c>
      <c r="G1591" t="s">
        <v>109</v>
      </c>
      <c r="H1591" t="s">
        <v>8108</v>
      </c>
      <c r="I1591">
        <v>412951</v>
      </c>
      <c r="J1591" t="s">
        <v>3063</v>
      </c>
      <c r="K1591" t="s">
        <v>3100</v>
      </c>
      <c r="L1591" t="s">
        <v>4622</v>
      </c>
      <c r="M1591" t="s">
        <v>8109</v>
      </c>
      <c r="N1591">
        <v>45000</v>
      </c>
      <c r="O1591" t="s">
        <v>1036</v>
      </c>
      <c r="P1591" t="s">
        <v>1037</v>
      </c>
      <c r="Q1591" t="s">
        <v>8110</v>
      </c>
      <c r="R1591">
        <v>1310340086</v>
      </c>
      <c r="S1591" t="s">
        <v>13394</v>
      </c>
      <c r="T1591"/>
      <c r="V1591" s="14">
        <v>46204</v>
      </c>
      <c r="W1591" t="s">
        <v>8106</v>
      </c>
      <c r="X1591" s="31">
        <v>46204.501875000002</v>
      </c>
      <c r="AN1591" s="14">
        <v>46204</v>
      </c>
      <c r="AO1591" t="s">
        <v>3101</v>
      </c>
      <c r="AP1591" s="31">
        <v>46204.555231481485</v>
      </c>
      <c r="AT1591" s="31">
        <v>46204.555231481485</v>
      </c>
      <c r="AU1591" s="14">
        <v>46204</v>
      </c>
      <c r="AV1591" t="s">
        <v>3101</v>
      </c>
      <c r="AW1591" t="s">
        <v>393</v>
      </c>
      <c r="AX1591" t="s">
        <v>678</v>
      </c>
      <c r="AY1591" s="14">
        <v>46204</v>
      </c>
      <c r="AZ1591" t="s">
        <v>3101</v>
      </c>
      <c r="BA1591" s="31">
        <v>46204.557523148149</v>
      </c>
      <c r="BB1591" s="14">
        <v>46204</v>
      </c>
      <c r="BC1591" t="s">
        <v>1211</v>
      </c>
      <c r="BD1591" s="31">
        <v>46204.572812500002</v>
      </c>
      <c r="BE1591" s="14">
        <v>46204</v>
      </c>
      <c r="BF1591" t="s">
        <v>7357</v>
      </c>
      <c r="BG1591" s="31">
        <v>46204.619247685187</v>
      </c>
      <c r="BH1591" s="14">
        <v>46204</v>
      </c>
      <c r="BI1591" t="s">
        <v>7959</v>
      </c>
      <c r="BJ1591" s="31">
        <v>46204.628472222219</v>
      </c>
      <c r="BK1591" s="14">
        <v>46204</v>
      </c>
      <c r="BL1591" t="s">
        <v>7959</v>
      </c>
      <c r="BM1591" s="31">
        <v>46204.665625000001</v>
      </c>
      <c r="BZ1591" s="14">
        <v>46204</v>
      </c>
      <c r="CA1591" t="s">
        <v>7959</v>
      </c>
      <c r="CB1591" s="31">
        <v>46204.674768518518</v>
      </c>
      <c r="CC1591" s="14">
        <v>46204</v>
      </c>
      <c r="CD1591" t="s">
        <v>1324</v>
      </c>
      <c r="CE1591" s="31">
        <v>46204.699803240743</v>
      </c>
      <c r="CI1591" s="14">
        <v>46204</v>
      </c>
      <c r="CJ1591" t="s">
        <v>8107</v>
      </c>
      <c r="CK1591" s="31">
        <v>46204.754895833335</v>
      </c>
      <c r="CP1591" t="str">
        <f>VLOOKUP(A1591,Sheet1!$A$2:$E$221,2,0)</f>
        <v>West Zone</v>
      </c>
    </row>
    <row r="1592" spans="1:94" x14ac:dyDescent="0.35">
      <c r="A1592" t="s">
        <v>8104</v>
      </c>
      <c r="B1592">
        <v>396</v>
      </c>
      <c r="C1592" t="s">
        <v>9332</v>
      </c>
      <c r="D1592" t="s">
        <v>678</v>
      </c>
      <c r="E1592" t="s">
        <v>392</v>
      </c>
      <c r="F1592" t="s">
        <v>393</v>
      </c>
      <c r="G1592" t="s">
        <v>109</v>
      </c>
      <c r="H1592" t="s">
        <v>8111</v>
      </c>
      <c r="I1592">
        <v>437965</v>
      </c>
      <c r="J1592" t="s">
        <v>8112</v>
      </c>
      <c r="K1592" t="s">
        <v>8113</v>
      </c>
      <c r="L1592" t="s">
        <v>4622</v>
      </c>
      <c r="M1592" t="s">
        <v>8114</v>
      </c>
      <c r="N1592">
        <v>50000</v>
      </c>
      <c r="O1592" t="s">
        <v>1134</v>
      </c>
      <c r="P1592" t="s">
        <v>1135</v>
      </c>
      <c r="Q1592" t="s">
        <v>4538</v>
      </c>
      <c r="R1592">
        <v>8939973793</v>
      </c>
      <c r="S1592" t="s">
        <v>13394</v>
      </c>
      <c r="T1592"/>
      <c r="V1592" s="14">
        <v>46203</v>
      </c>
      <c r="W1592" t="s">
        <v>8115</v>
      </c>
      <c r="X1592" s="31">
        <v>46203.577210648145</v>
      </c>
      <c r="AN1592" s="14">
        <v>46205</v>
      </c>
      <c r="AO1592" t="s">
        <v>3101</v>
      </c>
      <c r="AP1592" s="31">
        <v>46205.515856481485</v>
      </c>
      <c r="AT1592" s="31">
        <v>46205.515856481485</v>
      </c>
      <c r="AU1592" s="14">
        <v>46205</v>
      </c>
      <c r="AV1592" t="s">
        <v>3101</v>
      </c>
      <c r="AW1592" t="s">
        <v>393</v>
      </c>
      <c r="AX1592" t="s">
        <v>678</v>
      </c>
      <c r="AY1592" s="14">
        <v>46205</v>
      </c>
      <c r="AZ1592" t="s">
        <v>3101</v>
      </c>
      <c r="BA1592" s="31">
        <v>46205.52449074074</v>
      </c>
      <c r="BB1592" s="14">
        <v>46205</v>
      </c>
      <c r="BC1592" t="s">
        <v>1211</v>
      </c>
      <c r="BD1592" s="31">
        <v>46205.538518518515</v>
      </c>
      <c r="BE1592" s="14">
        <v>46205</v>
      </c>
      <c r="BF1592" t="s">
        <v>6636</v>
      </c>
      <c r="BG1592" s="31">
        <v>46205.56417824074</v>
      </c>
      <c r="BH1592" s="14">
        <v>46205</v>
      </c>
      <c r="BI1592" t="s">
        <v>7959</v>
      </c>
      <c r="BJ1592" s="31">
        <v>46205.62395833333</v>
      </c>
      <c r="BK1592" s="14">
        <v>46205</v>
      </c>
      <c r="BL1592" t="s">
        <v>7959</v>
      </c>
      <c r="BM1592" s="31">
        <v>46205.653032407405</v>
      </c>
      <c r="BZ1592" s="14">
        <v>46205</v>
      </c>
      <c r="CA1592" t="s">
        <v>7959</v>
      </c>
      <c r="CB1592" s="31">
        <v>46205.662407407406</v>
      </c>
      <c r="CC1592" s="14">
        <v>46205</v>
      </c>
      <c r="CD1592" t="s">
        <v>1322</v>
      </c>
      <c r="CE1592" s="31">
        <v>46205.667337962965</v>
      </c>
      <c r="CI1592" s="14">
        <v>46205</v>
      </c>
      <c r="CJ1592" t="s">
        <v>8107</v>
      </c>
      <c r="CK1592" s="31">
        <v>46205.791956018518</v>
      </c>
      <c r="CP1592" t="str">
        <f>VLOOKUP(A1592,Sheet1!$A$2:$E$221,2,0)</f>
        <v>West Zone</v>
      </c>
    </row>
    <row r="1593" spans="1:94" x14ac:dyDescent="0.35">
      <c r="A1593" t="s">
        <v>8104</v>
      </c>
      <c r="B1593">
        <v>396</v>
      </c>
      <c r="C1593" t="s">
        <v>9332</v>
      </c>
      <c r="D1593" t="s">
        <v>678</v>
      </c>
      <c r="E1593" t="s">
        <v>392</v>
      </c>
      <c r="F1593" t="s">
        <v>393</v>
      </c>
      <c r="G1593" t="s">
        <v>109</v>
      </c>
      <c r="H1593" t="s">
        <v>8111</v>
      </c>
      <c r="I1593">
        <v>437965</v>
      </c>
      <c r="J1593" t="s">
        <v>8112</v>
      </c>
      <c r="K1593" t="s">
        <v>8113</v>
      </c>
      <c r="L1593" t="s">
        <v>4622</v>
      </c>
      <c r="M1593" t="s">
        <v>8114</v>
      </c>
      <c r="N1593">
        <v>50000</v>
      </c>
      <c r="O1593" t="s">
        <v>1134</v>
      </c>
      <c r="P1593" t="s">
        <v>1135</v>
      </c>
      <c r="Q1593" t="s">
        <v>8116</v>
      </c>
      <c r="R1593">
        <v>4487435402</v>
      </c>
      <c r="S1593" t="s">
        <v>13394</v>
      </c>
      <c r="T1593"/>
      <c r="V1593" s="14">
        <v>46203</v>
      </c>
      <c r="W1593" t="s">
        <v>8115</v>
      </c>
      <c r="X1593" s="31">
        <v>46203.577233796299</v>
      </c>
      <c r="AN1593" s="14">
        <v>46205</v>
      </c>
      <c r="AO1593" t="s">
        <v>3101</v>
      </c>
      <c r="AP1593" s="31">
        <v>46205.515833333331</v>
      </c>
      <c r="AT1593" s="31">
        <v>46205.515833333331</v>
      </c>
      <c r="AU1593" s="14">
        <v>46205</v>
      </c>
      <c r="AV1593" t="s">
        <v>3101</v>
      </c>
      <c r="AW1593" t="s">
        <v>393</v>
      </c>
      <c r="AX1593" t="s">
        <v>678</v>
      </c>
      <c r="AY1593" s="14">
        <v>46205</v>
      </c>
      <c r="AZ1593" t="s">
        <v>3101</v>
      </c>
      <c r="BA1593" s="31">
        <v>46205.524467592593</v>
      </c>
      <c r="BB1593" s="14">
        <v>46205</v>
      </c>
      <c r="BC1593" t="s">
        <v>1211</v>
      </c>
      <c r="BD1593" s="31">
        <v>46205.538518518515</v>
      </c>
      <c r="BE1593" s="14">
        <v>46205</v>
      </c>
      <c r="BF1593" t="s">
        <v>6636</v>
      </c>
      <c r="BG1593" s="31">
        <v>46205.564166666663</v>
      </c>
      <c r="BH1593" s="14">
        <v>46205</v>
      </c>
      <c r="BI1593" t="s">
        <v>7959</v>
      </c>
      <c r="BJ1593" s="31">
        <v>46205.62394675926</v>
      </c>
      <c r="BK1593" s="14">
        <v>46205</v>
      </c>
      <c r="BL1593" t="s">
        <v>7959</v>
      </c>
      <c r="BM1593" s="31">
        <v>46205.653020833335</v>
      </c>
      <c r="BZ1593" s="14">
        <v>46205</v>
      </c>
      <c r="CA1593" t="s">
        <v>7959</v>
      </c>
      <c r="CB1593" s="31">
        <v>46205.662395833337</v>
      </c>
      <c r="CC1593" s="14">
        <v>46205</v>
      </c>
      <c r="CD1593" t="s">
        <v>1322</v>
      </c>
      <c r="CE1593" s="31">
        <v>46205.667337962965</v>
      </c>
      <c r="CI1593" s="14">
        <v>46205</v>
      </c>
      <c r="CJ1593" t="s">
        <v>8107</v>
      </c>
      <c r="CK1593" s="31">
        <v>46205.791956018518</v>
      </c>
      <c r="CP1593" t="str">
        <f>VLOOKUP(A1593,Sheet1!$A$2:$E$221,2,0)</f>
        <v>West Zone</v>
      </c>
    </row>
    <row r="1594" spans="1:94" x14ac:dyDescent="0.35">
      <c r="A1594" t="s">
        <v>8104</v>
      </c>
      <c r="B1594">
        <v>396</v>
      </c>
      <c r="C1594" t="s">
        <v>9332</v>
      </c>
      <c r="D1594" t="s">
        <v>678</v>
      </c>
      <c r="E1594" t="s">
        <v>392</v>
      </c>
      <c r="F1594" t="s">
        <v>393</v>
      </c>
      <c r="G1594" t="s">
        <v>109</v>
      </c>
      <c r="H1594" t="s">
        <v>10897</v>
      </c>
      <c r="I1594">
        <v>491113</v>
      </c>
      <c r="J1594" t="s">
        <v>8112</v>
      </c>
      <c r="K1594" t="s">
        <v>8113</v>
      </c>
      <c r="L1594" t="s">
        <v>4622</v>
      </c>
      <c r="M1594" t="s">
        <v>10898</v>
      </c>
      <c r="N1594">
        <v>60000</v>
      </c>
      <c r="O1594" t="s">
        <v>1038</v>
      </c>
      <c r="P1594" t="s">
        <v>1039</v>
      </c>
      <c r="Q1594" t="s">
        <v>2071</v>
      </c>
      <c r="R1594">
        <v>3028503238</v>
      </c>
      <c r="S1594" t="s">
        <v>683</v>
      </c>
      <c r="T1594" t="s">
        <v>13333</v>
      </c>
      <c r="U1594" s="1">
        <v>46209</v>
      </c>
      <c r="V1594" s="14">
        <v>46206</v>
      </c>
      <c r="W1594" t="s">
        <v>8115</v>
      </c>
      <c r="X1594" s="31">
        <v>46206.594155092593</v>
      </c>
      <c r="AN1594" s="14">
        <v>46209</v>
      </c>
      <c r="AO1594" t="s">
        <v>3101</v>
      </c>
      <c r="AP1594" s="31">
        <v>46209.66</v>
      </c>
      <c r="AT1594" s="31">
        <v>46209.66</v>
      </c>
      <c r="AU1594" s="14">
        <v>46209</v>
      </c>
      <c r="AV1594" t="s">
        <v>3101</v>
      </c>
      <c r="AW1594" t="s">
        <v>393</v>
      </c>
      <c r="AX1594" t="s">
        <v>678</v>
      </c>
      <c r="AY1594" s="14">
        <v>46209</v>
      </c>
      <c r="AZ1594" t="s">
        <v>3101</v>
      </c>
      <c r="BA1594" s="31">
        <v>46209.66070601852</v>
      </c>
      <c r="BB1594" s="14">
        <v>46209</v>
      </c>
      <c r="BC1594" t="s">
        <v>1211</v>
      </c>
      <c r="BD1594" s="31">
        <v>46209.673587962963</v>
      </c>
      <c r="BE1594" s="14">
        <v>46209</v>
      </c>
      <c r="BF1594" t="s">
        <v>7003</v>
      </c>
      <c r="BG1594" s="31">
        <v>46209.722905092596</v>
      </c>
      <c r="BH1594" s="14">
        <v>46209</v>
      </c>
      <c r="BI1594" t="s">
        <v>7959</v>
      </c>
      <c r="BJ1594" s="31">
        <v>46209.732592592591</v>
      </c>
      <c r="BK1594" s="14">
        <v>46210</v>
      </c>
      <c r="BL1594" t="s">
        <v>7487</v>
      </c>
      <c r="BM1594" s="31">
        <v>46210.83625</v>
      </c>
      <c r="BN1594" s="14">
        <v>46209</v>
      </c>
      <c r="BO1594" t="s">
        <v>7959</v>
      </c>
      <c r="BP1594" s="31">
        <v>46209.737291666665</v>
      </c>
      <c r="BZ1594" s="14">
        <v>46210</v>
      </c>
      <c r="CA1594" t="s">
        <v>7487</v>
      </c>
      <c r="CB1594" s="31">
        <v>46210.845393518517</v>
      </c>
      <c r="CC1594" s="14">
        <v>46210</v>
      </c>
      <c r="CD1594" t="s">
        <v>2427</v>
      </c>
      <c r="CE1594" s="31">
        <v>46210.875868055555</v>
      </c>
      <c r="CI1594" s="14">
        <v>46211</v>
      </c>
      <c r="CJ1594" t="s">
        <v>8107</v>
      </c>
      <c r="CK1594" s="31">
        <v>46211.336192129631</v>
      </c>
      <c r="CP1594" t="str">
        <f>VLOOKUP(A1594,Sheet1!$A$2:$E$221,2,0)</f>
        <v>West Zone</v>
      </c>
    </row>
    <row r="1595" spans="1:94" x14ac:dyDescent="0.35">
      <c r="A1595" t="s">
        <v>8117</v>
      </c>
      <c r="B1595">
        <v>466</v>
      </c>
      <c r="C1595" t="s">
        <v>9332</v>
      </c>
      <c r="D1595" t="s">
        <v>678</v>
      </c>
      <c r="E1595" t="s">
        <v>439</v>
      </c>
      <c r="F1595" t="s">
        <v>440</v>
      </c>
      <c r="G1595" t="s">
        <v>441</v>
      </c>
      <c r="H1595" t="s">
        <v>8118</v>
      </c>
      <c r="I1595">
        <v>293864</v>
      </c>
      <c r="J1595" t="s">
        <v>8119</v>
      </c>
      <c r="K1595" t="s">
        <v>8120</v>
      </c>
      <c r="L1595" t="s">
        <v>4622</v>
      </c>
      <c r="M1595" t="s">
        <v>8121</v>
      </c>
      <c r="N1595">
        <v>50000</v>
      </c>
      <c r="O1595" t="s">
        <v>1291</v>
      </c>
      <c r="P1595" t="s">
        <v>1292</v>
      </c>
      <c r="Q1595" t="s">
        <v>8122</v>
      </c>
      <c r="R1595">
        <v>4259514850</v>
      </c>
      <c r="S1595" t="s">
        <v>13394</v>
      </c>
      <c r="T1595"/>
      <c r="V1595" s="14">
        <v>46206</v>
      </c>
      <c r="W1595" t="s">
        <v>8123</v>
      </c>
      <c r="X1595" s="31">
        <v>46206.572222222225</v>
      </c>
      <c r="AN1595" s="14">
        <v>46206</v>
      </c>
      <c r="AO1595" t="s">
        <v>1388</v>
      </c>
      <c r="AP1595" s="31">
        <v>46206.641550925924</v>
      </c>
      <c r="AT1595" s="31">
        <v>46206.641550925924</v>
      </c>
      <c r="AU1595" s="14">
        <v>46206</v>
      </c>
      <c r="AV1595" t="s">
        <v>1388</v>
      </c>
      <c r="AW1595" t="s">
        <v>440</v>
      </c>
      <c r="AX1595" t="s">
        <v>678</v>
      </c>
      <c r="AY1595" s="14">
        <v>46206</v>
      </c>
      <c r="AZ1595" t="s">
        <v>3102</v>
      </c>
      <c r="BA1595" s="31">
        <v>46206.652048611111</v>
      </c>
      <c r="BB1595" s="14">
        <v>46206</v>
      </c>
      <c r="BC1595" t="s">
        <v>3057</v>
      </c>
      <c r="BD1595" s="31">
        <v>46206.668344907404</v>
      </c>
      <c r="BE1595" s="14">
        <v>46206</v>
      </c>
      <c r="BF1595" t="s">
        <v>6626</v>
      </c>
      <c r="BG1595" s="31">
        <v>46206.692418981482</v>
      </c>
      <c r="BH1595" s="14">
        <v>46206</v>
      </c>
      <c r="BI1595" t="s">
        <v>6677</v>
      </c>
      <c r="BJ1595" s="31">
        <v>46206.713738425926</v>
      </c>
      <c r="BK1595" s="14">
        <v>46206</v>
      </c>
      <c r="BL1595" t="s">
        <v>6677</v>
      </c>
      <c r="BM1595" s="31">
        <v>46206.714872685188</v>
      </c>
      <c r="BZ1595" s="14">
        <v>46206</v>
      </c>
      <c r="CA1595" t="s">
        <v>6677</v>
      </c>
      <c r="CB1595" s="31">
        <v>46206.720648148148</v>
      </c>
      <c r="CC1595" s="14">
        <v>46206</v>
      </c>
      <c r="CD1595" t="s">
        <v>1212</v>
      </c>
      <c r="CE1595" s="31">
        <v>46206.731377314813</v>
      </c>
      <c r="CI1595" s="14">
        <v>46209</v>
      </c>
      <c r="CJ1595" t="s">
        <v>3102</v>
      </c>
      <c r="CK1595" s="31">
        <v>46209.709918981483</v>
      </c>
      <c r="CP1595" t="str">
        <f>VLOOKUP(A1595,Sheet1!$A$2:$E$221,2,0)</f>
        <v>West Zone</v>
      </c>
    </row>
    <row r="1596" spans="1:94" x14ac:dyDescent="0.35">
      <c r="A1596" t="s">
        <v>8117</v>
      </c>
      <c r="B1596">
        <v>466</v>
      </c>
      <c r="C1596" t="s">
        <v>9332</v>
      </c>
      <c r="D1596" t="s">
        <v>678</v>
      </c>
      <c r="E1596" t="s">
        <v>439</v>
      </c>
      <c r="F1596" t="s">
        <v>440</v>
      </c>
      <c r="G1596" t="s">
        <v>441</v>
      </c>
      <c r="H1596" t="s">
        <v>10899</v>
      </c>
      <c r="I1596">
        <v>348760</v>
      </c>
      <c r="J1596" t="s">
        <v>8125</v>
      </c>
      <c r="K1596" t="s">
        <v>8126</v>
      </c>
      <c r="L1596" t="s">
        <v>4622</v>
      </c>
      <c r="M1596" t="s">
        <v>10900</v>
      </c>
      <c r="N1596">
        <v>45000</v>
      </c>
      <c r="O1596" t="s">
        <v>3012</v>
      </c>
      <c r="P1596" t="s">
        <v>3013</v>
      </c>
      <c r="Q1596" t="s">
        <v>10901</v>
      </c>
      <c r="R1596">
        <v>4907741968</v>
      </c>
      <c r="S1596" t="s">
        <v>13394</v>
      </c>
      <c r="T1596"/>
      <c r="V1596" s="14">
        <v>46209</v>
      </c>
      <c r="W1596" t="s">
        <v>8129</v>
      </c>
      <c r="X1596" s="31">
        <v>46209.645474537036</v>
      </c>
      <c r="AN1596" s="14">
        <v>46209</v>
      </c>
      <c r="AO1596" t="s">
        <v>1388</v>
      </c>
      <c r="AP1596" s="31">
        <v>46209.713101851848</v>
      </c>
      <c r="AT1596" s="31">
        <v>46209.713101851848</v>
      </c>
      <c r="AU1596" s="14">
        <v>46209</v>
      </c>
      <c r="AV1596" t="s">
        <v>1388</v>
      </c>
      <c r="AW1596" t="s">
        <v>440</v>
      </c>
      <c r="AX1596" t="s">
        <v>678</v>
      </c>
      <c r="AY1596" s="14">
        <v>46210</v>
      </c>
      <c r="AZ1596" t="s">
        <v>12780</v>
      </c>
      <c r="BA1596" s="31">
        <v>46210.665451388886</v>
      </c>
      <c r="BB1596" s="14">
        <v>46210</v>
      </c>
      <c r="BC1596" t="s">
        <v>1211</v>
      </c>
      <c r="BD1596" s="31">
        <v>46210.675185185188</v>
      </c>
      <c r="BE1596" s="14">
        <v>46210</v>
      </c>
      <c r="BF1596" t="s">
        <v>7509</v>
      </c>
      <c r="BG1596" s="31">
        <v>46210.707060185188</v>
      </c>
      <c r="BH1596" s="14">
        <v>46210</v>
      </c>
      <c r="BI1596" t="s">
        <v>6508</v>
      </c>
      <c r="BJ1596" s="31">
        <v>46210.769513888888</v>
      </c>
      <c r="BK1596" s="14">
        <v>46210</v>
      </c>
      <c r="BL1596" t="s">
        <v>6508</v>
      </c>
      <c r="BM1596" s="31">
        <v>46210.788807870369</v>
      </c>
      <c r="BZ1596" s="14">
        <v>46210</v>
      </c>
      <c r="CA1596" t="s">
        <v>6508</v>
      </c>
      <c r="CB1596" s="31">
        <v>46210.79314814815</v>
      </c>
      <c r="CC1596" s="14">
        <v>46210</v>
      </c>
      <c r="CD1596" t="s">
        <v>2414</v>
      </c>
      <c r="CE1596" s="31">
        <v>46210.81763888889</v>
      </c>
      <c r="CI1596" s="14">
        <v>46210</v>
      </c>
      <c r="CJ1596" t="s">
        <v>3102</v>
      </c>
      <c r="CK1596" s="31">
        <v>46210.844444444447</v>
      </c>
      <c r="CP1596" t="str">
        <f>VLOOKUP(A1596,Sheet1!$A$2:$E$221,2,0)</f>
        <v>West Zone</v>
      </c>
    </row>
    <row r="1597" spans="1:94" x14ac:dyDescent="0.35">
      <c r="A1597" t="s">
        <v>8117</v>
      </c>
      <c r="B1597">
        <v>466</v>
      </c>
      <c r="C1597" t="s">
        <v>9332</v>
      </c>
      <c r="D1597" t="s">
        <v>678</v>
      </c>
      <c r="E1597" t="s">
        <v>439</v>
      </c>
      <c r="F1597" t="s">
        <v>440</v>
      </c>
      <c r="G1597" t="s">
        <v>441</v>
      </c>
      <c r="H1597" t="s">
        <v>8124</v>
      </c>
      <c r="I1597">
        <v>664379</v>
      </c>
      <c r="J1597" t="s">
        <v>8125</v>
      </c>
      <c r="K1597" t="s">
        <v>8126</v>
      </c>
      <c r="L1597" t="s">
        <v>4622</v>
      </c>
      <c r="M1597" t="s">
        <v>8127</v>
      </c>
      <c r="N1597">
        <v>60000</v>
      </c>
      <c r="O1597" t="s">
        <v>1328</v>
      </c>
      <c r="P1597" t="s">
        <v>1329</v>
      </c>
      <c r="Q1597" t="s">
        <v>8128</v>
      </c>
      <c r="R1597">
        <v>3771408251</v>
      </c>
      <c r="S1597" t="s">
        <v>13394</v>
      </c>
      <c r="T1597"/>
      <c r="V1597" s="14">
        <v>46204</v>
      </c>
      <c r="W1597" t="s">
        <v>8129</v>
      </c>
      <c r="X1597" s="31">
        <v>46204.703125</v>
      </c>
      <c r="AN1597" s="14">
        <v>46204</v>
      </c>
      <c r="AO1597" t="s">
        <v>1388</v>
      </c>
      <c r="AP1597" s="31">
        <v>46204.770555555559</v>
      </c>
      <c r="AT1597" s="31">
        <v>46204.770555555559</v>
      </c>
      <c r="AU1597" s="14">
        <v>46204</v>
      </c>
      <c r="AV1597" t="s">
        <v>1388</v>
      </c>
      <c r="AW1597" t="s">
        <v>440</v>
      </c>
      <c r="AX1597" t="s">
        <v>678</v>
      </c>
      <c r="AY1597" s="14">
        <v>46205</v>
      </c>
      <c r="AZ1597" t="s">
        <v>3102</v>
      </c>
      <c r="BA1597" s="31">
        <v>46205.423113425924</v>
      </c>
      <c r="BB1597" s="14">
        <v>46205</v>
      </c>
      <c r="BC1597" t="s">
        <v>1211</v>
      </c>
      <c r="BD1597" s="31">
        <v>46205.443564814814</v>
      </c>
      <c r="BE1597" s="14">
        <v>46205</v>
      </c>
      <c r="BF1597" t="s">
        <v>6825</v>
      </c>
      <c r="BG1597" s="31">
        <v>46205.473715277774</v>
      </c>
      <c r="BH1597" s="14">
        <v>46205</v>
      </c>
      <c r="BI1597" t="s">
        <v>6483</v>
      </c>
      <c r="BJ1597" s="31">
        <v>46205.503032407411</v>
      </c>
      <c r="BK1597" s="14">
        <v>46205</v>
      </c>
      <c r="BL1597" t="s">
        <v>6483</v>
      </c>
      <c r="BM1597" s="31">
        <v>46205.518067129633</v>
      </c>
      <c r="BZ1597" s="14">
        <v>46205</v>
      </c>
      <c r="CA1597" t="s">
        <v>6483</v>
      </c>
      <c r="CB1597" s="31">
        <v>46205.522268518522</v>
      </c>
      <c r="CC1597" s="14">
        <v>46205</v>
      </c>
      <c r="CD1597" t="s">
        <v>1212</v>
      </c>
      <c r="CE1597" s="31">
        <v>46205.530393518522</v>
      </c>
      <c r="CI1597" s="14">
        <v>46205</v>
      </c>
      <c r="CJ1597" t="s">
        <v>3102</v>
      </c>
      <c r="CK1597" s="31">
        <v>46205.644166666665</v>
      </c>
      <c r="CP1597" t="str">
        <f>VLOOKUP(A1597,Sheet1!$A$2:$E$221,2,0)</f>
        <v>West Zone</v>
      </c>
    </row>
    <row r="1598" spans="1:94" x14ac:dyDescent="0.35">
      <c r="A1598" t="s">
        <v>8117</v>
      </c>
      <c r="B1598">
        <v>466</v>
      </c>
      <c r="C1598" t="s">
        <v>9332</v>
      </c>
      <c r="D1598" t="s">
        <v>678</v>
      </c>
      <c r="E1598" t="s">
        <v>439</v>
      </c>
      <c r="F1598" t="s">
        <v>440</v>
      </c>
      <c r="G1598" t="s">
        <v>441</v>
      </c>
      <c r="H1598" t="s">
        <v>12784</v>
      </c>
      <c r="I1598">
        <v>664690</v>
      </c>
      <c r="J1598" t="s">
        <v>8125</v>
      </c>
      <c r="K1598" t="s">
        <v>8126</v>
      </c>
      <c r="L1598" t="s">
        <v>4622</v>
      </c>
      <c r="M1598" t="s">
        <v>12785</v>
      </c>
      <c r="N1598">
        <v>45000</v>
      </c>
      <c r="O1598" t="s">
        <v>3012</v>
      </c>
      <c r="P1598" t="s">
        <v>3013</v>
      </c>
      <c r="Q1598" t="s">
        <v>12786</v>
      </c>
      <c r="R1598">
        <v>3760139403</v>
      </c>
      <c r="S1598" t="s">
        <v>13394</v>
      </c>
      <c r="T1598"/>
      <c r="V1598" s="14">
        <v>46210</v>
      </c>
      <c r="W1598" t="s">
        <v>8129</v>
      </c>
      <c r="X1598" s="31">
        <v>46210.605231481481</v>
      </c>
      <c r="AN1598" s="14">
        <v>46210</v>
      </c>
      <c r="AO1598" t="s">
        <v>1388</v>
      </c>
      <c r="AP1598" s="31">
        <v>46210.680358796293</v>
      </c>
      <c r="AT1598" s="31">
        <v>46210.680358796293</v>
      </c>
      <c r="AU1598" s="14">
        <v>46210</v>
      </c>
      <c r="AV1598" t="s">
        <v>1388</v>
      </c>
      <c r="AW1598" t="s">
        <v>440</v>
      </c>
      <c r="AX1598" t="s">
        <v>678</v>
      </c>
      <c r="AY1598" s="14">
        <v>46210</v>
      </c>
      <c r="AZ1598" t="s">
        <v>3102</v>
      </c>
      <c r="BA1598" s="31">
        <v>46210.727719907409</v>
      </c>
      <c r="BB1598" s="14">
        <v>46210</v>
      </c>
      <c r="BC1598" t="s">
        <v>1211</v>
      </c>
      <c r="BD1598" s="31">
        <v>46210.73715277778</v>
      </c>
      <c r="BE1598" s="14">
        <v>46210</v>
      </c>
      <c r="BF1598" t="s">
        <v>3057</v>
      </c>
      <c r="BG1598" s="31">
        <v>46210.742002314815</v>
      </c>
      <c r="BH1598" s="14">
        <v>46210</v>
      </c>
      <c r="BI1598" t="s">
        <v>1239</v>
      </c>
      <c r="BJ1598" s="31">
        <v>46210.763043981482</v>
      </c>
      <c r="BK1598" s="14">
        <v>46210</v>
      </c>
      <c r="BL1598" t="s">
        <v>1239</v>
      </c>
      <c r="BM1598" s="31">
        <v>46210.765590277777</v>
      </c>
      <c r="BZ1598" s="14">
        <v>46210</v>
      </c>
      <c r="CA1598" t="s">
        <v>1239</v>
      </c>
      <c r="CB1598" s="31">
        <v>46210.773136574076</v>
      </c>
      <c r="CC1598" s="14">
        <v>46210</v>
      </c>
      <c r="CD1598" t="s">
        <v>2414</v>
      </c>
      <c r="CE1598" s="31">
        <v>46210.817824074074</v>
      </c>
      <c r="CP1598" t="str">
        <f>VLOOKUP(A1598,Sheet1!$A$2:$E$221,2,0)</f>
        <v>West Zone</v>
      </c>
    </row>
    <row r="1599" spans="1:94" x14ac:dyDescent="0.35">
      <c r="A1599" t="s">
        <v>8130</v>
      </c>
      <c r="B1599">
        <v>547</v>
      </c>
      <c r="C1599" t="s">
        <v>9332</v>
      </c>
      <c r="D1599" t="s">
        <v>678</v>
      </c>
      <c r="E1599" t="s">
        <v>442</v>
      </c>
      <c r="F1599" t="s">
        <v>443</v>
      </c>
      <c r="G1599" t="s">
        <v>441</v>
      </c>
      <c r="H1599" t="s">
        <v>8131</v>
      </c>
      <c r="I1599">
        <v>313521</v>
      </c>
      <c r="J1599" t="s">
        <v>4170</v>
      </c>
      <c r="K1599" t="s">
        <v>4171</v>
      </c>
      <c r="L1599" t="s">
        <v>4622</v>
      </c>
      <c r="M1599" t="s">
        <v>8132</v>
      </c>
      <c r="N1599">
        <v>45000</v>
      </c>
      <c r="O1599" t="s">
        <v>3012</v>
      </c>
      <c r="P1599" t="s">
        <v>3013</v>
      </c>
      <c r="Q1599" t="s">
        <v>8133</v>
      </c>
      <c r="R1599">
        <v>3066667397</v>
      </c>
      <c r="S1599" t="s">
        <v>13394</v>
      </c>
      <c r="T1599"/>
      <c r="V1599" s="14">
        <v>46204</v>
      </c>
      <c r="W1599" t="s">
        <v>8134</v>
      </c>
      <c r="X1599" s="31">
        <v>46204.480821759258</v>
      </c>
      <c r="AN1599" s="14">
        <v>46204</v>
      </c>
      <c r="AO1599" t="s">
        <v>1389</v>
      </c>
      <c r="AP1599" s="31">
        <v>46204.643842592595</v>
      </c>
      <c r="AT1599" s="31">
        <v>46204.643842592595</v>
      </c>
      <c r="AU1599" s="14">
        <v>46204</v>
      </c>
      <c r="AV1599" t="s">
        <v>1389</v>
      </c>
      <c r="AW1599" t="s">
        <v>443</v>
      </c>
      <c r="AX1599" t="s">
        <v>678</v>
      </c>
      <c r="AY1599" s="14">
        <v>46204</v>
      </c>
      <c r="AZ1599" t="s">
        <v>8134</v>
      </c>
      <c r="BA1599" s="31">
        <v>46204.69195601852</v>
      </c>
      <c r="BB1599" s="14">
        <v>46204</v>
      </c>
      <c r="BC1599" t="s">
        <v>1211</v>
      </c>
      <c r="BD1599" s="31">
        <v>46204.708078703705</v>
      </c>
      <c r="BE1599" s="14">
        <v>46204</v>
      </c>
      <c r="BF1599" t="s">
        <v>6636</v>
      </c>
      <c r="BG1599" s="31">
        <v>46204.726736111108</v>
      </c>
      <c r="BH1599" s="14">
        <v>46204</v>
      </c>
      <c r="BI1599" t="s">
        <v>6508</v>
      </c>
      <c r="BJ1599" s="31">
        <v>46204.761180555557</v>
      </c>
      <c r="BN1599" s="14">
        <v>46204</v>
      </c>
      <c r="BO1599" t="s">
        <v>6508</v>
      </c>
      <c r="BP1599" s="31">
        <v>46204.762280092589</v>
      </c>
      <c r="CP1599" t="str">
        <f>VLOOKUP(A1599,Sheet1!$A$2:$E$221,2,0)</f>
        <v>West Zone</v>
      </c>
    </row>
    <row r="1600" spans="1:94" x14ac:dyDescent="0.35">
      <c r="A1600" t="s">
        <v>8130</v>
      </c>
      <c r="B1600">
        <v>547</v>
      </c>
      <c r="C1600" t="s">
        <v>9332</v>
      </c>
      <c r="D1600" t="s">
        <v>678</v>
      </c>
      <c r="E1600" t="s">
        <v>442</v>
      </c>
      <c r="F1600" t="s">
        <v>443</v>
      </c>
      <c r="G1600" t="s">
        <v>441</v>
      </c>
      <c r="H1600" t="s">
        <v>8131</v>
      </c>
      <c r="I1600">
        <v>313521</v>
      </c>
      <c r="J1600" t="s">
        <v>4170</v>
      </c>
      <c r="K1600" t="s">
        <v>4171</v>
      </c>
      <c r="L1600" t="s">
        <v>4622</v>
      </c>
      <c r="M1600" t="s">
        <v>8132</v>
      </c>
      <c r="N1600">
        <v>45000</v>
      </c>
      <c r="O1600" t="s">
        <v>3012</v>
      </c>
      <c r="P1600" t="s">
        <v>3013</v>
      </c>
      <c r="Q1600" t="s">
        <v>8135</v>
      </c>
      <c r="R1600">
        <v>6502025569</v>
      </c>
      <c r="S1600" t="s">
        <v>13394</v>
      </c>
      <c r="T1600"/>
      <c r="V1600" s="14">
        <v>46204</v>
      </c>
      <c r="W1600" t="s">
        <v>8134</v>
      </c>
      <c r="X1600" s="31">
        <v>46204.480810185189</v>
      </c>
      <c r="AN1600" s="14">
        <v>46204</v>
      </c>
      <c r="AO1600" t="s">
        <v>1389</v>
      </c>
      <c r="AP1600" s="31">
        <v>46204.643807870372</v>
      </c>
      <c r="AT1600" s="31">
        <v>46204.643807870372</v>
      </c>
      <c r="AU1600" s="14">
        <v>46204</v>
      </c>
      <c r="AV1600" t="s">
        <v>1389</v>
      </c>
      <c r="AW1600" t="s">
        <v>443</v>
      </c>
      <c r="AX1600" t="s">
        <v>678</v>
      </c>
      <c r="AY1600" s="14">
        <v>46204</v>
      </c>
      <c r="AZ1600" t="s">
        <v>8134</v>
      </c>
      <c r="BA1600" s="31">
        <v>46204.691932870373</v>
      </c>
      <c r="BB1600" s="14">
        <v>46204</v>
      </c>
      <c r="BC1600" t="s">
        <v>1211</v>
      </c>
      <c r="BD1600" s="31">
        <v>46204.708078703705</v>
      </c>
      <c r="BE1600" s="14">
        <v>46204</v>
      </c>
      <c r="BF1600" t="s">
        <v>6636</v>
      </c>
      <c r="BG1600" s="31">
        <v>46204.726724537039</v>
      </c>
      <c r="BH1600" s="14">
        <v>46204</v>
      </c>
      <c r="BI1600" t="s">
        <v>6508</v>
      </c>
      <c r="BJ1600" s="31">
        <v>46204.761157407411</v>
      </c>
      <c r="BN1600" s="14">
        <v>46204</v>
      </c>
      <c r="BO1600" t="s">
        <v>6508</v>
      </c>
      <c r="BP1600" s="31">
        <v>46204.76226851852</v>
      </c>
      <c r="CP1600" t="str">
        <f>VLOOKUP(A1600,Sheet1!$A$2:$E$221,2,0)</f>
        <v>West Zone</v>
      </c>
    </row>
    <row r="1601" spans="1:94" x14ac:dyDescent="0.35">
      <c r="A1601" t="s">
        <v>8130</v>
      </c>
      <c r="B1601">
        <v>547</v>
      </c>
      <c r="C1601" t="s">
        <v>9332</v>
      </c>
      <c r="D1601" t="s">
        <v>678</v>
      </c>
      <c r="E1601" t="s">
        <v>442</v>
      </c>
      <c r="F1601" t="s">
        <v>443</v>
      </c>
      <c r="G1601" t="s">
        <v>441</v>
      </c>
      <c r="H1601" t="s">
        <v>8136</v>
      </c>
      <c r="I1601">
        <v>377812</v>
      </c>
      <c r="J1601" t="s">
        <v>3103</v>
      </c>
      <c r="K1601" t="s">
        <v>3104</v>
      </c>
      <c r="L1601" t="s">
        <v>4622</v>
      </c>
      <c r="M1601" t="s">
        <v>8137</v>
      </c>
      <c r="N1601">
        <v>45000</v>
      </c>
      <c r="O1601" t="s">
        <v>3012</v>
      </c>
      <c r="P1601" t="s">
        <v>3013</v>
      </c>
      <c r="Q1601" t="s">
        <v>8138</v>
      </c>
      <c r="R1601">
        <v>7750077356</v>
      </c>
      <c r="S1601" t="s">
        <v>13394</v>
      </c>
      <c r="T1601"/>
      <c r="V1601" s="14">
        <v>46204</v>
      </c>
      <c r="W1601" t="s">
        <v>8134</v>
      </c>
      <c r="X1601" s="31">
        <v>46204.664421296293</v>
      </c>
      <c r="AN1601" s="14">
        <v>46204</v>
      </c>
      <c r="AO1601" t="s">
        <v>1389</v>
      </c>
      <c r="AP1601" s="31">
        <v>46204.745057870372</v>
      </c>
      <c r="AT1601" s="31">
        <v>46204.745057870372</v>
      </c>
      <c r="AU1601" s="14">
        <v>46204</v>
      </c>
      <c r="AV1601" t="s">
        <v>1389</v>
      </c>
      <c r="AW1601" t="s">
        <v>443</v>
      </c>
      <c r="AX1601" t="s">
        <v>678</v>
      </c>
      <c r="AY1601" s="14">
        <v>46204</v>
      </c>
      <c r="AZ1601" t="s">
        <v>8134</v>
      </c>
      <c r="BA1601" s="31">
        <v>46204.747557870367</v>
      </c>
      <c r="BB1601" s="14">
        <v>46205</v>
      </c>
      <c r="BC1601" t="s">
        <v>1211</v>
      </c>
      <c r="BD1601" s="31">
        <v>46205.356226851851</v>
      </c>
      <c r="BE1601" s="14">
        <v>46205</v>
      </c>
      <c r="BF1601" t="s">
        <v>6497</v>
      </c>
      <c r="BG1601" s="31">
        <v>46205.402268518519</v>
      </c>
      <c r="BH1601" s="14">
        <v>46205</v>
      </c>
      <c r="BI1601" t="s">
        <v>6483</v>
      </c>
      <c r="BJ1601" s="31">
        <v>46205.453136574077</v>
      </c>
      <c r="BK1601" s="14">
        <v>46205</v>
      </c>
      <c r="BL1601" t="s">
        <v>6483</v>
      </c>
      <c r="BM1601" s="31">
        <v>46205.462222222224</v>
      </c>
      <c r="BZ1601" s="14">
        <v>46205</v>
      </c>
      <c r="CA1601" t="s">
        <v>6483</v>
      </c>
      <c r="CB1601" s="31">
        <v>46205.479062500002</v>
      </c>
      <c r="CC1601" s="14">
        <v>46205</v>
      </c>
      <c r="CD1601" t="s">
        <v>1212</v>
      </c>
      <c r="CE1601" s="31">
        <v>46205.48946759259</v>
      </c>
      <c r="CI1601" s="14">
        <v>46205</v>
      </c>
      <c r="CJ1601" t="s">
        <v>2963</v>
      </c>
      <c r="CK1601" s="31">
        <v>46205.698437500003</v>
      </c>
      <c r="CP1601" t="str">
        <f>VLOOKUP(A1601,Sheet1!$A$2:$E$221,2,0)</f>
        <v>West Zone</v>
      </c>
    </row>
    <row r="1602" spans="1:94" x14ac:dyDescent="0.35">
      <c r="A1602" t="s">
        <v>8130</v>
      </c>
      <c r="B1602">
        <v>547</v>
      </c>
      <c r="C1602" t="s">
        <v>9332</v>
      </c>
      <c r="D1602" t="s">
        <v>678</v>
      </c>
      <c r="E1602" t="s">
        <v>442</v>
      </c>
      <c r="F1602" t="s">
        <v>443</v>
      </c>
      <c r="G1602" t="s">
        <v>441</v>
      </c>
      <c r="H1602" t="s">
        <v>4168</v>
      </c>
      <c r="I1602">
        <v>459229</v>
      </c>
      <c r="J1602" t="s">
        <v>4170</v>
      </c>
      <c r="K1602" t="s">
        <v>4171</v>
      </c>
      <c r="L1602" t="s">
        <v>4622</v>
      </c>
      <c r="M1602" t="s">
        <v>8139</v>
      </c>
      <c r="N1602">
        <v>77000</v>
      </c>
      <c r="O1602" t="s">
        <v>1173</v>
      </c>
      <c r="P1602" t="s">
        <v>1174</v>
      </c>
      <c r="Q1602" t="s">
        <v>4169</v>
      </c>
      <c r="R1602">
        <v>1127870069</v>
      </c>
      <c r="S1602" t="s">
        <v>13394</v>
      </c>
      <c r="T1602"/>
      <c r="V1602" s="14">
        <v>46205</v>
      </c>
      <c r="W1602" t="s">
        <v>8140</v>
      </c>
      <c r="X1602" s="31">
        <v>46205.494780092595</v>
      </c>
      <c r="AN1602" s="14">
        <v>46205</v>
      </c>
      <c r="AO1602" t="s">
        <v>1389</v>
      </c>
      <c r="AP1602" s="31">
        <v>46205.575416666667</v>
      </c>
      <c r="AT1602" s="31">
        <v>46205.575416666667</v>
      </c>
      <c r="AU1602" s="14">
        <v>46205</v>
      </c>
      <c r="AV1602" t="s">
        <v>1389</v>
      </c>
      <c r="AW1602" t="s">
        <v>443</v>
      </c>
      <c r="AX1602" t="s">
        <v>678</v>
      </c>
      <c r="AY1602" s="14">
        <v>46205</v>
      </c>
      <c r="AZ1602" t="s">
        <v>8140</v>
      </c>
      <c r="BA1602" s="31">
        <v>46205.583912037036</v>
      </c>
      <c r="BB1602" s="14">
        <v>46205</v>
      </c>
      <c r="BC1602" t="s">
        <v>1211</v>
      </c>
      <c r="BD1602" s="31">
        <v>46205.608101851853</v>
      </c>
      <c r="BE1602" s="14">
        <v>46205</v>
      </c>
      <c r="BF1602" t="s">
        <v>7038</v>
      </c>
      <c r="BG1602" s="31">
        <v>46205.62804398148</v>
      </c>
      <c r="BH1602" s="14">
        <v>46205</v>
      </c>
      <c r="BI1602" t="s">
        <v>6483</v>
      </c>
      <c r="BJ1602" s="31">
        <v>46205.651018518518</v>
      </c>
      <c r="BK1602" s="14">
        <v>46205</v>
      </c>
      <c r="BL1602" t="s">
        <v>6483</v>
      </c>
      <c r="BM1602" s="31">
        <v>46205.662442129629</v>
      </c>
      <c r="BZ1602" s="14">
        <v>46205</v>
      </c>
      <c r="CA1602" t="s">
        <v>6483</v>
      </c>
      <c r="CB1602" s="31">
        <v>46205.667395833334</v>
      </c>
      <c r="CC1602" s="14">
        <v>46205</v>
      </c>
      <c r="CD1602" t="s">
        <v>1212</v>
      </c>
      <c r="CE1602" s="31">
        <v>46205.71371527778</v>
      </c>
      <c r="CI1602" s="14">
        <v>46205</v>
      </c>
      <c r="CJ1602" t="s">
        <v>2963</v>
      </c>
      <c r="CK1602" s="31">
        <v>46205.827430555553</v>
      </c>
      <c r="CP1602" t="str">
        <f>VLOOKUP(A1602,Sheet1!$A$2:$E$221,2,0)</f>
        <v>West Zone</v>
      </c>
    </row>
    <row r="1603" spans="1:94" x14ac:dyDescent="0.35">
      <c r="A1603" t="s">
        <v>8130</v>
      </c>
      <c r="B1603">
        <v>547</v>
      </c>
      <c r="C1603" t="s">
        <v>9332</v>
      </c>
      <c r="D1603" t="s">
        <v>678</v>
      </c>
      <c r="E1603" t="s">
        <v>442</v>
      </c>
      <c r="F1603" t="s">
        <v>443</v>
      </c>
      <c r="G1603" t="s">
        <v>441</v>
      </c>
      <c r="H1603" t="s">
        <v>8141</v>
      </c>
      <c r="I1603">
        <v>513011</v>
      </c>
      <c r="J1603" t="s">
        <v>3103</v>
      </c>
      <c r="K1603" t="s">
        <v>3104</v>
      </c>
      <c r="L1603" t="s">
        <v>4622</v>
      </c>
      <c r="M1603" t="s">
        <v>8142</v>
      </c>
      <c r="N1603">
        <v>50000</v>
      </c>
      <c r="O1603" t="s">
        <v>1171</v>
      </c>
      <c r="P1603" t="s">
        <v>1172</v>
      </c>
      <c r="Q1603" t="s">
        <v>8143</v>
      </c>
      <c r="R1603">
        <v>2471098169</v>
      </c>
      <c r="S1603" t="s">
        <v>13394</v>
      </c>
      <c r="T1603"/>
      <c r="V1603" s="14">
        <v>46205</v>
      </c>
      <c r="W1603" t="s">
        <v>8134</v>
      </c>
      <c r="X1603" s="31">
        <v>46205.676122685189</v>
      </c>
      <c r="AN1603" s="14">
        <v>46206</v>
      </c>
      <c r="AO1603" t="s">
        <v>1389</v>
      </c>
      <c r="AP1603" s="31">
        <v>46206.374583333331</v>
      </c>
      <c r="AT1603" s="31">
        <v>46206.374583333331</v>
      </c>
      <c r="AU1603" s="14">
        <v>46206</v>
      </c>
      <c r="AV1603" t="s">
        <v>1389</v>
      </c>
      <c r="AW1603" t="s">
        <v>443</v>
      </c>
      <c r="AX1603" t="s">
        <v>678</v>
      </c>
      <c r="AY1603" s="14">
        <v>46206</v>
      </c>
      <c r="AZ1603" t="s">
        <v>8134</v>
      </c>
      <c r="BA1603" s="31">
        <v>46206.472719907404</v>
      </c>
      <c r="BB1603" s="14">
        <v>46206</v>
      </c>
      <c r="BC1603" t="s">
        <v>3057</v>
      </c>
      <c r="BD1603" s="31">
        <v>46206.482615740744</v>
      </c>
      <c r="BE1603" s="14">
        <v>46206</v>
      </c>
      <c r="BF1603" t="s">
        <v>6497</v>
      </c>
      <c r="BG1603" s="31">
        <v>46206.516145833331</v>
      </c>
      <c r="BH1603" s="14">
        <v>46206</v>
      </c>
      <c r="BI1603" t="s">
        <v>1239</v>
      </c>
      <c r="BJ1603" s="31">
        <v>46206.62190972222</v>
      </c>
      <c r="BK1603" s="14">
        <v>46206</v>
      </c>
      <c r="BL1603" t="s">
        <v>1239</v>
      </c>
      <c r="BM1603" s="31">
        <v>46206.638923611114</v>
      </c>
      <c r="BZ1603" s="14">
        <v>46206</v>
      </c>
      <c r="CA1603" t="s">
        <v>1239</v>
      </c>
      <c r="CB1603" s="31">
        <v>46206.6481712963</v>
      </c>
      <c r="CC1603" s="14">
        <v>46206</v>
      </c>
      <c r="CD1603" t="s">
        <v>1212</v>
      </c>
      <c r="CE1603" s="31">
        <v>46206.659282407411</v>
      </c>
      <c r="CI1603" s="14">
        <v>46206</v>
      </c>
      <c r="CJ1603" t="s">
        <v>2963</v>
      </c>
      <c r="CK1603" s="31">
        <v>46206.760567129626</v>
      </c>
      <c r="CP1603" t="str">
        <f>VLOOKUP(A1603,Sheet1!$A$2:$E$221,2,0)</f>
        <v>West Zone</v>
      </c>
    </row>
    <row r="1604" spans="1:94" x14ac:dyDescent="0.35">
      <c r="A1604" t="s">
        <v>8130</v>
      </c>
      <c r="B1604">
        <v>547</v>
      </c>
      <c r="C1604" t="s">
        <v>9332</v>
      </c>
      <c r="D1604" t="s">
        <v>678</v>
      </c>
      <c r="E1604" t="s">
        <v>442</v>
      </c>
      <c r="F1604" t="s">
        <v>443</v>
      </c>
      <c r="G1604" t="s">
        <v>441</v>
      </c>
      <c r="H1604" t="s">
        <v>12790</v>
      </c>
      <c r="I1604">
        <v>549501</v>
      </c>
      <c r="J1604" t="s">
        <v>3103</v>
      </c>
      <c r="K1604" t="s">
        <v>3104</v>
      </c>
      <c r="L1604" t="s">
        <v>4622</v>
      </c>
      <c r="M1604" t="s">
        <v>12791</v>
      </c>
      <c r="N1604">
        <v>50000</v>
      </c>
      <c r="O1604" t="s">
        <v>1171</v>
      </c>
      <c r="P1604" t="s">
        <v>1172</v>
      </c>
      <c r="Q1604" t="s">
        <v>12792</v>
      </c>
      <c r="R1604">
        <v>3227217630</v>
      </c>
      <c r="S1604" t="s">
        <v>13394</v>
      </c>
      <c r="T1604"/>
      <c r="V1604" s="14">
        <v>46210</v>
      </c>
      <c r="W1604" t="s">
        <v>8134</v>
      </c>
      <c r="X1604" s="31">
        <v>46210.392222222225</v>
      </c>
      <c r="AN1604" s="14">
        <v>46210</v>
      </c>
      <c r="AO1604" t="s">
        <v>1389</v>
      </c>
      <c r="AP1604" s="31">
        <v>46210.548043981478</v>
      </c>
      <c r="AT1604" s="31">
        <v>46210.548043981478</v>
      </c>
      <c r="AU1604" s="14">
        <v>46210</v>
      </c>
      <c r="AV1604" t="s">
        <v>1389</v>
      </c>
      <c r="AW1604" t="s">
        <v>443</v>
      </c>
      <c r="AX1604" t="s">
        <v>678</v>
      </c>
      <c r="AY1604" s="14">
        <v>46210</v>
      </c>
      <c r="AZ1604" t="s">
        <v>2963</v>
      </c>
      <c r="BA1604" s="31">
        <v>46210.600856481484</v>
      </c>
      <c r="BB1604" s="14">
        <v>46210</v>
      </c>
      <c r="BC1604" t="s">
        <v>1211</v>
      </c>
      <c r="BD1604" s="31">
        <v>46210.615833333337</v>
      </c>
      <c r="BE1604" s="14">
        <v>46210</v>
      </c>
      <c r="BF1604" t="s">
        <v>12366</v>
      </c>
      <c r="BG1604" s="31">
        <v>46210.748159722221</v>
      </c>
      <c r="BH1604" s="14">
        <v>46210</v>
      </c>
      <c r="BI1604" t="s">
        <v>6508</v>
      </c>
      <c r="BJ1604" s="31">
        <v>46210.792858796296</v>
      </c>
      <c r="BK1604" s="14">
        <v>46210</v>
      </c>
      <c r="BL1604" t="s">
        <v>6508</v>
      </c>
      <c r="BM1604" s="31">
        <v>46210.805231481485</v>
      </c>
      <c r="BZ1604" s="14">
        <v>46210</v>
      </c>
      <c r="CA1604" t="s">
        <v>6508</v>
      </c>
      <c r="CB1604" s="31">
        <v>46210.812835648147</v>
      </c>
      <c r="CC1604" s="14">
        <v>46210</v>
      </c>
      <c r="CD1604" t="s">
        <v>1212</v>
      </c>
      <c r="CE1604" s="31">
        <v>46210.839062500003</v>
      </c>
      <c r="CP1604" t="str">
        <f>VLOOKUP(A1604,Sheet1!$A$2:$E$221,2,0)</f>
        <v>West Zone</v>
      </c>
    </row>
    <row r="1605" spans="1:94" x14ac:dyDescent="0.35">
      <c r="A1605" t="s">
        <v>8130</v>
      </c>
      <c r="B1605">
        <v>547</v>
      </c>
      <c r="C1605" t="s">
        <v>9332</v>
      </c>
      <c r="D1605" t="s">
        <v>678</v>
      </c>
      <c r="E1605" t="s">
        <v>442</v>
      </c>
      <c r="F1605" t="s">
        <v>443</v>
      </c>
      <c r="G1605" t="s">
        <v>441</v>
      </c>
      <c r="H1605" t="s">
        <v>8144</v>
      </c>
      <c r="I1605">
        <v>601813</v>
      </c>
      <c r="J1605" t="s">
        <v>4170</v>
      </c>
      <c r="K1605" t="s">
        <v>4171</v>
      </c>
      <c r="L1605" t="s">
        <v>4622</v>
      </c>
      <c r="M1605" t="s">
        <v>8145</v>
      </c>
      <c r="N1605">
        <v>35000</v>
      </c>
      <c r="O1605" t="s">
        <v>1390</v>
      </c>
      <c r="P1605" t="s">
        <v>1391</v>
      </c>
      <c r="Q1605" t="s">
        <v>8146</v>
      </c>
      <c r="R1605">
        <v>6106985392</v>
      </c>
      <c r="S1605" t="s">
        <v>13394</v>
      </c>
      <c r="T1605"/>
      <c r="V1605" s="14">
        <v>46205</v>
      </c>
      <c r="W1605" t="s">
        <v>8140</v>
      </c>
      <c r="X1605" s="31">
        <v>46205.423541666663</v>
      </c>
      <c r="AN1605" s="14">
        <v>46205</v>
      </c>
      <c r="AO1605" t="s">
        <v>1389</v>
      </c>
      <c r="AP1605" s="31">
        <v>46205.543414351851</v>
      </c>
      <c r="AT1605" s="31">
        <v>46205.543414351851</v>
      </c>
      <c r="AU1605" s="14">
        <v>46205</v>
      </c>
      <c r="AV1605" t="s">
        <v>1389</v>
      </c>
      <c r="AW1605" t="s">
        <v>443</v>
      </c>
      <c r="AX1605" t="s">
        <v>678</v>
      </c>
      <c r="AY1605" s="14">
        <v>46205</v>
      </c>
      <c r="AZ1605" t="s">
        <v>8147</v>
      </c>
      <c r="BA1605" s="31">
        <v>46205.605416666665</v>
      </c>
      <c r="BB1605" s="14">
        <v>46205</v>
      </c>
      <c r="BC1605" t="s">
        <v>1211</v>
      </c>
      <c r="BD1605" s="31">
        <v>46205.637048611112</v>
      </c>
      <c r="BE1605" s="14">
        <v>46205</v>
      </c>
      <c r="BF1605" t="s">
        <v>7371</v>
      </c>
      <c r="BG1605" s="31">
        <v>46205.663819444446</v>
      </c>
      <c r="BH1605" s="14">
        <v>46205</v>
      </c>
      <c r="BI1605" t="s">
        <v>6483</v>
      </c>
      <c r="BJ1605" s="31">
        <v>46205.686307870368</v>
      </c>
      <c r="BK1605" s="14">
        <v>46206</v>
      </c>
      <c r="BL1605" t="s">
        <v>1241</v>
      </c>
      <c r="BM1605" s="31">
        <v>46206.752812500003</v>
      </c>
      <c r="BN1605" s="14">
        <v>46205</v>
      </c>
      <c r="BO1605" t="s">
        <v>6483</v>
      </c>
      <c r="BP1605" s="31">
        <v>46205.704363425924</v>
      </c>
      <c r="BZ1605" s="14">
        <v>46206</v>
      </c>
      <c r="CA1605" t="s">
        <v>1241</v>
      </c>
      <c r="CB1605" s="31">
        <v>46206.757280092592</v>
      </c>
      <c r="CC1605" s="14">
        <v>46206</v>
      </c>
      <c r="CD1605" t="s">
        <v>1212</v>
      </c>
      <c r="CE1605" s="31">
        <v>46206.76525462963</v>
      </c>
      <c r="CI1605" s="14">
        <v>46206</v>
      </c>
      <c r="CJ1605" t="s">
        <v>2963</v>
      </c>
      <c r="CK1605" s="31">
        <v>46206.84952546296</v>
      </c>
      <c r="CP1605" t="str">
        <f>VLOOKUP(A1605,Sheet1!$A$2:$E$221,2,0)</f>
        <v>West Zone</v>
      </c>
    </row>
    <row r="1606" spans="1:94" x14ac:dyDescent="0.35">
      <c r="A1606" t="s">
        <v>8130</v>
      </c>
      <c r="B1606">
        <v>547</v>
      </c>
      <c r="C1606" t="s">
        <v>9332</v>
      </c>
      <c r="D1606" t="s">
        <v>678</v>
      </c>
      <c r="E1606" t="s">
        <v>442</v>
      </c>
      <c r="F1606" t="s">
        <v>443</v>
      </c>
      <c r="G1606" t="s">
        <v>441</v>
      </c>
      <c r="H1606" t="s">
        <v>8148</v>
      </c>
      <c r="I1606">
        <v>627678</v>
      </c>
      <c r="J1606" t="s">
        <v>8149</v>
      </c>
      <c r="K1606" t="s">
        <v>8150</v>
      </c>
      <c r="L1606" t="s">
        <v>4622</v>
      </c>
      <c r="M1606" t="s">
        <v>10902</v>
      </c>
      <c r="N1606">
        <v>45000</v>
      </c>
      <c r="O1606" t="s">
        <v>3012</v>
      </c>
      <c r="P1606" t="s">
        <v>3013</v>
      </c>
      <c r="Q1606" t="s">
        <v>8151</v>
      </c>
      <c r="R1606">
        <v>7117332356</v>
      </c>
      <c r="S1606" t="s">
        <v>13394</v>
      </c>
      <c r="T1606"/>
      <c r="V1606" s="14">
        <v>46209</v>
      </c>
      <c r="W1606" t="s">
        <v>8152</v>
      </c>
      <c r="X1606" s="31">
        <v>46209.433009259257</v>
      </c>
      <c r="AN1606" s="14">
        <v>46209</v>
      </c>
      <c r="AO1606" t="s">
        <v>1389</v>
      </c>
      <c r="AP1606" s="31">
        <v>46209.482719907406</v>
      </c>
      <c r="AT1606" s="31">
        <v>46209.482719907406</v>
      </c>
      <c r="AU1606" s="14">
        <v>46209</v>
      </c>
      <c r="AV1606" t="s">
        <v>1389</v>
      </c>
      <c r="AW1606" t="s">
        <v>443</v>
      </c>
      <c r="AX1606" t="s">
        <v>678</v>
      </c>
      <c r="AY1606" s="14">
        <v>46209</v>
      </c>
      <c r="AZ1606" t="s">
        <v>8152</v>
      </c>
      <c r="BA1606" s="31">
        <v>46209.64261574074</v>
      </c>
      <c r="BB1606" s="14">
        <v>46209</v>
      </c>
      <c r="BC1606" t="s">
        <v>1211</v>
      </c>
      <c r="BD1606" s="31">
        <v>46209.645694444444</v>
      </c>
      <c r="BE1606" s="14">
        <v>46209</v>
      </c>
      <c r="BF1606" t="s">
        <v>6673</v>
      </c>
      <c r="BG1606" s="31">
        <v>46209.728912037041</v>
      </c>
      <c r="BH1606" s="14">
        <v>46209</v>
      </c>
      <c r="BI1606" t="s">
        <v>6483</v>
      </c>
      <c r="BJ1606" s="31">
        <v>46209.757094907407</v>
      </c>
      <c r="BK1606" s="14">
        <v>46209</v>
      </c>
      <c r="BL1606" t="s">
        <v>6483</v>
      </c>
      <c r="BM1606" s="31">
        <v>46209.761712962965</v>
      </c>
      <c r="BZ1606" s="14">
        <v>46209</v>
      </c>
      <c r="CA1606" t="s">
        <v>6483</v>
      </c>
      <c r="CB1606" s="31">
        <v>46209.76972222222</v>
      </c>
      <c r="CC1606" s="14">
        <v>46210</v>
      </c>
      <c r="CD1606" t="s">
        <v>2414</v>
      </c>
      <c r="CE1606" s="31">
        <v>46210.678437499999</v>
      </c>
      <c r="CI1606" s="14">
        <v>46210</v>
      </c>
      <c r="CJ1606" t="s">
        <v>2963</v>
      </c>
      <c r="CK1606" s="31">
        <v>46210.685844907406</v>
      </c>
      <c r="CP1606" t="str">
        <f>VLOOKUP(A1606,Sheet1!$A$2:$E$221,2,0)</f>
        <v>West Zone</v>
      </c>
    </row>
    <row r="1607" spans="1:94" x14ac:dyDescent="0.35">
      <c r="A1607" t="s">
        <v>8153</v>
      </c>
      <c r="B1607">
        <v>546</v>
      </c>
      <c r="C1607" t="s">
        <v>9332</v>
      </c>
      <c r="D1607" t="s">
        <v>678</v>
      </c>
      <c r="E1607" t="s">
        <v>444</v>
      </c>
      <c r="F1607" t="s">
        <v>445</v>
      </c>
      <c r="G1607" t="s">
        <v>441</v>
      </c>
      <c r="H1607" t="s">
        <v>12793</v>
      </c>
      <c r="I1607">
        <v>232857</v>
      </c>
      <c r="J1607" t="s">
        <v>3623</v>
      </c>
      <c r="K1607" t="s">
        <v>3624</v>
      </c>
      <c r="L1607" t="s">
        <v>4622</v>
      </c>
      <c r="M1607" t="s">
        <v>12794</v>
      </c>
      <c r="N1607">
        <v>45000</v>
      </c>
      <c r="O1607" t="s">
        <v>7079</v>
      </c>
      <c r="P1607" t="s">
        <v>7080</v>
      </c>
      <c r="Q1607" t="s">
        <v>12795</v>
      </c>
      <c r="R1607">
        <v>2677935804</v>
      </c>
      <c r="S1607" t="s">
        <v>13394</v>
      </c>
      <c r="T1607"/>
      <c r="V1607" s="14">
        <v>46210</v>
      </c>
      <c r="W1607" t="s">
        <v>8157</v>
      </c>
      <c r="X1607" s="31">
        <v>46210.557881944442</v>
      </c>
      <c r="AN1607" s="14">
        <v>46210</v>
      </c>
      <c r="AO1607" t="s">
        <v>8166</v>
      </c>
      <c r="AP1607" s="31">
        <v>46210.639594907407</v>
      </c>
      <c r="AT1607" s="31">
        <v>46210.639594907407</v>
      </c>
      <c r="AU1607" s="14">
        <v>46210</v>
      </c>
      <c r="AV1607" t="s">
        <v>8166</v>
      </c>
      <c r="AW1607" t="s">
        <v>445</v>
      </c>
      <c r="AX1607" t="s">
        <v>678</v>
      </c>
      <c r="AY1607" s="14">
        <v>46210</v>
      </c>
      <c r="AZ1607" t="s">
        <v>8166</v>
      </c>
      <c r="BA1607" s="31">
        <v>46210.640914351854</v>
      </c>
      <c r="BB1607" s="14">
        <v>46210</v>
      </c>
      <c r="BC1607" t="s">
        <v>1211</v>
      </c>
      <c r="BD1607" s="31">
        <v>46210.675300925926</v>
      </c>
      <c r="BE1607" s="14">
        <v>46210</v>
      </c>
      <c r="BF1607" t="s">
        <v>6482</v>
      </c>
      <c r="BG1607" s="31">
        <v>46210.706782407404</v>
      </c>
      <c r="BH1607" s="14">
        <v>46210</v>
      </c>
      <c r="BI1607" t="s">
        <v>6483</v>
      </c>
      <c r="BJ1607" s="31">
        <v>46210.770104166666</v>
      </c>
      <c r="BK1607" s="14">
        <v>46210</v>
      </c>
      <c r="BL1607" t="s">
        <v>6483</v>
      </c>
      <c r="BM1607" s="31">
        <v>46210.783067129632</v>
      </c>
      <c r="BZ1607" s="14">
        <v>46210</v>
      </c>
      <c r="CA1607" t="s">
        <v>6483</v>
      </c>
      <c r="CB1607" s="31">
        <v>46210.789363425924</v>
      </c>
      <c r="CC1607" s="14">
        <v>46210</v>
      </c>
      <c r="CD1607" t="s">
        <v>2414</v>
      </c>
      <c r="CE1607" s="31">
        <v>46210.808391203704</v>
      </c>
      <c r="CI1607" s="14">
        <v>46210</v>
      </c>
      <c r="CJ1607" t="s">
        <v>8158</v>
      </c>
      <c r="CK1607" s="31">
        <v>46210.83934027778</v>
      </c>
      <c r="CP1607" t="str">
        <f>VLOOKUP(A1607,Sheet1!$A$2:$E$221,2,0)</f>
        <v>West Zone</v>
      </c>
    </row>
    <row r="1608" spans="1:94" x14ac:dyDescent="0.35">
      <c r="A1608" t="s">
        <v>8153</v>
      </c>
      <c r="B1608">
        <v>546</v>
      </c>
      <c r="C1608" t="s">
        <v>9332</v>
      </c>
      <c r="D1608" t="s">
        <v>678</v>
      </c>
      <c r="E1608" t="s">
        <v>444</v>
      </c>
      <c r="F1608" t="s">
        <v>445</v>
      </c>
      <c r="G1608" t="s">
        <v>441</v>
      </c>
      <c r="H1608" t="s">
        <v>10903</v>
      </c>
      <c r="I1608">
        <v>241567</v>
      </c>
      <c r="J1608" t="s">
        <v>8161</v>
      </c>
      <c r="K1608" t="s">
        <v>8162</v>
      </c>
      <c r="L1608" t="s">
        <v>4622</v>
      </c>
      <c r="M1608" t="s">
        <v>10904</v>
      </c>
      <c r="N1608">
        <v>70000</v>
      </c>
      <c r="O1608" t="s">
        <v>10905</v>
      </c>
      <c r="P1608" t="s">
        <v>10906</v>
      </c>
      <c r="Q1608" t="s">
        <v>10907</v>
      </c>
      <c r="R1608">
        <v>5320128058</v>
      </c>
      <c r="S1608" t="s">
        <v>683</v>
      </c>
      <c r="T1608" t="s">
        <v>13177</v>
      </c>
      <c r="U1608" s="1">
        <v>46210</v>
      </c>
      <c r="V1608" s="14">
        <v>46209</v>
      </c>
      <c r="W1608" t="s">
        <v>8165</v>
      </c>
      <c r="X1608" s="31">
        <v>46209.635081018518</v>
      </c>
      <c r="AN1608" s="14">
        <v>46209</v>
      </c>
      <c r="AO1608" t="s">
        <v>8158</v>
      </c>
      <c r="AP1608" s="31">
        <v>46209.772581018522</v>
      </c>
      <c r="AT1608" s="31">
        <v>46209.772581018522</v>
      </c>
      <c r="AU1608" s="14">
        <v>46209</v>
      </c>
      <c r="AV1608" t="s">
        <v>8158</v>
      </c>
      <c r="AW1608" t="s">
        <v>8159</v>
      </c>
      <c r="AX1608" t="s">
        <v>677</v>
      </c>
      <c r="AY1608" s="14">
        <v>46209</v>
      </c>
      <c r="AZ1608" t="s">
        <v>8158</v>
      </c>
      <c r="BA1608" s="31">
        <v>46209.773055555554</v>
      </c>
      <c r="BB1608" s="14">
        <v>46210</v>
      </c>
      <c r="BC1608" t="s">
        <v>1211</v>
      </c>
      <c r="BD1608" s="31">
        <v>46210.344375000001</v>
      </c>
      <c r="BE1608" s="14">
        <v>46210</v>
      </c>
      <c r="BF1608" t="s">
        <v>6636</v>
      </c>
      <c r="BG1608" s="31">
        <v>46210.375462962962</v>
      </c>
      <c r="BH1608" s="14">
        <v>46210</v>
      </c>
      <c r="BI1608" t="s">
        <v>6483</v>
      </c>
      <c r="BJ1608" s="31">
        <v>46210.48159722222</v>
      </c>
      <c r="BN1608" s="14">
        <v>46210</v>
      </c>
      <c r="BO1608" t="s">
        <v>6483</v>
      </c>
      <c r="BP1608" s="31">
        <v>46210.521273148152</v>
      </c>
      <c r="CP1608" t="str">
        <f>VLOOKUP(A1608,Sheet1!$A$2:$E$221,2,0)</f>
        <v>West Zone</v>
      </c>
    </row>
    <row r="1609" spans="1:94" x14ac:dyDescent="0.35">
      <c r="A1609" t="s">
        <v>8153</v>
      </c>
      <c r="B1609">
        <v>546</v>
      </c>
      <c r="C1609" t="s">
        <v>9332</v>
      </c>
      <c r="D1609" t="s">
        <v>678</v>
      </c>
      <c r="E1609" t="s">
        <v>444</v>
      </c>
      <c r="F1609" t="s">
        <v>445</v>
      </c>
      <c r="G1609" t="s">
        <v>441</v>
      </c>
      <c r="H1609" t="s">
        <v>10908</v>
      </c>
      <c r="I1609">
        <v>359117</v>
      </c>
      <c r="J1609" t="s">
        <v>10909</v>
      </c>
      <c r="K1609" t="s">
        <v>10910</v>
      </c>
      <c r="L1609" t="s">
        <v>4622</v>
      </c>
      <c r="M1609" t="s">
        <v>10911</v>
      </c>
      <c r="N1609">
        <v>45000</v>
      </c>
      <c r="O1609" t="s">
        <v>7079</v>
      </c>
      <c r="P1609" t="s">
        <v>7080</v>
      </c>
      <c r="Q1609" t="s">
        <v>10916</v>
      </c>
      <c r="R1609">
        <v>3284087360</v>
      </c>
      <c r="S1609" t="s">
        <v>13394</v>
      </c>
      <c r="T1609"/>
      <c r="V1609" s="14">
        <v>46209</v>
      </c>
      <c r="W1609" t="s">
        <v>10913</v>
      </c>
      <c r="X1609" s="31">
        <v>46209.688194444447</v>
      </c>
      <c r="AN1609" s="14">
        <v>46209</v>
      </c>
      <c r="AO1609" t="s">
        <v>8158</v>
      </c>
      <c r="AP1609" s="31">
        <v>46209.753425925926</v>
      </c>
      <c r="AT1609" s="31">
        <v>46209.753425925926</v>
      </c>
      <c r="AU1609" s="14">
        <v>46209</v>
      </c>
      <c r="AV1609" t="s">
        <v>8158</v>
      </c>
      <c r="AW1609" t="s">
        <v>8159</v>
      </c>
      <c r="AX1609" t="s">
        <v>677</v>
      </c>
      <c r="AY1609" s="14">
        <v>46209</v>
      </c>
      <c r="AZ1609" t="s">
        <v>8158</v>
      </c>
      <c r="BA1609" s="31">
        <v>46209.753969907404</v>
      </c>
      <c r="BB1609" s="14">
        <v>46210</v>
      </c>
      <c r="BC1609" t="s">
        <v>1211</v>
      </c>
      <c r="BD1609" s="31">
        <v>46210.344386574077</v>
      </c>
      <c r="BE1609" s="14">
        <v>46210</v>
      </c>
      <c r="BF1609" t="s">
        <v>6636</v>
      </c>
      <c r="BG1609" s="31">
        <v>46210.400208333333</v>
      </c>
      <c r="BH1609" s="14">
        <v>46210</v>
      </c>
      <c r="BI1609" t="s">
        <v>1239</v>
      </c>
      <c r="BJ1609" s="31">
        <v>46210.478576388887</v>
      </c>
      <c r="BK1609" s="14">
        <v>46210</v>
      </c>
      <c r="BL1609" t="s">
        <v>1239</v>
      </c>
      <c r="BM1609" s="31">
        <v>46210.51116898148</v>
      </c>
      <c r="BZ1609" s="14">
        <v>46210</v>
      </c>
      <c r="CA1609" t="s">
        <v>1239</v>
      </c>
      <c r="CB1609" s="31">
        <v>46210.521377314813</v>
      </c>
      <c r="CC1609" s="14">
        <v>46210</v>
      </c>
      <c r="CD1609" t="s">
        <v>2414</v>
      </c>
      <c r="CE1609" s="31">
        <v>46210.586655092593</v>
      </c>
      <c r="CI1609" s="14">
        <v>46210</v>
      </c>
      <c r="CJ1609" t="s">
        <v>8158</v>
      </c>
      <c r="CK1609" s="31">
        <v>46210.726909722223</v>
      </c>
      <c r="CP1609" t="str">
        <f>VLOOKUP(A1609,Sheet1!$A$2:$E$221,2,0)</f>
        <v>West Zone</v>
      </c>
    </row>
    <row r="1610" spans="1:94" x14ac:dyDescent="0.35">
      <c r="A1610" t="s">
        <v>8153</v>
      </c>
      <c r="B1610">
        <v>546</v>
      </c>
      <c r="C1610" t="s">
        <v>9332</v>
      </c>
      <c r="D1610" t="s">
        <v>678</v>
      </c>
      <c r="E1610" t="s">
        <v>444</v>
      </c>
      <c r="F1610" t="s">
        <v>445</v>
      </c>
      <c r="G1610" t="s">
        <v>441</v>
      </c>
      <c r="H1610" t="s">
        <v>10908</v>
      </c>
      <c r="I1610">
        <v>359117</v>
      </c>
      <c r="J1610" t="s">
        <v>10909</v>
      </c>
      <c r="K1610" t="s">
        <v>10910</v>
      </c>
      <c r="L1610" t="s">
        <v>4622</v>
      </c>
      <c r="M1610" t="s">
        <v>10911</v>
      </c>
      <c r="N1610">
        <v>40000</v>
      </c>
      <c r="O1610" t="s">
        <v>8677</v>
      </c>
      <c r="P1610" t="s">
        <v>8678</v>
      </c>
      <c r="Q1610" t="s">
        <v>10912</v>
      </c>
      <c r="R1610">
        <v>6721709351</v>
      </c>
      <c r="S1610" t="s">
        <v>683</v>
      </c>
      <c r="T1610" t="s">
        <v>13392</v>
      </c>
      <c r="U1610" s="1">
        <v>46210</v>
      </c>
      <c r="V1610" s="14">
        <v>46209</v>
      </c>
      <c r="W1610" t="s">
        <v>10913</v>
      </c>
      <c r="X1610" s="31">
        <v>46209.688217592593</v>
      </c>
      <c r="AN1610" s="14">
        <v>46209</v>
      </c>
      <c r="AO1610" t="s">
        <v>8158</v>
      </c>
      <c r="AP1610" s="31">
        <v>46209.75340277778</v>
      </c>
      <c r="AT1610" s="31">
        <v>46209.75340277778</v>
      </c>
      <c r="AU1610" s="14">
        <v>46209</v>
      </c>
      <c r="AV1610" t="s">
        <v>8158</v>
      </c>
      <c r="AW1610" t="s">
        <v>8159</v>
      </c>
      <c r="AX1610" t="s">
        <v>677</v>
      </c>
      <c r="AY1610" s="14">
        <v>46209</v>
      </c>
      <c r="AZ1610" t="s">
        <v>8158</v>
      </c>
      <c r="BA1610" s="31">
        <v>46209.753946759258</v>
      </c>
      <c r="BB1610" s="14">
        <v>46210</v>
      </c>
      <c r="BC1610" t="s">
        <v>1211</v>
      </c>
      <c r="BD1610" s="31">
        <v>46210.344386574077</v>
      </c>
      <c r="BE1610" s="14">
        <v>46210</v>
      </c>
      <c r="BF1610" t="s">
        <v>6636</v>
      </c>
      <c r="BG1610" s="31">
        <v>46210.400196759256</v>
      </c>
      <c r="BH1610" s="14">
        <v>46210</v>
      </c>
      <c r="BI1610" t="s">
        <v>1239</v>
      </c>
      <c r="BJ1610" s="31">
        <v>46210.478564814817</v>
      </c>
      <c r="BK1610" s="14">
        <v>46210</v>
      </c>
      <c r="BL1610" t="s">
        <v>1239</v>
      </c>
      <c r="BM1610" s="31">
        <v>46210.511157407411</v>
      </c>
      <c r="CP1610" t="str">
        <f>VLOOKUP(A1610,Sheet1!$A$2:$E$221,2,0)</f>
        <v>West Zone</v>
      </c>
    </row>
    <row r="1611" spans="1:94" x14ac:dyDescent="0.35">
      <c r="A1611" t="s">
        <v>8153</v>
      </c>
      <c r="B1611">
        <v>546</v>
      </c>
      <c r="C1611" t="s">
        <v>9332</v>
      </c>
      <c r="D1611" t="s">
        <v>678</v>
      </c>
      <c r="E1611" t="s">
        <v>444</v>
      </c>
      <c r="F1611" t="s">
        <v>445</v>
      </c>
      <c r="G1611" t="s">
        <v>441</v>
      </c>
      <c r="H1611" t="s">
        <v>8154</v>
      </c>
      <c r="I1611">
        <v>369123</v>
      </c>
      <c r="J1611" t="s">
        <v>3623</v>
      </c>
      <c r="K1611" t="s">
        <v>3624</v>
      </c>
      <c r="L1611" t="s">
        <v>4622</v>
      </c>
      <c r="M1611" t="s">
        <v>8155</v>
      </c>
      <c r="N1611">
        <v>45000</v>
      </c>
      <c r="O1611" t="s">
        <v>7079</v>
      </c>
      <c r="P1611" t="s">
        <v>7080</v>
      </c>
      <c r="Q1611" t="s">
        <v>8156</v>
      </c>
      <c r="R1611">
        <v>7514377707</v>
      </c>
      <c r="S1611" t="s">
        <v>13394</v>
      </c>
      <c r="T1611"/>
      <c r="V1611" s="14">
        <v>46205</v>
      </c>
      <c r="W1611" t="s">
        <v>8157</v>
      </c>
      <c r="X1611" s="31">
        <v>46205.684108796297</v>
      </c>
      <c r="AB1611" s="14">
        <v>46206</v>
      </c>
      <c r="AC1611" t="s">
        <v>8157</v>
      </c>
      <c r="AD1611" s="31">
        <v>46206.622071759259</v>
      </c>
      <c r="AN1611" s="14">
        <v>46206</v>
      </c>
      <c r="AO1611" t="s">
        <v>8158</v>
      </c>
      <c r="AP1611" s="31">
        <v>46206.657916666663</v>
      </c>
      <c r="AT1611" s="31">
        <v>46206.657916666663</v>
      </c>
      <c r="AU1611" s="14">
        <v>46206</v>
      </c>
      <c r="AV1611" t="s">
        <v>8158</v>
      </c>
      <c r="AW1611" t="s">
        <v>8159</v>
      </c>
      <c r="AX1611" t="s">
        <v>677</v>
      </c>
      <c r="AY1611" s="14">
        <v>46206</v>
      </c>
      <c r="AZ1611" t="s">
        <v>8158</v>
      </c>
      <c r="BA1611" s="31">
        <v>46206.659247685187</v>
      </c>
      <c r="BB1611" s="14">
        <v>46206</v>
      </c>
      <c r="BC1611" t="s">
        <v>3057</v>
      </c>
      <c r="BD1611" s="31">
        <v>46206.668310185189</v>
      </c>
      <c r="BE1611" s="14">
        <v>46206</v>
      </c>
      <c r="BF1611" t="s">
        <v>6685</v>
      </c>
      <c r="BG1611" s="31">
        <v>46206.680821759262</v>
      </c>
      <c r="BH1611" s="14">
        <v>46206</v>
      </c>
      <c r="BI1611" t="s">
        <v>6677</v>
      </c>
      <c r="BJ1611" s="31">
        <v>46206.713530092595</v>
      </c>
      <c r="BK1611" s="14">
        <v>46206</v>
      </c>
      <c r="BL1611" t="s">
        <v>6677</v>
      </c>
      <c r="BM1611" s="31">
        <v>46206.717812499999</v>
      </c>
      <c r="BZ1611" s="14">
        <v>46206</v>
      </c>
      <c r="CA1611" t="s">
        <v>6677</v>
      </c>
      <c r="CB1611" s="31">
        <v>46206.722812499997</v>
      </c>
      <c r="CC1611" s="14">
        <v>46206</v>
      </c>
      <c r="CD1611" t="s">
        <v>1212</v>
      </c>
      <c r="CE1611" s="31">
        <v>46206.731435185182</v>
      </c>
      <c r="CI1611" s="14">
        <v>46206</v>
      </c>
      <c r="CJ1611" t="s">
        <v>8158</v>
      </c>
      <c r="CK1611" s="31">
        <v>46206.796956018516</v>
      </c>
      <c r="CP1611" t="str">
        <f>VLOOKUP(A1611,Sheet1!$A$2:$E$221,2,0)</f>
        <v>West Zone</v>
      </c>
    </row>
    <row r="1612" spans="1:94" x14ac:dyDescent="0.35">
      <c r="A1612" t="s">
        <v>8153</v>
      </c>
      <c r="B1612">
        <v>546</v>
      </c>
      <c r="C1612" t="s">
        <v>9332</v>
      </c>
      <c r="D1612" t="s">
        <v>678</v>
      </c>
      <c r="E1612" t="s">
        <v>444</v>
      </c>
      <c r="F1612" t="s">
        <v>445</v>
      </c>
      <c r="G1612" t="s">
        <v>441</v>
      </c>
      <c r="H1612" t="s">
        <v>8160</v>
      </c>
      <c r="I1612">
        <v>398791</v>
      </c>
      <c r="J1612" t="s">
        <v>8161</v>
      </c>
      <c r="K1612" t="s">
        <v>8162</v>
      </c>
      <c r="L1612" t="s">
        <v>4622</v>
      </c>
      <c r="M1612" t="s">
        <v>8163</v>
      </c>
      <c r="N1612">
        <v>35000</v>
      </c>
      <c r="O1612" t="s">
        <v>1390</v>
      </c>
      <c r="P1612" t="s">
        <v>1391</v>
      </c>
      <c r="Q1612" t="s">
        <v>8164</v>
      </c>
      <c r="R1612">
        <v>2270983596</v>
      </c>
      <c r="S1612" t="s">
        <v>13394</v>
      </c>
      <c r="T1612"/>
      <c r="V1612" s="14">
        <v>46204</v>
      </c>
      <c r="W1612" t="s">
        <v>8165</v>
      </c>
      <c r="X1612" s="31">
        <v>46204.582789351851</v>
      </c>
      <c r="AN1612" s="14">
        <v>46204</v>
      </c>
      <c r="AO1612" t="s">
        <v>8166</v>
      </c>
      <c r="AP1612" s="31">
        <v>46204.642581018517</v>
      </c>
      <c r="AT1612" s="31">
        <v>46204.642581018517</v>
      </c>
      <c r="AU1612" s="14">
        <v>46204</v>
      </c>
      <c r="AV1612" t="s">
        <v>8166</v>
      </c>
      <c r="AW1612" t="s">
        <v>445</v>
      </c>
      <c r="AX1612" t="s">
        <v>678</v>
      </c>
      <c r="AY1612" s="14">
        <v>46204</v>
      </c>
      <c r="AZ1612" t="s">
        <v>8166</v>
      </c>
      <c r="BA1612" s="31">
        <v>46204.643761574072</v>
      </c>
      <c r="BB1612" s="14">
        <v>46204</v>
      </c>
      <c r="BC1612" t="s">
        <v>1211</v>
      </c>
      <c r="BD1612" s="31">
        <v>46204.660821759258</v>
      </c>
      <c r="BE1612" s="14">
        <v>46204</v>
      </c>
      <c r="BF1612" t="s">
        <v>7371</v>
      </c>
      <c r="BG1612" s="31">
        <v>46204.672071759262</v>
      </c>
      <c r="BH1612" s="14">
        <v>46204</v>
      </c>
      <c r="BI1612" t="s">
        <v>1239</v>
      </c>
      <c r="BJ1612" s="31">
        <v>46204.689953703702</v>
      </c>
      <c r="BK1612" s="14">
        <v>46204</v>
      </c>
      <c r="BL1612" t="s">
        <v>1239</v>
      </c>
      <c r="BM1612" s="31">
        <v>46204.695208333331</v>
      </c>
      <c r="BZ1612" s="14">
        <v>46204</v>
      </c>
      <c r="CA1612" t="s">
        <v>1239</v>
      </c>
      <c r="CB1612" s="31">
        <v>46204.699849537035</v>
      </c>
      <c r="CC1612" s="14">
        <v>46204</v>
      </c>
      <c r="CD1612" t="s">
        <v>1212</v>
      </c>
      <c r="CE1612" s="31">
        <v>46204.718356481484</v>
      </c>
      <c r="CI1612" s="14">
        <v>46204</v>
      </c>
      <c r="CJ1612" t="s">
        <v>8158</v>
      </c>
      <c r="CK1612" s="31">
        <v>46204.806030092594</v>
      </c>
      <c r="CP1612" t="str">
        <f>VLOOKUP(A1612,Sheet1!$A$2:$E$221,2,0)</f>
        <v>West Zone</v>
      </c>
    </row>
    <row r="1613" spans="1:94" x14ac:dyDescent="0.35">
      <c r="A1613" t="s">
        <v>8153</v>
      </c>
      <c r="B1613">
        <v>546</v>
      </c>
      <c r="C1613" t="s">
        <v>9332</v>
      </c>
      <c r="D1613" t="s">
        <v>678</v>
      </c>
      <c r="E1613" t="s">
        <v>444</v>
      </c>
      <c r="F1613" t="s">
        <v>445</v>
      </c>
      <c r="G1613" t="s">
        <v>441</v>
      </c>
      <c r="H1613" t="s">
        <v>3991</v>
      </c>
      <c r="I1613">
        <v>586221</v>
      </c>
      <c r="J1613" t="s">
        <v>3993</v>
      </c>
      <c r="K1613" t="s">
        <v>3994</v>
      </c>
      <c r="L1613" t="s">
        <v>4622</v>
      </c>
      <c r="M1613" t="s">
        <v>8167</v>
      </c>
      <c r="N1613">
        <v>50000</v>
      </c>
      <c r="O1613" t="s">
        <v>1171</v>
      </c>
      <c r="P1613" t="s">
        <v>1172</v>
      </c>
      <c r="Q1613" t="s">
        <v>3992</v>
      </c>
      <c r="R1613">
        <v>9898506606</v>
      </c>
      <c r="S1613" t="s">
        <v>13394</v>
      </c>
      <c r="T1613"/>
      <c r="V1613" s="14">
        <v>46204</v>
      </c>
      <c r="W1613" t="s">
        <v>8168</v>
      </c>
      <c r="X1613" s="31">
        <v>46204.465451388889</v>
      </c>
      <c r="AN1613" s="14">
        <v>46205</v>
      </c>
      <c r="AO1613" t="s">
        <v>8166</v>
      </c>
      <c r="AP1613" s="31">
        <v>46205.421620370369</v>
      </c>
      <c r="AT1613" s="31">
        <v>46205.421620370369</v>
      </c>
      <c r="AU1613" s="14">
        <v>46205</v>
      </c>
      <c r="AV1613" t="s">
        <v>8166</v>
      </c>
      <c r="AW1613" t="s">
        <v>445</v>
      </c>
      <c r="AX1613" t="s">
        <v>678</v>
      </c>
      <c r="AY1613" s="14">
        <v>46205</v>
      </c>
      <c r="AZ1613" t="s">
        <v>8166</v>
      </c>
      <c r="BA1613" s="31">
        <v>46205.422199074077</v>
      </c>
      <c r="BB1613" s="14">
        <v>46205</v>
      </c>
      <c r="BC1613" t="s">
        <v>1211</v>
      </c>
      <c r="BD1613" s="31">
        <v>46205.44358796296</v>
      </c>
      <c r="BE1613" s="14">
        <v>46205</v>
      </c>
      <c r="BF1613" t="s">
        <v>6837</v>
      </c>
      <c r="BG1613" s="31">
        <v>46205.459907407407</v>
      </c>
      <c r="BH1613" s="14">
        <v>46205</v>
      </c>
      <c r="BI1613" t="s">
        <v>1239</v>
      </c>
      <c r="BJ1613" s="31">
        <v>46205.502627314818</v>
      </c>
      <c r="BK1613" s="14">
        <v>46205</v>
      </c>
      <c r="BL1613" t="s">
        <v>1239</v>
      </c>
      <c r="BM1613" s="31">
        <v>46205.514236111114</v>
      </c>
      <c r="BZ1613" s="14">
        <v>46205</v>
      </c>
      <c r="CA1613" t="s">
        <v>1239</v>
      </c>
      <c r="CB1613" s="31">
        <v>46205.523425925923</v>
      </c>
      <c r="CC1613" s="14">
        <v>46205</v>
      </c>
      <c r="CD1613" t="s">
        <v>1212</v>
      </c>
      <c r="CE1613" s="31">
        <v>46205.530127314814</v>
      </c>
      <c r="CI1613" s="14">
        <v>46205</v>
      </c>
      <c r="CJ1613" t="s">
        <v>8158</v>
      </c>
      <c r="CK1613" s="31">
        <v>46205.77548611111</v>
      </c>
      <c r="CP1613" t="str">
        <f>VLOOKUP(A1613,Sheet1!$A$2:$E$221,2,0)</f>
        <v>West Zone</v>
      </c>
    </row>
    <row r="1614" spans="1:94" x14ac:dyDescent="0.35">
      <c r="A1614" t="s">
        <v>8153</v>
      </c>
      <c r="B1614">
        <v>546</v>
      </c>
      <c r="C1614" t="s">
        <v>9332</v>
      </c>
      <c r="D1614" t="s">
        <v>678</v>
      </c>
      <c r="E1614" t="s">
        <v>444</v>
      </c>
      <c r="F1614" t="s">
        <v>445</v>
      </c>
      <c r="G1614" t="s">
        <v>441</v>
      </c>
      <c r="H1614" t="s">
        <v>10917</v>
      </c>
      <c r="I1614">
        <v>766183</v>
      </c>
      <c r="J1614" t="s">
        <v>8161</v>
      </c>
      <c r="K1614" t="s">
        <v>8162</v>
      </c>
      <c r="L1614" t="s">
        <v>4622</v>
      </c>
      <c r="M1614" t="s">
        <v>10918</v>
      </c>
      <c r="N1614">
        <v>50000</v>
      </c>
      <c r="O1614" t="s">
        <v>10919</v>
      </c>
      <c r="P1614" t="s">
        <v>10920</v>
      </c>
      <c r="Q1614" t="s">
        <v>10921</v>
      </c>
      <c r="R1614">
        <v>3870500624</v>
      </c>
      <c r="S1614" t="s">
        <v>13394</v>
      </c>
      <c r="T1614"/>
      <c r="V1614" s="14">
        <v>46206</v>
      </c>
      <c r="W1614" t="s">
        <v>8165</v>
      </c>
      <c r="X1614" s="31">
        <v>46206.793877314813</v>
      </c>
      <c r="AN1614" s="14">
        <v>46209</v>
      </c>
      <c r="AO1614" t="s">
        <v>8166</v>
      </c>
      <c r="AP1614" s="31">
        <v>46209.454965277779</v>
      </c>
      <c r="AT1614" s="31">
        <v>46209.454965277779</v>
      </c>
      <c r="AU1614" s="14">
        <v>46209</v>
      </c>
      <c r="AV1614" t="s">
        <v>8166</v>
      </c>
      <c r="AW1614" t="s">
        <v>445</v>
      </c>
      <c r="AX1614" t="s">
        <v>678</v>
      </c>
      <c r="AY1614" s="14">
        <v>46209</v>
      </c>
      <c r="AZ1614" t="s">
        <v>8158</v>
      </c>
      <c r="BA1614" s="31">
        <v>46209.519733796296</v>
      </c>
      <c r="BB1614" s="14">
        <v>46209</v>
      </c>
      <c r="BC1614" t="s">
        <v>1211</v>
      </c>
      <c r="BD1614" s="31">
        <v>46209.526898148149</v>
      </c>
      <c r="BE1614" s="14">
        <v>46209</v>
      </c>
      <c r="BF1614" t="s">
        <v>7791</v>
      </c>
      <c r="BG1614" s="31">
        <v>46209.53665509259</v>
      </c>
      <c r="BH1614" s="14">
        <v>46209</v>
      </c>
      <c r="BI1614" t="s">
        <v>6508</v>
      </c>
      <c r="BJ1614" s="31">
        <v>46209.657511574071</v>
      </c>
      <c r="BK1614" s="14">
        <v>46209</v>
      </c>
      <c r="BL1614" t="s">
        <v>6508</v>
      </c>
      <c r="BM1614" s="31">
        <v>46209.687442129631</v>
      </c>
      <c r="BZ1614" s="14">
        <v>46209</v>
      </c>
      <c r="CA1614" t="s">
        <v>6508</v>
      </c>
      <c r="CB1614" s="31">
        <v>46209.690127314818</v>
      </c>
      <c r="CC1614" s="14">
        <v>46209</v>
      </c>
      <c r="CD1614" t="s">
        <v>2414</v>
      </c>
      <c r="CE1614" s="31">
        <v>46209.700844907406</v>
      </c>
      <c r="CI1614" s="14">
        <v>46209</v>
      </c>
      <c r="CJ1614" t="s">
        <v>8158</v>
      </c>
      <c r="CK1614" s="31">
        <v>46209.823298611111</v>
      </c>
      <c r="CP1614" t="str">
        <f>VLOOKUP(A1614,Sheet1!$A$2:$E$221,2,0)</f>
        <v>West Zone</v>
      </c>
    </row>
    <row r="1615" spans="1:94" x14ac:dyDescent="0.35">
      <c r="A1615" t="s">
        <v>8169</v>
      </c>
      <c r="B1615">
        <v>584</v>
      </c>
      <c r="C1615" t="s">
        <v>9332</v>
      </c>
      <c r="D1615" t="s">
        <v>678</v>
      </c>
      <c r="E1615" t="s">
        <v>806</v>
      </c>
      <c r="F1615" t="s">
        <v>836</v>
      </c>
      <c r="G1615" t="s">
        <v>81</v>
      </c>
      <c r="H1615" t="s">
        <v>10922</v>
      </c>
      <c r="I1615">
        <v>280516</v>
      </c>
      <c r="J1615" t="s">
        <v>3746</v>
      </c>
      <c r="K1615" t="s">
        <v>3747</v>
      </c>
      <c r="L1615" t="s">
        <v>4622</v>
      </c>
      <c r="M1615" t="s">
        <v>10923</v>
      </c>
      <c r="N1615">
        <v>90000</v>
      </c>
      <c r="O1615" t="s">
        <v>9733</v>
      </c>
      <c r="P1615" t="s">
        <v>9734</v>
      </c>
      <c r="Q1615" t="s">
        <v>1962</v>
      </c>
      <c r="R1615">
        <v>2378544268</v>
      </c>
      <c r="S1615" t="s">
        <v>683</v>
      </c>
      <c r="T1615" t="s">
        <v>13364</v>
      </c>
      <c r="U1615" s="1">
        <v>46210</v>
      </c>
      <c r="V1615" s="14">
        <v>46209</v>
      </c>
      <c r="W1615" t="s">
        <v>8171</v>
      </c>
      <c r="X1615" s="31">
        <v>46209.724097222221</v>
      </c>
      <c r="AN1615" s="14">
        <v>46209</v>
      </c>
      <c r="AO1615" t="s">
        <v>2964</v>
      </c>
      <c r="AP1615" s="31">
        <v>46209.801041666666</v>
      </c>
      <c r="AT1615" s="31">
        <v>46209.801041666666</v>
      </c>
      <c r="AU1615" s="14">
        <v>46209</v>
      </c>
      <c r="AV1615" t="s">
        <v>2964</v>
      </c>
      <c r="AW1615" t="s">
        <v>8186</v>
      </c>
      <c r="AX1615" t="s">
        <v>677</v>
      </c>
      <c r="AY1615" s="14">
        <v>46210</v>
      </c>
      <c r="AZ1615" t="s">
        <v>8171</v>
      </c>
      <c r="BA1615" s="31">
        <v>46210.58965277778</v>
      </c>
      <c r="BB1615" s="14">
        <v>46210</v>
      </c>
      <c r="BC1615" t="s">
        <v>1211</v>
      </c>
      <c r="BD1615" s="31">
        <v>46210.596250000002</v>
      </c>
      <c r="BE1615" s="14">
        <v>46210</v>
      </c>
      <c r="BF1615" t="s">
        <v>3024</v>
      </c>
      <c r="BG1615" s="31">
        <v>46210.654027777775</v>
      </c>
      <c r="BH1615" s="14">
        <v>46210</v>
      </c>
      <c r="BI1615" t="s">
        <v>7829</v>
      </c>
      <c r="BJ1615" s="31">
        <v>46210.68681712963</v>
      </c>
      <c r="BN1615" s="14">
        <v>46210</v>
      </c>
      <c r="BO1615" t="s">
        <v>7829</v>
      </c>
      <c r="BP1615" s="31">
        <v>46210.686898148146</v>
      </c>
      <c r="CP1615" t="str">
        <f>VLOOKUP(A1615,Sheet1!$A$2:$E$221,2,0)</f>
        <v>West Zone</v>
      </c>
    </row>
    <row r="1616" spans="1:94" x14ac:dyDescent="0.35">
      <c r="A1616" t="s">
        <v>8169</v>
      </c>
      <c r="B1616">
        <v>584</v>
      </c>
      <c r="C1616" t="s">
        <v>9332</v>
      </c>
      <c r="D1616" t="s">
        <v>678</v>
      </c>
      <c r="E1616" t="s">
        <v>806</v>
      </c>
      <c r="F1616" t="s">
        <v>836</v>
      </c>
      <c r="G1616" t="s">
        <v>81</v>
      </c>
      <c r="H1616" t="s">
        <v>3744</v>
      </c>
      <c r="I1616">
        <v>292770</v>
      </c>
      <c r="J1616" t="s">
        <v>3746</v>
      </c>
      <c r="K1616" t="s">
        <v>3747</v>
      </c>
      <c r="L1616" t="s">
        <v>4622</v>
      </c>
      <c r="M1616" t="s">
        <v>8170</v>
      </c>
      <c r="N1616">
        <v>70000</v>
      </c>
      <c r="O1616" t="s">
        <v>1325</v>
      </c>
      <c r="P1616" t="s">
        <v>1326</v>
      </c>
      <c r="Q1616" t="s">
        <v>3745</v>
      </c>
      <c r="R1616">
        <v>2261974065</v>
      </c>
      <c r="S1616" t="s">
        <v>13394</v>
      </c>
      <c r="T1616"/>
      <c r="V1616" s="14">
        <v>46204</v>
      </c>
      <c r="W1616" t="s">
        <v>8171</v>
      </c>
      <c r="X1616" s="31">
        <v>46204.491701388892</v>
      </c>
      <c r="AN1616" s="14">
        <v>46204</v>
      </c>
      <c r="AO1616" t="s">
        <v>1392</v>
      </c>
      <c r="AP1616" s="31">
        <v>46204.530243055553</v>
      </c>
      <c r="AT1616" s="31">
        <v>46204.530243055553</v>
      </c>
      <c r="AU1616" s="14">
        <v>46204</v>
      </c>
      <c r="AV1616" t="s">
        <v>1392</v>
      </c>
      <c r="AW1616" t="s">
        <v>836</v>
      </c>
      <c r="AX1616" t="s">
        <v>678</v>
      </c>
      <c r="AY1616" s="14">
        <v>46204</v>
      </c>
      <c r="AZ1616" t="s">
        <v>1392</v>
      </c>
      <c r="BA1616" s="31">
        <v>46204.531111111108</v>
      </c>
      <c r="BB1616" s="14">
        <v>46204</v>
      </c>
      <c r="BC1616" t="s">
        <v>1211</v>
      </c>
      <c r="BD1616" s="31">
        <v>46204.551041666666</v>
      </c>
      <c r="BE1616" s="14">
        <v>46204</v>
      </c>
      <c r="BF1616" t="s">
        <v>1366</v>
      </c>
      <c r="BG1616" s="31">
        <v>46204.562696759262</v>
      </c>
      <c r="BH1616" s="14">
        <v>46204</v>
      </c>
      <c r="BI1616" t="s">
        <v>7829</v>
      </c>
      <c r="BJ1616" s="31">
        <v>46204.566180555557</v>
      </c>
      <c r="BK1616" s="14">
        <v>46204</v>
      </c>
      <c r="BL1616" t="s">
        <v>7829</v>
      </c>
      <c r="BM1616" s="31">
        <v>46204.566203703704</v>
      </c>
      <c r="BZ1616" s="14">
        <v>46204</v>
      </c>
      <c r="CA1616" t="s">
        <v>7829</v>
      </c>
      <c r="CB1616" s="31">
        <v>46204.627870370372</v>
      </c>
      <c r="CC1616" s="14">
        <v>46204</v>
      </c>
      <c r="CD1616" t="s">
        <v>1324</v>
      </c>
      <c r="CE1616" s="31">
        <v>46204.634201388886</v>
      </c>
      <c r="CI1616" s="14">
        <v>46204</v>
      </c>
      <c r="CJ1616" t="s">
        <v>3105</v>
      </c>
      <c r="CK1616" s="31">
        <v>46204.727708333332</v>
      </c>
      <c r="CP1616" t="str">
        <f>VLOOKUP(A1616,Sheet1!$A$2:$E$221,2,0)</f>
        <v>West Zone</v>
      </c>
    </row>
    <row r="1617" spans="1:94" x14ac:dyDescent="0.35">
      <c r="A1617" t="s">
        <v>8169</v>
      </c>
      <c r="B1617">
        <v>584</v>
      </c>
      <c r="C1617" t="s">
        <v>9332</v>
      </c>
      <c r="D1617" t="s">
        <v>678</v>
      </c>
      <c r="E1617" t="s">
        <v>806</v>
      </c>
      <c r="F1617" t="s">
        <v>836</v>
      </c>
      <c r="G1617" t="s">
        <v>81</v>
      </c>
      <c r="H1617" t="s">
        <v>4079</v>
      </c>
      <c r="I1617">
        <v>298393</v>
      </c>
      <c r="J1617" t="s">
        <v>1393</v>
      </c>
      <c r="K1617" t="s">
        <v>1394</v>
      </c>
      <c r="L1617" t="s">
        <v>4622</v>
      </c>
      <c r="M1617" t="s">
        <v>8172</v>
      </c>
      <c r="N1617">
        <v>90000</v>
      </c>
      <c r="O1617" t="s">
        <v>1180</v>
      </c>
      <c r="P1617" t="s">
        <v>1181</v>
      </c>
      <c r="Q1617" t="s">
        <v>4080</v>
      </c>
      <c r="R1617">
        <v>6735690394</v>
      </c>
      <c r="S1617" t="s">
        <v>13394</v>
      </c>
      <c r="T1617"/>
      <c r="V1617" s="14">
        <v>46204</v>
      </c>
      <c r="W1617" t="s">
        <v>8173</v>
      </c>
      <c r="X1617" s="31">
        <v>46204.58898148148</v>
      </c>
      <c r="AN1617" s="14">
        <v>46205</v>
      </c>
      <c r="AO1617" t="s">
        <v>1392</v>
      </c>
      <c r="AP1617" s="31">
        <v>46205.451203703706</v>
      </c>
      <c r="AT1617" s="31">
        <v>46205.451203703706</v>
      </c>
      <c r="AU1617" s="14">
        <v>46205</v>
      </c>
      <c r="AV1617" t="s">
        <v>1392</v>
      </c>
      <c r="AW1617" t="s">
        <v>836</v>
      </c>
      <c r="AX1617" t="s">
        <v>678</v>
      </c>
      <c r="AY1617" s="14">
        <v>46205</v>
      </c>
      <c r="AZ1617" t="s">
        <v>1392</v>
      </c>
      <c r="BA1617" s="31">
        <v>46205.490428240744</v>
      </c>
      <c r="BB1617" s="14">
        <v>46205</v>
      </c>
      <c r="BC1617" t="s">
        <v>1211</v>
      </c>
      <c r="BD1617" s="31">
        <v>46205.512789351851</v>
      </c>
      <c r="BE1617" s="14">
        <v>46205</v>
      </c>
      <c r="BF1617" t="s">
        <v>1366</v>
      </c>
      <c r="BG1617" s="31">
        <v>46205.524513888886</v>
      </c>
      <c r="BH1617" s="14">
        <v>46205</v>
      </c>
      <c r="BI1617" t="s">
        <v>7829</v>
      </c>
      <c r="BJ1617" s="31">
        <v>46205.552754629629</v>
      </c>
      <c r="BK1617" s="14">
        <v>46205</v>
      </c>
      <c r="BL1617" t="s">
        <v>7829</v>
      </c>
      <c r="BM1617" s="31">
        <v>46205.552812499998</v>
      </c>
      <c r="BZ1617" s="14">
        <v>46205</v>
      </c>
      <c r="CA1617" t="s">
        <v>7829</v>
      </c>
      <c r="CB1617" s="31">
        <v>46205.565717592595</v>
      </c>
      <c r="CC1617" s="14">
        <v>46205</v>
      </c>
      <c r="CD1617" t="s">
        <v>1324</v>
      </c>
      <c r="CE1617" s="31">
        <v>46205.608090277776</v>
      </c>
      <c r="CI1617" s="14">
        <v>46205</v>
      </c>
      <c r="CJ1617" t="s">
        <v>2964</v>
      </c>
      <c r="CK1617" s="31">
        <v>46205.683240740742</v>
      </c>
      <c r="CP1617" t="str">
        <f>VLOOKUP(A1617,Sheet1!$A$2:$E$221,2,0)</f>
        <v>West Zone</v>
      </c>
    </row>
    <row r="1618" spans="1:94" x14ac:dyDescent="0.35">
      <c r="A1618" t="s">
        <v>8169</v>
      </c>
      <c r="B1618">
        <v>584</v>
      </c>
      <c r="C1618" t="s">
        <v>9332</v>
      </c>
      <c r="D1618" t="s">
        <v>678</v>
      </c>
      <c r="E1618" t="s">
        <v>806</v>
      </c>
      <c r="F1618" t="s">
        <v>836</v>
      </c>
      <c r="G1618" t="s">
        <v>81</v>
      </c>
      <c r="H1618" t="s">
        <v>8174</v>
      </c>
      <c r="I1618">
        <v>314980</v>
      </c>
      <c r="J1618" t="s">
        <v>3107</v>
      </c>
      <c r="K1618" t="s">
        <v>3108</v>
      </c>
      <c r="L1618" t="s">
        <v>4622</v>
      </c>
      <c r="M1618" t="s">
        <v>8175</v>
      </c>
      <c r="N1618">
        <v>45000</v>
      </c>
      <c r="O1618" t="s">
        <v>10330</v>
      </c>
      <c r="P1618" t="s">
        <v>10331</v>
      </c>
      <c r="Q1618" t="s">
        <v>8176</v>
      </c>
      <c r="R1618">
        <v>4742834343</v>
      </c>
      <c r="S1618" t="s">
        <v>13394</v>
      </c>
      <c r="T1618"/>
      <c r="V1618" s="14">
        <v>46206</v>
      </c>
      <c r="W1618" t="s">
        <v>8177</v>
      </c>
      <c r="X1618" s="31">
        <v>46206.721145833333</v>
      </c>
      <c r="AN1618" s="14">
        <v>46206</v>
      </c>
      <c r="AO1618" t="s">
        <v>1392</v>
      </c>
      <c r="AP1618" s="31">
        <v>46206.779456018521</v>
      </c>
      <c r="AT1618" s="31">
        <v>46206.779456018521</v>
      </c>
      <c r="AU1618" s="14">
        <v>46206</v>
      </c>
      <c r="AV1618" t="s">
        <v>1392</v>
      </c>
      <c r="AW1618" t="s">
        <v>836</v>
      </c>
      <c r="AX1618" t="s">
        <v>678</v>
      </c>
      <c r="AY1618" s="14">
        <v>46206</v>
      </c>
      <c r="AZ1618" t="s">
        <v>1392</v>
      </c>
      <c r="BA1618" s="31">
        <v>46206.78019675926</v>
      </c>
      <c r="BB1618" s="14">
        <v>46209</v>
      </c>
      <c r="BC1618" t="s">
        <v>1211</v>
      </c>
      <c r="BD1618" s="31">
        <v>46209.334305555552</v>
      </c>
      <c r="BE1618" s="14">
        <v>46209</v>
      </c>
      <c r="BF1618" t="s">
        <v>6673</v>
      </c>
      <c r="BG1618" s="31">
        <v>46209.405555555553</v>
      </c>
      <c r="BH1618" s="14">
        <v>46209</v>
      </c>
      <c r="BI1618" t="s">
        <v>7829</v>
      </c>
      <c r="BJ1618" s="31">
        <v>46209.462685185186</v>
      </c>
      <c r="BN1618" s="14">
        <v>46209</v>
      </c>
      <c r="BO1618" t="s">
        <v>7829</v>
      </c>
      <c r="BP1618" s="31">
        <v>46209.462777777779</v>
      </c>
      <c r="CP1618" t="str">
        <f>VLOOKUP(A1618,Sheet1!$A$2:$E$221,2,0)</f>
        <v>West Zone</v>
      </c>
    </row>
    <row r="1619" spans="1:94" x14ac:dyDescent="0.35">
      <c r="A1619" t="s">
        <v>8169</v>
      </c>
      <c r="B1619">
        <v>584</v>
      </c>
      <c r="C1619" t="s">
        <v>9332</v>
      </c>
      <c r="D1619" t="s">
        <v>678</v>
      </c>
      <c r="E1619" t="s">
        <v>806</v>
      </c>
      <c r="F1619" t="s">
        <v>836</v>
      </c>
      <c r="G1619" t="s">
        <v>81</v>
      </c>
      <c r="H1619" t="s">
        <v>12798</v>
      </c>
      <c r="I1619">
        <v>341077</v>
      </c>
      <c r="J1619" t="s">
        <v>3107</v>
      </c>
      <c r="K1619" t="s">
        <v>3108</v>
      </c>
      <c r="L1619" t="s">
        <v>4622</v>
      </c>
      <c r="M1619" t="s">
        <v>12799</v>
      </c>
      <c r="N1619">
        <v>70000</v>
      </c>
      <c r="O1619" t="s">
        <v>1325</v>
      </c>
      <c r="P1619" t="s">
        <v>1326</v>
      </c>
      <c r="Q1619" t="s">
        <v>12800</v>
      </c>
      <c r="R1619">
        <v>3665451415</v>
      </c>
      <c r="S1619" t="s">
        <v>13394</v>
      </c>
      <c r="T1619"/>
      <c r="V1619" s="14">
        <v>46210</v>
      </c>
      <c r="W1619" t="s">
        <v>8177</v>
      </c>
      <c r="X1619" s="31">
        <v>46210.379664351851</v>
      </c>
      <c r="AN1619" s="14">
        <v>46210</v>
      </c>
      <c r="AO1619" t="s">
        <v>2964</v>
      </c>
      <c r="AP1619" s="31">
        <v>46210.604884259257</v>
      </c>
      <c r="AT1619" s="31">
        <v>46210.604884259257</v>
      </c>
      <c r="AU1619" s="14">
        <v>46210</v>
      </c>
      <c r="AV1619" t="s">
        <v>2964</v>
      </c>
      <c r="AW1619" t="s">
        <v>8186</v>
      </c>
      <c r="AX1619" t="s">
        <v>677</v>
      </c>
      <c r="AY1619" s="14">
        <v>46210</v>
      </c>
      <c r="AZ1619" t="s">
        <v>2964</v>
      </c>
      <c r="BA1619" s="31">
        <v>46210.605405092596</v>
      </c>
      <c r="BB1619" s="14">
        <v>46210</v>
      </c>
      <c r="BC1619" t="s">
        <v>1211</v>
      </c>
      <c r="BD1619" s="31">
        <v>46210.615844907406</v>
      </c>
      <c r="BE1619" s="14">
        <v>46210</v>
      </c>
      <c r="BF1619" t="s">
        <v>7003</v>
      </c>
      <c r="BG1619" s="31">
        <v>46210.653969907406</v>
      </c>
      <c r="BH1619" s="14">
        <v>46210</v>
      </c>
      <c r="BI1619" t="s">
        <v>7829</v>
      </c>
      <c r="BJ1619" s="31">
        <v>46210.684270833335</v>
      </c>
      <c r="BK1619" s="14">
        <v>46210</v>
      </c>
      <c r="BL1619" t="s">
        <v>7829</v>
      </c>
      <c r="BM1619" s="31">
        <v>46210.684340277781</v>
      </c>
      <c r="BZ1619" s="14">
        <v>46210</v>
      </c>
      <c r="CA1619" t="s">
        <v>7829</v>
      </c>
      <c r="CB1619" s="31">
        <v>46210.705462962964</v>
      </c>
      <c r="CC1619" s="14">
        <v>46210</v>
      </c>
      <c r="CD1619" t="s">
        <v>1324</v>
      </c>
      <c r="CE1619" s="31">
        <v>46210.749513888892</v>
      </c>
      <c r="CP1619" t="str">
        <f>VLOOKUP(A1619,Sheet1!$A$2:$E$221,2,0)</f>
        <v>West Zone</v>
      </c>
    </row>
    <row r="1620" spans="1:94" x14ac:dyDescent="0.35">
      <c r="A1620" t="s">
        <v>8169</v>
      </c>
      <c r="B1620">
        <v>584</v>
      </c>
      <c r="C1620" t="s">
        <v>9332</v>
      </c>
      <c r="D1620" t="s">
        <v>678</v>
      </c>
      <c r="E1620" t="s">
        <v>806</v>
      </c>
      <c r="F1620" t="s">
        <v>836</v>
      </c>
      <c r="G1620" t="s">
        <v>81</v>
      </c>
      <c r="H1620" t="s">
        <v>8178</v>
      </c>
      <c r="I1620">
        <v>345183</v>
      </c>
      <c r="J1620" t="s">
        <v>8179</v>
      </c>
      <c r="K1620" t="s">
        <v>8180</v>
      </c>
      <c r="L1620" t="s">
        <v>4622</v>
      </c>
      <c r="M1620" t="s">
        <v>8181</v>
      </c>
      <c r="N1620">
        <v>70000</v>
      </c>
      <c r="O1620" t="s">
        <v>1325</v>
      </c>
      <c r="P1620" t="s">
        <v>1326</v>
      </c>
      <c r="Q1620" t="s">
        <v>1395</v>
      </c>
      <c r="R1620">
        <v>4495118062</v>
      </c>
      <c r="S1620" t="s">
        <v>13394</v>
      </c>
      <c r="T1620"/>
      <c r="V1620" s="14">
        <v>46204</v>
      </c>
      <c r="W1620" t="s">
        <v>8177</v>
      </c>
      <c r="X1620" s="31">
        <v>46204.537361111114</v>
      </c>
      <c r="AN1620" s="14">
        <v>46204</v>
      </c>
      <c r="AO1620" t="s">
        <v>1392</v>
      </c>
      <c r="AP1620" s="31">
        <v>46204.598796296297</v>
      </c>
      <c r="AT1620" s="31">
        <v>46204.598796296297</v>
      </c>
      <c r="AU1620" s="14">
        <v>46204</v>
      </c>
      <c r="AV1620" t="s">
        <v>1392</v>
      </c>
      <c r="AW1620" t="s">
        <v>836</v>
      </c>
      <c r="AX1620" t="s">
        <v>678</v>
      </c>
      <c r="AY1620" s="14">
        <v>46204</v>
      </c>
      <c r="AZ1620" t="s">
        <v>1392</v>
      </c>
      <c r="BA1620" s="31">
        <v>46204.601469907408</v>
      </c>
      <c r="BB1620" s="14">
        <v>46204</v>
      </c>
      <c r="BC1620" t="s">
        <v>1211</v>
      </c>
      <c r="BD1620" s="31">
        <v>46204.616863425923</v>
      </c>
      <c r="BE1620" s="14">
        <v>46204</v>
      </c>
      <c r="BF1620" t="s">
        <v>7791</v>
      </c>
      <c r="BG1620" s="31">
        <v>46204.630266203705</v>
      </c>
      <c r="BH1620" s="14">
        <v>46204</v>
      </c>
      <c r="BI1620" t="s">
        <v>7829</v>
      </c>
      <c r="BJ1620" s="31">
        <v>46204.669629629629</v>
      </c>
      <c r="BK1620" s="14">
        <v>46204</v>
      </c>
      <c r="BL1620" t="s">
        <v>7829</v>
      </c>
      <c r="BM1620" s="31">
        <v>46204.669733796298</v>
      </c>
      <c r="BZ1620" s="14">
        <v>46204</v>
      </c>
      <c r="CA1620" t="s">
        <v>7829</v>
      </c>
      <c r="CB1620" s="31">
        <v>46204.676608796297</v>
      </c>
      <c r="CC1620" s="14">
        <v>46204</v>
      </c>
      <c r="CD1620" t="s">
        <v>1324</v>
      </c>
      <c r="CE1620" s="31">
        <v>46204.699988425928</v>
      </c>
      <c r="CI1620" s="14">
        <v>46205</v>
      </c>
      <c r="CJ1620" t="s">
        <v>3105</v>
      </c>
      <c r="CK1620" s="31">
        <v>46205.382824074077</v>
      </c>
      <c r="CP1620" t="str">
        <f>VLOOKUP(A1620,Sheet1!$A$2:$E$221,2,0)</f>
        <v>West Zone</v>
      </c>
    </row>
    <row r="1621" spans="1:94" x14ac:dyDescent="0.35">
      <c r="A1621" t="s">
        <v>8169</v>
      </c>
      <c r="B1621">
        <v>584</v>
      </c>
      <c r="C1621" t="s">
        <v>9332</v>
      </c>
      <c r="D1621" t="s">
        <v>678</v>
      </c>
      <c r="E1621" t="s">
        <v>806</v>
      </c>
      <c r="F1621" t="s">
        <v>836</v>
      </c>
      <c r="G1621" t="s">
        <v>81</v>
      </c>
      <c r="H1621" t="s">
        <v>8178</v>
      </c>
      <c r="I1621">
        <v>345183</v>
      </c>
      <c r="J1621" t="s">
        <v>8179</v>
      </c>
      <c r="K1621" t="s">
        <v>8180</v>
      </c>
      <c r="L1621" t="s">
        <v>4622</v>
      </c>
      <c r="M1621" t="s">
        <v>8181</v>
      </c>
      <c r="N1621">
        <v>65000</v>
      </c>
      <c r="O1621" t="s">
        <v>1348</v>
      </c>
      <c r="P1621" t="s">
        <v>1349</v>
      </c>
      <c r="Q1621" t="s">
        <v>3106</v>
      </c>
      <c r="R1621">
        <v>2269724194</v>
      </c>
      <c r="S1621" t="s">
        <v>13394</v>
      </c>
      <c r="T1621"/>
      <c r="V1621" s="14">
        <v>46204</v>
      </c>
      <c r="W1621" t="s">
        <v>8177</v>
      </c>
      <c r="X1621" s="31">
        <v>46204.53738425926</v>
      </c>
      <c r="AN1621" s="14">
        <v>46204</v>
      </c>
      <c r="AO1621" t="s">
        <v>1392</v>
      </c>
      <c r="AP1621" s="31">
        <v>46204.59883101852</v>
      </c>
      <c r="AT1621" s="31">
        <v>46204.59883101852</v>
      </c>
      <c r="AU1621" s="14">
        <v>46204</v>
      </c>
      <c r="AV1621" t="s">
        <v>1392</v>
      </c>
      <c r="AW1621" t="s">
        <v>836</v>
      </c>
      <c r="AX1621" t="s">
        <v>678</v>
      </c>
      <c r="AY1621" s="14">
        <v>46204</v>
      </c>
      <c r="AZ1621" t="s">
        <v>1392</v>
      </c>
      <c r="BA1621" s="31">
        <v>46204.601493055554</v>
      </c>
      <c r="BB1621" s="14">
        <v>46204</v>
      </c>
      <c r="BC1621" t="s">
        <v>1211</v>
      </c>
      <c r="BD1621" s="31">
        <v>46204.616863425923</v>
      </c>
      <c r="BE1621" s="14">
        <v>46204</v>
      </c>
      <c r="BF1621" t="s">
        <v>7791</v>
      </c>
      <c r="BG1621" s="31">
        <v>46204.630289351851</v>
      </c>
      <c r="BH1621" s="14">
        <v>46204</v>
      </c>
      <c r="BI1621" t="s">
        <v>7829</v>
      </c>
      <c r="BJ1621" s="31">
        <v>46204.669641203705</v>
      </c>
      <c r="BK1621" s="14">
        <v>46204</v>
      </c>
      <c r="BL1621" t="s">
        <v>7829</v>
      </c>
      <c r="BM1621" s="31">
        <v>46204.669756944444</v>
      </c>
      <c r="BZ1621" s="14">
        <v>46204</v>
      </c>
      <c r="CA1621" t="s">
        <v>7829</v>
      </c>
      <c r="CB1621" s="31">
        <v>46204.676631944443</v>
      </c>
      <c r="CC1621" s="14">
        <v>46204</v>
      </c>
      <c r="CD1621" t="s">
        <v>1324</v>
      </c>
      <c r="CE1621" s="31">
        <v>46204.699988425928</v>
      </c>
      <c r="CI1621" s="14">
        <v>46205</v>
      </c>
      <c r="CJ1621" t="s">
        <v>3105</v>
      </c>
      <c r="CK1621" s="31">
        <v>46205.382824074077</v>
      </c>
      <c r="CP1621" t="str">
        <f>VLOOKUP(A1621,Sheet1!$A$2:$E$221,2,0)</f>
        <v>West Zone</v>
      </c>
    </row>
    <row r="1622" spans="1:94" x14ac:dyDescent="0.35">
      <c r="A1622" t="s">
        <v>8169</v>
      </c>
      <c r="B1622">
        <v>584</v>
      </c>
      <c r="C1622" t="s">
        <v>9332</v>
      </c>
      <c r="D1622" t="s">
        <v>678</v>
      </c>
      <c r="E1622" t="s">
        <v>806</v>
      </c>
      <c r="F1622" t="s">
        <v>836</v>
      </c>
      <c r="G1622" t="s">
        <v>81</v>
      </c>
      <c r="H1622" t="s">
        <v>12801</v>
      </c>
      <c r="I1622">
        <v>348777</v>
      </c>
      <c r="J1622" t="s">
        <v>3914</v>
      </c>
      <c r="K1622" t="s">
        <v>8183</v>
      </c>
      <c r="L1622" t="s">
        <v>4622</v>
      </c>
      <c r="M1622" t="s">
        <v>12802</v>
      </c>
      <c r="N1622">
        <v>70000</v>
      </c>
      <c r="O1622" t="s">
        <v>1325</v>
      </c>
      <c r="P1622" t="s">
        <v>1326</v>
      </c>
      <c r="Q1622" t="s">
        <v>1142</v>
      </c>
      <c r="R1622">
        <v>7998676101</v>
      </c>
      <c r="S1622" t="s">
        <v>13394</v>
      </c>
      <c r="T1622"/>
      <c r="V1622" s="14">
        <v>46210</v>
      </c>
      <c r="W1622" t="s">
        <v>8185</v>
      </c>
      <c r="X1622" s="31">
        <v>46210.363483796296</v>
      </c>
      <c r="AN1622" s="14">
        <v>46210</v>
      </c>
      <c r="AO1622" t="s">
        <v>2964</v>
      </c>
      <c r="AP1622" s="31">
        <v>46210.561574074076</v>
      </c>
      <c r="AT1622" s="31">
        <v>46210.561574074076</v>
      </c>
      <c r="AU1622" s="14">
        <v>46210</v>
      </c>
      <c r="AV1622" t="s">
        <v>2964</v>
      </c>
      <c r="AW1622" t="s">
        <v>8186</v>
      </c>
      <c r="AX1622" t="s">
        <v>677</v>
      </c>
      <c r="AY1622" s="14">
        <v>46210</v>
      </c>
      <c r="AZ1622" t="s">
        <v>8185</v>
      </c>
      <c r="BA1622" s="31">
        <v>46210.587523148148</v>
      </c>
      <c r="BB1622" s="14">
        <v>46210</v>
      </c>
      <c r="BC1622" t="s">
        <v>1211</v>
      </c>
      <c r="BD1622" s="31">
        <v>46210.596261574072</v>
      </c>
      <c r="BE1622" s="14">
        <v>46210</v>
      </c>
      <c r="BF1622" t="s">
        <v>6685</v>
      </c>
      <c r="BG1622" s="31">
        <v>46210.610277777778</v>
      </c>
      <c r="BH1622" s="14">
        <v>46210</v>
      </c>
      <c r="BI1622" t="s">
        <v>7829</v>
      </c>
      <c r="BJ1622" s="31">
        <v>46210.663587962961</v>
      </c>
      <c r="BK1622" s="14">
        <v>46210</v>
      </c>
      <c r="BL1622" t="s">
        <v>7829</v>
      </c>
      <c r="BM1622" s="31">
        <v>46210.663611111115</v>
      </c>
      <c r="BZ1622" s="14">
        <v>46210</v>
      </c>
      <c r="CA1622" t="s">
        <v>7829</v>
      </c>
      <c r="CB1622" s="31">
        <v>46210.672627314816</v>
      </c>
      <c r="CC1622" s="14">
        <v>46210</v>
      </c>
      <c r="CD1622" t="s">
        <v>1364</v>
      </c>
      <c r="CE1622" s="31">
        <v>46210.688622685186</v>
      </c>
      <c r="CI1622" s="14">
        <v>46210</v>
      </c>
      <c r="CJ1622" t="s">
        <v>3105</v>
      </c>
      <c r="CK1622" s="31">
        <v>46210.706689814811</v>
      </c>
      <c r="CP1622" t="str">
        <f>VLOOKUP(A1622,Sheet1!$A$2:$E$221,2,0)</f>
        <v>West Zone</v>
      </c>
    </row>
    <row r="1623" spans="1:94" x14ac:dyDescent="0.35">
      <c r="A1623" t="s">
        <v>8169</v>
      </c>
      <c r="B1623">
        <v>584</v>
      </c>
      <c r="C1623" t="s">
        <v>9332</v>
      </c>
      <c r="D1623" t="s">
        <v>678</v>
      </c>
      <c r="E1623" t="s">
        <v>806</v>
      </c>
      <c r="F1623" t="s">
        <v>836</v>
      </c>
      <c r="G1623" t="s">
        <v>81</v>
      </c>
      <c r="H1623" t="s">
        <v>12803</v>
      </c>
      <c r="I1623">
        <v>370441</v>
      </c>
      <c r="J1623" t="s">
        <v>8179</v>
      </c>
      <c r="K1623" t="s">
        <v>8180</v>
      </c>
      <c r="L1623" t="s">
        <v>4622</v>
      </c>
      <c r="M1623" t="s">
        <v>12804</v>
      </c>
      <c r="N1623">
        <v>45000</v>
      </c>
      <c r="O1623" t="s">
        <v>3012</v>
      </c>
      <c r="P1623" t="s">
        <v>3013</v>
      </c>
      <c r="Q1623" t="s">
        <v>12805</v>
      </c>
      <c r="R1623">
        <v>8957138258</v>
      </c>
      <c r="S1623" t="s">
        <v>13394</v>
      </c>
      <c r="T1623"/>
      <c r="V1623" s="14">
        <v>46206</v>
      </c>
      <c r="W1623" t="s">
        <v>8177</v>
      </c>
      <c r="X1623" s="31">
        <v>46206.457546296297</v>
      </c>
      <c r="AN1623" s="14">
        <v>46210</v>
      </c>
      <c r="AO1623" t="s">
        <v>2964</v>
      </c>
      <c r="AP1623" s="31">
        <v>46210.624502314815</v>
      </c>
      <c r="AT1623" s="31">
        <v>46210.624502314815</v>
      </c>
      <c r="AU1623" s="14">
        <v>46210</v>
      </c>
      <c r="AV1623" t="s">
        <v>2964</v>
      </c>
      <c r="AW1623" t="s">
        <v>8186</v>
      </c>
      <c r="AX1623" t="s">
        <v>677</v>
      </c>
      <c r="AY1623" s="14">
        <v>46210</v>
      </c>
      <c r="AZ1623" t="s">
        <v>2964</v>
      </c>
      <c r="BA1623" s="31">
        <v>46210.625011574077</v>
      </c>
      <c r="BB1623" s="14">
        <v>46210</v>
      </c>
      <c r="BC1623" t="s">
        <v>1211</v>
      </c>
      <c r="BD1623" s="31">
        <v>46210.640914351854</v>
      </c>
      <c r="BE1623" s="14">
        <v>46210</v>
      </c>
      <c r="BF1623" t="s">
        <v>1268</v>
      </c>
      <c r="BG1623" s="31">
        <v>46210.725555555553</v>
      </c>
      <c r="BH1623" s="14">
        <v>46210</v>
      </c>
      <c r="BI1623" t="s">
        <v>7829</v>
      </c>
      <c r="BJ1623" s="31">
        <v>46210.748981481483</v>
      </c>
      <c r="BK1623" s="14">
        <v>46210</v>
      </c>
      <c r="BL1623" t="s">
        <v>7829</v>
      </c>
      <c r="BM1623" s="31">
        <v>46210.749027777776</v>
      </c>
      <c r="BZ1623" s="14">
        <v>46210</v>
      </c>
      <c r="CA1623" t="s">
        <v>7829</v>
      </c>
      <c r="CB1623" s="31">
        <v>46210.767152777778</v>
      </c>
      <c r="CC1623" s="14">
        <v>46210</v>
      </c>
      <c r="CD1623" t="s">
        <v>1322</v>
      </c>
      <c r="CE1623" s="31">
        <v>46210.799953703703</v>
      </c>
      <c r="CP1623" t="str">
        <f>VLOOKUP(A1623,Sheet1!$A$2:$E$221,2,0)</f>
        <v>West Zone</v>
      </c>
    </row>
    <row r="1624" spans="1:94" x14ac:dyDescent="0.35">
      <c r="A1624" t="s">
        <v>8169</v>
      </c>
      <c r="B1624">
        <v>584</v>
      </c>
      <c r="C1624" t="s">
        <v>9332</v>
      </c>
      <c r="D1624" t="s">
        <v>678</v>
      </c>
      <c r="E1624" t="s">
        <v>806</v>
      </c>
      <c r="F1624" t="s">
        <v>836</v>
      </c>
      <c r="G1624" t="s">
        <v>81</v>
      </c>
      <c r="H1624" t="s">
        <v>8182</v>
      </c>
      <c r="I1624">
        <v>371865</v>
      </c>
      <c r="J1624" t="s">
        <v>3914</v>
      </c>
      <c r="K1624" t="s">
        <v>8183</v>
      </c>
      <c r="L1624" t="s">
        <v>4622</v>
      </c>
      <c r="M1624" t="s">
        <v>8184</v>
      </c>
      <c r="N1624">
        <v>90000</v>
      </c>
      <c r="O1624" t="s">
        <v>1180</v>
      </c>
      <c r="P1624" t="s">
        <v>1181</v>
      </c>
      <c r="Q1624" t="s">
        <v>3953</v>
      </c>
      <c r="R1624">
        <v>1406877440</v>
      </c>
      <c r="S1624" t="s">
        <v>683</v>
      </c>
      <c r="T1624" t="s">
        <v>13251</v>
      </c>
      <c r="U1624" s="1">
        <v>46205</v>
      </c>
      <c r="V1624" s="14">
        <v>46205</v>
      </c>
      <c r="W1624" t="s">
        <v>8185</v>
      </c>
      <c r="X1624" s="31">
        <v>46205.511979166666</v>
      </c>
      <c r="AN1624" s="14">
        <v>46205</v>
      </c>
      <c r="AO1624" t="s">
        <v>2964</v>
      </c>
      <c r="AP1624" s="31">
        <v>46205.587673611109</v>
      </c>
      <c r="AT1624" s="31">
        <v>46205.587673611109</v>
      </c>
      <c r="AU1624" s="14">
        <v>46205</v>
      </c>
      <c r="AV1624" t="s">
        <v>2964</v>
      </c>
      <c r="AW1624" t="s">
        <v>8186</v>
      </c>
      <c r="AX1624" t="s">
        <v>677</v>
      </c>
      <c r="AY1624" s="14">
        <v>46205</v>
      </c>
      <c r="AZ1624" t="s">
        <v>8185</v>
      </c>
      <c r="BA1624" s="31">
        <v>46205.615358796298</v>
      </c>
      <c r="BB1624" s="14">
        <v>46205</v>
      </c>
      <c r="BC1624" t="s">
        <v>1211</v>
      </c>
      <c r="BD1624" s="31">
        <v>46205.637060185189</v>
      </c>
      <c r="BE1624" s="14">
        <v>46205</v>
      </c>
      <c r="BF1624" t="s">
        <v>6497</v>
      </c>
      <c r="BG1624" s="31">
        <v>46205.661134259259</v>
      </c>
      <c r="BH1624" s="14">
        <v>46205</v>
      </c>
      <c r="BI1624" t="s">
        <v>7829</v>
      </c>
      <c r="BJ1624" s="31">
        <v>46205.677430555559</v>
      </c>
      <c r="BN1624" s="14">
        <v>46205</v>
      </c>
      <c r="BO1624" t="s">
        <v>7829</v>
      </c>
      <c r="BP1624" s="31">
        <v>46205.677511574075</v>
      </c>
      <c r="CP1624" t="str">
        <f>VLOOKUP(A1624,Sheet1!$A$2:$E$221,2,0)</f>
        <v>West Zone</v>
      </c>
    </row>
    <row r="1625" spans="1:94" x14ac:dyDescent="0.35">
      <c r="A1625" t="s">
        <v>8169</v>
      </c>
      <c r="B1625">
        <v>584</v>
      </c>
      <c r="C1625" t="s">
        <v>9332</v>
      </c>
      <c r="D1625" t="s">
        <v>678</v>
      </c>
      <c r="E1625" t="s">
        <v>806</v>
      </c>
      <c r="F1625" t="s">
        <v>836</v>
      </c>
      <c r="G1625" t="s">
        <v>81</v>
      </c>
      <c r="H1625" t="s">
        <v>8187</v>
      </c>
      <c r="I1625">
        <v>374612</v>
      </c>
      <c r="J1625" t="s">
        <v>3746</v>
      </c>
      <c r="K1625" t="s">
        <v>3747</v>
      </c>
      <c r="L1625" t="s">
        <v>4622</v>
      </c>
      <c r="M1625" t="s">
        <v>8188</v>
      </c>
      <c r="N1625">
        <v>90000</v>
      </c>
      <c r="O1625" t="s">
        <v>1180</v>
      </c>
      <c r="P1625" t="s">
        <v>1181</v>
      </c>
      <c r="Q1625" t="s">
        <v>1881</v>
      </c>
      <c r="R1625">
        <v>3215866710</v>
      </c>
      <c r="S1625" t="s">
        <v>13394</v>
      </c>
      <c r="T1625"/>
      <c r="V1625" s="14">
        <v>46205</v>
      </c>
      <c r="W1625" t="s">
        <v>8171</v>
      </c>
      <c r="X1625" s="31">
        <v>46205.779467592591</v>
      </c>
      <c r="AN1625" s="14">
        <v>46206</v>
      </c>
      <c r="AO1625" t="s">
        <v>1392</v>
      </c>
      <c r="AP1625" s="31">
        <v>46206.420891203707</v>
      </c>
      <c r="AT1625" s="31">
        <v>46206.420891203707</v>
      </c>
      <c r="AU1625" s="14">
        <v>46206</v>
      </c>
      <c r="AV1625" t="s">
        <v>1392</v>
      </c>
      <c r="AW1625" t="s">
        <v>836</v>
      </c>
      <c r="AX1625" t="s">
        <v>678</v>
      </c>
      <c r="AY1625" s="14">
        <v>46206</v>
      </c>
      <c r="AZ1625" t="s">
        <v>8171</v>
      </c>
      <c r="BA1625" s="31">
        <v>46206.44902777778</v>
      </c>
      <c r="BB1625" s="14">
        <v>46206</v>
      </c>
      <c r="BC1625" t="s">
        <v>3057</v>
      </c>
      <c r="BD1625" s="31">
        <v>46206.456412037034</v>
      </c>
      <c r="BE1625" s="14">
        <v>46206</v>
      </c>
      <c r="BF1625" t="s">
        <v>6837</v>
      </c>
      <c r="BG1625" s="31">
        <v>46206.502337962964</v>
      </c>
      <c r="BH1625" s="14">
        <v>46206</v>
      </c>
      <c r="BI1625" t="s">
        <v>7487</v>
      </c>
      <c r="BJ1625" s="31">
        <v>46206.534814814811</v>
      </c>
      <c r="BK1625" s="14">
        <v>46206</v>
      </c>
      <c r="BL1625" t="s">
        <v>7487</v>
      </c>
      <c r="BM1625" s="31">
        <v>46206.57775462963</v>
      </c>
      <c r="BZ1625" s="14">
        <v>46206</v>
      </c>
      <c r="CA1625" t="s">
        <v>7487</v>
      </c>
      <c r="CB1625" s="31">
        <v>46206.610312500001</v>
      </c>
      <c r="CC1625" s="14">
        <v>46206</v>
      </c>
      <c r="CD1625" t="s">
        <v>1322</v>
      </c>
      <c r="CE1625" s="31">
        <v>46206.613993055558</v>
      </c>
      <c r="CI1625" s="14">
        <v>46206</v>
      </c>
      <c r="CJ1625" t="s">
        <v>3105</v>
      </c>
      <c r="CK1625" s="31">
        <v>46206.683148148149</v>
      </c>
      <c r="CP1625" t="str">
        <f>VLOOKUP(A1625,Sheet1!$A$2:$E$221,2,0)</f>
        <v>West Zone</v>
      </c>
    </row>
    <row r="1626" spans="1:94" x14ac:dyDescent="0.35">
      <c r="A1626" t="s">
        <v>8169</v>
      </c>
      <c r="B1626">
        <v>584</v>
      </c>
      <c r="C1626" t="s">
        <v>9332</v>
      </c>
      <c r="D1626" t="s">
        <v>678</v>
      </c>
      <c r="E1626" t="s">
        <v>806</v>
      </c>
      <c r="F1626" t="s">
        <v>836</v>
      </c>
      <c r="G1626" t="s">
        <v>81</v>
      </c>
      <c r="H1626" t="s">
        <v>3450</v>
      </c>
      <c r="I1626">
        <v>391903</v>
      </c>
      <c r="J1626" t="s">
        <v>3107</v>
      </c>
      <c r="K1626" t="s">
        <v>3108</v>
      </c>
      <c r="L1626" t="s">
        <v>4622</v>
      </c>
      <c r="M1626" t="s">
        <v>12806</v>
      </c>
      <c r="N1626">
        <v>70000</v>
      </c>
      <c r="O1626" t="s">
        <v>1325</v>
      </c>
      <c r="P1626" t="s">
        <v>1326</v>
      </c>
      <c r="Q1626" t="s">
        <v>12807</v>
      </c>
      <c r="R1626">
        <v>4495612912</v>
      </c>
      <c r="S1626" t="s">
        <v>13394</v>
      </c>
      <c r="T1626"/>
      <c r="V1626" s="14">
        <v>46209</v>
      </c>
      <c r="W1626" t="s">
        <v>8193</v>
      </c>
      <c r="X1626" s="31">
        <v>46209.806261574071</v>
      </c>
      <c r="AN1626" s="14">
        <v>46210</v>
      </c>
      <c r="AO1626" t="s">
        <v>2964</v>
      </c>
      <c r="AP1626" s="31">
        <v>46210.724027777775</v>
      </c>
      <c r="AT1626" s="31">
        <v>46210.724027777775</v>
      </c>
      <c r="AU1626" s="14">
        <v>46210</v>
      </c>
      <c r="AV1626" t="s">
        <v>2964</v>
      </c>
      <c r="AW1626" t="s">
        <v>8186</v>
      </c>
      <c r="AX1626" t="s">
        <v>677</v>
      </c>
      <c r="AY1626" s="14">
        <v>46210</v>
      </c>
      <c r="AZ1626" t="s">
        <v>2964</v>
      </c>
      <c r="BA1626" s="31">
        <v>46210.724479166667</v>
      </c>
      <c r="BB1626" s="14">
        <v>46210</v>
      </c>
      <c r="BC1626" t="s">
        <v>1211</v>
      </c>
      <c r="BD1626" s="31">
        <v>46210.737118055556</v>
      </c>
      <c r="BE1626" s="14">
        <v>46210</v>
      </c>
      <c r="BF1626" t="s">
        <v>6837</v>
      </c>
      <c r="BG1626" s="31">
        <v>46210.753298611111</v>
      </c>
      <c r="BH1626" s="14">
        <v>46210</v>
      </c>
      <c r="BI1626" t="s">
        <v>7829</v>
      </c>
      <c r="BJ1626" s="31">
        <v>46210.757384259261</v>
      </c>
      <c r="BK1626" s="14">
        <v>46210</v>
      </c>
      <c r="BL1626" t="s">
        <v>7829</v>
      </c>
      <c r="BM1626" s="31">
        <v>46210.757418981484</v>
      </c>
      <c r="BZ1626" s="14">
        <v>46210</v>
      </c>
      <c r="CA1626" t="s">
        <v>7829</v>
      </c>
      <c r="CB1626" s="31">
        <v>46210.767187500001</v>
      </c>
      <c r="CC1626" s="14">
        <v>46210</v>
      </c>
      <c r="CD1626" t="s">
        <v>1322</v>
      </c>
      <c r="CE1626" s="31">
        <v>46210.799699074072</v>
      </c>
      <c r="CP1626" t="str">
        <f>VLOOKUP(A1626,Sheet1!$A$2:$E$221,2,0)</f>
        <v>West Zone</v>
      </c>
    </row>
    <row r="1627" spans="1:94" x14ac:dyDescent="0.35">
      <c r="A1627" t="s">
        <v>8169</v>
      </c>
      <c r="B1627">
        <v>584</v>
      </c>
      <c r="C1627" t="s">
        <v>9332</v>
      </c>
      <c r="D1627" t="s">
        <v>678</v>
      </c>
      <c r="E1627" t="s">
        <v>806</v>
      </c>
      <c r="F1627" t="s">
        <v>836</v>
      </c>
      <c r="G1627" t="s">
        <v>81</v>
      </c>
      <c r="H1627" t="s">
        <v>10929</v>
      </c>
      <c r="I1627">
        <v>563985</v>
      </c>
      <c r="J1627" t="s">
        <v>3107</v>
      </c>
      <c r="K1627" t="s">
        <v>3108</v>
      </c>
      <c r="L1627" t="s">
        <v>4622</v>
      </c>
      <c r="M1627" t="s">
        <v>10930</v>
      </c>
      <c r="N1627">
        <v>70000</v>
      </c>
      <c r="O1627" t="s">
        <v>9702</v>
      </c>
      <c r="P1627" t="s">
        <v>9703</v>
      </c>
      <c r="Q1627" t="s">
        <v>1881</v>
      </c>
      <c r="R1627">
        <v>2889224505</v>
      </c>
      <c r="S1627" t="s">
        <v>683</v>
      </c>
      <c r="T1627" t="s">
        <v>13340</v>
      </c>
      <c r="U1627" s="1">
        <v>46209</v>
      </c>
      <c r="V1627" s="14">
        <v>46209</v>
      </c>
      <c r="W1627" t="s">
        <v>8193</v>
      </c>
      <c r="X1627" s="31">
        <v>46209.396782407406</v>
      </c>
      <c r="AN1627" s="14">
        <v>46209</v>
      </c>
      <c r="AO1627" t="s">
        <v>1392</v>
      </c>
      <c r="AP1627" s="31">
        <v>46209.462222222224</v>
      </c>
      <c r="AT1627" s="31">
        <v>46209.462222222224</v>
      </c>
      <c r="AU1627" s="14">
        <v>46209</v>
      </c>
      <c r="AV1627" t="s">
        <v>1392</v>
      </c>
      <c r="AW1627" t="s">
        <v>836</v>
      </c>
      <c r="AX1627" t="s">
        <v>678</v>
      </c>
      <c r="AY1627" s="14">
        <v>46209</v>
      </c>
      <c r="AZ1627" t="s">
        <v>1392</v>
      </c>
      <c r="BA1627" s="31">
        <v>46209.46303240741</v>
      </c>
      <c r="BB1627" s="14">
        <v>46209</v>
      </c>
      <c r="BC1627" t="s">
        <v>1211</v>
      </c>
      <c r="BD1627" s="31">
        <v>46209.473333333335</v>
      </c>
      <c r="BE1627" s="14">
        <v>46209</v>
      </c>
      <c r="BF1627" t="s">
        <v>6482</v>
      </c>
      <c r="BG1627" s="31">
        <v>46209.487407407411</v>
      </c>
      <c r="BH1627" s="14">
        <v>46209</v>
      </c>
      <c r="BI1627" t="s">
        <v>7829</v>
      </c>
      <c r="BJ1627" s="31">
        <v>46209.545891203707</v>
      </c>
      <c r="BK1627" s="14">
        <v>46209</v>
      </c>
      <c r="BL1627" t="s">
        <v>1336</v>
      </c>
      <c r="BM1627" s="31">
        <v>46209.826342592591</v>
      </c>
      <c r="BN1627" s="14">
        <v>46209</v>
      </c>
      <c r="BO1627" t="s">
        <v>7829</v>
      </c>
      <c r="BP1627" s="31">
        <v>46209.548194444447</v>
      </c>
      <c r="BZ1627" s="14">
        <v>46209</v>
      </c>
      <c r="CA1627" t="s">
        <v>1336</v>
      </c>
      <c r="CB1627" s="31">
        <v>46209.827673611115</v>
      </c>
      <c r="CC1627" s="14">
        <v>46209</v>
      </c>
      <c r="CD1627" t="s">
        <v>1324</v>
      </c>
      <c r="CE1627" s="31">
        <v>46209.842060185183</v>
      </c>
      <c r="CI1627" s="14">
        <v>46210</v>
      </c>
      <c r="CJ1627" t="s">
        <v>2964</v>
      </c>
      <c r="CK1627" s="31">
        <v>46210.485995370371</v>
      </c>
      <c r="CP1627" t="str">
        <f>VLOOKUP(A1627,Sheet1!$A$2:$E$221,2,0)</f>
        <v>West Zone</v>
      </c>
    </row>
    <row r="1628" spans="1:94" x14ac:dyDescent="0.35">
      <c r="A1628" t="s">
        <v>8169</v>
      </c>
      <c r="B1628">
        <v>584</v>
      </c>
      <c r="C1628" t="s">
        <v>9332</v>
      </c>
      <c r="D1628" t="s">
        <v>678</v>
      </c>
      <c r="E1628" t="s">
        <v>806</v>
      </c>
      <c r="F1628" t="s">
        <v>836</v>
      </c>
      <c r="G1628" t="s">
        <v>81</v>
      </c>
      <c r="H1628" t="s">
        <v>8189</v>
      </c>
      <c r="I1628">
        <v>627732</v>
      </c>
      <c r="J1628" t="s">
        <v>3914</v>
      </c>
      <c r="K1628" t="s">
        <v>8183</v>
      </c>
      <c r="L1628" t="s">
        <v>4622</v>
      </c>
      <c r="M1628" t="s">
        <v>10931</v>
      </c>
      <c r="N1628">
        <v>90000</v>
      </c>
      <c r="O1628" t="s">
        <v>9733</v>
      </c>
      <c r="P1628" t="s">
        <v>9734</v>
      </c>
      <c r="Q1628" t="s">
        <v>3148</v>
      </c>
      <c r="R1628">
        <v>8599294804</v>
      </c>
      <c r="S1628" t="s">
        <v>13394</v>
      </c>
      <c r="T1628"/>
      <c r="V1628" s="14">
        <v>46209</v>
      </c>
      <c r="W1628" t="s">
        <v>8185</v>
      </c>
      <c r="X1628" s="31">
        <v>46209.490983796299</v>
      </c>
      <c r="AN1628" s="14">
        <v>46209</v>
      </c>
      <c r="AO1628" t="s">
        <v>1392</v>
      </c>
      <c r="AP1628" s="31">
        <v>46209.551481481481</v>
      </c>
      <c r="AT1628" s="31">
        <v>46209.551481481481</v>
      </c>
      <c r="AU1628" s="14">
        <v>46209</v>
      </c>
      <c r="AV1628" t="s">
        <v>1392</v>
      </c>
      <c r="AW1628" t="s">
        <v>836</v>
      </c>
      <c r="AX1628" t="s">
        <v>678</v>
      </c>
      <c r="AY1628" s="14">
        <v>46209</v>
      </c>
      <c r="AZ1628" t="s">
        <v>1392</v>
      </c>
      <c r="BA1628" s="31">
        <v>46209.552708333336</v>
      </c>
      <c r="BB1628" s="14">
        <v>46209</v>
      </c>
      <c r="BC1628" t="s">
        <v>1211</v>
      </c>
      <c r="BD1628" s="31">
        <v>46209.582118055558</v>
      </c>
      <c r="BE1628" s="14">
        <v>46209</v>
      </c>
      <c r="BF1628" t="s">
        <v>6482</v>
      </c>
      <c r="BG1628" s="31">
        <v>46209.606724537036</v>
      </c>
      <c r="BH1628" s="14">
        <v>46209</v>
      </c>
      <c r="BI1628" t="s">
        <v>7829</v>
      </c>
      <c r="BJ1628" s="31">
        <v>46209.633472222224</v>
      </c>
      <c r="BK1628" s="14">
        <v>46209</v>
      </c>
      <c r="BL1628" t="s">
        <v>7829</v>
      </c>
      <c r="BM1628" s="31">
        <v>46209.633506944447</v>
      </c>
      <c r="BZ1628" s="14">
        <v>46209</v>
      </c>
      <c r="CA1628" t="s">
        <v>7829</v>
      </c>
      <c r="CB1628" s="31">
        <v>46209.640567129631</v>
      </c>
      <c r="CC1628" s="14">
        <v>46209</v>
      </c>
      <c r="CD1628" t="s">
        <v>1364</v>
      </c>
      <c r="CE1628" s="31">
        <v>46209.650266203702</v>
      </c>
      <c r="CI1628" s="14">
        <v>46210</v>
      </c>
      <c r="CJ1628" t="s">
        <v>2964</v>
      </c>
      <c r="CK1628" s="31">
        <v>46210.41547453704</v>
      </c>
      <c r="CP1628" t="str">
        <f>VLOOKUP(A1628,Sheet1!$A$2:$E$221,2,0)</f>
        <v>West Zone</v>
      </c>
    </row>
    <row r="1629" spans="1:94" x14ac:dyDescent="0.35">
      <c r="A1629" t="s">
        <v>8169</v>
      </c>
      <c r="B1629">
        <v>584</v>
      </c>
      <c r="C1629" t="s">
        <v>9332</v>
      </c>
      <c r="D1629" t="s">
        <v>678</v>
      </c>
      <c r="E1629" t="s">
        <v>806</v>
      </c>
      <c r="F1629" t="s">
        <v>836</v>
      </c>
      <c r="G1629" t="s">
        <v>81</v>
      </c>
      <c r="H1629" t="s">
        <v>8189</v>
      </c>
      <c r="I1629">
        <v>627732</v>
      </c>
      <c r="J1629" t="s">
        <v>3914</v>
      </c>
      <c r="K1629" t="s">
        <v>8183</v>
      </c>
      <c r="L1629" t="s">
        <v>4622</v>
      </c>
      <c r="M1629" t="s">
        <v>8190</v>
      </c>
      <c r="N1629">
        <v>77000</v>
      </c>
      <c r="O1629" t="s">
        <v>1173</v>
      </c>
      <c r="P1629" t="s">
        <v>1174</v>
      </c>
      <c r="Q1629" t="s">
        <v>8191</v>
      </c>
      <c r="R1629">
        <v>9984632111</v>
      </c>
      <c r="S1629" t="s">
        <v>13394</v>
      </c>
      <c r="T1629"/>
      <c r="V1629" s="14">
        <v>46204</v>
      </c>
      <c r="W1629" t="s">
        <v>8185</v>
      </c>
      <c r="X1629" s="31">
        <v>46204.661493055559</v>
      </c>
      <c r="AN1629" s="14">
        <v>46205</v>
      </c>
      <c r="AO1629" t="s">
        <v>1392</v>
      </c>
      <c r="AP1629" s="31">
        <v>46205.630520833336</v>
      </c>
      <c r="AT1629" s="31">
        <v>46205.630520833336</v>
      </c>
      <c r="AU1629" s="14">
        <v>46205</v>
      </c>
      <c r="AV1629" t="s">
        <v>1392</v>
      </c>
      <c r="AW1629" t="s">
        <v>836</v>
      </c>
      <c r="AX1629" t="s">
        <v>678</v>
      </c>
      <c r="AY1629" s="14">
        <v>46205</v>
      </c>
      <c r="AZ1629" t="s">
        <v>1392</v>
      </c>
      <c r="BA1629" s="31">
        <v>46205.631099537037</v>
      </c>
      <c r="BB1629" s="14">
        <v>46205</v>
      </c>
      <c r="BC1629" t="s">
        <v>1211</v>
      </c>
      <c r="BD1629" s="31">
        <v>46205.637013888889</v>
      </c>
      <c r="BE1629" s="14">
        <v>46205</v>
      </c>
      <c r="BF1629" t="s">
        <v>6497</v>
      </c>
      <c r="BG1629" s="31">
        <v>46205.663217592592</v>
      </c>
      <c r="BH1629" s="14">
        <v>46205</v>
      </c>
      <c r="BI1629" t="s">
        <v>7829</v>
      </c>
      <c r="BJ1629" s="31">
        <v>46205.681157407409</v>
      </c>
      <c r="BK1629" s="14">
        <v>46205</v>
      </c>
      <c r="BL1629" t="s">
        <v>7829</v>
      </c>
      <c r="BM1629" s="31">
        <v>46205.681192129632</v>
      </c>
      <c r="BZ1629" s="14">
        <v>46205</v>
      </c>
      <c r="CA1629" t="s">
        <v>7829</v>
      </c>
      <c r="CB1629" s="31">
        <v>46205.70040509259</v>
      </c>
      <c r="CC1629" s="14">
        <v>46205</v>
      </c>
      <c r="CD1629" t="s">
        <v>1324</v>
      </c>
      <c r="CE1629" s="31">
        <v>46205.70921296296</v>
      </c>
      <c r="CI1629" s="14">
        <v>46206</v>
      </c>
      <c r="CJ1629" t="s">
        <v>3105</v>
      </c>
      <c r="CK1629" s="31">
        <v>46206.569884259261</v>
      </c>
      <c r="CP1629" t="str">
        <f>VLOOKUP(A1629,Sheet1!$A$2:$E$221,2,0)</f>
        <v>West Zone</v>
      </c>
    </row>
    <row r="1630" spans="1:94" x14ac:dyDescent="0.35">
      <c r="A1630" t="s">
        <v>8169</v>
      </c>
      <c r="B1630">
        <v>584</v>
      </c>
      <c r="C1630" t="s">
        <v>9332</v>
      </c>
      <c r="D1630" t="s">
        <v>678</v>
      </c>
      <c r="E1630" t="s">
        <v>806</v>
      </c>
      <c r="F1630" t="s">
        <v>836</v>
      </c>
      <c r="G1630" t="s">
        <v>81</v>
      </c>
      <c r="H1630" t="s">
        <v>4335</v>
      </c>
      <c r="I1630">
        <v>629751</v>
      </c>
      <c r="J1630" t="s">
        <v>3107</v>
      </c>
      <c r="K1630" t="s">
        <v>3108</v>
      </c>
      <c r="L1630" t="s">
        <v>4622</v>
      </c>
      <c r="M1630" t="s">
        <v>8192</v>
      </c>
      <c r="N1630">
        <v>70000</v>
      </c>
      <c r="O1630" t="s">
        <v>1325</v>
      </c>
      <c r="P1630" t="s">
        <v>1326</v>
      </c>
      <c r="Q1630" t="s">
        <v>3614</v>
      </c>
      <c r="R1630">
        <v>5819695736</v>
      </c>
      <c r="S1630" t="s">
        <v>13394</v>
      </c>
      <c r="T1630"/>
      <c r="V1630" s="14">
        <v>46205</v>
      </c>
      <c r="W1630" t="s">
        <v>3105</v>
      </c>
      <c r="X1630" s="31">
        <v>46205.534907407404</v>
      </c>
      <c r="AN1630" s="14">
        <v>46205</v>
      </c>
      <c r="AO1630" t="s">
        <v>1392</v>
      </c>
      <c r="AP1630" s="31">
        <v>46205.743958333333</v>
      </c>
      <c r="AT1630" s="31">
        <v>46205.743958333333</v>
      </c>
      <c r="AU1630" s="14">
        <v>46205</v>
      </c>
      <c r="AV1630" t="s">
        <v>1392</v>
      </c>
      <c r="AW1630" t="s">
        <v>836</v>
      </c>
      <c r="AX1630" t="s">
        <v>678</v>
      </c>
      <c r="AY1630" s="14">
        <v>46205</v>
      </c>
      <c r="AZ1630" t="s">
        <v>8193</v>
      </c>
      <c r="BA1630" s="31">
        <v>46205.747430555559</v>
      </c>
      <c r="BB1630" s="14">
        <v>46206</v>
      </c>
      <c r="BC1630" t="s">
        <v>1211</v>
      </c>
      <c r="BD1630" s="31">
        <v>46206.342870370368</v>
      </c>
      <c r="BE1630" s="14">
        <v>46206</v>
      </c>
      <c r="BF1630" t="s">
        <v>3024</v>
      </c>
      <c r="BG1630" s="31">
        <v>46206.365578703706</v>
      </c>
      <c r="BH1630" s="14">
        <v>46206</v>
      </c>
      <c r="BI1630" t="s">
        <v>7829</v>
      </c>
      <c r="BJ1630" s="31">
        <v>46206.428287037037</v>
      </c>
      <c r="BK1630" s="14">
        <v>46206</v>
      </c>
      <c r="BL1630" t="s">
        <v>7829</v>
      </c>
      <c r="BM1630" s="31">
        <v>46206.428310185183</v>
      </c>
      <c r="BZ1630" s="14">
        <v>46206</v>
      </c>
      <c r="CA1630" t="s">
        <v>7829</v>
      </c>
      <c r="CB1630" s="31">
        <v>46206.457928240743</v>
      </c>
      <c r="CC1630" s="14">
        <v>46206</v>
      </c>
      <c r="CD1630" t="s">
        <v>1322</v>
      </c>
      <c r="CE1630" s="31">
        <v>46206.47552083333</v>
      </c>
      <c r="CI1630" s="14">
        <v>46206</v>
      </c>
      <c r="CJ1630" t="s">
        <v>3105</v>
      </c>
      <c r="CK1630" s="31">
        <v>46206.728449074071</v>
      </c>
      <c r="CP1630" t="str">
        <f>VLOOKUP(A1630,Sheet1!$A$2:$E$221,2,0)</f>
        <v>West Zone</v>
      </c>
    </row>
    <row r="1631" spans="1:94" x14ac:dyDescent="0.35">
      <c r="A1631" t="s">
        <v>8194</v>
      </c>
      <c r="B1631">
        <v>608</v>
      </c>
      <c r="C1631" t="s">
        <v>9332</v>
      </c>
      <c r="D1631" t="s">
        <v>678</v>
      </c>
      <c r="E1631" t="s">
        <v>459</v>
      </c>
      <c r="F1631" t="s">
        <v>460</v>
      </c>
      <c r="G1631" t="s">
        <v>441</v>
      </c>
      <c r="H1631" t="s">
        <v>10932</v>
      </c>
      <c r="I1631">
        <v>324572</v>
      </c>
      <c r="J1631" t="s">
        <v>4016</v>
      </c>
      <c r="K1631" t="s">
        <v>4017</v>
      </c>
      <c r="L1631" t="s">
        <v>4622</v>
      </c>
      <c r="M1631" t="s">
        <v>10933</v>
      </c>
      <c r="N1631">
        <v>40000</v>
      </c>
      <c r="O1631" t="s">
        <v>10934</v>
      </c>
      <c r="P1631" t="s">
        <v>10935</v>
      </c>
      <c r="Q1631" t="s">
        <v>10936</v>
      </c>
      <c r="R1631">
        <v>4634052444</v>
      </c>
      <c r="S1631" t="s">
        <v>13394</v>
      </c>
      <c r="T1631"/>
      <c r="V1631" s="14">
        <v>46209</v>
      </c>
      <c r="W1631" t="s">
        <v>8206</v>
      </c>
      <c r="X1631" s="31">
        <v>46209.347430555557</v>
      </c>
      <c r="AN1631" s="14">
        <v>46209</v>
      </c>
      <c r="AO1631" t="s">
        <v>1396</v>
      </c>
      <c r="AP1631" s="31">
        <v>46209.395370370374</v>
      </c>
      <c r="AT1631" s="31">
        <v>46209.395370370374</v>
      </c>
      <c r="AU1631" s="14">
        <v>46209</v>
      </c>
      <c r="AV1631" t="s">
        <v>1396</v>
      </c>
      <c r="AW1631" t="s">
        <v>460</v>
      </c>
      <c r="AX1631" t="s">
        <v>678</v>
      </c>
      <c r="AY1631" s="14">
        <v>46209</v>
      </c>
      <c r="AZ1631" t="s">
        <v>1397</v>
      </c>
      <c r="BA1631" s="31">
        <v>46209.43277777778</v>
      </c>
      <c r="BB1631" s="14">
        <v>46209</v>
      </c>
      <c r="BC1631" t="s">
        <v>1211</v>
      </c>
      <c r="BD1631" s="31">
        <v>46209.451863425929</v>
      </c>
      <c r="BE1631" s="14">
        <v>46209</v>
      </c>
      <c r="BF1631" t="s">
        <v>6837</v>
      </c>
      <c r="BG1631" s="31">
        <v>46209.601585648146</v>
      </c>
      <c r="BH1631" s="14">
        <v>46209</v>
      </c>
      <c r="BI1631" t="s">
        <v>1240</v>
      </c>
      <c r="BJ1631" s="31">
        <v>46209.648240740738</v>
      </c>
      <c r="BK1631" s="14">
        <v>46209</v>
      </c>
      <c r="BL1631" t="s">
        <v>6493</v>
      </c>
      <c r="BM1631" s="31">
        <v>46209.702800925923</v>
      </c>
      <c r="BN1631" s="14">
        <v>46209</v>
      </c>
      <c r="BO1631" t="s">
        <v>1240</v>
      </c>
      <c r="BP1631" s="31">
        <v>46209.654236111113</v>
      </c>
      <c r="BZ1631" s="14">
        <v>46209</v>
      </c>
      <c r="CA1631" t="s">
        <v>6493</v>
      </c>
      <c r="CB1631" s="31">
        <v>46209.720312500001</v>
      </c>
      <c r="CC1631" s="14">
        <v>46209</v>
      </c>
      <c r="CD1631" t="s">
        <v>2414</v>
      </c>
      <c r="CE1631" s="31">
        <v>46209.720810185187</v>
      </c>
      <c r="CI1631" s="14">
        <v>46209</v>
      </c>
      <c r="CJ1631" t="s">
        <v>1397</v>
      </c>
      <c r="CK1631" s="31">
        <v>46209.734548611108</v>
      </c>
      <c r="CP1631" t="str">
        <f>VLOOKUP(A1631,Sheet1!$A$2:$E$221,2,0)</f>
        <v>West Zone</v>
      </c>
    </row>
    <row r="1632" spans="1:94" x14ac:dyDescent="0.35">
      <c r="A1632" t="s">
        <v>8194</v>
      </c>
      <c r="B1632">
        <v>608</v>
      </c>
      <c r="C1632" t="s">
        <v>9332</v>
      </c>
      <c r="D1632" t="s">
        <v>678</v>
      </c>
      <c r="E1632" t="s">
        <v>459</v>
      </c>
      <c r="F1632" t="s">
        <v>460</v>
      </c>
      <c r="G1632" t="s">
        <v>441</v>
      </c>
      <c r="H1632" t="s">
        <v>8195</v>
      </c>
      <c r="I1632">
        <v>331335</v>
      </c>
      <c r="J1632" t="s">
        <v>8196</v>
      </c>
      <c r="K1632" t="s">
        <v>8197</v>
      </c>
      <c r="L1632" t="s">
        <v>4622</v>
      </c>
      <c r="M1632" t="s">
        <v>8198</v>
      </c>
      <c r="N1632">
        <v>40000</v>
      </c>
      <c r="O1632" t="s">
        <v>3047</v>
      </c>
      <c r="P1632" t="s">
        <v>3048</v>
      </c>
      <c r="Q1632" t="s">
        <v>8199</v>
      </c>
      <c r="R1632">
        <v>1889254522</v>
      </c>
      <c r="S1632" t="s">
        <v>13394</v>
      </c>
      <c r="T1632"/>
      <c r="V1632" s="14">
        <v>46202</v>
      </c>
      <c r="W1632" t="s">
        <v>8200</v>
      </c>
      <c r="X1632" s="31">
        <v>46202.683240740742</v>
      </c>
      <c r="AN1632" s="14">
        <v>46204</v>
      </c>
      <c r="AO1632" t="s">
        <v>1396</v>
      </c>
      <c r="AP1632" s="31">
        <v>46204.470219907409</v>
      </c>
      <c r="AT1632" s="31">
        <v>46204.470219907409</v>
      </c>
      <c r="AU1632" s="14">
        <v>46204</v>
      </c>
      <c r="AV1632" t="s">
        <v>1396</v>
      </c>
      <c r="AW1632" t="s">
        <v>460</v>
      </c>
      <c r="AX1632" t="s">
        <v>678</v>
      </c>
      <c r="AY1632" s="14">
        <v>46204</v>
      </c>
      <c r="AZ1632" t="s">
        <v>1397</v>
      </c>
      <c r="BA1632" s="31">
        <v>46204.479803240742</v>
      </c>
      <c r="BB1632" s="14">
        <v>46204</v>
      </c>
      <c r="BC1632" t="s">
        <v>1211</v>
      </c>
      <c r="BD1632" s="31">
        <v>46204.483472222222</v>
      </c>
      <c r="BE1632" s="14">
        <v>46204</v>
      </c>
      <c r="BF1632" t="s">
        <v>6685</v>
      </c>
      <c r="BG1632" s="31">
        <v>46204.497743055559</v>
      </c>
      <c r="BH1632" s="14">
        <v>46204</v>
      </c>
      <c r="BI1632" t="s">
        <v>6483</v>
      </c>
      <c r="BJ1632" s="31">
        <v>46204.506064814814</v>
      </c>
      <c r="BK1632" s="14">
        <v>46204</v>
      </c>
      <c r="BL1632" t="s">
        <v>6483</v>
      </c>
      <c r="BM1632" s="31">
        <v>46204.509120370371</v>
      </c>
      <c r="BZ1632" s="14">
        <v>46204</v>
      </c>
      <c r="CA1632" t="s">
        <v>6483</v>
      </c>
      <c r="CB1632" s="31">
        <v>46204.52039351852</v>
      </c>
      <c r="CC1632" s="14">
        <v>46204</v>
      </c>
      <c r="CD1632" t="s">
        <v>1212</v>
      </c>
      <c r="CE1632" s="31">
        <v>46204.527650462966</v>
      </c>
      <c r="CI1632" s="14">
        <v>46204</v>
      </c>
      <c r="CJ1632" t="s">
        <v>1397</v>
      </c>
      <c r="CK1632" s="31">
        <v>46204.59684027778</v>
      </c>
      <c r="CP1632" t="str">
        <f>VLOOKUP(A1632,Sheet1!$A$2:$E$221,2,0)</f>
        <v>West Zone</v>
      </c>
    </row>
    <row r="1633" spans="1:94" x14ac:dyDescent="0.35">
      <c r="A1633" t="s">
        <v>8194</v>
      </c>
      <c r="B1633">
        <v>608</v>
      </c>
      <c r="C1633" t="s">
        <v>9332</v>
      </c>
      <c r="D1633" t="s">
        <v>678</v>
      </c>
      <c r="E1633" t="s">
        <v>459</v>
      </c>
      <c r="F1633" t="s">
        <v>460</v>
      </c>
      <c r="G1633" t="s">
        <v>441</v>
      </c>
      <c r="H1633" t="s">
        <v>12808</v>
      </c>
      <c r="I1633">
        <v>332436</v>
      </c>
      <c r="J1633" t="s">
        <v>1556</v>
      </c>
      <c r="K1633" t="s">
        <v>1557</v>
      </c>
      <c r="L1633" t="s">
        <v>4622</v>
      </c>
      <c r="M1633" t="s">
        <v>12809</v>
      </c>
      <c r="N1633">
        <v>70000</v>
      </c>
      <c r="O1633" t="s">
        <v>1235</v>
      </c>
      <c r="P1633" t="s">
        <v>1236</v>
      </c>
      <c r="Q1633" t="s">
        <v>12810</v>
      </c>
      <c r="R1633">
        <v>8317316283</v>
      </c>
      <c r="S1633" t="s">
        <v>13394</v>
      </c>
      <c r="T1633"/>
      <c r="V1633" s="14">
        <v>46209</v>
      </c>
      <c r="W1633" t="s">
        <v>9387</v>
      </c>
      <c r="X1633" s="31">
        <v>46209.676770833335</v>
      </c>
      <c r="AN1633" s="14">
        <v>46210</v>
      </c>
      <c r="AO1633" t="s">
        <v>1396</v>
      </c>
      <c r="AP1633" s="31">
        <v>46210.434571759259</v>
      </c>
      <c r="AT1633" s="31">
        <v>46210.434571759259</v>
      </c>
      <c r="AU1633" s="14">
        <v>46210</v>
      </c>
      <c r="AV1633" t="s">
        <v>1396</v>
      </c>
      <c r="AW1633" t="s">
        <v>460</v>
      </c>
      <c r="AX1633" t="s">
        <v>678</v>
      </c>
      <c r="AY1633" s="14">
        <v>46210</v>
      </c>
      <c r="AZ1633" t="s">
        <v>1397</v>
      </c>
      <c r="BA1633" s="31">
        <v>46210.441666666666</v>
      </c>
      <c r="BB1633" s="14">
        <v>46210</v>
      </c>
      <c r="BC1633" t="s">
        <v>1211</v>
      </c>
      <c r="BD1633" s="31">
        <v>46210.453726851854</v>
      </c>
      <c r="BE1633" s="14">
        <v>46210</v>
      </c>
      <c r="BF1633" t="s">
        <v>6814</v>
      </c>
      <c r="BG1633" s="31">
        <v>46210.503981481481</v>
      </c>
      <c r="BH1633" s="14">
        <v>46210</v>
      </c>
      <c r="BI1633" t="s">
        <v>6508</v>
      </c>
      <c r="BJ1633" s="31">
        <v>46210.636863425927</v>
      </c>
      <c r="BK1633" s="14">
        <v>46210</v>
      </c>
      <c r="BL1633" t="s">
        <v>6508</v>
      </c>
      <c r="BM1633" s="31">
        <v>46210.648020833331</v>
      </c>
      <c r="BZ1633" s="14">
        <v>46210</v>
      </c>
      <c r="CA1633" t="s">
        <v>6508</v>
      </c>
      <c r="CB1633" s="31">
        <v>46210.655821759261</v>
      </c>
      <c r="CC1633" s="14">
        <v>46210</v>
      </c>
      <c r="CD1633" t="s">
        <v>2414</v>
      </c>
      <c r="CE1633" s="31">
        <v>46210.689710648148</v>
      </c>
      <c r="CI1633" s="14">
        <v>46210</v>
      </c>
      <c r="CJ1633" t="s">
        <v>1397</v>
      </c>
      <c r="CK1633" s="31">
        <v>46210.700914351852</v>
      </c>
      <c r="CP1633" t="str">
        <f>VLOOKUP(A1633,Sheet1!$A$2:$E$221,2,0)</f>
        <v>West Zone</v>
      </c>
    </row>
    <row r="1634" spans="1:94" x14ac:dyDescent="0.35">
      <c r="A1634" t="s">
        <v>8194</v>
      </c>
      <c r="B1634">
        <v>608</v>
      </c>
      <c r="C1634" t="s">
        <v>9332</v>
      </c>
      <c r="D1634" t="s">
        <v>678</v>
      </c>
      <c r="E1634" t="s">
        <v>459</v>
      </c>
      <c r="F1634" t="s">
        <v>460</v>
      </c>
      <c r="G1634" t="s">
        <v>441</v>
      </c>
      <c r="H1634" t="s">
        <v>8201</v>
      </c>
      <c r="I1634">
        <v>337242</v>
      </c>
      <c r="J1634" t="s">
        <v>8196</v>
      </c>
      <c r="K1634" t="s">
        <v>8197</v>
      </c>
      <c r="L1634" t="s">
        <v>4622</v>
      </c>
      <c r="M1634" t="s">
        <v>8202</v>
      </c>
      <c r="N1634">
        <v>45000</v>
      </c>
      <c r="O1634" t="s">
        <v>4598</v>
      </c>
      <c r="P1634" t="s">
        <v>4599</v>
      </c>
      <c r="Q1634" t="s">
        <v>8203</v>
      </c>
      <c r="R1634">
        <v>5081418325</v>
      </c>
      <c r="S1634" t="s">
        <v>683</v>
      </c>
      <c r="T1634" t="s">
        <v>13278</v>
      </c>
      <c r="U1634" s="1">
        <v>46206</v>
      </c>
      <c r="V1634" s="14">
        <v>46206</v>
      </c>
      <c r="W1634" t="s">
        <v>8200</v>
      </c>
      <c r="X1634" s="31">
        <v>46206.545752314814</v>
      </c>
      <c r="AN1634" s="14">
        <v>46206</v>
      </c>
      <c r="AO1634" t="s">
        <v>1397</v>
      </c>
      <c r="AP1634" s="31">
        <v>46206.62604166667</v>
      </c>
      <c r="AT1634" s="31">
        <v>46206.62604166667</v>
      </c>
      <c r="AU1634" s="14">
        <v>46206</v>
      </c>
      <c r="AV1634" t="s">
        <v>1397</v>
      </c>
      <c r="AW1634" t="s">
        <v>8204</v>
      </c>
      <c r="AX1634" t="s">
        <v>677</v>
      </c>
      <c r="AY1634" s="14">
        <v>46206</v>
      </c>
      <c r="AZ1634" t="s">
        <v>1397</v>
      </c>
      <c r="BA1634" s="31">
        <v>46206.62636574074</v>
      </c>
      <c r="BB1634" s="14">
        <v>46206</v>
      </c>
      <c r="BC1634" t="s">
        <v>3057</v>
      </c>
      <c r="BD1634" s="31">
        <v>46206.648206018515</v>
      </c>
      <c r="BE1634" s="14">
        <v>46206</v>
      </c>
      <c r="BF1634" t="s">
        <v>1366</v>
      </c>
      <c r="BG1634" s="31">
        <v>46206.660694444443</v>
      </c>
      <c r="BH1634" s="14">
        <v>46206</v>
      </c>
      <c r="BI1634" t="s">
        <v>1239</v>
      </c>
      <c r="BJ1634" s="31">
        <v>46206.668182870373</v>
      </c>
      <c r="BK1634" s="14">
        <v>46206</v>
      </c>
      <c r="BL1634" t="s">
        <v>1241</v>
      </c>
      <c r="BM1634" s="31">
        <v>46206.705358796295</v>
      </c>
      <c r="BN1634" s="14">
        <v>46206</v>
      </c>
      <c r="BO1634" t="s">
        <v>1239</v>
      </c>
      <c r="BP1634" s="31">
        <v>46206.670856481483</v>
      </c>
      <c r="BZ1634" s="14">
        <v>46206</v>
      </c>
      <c r="CA1634" t="s">
        <v>1241</v>
      </c>
      <c r="CB1634" s="31">
        <v>46206.708009259259</v>
      </c>
      <c r="CC1634" s="14">
        <v>46206</v>
      </c>
      <c r="CD1634" t="s">
        <v>1212</v>
      </c>
      <c r="CE1634" s="31">
        <v>46206.714606481481</v>
      </c>
      <c r="CI1634" s="14">
        <v>46210</v>
      </c>
      <c r="CJ1634" t="s">
        <v>1397</v>
      </c>
      <c r="CK1634" s="31">
        <v>46210.475277777776</v>
      </c>
      <c r="CP1634" t="str">
        <f>VLOOKUP(A1634,Sheet1!$A$2:$E$221,2,0)</f>
        <v>West Zone</v>
      </c>
    </row>
    <row r="1635" spans="1:94" x14ac:dyDescent="0.35">
      <c r="A1635" t="s">
        <v>8194</v>
      </c>
      <c r="B1635">
        <v>608</v>
      </c>
      <c r="C1635" t="s">
        <v>9332</v>
      </c>
      <c r="D1635" t="s">
        <v>678</v>
      </c>
      <c r="E1635" t="s">
        <v>459</v>
      </c>
      <c r="F1635" t="s">
        <v>460</v>
      </c>
      <c r="G1635" t="s">
        <v>441</v>
      </c>
      <c r="H1635" t="s">
        <v>10937</v>
      </c>
      <c r="I1635">
        <v>342487</v>
      </c>
      <c r="J1635" t="s">
        <v>8196</v>
      </c>
      <c r="K1635" t="s">
        <v>8197</v>
      </c>
      <c r="L1635" t="s">
        <v>4622</v>
      </c>
      <c r="M1635" t="s">
        <v>10938</v>
      </c>
      <c r="N1635">
        <v>70000</v>
      </c>
      <c r="O1635" t="s">
        <v>1235</v>
      </c>
      <c r="P1635" t="s">
        <v>1236</v>
      </c>
      <c r="Q1635" t="s">
        <v>10939</v>
      </c>
      <c r="R1635">
        <v>5261509914</v>
      </c>
      <c r="S1635" t="s">
        <v>13394</v>
      </c>
      <c r="T1635"/>
      <c r="V1635" s="14">
        <v>46209</v>
      </c>
      <c r="W1635" t="s">
        <v>8200</v>
      </c>
      <c r="X1635" s="31">
        <v>46209.503645833334</v>
      </c>
      <c r="AN1635" s="14">
        <v>46209</v>
      </c>
      <c r="AO1635" t="s">
        <v>1396</v>
      </c>
      <c r="AP1635" s="31">
        <v>46209.569050925929</v>
      </c>
      <c r="AT1635" s="31">
        <v>46209.569050925929</v>
      </c>
      <c r="AU1635" s="14">
        <v>46209</v>
      </c>
      <c r="AV1635" t="s">
        <v>1396</v>
      </c>
      <c r="AW1635" t="s">
        <v>460</v>
      </c>
      <c r="AX1635" t="s">
        <v>678</v>
      </c>
      <c r="AY1635" s="14">
        <v>46209</v>
      </c>
      <c r="AZ1635" t="s">
        <v>1397</v>
      </c>
      <c r="BA1635" s="31">
        <v>46209.592407407406</v>
      </c>
      <c r="BB1635" s="14">
        <v>46209</v>
      </c>
      <c r="BC1635" t="s">
        <v>1211</v>
      </c>
      <c r="BD1635" s="31">
        <v>46209.606516203705</v>
      </c>
      <c r="BE1635" s="14">
        <v>46209</v>
      </c>
      <c r="BF1635" t="s">
        <v>6673</v>
      </c>
      <c r="BG1635" s="31">
        <v>46209.667048611111</v>
      </c>
      <c r="BH1635" s="14">
        <v>46209</v>
      </c>
      <c r="BI1635" t="s">
        <v>6483</v>
      </c>
      <c r="BJ1635" s="31">
        <v>46209.699548611112</v>
      </c>
      <c r="BK1635" s="14">
        <v>46209</v>
      </c>
      <c r="BL1635" t="s">
        <v>6483</v>
      </c>
      <c r="BM1635" s="31">
        <v>46209.701921296299</v>
      </c>
      <c r="BZ1635" s="14">
        <v>46209</v>
      </c>
      <c r="CA1635" t="s">
        <v>6483</v>
      </c>
      <c r="CB1635" s="31">
        <v>46209.708831018521</v>
      </c>
      <c r="CC1635" s="14">
        <v>46210</v>
      </c>
      <c r="CD1635" t="s">
        <v>1212</v>
      </c>
      <c r="CE1635" s="31">
        <v>46210.546724537038</v>
      </c>
      <c r="CI1635" s="14">
        <v>46210</v>
      </c>
      <c r="CJ1635" t="s">
        <v>1397</v>
      </c>
      <c r="CK1635" s="31">
        <v>46210.562083333331</v>
      </c>
      <c r="CP1635" t="str">
        <f>VLOOKUP(A1635,Sheet1!$A$2:$E$221,2,0)</f>
        <v>West Zone</v>
      </c>
    </row>
    <row r="1636" spans="1:94" x14ac:dyDescent="0.35">
      <c r="A1636" t="s">
        <v>8194</v>
      </c>
      <c r="B1636">
        <v>608</v>
      </c>
      <c r="C1636" t="s">
        <v>9332</v>
      </c>
      <c r="D1636" t="s">
        <v>678</v>
      </c>
      <c r="E1636" t="s">
        <v>459</v>
      </c>
      <c r="F1636" t="s">
        <v>460</v>
      </c>
      <c r="G1636" t="s">
        <v>441</v>
      </c>
      <c r="H1636" t="s">
        <v>10940</v>
      </c>
      <c r="I1636">
        <v>345526</v>
      </c>
      <c r="J1636" t="s">
        <v>8196</v>
      </c>
      <c r="K1636" t="s">
        <v>8197</v>
      </c>
      <c r="L1636" t="s">
        <v>4622</v>
      </c>
      <c r="M1636" t="s">
        <v>10941</v>
      </c>
      <c r="N1636">
        <v>90000</v>
      </c>
      <c r="O1636" t="s">
        <v>9411</v>
      </c>
      <c r="P1636" t="s">
        <v>9412</v>
      </c>
      <c r="Q1636" t="s">
        <v>10942</v>
      </c>
      <c r="R1636">
        <v>7283191767</v>
      </c>
      <c r="S1636" t="s">
        <v>13394</v>
      </c>
      <c r="T1636"/>
      <c r="V1636" s="14">
        <v>46206</v>
      </c>
      <c r="W1636" t="s">
        <v>8200</v>
      </c>
      <c r="X1636" s="31">
        <v>46206.811527777776</v>
      </c>
      <c r="AN1636" s="14">
        <v>46209</v>
      </c>
      <c r="AO1636" t="s">
        <v>1397</v>
      </c>
      <c r="AP1636" s="31">
        <v>46209.585266203707</v>
      </c>
      <c r="AT1636" s="31">
        <v>46209.585266203707</v>
      </c>
      <c r="AU1636" s="14">
        <v>46209</v>
      </c>
      <c r="AV1636" t="s">
        <v>1397</v>
      </c>
      <c r="AW1636" t="s">
        <v>8204</v>
      </c>
      <c r="AX1636" t="s">
        <v>677</v>
      </c>
      <c r="AY1636" s="14">
        <v>46209</v>
      </c>
      <c r="AZ1636" t="s">
        <v>1397</v>
      </c>
      <c r="BA1636" s="31">
        <v>46209.587685185186</v>
      </c>
      <c r="BB1636" s="14">
        <v>46209</v>
      </c>
      <c r="BC1636" t="s">
        <v>1211</v>
      </c>
      <c r="BD1636" s="31">
        <v>46209.606504629628</v>
      </c>
      <c r="BE1636" s="14">
        <v>46209</v>
      </c>
      <c r="BF1636" t="s">
        <v>6673</v>
      </c>
      <c r="BG1636" s="31">
        <v>46209.671053240738</v>
      </c>
      <c r="BH1636" s="14">
        <v>46209</v>
      </c>
      <c r="BI1636" t="s">
        <v>1239</v>
      </c>
      <c r="BJ1636" s="31">
        <v>46209.694733796299</v>
      </c>
      <c r="BK1636" s="14">
        <v>46209</v>
      </c>
      <c r="BL1636" t="s">
        <v>1239</v>
      </c>
      <c r="BM1636" s="31">
        <v>46209.698206018518</v>
      </c>
      <c r="BZ1636" s="14">
        <v>46209</v>
      </c>
      <c r="CA1636" t="s">
        <v>1239</v>
      </c>
      <c r="CB1636" s="31">
        <v>46209.708368055559</v>
      </c>
      <c r="CC1636" s="14">
        <v>46209</v>
      </c>
      <c r="CD1636" t="s">
        <v>2414</v>
      </c>
      <c r="CE1636" s="31">
        <v>46209.753333333334</v>
      </c>
      <c r="CI1636" s="14">
        <v>46209</v>
      </c>
      <c r="CJ1636" t="s">
        <v>1397</v>
      </c>
      <c r="CK1636" s="31">
        <v>46209.837835648148</v>
      </c>
      <c r="CP1636" t="str">
        <f>VLOOKUP(A1636,Sheet1!$A$2:$E$221,2,0)</f>
        <v>West Zone</v>
      </c>
    </row>
    <row r="1637" spans="1:94" x14ac:dyDescent="0.35">
      <c r="A1637" t="s">
        <v>8194</v>
      </c>
      <c r="B1637">
        <v>608</v>
      </c>
      <c r="C1637" t="s">
        <v>9332</v>
      </c>
      <c r="D1637" t="s">
        <v>678</v>
      </c>
      <c r="E1637" t="s">
        <v>459</v>
      </c>
      <c r="F1637" t="s">
        <v>460</v>
      </c>
      <c r="G1637" t="s">
        <v>441</v>
      </c>
      <c r="H1637" t="s">
        <v>4014</v>
      </c>
      <c r="I1637">
        <v>509285</v>
      </c>
      <c r="J1637" t="s">
        <v>4016</v>
      </c>
      <c r="K1637" t="s">
        <v>4017</v>
      </c>
      <c r="L1637" t="s">
        <v>4622</v>
      </c>
      <c r="M1637" t="s">
        <v>8205</v>
      </c>
      <c r="N1637">
        <v>70000</v>
      </c>
      <c r="O1637" t="s">
        <v>1235</v>
      </c>
      <c r="P1637" t="s">
        <v>1236</v>
      </c>
      <c r="Q1637" t="s">
        <v>4015</v>
      </c>
      <c r="R1637">
        <v>5929148476</v>
      </c>
      <c r="S1637" t="s">
        <v>13394</v>
      </c>
      <c r="T1637"/>
      <c r="V1637" s="14">
        <v>46204</v>
      </c>
      <c r="W1637" t="s">
        <v>8206</v>
      </c>
      <c r="X1637" s="31">
        <v>46204.612928240742</v>
      </c>
      <c r="AN1637" s="14">
        <v>46205</v>
      </c>
      <c r="AO1637" t="s">
        <v>1397</v>
      </c>
      <c r="AP1637" s="31">
        <v>46205.426585648151</v>
      </c>
      <c r="AT1637" s="31">
        <v>46205.426585648151</v>
      </c>
      <c r="AU1637" s="14">
        <v>46205</v>
      </c>
      <c r="AV1637" t="s">
        <v>1397</v>
      </c>
      <c r="AW1637" t="s">
        <v>8204</v>
      </c>
      <c r="AX1637" t="s">
        <v>677</v>
      </c>
      <c r="AY1637" s="14">
        <v>46205</v>
      </c>
      <c r="AZ1637" t="s">
        <v>1397</v>
      </c>
      <c r="BA1637" s="31">
        <v>46205.426921296297</v>
      </c>
      <c r="BB1637" s="14">
        <v>46205</v>
      </c>
      <c r="BC1637" t="s">
        <v>1211</v>
      </c>
      <c r="BD1637" s="31">
        <v>46205.443622685183</v>
      </c>
      <c r="BE1637" s="14">
        <v>46205</v>
      </c>
      <c r="BF1637" t="s">
        <v>6825</v>
      </c>
      <c r="BG1637" s="31">
        <v>46205.473923611113</v>
      </c>
      <c r="BH1637" s="14">
        <v>46205</v>
      </c>
      <c r="BI1637" t="s">
        <v>1239</v>
      </c>
      <c r="BJ1637" s="31">
        <v>46205.50271990741</v>
      </c>
      <c r="BK1637" s="14">
        <v>46205</v>
      </c>
      <c r="BL1637" t="s">
        <v>1239</v>
      </c>
      <c r="BM1637" s="31">
        <v>46205.512164351851</v>
      </c>
      <c r="BZ1637" s="14">
        <v>46205</v>
      </c>
      <c r="CA1637" t="s">
        <v>1239</v>
      </c>
      <c r="CB1637" s="31">
        <v>46205.523541666669</v>
      </c>
      <c r="CC1637" s="14">
        <v>46205</v>
      </c>
      <c r="CD1637" t="s">
        <v>1212</v>
      </c>
      <c r="CE1637" s="31">
        <v>46205.530543981484</v>
      </c>
      <c r="CI1637" s="14">
        <v>46205</v>
      </c>
      <c r="CJ1637" t="s">
        <v>1397</v>
      </c>
      <c r="CK1637" s="31">
        <v>46205.681886574072</v>
      </c>
      <c r="CP1637" t="str">
        <f>VLOOKUP(A1637,Sheet1!$A$2:$E$221,2,0)</f>
        <v>West Zone</v>
      </c>
    </row>
    <row r="1638" spans="1:94" x14ac:dyDescent="0.35">
      <c r="A1638" t="s">
        <v>8194</v>
      </c>
      <c r="B1638">
        <v>608</v>
      </c>
      <c r="C1638" t="s">
        <v>9332</v>
      </c>
      <c r="D1638" t="s">
        <v>678</v>
      </c>
      <c r="E1638" t="s">
        <v>459</v>
      </c>
      <c r="F1638" t="s">
        <v>460</v>
      </c>
      <c r="G1638" t="s">
        <v>441</v>
      </c>
      <c r="H1638" t="s">
        <v>4472</v>
      </c>
      <c r="I1638">
        <v>514829</v>
      </c>
      <c r="J1638" t="s">
        <v>4016</v>
      </c>
      <c r="K1638" t="s">
        <v>4017</v>
      </c>
      <c r="L1638" t="s">
        <v>4622</v>
      </c>
      <c r="M1638" t="s">
        <v>8207</v>
      </c>
      <c r="N1638">
        <v>90000</v>
      </c>
      <c r="O1638" t="s">
        <v>978</v>
      </c>
      <c r="P1638" t="s">
        <v>979</v>
      </c>
      <c r="Q1638" t="s">
        <v>4473</v>
      </c>
      <c r="R1638">
        <v>1535362926</v>
      </c>
      <c r="S1638" t="s">
        <v>13394</v>
      </c>
      <c r="T1638"/>
      <c r="V1638" s="14">
        <v>46206</v>
      </c>
      <c r="W1638" t="s">
        <v>8206</v>
      </c>
      <c r="X1638" s="31">
        <v>46206.398784722223</v>
      </c>
      <c r="AN1638" s="14">
        <v>46206</v>
      </c>
      <c r="AO1638" t="s">
        <v>1396</v>
      </c>
      <c r="AP1638" s="31">
        <v>46206.463518518518</v>
      </c>
      <c r="AT1638" s="31">
        <v>46206.463518518518</v>
      </c>
      <c r="AU1638" s="14">
        <v>46206</v>
      </c>
      <c r="AV1638" t="s">
        <v>1396</v>
      </c>
      <c r="AW1638" t="s">
        <v>460</v>
      </c>
      <c r="AX1638" t="s">
        <v>678</v>
      </c>
      <c r="AY1638" s="14">
        <v>46206</v>
      </c>
      <c r="AZ1638" t="s">
        <v>1397</v>
      </c>
      <c r="BA1638" s="31">
        <v>46206.479120370372</v>
      </c>
      <c r="BB1638" s="14">
        <v>46206</v>
      </c>
      <c r="BC1638" t="s">
        <v>3057</v>
      </c>
      <c r="BD1638" s="31">
        <v>46206.482662037037</v>
      </c>
      <c r="BE1638" s="14">
        <v>46206</v>
      </c>
      <c r="BF1638" t="s">
        <v>6497</v>
      </c>
      <c r="BG1638" s="31">
        <v>46206.51326388889</v>
      </c>
      <c r="BH1638" s="14">
        <v>46206</v>
      </c>
      <c r="BI1638" t="s">
        <v>1241</v>
      </c>
      <c r="BJ1638" s="31">
        <v>46206.610613425924</v>
      </c>
      <c r="BK1638" s="14">
        <v>46206</v>
      </c>
      <c r="BL1638" t="s">
        <v>1241</v>
      </c>
      <c r="BM1638" s="31">
        <v>46206.614351851851</v>
      </c>
      <c r="BZ1638" s="14">
        <v>46206</v>
      </c>
      <c r="CA1638" t="s">
        <v>1241</v>
      </c>
      <c r="CB1638" s="31">
        <v>46206.619675925926</v>
      </c>
      <c r="CC1638" s="14">
        <v>46206</v>
      </c>
      <c r="CD1638" t="s">
        <v>1212</v>
      </c>
      <c r="CE1638" s="31">
        <v>46206.630509259259</v>
      </c>
      <c r="CI1638" s="14">
        <v>46206</v>
      </c>
      <c r="CJ1638" t="s">
        <v>1397</v>
      </c>
      <c r="CK1638" s="31">
        <v>46206.647696759261</v>
      </c>
      <c r="CP1638" t="str">
        <f>VLOOKUP(A1638,Sheet1!$A$2:$E$221,2,0)</f>
        <v>West Zone</v>
      </c>
    </row>
    <row r="1639" spans="1:94" x14ac:dyDescent="0.35">
      <c r="A1639" t="s">
        <v>8194</v>
      </c>
      <c r="B1639">
        <v>608</v>
      </c>
      <c r="C1639" t="s">
        <v>9332</v>
      </c>
      <c r="D1639" t="s">
        <v>678</v>
      </c>
      <c r="E1639" t="s">
        <v>459</v>
      </c>
      <c r="F1639" t="s">
        <v>460</v>
      </c>
      <c r="G1639" t="s">
        <v>441</v>
      </c>
      <c r="H1639" t="s">
        <v>10943</v>
      </c>
      <c r="I1639">
        <v>543705</v>
      </c>
      <c r="J1639" t="s">
        <v>1556</v>
      </c>
      <c r="K1639" t="s">
        <v>1557</v>
      </c>
      <c r="L1639" t="s">
        <v>4622</v>
      </c>
      <c r="M1639" t="s">
        <v>10944</v>
      </c>
      <c r="N1639">
        <v>45000</v>
      </c>
      <c r="O1639" t="s">
        <v>10076</v>
      </c>
      <c r="P1639" t="s">
        <v>10077</v>
      </c>
      <c r="Q1639" t="s">
        <v>10945</v>
      </c>
      <c r="R1639">
        <v>6427268217</v>
      </c>
      <c r="S1639" t="s">
        <v>13394</v>
      </c>
      <c r="T1639"/>
      <c r="V1639" s="14">
        <v>46206</v>
      </c>
      <c r="W1639" t="s">
        <v>9387</v>
      </c>
      <c r="X1639" s="31">
        <v>46206.770949074074</v>
      </c>
      <c r="AN1639" s="14">
        <v>46209</v>
      </c>
      <c r="AO1639" t="s">
        <v>1396</v>
      </c>
      <c r="AP1639" s="31">
        <v>46209.458240740743</v>
      </c>
      <c r="AT1639" s="31">
        <v>46209.458240740743</v>
      </c>
      <c r="AU1639" s="14">
        <v>46209</v>
      </c>
      <c r="AV1639" t="s">
        <v>1396</v>
      </c>
      <c r="AW1639" t="s">
        <v>460</v>
      </c>
      <c r="AX1639" t="s">
        <v>678</v>
      </c>
      <c r="AY1639" s="14">
        <v>46209</v>
      </c>
      <c r="AZ1639" t="s">
        <v>1397</v>
      </c>
      <c r="BA1639" s="31">
        <v>46209.49622685185</v>
      </c>
      <c r="BB1639" s="14">
        <v>46209</v>
      </c>
      <c r="BC1639" t="s">
        <v>1211</v>
      </c>
      <c r="BD1639" s="31">
        <v>46209.506655092591</v>
      </c>
      <c r="BE1639" s="14">
        <v>46209</v>
      </c>
      <c r="BF1639" t="s">
        <v>7003</v>
      </c>
      <c r="BG1639" s="31">
        <v>46209.555856481478</v>
      </c>
      <c r="BH1639" s="14">
        <v>46209</v>
      </c>
      <c r="BI1639" t="s">
        <v>6508</v>
      </c>
      <c r="BJ1639" s="31">
        <v>46209.570590277777</v>
      </c>
      <c r="BK1639" s="14">
        <v>46209</v>
      </c>
      <c r="BL1639" t="s">
        <v>6508</v>
      </c>
      <c r="BM1639" s="31">
        <v>46209.579583333332</v>
      </c>
      <c r="BZ1639" s="14">
        <v>46209</v>
      </c>
      <c r="CA1639" t="s">
        <v>6508</v>
      </c>
      <c r="CB1639" s="31">
        <v>46209.588240740741</v>
      </c>
      <c r="CC1639" s="14">
        <v>46209</v>
      </c>
      <c r="CD1639" t="s">
        <v>2414</v>
      </c>
      <c r="CE1639" s="31">
        <v>46209.629537037035</v>
      </c>
      <c r="CI1639" s="14">
        <v>46209</v>
      </c>
      <c r="CJ1639" t="s">
        <v>1397</v>
      </c>
      <c r="CK1639" s="31">
        <v>46209.712754629632</v>
      </c>
      <c r="CP1639" t="str">
        <f>VLOOKUP(A1639,Sheet1!$A$2:$E$221,2,0)</f>
        <v>West Zone</v>
      </c>
    </row>
    <row r="1640" spans="1:94" x14ac:dyDescent="0.35">
      <c r="A1640" t="s">
        <v>8194</v>
      </c>
      <c r="B1640">
        <v>608</v>
      </c>
      <c r="C1640" t="s">
        <v>9332</v>
      </c>
      <c r="D1640" t="s">
        <v>678</v>
      </c>
      <c r="E1640" t="s">
        <v>459</v>
      </c>
      <c r="F1640" t="s">
        <v>460</v>
      </c>
      <c r="G1640" t="s">
        <v>441</v>
      </c>
      <c r="H1640" t="s">
        <v>10943</v>
      </c>
      <c r="I1640">
        <v>543705</v>
      </c>
      <c r="J1640" t="s">
        <v>1556</v>
      </c>
      <c r="K1640" t="s">
        <v>1557</v>
      </c>
      <c r="L1640" t="s">
        <v>4622</v>
      </c>
      <c r="M1640" t="s">
        <v>10944</v>
      </c>
      <c r="N1640">
        <v>45000</v>
      </c>
      <c r="O1640" t="s">
        <v>10076</v>
      </c>
      <c r="P1640" t="s">
        <v>10077</v>
      </c>
      <c r="Q1640" t="s">
        <v>10946</v>
      </c>
      <c r="R1640">
        <v>2469841701</v>
      </c>
      <c r="S1640" t="s">
        <v>13394</v>
      </c>
      <c r="T1640"/>
      <c r="V1640" s="14">
        <v>46206</v>
      </c>
      <c r="W1640" t="s">
        <v>9387</v>
      </c>
      <c r="X1640" s="31">
        <v>46206.770925925928</v>
      </c>
      <c r="AN1640" s="14">
        <v>46209</v>
      </c>
      <c r="AO1640" t="s">
        <v>1396</v>
      </c>
      <c r="AP1640" s="31">
        <v>46209.45821759259</v>
      </c>
      <c r="AT1640" s="31">
        <v>46209.45821759259</v>
      </c>
      <c r="AU1640" s="14">
        <v>46209</v>
      </c>
      <c r="AV1640" t="s">
        <v>1396</v>
      </c>
      <c r="AW1640" t="s">
        <v>460</v>
      </c>
      <c r="AX1640" t="s">
        <v>678</v>
      </c>
      <c r="AY1640" s="14">
        <v>46209</v>
      </c>
      <c r="AZ1640" t="s">
        <v>1397</v>
      </c>
      <c r="BA1640" s="31">
        <v>46209.496203703704</v>
      </c>
      <c r="BB1640" s="14">
        <v>46209</v>
      </c>
      <c r="BC1640" t="s">
        <v>1211</v>
      </c>
      <c r="BD1640" s="31">
        <v>46209.506655092591</v>
      </c>
      <c r="BE1640" s="14">
        <v>46209</v>
      </c>
      <c r="BF1640" t="s">
        <v>7003</v>
      </c>
      <c r="BG1640" s="31">
        <v>46209.555844907409</v>
      </c>
      <c r="BH1640" s="14">
        <v>46209</v>
      </c>
      <c r="BI1640" t="s">
        <v>6508</v>
      </c>
      <c r="BJ1640" s="31">
        <v>46209.570567129631</v>
      </c>
      <c r="BK1640" s="14">
        <v>46209</v>
      </c>
      <c r="BL1640" t="s">
        <v>6508</v>
      </c>
      <c r="BM1640" s="31">
        <v>46209.579560185186</v>
      </c>
      <c r="BZ1640" s="14">
        <v>46209</v>
      </c>
      <c r="CA1640" t="s">
        <v>6508</v>
      </c>
      <c r="CB1640" s="31">
        <v>46209.588217592594</v>
      </c>
      <c r="CC1640" s="14">
        <v>46209</v>
      </c>
      <c r="CD1640" t="s">
        <v>2414</v>
      </c>
      <c r="CE1640" s="31">
        <v>46209.629537037035</v>
      </c>
      <c r="CI1640" s="14">
        <v>46209</v>
      </c>
      <c r="CJ1640" t="s">
        <v>1397</v>
      </c>
      <c r="CK1640" s="31">
        <v>46209.712754629632</v>
      </c>
      <c r="CP1640" t="str">
        <f>VLOOKUP(A1640,Sheet1!$A$2:$E$221,2,0)</f>
        <v>West Zone</v>
      </c>
    </row>
    <row r="1641" spans="1:94" x14ac:dyDescent="0.35">
      <c r="A1641" t="s">
        <v>8194</v>
      </c>
      <c r="B1641">
        <v>608</v>
      </c>
      <c r="C1641" t="s">
        <v>9332</v>
      </c>
      <c r="D1641" t="s">
        <v>678</v>
      </c>
      <c r="E1641" t="s">
        <v>459</v>
      </c>
      <c r="F1641" t="s">
        <v>460</v>
      </c>
      <c r="G1641" t="s">
        <v>441</v>
      </c>
      <c r="H1641" t="s">
        <v>10943</v>
      </c>
      <c r="I1641">
        <v>543705</v>
      </c>
      <c r="J1641" t="s">
        <v>1556</v>
      </c>
      <c r="K1641" t="s">
        <v>1557</v>
      </c>
      <c r="L1641" t="s">
        <v>4622</v>
      </c>
      <c r="M1641" t="s">
        <v>10944</v>
      </c>
      <c r="N1641">
        <v>45000</v>
      </c>
      <c r="O1641" t="s">
        <v>10076</v>
      </c>
      <c r="P1641" t="s">
        <v>10077</v>
      </c>
      <c r="Q1641" t="s">
        <v>10947</v>
      </c>
      <c r="R1641">
        <v>5934213521</v>
      </c>
      <c r="S1641" t="s">
        <v>13394</v>
      </c>
      <c r="T1641"/>
      <c r="V1641" s="14">
        <v>46206</v>
      </c>
      <c r="W1641" t="s">
        <v>9387</v>
      </c>
      <c r="X1641" s="31">
        <v>46206.770891203705</v>
      </c>
      <c r="AN1641" s="14">
        <v>46209</v>
      </c>
      <c r="AO1641" t="s">
        <v>1396</v>
      </c>
      <c r="AP1641" s="31">
        <v>46209.45820601852</v>
      </c>
      <c r="AT1641" s="31">
        <v>46209.45820601852</v>
      </c>
      <c r="AU1641" s="14">
        <v>46209</v>
      </c>
      <c r="AV1641" t="s">
        <v>1396</v>
      </c>
      <c r="AW1641" t="s">
        <v>460</v>
      </c>
      <c r="AX1641" t="s">
        <v>678</v>
      </c>
      <c r="AY1641" s="14">
        <v>46209</v>
      </c>
      <c r="AZ1641" t="s">
        <v>1397</v>
      </c>
      <c r="BA1641" s="31">
        <v>46209.496192129627</v>
      </c>
      <c r="BB1641" s="14">
        <v>46209</v>
      </c>
      <c r="BC1641" t="s">
        <v>1211</v>
      </c>
      <c r="BD1641" s="31">
        <v>46209.506655092591</v>
      </c>
      <c r="BE1641" s="14">
        <v>46209</v>
      </c>
      <c r="BF1641" t="s">
        <v>7003</v>
      </c>
      <c r="BG1641" s="31">
        <v>46209.555821759262</v>
      </c>
      <c r="BH1641" s="14">
        <v>46209</v>
      </c>
      <c r="BI1641" t="s">
        <v>6508</v>
      </c>
      <c r="BJ1641" s="31">
        <v>46209.570555555554</v>
      </c>
      <c r="BK1641" s="14">
        <v>46209</v>
      </c>
      <c r="BL1641" t="s">
        <v>6508</v>
      </c>
      <c r="BM1641" s="31">
        <v>46209.579548611109</v>
      </c>
      <c r="BZ1641" s="14">
        <v>46209</v>
      </c>
      <c r="CA1641" t="s">
        <v>6508</v>
      </c>
      <c r="CB1641" s="31">
        <v>46209.588206018518</v>
      </c>
      <c r="CC1641" s="14">
        <v>46209</v>
      </c>
      <c r="CD1641" t="s">
        <v>2414</v>
      </c>
      <c r="CE1641" s="31">
        <v>46209.629537037035</v>
      </c>
      <c r="CI1641" s="14">
        <v>46209</v>
      </c>
      <c r="CJ1641" t="s">
        <v>1397</v>
      </c>
      <c r="CK1641" s="31">
        <v>46209.712754629632</v>
      </c>
      <c r="CP1641" t="str">
        <f>VLOOKUP(A1641,Sheet1!$A$2:$E$221,2,0)</f>
        <v>West Zone</v>
      </c>
    </row>
    <row r="1642" spans="1:94" x14ac:dyDescent="0.35">
      <c r="A1642" t="s">
        <v>8194</v>
      </c>
      <c r="B1642">
        <v>608</v>
      </c>
      <c r="C1642" t="s">
        <v>9332</v>
      </c>
      <c r="D1642" t="s">
        <v>678</v>
      </c>
      <c r="E1642" t="s">
        <v>459</v>
      </c>
      <c r="F1642" t="s">
        <v>460</v>
      </c>
      <c r="G1642" t="s">
        <v>441</v>
      </c>
      <c r="H1642" t="s">
        <v>10943</v>
      </c>
      <c r="I1642">
        <v>543705</v>
      </c>
      <c r="J1642" t="s">
        <v>1556</v>
      </c>
      <c r="K1642" t="s">
        <v>1557</v>
      </c>
      <c r="L1642" t="s">
        <v>4622</v>
      </c>
      <c r="M1642" t="s">
        <v>10944</v>
      </c>
      <c r="N1642">
        <v>45000</v>
      </c>
      <c r="O1642" t="s">
        <v>10076</v>
      </c>
      <c r="P1642" t="s">
        <v>10077</v>
      </c>
      <c r="Q1642" t="s">
        <v>3033</v>
      </c>
      <c r="R1642">
        <v>2971876592</v>
      </c>
      <c r="S1642" t="s">
        <v>13394</v>
      </c>
      <c r="T1642"/>
      <c r="V1642" s="14">
        <v>46206</v>
      </c>
      <c r="W1642" t="s">
        <v>9387</v>
      </c>
      <c r="X1642" s="31">
        <v>46206.770914351851</v>
      </c>
      <c r="AN1642" s="14">
        <v>46209</v>
      </c>
      <c r="AO1642" t="s">
        <v>1396</v>
      </c>
      <c r="AP1642" s="31">
        <v>46209.458182870374</v>
      </c>
      <c r="AT1642" s="31">
        <v>46209.458182870374</v>
      </c>
      <c r="AU1642" s="14">
        <v>46209</v>
      </c>
      <c r="AV1642" t="s">
        <v>1396</v>
      </c>
      <c r="AW1642" t="s">
        <v>460</v>
      </c>
      <c r="AX1642" t="s">
        <v>678</v>
      </c>
      <c r="AY1642" s="14">
        <v>46209</v>
      </c>
      <c r="AZ1642" t="s">
        <v>1397</v>
      </c>
      <c r="BA1642" s="31">
        <v>46209.496168981481</v>
      </c>
      <c r="BB1642" s="14">
        <v>46209</v>
      </c>
      <c r="BC1642" t="s">
        <v>1211</v>
      </c>
      <c r="BD1642" s="31">
        <v>46209.506655092591</v>
      </c>
      <c r="BE1642" s="14">
        <v>46209</v>
      </c>
      <c r="BF1642" t="s">
        <v>7003</v>
      </c>
      <c r="BG1642" s="31">
        <v>46209.555810185186</v>
      </c>
      <c r="BH1642" s="14">
        <v>46209</v>
      </c>
      <c r="BI1642" t="s">
        <v>6508</v>
      </c>
      <c r="BJ1642" s="31">
        <v>46209.570532407408</v>
      </c>
      <c r="BK1642" s="14">
        <v>46209</v>
      </c>
      <c r="BL1642" t="s">
        <v>6508</v>
      </c>
      <c r="BM1642" s="31">
        <v>46209.57953703704</v>
      </c>
      <c r="BZ1642" s="14">
        <v>46209</v>
      </c>
      <c r="CA1642" t="s">
        <v>6508</v>
      </c>
      <c r="CB1642" s="31">
        <v>46209.588194444441</v>
      </c>
      <c r="CC1642" s="14">
        <v>46209</v>
      </c>
      <c r="CD1642" t="s">
        <v>2414</v>
      </c>
      <c r="CE1642" s="31">
        <v>46209.629537037035</v>
      </c>
      <c r="CI1642" s="14">
        <v>46209</v>
      </c>
      <c r="CJ1642" t="s">
        <v>1397</v>
      </c>
      <c r="CK1642" s="31">
        <v>46209.712754629632</v>
      </c>
      <c r="CP1642" t="str">
        <f>VLOOKUP(A1642,Sheet1!$A$2:$E$221,2,0)</f>
        <v>West Zone</v>
      </c>
    </row>
    <row r="1643" spans="1:94" x14ac:dyDescent="0.35">
      <c r="A1643" t="s">
        <v>8194</v>
      </c>
      <c r="B1643">
        <v>608</v>
      </c>
      <c r="C1643" t="s">
        <v>9332</v>
      </c>
      <c r="D1643" t="s">
        <v>678</v>
      </c>
      <c r="E1643" t="s">
        <v>459</v>
      </c>
      <c r="F1643" t="s">
        <v>460</v>
      </c>
      <c r="G1643" t="s">
        <v>441</v>
      </c>
      <c r="H1643" t="s">
        <v>4548</v>
      </c>
      <c r="I1643">
        <v>607230</v>
      </c>
      <c r="J1643" t="s">
        <v>4182</v>
      </c>
      <c r="K1643" t="s">
        <v>4183</v>
      </c>
      <c r="L1643" t="s">
        <v>4622</v>
      </c>
      <c r="M1643" t="s">
        <v>8208</v>
      </c>
      <c r="N1643">
        <v>90000</v>
      </c>
      <c r="O1643" t="s">
        <v>978</v>
      </c>
      <c r="P1643" t="s">
        <v>979</v>
      </c>
      <c r="Q1643" t="s">
        <v>4549</v>
      </c>
      <c r="R1643">
        <v>4782464609</v>
      </c>
      <c r="S1643" t="s">
        <v>13394</v>
      </c>
      <c r="T1643"/>
      <c r="V1643" s="14">
        <v>46206</v>
      </c>
      <c r="W1643" t="s">
        <v>8209</v>
      </c>
      <c r="X1643" s="31">
        <v>46206.451793981483</v>
      </c>
      <c r="AN1643" s="14">
        <v>46206</v>
      </c>
      <c r="AO1643" t="s">
        <v>1396</v>
      </c>
      <c r="AP1643" s="31">
        <v>46206.50277777778</v>
      </c>
      <c r="AT1643" s="31">
        <v>46206.50277777778</v>
      </c>
      <c r="AU1643" s="14">
        <v>46206</v>
      </c>
      <c r="AV1643" t="s">
        <v>1396</v>
      </c>
      <c r="AW1643" t="s">
        <v>460</v>
      </c>
      <c r="AX1643" t="s">
        <v>678</v>
      </c>
      <c r="AY1643" s="14">
        <v>46206</v>
      </c>
      <c r="AZ1643" t="s">
        <v>1397</v>
      </c>
      <c r="BA1643" s="31">
        <v>46206.53597222222</v>
      </c>
      <c r="BB1643" s="14">
        <v>46206</v>
      </c>
      <c r="BC1643" t="s">
        <v>3057</v>
      </c>
      <c r="BD1643" s="31">
        <v>46206.562199074076</v>
      </c>
      <c r="BE1643" s="14">
        <v>46206</v>
      </c>
      <c r="BF1643" t="s">
        <v>7357</v>
      </c>
      <c r="BG1643" s="31">
        <v>46206.650972222225</v>
      </c>
      <c r="BH1643" s="14">
        <v>46206</v>
      </c>
      <c r="BI1643" t="s">
        <v>1239</v>
      </c>
      <c r="BJ1643" s="31">
        <v>46206.668321759258</v>
      </c>
      <c r="BK1643" s="14">
        <v>46206</v>
      </c>
      <c r="BL1643" t="s">
        <v>1239</v>
      </c>
      <c r="BM1643" s="31">
        <v>46206.682650462964</v>
      </c>
      <c r="BZ1643" s="14">
        <v>46206</v>
      </c>
      <c r="CA1643" t="s">
        <v>1239</v>
      </c>
      <c r="CB1643" s="31">
        <v>46206.692141203705</v>
      </c>
      <c r="CC1643" s="14">
        <v>46206</v>
      </c>
      <c r="CD1643" t="s">
        <v>1212</v>
      </c>
      <c r="CE1643" s="31">
        <v>46206.714479166665</v>
      </c>
      <c r="CI1643" s="14">
        <v>46206</v>
      </c>
      <c r="CJ1643" t="s">
        <v>8210</v>
      </c>
      <c r="CK1643" s="31">
        <v>46206.755289351851</v>
      </c>
      <c r="CP1643" t="str">
        <f>VLOOKUP(A1643,Sheet1!$A$2:$E$221,2,0)</f>
        <v>West Zone</v>
      </c>
    </row>
    <row r="1644" spans="1:94" x14ac:dyDescent="0.35">
      <c r="A1644" t="s">
        <v>8194</v>
      </c>
      <c r="B1644">
        <v>608</v>
      </c>
      <c r="C1644" t="s">
        <v>9332</v>
      </c>
      <c r="D1644" t="s">
        <v>678</v>
      </c>
      <c r="E1644" t="s">
        <v>459</v>
      </c>
      <c r="F1644" t="s">
        <v>460</v>
      </c>
      <c r="G1644" t="s">
        <v>441</v>
      </c>
      <c r="H1644" t="s">
        <v>4548</v>
      </c>
      <c r="I1644">
        <v>607230</v>
      </c>
      <c r="J1644" t="s">
        <v>4182</v>
      </c>
      <c r="K1644" t="s">
        <v>4183</v>
      </c>
      <c r="L1644" t="s">
        <v>4622</v>
      </c>
      <c r="M1644" t="s">
        <v>8211</v>
      </c>
      <c r="N1644">
        <v>45000</v>
      </c>
      <c r="O1644" t="s">
        <v>4598</v>
      </c>
      <c r="P1644" t="s">
        <v>4599</v>
      </c>
      <c r="Q1644" t="s">
        <v>8212</v>
      </c>
      <c r="R1644">
        <v>2521802548</v>
      </c>
      <c r="S1644" t="s">
        <v>683</v>
      </c>
      <c r="T1644" t="s">
        <v>13217</v>
      </c>
      <c r="U1644" s="1">
        <v>46204</v>
      </c>
      <c r="V1644" s="14">
        <v>46204</v>
      </c>
      <c r="W1644" t="s">
        <v>8209</v>
      </c>
      <c r="X1644" s="31">
        <v>46204.553703703707</v>
      </c>
      <c r="AN1644" s="14">
        <v>46204</v>
      </c>
      <c r="AO1644" t="s">
        <v>1396</v>
      </c>
      <c r="AP1644" s="31">
        <v>46204.593287037038</v>
      </c>
      <c r="AT1644" s="31">
        <v>46204.593287037038</v>
      </c>
      <c r="AU1644" s="14">
        <v>46204</v>
      </c>
      <c r="AV1644" t="s">
        <v>1396</v>
      </c>
      <c r="AW1644" t="s">
        <v>460</v>
      </c>
      <c r="AX1644" t="s">
        <v>678</v>
      </c>
      <c r="AY1644" s="14">
        <v>46204</v>
      </c>
      <c r="AZ1644" t="s">
        <v>1397</v>
      </c>
      <c r="BA1644" s="31">
        <v>46204.604363425926</v>
      </c>
      <c r="BB1644" s="14">
        <v>46204</v>
      </c>
      <c r="BC1644" t="s">
        <v>1211</v>
      </c>
      <c r="BD1644" s="31">
        <v>46204.616979166669</v>
      </c>
      <c r="BE1644" s="14">
        <v>46204</v>
      </c>
      <c r="BF1644" t="s">
        <v>7509</v>
      </c>
      <c r="BG1644" s="31">
        <v>46204.634305555555</v>
      </c>
      <c r="BH1644" s="14">
        <v>46204</v>
      </c>
      <c r="BI1644" t="s">
        <v>6508</v>
      </c>
      <c r="BJ1644" s="31">
        <v>46204.662245370368</v>
      </c>
      <c r="BK1644" s="14">
        <v>46204</v>
      </c>
      <c r="BL1644" t="s">
        <v>1241</v>
      </c>
      <c r="BM1644" s="31">
        <v>46204.791481481479</v>
      </c>
      <c r="BN1644" s="14">
        <v>46204</v>
      </c>
      <c r="BO1644" t="s">
        <v>6508</v>
      </c>
      <c r="BP1644" s="31">
        <v>46204.665752314817</v>
      </c>
      <c r="BZ1644" s="14">
        <v>46204</v>
      </c>
      <c r="CA1644" t="s">
        <v>1241</v>
      </c>
      <c r="CB1644" s="31">
        <v>46204.793993055559</v>
      </c>
      <c r="CC1644" s="14">
        <v>46204</v>
      </c>
      <c r="CD1644" t="s">
        <v>1212</v>
      </c>
      <c r="CE1644" s="31">
        <v>46204.794212962966</v>
      </c>
      <c r="CI1644" s="14">
        <v>46205</v>
      </c>
      <c r="CJ1644" t="s">
        <v>1397</v>
      </c>
      <c r="CK1644" s="31">
        <v>46205.496400462966</v>
      </c>
      <c r="CP1644" t="str">
        <f>VLOOKUP(A1644,Sheet1!$A$2:$E$221,2,0)</f>
        <v>West Zone</v>
      </c>
    </row>
    <row r="1645" spans="1:94" x14ac:dyDescent="0.35">
      <c r="A1645" t="s">
        <v>8194</v>
      </c>
      <c r="B1645">
        <v>608</v>
      </c>
      <c r="C1645" t="s">
        <v>9332</v>
      </c>
      <c r="D1645" t="s">
        <v>678</v>
      </c>
      <c r="E1645" t="s">
        <v>459</v>
      </c>
      <c r="F1645" t="s">
        <v>460</v>
      </c>
      <c r="G1645" t="s">
        <v>441</v>
      </c>
      <c r="H1645" t="s">
        <v>4180</v>
      </c>
      <c r="I1645">
        <v>637435</v>
      </c>
      <c r="J1645" t="s">
        <v>4182</v>
      </c>
      <c r="K1645" t="s">
        <v>4183</v>
      </c>
      <c r="L1645" t="s">
        <v>4622</v>
      </c>
      <c r="M1645" t="s">
        <v>8213</v>
      </c>
      <c r="N1645">
        <v>90000</v>
      </c>
      <c r="O1645" t="s">
        <v>978</v>
      </c>
      <c r="P1645" t="s">
        <v>979</v>
      </c>
      <c r="Q1645" t="s">
        <v>4181</v>
      </c>
      <c r="R1645">
        <v>5088592932</v>
      </c>
      <c r="S1645" t="s">
        <v>13394</v>
      </c>
      <c r="T1645"/>
      <c r="V1645" s="14">
        <v>46205</v>
      </c>
      <c r="W1645" t="s">
        <v>8209</v>
      </c>
      <c r="X1645" s="31">
        <v>46205.534918981481</v>
      </c>
      <c r="AN1645" s="14">
        <v>46205</v>
      </c>
      <c r="AO1645" t="s">
        <v>1396</v>
      </c>
      <c r="AP1645" s="31">
        <v>46205.590324074074</v>
      </c>
      <c r="AT1645" s="31">
        <v>46205.590324074074</v>
      </c>
      <c r="AU1645" s="14">
        <v>46205</v>
      </c>
      <c r="AV1645" t="s">
        <v>1396</v>
      </c>
      <c r="AW1645" t="s">
        <v>460</v>
      </c>
      <c r="AX1645" t="s">
        <v>678</v>
      </c>
      <c r="AY1645" s="14">
        <v>46205</v>
      </c>
      <c r="AZ1645" t="s">
        <v>1397</v>
      </c>
      <c r="BA1645" s="31">
        <v>46205.603020833332</v>
      </c>
      <c r="BB1645" s="14">
        <v>46205</v>
      </c>
      <c r="BC1645" t="s">
        <v>1211</v>
      </c>
      <c r="BD1645" s="31">
        <v>46205.608101851853</v>
      </c>
      <c r="BE1645" s="14">
        <v>46205</v>
      </c>
      <c r="BF1645" t="s">
        <v>7038</v>
      </c>
      <c r="BG1645" s="31">
        <v>46205.634687500002</v>
      </c>
      <c r="BH1645" s="14">
        <v>46205</v>
      </c>
      <c r="BI1645" t="s">
        <v>1239</v>
      </c>
      <c r="BJ1645" s="31">
        <v>46205.649791666663</v>
      </c>
      <c r="BK1645" s="14">
        <v>46205</v>
      </c>
      <c r="BL1645" t="s">
        <v>1239</v>
      </c>
      <c r="BM1645" s="31">
        <v>46205.655752314815</v>
      </c>
      <c r="BZ1645" s="14">
        <v>46205</v>
      </c>
      <c r="CA1645" t="s">
        <v>1239</v>
      </c>
      <c r="CB1645" s="31">
        <v>46205.66474537037</v>
      </c>
      <c r="CC1645" s="14">
        <v>46205</v>
      </c>
      <c r="CD1645" t="s">
        <v>1212</v>
      </c>
      <c r="CE1645" s="31">
        <v>46205.67019675926</v>
      </c>
      <c r="CI1645" s="14">
        <v>46205</v>
      </c>
      <c r="CJ1645" t="s">
        <v>1397</v>
      </c>
      <c r="CK1645" s="31">
        <v>46205.764618055553</v>
      </c>
      <c r="CP1645" t="str">
        <f>VLOOKUP(A1645,Sheet1!$A$2:$E$221,2,0)</f>
        <v>West Zone</v>
      </c>
    </row>
    <row r="1646" spans="1:94" x14ac:dyDescent="0.35">
      <c r="A1646" t="s">
        <v>8194</v>
      </c>
      <c r="B1646">
        <v>608</v>
      </c>
      <c r="C1646" t="s">
        <v>9332</v>
      </c>
      <c r="D1646" t="s">
        <v>678</v>
      </c>
      <c r="E1646" t="s">
        <v>459</v>
      </c>
      <c r="F1646" t="s">
        <v>460</v>
      </c>
      <c r="G1646" t="s">
        <v>441</v>
      </c>
      <c r="H1646" t="s">
        <v>12811</v>
      </c>
      <c r="I1646">
        <v>748229</v>
      </c>
      <c r="J1646" t="s">
        <v>4016</v>
      </c>
      <c r="K1646" t="s">
        <v>4017</v>
      </c>
      <c r="L1646" t="s">
        <v>4622</v>
      </c>
      <c r="M1646" t="s">
        <v>12812</v>
      </c>
      <c r="N1646">
        <v>45000</v>
      </c>
      <c r="O1646" t="s">
        <v>4598</v>
      </c>
      <c r="P1646" t="s">
        <v>4599</v>
      </c>
      <c r="Q1646" t="s">
        <v>12813</v>
      </c>
      <c r="R1646">
        <v>6901679637</v>
      </c>
      <c r="S1646" t="s">
        <v>683</v>
      </c>
      <c r="T1646" t="s">
        <v>13365</v>
      </c>
      <c r="U1646" s="1">
        <v>46210</v>
      </c>
      <c r="V1646" s="14">
        <v>46210</v>
      </c>
      <c r="W1646" t="s">
        <v>8206</v>
      </c>
      <c r="X1646" s="31">
        <v>46210.439525462964</v>
      </c>
      <c r="AN1646" s="14">
        <v>46210</v>
      </c>
      <c r="AO1646" t="s">
        <v>1396</v>
      </c>
      <c r="AP1646" s="31">
        <v>46210.590497685182</v>
      </c>
      <c r="AT1646" s="31">
        <v>46210.590497685182</v>
      </c>
      <c r="AU1646" s="14">
        <v>46210</v>
      </c>
      <c r="AV1646" t="s">
        <v>1396</v>
      </c>
      <c r="AW1646" t="s">
        <v>460</v>
      </c>
      <c r="AX1646" t="s">
        <v>678</v>
      </c>
      <c r="AY1646" s="14">
        <v>46210</v>
      </c>
      <c r="AZ1646" t="s">
        <v>1397</v>
      </c>
      <c r="BA1646" s="31">
        <v>46210.597453703704</v>
      </c>
      <c r="BB1646" s="14">
        <v>46210</v>
      </c>
      <c r="BC1646" t="s">
        <v>1211</v>
      </c>
      <c r="BD1646" s="31">
        <v>46210.615844907406</v>
      </c>
      <c r="BE1646" s="14">
        <v>46210</v>
      </c>
      <c r="BF1646" t="s">
        <v>6799</v>
      </c>
      <c r="BG1646" s="31">
        <v>46210.624525462961</v>
      </c>
      <c r="BH1646" s="14">
        <v>46210</v>
      </c>
      <c r="BI1646" t="s">
        <v>1239</v>
      </c>
      <c r="BJ1646" s="31">
        <v>46210.662997685184</v>
      </c>
      <c r="BK1646" s="14">
        <v>46210</v>
      </c>
      <c r="BL1646" t="s">
        <v>12660</v>
      </c>
      <c r="BM1646" s="31">
        <v>46210.729317129626</v>
      </c>
      <c r="BN1646" s="14">
        <v>46210</v>
      </c>
      <c r="BO1646" t="s">
        <v>1239</v>
      </c>
      <c r="BP1646" s="31">
        <v>46210.663912037038</v>
      </c>
      <c r="BZ1646" s="14">
        <v>46210</v>
      </c>
      <c r="CA1646" t="s">
        <v>12660</v>
      </c>
      <c r="CB1646" s="31">
        <v>46210.734884259262</v>
      </c>
      <c r="CC1646" s="14">
        <v>46210</v>
      </c>
      <c r="CD1646" t="s">
        <v>2414</v>
      </c>
      <c r="CE1646" s="31">
        <v>46210.738553240742</v>
      </c>
      <c r="CP1646" t="str">
        <f>VLOOKUP(A1646,Sheet1!$A$2:$E$221,2,0)</f>
        <v>West Zone</v>
      </c>
    </row>
    <row r="1647" spans="1:94" x14ac:dyDescent="0.35">
      <c r="A1647" t="s">
        <v>8194</v>
      </c>
      <c r="B1647">
        <v>608</v>
      </c>
      <c r="C1647" t="s">
        <v>9332</v>
      </c>
      <c r="D1647" t="s">
        <v>678</v>
      </c>
      <c r="E1647" t="s">
        <v>459</v>
      </c>
      <c r="F1647" t="s">
        <v>460</v>
      </c>
      <c r="G1647" t="s">
        <v>441</v>
      </c>
      <c r="H1647" t="s">
        <v>3646</v>
      </c>
      <c r="I1647">
        <v>758469</v>
      </c>
      <c r="J1647" t="s">
        <v>1556</v>
      </c>
      <c r="K1647" t="s">
        <v>1557</v>
      </c>
      <c r="L1647" t="s">
        <v>4622</v>
      </c>
      <c r="M1647" t="s">
        <v>9386</v>
      </c>
      <c r="N1647">
        <v>70000</v>
      </c>
      <c r="O1647" t="s">
        <v>1235</v>
      </c>
      <c r="P1647" t="s">
        <v>1236</v>
      </c>
      <c r="Q1647" t="s">
        <v>3647</v>
      </c>
      <c r="R1647">
        <v>4000007834</v>
      </c>
      <c r="S1647" t="s">
        <v>13394</v>
      </c>
      <c r="T1647"/>
      <c r="V1647" s="14">
        <v>46203</v>
      </c>
      <c r="W1647" t="s">
        <v>9387</v>
      </c>
      <c r="X1647" s="31">
        <v>46203.598113425927</v>
      </c>
      <c r="AN1647" s="14">
        <v>46203</v>
      </c>
      <c r="AO1647" t="s">
        <v>1396</v>
      </c>
      <c r="AP1647" s="31">
        <v>46203.719780092593</v>
      </c>
      <c r="AT1647" s="31">
        <v>46203.719780092593</v>
      </c>
      <c r="AU1647" s="14">
        <v>46203</v>
      </c>
      <c r="AV1647" t="s">
        <v>1396</v>
      </c>
      <c r="AW1647" t="s">
        <v>460</v>
      </c>
      <c r="AX1647" t="s">
        <v>678</v>
      </c>
      <c r="AY1647" s="14">
        <v>46204</v>
      </c>
      <c r="AZ1647" t="s">
        <v>1397</v>
      </c>
      <c r="BA1647" s="31">
        <v>46204.369004629632</v>
      </c>
      <c r="BB1647" s="14">
        <v>46204</v>
      </c>
      <c r="BC1647" t="s">
        <v>1211</v>
      </c>
      <c r="BD1647" s="31">
        <v>46204.395138888889</v>
      </c>
      <c r="BE1647" s="14">
        <v>46204</v>
      </c>
      <c r="BF1647" t="s">
        <v>1366</v>
      </c>
      <c r="BG1647" s="31">
        <v>46204.422523148147</v>
      </c>
      <c r="BH1647" s="14">
        <v>46204</v>
      </c>
      <c r="BI1647" t="s">
        <v>1239</v>
      </c>
      <c r="BJ1647" s="31">
        <v>46204.443576388891</v>
      </c>
      <c r="BK1647" s="14">
        <v>46204</v>
      </c>
      <c r="BL1647" t="s">
        <v>1239</v>
      </c>
      <c r="BM1647" s="31">
        <v>46204.4606712963</v>
      </c>
      <c r="BZ1647" s="14">
        <v>46204</v>
      </c>
      <c r="CA1647" t="s">
        <v>1239</v>
      </c>
      <c r="CB1647" s="31">
        <v>46204.473865740743</v>
      </c>
      <c r="CC1647" s="14">
        <v>46204</v>
      </c>
      <c r="CD1647" t="s">
        <v>1212</v>
      </c>
      <c r="CE1647" s="31">
        <v>46204.52753472222</v>
      </c>
      <c r="CI1647" s="14">
        <v>46205</v>
      </c>
      <c r="CJ1647" t="s">
        <v>1397</v>
      </c>
      <c r="CK1647" s="31">
        <v>46205.620428240742</v>
      </c>
      <c r="CP1647" t="str">
        <f>VLOOKUP(A1647,Sheet1!$A$2:$E$221,2,0)</f>
        <v>West Zone</v>
      </c>
    </row>
    <row r="1648" spans="1:94" x14ac:dyDescent="0.35">
      <c r="A1648" t="s">
        <v>8194</v>
      </c>
      <c r="B1648">
        <v>608</v>
      </c>
      <c r="C1648" t="s">
        <v>9332</v>
      </c>
      <c r="D1648" t="s">
        <v>678</v>
      </c>
      <c r="E1648" t="s">
        <v>459</v>
      </c>
      <c r="F1648" t="s">
        <v>460</v>
      </c>
      <c r="G1648" t="s">
        <v>441</v>
      </c>
      <c r="H1648" t="s">
        <v>10948</v>
      </c>
      <c r="I1648">
        <v>784366</v>
      </c>
      <c r="J1648" t="s">
        <v>4016</v>
      </c>
      <c r="K1648" t="s">
        <v>4017</v>
      </c>
      <c r="L1648" t="s">
        <v>4622</v>
      </c>
      <c r="M1648" t="s">
        <v>10949</v>
      </c>
      <c r="N1648">
        <v>45000</v>
      </c>
      <c r="O1648" t="s">
        <v>4598</v>
      </c>
      <c r="P1648" t="s">
        <v>4599</v>
      </c>
      <c r="Q1648" t="s">
        <v>10950</v>
      </c>
      <c r="R1648">
        <v>5957514969</v>
      </c>
      <c r="S1648" t="s">
        <v>13394</v>
      </c>
      <c r="T1648"/>
      <c r="V1648" s="14">
        <v>46209</v>
      </c>
      <c r="W1648" t="s">
        <v>8206</v>
      </c>
      <c r="X1648" s="31">
        <v>46209.576793981483</v>
      </c>
      <c r="AN1648" s="14">
        <v>46209</v>
      </c>
      <c r="AO1648" t="s">
        <v>1396</v>
      </c>
      <c r="AP1648" s="31">
        <v>46209.609456018516</v>
      </c>
      <c r="AT1648" s="31">
        <v>46209.609456018516</v>
      </c>
      <c r="AU1648" s="14">
        <v>46209</v>
      </c>
      <c r="AV1648" t="s">
        <v>1396</v>
      </c>
      <c r="AW1648" t="s">
        <v>460</v>
      </c>
      <c r="AX1648" t="s">
        <v>678</v>
      </c>
      <c r="AY1648" s="14">
        <v>46209</v>
      </c>
      <c r="AZ1648" t="s">
        <v>1397</v>
      </c>
      <c r="BA1648" s="31">
        <v>46209.614710648151</v>
      </c>
      <c r="BB1648" s="14">
        <v>46209</v>
      </c>
      <c r="BC1648" t="s">
        <v>1211</v>
      </c>
      <c r="BD1648" s="31">
        <v>46209.623113425929</v>
      </c>
      <c r="BE1648" s="14">
        <v>46209</v>
      </c>
      <c r="BF1648" t="s">
        <v>6482</v>
      </c>
      <c r="BG1648" s="31">
        <v>46209.628946759258</v>
      </c>
      <c r="BH1648" s="14">
        <v>46209</v>
      </c>
      <c r="BI1648" t="s">
        <v>1240</v>
      </c>
      <c r="BJ1648" s="31">
        <v>46209.69327546296</v>
      </c>
      <c r="BK1648" s="14">
        <v>46209</v>
      </c>
      <c r="BL1648" t="s">
        <v>6493</v>
      </c>
      <c r="BM1648" s="31">
        <v>46209.724756944444</v>
      </c>
      <c r="BN1648" s="14">
        <v>46209</v>
      </c>
      <c r="BO1648" t="s">
        <v>1240</v>
      </c>
      <c r="BP1648" s="31">
        <v>46209.710381944446</v>
      </c>
      <c r="BZ1648" s="14">
        <v>46209</v>
      </c>
      <c r="CA1648" t="s">
        <v>6493</v>
      </c>
      <c r="CB1648" s="31">
        <v>46209.73369212963</v>
      </c>
      <c r="CC1648" s="14">
        <v>46210</v>
      </c>
      <c r="CD1648" t="s">
        <v>1212</v>
      </c>
      <c r="CE1648" s="31">
        <v>46210.545613425929</v>
      </c>
      <c r="CP1648" t="str">
        <f>VLOOKUP(A1648,Sheet1!$A$2:$E$221,2,0)</f>
        <v>West Zone</v>
      </c>
    </row>
    <row r="1649" spans="1:94" x14ac:dyDescent="0.35">
      <c r="A1649" t="s">
        <v>8214</v>
      </c>
      <c r="B1649">
        <v>607</v>
      </c>
      <c r="C1649" t="s">
        <v>9332</v>
      </c>
      <c r="D1649" t="s">
        <v>678</v>
      </c>
      <c r="E1649" t="s">
        <v>446</v>
      </c>
      <c r="F1649" t="s">
        <v>447</v>
      </c>
      <c r="G1649" t="s">
        <v>441</v>
      </c>
      <c r="H1649" t="s">
        <v>10951</v>
      </c>
      <c r="I1649">
        <v>314150</v>
      </c>
      <c r="J1649" t="s">
        <v>8223</v>
      </c>
      <c r="K1649" t="s">
        <v>8224</v>
      </c>
      <c r="L1649" t="s">
        <v>4622</v>
      </c>
      <c r="M1649" t="s">
        <v>10952</v>
      </c>
      <c r="N1649">
        <v>45000</v>
      </c>
      <c r="O1649" t="s">
        <v>4598</v>
      </c>
      <c r="P1649" t="s">
        <v>4599</v>
      </c>
      <c r="Q1649" t="s">
        <v>10953</v>
      </c>
      <c r="R1649">
        <v>5975486641</v>
      </c>
      <c r="S1649" t="s">
        <v>13394</v>
      </c>
      <c r="T1649"/>
      <c r="V1649" s="14">
        <v>46209</v>
      </c>
      <c r="W1649" t="s">
        <v>8227</v>
      </c>
      <c r="X1649" s="31">
        <v>46209.417627314811</v>
      </c>
      <c r="AN1649" s="14">
        <v>46209</v>
      </c>
      <c r="AO1649" t="s">
        <v>1401</v>
      </c>
      <c r="AP1649" s="31">
        <v>46209.702928240738</v>
      </c>
      <c r="AT1649" s="31">
        <v>46209.702928240738</v>
      </c>
      <c r="AU1649" s="14">
        <v>46209</v>
      </c>
      <c r="AV1649" t="s">
        <v>1401</v>
      </c>
      <c r="AW1649" t="s">
        <v>447</v>
      </c>
      <c r="AX1649" t="s">
        <v>678</v>
      </c>
      <c r="AY1649" s="14">
        <v>46209</v>
      </c>
      <c r="AZ1649" t="s">
        <v>1398</v>
      </c>
      <c r="BA1649" s="31">
        <v>46209.709502314814</v>
      </c>
      <c r="BB1649" s="14">
        <v>46209</v>
      </c>
      <c r="BC1649" t="s">
        <v>1211</v>
      </c>
      <c r="BD1649" s="31">
        <v>46209.717870370368</v>
      </c>
      <c r="BE1649" s="14">
        <v>46209</v>
      </c>
      <c r="BF1649" t="s">
        <v>6497</v>
      </c>
      <c r="BG1649" s="31">
        <v>46209.751608796294</v>
      </c>
      <c r="BH1649" s="14">
        <v>46209</v>
      </c>
      <c r="BI1649" t="s">
        <v>1240</v>
      </c>
      <c r="BJ1649" s="31">
        <v>46209.763715277775</v>
      </c>
      <c r="BK1649" s="14">
        <v>46209</v>
      </c>
      <c r="BL1649" t="s">
        <v>1240</v>
      </c>
      <c r="BM1649" s="31">
        <v>46209.764872685184</v>
      </c>
      <c r="BZ1649" s="14">
        <v>46209</v>
      </c>
      <c r="CA1649" t="s">
        <v>1240</v>
      </c>
      <c r="CB1649" s="31">
        <v>46209.768923611111</v>
      </c>
      <c r="CC1649" s="14">
        <v>46210</v>
      </c>
      <c r="CD1649" t="s">
        <v>1212</v>
      </c>
      <c r="CE1649" s="31">
        <v>46210.671793981484</v>
      </c>
      <c r="CI1649" s="14">
        <v>46210</v>
      </c>
      <c r="CJ1649" t="s">
        <v>1398</v>
      </c>
      <c r="CK1649" s="31">
        <v>46210.681550925925</v>
      </c>
      <c r="CP1649" t="str">
        <f>VLOOKUP(A1649,Sheet1!$A$2:$E$221,2,0)</f>
        <v>West Zone</v>
      </c>
    </row>
    <row r="1650" spans="1:94" x14ac:dyDescent="0.35">
      <c r="A1650" t="s">
        <v>8214</v>
      </c>
      <c r="B1650">
        <v>607</v>
      </c>
      <c r="C1650" t="s">
        <v>9332</v>
      </c>
      <c r="D1650" t="s">
        <v>678</v>
      </c>
      <c r="E1650" t="s">
        <v>446</v>
      </c>
      <c r="F1650" t="s">
        <v>447</v>
      </c>
      <c r="G1650" t="s">
        <v>441</v>
      </c>
      <c r="H1650" t="s">
        <v>8215</v>
      </c>
      <c r="I1650">
        <v>345974</v>
      </c>
      <c r="J1650" t="s">
        <v>8216</v>
      </c>
      <c r="K1650" t="s">
        <v>8217</v>
      </c>
      <c r="L1650" t="s">
        <v>4622</v>
      </c>
      <c r="M1650" t="s">
        <v>8218</v>
      </c>
      <c r="N1650">
        <v>90000</v>
      </c>
      <c r="O1650" t="s">
        <v>978</v>
      </c>
      <c r="P1650" t="s">
        <v>979</v>
      </c>
      <c r="Q1650" t="s">
        <v>8219</v>
      </c>
      <c r="R1650">
        <v>8825057817</v>
      </c>
      <c r="S1650" t="s">
        <v>13394</v>
      </c>
      <c r="T1650"/>
      <c r="V1650" s="14">
        <v>46205</v>
      </c>
      <c r="W1650" t="s">
        <v>8220</v>
      </c>
      <c r="X1650" s="31">
        <v>46205.417928240742</v>
      </c>
      <c r="AN1650" s="14">
        <v>46205</v>
      </c>
      <c r="AO1650" t="s">
        <v>1398</v>
      </c>
      <c r="AP1650" s="31">
        <v>46205.454594907409</v>
      </c>
      <c r="AT1650" s="31">
        <v>46205.454594907409</v>
      </c>
      <c r="AU1650" s="14">
        <v>46205</v>
      </c>
      <c r="AV1650" t="s">
        <v>1398</v>
      </c>
      <c r="AW1650" t="s">
        <v>8221</v>
      </c>
      <c r="AX1650" t="s">
        <v>677</v>
      </c>
      <c r="AY1650" s="14">
        <v>46205</v>
      </c>
      <c r="AZ1650" t="s">
        <v>1398</v>
      </c>
      <c r="BA1650" s="31">
        <v>46205.455474537041</v>
      </c>
      <c r="BB1650" s="14">
        <v>46205</v>
      </c>
      <c r="BC1650" t="s">
        <v>1211</v>
      </c>
      <c r="BD1650" s="31">
        <v>46205.460590277777</v>
      </c>
      <c r="BE1650" s="14">
        <v>46205</v>
      </c>
      <c r="BF1650" t="s">
        <v>6486</v>
      </c>
      <c r="BG1650" s="31">
        <v>46205.53329861111</v>
      </c>
      <c r="BH1650" s="14">
        <v>46205</v>
      </c>
      <c r="BI1650" t="s">
        <v>1240</v>
      </c>
      <c r="BJ1650" s="31">
        <v>46205.546134259261</v>
      </c>
      <c r="BK1650" s="14">
        <v>46205</v>
      </c>
      <c r="BL1650" t="s">
        <v>1240</v>
      </c>
      <c r="BM1650" s="31">
        <v>46205.548460648148</v>
      </c>
      <c r="BZ1650" s="14">
        <v>46205</v>
      </c>
      <c r="CA1650" t="s">
        <v>1240</v>
      </c>
      <c r="CB1650" s="31">
        <v>46205.556134259263</v>
      </c>
      <c r="CC1650" s="14">
        <v>46205</v>
      </c>
      <c r="CD1650" t="s">
        <v>1212</v>
      </c>
      <c r="CE1650" s="31">
        <v>46205.571099537039</v>
      </c>
      <c r="CI1650" s="14">
        <v>46206</v>
      </c>
      <c r="CJ1650" t="s">
        <v>1398</v>
      </c>
      <c r="CK1650" s="31">
        <v>46206.464988425927</v>
      </c>
      <c r="CP1650" t="str">
        <f>VLOOKUP(A1650,Sheet1!$A$2:$E$221,2,0)</f>
        <v>West Zone</v>
      </c>
    </row>
    <row r="1651" spans="1:94" x14ac:dyDescent="0.35">
      <c r="A1651" t="s">
        <v>8214</v>
      </c>
      <c r="B1651">
        <v>607</v>
      </c>
      <c r="C1651" t="s">
        <v>9332</v>
      </c>
      <c r="D1651" t="s">
        <v>678</v>
      </c>
      <c r="E1651" t="s">
        <v>446</v>
      </c>
      <c r="F1651" t="s">
        <v>447</v>
      </c>
      <c r="G1651" t="s">
        <v>441</v>
      </c>
      <c r="H1651" t="s">
        <v>12814</v>
      </c>
      <c r="I1651">
        <v>356014</v>
      </c>
      <c r="J1651" t="s">
        <v>8216</v>
      </c>
      <c r="K1651" t="s">
        <v>8217</v>
      </c>
      <c r="L1651" t="s">
        <v>4622</v>
      </c>
      <c r="M1651" t="s">
        <v>12815</v>
      </c>
      <c r="N1651">
        <v>40000</v>
      </c>
      <c r="O1651" t="s">
        <v>969</v>
      </c>
      <c r="P1651" t="s">
        <v>970</v>
      </c>
      <c r="Q1651" t="s">
        <v>12816</v>
      </c>
      <c r="R1651">
        <v>4886574703</v>
      </c>
      <c r="S1651" t="s">
        <v>13394</v>
      </c>
      <c r="T1651"/>
      <c r="V1651" s="14">
        <v>46210</v>
      </c>
      <c r="W1651" t="s">
        <v>1398</v>
      </c>
      <c r="X1651" s="31">
        <v>46210.52820601852</v>
      </c>
      <c r="AN1651" s="14">
        <v>46210</v>
      </c>
      <c r="AO1651" t="s">
        <v>1401</v>
      </c>
      <c r="AP1651" s="31">
        <v>46210.557442129626</v>
      </c>
      <c r="AT1651" s="31">
        <v>46210.557442129626</v>
      </c>
      <c r="AU1651" s="14">
        <v>46210</v>
      </c>
      <c r="AV1651" t="s">
        <v>1401</v>
      </c>
      <c r="AW1651" t="s">
        <v>447</v>
      </c>
      <c r="AX1651" t="s">
        <v>678</v>
      </c>
      <c r="AY1651" s="14">
        <v>46210</v>
      </c>
      <c r="AZ1651" t="s">
        <v>8220</v>
      </c>
      <c r="BA1651" s="31">
        <v>46210.571053240739</v>
      </c>
      <c r="BB1651" s="14">
        <v>46210</v>
      </c>
      <c r="BC1651" t="s">
        <v>1211</v>
      </c>
      <c r="BD1651" s="31">
        <v>46210.575312499997</v>
      </c>
      <c r="BE1651" s="14">
        <v>46210</v>
      </c>
      <c r="BF1651" t="s">
        <v>7003</v>
      </c>
      <c r="BG1651" s="31">
        <v>46210.636030092595</v>
      </c>
      <c r="BH1651" s="14">
        <v>46210</v>
      </c>
      <c r="BI1651" t="s">
        <v>6483</v>
      </c>
      <c r="BJ1651" s="31">
        <v>46210.66778935185</v>
      </c>
      <c r="BK1651" s="14">
        <v>46210</v>
      </c>
      <c r="BL1651" t="s">
        <v>6483</v>
      </c>
      <c r="BM1651" s="31">
        <v>46210.677094907405</v>
      </c>
      <c r="BZ1651" s="14">
        <v>46210</v>
      </c>
      <c r="CA1651" t="s">
        <v>6483</v>
      </c>
      <c r="CB1651" s="31">
        <v>46210.684247685182</v>
      </c>
      <c r="CC1651" s="14">
        <v>46210</v>
      </c>
      <c r="CD1651" t="s">
        <v>2414</v>
      </c>
      <c r="CE1651" s="31">
        <v>46210.724664351852</v>
      </c>
      <c r="CI1651" s="14">
        <v>46210</v>
      </c>
      <c r="CJ1651" t="s">
        <v>1398</v>
      </c>
      <c r="CK1651" s="31">
        <v>46210.804583333331</v>
      </c>
      <c r="CP1651" t="str">
        <f>VLOOKUP(A1651,Sheet1!$A$2:$E$221,2,0)</f>
        <v>West Zone</v>
      </c>
    </row>
    <row r="1652" spans="1:94" x14ac:dyDescent="0.35">
      <c r="A1652" t="s">
        <v>8214</v>
      </c>
      <c r="B1652">
        <v>607</v>
      </c>
      <c r="C1652" t="s">
        <v>9332</v>
      </c>
      <c r="D1652" t="s">
        <v>678</v>
      </c>
      <c r="E1652" t="s">
        <v>446</v>
      </c>
      <c r="F1652" t="s">
        <v>447</v>
      </c>
      <c r="G1652" t="s">
        <v>441</v>
      </c>
      <c r="H1652" t="s">
        <v>10954</v>
      </c>
      <c r="I1652">
        <v>412994</v>
      </c>
      <c r="J1652" t="s">
        <v>1399</v>
      </c>
      <c r="K1652" t="s">
        <v>1400</v>
      </c>
      <c r="L1652" t="s">
        <v>4622</v>
      </c>
      <c r="M1652" t="s">
        <v>10955</v>
      </c>
      <c r="N1652">
        <v>50000</v>
      </c>
      <c r="O1652" t="s">
        <v>1223</v>
      </c>
      <c r="P1652" t="s">
        <v>1224</v>
      </c>
      <c r="Q1652" t="s">
        <v>10957</v>
      </c>
      <c r="R1652">
        <v>5123586007</v>
      </c>
      <c r="S1652" t="s">
        <v>683</v>
      </c>
      <c r="T1652" t="s">
        <v>13256</v>
      </c>
      <c r="U1652" s="1">
        <v>46209</v>
      </c>
      <c r="V1652" s="14">
        <v>46209</v>
      </c>
      <c r="W1652" t="s">
        <v>8237</v>
      </c>
      <c r="X1652" s="31">
        <v>46209.593865740739</v>
      </c>
      <c r="AN1652" s="14">
        <v>46209</v>
      </c>
      <c r="AO1652" t="s">
        <v>1398</v>
      </c>
      <c r="AP1652" s="31">
        <v>46209.62</v>
      </c>
      <c r="AT1652" s="31">
        <v>46209.62</v>
      </c>
      <c r="AU1652" s="14">
        <v>46209</v>
      </c>
      <c r="AV1652" t="s">
        <v>1398</v>
      </c>
      <c r="AW1652" t="s">
        <v>8221</v>
      </c>
      <c r="AX1652" t="s">
        <v>677</v>
      </c>
      <c r="AY1652" s="14">
        <v>46209</v>
      </c>
      <c r="AZ1652" t="s">
        <v>1398</v>
      </c>
      <c r="BA1652" s="31">
        <v>46209.626574074071</v>
      </c>
      <c r="BB1652" s="14">
        <v>46209</v>
      </c>
      <c r="BC1652" t="s">
        <v>1211</v>
      </c>
      <c r="BD1652" s="31">
        <v>46209.645740740743</v>
      </c>
      <c r="BE1652" s="14">
        <v>46209</v>
      </c>
      <c r="BF1652" t="s">
        <v>6673</v>
      </c>
      <c r="BG1652" s="31">
        <v>46209.713125000002</v>
      </c>
      <c r="BH1652" s="14">
        <v>46209</v>
      </c>
      <c r="BI1652" t="s">
        <v>6483</v>
      </c>
      <c r="BJ1652" s="31">
        <v>46209.757118055553</v>
      </c>
      <c r="BK1652" s="14">
        <v>46209</v>
      </c>
      <c r="BL1652" t="s">
        <v>6483</v>
      </c>
      <c r="BM1652" s="31">
        <v>46209.762939814813</v>
      </c>
      <c r="BZ1652" s="14">
        <v>46209</v>
      </c>
      <c r="CA1652" t="s">
        <v>6483</v>
      </c>
      <c r="CB1652" s="31">
        <v>46209.767407407409</v>
      </c>
      <c r="CC1652" s="14">
        <v>46210</v>
      </c>
      <c r="CD1652" t="s">
        <v>1212</v>
      </c>
      <c r="CE1652" s="31">
        <v>46210.617858796293</v>
      </c>
      <c r="CI1652" s="14">
        <v>46210</v>
      </c>
      <c r="CJ1652" t="s">
        <v>1398</v>
      </c>
      <c r="CK1652" s="31">
        <v>46210.65016203704</v>
      </c>
      <c r="CP1652" t="str">
        <f>VLOOKUP(A1652,Sheet1!$A$2:$E$221,2,0)</f>
        <v>West Zone</v>
      </c>
    </row>
    <row r="1653" spans="1:94" x14ac:dyDescent="0.35">
      <c r="A1653" t="s">
        <v>8214</v>
      </c>
      <c r="B1653">
        <v>607</v>
      </c>
      <c r="C1653" t="s">
        <v>9332</v>
      </c>
      <c r="D1653" t="s">
        <v>678</v>
      </c>
      <c r="E1653" t="s">
        <v>446</v>
      </c>
      <c r="F1653" t="s">
        <v>447</v>
      </c>
      <c r="G1653" t="s">
        <v>441</v>
      </c>
      <c r="H1653" t="s">
        <v>10954</v>
      </c>
      <c r="I1653">
        <v>412994</v>
      </c>
      <c r="J1653" t="s">
        <v>1399</v>
      </c>
      <c r="K1653" t="s">
        <v>1400</v>
      </c>
      <c r="L1653" t="s">
        <v>4622</v>
      </c>
      <c r="M1653" t="s">
        <v>10955</v>
      </c>
      <c r="N1653">
        <v>70000</v>
      </c>
      <c r="O1653" t="s">
        <v>1235</v>
      </c>
      <c r="P1653" t="s">
        <v>1236</v>
      </c>
      <c r="Q1653" t="s">
        <v>10956</v>
      </c>
      <c r="R1653">
        <v>3670862520</v>
      </c>
      <c r="S1653" t="s">
        <v>683</v>
      </c>
      <c r="T1653" t="s">
        <v>13328</v>
      </c>
      <c r="U1653" s="1">
        <v>46209</v>
      </c>
      <c r="V1653" s="14">
        <v>46209</v>
      </c>
      <c r="W1653" t="s">
        <v>8237</v>
      </c>
      <c r="X1653" s="31">
        <v>46209.593842592592</v>
      </c>
      <c r="AN1653" s="14">
        <v>46209</v>
      </c>
      <c r="AO1653" t="s">
        <v>1398</v>
      </c>
      <c r="AP1653" s="31">
        <v>46209.620023148149</v>
      </c>
      <c r="AT1653" s="31">
        <v>46209.620023148149</v>
      </c>
      <c r="AU1653" s="14">
        <v>46209</v>
      </c>
      <c r="AV1653" t="s">
        <v>1398</v>
      </c>
      <c r="AW1653" t="s">
        <v>8221</v>
      </c>
      <c r="AX1653" t="s">
        <v>677</v>
      </c>
      <c r="AY1653" s="14">
        <v>46209</v>
      </c>
      <c r="AZ1653" t="s">
        <v>1398</v>
      </c>
      <c r="BA1653" s="31">
        <v>46209.626597222225</v>
      </c>
      <c r="BB1653" s="14">
        <v>46209</v>
      </c>
      <c r="BC1653" t="s">
        <v>1211</v>
      </c>
      <c r="BD1653" s="31">
        <v>46209.645740740743</v>
      </c>
      <c r="BE1653" s="14">
        <v>46209</v>
      </c>
      <c r="BF1653" t="s">
        <v>6673</v>
      </c>
      <c r="BG1653" s="31">
        <v>46209.713148148148</v>
      </c>
      <c r="BH1653" s="14">
        <v>46209</v>
      </c>
      <c r="BI1653" t="s">
        <v>6483</v>
      </c>
      <c r="BJ1653" s="31">
        <v>46209.757141203707</v>
      </c>
      <c r="BK1653" s="14">
        <v>46209</v>
      </c>
      <c r="BL1653" t="s">
        <v>6483</v>
      </c>
      <c r="BM1653" s="31">
        <v>46209.76295138889</v>
      </c>
      <c r="BZ1653" s="14">
        <v>46209</v>
      </c>
      <c r="CA1653" t="s">
        <v>6483</v>
      </c>
      <c r="CB1653" s="31">
        <v>46209.767430555556</v>
      </c>
      <c r="CC1653" s="14">
        <v>46210</v>
      </c>
      <c r="CD1653" t="s">
        <v>1212</v>
      </c>
      <c r="CE1653" s="31">
        <v>46210.617858796293</v>
      </c>
      <c r="CI1653" s="14">
        <v>46210</v>
      </c>
      <c r="CJ1653" t="s">
        <v>1398</v>
      </c>
      <c r="CK1653" s="31">
        <v>46210.65016203704</v>
      </c>
      <c r="CP1653" t="str">
        <f>VLOOKUP(A1653,Sheet1!$A$2:$E$221,2,0)</f>
        <v>West Zone</v>
      </c>
    </row>
    <row r="1654" spans="1:94" x14ac:dyDescent="0.35">
      <c r="A1654" t="s">
        <v>8214</v>
      </c>
      <c r="B1654">
        <v>607</v>
      </c>
      <c r="C1654" t="s">
        <v>9332</v>
      </c>
      <c r="D1654" t="s">
        <v>678</v>
      </c>
      <c r="E1654" t="s">
        <v>446</v>
      </c>
      <c r="F1654" t="s">
        <v>447</v>
      </c>
      <c r="G1654" t="s">
        <v>441</v>
      </c>
      <c r="H1654" t="s">
        <v>8222</v>
      </c>
      <c r="I1654">
        <v>535020</v>
      </c>
      <c r="J1654" t="s">
        <v>8223</v>
      </c>
      <c r="K1654" t="s">
        <v>8224</v>
      </c>
      <c r="L1654" t="s">
        <v>4622</v>
      </c>
      <c r="M1654" t="s">
        <v>8225</v>
      </c>
      <c r="N1654">
        <v>50000</v>
      </c>
      <c r="O1654" t="s">
        <v>1223</v>
      </c>
      <c r="P1654" t="s">
        <v>1224</v>
      </c>
      <c r="Q1654" t="s">
        <v>8226</v>
      </c>
      <c r="R1654">
        <v>3808594774</v>
      </c>
      <c r="S1654" t="s">
        <v>13394</v>
      </c>
      <c r="T1654"/>
      <c r="V1654" s="14">
        <v>46206</v>
      </c>
      <c r="W1654" t="s">
        <v>8227</v>
      </c>
      <c r="X1654" s="31">
        <v>46206.605219907404</v>
      </c>
      <c r="AN1654" s="14">
        <v>46206</v>
      </c>
      <c r="AO1654" t="s">
        <v>1401</v>
      </c>
      <c r="AP1654" s="31">
        <v>46206.667303240742</v>
      </c>
      <c r="AT1654" s="31">
        <v>46206.667303240742</v>
      </c>
      <c r="AU1654" s="14">
        <v>46206</v>
      </c>
      <c r="AV1654" t="s">
        <v>1401</v>
      </c>
      <c r="AW1654" t="s">
        <v>447</v>
      </c>
      <c r="AX1654" t="s">
        <v>678</v>
      </c>
      <c r="AY1654" s="14">
        <v>46206</v>
      </c>
      <c r="AZ1654" t="s">
        <v>1398</v>
      </c>
      <c r="BA1654" s="31">
        <v>46206.67224537037</v>
      </c>
      <c r="BB1654" s="14">
        <v>46206</v>
      </c>
      <c r="BC1654" t="s">
        <v>3057</v>
      </c>
      <c r="BD1654" s="31">
        <v>46206.689918981479</v>
      </c>
      <c r="BE1654" s="14">
        <v>46206</v>
      </c>
      <c r="BF1654" t="s">
        <v>6799</v>
      </c>
      <c r="BG1654" s="31">
        <v>46206.705127314817</v>
      </c>
      <c r="BH1654" s="14">
        <v>46206</v>
      </c>
      <c r="BI1654" t="s">
        <v>6508</v>
      </c>
      <c r="BJ1654" s="31">
        <v>46206.744976851849</v>
      </c>
      <c r="BK1654" s="14">
        <v>46206</v>
      </c>
      <c r="BL1654" t="s">
        <v>6508</v>
      </c>
      <c r="BM1654" s="31">
        <v>46206.750856481478</v>
      </c>
      <c r="BZ1654" s="14">
        <v>46206</v>
      </c>
      <c r="CA1654" t="s">
        <v>6508</v>
      </c>
      <c r="CB1654" s="31">
        <v>46206.756145833337</v>
      </c>
      <c r="CC1654" s="14">
        <v>46206</v>
      </c>
      <c r="CD1654" t="s">
        <v>1212</v>
      </c>
      <c r="CE1654" s="31">
        <v>46206.765381944446</v>
      </c>
      <c r="CI1654" s="14">
        <v>46206</v>
      </c>
      <c r="CJ1654" t="s">
        <v>1398</v>
      </c>
      <c r="CK1654" s="31">
        <v>46206.812662037039</v>
      </c>
      <c r="CP1654" t="str">
        <f>VLOOKUP(A1654,Sheet1!$A$2:$E$221,2,0)</f>
        <v>West Zone</v>
      </c>
    </row>
    <row r="1655" spans="1:94" x14ac:dyDescent="0.35">
      <c r="A1655" t="s">
        <v>8214</v>
      </c>
      <c r="B1655">
        <v>607</v>
      </c>
      <c r="C1655" t="s">
        <v>9332</v>
      </c>
      <c r="D1655" t="s">
        <v>678</v>
      </c>
      <c r="E1655" t="s">
        <v>446</v>
      </c>
      <c r="F1655" t="s">
        <v>447</v>
      </c>
      <c r="G1655" t="s">
        <v>441</v>
      </c>
      <c r="H1655" t="s">
        <v>10958</v>
      </c>
      <c r="I1655">
        <v>571505</v>
      </c>
      <c r="J1655" t="s">
        <v>8223</v>
      </c>
      <c r="K1655" t="s">
        <v>8224</v>
      </c>
      <c r="L1655" t="s">
        <v>4622</v>
      </c>
      <c r="M1655" t="s">
        <v>10959</v>
      </c>
      <c r="N1655">
        <v>45000</v>
      </c>
      <c r="O1655" t="s">
        <v>10076</v>
      </c>
      <c r="P1655" t="s">
        <v>10077</v>
      </c>
      <c r="Q1655" t="s">
        <v>10960</v>
      </c>
      <c r="R1655">
        <v>9862692590</v>
      </c>
      <c r="S1655" t="s">
        <v>13394</v>
      </c>
      <c r="T1655"/>
      <c r="V1655" s="14">
        <v>46209</v>
      </c>
      <c r="W1655" t="s">
        <v>8227</v>
      </c>
      <c r="X1655" s="31">
        <v>46209.475011574075</v>
      </c>
      <c r="AN1655" s="14">
        <v>46209</v>
      </c>
      <c r="AO1655" t="s">
        <v>1401</v>
      </c>
      <c r="AP1655" s="31">
        <v>46209.517696759256</v>
      </c>
      <c r="AT1655" s="31">
        <v>46209.517696759256</v>
      </c>
      <c r="AU1655" s="14">
        <v>46209</v>
      </c>
      <c r="AV1655" t="s">
        <v>1401</v>
      </c>
      <c r="AW1655" t="s">
        <v>447</v>
      </c>
      <c r="AX1655" t="s">
        <v>678</v>
      </c>
      <c r="AY1655" s="14">
        <v>46209</v>
      </c>
      <c r="AZ1655" t="s">
        <v>1398</v>
      </c>
      <c r="BA1655" s="31">
        <v>46209.525671296295</v>
      </c>
      <c r="BB1655" s="14">
        <v>46209</v>
      </c>
      <c r="BC1655" t="s">
        <v>1211</v>
      </c>
      <c r="BD1655" s="31">
        <v>46209.557337962964</v>
      </c>
      <c r="BE1655" s="14">
        <v>46209</v>
      </c>
      <c r="BF1655" t="s">
        <v>3024</v>
      </c>
      <c r="BG1655" s="31">
        <v>46209.587106481478</v>
      </c>
      <c r="BH1655" s="14">
        <v>46209</v>
      </c>
      <c r="BI1655" t="s">
        <v>6493</v>
      </c>
      <c r="BJ1655" s="31">
        <v>46209.642326388886</v>
      </c>
      <c r="BK1655" s="14">
        <v>46209</v>
      </c>
      <c r="BL1655" t="s">
        <v>6493</v>
      </c>
      <c r="BM1655" s="31">
        <v>46209.659826388888</v>
      </c>
      <c r="BZ1655" s="14">
        <v>46209</v>
      </c>
      <c r="CA1655" t="s">
        <v>6493</v>
      </c>
      <c r="CB1655" s="31">
        <v>46209.664907407408</v>
      </c>
      <c r="CC1655" s="14">
        <v>46209</v>
      </c>
      <c r="CD1655" t="s">
        <v>2414</v>
      </c>
      <c r="CE1655" s="31">
        <v>46209.690625000003</v>
      </c>
      <c r="CI1655" s="14">
        <v>46209</v>
      </c>
      <c r="CJ1655" t="s">
        <v>1398</v>
      </c>
      <c r="CK1655" s="31">
        <v>46209.705914351849</v>
      </c>
      <c r="CP1655" t="str">
        <f>VLOOKUP(A1655,Sheet1!$A$2:$E$221,2,0)</f>
        <v>West Zone</v>
      </c>
    </row>
    <row r="1656" spans="1:94" x14ac:dyDescent="0.35">
      <c r="A1656" t="s">
        <v>8214</v>
      </c>
      <c r="B1656">
        <v>607</v>
      </c>
      <c r="C1656" t="s">
        <v>9332</v>
      </c>
      <c r="D1656" t="s">
        <v>678</v>
      </c>
      <c r="E1656" t="s">
        <v>446</v>
      </c>
      <c r="F1656" t="s">
        <v>447</v>
      </c>
      <c r="G1656" t="s">
        <v>441</v>
      </c>
      <c r="H1656" t="s">
        <v>8228</v>
      </c>
      <c r="I1656">
        <v>608668</v>
      </c>
      <c r="J1656" t="s">
        <v>8223</v>
      </c>
      <c r="K1656" t="s">
        <v>8224</v>
      </c>
      <c r="L1656" t="s">
        <v>4622</v>
      </c>
      <c r="M1656" t="s">
        <v>8229</v>
      </c>
      <c r="N1656">
        <v>40000</v>
      </c>
      <c r="O1656" t="s">
        <v>3047</v>
      </c>
      <c r="P1656" t="s">
        <v>3048</v>
      </c>
      <c r="Q1656" t="s">
        <v>8230</v>
      </c>
      <c r="R1656">
        <v>6653695374</v>
      </c>
      <c r="S1656" t="s">
        <v>683</v>
      </c>
      <c r="T1656" t="s">
        <v>13250</v>
      </c>
      <c r="U1656" s="1">
        <v>46205</v>
      </c>
      <c r="V1656" s="14">
        <v>46205</v>
      </c>
      <c r="W1656" t="s">
        <v>8227</v>
      </c>
      <c r="X1656" s="31">
        <v>46205.544895833336</v>
      </c>
      <c r="AN1656" s="14">
        <v>46205</v>
      </c>
      <c r="AO1656" t="s">
        <v>1401</v>
      </c>
      <c r="AP1656" s="31">
        <v>46205.613599537035</v>
      </c>
      <c r="AT1656" s="31">
        <v>46205.613599537035</v>
      </c>
      <c r="AU1656" s="14">
        <v>46205</v>
      </c>
      <c r="AV1656" t="s">
        <v>1401</v>
      </c>
      <c r="AW1656" t="s">
        <v>447</v>
      </c>
      <c r="AX1656" t="s">
        <v>678</v>
      </c>
      <c r="AY1656" s="14">
        <v>46205</v>
      </c>
      <c r="AZ1656" t="s">
        <v>8220</v>
      </c>
      <c r="BA1656" s="31">
        <v>46205.618032407408</v>
      </c>
      <c r="BB1656" s="14">
        <v>46205</v>
      </c>
      <c r="BC1656" t="s">
        <v>1211</v>
      </c>
      <c r="BD1656" s="31">
        <v>46205.637094907404</v>
      </c>
      <c r="BE1656" s="14">
        <v>46205</v>
      </c>
      <c r="BF1656" t="s">
        <v>7371</v>
      </c>
      <c r="BG1656" s="31">
        <v>46205.670937499999</v>
      </c>
      <c r="BH1656" s="14">
        <v>46205</v>
      </c>
      <c r="BI1656" t="s">
        <v>6483</v>
      </c>
      <c r="BJ1656" s="31">
        <v>46205.686296296299</v>
      </c>
      <c r="BK1656" s="14">
        <v>46205</v>
      </c>
      <c r="BL1656" t="s">
        <v>6493</v>
      </c>
      <c r="BM1656" s="31">
        <v>46205.721400462964</v>
      </c>
      <c r="BN1656" s="14">
        <v>46205</v>
      </c>
      <c r="BO1656" t="s">
        <v>6483</v>
      </c>
      <c r="BP1656" s="31">
        <v>46205.698425925926</v>
      </c>
      <c r="BZ1656" s="14">
        <v>46205</v>
      </c>
      <c r="CA1656" t="s">
        <v>6493</v>
      </c>
      <c r="CB1656" s="31">
        <v>46205.727256944447</v>
      </c>
      <c r="CC1656" s="14">
        <v>46205</v>
      </c>
      <c r="CD1656" t="s">
        <v>1212</v>
      </c>
      <c r="CE1656" s="31">
        <v>46205.743622685186</v>
      </c>
      <c r="CI1656" s="14">
        <v>46205</v>
      </c>
      <c r="CJ1656" t="s">
        <v>1398</v>
      </c>
      <c r="CK1656" s="31">
        <v>46205.762650462966</v>
      </c>
      <c r="CP1656" t="str">
        <f>VLOOKUP(A1656,Sheet1!$A$2:$E$221,2,0)</f>
        <v>West Zone</v>
      </c>
    </row>
    <row r="1657" spans="1:94" x14ac:dyDescent="0.35">
      <c r="A1657" t="s">
        <v>8214</v>
      </c>
      <c r="B1657">
        <v>607</v>
      </c>
      <c r="C1657" t="s">
        <v>9332</v>
      </c>
      <c r="D1657" t="s">
        <v>678</v>
      </c>
      <c r="E1657" t="s">
        <v>446</v>
      </c>
      <c r="F1657" t="s">
        <v>447</v>
      </c>
      <c r="G1657" t="s">
        <v>441</v>
      </c>
      <c r="H1657" t="s">
        <v>12817</v>
      </c>
      <c r="I1657">
        <v>710150</v>
      </c>
      <c r="J1657" t="s">
        <v>8216</v>
      </c>
      <c r="K1657" t="s">
        <v>8217</v>
      </c>
      <c r="L1657" t="s">
        <v>4622</v>
      </c>
      <c r="M1657" t="s">
        <v>12818</v>
      </c>
      <c r="N1657">
        <v>50000</v>
      </c>
      <c r="O1657" t="s">
        <v>1228</v>
      </c>
      <c r="P1657" t="s">
        <v>1229</v>
      </c>
      <c r="Q1657" t="s">
        <v>12819</v>
      </c>
      <c r="R1657">
        <v>9990621496</v>
      </c>
      <c r="S1657" t="s">
        <v>13394</v>
      </c>
      <c r="T1657"/>
      <c r="V1657" s="14">
        <v>46210</v>
      </c>
      <c r="W1657" t="s">
        <v>8220</v>
      </c>
      <c r="X1657" s="31">
        <v>46210.477766203701</v>
      </c>
      <c r="AN1657" s="14">
        <v>46210</v>
      </c>
      <c r="AO1657" t="s">
        <v>1401</v>
      </c>
      <c r="AP1657" s="31">
        <v>46210.530393518522</v>
      </c>
      <c r="AT1657" s="31">
        <v>46210.530393518522</v>
      </c>
      <c r="AU1657" s="14">
        <v>46210</v>
      </c>
      <c r="AV1657" t="s">
        <v>1401</v>
      </c>
      <c r="AW1657" t="s">
        <v>447</v>
      </c>
      <c r="AX1657" t="s">
        <v>678</v>
      </c>
      <c r="AY1657" s="14">
        <v>46210</v>
      </c>
      <c r="AZ1657" t="s">
        <v>1398</v>
      </c>
      <c r="BA1657" s="31">
        <v>46210.540960648148</v>
      </c>
      <c r="BB1657" s="14">
        <v>46210</v>
      </c>
      <c r="BC1657" t="s">
        <v>1211</v>
      </c>
      <c r="BD1657" s="31">
        <v>46210.55128472222</v>
      </c>
      <c r="BE1657" s="14">
        <v>46210</v>
      </c>
      <c r="BF1657" t="s">
        <v>7791</v>
      </c>
      <c r="BG1657" s="31">
        <v>46210.5621875</v>
      </c>
      <c r="BH1657" s="14">
        <v>46210</v>
      </c>
      <c r="BI1657" t="s">
        <v>1239</v>
      </c>
      <c r="BJ1657" s="31">
        <v>46210.621342592596</v>
      </c>
      <c r="BK1657" s="14">
        <v>46210</v>
      </c>
      <c r="BL1657" t="s">
        <v>1239</v>
      </c>
      <c r="BM1657" s="31">
        <v>46210.622604166667</v>
      </c>
      <c r="BZ1657" s="14">
        <v>46210</v>
      </c>
      <c r="CA1657" t="s">
        <v>1239</v>
      </c>
      <c r="CB1657" s="31">
        <v>46210.642916666664</v>
      </c>
      <c r="CC1657" s="14">
        <v>46210</v>
      </c>
      <c r="CD1657" t="s">
        <v>2414</v>
      </c>
      <c r="CE1657" s="31">
        <v>46210.689884259256</v>
      </c>
      <c r="CI1657" s="14">
        <v>46210</v>
      </c>
      <c r="CJ1657" t="s">
        <v>1398</v>
      </c>
      <c r="CK1657" s="31">
        <v>46210.699050925927</v>
      </c>
      <c r="CP1657" t="str">
        <f>VLOOKUP(A1657,Sheet1!$A$2:$E$221,2,0)</f>
        <v>West Zone</v>
      </c>
    </row>
    <row r="1658" spans="1:94" x14ac:dyDescent="0.35">
      <c r="A1658" t="s">
        <v>8214</v>
      </c>
      <c r="B1658">
        <v>607</v>
      </c>
      <c r="C1658" t="s">
        <v>9332</v>
      </c>
      <c r="D1658" t="s">
        <v>678</v>
      </c>
      <c r="E1658" t="s">
        <v>446</v>
      </c>
      <c r="F1658" t="s">
        <v>447</v>
      </c>
      <c r="G1658" t="s">
        <v>441</v>
      </c>
      <c r="H1658" t="s">
        <v>8234</v>
      </c>
      <c r="I1658">
        <v>781015</v>
      </c>
      <c r="J1658" t="s">
        <v>1399</v>
      </c>
      <c r="K1658" t="s">
        <v>1400</v>
      </c>
      <c r="L1658" t="s">
        <v>4622</v>
      </c>
      <c r="M1658" t="s">
        <v>8235</v>
      </c>
      <c r="N1658">
        <v>50000</v>
      </c>
      <c r="O1658" t="s">
        <v>1223</v>
      </c>
      <c r="P1658" t="s">
        <v>1224</v>
      </c>
      <c r="Q1658" t="s">
        <v>8236</v>
      </c>
      <c r="R1658">
        <v>9242963977</v>
      </c>
      <c r="S1658" t="s">
        <v>13394</v>
      </c>
      <c r="T1658"/>
      <c r="V1658" s="14">
        <v>46205</v>
      </c>
      <c r="W1658" t="s">
        <v>8237</v>
      </c>
      <c r="X1658" s="31">
        <v>46205.370127314818</v>
      </c>
      <c r="AN1658" s="14">
        <v>46205</v>
      </c>
      <c r="AO1658" t="s">
        <v>1401</v>
      </c>
      <c r="AP1658" s="31">
        <v>46205.415243055555</v>
      </c>
      <c r="AT1658" s="31">
        <v>46205.415243055555</v>
      </c>
      <c r="AU1658" s="14">
        <v>46205</v>
      </c>
      <c r="AV1658" t="s">
        <v>1401</v>
      </c>
      <c r="AW1658" t="s">
        <v>447</v>
      </c>
      <c r="AX1658" t="s">
        <v>678</v>
      </c>
      <c r="AY1658" s="14">
        <v>46205</v>
      </c>
      <c r="AZ1658" t="s">
        <v>1398</v>
      </c>
      <c r="BA1658" s="31">
        <v>46205.422256944446</v>
      </c>
      <c r="BB1658" s="14">
        <v>46205</v>
      </c>
      <c r="BC1658" t="s">
        <v>1211</v>
      </c>
      <c r="BD1658" s="31">
        <v>46205.443657407406</v>
      </c>
      <c r="BE1658" s="14">
        <v>46205</v>
      </c>
      <c r="BF1658" t="s">
        <v>6825</v>
      </c>
      <c r="BG1658" s="31">
        <v>46205.473935185182</v>
      </c>
      <c r="BH1658" s="14">
        <v>46205</v>
      </c>
      <c r="BI1658" t="s">
        <v>1240</v>
      </c>
      <c r="BJ1658" s="31">
        <v>46205.50204861111</v>
      </c>
      <c r="BK1658" s="14">
        <v>46205</v>
      </c>
      <c r="BL1658" t="s">
        <v>1240</v>
      </c>
      <c r="BM1658" s="31">
        <v>46205.514884259261</v>
      </c>
      <c r="BZ1658" s="14">
        <v>46205</v>
      </c>
      <c r="CA1658" t="s">
        <v>1240</v>
      </c>
      <c r="CB1658" s="31">
        <v>46205.527071759258</v>
      </c>
      <c r="CC1658" s="14">
        <v>46205</v>
      </c>
      <c r="CD1658" t="s">
        <v>1212</v>
      </c>
      <c r="CE1658" s="31">
        <v>46205.537060185183</v>
      </c>
      <c r="CI1658" s="14">
        <v>46205</v>
      </c>
      <c r="CJ1658" t="s">
        <v>1398</v>
      </c>
      <c r="CK1658" s="31">
        <v>46205.592199074075</v>
      </c>
      <c r="CP1658" t="str">
        <f>VLOOKUP(A1658,Sheet1!$A$2:$E$221,2,0)</f>
        <v>West Zone</v>
      </c>
    </row>
    <row r="1659" spans="1:94" x14ac:dyDescent="0.35">
      <c r="A1659" t="s">
        <v>8238</v>
      </c>
      <c r="B1659">
        <v>650</v>
      </c>
      <c r="C1659" t="s">
        <v>9332</v>
      </c>
      <c r="D1659" t="s">
        <v>678</v>
      </c>
      <c r="E1659" t="s">
        <v>451</v>
      </c>
      <c r="F1659" t="s">
        <v>452</v>
      </c>
      <c r="G1659" t="s">
        <v>441</v>
      </c>
      <c r="H1659" t="s">
        <v>8239</v>
      </c>
      <c r="I1659">
        <v>176398</v>
      </c>
      <c r="J1659" t="s">
        <v>8240</v>
      </c>
      <c r="K1659" t="s">
        <v>8241</v>
      </c>
      <c r="L1659" t="s">
        <v>4622</v>
      </c>
      <c r="M1659" t="s">
        <v>10961</v>
      </c>
      <c r="N1659">
        <v>50000</v>
      </c>
      <c r="O1659" t="s">
        <v>1171</v>
      </c>
      <c r="P1659" t="s">
        <v>1172</v>
      </c>
      <c r="Q1659" t="s">
        <v>8242</v>
      </c>
      <c r="R1659">
        <v>2609490829</v>
      </c>
      <c r="S1659" t="s">
        <v>13394</v>
      </c>
      <c r="T1659"/>
      <c r="V1659" s="14">
        <v>46209</v>
      </c>
      <c r="W1659" t="s">
        <v>8243</v>
      </c>
      <c r="X1659" s="31">
        <v>46209.682627314818</v>
      </c>
      <c r="AN1659" s="14">
        <v>46209</v>
      </c>
      <c r="AO1659" t="s">
        <v>8244</v>
      </c>
      <c r="AP1659" s="31">
        <v>46209.787523148145</v>
      </c>
      <c r="AT1659" s="31">
        <v>46209.787523148145</v>
      </c>
      <c r="AU1659" s="14">
        <v>46209</v>
      </c>
      <c r="AV1659" t="s">
        <v>8244</v>
      </c>
      <c r="AW1659" t="s">
        <v>8245</v>
      </c>
      <c r="AX1659" t="s">
        <v>677</v>
      </c>
      <c r="AY1659" s="14">
        <v>46210</v>
      </c>
      <c r="AZ1659" t="s">
        <v>8244</v>
      </c>
      <c r="BA1659" s="31">
        <v>46210.482557870368</v>
      </c>
      <c r="BB1659" s="14">
        <v>46210</v>
      </c>
      <c r="BC1659" t="s">
        <v>1211</v>
      </c>
      <c r="BD1659" s="31">
        <v>46210.499212962961</v>
      </c>
      <c r="BE1659" s="14">
        <v>46210</v>
      </c>
      <c r="BF1659" t="s">
        <v>3024</v>
      </c>
      <c r="BG1659" s="31">
        <v>46210.514699074076</v>
      </c>
      <c r="BH1659" s="14">
        <v>46210</v>
      </c>
      <c r="BI1659" t="s">
        <v>6508</v>
      </c>
      <c r="BJ1659" s="31">
        <v>46210.636828703704</v>
      </c>
      <c r="BK1659" s="14">
        <v>46210</v>
      </c>
      <c r="BL1659" t="s">
        <v>6508</v>
      </c>
      <c r="BM1659" s="31">
        <v>46210.647499999999</v>
      </c>
      <c r="BZ1659" s="14">
        <v>46210</v>
      </c>
      <c r="CA1659" t="s">
        <v>6508</v>
      </c>
      <c r="CB1659" s="31">
        <v>46210.655787037038</v>
      </c>
      <c r="CC1659" s="14">
        <v>46210</v>
      </c>
      <c r="CD1659" t="s">
        <v>2414</v>
      </c>
      <c r="CE1659" s="31">
        <v>46210.690451388888</v>
      </c>
      <c r="CI1659" s="14">
        <v>46210</v>
      </c>
      <c r="CJ1659" t="s">
        <v>8244</v>
      </c>
      <c r="CK1659" s="31">
        <v>46210.717800925922</v>
      </c>
      <c r="CP1659" t="str">
        <f>VLOOKUP(A1659,Sheet1!$A$2:$E$221,2,0)</f>
        <v>West Zone</v>
      </c>
    </row>
    <row r="1660" spans="1:94" x14ac:dyDescent="0.35">
      <c r="A1660" t="s">
        <v>8238</v>
      </c>
      <c r="B1660">
        <v>650</v>
      </c>
      <c r="C1660" t="s">
        <v>9332</v>
      </c>
      <c r="D1660" t="s">
        <v>678</v>
      </c>
      <c r="E1660" t="s">
        <v>451</v>
      </c>
      <c r="F1660" t="s">
        <v>452</v>
      </c>
      <c r="G1660" t="s">
        <v>441</v>
      </c>
      <c r="H1660" t="s">
        <v>12820</v>
      </c>
      <c r="I1660">
        <v>249698</v>
      </c>
      <c r="J1660" t="s">
        <v>8240</v>
      </c>
      <c r="K1660" t="s">
        <v>8241</v>
      </c>
      <c r="L1660" t="s">
        <v>4622</v>
      </c>
      <c r="M1660" t="s">
        <v>12821</v>
      </c>
      <c r="N1660">
        <v>90000</v>
      </c>
      <c r="O1660" t="s">
        <v>1180</v>
      </c>
      <c r="P1660" t="s">
        <v>1181</v>
      </c>
      <c r="Q1660" t="s">
        <v>12822</v>
      </c>
      <c r="R1660">
        <v>1556863010</v>
      </c>
      <c r="S1660" t="s">
        <v>13394</v>
      </c>
      <c r="T1660"/>
      <c r="V1660" s="14">
        <v>46210</v>
      </c>
      <c r="W1660" t="s">
        <v>8243</v>
      </c>
      <c r="X1660" s="31">
        <v>46210.474560185183</v>
      </c>
      <c r="AN1660" s="14">
        <v>46210</v>
      </c>
      <c r="AO1660" t="s">
        <v>2430</v>
      </c>
      <c r="AP1660" s="31">
        <v>46210.499560185184</v>
      </c>
      <c r="AT1660" s="31">
        <v>46210.499560185184</v>
      </c>
      <c r="AU1660" s="14">
        <v>46210</v>
      </c>
      <c r="AV1660" t="s">
        <v>2430</v>
      </c>
      <c r="AW1660" t="s">
        <v>452</v>
      </c>
      <c r="AX1660" t="s">
        <v>678</v>
      </c>
      <c r="AY1660" s="14">
        <v>46210</v>
      </c>
      <c r="AZ1660" t="s">
        <v>8244</v>
      </c>
      <c r="BA1660" s="31">
        <v>46210.544791666667</v>
      </c>
      <c r="BB1660" s="14">
        <v>46210</v>
      </c>
      <c r="BC1660" t="s">
        <v>1211</v>
      </c>
      <c r="BD1660" s="31">
        <v>46210.55127314815</v>
      </c>
      <c r="BE1660" s="14">
        <v>46210</v>
      </c>
      <c r="BF1660" t="s">
        <v>7791</v>
      </c>
      <c r="BG1660" s="31">
        <v>46210.585138888891</v>
      </c>
      <c r="BH1660" s="14">
        <v>46210</v>
      </c>
      <c r="BI1660" t="s">
        <v>1239</v>
      </c>
      <c r="BJ1660" s="31">
        <v>46210.621481481481</v>
      </c>
      <c r="BK1660" s="14">
        <v>46210</v>
      </c>
      <c r="BL1660" t="s">
        <v>1239</v>
      </c>
      <c r="BM1660" s="31">
        <v>46210.623391203706</v>
      </c>
      <c r="BZ1660" s="14">
        <v>46210</v>
      </c>
      <c r="CA1660" t="s">
        <v>1239</v>
      </c>
      <c r="CB1660" s="31">
        <v>46210.642939814818</v>
      </c>
      <c r="CC1660" s="14">
        <v>46210</v>
      </c>
      <c r="CD1660" t="s">
        <v>2414</v>
      </c>
      <c r="CE1660" s="31">
        <v>46210.690636574072</v>
      </c>
      <c r="CI1660" s="14">
        <v>46210</v>
      </c>
      <c r="CJ1660" t="s">
        <v>8244</v>
      </c>
      <c r="CK1660" s="31">
        <v>46210.726377314815</v>
      </c>
      <c r="CP1660" t="str">
        <f>VLOOKUP(A1660,Sheet1!$A$2:$E$221,2,0)</f>
        <v>West Zone</v>
      </c>
    </row>
    <row r="1661" spans="1:94" x14ac:dyDescent="0.35">
      <c r="A1661" t="s">
        <v>8238</v>
      </c>
      <c r="B1661">
        <v>650</v>
      </c>
      <c r="C1661" t="s">
        <v>9332</v>
      </c>
      <c r="D1661" t="s">
        <v>678</v>
      </c>
      <c r="E1661" t="s">
        <v>451</v>
      </c>
      <c r="F1661" t="s">
        <v>452</v>
      </c>
      <c r="G1661" t="s">
        <v>441</v>
      </c>
      <c r="H1661" t="s">
        <v>8246</v>
      </c>
      <c r="I1661">
        <v>347258</v>
      </c>
      <c r="J1661" t="s">
        <v>8247</v>
      </c>
      <c r="K1661" t="s">
        <v>8248</v>
      </c>
      <c r="L1661" t="s">
        <v>4622</v>
      </c>
      <c r="M1661" t="s">
        <v>8249</v>
      </c>
      <c r="N1661">
        <v>90000</v>
      </c>
      <c r="O1661" t="s">
        <v>9733</v>
      </c>
      <c r="P1661" t="s">
        <v>9734</v>
      </c>
      <c r="Q1661" t="s">
        <v>8250</v>
      </c>
      <c r="R1661">
        <v>7424205461</v>
      </c>
      <c r="S1661" t="s">
        <v>683</v>
      </c>
      <c r="T1661" t="s">
        <v>13337</v>
      </c>
      <c r="U1661" s="1">
        <v>46209</v>
      </c>
      <c r="V1661" s="14">
        <v>46206</v>
      </c>
      <c r="W1661" t="s">
        <v>8251</v>
      </c>
      <c r="X1661" s="31">
        <v>46206.700231481482</v>
      </c>
      <c r="AN1661" s="14">
        <v>46206</v>
      </c>
      <c r="AO1661" t="s">
        <v>8244</v>
      </c>
      <c r="AP1661" s="31">
        <v>46206.781354166669</v>
      </c>
      <c r="AT1661" s="31">
        <v>46206.781354166669</v>
      </c>
      <c r="AU1661" s="14">
        <v>46206</v>
      </c>
      <c r="AV1661" t="s">
        <v>8244</v>
      </c>
      <c r="AW1661" t="s">
        <v>8245</v>
      </c>
      <c r="AX1661" t="s">
        <v>677</v>
      </c>
      <c r="AY1661" s="14">
        <v>46209</v>
      </c>
      <c r="AZ1661" t="s">
        <v>8244</v>
      </c>
      <c r="BA1661" s="31">
        <v>46209.376620370371</v>
      </c>
      <c r="BB1661" s="14">
        <v>46209</v>
      </c>
      <c r="BC1661" t="s">
        <v>1211</v>
      </c>
      <c r="BD1661" s="31">
        <v>46209.406574074077</v>
      </c>
      <c r="BE1661" s="14">
        <v>46209</v>
      </c>
      <c r="BF1661" t="s">
        <v>6874</v>
      </c>
      <c r="BG1661" s="31">
        <v>46209.44872685185</v>
      </c>
      <c r="BH1661" s="14">
        <v>46209</v>
      </c>
      <c r="BI1661" t="s">
        <v>6483</v>
      </c>
      <c r="BJ1661" s="31">
        <v>46209.45994212963</v>
      </c>
      <c r="BK1661" s="14">
        <v>46209</v>
      </c>
      <c r="BL1661" t="s">
        <v>1241</v>
      </c>
      <c r="BM1661" s="31">
        <v>46209.798125000001</v>
      </c>
      <c r="BN1661" s="14">
        <v>46209</v>
      </c>
      <c r="BO1661" t="s">
        <v>6483</v>
      </c>
      <c r="BP1661" s="31">
        <v>46209.463576388887</v>
      </c>
      <c r="BZ1661" s="14">
        <v>46209</v>
      </c>
      <c r="CA1661" t="s">
        <v>1241</v>
      </c>
      <c r="CB1661" s="31">
        <v>46209.804270833331</v>
      </c>
      <c r="CC1661" s="14">
        <v>46209</v>
      </c>
      <c r="CD1661" t="s">
        <v>2414</v>
      </c>
      <c r="CE1661" s="31">
        <v>46209.805104166669</v>
      </c>
      <c r="CI1661" s="14">
        <v>46210</v>
      </c>
      <c r="CJ1661" t="s">
        <v>8244</v>
      </c>
      <c r="CK1661" s="31">
        <v>46210.438344907408</v>
      </c>
      <c r="CP1661" t="str">
        <f>VLOOKUP(A1661,Sheet1!$A$2:$E$221,2,0)</f>
        <v>West Zone</v>
      </c>
    </row>
    <row r="1662" spans="1:94" x14ac:dyDescent="0.35">
      <c r="A1662" t="s">
        <v>8238</v>
      </c>
      <c r="B1662">
        <v>650</v>
      </c>
      <c r="C1662" t="s">
        <v>9332</v>
      </c>
      <c r="D1662" t="s">
        <v>678</v>
      </c>
      <c r="E1662" t="s">
        <v>451</v>
      </c>
      <c r="F1662" t="s">
        <v>452</v>
      </c>
      <c r="G1662" t="s">
        <v>441</v>
      </c>
      <c r="H1662" t="s">
        <v>8252</v>
      </c>
      <c r="I1662">
        <v>375965</v>
      </c>
      <c r="J1662" t="s">
        <v>8253</v>
      </c>
      <c r="K1662" t="s">
        <v>8254</v>
      </c>
      <c r="L1662" t="s">
        <v>4622</v>
      </c>
      <c r="M1662" t="s">
        <v>8255</v>
      </c>
      <c r="N1662">
        <v>40000</v>
      </c>
      <c r="O1662" t="s">
        <v>3054</v>
      </c>
      <c r="P1662" t="s">
        <v>3055</v>
      </c>
      <c r="Q1662" t="s">
        <v>8256</v>
      </c>
      <c r="R1662">
        <v>4948386021</v>
      </c>
      <c r="S1662" t="s">
        <v>13394</v>
      </c>
      <c r="T1662"/>
      <c r="V1662" s="14">
        <v>46206</v>
      </c>
      <c r="W1662" t="s">
        <v>8257</v>
      </c>
      <c r="X1662" s="31">
        <v>46206.6640625</v>
      </c>
      <c r="AN1662" s="14">
        <v>46206</v>
      </c>
      <c r="AO1662" t="s">
        <v>2430</v>
      </c>
      <c r="AP1662" s="31">
        <v>46206.691493055558</v>
      </c>
      <c r="AT1662" s="31">
        <v>46206.691493055558</v>
      </c>
      <c r="AU1662" s="14">
        <v>46206</v>
      </c>
      <c r="AV1662" t="s">
        <v>2430</v>
      </c>
      <c r="AW1662" t="s">
        <v>452</v>
      </c>
      <c r="AX1662" t="s">
        <v>678</v>
      </c>
      <c r="AY1662" s="14">
        <v>46206</v>
      </c>
      <c r="AZ1662" t="s">
        <v>8244</v>
      </c>
      <c r="BA1662" s="31">
        <v>46206.71166666667</v>
      </c>
      <c r="BB1662" s="14">
        <v>46206</v>
      </c>
      <c r="BC1662" t="s">
        <v>3057</v>
      </c>
      <c r="BD1662" s="31">
        <v>46206.731168981481</v>
      </c>
      <c r="BE1662" s="14">
        <v>46206</v>
      </c>
      <c r="BF1662" t="s">
        <v>1268</v>
      </c>
      <c r="BG1662" s="31">
        <v>46206.736909722225</v>
      </c>
      <c r="BH1662" s="14">
        <v>46206</v>
      </c>
      <c r="BI1662" t="s">
        <v>6508</v>
      </c>
      <c r="BJ1662" s="31">
        <v>46206.744953703703</v>
      </c>
      <c r="BK1662" s="14">
        <v>46206</v>
      </c>
      <c r="BL1662" t="s">
        <v>6508</v>
      </c>
      <c r="BM1662" s="31">
        <v>46206.750428240739</v>
      </c>
      <c r="BZ1662" s="14">
        <v>46206</v>
      </c>
      <c r="CA1662" t="s">
        <v>6508</v>
      </c>
      <c r="CB1662" s="31">
        <v>46206.75608796296</v>
      </c>
      <c r="CC1662" s="14">
        <v>46206</v>
      </c>
      <c r="CD1662" t="s">
        <v>1212</v>
      </c>
      <c r="CE1662" s="31">
        <v>46206.765497685185</v>
      </c>
      <c r="CI1662" s="14">
        <v>46206</v>
      </c>
      <c r="CJ1662" t="s">
        <v>8244</v>
      </c>
      <c r="CK1662" s="31">
        <v>46206.844259259262</v>
      </c>
      <c r="CP1662" t="str">
        <f>VLOOKUP(A1662,Sheet1!$A$2:$E$221,2,0)</f>
        <v>West Zone</v>
      </c>
    </row>
    <row r="1663" spans="1:94" x14ac:dyDescent="0.35">
      <c r="A1663" t="s">
        <v>8238</v>
      </c>
      <c r="B1663">
        <v>650</v>
      </c>
      <c r="C1663" t="s">
        <v>9332</v>
      </c>
      <c r="D1663" t="s">
        <v>678</v>
      </c>
      <c r="E1663" t="s">
        <v>451</v>
      </c>
      <c r="F1663" t="s">
        <v>452</v>
      </c>
      <c r="G1663" t="s">
        <v>441</v>
      </c>
      <c r="H1663" t="s">
        <v>8258</v>
      </c>
      <c r="I1663">
        <v>626213</v>
      </c>
      <c r="J1663" t="s">
        <v>1402</v>
      </c>
      <c r="K1663" t="s">
        <v>1403</v>
      </c>
      <c r="L1663" t="s">
        <v>4622</v>
      </c>
      <c r="M1663" t="s">
        <v>8259</v>
      </c>
      <c r="N1663">
        <v>77000</v>
      </c>
      <c r="O1663" t="s">
        <v>1173</v>
      </c>
      <c r="P1663" t="s">
        <v>1174</v>
      </c>
      <c r="Q1663" t="s">
        <v>8260</v>
      </c>
      <c r="R1663">
        <v>1001587444</v>
      </c>
      <c r="S1663" t="s">
        <v>683</v>
      </c>
      <c r="T1663" t="s">
        <v>13258</v>
      </c>
      <c r="U1663" s="1">
        <v>46205</v>
      </c>
      <c r="V1663" s="14">
        <v>46204</v>
      </c>
      <c r="W1663" t="s">
        <v>8261</v>
      </c>
      <c r="X1663" s="31">
        <v>46204.671724537038</v>
      </c>
      <c r="AN1663" s="14">
        <v>46205</v>
      </c>
      <c r="AO1663" t="s">
        <v>8244</v>
      </c>
      <c r="AP1663" s="31">
        <v>46205.34275462963</v>
      </c>
      <c r="AT1663" s="31">
        <v>46205.34275462963</v>
      </c>
      <c r="AU1663" s="14">
        <v>46205</v>
      </c>
      <c r="AV1663" t="s">
        <v>8244</v>
      </c>
      <c r="AW1663" t="s">
        <v>8245</v>
      </c>
      <c r="AX1663" t="s">
        <v>677</v>
      </c>
      <c r="AY1663" s="14">
        <v>46205</v>
      </c>
      <c r="AZ1663" t="s">
        <v>8244</v>
      </c>
      <c r="BA1663" s="31">
        <v>46205.343657407408</v>
      </c>
      <c r="BB1663" s="14">
        <v>46205</v>
      </c>
      <c r="BC1663" t="s">
        <v>1211</v>
      </c>
      <c r="BD1663" s="31">
        <v>46205.356238425928</v>
      </c>
      <c r="BE1663" s="14">
        <v>46205</v>
      </c>
      <c r="BF1663" t="s">
        <v>6501</v>
      </c>
      <c r="BG1663" s="31">
        <v>46205.381145833337</v>
      </c>
      <c r="BH1663" s="14">
        <v>46205</v>
      </c>
      <c r="BI1663" t="s">
        <v>1239</v>
      </c>
      <c r="BJ1663" s="31">
        <v>46205.445740740739</v>
      </c>
      <c r="BK1663" s="14">
        <v>46206</v>
      </c>
      <c r="BL1663" t="s">
        <v>1241</v>
      </c>
      <c r="BM1663" s="31">
        <v>46206.427731481483</v>
      </c>
      <c r="BN1663" s="14">
        <v>46205</v>
      </c>
      <c r="BO1663" t="s">
        <v>1239</v>
      </c>
      <c r="BP1663" s="31">
        <v>46205.451770833337</v>
      </c>
      <c r="BZ1663" s="14">
        <v>46206</v>
      </c>
      <c r="CA1663" t="s">
        <v>1241</v>
      </c>
      <c r="CB1663" s="31">
        <v>46206.432557870372</v>
      </c>
      <c r="CC1663" s="14">
        <v>46206</v>
      </c>
      <c r="CD1663" t="s">
        <v>1212</v>
      </c>
      <c r="CE1663" s="31">
        <v>46206.457650462966</v>
      </c>
      <c r="CI1663" s="14">
        <v>46206</v>
      </c>
      <c r="CJ1663" t="s">
        <v>8244</v>
      </c>
      <c r="CK1663" s="31">
        <v>46206.602743055555</v>
      </c>
      <c r="CP1663" t="str">
        <f>VLOOKUP(A1663,Sheet1!$A$2:$E$221,2,0)</f>
        <v>West Zone</v>
      </c>
    </row>
    <row r="1664" spans="1:94" x14ac:dyDescent="0.35">
      <c r="A1664" t="s">
        <v>8238</v>
      </c>
      <c r="B1664">
        <v>650</v>
      </c>
      <c r="C1664" t="s">
        <v>9332</v>
      </c>
      <c r="D1664" t="s">
        <v>678</v>
      </c>
      <c r="E1664" t="s">
        <v>451</v>
      </c>
      <c r="F1664" t="s">
        <v>452</v>
      </c>
      <c r="G1664" t="s">
        <v>441</v>
      </c>
      <c r="H1664" t="s">
        <v>10962</v>
      </c>
      <c r="I1664">
        <v>710933</v>
      </c>
      <c r="J1664" t="s">
        <v>1402</v>
      </c>
      <c r="K1664" t="s">
        <v>1403</v>
      </c>
      <c r="L1664" t="s">
        <v>4622</v>
      </c>
      <c r="M1664" t="s">
        <v>10963</v>
      </c>
      <c r="N1664">
        <v>65000</v>
      </c>
      <c r="O1664" t="s">
        <v>10964</v>
      </c>
      <c r="P1664" t="s">
        <v>10965</v>
      </c>
      <c r="Q1664" t="s">
        <v>10966</v>
      </c>
      <c r="R1664">
        <v>6663772135</v>
      </c>
      <c r="S1664" t="s">
        <v>13394</v>
      </c>
      <c r="T1664"/>
      <c r="V1664" s="14">
        <v>46209</v>
      </c>
      <c r="W1664" t="s">
        <v>8261</v>
      </c>
      <c r="X1664" s="31">
        <v>46209.64234953704</v>
      </c>
      <c r="AN1664" s="14">
        <v>46209</v>
      </c>
      <c r="AO1664" t="s">
        <v>2430</v>
      </c>
      <c r="AP1664" s="31">
        <v>46209.689629629633</v>
      </c>
      <c r="AT1664" s="31">
        <v>46209.689629629633</v>
      </c>
      <c r="AU1664" s="14">
        <v>46209</v>
      </c>
      <c r="AV1664" t="s">
        <v>2430</v>
      </c>
      <c r="AW1664" t="s">
        <v>452</v>
      </c>
      <c r="AX1664" t="s">
        <v>678</v>
      </c>
      <c r="AY1664" s="14">
        <v>46209</v>
      </c>
      <c r="AZ1664" t="s">
        <v>8261</v>
      </c>
      <c r="BA1664" s="31">
        <v>46209.72146990741</v>
      </c>
      <c r="BB1664" s="14">
        <v>46209</v>
      </c>
      <c r="BC1664" t="s">
        <v>1211</v>
      </c>
      <c r="BD1664" s="31">
        <v>46209.738043981481</v>
      </c>
      <c r="BE1664" s="14">
        <v>46209</v>
      </c>
      <c r="BF1664" t="s">
        <v>6636</v>
      </c>
      <c r="BG1664" s="31">
        <v>46209.74726851852</v>
      </c>
      <c r="BH1664" s="14">
        <v>46209</v>
      </c>
      <c r="BI1664" t="s">
        <v>1240</v>
      </c>
      <c r="BJ1664" s="31">
        <v>46209.763668981483</v>
      </c>
      <c r="BK1664" s="14">
        <v>46209</v>
      </c>
      <c r="BL1664" t="s">
        <v>1240</v>
      </c>
      <c r="BM1664" s="31">
        <v>46209.768842592595</v>
      </c>
      <c r="BZ1664" s="14">
        <v>46209</v>
      </c>
      <c r="CA1664" t="s">
        <v>1240</v>
      </c>
      <c r="CB1664" s="31">
        <v>46209.77244212963</v>
      </c>
      <c r="CC1664" s="14">
        <v>46209</v>
      </c>
      <c r="CD1664" t="s">
        <v>2414</v>
      </c>
      <c r="CE1664" s="31">
        <v>46209.802349537036</v>
      </c>
      <c r="CI1664" s="14">
        <v>46210</v>
      </c>
      <c r="CJ1664" t="s">
        <v>8244</v>
      </c>
      <c r="CK1664" s="31">
        <v>46210.463888888888</v>
      </c>
      <c r="CP1664" t="str">
        <f>VLOOKUP(A1664,Sheet1!$A$2:$E$221,2,0)</f>
        <v>West Zone</v>
      </c>
    </row>
    <row r="1665" spans="1:94" x14ac:dyDescent="0.35">
      <c r="A1665" t="s">
        <v>8238</v>
      </c>
      <c r="B1665">
        <v>650</v>
      </c>
      <c r="C1665" t="s">
        <v>9332</v>
      </c>
      <c r="D1665" t="s">
        <v>678</v>
      </c>
      <c r="E1665" t="s">
        <v>451</v>
      </c>
      <c r="F1665" t="s">
        <v>452</v>
      </c>
      <c r="G1665" t="s">
        <v>441</v>
      </c>
      <c r="H1665" t="s">
        <v>8262</v>
      </c>
      <c r="I1665">
        <v>786437</v>
      </c>
      <c r="J1665" t="s">
        <v>8263</v>
      </c>
      <c r="K1665" t="s">
        <v>8264</v>
      </c>
      <c r="L1665" t="s">
        <v>4622</v>
      </c>
      <c r="M1665" t="s">
        <v>8265</v>
      </c>
      <c r="N1665">
        <v>40000</v>
      </c>
      <c r="O1665" t="s">
        <v>3054</v>
      </c>
      <c r="P1665" t="s">
        <v>3055</v>
      </c>
      <c r="Q1665" t="s">
        <v>8266</v>
      </c>
      <c r="R1665">
        <v>2374354465</v>
      </c>
      <c r="S1665" t="s">
        <v>13394</v>
      </c>
      <c r="T1665"/>
      <c r="V1665" s="14">
        <v>46205</v>
      </c>
      <c r="W1665" t="s">
        <v>8267</v>
      </c>
      <c r="X1665" s="31">
        <v>46205.561666666668</v>
      </c>
      <c r="AN1665" s="14">
        <v>46205</v>
      </c>
      <c r="AO1665" t="s">
        <v>2430</v>
      </c>
      <c r="AP1665" s="31">
        <v>46205.71234953704</v>
      </c>
      <c r="AT1665" s="31">
        <v>46205.71234953704</v>
      </c>
      <c r="AU1665" s="14">
        <v>46205</v>
      </c>
      <c r="AV1665" t="s">
        <v>2430</v>
      </c>
      <c r="AW1665" t="s">
        <v>452</v>
      </c>
      <c r="AX1665" t="s">
        <v>678</v>
      </c>
      <c r="AY1665" s="14">
        <v>46205</v>
      </c>
      <c r="AZ1665" t="s">
        <v>2430</v>
      </c>
      <c r="BA1665" s="31">
        <v>46205.713148148148</v>
      </c>
      <c r="BB1665" s="14">
        <v>46205</v>
      </c>
      <c r="BC1665" t="s">
        <v>1211</v>
      </c>
      <c r="BD1665" s="31">
        <v>46205.737037037034</v>
      </c>
      <c r="BE1665" s="14">
        <v>46205</v>
      </c>
      <c r="BF1665" t="s">
        <v>6814</v>
      </c>
      <c r="BG1665" s="31">
        <v>46205.745520833334</v>
      </c>
      <c r="BH1665" s="14">
        <v>46205</v>
      </c>
      <c r="BI1665" t="s">
        <v>6508</v>
      </c>
      <c r="BJ1665" s="31">
        <v>46205.761458333334</v>
      </c>
      <c r="BK1665" s="14">
        <v>46205</v>
      </c>
      <c r="BL1665" t="s">
        <v>6508</v>
      </c>
      <c r="BM1665" s="31">
        <v>46205.782372685186</v>
      </c>
      <c r="BZ1665" s="14">
        <v>46205</v>
      </c>
      <c r="CA1665" t="s">
        <v>1212</v>
      </c>
      <c r="CB1665" s="31">
        <v>46205.793287037035</v>
      </c>
      <c r="CC1665" s="14">
        <v>46205</v>
      </c>
      <c r="CD1665" t="s">
        <v>1212</v>
      </c>
      <c r="CE1665" s="31">
        <v>46205.793437499997</v>
      </c>
      <c r="CI1665" s="14">
        <v>46206</v>
      </c>
      <c r="CJ1665" t="s">
        <v>8244</v>
      </c>
      <c r="CK1665" s="31">
        <v>46206.393090277779</v>
      </c>
      <c r="CP1665" t="str">
        <f>VLOOKUP(A1665,Sheet1!$A$2:$E$221,2,0)</f>
        <v>West Zone</v>
      </c>
    </row>
    <row r="1666" spans="1:94" x14ac:dyDescent="0.35">
      <c r="A1666" t="s">
        <v>8268</v>
      </c>
      <c r="B1666">
        <v>723</v>
      </c>
      <c r="C1666" t="s">
        <v>9332</v>
      </c>
      <c r="D1666" t="s">
        <v>678</v>
      </c>
      <c r="E1666" t="s">
        <v>455</v>
      </c>
      <c r="F1666" t="s">
        <v>456</v>
      </c>
      <c r="G1666" t="s">
        <v>441</v>
      </c>
      <c r="H1666" t="s">
        <v>3748</v>
      </c>
      <c r="I1666">
        <v>367496</v>
      </c>
      <c r="J1666" t="s">
        <v>1404</v>
      </c>
      <c r="K1666" t="s">
        <v>1405</v>
      </c>
      <c r="L1666" t="s">
        <v>4622</v>
      </c>
      <c r="M1666" t="s">
        <v>8269</v>
      </c>
      <c r="N1666">
        <v>85000</v>
      </c>
      <c r="O1666" t="s">
        <v>1406</v>
      </c>
      <c r="P1666" t="s">
        <v>1407</v>
      </c>
      <c r="Q1666" t="s">
        <v>3749</v>
      </c>
      <c r="R1666">
        <v>8286711310</v>
      </c>
      <c r="S1666" t="s">
        <v>13394</v>
      </c>
      <c r="T1666"/>
      <c r="V1666" s="14">
        <v>46204</v>
      </c>
      <c r="W1666" t="s">
        <v>1408</v>
      </c>
      <c r="X1666" s="31">
        <v>46204.476388888892</v>
      </c>
      <c r="AN1666" s="14">
        <v>46204</v>
      </c>
      <c r="AO1666" t="s">
        <v>1409</v>
      </c>
      <c r="AP1666" s="31">
        <v>46204.518807870372</v>
      </c>
      <c r="AT1666" s="31">
        <v>46204.518807870372</v>
      </c>
      <c r="AU1666" s="14">
        <v>46204</v>
      </c>
      <c r="AV1666" t="s">
        <v>1409</v>
      </c>
      <c r="AW1666" t="s">
        <v>456</v>
      </c>
      <c r="AX1666" t="s">
        <v>678</v>
      </c>
      <c r="AY1666" s="14">
        <v>46204</v>
      </c>
      <c r="AZ1666" t="s">
        <v>1408</v>
      </c>
      <c r="BA1666" s="31">
        <v>46204.538946759261</v>
      </c>
      <c r="BB1666" s="14">
        <v>46204</v>
      </c>
      <c r="BC1666" t="s">
        <v>1211</v>
      </c>
      <c r="BD1666" s="31">
        <v>46204.551018518519</v>
      </c>
      <c r="BE1666" s="14">
        <v>46204</v>
      </c>
      <c r="BF1666" t="s">
        <v>3057</v>
      </c>
      <c r="BG1666" s="31">
        <v>46204.568414351852</v>
      </c>
      <c r="BH1666" s="14">
        <v>46204</v>
      </c>
      <c r="BI1666" t="s">
        <v>6483</v>
      </c>
      <c r="BJ1666" s="31">
        <v>46204.628506944442</v>
      </c>
      <c r="BK1666" s="14">
        <v>46204</v>
      </c>
      <c r="BL1666" t="s">
        <v>6483</v>
      </c>
      <c r="BM1666" s="31">
        <v>46204.636296296296</v>
      </c>
      <c r="BZ1666" s="14">
        <v>46204</v>
      </c>
      <c r="CA1666" t="s">
        <v>6483</v>
      </c>
      <c r="CB1666" s="31">
        <v>46204.642071759263</v>
      </c>
      <c r="CC1666" s="14">
        <v>46204</v>
      </c>
      <c r="CD1666" t="s">
        <v>1212</v>
      </c>
      <c r="CE1666" s="31">
        <v>46204.651921296296</v>
      </c>
      <c r="CI1666" s="14">
        <v>46204</v>
      </c>
      <c r="CJ1666" t="s">
        <v>1408</v>
      </c>
      <c r="CK1666" s="31">
        <v>46204.751712962963</v>
      </c>
      <c r="CP1666" t="str">
        <f>VLOOKUP(A1666,Sheet1!$A$2:$E$221,2,0)</f>
        <v>West Zone</v>
      </c>
    </row>
    <row r="1667" spans="1:94" x14ac:dyDescent="0.35">
      <c r="A1667" t="s">
        <v>8268</v>
      </c>
      <c r="B1667">
        <v>723</v>
      </c>
      <c r="C1667" t="s">
        <v>9332</v>
      </c>
      <c r="D1667" t="s">
        <v>678</v>
      </c>
      <c r="E1667" t="s">
        <v>455</v>
      </c>
      <c r="F1667" t="s">
        <v>456</v>
      </c>
      <c r="G1667" t="s">
        <v>441</v>
      </c>
      <c r="H1667" t="s">
        <v>8270</v>
      </c>
      <c r="I1667">
        <v>377288</v>
      </c>
      <c r="J1667" t="s">
        <v>3109</v>
      </c>
      <c r="K1667" t="s">
        <v>3110</v>
      </c>
      <c r="L1667" t="s">
        <v>4622</v>
      </c>
      <c r="M1667" t="s">
        <v>8271</v>
      </c>
      <c r="N1667">
        <v>45000</v>
      </c>
      <c r="O1667" t="s">
        <v>7079</v>
      </c>
      <c r="P1667" t="s">
        <v>7080</v>
      </c>
      <c r="Q1667" t="s">
        <v>8272</v>
      </c>
      <c r="R1667">
        <v>3701472355</v>
      </c>
      <c r="S1667" t="s">
        <v>13394</v>
      </c>
      <c r="T1667"/>
      <c r="V1667" s="14">
        <v>46204</v>
      </c>
      <c r="W1667" t="s">
        <v>8273</v>
      </c>
      <c r="X1667" s="31">
        <v>46204.652708333335</v>
      </c>
      <c r="AN1667" s="14">
        <v>46204</v>
      </c>
      <c r="AO1667" t="s">
        <v>8274</v>
      </c>
      <c r="AP1667" s="31">
        <v>46204.756956018522</v>
      </c>
      <c r="AT1667" s="31">
        <v>46204.756956018522</v>
      </c>
      <c r="AU1667" s="14">
        <v>46204</v>
      </c>
      <c r="AV1667" t="s">
        <v>8274</v>
      </c>
      <c r="AW1667" t="s">
        <v>8275</v>
      </c>
      <c r="AX1667" t="s">
        <v>677</v>
      </c>
      <c r="AY1667" s="14">
        <v>46204</v>
      </c>
      <c r="AZ1667" t="s">
        <v>8274</v>
      </c>
      <c r="BA1667" s="31">
        <v>46204.759050925924</v>
      </c>
      <c r="BB1667" s="14">
        <v>46205</v>
      </c>
      <c r="BC1667" t="s">
        <v>1211</v>
      </c>
      <c r="BD1667" s="31">
        <v>46205.356215277781</v>
      </c>
      <c r="BE1667" s="14">
        <v>46205</v>
      </c>
      <c r="BF1667" t="s">
        <v>6874</v>
      </c>
      <c r="BG1667" s="31">
        <v>46205.387372685182</v>
      </c>
      <c r="BH1667" s="14">
        <v>46205</v>
      </c>
      <c r="BI1667" t="s">
        <v>6483</v>
      </c>
      <c r="BJ1667" s="31">
        <v>46205.453182870369</v>
      </c>
      <c r="BK1667" s="14">
        <v>46205</v>
      </c>
      <c r="BL1667" t="s">
        <v>6483</v>
      </c>
      <c r="BM1667" s="31">
        <v>46205.470960648148</v>
      </c>
      <c r="BZ1667" s="14">
        <v>46205</v>
      </c>
      <c r="CA1667" t="s">
        <v>6483</v>
      </c>
      <c r="CB1667" s="31">
        <v>46205.479328703703</v>
      </c>
      <c r="CC1667" s="14">
        <v>46205</v>
      </c>
      <c r="CD1667" t="s">
        <v>1212</v>
      </c>
      <c r="CE1667" s="31">
        <v>46205.487615740742</v>
      </c>
      <c r="CI1667" s="14">
        <v>46205</v>
      </c>
      <c r="CJ1667" t="s">
        <v>1408</v>
      </c>
      <c r="CK1667" s="31">
        <v>46205.640879629631</v>
      </c>
      <c r="CP1667" t="str">
        <f>VLOOKUP(A1667,Sheet1!$A$2:$E$221,2,0)</f>
        <v>West Zone</v>
      </c>
    </row>
    <row r="1668" spans="1:94" x14ac:dyDescent="0.35">
      <c r="A1668" t="s">
        <v>8268</v>
      </c>
      <c r="B1668">
        <v>723</v>
      </c>
      <c r="C1668" t="s">
        <v>9332</v>
      </c>
      <c r="D1668" t="s">
        <v>678</v>
      </c>
      <c r="E1668" t="s">
        <v>455</v>
      </c>
      <c r="F1668" t="s">
        <v>456</v>
      </c>
      <c r="G1668" t="s">
        <v>441</v>
      </c>
      <c r="H1668" t="s">
        <v>10967</v>
      </c>
      <c r="I1668">
        <v>380823</v>
      </c>
      <c r="J1668" t="s">
        <v>1404</v>
      </c>
      <c r="K1668" t="s">
        <v>1405</v>
      </c>
      <c r="L1668" t="s">
        <v>4622</v>
      </c>
      <c r="M1668" t="s">
        <v>10968</v>
      </c>
      <c r="N1668">
        <v>73000</v>
      </c>
      <c r="O1668" t="s">
        <v>9708</v>
      </c>
      <c r="P1668" t="s">
        <v>9709</v>
      </c>
      <c r="Q1668" t="s">
        <v>10969</v>
      </c>
      <c r="R1668">
        <v>8593115418</v>
      </c>
      <c r="S1668" t="s">
        <v>13394</v>
      </c>
      <c r="T1668"/>
      <c r="V1668" s="14">
        <v>46209</v>
      </c>
      <c r="W1668" t="s">
        <v>10970</v>
      </c>
      <c r="X1668" s="31">
        <v>46209.430034722223</v>
      </c>
      <c r="AB1668" s="14">
        <v>46209</v>
      </c>
      <c r="AC1668" t="s">
        <v>10970</v>
      </c>
      <c r="AD1668" s="31">
        <v>46209.445949074077</v>
      </c>
      <c r="AN1668" s="14">
        <v>46209</v>
      </c>
      <c r="AO1668" t="s">
        <v>1409</v>
      </c>
      <c r="AP1668" s="31">
        <v>46209.562592592592</v>
      </c>
      <c r="AT1668" s="31">
        <v>46209.562592592592</v>
      </c>
      <c r="AU1668" s="14">
        <v>46209</v>
      </c>
      <c r="AV1668" t="s">
        <v>1409</v>
      </c>
      <c r="AW1668" t="s">
        <v>456</v>
      </c>
      <c r="AX1668" t="s">
        <v>678</v>
      </c>
      <c r="AY1668" s="14">
        <v>46209</v>
      </c>
      <c r="AZ1668" t="s">
        <v>1408</v>
      </c>
      <c r="BA1668" s="31">
        <v>46209.607604166667</v>
      </c>
      <c r="BB1668" s="14">
        <v>46209</v>
      </c>
      <c r="BC1668" t="s">
        <v>1211</v>
      </c>
      <c r="BD1668" s="31">
        <v>46209.623090277775</v>
      </c>
      <c r="BE1668" s="14">
        <v>46209</v>
      </c>
      <c r="BF1668" t="s">
        <v>6837</v>
      </c>
      <c r="BG1668" s="31">
        <v>46209.685243055559</v>
      </c>
      <c r="BH1668" s="14">
        <v>46209</v>
      </c>
      <c r="BI1668" t="s">
        <v>1240</v>
      </c>
      <c r="BJ1668" s="31">
        <v>46209.741932870369</v>
      </c>
      <c r="BK1668" s="14">
        <v>46209</v>
      </c>
      <c r="BL1668" t="s">
        <v>1240</v>
      </c>
      <c r="BM1668" s="31">
        <v>46209.74695601852</v>
      </c>
      <c r="BZ1668" s="14">
        <v>46209</v>
      </c>
      <c r="CA1668" t="s">
        <v>1240</v>
      </c>
      <c r="CB1668" s="31">
        <v>46209.752615740741</v>
      </c>
      <c r="CC1668" s="14">
        <v>46209</v>
      </c>
      <c r="CD1668" t="s">
        <v>2414</v>
      </c>
      <c r="CE1668" s="31">
        <v>46209.793680555558</v>
      </c>
      <c r="CP1668" t="str">
        <f>VLOOKUP(A1668,Sheet1!$A$2:$E$221,2,0)</f>
        <v>West Zone</v>
      </c>
    </row>
    <row r="1669" spans="1:94" x14ac:dyDescent="0.35">
      <c r="A1669" t="s">
        <v>8268</v>
      </c>
      <c r="B1669">
        <v>723</v>
      </c>
      <c r="C1669" t="s">
        <v>9332</v>
      </c>
      <c r="D1669" t="s">
        <v>678</v>
      </c>
      <c r="E1669" t="s">
        <v>455</v>
      </c>
      <c r="F1669" t="s">
        <v>456</v>
      </c>
      <c r="G1669" t="s">
        <v>441</v>
      </c>
      <c r="H1669" t="s">
        <v>8276</v>
      </c>
      <c r="I1669">
        <v>388760</v>
      </c>
      <c r="J1669" t="s">
        <v>3109</v>
      </c>
      <c r="K1669" t="s">
        <v>3110</v>
      </c>
      <c r="L1669" t="s">
        <v>4622</v>
      </c>
      <c r="M1669" t="s">
        <v>8277</v>
      </c>
      <c r="N1669">
        <v>45000</v>
      </c>
      <c r="O1669" t="s">
        <v>7079</v>
      </c>
      <c r="P1669" t="s">
        <v>7080</v>
      </c>
      <c r="Q1669" t="s">
        <v>8278</v>
      </c>
      <c r="R1669">
        <v>3382764069</v>
      </c>
      <c r="S1669" t="s">
        <v>13394</v>
      </c>
      <c r="T1669"/>
      <c r="V1669" s="14">
        <v>46205</v>
      </c>
      <c r="W1669" t="s">
        <v>8273</v>
      </c>
      <c r="X1669" s="31">
        <v>46205.634143518517</v>
      </c>
      <c r="AN1669" s="14">
        <v>46206</v>
      </c>
      <c r="AO1669" t="s">
        <v>1409</v>
      </c>
      <c r="AP1669" s="31">
        <v>46206.520277777781</v>
      </c>
      <c r="AT1669" s="31">
        <v>46206.520277777781</v>
      </c>
      <c r="AU1669" s="14">
        <v>46206</v>
      </c>
      <c r="AV1669" t="s">
        <v>1409</v>
      </c>
      <c r="AW1669" t="s">
        <v>456</v>
      </c>
      <c r="AX1669" t="s">
        <v>678</v>
      </c>
      <c r="AY1669" s="14">
        <v>46206</v>
      </c>
      <c r="AZ1669" t="s">
        <v>1408</v>
      </c>
      <c r="BA1669" s="31">
        <v>46206.526284722226</v>
      </c>
      <c r="BB1669" s="14">
        <v>46206</v>
      </c>
      <c r="BC1669" t="s">
        <v>3057</v>
      </c>
      <c r="BD1669" s="31">
        <v>46206.562141203707</v>
      </c>
      <c r="BE1669" s="14">
        <v>46206</v>
      </c>
      <c r="BF1669" t="s">
        <v>1366</v>
      </c>
      <c r="BG1669" s="31">
        <v>46206.61959490741</v>
      </c>
      <c r="BH1669" s="14">
        <v>46206</v>
      </c>
      <c r="BI1669" t="s">
        <v>6508</v>
      </c>
      <c r="BJ1669" s="31">
        <v>46206.673333333332</v>
      </c>
      <c r="BK1669" s="14">
        <v>46206</v>
      </c>
      <c r="BL1669" t="s">
        <v>6508</v>
      </c>
      <c r="BM1669" s="31">
        <v>46206.693229166667</v>
      </c>
      <c r="BZ1669" s="14">
        <v>46206</v>
      </c>
      <c r="CA1669" t="s">
        <v>6508</v>
      </c>
      <c r="CB1669" s="31">
        <v>46206.704340277778</v>
      </c>
      <c r="CC1669" s="14">
        <v>46206</v>
      </c>
      <c r="CD1669" t="s">
        <v>1212</v>
      </c>
      <c r="CE1669" s="31">
        <v>46206.712476851855</v>
      </c>
      <c r="CI1669" s="14">
        <v>46206</v>
      </c>
      <c r="CJ1669" t="s">
        <v>8274</v>
      </c>
      <c r="CK1669" s="31">
        <v>46206.795451388891</v>
      </c>
      <c r="CP1669" t="str">
        <f>VLOOKUP(A1669,Sheet1!$A$2:$E$221,2,0)</f>
        <v>West Zone</v>
      </c>
    </row>
    <row r="1670" spans="1:94" x14ac:dyDescent="0.35">
      <c r="A1670" t="s">
        <v>8268</v>
      </c>
      <c r="B1670">
        <v>723</v>
      </c>
      <c r="C1670" t="s">
        <v>9332</v>
      </c>
      <c r="D1670" t="s">
        <v>678</v>
      </c>
      <c r="E1670" t="s">
        <v>455</v>
      </c>
      <c r="F1670" t="s">
        <v>456</v>
      </c>
      <c r="G1670" t="s">
        <v>441</v>
      </c>
      <c r="H1670" t="s">
        <v>8279</v>
      </c>
      <c r="I1670">
        <v>410043</v>
      </c>
      <c r="J1670" t="s">
        <v>4476</v>
      </c>
      <c r="K1670" t="s">
        <v>4477</v>
      </c>
      <c r="L1670" t="s">
        <v>4622</v>
      </c>
      <c r="M1670" t="s">
        <v>8280</v>
      </c>
      <c r="N1670">
        <v>45000</v>
      </c>
      <c r="O1670" t="s">
        <v>7079</v>
      </c>
      <c r="P1670" t="s">
        <v>7080</v>
      </c>
      <c r="Q1670" t="s">
        <v>8281</v>
      </c>
      <c r="R1670">
        <v>3512911405</v>
      </c>
      <c r="S1670" t="s">
        <v>13394</v>
      </c>
      <c r="T1670"/>
      <c r="V1670" s="14">
        <v>46203</v>
      </c>
      <c r="W1670" t="s">
        <v>8282</v>
      </c>
      <c r="X1670" s="31">
        <v>46203.57372685185</v>
      </c>
      <c r="AN1670" s="14">
        <v>46204</v>
      </c>
      <c r="AO1670" t="s">
        <v>1409</v>
      </c>
      <c r="AP1670" s="31">
        <v>46204.781817129631</v>
      </c>
      <c r="AT1670" s="31">
        <v>46204.781817129631</v>
      </c>
      <c r="AU1670" s="14">
        <v>46204</v>
      </c>
      <c r="AV1670" t="s">
        <v>1409</v>
      </c>
      <c r="AW1670" t="s">
        <v>456</v>
      </c>
      <c r="AX1670" t="s">
        <v>678</v>
      </c>
      <c r="AY1670" s="14">
        <v>46204</v>
      </c>
      <c r="AZ1670" t="s">
        <v>1408</v>
      </c>
      <c r="BA1670" s="31">
        <v>46204.800543981481</v>
      </c>
      <c r="BB1670" s="14">
        <v>46205</v>
      </c>
      <c r="BC1670" t="s">
        <v>1211</v>
      </c>
      <c r="BD1670" s="31">
        <v>46205.356030092589</v>
      </c>
      <c r="BE1670" s="14">
        <v>46205</v>
      </c>
      <c r="BF1670" t="s">
        <v>6874</v>
      </c>
      <c r="BG1670" s="31">
        <v>46205.381909722222</v>
      </c>
      <c r="BH1670" s="14">
        <v>46205</v>
      </c>
      <c r="BI1670" t="s">
        <v>1240</v>
      </c>
      <c r="BJ1670" s="31">
        <v>46205.458043981482</v>
      </c>
      <c r="BK1670" s="14">
        <v>46205</v>
      </c>
      <c r="BL1670" t="s">
        <v>1240</v>
      </c>
      <c r="BM1670" s="31">
        <v>46205.483159722222</v>
      </c>
      <c r="BZ1670" s="14">
        <v>46205</v>
      </c>
      <c r="CA1670" t="s">
        <v>1240</v>
      </c>
      <c r="CB1670" s="31">
        <v>46205.488958333335</v>
      </c>
      <c r="CC1670" s="14">
        <v>46205</v>
      </c>
      <c r="CD1670" t="s">
        <v>1212</v>
      </c>
      <c r="CE1670" s="31">
        <v>46205.530694444446</v>
      </c>
      <c r="CI1670" s="14">
        <v>46206</v>
      </c>
      <c r="CJ1670" t="s">
        <v>1408</v>
      </c>
      <c r="CK1670" s="31">
        <v>46206.49324074074</v>
      </c>
      <c r="CP1670" t="str">
        <f>VLOOKUP(A1670,Sheet1!$A$2:$E$221,2,0)</f>
        <v>West Zone</v>
      </c>
    </row>
    <row r="1671" spans="1:94" x14ac:dyDescent="0.35">
      <c r="A1671" t="s">
        <v>8268</v>
      </c>
      <c r="B1671">
        <v>723</v>
      </c>
      <c r="C1671" t="s">
        <v>9332</v>
      </c>
      <c r="D1671" t="s">
        <v>678</v>
      </c>
      <c r="E1671" t="s">
        <v>455</v>
      </c>
      <c r="F1671" t="s">
        <v>456</v>
      </c>
      <c r="G1671" t="s">
        <v>441</v>
      </c>
      <c r="H1671" t="s">
        <v>10971</v>
      </c>
      <c r="I1671">
        <v>431275</v>
      </c>
      <c r="J1671" t="s">
        <v>8283</v>
      </c>
      <c r="K1671" t="s">
        <v>8284</v>
      </c>
      <c r="L1671" t="s">
        <v>4622</v>
      </c>
      <c r="M1671" t="s">
        <v>10972</v>
      </c>
      <c r="N1671">
        <v>85000</v>
      </c>
      <c r="O1671" t="s">
        <v>9768</v>
      </c>
      <c r="P1671" t="s">
        <v>9769</v>
      </c>
      <c r="Q1671" t="s">
        <v>10973</v>
      </c>
      <c r="R1671">
        <v>6498914563</v>
      </c>
      <c r="S1671" t="s">
        <v>13394</v>
      </c>
      <c r="T1671"/>
      <c r="V1671" s="14">
        <v>46206</v>
      </c>
      <c r="W1671" t="s">
        <v>8273</v>
      </c>
      <c r="X1671" s="31">
        <v>46206.481122685182</v>
      </c>
      <c r="AN1671" s="14">
        <v>46209</v>
      </c>
      <c r="AO1671" t="s">
        <v>1409</v>
      </c>
      <c r="AP1671" s="31">
        <v>46209.326006944444</v>
      </c>
      <c r="AT1671" s="31">
        <v>46209.326006944444</v>
      </c>
      <c r="AU1671" s="14">
        <v>46209</v>
      </c>
      <c r="AV1671" t="s">
        <v>1409</v>
      </c>
      <c r="AW1671" t="s">
        <v>456</v>
      </c>
      <c r="AX1671" t="s">
        <v>678</v>
      </c>
      <c r="AY1671" s="14">
        <v>46209</v>
      </c>
      <c r="AZ1671" t="s">
        <v>10970</v>
      </c>
      <c r="BA1671" s="31">
        <v>46209.332881944443</v>
      </c>
      <c r="BB1671" s="14">
        <v>46209</v>
      </c>
      <c r="BC1671" t="s">
        <v>1211</v>
      </c>
      <c r="BD1671" s="31">
        <v>46209.406504629631</v>
      </c>
      <c r="BE1671" s="14">
        <v>46209</v>
      </c>
      <c r="BF1671" t="s">
        <v>6685</v>
      </c>
      <c r="BG1671" s="31">
        <v>46209.580393518518</v>
      </c>
      <c r="BH1671" s="14">
        <v>46209</v>
      </c>
      <c r="BI1671" t="s">
        <v>6483</v>
      </c>
      <c r="BJ1671" s="31">
        <v>46209.648425925923</v>
      </c>
      <c r="BK1671" s="14">
        <v>46209</v>
      </c>
      <c r="BL1671" t="s">
        <v>6483</v>
      </c>
      <c r="BM1671" s="31">
        <v>46209.674930555557</v>
      </c>
      <c r="BZ1671" s="14">
        <v>46209</v>
      </c>
      <c r="CA1671" t="s">
        <v>6483</v>
      </c>
      <c r="CB1671" s="31">
        <v>46209.6796875</v>
      </c>
      <c r="CC1671" s="14">
        <v>46209</v>
      </c>
      <c r="CD1671" t="s">
        <v>2414</v>
      </c>
      <c r="CE1671" s="31">
        <v>46209.701307870368</v>
      </c>
      <c r="CI1671" s="14">
        <v>46209</v>
      </c>
      <c r="CJ1671" t="s">
        <v>1408</v>
      </c>
      <c r="CK1671" s="31">
        <v>46209.710127314815</v>
      </c>
      <c r="CP1671" t="str">
        <f>VLOOKUP(A1671,Sheet1!$A$2:$E$221,2,0)</f>
        <v>West Zone</v>
      </c>
    </row>
    <row r="1672" spans="1:94" x14ac:dyDescent="0.35">
      <c r="A1672" t="s">
        <v>8268</v>
      </c>
      <c r="B1672">
        <v>723</v>
      </c>
      <c r="C1672" t="s">
        <v>9332</v>
      </c>
      <c r="D1672" t="s">
        <v>678</v>
      </c>
      <c r="E1672" t="s">
        <v>455</v>
      </c>
      <c r="F1672" t="s">
        <v>456</v>
      </c>
      <c r="G1672" t="s">
        <v>441</v>
      </c>
      <c r="H1672" t="s">
        <v>8285</v>
      </c>
      <c r="I1672">
        <v>494243</v>
      </c>
      <c r="J1672" t="s">
        <v>8286</v>
      </c>
      <c r="K1672" t="s">
        <v>8287</v>
      </c>
      <c r="L1672" t="s">
        <v>4622</v>
      </c>
      <c r="M1672" t="s">
        <v>8288</v>
      </c>
      <c r="N1672">
        <v>73000</v>
      </c>
      <c r="O1672" t="s">
        <v>3086</v>
      </c>
      <c r="P1672" t="s">
        <v>3087</v>
      </c>
      <c r="Q1672" t="s">
        <v>8289</v>
      </c>
      <c r="R1672">
        <v>5779438285</v>
      </c>
      <c r="S1672" t="s">
        <v>13394</v>
      </c>
      <c r="T1672"/>
      <c r="V1672" s="14">
        <v>46204</v>
      </c>
      <c r="W1672" t="s">
        <v>1408</v>
      </c>
      <c r="X1672" s="31">
        <v>46204.695937500001</v>
      </c>
      <c r="AN1672" s="14">
        <v>46204</v>
      </c>
      <c r="AO1672" t="s">
        <v>1409</v>
      </c>
      <c r="AP1672" s="31">
        <v>46204.735625000001</v>
      </c>
      <c r="AT1672" s="31">
        <v>46204.735625000001</v>
      </c>
      <c r="AU1672" s="14">
        <v>46204</v>
      </c>
      <c r="AV1672" t="s">
        <v>1409</v>
      </c>
      <c r="AW1672" t="s">
        <v>456</v>
      </c>
      <c r="AX1672" t="s">
        <v>678</v>
      </c>
      <c r="AY1672" s="14">
        <v>46204</v>
      </c>
      <c r="AZ1672" t="s">
        <v>8290</v>
      </c>
      <c r="BA1672" s="31">
        <v>46204.764236111114</v>
      </c>
      <c r="BB1672" s="14">
        <v>46205</v>
      </c>
      <c r="BC1672" t="s">
        <v>1211</v>
      </c>
      <c r="BD1672" s="31">
        <v>46205.356261574074</v>
      </c>
      <c r="BE1672" s="14">
        <v>46205</v>
      </c>
      <c r="BF1672" t="s">
        <v>6874</v>
      </c>
      <c r="BG1672" s="31">
        <v>46205.391956018517</v>
      </c>
      <c r="BH1672" s="14">
        <v>46205</v>
      </c>
      <c r="BI1672" t="s">
        <v>1239</v>
      </c>
      <c r="BJ1672" s="31">
        <v>46205.44568287037</v>
      </c>
      <c r="BK1672" s="14">
        <v>46205</v>
      </c>
      <c r="BL1672" t="s">
        <v>1239</v>
      </c>
      <c r="BM1672" s="31">
        <v>46205.4609837963</v>
      </c>
      <c r="BZ1672" s="14">
        <v>46205</v>
      </c>
      <c r="CA1672" t="s">
        <v>1239</v>
      </c>
      <c r="CB1672" s="31">
        <v>46205.47483796296</v>
      </c>
      <c r="CC1672" s="14">
        <v>46205</v>
      </c>
      <c r="CD1672" t="s">
        <v>1212</v>
      </c>
      <c r="CE1672" s="31">
        <v>46205.487696759257</v>
      </c>
      <c r="CI1672" s="14">
        <v>46205</v>
      </c>
      <c r="CJ1672" t="s">
        <v>1408</v>
      </c>
      <c r="CK1672" s="31">
        <v>46205.649363425924</v>
      </c>
      <c r="CP1672" t="str">
        <f>VLOOKUP(A1672,Sheet1!$A$2:$E$221,2,0)</f>
        <v>West Zone</v>
      </c>
    </row>
    <row r="1673" spans="1:94" x14ac:dyDescent="0.35">
      <c r="A1673" t="s">
        <v>8268</v>
      </c>
      <c r="B1673">
        <v>723</v>
      </c>
      <c r="C1673" t="s">
        <v>9332</v>
      </c>
      <c r="D1673" t="s">
        <v>678</v>
      </c>
      <c r="E1673" t="s">
        <v>455</v>
      </c>
      <c r="F1673" t="s">
        <v>456</v>
      </c>
      <c r="G1673" t="s">
        <v>441</v>
      </c>
      <c r="H1673" t="s">
        <v>4474</v>
      </c>
      <c r="I1673">
        <v>529816</v>
      </c>
      <c r="J1673" t="s">
        <v>4476</v>
      </c>
      <c r="K1673" t="s">
        <v>4477</v>
      </c>
      <c r="L1673" t="s">
        <v>4622</v>
      </c>
      <c r="M1673" t="s">
        <v>8291</v>
      </c>
      <c r="N1673">
        <v>85000</v>
      </c>
      <c r="O1673" t="s">
        <v>1406</v>
      </c>
      <c r="P1673" t="s">
        <v>1407</v>
      </c>
      <c r="Q1673" t="s">
        <v>4475</v>
      </c>
      <c r="R1673">
        <v>6264994932</v>
      </c>
      <c r="S1673" t="s">
        <v>13394</v>
      </c>
      <c r="T1673"/>
      <c r="V1673" s="14">
        <v>46205</v>
      </c>
      <c r="W1673" t="s">
        <v>8282</v>
      </c>
      <c r="X1673" s="31">
        <v>46205.711527777778</v>
      </c>
      <c r="AN1673" s="14">
        <v>46206</v>
      </c>
      <c r="AO1673" t="s">
        <v>1409</v>
      </c>
      <c r="AP1673" s="31">
        <v>46206.513148148151</v>
      </c>
      <c r="AT1673" s="31">
        <v>46206.513148148151</v>
      </c>
      <c r="AU1673" s="14">
        <v>46206</v>
      </c>
      <c r="AV1673" t="s">
        <v>1409</v>
      </c>
      <c r="AW1673" t="s">
        <v>456</v>
      </c>
      <c r="AX1673" t="s">
        <v>678</v>
      </c>
      <c r="AY1673" s="14">
        <v>46206</v>
      </c>
      <c r="AZ1673" t="s">
        <v>8292</v>
      </c>
      <c r="BA1673" s="31">
        <v>46206.514016203706</v>
      </c>
      <c r="BB1673" s="14">
        <v>46206</v>
      </c>
      <c r="BC1673" t="s">
        <v>3057</v>
      </c>
      <c r="BD1673" s="31">
        <v>46206.523402777777</v>
      </c>
      <c r="BE1673" s="14">
        <v>46206</v>
      </c>
      <c r="BF1673" t="s">
        <v>6497</v>
      </c>
      <c r="BG1673" s="31">
        <v>46206.545717592591</v>
      </c>
      <c r="BH1673" s="14">
        <v>46206</v>
      </c>
      <c r="BI1673" t="s">
        <v>1239</v>
      </c>
      <c r="BJ1673" s="31">
        <v>46206.621851851851</v>
      </c>
      <c r="BK1673" s="14">
        <v>46206</v>
      </c>
      <c r="BL1673" t="s">
        <v>1239</v>
      </c>
      <c r="BM1673" s="31">
        <v>46206.64634259259</v>
      </c>
      <c r="BZ1673" s="14">
        <v>46206</v>
      </c>
      <c r="CA1673" t="s">
        <v>1239</v>
      </c>
      <c r="CB1673" s="31">
        <v>46206.663206018522</v>
      </c>
      <c r="CC1673" s="14">
        <v>46206</v>
      </c>
      <c r="CD1673" t="s">
        <v>1212</v>
      </c>
      <c r="CE1673" s="31">
        <v>46206.668321759258</v>
      </c>
      <c r="CI1673" s="14">
        <v>46206</v>
      </c>
      <c r="CJ1673" t="s">
        <v>1408</v>
      </c>
      <c r="CK1673" s="31">
        <v>46206.758460648147</v>
      </c>
      <c r="CP1673" t="str">
        <f>VLOOKUP(A1673,Sheet1!$A$2:$E$221,2,0)</f>
        <v>West Zone</v>
      </c>
    </row>
    <row r="1674" spans="1:94" x14ac:dyDescent="0.35">
      <c r="A1674" t="s">
        <v>8268</v>
      </c>
      <c r="B1674">
        <v>723</v>
      </c>
      <c r="C1674" t="s">
        <v>9332</v>
      </c>
      <c r="D1674" t="s">
        <v>678</v>
      </c>
      <c r="E1674" t="s">
        <v>455</v>
      </c>
      <c r="F1674" t="s">
        <v>456</v>
      </c>
      <c r="G1674" t="s">
        <v>441</v>
      </c>
      <c r="H1674" t="s">
        <v>12823</v>
      </c>
      <c r="I1674">
        <v>630165</v>
      </c>
      <c r="J1674" t="s">
        <v>8283</v>
      </c>
      <c r="K1674" t="s">
        <v>8284</v>
      </c>
      <c r="L1674" t="s">
        <v>4622</v>
      </c>
      <c r="M1674" t="s">
        <v>12824</v>
      </c>
      <c r="N1674">
        <v>45000</v>
      </c>
      <c r="O1674" t="s">
        <v>7079</v>
      </c>
      <c r="P1674" t="s">
        <v>7080</v>
      </c>
      <c r="Q1674" t="s">
        <v>12825</v>
      </c>
      <c r="R1674">
        <v>5517452379</v>
      </c>
      <c r="S1674" t="s">
        <v>683</v>
      </c>
      <c r="T1674" t="s">
        <v>13356</v>
      </c>
      <c r="U1674" s="1">
        <v>46210</v>
      </c>
      <c r="V1674" s="14">
        <v>46209</v>
      </c>
      <c r="W1674" t="s">
        <v>8296</v>
      </c>
      <c r="X1674" s="31">
        <v>46209.644548611112</v>
      </c>
      <c r="AB1674" s="14">
        <v>46209</v>
      </c>
      <c r="AC1674" t="s">
        <v>8296</v>
      </c>
      <c r="AD1674" s="31">
        <v>46209.785868055558</v>
      </c>
      <c r="AN1674" s="14">
        <v>46210</v>
      </c>
      <c r="AO1674" t="s">
        <v>1409</v>
      </c>
      <c r="AP1674" s="31">
        <v>46210.45584490741</v>
      </c>
      <c r="AT1674" s="31">
        <v>46210.45584490741</v>
      </c>
      <c r="AU1674" s="14">
        <v>46210</v>
      </c>
      <c r="AV1674" t="s">
        <v>1409</v>
      </c>
      <c r="AW1674" t="s">
        <v>456</v>
      </c>
      <c r="AX1674" t="s">
        <v>678</v>
      </c>
      <c r="AY1674" s="14">
        <v>46210</v>
      </c>
      <c r="AZ1674" t="s">
        <v>1408</v>
      </c>
      <c r="BA1674" s="31">
        <v>46210.459409722222</v>
      </c>
      <c r="BB1674" s="14">
        <v>46210</v>
      </c>
      <c r="BC1674" t="s">
        <v>1211</v>
      </c>
      <c r="BD1674" s="31">
        <v>46210.478310185186</v>
      </c>
      <c r="BE1674" s="14">
        <v>46210</v>
      </c>
      <c r="BF1674" t="s">
        <v>6874</v>
      </c>
      <c r="BG1674" s="31">
        <v>46210.511631944442</v>
      </c>
      <c r="BH1674" s="14">
        <v>46210</v>
      </c>
      <c r="BI1674" t="s">
        <v>1240</v>
      </c>
      <c r="BJ1674" s="31">
        <v>46210.543287037035</v>
      </c>
      <c r="BN1674" s="14">
        <v>46210</v>
      </c>
      <c r="BO1674" t="s">
        <v>1240</v>
      </c>
      <c r="BP1674" s="31">
        <v>46210.546342592592</v>
      </c>
      <c r="CP1674" t="str">
        <f>VLOOKUP(A1674,Sheet1!$A$2:$E$221,2,0)</f>
        <v>West Zone</v>
      </c>
    </row>
    <row r="1675" spans="1:94" x14ac:dyDescent="0.35">
      <c r="A1675" t="s">
        <v>8268</v>
      </c>
      <c r="B1675">
        <v>723</v>
      </c>
      <c r="C1675" t="s">
        <v>9332</v>
      </c>
      <c r="D1675" t="s">
        <v>678</v>
      </c>
      <c r="E1675" t="s">
        <v>455</v>
      </c>
      <c r="F1675" t="s">
        <v>456</v>
      </c>
      <c r="G1675" t="s">
        <v>441</v>
      </c>
      <c r="H1675" t="s">
        <v>12823</v>
      </c>
      <c r="I1675">
        <v>630165</v>
      </c>
      <c r="J1675" t="s">
        <v>8283</v>
      </c>
      <c r="K1675" t="s">
        <v>8284</v>
      </c>
      <c r="L1675" t="s">
        <v>4622</v>
      </c>
      <c r="M1675" t="s">
        <v>12824</v>
      </c>
      <c r="N1675">
        <v>73000</v>
      </c>
      <c r="O1675" t="s">
        <v>3086</v>
      </c>
      <c r="P1675" t="s">
        <v>3087</v>
      </c>
      <c r="Q1675" t="s">
        <v>12826</v>
      </c>
      <c r="R1675">
        <v>2949379782</v>
      </c>
      <c r="S1675" t="s">
        <v>13394</v>
      </c>
      <c r="T1675"/>
      <c r="V1675" s="14">
        <v>46209</v>
      </c>
      <c r="W1675" t="s">
        <v>8296</v>
      </c>
      <c r="X1675" s="31">
        <v>46209.644537037035</v>
      </c>
      <c r="AB1675" s="14">
        <v>46209</v>
      </c>
      <c r="AC1675" t="s">
        <v>8296</v>
      </c>
      <c r="AD1675" s="31">
        <v>46209.785833333335</v>
      </c>
      <c r="AN1675" s="14">
        <v>46210</v>
      </c>
      <c r="AO1675" t="s">
        <v>1409</v>
      </c>
      <c r="AP1675" s="31">
        <v>46210.455821759257</v>
      </c>
      <c r="AT1675" s="31">
        <v>46210.455821759257</v>
      </c>
      <c r="AU1675" s="14">
        <v>46210</v>
      </c>
      <c r="AV1675" t="s">
        <v>1409</v>
      </c>
      <c r="AW1675" t="s">
        <v>456</v>
      </c>
      <c r="AX1675" t="s">
        <v>678</v>
      </c>
      <c r="AY1675" s="14">
        <v>46210</v>
      </c>
      <c r="AZ1675" t="s">
        <v>1408</v>
      </c>
      <c r="BA1675" s="31">
        <v>46210.459374999999</v>
      </c>
      <c r="BB1675" s="14">
        <v>46210</v>
      </c>
      <c r="BC1675" t="s">
        <v>1211</v>
      </c>
      <c r="BD1675" s="31">
        <v>46210.478310185186</v>
      </c>
      <c r="BE1675" s="14">
        <v>46210</v>
      </c>
      <c r="BF1675" t="s">
        <v>6874</v>
      </c>
      <c r="BG1675" s="31">
        <v>46210.511620370373</v>
      </c>
      <c r="BH1675" s="14">
        <v>46210</v>
      </c>
      <c r="BI1675" t="s">
        <v>1240</v>
      </c>
      <c r="BJ1675" s="31">
        <v>46210.543275462966</v>
      </c>
      <c r="BN1675" s="14">
        <v>46210</v>
      </c>
      <c r="BO1675" t="s">
        <v>1240</v>
      </c>
      <c r="BP1675" s="31">
        <v>46210.546319444446</v>
      </c>
      <c r="CP1675" t="str">
        <f>VLOOKUP(A1675,Sheet1!$A$2:$E$221,2,0)</f>
        <v>West Zone</v>
      </c>
    </row>
    <row r="1676" spans="1:94" x14ac:dyDescent="0.35">
      <c r="A1676" t="s">
        <v>8268</v>
      </c>
      <c r="B1676">
        <v>723</v>
      </c>
      <c r="C1676" t="s">
        <v>9332</v>
      </c>
      <c r="D1676" t="s">
        <v>678</v>
      </c>
      <c r="E1676" t="s">
        <v>455</v>
      </c>
      <c r="F1676" t="s">
        <v>456</v>
      </c>
      <c r="G1676" t="s">
        <v>441</v>
      </c>
      <c r="H1676" t="s">
        <v>8293</v>
      </c>
      <c r="I1676">
        <v>757152</v>
      </c>
      <c r="J1676" t="s">
        <v>8283</v>
      </c>
      <c r="K1676" t="s">
        <v>8284</v>
      </c>
      <c r="L1676" t="s">
        <v>4622</v>
      </c>
      <c r="M1676" t="s">
        <v>8294</v>
      </c>
      <c r="N1676">
        <v>45000</v>
      </c>
      <c r="O1676" t="s">
        <v>7079</v>
      </c>
      <c r="P1676" t="s">
        <v>7080</v>
      </c>
      <c r="Q1676" t="s">
        <v>8295</v>
      </c>
      <c r="R1676">
        <v>7372886823</v>
      </c>
      <c r="S1676" t="s">
        <v>13394</v>
      </c>
      <c r="T1676"/>
      <c r="V1676" s="14">
        <v>46204</v>
      </c>
      <c r="W1676" t="s">
        <v>8296</v>
      </c>
      <c r="X1676" s="31">
        <v>46204.718865740739</v>
      </c>
      <c r="AN1676" s="14">
        <v>46205</v>
      </c>
      <c r="AO1676" t="s">
        <v>1409</v>
      </c>
      <c r="AP1676" s="31">
        <v>46205.478692129633</v>
      </c>
      <c r="AT1676" s="31">
        <v>46205.478692129633</v>
      </c>
      <c r="AU1676" s="14">
        <v>46205</v>
      </c>
      <c r="AV1676" t="s">
        <v>1409</v>
      </c>
      <c r="AW1676" t="s">
        <v>456</v>
      </c>
      <c r="AX1676" t="s">
        <v>678</v>
      </c>
      <c r="AY1676" s="14">
        <v>46205</v>
      </c>
      <c r="AZ1676" t="s">
        <v>1408</v>
      </c>
      <c r="BA1676" s="31">
        <v>46205.4921875</v>
      </c>
      <c r="BB1676" s="14">
        <v>46205</v>
      </c>
      <c r="BC1676" t="s">
        <v>1211</v>
      </c>
      <c r="BD1676" s="31">
        <v>46205.512800925928</v>
      </c>
      <c r="BE1676" s="14">
        <v>46205</v>
      </c>
      <c r="BF1676" t="s">
        <v>6837</v>
      </c>
      <c r="BG1676" s="31">
        <v>46205.550578703704</v>
      </c>
      <c r="BH1676" s="14">
        <v>46205</v>
      </c>
      <c r="BI1676" t="s">
        <v>6508</v>
      </c>
      <c r="BJ1676" s="31">
        <v>46205.625879629632</v>
      </c>
      <c r="BK1676" s="14">
        <v>46205</v>
      </c>
      <c r="BL1676" t="s">
        <v>6508</v>
      </c>
      <c r="BM1676" s="31">
        <v>46205.628020833334</v>
      </c>
      <c r="BN1676" s="14">
        <v>46205</v>
      </c>
      <c r="BO1676" t="s">
        <v>6508</v>
      </c>
      <c r="BP1676" s="31">
        <v>46205.627928240741</v>
      </c>
      <c r="BZ1676" s="14">
        <v>46205</v>
      </c>
      <c r="CA1676" t="s">
        <v>6508</v>
      </c>
      <c r="CB1676" s="31">
        <v>46205.648715277777</v>
      </c>
      <c r="CC1676" s="14">
        <v>46205</v>
      </c>
      <c r="CD1676" t="s">
        <v>1212</v>
      </c>
      <c r="CE1676" s="31">
        <v>46205.656759259262</v>
      </c>
      <c r="CI1676" s="14">
        <v>46206</v>
      </c>
      <c r="CJ1676" t="s">
        <v>1408</v>
      </c>
      <c r="CK1676" s="31">
        <v>46206.6872337963</v>
      </c>
      <c r="CP1676" t="str">
        <f>VLOOKUP(A1676,Sheet1!$A$2:$E$221,2,0)</f>
        <v>West Zone</v>
      </c>
    </row>
    <row r="1677" spans="1:94" x14ac:dyDescent="0.35">
      <c r="A1677" t="s">
        <v>8297</v>
      </c>
      <c r="B1677">
        <v>722</v>
      </c>
      <c r="C1677" t="s">
        <v>9332</v>
      </c>
      <c r="D1677" t="s">
        <v>678</v>
      </c>
      <c r="E1677" t="s">
        <v>457</v>
      </c>
      <c r="F1677" t="s">
        <v>458</v>
      </c>
      <c r="G1677" t="s">
        <v>441</v>
      </c>
      <c r="H1677" t="s">
        <v>8298</v>
      </c>
      <c r="I1677">
        <v>421115</v>
      </c>
      <c r="J1677" t="s">
        <v>8299</v>
      </c>
      <c r="K1677" t="s">
        <v>8300</v>
      </c>
      <c r="L1677" t="s">
        <v>4622</v>
      </c>
      <c r="M1677" t="s">
        <v>8301</v>
      </c>
      <c r="N1677">
        <v>50000</v>
      </c>
      <c r="O1677" t="s">
        <v>1171</v>
      </c>
      <c r="P1677" t="s">
        <v>1172</v>
      </c>
      <c r="Q1677" t="s">
        <v>8302</v>
      </c>
      <c r="R1677">
        <v>6750186267</v>
      </c>
      <c r="S1677" t="s">
        <v>13394</v>
      </c>
      <c r="T1677"/>
      <c r="V1677" s="14">
        <v>46206</v>
      </c>
      <c r="W1677" t="s">
        <v>8303</v>
      </c>
      <c r="X1677" s="31">
        <v>46206.490219907406</v>
      </c>
      <c r="AN1677" s="14">
        <v>46206</v>
      </c>
      <c r="AO1677" t="s">
        <v>2965</v>
      </c>
      <c r="AP1677" s="31">
        <v>46206.693611111114</v>
      </c>
      <c r="AT1677" s="31">
        <v>46206.693611111114</v>
      </c>
      <c r="AU1677" s="14">
        <v>46206</v>
      </c>
      <c r="AV1677" t="s">
        <v>2965</v>
      </c>
      <c r="AW1677" t="s">
        <v>458</v>
      </c>
      <c r="AX1677" t="s">
        <v>678</v>
      </c>
      <c r="AY1677" s="14">
        <v>46206</v>
      </c>
      <c r="AZ1677" t="s">
        <v>3111</v>
      </c>
      <c r="BA1677" s="31">
        <v>46206.703090277777</v>
      </c>
      <c r="BB1677" s="14">
        <v>46206</v>
      </c>
      <c r="BC1677" t="s">
        <v>3057</v>
      </c>
      <c r="BD1677" s="31">
        <v>46206.711087962962</v>
      </c>
      <c r="BE1677" s="14">
        <v>46206</v>
      </c>
      <c r="BF1677" t="s">
        <v>6497</v>
      </c>
      <c r="BG1677" s="31">
        <v>46206.716377314813</v>
      </c>
      <c r="BH1677" s="14">
        <v>46206</v>
      </c>
      <c r="BI1677" t="s">
        <v>6483</v>
      </c>
      <c r="BJ1677" s="31">
        <v>46206.72929398148</v>
      </c>
      <c r="BK1677" s="14">
        <v>46206</v>
      </c>
      <c r="BL1677" t="s">
        <v>6483</v>
      </c>
      <c r="BM1677" s="31">
        <v>46206.73574074074</v>
      </c>
      <c r="BZ1677" s="14">
        <v>46206</v>
      </c>
      <c r="CA1677" t="s">
        <v>6483</v>
      </c>
      <c r="CB1677" s="31">
        <v>46206.744467592594</v>
      </c>
      <c r="CC1677" s="14">
        <v>46206</v>
      </c>
      <c r="CD1677" t="s">
        <v>1212</v>
      </c>
      <c r="CE1677" s="31">
        <v>46206.74962962963</v>
      </c>
      <c r="CI1677" s="14">
        <v>46206</v>
      </c>
      <c r="CJ1677" t="s">
        <v>3111</v>
      </c>
      <c r="CK1677" s="31">
        <v>46206.758159722223</v>
      </c>
      <c r="CP1677" t="str">
        <f>VLOOKUP(A1677,Sheet1!$A$2:$E$221,2,0)</f>
        <v>West Zone</v>
      </c>
    </row>
    <row r="1678" spans="1:94" x14ac:dyDescent="0.35">
      <c r="A1678" t="s">
        <v>8297</v>
      </c>
      <c r="B1678">
        <v>722</v>
      </c>
      <c r="C1678" t="s">
        <v>9332</v>
      </c>
      <c r="D1678" t="s">
        <v>678</v>
      </c>
      <c r="E1678" t="s">
        <v>457</v>
      </c>
      <c r="F1678" t="s">
        <v>458</v>
      </c>
      <c r="G1678" t="s">
        <v>441</v>
      </c>
      <c r="H1678" t="s">
        <v>8304</v>
      </c>
      <c r="I1678">
        <v>449037</v>
      </c>
      <c r="J1678" t="s">
        <v>8305</v>
      </c>
      <c r="K1678" t="s">
        <v>8306</v>
      </c>
      <c r="L1678" t="s">
        <v>4622</v>
      </c>
      <c r="M1678" t="s">
        <v>8307</v>
      </c>
      <c r="N1678">
        <v>90000</v>
      </c>
      <c r="O1678" t="s">
        <v>1180</v>
      </c>
      <c r="P1678" t="s">
        <v>1181</v>
      </c>
      <c r="Q1678" t="s">
        <v>8308</v>
      </c>
      <c r="R1678">
        <v>9258339392</v>
      </c>
      <c r="S1678" t="s">
        <v>13394</v>
      </c>
      <c r="T1678"/>
      <c r="V1678" s="14">
        <v>46205</v>
      </c>
      <c r="W1678" t="s">
        <v>8309</v>
      </c>
      <c r="X1678" s="31">
        <v>46205.558912037035</v>
      </c>
      <c r="AN1678" s="14">
        <v>46205</v>
      </c>
      <c r="AO1678" t="s">
        <v>2965</v>
      </c>
      <c r="AP1678" s="31">
        <v>46205.793333333335</v>
      </c>
      <c r="AT1678" s="31">
        <v>46205.793333333335</v>
      </c>
      <c r="AU1678" s="14">
        <v>46205</v>
      </c>
      <c r="AV1678" t="s">
        <v>2965</v>
      </c>
      <c r="AW1678" t="s">
        <v>458</v>
      </c>
      <c r="AX1678" t="s">
        <v>678</v>
      </c>
      <c r="AY1678" s="14">
        <v>46205</v>
      </c>
      <c r="AZ1678" t="s">
        <v>3111</v>
      </c>
      <c r="BA1678" s="31">
        <v>46205.801689814813</v>
      </c>
      <c r="BB1678" s="14">
        <v>46206</v>
      </c>
      <c r="BC1678" t="s">
        <v>1211</v>
      </c>
      <c r="BD1678" s="31">
        <v>46206.342881944445</v>
      </c>
      <c r="BE1678" s="14">
        <v>46206</v>
      </c>
      <c r="BF1678" t="s">
        <v>6874</v>
      </c>
      <c r="BG1678" s="31">
        <v>46206.368680555555</v>
      </c>
      <c r="BH1678" s="14">
        <v>46206</v>
      </c>
      <c r="BI1678" t="s">
        <v>1240</v>
      </c>
      <c r="BJ1678" s="31">
        <v>46206.470462962963</v>
      </c>
      <c r="BK1678" s="14">
        <v>46206</v>
      </c>
      <c r="BL1678" t="s">
        <v>1240</v>
      </c>
      <c r="BM1678" s="31">
        <v>46206.48265046296</v>
      </c>
      <c r="BZ1678" s="14">
        <v>46206</v>
      </c>
      <c r="CA1678" t="s">
        <v>1240</v>
      </c>
      <c r="CB1678" s="31">
        <v>46206.488657407404</v>
      </c>
      <c r="CC1678" s="14">
        <v>46206</v>
      </c>
      <c r="CD1678" t="s">
        <v>1212</v>
      </c>
      <c r="CE1678" s="31">
        <v>46206.501331018517</v>
      </c>
      <c r="CI1678" s="14">
        <v>46206</v>
      </c>
      <c r="CJ1678" t="s">
        <v>3111</v>
      </c>
      <c r="CK1678" s="31">
        <v>46206.767916666664</v>
      </c>
      <c r="CP1678" t="str">
        <f>VLOOKUP(A1678,Sheet1!$A$2:$E$221,2,0)</f>
        <v>West Zone</v>
      </c>
    </row>
    <row r="1679" spans="1:94" x14ac:dyDescent="0.35">
      <c r="A1679" t="s">
        <v>8297</v>
      </c>
      <c r="B1679">
        <v>722</v>
      </c>
      <c r="C1679" t="s">
        <v>9332</v>
      </c>
      <c r="D1679" t="s">
        <v>678</v>
      </c>
      <c r="E1679" t="s">
        <v>457</v>
      </c>
      <c r="F1679" t="s">
        <v>458</v>
      </c>
      <c r="G1679" t="s">
        <v>441</v>
      </c>
      <c r="H1679" t="s">
        <v>8310</v>
      </c>
      <c r="I1679">
        <v>469944</v>
      </c>
      <c r="J1679" t="s">
        <v>8311</v>
      </c>
      <c r="K1679" t="s">
        <v>8312</v>
      </c>
      <c r="L1679" t="s">
        <v>4622</v>
      </c>
      <c r="M1679" t="s">
        <v>8313</v>
      </c>
      <c r="N1679">
        <v>80000</v>
      </c>
      <c r="O1679" t="s">
        <v>1330</v>
      </c>
      <c r="P1679" t="s">
        <v>1331</v>
      </c>
      <c r="Q1679" t="s">
        <v>8314</v>
      </c>
      <c r="R1679">
        <v>6322360288</v>
      </c>
      <c r="S1679" t="s">
        <v>13394</v>
      </c>
      <c r="T1679"/>
      <c r="V1679" s="14">
        <v>46205</v>
      </c>
      <c r="W1679" t="s">
        <v>8315</v>
      </c>
      <c r="X1679" s="31">
        <v>46205.462488425925</v>
      </c>
      <c r="AN1679" s="14">
        <v>46205</v>
      </c>
      <c r="AO1679" t="s">
        <v>2965</v>
      </c>
      <c r="AP1679" s="31">
        <v>46205.490277777775</v>
      </c>
      <c r="AT1679" s="31">
        <v>46205.490277777775</v>
      </c>
      <c r="AU1679" s="14">
        <v>46205</v>
      </c>
      <c r="AV1679" t="s">
        <v>2965</v>
      </c>
      <c r="AW1679" t="s">
        <v>458</v>
      </c>
      <c r="AX1679" t="s">
        <v>678</v>
      </c>
      <c r="AY1679" s="14">
        <v>46205</v>
      </c>
      <c r="AZ1679" t="s">
        <v>3111</v>
      </c>
      <c r="BA1679" s="31">
        <v>46205.491608796299</v>
      </c>
      <c r="BB1679" s="14">
        <v>46205</v>
      </c>
      <c r="BC1679" t="s">
        <v>1211</v>
      </c>
      <c r="BD1679" s="31">
        <v>46205.512835648151</v>
      </c>
      <c r="BE1679" s="14">
        <v>46205</v>
      </c>
      <c r="BF1679" t="s">
        <v>6837</v>
      </c>
      <c r="BG1679" s="31">
        <v>46205.552569444444</v>
      </c>
      <c r="BH1679" s="14">
        <v>46205</v>
      </c>
      <c r="BI1679" t="s">
        <v>1239</v>
      </c>
      <c r="BJ1679" s="31">
        <v>46205.620509259257</v>
      </c>
      <c r="BK1679" s="14">
        <v>46205</v>
      </c>
      <c r="BL1679" t="s">
        <v>1239</v>
      </c>
      <c r="BM1679" s="31">
        <v>46205.624675925923</v>
      </c>
      <c r="BZ1679" s="14">
        <v>46205</v>
      </c>
      <c r="CA1679" t="s">
        <v>1239</v>
      </c>
      <c r="CB1679" s="31">
        <v>46205.627442129633</v>
      </c>
      <c r="CC1679" s="14">
        <v>46205</v>
      </c>
      <c r="CD1679" t="s">
        <v>1212</v>
      </c>
      <c r="CE1679" s="31">
        <v>46205.757199074076</v>
      </c>
      <c r="CI1679" s="14">
        <v>46205</v>
      </c>
      <c r="CJ1679" t="s">
        <v>3111</v>
      </c>
      <c r="CK1679" s="31">
        <v>46205.761261574073</v>
      </c>
      <c r="CP1679" t="str">
        <f>VLOOKUP(A1679,Sheet1!$A$2:$E$221,2,0)</f>
        <v>West Zone</v>
      </c>
    </row>
    <row r="1680" spans="1:94" x14ac:dyDescent="0.35">
      <c r="A1680" t="s">
        <v>8297</v>
      </c>
      <c r="B1680">
        <v>722</v>
      </c>
      <c r="C1680" t="s">
        <v>9332</v>
      </c>
      <c r="D1680" t="s">
        <v>678</v>
      </c>
      <c r="E1680" t="s">
        <v>457</v>
      </c>
      <c r="F1680" t="s">
        <v>458</v>
      </c>
      <c r="G1680" t="s">
        <v>441</v>
      </c>
      <c r="H1680" t="s">
        <v>12827</v>
      </c>
      <c r="I1680">
        <v>500145</v>
      </c>
      <c r="J1680" t="s">
        <v>8305</v>
      </c>
      <c r="K1680" t="s">
        <v>8306</v>
      </c>
      <c r="L1680" t="s">
        <v>4622</v>
      </c>
      <c r="M1680" t="s">
        <v>12828</v>
      </c>
      <c r="N1680">
        <v>75000</v>
      </c>
      <c r="O1680" t="s">
        <v>1429</v>
      </c>
      <c r="P1680" t="s">
        <v>1430</v>
      </c>
      <c r="Q1680" t="s">
        <v>12829</v>
      </c>
      <c r="R1680">
        <v>8665439927</v>
      </c>
      <c r="S1680" t="s">
        <v>13394</v>
      </c>
      <c r="T1680"/>
      <c r="V1680" s="14">
        <v>46209</v>
      </c>
      <c r="W1680" t="s">
        <v>8309</v>
      </c>
      <c r="X1680" s="31">
        <v>46209.464456018519</v>
      </c>
      <c r="AN1680" s="14">
        <v>46210</v>
      </c>
      <c r="AO1680" t="s">
        <v>2965</v>
      </c>
      <c r="AP1680" s="31">
        <v>46210.431122685186</v>
      </c>
      <c r="AT1680" s="31">
        <v>46210.431122685186</v>
      </c>
      <c r="AU1680" s="14">
        <v>46210</v>
      </c>
      <c r="AV1680" t="s">
        <v>2965</v>
      </c>
      <c r="AW1680" t="s">
        <v>458</v>
      </c>
      <c r="AX1680" t="s">
        <v>678</v>
      </c>
      <c r="AY1680" s="14">
        <v>46210</v>
      </c>
      <c r="AZ1680" t="s">
        <v>3111</v>
      </c>
      <c r="BA1680" s="31">
        <v>46210.433287037034</v>
      </c>
      <c r="BB1680" s="14">
        <v>46210</v>
      </c>
      <c r="BC1680" t="s">
        <v>1211</v>
      </c>
      <c r="BD1680" s="31">
        <v>46210.453703703701</v>
      </c>
      <c r="BE1680" s="14">
        <v>46210</v>
      </c>
      <c r="BF1680" t="s">
        <v>1366</v>
      </c>
      <c r="BG1680" s="31">
        <v>46210.488055555557</v>
      </c>
      <c r="BH1680" s="14">
        <v>46210</v>
      </c>
      <c r="BI1680" t="s">
        <v>1239</v>
      </c>
      <c r="BJ1680" s="31">
        <v>46210.543981481482</v>
      </c>
      <c r="BK1680" s="14">
        <v>46210</v>
      </c>
      <c r="BL1680" t="s">
        <v>1239</v>
      </c>
      <c r="BM1680" s="31">
        <v>46210.549768518518</v>
      </c>
      <c r="BZ1680" s="14">
        <v>46210</v>
      </c>
      <c r="CA1680" t="s">
        <v>1239</v>
      </c>
      <c r="CB1680" s="31">
        <v>46210.557951388888</v>
      </c>
      <c r="CC1680" s="14">
        <v>46210</v>
      </c>
      <c r="CD1680" t="s">
        <v>2414</v>
      </c>
      <c r="CE1680" s="31">
        <v>46210.597534722219</v>
      </c>
      <c r="CI1680" s="14">
        <v>46210</v>
      </c>
      <c r="CJ1680" t="s">
        <v>3111</v>
      </c>
      <c r="CK1680" s="31">
        <v>46210.745219907411</v>
      </c>
      <c r="CP1680" t="str">
        <f>VLOOKUP(A1680,Sheet1!$A$2:$E$221,2,0)</f>
        <v>West Zone</v>
      </c>
    </row>
    <row r="1681" spans="1:94" x14ac:dyDescent="0.35">
      <c r="A1681" t="s">
        <v>8297</v>
      </c>
      <c r="B1681">
        <v>722</v>
      </c>
      <c r="C1681" t="s">
        <v>9332</v>
      </c>
      <c r="D1681" t="s">
        <v>678</v>
      </c>
      <c r="E1681" t="s">
        <v>457</v>
      </c>
      <c r="F1681" t="s">
        <v>458</v>
      </c>
      <c r="G1681" t="s">
        <v>441</v>
      </c>
      <c r="H1681" t="s">
        <v>12830</v>
      </c>
      <c r="I1681">
        <v>507414</v>
      </c>
      <c r="J1681" t="s">
        <v>8299</v>
      </c>
      <c r="K1681" t="s">
        <v>8300</v>
      </c>
      <c r="L1681" t="s">
        <v>4622</v>
      </c>
      <c r="M1681" t="s">
        <v>12831</v>
      </c>
      <c r="N1681">
        <v>45000</v>
      </c>
      <c r="O1681" t="s">
        <v>3012</v>
      </c>
      <c r="P1681" t="s">
        <v>3013</v>
      </c>
      <c r="Q1681" t="s">
        <v>12832</v>
      </c>
      <c r="R1681">
        <v>2565692527</v>
      </c>
      <c r="S1681" t="s">
        <v>13394</v>
      </c>
      <c r="T1681"/>
      <c r="V1681" s="14">
        <v>46210</v>
      </c>
      <c r="W1681" t="s">
        <v>12833</v>
      </c>
      <c r="X1681" s="31">
        <v>46210.420532407406</v>
      </c>
      <c r="AN1681" s="14">
        <v>46210</v>
      </c>
      <c r="AO1681" t="s">
        <v>2965</v>
      </c>
      <c r="AP1681" s="31">
        <v>46210.496863425928</v>
      </c>
      <c r="AT1681" s="31">
        <v>46210.496863425928</v>
      </c>
      <c r="AU1681" s="14">
        <v>46210</v>
      </c>
      <c r="AV1681" t="s">
        <v>2965</v>
      </c>
      <c r="AW1681" t="s">
        <v>458</v>
      </c>
      <c r="AX1681" t="s">
        <v>678</v>
      </c>
      <c r="AY1681" s="14">
        <v>46210</v>
      </c>
      <c r="AZ1681" t="s">
        <v>3111</v>
      </c>
      <c r="BA1681" s="31">
        <v>46210.49759259259</v>
      </c>
      <c r="BB1681" s="14">
        <v>46210</v>
      </c>
      <c r="BC1681" t="s">
        <v>1211</v>
      </c>
      <c r="BD1681" s="31">
        <v>46210.49927083333</v>
      </c>
      <c r="BE1681" s="14">
        <v>46210</v>
      </c>
      <c r="BF1681" t="s">
        <v>6837</v>
      </c>
      <c r="BG1681" s="31">
        <v>46210.512326388889</v>
      </c>
      <c r="BH1681" s="14">
        <v>46210</v>
      </c>
      <c r="BI1681" t="s">
        <v>6483</v>
      </c>
      <c r="BJ1681" s="31">
        <v>46210.550694444442</v>
      </c>
      <c r="BK1681" s="14">
        <v>46210</v>
      </c>
      <c r="BL1681" t="s">
        <v>6483</v>
      </c>
      <c r="BM1681" s="31">
        <v>46210.585717592592</v>
      </c>
      <c r="BZ1681" s="14">
        <v>46210</v>
      </c>
      <c r="CA1681" t="s">
        <v>6483</v>
      </c>
      <c r="CB1681" s="31">
        <v>46210.590486111112</v>
      </c>
      <c r="CC1681" s="14">
        <v>46210</v>
      </c>
      <c r="CD1681" t="s">
        <v>2414</v>
      </c>
      <c r="CE1681" s="31">
        <v>46210.621261574073</v>
      </c>
      <c r="CI1681" s="14">
        <v>46210</v>
      </c>
      <c r="CJ1681" t="s">
        <v>3111</v>
      </c>
      <c r="CK1681" s="31">
        <v>46210.75576388889</v>
      </c>
      <c r="CP1681" t="str">
        <f>VLOOKUP(A1681,Sheet1!$A$2:$E$221,2,0)</f>
        <v>West Zone</v>
      </c>
    </row>
    <row r="1682" spans="1:94" x14ac:dyDescent="0.35">
      <c r="A1682" t="s">
        <v>8297</v>
      </c>
      <c r="B1682">
        <v>722</v>
      </c>
      <c r="C1682" t="s">
        <v>9332</v>
      </c>
      <c r="D1682" t="s">
        <v>678</v>
      </c>
      <c r="E1682" t="s">
        <v>457</v>
      </c>
      <c r="F1682" t="s">
        <v>458</v>
      </c>
      <c r="G1682" t="s">
        <v>441</v>
      </c>
      <c r="H1682" t="s">
        <v>8316</v>
      </c>
      <c r="I1682">
        <v>514614</v>
      </c>
      <c r="J1682" t="s">
        <v>8305</v>
      </c>
      <c r="K1682" t="s">
        <v>8306</v>
      </c>
      <c r="L1682" t="s">
        <v>4622</v>
      </c>
      <c r="M1682" t="s">
        <v>8317</v>
      </c>
      <c r="N1682">
        <v>80000</v>
      </c>
      <c r="O1682" t="s">
        <v>1330</v>
      </c>
      <c r="P1682" t="s">
        <v>1331</v>
      </c>
      <c r="Q1682" t="s">
        <v>8318</v>
      </c>
      <c r="R1682">
        <v>4522095661</v>
      </c>
      <c r="S1682" t="s">
        <v>13394</v>
      </c>
      <c r="T1682"/>
      <c r="V1682" s="14">
        <v>46204</v>
      </c>
      <c r="W1682" t="s">
        <v>8309</v>
      </c>
      <c r="X1682" s="31">
        <v>46204.687280092592</v>
      </c>
      <c r="AN1682" s="14">
        <v>46205</v>
      </c>
      <c r="AO1682" t="s">
        <v>2965</v>
      </c>
      <c r="AP1682" s="31">
        <v>46205.755300925928</v>
      </c>
      <c r="AT1682" s="31">
        <v>46205.755300925928</v>
      </c>
      <c r="AU1682" s="14">
        <v>46205</v>
      </c>
      <c r="AV1682" t="s">
        <v>2965</v>
      </c>
      <c r="AW1682" t="s">
        <v>458</v>
      </c>
      <c r="AX1682" t="s">
        <v>678</v>
      </c>
      <c r="AY1682" s="14">
        <v>46205</v>
      </c>
      <c r="AZ1682" t="s">
        <v>8309</v>
      </c>
      <c r="BA1682" s="31">
        <v>46205.782500000001</v>
      </c>
      <c r="BB1682" s="14">
        <v>46206</v>
      </c>
      <c r="BC1682" t="s">
        <v>1211</v>
      </c>
      <c r="BD1682" s="31">
        <v>46206.342800925922</v>
      </c>
      <c r="BE1682" s="14">
        <v>46206</v>
      </c>
      <c r="BF1682" t="s">
        <v>6874</v>
      </c>
      <c r="BG1682" s="31">
        <v>46206.372199074074</v>
      </c>
      <c r="BH1682" s="14">
        <v>46206</v>
      </c>
      <c r="BI1682" t="s">
        <v>6493</v>
      </c>
      <c r="BJ1682" s="31">
        <v>46206.444293981483</v>
      </c>
      <c r="BK1682" s="14">
        <v>46206</v>
      </c>
      <c r="BL1682" t="s">
        <v>6493</v>
      </c>
      <c r="BM1682" s="31">
        <v>46206.460162037038</v>
      </c>
      <c r="BZ1682" s="14">
        <v>46206</v>
      </c>
      <c r="CA1682" t="s">
        <v>6493</v>
      </c>
      <c r="CB1682" s="31">
        <v>46206.468587962961</v>
      </c>
      <c r="CC1682" s="14">
        <v>46206</v>
      </c>
      <c r="CD1682" t="s">
        <v>1212</v>
      </c>
      <c r="CE1682" s="31">
        <v>46206.474456018521</v>
      </c>
      <c r="CI1682" s="14">
        <v>46206</v>
      </c>
      <c r="CJ1682" t="s">
        <v>3111</v>
      </c>
      <c r="CK1682" s="31">
        <v>46206.736481481479</v>
      </c>
      <c r="CP1682" t="str">
        <f>VLOOKUP(A1682,Sheet1!$A$2:$E$221,2,0)</f>
        <v>West Zone</v>
      </c>
    </row>
    <row r="1683" spans="1:94" x14ac:dyDescent="0.35">
      <c r="A1683" t="s">
        <v>8297</v>
      </c>
      <c r="B1683">
        <v>722</v>
      </c>
      <c r="C1683" t="s">
        <v>9332</v>
      </c>
      <c r="D1683" t="s">
        <v>678</v>
      </c>
      <c r="E1683" t="s">
        <v>457</v>
      </c>
      <c r="F1683" t="s">
        <v>458</v>
      </c>
      <c r="G1683" t="s">
        <v>441</v>
      </c>
      <c r="H1683" t="s">
        <v>8319</v>
      </c>
      <c r="I1683">
        <v>588900</v>
      </c>
      <c r="J1683" t="s">
        <v>8320</v>
      </c>
      <c r="K1683" t="s">
        <v>8321</v>
      </c>
      <c r="L1683" t="s">
        <v>4622</v>
      </c>
      <c r="M1683" t="s">
        <v>8322</v>
      </c>
      <c r="N1683">
        <v>70000</v>
      </c>
      <c r="O1683" t="s">
        <v>1325</v>
      </c>
      <c r="P1683" t="s">
        <v>1326</v>
      </c>
      <c r="Q1683" t="s">
        <v>8323</v>
      </c>
      <c r="R1683">
        <v>8985938817</v>
      </c>
      <c r="S1683" t="s">
        <v>13394</v>
      </c>
      <c r="T1683"/>
      <c r="V1683" s="14">
        <v>46206</v>
      </c>
      <c r="W1683" t="s">
        <v>8303</v>
      </c>
      <c r="X1683" s="31">
        <v>46206.530613425923</v>
      </c>
      <c r="AN1683" s="14">
        <v>46206</v>
      </c>
      <c r="AO1683" t="s">
        <v>2965</v>
      </c>
      <c r="AP1683" s="31">
        <v>46206.601145833331</v>
      </c>
      <c r="AT1683" s="31">
        <v>46206.601145833331</v>
      </c>
      <c r="AU1683" s="14">
        <v>46206</v>
      </c>
      <c r="AV1683" t="s">
        <v>2965</v>
      </c>
      <c r="AW1683" t="s">
        <v>458</v>
      </c>
      <c r="AX1683" t="s">
        <v>678</v>
      </c>
      <c r="AY1683" s="14">
        <v>46206</v>
      </c>
      <c r="AZ1683" t="s">
        <v>3111</v>
      </c>
      <c r="BA1683" s="31">
        <v>46206.602951388886</v>
      </c>
      <c r="BB1683" s="14">
        <v>46206</v>
      </c>
      <c r="BC1683" t="s">
        <v>3057</v>
      </c>
      <c r="BD1683" s="31">
        <v>46206.605694444443</v>
      </c>
      <c r="BE1683" s="14">
        <v>46206</v>
      </c>
      <c r="BF1683" t="s">
        <v>6825</v>
      </c>
      <c r="BG1683" s="31">
        <v>46206.654363425929</v>
      </c>
      <c r="BH1683" s="14">
        <v>46206</v>
      </c>
      <c r="BI1683" t="s">
        <v>1239</v>
      </c>
      <c r="BJ1683" s="31">
        <v>46206.668206018519</v>
      </c>
      <c r="BK1683" s="14">
        <v>46206</v>
      </c>
      <c r="BL1683" t="s">
        <v>1239</v>
      </c>
      <c r="BM1683" s="31">
        <v>46206.67224537037</v>
      </c>
      <c r="BZ1683" s="14">
        <v>46206</v>
      </c>
      <c r="CA1683" t="s">
        <v>1212</v>
      </c>
      <c r="CB1683" s="31">
        <v>46206.677060185182</v>
      </c>
      <c r="CC1683" s="14">
        <v>46206</v>
      </c>
      <c r="CD1683" t="s">
        <v>1212</v>
      </c>
      <c r="CE1683" s="31">
        <v>46206.677245370367</v>
      </c>
      <c r="CI1683" s="14">
        <v>46206</v>
      </c>
      <c r="CJ1683" t="s">
        <v>3111</v>
      </c>
      <c r="CK1683" s="31">
        <v>46206.752523148149</v>
      </c>
      <c r="CP1683" t="str">
        <f>VLOOKUP(A1683,Sheet1!$A$2:$E$221,2,0)</f>
        <v>West Zone</v>
      </c>
    </row>
    <row r="1684" spans="1:94" x14ac:dyDescent="0.35">
      <c r="A1684" t="s">
        <v>8324</v>
      </c>
      <c r="B1684">
        <v>835</v>
      </c>
      <c r="C1684" t="s">
        <v>9332</v>
      </c>
      <c r="D1684" t="s">
        <v>678</v>
      </c>
      <c r="E1684" t="s">
        <v>504</v>
      </c>
      <c r="F1684" t="s">
        <v>505</v>
      </c>
      <c r="G1684" t="s">
        <v>930</v>
      </c>
      <c r="H1684" t="s">
        <v>8325</v>
      </c>
      <c r="I1684">
        <v>430275</v>
      </c>
      <c r="J1684" t="s">
        <v>8326</v>
      </c>
      <c r="K1684" t="s">
        <v>8327</v>
      </c>
      <c r="L1684" t="s">
        <v>4622</v>
      </c>
      <c r="M1684" t="s">
        <v>8328</v>
      </c>
      <c r="N1684">
        <v>45000</v>
      </c>
      <c r="O1684" t="s">
        <v>4972</v>
      </c>
      <c r="P1684" t="s">
        <v>4973</v>
      </c>
      <c r="Q1684" t="s">
        <v>4250</v>
      </c>
      <c r="R1684">
        <v>4532625230</v>
      </c>
      <c r="S1684" t="s">
        <v>13394</v>
      </c>
      <c r="T1684"/>
      <c r="V1684" s="14">
        <v>46205</v>
      </c>
      <c r="W1684" t="s">
        <v>8329</v>
      </c>
      <c r="X1684" s="31">
        <v>46205.548171296294</v>
      </c>
      <c r="AN1684" s="14">
        <v>46205</v>
      </c>
      <c r="AO1684" t="s">
        <v>8330</v>
      </c>
      <c r="AP1684" s="31">
        <v>46205.593194444446</v>
      </c>
      <c r="AT1684" s="31">
        <v>46205.593194444446</v>
      </c>
      <c r="AU1684" s="14">
        <v>46205</v>
      </c>
      <c r="AV1684" t="s">
        <v>8330</v>
      </c>
      <c r="AW1684" t="s">
        <v>8331</v>
      </c>
      <c r="AX1684" t="s">
        <v>677</v>
      </c>
      <c r="AY1684" s="14">
        <v>46205</v>
      </c>
      <c r="AZ1684" t="s">
        <v>8332</v>
      </c>
      <c r="BA1684" s="31">
        <v>46205.678888888891</v>
      </c>
      <c r="BB1684" s="14">
        <v>46205</v>
      </c>
      <c r="BC1684" t="s">
        <v>1211</v>
      </c>
      <c r="BD1684" s="31">
        <v>46205.68540509259</v>
      </c>
      <c r="BE1684" s="14">
        <v>46205</v>
      </c>
      <c r="BF1684" t="s">
        <v>6673</v>
      </c>
      <c r="BG1684" s="31">
        <v>46205.734884259262</v>
      </c>
      <c r="BH1684" s="14">
        <v>46205</v>
      </c>
      <c r="BI1684" t="s">
        <v>1336</v>
      </c>
      <c r="BJ1684" s="31">
        <v>46205.752951388888</v>
      </c>
      <c r="BK1684" s="14">
        <v>46205</v>
      </c>
      <c r="BL1684" t="s">
        <v>1336</v>
      </c>
      <c r="BM1684" s="31">
        <v>46205.765173611115</v>
      </c>
      <c r="BZ1684" s="14">
        <v>46205</v>
      </c>
      <c r="CA1684" t="s">
        <v>1336</v>
      </c>
      <c r="CB1684" s="31">
        <v>46205.770300925928</v>
      </c>
      <c r="CC1684" s="14">
        <v>46205</v>
      </c>
      <c r="CD1684" t="s">
        <v>1322</v>
      </c>
      <c r="CE1684" s="31">
        <v>46205.786608796298</v>
      </c>
      <c r="CI1684" s="14">
        <v>46206</v>
      </c>
      <c r="CJ1684" t="s">
        <v>8330</v>
      </c>
      <c r="CK1684" s="31">
        <v>46206.40525462963</v>
      </c>
      <c r="CP1684" t="str">
        <f>VLOOKUP(A1684,Sheet1!$A$2:$E$221,2,0)</f>
        <v>West Zone</v>
      </c>
    </row>
    <row r="1685" spans="1:94" x14ac:dyDescent="0.35">
      <c r="A1685" t="s">
        <v>8324</v>
      </c>
      <c r="B1685">
        <v>835</v>
      </c>
      <c r="C1685" t="s">
        <v>9332</v>
      </c>
      <c r="D1685" t="s">
        <v>678</v>
      </c>
      <c r="E1685" t="s">
        <v>504</v>
      </c>
      <c r="F1685" t="s">
        <v>505</v>
      </c>
      <c r="G1685" t="s">
        <v>930</v>
      </c>
      <c r="H1685" t="s">
        <v>8333</v>
      </c>
      <c r="I1685">
        <v>543173</v>
      </c>
      <c r="J1685" t="s">
        <v>8334</v>
      </c>
      <c r="K1685" t="s">
        <v>8335</v>
      </c>
      <c r="L1685" t="s">
        <v>4622</v>
      </c>
      <c r="M1685" t="s">
        <v>8336</v>
      </c>
      <c r="N1685">
        <v>45000</v>
      </c>
      <c r="O1685" t="s">
        <v>4972</v>
      </c>
      <c r="P1685" t="s">
        <v>4973</v>
      </c>
      <c r="Q1685" t="s">
        <v>3888</v>
      </c>
      <c r="R1685">
        <v>4168703358</v>
      </c>
      <c r="S1685" t="s">
        <v>683</v>
      </c>
      <c r="T1685" t="s">
        <v>13334</v>
      </c>
      <c r="U1685" s="1">
        <v>46209</v>
      </c>
      <c r="V1685" s="14">
        <v>46205</v>
      </c>
      <c r="W1685" t="s">
        <v>8337</v>
      </c>
      <c r="X1685" s="31">
        <v>46205.500717592593</v>
      </c>
      <c r="AN1685" s="14">
        <v>46206</v>
      </c>
      <c r="AO1685" t="s">
        <v>8330</v>
      </c>
      <c r="AP1685" s="31">
        <v>46206.619768518518</v>
      </c>
      <c r="AT1685" s="31">
        <v>46206.619768518518</v>
      </c>
      <c r="AU1685" s="14">
        <v>46206</v>
      </c>
      <c r="AV1685" t="s">
        <v>8330</v>
      </c>
      <c r="AW1685" t="s">
        <v>8331</v>
      </c>
      <c r="AX1685" t="s">
        <v>677</v>
      </c>
      <c r="AY1685" s="14">
        <v>46206</v>
      </c>
      <c r="AZ1685" t="s">
        <v>8330</v>
      </c>
      <c r="BA1685" s="31">
        <v>46209.399062500001</v>
      </c>
      <c r="BB1685" s="14">
        <v>46209</v>
      </c>
      <c r="BC1685" t="s">
        <v>1211</v>
      </c>
      <c r="BD1685" s="31">
        <v>46209.406469907408</v>
      </c>
      <c r="BE1685" s="14">
        <v>46209</v>
      </c>
      <c r="BF1685" t="s">
        <v>6799</v>
      </c>
      <c r="BG1685" s="31">
        <v>46209.430833333332</v>
      </c>
      <c r="BH1685" s="14">
        <v>46209</v>
      </c>
      <c r="BI1685" t="s">
        <v>1336</v>
      </c>
      <c r="BJ1685" s="31">
        <v>46209.434039351851</v>
      </c>
      <c r="BK1685" s="14">
        <v>46210</v>
      </c>
      <c r="BL1685" t="s">
        <v>7655</v>
      </c>
      <c r="BM1685" s="31">
        <v>46210.692025462966</v>
      </c>
      <c r="BN1685" s="14">
        <v>46209</v>
      </c>
      <c r="BO1685" t="s">
        <v>1336</v>
      </c>
      <c r="BP1685" s="31">
        <v>46209.442083333335</v>
      </c>
      <c r="BZ1685" s="14">
        <v>46210</v>
      </c>
      <c r="CA1685" t="s">
        <v>7655</v>
      </c>
      <c r="CB1685" s="31">
        <v>46210.697233796294</v>
      </c>
      <c r="CC1685" s="14">
        <v>46210</v>
      </c>
      <c r="CD1685" t="s">
        <v>1364</v>
      </c>
      <c r="CE1685" s="31">
        <v>46210.714675925927</v>
      </c>
      <c r="CP1685" t="str">
        <f>VLOOKUP(A1685,Sheet1!$A$2:$E$221,2,0)</f>
        <v>West Zone</v>
      </c>
    </row>
    <row r="1686" spans="1:94" x14ac:dyDescent="0.35">
      <c r="A1686" t="s">
        <v>8324</v>
      </c>
      <c r="B1686">
        <v>835</v>
      </c>
      <c r="C1686" t="s">
        <v>9332</v>
      </c>
      <c r="D1686" t="s">
        <v>678</v>
      </c>
      <c r="E1686" t="s">
        <v>504</v>
      </c>
      <c r="F1686" t="s">
        <v>505</v>
      </c>
      <c r="G1686" t="s">
        <v>930</v>
      </c>
      <c r="H1686" t="s">
        <v>8340</v>
      </c>
      <c r="I1686">
        <v>659005</v>
      </c>
      <c r="J1686" t="s">
        <v>2102</v>
      </c>
      <c r="K1686" t="s">
        <v>8341</v>
      </c>
      <c r="L1686" t="s">
        <v>4622</v>
      </c>
      <c r="M1686" t="s">
        <v>8342</v>
      </c>
      <c r="N1686">
        <v>70000</v>
      </c>
      <c r="O1686" t="s">
        <v>3663</v>
      </c>
      <c r="P1686" t="s">
        <v>3664</v>
      </c>
      <c r="Q1686" t="s">
        <v>8343</v>
      </c>
      <c r="R1686">
        <v>7039426664</v>
      </c>
      <c r="S1686" t="s">
        <v>683</v>
      </c>
      <c r="T1686" t="s">
        <v>13249</v>
      </c>
      <c r="U1686" s="1">
        <v>46205</v>
      </c>
      <c r="V1686" s="14">
        <v>46205</v>
      </c>
      <c r="W1686" t="s">
        <v>8332</v>
      </c>
      <c r="X1686" s="31">
        <v>46205.581620370373</v>
      </c>
      <c r="AK1686" s="14">
        <v>46205</v>
      </c>
      <c r="AL1686" t="s">
        <v>8332</v>
      </c>
      <c r="AM1686" s="31">
        <v>46205.679699074077</v>
      </c>
      <c r="AN1686" s="14">
        <v>46205</v>
      </c>
      <c r="AO1686" t="s">
        <v>8332</v>
      </c>
      <c r="AP1686" s="31">
        <v>46205.729178240741</v>
      </c>
      <c r="AT1686" s="31">
        <v>46205.729178240741</v>
      </c>
      <c r="AU1686" s="14">
        <v>46205</v>
      </c>
      <c r="AV1686" t="s">
        <v>8332</v>
      </c>
      <c r="AW1686" t="s">
        <v>8344</v>
      </c>
      <c r="AX1686" t="s">
        <v>677</v>
      </c>
      <c r="AY1686" s="14">
        <v>46205</v>
      </c>
      <c r="AZ1686" t="s">
        <v>8332</v>
      </c>
      <c r="BA1686" s="31">
        <v>46205.729791666665</v>
      </c>
      <c r="BB1686" s="14">
        <v>46205</v>
      </c>
      <c r="BC1686" t="s">
        <v>1211</v>
      </c>
      <c r="BD1686" s="31">
        <v>46205.737083333333</v>
      </c>
      <c r="BE1686" s="14">
        <v>46205</v>
      </c>
      <c r="BF1686" t="s">
        <v>6692</v>
      </c>
      <c r="BG1686" s="31">
        <v>46205.754247685189</v>
      </c>
      <c r="BH1686" s="14">
        <v>46205</v>
      </c>
      <c r="BI1686" t="s">
        <v>1336</v>
      </c>
      <c r="BJ1686" s="31">
        <v>46205.774409722224</v>
      </c>
      <c r="BN1686" s="14">
        <v>46205</v>
      </c>
      <c r="BO1686" t="s">
        <v>1336</v>
      </c>
      <c r="BP1686" s="31">
        <v>46205.792187500003</v>
      </c>
      <c r="CP1686" t="str">
        <f>VLOOKUP(A1686,Sheet1!$A$2:$E$221,2,0)</f>
        <v>West Zone</v>
      </c>
    </row>
    <row r="1687" spans="1:94" x14ac:dyDescent="0.35">
      <c r="A1687" t="s">
        <v>8324</v>
      </c>
      <c r="B1687">
        <v>835</v>
      </c>
      <c r="C1687" t="s">
        <v>9332</v>
      </c>
      <c r="D1687" t="s">
        <v>678</v>
      </c>
      <c r="E1687" t="s">
        <v>504</v>
      </c>
      <c r="F1687" t="s">
        <v>505</v>
      </c>
      <c r="G1687" t="s">
        <v>930</v>
      </c>
      <c r="H1687" t="s">
        <v>10974</v>
      </c>
      <c r="I1687">
        <v>684595</v>
      </c>
      <c r="J1687" t="s">
        <v>8326</v>
      </c>
      <c r="K1687" t="s">
        <v>8327</v>
      </c>
      <c r="L1687" t="s">
        <v>4622</v>
      </c>
      <c r="M1687" t="s">
        <v>10975</v>
      </c>
      <c r="N1687">
        <v>45000</v>
      </c>
      <c r="O1687" t="s">
        <v>10053</v>
      </c>
      <c r="P1687" t="s">
        <v>10054</v>
      </c>
      <c r="Q1687" t="s">
        <v>9359</v>
      </c>
      <c r="R1687">
        <v>9458578914</v>
      </c>
      <c r="S1687" t="s">
        <v>13394</v>
      </c>
      <c r="T1687"/>
      <c r="V1687" s="14">
        <v>46206</v>
      </c>
      <c r="W1687" t="s">
        <v>8329</v>
      </c>
      <c r="X1687" s="31">
        <v>46206.534490740742</v>
      </c>
      <c r="AN1687" s="14">
        <v>46209</v>
      </c>
      <c r="AO1687" t="s">
        <v>2966</v>
      </c>
      <c r="AP1687" s="31">
        <v>46209.421365740738</v>
      </c>
      <c r="AT1687" s="31">
        <v>46209.421365740738</v>
      </c>
      <c r="AU1687" s="14">
        <v>46209</v>
      </c>
      <c r="AV1687" t="s">
        <v>2966</v>
      </c>
      <c r="AW1687" t="s">
        <v>505</v>
      </c>
      <c r="AX1687" t="s">
        <v>678</v>
      </c>
      <c r="AY1687" s="14">
        <v>46209</v>
      </c>
      <c r="AZ1687" t="s">
        <v>2966</v>
      </c>
      <c r="BA1687" s="31">
        <v>46209.430520833332</v>
      </c>
      <c r="BB1687" s="14">
        <v>46209</v>
      </c>
      <c r="BC1687" t="s">
        <v>1211</v>
      </c>
      <c r="BD1687" s="31">
        <v>46209.451851851853</v>
      </c>
      <c r="BE1687" s="14">
        <v>46209</v>
      </c>
      <c r="BF1687" t="s">
        <v>6837</v>
      </c>
      <c r="BG1687" s="31">
        <v>46209.600659722222</v>
      </c>
      <c r="BH1687" s="14">
        <v>46209</v>
      </c>
      <c r="BI1687" t="s">
        <v>1336</v>
      </c>
      <c r="BJ1687" s="31">
        <v>46209.651597222219</v>
      </c>
      <c r="BK1687" s="14">
        <v>46209</v>
      </c>
      <c r="BL1687" t="s">
        <v>1336</v>
      </c>
      <c r="BM1687" s="31">
        <v>46209.674340277779</v>
      </c>
      <c r="BZ1687" s="14">
        <v>46209</v>
      </c>
      <c r="CA1687" t="s">
        <v>1336</v>
      </c>
      <c r="CB1687" s="31">
        <v>46209.680451388886</v>
      </c>
      <c r="CC1687" s="14">
        <v>46209</v>
      </c>
      <c r="CD1687" t="s">
        <v>1364</v>
      </c>
      <c r="CE1687" s="31">
        <v>46209.704710648148</v>
      </c>
      <c r="CI1687" s="14">
        <v>46210</v>
      </c>
      <c r="CJ1687" t="s">
        <v>8330</v>
      </c>
      <c r="CK1687" s="31">
        <v>46210.500069444446</v>
      </c>
      <c r="CP1687" t="str">
        <f>VLOOKUP(A1687,Sheet1!$A$2:$E$221,2,0)</f>
        <v>West Zone</v>
      </c>
    </row>
    <row r="1688" spans="1:94" x14ac:dyDescent="0.35">
      <c r="A1688" t="s">
        <v>8324</v>
      </c>
      <c r="B1688">
        <v>835</v>
      </c>
      <c r="C1688" t="s">
        <v>9332</v>
      </c>
      <c r="D1688" t="s">
        <v>678</v>
      </c>
      <c r="E1688" t="s">
        <v>504</v>
      </c>
      <c r="F1688" t="s">
        <v>505</v>
      </c>
      <c r="G1688" t="s">
        <v>930</v>
      </c>
      <c r="H1688" t="s">
        <v>3949</v>
      </c>
      <c r="I1688">
        <v>771909</v>
      </c>
      <c r="J1688" t="s">
        <v>3951</v>
      </c>
      <c r="K1688" t="s">
        <v>3952</v>
      </c>
      <c r="L1688" t="s">
        <v>4622</v>
      </c>
      <c r="M1688" t="s">
        <v>8345</v>
      </c>
      <c r="N1688">
        <v>80000</v>
      </c>
      <c r="O1688" t="s">
        <v>1410</v>
      </c>
      <c r="P1688" t="s">
        <v>1411</v>
      </c>
      <c r="Q1688" t="s">
        <v>3950</v>
      </c>
      <c r="R1688">
        <v>6528476194</v>
      </c>
      <c r="S1688" t="s">
        <v>13394</v>
      </c>
      <c r="T1688"/>
      <c r="V1688" s="14">
        <v>46204</v>
      </c>
      <c r="W1688" t="s">
        <v>8346</v>
      </c>
      <c r="X1688" s="31">
        <v>46204.7578125</v>
      </c>
      <c r="AN1688" s="14">
        <v>46205</v>
      </c>
      <c r="AO1688" t="s">
        <v>2966</v>
      </c>
      <c r="AP1688" s="31">
        <v>46205.370821759258</v>
      </c>
      <c r="AT1688" s="31">
        <v>46205.370821759258</v>
      </c>
      <c r="AU1688" s="14">
        <v>46205</v>
      </c>
      <c r="AV1688" t="s">
        <v>2966</v>
      </c>
      <c r="AW1688" t="s">
        <v>505</v>
      </c>
      <c r="AX1688" t="s">
        <v>678</v>
      </c>
      <c r="AY1688" s="14">
        <v>46205</v>
      </c>
      <c r="AZ1688" t="s">
        <v>2966</v>
      </c>
      <c r="BA1688" s="31">
        <v>46205.375937500001</v>
      </c>
      <c r="BB1688" s="14">
        <v>46205</v>
      </c>
      <c r="BC1688" t="s">
        <v>1211</v>
      </c>
      <c r="BD1688" s="31">
        <v>46205.396550925929</v>
      </c>
      <c r="BE1688" s="14">
        <v>46205</v>
      </c>
      <c r="BF1688" t="s">
        <v>6501</v>
      </c>
      <c r="BG1688" s="31">
        <v>46205.423194444447</v>
      </c>
      <c r="BH1688" s="14">
        <v>46205</v>
      </c>
      <c r="BI1688" t="s">
        <v>1336</v>
      </c>
      <c r="BJ1688" s="31">
        <v>46205.435729166667</v>
      </c>
      <c r="BK1688" s="14">
        <v>46205</v>
      </c>
      <c r="BL1688" t="s">
        <v>1336</v>
      </c>
      <c r="BM1688" s="31">
        <v>46205.452800925923</v>
      </c>
      <c r="BZ1688" s="14">
        <v>46205</v>
      </c>
      <c r="CA1688" t="s">
        <v>1336</v>
      </c>
      <c r="CB1688" s="31">
        <v>46205.460775462961</v>
      </c>
      <c r="CC1688" s="14">
        <v>46205</v>
      </c>
      <c r="CD1688" t="s">
        <v>1322</v>
      </c>
      <c r="CE1688" s="31">
        <v>46205.464999999997</v>
      </c>
      <c r="CI1688" s="14">
        <v>46205</v>
      </c>
      <c r="CJ1688" t="s">
        <v>8330</v>
      </c>
      <c r="CK1688" s="31">
        <v>46205.611851851849</v>
      </c>
      <c r="CP1688" t="str">
        <f>VLOOKUP(A1688,Sheet1!$A$2:$E$221,2,0)</f>
        <v>West Zone</v>
      </c>
    </row>
    <row r="1689" spans="1:94" x14ac:dyDescent="0.35">
      <c r="A1689" t="s">
        <v>8324</v>
      </c>
      <c r="B1689">
        <v>835</v>
      </c>
      <c r="C1689" t="s">
        <v>9332</v>
      </c>
      <c r="D1689" t="s">
        <v>678</v>
      </c>
      <c r="E1689" t="s">
        <v>504</v>
      </c>
      <c r="F1689" t="s">
        <v>505</v>
      </c>
      <c r="G1689" t="s">
        <v>930</v>
      </c>
      <c r="H1689" t="s">
        <v>12842</v>
      </c>
      <c r="I1689">
        <v>775219</v>
      </c>
      <c r="J1689" t="s">
        <v>1020</v>
      </c>
      <c r="K1689" t="s">
        <v>12843</v>
      </c>
      <c r="L1689" t="s">
        <v>4622</v>
      </c>
      <c r="M1689" t="s">
        <v>12844</v>
      </c>
      <c r="N1689">
        <v>45000</v>
      </c>
      <c r="O1689" t="s">
        <v>4972</v>
      </c>
      <c r="P1689" t="s">
        <v>4973</v>
      </c>
      <c r="Q1689" t="s">
        <v>1102</v>
      </c>
      <c r="R1689">
        <v>9795841297</v>
      </c>
      <c r="S1689" t="s">
        <v>13394</v>
      </c>
      <c r="T1689"/>
      <c r="V1689" s="14">
        <v>46209</v>
      </c>
      <c r="W1689" t="s">
        <v>12845</v>
      </c>
      <c r="X1689" s="31">
        <v>46209.720312500001</v>
      </c>
      <c r="AN1689" s="14">
        <v>46210</v>
      </c>
      <c r="AO1689" t="s">
        <v>8330</v>
      </c>
      <c r="AP1689" s="31">
        <v>46210.379745370374</v>
      </c>
      <c r="AT1689" s="31">
        <v>46210.379745370374</v>
      </c>
      <c r="AU1689" s="14">
        <v>46210</v>
      </c>
      <c r="AV1689" t="s">
        <v>8330</v>
      </c>
      <c r="AW1689" t="s">
        <v>8331</v>
      </c>
      <c r="AX1689" t="s">
        <v>677</v>
      </c>
      <c r="AY1689" s="14">
        <v>46210</v>
      </c>
      <c r="AZ1689" t="s">
        <v>8330</v>
      </c>
      <c r="BA1689" s="31">
        <v>46210.389710648145</v>
      </c>
      <c r="BB1689" s="14">
        <v>46210</v>
      </c>
      <c r="BC1689" t="s">
        <v>1211</v>
      </c>
      <c r="BD1689" s="31">
        <v>46210.395567129628</v>
      </c>
      <c r="BE1689" s="14">
        <v>46210</v>
      </c>
      <c r="BF1689" t="s">
        <v>6837</v>
      </c>
      <c r="BG1689" s="31">
        <v>46210.443958333337</v>
      </c>
      <c r="BH1689" s="14">
        <v>46210</v>
      </c>
      <c r="BI1689" t="s">
        <v>1336</v>
      </c>
      <c r="BJ1689" s="31">
        <v>46210.465555555558</v>
      </c>
      <c r="BK1689" s="14">
        <v>46210</v>
      </c>
      <c r="BL1689" t="s">
        <v>1336</v>
      </c>
      <c r="BM1689" s="31">
        <v>46210.503599537034</v>
      </c>
      <c r="BZ1689" s="14">
        <v>46210</v>
      </c>
      <c r="CA1689" t="s">
        <v>1336</v>
      </c>
      <c r="CB1689" s="31">
        <v>46210.520381944443</v>
      </c>
      <c r="CC1689" s="14">
        <v>46210</v>
      </c>
      <c r="CD1689" t="s">
        <v>1364</v>
      </c>
      <c r="CE1689" s="31">
        <v>46210.538263888891</v>
      </c>
      <c r="CI1689" s="14">
        <v>46210</v>
      </c>
      <c r="CJ1689" t="s">
        <v>11765</v>
      </c>
      <c r="CK1689" s="31">
        <v>46210.633599537039</v>
      </c>
      <c r="CP1689" t="str">
        <f>VLOOKUP(A1689,Sheet1!$A$2:$E$221,2,0)</f>
        <v>West Zone</v>
      </c>
    </row>
    <row r="1690" spans="1:94" x14ac:dyDescent="0.35">
      <c r="A1690" t="s">
        <v>8347</v>
      </c>
      <c r="B1690">
        <v>842</v>
      </c>
      <c r="C1690" t="s">
        <v>9332</v>
      </c>
      <c r="D1690" t="s">
        <v>678</v>
      </c>
      <c r="E1690" t="s">
        <v>340</v>
      </c>
      <c r="F1690" t="s">
        <v>341</v>
      </c>
      <c r="G1690" t="s">
        <v>81</v>
      </c>
      <c r="H1690" t="s">
        <v>10977</v>
      </c>
      <c r="I1690">
        <v>90613</v>
      </c>
      <c r="J1690" t="s">
        <v>10978</v>
      </c>
      <c r="K1690" t="s">
        <v>10979</v>
      </c>
      <c r="L1690" t="s">
        <v>4622</v>
      </c>
      <c r="M1690" t="s">
        <v>10980</v>
      </c>
      <c r="N1690">
        <v>65000</v>
      </c>
      <c r="O1690" t="s">
        <v>9467</v>
      </c>
      <c r="P1690" t="s">
        <v>9468</v>
      </c>
      <c r="Q1690" t="s">
        <v>2748</v>
      </c>
      <c r="R1690">
        <v>4674619770</v>
      </c>
      <c r="S1690" t="s">
        <v>13394</v>
      </c>
      <c r="T1690"/>
      <c r="V1690" s="14">
        <v>46209</v>
      </c>
      <c r="W1690" t="s">
        <v>10982</v>
      </c>
      <c r="X1690" s="31">
        <v>46209.553032407406</v>
      </c>
      <c r="AN1690" s="14">
        <v>46209</v>
      </c>
      <c r="AO1690" t="s">
        <v>1412</v>
      </c>
      <c r="AP1690" s="31">
        <v>46209.662824074076</v>
      </c>
      <c r="AT1690" s="31">
        <v>46209.662824074076</v>
      </c>
      <c r="AU1690" s="14">
        <v>46209</v>
      </c>
      <c r="AV1690" t="s">
        <v>1412</v>
      </c>
      <c r="AW1690" t="s">
        <v>341</v>
      </c>
      <c r="AX1690" t="s">
        <v>678</v>
      </c>
      <c r="AY1690" s="14">
        <v>46209</v>
      </c>
      <c r="AZ1690" t="s">
        <v>10982</v>
      </c>
      <c r="BA1690" s="31">
        <v>46209.702280092592</v>
      </c>
      <c r="BB1690" s="14">
        <v>46209</v>
      </c>
      <c r="BC1690" t="s">
        <v>1211</v>
      </c>
      <c r="BD1690" s="31">
        <v>46209.717881944445</v>
      </c>
      <c r="BE1690" s="14">
        <v>46209</v>
      </c>
      <c r="BF1690" t="s">
        <v>6837</v>
      </c>
      <c r="BG1690" s="31">
        <v>46209.733611111114</v>
      </c>
      <c r="BH1690" s="14">
        <v>46209</v>
      </c>
      <c r="BI1690" t="s">
        <v>7829</v>
      </c>
      <c r="BJ1690" s="31">
        <v>46209.760162037041</v>
      </c>
      <c r="BK1690" s="14">
        <v>46209</v>
      </c>
      <c r="BL1690" t="s">
        <v>7829</v>
      </c>
      <c r="BM1690" s="31">
        <v>46209.760243055556</v>
      </c>
      <c r="BZ1690" s="14">
        <v>46209</v>
      </c>
      <c r="CA1690" t="s">
        <v>7829</v>
      </c>
      <c r="CB1690" s="31">
        <v>46209.780173611114</v>
      </c>
      <c r="CC1690" s="14">
        <v>46209</v>
      </c>
      <c r="CD1690" t="s">
        <v>1364</v>
      </c>
      <c r="CE1690" s="31">
        <v>46209.792673611111</v>
      </c>
      <c r="CI1690" s="14">
        <v>46210</v>
      </c>
      <c r="CJ1690" t="s">
        <v>1415</v>
      </c>
      <c r="CK1690" s="31">
        <v>46210.464305555557</v>
      </c>
      <c r="CP1690" t="str">
        <f>VLOOKUP(A1690,Sheet1!$A$2:$E$221,2,0)</f>
        <v>West Zone</v>
      </c>
    </row>
    <row r="1691" spans="1:94" x14ac:dyDescent="0.35">
      <c r="A1691" t="s">
        <v>8347</v>
      </c>
      <c r="B1691">
        <v>842</v>
      </c>
      <c r="C1691" t="s">
        <v>9332</v>
      </c>
      <c r="D1691" t="s">
        <v>678</v>
      </c>
      <c r="E1691" t="s">
        <v>340</v>
      </c>
      <c r="F1691" t="s">
        <v>341</v>
      </c>
      <c r="G1691" t="s">
        <v>81</v>
      </c>
      <c r="H1691" t="s">
        <v>10977</v>
      </c>
      <c r="I1691">
        <v>90613</v>
      </c>
      <c r="J1691" t="s">
        <v>10978</v>
      </c>
      <c r="K1691" t="s">
        <v>10979</v>
      </c>
      <c r="L1691" t="s">
        <v>4622</v>
      </c>
      <c r="M1691" t="s">
        <v>10980</v>
      </c>
      <c r="N1691">
        <v>65000</v>
      </c>
      <c r="O1691" t="s">
        <v>9467</v>
      </c>
      <c r="P1691" t="s">
        <v>9468</v>
      </c>
      <c r="Q1691" t="s">
        <v>10981</v>
      </c>
      <c r="R1691">
        <v>5681127843</v>
      </c>
      <c r="S1691" t="s">
        <v>13394</v>
      </c>
      <c r="T1691"/>
      <c r="V1691" s="14">
        <v>46209</v>
      </c>
      <c r="W1691" t="s">
        <v>10982</v>
      </c>
      <c r="X1691" s="31">
        <v>46209.553055555552</v>
      </c>
      <c r="AN1691" s="14">
        <v>46209</v>
      </c>
      <c r="AO1691" t="s">
        <v>1412</v>
      </c>
      <c r="AP1691" s="31">
        <v>46209.662847222222</v>
      </c>
      <c r="AT1691" s="31">
        <v>46209.662847222222</v>
      </c>
      <c r="AU1691" s="14">
        <v>46209</v>
      </c>
      <c r="AV1691" t="s">
        <v>1412</v>
      </c>
      <c r="AW1691" t="s">
        <v>341</v>
      </c>
      <c r="AX1691" t="s">
        <v>678</v>
      </c>
      <c r="AY1691" s="14">
        <v>46209</v>
      </c>
      <c r="AZ1691" t="s">
        <v>10982</v>
      </c>
      <c r="BA1691" s="31">
        <v>46209.702303240738</v>
      </c>
      <c r="BB1691" s="14">
        <v>46209</v>
      </c>
      <c r="BC1691" t="s">
        <v>1211</v>
      </c>
      <c r="BD1691" s="31">
        <v>46209.717881944445</v>
      </c>
      <c r="BE1691" s="14">
        <v>46209</v>
      </c>
      <c r="BF1691" t="s">
        <v>6837</v>
      </c>
      <c r="BG1691" s="31">
        <v>46209.733622685184</v>
      </c>
      <c r="BH1691" s="14">
        <v>46209</v>
      </c>
      <c r="BI1691" t="s">
        <v>7829</v>
      </c>
      <c r="BJ1691" s="31">
        <v>46209.76017361111</v>
      </c>
      <c r="BK1691" s="14">
        <v>46209</v>
      </c>
      <c r="BL1691" t="s">
        <v>7829</v>
      </c>
      <c r="BM1691" s="31">
        <v>46209.760254629633</v>
      </c>
      <c r="BZ1691" s="14">
        <v>46209</v>
      </c>
      <c r="CA1691" t="s">
        <v>7829</v>
      </c>
      <c r="CB1691" s="31">
        <v>46209.780185185184</v>
      </c>
      <c r="CC1691" s="14">
        <v>46209</v>
      </c>
      <c r="CD1691" t="s">
        <v>1364</v>
      </c>
      <c r="CE1691" s="31">
        <v>46209.792673611111</v>
      </c>
      <c r="CI1691" s="14">
        <v>46210</v>
      </c>
      <c r="CJ1691" t="s">
        <v>1415</v>
      </c>
      <c r="CK1691" s="31">
        <v>46210.464305555557</v>
      </c>
      <c r="CP1691" t="str">
        <f>VLOOKUP(A1691,Sheet1!$A$2:$E$221,2,0)</f>
        <v>West Zone</v>
      </c>
    </row>
    <row r="1692" spans="1:94" x14ac:dyDescent="0.35">
      <c r="A1692" t="s">
        <v>8347</v>
      </c>
      <c r="B1692">
        <v>842</v>
      </c>
      <c r="C1692" t="s">
        <v>9332</v>
      </c>
      <c r="D1692" t="s">
        <v>678</v>
      </c>
      <c r="E1692" t="s">
        <v>340</v>
      </c>
      <c r="F1692" t="s">
        <v>341</v>
      </c>
      <c r="G1692" t="s">
        <v>81</v>
      </c>
      <c r="H1692" t="s">
        <v>4497</v>
      </c>
      <c r="I1692">
        <v>92304</v>
      </c>
      <c r="J1692" t="s">
        <v>4499</v>
      </c>
      <c r="K1692" t="s">
        <v>4500</v>
      </c>
      <c r="L1692" t="s">
        <v>4622</v>
      </c>
      <c r="M1692" t="s">
        <v>8348</v>
      </c>
      <c r="N1692">
        <v>90000</v>
      </c>
      <c r="O1692" t="s">
        <v>1032</v>
      </c>
      <c r="P1692" t="s">
        <v>1033</v>
      </c>
      <c r="Q1692" t="s">
        <v>4498</v>
      </c>
      <c r="R1692">
        <v>2182009070</v>
      </c>
      <c r="S1692" t="s">
        <v>13394</v>
      </c>
      <c r="T1692"/>
      <c r="V1692" s="14">
        <v>46204</v>
      </c>
      <c r="W1692" t="s">
        <v>8349</v>
      </c>
      <c r="X1692" s="31">
        <v>46204.609224537038</v>
      </c>
      <c r="AN1692" s="14">
        <v>46204</v>
      </c>
      <c r="AO1692" t="s">
        <v>1412</v>
      </c>
      <c r="AP1692" s="31">
        <v>46204.728217592594</v>
      </c>
      <c r="AT1692" s="31">
        <v>46204.728217592594</v>
      </c>
      <c r="AU1692" s="14">
        <v>46204</v>
      </c>
      <c r="AV1692" t="s">
        <v>1412</v>
      </c>
      <c r="AW1692" t="s">
        <v>341</v>
      </c>
      <c r="AX1692" t="s">
        <v>678</v>
      </c>
      <c r="AY1692" s="14">
        <v>46206</v>
      </c>
      <c r="AZ1692" t="s">
        <v>1415</v>
      </c>
      <c r="BA1692" s="31">
        <v>46206.575659722221</v>
      </c>
      <c r="BB1692" s="14">
        <v>46206</v>
      </c>
      <c r="BC1692" t="s">
        <v>3057</v>
      </c>
      <c r="BD1692" s="31">
        <v>46206.585520833331</v>
      </c>
      <c r="BE1692" s="14">
        <v>46206</v>
      </c>
      <c r="BF1692" t="s">
        <v>7791</v>
      </c>
      <c r="BG1692" s="31">
        <v>46206.610069444447</v>
      </c>
      <c r="BH1692" s="14">
        <v>46206</v>
      </c>
      <c r="BI1692" t="s">
        <v>7829</v>
      </c>
      <c r="BJ1692" s="31">
        <v>46206.653391203705</v>
      </c>
      <c r="BK1692" s="14">
        <v>46206</v>
      </c>
      <c r="BL1692" t="s">
        <v>7829</v>
      </c>
      <c r="BM1692" s="31">
        <v>46206.666956018518</v>
      </c>
      <c r="BZ1692" s="14">
        <v>46206</v>
      </c>
      <c r="CA1692" t="s">
        <v>7829</v>
      </c>
      <c r="CB1692" s="31">
        <v>46206.677233796298</v>
      </c>
      <c r="CC1692" s="14">
        <v>46206</v>
      </c>
      <c r="CD1692" t="s">
        <v>1324</v>
      </c>
      <c r="CE1692" s="31">
        <v>46206.717164351852</v>
      </c>
      <c r="CI1692" s="14">
        <v>46206</v>
      </c>
      <c r="CJ1692" t="s">
        <v>1415</v>
      </c>
      <c r="CK1692" s="31">
        <v>46206.795810185184</v>
      </c>
      <c r="CP1692" t="str">
        <f>VLOOKUP(A1692,Sheet1!$A$2:$E$221,2,0)</f>
        <v>West Zone</v>
      </c>
    </row>
    <row r="1693" spans="1:94" x14ac:dyDescent="0.35">
      <c r="A1693" t="s">
        <v>8347</v>
      </c>
      <c r="B1693">
        <v>842</v>
      </c>
      <c r="C1693" t="s">
        <v>9332</v>
      </c>
      <c r="D1693" t="s">
        <v>678</v>
      </c>
      <c r="E1693" t="s">
        <v>340</v>
      </c>
      <c r="F1693" t="s">
        <v>341</v>
      </c>
      <c r="G1693" t="s">
        <v>81</v>
      </c>
      <c r="H1693" t="s">
        <v>8350</v>
      </c>
      <c r="I1693">
        <v>241373</v>
      </c>
      <c r="J1693" t="s">
        <v>4045</v>
      </c>
      <c r="K1693" t="s">
        <v>8351</v>
      </c>
      <c r="L1693" t="s">
        <v>4622</v>
      </c>
      <c r="M1693" t="s">
        <v>8352</v>
      </c>
      <c r="N1693">
        <v>45000</v>
      </c>
      <c r="O1693" t="s">
        <v>1036</v>
      </c>
      <c r="P1693" t="s">
        <v>1037</v>
      </c>
      <c r="Q1693" t="s">
        <v>8353</v>
      </c>
      <c r="R1693">
        <v>3933372789</v>
      </c>
      <c r="S1693" t="s">
        <v>13394</v>
      </c>
      <c r="T1693"/>
      <c r="V1693" s="14">
        <v>46203</v>
      </c>
      <c r="W1693" t="s">
        <v>8354</v>
      </c>
      <c r="X1693" s="31">
        <v>46203.710381944446</v>
      </c>
      <c r="AN1693" s="14">
        <v>46204</v>
      </c>
      <c r="AO1693" t="s">
        <v>1412</v>
      </c>
      <c r="AP1693" s="31">
        <v>46204.582812499997</v>
      </c>
      <c r="AT1693" s="31">
        <v>46204.582812499997</v>
      </c>
      <c r="AU1693" s="14">
        <v>46204</v>
      </c>
      <c r="AV1693" t="s">
        <v>1412</v>
      </c>
      <c r="AW1693" t="s">
        <v>341</v>
      </c>
      <c r="AX1693" t="s">
        <v>678</v>
      </c>
      <c r="AY1693" s="14">
        <v>46204</v>
      </c>
      <c r="AZ1693" t="s">
        <v>8354</v>
      </c>
      <c r="BA1693" s="31">
        <v>46204.619201388887</v>
      </c>
      <c r="BB1693" s="14">
        <v>46204</v>
      </c>
      <c r="BC1693" t="s">
        <v>1211</v>
      </c>
      <c r="BD1693" s="31">
        <v>46204.63857638889</v>
      </c>
      <c r="BE1693" s="14">
        <v>46204</v>
      </c>
      <c r="BF1693" t="s">
        <v>6482</v>
      </c>
      <c r="BG1693" s="31">
        <v>46204.665509259263</v>
      </c>
      <c r="BH1693" s="14">
        <v>46204</v>
      </c>
      <c r="BI1693" t="s">
        <v>7829</v>
      </c>
      <c r="BJ1693" s="31">
        <v>46204.67328703704</v>
      </c>
      <c r="BK1693" s="14">
        <v>46204</v>
      </c>
      <c r="BL1693" t="s">
        <v>7829</v>
      </c>
      <c r="BM1693" s="31">
        <v>46204.673310185186</v>
      </c>
      <c r="BZ1693" s="14">
        <v>46204</v>
      </c>
      <c r="CA1693" t="s">
        <v>7829</v>
      </c>
      <c r="CB1693" s="31">
        <v>46204.67895833333</v>
      </c>
      <c r="CC1693" s="14">
        <v>46204</v>
      </c>
      <c r="CD1693" t="s">
        <v>1324</v>
      </c>
      <c r="CE1693" s="31">
        <v>46204.700474537036</v>
      </c>
      <c r="CI1693" s="14">
        <v>46206</v>
      </c>
      <c r="CJ1693" t="s">
        <v>1415</v>
      </c>
      <c r="CK1693" s="31">
        <v>46206.541076388887</v>
      </c>
      <c r="CP1693" t="str">
        <f>VLOOKUP(A1693,Sheet1!$A$2:$E$221,2,0)</f>
        <v>West Zone</v>
      </c>
    </row>
    <row r="1694" spans="1:94" x14ac:dyDescent="0.35">
      <c r="A1694" t="s">
        <v>8347</v>
      </c>
      <c r="B1694">
        <v>842</v>
      </c>
      <c r="C1694" t="s">
        <v>9332</v>
      </c>
      <c r="D1694" t="s">
        <v>678</v>
      </c>
      <c r="E1694" t="s">
        <v>340</v>
      </c>
      <c r="F1694" t="s">
        <v>341</v>
      </c>
      <c r="G1694" t="s">
        <v>81</v>
      </c>
      <c r="H1694" t="s">
        <v>10983</v>
      </c>
      <c r="I1694">
        <v>337695</v>
      </c>
      <c r="J1694" t="s">
        <v>10984</v>
      </c>
      <c r="K1694" t="s">
        <v>10985</v>
      </c>
      <c r="L1694" t="s">
        <v>4622</v>
      </c>
      <c r="M1694" t="s">
        <v>10986</v>
      </c>
      <c r="N1694">
        <v>70000</v>
      </c>
      <c r="O1694" t="s">
        <v>1029</v>
      </c>
      <c r="P1694" t="s">
        <v>1030</v>
      </c>
      <c r="Q1694" t="s">
        <v>10987</v>
      </c>
      <c r="R1694">
        <v>2281541286</v>
      </c>
      <c r="S1694" t="s">
        <v>13394</v>
      </c>
      <c r="T1694"/>
      <c r="V1694" s="14">
        <v>46209</v>
      </c>
      <c r="W1694" t="s">
        <v>10982</v>
      </c>
      <c r="X1694" s="31">
        <v>46209.777731481481</v>
      </c>
      <c r="AN1694" s="14">
        <v>46209</v>
      </c>
      <c r="AO1694" t="s">
        <v>1412</v>
      </c>
      <c r="AP1694" s="31">
        <v>46209.824328703704</v>
      </c>
      <c r="AT1694" s="31">
        <v>46209.824328703704</v>
      </c>
      <c r="AU1694" s="14">
        <v>46209</v>
      </c>
      <c r="AV1694" t="s">
        <v>1412</v>
      </c>
      <c r="AW1694" t="s">
        <v>341</v>
      </c>
      <c r="AX1694" t="s">
        <v>678</v>
      </c>
      <c r="AY1694" s="14">
        <v>46210</v>
      </c>
      <c r="AZ1694" t="s">
        <v>10982</v>
      </c>
      <c r="BA1694" s="31">
        <v>46210.550717592596</v>
      </c>
      <c r="BB1694" s="14">
        <v>46210</v>
      </c>
      <c r="BC1694" t="s">
        <v>1211</v>
      </c>
      <c r="BD1694" s="31">
        <v>46210.575254629628</v>
      </c>
      <c r="BE1694" s="14">
        <v>46210</v>
      </c>
      <c r="BF1694" t="s">
        <v>6501</v>
      </c>
      <c r="BG1694" s="31">
        <v>46210.695925925924</v>
      </c>
      <c r="BH1694" s="14">
        <v>46210</v>
      </c>
      <c r="BI1694" t="s">
        <v>7829</v>
      </c>
      <c r="BJ1694" s="31">
        <v>46210.7656712963</v>
      </c>
      <c r="BK1694" s="14">
        <v>46210</v>
      </c>
      <c r="BL1694" t="s">
        <v>7829</v>
      </c>
      <c r="BM1694" s="31">
        <v>46210.765706018516</v>
      </c>
      <c r="BZ1694" s="14">
        <v>46210</v>
      </c>
      <c r="CA1694" t="s">
        <v>7829</v>
      </c>
      <c r="CB1694" s="31">
        <v>46210.767210648148</v>
      </c>
      <c r="CC1694" s="14">
        <v>46210</v>
      </c>
      <c r="CD1694" t="s">
        <v>1322</v>
      </c>
      <c r="CE1694" s="31">
        <v>46210.799398148149</v>
      </c>
      <c r="CP1694" t="str">
        <f>VLOOKUP(A1694,Sheet1!$A$2:$E$221,2,0)</f>
        <v>West Zone</v>
      </c>
    </row>
    <row r="1695" spans="1:94" x14ac:dyDescent="0.35">
      <c r="A1695" t="s">
        <v>8347</v>
      </c>
      <c r="B1695">
        <v>842</v>
      </c>
      <c r="C1695" t="s">
        <v>9332</v>
      </c>
      <c r="D1695" t="s">
        <v>678</v>
      </c>
      <c r="E1695" t="s">
        <v>340</v>
      </c>
      <c r="F1695" t="s">
        <v>341</v>
      </c>
      <c r="G1695" t="s">
        <v>81</v>
      </c>
      <c r="H1695" t="s">
        <v>12846</v>
      </c>
      <c r="I1695">
        <v>344571</v>
      </c>
      <c r="J1695" t="s">
        <v>4045</v>
      </c>
      <c r="K1695" t="s">
        <v>8351</v>
      </c>
      <c r="L1695" t="s">
        <v>4622</v>
      </c>
      <c r="M1695" t="s">
        <v>12847</v>
      </c>
      <c r="N1695">
        <v>80000</v>
      </c>
      <c r="O1695" t="s">
        <v>2992</v>
      </c>
      <c r="P1695" t="s">
        <v>2993</v>
      </c>
      <c r="Q1695" t="s">
        <v>12848</v>
      </c>
      <c r="R1695">
        <v>8374123429</v>
      </c>
      <c r="S1695" t="s">
        <v>13394</v>
      </c>
      <c r="T1695"/>
      <c r="V1695" s="14">
        <v>46210</v>
      </c>
      <c r="W1695" t="s">
        <v>1415</v>
      </c>
      <c r="X1695" s="31">
        <v>46210.494745370372</v>
      </c>
      <c r="AB1695" s="14">
        <v>46210</v>
      </c>
      <c r="AC1695" t="s">
        <v>8354</v>
      </c>
      <c r="AD1695" s="31">
        <v>46210.500150462962</v>
      </c>
      <c r="AN1695" s="14">
        <v>46210</v>
      </c>
      <c r="AO1695" t="s">
        <v>1412</v>
      </c>
      <c r="AP1695" s="31">
        <v>46210.540289351855</v>
      </c>
      <c r="AT1695" s="31">
        <v>46210.540289351855</v>
      </c>
      <c r="AU1695" s="14">
        <v>46210</v>
      </c>
      <c r="AV1695" t="s">
        <v>1412</v>
      </c>
      <c r="AW1695" t="s">
        <v>341</v>
      </c>
      <c r="AX1695" t="s">
        <v>678</v>
      </c>
      <c r="AY1695" s="14">
        <v>46210</v>
      </c>
      <c r="AZ1695" t="s">
        <v>8354</v>
      </c>
      <c r="BA1695" s="31">
        <v>46210.615659722222</v>
      </c>
      <c r="BB1695" s="14">
        <v>46210</v>
      </c>
      <c r="BC1695" t="s">
        <v>1211</v>
      </c>
      <c r="BD1695" s="31">
        <v>46210.640949074077</v>
      </c>
      <c r="BE1695" s="14">
        <v>46210</v>
      </c>
      <c r="BF1695" t="s">
        <v>7791</v>
      </c>
      <c r="BG1695" s="31">
        <v>46210.656226851854</v>
      </c>
      <c r="BH1695" s="14">
        <v>46210</v>
      </c>
      <c r="BI1695" t="s">
        <v>7829</v>
      </c>
      <c r="BJ1695" s="31">
        <v>46210.690983796296</v>
      </c>
      <c r="BK1695" s="14">
        <v>46210</v>
      </c>
      <c r="BL1695" t="s">
        <v>7829</v>
      </c>
      <c r="BM1695" s="31">
        <v>46210.691018518519</v>
      </c>
      <c r="BZ1695" s="14">
        <v>46210</v>
      </c>
      <c r="CA1695" t="s">
        <v>7829</v>
      </c>
      <c r="CB1695" s="31">
        <v>46210.70548611111</v>
      </c>
      <c r="CC1695" s="14">
        <v>46210</v>
      </c>
      <c r="CD1695" t="s">
        <v>1324</v>
      </c>
      <c r="CE1695" s="31">
        <v>46210.750173611108</v>
      </c>
      <c r="CP1695" t="str">
        <f>VLOOKUP(A1695,Sheet1!$A$2:$E$221,2,0)</f>
        <v>West Zone</v>
      </c>
    </row>
    <row r="1696" spans="1:94" x14ac:dyDescent="0.35">
      <c r="A1696" t="s">
        <v>8347</v>
      </c>
      <c r="B1696">
        <v>842</v>
      </c>
      <c r="C1696" t="s">
        <v>9332</v>
      </c>
      <c r="D1696" t="s">
        <v>678</v>
      </c>
      <c r="E1696" t="s">
        <v>340</v>
      </c>
      <c r="F1696" t="s">
        <v>341</v>
      </c>
      <c r="G1696" t="s">
        <v>81</v>
      </c>
      <c r="H1696" t="s">
        <v>8355</v>
      </c>
      <c r="I1696">
        <v>354869</v>
      </c>
      <c r="J1696" t="s">
        <v>8356</v>
      </c>
      <c r="K1696" t="s">
        <v>8357</v>
      </c>
      <c r="L1696" t="s">
        <v>4622</v>
      </c>
      <c r="M1696" t="s">
        <v>8358</v>
      </c>
      <c r="N1696">
        <v>60000</v>
      </c>
      <c r="O1696" t="s">
        <v>1038</v>
      </c>
      <c r="P1696" t="s">
        <v>1039</v>
      </c>
      <c r="Q1696" t="s">
        <v>8359</v>
      </c>
      <c r="R1696">
        <v>2118449580</v>
      </c>
      <c r="S1696" t="s">
        <v>13394</v>
      </c>
      <c r="T1696"/>
      <c r="V1696" s="14">
        <v>46205</v>
      </c>
      <c r="W1696" t="s">
        <v>8360</v>
      </c>
      <c r="X1696" s="31">
        <v>46205.703020833331</v>
      </c>
      <c r="AN1696" s="14">
        <v>46205</v>
      </c>
      <c r="AO1696" t="s">
        <v>1412</v>
      </c>
      <c r="AP1696" s="31">
        <v>46205.744270833333</v>
      </c>
      <c r="AT1696" s="31">
        <v>46205.744270833333</v>
      </c>
      <c r="AU1696" s="14">
        <v>46205</v>
      </c>
      <c r="AV1696" t="s">
        <v>1412</v>
      </c>
      <c r="AW1696" t="s">
        <v>341</v>
      </c>
      <c r="AX1696" t="s">
        <v>678</v>
      </c>
      <c r="AY1696" s="14">
        <v>46206</v>
      </c>
      <c r="AZ1696" t="s">
        <v>1415</v>
      </c>
      <c r="BA1696" s="31">
        <v>46206.296076388891</v>
      </c>
      <c r="BB1696" s="14">
        <v>46206</v>
      </c>
      <c r="BC1696" t="s">
        <v>1211</v>
      </c>
      <c r="BD1696" s="31">
        <v>46206.342951388891</v>
      </c>
      <c r="BE1696" s="14">
        <v>46206</v>
      </c>
      <c r="BF1696" t="s">
        <v>3024</v>
      </c>
      <c r="BG1696" s="31">
        <v>46206.436874999999</v>
      </c>
      <c r="BH1696" s="14">
        <v>46206</v>
      </c>
      <c r="BI1696" t="s">
        <v>7829</v>
      </c>
      <c r="BJ1696" s="31">
        <v>46206.451921296299</v>
      </c>
      <c r="BK1696" s="14">
        <v>46206</v>
      </c>
      <c r="BL1696" t="s">
        <v>7829</v>
      </c>
      <c r="BM1696" s="31">
        <v>46206.451956018522</v>
      </c>
      <c r="BZ1696" s="14">
        <v>46206</v>
      </c>
      <c r="CA1696" t="s">
        <v>7829</v>
      </c>
      <c r="CB1696" s="31">
        <v>46206.458009259259</v>
      </c>
      <c r="CC1696" s="14">
        <v>46206</v>
      </c>
      <c r="CD1696" t="s">
        <v>1322</v>
      </c>
      <c r="CE1696" s="31">
        <v>46206.474120370367</v>
      </c>
      <c r="CI1696" s="14">
        <v>46206</v>
      </c>
      <c r="CJ1696" t="s">
        <v>1415</v>
      </c>
      <c r="CK1696" s="31">
        <v>46206.60864583333</v>
      </c>
      <c r="CP1696" t="str">
        <f>VLOOKUP(A1696,Sheet1!$A$2:$E$221,2,0)</f>
        <v>West Zone</v>
      </c>
    </row>
    <row r="1697" spans="1:94" x14ac:dyDescent="0.35">
      <c r="A1697" t="s">
        <v>8347</v>
      </c>
      <c r="B1697">
        <v>842</v>
      </c>
      <c r="C1697" t="s">
        <v>9332</v>
      </c>
      <c r="D1697" t="s">
        <v>678</v>
      </c>
      <c r="E1697" t="s">
        <v>340</v>
      </c>
      <c r="F1697" t="s">
        <v>341</v>
      </c>
      <c r="G1697" t="s">
        <v>81</v>
      </c>
      <c r="H1697" t="s">
        <v>4321</v>
      </c>
      <c r="I1697">
        <v>585966</v>
      </c>
      <c r="J1697" t="s">
        <v>1413</v>
      </c>
      <c r="K1697" t="s">
        <v>1414</v>
      </c>
      <c r="L1697" t="s">
        <v>4622</v>
      </c>
      <c r="M1697" t="s">
        <v>8361</v>
      </c>
      <c r="N1697">
        <v>40000</v>
      </c>
      <c r="O1697" t="s">
        <v>1105</v>
      </c>
      <c r="P1697" t="s">
        <v>1106</v>
      </c>
      <c r="Q1697" t="s">
        <v>3112</v>
      </c>
      <c r="R1697">
        <v>2276853783</v>
      </c>
      <c r="S1697" t="s">
        <v>13394</v>
      </c>
      <c r="T1697"/>
      <c r="V1697" s="14">
        <v>46205</v>
      </c>
      <c r="W1697" t="s">
        <v>8362</v>
      </c>
      <c r="X1697" s="31">
        <v>46205.676180555558</v>
      </c>
      <c r="AN1697" s="14">
        <v>46205</v>
      </c>
      <c r="AO1697" t="s">
        <v>1412</v>
      </c>
      <c r="AP1697" s="31">
        <v>46205.702627314815</v>
      </c>
      <c r="AT1697" s="31">
        <v>46205.702627314815</v>
      </c>
      <c r="AU1697" s="14">
        <v>46205</v>
      </c>
      <c r="AV1697" t="s">
        <v>1412</v>
      </c>
      <c r="AW1697" t="s">
        <v>341</v>
      </c>
      <c r="AX1697" t="s">
        <v>678</v>
      </c>
      <c r="AY1697" s="14">
        <v>46205</v>
      </c>
      <c r="AZ1697" t="s">
        <v>8362</v>
      </c>
      <c r="BA1697" s="31">
        <v>46205.712465277778</v>
      </c>
      <c r="BB1697" s="14">
        <v>46205</v>
      </c>
      <c r="BC1697" t="s">
        <v>1211</v>
      </c>
      <c r="BD1697" s="31">
        <v>46205.737129629626</v>
      </c>
      <c r="BE1697" s="14">
        <v>46205</v>
      </c>
      <c r="BF1697" t="s">
        <v>6636</v>
      </c>
      <c r="BG1697" s="31">
        <v>46205.746446759258</v>
      </c>
      <c r="BH1697" s="14">
        <v>46205</v>
      </c>
      <c r="BI1697" t="s">
        <v>7829</v>
      </c>
      <c r="BJ1697" s="31">
        <v>46205.751493055555</v>
      </c>
      <c r="BK1697" s="14">
        <v>46205</v>
      </c>
      <c r="BL1697" t="s">
        <v>7829</v>
      </c>
      <c r="BM1697" s="31">
        <v>46205.751527777778</v>
      </c>
      <c r="BZ1697" s="14">
        <v>46205</v>
      </c>
      <c r="CA1697" t="s">
        <v>7829</v>
      </c>
      <c r="CB1697" s="31">
        <v>46205.757372685184</v>
      </c>
      <c r="CC1697" s="14">
        <v>46205</v>
      </c>
      <c r="CD1697" t="s">
        <v>1322</v>
      </c>
      <c r="CE1697" s="31">
        <v>46205.765439814815</v>
      </c>
      <c r="CI1697" s="14">
        <v>46206</v>
      </c>
      <c r="CJ1697" t="s">
        <v>1415</v>
      </c>
      <c r="CK1697" s="31">
        <v>46206.459166666667</v>
      </c>
      <c r="CP1697" t="str">
        <f>VLOOKUP(A1697,Sheet1!$A$2:$E$221,2,0)</f>
        <v>West Zone</v>
      </c>
    </row>
    <row r="1698" spans="1:94" x14ac:dyDescent="0.35">
      <c r="A1698" t="s">
        <v>8347</v>
      </c>
      <c r="B1698">
        <v>842</v>
      </c>
      <c r="C1698" t="s">
        <v>9332</v>
      </c>
      <c r="D1698" t="s">
        <v>678</v>
      </c>
      <c r="E1698" t="s">
        <v>340</v>
      </c>
      <c r="F1698" t="s">
        <v>341</v>
      </c>
      <c r="G1698" t="s">
        <v>81</v>
      </c>
      <c r="H1698" t="s">
        <v>9788</v>
      </c>
      <c r="I1698">
        <v>612214</v>
      </c>
      <c r="J1698" t="s">
        <v>4045</v>
      </c>
      <c r="K1698" t="s">
        <v>8351</v>
      </c>
      <c r="L1698" t="s">
        <v>4622</v>
      </c>
      <c r="M1698" t="s">
        <v>10988</v>
      </c>
      <c r="N1698">
        <v>70000</v>
      </c>
      <c r="O1698" t="s">
        <v>9829</v>
      </c>
      <c r="P1698" t="s">
        <v>9830</v>
      </c>
      <c r="Q1698" t="s">
        <v>10989</v>
      </c>
      <c r="R1698">
        <v>5921965637</v>
      </c>
      <c r="S1698" t="s">
        <v>13394</v>
      </c>
      <c r="T1698"/>
      <c r="V1698" s="14">
        <v>46209</v>
      </c>
      <c r="W1698" t="s">
        <v>8354</v>
      </c>
      <c r="X1698" s="31">
        <v>46209.396053240744</v>
      </c>
      <c r="AN1698" s="14">
        <v>46209</v>
      </c>
      <c r="AO1698" t="s">
        <v>1412</v>
      </c>
      <c r="AP1698" s="31">
        <v>46209.450578703705</v>
      </c>
      <c r="AT1698" s="31">
        <v>46209.450578703705</v>
      </c>
      <c r="AU1698" s="14">
        <v>46209</v>
      </c>
      <c r="AV1698" t="s">
        <v>1412</v>
      </c>
      <c r="AW1698" t="s">
        <v>341</v>
      </c>
      <c r="AX1698" t="s">
        <v>678</v>
      </c>
      <c r="AY1698" s="14">
        <v>46209</v>
      </c>
      <c r="AZ1698" t="s">
        <v>8354</v>
      </c>
      <c r="BA1698" s="31">
        <v>46209.472916666666</v>
      </c>
      <c r="BB1698" s="14">
        <v>46209</v>
      </c>
      <c r="BC1698" t="s">
        <v>1211</v>
      </c>
      <c r="BD1698" s="31">
        <v>46209.506678240738</v>
      </c>
      <c r="BE1698" s="14">
        <v>46209</v>
      </c>
      <c r="BF1698" t="s">
        <v>3024</v>
      </c>
      <c r="BG1698" s="31">
        <v>46209.646087962959</v>
      </c>
      <c r="BH1698" s="14">
        <v>46209</v>
      </c>
      <c r="BI1698" t="s">
        <v>7829</v>
      </c>
      <c r="BJ1698" s="31">
        <v>46209.670752314814</v>
      </c>
      <c r="BK1698" s="14">
        <v>46209</v>
      </c>
      <c r="BL1698" t="s">
        <v>7829</v>
      </c>
      <c r="BM1698" s="31">
        <v>46209.670787037037</v>
      </c>
      <c r="BZ1698" s="14">
        <v>46209</v>
      </c>
      <c r="CA1698" t="s">
        <v>7829</v>
      </c>
      <c r="CB1698" s="31">
        <v>46209.675671296296</v>
      </c>
      <c r="CC1698" s="14">
        <v>46209</v>
      </c>
      <c r="CD1698" t="s">
        <v>1364</v>
      </c>
      <c r="CE1698" s="31">
        <v>46209.680347222224</v>
      </c>
      <c r="CI1698" s="14">
        <v>46209</v>
      </c>
      <c r="CJ1698" t="s">
        <v>1415</v>
      </c>
      <c r="CK1698" s="31">
        <v>46209.759629629632</v>
      </c>
      <c r="CP1698" t="str">
        <f>VLOOKUP(A1698,Sheet1!$A$2:$E$221,2,0)</f>
        <v>West Zone</v>
      </c>
    </row>
    <row r="1699" spans="1:94" x14ac:dyDescent="0.35">
      <c r="A1699" t="s">
        <v>8347</v>
      </c>
      <c r="B1699">
        <v>842</v>
      </c>
      <c r="C1699" t="s">
        <v>9332</v>
      </c>
      <c r="D1699" t="s">
        <v>678</v>
      </c>
      <c r="E1699" t="s">
        <v>340</v>
      </c>
      <c r="F1699" t="s">
        <v>341</v>
      </c>
      <c r="G1699" t="s">
        <v>81</v>
      </c>
      <c r="H1699" t="s">
        <v>10990</v>
      </c>
      <c r="I1699">
        <v>616245</v>
      </c>
      <c r="J1699" t="s">
        <v>8356</v>
      </c>
      <c r="K1699" t="s">
        <v>8357</v>
      </c>
      <c r="L1699" t="s">
        <v>4622</v>
      </c>
      <c r="M1699" t="s">
        <v>10991</v>
      </c>
      <c r="N1699">
        <v>70000</v>
      </c>
      <c r="O1699" t="s">
        <v>1029</v>
      </c>
      <c r="P1699" t="s">
        <v>1030</v>
      </c>
      <c r="Q1699" t="s">
        <v>10992</v>
      </c>
      <c r="R1699">
        <v>3882659362</v>
      </c>
      <c r="S1699" t="s">
        <v>13394</v>
      </c>
      <c r="T1699"/>
      <c r="V1699" s="14">
        <v>46209</v>
      </c>
      <c r="W1699" t="s">
        <v>8360</v>
      </c>
      <c r="X1699" s="31">
        <v>46209.68310185185</v>
      </c>
      <c r="AN1699" s="14">
        <v>46209</v>
      </c>
      <c r="AO1699" t="s">
        <v>1415</v>
      </c>
      <c r="AP1699" s="31">
        <v>46209.794479166667</v>
      </c>
      <c r="AT1699" s="31">
        <v>46209.794479166667</v>
      </c>
      <c r="AU1699" s="14">
        <v>46209</v>
      </c>
      <c r="AV1699" t="s">
        <v>1415</v>
      </c>
      <c r="AW1699" t="s">
        <v>10985</v>
      </c>
      <c r="AX1699" t="s">
        <v>677</v>
      </c>
      <c r="AY1699" s="14">
        <v>46210</v>
      </c>
      <c r="AZ1699" t="s">
        <v>8360</v>
      </c>
      <c r="BA1699" s="31">
        <v>46210.307060185187</v>
      </c>
      <c r="BB1699" s="14">
        <v>46210</v>
      </c>
      <c r="BC1699" t="s">
        <v>1211</v>
      </c>
      <c r="BD1699" s="31">
        <v>46210.344386574077</v>
      </c>
      <c r="BE1699" s="14">
        <v>46210</v>
      </c>
      <c r="BF1699" t="s">
        <v>3024</v>
      </c>
      <c r="BG1699" s="31">
        <v>46210.460578703707</v>
      </c>
      <c r="BH1699" s="14">
        <v>46210</v>
      </c>
      <c r="BI1699" t="s">
        <v>7829</v>
      </c>
      <c r="BJ1699" s="31">
        <v>46210.554270833331</v>
      </c>
      <c r="BK1699" s="14">
        <v>46210</v>
      </c>
      <c r="BL1699" t="s">
        <v>7829</v>
      </c>
      <c r="BM1699" s="31">
        <v>46210.554305555554</v>
      </c>
      <c r="BZ1699" s="14">
        <v>46210</v>
      </c>
      <c r="CA1699" t="s">
        <v>7829</v>
      </c>
      <c r="CB1699" s="31">
        <v>46210.616249999999</v>
      </c>
      <c r="CC1699" s="14">
        <v>46210</v>
      </c>
      <c r="CD1699" t="s">
        <v>1364</v>
      </c>
      <c r="CE1699" s="31">
        <v>46210.620752314811</v>
      </c>
      <c r="CP1699" t="str">
        <f>VLOOKUP(A1699,Sheet1!$A$2:$E$221,2,0)</f>
        <v>West Zone</v>
      </c>
    </row>
    <row r="1700" spans="1:94" x14ac:dyDescent="0.35">
      <c r="A1700" t="s">
        <v>8363</v>
      </c>
      <c r="B1700">
        <v>959</v>
      </c>
      <c r="C1700" t="s">
        <v>9332</v>
      </c>
      <c r="D1700" t="s">
        <v>678</v>
      </c>
      <c r="E1700" t="s">
        <v>659</v>
      </c>
      <c r="F1700" t="s">
        <v>660</v>
      </c>
      <c r="G1700" t="s">
        <v>109</v>
      </c>
      <c r="H1700" t="s">
        <v>10993</v>
      </c>
      <c r="I1700">
        <v>490320</v>
      </c>
      <c r="J1700" t="s">
        <v>8377</v>
      </c>
      <c r="K1700" t="s">
        <v>8378</v>
      </c>
      <c r="L1700" t="s">
        <v>4622</v>
      </c>
      <c r="M1700" t="s">
        <v>10994</v>
      </c>
      <c r="N1700">
        <v>70000</v>
      </c>
      <c r="O1700" t="s">
        <v>3663</v>
      </c>
      <c r="P1700" t="s">
        <v>3664</v>
      </c>
      <c r="Q1700" t="s">
        <v>10995</v>
      </c>
      <c r="R1700">
        <v>2324882218</v>
      </c>
      <c r="S1700" t="s">
        <v>13394</v>
      </c>
      <c r="T1700"/>
      <c r="V1700" s="14">
        <v>46206</v>
      </c>
      <c r="W1700" t="s">
        <v>8380</v>
      </c>
      <c r="X1700" s="31">
        <v>46206.606932870367</v>
      </c>
      <c r="AN1700" s="14">
        <v>46209</v>
      </c>
      <c r="AO1700" t="s">
        <v>8374</v>
      </c>
      <c r="AP1700" s="31">
        <v>46209.51834490741</v>
      </c>
      <c r="AT1700" s="31">
        <v>46209.51834490741</v>
      </c>
      <c r="AU1700" s="14">
        <v>46209</v>
      </c>
      <c r="AV1700" t="s">
        <v>8374</v>
      </c>
      <c r="AW1700" t="s">
        <v>660</v>
      </c>
      <c r="AX1700" t="s">
        <v>678</v>
      </c>
      <c r="AY1700" s="14">
        <v>46209</v>
      </c>
      <c r="AZ1700" t="s">
        <v>8367</v>
      </c>
      <c r="BA1700" s="31">
        <v>46209.606759259259</v>
      </c>
      <c r="BB1700" s="14">
        <v>46209</v>
      </c>
      <c r="BC1700" t="s">
        <v>1211</v>
      </c>
      <c r="BD1700" s="31">
        <v>46209.623078703706</v>
      </c>
      <c r="BE1700" s="14">
        <v>46209</v>
      </c>
      <c r="BF1700" t="s">
        <v>6837</v>
      </c>
      <c r="BG1700" s="31">
        <v>46209.639513888891</v>
      </c>
      <c r="BH1700" s="14">
        <v>46209</v>
      </c>
      <c r="BI1700" t="s">
        <v>7487</v>
      </c>
      <c r="BJ1700" s="31">
        <v>46209.656828703701</v>
      </c>
      <c r="BK1700" s="14">
        <v>46209</v>
      </c>
      <c r="BL1700" t="s">
        <v>7487</v>
      </c>
      <c r="BM1700" s="31">
        <v>46209.681817129633</v>
      </c>
      <c r="BZ1700" s="14">
        <v>46209</v>
      </c>
      <c r="CA1700" t="s">
        <v>7487</v>
      </c>
      <c r="CB1700" s="31">
        <v>46209.690092592595</v>
      </c>
      <c r="CC1700" s="14">
        <v>46210</v>
      </c>
      <c r="CD1700" t="s">
        <v>1324</v>
      </c>
      <c r="CE1700" s="31">
        <v>46210.770914351851</v>
      </c>
      <c r="CP1700" t="str">
        <f>VLOOKUP(A1700,Sheet1!$A$2:$E$221,2,0)</f>
        <v>West Zone</v>
      </c>
    </row>
    <row r="1701" spans="1:94" x14ac:dyDescent="0.35">
      <c r="A1701" t="s">
        <v>8363</v>
      </c>
      <c r="B1701">
        <v>959</v>
      </c>
      <c r="C1701" t="s">
        <v>9332</v>
      </c>
      <c r="D1701" t="s">
        <v>678</v>
      </c>
      <c r="E1701" t="s">
        <v>659</v>
      </c>
      <c r="F1701" t="s">
        <v>660</v>
      </c>
      <c r="G1701" t="s">
        <v>109</v>
      </c>
      <c r="H1701" t="s">
        <v>8364</v>
      </c>
      <c r="I1701">
        <v>523845</v>
      </c>
      <c r="J1701" t="s">
        <v>2987</v>
      </c>
      <c r="K1701" t="s">
        <v>4293</v>
      </c>
      <c r="L1701" t="s">
        <v>4622</v>
      </c>
      <c r="M1701" t="s">
        <v>8365</v>
      </c>
      <c r="N1701">
        <v>70000</v>
      </c>
      <c r="O1701" t="s">
        <v>3663</v>
      </c>
      <c r="P1701" t="s">
        <v>3664</v>
      </c>
      <c r="Q1701" t="s">
        <v>1416</v>
      </c>
      <c r="R1701">
        <v>4576499242</v>
      </c>
      <c r="S1701" t="s">
        <v>13394</v>
      </c>
      <c r="T1701"/>
      <c r="V1701" s="14">
        <v>46204</v>
      </c>
      <c r="W1701" t="s">
        <v>8366</v>
      </c>
      <c r="X1701" s="31">
        <v>46204.641087962962</v>
      </c>
      <c r="AN1701" s="14">
        <v>46204</v>
      </c>
      <c r="AO1701" t="s">
        <v>8367</v>
      </c>
      <c r="AP1701" s="31">
        <v>46204.736620370371</v>
      </c>
      <c r="AT1701" s="31">
        <v>46204.736620370371</v>
      </c>
      <c r="AU1701" s="14">
        <v>46204</v>
      </c>
      <c r="AV1701" t="s">
        <v>8367</v>
      </c>
      <c r="AW1701" t="s">
        <v>8368</v>
      </c>
      <c r="AX1701" t="s">
        <v>677</v>
      </c>
      <c r="AY1701" s="14">
        <v>46204</v>
      </c>
      <c r="AZ1701" t="s">
        <v>8366</v>
      </c>
      <c r="BA1701" s="31">
        <v>46204.797858796293</v>
      </c>
      <c r="BB1701" s="14">
        <v>46205</v>
      </c>
      <c r="BC1701" t="s">
        <v>1211</v>
      </c>
      <c r="BD1701" s="31">
        <v>46205.356215277781</v>
      </c>
      <c r="BE1701" s="14">
        <v>46205</v>
      </c>
      <c r="BF1701" t="s">
        <v>7371</v>
      </c>
      <c r="BG1701" s="31">
        <v>46205.392233796294</v>
      </c>
      <c r="BH1701" s="14">
        <v>46205</v>
      </c>
      <c r="BI1701" t="s">
        <v>7487</v>
      </c>
      <c r="BJ1701" s="31">
        <v>46205.426261574074</v>
      </c>
      <c r="BK1701" s="14">
        <v>46205</v>
      </c>
      <c r="BL1701" t="s">
        <v>7487</v>
      </c>
      <c r="BM1701" s="31">
        <v>46205.44159722222</v>
      </c>
      <c r="BZ1701" s="14">
        <v>46205</v>
      </c>
      <c r="CA1701" t="s">
        <v>7487</v>
      </c>
      <c r="CB1701" s="31">
        <v>46205.44736111111</v>
      </c>
      <c r="CC1701" s="14">
        <v>46205</v>
      </c>
      <c r="CD1701" t="s">
        <v>1322</v>
      </c>
      <c r="CE1701" s="31">
        <v>46205.454733796294</v>
      </c>
      <c r="CI1701" s="14">
        <v>46205</v>
      </c>
      <c r="CJ1701" t="s">
        <v>8367</v>
      </c>
      <c r="CK1701" s="31">
        <v>46205.636296296296</v>
      </c>
      <c r="CP1701" t="str">
        <f>VLOOKUP(A1701,Sheet1!$A$2:$E$221,2,0)</f>
        <v>West Zone</v>
      </c>
    </row>
    <row r="1702" spans="1:94" x14ac:dyDescent="0.35">
      <c r="A1702" t="s">
        <v>8363</v>
      </c>
      <c r="B1702">
        <v>959</v>
      </c>
      <c r="C1702" t="s">
        <v>9332</v>
      </c>
      <c r="D1702" t="s">
        <v>678</v>
      </c>
      <c r="E1702" t="s">
        <v>659</v>
      </c>
      <c r="F1702" t="s">
        <v>660</v>
      </c>
      <c r="G1702" t="s">
        <v>109</v>
      </c>
      <c r="H1702" t="s">
        <v>8364</v>
      </c>
      <c r="I1702">
        <v>523845</v>
      </c>
      <c r="J1702" t="s">
        <v>2987</v>
      </c>
      <c r="K1702" t="s">
        <v>4293</v>
      </c>
      <c r="L1702" t="s">
        <v>4622</v>
      </c>
      <c r="M1702" t="s">
        <v>8365</v>
      </c>
      <c r="N1702">
        <v>60000</v>
      </c>
      <c r="O1702" t="s">
        <v>1118</v>
      </c>
      <c r="P1702" t="s">
        <v>1119</v>
      </c>
      <c r="Q1702" t="s">
        <v>8369</v>
      </c>
      <c r="R1702">
        <v>1036895126</v>
      </c>
      <c r="S1702" t="s">
        <v>13394</v>
      </c>
      <c r="T1702"/>
      <c r="V1702" s="14">
        <v>46204</v>
      </c>
      <c r="W1702" t="s">
        <v>8366</v>
      </c>
      <c r="X1702" s="31">
        <v>46204.641111111108</v>
      </c>
      <c r="AN1702" s="14">
        <v>46204</v>
      </c>
      <c r="AO1702" t="s">
        <v>8367</v>
      </c>
      <c r="AP1702" s="31">
        <v>46204.736655092594</v>
      </c>
      <c r="AT1702" s="31">
        <v>46204.736655092594</v>
      </c>
      <c r="AU1702" s="14">
        <v>46204</v>
      </c>
      <c r="AV1702" t="s">
        <v>8367</v>
      </c>
      <c r="AW1702" t="s">
        <v>8368</v>
      </c>
      <c r="AX1702" t="s">
        <v>677</v>
      </c>
      <c r="AY1702" s="14">
        <v>46204</v>
      </c>
      <c r="AZ1702" t="s">
        <v>8366</v>
      </c>
      <c r="BA1702" s="31">
        <v>46204.797881944447</v>
      </c>
      <c r="BB1702" s="14">
        <v>46205</v>
      </c>
      <c r="BC1702" t="s">
        <v>1211</v>
      </c>
      <c r="BD1702" s="31">
        <v>46205.356215277781</v>
      </c>
      <c r="BE1702" s="14">
        <v>46205</v>
      </c>
      <c r="BF1702" t="s">
        <v>7371</v>
      </c>
      <c r="BG1702" s="31">
        <v>46205.392256944448</v>
      </c>
      <c r="BH1702" s="14">
        <v>46205</v>
      </c>
      <c r="BI1702" t="s">
        <v>7487</v>
      </c>
      <c r="BJ1702" s="31">
        <v>46205.42627314815</v>
      </c>
      <c r="BK1702" s="14">
        <v>46205</v>
      </c>
      <c r="BL1702" t="s">
        <v>7487</v>
      </c>
      <c r="BM1702" s="31">
        <v>46205.441608796296</v>
      </c>
      <c r="BZ1702" s="14">
        <v>46205</v>
      </c>
      <c r="CA1702" t="s">
        <v>7487</v>
      </c>
      <c r="CB1702" s="31">
        <v>46205.447372685187</v>
      </c>
      <c r="CC1702" s="14">
        <v>46205</v>
      </c>
      <c r="CD1702" t="s">
        <v>1322</v>
      </c>
      <c r="CE1702" s="31">
        <v>46205.454733796294</v>
      </c>
      <c r="CI1702" s="14">
        <v>46205</v>
      </c>
      <c r="CJ1702" t="s">
        <v>8367</v>
      </c>
      <c r="CK1702" s="31">
        <v>46205.636296296296</v>
      </c>
      <c r="CP1702" t="str">
        <f>VLOOKUP(A1702,Sheet1!$A$2:$E$221,2,0)</f>
        <v>West Zone</v>
      </c>
    </row>
    <row r="1703" spans="1:94" x14ac:dyDescent="0.35">
      <c r="A1703" t="s">
        <v>8363</v>
      </c>
      <c r="B1703">
        <v>959</v>
      </c>
      <c r="C1703" t="s">
        <v>9332</v>
      </c>
      <c r="D1703" t="s">
        <v>678</v>
      </c>
      <c r="E1703" t="s">
        <v>659</v>
      </c>
      <c r="F1703" t="s">
        <v>660</v>
      </c>
      <c r="G1703" t="s">
        <v>109</v>
      </c>
      <c r="H1703" t="s">
        <v>10996</v>
      </c>
      <c r="I1703">
        <v>588005</v>
      </c>
      <c r="J1703" t="s">
        <v>4237</v>
      </c>
      <c r="K1703" t="s">
        <v>4238</v>
      </c>
      <c r="L1703" t="s">
        <v>4622</v>
      </c>
      <c r="M1703" t="s">
        <v>10997</v>
      </c>
      <c r="N1703">
        <v>45000</v>
      </c>
      <c r="O1703" t="s">
        <v>10053</v>
      </c>
      <c r="P1703" t="s">
        <v>10054</v>
      </c>
      <c r="Q1703" t="s">
        <v>4467</v>
      </c>
      <c r="R1703">
        <v>2391595340</v>
      </c>
      <c r="S1703" t="s">
        <v>13394</v>
      </c>
      <c r="T1703"/>
      <c r="V1703" s="14">
        <v>46209</v>
      </c>
      <c r="W1703" t="s">
        <v>8382</v>
      </c>
      <c r="X1703" s="31">
        <v>46209.669189814813</v>
      </c>
      <c r="AB1703" s="14">
        <v>46209</v>
      </c>
      <c r="AC1703" t="s">
        <v>8382</v>
      </c>
      <c r="AD1703" s="31">
        <v>46209.674062500002</v>
      </c>
      <c r="AN1703" s="14">
        <v>46209</v>
      </c>
      <c r="AO1703" t="s">
        <v>8374</v>
      </c>
      <c r="AP1703" s="31">
        <v>46209.706817129627</v>
      </c>
      <c r="AT1703" s="31">
        <v>46209.706817129627</v>
      </c>
      <c r="AU1703" s="14">
        <v>46209</v>
      </c>
      <c r="AV1703" t="s">
        <v>8374</v>
      </c>
      <c r="AW1703" t="s">
        <v>660</v>
      </c>
      <c r="AX1703" t="s">
        <v>678</v>
      </c>
      <c r="AY1703" s="14">
        <v>46209</v>
      </c>
      <c r="AZ1703" t="s">
        <v>8382</v>
      </c>
      <c r="BA1703" s="31">
        <v>46209.726145833331</v>
      </c>
      <c r="BB1703" s="14">
        <v>46209</v>
      </c>
      <c r="BC1703" t="s">
        <v>1211</v>
      </c>
      <c r="BD1703" s="31">
        <v>46209.738055555557</v>
      </c>
      <c r="BE1703" s="14">
        <v>46209</v>
      </c>
      <c r="BF1703" t="s">
        <v>6482</v>
      </c>
      <c r="BG1703" s="31">
        <v>46209.750601851854</v>
      </c>
      <c r="BH1703" s="14">
        <v>46209</v>
      </c>
      <c r="BI1703" t="s">
        <v>7487</v>
      </c>
      <c r="BJ1703" s="31">
        <v>46209.754247685189</v>
      </c>
      <c r="BK1703" s="14">
        <v>46209</v>
      </c>
      <c r="BL1703" t="s">
        <v>7487</v>
      </c>
      <c r="BM1703" s="31">
        <v>46209.782673611109</v>
      </c>
      <c r="BZ1703" s="14">
        <v>46209</v>
      </c>
      <c r="CA1703" t="s">
        <v>7487</v>
      </c>
      <c r="CB1703" s="31">
        <v>46209.791712962964</v>
      </c>
      <c r="CC1703" s="14">
        <v>46209</v>
      </c>
      <c r="CD1703" t="s">
        <v>1324</v>
      </c>
      <c r="CE1703" s="31">
        <v>46209.803807870368</v>
      </c>
      <c r="CI1703" s="14">
        <v>46210</v>
      </c>
      <c r="CJ1703" t="s">
        <v>8367</v>
      </c>
      <c r="CK1703" s="31">
        <v>46210.596493055556</v>
      </c>
      <c r="CP1703" t="str">
        <f>VLOOKUP(A1703,Sheet1!$A$2:$E$221,2,0)</f>
        <v>West Zone</v>
      </c>
    </row>
    <row r="1704" spans="1:94" x14ac:dyDescent="0.35">
      <c r="A1704" t="s">
        <v>8363</v>
      </c>
      <c r="B1704">
        <v>959</v>
      </c>
      <c r="C1704" t="s">
        <v>9332</v>
      </c>
      <c r="D1704" t="s">
        <v>678</v>
      </c>
      <c r="E1704" t="s">
        <v>659</v>
      </c>
      <c r="F1704" t="s">
        <v>660</v>
      </c>
      <c r="G1704" t="s">
        <v>109</v>
      </c>
      <c r="H1704" t="s">
        <v>3659</v>
      </c>
      <c r="I1704">
        <v>588590</v>
      </c>
      <c r="J1704" t="s">
        <v>2996</v>
      </c>
      <c r="K1704" t="s">
        <v>4239</v>
      </c>
      <c r="L1704" t="s">
        <v>4622</v>
      </c>
      <c r="M1704" t="s">
        <v>8370</v>
      </c>
      <c r="N1704">
        <v>70000</v>
      </c>
      <c r="O1704" t="s">
        <v>3663</v>
      </c>
      <c r="P1704" t="s">
        <v>3664</v>
      </c>
      <c r="Q1704" t="s">
        <v>3660</v>
      </c>
      <c r="R1704">
        <v>2334240022</v>
      </c>
      <c r="S1704" t="s">
        <v>13394</v>
      </c>
      <c r="T1704"/>
      <c r="V1704" s="14">
        <v>46203</v>
      </c>
      <c r="W1704" t="s">
        <v>8371</v>
      </c>
      <c r="X1704" s="31">
        <v>46203.579722222225</v>
      </c>
      <c r="AN1704" s="14">
        <v>46204</v>
      </c>
      <c r="AO1704" t="s">
        <v>8367</v>
      </c>
      <c r="AP1704" s="31">
        <v>46204.414282407408</v>
      </c>
      <c r="AT1704" s="31">
        <v>46204.414282407408</v>
      </c>
      <c r="AU1704" s="14">
        <v>46204</v>
      </c>
      <c r="AV1704" t="s">
        <v>8367</v>
      </c>
      <c r="AW1704" t="s">
        <v>8368</v>
      </c>
      <c r="AX1704" t="s">
        <v>677</v>
      </c>
      <c r="AY1704" s="14">
        <v>46204</v>
      </c>
      <c r="AZ1704" t="s">
        <v>8367</v>
      </c>
      <c r="BA1704" s="31">
        <v>46204.41474537037</v>
      </c>
      <c r="BB1704" s="14">
        <v>46204</v>
      </c>
      <c r="BC1704" t="s">
        <v>1211</v>
      </c>
      <c r="BD1704" s="31">
        <v>46204.421944444446</v>
      </c>
      <c r="BE1704" s="14">
        <v>46204</v>
      </c>
      <c r="BF1704" t="s">
        <v>6692</v>
      </c>
      <c r="BG1704" s="31">
        <v>46204.429965277777</v>
      </c>
      <c r="BH1704" s="14">
        <v>46204</v>
      </c>
      <c r="BI1704" t="s">
        <v>7487</v>
      </c>
      <c r="BJ1704" s="31">
        <v>46204.443599537037</v>
      </c>
      <c r="BK1704" s="14">
        <v>46204</v>
      </c>
      <c r="BL1704" t="s">
        <v>7487</v>
      </c>
      <c r="BM1704" s="31">
        <v>46204.475578703707</v>
      </c>
      <c r="BZ1704" s="14">
        <v>46204</v>
      </c>
      <c r="CA1704" t="s">
        <v>7487</v>
      </c>
      <c r="CB1704" s="31">
        <v>46204.499236111114</v>
      </c>
      <c r="CC1704" s="14">
        <v>46204</v>
      </c>
      <c r="CD1704" t="s">
        <v>1322</v>
      </c>
      <c r="CE1704" s="31">
        <v>46204.505995370368</v>
      </c>
      <c r="CI1704" s="14">
        <v>46205</v>
      </c>
      <c r="CJ1704" t="s">
        <v>8367</v>
      </c>
      <c r="CK1704" s="31">
        <v>46205.48636574074</v>
      </c>
      <c r="CP1704" t="str">
        <f>VLOOKUP(A1704,Sheet1!$A$2:$E$221,2,0)</f>
        <v>West Zone</v>
      </c>
    </row>
    <row r="1705" spans="1:94" x14ac:dyDescent="0.35">
      <c r="A1705" t="s">
        <v>8363</v>
      </c>
      <c r="B1705">
        <v>959</v>
      </c>
      <c r="C1705" t="s">
        <v>9332</v>
      </c>
      <c r="D1705" t="s">
        <v>678</v>
      </c>
      <c r="E1705" t="s">
        <v>659</v>
      </c>
      <c r="F1705" t="s">
        <v>660</v>
      </c>
      <c r="G1705" t="s">
        <v>109</v>
      </c>
      <c r="H1705" t="s">
        <v>3659</v>
      </c>
      <c r="I1705">
        <v>588590</v>
      </c>
      <c r="J1705" t="s">
        <v>2996</v>
      </c>
      <c r="K1705" t="s">
        <v>4239</v>
      </c>
      <c r="L1705" t="s">
        <v>4622</v>
      </c>
      <c r="M1705" t="s">
        <v>8370</v>
      </c>
      <c r="N1705">
        <v>85000</v>
      </c>
      <c r="O1705" t="s">
        <v>1417</v>
      </c>
      <c r="P1705" t="s">
        <v>1418</v>
      </c>
      <c r="Q1705" t="s">
        <v>1142</v>
      </c>
      <c r="R1705">
        <v>6901835427</v>
      </c>
      <c r="S1705" t="s">
        <v>13394</v>
      </c>
      <c r="T1705"/>
      <c r="V1705" s="14">
        <v>46203</v>
      </c>
      <c r="W1705" t="s">
        <v>8371</v>
      </c>
      <c r="X1705" s="31">
        <v>46203.579745370371</v>
      </c>
      <c r="AN1705" s="14">
        <v>46204</v>
      </c>
      <c r="AO1705" t="s">
        <v>8367</v>
      </c>
      <c r="AP1705" s="31">
        <v>46204.414305555554</v>
      </c>
      <c r="AT1705" s="31">
        <v>46204.414305555554</v>
      </c>
      <c r="AU1705" s="14">
        <v>46204</v>
      </c>
      <c r="AV1705" t="s">
        <v>8367</v>
      </c>
      <c r="AW1705" t="s">
        <v>8368</v>
      </c>
      <c r="AX1705" t="s">
        <v>677</v>
      </c>
      <c r="AY1705" s="14">
        <v>46204</v>
      </c>
      <c r="AZ1705" t="s">
        <v>8367</v>
      </c>
      <c r="BA1705" s="31">
        <v>46204.414768518516</v>
      </c>
      <c r="BB1705" s="14">
        <v>46204</v>
      </c>
      <c r="BC1705" t="s">
        <v>1211</v>
      </c>
      <c r="BD1705" s="31">
        <v>46204.421944444446</v>
      </c>
      <c r="BE1705" s="14">
        <v>46204</v>
      </c>
      <c r="BF1705" t="s">
        <v>6692</v>
      </c>
      <c r="BG1705" s="31">
        <v>46204.429988425924</v>
      </c>
      <c r="BH1705" s="14">
        <v>46204</v>
      </c>
      <c r="BI1705" t="s">
        <v>7487</v>
      </c>
      <c r="BJ1705" s="31">
        <v>46204.443611111114</v>
      </c>
      <c r="BK1705" s="14">
        <v>46204</v>
      </c>
      <c r="BL1705" t="s">
        <v>7487</v>
      </c>
      <c r="BM1705" s="31">
        <v>46204.475590277776</v>
      </c>
      <c r="BZ1705" s="14">
        <v>46204</v>
      </c>
      <c r="CA1705" t="s">
        <v>7487</v>
      </c>
      <c r="CB1705" s="31">
        <v>46204.499259259261</v>
      </c>
      <c r="CC1705" s="14">
        <v>46204</v>
      </c>
      <c r="CD1705" t="s">
        <v>1322</v>
      </c>
      <c r="CE1705" s="31">
        <v>46204.505995370368</v>
      </c>
      <c r="CP1705" t="str">
        <f>VLOOKUP(A1705,Sheet1!$A$2:$E$221,2,0)</f>
        <v>West Zone</v>
      </c>
    </row>
    <row r="1706" spans="1:94" x14ac:dyDescent="0.35">
      <c r="A1706" t="s">
        <v>8363</v>
      </c>
      <c r="B1706">
        <v>959</v>
      </c>
      <c r="C1706" t="s">
        <v>9332</v>
      </c>
      <c r="D1706" t="s">
        <v>678</v>
      </c>
      <c r="E1706" t="s">
        <v>659</v>
      </c>
      <c r="F1706" t="s">
        <v>660</v>
      </c>
      <c r="G1706" t="s">
        <v>109</v>
      </c>
      <c r="H1706" t="s">
        <v>10998</v>
      </c>
      <c r="I1706">
        <v>598267</v>
      </c>
      <c r="J1706" t="s">
        <v>3661</v>
      </c>
      <c r="K1706" t="s">
        <v>3662</v>
      </c>
      <c r="L1706" t="s">
        <v>4622</v>
      </c>
      <c r="M1706" t="s">
        <v>10999</v>
      </c>
      <c r="N1706">
        <v>45000</v>
      </c>
      <c r="O1706" t="s">
        <v>10053</v>
      </c>
      <c r="P1706" t="s">
        <v>10054</v>
      </c>
      <c r="Q1706" t="s">
        <v>11000</v>
      </c>
      <c r="R1706">
        <v>7212492182</v>
      </c>
      <c r="S1706" t="s">
        <v>13394</v>
      </c>
      <c r="T1706"/>
      <c r="V1706" s="14">
        <v>46206</v>
      </c>
      <c r="W1706" t="s">
        <v>8373</v>
      </c>
      <c r="X1706" s="31">
        <v>46206.591608796298</v>
      </c>
      <c r="AN1706" s="14">
        <v>46209</v>
      </c>
      <c r="AO1706" t="s">
        <v>8374</v>
      </c>
      <c r="AP1706" s="31">
        <v>46209.513240740744</v>
      </c>
      <c r="AT1706" s="31">
        <v>46209.513240740744</v>
      </c>
      <c r="AU1706" s="14">
        <v>46209</v>
      </c>
      <c r="AV1706" t="s">
        <v>8374</v>
      </c>
      <c r="AW1706" t="s">
        <v>660</v>
      </c>
      <c r="AX1706" t="s">
        <v>678</v>
      </c>
      <c r="AY1706" s="14">
        <v>46209</v>
      </c>
      <c r="AZ1706" t="s">
        <v>8367</v>
      </c>
      <c r="BA1706" s="31">
        <v>46209.643078703702</v>
      </c>
      <c r="BB1706" s="14">
        <v>46209</v>
      </c>
      <c r="BC1706" t="s">
        <v>1211</v>
      </c>
      <c r="BD1706" s="31">
        <v>46209.645682870374</v>
      </c>
      <c r="BE1706" s="14">
        <v>46209</v>
      </c>
      <c r="BF1706" t="s">
        <v>6486</v>
      </c>
      <c r="BG1706" s="31">
        <v>46209.724814814814</v>
      </c>
      <c r="BH1706" s="14">
        <v>46209</v>
      </c>
      <c r="BI1706" t="s">
        <v>7487</v>
      </c>
      <c r="BJ1706" s="31">
        <v>46209.726620370369</v>
      </c>
      <c r="BK1706" s="14">
        <v>46209</v>
      </c>
      <c r="BL1706" t="s">
        <v>7487</v>
      </c>
      <c r="BM1706" s="31">
        <v>46209.733657407407</v>
      </c>
      <c r="BZ1706" s="14">
        <v>46209</v>
      </c>
      <c r="CA1706" t="s">
        <v>7487</v>
      </c>
      <c r="CB1706" s="31">
        <v>46209.735648148147</v>
      </c>
      <c r="CC1706" s="14">
        <v>46209</v>
      </c>
      <c r="CD1706" t="s">
        <v>1324</v>
      </c>
      <c r="CE1706" s="31">
        <v>46209.752870370372</v>
      </c>
      <c r="CI1706" s="14">
        <v>46210</v>
      </c>
      <c r="CJ1706" t="s">
        <v>8367</v>
      </c>
      <c r="CK1706" s="31">
        <v>46210.482743055552</v>
      </c>
      <c r="CP1706" t="str">
        <f>VLOOKUP(A1706,Sheet1!$A$2:$E$221,2,0)</f>
        <v>West Zone</v>
      </c>
    </row>
    <row r="1707" spans="1:94" x14ac:dyDescent="0.35">
      <c r="A1707" t="s">
        <v>8363</v>
      </c>
      <c r="B1707">
        <v>959</v>
      </c>
      <c r="C1707" t="s">
        <v>9332</v>
      </c>
      <c r="D1707" t="s">
        <v>678</v>
      </c>
      <c r="E1707" t="s">
        <v>659</v>
      </c>
      <c r="F1707" t="s">
        <v>660</v>
      </c>
      <c r="G1707" t="s">
        <v>109</v>
      </c>
      <c r="H1707" t="s">
        <v>4338</v>
      </c>
      <c r="I1707">
        <v>604456</v>
      </c>
      <c r="J1707" t="s">
        <v>3661</v>
      </c>
      <c r="K1707" t="s">
        <v>3662</v>
      </c>
      <c r="L1707" t="s">
        <v>4622</v>
      </c>
      <c r="M1707" t="s">
        <v>8372</v>
      </c>
      <c r="N1707">
        <v>73000</v>
      </c>
      <c r="O1707" t="s">
        <v>1189</v>
      </c>
      <c r="P1707" t="s">
        <v>1190</v>
      </c>
      <c r="Q1707" t="s">
        <v>1683</v>
      </c>
      <c r="R1707">
        <v>2028955882</v>
      </c>
      <c r="S1707" t="s">
        <v>13394</v>
      </c>
      <c r="T1707"/>
      <c r="V1707" s="14">
        <v>46205</v>
      </c>
      <c r="W1707" t="s">
        <v>8373</v>
      </c>
      <c r="X1707" s="31">
        <v>46205.700219907405</v>
      </c>
      <c r="AN1707" s="14">
        <v>46205</v>
      </c>
      <c r="AO1707" t="s">
        <v>8374</v>
      </c>
      <c r="AP1707" s="31">
        <v>46205.743888888886</v>
      </c>
      <c r="AT1707" s="31">
        <v>46205.743888888886</v>
      </c>
      <c r="AU1707" s="14">
        <v>46205</v>
      </c>
      <c r="AV1707" t="s">
        <v>8374</v>
      </c>
      <c r="AW1707" t="s">
        <v>660</v>
      </c>
      <c r="AX1707" t="s">
        <v>678</v>
      </c>
      <c r="AY1707" s="14">
        <v>46205</v>
      </c>
      <c r="AZ1707" t="s">
        <v>8366</v>
      </c>
      <c r="BA1707" s="31">
        <v>46205.744687500002</v>
      </c>
      <c r="BB1707" s="14">
        <v>46206</v>
      </c>
      <c r="BC1707" t="s">
        <v>1211</v>
      </c>
      <c r="BD1707" s="31">
        <v>46206.342951388891</v>
      </c>
      <c r="BE1707" s="14">
        <v>46206</v>
      </c>
      <c r="BF1707" t="s">
        <v>7371</v>
      </c>
      <c r="BG1707" s="31">
        <v>46206.391979166663</v>
      </c>
      <c r="BH1707" s="14">
        <v>46206</v>
      </c>
      <c r="BI1707" t="s">
        <v>7487</v>
      </c>
      <c r="BJ1707" s="31">
        <v>46206.429618055554</v>
      </c>
      <c r="BK1707" s="14">
        <v>46206</v>
      </c>
      <c r="BL1707" t="s">
        <v>7487</v>
      </c>
      <c r="BM1707" s="31">
        <v>46206.460509259261</v>
      </c>
      <c r="BZ1707" s="14">
        <v>46206</v>
      </c>
      <c r="CA1707" t="s">
        <v>7487</v>
      </c>
      <c r="CB1707" s="31">
        <v>46206.469178240739</v>
      </c>
      <c r="CC1707" s="14">
        <v>46206</v>
      </c>
      <c r="CD1707" t="s">
        <v>1322</v>
      </c>
      <c r="CE1707" s="31">
        <v>46206.471747685187</v>
      </c>
      <c r="CI1707" s="14">
        <v>46206</v>
      </c>
      <c r="CJ1707" t="s">
        <v>8367</v>
      </c>
      <c r="CK1707" s="31">
        <v>46206.687280092592</v>
      </c>
      <c r="CP1707" t="str">
        <f>VLOOKUP(A1707,Sheet1!$A$2:$E$221,2,0)</f>
        <v>West Zone</v>
      </c>
    </row>
    <row r="1708" spans="1:94" x14ac:dyDescent="0.35">
      <c r="A1708" t="s">
        <v>8363</v>
      </c>
      <c r="B1708">
        <v>959</v>
      </c>
      <c r="C1708" t="s">
        <v>9332</v>
      </c>
      <c r="D1708" t="s">
        <v>678</v>
      </c>
      <c r="E1708" t="s">
        <v>659</v>
      </c>
      <c r="F1708" t="s">
        <v>660</v>
      </c>
      <c r="G1708" t="s">
        <v>109</v>
      </c>
      <c r="H1708" t="s">
        <v>4291</v>
      </c>
      <c r="I1708">
        <v>639996</v>
      </c>
      <c r="J1708" t="s">
        <v>2987</v>
      </c>
      <c r="K1708" t="s">
        <v>4293</v>
      </c>
      <c r="L1708" t="s">
        <v>4622</v>
      </c>
      <c r="M1708" t="s">
        <v>8375</v>
      </c>
      <c r="N1708">
        <v>50000</v>
      </c>
      <c r="O1708" t="s">
        <v>947</v>
      </c>
      <c r="P1708" t="s">
        <v>948</v>
      </c>
      <c r="Q1708" t="s">
        <v>4292</v>
      </c>
      <c r="R1708">
        <v>6924970041</v>
      </c>
      <c r="S1708" t="s">
        <v>13394</v>
      </c>
      <c r="T1708"/>
      <c r="V1708" s="14">
        <v>46204</v>
      </c>
      <c r="W1708" t="s">
        <v>8366</v>
      </c>
      <c r="X1708" s="31">
        <v>46204.770046296297</v>
      </c>
      <c r="AN1708" s="14">
        <v>46205</v>
      </c>
      <c r="AO1708" t="s">
        <v>8374</v>
      </c>
      <c r="AP1708" s="31">
        <v>46205.67627314815</v>
      </c>
      <c r="AT1708" s="31">
        <v>46205.67627314815</v>
      </c>
      <c r="AU1708" s="14">
        <v>46205</v>
      </c>
      <c r="AV1708" t="s">
        <v>8374</v>
      </c>
      <c r="AW1708" t="s">
        <v>660</v>
      </c>
      <c r="AX1708" t="s">
        <v>678</v>
      </c>
      <c r="AY1708" s="14">
        <v>46205</v>
      </c>
      <c r="AZ1708" t="s">
        <v>8366</v>
      </c>
      <c r="BA1708" s="31">
        <v>46205.677048611113</v>
      </c>
      <c r="BB1708" s="14">
        <v>46205</v>
      </c>
      <c r="BC1708" t="s">
        <v>1211</v>
      </c>
      <c r="BD1708" s="31">
        <v>46205.685370370367</v>
      </c>
      <c r="BE1708" s="14">
        <v>46205</v>
      </c>
      <c r="BF1708" t="s">
        <v>7371</v>
      </c>
      <c r="BG1708" s="31">
        <v>46205.720046296294</v>
      </c>
      <c r="BH1708" s="14">
        <v>46205</v>
      </c>
      <c r="BI1708" t="s">
        <v>7487</v>
      </c>
      <c r="BJ1708" s="31">
        <v>46205.733854166669</v>
      </c>
      <c r="BK1708" s="14">
        <v>46205</v>
      </c>
      <c r="BL1708" t="s">
        <v>7487</v>
      </c>
      <c r="BM1708" s="31">
        <v>46205.736539351848</v>
      </c>
      <c r="BZ1708" s="14">
        <v>46205</v>
      </c>
      <c r="CA1708" t="s">
        <v>7487</v>
      </c>
      <c r="CB1708" s="31">
        <v>46205.742731481485</v>
      </c>
      <c r="CC1708" s="14">
        <v>46205</v>
      </c>
      <c r="CD1708" t="s">
        <v>1364</v>
      </c>
      <c r="CE1708" s="31">
        <v>46205.758240740739</v>
      </c>
      <c r="CI1708" s="14">
        <v>46206</v>
      </c>
      <c r="CJ1708" t="s">
        <v>8367</v>
      </c>
      <c r="CK1708" s="31">
        <v>46206.696458333332</v>
      </c>
      <c r="CP1708" t="str">
        <f>VLOOKUP(A1708,Sheet1!$A$2:$E$221,2,0)</f>
        <v>West Zone</v>
      </c>
    </row>
    <row r="1709" spans="1:94" x14ac:dyDescent="0.35">
      <c r="A1709" t="s">
        <v>8363</v>
      </c>
      <c r="B1709">
        <v>959</v>
      </c>
      <c r="C1709" t="s">
        <v>9332</v>
      </c>
      <c r="D1709" t="s">
        <v>678</v>
      </c>
      <c r="E1709" t="s">
        <v>659</v>
      </c>
      <c r="F1709" t="s">
        <v>660</v>
      </c>
      <c r="G1709" t="s">
        <v>109</v>
      </c>
      <c r="H1709" t="s">
        <v>8376</v>
      </c>
      <c r="I1709">
        <v>654482</v>
      </c>
      <c r="J1709" t="s">
        <v>8377</v>
      </c>
      <c r="K1709" t="s">
        <v>8378</v>
      </c>
      <c r="L1709" t="s">
        <v>4622</v>
      </c>
      <c r="M1709" t="s">
        <v>8379</v>
      </c>
      <c r="N1709">
        <v>70000</v>
      </c>
      <c r="O1709" t="s">
        <v>3663</v>
      </c>
      <c r="P1709" t="s">
        <v>3664</v>
      </c>
      <c r="Q1709" t="s">
        <v>2817</v>
      </c>
      <c r="R1709">
        <v>6263567628</v>
      </c>
      <c r="S1709" t="s">
        <v>13394</v>
      </c>
      <c r="T1709"/>
      <c r="V1709" s="14">
        <v>46205</v>
      </c>
      <c r="W1709" t="s">
        <v>8380</v>
      </c>
      <c r="X1709" s="31">
        <v>46205.812337962961</v>
      </c>
      <c r="AN1709" s="14">
        <v>46206</v>
      </c>
      <c r="AO1709" t="s">
        <v>8374</v>
      </c>
      <c r="AP1709" s="31">
        <v>46206.534583333334</v>
      </c>
      <c r="AT1709" s="31">
        <v>46206.534583333334</v>
      </c>
      <c r="AU1709" s="14">
        <v>46206</v>
      </c>
      <c r="AV1709" t="s">
        <v>8374</v>
      </c>
      <c r="AW1709" t="s">
        <v>660</v>
      </c>
      <c r="AX1709" t="s">
        <v>678</v>
      </c>
      <c r="AY1709" s="14">
        <v>46206</v>
      </c>
      <c r="AZ1709" t="s">
        <v>8367</v>
      </c>
      <c r="BA1709" s="31">
        <v>46206.538877314815</v>
      </c>
      <c r="BB1709" s="14">
        <v>46206</v>
      </c>
      <c r="BC1709" t="s">
        <v>3057</v>
      </c>
      <c r="BD1709" s="31">
        <v>46206.562175925923</v>
      </c>
      <c r="BE1709" s="14">
        <v>46206</v>
      </c>
      <c r="BF1709" t="s">
        <v>7003</v>
      </c>
      <c r="BG1709" s="31">
        <v>46206.583819444444</v>
      </c>
      <c r="BH1709" s="14">
        <v>46206</v>
      </c>
      <c r="BI1709" t="s">
        <v>7487</v>
      </c>
      <c r="BJ1709" s="31">
        <v>46206.653379629628</v>
      </c>
      <c r="BK1709" s="14">
        <v>46206</v>
      </c>
      <c r="BL1709" t="s">
        <v>7487</v>
      </c>
      <c r="BM1709" s="31">
        <v>46206.703784722224</v>
      </c>
      <c r="BZ1709" s="14">
        <v>46206</v>
      </c>
      <c r="CA1709" t="s">
        <v>7487</v>
      </c>
      <c r="CB1709" s="31">
        <v>46206.713356481479</v>
      </c>
      <c r="CC1709" s="14">
        <v>46206</v>
      </c>
      <c r="CD1709" t="s">
        <v>1324</v>
      </c>
      <c r="CE1709" s="31">
        <v>46206.728900462964</v>
      </c>
      <c r="CI1709" s="14">
        <v>46209</v>
      </c>
      <c r="CJ1709" t="s">
        <v>8367</v>
      </c>
      <c r="CK1709" s="31">
        <v>46209.710277777776</v>
      </c>
      <c r="CP1709" t="str">
        <f>VLOOKUP(A1709,Sheet1!$A$2:$E$221,2,0)</f>
        <v>West Zone</v>
      </c>
    </row>
    <row r="1710" spans="1:94" x14ac:dyDescent="0.35">
      <c r="A1710" t="s">
        <v>8363</v>
      </c>
      <c r="B1710">
        <v>959</v>
      </c>
      <c r="C1710" t="s">
        <v>9332</v>
      </c>
      <c r="D1710" t="s">
        <v>678</v>
      </c>
      <c r="E1710" t="s">
        <v>659</v>
      </c>
      <c r="F1710" t="s">
        <v>660</v>
      </c>
      <c r="G1710" t="s">
        <v>109</v>
      </c>
      <c r="H1710" t="s">
        <v>4235</v>
      </c>
      <c r="I1710">
        <v>665123</v>
      </c>
      <c r="J1710" t="s">
        <v>4237</v>
      </c>
      <c r="K1710" t="s">
        <v>4238</v>
      </c>
      <c r="L1710" t="s">
        <v>4622</v>
      </c>
      <c r="M1710" t="s">
        <v>8381</v>
      </c>
      <c r="N1710">
        <v>65000</v>
      </c>
      <c r="O1710" t="s">
        <v>4132</v>
      </c>
      <c r="P1710" t="s">
        <v>4133</v>
      </c>
      <c r="Q1710" t="s">
        <v>4236</v>
      </c>
      <c r="R1710">
        <v>9146075593</v>
      </c>
      <c r="S1710" t="s">
        <v>13394</v>
      </c>
      <c r="T1710"/>
      <c r="V1710" s="14">
        <v>46204</v>
      </c>
      <c r="W1710" t="s">
        <v>8382</v>
      </c>
      <c r="X1710" s="31">
        <v>46204.742754629631</v>
      </c>
      <c r="AN1710" s="14">
        <v>46205</v>
      </c>
      <c r="AO1710" t="s">
        <v>8374</v>
      </c>
      <c r="AP1710" s="31">
        <v>46205.64267361111</v>
      </c>
      <c r="AT1710" s="31">
        <v>46205.64267361111</v>
      </c>
      <c r="AU1710" s="14">
        <v>46205</v>
      </c>
      <c r="AV1710" t="s">
        <v>8374</v>
      </c>
      <c r="AW1710" t="s">
        <v>660</v>
      </c>
      <c r="AX1710" t="s">
        <v>678</v>
      </c>
      <c r="AY1710" s="14">
        <v>46205</v>
      </c>
      <c r="AZ1710" t="s">
        <v>8367</v>
      </c>
      <c r="BA1710" s="31">
        <v>46205.643680555557</v>
      </c>
      <c r="BB1710" s="14">
        <v>46205</v>
      </c>
      <c r="BC1710" t="s">
        <v>1211</v>
      </c>
      <c r="BD1710" s="31">
        <v>46205.661354166667</v>
      </c>
      <c r="BE1710" s="14">
        <v>46205</v>
      </c>
      <c r="BF1710" t="s">
        <v>7003</v>
      </c>
      <c r="BG1710" s="31">
        <v>46205.680532407408</v>
      </c>
      <c r="BH1710" s="14">
        <v>46205</v>
      </c>
      <c r="BI1710" t="s">
        <v>7487</v>
      </c>
      <c r="BJ1710" s="31">
        <v>46205.696562500001</v>
      </c>
      <c r="BK1710" s="14">
        <v>46205</v>
      </c>
      <c r="BL1710" t="s">
        <v>7487</v>
      </c>
      <c r="BM1710" s="31">
        <v>46205.716574074075</v>
      </c>
      <c r="BZ1710" s="14">
        <v>46205</v>
      </c>
      <c r="CA1710" t="s">
        <v>7487</v>
      </c>
      <c r="CB1710" s="31">
        <v>46205.731562499997</v>
      </c>
      <c r="CC1710" s="14">
        <v>46205</v>
      </c>
      <c r="CD1710" t="s">
        <v>1364</v>
      </c>
      <c r="CE1710" s="31">
        <v>46205.758171296293</v>
      </c>
      <c r="CI1710" s="14">
        <v>46206</v>
      </c>
      <c r="CJ1710" t="s">
        <v>8367</v>
      </c>
      <c r="CK1710" s="31">
        <v>46206.651087962964</v>
      </c>
      <c r="CP1710" t="str">
        <f>VLOOKUP(A1710,Sheet1!$A$2:$E$221,2,0)</f>
        <v>West Zone</v>
      </c>
    </row>
    <row r="1711" spans="1:94" x14ac:dyDescent="0.35">
      <c r="A1711" t="s">
        <v>8383</v>
      </c>
      <c r="B1711">
        <v>1219</v>
      </c>
      <c r="C1711" t="s">
        <v>9332</v>
      </c>
      <c r="D1711" t="s">
        <v>678</v>
      </c>
      <c r="E1711" t="s">
        <v>404</v>
      </c>
      <c r="F1711" t="s">
        <v>405</v>
      </c>
      <c r="G1711" t="s">
        <v>81</v>
      </c>
      <c r="H1711" t="s">
        <v>2818</v>
      </c>
      <c r="I1711">
        <v>365607</v>
      </c>
      <c r="J1711" t="s">
        <v>1419</v>
      </c>
      <c r="K1711" t="s">
        <v>1420</v>
      </c>
      <c r="L1711" t="s">
        <v>4622</v>
      </c>
      <c r="M1711" t="s">
        <v>8384</v>
      </c>
      <c r="N1711">
        <v>73000</v>
      </c>
      <c r="O1711" t="s">
        <v>3113</v>
      </c>
      <c r="P1711" t="s">
        <v>3114</v>
      </c>
      <c r="Q1711" t="s">
        <v>4105</v>
      </c>
      <c r="R1711">
        <v>4296429108</v>
      </c>
      <c r="S1711" t="s">
        <v>13394</v>
      </c>
      <c r="T1711"/>
      <c r="V1711" s="14">
        <v>46205</v>
      </c>
      <c r="W1711" t="s">
        <v>8385</v>
      </c>
      <c r="X1711" s="31">
        <v>46205.40824074074</v>
      </c>
      <c r="AN1711" s="14">
        <v>46205</v>
      </c>
      <c r="AO1711" t="s">
        <v>1421</v>
      </c>
      <c r="AP1711" s="31">
        <v>46205.432962962965</v>
      </c>
      <c r="AT1711" s="31">
        <v>46205.432962962965</v>
      </c>
      <c r="AU1711" s="14">
        <v>46205</v>
      </c>
      <c r="AV1711" t="s">
        <v>1421</v>
      </c>
      <c r="AW1711" t="s">
        <v>405</v>
      </c>
      <c r="AX1711" t="s">
        <v>678</v>
      </c>
      <c r="AY1711" s="14">
        <v>46205</v>
      </c>
      <c r="AZ1711" t="s">
        <v>1422</v>
      </c>
      <c r="BA1711" s="31">
        <v>46205.521956018521</v>
      </c>
      <c r="BB1711" s="14">
        <v>46205</v>
      </c>
      <c r="BC1711" t="s">
        <v>1211</v>
      </c>
      <c r="BD1711" s="31">
        <v>46205.538553240738</v>
      </c>
      <c r="BE1711" s="14">
        <v>46205</v>
      </c>
      <c r="BF1711" t="s">
        <v>6814</v>
      </c>
      <c r="BG1711" s="31">
        <v>46205.578865740739</v>
      </c>
      <c r="BH1711" s="14">
        <v>46205</v>
      </c>
      <c r="BI1711" t="s">
        <v>7808</v>
      </c>
      <c r="BJ1711" s="31">
        <v>46205.611932870372</v>
      </c>
      <c r="BK1711" s="14">
        <v>46205</v>
      </c>
      <c r="BL1711" t="s">
        <v>7808</v>
      </c>
      <c r="BM1711" s="31">
        <v>46205.613206018519</v>
      </c>
      <c r="BZ1711" s="14">
        <v>46205</v>
      </c>
      <c r="CA1711" t="s">
        <v>7808</v>
      </c>
      <c r="CB1711" s="31">
        <v>46205.649351851855</v>
      </c>
      <c r="CC1711" s="14">
        <v>46205</v>
      </c>
      <c r="CD1711" t="s">
        <v>1324</v>
      </c>
      <c r="CE1711" s="31">
        <v>46205.664351851854</v>
      </c>
      <c r="CI1711" s="14">
        <v>46206</v>
      </c>
      <c r="CJ1711" t="s">
        <v>1422</v>
      </c>
      <c r="CK1711" s="31">
        <v>46206.468124999999</v>
      </c>
      <c r="CP1711" t="str">
        <f>VLOOKUP(A1711,Sheet1!$A$2:$E$221,2,0)</f>
        <v>West Zone</v>
      </c>
    </row>
    <row r="1712" spans="1:94" x14ac:dyDescent="0.35">
      <c r="A1712" t="s">
        <v>8383</v>
      </c>
      <c r="B1712">
        <v>1219</v>
      </c>
      <c r="C1712" t="s">
        <v>9332</v>
      </c>
      <c r="D1712" t="s">
        <v>678</v>
      </c>
      <c r="E1712" t="s">
        <v>404</v>
      </c>
      <c r="F1712" t="s">
        <v>405</v>
      </c>
      <c r="G1712" t="s">
        <v>81</v>
      </c>
      <c r="H1712" t="s">
        <v>8386</v>
      </c>
      <c r="I1712">
        <v>638988</v>
      </c>
      <c r="J1712" t="s">
        <v>1419</v>
      </c>
      <c r="K1712" t="s">
        <v>1420</v>
      </c>
      <c r="L1712" t="s">
        <v>4622</v>
      </c>
      <c r="M1712" t="s">
        <v>8387</v>
      </c>
      <c r="N1712">
        <v>90000</v>
      </c>
      <c r="O1712" t="s">
        <v>1180</v>
      </c>
      <c r="P1712" t="s">
        <v>1181</v>
      </c>
      <c r="Q1712" t="s">
        <v>8388</v>
      </c>
      <c r="R1712">
        <v>2099847274</v>
      </c>
      <c r="S1712" t="s">
        <v>13394</v>
      </c>
      <c r="T1712"/>
      <c r="V1712" s="14">
        <v>46203</v>
      </c>
      <c r="W1712" t="s">
        <v>8385</v>
      </c>
      <c r="X1712" s="31">
        <v>46203.764525462961</v>
      </c>
      <c r="AN1712" s="14">
        <v>46204</v>
      </c>
      <c r="AO1712" t="s">
        <v>1421</v>
      </c>
      <c r="AP1712" s="31">
        <v>46204.506273148145</v>
      </c>
      <c r="AT1712" s="31">
        <v>46204.506273148145</v>
      </c>
      <c r="AU1712" s="14">
        <v>46204</v>
      </c>
      <c r="AV1712" t="s">
        <v>1421</v>
      </c>
      <c r="AW1712" t="s">
        <v>405</v>
      </c>
      <c r="AX1712" t="s">
        <v>678</v>
      </c>
      <c r="AY1712" s="14">
        <v>46204</v>
      </c>
      <c r="AZ1712" t="s">
        <v>1421</v>
      </c>
      <c r="BA1712" s="31">
        <v>46204.537997685184</v>
      </c>
      <c r="BB1712" s="14">
        <v>46204</v>
      </c>
      <c r="BC1712" t="s">
        <v>1211</v>
      </c>
      <c r="BD1712" s="31">
        <v>46204.551006944443</v>
      </c>
      <c r="BE1712" s="14">
        <v>46204</v>
      </c>
      <c r="BF1712" t="s">
        <v>6501</v>
      </c>
      <c r="BG1712" s="31">
        <v>46204.566296296296</v>
      </c>
      <c r="BH1712" s="14">
        <v>46204</v>
      </c>
      <c r="BI1712" t="s">
        <v>7808</v>
      </c>
      <c r="BJ1712" s="31">
        <v>46204.571643518517</v>
      </c>
      <c r="BK1712" s="14">
        <v>46204</v>
      </c>
      <c r="BL1712" t="s">
        <v>7808</v>
      </c>
      <c r="BM1712" s="31">
        <v>46204.572199074071</v>
      </c>
      <c r="BZ1712" s="14">
        <v>46204</v>
      </c>
      <c r="CA1712" t="s">
        <v>7808</v>
      </c>
      <c r="CB1712" s="31">
        <v>46204.597326388888</v>
      </c>
      <c r="CC1712" s="14">
        <v>46204</v>
      </c>
      <c r="CD1712" t="s">
        <v>1322</v>
      </c>
      <c r="CE1712" s="31">
        <v>46204.612129629626</v>
      </c>
      <c r="CI1712" s="14">
        <v>46204</v>
      </c>
      <c r="CJ1712" t="s">
        <v>1422</v>
      </c>
      <c r="CK1712" s="31">
        <v>46204.680196759262</v>
      </c>
      <c r="CP1712" t="str">
        <f>VLOOKUP(A1712,Sheet1!$A$2:$E$221,2,0)</f>
        <v>West Zone</v>
      </c>
    </row>
    <row r="1713" spans="1:94" x14ac:dyDescent="0.35">
      <c r="A1713" t="s">
        <v>8383</v>
      </c>
      <c r="B1713">
        <v>1219</v>
      </c>
      <c r="C1713" t="s">
        <v>9332</v>
      </c>
      <c r="D1713" t="s">
        <v>678</v>
      </c>
      <c r="E1713" t="s">
        <v>404</v>
      </c>
      <c r="F1713" t="s">
        <v>405</v>
      </c>
      <c r="G1713" t="s">
        <v>81</v>
      </c>
      <c r="H1713" t="s">
        <v>2821</v>
      </c>
      <c r="I1713">
        <v>649499</v>
      </c>
      <c r="J1713" t="s">
        <v>82</v>
      </c>
      <c r="K1713" t="s">
        <v>2822</v>
      </c>
      <c r="L1713" t="s">
        <v>4622</v>
      </c>
      <c r="M1713" t="s">
        <v>8389</v>
      </c>
      <c r="N1713">
        <v>75000</v>
      </c>
      <c r="O1713" t="s">
        <v>9693</v>
      </c>
      <c r="P1713" t="s">
        <v>9694</v>
      </c>
      <c r="Q1713" t="s">
        <v>8390</v>
      </c>
      <c r="R1713">
        <v>9673495082</v>
      </c>
      <c r="S1713" t="s">
        <v>13394</v>
      </c>
      <c r="T1713"/>
      <c r="V1713" s="14">
        <v>46206</v>
      </c>
      <c r="W1713" t="s">
        <v>8391</v>
      </c>
      <c r="X1713" s="31">
        <v>46206.662511574075</v>
      </c>
      <c r="AN1713" s="14">
        <v>46206</v>
      </c>
      <c r="AO1713" t="s">
        <v>1421</v>
      </c>
      <c r="AP1713" s="31">
        <v>46206.69290509259</v>
      </c>
      <c r="AT1713" s="31">
        <v>46206.69290509259</v>
      </c>
      <c r="AU1713" s="14">
        <v>46206</v>
      </c>
      <c r="AV1713" t="s">
        <v>1421</v>
      </c>
      <c r="AW1713" t="s">
        <v>405</v>
      </c>
      <c r="AX1713" t="s">
        <v>678</v>
      </c>
      <c r="AY1713" s="14">
        <v>46209</v>
      </c>
      <c r="AZ1713" t="s">
        <v>8391</v>
      </c>
      <c r="BA1713" s="31">
        <v>46209.386354166665</v>
      </c>
      <c r="BB1713" s="14">
        <v>46209</v>
      </c>
      <c r="BC1713" t="s">
        <v>1211</v>
      </c>
      <c r="BD1713" s="31">
        <v>46209.4065625</v>
      </c>
      <c r="BE1713" s="14">
        <v>46209</v>
      </c>
      <c r="BF1713" t="s">
        <v>6486</v>
      </c>
      <c r="BG1713" s="31">
        <v>46209.590590277781</v>
      </c>
      <c r="BH1713" s="14">
        <v>46209</v>
      </c>
      <c r="BI1713" t="s">
        <v>7808</v>
      </c>
      <c r="BJ1713" s="31">
        <v>46209.622800925928</v>
      </c>
      <c r="BK1713" s="14">
        <v>46209</v>
      </c>
      <c r="BL1713" t="s">
        <v>7808</v>
      </c>
      <c r="BM1713" s="31">
        <v>46209.623356481483</v>
      </c>
      <c r="BZ1713" s="14">
        <v>46209</v>
      </c>
      <c r="CA1713" t="s">
        <v>7808</v>
      </c>
      <c r="CB1713" s="31">
        <v>46209.715925925928</v>
      </c>
      <c r="CC1713" s="14">
        <v>46209</v>
      </c>
      <c r="CD1713" t="s">
        <v>1364</v>
      </c>
      <c r="CE1713" s="31">
        <v>46209.730891203704</v>
      </c>
      <c r="CI1713" s="14">
        <v>46209</v>
      </c>
      <c r="CJ1713" t="s">
        <v>1422</v>
      </c>
      <c r="CK1713" s="31">
        <v>46209.783692129633</v>
      </c>
      <c r="CP1713" t="str">
        <f>VLOOKUP(A1713,Sheet1!$A$2:$E$221,2,0)</f>
        <v>West Zone</v>
      </c>
    </row>
    <row r="1714" spans="1:94" x14ac:dyDescent="0.35">
      <c r="A1714" t="s">
        <v>11001</v>
      </c>
      <c r="B1714">
        <v>1310</v>
      </c>
      <c r="C1714" t="s">
        <v>9332</v>
      </c>
      <c r="D1714" t="s">
        <v>678</v>
      </c>
      <c r="E1714" t="s">
        <v>540</v>
      </c>
      <c r="F1714" t="s">
        <v>541</v>
      </c>
      <c r="G1714" t="s">
        <v>930</v>
      </c>
      <c r="H1714" t="s">
        <v>11002</v>
      </c>
      <c r="I1714">
        <v>183591</v>
      </c>
      <c r="J1714" t="s">
        <v>3468</v>
      </c>
      <c r="K1714" t="s">
        <v>3469</v>
      </c>
      <c r="L1714" t="s">
        <v>4622</v>
      </c>
      <c r="M1714" t="s">
        <v>11003</v>
      </c>
      <c r="N1714">
        <v>45000</v>
      </c>
      <c r="O1714" t="s">
        <v>10914</v>
      </c>
      <c r="P1714" t="s">
        <v>10915</v>
      </c>
      <c r="Q1714" t="s">
        <v>11004</v>
      </c>
      <c r="R1714">
        <v>2301598799</v>
      </c>
      <c r="S1714" t="s">
        <v>13394</v>
      </c>
      <c r="T1714"/>
      <c r="V1714" s="14">
        <v>46205</v>
      </c>
      <c r="W1714" t="s">
        <v>11005</v>
      </c>
      <c r="X1714" s="31">
        <v>46205.805671296293</v>
      </c>
      <c r="AN1714" s="14">
        <v>46209</v>
      </c>
      <c r="AO1714" t="s">
        <v>2431</v>
      </c>
      <c r="AP1714" s="31">
        <v>46209.698449074072</v>
      </c>
      <c r="AT1714" s="31">
        <v>46209.698449074072</v>
      </c>
      <c r="AU1714" s="14">
        <v>46209</v>
      </c>
      <c r="AV1714" t="s">
        <v>2431</v>
      </c>
      <c r="AW1714" t="s">
        <v>541</v>
      </c>
      <c r="AX1714" t="s">
        <v>678</v>
      </c>
      <c r="AY1714" s="14">
        <v>46209</v>
      </c>
      <c r="AZ1714" t="s">
        <v>2432</v>
      </c>
      <c r="BA1714" s="31">
        <v>46209.711678240739</v>
      </c>
      <c r="BB1714" s="14">
        <v>46209</v>
      </c>
      <c r="BC1714" t="s">
        <v>1211</v>
      </c>
      <c r="BD1714" s="31">
        <v>46209.717858796299</v>
      </c>
      <c r="BE1714" s="14">
        <v>46209</v>
      </c>
      <c r="BF1714" t="s">
        <v>6814</v>
      </c>
      <c r="BG1714" s="31">
        <v>46209.726840277777</v>
      </c>
      <c r="BH1714" s="14">
        <v>46209</v>
      </c>
      <c r="BI1714" t="s">
        <v>7487</v>
      </c>
      <c r="BJ1714" s="31">
        <v>46209.737916666665</v>
      </c>
      <c r="BK1714" s="14">
        <v>46209</v>
      </c>
      <c r="BL1714" t="s">
        <v>7487</v>
      </c>
      <c r="BM1714" s="31">
        <v>46209.750092592592</v>
      </c>
      <c r="BZ1714" s="14">
        <v>46209</v>
      </c>
      <c r="CA1714" t="s">
        <v>7487</v>
      </c>
      <c r="CB1714" s="31">
        <v>46209.759050925924</v>
      </c>
      <c r="CC1714" s="14">
        <v>46209</v>
      </c>
      <c r="CD1714" t="s">
        <v>1364</v>
      </c>
      <c r="CE1714" s="31">
        <v>46209.786481481482</v>
      </c>
      <c r="CI1714" s="14">
        <v>46209</v>
      </c>
      <c r="CJ1714" t="s">
        <v>2432</v>
      </c>
      <c r="CK1714" s="31">
        <v>46209.799421296295</v>
      </c>
      <c r="CP1714" t="str">
        <f>VLOOKUP(A1714,Sheet1!$A$2:$E$221,2,0)</f>
        <v>West Zone</v>
      </c>
    </row>
    <row r="1715" spans="1:94" x14ac:dyDescent="0.35">
      <c r="A1715" t="s">
        <v>11001</v>
      </c>
      <c r="B1715">
        <v>1310</v>
      </c>
      <c r="C1715" t="s">
        <v>9332</v>
      </c>
      <c r="D1715" t="s">
        <v>678</v>
      </c>
      <c r="E1715" t="s">
        <v>540</v>
      </c>
      <c r="F1715" t="s">
        <v>541</v>
      </c>
      <c r="G1715" t="s">
        <v>930</v>
      </c>
      <c r="H1715" t="s">
        <v>11640</v>
      </c>
      <c r="I1715">
        <v>712784</v>
      </c>
      <c r="J1715" t="s">
        <v>2180</v>
      </c>
      <c r="K1715" t="s">
        <v>2181</v>
      </c>
      <c r="L1715" t="s">
        <v>4622</v>
      </c>
      <c r="M1715" t="s">
        <v>12855</v>
      </c>
      <c r="N1715">
        <v>85000</v>
      </c>
      <c r="O1715" t="s">
        <v>1406</v>
      </c>
      <c r="P1715" t="s">
        <v>1407</v>
      </c>
      <c r="Q1715" t="s">
        <v>1161</v>
      </c>
      <c r="R1715">
        <v>5134503738</v>
      </c>
      <c r="S1715" t="s">
        <v>13394</v>
      </c>
      <c r="T1715"/>
      <c r="V1715" s="14">
        <v>46210</v>
      </c>
      <c r="W1715" t="s">
        <v>12856</v>
      </c>
      <c r="X1715" s="31">
        <v>46210.59134259259</v>
      </c>
      <c r="AN1715" s="14">
        <v>46210</v>
      </c>
      <c r="AO1715" t="s">
        <v>2431</v>
      </c>
      <c r="AP1715" s="31">
        <v>46210.650416666664</v>
      </c>
      <c r="AT1715" s="31">
        <v>46210.650416666664</v>
      </c>
      <c r="AU1715" s="14">
        <v>46210</v>
      </c>
      <c r="AV1715" t="s">
        <v>2431</v>
      </c>
      <c r="AW1715" t="s">
        <v>541</v>
      </c>
      <c r="AX1715" t="s">
        <v>678</v>
      </c>
      <c r="AY1715" s="14">
        <v>46210</v>
      </c>
      <c r="AZ1715" t="s">
        <v>12856</v>
      </c>
      <c r="BA1715" s="31">
        <v>46210.657280092593</v>
      </c>
      <c r="BB1715" s="14">
        <v>46210</v>
      </c>
      <c r="BC1715" t="s">
        <v>1211</v>
      </c>
      <c r="BD1715" s="31">
        <v>46210.675300925926</v>
      </c>
      <c r="BE1715" s="14">
        <v>46210</v>
      </c>
      <c r="BF1715" t="s">
        <v>6486</v>
      </c>
      <c r="BG1715" s="31">
        <v>46210.752002314817</v>
      </c>
      <c r="BH1715" s="14">
        <v>46210</v>
      </c>
      <c r="BI1715" t="s">
        <v>7487</v>
      </c>
      <c r="BJ1715" s="31">
        <v>46210.777986111112</v>
      </c>
      <c r="BK1715" s="14">
        <v>46210</v>
      </c>
      <c r="BL1715" t="s">
        <v>7487</v>
      </c>
      <c r="BM1715" s="31">
        <v>46210.810902777775</v>
      </c>
      <c r="BZ1715" s="14">
        <v>46210</v>
      </c>
      <c r="CA1715" t="s">
        <v>7487</v>
      </c>
      <c r="CB1715" s="31">
        <v>46210.814074074071</v>
      </c>
      <c r="CC1715" s="14">
        <v>46210</v>
      </c>
      <c r="CD1715" t="s">
        <v>1324</v>
      </c>
      <c r="CE1715" s="31">
        <v>46210.821018518516</v>
      </c>
      <c r="CP1715" t="str">
        <f>VLOOKUP(A1715,Sheet1!$A$2:$E$221,2,0)</f>
        <v>West Zone</v>
      </c>
    </row>
    <row r="1716" spans="1:94" x14ac:dyDescent="0.35">
      <c r="A1716" t="s">
        <v>11001</v>
      </c>
      <c r="B1716">
        <v>1310</v>
      </c>
      <c r="C1716" t="s">
        <v>9332</v>
      </c>
      <c r="D1716" t="s">
        <v>678</v>
      </c>
      <c r="E1716" t="s">
        <v>540</v>
      </c>
      <c r="F1716" t="s">
        <v>541</v>
      </c>
      <c r="G1716" t="s">
        <v>930</v>
      </c>
      <c r="H1716" t="s">
        <v>11006</v>
      </c>
      <c r="I1716">
        <v>786309</v>
      </c>
      <c r="J1716" t="s">
        <v>82</v>
      </c>
      <c r="K1716" t="s">
        <v>11007</v>
      </c>
      <c r="L1716" t="s">
        <v>4622</v>
      </c>
      <c r="M1716" t="s">
        <v>11008</v>
      </c>
      <c r="N1716">
        <v>45000</v>
      </c>
      <c r="O1716" t="s">
        <v>10914</v>
      </c>
      <c r="P1716" t="s">
        <v>10915</v>
      </c>
      <c r="Q1716" t="s">
        <v>11009</v>
      </c>
      <c r="R1716">
        <v>7501358566</v>
      </c>
      <c r="S1716" t="s">
        <v>13394</v>
      </c>
      <c r="T1716"/>
      <c r="V1716" s="14">
        <v>46209</v>
      </c>
      <c r="W1716" t="s">
        <v>11010</v>
      </c>
      <c r="X1716" s="31">
        <v>46209.682962962965</v>
      </c>
      <c r="AN1716" s="14">
        <v>46209</v>
      </c>
      <c r="AO1716" t="s">
        <v>2431</v>
      </c>
      <c r="AP1716" s="31">
        <v>46209.708726851852</v>
      </c>
      <c r="AT1716" s="31">
        <v>46209.708726851852</v>
      </c>
      <c r="AU1716" s="14">
        <v>46209</v>
      </c>
      <c r="AV1716" t="s">
        <v>2431</v>
      </c>
      <c r="AW1716" t="s">
        <v>541</v>
      </c>
      <c r="AX1716" t="s">
        <v>678</v>
      </c>
      <c r="AY1716" s="14">
        <v>46209</v>
      </c>
      <c r="AZ1716" t="s">
        <v>2432</v>
      </c>
      <c r="BA1716" s="31">
        <v>46209.714155092595</v>
      </c>
      <c r="BB1716" s="14">
        <v>46209</v>
      </c>
      <c r="BC1716" t="s">
        <v>1211</v>
      </c>
      <c r="BD1716" s="31">
        <v>46209.717905092592</v>
      </c>
      <c r="BE1716" s="14">
        <v>46209</v>
      </c>
      <c r="BF1716" t="s">
        <v>6673</v>
      </c>
      <c r="BG1716" s="31">
        <v>46209.742847222224</v>
      </c>
      <c r="BH1716" s="14">
        <v>46209</v>
      </c>
      <c r="BI1716" t="s">
        <v>7487</v>
      </c>
      <c r="BJ1716" s="31">
        <v>46209.754317129627</v>
      </c>
      <c r="BK1716" s="14">
        <v>46209</v>
      </c>
      <c r="BL1716" t="s">
        <v>7487</v>
      </c>
      <c r="BM1716" s="31">
        <v>46209.784178240741</v>
      </c>
      <c r="BZ1716" s="14">
        <v>46209</v>
      </c>
      <c r="CA1716" t="s">
        <v>7487</v>
      </c>
      <c r="CB1716" s="31">
        <v>46209.791770833333</v>
      </c>
      <c r="CC1716" s="14">
        <v>46209</v>
      </c>
      <c r="CD1716" t="s">
        <v>1324</v>
      </c>
      <c r="CE1716" s="31">
        <v>46209.808483796296</v>
      </c>
      <c r="CI1716" s="14">
        <v>46209</v>
      </c>
      <c r="CJ1716" t="s">
        <v>2432</v>
      </c>
      <c r="CK1716" s="31">
        <v>46209.817187499997</v>
      </c>
      <c r="CP1716" t="str">
        <f>VLOOKUP(A1716,Sheet1!$A$2:$E$221,2,0)</f>
        <v>West Zone</v>
      </c>
    </row>
    <row r="1717" spans="1:94" x14ac:dyDescent="0.35">
      <c r="A1717" t="s">
        <v>8392</v>
      </c>
      <c r="B1717">
        <v>1313</v>
      </c>
      <c r="C1717" t="s">
        <v>9332</v>
      </c>
      <c r="D1717" t="s">
        <v>678</v>
      </c>
      <c r="E1717" t="s">
        <v>112</v>
      </c>
      <c r="F1717" t="s">
        <v>407</v>
      </c>
      <c r="G1717" t="s">
        <v>81</v>
      </c>
      <c r="H1717" t="s">
        <v>4027</v>
      </c>
      <c r="I1717">
        <v>254210</v>
      </c>
      <c r="J1717" t="s">
        <v>1423</v>
      </c>
      <c r="K1717" t="s">
        <v>1424</v>
      </c>
      <c r="L1717" t="s">
        <v>4622</v>
      </c>
      <c r="M1717" t="s">
        <v>8393</v>
      </c>
      <c r="N1717">
        <v>77000</v>
      </c>
      <c r="O1717" t="s">
        <v>1173</v>
      </c>
      <c r="P1717" t="s">
        <v>1174</v>
      </c>
      <c r="Q1717" t="s">
        <v>4028</v>
      </c>
      <c r="R1717">
        <v>6159340527</v>
      </c>
      <c r="S1717" t="s">
        <v>13394</v>
      </c>
      <c r="T1717"/>
      <c r="V1717" s="14">
        <v>46204</v>
      </c>
      <c r="W1717" t="s">
        <v>8394</v>
      </c>
      <c r="X1717" s="31">
        <v>46204.483622685184</v>
      </c>
      <c r="AN1717" s="14">
        <v>46204</v>
      </c>
      <c r="AO1717" t="s">
        <v>1425</v>
      </c>
      <c r="AP1717" s="31">
        <v>46204.658854166664</v>
      </c>
      <c r="AT1717" s="31">
        <v>46204.658854166664</v>
      </c>
      <c r="AU1717" s="14">
        <v>46204</v>
      </c>
      <c r="AV1717" t="s">
        <v>1425</v>
      </c>
      <c r="AW1717" t="s">
        <v>407</v>
      </c>
      <c r="AX1717" t="s">
        <v>678</v>
      </c>
      <c r="AY1717" s="14">
        <v>46204</v>
      </c>
      <c r="AZ1717" t="s">
        <v>8394</v>
      </c>
      <c r="BA1717" s="31">
        <v>46204.665358796294</v>
      </c>
      <c r="BB1717" s="14">
        <v>46204</v>
      </c>
      <c r="BC1717" t="s">
        <v>1211</v>
      </c>
      <c r="BD1717" s="31">
        <v>46204.680173611108</v>
      </c>
      <c r="BE1717" s="14">
        <v>46204</v>
      </c>
      <c r="BF1717" t="s">
        <v>1366</v>
      </c>
      <c r="BG1717" s="31">
        <v>46204.684201388889</v>
      </c>
      <c r="BH1717" s="14">
        <v>46204</v>
      </c>
      <c r="BI1717" t="s">
        <v>7829</v>
      </c>
      <c r="BJ1717" s="31">
        <v>46204.700543981482</v>
      </c>
      <c r="BK1717" s="14">
        <v>46205</v>
      </c>
      <c r="BL1717" t="s">
        <v>1323</v>
      </c>
      <c r="BM1717" s="31">
        <v>46205.574293981481</v>
      </c>
      <c r="BN1717" s="14">
        <v>46204</v>
      </c>
      <c r="BO1717" t="s">
        <v>7829</v>
      </c>
      <c r="BP1717" s="31">
        <v>46204.700590277775</v>
      </c>
      <c r="BZ1717" s="14">
        <v>46205</v>
      </c>
      <c r="CA1717" t="s">
        <v>1323</v>
      </c>
      <c r="CB1717" s="31">
        <v>46205.582013888888</v>
      </c>
      <c r="CC1717" s="14">
        <v>46205</v>
      </c>
      <c r="CD1717" t="s">
        <v>1324</v>
      </c>
      <c r="CE1717" s="31">
        <v>46205.608854166669</v>
      </c>
      <c r="CI1717" s="14">
        <v>46206</v>
      </c>
      <c r="CJ1717" t="s">
        <v>1426</v>
      </c>
      <c r="CK1717" s="31">
        <v>46206.522511574076</v>
      </c>
      <c r="CP1717" t="str">
        <f>VLOOKUP(A1717,Sheet1!$A$2:$E$221,2,0)</f>
        <v>West Zone</v>
      </c>
    </row>
    <row r="1718" spans="1:94" x14ac:dyDescent="0.35">
      <c r="A1718" t="s">
        <v>8392</v>
      </c>
      <c r="B1718">
        <v>1313</v>
      </c>
      <c r="C1718" t="s">
        <v>9332</v>
      </c>
      <c r="D1718" t="s">
        <v>678</v>
      </c>
      <c r="E1718" t="s">
        <v>112</v>
      </c>
      <c r="F1718" t="s">
        <v>407</v>
      </c>
      <c r="G1718" t="s">
        <v>81</v>
      </c>
      <c r="H1718" t="s">
        <v>4407</v>
      </c>
      <c r="I1718">
        <v>273595</v>
      </c>
      <c r="J1718" t="s">
        <v>2044</v>
      </c>
      <c r="K1718" t="s">
        <v>2185</v>
      </c>
      <c r="L1718" t="s">
        <v>4622</v>
      </c>
      <c r="M1718" t="s">
        <v>8395</v>
      </c>
      <c r="N1718">
        <v>77000</v>
      </c>
      <c r="O1718" t="s">
        <v>1173</v>
      </c>
      <c r="P1718" t="s">
        <v>1174</v>
      </c>
      <c r="Q1718" t="s">
        <v>1143</v>
      </c>
      <c r="R1718">
        <v>5515687121</v>
      </c>
      <c r="S1718" t="s">
        <v>13394</v>
      </c>
      <c r="T1718"/>
      <c r="V1718" s="14">
        <v>46205</v>
      </c>
      <c r="W1718" t="s">
        <v>8396</v>
      </c>
      <c r="X1718" s="31">
        <v>46205.618483796294</v>
      </c>
      <c r="AN1718" s="14">
        <v>46206</v>
      </c>
      <c r="AO1718" t="s">
        <v>1425</v>
      </c>
      <c r="AP1718" s="31">
        <v>46206.393587962964</v>
      </c>
      <c r="AT1718" s="31">
        <v>46206.393587962964</v>
      </c>
      <c r="AU1718" s="14">
        <v>46206</v>
      </c>
      <c r="AV1718" t="s">
        <v>1425</v>
      </c>
      <c r="AW1718" t="s">
        <v>407</v>
      </c>
      <c r="AX1718" t="s">
        <v>678</v>
      </c>
      <c r="AY1718" s="14">
        <v>46206</v>
      </c>
      <c r="AZ1718" t="s">
        <v>1425</v>
      </c>
      <c r="BA1718" s="31">
        <v>46206.401307870372</v>
      </c>
      <c r="BB1718" s="14">
        <v>46206</v>
      </c>
      <c r="BC1718" t="s">
        <v>3057</v>
      </c>
      <c r="BD1718" s="31">
        <v>46206.430486111109</v>
      </c>
      <c r="BE1718" s="14">
        <v>46206</v>
      </c>
      <c r="BF1718" t="s">
        <v>6482</v>
      </c>
      <c r="BG1718" s="31">
        <v>46206.455266203702</v>
      </c>
      <c r="BH1718" s="14">
        <v>46206</v>
      </c>
      <c r="BI1718" t="s">
        <v>7829</v>
      </c>
      <c r="BJ1718" s="31">
        <v>46206.461053240739</v>
      </c>
      <c r="BK1718" s="14">
        <v>46206</v>
      </c>
      <c r="BL1718" t="s">
        <v>7829</v>
      </c>
      <c r="BM1718" s="31">
        <v>46206.473993055559</v>
      </c>
      <c r="BZ1718" s="14">
        <v>46206</v>
      </c>
      <c r="CA1718" t="s">
        <v>7829</v>
      </c>
      <c r="CB1718" s="31">
        <v>46206.478472222225</v>
      </c>
      <c r="CC1718" s="14">
        <v>46206</v>
      </c>
      <c r="CD1718" t="s">
        <v>1324</v>
      </c>
      <c r="CE1718" s="31">
        <v>46206.492326388892</v>
      </c>
      <c r="CI1718" s="14">
        <v>46206</v>
      </c>
      <c r="CJ1718" t="s">
        <v>1426</v>
      </c>
      <c r="CK1718" s="31">
        <v>46206.687604166669</v>
      </c>
      <c r="CP1718" t="str">
        <f>VLOOKUP(A1718,Sheet1!$A$2:$E$221,2,0)</f>
        <v>West Zone</v>
      </c>
    </row>
    <row r="1719" spans="1:94" x14ac:dyDescent="0.35">
      <c r="A1719" t="s">
        <v>8392</v>
      </c>
      <c r="B1719">
        <v>1313</v>
      </c>
      <c r="C1719" t="s">
        <v>9332</v>
      </c>
      <c r="D1719" t="s">
        <v>678</v>
      </c>
      <c r="E1719" t="s">
        <v>112</v>
      </c>
      <c r="F1719" t="s">
        <v>407</v>
      </c>
      <c r="G1719" t="s">
        <v>81</v>
      </c>
      <c r="H1719" t="s">
        <v>4287</v>
      </c>
      <c r="I1719">
        <v>295290</v>
      </c>
      <c r="J1719" t="s">
        <v>3757</v>
      </c>
      <c r="K1719" t="s">
        <v>3758</v>
      </c>
      <c r="L1719" t="s">
        <v>4622</v>
      </c>
      <c r="M1719" t="s">
        <v>8397</v>
      </c>
      <c r="N1719">
        <v>60000</v>
      </c>
      <c r="O1719" t="s">
        <v>1328</v>
      </c>
      <c r="P1719" t="s">
        <v>1329</v>
      </c>
      <c r="Q1719" t="s">
        <v>3630</v>
      </c>
      <c r="R1719">
        <v>8920481694</v>
      </c>
      <c r="S1719" t="s">
        <v>13394</v>
      </c>
      <c r="T1719"/>
      <c r="V1719" s="14">
        <v>46205</v>
      </c>
      <c r="W1719" t="s">
        <v>8398</v>
      </c>
      <c r="X1719" s="31">
        <v>46205.457453703704</v>
      </c>
      <c r="AN1719" s="14">
        <v>46205</v>
      </c>
      <c r="AO1719" t="s">
        <v>1425</v>
      </c>
      <c r="AP1719" s="31">
        <v>46205.696388888886</v>
      </c>
      <c r="AT1719" s="31">
        <v>46205.696388888886</v>
      </c>
      <c r="AU1719" s="14">
        <v>46205</v>
      </c>
      <c r="AV1719" t="s">
        <v>1425</v>
      </c>
      <c r="AW1719" t="s">
        <v>407</v>
      </c>
      <c r="AX1719" t="s">
        <v>678</v>
      </c>
      <c r="AY1719" s="14">
        <v>46205</v>
      </c>
      <c r="AZ1719" t="s">
        <v>8398</v>
      </c>
      <c r="BA1719" s="31">
        <v>46205.702997685185</v>
      </c>
      <c r="BB1719" s="14">
        <v>46205</v>
      </c>
      <c r="BC1719" t="s">
        <v>1211</v>
      </c>
      <c r="BD1719" s="31">
        <v>46205.713692129626</v>
      </c>
      <c r="BE1719" s="14">
        <v>46205</v>
      </c>
      <c r="BF1719" t="s">
        <v>6692</v>
      </c>
      <c r="BG1719" s="31">
        <v>46205.719143518516</v>
      </c>
      <c r="BH1719" s="14">
        <v>46205</v>
      </c>
      <c r="BI1719" t="s">
        <v>7829</v>
      </c>
      <c r="BJ1719" s="31">
        <v>46205.724918981483</v>
      </c>
      <c r="BK1719" s="14">
        <v>46205</v>
      </c>
      <c r="BL1719" t="s">
        <v>7829</v>
      </c>
      <c r="BM1719" s="31">
        <v>46205.724976851852</v>
      </c>
      <c r="BZ1719" s="14">
        <v>46205</v>
      </c>
      <c r="CA1719" t="s">
        <v>7829</v>
      </c>
      <c r="CB1719" s="31">
        <v>46205.730833333335</v>
      </c>
      <c r="CC1719" s="14">
        <v>46205</v>
      </c>
      <c r="CD1719" t="s">
        <v>1364</v>
      </c>
      <c r="CE1719" s="31">
        <v>46205.757824074077</v>
      </c>
      <c r="CI1719" s="14">
        <v>46206</v>
      </c>
      <c r="CJ1719" t="s">
        <v>1426</v>
      </c>
      <c r="CK1719" s="31">
        <v>46206.415532407409</v>
      </c>
      <c r="CP1719" t="str">
        <f>VLOOKUP(A1719,Sheet1!$A$2:$E$221,2,0)</f>
        <v>West Zone</v>
      </c>
    </row>
    <row r="1720" spans="1:94" x14ac:dyDescent="0.35">
      <c r="A1720" t="s">
        <v>8392</v>
      </c>
      <c r="B1720">
        <v>1313</v>
      </c>
      <c r="C1720" t="s">
        <v>9332</v>
      </c>
      <c r="D1720" t="s">
        <v>678</v>
      </c>
      <c r="E1720" t="s">
        <v>112</v>
      </c>
      <c r="F1720" t="s">
        <v>407</v>
      </c>
      <c r="G1720" t="s">
        <v>81</v>
      </c>
      <c r="H1720" t="s">
        <v>8399</v>
      </c>
      <c r="I1720">
        <v>341105</v>
      </c>
      <c r="J1720" t="s">
        <v>2044</v>
      </c>
      <c r="K1720" t="s">
        <v>2185</v>
      </c>
      <c r="L1720" t="s">
        <v>4622</v>
      </c>
      <c r="M1720" t="s">
        <v>8400</v>
      </c>
      <c r="N1720">
        <v>45000</v>
      </c>
      <c r="O1720" t="s">
        <v>3012</v>
      </c>
      <c r="P1720" t="s">
        <v>3013</v>
      </c>
      <c r="Q1720" t="s">
        <v>3613</v>
      </c>
      <c r="R1720">
        <v>4581770143</v>
      </c>
      <c r="S1720" t="s">
        <v>13394</v>
      </c>
      <c r="T1720"/>
      <c r="V1720" s="14">
        <v>46205</v>
      </c>
      <c r="W1720" t="s">
        <v>8396</v>
      </c>
      <c r="X1720" s="31">
        <v>46205.468668981484</v>
      </c>
      <c r="AN1720" s="14">
        <v>46205</v>
      </c>
      <c r="AO1720" t="s">
        <v>1425</v>
      </c>
      <c r="AP1720" s="31">
        <v>46205.677951388891</v>
      </c>
      <c r="AT1720" s="31">
        <v>46205.677951388891</v>
      </c>
      <c r="AU1720" s="14">
        <v>46205</v>
      </c>
      <c r="AV1720" t="s">
        <v>1425</v>
      </c>
      <c r="AW1720" t="s">
        <v>407</v>
      </c>
      <c r="AX1720" t="s">
        <v>678</v>
      </c>
      <c r="AY1720" s="14">
        <v>46206</v>
      </c>
      <c r="AZ1720" t="s">
        <v>1426</v>
      </c>
      <c r="BA1720" s="31">
        <v>46206.37767361111</v>
      </c>
      <c r="BB1720" s="14">
        <v>46206</v>
      </c>
      <c r="BC1720" t="s">
        <v>3057</v>
      </c>
      <c r="BD1720" s="31">
        <v>46206.430428240739</v>
      </c>
      <c r="BE1720" s="14">
        <v>46206</v>
      </c>
      <c r="BF1720" t="s">
        <v>6482</v>
      </c>
      <c r="BG1720" s="31">
        <v>46206.452407407407</v>
      </c>
      <c r="BH1720" s="14">
        <v>46206</v>
      </c>
      <c r="BI1720" t="s">
        <v>7829</v>
      </c>
      <c r="BJ1720" s="31">
        <v>46206.461006944446</v>
      </c>
      <c r="BK1720" s="14">
        <v>46206</v>
      </c>
      <c r="BL1720" t="s">
        <v>1323</v>
      </c>
      <c r="BM1720" s="31">
        <v>46206.562326388892</v>
      </c>
      <c r="BN1720" s="14">
        <v>46206</v>
      </c>
      <c r="BO1720" t="s">
        <v>7829</v>
      </c>
      <c r="BP1720" s="31">
        <v>46206.467152777775</v>
      </c>
      <c r="BZ1720" s="14">
        <v>46206</v>
      </c>
      <c r="CA1720" t="s">
        <v>1323</v>
      </c>
      <c r="CB1720" s="31">
        <v>46206.565960648149</v>
      </c>
      <c r="CC1720" s="14">
        <v>46206</v>
      </c>
      <c r="CD1720" t="s">
        <v>1324</v>
      </c>
      <c r="CE1720" s="31">
        <v>46206.570069444446</v>
      </c>
      <c r="CI1720" s="14">
        <v>46206</v>
      </c>
      <c r="CJ1720" t="s">
        <v>1426</v>
      </c>
      <c r="CK1720" s="31">
        <v>46206.703611111108</v>
      </c>
      <c r="CP1720" t="str">
        <f>VLOOKUP(A1720,Sheet1!$A$2:$E$221,2,0)</f>
        <v>West Zone</v>
      </c>
    </row>
    <row r="1721" spans="1:94" x14ac:dyDescent="0.35">
      <c r="A1721" t="s">
        <v>8392</v>
      </c>
      <c r="B1721">
        <v>1313</v>
      </c>
      <c r="C1721" t="s">
        <v>9332</v>
      </c>
      <c r="D1721" t="s">
        <v>678</v>
      </c>
      <c r="E1721" t="s">
        <v>112</v>
      </c>
      <c r="F1721" t="s">
        <v>407</v>
      </c>
      <c r="G1721" t="s">
        <v>81</v>
      </c>
      <c r="H1721" t="s">
        <v>11011</v>
      </c>
      <c r="I1721">
        <v>416890</v>
      </c>
      <c r="J1721" t="s">
        <v>1423</v>
      </c>
      <c r="K1721" t="s">
        <v>1424</v>
      </c>
      <c r="L1721" t="s">
        <v>4622</v>
      </c>
      <c r="M1721" t="s">
        <v>11012</v>
      </c>
      <c r="N1721">
        <v>50000</v>
      </c>
      <c r="O1721" t="s">
        <v>10671</v>
      </c>
      <c r="P1721" t="s">
        <v>10672</v>
      </c>
      <c r="Q1721" t="s">
        <v>3149</v>
      </c>
      <c r="R1721">
        <v>6993213636</v>
      </c>
      <c r="S1721" t="s">
        <v>13394</v>
      </c>
      <c r="T1721"/>
      <c r="V1721" s="14">
        <v>46206</v>
      </c>
      <c r="W1721" t="s">
        <v>8394</v>
      </c>
      <c r="X1721" s="31">
        <v>46206.695509259262</v>
      </c>
      <c r="AN1721" s="14">
        <v>46209</v>
      </c>
      <c r="AO1721" t="s">
        <v>1425</v>
      </c>
      <c r="AP1721" s="31">
        <v>46209.406655092593</v>
      </c>
      <c r="AT1721" s="31">
        <v>46209.406655092593</v>
      </c>
      <c r="AU1721" s="14">
        <v>46209</v>
      </c>
      <c r="AV1721" t="s">
        <v>1425</v>
      </c>
      <c r="AW1721" t="s">
        <v>407</v>
      </c>
      <c r="AX1721" t="s">
        <v>678</v>
      </c>
      <c r="AY1721" s="14">
        <v>46209</v>
      </c>
      <c r="AZ1721" t="s">
        <v>8394</v>
      </c>
      <c r="BA1721" s="31">
        <v>46209.413912037038</v>
      </c>
      <c r="BB1721" s="14">
        <v>46209</v>
      </c>
      <c r="BC1721" t="s">
        <v>1211</v>
      </c>
      <c r="BD1721" s="31">
        <v>46209.431956018518</v>
      </c>
      <c r="BE1721" s="14">
        <v>46209</v>
      </c>
      <c r="BF1721" t="s">
        <v>6626</v>
      </c>
      <c r="BG1721" s="31">
        <v>46209.553842592592</v>
      </c>
      <c r="BH1721" s="14">
        <v>46209</v>
      </c>
      <c r="BI1721" t="s">
        <v>7829</v>
      </c>
      <c r="BJ1721" s="31">
        <v>46209.602013888885</v>
      </c>
      <c r="BK1721" s="14">
        <v>46209</v>
      </c>
      <c r="BL1721" t="s">
        <v>7829</v>
      </c>
      <c r="BM1721" s="31">
        <v>46209.602037037039</v>
      </c>
      <c r="BZ1721" s="14">
        <v>46209</v>
      </c>
      <c r="CA1721" t="s">
        <v>7829</v>
      </c>
      <c r="CB1721" s="31">
        <v>46209.640428240738</v>
      </c>
      <c r="CC1721" s="14">
        <v>46209</v>
      </c>
      <c r="CD1721" t="s">
        <v>1364</v>
      </c>
      <c r="CE1721" s="31">
        <v>46209.649375000001</v>
      </c>
      <c r="CI1721" s="14">
        <v>46209</v>
      </c>
      <c r="CJ1721" t="s">
        <v>1426</v>
      </c>
      <c r="CK1721" s="31">
        <v>46209.723113425927</v>
      </c>
      <c r="CP1721" t="str">
        <f>VLOOKUP(A1721,Sheet1!$A$2:$E$221,2,0)</f>
        <v>West Zone</v>
      </c>
    </row>
    <row r="1722" spans="1:94" x14ac:dyDescent="0.35">
      <c r="A1722" t="s">
        <v>8392</v>
      </c>
      <c r="B1722">
        <v>1313</v>
      </c>
      <c r="C1722" t="s">
        <v>9332</v>
      </c>
      <c r="D1722" t="s">
        <v>678</v>
      </c>
      <c r="E1722" t="s">
        <v>112</v>
      </c>
      <c r="F1722" t="s">
        <v>407</v>
      </c>
      <c r="G1722" t="s">
        <v>81</v>
      </c>
      <c r="H1722" t="s">
        <v>11013</v>
      </c>
      <c r="I1722">
        <v>430769</v>
      </c>
      <c r="J1722" t="s">
        <v>2044</v>
      </c>
      <c r="K1722" t="s">
        <v>2185</v>
      </c>
      <c r="L1722" t="s">
        <v>4622</v>
      </c>
      <c r="M1722" t="s">
        <v>11014</v>
      </c>
      <c r="N1722">
        <v>70000</v>
      </c>
      <c r="O1722" t="s">
        <v>9702</v>
      </c>
      <c r="P1722" t="s">
        <v>9703</v>
      </c>
      <c r="Q1722" t="s">
        <v>3932</v>
      </c>
      <c r="R1722">
        <v>9700163837</v>
      </c>
      <c r="S1722" t="s">
        <v>13394</v>
      </c>
      <c r="T1722"/>
      <c r="V1722" s="14">
        <v>46209</v>
      </c>
      <c r="W1722" t="s">
        <v>1426</v>
      </c>
      <c r="X1722" s="31">
        <v>46209.407210648147</v>
      </c>
      <c r="AN1722" s="14">
        <v>46209</v>
      </c>
      <c r="AO1722" t="s">
        <v>1426</v>
      </c>
      <c r="AP1722" s="31">
        <v>46209.490567129629</v>
      </c>
      <c r="AT1722" s="31">
        <v>46209.490567129629</v>
      </c>
      <c r="AU1722" s="14">
        <v>46209</v>
      </c>
      <c r="AV1722" t="s">
        <v>1426</v>
      </c>
      <c r="AW1722" t="s">
        <v>11015</v>
      </c>
      <c r="AX1722" t="s">
        <v>677</v>
      </c>
      <c r="AY1722" s="14">
        <v>46209</v>
      </c>
      <c r="AZ1722" t="s">
        <v>8407</v>
      </c>
      <c r="BA1722" s="31">
        <v>46209.497245370374</v>
      </c>
      <c r="BB1722" s="14">
        <v>46209</v>
      </c>
      <c r="BC1722" t="s">
        <v>1211</v>
      </c>
      <c r="BD1722" s="31">
        <v>46209.506689814814</v>
      </c>
      <c r="BE1722" s="14">
        <v>46209</v>
      </c>
      <c r="BF1722" t="s">
        <v>6814</v>
      </c>
      <c r="BG1722" s="31">
        <v>46209.523784722223</v>
      </c>
      <c r="BH1722" s="14">
        <v>46209</v>
      </c>
      <c r="BI1722" t="s">
        <v>7829</v>
      </c>
      <c r="BJ1722" s="31">
        <v>46209.545925925922</v>
      </c>
      <c r="BK1722" s="14">
        <v>46209</v>
      </c>
      <c r="BL1722" t="s">
        <v>7829</v>
      </c>
      <c r="BM1722" s="31">
        <v>46209.554039351853</v>
      </c>
      <c r="BZ1722" s="14">
        <v>46209</v>
      </c>
      <c r="CA1722" t="s">
        <v>7829</v>
      </c>
      <c r="CB1722" s="31">
        <v>46209.567488425928</v>
      </c>
      <c r="CC1722" s="14">
        <v>46209</v>
      </c>
      <c r="CD1722" t="s">
        <v>1324</v>
      </c>
      <c r="CE1722" s="31">
        <v>46209.624768518515</v>
      </c>
      <c r="CI1722" s="14">
        <v>46209</v>
      </c>
      <c r="CJ1722" t="s">
        <v>1426</v>
      </c>
      <c r="CK1722" s="31">
        <v>46209.687314814815</v>
      </c>
      <c r="CP1722" t="str">
        <f>VLOOKUP(A1722,Sheet1!$A$2:$E$221,2,0)</f>
        <v>West Zone</v>
      </c>
    </row>
    <row r="1723" spans="1:94" x14ac:dyDescent="0.35">
      <c r="A1723" t="s">
        <v>8392</v>
      </c>
      <c r="B1723">
        <v>1313</v>
      </c>
      <c r="C1723" t="s">
        <v>9332</v>
      </c>
      <c r="D1723" t="s">
        <v>678</v>
      </c>
      <c r="E1723" t="s">
        <v>112</v>
      </c>
      <c r="F1723" t="s">
        <v>407</v>
      </c>
      <c r="G1723" t="s">
        <v>81</v>
      </c>
      <c r="H1723" t="s">
        <v>11016</v>
      </c>
      <c r="I1723">
        <v>446722</v>
      </c>
      <c r="J1723" t="s">
        <v>3757</v>
      </c>
      <c r="K1723" t="s">
        <v>3758</v>
      </c>
      <c r="L1723" t="s">
        <v>4622</v>
      </c>
      <c r="M1723" t="s">
        <v>11017</v>
      </c>
      <c r="N1723">
        <v>60000</v>
      </c>
      <c r="O1723" t="s">
        <v>9546</v>
      </c>
      <c r="P1723" t="s">
        <v>9547</v>
      </c>
      <c r="Q1723" t="s">
        <v>11018</v>
      </c>
      <c r="R1723">
        <v>7473494044</v>
      </c>
      <c r="S1723" t="s">
        <v>13394</v>
      </c>
      <c r="T1723"/>
      <c r="V1723" s="14">
        <v>46209</v>
      </c>
      <c r="W1723" t="s">
        <v>8398</v>
      </c>
      <c r="X1723" s="31">
        <v>46209.496481481481</v>
      </c>
      <c r="AN1723" s="14">
        <v>46209</v>
      </c>
      <c r="AO1723" t="s">
        <v>1425</v>
      </c>
      <c r="AP1723" s="31">
        <v>46209.660636574074</v>
      </c>
      <c r="AT1723" s="31">
        <v>46209.660636574074</v>
      </c>
      <c r="AU1723" s="14">
        <v>46209</v>
      </c>
      <c r="AV1723" t="s">
        <v>1425</v>
      </c>
      <c r="AW1723" t="s">
        <v>407</v>
      </c>
      <c r="AX1723" t="s">
        <v>678</v>
      </c>
      <c r="AY1723" s="14">
        <v>46209</v>
      </c>
      <c r="AZ1723" t="s">
        <v>8398</v>
      </c>
      <c r="BA1723" s="31">
        <v>46209.670393518521</v>
      </c>
      <c r="BB1723" s="14">
        <v>46209</v>
      </c>
      <c r="BC1723" t="s">
        <v>1211</v>
      </c>
      <c r="BD1723" s="31">
        <v>46209.673611111109</v>
      </c>
      <c r="BE1723" s="14">
        <v>46209</v>
      </c>
      <c r="BF1723" t="s">
        <v>7038</v>
      </c>
      <c r="BG1723" s="31">
        <v>46209.698923611111</v>
      </c>
      <c r="BH1723" s="14">
        <v>46209</v>
      </c>
      <c r="BI1723" t="s">
        <v>7829</v>
      </c>
      <c r="BJ1723" s="31">
        <v>46209.719675925924</v>
      </c>
      <c r="BK1723" s="14">
        <v>46209</v>
      </c>
      <c r="BL1723" t="s">
        <v>7829</v>
      </c>
      <c r="BM1723" s="31">
        <v>46209.719699074078</v>
      </c>
      <c r="BZ1723" s="14">
        <v>46209</v>
      </c>
      <c r="CA1723" t="s">
        <v>7829</v>
      </c>
      <c r="CB1723" s="31">
        <v>46209.752696759257</v>
      </c>
      <c r="CC1723" s="14">
        <v>46209</v>
      </c>
      <c r="CD1723" t="s">
        <v>1364</v>
      </c>
      <c r="CE1723" s="31">
        <v>46209.786643518521</v>
      </c>
      <c r="CI1723" s="14">
        <v>46209</v>
      </c>
      <c r="CJ1723" t="s">
        <v>8407</v>
      </c>
      <c r="CK1723" s="31">
        <v>46209.825208333335</v>
      </c>
      <c r="CP1723" t="str">
        <f>VLOOKUP(A1723,Sheet1!$A$2:$E$221,2,0)</f>
        <v>West Zone</v>
      </c>
    </row>
    <row r="1724" spans="1:94" x14ac:dyDescent="0.35">
      <c r="A1724" t="s">
        <v>8392</v>
      </c>
      <c r="B1724">
        <v>1313</v>
      </c>
      <c r="C1724" t="s">
        <v>9332</v>
      </c>
      <c r="D1724" t="s">
        <v>678</v>
      </c>
      <c r="E1724" t="s">
        <v>112</v>
      </c>
      <c r="F1724" t="s">
        <v>407</v>
      </c>
      <c r="G1724" t="s">
        <v>81</v>
      </c>
      <c r="H1724" t="s">
        <v>3755</v>
      </c>
      <c r="I1724">
        <v>467563</v>
      </c>
      <c r="J1724" t="s">
        <v>3757</v>
      </c>
      <c r="K1724" t="s">
        <v>3758</v>
      </c>
      <c r="L1724" t="s">
        <v>4622</v>
      </c>
      <c r="M1724" t="s">
        <v>8401</v>
      </c>
      <c r="N1724">
        <v>70000</v>
      </c>
      <c r="O1724" t="s">
        <v>1325</v>
      </c>
      <c r="P1724" t="s">
        <v>1326</v>
      </c>
      <c r="Q1724" t="s">
        <v>3756</v>
      </c>
      <c r="R1724">
        <v>7421722963</v>
      </c>
      <c r="S1724" t="s">
        <v>13394</v>
      </c>
      <c r="T1724"/>
      <c r="V1724" s="14">
        <v>46204</v>
      </c>
      <c r="W1724" t="s">
        <v>8398</v>
      </c>
      <c r="X1724" s="31">
        <v>46204.487569444442</v>
      </c>
      <c r="AN1724" s="14">
        <v>46204</v>
      </c>
      <c r="AO1724" t="s">
        <v>1425</v>
      </c>
      <c r="AP1724" s="31">
        <v>46204.518252314818</v>
      </c>
      <c r="AT1724" s="31">
        <v>46204.518252314818</v>
      </c>
      <c r="AU1724" s="14">
        <v>46204</v>
      </c>
      <c r="AV1724" t="s">
        <v>1425</v>
      </c>
      <c r="AW1724" t="s">
        <v>407</v>
      </c>
      <c r="AX1724" t="s">
        <v>678</v>
      </c>
      <c r="AY1724" s="14">
        <v>46204</v>
      </c>
      <c r="AZ1724" t="s">
        <v>8398</v>
      </c>
      <c r="BA1724" s="31">
        <v>46204.559872685182</v>
      </c>
      <c r="BB1724" s="14">
        <v>46204</v>
      </c>
      <c r="BC1724" t="s">
        <v>1211</v>
      </c>
      <c r="BD1724" s="31">
        <v>46204.572824074072</v>
      </c>
      <c r="BE1724" s="14">
        <v>46204</v>
      </c>
      <c r="BF1724" t="s">
        <v>6837</v>
      </c>
      <c r="BG1724" s="31">
        <v>46204.600740740738</v>
      </c>
      <c r="BH1724" s="14">
        <v>46204</v>
      </c>
      <c r="BI1724" t="s">
        <v>7829</v>
      </c>
      <c r="BJ1724" s="31">
        <v>46204.632094907407</v>
      </c>
      <c r="BK1724" s="14">
        <v>46204</v>
      </c>
      <c r="BL1724" t="s">
        <v>7829</v>
      </c>
      <c r="BM1724" s="31">
        <v>46204.647719907407</v>
      </c>
      <c r="BZ1724" s="14">
        <v>46204</v>
      </c>
      <c r="CA1724" t="s">
        <v>7829</v>
      </c>
      <c r="CB1724" s="31">
        <v>46204.676516203705</v>
      </c>
      <c r="CC1724" s="14">
        <v>46204</v>
      </c>
      <c r="CD1724" t="s">
        <v>1324</v>
      </c>
      <c r="CE1724" s="31">
        <v>46204.701354166667</v>
      </c>
      <c r="CI1724" s="14">
        <v>46204</v>
      </c>
      <c r="CJ1724" t="s">
        <v>1426</v>
      </c>
      <c r="CK1724" s="31">
        <v>46204.767118055555</v>
      </c>
      <c r="CP1724" t="str">
        <f>VLOOKUP(A1724,Sheet1!$A$2:$E$221,2,0)</f>
        <v>West Zone</v>
      </c>
    </row>
    <row r="1725" spans="1:94" x14ac:dyDescent="0.35">
      <c r="A1725" t="s">
        <v>8392</v>
      </c>
      <c r="B1725">
        <v>1313</v>
      </c>
      <c r="C1725" t="s">
        <v>9332</v>
      </c>
      <c r="D1725" t="s">
        <v>678</v>
      </c>
      <c r="E1725" t="s">
        <v>112</v>
      </c>
      <c r="F1725" t="s">
        <v>407</v>
      </c>
      <c r="G1725" t="s">
        <v>81</v>
      </c>
      <c r="H1725" t="s">
        <v>8402</v>
      </c>
      <c r="I1725">
        <v>482173</v>
      </c>
      <c r="J1725" t="s">
        <v>3757</v>
      </c>
      <c r="K1725" t="s">
        <v>3758</v>
      </c>
      <c r="L1725" t="s">
        <v>4622</v>
      </c>
      <c r="M1725" t="s">
        <v>8403</v>
      </c>
      <c r="N1725">
        <v>45000</v>
      </c>
      <c r="O1725" t="s">
        <v>10330</v>
      </c>
      <c r="P1725" t="s">
        <v>10331</v>
      </c>
      <c r="Q1725" t="s">
        <v>8404</v>
      </c>
      <c r="R1725">
        <v>2406891006</v>
      </c>
      <c r="S1725" t="s">
        <v>683</v>
      </c>
      <c r="T1725" t="s">
        <v>13331</v>
      </c>
      <c r="U1725" s="1">
        <v>46209</v>
      </c>
      <c r="V1725" s="14">
        <v>46206</v>
      </c>
      <c r="W1725" t="s">
        <v>8398</v>
      </c>
      <c r="X1725" s="31">
        <v>46206.613842592589</v>
      </c>
      <c r="AN1725" s="14">
        <v>46206</v>
      </c>
      <c r="AO1725" t="s">
        <v>1425</v>
      </c>
      <c r="AP1725" s="31">
        <v>46206.721712962964</v>
      </c>
      <c r="AT1725" s="31">
        <v>46206.721712962964</v>
      </c>
      <c r="AU1725" s="14">
        <v>46206</v>
      </c>
      <c r="AV1725" t="s">
        <v>1425</v>
      </c>
      <c r="AW1725" t="s">
        <v>407</v>
      </c>
      <c r="AX1725" t="s">
        <v>678</v>
      </c>
      <c r="AY1725" s="14">
        <v>46206</v>
      </c>
      <c r="AZ1725" t="s">
        <v>8398</v>
      </c>
      <c r="BA1725" s="31">
        <v>46206.736458333333</v>
      </c>
      <c r="BB1725" s="14">
        <v>46209</v>
      </c>
      <c r="BC1725" t="s">
        <v>1211</v>
      </c>
      <c r="BD1725" s="31">
        <v>46209.334270833337</v>
      </c>
      <c r="BE1725" s="14">
        <v>46209</v>
      </c>
      <c r="BF1725" t="s">
        <v>6673</v>
      </c>
      <c r="BG1725" s="31">
        <v>46209.426851851851</v>
      </c>
      <c r="BH1725" s="14">
        <v>46209</v>
      </c>
      <c r="BI1725" t="s">
        <v>7829</v>
      </c>
      <c r="BJ1725" s="31">
        <v>46209.478020833332</v>
      </c>
      <c r="BK1725" s="14">
        <v>46209</v>
      </c>
      <c r="BL1725" t="s">
        <v>1323</v>
      </c>
      <c r="BM1725" s="31">
        <v>46209.778495370374</v>
      </c>
      <c r="BN1725" s="14">
        <v>46209</v>
      </c>
      <c r="BO1725" t="s">
        <v>7829</v>
      </c>
      <c r="BP1725" s="31">
        <v>46209.478067129632</v>
      </c>
      <c r="BZ1725" s="14">
        <v>46209</v>
      </c>
      <c r="CA1725" t="s">
        <v>1323</v>
      </c>
      <c r="CB1725" s="31">
        <v>46209.784166666665</v>
      </c>
      <c r="CC1725" s="14">
        <v>46209</v>
      </c>
      <c r="CD1725" t="s">
        <v>1364</v>
      </c>
      <c r="CE1725" s="31">
        <v>46209.792395833334</v>
      </c>
      <c r="CI1725" s="14">
        <v>46209</v>
      </c>
      <c r="CJ1725" t="s">
        <v>8407</v>
      </c>
      <c r="CK1725" s="31">
        <v>46209.847245370373</v>
      </c>
      <c r="CP1725" t="str">
        <f>VLOOKUP(A1725,Sheet1!$A$2:$E$221,2,0)</f>
        <v>West Zone</v>
      </c>
    </row>
    <row r="1726" spans="1:94" x14ac:dyDescent="0.35">
      <c r="A1726" t="s">
        <v>8392</v>
      </c>
      <c r="B1726">
        <v>1313</v>
      </c>
      <c r="C1726" t="s">
        <v>9332</v>
      </c>
      <c r="D1726" t="s">
        <v>678</v>
      </c>
      <c r="E1726" t="s">
        <v>112</v>
      </c>
      <c r="F1726" t="s">
        <v>407</v>
      </c>
      <c r="G1726" t="s">
        <v>81</v>
      </c>
      <c r="H1726" t="s">
        <v>12859</v>
      </c>
      <c r="I1726">
        <v>704678</v>
      </c>
      <c r="J1726" t="s">
        <v>3757</v>
      </c>
      <c r="K1726" t="s">
        <v>3758</v>
      </c>
      <c r="L1726" t="s">
        <v>4622</v>
      </c>
      <c r="M1726" t="s">
        <v>12860</v>
      </c>
      <c r="N1726">
        <v>90000</v>
      </c>
      <c r="O1726" t="s">
        <v>1180</v>
      </c>
      <c r="P1726" t="s">
        <v>1181</v>
      </c>
      <c r="Q1726" t="s">
        <v>2529</v>
      </c>
      <c r="R1726">
        <v>1831037561</v>
      </c>
      <c r="S1726" t="s">
        <v>13394</v>
      </c>
      <c r="T1726"/>
      <c r="V1726" s="14">
        <v>46210</v>
      </c>
      <c r="W1726" t="s">
        <v>8398</v>
      </c>
      <c r="X1726" s="31">
        <v>46210.43377314815</v>
      </c>
      <c r="AN1726" s="14">
        <v>46210</v>
      </c>
      <c r="AO1726" t="s">
        <v>1425</v>
      </c>
      <c r="AP1726" s="31">
        <v>46210.62872685185</v>
      </c>
      <c r="AT1726" s="31">
        <v>46210.62872685185</v>
      </c>
      <c r="AU1726" s="14">
        <v>46210</v>
      </c>
      <c r="AV1726" t="s">
        <v>1425</v>
      </c>
      <c r="AW1726" t="s">
        <v>407</v>
      </c>
      <c r="AX1726" t="s">
        <v>678</v>
      </c>
      <c r="AY1726" s="14">
        <v>46210</v>
      </c>
      <c r="AZ1726" t="s">
        <v>1426</v>
      </c>
      <c r="BA1726" s="31">
        <v>46210.663969907408</v>
      </c>
      <c r="BB1726" s="14">
        <v>46210</v>
      </c>
      <c r="BC1726" t="s">
        <v>1211</v>
      </c>
      <c r="BD1726" s="31">
        <v>46210.675243055557</v>
      </c>
      <c r="BE1726" s="14">
        <v>46210</v>
      </c>
      <c r="BF1726" t="s">
        <v>7371</v>
      </c>
      <c r="BG1726" s="31">
        <v>46210.729768518519</v>
      </c>
      <c r="BH1726" s="14">
        <v>46210</v>
      </c>
      <c r="BI1726" t="s">
        <v>7829</v>
      </c>
      <c r="BJ1726" s="31">
        <v>46210.753657407404</v>
      </c>
      <c r="BK1726" s="14">
        <v>46210</v>
      </c>
      <c r="BL1726" t="s">
        <v>7829</v>
      </c>
      <c r="BM1726" s="31">
        <v>46210.753692129627</v>
      </c>
      <c r="BZ1726" s="14">
        <v>46210</v>
      </c>
      <c r="CA1726" t="s">
        <v>7829</v>
      </c>
      <c r="CB1726" s="31">
        <v>46210.767164351855</v>
      </c>
      <c r="CC1726" s="14">
        <v>46210</v>
      </c>
      <c r="CD1726" t="s">
        <v>1322</v>
      </c>
      <c r="CE1726" s="31">
        <v>46210.799837962964</v>
      </c>
      <c r="CP1726" t="str">
        <f>VLOOKUP(A1726,Sheet1!$A$2:$E$221,2,0)</f>
        <v>West Zone</v>
      </c>
    </row>
    <row r="1727" spans="1:94" x14ac:dyDescent="0.35">
      <c r="A1727" t="s">
        <v>8392</v>
      </c>
      <c r="B1727">
        <v>1313</v>
      </c>
      <c r="C1727" t="s">
        <v>9332</v>
      </c>
      <c r="D1727" t="s">
        <v>678</v>
      </c>
      <c r="E1727" t="s">
        <v>112</v>
      </c>
      <c r="F1727" t="s">
        <v>407</v>
      </c>
      <c r="G1727" t="s">
        <v>81</v>
      </c>
      <c r="H1727" t="s">
        <v>3887</v>
      </c>
      <c r="I1727">
        <v>718110</v>
      </c>
      <c r="J1727" t="s">
        <v>3889</v>
      </c>
      <c r="K1727" t="s">
        <v>3890</v>
      </c>
      <c r="L1727" t="s">
        <v>4622</v>
      </c>
      <c r="M1727" t="s">
        <v>8405</v>
      </c>
      <c r="N1727">
        <v>77000</v>
      </c>
      <c r="O1727" t="s">
        <v>1173</v>
      </c>
      <c r="P1727" t="s">
        <v>1174</v>
      </c>
      <c r="Q1727" t="s">
        <v>3888</v>
      </c>
      <c r="R1727">
        <v>2873496602</v>
      </c>
      <c r="S1727" t="s">
        <v>13394</v>
      </c>
      <c r="T1727"/>
      <c r="V1727" s="14">
        <v>46204</v>
      </c>
      <c r="W1727" t="s">
        <v>8406</v>
      </c>
      <c r="X1727" s="31">
        <v>46204.596736111111</v>
      </c>
      <c r="AN1727" s="14">
        <v>46204</v>
      </c>
      <c r="AO1727" t="s">
        <v>1425</v>
      </c>
      <c r="AP1727" s="31">
        <v>46204.652905092589</v>
      </c>
      <c r="AT1727" s="31">
        <v>46204.652905092589</v>
      </c>
      <c r="AU1727" s="14">
        <v>46204</v>
      </c>
      <c r="AV1727" t="s">
        <v>1425</v>
      </c>
      <c r="AW1727" t="s">
        <v>407</v>
      </c>
      <c r="AX1727" t="s">
        <v>678</v>
      </c>
      <c r="AY1727" s="14">
        <v>46204</v>
      </c>
      <c r="AZ1727" t="s">
        <v>8406</v>
      </c>
      <c r="BA1727" s="31">
        <v>46204.659814814811</v>
      </c>
      <c r="BB1727" s="14">
        <v>46204</v>
      </c>
      <c r="BC1727" t="s">
        <v>1211</v>
      </c>
      <c r="BD1727" s="31">
        <v>46204.680196759262</v>
      </c>
      <c r="BE1727" s="14">
        <v>46204</v>
      </c>
      <c r="BF1727" t="s">
        <v>6497</v>
      </c>
      <c r="BG1727" s="31">
        <v>46204.685474537036</v>
      </c>
      <c r="BH1727" s="14">
        <v>46204</v>
      </c>
      <c r="BI1727" t="s">
        <v>7829</v>
      </c>
      <c r="BJ1727" s="31">
        <v>46204.69734953704</v>
      </c>
      <c r="BK1727" s="14">
        <v>46204</v>
      </c>
      <c r="BL1727" t="s">
        <v>7829</v>
      </c>
      <c r="BM1727" s="31">
        <v>46204.73578703704</v>
      </c>
      <c r="BZ1727" s="14">
        <v>46204</v>
      </c>
      <c r="CA1727" t="s">
        <v>7829</v>
      </c>
      <c r="CB1727" s="31">
        <v>46204.749467592592</v>
      </c>
      <c r="CC1727" s="14">
        <v>46204</v>
      </c>
      <c r="CD1727" t="s">
        <v>1324</v>
      </c>
      <c r="CE1727" s="31">
        <v>46204.760740740741</v>
      </c>
      <c r="CI1727" s="14">
        <v>46205</v>
      </c>
      <c r="CJ1727" t="s">
        <v>8407</v>
      </c>
      <c r="CK1727" s="31">
        <v>46205.384189814817</v>
      </c>
      <c r="CP1727" t="str">
        <f>VLOOKUP(A1727,Sheet1!$A$2:$E$221,2,0)</f>
        <v>West Zone</v>
      </c>
    </row>
    <row r="1728" spans="1:94" x14ac:dyDescent="0.35">
      <c r="A1728" t="s">
        <v>8408</v>
      </c>
      <c r="B1728">
        <v>1413</v>
      </c>
      <c r="C1728" t="s">
        <v>9332</v>
      </c>
      <c r="D1728" t="s">
        <v>678</v>
      </c>
      <c r="E1728" t="s">
        <v>86</v>
      </c>
      <c r="F1728" t="s">
        <v>542</v>
      </c>
      <c r="G1728" t="s">
        <v>930</v>
      </c>
      <c r="H1728" t="s">
        <v>8409</v>
      </c>
      <c r="I1728">
        <v>635075</v>
      </c>
      <c r="J1728" t="s">
        <v>4333</v>
      </c>
      <c r="K1728" t="s">
        <v>4334</v>
      </c>
      <c r="L1728" t="s">
        <v>4622</v>
      </c>
      <c r="M1728" t="s">
        <v>8410</v>
      </c>
      <c r="N1728">
        <v>70000</v>
      </c>
      <c r="O1728" t="s">
        <v>1325</v>
      </c>
      <c r="P1728" t="s">
        <v>1326</v>
      </c>
      <c r="Q1728" t="s">
        <v>3115</v>
      </c>
      <c r="R1728">
        <v>6341734768</v>
      </c>
      <c r="S1728" t="s">
        <v>13394</v>
      </c>
      <c r="T1728"/>
      <c r="V1728" s="14">
        <v>46203</v>
      </c>
      <c r="W1728" t="s">
        <v>8411</v>
      </c>
      <c r="X1728" s="31">
        <v>46203.762361111112</v>
      </c>
      <c r="AN1728" s="14">
        <v>46204</v>
      </c>
      <c r="AO1728" t="s">
        <v>1427</v>
      </c>
      <c r="AP1728" s="31">
        <v>46204.686226851853</v>
      </c>
      <c r="AT1728" s="31">
        <v>46204.686226851853</v>
      </c>
      <c r="AU1728" s="14">
        <v>46204</v>
      </c>
      <c r="AV1728" t="s">
        <v>1427</v>
      </c>
      <c r="AW1728" t="s">
        <v>542</v>
      </c>
      <c r="AX1728" t="s">
        <v>678</v>
      </c>
      <c r="AY1728" s="14">
        <v>46204</v>
      </c>
      <c r="AZ1728" t="s">
        <v>1428</v>
      </c>
      <c r="BA1728" s="31">
        <v>46204.780046296299</v>
      </c>
      <c r="BB1728" s="14">
        <v>46205</v>
      </c>
      <c r="BC1728" t="s">
        <v>1211</v>
      </c>
      <c r="BD1728" s="31">
        <v>46205.35601851852</v>
      </c>
      <c r="BE1728" s="14">
        <v>46205</v>
      </c>
      <c r="BF1728" t="s">
        <v>6825</v>
      </c>
      <c r="BG1728" s="31">
        <v>46205.431041666663</v>
      </c>
      <c r="BH1728" s="14">
        <v>46205</v>
      </c>
      <c r="BI1728" t="s">
        <v>1336</v>
      </c>
      <c r="BJ1728" s="31">
        <v>46205.51</v>
      </c>
      <c r="BK1728" s="14">
        <v>46205</v>
      </c>
      <c r="BL1728" t="s">
        <v>1336</v>
      </c>
      <c r="BM1728" s="31">
        <v>46205.534618055557</v>
      </c>
      <c r="BZ1728" s="14">
        <v>46205</v>
      </c>
      <c r="CA1728" t="s">
        <v>1336</v>
      </c>
      <c r="CB1728" s="31">
        <v>46205.543703703705</v>
      </c>
      <c r="CC1728" s="14">
        <v>46205</v>
      </c>
      <c r="CD1728" t="s">
        <v>1322</v>
      </c>
      <c r="CE1728" s="31">
        <v>46205.551782407405</v>
      </c>
      <c r="CI1728" s="14">
        <v>46205</v>
      </c>
      <c r="CJ1728" t="s">
        <v>8412</v>
      </c>
      <c r="CK1728" s="31">
        <v>46205.749803240738</v>
      </c>
      <c r="CP1728" t="str">
        <f>VLOOKUP(A1728,Sheet1!$A$2:$E$221,2,0)</f>
        <v>West Zone</v>
      </c>
    </row>
    <row r="1729" spans="1:94" x14ac:dyDescent="0.35">
      <c r="A1729" t="s">
        <v>8408</v>
      </c>
      <c r="B1729">
        <v>1413</v>
      </c>
      <c r="C1729" t="s">
        <v>9332</v>
      </c>
      <c r="D1729" t="s">
        <v>678</v>
      </c>
      <c r="E1729" t="s">
        <v>86</v>
      </c>
      <c r="F1729" t="s">
        <v>542</v>
      </c>
      <c r="G1729" t="s">
        <v>930</v>
      </c>
      <c r="H1729" t="s">
        <v>11019</v>
      </c>
      <c r="I1729">
        <v>686532</v>
      </c>
      <c r="J1729" t="s">
        <v>152</v>
      </c>
      <c r="K1729" t="s">
        <v>11020</v>
      </c>
      <c r="L1729" t="s">
        <v>4622</v>
      </c>
      <c r="M1729" t="s">
        <v>11021</v>
      </c>
      <c r="N1729">
        <v>77000</v>
      </c>
      <c r="O1729" t="s">
        <v>2849</v>
      </c>
      <c r="P1729" t="s">
        <v>2850</v>
      </c>
      <c r="Q1729" t="s">
        <v>2980</v>
      </c>
      <c r="R1729">
        <v>5170528403</v>
      </c>
      <c r="S1729" t="s">
        <v>13394</v>
      </c>
      <c r="T1729"/>
      <c r="V1729" s="14">
        <v>46209</v>
      </c>
      <c r="W1729" t="s">
        <v>11022</v>
      </c>
      <c r="X1729" s="31">
        <v>46209.340543981481</v>
      </c>
      <c r="AN1729" s="14">
        <v>46209</v>
      </c>
      <c r="AO1729" t="s">
        <v>1427</v>
      </c>
      <c r="AP1729" s="31">
        <v>46209.755254629628</v>
      </c>
      <c r="AT1729" s="31">
        <v>46209.755254629628</v>
      </c>
      <c r="AU1729" s="14">
        <v>46209</v>
      </c>
      <c r="AV1729" t="s">
        <v>1427</v>
      </c>
      <c r="AW1729" t="s">
        <v>542</v>
      </c>
      <c r="AX1729" t="s">
        <v>678</v>
      </c>
      <c r="AY1729" s="14">
        <v>46209</v>
      </c>
      <c r="AZ1729" t="s">
        <v>11022</v>
      </c>
      <c r="BA1729" s="31">
        <v>46209.81758101852</v>
      </c>
      <c r="BB1729" s="14">
        <v>46210</v>
      </c>
      <c r="BC1729" t="s">
        <v>1211</v>
      </c>
      <c r="BD1729" s="31">
        <v>46210.344293981485</v>
      </c>
      <c r="BE1729" s="14">
        <v>46210</v>
      </c>
      <c r="BF1729" t="s">
        <v>7509</v>
      </c>
      <c r="BG1729" s="31">
        <v>46210.380798611113</v>
      </c>
      <c r="BH1729" s="14">
        <v>46210</v>
      </c>
      <c r="BI1729" t="s">
        <v>7463</v>
      </c>
      <c r="BJ1729" s="31">
        <v>46210.468773148146</v>
      </c>
      <c r="BK1729" s="14">
        <v>46210</v>
      </c>
      <c r="BL1729" t="s">
        <v>7463</v>
      </c>
      <c r="BM1729" s="31">
        <v>46210.546597222223</v>
      </c>
      <c r="BZ1729" s="14">
        <v>46210</v>
      </c>
      <c r="CA1729" t="s">
        <v>7463</v>
      </c>
      <c r="CB1729" s="31">
        <v>46210.571319444447</v>
      </c>
      <c r="CC1729" s="14">
        <v>46210</v>
      </c>
      <c r="CD1729" t="s">
        <v>1364</v>
      </c>
      <c r="CE1729" s="31">
        <v>46210.581875000003</v>
      </c>
      <c r="CI1729" s="14">
        <v>46210</v>
      </c>
      <c r="CJ1729" t="s">
        <v>1428</v>
      </c>
      <c r="CK1729" s="31">
        <v>46210.614247685182</v>
      </c>
      <c r="CP1729" t="str">
        <f>VLOOKUP(A1729,Sheet1!$A$2:$E$221,2,0)</f>
        <v>West Zone</v>
      </c>
    </row>
    <row r="1730" spans="1:94" x14ac:dyDescent="0.35">
      <c r="A1730" t="s">
        <v>8408</v>
      </c>
      <c r="B1730">
        <v>1413</v>
      </c>
      <c r="C1730" t="s">
        <v>9332</v>
      </c>
      <c r="D1730" t="s">
        <v>678</v>
      </c>
      <c r="E1730" t="s">
        <v>86</v>
      </c>
      <c r="F1730" t="s">
        <v>542</v>
      </c>
      <c r="G1730" t="s">
        <v>930</v>
      </c>
      <c r="H1730" t="s">
        <v>8413</v>
      </c>
      <c r="I1730">
        <v>690996</v>
      </c>
      <c r="J1730" t="s">
        <v>8414</v>
      </c>
      <c r="K1730" t="s">
        <v>8415</v>
      </c>
      <c r="L1730" t="s">
        <v>4622</v>
      </c>
      <c r="M1730" t="s">
        <v>8416</v>
      </c>
      <c r="N1730">
        <v>77000</v>
      </c>
      <c r="O1730" t="s">
        <v>1173</v>
      </c>
      <c r="P1730" t="s">
        <v>1174</v>
      </c>
      <c r="Q1730" t="s">
        <v>1017</v>
      </c>
      <c r="R1730">
        <v>6133345480</v>
      </c>
      <c r="S1730" t="s">
        <v>13394</v>
      </c>
      <c r="T1730"/>
      <c r="V1730" s="14">
        <v>46205</v>
      </c>
      <c r="W1730" t="s">
        <v>8417</v>
      </c>
      <c r="X1730" s="31">
        <v>46205.625775462962</v>
      </c>
      <c r="AN1730" s="14">
        <v>46205</v>
      </c>
      <c r="AO1730" t="s">
        <v>1427</v>
      </c>
      <c r="AP1730" s="31">
        <v>46205.870682870373</v>
      </c>
      <c r="AT1730" s="31">
        <v>46205.870682870373</v>
      </c>
      <c r="AU1730" s="14">
        <v>46205</v>
      </c>
      <c r="AV1730" t="s">
        <v>1427</v>
      </c>
      <c r="AW1730" t="s">
        <v>542</v>
      </c>
      <c r="AX1730" t="s">
        <v>678</v>
      </c>
      <c r="AY1730" s="14">
        <v>46206</v>
      </c>
      <c r="AZ1730" t="s">
        <v>1428</v>
      </c>
      <c r="BA1730" s="31">
        <v>46206.483680555553</v>
      </c>
      <c r="BB1730" s="14">
        <v>46206</v>
      </c>
      <c r="BC1730" t="s">
        <v>3057</v>
      </c>
      <c r="BD1730" s="31">
        <v>46206.504849537036</v>
      </c>
      <c r="BE1730" s="14">
        <v>46206</v>
      </c>
      <c r="BF1730" t="s">
        <v>6837</v>
      </c>
      <c r="BG1730" s="31">
        <v>46206.530150462961</v>
      </c>
      <c r="BH1730" s="14">
        <v>46206</v>
      </c>
      <c r="BI1730" t="s">
        <v>7463</v>
      </c>
      <c r="BJ1730" s="31">
        <v>46206.553402777776</v>
      </c>
      <c r="BK1730" s="14">
        <v>46206</v>
      </c>
      <c r="BL1730" t="s">
        <v>7463</v>
      </c>
      <c r="BM1730" s="31">
        <v>46206.564467592594</v>
      </c>
      <c r="BZ1730" s="14">
        <v>46206</v>
      </c>
      <c r="CA1730" t="s">
        <v>7463</v>
      </c>
      <c r="CB1730" s="31">
        <v>46206.569988425923</v>
      </c>
      <c r="CC1730" s="14">
        <v>46206</v>
      </c>
      <c r="CD1730" t="s">
        <v>1324</v>
      </c>
      <c r="CE1730" s="31">
        <v>46206.574814814812</v>
      </c>
      <c r="CI1730" s="14">
        <v>46209</v>
      </c>
      <c r="CJ1730" t="s">
        <v>8412</v>
      </c>
      <c r="CK1730" s="31">
        <v>46209.565439814818</v>
      </c>
      <c r="CP1730" t="str">
        <f>VLOOKUP(A1730,Sheet1!$A$2:$E$221,2,0)</f>
        <v>West Zone</v>
      </c>
    </row>
    <row r="1731" spans="1:94" x14ac:dyDescent="0.35">
      <c r="A1731" t="s">
        <v>8408</v>
      </c>
      <c r="B1731">
        <v>1413</v>
      </c>
      <c r="C1731" t="s">
        <v>9332</v>
      </c>
      <c r="D1731" t="s">
        <v>678</v>
      </c>
      <c r="E1731" t="s">
        <v>86</v>
      </c>
      <c r="F1731" t="s">
        <v>542</v>
      </c>
      <c r="G1731" t="s">
        <v>930</v>
      </c>
      <c r="H1731" t="s">
        <v>3689</v>
      </c>
      <c r="I1731">
        <v>691741</v>
      </c>
      <c r="J1731" t="s">
        <v>3116</v>
      </c>
      <c r="K1731" t="s">
        <v>3117</v>
      </c>
      <c r="L1731" t="s">
        <v>4622</v>
      </c>
      <c r="M1731" t="s">
        <v>8418</v>
      </c>
      <c r="N1731">
        <v>75000</v>
      </c>
      <c r="O1731" t="s">
        <v>1429</v>
      </c>
      <c r="P1731" t="s">
        <v>1430</v>
      </c>
      <c r="Q1731" t="s">
        <v>1136</v>
      </c>
      <c r="R1731">
        <v>5532212320</v>
      </c>
      <c r="S1731" t="s">
        <v>13394</v>
      </c>
      <c r="T1731"/>
      <c r="V1731" s="14">
        <v>46203</v>
      </c>
      <c r="W1731" t="s">
        <v>8419</v>
      </c>
      <c r="X1731" s="31">
        <v>46203.719074074077</v>
      </c>
      <c r="AN1731" s="14">
        <v>46204</v>
      </c>
      <c r="AO1731" t="s">
        <v>1427</v>
      </c>
      <c r="AP1731" s="31">
        <v>46204.385520833333</v>
      </c>
      <c r="AT1731" s="31">
        <v>46204.385520833333</v>
      </c>
      <c r="AU1731" s="14">
        <v>46204</v>
      </c>
      <c r="AV1731" t="s">
        <v>1427</v>
      </c>
      <c r="AW1731" t="s">
        <v>542</v>
      </c>
      <c r="AX1731" t="s">
        <v>678</v>
      </c>
      <c r="AY1731" s="14">
        <v>46204</v>
      </c>
      <c r="AZ1731" t="s">
        <v>8412</v>
      </c>
      <c r="BA1731" s="31">
        <v>46204.406087962961</v>
      </c>
      <c r="BB1731" s="14">
        <v>46204</v>
      </c>
      <c r="BC1731" t="s">
        <v>1211</v>
      </c>
      <c r="BD1731" s="31">
        <v>46204.421979166669</v>
      </c>
      <c r="BE1731" s="14">
        <v>46204</v>
      </c>
      <c r="BF1731" t="s">
        <v>6636</v>
      </c>
      <c r="BG1731" s="31">
        <v>46204.452638888892</v>
      </c>
      <c r="BH1731" s="14">
        <v>46204</v>
      </c>
      <c r="BI1731" t="s">
        <v>7463</v>
      </c>
      <c r="BJ1731" s="31">
        <v>46204.463125000002</v>
      </c>
      <c r="BK1731" s="14">
        <v>46204</v>
      </c>
      <c r="BL1731" t="s">
        <v>7463</v>
      </c>
      <c r="BM1731" s="31">
        <v>46204.479178240741</v>
      </c>
      <c r="BZ1731" s="14">
        <v>46204</v>
      </c>
      <c r="CA1731" t="s">
        <v>7463</v>
      </c>
      <c r="CB1731" s="31">
        <v>46204.498703703706</v>
      </c>
      <c r="CC1731" s="14">
        <v>46204</v>
      </c>
      <c r="CD1731" t="s">
        <v>1322</v>
      </c>
      <c r="CE1731" s="31">
        <v>46204.506296296298</v>
      </c>
      <c r="CI1731" s="14">
        <v>46204</v>
      </c>
      <c r="CJ1731" t="s">
        <v>1428</v>
      </c>
      <c r="CK1731" s="31">
        <v>46204.684814814813</v>
      </c>
      <c r="CP1731" t="str">
        <f>VLOOKUP(A1731,Sheet1!$A$2:$E$221,2,0)</f>
        <v>West Zone</v>
      </c>
    </row>
    <row r="1732" spans="1:94" x14ac:dyDescent="0.35">
      <c r="A1732" t="s">
        <v>8408</v>
      </c>
      <c r="B1732">
        <v>1413</v>
      </c>
      <c r="C1732" t="s">
        <v>9332</v>
      </c>
      <c r="D1732" t="s">
        <v>678</v>
      </c>
      <c r="E1732" t="s">
        <v>86</v>
      </c>
      <c r="F1732" t="s">
        <v>542</v>
      </c>
      <c r="G1732" t="s">
        <v>930</v>
      </c>
      <c r="H1732" t="s">
        <v>4332</v>
      </c>
      <c r="I1732">
        <v>710912</v>
      </c>
      <c r="J1732" t="s">
        <v>4333</v>
      </c>
      <c r="K1732" t="s">
        <v>4334</v>
      </c>
      <c r="L1732" t="s">
        <v>4622</v>
      </c>
      <c r="M1732" t="s">
        <v>8420</v>
      </c>
      <c r="N1732">
        <v>77000</v>
      </c>
      <c r="O1732" t="s">
        <v>1173</v>
      </c>
      <c r="P1732" t="s">
        <v>1174</v>
      </c>
      <c r="Q1732" t="s">
        <v>3613</v>
      </c>
      <c r="R1732">
        <v>9858422371</v>
      </c>
      <c r="S1732" t="s">
        <v>13394</v>
      </c>
      <c r="T1732"/>
      <c r="V1732" s="14">
        <v>46205</v>
      </c>
      <c r="W1732" t="s">
        <v>8411</v>
      </c>
      <c r="X1732" s="31">
        <v>46205.522685185184</v>
      </c>
      <c r="AN1732" s="14">
        <v>46205</v>
      </c>
      <c r="AO1732" t="s">
        <v>1427</v>
      </c>
      <c r="AP1732" s="31">
        <v>46205.756944444445</v>
      </c>
      <c r="AT1732" s="31">
        <v>46205.756944444445</v>
      </c>
      <c r="AU1732" s="14">
        <v>46205</v>
      </c>
      <c r="AV1732" t="s">
        <v>1427</v>
      </c>
      <c r="AW1732" t="s">
        <v>542</v>
      </c>
      <c r="AX1732" t="s">
        <v>678</v>
      </c>
      <c r="AY1732" s="14">
        <v>46205</v>
      </c>
      <c r="AZ1732" t="s">
        <v>8411</v>
      </c>
      <c r="BA1732" s="31">
        <v>46205.766273148147</v>
      </c>
      <c r="BB1732" s="14">
        <v>46206</v>
      </c>
      <c r="BC1732" t="s">
        <v>1211</v>
      </c>
      <c r="BD1732" s="31">
        <v>46206.342835648145</v>
      </c>
      <c r="BE1732" s="14">
        <v>46206</v>
      </c>
      <c r="BF1732" t="s">
        <v>7509</v>
      </c>
      <c r="BG1732" s="31">
        <v>46206.360729166663</v>
      </c>
      <c r="BH1732" s="14">
        <v>46206</v>
      </c>
      <c r="BI1732" t="s">
        <v>7463</v>
      </c>
      <c r="BJ1732" s="31">
        <v>46206.433958333335</v>
      </c>
      <c r="BK1732" s="14">
        <v>46206</v>
      </c>
      <c r="BL1732" t="s">
        <v>7463</v>
      </c>
      <c r="BM1732" s="31">
        <v>46206.456724537034</v>
      </c>
      <c r="BZ1732" s="14">
        <v>46206</v>
      </c>
      <c r="CA1732" t="s">
        <v>7463</v>
      </c>
      <c r="CB1732" s="31">
        <v>46206.473530092589</v>
      </c>
      <c r="CC1732" s="14">
        <v>46206</v>
      </c>
      <c r="CD1732" t="s">
        <v>1324</v>
      </c>
      <c r="CE1732" s="31">
        <v>46206.488518518519</v>
      </c>
      <c r="CI1732" s="14">
        <v>46206</v>
      </c>
      <c r="CJ1732" t="s">
        <v>8412</v>
      </c>
      <c r="CK1732" s="31">
        <v>46206.562592592592</v>
      </c>
      <c r="CP1732" t="str">
        <f>VLOOKUP(A1732,Sheet1!$A$2:$E$221,2,0)</f>
        <v>West Zone</v>
      </c>
    </row>
    <row r="1733" spans="1:94" x14ac:dyDescent="0.35">
      <c r="A1733" t="s">
        <v>8421</v>
      </c>
      <c r="B1733">
        <v>1498</v>
      </c>
      <c r="C1733" t="s">
        <v>9332</v>
      </c>
      <c r="D1733" t="s">
        <v>678</v>
      </c>
      <c r="E1733" t="s">
        <v>182</v>
      </c>
      <c r="F1733" t="s">
        <v>408</v>
      </c>
      <c r="G1733" t="s">
        <v>81</v>
      </c>
      <c r="H1733" t="s">
        <v>8422</v>
      </c>
      <c r="I1733">
        <v>338609</v>
      </c>
      <c r="J1733" t="s">
        <v>2750</v>
      </c>
      <c r="K1733" t="s">
        <v>3118</v>
      </c>
      <c r="L1733" t="s">
        <v>4622</v>
      </c>
      <c r="M1733" t="s">
        <v>8423</v>
      </c>
      <c r="N1733">
        <v>45000</v>
      </c>
      <c r="O1733" t="s">
        <v>7079</v>
      </c>
      <c r="P1733" t="s">
        <v>7080</v>
      </c>
      <c r="Q1733" t="s">
        <v>8424</v>
      </c>
      <c r="R1733">
        <v>8790597344</v>
      </c>
      <c r="S1733" t="s">
        <v>13394</v>
      </c>
      <c r="T1733"/>
      <c r="V1733" s="14">
        <v>46205</v>
      </c>
      <c r="W1733" t="s">
        <v>8425</v>
      </c>
      <c r="X1733" s="31">
        <v>46205.549351851849</v>
      </c>
      <c r="AN1733" s="14">
        <v>46205</v>
      </c>
      <c r="AO1733" t="s">
        <v>3119</v>
      </c>
      <c r="AP1733" s="31">
        <v>46205.674861111111</v>
      </c>
      <c r="AT1733" s="31">
        <v>46205.674861111111</v>
      </c>
      <c r="AU1733" s="14">
        <v>46205</v>
      </c>
      <c r="AV1733" t="s">
        <v>3119</v>
      </c>
      <c r="AW1733" t="s">
        <v>408</v>
      </c>
      <c r="AX1733" t="s">
        <v>678</v>
      </c>
      <c r="AY1733" s="14">
        <v>46205</v>
      </c>
      <c r="AZ1733" t="s">
        <v>3120</v>
      </c>
      <c r="BA1733" s="31">
        <v>46205.679988425924</v>
      </c>
      <c r="BB1733" s="14">
        <v>46205</v>
      </c>
      <c r="BC1733" t="s">
        <v>1211</v>
      </c>
      <c r="BD1733" s="31">
        <v>46205.685416666667</v>
      </c>
      <c r="BE1733" s="14">
        <v>46205</v>
      </c>
      <c r="BF1733" t="s">
        <v>6814</v>
      </c>
      <c r="BG1733" s="31">
        <v>46205.70648148148</v>
      </c>
      <c r="BH1733" s="14">
        <v>46205</v>
      </c>
      <c r="BI1733" t="s">
        <v>7808</v>
      </c>
      <c r="BJ1733" s="31">
        <v>46205.732615740744</v>
      </c>
      <c r="BK1733" s="14">
        <v>46205</v>
      </c>
      <c r="BL1733" t="s">
        <v>7808</v>
      </c>
      <c r="BM1733" s="31">
        <v>46205.732997685183</v>
      </c>
      <c r="BZ1733" s="14">
        <v>46205</v>
      </c>
      <c r="CA1733" t="s">
        <v>7808</v>
      </c>
      <c r="CB1733" s="31">
        <v>46205.763495370367</v>
      </c>
      <c r="CC1733" s="14">
        <v>46205</v>
      </c>
      <c r="CD1733" t="s">
        <v>1322</v>
      </c>
      <c r="CE1733" s="31">
        <v>46205.765023148146</v>
      </c>
      <c r="CI1733" s="14">
        <v>46205</v>
      </c>
      <c r="CJ1733" t="s">
        <v>3120</v>
      </c>
      <c r="CK1733" s="31">
        <v>46205.796307870369</v>
      </c>
      <c r="CP1733" t="str">
        <f>VLOOKUP(A1733,Sheet1!$A$2:$E$221,2,0)</f>
        <v>West Zone</v>
      </c>
    </row>
    <row r="1734" spans="1:94" x14ac:dyDescent="0.35">
      <c r="A1734" t="s">
        <v>8421</v>
      </c>
      <c r="B1734">
        <v>1498</v>
      </c>
      <c r="C1734" t="s">
        <v>9332</v>
      </c>
      <c r="D1734" t="s">
        <v>678</v>
      </c>
      <c r="E1734" t="s">
        <v>182</v>
      </c>
      <c r="F1734" t="s">
        <v>408</v>
      </c>
      <c r="G1734" t="s">
        <v>81</v>
      </c>
      <c r="H1734" t="s">
        <v>8426</v>
      </c>
      <c r="I1734">
        <v>371483</v>
      </c>
      <c r="J1734" t="s">
        <v>3121</v>
      </c>
      <c r="K1734" t="s">
        <v>3122</v>
      </c>
      <c r="L1734" t="s">
        <v>4622</v>
      </c>
      <c r="M1734" t="s">
        <v>8427</v>
      </c>
      <c r="N1734">
        <v>45000</v>
      </c>
      <c r="O1734" t="s">
        <v>7079</v>
      </c>
      <c r="P1734" t="s">
        <v>7080</v>
      </c>
      <c r="Q1734" t="s">
        <v>8428</v>
      </c>
      <c r="R1734">
        <v>7861566601</v>
      </c>
      <c r="S1734" t="s">
        <v>13394</v>
      </c>
      <c r="T1734"/>
      <c r="V1734" s="14">
        <v>46206</v>
      </c>
      <c r="W1734" t="s">
        <v>8429</v>
      </c>
      <c r="X1734" s="31">
        <v>46206.576990740738</v>
      </c>
      <c r="AN1734" s="14">
        <v>46206</v>
      </c>
      <c r="AO1734" t="s">
        <v>3119</v>
      </c>
      <c r="AP1734" s="31">
        <v>46206.605740740742</v>
      </c>
      <c r="AT1734" s="31">
        <v>46206.605740740742</v>
      </c>
      <c r="AU1734" s="14">
        <v>46206</v>
      </c>
      <c r="AV1734" t="s">
        <v>3119</v>
      </c>
      <c r="AW1734" t="s">
        <v>408</v>
      </c>
      <c r="AX1734" t="s">
        <v>678</v>
      </c>
      <c r="AY1734" s="14">
        <v>46206</v>
      </c>
      <c r="AZ1734" t="s">
        <v>8429</v>
      </c>
      <c r="BA1734" s="31">
        <v>46206.613425925927</v>
      </c>
      <c r="BB1734" s="14">
        <v>46206</v>
      </c>
      <c r="BC1734" t="s">
        <v>3057</v>
      </c>
      <c r="BD1734" s="31">
        <v>46206.625983796293</v>
      </c>
      <c r="BE1734" s="14">
        <v>46206</v>
      </c>
      <c r="BF1734" t="s">
        <v>1268</v>
      </c>
      <c r="BG1734" s="31">
        <v>46206.63181712963</v>
      </c>
      <c r="BH1734" s="14">
        <v>46206</v>
      </c>
      <c r="BI1734" t="s">
        <v>7808</v>
      </c>
      <c r="BJ1734" s="31">
        <v>46206.684618055559</v>
      </c>
      <c r="BK1734" s="14">
        <v>46206</v>
      </c>
      <c r="BL1734" t="s">
        <v>7808</v>
      </c>
      <c r="BM1734" s="31">
        <v>46206.685312499998</v>
      </c>
      <c r="BZ1734" s="14">
        <v>46206</v>
      </c>
      <c r="CA1734" t="s">
        <v>7808</v>
      </c>
      <c r="CB1734" s="31">
        <v>46206.716550925928</v>
      </c>
      <c r="CC1734" s="14">
        <v>46206</v>
      </c>
      <c r="CD1734" t="s">
        <v>1324</v>
      </c>
      <c r="CE1734" s="31">
        <v>46206.730416666665</v>
      </c>
      <c r="CI1734" s="14">
        <v>46206</v>
      </c>
      <c r="CJ1734" t="s">
        <v>3120</v>
      </c>
      <c r="CK1734" s="31">
        <v>46206.768252314818</v>
      </c>
      <c r="CP1734" t="str">
        <f>VLOOKUP(A1734,Sheet1!$A$2:$E$221,2,0)</f>
        <v>West Zone</v>
      </c>
    </row>
    <row r="1735" spans="1:94" x14ac:dyDescent="0.35">
      <c r="A1735" t="s">
        <v>8421</v>
      </c>
      <c r="B1735">
        <v>1498</v>
      </c>
      <c r="C1735" t="s">
        <v>9332</v>
      </c>
      <c r="D1735" t="s">
        <v>678</v>
      </c>
      <c r="E1735" t="s">
        <v>182</v>
      </c>
      <c r="F1735" t="s">
        <v>408</v>
      </c>
      <c r="G1735" t="s">
        <v>81</v>
      </c>
      <c r="H1735" t="s">
        <v>8430</v>
      </c>
      <c r="I1735">
        <v>377937</v>
      </c>
      <c r="J1735" t="s">
        <v>3121</v>
      </c>
      <c r="K1735" t="s">
        <v>3122</v>
      </c>
      <c r="L1735" t="s">
        <v>4622</v>
      </c>
      <c r="M1735" t="s">
        <v>8431</v>
      </c>
      <c r="N1735">
        <v>45000</v>
      </c>
      <c r="O1735" t="s">
        <v>7079</v>
      </c>
      <c r="P1735" t="s">
        <v>7080</v>
      </c>
      <c r="Q1735" t="s">
        <v>4028</v>
      </c>
      <c r="R1735">
        <v>8594131208</v>
      </c>
      <c r="S1735" t="s">
        <v>13394</v>
      </c>
      <c r="T1735"/>
      <c r="V1735" s="14">
        <v>46204</v>
      </c>
      <c r="W1735" t="s">
        <v>3120</v>
      </c>
      <c r="X1735" s="31">
        <v>46204.515023148146</v>
      </c>
      <c r="AN1735" s="14">
        <v>46204</v>
      </c>
      <c r="AO1735" t="s">
        <v>3119</v>
      </c>
      <c r="AP1735" s="31">
        <v>46204.552835648145</v>
      </c>
      <c r="AT1735" s="31">
        <v>46204.552835648145</v>
      </c>
      <c r="AU1735" s="14">
        <v>46204</v>
      </c>
      <c r="AV1735" t="s">
        <v>3119</v>
      </c>
      <c r="AW1735" t="s">
        <v>408</v>
      </c>
      <c r="AX1735" t="s">
        <v>678</v>
      </c>
      <c r="AY1735" s="14">
        <v>46204</v>
      </c>
      <c r="AZ1735" t="s">
        <v>8429</v>
      </c>
      <c r="BA1735" s="31">
        <v>46204.715497685182</v>
      </c>
      <c r="BB1735" s="14">
        <v>46204</v>
      </c>
      <c r="BC1735" t="s">
        <v>1211</v>
      </c>
      <c r="BD1735" s="31">
        <v>46204.731909722221</v>
      </c>
      <c r="BE1735" s="14">
        <v>46204</v>
      </c>
      <c r="BF1735" t="s">
        <v>3057</v>
      </c>
      <c r="BG1735" s="31">
        <v>46204.742719907408</v>
      </c>
      <c r="BH1735" s="14">
        <v>46204</v>
      </c>
      <c r="BI1735" t="s">
        <v>7808</v>
      </c>
      <c r="BJ1735" s="31">
        <v>46204.756782407407</v>
      </c>
      <c r="BK1735" s="14">
        <v>46204</v>
      </c>
      <c r="BL1735" t="s">
        <v>7808</v>
      </c>
      <c r="BM1735" s="31">
        <v>46204.779583333337</v>
      </c>
      <c r="BZ1735" s="14">
        <v>46204</v>
      </c>
      <c r="CA1735" t="s">
        <v>7808</v>
      </c>
      <c r="CB1735" s="31">
        <v>46204.785300925927</v>
      </c>
      <c r="CC1735" s="14">
        <v>46204</v>
      </c>
      <c r="CD1735" t="s">
        <v>1324</v>
      </c>
      <c r="CE1735" s="31">
        <v>46204.790046296293</v>
      </c>
      <c r="CP1735" t="str">
        <f>VLOOKUP(A1735,Sheet1!$A$2:$E$221,2,0)</f>
        <v>West Zone</v>
      </c>
    </row>
    <row r="1736" spans="1:94" x14ac:dyDescent="0.35">
      <c r="A1736" t="s">
        <v>8421</v>
      </c>
      <c r="B1736">
        <v>1498</v>
      </c>
      <c r="C1736" t="s">
        <v>9332</v>
      </c>
      <c r="D1736" t="s">
        <v>678</v>
      </c>
      <c r="E1736" t="s">
        <v>182</v>
      </c>
      <c r="F1736" t="s">
        <v>408</v>
      </c>
      <c r="G1736" t="s">
        <v>81</v>
      </c>
      <c r="H1736" t="s">
        <v>8430</v>
      </c>
      <c r="I1736">
        <v>377937</v>
      </c>
      <c r="J1736" t="s">
        <v>3121</v>
      </c>
      <c r="K1736" t="s">
        <v>3122</v>
      </c>
      <c r="L1736" t="s">
        <v>4622</v>
      </c>
      <c r="M1736" t="s">
        <v>8431</v>
      </c>
      <c r="N1736">
        <v>45000</v>
      </c>
      <c r="O1736" t="s">
        <v>7079</v>
      </c>
      <c r="P1736" t="s">
        <v>7080</v>
      </c>
      <c r="Q1736" t="s">
        <v>8432</v>
      </c>
      <c r="R1736">
        <v>8977587110</v>
      </c>
      <c r="S1736" t="s">
        <v>13394</v>
      </c>
      <c r="T1736"/>
      <c r="V1736" s="14">
        <v>46204</v>
      </c>
      <c r="W1736" t="s">
        <v>3120</v>
      </c>
      <c r="X1736" s="31">
        <v>46204.514999999999</v>
      </c>
      <c r="AN1736" s="14">
        <v>46204</v>
      </c>
      <c r="AO1736" t="s">
        <v>3120</v>
      </c>
      <c r="AP1736" s="31">
        <v>46204.70652777778</v>
      </c>
      <c r="AT1736" s="31">
        <v>46204.70652777778</v>
      </c>
      <c r="AU1736" s="14">
        <v>46204</v>
      </c>
      <c r="AV1736" t="s">
        <v>3120</v>
      </c>
      <c r="AW1736" t="s">
        <v>8433</v>
      </c>
      <c r="AX1736" t="s">
        <v>677</v>
      </c>
      <c r="AY1736" s="14">
        <v>46204</v>
      </c>
      <c r="AZ1736" t="s">
        <v>8429</v>
      </c>
      <c r="BA1736" s="31">
        <v>46204.715486111112</v>
      </c>
      <c r="BB1736" s="14">
        <v>46204</v>
      </c>
      <c r="BC1736" t="s">
        <v>1211</v>
      </c>
      <c r="BD1736" s="31">
        <v>46204.731909722221</v>
      </c>
      <c r="BE1736" s="14">
        <v>46204</v>
      </c>
      <c r="BF1736" t="s">
        <v>3057</v>
      </c>
      <c r="BG1736" s="31">
        <v>46204.742708333331</v>
      </c>
      <c r="BH1736" s="14">
        <v>46204</v>
      </c>
      <c r="BI1736" t="s">
        <v>7808</v>
      </c>
      <c r="BJ1736" s="31">
        <v>46204.75677083333</v>
      </c>
      <c r="BK1736" s="14">
        <v>46204</v>
      </c>
      <c r="BL1736" t="s">
        <v>7808</v>
      </c>
      <c r="BM1736" s="31">
        <v>46204.77957175926</v>
      </c>
      <c r="BZ1736" s="14">
        <v>46204</v>
      </c>
      <c r="CA1736" t="s">
        <v>7808</v>
      </c>
      <c r="CB1736" s="31">
        <v>46204.78528935185</v>
      </c>
      <c r="CC1736" s="14">
        <v>46204</v>
      </c>
      <c r="CD1736" t="s">
        <v>1324</v>
      </c>
      <c r="CE1736" s="31">
        <v>46204.790046296293</v>
      </c>
      <c r="CP1736" t="str">
        <f>VLOOKUP(A1736,Sheet1!$A$2:$E$221,2,0)</f>
        <v>West Zone</v>
      </c>
    </row>
    <row r="1737" spans="1:94" x14ac:dyDescent="0.35">
      <c r="A1737" t="s">
        <v>8421</v>
      </c>
      <c r="B1737">
        <v>1498</v>
      </c>
      <c r="C1737" t="s">
        <v>9332</v>
      </c>
      <c r="D1737" t="s">
        <v>678</v>
      </c>
      <c r="E1737" t="s">
        <v>182</v>
      </c>
      <c r="F1737" t="s">
        <v>408</v>
      </c>
      <c r="G1737" t="s">
        <v>81</v>
      </c>
      <c r="H1737" t="s">
        <v>8434</v>
      </c>
      <c r="I1737">
        <v>382079</v>
      </c>
      <c r="J1737" t="s">
        <v>3121</v>
      </c>
      <c r="K1737" t="s">
        <v>3122</v>
      </c>
      <c r="L1737" t="s">
        <v>4622</v>
      </c>
      <c r="M1737" t="s">
        <v>8435</v>
      </c>
      <c r="N1737">
        <v>60000</v>
      </c>
      <c r="O1737" t="s">
        <v>1302</v>
      </c>
      <c r="P1737" t="s">
        <v>1303</v>
      </c>
      <c r="Q1737" t="s">
        <v>8388</v>
      </c>
      <c r="R1737">
        <v>7298538956</v>
      </c>
      <c r="S1737" t="s">
        <v>13394</v>
      </c>
      <c r="T1737"/>
      <c r="V1737" s="14">
        <v>46204</v>
      </c>
      <c r="W1737" t="s">
        <v>3120</v>
      </c>
      <c r="X1737" s="31">
        <v>46204.548009259262</v>
      </c>
      <c r="AN1737" s="14">
        <v>46206</v>
      </c>
      <c r="AO1737" t="s">
        <v>3119</v>
      </c>
      <c r="AP1737" s="31">
        <v>46206.489791666667</v>
      </c>
      <c r="AT1737" s="31">
        <v>46206.489791666667</v>
      </c>
      <c r="AU1737" s="14">
        <v>46206</v>
      </c>
      <c r="AV1737" t="s">
        <v>3119</v>
      </c>
      <c r="AW1737" t="s">
        <v>408</v>
      </c>
      <c r="AX1737" t="s">
        <v>678</v>
      </c>
      <c r="AY1737" s="14">
        <v>46206</v>
      </c>
      <c r="AZ1737" t="s">
        <v>3120</v>
      </c>
      <c r="BA1737" s="31">
        <v>46206.49728009259</v>
      </c>
      <c r="BB1737" s="14">
        <v>46206</v>
      </c>
      <c r="BC1737" t="s">
        <v>3057</v>
      </c>
      <c r="BD1737" s="31">
        <v>46206.504849537036</v>
      </c>
      <c r="BE1737" s="14">
        <v>46206</v>
      </c>
      <c r="BF1737" t="s">
        <v>6799</v>
      </c>
      <c r="BG1737" s="31">
        <v>46206.519189814811</v>
      </c>
      <c r="BH1737" s="14">
        <v>46206</v>
      </c>
      <c r="BI1737" t="s">
        <v>7808</v>
      </c>
      <c r="BJ1737" s="31">
        <v>46206.536759259259</v>
      </c>
      <c r="BK1737" s="14">
        <v>46206</v>
      </c>
      <c r="BL1737" t="s">
        <v>7808</v>
      </c>
      <c r="BM1737" s="31">
        <v>46206.537546296298</v>
      </c>
      <c r="BZ1737" s="14">
        <v>46206</v>
      </c>
      <c r="CA1737" t="s">
        <v>7808</v>
      </c>
      <c r="CB1737" s="31">
        <v>46206.580324074072</v>
      </c>
      <c r="CC1737" s="14">
        <v>46206</v>
      </c>
      <c r="CD1737" t="s">
        <v>1324</v>
      </c>
      <c r="CE1737" s="31">
        <v>46206.605358796296</v>
      </c>
      <c r="CI1737" s="14">
        <v>46206</v>
      </c>
      <c r="CJ1737" t="s">
        <v>3120</v>
      </c>
      <c r="CK1737" s="31">
        <v>46206.763506944444</v>
      </c>
      <c r="CP1737" t="str">
        <f>VLOOKUP(A1737,Sheet1!$A$2:$E$221,2,0)</f>
        <v>West Zone</v>
      </c>
    </row>
    <row r="1738" spans="1:94" x14ac:dyDescent="0.35">
      <c r="A1738" t="s">
        <v>8421</v>
      </c>
      <c r="B1738">
        <v>1498</v>
      </c>
      <c r="C1738" t="s">
        <v>9332</v>
      </c>
      <c r="D1738" t="s">
        <v>678</v>
      </c>
      <c r="E1738" t="s">
        <v>182</v>
      </c>
      <c r="F1738" t="s">
        <v>408</v>
      </c>
      <c r="G1738" t="s">
        <v>81</v>
      </c>
      <c r="H1738" t="s">
        <v>8436</v>
      </c>
      <c r="I1738">
        <v>382163</v>
      </c>
      <c r="J1738" t="s">
        <v>2750</v>
      </c>
      <c r="K1738" t="s">
        <v>3118</v>
      </c>
      <c r="L1738" t="s">
        <v>4622</v>
      </c>
      <c r="M1738" t="s">
        <v>11023</v>
      </c>
      <c r="N1738">
        <v>45000</v>
      </c>
      <c r="O1738" t="s">
        <v>7079</v>
      </c>
      <c r="P1738" t="s">
        <v>7080</v>
      </c>
      <c r="Q1738" t="s">
        <v>11024</v>
      </c>
      <c r="R1738">
        <v>7329588245</v>
      </c>
      <c r="S1738" t="s">
        <v>13394</v>
      </c>
      <c r="T1738"/>
      <c r="V1738" s="14">
        <v>46209</v>
      </c>
      <c r="W1738" t="s">
        <v>8425</v>
      </c>
      <c r="X1738" s="31">
        <v>46209.72861111111</v>
      </c>
      <c r="AB1738" s="14">
        <v>46209</v>
      </c>
      <c r="AC1738" t="s">
        <v>8425</v>
      </c>
      <c r="AD1738" s="31">
        <v>46209.751712962963</v>
      </c>
      <c r="AN1738" s="14">
        <v>46209</v>
      </c>
      <c r="AO1738" t="s">
        <v>3119</v>
      </c>
      <c r="AP1738" s="31">
        <v>46209.811759259261</v>
      </c>
      <c r="AT1738" s="31">
        <v>46209.811759259261</v>
      </c>
      <c r="AU1738" s="14">
        <v>46209</v>
      </c>
      <c r="AV1738" t="s">
        <v>3119</v>
      </c>
      <c r="AW1738" t="s">
        <v>408</v>
      </c>
      <c r="AX1738" t="s">
        <v>678</v>
      </c>
      <c r="AY1738" s="14">
        <v>46210</v>
      </c>
      <c r="AZ1738" t="s">
        <v>3120</v>
      </c>
      <c r="BA1738" s="31">
        <v>46210.4533912037</v>
      </c>
      <c r="BB1738" s="14">
        <v>46210</v>
      </c>
      <c r="BC1738" t="s">
        <v>1211</v>
      </c>
      <c r="BD1738" s="31">
        <v>46210.478333333333</v>
      </c>
      <c r="BE1738" s="14">
        <v>46210</v>
      </c>
      <c r="BF1738" t="s">
        <v>6673</v>
      </c>
      <c r="BG1738" s="31">
        <v>46210.518425925926</v>
      </c>
      <c r="BH1738" s="14">
        <v>46210</v>
      </c>
      <c r="BI1738" t="s">
        <v>7808</v>
      </c>
      <c r="BJ1738" s="31">
        <v>46210.61309027778</v>
      </c>
      <c r="BK1738" s="14">
        <v>46210</v>
      </c>
      <c r="BL1738" t="s">
        <v>7808</v>
      </c>
      <c r="BM1738" s="31">
        <v>46210.615081018521</v>
      </c>
      <c r="BZ1738" s="14">
        <v>46210</v>
      </c>
      <c r="CA1738" t="s">
        <v>7808</v>
      </c>
      <c r="CB1738" s="31">
        <v>46210.666724537034</v>
      </c>
      <c r="CC1738" s="14">
        <v>46210</v>
      </c>
      <c r="CD1738" t="s">
        <v>1364</v>
      </c>
      <c r="CE1738" s="31">
        <v>46210.687164351853</v>
      </c>
      <c r="CI1738" s="14">
        <v>46210</v>
      </c>
      <c r="CJ1738" t="s">
        <v>3120</v>
      </c>
      <c r="CK1738" s="31">
        <v>46210.764444444445</v>
      </c>
      <c r="CP1738" t="str">
        <f>VLOOKUP(A1738,Sheet1!$A$2:$E$221,2,0)</f>
        <v>West Zone</v>
      </c>
    </row>
    <row r="1739" spans="1:94" x14ac:dyDescent="0.35">
      <c r="A1739" t="s">
        <v>8421</v>
      </c>
      <c r="B1739">
        <v>1498</v>
      </c>
      <c r="C1739" t="s">
        <v>9332</v>
      </c>
      <c r="D1739" t="s">
        <v>678</v>
      </c>
      <c r="E1739" t="s">
        <v>182</v>
      </c>
      <c r="F1739" t="s">
        <v>408</v>
      </c>
      <c r="G1739" t="s">
        <v>81</v>
      </c>
      <c r="H1739" t="s">
        <v>8436</v>
      </c>
      <c r="I1739">
        <v>382163</v>
      </c>
      <c r="J1739" t="s">
        <v>2750</v>
      </c>
      <c r="K1739" t="s">
        <v>3118</v>
      </c>
      <c r="L1739" t="s">
        <v>4622</v>
      </c>
      <c r="M1739" t="s">
        <v>8437</v>
      </c>
      <c r="N1739">
        <v>45000</v>
      </c>
      <c r="O1739" t="s">
        <v>7079</v>
      </c>
      <c r="P1739" t="s">
        <v>7080</v>
      </c>
      <c r="Q1739" t="s">
        <v>8438</v>
      </c>
      <c r="R1739">
        <v>2775463853</v>
      </c>
      <c r="S1739" t="s">
        <v>683</v>
      </c>
      <c r="T1739" t="s">
        <v>13275</v>
      </c>
      <c r="U1739" s="1">
        <v>46206</v>
      </c>
      <c r="V1739" s="14">
        <v>46206</v>
      </c>
      <c r="W1739" t="s">
        <v>8425</v>
      </c>
      <c r="X1739" s="31">
        <v>46206.583703703705</v>
      </c>
      <c r="AN1739" s="14">
        <v>46206</v>
      </c>
      <c r="AO1739" t="s">
        <v>3119</v>
      </c>
      <c r="AP1739" s="31">
        <v>46206.609189814815</v>
      </c>
      <c r="AT1739" s="31">
        <v>46206.609189814815</v>
      </c>
      <c r="AU1739" s="14">
        <v>46206</v>
      </c>
      <c r="AV1739" t="s">
        <v>3119</v>
      </c>
      <c r="AW1739" t="s">
        <v>408</v>
      </c>
      <c r="AX1739" t="s">
        <v>678</v>
      </c>
      <c r="AY1739" s="14">
        <v>46206</v>
      </c>
      <c r="AZ1739" t="s">
        <v>8429</v>
      </c>
      <c r="BA1739" s="31">
        <v>46206.6096412037</v>
      </c>
      <c r="BB1739" s="14">
        <v>46206</v>
      </c>
      <c r="BC1739" t="s">
        <v>3057</v>
      </c>
      <c r="BD1739" s="31">
        <v>46206.625983796293</v>
      </c>
      <c r="BE1739" s="14">
        <v>46206</v>
      </c>
      <c r="BF1739" t="s">
        <v>1268</v>
      </c>
      <c r="BG1739" s="31">
        <v>46206.63658564815</v>
      </c>
      <c r="BH1739" s="14">
        <v>46206</v>
      </c>
      <c r="BI1739" t="s">
        <v>7808</v>
      </c>
      <c r="BJ1739" s="31">
        <v>46206.684675925928</v>
      </c>
      <c r="BK1739" s="14">
        <v>46206</v>
      </c>
      <c r="BL1739" t="s">
        <v>7808</v>
      </c>
      <c r="BM1739" s="31">
        <v>46206.685370370367</v>
      </c>
      <c r="BZ1739" s="14">
        <v>46206</v>
      </c>
      <c r="CA1739" t="s">
        <v>7808</v>
      </c>
      <c r="CB1739" s="31">
        <v>46206.722118055557</v>
      </c>
      <c r="CC1739" s="14">
        <v>46206</v>
      </c>
      <c r="CD1739" t="s">
        <v>1324</v>
      </c>
      <c r="CE1739" s="31">
        <v>46206.730590277781</v>
      </c>
      <c r="CI1739" s="14">
        <v>46206</v>
      </c>
      <c r="CJ1739" t="s">
        <v>3120</v>
      </c>
      <c r="CK1739" s="31">
        <v>46206.786550925928</v>
      </c>
      <c r="CP1739" t="str">
        <f>VLOOKUP(A1739,Sheet1!$A$2:$E$221,2,0)</f>
        <v>West Zone</v>
      </c>
    </row>
    <row r="1740" spans="1:94" x14ac:dyDescent="0.35">
      <c r="A1740" t="s">
        <v>8421</v>
      </c>
      <c r="B1740">
        <v>1498</v>
      </c>
      <c r="C1740" t="s">
        <v>9332</v>
      </c>
      <c r="D1740" t="s">
        <v>678</v>
      </c>
      <c r="E1740" t="s">
        <v>182</v>
      </c>
      <c r="F1740" t="s">
        <v>408</v>
      </c>
      <c r="G1740" t="s">
        <v>81</v>
      </c>
      <c r="H1740" t="s">
        <v>8436</v>
      </c>
      <c r="I1740">
        <v>382163</v>
      </c>
      <c r="J1740" t="s">
        <v>2750</v>
      </c>
      <c r="K1740" t="s">
        <v>3118</v>
      </c>
      <c r="L1740" t="s">
        <v>4622</v>
      </c>
      <c r="M1740" t="s">
        <v>8437</v>
      </c>
      <c r="N1740">
        <v>45000</v>
      </c>
      <c r="O1740" t="s">
        <v>7079</v>
      </c>
      <c r="P1740" t="s">
        <v>7080</v>
      </c>
      <c r="Q1740" t="s">
        <v>8439</v>
      </c>
      <c r="R1740">
        <v>3337746879</v>
      </c>
      <c r="S1740" t="s">
        <v>683</v>
      </c>
      <c r="T1740" t="s">
        <v>13275</v>
      </c>
      <c r="U1740" s="1">
        <v>46206</v>
      </c>
      <c r="V1740" s="14">
        <v>46206</v>
      </c>
      <c r="W1740" t="s">
        <v>8425</v>
      </c>
      <c r="X1740" s="31">
        <v>46206.583680555559</v>
      </c>
      <c r="AN1740" s="14">
        <v>46206</v>
      </c>
      <c r="AO1740" t="s">
        <v>3119</v>
      </c>
      <c r="AP1740" s="31">
        <v>46206.609131944446</v>
      </c>
      <c r="AT1740" s="31">
        <v>46206.609131944446</v>
      </c>
      <c r="AU1740" s="14">
        <v>46206</v>
      </c>
      <c r="AV1740" t="s">
        <v>3119</v>
      </c>
      <c r="AW1740" t="s">
        <v>408</v>
      </c>
      <c r="AX1740" t="s">
        <v>678</v>
      </c>
      <c r="AY1740" s="14">
        <v>46206</v>
      </c>
      <c r="AZ1740" t="s">
        <v>8429</v>
      </c>
      <c r="BA1740" s="31">
        <v>46206.609618055554</v>
      </c>
      <c r="BB1740" s="14">
        <v>46206</v>
      </c>
      <c r="BC1740" t="s">
        <v>3057</v>
      </c>
      <c r="BD1740" s="31">
        <v>46206.625983796293</v>
      </c>
      <c r="BE1740" s="14">
        <v>46206</v>
      </c>
      <c r="BF1740" t="s">
        <v>1268</v>
      </c>
      <c r="BG1740" s="31">
        <v>46206.636574074073</v>
      </c>
      <c r="BH1740" s="14">
        <v>46206</v>
      </c>
      <c r="BI1740" t="s">
        <v>7808</v>
      </c>
      <c r="BJ1740" s="31">
        <v>46206.684664351851</v>
      </c>
      <c r="BK1740" s="14">
        <v>46206</v>
      </c>
      <c r="BL1740" t="s">
        <v>7808</v>
      </c>
      <c r="BM1740" s="31">
        <v>46206.685358796298</v>
      </c>
      <c r="BZ1740" s="14">
        <v>46206</v>
      </c>
      <c r="CA1740" t="s">
        <v>7808</v>
      </c>
      <c r="CB1740" s="31">
        <v>46206.72210648148</v>
      </c>
      <c r="CC1740" s="14">
        <v>46206</v>
      </c>
      <c r="CD1740" t="s">
        <v>1324</v>
      </c>
      <c r="CE1740" s="31">
        <v>46206.730590277781</v>
      </c>
      <c r="CI1740" s="14">
        <v>46206</v>
      </c>
      <c r="CJ1740" t="s">
        <v>3120</v>
      </c>
      <c r="CK1740" s="31">
        <v>46206.786550925928</v>
      </c>
      <c r="CP1740" t="str">
        <f>VLOOKUP(A1740,Sheet1!$A$2:$E$221,2,0)</f>
        <v>West Zone</v>
      </c>
    </row>
    <row r="1741" spans="1:94" x14ac:dyDescent="0.35">
      <c r="A1741" t="s">
        <v>8421</v>
      </c>
      <c r="B1741">
        <v>1498</v>
      </c>
      <c r="C1741" t="s">
        <v>9332</v>
      </c>
      <c r="D1741" t="s">
        <v>678</v>
      </c>
      <c r="E1741" t="s">
        <v>182</v>
      </c>
      <c r="F1741" t="s">
        <v>408</v>
      </c>
      <c r="G1741" t="s">
        <v>81</v>
      </c>
      <c r="H1741" t="s">
        <v>11025</v>
      </c>
      <c r="I1741">
        <v>401157</v>
      </c>
      <c r="J1741" t="s">
        <v>3121</v>
      </c>
      <c r="K1741" t="s">
        <v>3122</v>
      </c>
      <c r="L1741" t="s">
        <v>4622</v>
      </c>
      <c r="M1741" t="s">
        <v>11026</v>
      </c>
      <c r="N1741">
        <v>45000</v>
      </c>
      <c r="O1741" t="s">
        <v>10914</v>
      </c>
      <c r="P1741" t="s">
        <v>10915</v>
      </c>
      <c r="Q1741" t="s">
        <v>11027</v>
      </c>
      <c r="R1741">
        <v>8362278069</v>
      </c>
      <c r="S1741" t="s">
        <v>683</v>
      </c>
      <c r="T1741" t="s">
        <v>13177</v>
      </c>
      <c r="U1741" s="1">
        <v>46209</v>
      </c>
      <c r="V1741" s="14">
        <v>46206</v>
      </c>
      <c r="W1741" t="s">
        <v>8425</v>
      </c>
      <c r="X1741" s="31">
        <v>46206.765150462961</v>
      </c>
      <c r="AN1741" s="14">
        <v>46209</v>
      </c>
      <c r="AO1741" t="s">
        <v>3120</v>
      </c>
      <c r="AP1741" s="31">
        <v>46209.497314814813</v>
      </c>
      <c r="AT1741" s="31">
        <v>46209.497314814813</v>
      </c>
      <c r="AU1741" s="14">
        <v>46209</v>
      </c>
      <c r="AV1741" t="s">
        <v>3120</v>
      </c>
      <c r="AW1741" t="s">
        <v>8433</v>
      </c>
      <c r="AX1741" t="s">
        <v>677</v>
      </c>
      <c r="AY1741" s="14">
        <v>46209</v>
      </c>
      <c r="AZ1741" t="s">
        <v>3120</v>
      </c>
      <c r="BA1741" s="31">
        <v>46209.53193287037</v>
      </c>
      <c r="BB1741" s="14">
        <v>46209</v>
      </c>
      <c r="BC1741" t="s">
        <v>1211</v>
      </c>
      <c r="BD1741" s="31">
        <v>46209.557268518518</v>
      </c>
      <c r="BE1741" s="14">
        <v>46209</v>
      </c>
      <c r="BF1741" t="s">
        <v>7509</v>
      </c>
      <c r="BG1741" s="31">
        <v>46209.577314814815</v>
      </c>
      <c r="BH1741" s="14">
        <v>46209</v>
      </c>
      <c r="BI1741" t="s">
        <v>7808</v>
      </c>
      <c r="BJ1741" s="31">
        <v>46209.62290509259</v>
      </c>
      <c r="BN1741" s="14">
        <v>46209</v>
      </c>
      <c r="BO1741" t="s">
        <v>7808</v>
      </c>
      <c r="BP1741" s="31">
        <v>46209.671284722222</v>
      </c>
      <c r="CP1741" t="str">
        <f>VLOOKUP(A1741,Sheet1!$A$2:$E$221,2,0)</f>
        <v>West Zone</v>
      </c>
    </row>
    <row r="1742" spans="1:94" x14ac:dyDescent="0.35">
      <c r="A1742" t="s">
        <v>8421</v>
      </c>
      <c r="B1742">
        <v>1498</v>
      </c>
      <c r="C1742" t="s">
        <v>9332</v>
      </c>
      <c r="D1742" t="s">
        <v>678</v>
      </c>
      <c r="E1742" t="s">
        <v>182</v>
      </c>
      <c r="F1742" t="s">
        <v>408</v>
      </c>
      <c r="G1742" t="s">
        <v>81</v>
      </c>
      <c r="H1742" t="s">
        <v>11028</v>
      </c>
      <c r="I1742">
        <v>475574</v>
      </c>
      <c r="J1742" t="s">
        <v>11029</v>
      </c>
      <c r="K1742" t="s">
        <v>11030</v>
      </c>
      <c r="L1742" t="s">
        <v>4622</v>
      </c>
      <c r="M1742" t="s">
        <v>11031</v>
      </c>
      <c r="N1742">
        <v>45000</v>
      </c>
      <c r="O1742" t="s">
        <v>10914</v>
      </c>
      <c r="P1742" t="s">
        <v>10915</v>
      </c>
      <c r="Q1742" t="s">
        <v>1142</v>
      </c>
      <c r="R1742">
        <v>4657183861</v>
      </c>
      <c r="S1742" t="s">
        <v>13394</v>
      </c>
      <c r="T1742"/>
      <c r="V1742" s="14">
        <v>46209</v>
      </c>
      <c r="W1742" t="s">
        <v>11032</v>
      </c>
      <c r="X1742" s="31">
        <v>46209.440416666665</v>
      </c>
      <c r="AN1742" s="14">
        <v>46209</v>
      </c>
      <c r="AO1742" t="s">
        <v>3119</v>
      </c>
      <c r="AP1742" s="31">
        <v>46209.512916666667</v>
      </c>
      <c r="AT1742" s="31">
        <v>46209.512916666667</v>
      </c>
      <c r="AU1742" s="14">
        <v>46209</v>
      </c>
      <c r="AV1742" t="s">
        <v>3119</v>
      </c>
      <c r="AW1742" t="s">
        <v>408</v>
      </c>
      <c r="AX1742" t="s">
        <v>678</v>
      </c>
      <c r="AY1742" s="14">
        <v>46209</v>
      </c>
      <c r="AZ1742" t="s">
        <v>3120</v>
      </c>
      <c r="BA1742" s="31">
        <v>46209.527071759258</v>
      </c>
      <c r="BB1742" s="14">
        <v>46209</v>
      </c>
      <c r="BC1742" t="s">
        <v>1211</v>
      </c>
      <c r="BD1742" s="31">
        <v>46209.557314814818</v>
      </c>
      <c r="BE1742" s="14">
        <v>46209</v>
      </c>
      <c r="BF1742" t="s">
        <v>3024</v>
      </c>
      <c r="BG1742" s="31">
        <v>46209.584409722222</v>
      </c>
      <c r="BH1742" s="14">
        <v>46209</v>
      </c>
      <c r="BI1742" t="s">
        <v>7808</v>
      </c>
      <c r="BJ1742" s="31">
        <v>46209.622847222221</v>
      </c>
      <c r="BK1742" s="14">
        <v>46209</v>
      </c>
      <c r="BL1742" t="s">
        <v>7808</v>
      </c>
      <c r="BM1742" s="31">
        <v>46209.623402777775</v>
      </c>
      <c r="BZ1742" s="14">
        <v>46209</v>
      </c>
      <c r="CA1742" t="s">
        <v>7808</v>
      </c>
      <c r="CB1742" s="31">
        <v>46209.679375</v>
      </c>
      <c r="CC1742" s="14">
        <v>46209</v>
      </c>
      <c r="CD1742" t="s">
        <v>1364</v>
      </c>
      <c r="CE1742" s="31">
        <v>46209.703159722223</v>
      </c>
      <c r="CI1742" s="14">
        <v>46209</v>
      </c>
      <c r="CJ1742" t="s">
        <v>3120</v>
      </c>
      <c r="CK1742" s="31">
        <v>46209.748877314814</v>
      </c>
      <c r="CP1742" t="str">
        <f>VLOOKUP(A1742,Sheet1!$A$2:$E$221,2,0)</f>
        <v>West Zone</v>
      </c>
    </row>
    <row r="1743" spans="1:94" x14ac:dyDescent="0.35">
      <c r="A1743" t="s">
        <v>8440</v>
      </c>
      <c r="B1743">
        <v>161</v>
      </c>
      <c r="C1743" t="s">
        <v>9332</v>
      </c>
      <c r="D1743" t="s">
        <v>678</v>
      </c>
      <c r="E1743" t="s">
        <v>323</v>
      </c>
      <c r="F1743" t="s">
        <v>324</v>
      </c>
      <c r="G1743" t="s">
        <v>318</v>
      </c>
      <c r="H1743" t="s">
        <v>4394</v>
      </c>
      <c r="I1743">
        <v>46106</v>
      </c>
      <c r="J1743" t="s">
        <v>3915</v>
      </c>
      <c r="K1743" t="s">
        <v>3916</v>
      </c>
      <c r="L1743" t="s">
        <v>4622</v>
      </c>
      <c r="M1743" t="s">
        <v>8441</v>
      </c>
      <c r="N1743">
        <v>40000</v>
      </c>
      <c r="O1743" t="s">
        <v>1105</v>
      </c>
      <c r="P1743" t="s">
        <v>1106</v>
      </c>
      <c r="Q1743" t="s">
        <v>4395</v>
      </c>
      <c r="R1743">
        <v>8439359530</v>
      </c>
      <c r="S1743" t="s">
        <v>13394</v>
      </c>
      <c r="T1743"/>
      <c r="V1743" s="14">
        <v>46204</v>
      </c>
      <c r="W1743" t="s">
        <v>8442</v>
      </c>
      <c r="X1743" s="31">
        <v>46204.800949074073</v>
      </c>
      <c r="AN1743" s="14">
        <v>46206</v>
      </c>
      <c r="AO1743" t="s">
        <v>1431</v>
      </c>
      <c r="AP1743" s="31">
        <v>46206.368796296294</v>
      </c>
      <c r="AT1743" s="31">
        <v>46206.368796296294</v>
      </c>
      <c r="AU1743" s="14">
        <v>46206</v>
      </c>
      <c r="AV1743" t="s">
        <v>1431</v>
      </c>
      <c r="AW1743" t="s">
        <v>324</v>
      </c>
      <c r="AX1743" t="s">
        <v>678</v>
      </c>
      <c r="AY1743" s="14">
        <v>46206</v>
      </c>
      <c r="AZ1743" t="s">
        <v>8443</v>
      </c>
      <c r="BA1743" s="31">
        <v>46206.423668981479</v>
      </c>
      <c r="BB1743" s="14">
        <v>46206</v>
      </c>
      <c r="BC1743" t="s">
        <v>1194</v>
      </c>
      <c r="BD1743" s="31">
        <v>46206.443703703706</v>
      </c>
      <c r="BE1743" s="14">
        <v>46206</v>
      </c>
      <c r="BF1743" t="s">
        <v>1194</v>
      </c>
      <c r="BG1743" s="31">
        <v>46206.448541666665</v>
      </c>
      <c r="BH1743" s="14">
        <v>46206</v>
      </c>
      <c r="BI1743" t="s">
        <v>1198</v>
      </c>
      <c r="BJ1743" s="31">
        <v>46206.477916666663</v>
      </c>
      <c r="BK1743" s="14">
        <v>46206</v>
      </c>
      <c r="BL1743" t="s">
        <v>1198</v>
      </c>
      <c r="BM1743" s="31">
        <v>46206.481157407405</v>
      </c>
      <c r="BZ1743" s="14">
        <v>46206</v>
      </c>
      <c r="CA1743" t="s">
        <v>1198</v>
      </c>
      <c r="CB1743" s="31">
        <v>46206.490763888891</v>
      </c>
      <c r="CC1743" s="14">
        <v>46206</v>
      </c>
      <c r="CD1743" t="s">
        <v>1199</v>
      </c>
      <c r="CE1743" s="31">
        <v>46206.497349537036</v>
      </c>
      <c r="CI1743" s="14">
        <v>46206</v>
      </c>
      <c r="CJ1743" t="s">
        <v>8443</v>
      </c>
      <c r="CK1743" s="31">
        <v>46206.66034722222</v>
      </c>
      <c r="CP1743" t="str">
        <f>VLOOKUP(A1743,Sheet1!$A$2:$E$221,2,0)</f>
        <v>South East Zone</v>
      </c>
    </row>
    <row r="1744" spans="1:94" x14ac:dyDescent="0.35">
      <c r="A1744" t="s">
        <v>8440</v>
      </c>
      <c r="B1744">
        <v>161</v>
      </c>
      <c r="C1744" t="s">
        <v>9332</v>
      </c>
      <c r="D1744" t="s">
        <v>678</v>
      </c>
      <c r="E1744" t="s">
        <v>323</v>
      </c>
      <c r="F1744" t="s">
        <v>324</v>
      </c>
      <c r="G1744" t="s">
        <v>318</v>
      </c>
      <c r="H1744" t="s">
        <v>8444</v>
      </c>
      <c r="I1744">
        <v>48716</v>
      </c>
      <c r="J1744" t="s">
        <v>2194</v>
      </c>
      <c r="K1744" t="s">
        <v>2195</v>
      </c>
      <c r="L1744" t="s">
        <v>4622</v>
      </c>
      <c r="M1744" t="s">
        <v>8445</v>
      </c>
      <c r="N1744">
        <v>50000</v>
      </c>
      <c r="O1744" t="s">
        <v>1034</v>
      </c>
      <c r="P1744" t="s">
        <v>1035</v>
      </c>
      <c r="Q1744" t="s">
        <v>8446</v>
      </c>
      <c r="R1744">
        <v>1144599359</v>
      </c>
      <c r="S1744" t="s">
        <v>683</v>
      </c>
      <c r="T1744" t="s">
        <v>13303</v>
      </c>
      <c r="U1744" s="1">
        <v>46206</v>
      </c>
      <c r="V1744" s="14">
        <v>46206</v>
      </c>
      <c r="W1744" t="s">
        <v>8447</v>
      </c>
      <c r="X1744" s="31">
        <v>46206.556759259256</v>
      </c>
      <c r="AN1744" s="14">
        <v>46206</v>
      </c>
      <c r="AO1744" t="s">
        <v>1431</v>
      </c>
      <c r="AP1744" s="31">
        <v>46206.581342592595</v>
      </c>
      <c r="AT1744" s="31">
        <v>46206.581342592595</v>
      </c>
      <c r="AU1744" s="14">
        <v>46206</v>
      </c>
      <c r="AV1744" t="s">
        <v>1431</v>
      </c>
      <c r="AW1744" t="s">
        <v>324</v>
      </c>
      <c r="AX1744" t="s">
        <v>678</v>
      </c>
      <c r="AY1744" s="14">
        <v>46206</v>
      </c>
      <c r="AZ1744" t="s">
        <v>8447</v>
      </c>
      <c r="BA1744" s="31">
        <v>46206.605740740742</v>
      </c>
      <c r="BB1744" s="14">
        <v>46206</v>
      </c>
      <c r="BC1744" t="s">
        <v>1194</v>
      </c>
      <c r="BD1744" s="31">
        <v>46206.612395833334</v>
      </c>
      <c r="BE1744" s="14">
        <v>46206</v>
      </c>
      <c r="BF1744" t="s">
        <v>1219</v>
      </c>
      <c r="BG1744" s="31">
        <v>46206.633483796293</v>
      </c>
      <c r="BH1744" s="14">
        <v>46206</v>
      </c>
      <c r="BI1744" t="s">
        <v>1198</v>
      </c>
      <c r="BJ1744" s="31">
        <v>46206.656643518516</v>
      </c>
      <c r="BK1744" s="14">
        <v>46206</v>
      </c>
      <c r="BL1744" t="s">
        <v>3020</v>
      </c>
      <c r="BM1744" s="31">
        <v>46206.663460648146</v>
      </c>
      <c r="BN1744" s="14">
        <v>46206</v>
      </c>
      <c r="BO1744" t="s">
        <v>1198</v>
      </c>
      <c r="BP1744" s="31">
        <v>46206.657523148147</v>
      </c>
      <c r="BZ1744" s="14">
        <v>46206</v>
      </c>
      <c r="CA1744" t="s">
        <v>3020</v>
      </c>
      <c r="CB1744" s="31">
        <v>46206.666967592595</v>
      </c>
      <c r="CC1744" s="14">
        <v>46206</v>
      </c>
      <c r="CD1744" t="s">
        <v>1205</v>
      </c>
      <c r="CE1744" s="31">
        <v>46206.66883101852</v>
      </c>
      <c r="CI1744" s="14">
        <v>46206</v>
      </c>
      <c r="CJ1744" t="s">
        <v>8443</v>
      </c>
      <c r="CK1744" s="31">
        <v>46206.785277777781</v>
      </c>
      <c r="CP1744" t="str">
        <f>VLOOKUP(A1744,Sheet1!$A$2:$E$221,2,0)</f>
        <v>South East Zone</v>
      </c>
    </row>
    <row r="1745" spans="1:94" x14ac:dyDescent="0.35">
      <c r="A1745" t="s">
        <v>8440</v>
      </c>
      <c r="B1745">
        <v>161</v>
      </c>
      <c r="C1745" t="s">
        <v>9332</v>
      </c>
      <c r="D1745" t="s">
        <v>678</v>
      </c>
      <c r="E1745" t="s">
        <v>323</v>
      </c>
      <c r="F1745" t="s">
        <v>324</v>
      </c>
      <c r="G1745" t="s">
        <v>318</v>
      </c>
      <c r="H1745" t="s">
        <v>12870</v>
      </c>
      <c r="I1745">
        <v>51448</v>
      </c>
      <c r="J1745" t="s">
        <v>4191</v>
      </c>
      <c r="K1745" t="s">
        <v>4192</v>
      </c>
      <c r="L1745" t="s">
        <v>4622</v>
      </c>
      <c r="M1745" t="s">
        <v>12871</v>
      </c>
      <c r="N1745">
        <v>70000</v>
      </c>
      <c r="O1745" t="s">
        <v>1029</v>
      </c>
      <c r="P1745" t="s">
        <v>1030</v>
      </c>
      <c r="Q1745" t="s">
        <v>12872</v>
      </c>
      <c r="R1745">
        <v>1065924703</v>
      </c>
      <c r="S1745" t="s">
        <v>13394</v>
      </c>
      <c r="T1745"/>
      <c r="V1745" s="14">
        <v>46210</v>
      </c>
      <c r="W1745" t="s">
        <v>8450</v>
      </c>
      <c r="X1745" s="31">
        <v>46210.415081018517</v>
      </c>
      <c r="AN1745" s="14">
        <v>46210</v>
      </c>
      <c r="AO1745" t="s">
        <v>1431</v>
      </c>
      <c r="AP1745" s="31">
        <v>46210.477719907409</v>
      </c>
      <c r="AT1745" s="31">
        <v>46210.477719907409</v>
      </c>
      <c r="AU1745" s="14">
        <v>46210</v>
      </c>
      <c r="AV1745" t="s">
        <v>1431</v>
      </c>
      <c r="AW1745" t="s">
        <v>324</v>
      </c>
      <c r="AX1745" t="s">
        <v>678</v>
      </c>
      <c r="AY1745" s="14">
        <v>46210</v>
      </c>
      <c r="AZ1745" t="s">
        <v>8443</v>
      </c>
      <c r="BA1745" s="31">
        <v>46210.643518518518</v>
      </c>
      <c r="BB1745" s="14">
        <v>46210</v>
      </c>
      <c r="BC1745" t="s">
        <v>1194</v>
      </c>
      <c r="BD1745" s="31">
        <v>46210.679537037038</v>
      </c>
      <c r="BE1745" s="14">
        <v>46210</v>
      </c>
      <c r="BF1745" t="s">
        <v>6513</v>
      </c>
      <c r="BG1745" s="31">
        <v>46210.693009259259</v>
      </c>
      <c r="BH1745" s="14">
        <v>46210</v>
      </c>
      <c r="BI1745" t="s">
        <v>6410</v>
      </c>
      <c r="BJ1745" s="31">
        <v>46210.717650462961</v>
      </c>
      <c r="BK1745" s="14">
        <v>46210</v>
      </c>
      <c r="BL1745" t="s">
        <v>6410</v>
      </c>
      <c r="BM1745" s="31">
        <v>46210.738032407404</v>
      </c>
      <c r="BZ1745" s="14">
        <v>46210</v>
      </c>
      <c r="CA1745" t="s">
        <v>6410</v>
      </c>
      <c r="CB1745" s="31">
        <v>46210.741493055553</v>
      </c>
      <c r="CC1745" s="14">
        <v>46210</v>
      </c>
      <c r="CD1745" t="s">
        <v>1199</v>
      </c>
      <c r="CE1745" s="31">
        <v>46210.751967592594</v>
      </c>
      <c r="CI1745" s="14">
        <v>46210</v>
      </c>
      <c r="CJ1745" t="s">
        <v>8443</v>
      </c>
      <c r="CK1745" s="31">
        <v>46210.773275462961</v>
      </c>
      <c r="CP1745" t="str">
        <f>VLOOKUP(A1745,Sheet1!$A$2:$E$221,2,0)</f>
        <v>South East Zone</v>
      </c>
    </row>
    <row r="1746" spans="1:94" x14ac:dyDescent="0.35">
      <c r="A1746" t="s">
        <v>8440</v>
      </c>
      <c r="B1746">
        <v>161</v>
      </c>
      <c r="C1746" t="s">
        <v>9332</v>
      </c>
      <c r="D1746" t="s">
        <v>678</v>
      </c>
      <c r="E1746" t="s">
        <v>323</v>
      </c>
      <c r="F1746" t="s">
        <v>324</v>
      </c>
      <c r="G1746" t="s">
        <v>318</v>
      </c>
      <c r="H1746" t="s">
        <v>3912</v>
      </c>
      <c r="I1746">
        <v>692991</v>
      </c>
      <c r="J1746" t="s">
        <v>3915</v>
      </c>
      <c r="K1746" t="s">
        <v>3916</v>
      </c>
      <c r="L1746" t="s">
        <v>4622</v>
      </c>
      <c r="M1746" t="s">
        <v>8451</v>
      </c>
      <c r="N1746">
        <v>77000</v>
      </c>
      <c r="O1746" t="s">
        <v>1124</v>
      </c>
      <c r="P1746" t="s">
        <v>1125</v>
      </c>
      <c r="Q1746" t="s">
        <v>3913</v>
      </c>
      <c r="R1746">
        <v>1055168312</v>
      </c>
      <c r="S1746" t="s">
        <v>13394</v>
      </c>
      <c r="T1746"/>
      <c r="V1746" s="14">
        <v>46204</v>
      </c>
      <c r="W1746" t="s">
        <v>8443</v>
      </c>
      <c r="X1746" s="31">
        <v>46204.697118055556</v>
      </c>
      <c r="AN1746" s="14">
        <v>46204</v>
      </c>
      <c r="AO1746" t="s">
        <v>1431</v>
      </c>
      <c r="AP1746" s="31">
        <v>46204.741597222222</v>
      </c>
      <c r="AT1746" s="31">
        <v>46204.741597222222</v>
      </c>
      <c r="AU1746" s="14">
        <v>46204</v>
      </c>
      <c r="AV1746" t="s">
        <v>1431</v>
      </c>
      <c r="AW1746" t="s">
        <v>324</v>
      </c>
      <c r="AX1746" t="s">
        <v>678</v>
      </c>
      <c r="AY1746" s="14">
        <v>46204</v>
      </c>
      <c r="AZ1746" t="s">
        <v>8443</v>
      </c>
      <c r="BA1746" s="31">
        <v>46204.742037037038</v>
      </c>
      <c r="BB1746" s="14">
        <v>46204</v>
      </c>
      <c r="BC1746" t="s">
        <v>1194</v>
      </c>
      <c r="BD1746" s="31">
        <v>46204.7502662037</v>
      </c>
      <c r="BE1746" s="14">
        <v>46204</v>
      </c>
      <c r="BF1746" t="s">
        <v>1247</v>
      </c>
      <c r="BG1746" s="31">
        <v>46204.753668981481</v>
      </c>
      <c r="BH1746" s="14">
        <v>46204</v>
      </c>
      <c r="BI1746" t="s">
        <v>6410</v>
      </c>
      <c r="BJ1746" s="31">
        <v>46204.756377314814</v>
      </c>
      <c r="BK1746" s="14">
        <v>46204</v>
      </c>
      <c r="BL1746" t="s">
        <v>6410</v>
      </c>
      <c r="BM1746" s="31">
        <v>46204.760243055556</v>
      </c>
      <c r="BZ1746" s="14">
        <v>46204</v>
      </c>
      <c r="CA1746" t="s">
        <v>6410</v>
      </c>
      <c r="CB1746" s="31">
        <v>46204.76258101852</v>
      </c>
      <c r="CC1746" s="14">
        <v>46204</v>
      </c>
      <c r="CD1746" t="s">
        <v>1199</v>
      </c>
      <c r="CE1746" s="31">
        <v>46204.764039351852</v>
      </c>
      <c r="CI1746" s="14">
        <v>46204</v>
      </c>
      <c r="CJ1746" t="s">
        <v>8443</v>
      </c>
      <c r="CK1746" s="31">
        <v>46204.795798611114</v>
      </c>
      <c r="CP1746" t="str">
        <f>VLOOKUP(A1746,Sheet1!$A$2:$E$221,2,0)</f>
        <v>South East Zone</v>
      </c>
    </row>
    <row r="1747" spans="1:94" x14ac:dyDescent="0.35">
      <c r="A1747" t="s">
        <v>8440</v>
      </c>
      <c r="B1747">
        <v>161</v>
      </c>
      <c r="C1747" t="s">
        <v>9332</v>
      </c>
      <c r="D1747" t="s">
        <v>678</v>
      </c>
      <c r="E1747" t="s">
        <v>323</v>
      </c>
      <c r="F1747" t="s">
        <v>324</v>
      </c>
      <c r="G1747" t="s">
        <v>318</v>
      </c>
      <c r="H1747" t="s">
        <v>4189</v>
      </c>
      <c r="I1747">
        <v>706375</v>
      </c>
      <c r="J1747" t="s">
        <v>4191</v>
      </c>
      <c r="K1747" t="s">
        <v>4192</v>
      </c>
      <c r="L1747" t="s">
        <v>4622</v>
      </c>
      <c r="M1747" t="s">
        <v>8452</v>
      </c>
      <c r="N1747">
        <v>40000</v>
      </c>
      <c r="O1747" t="s">
        <v>1105</v>
      </c>
      <c r="P1747" t="s">
        <v>1106</v>
      </c>
      <c r="Q1747" t="s">
        <v>4190</v>
      </c>
      <c r="R1747">
        <v>2522160199</v>
      </c>
      <c r="S1747" t="s">
        <v>13394</v>
      </c>
      <c r="T1747"/>
      <c r="V1747" s="14">
        <v>46205</v>
      </c>
      <c r="W1747" t="s">
        <v>8450</v>
      </c>
      <c r="X1747" s="31">
        <v>46205.497210648151</v>
      </c>
      <c r="AN1747" s="14">
        <v>46205</v>
      </c>
      <c r="AO1747" t="s">
        <v>1431</v>
      </c>
      <c r="AP1747" s="31">
        <v>46205.590636574074</v>
      </c>
      <c r="AT1747" s="31">
        <v>46205.590636574074</v>
      </c>
      <c r="AU1747" s="14">
        <v>46205</v>
      </c>
      <c r="AV1747" t="s">
        <v>1431</v>
      </c>
      <c r="AW1747" t="s">
        <v>324</v>
      </c>
      <c r="AX1747" t="s">
        <v>678</v>
      </c>
      <c r="AY1747" s="14">
        <v>46205</v>
      </c>
      <c r="AZ1747" t="s">
        <v>8443</v>
      </c>
      <c r="BA1747" s="31">
        <v>46205.591493055559</v>
      </c>
      <c r="BB1747" s="14">
        <v>46205</v>
      </c>
      <c r="BC1747" t="s">
        <v>1194</v>
      </c>
      <c r="BD1747" s="31">
        <v>46205.608391203707</v>
      </c>
      <c r="BE1747" s="14">
        <v>46205</v>
      </c>
      <c r="BF1747" t="s">
        <v>1219</v>
      </c>
      <c r="BG1747" s="31">
        <v>46205.638020833336</v>
      </c>
      <c r="BH1747" s="14">
        <v>46205</v>
      </c>
      <c r="BI1747" t="s">
        <v>1198</v>
      </c>
      <c r="BJ1747" s="31">
        <v>46205.667916666665</v>
      </c>
      <c r="BK1747" s="14">
        <v>46205</v>
      </c>
      <c r="BL1747" t="s">
        <v>3020</v>
      </c>
      <c r="BM1747" s="31">
        <v>46205.668912037036</v>
      </c>
      <c r="BN1747" s="14">
        <v>46205</v>
      </c>
      <c r="BO1747" t="s">
        <v>3020</v>
      </c>
      <c r="BP1747" s="31">
        <v>46205.668009259258</v>
      </c>
      <c r="BZ1747" s="14">
        <v>46205</v>
      </c>
      <c r="CA1747" t="s">
        <v>3020</v>
      </c>
      <c r="CB1747" s="31">
        <v>46205.674988425926</v>
      </c>
      <c r="CC1747" s="14">
        <v>46205</v>
      </c>
      <c r="CD1747" t="s">
        <v>1199</v>
      </c>
      <c r="CE1747" s="31">
        <v>46205.683703703704</v>
      </c>
      <c r="CI1747" s="14">
        <v>46205</v>
      </c>
      <c r="CJ1747" t="s">
        <v>8443</v>
      </c>
      <c r="CK1747" s="31">
        <v>46205.749293981484</v>
      </c>
      <c r="CP1747" t="str">
        <f>VLOOKUP(A1747,Sheet1!$A$2:$E$221,2,0)</f>
        <v>South East Zone</v>
      </c>
    </row>
    <row r="1748" spans="1:94" x14ac:dyDescent="0.35">
      <c r="A1748" t="s">
        <v>8440</v>
      </c>
      <c r="B1748">
        <v>161</v>
      </c>
      <c r="C1748" t="s">
        <v>9332</v>
      </c>
      <c r="D1748" t="s">
        <v>678</v>
      </c>
      <c r="E1748" t="s">
        <v>323</v>
      </c>
      <c r="F1748" t="s">
        <v>324</v>
      </c>
      <c r="G1748" t="s">
        <v>318</v>
      </c>
      <c r="H1748" t="s">
        <v>8453</v>
      </c>
      <c r="I1748">
        <v>734658</v>
      </c>
      <c r="J1748" t="s">
        <v>4191</v>
      </c>
      <c r="K1748" t="s">
        <v>4192</v>
      </c>
      <c r="L1748" t="s">
        <v>4622</v>
      </c>
      <c r="M1748" t="s">
        <v>8454</v>
      </c>
      <c r="N1748">
        <v>75000</v>
      </c>
      <c r="O1748" t="s">
        <v>1432</v>
      </c>
      <c r="P1748" t="s">
        <v>1433</v>
      </c>
      <c r="Q1748" t="s">
        <v>8455</v>
      </c>
      <c r="R1748">
        <v>7652674675</v>
      </c>
      <c r="S1748" t="s">
        <v>683</v>
      </c>
      <c r="T1748" t="s">
        <v>13256</v>
      </c>
      <c r="U1748" s="1">
        <v>46205</v>
      </c>
      <c r="V1748" s="14">
        <v>46203</v>
      </c>
      <c r="W1748" t="s">
        <v>8450</v>
      </c>
      <c r="X1748" s="31">
        <v>46203.779965277776</v>
      </c>
      <c r="AN1748" s="14">
        <v>46205</v>
      </c>
      <c r="AO1748" t="s">
        <v>1431</v>
      </c>
      <c r="AP1748" s="31">
        <v>46205.442002314812</v>
      </c>
      <c r="AT1748" s="31">
        <v>46205.442002314812</v>
      </c>
      <c r="AU1748" s="14">
        <v>46205</v>
      </c>
      <c r="AV1748" t="s">
        <v>1431</v>
      </c>
      <c r="AW1748" t="s">
        <v>324</v>
      </c>
      <c r="AX1748" t="s">
        <v>678</v>
      </c>
      <c r="AY1748" s="14">
        <v>46205</v>
      </c>
      <c r="AZ1748" t="s">
        <v>8443</v>
      </c>
      <c r="BA1748" s="31">
        <v>46205.456678240742</v>
      </c>
      <c r="BB1748" s="14">
        <v>46205</v>
      </c>
      <c r="BC1748" t="s">
        <v>1194</v>
      </c>
      <c r="BD1748" s="31">
        <v>46205.459062499998</v>
      </c>
      <c r="BE1748" s="14">
        <v>46205</v>
      </c>
      <c r="BF1748" t="s">
        <v>6431</v>
      </c>
      <c r="BG1748" s="31">
        <v>46205.490416666667</v>
      </c>
      <c r="BH1748" s="14">
        <v>46205</v>
      </c>
      <c r="BI1748" t="s">
        <v>3020</v>
      </c>
      <c r="BJ1748" s="31">
        <v>46205.522337962961</v>
      </c>
      <c r="BK1748" s="14">
        <v>46205</v>
      </c>
      <c r="BL1748" t="s">
        <v>1195</v>
      </c>
      <c r="BM1748" s="31">
        <v>46205.649629629632</v>
      </c>
      <c r="BN1748" s="14">
        <v>46205</v>
      </c>
      <c r="BO1748" t="s">
        <v>3020</v>
      </c>
      <c r="BP1748" s="31">
        <v>46205.522696759261</v>
      </c>
      <c r="BZ1748" s="14">
        <v>46205</v>
      </c>
      <c r="CA1748" t="s">
        <v>1195</v>
      </c>
      <c r="CB1748" s="31">
        <v>46205.654398148145</v>
      </c>
      <c r="CC1748" s="14">
        <v>46205</v>
      </c>
      <c r="CD1748" t="s">
        <v>1199</v>
      </c>
      <c r="CE1748" s="31">
        <v>46205.657453703701</v>
      </c>
      <c r="CI1748" s="14">
        <v>46205</v>
      </c>
      <c r="CJ1748" t="s">
        <v>8443</v>
      </c>
      <c r="CK1748" s="31">
        <v>46205.783182870371</v>
      </c>
      <c r="CP1748" t="str">
        <f>VLOOKUP(A1748,Sheet1!$A$2:$E$221,2,0)</f>
        <v>South East Zone</v>
      </c>
    </row>
    <row r="1749" spans="1:94" x14ac:dyDescent="0.35">
      <c r="A1749" t="s">
        <v>8456</v>
      </c>
      <c r="B1749">
        <v>181</v>
      </c>
      <c r="C1749" t="s">
        <v>9332</v>
      </c>
      <c r="D1749" t="s">
        <v>678</v>
      </c>
      <c r="E1749" t="s">
        <v>561</v>
      </c>
      <c r="F1749" t="s">
        <v>562</v>
      </c>
      <c r="G1749" t="s">
        <v>518</v>
      </c>
      <c r="H1749" t="s">
        <v>4002</v>
      </c>
      <c r="I1749">
        <v>56015</v>
      </c>
      <c r="J1749" t="s">
        <v>4004</v>
      </c>
      <c r="K1749" t="s">
        <v>4005</v>
      </c>
      <c r="L1749" t="s">
        <v>4622</v>
      </c>
      <c r="M1749" t="s">
        <v>8457</v>
      </c>
      <c r="N1749">
        <v>75000</v>
      </c>
      <c r="O1749" t="s">
        <v>1432</v>
      </c>
      <c r="P1749" t="s">
        <v>1433</v>
      </c>
      <c r="Q1749" t="s">
        <v>4003</v>
      </c>
      <c r="R1749">
        <v>5315162522</v>
      </c>
      <c r="S1749" t="s">
        <v>13394</v>
      </c>
      <c r="T1749"/>
      <c r="V1749" s="14">
        <v>46204</v>
      </c>
      <c r="W1749" t="s">
        <v>1434</v>
      </c>
      <c r="X1749" s="31">
        <v>46204.756273148145</v>
      </c>
      <c r="AN1749" s="14">
        <v>46205</v>
      </c>
      <c r="AO1749" t="s">
        <v>1434</v>
      </c>
      <c r="AP1749" s="31">
        <v>46205.413958333331</v>
      </c>
      <c r="AT1749" s="31">
        <v>46205.413958333331</v>
      </c>
      <c r="AU1749" s="14">
        <v>46205</v>
      </c>
      <c r="AV1749" t="s">
        <v>1434</v>
      </c>
      <c r="AW1749" t="s">
        <v>8458</v>
      </c>
      <c r="AX1749" t="s">
        <v>677</v>
      </c>
      <c r="AY1749" s="14">
        <v>46205</v>
      </c>
      <c r="AZ1749" t="s">
        <v>1434</v>
      </c>
      <c r="BA1749" s="31">
        <v>46205.447268518517</v>
      </c>
      <c r="BB1749" s="14">
        <v>46205</v>
      </c>
      <c r="BC1749" t="s">
        <v>1435</v>
      </c>
      <c r="BD1749" s="31">
        <v>46205.453043981484</v>
      </c>
      <c r="BE1749" s="14">
        <v>46205</v>
      </c>
      <c r="BF1749" t="s">
        <v>1436</v>
      </c>
      <c r="BG1749" s="31">
        <v>46205.466689814813</v>
      </c>
      <c r="BH1749" s="14">
        <v>46205</v>
      </c>
      <c r="BI1749" t="s">
        <v>1437</v>
      </c>
      <c r="BJ1749" s="31">
        <v>46205.470868055556</v>
      </c>
      <c r="BK1749" s="14">
        <v>46205</v>
      </c>
      <c r="BL1749" t="s">
        <v>1437</v>
      </c>
      <c r="BM1749" s="31">
        <v>46205.471550925926</v>
      </c>
      <c r="BZ1749" s="14">
        <v>46205</v>
      </c>
      <c r="CA1749" t="s">
        <v>1437</v>
      </c>
      <c r="CB1749" s="31">
        <v>46205.495636574073</v>
      </c>
      <c r="CC1749" s="14">
        <v>46205</v>
      </c>
      <c r="CD1749" t="s">
        <v>1438</v>
      </c>
      <c r="CE1749" s="31">
        <v>46205.514027777775</v>
      </c>
      <c r="CI1749" s="14">
        <v>46205</v>
      </c>
      <c r="CJ1749" t="s">
        <v>1434</v>
      </c>
      <c r="CK1749" s="31">
        <v>46205.719884259262</v>
      </c>
      <c r="CP1749" t="str">
        <f>VLOOKUP(A1749,Sheet1!$A$2:$E$221,2,0)</f>
        <v>South East Zone</v>
      </c>
    </row>
    <row r="1750" spans="1:94" x14ac:dyDescent="0.35">
      <c r="A1750" t="s">
        <v>8456</v>
      </c>
      <c r="B1750">
        <v>181</v>
      </c>
      <c r="C1750" t="s">
        <v>9332</v>
      </c>
      <c r="D1750" t="s">
        <v>678</v>
      </c>
      <c r="E1750" t="s">
        <v>561</v>
      </c>
      <c r="F1750" t="s">
        <v>562</v>
      </c>
      <c r="G1750" t="s">
        <v>518</v>
      </c>
      <c r="H1750" t="s">
        <v>8459</v>
      </c>
      <c r="I1750">
        <v>109699</v>
      </c>
      <c r="J1750" t="s">
        <v>3123</v>
      </c>
      <c r="K1750" t="s">
        <v>3124</v>
      </c>
      <c r="L1750" t="s">
        <v>4622</v>
      </c>
      <c r="M1750" t="s">
        <v>8460</v>
      </c>
      <c r="N1750">
        <v>60000</v>
      </c>
      <c r="O1750" t="s">
        <v>1038</v>
      </c>
      <c r="P1750" t="s">
        <v>1039</v>
      </c>
      <c r="Q1750" t="s">
        <v>8461</v>
      </c>
      <c r="R1750">
        <v>3580028150</v>
      </c>
      <c r="S1750" t="s">
        <v>13394</v>
      </c>
      <c r="T1750"/>
      <c r="V1750" s="14">
        <v>46205</v>
      </c>
      <c r="W1750" t="s">
        <v>8462</v>
      </c>
      <c r="X1750" s="31">
        <v>46205.415254629632</v>
      </c>
      <c r="AN1750" s="14">
        <v>46205</v>
      </c>
      <c r="AO1750" t="s">
        <v>1439</v>
      </c>
      <c r="AP1750" s="31">
        <v>46205.502604166664</v>
      </c>
      <c r="AT1750" s="31">
        <v>46205.502604166664</v>
      </c>
      <c r="AU1750" s="14">
        <v>46205</v>
      </c>
      <c r="AV1750" t="s">
        <v>1439</v>
      </c>
      <c r="AW1750" t="s">
        <v>562</v>
      </c>
      <c r="AX1750" t="s">
        <v>678</v>
      </c>
      <c r="AY1750" s="14">
        <v>46205</v>
      </c>
      <c r="AZ1750" t="s">
        <v>1434</v>
      </c>
      <c r="BA1750" s="31">
        <v>46205.540289351855</v>
      </c>
      <c r="BB1750" s="14">
        <v>46205</v>
      </c>
      <c r="BC1750" t="s">
        <v>1435</v>
      </c>
      <c r="BD1750" s="31">
        <v>46205.544386574074</v>
      </c>
      <c r="BE1750" s="14">
        <v>46205</v>
      </c>
      <c r="BF1750" t="s">
        <v>1440</v>
      </c>
      <c r="BG1750" s="31">
        <v>46205.550393518519</v>
      </c>
      <c r="BH1750" s="14">
        <v>46205</v>
      </c>
      <c r="BI1750" t="s">
        <v>1437</v>
      </c>
      <c r="BJ1750" s="31">
        <v>46205.554027777776</v>
      </c>
      <c r="BK1750" s="14">
        <v>46205</v>
      </c>
      <c r="BL1750" t="s">
        <v>1437</v>
      </c>
      <c r="BM1750" s="31">
        <v>46205.554814814815</v>
      </c>
      <c r="BZ1750" s="14">
        <v>46205</v>
      </c>
      <c r="CA1750" t="s">
        <v>1437</v>
      </c>
      <c r="CB1750" s="31">
        <v>46205.562824074077</v>
      </c>
      <c r="CC1750" s="14">
        <v>46205</v>
      </c>
      <c r="CD1750" t="s">
        <v>1437</v>
      </c>
      <c r="CE1750" s="31">
        <v>46205.564212962963</v>
      </c>
      <c r="CI1750" s="14">
        <v>46205</v>
      </c>
      <c r="CJ1750" t="s">
        <v>1434</v>
      </c>
      <c r="CK1750" s="31">
        <v>46205.761018518519</v>
      </c>
      <c r="CP1750" t="str">
        <f>VLOOKUP(A1750,Sheet1!$A$2:$E$221,2,0)</f>
        <v>South East Zone</v>
      </c>
    </row>
    <row r="1751" spans="1:94" x14ac:dyDescent="0.35">
      <c r="A1751" t="s">
        <v>8456</v>
      </c>
      <c r="B1751">
        <v>181</v>
      </c>
      <c r="C1751" t="s">
        <v>9332</v>
      </c>
      <c r="D1751" t="s">
        <v>678</v>
      </c>
      <c r="E1751" t="s">
        <v>561</v>
      </c>
      <c r="F1751" t="s">
        <v>562</v>
      </c>
      <c r="G1751" t="s">
        <v>518</v>
      </c>
      <c r="H1751" t="s">
        <v>12873</v>
      </c>
      <c r="I1751">
        <v>188087</v>
      </c>
      <c r="J1751" t="s">
        <v>3125</v>
      </c>
      <c r="K1751" t="s">
        <v>3126</v>
      </c>
      <c r="L1751" t="s">
        <v>4622</v>
      </c>
      <c r="M1751" t="s">
        <v>12874</v>
      </c>
      <c r="N1751">
        <v>80000</v>
      </c>
      <c r="O1751" t="s">
        <v>1110</v>
      </c>
      <c r="P1751" t="s">
        <v>1111</v>
      </c>
      <c r="Q1751" t="s">
        <v>12875</v>
      </c>
      <c r="R1751">
        <v>6731732569</v>
      </c>
      <c r="S1751" t="s">
        <v>13394</v>
      </c>
      <c r="T1751"/>
      <c r="V1751" s="14">
        <v>46210</v>
      </c>
      <c r="W1751" t="s">
        <v>8466</v>
      </c>
      <c r="X1751" s="31">
        <v>46210.699826388889</v>
      </c>
      <c r="AK1751" s="14">
        <v>46210</v>
      </c>
      <c r="AL1751" t="s">
        <v>1434</v>
      </c>
      <c r="AM1751" s="31">
        <v>46210.703506944446</v>
      </c>
      <c r="AN1751" s="14">
        <v>46210</v>
      </c>
      <c r="AO1751" t="s">
        <v>1434</v>
      </c>
      <c r="AP1751" s="31">
        <v>46210.735023148147</v>
      </c>
      <c r="AT1751" s="31">
        <v>46210.735023148147</v>
      </c>
      <c r="AU1751" s="14">
        <v>46210</v>
      </c>
      <c r="AV1751" t="s">
        <v>1434</v>
      </c>
      <c r="AW1751" t="s">
        <v>8458</v>
      </c>
      <c r="AX1751" t="s">
        <v>677</v>
      </c>
      <c r="AY1751" s="14">
        <v>46210</v>
      </c>
      <c r="AZ1751" t="s">
        <v>1434</v>
      </c>
      <c r="BA1751" s="31">
        <v>46210.735439814816</v>
      </c>
      <c r="BB1751" s="14">
        <v>46210</v>
      </c>
      <c r="BC1751" t="s">
        <v>1435</v>
      </c>
      <c r="BD1751" s="31">
        <v>46210.737233796295</v>
      </c>
      <c r="BE1751" s="14">
        <v>46210</v>
      </c>
      <c r="BF1751" t="s">
        <v>1443</v>
      </c>
      <c r="BG1751" s="31">
        <v>46210.74150462963</v>
      </c>
      <c r="BH1751" s="14">
        <v>46210</v>
      </c>
      <c r="BI1751" t="s">
        <v>1437</v>
      </c>
      <c r="BJ1751" s="31">
        <v>46210.743263888886</v>
      </c>
      <c r="BN1751" s="14">
        <v>46210</v>
      </c>
      <c r="BO1751" t="s">
        <v>1437</v>
      </c>
      <c r="BP1751" s="31">
        <v>46210.744722222225</v>
      </c>
      <c r="CP1751" t="str">
        <f>VLOOKUP(A1751,Sheet1!$A$2:$E$221,2,0)</f>
        <v>South East Zone</v>
      </c>
    </row>
    <row r="1752" spans="1:94" x14ac:dyDescent="0.35">
      <c r="A1752" t="s">
        <v>8456</v>
      </c>
      <c r="B1752">
        <v>181</v>
      </c>
      <c r="C1752" t="s">
        <v>9332</v>
      </c>
      <c r="D1752" t="s">
        <v>678</v>
      </c>
      <c r="E1752" t="s">
        <v>561</v>
      </c>
      <c r="F1752" t="s">
        <v>562</v>
      </c>
      <c r="G1752" t="s">
        <v>518</v>
      </c>
      <c r="H1752" t="s">
        <v>12876</v>
      </c>
      <c r="I1752">
        <v>224307</v>
      </c>
      <c r="J1752" t="s">
        <v>2199</v>
      </c>
      <c r="K1752" t="s">
        <v>2200</v>
      </c>
      <c r="L1752" t="s">
        <v>4622</v>
      </c>
      <c r="M1752" t="s">
        <v>12877</v>
      </c>
      <c r="N1752">
        <v>90000</v>
      </c>
      <c r="O1752" t="s">
        <v>1032</v>
      </c>
      <c r="P1752" t="s">
        <v>1033</v>
      </c>
      <c r="Q1752" t="s">
        <v>12878</v>
      </c>
      <c r="R1752">
        <v>6529000625</v>
      </c>
      <c r="S1752" t="s">
        <v>13394</v>
      </c>
      <c r="T1752"/>
      <c r="V1752" s="14">
        <v>46210</v>
      </c>
      <c r="W1752" t="s">
        <v>8470</v>
      </c>
      <c r="X1752" s="31">
        <v>46210.558472222219</v>
      </c>
      <c r="AN1752" s="14">
        <v>46210</v>
      </c>
      <c r="AO1752" t="s">
        <v>1439</v>
      </c>
      <c r="AP1752" s="31">
        <v>46210.639317129629</v>
      </c>
      <c r="AT1752" s="31">
        <v>46210.639317129629</v>
      </c>
      <c r="AU1752" s="14">
        <v>46210</v>
      </c>
      <c r="AV1752" t="s">
        <v>1439</v>
      </c>
      <c r="AW1752" t="s">
        <v>562</v>
      </c>
      <c r="AX1752" t="s">
        <v>678</v>
      </c>
      <c r="AY1752" s="14">
        <v>46210</v>
      </c>
      <c r="AZ1752" t="s">
        <v>1434</v>
      </c>
      <c r="BA1752" s="31">
        <v>46210.652638888889</v>
      </c>
      <c r="BB1752" s="14">
        <v>46210</v>
      </c>
      <c r="BC1752" t="s">
        <v>1435</v>
      </c>
      <c r="BD1752" s="31">
        <v>46210.662129629629</v>
      </c>
      <c r="BE1752" s="14">
        <v>46210</v>
      </c>
      <c r="BF1752" t="s">
        <v>1442</v>
      </c>
      <c r="BG1752" s="31">
        <v>46210.665729166663</v>
      </c>
      <c r="BH1752" s="14">
        <v>46210</v>
      </c>
      <c r="BI1752" t="s">
        <v>1437</v>
      </c>
      <c r="BJ1752" s="31">
        <v>46210.670381944445</v>
      </c>
      <c r="BN1752" s="14">
        <v>46210</v>
      </c>
      <c r="BO1752" t="s">
        <v>1437</v>
      </c>
      <c r="BP1752" s="31">
        <v>46210.671030092592</v>
      </c>
      <c r="CP1752" t="str">
        <f>VLOOKUP(A1752,Sheet1!$A$2:$E$221,2,0)</f>
        <v>South East Zone</v>
      </c>
    </row>
    <row r="1753" spans="1:94" x14ac:dyDescent="0.35">
      <c r="A1753" t="s">
        <v>8456</v>
      </c>
      <c r="B1753">
        <v>181</v>
      </c>
      <c r="C1753" t="s">
        <v>9332</v>
      </c>
      <c r="D1753" t="s">
        <v>678</v>
      </c>
      <c r="E1753" t="s">
        <v>561</v>
      </c>
      <c r="F1753" t="s">
        <v>562</v>
      </c>
      <c r="G1753" t="s">
        <v>518</v>
      </c>
      <c r="H1753" t="s">
        <v>8463</v>
      </c>
      <c r="I1753">
        <v>274109</v>
      </c>
      <c r="J1753" t="s">
        <v>3125</v>
      </c>
      <c r="K1753" t="s">
        <v>3126</v>
      </c>
      <c r="L1753" t="s">
        <v>4622</v>
      </c>
      <c r="M1753" t="s">
        <v>8464</v>
      </c>
      <c r="N1753">
        <v>55000</v>
      </c>
      <c r="O1753" t="s">
        <v>5836</v>
      </c>
      <c r="P1753" t="s">
        <v>5837</v>
      </c>
      <c r="Q1753" t="s">
        <v>8465</v>
      </c>
      <c r="R1753">
        <v>6451644099</v>
      </c>
      <c r="S1753" t="s">
        <v>13394</v>
      </c>
      <c r="T1753"/>
      <c r="V1753" s="14">
        <v>46204</v>
      </c>
      <c r="W1753" t="s">
        <v>8466</v>
      </c>
      <c r="X1753" s="31">
        <v>46204.799791666665</v>
      </c>
      <c r="AN1753" s="14">
        <v>46205</v>
      </c>
      <c r="AO1753" t="s">
        <v>1434</v>
      </c>
      <c r="AP1753" s="31">
        <v>46205.408877314818</v>
      </c>
      <c r="AT1753" s="31">
        <v>46205.408877314818</v>
      </c>
      <c r="AU1753" s="14">
        <v>46205</v>
      </c>
      <c r="AV1753" t="s">
        <v>1434</v>
      </c>
      <c r="AW1753" t="s">
        <v>8458</v>
      </c>
      <c r="AX1753" t="s">
        <v>677</v>
      </c>
      <c r="AY1753" s="14">
        <v>46205</v>
      </c>
      <c r="AZ1753" t="s">
        <v>1434</v>
      </c>
      <c r="BA1753" s="31">
        <v>46205.41033564815</v>
      </c>
      <c r="BB1753" s="14">
        <v>46205</v>
      </c>
      <c r="BC1753" t="s">
        <v>1435</v>
      </c>
      <c r="BD1753" s="31">
        <v>46205.41783564815</v>
      </c>
      <c r="BE1753" s="14">
        <v>46205</v>
      </c>
      <c r="BF1753" t="s">
        <v>1441</v>
      </c>
      <c r="BG1753" s="31">
        <v>46205.437326388892</v>
      </c>
      <c r="BH1753" s="14">
        <v>46205</v>
      </c>
      <c r="BI1753" t="s">
        <v>1437</v>
      </c>
      <c r="BJ1753" s="31">
        <v>46205.469571759262</v>
      </c>
      <c r="BK1753" s="14">
        <v>46205</v>
      </c>
      <c r="BL1753" t="s">
        <v>1437</v>
      </c>
      <c r="BM1753" s="31">
        <v>46205.470486111109</v>
      </c>
      <c r="BZ1753" s="14">
        <v>46205</v>
      </c>
      <c r="CA1753" t="s">
        <v>1437</v>
      </c>
      <c r="CB1753" s="31">
        <v>46205.49527777778</v>
      </c>
      <c r="CC1753" s="14">
        <v>46205</v>
      </c>
      <c r="CD1753" t="s">
        <v>1438</v>
      </c>
      <c r="CE1753" s="31">
        <v>46205.514108796298</v>
      </c>
      <c r="CI1753" s="14">
        <v>46205</v>
      </c>
      <c r="CJ1753" t="s">
        <v>1434</v>
      </c>
      <c r="CK1753" s="31">
        <v>46205.710231481484</v>
      </c>
      <c r="CP1753" t="str">
        <f>VLOOKUP(A1753,Sheet1!$A$2:$E$221,2,0)</f>
        <v>South East Zone</v>
      </c>
    </row>
    <row r="1754" spans="1:94" x14ac:dyDescent="0.35">
      <c r="A1754" t="s">
        <v>8456</v>
      </c>
      <c r="B1754">
        <v>181</v>
      </c>
      <c r="C1754" t="s">
        <v>9332</v>
      </c>
      <c r="D1754" t="s">
        <v>678</v>
      </c>
      <c r="E1754" t="s">
        <v>561</v>
      </c>
      <c r="F1754" t="s">
        <v>562</v>
      </c>
      <c r="G1754" t="s">
        <v>518</v>
      </c>
      <c r="H1754" t="s">
        <v>8467</v>
      </c>
      <c r="I1754">
        <v>309488</v>
      </c>
      <c r="J1754" t="s">
        <v>2199</v>
      </c>
      <c r="K1754" t="s">
        <v>2200</v>
      </c>
      <c r="L1754" t="s">
        <v>4622</v>
      </c>
      <c r="M1754" t="s">
        <v>8468</v>
      </c>
      <c r="N1754">
        <v>45000</v>
      </c>
      <c r="O1754" t="s">
        <v>1036</v>
      </c>
      <c r="P1754" t="s">
        <v>1037</v>
      </c>
      <c r="Q1754" t="s">
        <v>8469</v>
      </c>
      <c r="R1754">
        <v>4040397920</v>
      </c>
      <c r="S1754" t="s">
        <v>13394</v>
      </c>
      <c r="T1754"/>
      <c r="V1754" s="14">
        <v>46205</v>
      </c>
      <c r="W1754" t="s">
        <v>8470</v>
      </c>
      <c r="X1754" s="31">
        <v>46205.645937499998</v>
      </c>
      <c r="AN1754" s="14">
        <v>46205</v>
      </c>
      <c r="AO1754" t="s">
        <v>1439</v>
      </c>
      <c r="AP1754" s="31">
        <v>46205.67560185185</v>
      </c>
      <c r="AT1754" s="31">
        <v>46205.67560185185</v>
      </c>
      <c r="AU1754" s="14">
        <v>46205</v>
      </c>
      <c r="AV1754" t="s">
        <v>1439</v>
      </c>
      <c r="AW1754" t="s">
        <v>562</v>
      </c>
      <c r="AX1754" t="s">
        <v>678</v>
      </c>
      <c r="AY1754" s="14">
        <v>46205</v>
      </c>
      <c r="AZ1754" t="s">
        <v>1434</v>
      </c>
      <c r="BA1754" s="31">
        <v>46205.677245370367</v>
      </c>
      <c r="BB1754" s="14">
        <v>46205</v>
      </c>
      <c r="BC1754" t="s">
        <v>1435</v>
      </c>
      <c r="BD1754" s="31">
        <v>46205.684571759259</v>
      </c>
      <c r="BE1754" s="14">
        <v>46205</v>
      </c>
      <c r="BF1754" t="s">
        <v>1457</v>
      </c>
      <c r="BG1754" s="31">
        <v>46205.687662037039</v>
      </c>
      <c r="BH1754" s="14">
        <v>46205</v>
      </c>
      <c r="BI1754" t="s">
        <v>1437</v>
      </c>
      <c r="BJ1754" s="31">
        <v>46205.70103009259</v>
      </c>
      <c r="BK1754" s="14">
        <v>46205</v>
      </c>
      <c r="BL1754" t="s">
        <v>1437</v>
      </c>
      <c r="BM1754" s="31">
        <v>46205.701643518521</v>
      </c>
      <c r="BZ1754" s="14">
        <v>46205</v>
      </c>
      <c r="CA1754" t="s">
        <v>1437</v>
      </c>
      <c r="CB1754" s="31">
        <v>46205.712581018517</v>
      </c>
      <c r="CC1754" s="14">
        <v>46205</v>
      </c>
      <c r="CD1754" t="s">
        <v>1455</v>
      </c>
      <c r="CE1754" s="31">
        <v>46205.71471064815</v>
      </c>
      <c r="CI1754" s="14">
        <v>46205</v>
      </c>
      <c r="CJ1754" t="s">
        <v>1434</v>
      </c>
      <c r="CK1754" s="31">
        <v>46205.813206018516</v>
      </c>
      <c r="CP1754" t="str">
        <f>VLOOKUP(A1754,Sheet1!$A$2:$E$221,2,0)</f>
        <v>South East Zone</v>
      </c>
    </row>
    <row r="1755" spans="1:94" x14ac:dyDescent="0.35">
      <c r="A1755" t="s">
        <v>8456</v>
      </c>
      <c r="B1755">
        <v>181</v>
      </c>
      <c r="C1755" t="s">
        <v>9332</v>
      </c>
      <c r="D1755" t="s">
        <v>678</v>
      </c>
      <c r="E1755" t="s">
        <v>561</v>
      </c>
      <c r="F1755" t="s">
        <v>562</v>
      </c>
      <c r="G1755" t="s">
        <v>518</v>
      </c>
      <c r="H1755" t="s">
        <v>8471</v>
      </c>
      <c r="I1755">
        <v>320376</v>
      </c>
      <c r="J1755" t="s">
        <v>8472</v>
      </c>
      <c r="K1755" t="s">
        <v>8473</v>
      </c>
      <c r="L1755" t="s">
        <v>4622</v>
      </c>
      <c r="M1755" t="s">
        <v>8474</v>
      </c>
      <c r="N1755">
        <v>85000</v>
      </c>
      <c r="O1755" t="s">
        <v>1110</v>
      </c>
      <c r="P1755" t="s">
        <v>1111</v>
      </c>
      <c r="Q1755" t="s">
        <v>8475</v>
      </c>
      <c r="R1755">
        <v>7980895511</v>
      </c>
      <c r="S1755" t="s">
        <v>13394</v>
      </c>
      <c r="T1755"/>
      <c r="V1755" s="14">
        <v>46204</v>
      </c>
      <c r="W1755" t="s">
        <v>1434</v>
      </c>
      <c r="X1755" s="31">
        <v>46204.682175925926</v>
      </c>
      <c r="AN1755" s="14">
        <v>46204</v>
      </c>
      <c r="AO1755" t="s">
        <v>1439</v>
      </c>
      <c r="AP1755" s="31">
        <v>46204.722754629627</v>
      </c>
      <c r="AT1755" s="31">
        <v>46204.722754629627</v>
      </c>
      <c r="AU1755" s="14">
        <v>46204</v>
      </c>
      <c r="AV1755" t="s">
        <v>1439</v>
      </c>
      <c r="AW1755" t="s">
        <v>562</v>
      </c>
      <c r="AX1755" t="s">
        <v>678</v>
      </c>
      <c r="AY1755" s="14">
        <v>46205</v>
      </c>
      <c r="AZ1755" t="s">
        <v>1434</v>
      </c>
      <c r="BA1755" s="31">
        <v>46205.449756944443</v>
      </c>
      <c r="BB1755" s="14">
        <v>46205</v>
      </c>
      <c r="BC1755" t="s">
        <v>1435</v>
      </c>
      <c r="BD1755" s="31">
        <v>46205.453032407408</v>
      </c>
      <c r="BE1755" s="14">
        <v>46205</v>
      </c>
      <c r="BF1755" t="s">
        <v>1442</v>
      </c>
      <c r="BG1755" s="31">
        <v>46205.463773148149</v>
      </c>
      <c r="BH1755" s="14">
        <v>46205</v>
      </c>
      <c r="BI1755" t="s">
        <v>1437</v>
      </c>
      <c r="BJ1755" s="31">
        <v>46205.47184027778</v>
      </c>
      <c r="BK1755" s="14">
        <v>46205</v>
      </c>
      <c r="BL1755" t="s">
        <v>1437</v>
      </c>
      <c r="BM1755" s="31">
        <v>46205.47252314815</v>
      </c>
      <c r="BZ1755" s="14">
        <v>46205</v>
      </c>
      <c r="CA1755" t="s">
        <v>1437</v>
      </c>
      <c r="CB1755" s="31">
        <v>46205.495983796296</v>
      </c>
      <c r="CC1755" s="14">
        <v>46205</v>
      </c>
      <c r="CD1755" t="s">
        <v>1438</v>
      </c>
      <c r="CE1755" s="31">
        <v>46205.513865740744</v>
      </c>
      <c r="CI1755" s="14">
        <v>46206</v>
      </c>
      <c r="CJ1755" t="s">
        <v>1434</v>
      </c>
      <c r="CK1755" s="31">
        <v>46206.335717592592</v>
      </c>
      <c r="CP1755" t="str">
        <f>VLOOKUP(A1755,Sheet1!$A$2:$E$221,2,0)</f>
        <v>South East Zone</v>
      </c>
    </row>
    <row r="1756" spans="1:94" x14ac:dyDescent="0.35">
      <c r="A1756" t="s">
        <v>8456</v>
      </c>
      <c r="B1756">
        <v>181</v>
      </c>
      <c r="C1756" t="s">
        <v>9332</v>
      </c>
      <c r="D1756" t="s">
        <v>678</v>
      </c>
      <c r="E1756" t="s">
        <v>561</v>
      </c>
      <c r="F1756" t="s">
        <v>562</v>
      </c>
      <c r="G1756" t="s">
        <v>518</v>
      </c>
      <c r="H1756" t="s">
        <v>8476</v>
      </c>
      <c r="I1756">
        <v>593409</v>
      </c>
      <c r="J1756" t="s">
        <v>3125</v>
      </c>
      <c r="K1756" t="s">
        <v>3126</v>
      </c>
      <c r="L1756" t="s">
        <v>4622</v>
      </c>
      <c r="M1756" t="s">
        <v>8477</v>
      </c>
      <c r="N1756">
        <v>45000</v>
      </c>
      <c r="O1756" t="s">
        <v>1036</v>
      </c>
      <c r="P1756" t="s">
        <v>1037</v>
      </c>
      <c r="Q1756" t="s">
        <v>8478</v>
      </c>
      <c r="R1756">
        <v>1049447139</v>
      </c>
      <c r="S1756" t="s">
        <v>13394</v>
      </c>
      <c r="T1756"/>
      <c r="V1756" s="14">
        <v>46205</v>
      </c>
      <c r="W1756" t="s">
        <v>8466</v>
      </c>
      <c r="X1756" s="31">
        <v>46205.431215277778</v>
      </c>
      <c r="AN1756" s="14">
        <v>46205</v>
      </c>
      <c r="AO1756" t="s">
        <v>1434</v>
      </c>
      <c r="AP1756" s="31">
        <v>46205.534375000003</v>
      </c>
      <c r="AT1756" s="31">
        <v>46205.534375000003</v>
      </c>
      <c r="AU1756" s="14">
        <v>46205</v>
      </c>
      <c r="AV1756" t="s">
        <v>1434</v>
      </c>
      <c r="AW1756" t="s">
        <v>8458</v>
      </c>
      <c r="AX1756" t="s">
        <v>677</v>
      </c>
      <c r="AY1756" s="14">
        <v>46205</v>
      </c>
      <c r="AZ1756" t="s">
        <v>1434</v>
      </c>
      <c r="BA1756" s="31">
        <v>46205.536863425928</v>
      </c>
      <c r="BB1756" s="14">
        <v>46205</v>
      </c>
      <c r="BC1756" t="s">
        <v>1435</v>
      </c>
      <c r="BD1756" s="31">
        <v>46205.544386574074</v>
      </c>
      <c r="BE1756" s="14">
        <v>46205</v>
      </c>
      <c r="BF1756" t="s">
        <v>1440</v>
      </c>
      <c r="BG1756" s="31">
        <v>46205.551886574074</v>
      </c>
      <c r="BH1756" s="14">
        <v>46205</v>
      </c>
      <c r="BI1756" t="s">
        <v>1437</v>
      </c>
      <c r="BJ1756" s="31">
        <v>46205.555034722223</v>
      </c>
      <c r="BK1756" s="14">
        <v>46206</v>
      </c>
      <c r="BL1756" t="s">
        <v>1491</v>
      </c>
      <c r="BM1756" s="31">
        <v>46206.397013888891</v>
      </c>
      <c r="BN1756" s="14">
        <v>46205</v>
      </c>
      <c r="BO1756" t="s">
        <v>1437</v>
      </c>
      <c r="BP1756" s="31">
        <v>46205.555439814816</v>
      </c>
      <c r="BZ1756" s="14">
        <v>46206</v>
      </c>
      <c r="CA1756" t="s">
        <v>1491</v>
      </c>
      <c r="CB1756" s="31">
        <v>46206.41238425926</v>
      </c>
      <c r="CC1756" s="14">
        <v>46206</v>
      </c>
      <c r="CD1756" t="s">
        <v>1455</v>
      </c>
      <c r="CE1756" s="31">
        <v>46206.443310185183</v>
      </c>
      <c r="CI1756" s="14">
        <v>46206</v>
      </c>
      <c r="CJ1756" t="s">
        <v>8479</v>
      </c>
      <c r="CK1756" s="31">
        <v>46206.586886574078</v>
      </c>
      <c r="CP1756" t="str">
        <f>VLOOKUP(A1756,Sheet1!$A$2:$E$221,2,0)</f>
        <v>South East Zone</v>
      </c>
    </row>
    <row r="1757" spans="1:94" x14ac:dyDescent="0.35">
      <c r="A1757" t="s">
        <v>8456</v>
      </c>
      <c r="B1757">
        <v>181</v>
      </c>
      <c r="C1757" t="s">
        <v>9332</v>
      </c>
      <c r="D1757" t="s">
        <v>678</v>
      </c>
      <c r="E1757" t="s">
        <v>561</v>
      </c>
      <c r="F1757" t="s">
        <v>562</v>
      </c>
      <c r="G1757" t="s">
        <v>518</v>
      </c>
      <c r="H1757" t="s">
        <v>3127</v>
      </c>
      <c r="I1757">
        <v>657742</v>
      </c>
      <c r="J1757" t="s">
        <v>3125</v>
      </c>
      <c r="K1757" t="s">
        <v>3126</v>
      </c>
      <c r="L1757" t="s">
        <v>4622</v>
      </c>
      <c r="M1757" t="s">
        <v>8480</v>
      </c>
      <c r="N1757">
        <v>55000</v>
      </c>
      <c r="O1757" t="s">
        <v>5836</v>
      </c>
      <c r="P1757" t="s">
        <v>5837</v>
      </c>
      <c r="Q1757" t="s">
        <v>8481</v>
      </c>
      <c r="R1757">
        <v>7826957199</v>
      </c>
      <c r="S1757" t="s">
        <v>13394</v>
      </c>
      <c r="T1757"/>
      <c r="V1757" s="14">
        <v>46205</v>
      </c>
      <c r="W1757" t="s">
        <v>8466</v>
      </c>
      <c r="X1757" s="31">
        <v>46205.768773148149</v>
      </c>
      <c r="AN1757" s="14">
        <v>46205</v>
      </c>
      <c r="AO1757" t="s">
        <v>1439</v>
      </c>
      <c r="AP1757" s="31">
        <v>46205.800810185188</v>
      </c>
      <c r="AT1757" s="31">
        <v>46205.800810185188</v>
      </c>
      <c r="AU1757" s="14">
        <v>46205</v>
      </c>
      <c r="AV1757" t="s">
        <v>1439</v>
      </c>
      <c r="AW1757" t="s">
        <v>562</v>
      </c>
      <c r="AX1757" t="s">
        <v>678</v>
      </c>
      <c r="AY1757" s="14">
        <v>46206</v>
      </c>
      <c r="AZ1757" t="s">
        <v>1434</v>
      </c>
      <c r="BA1757" s="31">
        <v>46206.377442129633</v>
      </c>
      <c r="BB1757" s="14">
        <v>46206</v>
      </c>
      <c r="BC1757" t="s">
        <v>1435</v>
      </c>
      <c r="BD1757" s="31">
        <v>46206.400706018518</v>
      </c>
      <c r="BE1757" s="14">
        <v>46206</v>
      </c>
      <c r="BF1757" t="s">
        <v>1454</v>
      </c>
      <c r="BG1757" s="31">
        <v>46206.423576388886</v>
      </c>
      <c r="BH1757" s="14">
        <v>46206</v>
      </c>
      <c r="BI1757" t="s">
        <v>1437</v>
      </c>
      <c r="BJ1757" s="31">
        <v>46206.445891203701</v>
      </c>
      <c r="BK1757" s="14">
        <v>46206</v>
      </c>
      <c r="BL1757" t="s">
        <v>1437</v>
      </c>
      <c r="BM1757" s="31">
        <v>46206.446400462963</v>
      </c>
      <c r="BZ1757" s="14">
        <v>46206</v>
      </c>
      <c r="CA1757" t="s">
        <v>1437</v>
      </c>
      <c r="CB1757" s="31">
        <v>46206.48128472222</v>
      </c>
      <c r="CC1757" s="14">
        <v>46206</v>
      </c>
      <c r="CD1757" t="s">
        <v>1438</v>
      </c>
      <c r="CE1757" s="31">
        <v>46206.492905092593</v>
      </c>
      <c r="CI1757" s="14">
        <v>46206</v>
      </c>
      <c r="CJ1757" t="s">
        <v>1434</v>
      </c>
      <c r="CK1757" s="31">
        <v>46206.799988425926</v>
      </c>
      <c r="CP1757" t="str">
        <f>VLOOKUP(A1757,Sheet1!$A$2:$E$221,2,0)</f>
        <v>South East Zone</v>
      </c>
    </row>
    <row r="1758" spans="1:94" x14ac:dyDescent="0.35">
      <c r="A1758" t="s">
        <v>8482</v>
      </c>
      <c r="B1758">
        <v>185</v>
      </c>
      <c r="C1758" t="s">
        <v>9332</v>
      </c>
      <c r="D1758" t="s">
        <v>678</v>
      </c>
      <c r="E1758" t="s">
        <v>587</v>
      </c>
      <c r="F1758" t="s">
        <v>588</v>
      </c>
      <c r="G1758" t="s">
        <v>518</v>
      </c>
      <c r="H1758" t="s">
        <v>12883</v>
      </c>
      <c r="I1758">
        <v>80049</v>
      </c>
      <c r="J1758" t="s">
        <v>12884</v>
      </c>
      <c r="K1758" t="s">
        <v>12885</v>
      </c>
      <c r="L1758" t="s">
        <v>4622</v>
      </c>
      <c r="M1758" t="s">
        <v>12886</v>
      </c>
      <c r="N1758">
        <v>77000</v>
      </c>
      <c r="O1758" t="s">
        <v>1124</v>
      </c>
      <c r="P1758" t="s">
        <v>1125</v>
      </c>
      <c r="Q1758" t="s">
        <v>12887</v>
      </c>
      <c r="R1758">
        <v>9525752232</v>
      </c>
      <c r="S1758" t="s">
        <v>13394</v>
      </c>
      <c r="T1758"/>
      <c r="V1758" s="14">
        <v>46210</v>
      </c>
      <c r="W1758" t="s">
        <v>12888</v>
      </c>
      <c r="X1758" s="31">
        <v>46210.391747685186</v>
      </c>
      <c r="AN1758" s="14">
        <v>46210</v>
      </c>
      <c r="AO1758" t="s">
        <v>3128</v>
      </c>
      <c r="AP1758" s="31">
        <v>46210.458090277774</v>
      </c>
      <c r="AT1758" s="31">
        <v>46210.458090277774</v>
      </c>
      <c r="AU1758" s="14">
        <v>46210</v>
      </c>
      <c r="AV1758" t="s">
        <v>3128</v>
      </c>
      <c r="AW1758" t="s">
        <v>588</v>
      </c>
      <c r="AX1758" t="s">
        <v>678</v>
      </c>
      <c r="AY1758" s="14">
        <v>46210</v>
      </c>
      <c r="AZ1758" t="s">
        <v>3128</v>
      </c>
      <c r="BA1758" s="31">
        <v>46210.458553240744</v>
      </c>
      <c r="BB1758" s="14">
        <v>46210</v>
      </c>
      <c r="BC1758" t="s">
        <v>1435</v>
      </c>
      <c r="BD1758" s="31">
        <v>46210.466458333336</v>
      </c>
      <c r="BE1758" s="14">
        <v>46210</v>
      </c>
      <c r="BF1758" t="s">
        <v>1450</v>
      </c>
      <c r="BG1758" s="31">
        <v>46210.477534722224</v>
      </c>
      <c r="BH1758" s="14">
        <v>46210</v>
      </c>
      <c r="BI1758" t="s">
        <v>1437</v>
      </c>
      <c r="BJ1758" s="31">
        <v>46210.487974537034</v>
      </c>
      <c r="BK1758" s="14">
        <v>46210</v>
      </c>
      <c r="BL1758" t="s">
        <v>1437</v>
      </c>
      <c r="BM1758" s="31">
        <v>46210.488900462966</v>
      </c>
      <c r="BZ1758" s="14">
        <v>46210</v>
      </c>
      <c r="CA1758" t="s">
        <v>1437</v>
      </c>
      <c r="CB1758" s="31">
        <v>46210.511064814818</v>
      </c>
      <c r="CC1758" s="14">
        <v>46210</v>
      </c>
      <c r="CD1758" t="s">
        <v>1455</v>
      </c>
      <c r="CE1758" s="31">
        <v>46210.527916666666</v>
      </c>
      <c r="CI1758" s="14">
        <v>46210</v>
      </c>
      <c r="CJ1758" t="s">
        <v>3129</v>
      </c>
      <c r="CK1758" s="31">
        <v>46210.694502314815</v>
      </c>
      <c r="CP1758" t="str">
        <f>VLOOKUP(A1758,Sheet1!$A$2:$E$221,2,0)</f>
        <v>South East Zone</v>
      </c>
    </row>
    <row r="1759" spans="1:94" x14ac:dyDescent="0.35">
      <c r="A1759" t="s">
        <v>8482</v>
      </c>
      <c r="B1759">
        <v>185</v>
      </c>
      <c r="C1759" t="s">
        <v>9332</v>
      </c>
      <c r="D1759" t="s">
        <v>678</v>
      </c>
      <c r="E1759" t="s">
        <v>587</v>
      </c>
      <c r="F1759" t="s">
        <v>588</v>
      </c>
      <c r="G1759" t="s">
        <v>518</v>
      </c>
      <c r="H1759" t="s">
        <v>4031</v>
      </c>
      <c r="I1759">
        <v>98829</v>
      </c>
      <c r="J1759" t="s">
        <v>4033</v>
      </c>
      <c r="K1759" t="s">
        <v>4034</v>
      </c>
      <c r="L1759" t="s">
        <v>4622</v>
      </c>
      <c r="M1759" t="s">
        <v>8483</v>
      </c>
      <c r="N1759">
        <v>70000</v>
      </c>
      <c r="O1759" t="s">
        <v>1029</v>
      </c>
      <c r="P1759" t="s">
        <v>1030</v>
      </c>
      <c r="Q1759" t="s">
        <v>4032</v>
      </c>
      <c r="R1759">
        <v>8534848903</v>
      </c>
      <c r="S1759" t="s">
        <v>13394</v>
      </c>
      <c r="T1759"/>
      <c r="V1759" s="14">
        <v>46204</v>
      </c>
      <c r="W1759" t="s">
        <v>8484</v>
      </c>
      <c r="X1759" s="31">
        <v>46204.431307870371</v>
      </c>
      <c r="AN1759" s="14">
        <v>46204</v>
      </c>
      <c r="AO1759" t="s">
        <v>3128</v>
      </c>
      <c r="AP1759" s="31">
        <v>46204.559016203704</v>
      </c>
      <c r="AT1759" s="31">
        <v>46204.559016203704</v>
      </c>
      <c r="AU1759" s="14">
        <v>46204</v>
      </c>
      <c r="AV1759" t="s">
        <v>3128</v>
      </c>
      <c r="AW1759" t="s">
        <v>588</v>
      </c>
      <c r="AX1759" t="s">
        <v>678</v>
      </c>
      <c r="AY1759" s="14">
        <v>46204</v>
      </c>
      <c r="AZ1759" t="s">
        <v>8485</v>
      </c>
      <c r="BA1759" s="31">
        <v>46204.55945601852</v>
      </c>
      <c r="BB1759" s="14">
        <v>46204</v>
      </c>
      <c r="BC1759" t="s">
        <v>1435</v>
      </c>
      <c r="BD1759" s="31">
        <v>46204.56322916667</v>
      </c>
      <c r="BE1759" s="14">
        <v>46204</v>
      </c>
      <c r="BF1759" t="s">
        <v>1443</v>
      </c>
      <c r="BG1759" s="31">
        <v>46204.565682870372</v>
      </c>
      <c r="BH1759" s="14">
        <v>46204</v>
      </c>
      <c r="BI1759" t="s">
        <v>1437</v>
      </c>
      <c r="BJ1759" s="31">
        <v>46204.600497685184</v>
      </c>
      <c r="BK1759" s="14">
        <v>46205</v>
      </c>
      <c r="BL1759" t="s">
        <v>1444</v>
      </c>
      <c r="BM1759" s="31">
        <v>46205.490648148145</v>
      </c>
      <c r="BN1759" s="14">
        <v>46204</v>
      </c>
      <c r="BO1759" t="s">
        <v>1437</v>
      </c>
      <c r="BP1759" s="31">
        <v>46204.601574074077</v>
      </c>
      <c r="BZ1759" s="14">
        <v>46205</v>
      </c>
      <c r="CA1759" t="s">
        <v>1444</v>
      </c>
      <c r="CB1759" s="31">
        <v>46205.534444444442</v>
      </c>
      <c r="CC1759" s="14">
        <v>46205</v>
      </c>
      <c r="CD1759" t="s">
        <v>1438</v>
      </c>
      <c r="CE1759" s="31">
        <v>46205.537326388891</v>
      </c>
      <c r="CI1759" s="14">
        <v>46205</v>
      </c>
      <c r="CJ1759" t="s">
        <v>3129</v>
      </c>
      <c r="CK1759" s="31">
        <v>46205.64707175926</v>
      </c>
      <c r="CP1759" t="str">
        <f>VLOOKUP(A1759,Sheet1!$A$2:$E$221,2,0)</f>
        <v>South East Zone</v>
      </c>
    </row>
    <row r="1760" spans="1:94" x14ac:dyDescent="0.35">
      <c r="A1760" t="s">
        <v>8482</v>
      </c>
      <c r="B1760">
        <v>185</v>
      </c>
      <c r="C1760" t="s">
        <v>9332</v>
      </c>
      <c r="D1760" t="s">
        <v>678</v>
      </c>
      <c r="E1760" t="s">
        <v>587</v>
      </c>
      <c r="F1760" t="s">
        <v>588</v>
      </c>
      <c r="G1760" t="s">
        <v>518</v>
      </c>
      <c r="H1760" t="s">
        <v>12889</v>
      </c>
      <c r="I1760">
        <v>157009</v>
      </c>
      <c r="J1760" t="s">
        <v>4033</v>
      </c>
      <c r="K1760" t="s">
        <v>4034</v>
      </c>
      <c r="L1760" t="s">
        <v>4622</v>
      </c>
      <c r="M1760" t="s">
        <v>12890</v>
      </c>
      <c r="N1760">
        <v>90000</v>
      </c>
      <c r="O1760" t="s">
        <v>1032</v>
      </c>
      <c r="P1760" t="s">
        <v>1033</v>
      </c>
      <c r="Q1760" t="s">
        <v>12891</v>
      </c>
      <c r="R1760">
        <v>5382179333</v>
      </c>
      <c r="S1760" t="s">
        <v>13394</v>
      </c>
      <c r="T1760"/>
      <c r="V1760" s="14">
        <v>46210</v>
      </c>
      <c r="W1760" t="s">
        <v>8484</v>
      </c>
      <c r="X1760" s="31">
        <v>46210.535925925928</v>
      </c>
      <c r="AN1760" s="14">
        <v>46210</v>
      </c>
      <c r="AO1760" t="s">
        <v>3128</v>
      </c>
      <c r="AP1760" s="31">
        <v>46210.60728009259</v>
      </c>
      <c r="AT1760" s="31">
        <v>46210.60728009259</v>
      </c>
      <c r="AU1760" s="14">
        <v>46210</v>
      </c>
      <c r="AV1760" t="s">
        <v>3128</v>
      </c>
      <c r="AW1760" t="s">
        <v>588</v>
      </c>
      <c r="AX1760" t="s">
        <v>678</v>
      </c>
      <c r="AY1760" s="14">
        <v>46210</v>
      </c>
      <c r="AZ1760" t="s">
        <v>8485</v>
      </c>
      <c r="BA1760" s="31">
        <v>46210.619097222225</v>
      </c>
      <c r="BB1760" s="14">
        <v>46210</v>
      </c>
      <c r="BC1760" t="s">
        <v>1435</v>
      </c>
      <c r="BD1760" s="31">
        <v>46210.626504629632</v>
      </c>
      <c r="BE1760" s="14">
        <v>46210</v>
      </c>
      <c r="BF1760" t="s">
        <v>3135</v>
      </c>
      <c r="BG1760" s="31">
        <v>46210.630729166667</v>
      </c>
      <c r="BH1760" s="14">
        <v>46210</v>
      </c>
      <c r="BI1760" t="s">
        <v>1437</v>
      </c>
      <c r="BJ1760" s="31">
        <v>46210.640300925923</v>
      </c>
      <c r="BK1760" s="14">
        <v>46210</v>
      </c>
      <c r="BL1760" t="s">
        <v>1437</v>
      </c>
      <c r="BM1760" s="31">
        <v>46210.64298611111</v>
      </c>
      <c r="BZ1760" s="14">
        <v>46210</v>
      </c>
      <c r="CA1760" t="s">
        <v>1437</v>
      </c>
      <c r="CB1760" s="31">
        <v>46210.654664351852</v>
      </c>
      <c r="CC1760" s="14">
        <v>46210</v>
      </c>
      <c r="CD1760" t="s">
        <v>1437</v>
      </c>
      <c r="CE1760" s="31">
        <v>46210.664502314816</v>
      </c>
      <c r="CI1760" s="14">
        <v>46210</v>
      </c>
      <c r="CJ1760" t="s">
        <v>3129</v>
      </c>
      <c r="CK1760" s="31">
        <v>46210.743761574071</v>
      </c>
      <c r="CP1760" t="str">
        <f>VLOOKUP(A1760,Sheet1!$A$2:$E$221,2,0)</f>
        <v>South East Zone</v>
      </c>
    </row>
    <row r="1761" spans="1:94" x14ac:dyDescent="0.35">
      <c r="A1761" t="s">
        <v>8482</v>
      </c>
      <c r="B1761">
        <v>185</v>
      </c>
      <c r="C1761" t="s">
        <v>9332</v>
      </c>
      <c r="D1761" t="s">
        <v>678</v>
      </c>
      <c r="E1761" t="s">
        <v>587</v>
      </c>
      <c r="F1761" t="s">
        <v>588</v>
      </c>
      <c r="G1761" t="s">
        <v>518</v>
      </c>
      <c r="H1761" t="s">
        <v>8486</v>
      </c>
      <c r="I1761">
        <v>227945</v>
      </c>
      <c r="J1761" t="s">
        <v>2204</v>
      </c>
      <c r="K1761" t="s">
        <v>2205</v>
      </c>
      <c r="L1761" t="s">
        <v>4622</v>
      </c>
      <c r="M1761" t="s">
        <v>8487</v>
      </c>
      <c r="N1761">
        <v>90000</v>
      </c>
      <c r="O1761" t="s">
        <v>1378</v>
      </c>
      <c r="P1761" t="s">
        <v>1379</v>
      </c>
      <c r="Q1761" t="s">
        <v>8488</v>
      </c>
      <c r="R1761">
        <v>5753640115</v>
      </c>
      <c r="S1761" t="s">
        <v>13394</v>
      </c>
      <c r="T1761"/>
      <c r="V1761" s="14">
        <v>46206</v>
      </c>
      <c r="W1761" t="s">
        <v>8485</v>
      </c>
      <c r="X1761" s="31">
        <v>46206.432708333334</v>
      </c>
      <c r="AN1761" s="14">
        <v>46206</v>
      </c>
      <c r="AO1761" t="s">
        <v>3128</v>
      </c>
      <c r="AP1761" s="31">
        <v>46206.458449074074</v>
      </c>
      <c r="AT1761" s="31">
        <v>46206.458449074074</v>
      </c>
      <c r="AU1761" s="14">
        <v>46206</v>
      </c>
      <c r="AV1761" t="s">
        <v>3128</v>
      </c>
      <c r="AW1761" t="s">
        <v>588</v>
      </c>
      <c r="AX1761" t="s">
        <v>678</v>
      </c>
      <c r="AY1761" s="14">
        <v>46206</v>
      </c>
      <c r="AZ1761" t="s">
        <v>8485</v>
      </c>
      <c r="BA1761" s="31">
        <v>46206.458796296298</v>
      </c>
      <c r="BB1761" s="14">
        <v>46206</v>
      </c>
      <c r="BC1761" t="s">
        <v>1435</v>
      </c>
      <c r="BD1761" s="31">
        <v>46206.464479166665</v>
      </c>
      <c r="BE1761" s="14">
        <v>46206</v>
      </c>
      <c r="BF1761" t="s">
        <v>1457</v>
      </c>
      <c r="BG1761" s="31">
        <v>46206.472916666666</v>
      </c>
      <c r="BH1761" s="14">
        <v>46206</v>
      </c>
      <c r="BI1761" t="s">
        <v>1437</v>
      </c>
      <c r="BJ1761" s="31">
        <v>46206.487291666665</v>
      </c>
      <c r="BK1761" s="14">
        <v>46206</v>
      </c>
      <c r="BL1761" t="s">
        <v>1437</v>
      </c>
      <c r="BM1761" s="31">
        <v>46206.488217592596</v>
      </c>
      <c r="BZ1761" s="14">
        <v>46206</v>
      </c>
      <c r="CA1761" t="s">
        <v>1437</v>
      </c>
      <c r="CB1761" s="31">
        <v>46206.523946759262</v>
      </c>
      <c r="CC1761" s="14">
        <v>46206</v>
      </c>
      <c r="CD1761" t="s">
        <v>1455</v>
      </c>
      <c r="CE1761" s="31">
        <v>46206.525312500002</v>
      </c>
      <c r="CI1761" s="14">
        <v>46210</v>
      </c>
      <c r="CJ1761" t="s">
        <v>3129</v>
      </c>
      <c r="CK1761" s="31">
        <v>46210.612986111111</v>
      </c>
      <c r="CP1761" t="str">
        <f>VLOOKUP(A1761,Sheet1!$A$2:$E$221,2,0)</f>
        <v>South East Zone</v>
      </c>
    </row>
    <row r="1762" spans="1:94" x14ac:dyDescent="0.35">
      <c r="A1762" t="s">
        <v>8482</v>
      </c>
      <c r="B1762">
        <v>185</v>
      </c>
      <c r="C1762" t="s">
        <v>9332</v>
      </c>
      <c r="D1762" t="s">
        <v>678</v>
      </c>
      <c r="E1762" t="s">
        <v>587</v>
      </c>
      <c r="F1762" t="s">
        <v>588</v>
      </c>
      <c r="G1762" t="s">
        <v>518</v>
      </c>
      <c r="H1762" t="s">
        <v>8489</v>
      </c>
      <c r="I1762">
        <v>230772</v>
      </c>
      <c r="J1762" t="s">
        <v>4033</v>
      </c>
      <c r="K1762" t="s">
        <v>4034</v>
      </c>
      <c r="L1762" t="s">
        <v>4622</v>
      </c>
      <c r="M1762" t="s">
        <v>8490</v>
      </c>
      <c r="N1762">
        <v>60000</v>
      </c>
      <c r="O1762" t="s">
        <v>1038</v>
      </c>
      <c r="P1762" t="s">
        <v>1039</v>
      </c>
      <c r="Q1762" t="s">
        <v>8491</v>
      </c>
      <c r="R1762">
        <v>8710519345</v>
      </c>
      <c r="S1762" t="s">
        <v>13394</v>
      </c>
      <c r="T1762"/>
      <c r="V1762" s="14">
        <v>46206</v>
      </c>
      <c r="W1762" t="s">
        <v>8485</v>
      </c>
      <c r="X1762" s="31">
        <v>46206.570196759261</v>
      </c>
      <c r="AN1762" s="14">
        <v>46206</v>
      </c>
      <c r="AO1762" t="s">
        <v>3128</v>
      </c>
      <c r="AP1762" s="31">
        <v>46206.596099537041</v>
      </c>
      <c r="AT1762" s="31">
        <v>46206.596099537041</v>
      </c>
      <c r="AU1762" s="14">
        <v>46206</v>
      </c>
      <c r="AV1762" t="s">
        <v>3128</v>
      </c>
      <c r="AW1762" t="s">
        <v>588</v>
      </c>
      <c r="AX1762" t="s">
        <v>678</v>
      </c>
      <c r="AY1762" s="14">
        <v>46206</v>
      </c>
      <c r="AZ1762" t="s">
        <v>3128</v>
      </c>
      <c r="BA1762" s="31">
        <v>46206.597592592596</v>
      </c>
      <c r="BB1762" s="14">
        <v>46206</v>
      </c>
      <c r="BC1762" t="s">
        <v>1435</v>
      </c>
      <c r="BD1762" s="31">
        <v>46206.604791666665</v>
      </c>
      <c r="BE1762" s="14">
        <v>46206</v>
      </c>
      <c r="BF1762" t="s">
        <v>1450</v>
      </c>
      <c r="BG1762" s="31">
        <v>46206.610011574077</v>
      </c>
      <c r="BH1762" s="14">
        <v>46206</v>
      </c>
      <c r="BI1762" t="s">
        <v>1437</v>
      </c>
      <c r="BJ1762" s="31">
        <v>46206.644652777781</v>
      </c>
      <c r="BK1762" s="14">
        <v>46206</v>
      </c>
      <c r="BL1762" t="s">
        <v>1437</v>
      </c>
      <c r="BM1762" s="31">
        <v>46206.645497685182</v>
      </c>
      <c r="BZ1762" s="14">
        <v>46206</v>
      </c>
      <c r="CA1762" t="s">
        <v>1491</v>
      </c>
      <c r="CB1762" s="31">
        <v>46206.660405092596</v>
      </c>
      <c r="CC1762" s="14">
        <v>46206</v>
      </c>
      <c r="CD1762" t="s">
        <v>1455</v>
      </c>
      <c r="CE1762" s="31">
        <v>46206.677986111114</v>
      </c>
      <c r="CI1762" s="14">
        <v>46206</v>
      </c>
      <c r="CJ1762" t="s">
        <v>8492</v>
      </c>
      <c r="CK1762" s="31">
        <v>46206.762037037035</v>
      </c>
      <c r="CP1762" t="str">
        <f>VLOOKUP(A1762,Sheet1!$A$2:$E$221,2,0)</f>
        <v>South East Zone</v>
      </c>
    </row>
    <row r="1763" spans="1:94" x14ac:dyDescent="0.35">
      <c r="A1763" t="s">
        <v>8482</v>
      </c>
      <c r="B1763">
        <v>185</v>
      </c>
      <c r="C1763" t="s">
        <v>9332</v>
      </c>
      <c r="D1763" t="s">
        <v>678</v>
      </c>
      <c r="E1763" t="s">
        <v>587</v>
      </c>
      <c r="F1763" t="s">
        <v>588</v>
      </c>
      <c r="G1763" t="s">
        <v>518</v>
      </c>
      <c r="H1763" t="s">
        <v>8493</v>
      </c>
      <c r="I1763">
        <v>585091</v>
      </c>
      <c r="J1763" t="s">
        <v>8494</v>
      </c>
      <c r="K1763" t="s">
        <v>8495</v>
      </c>
      <c r="L1763" t="s">
        <v>4622</v>
      </c>
      <c r="M1763" t="s">
        <v>8496</v>
      </c>
      <c r="N1763">
        <v>45000</v>
      </c>
      <c r="O1763" t="s">
        <v>1036</v>
      </c>
      <c r="P1763" t="s">
        <v>1037</v>
      </c>
      <c r="Q1763" t="s">
        <v>8497</v>
      </c>
      <c r="R1763">
        <v>3742207495</v>
      </c>
      <c r="S1763" t="s">
        <v>13394</v>
      </c>
      <c r="T1763"/>
      <c r="V1763" s="14">
        <v>46205</v>
      </c>
      <c r="W1763" t="s">
        <v>8498</v>
      </c>
      <c r="X1763" s="31">
        <v>46205.517812500002</v>
      </c>
      <c r="AN1763" s="14">
        <v>46205</v>
      </c>
      <c r="AO1763" t="s">
        <v>3128</v>
      </c>
      <c r="AP1763" s="31">
        <v>46205.550717592596</v>
      </c>
      <c r="AT1763" s="31">
        <v>46205.550717592596</v>
      </c>
      <c r="AU1763" s="14">
        <v>46205</v>
      </c>
      <c r="AV1763" t="s">
        <v>3128</v>
      </c>
      <c r="AW1763" t="s">
        <v>588</v>
      </c>
      <c r="AX1763" t="s">
        <v>678</v>
      </c>
      <c r="AY1763" s="14">
        <v>46205</v>
      </c>
      <c r="AZ1763" t="s">
        <v>8498</v>
      </c>
      <c r="BA1763" s="31">
        <v>46205.563194444447</v>
      </c>
      <c r="BB1763" s="14">
        <v>46205</v>
      </c>
      <c r="BC1763" t="s">
        <v>1435</v>
      </c>
      <c r="BD1763" s="31">
        <v>46205.573784722219</v>
      </c>
      <c r="BE1763" s="14">
        <v>46205</v>
      </c>
      <c r="BF1763" t="s">
        <v>1457</v>
      </c>
      <c r="BG1763" s="31">
        <v>46205.596875000003</v>
      </c>
      <c r="BH1763" s="14">
        <v>46205</v>
      </c>
      <c r="BI1763" t="s">
        <v>1437</v>
      </c>
      <c r="BJ1763" s="31">
        <v>46205.610208333332</v>
      </c>
      <c r="BK1763" s="14">
        <v>46205</v>
      </c>
      <c r="BL1763" t="s">
        <v>1437</v>
      </c>
      <c r="BM1763" s="31">
        <v>46205.610590277778</v>
      </c>
      <c r="BZ1763" s="14">
        <v>46205</v>
      </c>
      <c r="CA1763" t="s">
        <v>1437</v>
      </c>
      <c r="CB1763" s="31">
        <v>46205.648333333331</v>
      </c>
      <c r="CC1763" s="14">
        <v>46205</v>
      </c>
      <c r="CD1763" t="s">
        <v>1455</v>
      </c>
      <c r="CE1763" s="31">
        <v>46205.656134259261</v>
      </c>
      <c r="CI1763" s="14">
        <v>46205</v>
      </c>
      <c r="CJ1763" t="s">
        <v>3129</v>
      </c>
      <c r="CK1763" s="31">
        <v>46205.7034375</v>
      </c>
      <c r="CP1763" t="str">
        <f>VLOOKUP(A1763,Sheet1!$A$2:$E$221,2,0)</f>
        <v>South East Zone</v>
      </c>
    </row>
    <row r="1764" spans="1:94" x14ac:dyDescent="0.35">
      <c r="A1764" t="s">
        <v>8499</v>
      </c>
      <c r="B1764">
        <v>191</v>
      </c>
      <c r="C1764" t="s">
        <v>9332</v>
      </c>
      <c r="D1764" t="s">
        <v>678</v>
      </c>
      <c r="E1764" t="s">
        <v>563</v>
      </c>
      <c r="F1764" t="s">
        <v>564</v>
      </c>
      <c r="G1764" t="s">
        <v>518</v>
      </c>
      <c r="H1764" t="s">
        <v>8500</v>
      </c>
      <c r="I1764">
        <v>200397</v>
      </c>
      <c r="J1764" t="s">
        <v>8501</v>
      </c>
      <c r="K1764" t="s">
        <v>8502</v>
      </c>
      <c r="L1764" t="s">
        <v>4622</v>
      </c>
      <c r="M1764" t="s">
        <v>8503</v>
      </c>
      <c r="N1764">
        <v>90000</v>
      </c>
      <c r="O1764" t="s">
        <v>1378</v>
      </c>
      <c r="P1764" t="s">
        <v>1379</v>
      </c>
      <c r="Q1764" t="s">
        <v>8504</v>
      </c>
      <c r="R1764">
        <v>1826874986</v>
      </c>
      <c r="S1764" t="s">
        <v>13394</v>
      </c>
      <c r="T1764"/>
      <c r="V1764" s="14">
        <v>46205</v>
      </c>
      <c r="W1764" t="s">
        <v>8505</v>
      </c>
      <c r="X1764" s="31">
        <v>46205.454050925924</v>
      </c>
      <c r="AN1764" s="14">
        <v>46205</v>
      </c>
      <c r="AO1764" t="s">
        <v>8505</v>
      </c>
      <c r="AP1764" s="31">
        <v>46205.491875</v>
      </c>
      <c r="AT1764" s="31">
        <v>46205.491875</v>
      </c>
      <c r="AU1764" s="14">
        <v>46205</v>
      </c>
      <c r="AV1764" t="s">
        <v>8505</v>
      </c>
      <c r="AW1764" t="s">
        <v>8506</v>
      </c>
      <c r="AX1764" t="s">
        <v>677</v>
      </c>
      <c r="AY1764" s="14">
        <v>46205</v>
      </c>
      <c r="AZ1764" t="s">
        <v>8505</v>
      </c>
      <c r="BA1764" s="31">
        <v>46205.495208333334</v>
      </c>
      <c r="BB1764" s="14">
        <v>46205</v>
      </c>
      <c r="BC1764" t="s">
        <v>1435</v>
      </c>
      <c r="BD1764" s="31">
        <v>46205.498773148145</v>
      </c>
      <c r="BE1764" s="14">
        <v>46205</v>
      </c>
      <c r="BF1764" t="s">
        <v>1436</v>
      </c>
      <c r="BG1764" s="31">
        <v>46205.505254629628</v>
      </c>
      <c r="BH1764" s="14">
        <v>46205</v>
      </c>
      <c r="BI1764" t="s">
        <v>1437</v>
      </c>
      <c r="BJ1764" s="31">
        <v>46205.524907407409</v>
      </c>
      <c r="BK1764" s="14">
        <v>46205</v>
      </c>
      <c r="BL1764" t="s">
        <v>1444</v>
      </c>
      <c r="BM1764" s="31">
        <v>46205.542037037034</v>
      </c>
      <c r="BN1764" s="14">
        <v>46205</v>
      </c>
      <c r="BO1764" t="s">
        <v>1437</v>
      </c>
      <c r="BP1764" s="31">
        <v>46205.526145833333</v>
      </c>
      <c r="BZ1764" s="14">
        <v>46205</v>
      </c>
      <c r="CA1764" t="s">
        <v>1444</v>
      </c>
      <c r="CB1764" s="31">
        <v>46205.556516203702</v>
      </c>
      <c r="CC1764" s="14">
        <v>46205</v>
      </c>
      <c r="CD1764" t="s">
        <v>1437</v>
      </c>
      <c r="CE1764" s="31">
        <v>46205.564363425925</v>
      </c>
      <c r="CI1764" s="14">
        <v>46205</v>
      </c>
      <c r="CJ1764" t="s">
        <v>8505</v>
      </c>
      <c r="CK1764" s="31">
        <v>46205.643888888888</v>
      </c>
      <c r="CP1764" t="str">
        <f>VLOOKUP(A1764,Sheet1!$A$2:$E$221,2,0)</f>
        <v>South East Zone</v>
      </c>
    </row>
    <row r="1765" spans="1:94" x14ac:dyDescent="0.35">
      <c r="A1765" t="s">
        <v>8499</v>
      </c>
      <c r="B1765">
        <v>191</v>
      </c>
      <c r="C1765" t="s">
        <v>9332</v>
      </c>
      <c r="D1765" t="s">
        <v>678</v>
      </c>
      <c r="E1765" t="s">
        <v>563</v>
      </c>
      <c r="F1765" t="s">
        <v>564</v>
      </c>
      <c r="G1765" t="s">
        <v>518</v>
      </c>
      <c r="H1765" t="s">
        <v>11033</v>
      </c>
      <c r="I1765">
        <v>235075</v>
      </c>
      <c r="J1765" t="s">
        <v>2209</v>
      </c>
      <c r="K1765" t="s">
        <v>2210</v>
      </c>
      <c r="L1765" t="s">
        <v>4622</v>
      </c>
      <c r="M1765" t="s">
        <v>11034</v>
      </c>
      <c r="N1765">
        <v>75000</v>
      </c>
      <c r="O1765" t="s">
        <v>9862</v>
      </c>
      <c r="P1765" t="s">
        <v>9863</v>
      </c>
      <c r="Q1765" t="s">
        <v>11035</v>
      </c>
      <c r="R1765">
        <v>9562136616</v>
      </c>
      <c r="S1765" t="s">
        <v>13394</v>
      </c>
      <c r="T1765"/>
      <c r="V1765" s="14">
        <v>46209</v>
      </c>
      <c r="W1765" t="s">
        <v>11036</v>
      </c>
      <c r="X1765" s="31">
        <v>46209.481678240743</v>
      </c>
      <c r="AN1765" s="14">
        <v>46209</v>
      </c>
      <c r="AO1765" t="s">
        <v>2433</v>
      </c>
      <c r="AP1765" s="31">
        <v>46209.530347222222</v>
      </c>
      <c r="AT1765" s="31">
        <v>46209.530347222222</v>
      </c>
      <c r="AU1765" s="14">
        <v>46209</v>
      </c>
      <c r="AV1765" t="s">
        <v>2433</v>
      </c>
      <c r="AW1765" t="s">
        <v>564</v>
      </c>
      <c r="AX1765" t="s">
        <v>678</v>
      </c>
      <c r="AY1765" s="14">
        <v>46209</v>
      </c>
      <c r="AZ1765" t="s">
        <v>8505</v>
      </c>
      <c r="BA1765" s="31">
        <v>46209.533715277779</v>
      </c>
      <c r="BB1765" s="14">
        <v>46209</v>
      </c>
      <c r="BC1765" t="s">
        <v>1435</v>
      </c>
      <c r="BD1765" s="31">
        <v>46209.537361111114</v>
      </c>
      <c r="BE1765" s="14">
        <v>46209</v>
      </c>
      <c r="BF1765" t="s">
        <v>1442</v>
      </c>
      <c r="BG1765" s="31">
        <v>46209.553379629629</v>
      </c>
      <c r="BH1765" s="14">
        <v>46209</v>
      </c>
      <c r="BI1765" t="s">
        <v>1437</v>
      </c>
      <c r="BJ1765" s="31">
        <v>46209.601180555554</v>
      </c>
      <c r="BK1765" s="14">
        <v>46209</v>
      </c>
      <c r="BL1765" t="s">
        <v>1437</v>
      </c>
      <c r="BM1765" s="31">
        <v>46209.60193287037</v>
      </c>
      <c r="BZ1765" s="14">
        <v>46209</v>
      </c>
      <c r="CA1765" t="s">
        <v>1437</v>
      </c>
      <c r="CB1765" s="31">
        <v>46209.617824074077</v>
      </c>
      <c r="CC1765" s="14">
        <v>46209</v>
      </c>
      <c r="CD1765" t="s">
        <v>1437</v>
      </c>
      <c r="CE1765" s="31">
        <v>46209.619270833333</v>
      </c>
      <c r="CI1765" s="14">
        <v>46209</v>
      </c>
      <c r="CJ1765" t="s">
        <v>8505</v>
      </c>
      <c r="CK1765" s="31">
        <v>46209.726585648146</v>
      </c>
      <c r="CP1765" t="str">
        <f>VLOOKUP(A1765,Sheet1!$A$2:$E$221,2,0)</f>
        <v>South East Zone</v>
      </c>
    </row>
    <row r="1766" spans="1:94" x14ac:dyDescent="0.35">
      <c r="A1766" t="s">
        <v>8499</v>
      </c>
      <c r="B1766">
        <v>191</v>
      </c>
      <c r="C1766" t="s">
        <v>9332</v>
      </c>
      <c r="D1766" t="s">
        <v>678</v>
      </c>
      <c r="E1766" t="s">
        <v>563</v>
      </c>
      <c r="F1766" t="s">
        <v>564</v>
      </c>
      <c r="G1766" t="s">
        <v>518</v>
      </c>
      <c r="H1766" t="s">
        <v>12892</v>
      </c>
      <c r="I1766">
        <v>345233</v>
      </c>
      <c r="J1766" t="s">
        <v>12893</v>
      </c>
      <c r="K1766" t="s">
        <v>12894</v>
      </c>
      <c r="L1766" t="s">
        <v>4622</v>
      </c>
      <c r="M1766" t="s">
        <v>12895</v>
      </c>
      <c r="N1766">
        <v>45000</v>
      </c>
      <c r="O1766" t="s">
        <v>1036</v>
      </c>
      <c r="P1766" t="s">
        <v>1037</v>
      </c>
      <c r="Q1766" t="s">
        <v>12896</v>
      </c>
      <c r="R1766">
        <v>4666812438</v>
      </c>
      <c r="S1766" t="s">
        <v>13394</v>
      </c>
      <c r="T1766"/>
      <c r="V1766" s="14">
        <v>46209</v>
      </c>
      <c r="W1766" t="s">
        <v>12897</v>
      </c>
      <c r="X1766" s="31">
        <v>46209.765300925923</v>
      </c>
      <c r="AN1766" s="14">
        <v>46210</v>
      </c>
      <c r="AO1766" t="s">
        <v>2433</v>
      </c>
      <c r="AP1766" s="31">
        <v>46210.468043981484</v>
      </c>
      <c r="AT1766" s="31">
        <v>46210.468043981484</v>
      </c>
      <c r="AU1766" s="14">
        <v>46210</v>
      </c>
      <c r="AV1766" t="s">
        <v>2433</v>
      </c>
      <c r="AW1766" t="s">
        <v>564</v>
      </c>
      <c r="AX1766" t="s">
        <v>678</v>
      </c>
      <c r="AY1766" s="14">
        <v>46210</v>
      </c>
      <c r="AZ1766" t="s">
        <v>8505</v>
      </c>
      <c r="BA1766" s="31">
        <v>46210.469270833331</v>
      </c>
      <c r="BB1766" s="14">
        <v>46210</v>
      </c>
      <c r="BC1766" t="s">
        <v>1435</v>
      </c>
      <c r="BD1766" s="31">
        <v>46210.474409722221</v>
      </c>
      <c r="BE1766" s="14">
        <v>46210</v>
      </c>
      <c r="BF1766" t="s">
        <v>1456</v>
      </c>
      <c r="BG1766" s="31">
        <v>46210.47824074074</v>
      </c>
      <c r="BH1766" s="14">
        <v>46210</v>
      </c>
      <c r="BI1766" t="s">
        <v>1437</v>
      </c>
      <c r="BJ1766" s="31">
        <v>46210.489236111112</v>
      </c>
      <c r="BK1766" s="14">
        <v>46210</v>
      </c>
      <c r="BL1766" t="s">
        <v>1437</v>
      </c>
      <c r="BM1766" s="31">
        <v>46210.491365740738</v>
      </c>
      <c r="BZ1766" s="14">
        <v>46210</v>
      </c>
      <c r="CA1766" t="s">
        <v>1437</v>
      </c>
      <c r="CB1766" s="31">
        <v>46210.511238425926</v>
      </c>
      <c r="CC1766" s="14">
        <v>46210</v>
      </c>
      <c r="CD1766" t="s">
        <v>1455</v>
      </c>
      <c r="CE1766" s="31">
        <v>46210.528182870374</v>
      </c>
      <c r="CI1766" s="14">
        <v>46210</v>
      </c>
      <c r="CJ1766" t="s">
        <v>8505</v>
      </c>
      <c r="CK1766" s="31">
        <v>46210.81690972222</v>
      </c>
      <c r="CP1766" t="str">
        <f>VLOOKUP(A1766,Sheet1!$A$2:$E$221,2,0)</f>
        <v>South East Zone</v>
      </c>
    </row>
    <row r="1767" spans="1:94" x14ac:dyDescent="0.35">
      <c r="A1767" t="s">
        <v>8507</v>
      </c>
      <c r="B1767">
        <v>219</v>
      </c>
      <c r="C1767" t="s">
        <v>9332</v>
      </c>
      <c r="D1767" t="s">
        <v>678</v>
      </c>
      <c r="E1767" t="s">
        <v>699</v>
      </c>
      <c r="F1767" t="s">
        <v>700</v>
      </c>
      <c r="G1767" t="s">
        <v>567</v>
      </c>
      <c r="H1767" t="s">
        <v>8508</v>
      </c>
      <c r="I1767">
        <v>54129</v>
      </c>
      <c r="J1767" t="s">
        <v>3732</v>
      </c>
      <c r="K1767" t="s">
        <v>3733</v>
      </c>
      <c r="L1767" t="s">
        <v>4622</v>
      </c>
      <c r="M1767" t="s">
        <v>8509</v>
      </c>
      <c r="N1767">
        <v>75000</v>
      </c>
      <c r="O1767" t="s">
        <v>1429</v>
      </c>
      <c r="P1767" t="s">
        <v>1430</v>
      </c>
      <c r="Q1767" t="s">
        <v>8510</v>
      </c>
      <c r="R1767">
        <v>5441632227</v>
      </c>
      <c r="S1767" t="s">
        <v>13394</v>
      </c>
      <c r="T1767"/>
      <c r="V1767" s="14">
        <v>46206</v>
      </c>
      <c r="W1767" t="s">
        <v>8511</v>
      </c>
      <c r="X1767" s="31">
        <v>46206.38380787037</v>
      </c>
      <c r="AN1767" s="14">
        <v>46206</v>
      </c>
      <c r="AO1767" t="s">
        <v>1448</v>
      </c>
      <c r="AP1767" s="31">
        <v>46206.635011574072</v>
      </c>
      <c r="AT1767" s="31">
        <v>46206.635011574072</v>
      </c>
      <c r="AU1767" s="14">
        <v>46206</v>
      </c>
      <c r="AV1767" t="s">
        <v>1448</v>
      </c>
      <c r="AW1767" t="s">
        <v>8512</v>
      </c>
      <c r="AX1767" t="s">
        <v>677</v>
      </c>
      <c r="AY1767" s="14">
        <v>46210</v>
      </c>
      <c r="AZ1767" t="s">
        <v>8515</v>
      </c>
      <c r="BA1767" s="31">
        <v>46210.40115740741</v>
      </c>
      <c r="BB1767" s="14">
        <v>46210</v>
      </c>
      <c r="BC1767" t="s">
        <v>1435</v>
      </c>
      <c r="BD1767" s="31">
        <v>46210.411296296297</v>
      </c>
      <c r="BE1767" s="14">
        <v>46210</v>
      </c>
      <c r="BF1767" t="s">
        <v>1450</v>
      </c>
      <c r="BG1767" s="31">
        <v>46210.425543981481</v>
      </c>
      <c r="BH1767" s="14">
        <v>46210</v>
      </c>
      <c r="BI1767" t="s">
        <v>1437</v>
      </c>
      <c r="BJ1767" s="31">
        <v>46210.428761574076</v>
      </c>
      <c r="BK1767" s="14">
        <v>46210</v>
      </c>
      <c r="BL1767" t="s">
        <v>1437</v>
      </c>
      <c r="BM1767" s="31">
        <v>46210.429826388892</v>
      </c>
      <c r="BZ1767" s="14">
        <v>46210</v>
      </c>
      <c r="CA1767" t="s">
        <v>1437</v>
      </c>
      <c r="CB1767" s="31">
        <v>46210.438460648147</v>
      </c>
      <c r="CC1767" s="14">
        <v>46210</v>
      </c>
      <c r="CD1767" t="s">
        <v>1455</v>
      </c>
      <c r="CE1767" s="31">
        <v>46210.560231481482</v>
      </c>
      <c r="CI1767" s="14">
        <v>46210</v>
      </c>
      <c r="CJ1767" t="s">
        <v>1448</v>
      </c>
      <c r="CK1767" s="31">
        <v>46210.596631944441</v>
      </c>
      <c r="CP1767" t="str">
        <f>VLOOKUP(A1767,Sheet1!$A$2:$E$221,2,0)</f>
        <v>South East Zone</v>
      </c>
    </row>
    <row r="1768" spans="1:94" x14ac:dyDescent="0.35">
      <c r="A1768" t="s">
        <v>8507</v>
      </c>
      <c r="B1768">
        <v>219</v>
      </c>
      <c r="C1768" t="s">
        <v>9332</v>
      </c>
      <c r="D1768" t="s">
        <v>678</v>
      </c>
      <c r="E1768" t="s">
        <v>699</v>
      </c>
      <c r="F1768" t="s">
        <v>700</v>
      </c>
      <c r="G1768" t="s">
        <v>567</v>
      </c>
      <c r="H1768" t="s">
        <v>4460</v>
      </c>
      <c r="I1768">
        <v>54766</v>
      </c>
      <c r="J1768" t="s">
        <v>4462</v>
      </c>
      <c r="K1768" t="s">
        <v>4463</v>
      </c>
      <c r="L1768" t="s">
        <v>4622</v>
      </c>
      <c r="M1768" t="s">
        <v>8513</v>
      </c>
      <c r="N1768">
        <v>90000</v>
      </c>
      <c r="O1768" t="s">
        <v>1445</v>
      </c>
      <c r="P1768" t="s">
        <v>1446</v>
      </c>
      <c r="Q1768" t="s">
        <v>4461</v>
      </c>
      <c r="R1768">
        <v>2158933820</v>
      </c>
      <c r="S1768" t="s">
        <v>683</v>
      </c>
      <c r="T1768" t="s">
        <v>13257</v>
      </c>
      <c r="U1768" s="1">
        <v>46205</v>
      </c>
      <c r="V1768" s="14">
        <v>46204</v>
      </c>
      <c r="W1768" t="s">
        <v>8514</v>
      </c>
      <c r="X1768" s="31">
        <v>46204.562384259261</v>
      </c>
      <c r="AN1768" s="14">
        <v>46204</v>
      </c>
      <c r="AO1768" t="s">
        <v>1447</v>
      </c>
      <c r="AP1768" s="31">
        <v>46204.784687500003</v>
      </c>
      <c r="AT1768" s="31">
        <v>46204.784687500003</v>
      </c>
      <c r="AU1768" s="14">
        <v>46204</v>
      </c>
      <c r="AV1768" t="s">
        <v>1447</v>
      </c>
      <c r="AW1768" t="s">
        <v>700</v>
      </c>
      <c r="AX1768" t="s">
        <v>678</v>
      </c>
      <c r="AY1768" s="14">
        <v>46205</v>
      </c>
      <c r="AZ1768" t="s">
        <v>8515</v>
      </c>
      <c r="BA1768" s="31">
        <v>46205.323287037034</v>
      </c>
      <c r="BB1768" s="14">
        <v>46205</v>
      </c>
      <c r="BC1768" t="s">
        <v>1435</v>
      </c>
      <c r="BD1768" s="31">
        <v>46205.396782407406</v>
      </c>
      <c r="BE1768" s="14">
        <v>46205</v>
      </c>
      <c r="BF1768" t="s">
        <v>1441</v>
      </c>
      <c r="BG1768" s="31">
        <v>46205.398414351854</v>
      </c>
      <c r="BH1768" s="14">
        <v>46205</v>
      </c>
      <c r="BI1768" t="s">
        <v>1437</v>
      </c>
      <c r="BJ1768" s="31">
        <v>46205.417233796295</v>
      </c>
      <c r="BK1768" s="14">
        <v>46206</v>
      </c>
      <c r="BL1768" t="s">
        <v>1438</v>
      </c>
      <c r="BM1768" s="31">
        <v>46206.527881944443</v>
      </c>
      <c r="BN1768" s="14">
        <v>46205</v>
      </c>
      <c r="BO1768" t="s">
        <v>1437</v>
      </c>
      <c r="BP1768" s="31">
        <v>46205.418425925927</v>
      </c>
      <c r="BZ1768" s="14">
        <v>46206</v>
      </c>
      <c r="CA1768" t="s">
        <v>1438</v>
      </c>
      <c r="CB1768" s="31">
        <v>46206.539074074077</v>
      </c>
      <c r="CC1768" s="14">
        <v>46206</v>
      </c>
      <c r="CD1768" t="s">
        <v>1455</v>
      </c>
      <c r="CE1768" s="31">
        <v>46206.541516203702</v>
      </c>
      <c r="CI1768" s="14">
        <v>46206</v>
      </c>
      <c r="CJ1768" t="s">
        <v>8515</v>
      </c>
      <c r="CK1768" s="31">
        <v>46206.693483796298</v>
      </c>
      <c r="CP1768" t="str">
        <f>VLOOKUP(A1768,Sheet1!$A$2:$E$221,2,0)</f>
        <v>South East Zone</v>
      </c>
    </row>
    <row r="1769" spans="1:94" x14ac:dyDescent="0.35">
      <c r="A1769" t="s">
        <v>8507</v>
      </c>
      <c r="B1769">
        <v>219</v>
      </c>
      <c r="C1769" t="s">
        <v>9332</v>
      </c>
      <c r="D1769" t="s">
        <v>678</v>
      </c>
      <c r="E1769" t="s">
        <v>699</v>
      </c>
      <c r="F1769" t="s">
        <v>700</v>
      </c>
      <c r="G1769" t="s">
        <v>567</v>
      </c>
      <c r="H1769" t="s">
        <v>12898</v>
      </c>
      <c r="I1769">
        <v>61930</v>
      </c>
      <c r="J1769" t="s">
        <v>1452</v>
      </c>
      <c r="K1769" t="s">
        <v>1453</v>
      </c>
      <c r="L1769" t="s">
        <v>4622</v>
      </c>
      <c r="M1769" t="s">
        <v>12899</v>
      </c>
      <c r="N1769">
        <v>90000</v>
      </c>
      <c r="O1769" t="s">
        <v>1445</v>
      </c>
      <c r="P1769" t="s">
        <v>1446</v>
      </c>
      <c r="Q1769" t="s">
        <v>12900</v>
      </c>
      <c r="R1769">
        <v>3384047511</v>
      </c>
      <c r="S1769" t="s">
        <v>13394</v>
      </c>
      <c r="T1769"/>
      <c r="V1769" s="14">
        <v>46210</v>
      </c>
      <c r="W1769" t="s">
        <v>1448</v>
      </c>
      <c r="X1769" s="31">
        <v>46210.439988425926</v>
      </c>
      <c r="AN1769" s="14">
        <v>46210</v>
      </c>
      <c r="AO1769" t="s">
        <v>1447</v>
      </c>
      <c r="AP1769" s="31">
        <v>46210.557453703703</v>
      </c>
      <c r="AT1769" s="31">
        <v>46210.557453703703</v>
      </c>
      <c r="AU1769" s="14">
        <v>46210</v>
      </c>
      <c r="AV1769" t="s">
        <v>1447</v>
      </c>
      <c r="AW1769" t="s">
        <v>700</v>
      </c>
      <c r="AX1769" t="s">
        <v>678</v>
      </c>
      <c r="AY1769" s="14">
        <v>46210</v>
      </c>
      <c r="AZ1769" t="s">
        <v>1448</v>
      </c>
      <c r="BA1769" s="31">
        <v>46210.616805555554</v>
      </c>
      <c r="BB1769" s="14">
        <v>46210</v>
      </c>
      <c r="BC1769" t="s">
        <v>1435</v>
      </c>
      <c r="BD1769" s="31">
        <v>46210.61886574074</v>
      </c>
      <c r="BE1769" s="14">
        <v>46210</v>
      </c>
      <c r="BF1769" t="s">
        <v>1440</v>
      </c>
      <c r="BG1769" s="31">
        <v>46210.633946759262</v>
      </c>
      <c r="BH1769" s="14">
        <v>46210</v>
      </c>
      <c r="BI1769" t="s">
        <v>1437</v>
      </c>
      <c r="BJ1769" s="31">
        <v>46210.645196759258</v>
      </c>
      <c r="BK1769" s="14">
        <v>46210</v>
      </c>
      <c r="BL1769" t="s">
        <v>1437</v>
      </c>
      <c r="BM1769" s="31">
        <v>46210.645821759259</v>
      </c>
      <c r="BZ1769" s="14">
        <v>46210</v>
      </c>
      <c r="CA1769" t="s">
        <v>1437</v>
      </c>
      <c r="CB1769" s="31">
        <v>46210.655011574076</v>
      </c>
      <c r="CC1769" s="14">
        <v>46210</v>
      </c>
      <c r="CD1769" t="s">
        <v>1437</v>
      </c>
      <c r="CE1769" s="31">
        <v>46210.664664351854</v>
      </c>
      <c r="CI1769" s="14">
        <v>46210</v>
      </c>
      <c r="CJ1769" t="s">
        <v>8515</v>
      </c>
      <c r="CK1769" s="31">
        <v>46210.799826388888</v>
      </c>
      <c r="CP1769" t="str">
        <f>VLOOKUP(A1769,Sheet1!$A$2:$E$221,2,0)</f>
        <v>South East Zone</v>
      </c>
    </row>
    <row r="1770" spans="1:94" x14ac:dyDescent="0.35">
      <c r="A1770" t="s">
        <v>8507</v>
      </c>
      <c r="B1770">
        <v>219</v>
      </c>
      <c r="C1770" t="s">
        <v>9332</v>
      </c>
      <c r="D1770" t="s">
        <v>678</v>
      </c>
      <c r="E1770" t="s">
        <v>699</v>
      </c>
      <c r="F1770" t="s">
        <v>700</v>
      </c>
      <c r="G1770" t="s">
        <v>567</v>
      </c>
      <c r="H1770" t="s">
        <v>8516</v>
      </c>
      <c r="I1770">
        <v>72210</v>
      </c>
      <c r="J1770" t="s">
        <v>3732</v>
      </c>
      <c r="K1770" t="s">
        <v>3733</v>
      </c>
      <c r="L1770" t="s">
        <v>4622</v>
      </c>
      <c r="M1770" t="s">
        <v>8517</v>
      </c>
      <c r="N1770">
        <v>90000</v>
      </c>
      <c r="O1770" t="s">
        <v>1180</v>
      </c>
      <c r="P1770" t="s">
        <v>1181</v>
      </c>
      <c r="Q1770" t="s">
        <v>8518</v>
      </c>
      <c r="R1770">
        <v>5652735852</v>
      </c>
      <c r="S1770" t="s">
        <v>13394</v>
      </c>
      <c r="T1770"/>
      <c r="V1770" s="14">
        <v>46206</v>
      </c>
      <c r="W1770" t="s">
        <v>8511</v>
      </c>
      <c r="X1770" s="31">
        <v>46206.478402777779</v>
      </c>
      <c r="AN1770" s="14">
        <v>46206</v>
      </c>
      <c r="AO1770" t="s">
        <v>1448</v>
      </c>
      <c r="AP1770" s="31">
        <v>46206.685300925928</v>
      </c>
      <c r="AT1770" s="31">
        <v>46206.685300925928</v>
      </c>
      <c r="AU1770" s="14">
        <v>46206</v>
      </c>
      <c r="AV1770" t="s">
        <v>1448</v>
      </c>
      <c r="AW1770" t="s">
        <v>8512</v>
      </c>
      <c r="AX1770" t="s">
        <v>677</v>
      </c>
      <c r="AY1770" s="14">
        <v>46206</v>
      </c>
      <c r="AZ1770" t="s">
        <v>8515</v>
      </c>
      <c r="BA1770" s="31">
        <v>46206.698599537034</v>
      </c>
      <c r="BB1770" s="14">
        <v>46206</v>
      </c>
      <c r="BC1770" t="s">
        <v>1435</v>
      </c>
      <c r="BD1770" s="31">
        <v>46206.702349537038</v>
      </c>
      <c r="BE1770" s="14">
        <v>46206</v>
      </c>
      <c r="BF1770" t="s">
        <v>1440</v>
      </c>
      <c r="BG1770" s="31">
        <v>46206.707511574074</v>
      </c>
      <c r="BH1770" s="14">
        <v>46206</v>
      </c>
      <c r="BI1770" t="s">
        <v>1437</v>
      </c>
      <c r="BJ1770" s="31">
        <v>46206.710532407407</v>
      </c>
      <c r="BK1770" s="14">
        <v>46206</v>
      </c>
      <c r="BL1770" t="s">
        <v>1437</v>
      </c>
      <c r="BM1770" s="31">
        <v>46206.711770833332</v>
      </c>
      <c r="BZ1770" s="14">
        <v>46206</v>
      </c>
      <c r="CA1770" t="s">
        <v>1437</v>
      </c>
      <c r="CB1770" s="31">
        <v>46206.720462962963</v>
      </c>
      <c r="CC1770" s="14">
        <v>46206</v>
      </c>
      <c r="CD1770" t="s">
        <v>1455</v>
      </c>
      <c r="CE1770" s="31">
        <v>46206.721875000003</v>
      </c>
      <c r="CI1770" s="14">
        <v>46206</v>
      </c>
      <c r="CJ1770" t="s">
        <v>1448</v>
      </c>
      <c r="CK1770" s="31">
        <v>46206.79515046296</v>
      </c>
      <c r="CP1770" t="str">
        <f>VLOOKUP(A1770,Sheet1!$A$2:$E$221,2,0)</f>
        <v>South East Zone</v>
      </c>
    </row>
    <row r="1771" spans="1:94" x14ac:dyDescent="0.35">
      <c r="A1771" t="s">
        <v>8507</v>
      </c>
      <c r="B1771">
        <v>219</v>
      </c>
      <c r="C1771" t="s">
        <v>9332</v>
      </c>
      <c r="D1771" t="s">
        <v>678</v>
      </c>
      <c r="E1771" t="s">
        <v>699</v>
      </c>
      <c r="F1771" t="s">
        <v>700</v>
      </c>
      <c r="G1771" t="s">
        <v>567</v>
      </c>
      <c r="H1771" t="s">
        <v>8519</v>
      </c>
      <c r="I1771">
        <v>79029</v>
      </c>
      <c r="J1771" t="s">
        <v>4462</v>
      </c>
      <c r="K1771" t="s">
        <v>4463</v>
      </c>
      <c r="L1771" t="s">
        <v>4622</v>
      </c>
      <c r="M1771" t="s">
        <v>8520</v>
      </c>
      <c r="N1771">
        <v>75000</v>
      </c>
      <c r="O1771" t="s">
        <v>3130</v>
      </c>
      <c r="P1771" t="s">
        <v>3131</v>
      </c>
      <c r="Q1771" t="s">
        <v>8521</v>
      </c>
      <c r="R1771">
        <v>7846427647</v>
      </c>
      <c r="S1771" t="s">
        <v>13394</v>
      </c>
      <c r="T1771"/>
      <c r="V1771" s="14">
        <v>46204</v>
      </c>
      <c r="W1771" t="s">
        <v>1448</v>
      </c>
      <c r="X1771" s="31">
        <v>46204.654756944445</v>
      </c>
      <c r="AN1771" s="14">
        <v>46204</v>
      </c>
      <c r="AO1771" t="s">
        <v>1447</v>
      </c>
      <c r="AP1771" s="31">
        <v>46204.679166666669</v>
      </c>
      <c r="AT1771" s="31">
        <v>46204.679166666669</v>
      </c>
      <c r="AU1771" s="14">
        <v>46204</v>
      </c>
      <c r="AV1771" t="s">
        <v>1447</v>
      </c>
      <c r="AW1771" t="s">
        <v>700</v>
      </c>
      <c r="AX1771" t="s">
        <v>678</v>
      </c>
      <c r="AY1771" s="14">
        <v>46204</v>
      </c>
      <c r="AZ1771" t="s">
        <v>8515</v>
      </c>
      <c r="BA1771" s="31">
        <v>46204.713159722225</v>
      </c>
      <c r="BB1771" s="14">
        <v>46204</v>
      </c>
      <c r="BC1771" t="s">
        <v>1435</v>
      </c>
      <c r="BD1771" s="31">
        <v>46204.717499999999</v>
      </c>
      <c r="BE1771" s="14">
        <v>46204</v>
      </c>
      <c r="BF1771" t="s">
        <v>1449</v>
      </c>
      <c r="BG1771" s="31">
        <v>46204.722025462965</v>
      </c>
      <c r="BH1771" s="14">
        <v>46204</v>
      </c>
      <c r="BI1771" t="s">
        <v>1437</v>
      </c>
      <c r="BJ1771" s="31">
        <v>46204.725960648146</v>
      </c>
      <c r="BK1771" s="14">
        <v>46204</v>
      </c>
      <c r="BL1771" t="s">
        <v>1437</v>
      </c>
      <c r="BM1771" s="31">
        <v>46204.726875</v>
      </c>
      <c r="BZ1771" s="14">
        <v>46204</v>
      </c>
      <c r="CA1771" t="s">
        <v>1438</v>
      </c>
      <c r="CB1771" s="31">
        <v>46204.748078703706</v>
      </c>
      <c r="CC1771" s="14">
        <v>46204</v>
      </c>
      <c r="CD1771" t="s">
        <v>1438</v>
      </c>
      <c r="CE1771" s="31">
        <v>46204.74827546296</v>
      </c>
      <c r="CI1771" s="14">
        <v>46205</v>
      </c>
      <c r="CJ1771" t="s">
        <v>1448</v>
      </c>
      <c r="CK1771" s="31">
        <v>46205.707118055558</v>
      </c>
      <c r="CP1771" t="str">
        <f>VLOOKUP(A1771,Sheet1!$A$2:$E$221,2,0)</f>
        <v>South East Zone</v>
      </c>
    </row>
    <row r="1772" spans="1:94" x14ac:dyDescent="0.35">
      <c r="A1772" t="s">
        <v>8507</v>
      </c>
      <c r="B1772">
        <v>219</v>
      </c>
      <c r="C1772" t="s">
        <v>9332</v>
      </c>
      <c r="D1772" t="s">
        <v>678</v>
      </c>
      <c r="E1772" t="s">
        <v>699</v>
      </c>
      <c r="F1772" t="s">
        <v>700</v>
      </c>
      <c r="G1772" t="s">
        <v>567</v>
      </c>
      <c r="H1772" t="s">
        <v>11037</v>
      </c>
      <c r="I1772">
        <v>79193</v>
      </c>
      <c r="J1772" t="s">
        <v>4353</v>
      </c>
      <c r="K1772" t="s">
        <v>4354</v>
      </c>
      <c r="L1772" t="s">
        <v>4622</v>
      </c>
      <c r="M1772" t="s">
        <v>11038</v>
      </c>
      <c r="N1772">
        <v>90000</v>
      </c>
      <c r="O1772" t="s">
        <v>9733</v>
      </c>
      <c r="P1772" t="s">
        <v>9734</v>
      </c>
      <c r="Q1772" t="s">
        <v>11039</v>
      </c>
      <c r="R1772">
        <v>2540345966</v>
      </c>
      <c r="S1772" t="s">
        <v>683</v>
      </c>
      <c r="T1772" t="s">
        <v>13318</v>
      </c>
      <c r="U1772" s="1">
        <v>46209</v>
      </c>
      <c r="V1772" s="14">
        <v>46206</v>
      </c>
      <c r="W1772" t="s">
        <v>8540</v>
      </c>
      <c r="X1772" s="31">
        <v>46206.385057870371</v>
      </c>
      <c r="AN1772" s="14">
        <v>46209</v>
      </c>
      <c r="AO1772" t="s">
        <v>1448</v>
      </c>
      <c r="AP1772" s="31">
        <v>46209.546747685185</v>
      </c>
      <c r="AT1772" s="31">
        <v>46209.546747685185</v>
      </c>
      <c r="AU1772" s="14">
        <v>46209</v>
      </c>
      <c r="AV1772" t="s">
        <v>1448</v>
      </c>
      <c r="AW1772" t="s">
        <v>8512</v>
      </c>
      <c r="AX1772" t="s">
        <v>677</v>
      </c>
      <c r="AY1772" s="14">
        <v>46209</v>
      </c>
      <c r="AZ1772" t="s">
        <v>8515</v>
      </c>
      <c r="BA1772" s="31">
        <v>46209.554293981484</v>
      </c>
      <c r="BB1772" s="14">
        <v>46209</v>
      </c>
      <c r="BC1772" t="s">
        <v>1435</v>
      </c>
      <c r="BD1772" s="31">
        <v>46209.556840277779</v>
      </c>
      <c r="BE1772" s="14">
        <v>46209</v>
      </c>
      <c r="BF1772" t="s">
        <v>1457</v>
      </c>
      <c r="BG1772" s="31">
        <v>46209.560115740744</v>
      </c>
      <c r="BH1772" s="14">
        <v>46209</v>
      </c>
      <c r="BI1772" t="s">
        <v>1437</v>
      </c>
      <c r="BJ1772" s="31">
        <v>46209.603379629632</v>
      </c>
      <c r="BK1772" s="14">
        <v>46209</v>
      </c>
      <c r="BL1772" t="s">
        <v>1438</v>
      </c>
      <c r="BM1772" s="31">
        <v>46209.650729166664</v>
      </c>
      <c r="BN1772" s="14">
        <v>46209</v>
      </c>
      <c r="BO1772" t="s">
        <v>1437</v>
      </c>
      <c r="BP1772" s="31">
        <v>46209.604120370372</v>
      </c>
      <c r="BZ1772" s="14">
        <v>46209</v>
      </c>
      <c r="CA1772" t="s">
        <v>1438</v>
      </c>
      <c r="CB1772" s="31">
        <v>46209.662476851852</v>
      </c>
      <c r="CC1772" s="14">
        <v>46209</v>
      </c>
      <c r="CD1772" t="s">
        <v>1438</v>
      </c>
      <c r="CE1772" s="31">
        <v>46209.662997685184</v>
      </c>
      <c r="CI1772" s="14">
        <v>46210</v>
      </c>
      <c r="CJ1772" t="s">
        <v>1448</v>
      </c>
      <c r="CK1772" s="31">
        <v>46210.58966435185</v>
      </c>
      <c r="CP1772" t="str">
        <f>VLOOKUP(A1772,Sheet1!$A$2:$E$221,2,0)</f>
        <v>South East Zone</v>
      </c>
    </row>
    <row r="1773" spans="1:94" x14ac:dyDescent="0.35">
      <c r="A1773" t="s">
        <v>8507</v>
      </c>
      <c r="B1773">
        <v>219</v>
      </c>
      <c r="C1773" t="s">
        <v>9332</v>
      </c>
      <c r="D1773" t="s">
        <v>678</v>
      </c>
      <c r="E1773" t="s">
        <v>699</v>
      </c>
      <c r="F1773" t="s">
        <v>700</v>
      </c>
      <c r="G1773" t="s">
        <v>567</v>
      </c>
      <c r="H1773" t="s">
        <v>3730</v>
      </c>
      <c r="I1773">
        <v>89239</v>
      </c>
      <c r="J1773" t="s">
        <v>3732</v>
      </c>
      <c r="K1773" t="s">
        <v>3733</v>
      </c>
      <c r="L1773" t="s">
        <v>4622</v>
      </c>
      <c r="M1773" t="s">
        <v>8522</v>
      </c>
      <c r="N1773">
        <v>70000</v>
      </c>
      <c r="O1773" t="s">
        <v>1325</v>
      </c>
      <c r="P1773" t="s">
        <v>1326</v>
      </c>
      <c r="Q1773" t="s">
        <v>3731</v>
      </c>
      <c r="R1773">
        <v>9207444522</v>
      </c>
      <c r="S1773" t="s">
        <v>13394</v>
      </c>
      <c r="T1773"/>
      <c r="V1773" s="14">
        <v>46203</v>
      </c>
      <c r="W1773" t="s">
        <v>8511</v>
      </c>
      <c r="X1773" s="31">
        <v>46203.749826388892</v>
      </c>
      <c r="AN1773" s="14">
        <v>46204</v>
      </c>
      <c r="AO1773" t="s">
        <v>1448</v>
      </c>
      <c r="AP1773" s="31">
        <v>46204.466006944444</v>
      </c>
      <c r="AT1773" s="31">
        <v>46204.466006944444</v>
      </c>
      <c r="AU1773" s="14">
        <v>46204</v>
      </c>
      <c r="AV1773" t="s">
        <v>1448</v>
      </c>
      <c r="AW1773" t="s">
        <v>8512</v>
      </c>
      <c r="AX1773" t="s">
        <v>677</v>
      </c>
      <c r="AY1773" s="14">
        <v>46204</v>
      </c>
      <c r="AZ1773" t="s">
        <v>8515</v>
      </c>
      <c r="BA1773" s="31">
        <v>46204.536666666667</v>
      </c>
      <c r="BB1773" s="14">
        <v>46204</v>
      </c>
      <c r="BC1773" t="s">
        <v>1435</v>
      </c>
      <c r="BD1773" s="31">
        <v>46204.542939814812</v>
      </c>
      <c r="BE1773" s="14">
        <v>46204</v>
      </c>
      <c r="BF1773" t="s">
        <v>1450</v>
      </c>
      <c r="BG1773" s="31">
        <v>46204.547939814816</v>
      </c>
      <c r="BH1773" s="14">
        <v>46204</v>
      </c>
      <c r="BI1773" t="s">
        <v>1437</v>
      </c>
      <c r="BJ1773" s="31">
        <v>46204.603090277778</v>
      </c>
      <c r="BK1773" s="14">
        <v>46204</v>
      </c>
      <c r="BL1773" t="s">
        <v>1437</v>
      </c>
      <c r="BM1773" s="31">
        <v>46204.603703703702</v>
      </c>
      <c r="BZ1773" s="14">
        <v>46204</v>
      </c>
      <c r="CA1773" t="s">
        <v>1437</v>
      </c>
      <c r="CB1773" s="31">
        <v>46204.615648148145</v>
      </c>
      <c r="CC1773" s="14">
        <v>46204</v>
      </c>
      <c r="CD1773" t="s">
        <v>1438</v>
      </c>
      <c r="CE1773" s="31">
        <v>46204.622916666667</v>
      </c>
      <c r="CI1773" s="14">
        <v>46204</v>
      </c>
      <c r="CJ1773" t="s">
        <v>8515</v>
      </c>
      <c r="CK1773" s="31">
        <v>46204.742673611108</v>
      </c>
      <c r="CP1773" t="str">
        <f>VLOOKUP(A1773,Sheet1!$A$2:$E$221,2,0)</f>
        <v>South East Zone</v>
      </c>
    </row>
    <row r="1774" spans="1:94" x14ac:dyDescent="0.35">
      <c r="A1774" t="s">
        <v>8507</v>
      </c>
      <c r="B1774">
        <v>219</v>
      </c>
      <c r="C1774" t="s">
        <v>9332</v>
      </c>
      <c r="D1774" t="s">
        <v>678</v>
      </c>
      <c r="E1774" t="s">
        <v>699</v>
      </c>
      <c r="F1774" t="s">
        <v>700</v>
      </c>
      <c r="G1774" t="s">
        <v>567</v>
      </c>
      <c r="H1774" t="s">
        <v>8523</v>
      </c>
      <c r="I1774">
        <v>126235</v>
      </c>
      <c r="J1774" t="s">
        <v>8524</v>
      </c>
      <c r="K1774" t="s">
        <v>8525</v>
      </c>
      <c r="L1774" t="s">
        <v>4622</v>
      </c>
      <c r="M1774" t="s">
        <v>8526</v>
      </c>
      <c r="N1774">
        <v>50000</v>
      </c>
      <c r="O1774" t="s">
        <v>1291</v>
      </c>
      <c r="P1774" t="s">
        <v>1292</v>
      </c>
      <c r="Q1774" t="s">
        <v>8527</v>
      </c>
      <c r="R1774">
        <v>2227255559</v>
      </c>
      <c r="S1774" t="s">
        <v>13394</v>
      </c>
      <c r="T1774"/>
      <c r="V1774" s="14">
        <v>46205</v>
      </c>
      <c r="W1774" t="s">
        <v>8528</v>
      </c>
      <c r="X1774" s="31">
        <v>46205.614444444444</v>
      </c>
      <c r="AN1774" s="14">
        <v>46206</v>
      </c>
      <c r="AO1774" t="s">
        <v>1448</v>
      </c>
      <c r="AP1774" s="31">
        <v>46206.345208333332</v>
      </c>
      <c r="AT1774" s="31">
        <v>46206.345208333332</v>
      </c>
      <c r="AU1774" s="14">
        <v>46206</v>
      </c>
      <c r="AV1774" t="s">
        <v>1448</v>
      </c>
      <c r="AW1774" t="s">
        <v>8512</v>
      </c>
      <c r="AX1774" t="s">
        <v>677</v>
      </c>
      <c r="AY1774" s="14">
        <v>46206</v>
      </c>
      <c r="AZ1774" t="s">
        <v>8515</v>
      </c>
      <c r="BA1774" s="31">
        <v>46206.359872685185</v>
      </c>
      <c r="BB1774" s="14">
        <v>46206</v>
      </c>
      <c r="BC1774" t="s">
        <v>1435</v>
      </c>
      <c r="BD1774" s="31">
        <v>46206.396747685183</v>
      </c>
      <c r="BE1774" s="14">
        <v>46206</v>
      </c>
      <c r="BF1774" t="s">
        <v>1458</v>
      </c>
      <c r="BG1774" s="31">
        <v>46206.397638888891</v>
      </c>
      <c r="BH1774" s="14">
        <v>46206</v>
      </c>
      <c r="BI1774" t="s">
        <v>1437</v>
      </c>
      <c r="BJ1774" s="31">
        <v>46206.416747685187</v>
      </c>
      <c r="BK1774" s="14">
        <v>46206</v>
      </c>
      <c r="BL1774" t="s">
        <v>1437</v>
      </c>
      <c r="BM1774" s="31">
        <v>46206.418576388889</v>
      </c>
      <c r="BZ1774" s="14">
        <v>46206</v>
      </c>
      <c r="CA1774" t="s">
        <v>1437</v>
      </c>
      <c r="CB1774" s="31">
        <v>46206.442013888889</v>
      </c>
      <c r="CC1774" s="14">
        <v>46206</v>
      </c>
      <c r="CD1774" t="s">
        <v>1455</v>
      </c>
      <c r="CE1774" s="31">
        <v>46206.443564814814</v>
      </c>
      <c r="CI1774" s="14">
        <v>46206</v>
      </c>
      <c r="CJ1774" t="s">
        <v>1448</v>
      </c>
      <c r="CK1774" s="31">
        <v>46206.501712962963</v>
      </c>
      <c r="CP1774" t="str">
        <f>VLOOKUP(A1774,Sheet1!$A$2:$E$221,2,0)</f>
        <v>South East Zone</v>
      </c>
    </row>
    <row r="1775" spans="1:94" x14ac:dyDescent="0.35">
      <c r="A1775" t="s">
        <v>8507</v>
      </c>
      <c r="B1775">
        <v>219</v>
      </c>
      <c r="C1775" t="s">
        <v>9332</v>
      </c>
      <c r="D1775" t="s">
        <v>678</v>
      </c>
      <c r="E1775" t="s">
        <v>699</v>
      </c>
      <c r="F1775" t="s">
        <v>700</v>
      </c>
      <c r="G1775" t="s">
        <v>567</v>
      </c>
      <c r="H1775" t="s">
        <v>8529</v>
      </c>
      <c r="I1775">
        <v>145569</v>
      </c>
      <c r="J1775" t="s">
        <v>4353</v>
      </c>
      <c r="K1775" t="s">
        <v>4354</v>
      </c>
      <c r="L1775" t="s">
        <v>4622</v>
      </c>
      <c r="M1775" t="s">
        <v>8530</v>
      </c>
      <c r="N1775">
        <v>90000</v>
      </c>
      <c r="O1775" t="s">
        <v>1180</v>
      </c>
      <c r="P1775" t="s">
        <v>1181</v>
      </c>
      <c r="Q1775" t="s">
        <v>8531</v>
      </c>
      <c r="R1775">
        <v>1636314899</v>
      </c>
      <c r="S1775" t="s">
        <v>13394</v>
      </c>
      <c r="T1775"/>
      <c r="V1775" s="14">
        <v>46205</v>
      </c>
      <c r="W1775" t="s">
        <v>1448</v>
      </c>
      <c r="X1775" s="31">
        <v>46205.401956018519</v>
      </c>
      <c r="AN1775" s="14">
        <v>46205</v>
      </c>
      <c r="AO1775" t="s">
        <v>1447</v>
      </c>
      <c r="AP1775" s="31">
        <v>46205.438530092593</v>
      </c>
      <c r="AT1775" s="31">
        <v>46205.438530092593</v>
      </c>
      <c r="AU1775" s="14">
        <v>46205</v>
      </c>
      <c r="AV1775" t="s">
        <v>1447</v>
      </c>
      <c r="AW1775" t="s">
        <v>700</v>
      </c>
      <c r="AX1775" t="s">
        <v>678</v>
      </c>
      <c r="AY1775" s="14">
        <v>46206</v>
      </c>
      <c r="AZ1775" t="s">
        <v>8515</v>
      </c>
      <c r="BA1775" s="31">
        <v>46206.557569444441</v>
      </c>
      <c r="BB1775" s="14">
        <v>46206</v>
      </c>
      <c r="BC1775" t="s">
        <v>1435</v>
      </c>
      <c r="BD1775" s="31">
        <v>46206.561956018515</v>
      </c>
      <c r="BE1775" s="14">
        <v>46206</v>
      </c>
      <c r="BF1775" t="s">
        <v>1440</v>
      </c>
      <c r="BG1775" s="31">
        <v>46206.564710648148</v>
      </c>
      <c r="BH1775" s="14">
        <v>46206</v>
      </c>
      <c r="BI1775" t="s">
        <v>1437</v>
      </c>
      <c r="BJ1775" s="31">
        <v>46206.602824074071</v>
      </c>
      <c r="BK1775" s="14">
        <v>46206</v>
      </c>
      <c r="BL1775" t="s">
        <v>1437</v>
      </c>
      <c r="BM1775" s="31">
        <v>46206.60355324074</v>
      </c>
      <c r="BZ1775" s="14">
        <v>46206</v>
      </c>
      <c r="CA1775" t="s">
        <v>1437</v>
      </c>
      <c r="CB1775" s="31">
        <v>46206.633888888886</v>
      </c>
      <c r="CC1775" s="14">
        <v>46206</v>
      </c>
      <c r="CD1775" t="s">
        <v>1438</v>
      </c>
      <c r="CE1775" s="31">
        <v>46206.635972222219</v>
      </c>
      <c r="CI1775" s="14">
        <v>46209</v>
      </c>
      <c r="CJ1775" t="s">
        <v>1448</v>
      </c>
      <c r="CK1775" s="31">
        <v>46209.656956018516</v>
      </c>
      <c r="CP1775" t="str">
        <f>VLOOKUP(A1775,Sheet1!$A$2:$E$221,2,0)</f>
        <v>South East Zone</v>
      </c>
    </row>
    <row r="1776" spans="1:94" x14ac:dyDescent="0.35">
      <c r="A1776" t="s">
        <v>8507</v>
      </c>
      <c r="B1776">
        <v>219</v>
      </c>
      <c r="C1776" t="s">
        <v>9332</v>
      </c>
      <c r="D1776" t="s">
        <v>678</v>
      </c>
      <c r="E1776" t="s">
        <v>699</v>
      </c>
      <c r="F1776" t="s">
        <v>700</v>
      </c>
      <c r="G1776" t="s">
        <v>567</v>
      </c>
      <c r="H1776" t="s">
        <v>1451</v>
      </c>
      <c r="I1776">
        <v>150941</v>
      </c>
      <c r="J1776" t="s">
        <v>1452</v>
      </c>
      <c r="K1776" t="s">
        <v>1453</v>
      </c>
      <c r="L1776" t="s">
        <v>4622</v>
      </c>
      <c r="M1776" t="s">
        <v>8532</v>
      </c>
      <c r="N1776">
        <v>45000</v>
      </c>
      <c r="O1776" t="s">
        <v>3012</v>
      </c>
      <c r="P1776" t="s">
        <v>3013</v>
      </c>
      <c r="Q1776" t="s">
        <v>8533</v>
      </c>
      <c r="R1776">
        <v>9781771149</v>
      </c>
      <c r="S1776" t="s">
        <v>13394</v>
      </c>
      <c r="T1776"/>
      <c r="V1776" s="14">
        <v>46204</v>
      </c>
      <c r="W1776" t="s">
        <v>8534</v>
      </c>
      <c r="X1776" s="31">
        <v>46204.421793981484</v>
      </c>
      <c r="AN1776" s="14">
        <v>46204</v>
      </c>
      <c r="AO1776" t="s">
        <v>1447</v>
      </c>
      <c r="AP1776" s="31">
        <v>46204.643229166664</v>
      </c>
      <c r="AT1776" s="31">
        <v>46204.643229166664</v>
      </c>
      <c r="AU1776" s="14">
        <v>46204</v>
      </c>
      <c r="AV1776" t="s">
        <v>1447</v>
      </c>
      <c r="AW1776" t="s">
        <v>700</v>
      </c>
      <c r="AX1776" t="s">
        <v>678</v>
      </c>
      <c r="AY1776" s="14">
        <v>46204</v>
      </c>
      <c r="AZ1776" t="s">
        <v>8515</v>
      </c>
      <c r="BA1776" s="31">
        <v>46204.644548611112</v>
      </c>
      <c r="BB1776" s="14">
        <v>46204</v>
      </c>
      <c r="BC1776" t="s">
        <v>1435</v>
      </c>
      <c r="BD1776" s="31">
        <v>46204.65111111111</v>
      </c>
      <c r="BE1776" s="14">
        <v>46204</v>
      </c>
      <c r="BF1776" t="s">
        <v>1454</v>
      </c>
      <c r="BG1776" s="31">
        <v>46204.664178240739</v>
      </c>
      <c r="BH1776" s="14">
        <v>46204</v>
      </c>
      <c r="BI1776" t="s">
        <v>1437</v>
      </c>
      <c r="BJ1776" s="31">
        <v>46204.671863425923</v>
      </c>
      <c r="BK1776" s="14">
        <v>46204</v>
      </c>
      <c r="BL1776" t="s">
        <v>1437</v>
      </c>
      <c r="BM1776" s="31">
        <v>46204.672789351855</v>
      </c>
      <c r="BZ1776" s="14">
        <v>46204</v>
      </c>
      <c r="CA1776" t="s">
        <v>1437</v>
      </c>
      <c r="CB1776" s="31">
        <v>46204.678946759261</v>
      </c>
      <c r="CC1776" s="14">
        <v>46204</v>
      </c>
      <c r="CD1776" t="s">
        <v>1437</v>
      </c>
      <c r="CE1776" s="31">
        <v>46204.681122685186</v>
      </c>
      <c r="CI1776" s="14">
        <v>46204</v>
      </c>
      <c r="CJ1776" t="s">
        <v>8515</v>
      </c>
      <c r="CK1776" s="31">
        <v>46204.7812962963</v>
      </c>
      <c r="CP1776" t="str">
        <f>VLOOKUP(A1776,Sheet1!$A$2:$E$221,2,0)</f>
        <v>South East Zone</v>
      </c>
    </row>
    <row r="1777" spans="1:94" x14ac:dyDescent="0.35">
      <c r="A1777" t="s">
        <v>8507</v>
      </c>
      <c r="B1777">
        <v>219</v>
      </c>
      <c r="C1777" t="s">
        <v>9332</v>
      </c>
      <c r="D1777" t="s">
        <v>678</v>
      </c>
      <c r="E1777" t="s">
        <v>699</v>
      </c>
      <c r="F1777" t="s">
        <v>700</v>
      </c>
      <c r="G1777" t="s">
        <v>567</v>
      </c>
      <c r="H1777" t="s">
        <v>11043</v>
      </c>
      <c r="I1777">
        <v>233926</v>
      </c>
      <c r="J1777" t="s">
        <v>4462</v>
      </c>
      <c r="K1777" t="s">
        <v>4463</v>
      </c>
      <c r="L1777" t="s">
        <v>4622</v>
      </c>
      <c r="M1777" t="s">
        <v>11044</v>
      </c>
      <c r="N1777">
        <v>50000</v>
      </c>
      <c r="O1777" t="s">
        <v>1171</v>
      </c>
      <c r="P1777" t="s">
        <v>1172</v>
      </c>
      <c r="Q1777" t="s">
        <v>11045</v>
      </c>
      <c r="R1777">
        <v>1594139153</v>
      </c>
      <c r="S1777" t="s">
        <v>13394</v>
      </c>
      <c r="T1777"/>
      <c r="V1777" s="14">
        <v>46206</v>
      </c>
      <c r="W1777" t="s">
        <v>8514</v>
      </c>
      <c r="X1777" s="31">
        <v>46206.397476851853</v>
      </c>
      <c r="AN1777" s="14">
        <v>46209</v>
      </c>
      <c r="AO1777" t="s">
        <v>1448</v>
      </c>
      <c r="AP1777" s="31">
        <v>46209.723136574074</v>
      </c>
      <c r="AT1777" s="31">
        <v>46209.723136574074</v>
      </c>
      <c r="AU1777" s="14">
        <v>46209</v>
      </c>
      <c r="AV1777" t="s">
        <v>1448</v>
      </c>
      <c r="AW1777" t="s">
        <v>8512</v>
      </c>
      <c r="AX1777" t="s">
        <v>677</v>
      </c>
      <c r="AY1777" s="14">
        <v>46210</v>
      </c>
      <c r="AZ1777" t="s">
        <v>8515</v>
      </c>
      <c r="BA1777" s="31">
        <v>46210.299201388887</v>
      </c>
      <c r="BB1777" s="14">
        <v>46210</v>
      </c>
      <c r="BC1777" t="s">
        <v>1435</v>
      </c>
      <c r="BD1777" s="31">
        <v>46210.396157407406</v>
      </c>
      <c r="BE1777" s="14">
        <v>46210</v>
      </c>
      <c r="BF1777" t="s">
        <v>1457</v>
      </c>
      <c r="BG1777" s="31">
        <v>46210.399467592593</v>
      </c>
      <c r="BH1777" s="14">
        <v>46210</v>
      </c>
      <c r="BI1777" t="s">
        <v>1437</v>
      </c>
      <c r="BJ1777" s="31">
        <v>46210.424120370371</v>
      </c>
      <c r="BK1777" s="14">
        <v>46210</v>
      </c>
      <c r="BL1777" t="s">
        <v>1437</v>
      </c>
      <c r="BM1777" s="31">
        <v>46210.424988425926</v>
      </c>
      <c r="BZ1777" s="14">
        <v>46210</v>
      </c>
      <c r="CA1777" t="s">
        <v>1437</v>
      </c>
      <c r="CB1777" s="31">
        <v>46210.438136574077</v>
      </c>
      <c r="CC1777" s="14">
        <v>46210</v>
      </c>
      <c r="CD1777" t="s">
        <v>1455</v>
      </c>
      <c r="CE1777" s="31">
        <v>46210.560347222221</v>
      </c>
      <c r="CI1777" s="14">
        <v>46210</v>
      </c>
      <c r="CJ1777" t="s">
        <v>1448</v>
      </c>
      <c r="CK1777" s="31">
        <v>46210.588379629633</v>
      </c>
      <c r="CP1777" t="str">
        <f>VLOOKUP(A1777,Sheet1!$A$2:$E$221,2,0)</f>
        <v>South East Zone</v>
      </c>
    </row>
    <row r="1778" spans="1:94" x14ac:dyDescent="0.35">
      <c r="A1778" t="s">
        <v>8507</v>
      </c>
      <c r="B1778">
        <v>219</v>
      </c>
      <c r="C1778" t="s">
        <v>9332</v>
      </c>
      <c r="D1778" t="s">
        <v>678</v>
      </c>
      <c r="E1778" t="s">
        <v>699</v>
      </c>
      <c r="F1778" t="s">
        <v>700</v>
      </c>
      <c r="G1778" t="s">
        <v>567</v>
      </c>
      <c r="H1778" t="s">
        <v>12901</v>
      </c>
      <c r="I1778">
        <v>240301</v>
      </c>
      <c r="J1778" t="s">
        <v>3732</v>
      </c>
      <c r="K1778" t="s">
        <v>3733</v>
      </c>
      <c r="L1778" t="s">
        <v>4622</v>
      </c>
      <c r="M1778" t="s">
        <v>12902</v>
      </c>
      <c r="N1778">
        <v>90000</v>
      </c>
      <c r="O1778" t="s">
        <v>1180</v>
      </c>
      <c r="P1778" t="s">
        <v>1181</v>
      </c>
      <c r="Q1778" t="s">
        <v>12903</v>
      </c>
      <c r="R1778">
        <v>4564015705</v>
      </c>
      <c r="S1778" t="s">
        <v>13394</v>
      </c>
      <c r="T1778"/>
      <c r="V1778" s="14">
        <v>46210</v>
      </c>
      <c r="W1778" t="s">
        <v>1448</v>
      </c>
      <c r="X1778" s="31">
        <v>46210.502314814818</v>
      </c>
      <c r="AN1778" s="14">
        <v>46210</v>
      </c>
      <c r="AO1778" t="s">
        <v>1448</v>
      </c>
      <c r="AP1778" s="31">
        <v>46210.530833333331</v>
      </c>
      <c r="AT1778" s="31">
        <v>46210.530833333331</v>
      </c>
      <c r="AU1778" s="14">
        <v>46210</v>
      </c>
      <c r="AV1778" t="s">
        <v>1448</v>
      </c>
      <c r="AW1778" t="s">
        <v>8512</v>
      </c>
      <c r="AX1778" t="s">
        <v>677</v>
      </c>
      <c r="AY1778" s="14">
        <v>46210</v>
      </c>
      <c r="AZ1778" t="s">
        <v>8511</v>
      </c>
      <c r="BA1778" s="31">
        <v>46210.546597222223</v>
      </c>
      <c r="BB1778" s="14">
        <v>46210</v>
      </c>
      <c r="BC1778" t="s">
        <v>1435</v>
      </c>
      <c r="BD1778" s="31">
        <v>46210.550439814811</v>
      </c>
      <c r="BE1778" s="14">
        <v>46210</v>
      </c>
      <c r="BF1778" t="s">
        <v>1456</v>
      </c>
      <c r="BG1778" s="31">
        <v>46210.553888888891</v>
      </c>
      <c r="BH1778" s="14">
        <v>46210</v>
      </c>
      <c r="BI1778" t="s">
        <v>1437</v>
      </c>
      <c r="BJ1778" s="31">
        <v>46210.557534722226</v>
      </c>
      <c r="BK1778" s="14">
        <v>46210</v>
      </c>
      <c r="BL1778" t="s">
        <v>1437</v>
      </c>
      <c r="BM1778" s="31">
        <v>46210.558368055557</v>
      </c>
      <c r="BZ1778" s="14">
        <v>46210</v>
      </c>
      <c r="CA1778" t="s">
        <v>1437</v>
      </c>
      <c r="CB1778" s="31">
        <v>46210.614074074074</v>
      </c>
      <c r="CC1778" s="14">
        <v>46210</v>
      </c>
      <c r="CD1778" t="s">
        <v>1437</v>
      </c>
      <c r="CE1778" s="31">
        <v>46210.616006944445</v>
      </c>
      <c r="CI1778" s="14">
        <v>46210</v>
      </c>
      <c r="CJ1778" t="s">
        <v>1448</v>
      </c>
      <c r="CK1778" s="31">
        <v>46210.71230324074</v>
      </c>
      <c r="CP1778" t="str">
        <f>VLOOKUP(A1778,Sheet1!$A$2:$E$221,2,0)</f>
        <v>South East Zone</v>
      </c>
    </row>
    <row r="1779" spans="1:94" x14ac:dyDescent="0.35">
      <c r="A1779" t="s">
        <v>8507</v>
      </c>
      <c r="B1779">
        <v>219</v>
      </c>
      <c r="C1779" t="s">
        <v>9332</v>
      </c>
      <c r="D1779" t="s">
        <v>678</v>
      </c>
      <c r="E1779" t="s">
        <v>699</v>
      </c>
      <c r="F1779" t="s">
        <v>700</v>
      </c>
      <c r="G1779" t="s">
        <v>567</v>
      </c>
      <c r="H1779" t="s">
        <v>4418</v>
      </c>
      <c r="I1779">
        <v>607455</v>
      </c>
      <c r="J1779" t="s">
        <v>4353</v>
      </c>
      <c r="K1779" t="s">
        <v>4354</v>
      </c>
      <c r="L1779" t="s">
        <v>4622</v>
      </c>
      <c r="M1779" t="s">
        <v>8535</v>
      </c>
      <c r="N1779">
        <v>90000</v>
      </c>
      <c r="O1779" t="s">
        <v>1180</v>
      </c>
      <c r="P1779" t="s">
        <v>1181</v>
      </c>
      <c r="Q1779" t="s">
        <v>4419</v>
      </c>
      <c r="R1779">
        <v>6656225841</v>
      </c>
      <c r="S1779" t="s">
        <v>13394</v>
      </c>
      <c r="T1779"/>
      <c r="V1779" s="14">
        <v>46206</v>
      </c>
      <c r="W1779" t="s">
        <v>8515</v>
      </c>
      <c r="X1779" s="31">
        <v>46206.438321759262</v>
      </c>
      <c r="AN1779" s="14">
        <v>46206</v>
      </c>
      <c r="AO1779" t="s">
        <v>1447</v>
      </c>
      <c r="AP1779" s="31">
        <v>46206.461145833331</v>
      </c>
      <c r="AT1779" s="31">
        <v>46206.461145833331</v>
      </c>
      <c r="AU1779" s="14">
        <v>46206</v>
      </c>
      <c r="AV1779" t="s">
        <v>1447</v>
      </c>
      <c r="AW1779" t="s">
        <v>700</v>
      </c>
      <c r="AX1779" t="s">
        <v>678</v>
      </c>
      <c r="AY1779" s="14">
        <v>46206</v>
      </c>
      <c r="AZ1779" t="s">
        <v>8515</v>
      </c>
      <c r="BA1779" s="31">
        <v>46206.461759259262</v>
      </c>
      <c r="BB1779" s="14">
        <v>46206</v>
      </c>
      <c r="BC1779" t="s">
        <v>1435</v>
      </c>
      <c r="BD1779" s="31">
        <v>46206.464479166665</v>
      </c>
      <c r="BE1779" s="14">
        <v>46206</v>
      </c>
      <c r="BF1779" t="s">
        <v>1443</v>
      </c>
      <c r="BG1779" s="31">
        <v>46206.476747685185</v>
      </c>
      <c r="BH1779" s="14">
        <v>46206</v>
      </c>
      <c r="BI1779" t="s">
        <v>1437</v>
      </c>
      <c r="BJ1779" s="31">
        <v>46206.49596064815</v>
      </c>
      <c r="BK1779" s="14">
        <v>46206</v>
      </c>
      <c r="BL1779" t="s">
        <v>1437</v>
      </c>
      <c r="BM1779" s="31">
        <v>46206.496840277781</v>
      </c>
      <c r="BZ1779" s="14">
        <v>46206</v>
      </c>
      <c r="CA1779" t="s">
        <v>1437</v>
      </c>
      <c r="CB1779" s="31">
        <v>46206.524687500001</v>
      </c>
      <c r="CC1779" s="14">
        <v>46206</v>
      </c>
      <c r="CD1779" t="s">
        <v>1455</v>
      </c>
      <c r="CE1779" s="31">
        <v>46206.527025462965</v>
      </c>
      <c r="CI1779" s="14">
        <v>46206</v>
      </c>
      <c r="CJ1779" t="s">
        <v>8515</v>
      </c>
      <c r="CK1779" s="31">
        <v>46206.629849537036</v>
      </c>
      <c r="CP1779" t="str">
        <f>VLOOKUP(A1779,Sheet1!$A$2:$E$221,2,0)</f>
        <v>South East Zone</v>
      </c>
    </row>
    <row r="1780" spans="1:94" x14ac:dyDescent="0.35">
      <c r="A1780" t="s">
        <v>8507</v>
      </c>
      <c r="B1780">
        <v>219</v>
      </c>
      <c r="C1780" t="s">
        <v>9332</v>
      </c>
      <c r="D1780" t="s">
        <v>678</v>
      </c>
      <c r="E1780" t="s">
        <v>699</v>
      </c>
      <c r="F1780" t="s">
        <v>700</v>
      </c>
      <c r="G1780" t="s">
        <v>567</v>
      </c>
      <c r="H1780" t="s">
        <v>8536</v>
      </c>
      <c r="I1780">
        <v>630654</v>
      </c>
      <c r="J1780" t="s">
        <v>1452</v>
      </c>
      <c r="K1780" t="s">
        <v>1453</v>
      </c>
      <c r="L1780" t="s">
        <v>4622</v>
      </c>
      <c r="M1780" t="s">
        <v>8537</v>
      </c>
      <c r="N1780">
        <v>50000</v>
      </c>
      <c r="O1780" t="s">
        <v>1291</v>
      </c>
      <c r="P1780" t="s">
        <v>1292</v>
      </c>
      <c r="Q1780" t="s">
        <v>8538</v>
      </c>
      <c r="R1780">
        <v>7719013222</v>
      </c>
      <c r="S1780" t="s">
        <v>13394</v>
      </c>
      <c r="T1780"/>
      <c r="V1780" s="14">
        <v>46203</v>
      </c>
      <c r="W1780" t="s">
        <v>8534</v>
      </c>
      <c r="X1780" s="31">
        <v>46203.513275462959</v>
      </c>
      <c r="AN1780" s="14">
        <v>46204</v>
      </c>
      <c r="AO1780" t="s">
        <v>1447</v>
      </c>
      <c r="AP1780" s="31">
        <v>46204.447025462963</v>
      </c>
      <c r="AT1780" s="31">
        <v>46204.447025462963</v>
      </c>
      <c r="AU1780" s="14">
        <v>46204</v>
      </c>
      <c r="AV1780" t="s">
        <v>1447</v>
      </c>
      <c r="AW1780" t="s">
        <v>700</v>
      </c>
      <c r="AX1780" t="s">
        <v>678</v>
      </c>
      <c r="AY1780" s="14">
        <v>46204</v>
      </c>
      <c r="AZ1780" t="s">
        <v>8515</v>
      </c>
      <c r="BA1780" s="31">
        <v>46204.459641203706</v>
      </c>
      <c r="BB1780" s="14">
        <v>46204</v>
      </c>
      <c r="BC1780" t="s">
        <v>1435</v>
      </c>
      <c r="BD1780" s="31">
        <v>46204.46670138889</v>
      </c>
      <c r="BE1780" s="14">
        <v>46204</v>
      </c>
      <c r="BF1780" t="s">
        <v>1436</v>
      </c>
      <c r="BG1780" s="31">
        <v>46204.473194444443</v>
      </c>
      <c r="BH1780" s="14">
        <v>46204</v>
      </c>
      <c r="BI1780" t="s">
        <v>1437</v>
      </c>
      <c r="BJ1780" s="31">
        <v>46204.488599537035</v>
      </c>
      <c r="BK1780" s="14">
        <v>46204</v>
      </c>
      <c r="BL1780" t="s">
        <v>1437</v>
      </c>
      <c r="BM1780" s="31">
        <v>46204.489560185182</v>
      </c>
      <c r="BZ1780" s="14">
        <v>46204</v>
      </c>
      <c r="CA1780" t="s">
        <v>1437</v>
      </c>
      <c r="CB1780" s="31">
        <v>46204.50277777778</v>
      </c>
      <c r="CC1780" s="14">
        <v>46204</v>
      </c>
      <c r="CD1780" t="s">
        <v>1455</v>
      </c>
      <c r="CE1780" s="31">
        <v>46204.505810185183</v>
      </c>
      <c r="CI1780" s="14">
        <v>46204</v>
      </c>
      <c r="CJ1780" t="s">
        <v>8515</v>
      </c>
      <c r="CK1780" s="31">
        <v>46204.691678240742</v>
      </c>
      <c r="CP1780" t="str">
        <f>VLOOKUP(A1780,Sheet1!$A$2:$E$221,2,0)</f>
        <v>South East Zone</v>
      </c>
    </row>
    <row r="1781" spans="1:94" x14ac:dyDescent="0.35">
      <c r="A1781" t="s">
        <v>8507</v>
      </c>
      <c r="B1781">
        <v>219</v>
      </c>
      <c r="C1781" t="s">
        <v>9332</v>
      </c>
      <c r="D1781" t="s">
        <v>678</v>
      </c>
      <c r="E1781" t="s">
        <v>699</v>
      </c>
      <c r="F1781" t="s">
        <v>700</v>
      </c>
      <c r="G1781" t="s">
        <v>567</v>
      </c>
      <c r="H1781" t="s">
        <v>4351</v>
      </c>
      <c r="I1781">
        <v>651088</v>
      </c>
      <c r="J1781" t="s">
        <v>4353</v>
      </c>
      <c r="K1781" t="s">
        <v>4354</v>
      </c>
      <c r="L1781" t="s">
        <v>4622</v>
      </c>
      <c r="M1781" t="s">
        <v>8539</v>
      </c>
      <c r="N1781">
        <v>50000</v>
      </c>
      <c r="O1781" t="s">
        <v>1291</v>
      </c>
      <c r="P1781" t="s">
        <v>1292</v>
      </c>
      <c r="Q1781" t="s">
        <v>4352</v>
      </c>
      <c r="R1781">
        <v>2439083612</v>
      </c>
      <c r="S1781" t="s">
        <v>13394</v>
      </c>
      <c r="T1781"/>
      <c r="V1781" s="14">
        <v>46205</v>
      </c>
      <c r="W1781" t="s">
        <v>8540</v>
      </c>
      <c r="X1781" s="31">
        <v>46205.357048611113</v>
      </c>
      <c r="AN1781" s="14">
        <v>46206</v>
      </c>
      <c r="AO1781" t="s">
        <v>1447</v>
      </c>
      <c r="AP1781" s="31">
        <v>46206.35664351852</v>
      </c>
      <c r="AT1781" s="31">
        <v>46206.35664351852</v>
      </c>
      <c r="AU1781" s="14">
        <v>46206</v>
      </c>
      <c r="AV1781" t="s">
        <v>1447</v>
      </c>
      <c r="AW1781" t="s">
        <v>700</v>
      </c>
      <c r="AX1781" t="s">
        <v>678</v>
      </c>
      <c r="AY1781" s="14">
        <v>46206</v>
      </c>
      <c r="AZ1781" t="s">
        <v>8515</v>
      </c>
      <c r="BA1781" s="31">
        <v>46206.373206018521</v>
      </c>
      <c r="BB1781" s="14">
        <v>46206</v>
      </c>
      <c r="BC1781" t="s">
        <v>1435</v>
      </c>
      <c r="BD1781" s="31">
        <v>46206.400671296295</v>
      </c>
      <c r="BE1781" s="14">
        <v>46206</v>
      </c>
      <c r="BF1781" t="s">
        <v>1440</v>
      </c>
      <c r="BG1781" s="31">
        <v>46206.412534722222</v>
      </c>
      <c r="BH1781" s="14">
        <v>46206</v>
      </c>
      <c r="BI1781" t="s">
        <v>1437</v>
      </c>
      <c r="BJ1781" s="31">
        <v>46206.415636574071</v>
      </c>
      <c r="BK1781" s="14">
        <v>46206</v>
      </c>
      <c r="BL1781" t="s">
        <v>1437</v>
      </c>
      <c r="BM1781" s="31">
        <v>46206.41646990741</v>
      </c>
      <c r="BZ1781" s="14">
        <v>46206</v>
      </c>
      <c r="CA1781" t="s">
        <v>1437</v>
      </c>
      <c r="CB1781" s="31">
        <v>46206.441828703704</v>
      </c>
      <c r="CC1781" s="14">
        <v>46206</v>
      </c>
      <c r="CD1781" t="s">
        <v>1455</v>
      </c>
      <c r="CE1781" s="31">
        <v>46206.443472222221</v>
      </c>
      <c r="CI1781" s="14">
        <v>46206</v>
      </c>
      <c r="CJ1781" t="s">
        <v>1448</v>
      </c>
      <c r="CK1781" s="31">
        <v>46206.528993055559</v>
      </c>
      <c r="CP1781" t="str">
        <f>VLOOKUP(A1781,Sheet1!$A$2:$E$221,2,0)</f>
        <v>South East Zone</v>
      </c>
    </row>
    <row r="1782" spans="1:94" x14ac:dyDescent="0.35">
      <c r="A1782" t="s">
        <v>8541</v>
      </c>
      <c r="B1782">
        <v>221</v>
      </c>
      <c r="C1782" t="s">
        <v>9332</v>
      </c>
      <c r="D1782" t="s">
        <v>678</v>
      </c>
      <c r="E1782" t="s">
        <v>634</v>
      </c>
      <c r="F1782" t="s">
        <v>635</v>
      </c>
      <c r="G1782" t="s">
        <v>567</v>
      </c>
      <c r="H1782" t="s">
        <v>8542</v>
      </c>
      <c r="I1782">
        <v>64469</v>
      </c>
      <c r="J1782" t="s">
        <v>4090</v>
      </c>
      <c r="K1782" t="s">
        <v>4091</v>
      </c>
      <c r="L1782" t="s">
        <v>4622</v>
      </c>
      <c r="M1782" t="s">
        <v>8543</v>
      </c>
      <c r="N1782">
        <v>65000</v>
      </c>
      <c r="O1782" t="s">
        <v>8544</v>
      </c>
      <c r="P1782" t="s">
        <v>8545</v>
      </c>
      <c r="Q1782" t="s">
        <v>8546</v>
      </c>
      <c r="R1782">
        <v>8896959429</v>
      </c>
      <c r="S1782" t="s">
        <v>13394</v>
      </c>
      <c r="T1782"/>
      <c r="V1782" s="14">
        <v>46204</v>
      </c>
      <c r="W1782" t="s">
        <v>8547</v>
      </c>
      <c r="X1782" s="31">
        <v>46204.776307870372</v>
      </c>
      <c r="AN1782" s="14">
        <v>46205</v>
      </c>
      <c r="AO1782" t="s">
        <v>8548</v>
      </c>
      <c r="AP1782" s="31">
        <v>46205.422847222224</v>
      </c>
      <c r="AT1782" s="31">
        <v>46205.422847222224</v>
      </c>
      <c r="AU1782" s="14">
        <v>46205</v>
      </c>
      <c r="AV1782" t="s">
        <v>8548</v>
      </c>
      <c r="AW1782" t="s">
        <v>8549</v>
      </c>
      <c r="AX1782" t="s">
        <v>677</v>
      </c>
      <c r="AY1782" s="14">
        <v>46205</v>
      </c>
      <c r="AZ1782" t="s">
        <v>8548</v>
      </c>
      <c r="BA1782" s="31">
        <v>46205.429201388892</v>
      </c>
      <c r="BB1782" s="14">
        <v>46205</v>
      </c>
      <c r="BC1782" t="s">
        <v>1435</v>
      </c>
      <c r="BD1782" s="31">
        <v>46205.434861111113</v>
      </c>
      <c r="BE1782" s="14">
        <v>46205</v>
      </c>
      <c r="BF1782" t="s">
        <v>1449</v>
      </c>
      <c r="BG1782" s="31">
        <v>46205.441828703704</v>
      </c>
      <c r="BH1782" s="14">
        <v>46205</v>
      </c>
      <c r="BI1782" t="s">
        <v>1437</v>
      </c>
      <c r="BJ1782" s="31">
        <v>46205.474942129629</v>
      </c>
      <c r="BK1782" s="14">
        <v>46205</v>
      </c>
      <c r="BL1782" t="s">
        <v>1437</v>
      </c>
      <c r="BM1782" s="31">
        <v>46205.476018518515</v>
      </c>
      <c r="BZ1782" s="14">
        <v>46205</v>
      </c>
      <c r="CA1782" t="s">
        <v>1437</v>
      </c>
      <c r="CB1782" s="31">
        <v>46205.505347222221</v>
      </c>
      <c r="CC1782" s="14">
        <v>46205</v>
      </c>
      <c r="CD1782" t="s">
        <v>1438</v>
      </c>
      <c r="CE1782" s="31">
        <v>46205.513796296298</v>
      </c>
      <c r="CI1782" s="14">
        <v>46205</v>
      </c>
      <c r="CJ1782" t="s">
        <v>8548</v>
      </c>
      <c r="CK1782" s="31">
        <v>46205.750347222223</v>
      </c>
      <c r="CP1782" t="str">
        <f>VLOOKUP(A1782,Sheet1!$A$2:$E$221,2,0)</f>
        <v>South East Zone</v>
      </c>
    </row>
    <row r="1783" spans="1:94" x14ac:dyDescent="0.35">
      <c r="A1783" t="s">
        <v>8541</v>
      </c>
      <c r="B1783">
        <v>221</v>
      </c>
      <c r="C1783" t="s">
        <v>9332</v>
      </c>
      <c r="D1783" t="s">
        <v>678</v>
      </c>
      <c r="E1783" t="s">
        <v>634</v>
      </c>
      <c r="F1783" t="s">
        <v>635</v>
      </c>
      <c r="G1783" t="s">
        <v>567</v>
      </c>
      <c r="H1783" t="s">
        <v>8542</v>
      </c>
      <c r="I1783">
        <v>64469</v>
      </c>
      <c r="J1783" t="s">
        <v>4090</v>
      </c>
      <c r="K1783" t="s">
        <v>4091</v>
      </c>
      <c r="L1783" t="s">
        <v>4622</v>
      </c>
      <c r="M1783" t="s">
        <v>8543</v>
      </c>
      <c r="N1783">
        <v>45000</v>
      </c>
      <c r="O1783" t="s">
        <v>1036</v>
      </c>
      <c r="P1783" t="s">
        <v>1037</v>
      </c>
      <c r="Q1783" t="s">
        <v>8550</v>
      </c>
      <c r="R1783">
        <v>4541009979</v>
      </c>
      <c r="S1783" t="s">
        <v>13394</v>
      </c>
      <c r="T1783"/>
      <c r="V1783" s="14">
        <v>46204</v>
      </c>
      <c r="W1783" t="s">
        <v>8547</v>
      </c>
      <c r="X1783" s="31">
        <v>46204.776307870372</v>
      </c>
      <c r="AN1783" s="14">
        <v>46205</v>
      </c>
      <c r="AO1783" t="s">
        <v>8548</v>
      </c>
      <c r="AP1783" s="31">
        <v>46205.422824074078</v>
      </c>
      <c r="AT1783" s="31">
        <v>46205.422824074078</v>
      </c>
      <c r="AU1783" s="14">
        <v>46205</v>
      </c>
      <c r="AV1783" t="s">
        <v>8548</v>
      </c>
      <c r="AW1783" t="s">
        <v>8549</v>
      </c>
      <c r="AX1783" t="s">
        <v>677</v>
      </c>
      <c r="AY1783" s="14">
        <v>46205</v>
      </c>
      <c r="AZ1783" t="s">
        <v>8548</v>
      </c>
      <c r="BA1783" s="31">
        <v>46205.429201388892</v>
      </c>
      <c r="BB1783" s="14">
        <v>46205</v>
      </c>
      <c r="BC1783" t="s">
        <v>1435</v>
      </c>
      <c r="BD1783" s="31">
        <v>46205.434861111113</v>
      </c>
      <c r="BE1783" s="14">
        <v>46205</v>
      </c>
      <c r="BF1783" t="s">
        <v>1449</v>
      </c>
      <c r="BG1783" s="31">
        <v>46205.441805555558</v>
      </c>
      <c r="BH1783" s="14">
        <v>46205</v>
      </c>
      <c r="BI1783" t="s">
        <v>1437</v>
      </c>
      <c r="BJ1783" s="31">
        <v>46205.474930555552</v>
      </c>
      <c r="BK1783" s="14">
        <v>46205</v>
      </c>
      <c r="BL1783" t="s">
        <v>1437</v>
      </c>
      <c r="BM1783" s="31">
        <v>46205.476006944446</v>
      </c>
      <c r="BZ1783" s="14">
        <v>46205</v>
      </c>
      <c r="CA1783" t="s">
        <v>1437</v>
      </c>
      <c r="CB1783" s="31">
        <v>46205.505335648151</v>
      </c>
      <c r="CC1783" s="14">
        <v>46205</v>
      </c>
      <c r="CD1783" t="s">
        <v>1438</v>
      </c>
      <c r="CE1783" s="31">
        <v>46205.513796296298</v>
      </c>
      <c r="CI1783" s="14">
        <v>46205</v>
      </c>
      <c r="CJ1783" t="s">
        <v>8548</v>
      </c>
      <c r="CK1783" s="31">
        <v>46205.750347222223</v>
      </c>
      <c r="CP1783" t="str">
        <f>VLOOKUP(A1783,Sheet1!$A$2:$E$221,2,0)</f>
        <v>South East Zone</v>
      </c>
    </row>
    <row r="1784" spans="1:94" x14ac:dyDescent="0.35">
      <c r="A1784" t="s">
        <v>8541</v>
      </c>
      <c r="B1784">
        <v>221</v>
      </c>
      <c r="C1784" t="s">
        <v>9332</v>
      </c>
      <c r="D1784" t="s">
        <v>678</v>
      </c>
      <c r="E1784" t="s">
        <v>634</v>
      </c>
      <c r="F1784" t="s">
        <v>635</v>
      </c>
      <c r="G1784" t="s">
        <v>567</v>
      </c>
      <c r="H1784" t="s">
        <v>4088</v>
      </c>
      <c r="I1784">
        <v>124132</v>
      </c>
      <c r="J1784" t="s">
        <v>4090</v>
      </c>
      <c r="K1784" t="s">
        <v>4091</v>
      </c>
      <c r="L1784" t="s">
        <v>4622</v>
      </c>
      <c r="M1784" t="s">
        <v>8551</v>
      </c>
      <c r="N1784">
        <v>60000</v>
      </c>
      <c r="O1784" t="s">
        <v>1038</v>
      </c>
      <c r="P1784" t="s">
        <v>1039</v>
      </c>
      <c r="Q1784" t="s">
        <v>4089</v>
      </c>
      <c r="R1784">
        <v>4913689971</v>
      </c>
      <c r="S1784" t="s">
        <v>13394</v>
      </c>
      <c r="T1784"/>
      <c r="V1784" s="14">
        <v>46205</v>
      </c>
      <c r="W1784" t="s">
        <v>8547</v>
      </c>
      <c r="X1784" s="31">
        <v>46205.407372685186</v>
      </c>
      <c r="AN1784" s="14">
        <v>46205</v>
      </c>
      <c r="AO1784" t="s">
        <v>8548</v>
      </c>
      <c r="AP1784" s="31">
        <v>46205.505833333336</v>
      </c>
      <c r="AT1784" s="31">
        <v>46205.505833333336</v>
      </c>
      <c r="AU1784" s="14">
        <v>46205</v>
      </c>
      <c r="AV1784" t="s">
        <v>8548</v>
      </c>
      <c r="AW1784" t="s">
        <v>8549</v>
      </c>
      <c r="AX1784" t="s">
        <v>677</v>
      </c>
      <c r="AY1784" s="14">
        <v>46205</v>
      </c>
      <c r="AZ1784" t="s">
        <v>8548</v>
      </c>
      <c r="BA1784" s="31">
        <v>46205.507847222223</v>
      </c>
      <c r="BB1784" s="14">
        <v>46205</v>
      </c>
      <c r="BC1784" t="s">
        <v>1435</v>
      </c>
      <c r="BD1784" s="31">
        <v>46205.514467592591</v>
      </c>
      <c r="BE1784" s="14">
        <v>46205</v>
      </c>
      <c r="BF1784" t="s">
        <v>1454</v>
      </c>
      <c r="BG1784" s="31">
        <v>46205.520335648151</v>
      </c>
      <c r="BH1784" s="14">
        <v>46205</v>
      </c>
      <c r="BI1784" t="s">
        <v>1437</v>
      </c>
      <c r="BJ1784" s="31">
        <v>46205.526400462964</v>
      </c>
      <c r="BK1784" s="14">
        <v>46205</v>
      </c>
      <c r="BL1784" t="s">
        <v>1438</v>
      </c>
      <c r="BM1784" s="31">
        <v>46205.559259259258</v>
      </c>
      <c r="BN1784" s="14">
        <v>46205</v>
      </c>
      <c r="BO1784" t="s">
        <v>1437</v>
      </c>
      <c r="BP1784" s="31">
        <v>46205.527083333334</v>
      </c>
      <c r="BZ1784" s="14">
        <v>46205</v>
      </c>
      <c r="CA1784" t="s">
        <v>1438</v>
      </c>
      <c r="CB1784" s="31">
        <v>46205.622754629629</v>
      </c>
      <c r="CC1784" s="14">
        <v>46205</v>
      </c>
      <c r="CD1784" t="s">
        <v>1438</v>
      </c>
      <c r="CE1784" s="31">
        <v>46205.62736111111</v>
      </c>
      <c r="CI1784" s="14">
        <v>46205</v>
      </c>
      <c r="CJ1784" t="s">
        <v>8548</v>
      </c>
      <c r="CK1784" s="31">
        <v>46205.684907407405</v>
      </c>
      <c r="CP1784" t="str">
        <f>VLOOKUP(A1784,Sheet1!$A$2:$E$221,2,0)</f>
        <v>South East Zone</v>
      </c>
    </row>
    <row r="1785" spans="1:94" x14ac:dyDescent="0.35">
      <c r="A1785" t="s">
        <v>8541</v>
      </c>
      <c r="B1785">
        <v>221</v>
      </c>
      <c r="C1785" t="s">
        <v>9332</v>
      </c>
      <c r="D1785" t="s">
        <v>678</v>
      </c>
      <c r="E1785" t="s">
        <v>634</v>
      </c>
      <c r="F1785" t="s">
        <v>635</v>
      </c>
      <c r="G1785" t="s">
        <v>567</v>
      </c>
      <c r="H1785" t="s">
        <v>4504</v>
      </c>
      <c r="I1785">
        <v>143201</v>
      </c>
      <c r="J1785" t="s">
        <v>4090</v>
      </c>
      <c r="K1785" t="s">
        <v>4091</v>
      </c>
      <c r="L1785" t="s">
        <v>4622</v>
      </c>
      <c r="M1785" t="s">
        <v>8552</v>
      </c>
      <c r="N1785">
        <v>60000</v>
      </c>
      <c r="O1785" t="s">
        <v>1038</v>
      </c>
      <c r="P1785" t="s">
        <v>1039</v>
      </c>
      <c r="Q1785" t="s">
        <v>4505</v>
      </c>
      <c r="R1785">
        <v>5950457771</v>
      </c>
      <c r="S1785" t="s">
        <v>13394</v>
      </c>
      <c r="T1785"/>
      <c r="V1785" s="14">
        <v>46206</v>
      </c>
      <c r="W1785" t="s">
        <v>8548</v>
      </c>
      <c r="X1785" s="31">
        <v>46206.492256944446</v>
      </c>
      <c r="AN1785" s="14">
        <v>46206</v>
      </c>
      <c r="AO1785" t="s">
        <v>8548</v>
      </c>
      <c r="AP1785" s="31">
        <v>46206.552870370368</v>
      </c>
      <c r="AT1785" s="31">
        <v>46206.552870370368</v>
      </c>
      <c r="AU1785" s="14">
        <v>46206</v>
      </c>
      <c r="AV1785" t="s">
        <v>8548</v>
      </c>
      <c r="AW1785" t="s">
        <v>8549</v>
      </c>
      <c r="AX1785" t="s">
        <v>677</v>
      </c>
      <c r="AY1785" s="14">
        <v>46206</v>
      </c>
      <c r="AZ1785" t="s">
        <v>8548</v>
      </c>
      <c r="BA1785" s="31">
        <v>46206.576562499999</v>
      </c>
      <c r="BB1785" s="14">
        <v>46206</v>
      </c>
      <c r="BC1785" t="s">
        <v>1435</v>
      </c>
      <c r="BD1785" s="31">
        <v>46206.586828703701</v>
      </c>
      <c r="BE1785" s="14">
        <v>46206</v>
      </c>
      <c r="BF1785" t="s">
        <v>1454</v>
      </c>
      <c r="BG1785" s="31">
        <v>46206.610567129632</v>
      </c>
      <c r="BH1785" s="14">
        <v>46206</v>
      </c>
      <c r="BI1785" t="s">
        <v>1437</v>
      </c>
      <c r="BJ1785" s="31">
        <v>46206.650868055556</v>
      </c>
      <c r="BK1785" s="14">
        <v>46206</v>
      </c>
      <c r="BL1785" t="s">
        <v>1437</v>
      </c>
      <c r="BM1785" s="31">
        <v>46206.651284722226</v>
      </c>
      <c r="BZ1785" s="14">
        <v>46206</v>
      </c>
      <c r="CA1785" t="s">
        <v>1491</v>
      </c>
      <c r="CB1785" s="31">
        <v>46206.663831018515</v>
      </c>
      <c r="CC1785" s="14">
        <v>46206</v>
      </c>
      <c r="CD1785" t="s">
        <v>1455</v>
      </c>
      <c r="CE1785" s="31">
        <v>46206.67832175926</v>
      </c>
      <c r="CI1785" s="14">
        <v>46206</v>
      </c>
      <c r="CJ1785" t="s">
        <v>8548</v>
      </c>
      <c r="CK1785" s="31">
        <v>46206.696238425924</v>
      </c>
      <c r="CP1785" t="str">
        <f>VLOOKUP(A1785,Sheet1!$A$2:$E$221,2,0)</f>
        <v>South East Zone</v>
      </c>
    </row>
    <row r="1786" spans="1:94" x14ac:dyDescent="0.35">
      <c r="A1786" t="s">
        <v>8541</v>
      </c>
      <c r="B1786">
        <v>221</v>
      </c>
      <c r="C1786" t="s">
        <v>9332</v>
      </c>
      <c r="D1786" t="s">
        <v>678</v>
      </c>
      <c r="E1786" t="s">
        <v>634</v>
      </c>
      <c r="F1786" t="s">
        <v>635</v>
      </c>
      <c r="G1786" t="s">
        <v>567</v>
      </c>
      <c r="H1786" t="s">
        <v>11046</v>
      </c>
      <c r="I1786">
        <v>157642</v>
      </c>
      <c r="J1786" t="s">
        <v>8573</v>
      </c>
      <c r="K1786" t="s">
        <v>8574</v>
      </c>
      <c r="L1786" t="s">
        <v>4622</v>
      </c>
      <c r="M1786" t="s">
        <v>11047</v>
      </c>
      <c r="N1786">
        <v>40000</v>
      </c>
      <c r="O1786" t="s">
        <v>10149</v>
      </c>
      <c r="P1786" t="s">
        <v>10150</v>
      </c>
      <c r="Q1786" t="s">
        <v>11048</v>
      </c>
      <c r="R1786">
        <v>7699887626</v>
      </c>
      <c r="S1786" t="s">
        <v>13394</v>
      </c>
      <c r="T1786"/>
      <c r="V1786" s="14">
        <v>46209</v>
      </c>
      <c r="W1786" t="s">
        <v>8556</v>
      </c>
      <c r="X1786" s="31">
        <v>46209.586724537039</v>
      </c>
      <c r="AN1786" s="14">
        <v>46209</v>
      </c>
      <c r="AO1786" t="s">
        <v>11049</v>
      </c>
      <c r="AP1786" s="31">
        <v>46209.679386574076</v>
      </c>
      <c r="AT1786" s="31">
        <v>46209.679386574076</v>
      </c>
      <c r="AU1786" s="14">
        <v>46209</v>
      </c>
      <c r="AV1786" t="s">
        <v>11049</v>
      </c>
      <c r="AW1786" t="s">
        <v>635</v>
      </c>
      <c r="AX1786" t="s">
        <v>678</v>
      </c>
      <c r="AY1786" s="14">
        <v>46209</v>
      </c>
      <c r="AZ1786" t="s">
        <v>11049</v>
      </c>
      <c r="BA1786" s="31">
        <v>46209.679884259262</v>
      </c>
      <c r="BB1786" s="14">
        <v>46209</v>
      </c>
      <c r="BC1786" t="s">
        <v>1435</v>
      </c>
      <c r="BD1786" s="31">
        <v>46209.682650462964</v>
      </c>
      <c r="BE1786" s="14">
        <v>46209</v>
      </c>
      <c r="BF1786" t="s">
        <v>1436</v>
      </c>
      <c r="BG1786" s="31">
        <v>46209.693136574075</v>
      </c>
      <c r="BH1786" s="14">
        <v>46209</v>
      </c>
      <c r="BI1786" t="s">
        <v>1437</v>
      </c>
      <c r="BJ1786" s="31">
        <v>46209.696192129632</v>
      </c>
      <c r="BK1786" s="14">
        <v>46209</v>
      </c>
      <c r="BL1786" t="s">
        <v>1437</v>
      </c>
      <c r="BM1786" s="31">
        <v>46209.698252314818</v>
      </c>
      <c r="BZ1786" s="14">
        <v>46209</v>
      </c>
      <c r="CA1786" t="s">
        <v>1437</v>
      </c>
      <c r="CB1786" s="31">
        <v>46209.705462962964</v>
      </c>
      <c r="CC1786" s="14">
        <v>46209</v>
      </c>
      <c r="CD1786" t="s">
        <v>1437</v>
      </c>
      <c r="CE1786" s="31">
        <v>46209.706516203703</v>
      </c>
      <c r="CI1786" s="14">
        <v>46209</v>
      </c>
      <c r="CJ1786" t="s">
        <v>8548</v>
      </c>
      <c r="CK1786" s="31">
        <v>46209.804247685184</v>
      </c>
      <c r="CP1786" t="str">
        <f>VLOOKUP(A1786,Sheet1!$A$2:$E$221,2,0)</f>
        <v>South East Zone</v>
      </c>
    </row>
    <row r="1787" spans="1:94" x14ac:dyDescent="0.35">
      <c r="A1787" t="s">
        <v>8541</v>
      </c>
      <c r="B1787">
        <v>221</v>
      </c>
      <c r="C1787" t="s">
        <v>9332</v>
      </c>
      <c r="D1787" t="s">
        <v>678</v>
      </c>
      <c r="E1787" t="s">
        <v>634</v>
      </c>
      <c r="F1787" t="s">
        <v>635</v>
      </c>
      <c r="G1787" t="s">
        <v>567</v>
      </c>
      <c r="H1787" t="s">
        <v>8553</v>
      </c>
      <c r="I1787">
        <v>214656</v>
      </c>
      <c r="J1787" t="s">
        <v>3867</v>
      </c>
      <c r="K1787" t="s">
        <v>3868</v>
      </c>
      <c r="L1787" t="s">
        <v>4622</v>
      </c>
      <c r="M1787" t="s">
        <v>8554</v>
      </c>
      <c r="N1787">
        <v>90000</v>
      </c>
      <c r="O1787" t="s">
        <v>1032</v>
      </c>
      <c r="P1787" t="s">
        <v>1033</v>
      </c>
      <c r="Q1787" t="s">
        <v>8555</v>
      </c>
      <c r="R1787">
        <v>9761486491</v>
      </c>
      <c r="S1787" t="s">
        <v>13394</v>
      </c>
      <c r="T1787"/>
      <c r="V1787" s="14">
        <v>46205</v>
      </c>
      <c r="W1787" t="s">
        <v>8556</v>
      </c>
      <c r="X1787" s="31">
        <v>46205.751157407409</v>
      </c>
      <c r="AN1787" s="14">
        <v>46205</v>
      </c>
      <c r="AO1787" t="s">
        <v>8557</v>
      </c>
      <c r="AP1787" s="31">
        <v>46205.774189814816</v>
      </c>
      <c r="AT1787" s="31">
        <v>46205.774189814816</v>
      </c>
      <c r="AU1787" s="14">
        <v>46205</v>
      </c>
      <c r="AV1787" t="s">
        <v>8557</v>
      </c>
      <c r="AW1787" t="s">
        <v>8558</v>
      </c>
      <c r="AX1787" t="s">
        <v>677</v>
      </c>
      <c r="AY1787" s="14">
        <v>46205</v>
      </c>
      <c r="AZ1787" t="s">
        <v>8557</v>
      </c>
      <c r="BA1787" s="31">
        <v>46205.774733796294</v>
      </c>
      <c r="BB1787" s="14">
        <v>46206</v>
      </c>
      <c r="BC1787" t="s">
        <v>1435</v>
      </c>
      <c r="BD1787" s="31">
        <v>46206.396805555552</v>
      </c>
      <c r="BE1787" s="14">
        <v>46206</v>
      </c>
      <c r="BF1787" t="s">
        <v>1458</v>
      </c>
      <c r="BG1787" s="31">
        <v>46206.397187499999</v>
      </c>
      <c r="BH1787" s="14">
        <v>46206</v>
      </c>
      <c r="BI1787" t="s">
        <v>1437</v>
      </c>
      <c r="BJ1787" s="31">
        <v>46206.419965277775</v>
      </c>
      <c r="BK1787" s="14">
        <v>46206</v>
      </c>
      <c r="BL1787" t="s">
        <v>1437</v>
      </c>
      <c r="BM1787" s="31">
        <v>46206.423958333333</v>
      </c>
      <c r="BZ1787" s="14">
        <v>46206</v>
      </c>
      <c r="CA1787" t="s">
        <v>1437</v>
      </c>
      <c r="CB1787" s="31">
        <v>46206.442349537036</v>
      </c>
      <c r="CC1787" s="14">
        <v>46206</v>
      </c>
      <c r="CD1787" t="s">
        <v>1455</v>
      </c>
      <c r="CE1787" s="31">
        <v>46206.443807870368</v>
      </c>
      <c r="CI1787" s="14">
        <v>46206</v>
      </c>
      <c r="CJ1787" t="s">
        <v>8548</v>
      </c>
      <c r="CK1787" s="31">
        <v>46206.573969907404</v>
      </c>
      <c r="CP1787" t="str">
        <f>VLOOKUP(A1787,Sheet1!$A$2:$E$221,2,0)</f>
        <v>South East Zone</v>
      </c>
    </row>
    <row r="1788" spans="1:94" x14ac:dyDescent="0.35">
      <c r="A1788" t="s">
        <v>8541</v>
      </c>
      <c r="B1788">
        <v>221</v>
      </c>
      <c r="C1788" t="s">
        <v>9332</v>
      </c>
      <c r="D1788" t="s">
        <v>678</v>
      </c>
      <c r="E1788" t="s">
        <v>634</v>
      </c>
      <c r="F1788" t="s">
        <v>635</v>
      </c>
      <c r="G1788" t="s">
        <v>567</v>
      </c>
      <c r="H1788" t="s">
        <v>8553</v>
      </c>
      <c r="I1788">
        <v>214656</v>
      </c>
      <c r="J1788" t="s">
        <v>3867</v>
      </c>
      <c r="K1788" t="s">
        <v>3868</v>
      </c>
      <c r="L1788" t="s">
        <v>4622</v>
      </c>
      <c r="M1788" t="s">
        <v>8554</v>
      </c>
      <c r="N1788">
        <v>60000</v>
      </c>
      <c r="O1788" t="s">
        <v>1038</v>
      </c>
      <c r="P1788" t="s">
        <v>1039</v>
      </c>
      <c r="Q1788" t="s">
        <v>8559</v>
      </c>
      <c r="R1788">
        <v>5279683116</v>
      </c>
      <c r="S1788" t="s">
        <v>13394</v>
      </c>
      <c r="T1788"/>
      <c r="V1788" s="14">
        <v>46205</v>
      </c>
      <c r="W1788" t="s">
        <v>8556</v>
      </c>
      <c r="X1788" s="31">
        <v>46205.751134259262</v>
      </c>
      <c r="AN1788" s="14">
        <v>46205</v>
      </c>
      <c r="AO1788" t="s">
        <v>8557</v>
      </c>
      <c r="AP1788" s="31">
        <v>46205.774224537039</v>
      </c>
      <c r="AT1788" s="31">
        <v>46205.774224537039</v>
      </c>
      <c r="AU1788" s="14">
        <v>46205</v>
      </c>
      <c r="AV1788" t="s">
        <v>8557</v>
      </c>
      <c r="AW1788" t="s">
        <v>8558</v>
      </c>
      <c r="AX1788" t="s">
        <v>677</v>
      </c>
      <c r="AY1788" s="14">
        <v>46205</v>
      </c>
      <c r="AZ1788" t="s">
        <v>8557</v>
      </c>
      <c r="BA1788" s="31">
        <v>46205.774756944447</v>
      </c>
      <c r="BB1788" s="14">
        <v>46206</v>
      </c>
      <c r="BC1788" t="s">
        <v>1435</v>
      </c>
      <c r="BD1788" s="31">
        <v>46206.396805555552</v>
      </c>
      <c r="BE1788" s="14">
        <v>46206</v>
      </c>
      <c r="BF1788" t="s">
        <v>1458</v>
      </c>
      <c r="BG1788" s="31">
        <v>46206.397199074076</v>
      </c>
      <c r="BH1788" s="14">
        <v>46206</v>
      </c>
      <c r="BI1788" t="s">
        <v>1437</v>
      </c>
      <c r="BJ1788" s="31">
        <v>46206.419988425929</v>
      </c>
      <c r="BK1788" s="14">
        <v>46206</v>
      </c>
      <c r="BL1788" t="s">
        <v>1437</v>
      </c>
      <c r="BM1788" s="31">
        <v>46206.42396990741</v>
      </c>
      <c r="BZ1788" s="14">
        <v>46206</v>
      </c>
      <c r="CA1788" t="s">
        <v>1437</v>
      </c>
      <c r="CB1788" s="31">
        <v>46206.442372685182</v>
      </c>
      <c r="CC1788" s="14">
        <v>46206</v>
      </c>
      <c r="CD1788" t="s">
        <v>1455</v>
      </c>
      <c r="CE1788" s="31">
        <v>46206.443807870368</v>
      </c>
      <c r="CI1788" s="14">
        <v>46206</v>
      </c>
      <c r="CJ1788" t="s">
        <v>8548</v>
      </c>
      <c r="CK1788" s="31">
        <v>46206.573969907404</v>
      </c>
      <c r="CP1788" t="str">
        <f>VLOOKUP(A1788,Sheet1!$A$2:$E$221,2,0)</f>
        <v>South East Zone</v>
      </c>
    </row>
    <row r="1789" spans="1:94" x14ac:dyDescent="0.35">
      <c r="A1789" t="s">
        <v>8541</v>
      </c>
      <c r="B1789">
        <v>221</v>
      </c>
      <c r="C1789" t="s">
        <v>9332</v>
      </c>
      <c r="D1789" t="s">
        <v>678</v>
      </c>
      <c r="E1789" t="s">
        <v>634</v>
      </c>
      <c r="F1789" t="s">
        <v>635</v>
      </c>
      <c r="G1789" t="s">
        <v>567</v>
      </c>
      <c r="H1789" t="s">
        <v>8560</v>
      </c>
      <c r="I1789">
        <v>242063</v>
      </c>
      <c r="J1789" t="s">
        <v>8561</v>
      </c>
      <c r="K1789" t="s">
        <v>8562</v>
      </c>
      <c r="L1789" t="s">
        <v>4622</v>
      </c>
      <c r="M1789" t="s">
        <v>8563</v>
      </c>
      <c r="N1789">
        <v>45000</v>
      </c>
      <c r="O1789" t="s">
        <v>1036</v>
      </c>
      <c r="P1789" t="s">
        <v>1037</v>
      </c>
      <c r="Q1789" t="s">
        <v>8564</v>
      </c>
      <c r="R1789">
        <v>2580463176</v>
      </c>
      <c r="S1789" t="s">
        <v>13394</v>
      </c>
      <c r="T1789"/>
      <c r="V1789" s="14">
        <v>46205</v>
      </c>
      <c r="W1789" t="s">
        <v>8565</v>
      </c>
      <c r="X1789" s="31">
        <v>46205.428310185183</v>
      </c>
      <c r="AN1789" s="14">
        <v>46205</v>
      </c>
      <c r="AO1789" t="s">
        <v>8548</v>
      </c>
      <c r="AP1789" s="31">
        <v>46205.660150462965</v>
      </c>
      <c r="AT1789" s="31">
        <v>46205.660150462965</v>
      </c>
      <c r="AU1789" s="14">
        <v>46205</v>
      </c>
      <c r="AV1789" t="s">
        <v>8548</v>
      </c>
      <c r="AW1789" t="s">
        <v>8549</v>
      </c>
      <c r="AX1789" t="s">
        <v>677</v>
      </c>
      <c r="AY1789" s="14">
        <v>46205</v>
      </c>
      <c r="AZ1789" t="s">
        <v>8548</v>
      </c>
      <c r="BA1789" s="31">
        <v>46205.66134259259</v>
      </c>
      <c r="BB1789" s="14">
        <v>46205</v>
      </c>
      <c r="BC1789" t="s">
        <v>1435</v>
      </c>
      <c r="BD1789" s="31">
        <v>46205.667962962965</v>
      </c>
      <c r="BE1789" s="14">
        <v>46205</v>
      </c>
      <c r="BF1789" t="s">
        <v>1441</v>
      </c>
      <c r="BG1789" s="31">
        <v>46205.673692129632</v>
      </c>
      <c r="BH1789" s="14">
        <v>46205</v>
      </c>
      <c r="BI1789" t="s">
        <v>1437</v>
      </c>
      <c r="BJ1789" s="31">
        <v>46205.679398148146</v>
      </c>
      <c r="BK1789" s="14">
        <v>46205</v>
      </c>
      <c r="BL1789" t="s">
        <v>1437</v>
      </c>
      <c r="BM1789" s="31">
        <v>46205.679745370369</v>
      </c>
      <c r="BZ1789" s="14">
        <v>46205</v>
      </c>
      <c r="CA1789" t="s">
        <v>1437</v>
      </c>
      <c r="CB1789" s="31">
        <v>46205.699374999997</v>
      </c>
      <c r="CC1789" s="14">
        <v>46205</v>
      </c>
      <c r="CD1789" t="s">
        <v>1455</v>
      </c>
      <c r="CE1789" s="31">
        <v>46205.714872685188</v>
      </c>
      <c r="CI1789" s="14">
        <v>46205</v>
      </c>
      <c r="CJ1789" t="s">
        <v>8548</v>
      </c>
      <c r="CK1789" s="31">
        <v>46205.772604166668</v>
      </c>
      <c r="CP1789" t="str">
        <f>VLOOKUP(A1789,Sheet1!$A$2:$E$221,2,0)</f>
        <v>South East Zone</v>
      </c>
    </row>
    <row r="1790" spans="1:94" x14ac:dyDescent="0.35">
      <c r="A1790" t="s">
        <v>8541</v>
      </c>
      <c r="B1790">
        <v>221</v>
      </c>
      <c r="C1790" t="s">
        <v>9332</v>
      </c>
      <c r="D1790" t="s">
        <v>678</v>
      </c>
      <c r="E1790" t="s">
        <v>634</v>
      </c>
      <c r="F1790" t="s">
        <v>635</v>
      </c>
      <c r="G1790" t="s">
        <v>567</v>
      </c>
      <c r="H1790" t="s">
        <v>12904</v>
      </c>
      <c r="I1790">
        <v>249473</v>
      </c>
      <c r="J1790" t="s">
        <v>8573</v>
      </c>
      <c r="K1790" t="s">
        <v>8574</v>
      </c>
      <c r="L1790" t="s">
        <v>4622</v>
      </c>
      <c r="M1790" t="s">
        <v>12905</v>
      </c>
      <c r="N1790">
        <v>50000</v>
      </c>
      <c r="O1790" t="s">
        <v>1034</v>
      </c>
      <c r="P1790" t="s">
        <v>1035</v>
      </c>
      <c r="Q1790" t="s">
        <v>12906</v>
      </c>
      <c r="R1790">
        <v>8227955548</v>
      </c>
      <c r="S1790" t="s">
        <v>13394</v>
      </c>
      <c r="T1790"/>
      <c r="V1790" s="14">
        <v>46210</v>
      </c>
      <c r="W1790" t="s">
        <v>8556</v>
      </c>
      <c r="X1790" s="31">
        <v>46210.418819444443</v>
      </c>
      <c r="AN1790" s="14">
        <v>46210</v>
      </c>
      <c r="AO1790" t="s">
        <v>8548</v>
      </c>
      <c r="AP1790" s="31">
        <v>46210.525393518517</v>
      </c>
      <c r="AT1790" s="31">
        <v>46210.525393518517</v>
      </c>
      <c r="AU1790" s="14">
        <v>46210</v>
      </c>
      <c r="AV1790" t="s">
        <v>8548</v>
      </c>
      <c r="AW1790" t="s">
        <v>8549</v>
      </c>
      <c r="AX1790" t="s">
        <v>677</v>
      </c>
      <c r="AY1790" s="14">
        <v>46210</v>
      </c>
      <c r="AZ1790" t="s">
        <v>8548</v>
      </c>
      <c r="BA1790" s="31">
        <v>46210.52721064815</v>
      </c>
      <c r="BB1790" s="14">
        <v>46210</v>
      </c>
      <c r="BC1790" t="s">
        <v>1435</v>
      </c>
      <c r="BD1790" s="31">
        <v>46210.529745370368</v>
      </c>
      <c r="BE1790" s="14">
        <v>46210</v>
      </c>
      <c r="BF1790" t="s">
        <v>1458</v>
      </c>
      <c r="BG1790" s="31">
        <v>46210.545034722221</v>
      </c>
      <c r="BH1790" s="14">
        <v>46210</v>
      </c>
      <c r="BI1790" t="s">
        <v>1437</v>
      </c>
      <c r="BJ1790" s="31">
        <v>46210.551539351851</v>
      </c>
      <c r="BK1790" s="14">
        <v>46210</v>
      </c>
      <c r="BL1790" t="s">
        <v>1437</v>
      </c>
      <c r="BM1790" s="31">
        <v>46210.552997685183</v>
      </c>
      <c r="BZ1790" s="14">
        <v>46210</v>
      </c>
      <c r="CA1790" t="s">
        <v>1437</v>
      </c>
      <c r="CB1790" s="31">
        <v>46210.56113425926</v>
      </c>
      <c r="CC1790" s="14">
        <v>46210</v>
      </c>
      <c r="CD1790" t="s">
        <v>1437</v>
      </c>
      <c r="CE1790" s="31">
        <v>46210.562002314815</v>
      </c>
      <c r="CI1790" s="14">
        <v>46210</v>
      </c>
      <c r="CJ1790" t="s">
        <v>8548</v>
      </c>
      <c r="CK1790" s="31">
        <v>46210.704687500001</v>
      </c>
      <c r="CP1790" t="str">
        <f>VLOOKUP(A1790,Sheet1!$A$2:$E$221,2,0)</f>
        <v>South East Zone</v>
      </c>
    </row>
    <row r="1791" spans="1:94" x14ac:dyDescent="0.35">
      <c r="A1791" t="s">
        <v>8541</v>
      </c>
      <c r="B1791">
        <v>221</v>
      </c>
      <c r="C1791" t="s">
        <v>9332</v>
      </c>
      <c r="D1791" t="s">
        <v>678</v>
      </c>
      <c r="E1791" t="s">
        <v>634</v>
      </c>
      <c r="F1791" t="s">
        <v>635</v>
      </c>
      <c r="G1791" t="s">
        <v>567</v>
      </c>
      <c r="H1791" t="s">
        <v>3865</v>
      </c>
      <c r="I1791">
        <v>372331</v>
      </c>
      <c r="J1791" t="s">
        <v>3867</v>
      </c>
      <c r="K1791" t="s">
        <v>3868</v>
      </c>
      <c r="L1791" t="s">
        <v>4622</v>
      </c>
      <c r="M1791" t="s">
        <v>8566</v>
      </c>
      <c r="N1791">
        <v>60000</v>
      </c>
      <c r="O1791" t="s">
        <v>1038</v>
      </c>
      <c r="P1791" t="s">
        <v>1039</v>
      </c>
      <c r="Q1791" t="s">
        <v>3866</v>
      </c>
      <c r="R1791">
        <v>6696975867</v>
      </c>
      <c r="S1791" t="s">
        <v>13394</v>
      </c>
      <c r="T1791"/>
      <c r="V1791" s="14">
        <v>46204</v>
      </c>
      <c r="W1791" t="s">
        <v>8567</v>
      </c>
      <c r="X1791" s="31">
        <v>46204.515451388892</v>
      </c>
      <c r="AN1791" s="14">
        <v>46204</v>
      </c>
      <c r="AO1791" t="s">
        <v>8548</v>
      </c>
      <c r="AP1791" s="31">
        <v>46204.539421296293</v>
      </c>
      <c r="AT1791" s="31">
        <v>46204.539421296293</v>
      </c>
      <c r="AU1791" s="14">
        <v>46204</v>
      </c>
      <c r="AV1791" t="s">
        <v>8548</v>
      </c>
      <c r="AW1791" t="s">
        <v>8549</v>
      </c>
      <c r="AX1791" t="s">
        <v>677</v>
      </c>
      <c r="AY1791" s="14">
        <v>46204</v>
      </c>
      <c r="AZ1791" t="s">
        <v>8548</v>
      </c>
      <c r="BA1791" s="31">
        <v>46204.54111111111</v>
      </c>
      <c r="BB1791" s="14">
        <v>46204</v>
      </c>
      <c r="BC1791" t="s">
        <v>1435</v>
      </c>
      <c r="BD1791" s="31">
        <v>46204.542962962965</v>
      </c>
      <c r="BE1791" s="14">
        <v>46204</v>
      </c>
      <c r="BF1791" t="s">
        <v>1456</v>
      </c>
      <c r="BG1791" s="31">
        <v>46204.546620370369</v>
      </c>
      <c r="BH1791" s="14">
        <v>46204</v>
      </c>
      <c r="BI1791" t="s">
        <v>1437</v>
      </c>
      <c r="BJ1791" s="31">
        <v>46204.603958333333</v>
      </c>
      <c r="BK1791" s="14">
        <v>46204</v>
      </c>
      <c r="BL1791" t="s">
        <v>1438</v>
      </c>
      <c r="BM1791" s="31">
        <v>46204.688414351855</v>
      </c>
      <c r="BN1791" s="14">
        <v>46204</v>
      </c>
      <c r="BO1791" t="s">
        <v>1437</v>
      </c>
      <c r="BP1791" s="31">
        <v>46204.605138888888</v>
      </c>
      <c r="BZ1791" s="14">
        <v>46204</v>
      </c>
      <c r="CA1791" t="s">
        <v>1438</v>
      </c>
      <c r="CB1791" s="31">
        <v>46204.693831018521</v>
      </c>
      <c r="CC1791" s="14">
        <v>46204</v>
      </c>
      <c r="CD1791" t="s">
        <v>1438</v>
      </c>
      <c r="CE1791" s="31">
        <v>46204.696087962962</v>
      </c>
      <c r="CI1791" s="14">
        <v>46204</v>
      </c>
      <c r="CJ1791" t="s">
        <v>8548</v>
      </c>
      <c r="CK1791" s="31">
        <v>46204.756145833337</v>
      </c>
      <c r="CP1791" t="str">
        <f>VLOOKUP(A1791,Sheet1!$A$2:$E$221,2,0)</f>
        <v>South East Zone</v>
      </c>
    </row>
    <row r="1792" spans="1:94" x14ac:dyDescent="0.35">
      <c r="A1792" t="s">
        <v>8541</v>
      </c>
      <c r="B1792">
        <v>221</v>
      </c>
      <c r="C1792" t="s">
        <v>9332</v>
      </c>
      <c r="D1792" t="s">
        <v>678</v>
      </c>
      <c r="E1792" t="s">
        <v>634</v>
      </c>
      <c r="F1792" t="s">
        <v>635</v>
      </c>
      <c r="G1792" t="s">
        <v>567</v>
      </c>
      <c r="H1792" t="s">
        <v>3895</v>
      </c>
      <c r="I1792">
        <v>489280</v>
      </c>
      <c r="J1792" t="s">
        <v>3897</v>
      </c>
      <c r="K1792" t="s">
        <v>3898</v>
      </c>
      <c r="L1792" t="s">
        <v>4622</v>
      </c>
      <c r="M1792" t="s">
        <v>8568</v>
      </c>
      <c r="N1792">
        <v>90000</v>
      </c>
      <c r="O1792" t="s">
        <v>1378</v>
      </c>
      <c r="P1792" t="s">
        <v>1379</v>
      </c>
      <c r="Q1792" t="s">
        <v>3896</v>
      </c>
      <c r="R1792">
        <v>1507767945</v>
      </c>
      <c r="S1792" t="s">
        <v>13394</v>
      </c>
      <c r="T1792"/>
      <c r="V1792" s="14">
        <v>46204</v>
      </c>
      <c r="W1792" t="s">
        <v>8569</v>
      </c>
      <c r="X1792" s="31">
        <v>46204.542812500003</v>
      </c>
      <c r="AN1792" s="14">
        <v>46204</v>
      </c>
      <c r="AO1792" t="s">
        <v>8548</v>
      </c>
      <c r="AP1792" s="31">
        <v>46204.713483796295</v>
      </c>
      <c r="AT1792" s="31">
        <v>46204.713483796295</v>
      </c>
      <c r="AU1792" s="14">
        <v>46204</v>
      </c>
      <c r="AV1792" t="s">
        <v>8548</v>
      </c>
      <c r="AW1792" t="s">
        <v>8549</v>
      </c>
      <c r="AX1792" t="s">
        <v>677</v>
      </c>
      <c r="AY1792" s="14">
        <v>46204</v>
      </c>
      <c r="AZ1792" t="s">
        <v>8548</v>
      </c>
      <c r="BA1792" s="31">
        <v>46204.713877314818</v>
      </c>
      <c r="BB1792" s="14">
        <v>46204</v>
      </c>
      <c r="BC1792" t="s">
        <v>1435</v>
      </c>
      <c r="BD1792" s="31">
        <v>46204.717499999999</v>
      </c>
      <c r="BE1792" s="14">
        <v>46204</v>
      </c>
      <c r="BF1792" t="s">
        <v>1457</v>
      </c>
      <c r="BG1792" s="31">
        <v>46204.733784722222</v>
      </c>
      <c r="BH1792" s="14">
        <v>46204</v>
      </c>
      <c r="BI1792" t="s">
        <v>1437</v>
      </c>
      <c r="BJ1792" s="31">
        <v>46204.735694444447</v>
      </c>
      <c r="BK1792" s="14">
        <v>46204</v>
      </c>
      <c r="BL1792" t="s">
        <v>1437</v>
      </c>
      <c r="BM1792" s="31">
        <v>46204.736377314817</v>
      </c>
      <c r="BZ1792" s="14">
        <v>46204</v>
      </c>
      <c r="CA1792" t="s">
        <v>1438</v>
      </c>
      <c r="CB1792" s="31">
        <v>46204.747928240744</v>
      </c>
      <c r="CC1792" s="14">
        <v>46204</v>
      </c>
      <c r="CD1792" t="s">
        <v>1438</v>
      </c>
      <c r="CE1792" s="31">
        <v>46204.748414351852</v>
      </c>
      <c r="CI1792" s="14">
        <v>46204</v>
      </c>
      <c r="CJ1792" t="s">
        <v>8548</v>
      </c>
      <c r="CK1792" s="31">
        <v>46204.824583333335</v>
      </c>
      <c r="CP1792" t="str">
        <f>VLOOKUP(A1792,Sheet1!$A$2:$E$221,2,0)</f>
        <v>South East Zone</v>
      </c>
    </row>
    <row r="1793" spans="1:94" x14ac:dyDescent="0.35">
      <c r="A1793" t="s">
        <v>8541</v>
      </c>
      <c r="B1793">
        <v>221</v>
      </c>
      <c r="C1793" t="s">
        <v>9332</v>
      </c>
      <c r="D1793" t="s">
        <v>678</v>
      </c>
      <c r="E1793" t="s">
        <v>634</v>
      </c>
      <c r="F1793" t="s">
        <v>635</v>
      </c>
      <c r="G1793" t="s">
        <v>567</v>
      </c>
      <c r="H1793" t="s">
        <v>12907</v>
      </c>
      <c r="I1793">
        <v>501613</v>
      </c>
      <c r="J1793" t="s">
        <v>4090</v>
      </c>
      <c r="K1793" t="s">
        <v>4091</v>
      </c>
      <c r="L1793" t="s">
        <v>4622</v>
      </c>
      <c r="M1793" t="s">
        <v>12908</v>
      </c>
      <c r="N1793">
        <v>80000</v>
      </c>
      <c r="O1793" t="s">
        <v>2992</v>
      </c>
      <c r="P1793" t="s">
        <v>2993</v>
      </c>
      <c r="Q1793" t="s">
        <v>12909</v>
      </c>
      <c r="R1793">
        <v>8868349613</v>
      </c>
      <c r="S1793" t="s">
        <v>13394</v>
      </c>
      <c r="T1793"/>
      <c r="V1793" s="14">
        <v>46210</v>
      </c>
      <c r="W1793" t="s">
        <v>12910</v>
      </c>
      <c r="X1793" s="31">
        <v>46210.419398148151</v>
      </c>
      <c r="AN1793" s="14">
        <v>46210</v>
      </c>
      <c r="AO1793" t="s">
        <v>8548</v>
      </c>
      <c r="AP1793" s="31">
        <v>46210.532083333332</v>
      </c>
      <c r="AT1793" s="31">
        <v>46210.532083333332</v>
      </c>
      <c r="AU1793" s="14">
        <v>46210</v>
      </c>
      <c r="AV1793" t="s">
        <v>8548</v>
      </c>
      <c r="AW1793" t="s">
        <v>8549</v>
      </c>
      <c r="AX1793" t="s">
        <v>677</v>
      </c>
      <c r="AY1793" s="14">
        <v>46210</v>
      </c>
      <c r="AZ1793" t="s">
        <v>8548</v>
      </c>
      <c r="BA1793" s="31">
        <v>46210.53733796296</v>
      </c>
      <c r="BB1793" s="14">
        <v>46210</v>
      </c>
      <c r="BC1793" t="s">
        <v>1435</v>
      </c>
      <c r="BD1793" s="31">
        <v>46210.543854166666</v>
      </c>
      <c r="BE1793" s="14">
        <v>46210</v>
      </c>
      <c r="BF1793" t="s">
        <v>1458</v>
      </c>
      <c r="BG1793" s="31">
        <v>46210.561018518521</v>
      </c>
      <c r="BH1793" s="14">
        <v>46210</v>
      </c>
      <c r="BI1793" t="s">
        <v>1437</v>
      </c>
      <c r="BJ1793" s="31">
        <v>46210.595763888887</v>
      </c>
      <c r="BK1793" s="14">
        <v>46210</v>
      </c>
      <c r="BL1793" t="s">
        <v>1437</v>
      </c>
      <c r="BM1793" s="31">
        <v>46210.598344907405</v>
      </c>
      <c r="BZ1793" s="14">
        <v>46210</v>
      </c>
      <c r="CA1793" t="s">
        <v>1437</v>
      </c>
      <c r="CB1793" s="31">
        <v>46210.613599537035</v>
      </c>
      <c r="CC1793" s="14">
        <v>46210</v>
      </c>
      <c r="CD1793" t="s">
        <v>1437</v>
      </c>
      <c r="CE1793" s="31">
        <v>46210.616099537037</v>
      </c>
      <c r="CP1793" t="str">
        <f>VLOOKUP(A1793,Sheet1!$A$2:$E$221,2,0)</f>
        <v>South East Zone</v>
      </c>
    </row>
    <row r="1794" spans="1:94" x14ac:dyDescent="0.35">
      <c r="A1794" t="s">
        <v>8541</v>
      </c>
      <c r="B1794">
        <v>221</v>
      </c>
      <c r="C1794" t="s">
        <v>9332</v>
      </c>
      <c r="D1794" t="s">
        <v>678</v>
      </c>
      <c r="E1794" t="s">
        <v>634</v>
      </c>
      <c r="F1794" t="s">
        <v>635</v>
      </c>
      <c r="G1794" t="s">
        <v>567</v>
      </c>
      <c r="H1794" t="s">
        <v>8570</v>
      </c>
      <c r="I1794">
        <v>523051</v>
      </c>
      <c r="J1794" t="s">
        <v>8561</v>
      </c>
      <c r="K1794" t="s">
        <v>8562</v>
      </c>
      <c r="L1794" t="s">
        <v>4622</v>
      </c>
      <c r="M1794" t="s">
        <v>8571</v>
      </c>
      <c r="O1794" t="s">
        <v>1034</v>
      </c>
      <c r="P1794" t="s">
        <v>1035</v>
      </c>
      <c r="Q1794" t="s">
        <v>3555</v>
      </c>
      <c r="R1794">
        <v>2579082169</v>
      </c>
      <c r="S1794" t="s">
        <v>13394</v>
      </c>
      <c r="T1794"/>
      <c r="V1794" s="14">
        <v>46206</v>
      </c>
      <c r="W1794" t="s">
        <v>8565</v>
      </c>
      <c r="X1794" s="31">
        <v>46206.691261574073</v>
      </c>
      <c r="AN1794" s="14">
        <v>46206</v>
      </c>
      <c r="AO1794" t="s">
        <v>8548</v>
      </c>
      <c r="AP1794" s="31">
        <v>46206.716087962966</v>
      </c>
      <c r="AT1794" s="31">
        <v>46206.716087962966</v>
      </c>
      <c r="AU1794" s="14">
        <v>46206</v>
      </c>
      <c r="AV1794" t="s">
        <v>8548</v>
      </c>
      <c r="AW1794" t="s">
        <v>8549</v>
      </c>
      <c r="AX1794" t="s">
        <v>677</v>
      </c>
      <c r="AY1794" s="14">
        <v>46206</v>
      </c>
      <c r="AZ1794" t="s">
        <v>8548</v>
      </c>
      <c r="BA1794" s="31">
        <v>46206.717824074076</v>
      </c>
      <c r="BB1794" s="14">
        <v>46206</v>
      </c>
      <c r="BC1794" t="s">
        <v>1435</v>
      </c>
      <c r="BD1794" s="31">
        <v>46206.724942129629</v>
      </c>
      <c r="BE1794" s="14">
        <v>46206</v>
      </c>
      <c r="BF1794" t="s">
        <v>1457</v>
      </c>
      <c r="BG1794" s="31">
        <v>46206.728368055556</v>
      </c>
      <c r="BH1794" s="14">
        <v>46206</v>
      </c>
      <c r="BI1794" t="s">
        <v>1437</v>
      </c>
      <c r="BJ1794" s="31">
        <v>46206.734212962961</v>
      </c>
      <c r="BN1794" s="14">
        <v>46206</v>
      </c>
      <c r="BO1794" t="s">
        <v>1437</v>
      </c>
      <c r="BP1794" s="31">
        <v>46206.735393518517</v>
      </c>
      <c r="CP1794" t="str">
        <f>VLOOKUP(A1794,Sheet1!$A$2:$E$221,2,0)</f>
        <v>South East Zone</v>
      </c>
    </row>
    <row r="1795" spans="1:94" x14ac:dyDescent="0.35">
      <c r="A1795" t="s">
        <v>8541</v>
      </c>
      <c r="B1795">
        <v>221</v>
      </c>
      <c r="C1795" t="s">
        <v>9332</v>
      </c>
      <c r="D1795" t="s">
        <v>678</v>
      </c>
      <c r="E1795" t="s">
        <v>634</v>
      </c>
      <c r="F1795" t="s">
        <v>635</v>
      </c>
      <c r="G1795" t="s">
        <v>567</v>
      </c>
      <c r="H1795" t="s">
        <v>8572</v>
      </c>
      <c r="I1795">
        <v>586292</v>
      </c>
      <c r="J1795" t="s">
        <v>8573</v>
      </c>
      <c r="K1795" t="s">
        <v>8574</v>
      </c>
      <c r="L1795" t="s">
        <v>4622</v>
      </c>
      <c r="M1795" t="s">
        <v>8575</v>
      </c>
      <c r="N1795">
        <v>50000</v>
      </c>
      <c r="O1795" t="s">
        <v>1134</v>
      </c>
      <c r="P1795" t="s">
        <v>1135</v>
      </c>
      <c r="Q1795" t="s">
        <v>8576</v>
      </c>
      <c r="R1795">
        <v>4157358016</v>
      </c>
      <c r="S1795" t="s">
        <v>13394</v>
      </c>
      <c r="T1795"/>
      <c r="V1795" s="14">
        <v>46204</v>
      </c>
      <c r="W1795" t="s">
        <v>8556</v>
      </c>
      <c r="X1795" s="31">
        <v>46204.707384259258</v>
      </c>
      <c r="AN1795" s="14">
        <v>46204</v>
      </c>
      <c r="AO1795" t="s">
        <v>8548</v>
      </c>
      <c r="AP1795" s="31">
        <v>46204.730833333335</v>
      </c>
      <c r="AT1795" s="31">
        <v>46204.730833333335</v>
      </c>
      <c r="AU1795" s="14">
        <v>46204</v>
      </c>
      <c r="AV1795" t="s">
        <v>8548</v>
      </c>
      <c r="AW1795" t="s">
        <v>8549</v>
      </c>
      <c r="AX1795" t="s">
        <v>677</v>
      </c>
      <c r="AY1795" s="14">
        <v>46204</v>
      </c>
      <c r="AZ1795" t="s">
        <v>8548</v>
      </c>
      <c r="BA1795" s="31">
        <v>46204.731261574074</v>
      </c>
      <c r="BB1795" s="14">
        <v>46204</v>
      </c>
      <c r="BC1795" t="s">
        <v>1435</v>
      </c>
      <c r="BD1795" s="31">
        <v>46204.73909722222</v>
      </c>
      <c r="BE1795" s="14">
        <v>46204</v>
      </c>
      <c r="BF1795" t="s">
        <v>1458</v>
      </c>
      <c r="BG1795" s="31">
        <v>46204.744525462964</v>
      </c>
      <c r="BH1795" s="14">
        <v>46204</v>
      </c>
      <c r="BI1795" t="s">
        <v>1437</v>
      </c>
      <c r="BJ1795" s="31">
        <v>46204.747465277775</v>
      </c>
      <c r="BK1795" s="14">
        <v>46204</v>
      </c>
      <c r="BL1795" t="s">
        <v>1437</v>
      </c>
      <c r="BM1795" s="31">
        <v>46204.75341435185</v>
      </c>
      <c r="BZ1795" s="14">
        <v>46204</v>
      </c>
      <c r="CA1795" t="s">
        <v>1437</v>
      </c>
      <c r="CB1795" s="31">
        <v>46204.760104166664</v>
      </c>
      <c r="CC1795" s="14">
        <v>46204</v>
      </c>
      <c r="CD1795" t="s">
        <v>1437</v>
      </c>
      <c r="CE1795" s="31">
        <v>46204.762175925927</v>
      </c>
      <c r="CI1795" s="14">
        <v>46204</v>
      </c>
      <c r="CJ1795" t="s">
        <v>8548</v>
      </c>
      <c r="CK1795" s="31">
        <v>46204.842743055553</v>
      </c>
      <c r="CP1795" t="str">
        <f>VLOOKUP(A1795,Sheet1!$A$2:$E$221,2,0)</f>
        <v>South East Zone</v>
      </c>
    </row>
    <row r="1796" spans="1:94" x14ac:dyDescent="0.35">
      <c r="A1796" t="s">
        <v>8577</v>
      </c>
      <c r="B1796">
        <v>225</v>
      </c>
      <c r="C1796" t="s">
        <v>9332</v>
      </c>
      <c r="D1796" t="s">
        <v>678</v>
      </c>
      <c r="E1796" t="s">
        <v>797</v>
      </c>
      <c r="F1796" t="s">
        <v>800</v>
      </c>
      <c r="G1796" t="s">
        <v>567</v>
      </c>
      <c r="H1796" t="s">
        <v>8578</v>
      </c>
      <c r="I1796">
        <v>58768</v>
      </c>
      <c r="J1796" t="s">
        <v>3132</v>
      </c>
      <c r="K1796" t="s">
        <v>3133</v>
      </c>
      <c r="L1796" t="s">
        <v>4622</v>
      </c>
      <c r="M1796" t="s">
        <v>8579</v>
      </c>
      <c r="N1796">
        <v>45000</v>
      </c>
      <c r="O1796" t="s">
        <v>7079</v>
      </c>
      <c r="P1796" t="s">
        <v>7080</v>
      </c>
      <c r="Q1796" t="s">
        <v>8580</v>
      </c>
      <c r="R1796">
        <v>9643601862</v>
      </c>
      <c r="S1796" t="s">
        <v>13394</v>
      </c>
      <c r="T1796"/>
      <c r="V1796" s="14">
        <v>46205</v>
      </c>
      <c r="W1796" t="s">
        <v>3134</v>
      </c>
      <c r="X1796" s="31">
        <v>46205.555613425924</v>
      </c>
      <c r="AN1796" s="14">
        <v>46205</v>
      </c>
      <c r="AO1796" t="s">
        <v>1463</v>
      </c>
      <c r="AP1796" s="31">
        <v>46205.579710648148</v>
      </c>
      <c r="AT1796" s="31">
        <v>46205.579710648148</v>
      </c>
      <c r="AU1796" s="14">
        <v>46205</v>
      </c>
      <c r="AV1796" t="s">
        <v>1463</v>
      </c>
      <c r="AW1796" t="s">
        <v>800</v>
      </c>
      <c r="AX1796" t="s">
        <v>678</v>
      </c>
      <c r="AY1796" s="14">
        <v>46205</v>
      </c>
      <c r="AZ1796" t="s">
        <v>3134</v>
      </c>
      <c r="BA1796" s="31">
        <v>46205.580810185187</v>
      </c>
      <c r="BB1796" s="14">
        <v>46205</v>
      </c>
      <c r="BC1796" t="s">
        <v>1435</v>
      </c>
      <c r="BD1796" s="31">
        <v>46205.591307870367</v>
      </c>
      <c r="BE1796" s="14">
        <v>46205</v>
      </c>
      <c r="BF1796" t="s">
        <v>1441</v>
      </c>
      <c r="BG1796" s="31">
        <v>46205.601076388892</v>
      </c>
      <c r="BH1796" s="14">
        <v>46205</v>
      </c>
      <c r="BI1796" t="s">
        <v>1437</v>
      </c>
      <c r="BJ1796" s="31">
        <v>46205.618449074071</v>
      </c>
      <c r="BK1796" s="14">
        <v>46205</v>
      </c>
      <c r="BL1796" t="s">
        <v>1437</v>
      </c>
      <c r="BM1796" s="31">
        <v>46205.619039351855</v>
      </c>
      <c r="BZ1796" s="14">
        <v>46205</v>
      </c>
      <c r="CA1796" t="s">
        <v>1437</v>
      </c>
      <c r="CB1796" s="31">
        <v>46205.648842592593</v>
      </c>
      <c r="CC1796" s="14">
        <v>46205</v>
      </c>
      <c r="CD1796" t="s">
        <v>1455</v>
      </c>
      <c r="CE1796" s="31">
        <v>46205.657175925924</v>
      </c>
      <c r="CI1796" s="14">
        <v>46205</v>
      </c>
      <c r="CJ1796" t="s">
        <v>3134</v>
      </c>
      <c r="CK1796" s="31">
        <v>46205.756898148145</v>
      </c>
      <c r="CP1796" t="str">
        <f>VLOOKUP(A1796,Sheet1!$A$2:$E$221,2,0)</f>
        <v>South East Zone</v>
      </c>
    </row>
    <row r="1797" spans="1:94" x14ac:dyDescent="0.35">
      <c r="A1797" t="s">
        <v>8577</v>
      </c>
      <c r="B1797">
        <v>225</v>
      </c>
      <c r="C1797" t="s">
        <v>9332</v>
      </c>
      <c r="D1797" t="s">
        <v>678</v>
      </c>
      <c r="E1797" t="s">
        <v>797</v>
      </c>
      <c r="F1797" t="s">
        <v>800</v>
      </c>
      <c r="G1797" t="s">
        <v>567</v>
      </c>
      <c r="H1797" t="s">
        <v>8581</v>
      </c>
      <c r="I1797">
        <v>60668</v>
      </c>
      <c r="J1797" t="s">
        <v>2214</v>
      </c>
      <c r="K1797" t="s">
        <v>2215</v>
      </c>
      <c r="L1797" t="s">
        <v>4622</v>
      </c>
      <c r="M1797" t="s">
        <v>8582</v>
      </c>
      <c r="N1797">
        <v>60000</v>
      </c>
      <c r="O1797" t="s">
        <v>8583</v>
      </c>
      <c r="P1797" t="s">
        <v>8584</v>
      </c>
      <c r="Q1797" t="s">
        <v>8585</v>
      </c>
      <c r="R1797">
        <v>4603661960</v>
      </c>
      <c r="S1797" t="s">
        <v>13394</v>
      </c>
      <c r="T1797"/>
      <c r="V1797" s="14">
        <v>46205</v>
      </c>
      <c r="W1797" t="s">
        <v>8586</v>
      </c>
      <c r="X1797" s="31">
        <v>46205.643807870372</v>
      </c>
      <c r="AN1797" s="14">
        <v>46206</v>
      </c>
      <c r="AO1797" t="s">
        <v>1463</v>
      </c>
      <c r="AP1797" s="31">
        <v>46206.310347222221</v>
      </c>
      <c r="AT1797" s="31">
        <v>46206.310347222221</v>
      </c>
      <c r="AU1797" s="14">
        <v>46206</v>
      </c>
      <c r="AV1797" t="s">
        <v>1463</v>
      </c>
      <c r="AW1797" t="s">
        <v>800</v>
      </c>
      <c r="AX1797" t="s">
        <v>678</v>
      </c>
      <c r="AY1797" s="14">
        <v>46206</v>
      </c>
      <c r="AZ1797" t="s">
        <v>3134</v>
      </c>
      <c r="BA1797" s="31">
        <v>46206.387604166666</v>
      </c>
      <c r="BB1797" s="14">
        <v>46206</v>
      </c>
      <c r="BC1797" t="s">
        <v>1435</v>
      </c>
      <c r="BD1797" s="31">
        <v>46206.400694444441</v>
      </c>
      <c r="BE1797" s="14">
        <v>46206</v>
      </c>
      <c r="BF1797" t="s">
        <v>3135</v>
      </c>
      <c r="BG1797" s="31">
        <v>46206.406851851854</v>
      </c>
      <c r="BH1797" s="14">
        <v>46206</v>
      </c>
      <c r="BI1797" t="s">
        <v>1437</v>
      </c>
      <c r="BJ1797" s="31">
        <v>46206.424340277779</v>
      </c>
      <c r="BK1797" s="14">
        <v>46206</v>
      </c>
      <c r="BL1797" t="s">
        <v>1438</v>
      </c>
      <c r="BM1797" s="31">
        <v>46206.512002314812</v>
      </c>
      <c r="BN1797" s="14">
        <v>46206</v>
      </c>
      <c r="BO1797" t="s">
        <v>1437</v>
      </c>
      <c r="BP1797" s="31">
        <v>46206.426087962966</v>
      </c>
      <c r="BZ1797" s="14">
        <v>46206</v>
      </c>
      <c r="CA1797" t="s">
        <v>1438</v>
      </c>
      <c r="CB1797" s="31">
        <v>46206.538958333331</v>
      </c>
      <c r="CC1797" s="14">
        <v>46206</v>
      </c>
      <c r="CD1797" t="s">
        <v>1455</v>
      </c>
      <c r="CE1797" s="31">
        <v>46206.541655092595</v>
      </c>
      <c r="CI1797" s="14">
        <v>46210</v>
      </c>
      <c r="CJ1797" t="s">
        <v>3134</v>
      </c>
      <c r="CK1797" s="31">
        <v>46210.598287037035</v>
      </c>
      <c r="CP1797" t="str">
        <f>VLOOKUP(A1797,Sheet1!$A$2:$E$221,2,0)</f>
        <v>South East Zone</v>
      </c>
    </row>
    <row r="1798" spans="1:94" x14ac:dyDescent="0.35">
      <c r="A1798" t="s">
        <v>8577</v>
      </c>
      <c r="B1798">
        <v>225</v>
      </c>
      <c r="C1798" t="s">
        <v>9332</v>
      </c>
      <c r="D1798" t="s">
        <v>678</v>
      </c>
      <c r="E1798" t="s">
        <v>797</v>
      </c>
      <c r="F1798" t="s">
        <v>800</v>
      </c>
      <c r="G1798" t="s">
        <v>567</v>
      </c>
      <c r="H1798" t="s">
        <v>11050</v>
      </c>
      <c r="I1798">
        <v>73352</v>
      </c>
      <c r="J1798" t="s">
        <v>11051</v>
      </c>
      <c r="K1798" t="s">
        <v>11052</v>
      </c>
      <c r="L1798" t="s">
        <v>4622</v>
      </c>
      <c r="M1798" t="s">
        <v>11053</v>
      </c>
      <c r="N1798">
        <v>70000</v>
      </c>
      <c r="O1798" t="s">
        <v>10905</v>
      </c>
      <c r="P1798" t="s">
        <v>10906</v>
      </c>
      <c r="Q1798" t="s">
        <v>11054</v>
      </c>
      <c r="R1798">
        <v>2741295008</v>
      </c>
      <c r="S1798" t="s">
        <v>13394</v>
      </c>
      <c r="T1798"/>
      <c r="V1798" s="14">
        <v>46206</v>
      </c>
      <c r="W1798" t="s">
        <v>11055</v>
      </c>
      <c r="X1798" s="31">
        <v>46206.538437499999</v>
      </c>
      <c r="AN1798" s="14">
        <v>46209</v>
      </c>
      <c r="AO1798" t="s">
        <v>1463</v>
      </c>
      <c r="AP1798" s="31">
        <v>46209.492291666669</v>
      </c>
      <c r="AT1798" s="31">
        <v>46209.492291666669</v>
      </c>
      <c r="AU1798" s="14">
        <v>46209</v>
      </c>
      <c r="AV1798" t="s">
        <v>1463</v>
      </c>
      <c r="AW1798" t="s">
        <v>800</v>
      </c>
      <c r="AX1798" t="s">
        <v>678</v>
      </c>
      <c r="AY1798" s="14">
        <v>46209</v>
      </c>
      <c r="AZ1798" t="s">
        <v>3134</v>
      </c>
      <c r="BA1798" s="31">
        <v>46209.51122685185</v>
      </c>
      <c r="BB1798" s="14">
        <v>46209</v>
      </c>
      <c r="BC1798" t="s">
        <v>1435</v>
      </c>
      <c r="BD1798" s="31">
        <v>46209.516377314816</v>
      </c>
      <c r="BE1798" s="14">
        <v>46209</v>
      </c>
      <c r="BF1798" t="s">
        <v>1436</v>
      </c>
      <c r="BG1798" s="31">
        <v>46209.531331018516</v>
      </c>
      <c r="BH1798" s="14">
        <v>46209</v>
      </c>
      <c r="BI1798" t="s">
        <v>1437</v>
      </c>
      <c r="BJ1798" s="31">
        <v>46209.539710648147</v>
      </c>
      <c r="BK1798" s="14">
        <v>46209</v>
      </c>
      <c r="BL1798" t="s">
        <v>1438</v>
      </c>
      <c r="BM1798" s="31">
        <v>46209.606249999997</v>
      </c>
      <c r="BN1798" s="14">
        <v>46209</v>
      </c>
      <c r="BO1798" t="s">
        <v>1437</v>
      </c>
      <c r="BP1798" s="31">
        <v>46209.541145833333</v>
      </c>
      <c r="BZ1798" s="14">
        <v>46209</v>
      </c>
      <c r="CA1798" t="s">
        <v>1438</v>
      </c>
      <c r="CB1798" s="31">
        <v>46209.623657407406</v>
      </c>
      <c r="CC1798" s="14">
        <v>46209</v>
      </c>
      <c r="CD1798" t="s">
        <v>1438</v>
      </c>
      <c r="CE1798" s="31">
        <v>46209.627002314817</v>
      </c>
      <c r="CI1798" s="14">
        <v>46209</v>
      </c>
      <c r="CJ1798" t="s">
        <v>3134</v>
      </c>
      <c r="CK1798" s="31">
        <v>46209.802037037036</v>
      </c>
      <c r="CP1798" t="str">
        <f>VLOOKUP(A1798,Sheet1!$A$2:$E$221,2,0)</f>
        <v>South East Zone</v>
      </c>
    </row>
    <row r="1799" spans="1:94" x14ac:dyDescent="0.35">
      <c r="A1799" t="s">
        <v>8577</v>
      </c>
      <c r="B1799">
        <v>225</v>
      </c>
      <c r="C1799" t="s">
        <v>9332</v>
      </c>
      <c r="D1799" t="s">
        <v>678</v>
      </c>
      <c r="E1799" t="s">
        <v>797</v>
      </c>
      <c r="F1799" t="s">
        <v>800</v>
      </c>
      <c r="G1799" t="s">
        <v>567</v>
      </c>
      <c r="H1799" t="s">
        <v>8587</v>
      </c>
      <c r="I1799">
        <v>94597</v>
      </c>
      <c r="J1799" t="s">
        <v>1459</v>
      </c>
      <c r="K1799" t="s">
        <v>1460</v>
      </c>
      <c r="L1799" t="s">
        <v>4622</v>
      </c>
      <c r="M1799" t="s">
        <v>8588</v>
      </c>
      <c r="N1799">
        <v>45000</v>
      </c>
      <c r="O1799" t="s">
        <v>7079</v>
      </c>
      <c r="P1799" t="s">
        <v>7080</v>
      </c>
      <c r="Q1799" t="s">
        <v>8589</v>
      </c>
      <c r="R1799">
        <v>2206536647</v>
      </c>
      <c r="S1799" t="s">
        <v>13394</v>
      </c>
      <c r="T1799"/>
      <c r="V1799" s="14">
        <v>46205</v>
      </c>
      <c r="W1799" t="s">
        <v>3134</v>
      </c>
      <c r="X1799" s="31">
        <v>46205.632800925923</v>
      </c>
      <c r="AN1799" s="14">
        <v>46205</v>
      </c>
      <c r="AO1799" t="s">
        <v>1463</v>
      </c>
      <c r="AP1799" s="31">
        <v>46205.657048611109</v>
      </c>
      <c r="AT1799" s="31">
        <v>46205.657048611109</v>
      </c>
      <c r="AU1799" s="14">
        <v>46205</v>
      </c>
      <c r="AV1799" t="s">
        <v>1463</v>
      </c>
      <c r="AW1799" t="s">
        <v>800</v>
      </c>
      <c r="AX1799" t="s">
        <v>678</v>
      </c>
      <c r="AY1799" s="14">
        <v>46205</v>
      </c>
      <c r="AZ1799" t="s">
        <v>3134</v>
      </c>
      <c r="BA1799" s="31">
        <v>46205.657442129632</v>
      </c>
      <c r="BB1799" s="14">
        <v>46205</v>
      </c>
      <c r="BC1799" t="s">
        <v>1435</v>
      </c>
      <c r="BD1799" s="31">
        <v>46205.661643518521</v>
      </c>
      <c r="BE1799" s="14">
        <v>46205</v>
      </c>
      <c r="BF1799" t="s">
        <v>1454</v>
      </c>
      <c r="BG1799" s="31">
        <v>46205.680914351855</v>
      </c>
      <c r="BH1799" s="14">
        <v>46205</v>
      </c>
      <c r="BI1799" t="s">
        <v>1437</v>
      </c>
      <c r="BJ1799" s="31">
        <v>46205.68986111111</v>
      </c>
      <c r="BK1799" s="14">
        <v>46205</v>
      </c>
      <c r="BL1799" t="s">
        <v>1437</v>
      </c>
      <c r="BM1799" s="31">
        <v>46205.690752314818</v>
      </c>
      <c r="BZ1799" s="14">
        <v>46205</v>
      </c>
      <c r="CA1799" t="s">
        <v>1437</v>
      </c>
      <c r="CB1799" s="31">
        <v>46205.699571759258</v>
      </c>
      <c r="CC1799" s="14">
        <v>46205</v>
      </c>
      <c r="CD1799" t="s">
        <v>1455</v>
      </c>
      <c r="CE1799" s="31">
        <v>46205.714988425927</v>
      </c>
      <c r="CI1799" s="14">
        <v>46205</v>
      </c>
      <c r="CJ1799" t="s">
        <v>3134</v>
      </c>
      <c r="CK1799" s="31">
        <v>46205.759953703702</v>
      </c>
      <c r="CP1799" t="str">
        <f>VLOOKUP(A1799,Sheet1!$A$2:$E$221,2,0)</f>
        <v>South East Zone</v>
      </c>
    </row>
    <row r="1800" spans="1:94" x14ac:dyDescent="0.35">
      <c r="A1800" t="s">
        <v>8577</v>
      </c>
      <c r="B1800">
        <v>225</v>
      </c>
      <c r="C1800" t="s">
        <v>9332</v>
      </c>
      <c r="D1800" t="s">
        <v>678</v>
      </c>
      <c r="E1800" t="s">
        <v>797</v>
      </c>
      <c r="F1800" t="s">
        <v>800</v>
      </c>
      <c r="G1800" t="s">
        <v>567</v>
      </c>
      <c r="H1800" t="s">
        <v>8587</v>
      </c>
      <c r="I1800">
        <v>94597</v>
      </c>
      <c r="J1800" t="s">
        <v>1459</v>
      </c>
      <c r="K1800" t="s">
        <v>1460</v>
      </c>
      <c r="L1800" t="s">
        <v>4622</v>
      </c>
      <c r="M1800" t="s">
        <v>8588</v>
      </c>
      <c r="N1800">
        <v>45000</v>
      </c>
      <c r="O1800" t="s">
        <v>7079</v>
      </c>
      <c r="P1800" t="s">
        <v>7080</v>
      </c>
      <c r="Q1800" t="s">
        <v>8590</v>
      </c>
      <c r="R1800">
        <v>5346709956</v>
      </c>
      <c r="S1800" t="s">
        <v>13394</v>
      </c>
      <c r="T1800"/>
      <c r="V1800" s="14">
        <v>46205</v>
      </c>
      <c r="W1800" t="s">
        <v>3134</v>
      </c>
      <c r="X1800" s="31">
        <v>46205.632754629631</v>
      </c>
      <c r="AN1800" s="14">
        <v>46205</v>
      </c>
      <c r="AO1800" t="s">
        <v>1463</v>
      </c>
      <c r="AP1800" s="31">
        <v>46205.657025462962</v>
      </c>
      <c r="AT1800" s="31">
        <v>46205.657025462962</v>
      </c>
      <c r="AU1800" s="14">
        <v>46205</v>
      </c>
      <c r="AV1800" t="s">
        <v>1463</v>
      </c>
      <c r="AW1800" t="s">
        <v>800</v>
      </c>
      <c r="AX1800" t="s">
        <v>678</v>
      </c>
      <c r="AY1800" s="14">
        <v>46205</v>
      </c>
      <c r="AZ1800" t="s">
        <v>3134</v>
      </c>
      <c r="BA1800" s="31">
        <v>46205.657418981478</v>
      </c>
      <c r="BB1800" s="14">
        <v>46205</v>
      </c>
      <c r="BC1800" t="s">
        <v>1435</v>
      </c>
      <c r="BD1800" s="31">
        <v>46205.661643518521</v>
      </c>
      <c r="BE1800" s="14">
        <v>46205</v>
      </c>
      <c r="BF1800" t="s">
        <v>1454</v>
      </c>
      <c r="BG1800" s="31">
        <v>46205.680925925924</v>
      </c>
      <c r="BH1800" s="14">
        <v>46205</v>
      </c>
      <c r="BI1800" t="s">
        <v>1437</v>
      </c>
      <c r="BJ1800" s="31">
        <v>46205.689872685187</v>
      </c>
      <c r="BK1800" s="14">
        <v>46205</v>
      </c>
      <c r="BL1800" t="s">
        <v>1437</v>
      </c>
      <c r="BM1800" s="31">
        <v>46205.690763888888</v>
      </c>
      <c r="BZ1800" s="14">
        <v>46205</v>
      </c>
      <c r="CA1800" t="s">
        <v>1437</v>
      </c>
      <c r="CB1800" s="31">
        <v>46205.699583333335</v>
      </c>
      <c r="CC1800" s="14">
        <v>46205</v>
      </c>
      <c r="CD1800" t="s">
        <v>1455</v>
      </c>
      <c r="CE1800" s="31">
        <v>46205.714988425927</v>
      </c>
      <c r="CI1800" s="14">
        <v>46205</v>
      </c>
      <c r="CJ1800" t="s">
        <v>3134</v>
      </c>
      <c r="CK1800" s="31">
        <v>46205.759953703702</v>
      </c>
      <c r="CP1800" t="str">
        <f>VLOOKUP(A1800,Sheet1!$A$2:$E$221,2,0)</f>
        <v>South East Zone</v>
      </c>
    </row>
    <row r="1801" spans="1:94" x14ac:dyDescent="0.35">
      <c r="A1801" t="s">
        <v>8577</v>
      </c>
      <c r="B1801">
        <v>225</v>
      </c>
      <c r="C1801" t="s">
        <v>9332</v>
      </c>
      <c r="D1801" t="s">
        <v>678</v>
      </c>
      <c r="E1801" t="s">
        <v>797</v>
      </c>
      <c r="F1801" t="s">
        <v>800</v>
      </c>
      <c r="G1801" t="s">
        <v>567</v>
      </c>
      <c r="H1801" t="s">
        <v>8591</v>
      </c>
      <c r="I1801">
        <v>148754</v>
      </c>
      <c r="J1801" t="s">
        <v>1459</v>
      </c>
      <c r="K1801" t="s">
        <v>1460</v>
      </c>
      <c r="L1801" t="s">
        <v>4622</v>
      </c>
      <c r="M1801" t="s">
        <v>8592</v>
      </c>
      <c r="N1801">
        <v>90000</v>
      </c>
      <c r="O1801" t="s">
        <v>1461</v>
      </c>
      <c r="P1801" t="s">
        <v>1462</v>
      </c>
      <c r="Q1801" t="s">
        <v>8593</v>
      </c>
      <c r="R1801">
        <v>1758218884</v>
      </c>
      <c r="S1801" t="s">
        <v>683</v>
      </c>
      <c r="T1801" t="s">
        <v>13240</v>
      </c>
      <c r="U1801" s="1">
        <v>46204</v>
      </c>
      <c r="V1801" s="14">
        <v>46203</v>
      </c>
      <c r="W1801" t="s">
        <v>8594</v>
      </c>
      <c r="X1801" s="31">
        <v>46203.698611111111</v>
      </c>
      <c r="AN1801" s="14">
        <v>46204</v>
      </c>
      <c r="AO1801" t="s">
        <v>1463</v>
      </c>
      <c r="AP1801" s="31">
        <v>46204.421701388892</v>
      </c>
      <c r="AT1801" s="31">
        <v>46204.421701388892</v>
      </c>
      <c r="AU1801" s="14">
        <v>46204</v>
      </c>
      <c r="AV1801" t="s">
        <v>1463</v>
      </c>
      <c r="AW1801" t="s">
        <v>800</v>
      </c>
      <c r="AX1801" t="s">
        <v>678</v>
      </c>
      <c r="AY1801" s="14">
        <v>46204</v>
      </c>
      <c r="AZ1801" t="s">
        <v>3134</v>
      </c>
      <c r="BA1801" s="31">
        <v>46204.433622685188</v>
      </c>
      <c r="BB1801" s="14">
        <v>46204</v>
      </c>
      <c r="BC1801" t="s">
        <v>1435</v>
      </c>
      <c r="BD1801" s="31">
        <v>46204.437997685185</v>
      </c>
      <c r="BE1801" s="14">
        <v>46204</v>
      </c>
      <c r="BF1801" t="s">
        <v>1450</v>
      </c>
      <c r="BG1801" s="31">
        <v>46204.447453703702</v>
      </c>
      <c r="BH1801" s="14">
        <v>46204</v>
      </c>
      <c r="BI1801" t="s">
        <v>1437</v>
      </c>
      <c r="BJ1801" s="31">
        <v>46204.456793981481</v>
      </c>
      <c r="BK1801" s="14">
        <v>46204</v>
      </c>
      <c r="BL1801" t="s">
        <v>1438</v>
      </c>
      <c r="BM1801" s="31">
        <v>46204.673506944448</v>
      </c>
      <c r="BN1801" s="14">
        <v>46204</v>
      </c>
      <c r="BO1801" t="s">
        <v>1437</v>
      </c>
      <c r="BP1801" s="31">
        <v>46204.457673611112</v>
      </c>
      <c r="BZ1801" s="14">
        <v>46204</v>
      </c>
      <c r="CA1801" t="s">
        <v>1438</v>
      </c>
      <c r="CB1801" s="31">
        <v>46204.693483796298</v>
      </c>
      <c r="CC1801" s="14">
        <v>46204</v>
      </c>
      <c r="CD1801" t="s">
        <v>1438</v>
      </c>
      <c r="CE1801" s="31">
        <v>46204.696006944447</v>
      </c>
      <c r="CI1801" s="14">
        <v>46204</v>
      </c>
      <c r="CJ1801" t="s">
        <v>1464</v>
      </c>
      <c r="CK1801" s="31">
        <v>46204.745000000003</v>
      </c>
      <c r="CP1801" t="str">
        <f>VLOOKUP(A1801,Sheet1!$A$2:$E$221,2,0)</f>
        <v>South East Zone</v>
      </c>
    </row>
    <row r="1802" spans="1:94" x14ac:dyDescent="0.35">
      <c r="A1802" t="s">
        <v>8577</v>
      </c>
      <c r="B1802">
        <v>225</v>
      </c>
      <c r="C1802" t="s">
        <v>9332</v>
      </c>
      <c r="D1802" t="s">
        <v>678</v>
      </c>
      <c r="E1802" t="s">
        <v>797</v>
      </c>
      <c r="F1802" t="s">
        <v>800</v>
      </c>
      <c r="G1802" t="s">
        <v>567</v>
      </c>
      <c r="H1802" t="s">
        <v>8595</v>
      </c>
      <c r="I1802">
        <v>293427</v>
      </c>
      <c r="J1802" t="s">
        <v>1465</v>
      </c>
      <c r="K1802" t="s">
        <v>1466</v>
      </c>
      <c r="L1802" t="s">
        <v>4622</v>
      </c>
      <c r="M1802" t="s">
        <v>8596</v>
      </c>
      <c r="N1802">
        <v>73000</v>
      </c>
      <c r="O1802" t="s">
        <v>3086</v>
      </c>
      <c r="P1802" t="s">
        <v>3087</v>
      </c>
      <c r="Q1802" t="s">
        <v>8597</v>
      </c>
      <c r="R1802">
        <v>2866730570</v>
      </c>
      <c r="S1802" t="s">
        <v>13394</v>
      </c>
      <c r="T1802"/>
      <c r="V1802" s="14">
        <v>46205</v>
      </c>
      <c r="W1802" t="s">
        <v>8598</v>
      </c>
      <c r="X1802" s="31">
        <v>46205.389814814815</v>
      </c>
      <c r="AN1802" s="14">
        <v>46205</v>
      </c>
      <c r="AO1802" t="s">
        <v>1463</v>
      </c>
      <c r="AP1802" s="31">
        <v>46205.435798611114</v>
      </c>
      <c r="AT1802" s="31">
        <v>46205.435798611114</v>
      </c>
      <c r="AU1802" s="14">
        <v>46205</v>
      </c>
      <c r="AV1802" t="s">
        <v>1463</v>
      </c>
      <c r="AW1802" t="s">
        <v>800</v>
      </c>
      <c r="AX1802" t="s">
        <v>678</v>
      </c>
      <c r="AY1802" s="14">
        <v>46205</v>
      </c>
      <c r="AZ1802" t="s">
        <v>3134</v>
      </c>
      <c r="BA1802" s="31">
        <v>46205.442025462966</v>
      </c>
      <c r="BB1802" s="14">
        <v>46205</v>
      </c>
      <c r="BC1802" t="s">
        <v>1435</v>
      </c>
      <c r="BD1802" s="31">
        <v>46205.444837962961</v>
      </c>
      <c r="BE1802" s="14">
        <v>46205</v>
      </c>
      <c r="BF1802" t="s">
        <v>1450</v>
      </c>
      <c r="BG1802" s="31">
        <v>46205.449166666665</v>
      </c>
      <c r="BH1802" s="14">
        <v>46205</v>
      </c>
      <c r="BI1802" t="s">
        <v>1437</v>
      </c>
      <c r="BJ1802" s="31">
        <v>46205.476284722223</v>
      </c>
      <c r="BK1802" s="14">
        <v>46205</v>
      </c>
      <c r="BL1802" t="s">
        <v>1437</v>
      </c>
      <c r="BM1802" s="31">
        <v>46205.477175925924</v>
      </c>
      <c r="BZ1802" s="14">
        <v>46205</v>
      </c>
      <c r="CA1802" t="s">
        <v>1437</v>
      </c>
      <c r="CB1802" s="31">
        <v>46205.505520833336</v>
      </c>
      <c r="CC1802" s="14">
        <v>46205</v>
      </c>
      <c r="CD1802" t="s">
        <v>1438</v>
      </c>
      <c r="CE1802" s="31">
        <v>46205.51358796296</v>
      </c>
      <c r="CI1802" s="14">
        <v>46205</v>
      </c>
      <c r="CJ1802" t="s">
        <v>3134</v>
      </c>
      <c r="CK1802" s="31">
        <v>46205.731435185182</v>
      </c>
      <c r="CP1802" t="str">
        <f>VLOOKUP(A1802,Sheet1!$A$2:$E$221,2,0)</f>
        <v>South East Zone</v>
      </c>
    </row>
    <row r="1803" spans="1:94" x14ac:dyDescent="0.35">
      <c r="A1803" t="s">
        <v>8577</v>
      </c>
      <c r="B1803">
        <v>225</v>
      </c>
      <c r="C1803" t="s">
        <v>9332</v>
      </c>
      <c r="D1803" t="s">
        <v>678</v>
      </c>
      <c r="E1803" t="s">
        <v>797</v>
      </c>
      <c r="F1803" t="s">
        <v>800</v>
      </c>
      <c r="G1803" t="s">
        <v>567</v>
      </c>
      <c r="H1803" t="s">
        <v>12911</v>
      </c>
      <c r="I1803">
        <v>310552</v>
      </c>
      <c r="J1803" t="s">
        <v>2214</v>
      </c>
      <c r="K1803" t="s">
        <v>2215</v>
      </c>
      <c r="L1803" t="s">
        <v>4622</v>
      </c>
      <c r="M1803" t="s">
        <v>12912</v>
      </c>
      <c r="N1803">
        <v>73000</v>
      </c>
      <c r="O1803" t="s">
        <v>3086</v>
      </c>
      <c r="P1803" t="s">
        <v>3087</v>
      </c>
      <c r="Q1803" t="s">
        <v>12913</v>
      </c>
      <c r="R1803">
        <v>4156069424</v>
      </c>
      <c r="S1803" t="s">
        <v>13394</v>
      </c>
      <c r="T1803"/>
      <c r="V1803" s="14">
        <v>46210</v>
      </c>
      <c r="W1803" t="s">
        <v>3134</v>
      </c>
      <c r="X1803" s="31">
        <v>46210.549861111111</v>
      </c>
      <c r="AN1803" s="14">
        <v>46210</v>
      </c>
      <c r="AO1803" t="s">
        <v>3134</v>
      </c>
      <c r="AP1803" s="31">
        <v>46210.595254629632</v>
      </c>
      <c r="AT1803" s="31">
        <v>46210.595254629632</v>
      </c>
      <c r="AU1803" s="14">
        <v>46210</v>
      </c>
      <c r="AV1803" t="s">
        <v>3134</v>
      </c>
      <c r="AW1803" t="s">
        <v>12914</v>
      </c>
      <c r="AX1803" t="s">
        <v>677</v>
      </c>
      <c r="AY1803" s="14">
        <v>46210</v>
      </c>
      <c r="AZ1803" t="s">
        <v>3134</v>
      </c>
      <c r="BA1803" s="31">
        <v>46210.595636574071</v>
      </c>
      <c r="BB1803" s="14">
        <v>46210</v>
      </c>
      <c r="BC1803" t="s">
        <v>1435</v>
      </c>
      <c r="BD1803" s="31">
        <v>46210.597905092596</v>
      </c>
      <c r="BE1803" s="14">
        <v>46210</v>
      </c>
      <c r="BF1803" t="s">
        <v>1454</v>
      </c>
      <c r="BG1803" s="31">
        <v>46210.61005787037</v>
      </c>
      <c r="BH1803" s="14">
        <v>46210</v>
      </c>
      <c r="BI1803" t="s">
        <v>1437</v>
      </c>
      <c r="BJ1803" s="31">
        <v>46210.618877314817</v>
      </c>
      <c r="BK1803" s="14">
        <v>46210</v>
      </c>
      <c r="BL1803" t="s">
        <v>1437</v>
      </c>
      <c r="BM1803" s="31">
        <v>46210.619560185187</v>
      </c>
      <c r="BZ1803" s="14">
        <v>46210</v>
      </c>
      <c r="CA1803" t="s">
        <v>1437</v>
      </c>
      <c r="CB1803" s="31">
        <v>46210.637013888889</v>
      </c>
      <c r="CC1803" s="14">
        <v>46210</v>
      </c>
      <c r="CD1803" t="s">
        <v>1455</v>
      </c>
      <c r="CE1803" s="31">
        <v>46210.638414351852</v>
      </c>
      <c r="CI1803" s="14">
        <v>46210</v>
      </c>
      <c r="CJ1803" t="s">
        <v>3134</v>
      </c>
      <c r="CK1803" s="31">
        <v>46210.735451388886</v>
      </c>
      <c r="CP1803" t="str">
        <f>VLOOKUP(A1803,Sheet1!$A$2:$E$221,2,0)</f>
        <v>South East Zone</v>
      </c>
    </row>
    <row r="1804" spans="1:94" x14ac:dyDescent="0.35">
      <c r="A1804" t="s">
        <v>8577</v>
      </c>
      <c r="B1804">
        <v>225</v>
      </c>
      <c r="C1804" t="s">
        <v>9332</v>
      </c>
      <c r="D1804" t="s">
        <v>678</v>
      </c>
      <c r="E1804" t="s">
        <v>797</v>
      </c>
      <c r="F1804" t="s">
        <v>800</v>
      </c>
      <c r="G1804" t="s">
        <v>567</v>
      </c>
      <c r="H1804" t="s">
        <v>12915</v>
      </c>
      <c r="I1804">
        <v>662300</v>
      </c>
      <c r="J1804" t="s">
        <v>2214</v>
      </c>
      <c r="K1804" t="s">
        <v>2215</v>
      </c>
      <c r="L1804" t="s">
        <v>4622</v>
      </c>
      <c r="M1804" t="s">
        <v>12916</v>
      </c>
      <c r="N1804">
        <v>60000</v>
      </c>
      <c r="O1804" t="s">
        <v>1302</v>
      </c>
      <c r="P1804" t="s">
        <v>1303</v>
      </c>
      <c r="Q1804" t="s">
        <v>12917</v>
      </c>
      <c r="R1804">
        <v>4189142327</v>
      </c>
      <c r="S1804" t="s">
        <v>683</v>
      </c>
      <c r="T1804" t="s">
        <v>13388</v>
      </c>
      <c r="U1804" s="1">
        <v>46210</v>
      </c>
      <c r="V1804" s="14">
        <v>46210</v>
      </c>
      <c r="W1804" t="s">
        <v>8586</v>
      </c>
      <c r="X1804" s="31">
        <v>46210.415300925924</v>
      </c>
      <c r="AN1804" s="14">
        <v>46210</v>
      </c>
      <c r="AO1804" t="s">
        <v>3134</v>
      </c>
      <c r="AP1804" s="31">
        <v>46210.453703703701</v>
      </c>
      <c r="AT1804" s="31">
        <v>46210.453703703701</v>
      </c>
      <c r="AU1804" s="14">
        <v>46210</v>
      </c>
      <c r="AV1804" t="s">
        <v>3134</v>
      </c>
      <c r="AW1804" t="s">
        <v>12914</v>
      </c>
      <c r="AX1804" t="s">
        <v>677</v>
      </c>
      <c r="AY1804" s="14">
        <v>46210</v>
      </c>
      <c r="AZ1804" t="s">
        <v>3134</v>
      </c>
      <c r="BA1804" s="31">
        <v>46210.45684027778</v>
      </c>
      <c r="BB1804" s="14">
        <v>46210</v>
      </c>
      <c r="BC1804" t="s">
        <v>1435</v>
      </c>
      <c r="BD1804" s="31">
        <v>46210.459664351853</v>
      </c>
      <c r="BE1804" s="14">
        <v>46210</v>
      </c>
      <c r="BF1804" t="s">
        <v>1457</v>
      </c>
      <c r="BG1804" s="31">
        <v>46210.465439814812</v>
      </c>
      <c r="BH1804" s="14">
        <v>46210</v>
      </c>
      <c r="BI1804" t="s">
        <v>1437</v>
      </c>
      <c r="BJ1804" s="31">
        <v>46210.469780092593</v>
      </c>
      <c r="BK1804" s="14">
        <v>46210</v>
      </c>
      <c r="BL1804" t="s">
        <v>1444</v>
      </c>
      <c r="BM1804" s="31">
        <v>46210.546099537038</v>
      </c>
      <c r="BN1804" s="14">
        <v>46210</v>
      </c>
      <c r="BO1804" t="s">
        <v>1437</v>
      </c>
      <c r="BP1804" s="31">
        <v>46210.470312500001</v>
      </c>
      <c r="BZ1804" s="14">
        <v>46210</v>
      </c>
      <c r="CA1804" t="s">
        <v>1444</v>
      </c>
      <c r="CB1804" s="31">
        <v>46210.567662037036</v>
      </c>
      <c r="CC1804" s="14">
        <v>46210</v>
      </c>
      <c r="CD1804" t="s">
        <v>1437</v>
      </c>
      <c r="CE1804" s="31">
        <v>46210.596597222226</v>
      </c>
      <c r="CI1804" s="14">
        <v>46210</v>
      </c>
      <c r="CJ1804" t="s">
        <v>3134</v>
      </c>
      <c r="CK1804" s="31">
        <v>46210.664340277777</v>
      </c>
      <c r="CP1804" t="str">
        <f>VLOOKUP(A1804,Sheet1!$A$2:$E$221,2,0)</f>
        <v>South East Zone</v>
      </c>
    </row>
    <row r="1805" spans="1:94" x14ac:dyDescent="0.35">
      <c r="A1805" t="s">
        <v>8599</v>
      </c>
      <c r="B1805">
        <v>227</v>
      </c>
      <c r="C1805" t="s">
        <v>9332</v>
      </c>
      <c r="D1805" t="s">
        <v>678</v>
      </c>
      <c r="E1805" t="s">
        <v>568</v>
      </c>
      <c r="F1805" t="s">
        <v>569</v>
      </c>
      <c r="G1805" t="s">
        <v>567</v>
      </c>
      <c r="H1805" t="s">
        <v>11056</v>
      </c>
      <c r="I1805">
        <v>145576</v>
      </c>
      <c r="J1805" t="s">
        <v>1467</v>
      </c>
      <c r="K1805" t="s">
        <v>1468</v>
      </c>
      <c r="L1805" t="s">
        <v>4622</v>
      </c>
      <c r="M1805" t="s">
        <v>11057</v>
      </c>
      <c r="N1805">
        <v>50000</v>
      </c>
      <c r="O1805" t="s">
        <v>9747</v>
      </c>
      <c r="P1805" t="s">
        <v>9748</v>
      </c>
      <c r="Q1805" t="s">
        <v>11058</v>
      </c>
      <c r="R1805">
        <v>9864481469</v>
      </c>
      <c r="S1805" t="s">
        <v>13394</v>
      </c>
      <c r="T1805"/>
      <c r="V1805" s="14">
        <v>46209</v>
      </c>
      <c r="W1805" t="s">
        <v>11059</v>
      </c>
      <c r="X1805" s="31">
        <v>46209.609837962962</v>
      </c>
      <c r="AN1805" s="14">
        <v>46209</v>
      </c>
      <c r="AO1805" t="s">
        <v>1469</v>
      </c>
      <c r="AP1805" s="31">
        <v>46209.656284722223</v>
      </c>
      <c r="AT1805" s="31">
        <v>46209.656284722223</v>
      </c>
      <c r="AU1805" s="14">
        <v>46209</v>
      </c>
      <c r="AV1805" t="s">
        <v>1469</v>
      </c>
      <c r="AW1805" t="s">
        <v>569</v>
      </c>
      <c r="AX1805" t="s">
        <v>678</v>
      </c>
      <c r="AY1805" s="14">
        <v>46209</v>
      </c>
      <c r="AZ1805" t="s">
        <v>11059</v>
      </c>
      <c r="BA1805" s="31">
        <v>46209.65697916667</v>
      </c>
      <c r="BB1805" s="14">
        <v>46209</v>
      </c>
      <c r="BC1805" t="s">
        <v>1435</v>
      </c>
      <c r="BD1805" s="31">
        <v>46209.660729166666</v>
      </c>
      <c r="BE1805" s="14">
        <v>46209</v>
      </c>
      <c r="BF1805" t="s">
        <v>1454</v>
      </c>
      <c r="BG1805" s="31">
        <v>46209.667511574073</v>
      </c>
      <c r="BH1805" s="14">
        <v>46209</v>
      </c>
      <c r="BI1805" t="s">
        <v>1437</v>
      </c>
      <c r="BJ1805" s="31">
        <v>46209.669432870367</v>
      </c>
      <c r="BK1805" s="14">
        <v>46209</v>
      </c>
      <c r="BL1805" t="s">
        <v>1437</v>
      </c>
      <c r="BM1805" s="31">
        <v>46209.670254629629</v>
      </c>
      <c r="BZ1805" s="14">
        <v>46209</v>
      </c>
      <c r="CA1805" t="s">
        <v>1437</v>
      </c>
      <c r="CB1805" s="31">
        <v>46209.676296296297</v>
      </c>
      <c r="CC1805" s="14">
        <v>46209</v>
      </c>
      <c r="CD1805" t="s">
        <v>1437</v>
      </c>
      <c r="CE1805" s="31">
        <v>46209.677939814814</v>
      </c>
      <c r="CI1805" s="14">
        <v>46209</v>
      </c>
      <c r="CJ1805" t="s">
        <v>1472</v>
      </c>
      <c r="CK1805" s="31">
        <v>46209.767071759263</v>
      </c>
      <c r="CP1805" t="str">
        <f>VLOOKUP(A1805,Sheet1!$A$2:$E$221,2,0)</f>
        <v>South East Zone</v>
      </c>
    </row>
    <row r="1806" spans="1:94" x14ac:dyDescent="0.35">
      <c r="A1806" t="s">
        <v>8599</v>
      </c>
      <c r="B1806">
        <v>227</v>
      </c>
      <c r="C1806" t="s">
        <v>9332</v>
      </c>
      <c r="D1806" t="s">
        <v>678</v>
      </c>
      <c r="E1806" t="s">
        <v>568</v>
      </c>
      <c r="F1806" t="s">
        <v>569</v>
      </c>
      <c r="G1806" t="s">
        <v>567</v>
      </c>
      <c r="H1806" t="s">
        <v>8600</v>
      </c>
      <c r="I1806">
        <v>321980</v>
      </c>
      <c r="J1806" t="s">
        <v>1467</v>
      </c>
      <c r="K1806" t="s">
        <v>1468</v>
      </c>
      <c r="L1806" t="s">
        <v>4622</v>
      </c>
      <c r="M1806" t="s">
        <v>8601</v>
      </c>
      <c r="N1806">
        <v>35000</v>
      </c>
      <c r="O1806" t="s">
        <v>6227</v>
      </c>
      <c r="P1806" t="s">
        <v>6228</v>
      </c>
      <c r="Q1806" t="s">
        <v>8602</v>
      </c>
      <c r="R1806">
        <v>7111847917</v>
      </c>
      <c r="S1806" t="s">
        <v>13394</v>
      </c>
      <c r="T1806"/>
      <c r="V1806" s="14">
        <v>46204</v>
      </c>
      <c r="W1806" t="s">
        <v>8603</v>
      </c>
      <c r="X1806" s="31">
        <v>46204.59679398148</v>
      </c>
      <c r="AN1806" s="14">
        <v>46204</v>
      </c>
      <c r="AO1806" t="s">
        <v>1469</v>
      </c>
      <c r="AP1806" s="31">
        <v>46204.6253125</v>
      </c>
      <c r="AT1806" s="31">
        <v>46204.6253125</v>
      </c>
      <c r="AU1806" s="14">
        <v>46204</v>
      </c>
      <c r="AV1806" t="s">
        <v>1469</v>
      </c>
      <c r="AW1806" t="s">
        <v>569</v>
      </c>
      <c r="AX1806" t="s">
        <v>678</v>
      </c>
      <c r="AY1806" s="14">
        <v>46204</v>
      </c>
      <c r="AZ1806" t="s">
        <v>1469</v>
      </c>
      <c r="BA1806" s="31">
        <v>46204.625787037039</v>
      </c>
      <c r="BB1806" s="14">
        <v>46204</v>
      </c>
      <c r="BC1806" t="s">
        <v>1435</v>
      </c>
      <c r="BD1806" s="31">
        <v>46204.636655092596</v>
      </c>
      <c r="BE1806" s="14">
        <v>46204</v>
      </c>
      <c r="BF1806" t="s">
        <v>1454</v>
      </c>
      <c r="BG1806" s="31">
        <v>46204.647465277776</v>
      </c>
      <c r="BH1806" s="14">
        <v>46204</v>
      </c>
      <c r="BI1806" t="s">
        <v>1437</v>
      </c>
      <c r="BJ1806" s="31">
        <v>46204.654733796298</v>
      </c>
      <c r="BN1806" s="14">
        <v>46204</v>
      </c>
      <c r="BO1806" t="s">
        <v>1437</v>
      </c>
      <c r="BP1806" s="31">
        <v>46204.656168981484</v>
      </c>
      <c r="CP1806" t="str">
        <f>VLOOKUP(A1806,Sheet1!$A$2:$E$221,2,0)</f>
        <v>South East Zone</v>
      </c>
    </row>
    <row r="1807" spans="1:94" x14ac:dyDescent="0.35">
      <c r="A1807" t="s">
        <v>8599</v>
      </c>
      <c r="B1807">
        <v>227</v>
      </c>
      <c r="C1807" t="s">
        <v>9332</v>
      </c>
      <c r="D1807" t="s">
        <v>678</v>
      </c>
      <c r="E1807" t="s">
        <v>568</v>
      </c>
      <c r="F1807" t="s">
        <v>569</v>
      </c>
      <c r="G1807" t="s">
        <v>567</v>
      </c>
      <c r="H1807" t="s">
        <v>8604</v>
      </c>
      <c r="I1807">
        <v>412646</v>
      </c>
      <c r="J1807" t="s">
        <v>1470</v>
      </c>
      <c r="K1807" t="s">
        <v>1471</v>
      </c>
      <c r="L1807" t="s">
        <v>4622</v>
      </c>
      <c r="M1807" t="s">
        <v>8605</v>
      </c>
      <c r="N1807">
        <v>45000</v>
      </c>
      <c r="O1807" t="s">
        <v>3012</v>
      </c>
      <c r="P1807" t="s">
        <v>3013</v>
      </c>
      <c r="Q1807" t="s">
        <v>8606</v>
      </c>
      <c r="R1807">
        <v>5745962040</v>
      </c>
      <c r="S1807" t="s">
        <v>13394</v>
      </c>
      <c r="T1807"/>
      <c r="V1807" s="14">
        <v>46204</v>
      </c>
      <c r="W1807" t="s">
        <v>8607</v>
      </c>
      <c r="X1807" s="31">
        <v>46204.386481481481</v>
      </c>
      <c r="AN1807" s="14">
        <v>46204</v>
      </c>
      <c r="AO1807" t="s">
        <v>1469</v>
      </c>
      <c r="AP1807" s="31">
        <v>46204.491805555554</v>
      </c>
      <c r="AT1807" s="31">
        <v>46204.491805555554</v>
      </c>
      <c r="AU1807" s="14">
        <v>46204</v>
      </c>
      <c r="AV1807" t="s">
        <v>1469</v>
      </c>
      <c r="AW1807" t="s">
        <v>569</v>
      </c>
      <c r="AX1807" t="s">
        <v>678</v>
      </c>
      <c r="AY1807" s="14">
        <v>46204</v>
      </c>
      <c r="AZ1807" t="s">
        <v>1472</v>
      </c>
      <c r="BA1807" s="31">
        <v>46204.497488425928</v>
      </c>
      <c r="BB1807" s="14">
        <v>46204</v>
      </c>
      <c r="BC1807" t="s">
        <v>1435</v>
      </c>
      <c r="BD1807" s="31">
        <v>46204.502974537034</v>
      </c>
      <c r="BE1807" s="14">
        <v>46204</v>
      </c>
      <c r="BF1807" t="s">
        <v>1440</v>
      </c>
      <c r="BG1807" s="31">
        <v>46204.507372685184</v>
      </c>
      <c r="BH1807" s="14">
        <v>46204</v>
      </c>
      <c r="BI1807" t="s">
        <v>1437</v>
      </c>
      <c r="BJ1807" s="31">
        <v>46204.52888888889</v>
      </c>
      <c r="BK1807" s="14">
        <v>46204</v>
      </c>
      <c r="BL1807" t="s">
        <v>1437</v>
      </c>
      <c r="BM1807" s="31">
        <v>46204.529652777775</v>
      </c>
      <c r="BZ1807" s="14">
        <v>46204</v>
      </c>
      <c r="CA1807" t="s">
        <v>1437</v>
      </c>
      <c r="CB1807" s="31">
        <v>46204.534814814811</v>
      </c>
      <c r="CC1807" s="14">
        <v>46204</v>
      </c>
      <c r="CD1807" t="s">
        <v>1438</v>
      </c>
      <c r="CE1807" s="31">
        <v>46204.542719907404</v>
      </c>
      <c r="CI1807" s="14">
        <v>46205</v>
      </c>
      <c r="CJ1807" t="s">
        <v>1472</v>
      </c>
      <c r="CK1807" s="31">
        <v>46205.502986111111</v>
      </c>
      <c r="CP1807" t="str">
        <f>VLOOKUP(A1807,Sheet1!$A$2:$E$221,2,0)</f>
        <v>South East Zone</v>
      </c>
    </row>
    <row r="1808" spans="1:94" x14ac:dyDescent="0.35">
      <c r="A1808" t="s">
        <v>8599</v>
      </c>
      <c r="B1808">
        <v>227</v>
      </c>
      <c r="C1808" t="s">
        <v>9332</v>
      </c>
      <c r="D1808" t="s">
        <v>678</v>
      </c>
      <c r="E1808" t="s">
        <v>568</v>
      </c>
      <c r="F1808" t="s">
        <v>569</v>
      </c>
      <c r="G1808" t="s">
        <v>567</v>
      </c>
      <c r="H1808" t="s">
        <v>8608</v>
      </c>
      <c r="I1808">
        <v>514449</v>
      </c>
      <c r="J1808" t="s">
        <v>1467</v>
      </c>
      <c r="K1808" t="s">
        <v>1468</v>
      </c>
      <c r="L1808" t="s">
        <v>4622</v>
      </c>
      <c r="M1808" t="s">
        <v>8609</v>
      </c>
      <c r="N1808">
        <v>85000</v>
      </c>
      <c r="O1808" t="s">
        <v>2698</v>
      </c>
      <c r="P1808" t="s">
        <v>2699</v>
      </c>
      <c r="Q1808" t="s">
        <v>8610</v>
      </c>
      <c r="R1808">
        <v>2431706363</v>
      </c>
      <c r="S1808" t="s">
        <v>13394</v>
      </c>
      <c r="T1808"/>
      <c r="V1808" s="14">
        <v>46205</v>
      </c>
      <c r="W1808" t="s">
        <v>8603</v>
      </c>
      <c r="X1808" s="31">
        <v>46205.47996527778</v>
      </c>
      <c r="AN1808" s="14">
        <v>46205</v>
      </c>
      <c r="AO1808" t="s">
        <v>1469</v>
      </c>
      <c r="AP1808" s="31">
        <v>46205.514849537038</v>
      </c>
      <c r="AT1808" s="31">
        <v>46205.514849537038</v>
      </c>
      <c r="AU1808" s="14">
        <v>46205</v>
      </c>
      <c r="AV1808" t="s">
        <v>1469</v>
      </c>
      <c r="AW1808" t="s">
        <v>569</v>
      </c>
      <c r="AX1808" t="s">
        <v>678</v>
      </c>
      <c r="AY1808" s="14">
        <v>46205</v>
      </c>
      <c r="AZ1808" t="s">
        <v>1469</v>
      </c>
      <c r="BA1808" s="31">
        <v>46205.531134259261</v>
      </c>
      <c r="BB1808" s="14">
        <v>46205</v>
      </c>
      <c r="BC1808" t="s">
        <v>1435</v>
      </c>
      <c r="BD1808" s="31">
        <v>46205.532754629632</v>
      </c>
      <c r="BE1808" s="14">
        <v>46205</v>
      </c>
      <c r="BF1808" t="s">
        <v>1449</v>
      </c>
      <c r="BG1808" s="31">
        <v>46205.537303240744</v>
      </c>
      <c r="BH1808" s="14">
        <v>46205</v>
      </c>
      <c r="BI1808" t="s">
        <v>1437</v>
      </c>
      <c r="BJ1808" s="31">
        <v>46205.543912037036</v>
      </c>
      <c r="BK1808" s="14">
        <v>46205</v>
      </c>
      <c r="BL1808" t="s">
        <v>1437</v>
      </c>
      <c r="BM1808" s="31">
        <v>46205.544664351852</v>
      </c>
      <c r="BZ1808" s="14">
        <v>46205</v>
      </c>
      <c r="CA1808" t="s">
        <v>1437</v>
      </c>
      <c r="CB1808" s="31">
        <v>46205.551319444443</v>
      </c>
      <c r="CC1808" s="14">
        <v>46205</v>
      </c>
      <c r="CD1808" t="s">
        <v>1437</v>
      </c>
      <c r="CE1808" s="31">
        <v>46205.564583333333</v>
      </c>
      <c r="CI1808" s="14">
        <v>46205</v>
      </c>
      <c r="CJ1808" t="s">
        <v>1472</v>
      </c>
      <c r="CK1808" s="31">
        <v>46205.755636574075</v>
      </c>
      <c r="CP1808" t="str">
        <f>VLOOKUP(A1808,Sheet1!$A$2:$E$221,2,0)</f>
        <v>South East Zone</v>
      </c>
    </row>
    <row r="1809" spans="1:94" x14ac:dyDescent="0.35">
      <c r="A1809" t="s">
        <v>8599</v>
      </c>
      <c r="B1809">
        <v>227</v>
      </c>
      <c r="C1809" t="s">
        <v>9332</v>
      </c>
      <c r="D1809" t="s">
        <v>678</v>
      </c>
      <c r="E1809" t="s">
        <v>568</v>
      </c>
      <c r="F1809" t="s">
        <v>569</v>
      </c>
      <c r="G1809" t="s">
        <v>567</v>
      </c>
      <c r="H1809" t="s">
        <v>2844</v>
      </c>
      <c r="I1809">
        <v>517936</v>
      </c>
      <c r="J1809" t="s">
        <v>1470</v>
      </c>
      <c r="K1809" t="s">
        <v>1471</v>
      </c>
      <c r="L1809" t="s">
        <v>4622</v>
      </c>
      <c r="M1809" t="s">
        <v>12918</v>
      </c>
      <c r="N1809">
        <v>90000</v>
      </c>
      <c r="O1809" t="s">
        <v>1445</v>
      </c>
      <c r="P1809" t="s">
        <v>1446</v>
      </c>
      <c r="Q1809" t="s">
        <v>12919</v>
      </c>
      <c r="R1809">
        <v>6218617108</v>
      </c>
      <c r="S1809" t="s">
        <v>13394</v>
      </c>
      <c r="T1809"/>
      <c r="V1809" s="14">
        <v>46210</v>
      </c>
      <c r="W1809" t="s">
        <v>11059</v>
      </c>
      <c r="X1809" s="31">
        <v>46210.463969907411</v>
      </c>
      <c r="AN1809" s="14">
        <v>46210</v>
      </c>
      <c r="AO1809" t="s">
        <v>12920</v>
      </c>
      <c r="AP1809" s="31">
        <v>46210.48704861111</v>
      </c>
      <c r="AT1809" s="31">
        <v>46210.48704861111</v>
      </c>
      <c r="AU1809" s="14">
        <v>46210</v>
      </c>
      <c r="AV1809" t="s">
        <v>12920</v>
      </c>
      <c r="AW1809" t="s">
        <v>12921</v>
      </c>
      <c r="AX1809" t="s">
        <v>677</v>
      </c>
      <c r="AY1809" s="14">
        <v>46210</v>
      </c>
      <c r="AZ1809" t="s">
        <v>12920</v>
      </c>
      <c r="BA1809" s="31">
        <v>46210.487511574072</v>
      </c>
      <c r="BB1809" s="14">
        <v>46210</v>
      </c>
      <c r="BC1809" t="s">
        <v>1435</v>
      </c>
      <c r="BD1809" s="31">
        <v>46210.492025462961</v>
      </c>
      <c r="BE1809" s="14">
        <v>46210</v>
      </c>
      <c r="BF1809" t="s">
        <v>1458</v>
      </c>
      <c r="BG1809" s="31">
        <v>46210.508680555555</v>
      </c>
      <c r="BH1809" s="14">
        <v>46210</v>
      </c>
      <c r="BI1809" t="s">
        <v>1437</v>
      </c>
      <c r="BJ1809" s="31">
        <v>46210.52380787037</v>
      </c>
      <c r="BK1809" s="14">
        <v>46210</v>
      </c>
      <c r="BL1809" t="s">
        <v>1437</v>
      </c>
      <c r="BM1809" s="31">
        <v>46210.524328703701</v>
      </c>
      <c r="BZ1809" s="14">
        <v>46210</v>
      </c>
      <c r="CA1809" t="s">
        <v>1437</v>
      </c>
      <c r="CB1809" s="31">
        <v>46210.542731481481</v>
      </c>
      <c r="CC1809" s="14">
        <v>46210</v>
      </c>
      <c r="CD1809" t="s">
        <v>1455</v>
      </c>
      <c r="CE1809" s="31">
        <v>46210.547025462962</v>
      </c>
      <c r="CI1809" s="14">
        <v>46210</v>
      </c>
      <c r="CJ1809" t="s">
        <v>1472</v>
      </c>
      <c r="CK1809" s="31">
        <v>46210.776828703703</v>
      </c>
      <c r="CP1809" t="str">
        <f>VLOOKUP(A1809,Sheet1!$A$2:$E$221,2,0)</f>
        <v>South East Zone</v>
      </c>
    </row>
    <row r="1810" spans="1:94" x14ac:dyDescent="0.35">
      <c r="A1810" t="s">
        <v>8599</v>
      </c>
      <c r="B1810">
        <v>227</v>
      </c>
      <c r="C1810" t="s">
        <v>9332</v>
      </c>
      <c r="D1810" t="s">
        <v>678</v>
      </c>
      <c r="E1810" t="s">
        <v>568</v>
      </c>
      <c r="F1810" t="s">
        <v>569</v>
      </c>
      <c r="G1810" t="s">
        <v>567</v>
      </c>
      <c r="H1810" t="s">
        <v>8611</v>
      </c>
      <c r="I1810">
        <v>605705</v>
      </c>
      <c r="J1810" t="s">
        <v>1467</v>
      </c>
      <c r="K1810" t="s">
        <v>1468</v>
      </c>
      <c r="L1810" t="s">
        <v>4622</v>
      </c>
      <c r="M1810" t="s">
        <v>8612</v>
      </c>
      <c r="N1810">
        <v>90000</v>
      </c>
      <c r="O1810" t="s">
        <v>9733</v>
      </c>
      <c r="P1810" t="s">
        <v>9734</v>
      </c>
      <c r="Q1810" t="s">
        <v>8613</v>
      </c>
      <c r="R1810">
        <v>6817920821</v>
      </c>
      <c r="S1810" t="s">
        <v>13394</v>
      </c>
      <c r="T1810"/>
      <c r="V1810" s="14">
        <v>46206</v>
      </c>
      <c r="W1810" t="s">
        <v>8607</v>
      </c>
      <c r="X1810" s="31">
        <v>46206.554282407407</v>
      </c>
      <c r="AN1810" s="14">
        <v>46206</v>
      </c>
      <c r="AO1810" t="s">
        <v>1469</v>
      </c>
      <c r="AP1810" s="31">
        <v>46206.623506944445</v>
      </c>
      <c r="AT1810" s="31">
        <v>46206.623506944445</v>
      </c>
      <c r="AU1810" s="14">
        <v>46206</v>
      </c>
      <c r="AV1810" t="s">
        <v>1469</v>
      </c>
      <c r="AW1810" t="s">
        <v>569</v>
      </c>
      <c r="AX1810" t="s">
        <v>678</v>
      </c>
      <c r="AY1810" s="14">
        <v>46206</v>
      </c>
      <c r="AZ1810" t="s">
        <v>1469</v>
      </c>
      <c r="BA1810" s="31">
        <v>46206.635138888887</v>
      </c>
      <c r="BB1810" s="14">
        <v>46206</v>
      </c>
      <c r="BC1810" t="s">
        <v>1435</v>
      </c>
      <c r="BD1810" s="31">
        <v>46206.639236111114</v>
      </c>
      <c r="BE1810" s="14">
        <v>46206</v>
      </c>
      <c r="BF1810" t="s">
        <v>3135</v>
      </c>
      <c r="BG1810" s="31">
        <v>46206.648333333331</v>
      </c>
      <c r="BH1810" s="14">
        <v>46206</v>
      </c>
      <c r="BI1810" t="s">
        <v>1437</v>
      </c>
      <c r="BJ1810" s="31">
        <v>46206.676064814812</v>
      </c>
      <c r="BK1810" s="14">
        <v>46209</v>
      </c>
      <c r="BL1810" t="s">
        <v>1438</v>
      </c>
      <c r="BM1810" s="31">
        <v>46209.643993055557</v>
      </c>
      <c r="BN1810" s="14">
        <v>46206</v>
      </c>
      <c r="BO1810" t="s">
        <v>1437</v>
      </c>
      <c r="BP1810" s="31">
        <v>46206.705868055556</v>
      </c>
      <c r="BZ1810" s="14">
        <v>46209</v>
      </c>
      <c r="CA1810" t="s">
        <v>1438</v>
      </c>
      <c r="CB1810" s="31">
        <v>46209.647349537037</v>
      </c>
      <c r="CC1810" s="14">
        <v>46209</v>
      </c>
      <c r="CD1810" t="s">
        <v>1438</v>
      </c>
      <c r="CE1810" s="31">
        <v>46209.649050925924</v>
      </c>
      <c r="CI1810" s="14">
        <v>46209</v>
      </c>
      <c r="CJ1810" t="s">
        <v>1472</v>
      </c>
      <c r="CK1810" s="31">
        <v>46209.707407407404</v>
      </c>
      <c r="CP1810" t="str">
        <f>VLOOKUP(A1810,Sheet1!$A$2:$E$221,2,0)</f>
        <v>South East Zone</v>
      </c>
    </row>
    <row r="1811" spans="1:94" x14ac:dyDescent="0.35">
      <c r="A1811" t="s">
        <v>8599</v>
      </c>
      <c r="B1811">
        <v>227</v>
      </c>
      <c r="C1811" t="s">
        <v>9332</v>
      </c>
      <c r="D1811" t="s">
        <v>678</v>
      </c>
      <c r="E1811" t="s">
        <v>568</v>
      </c>
      <c r="F1811" t="s">
        <v>569</v>
      </c>
      <c r="G1811" t="s">
        <v>567</v>
      </c>
      <c r="H1811" t="s">
        <v>12922</v>
      </c>
      <c r="I1811">
        <v>643390</v>
      </c>
      <c r="J1811" t="s">
        <v>1470</v>
      </c>
      <c r="K1811" t="s">
        <v>1471</v>
      </c>
      <c r="L1811" t="s">
        <v>4622</v>
      </c>
      <c r="M1811" t="s">
        <v>12923</v>
      </c>
      <c r="N1811">
        <v>45000</v>
      </c>
      <c r="O1811" t="s">
        <v>1332</v>
      </c>
      <c r="P1811" t="s">
        <v>1333</v>
      </c>
      <c r="Q1811" t="s">
        <v>12924</v>
      </c>
      <c r="R1811">
        <v>6423689522</v>
      </c>
      <c r="S1811" t="s">
        <v>13394</v>
      </c>
      <c r="T1811"/>
      <c r="V1811" s="14">
        <v>46210</v>
      </c>
      <c r="W1811" t="s">
        <v>11059</v>
      </c>
      <c r="X1811" s="31">
        <v>46210.598796296297</v>
      </c>
      <c r="AN1811" s="14">
        <v>46210</v>
      </c>
      <c r="AO1811" t="s">
        <v>12920</v>
      </c>
      <c r="AP1811" s="31">
        <v>46210.623414351852</v>
      </c>
      <c r="AT1811" s="31">
        <v>46210.623414351852</v>
      </c>
      <c r="AU1811" s="14">
        <v>46210</v>
      </c>
      <c r="AV1811" t="s">
        <v>12920</v>
      </c>
      <c r="AW1811" t="s">
        <v>12921</v>
      </c>
      <c r="AX1811" t="s">
        <v>677</v>
      </c>
      <c r="AY1811" s="14">
        <v>46210</v>
      </c>
      <c r="AZ1811" t="s">
        <v>12920</v>
      </c>
      <c r="BA1811" s="31">
        <v>46210.62976851852</v>
      </c>
      <c r="BB1811" s="14">
        <v>46210</v>
      </c>
      <c r="BC1811" t="s">
        <v>1435</v>
      </c>
      <c r="BD1811" s="31">
        <v>46210.634027777778</v>
      </c>
      <c r="BE1811" s="14">
        <v>46210</v>
      </c>
      <c r="BF1811" t="s">
        <v>1458</v>
      </c>
      <c r="BG1811" s="31">
        <v>46210.644918981481</v>
      </c>
      <c r="BH1811" s="14">
        <v>46210</v>
      </c>
      <c r="BI1811" t="s">
        <v>1437</v>
      </c>
      <c r="BJ1811" s="31">
        <v>46210.656921296293</v>
      </c>
      <c r="BK1811" s="14">
        <v>46210</v>
      </c>
      <c r="BL1811" t="s">
        <v>1444</v>
      </c>
      <c r="BM1811" s="31">
        <v>46210.663611111115</v>
      </c>
      <c r="BN1811" s="14">
        <v>46210</v>
      </c>
      <c r="BO1811" t="s">
        <v>1437</v>
      </c>
      <c r="BP1811" s="31">
        <v>46210.658206018517</v>
      </c>
      <c r="BZ1811" s="14">
        <v>46210</v>
      </c>
      <c r="CA1811" t="s">
        <v>1444</v>
      </c>
      <c r="CB1811" s="31">
        <v>46210.672905092593</v>
      </c>
      <c r="CC1811" s="14">
        <v>46210</v>
      </c>
      <c r="CD1811" t="s">
        <v>1437</v>
      </c>
      <c r="CE1811" s="31">
        <v>46210.677349537036</v>
      </c>
      <c r="CI1811" s="14">
        <v>46210</v>
      </c>
      <c r="CJ1811" t="s">
        <v>1472</v>
      </c>
      <c r="CK1811" s="31">
        <v>46210.76871527778</v>
      </c>
      <c r="CP1811" t="str">
        <f>VLOOKUP(A1811,Sheet1!$A$2:$E$221,2,0)</f>
        <v>South East Zone</v>
      </c>
    </row>
    <row r="1812" spans="1:94" x14ac:dyDescent="0.35">
      <c r="A1812" t="s">
        <v>8614</v>
      </c>
      <c r="B1812">
        <v>228</v>
      </c>
      <c r="C1812" t="s">
        <v>9332</v>
      </c>
      <c r="D1812" t="s">
        <v>678</v>
      </c>
      <c r="E1812" t="s">
        <v>570</v>
      </c>
      <c r="F1812" t="s">
        <v>571</v>
      </c>
      <c r="G1812" t="s">
        <v>567</v>
      </c>
      <c r="H1812" t="s">
        <v>3858</v>
      </c>
      <c r="I1812">
        <v>70078</v>
      </c>
      <c r="J1812" t="s">
        <v>3752</v>
      </c>
      <c r="K1812" t="s">
        <v>3753</v>
      </c>
      <c r="L1812" t="s">
        <v>4622</v>
      </c>
      <c r="M1812" t="s">
        <v>8615</v>
      </c>
      <c r="N1812">
        <v>90000</v>
      </c>
      <c r="O1812" t="s">
        <v>1461</v>
      </c>
      <c r="P1812" t="s">
        <v>1462</v>
      </c>
      <c r="Q1812" t="s">
        <v>3859</v>
      </c>
      <c r="R1812">
        <v>2035200430</v>
      </c>
      <c r="S1812" t="s">
        <v>13394</v>
      </c>
      <c r="T1812"/>
      <c r="V1812" s="14">
        <v>46204</v>
      </c>
      <c r="W1812" t="s">
        <v>8616</v>
      </c>
      <c r="X1812" s="31">
        <v>46204.637071759258</v>
      </c>
      <c r="AN1812" s="14">
        <v>46204</v>
      </c>
      <c r="AO1812" t="s">
        <v>1473</v>
      </c>
      <c r="AP1812" s="31">
        <v>46204.663043981483</v>
      </c>
      <c r="AT1812" s="31">
        <v>46204.663043981483</v>
      </c>
      <c r="AU1812" s="14">
        <v>46204</v>
      </c>
      <c r="AV1812" t="s">
        <v>1473</v>
      </c>
      <c r="AW1812" t="s">
        <v>8617</v>
      </c>
      <c r="AX1812" t="s">
        <v>677</v>
      </c>
      <c r="AY1812" s="14">
        <v>46204</v>
      </c>
      <c r="AZ1812" t="s">
        <v>1473</v>
      </c>
      <c r="BA1812" s="31">
        <v>46204.663634259261</v>
      </c>
      <c r="BB1812" s="14">
        <v>46204</v>
      </c>
      <c r="BC1812" t="s">
        <v>1435</v>
      </c>
      <c r="BD1812" s="31">
        <v>46204.667384259257</v>
      </c>
      <c r="BE1812" s="14">
        <v>46204</v>
      </c>
      <c r="BF1812" t="s">
        <v>1440</v>
      </c>
      <c r="BG1812" s="31">
        <v>46204.673101851855</v>
      </c>
      <c r="BH1812" s="14">
        <v>46204</v>
      </c>
      <c r="BI1812" t="s">
        <v>1437</v>
      </c>
      <c r="BJ1812" s="31">
        <v>46204.686006944445</v>
      </c>
      <c r="BK1812" s="14">
        <v>46204</v>
      </c>
      <c r="BL1812" t="s">
        <v>1437</v>
      </c>
      <c r="BM1812" s="31">
        <v>46204.68650462963</v>
      </c>
      <c r="BZ1812" s="14">
        <v>46204</v>
      </c>
      <c r="CA1812" t="s">
        <v>1437</v>
      </c>
      <c r="CB1812" s="31">
        <v>46204.697453703702</v>
      </c>
      <c r="CC1812" s="14">
        <v>46204</v>
      </c>
      <c r="CD1812" t="s">
        <v>1437</v>
      </c>
      <c r="CE1812" s="31">
        <v>46204.698240740741</v>
      </c>
      <c r="CI1812" s="14">
        <v>46204</v>
      </c>
      <c r="CJ1812" t="s">
        <v>1473</v>
      </c>
      <c r="CK1812" s="31">
        <v>46204.748564814814</v>
      </c>
      <c r="CP1812" t="str">
        <f>VLOOKUP(A1812,Sheet1!$A$2:$E$221,2,0)</f>
        <v>South East Zone</v>
      </c>
    </row>
    <row r="1813" spans="1:94" x14ac:dyDescent="0.35">
      <c r="A1813" t="s">
        <v>8614</v>
      </c>
      <c r="B1813">
        <v>228</v>
      </c>
      <c r="C1813" t="s">
        <v>9332</v>
      </c>
      <c r="D1813" t="s">
        <v>678</v>
      </c>
      <c r="E1813" t="s">
        <v>570</v>
      </c>
      <c r="F1813" t="s">
        <v>571</v>
      </c>
      <c r="G1813" t="s">
        <v>567</v>
      </c>
      <c r="H1813" t="s">
        <v>8618</v>
      </c>
      <c r="I1813">
        <v>79578</v>
      </c>
      <c r="J1813" t="s">
        <v>8619</v>
      </c>
      <c r="K1813" t="s">
        <v>8620</v>
      </c>
      <c r="L1813" t="s">
        <v>4622</v>
      </c>
      <c r="M1813" t="s">
        <v>8621</v>
      </c>
      <c r="N1813">
        <v>82000</v>
      </c>
      <c r="O1813" t="s">
        <v>8622</v>
      </c>
      <c r="P1813" t="s">
        <v>8623</v>
      </c>
      <c r="Q1813" t="s">
        <v>8624</v>
      </c>
      <c r="R1813">
        <v>1792910978</v>
      </c>
      <c r="S1813" t="s">
        <v>13394</v>
      </c>
      <c r="T1813"/>
      <c r="V1813" s="14">
        <v>46205</v>
      </c>
      <c r="W1813" t="s">
        <v>8625</v>
      </c>
      <c r="X1813" s="31">
        <v>46205.419606481482</v>
      </c>
      <c r="AN1813" s="14">
        <v>46205</v>
      </c>
      <c r="AO1813" t="s">
        <v>1474</v>
      </c>
      <c r="AP1813" s="31">
        <v>46205.447511574072</v>
      </c>
      <c r="AT1813" s="31">
        <v>46205.447511574072</v>
      </c>
      <c r="AU1813" s="14">
        <v>46205</v>
      </c>
      <c r="AV1813" t="s">
        <v>1474</v>
      </c>
      <c r="AW1813" t="s">
        <v>571</v>
      </c>
      <c r="AX1813" t="s">
        <v>678</v>
      </c>
      <c r="AY1813" s="14">
        <v>46205</v>
      </c>
      <c r="AZ1813" t="s">
        <v>1474</v>
      </c>
      <c r="BA1813" s="31">
        <v>46205.463842592595</v>
      </c>
      <c r="BB1813" s="14">
        <v>46205</v>
      </c>
      <c r="BC1813" t="s">
        <v>1435</v>
      </c>
      <c r="BD1813" s="31">
        <v>46205.467939814815</v>
      </c>
      <c r="BE1813" s="14">
        <v>46205</v>
      </c>
      <c r="BF1813" t="s">
        <v>1441</v>
      </c>
      <c r="BG1813" s="31">
        <v>46205.473854166667</v>
      </c>
      <c r="BH1813" s="14">
        <v>46205</v>
      </c>
      <c r="BI1813" t="s">
        <v>1437</v>
      </c>
      <c r="BJ1813" s="31">
        <v>46205.509560185186</v>
      </c>
      <c r="BN1813" s="14">
        <v>46205</v>
      </c>
      <c r="BO1813" t="s">
        <v>1437</v>
      </c>
      <c r="BP1813" s="31">
        <v>46205.511979166666</v>
      </c>
      <c r="CP1813" t="str">
        <f>VLOOKUP(A1813,Sheet1!$A$2:$E$221,2,0)</f>
        <v>South East Zone</v>
      </c>
    </row>
    <row r="1814" spans="1:94" x14ac:dyDescent="0.35">
      <c r="A1814" t="s">
        <v>8614</v>
      </c>
      <c r="B1814">
        <v>228</v>
      </c>
      <c r="C1814" t="s">
        <v>9332</v>
      </c>
      <c r="D1814" t="s">
        <v>678</v>
      </c>
      <c r="E1814" t="s">
        <v>570</v>
      </c>
      <c r="F1814" t="s">
        <v>571</v>
      </c>
      <c r="G1814" t="s">
        <v>567</v>
      </c>
      <c r="H1814" t="s">
        <v>3750</v>
      </c>
      <c r="I1814">
        <v>83618</v>
      </c>
      <c r="J1814" t="s">
        <v>3752</v>
      </c>
      <c r="K1814" t="s">
        <v>3753</v>
      </c>
      <c r="L1814" t="s">
        <v>4622</v>
      </c>
      <c r="M1814" t="s">
        <v>8626</v>
      </c>
      <c r="N1814">
        <v>90000</v>
      </c>
      <c r="O1814" t="s">
        <v>1461</v>
      </c>
      <c r="P1814" t="s">
        <v>1462</v>
      </c>
      <c r="Q1814" t="s">
        <v>3751</v>
      </c>
      <c r="R1814">
        <v>3603596176</v>
      </c>
      <c r="S1814" t="s">
        <v>13394</v>
      </c>
      <c r="T1814"/>
      <c r="V1814" s="14">
        <v>46204</v>
      </c>
      <c r="W1814" t="s">
        <v>8616</v>
      </c>
      <c r="X1814" s="31">
        <v>46204.53701388889</v>
      </c>
      <c r="AN1814" s="14">
        <v>46204</v>
      </c>
      <c r="AO1814" t="s">
        <v>1474</v>
      </c>
      <c r="AP1814" s="31">
        <v>46204.572777777779</v>
      </c>
      <c r="AT1814" s="31">
        <v>46204.572777777779</v>
      </c>
      <c r="AU1814" s="14">
        <v>46204</v>
      </c>
      <c r="AV1814" t="s">
        <v>1474</v>
      </c>
      <c r="AW1814" t="s">
        <v>571</v>
      </c>
      <c r="AX1814" t="s">
        <v>678</v>
      </c>
      <c r="AY1814" s="14">
        <v>46204</v>
      </c>
      <c r="AZ1814" t="s">
        <v>1474</v>
      </c>
      <c r="BA1814" s="31">
        <v>46204.573125000003</v>
      </c>
      <c r="BB1814" s="14">
        <v>46204</v>
      </c>
      <c r="BC1814" t="s">
        <v>1435</v>
      </c>
      <c r="BD1814" s="31">
        <v>46204.577928240738</v>
      </c>
      <c r="BE1814" s="14">
        <v>46204</v>
      </c>
      <c r="BF1814" t="s">
        <v>1450</v>
      </c>
      <c r="BG1814" s="31">
        <v>46204.591238425928</v>
      </c>
      <c r="BH1814" s="14">
        <v>46204</v>
      </c>
      <c r="BI1814" t="s">
        <v>1437</v>
      </c>
      <c r="BJ1814" s="31">
        <v>46204.606226851851</v>
      </c>
      <c r="BK1814" s="14">
        <v>46204</v>
      </c>
      <c r="BL1814" t="s">
        <v>1437</v>
      </c>
      <c r="BM1814" s="31">
        <v>46204.607187499998</v>
      </c>
      <c r="BZ1814" s="14">
        <v>46204</v>
      </c>
      <c r="CA1814" t="s">
        <v>1437</v>
      </c>
      <c r="CB1814" s="31">
        <v>46204.616157407407</v>
      </c>
      <c r="CC1814" s="14">
        <v>46204</v>
      </c>
      <c r="CD1814" t="s">
        <v>1438</v>
      </c>
      <c r="CE1814" s="31">
        <v>46204.622731481482</v>
      </c>
      <c r="CI1814" s="14">
        <v>46204</v>
      </c>
      <c r="CJ1814" t="s">
        <v>1473</v>
      </c>
      <c r="CK1814" s="31">
        <v>46204.660763888889</v>
      </c>
      <c r="CP1814" t="str">
        <f>VLOOKUP(A1814,Sheet1!$A$2:$E$221,2,0)</f>
        <v>South East Zone</v>
      </c>
    </row>
    <row r="1815" spans="1:94" x14ac:dyDescent="0.35">
      <c r="A1815" t="s">
        <v>8614</v>
      </c>
      <c r="B1815">
        <v>228</v>
      </c>
      <c r="C1815" t="s">
        <v>9332</v>
      </c>
      <c r="D1815" t="s">
        <v>678</v>
      </c>
      <c r="E1815" t="s">
        <v>570</v>
      </c>
      <c r="F1815" t="s">
        <v>571</v>
      </c>
      <c r="G1815" t="s">
        <v>567</v>
      </c>
      <c r="H1815" t="s">
        <v>12925</v>
      </c>
      <c r="I1815">
        <v>88794</v>
      </c>
      <c r="J1815" t="s">
        <v>1475</v>
      </c>
      <c r="K1815" t="s">
        <v>1476</v>
      </c>
      <c r="L1815" t="s">
        <v>4622</v>
      </c>
      <c r="M1815" t="s">
        <v>12926</v>
      </c>
      <c r="N1815">
        <v>90000</v>
      </c>
      <c r="O1815" t="s">
        <v>1461</v>
      </c>
      <c r="P1815" t="s">
        <v>1462</v>
      </c>
      <c r="Q1815" t="s">
        <v>12927</v>
      </c>
      <c r="R1815">
        <v>8942171796</v>
      </c>
      <c r="S1815" t="s">
        <v>13394</v>
      </c>
      <c r="T1815"/>
      <c r="V1815" s="14">
        <v>46210</v>
      </c>
      <c r="W1815" t="s">
        <v>8630</v>
      </c>
      <c r="X1815" s="31">
        <v>46210.385983796295</v>
      </c>
      <c r="AN1815" s="14">
        <v>46210</v>
      </c>
      <c r="AO1815" t="s">
        <v>1474</v>
      </c>
      <c r="AP1815" s="31">
        <v>46210.548564814817</v>
      </c>
      <c r="AT1815" s="31">
        <v>46210.548564814817</v>
      </c>
      <c r="AU1815" s="14">
        <v>46210</v>
      </c>
      <c r="AV1815" t="s">
        <v>1474</v>
      </c>
      <c r="AW1815" t="s">
        <v>571</v>
      </c>
      <c r="AX1815" t="s">
        <v>678</v>
      </c>
      <c r="AY1815" s="14">
        <v>46210</v>
      </c>
      <c r="AZ1815" t="s">
        <v>1473</v>
      </c>
      <c r="BA1815" s="31">
        <v>46210.556493055556</v>
      </c>
      <c r="BB1815" s="14">
        <v>46210</v>
      </c>
      <c r="BC1815" t="s">
        <v>1435</v>
      </c>
      <c r="BD1815" s="31">
        <v>46210.563877314817</v>
      </c>
      <c r="BE1815" s="14">
        <v>46210</v>
      </c>
      <c r="BF1815" t="s">
        <v>1456</v>
      </c>
      <c r="BG1815" s="31">
        <v>46210.566435185188</v>
      </c>
      <c r="BH1815" s="14">
        <v>46210</v>
      </c>
      <c r="BI1815" t="s">
        <v>1437</v>
      </c>
      <c r="BJ1815" s="31">
        <v>46210.598634259259</v>
      </c>
      <c r="BK1815" s="14">
        <v>46210</v>
      </c>
      <c r="BL1815" t="s">
        <v>1438</v>
      </c>
      <c r="BM1815" s="31">
        <v>46210.640324074076</v>
      </c>
      <c r="BN1815" s="14">
        <v>46210</v>
      </c>
      <c r="BO1815" t="s">
        <v>1437</v>
      </c>
      <c r="BP1815" s="31">
        <v>46210.599398148152</v>
      </c>
      <c r="BZ1815" s="14">
        <v>46210</v>
      </c>
      <c r="CA1815" t="s">
        <v>1438</v>
      </c>
      <c r="CB1815" s="31">
        <v>46210.652002314811</v>
      </c>
      <c r="CC1815" s="14">
        <v>46210</v>
      </c>
      <c r="CD1815" t="s">
        <v>1455</v>
      </c>
      <c r="CE1815" s="31">
        <v>46210.65357638889</v>
      </c>
      <c r="CI1815" s="14">
        <v>46210</v>
      </c>
      <c r="CJ1815" t="s">
        <v>1473</v>
      </c>
      <c r="CK1815" s="31">
        <v>46210.743703703702</v>
      </c>
      <c r="CP1815" t="str">
        <f>VLOOKUP(A1815,Sheet1!$A$2:$E$221,2,0)</f>
        <v>South East Zone</v>
      </c>
    </row>
    <row r="1816" spans="1:94" x14ac:dyDescent="0.35">
      <c r="A1816" t="s">
        <v>8614</v>
      </c>
      <c r="B1816">
        <v>228</v>
      </c>
      <c r="C1816" t="s">
        <v>9332</v>
      </c>
      <c r="D1816" t="s">
        <v>678</v>
      </c>
      <c r="E1816" t="s">
        <v>570</v>
      </c>
      <c r="F1816" t="s">
        <v>571</v>
      </c>
      <c r="G1816" t="s">
        <v>567</v>
      </c>
      <c r="H1816" t="s">
        <v>8627</v>
      </c>
      <c r="I1816">
        <v>247191</v>
      </c>
      <c r="J1816" t="s">
        <v>1475</v>
      </c>
      <c r="K1816" t="s">
        <v>1476</v>
      </c>
      <c r="L1816" t="s">
        <v>4622</v>
      </c>
      <c r="M1816" t="s">
        <v>8628</v>
      </c>
      <c r="N1816">
        <v>40000</v>
      </c>
      <c r="O1816" t="s">
        <v>3054</v>
      </c>
      <c r="P1816" t="s">
        <v>3055</v>
      </c>
      <c r="Q1816" t="s">
        <v>8629</v>
      </c>
      <c r="R1816">
        <v>9656402566</v>
      </c>
      <c r="S1816" t="s">
        <v>13394</v>
      </c>
      <c r="T1816"/>
      <c r="V1816" s="14">
        <v>46205</v>
      </c>
      <c r="W1816" t="s">
        <v>8630</v>
      </c>
      <c r="X1816" s="31">
        <v>46205.420173611114</v>
      </c>
      <c r="AN1816" s="14">
        <v>46205</v>
      </c>
      <c r="AO1816" t="s">
        <v>1474</v>
      </c>
      <c r="AP1816" s="31">
        <v>46205.467453703706</v>
      </c>
      <c r="AT1816" s="31">
        <v>46205.467453703706</v>
      </c>
      <c r="AU1816" s="14">
        <v>46205</v>
      </c>
      <c r="AV1816" t="s">
        <v>1474</v>
      </c>
      <c r="AW1816" t="s">
        <v>571</v>
      </c>
      <c r="AX1816" t="s">
        <v>678</v>
      </c>
      <c r="AY1816" s="14">
        <v>46205</v>
      </c>
      <c r="AZ1816" t="s">
        <v>1474</v>
      </c>
      <c r="BA1816" s="31">
        <v>46205.467800925922</v>
      </c>
      <c r="BB1816" s="14">
        <v>46205</v>
      </c>
      <c r="BC1816" t="s">
        <v>1435</v>
      </c>
      <c r="BD1816" s="31">
        <v>46205.47550925926</v>
      </c>
      <c r="BE1816" s="14">
        <v>46205</v>
      </c>
      <c r="BF1816" t="s">
        <v>1449</v>
      </c>
      <c r="BG1816" s="31">
        <v>46205.483043981483</v>
      </c>
      <c r="BH1816" s="14">
        <v>46205</v>
      </c>
      <c r="BI1816" t="s">
        <v>1437</v>
      </c>
      <c r="BJ1816" s="31">
        <v>46205.51221064815</v>
      </c>
      <c r="BK1816" s="14">
        <v>46205</v>
      </c>
      <c r="BL1816" t="s">
        <v>1437</v>
      </c>
      <c r="BM1816" s="31">
        <v>46205.512789351851</v>
      </c>
      <c r="BZ1816" s="14">
        <v>46205</v>
      </c>
      <c r="CA1816" t="s">
        <v>1437</v>
      </c>
      <c r="CB1816" s="31">
        <v>46205.521828703706</v>
      </c>
      <c r="CC1816" s="14">
        <v>46205</v>
      </c>
      <c r="CD1816" t="s">
        <v>1438</v>
      </c>
      <c r="CE1816" s="31">
        <v>46205.527094907404</v>
      </c>
      <c r="CI1816" s="14">
        <v>46205</v>
      </c>
      <c r="CJ1816" t="s">
        <v>1473</v>
      </c>
      <c r="CK1816" s="31">
        <v>46205.787858796299</v>
      </c>
      <c r="CP1816" t="str">
        <f>VLOOKUP(A1816,Sheet1!$A$2:$E$221,2,0)</f>
        <v>South East Zone</v>
      </c>
    </row>
    <row r="1817" spans="1:94" x14ac:dyDescent="0.35">
      <c r="A1817" t="s">
        <v>8614</v>
      </c>
      <c r="B1817">
        <v>228</v>
      </c>
      <c r="C1817" t="s">
        <v>9332</v>
      </c>
      <c r="D1817" t="s">
        <v>678</v>
      </c>
      <c r="E1817" t="s">
        <v>570</v>
      </c>
      <c r="F1817" t="s">
        <v>571</v>
      </c>
      <c r="G1817" t="s">
        <v>567</v>
      </c>
      <c r="H1817" t="s">
        <v>8631</v>
      </c>
      <c r="I1817">
        <v>287027</v>
      </c>
      <c r="J1817" t="s">
        <v>8619</v>
      </c>
      <c r="K1817" t="s">
        <v>8620</v>
      </c>
      <c r="L1817" t="s">
        <v>4622</v>
      </c>
      <c r="M1817" t="s">
        <v>8632</v>
      </c>
      <c r="N1817">
        <v>50000</v>
      </c>
      <c r="O1817" t="s">
        <v>1171</v>
      </c>
      <c r="P1817" t="s">
        <v>1172</v>
      </c>
      <c r="Q1817" t="s">
        <v>8633</v>
      </c>
      <c r="R1817">
        <v>2531744160</v>
      </c>
      <c r="S1817" t="s">
        <v>13394</v>
      </c>
      <c r="T1817"/>
      <c r="V1817" s="14">
        <v>46204</v>
      </c>
      <c r="W1817" t="s">
        <v>1473</v>
      </c>
      <c r="X1817" s="31">
        <v>46204.550358796296</v>
      </c>
      <c r="AN1817" s="14">
        <v>46204</v>
      </c>
      <c r="AO1817" t="s">
        <v>1474</v>
      </c>
      <c r="AP1817" s="31">
        <v>46204.574131944442</v>
      </c>
      <c r="AT1817" s="31">
        <v>46204.574131944442</v>
      </c>
      <c r="AU1817" s="14">
        <v>46204</v>
      </c>
      <c r="AV1817" t="s">
        <v>1474</v>
      </c>
      <c r="AW1817" t="s">
        <v>571</v>
      </c>
      <c r="AX1817" t="s">
        <v>678</v>
      </c>
      <c r="AY1817" s="14">
        <v>46204</v>
      </c>
      <c r="AZ1817" t="s">
        <v>1473</v>
      </c>
      <c r="BA1817" s="31">
        <v>46204.575254629628</v>
      </c>
      <c r="BB1817" s="14">
        <v>46204</v>
      </c>
      <c r="BC1817" t="s">
        <v>1435</v>
      </c>
      <c r="BD1817" s="31">
        <v>46204.577939814815</v>
      </c>
      <c r="BE1817" s="14">
        <v>46204</v>
      </c>
      <c r="BF1817" t="s">
        <v>1450</v>
      </c>
      <c r="BG1817" s="31">
        <v>46204.588263888887</v>
      </c>
      <c r="BH1817" s="14">
        <v>46204</v>
      </c>
      <c r="BI1817" t="s">
        <v>1437</v>
      </c>
      <c r="BJ1817" s="31">
        <v>46204.605312500003</v>
      </c>
      <c r="BK1817" s="14">
        <v>46204</v>
      </c>
      <c r="BL1817" t="s">
        <v>1437</v>
      </c>
      <c r="BM1817" s="31">
        <v>46204.60601851852</v>
      </c>
      <c r="BZ1817" s="14">
        <v>46204</v>
      </c>
      <c r="CA1817" t="s">
        <v>1437</v>
      </c>
      <c r="CB1817" s="31">
        <v>46204.615983796299</v>
      </c>
      <c r="CC1817" s="14">
        <v>46204</v>
      </c>
      <c r="CD1817" t="s">
        <v>1438</v>
      </c>
      <c r="CE1817" s="31">
        <v>46204.622847222221</v>
      </c>
      <c r="CI1817" s="14">
        <v>46204</v>
      </c>
      <c r="CJ1817" t="s">
        <v>1473</v>
      </c>
      <c r="CK1817" s="31">
        <v>46204.687835648147</v>
      </c>
      <c r="CP1817" t="str">
        <f>VLOOKUP(A1817,Sheet1!$A$2:$E$221,2,0)</f>
        <v>South East Zone</v>
      </c>
    </row>
    <row r="1818" spans="1:94" x14ac:dyDescent="0.35">
      <c r="A1818" t="s">
        <v>8634</v>
      </c>
      <c r="B1818">
        <v>240</v>
      </c>
      <c r="C1818" t="s">
        <v>9332</v>
      </c>
      <c r="D1818" t="s">
        <v>678</v>
      </c>
      <c r="E1818" t="s">
        <v>636</v>
      </c>
      <c r="F1818" t="s">
        <v>637</v>
      </c>
      <c r="G1818" t="s">
        <v>567</v>
      </c>
      <c r="H1818" t="s">
        <v>12928</v>
      </c>
      <c r="I1818">
        <v>64825</v>
      </c>
      <c r="J1818" t="s">
        <v>12929</v>
      </c>
      <c r="K1818" t="s">
        <v>12930</v>
      </c>
      <c r="L1818" t="s">
        <v>4622</v>
      </c>
      <c r="M1818" t="s">
        <v>12931</v>
      </c>
      <c r="N1818">
        <v>45000</v>
      </c>
      <c r="O1818" t="s">
        <v>1036</v>
      </c>
      <c r="P1818" t="s">
        <v>1037</v>
      </c>
      <c r="Q1818" t="s">
        <v>12932</v>
      </c>
      <c r="R1818">
        <v>7244653272</v>
      </c>
      <c r="S1818" t="s">
        <v>13394</v>
      </c>
      <c r="T1818"/>
      <c r="V1818" s="14">
        <v>46210</v>
      </c>
      <c r="W1818" t="s">
        <v>8657</v>
      </c>
      <c r="X1818" s="31">
        <v>46210.486921296295</v>
      </c>
      <c r="AN1818" s="14">
        <v>46210</v>
      </c>
      <c r="AO1818" t="s">
        <v>8641</v>
      </c>
      <c r="AP1818" s="31">
        <v>46210.569456018522</v>
      </c>
      <c r="AT1818" s="31">
        <v>46210.569456018522</v>
      </c>
      <c r="AU1818" s="14">
        <v>46210</v>
      </c>
      <c r="AV1818" t="s">
        <v>8641</v>
      </c>
      <c r="AW1818" t="s">
        <v>8642</v>
      </c>
      <c r="AX1818" t="s">
        <v>677</v>
      </c>
      <c r="AY1818" s="14">
        <v>46210</v>
      </c>
      <c r="AZ1818" t="s">
        <v>8641</v>
      </c>
      <c r="BA1818" s="31">
        <v>46210.571134259262</v>
      </c>
      <c r="BB1818" s="14">
        <v>46210</v>
      </c>
      <c r="BC1818" t="s">
        <v>1435</v>
      </c>
      <c r="BD1818" s="31">
        <v>46210.583599537036</v>
      </c>
      <c r="BE1818" s="14">
        <v>46210</v>
      </c>
      <c r="BF1818" t="s">
        <v>1440</v>
      </c>
      <c r="BG1818" s="31">
        <v>46210.587025462963</v>
      </c>
      <c r="BH1818" s="14">
        <v>46210</v>
      </c>
      <c r="BI1818" t="s">
        <v>1437</v>
      </c>
      <c r="BJ1818" s="31">
        <v>46210.602789351855</v>
      </c>
      <c r="BK1818" s="14">
        <v>46210</v>
      </c>
      <c r="BL1818" t="s">
        <v>1437</v>
      </c>
      <c r="BM1818" s="31">
        <v>46210.636678240742</v>
      </c>
      <c r="BZ1818" s="14">
        <v>46210</v>
      </c>
      <c r="CA1818" t="s">
        <v>1437</v>
      </c>
      <c r="CB1818" s="31">
        <v>46210.654479166667</v>
      </c>
      <c r="CC1818" s="14">
        <v>46210</v>
      </c>
      <c r="CD1818" t="s">
        <v>1437</v>
      </c>
      <c r="CE1818" s="31">
        <v>46210.664768518516</v>
      </c>
      <c r="CI1818" s="14">
        <v>46210</v>
      </c>
      <c r="CJ1818" t="s">
        <v>8641</v>
      </c>
      <c r="CK1818" s="31">
        <v>46210.727187500001</v>
      </c>
      <c r="CP1818" t="str">
        <f>VLOOKUP(A1818,Sheet1!$A$2:$E$221,2,0)</f>
        <v>South East Zone</v>
      </c>
    </row>
    <row r="1819" spans="1:94" x14ac:dyDescent="0.35">
      <c r="A1819" t="s">
        <v>8634</v>
      </c>
      <c r="B1819">
        <v>240</v>
      </c>
      <c r="C1819" t="s">
        <v>9332</v>
      </c>
      <c r="D1819" t="s">
        <v>678</v>
      </c>
      <c r="E1819" t="s">
        <v>636</v>
      </c>
      <c r="F1819" t="s">
        <v>637</v>
      </c>
      <c r="G1819" t="s">
        <v>567</v>
      </c>
      <c r="H1819" t="s">
        <v>11060</v>
      </c>
      <c r="I1819">
        <v>72521</v>
      </c>
      <c r="J1819" t="s">
        <v>3945</v>
      </c>
      <c r="K1819" t="s">
        <v>3946</v>
      </c>
      <c r="L1819" t="s">
        <v>4622</v>
      </c>
      <c r="M1819" t="s">
        <v>11061</v>
      </c>
      <c r="N1819">
        <v>90000</v>
      </c>
      <c r="O1819" t="s">
        <v>9461</v>
      </c>
      <c r="P1819" t="s">
        <v>9462</v>
      </c>
      <c r="Q1819" t="s">
        <v>11062</v>
      </c>
      <c r="R1819">
        <v>3336397766</v>
      </c>
      <c r="S1819" t="s">
        <v>13394</v>
      </c>
      <c r="T1819"/>
      <c r="V1819" s="14">
        <v>46209</v>
      </c>
      <c r="W1819" t="s">
        <v>8653</v>
      </c>
      <c r="X1819" s="31">
        <v>46209.473680555559</v>
      </c>
      <c r="AN1819" s="14">
        <v>46209</v>
      </c>
      <c r="AO1819" t="s">
        <v>8641</v>
      </c>
      <c r="AP1819" s="31">
        <v>46209.520833333336</v>
      </c>
      <c r="AT1819" s="31">
        <v>46209.520833333336</v>
      </c>
      <c r="AU1819" s="14">
        <v>46209</v>
      </c>
      <c r="AV1819" t="s">
        <v>8641</v>
      </c>
      <c r="AW1819" t="s">
        <v>8642</v>
      </c>
      <c r="AX1819" t="s">
        <v>677</v>
      </c>
      <c r="AY1819" s="14">
        <v>46209</v>
      </c>
      <c r="AZ1819" t="s">
        <v>8641</v>
      </c>
      <c r="BA1819" s="31">
        <v>46209.521238425928</v>
      </c>
      <c r="BB1819" s="14">
        <v>46209</v>
      </c>
      <c r="BC1819" t="s">
        <v>1435</v>
      </c>
      <c r="BD1819" s="31">
        <v>46209.52547453704</v>
      </c>
      <c r="BE1819" s="14">
        <v>46209</v>
      </c>
      <c r="BF1819" t="s">
        <v>1436</v>
      </c>
      <c r="BG1819" s="31">
        <v>46209.538530092592</v>
      </c>
      <c r="BH1819" s="14">
        <v>46209</v>
      </c>
      <c r="BI1819" t="s">
        <v>1437</v>
      </c>
      <c r="BJ1819" s="31">
        <v>46209.547627314816</v>
      </c>
      <c r="BK1819" s="14">
        <v>46209</v>
      </c>
      <c r="BL1819" t="s">
        <v>1444</v>
      </c>
      <c r="BM1819" s="31">
        <v>46209.61922453704</v>
      </c>
      <c r="BN1819" s="14">
        <v>46209</v>
      </c>
      <c r="BO1819" t="s">
        <v>1437</v>
      </c>
      <c r="BP1819" s="31">
        <v>46209.548402777778</v>
      </c>
      <c r="BZ1819" s="14">
        <v>46209</v>
      </c>
      <c r="CA1819" t="s">
        <v>1444</v>
      </c>
      <c r="CB1819" s="31">
        <v>46209.628692129627</v>
      </c>
      <c r="CC1819" s="14">
        <v>46209</v>
      </c>
      <c r="CD1819" t="s">
        <v>1455</v>
      </c>
      <c r="CE1819" s="31">
        <v>46209.630416666667</v>
      </c>
      <c r="CI1819" s="14">
        <v>46209</v>
      </c>
      <c r="CJ1819" t="s">
        <v>8641</v>
      </c>
      <c r="CK1819" s="31">
        <v>46209.730543981481</v>
      </c>
      <c r="CP1819" t="str">
        <f>VLOOKUP(A1819,Sheet1!$A$2:$E$221,2,0)</f>
        <v>South East Zone</v>
      </c>
    </row>
    <row r="1820" spans="1:94" x14ac:dyDescent="0.35">
      <c r="A1820" t="s">
        <v>8634</v>
      </c>
      <c r="B1820">
        <v>240</v>
      </c>
      <c r="C1820" t="s">
        <v>9332</v>
      </c>
      <c r="D1820" t="s">
        <v>678</v>
      </c>
      <c r="E1820" t="s">
        <v>636</v>
      </c>
      <c r="F1820" t="s">
        <v>637</v>
      </c>
      <c r="G1820" t="s">
        <v>567</v>
      </c>
      <c r="H1820" t="s">
        <v>12933</v>
      </c>
      <c r="I1820">
        <v>75738</v>
      </c>
      <c r="J1820" t="s">
        <v>3945</v>
      </c>
      <c r="K1820" t="s">
        <v>3946</v>
      </c>
      <c r="L1820" t="s">
        <v>4622</v>
      </c>
      <c r="M1820" t="s">
        <v>12934</v>
      </c>
      <c r="N1820">
        <v>60000</v>
      </c>
      <c r="O1820" t="s">
        <v>1038</v>
      </c>
      <c r="P1820" t="s">
        <v>1039</v>
      </c>
      <c r="Q1820" t="s">
        <v>12935</v>
      </c>
      <c r="R1820">
        <v>7505822357</v>
      </c>
      <c r="S1820" t="s">
        <v>13394</v>
      </c>
      <c r="T1820"/>
      <c r="V1820" s="14">
        <v>46210</v>
      </c>
      <c r="W1820" t="s">
        <v>8653</v>
      </c>
      <c r="X1820" s="31">
        <v>46210.417430555557</v>
      </c>
      <c r="AN1820" s="14">
        <v>46210</v>
      </c>
      <c r="AO1820" t="s">
        <v>8641</v>
      </c>
      <c r="AP1820" s="31">
        <v>46210.448113425926</v>
      </c>
      <c r="AT1820" s="31">
        <v>46210.448113425926</v>
      </c>
      <c r="AU1820" s="14">
        <v>46210</v>
      </c>
      <c r="AV1820" t="s">
        <v>8641</v>
      </c>
      <c r="AW1820" t="s">
        <v>8642</v>
      </c>
      <c r="AX1820" t="s">
        <v>677</v>
      </c>
      <c r="AY1820" s="14">
        <v>46210</v>
      </c>
      <c r="AZ1820" t="s">
        <v>8641</v>
      </c>
      <c r="BA1820" s="31">
        <v>46210.448483796295</v>
      </c>
      <c r="BB1820" s="14">
        <v>46210</v>
      </c>
      <c r="BC1820" t="s">
        <v>1435</v>
      </c>
      <c r="BD1820" s="31">
        <v>46210.459675925929</v>
      </c>
      <c r="BE1820" s="14">
        <v>46210</v>
      </c>
      <c r="BF1820" t="s">
        <v>1458</v>
      </c>
      <c r="BG1820" s="31">
        <v>46210.472326388888</v>
      </c>
      <c r="BH1820" s="14">
        <v>46210</v>
      </c>
      <c r="BI1820" t="s">
        <v>1437</v>
      </c>
      <c r="BJ1820" s="31">
        <v>46210.477673611109</v>
      </c>
      <c r="BK1820" s="14">
        <v>46210</v>
      </c>
      <c r="BL1820" t="s">
        <v>1437</v>
      </c>
      <c r="BM1820" s="31">
        <v>46210.478263888886</v>
      </c>
      <c r="BZ1820" s="14">
        <v>46210</v>
      </c>
      <c r="CA1820" t="s">
        <v>1437</v>
      </c>
      <c r="CB1820" s="31">
        <v>46210.483587962961</v>
      </c>
      <c r="CC1820" s="14">
        <v>46210</v>
      </c>
      <c r="CD1820" t="s">
        <v>1455</v>
      </c>
      <c r="CE1820" s="31">
        <v>46210.490034722221</v>
      </c>
      <c r="CI1820" s="14">
        <v>46210</v>
      </c>
      <c r="CJ1820" t="s">
        <v>8641</v>
      </c>
      <c r="CK1820" s="31">
        <v>46210.751134259262</v>
      </c>
      <c r="CP1820" t="str">
        <f>VLOOKUP(A1820,Sheet1!$A$2:$E$221,2,0)</f>
        <v>South East Zone</v>
      </c>
    </row>
    <row r="1821" spans="1:94" x14ac:dyDescent="0.35">
      <c r="A1821" t="s">
        <v>8634</v>
      </c>
      <c r="B1821">
        <v>240</v>
      </c>
      <c r="C1821" t="s">
        <v>9332</v>
      </c>
      <c r="D1821" t="s">
        <v>678</v>
      </c>
      <c r="E1821" t="s">
        <v>636</v>
      </c>
      <c r="F1821" t="s">
        <v>637</v>
      </c>
      <c r="G1821" t="s">
        <v>567</v>
      </c>
      <c r="H1821" t="s">
        <v>8635</v>
      </c>
      <c r="I1821">
        <v>76517</v>
      </c>
      <c r="J1821" t="s">
        <v>8636</v>
      </c>
      <c r="K1821" t="s">
        <v>8637</v>
      </c>
      <c r="L1821" t="s">
        <v>4622</v>
      </c>
      <c r="M1821" t="s">
        <v>8638</v>
      </c>
      <c r="N1821">
        <v>60000</v>
      </c>
      <c r="O1821" t="s">
        <v>1038</v>
      </c>
      <c r="P1821" t="s">
        <v>1039</v>
      </c>
      <c r="Q1821" t="s">
        <v>8639</v>
      </c>
      <c r="R1821">
        <v>3400317807</v>
      </c>
      <c r="S1821" t="s">
        <v>13394</v>
      </c>
      <c r="T1821"/>
      <c r="V1821" s="14">
        <v>46204</v>
      </c>
      <c r="W1821" t="s">
        <v>8640</v>
      </c>
      <c r="X1821" s="31">
        <v>46204.507592592592</v>
      </c>
      <c r="AN1821" s="14">
        <v>46204</v>
      </c>
      <c r="AO1821" t="s">
        <v>8641</v>
      </c>
      <c r="AP1821" s="31">
        <v>46204.578275462962</v>
      </c>
      <c r="AT1821" s="31">
        <v>46204.578275462962</v>
      </c>
      <c r="AU1821" s="14">
        <v>46204</v>
      </c>
      <c r="AV1821" t="s">
        <v>8641</v>
      </c>
      <c r="AW1821" t="s">
        <v>8642</v>
      </c>
      <c r="AX1821" t="s">
        <v>677</v>
      </c>
      <c r="AY1821" s="14">
        <v>46204</v>
      </c>
      <c r="AZ1821" t="s">
        <v>8641</v>
      </c>
      <c r="BA1821" s="31">
        <v>46204.579027777778</v>
      </c>
      <c r="BB1821" s="14">
        <v>46204</v>
      </c>
      <c r="BC1821" t="s">
        <v>1435</v>
      </c>
      <c r="BD1821" s="31">
        <v>46204.586724537039</v>
      </c>
      <c r="BE1821" s="14">
        <v>46204</v>
      </c>
      <c r="BF1821" t="s">
        <v>1436</v>
      </c>
      <c r="BG1821" s="31">
        <v>46204.603900462964</v>
      </c>
      <c r="BH1821" s="14">
        <v>46204</v>
      </c>
      <c r="BI1821" t="s">
        <v>1437</v>
      </c>
      <c r="BJ1821" s="31">
        <v>46204.632245370369</v>
      </c>
      <c r="BK1821" s="14">
        <v>46204</v>
      </c>
      <c r="BL1821" t="s">
        <v>1437</v>
      </c>
      <c r="BM1821" s="31">
        <v>46204.632650462961</v>
      </c>
      <c r="BZ1821" s="14">
        <v>46204</v>
      </c>
      <c r="CA1821" t="s">
        <v>1437</v>
      </c>
      <c r="CB1821" s="31">
        <v>46204.643078703702</v>
      </c>
      <c r="CC1821" s="14">
        <v>46204</v>
      </c>
      <c r="CD1821" t="s">
        <v>1438</v>
      </c>
      <c r="CE1821" s="31">
        <v>46204.652708333335</v>
      </c>
      <c r="CI1821" s="14">
        <v>46204</v>
      </c>
      <c r="CJ1821" t="s">
        <v>8641</v>
      </c>
      <c r="CK1821" s="31">
        <v>46204.723113425927</v>
      </c>
      <c r="CP1821" t="str">
        <f>VLOOKUP(A1821,Sheet1!$A$2:$E$221,2,0)</f>
        <v>South East Zone</v>
      </c>
    </row>
    <row r="1822" spans="1:94" x14ac:dyDescent="0.35">
      <c r="A1822" t="s">
        <v>8634</v>
      </c>
      <c r="B1822">
        <v>240</v>
      </c>
      <c r="C1822" t="s">
        <v>9332</v>
      </c>
      <c r="D1822" t="s">
        <v>678</v>
      </c>
      <c r="E1822" t="s">
        <v>636</v>
      </c>
      <c r="F1822" t="s">
        <v>637</v>
      </c>
      <c r="G1822" t="s">
        <v>567</v>
      </c>
      <c r="H1822" t="s">
        <v>8643</v>
      </c>
      <c r="I1822">
        <v>78303</v>
      </c>
      <c r="J1822" t="s">
        <v>8636</v>
      </c>
      <c r="K1822" t="s">
        <v>8637</v>
      </c>
      <c r="L1822" t="s">
        <v>4622</v>
      </c>
      <c r="M1822" t="s">
        <v>8644</v>
      </c>
      <c r="N1822">
        <v>60000</v>
      </c>
      <c r="O1822" t="s">
        <v>1038</v>
      </c>
      <c r="P1822" t="s">
        <v>1039</v>
      </c>
      <c r="Q1822" t="s">
        <v>8645</v>
      </c>
      <c r="R1822">
        <v>9420074786</v>
      </c>
      <c r="S1822" t="s">
        <v>13394</v>
      </c>
      <c r="T1822"/>
      <c r="V1822" s="14">
        <v>46206</v>
      </c>
      <c r="W1822" t="s">
        <v>8640</v>
      </c>
      <c r="X1822" s="31">
        <v>46206.482592592591</v>
      </c>
      <c r="AN1822" s="14">
        <v>46206</v>
      </c>
      <c r="AO1822" t="s">
        <v>8641</v>
      </c>
      <c r="AP1822" s="31">
        <v>46206.5080787037</v>
      </c>
      <c r="AT1822" s="31">
        <v>46206.5080787037</v>
      </c>
      <c r="AU1822" s="14">
        <v>46206</v>
      </c>
      <c r="AV1822" t="s">
        <v>8641</v>
      </c>
      <c r="AW1822" t="s">
        <v>8642</v>
      </c>
      <c r="AX1822" t="s">
        <v>677</v>
      </c>
      <c r="AY1822" s="14">
        <v>46206</v>
      </c>
      <c r="AZ1822" t="s">
        <v>8641</v>
      </c>
      <c r="BA1822" s="31">
        <v>46206.508576388886</v>
      </c>
      <c r="BB1822" s="14">
        <v>46206</v>
      </c>
      <c r="BC1822" t="s">
        <v>1435</v>
      </c>
      <c r="BD1822" s="31">
        <v>46206.515138888892</v>
      </c>
      <c r="BE1822" s="14">
        <v>46206</v>
      </c>
      <c r="BF1822" t="s">
        <v>1443</v>
      </c>
      <c r="BG1822" s="31">
        <v>46206.51840277778</v>
      </c>
      <c r="BH1822" s="14">
        <v>46206</v>
      </c>
      <c r="BI1822" t="s">
        <v>1437</v>
      </c>
      <c r="BJ1822" s="31">
        <v>46206.539375</v>
      </c>
      <c r="BK1822" s="14">
        <v>46206</v>
      </c>
      <c r="BL1822" t="s">
        <v>1437</v>
      </c>
      <c r="BM1822" s="31">
        <v>46206.539803240739</v>
      </c>
      <c r="BZ1822" s="14">
        <v>46206</v>
      </c>
      <c r="CA1822" t="s">
        <v>1437</v>
      </c>
      <c r="CB1822" s="31">
        <v>46206.561898148146</v>
      </c>
      <c r="CC1822" s="14">
        <v>46206</v>
      </c>
      <c r="CD1822" t="s">
        <v>1437</v>
      </c>
      <c r="CE1822" s="31">
        <v>46206.566018518519</v>
      </c>
      <c r="CI1822" s="14">
        <v>46209</v>
      </c>
      <c r="CJ1822" t="s">
        <v>8641</v>
      </c>
      <c r="CK1822" s="31">
        <v>46209.535462962966</v>
      </c>
      <c r="CP1822" t="str">
        <f>VLOOKUP(A1822,Sheet1!$A$2:$E$221,2,0)</f>
        <v>South East Zone</v>
      </c>
    </row>
    <row r="1823" spans="1:94" x14ac:dyDescent="0.35">
      <c r="A1823" t="s">
        <v>8634</v>
      </c>
      <c r="B1823">
        <v>240</v>
      </c>
      <c r="C1823" t="s">
        <v>9332</v>
      </c>
      <c r="D1823" t="s">
        <v>678</v>
      </c>
      <c r="E1823" t="s">
        <v>636</v>
      </c>
      <c r="F1823" t="s">
        <v>637</v>
      </c>
      <c r="G1823" t="s">
        <v>567</v>
      </c>
      <c r="H1823" t="s">
        <v>8646</v>
      </c>
      <c r="I1823">
        <v>79009</v>
      </c>
      <c r="J1823" t="s">
        <v>3824</v>
      </c>
      <c r="K1823" t="s">
        <v>3825</v>
      </c>
      <c r="L1823" t="s">
        <v>4622</v>
      </c>
      <c r="M1823" t="s">
        <v>8647</v>
      </c>
      <c r="N1823">
        <v>60000</v>
      </c>
      <c r="O1823" t="s">
        <v>1038</v>
      </c>
      <c r="P1823" t="s">
        <v>1039</v>
      </c>
      <c r="Q1823" t="s">
        <v>8648</v>
      </c>
      <c r="R1823">
        <v>4255231559</v>
      </c>
      <c r="S1823" t="s">
        <v>13394</v>
      </c>
      <c r="T1823"/>
      <c r="V1823" s="14">
        <v>46205</v>
      </c>
      <c r="W1823" t="s">
        <v>8649</v>
      </c>
      <c r="X1823" s="31">
        <v>46205.561365740738</v>
      </c>
      <c r="AN1823" s="14">
        <v>46205</v>
      </c>
      <c r="AO1823" t="s">
        <v>8641</v>
      </c>
      <c r="AP1823" s="31">
        <v>46205.598564814813</v>
      </c>
      <c r="AT1823" s="31">
        <v>46205.598564814813</v>
      </c>
      <c r="AU1823" s="14">
        <v>46205</v>
      </c>
      <c r="AV1823" t="s">
        <v>8641</v>
      </c>
      <c r="AW1823" t="s">
        <v>8642</v>
      </c>
      <c r="AX1823" t="s">
        <v>677</v>
      </c>
      <c r="AY1823" s="14">
        <v>46206</v>
      </c>
      <c r="AZ1823" t="s">
        <v>8641</v>
      </c>
      <c r="BA1823" s="31">
        <v>46206.460324074076</v>
      </c>
      <c r="BB1823" s="14">
        <v>46206</v>
      </c>
      <c r="BC1823" t="s">
        <v>1435</v>
      </c>
      <c r="BD1823" s="31">
        <v>46206.464467592596</v>
      </c>
      <c r="BE1823" s="14">
        <v>46206</v>
      </c>
      <c r="BF1823" t="s">
        <v>1443</v>
      </c>
      <c r="BG1823" s="31">
        <v>46206.480532407404</v>
      </c>
      <c r="BH1823" s="14">
        <v>46206</v>
      </c>
      <c r="BI1823" t="s">
        <v>1437</v>
      </c>
      <c r="BJ1823" s="31">
        <v>46206.499571759261</v>
      </c>
      <c r="BK1823" s="14">
        <v>46206</v>
      </c>
      <c r="BL1823" t="s">
        <v>1437</v>
      </c>
      <c r="BM1823" s="31">
        <v>46206.501527777778</v>
      </c>
      <c r="BZ1823" s="14">
        <v>46206</v>
      </c>
      <c r="CA1823" t="s">
        <v>1437</v>
      </c>
      <c r="CB1823" s="31">
        <v>46206.525509259256</v>
      </c>
      <c r="CC1823" s="14">
        <v>46206</v>
      </c>
      <c r="CD1823" t="s">
        <v>1455</v>
      </c>
      <c r="CE1823" s="31">
        <v>46206.527430555558</v>
      </c>
      <c r="CI1823" s="14">
        <v>46206</v>
      </c>
      <c r="CJ1823" t="s">
        <v>8641</v>
      </c>
      <c r="CK1823" s="31">
        <v>46206.608310185184</v>
      </c>
      <c r="CP1823" t="str">
        <f>VLOOKUP(A1823,Sheet1!$A$2:$E$221,2,0)</f>
        <v>South East Zone</v>
      </c>
    </row>
    <row r="1824" spans="1:94" x14ac:dyDescent="0.35">
      <c r="A1824" t="s">
        <v>8634</v>
      </c>
      <c r="B1824">
        <v>240</v>
      </c>
      <c r="C1824" t="s">
        <v>9332</v>
      </c>
      <c r="D1824" t="s">
        <v>678</v>
      </c>
      <c r="E1824" t="s">
        <v>636</v>
      </c>
      <c r="F1824" t="s">
        <v>637</v>
      </c>
      <c r="G1824" t="s">
        <v>567</v>
      </c>
      <c r="H1824" t="s">
        <v>11063</v>
      </c>
      <c r="I1824">
        <v>82487</v>
      </c>
      <c r="J1824" t="s">
        <v>8636</v>
      </c>
      <c r="K1824" t="s">
        <v>8637</v>
      </c>
      <c r="L1824" t="s">
        <v>4622</v>
      </c>
      <c r="M1824" t="s">
        <v>11064</v>
      </c>
      <c r="N1824">
        <v>40000</v>
      </c>
      <c r="O1824" t="s">
        <v>10149</v>
      </c>
      <c r="P1824" t="s">
        <v>10150</v>
      </c>
      <c r="Q1824" t="s">
        <v>11065</v>
      </c>
      <c r="R1824">
        <v>1403233207</v>
      </c>
      <c r="S1824" t="s">
        <v>13394</v>
      </c>
      <c r="T1824"/>
      <c r="V1824" s="14">
        <v>46209</v>
      </c>
      <c r="W1824" t="s">
        <v>8640</v>
      </c>
      <c r="X1824" s="31">
        <v>46209.465775462966</v>
      </c>
      <c r="AN1824" s="14">
        <v>46209</v>
      </c>
      <c r="AO1824" t="s">
        <v>8641</v>
      </c>
      <c r="AP1824" s="31">
        <v>46209.492777777778</v>
      </c>
      <c r="AT1824" s="31">
        <v>46209.492777777778</v>
      </c>
      <c r="AU1824" s="14">
        <v>46209</v>
      </c>
      <c r="AV1824" t="s">
        <v>8641</v>
      </c>
      <c r="AW1824" t="s">
        <v>8642</v>
      </c>
      <c r="AX1824" t="s">
        <v>677</v>
      </c>
      <c r="AY1824" s="14">
        <v>46209</v>
      </c>
      <c r="AZ1824" t="s">
        <v>8641</v>
      </c>
      <c r="BA1824" s="31">
        <v>46209.493530092594</v>
      </c>
      <c r="BB1824" s="14">
        <v>46209</v>
      </c>
      <c r="BC1824" t="s">
        <v>1435</v>
      </c>
      <c r="BD1824" s="31">
        <v>46209.499988425923</v>
      </c>
      <c r="BE1824" s="14">
        <v>46209</v>
      </c>
      <c r="BF1824" t="s">
        <v>1454</v>
      </c>
      <c r="BG1824" s="31">
        <v>46209.520983796298</v>
      </c>
      <c r="BH1824" s="14">
        <v>46209</v>
      </c>
      <c r="BI1824" t="s">
        <v>1437</v>
      </c>
      <c r="BJ1824" s="31">
        <v>46209.529131944444</v>
      </c>
      <c r="BK1824" s="14">
        <v>46209</v>
      </c>
      <c r="BL1824" t="s">
        <v>1437</v>
      </c>
      <c r="BM1824" s="31">
        <v>46209.529618055552</v>
      </c>
      <c r="BZ1824" s="14">
        <v>46209</v>
      </c>
      <c r="CA1824" t="s">
        <v>1437</v>
      </c>
      <c r="CB1824" s="31">
        <v>46209.54283564815</v>
      </c>
      <c r="CC1824" s="14">
        <v>46209</v>
      </c>
      <c r="CD1824" t="s">
        <v>1455</v>
      </c>
      <c r="CE1824" s="31">
        <v>46209.555312500001</v>
      </c>
      <c r="CI1824" s="14">
        <v>46209</v>
      </c>
      <c r="CJ1824" t="s">
        <v>8641</v>
      </c>
      <c r="CK1824" s="31">
        <v>46209.723530092589</v>
      </c>
      <c r="CP1824" t="str">
        <f>VLOOKUP(A1824,Sheet1!$A$2:$E$221,2,0)</f>
        <v>South East Zone</v>
      </c>
    </row>
    <row r="1825" spans="1:94" x14ac:dyDescent="0.35">
      <c r="A1825" t="s">
        <v>8634</v>
      </c>
      <c r="B1825">
        <v>240</v>
      </c>
      <c r="C1825" t="s">
        <v>9332</v>
      </c>
      <c r="D1825" t="s">
        <v>678</v>
      </c>
      <c r="E1825" t="s">
        <v>636</v>
      </c>
      <c r="F1825" t="s">
        <v>637</v>
      </c>
      <c r="G1825" t="s">
        <v>567</v>
      </c>
      <c r="H1825" t="s">
        <v>8650</v>
      </c>
      <c r="I1825">
        <v>250996</v>
      </c>
      <c r="J1825" t="s">
        <v>3945</v>
      </c>
      <c r="K1825" t="s">
        <v>3946</v>
      </c>
      <c r="L1825" t="s">
        <v>4622</v>
      </c>
      <c r="M1825" t="s">
        <v>8651</v>
      </c>
      <c r="N1825">
        <v>50000</v>
      </c>
      <c r="O1825" t="s">
        <v>1134</v>
      </c>
      <c r="P1825" t="s">
        <v>1135</v>
      </c>
      <c r="Q1825" t="s">
        <v>8652</v>
      </c>
      <c r="R1825">
        <v>2958770543</v>
      </c>
      <c r="S1825" t="s">
        <v>13394</v>
      </c>
      <c r="T1825"/>
      <c r="V1825" s="14">
        <v>46205</v>
      </c>
      <c r="W1825" t="s">
        <v>8653</v>
      </c>
      <c r="X1825" s="31">
        <v>46205.727627314816</v>
      </c>
      <c r="AN1825" s="14">
        <v>46205</v>
      </c>
      <c r="AO1825" t="s">
        <v>8641</v>
      </c>
      <c r="AP1825" s="31">
        <v>46205.752997685187</v>
      </c>
      <c r="AT1825" s="31">
        <v>46205.752997685187</v>
      </c>
      <c r="AU1825" s="14">
        <v>46205</v>
      </c>
      <c r="AV1825" t="s">
        <v>8641</v>
      </c>
      <c r="AW1825" t="s">
        <v>8642</v>
      </c>
      <c r="AX1825" t="s">
        <v>677</v>
      </c>
      <c r="AY1825" s="14">
        <v>46205</v>
      </c>
      <c r="AZ1825" t="s">
        <v>8641</v>
      </c>
      <c r="BA1825" s="31">
        <v>46205.75335648148</v>
      </c>
      <c r="BB1825" s="14">
        <v>46205</v>
      </c>
      <c r="BC1825" t="s">
        <v>1435</v>
      </c>
      <c r="BD1825" s="31">
        <v>46205.756377314814</v>
      </c>
      <c r="BE1825" s="14">
        <v>46205</v>
      </c>
      <c r="BF1825" t="s">
        <v>1456</v>
      </c>
      <c r="BG1825" s="31">
        <v>46205.758368055554</v>
      </c>
      <c r="BH1825" s="14">
        <v>46205</v>
      </c>
      <c r="BI1825" t="s">
        <v>8654</v>
      </c>
      <c r="BJ1825" s="31">
        <v>46205.761041666665</v>
      </c>
      <c r="BK1825" s="14">
        <v>46206</v>
      </c>
      <c r="BL1825" t="s">
        <v>1491</v>
      </c>
      <c r="BM1825" s="31">
        <v>46206.406180555554</v>
      </c>
      <c r="BN1825" s="14">
        <v>46205</v>
      </c>
      <c r="BO1825" t="s">
        <v>8654</v>
      </c>
      <c r="BP1825" s="31">
        <v>46205.761192129627</v>
      </c>
      <c r="BZ1825" s="14">
        <v>46206</v>
      </c>
      <c r="CA1825" t="s">
        <v>1491</v>
      </c>
      <c r="CB1825" s="31">
        <v>46206.413148148145</v>
      </c>
      <c r="CC1825" s="14">
        <v>46206</v>
      </c>
      <c r="CD1825" t="s">
        <v>1455</v>
      </c>
      <c r="CE1825" s="31">
        <v>46206.443842592591</v>
      </c>
      <c r="CI1825" s="14">
        <v>46206</v>
      </c>
      <c r="CJ1825" t="s">
        <v>8641</v>
      </c>
      <c r="CK1825" s="31">
        <v>46206.671087962961</v>
      </c>
      <c r="CP1825" t="str">
        <f>VLOOKUP(A1825,Sheet1!$A$2:$E$221,2,0)</f>
        <v>South East Zone</v>
      </c>
    </row>
    <row r="1826" spans="1:94" x14ac:dyDescent="0.35">
      <c r="A1826" t="s">
        <v>8634</v>
      </c>
      <c r="B1826">
        <v>240</v>
      </c>
      <c r="C1826" t="s">
        <v>9332</v>
      </c>
      <c r="D1826" t="s">
        <v>678</v>
      </c>
      <c r="E1826" t="s">
        <v>636</v>
      </c>
      <c r="F1826" t="s">
        <v>637</v>
      </c>
      <c r="G1826" t="s">
        <v>567</v>
      </c>
      <c r="H1826" t="s">
        <v>12936</v>
      </c>
      <c r="I1826">
        <v>696179</v>
      </c>
      <c r="J1826" t="s">
        <v>8655</v>
      </c>
      <c r="K1826" t="s">
        <v>8656</v>
      </c>
      <c r="L1826" t="s">
        <v>4622</v>
      </c>
      <c r="M1826" t="s">
        <v>12937</v>
      </c>
      <c r="N1826">
        <v>40000</v>
      </c>
      <c r="O1826" t="s">
        <v>1059</v>
      </c>
      <c r="P1826" t="s">
        <v>1060</v>
      </c>
      <c r="Q1826" t="s">
        <v>12938</v>
      </c>
      <c r="R1826">
        <v>4406129629</v>
      </c>
      <c r="S1826" t="s">
        <v>13394</v>
      </c>
      <c r="T1826"/>
      <c r="V1826" s="14">
        <v>46209</v>
      </c>
      <c r="W1826" t="s">
        <v>12939</v>
      </c>
      <c r="X1826" s="31">
        <v>46209.562835648147</v>
      </c>
      <c r="AN1826" s="14">
        <v>46210</v>
      </c>
      <c r="AO1826" t="s">
        <v>8641</v>
      </c>
      <c r="AP1826" s="31">
        <v>46210.406898148147</v>
      </c>
      <c r="AT1826" s="31">
        <v>46210.406898148147</v>
      </c>
      <c r="AU1826" s="14">
        <v>46210</v>
      </c>
      <c r="AV1826" t="s">
        <v>8641</v>
      </c>
      <c r="AW1826" t="s">
        <v>8642</v>
      </c>
      <c r="AX1826" t="s">
        <v>677</v>
      </c>
      <c r="AY1826" s="14">
        <v>46210</v>
      </c>
      <c r="AZ1826" t="s">
        <v>8641</v>
      </c>
      <c r="BA1826" s="31">
        <v>46210.407314814816</v>
      </c>
      <c r="BB1826" s="14">
        <v>46210</v>
      </c>
      <c r="BC1826" t="s">
        <v>1435</v>
      </c>
      <c r="BD1826" s="31">
        <v>46210.411319444444</v>
      </c>
      <c r="BE1826" s="14">
        <v>46210</v>
      </c>
      <c r="BF1826" t="s">
        <v>3135</v>
      </c>
      <c r="BG1826" s="31">
        <v>46210.417280092595</v>
      </c>
      <c r="BH1826" s="14">
        <v>46210</v>
      </c>
      <c r="BI1826" t="s">
        <v>1437</v>
      </c>
      <c r="BJ1826" s="31">
        <v>46210.431400462963</v>
      </c>
      <c r="BK1826" s="14">
        <v>46210</v>
      </c>
      <c r="BL1826" t="s">
        <v>1437</v>
      </c>
      <c r="BM1826" s="31">
        <v>46210.431851851848</v>
      </c>
      <c r="BZ1826" s="14">
        <v>46210</v>
      </c>
      <c r="CA1826" t="s">
        <v>1437</v>
      </c>
      <c r="CB1826" s="31">
        <v>46210.438819444447</v>
      </c>
      <c r="CC1826" s="14">
        <v>46210</v>
      </c>
      <c r="CD1826" t="s">
        <v>1455</v>
      </c>
      <c r="CE1826" s="31">
        <v>46210.538634259261</v>
      </c>
      <c r="CI1826" s="14">
        <v>46210</v>
      </c>
      <c r="CJ1826" t="s">
        <v>8641</v>
      </c>
      <c r="CK1826" s="31">
        <v>46210.715694444443</v>
      </c>
      <c r="CP1826" t="str">
        <f>VLOOKUP(A1826,Sheet1!$A$2:$E$221,2,0)</f>
        <v>South East Zone</v>
      </c>
    </row>
    <row r="1827" spans="1:94" x14ac:dyDescent="0.35">
      <c r="A1827" t="s">
        <v>8634</v>
      </c>
      <c r="B1827">
        <v>240</v>
      </c>
      <c r="C1827" t="s">
        <v>9332</v>
      </c>
      <c r="D1827" t="s">
        <v>678</v>
      </c>
      <c r="E1827" t="s">
        <v>636</v>
      </c>
      <c r="F1827" t="s">
        <v>637</v>
      </c>
      <c r="G1827" t="s">
        <v>567</v>
      </c>
      <c r="H1827" t="s">
        <v>3822</v>
      </c>
      <c r="I1827">
        <v>761935</v>
      </c>
      <c r="J1827" t="s">
        <v>3824</v>
      </c>
      <c r="K1827" t="s">
        <v>3825</v>
      </c>
      <c r="L1827" t="s">
        <v>4622</v>
      </c>
      <c r="M1827" t="s">
        <v>12940</v>
      </c>
      <c r="N1827">
        <v>60000</v>
      </c>
      <c r="O1827" t="s">
        <v>1038</v>
      </c>
      <c r="P1827" t="s">
        <v>1039</v>
      </c>
      <c r="Q1827" t="s">
        <v>12941</v>
      </c>
      <c r="R1827">
        <v>4269553420</v>
      </c>
      <c r="S1827" t="s">
        <v>683</v>
      </c>
      <c r="T1827" t="s">
        <v>13200</v>
      </c>
      <c r="U1827" s="1">
        <v>46210</v>
      </c>
      <c r="V1827" s="14">
        <v>46210</v>
      </c>
      <c r="W1827" t="s">
        <v>8649</v>
      </c>
      <c r="X1827" s="31">
        <v>46210.466145833336</v>
      </c>
      <c r="AN1827" s="14">
        <v>46210</v>
      </c>
      <c r="AO1827" t="s">
        <v>8641</v>
      </c>
      <c r="AP1827" s="31">
        <v>46210.490844907406</v>
      </c>
      <c r="AT1827" s="31">
        <v>46210.490844907406</v>
      </c>
      <c r="AU1827" s="14">
        <v>46210</v>
      </c>
      <c r="AV1827" t="s">
        <v>8641</v>
      </c>
      <c r="AW1827" t="s">
        <v>8642</v>
      </c>
      <c r="AX1827" t="s">
        <v>677</v>
      </c>
      <c r="AY1827" s="14">
        <v>46210</v>
      </c>
      <c r="AZ1827" t="s">
        <v>8641</v>
      </c>
      <c r="BA1827" s="31">
        <v>46210.491273148145</v>
      </c>
      <c r="BB1827" s="14">
        <v>46210</v>
      </c>
      <c r="BC1827" t="s">
        <v>1435</v>
      </c>
      <c r="BD1827" s="31">
        <v>46210.500011574077</v>
      </c>
      <c r="BE1827" s="14">
        <v>46210</v>
      </c>
      <c r="BF1827" t="s">
        <v>1458</v>
      </c>
      <c r="BG1827" s="31">
        <v>46210.51357638889</v>
      </c>
      <c r="BH1827" s="14">
        <v>46210</v>
      </c>
      <c r="BI1827" t="s">
        <v>1437</v>
      </c>
      <c r="BJ1827" s="31">
        <v>46210.524618055555</v>
      </c>
      <c r="BN1827" s="14">
        <v>46210</v>
      </c>
      <c r="BO1827" t="s">
        <v>1437</v>
      </c>
      <c r="BP1827" s="31">
        <v>46210.525185185186</v>
      </c>
      <c r="CP1827" t="str">
        <f>VLOOKUP(A1827,Sheet1!$A$2:$E$221,2,0)</f>
        <v>South East Zone</v>
      </c>
    </row>
    <row r="1828" spans="1:94" x14ac:dyDescent="0.35">
      <c r="A1828" t="s">
        <v>8634</v>
      </c>
      <c r="B1828">
        <v>240</v>
      </c>
      <c r="C1828" t="s">
        <v>9332</v>
      </c>
      <c r="D1828" t="s">
        <v>678</v>
      </c>
      <c r="E1828" t="s">
        <v>636</v>
      </c>
      <c r="F1828" t="s">
        <v>637</v>
      </c>
      <c r="G1828" t="s">
        <v>567</v>
      </c>
      <c r="H1828" t="s">
        <v>3822</v>
      </c>
      <c r="I1828">
        <v>761935</v>
      </c>
      <c r="J1828" t="s">
        <v>3824</v>
      </c>
      <c r="K1828" t="s">
        <v>3825</v>
      </c>
      <c r="L1828" t="s">
        <v>4622</v>
      </c>
      <c r="M1828" t="s">
        <v>8658</v>
      </c>
      <c r="N1828">
        <v>50000</v>
      </c>
      <c r="O1828" t="s">
        <v>1034</v>
      </c>
      <c r="P1828" t="s">
        <v>1035</v>
      </c>
      <c r="Q1828" t="s">
        <v>3823</v>
      </c>
      <c r="R1828">
        <v>1656885304</v>
      </c>
      <c r="S1828" t="s">
        <v>13394</v>
      </c>
      <c r="T1828"/>
      <c r="V1828" s="14">
        <v>46204</v>
      </c>
      <c r="W1828" t="s">
        <v>8649</v>
      </c>
      <c r="X1828" s="31">
        <v>46204.553402777776</v>
      </c>
      <c r="AN1828" s="14">
        <v>46204</v>
      </c>
      <c r="AO1828" t="s">
        <v>8641</v>
      </c>
      <c r="AP1828" s="31">
        <v>46204.631435185183</v>
      </c>
      <c r="AT1828" s="31">
        <v>46204.631435185183</v>
      </c>
      <c r="AU1828" s="14">
        <v>46204</v>
      </c>
      <c r="AV1828" t="s">
        <v>8641</v>
      </c>
      <c r="AW1828" t="s">
        <v>8642</v>
      </c>
      <c r="AX1828" t="s">
        <v>677</v>
      </c>
      <c r="AY1828" s="14">
        <v>46204</v>
      </c>
      <c r="AZ1828" t="s">
        <v>8641</v>
      </c>
      <c r="BA1828" s="31">
        <v>46204.632268518515</v>
      </c>
      <c r="BB1828" s="14">
        <v>46204</v>
      </c>
      <c r="BC1828" t="s">
        <v>1435</v>
      </c>
      <c r="BD1828" s="31">
        <v>46204.636631944442</v>
      </c>
      <c r="BE1828" s="14">
        <v>46204</v>
      </c>
      <c r="BF1828" t="s">
        <v>1449</v>
      </c>
      <c r="BG1828" s="31">
        <v>46204.641863425924</v>
      </c>
      <c r="BH1828" s="14">
        <v>46204</v>
      </c>
      <c r="BI1828" t="s">
        <v>1437</v>
      </c>
      <c r="BJ1828" s="31">
        <v>46204.656493055554</v>
      </c>
      <c r="BK1828" s="14">
        <v>46204</v>
      </c>
      <c r="BL1828" t="s">
        <v>1437</v>
      </c>
      <c r="BM1828" s="31">
        <v>46204.657164351855</v>
      </c>
      <c r="BZ1828" s="14">
        <v>46204</v>
      </c>
      <c r="CA1828" t="s">
        <v>1437</v>
      </c>
      <c r="CB1828" s="31">
        <v>46204.664270833331</v>
      </c>
      <c r="CC1828" s="14">
        <v>46204</v>
      </c>
      <c r="CD1828" t="s">
        <v>1437</v>
      </c>
      <c r="CE1828" s="31">
        <v>46204.667569444442</v>
      </c>
      <c r="CI1828" s="14">
        <v>46204</v>
      </c>
      <c r="CJ1828" t="s">
        <v>8641</v>
      </c>
      <c r="CK1828" s="31">
        <v>46204.680543981478</v>
      </c>
      <c r="CP1828" t="str">
        <f>VLOOKUP(A1828,Sheet1!$A$2:$E$221,2,0)</f>
        <v>South East Zone</v>
      </c>
    </row>
    <row r="1829" spans="1:94" x14ac:dyDescent="0.35">
      <c r="A1829" t="s">
        <v>8634</v>
      </c>
      <c r="B1829">
        <v>240</v>
      </c>
      <c r="C1829" t="s">
        <v>9332</v>
      </c>
      <c r="D1829" t="s">
        <v>678</v>
      </c>
      <c r="E1829" t="s">
        <v>636</v>
      </c>
      <c r="F1829" t="s">
        <v>637</v>
      </c>
      <c r="G1829" t="s">
        <v>567</v>
      </c>
      <c r="H1829" t="s">
        <v>12942</v>
      </c>
      <c r="I1829">
        <v>770409</v>
      </c>
      <c r="J1829" t="s">
        <v>8636</v>
      </c>
      <c r="K1829" t="s">
        <v>8637</v>
      </c>
      <c r="L1829" t="s">
        <v>4622</v>
      </c>
      <c r="M1829" t="s">
        <v>12943</v>
      </c>
      <c r="N1829">
        <v>50000</v>
      </c>
      <c r="O1829" t="s">
        <v>1034</v>
      </c>
      <c r="P1829" t="s">
        <v>1035</v>
      </c>
      <c r="Q1829" t="s">
        <v>12944</v>
      </c>
      <c r="R1829">
        <v>1704896318</v>
      </c>
      <c r="S1829" t="s">
        <v>683</v>
      </c>
      <c r="T1829" t="s">
        <v>13387</v>
      </c>
      <c r="U1829" s="1">
        <v>46210</v>
      </c>
      <c r="V1829" s="14">
        <v>46210</v>
      </c>
      <c r="W1829" t="s">
        <v>8640</v>
      </c>
      <c r="X1829" s="31">
        <v>46210.474247685182</v>
      </c>
      <c r="AN1829" s="14">
        <v>46210</v>
      </c>
      <c r="AO1829" t="s">
        <v>8641</v>
      </c>
      <c r="AP1829" s="31">
        <v>46210.510208333333</v>
      </c>
      <c r="AT1829" s="31">
        <v>46210.510208333333</v>
      </c>
      <c r="AU1829" s="14">
        <v>46210</v>
      </c>
      <c r="AV1829" t="s">
        <v>8641</v>
      </c>
      <c r="AW1829" t="s">
        <v>8642</v>
      </c>
      <c r="AX1829" t="s">
        <v>677</v>
      </c>
      <c r="AY1829" s="14">
        <v>46210</v>
      </c>
      <c r="AZ1829" t="s">
        <v>8641</v>
      </c>
      <c r="BA1829" s="31">
        <v>46210.541331018518</v>
      </c>
      <c r="BB1829" s="14">
        <v>46210</v>
      </c>
      <c r="BC1829" t="s">
        <v>1435</v>
      </c>
      <c r="BD1829" s="31">
        <v>46210.543877314813</v>
      </c>
      <c r="BE1829" s="14">
        <v>46210</v>
      </c>
      <c r="BF1829" t="s">
        <v>1458</v>
      </c>
      <c r="BG1829" s="31">
        <v>46210.5700462963</v>
      </c>
      <c r="BH1829" s="14">
        <v>46210</v>
      </c>
      <c r="BI1829" t="s">
        <v>1437</v>
      </c>
      <c r="BJ1829" s="31">
        <v>46210.599664351852</v>
      </c>
      <c r="BN1829" s="14">
        <v>46210</v>
      </c>
      <c r="BO1829" t="s">
        <v>1437</v>
      </c>
      <c r="BP1829" s="31">
        <v>46210.602500000001</v>
      </c>
      <c r="CP1829" t="str">
        <f>VLOOKUP(A1829,Sheet1!$A$2:$E$221,2,0)</f>
        <v>South East Zone</v>
      </c>
    </row>
    <row r="1830" spans="1:94" x14ac:dyDescent="0.35">
      <c r="A1830" t="s">
        <v>8634</v>
      </c>
      <c r="B1830">
        <v>240</v>
      </c>
      <c r="C1830" t="s">
        <v>9332</v>
      </c>
      <c r="D1830" t="s">
        <v>678</v>
      </c>
      <c r="E1830" t="s">
        <v>636</v>
      </c>
      <c r="F1830" t="s">
        <v>637</v>
      </c>
      <c r="G1830" t="s">
        <v>567</v>
      </c>
      <c r="H1830" t="s">
        <v>12942</v>
      </c>
      <c r="I1830">
        <v>770409</v>
      </c>
      <c r="J1830" t="s">
        <v>8636</v>
      </c>
      <c r="K1830" t="s">
        <v>8637</v>
      </c>
      <c r="L1830" t="s">
        <v>4622</v>
      </c>
      <c r="M1830" t="s">
        <v>12943</v>
      </c>
      <c r="N1830">
        <v>50000</v>
      </c>
      <c r="O1830" t="s">
        <v>1034</v>
      </c>
      <c r="P1830" t="s">
        <v>1035</v>
      </c>
      <c r="Q1830" t="s">
        <v>12945</v>
      </c>
      <c r="R1830">
        <v>2494881828</v>
      </c>
      <c r="S1830" t="s">
        <v>13394</v>
      </c>
      <c r="T1830"/>
      <c r="V1830" s="14">
        <v>46210</v>
      </c>
      <c r="W1830" t="s">
        <v>8640</v>
      </c>
      <c r="X1830" s="31">
        <v>46210.474212962959</v>
      </c>
      <c r="AN1830" s="14">
        <v>46210</v>
      </c>
      <c r="AO1830" t="s">
        <v>8641</v>
      </c>
      <c r="AP1830" s="31">
        <v>46210.510162037041</v>
      </c>
      <c r="AT1830" s="31">
        <v>46210.510162037041</v>
      </c>
      <c r="AU1830" s="14">
        <v>46210</v>
      </c>
      <c r="AV1830" t="s">
        <v>8641</v>
      </c>
      <c r="AW1830" t="s">
        <v>8642</v>
      </c>
      <c r="AX1830" t="s">
        <v>677</v>
      </c>
      <c r="AY1830" s="14">
        <v>46210</v>
      </c>
      <c r="AZ1830" t="s">
        <v>8641</v>
      </c>
      <c r="BA1830" s="31">
        <v>46210.541307870371</v>
      </c>
      <c r="BB1830" s="14">
        <v>46210</v>
      </c>
      <c r="BC1830" t="s">
        <v>1435</v>
      </c>
      <c r="BD1830" s="31">
        <v>46210.543877314813</v>
      </c>
      <c r="BE1830" s="14">
        <v>46210</v>
      </c>
      <c r="BF1830" t="s">
        <v>1458</v>
      </c>
      <c r="BG1830" s="31">
        <v>46210.570034722223</v>
      </c>
      <c r="BH1830" s="14">
        <v>46210</v>
      </c>
      <c r="BI1830" t="s">
        <v>1437</v>
      </c>
      <c r="BJ1830" s="31">
        <v>46210.599641203706</v>
      </c>
      <c r="BK1830" s="14">
        <v>46210</v>
      </c>
      <c r="BL1830" t="s">
        <v>1444</v>
      </c>
      <c r="BM1830" s="31">
        <v>46210.660787037035</v>
      </c>
      <c r="BN1830" s="14">
        <v>46210</v>
      </c>
      <c r="BO1830" t="s">
        <v>1437</v>
      </c>
      <c r="BP1830" s="31">
        <v>46210.602476851855</v>
      </c>
      <c r="BZ1830" s="14">
        <v>46210</v>
      </c>
      <c r="CA1830" t="s">
        <v>1444</v>
      </c>
      <c r="CB1830" s="31">
        <v>46210.672986111109</v>
      </c>
      <c r="CC1830" s="14">
        <v>46210</v>
      </c>
      <c r="CD1830" t="s">
        <v>1437</v>
      </c>
      <c r="CE1830" s="31">
        <v>46210.677442129629</v>
      </c>
      <c r="CP1830" t="str">
        <f>VLOOKUP(A1830,Sheet1!$A$2:$E$221,2,0)</f>
        <v>South East Zone</v>
      </c>
    </row>
    <row r="1831" spans="1:94" x14ac:dyDescent="0.35">
      <c r="A1831" t="s">
        <v>8634</v>
      </c>
      <c r="B1831">
        <v>240</v>
      </c>
      <c r="C1831" t="s">
        <v>9332</v>
      </c>
      <c r="D1831" t="s">
        <v>678</v>
      </c>
      <c r="E1831" t="s">
        <v>636</v>
      </c>
      <c r="F1831" t="s">
        <v>637</v>
      </c>
      <c r="G1831" t="s">
        <v>567</v>
      </c>
      <c r="H1831" t="s">
        <v>11066</v>
      </c>
      <c r="I1831">
        <v>776575</v>
      </c>
      <c r="J1831" t="s">
        <v>3824</v>
      </c>
      <c r="K1831" t="s">
        <v>3825</v>
      </c>
      <c r="L1831" t="s">
        <v>4622</v>
      </c>
      <c r="M1831" t="s">
        <v>11067</v>
      </c>
      <c r="N1831">
        <v>70000</v>
      </c>
      <c r="O1831" t="s">
        <v>9829</v>
      </c>
      <c r="P1831" t="s">
        <v>9830</v>
      </c>
      <c r="Q1831" t="s">
        <v>11068</v>
      </c>
      <c r="R1831">
        <v>3481854891</v>
      </c>
      <c r="S1831" t="s">
        <v>13394</v>
      </c>
      <c r="T1831"/>
      <c r="V1831" s="14">
        <v>46209</v>
      </c>
      <c r="W1831" t="s">
        <v>8649</v>
      </c>
      <c r="X1831" s="31">
        <v>46209.465879629628</v>
      </c>
      <c r="AN1831" s="14">
        <v>46209</v>
      </c>
      <c r="AO1831" t="s">
        <v>8641</v>
      </c>
      <c r="AP1831" s="31">
        <v>46209.556481481479</v>
      </c>
      <c r="AT1831" s="31">
        <v>46209.556481481479</v>
      </c>
      <c r="AU1831" s="14">
        <v>46209</v>
      </c>
      <c r="AV1831" t="s">
        <v>8641</v>
      </c>
      <c r="AW1831" t="s">
        <v>8642</v>
      </c>
      <c r="AX1831" t="s">
        <v>677</v>
      </c>
      <c r="AY1831" s="14">
        <v>46209</v>
      </c>
      <c r="AZ1831" t="s">
        <v>8641</v>
      </c>
      <c r="BA1831" s="31">
        <v>46209.556956018518</v>
      </c>
      <c r="BB1831" s="14">
        <v>46209</v>
      </c>
      <c r="BC1831" t="s">
        <v>1435</v>
      </c>
      <c r="BD1831" s="31">
        <v>46209.558946759258</v>
      </c>
      <c r="BE1831" s="14">
        <v>46209</v>
      </c>
      <c r="BF1831" t="s">
        <v>1441</v>
      </c>
      <c r="BG1831" s="31">
        <v>46209.562743055554</v>
      </c>
      <c r="BH1831" s="14">
        <v>46209</v>
      </c>
      <c r="BI1831" t="s">
        <v>1437</v>
      </c>
      <c r="BJ1831" s="31">
        <v>46209.604305555556</v>
      </c>
      <c r="BK1831" s="14">
        <v>46209</v>
      </c>
      <c r="BL1831" t="s">
        <v>1437</v>
      </c>
      <c r="BM1831" s="31">
        <v>46209.604884259257</v>
      </c>
      <c r="BZ1831" s="14">
        <v>46209</v>
      </c>
      <c r="CA1831" t="s">
        <v>1437</v>
      </c>
      <c r="CB1831" s="31">
        <v>46209.61822916667</v>
      </c>
      <c r="CC1831" s="14">
        <v>46209</v>
      </c>
      <c r="CD1831" t="s">
        <v>1437</v>
      </c>
      <c r="CE1831" s="31">
        <v>46209.620972222219</v>
      </c>
      <c r="CI1831" s="14">
        <v>46210</v>
      </c>
      <c r="CJ1831" t="s">
        <v>8641</v>
      </c>
      <c r="CK1831" s="31">
        <v>46210.538993055554</v>
      </c>
      <c r="CP1831" t="str">
        <f>VLOOKUP(A1831,Sheet1!$A$2:$E$221,2,0)</f>
        <v>South East Zone</v>
      </c>
    </row>
    <row r="1832" spans="1:94" x14ac:dyDescent="0.35">
      <c r="A1832" t="s">
        <v>8634</v>
      </c>
      <c r="B1832">
        <v>240</v>
      </c>
      <c r="C1832" t="s">
        <v>9332</v>
      </c>
      <c r="D1832" t="s">
        <v>678</v>
      </c>
      <c r="E1832" t="s">
        <v>636</v>
      </c>
      <c r="F1832" t="s">
        <v>637</v>
      </c>
      <c r="G1832" t="s">
        <v>567</v>
      </c>
      <c r="H1832" t="s">
        <v>3943</v>
      </c>
      <c r="I1832">
        <v>782662</v>
      </c>
      <c r="J1832" t="s">
        <v>3945</v>
      </c>
      <c r="K1832" t="s">
        <v>3946</v>
      </c>
      <c r="L1832" t="s">
        <v>4622</v>
      </c>
      <c r="M1832" t="s">
        <v>8659</v>
      </c>
      <c r="N1832">
        <v>60000</v>
      </c>
      <c r="O1832" t="s">
        <v>1038</v>
      </c>
      <c r="P1832" t="s">
        <v>1039</v>
      </c>
      <c r="Q1832" t="s">
        <v>3944</v>
      </c>
      <c r="R1832">
        <v>5993341122</v>
      </c>
      <c r="S1832" t="s">
        <v>13394</v>
      </c>
      <c r="T1832"/>
      <c r="V1832" s="14">
        <v>46204</v>
      </c>
      <c r="W1832" t="s">
        <v>8653</v>
      </c>
      <c r="X1832" s="31">
        <v>46204.573136574072</v>
      </c>
      <c r="AN1832" s="14">
        <v>46205</v>
      </c>
      <c r="AO1832" t="s">
        <v>8641</v>
      </c>
      <c r="AP1832" s="31">
        <v>46205.384085648147</v>
      </c>
      <c r="AT1832" s="31">
        <v>46205.384085648147</v>
      </c>
      <c r="AU1832" s="14">
        <v>46205</v>
      </c>
      <c r="AV1832" t="s">
        <v>8641</v>
      </c>
      <c r="AW1832" t="s">
        <v>8642</v>
      </c>
      <c r="AX1832" t="s">
        <v>677</v>
      </c>
      <c r="AY1832" s="14">
        <v>46205</v>
      </c>
      <c r="AZ1832" t="s">
        <v>8641</v>
      </c>
      <c r="BA1832" s="31">
        <v>46205.384560185186</v>
      </c>
      <c r="BB1832" s="14">
        <v>46205</v>
      </c>
      <c r="BC1832" t="s">
        <v>1435</v>
      </c>
      <c r="BD1832" s="31">
        <v>46205.401180555556</v>
      </c>
      <c r="BE1832" s="14">
        <v>46205</v>
      </c>
      <c r="BF1832" t="s">
        <v>1456</v>
      </c>
      <c r="BG1832" s="31">
        <v>46205.412256944444</v>
      </c>
      <c r="BH1832" s="14">
        <v>46205</v>
      </c>
      <c r="BI1832" t="s">
        <v>1437</v>
      </c>
      <c r="BJ1832" s="31">
        <v>46205.420613425929</v>
      </c>
      <c r="BK1832" s="14">
        <v>46205</v>
      </c>
      <c r="BL1832" t="s">
        <v>1437</v>
      </c>
      <c r="BM1832" s="31">
        <v>46205.421342592592</v>
      </c>
      <c r="BZ1832" s="14">
        <v>46205</v>
      </c>
      <c r="CA1832" t="s">
        <v>1437</v>
      </c>
      <c r="CB1832" s="31">
        <v>46205.443518518521</v>
      </c>
      <c r="CC1832" s="14">
        <v>46205</v>
      </c>
      <c r="CD1832" t="s">
        <v>1455</v>
      </c>
      <c r="CE1832" s="31">
        <v>46205.449861111112</v>
      </c>
      <c r="CI1832" s="14">
        <v>46205</v>
      </c>
      <c r="CJ1832" t="s">
        <v>8641</v>
      </c>
      <c r="CK1832" s="31">
        <v>46205.686851851853</v>
      </c>
      <c r="CP1832" t="str">
        <f>VLOOKUP(A1832,Sheet1!$A$2:$E$221,2,0)</f>
        <v>South East Zone</v>
      </c>
    </row>
    <row r="1833" spans="1:94" x14ac:dyDescent="0.35">
      <c r="A1833" t="s">
        <v>8634</v>
      </c>
      <c r="B1833">
        <v>240</v>
      </c>
      <c r="C1833" t="s">
        <v>9332</v>
      </c>
      <c r="D1833" t="s">
        <v>678</v>
      </c>
      <c r="E1833" t="s">
        <v>636</v>
      </c>
      <c r="F1833" t="s">
        <v>637</v>
      </c>
      <c r="G1833" t="s">
        <v>567</v>
      </c>
      <c r="H1833" t="s">
        <v>8660</v>
      </c>
      <c r="I1833">
        <v>783903</v>
      </c>
      <c r="J1833" t="s">
        <v>3945</v>
      </c>
      <c r="K1833" t="s">
        <v>3946</v>
      </c>
      <c r="L1833" t="s">
        <v>4622</v>
      </c>
      <c r="M1833" t="s">
        <v>8661</v>
      </c>
      <c r="N1833">
        <v>45000</v>
      </c>
      <c r="O1833" t="s">
        <v>1036</v>
      </c>
      <c r="P1833" t="s">
        <v>1037</v>
      </c>
      <c r="Q1833" t="s">
        <v>8662</v>
      </c>
      <c r="R1833">
        <v>7907551469</v>
      </c>
      <c r="S1833" t="s">
        <v>13394</v>
      </c>
      <c r="T1833"/>
      <c r="V1833" s="14">
        <v>46206</v>
      </c>
      <c r="W1833" t="s">
        <v>8653</v>
      </c>
      <c r="X1833" s="31">
        <v>46206.427812499998</v>
      </c>
      <c r="AN1833" s="14">
        <v>46206</v>
      </c>
      <c r="AO1833" t="s">
        <v>8641</v>
      </c>
      <c r="AP1833" s="31">
        <v>46206.453240740739</v>
      </c>
      <c r="AT1833" s="31">
        <v>46206.453240740739</v>
      </c>
      <c r="AU1833" s="14">
        <v>46206</v>
      </c>
      <c r="AV1833" t="s">
        <v>8641</v>
      </c>
      <c r="AW1833" t="s">
        <v>8642</v>
      </c>
      <c r="AX1833" t="s">
        <v>677</v>
      </c>
      <c r="AY1833" s="14">
        <v>46206</v>
      </c>
      <c r="AZ1833" t="s">
        <v>8641</v>
      </c>
      <c r="BA1833" s="31">
        <v>46206.453587962962</v>
      </c>
      <c r="BB1833" s="14">
        <v>46206</v>
      </c>
      <c r="BC1833" t="s">
        <v>1435</v>
      </c>
      <c r="BD1833" s="31">
        <v>46206.460046296299</v>
      </c>
      <c r="BE1833" s="14">
        <v>46206</v>
      </c>
      <c r="BF1833" t="s">
        <v>1443</v>
      </c>
      <c r="BG1833" s="31">
        <v>46206.472291666665</v>
      </c>
      <c r="BH1833" s="14">
        <v>46206</v>
      </c>
      <c r="BI1833" t="s">
        <v>1437</v>
      </c>
      <c r="BJ1833" s="31">
        <v>46206.498842592591</v>
      </c>
      <c r="BK1833" s="14">
        <v>46206</v>
      </c>
      <c r="BL1833" t="s">
        <v>1437</v>
      </c>
      <c r="BM1833" s="31">
        <v>46206.499363425923</v>
      </c>
      <c r="BZ1833" s="14">
        <v>46206</v>
      </c>
      <c r="CA1833" t="s">
        <v>1437</v>
      </c>
      <c r="CB1833" s="31">
        <v>46206.525335648148</v>
      </c>
      <c r="CC1833" s="14">
        <v>46206</v>
      </c>
      <c r="CD1833" t="s">
        <v>1455</v>
      </c>
      <c r="CE1833" s="31">
        <v>46206.527303240742</v>
      </c>
      <c r="CI1833" s="14">
        <v>46206</v>
      </c>
      <c r="CJ1833" t="s">
        <v>8641</v>
      </c>
      <c r="CK1833" s="31">
        <v>46206.6483912037</v>
      </c>
      <c r="CP1833" t="str">
        <f>VLOOKUP(A1833,Sheet1!$A$2:$E$221,2,0)</f>
        <v>South East Zone</v>
      </c>
    </row>
    <row r="1834" spans="1:94" x14ac:dyDescent="0.35">
      <c r="A1834" t="s">
        <v>8634</v>
      </c>
      <c r="B1834">
        <v>240</v>
      </c>
      <c r="C1834" t="s">
        <v>9332</v>
      </c>
      <c r="D1834" t="s">
        <v>678</v>
      </c>
      <c r="E1834" t="s">
        <v>636</v>
      </c>
      <c r="F1834" t="s">
        <v>637</v>
      </c>
      <c r="G1834" t="s">
        <v>567</v>
      </c>
      <c r="H1834" t="s">
        <v>11069</v>
      </c>
      <c r="I1834">
        <v>786870</v>
      </c>
      <c r="J1834" t="s">
        <v>8655</v>
      </c>
      <c r="K1834" t="s">
        <v>8656</v>
      </c>
      <c r="L1834" t="s">
        <v>4622</v>
      </c>
      <c r="M1834" t="s">
        <v>11070</v>
      </c>
      <c r="N1834">
        <v>40000</v>
      </c>
      <c r="O1834" t="s">
        <v>10149</v>
      </c>
      <c r="P1834" t="s">
        <v>10150</v>
      </c>
      <c r="Q1834" t="s">
        <v>11071</v>
      </c>
      <c r="R1834">
        <v>9460902583</v>
      </c>
      <c r="S1834" t="s">
        <v>13394</v>
      </c>
      <c r="T1834"/>
      <c r="V1834" s="14">
        <v>46209</v>
      </c>
      <c r="W1834" t="s">
        <v>8657</v>
      </c>
      <c r="X1834" s="31">
        <v>46209.538101851853</v>
      </c>
      <c r="AN1834" s="14">
        <v>46209</v>
      </c>
      <c r="AO1834" t="s">
        <v>8641</v>
      </c>
      <c r="AP1834" s="31">
        <v>46209.573738425926</v>
      </c>
      <c r="AT1834" s="31">
        <v>46209.573738425926</v>
      </c>
      <c r="AU1834" s="14">
        <v>46209</v>
      </c>
      <c r="AV1834" t="s">
        <v>8641</v>
      </c>
      <c r="AW1834" t="s">
        <v>8642</v>
      </c>
      <c r="AX1834" t="s">
        <v>677</v>
      </c>
      <c r="AY1834" s="14">
        <v>46209</v>
      </c>
      <c r="AZ1834" t="s">
        <v>8641</v>
      </c>
      <c r="BA1834" s="31">
        <v>46209.575104166666</v>
      </c>
      <c r="BB1834" s="14">
        <v>46209</v>
      </c>
      <c r="BC1834" t="s">
        <v>1435</v>
      </c>
      <c r="BD1834" s="31">
        <v>46209.579722222225</v>
      </c>
      <c r="BE1834" s="14">
        <v>46209</v>
      </c>
      <c r="BF1834" t="s">
        <v>1456</v>
      </c>
      <c r="BG1834" s="31">
        <v>46209.603321759256</v>
      </c>
      <c r="BH1834" s="14">
        <v>46209</v>
      </c>
      <c r="BI1834" t="s">
        <v>1437</v>
      </c>
      <c r="BJ1834" s="31">
        <v>46209.615833333337</v>
      </c>
      <c r="BK1834" s="14">
        <v>46209</v>
      </c>
      <c r="BL1834" t="s">
        <v>1444</v>
      </c>
      <c r="BM1834" s="31">
        <v>46209.69740740741</v>
      </c>
      <c r="BN1834" s="14">
        <v>46209</v>
      </c>
      <c r="BO1834" t="s">
        <v>1437</v>
      </c>
      <c r="BP1834" s="31">
        <v>46209.617002314815</v>
      </c>
      <c r="BZ1834" s="14">
        <v>46209</v>
      </c>
      <c r="CA1834" t="s">
        <v>1444</v>
      </c>
      <c r="CB1834" s="31">
        <v>46209.714085648149</v>
      </c>
      <c r="CC1834" s="14">
        <v>46209</v>
      </c>
      <c r="CD1834" t="s">
        <v>1437</v>
      </c>
      <c r="CE1834" s="31">
        <v>46209.719814814816</v>
      </c>
      <c r="CI1834" s="14">
        <v>46209</v>
      </c>
      <c r="CJ1834" t="s">
        <v>8641</v>
      </c>
      <c r="CK1834" s="31">
        <v>46209.862708333334</v>
      </c>
      <c r="CP1834" t="str">
        <f>VLOOKUP(A1834,Sheet1!$A$2:$E$221,2,0)</f>
        <v>South East Zone</v>
      </c>
    </row>
    <row r="1835" spans="1:94" x14ac:dyDescent="0.35">
      <c r="A1835" t="s">
        <v>8634</v>
      </c>
      <c r="B1835">
        <v>240</v>
      </c>
      <c r="C1835" t="s">
        <v>9332</v>
      </c>
      <c r="D1835" t="s">
        <v>678</v>
      </c>
      <c r="E1835" t="s">
        <v>636</v>
      </c>
      <c r="F1835" t="s">
        <v>637</v>
      </c>
      <c r="G1835" t="s">
        <v>567</v>
      </c>
      <c r="H1835" t="s">
        <v>11069</v>
      </c>
      <c r="I1835">
        <v>786870</v>
      </c>
      <c r="J1835" t="s">
        <v>8655</v>
      </c>
      <c r="K1835" t="s">
        <v>8656</v>
      </c>
      <c r="L1835" t="s">
        <v>4622</v>
      </c>
      <c r="M1835" t="s">
        <v>11070</v>
      </c>
      <c r="N1835">
        <v>40000</v>
      </c>
      <c r="O1835" t="s">
        <v>10149</v>
      </c>
      <c r="P1835" t="s">
        <v>10150</v>
      </c>
      <c r="Q1835" t="s">
        <v>11072</v>
      </c>
      <c r="R1835">
        <v>5691680463</v>
      </c>
      <c r="S1835" t="s">
        <v>683</v>
      </c>
      <c r="T1835" t="s">
        <v>13323</v>
      </c>
      <c r="U1835" s="1">
        <v>46209</v>
      </c>
      <c r="V1835" s="14">
        <v>46209</v>
      </c>
      <c r="W1835" t="s">
        <v>8657</v>
      </c>
      <c r="X1835" s="31">
        <v>46209.538124999999</v>
      </c>
      <c r="AN1835" s="14">
        <v>46209</v>
      </c>
      <c r="AO1835" t="s">
        <v>8641</v>
      </c>
      <c r="AP1835" s="31">
        <v>46209.57371527778</v>
      </c>
      <c r="AT1835" s="31">
        <v>46209.57371527778</v>
      </c>
      <c r="AU1835" s="14">
        <v>46209</v>
      </c>
      <c r="AV1835" t="s">
        <v>8641</v>
      </c>
      <c r="AW1835" t="s">
        <v>8642</v>
      </c>
      <c r="AX1835" t="s">
        <v>677</v>
      </c>
      <c r="AY1835" s="14">
        <v>46209</v>
      </c>
      <c r="AZ1835" t="s">
        <v>8641</v>
      </c>
      <c r="BA1835" s="31">
        <v>46209.575092592589</v>
      </c>
      <c r="BB1835" s="14">
        <v>46209</v>
      </c>
      <c r="BC1835" t="s">
        <v>1435</v>
      </c>
      <c r="BD1835" s="31">
        <v>46209.579722222225</v>
      </c>
      <c r="BE1835" s="14">
        <v>46209</v>
      </c>
      <c r="BF1835" t="s">
        <v>1456</v>
      </c>
      <c r="BG1835" s="31">
        <v>46209.603310185186</v>
      </c>
      <c r="BH1835" s="14">
        <v>46209</v>
      </c>
      <c r="BI1835" t="s">
        <v>1437</v>
      </c>
      <c r="BJ1835" s="31">
        <v>46209.61582175926</v>
      </c>
      <c r="BK1835" s="14">
        <v>46209</v>
      </c>
      <c r="BL1835" t="s">
        <v>1444</v>
      </c>
      <c r="BM1835" s="31">
        <v>46209.697384259256</v>
      </c>
      <c r="BN1835" s="14">
        <v>46209</v>
      </c>
      <c r="BO1835" t="s">
        <v>1437</v>
      </c>
      <c r="BP1835" s="31">
        <v>46209.616990740738</v>
      </c>
      <c r="BZ1835" s="14">
        <v>46209</v>
      </c>
      <c r="CA1835" t="s">
        <v>1444</v>
      </c>
      <c r="CB1835" s="31">
        <v>46209.714074074072</v>
      </c>
      <c r="CC1835" s="14">
        <v>46209</v>
      </c>
      <c r="CD1835" t="s">
        <v>1437</v>
      </c>
      <c r="CE1835" s="31">
        <v>46209.719814814816</v>
      </c>
      <c r="CI1835" s="14">
        <v>46209</v>
      </c>
      <c r="CJ1835" t="s">
        <v>8641</v>
      </c>
      <c r="CK1835" s="31">
        <v>46209.862708333334</v>
      </c>
      <c r="CP1835" t="str">
        <f>VLOOKUP(A1835,Sheet1!$A$2:$E$221,2,0)</f>
        <v>South East Zone</v>
      </c>
    </row>
    <row r="1836" spans="1:94" x14ac:dyDescent="0.35">
      <c r="A1836" t="s">
        <v>8634</v>
      </c>
      <c r="B1836">
        <v>240</v>
      </c>
      <c r="C1836" t="s">
        <v>9332</v>
      </c>
      <c r="D1836" t="s">
        <v>678</v>
      </c>
      <c r="E1836" t="s">
        <v>636</v>
      </c>
      <c r="F1836" t="s">
        <v>637</v>
      </c>
      <c r="G1836" t="s">
        <v>567</v>
      </c>
      <c r="H1836" t="s">
        <v>11069</v>
      </c>
      <c r="I1836">
        <v>786870</v>
      </c>
      <c r="J1836" t="s">
        <v>8655</v>
      </c>
      <c r="K1836" t="s">
        <v>8656</v>
      </c>
      <c r="L1836" t="s">
        <v>4622</v>
      </c>
      <c r="M1836" t="s">
        <v>11070</v>
      </c>
      <c r="N1836">
        <v>40000</v>
      </c>
      <c r="O1836" t="s">
        <v>10149</v>
      </c>
      <c r="P1836" t="s">
        <v>10150</v>
      </c>
      <c r="Q1836" t="s">
        <v>11073</v>
      </c>
      <c r="R1836">
        <v>1271834909</v>
      </c>
      <c r="S1836" t="s">
        <v>13394</v>
      </c>
      <c r="T1836"/>
      <c r="V1836" s="14">
        <v>46209</v>
      </c>
      <c r="W1836" t="s">
        <v>8657</v>
      </c>
      <c r="X1836" s="31">
        <v>46209.538148148145</v>
      </c>
      <c r="AN1836" s="14">
        <v>46209</v>
      </c>
      <c r="AO1836" t="s">
        <v>8641</v>
      </c>
      <c r="AP1836" s="31">
        <v>46209.573692129627</v>
      </c>
      <c r="AT1836" s="31">
        <v>46209.573692129627</v>
      </c>
      <c r="AU1836" s="14">
        <v>46209</v>
      </c>
      <c r="AV1836" t="s">
        <v>8641</v>
      </c>
      <c r="AW1836" t="s">
        <v>8642</v>
      </c>
      <c r="AX1836" t="s">
        <v>677</v>
      </c>
      <c r="AY1836" s="14">
        <v>46209</v>
      </c>
      <c r="AZ1836" t="s">
        <v>8641</v>
      </c>
      <c r="BA1836" s="31">
        <v>46209.575069444443</v>
      </c>
      <c r="BB1836" s="14">
        <v>46209</v>
      </c>
      <c r="BC1836" t="s">
        <v>1435</v>
      </c>
      <c r="BD1836" s="31">
        <v>46209.579722222225</v>
      </c>
      <c r="BE1836" s="14">
        <v>46209</v>
      </c>
      <c r="BF1836" t="s">
        <v>1456</v>
      </c>
      <c r="BG1836" s="31">
        <v>46209.603298611109</v>
      </c>
      <c r="BH1836" s="14">
        <v>46209</v>
      </c>
      <c r="BI1836" t="s">
        <v>1437</v>
      </c>
      <c r="BJ1836" s="31">
        <v>46209.615810185183</v>
      </c>
      <c r="BK1836" s="14">
        <v>46209</v>
      </c>
      <c r="BL1836" t="s">
        <v>1444</v>
      </c>
      <c r="BM1836" s="31">
        <v>46209.697372685187</v>
      </c>
      <c r="BN1836" s="14">
        <v>46209</v>
      </c>
      <c r="BO1836" t="s">
        <v>1437</v>
      </c>
      <c r="BP1836" s="31">
        <v>46209.616967592592</v>
      </c>
      <c r="BZ1836" s="14">
        <v>46209</v>
      </c>
      <c r="CA1836" t="s">
        <v>1444</v>
      </c>
      <c r="CB1836" s="31">
        <v>46209.714062500003</v>
      </c>
      <c r="CC1836" s="14">
        <v>46209</v>
      </c>
      <c r="CD1836" t="s">
        <v>1437</v>
      </c>
      <c r="CE1836" s="31">
        <v>46209.719814814816</v>
      </c>
      <c r="CI1836" s="14">
        <v>46209</v>
      </c>
      <c r="CJ1836" t="s">
        <v>8641</v>
      </c>
      <c r="CK1836" s="31">
        <v>46209.862708333334</v>
      </c>
      <c r="CP1836" t="str">
        <f>VLOOKUP(A1836,Sheet1!$A$2:$E$221,2,0)</f>
        <v>South East Zone</v>
      </c>
    </row>
    <row r="1837" spans="1:94" x14ac:dyDescent="0.35">
      <c r="A1837" t="s">
        <v>8663</v>
      </c>
      <c r="B1837">
        <v>242</v>
      </c>
      <c r="C1837" t="s">
        <v>9332</v>
      </c>
      <c r="D1837" t="s">
        <v>678</v>
      </c>
      <c r="E1837" t="s">
        <v>572</v>
      </c>
      <c r="F1837" t="s">
        <v>573</v>
      </c>
      <c r="G1837" t="s">
        <v>567</v>
      </c>
      <c r="H1837" t="s">
        <v>8664</v>
      </c>
      <c r="I1837">
        <v>80182</v>
      </c>
      <c r="J1837" t="s">
        <v>2250</v>
      </c>
      <c r="K1837" t="s">
        <v>2251</v>
      </c>
      <c r="L1837" t="s">
        <v>4622</v>
      </c>
      <c r="M1837" t="s">
        <v>8665</v>
      </c>
      <c r="N1837">
        <v>65000</v>
      </c>
      <c r="O1837" t="s">
        <v>1358</v>
      </c>
      <c r="P1837" t="s">
        <v>1359</v>
      </c>
      <c r="Q1837" t="s">
        <v>8666</v>
      </c>
      <c r="R1837">
        <v>5611266847</v>
      </c>
      <c r="S1837" t="s">
        <v>13394</v>
      </c>
      <c r="T1837"/>
      <c r="V1837" s="14">
        <v>46205</v>
      </c>
      <c r="W1837" t="s">
        <v>2435</v>
      </c>
      <c r="X1837" s="31">
        <v>46205.586458333331</v>
      </c>
      <c r="AN1837" s="14">
        <v>46205</v>
      </c>
      <c r="AO1837" t="s">
        <v>2434</v>
      </c>
      <c r="AP1837" s="31">
        <v>46205.613807870373</v>
      </c>
      <c r="AT1837" s="31">
        <v>46205.613807870373</v>
      </c>
      <c r="AU1837" s="14">
        <v>46205</v>
      </c>
      <c r="AV1837" t="s">
        <v>2434</v>
      </c>
      <c r="AW1837" t="s">
        <v>573</v>
      </c>
      <c r="AX1837" t="s">
        <v>678</v>
      </c>
      <c r="AY1837" s="14">
        <v>46205</v>
      </c>
      <c r="AZ1837" t="s">
        <v>2434</v>
      </c>
      <c r="BA1837" s="31">
        <v>46205.642465277779</v>
      </c>
      <c r="BB1837" s="14">
        <v>46205</v>
      </c>
      <c r="BC1837" t="s">
        <v>1435</v>
      </c>
      <c r="BD1837" s="31">
        <v>46205.644895833335</v>
      </c>
      <c r="BE1837" s="14">
        <v>46205</v>
      </c>
      <c r="BF1837" t="s">
        <v>1441</v>
      </c>
      <c r="BG1837" s="31">
        <v>46205.649398148147</v>
      </c>
      <c r="BH1837" s="14">
        <v>46205</v>
      </c>
      <c r="BI1837" t="s">
        <v>1437</v>
      </c>
      <c r="BJ1837" s="31">
        <v>46205.6641087963</v>
      </c>
      <c r="BK1837" s="14">
        <v>46205</v>
      </c>
      <c r="BL1837" t="s">
        <v>1437</v>
      </c>
      <c r="BM1837" s="31">
        <v>46205.664537037039</v>
      </c>
      <c r="BZ1837" s="14">
        <v>46205</v>
      </c>
      <c r="CA1837" t="s">
        <v>1437</v>
      </c>
      <c r="CB1837" s="31">
        <v>46205.676828703705</v>
      </c>
      <c r="CC1837" s="14">
        <v>46205</v>
      </c>
      <c r="CD1837" t="s">
        <v>1437</v>
      </c>
      <c r="CE1837" s="31">
        <v>46205.683946759258</v>
      </c>
      <c r="CI1837" s="14">
        <v>46210</v>
      </c>
      <c r="CJ1837" t="s">
        <v>2435</v>
      </c>
      <c r="CK1837" s="31">
        <v>46210.664189814815</v>
      </c>
      <c r="CP1837" t="str">
        <f>VLOOKUP(A1837,Sheet1!$A$2:$E$221,2,0)</f>
        <v>South East Zone</v>
      </c>
    </row>
    <row r="1838" spans="1:94" x14ac:dyDescent="0.35">
      <c r="A1838" t="s">
        <v>8667</v>
      </c>
      <c r="B1838">
        <v>281</v>
      </c>
      <c r="C1838" t="s">
        <v>9332</v>
      </c>
      <c r="D1838" t="s">
        <v>678</v>
      </c>
      <c r="E1838" t="s">
        <v>638</v>
      </c>
      <c r="F1838" t="s">
        <v>639</v>
      </c>
      <c r="G1838" t="s">
        <v>567</v>
      </c>
      <c r="H1838" t="s">
        <v>11074</v>
      </c>
      <c r="I1838">
        <v>95922</v>
      </c>
      <c r="J1838" t="s">
        <v>3496</v>
      </c>
      <c r="K1838" t="s">
        <v>3497</v>
      </c>
      <c r="L1838" t="s">
        <v>4622</v>
      </c>
      <c r="M1838" t="s">
        <v>11075</v>
      </c>
      <c r="N1838">
        <v>50000</v>
      </c>
      <c r="O1838" t="s">
        <v>9807</v>
      </c>
      <c r="P1838" t="s">
        <v>9808</v>
      </c>
      <c r="Q1838" t="s">
        <v>11076</v>
      </c>
      <c r="R1838">
        <v>2967605107</v>
      </c>
      <c r="S1838" t="s">
        <v>13394</v>
      </c>
      <c r="T1838"/>
      <c r="V1838" s="14">
        <v>46209</v>
      </c>
      <c r="W1838" t="s">
        <v>11077</v>
      </c>
      <c r="X1838" s="31">
        <v>46209.580439814818</v>
      </c>
      <c r="AN1838" s="14">
        <v>46209</v>
      </c>
      <c r="AO1838" t="s">
        <v>2436</v>
      </c>
      <c r="AP1838" s="31">
        <v>46209.622870370367</v>
      </c>
      <c r="AT1838" s="31">
        <v>46209.622870370367</v>
      </c>
      <c r="AU1838" s="14">
        <v>46209</v>
      </c>
      <c r="AV1838" t="s">
        <v>2436</v>
      </c>
      <c r="AW1838" t="s">
        <v>639</v>
      </c>
      <c r="AX1838" t="s">
        <v>678</v>
      </c>
      <c r="AY1838" s="14">
        <v>46209</v>
      </c>
      <c r="AZ1838" t="s">
        <v>2436</v>
      </c>
      <c r="BA1838" s="31">
        <v>46209.623310185183</v>
      </c>
      <c r="BB1838" s="14">
        <v>46209</v>
      </c>
      <c r="BC1838" t="s">
        <v>1435</v>
      </c>
      <c r="BD1838" s="31">
        <v>46209.62667824074</v>
      </c>
      <c r="BE1838" s="14">
        <v>46209</v>
      </c>
      <c r="BF1838" t="s">
        <v>1454</v>
      </c>
      <c r="BG1838" s="31">
        <v>46209.632743055554</v>
      </c>
      <c r="BH1838" s="14">
        <v>46209</v>
      </c>
      <c r="BI1838" t="s">
        <v>1437</v>
      </c>
      <c r="BJ1838" s="31">
        <v>46209.638171296298</v>
      </c>
      <c r="BK1838" s="14">
        <v>46209</v>
      </c>
      <c r="BL1838" t="s">
        <v>1437</v>
      </c>
      <c r="BM1838" s="31">
        <v>46209.639178240737</v>
      </c>
      <c r="BZ1838" s="14">
        <v>46209</v>
      </c>
      <c r="CA1838" t="s">
        <v>1437</v>
      </c>
      <c r="CB1838" s="31">
        <v>46209.645752314813</v>
      </c>
      <c r="CC1838" s="14">
        <v>46209</v>
      </c>
      <c r="CD1838" t="s">
        <v>1455</v>
      </c>
      <c r="CE1838" s="31">
        <v>46209.647037037037</v>
      </c>
      <c r="CI1838" s="14">
        <v>46209</v>
      </c>
      <c r="CJ1838" t="s">
        <v>2969</v>
      </c>
      <c r="CK1838" s="31">
        <v>46209.71303240741</v>
      </c>
      <c r="CP1838" t="str">
        <f>VLOOKUP(A1838,Sheet1!$A$2:$E$221,2,0)</f>
        <v>South East Zone</v>
      </c>
    </row>
    <row r="1839" spans="1:94" x14ac:dyDescent="0.35">
      <c r="A1839" t="s">
        <v>8667</v>
      </c>
      <c r="B1839">
        <v>281</v>
      </c>
      <c r="C1839" t="s">
        <v>9332</v>
      </c>
      <c r="D1839" t="s">
        <v>678</v>
      </c>
      <c r="E1839" t="s">
        <v>638</v>
      </c>
      <c r="F1839" t="s">
        <v>639</v>
      </c>
      <c r="G1839" t="s">
        <v>567</v>
      </c>
      <c r="H1839" t="s">
        <v>11078</v>
      </c>
      <c r="I1839">
        <v>131590</v>
      </c>
      <c r="J1839" t="s">
        <v>3496</v>
      </c>
      <c r="K1839" t="s">
        <v>3497</v>
      </c>
      <c r="L1839" t="s">
        <v>4622</v>
      </c>
      <c r="M1839" t="s">
        <v>11079</v>
      </c>
      <c r="N1839">
        <v>45000</v>
      </c>
      <c r="O1839" t="s">
        <v>10076</v>
      </c>
      <c r="P1839" t="s">
        <v>10077</v>
      </c>
      <c r="Q1839" t="s">
        <v>11080</v>
      </c>
      <c r="R1839">
        <v>6886963282</v>
      </c>
      <c r="S1839" t="s">
        <v>13394</v>
      </c>
      <c r="T1839"/>
      <c r="V1839" s="14">
        <v>46209</v>
      </c>
      <c r="W1839" t="s">
        <v>11077</v>
      </c>
      <c r="X1839" s="31">
        <v>46209.513078703705</v>
      </c>
      <c r="AN1839" s="14">
        <v>46209</v>
      </c>
      <c r="AO1839" t="s">
        <v>2436</v>
      </c>
      <c r="AP1839" s="31">
        <v>46209.595335648148</v>
      </c>
      <c r="AT1839" s="31">
        <v>46209.595335648148</v>
      </c>
      <c r="AU1839" s="14">
        <v>46209</v>
      </c>
      <c r="AV1839" t="s">
        <v>2436</v>
      </c>
      <c r="AW1839" t="s">
        <v>639</v>
      </c>
      <c r="AX1839" t="s">
        <v>678</v>
      </c>
      <c r="AY1839" s="14">
        <v>46209</v>
      </c>
      <c r="AZ1839" t="s">
        <v>2436</v>
      </c>
      <c r="BA1839" s="31">
        <v>46209.596273148149</v>
      </c>
      <c r="BB1839" s="14">
        <v>46209</v>
      </c>
      <c r="BC1839" t="s">
        <v>1435</v>
      </c>
      <c r="BD1839" s="31">
        <v>46209.603275462963</v>
      </c>
      <c r="BE1839" s="14">
        <v>46209</v>
      </c>
      <c r="BF1839" t="s">
        <v>1443</v>
      </c>
      <c r="BG1839" s="31">
        <v>46209.607604166667</v>
      </c>
      <c r="BH1839" s="14">
        <v>46209</v>
      </c>
      <c r="BI1839" t="s">
        <v>1437</v>
      </c>
      <c r="BJ1839" s="31">
        <v>46209.626168981478</v>
      </c>
      <c r="BK1839" s="14">
        <v>46209</v>
      </c>
      <c r="BL1839" t="s">
        <v>1437</v>
      </c>
      <c r="BM1839" s="31">
        <v>46209.626956018517</v>
      </c>
      <c r="BZ1839" s="14">
        <v>46209</v>
      </c>
      <c r="CA1839" t="s">
        <v>1437</v>
      </c>
      <c r="CB1839" s="31">
        <v>46209.632685185185</v>
      </c>
      <c r="CC1839" s="14">
        <v>46209</v>
      </c>
      <c r="CD1839" t="s">
        <v>1437</v>
      </c>
      <c r="CE1839" s="31">
        <v>46209.635011574072</v>
      </c>
      <c r="CI1839" s="14">
        <v>46209</v>
      </c>
      <c r="CJ1839" t="s">
        <v>2969</v>
      </c>
      <c r="CK1839" s="31">
        <v>46209.7030787037</v>
      </c>
      <c r="CP1839" t="str">
        <f>VLOOKUP(A1839,Sheet1!$A$2:$E$221,2,0)</f>
        <v>South East Zone</v>
      </c>
    </row>
    <row r="1840" spans="1:94" x14ac:dyDescent="0.35">
      <c r="A1840" t="s">
        <v>8667</v>
      </c>
      <c r="B1840">
        <v>281</v>
      </c>
      <c r="C1840" t="s">
        <v>9332</v>
      </c>
      <c r="D1840" t="s">
        <v>678</v>
      </c>
      <c r="E1840" t="s">
        <v>638</v>
      </c>
      <c r="F1840" t="s">
        <v>639</v>
      </c>
      <c r="G1840" t="s">
        <v>567</v>
      </c>
      <c r="H1840" t="s">
        <v>8668</v>
      </c>
      <c r="I1840">
        <v>185204</v>
      </c>
      <c r="J1840" t="s">
        <v>2853</v>
      </c>
      <c r="K1840" t="s">
        <v>2854</v>
      </c>
      <c r="L1840" t="s">
        <v>4622</v>
      </c>
      <c r="M1840" t="s">
        <v>8669</v>
      </c>
      <c r="N1840">
        <v>40000</v>
      </c>
      <c r="O1840" t="s">
        <v>3047</v>
      </c>
      <c r="P1840" t="s">
        <v>3048</v>
      </c>
      <c r="Q1840" t="s">
        <v>8670</v>
      </c>
      <c r="R1840">
        <v>8602975034</v>
      </c>
      <c r="S1840" t="s">
        <v>13394</v>
      </c>
      <c r="T1840"/>
      <c r="V1840" s="14">
        <v>46206</v>
      </c>
      <c r="W1840" t="s">
        <v>8671</v>
      </c>
      <c r="X1840" s="31">
        <v>46206.571226851855</v>
      </c>
      <c r="AN1840" s="14">
        <v>46206</v>
      </c>
      <c r="AO1840" t="s">
        <v>2436</v>
      </c>
      <c r="AP1840" s="31">
        <v>46206.615532407406</v>
      </c>
      <c r="AT1840" s="31">
        <v>46206.615532407406</v>
      </c>
      <c r="AU1840" s="14">
        <v>46206</v>
      </c>
      <c r="AV1840" t="s">
        <v>2436</v>
      </c>
      <c r="AW1840" t="s">
        <v>639</v>
      </c>
      <c r="AX1840" t="s">
        <v>678</v>
      </c>
      <c r="AY1840" s="14">
        <v>46206</v>
      </c>
      <c r="AZ1840" t="s">
        <v>2436</v>
      </c>
      <c r="BA1840" s="31">
        <v>46206.616168981483</v>
      </c>
      <c r="BB1840" s="14">
        <v>46206</v>
      </c>
      <c r="BC1840" t="s">
        <v>1435</v>
      </c>
      <c r="BD1840" s="31">
        <v>46206.619479166664</v>
      </c>
      <c r="BE1840" s="14">
        <v>46206</v>
      </c>
      <c r="BF1840" t="s">
        <v>1449</v>
      </c>
      <c r="BG1840" s="31">
        <v>46206.623680555553</v>
      </c>
      <c r="BH1840" s="14">
        <v>46206</v>
      </c>
      <c r="BI1840" t="s">
        <v>1437</v>
      </c>
      <c r="BJ1840" s="31">
        <v>46206.653287037036</v>
      </c>
      <c r="BK1840" s="14">
        <v>46206</v>
      </c>
      <c r="BL1840" t="s">
        <v>1437</v>
      </c>
      <c r="BM1840" s="31">
        <v>46206.653796296298</v>
      </c>
      <c r="BZ1840" s="14">
        <v>46206</v>
      </c>
      <c r="CA1840" t="s">
        <v>1437</v>
      </c>
      <c r="CB1840" s="31">
        <v>46206.673067129632</v>
      </c>
      <c r="CC1840" s="14">
        <v>46206</v>
      </c>
      <c r="CD1840" t="s">
        <v>1455</v>
      </c>
      <c r="CE1840" s="31">
        <v>46206.678530092591</v>
      </c>
      <c r="CI1840" s="14">
        <v>46206</v>
      </c>
      <c r="CJ1840" t="s">
        <v>2969</v>
      </c>
      <c r="CK1840" s="31">
        <v>46206.703946759262</v>
      </c>
      <c r="CP1840" t="str">
        <f>VLOOKUP(A1840,Sheet1!$A$2:$E$221,2,0)</f>
        <v>South East Zone</v>
      </c>
    </row>
    <row r="1841" spans="1:94" x14ac:dyDescent="0.35">
      <c r="A1841" t="s">
        <v>8672</v>
      </c>
      <c r="B1841">
        <v>287</v>
      </c>
      <c r="C1841" t="s">
        <v>9332</v>
      </c>
      <c r="D1841" t="s">
        <v>678</v>
      </c>
      <c r="E1841" t="s">
        <v>640</v>
      </c>
      <c r="F1841" t="s">
        <v>641</v>
      </c>
      <c r="G1841" t="s">
        <v>567</v>
      </c>
      <c r="H1841" t="s">
        <v>8673</v>
      </c>
      <c r="I1841">
        <v>95910</v>
      </c>
      <c r="J1841" t="s">
        <v>8674</v>
      </c>
      <c r="K1841" t="s">
        <v>8675</v>
      </c>
      <c r="L1841" t="s">
        <v>4622</v>
      </c>
      <c r="M1841" t="s">
        <v>8676</v>
      </c>
      <c r="N1841">
        <v>40000</v>
      </c>
      <c r="O1841" t="s">
        <v>8677</v>
      </c>
      <c r="P1841" t="s">
        <v>8678</v>
      </c>
      <c r="Q1841" t="s">
        <v>8679</v>
      </c>
      <c r="R1841">
        <v>7747246645</v>
      </c>
      <c r="S1841" t="s">
        <v>13394</v>
      </c>
      <c r="T1841"/>
      <c r="V1841" s="14">
        <v>46205</v>
      </c>
      <c r="W1841" t="s">
        <v>1477</v>
      </c>
      <c r="X1841" s="31">
        <v>46205.399953703702</v>
      </c>
      <c r="AN1841" s="14">
        <v>46205</v>
      </c>
      <c r="AO1841" t="s">
        <v>1478</v>
      </c>
      <c r="AP1841" s="31">
        <v>46205.428969907407</v>
      </c>
      <c r="AT1841" s="31">
        <v>46205.428969907407</v>
      </c>
      <c r="AU1841" s="14">
        <v>46205</v>
      </c>
      <c r="AV1841" t="s">
        <v>1478</v>
      </c>
      <c r="AW1841" t="s">
        <v>641</v>
      </c>
      <c r="AX1841" t="s">
        <v>678</v>
      </c>
      <c r="AY1841" s="14">
        <v>46205</v>
      </c>
      <c r="AZ1841" t="s">
        <v>1478</v>
      </c>
      <c r="BA1841" s="31">
        <v>46205.429409722223</v>
      </c>
      <c r="BB1841" s="14">
        <v>46205</v>
      </c>
      <c r="BC1841" t="s">
        <v>1435</v>
      </c>
      <c r="BD1841" s="31">
        <v>46205.434872685182</v>
      </c>
      <c r="BE1841" s="14">
        <v>46205</v>
      </c>
      <c r="BF1841" t="s">
        <v>1454</v>
      </c>
      <c r="BG1841" s="31">
        <v>46205.441678240742</v>
      </c>
      <c r="BH1841" s="14">
        <v>46205</v>
      </c>
      <c r="BI1841" t="s">
        <v>1437</v>
      </c>
      <c r="BJ1841" s="31">
        <v>46205.48027777778</v>
      </c>
      <c r="BK1841" s="14">
        <v>46205</v>
      </c>
      <c r="BL1841" t="s">
        <v>1437</v>
      </c>
      <c r="BM1841" s="31">
        <v>46205.480868055558</v>
      </c>
      <c r="BZ1841" s="14">
        <v>46205</v>
      </c>
      <c r="CA1841" t="s">
        <v>1437</v>
      </c>
      <c r="CB1841" s="31">
        <v>46205.506041666667</v>
      </c>
      <c r="CC1841" s="14">
        <v>46205</v>
      </c>
      <c r="CD1841" t="s">
        <v>1438</v>
      </c>
      <c r="CE1841" s="31">
        <v>46205.513206018521</v>
      </c>
      <c r="CI1841" s="14">
        <v>46205</v>
      </c>
      <c r="CJ1841" t="s">
        <v>1477</v>
      </c>
      <c r="CK1841" s="31">
        <v>46205.628171296295</v>
      </c>
      <c r="CP1841" t="str">
        <f>VLOOKUP(A1841,Sheet1!$A$2:$E$221,2,0)</f>
        <v>South East Zone</v>
      </c>
    </row>
    <row r="1842" spans="1:94" x14ac:dyDescent="0.35">
      <c r="A1842" t="s">
        <v>8672</v>
      </c>
      <c r="B1842">
        <v>287</v>
      </c>
      <c r="C1842" t="s">
        <v>9332</v>
      </c>
      <c r="D1842" t="s">
        <v>678</v>
      </c>
      <c r="E1842" t="s">
        <v>640</v>
      </c>
      <c r="F1842" t="s">
        <v>641</v>
      </c>
      <c r="G1842" t="s">
        <v>567</v>
      </c>
      <c r="H1842" t="s">
        <v>8680</v>
      </c>
      <c r="I1842">
        <v>112281</v>
      </c>
      <c r="J1842" t="s">
        <v>8681</v>
      </c>
      <c r="K1842" t="s">
        <v>8682</v>
      </c>
      <c r="L1842" t="s">
        <v>4622</v>
      </c>
      <c r="M1842" t="s">
        <v>8683</v>
      </c>
      <c r="N1842">
        <v>90000</v>
      </c>
      <c r="O1842" t="s">
        <v>1461</v>
      </c>
      <c r="P1842" t="s">
        <v>1462</v>
      </c>
      <c r="Q1842" t="s">
        <v>8684</v>
      </c>
      <c r="R1842">
        <v>7885382681</v>
      </c>
      <c r="S1842" t="s">
        <v>13394</v>
      </c>
      <c r="T1842"/>
      <c r="V1842" s="14">
        <v>46205</v>
      </c>
      <c r="W1842" t="s">
        <v>8685</v>
      </c>
      <c r="X1842" s="31">
        <v>46205.403217592589</v>
      </c>
      <c r="AN1842" s="14">
        <v>46205</v>
      </c>
      <c r="AO1842" t="s">
        <v>1477</v>
      </c>
      <c r="AP1842" s="31">
        <v>46205.442314814813</v>
      </c>
      <c r="AT1842" s="31">
        <v>46205.442314814813</v>
      </c>
      <c r="AU1842" s="14">
        <v>46205</v>
      </c>
      <c r="AV1842" t="s">
        <v>1477</v>
      </c>
      <c r="AW1842" t="s">
        <v>8686</v>
      </c>
      <c r="AX1842" t="s">
        <v>677</v>
      </c>
      <c r="AY1842" s="14">
        <v>46205</v>
      </c>
      <c r="AZ1842" t="s">
        <v>1477</v>
      </c>
      <c r="BA1842" s="31">
        <v>46205.443298611113</v>
      </c>
      <c r="BB1842" s="14">
        <v>46205</v>
      </c>
      <c r="BC1842" t="s">
        <v>1435</v>
      </c>
      <c r="BD1842" s="31">
        <v>46205.444837962961</v>
      </c>
      <c r="BE1842" s="14">
        <v>46205</v>
      </c>
      <c r="BF1842" t="s">
        <v>1442</v>
      </c>
      <c r="BG1842" s="31">
        <v>46205.45212962963</v>
      </c>
      <c r="BH1842" s="14">
        <v>46205</v>
      </c>
      <c r="BI1842" t="s">
        <v>1437</v>
      </c>
      <c r="BJ1842" s="31">
        <v>46205.478877314818</v>
      </c>
      <c r="BK1842" s="14">
        <v>46205</v>
      </c>
      <c r="BL1842" t="s">
        <v>1437</v>
      </c>
      <c r="BM1842" s="31">
        <v>46205.480023148149</v>
      </c>
      <c r="BZ1842" s="14">
        <v>46205</v>
      </c>
      <c r="CA1842" t="s">
        <v>1437</v>
      </c>
      <c r="CB1842" s="31">
        <v>46205.505856481483</v>
      </c>
      <c r="CC1842" s="14">
        <v>46205</v>
      </c>
      <c r="CD1842" t="s">
        <v>1438</v>
      </c>
      <c r="CE1842" s="31">
        <v>46205.513298611113</v>
      </c>
      <c r="CI1842" s="14">
        <v>46205</v>
      </c>
      <c r="CJ1842" t="s">
        <v>1477</v>
      </c>
      <c r="CK1842" s="31">
        <v>46205.712442129632</v>
      </c>
      <c r="CP1842" t="str">
        <f>VLOOKUP(A1842,Sheet1!$A$2:$E$221,2,0)</f>
        <v>South East Zone</v>
      </c>
    </row>
    <row r="1843" spans="1:94" x14ac:dyDescent="0.35">
      <c r="A1843" t="s">
        <v>8672</v>
      </c>
      <c r="B1843">
        <v>287</v>
      </c>
      <c r="C1843" t="s">
        <v>9332</v>
      </c>
      <c r="D1843" t="s">
        <v>678</v>
      </c>
      <c r="E1843" t="s">
        <v>640</v>
      </c>
      <c r="F1843" t="s">
        <v>641</v>
      </c>
      <c r="G1843" t="s">
        <v>567</v>
      </c>
      <c r="H1843" t="s">
        <v>8687</v>
      </c>
      <c r="I1843">
        <v>133856</v>
      </c>
      <c r="J1843" t="s">
        <v>8688</v>
      </c>
      <c r="K1843" t="s">
        <v>8689</v>
      </c>
      <c r="L1843" t="s">
        <v>4622</v>
      </c>
      <c r="M1843" t="s">
        <v>8690</v>
      </c>
      <c r="N1843">
        <v>45000</v>
      </c>
      <c r="O1843" t="s">
        <v>7079</v>
      </c>
      <c r="P1843" t="s">
        <v>7080</v>
      </c>
      <c r="Q1843" t="s">
        <v>8691</v>
      </c>
      <c r="R1843">
        <v>6027391950</v>
      </c>
      <c r="S1843" t="s">
        <v>13394</v>
      </c>
      <c r="T1843"/>
      <c r="V1843" s="14">
        <v>46206</v>
      </c>
      <c r="W1843" t="s">
        <v>1477</v>
      </c>
      <c r="X1843" s="31">
        <v>46206.520277777781</v>
      </c>
      <c r="AN1843" s="14">
        <v>46206</v>
      </c>
      <c r="AO1843" t="s">
        <v>1477</v>
      </c>
      <c r="AP1843" s="31">
        <v>46206.544039351851</v>
      </c>
      <c r="AT1843" s="31">
        <v>46206.544039351851</v>
      </c>
      <c r="AU1843" s="14">
        <v>46206</v>
      </c>
      <c r="AV1843" t="s">
        <v>1477</v>
      </c>
      <c r="AW1843" t="s">
        <v>8686</v>
      </c>
      <c r="AX1843" t="s">
        <v>677</v>
      </c>
      <c r="AY1843" s="14">
        <v>46206</v>
      </c>
      <c r="AZ1843" t="s">
        <v>1477</v>
      </c>
      <c r="BA1843" s="31">
        <v>46206.545092592591</v>
      </c>
      <c r="BB1843" s="14">
        <v>46206</v>
      </c>
      <c r="BC1843" t="s">
        <v>1435</v>
      </c>
      <c r="BD1843" s="31">
        <v>46206.549953703703</v>
      </c>
      <c r="BE1843" s="14">
        <v>46206</v>
      </c>
      <c r="BF1843" t="s">
        <v>1440</v>
      </c>
      <c r="BG1843" s="31">
        <v>46206.553819444445</v>
      </c>
      <c r="BH1843" s="14">
        <v>46206</v>
      </c>
      <c r="BI1843" t="s">
        <v>1437</v>
      </c>
      <c r="BJ1843" s="31">
        <v>46206.607986111114</v>
      </c>
      <c r="BK1843" s="14">
        <v>46206</v>
      </c>
      <c r="BL1843" t="s">
        <v>1437</v>
      </c>
      <c r="BM1843" s="31">
        <v>46206.608634259261</v>
      </c>
      <c r="BZ1843" s="14">
        <v>46206</v>
      </c>
      <c r="CA1843" t="s">
        <v>1437</v>
      </c>
      <c r="CB1843" s="31">
        <v>46206.634432870371</v>
      </c>
      <c r="CC1843" s="14">
        <v>46206</v>
      </c>
      <c r="CD1843" t="s">
        <v>1438</v>
      </c>
      <c r="CE1843" s="31">
        <v>46206.647881944446</v>
      </c>
      <c r="CI1843" s="14">
        <v>46206</v>
      </c>
      <c r="CJ1843" t="s">
        <v>1477</v>
      </c>
      <c r="CK1843" s="31">
        <v>46206.673032407409</v>
      </c>
      <c r="CP1843" t="str">
        <f>VLOOKUP(A1843,Sheet1!$A$2:$E$221,2,0)</f>
        <v>South East Zone</v>
      </c>
    </row>
    <row r="1844" spans="1:94" x14ac:dyDescent="0.35">
      <c r="A1844" t="s">
        <v>8672</v>
      </c>
      <c r="B1844">
        <v>287</v>
      </c>
      <c r="C1844" t="s">
        <v>9332</v>
      </c>
      <c r="D1844" t="s">
        <v>678</v>
      </c>
      <c r="E1844" t="s">
        <v>640</v>
      </c>
      <c r="F1844" t="s">
        <v>641</v>
      </c>
      <c r="G1844" t="s">
        <v>567</v>
      </c>
      <c r="H1844" t="s">
        <v>8692</v>
      </c>
      <c r="I1844">
        <v>136118</v>
      </c>
      <c r="J1844" t="s">
        <v>8681</v>
      </c>
      <c r="K1844" t="s">
        <v>8682</v>
      </c>
      <c r="L1844" t="s">
        <v>4622</v>
      </c>
      <c r="M1844" t="s">
        <v>8693</v>
      </c>
      <c r="N1844">
        <v>60000</v>
      </c>
      <c r="O1844" t="s">
        <v>1302</v>
      </c>
      <c r="P1844" t="s">
        <v>1303</v>
      </c>
      <c r="Q1844" t="s">
        <v>8694</v>
      </c>
      <c r="R1844">
        <v>9429381418</v>
      </c>
      <c r="S1844" t="s">
        <v>13394</v>
      </c>
      <c r="T1844"/>
      <c r="V1844" s="14">
        <v>46206</v>
      </c>
      <c r="W1844" t="s">
        <v>8685</v>
      </c>
      <c r="X1844" s="31">
        <v>46206.44259259259</v>
      </c>
      <c r="AN1844" s="14">
        <v>46206</v>
      </c>
      <c r="AO1844" t="s">
        <v>1478</v>
      </c>
      <c r="AP1844" s="31">
        <v>46206.502951388888</v>
      </c>
      <c r="AT1844" s="31">
        <v>46206.502951388888</v>
      </c>
      <c r="AU1844" s="14">
        <v>46206</v>
      </c>
      <c r="AV1844" t="s">
        <v>1478</v>
      </c>
      <c r="AW1844" t="s">
        <v>641</v>
      </c>
      <c r="AX1844" t="s">
        <v>678</v>
      </c>
      <c r="AY1844" s="14">
        <v>46206</v>
      </c>
      <c r="AZ1844" t="s">
        <v>1478</v>
      </c>
      <c r="BA1844" s="31">
        <v>46206.509247685186</v>
      </c>
      <c r="BB1844" s="14">
        <v>46206</v>
      </c>
      <c r="BC1844" t="s">
        <v>1435</v>
      </c>
      <c r="BD1844" s="31">
        <v>46206.515138888892</v>
      </c>
      <c r="BE1844" s="14">
        <v>46206</v>
      </c>
      <c r="BF1844" t="s">
        <v>1449</v>
      </c>
      <c r="BG1844" s="31">
        <v>46206.519270833334</v>
      </c>
      <c r="BH1844" s="14">
        <v>46206</v>
      </c>
      <c r="BI1844" t="s">
        <v>1437</v>
      </c>
      <c r="BJ1844" s="31">
        <v>46206.544432870367</v>
      </c>
      <c r="BK1844" s="14">
        <v>46206</v>
      </c>
      <c r="BL1844" t="s">
        <v>1437</v>
      </c>
      <c r="BM1844" s="31">
        <v>46206.54482638889</v>
      </c>
      <c r="BZ1844" s="14">
        <v>46206</v>
      </c>
      <c r="CA1844" t="s">
        <v>1437</v>
      </c>
      <c r="CB1844" s="31">
        <v>46206.562395833331</v>
      </c>
      <c r="CC1844" s="14">
        <v>46206</v>
      </c>
      <c r="CD1844" t="s">
        <v>1437</v>
      </c>
      <c r="CE1844" s="31">
        <v>46206.566250000003</v>
      </c>
      <c r="CI1844" s="14">
        <v>46206</v>
      </c>
      <c r="CJ1844" t="s">
        <v>1477</v>
      </c>
      <c r="CK1844" s="31">
        <v>46206.69054398148</v>
      </c>
      <c r="CP1844" t="str">
        <f>VLOOKUP(A1844,Sheet1!$A$2:$E$221,2,0)</f>
        <v>South East Zone</v>
      </c>
    </row>
    <row r="1845" spans="1:94" x14ac:dyDescent="0.35">
      <c r="A1845" t="s">
        <v>8672</v>
      </c>
      <c r="B1845">
        <v>287</v>
      </c>
      <c r="C1845" t="s">
        <v>9332</v>
      </c>
      <c r="D1845" t="s">
        <v>678</v>
      </c>
      <c r="E1845" t="s">
        <v>640</v>
      </c>
      <c r="F1845" t="s">
        <v>641</v>
      </c>
      <c r="G1845" t="s">
        <v>567</v>
      </c>
      <c r="H1845" t="s">
        <v>8695</v>
      </c>
      <c r="I1845">
        <v>724379</v>
      </c>
      <c r="J1845" t="s">
        <v>1479</v>
      </c>
      <c r="K1845" t="s">
        <v>1480</v>
      </c>
      <c r="L1845" t="s">
        <v>4622</v>
      </c>
      <c r="M1845" t="s">
        <v>8696</v>
      </c>
      <c r="N1845">
        <v>45000</v>
      </c>
      <c r="O1845" t="s">
        <v>7079</v>
      </c>
      <c r="P1845" t="s">
        <v>7080</v>
      </c>
      <c r="Q1845" t="s">
        <v>8697</v>
      </c>
      <c r="R1845">
        <v>8237546285</v>
      </c>
      <c r="S1845" t="s">
        <v>13394</v>
      </c>
      <c r="T1845"/>
      <c r="V1845" s="14">
        <v>46204</v>
      </c>
      <c r="W1845" t="s">
        <v>8698</v>
      </c>
      <c r="X1845" s="31">
        <v>46204.500231481485</v>
      </c>
      <c r="AN1845" s="14">
        <v>46204</v>
      </c>
      <c r="AO1845" t="s">
        <v>1478</v>
      </c>
      <c r="AP1845" s="31">
        <v>46204.553819444445</v>
      </c>
      <c r="AT1845" s="31">
        <v>46204.553819444445</v>
      </c>
      <c r="AU1845" s="14">
        <v>46204</v>
      </c>
      <c r="AV1845" t="s">
        <v>1478</v>
      </c>
      <c r="AW1845" t="s">
        <v>641</v>
      </c>
      <c r="AX1845" t="s">
        <v>678</v>
      </c>
      <c r="AY1845" s="14">
        <v>46204</v>
      </c>
      <c r="AZ1845" t="s">
        <v>1478</v>
      </c>
      <c r="BA1845" s="31">
        <v>46204.562650462962</v>
      </c>
      <c r="BB1845" s="14">
        <v>46204</v>
      </c>
      <c r="BC1845" t="s">
        <v>1435</v>
      </c>
      <c r="BD1845" s="31">
        <v>46204.577905092592</v>
      </c>
      <c r="BE1845" s="14">
        <v>46204</v>
      </c>
      <c r="BF1845" t="s">
        <v>1454</v>
      </c>
      <c r="BG1845" s="31">
        <v>46204.594849537039</v>
      </c>
      <c r="BH1845" s="14">
        <v>46204</v>
      </c>
      <c r="BI1845" t="s">
        <v>1437</v>
      </c>
      <c r="BJ1845" s="31">
        <v>46204.608043981483</v>
      </c>
      <c r="BK1845" s="14">
        <v>46204</v>
      </c>
      <c r="BL1845" t="s">
        <v>1437</v>
      </c>
      <c r="BM1845" s="31">
        <v>46204.608796296299</v>
      </c>
      <c r="BZ1845" s="14">
        <v>46204</v>
      </c>
      <c r="CA1845" t="s">
        <v>1437</v>
      </c>
      <c r="CB1845" s="31">
        <v>46204.616550925923</v>
      </c>
      <c r="CC1845" s="14">
        <v>46204</v>
      </c>
      <c r="CD1845" t="s">
        <v>1438</v>
      </c>
      <c r="CE1845" s="31">
        <v>46204.622557870367</v>
      </c>
      <c r="CI1845" s="14">
        <v>46204</v>
      </c>
      <c r="CJ1845" t="s">
        <v>1477</v>
      </c>
      <c r="CK1845" s="31">
        <v>46204.718344907407</v>
      </c>
      <c r="CP1845" t="str">
        <f>VLOOKUP(A1845,Sheet1!$A$2:$E$221,2,0)</f>
        <v>South East Zone</v>
      </c>
    </row>
    <row r="1846" spans="1:94" x14ac:dyDescent="0.35">
      <c r="A1846" t="s">
        <v>8699</v>
      </c>
      <c r="B1846">
        <v>288</v>
      </c>
      <c r="C1846" t="s">
        <v>9332</v>
      </c>
      <c r="D1846" t="s">
        <v>678</v>
      </c>
      <c r="E1846" t="s">
        <v>642</v>
      </c>
      <c r="F1846" t="s">
        <v>643</v>
      </c>
      <c r="G1846" t="s">
        <v>567</v>
      </c>
      <c r="H1846" t="s">
        <v>8700</v>
      </c>
      <c r="I1846">
        <v>85482</v>
      </c>
      <c r="J1846" t="s">
        <v>8701</v>
      </c>
      <c r="K1846" t="s">
        <v>8702</v>
      </c>
      <c r="L1846" t="s">
        <v>4622</v>
      </c>
      <c r="M1846" t="s">
        <v>8703</v>
      </c>
      <c r="N1846">
        <v>90000</v>
      </c>
      <c r="O1846" t="s">
        <v>978</v>
      </c>
      <c r="P1846" t="s">
        <v>979</v>
      </c>
      <c r="Q1846" t="s">
        <v>8704</v>
      </c>
      <c r="R1846">
        <v>2903931535</v>
      </c>
      <c r="S1846" t="s">
        <v>13394</v>
      </c>
      <c r="T1846"/>
      <c r="V1846" s="14">
        <v>46205</v>
      </c>
      <c r="W1846" t="s">
        <v>8705</v>
      </c>
      <c r="X1846" s="31">
        <v>46205.668958333335</v>
      </c>
      <c r="AN1846" s="14">
        <v>46206</v>
      </c>
      <c r="AO1846" t="s">
        <v>2437</v>
      </c>
      <c r="AP1846" s="31">
        <v>46206.480995370373</v>
      </c>
      <c r="AT1846" s="31">
        <v>46206.480995370373</v>
      </c>
      <c r="AU1846" s="14">
        <v>46206</v>
      </c>
      <c r="AV1846" t="s">
        <v>2437</v>
      </c>
      <c r="AW1846" t="s">
        <v>643</v>
      </c>
      <c r="AX1846" t="s">
        <v>678</v>
      </c>
      <c r="AY1846" s="14">
        <v>46206</v>
      </c>
      <c r="AZ1846" t="s">
        <v>2437</v>
      </c>
      <c r="BA1846" s="31">
        <v>46206.48170138889</v>
      </c>
      <c r="BB1846" s="14">
        <v>46206</v>
      </c>
      <c r="BC1846" t="s">
        <v>1435</v>
      </c>
      <c r="BD1846" s="31">
        <v>46206.486400462964</v>
      </c>
      <c r="BE1846" s="14">
        <v>46206</v>
      </c>
      <c r="BF1846" t="s">
        <v>1458</v>
      </c>
      <c r="BG1846" s="31">
        <v>46206.497939814813</v>
      </c>
      <c r="BH1846" s="14">
        <v>46206</v>
      </c>
      <c r="BI1846" t="s">
        <v>1437</v>
      </c>
      <c r="BJ1846" s="31">
        <v>46206.545023148145</v>
      </c>
      <c r="BK1846" s="14">
        <v>46206</v>
      </c>
      <c r="BL1846" t="s">
        <v>1437</v>
      </c>
      <c r="BM1846" s="31">
        <v>46206.545810185184</v>
      </c>
      <c r="BZ1846" s="14">
        <v>46206</v>
      </c>
      <c r="CA1846" t="s">
        <v>1437</v>
      </c>
      <c r="CB1846" s="31">
        <v>46206.562916666669</v>
      </c>
      <c r="CC1846" s="14">
        <v>46206</v>
      </c>
      <c r="CD1846" t="s">
        <v>1437</v>
      </c>
      <c r="CE1846" s="31">
        <v>46206.566365740742</v>
      </c>
      <c r="CI1846" s="14">
        <v>46206</v>
      </c>
      <c r="CJ1846" t="s">
        <v>1560</v>
      </c>
      <c r="CK1846" s="31">
        <v>46206.730023148149</v>
      </c>
      <c r="CP1846" t="str">
        <f>VLOOKUP(A1846,Sheet1!$A$2:$E$221,2,0)</f>
        <v>South East Zone</v>
      </c>
    </row>
    <row r="1847" spans="1:94" x14ac:dyDescent="0.35">
      <c r="A1847" t="s">
        <v>8699</v>
      </c>
      <c r="B1847">
        <v>288</v>
      </c>
      <c r="C1847" t="s">
        <v>9332</v>
      </c>
      <c r="D1847" t="s">
        <v>678</v>
      </c>
      <c r="E1847" t="s">
        <v>642</v>
      </c>
      <c r="F1847" t="s">
        <v>643</v>
      </c>
      <c r="G1847" t="s">
        <v>567</v>
      </c>
      <c r="H1847" t="s">
        <v>8700</v>
      </c>
      <c r="I1847">
        <v>85482</v>
      </c>
      <c r="J1847" t="s">
        <v>8701</v>
      </c>
      <c r="K1847" t="s">
        <v>8702</v>
      </c>
      <c r="L1847" t="s">
        <v>4622</v>
      </c>
      <c r="M1847" t="s">
        <v>8703</v>
      </c>
      <c r="N1847">
        <v>45000</v>
      </c>
      <c r="O1847" t="s">
        <v>4598</v>
      </c>
      <c r="P1847" t="s">
        <v>4599</v>
      </c>
      <c r="Q1847" t="s">
        <v>8706</v>
      </c>
      <c r="R1847">
        <v>8712697533</v>
      </c>
      <c r="S1847" t="s">
        <v>13394</v>
      </c>
      <c r="T1847"/>
      <c r="V1847" s="14">
        <v>46205</v>
      </c>
      <c r="W1847" t="s">
        <v>8705</v>
      </c>
      <c r="X1847" s="31">
        <v>46205.668923611112</v>
      </c>
      <c r="AN1847" s="14">
        <v>46206</v>
      </c>
      <c r="AO1847" t="s">
        <v>2437</v>
      </c>
      <c r="AP1847" s="31">
        <v>46206.480949074074</v>
      </c>
      <c r="AT1847" s="31">
        <v>46206.480949074074</v>
      </c>
      <c r="AU1847" s="14">
        <v>46206</v>
      </c>
      <c r="AV1847" t="s">
        <v>2437</v>
      </c>
      <c r="AW1847" t="s">
        <v>643</v>
      </c>
      <c r="AX1847" t="s">
        <v>678</v>
      </c>
      <c r="AY1847" s="14">
        <v>46206</v>
      </c>
      <c r="AZ1847" t="s">
        <v>2437</v>
      </c>
      <c r="BA1847" s="31">
        <v>46206.481678240743</v>
      </c>
      <c r="BB1847" s="14">
        <v>46206</v>
      </c>
      <c r="BC1847" t="s">
        <v>1435</v>
      </c>
      <c r="BD1847" s="31">
        <v>46206.486400462964</v>
      </c>
      <c r="BE1847" s="14">
        <v>46206</v>
      </c>
      <c r="BF1847" t="s">
        <v>1458</v>
      </c>
      <c r="BG1847" s="31">
        <v>46206.497928240744</v>
      </c>
      <c r="BH1847" s="14">
        <v>46206</v>
      </c>
      <c r="BI1847" t="s">
        <v>1437</v>
      </c>
      <c r="BJ1847" s="31">
        <v>46206.545011574075</v>
      </c>
      <c r="BK1847" s="14">
        <v>46206</v>
      </c>
      <c r="BL1847" t="s">
        <v>1437</v>
      </c>
      <c r="BM1847" s="31">
        <v>46206.545798611114</v>
      </c>
      <c r="BZ1847" s="14">
        <v>46206</v>
      </c>
      <c r="CA1847" t="s">
        <v>1437</v>
      </c>
      <c r="CB1847" s="31">
        <v>46206.562905092593</v>
      </c>
      <c r="CC1847" s="14">
        <v>46206</v>
      </c>
      <c r="CD1847" t="s">
        <v>1437</v>
      </c>
      <c r="CE1847" s="31">
        <v>46206.566365740742</v>
      </c>
      <c r="CI1847" s="14">
        <v>46206</v>
      </c>
      <c r="CJ1847" t="s">
        <v>1560</v>
      </c>
      <c r="CK1847" s="31">
        <v>46206.730023148149</v>
      </c>
      <c r="CP1847" t="str">
        <f>VLOOKUP(A1847,Sheet1!$A$2:$E$221,2,0)</f>
        <v>South East Zone</v>
      </c>
    </row>
    <row r="1848" spans="1:94" x14ac:dyDescent="0.35">
      <c r="A1848" t="s">
        <v>8699</v>
      </c>
      <c r="B1848">
        <v>288</v>
      </c>
      <c r="C1848" t="s">
        <v>9332</v>
      </c>
      <c r="D1848" t="s">
        <v>678</v>
      </c>
      <c r="E1848" t="s">
        <v>642</v>
      </c>
      <c r="F1848" t="s">
        <v>643</v>
      </c>
      <c r="G1848" t="s">
        <v>567</v>
      </c>
      <c r="H1848" t="s">
        <v>12947</v>
      </c>
      <c r="I1848">
        <v>103062</v>
      </c>
      <c r="J1848" t="s">
        <v>1558</v>
      </c>
      <c r="K1848" t="s">
        <v>1559</v>
      </c>
      <c r="L1848" t="s">
        <v>4622</v>
      </c>
      <c r="M1848" t="s">
        <v>12948</v>
      </c>
      <c r="N1848">
        <v>90000</v>
      </c>
      <c r="O1848" t="s">
        <v>1254</v>
      </c>
      <c r="P1848" t="s">
        <v>1255</v>
      </c>
      <c r="Q1848" t="s">
        <v>12949</v>
      </c>
      <c r="R1848">
        <v>2922474107</v>
      </c>
      <c r="S1848" t="s">
        <v>13394</v>
      </c>
      <c r="T1848"/>
      <c r="V1848" s="14">
        <v>46210</v>
      </c>
      <c r="W1848" t="s">
        <v>8714</v>
      </c>
      <c r="X1848" s="31">
        <v>46210.534432870372</v>
      </c>
      <c r="AN1848" s="14">
        <v>46210</v>
      </c>
      <c r="AO1848" t="s">
        <v>2437</v>
      </c>
      <c r="AP1848" s="31">
        <v>46210.572071759256</v>
      </c>
      <c r="AT1848" s="31">
        <v>46210.572071759256</v>
      </c>
      <c r="AU1848" s="14">
        <v>46210</v>
      </c>
      <c r="AV1848" t="s">
        <v>2437</v>
      </c>
      <c r="AW1848" t="s">
        <v>643</v>
      </c>
      <c r="AX1848" t="s">
        <v>678</v>
      </c>
      <c r="AY1848" s="14">
        <v>46210</v>
      </c>
      <c r="AZ1848" t="s">
        <v>2437</v>
      </c>
      <c r="BA1848" s="31">
        <v>46210.574548611112</v>
      </c>
      <c r="BB1848" s="14">
        <v>46210</v>
      </c>
      <c r="BC1848" t="s">
        <v>1435</v>
      </c>
      <c r="BD1848" s="31">
        <v>46210.583622685182</v>
      </c>
      <c r="BE1848" s="14">
        <v>46210</v>
      </c>
      <c r="BF1848" t="s">
        <v>1449</v>
      </c>
      <c r="BG1848" s="31">
        <v>46210.592939814815</v>
      </c>
      <c r="BH1848" s="14">
        <v>46210</v>
      </c>
      <c r="BI1848" t="s">
        <v>1437</v>
      </c>
      <c r="BJ1848" s="31">
        <v>46210.607638888891</v>
      </c>
      <c r="BK1848" s="14">
        <v>46210</v>
      </c>
      <c r="BL1848" t="s">
        <v>1437</v>
      </c>
      <c r="BM1848" s="31">
        <v>46210.608414351853</v>
      </c>
      <c r="BZ1848" s="14">
        <v>46210</v>
      </c>
      <c r="CA1848" t="s">
        <v>1437</v>
      </c>
      <c r="CB1848" s="31">
        <v>46210.614317129628</v>
      </c>
      <c r="CC1848" s="14">
        <v>46210</v>
      </c>
      <c r="CD1848" t="s">
        <v>1437</v>
      </c>
      <c r="CE1848" s="31">
        <v>46210.616354166668</v>
      </c>
      <c r="CI1848" s="14">
        <v>46210</v>
      </c>
      <c r="CJ1848" t="s">
        <v>1560</v>
      </c>
      <c r="CK1848" s="31">
        <v>46210.713935185187</v>
      </c>
      <c r="CP1848" t="str">
        <f>VLOOKUP(A1848,Sheet1!$A$2:$E$221,2,0)</f>
        <v>South East Zone</v>
      </c>
    </row>
    <row r="1849" spans="1:94" x14ac:dyDescent="0.35">
      <c r="A1849" t="s">
        <v>8699</v>
      </c>
      <c r="B1849">
        <v>288</v>
      </c>
      <c r="C1849" t="s">
        <v>9332</v>
      </c>
      <c r="D1849" t="s">
        <v>678</v>
      </c>
      <c r="E1849" t="s">
        <v>642</v>
      </c>
      <c r="F1849" t="s">
        <v>643</v>
      </c>
      <c r="G1849" t="s">
        <v>567</v>
      </c>
      <c r="H1849" t="s">
        <v>12950</v>
      </c>
      <c r="I1849">
        <v>113945</v>
      </c>
      <c r="J1849" t="s">
        <v>11090</v>
      </c>
      <c r="K1849" t="s">
        <v>11091</v>
      </c>
      <c r="L1849" t="s">
        <v>4622</v>
      </c>
      <c r="M1849" t="s">
        <v>12951</v>
      </c>
      <c r="N1849">
        <v>40000</v>
      </c>
      <c r="O1849" t="s">
        <v>969</v>
      </c>
      <c r="P1849" t="s">
        <v>970</v>
      </c>
      <c r="Q1849" t="s">
        <v>12952</v>
      </c>
      <c r="R1849">
        <v>9074831088</v>
      </c>
      <c r="S1849" t="s">
        <v>13394</v>
      </c>
      <c r="T1849"/>
      <c r="V1849" s="14">
        <v>46210</v>
      </c>
      <c r="W1849" t="s">
        <v>11094</v>
      </c>
      <c r="X1849" s="31">
        <v>46210.490798611114</v>
      </c>
      <c r="AN1849" s="14">
        <v>46210</v>
      </c>
      <c r="AO1849" t="s">
        <v>12953</v>
      </c>
      <c r="AP1849" s="31">
        <v>46210.676886574074</v>
      </c>
      <c r="AT1849" s="31">
        <v>46210.676886574074</v>
      </c>
      <c r="AU1849" s="14">
        <v>46210</v>
      </c>
      <c r="AV1849" t="s">
        <v>12953</v>
      </c>
      <c r="AW1849" t="s">
        <v>12954</v>
      </c>
      <c r="AX1849" t="s">
        <v>677</v>
      </c>
      <c r="AY1849" s="14">
        <v>46210</v>
      </c>
      <c r="AZ1849" t="s">
        <v>12953</v>
      </c>
      <c r="BA1849" s="31">
        <v>46210.677291666667</v>
      </c>
      <c r="BB1849" s="14">
        <v>46210</v>
      </c>
      <c r="BC1849" t="s">
        <v>1435</v>
      </c>
      <c r="BD1849" s="31">
        <v>46210.681631944448</v>
      </c>
      <c r="BE1849" s="14">
        <v>46210</v>
      </c>
      <c r="BF1849" t="s">
        <v>1443</v>
      </c>
      <c r="BG1849" s="31">
        <v>46210.686828703707</v>
      </c>
      <c r="BH1849" s="14">
        <v>46210</v>
      </c>
      <c r="BI1849" t="s">
        <v>1491</v>
      </c>
      <c r="BJ1849" s="31">
        <v>46210.697118055556</v>
      </c>
      <c r="BK1849" s="14">
        <v>46210</v>
      </c>
      <c r="BL1849" t="s">
        <v>1491</v>
      </c>
      <c r="BM1849" s="31">
        <v>46210.697685185187</v>
      </c>
      <c r="BZ1849" s="14">
        <v>46210</v>
      </c>
      <c r="CA1849" t="s">
        <v>1491</v>
      </c>
      <c r="CB1849" s="31">
        <v>46210.705659722225</v>
      </c>
      <c r="CC1849" s="14">
        <v>46210</v>
      </c>
      <c r="CD1849" t="s">
        <v>1455</v>
      </c>
      <c r="CE1849" s="31">
        <v>46210.712824074071</v>
      </c>
      <c r="CI1849" s="14">
        <v>46210</v>
      </c>
      <c r="CJ1849" t="s">
        <v>1560</v>
      </c>
      <c r="CK1849" s="31">
        <v>46210.789849537039</v>
      </c>
      <c r="CP1849" t="str">
        <f>VLOOKUP(A1849,Sheet1!$A$2:$E$221,2,0)</f>
        <v>South East Zone</v>
      </c>
    </row>
    <row r="1850" spans="1:94" x14ac:dyDescent="0.35">
      <c r="A1850" t="s">
        <v>8699</v>
      </c>
      <c r="B1850">
        <v>288</v>
      </c>
      <c r="C1850" t="s">
        <v>9332</v>
      </c>
      <c r="D1850" t="s">
        <v>678</v>
      </c>
      <c r="E1850" t="s">
        <v>642</v>
      </c>
      <c r="F1850" t="s">
        <v>643</v>
      </c>
      <c r="G1850" t="s">
        <v>567</v>
      </c>
      <c r="H1850" t="s">
        <v>11081</v>
      </c>
      <c r="I1850">
        <v>238349</v>
      </c>
      <c r="J1850" t="s">
        <v>1558</v>
      </c>
      <c r="K1850" t="s">
        <v>1559</v>
      </c>
      <c r="L1850" t="s">
        <v>4622</v>
      </c>
      <c r="M1850" t="s">
        <v>11082</v>
      </c>
      <c r="N1850">
        <v>80000</v>
      </c>
      <c r="O1850" t="s">
        <v>11083</v>
      </c>
      <c r="P1850" t="s">
        <v>11084</v>
      </c>
      <c r="Q1850" t="s">
        <v>11085</v>
      </c>
      <c r="R1850">
        <v>3076516770</v>
      </c>
      <c r="S1850" t="s">
        <v>13394</v>
      </c>
      <c r="T1850"/>
      <c r="V1850" s="14">
        <v>46206</v>
      </c>
      <c r="W1850" t="s">
        <v>8714</v>
      </c>
      <c r="X1850" s="31">
        <v>46206.573391203703</v>
      </c>
      <c r="AN1850" s="14">
        <v>46209</v>
      </c>
      <c r="AO1850" t="s">
        <v>2437</v>
      </c>
      <c r="AP1850" s="31">
        <v>46209.467673611114</v>
      </c>
      <c r="AT1850" s="31">
        <v>46209.467673611114</v>
      </c>
      <c r="AU1850" s="14">
        <v>46209</v>
      </c>
      <c r="AV1850" t="s">
        <v>2437</v>
      </c>
      <c r="AW1850" t="s">
        <v>643</v>
      </c>
      <c r="AX1850" t="s">
        <v>678</v>
      </c>
      <c r="AY1850" s="14">
        <v>46209</v>
      </c>
      <c r="AZ1850" t="s">
        <v>2437</v>
      </c>
      <c r="BA1850" s="31">
        <v>46209.490937499999</v>
      </c>
      <c r="BB1850" s="14">
        <v>46209</v>
      </c>
      <c r="BC1850" t="s">
        <v>1435</v>
      </c>
      <c r="BD1850" s="31">
        <v>46209.49423611111</v>
      </c>
      <c r="BE1850" s="14">
        <v>46209</v>
      </c>
      <c r="BF1850" t="s">
        <v>1457</v>
      </c>
      <c r="BG1850" s="31">
        <v>46209.507245370369</v>
      </c>
      <c r="BH1850" s="14">
        <v>46209</v>
      </c>
      <c r="BI1850" t="s">
        <v>1437</v>
      </c>
      <c r="BJ1850" s="31">
        <v>46209.515821759262</v>
      </c>
      <c r="BK1850" s="14">
        <v>46209</v>
      </c>
      <c r="BL1850" t="s">
        <v>1437</v>
      </c>
      <c r="BM1850" s="31">
        <v>46209.516793981478</v>
      </c>
      <c r="BZ1850" s="14">
        <v>46209</v>
      </c>
      <c r="CA1850" t="s">
        <v>1437</v>
      </c>
      <c r="CB1850" s="31">
        <v>46209.528101851851</v>
      </c>
      <c r="CC1850" s="14">
        <v>46209</v>
      </c>
      <c r="CD1850" t="s">
        <v>1438</v>
      </c>
      <c r="CE1850" s="31">
        <v>46209.533425925925</v>
      </c>
      <c r="CI1850" s="14">
        <v>46209</v>
      </c>
      <c r="CJ1850" t="s">
        <v>1560</v>
      </c>
      <c r="CK1850" s="31">
        <v>46209.831122685187</v>
      </c>
      <c r="CP1850" t="str">
        <f>VLOOKUP(A1850,Sheet1!$A$2:$E$221,2,0)</f>
        <v>South East Zone</v>
      </c>
    </row>
    <row r="1851" spans="1:94" x14ac:dyDescent="0.35">
      <c r="A1851" t="s">
        <v>8699</v>
      </c>
      <c r="B1851">
        <v>288</v>
      </c>
      <c r="C1851" t="s">
        <v>9332</v>
      </c>
      <c r="D1851" t="s">
        <v>678</v>
      </c>
      <c r="E1851" t="s">
        <v>642</v>
      </c>
      <c r="F1851" t="s">
        <v>643</v>
      </c>
      <c r="G1851" t="s">
        <v>567</v>
      </c>
      <c r="H1851" t="s">
        <v>11081</v>
      </c>
      <c r="I1851">
        <v>238349</v>
      </c>
      <c r="J1851" t="s">
        <v>1558</v>
      </c>
      <c r="K1851" t="s">
        <v>1559</v>
      </c>
      <c r="L1851" t="s">
        <v>4622</v>
      </c>
      <c r="M1851" t="s">
        <v>11082</v>
      </c>
      <c r="N1851">
        <v>70000</v>
      </c>
      <c r="O1851" t="s">
        <v>11086</v>
      </c>
      <c r="P1851" t="s">
        <v>11087</v>
      </c>
      <c r="Q1851" t="s">
        <v>11088</v>
      </c>
      <c r="R1851">
        <v>8761482594</v>
      </c>
      <c r="S1851" t="s">
        <v>13394</v>
      </c>
      <c r="T1851"/>
      <c r="V1851" s="14">
        <v>46206</v>
      </c>
      <c r="W1851" t="s">
        <v>8714</v>
      </c>
      <c r="X1851" s="31">
        <v>46206.573425925926</v>
      </c>
      <c r="AN1851" s="14">
        <v>46209</v>
      </c>
      <c r="AO1851" t="s">
        <v>2437</v>
      </c>
      <c r="AP1851" s="31">
        <v>46209.467638888891</v>
      </c>
      <c r="AT1851" s="31">
        <v>46209.467638888891</v>
      </c>
      <c r="AU1851" s="14">
        <v>46209</v>
      </c>
      <c r="AV1851" t="s">
        <v>2437</v>
      </c>
      <c r="AW1851" t="s">
        <v>643</v>
      </c>
      <c r="AX1851" t="s">
        <v>678</v>
      </c>
      <c r="AY1851" s="14">
        <v>46209</v>
      </c>
      <c r="AZ1851" t="s">
        <v>2437</v>
      </c>
      <c r="BA1851" s="31">
        <v>46209.490902777776</v>
      </c>
      <c r="BB1851" s="14">
        <v>46209</v>
      </c>
      <c r="BC1851" t="s">
        <v>1435</v>
      </c>
      <c r="BD1851" s="31">
        <v>46209.49423611111</v>
      </c>
      <c r="BE1851" s="14">
        <v>46209</v>
      </c>
      <c r="BF1851" t="s">
        <v>1457</v>
      </c>
      <c r="BG1851" s="31">
        <v>46209.507222222222</v>
      </c>
      <c r="BH1851" s="14">
        <v>46209</v>
      </c>
      <c r="BI1851" t="s">
        <v>1437</v>
      </c>
      <c r="BJ1851" s="31">
        <v>46209.515810185185</v>
      </c>
      <c r="BK1851" s="14">
        <v>46209</v>
      </c>
      <c r="BL1851" t="s">
        <v>1437</v>
      </c>
      <c r="BM1851" s="31">
        <v>46209.516770833332</v>
      </c>
      <c r="BZ1851" s="14">
        <v>46209</v>
      </c>
      <c r="CA1851" t="s">
        <v>1437</v>
      </c>
      <c r="CB1851" s="31">
        <v>46209.528078703705</v>
      </c>
      <c r="CC1851" s="14">
        <v>46209</v>
      </c>
      <c r="CD1851" t="s">
        <v>1438</v>
      </c>
      <c r="CE1851" s="31">
        <v>46209.533425925925</v>
      </c>
      <c r="CI1851" s="14">
        <v>46209</v>
      </c>
      <c r="CJ1851" t="s">
        <v>1560</v>
      </c>
      <c r="CK1851" s="31">
        <v>46209.831122685187</v>
      </c>
      <c r="CP1851" t="str">
        <f>VLOOKUP(A1851,Sheet1!$A$2:$E$221,2,0)</f>
        <v>South East Zone</v>
      </c>
    </row>
    <row r="1852" spans="1:94" x14ac:dyDescent="0.35">
      <c r="A1852" t="s">
        <v>8699</v>
      </c>
      <c r="B1852">
        <v>288</v>
      </c>
      <c r="C1852" t="s">
        <v>9332</v>
      </c>
      <c r="D1852" t="s">
        <v>678</v>
      </c>
      <c r="E1852" t="s">
        <v>642</v>
      </c>
      <c r="F1852" t="s">
        <v>643</v>
      </c>
      <c r="G1852" t="s">
        <v>567</v>
      </c>
      <c r="H1852" t="s">
        <v>11089</v>
      </c>
      <c r="I1852">
        <v>314897</v>
      </c>
      <c r="J1852" t="s">
        <v>11090</v>
      </c>
      <c r="K1852" t="s">
        <v>11091</v>
      </c>
      <c r="L1852" t="s">
        <v>4622</v>
      </c>
      <c r="M1852" t="s">
        <v>11092</v>
      </c>
      <c r="N1852">
        <v>90000</v>
      </c>
      <c r="O1852" t="s">
        <v>9411</v>
      </c>
      <c r="P1852" t="s">
        <v>9412</v>
      </c>
      <c r="Q1852" t="s">
        <v>11093</v>
      </c>
      <c r="R1852">
        <v>8176424319</v>
      </c>
      <c r="S1852" t="s">
        <v>13394</v>
      </c>
      <c r="T1852"/>
      <c r="V1852" s="14">
        <v>46209</v>
      </c>
      <c r="W1852" t="s">
        <v>11094</v>
      </c>
      <c r="X1852" s="31">
        <v>46209.58425925926</v>
      </c>
      <c r="AN1852" s="14">
        <v>46209</v>
      </c>
      <c r="AO1852" t="s">
        <v>2437</v>
      </c>
      <c r="AP1852" s="31">
        <v>46209.634965277779</v>
      </c>
      <c r="AT1852" s="31">
        <v>46209.634965277779</v>
      </c>
      <c r="AU1852" s="14">
        <v>46209</v>
      </c>
      <c r="AV1852" t="s">
        <v>2437</v>
      </c>
      <c r="AW1852" t="s">
        <v>643</v>
      </c>
      <c r="AX1852" t="s">
        <v>678</v>
      </c>
      <c r="AY1852" s="14">
        <v>46209</v>
      </c>
      <c r="AZ1852" t="s">
        <v>2437</v>
      </c>
      <c r="BA1852" s="31">
        <v>46209.641261574077</v>
      </c>
      <c r="BB1852" s="14">
        <v>46209</v>
      </c>
      <c r="BC1852" t="s">
        <v>1435</v>
      </c>
      <c r="BD1852" s="31">
        <v>46209.645416666666</v>
      </c>
      <c r="BE1852" s="14">
        <v>46209</v>
      </c>
      <c r="BF1852" t="s">
        <v>1442</v>
      </c>
      <c r="BG1852" s="31">
        <v>46209.649236111109</v>
      </c>
      <c r="BH1852" s="14">
        <v>46209</v>
      </c>
      <c r="BI1852" t="s">
        <v>1437</v>
      </c>
      <c r="BJ1852" s="31">
        <v>46209.66170138889</v>
      </c>
      <c r="BK1852" s="14">
        <v>46209</v>
      </c>
      <c r="BL1852" t="s">
        <v>1444</v>
      </c>
      <c r="BM1852" s="31">
        <v>46209.758784722224</v>
      </c>
      <c r="BN1852" s="14">
        <v>46209</v>
      </c>
      <c r="BO1852" t="s">
        <v>1437</v>
      </c>
      <c r="BP1852" s="31">
        <v>46209.662731481483</v>
      </c>
      <c r="BZ1852" s="14">
        <v>46209</v>
      </c>
      <c r="CA1852" t="s">
        <v>1444</v>
      </c>
      <c r="CB1852" s="31">
        <v>46209.767546296294</v>
      </c>
      <c r="CC1852" s="14">
        <v>46209</v>
      </c>
      <c r="CD1852" t="s">
        <v>1438</v>
      </c>
      <c r="CE1852" s="31">
        <v>46209.772685185184</v>
      </c>
      <c r="CI1852" s="14">
        <v>46209</v>
      </c>
      <c r="CJ1852" t="s">
        <v>1560</v>
      </c>
      <c r="CK1852" s="31">
        <v>46209.815312500003</v>
      </c>
      <c r="CP1852" t="str">
        <f>VLOOKUP(A1852,Sheet1!$A$2:$E$221,2,0)</f>
        <v>South East Zone</v>
      </c>
    </row>
    <row r="1853" spans="1:94" x14ac:dyDescent="0.35">
      <c r="A1853" t="s">
        <v>8699</v>
      </c>
      <c r="B1853">
        <v>288</v>
      </c>
      <c r="C1853" t="s">
        <v>9332</v>
      </c>
      <c r="D1853" t="s">
        <v>678</v>
      </c>
      <c r="E1853" t="s">
        <v>642</v>
      </c>
      <c r="F1853" t="s">
        <v>643</v>
      </c>
      <c r="G1853" t="s">
        <v>567</v>
      </c>
      <c r="H1853" t="s">
        <v>8707</v>
      </c>
      <c r="I1853">
        <v>617933</v>
      </c>
      <c r="J1853" t="s">
        <v>2276</v>
      </c>
      <c r="K1853" t="s">
        <v>2277</v>
      </c>
      <c r="L1853" t="s">
        <v>4622</v>
      </c>
      <c r="M1853" t="s">
        <v>8708</v>
      </c>
      <c r="N1853">
        <v>70000</v>
      </c>
      <c r="O1853" t="s">
        <v>1235</v>
      </c>
      <c r="P1853" t="s">
        <v>1236</v>
      </c>
      <c r="Q1853" t="s">
        <v>8709</v>
      </c>
      <c r="R1853">
        <v>4909017287</v>
      </c>
      <c r="S1853" t="s">
        <v>13394</v>
      </c>
      <c r="T1853"/>
      <c r="V1853" s="14">
        <v>46206</v>
      </c>
      <c r="W1853" t="s">
        <v>8710</v>
      </c>
      <c r="X1853" s="31">
        <v>46206.376701388886</v>
      </c>
      <c r="AN1853" s="14">
        <v>46206</v>
      </c>
      <c r="AO1853" t="s">
        <v>2437</v>
      </c>
      <c r="AP1853" s="31">
        <v>46206.430891203701</v>
      </c>
      <c r="AT1853" s="31">
        <v>46206.430891203701</v>
      </c>
      <c r="AU1853" s="14">
        <v>46206</v>
      </c>
      <c r="AV1853" t="s">
        <v>2437</v>
      </c>
      <c r="AW1853" t="s">
        <v>643</v>
      </c>
      <c r="AX1853" t="s">
        <v>678</v>
      </c>
      <c r="AY1853" s="14">
        <v>46206</v>
      </c>
      <c r="AZ1853" t="s">
        <v>2437</v>
      </c>
      <c r="BA1853" s="31">
        <v>46206.431689814817</v>
      </c>
      <c r="BB1853" s="14">
        <v>46206</v>
      </c>
      <c r="BC1853" t="s">
        <v>1435</v>
      </c>
      <c r="BD1853" s="31">
        <v>46206.438333333332</v>
      </c>
      <c r="BE1853" s="14">
        <v>46206</v>
      </c>
      <c r="BF1853" t="s">
        <v>1443</v>
      </c>
      <c r="BG1853" s="31">
        <v>46206.461030092592</v>
      </c>
      <c r="BH1853" s="14">
        <v>46206</v>
      </c>
      <c r="BI1853" t="s">
        <v>1437</v>
      </c>
      <c r="BJ1853" s="31">
        <v>46206.506053240744</v>
      </c>
      <c r="BK1853" s="14">
        <v>46206</v>
      </c>
      <c r="BL1853" t="s">
        <v>1437</v>
      </c>
      <c r="BM1853" s="31">
        <v>46206.506909722222</v>
      </c>
      <c r="BZ1853" s="14">
        <v>46206</v>
      </c>
      <c r="CA1853" t="s">
        <v>1437</v>
      </c>
      <c r="CB1853" s="31">
        <v>46206.52584490741</v>
      </c>
      <c r="CC1853" s="14">
        <v>46206</v>
      </c>
      <c r="CD1853" t="s">
        <v>1455</v>
      </c>
      <c r="CE1853" s="31">
        <v>46206.527592592596</v>
      </c>
      <c r="CI1853" s="14">
        <v>46206</v>
      </c>
      <c r="CJ1853" t="s">
        <v>1560</v>
      </c>
      <c r="CK1853" s="31">
        <v>46206.720069444447</v>
      </c>
      <c r="CP1853" t="str">
        <f>VLOOKUP(A1853,Sheet1!$A$2:$E$221,2,0)</f>
        <v>South East Zone</v>
      </c>
    </row>
    <row r="1854" spans="1:94" x14ac:dyDescent="0.35">
      <c r="A1854" t="s">
        <v>8699</v>
      </c>
      <c r="B1854">
        <v>288</v>
      </c>
      <c r="C1854" t="s">
        <v>9332</v>
      </c>
      <c r="D1854" t="s">
        <v>678</v>
      </c>
      <c r="E1854" t="s">
        <v>642</v>
      </c>
      <c r="F1854" t="s">
        <v>643</v>
      </c>
      <c r="G1854" t="s">
        <v>567</v>
      </c>
      <c r="H1854" t="s">
        <v>9813</v>
      </c>
      <c r="I1854">
        <v>627214</v>
      </c>
      <c r="J1854" t="s">
        <v>2864</v>
      </c>
      <c r="K1854" t="s">
        <v>2865</v>
      </c>
      <c r="L1854" t="s">
        <v>4622</v>
      </c>
      <c r="M1854" t="s">
        <v>11095</v>
      </c>
      <c r="N1854">
        <v>45000</v>
      </c>
      <c r="O1854" t="s">
        <v>10076</v>
      </c>
      <c r="P1854" t="s">
        <v>10077</v>
      </c>
      <c r="Q1854" t="s">
        <v>11096</v>
      </c>
      <c r="R1854">
        <v>3688201765</v>
      </c>
      <c r="S1854" t="s">
        <v>13394</v>
      </c>
      <c r="T1854"/>
      <c r="V1854" s="14">
        <v>46209</v>
      </c>
      <c r="W1854" t="s">
        <v>1560</v>
      </c>
      <c r="X1854" s="31">
        <v>46209.469837962963</v>
      </c>
      <c r="AN1854" s="14">
        <v>46209</v>
      </c>
      <c r="AO1854" t="s">
        <v>2437</v>
      </c>
      <c r="AP1854" s="31">
        <v>46209.501608796294</v>
      </c>
      <c r="AT1854" s="31">
        <v>46209.501608796294</v>
      </c>
      <c r="AU1854" s="14">
        <v>46209</v>
      </c>
      <c r="AV1854" t="s">
        <v>2437</v>
      </c>
      <c r="AW1854" t="s">
        <v>643</v>
      </c>
      <c r="AX1854" t="s">
        <v>678</v>
      </c>
      <c r="AY1854" s="14">
        <v>46209</v>
      </c>
      <c r="AZ1854" t="s">
        <v>2437</v>
      </c>
      <c r="BA1854" s="31">
        <v>46209.503217592595</v>
      </c>
      <c r="BB1854" s="14">
        <v>46209</v>
      </c>
      <c r="BC1854" t="s">
        <v>1435</v>
      </c>
      <c r="BD1854" s="31">
        <v>46209.509236111109</v>
      </c>
      <c r="BE1854" s="14">
        <v>46209</v>
      </c>
      <c r="BF1854" t="s">
        <v>1442</v>
      </c>
      <c r="BG1854" s="31">
        <v>46209.531655092593</v>
      </c>
      <c r="BH1854" s="14">
        <v>46209</v>
      </c>
      <c r="BI1854" t="s">
        <v>1437</v>
      </c>
      <c r="BJ1854" s="31">
        <v>46209.542222222219</v>
      </c>
      <c r="BK1854" s="14">
        <v>46209</v>
      </c>
      <c r="BL1854" t="s">
        <v>1437</v>
      </c>
      <c r="BM1854" s="31">
        <v>46209.542627314811</v>
      </c>
      <c r="BZ1854" s="14">
        <v>46209</v>
      </c>
      <c r="CA1854" t="s">
        <v>1437</v>
      </c>
      <c r="CB1854" s="31">
        <v>46209.550532407404</v>
      </c>
      <c r="CC1854" s="14">
        <v>46209</v>
      </c>
      <c r="CD1854" t="s">
        <v>1438</v>
      </c>
      <c r="CE1854" s="31">
        <v>46209.554386574076</v>
      </c>
      <c r="CI1854" s="14">
        <v>46209</v>
      </c>
      <c r="CJ1854" t="s">
        <v>1560</v>
      </c>
      <c r="CK1854" s="31">
        <v>46209.76971064815</v>
      </c>
      <c r="CP1854" t="str">
        <f>VLOOKUP(A1854,Sheet1!$A$2:$E$221,2,0)</f>
        <v>South East Zone</v>
      </c>
    </row>
    <row r="1855" spans="1:94" x14ac:dyDescent="0.35">
      <c r="A1855" t="s">
        <v>8699</v>
      </c>
      <c r="B1855">
        <v>288</v>
      </c>
      <c r="C1855" t="s">
        <v>9332</v>
      </c>
      <c r="D1855" t="s">
        <v>678</v>
      </c>
      <c r="E1855" t="s">
        <v>642</v>
      </c>
      <c r="F1855" t="s">
        <v>643</v>
      </c>
      <c r="G1855" t="s">
        <v>567</v>
      </c>
      <c r="H1855" t="s">
        <v>8711</v>
      </c>
      <c r="I1855">
        <v>631940</v>
      </c>
      <c r="J1855" t="s">
        <v>1558</v>
      </c>
      <c r="K1855" t="s">
        <v>1559</v>
      </c>
      <c r="L1855" t="s">
        <v>4622</v>
      </c>
      <c r="M1855" t="s">
        <v>8712</v>
      </c>
      <c r="N1855">
        <v>70000</v>
      </c>
      <c r="O1855" t="s">
        <v>1235</v>
      </c>
      <c r="P1855" t="s">
        <v>1236</v>
      </c>
      <c r="Q1855" t="s">
        <v>8713</v>
      </c>
      <c r="R1855">
        <v>4978844625</v>
      </c>
      <c r="S1855" t="s">
        <v>13394</v>
      </c>
      <c r="T1855"/>
      <c r="V1855" s="14">
        <v>46206</v>
      </c>
      <c r="W1855" t="s">
        <v>8714</v>
      </c>
      <c r="X1855" s="31">
        <v>46206.397303240738</v>
      </c>
      <c r="AN1855" s="14">
        <v>46206</v>
      </c>
      <c r="AO1855" t="s">
        <v>1560</v>
      </c>
      <c r="AP1855" s="31">
        <v>46206.566192129627</v>
      </c>
      <c r="AT1855" s="31">
        <v>46206.566192129627</v>
      </c>
      <c r="AU1855" s="14">
        <v>46206</v>
      </c>
      <c r="AV1855" t="s">
        <v>1560</v>
      </c>
      <c r="AW1855" t="s">
        <v>8715</v>
      </c>
      <c r="AX1855" t="s">
        <v>677</v>
      </c>
      <c r="AY1855" s="14">
        <v>46206</v>
      </c>
      <c r="AZ1855" t="s">
        <v>1560</v>
      </c>
      <c r="BA1855" s="31">
        <v>46206.566747685189</v>
      </c>
      <c r="BB1855" s="14">
        <v>46206</v>
      </c>
      <c r="BC1855" t="s">
        <v>1435</v>
      </c>
      <c r="BD1855" s="31">
        <v>46206.57576388889</v>
      </c>
      <c r="BE1855" s="14">
        <v>46206</v>
      </c>
      <c r="BF1855" t="s">
        <v>1442</v>
      </c>
      <c r="BG1855" s="31">
        <v>46206.592094907406</v>
      </c>
      <c r="BH1855" s="14">
        <v>46206</v>
      </c>
      <c r="BI1855" t="s">
        <v>1437</v>
      </c>
      <c r="BJ1855" s="31">
        <v>46206.608969907407</v>
      </c>
      <c r="BK1855" s="14">
        <v>46206</v>
      </c>
      <c r="BL1855" t="s">
        <v>1437</v>
      </c>
      <c r="BM1855" s="31">
        <v>46206.609918981485</v>
      </c>
      <c r="BZ1855" s="14">
        <v>46206</v>
      </c>
      <c r="CA1855" t="s">
        <v>1437</v>
      </c>
      <c r="CB1855" s="31">
        <v>46206.634594907409</v>
      </c>
      <c r="CC1855" s="14">
        <v>46206</v>
      </c>
      <c r="CD1855" t="s">
        <v>1438</v>
      </c>
      <c r="CE1855" s="31">
        <v>46206.647800925923</v>
      </c>
      <c r="CI1855" s="14">
        <v>46206</v>
      </c>
      <c r="CJ1855" t="s">
        <v>1560</v>
      </c>
      <c r="CK1855" s="31">
        <v>46206.682824074072</v>
      </c>
      <c r="CP1855" t="str">
        <f>VLOOKUP(A1855,Sheet1!$A$2:$E$221,2,0)</f>
        <v>South East Zone</v>
      </c>
    </row>
    <row r="1856" spans="1:94" x14ac:dyDescent="0.35">
      <c r="A1856" t="s">
        <v>8699</v>
      </c>
      <c r="B1856">
        <v>288</v>
      </c>
      <c r="C1856" t="s">
        <v>9332</v>
      </c>
      <c r="D1856" t="s">
        <v>678</v>
      </c>
      <c r="E1856" t="s">
        <v>642</v>
      </c>
      <c r="F1856" t="s">
        <v>643</v>
      </c>
      <c r="G1856" t="s">
        <v>567</v>
      </c>
      <c r="H1856" t="s">
        <v>8711</v>
      </c>
      <c r="I1856">
        <v>631940</v>
      </c>
      <c r="J1856" t="s">
        <v>1558</v>
      </c>
      <c r="K1856" t="s">
        <v>1559</v>
      </c>
      <c r="L1856" t="s">
        <v>4622</v>
      </c>
      <c r="M1856" t="s">
        <v>9388</v>
      </c>
      <c r="N1856">
        <v>50000</v>
      </c>
      <c r="O1856" t="s">
        <v>1228</v>
      </c>
      <c r="P1856" t="s">
        <v>1229</v>
      </c>
      <c r="Q1856" t="s">
        <v>9389</v>
      </c>
      <c r="R1856">
        <v>5367564345</v>
      </c>
      <c r="S1856" t="s">
        <v>13394</v>
      </c>
      <c r="T1856"/>
      <c r="V1856" s="14">
        <v>46203</v>
      </c>
      <c r="W1856" t="s">
        <v>8714</v>
      </c>
      <c r="X1856" s="31">
        <v>46203.67523148148</v>
      </c>
      <c r="AN1856" s="14">
        <v>46203</v>
      </c>
      <c r="AO1856" t="s">
        <v>1560</v>
      </c>
      <c r="AP1856" s="31">
        <v>46203.716886574075</v>
      </c>
      <c r="AT1856" s="31">
        <v>46203.716886574075</v>
      </c>
      <c r="AU1856" s="14">
        <v>46203</v>
      </c>
      <c r="AV1856" t="s">
        <v>1560</v>
      </c>
      <c r="AW1856" t="s">
        <v>8715</v>
      </c>
      <c r="AX1856" t="s">
        <v>677</v>
      </c>
      <c r="AY1856" s="14">
        <v>46204</v>
      </c>
      <c r="AZ1856" t="s">
        <v>1560</v>
      </c>
      <c r="BA1856" s="31">
        <v>46204.454039351855</v>
      </c>
      <c r="BB1856" s="14">
        <v>46204</v>
      </c>
      <c r="BC1856" t="s">
        <v>1435</v>
      </c>
      <c r="BD1856" s="31">
        <v>46204.460046296299</v>
      </c>
      <c r="BE1856" s="14">
        <v>46204</v>
      </c>
      <c r="BF1856" t="s">
        <v>1458</v>
      </c>
      <c r="BG1856" s="31">
        <v>46204.468680555554</v>
      </c>
      <c r="BH1856" s="14">
        <v>46204</v>
      </c>
      <c r="BI1856" t="s">
        <v>1437</v>
      </c>
      <c r="BJ1856" s="31">
        <v>46204.493726851855</v>
      </c>
      <c r="BK1856" s="14">
        <v>46204</v>
      </c>
      <c r="BL1856" t="s">
        <v>1437</v>
      </c>
      <c r="BM1856" s="31">
        <v>46204.494513888887</v>
      </c>
      <c r="BZ1856" s="14">
        <v>46204</v>
      </c>
      <c r="CA1856" t="s">
        <v>1437</v>
      </c>
      <c r="CB1856" s="31">
        <v>46204.518530092595</v>
      </c>
      <c r="CC1856" s="14">
        <v>46204</v>
      </c>
      <c r="CD1856" t="s">
        <v>1437</v>
      </c>
      <c r="CE1856" s="31">
        <v>46204.524189814816</v>
      </c>
      <c r="CI1856" s="14">
        <v>46204</v>
      </c>
      <c r="CJ1856" t="s">
        <v>1560</v>
      </c>
      <c r="CK1856" s="31">
        <v>46204.708692129629</v>
      </c>
      <c r="CP1856" t="str">
        <f>VLOOKUP(A1856,Sheet1!$A$2:$E$221,2,0)</f>
        <v>South East Zone</v>
      </c>
    </row>
    <row r="1857" spans="1:94" x14ac:dyDescent="0.35">
      <c r="A1857" t="s">
        <v>8699</v>
      </c>
      <c r="B1857">
        <v>288</v>
      </c>
      <c r="C1857" t="s">
        <v>9332</v>
      </c>
      <c r="D1857" t="s">
        <v>678</v>
      </c>
      <c r="E1857" t="s">
        <v>642</v>
      </c>
      <c r="F1857" t="s">
        <v>643</v>
      </c>
      <c r="G1857" t="s">
        <v>567</v>
      </c>
      <c r="H1857" t="s">
        <v>8711</v>
      </c>
      <c r="I1857">
        <v>631940</v>
      </c>
      <c r="J1857" t="s">
        <v>1558</v>
      </c>
      <c r="K1857" t="s">
        <v>1559</v>
      </c>
      <c r="L1857" t="s">
        <v>4622</v>
      </c>
      <c r="M1857" t="s">
        <v>9388</v>
      </c>
      <c r="N1857">
        <v>45000</v>
      </c>
      <c r="O1857" t="s">
        <v>4598</v>
      </c>
      <c r="P1857" t="s">
        <v>4599</v>
      </c>
      <c r="Q1857" t="s">
        <v>9390</v>
      </c>
      <c r="R1857">
        <v>7727145575</v>
      </c>
      <c r="S1857" t="s">
        <v>13394</v>
      </c>
      <c r="T1857"/>
      <c r="V1857" s="14">
        <v>46203</v>
      </c>
      <c r="W1857" t="s">
        <v>8714</v>
      </c>
      <c r="X1857" s="31">
        <v>46203.675208333334</v>
      </c>
      <c r="AN1857" s="14">
        <v>46203</v>
      </c>
      <c r="AO1857" t="s">
        <v>1560</v>
      </c>
      <c r="AP1857" s="31">
        <v>46203.716909722221</v>
      </c>
      <c r="AT1857" s="31">
        <v>46203.716909722221</v>
      </c>
      <c r="AU1857" s="14">
        <v>46203</v>
      </c>
      <c r="AV1857" t="s">
        <v>1560</v>
      </c>
      <c r="AW1857" t="s">
        <v>8715</v>
      </c>
      <c r="AX1857" t="s">
        <v>677</v>
      </c>
      <c r="AY1857" s="14">
        <v>46204</v>
      </c>
      <c r="AZ1857" t="s">
        <v>1560</v>
      </c>
      <c r="BA1857" s="31">
        <v>46204.454016203701</v>
      </c>
      <c r="BB1857" s="14">
        <v>46204</v>
      </c>
      <c r="BC1857" t="s">
        <v>1435</v>
      </c>
      <c r="BD1857" s="31">
        <v>46204.460046296299</v>
      </c>
      <c r="BE1857" s="14">
        <v>46204</v>
      </c>
      <c r="BF1857" t="s">
        <v>1458</v>
      </c>
      <c r="BG1857" s="31">
        <v>46204.468668981484</v>
      </c>
      <c r="BH1857" s="14">
        <v>46204</v>
      </c>
      <c r="BI1857" t="s">
        <v>1437</v>
      </c>
      <c r="BJ1857" s="31">
        <v>46204.493715277778</v>
      </c>
      <c r="BK1857" s="14">
        <v>46204</v>
      </c>
      <c r="BL1857" t="s">
        <v>1437</v>
      </c>
      <c r="BM1857" s="31">
        <v>46204.494490740741</v>
      </c>
      <c r="BZ1857" s="14">
        <v>46204</v>
      </c>
      <c r="CA1857" t="s">
        <v>1437</v>
      </c>
      <c r="CB1857" s="31">
        <v>46204.518518518518</v>
      </c>
      <c r="CC1857" s="14">
        <v>46204</v>
      </c>
      <c r="CD1857" t="s">
        <v>1437</v>
      </c>
      <c r="CE1857" s="31">
        <v>46204.524189814816</v>
      </c>
      <c r="CI1857" s="14">
        <v>46204</v>
      </c>
      <c r="CJ1857" t="s">
        <v>1560</v>
      </c>
      <c r="CK1857" s="31">
        <v>46204.708692129629</v>
      </c>
      <c r="CP1857" t="str">
        <f>VLOOKUP(A1857,Sheet1!$A$2:$E$221,2,0)</f>
        <v>South East Zone</v>
      </c>
    </row>
    <row r="1858" spans="1:94" x14ac:dyDescent="0.35">
      <c r="A1858" t="s">
        <v>8699</v>
      </c>
      <c r="B1858">
        <v>288</v>
      </c>
      <c r="C1858" t="s">
        <v>9332</v>
      </c>
      <c r="D1858" t="s">
        <v>678</v>
      </c>
      <c r="E1858" t="s">
        <v>642</v>
      </c>
      <c r="F1858" t="s">
        <v>643</v>
      </c>
      <c r="G1858" t="s">
        <v>567</v>
      </c>
      <c r="H1858" t="s">
        <v>12955</v>
      </c>
      <c r="I1858">
        <v>757989</v>
      </c>
      <c r="J1858" t="s">
        <v>2864</v>
      </c>
      <c r="K1858" t="s">
        <v>2865</v>
      </c>
      <c r="L1858" t="s">
        <v>4622</v>
      </c>
      <c r="M1858" t="s">
        <v>12956</v>
      </c>
      <c r="N1858">
        <v>60000</v>
      </c>
      <c r="O1858" t="s">
        <v>1206</v>
      </c>
      <c r="P1858" t="s">
        <v>1207</v>
      </c>
      <c r="Q1858" t="s">
        <v>12957</v>
      </c>
      <c r="R1858">
        <v>1093092358</v>
      </c>
      <c r="S1858" t="s">
        <v>13394</v>
      </c>
      <c r="T1858"/>
      <c r="V1858" s="14">
        <v>46210</v>
      </c>
      <c r="W1858" t="s">
        <v>8710</v>
      </c>
      <c r="X1858" s="31">
        <v>46210.677164351851</v>
      </c>
      <c r="AN1858" s="14">
        <v>46210</v>
      </c>
      <c r="AO1858" t="s">
        <v>2437</v>
      </c>
      <c r="AP1858" s="31">
        <v>46210.701365740744</v>
      </c>
      <c r="AT1858" s="31">
        <v>46210.701365740744</v>
      </c>
      <c r="AU1858" s="14">
        <v>46210</v>
      </c>
      <c r="AV1858" t="s">
        <v>2437</v>
      </c>
      <c r="AW1858" t="s">
        <v>643</v>
      </c>
      <c r="AX1858" t="s">
        <v>678</v>
      </c>
      <c r="AY1858" s="14">
        <v>46210</v>
      </c>
      <c r="AZ1858" t="s">
        <v>2437</v>
      </c>
      <c r="BA1858" s="31">
        <v>46210.70175925926</v>
      </c>
      <c r="BB1858" s="14">
        <v>46210</v>
      </c>
      <c r="BC1858" t="s">
        <v>1435</v>
      </c>
      <c r="BD1858" s="31">
        <v>46210.709710648145</v>
      </c>
      <c r="BE1858" s="14">
        <v>46210</v>
      </c>
      <c r="BF1858" t="s">
        <v>1458</v>
      </c>
      <c r="BG1858" s="31">
        <v>46210.717083333337</v>
      </c>
      <c r="BH1858" s="14">
        <v>46210</v>
      </c>
      <c r="BI1858" t="s">
        <v>1437</v>
      </c>
      <c r="BJ1858" s="31">
        <v>46210.719664351855</v>
      </c>
      <c r="BK1858" s="14">
        <v>46210</v>
      </c>
      <c r="BL1858" t="s">
        <v>1437</v>
      </c>
      <c r="BM1858" s="31">
        <v>46210.720150462963</v>
      </c>
      <c r="BZ1858" s="14">
        <v>46210</v>
      </c>
      <c r="CA1858" t="s">
        <v>1437</v>
      </c>
      <c r="CB1858" s="31">
        <v>46210.734803240739</v>
      </c>
      <c r="CC1858" s="14">
        <v>46210</v>
      </c>
      <c r="CD1858" t="s">
        <v>1437</v>
      </c>
      <c r="CE1858" s="31">
        <v>46210.749803240738</v>
      </c>
      <c r="CP1858" t="str">
        <f>VLOOKUP(A1858,Sheet1!$A$2:$E$221,2,0)</f>
        <v>South East Zone</v>
      </c>
    </row>
    <row r="1859" spans="1:94" x14ac:dyDescent="0.35">
      <c r="A1859" t="s">
        <v>8716</v>
      </c>
      <c r="B1859">
        <v>293</v>
      </c>
      <c r="C1859" t="s">
        <v>9332</v>
      </c>
      <c r="D1859" t="s">
        <v>678</v>
      </c>
      <c r="E1859" t="s">
        <v>516</v>
      </c>
      <c r="F1859" t="s">
        <v>517</v>
      </c>
      <c r="G1859" t="s">
        <v>518</v>
      </c>
      <c r="H1859" t="s">
        <v>4314</v>
      </c>
      <c r="I1859">
        <v>105519</v>
      </c>
      <c r="J1859" t="s">
        <v>4316</v>
      </c>
      <c r="K1859" t="s">
        <v>4317</v>
      </c>
      <c r="L1859" t="s">
        <v>4622</v>
      </c>
      <c r="M1859" t="s">
        <v>8717</v>
      </c>
      <c r="N1859">
        <v>77000</v>
      </c>
      <c r="O1859" t="s">
        <v>1025</v>
      </c>
      <c r="P1859" t="s">
        <v>1026</v>
      </c>
      <c r="Q1859" t="s">
        <v>4315</v>
      </c>
      <c r="R1859">
        <v>3515307586</v>
      </c>
      <c r="S1859" t="s">
        <v>683</v>
      </c>
      <c r="T1859" t="s">
        <v>13266</v>
      </c>
      <c r="U1859" s="1">
        <v>46205</v>
      </c>
      <c r="V1859" s="14">
        <v>46205</v>
      </c>
      <c r="W1859" t="s">
        <v>8718</v>
      </c>
      <c r="X1859" s="31">
        <v>46205.67119212963</v>
      </c>
      <c r="AN1859" s="14">
        <v>46205</v>
      </c>
      <c r="AO1859" t="s">
        <v>1484</v>
      </c>
      <c r="AP1859" s="31">
        <v>46205.719629629632</v>
      </c>
      <c r="AT1859" s="31">
        <v>46205.719629629632</v>
      </c>
      <c r="AU1859" s="14">
        <v>46205</v>
      </c>
      <c r="AV1859" t="s">
        <v>1484</v>
      </c>
      <c r="AW1859" t="s">
        <v>8719</v>
      </c>
      <c r="AX1859" t="s">
        <v>677</v>
      </c>
      <c r="AY1859" s="14">
        <v>46205</v>
      </c>
      <c r="AZ1859" t="s">
        <v>1484</v>
      </c>
      <c r="BA1859" s="31">
        <v>46205.720081018517</v>
      </c>
      <c r="BB1859" s="14">
        <v>46205</v>
      </c>
      <c r="BC1859" t="s">
        <v>1435</v>
      </c>
      <c r="BD1859" s="31">
        <v>46205.73101851852</v>
      </c>
      <c r="BE1859" s="14">
        <v>46205</v>
      </c>
      <c r="BF1859" t="s">
        <v>1454</v>
      </c>
      <c r="BG1859" s="31">
        <v>46205.738171296296</v>
      </c>
      <c r="BH1859" s="14">
        <v>46205</v>
      </c>
      <c r="BI1859" t="s">
        <v>1437</v>
      </c>
      <c r="BJ1859" s="31">
        <v>46205.745613425926</v>
      </c>
      <c r="BK1859" s="14">
        <v>46205</v>
      </c>
      <c r="BL1859" t="s">
        <v>1437</v>
      </c>
      <c r="BM1859" s="31">
        <v>46205.747812499998</v>
      </c>
      <c r="BZ1859" s="14">
        <v>46205</v>
      </c>
      <c r="CA1859" t="s">
        <v>1437</v>
      </c>
      <c r="CB1859" s="31">
        <v>46205.752245370371</v>
      </c>
      <c r="CC1859" s="14">
        <v>46205</v>
      </c>
      <c r="CD1859" t="s">
        <v>1437</v>
      </c>
      <c r="CE1859" s="31">
        <v>46205.753240740742</v>
      </c>
      <c r="CI1859" s="14">
        <v>46205</v>
      </c>
      <c r="CJ1859" t="s">
        <v>1484</v>
      </c>
      <c r="CK1859" s="31">
        <v>46205.845324074071</v>
      </c>
      <c r="CP1859" t="str">
        <f>VLOOKUP(A1859,Sheet1!$A$2:$E$221,2,0)</f>
        <v>South East Zone</v>
      </c>
    </row>
    <row r="1860" spans="1:94" x14ac:dyDescent="0.35">
      <c r="A1860" t="s">
        <v>8716</v>
      </c>
      <c r="B1860">
        <v>293</v>
      </c>
      <c r="C1860" t="s">
        <v>9332</v>
      </c>
      <c r="D1860" t="s">
        <v>678</v>
      </c>
      <c r="E1860" t="s">
        <v>516</v>
      </c>
      <c r="F1860" t="s">
        <v>517</v>
      </c>
      <c r="G1860" t="s">
        <v>518</v>
      </c>
      <c r="H1860" t="s">
        <v>12958</v>
      </c>
      <c r="I1860">
        <v>204075</v>
      </c>
      <c r="J1860" t="s">
        <v>4357</v>
      </c>
      <c r="K1860" t="s">
        <v>4358</v>
      </c>
      <c r="L1860" t="s">
        <v>4622</v>
      </c>
      <c r="M1860" t="s">
        <v>12959</v>
      </c>
      <c r="N1860">
        <v>40000</v>
      </c>
      <c r="O1860" t="s">
        <v>969</v>
      </c>
      <c r="P1860" t="s">
        <v>970</v>
      </c>
      <c r="Q1860" t="s">
        <v>12960</v>
      </c>
      <c r="R1860">
        <v>5491209751</v>
      </c>
      <c r="S1860" t="s">
        <v>683</v>
      </c>
      <c r="T1860" t="s">
        <v>13266</v>
      </c>
      <c r="U1860" s="1">
        <v>46210</v>
      </c>
      <c r="V1860" s="14">
        <v>46210</v>
      </c>
      <c r="W1860" t="s">
        <v>8732</v>
      </c>
      <c r="X1860" s="31">
        <v>46210.655740740738</v>
      </c>
      <c r="AN1860" s="14">
        <v>46210</v>
      </c>
      <c r="AO1860" t="s">
        <v>1484</v>
      </c>
      <c r="AP1860" s="31">
        <v>46210.698460648149</v>
      </c>
      <c r="AT1860" s="31">
        <v>46210.698460648149</v>
      </c>
      <c r="AU1860" s="14">
        <v>46210</v>
      </c>
      <c r="AV1860" t="s">
        <v>1484</v>
      </c>
      <c r="AW1860" t="s">
        <v>8719</v>
      </c>
      <c r="AX1860" t="s">
        <v>677</v>
      </c>
      <c r="AY1860" s="14">
        <v>46210</v>
      </c>
      <c r="AZ1860" t="s">
        <v>8730</v>
      </c>
      <c r="BA1860" s="31">
        <v>46210.715509259258</v>
      </c>
      <c r="BB1860" s="14">
        <v>46210</v>
      </c>
      <c r="BC1860" t="s">
        <v>1435</v>
      </c>
      <c r="BD1860" s="31">
        <v>46210.726365740738</v>
      </c>
      <c r="BE1860" s="14">
        <v>46210</v>
      </c>
      <c r="BF1860" t="s">
        <v>1450</v>
      </c>
      <c r="BG1860" s="31">
        <v>46210.730462962965</v>
      </c>
      <c r="BH1860" s="14">
        <v>46210</v>
      </c>
      <c r="BI1860" t="s">
        <v>1437</v>
      </c>
      <c r="BJ1860" s="31">
        <v>46210.738020833334</v>
      </c>
      <c r="BN1860" s="14">
        <v>46210</v>
      </c>
      <c r="BO1860" t="s">
        <v>1437</v>
      </c>
      <c r="BP1860" s="31">
        <v>46210.739618055559</v>
      </c>
      <c r="CP1860" t="str">
        <f>VLOOKUP(A1860,Sheet1!$A$2:$E$221,2,0)</f>
        <v>South East Zone</v>
      </c>
    </row>
    <row r="1861" spans="1:94" x14ac:dyDescent="0.35">
      <c r="A1861" t="s">
        <v>8716</v>
      </c>
      <c r="B1861">
        <v>293</v>
      </c>
      <c r="C1861" t="s">
        <v>9332</v>
      </c>
      <c r="D1861" t="s">
        <v>678</v>
      </c>
      <c r="E1861" t="s">
        <v>516</v>
      </c>
      <c r="F1861" t="s">
        <v>517</v>
      </c>
      <c r="G1861" t="s">
        <v>518</v>
      </c>
      <c r="H1861" t="s">
        <v>8720</v>
      </c>
      <c r="I1861">
        <v>206702</v>
      </c>
      <c r="J1861" t="s">
        <v>1481</v>
      </c>
      <c r="K1861" t="s">
        <v>1482</v>
      </c>
      <c r="L1861" t="s">
        <v>4622</v>
      </c>
      <c r="M1861" t="s">
        <v>8721</v>
      </c>
      <c r="N1861">
        <v>45000</v>
      </c>
      <c r="O1861" t="s">
        <v>4598</v>
      </c>
      <c r="P1861" t="s">
        <v>4599</v>
      </c>
      <c r="Q1861" t="s">
        <v>8722</v>
      </c>
      <c r="R1861">
        <v>7781095687</v>
      </c>
      <c r="S1861" t="s">
        <v>13394</v>
      </c>
      <c r="T1861"/>
      <c r="V1861" s="14">
        <v>46204</v>
      </c>
      <c r="W1861" t="s">
        <v>8723</v>
      </c>
      <c r="X1861" s="31">
        <v>46204.475219907406</v>
      </c>
      <c r="AN1861" s="14">
        <v>46204</v>
      </c>
      <c r="AO1861" t="s">
        <v>1483</v>
      </c>
      <c r="AP1861" s="31">
        <v>46204.747060185182</v>
      </c>
      <c r="AT1861" s="31">
        <v>46204.747060185182</v>
      </c>
      <c r="AU1861" s="14">
        <v>46204</v>
      </c>
      <c r="AV1861" t="s">
        <v>1483</v>
      </c>
      <c r="AW1861" t="s">
        <v>517</v>
      </c>
      <c r="AX1861" t="s">
        <v>678</v>
      </c>
      <c r="AY1861" s="14">
        <v>46204</v>
      </c>
      <c r="AZ1861" t="s">
        <v>1484</v>
      </c>
      <c r="BA1861" s="31">
        <v>46204.761874999997</v>
      </c>
      <c r="BB1861" s="14">
        <v>46205</v>
      </c>
      <c r="BC1861" t="s">
        <v>1435</v>
      </c>
      <c r="BD1861" s="31">
        <v>46205.396770833337</v>
      </c>
      <c r="BE1861" s="14">
        <v>46205</v>
      </c>
      <c r="BF1861" t="s">
        <v>1441</v>
      </c>
      <c r="BG1861" s="31">
        <v>46205.410069444442</v>
      </c>
      <c r="BH1861" s="14">
        <v>46205</v>
      </c>
      <c r="BI1861" t="s">
        <v>1437</v>
      </c>
      <c r="BJ1861" s="31">
        <v>46205.423101851855</v>
      </c>
      <c r="BK1861" s="14">
        <v>46205</v>
      </c>
      <c r="BL1861" t="s">
        <v>1437</v>
      </c>
      <c r="BM1861" s="31">
        <v>46205.42391203704</v>
      </c>
      <c r="BZ1861" s="14">
        <v>46205</v>
      </c>
      <c r="CA1861" t="s">
        <v>1437</v>
      </c>
      <c r="CB1861" s="31">
        <v>46205.443703703706</v>
      </c>
      <c r="CC1861" s="14">
        <v>46205</v>
      </c>
      <c r="CD1861" t="s">
        <v>1455</v>
      </c>
      <c r="CE1861" s="31">
        <v>46205.449953703705</v>
      </c>
      <c r="CI1861" s="14">
        <v>46205</v>
      </c>
      <c r="CJ1861" t="s">
        <v>1484</v>
      </c>
      <c r="CK1861" s="31">
        <v>46205.713333333333</v>
      </c>
      <c r="CP1861" t="str">
        <f>VLOOKUP(A1861,Sheet1!$A$2:$E$221,2,0)</f>
        <v>South East Zone</v>
      </c>
    </row>
    <row r="1862" spans="1:94" x14ac:dyDescent="0.35">
      <c r="A1862" t="s">
        <v>8716</v>
      </c>
      <c r="B1862">
        <v>293</v>
      </c>
      <c r="C1862" t="s">
        <v>9332</v>
      </c>
      <c r="D1862" t="s">
        <v>678</v>
      </c>
      <c r="E1862" t="s">
        <v>516</v>
      </c>
      <c r="F1862" t="s">
        <v>517</v>
      </c>
      <c r="G1862" t="s">
        <v>518</v>
      </c>
      <c r="H1862" t="s">
        <v>11097</v>
      </c>
      <c r="I1862">
        <v>210521</v>
      </c>
      <c r="J1862" t="s">
        <v>4316</v>
      </c>
      <c r="K1862" t="s">
        <v>4317</v>
      </c>
      <c r="L1862" t="s">
        <v>4622</v>
      </c>
      <c r="M1862" t="s">
        <v>12961</v>
      </c>
      <c r="N1862">
        <v>45000</v>
      </c>
      <c r="O1862" t="s">
        <v>4598</v>
      </c>
      <c r="P1862" t="s">
        <v>4599</v>
      </c>
      <c r="Q1862" t="s">
        <v>11098</v>
      </c>
      <c r="R1862">
        <v>7839080633</v>
      </c>
      <c r="S1862" t="s">
        <v>683</v>
      </c>
      <c r="T1862" t="s">
        <v>13363</v>
      </c>
      <c r="U1862" s="1">
        <v>46210</v>
      </c>
      <c r="V1862" s="14">
        <v>46210</v>
      </c>
      <c r="W1862" t="s">
        <v>8718</v>
      </c>
      <c r="X1862" s="31">
        <v>46210.664826388886</v>
      </c>
      <c r="AN1862" s="14">
        <v>46210</v>
      </c>
      <c r="AO1862" t="s">
        <v>1484</v>
      </c>
      <c r="AP1862" s="31">
        <v>46210.726759259262</v>
      </c>
      <c r="AT1862" s="31">
        <v>46210.726759259262</v>
      </c>
      <c r="AU1862" s="14">
        <v>46210</v>
      </c>
      <c r="AV1862" t="s">
        <v>1484</v>
      </c>
      <c r="AW1862" t="s">
        <v>8719</v>
      </c>
      <c r="AX1862" t="s">
        <v>677</v>
      </c>
      <c r="AY1862" s="14">
        <v>46210</v>
      </c>
      <c r="AZ1862" t="s">
        <v>8730</v>
      </c>
      <c r="BA1862" s="31">
        <v>46210.750844907408</v>
      </c>
      <c r="BB1862" s="14">
        <v>46210</v>
      </c>
      <c r="BC1862" t="s">
        <v>1435</v>
      </c>
      <c r="BD1862" s="31">
        <v>46210.757534722223</v>
      </c>
      <c r="BE1862" s="14">
        <v>46210</v>
      </c>
      <c r="BF1862" t="s">
        <v>1456</v>
      </c>
      <c r="BG1862" s="31">
        <v>46210.760347222225</v>
      </c>
      <c r="BH1862" s="14">
        <v>46210</v>
      </c>
      <c r="BI1862" t="s">
        <v>1491</v>
      </c>
      <c r="BJ1862" s="31">
        <v>46210.761689814812</v>
      </c>
      <c r="BN1862" s="14">
        <v>46210</v>
      </c>
      <c r="BO1862" t="s">
        <v>1491</v>
      </c>
      <c r="BP1862" s="31">
        <v>46210.762615740743</v>
      </c>
      <c r="CP1862" t="str">
        <f>VLOOKUP(A1862,Sheet1!$A$2:$E$221,2,0)</f>
        <v>South East Zone</v>
      </c>
    </row>
    <row r="1863" spans="1:94" x14ac:dyDescent="0.35">
      <c r="A1863" t="s">
        <v>8716</v>
      </c>
      <c r="B1863">
        <v>293</v>
      </c>
      <c r="C1863" t="s">
        <v>9332</v>
      </c>
      <c r="D1863" t="s">
        <v>678</v>
      </c>
      <c r="E1863" t="s">
        <v>516</v>
      </c>
      <c r="F1863" t="s">
        <v>517</v>
      </c>
      <c r="G1863" t="s">
        <v>518</v>
      </c>
      <c r="H1863" t="s">
        <v>11099</v>
      </c>
      <c r="I1863">
        <v>244495</v>
      </c>
      <c r="J1863" t="s">
        <v>4316</v>
      </c>
      <c r="K1863" t="s">
        <v>4317</v>
      </c>
      <c r="L1863" t="s">
        <v>4622</v>
      </c>
      <c r="M1863" t="s">
        <v>11100</v>
      </c>
      <c r="N1863">
        <v>55000</v>
      </c>
      <c r="O1863" t="s">
        <v>9574</v>
      </c>
      <c r="P1863" t="s">
        <v>9575</v>
      </c>
      <c r="Q1863" t="s">
        <v>11101</v>
      </c>
      <c r="R1863">
        <v>3440511577</v>
      </c>
      <c r="S1863" t="s">
        <v>13394</v>
      </c>
      <c r="T1863"/>
      <c r="V1863" s="14">
        <v>46209</v>
      </c>
      <c r="W1863" t="s">
        <v>8718</v>
      </c>
      <c r="X1863" s="31">
        <v>46209.432615740741</v>
      </c>
      <c r="AN1863" s="14">
        <v>46209</v>
      </c>
      <c r="AO1863" t="s">
        <v>1483</v>
      </c>
      <c r="AP1863" s="31">
        <v>46209.500231481485</v>
      </c>
      <c r="AT1863" s="31">
        <v>46209.500231481485</v>
      </c>
      <c r="AU1863" s="14">
        <v>46209</v>
      </c>
      <c r="AV1863" t="s">
        <v>1483</v>
      </c>
      <c r="AW1863" t="s">
        <v>517</v>
      </c>
      <c r="AX1863" t="s">
        <v>678</v>
      </c>
      <c r="AY1863" s="14">
        <v>46209</v>
      </c>
      <c r="AZ1863" t="s">
        <v>1484</v>
      </c>
      <c r="BA1863" s="31">
        <v>46209.518854166665</v>
      </c>
      <c r="BB1863" s="14">
        <v>46209</v>
      </c>
      <c r="BC1863" t="s">
        <v>1435</v>
      </c>
      <c r="BD1863" s="31">
        <v>46209.52547453704</v>
      </c>
      <c r="BE1863" s="14">
        <v>46209</v>
      </c>
      <c r="BF1863" t="s">
        <v>1442</v>
      </c>
      <c r="BG1863" s="31">
        <v>46209.541481481479</v>
      </c>
      <c r="BH1863" s="14">
        <v>46209</v>
      </c>
      <c r="BI1863" t="s">
        <v>1437</v>
      </c>
      <c r="BJ1863" s="31">
        <v>46209.548576388886</v>
      </c>
      <c r="BK1863" s="14">
        <v>46209</v>
      </c>
      <c r="BL1863" t="s">
        <v>1437</v>
      </c>
      <c r="BM1863" s="31">
        <v>46209.549479166664</v>
      </c>
      <c r="BZ1863" s="14">
        <v>46209</v>
      </c>
      <c r="CA1863" t="s">
        <v>1437</v>
      </c>
      <c r="CB1863" s="31">
        <v>46209.554212962961</v>
      </c>
      <c r="CC1863" s="14">
        <v>46209</v>
      </c>
      <c r="CD1863" t="s">
        <v>1455</v>
      </c>
      <c r="CE1863" s="31">
        <v>46209.555613425924</v>
      </c>
      <c r="CI1863" s="14">
        <v>46209</v>
      </c>
      <c r="CJ1863" t="s">
        <v>1484</v>
      </c>
      <c r="CK1863" s="31">
        <v>46209.697291666664</v>
      </c>
      <c r="CP1863" t="str">
        <f>VLOOKUP(A1863,Sheet1!$A$2:$E$221,2,0)</f>
        <v>South East Zone</v>
      </c>
    </row>
    <row r="1864" spans="1:94" x14ac:dyDescent="0.35">
      <c r="A1864" t="s">
        <v>8716</v>
      </c>
      <c r="B1864">
        <v>293</v>
      </c>
      <c r="C1864" t="s">
        <v>9332</v>
      </c>
      <c r="D1864" t="s">
        <v>678</v>
      </c>
      <c r="E1864" t="s">
        <v>516</v>
      </c>
      <c r="F1864" t="s">
        <v>517</v>
      </c>
      <c r="G1864" t="s">
        <v>518</v>
      </c>
      <c r="H1864" t="s">
        <v>11102</v>
      </c>
      <c r="I1864">
        <v>247368</v>
      </c>
      <c r="J1864" t="s">
        <v>1481</v>
      </c>
      <c r="K1864" t="s">
        <v>1482</v>
      </c>
      <c r="L1864" t="s">
        <v>4622</v>
      </c>
      <c r="M1864" t="s">
        <v>11103</v>
      </c>
      <c r="N1864">
        <v>50000</v>
      </c>
      <c r="O1864" t="s">
        <v>9569</v>
      </c>
      <c r="P1864" t="s">
        <v>9570</v>
      </c>
      <c r="Q1864" t="s">
        <v>11104</v>
      </c>
      <c r="R1864">
        <v>9342029372</v>
      </c>
      <c r="S1864" t="s">
        <v>13394</v>
      </c>
      <c r="T1864"/>
      <c r="V1864" s="14">
        <v>46209</v>
      </c>
      <c r="W1864" t="s">
        <v>8723</v>
      </c>
      <c r="X1864" s="31">
        <v>46209.351423611108</v>
      </c>
      <c r="AN1864" s="14">
        <v>46209</v>
      </c>
      <c r="AO1864" t="s">
        <v>1483</v>
      </c>
      <c r="AP1864" s="31">
        <v>46209.405798611115</v>
      </c>
      <c r="AT1864" s="31">
        <v>46209.405798611115</v>
      </c>
      <c r="AU1864" s="14">
        <v>46209</v>
      </c>
      <c r="AV1864" t="s">
        <v>1483</v>
      </c>
      <c r="AW1864" t="s">
        <v>517</v>
      </c>
      <c r="AX1864" t="s">
        <v>678</v>
      </c>
      <c r="AY1864" s="14">
        <v>46209</v>
      </c>
      <c r="AZ1864" t="s">
        <v>1484</v>
      </c>
      <c r="BA1864" s="31">
        <v>46209.411782407406</v>
      </c>
      <c r="BB1864" s="14">
        <v>46209</v>
      </c>
      <c r="BC1864" t="s">
        <v>1435</v>
      </c>
      <c r="BD1864" s="31">
        <v>46209.413356481484</v>
      </c>
      <c r="BE1864" s="14">
        <v>46209</v>
      </c>
      <c r="BF1864" t="s">
        <v>1456</v>
      </c>
      <c r="BG1864" s="31">
        <v>46209.48364583333</v>
      </c>
      <c r="BH1864" s="14">
        <v>46209</v>
      </c>
      <c r="BI1864" t="s">
        <v>1437</v>
      </c>
      <c r="BJ1864" s="31">
        <v>46209.489560185182</v>
      </c>
      <c r="BK1864" s="14">
        <v>46209</v>
      </c>
      <c r="BL1864" t="s">
        <v>1437</v>
      </c>
      <c r="BM1864" s="31">
        <v>46209.49077546296</v>
      </c>
      <c r="BZ1864" s="14">
        <v>46209</v>
      </c>
      <c r="CA1864" t="s">
        <v>1437</v>
      </c>
      <c r="CB1864" s="31">
        <v>46209.506990740738</v>
      </c>
      <c r="CC1864" s="14">
        <v>46209</v>
      </c>
      <c r="CD1864" t="s">
        <v>1455</v>
      </c>
      <c r="CE1864" s="31">
        <v>46209.516006944446</v>
      </c>
      <c r="CI1864" s="14">
        <v>46209</v>
      </c>
      <c r="CJ1864" t="s">
        <v>1484</v>
      </c>
      <c r="CK1864" s="31">
        <v>46209.694872685184</v>
      </c>
      <c r="CP1864" t="str">
        <f>VLOOKUP(A1864,Sheet1!$A$2:$E$221,2,0)</f>
        <v>South East Zone</v>
      </c>
    </row>
    <row r="1865" spans="1:94" x14ac:dyDescent="0.35">
      <c r="A1865" t="s">
        <v>8716</v>
      </c>
      <c r="B1865">
        <v>293</v>
      </c>
      <c r="C1865" t="s">
        <v>9332</v>
      </c>
      <c r="D1865" t="s">
        <v>678</v>
      </c>
      <c r="E1865" t="s">
        <v>516</v>
      </c>
      <c r="F1865" t="s">
        <v>517</v>
      </c>
      <c r="G1865" t="s">
        <v>518</v>
      </c>
      <c r="H1865" t="s">
        <v>11105</v>
      </c>
      <c r="I1865">
        <v>295633</v>
      </c>
      <c r="J1865" t="s">
        <v>4357</v>
      </c>
      <c r="K1865" t="s">
        <v>4358</v>
      </c>
      <c r="L1865" t="s">
        <v>4622</v>
      </c>
      <c r="M1865" t="s">
        <v>11106</v>
      </c>
      <c r="N1865">
        <v>45000</v>
      </c>
      <c r="O1865" t="s">
        <v>10076</v>
      </c>
      <c r="P1865" t="s">
        <v>10077</v>
      </c>
      <c r="Q1865" t="s">
        <v>11107</v>
      </c>
      <c r="R1865">
        <v>6096052242</v>
      </c>
      <c r="S1865" t="s">
        <v>13394</v>
      </c>
      <c r="T1865"/>
      <c r="V1865" s="14">
        <v>46209</v>
      </c>
      <c r="W1865" t="s">
        <v>8732</v>
      </c>
      <c r="X1865" s="31">
        <v>46209.622800925928</v>
      </c>
      <c r="AN1865" s="14">
        <v>46209</v>
      </c>
      <c r="AO1865" t="s">
        <v>1483</v>
      </c>
      <c r="AP1865" s="31">
        <v>46209.669166666667</v>
      </c>
      <c r="AT1865" s="31">
        <v>46209.669166666667</v>
      </c>
      <c r="AU1865" s="14">
        <v>46209</v>
      </c>
      <c r="AV1865" t="s">
        <v>1483</v>
      </c>
      <c r="AW1865" t="s">
        <v>517</v>
      </c>
      <c r="AX1865" t="s">
        <v>678</v>
      </c>
      <c r="AY1865" s="14">
        <v>46209</v>
      </c>
      <c r="AZ1865" t="s">
        <v>1484</v>
      </c>
      <c r="BA1865" s="31">
        <v>46209.699479166666</v>
      </c>
      <c r="BB1865" s="14">
        <v>46209</v>
      </c>
      <c r="BC1865" t="s">
        <v>1435</v>
      </c>
      <c r="BD1865" s="31">
        <v>46209.703993055555</v>
      </c>
      <c r="BE1865" s="14">
        <v>46209</v>
      </c>
      <c r="BF1865" t="s">
        <v>1442</v>
      </c>
      <c r="BG1865" s="31">
        <v>46209.710682870369</v>
      </c>
      <c r="BH1865" s="14">
        <v>46209</v>
      </c>
      <c r="BI1865" t="s">
        <v>1437</v>
      </c>
      <c r="BJ1865" s="31">
        <v>46209.718298611115</v>
      </c>
      <c r="BK1865" s="14">
        <v>46209</v>
      </c>
      <c r="BL1865" t="s">
        <v>1437</v>
      </c>
      <c r="BM1865" s="31">
        <v>46209.718668981484</v>
      </c>
      <c r="BZ1865" s="14">
        <v>46209</v>
      </c>
      <c r="CA1865" t="s">
        <v>1437</v>
      </c>
      <c r="CB1865" s="31">
        <v>46209.727685185186</v>
      </c>
      <c r="CC1865" s="14">
        <v>46209</v>
      </c>
      <c r="CD1865" t="s">
        <v>1437</v>
      </c>
      <c r="CE1865" s="31">
        <v>46209.740034722221</v>
      </c>
      <c r="CI1865" s="14">
        <v>46209</v>
      </c>
      <c r="CJ1865" t="s">
        <v>1484</v>
      </c>
      <c r="CK1865" s="31">
        <v>46209.804583333331</v>
      </c>
      <c r="CP1865" t="str">
        <f>VLOOKUP(A1865,Sheet1!$A$2:$E$221,2,0)</f>
        <v>South East Zone</v>
      </c>
    </row>
    <row r="1866" spans="1:94" x14ac:dyDescent="0.35">
      <c r="A1866" t="s">
        <v>8716</v>
      </c>
      <c r="B1866">
        <v>293</v>
      </c>
      <c r="C1866" t="s">
        <v>9332</v>
      </c>
      <c r="D1866" t="s">
        <v>678</v>
      </c>
      <c r="E1866" t="s">
        <v>516</v>
      </c>
      <c r="F1866" t="s">
        <v>517</v>
      </c>
      <c r="G1866" t="s">
        <v>518</v>
      </c>
      <c r="H1866" t="s">
        <v>8724</v>
      </c>
      <c r="I1866">
        <v>544530</v>
      </c>
      <c r="J1866" t="s">
        <v>8725</v>
      </c>
      <c r="K1866" t="s">
        <v>8726</v>
      </c>
      <c r="L1866" t="s">
        <v>4622</v>
      </c>
      <c r="M1866" t="s">
        <v>8727</v>
      </c>
      <c r="N1866">
        <v>65000</v>
      </c>
      <c r="O1866" t="s">
        <v>1264</v>
      </c>
      <c r="P1866" t="s">
        <v>1265</v>
      </c>
      <c r="Q1866" t="s">
        <v>8728</v>
      </c>
      <c r="R1866">
        <v>6941678406</v>
      </c>
      <c r="S1866" t="s">
        <v>13394</v>
      </c>
      <c r="T1866"/>
      <c r="V1866" s="14">
        <v>46205</v>
      </c>
      <c r="W1866" t="s">
        <v>8729</v>
      </c>
      <c r="X1866" s="31">
        <v>46205.476944444446</v>
      </c>
      <c r="AN1866" s="14">
        <v>46205</v>
      </c>
      <c r="AO1866" t="s">
        <v>1483</v>
      </c>
      <c r="AP1866" s="31">
        <v>46205.5390162037</v>
      </c>
      <c r="AT1866" s="31">
        <v>46205.5390162037</v>
      </c>
      <c r="AU1866" s="14">
        <v>46205</v>
      </c>
      <c r="AV1866" t="s">
        <v>1483</v>
      </c>
      <c r="AW1866" t="s">
        <v>517</v>
      </c>
      <c r="AX1866" t="s">
        <v>678</v>
      </c>
      <c r="AY1866" s="14">
        <v>46205</v>
      </c>
      <c r="AZ1866" t="s">
        <v>8730</v>
      </c>
      <c r="BA1866" s="31">
        <v>46205.543576388889</v>
      </c>
      <c r="BB1866" s="14">
        <v>46205</v>
      </c>
      <c r="BC1866" t="s">
        <v>1435</v>
      </c>
      <c r="BD1866" s="31">
        <v>46205.551493055558</v>
      </c>
      <c r="BE1866" s="14">
        <v>46205</v>
      </c>
      <c r="BF1866" t="s">
        <v>1449</v>
      </c>
      <c r="BG1866" s="31">
        <v>46205.559467592589</v>
      </c>
      <c r="BH1866" s="14">
        <v>46205</v>
      </c>
      <c r="BI1866" t="s">
        <v>1437</v>
      </c>
      <c r="BJ1866" s="31">
        <v>46205.62394675926</v>
      </c>
      <c r="BK1866" s="14">
        <v>46205</v>
      </c>
      <c r="BL1866" t="s">
        <v>1437</v>
      </c>
      <c r="BM1866" s="31">
        <v>46205.624432870369</v>
      </c>
      <c r="BZ1866" s="14">
        <v>46205</v>
      </c>
      <c r="CA1866" t="s">
        <v>1437</v>
      </c>
      <c r="CB1866" s="31">
        <v>46205.653738425928</v>
      </c>
      <c r="CC1866" s="14">
        <v>46205</v>
      </c>
      <c r="CD1866" t="s">
        <v>1455</v>
      </c>
      <c r="CE1866" s="31">
        <v>46205.657743055555</v>
      </c>
      <c r="CI1866" s="14">
        <v>46205</v>
      </c>
      <c r="CJ1866" t="s">
        <v>1484</v>
      </c>
      <c r="CK1866" s="31">
        <v>46205.726469907408</v>
      </c>
      <c r="CP1866" t="str">
        <f>VLOOKUP(A1866,Sheet1!$A$2:$E$221,2,0)</f>
        <v>South East Zone</v>
      </c>
    </row>
    <row r="1867" spans="1:94" x14ac:dyDescent="0.35">
      <c r="A1867" t="s">
        <v>8716</v>
      </c>
      <c r="B1867">
        <v>293</v>
      </c>
      <c r="C1867" t="s">
        <v>9332</v>
      </c>
      <c r="D1867" t="s">
        <v>678</v>
      </c>
      <c r="E1867" t="s">
        <v>516</v>
      </c>
      <c r="F1867" t="s">
        <v>517</v>
      </c>
      <c r="G1867" t="s">
        <v>518</v>
      </c>
      <c r="H1867" t="s">
        <v>12962</v>
      </c>
      <c r="I1867">
        <v>662734</v>
      </c>
      <c r="J1867" t="s">
        <v>1481</v>
      </c>
      <c r="K1867" t="s">
        <v>1482</v>
      </c>
      <c r="L1867" t="s">
        <v>4622</v>
      </c>
      <c r="M1867" t="s">
        <v>12963</v>
      </c>
      <c r="N1867">
        <v>55000</v>
      </c>
      <c r="O1867" t="s">
        <v>7100</v>
      </c>
      <c r="P1867" t="s">
        <v>7101</v>
      </c>
      <c r="Q1867" t="s">
        <v>12964</v>
      </c>
      <c r="R1867">
        <v>5537657808</v>
      </c>
      <c r="S1867" t="s">
        <v>13394</v>
      </c>
      <c r="T1867"/>
      <c r="V1867" s="14">
        <v>46210</v>
      </c>
      <c r="W1867" t="s">
        <v>8723</v>
      </c>
      <c r="X1867" s="31">
        <v>46210.377604166664</v>
      </c>
      <c r="AN1867" s="14">
        <v>46210</v>
      </c>
      <c r="AO1867" t="s">
        <v>1483</v>
      </c>
      <c r="AP1867" s="31">
        <v>46210.418993055559</v>
      </c>
      <c r="AT1867" s="31">
        <v>46210.418993055559</v>
      </c>
      <c r="AU1867" s="14">
        <v>46210</v>
      </c>
      <c r="AV1867" t="s">
        <v>1483</v>
      </c>
      <c r="AW1867" t="s">
        <v>517</v>
      </c>
      <c r="AX1867" t="s">
        <v>678</v>
      </c>
      <c r="AY1867" s="14">
        <v>46210</v>
      </c>
      <c r="AZ1867" t="s">
        <v>1484</v>
      </c>
      <c r="BA1867" s="31">
        <v>46210.445185185185</v>
      </c>
      <c r="BB1867" s="14">
        <v>46210</v>
      </c>
      <c r="BC1867" t="s">
        <v>1435</v>
      </c>
      <c r="BD1867" s="31">
        <v>46210.459652777776</v>
      </c>
      <c r="BE1867" s="14">
        <v>46210</v>
      </c>
      <c r="BF1867" t="s">
        <v>1458</v>
      </c>
      <c r="BG1867" s="31">
        <v>46210.478344907409</v>
      </c>
      <c r="BH1867" s="14">
        <v>46210</v>
      </c>
      <c r="BI1867" t="s">
        <v>8654</v>
      </c>
      <c r="BJ1867" s="31">
        <v>46210.490995370368</v>
      </c>
      <c r="BK1867" s="14">
        <v>46210</v>
      </c>
      <c r="BL1867" t="s">
        <v>8654</v>
      </c>
      <c r="BM1867" s="31">
        <v>46210.493032407408</v>
      </c>
      <c r="BZ1867" s="14">
        <v>46210</v>
      </c>
      <c r="CA1867" t="s">
        <v>8654</v>
      </c>
      <c r="CB1867" s="31">
        <v>46210.501145833332</v>
      </c>
      <c r="CC1867" s="14">
        <v>46210</v>
      </c>
      <c r="CD1867" t="s">
        <v>1455</v>
      </c>
      <c r="CE1867" s="31">
        <v>46210.511203703703</v>
      </c>
      <c r="CI1867" s="14">
        <v>46210</v>
      </c>
      <c r="CJ1867" t="s">
        <v>1484</v>
      </c>
      <c r="CK1867" s="31">
        <v>46210.734583333331</v>
      </c>
      <c r="CP1867" t="str">
        <f>VLOOKUP(A1867,Sheet1!$A$2:$E$221,2,0)</f>
        <v>South East Zone</v>
      </c>
    </row>
    <row r="1868" spans="1:94" x14ac:dyDescent="0.35">
      <c r="A1868" t="s">
        <v>8716</v>
      </c>
      <c r="B1868">
        <v>293</v>
      </c>
      <c r="C1868" t="s">
        <v>9332</v>
      </c>
      <c r="D1868" t="s">
        <v>678</v>
      </c>
      <c r="E1868" t="s">
        <v>516</v>
      </c>
      <c r="F1868" t="s">
        <v>517</v>
      </c>
      <c r="G1868" t="s">
        <v>518</v>
      </c>
      <c r="H1868" t="s">
        <v>12965</v>
      </c>
      <c r="I1868">
        <v>765468</v>
      </c>
      <c r="J1868" t="s">
        <v>4357</v>
      </c>
      <c r="K1868" t="s">
        <v>4358</v>
      </c>
      <c r="L1868" t="s">
        <v>4622</v>
      </c>
      <c r="M1868" t="s">
        <v>12966</v>
      </c>
      <c r="N1868">
        <v>55000</v>
      </c>
      <c r="O1868" t="s">
        <v>7100</v>
      </c>
      <c r="P1868" t="s">
        <v>7101</v>
      </c>
      <c r="Q1868" t="s">
        <v>2873</v>
      </c>
      <c r="R1868">
        <v>9204504956</v>
      </c>
      <c r="S1868" t="s">
        <v>13394</v>
      </c>
      <c r="T1868"/>
      <c r="V1868" s="14">
        <v>46209</v>
      </c>
      <c r="W1868" t="s">
        <v>8732</v>
      </c>
      <c r="X1868" s="31">
        <v>46209.735567129632</v>
      </c>
      <c r="AN1868" s="14">
        <v>46210</v>
      </c>
      <c r="AO1868" t="s">
        <v>1483</v>
      </c>
      <c r="AP1868" s="31">
        <v>46210.461747685185</v>
      </c>
      <c r="AT1868" s="31">
        <v>46210.461747685185</v>
      </c>
      <c r="AU1868" s="14">
        <v>46210</v>
      </c>
      <c r="AV1868" t="s">
        <v>1483</v>
      </c>
      <c r="AW1868" t="s">
        <v>517</v>
      </c>
      <c r="AX1868" t="s">
        <v>678</v>
      </c>
      <c r="AY1868" s="14">
        <v>46210</v>
      </c>
      <c r="AZ1868" t="s">
        <v>1484</v>
      </c>
      <c r="BA1868" s="31">
        <v>46210.466516203705</v>
      </c>
      <c r="BB1868" s="14">
        <v>46210</v>
      </c>
      <c r="BC1868" t="s">
        <v>1435</v>
      </c>
      <c r="BD1868" s="31">
        <v>46210.474398148152</v>
      </c>
      <c r="BE1868" s="14">
        <v>46210</v>
      </c>
      <c r="BF1868" t="s">
        <v>1443</v>
      </c>
      <c r="BG1868" s="31">
        <v>46210.492986111109</v>
      </c>
      <c r="BH1868" s="14">
        <v>46210</v>
      </c>
      <c r="BI1868" t="s">
        <v>1437</v>
      </c>
      <c r="BJ1868" s="31">
        <v>46210.510023148148</v>
      </c>
      <c r="BK1868" s="14">
        <v>46210</v>
      </c>
      <c r="BL1868" t="s">
        <v>1437</v>
      </c>
      <c r="BM1868" s="31">
        <v>46210.510694444441</v>
      </c>
      <c r="BZ1868" s="14">
        <v>46210</v>
      </c>
      <c r="CA1868" t="s">
        <v>1437</v>
      </c>
      <c r="CB1868" s="31">
        <v>46210.520601851851</v>
      </c>
      <c r="CC1868" s="14">
        <v>46210</v>
      </c>
      <c r="CD1868" t="s">
        <v>1455</v>
      </c>
      <c r="CE1868" s="31">
        <v>46210.528726851851</v>
      </c>
      <c r="CI1868" s="14">
        <v>46210</v>
      </c>
      <c r="CJ1868" t="s">
        <v>1484</v>
      </c>
      <c r="CK1868" s="31">
        <v>46210.646539351852</v>
      </c>
      <c r="CP1868" t="str">
        <f>VLOOKUP(A1868,Sheet1!$A$2:$E$221,2,0)</f>
        <v>South East Zone</v>
      </c>
    </row>
    <row r="1869" spans="1:94" x14ac:dyDescent="0.35">
      <c r="A1869" t="s">
        <v>8716</v>
      </c>
      <c r="B1869">
        <v>293</v>
      </c>
      <c r="C1869" t="s">
        <v>9332</v>
      </c>
      <c r="D1869" t="s">
        <v>678</v>
      </c>
      <c r="E1869" t="s">
        <v>516</v>
      </c>
      <c r="F1869" t="s">
        <v>517</v>
      </c>
      <c r="G1869" t="s">
        <v>518</v>
      </c>
      <c r="H1869" t="s">
        <v>4355</v>
      </c>
      <c r="I1869">
        <v>772209</v>
      </c>
      <c r="J1869" t="s">
        <v>4357</v>
      </c>
      <c r="K1869" t="s">
        <v>4358</v>
      </c>
      <c r="L1869" t="s">
        <v>4622</v>
      </c>
      <c r="M1869" t="s">
        <v>8731</v>
      </c>
      <c r="N1869">
        <v>70000</v>
      </c>
      <c r="O1869" t="s">
        <v>4359</v>
      </c>
      <c r="P1869" t="s">
        <v>4360</v>
      </c>
      <c r="Q1869" t="s">
        <v>4356</v>
      </c>
      <c r="R1869">
        <v>5128997632</v>
      </c>
      <c r="S1869" t="s">
        <v>13394</v>
      </c>
      <c r="T1869"/>
      <c r="V1869" s="14">
        <v>46205</v>
      </c>
      <c r="W1869" t="s">
        <v>8732</v>
      </c>
      <c r="X1869" s="31">
        <v>46205.541863425926</v>
      </c>
      <c r="AN1869" s="14">
        <v>46205</v>
      </c>
      <c r="AO1869" t="s">
        <v>1483</v>
      </c>
      <c r="AP1869" s="31">
        <v>46205.783113425925</v>
      </c>
      <c r="AT1869" s="31">
        <v>46205.783113425925</v>
      </c>
      <c r="AU1869" s="14">
        <v>46205</v>
      </c>
      <c r="AV1869" t="s">
        <v>1483</v>
      </c>
      <c r="AW1869" t="s">
        <v>517</v>
      </c>
      <c r="AX1869" t="s">
        <v>678</v>
      </c>
      <c r="AY1869" s="14">
        <v>46206</v>
      </c>
      <c r="AZ1869" t="s">
        <v>8730</v>
      </c>
      <c r="BA1869" s="31">
        <v>46206.310671296298</v>
      </c>
      <c r="BB1869" s="14">
        <v>46206</v>
      </c>
      <c r="BC1869" t="s">
        <v>1435</v>
      </c>
      <c r="BD1869" s="31">
        <v>46206.396736111114</v>
      </c>
      <c r="BE1869" s="14">
        <v>46206</v>
      </c>
      <c r="BF1869" t="s">
        <v>1458</v>
      </c>
      <c r="BG1869" s="31">
        <v>46206.410104166665</v>
      </c>
      <c r="BH1869" s="14">
        <v>46206</v>
      </c>
      <c r="BI1869" t="s">
        <v>1437</v>
      </c>
      <c r="BJ1869" s="31">
        <v>46206.427789351852</v>
      </c>
      <c r="BK1869" s="14">
        <v>46206</v>
      </c>
      <c r="BL1869" t="s">
        <v>1437</v>
      </c>
      <c r="BM1869" s="31">
        <v>46206.42869212963</v>
      </c>
      <c r="BZ1869" s="14">
        <v>46206</v>
      </c>
      <c r="CA1869" t="s">
        <v>1437</v>
      </c>
      <c r="CB1869" s="31">
        <v>46206.442546296297</v>
      </c>
      <c r="CC1869" s="14">
        <v>46206</v>
      </c>
      <c r="CD1869" t="s">
        <v>1455</v>
      </c>
      <c r="CE1869" s="31">
        <v>46206.45652777778</v>
      </c>
      <c r="CI1869" s="14">
        <v>46206</v>
      </c>
      <c r="CJ1869" t="s">
        <v>1484</v>
      </c>
      <c r="CK1869" s="31">
        <v>46206.838935185187</v>
      </c>
      <c r="CP1869" t="str">
        <f>VLOOKUP(A1869,Sheet1!$A$2:$E$221,2,0)</f>
        <v>South East Zone</v>
      </c>
    </row>
    <row r="1870" spans="1:94" x14ac:dyDescent="0.35">
      <c r="A1870" t="s">
        <v>8733</v>
      </c>
      <c r="B1870">
        <v>333</v>
      </c>
      <c r="C1870" t="s">
        <v>9332</v>
      </c>
      <c r="D1870" t="s">
        <v>678</v>
      </c>
      <c r="E1870" t="s">
        <v>644</v>
      </c>
      <c r="F1870" t="s">
        <v>645</v>
      </c>
      <c r="G1870" t="s">
        <v>567</v>
      </c>
      <c r="H1870" t="s">
        <v>3518</v>
      </c>
      <c r="I1870">
        <v>309640</v>
      </c>
      <c r="J1870" t="s">
        <v>3136</v>
      </c>
      <c r="K1870" t="s">
        <v>3137</v>
      </c>
      <c r="L1870" t="s">
        <v>4622</v>
      </c>
      <c r="M1870" t="s">
        <v>8734</v>
      </c>
      <c r="N1870">
        <v>50000</v>
      </c>
      <c r="O1870" t="s">
        <v>1034</v>
      </c>
      <c r="P1870" t="s">
        <v>1035</v>
      </c>
      <c r="Q1870" t="s">
        <v>8735</v>
      </c>
      <c r="R1870">
        <v>1226095224</v>
      </c>
      <c r="S1870" t="s">
        <v>13394</v>
      </c>
      <c r="T1870"/>
      <c r="V1870" s="14">
        <v>46206</v>
      </c>
      <c r="W1870" t="s">
        <v>8736</v>
      </c>
      <c r="X1870" s="31">
        <v>46206.507893518516</v>
      </c>
      <c r="AN1870" s="14">
        <v>46206</v>
      </c>
      <c r="AO1870" t="s">
        <v>1485</v>
      </c>
      <c r="AP1870" s="31">
        <v>46206.579328703701</v>
      </c>
      <c r="AT1870" s="31">
        <v>46206.579328703701</v>
      </c>
      <c r="AU1870" s="14">
        <v>46206</v>
      </c>
      <c r="AV1870" t="s">
        <v>1485</v>
      </c>
      <c r="AW1870" t="s">
        <v>645</v>
      </c>
      <c r="AX1870" t="s">
        <v>678</v>
      </c>
      <c r="AY1870" s="14">
        <v>46206</v>
      </c>
      <c r="AZ1870" t="s">
        <v>1485</v>
      </c>
      <c r="BA1870" s="31">
        <v>46206.62090277778</v>
      </c>
      <c r="BB1870" s="14">
        <v>46206</v>
      </c>
      <c r="BC1870" t="s">
        <v>1435</v>
      </c>
      <c r="BD1870" s="31">
        <v>46206.626076388886</v>
      </c>
      <c r="BE1870" s="14">
        <v>46206</v>
      </c>
      <c r="BF1870" t="s">
        <v>1442</v>
      </c>
      <c r="BG1870" s="31">
        <v>46206.630868055552</v>
      </c>
      <c r="BH1870" s="14">
        <v>46206</v>
      </c>
      <c r="BI1870" t="s">
        <v>1444</v>
      </c>
      <c r="BJ1870" s="31">
        <v>46206.66915509259</v>
      </c>
      <c r="BK1870" s="14">
        <v>46206</v>
      </c>
      <c r="BL1870" t="s">
        <v>1444</v>
      </c>
      <c r="BM1870" s="31">
        <v>46206.669641203705</v>
      </c>
      <c r="BZ1870" s="14">
        <v>46206</v>
      </c>
      <c r="CA1870" t="s">
        <v>1444</v>
      </c>
      <c r="CB1870" s="31">
        <v>46206.674212962964</v>
      </c>
      <c r="CC1870" s="14">
        <v>46206</v>
      </c>
      <c r="CD1870" t="s">
        <v>1455</v>
      </c>
      <c r="CE1870" s="31">
        <v>46206.681574074071</v>
      </c>
      <c r="CI1870" s="14">
        <v>46206</v>
      </c>
      <c r="CJ1870" t="s">
        <v>1486</v>
      </c>
      <c r="CK1870" s="31">
        <v>46206.761886574073</v>
      </c>
      <c r="CP1870" t="str">
        <f>VLOOKUP(A1870,Sheet1!$A$2:$E$221,2,0)</f>
        <v>South East Zone</v>
      </c>
    </row>
    <row r="1871" spans="1:94" x14ac:dyDescent="0.35">
      <c r="A1871" t="s">
        <v>8733</v>
      </c>
      <c r="B1871">
        <v>333</v>
      </c>
      <c r="C1871" t="s">
        <v>9332</v>
      </c>
      <c r="D1871" t="s">
        <v>678</v>
      </c>
      <c r="E1871" t="s">
        <v>644</v>
      </c>
      <c r="F1871" t="s">
        <v>645</v>
      </c>
      <c r="G1871" t="s">
        <v>567</v>
      </c>
      <c r="H1871" t="s">
        <v>8737</v>
      </c>
      <c r="I1871">
        <v>726246</v>
      </c>
      <c r="J1871" t="s">
        <v>3136</v>
      </c>
      <c r="K1871" t="s">
        <v>3137</v>
      </c>
      <c r="L1871" t="s">
        <v>4622</v>
      </c>
      <c r="M1871" t="s">
        <v>8738</v>
      </c>
      <c r="N1871">
        <v>40000</v>
      </c>
      <c r="O1871" t="s">
        <v>1059</v>
      </c>
      <c r="P1871" t="s">
        <v>1060</v>
      </c>
      <c r="Q1871" t="s">
        <v>8739</v>
      </c>
      <c r="R1871">
        <v>1022760722</v>
      </c>
      <c r="S1871" t="s">
        <v>13394</v>
      </c>
      <c r="T1871"/>
      <c r="V1871" s="14">
        <v>46204</v>
      </c>
      <c r="W1871" t="s">
        <v>8736</v>
      </c>
      <c r="X1871" s="31">
        <v>46204.479131944441</v>
      </c>
      <c r="AN1871" s="14">
        <v>46204</v>
      </c>
      <c r="AO1871" t="s">
        <v>1485</v>
      </c>
      <c r="AP1871" s="31">
        <v>46204.502962962964</v>
      </c>
      <c r="AT1871" s="31">
        <v>46204.502962962964</v>
      </c>
      <c r="AU1871" s="14">
        <v>46204</v>
      </c>
      <c r="AV1871" t="s">
        <v>1485</v>
      </c>
      <c r="AW1871" t="s">
        <v>645</v>
      </c>
      <c r="AX1871" t="s">
        <v>678</v>
      </c>
      <c r="AY1871" s="14">
        <v>46204</v>
      </c>
      <c r="AZ1871" t="s">
        <v>1485</v>
      </c>
      <c r="BA1871" s="31">
        <v>46204.503379629627</v>
      </c>
      <c r="BB1871" s="14">
        <v>46204</v>
      </c>
      <c r="BC1871" t="s">
        <v>1435</v>
      </c>
      <c r="BD1871" s="31">
        <v>46204.510555555556</v>
      </c>
      <c r="BE1871" s="14">
        <v>46204</v>
      </c>
      <c r="BF1871" t="s">
        <v>1443</v>
      </c>
      <c r="BG1871" s="31">
        <v>46204.515011574076</v>
      </c>
      <c r="BH1871" s="14">
        <v>46204</v>
      </c>
      <c r="BI1871" t="s">
        <v>1437</v>
      </c>
      <c r="BJ1871" s="31">
        <v>46204.531006944446</v>
      </c>
      <c r="BK1871" s="14">
        <v>46204</v>
      </c>
      <c r="BL1871" t="s">
        <v>1437</v>
      </c>
      <c r="BM1871" s="31">
        <v>46204.531400462962</v>
      </c>
      <c r="BZ1871" s="14">
        <v>46204</v>
      </c>
      <c r="CA1871" t="s">
        <v>1437</v>
      </c>
      <c r="CB1871" s="31">
        <v>46204.562881944446</v>
      </c>
      <c r="CC1871" s="14">
        <v>46204</v>
      </c>
      <c r="CD1871" t="s">
        <v>1437</v>
      </c>
      <c r="CE1871" s="31">
        <v>46204.562962962962</v>
      </c>
      <c r="CI1871" s="14">
        <v>46204</v>
      </c>
      <c r="CJ1871" t="s">
        <v>1486</v>
      </c>
      <c r="CK1871" s="31">
        <v>46204.706030092595</v>
      </c>
      <c r="CP1871" t="str">
        <f>VLOOKUP(A1871,Sheet1!$A$2:$E$221,2,0)</f>
        <v>South East Zone</v>
      </c>
    </row>
    <row r="1872" spans="1:94" x14ac:dyDescent="0.35">
      <c r="A1872" t="s">
        <v>8733</v>
      </c>
      <c r="B1872">
        <v>333</v>
      </c>
      <c r="C1872" t="s">
        <v>9332</v>
      </c>
      <c r="D1872" t="s">
        <v>678</v>
      </c>
      <c r="E1872" t="s">
        <v>644</v>
      </c>
      <c r="F1872" t="s">
        <v>645</v>
      </c>
      <c r="G1872" t="s">
        <v>567</v>
      </c>
      <c r="H1872" t="s">
        <v>8740</v>
      </c>
      <c r="I1872">
        <v>764051</v>
      </c>
      <c r="J1872" t="s">
        <v>3136</v>
      </c>
      <c r="K1872" t="s">
        <v>3137</v>
      </c>
      <c r="L1872" t="s">
        <v>4622</v>
      </c>
      <c r="M1872" t="s">
        <v>8741</v>
      </c>
      <c r="N1872">
        <v>40000</v>
      </c>
      <c r="O1872" t="s">
        <v>1059</v>
      </c>
      <c r="P1872" t="s">
        <v>1060</v>
      </c>
      <c r="Q1872" t="s">
        <v>8742</v>
      </c>
      <c r="R1872">
        <v>2185932106</v>
      </c>
      <c r="S1872" t="s">
        <v>13394</v>
      </c>
      <c r="T1872"/>
      <c r="V1872" s="14">
        <v>46204</v>
      </c>
      <c r="W1872" t="s">
        <v>8736</v>
      </c>
      <c r="X1872" s="31">
        <v>46204.540462962963</v>
      </c>
      <c r="AN1872" s="14">
        <v>46204</v>
      </c>
      <c r="AO1872" t="s">
        <v>1485</v>
      </c>
      <c r="AP1872" s="31">
        <v>46204.565532407411</v>
      </c>
      <c r="AT1872" s="31">
        <v>46204.565532407411</v>
      </c>
      <c r="AU1872" s="14">
        <v>46204</v>
      </c>
      <c r="AV1872" t="s">
        <v>1485</v>
      </c>
      <c r="AW1872" t="s">
        <v>645</v>
      </c>
      <c r="AX1872" t="s">
        <v>678</v>
      </c>
      <c r="AY1872" s="14">
        <v>46204</v>
      </c>
      <c r="AZ1872" t="s">
        <v>1485</v>
      </c>
      <c r="BA1872" s="31">
        <v>46204.584247685183</v>
      </c>
      <c r="BB1872" s="14">
        <v>46204</v>
      </c>
      <c r="BC1872" t="s">
        <v>1435</v>
      </c>
      <c r="BD1872" s="31">
        <v>46204.586736111109</v>
      </c>
      <c r="BE1872" s="14">
        <v>46204</v>
      </c>
      <c r="BF1872" t="s">
        <v>3135</v>
      </c>
      <c r="BG1872" s="31">
        <v>46204.600023148145</v>
      </c>
      <c r="BH1872" s="14">
        <v>46204</v>
      </c>
      <c r="BI1872" t="s">
        <v>1437</v>
      </c>
      <c r="BJ1872" s="31">
        <v>46204.638055555559</v>
      </c>
      <c r="BK1872" s="14">
        <v>46204</v>
      </c>
      <c r="BL1872" t="s">
        <v>1437</v>
      </c>
      <c r="BM1872" s="31">
        <v>46204.638391203705</v>
      </c>
      <c r="BZ1872" s="14">
        <v>46204</v>
      </c>
      <c r="CA1872" t="s">
        <v>1437</v>
      </c>
      <c r="CB1872" s="31">
        <v>46204.643449074072</v>
      </c>
      <c r="CC1872" s="14">
        <v>46204</v>
      </c>
      <c r="CD1872" t="s">
        <v>1438</v>
      </c>
      <c r="CE1872" s="31">
        <v>46204.652222222219</v>
      </c>
      <c r="CI1872" s="14">
        <v>46204</v>
      </c>
      <c r="CJ1872" t="s">
        <v>1486</v>
      </c>
      <c r="CK1872" s="31">
        <v>46204.688067129631</v>
      </c>
      <c r="CP1872" t="str">
        <f>VLOOKUP(A1872,Sheet1!$A$2:$E$221,2,0)</f>
        <v>South East Zone</v>
      </c>
    </row>
    <row r="1873" spans="1:94" x14ac:dyDescent="0.35">
      <c r="A1873" t="s">
        <v>8743</v>
      </c>
      <c r="B1873">
        <v>357</v>
      </c>
      <c r="C1873" t="s">
        <v>9332</v>
      </c>
      <c r="D1873" t="s">
        <v>678</v>
      </c>
      <c r="E1873" t="s">
        <v>583</v>
      </c>
      <c r="F1873" t="s">
        <v>584</v>
      </c>
      <c r="G1873" t="s">
        <v>518</v>
      </c>
      <c r="H1873" t="s">
        <v>11108</v>
      </c>
      <c r="I1873">
        <v>117864</v>
      </c>
      <c r="J1873" t="s">
        <v>3640</v>
      </c>
      <c r="K1873" t="s">
        <v>3641</v>
      </c>
      <c r="L1873" t="s">
        <v>4622</v>
      </c>
      <c r="M1873" t="s">
        <v>11109</v>
      </c>
      <c r="N1873">
        <v>75000</v>
      </c>
      <c r="O1873" t="s">
        <v>1429</v>
      </c>
      <c r="P1873" t="s">
        <v>1430</v>
      </c>
      <c r="Q1873" t="s">
        <v>11110</v>
      </c>
      <c r="R1873">
        <v>3653892402</v>
      </c>
      <c r="S1873" t="s">
        <v>13394</v>
      </c>
      <c r="T1873"/>
      <c r="V1873" s="14">
        <v>46209</v>
      </c>
      <c r="W1873" t="s">
        <v>8748</v>
      </c>
      <c r="X1873" s="31">
        <v>46209.379664351851</v>
      </c>
      <c r="AN1873" s="14">
        <v>46209</v>
      </c>
      <c r="AO1873" t="s">
        <v>11111</v>
      </c>
      <c r="AP1873" s="31">
        <v>46209.751562500001</v>
      </c>
      <c r="AT1873" s="31">
        <v>46209.751562500001</v>
      </c>
      <c r="AU1873" s="14">
        <v>46209</v>
      </c>
      <c r="AV1873" t="s">
        <v>11111</v>
      </c>
      <c r="AW1873" t="s">
        <v>584</v>
      </c>
      <c r="AX1873" t="s">
        <v>678</v>
      </c>
      <c r="AY1873" s="14">
        <v>46210</v>
      </c>
      <c r="AZ1873" t="s">
        <v>8750</v>
      </c>
      <c r="BA1873" s="31">
        <v>46210.401539351849</v>
      </c>
      <c r="BB1873" s="14">
        <v>46210</v>
      </c>
      <c r="BC1873" t="s">
        <v>1435</v>
      </c>
      <c r="BD1873" s="31">
        <v>46210.411307870374</v>
      </c>
      <c r="BE1873" s="14">
        <v>46210</v>
      </c>
      <c r="BF1873" t="s">
        <v>1458</v>
      </c>
      <c r="BG1873" s="31">
        <v>46210.418055555558</v>
      </c>
      <c r="BH1873" s="14">
        <v>46210</v>
      </c>
      <c r="BI1873" t="s">
        <v>1437</v>
      </c>
      <c r="BJ1873" s="31">
        <v>46210.432280092595</v>
      </c>
      <c r="BK1873" s="14">
        <v>46210</v>
      </c>
      <c r="BL1873" t="s">
        <v>1437</v>
      </c>
      <c r="BM1873" s="31">
        <v>46210.432685185187</v>
      </c>
      <c r="BZ1873" s="14">
        <v>46210</v>
      </c>
      <c r="CA1873" t="s">
        <v>1437</v>
      </c>
      <c r="CB1873" s="31">
        <v>46210.439027777778</v>
      </c>
      <c r="CC1873" s="14">
        <v>46210</v>
      </c>
      <c r="CD1873" t="s">
        <v>1455</v>
      </c>
      <c r="CE1873" s="31">
        <v>46210.553495370368</v>
      </c>
      <c r="CI1873" s="14">
        <v>46210</v>
      </c>
      <c r="CJ1873" t="s">
        <v>8748</v>
      </c>
      <c r="CK1873" s="31">
        <v>46210.898333333331</v>
      </c>
      <c r="CP1873" t="str">
        <f>VLOOKUP(A1873,Sheet1!$A$2:$E$221,2,0)</f>
        <v>South East Zone</v>
      </c>
    </row>
    <row r="1874" spans="1:94" x14ac:dyDescent="0.35">
      <c r="A1874" t="s">
        <v>8743</v>
      </c>
      <c r="B1874">
        <v>357</v>
      </c>
      <c r="C1874" t="s">
        <v>9332</v>
      </c>
      <c r="D1874" t="s">
        <v>678</v>
      </c>
      <c r="E1874" t="s">
        <v>583</v>
      </c>
      <c r="F1874" t="s">
        <v>584</v>
      </c>
      <c r="G1874" t="s">
        <v>518</v>
      </c>
      <c r="H1874" t="s">
        <v>8744</v>
      </c>
      <c r="I1874">
        <v>131943</v>
      </c>
      <c r="J1874" t="s">
        <v>3640</v>
      </c>
      <c r="K1874" t="s">
        <v>3641</v>
      </c>
      <c r="L1874" t="s">
        <v>4622</v>
      </c>
      <c r="M1874" t="s">
        <v>8745</v>
      </c>
      <c r="N1874">
        <v>40000</v>
      </c>
      <c r="O1874" t="s">
        <v>3054</v>
      </c>
      <c r="P1874" t="s">
        <v>3055</v>
      </c>
      <c r="Q1874" t="s">
        <v>8746</v>
      </c>
      <c r="R1874">
        <v>5147904142</v>
      </c>
      <c r="S1874" t="s">
        <v>13394</v>
      </c>
      <c r="T1874"/>
      <c r="V1874" s="14">
        <v>46204</v>
      </c>
      <c r="W1874" t="s">
        <v>8747</v>
      </c>
      <c r="X1874" s="31">
        <v>46204.533935185187</v>
      </c>
      <c r="AN1874" s="14">
        <v>46204</v>
      </c>
      <c r="AO1874" t="s">
        <v>8748</v>
      </c>
      <c r="AP1874" s="31">
        <v>46204.571527777778</v>
      </c>
      <c r="AT1874" s="31">
        <v>46204.571527777778</v>
      </c>
      <c r="AU1874" s="14">
        <v>46204</v>
      </c>
      <c r="AV1874" t="s">
        <v>8748</v>
      </c>
      <c r="AW1874" t="s">
        <v>8749</v>
      </c>
      <c r="AX1874" t="s">
        <v>677</v>
      </c>
      <c r="AY1874" s="14">
        <v>46204</v>
      </c>
      <c r="AZ1874" t="s">
        <v>8750</v>
      </c>
      <c r="BA1874" s="31">
        <v>46204.576249999998</v>
      </c>
      <c r="BB1874" s="14">
        <v>46204</v>
      </c>
      <c r="BC1874" t="s">
        <v>1435</v>
      </c>
      <c r="BD1874" s="31">
        <v>46204.577939814815</v>
      </c>
      <c r="BE1874" s="14">
        <v>46204</v>
      </c>
      <c r="BF1874" t="s">
        <v>1454</v>
      </c>
      <c r="BG1874" s="31">
        <v>46204.59752314815</v>
      </c>
      <c r="BH1874" s="14">
        <v>46204</v>
      </c>
      <c r="BI1874" t="s">
        <v>1437</v>
      </c>
      <c r="BJ1874" s="31">
        <v>46204.63858796296</v>
      </c>
      <c r="BK1874" s="14">
        <v>46204</v>
      </c>
      <c r="BL1874" t="s">
        <v>1437</v>
      </c>
      <c r="BM1874" s="31">
        <v>46204.638935185183</v>
      </c>
      <c r="BZ1874" s="14">
        <v>46204</v>
      </c>
      <c r="CA1874" t="s">
        <v>1437</v>
      </c>
      <c r="CB1874" s="31">
        <v>46204.643645833334</v>
      </c>
      <c r="CC1874" s="14">
        <v>46204</v>
      </c>
      <c r="CD1874" t="s">
        <v>1438</v>
      </c>
      <c r="CE1874" s="31">
        <v>46204.652071759258</v>
      </c>
      <c r="CI1874" s="14">
        <v>46204</v>
      </c>
      <c r="CJ1874" t="s">
        <v>8748</v>
      </c>
      <c r="CK1874" s="31">
        <v>46204.725231481483</v>
      </c>
      <c r="CP1874" t="str">
        <f>VLOOKUP(A1874,Sheet1!$A$2:$E$221,2,0)</f>
        <v>South East Zone</v>
      </c>
    </row>
    <row r="1875" spans="1:94" x14ac:dyDescent="0.35">
      <c r="A1875" t="s">
        <v>8743</v>
      </c>
      <c r="B1875">
        <v>357</v>
      </c>
      <c r="C1875" t="s">
        <v>9332</v>
      </c>
      <c r="D1875" t="s">
        <v>678</v>
      </c>
      <c r="E1875" t="s">
        <v>583</v>
      </c>
      <c r="F1875" t="s">
        <v>584</v>
      </c>
      <c r="G1875" t="s">
        <v>518</v>
      </c>
      <c r="H1875" t="s">
        <v>3638</v>
      </c>
      <c r="I1875">
        <v>138716</v>
      </c>
      <c r="J1875" t="s">
        <v>3640</v>
      </c>
      <c r="K1875" t="s">
        <v>3641</v>
      </c>
      <c r="L1875" t="s">
        <v>4622</v>
      </c>
      <c r="M1875" t="s">
        <v>8751</v>
      </c>
      <c r="N1875">
        <v>60000</v>
      </c>
      <c r="O1875" t="s">
        <v>1328</v>
      </c>
      <c r="P1875" t="s">
        <v>1329</v>
      </c>
      <c r="Q1875" t="s">
        <v>3639</v>
      </c>
      <c r="R1875">
        <v>8383258559</v>
      </c>
      <c r="S1875" t="s">
        <v>13394</v>
      </c>
      <c r="T1875"/>
      <c r="V1875" s="14">
        <v>46203</v>
      </c>
      <c r="W1875" t="s">
        <v>8747</v>
      </c>
      <c r="X1875" s="31">
        <v>46203.764016203706</v>
      </c>
      <c r="AN1875" s="14">
        <v>46204</v>
      </c>
      <c r="AO1875" t="s">
        <v>8748</v>
      </c>
      <c r="AP1875" s="31">
        <v>46204.381562499999</v>
      </c>
      <c r="AT1875" s="31">
        <v>46204.381562499999</v>
      </c>
      <c r="AU1875" s="14">
        <v>46204</v>
      </c>
      <c r="AV1875" t="s">
        <v>8748</v>
      </c>
      <c r="AW1875" t="s">
        <v>8749</v>
      </c>
      <c r="AX1875" t="s">
        <v>677</v>
      </c>
      <c r="AY1875" s="14">
        <v>46204</v>
      </c>
      <c r="AZ1875" t="s">
        <v>8748</v>
      </c>
      <c r="BA1875" s="31">
        <v>46204.403877314813</v>
      </c>
      <c r="BB1875" s="14">
        <v>46204</v>
      </c>
      <c r="BC1875" t="s">
        <v>1435</v>
      </c>
      <c r="BD1875" s="31">
        <v>46204.404768518521</v>
      </c>
      <c r="BE1875" s="14">
        <v>46204</v>
      </c>
      <c r="BF1875" t="s">
        <v>1449</v>
      </c>
      <c r="BG1875" s="31">
        <v>46204.408634259256</v>
      </c>
      <c r="BH1875" s="14">
        <v>46204</v>
      </c>
      <c r="BI1875" t="s">
        <v>1437</v>
      </c>
      <c r="BJ1875" s="31">
        <v>46204.420254629629</v>
      </c>
      <c r="BK1875" s="14">
        <v>46204</v>
      </c>
      <c r="BL1875" t="s">
        <v>1437</v>
      </c>
      <c r="BM1875" s="31">
        <v>46204.420624999999</v>
      </c>
      <c r="BZ1875" s="14">
        <v>46204</v>
      </c>
      <c r="CA1875" t="s">
        <v>1437</v>
      </c>
      <c r="CB1875" s="31">
        <v>46204.425243055557</v>
      </c>
      <c r="CC1875" s="14">
        <v>46204</v>
      </c>
      <c r="CD1875" t="s">
        <v>1455</v>
      </c>
      <c r="CE1875" s="31">
        <v>46204.427858796298</v>
      </c>
      <c r="CI1875" s="14">
        <v>46204</v>
      </c>
      <c r="CJ1875" t="s">
        <v>8748</v>
      </c>
      <c r="CK1875" s="31">
        <v>46204.528275462966</v>
      </c>
      <c r="CP1875" t="str">
        <f>VLOOKUP(A1875,Sheet1!$A$2:$E$221,2,0)</f>
        <v>South East Zone</v>
      </c>
    </row>
    <row r="1876" spans="1:94" x14ac:dyDescent="0.35">
      <c r="A1876" t="s">
        <v>8743</v>
      </c>
      <c r="B1876">
        <v>357</v>
      </c>
      <c r="C1876" t="s">
        <v>9332</v>
      </c>
      <c r="D1876" t="s">
        <v>678</v>
      </c>
      <c r="E1876" t="s">
        <v>583</v>
      </c>
      <c r="F1876" t="s">
        <v>584</v>
      </c>
      <c r="G1876" t="s">
        <v>518</v>
      </c>
      <c r="H1876" t="s">
        <v>8753</v>
      </c>
      <c r="I1876">
        <v>164987</v>
      </c>
      <c r="J1876" t="s">
        <v>4012</v>
      </c>
      <c r="K1876" t="s">
        <v>4013</v>
      </c>
      <c r="L1876" t="s">
        <v>4622</v>
      </c>
      <c r="M1876" t="s">
        <v>8754</v>
      </c>
      <c r="N1876">
        <v>60000</v>
      </c>
      <c r="O1876" t="s">
        <v>11112</v>
      </c>
      <c r="P1876" t="s">
        <v>11113</v>
      </c>
      <c r="Q1876" t="s">
        <v>8755</v>
      </c>
      <c r="R1876">
        <v>4221703486</v>
      </c>
      <c r="S1876" t="s">
        <v>13394</v>
      </c>
      <c r="T1876"/>
      <c r="V1876" s="14">
        <v>46207</v>
      </c>
      <c r="W1876" t="s">
        <v>8748</v>
      </c>
      <c r="X1876" s="31">
        <v>46207.525694444441</v>
      </c>
      <c r="AN1876" s="14">
        <v>46208</v>
      </c>
      <c r="AO1876" t="s">
        <v>8748</v>
      </c>
      <c r="AP1876" s="31">
        <v>46208.779305555552</v>
      </c>
      <c r="AT1876" s="31">
        <v>46208.779305555552</v>
      </c>
      <c r="AU1876" s="14">
        <v>46208</v>
      </c>
      <c r="AV1876" t="s">
        <v>8748</v>
      </c>
      <c r="AW1876" t="s">
        <v>8749</v>
      </c>
      <c r="AX1876" t="s">
        <v>677</v>
      </c>
      <c r="AY1876" s="14">
        <v>46209</v>
      </c>
      <c r="AZ1876" t="s">
        <v>8748</v>
      </c>
      <c r="BA1876" s="31">
        <v>46209.504826388889</v>
      </c>
      <c r="BB1876" s="14">
        <v>46209</v>
      </c>
      <c r="BC1876" t="s">
        <v>1435</v>
      </c>
      <c r="BD1876" s="31">
        <v>46209.50922453704</v>
      </c>
      <c r="BE1876" s="14">
        <v>46209</v>
      </c>
      <c r="BF1876" t="s">
        <v>1443</v>
      </c>
      <c r="BG1876" s="31">
        <v>46209.519895833335</v>
      </c>
      <c r="BH1876" s="14">
        <v>46209</v>
      </c>
      <c r="BI1876" t="s">
        <v>1437</v>
      </c>
      <c r="BJ1876" s="31">
        <v>46209.529895833337</v>
      </c>
      <c r="BK1876" s="14">
        <v>46209</v>
      </c>
      <c r="BL1876" t="s">
        <v>1437</v>
      </c>
      <c r="BM1876" s="31">
        <v>46209.530891203707</v>
      </c>
      <c r="BZ1876" s="14">
        <v>46209</v>
      </c>
      <c r="CA1876" t="s">
        <v>1437</v>
      </c>
      <c r="CB1876" s="31">
        <v>46209.542997685188</v>
      </c>
      <c r="CC1876" s="14">
        <v>46209</v>
      </c>
      <c r="CD1876" t="s">
        <v>1437</v>
      </c>
      <c r="CE1876" s="31">
        <v>46209.54515046296</v>
      </c>
      <c r="CI1876" s="14">
        <v>46209</v>
      </c>
      <c r="CJ1876" t="s">
        <v>8748</v>
      </c>
      <c r="CK1876" s="31">
        <v>46209.808287037034</v>
      </c>
      <c r="CP1876" t="str">
        <f>VLOOKUP(A1876,Sheet1!$A$2:$E$221,2,0)</f>
        <v>South East Zone</v>
      </c>
    </row>
    <row r="1877" spans="1:94" x14ac:dyDescent="0.35">
      <c r="A1877" t="s">
        <v>8743</v>
      </c>
      <c r="B1877">
        <v>357</v>
      </c>
      <c r="C1877" t="s">
        <v>9332</v>
      </c>
      <c r="D1877" t="s">
        <v>678</v>
      </c>
      <c r="E1877" t="s">
        <v>583</v>
      </c>
      <c r="F1877" t="s">
        <v>584</v>
      </c>
      <c r="G1877" t="s">
        <v>518</v>
      </c>
      <c r="H1877" t="s">
        <v>8756</v>
      </c>
      <c r="I1877">
        <v>180076</v>
      </c>
      <c r="J1877" t="s">
        <v>8757</v>
      </c>
      <c r="K1877" t="s">
        <v>8758</v>
      </c>
      <c r="L1877" t="s">
        <v>4622</v>
      </c>
      <c r="M1877" t="s">
        <v>8759</v>
      </c>
      <c r="N1877">
        <v>90000</v>
      </c>
      <c r="O1877" t="s">
        <v>1445</v>
      </c>
      <c r="P1877" t="s">
        <v>1446</v>
      </c>
      <c r="Q1877" t="s">
        <v>8760</v>
      </c>
      <c r="R1877">
        <v>8129867269</v>
      </c>
      <c r="S1877" t="s">
        <v>13394</v>
      </c>
      <c r="T1877"/>
      <c r="V1877" s="14">
        <v>46205</v>
      </c>
      <c r="W1877" t="s">
        <v>8748</v>
      </c>
      <c r="X1877" s="31">
        <v>46205.51666666667</v>
      </c>
      <c r="AN1877" s="14">
        <v>46205</v>
      </c>
      <c r="AO1877" t="s">
        <v>8748</v>
      </c>
      <c r="AP1877" s="31">
        <v>46205.540266203701</v>
      </c>
      <c r="AT1877" s="31">
        <v>46205.540266203701</v>
      </c>
      <c r="AU1877" s="14">
        <v>46205</v>
      </c>
      <c r="AV1877" t="s">
        <v>8748</v>
      </c>
      <c r="AW1877" t="s">
        <v>8749</v>
      </c>
      <c r="AX1877" t="s">
        <v>677</v>
      </c>
      <c r="AY1877" s="14">
        <v>46205</v>
      </c>
      <c r="AZ1877" t="s">
        <v>8748</v>
      </c>
      <c r="BA1877" s="31">
        <v>46205.540752314817</v>
      </c>
      <c r="BB1877" s="14">
        <v>46205</v>
      </c>
      <c r="BC1877" t="s">
        <v>1435</v>
      </c>
      <c r="BD1877" s="31">
        <v>46205.544398148151</v>
      </c>
      <c r="BE1877" s="14">
        <v>46205</v>
      </c>
      <c r="BF1877" t="s">
        <v>1441</v>
      </c>
      <c r="BG1877" s="31">
        <v>46205.553136574075</v>
      </c>
      <c r="BH1877" s="14">
        <v>46205</v>
      </c>
      <c r="BI1877" t="s">
        <v>1437</v>
      </c>
      <c r="BJ1877" s="31">
        <v>46205.632986111108</v>
      </c>
      <c r="BK1877" s="14">
        <v>46205</v>
      </c>
      <c r="BL1877" t="s">
        <v>1437</v>
      </c>
      <c r="BM1877" s="31">
        <v>46205.633576388886</v>
      </c>
      <c r="BZ1877" s="14">
        <v>46205</v>
      </c>
      <c r="CA1877" t="s">
        <v>1437</v>
      </c>
      <c r="CB1877" s="31">
        <v>46205.654074074075</v>
      </c>
      <c r="CC1877" s="14">
        <v>46205</v>
      </c>
      <c r="CD1877" t="s">
        <v>1455</v>
      </c>
      <c r="CE1877" s="31">
        <v>46205.658113425925</v>
      </c>
      <c r="CI1877" s="14">
        <v>46205</v>
      </c>
      <c r="CJ1877" t="s">
        <v>8748</v>
      </c>
      <c r="CK1877" s="31">
        <v>46205.715891203705</v>
      </c>
      <c r="CP1877" t="str">
        <f>VLOOKUP(A1877,Sheet1!$A$2:$E$221,2,0)</f>
        <v>South East Zone</v>
      </c>
    </row>
    <row r="1878" spans="1:94" x14ac:dyDescent="0.35">
      <c r="A1878" t="s">
        <v>8743</v>
      </c>
      <c r="B1878">
        <v>357</v>
      </c>
      <c r="C1878" t="s">
        <v>9332</v>
      </c>
      <c r="D1878" t="s">
        <v>678</v>
      </c>
      <c r="E1878" t="s">
        <v>583</v>
      </c>
      <c r="F1878" t="s">
        <v>584</v>
      </c>
      <c r="G1878" t="s">
        <v>518</v>
      </c>
      <c r="H1878" t="s">
        <v>8761</v>
      </c>
      <c r="I1878">
        <v>181432</v>
      </c>
      <c r="J1878" t="s">
        <v>8757</v>
      </c>
      <c r="K1878" t="s">
        <v>8758</v>
      </c>
      <c r="L1878" t="s">
        <v>4622</v>
      </c>
      <c r="M1878" t="s">
        <v>8762</v>
      </c>
      <c r="N1878">
        <v>65000</v>
      </c>
      <c r="O1878" t="s">
        <v>1348</v>
      </c>
      <c r="P1878" t="s">
        <v>1349</v>
      </c>
      <c r="Q1878" t="s">
        <v>8763</v>
      </c>
      <c r="R1878">
        <v>2532781839</v>
      </c>
      <c r="S1878" t="s">
        <v>13394</v>
      </c>
      <c r="T1878"/>
      <c r="V1878" s="14">
        <v>46204</v>
      </c>
      <c r="W1878" t="s">
        <v>8764</v>
      </c>
      <c r="X1878" s="31">
        <v>46204.432708333334</v>
      </c>
      <c r="AN1878" s="14">
        <v>46206</v>
      </c>
      <c r="AO1878" t="s">
        <v>8748</v>
      </c>
      <c r="AP1878" s="31">
        <v>46206.514872685184</v>
      </c>
      <c r="AT1878" s="31">
        <v>46206.514872685184</v>
      </c>
      <c r="AU1878" s="14">
        <v>46206</v>
      </c>
      <c r="AV1878" t="s">
        <v>8748</v>
      </c>
      <c r="AW1878" t="s">
        <v>8749</v>
      </c>
      <c r="AX1878" t="s">
        <v>677</v>
      </c>
      <c r="AY1878" s="14">
        <v>46206</v>
      </c>
      <c r="AZ1878" t="s">
        <v>8748</v>
      </c>
      <c r="BA1878" s="31">
        <v>46206.533773148149</v>
      </c>
      <c r="BB1878" s="14">
        <v>46206</v>
      </c>
      <c r="BC1878" t="s">
        <v>1435</v>
      </c>
      <c r="BD1878" s="31">
        <v>46206.535567129627</v>
      </c>
      <c r="BE1878" s="14">
        <v>46206</v>
      </c>
      <c r="BF1878" t="s">
        <v>1458</v>
      </c>
      <c r="BG1878" s="31">
        <v>46206.543807870374</v>
      </c>
      <c r="BH1878" s="14">
        <v>46206</v>
      </c>
      <c r="BI1878" t="s">
        <v>1437</v>
      </c>
      <c r="BJ1878" s="31">
        <v>46206.613703703704</v>
      </c>
      <c r="BK1878" s="14">
        <v>46206</v>
      </c>
      <c r="BL1878" t="s">
        <v>1437</v>
      </c>
      <c r="BM1878" s="31">
        <v>46206.614999999998</v>
      </c>
      <c r="BZ1878" s="14">
        <v>46206</v>
      </c>
      <c r="CA1878" t="s">
        <v>1437</v>
      </c>
      <c r="CB1878" s="31">
        <v>46206.634942129633</v>
      </c>
      <c r="CC1878" s="14">
        <v>46206</v>
      </c>
      <c r="CD1878" t="s">
        <v>1438</v>
      </c>
      <c r="CE1878" s="31">
        <v>46206.647372685184</v>
      </c>
      <c r="CI1878" s="14">
        <v>46206</v>
      </c>
      <c r="CJ1878" t="s">
        <v>8748</v>
      </c>
      <c r="CK1878" s="31">
        <v>46206.876099537039</v>
      </c>
      <c r="CP1878" t="str">
        <f>VLOOKUP(A1878,Sheet1!$A$2:$E$221,2,0)</f>
        <v>South East Zone</v>
      </c>
    </row>
    <row r="1879" spans="1:94" x14ac:dyDescent="0.35">
      <c r="A1879" t="s">
        <v>8743</v>
      </c>
      <c r="B1879">
        <v>357</v>
      </c>
      <c r="C1879" t="s">
        <v>9332</v>
      </c>
      <c r="D1879" t="s">
        <v>678</v>
      </c>
      <c r="E1879" t="s">
        <v>583</v>
      </c>
      <c r="F1879" t="s">
        <v>584</v>
      </c>
      <c r="G1879" t="s">
        <v>518</v>
      </c>
      <c r="H1879" t="s">
        <v>11114</v>
      </c>
      <c r="I1879">
        <v>186293</v>
      </c>
      <c r="J1879" t="s">
        <v>4061</v>
      </c>
      <c r="K1879" t="s">
        <v>4062</v>
      </c>
      <c r="L1879" t="s">
        <v>4622</v>
      </c>
      <c r="M1879" t="s">
        <v>11115</v>
      </c>
      <c r="N1879">
        <v>60000</v>
      </c>
      <c r="O1879" t="s">
        <v>9546</v>
      </c>
      <c r="P1879" t="s">
        <v>9547</v>
      </c>
      <c r="Q1879" t="s">
        <v>11116</v>
      </c>
      <c r="R1879">
        <v>6258213424</v>
      </c>
      <c r="S1879" t="s">
        <v>13394</v>
      </c>
      <c r="T1879"/>
      <c r="V1879" s="14">
        <v>46209</v>
      </c>
      <c r="W1879" t="s">
        <v>8750</v>
      </c>
      <c r="X1879" s="31">
        <v>46209.405509259261</v>
      </c>
      <c r="AN1879" s="14">
        <v>46209</v>
      </c>
      <c r="AO1879" t="s">
        <v>11111</v>
      </c>
      <c r="AP1879" s="31">
        <v>46209.643587962964</v>
      </c>
      <c r="AT1879" s="31">
        <v>46209.643587962964</v>
      </c>
      <c r="AU1879" s="14">
        <v>46209</v>
      </c>
      <c r="AV1879" t="s">
        <v>11111</v>
      </c>
      <c r="AW1879" t="s">
        <v>584</v>
      </c>
      <c r="AX1879" t="s">
        <v>678</v>
      </c>
      <c r="AY1879" s="14">
        <v>46209</v>
      </c>
      <c r="AZ1879" t="s">
        <v>8748</v>
      </c>
      <c r="BA1879" s="31">
        <v>46209.653506944444</v>
      </c>
      <c r="BB1879" s="14">
        <v>46209</v>
      </c>
      <c r="BC1879" t="s">
        <v>1435</v>
      </c>
      <c r="BD1879" s="31">
        <v>46209.660717592589</v>
      </c>
      <c r="BE1879" s="14">
        <v>46209</v>
      </c>
      <c r="BF1879" t="s">
        <v>1441</v>
      </c>
      <c r="BG1879" s="31">
        <v>46209.665208333332</v>
      </c>
      <c r="BH1879" s="14">
        <v>46209</v>
      </c>
      <c r="BI1879" t="s">
        <v>1437</v>
      </c>
      <c r="BJ1879" s="31">
        <v>46209.670624999999</v>
      </c>
      <c r="BK1879" s="14">
        <v>46209</v>
      </c>
      <c r="BL1879" t="s">
        <v>1437</v>
      </c>
      <c r="BM1879" s="31">
        <v>46209.671249999999</v>
      </c>
      <c r="BZ1879" s="14">
        <v>46209</v>
      </c>
      <c r="CA1879" t="s">
        <v>1437</v>
      </c>
      <c r="CB1879" s="31">
        <v>46209.676712962966</v>
      </c>
      <c r="CC1879" s="14">
        <v>46209</v>
      </c>
      <c r="CD1879" t="s">
        <v>1437</v>
      </c>
      <c r="CE1879" s="31">
        <v>46209.678043981483</v>
      </c>
      <c r="CI1879" s="14">
        <v>46209</v>
      </c>
      <c r="CJ1879" t="s">
        <v>8748</v>
      </c>
      <c r="CK1879" s="31">
        <v>46209.87060185185</v>
      </c>
      <c r="CP1879" t="str">
        <f>VLOOKUP(A1879,Sheet1!$A$2:$E$221,2,0)</f>
        <v>South East Zone</v>
      </c>
    </row>
    <row r="1880" spans="1:94" x14ac:dyDescent="0.35">
      <c r="A1880" t="s">
        <v>8743</v>
      </c>
      <c r="B1880">
        <v>357</v>
      </c>
      <c r="C1880" t="s">
        <v>9332</v>
      </c>
      <c r="D1880" t="s">
        <v>678</v>
      </c>
      <c r="E1880" t="s">
        <v>583</v>
      </c>
      <c r="F1880" t="s">
        <v>584</v>
      </c>
      <c r="G1880" t="s">
        <v>518</v>
      </c>
      <c r="H1880" t="s">
        <v>8765</v>
      </c>
      <c r="I1880">
        <v>194282</v>
      </c>
      <c r="J1880" t="s">
        <v>4061</v>
      </c>
      <c r="K1880" t="s">
        <v>4062</v>
      </c>
      <c r="L1880" t="s">
        <v>4622</v>
      </c>
      <c r="M1880" t="s">
        <v>8766</v>
      </c>
      <c r="N1880">
        <v>90000</v>
      </c>
      <c r="O1880" t="s">
        <v>1180</v>
      </c>
      <c r="P1880" t="s">
        <v>1181</v>
      </c>
      <c r="Q1880" t="s">
        <v>8767</v>
      </c>
      <c r="R1880">
        <v>8593648486</v>
      </c>
      <c r="S1880" t="s">
        <v>13394</v>
      </c>
      <c r="T1880"/>
      <c r="V1880" s="14">
        <v>46204</v>
      </c>
      <c r="W1880" t="s">
        <v>8752</v>
      </c>
      <c r="X1880" s="31">
        <v>46204.398900462962</v>
      </c>
      <c r="AN1880" s="14">
        <v>46205</v>
      </c>
      <c r="AO1880" t="s">
        <v>8748</v>
      </c>
      <c r="AP1880" s="31">
        <v>46205.78460648148</v>
      </c>
      <c r="AT1880" s="31">
        <v>46205.78460648148</v>
      </c>
      <c r="AU1880" s="14">
        <v>46205</v>
      </c>
      <c r="AV1880" t="s">
        <v>8748</v>
      </c>
      <c r="AW1880" t="s">
        <v>8749</v>
      </c>
      <c r="AX1880" t="s">
        <v>677</v>
      </c>
      <c r="AY1880" s="14">
        <v>46206</v>
      </c>
      <c r="AZ1880" t="s">
        <v>8750</v>
      </c>
      <c r="BA1880" s="31">
        <v>46206.336296296293</v>
      </c>
      <c r="BB1880" s="14">
        <v>46206</v>
      </c>
      <c r="BC1880" t="s">
        <v>1435</v>
      </c>
      <c r="BD1880" s="31">
        <v>46206.396701388891</v>
      </c>
      <c r="BE1880" s="14">
        <v>46206</v>
      </c>
      <c r="BF1880" t="s">
        <v>1436</v>
      </c>
      <c r="BG1880" s="31">
        <v>46206.399375000001</v>
      </c>
      <c r="BH1880" s="14">
        <v>46206</v>
      </c>
      <c r="BI1880" t="s">
        <v>1437</v>
      </c>
      <c r="BJ1880" s="31">
        <v>46206.43037037037</v>
      </c>
      <c r="BK1880" s="14">
        <v>46206</v>
      </c>
      <c r="BL1880" t="s">
        <v>1437</v>
      </c>
      <c r="BM1880" s="31">
        <v>46206.431215277778</v>
      </c>
      <c r="BZ1880" s="14">
        <v>46206</v>
      </c>
      <c r="CA1880" t="s">
        <v>1437</v>
      </c>
      <c r="CB1880" s="31">
        <v>46206.442916666667</v>
      </c>
      <c r="CC1880" s="14">
        <v>46206</v>
      </c>
      <c r="CD1880" t="s">
        <v>1455</v>
      </c>
      <c r="CE1880" s="31">
        <v>46206.456770833334</v>
      </c>
      <c r="CI1880" s="14">
        <v>46206</v>
      </c>
      <c r="CJ1880" t="s">
        <v>8768</v>
      </c>
      <c r="CK1880" s="31">
        <v>46206.677129629628</v>
      </c>
      <c r="CP1880" t="str">
        <f>VLOOKUP(A1880,Sheet1!$A$2:$E$221,2,0)</f>
        <v>South East Zone</v>
      </c>
    </row>
    <row r="1881" spans="1:94" x14ac:dyDescent="0.35">
      <c r="A1881" t="s">
        <v>8743</v>
      </c>
      <c r="B1881">
        <v>357</v>
      </c>
      <c r="C1881" t="s">
        <v>9332</v>
      </c>
      <c r="D1881" t="s">
        <v>678</v>
      </c>
      <c r="E1881" t="s">
        <v>583</v>
      </c>
      <c r="F1881" t="s">
        <v>584</v>
      </c>
      <c r="G1881" t="s">
        <v>518</v>
      </c>
      <c r="H1881" t="s">
        <v>4336</v>
      </c>
      <c r="I1881">
        <v>216000</v>
      </c>
      <c r="J1881" t="s">
        <v>4061</v>
      </c>
      <c r="K1881" t="s">
        <v>4062</v>
      </c>
      <c r="L1881" t="s">
        <v>4622</v>
      </c>
      <c r="M1881" t="s">
        <v>8769</v>
      </c>
      <c r="N1881">
        <v>60000</v>
      </c>
      <c r="O1881" t="s">
        <v>2839</v>
      </c>
      <c r="P1881" t="s">
        <v>2840</v>
      </c>
      <c r="Q1881" t="s">
        <v>4337</v>
      </c>
      <c r="R1881">
        <v>2366890267</v>
      </c>
      <c r="S1881" t="s">
        <v>13394</v>
      </c>
      <c r="T1881"/>
      <c r="V1881" s="14">
        <v>46205</v>
      </c>
      <c r="W1881" t="s">
        <v>8748</v>
      </c>
      <c r="X1881" s="31">
        <v>46205.726736111108</v>
      </c>
      <c r="AN1881" s="14">
        <v>46205</v>
      </c>
      <c r="AO1881" t="s">
        <v>8748</v>
      </c>
      <c r="AP1881" s="31">
        <v>46205.783391203702</v>
      </c>
      <c r="AT1881" s="31">
        <v>46205.783391203702</v>
      </c>
      <c r="AU1881" s="14">
        <v>46205</v>
      </c>
      <c r="AV1881" t="s">
        <v>8748</v>
      </c>
      <c r="AW1881" t="s">
        <v>8749</v>
      </c>
      <c r="AX1881" t="s">
        <v>677</v>
      </c>
      <c r="AY1881" s="14">
        <v>46206</v>
      </c>
      <c r="AZ1881" t="s">
        <v>8750</v>
      </c>
      <c r="BA1881" s="31">
        <v>46206.332557870373</v>
      </c>
      <c r="BB1881" s="14">
        <v>46206</v>
      </c>
      <c r="BC1881" t="s">
        <v>1435</v>
      </c>
      <c r="BD1881" s="31">
        <v>46206.396770833337</v>
      </c>
      <c r="BE1881" s="14">
        <v>46206</v>
      </c>
      <c r="BF1881" t="s">
        <v>3135</v>
      </c>
      <c r="BG1881" s="31">
        <v>46206.403425925928</v>
      </c>
      <c r="BH1881" s="14">
        <v>46206</v>
      </c>
      <c r="BI1881" t="s">
        <v>1437</v>
      </c>
      <c r="BJ1881" s="31">
        <v>46206.431481481479</v>
      </c>
      <c r="BK1881" s="14">
        <v>46206</v>
      </c>
      <c r="BL1881" t="s">
        <v>1437</v>
      </c>
      <c r="BM1881" s="31">
        <v>46206.432280092595</v>
      </c>
      <c r="BZ1881" s="14">
        <v>46206</v>
      </c>
      <c r="CA1881" t="s">
        <v>1437</v>
      </c>
      <c r="CB1881" s="31">
        <v>46206.443101851852</v>
      </c>
      <c r="CC1881" s="14">
        <v>46206</v>
      </c>
      <c r="CD1881" t="s">
        <v>1455</v>
      </c>
      <c r="CE1881" s="31">
        <v>46206.45684027778</v>
      </c>
      <c r="CI1881" s="14">
        <v>46206</v>
      </c>
      <c r="CJ1881" t="s">
        <v>8748</v>
      </c>
      <c r="CK1881" s="31">
        <v>46206.624398148146</v>
      </c>
      <c r="CP1881" t="str">
        <f>VLOOKUP(A1881,Sheet1!$A$2:$E$221,2,0)</f>
        <v>South East Zone</v>
      </c>
    </row>
    <row r="1882" spans="1:94" x14ac:dyDescent="0.35">
      <c r="A1882" t="s">
        <v>8743</v>
      </c>
      <c r="B1882">
        <v>357</v>
      </c>
      <c r="C1882" t="s">
        <v>9332</v>
      </c>
      <c r="D1882" t="s">
        <v>678</v>
      </c>
      <c r="E1882" t="s">
        <v>583</v>
      </c>
      <c r="F1882" t="s">
        <v>584</v>
      </c>
      <c r="G1882" t="s">
        <v>518</v>
      </c>
      <c r="H1882" t="s">
        <v>8770</v>
      </c>
      <c r="I1882">
        <v>403010</v>
      </c>
      <c r="J1882" t="s">
        <v>4061</v>
      </c>
      <c r="K1882" t="s">
        <v>4062</v>
      </c>
      <c r="L1882" t="s">
        <v>4622</v>
      </c>
      <c r="M1882" t="s">
        <v>8771</v>
      </c>
      <c r="N1882">
        <v>35000</v>
      </c>
      <c r="O1882" t="s">
        <v>6227</v>
      </c>
      <c r="P1882" t="s">
        <v>6228</v>
      </c>
      <c r="Q1882" t="s">
        <v>8772</v>
      </c>
      <c r="R1882">
        <v>6618357911</v>
      </c>
      <c r="S1882" t="s">
        <v>13394</v>
      </c>
      <c r="T1882"/>
      <c r="V1882" s="14">
        <v>46205</v>
      </c>
      <c r="W1882" t="s">
        <v>8752</v>
      </c>
      <c r="X1882" s="31">
        <v>46205.523182870369</v>
      </c>
      <c r="AN1882" s="14">
        <v>46206</v>
      </c>
      <c r="AO1882" t="s">
        <v>8748</v>
      </c>
      <c r="AP1882" s="31">
        <v>46206.467627314814</v>
      </c>
      <c r="AT1882" s="31">
        <v>46206.467627314814</v>
      </c>
      <c r="AU1882" s="14">
        <v>46206</v>
      </c>
      <c r="AV1882" t="s">
        <v>8748</v>
      </c>
      <c r="AW1882" t="s">
        <v>8749</v>
      </c>
      <c r="AX1882" t="s">
        <v>677</v>
      </c>
      <c r="AY1882" s="14">
        <v>46206</v>
      </c>
      <c r="AZ1882" t="s">
        <v>8750</v>
      </c>
      <c r="BA1882" s="31">
        <v>46206.481689814813</v>
      </c>
      <c r="BB1882" s="14">
        <v>46206</v>
      </c>
      <c r="BC1882" t="s">
        <v>1435</v>
      </c>
      <c r="BD1882" s="31">
        <v>46206.486400462964</v>
      </c>
      <c r="BE1882" s="14">
        <v>46206</v>
      </c>
      <c r="BF1882" t="s">
        <v>1442</v>
      </c>
      <c r="BG1882" s="31">
        <v>46206.501631944448</v>
      </c>
      <c r="BH1882" s="14">
        <v>46206</v>
      </c>
      <c r="BI1882" t="s">
        <v>1437</v>
      </c>
      <c r="BJ1882" s="31">
        <v>46206.547685185185</v>
      </c>
      <c r="BK1882" s="14">
        <v>46206</v>
      </c>
      <c r="BL1882" t="s">
        <v>1437</v>
      </c>
      <c r="BM1882" s="31">
        <v>46206.548067129632</v>
      </c>
      <c r="BZ1882" s="14">
        <v>46206</v>
      </c>
      <c r="CA1882" t="s">
        <v>1437</v>
      </c>
      <c r="CB1882" s="31">
        <v>46206.563252314816</v>
      </c>
      <c r="CC1882" s="14">
        <v>46206</v>
      </c>
      <c r="CD1882" t="s">
        <v>1437</v>
      </c>
      <c r="CE1882" s="31">
        <v>46206.566412037035</v>
      </c>
      <c r="CI1882" s="14">
        <v>46206</v>
      </c>
      <c r="CJ1882" t="s">
        <v>8768</v>
      </c>
      <c r="CK1882" s="31">
        <v>46206.761516203704</v>
      </c>
      <c r="CP1882" t="str">
        <f>VLOOKUP(A1882,Sheet1!$A$2:$E$221,2,0)</f>
        <v>South East Zone</v>
      </c>
    </row>
    <row r="1883" spans="1:94" x14ac:dyDescent="0.35">
      <c r="A1883" t="s">
        <v>8743</v>
      </c>
      <c r="B1883">
        <v>357</v>
      </c>
      <c r="C1883" t="s">
        <v>9332</v>
      </c>
      <c r="D1883" t="s">
        <v>678</v>
      </c>
      <c r="E1883" t="s">
        <v>583</v>
      </c>
      <c r="F1883" t="s">
        <v>584</v>
      </c>
      <c r="G1883" t="s">
        <v>518</v>
      </c>
      <c r="H1883" t="s">
        <v>12978</v>
      </c>
      <c r="I1883">
        <v>442061</v>
      </c>
      <c r="J1883" t="s">
        <v>4061</v>
      </c>
      <c r="K1883" t="s">
        <v>4062</v>
      </c>
      <c r="L1883" t="s">
        <v>4622</v>
      </c>
      <c r="M1883" t="s">
        <v>12979</v>
      </c>
      <c r="N1883">
        <v>90000</v>
      </c>
      <c r="O1883" t="s">
        <v>1445</v>
      </c>
      <c r="P1883" t="s">
        <v>1446</v>
      </c>
      <c r="Q1883" t="s">
        <v>12980</v>
      </c>
      <c r="R1883">
        <v>1836448960</v>
      </c>
      <c r="S1883" t="s">
        <v>13394</v>
      </c>
      <c r="T1883"/>
      <c r="V1883" s="14">
        <v>46209</v>
      </c>
      <c r="W1883" t="s">
        <v>8752</v>
      </c>
      <c r="X1883" s="31">
        <v>46209.65121527778</v>
      </c>
      <c r="AN1883" s="14">
        <v>46210</v>
      </c>
      <c r="AO1883" t="s">
        <v>11111</v>
      </c>
      <c r="AP1883" s="31">
        <v>46210.5231712963</v>
      </c>
      <c r="AT1883" s="31">
        <v>46210.5231712963</v>
      </c>
      <c r="AU1883" s="14">
        <v>46210</v>
      </c>
      <c r="AV1883" t="s">
        <v>11111</v>
      </c>
      <c r="AW1883" t="s">
        <v>584</v>
      </c>
      <c r="AX1883" t="s">
        <v>678</v>
      </c>
      <c r="AY1883" s="14">
        <v>46210</v>
      </c>
      <c r="AZ1883" t="s">
        <v>8748</v>
      </c>
      <c r="BA1883" s="31">
        <v>46210.557384259257</v>
      </c>
      <c r="BB1883" s="14">
        <v>46210</v>
      </c>
      <c r="BC1883" t="s">
        <v>1435</v>
      </c>
      <c r="BD1883" s="31">
        <v>46210.563877314817</v>
      </c>
      <c r="BE1883" s="14">
        <v>46210</v>
      </c>
      <c r="BF1883" t="s">
        <v>1456</v>
      </c>
      <c r="BG1883" s="31">
        <v>46210.568067129629</v>
      </c>
      <c r="BH1883" s="14">
        <v>46210</v>
      </c>
      <c r="BI1883" t="s">
        <v>8654</v>
      </c>
      <c r="BJ1883" s="31">
        <v>46210.608865740738</v>
      </c>
      <c r="BK1883" s="14">
        <v>46210</v>
      </c>
      <c r="BL1883" t="s">
        <v>8654</v>
      </c>
      <c r="BM1883" s="31">
        <v>46210.61109953704</v>
      </c>
      <c r="BZ1883" s="14">
        <v>46210</v>
      </c>
      <c r="CA1883" t="s">
        <v>8654</v>
      </c>
      <c r="CB1883" s="31">
        <v>46210.618368055555</v>
      </c>
      <c r="CC1883" s="14">
        <v>46210</v>
      </c>
      <c r="CD1883" t="s">
        <v>1455</v>
      </c>
      <c r="CE1883" s="31">
        <v>46210.62841435185</v>
      </c>
      <c r="CP1883" t="str">
        <f>VLOOKUP(A1883,Sheet1!$A$2:$E$221,2,0)</f>
        <v>South East Zone</v>
      </c>
    </row>
    <row r="1884" spans="1:94" x14ac:dyDescent="0.35">
      <c r="A1884" t="s">
        <v>8743</v>
      </c>
      <c r="B1884">
        <v>357</v>
      </c>
      <c r="C1884" t="s">
        <v>9332</v>
      </c>
      <c r="D1884" t="s">
        <v>678</v>
      </c>
      <c r="E1884" t="s">
        <v>583</v>
      </c>
      <c r="F1884" t="s">
        <v>584</v>
      </c>
      <c r="G1884" t="s">
        <v>518</v>
      </c>
      <c r="H1884" t="s">
        <v>4059</v>
      </c>
      <c r="I1884">
        <v>463431</v>
      </c>
      <c r="J1884" t="s">
        <v>4061</v>
      </c>
      <c r="K1884" t="s">
        <v>4062</v>
      </c>
      <c r="L1884" t="s">
        <v>4622</v>
      </c>
      <c r="M1884" t="s">
        <v>8773</v>
      </c>
      <c r="N1884">
        <v>90000</v>
      </c>
      <c r="O1884" t="s">
        <v>1445</v>
      </c>
      <c r="P1884" t="s">
        <v>1446</v>
      </c>
      <c r="Q1884" t="s">
        <v>4060</v>
      </c>
      <c r="R1884">
        <v>1419536775</v>
      </c>
      <c r="S1884" t="s">
        <v>13394</v>
      </c>
      <c r="T1884"/>
      <c r="V1884" s="14">
        <v>46205</v>
      </c>
      <c r="W1884" t="s">
        <v>8748</v>
      </c>
      <c r="X1884" s="31">
        <v>46205.464780092596</v>
      </c>
      <c r="AN1884" s="14">
        <v>46205</v>
      </c>
      <c r="AO1884" t="s">
        <v>8748</v>
      </c>
      <c r="AP1884" s="31">
        <v>46205.492766203701</v>
      </c>
      <c r="AT1884" s="31">
        <v>46205.492766203701</v>
      </c>
      <c r="AU1884" s="14">
        <v>46205</v>
      </c>
      <c r="AV1884" t="s">
        <v>8748</v>
      </c>
      <c r="AW1884" t="s">
        <v>8749</v>
      </c>
      <c r="AX1884" t="s">
        <v>677</v>
      </c>
      <c r="AY1884" s="14">
        <v>46205</v>
      </c>
      <c r="AZ1884" t="s">
        <v>8748</v>
      </c>
      <c r="BA1884" s="31">
        <v>46205.493206018517</v>
      </c>
      <c r="BB1884" s="14">
        <v>46205</v>
      </c>
      <c r="BC1884" t="s">
        <v>1435</v>
      </c>
      <c r="BD1884" s="31">
        <v>46205.498773148145</v>
      </c>
      <c r="BE1884" s="14">
        <v>46205</v>
      </c>
      <c r="BF1884" t="s">
        <v>1442</v>
      </c>
      <c r="BG1884" s="31">
        <v>46205.505682870367</v>
      </c>
      <c r="BH1884" s="14">
        <v>46205</v>
      </c>
      <c r="BI1884" t="s">
        <v>1437</v>
      </c>
      <c r="BJ1884" s="31">
        <v>46205.531354166669</v>
      </c>
      <c r="BK1884" s="14">
        <v>46205</v>
      </c>
      <c r="BL1884" t="s">
        <v>1437</v>
      </c>
      <c r="BM1884" s="31">
        <v>46205.531770833331</v>
      </c>
      <c r="BZ1884" s="14">
        <v>46205</v>
      </c>
      <c r="CA1884" t="s">
        <v>1437</v>
      </c>
      <c r="CB1884" s="31">
        <v>46205.539212962962</v>
      </c>
      <c r="CC1884" s="14">
        <v>46205</v>
      </c>
      <c r="CD1884" t="s">
        <v>1455</v>
      </c>
      <c r="CE1884" s="31">
        <v>46205.551701388889</v>
      </c>
      <c r="CI1884" s="14">
        <v>46205</v>
      </c>
      <c r="CJ1884" t="s">
        <v>8748</v>
      </c>
      <c r="CK1884" s="31">
        <v>46205.633576388886</v>
      </c>
      <c r="CP1884" t="str">
        <f>VLOOKUP(A1884,Sheet1!$A$2:$E$221,2,0)</f>
        <v>South East Zone</v>
      </c>
    </row>
    <row r="1885" spans="1:94" x14ac:dyDescent="0.35">
      <c r="A1885" t="s">
        <v>8743</v>
      </c>
      <c r="B1885">
        <v>357</v>
      </c>
      <c r="C1885" t="s">
        <v>9332</v>
      </c>
      <c r="D1885" t="s">
        <v>678</v>
      </c>
      <c r="E1885" t="s">
        <v>583</v>
      </c>
      <c r="F1885" t="s">
        <v>584</v>
      </c>
      <c r="G1885" t="s">
        <v>518</v>
      </c>
      <c r="H1885" t="s">
        <v>4010</v>
      </c>
      <c r="I1885">
        <v>581168</v>
      </c>
      <c r="J1885" t="s">
        <v>4061</v>
      </c>
      <c r="K1885" t="s">
        <v>4062</v>
      </c>
      <c r="L1885" t="s">
        <v>4622</v>
      </c>
      <c r="M1885" t="s">
        <v>8774</v>
      </c>
      <c r="N1885">
        <v>80000</v>
      </c>
      <c r="O1885" t="s">
        <v>1330</v>
      </c>
      <c r="P1885" t="s">
        <v>1331</v>
      </c>
      <c r="Q1885" t="s">
        <v>4011</v>
      </c>
      <c r="R1885">
        <v>2249653606</v>
      </c>
      <c r="S1885" t="s">
        <v>13394</v>
      </c>
      <c r="T1885"/>
      <c r="V1885" s="14">
        <v>46204</v>
      </c>
      <c r="W1885" t="s">
        <v>8775</v>
      </c>
      <c r="X1885" s="31">
        <v>46204.364027777781</v>
      </c>
      <c r="AN1885" s="14">
        <v>46205</v>
      </c>
      <c r="AO1885" t="s">
        <v>8748</v>
      </c>
      <c r="AP1885" s="31">
        <v>46205.429548611108</v>
      </c>
      <c r="AT1885" s="31">
        <v>46205.429548611108</v>
      </c>
      <c r="AU1885" s="14">
        <v>46205</v>
      </c>
      <c r="AV1885" t="s">
        <v>8748</v>
      </c>
      <c r="AW1885" t="s">
        <v>8749</v>
      </c>
      <c r="AX1885" t="s">
        <v>677</v>
      </c>
      <c r="AY1885" s="14">
        <v>46205</v>
      </c>
      <c r="AZ1885" t="s">
        <v>8750</v>
      </c>
      <c r="BA1885" s="31">
        <v>46205.465370370373</v>
      </c>
      <c r="BB1885" s="14">
        <v>46205</v>
      </c>
      <c r="BC1885" t="s">
        <v>1435</v>
      </c>
      <c r="BD1885" s="31">
        <v>46205.467928240738</v>
      </c>
      <c r="BE1885" s="14">
        <v>46205</v>
      </c>
      <c r="BF1885" t="s">
        <v>1449</v>
      </c>
      <c r="BG1885" s="31">
        <v>46205.472962962966</v>
      </c>
      <c r="BH1885" s="14">
        <v>46205</v>
      </c>
      <c r="BI1885" t="s">
        <v>1437</v>
      </c>
      <c r="BJ1885" s="31">
        <v>46205.514687499999</v>
      </c>
      <c r="BK1885" s="14">
        <v>46205</v>
      </c>
      <c r="BL1885" t="s">
        <v>1437</v>
      </c>
      <c r="BM1885" s="31">
        <v>46205.515416666669</v>
      </c>
      <c r="BZ1885" s="14">
        <v>46205</v>
      </c>
      <c r="CA1885" t="s">
        <v>1437</v>
      </c>
      <c r="CB1885" s="31">
        <v>46205.522187499999</v>
      </c>
      <c r="CC1885" s="14">
        <v>46205</v>
      </c>
      <c r="CD1885" t="s">
        <v>1438</v>
      </c>
      <c r="CE1885" s="31">
        <v>46205.526782407411</v>
      </c>
      <c r="CI1885" s="14">
        <v>46205</v>
      </c>
      <c r="CJ1885" t="s">
        <v>8748</v>
      </c>
      <c r="CK1885" s="31">
        <v>46205.683287037034</v>
      </c>
      <c r="CP1885" t="str">
        <f>VLOOKUP(A1885,Sheet1!$A$2:$E$221,2,0)</f>
        <v>South East Zone</v>
      </c>
    </row>
    <row r="1886" spans="1:94" x14ac:dyDescent="0.35">
      <c r="A1886" t="s">
        <v>8743</v>
      </c>
      <c r="B1886">
        <v>357</v>
      </c>
      <c r="C1886" t="s">
        <v>9332</v>
      </c>
      <c r="D1886" t="s">
        <v>678</v>
      </c>
      <c r="E1886" t="s">
        <v>583</v>
      </c>
      <c r="F1886" t="s">
        <v>584</v>
      </c>
      <c r="G1886" t="s">
        <v>518</v>
      </c>
      <c r="H1886" t="s">
        <v>11117</v>
      </c>
      <c r="I1886">
        <v>633576</v>
      </c>
      <c r="J1886" t="s">
        <v>4012</v>
      </c>
      <c r="K1886" t="s">
        <v>4013</v>
      </c>
      <c r="L1886" t="s">
        <v>4622</v>
      </c>
      <c r="M1886" t="s">
        <v>11118</v>
      </c>
      <c r="N1886">
        <v>70000</v>
      </c>
      <c r="O1886" t="s">
        <v>9702</v>
      </c>
      <c r="P1886" t="s">
        <v>9703</v>
      </c>
      <c r="Q1886" t="s">
        <v>11119</v>
      </c>
      <c r="R1886">
        <v>7379133415</v>
      </c>
      <c r="S1886" t="s">
        <v>13394</v>
      </c>
      <c r="T1886"/>
      <c r="V1886" s="14">
        <v>46207</v>
      </c>
      <c r="W1886" t="s">
        <v>8775</v>
      </c>
      <c r="X1886" s="31">
        <v>46207.766967592594</v>
      </c>
      <c r="AN1886" s="14">
        <v>46209</v>
      </c>
      <c r="AO1886" t="s">
        <v>11111</v>
      </c>
      <c r="AP1886" s="31">
        <v>46209.537534722222</v>
      </c>
      <c r="AT1886" s="31">
        <v>46209.537534722222</v>
      </c>
      <c r="AU1886" s="14">
        <v>46209</v>
      </c>
      <c r="AV1886" t="s">
        <v>11111</v>
      </c>
      <c r="AW1886" t="s">
        <v>584</v>
      </c>
      <c r="AX1886" t="s">
        <v>678</v>
      </c>
      <c r="AY1886" s="14">
        <v>46209</v>
      </c>
      <c r="AZ1886" t="s">
        <v>8748</v>
      </c>
      <c r="BA1886" s="31">
        <v>46209.58697916667</v>
      </c>
      <c r="BB1886" s="14">
        <v>46209</v>
      </c>
      <c r="BC1886" t="s">
        <v>1435</v>
      </c>
      <c r="BD1886" s="31">
        <v>46209.59615740741</v>
      </c>
      <c r="BE1886" s="14">
        <v>46209</v>
      </c>
      <c r="BF1886" t="s">
        <v>1441</v>
      </c>
      <c r="BG1886" s="31">
        <v>46209.601724537039</v>
      </c>
      <c r="BH1886" s="14">
        <v>46209</v>
      </c>
      <c r="BI1886" t="s">
        <v>8654</v>
      </c>
      <c r="BJ1886" s="31">
        <v>46209.614872685182</v>
      </c>
      <c r="BK1886" s="14">
        <v>46209</v>
      </c>
      <c r="BL1886" t="s">
        <v>8654</v>
      </c>
      <c r="BM1886" s="31">
        <v>46209.616018518522</v>
      </c>
      <c r="BZ1886" s="14">
        <v>46209</v>
      </c>
      <c r="CA1886" t="s">
        <v>8654</v>
      </c>
      <c r="CB1886" s="31">
        <v>46209.653356481482</v>
      </c>
      <c r="CC1886" s="14">
        <v>46209</v>
      </c>
      <c r="CD1886" t="s">
        <v>1438</v>
      </c>
      <c r="CE1886" s="31">
        <v>46209.660937499997</v>
      </c>
      <c r="CP1886" t="str">
        <f>VLOOKUP(A1886,Sheet1!$A$2:$E$221,2,0)</f>
        <v>South East Zone</v>
      </c>
    </row>
    <row r="1887" spans="1:94" x14ac:dyDescent="0.35">
      <c r="A1887" t="s">
        <v>8743</v>
      </c>
      <c r="B1887">
        <v>357</v>
      </c>
      <c r="C1887" t="s">
        <v>9332</v>
      </c>
      <c r="D1887" t="s">
        <v>678</v>
      </c>
      <c r="E1887" t="s">
        <v>583</v>
      </c>
      <c r="F1887" t="s">
        <v>584</v>
      </c>
      <c r="G1887" t="s">
        <v>518</v>
      </c>
      <c r="H1887" t="s">
        <v>8776</v>
      </c>
      <c r="I1887">
        <v>760239</v>
      </c>
      <c r="J1887" t="s">
        <v>4061</v>
      </c>
      <c r="K1887" t="s">
        <v>4062</v>
      </c>
      <c r="L1887" t="s">
        <v>4622</v>
      </c>
      <c r="M1887" t="s">
        <v>8777</v>
      </c>
      <c r="N1887">
        <v>35000</v>
      </c>
      <c r="O1887" t="s">
        <v>6227</v>
      </c>
      <c r="P1887" t="s">
        <v>6228</v>
      </c>
      <c r="Q1887" t="s">
        <v>8778</v>
      </c>
      <c r="R1887">
        <v>3017242474</v>
      </c>
      <c r="S1887" t="s">
        <v>13394</v>
      </c>
      <c r="T1887"/>
      <c r="V1887" s="14">
        <v>46204</v>
      </c>
      <c r="W1887" t="s">
        <v>8750</v>
      </c>
      <c r="X1887" s="31">
        <v>46204.702893518515</v>
      </c>
      <c r="AN1887" s="14">
        <v>46205</v>
      </c>
      <c r="AO1887" t="s">
        <v>8748</v>
      </c>
      <c r="AP1887" s="31">
        <v>46205.33966435185</v>
      </c>
      <c r="AT1887" s="31">
        <v>46205.33966435185</v>
      </c>
      <c r="AU1887" s="14">
        <v>46205</v>
      </c>
      <c r="AV1887" t="s">
        <v>8748</v>
      </c>
      <c r="AW1887" t="s">
        <v>8749</v>
      </c>
      <c r="AX1887" t="s">
        <v>677</v>
      </c>
      <c r="AY1887" s="14">
        <v>46205</v>
      </c>
      <c r="AZ1887" t="s">
        <v>8750</v>
      </c>
      <c r="BA1887" s="31">
        <v>46205.346701388888</v>
      </c>
      <c r="BB1887" s="14">
        <v>46205</v>
      </c>
      <c r="BC1887" t="s">
        <v>1435</v>
      </c>
      <c r="BD1887" s="31">
        <v>46205.396805555552</v>
      </c>
      <c r="BE1887" s="14">
        <v>46205</v>
      </c>
      <c r="BF1887" t="s">
        <v>1441</v>
      </c>
      <c r="BG1887" s="31">
        <v>46205.40047453704</v>
      </c>
      <c r="BH1887" s="14">
        <v>46205</v>
      </c>
      <c r="BI1887" t="s">
        <v>1437</v>
      </c>
      <c r="BJ1887" s="31">
        <v>46205.424166666664</v>
      </c>
      <c r="BK1887" s="14">
        <v>46205</v>
      </c>
      <c r="BL1887" t="s">
        <v>1437</v>
      </c>
      <c r="BM1887" s="31">
        <v>46205.424988425926</v>
      </c>
      <c r="BZ1887" s="14">
        <v>46205</v>
      </c>
      <c r="CA1887" t="s">
        <v>1437</v>
      </c>
      <c r="CB1887" s="31">
        <v>46205.443877314814</v>
      </c>
      <c r="CC1887" s="14">
        <v>46205</v>
      </c>
      <c r="CD1887" t="s">
        <v>1455</v>
      </c>
      <c r="CE1887" s="31">
        <v>46205.449988425928</v>
      </c>
      <c r="CI1887" s="14">
        <v>46205</v>
      </c>
      <c r="CJ1887" t="s">
        <v>8748</v>
      </c>
      <c r="CK1887" s="31">
        <v>46205.679120370369</v>
      </c>
      <c r="CP1887" t="str">
        <f>VLOOKUP(A1887,Sheet1!$A$2:$E$221,2,0)</f>
        <v>South East Zone</v>
      </c>
    </row>
    <row r="1888" spans="1:94" x14ac:dyDescent="0.35">
      <c r="A1888" t="s">
        <v>8743</v>
      </c>
      <c r="B1888">
        <v>357</v>
      </c>
      <c r="C1888" t="s">
        <v>9332</v>
      </c>
      <c r="D1888" t="s">
        <v>678</v>
      </c>
      <c r="E1888" t="s">
        <v>583</v>
      </c>
      <c r="F1888" t="s">
        <v>584</v>
      </c>
      <c r="G1888" t="s">
        <v>518</v>
      </c>
      <c r="H1888" t="s">
        <v>12981</v>
      </c>
      <c r="I1888">
        <v>770588</v>
      </c>
      <c r="J1888" t="s">
        <v>4012</v>
      </c>
      <c r="K1888" t="s">
        <v>4013</v>
      </c>
      <c r="L1888" t="s">
        <v>4622</v>
      </c>
      <c r="M1888" t="s">
        <v>12982</v>
      </c>
      <c r="N1888">
        <v>90000</v>
      </c>
      <c r="O1888" t="s">
        <v>1445</v>
      </c>
      <c r="P1888" t="s">
        <v>1446</v>
      </c>
      <c r="Q1888" t="s">
        <v>12983</v>
      </c>
      <c r="R1888">
        <v>4425093312</v>
      </c>
      <c r="S1888" t="s">
        <v>13394</v>
      </c>
      <c r="T1888"/>
      <c r="V1888" s="14">
        <v>46210</v>
      </c>
      <c r="W1888" t="s">
        <v>8750</v>
      </c>
      <c r="X1888" s="31">
        <v>46210.560127314813</v>
      </c>
      <c r="AN1888" s="14">
        <v>46210</v>
      </c>
      <c r="AO1888" t="s">
        <v>8748</v>
      </c>
      <c r="AP1888" s="31">
        <v>46210.582905092589</v>
      </c>
      <c r="AT1888" s="31">
        <v>46210.582905092589</v>
      </c>
      <c r="AU1888" s="14">
        <v>46210</v>
      </c>
      <c r="AV1888" t="s">
        <v>8748</v>
      </c>
      <c r="AW1888" t="s">
        <v>8749</v>
      </c>
      <c r="AX1888" t="s">
        <v>677</v>
      </c>
      <c r="AY1888" s="14">
        <v>46210</v>
      </c>
      <c r="AZ1888" t="s">
        <v>8750</v>
      </c>
      <c r="BA1888" s="31">
        <v>46210.592349537037</v>
      </c>
      <c r="BB1888" s="14">
        <v>46210</v>
      </c>
      <c r="BC1888" t="s">
        <v>1435</v>
      </c>
      <c r="BD1888" s="31">
        <v>46210.597905092596</v>
      </c>
      <c r="BE1888" s="14">
        <v>46210</v>
      </c>
      <c r="BF1888" t="s">
        <v>1449</v>
      </c>
      <c r="BG1888" s="31">
        <v>46210.609537037039</v>
      </c>
      <c r="BH1888" s="14">
        <v>46210</v>
      </c>
      <c r="BI1888" t="s">
        <v>1437</v>
      </c>
      <c r="BJ1888" s="31">
        <v>46210.622372685182</v>
      </c>
      <c r="BK1888" s="14">
        <v>46210</v>
      </c>
      <c r="BL1888" t="s">
        <v>1437</v>
      </c>
      <c r="BM1888" s="31">
        <v>46210.623194444444</v>
      </c>
      <c r="BZ1888" s="14">
        <v>46210</v>
      </c>
      <c r="CA1888" t="s">
        <v>1437</v>
      </c>
      <c r="CB1888" s="31">
        <v>46210.637349537035</v>
      </c>
      <c r="CC1888" s="14">
        <v>46210</v>
      </c>
      <c r="CD1888" t="s">
        <v>1455</v>
      </c>
      <c r="CE1888" s="31">
        <v>46210.638726851852</v>
      </c>
      <c r="CI1888" s="14">
        <v>46210</v>
      </c>
      <c r="CJ1888" t="s">
        <v>8768</v>
      </c>
      <c r="CK1888" s="31">
        <v>46210.736435185187</v>
      </c>
      <c r="CP1888" t="str">
        <f>VLOOKUP(A1888,Sheet1!$A$2:$E$221,2,0)</f>
        <v>South East Zone</v>
      </c>
    </row>
    <row r="1889" spans="1:94" x14ac:dyDescent="0.35">
      <c r="A1889" t="s">
        <v>8779</v>
      </c>
      <c r="B1889">
        <v>360</v>
      </c>
      <c r="C1889" t="s">
        <v>9332</v>
      </c>
      <c r="D1889" t="s">
        <v>678</v>
      </c>
      <c r="E1889" t="s">
        <v>646</v>
      </c>
      <c r="F1889" t="s">
        <v>647</v>
      </c>
      <c r="G1889" t="s">
        <v>567</v>
      </c>
      <c r="H1889" t="s">
        <v>8780</v>
      </c>
      <c r="I1889">
        <v>204240</v>
      </c>
      <c r="J1889" t="s">
        <v>8781</v>
      </c>
      <c r="K1889" t="s">
        <v>8782</v>
      </c>
      <c r="L1889" t="s">
        <v>4622</v>
      </c>
      <c r="M1889" t="s">
        <v>8783</v>
      </c>
      <c r="N1889">
        <v>55000</v>
      </c>
      <c r="O1889" t="s">
        <v>5836</v>
      </c>
      <c r="P1889" t="s">
        <v>5837</v>
      </c>
      <c r="Q1889" t="s">
        <v>8784</v>
      </c>
      <c r="R1889">
        <v>6720483191</v>
      </c>
      <c r="S1889" t="s">
        <v>13394</v>
      </c>
      <c r="T1889"/>
      <c r="V1889" s="14">
        <v>46204</v>
      </c>
      <c r="W1889" t="s">
        <v>8785</v>
      </c>
      <c r="X1889" s="31">
        <v>46204.555775462963</v>
      </c>
      <c r="AN1889" s="14">
        <v>46205</v>
      </c>
      <c r="AO1889" t="s">
        <v>1487</v>
      </c>
      <c r="AP1889" s="31">
        <v>46205.418958333335</v>
      </c>
      <c r="AT1889" s="31">
        <v>46205.418958333335</v>
      </c>
      <c r="AU1889" s="14">
        <v>46205</v>
      </c>
      <c r="AV1889" t="s">
        <v>1487</v>
      </c>
      <c r="AW1889" t="s">
        <v>647</v>
      </c>
      <c r="AX1889" t="s">
        <v>678</v>
      </c>
      <c r="AY1889" s="14">
        <v>46205</v>
      </c>
      <c r="AZ1889" t="s">
        <v>1487</v>
      </c>
      <c r="BA1889" s="31">
        <v>46205.425428240742</v>
      </c>
      <c r="BB1889" s="14">
        <v>46205</v>
      </c>
      <c r="BC1889" t="s">
        <v>1435</v>
      </c>
      <c r="BD1889" s="31">
        <v>46205.427002314813</v>
      </c>
      <c r="BE1889" s="14">
        <v>46205</v>
      </c>
      <c r="BF1889" t="s">
        <v>1450</v>
      </c>
      <c r="BG1889" s="31">
        <v>46205.443344907406</v>
      </c>
      <c r="BH1889" s="14">
        <v>46205</v>
      </c>
      <c r="BI1889" t="s">
        <v>1437</v>
      </c>
      <c r="BJ1889" s="31">
        <v>46205.492106481484</v>
      </c>
      <c r="BK1889" s="14">
        <v>46205</v>
      </c>
      <c r="BL1889" t="s">
        <v>1437</v>
      </c>
      <c r="BM1889" s="31">
        <v>46205.492604166669</v>
      </c>
      <c r="BZ1889" s="14">
        <v>46205</v>
      </c>
      <c r="CA1889" t="s">
        <v>1437</v>
      </c>
      <c r="CB1889" s="31">
        <v>46205.52107638889</v>
      </c>
      <c r="CC1889" s="14">
        <v>46205</v>
      </c>
      <c r="CD1889" t="s">
        <v>1438</v>
      </c>
      <c r="CE1889" s="31">
        <v>46205.526273148149</v>
      </c>
      <c r="CI1889" s="14">
        <v>46205</v>
      </c>
      <c r="CJ1889" t="s">
        <v>1492</v>
      </c>
      <c r="CK1889" s="31">
        <v>46205.673981481479</v>
      </c>
      <c r="CP1889" t="str">
        <f>VLOOKUP(A1889,Sheet1!$A$2:$E$221,2,0)</f>
        <v>South East Zone</v>
      </c>
    </row>
    <row r="1890" spans="1:94" x14ac:dyDescent="0.35">
      <c r="A1890" t="s">
        <v>8779</v>
      </c>
      <c r="B1890">
        <v>360</v>
      </c>
      <c r="C1890" t="s">
        <v>9332</v>
      </c>
      <c r="D1890" t="s">
        <v>678</v>
      </c>
      <c r="E1890" t="s">
        <v>646</v>
      </c>
      <c r="F1890" t="s">
        <v>647</v>
      </c>
      <c r="G1890" t="s">
        <v>567</v>
      </c>
      <c r="H1890" t="s">
        <v>8786</v>
      </c>
      <c r="I1890">
        <v>391137</v>
      </c>
      <c r="J1890" t="s">
        <v>8781</v>
      </c>
      <c r="K1890" t="s">
        <v>8782</v>
      </c>
      <c r="L1890" t="s">
        <v>4622</v>
      </c>
      <c r="M1890" t="s">
        <v>8787</v>
      </c>
      <c r="N1890">
        <v>45000</v>
      </c>
      <c r="O1890" t="s">
        <v>1036</v>
      </c>
      <c r="P1890" t="s">
        <v>1037</v>
      </c>
      <c r="Q1890" t="s">
        <v>8788</v>
      </c>
      <c r="R1890">
        <v>2231989160</v>
      </c>
      <c r="S1890" t="s">
        <v>683</v>
      </c>
      <c r="T1890" t="s">
        <v>13292</v>
      </c>
      <c r="U1890" s="1">
        <v>46206</v>
      </c>
      <c r="V1890" s="14">
        <v>46206</v>
      </c>
      <c r="W1890" t="s">
        <v>8789</v>
      </c>
      <c r="X1890" s="31">
        <v>46206.48133101852</v>
      </c>
      <c r="AN1890" s="14">
        <v>46206</v>
      </c>
      <c r="AO1890" t="s">
        <v>1487</v>
      </c>
      <c r="AP1890" s="31">
        <v>46206.573645833334</v>
      </c>
      <c r="AT1890" s="31">
        <v>46206.573645833334</v>
      </c>
      <c r="AU1890" s="14">
        <v>46206</v>
      </c>
      <c r="AV1890" t="s">
        <v>1487</v>
      </c>
      <c r="AW1890" t="s">
        <v>647</v>
      </c>
      <c r="AX1890" t="s">
        <v>678</v>
      </c>
      <c r="AY1890" s="14">
        <v>46206</v>
      </c>
      <c r="AZ1890" t="s">
        <v>1487</v>
      </c>
      <c r="BA1890" s="31">
        <v>46206.576886574076</v>
      </c>
      <c r="BB1890" s="14">
        <v>46206</v>
      </c>
      <c r="BC1890" t="s">
        <v>1435</v>
      </c>
      <c r="BD1890" s="31">
        <v>46206.586828703701</v>
      </c>
      <c r="BE1890" s="14">
        <v>46206</v>
      </c>
      <c r="BF1890" t="s">
        <v>1457</v>
      </c>
      <c r="BG1890" s="31">
        <v>46206.602627314816</v>
      </c>
      <c r="BH1890" s="14">
        <v>46206</v>
      </c>
      <c r="BI1890" t="s">
        <v>1444</v>
      </c>
      <c r="BJ1890" s="31">
        <v>46206.661226851851</v>
      </c>
      <c r="BK1890" s="14">
        <v>46209</v>
      </c>
      <c r="BL1890" t="s">
        <v>1444</v>
      </c>
      <c r="BM1890" s="31">
        <v>46209.495312500003</v>
      </c>
      <c r="BN1890" s="14">
        <v>46206</v>
      </c>
      <c r="BO1890" t="s">
        <v>1444</v>
      </c>
      <c r="BP1890" s="31">
        <v>46206.662453703706</v>
      </c>
      <c r="BZ1890" s="14">
        <v>46209</v>
      </c>
      <c r="CA1890" t="s">
        <v>1444</v>
      </c>
      <c r="CB1890" s="31">
        <v>46209.511412037034</v>
      </c>
      <c r="CC1890" s="14">
        <v>46210</v>
      </c>
      <c r="CD1890" t="s">
        <v>1455</v>
      </c>
      <c r="CE1890" s="31">
        <v>46210.559537037036</v>
      </c>
      <c r="CI1890" s="14">
        <v>46210</v>
      </c>
      <c r="CJ1890" t="s">
        <v>1492</v>
      </c>
      <c r="CK1890" s="31">
        <v>46210.561921296299</v>
      </c>
      <c r="CP1890" t="str">
        <f>VLOOKUP(A1890,Sheet1!$A$2:$E$221,2,0)</f>
        <v>South East Zone</v>
      </c>
    </row>
    <row r="1891" spans="1:94" x14ac:dyDescent="0.35">
      <c r="A1891" t="s">
        <v>8779</v>
      </c>
      <c r="B1891">
        <v>360</v>
      </c>
      <c r="C1891" t="s">
        <v>9332</v>
      </c>
      <c r="D1891" t="s">
        <v>678</v>
      </c>
      <c r="E1891" t="s">
        <v>646</v>
      </c>
      <c r="F1891" t="s">
        <v>647</v>
      </c>
      <c r="G1891" t="s">
        <v>567</v>
      </c>
      <c r="H1891" t="s">
        <v>1488</v>
      </c>
      <c r="I1891">
        <v>418653</v>
      </c>
      <c r="J1891" t="s">
        <v>1489</v>
      </c>
      <c r="K1891" t="s">
        <v>1490</v>
      </c>
      <c r="L1891" t="s">
        <v>4622</v>
      </c>
      <c r="M1891" t="s">
        <v>8790</v>
      </c>
      <c r="N1891">
        <v>45000</v>
      </c>
      <c r="O1891" t="s">
        <v>1036</v>
      </c>
      <c r="P1891" t="s">
        <v>1037</v>
      </c>
      <c r="Q1891" t="s">
        <v>8791</v>
      </c>
      <c r="R1891">
        <v>1116694964</v>
      </c>
      <c r="S1891" t="s">
        <v>13394</v>
      </c>
      <c r="T1891"/>
      <c r="V1891" s="14">
        <v>46204</v>
      </c>
      <c r="W1891" t="s">
        <v>8792</v>
      </c>
      <c r="X1891" s="31">
        <v>46204.561585648145</v>
      </c>
      <c r="AN1891" s="14">
        <v>46204</v>
      </c>
      <c r="AO1891" t="s">
        <v>1487</v>
      </c>
      <c r="AP1891" s="31">
        <v>46204.606712962966</v>
      </c>
      <c r="AT1891" s="31">
        <v>46204.606712962966</v>
      </c>
      <c r="AU1891" s="14">
        <v>46204</v>
      </c>
      <c r="AV1891" t="s">
        <v>1487</v>
      </c>
      <c r="AW1891" t="s">
        <v>647</v>
      </c>
      <c r="AX1891" t="s">
        <v>678</v>
      </c>
      <c r="AY1891" s="14">
        <v>46204</v>
      </c>
      <c r="AZ1891" t="s">
        <v>1487</v>
      </c>
      <c r="BA1891" s="31">
        <v>46204.615972222222</v>
      </c>
      <c r="BB1891" s="14">
        <v>46204</v>
      </c>
      <c r="BC1891" t="s">
        <v>1435</v>
      </c>
      <c r="BD1891" s="31">
        <v>46204.619456018518</v>
      </c>
      <c r="BE1891" s="14">
        <v>46204</v>
      </c>
      <c r="BF1891" t="s">
        <v>1450</v>
      </c>
      <c r="BG1891" s="31">
        <v>46204.624108796299</v>
      </c>
      <c r="BH1891" s="14">
        <v>46204</v>
      </c>
      <c r="BI1891" t="s">
        <v>1491</v>
      </c>
      <c r="BJ1891" s="31">
        <v>46204.647488425922</v>
      </c>
      <c r="BK1891" s="14">
        <v>46204</v>
      </c>
      <c r="BL1891" t="s">
        <v>1491</v>
      </c>
      <c r="BM1891" s="31">
        <v>46204.649965277778</v>
      </c>
      <c r="BZ1891" s="14">
        <v>46204</v>
      </c>
      <c r="CA1891" t="s">
        <v>1491</v>
      </c>
      <c r="CB1891" s="31">
        <v>46204.652939814812</v>
      </c>
      <c r="CC1891" s="14">
        <v>46204</v>
      </c>
      <c r="CD1891" t="s">
        <v>1437</v>
      </c>
      <c r="CE1891" s="31">
        <v>46204.669942129629</v>
      </c>
      <c r="CI1891" s="14">
        <v>46204</v>
      </c>
      <c r="CJ1891" t="s">
        <v>1492</v>
      </c>
      <c r="CK1891" s="31">
        <v>46204.730115740742</v>
      </c>
      <c r="CP1891" t="str">
        <f>VLOOKUP(A1891,Sheet1!$A$2:$E$221,2,0)</f>
        <v>South East Zone</v>
      </c>
    </row>
    <row r="1892" spans="1:94" x14ac:dyDescent="0.35">
      <c r="A1892" t="s">
        <v>8779</v>
      </c>
      <c r="B1892">
        <v>360</v>
      </c>
      <c r="C1892" t="s">
        <v>9332</v>
      </c>
      <c r="D1892" t="s">
        <v>678</v>
      </c>
      <c r="E1892" t="s">
        <v>646</v>
      </c>
      <c r="F1892" t="s">
        <v>647</v>
      </c>
      <c r="G1892" t="s">
        <v>567</v>
      </c>
      <c r="H1892" t="s">
        <v>8793</v>
      </c>
      <c r="I1892">
        <v>777875</v>
      </c>
      <c r="J1892" t="s">
        <v>8781</v>
      </c>
      <c r="K1892" t="s">
        <v>8782</v>
      </c>
      <c r="L1892" t="s">
        <v>4622</v>
      </c>
      <c r="M1892" t="s">
        <v>8794</v>
      </c>
      <c r="N1892">
        <v>65000</v>
      </c>
      <c r="O1892" t="s">
        <v>8795</v>
      </c>
      <c r="P1892" t="s">
        <v>8796</v>
      </c>
      <c r="Q1892" t="s">
        <v>8797</v>
      </c>
      <c r="R1892">
        <v>5367266524</v>
      </c>
      <c r="S1892" t="s">
        <v>13394</v>
      </c>
      <c r="T1892"/>
      <c r="V1892" s="14">
        <v>46206</v>
      </c>
      <c r="W1892" t="s">
        <v>8785</v>
      </c>
      <c r="X1892" s="31">
        <v>46206.437002314815</v>
      </c>
      <c r="AN1892" s="14">
        <v>46206</v>
      </c>
      <c r="AO1892" t="s">
        <v>1487</v>
      </c>
      <c r="AP1892" s="31">
        <v>46206.540092592593</v>
      </c>
      <c r="AT1892" s="31">
        <v>46206.540092592593</v>
      </c>
      <c r="AU1892" s="14">
        <v>46206</v>
      </c>
      <c r="AV1892" t="s">
        <v>1487</v>
      </c>
      <c r="AW1892" t="s">
        <v>647</v>
      </c>
      <c r="AX1892" t="s">
        <v>678</v>
      </c>
      <c r="AY1892" s="14">
        <v>46206</v>
      </c>
      <c r="AZ1892" t="s">
        <v>1487</v>
      </c>
      <c r="BA1892" s="31">
        <v>46206.549178240741</v>
      </c>
      <c r="BB1892" s="14">
        <v>46206</v>
      </c>
      <c r="BC1892" t="s">
        <v>1435</v>
      </c>
      <c r="BD1892" s="31">
        <v>46206.556388888886</v>
      </c>
      <c r="BE1892" s="14">
        <v>46206</v>
      </c>
      <c r="BF1892" t="s">
        <v>1440</v>
      </c>
      <c r="BG1892" s="31">
        <v>46206.560520833336</v>
      </c>
      <c r="BH1892" s="14">
        <v>46206</v>
      </c>
      <c r="BI1892" t="s">
        <v>1437</v>
      </c>
      <c r="BJ1892" s="31">
        <v>46206.615277777775</v>
      </c>
      <c r="BK1892" s="14">
        <v>46206</v>
      </c>
      <c r="BL1892" t="s">
        <v>1437</v>
      </c>
      <c r="BM1892" s="31">
        <v>46206.616435185184</v>
      </c>
      <c r="BZ1892" s="14">
        <v>46206</v>
      </c>
      <c r="CA1892" t="s">
        <v>1438</v>
      </c>
      <c r="CB1892" s="31">
        <v>46206.631689814814</v>
      </c>
      <c r="CC1892" s="14">
        <v>46206</v>
      </c>
      <c r="CD1892" t="s">
        <v>1438</v>
      </c>
      <c r="CE1892" s="31">
        <v>46206.633773148147</v>
      </c>
      <c r="CI1892" s="14">
        <v>46206</v>
      </c>
      <c r="CJ1892" t="s">
        <v>1492</v>
      </c>
      <c r="CK1892" s="31">
        <v>46206.647557870368</v>
      </c>
      <c r="CP1892" t="str">
        <f>VLOOKUP(A1892,Sheet1!$A$2:$E$221,2,0)</f>
        <v>South East Zone</v>
      </c>
    </row>
    <row r="1893" spans="1:94" x14ac:dyDescent="0.35">
      <c r="A1893" t="s">
        <v>8798</v>
      </c>
      <c r="B1893">
        <v>362</v>
      </c>
      <c r="C1893" t="s">
        <v>9332</v>
      </c>
      <c r="D1893" t="s">
        <v>678</v>
      </c>
      <c r="E1893" t="s">
        <v>585</v>
      </c>
      <c r="F1893" t="s">
        <v>586</v>
      </c>
      <c r="G1893" t="s">
        <v>518</v>
      </c>
      <c r="H1893" t="s">
        <v>4085</v>
      </c>
      <c r="I1893">
        <v>126192</v>
      </c>
      <c r="J1893" t="s">
        <v>1493</v>
      </c>
      <c r="K1893" t="s">
        <v>1494</v>
      </c>
      <c r="L1893" t="s">
        <v>4622</v>
      </c>
      <c r="M1893" t="s">
        <v>8799</v>
      </c>
      <c r="N1893">
        <v>85000</v>
      </c>
      <c r="O1893" t="s">
        <v>1110</v>
      </c>
      <c r="P1893" t="s">
        <v>1111</v>
      </c>
      <c r="Q1893" t="s">
        <v>4086</v>
      </c>
      <c r="R1893">
        <v>8839257046</v>
      </c>
      <c r="S1893" t="s">
        <v>13394</v>
      </c>
      <c r="T1893"/>
      <c r="V1893" s="14">
        <v>46205</v>
      </c>
      <c r="W1893" t="s">
        <v>8800</v>
      </c>
      <c r="X1893" s="31">
        <v>46205.468090277776</v>
      </c>
      <c r="AN1893" s="14">
        <v>46205</v>
      </c>
      <c r="AO1893" t="s">
        <v>1495</v>
      </c>
      <c r="AP1893" s="31">
        <v>46205.529976851853</v>
      </c>
      <c r="AT1893" s="31">
        <v>46205.529976851853</v>
      </c>
      <c r="AU1893" s="14">
        <v>46205</v>
      </c>
      <c r="AV1893" t="s">
        <v>1495</v>
      </c>
      <c r="AW1893" t="s">
        <v>586</v>
      </c>
      <c r="AX1893" t="s">
        <v>678</v>
      </c>
      <c r="AY1893" s="14">
        <v>46205</v>
      </c>
      <c r="AZ1893" t="s">
        <v>1496</v>
      </c>
      <c r="BA1893" s="31">
        <v>46205.537314814814</v>
      </c>
      <c r="BB1893" s="14">
        <v>46205</v>
      </c>
      <c r="BC1893" t="s">
        <v>1435</v>
      </c>
      <c r="BD1893" s="31">
        <v>46205.544398148151</v>
      </c>
      <c r="BE1893" s="14">
        <v>46205</v>
      </c>
      <c r="BF1893" t="s">
        <v>1457</v>
      </c>
      <c r="BG1893" s="31">
        <v>46205.54855324074</v>
      </c>
      <c r="BH1893" s="14">
        <v>46205</v>
      </c>
      <c r="BI1893" t="s">
        <v>1437</v>
      </c>
      <c r="BJ1893" s="31">
        <v>46205.559571759259</v>
      </c>
      <c r="BK1893" s="14">
        <v>46205</v>
      </c>
      <c r="BL1893" t="s">
        <v>1437</v>
      </c>
      <c r="BM1893" s="31">
        <v>46205.560370370367</v>
      </c>
      <c r="BZ1893" s="14">
        <v>46205</v>
      </c>
      <c r="CA1893" t="s">
        <v>1437</v>
      </c>
      <c r="CB1893" s="31">
        <v>46205.603159722225</v>
      </c>
      <c r="CC1893" s="14">
        <v>46205</v>
      </c>
      <c r="CD1893" t="s">
        <v>1438</v>
      </c>
      <c r="CE1893" s="31">
        <v>46205.627280092594</v>
      </c>
      <c r="CI1893" s="14">
        <v>46205</v>
      </c>
      <c r="CJ1893" t="s">
        <v>1496</v>
      </c>
      <c r="CK1893" s="31">
        <v>46205.793692129628</v>
      </c>
      <c r="CP1893" t="str">
        <f>VLOOKUP(A1893,Sheet1!$A$2:$E$221,2,0)</f>
        <v>South East Zone</v>
      </c>
    </row>
    <row r="1894" spans="1:94" x14ac:dyDescent="0.35">
      <c r="A1894" t="s">
        <v>8798</v>
      </c>
      <c r="B1894">
        <v>362</v>
      </c>
      <c r="C1894" t="s">
        <v>9332</v>
      </c>
      <c r="D1894" t="s">
        <v>678</v>
      </c>
      <c r="E1894" t="s">
        <v>585</v>
      </c>
      <c r="F1894" t="s">
        <v>586</v>
      </c>
      <c r="G1894" t="s">
        <v>518</v>
      </c>
      <c r="H1894" t="s">
        <v>11120</v>
      </c>
      <c r="I1894">
        <v>151178</v>
      </c>
      <c r="J1894" t="s">
        <v>9826</v>
      </c>
      <c r="K1894" t="s">
        <v>9827</v>
      </c>
      <c r="L1894" t="s">
        <v>4622</v>
      </c>
      <c r="M1894" t="s">
        <v>11121</v>
      </c>
      <c r="N1894">
        <v>75000</v>
      </c>
      <c r="O1894" t="s">
        <v>11122</v>
      </c>
      <c r="P1894" t="s">
        <v>11123</v>
      </c>
      <c r="Q1894" t="s">
        <v>11124</v>
      </c>
      <c r="R1894">
        <v>4496267392</v>
      </c>
      <c r="S1894" t="s">
        <v>13394</v>
      </c>
      <c r="T1894"/>
      <c r="V1894" s="14">
        <v>46209</v>
      </c>
      <c r="W1894" t="s">
        <v>1496</v>
      </c>
      <c r="X1894" s="31">
        <v>46209.493935185186</v>
      </c>
      <c r="AN1894" s="14">
        <v>46209</v>
      </c>
      <c r="AO1894" t="s">
        <v>1496</v>
      </c>
      <c r="AP1894" s="31">
        <v>46209.519756944443</v>
      </c>
      <c r="AT1894" s="31">
        <v>46209.519756944443</v>
      </c>
      <c r="AU1894" s="14">
        <v>46209</v>
      </c>
      <c r="AV1894" t="s">
        <v>1496</v>
      </c>
      <c r="AW1894" t="s">
        <v>8807</v>
      </c>
      <c r="AX1894" t="s">
        <v>677</v>
      </c>
      <c r="AY1894" s="14">
        <v>46209</v>
      </c>
      <c r="AZ1894" t="s">
        <v>1496</v>
      </c>
      <c r="BA1894" s="31">
        <v>46209.520104166666</v>
      </c>
      <c r="BB1894" s="14">
        <v>46209</v>
      </c>
      <c r="BC1894" t="s">
        <v>1435</v>
      </c>
      <c r="BD1894" s="31">
        <v>46209.52547453704</v>
      </c>
      <c r="BE1894" s="14">
        <v>46209</v>
      </c>
      <c r="BF1894" t="s">
        <v>1443</v>
      </c>
      <c r="BG1894" s="31">
        <v>46209.530740740738</v>
      </c>
      <c r="BH1894" s="14">
        <v>46209</v>
      </c>
      <c r="BI1894" t="s">
        <v>8654</v>
      </c>
      <c r="BJ1894" s="31">
        <v>46209.543020833335</v>
      </c>
      <c r="BK1894" s="14">
        <v>46209</v>
      </c>
      <c r="BL1894" t="s">
        <v>8654</v>
      </c>
      <c r="BM1894" s="31">
        <v>46209.543865740743</v>
      </c>
      <c r="BZ1894" s="14">
        <v>46209</v>
      </c>
      <c r="CA1894" t="s">
        <v>8654</v>
      </c>
      <c r="CB1894" s="31">
        <v>46209.557442129626</v>
      </c>
      <c r="CC1894" s="14">
        <v>46209</v>
      </c>
      <c r="CD1894" t="s">
        <v>1437</v>
      </c>
      <c r="CE1894" s="31">
        <v>46209.56013888889</v>
      </c>
      <c r="CI1894" s="14">
        <v>46209</v>
      </c>
      <c r="CJ1894" t="s">
        <v>1496</v>
      </c>
      <c r="CK1894" s="31">
        <v>46209.754872685182</v>
      </c>
      <c r="CP1894" t="str">
        <f>VLOOKUP(A1894,Sheet1!$A$2:$E$221,2,0)</f>
        <v>South East Zone</v>
      </c>
    </row>
    <row r="1895" spans="1:94" x14ac:dyDescent="0.35">
      <c r="A1895" t="s">
        <v>8798</v>
      </c>
      <c r="B1895">
        <v>362</v>
      </c>
      <c r="C1895" t="s">
        <v>9332</v>
      </c>
      <c r="D1895" t="s">
        <v>678</v>
      </c>
      <c r="E1895" t="s">
        <v>585</v>
      </c>
      <c r="F1895" t="s">
        <v>586</v>
      </c>
      <c r="G1895" t="s">
        <v>518</v>
      </c>
      <c r="H1895" t="s">
        <v>11125</v>
      </c>
      <c r="I1895">
        <v>466617</v>
      </c>
      <c r="J1895" t="s">
        <v>1493</v>
      </c>
      <c r="K1895" t="s">
        <v>1494</v>
      </c>
      <c r="L1895" t="s">
        <v>4622</v>
      </c>
      <c r="M1895" t="s">
        <v>11126</v>
      </c>
      <c r="N1895">
        <v>45000</v>
      </c>
      <c r="O1895" t="s">
        <v>10081</v>
      </c>
      <c r="P1895" t="s">
        <v>10082</v>
      </c>
      <c r="Q1895" t="s">
        <v>11127</v>
      </c>
      <c r="R1895">
        <v>2882293225</v>
      </c>
      <c r="S1895" t="s">
        <v>13394</v>
      </c>
      <c r="T1895"/>
      <c r="V1895" s="14">
        <v>46209</v>
      </c>
      <c r="W1895" t="s">
        <v>8800</v>
      </c>
      <c r="X1895" s="31">
        <v>46209.54886574074</v>
      </c>
      <c r="AN1895" s="14">
        <v>46209</v>
      </c>
      <c r="AO1895" t="s">
        <v>1496</v>
      </c>
      <c r="AP1895" s="31">
        <v>46209.571666666663</v>
      </c>
      <c r="AT1895" s="31">
        <v>46209.571666666663</v>
      </c>
      <c r="AU1895" s="14">
        <v>46209</v>
      </c>
      <c r="AV1895" t="s">
        <v>1496</v>
      </c>
      <c r="AW1895" t="s">
        <v>8807</v>
      </c>
      <c r="AX1895" t="s">
        <v>677</v>
      </c>
      <c r="AY1895" s="14">
        <v>46209</v>
      </c>
      <c r="AZ1895" t="s">
        <v>1496</v>
      </c>
      <c r="BA1895" s="31">
        <v>46209.572048611109</v>
      </c>
      <c r="BB1895" s="14">
        <v>46209</v>
      </c>
      <c r="BC1895" t="s">
        <v>1435</v>
      </c>
      <c r="BD1895" s="31">
        <v>46209.579733796294</v>
      </c>
      <c r="BE1895" s="14">
        <v>46209</v>
      </c>
      <c r="BF1895" t="s">
        <v>1458</v>
      </c>
      <c r="BG1895" s="31">
        <v>46209.592731481483</v>
      </c>
      <c r="BH1895" s="14">
        <v>46209</v>
      </c>
      <c r="BI1895" t="s">
        <v>1437</v>
      </c>
      <c r="BJ1895" s="31">
        <v>46209.605127314811</v>
      </c>
      <c r="BK1895" s="14">
        <v>46209</v>
      </c>
      <c r="BL1895" t="s">
        <v>1437</v>
      </c>
      <c r="BM1895" s="31">
        <v>46209.60565972222</v>
      </c>
      <c r="BZ1895" s="14">
        <v>46209</v>
      </c>
      <c r="CA1895" t="s">
        <v>1437</v>
      </c>
      <c r="CB1895" s="31">
        <v>46209.618437500001</v>
      </c>
      <c r="CC1895" s="14">
        <v>46209</v>
      </c>
      <c r="CD1895" t="s">
        <v>1437</v>
      </c>
      <c r="CE1895" s="31">
        <v>46209.619687500002</v>
      </c>
      <c r="CI1895" s="14">
        <v>46209</v>
      </c>
      <c r="CJ1895" t="s">
        <v>1496</v>
      </c>
      <c r="CK1895" s="31">
        <v>46209.679722222223</v>
      </c>
      <c r="CP1895" t="str">
        <f>VLOOKUP(A1895,Sheet1!$A$2:$E$221,2,0)</f>
        <v>South East Zone</v>
      </c>
    </row>
    <row r="1896" spans="1:94" x14ac:dyDescent="0.35">
      <c r="A1896" t="s">
        <v>8798</v>
      </c>
      <c r="B1896">
        <v>362</v>
      </c>
      <c r="C1896" t="s">
        <v>9332</v>
      </c>
      <c r="D1896" t="s">
        <v>678</v>
      </c>
      <c r="E1896" t="s">
        <v>585</v>
      </c>
      <c r="F1896" t="s">
        <v>586</v>
      </c>
      <c r="G1896" t="s">
        <v>518</v>
      </c>
      <c r="H1896" t="s">
        <v>12984</v>
      </c>
      <c r="I1896">
        <v>555601</v>
      </c>
      <c r="J1896" t="s">
        <v>3532</v>
      </c>
      <c r="K1896" t="s">
        <v>3533</v>
      </c>
      <c r="L1896" t="s">
        <v>4622</v>
      </c>
      <c r="M1896" t="s">
        <v>12985</v>
      </c>
      <c r="N1896">
        <v>60000</v>
      </c>
      <c r="O1896" t="s">
        <v>1038</v>
      </c>
      <c r="P1896" t="s">
        <v>1039</v>
      </c>
      <c r="Q1896" t="s">
        <v>12986</v>
      </c>
      <c r="R1896">
        <v>9063714120</v>
      </c>
      <c r="S1896" t="s">
        <v>13394</v>
      </c>
      <c r="T1896"/>
      <c r="V1896" s="14">
        <v>46210</v>
      </c>
      <c r="W1896" t="s">
        <v>12987</v>
      </c>
      <c r="X1896" s="31">
        <v>46210.541388888887</v>
      </c>
      <c r="AN1896" s="14">
        <v>46210</v>
      </c>
      <c r="AO1896" t="s">
        <v>1496</v>
      </c>
      <c r="AP1896" s="31">
        <v>46210.726597222223</v>
      </c>
      <c r="AT1896" s="31">
        <v>46210.726597222223</v>
      </c>
      <c r="AU1896" s="14">
        <v>46210</v>
      </c>
      <c r="AV1896" t="s">
        <v>1496</v>
      </c>
      <c r="AW1896" t="s">
        <v>8807</v>
      </c>
      <c r="AX1896" t="s">
        <v>677</v>
      </c>
      <c r="AY1896" s="14">
        <v>46210</v>
      </c>
      <c r="AZ1896" t="s">
        <v>1496</v>
      </c>
      <c r="BA1896" s="31">
        <v>46210.729317129626</v>
      </c>
      <c r="BB1896" s="14">
        <v>46210</v>
      </c>
      <c r="BC1896" t="s">
        <v>1435</v>
      </c>
      <c r="BD1896" s="31">
        <v>46210.737222222226</v>
      </c>
      <c r="BE1896" s="14">
        <v>46210</v>
      </c>
      <c r="BF1896" t="s">
        <v>1450</v>
      </c>
      <c r="BG1896" s="31">
        <v>46210.741956018515</v>
      </c>
      <c r="BH1896" s="14">
        <v>46210</v>
      </c>
      <c r="BI1896" t="s">
        <v>1491</v>
      </c>
      <c r="BJ1896" s="31">
        <v>46210.743506944447</v>
      </c>
      <c r="BK1896" s="14">
        <v>46210</v>
      </c>
      <c r="BL1896" t="s">
        <v>1491</v>
      </c>
      <c r="BM1896" s="31">
        <v>46210.744629629633</v>
      </c>
      <c r="BZ1896" s="14">
        <v>46210</v>
      </c>
      <c r="CA1896" t="s">
        <v>1491</v>
      </c>
      <c r="CB1896" s="31">
        <v>46210.757476851853</v>
      </c>
      <c r="CC1896" s="14">
        <v>46210</v>
      </c>
      <c r="CD1896" t="s">
        <v>1437</v>
      </c>
      <c r="CE1896" s="31">
        <v>46210.763055555559</v>
      </c>
      <c r="CI1896" s="14">
        <v>46210</v>
      </c>
      <c r="CJ1896" t="s">
        <v>1496</v>
      </c>
      <c r="CK1896" s="31">
        <v>46210.835104166668</v>
      </c>
      <c r="CP1896" t="str">
        <f>VLOOKUP(A1896,Sheet1!$A$2:$E$221,2,0)</f>
        <v>South East Zone</v>
      </c>
    </row>
    <row r="1897" spans="1:94" x14ac:dyDescent="0.35">
      <c r="A1897" t="s">
        <v>8798</v>
      </c>
      <c r="B1897">
        <v>362</v>
      </c>
      <c r="C1897" t="s">
        <v>9332</v>
      </c>
      <c r="D1897" t="s">
        <v>678</v>
      </c>
      <c r="E1897" t="s">
        <v>585</v>
      </c>
      <c r="F1897" t="s">
        <v>586</v>
      </c>
      <c r="G1897" t="s">
        <v>518</v>
      </c>
      <c r="H1897" t="s">
        <v>8801</v>
      </c>
      <c r="I1897">
        <v>569494</v>
      </c>
      <c r="J1897" t="s">
        <v>8802</v>
      </c>
      <c r="K1897" t="s">
        <v>8803</v>
      </c>
      <c r="L1897" t="s">
        <v>4622</v>
      </c>
      <c r="M1897" t="s">
        <v>8804</v>
      </c>
      <c r="N1897">
        <v>45000</v>
      </c>
      <c r="O1897" t="s">
        <v>1036</v>
      </c>
      <c r="P1897" t="s">
        <v>1037</v>
      </c>
      <c r="Q1897" t="s">
        <v>8805</v>
      </c>
      <c r="R1897">
        <v>4489080497</v>
      </c>
      <c r="S1897" t="s">
        <v>13394</v>
      </c>
      <c r="T1897"/>
      <c r="V1897" s="14">
        <v>46204</v>
      </c>
      <c r="W1897" t="s">
        <v>8806</v>
      </c>
      <c r="X1897" s="31">
        <v>46204.525856481479</v>
      </c>
      <c r="AH1897" s="14">
        <v>46204</v>
      </c>
      <c r="AI1897" t="s">
        <v>1496</v>
      </c>
      <c r="AJ1897" s="31">
        <v>46204.57372685185</v>
      </c>
      <c r="AN1897" s="14">
        <v>46204</v>
      </c>
      <c r="AO1897" t="s">
        <v>1496</v>
      </c>
      <c r="AP1897" s="31">
        <v>46204.597604166665</v>
      </c>
      <c r="AT1897" s="31">
        <v>46204.597604166665</v>
      </c>
      <c r="AU1897" s="14">
        <v>46204</v>
      </c>
      <c r="AV1897" t="s">
        <v>1496</v>
      </c>
      <c r="AW1897" t="s">
        <v>8807</v>
      </c>
      <c r="AX1897" t="s">
        <v>677</v>
      </c>
      <c r="AY1897" s="14">
        <v>46204</v>
      </c>
      <c r="AZ1897" t="s">
        <v>1496</v>
      </c>
      <c r="BA1897" s="31">
        <v>46204.598483796297</v>
      </c>
      <c r="BB1897" s="14">
        <v>46204</v>
      </c>
      <c r="BC1897" t="s">
        <v>1435</v>
      </c>
      <c r="BD1897" s="31">
        <v>46204.60428240741</v>
      </c>
      <c r="BE1897" s="14">
        <v>46204</v>
      </c>
      <c r="BF1897" t="s">
        <v>1449</v>
      </c>
      <c r="BG1897" s="31">
        <v>46204.612060185187</v>
      </c>
      <c r="BH1897" s="14">
        <v>46204</v>
      </c>
      <c r="BI1897" t="s">
        <v>1437</v>
      </c>
      <c r="BJ1897" s="31">
        <v>46204.639166666668</v>
      </c>
      <c r="BK1897" s="14">
        <v>46204</v>
      </c>
      <c r="BL1897" t="s">
        <v>1437</v>
      </c>
      <c r="BM1897" s="31">
        <v>46204.639861111114</v>
      </c>
      <c r="BZ1897" s="14">
        <v>46204</v>
      </c>
      <c r="CA1897" t="s">
        <v>1437</v>
      </c>
      <c r="CB1897" s="31">
        <v>46204.643819444442</v>
      </c>
      <c r="CC1897" s="14">
        <v>46204</v>
      </c>
      <c r="CD1897" t="s">
        <v>1438</v>
      </c>
      <c r="CE1897" s="31">
        <v>46204.651979166665</v>
      </c>
      <c r="CI1897" s="14">
        <v>46204</v>
      </c>
      <c r="CJ1897" t="s">
        <v>1496</v>
      </c>
      <c r="CK1897" s="31">
        <v>46204.722129629627</v>
      </c>
      <c r="CP1897" t="str">
        <f>VLOOKUP(A1897,Sheet1!$A$2:$E$221,2,0)</f>
        <v>South East Zone</v>
      </c>
    </row>
    <row r="1898" spans="1:94" x14ac:dyDescent="0.35">
      <c r="A1898" t="s">
        <v>8798</v>
      </c>
      <c r="B1898">
        <v>362</v>
      </c>
      <c r="C1898" t="s">
        <v>9332</v>
      </c>
      <c r="D1898" t="s">
        <v>678</v>
      </c>
      <c r="E1898" t="s">
        <v>585</v>
      </c>
      <c r="F1898" t="s">
        <v>586</v>
      </c>
      <c r="G1898" t="s">
        <v>518</v>
      </c>
      <c r="H1898" t="s">
        <v>12988</v>
      </c>
      <c r="I1898">
        <v>659399</v>
      </c>
      <c r="J1898" t="s">
        <v>9826</v>
      </c>
      <c r="K1898" t="s">
        <v>9827</v>
      </c>
      <c r="L1898" t="s">
        <v>4622</v>
      </c>
      <c r="M1898" t="s">
        <v>12989</v>
      </c>
      <c r="N1898">
        <v>77000</v>
      </c>
      <c r="O1898" t="s">
        <v>1124</v>
      </c>
      <c r="P1898" t="s">
        <v>1125</v>
      </c>
      <c r="Q1898" t="s">
        <v>12990</v>
      </c>
      <c r="R1898">
        <v>4378528647</v>
      </c>
      <c r="S1898" t="s">
        <v>13394</v>
      </c>
      <c r="T1898"/>
      <c r="V1898" s="14">
        <v>46210</v>
      </c>
      <c r="W1898" t="s">
        <v>12991</v>
      </c>
      <c r="X1898" s="31">
        <v>46210.683067129627</v>
      </c>
      <c r="AN1898" s="14">
        <v>46210</v>
      </c>
      <c r="AO1898" t="s">
        <v>1495</v>
      </c>
      <c r="AP1898" s="31">
        <v>46210.71429398148</v>
      </c>
      <c r="AT1898" s="31">
        <v>46210.71429398148</v>
      </c>
      <c r="AU1898" s="14">
        <v>46210</v>
      </c>
      <c r="AV1898" t="s">
        <v>1495</v>
      </c>
      <c r="AW1898" t="s">
        <v>586</v>
      </c>
      <c r="AX1898" t="s">
        <v>678</v>
      </c>
      <c r="AY1898" s="14">
        <v>46210</v>
      </c>
      <c r="AZ1898" t="s">
        <v>1495</v>
      </c>
      <c r="BA1898" s="31">
        <v>46210.715370370373</v>
      </c>
      <c r="BB1898" s="14">
        <v>46210</v>
      </c>
      <c r="BC1898" t="s">
        <v>1435</v>
      </c>
      <c r="BD1898" s="31">
        <v>46210.726377314815</v>
      </c>
      <c r="BE1898" s="14">
        <v>46210</v>
      </c>
      <c r="BF1898" t="s">
        <v>1449</v>
      </c>
      <c r="BG1898" s="31">
        <v>46210.729722222219</v>
      </c>
      <c r="BH1898" s="14">
        <v>46210</v>
      </c>
      <c r="BI1898" t="s">
        <v>1437</v>
      </c>
      <c r="BJ1898" s="31">
        <v>46210.739814814813</v>
      </c>
      <c r="BK1898" s="14">
        <v>46210</v>
      </c>
      <c r="BL1898" t="s">
        <v>1437</v>
      </c>
      <c r="BM1898" s="31">
        <v>46210.740706018521</v>
      </c>
      <c r="BZ1898" s="14">
        <v>46210</v>
      </c>
      <c r="CA1898" t="s">
        <v>1437</v>
      </c>
      <c r="CB1898" s="31">
        <v>46210.747858796298</v>
      </c>
      <c r="CC1898" s="14">
        <v>46210</v>
      </c>
      <c r="CD1898" t="s">
        <v>1437</v>
      </c>
      <c r="CE1898" s="31">
        <v>46210.749965277777</v>
      </c>
      <c r="CI1898" s="14">
        <v>46210</v>
      </c>
      <c r="CJ1898" t="s">
        <v>1496</v>
      </c>
      <c r="CK1898" s="31">
        <v>46210.806863425925</v>
      </c>
      <c r="CP1898" t="str">
        <f>VLOOKUP(A1898,Sheet1!$A$2:$E$221,2,0)</f>
        <v>South East Zone</v>
      </c>
    </row>
    <row r="1899" spans="1:94" x14ac:dyDescent="0.35">
      <c r="A1899" t="s">
        <v>8798</v>
      </c>
      <c r="B1899">
        <v>362</v>
      </c>
      <c r="C1899" t="s">
        <v>9332</v>
      </c>
      <c r="D1899" t="s">
        <v>678</v>
      </c>
      <c r="E1899" t="s">
        <v>585</v>
      </c>
      <c r="F1899" t="s">
        <v>586</v>
      </c>
      <c r="G1899" t="s">
        <v>518</v>
      </c>
      <c r="H1899" t="s">
        <v>8808</v>
      </c>
      <c r="I1899">
        <v>662813</v>
      </c>
      <c r="J1899" t="s">
        <v>1493</v>
      </c>
      <c r="K1899" t="s">
        <v>1494</v>
      </c>
      <c r="L1899" t="s">
        <v>4622</v>
      </c>
      <c r="M1899" t="s">
        <v>8809</v>
      </c>
      <c r="N1899">
        <v>40000</v>
      </c>
      <c r="O1899" t="s">
        <v>1059</v>
      </c>
      <c r="P1899" t="s">
        <v>1060</v>
      </c>
      <c r="Q1899" t="s">
        <v>8810</v>
      </c>
      <c r="R1899">
        <v>4300318520</v>
      </c>
      <c r="S1899" t="s">
        <v>13394</v>
      </c>
      <c r="T1899"/>
      <c r="V1899" s="14">
        <v>46205</v>
      </c>
      <c r="W1899" t="s">
        <v>8800</v>
      </c>
      <c r="X1899" s="31">
        <v>46205.502592592595</v>
      </c>
      <c r="AN1899" s="14">
        <v>46205</v>
      </c>
      <c r="AO1899" t="s">
        <v>1495</v>
      </c>
      <c r="AP1899" s="31">
        <v>46205.571215277778</v>
      </c>
      <c r="AT1899" s="31">
        <v>46205.571215277778</v>
      </c>
      <c r="AU1899" s="14">
        <v>46205</v>
      </c>
      <c r="AV1899" t="s">
        <v>1495</v>
      </c>
      <c r="AW1899" t="s">
        <v>586</v>
      </c>
      <c r="AX1899" t="s">
        <v>678</v>
      </c>
      <c r="AY1899" s="14">
        <v>46205</v>
      </c>
      <c r="AZ1899" t="s">
        <v>1496</v>
      </c>
      <c r="BA1899" s="31">
        <v>46205.573263888888</v>
      </c>
      <c r="BB1899" s="14">
        <v>46205</v>
      </c>
      <c r="BC1899" t="s">
        <v>1435</v>
      </c>
      <c r="BD1899" s="31">
        <v>46205.591284722221</v>
      </c>
      <c r="BE1899" s="14">
        <v>46205</v>
      </c>
      <c r="BF1899" t="s">
        <v>1456</v>
      </c>
      <c r="BG1899" s="31">
        <v>46205.59920138889</v>
      </c>
      <c r="BH1899" s="14">
        <v>46205</v>
      </c>
      <c r="BI1899" t="s">
        <v>1437</v>
      </c>
      <c r="BJ1899" s="31">
        <v>46205.634050925924</v>
      </c>
      <c r="BK1899" s="14">
        <v>46205</v>
      </c>
      <c r="BL1899" t="s">
        <v>1437</v>
      </c>
      <c r="BM1899" s="31">
        <v>46205.634884259256</v>
      </c>
      <c r="BZ1899" s="14">
        <v>46205</v>
      </c>
      <c r="CA1899" t="s">
        <v>1437</v>
      </c>
      <c r="CB1899" s="31">
        <v>46205.654247685183</v>
      </c>
      <c r="CC1899" s="14">
        <v>46205</v>
      </c>
      <c r="CD1899" t="s">
        <v>1455</v>
      </c>
      <c r="CE1899" s="31">
        <v>46205.658194444448</v>
      </c>
      <c r="CI1899" s="14">
        <v>46205</v>
      </c>
      <c r="CJ1899" t="s">
        <v>1496</v>
      </c>
      <c r="CK1899" s="31">
        <v>46205.81826388889</v>
      </c>
      <c r="CP1899" t="str">
        <f>VLOOKUP(A1899,Sheet1!$A$2:$E$221,2,0)</f>
        <v>South East Zone</v>
      </c>
    </row>
    <row r="1900" spans="1:94" x14ac:dyDescent="0.35">
      <c r="A1900" t="s">
        <v>8798</v>
      </c>
      <c r="B1900">
        <v>362</v>
      </c>
      <c r="C1900" t="s">
        <v>9332</v>
      </c>
      <c r="D1900" t="s">
        <v>678</v>
      </c>
      <c r="E1900" t="s">
        <v>585</v>
      </c>
      <c r="F1900" t="s">
        <v>586</v>
      </c>
      <c r="G1900" t="s">
        <v>518</v>
      </c>
      <c r="H1900" t="s">
        <v>8811</v>
      </c>
      <c r="I1900">
        <v>711503</v>
      </c>
      <c r="J1900" t="s">
        <v>8802</v>
      </c>
      <c r="K1900" t="s">
        <v>8803</v>
      </c>
      <c r="L1900" t="s">
        <v>4622</v>
      </c>
      <c r="M1900" t="s">
        <v>8812</v>
      </c>
      <c r="N1900">
        <v>70000</v>
      </c>
      <c r="O1900" t="s">
        <v>1029</v>
      </c>
      <c r="P1900" t="s">
        <v>1030</v>
      </c>
      <c r="Q1900" t="s">
        <v>8725</v>
      </c>
      <c r="R1900">
        <v>9300693434</v>
      </c>
      <c r="S1900" t="s">
        <v>13394</v>
      </c>
      <c r="T1900"/>
      <c r="V1900" s="14">
        <v>46205</v>
      </c>
      <c r="W1900" t="s">
        <v>8806</v>
      </c>
      <c r="X1900" s="31">
        <v>46205.476030092592</v>
      </c>
      <c r="AN1900" s="14">
        <v>46205</v>
      </c>
      <c r="AO1900" t="s">
        <v>1496</v>
      </c>
      <c r="AP1900" s="31">
        <v>46205.512569444443</v>
      </c>
      <c r="AT1900" s="31">
        <v>46205.512569444443</v>
      </c>
      <c r="AU1900" s="14">
        <v>46205</v>
      </c>
      <c r="AV1900" t="s">
        <v>1496</v>
      </c>
      <c r="AW1900" t="s">
        <v>8807</v>
      </c>
      <c r="AX1900" t="s">
        <v>677</v>
      </c>
      <c r="AY1900" s="14">
        <v>46205</v>
      </c>
      <c r="AZ1900" t="s">
        <v>1496</v>
      </c>
      <c r="BA1900" s="31">
        <v>46205.513182870367</v>
      </c>
      <c r="BB1900" s="14">
        <v>46205</v>
      </c>
      <c r="BC1900" t="s">
        <v>1435</v>
      </c>
      <c r="BD1900" s="31">
        <v>46205.514490740738</v>
      </c>
      <c r="BE1900" s="14">
        <v>46205</v>
      </c>
      <c r="BF1900" t="s">
        <v>1440</v>
      </c>
      <c r="BG1900" s="31">
        <v>46205.517210648148</v>
      </c>
      <c r="BH1900" s="14">
        <v>46205</v>
      </c>
      <c r="BI1900" t="s">
        <v>1437</v>
      </c>
      <c r="BJ1900" s="31">
        <v>46205.531990740739</v>
      </c>
      <c r="BK1900" s="14">
        <v>46205</v>
      </c>
      <c r="BL1900" t="s">
        <v>1437</v>
      </c>
      <c r="BM1900" s="31">
        <v>46205.533136574071</v>
      </c>
      <c r="BZ1900" s="14">
        <v>46205</v>
      </c>
      <c r="CA1900" t="s">
        <v>1437</v>
      </c>
      <c r="CB1900" s="31">
        <v>46205.539606481485</v>
      </c>
      <c r="CC1900" s="14">
        <v>46205</v>
      </c>
      <c r="CD1900" t="s">
        <v>1455</v>
      </c>
      <c r="CE1900" s="31">
        <v>46205.551805555559</v>
      </c>
      <c r="CI1900" s="14">
        <v>46206</v>
      </c>
      <c r="CJ1900" t="s">
        <v>1496</v>
      </c>
      <c r="CK1900" s="31">
        <v>46206.52244212963</v>
      </c>
      <c r="CP1900" t="str">
        <f>VLOOKUP(A1900,Sheet1!$A$2:$E$221,2,0)</f>
        <v>South East Zone</v>
      </c>
    </row>
    <row r="1901" spans="1:94" x14ac:dyDescent="0.35">
      <c r="A1901" t="s">
        <v>8798</v>
      </c>
      <c r="B1901">
        <v>362</v>
      </c>
      <c r="C1901" t="s">
        <v>9332</v>
      </c>
      <c r="D1901" t="s">
        <v>678</v>
      </c>
      <c r="E1901" t="s">
        <v>585</v>
      </c>
      <c r="F1901" t="s">
        <v>586</v>
      </c>
      <c r="G1901" t="s">
        <v>518</v>
      </c>
      <c r="H1901" t="s">
        <v>4111</v>
      </c>
      <c r="I1901">
        <v>758119</v>
      </c>
      <c r="J1901" t="s">
        <v>4113</v>
      </c>
      <c r="K1901" t="s">
        <v>4114</v>
      </c>
      <c r="L1901" t="s">
        <v>4622</v>
      </c>
      <c r="M1901" t="s">
        <v>8813</v>
      </c>
      <c r="N1901">
        <v>60000</v>
      </c>
      <c r="O1901" t="s">
        <v>1038</v>
      </c>
      <c r="P1901" t="s">
        <v>1039</v>
      </c>
      <c r="Q1901" t="s">
        <v>4112</v>
      </c>
      <c r="R1901">
        <v>7849793526</v>
      </c>
      <c r="S1901" t="s">
        <v>13394</v>
      </c>
      <c r="T1901"/>
      <c r="V1901" s="14">
        <v>46205</v>
      </c>
      <c r="W1901" t="s">
        <v>8814</v>
      </c>
      <c r="X1901" s="31">
        <v>46205.524965277778</v>
      </c>
      <c r="AN1901" s="14">
        <v>46205</v>
      </c>
      <c r="AO1901" t="s">
        <v>1496</v>
      </c>
      <c r="AP1901" s="31">
        <v>46205.565023148149</v>
      </c>
      <c r="AT1901" s="31">
        <v>46205.565023148149</v>
      </c>
      <c r="AU1901" s="14">
        <v>46205</v>
      </c>
      <c r="AV1901" t="s">
        <v>1496</v>
      </c>
      <c r="AW1901" t="s">
        <v>8807</v>
      </c>
      <c r="AX1901" t="s">
        <v>677</v>
      </c>
      <c r="AY1901" s="14">
        <v>46205</v>
      </c>
      <c r="AZ1901" t="s">
        <v>1496</v>
      </c>
      <c r="BA1901" s="31">
        <v>46205.565486111111</v>
      </c>
      <c r="BB1901" s="14">
        <v>46205</v>
      </c>
      <c r="BC1901" t="s">
        <v>1435</v>
      </c>
      <c r="BD1901" s="31">
        <v>46205.573784722219</v>
      </c>
      <c r="BE1901" s="14">
        <v>46205</v>
      </c>
      <c r="BF1901" t="s">
        <v>1436</v>
      </c>
      <c r="BG1901" s="31">
        <v>46205.584606481483</v>
      </c>
      <c r="BH1901" s="14">
        <v>46205</v>
      </c>
      <c r="BI1901" t="s">
        <v>1437</v>
      </c>
      <c r="BJ1901" s="31">
        <v>46205.635243055556</v>
      </c>
      <c r="BK1901" s="14">
        <v>46205</v>
      </c>
      <c r="BL1901" t="s">
        <v>1437</v>
      </c>
      <c r="BM1901" s="31">
        <v>46205.635810185187</v>
      </c>
      <c r="BZ1901" s="14">
        <v>46205</v>
      </c>
      <c r="CA1901" t="s">
        <v>1437</v>
      </c>
      <c r="CB1901" s="31">
        <v>46205.654398148145</v>
      </c>
      <c r="CC1901" s="14">
        <v>46205</v>
      </c>
      <c r="CD1901" t="s">
        <v>1455</v>
      </c>
      <c r="CE1901" s="31">
        <v>46205.658530092594</v>
      </c>
      <c r="CI1901" s="14">
        <v>46205</v>
      </c>
      <c r="CJ1901" t="s">
        <v>1496</v>
      </c>
      <c r="CK1901" s="31">
        <v>46205.782557870371</v>
      </c>
      <c r="CP1901" t="str">
        <f>VLOOKUP(A1901,Sheet1!$A$2:$E$221,2,0)</f>
        <v>South East Zone</v>
      </c>
    </row>
    <row r="1902" spans="1:94" x14ac:dyDescent="0.35">
      <c r="A1902" t="s">
        <v>8815</v>
      </c>
      <c r="B1902">
        <v>391</v>
      </c>
      <c r="C1902" t="s">
        <v>9332</v>
      </c>
      <c r="D1902" t="s">
        <v>678</v>
      </c>
      <c r="E1902" t="s">
        <v>581</v>
      </c>
      <c r="F1902" t="s">
        <v>582</v>
      </c>
      <c r="G1902" t="s">
        <v>518</v>
      </c>
      <c r="H1902" t="s">
        <v>8816</v>
      </c>
      <c r="I1902">
        <v>264032</v>
      </c>
      <c r="J1902" t="s">
        <v>8817</v>
      </c>
      <c r="K1902" t="s">
        <v>8818</v>
      </c>
      <c r="L1902" t="s">
        <v>4622</v>
      </c>
      <c r="M1902" t="s">
        <v>8819</v>
      </c>
      <c r="N1902">
        <v>50000</v>
      </c>
      <c r="O1902" t="s">
        <v>1228</v>
      </c>
      <c r="P1902" t="s">
        <v>1229</v>
      </c>
      <c r="Q1902" t="s">
        <v>8820</v>
      </c>
      <c r="R1902">
        <v>1705471333</v>
      </c>
      <c r="S1902" t="s">
        <v>13394</v>
      </c>
      <c r="T1902"/>
      <c r="V1902" s="14">
        <v>46206</v>
      </c>
      <c r="W1902" t="s">
        <v>8821</v>
      </c>
      <c r="X1902" s="31">
        <v>46206.595266203702</v>
      </c>
      <c r="AN1902" s="14">
        <v>46206</v>
      </c>
      <c r="AO1902" t="s">
        <v>8822</v>
      </c>
      <c r="AP1902" s="31">
        <v>46206.667673611111</v>
      </c>
      <c r="AT1902" s="31">
        <v>46206.667673611111</v>
      </c>
      <c r="AU1902" s="14">
        <v>46206</v>
      </c>
      <c r="AV1902" t="s">
        <v>8822</v>
      </c>
      <c r="AW1902" t="s">
        <v>582</v>
      </c>
      <c r="AX1902" t="s">
        <v>678</v>
      </c>
      <c r="AY1902" s="14">
        <v>46206</v>
      </c>
      <c r="AZ1902" t="s">
        <v>8823</v>
      </c>
      <c r="BA1902" s="31">
        <v>46206.674201388887</v>
      </c>
      <c r="BB1902" s="14">
        <v>46206</v>
      </c>
      <c r="BC1902" t="s">
        <v>1435</v>
      </c>
      <c r="BD1902" s="31">
        <v>46206.676423611112</v>
      </c>
      <c r="BE1902" s="14">
        <v>46206</v>
      </c>
      <c r="BF1902" t="s">
        <v>1443</v>
      </c>
      <c r="BG1902" s="31">
        <v>46206.680312500001</v>
      </c>
      <c r="BH1902" s="14">
        <v>46206</v>
      </c>
      <c r="BI1902" t="s">
        <v>1437</v>
      </c>
      <c r="BJ1902" s="31">
        <v>46206.691342592596</v>
      </c>
      <c r="BK1902" s="14">
        <v>46206</v>
      </c>
      <c r="BL1902" t="s">
        <v>1437</v>
      </c>
      <c r="BM1902" s="31">
        <v>46206.692002314812</v>
      </c>
      <c r="BZ1902" s="14">
        <v>46206</v>
      </c>
      <c r="CA1902" t="s">
        <v>1437</v>
      </c>
      <c r="CB1902" s="31">
        <v>46206.700648148151</v>
      </c>
      <c r="CC1902" s="14">
        <v>46206</v>
      </c>
      <c r="CD1902" t="s">
        <v>1437</v>
      </c>
      <c r="CE1902" s="31">
        <v>46206.715520833335</v>
      </c>
      <c r="CP1902" t="str">
        <f>VLOOKUP(A1902,Sheet1!$A$2:$E$221,2,0)</f>
        <v>South East Zone</v>
      </c>
    </row>
    <row r="1903" spans="1:94" x14ac:dyDescent="0.35">
      <c r="A1903" t="s">
        <v>8815</v>
      </c>
      <c r="B1903">
        <v>391</v>
      </c>
      <c r="C1903" t="s">
        <v>9332</v>
      </c>
      <c r="D1903" t="s">
        <v>678</v>
      </c>
      <c r="E1903" t="s">
        <v>581</v>
      </c>
      <c r="F1903" t="s">
        <v>582</v>
      </c>
      <c r="G1903" t="s">
        <v>518</v>
      </c>
      <c r="H1903" t="s">
        <v>12996</v>
      </c>
      <c r="I1903">
        <v>345369</v>
      </c>
      <c r="J1903" t="s">
        <v>8829</v>
      </c>
      <c r="K1903" t="s">
        <v>8830</v>
      </c>
      <c r="L1903" t="s">
        <v>4622</v>
      </c>
      <c r="M1903" t="s">
        <v>12997</v>
      </c>
      <c r="N1903">
        <v>90000</v>
      </c>
      <c r="O1903" t="s">
        <v>978</v>
      </c>
      <c r="P1903" t="s">
        <v>979</v>
      </c>
      <c r="Q1903" t="s">
        <v>12998</v>
      </c>
      <c r="R1903">
        <v>7031518246</v>
      </c>
      <c r="S1903" t="s">
        <v>13394</v>
      </c>
      <c r="T1903"/>
      <c r="V1903" s="14">
        <v>46210</v>
      </c>
      <c r="W1903" t="s">
        <v>8833</v>
      </c>
      <c r="X1903" s="31">
        <v>46210.378449074073</v>
      </c>
      <c r="AN1903" s="14">
        <v>46210</v>
      </c>
      <c r="AO1903" t="s">
        <v>8822</v>
      </c>
      <c r="AP1903" s="31">
        <v>46210.430925925924</v>
      </c>
      <c r="AT1903" s="31">
        <v>46210.430925925924</v>
      </c>
      <c r="AU1903" s="14">
        <v>46210</v>
      </c>
      <c r="AV1903" t="s">
        <v>8822</v>
      </c>
      <c r="AW1903" t="s">
        <v>582</v>
      </c>
      <c r="AX1903" t="s">
        <v>678</v>
      </c>
      <c r="AY1903" s="14">
        <v>46210</v>
      </c>
      <c r="AZ1903" t="s">
        <v>8833</v>
      </c>
      <c r="BA1903" s="31">
        <v>46210.495752314811</v>
      </c>
      <c r="BB1903" s="14">
        <v>46210</v>
      </c>
      <c r="BC1903" t="s">
        <v>1435</v>
      </c>
      <c r="BD1903" s="31">
        <v>46210.5</v>
      </c>
      <c r="BE1903" s="14">
        <v>46210</v>
      </c>
      <c r="BF1903" t="s">
        <v>1458</v>
      </c>
      <c r="BG1903" s="31">
        <v>46210.517974537041</v>
      </c>
      <c r="BH1903" s="14">
        <v>46210</v>
      </c>
      <c r="BI1903" t="s">
        <v>1437</v>
      </c>
      <c r="BJ1903" s="31">
        <v>46210.526087962964</v>
      </c>
      <c r="BK1903" s="14">
        <v>46210</v>
      </c>
      <c r="BL1903" t="s">
        <v>1437</v>
      </c>
      <c r="BM1903" s="31">
        <v>46210.526631944442</v>
      </c>
      <c r="BZ1903" s="14">
        <v>46210</v>
      </c>
      <c r="CA1903" t="s">
        <v>1437</v>
      </c>
      <c r="CB1903" s="31">
        <v>46210.543078703704</v>
      </c>
      <c r="CC1903" s="14">
        <v>46210</v>
      </c>
      <c r="CD1903" t="s">
        <v>1455</v>
      </c>
      <c r="CE1903" s="31">
        <v>46210.547280092593</v>
      </c>
      <c r="CI1903" s="14">
        <v>46210</v>
      </c>
      <c r="CJ1903" t="s">
        <v>8823</v>
      </c>
      <c r="CK1903" s="31">
        <v>46210.690625000003</v>
      </c>
      <c r="CP1903" t="str">
        <f>VLOOKUP(A1903,Sheet1!$A$2:$E$221,2,0)</f>
        <v>South East Zone</v>
      </c>
    </row>
    <row r="1904" spans="1:94" x14ac:dyDescent="0.35">
      <c r="A1904" t="s">
        <v>8815</v>
      </c>
      <c r="B1904">
        <v>391</v>
      </c>
      <c r="C1904" t="s">
        <v>9332</v>
      </c>
      <c r="D1904" t="s">
        <v>678</v>
      </c>
      <c r="E1904" t="s">
        <v>581</v>
      </c>
      <c r="F1904" t="s">
        <v>582</v>
      </c>
      <c r="G1904" t="s">
        <v>518</v>
      </c>
      <c r="H1904" t="s">
        <v>4275</v>
      </c>
      <c r="I1904">
        <v>404191</v>
      </c>
      <c r="J1904" t="s">
        <v>4277</v>
      </c>
      <c r="K1904" t="s">
        <v>4278</v>
      </c>
      <c r="L1904" t="s">
        <v>4622</v>
      </c>
      <c r="M1904" t="s">
        <v>8824</v>
      </c>
      <c r="N1904">
        <v>77000</v>
      </c>
      <c r="O1904" t="s">
        <v>1025</v>
      </c>
      <c r="P1904" t="s">
        <v>1026</v>
      </c>
      <c r="Q1904" t="s">
        <v>4276</v>
      </c>
      <c r="R1904">
        <v>2533258489</v>
      </c>
      <c r="S1904" t="s">
        <v>13394</v>
      </c>
      <c r="T1904"/>
      <c r="V1904" s="14">
        <v>46205</v>
      </c>
      <c r="W1904" t="s">
        <v>8825</v>
      </c>
      <c r="X1904" s="31">
        <v>46205.672500000001</v>
      </c>
      <c r="AN1904" s="14">
        <v>46205</v>
      </c>
      <c r="AO1904" t="s">
        <v>8826</v>
      </c>
      <c r="AP1904" s="31">
        <v>46205.700624999998</v>
      </c>
      <c r="AT1904" s="31">
        <v>46205.700624999998</v>
      </c>
      <c r="AU1904" s="14">
        <v>46205</v>
      </c>
      <c r="AV1904" t="s">
        <v>8826</v>
      </c>
      <c r="AW1904" t="s">
        <v>8827</v>
      </c>
      <c r="AX1904" t="s">
        <v>677</v>
      </c>
      <c r="AY1904" s="14">
        <v>46205</v>
      </c>
      <c r="AZ1904" t="s">
        <v>8826</v>
      </c>
      <c r="BA1904" s="31">
        <v>46205.701493055552</v>
      </c>
      <c r="BB1904" s="14">
        <v>46205</v>
      </c>
      <c r="BC1904" t="s">
        <v>1435</v>
      </c>
      <c r="BD1904" s="31">
        <v>46205.710509259261</v>
      </c>
      <c r="BE1904" s="14">
        <v>46205</v>
      </c>
      <c r="BF1904" t="s">
        <v>1456</v>
      </c>
      <c r="BG1904" s="31">
        <v>46205.712500000001</v>
      </c>
      <c r="BH1904" s="14">
        <v>46205</v>
      </c>
      <c r="BI1904" t="s">
        <v>1437</v>
      </c>
      <c r="BJ1904" s="31">
        <v>46205.719317129631</v>
      </c>
      <c r="BK1904" s="14">
        <v>46205</v>
      </c>
      <c r="BL1904" t="s">
        <v>1437</v>
      </c>
      <c r="BM1904" s="31">
        <v>46205.719849537039</v>
      </c>
      <c r="BZ1904" s="14">
        <v>46205</v>
      </c>
      <c r="CA1904" t="s">
        <v>1437</v>
      </c>
      <c r="CB1904" s="31">
        <v>46205.734027777777</v>
      </c>
      <c r="CC1904" s="14">
        <v>46205</v>
      </c>
      <c r="CD1904" t="s">
        <v>1438</v>
      </c>
      <c r="CE1904" s="31">
        <v>46205.737326388888</v>
      </c>
      <c r="CI1904" s="14">
        <v>46206</v>
      </c>
      <c r="CJ1904" t="s">
        <v>8823</v>
      </c>
      <c r="CK1904" s="31">
        <v>46206.47152777778</v>
      </c>
      <c r="CP1904" t="str">
        <f>VLOOKUP(A1904,Sheet1!$A$2:$E$221,2,0)</f>
        <v>South East Zone</v>
      </c>
    </row>
    <row r="1905" spans="1:94" x14ac:dyDescent="0.35">
      <c r="A1905" t="s">
        <v>8815</v>
      </c>
      <c r="B1905">
        <v>391</v>
      </c>
      <c r="C1905" t="s">
        <v>9332</v>
      </c>
      <c r="D1905" t="s">
        <v>678</v>
      </c>
      <c r="E1905" t="s">
        <v>581</v>
      </c>
      <c r="F1905" t="s">
        <v>582</v>
      </c>
      <c r="G1905" t="s">
        <v>518</v>
      </c>
      <c r="H1905" t="s">
        <v>12999</v>
      </c>
      <c r="I1905">
        <v>710090</v>
      </c>
      <c r="J1905" t="s">
        <v>4277</v>
      </c>
      <c r="K1905" t="s">
        <v>4278</v>
      </c>
      <c r="L1905" t="s">
        <v>4622</v>
      </c>
      <c r="M1905" t="s">
        <v>13000</v>
      </c>
      <c r="N1905">
        <v>77000</v>
      </c>
      <c r="O1905" t="s">
        <v>1256</v>
      </c>
      <c r="P1905" t="s">
        <v>1257</v>
      </c>
      <c r="Q1905" t="s">
        <v>13001</v>
      </c>
      <c r="R1905">
        <v>2508381696</v>
      </c>
      <c r="S1905" t="s">
        <v>13394</v>
      </c>
      <c r="T1905"/>
      <c r="V1905" s="14">
        <v>46210</v>
      </c>
      <c r="W1905" t="s">
        <v>8825</v>
      </c>
      <c r="X1905" s="31">
        <v>46210.517650462964</v>
      </c>
      <c r="AN1905" s="14">
        <v>46210</v>
      </c>
      <c r="AO1905" t="s">
        <v>8823</v>
      </c>
      <c r="AP1905" s="31">
        <v>46210.554560185185</v>
      </c>
      <c r="AT1905" s="31">
        <v>46210.554560185185</v>
      </c>
      <c r="AU1905" s="14">
        <v>46210</v>
      </c>
      <c r="AV1905" t="s">
        <v>8823</v>
      </c>
      <c r="AW1905" t="s">
        <v>13002</v>
      </c>
      <c r="AX1905" t="s">
        <v>677</v>
      </c>
      <c r="AY1905" s="14">
        <v>46210</v>
      </c>
      <c r="AZ1905" t="s">
        <v>8823</v>
      </c>
      <c r="BA1905" s="31">
        <v>46210.555243055554</v>
      </c>
      <c r="BB1905" s="14">
        <v>46210</v>
      </c>
      <c r="BC1905" t="s">
        <v>1435</v>
      </c>
      <c r="BD1905" s="31">
        <v>46210.557337962964</v>
      </c>
      <c r="BE1905" s="14">
        <v>46210</v>
      </c>
      <c r="BF1905" t="s">
        <v>1456</v>
      </c>
      <c r="BG1905" s="31">
        <v>46210.562152777777</v>
      </c>
      <c r="BH1905" s="14">
        <v>46210</v>
      </c>
      <c r="BI1905" t="s">
        <v>8654</v>
      </c>
      <c r="BJ1905" s="31">
        <v>46210.606932870367</v>
      </c>
      <c r="BK1905" s="14">
        <v>46210</v>
      </c>
      <c r="BL1905" t="s">
        <v>8654</v>
      </c>
      <c r="BM1905" s="31">
        <v>46210.607777777775</v>
      </c>
      <c r="BZ1905" s="14">
        <v>46210</v>
      </c>
      <c r="CA1905" t="s">
        <v>8654</v>
      </c>
      <c r="CB1905" s="31">
        <v>46210.618379629632</v>
      </c>
      <c r="CC1905" s="14">
        <v>46210</v>
      </c>
      <c r="CD1905" t="s">
        <v>1455</v>
      </c>
      <c r="CE1905" s="31">
        <v>46210.628611111111</v>
      </c>
      <c r="CI1905" s="14">
        <v>46210</v>
      </c>
      <c r="CJ1905" t="s">
        <v>8823</v>
      </c>
      <c r="CK1905" s="31">
        <v>46210.702280092592</v>
      </c>
      <c r="CP1905" t="str">
        <f>VLOOKUP(A1905,Sheet1!$A$2:$E$221,2,0)</f>
        <v>South East Zone</v>
      </c>
    </row>
    <row r="1906" spans="1:94" x14ac:dyDescent="0.35">
      <c r="A1906" t="s">
        <v>8815</v>
      </c>
      <c r="B1906">
        <v>391</v>
      </c>
      <c r="C1906" t="s">
        <v>9332</v>
      </c>
      <c r="D1906" t="s">
        <v>678</v>
      </c>
      <c r="E1906" t="s">
        <v>581</v>
      </c>
      <c r="F1906" t="s">
        <v>582</v>
      </c>
      <c r="G1906" t="s">
        <v>518</v>
      </c>
      <c r="H1906" t="s">
        <v>8828</v>
      </c>
      <c r="I1906">
        <v>784540</v>
      </c>
      <c r="J1906" t="s">
        <v>8829</v>
      </c>
      <c r="K1906" t="s">
        <v>8830</v>
      </c>
      <c r="L1906" t="s">
        <v>4622</v>
      </c>
      <c r="M1906" t="s">
        <v>8831</v>
      </c>
      <c r="N1906">
        <v>60000</v>
      </c>
      <c r="O1906" t="s">
        <v>1206</v>
      </c>
      <c r="P1906" t="s">
        <v>1207</v>
      </c>
      <c r="Q1906" t="s">
        <v>8832</v>
      </c>
      <c r="R1906">
        <v>7570900643</v>
      </c>
      <c r="S1906" t="s">
        <v>13394</v>
      </c>
      <c r="T1906"/>
      <c r="V1906" s="14">
        <v>46205</v>
      </c>
      <c r="W1906" t="s">
        <v>8833</v>
      </c>
      <c r="X1906" s="31">
        <v>46205.668368055558</v>
      </c>
      <c r="AN1906" s="14">
        <v>46205</v>
      </c>
      <c r="AO1906" t="s">
        <v>8822</v>
      </c>
      <c r="AP1906" s="31">
        <v>46205.697604166664</v>
      </c>
      <c r="AT1906" s="31">
        <v>46205.697604166664</v>
      </c>
      <c r="AU1906" s="14">
        <v>46205</v>
      </c>
      <c r="AV1906" t="s">
        <v>8822</v>
      </c>
      <c r="AW1906" t="s">
        <v>582</v>
      </c>
      <c r="AX1906" t="s">
        <v>678</v>
      </c>
      <c r="AY1906" s="14">
        <v>46205</v>
      </c>
      <c r="AZ1906" t="s">
        <v>8823</v>
      </c>
      <c r="BA1906" s="31">
        <v>46205.703275462962</v>
      </c>
      <c r="BB1906" s="14">
        <v>46205</v>
      </c>
      <c r="BC1906" t="s">
        <v>1435</v>
      </c>
      <c r="BD1906" s="31">
        <v>46205.710509259261</v>
      </c>
      <c r="BE1906" s="14">
        <v>46205</v>
      </c>
      <c r="BF1906" t="s">
        <v>1436</v>
      </c>
      <c r="BG1906" s="31">
        <v>46205.714895833335</v>
      </c>
      <c r="BH1906" s="14">
        <v>46205</v>
      </c>
      <c r="BI1906" t="s">
        <v>1437</v>
      </c>
      <c r="BJ1906" s="31">
        <v>46205.720092592594</v>
      </c>
      <c r="BK1906" s="14">
        <v>46205</v>
      </c>
      <c r="BL1906" t="s">
        <v>1437</v>
      </c>
      <c r="BM1906" s="31">
        <v>46205.721689814818</v>
      </c>
      <c r="BZ1906" s="14">
        <v>46205</v>
      </c>
      <c r="CA1906" t="s">
        <v>1437</v>
      </c>
      <c r="CB1906" s="31">
        <v>46205.734189814815</v>
      </c>
      <c r="CC1906" s="14">
        <v>46205</v>
      </c>
      <c r="CD1906" t="s">
        <v>1438</v>
      </c>
      <c r="CE1906" s="31">
        <v>46205.737222222226</v>
      </c>
      <c r="CI1906" s="14">
        <v>46206</v>
      </c>
      <c r="CJ1906" t="s">
        <v>8823</v>
      </c>
      <c r="CK1906" s="31">
        <v>46206.490856481483</v>
      </c>
      <c r="CP1906" t="str">
        <f>VLOOKUP(A1906,Sheet1!$A$2:$E$221,2,0)</f>
        <v>South East Zone</v>
      </c>
    </row>
    <row r="1907" spans="1:94" x14ac:dyDescent="0.35">
      <c r="A1907" t="s">
        <v>8815</v>
      </c>
      <c r="B1907">
        <v>391</v>
      </c>
      <c r="C1907" t="s">
        <v>9332</v>
      </c>
      <c r="D1907" t="s">
        <v>678</v>
      </c>
      <c r="E1907" t="s">
        <v>581</v>
      </c>
      <c r="F1907" t="s">
        <v>582</v>
      </c>
      <c r="G1907" t="s">
        <v>518</v>
      </c>
      <c r="H1907" t="s">
        <v>11128</v>
      </c>
      <c r="I1907">
        <v>786759</v>
      </c>
      <c r="J1907" t="s">
        <v>8817</v>
      </c>
      <c r="K1907" t="s">
        <v>8818</v>
      </c>
      <c r="L1907" t="s">
        <v>4622</v>
      </c>
      <c r="M1907" t="s">
        <v>11129</v>
      </c>
      <c r="N1907">
        <v>45000</v>
      </c>
      <c r="O1907" t="s">
        <v>10076</v>
      </c>
      <c r="P1907" t="s">
        <v>10077</v>
      </c>
      <c r="Q1907" t="s">
        <v>11130</v>
      </c>
      <c r="R1907">
        <v>1222881368</v>
      </c>
      <c r="S1907" t="s">
        <v>13394</v>
      </c>
      <c r="T1907"/>
      <c r="V1907" s="14">
        <v>46209</v>
      </c>
      <c r="W1907" t="s">
        <v>11131</v>
      </c>
      <c r="X1907" s="31">
        <v>46209.533738425926</v>
      </c>
      <c r="AB1907" s="14">
        <v>46209</v>
      </c>
      <c r="AC1907" t="s">
        <v>11131</v>
      </c>
      <c r="AD1907" s="31">
        <v>46209.533993055556</v>
      </c>
      <c r="AN1907" s="14">
        <v>46209</v>
      </c>
      <c r="AO1907" t="s">
        <v>8822</v>
      </c>
      <c r="AP1907" s="31">
        <v>46209.53701388889</v>
      </c>
      <c r="AT1907" s="31">
        <v>46209.53701388889</v>
      </c>
      <c r="AU1907" s="14">
        <v>46209</v>
      </c>
      <c r="AV1907" t="s">
        <v>8822</v>
      </c>
      <c r="AW1907" t="s">
        <v>582</v>
      </c>
      <c r="AX1907" t="s">
        <v>678</v>
      </c>
      <c r="AY1907" s="14">
        <v>46209</v>
      </c>
      <c r="AZ1907" t="s">
        <v>8823</v>
      </c>
      <c r="BA1907" s="31">
        <v>46209.572581018518</v>
      </c>
      <c r="BB1907" s="14">
        <v>46209</v>
      </c>
      <c r="BC1907" t="s">
        <v>1435</v>
      </c>
      <c r="BD1907" s="31">
        <v>46209.579699074071</v>
      </c>
      <c r="BE1907" s="14">
        <v>46209</v>
      </c>
      <c r="BF1907" t="s">
        <v>1442</v>
      </c>
      <c r="BG1907" s="31">
        <v>46209.594560185185</v>
      </c>
      <c r="BH1907" s="14">
        <v>46209</v>
      </c>
      <c r="BI1907" t="s">
        <v>8654</v>
      </c>
      <c r="BJ1907" s="31">
        <v>46209.60361111111</v>
      </c>
      <c r="BK1907" s="14">
        <v>46209</v>
      </c>
      <c r="BL1907" t="s">
        <v>8654</v>
      </c>
      <c r="BM1907" s="31">
        <v>46209.607199074075</v>
      </c>
      <c r="BZ1907" s="14">
        <v>46209</v>
      </c>
      <c r="CA1907" t="s">
        <v>8654</v>
      </c>
      <c r="CB1907" s="31">
        <v>46209.616793981484</v>
      </c>
      <c r="CC1907" s="14">
        <v>46209</v>
      </c>
      <c r="CD1907" t="s">
        <v>1437</v>
      </c>
      <c r="CE1907" s="31">
        <v>46209.61990740741</v>
      </c>
      <c r="CI1907" s="14">
        <v>46209</v>
      </c>
      <c r="CJ1907" t="s">
        <v>8823</v>
      </c>
      <c r="CK1907" s="31">
        <v>46209.712939814817</v>
      </c>
      <c r="CP1907" t="str">
        <f>VLOOKUP(A1907,Sheet1!$A$2:$E$221,2,0)</f>
        <v>South East Zone</v>
      </c>
    </row>
    <row r="1908" spans="1:94" x14ac:dyDescent="0.35">
      <c r="A1908" t="s">
        <v>8815</v>
      </c>
      <c r="B1908">
        <v>391</v>
      </c>
      <c r="C1908" t="s">
        <v>9332</v>
      </c>
      <c r="D1908" t="s">
        <v>678</v>
      </c>
      <c r="E1908" t="s">
        <v>581</v>
      </c>
      <c r="F1908" t="s">
        <v>582</v>
      </c>
      <c r="G1908" t="s">
        <v>518</v>
      </c>
      <c r="H1908" t="s">
        <v>11128</v>
      </c>
      <c r="I1908">
        <v>786759</v>
      </c>
      <c r="J1908" t="s">
        <v>8817</v>
      </c>
      <c r="K1908" t="s">
        <v>8818</v>
      </c>
      <c r="L1908" t="s">
        <v>4622</v>
      </c>
      <c r="M1908" t="s">
        <v>11129</v>
      </c>
      <c r="N1908">
        <v>50000</v>
      </c>
      <c r="O1908" t="s">
        <v>9569</v>
      </c>
      <c r="P1908" t="s">
        <v>9570</v>
      </c>
      <c r="Q1908" t="s">
        <v>11132</v>
      </c>
      <c r="R1908">
        <v>5628804664</v>
      </c>
      <c r="S1908" t="s">
        <v>13394</v>
      </c>
      <c r="T1908"/>
      <c r="V1908" s="14">
        <v>46205</v>
      </c>
      <c r="W1908" t="s">
        <v>8821</v>
      </c>
      <c r="X1908" s="31">
        <v>46205.574861111112</v>
      </c>
      <c r="AB1908" s="14">
        <v>46209</v>
      </c>
      <c r="AC1908" t="s">
        <v>8821</v>
      </c>
      <c r="AD1908" s="31">
        <v>46209.442893518521</v>
      </c>
      <c r="AN1908" s="14">
        <v>46209</v>
      </c>
      <c r="AO1908" t="s">
        <v>8822</v>
      </c>
      <c r="AP1908" s="31">
        <v>46209.536990740744</v>
      </c>
      <c r="AT1908" s="31">
        <v>46209.536990740744</v>
      </c>
      <c r="AU1908" s="14">
        <v>46209</v>
      </c>
      <c r="AV1908" t="s">
        <v>8822</v>
      </c>
      <c r="AW1908" t="s">
        <v>582</v>
      </c>
      <c r="AX1908" t="s">
        <v>678</v>
      </c>
      <c r="AY1908" s="14">
        <v>46209</v>
      </c>
      <c r="AZ1908" t="s">
        <v>8823</v>
      </c>
      <c r="BA1908" s="31">
        <v>46209.572557870371</v>
      </c>
      <c r="BB1908" s="14">
        <v>46209</v>
      </c>
      <c r="BC1908" t="s">
        <v>1435</v>
      </c>
      <c r="BD1908" s="31">
        <v>46209.579699074071</v>
      </c>
      <c r="BE1908" s="14">
        <v>46209</v>
      </c>
      <c r="BF1908" t="s">
        <v>1442</v>
      </c>
      <c r="BG1908" s="31">
        <v>46209.594548611109</v>
      </c>
      <c r="BH1908" s="14">
        <v>46209</v>
      </c>
      <c r="BI1908" t="s">
        <v>8654</v>
      </c>
      <c r="BJ1908" s="31">
        <v>46209.603587962964</v>
      </c>
      <c r="BK1908" s="14">
        <v>46209</v>
      </c>
      <c r="BL1908" t="s">
        <v>8654</v>
      </c>
      <c r="BM1908" s="31">
        <v>46209.607175925928</v>
      </c>
      <c r="BZ1908" s="14">
        <v>46209</v>
      </c>
      <c r="CA1908" t="s">
        <v>8654</v>
      </c>
      <c r="CB1908" s="31">
        <v>46209.616770833331</v>
      </c>
      <c r="CC1908" s="14">
        <v>46209</v>
      </c>
      <c r="CD1908" t="s">
        <v>1437</v>
      </c>
      <c r="CE1908" s="31">
        <v>46209.61990740741</v>
      </c>
      <c r="CI1908" s="14">
        <v>46209</v>
      </c>
      <c r="CJ1908" t="s">
        <v>8823</v>
      </c>
      <c r="CK1908" s="31">
        <v>46209.712939814817</v>
      </c>
      <c r="CP1908" t="str">
        <f>VLOOKUP(A1908,Sheet1!$A$2:$E$221,2,0)</f>
        <v>South East Zone</v>
      </c>
    </row>
    <row r="1909" spans="1:94" x14ac:dyDescent="0.35">
      <c r="A1909" t="s">
        <v>8815</v>
      </c>
      <c r="B1909">
        <v>391</v>
      </c>
      <c r="C1909" t="s">
        <v>9332</v>
      </c>
      <c r="D1909" t="s">
        <v>678</v>
      </c>
      <c r="E1909" t="s">
        <v>581</v>
      </c>
      <c r="F1909" t="s">
        <v>582</v>
      </c>
      <c r="G1909" t="s">
        <v>518</v>
      </c>
      <c r="H1909" t="s">
        <v>11128</v>
      </c>
      <c r="I1909">
        <v>786759</v>
      </c>
      <c r="J1909" t="s">
        <v>8817</v>
      </c>
      <c r="K1909" t="s">
        <v>8818</v>
      </c>
      <c r="L1909" t="s">
        <v>4622</v>
      </c>
      <c r="M1909" t="s">
        <v>11129</v>
      </c>
      <c r="N1909">
        <v>50000</v>
      </c>
      <c r="O1909" t="s">
        <v>9569</v>
      </c>
      <c r="P1909" t="s">
        <v>9570</v>
      </c>
      <c r="Q1909" t="s">
        <v>11133</v>
      </c>
      <c r="R1909">
        <v>4493441207</v>
      </c>
      <c r="S1909" t="s">
        <v>13394</v>
      </c>
      <c r="T1909"/>
      <c r="V1909" s="14">
        <v>46205</v>
      </c>
      <c r="W1909" t="s">
        <v>8821</v>
      </c>
      <c r="X1909" s="31">
        <v>46205.574837962966</v>
      </c>
      <c r="AB1909" s="14">
        <v>46209</v>
      </c>
      <c r="AC1909" t="s">
        <v>8821</v>
      </c>
      <c r="AD1909" s="31">
        <v>46209.442870370367</v>
      </c>
      <c r="AN1909" s="14">
        <v>46209</v>
      </c>
      <c r="AO1909" t="s">
        <v>8822</v>
      </c>
      <c r="AP1909" s="31">
        <v>46209.53696759259</v>
      </c>
      <c r="AT1909" s="31">
        <v>46209.53696759259</v>
      </c>
      <c r="AU1909" s="14">
        <v>46209</v>
      </c>
      <c r="AV1909" t="s">
        <v>8822</v>
      </c>
      <c r="AW1909" t="s">
        <v>582</v>
      </c>
      <c r="AX1909" t="s">
        <v>678</v>
      </c>
      <c r="AY1909" s="14">
        <v>46209</v>
      </c>
      <c r="AZ1909" t="s">
        <v>8823</v>
      </c>
      <c r="BA1909" s="31">
        <v>46209.572534722225</v>
      </c>
      <c r="BB1909" s="14">
        <v>46209</v>
      </c>
      <c r="BC1909" t="s">
        <v>1435</v>
      </c>
      <c r="BD1909" s="31">
        <v>46209.579699074071</v>
      </c>
      <c r="BE1909" s="14">
        <v>46209</v>
      </c>
      <c r="BF1909" t="s">
        <v>1442</v>
      </c>
      <c r="BG1909" s="31">
        <v>46209.594537037039</v>
      </c>
      <c r="BH1909" s="14">
        <v>46209</v>
      </c>
      <c r="BI1909" t="s">
        <v>8654</v>
      </c>
      <c r="BJ1909" s="31">
        <v>46209.603576388887</v>
      </c>
      <c r="BK1909" s="14">
        <v>46209</v>
      </c>
      <c r="BL1909" t="s">
        <v>8654</v>
      </c>
      <c r="BM1909" s="31">
        <v>46209.607164351852</v>
      </c>
      <c r="BZ1909" s="14">
        <v>46209</v>
      </c>
      <c r="CA1909" t="s">
        <v>8654</v>
      </c>
      <c r="CB1909" s="31">
        <v>46209.616759259261</v>
      </c>
      <c r="CC1909" s="14">
        <v>46209</v>
      </c>
      <c r="CD1909" t="s">
        <v>1437</v>
      </c>
      <c r="CE1909" s="31">
        <v>46209.61990740741</v>
      </c>
      <c r="CI1909" s="14">
        <v>46209</v>
      </c>
      <c r="CJ1909" t="s">
        <v>8823</v>
      </c>
      <c r="CK1909" s="31">
        <v>46209.712939814817</v>
      </c>
      <c r="CP1909" t="str">
        <f>VLOOKUP(A1909,Sheet1!$A$2:$E$221,2,0)</f>
        <v>South East Zone</v>
      </c>
    </row>
    <row r="1910" spans="1:94" x14ac:dyDescent="0.35">
      <c r="A1910" t="s">
        <v>8834</v>
      </c>
      <c r="B1910">
        <v>394</v>
      </c>
      <c r="C1910" t="s">
        <v>9332</v>
      </c>
      <c r="D1910" t="s">
        <v>678</v>
      </c>
      <c r="E1910" t="s">
        <v>589</v>
      </c>
      <c r="F1910" t="s">
        <v>590</v>
      </c>
      <c r="G1910" t="s">
        <v>518</v>
      </c>
      <c r="H1910" t="s">
        <v>8835</v>
      </c>
      <c r="I1910">
        <v>212381</v>
      </c>
      <c r="J1910" t="s">
        <v>8836</v>
      </c>
      <c r="K1910" t="s">
        <v>8837</v>
      </c>
      <c r="L1910" t="s">
        <v>4622</v>
      </c>
      <c r="M1910" t="s">
        <v>8838</v>
      </c>
      <c r="N1910">
        <v>60000</v>
      </c>
      <c r="O1910" t="s">
        <v>8839</v>
      </c>
      <c r="P1910" t="s">
        <v>8840</v>
      </c>
      <c r="Q1910" t="s">
        <v>8841</v>
      </c>
      <c r="R1910">
        <v>5697583493</v>
      </c>
      <c r="S1910" t="s">
        <v>13394</v>
      </c>
      <c r="T1910"/>
      <c r="V1910" s="14">
        <v>46206</v>
      </c>
      <c r="W1910" t="s">
        <v>8842</v>
      </c>
      <c r="X1910" s="31">
        <v>46206.411365740743</v>
      </c>
      <c r="AN1910" s="14">
        <v>46206</v>
      </c>
      <c r="AO1910" t="s">
        <v>2971</v>
      </c>
      <c r="AP1910" s="31">
        <v>46206.549733796295</v>
      </c>
      <c r="AT1910" s="31">
        <v>46206.549733796295</v>
      </c>
      <c r="AU1910" s="14">
        <v>46206</v>
      </c>
      <c r="AV1910" t="s">
        <v>2971</v>
      </c>
      <c r="AW1910" t="s">
        <v>590</v>
      </c>
      <c r="AX1910" t="s">
        <v>678</v>
      </c>
      <c r="AY1910" s="14">
        <v>46206</v>
      </c>
      <c r="AZ1910" t="s">
        <v>2971</v>
      </c>
      <c r="BA1910" s="31">
        <v>46206.550266203703</v>
      </c>
      <c r="BB1910" s="14">
        <v>46206</v>
      </c>
      <c r="BC1910" t="s">
        <v>1435</v>
      </c>
      <c r="BD1910" s="31">
        <v>46206.556388888886</v>
      </c>
      <c r="BE1910" s="14">
        <v>46206</v>
      </c>
      <c r="BF1910" t="s">
        <v>1442</v>
      </c>
      <c r="BG1910" s="31">
        <v>46206.563773148147</v>
      </c>
      <c r="BH1910" s="14">
        <v>46206</v>
      </c>
      <c r="BI1910" t="s">
        <v>1437</v>
      </c>
      <c r="BJ1910" s="31">
        <v>46206.621874999997</v>
      </c>
      <c r="BK1910" s="14">
        <v>46206</v>
      </c>
      <c r="BL1910" t="s">
        <v>1438</v>
      </c>
      <c r="BM1910" s="31">
        <v>46206.717372685183</v>
      </c>
      <c r="BN1910" s="14">
        <v>46206</v>
      </c>
      <c r="BO1910" t="s">
        <v>1437</v>
      </c>
      <c r="BP1910" s="31">
        <v>46206.622974537036</v>
      </c>
      <c r="BZ1910" s="14">
        <v>46206</v>
      </c>
      <c r="CA1910" t="s">
        <v>1438</v>
      </c>
      <c r="CB1910" s="31">
        <v>46206.741400462961</v>
      </c>
      <c r="CC1910" s="14">
        <v>46206</v>
      </c>
      <c r="CD1910" t="s">
        <v>1438</v>
      </c>
      <c r="CE1910" s="31">
        <v>46206.742812500001</v>
      </c>
      <c r="CI1910" s="14">
        <v>46206</v>
      </c>
      <c r="CJ1910" t="s">
        <v>2972</v>
      </c>
      <c r="CK1910" s="31">
        <v>46206.754432870373</v>
      </c>
      <c r="CP1910" t="str">
        <f>VLOOKUP(A1910,Sheet1!$A$2:$E$221,2,0)</f>
        <v>South East Zone</v>
      </c>
    </row>
    <row r="1911" spans="1:94" x14ac:dyDescent="0.35">
      <c r="A1911" t="s">
        <v>8834</v>
      </c>
      <c r="B1911">
        <v>394</v>
      </c>
      <c r="C1911" t="s">
        <v>9332</v>
      </c>
      <c r="D1911" t="s">
        <v>678</v>
      </c>
      <c r="E1911" t="s">
        <v>589</v>
      </c>
      <c r="F1911" t="s">
        <v>590</v>
      </c>
      <c r="G1911" t="s">
        <v>518</v>
      </c>
      <c r="H1911" t="s">
        <v>8843</v>
      </c>
      <c r="I1911">
        <v>438559</v>
      </c>
      <c r="J1911" t="s">
        <v>8844</v>
      </c>
      <c r="K1911" t="s">
        <v>8845</v>
      </c>
      <c r="L1911" t="s">
        <v>4622</v>
      </c>
      <c r="M1911" t="s">
        <v>8846</v>
      </c>
      <c r="N1911">
        <v>90000</v>
      </c>
      <c r="O1911" t="s">
        <v>1032</v>
      </c>
      <c r="P1911" t="s">
        <v>1033</v>
      </c>
      <c r="Q1911" t="s">
        <v>8847</v>
      </c>
      <c r="R1911">
        <v>4497511112</v>
      </c>
      <c r="S1911" t="s">
        <v>13394</v>
      </c>
      <c r="T1911"/>
      <c r="V1911" s="14">
        <v>46206</v>
      </c>
      <c r="W1911" t="s">
        <v>8848</v>
      </c>
      <c r="X1911" s="31">
        <v>46206.498194444444</v>
      </c>
      <c r="AN1911" s="14">
        <v>46206</v>
      </c>
      <c r="AO1911" t="s">
        <v>2971</v>
      </c>
      <c r="AP1911" s="31">
        <v>46206.541226851848</v>
      </c>
      <c r="AT1911" s="31">
        <v>46206.541226851848</v>
      </c>
      <c r="AU1911" s="14">
        <v>46206</v>
      </c>
      <c r="AV1911" t="s">
        <v>2971</v>
      </c>
      <c r="AW1911" t="s">
        <v>590</v>
      </c>
      <c r="AX1911" t="s">
        <v>678</v>
      </c>
      <c r="AY1911" s="14">
        <v>46206</v>
      </c>
      <c r="AZ1911" t="s">
        <v>8848</v>
      </c>
      <c r="BA1911" s="31">
        <v>46206.560972222222</v>
      </c>
      <c r="BB1911" s="14">
        <v>46206</v>
      </c>
      <c r="BC1911" t="s">
        <v>1435</v>
      </c>
      <c r="BD1911" s="31">
        <v>46206.561967592592</v>
      </c>
      <c r="BE1911" s="14">
        <v>46206</v>
      </c>
      <c r="BF1911" t="s">
        <v>1454</v>
      </c>
      <c r="BG1911" s="31">
        <v>46206.56894675926</v>
      </c>
      <c r="BH1911" s="14">
        <v>46206</v>
      </c>
      <c r="BI1911" t="s">
        <v>1437</v>
      </c>
      <c r="BJ1911" s="31">
        <v>46206.621111111112</v>
      </c>
      <c r="BK1911" s="14">
        <v>46206</v>
      </c>
      <c r="BL1911" t="s">
        <v>1437</v>
      </c>
      <c r="BM1911" s="31">
        <v>46206.621608796297</v>
      </c>
      <c r="BZ1911" s="14">
        <v>46206</v>
      </c>
      <c r="CA1911" t="s">
        <v>1437</v>
      </c>
      <c r="CB1911" s="31">
        <v>46206.635601851849</v>
      </c>
      <c r="CC1911" s="14">
        <v>46206</v>
      </c>
      <c r="CD1911" t="s">
        <v>1438</v>
      </c>
      <c r="CE1911" s="31">
        <v>46206.64707175926</v>
      </c>
      <c r="CI1911" s="14">
        <v>46206</v>
      </c>
      <c r="CJ1911" t="s">
        <v>2972</v>
      </c>
      <c r="CK1911" s="31">
        <v>46206.707986111112</v>
      </c>
      <c r="CP1911" t="str">
        <f>VLOOKUP(A1911,Sheet1!$A$2:$E$221,2,0)</f>
        <v>South East Zone</v>
      </c>
    </row>
    <row r="1912" spans="1:94" x14ac:dyDescent="0.35">
      <c r="A1912" t="s">
        <v>8834</v>
      </c>
      <c r="B1912">
        <v>394</v>
      </c>
      <c r="C1912" t="s">
        <v>9332</v>
      </c>
      <c r="D1912" t="s">
        <v>678</v>
      </c>
      <c r="E1912" t="s">
        <v>589</v>
      </c>
      <c r="F1912" t="s">
        <v>590</v>
      </c>
      <c r="G1912" t="s">
        <v>518</v>
      </c>
      <c r="H1912" t="s">
        <v>8849</v>
      </c>
      <c r="I1912">
        <v>654466</v>
      </c>
      <c r="J1912" t="s">
        <v>8844</v>
      </c>
      <c r="K1912" t="s">
        <v>8845</v>
      </c>
      <c r="L1912" t="s">
        <v>4622</v>
      </c>
      <c r="M1912" t="s">
        <v>8850</v>
      </c>
      <c r="N1912">
        <v>45000</v>
      </c>
      <c r="O1912" t="s">
        <v>1036</v>
      </c>
      <c r="P1912" t="s">
        <v>1037</v>
      </c>
      <c r="Q1912" t="s">
        <v>8851</v>
      </c>
      <c r="R1912">
        <v>4487471549</v>
      </c>
      <c r="S1912" t="s">
        <v>13394</v>
      </c>
      <c r="T1912"/>
      <c r="V1912" s="14">
        <v>46205</v>
      </c>
      <c r="W1912" t="s">
        <v>8848</v>
      </c>
      <c r="X1912" s="31">
        <v>46205.363958333335</v>
      </c>
      <c r="AN1912" s="14">
        <v>46205</v>
      </c>
      <c r="AO1912" t="s">
        <v>2971</v>
      </c>
      <c r="AP1912" s="31">
        <v>46205.455324074072</v>
      </c>
      <c r="AT1912" s="31">
        <v>46205.455324074072</v>
      </c>
      <c r="AU1912" s="14">
        <v>46205</v>
      </c>
      <c r="AV1912" t="s">
        <v>2971</v>
      </c>
      <c r="AW1912" t="s">
        <v>590</v>
      </c>
      <c r="AX1912" t="s">
        <v>678</v>
      </c>
      <c r="AY1912" s="14">
        <v>46205</v>
      </c>
      <c r="AZ1912" t="s">
        <v>2971</v>
      </c>
      <c r="BA1912" s="31">
        <v>46205.457175925927</v>
      </c>
      <c r="BB1912" s="14">
        <v>46205</v>
      </c>
      <c r="BC1912" t="s">
        <v>1435</v>
      </c>
      <c r="BD1912" s="31">
        <v>46205.460833333331</v>
      </c>
      <c r="BE1912" s="14">
        <v>46205</v>
      </c>
      <c r="BF1912" t="s">
        <v>1457</v>
      </c>
      <c r="BG1912" s="31">
        <v>46205.465474537035</v>
      </c>
      <c r="BH1912" s="14">
        <v>46205</v>
      </c>
      <c r="BI1912" t="s">
        <v>8654</v>
      </c>
      <c r="BJ1912" s="31">
        <v>46205.474085648151</v>
      </c>
      <c r="BK1912" s="14">
        <v>46205</v>
      </c>
      <c r="BL1912" t="s">
        <v>8654</v>
      </c>
      <c r="BM1912" s="31">
        <v>46205.476574074077</v>
      </c>
      <c r="BZ1912" s="14">
        <v>46205</v>
      </c>
      <c r="CA1912" t="s">
        <v>8654</v>
      </c>
      <c r="CB1912" s="31">
        <v>46205.501446759263</v>
      </c>
      <c r="CC1912" s="14">
        <v>46205</v>
      </c>
      <c r="CD1912" t="s">
        <v>1438</v>
      </c>
      <c r="CE1912" s="31">
        <v>46205.512731481482</v>
      </c>
      <c r="CI1912" s="14">
        <v>46205</v>
      </c>
      <c r="CJ1912" t="s">
        <v>2972</v>
      </c>
      <c r="CK1912" s="31">
        <v>46205.572743055556</v>
      </c>
      <c r="CP1912" t="str">
        <f>VLOOKUP(A1912,Sheet1!$A$2:$E$221,2,0)</f>
        <v>South East Zone</v>
      </c>
    </row>
    <row r="1913" spans="1:94" x14ac:dyDescent="0.35">
      <c r="A1913" t="s">
        <v>8834</v>
      </c>
      <c r="B1913">
        <v>394</v>
      </c>
      <c r="C1913" t="s">
        <v>9332</v>
      </c>
      <c r="D1913" t="s">
        <v>678</v>
      </c>
      <c r="E1913" t="s">
        <v>589</v>
      </c>
      <c r="F1913" t="s">
        <v>590</v>
      </c>
      <c r="G1913" t="s">
        <v>518</v>
      </c>
      <c r="H1913" t="s">
        <v>8849</v>
      </c>
      <c r="I1913">
        <v>654466</v>
      </c>
      <c r="J1913" t="s">
        <v>8844</v>
      </c>
      <c r="K1913" t="s">
        <v>8845</v>
      </c>
      <c r="L1913" t="s">
        <v>4622</v>
      </c>
      <c r="M1913" t="s">
        <v>8850</v>
      </c>
      <c r="N1913">
        <v>65000</v>
      </c>
      <c r="O1913" t="s">
        <v>8544</v>
      </c>
      <c r="P1913" t="s">
        <v>8545</v>
      </c>
      <c r="Q1913" t="s">
        <v>8852</v>
      </c>
      <c r="R1913">
        <v>2945140006</v>
      </c>
      <c r="S1913" t="s">
        <v>13394</v>
      </c>
      <c r="T1913"/>
      <c r="V1913" s="14">
        <v>46205</v>
      </c>
      <c r="W1913" t="s">
        <v>8848</v>
      </c>
      <c r="X1913" s="31">
        <v>46205.363981481481</v>
      </c>
      <c r="AN1913" s="14">
        <v>46205</v>
      </c>
      <c r="AO1913" t="s">
        <v>2971</v>
      </c>
      <c r="AP1913" s="31">
        <v>46205.455289351848</v>
      </c>
      <c r="AT1913" s="31">
        <v>46205.455289351848</v>
      </c>
      <c r="AU1913" s="14">
        <v>46205</v>
      </c>
      <c r="AV1913" t="s">
        <v>2971</v>
      </c>
      <c r="AW1913" t="s">
        <v>590</v>
      </c>
      <c r="AX1913" t="s">
        <v>678</v>
      </c>
      <c r="AY1913" s="14">
        <v>46205</v>
      </c>
      <c r="AZ1913" t="s">
        <v>2971</v>
      </c>
      <c r="BA1913" s="31">
        <v>46205.457152777781</v>
      </c>
      <c r="BB1913" s="14">
        <v>46205</v>
      </c>
      <c r="BC1913" t="s">
        <v>1435</v>
      </c>
      <c r="BD1913" s="31">
        <v>46205.460833333331</v>
      </c>
      <c r="BE1913" s="14">
        <v>46205</v>
      </c>
      <c r="BF1913" t="s">
        <v>1457</v>
      </c>
      <c r="BG1913" s="31">
        <v>46205.465462962966</v>
      </c>
      <c r="BH1913" s="14">
        <v>46205</v>
      </c>
      <c r="BI1913" t="s">
        <v>8654</v>
      </c>
      <c r="BJ1913" s="31">
        <v>46205.474074074074</v>
      </c>
      <c r="BK1913" s="14">
        <v>46205</v>
      </c>
      <c r="BL1913" t="s">
        <v>8654</v>
      </c>
      <c r="BM1913" s="31">
        <v>46205.4765625</v>
      </c>
      <c r="BZ1913" s="14">
        <v>46205</v>
      </c>
      <c r="CA1913" t="s">
        <v>8654</v>
      </c>
      <c r="CB1913" s="31">
        <v>46205.501435185186</v>
      </c>
      <c r="CC1913" s="14">
        <v>46205</v>
      </c>
      <c r="CD1913" t="s">
        <v>1438</v>
      </c>
      <c r="CE1913" s="31">
        <v>46205.512731481482</v>
      </c>
      <c r="CI1913" s="14">
        <v>46205</v>
      </c>
      <c r="CJ1913" t="s">
        <v>2972</v>
      </c>
      <c r="CK1913" s="31">
        <v>46205.572743055556</v>
      </c>
      <c r="CP1913" t="str">
        <f>VLOOKUP(A1913,Sheet1!$A$2:$E$221,2,0)</f>
        <v>South East Zone</v>
      </c>
    </row>
    <row r="1914" spans="1:94" x14ac:dyDescent="0.35">
      <c r="A1914" t="s">
        <v>8834</v>
      </c>
      <c r="B1914">
        <v>394</v>
      </c>
      <c r="C1914" t="s">
        <v>9332</v>
      </c>
      <c r="D1914" t="s">
        <v>678</v>
      </c>
      <c r="E1914" t="s">
        <v>589</v>
      </c>
      <c r="F1914" t="s">
        <v>590</v>
      </c>
      <c r="G1914" t="s">
        <v>518</v>
      </c>
      <c r="H1914" t="s">
        <v>4063</v>
      </c>
      <c r="I1914">
        <v>665437</v>
      </c>
      <c r="J1914" t="s">
        <v>4065</v>
      </c>
      <c r="K1914" t="s">
        <v>4066</v>
      </c>
      <c r="L1914" t="s">
        <v>4622</v>
      </c>
      <c r="M1914" t="s">
        <v>8853</v>
      </c>
      <c r="N1914">
        <v>85000</v>
      </c>
      <c r="O1914" t="s">
        <v>1110</v>
      </c>
      <c r="P1914" t="s">
        <v>1111</v>
      </c>
      <c r="Q1914" t="s">
        <v>4064</v>
      </c>
      <c r="R1914">
        <v>9361590475</v>
      </c>
      <c r="S1914" t="s">
        <v>13394</v>
      </c>
      <c r="T1914"/>
      <c r="V1914" s="14">
        <v>46205</v>
      </c>
      <c r="W1914" t="s">
        <v>8854</v>
      </c>
      <c r="X1914" s="31">
        <v>46205.466574074075</v>
      </c>
      <c r="AN1914" s="14">
        <v>46205</v>
      </c>
      <c r="AO1914" t="s">
        <v>2971</v>
      </c>
      <c r="AP1914" s="31">
        <v>46205.504675925928</v>
      </c>
      <c r="AT1914" s="31">
        <v>46205.504675925928</v>
      </c>
      <c r="AU1914" s="14">
        <v>46205</v>
      </c>
      <c r="AV1914" t="s">
        <v>2971</v>
      </c>
      <c r="AW1914" t="s">
        <v>590</v>
      </c>
      <c r="AX1914" t="s">
        <v>678</v>
      </c>
      <c r="AY1914" s="14">
        <v>46205</v>
      </c>
      <c r="AZ1914" t="s">
        <v>2971</v>
      </c>
      <c r="BA1914" s="31">
        <v>46205.505196759259</v>
      </c>
      <c r="BB1914" s="14">
        <v>46205</v>
      </c>
      <c r="BC1914" t="s">
        <v>1435</v>
      </c>
      <c r="BD1914" s="31">
        <v>46205.506747685184</v>
      </c>
      <c r="BE1914" s="14">
        <v>46205</v>
      </c>
      <c r="BF1914" t="s">
        <v>1436</v>
      </c>
      <c r="BG1914" s="31">
        <v>46205.512245370373</v>
      </c>
      <c r="BH1914" s="14">
        <v>46205</v>
      </c>
      <c r="BI1914" t="s">
        <v>1437</v>
      </c>
      <c r="BJ1914" s="31">
        <v>46205.534224537034</v>
      </c>
      <c r="BK1914" s="14">
        <v>46205</v>
      </c>
      <c r="BL1914" t="s">
        <v>1437</v>
      </c>
      <c r="BM1914" s="31">
        <v>46205.534918981481</v>
      </c>
      <c r="BZ1914" s="14">
        <v>46205</v>
      </c>
      <c r="CA1914" t="s">
        <v>1437</v>
      </c>
      <c r="CB1914" s="31">
        <v>46205.540081018517</v>
      </c>
      <c r="CC1914" s="14">
        <v>46205</v>
      </c>
      <c r="CD1914" t="s">
        <v>1455</v>
      </c>
      <c r="CE1914" s="31">
        <v>46205.552037037036</v>
      </c>
      <c r="CI1914" s="14">
        <v>46205</v>
      </c>
      <c r="CJ1914" t="s">
        <v>2972</v>
      </c>
      <c r="CK1914" s="31">
        <v>46205.663495370369</v>
      </c>
      <c r="CP1914" t="str">
        <f>VLOOKUP(A1914,Sheet1!$A$2:$E$221,2,0)</f>
        <v>South East Zone</v>
      </c>
    </row>
    <row r="1915" spans="1:94" x14ac:dyDescent="0.35">
      <c r="A1915" t="s">
        <v>8834</v>
      </c>
      <c r="B1915">
        <v>394</v>
      </c>
      <c r="C1915" t="s">
        <v>9332</v>
      </c>
      <c r="D1915" t="s">
        <v>678</v>
      </c>
      <c r="E1915" t="s">
        <v>589</v>
      </c>
      <c r="F1915" t="s">
        <v>590</v>
      </c>
      <c r="G1915" t="s">
        <v>518</v>
      </c>
      <c r="H1915" t="s">
        <v>11134</v>
      </c>
      <c r="I1915">
        <v>691380</v>
      </c>
      <c r="J1915" t="s">
        <v>8836</v>
      </c>
      <c r="K1915" t="s">
        <v>8837</v>
      </c>
      <c r="L1915" t="s">
        <v>4622</v>
      </c>
      <c r="M1915" t="s">
        <v>11135</v>
      </c>
      <c r="N1915">
        <v>45000</v>
      </c>
      <c r="O1915" t="s">
        <v>10081</v>
      </c>
      <c r="P1915" t="s">
        <v>10082</v>
      </c>
      <c r="Q1915" t="s">
        <v>11136</v>
      </c>
      <c r="R1915">
        <v>3800140686</v>
      </c>
      <c r="S1915" t="s">
        <v>13394</v>
      </c>
      <c r="T1915"/>
      <c r="V1915" s="14">
        <v>46209</v>
      </c>
      <c r="W1915" t="s">
        <v>8842</v>
      </c>
      <c r="X1915" s="31">
        <v>46209.690150462964</v>
      </c>
      <c r="AN1915" s="14">
        <v>46209</v>
      </c>
      <c r="AO1915" t="s">
        <v>2972</v>
      </c>
      <c r="AP1915" s="31">
        <v>46209.747835648152</v>
      </c>
      <c r="AT1915" s="31">
        <v>46209.747835648152</v>
      </c>
      <c r="AU1915" s="14">
        <v>46209</v>
      </c>
      <c r="AV1915" t="s">
        <v>2972</v>
      </c>
      <c r="AW1915" t="s">
        <v>11137</v>
      </c>
      <c r="AX1915" t="s">
        <v>677</v>
      </c>
      <c r="AY1915" s="14">
        <v>46209</v>
      </c>
      <c r="AZ1915" t="s">
        <v>2972</v>
      </c>
      <c r="BA1915" s="31">
        <v>46209.748506944445</v>
      </c>
      <c r="BB1915" s="14">
        <v>46209</v>
      </c>
      <c r="BC1915" t="s">
        <v>1435</v>
      </c>
      <c r="BD1915" s="31">
        <v>46209.751342592594</v>
      </c>
      <c r="BE1915" s="14">
        <v>46209</v>
      </c>
      <c r="BF1915" t="s">
        <v>1436</v>
      </c>
      <c r="BG1915" s="31">
        <v>46209.757488425923</v>
      </c>
      <c r="BH1915" s="14">
        <v>46209</v>
      </c>
      <c r="BI1915" t="s">
        <v>8654</v>
      </c>
      <c r="BJ1915" s="31">
        <v>46209.759884259256</v>
      </c>
      <c r="BK1915" s="14">
        <v>46209</v>
      </c>
      <c r="BL1915" t="s">
        <v>8654</v>
      </c>
      <c r="BM1915" s="31">
        <v>46209.761041666665</v>
      </c>
      <c r="BZ1915" s="14">
        <v>46209</v>
      </c>
      <c r="CA1915" t="s">
        <v>8654</v>
      </c>
      <c r="CB1915" s="31">
        <v>46209.765370370369</v>
      </c>
      <c r="CC1915" s="14">
        <v>46209</v>
      </c>
      <c r="CD1915" t="s">
        <v>1437</v>
      </c>
      <c r="CE1915" s="31">
        <v>46209.767974537041</v>
      </c>
      <c r="CI1915" s="14">
        <v>46209</v>
      </c>
      <c r="CJ1915" t="s">
        <v>2972</v>
      </c>
      <c r="CK1915" s="31">
        <v>46209.863402777781</v>
      </c>
      <c r="CP1915" t="str">
        <f>VLOOKUP(A1915,Sheet1!$A$2:$E$221,2,0)</f>
        <v>South East Zone</v>
      </c>
    </row>
    <row r="1916" spans="1:94" x14ac:dyDescent="0.35">
      <c r="A1916" t="s">
        <v>8834</v>
      </c>
      <c r="B1916">
        <v>394</v>
      </c>
      <c r="C1916" t="s">
        <v>9332</v>
      </c>
      <c r="D1916" t="s">
        <v>678</v>
      </c>
      <c r="E1916" t="s">
        <v>589</v>
      </c>
      <c r="F1916" t="s">
        <v>590</v>
      </c>
      <c r="G1916" t="s">
        <v>518</v>
      </c>
      <c r="H1916" t="s">
        <v>11134</v>
      </c>
      <c r="I1916">
        <v>691380</v>
      </c>
      <c r="J1916" t="s">
        <v>8836</v>
      </c>
      <c r="K1916" t="s">
        <v>8837</v>
      </c>
      <c r="L1916" t="s">
        <v>4622</v>
      </c>
      <c r="M1916" t="s">
        <v>11135</v>
      </c>
      <c r="N1916">
        <v>40000</v>
      </c>
      <c r="O1916" t="s">
        <v>10149</v>
      </c>
      <c r="P1916" t="s">
        <v>10150</v>
      </c>
      <c r="Q1916" t="s">
        <v>11138</v>
      </c>
      <c r="R1916">
        <v>4354481046</v>
      </c>
      <c r="S1916" t="s">
        <v>13394</v>
      </c>
      <c r="T1916"/>
      <c r="V1916" s="14">
        <v>46209</v>
      </c>
      <c r="W1916" t="s">
        <v>8842</v>
      </c>
      <c r="X1916" s="31">
        <v>46209.690138888887</v>
      </c>
      <c r="AN1916" s="14">
        <v>46209</v>
      </c>
      <c r="AO1916" t="s">
        <v>2972</v>
      </c>
      <c r="AP1916" s="31">
        <v>46209.747824074075</v>
      </c>
      <c r="AT1916" s="31">
        <v>46209.747824074075</v>
      </c>
      <c r="AU1916" s="14">
        <v>46209</v>
      </c>
      <c r="AV1916" t="s">
        <v>2972</v>
      </c>
      <c r="AW1916" t="s">
        <v>11137</v>
      </c>
      <c r="AX1916" t="s">
        <v>677</v>
      </c>
      <c r="AY1916" s="14">
        <v>46209</v>
      </c>
      <c r="AZ1916" t="s">
        <v>2972</v>
      </c>
      <c r="BA1916" s="31">
        <v>46209.748472222222</v>
      </c>
      <c r="BB1916" s="14">
        <v>46209</v>
      </c>
      <c r="BC1916" t="s">
        <v>1435</v>
      </c>
      <c r="BD1916" s="31">
        <v>46209.751342592594</v>
      </c>
      <c r="BE1916" s="14">
        <v>46209</v>
      </c>
      <c r="BF1916" t="s">
        <v>1436</v>
      </c>
      <c r="BG1916" s="31">
        <v>46209.757476851853</v>
      </c>
      <c r="BH1916" s="14">
        <v>46209</v>
      </c>
      <c r="BI1916" t="s">
        <v>8654</v>
      </c>
      <c r="BJ1916" s="31">
        <v>46209.75986111111</v>
      </c>
      <c r="BK1916" s="14">
        <v>46209</v>
      </c>
      <c r="BL1916" t="s">
        <v>8654</v>
      </c>
      <c r="BM1916" s="31">
        <v>46209.761030092595</v>
      </c>
      <c r="BZ1916" s="14">
        <v>46209</v>
      </c>
      <c r="CA1916" t="s">
        <v>8654</v>
      </c>
      <c r="CB1916" s="31">
        <v>46209.7653587963</v>
      </c>
      <c r="CC1916" s="14">
        <v>46209</v>
      </c>
      <c r="CD1916" t="s">
        <v>1437</v>
      </c>
      <c r="CE1916" s="31">
        <v>46209.767974537041</v>
      </c>
      <c r="CI1916" s="14">
        <v>46209</v>
      </c>
      <c r="CJ1916" t="s">
        <v>2972</v>
      </c>
      <c r="CK1916" s="31">
        <v>46209.863402777781</v>
      </c>
      <c r="CP1916" t="str">
        <f>VLOOKUP(A1916,Sheet1!$A$2:$E$221,2,0)</f>
        <v>South East Zone</v>
      </c>
    </row>
    <row r="1917" spans="1:94" x14ac:dyDescent="0.35">
      <c r="A1917" t="s">
        <v>8855</v>
      </c>
      <c r="B1917">
        <v>409</v>
      </c>
      <c r="C1917" t="s">
        <v>9332</v>
      </c>
      <c r="D1917" t="s">
        <v>678</v>
      </c>
      <c r="E1917" t="s">
        <v>519</v>
      </c>
      <c r="F1917" t="s">
        <v>520</v>
      </c>
      <c r="G1917" t="s">
        <v>828</v>
      </c>
      <c r="H1917" t="s">
        <v>8856</v>
      </c>
      <c r="I1917">
        <v>210493</v>
      </c>
      <c r="J1917" t="s">
        <v>8857</v>
      </c>
      <c r="K1917" t="s">
        <v>8858</v>
      </c>
      <c r="L1917" t="s">
        <v>4622</v>
      </c>
      <c r="M1917" t="s">
        <v>8859</v>
      </c>
      <c r="N1917">
        <v>40000</v>
      </c>
      <c r="O1917" t="s">
        <v>969</v>
      </c>
      <c r="P1917" t="s">
        <v>970</v>
      </c>
      <c r="Q1917" t="s">
        <v>8860</v>
      </c>
      <c r="R1917">
        <v>5547516158</v>
      </c>
      <c r="S1917" t="s">
        <v>13394</v>
      </c>
      <c r="T1917"/>
      <c r="V1917" s="14">
        <v>46204</v>
      </c>
      <c r="W1917" t="s">
        <v>8861</v>
      </c>
      <c r="X1917" s="31">
        <v>46204.70652777778</v>
      </c>
      <c r="AN1917" s="14">
        <v>46205</v>
      </c>
      <c r="AO1917" t="s">
        <v>1497</v>
      </c>
      <c r="AP1917" s="31">
        <v>46205.488935185182</v>
      </c>
      <c r="AT1917" s="31">
        <v>46205.488935185182</v>
      </c>
      <c r="AU1917" s="14">
        <v>46205</v>
      </c>
      <c r="AV1917" t="s">
        <v>1497</v>
      </c>
      <c r="AW1917" t="s">
        <v>520</v>
      </c>
      <c r="AX1917" t="s">
        <v>678</v>
      </c>
      <c r="AY1917" s="14">
        <v>46205</v>
      </c>
      <c r="AZ1917" t="s">
        <v>8861</v>
      </c>
      <c r="BA1917" s="31">
        <v>46205.536076388889</v>
      </c>
      <c r="BB1917" s="14">
        <v>46205</v>
      </c>
      <c r="BC1917" t="s">
        <v>1435</v>
      </c>
      <c r="BD1917" s="31">
        <v>46205.544374999998</v>
      </c>
      <c r="BE1917" s="14">
        <v>46205</v>
      </c>
      <c r="BF1917" t="s">
        <v>1457</v>
      </c>
      <c r="BG1917" s="31">
        <v>46205.551423611112</v>
      </c>
      <c r="BH1917" s="14">
        <v>46205</v>
      </c>
      <c r="BI1917" t="s">
        <v>8654</v>
      </c>
      <c r="BJ1917" s="31">
        <v>46205.555648148147</v>
      </c>
      <c r="BK1917" s="14">
        <v>46205</v>
      </c>
      <c r="BL1917" t="s">
        <v>8654</v>
      </c>
      <c r="BM1917" s="31">
        <v>46205.556168981479</v>
      </c>
      <c r="BZ1917" s="14">
        <v>46205</v>
      </c>
      <c r="CA1917" t="s">
        <v>8654</v>
      </c>
      <c r="CB1917" s="31">
        <v>46205.563854166663</v>
      </c>
      <c r="CC1917" s="14">
        <v>46205</v>
      </c>
      <c r="CD1917" t="s">
        <v>1437</v>
      </c>
      <c r="CE1917" s="31">
        <v>46205.568611111114</v>
      </c>
      <c r="CI1917" s="14">
        <v>46205</v>
      </c>
      <c r="CJ1917" t="s">
        <v>8862</v>
      </c>
      <c r="CK1917" s="31">
        <v>46205.693749999999</v>
      </c>
      <c r="CP1917" t="str">
        <f>VLOOKUP(A1917,Sheet1!$A$2:$E$221,2,0)</f>
        <v>South East Zone</v>
      </c>
    </row>
    <row r="1918" spans="1:94" x14ac:dyDescent="0.35">
      <c r="A1918" t="s">
        <v>8855</v>
      </c>
      <c r="B1918">
        <v>409</v>
      </c>
      <c r="C1918" t="s">
        <v>9332</v>
      </c>
      <c r="D1918" t="s">
        <v>678</v>
      </c>
      <c r="E1918" t="s">
        <v>519</v>
      </c>
      <c r="F1918" t="s">
        <v>520</v>
      </c>
      <c r="G1918" t="s">
        <v>828</v>
      </c>
      <c r="H1918" t="s">
        <v>11714</v>
      </c>
      <c r="I1918">
        <v>611265</v>
      </c>
      <c r="J1918" t="s">
        <v>8867</v>
      </c>
      <c r="K1918" t="s">
        <v>8868</v>
      </c>
      <c r="L1918" t="s">
        <v>4622</v>
      </c>
      <c r="M1918" t="s">
        <v>13003</v>
      </c>
      <c r="N1918">
        <v>70000</v>
      </c>
      <c r="O1918" t="s">
        <v>1235</v>
      </c>
      <c r="P1918" t="s">
        <v>1236</v>
      </c>
      <c r="Q1918" t="s">
        <v>11717</v>
      </c>
      <c r="R1918">
        <v>1547656797</v>
      </c>
      <c r="S1918" t="s">
        <v>13394</v>
      </c>
      <c r="T1918"/>
      <c r="V1918" s="14">
        <v>46210</v>
      </c>
      <c r="W1918" t="s">
        <v>8871</v>
      </c>
      <c r="X1918" s="31">
        <v>46210.722141203703</v>
      </c>
      <c r="AN1918" s="14">
        <v>46210</v>
      </c>
      <c r="AO1918" t="s">
        <v>1497</v>
      </c>
      <c r="AP1918" s="31">
        <v>46210.751192129632</v>
      </c>
      <c r="AT1918" s="31">
        <v>46210.751192129632</v>
      </c>
      <c r="AU1918" s="14">
        <v>46210</v>
      </c>
      <c r="AV1918" t="s">
        <v>1497</v>
      </c>
      <c r="AW1918" t="s">
        <v>520</v>
      </c>
      <c r="AX1918" t="s">
        <v>678</v>
      </c>
      <c r="AY1918" s="14">
        <v>46210</v>
      </c>
      <c r="AZ1918" t="s">
        <v>3591</v>
      </c>
      <c r="BA1918" s="31">
        <v>46210.759259259263</v>
      </c>
      <c r="BB1918" s="14">
        <v>46210</v>
      </c>
      <c r="BC1918" t="s">
        <v>1435</v>
      </c>
      <c r="BD1918" s="31">
        <v>46210.762013888889</v>
      </c>
      <c r="BE1918" s="14">
        <v>46210</v>
      </c>
      <c r="BF1918" t="s">
        <v>1454</v>
      </c>
      <c r="BG1918" s="31">
        <v>46210.766932870371</v>
      </c>
      <c r="BH1918" s="14">
        <v>46210</v>
      </c>
      <c r="BI1918" t="s">
        <v>1491</v>
      </c>
      <c r="BJ1918" s="31">
        <v>46210.767245370371</v>
      </c>
      <c r="BK1918" s="14">
        <v>46210</v>
      </c>
      <c r="BL1918" t="s">
        <v>1491</v>
      </c>
      <c r="BM1918" s="31">
        <v>46210.768379629626</v>
      </c>
      <c r="BZ1918" s="14">
        <v>46210</v>
      </c>
      <c r="CA1918" t="s">
        <v>1438</v>
      </c>
      <c r="CB1918" s="31">
        <v>46210.784270833334</v>
      </c>
      <c r="CC1918" s="14">
        <v>46210</v>
      </c>
      <c r="CD1918" t="s">
        <v>1455</v>
      </c>
      <c r="CE1918" s="31">
        <v>46210.812256944446</v>
      </c>
      <c r="CP1918" t="str">
        <f>VLOOKUP(A1918,Sheet1!$A$2:$E$221,2,0)</f>
        <v>South East Zone</v>
      </c>
    </row>
    <row r="1919" spans="1:94" x14ac:dyDescent="0.35">
      <c r="A1919" t="s">
        <v>8855</v>
      </c>
      <c r="B1919">
        <v>409</v>
      </c>
      <c r="C1919" t="s">
        <v>9332</v>
      </c>
      <c r="D1919" t="s">
        <v>678</v>
      </c>
      <c r="E1919" t="s">
        <v>519</v>
      </c>
      <c r="F1919" t="s">
        <v>520</v>
      </c>
      <c r="G1919" t="s">
        <v>828</v>
      </c>
      <c r="H1919" t="s">
        <v>8863</v>
      </c>
      <c r="I1919">
        <v>612852</v>
      </c>
      <c r="J1919" t="s">
        <v>8857</v>
      </c>
      <c r="K1919" t="s">
        <v>8858</v>
      </c>
      <c r="L1919" t="s">
        <v>4622</v>
      </c>
      <c r="M1919" t="s">
        <v>8864</v>
      </c>
      <c r="N1919">
        <v>65000</v>
      </c>
      <c r="O1919" t="s">
        <v>1498</v>
      </c>
      <c r="P1919" t="s">
        <v>1499</v>
      </c>
      <c r="Q1919" t="s">
        <v>8865</v>
      </c>
      <c r="R1919">
        <v>9204505852</v>
      </c>
      <c r="S1919" t="s">
        <v>13394</v>
      </c>
      <c r="T1919"/>
      <c r="V1919" s="14">
        <v>46204</v>
      </c>
      <c r="W1919" t="s">
        <v>8861</v>
      </c>
      <c r="X1919" s="31">
        <v>46204.539513888885</v>
      </c>
      <c r="AN1919" s="14">
        <v>46204</v>
      </c>
      <c r="AO1919" t="s">
        <v>1497</v>
      </c>
      <c r="AP1919" s="31">
        <v>46204.762812499997</v>
      </c>
      <c r="AT1919" s="31">
        <v>46204.762812499997</v>
      </c>
      <c r="AU1919" s="14">
        <v>46204</v>
      </c>
      <c r="AV1919" t="s">
        <v>1497</v>
      </c>
      <c r="AW1919" t="s">
        <v>520</v>
      </c>
      <c r="AX1919" t="s">
        <v>678</v>
      </c>
      <c r="AY1919" s="14">
        <v>46205</v>
      </c>
      <c r="AZ1919" t="s">
        <v>8861</v>
      </c>
      <c r="BA1919" s="31">
        <v>46205.40415509259</v>
      </c>
      <c r="BB1919" s="14">
        <v>46205</v>
      </c>
      <c r="BC1919" t="s">
        <v>1435</v>
      </c>
      <c r="BD1919" s="31">
        <v>46205.408217592594</v>
      </c>
      <c r="BE1919" s="14">
        <v>46205</v>
      </c>
      <c r="BF1919" t="s">
        <v>1454</v>
      </c>
      <c r="BG1919" s="31">
        <v>46205.420798611114</v>
      </c>
      <c r="BH1919" s="14">
        <v>46205</v>
      </c>
      <c r="BI1919" t="s">
        <v>1437</v>
      </c>
      <c r="BJ1919" s="31">
        <v>46205.457083333335</v>
      </c>
      <c r="BK1919" s="14">
        <v>46205</v>
      </c>
      <c r="BL1919" t="s">
        <v>1437</v>
      </c>
      <c r="BM1919" s="31">
        <v>46205.457789351851</v>
      </c>
      <c r="BZ1919" s="14">
        <v>46205</v>
      </c>
      <c r="CA1919" t="s">
        <v>1437</v>
      </c>
      <c r="CB1919" s="31">
        <v>46205.462037037039</v>
      </c>
      <c r="CC1919" s="14">
        <v>46205</v>
      </c>
      <c r="CD1919" t="s">
        <v>1455</v>
      </c>
      <c r="CE1919" s="31">
        <v>46205.464016203703</v>
      </c>
      <c r="CI1919" s="14">
        <v>46205</v>
      </c>
      <c r="CJ1919" t="s">
        <v>8862</v>
      </c>
      <c r="CK1919" s="31">
        <v>46205.703252314815</v>
      </c>
      <c r="CP1919" t="str">
        <f>VLOOKUP(A1919,Sheet1!$A$2:$E$221,2,0)</f>
        <v>South East Zone</v>
      </c>
    </row>
    <row r="1920" spans="1:94" x14ac:dyDescent="0.35">
      <c r="A1920" t="s">
        <v>8855</v>
      </c>
      <c r="B1920">
        <v>409</v>
      </c>
      <c r="C1920" t="s">
        <v>9332</v>
      </c>
      <c r="D1920" t="s">
        <v>678</v>
      </c>
      <c r="E1920" t="s">
        <v>519</v>
      </c>
      <c r="F1920" t="s">
        <v>520</v>
      </c>
      <c r="G1920" t="s">
        <v>828</v>
      </c>
      <c r="H1920" t="s">
        <v>8866</v>
      </c>
      <c r="I1920">
        <v>717206</v>
      </c>
      <c r="J1920" t="s">
        <v>8867</v>
      </c>
      <c r="K1920" t="s">
        <v>8868</v>
      </c>
      <c r="L1920" t="s">
        <v>4622</v>
      </c>
      <c r="M1920" t="s">
        <v>8869</v>
      </c>
      <c r="N1920">
        <v>70000</v>
      </c>
      <c r="O1920" t="s">
        <v>4359</v>
      </c>
      <c r="P1920" t="s">
        <v>4360</v>
      </c>
      <c r="Q1920" t="s">
        <v>8873</v>
      </c>
      <c r="R1920">
        <v>1804565579</v>
      </c>
      <c r="S1920" t="s">
        <v>13394</v>
      </c>
      <c r="T1920"/>
      <c r="V1920" s="14">
        <v>46204</v>
      </c>
      <c r="W1920" t="s">
        <v>8871</v>
      </c>
      <c r="X1920" s="31">
        <v>46204.689432870371</v>
      </c>
      <c r="AN1920" s="14">
        <v>46205</v>
      </c>
      <c r="AO1920" t="s">
        <v>1497</v>
      </c>
      <c r="AP1920" s="31">
        <v>46205.787372685183</v>
      </c>
      <c r="AT1920" s="31">
        <v>46205.787372685183</v>
      </c>
      <c r="AU1920" s="14">
        <v>46205</v>
      </c>
      <c r="AV1920" t="s">
        <v>1497</v>
      </c>
      <c r="AW1920" t="s">
        <v>520</v>
      </c>
      <c r="AX1920" t="s">
        <v>678</v>
      </c>
      <c r="AY1920" s="14">
        <v>46209</v>
      </c>
      <c r="AZ1920" t="s">
        <v>8871</v>
      </c>
      <c r="BA1920" s="31">
        <v>46209.846377314818</v>
      </c>
      <c r="BB1920" s="14">
        <v>46210</v>
      </c>
      <c r="BC1920" t="s">
        <v>1435</v>
      </c>
      <c r="BD1920" s="31">
        <v>46210.396157407406</v>
      </c>
      <c r="BE1920" s="14">
        <v>46210</v>
      </c>
      <c r="BF1920" t="s">
        <v>1458</v>
      </c>
      <c r="BG1920" s="31">
        <v>46210.408437500002</v>
      </c>
      <c r="BH1920" s="14">
        <v>46210</v>
      </c>
      <c r="BI1920" t="s">
        <v>8654</v>
      </c>
      <c r="BJ1920" s="31">
        <v>46210.421851851854</v>
      </c>
      <c r="BK1920" s="14">
        <v>46210</v>
      </c>
      <c r="BL1920" t="s">
        <v>8654</v>
      </c>
      <c r="BM1920" s="31">
        <v>46210.424039351848</v>
      </c>
      <c r="BZ1920" s="14">
        <v>46210</v>
      </c>
      <c r="CA1920" t="s">
        <v>8654</v>
      </c>
      <c r="CB1920" s="31">
        <v>46210.441828703704</v>
      </c>
      <c r="CC1920" s="14">
        <v>46210</v>
      </c>
      <c r="CD1920" t="s">
        <v>1455</v>
      </c>
      <c r="CE1920" s="31">
        <v>46210.54760416667</v>
      </c>
      <c r="CP1920" t="str">
        <f>VLOOKUP(A1920,Sheet1!$A$2:$E$221,2,0)</f>
        <v>South East Zone</v>
      </c>
    </row>
    <row r="1921" spans="1:94" x14ac:dyDescent="0.35">
      <c r="A1921" t="s">
        <v>8855</v>
      </c>
      <c r="B1921">
        <v>409</v>
      </c>
      <c r="C1921" t="s">
        <v>9332</v>
      </c>
      <c r="D1921" t="s">
        <v>678</v>
      </c>
      <c r="E1921" t="s">
        <v>519</v>
      </c>
      <c r="F1921" t="s">
        <v>520</v>
      </c>
      <c r="G1921" t="s">
        <v>828</v>
      </c>
      <c r="H1921" t="s">
        <v>8866</v>
      </c>
      <c r="I1921">
        <v>717206</v>
      </c>
      <c r="J1921" t="s">
        <v>8867</v>
      </c>
      <c r="K1921" t="s">
        <v>8868</v>
      </c>
      <c r="L1921" t="s">
        <v>4622</v>
      </c>
      <c r="M1921" t="s">
        <v>8869</v>
      </c>
      <c r="N1921">
        <v>70000</v>
      </c>
      <c r="O1921" t="s">
        <v>4359</v>
      </c>
      <c r="P1921" t="s">
        <v>4360</v>
      </c>
      <c r="Q1921" t="s">
        <v>8872</v>
      </c>
      <c r="R1921">
        <v>2329727058</v>
      </c>
      <c r="S1921" t="s">
        <v>13394</v>
      </c>
      <c r="T1921"/>
      <c r="V1921" s="14">
        <v>46204</v>
      </c>
      <c r="W1921" t="s">
        <v>8871</v>
      </c>
      <c r="X1921" s="31">
        <v>46204.689467592594</v>
      </c>
      <c r="AN1921" s="14">
        <v>46205</v>
      </c>
      <c r="AO1921" t="s">
        <v>1497</v>
      </c>
      <c r="AP1921" s="31">
        <v>46205.787395833337</v>
      </c>
      <c r="AT1921" s="31">
        <v>46205.787395833337</v>
      </c>
      <c r="AU1921" s="14">
        <v>46205</v>
      </c>
      <c r="AV1921" t="s">
        <v>1497</v>
      </c>
      <c r="AW1921" t="s">
        <v>520</v>
      </c>
      <c r="AX1921" t="s">
        <v>678</v>
      </c>
      <c r="AY1921" s="14">
        <v>46209</v>
      </c>
      <c r="AZ1921" t="s">
        <v>8871</v>
      </c>
      <c r="BA1921" s="31">
        <v>46209.846446759257</v>
      </c>
      <c r="BB1921" s="14">
        <v>46210</v>
      </c>
      <c r="BC1921" t="s">
        <v>1435</v>
      </c>
      <c r="BD1921" s="31">
        <v>46210.396157407406</v>
      </c>
      <c r="BE1921" s="14">
        <v>46210</v>
      </c>
      <c r="BF1921" t="s">
        <v>1458</v>
      </c>
      <c r="BG1921" s="31">
        <v>46210.408460648148</v>
      </c>
      <c r="BH1921" s="14">
        <v>46210</v>
      </c>
      <c r="BI1921" t="s">
        <v>8654</v>
      </c>
      <c r="BJ1921" s="31">
        <v>46210.421863425923</v>
      </c>
      <c r="BK1921" s="14">
        <v>46210</v>
      </c>
      <c r="BL1921" t="s">
        <v>8654</v>
      </c>
      <c r="BM1921" s="31">
        <v>46210.424062500002</v>
      </c>
      <c r="BZ1921" s="14">
        <v>46210</v>
      </c>
      <c r="CA1921" t="s">
        <v>8654</v>
      </c>
      <c r="CB1921" s="31">
        <v>46210.441840277781</v>
      </c>
      <c r="CC1921" s="14">
        <v>46210</v>
      </c>
      <c r="CD1921" t="s">
        <v>1455</v>
      </c>
      <c r="CE1921" s="31">
        <v>46210.54760416667</v>
      </c>
      <c r="CP1921" t="str">
        <f>VLOOKUP(A1921,Sheet1!$A$2:$E$221,2,0)</f>
        <v>South East Zone</v>
      </c>
    </row>
    <row r="1922" spans="1:94" x14ac:dyDescent="0.35">
      <c r="A1922" t="s">
        <v>8855</v>
      </c>
      <c r="B1922">
        <v>409</v>
      </c>
      <c r="C1922" t="s">
        <v>9332</v>
      </c>
      <c r="D1922" t="s">
        <v>678</v>
      </c>
      <c r="E1922" t="s">
        <v>519</v>
      </c>
      <c r="F1922" t="s">
        <v>520</v>
      </c>
      <c r="G1922" t="s">
        <v>828</v>
      </c>
      <c r="H1922" t="s">
        <v>8866</v>
      </c>
      <c r="I1922">
        <v>717206</v>
      </c>
      <c r="J1922" t="s">
        <v>8867</v>
      </c>
      <c r="K1922" t="s">
        <v>8868</v>
      </c>
      <c r="L1922" t="s">
        <v>4622</v>
      </c>
      <c r="M1922" t="s">
        <v>8869</v>
      </c>
      <c r="N1922">
        <v>40000</v>
      </c>
      <c r="O1922" t="s">
        <v>3047</v>
      </c>
      <c r="P1922" t="s">
        <v>3048</v>
      </c>
      <c r="Q1922" t="s">
        <v>8870</v>
      </c>
      <c r="R1922">
        <v>2492914197</v>
      </c>
      <c r="S1922" t="s">
        <v>13394</v>
      </c>
      <c r="T1922"/>
      <c r="V1922" s="14">
        <v>46204</v>
      </c>
      <c r="W1922" t="s">
        <v>8871</v>
      </c>
      <c r="X1922" s="31">
        <v>46204.689513888887</v>
      </c>
      <c r="AN1922" s="14">
        <v>46205</v>
      </c>
      <c r="AO1922" t="s">
        <v>1497</v>
      </c>
      <c r="AP1922" s="31">
        <v>46205.787430555552</v>
      </c>
      <c r="AT1922" s="31">
        <v>46205.787430555552</v>
      </c>
      <c r="AU1922" s="14">
        <v>46205</v>
      </c>
      <c r="AV1922" t="s">
        <v>1497</v>
      </c>
      <c r="AW1922" t="s">
        <v>520</v>
      </c>
      <c r="AX1922" t="s">
        <v>678</v>
      </c>
      <c r="AY1922" s="14">
        <v>46209</v>
      </c>
      <c r="AZ1922" t="s">
        <v>8871</v>
      </c>
      <c r="BA1922" s="31">
        <v>46209.846504629626</v>
      </c>
      <c r="BB1922" s="14">
        <v>46210</v>
      </c>
      <c r="BC1922" t="s">
        <v>1435</v>
      </c>
      <c r="BD1922" s="31">
        <v>46210.396157407406</v>
      </c>
      <c r="BE1922" s="14">
        <v>46210</v>
      </c>
      <c r="BF1922" t="s">
        <v>1458</v>
      </c>
      <c r="BG1922" s="31">
        <v>46210.408472222225</v>
      </c>
      <c r="BH1922" s="14">
        <v>46210</v>
      </c>
      <c r="BI1922" t="s">
        <v>8654</v>
      </c>
      <c r="BJ1922" s="31">
        <v>46210.421886574077</v>
      </c>
      <c r="BK1922" s="14">
        <v>46210</v>
      </c>
      <c r="BL1922" t="s">
        <v>8654</v>
      </c>
      <c r="BM1922" s="31">
        <v>46210.424074074072</v>
      </c>
      <c r="BZ1922" s="14">
        <v>46210</v>
      </c>
      <c r="CA1922" t="s">
        <v>8654</v>
      </c>
      <c r="CB1922" s="31">
        <v>46210.441863425927</v>
      </c>
      <c r="CC1922" s="14">
        <v>46210</v>
      </c>
      <c r="CD1922" t="s">
        <v>1455</v>
      </c>
      <c r="CE1922" s="31">
        <v>46210.54760416667</v>
      </c>
      <c r="CP1922" t="str">
        <f>VLOOKUP(A1922,Sheet1!$A$2:$E$221,2,0)</f>
        <v>South East Zone</v>
      </c>
    </row>
    <row r="1923" spans="1:94" x14ac:dyDescent="0.35">
      <c r="A1923" t="s">
        <v>8874</v>
      </c>
      <c r="B1923">
        <v>410</v>
      </c>
      <c r="C1923" t="s">
        <v>9332</v>
      </c>
      <c r="D1923" t="s">
        <v>678</v>
      </c>
      <c r="E1923" t="s">
        <v>521</v>
      </c>
      <c r="F1923" t="s">
        <v>522</v>
      </c>
      <c r="G1923" t="s">
        <v>828</v>
      </c>
      <c r="H1923" t="s">
        <v>4134</v>
      </c>
      <c r="I1923">
        <v>181777</v>
      </c>
      <c r="J1923" t="s">
        <v>1789</v>
      </c>
      <c r="K1923" t="s">
        <v>4136</v>
      </c>
      <c r="L1923" t="s">
        <v>4622</v>
      </c>
      <c r="M1923" t="s">
        <v>8875</v>
      </c>
      <c r="N1923">
        <v>70000</v>
      </c>
      <c r="O1923" t="s">
        <v>1235</v>
      </c>
      <c r="P1923" t="s">
        <v>1236</v>
      </c>
      <c r="Q1923" t="s">
        <v>4135</v>
      </c>
      <c r="R1923">
        <v>6708773375</v>
      </c>
      <c r="S1923" t="s">
        <v>13394</v>
      </c>
      <c r="T1923"/>
      <c r="V1923" s="14">
        <v>46205</v>
      </c>
      <c r="W1923" t="s">
        <v>8876</v>
      </c>
      <c r="X1923" s="31">
        <v>46205.446701388886</v>
      </c>
      <c r="AN1923" s="14">
        <v>46205</v>
      </c>
      <c r="AO1923" t="s">
        <v>1500</v>
      </c>
      <c r="AP1923" s="31">
        <v>46205.574756944443</v>
      </c>
      <c r="AT1923" s="31">
        <v>46205.574756944443</v>
      </c>
      <c r="AU1923" s="14">
        <v>46205</v>
      </c>
      <c r="AV1923" t="s">
        <v>1500</v>
      </c>
      <c r="AW1923" t="s">
        <v>522</v>
      </c>
      <c r="AX1923" t="s">
        <v>678</v>
      </c>
      <c r="AY1923" s="14">
        <v>46205</v>
      </c>
      <c r="AZ1923" t="s">
        <v>8876</v>
      </c>
      <c r="BA1923" s="31">
        <v>46205.594201388885</v>
      </c>
      <c r="BB1923" s="14">
        <v>46205</v>
      </c>
      <c r="BC1923" t="s">
        <v>1435</v>
      </c>
      <c r="BD1923" s="31">
        <v>46205.600173611114</v>
      </c>
      <c r="BE1923" s="14">
        <v>46205</v>
      </c>
      <c r="BF1923" t="s">
        <v>1457</v>
      </c>
      <c r="BG1923" s="31">
        <v>46205.605752314812</v>
      </c>
      <c r="BH1923" s="14">
        <v>46205</v>
      </c>
      <c r="BI1923" t="s">
        <v>1491</v>
      </c>
      <c r="BJ1923" s="31">
        <v>46205.656585648147</v>
      </c>
      <c r="BK1923" s="14">
        <v>46205</v>
      </c>
      <c r="BL1923" t="s">
        <v>1491</v>
      </c>
      <c r="BM1923" s="31">
        <v>46205.657430555555</v>
      </c>
      <c r="BZ1923" s="14">
        <v>46205</v>
      </c>
      <c r="CA1923" t="s">
        <v>1491</v>
      </c>
      <c r="CB1923" s="31">
        <v>46205.662488425929</v>
      </c>
      <c r="CC1923" s="14">
        <v>46205</v>
      </c>
      <c r="CD1923" t="s">
        <v>1455</v>
      </c>
      <c r="CE1923" s="31">
        <v>46205.667361111111</v>
      </c>
      <c r="CI1923" s="14">
        <v>46205</v>
      </c>
      <c r="CJ1923" t="s">
        <v>3138</v>
      </c>
      <c r="CK1923" s="31">
        <v>46205.756342592591</v>
      </c>
      <c r="CP1923" t="str">
        <f>VLOOKUP(A1923,Sheet1!$A$2:$E$221,2,0)</f>
        <v>South East Zone</v>
      </c>
    </row>
    <row r="1924" spans="1:94" x14ac:dyDescent="0.35">
      <c r="A1924" t="s">
        <v>8874</v>
      </c>
      <c r="B1924">
        <v>410</v>
      </c>
      <c r="C1924" t="s">
        <v>9332</v>
      </c>
      <c r="D1924" t="s">
        <v>678</v>
      </c>
      <c r="E1924" t="s">
        <v>521</v>
      </c>
      <c r="F1924" t="s">
        <v>522</v>
      </c>
      <c r="G1924" t="s">
        <v>828</v>
      </c>
      <c r="H1924" t="s">
        <v>8877</v>
      </c>
      <c r="I1924">
        <v>214326</v>
      </c>
      <c r="J1924" t="s">
        <v>8878</v>
      </c>
      <c r="K1924" t="s">
        <v>8879</v>
      </c>
      <c r="L1924" t="s">
        <v>4622</v>
      </c>
      <c r="M1924" t="s">
        <v>8880</v>
      </c>
      <c r="N1924">
        <v>45000</v>
      </c>
      <c r="O1924" t="s">
        <v>4598</v>
      </c>
      <c r="P1924" t="s">
        <v>4599</v>
      </c>
      <c r="Q1924" t="s">
        <v>8881</v>
      </c>
      <c r="R1924">
        <v>8213599598</v>
      </c>
      <c r="S1924" t="s">
        <v>13394</v>
      </c>
      <c r="T1924"/>
      <c r="V1924" s="14">
        <v>46205</v>
      </c>
      <c r="W1924" t="s">
        <v>8882</v>
      </c>
      <c r="X1924" s="31">
        <v>46205.776331018518</v>
      </c>
      <c r="AN1924" s="14">
        <v>46206</v>
      </c>
      <c r="AO1924" t="s">
        <v>1500</v>
      </c>
      <c r="AP1924" s="31">
        <v>46206.383472222224</v>
      </c>
      <c r="AT1924" s="31">
        <v>46206.383472222224</v>
      </c>
      <c r="AU1924" s="14">
        <v>46206</v>
      </c>
      <c r="AV1924" t="s">
        <v>1500</v>
      </c>
      <c r="AW1924" t="s">
        <v>522</v>
      </c>
      <c r="AX1924" t="s">
        <v>678</v>
      </c>
      <c r="AY1924" s="14">
        <v>46206</v>
      </c>
      <c r="AZ1924" t="s">
        <v>8882</v>
      </c>
      <c r="BA1924" s="31">
        <v>46206.404814814814</v>
      </c>
      <c r="BB1924" s="14">
        <v>46206</v>
      </c>
      <c r="BC1924" t="s">
        <v>1435</v>
      </c>
      <c r="BD1924" s="31">
        <v>46206.410127314812</v>
      </c>
      <c r="BE1924" s="14">
        <v>46206</v>
      </c>
      <c r="BF1924" t="s">
        <v>1443</v>
      </c>
      <c r="BG1924" s="31">
        <v>46206.443668981483</v>
      </c>
      <c r="BH1924" s="14">
        <v>46206</v>
      </c>
      <c r="BI1924" t="s">
        <v>1491</v>
      </c>
      <c r="BJ1924" s="31">
        <v>46206.452962962961</v>
      </c>
      <c r="BK1924" s="14">
        <v>46206</v>
      </c>
      <c r="BL1924" t="s">
        <v>1491</v>
      </c>
      <c r="BM1924" s="31">
        <v>46206.45380787037</v>
      </c>
      <c r="BZ1924" s="14">
        <v>46206</v>
      </c>
      <c r="CA1924" t="s">
        <v>1491</v>
      </c>
      <c r="CB1924" s="31">
        <v>46206.481377314813</v>
      </c>
      <c r="CC1924" s="14">
        <v>46206</v>
      </c>
      <c r="CD1924" t="s">
        <v>1438</v>
      </c>
      <c r="CE1924" s="31">
        <v>46206.489189814813</v>
      </c>
      <c r="CI1924" s="14">
        <v>46206</v>
      </c>
      <c r="CJ1924" t="s">
        <v>3138</v>
      </c>
      <c r="CK1924" s="31">
        <v>46206.638113425928</v>
      </c>
      <c r="CP1924" t="str">
        <f>VLOOKUP(A1924,Sheet1!$A$2:$E$221,2,0)</f>
        <v>South East Zone</v>
      </c>
    </row>
    <row r="1925" spans="1:94" x14ac:dyDescent="0.35">
      <c r="A1925" t="s">
        <v>8874</v>
      </c>
      <c r="B1925">
        <v>410</v>
      </c>
      <c r="C1925" t="s">
        <v>9332</v>
      </c>
      <c r="D1925" t="s">
        <v>678</v>
      </c>
      <c r="E1925" t="s">
        <v>521</v>
      </c>
      <c r="F1925" t="s">
        <v>522</v>
      </c>
      <c r="G1925" t="s">
        <v>828</v>
      </c>
      <c r="H1925" t="s">
        <v>3636</v>
      </c>
      <c r="I1925">
        <v>552527</v>
      </c>
      <c r="J1925" t="s">
        <v>3139</v>
      </c>
      <c r="K1925" t="s">
        <v>3140</v>
      </c>
      <c r="L1925" t="s">
        <v>4622</v>
      </c>
      <c r="M1925" t="s">
        <v>8883</v>
      </c>
      <c r="N1925">
        <v>85000</v>
      </c>
      <c r="O1925" t="s">
        <v>1185</v>
      </c>
      <c r="P1925" t="s">
        <v>1186</v>
      </c>
      <c r="Q1925" t="s">
        <v>3637</v>
      </c>
      <c r="R1925">
        <v>7053365677</v>
      </c>
      <c r="S1925" t="s">
        <v>13394</v>
      </c>
      <c r="T1925"/>
      <c r="V1925" s="14">
        <v>46203</v>
      </c>
      <c r="W1925" t="s">
        <v>8884</v>
      </c>
      <c r="X1925" s="31">
        <v>46203.480509259258</v>
      </c>
      <c r="AN1925" s="14">
        <v>46204</v>
      </c>
      <c r="AO1925" t="s">
        <v>1500</v>
      </c>
      <c r="AP1925" s="31">
        <v>46204.386307870373</v>
      </c>
      <c r="AT1925" s="31">
        <v>46204.386307870373</v>
      </c>
      <c r="AU1925" s="14">
        <v>46204</v>
      </c>
      <c r="AV1925" t="s">
        <v>1500</v>
      </c>
      <c r="AW1925" t="s">
        <v>522</v>
      </c>
      <c r="AX1925" t="s">
        <v>678</v>
      </c>
      <c r="AY1925" s="14">
        <v>46204</v>
      </c>
      <c r="AZ1925" t="s">
        <v>8884</v>
      </c>
      <c r="BA1925" s="31">
        <v>46204.396967592591</v>
      </c>
      <c r="BB1925" s="14">
        <v>46204</v>
      </c>
      <c r="BC1925" t="s">
        <v>1435</v>
      </c>
      <c r="BD1925" s="31">
        <v>46204.400462962964</v>
      </c>
      <c r="BE1925" s="14">
        <v>46204</v>
      </c>
      <c r="BF1925" t="s">
        <v>1457</v>
      </c>
      <c r="BG1925" s="31">
        <v>46204.404479166667</v>
      </c>
      <c r="BH1925" s="14">
        <v>46204</v>
      </c>
      <c r="BI1925" t="s">
        <v>1501</v>
      </c>
      <c r="BJ1925" s="31">
        <v>46204.410034722219</v>
      </c>
      <c r="BK1925" s="14">
        <v>46204</v>
      </c>
      <c r="BL1925" t="s">
        <v>1501</v>
      </c>
      <c r="BM1925" s="31">
        <v>46204.410555555558</v>
      </c>
      <c r="BZ1925" s="14">
        <v>46204</v>
      </c>
      <c r="CA1925" t="s">
        <v>1501</v>
      </c>
      <c r="CB1925" s="31">
        <v>46204.42491898148</v>
      </c>
      <c r="CC1925" s="14">
        <v>46204</v>
      </c>
      <c r="CD1925" t="s">
        <v>1455</v>
      </c>
      <c r="CE1925" s="31">
        <v>46204.427928240744</v>
      </c>
      <c r="CI1925" s="14">
        <v>46204</v>
      </c>
      <c r="CJ1925" t="s">
        <v>3138</v>
      </c>
      <c r="CK1925" s="31">
        <v>46204.673020833332</v>
      </c>
      <c r="CP1925" t="str">
        <f>VLOOKUP(A1925,Sheet1!$A$2:$E$221,2,0)</f>
        <v>South East Zone</v>
      </c>
    </row>
    <row r="1926" spans="1:94" x14ac:dyDescent="0.35">
      <c r="A1926" t="s">
        <v>8874</v>
      </c>
      <c r="B1926">
        <v>410</v>
      </c>
      <c r="C1926" t="s">
        <v>9332</v>
      </c>
      <c r="D1926" t="s">
        <v>678</v>
      </c>
      <c r="E1926" t="s">
        <v>521</v>
      </c>
      <c r="F1926" t="s">
        <v>522</v>
      </c>
      <c r="G1926" t="s">
        <v>828</v>
      </c>
      <c r="H1926" t="s">
        <v>13009</v>
      </c>
      <c r="I1926">
        <v>583373</v>
      </c>
      <c r="J1926" t="s">
        <v>8899</v>
      </c>
      <c r="K1926" t="s">
        <v>8900</v>
      </c>
      <c r="L1926" t="s">
        <v>4622</v>
      </c>
      <c r="M1926" t="s">
        <v>13010</v>
      </c>
      <c r="N1926">
        <v>40000</v>
      </c>
      <c r="O1926" t="s">
        <v>3047</v>
      </c>
      <c r="P1926" t="s">
        <v>3048</v>
      </c>
      <c r="Q1926" t="s">
        <v>13011</v>
      </c>
      <c r="R1926">
        <v>5941573080</v>
      </c>
      <c r="S1926" t="s">
        <v>13394</v>
      </c>
      <c r="T1926"/>
      <c r="V1926" s="14">
        <v>46209</v>
      </c>
      <c r="W1926" t="s">
        <v>8903</v>
      </c>
      <c r="X1926" s="31">
        <v>46209.749930555554</v>
      </c>
      <c r="AN1926" s="14">
        <v>46210</v>
      </c>
      <c r="AO1926" t="s">
        <v>1500</v>
      </c>
      <c r="AP1926" s="31">
        <v>46210.538136574076</v>
      </c>
      <c r="AT1926" s="31">
        <v>46210.538136574076</v>
      </c>
      <c r="AU1926" s="14">
        <v>46210</v>
      </c>
      <c r="AV1926" t="s">
        <v>1500</v>
      </c>
      <c r="AW1926" t="s">
        <v>522</v>
      </c>
      <c r="AX1926" t="s">
        <v>678</v>
      </c>
      <c r="AY1926" s="14">
        <v>46210</v>
      </c>
      <c r="AZ1926" t="s">
        <v>3138</v>
      </c>
      <c r="BA1926" s="31">
        <v>46210.629791666666</v>
      </c>
      <c r="BB1926" s="14">
        <v>46210</v>
      </c>
      <c r="BC1926" t="s">
        <v>1435</v>
      </c>
      <c r="BD1926" s="31">
        <v>46210.634027777778</v>
      </c>
      <c r="BE1926" s="14">
        <v>46210</v>
      </c>
      <c r="BF1926" t="s">
        <v>1442</v>
      </c>
      <c r="BG1926" s="31">
        <v>46210.646377314813</v>
      </c>
      <c r="BH1926" s="14">
        <v>46210</v>
      </c>
      <c r="BI1926" t="s">
        <v>1501</v>
      </c>
      <c r="BJ1926" s="31">
        <v>46210.659953703704</v>
      </c>
      <c r="BN1926" s="14">
        <v>46210</v>
      </c>
      <c r="BO1926" t="s">
        <v>1501</v>
      </c>
      <c r="BP1926" s="31">
        <v>46210.661192129628</v>
      </c>
      <c r="CP1926" t="str">
        <f>VLOOKUP(A1926,Sheet1!$A$2:$E$221,2,0)</f>
        <v>South East Zone</v>
      </c>
    </row>
    <row r="1927" spans="1:94" x14ac:dyDescent="0.35">
      <c r="A1927" t="s">
        <v>8874</v>
      </c>
      <c r="B1927">
        <v>410</v>
      </c>
      <c r="C1927" t="s">
        <v>9332</v>
      </c>
      <c r="D1927" t="s">
        <v>678</v>
      </c>
      <c r="E1927" t="s">
        <v>521</v>
      </c>
      <c r="F1927" t="s">
        <v>522</v>
      </c>
      <c r="G1927" t="s">
        <v>828</v>
      </c>
      <c r="H1927" t="s">
        <v>13009</v>
      </c>
      <c r="I1927">
        <v>583373</v>
      </c>
      <c r="J1927" t="s">
        <v>8899</v>
      </c>
      <c r="K1927" t="s">
        <v>8900</v>
      </c>
      <c r="L1927" t="s">
        <v>4622</v>
      </c>
      <c r="M1927" t="s">
        <v>13010</v>
      </c>
      <c r="N1927">
        <v>50000</v>
      </c>
      <c r="O1927" t="s">
        <v>1223</v>
      </c>
      <c r="P1927" t="s">
        <v>1224</v>
      </c>
      <c r="Q1927" t="s">
        <v>13012</v>
      </c>
      <c r="R1927">
        <v>6900902387</v>
      </c>
      <c r="S1927" t="s">
        <v>13394</v>
      </c>
      <c r="T1927"/>
      <c r="V1927" s="14">
        <v>46209</v>
      </c>
      <c r="W1927" t="s">
        <v>8903</v>
      </c>
      <c r="X1927" s="31">
        <v>46209.749907407408</v>
      </c>
      <c r="AN1927" s="14">
        <v>46210</v>
      </c>
      <c r="AO1927" t="s">
        <v>1500</v>
      </c>
      <c r="AP1927" s="31">
        <v>46210.538159722222</v>
      </c>
      <c r="AT1927" s="31">
        <v>46210.538159722222</v>
      </c>
      <c r="AU1927" s="14">
        <v>46210</v>
      </c>
      <c r="AV1927" t="s">
        <v>1500</v>
      </c>
      <c r="AW1927" t="s">
        <v>522</v>
      </c>
      <c r="AX1927" t="s">
        <v>678</v>
      </c>
      <c r="AY1927" s="14">
        <v>46210</v>
      </c>
      <c r="AZ1927" t="s">
        <v>3138</v>
      </c>
      <c r="BA1927" s="31">
        <v>46210.629791666666</v>
      </c>
      <c r="BB1927" s="14">
        <v>46210</v>
      </c>
      <c r="BC1927" t="s">
        <v>1435</v>
      </c>
      <c r="BD1927" s="31">
        <v>46210.634027777778</v>
      </c>
      <c r="BE1927" s="14">
        <v>46210</v>
      </c>
      <c r="BF1927" t="s">
        <v>1442</v>
      </c>
      <c r="BG1927" s="31">
        <v>46210.64640046296</v>
      </c>
      <c r="BH1927" s="14">
        <v>46210</v>
      </c>
      <c r="BI1927" t="s">
        <v>1501</v>
      </c>
      <c r="BJ1927" s="31">
        <v>46210.65996527778</v>
      </c>
      <c r="BK1927" s="14">
        <v>46210</v>
      </c>
      <c r="BL1927" t="s">
        <v>1444</v>
      </c>
      <c r="BM1927" s="31">
        <v>46210.670659722222</v>
      </c>
      <c r="BN1927" s="14">
        <v>46210</v>
      </c>
      <c r="BO1927" t="s">
        <v>1501</v>
      </c>
      <c r="BP1927" s="31">
        <v>46210.661203703705</v>
      </c>
      <c r="BZ1927" s="14">
        <v>46210</v>
      </c>
      <c r="CA1927" t="s">
        <v>1444</v>
      </c>
      <c r="CB1927" s="31">
        <v>46210.71769675926</v>
      </c>
      <c r="CC1927" s="14">
        <v>46210</v>
      </c>
      <c r="CD1927" t="s">
        <v>1437</v>
      </c>
      <c r="CE1927" s="31">
        <v>46210.722256944442</v>
      </c>
      <c r="CI1927" s="14">
        <v>46210</v>
      </c>
      <c r="CJ1927" t="s">
        <v>3138</v>
      </c>
      <c r="CK1927" s="31">
        <v>46210.786203703705</v>
      </c>
      <c r="CP1927" t="str">
        <f>VLOOKUP(A1927,Sheet1!$A$2:$E$221,2,0)</f>
        <v>South East Zone</v>
      </c>
    </row>
    <row r="1928" spans="1:94" x14ac:dyDescent="0.35">
      <c r="A1928" t="s">
        <v>8874</v>
      </c>
      <c r="B1928">
        <v>410</v>
      </c>
      <c r="C1928" t="s">
        <v>9332</v>
      </c>
      <c r="D1928" t="s">
        <v>678</v>
      </c>
      <c r="E1928" t="s">
        <v>521</v>
      </c>
      <c r="F1928" t="s">
        <v>522</v>
      </c>
      <c r="G1928" t="s">
        <v>828</v>
      </c>
      <c r="H1928" t="s">
        <v>8885</v>
      </c>
      <c r="I1928">
        <v>587824</v>
      </c>
      <c r="J1928" t="s">
        <v>8886</v>
      </c>
      <c r="K1928" t="s">
        <v>8887</v>
      </c>
      <c r="L1928" t="s">
        <v>4622</v>
      </c>
      <c r="M1928" t="s">
        <v>8888</v>
      </c>
      <c r="N1928">
        <v>60000</v>
      </c>
      <c r="O1928" t="s">
        <v>1269</v>
      </c>
      <c r="P1928" t="s">
        <v>1270</v>
      </c>
      <c r="Q1928" t="s">
        <v>8889</v>
      </c>
      <c r="R1928">
        <v>4986504218</v>
      </c>
      <c r="S1928" t="s">
        <v>13394</v>
      </c>
      <c r="T1928"/>
      <c r="V1928" s="14">
        <v>46205</v>
      </c>
      <c r="W1928" t="s">
        <v>8890</v>
      </c>
      <c r="X1928" s="31">
        <v>46205.625821759262</v>
      </c>
      <c r="AN1928" s="14">
        <v>46206</v>
      </c>
      <c r="AO1928" t="s">
        <v>1500</v>
      </c>
      <c r="AP1928" s="31">
        <v>46206.471365740741</v>
      </c>
      <c r="AT1928" s="31">
        <v>46206.471365740741</v>
      </c>
      <c r="AU1928" s="14">
        <v>46206</v>
      </c>
      <c r="AV1928" t="s">
        <v>1500</v>
      </c>
      <c r="AW1928" t="s">
        <v>522</v>
      </c>
      <c r="AX1928" t="s">
        <v>678</v>
      </c>
      <c r="AY1928" s="14">
        <v>46206</v>
      </c>
      <c r="AZ1928" t="s">
        <v>8890</v>
      </c>
      <c r="BA1928" s="31">
        <v>46206.492314814815</v>
      </c>
      <c r="BB1928" s="14">
        <v>46206</v>
      </c>
      <c r="BC1928" t="s">
        <v>1435</v>
      </c>
      <c r="BD1928" s="31">
        <v>46206.495787037034</v>
      </c>
      <c r="BE1928" s="14">
        <v>46206</v>
      </c>
      <c r="BF1928" t="s">
        <v>1457</v>
      </c>
      <c r="BG1928" s="31">
        <v>46206.504166666666</v>
      </c>
      <c r="BH1928" s="14">
        <v>46206</v>
      </c>
      <c r="BI1928" t="s">
        <v>1437</v>
      </c>
      <c r="BJ1928" s="31">
        <v>46206.557835648149</v>
      </c>
      <c r="BK1928" s="14">
        <v>46206</v>
      </c>
      <c r="BL1928" t="s">
        <v>1438</v>
      </c>
      <c r="BM1928" s="31">
        <v>46206.632037037038</v>
      </c>
      <c r="BN1928" s="14">
        <v>46206</v>
      </c>
      <c r="BO1928" t="s">
        <v>1437</v>
      </c>
      <c r="BP1928" s="31">
        <v>46206.561273148145</v>
      </c>
      <c r="BZ1928" s="14">
        <v>46206</v>
      </c>
      <c r="CA1928" t="s">
        <v>1438</v>
      </c>
      <c r="CB1928" s="31">
        <v>46206.661087962966</v>
      </c>
      <c r="CC1928" s="14">
        <v>46206</v>
      </c>
      <c r="CD1928" t="s">
        <v>1455</v>
      </c>
      <c r="CE1928" s="31">
        <v>46206.679155092592</v>
      </c>
      <c r="CI1928" s="14">
        <v>46206</v>
      </c>
      <c r="CJ1928" t="s">
        <v>3138</v>
      </c>
      <c r="CK1928" s="31">
        <v>46206.724942129629</v>
      </c>
      <c r="CP1928" t="str">
        <f>VLOOKUP(A1928,Sheet1!$A$2:$E$221,2,0)</f>
        <v>South East Zone</v>
      </c>
    </row>
    <row r="1929" spans="1:94" x14ac:dyDescent="0.35">
      <c r="A1929" t="s">
        <v>8874</v>
      </c>
      <c r="B1929">
        <v>410</v>
      </c>
      <c r="C1929" t="s">
        <v>9332</v>
      </c>
      <c r="D1929" t="s">
        <v>678</v>
      </c>
      <c r="E1929" t="s">
        <v>521</v>
      </c>
      <c r="F1929" t="s">
        <v>522</v>
      </c>
      <c r="G1929" t="s">
        <v>828</v>
      </c>
      <c r="H1929" t="s">
        <v>8885</v>
      </c>
      <c r="I1929">
        <v>587824</v>
      </c>
      <c r="J1929" t="s">
        <v>8886</v>
      </c>
      <c r="K1929" t="s">
        <v>8887</v>
      </c>
      <c r="L1929" t="s">
        <v>4622</v>
      </c>
      <c r="M1929" t="s">
        <v>8888</v>
      </c>
      <c r="N1929">
        <v>45000</v>
      </c>
      <c r="O1929" t="s">
        <v>4598</v>
      </c>
      <c r="P1929" t="s">
        <v>4599</v>
      </c>
      <c r="Q1929" t="s">
        <v>8891</v>
      </c>
      <c r="R1929">
        <v>5740088300</v>
      </c>
      <c r="S1929" t="s">
        <v>683</v>
      </c>
      <c r="T1929" t="s">
        <v>13299</v>
      </c>
      <c r="U1929" s="1">
        <v>46206</v>
      </c>
      <c r="V1929" s="14">
        <v>46205</v>
      </c>
      <c r="W1929" t="s">
        <v>8890</v>
      </c>
      <c r="X1929" s="31">
        <v>46205.625844907408</v>
      </c>
      <c r="AN1929" s="14">
        <v>46206</v>
      </c>
      <c r="AO1929" t="s">
        <v>1500</v>
      </c>
      <c r="AP1929" s="31">
        <v>46206.471342592595</v>
      </c>
      <c r="AT1929" s="31">
        <v>46206.471342592595</v>
      </c>
      <c r="AU1929" s="14">
        <v>46206</v>
      </c>
      <c r="AV1929" t="s">
        <v>1500</v>
      </c>
      <c r="AW1929" t="s">
        <v>522</v>
      </c>
      <c r="AX1929" t="s">
        <v>678</v>
      </c>
      <c r="AY1929" s="14">
        <v>46206</v>
      </c>
      <c r="AZ1929" t="s">
        <v>8890</v>
      </c>
      <c r="BA1929" s="31">
        <v>46206.492280092592</v>
      </c>
      <c r="BB1929" s="14">
        <v>46206</v>
      </c>
      <c r="BC1929" t="s">
        <v>1435</v>
      </c>
      <c r="BD1929" s="31">
        <v>46206.495787037034</v>
      </c>
      <c r="BE1929" s="14">
        <v>46206</v>
      </c>
      <c r="BF1929" t="s">
        <v>1457</v>
      </c>
      <c r="BG1929" s="31">
        <v>46206.504143518519</v>
      </c>
      <c r="BH1929" s="14">
        <v>46206</v>
      </c>
      <c r="BI1929" t="s">
        <v>1437</v>
      </c>
      <c r="BJ1929" s="31">
        <v>46206.557812500003</v>
      </c>
      <c r="BN1929" s="14">
        <v>46206</v>
      </c>
      <c r="BO1929" t="s">
        <v>1437</v>
      </c>
      <c r="BP1929" s="31">
        <v>46206.561261574076</v>
      </c>
      <c r="CP1929" t="str">
        <f>VLOOKUP(A1929,Sheet1!$A$2:$E$221,2,0)</f>
        <v>South East Zone</v>
      </c>
    </row>
    <row r="1930" spans="1:94" x14ac:dyDescent="0.35">
      <c r="A1930" t="s">
        <v>8874</v>
      </c>
      <c r="B1930">
        <v>410</v>
      </c>
      <c r="C1930" t="s">
        <v>9332</v>
      </c>
      <c r="D1930" t="s">
        <v>678</v>
      </c>
      <c r="E1930" t="s">
        <v>521</v>
      </c>
      <c r="F1930" t="s">
        <v>522</v>
      </c>
      <c r="G1930" t="s">
        <v>828</v>
      </c>
      <c r="H1930" t="s">
        <v>8892</v>
      </c>
      <c r="I1930">
        <v>598156</v>
      </c>
      <c r="J1930" t="s">
        <v>8886</v>
      </c>
      <c r="K1930" t="s">
        <v>8887</v>
      </c>
      <c r="L1930" t="s">
        <v>4622</v>
      </c>
      <c r="M1930" t="s">
        <v>8893</v>
      </c>
      <c r="N1930">
        <v>75000</v>
      </c>
      <c r="O1930" t="s">
        <v>1261</v>
      </c>
      <c r="P1930" t="s">
        <v>1262</v>
      </c>
      <c r="Q1930" t="s">
        <v>8894</v>
      </c>
      <c r="R1930">
        <v>9354448381</v>
      </c>
      <c r="S1930" t="s">
        <v>13394</v>
      </c>
      <c r="T1930"/>
      <c r="V1930" s="14">
        <v>46205</v>
      </c>
      <c r="W1930" t="s">
        <v>8890</v>
      </c>
      <c r="X1930" s="31">
        <v>46205.679988425924</v>
      </c>
      <c r="AN1930" s="14">
        <v>46206</v>
      </c>
      <c r="AO1930" t="s">
        <v>1500</v>
      </c>
      <c r="AP1930" s="31">
        <v>46206.523206018515</v>
      </c>
      <c r="AT1930" s="31">
        <v>46206.523206018515</v>
      </c>
      <c r="AU1930" s="14">
        <v>46206</v>
      </c>
      <c r="AV1930" t="s">
        <v>1500</v>
      </c>
      <c r="AW1930" t="s">
        <v>522</v>
      </c>
      <c r="AX1930" t="s">
        <v>678</v>
      </c>
      <c r="AY1930" s="14">
        <v>46206</v>
      </c>
      <c r="AZ1930" t="s">
        <v>8890</v>
      </c>
      <c r="BA1930" s="31">
        <v>46206.524340277778</v>
      </c>
      <c r="BB1930" s="14">
        <v>46206</v>
      </c>
      <c r="BC1930" t="s">
        <v>1435</v>
      </c>
      <c r="BD1930" s="31">
        <v>46206.528865740744</v>
      </c>
      <c r="BE1930" s="14">
        <v>46206</v>
      </c>
      <c r="BF1930" t="s">
        <v>1440</v>
      </c>
      <c r="BG1930" s="31">
        <v>46206.535520833335</v>
      </c>
      <c r="BH1930" s="14">
        <v>46206</v>
      </c>
      <c r="BI1930" t="s">
        <v>1444</v>
      </c>
      <c r="BJ1930" s="31">
        <v>46206.62972222222</v>
      </c>
      <c r="BK1930" s="14">
        <v>46206</v>
      </c>
      <c r="BL1930" t="s">
        <v>1438</v>
      </c>
      <c r="BM1930" s="31">
        <v>46206.644317129627</v>
      </c>
      <c r="BN1930" s="14">
        <v>46206</v>
      </c>
      <c r="BO1930" t="s">
        <v>1444</v>
      </c>
      <c r="BP1930" s="31">
        <v>46206.631504629629</v>
      </c>
      <c r="BZ1930" s="14">
        <v>46206</v>
      </c>
      <c r="CA1930" t="s">
        <v>1438</v>
      </c>
      <c r="CB1930" s="31">
        <v>46206.661192129628</v>
      </c>
      <c r="CC1930" s="14">
        <v>46206</v>
      </c>
      <c r="CD1930" t="s">
        <v>1455</v>
      </c>
      <c r="CE1930" s="31">
        <v>46206.679236111115</v>
      </c>
      <c r="CI1930" s="14">
        <v>46206</v>
      </c>
      <c r="CJ1930" t="s">
        <v>3138</v>
      </c>
      <c r="CK1930" s="31">
        <v>46206.764606481483</v>
      </c>
      <c r="CP1930" t="str">
        <f>VLOOKUP(A1930,Sheet1!$A$2:$E$221,2,0)</f>
        <v>South East Zone</v>
      </c>
    </row>
    <row r="1931" spans="1:94" x14ac:dyDescent="0.35">
      <c r="A1931" t="s">
        <v>8874</v>
      </c>
      <c r="B1931">
        <v>410</v>
      </c>
      <c r="C1931" t="s">
        <v>9332</v>
      </c>
      <c r="D1931" t="s">
        <v>678</v>
      </c>
      <c r="E1931" t="s">
        <v>521</v>
      </c>
      <c r="F1931" t="s">
        <v>522</v>
      </c>
      <c r="G1931" t="s">
        <v>828</v>
      </c>
      <c r="H1931" t="s">
        <v>8892</v>
      </c>
      <c r="I1931">
        <v>598156</v>
      </c>
      <c r="J1931" t="s">
        <v>8886</v>
      </c>
      <c r="K1931" t="s">
        <v>8887</v>
      </c>
      <c r="L1931" t="s">
        <v>4622</v>
      </c>
      <c r="M1931" t="s">
        <v>8893</v>
      </c>
      <c r="N1931">
        <v>60000</v>
      </c>
      <c r="O1931" t="s">
        <v>8895</v>
      </c>
      <c r="P1931" t="s">
        <v>8896</v>
      </c>
      <c r="Q1931" t="s">
        <v>8897</v>
      </c>
      <c r="R1931">
        <v>5833399967</v>
      </c>
      <c r="S1931" t="s">
        <v>13394</v>
      </c>
      <c r="T1931"/>
      <c r="V1931" s="14">
        <v>46205</v>
      </c>
      <c r="W1931" t="s">
        <v>8890</v>
      </c>
      <c r="X1931" s="31">
        <v>46205.680023148147</v>
      </c>
      <c r="AN1931" s="14">
        <v>46206</v>
      </c>
      <c r="AO1931" t="s">
        <v>1500</v>
      </c>
      <c r="AP1931" s="31">
        <v>46206.523182870369</v>
      </c>
      <c r="AT1931" s="31">
        <v>46206.523182870369</v>
      </c>
      <c r="AU1931" s="14">
        <v>46206</v>
      </c>
      <c r="AV1931" t="s">
        <v>1500</v>
      </c>
      <c r="AW1931" t="s">
        <v>522</v>
      </c>
      <c r="AX1931" t="s">
        <v>678</v>
      </c>
      <c r="AY1931" s="14">
        <v>46206</v>
      </c>
      <c r="AZ1931" t="s">
        <v>8890</v>
      </c>
      <c r="BA1931" s="31">
        <v>46206.524305555555</v>
      </c>
      <c r="BB1931" s="14">
        <v>46206</v>
      </c>
      <c r="BC1931" t="s">
        <v>1435</v>
      </c>
      <c r="BD1931" s="31">
        <v>46206.528865740744</v>
      </c>
      <c r="BE1931" s="14">
        <v>46206</v>
      </c>
      <c r="BF1931" t="s">
        <v>1440</v>
      </c>
      <c r="BG1931" s="31">
        <v>46206.535509259258</v>
      </c>
      <c r="BH1931" s="14">
        <v>46206</v>
      </c>
      <c r="BI1931" t="s">
        <v>1444</v>
      </c>
      <c r="BJ1931" s="31">
        <v>46206.629710648151</v>
      </c>
      <c r="BN1931" s="14">
        <v>46206</v>
      </c>
      <c r="BO1931" t="s">
        <v>1444</v>
      </c>
      <c r="BP1931" s="31">
        <v>46206.631481481483</v>
      </c>
      <c r="CP1931" t="str">
        <f>VLOOKUP(A1931,Sheet1!$A$2:$E$221,2,0)</f>
        <v>South East Zone</v>
      </c>
    </row>
    <row r="1932" spans="1:94" x14ac:dyDescent="0.35">
      <c r="A1932" t="s">
        <v>8874</v>
      </c>
      <c r="B1932">
        <v>410</v>
      </c>
      <c r="C1932" t="s">
        <v>9332</v>
      </c>
      <c r="D1932" t="s">
        <v>678</v>
      </c>
      <c r="E1932" t="s">
        <v>521</v>
      </c>
      <c r="F1932" t="s">
        <v>522</v>
      </c>
      <c r="G1932" t="s">
        <v>828</v>
      </c>
      <c r="H1932" t="s">
        <v>11139</v>
      </c>
      <c r="I1932">
        <v>668713</v>
      </c>
      <c r="J1932" t="s">
        <v>8878</v>
      </c>
      <c r="K1932" t="s">
        <v>8879</v>
      </c>
      <c r="L1932" t="s">
        <v>4622</v>
      </c>
      <c r="M1932" t="s">
        <v>11140</v>
      </c>
      <c r="N1932">
        <v>45000</v>
      </c>
      <c r="O1932" t="s">
        <v>4598</v>
      </c>
      <c r="P1932" t="s">
        <v>4599</v>
      </c>
      <c r="Q1932" t="s">
        <v>11141</v>
      </c>
      <c r="R1932">
        <v>8300582584</v>
      </c>
      <c r="S1932" t="s">
        <v>13394</v>
      </c>
      <c r="T1932"/>
      <c r="V1932" s="14">
        <v>46209</v>
      </c>
      <c r="W1932" t="s">
        <v>8882</v>
      </c>
      <c r="X1932" s="31">
        <v>46209.728935185187</v>
      </c>
      <c r="AN1932" s="14">
        <v>46209</v>
      </c>
      <c r="AO1932" t="s">
        <v>1500</v>
      </c>
      <c r="AP1932" s="31">
        <v>46209.764884259261</v>
      </c>
      <c r="AT1932" s="31">
        <v>46209.764884259261</v>
      </c>
      <c r="AU1932" s="14">
        <v>46209</v>
      </c>
      <c r="AV1932" t="s">
        <v>1500</v>
      </c>
      <c r="AW1932" t="s">
        <v>522</v>
      </c>
      <c r="AX1932" t="s">
        <v>678</v>
      </c>
      <c r="AY1932" s="14">
        <v>46210</v>
      </c>
      <c r="AZ1932" t="s">
        <v>8882</v>
      </c>
      <c r="BA1932" s="31">
        <v>46210.396516203706</v>
      </c>
      <c r="BB1932" s="14">
        <v>46210</v>
      </c>
      <c r="BC1932" t="s">
        <v>1435</v>
      </c>
      <c r="BD1932" s="31">
        <v>46210.400416666664</v>
      </c>
      <c r="BE1932" s="14">
        <v>46210</v>
      </c>
      <c r="BF1932" t="s">
        <v>1454</v>
      </c>
      <c r="BG1932" s="31">
        <v>46210.413726851853</v>
      </c>
      <c r="BH1932" s="14">
        <v>46210</v>
      </c>
      <c r="BI1932" t="s">
        <v>8654</v>
      </c>
      <c r="BJ1932" s="31">
        <v>46210.435682870368</v>
      </c>
      <c r="BK1932" s="14">
        <v>46210</v>
      </c>
      <c r="BL1932" t="s">
        <v>8654</v>
      </c>
      <c r="BM1932" s="31">
        <v>46210.436944444446</v>
      </c>
      <c r="BZ1932" s="14">
        <v>46210</v>
      </c>
      <c r="CA1932" t="s">
        <v>8654</v>
      </c>
      <c r="CB1932" s="31">
        <v>46210.441678240742</v>
      </c>
      <c r="CC1932" s="14">
        <v>46210</v>
      </c>
      <c r="CD1932" t="s">
        <v>1455</v>
      </c>
      <c r="CE1932" s="31">
        <v>46210.554525462961</v>
      </c>
      <c r="CI1932" s="14">
        <v>46210</v>
      </c>
      <c r="CJ1932" t="s">
        <v>3138</v>
      </c>
      <c r="CK1932" s="31">
        <v>46210.728298611109</v>
      </c>
      <c r="CP1932" t="str">
        <f>VLOOKUP(A1932,Sheet1!$A$2:$E$221,2,0)</f>
        <v>South East Zone</v>
      </c>
    </row>
    <row r="1933" spans="1:94" x14ac:dyDescent="0.35">
      <c r="A1933" t="s">
        <v>8874</v>
      </c>
      <c r="B1933">
        <v>410</v>
      </c>
      <c r="C1933" t="s">
        <v>9332</v>
      </c>
      <c r="D1933" t="s">
        <v>678</v>
      </c>
      <c r="E1933" t="s">
        <v>521</v>
      </c>
      <c r="F1933" t="s">
        <v>522</v>
      </c>
      <c r="G1933" t="s">
        <v>828</v>
      </c>
      <c r="H1933" t="s">
        <v>8898</v>
      </c>
      <c r="I1933">
        <v>678359</v>
      </c>
      <c r="J1933" t="s">
        <v>8899</v>
      </c>
      <c r="K1933" t="s">
        <v>8900</v>
      </c>
      <c r="L1933" t="s">
        <v>4622</v>
      </c>
      <c r="M1933" t="s">
        <v>8901</v>
      </c>
      <c r="N1933">
        <v>40000</v>
      </c>
      <c r="O1933" t="s">
        <v>3047</v>
      </c>
      <c r="P1933" t="s">
        <v>3048</v>
      </c>
      <c r="Q1933" t="s">
        <v>8902</v>
      </c>
      <c r="R1933">
        <v>2195260280</v>
      </c>
      <c r="S1933" t="s">
        <v>13394</v>
      </c>
      <c r="T1933"/>
      <c r="V1933" s="14">
        <v>46204</v>
      </c>
      <c r="W1933" t="s">
        <v>8903</v>
      </c>
      <c r="X1933" s="31">
        <v>46204.787719907406</v>
      </c>
      <c r="AN1933" s="14">
        <v>46205</v>
      </c>
      <c r="AO1933" t="s">
        <v>1500</v>
      </c>
      <c r="AP1933" s="31">
        <v>46205.352384259262</v>
      </c>
      <c r="AT1933" s="31">
        <v>46205.352384259262</v>
      </c>
      <c r="AU1933" s="14">
        <v>46205</v>
      </c>
      <c r="AV1933" t="s">
        <v>1500</v>
      </c>
      <c r="AW1933" t="s">
        <v>522</v>
      </c>
      <c r="AX1933" t="s">
        <v>678</v>
      </c>
      <c r="AY1933" s="14">
        <v>46205</v>
      </c>
      <c r="AZ1933" t="s">
        <v>8903</v>
      </c>
      <c r="BA1933" s="31">
        <v>46205.354247685187</v>
      </c>
      <c r="BB1933" s="14">
        <v>46205</v>
      </c>
      <c r="BC1933" t="s">
        <v>1435</v>
      </c>
      <c r="BD1933" s="31">
        <v>46205.396828703706</v>
      </c>
      <c r="BE1933" s="14">
        <v>46205</v>
      </c>
      <c r="BF1933" t="s">
        <v>1441</v>
      </c>
      <c r="BG1933" s="31">
        <v>46205.39739583333</v>
      </c>
      <c r="BH1933" s="14">
        <v>46205</v>
      </c>
      <c r="BI1933" t="s">
        <v>1491</v>
      </c>
      <c r="BJ1933" s="31">
        <v>46205.427210648151</v>
      </c>
      <c r="BK1933" s="14">
        <v>46205</v>
      </c>
      <c r="BL1933" t="s">
        <v>1491</v>
      </c>
      <c r="BM1933" s="31">
        <v>46205.427905092591</v>
      </c>
      <c r="BZ1933" s="14">
        <v>46205</v>
      </c>
      <c r="CA1933" t="s">
        <v>1491</v>
      </c>
      <c r="CB1933" s="31">
        <v>46205.434942129628</v>
      </c>
      <c r="CC1933" s="14">
        <v>46205</v>
      </c>
      <c r="CD1933" t="s">
        <v>1455</v>
      </c>
      <c r="CE1933" s="31">
        <v>46205.450011574074</v>
      </c>
      <c r="CI1933" s="14">
        <v>46205</v>
      </c>
      <c r="CJ1933" t="s">
        <v>3138</v>
      </c>
      <c r="CK1933" s="31">
        <v>46205.626736111109</v>
      </c>
      <c r="CP1933" t="str">
        <f>VLOOKUP(A1933,Sheet1!$A$2:$E$221,2,0)</f>
        <v>South East Zone</v>
      </c>
    </row>
    <row r="1934" spans="1:94" x14ac:dyDescent="0.35">
      <c r="A1934" t="s">
        <v>8874</v>
      </c>
      <c r="B1934">
        <v>410</v>
      </c>
      <c r="C1934" t="s">
        <v>9332</v>
      </c>
      <c r="D1934" t="s">
        <v>678</v>
      </c>
      <c r="E1934" t="s">
        <v>521</v>
      </c>
      <c r="F1934" t="s">
        <v>522</v>
      </c>
      <c r="G1934" t="s">
        <v>828</v>
      </c>
      <c r="H1934" t="s">
        <v>11142</v>
      </c>
      <c r="I1934">
        <v>691861</v>
      </c>
      <c r="J1934" t="s">
        <v>3139</v>
      </c>
      <c r="K1934" t="s">
        <v>3140</v>
      </c>
      <c r="L1934" t="s">
        <v>4622</v>
      </c>
      <c r="M1934" t="s">
        <v>11143</v>
      </c>
      <c r="N1934">
        <v>40000</v>
      </c>
      <c r="O1934" t="s">
        <v>9612</v>
      </c>
      <c r="P1934" t="s">
        <v>9613</v>
      </c>
      <c r="Q1934" t="s">
        <v>11144</v>
      </c>
      <c r="R1934">
        <v>9123612666</v>
      </c>
      <c r="S1934" t="s">
        <v>683</v>
      </c>
      <c r="T1934" t="s">
        <v>13338</v>
      </c>
      <c r="U1934" s="1">
        <v>46209</v>
      </c>
      <c r="V1934" s="14">
        <v>46206</v>
      </c>
      <c r="W1934" t="s">
        <v>8884</v>
      </c>
      <c r="X1934" s="31">
        <v>46206.53837962963</v>
      </c>
      <c r="AN1934" s="14">
        <v>46209</v>
      </c>
      <c r="AO1934" t="s">
        <v>1500</v>
      </c>
      <c r="AP1934" s="31">
        <v>46209.389872685184</v>
      </c>
      <c r="AT1934" s="31">
        <v>46209.389872685184</v>
      </c>
      <c r="AU1934" s="14">
        <v>46209</v>
      </c>
      <c r="AV1934" t="s">
        <v>1500</v>
      </c>
      <c r="AW1934" t="s">
        <v>522</v>
      </c>
      <c r="AX1934" t="s">
        <v>678</v>
      </c>
      <c r="AY1934" s="14">
        <v>46209</v>
      </c>
      <c r="AZ1934" t="s">
        <v>8884</v>
      </c>
      <c r="BA1934" s="31">
        <v>46209.436516203707</v>
      </c>
      <c r="BB1934" s="14">
        <v>46209</v>
      </c>
      <c r="BC1934" t="s">
        <v>1435</v>
      </c>
      <c r="BD1934" s="31">
        <v>46209.444178240738</v>
      </c>
      <c r="BE1934" s="14">
        <v>46209</v>
      </c>
      <c r="BF1934" t="s">
        <v>1456</v>
      </c>
      <c r="BG1934" s="31">
        <v>46209.451006944444</v>
      </c>
      <c r="BH1934" s="14">
        <v>46209</v>
      </c>
      <c r="BI1934" t="s">
        <v>1491</v>
      </c>
      <c r="BJ1934" s="31">
        <v>46209.476481481484</v>
      </c>
      <c r="BK1934" s="14">
        <v>46209</v>
      </c>
      <c r="BL1934" t="s">
        <v>1438</v>
      </c>
      <c r="BM1934" s="31">
        <v>46209.618587962963</v>
      </c>
      <c r="BN1934" s="14">
        <v>46209</v>
      </c>
      <c r="BO1934" t="s">
        <v>1491</v>
      </c>
      <c r="BP1934" s="31">
        <v>46209.477650462963</v>
      </c>
      <c r="BZ1934" s="14">
        <v>46209</v>
      </c>
      <c r="CA1934" t="s">
        <v>1438</v>
      </c>
      <c r="CB1934" s="31">
        <v>46209.624328703707</v>
      </c>
      <c r="CC1934" s="14">
        <v>46209</v>
      </c>
      <c r="CD1934" t="s">
        <v>1455</v>
      </c>
      <c r="CE1934" s="31">
        <v>46209.62777777778</v>
      </c>
      <c r="CI1934" s="14">
        <v>46209</v>
      </c>
      <c r="CJ1934" t="s">
        <v>3138</v>
      </c>
      <c r="CK1934" s="31">
        <v>46209.756435185183</v>
      </c>
      <c r="CP1934" t="str">
        <f>VLOOKUP(A1934,Sheet1!$A$2:$E$221,2,0)</f>
        <v>South East Zone</v>
      </c>
    </row>
    <row r="1935" spans="1:94" x14ac:dyDescent="0.35">
      <c r="A1935" t="s">
        <v>8874</v>
      </c>
      <c r="B1935">
        <v>410</v>
      </c>
      <c r="C1935" t="s">
        <v>9332</v>
      </c>
      <c r="D1935" t="s">
        <v>678</v>
      </c>
      <c r="E1935" t="s">
        <v>521</v>
      </c>
      <c r="F1935" t="s">
        <v>522</v>
      </c>
      <c r="G1935" t="s">
        <v>828</v>
      </c>
      <c r="H1935" t="s">
        <v>11145</v>
      </c>
      <c r="I1935">
        <v>698117</v>
      </c>
      <c r="J1935" t="s">
        <v>8899</v>
      </c>
      <c r="K1935" t="s">
        <v>8900</v>
      </c>
      <c r="L1935" t="s">
        <v>4622</v>
      </c>
      <c r="M1935" t="s">
        <v>11146</v>
      </c>
      <c r="N1935">
        <v>40000</v>
      </c>
      <c r="O1935" t="s">
        <v>9612</v>
      </c>
      <c r="P1935" t="s">
        <v>9613</v>
      </c>
      <c r="Q1935" t="s">
        <v>11147</v>
      </c>
      <c r="R1935">
        <v>4453635084</v>
      </c>
      <c r="S1935" t="s">
        <v>13394</v>
      </c>
      <c r="T1935"/>
      <c r="V1935" s="14">
        <v>46206</v>
      </c>
      <c r="W1935" t="s">
        <v>8903</v>
      </c>
      <c r="X1935" s="31">
        <v>46206.63790509259</v>
      </c>
      <c r="AN1935" s="14">
        <v>46209</v>
      </c>
      <c r="AO1935" t="s">
        <v>1500</v>
      </c>
      <c r="AP1935" s="31">
        <v>46209.391053240739</v>
      </c>
      <c r="AT1935" s="31">
        <v>46209.391053240739</v>
      </c>
      <c r="AU1935" s="14">
        <v>46209</v>
      </c>
      <c r="AV1935" t="s">
        <v>1500</v>
      </c>
      <c r="AW1935" t="s">
        <v>522</v>
      </c>
      <c r="AX1935" t="s">
        <v>678</v>
      </c>
      <c r="AY1935" s="14">
        <v>46209</v>
      </c>
      <c r="AZ1935" t="s">
        <v>8903</v>
      </c>
      <c r="BA1935" s="31">
        <v>46209.436469907407</v>
      </c>
      <c r="BB1935" s="14">
        <v>46209</v>
      </c>
      <c r="BC1935" t="s">
        <v>1435</v>
      </c>
      <c r="BD1935" s="31">
        <v>46209.444178240738</v>
      </c>
      <c r="BE1935" s="14">
        <v>46209</v>
      </c>
      <c r="BF1935" t="s">
        <v>1457</v>
      </c>
      <c r="BG1935" s="31">
        <v>46209.461701388886</v>
      </c>
      <c r="BH1935" s="14">
        <v>46209</v>
      </c>
      <c r="BI1935" t="s">
        <v>8654</v>
      </c>
      <c r="BJ1935" s="31">
        <v>46209.463506944441</v>
      </c>
      <c r="BK1935" s="14">
        <v>46209</v>
      </c>
      <c r="BL1935" t="s">
        <v>8654</v>
      </c>
      <c r="BM1935" s="31">
        <v>46209.463599537034</v>
      </c>
      <c r="BZ1935" s="14">
        <v>46209</v>
      </c>
      <c r="CA1935" t="s">
        <v>8654</v>
      </c>
      <c r="CB1935" s="31">
        <v>46209.467303240737</v>
      </c>
      <c r="CC1935" s="14">
        <v>46209</v>
      </c>
      <c r="CD1935" t="s">
        <v>1455</v>
      </c>
      <c r="CE1935" s="31">
        <v>46209.467546296299</v>
      </c>
      <c r="CI1935" s="14">
        <v>46210</v>
      </c>
      <c r="CJ1935" t="s">
        <v>3138</v>
      </c>
      <c r="CK1935" s="31">
        <v>46210.699664351851</v>
      </c>
      <c r="CP1935" t="str">
        <f>VLOOKUP(A1935,Sheet1!$A$2:$E$221,2,0)</f>
        <v>South East Zone</v>
      </c>
    </row>
    <row r="1936" spans="1:94" x14ac:dyDescent="0.35">
      <c r="A1936" t="s">
        <v>8904</v>
      </c>
      <c r="B1936">
        <v>411</v>
      </c>
      <c r="C1936" t="s">
        <v>9332</v>
      </c>
      <c r="D1936" t="s">
        <v>678</v>
      </c>
      <c r="E1936" t="s">
        <v>523</v>
      </c>
      <c r="F1936" t="s">
        <v>524</v>
      </c>
      <c r="G1936" t="s">
        <v>828</v>
      </c>
      <c r="H1936" t="s">
        <v>1502</v>
      </c>
      <c r="I1936">
        <v>644708</v>
      </c>
      <c r="J1936" t="s">
        <v>1503</v>
      </c>
      <c r="K1936" t="s">
        <v>1504</v>
      </c>
      <c r="L1936" t="s">
        <v>4622</v>
      </c>
      <c r="M1936" t="s">
        <v>8905</v>
      </c>
      <c r="N1936">
        <v>90000</v>
      </c>
      <c r="O1936" t="s">
        <v>1254</v>
      </c>
      <c r="P1936" t="s">
        <v>1255</v>
      </c>
      <c r="Q1936" t="s">
        <v>8906</v>
      </c>
      <c r="R1936">
        <v>6597139413</v>
      </c>
      <c r="S1936" t="s">
        <v>13394</v>
      </c>
      <c r="T1936"/>
      <c r="V1936" s="14">
        <v>46204</v>
      </c>
      <c r="W1936" t="s">
        <v>8907</v>
      </c>
      <c r="X1936" s="31">
        <v>46204.695347222223</v>
      </c>
      <c r="AN1936" s="14">
        <v>46205</v>
      </c>
      <c r="AO1936" t="s">
        <v>1505</v>
      </c>
      <c r="AP1936" s="31">
        <v>46205.499305555553</v>
      </c>
      <c r="AT1936" s="31">
        <v>46205.499305555553</v>
      </c>
      <c r="AU1936" s="14">
        <v>46205</v>
      </c>
      <c r="AV1936" t="s">
        <v>1505</v>
      </c>
      <c r="AW1936" t="s">
        <v>524</v>
      </c>
      <c r="AX1936" t="s">
        <v>678</v>
      </c>
      <c r="AY1936" s="14">
        <v>46205</v>
      </c>
      <c r="AZ1936" t="s">
        <v>8907</v>
      </c>
      <c r="BA1936" s="31">
        <v>46205.50167824074</v>
      </c>
      <c r="BB1936" s="14">
        <v>46205</v>
      </c>
      <c r="BC1936" t="s">
        <v>1435</v>
      </c>
      <c r="BD1936" s="31">
        <v>46205.506724537037</v>
      </c>
      <c r="BE1936" s="14">
        <v>46205</v>
      </c>
      <c r="BF1936" t="s">
        <v>1436</v>
      </c>
      <c r="BG1936" s="31">
        <v>46205.51829861111</v>
      </c>
      <c r="BH1936" s="14">
        <v>46205</v>
      </c>
      <c r="BI1936" t="s">
        <v>8654</v>
      </c>
      <c r="BJ1936" s="31">
        <v>46205.534907407404</v>
      </c>
      <c r="BN1936" s="14">
        <v>46205</v>
      </c>
      <c r="BO1936" t="s">
        <v>8654</v>
      </c>
      <c r="BP1936" s="31">
        <v>46205.537939814814</v>
      </c>
      <c r="CP1936" t="str">
        <f>VLOOKUP(A1936,Sheet1!$A$2:$E$221,2,0)</f>
        <v>South East Zone</v>
      </c>
    </row>
    <row r="1937" spans="1:94" x14ac:dyDescent="0.35">
      <c r="A1937" t="s">
        <v>8904</v>
      </c>
      <c r="B1937">
        <v>411</v>
      </c>
      <c r="C1937" t="s">
        <v>9332</v>
      </c>
      <c r="D1937" t="s">
        <v>678</v>
      </c>
      <c r="E1937" t="s">
        <v>523</v>
      </c>
      <c r="F1937" t="s">
        <v>524</v>
      </c>
      <c r="G1937" t="s">
        <v>828</v>
      </c>
      <c r="H1937" t="s">
        <v>13019</v>
      </c>
      <c r="I1937">
        <v>682751</v>
      </c>
      <c r="J1937" t="s">
        <v>11162</v>
      </c>
      <c r="K1937" t="s">
        <v>11163</v>
      </c>
      <c r="L1937" t="s">
        <v>4622</v>
      </c>
      <c r="M1937" t="s">
        <v>13020</v>
      </c>
      <c r="N1937">
        <v>60000</v>
      </c>
      <c r="O1937" t="s">
        <v>1206</v>
      </c>
      <c r="P1937" t="s">
        <v>1207</v>
      </c>
      <c r="Q1937" t="s">
        <v>13021</v>
      </c>
      <c r="R1937">
        <v>1243582079</v>
      </c>
      <c r="S1937" t="s">
        <v>13394</v>
      </c>
      <c r="T1937"/>
      <c r="V1937" s="14">
        <v>46209</v>
      </c>
      <c r="W1937" t="s">
        <v>11166</v>
      </c>
      <c r="X1937" s="31">
        <v>46209.595775462964</v>
      </c>
      <c r="AN1937" s="14">
        <v>46210</v>
      </c>
      <c r="AO1937" t="s">
        <v>2438</v>
      </c>
      <c r="AP1937" s="31">
        <v>46210.5312962963</v>
      </c>
      <c r="AT1937" s="31">
        <v>46210.5312962963</v>
      </c>
      <c r="AU1937" s="14">
        <v>46210</v>
      </c>
      <c r="AV1937" t="s">
        <v>2438</v>
      </c>
      <c r="AW1937" t="s">
        <v>11154</v>
      </c>
      <c r="AX1937" t="s">
        <v>677</v>
      </c>
      <c r="AY1937" s="14">
        <v>46210</v>
      </c>
      <c r="AZ1937" t="s">
        <v>2438</v>
      </c>
      <c r="BA1937" s="31">
        <v>46210.536203703705</v>
      </c>
      <c r="BB1937" s="14">
        <v>46210</v>
      </c>
      <c r="BC1937" t="s">
        <v>1435</v>
      </c>
      <c r="BD1937" s="31">
        <v>46210.53800925926</v>
      </c>
      <c r="BE1937" s="14">
        <v>46210</v>
      </c>
      <c r="BF1937" t="s">
        <v>1450</v>
      </c>
      <c r="BG1937" s="31">
        <v>46210.547303240739</v>
      </c>
      <c r="BH1937" s="14">
        <v>46210</v>
      </c>
      <c r="BI1937" t="s">
        <v>8654</v>
      </c>
      <c r="BJ1937" s="31">
        <v>46210.551400462966</v>
      </c>
      <c r="BK1937" s="14">
        <v>46210</v>
      </c>
      <c r="BL1937" t="s">
        <v>8654</v>
      </c>
      <c r="BM1937" s="31">
        <v>46210.553217592591</v>
      </c>
      <c r="BZ1937" s="14">
        <v>46210</v>
      </c>
      <c r="CA1937" t="s">
        <v>8654</v>
      </c>
      <c r="CB1937" s="31">
        <v>46210.560891203706</v>
      </c>
      <c r="CC1937" s="14">
        <v>46210</v>
      </c>
      <c r="CD1937" t="s">
        <v>1437</v>
      </c>
      <c r="CE1937" s="31">
        <v>46210.562106481484</v>
      </c>
      <c r="CI1937" s="14">
        <v>46210</v>
      </c>
      <c r="CJ1937" t="s">
        <v>2438</v>
      </c>
      <c r="CK1937" s="31">
        <v>46210.794398148151</v>
      </c>
      <c r="CP1937" t="str">
        <f>VLOOKUP(A1937,Sheet1!$A$2:$E$221,2,0)</f>
        <v>South East Zone</v>
      </c>
    </row>
    <row r="1938" spans="1:94" x14ac:dyDescent="0.35">
      <c r="A1938" t="s">
        <v>8904</v>
      </c>
      <c r="B1938">
        <v>411</v>
      </c>
      <c r="C1938" t="s">
        <v>9332</v>
      </c>
      <c r="D1938" t="s">
        <v>678</v>
      </c>
      <c r="E1938" t="s">
        <v>523</v>
      </c>
      <c r="F1938" t="s">
        <v>524</v>
      </c>
      <c r="G1938" t="s">
        <v>828</v>
      </c>
      <c r="H1938" t="s">
        <v>4403</v>
      </c>
      <c r="I1938">
        <v>699931</v>
      </c>
      <c r="J1938" t="s">
        <v>4405</v>
      </c>
      <c r="K1938" t="s">
        <v>4406</v>
      </c>
      <c r="L1938" t="s">
        <v>4622</v>
      </c>
      <c r="M1938" t="s">
        <v>13022</v>
      </c>
      <c r="N1938">
        <v>65000</v>
      </c>
      <c r="O1938" t="s">
        <v>1498</v>
      </c>
      <c r="P1938" t="s">
        <v>1499</v>
      </c>
      <c r="Q1938" t="s">
        <v>13023</v>
      </c>
      <c r="R1938">
        <v>7546361272</v>
      </c>
      <c r="S1938" t="s">
        <v>683</v>
      </c>
      <c r="T1938" t="s">
        <v>13375</v>
      </c>
      <c r="U1938" s="1">
        <v>46210</v>
      </c>
      <c r="V1938" s="14">
        <v>46210</v>
      </c>
      <c r="W1938" t="s">
        <v>8909</v>
      </c>
      <c r="X1938" s="31">
        <v>46210.654641203706</v>
      </c>
      <c r="AN1938" s="14">
        <v>46210</v>
      </c>
      <c r="AO1938" t="s">
        <v>2438</v>
      </c>
      <c r="AP1938" s="31">
        <v>46210.695208333331</v>
      </c>
      <c r="AT1938" s="31">
        <v>46210.695208333331</v>
      </c>
      <c r="AU1938" s="14">
        <v>46210</v>
      </c>
      <c r="AV1938" t="s">
        <v>2438</v>
      </c>
      <c r="AW1938" t="s">
        <v>11154</v>
      </c>
      <c r="AX1938" t="s">
        <v>677</v>
      </c>
      <c r="AY1938" s="14">
        <v>46210</v>
      </c>
      <c r="AZ1938" t="s">
        <v>2438</v>
      </c>
      <c r="BA1938" s="31">
        <v>46210.699305555558</v>
      </c>
      <c r="BB1938" s="14">
        <v>46210</v>
      </c>
      <c r="BC1938" t="s">
        <v>1435</v>
      </c>
      <c r="BD1938" s="31">
        <v>46210.7028125</v>
      </c>
      <c r="BE1938" s="14">
        <v>46210</v>
      </c>
      <c r="BF1938" t="s">
        <v>1458</v>
      </c>
      <c r="BG1938" s="31">
        <v>46210.709872685184</v>
      </c>
      <c r="BH1938" s="14">
        <v>46210</v>
      </c>
      <c r="BI1938" t="s">
        <v>8654</v>
      </c>
      <c r="BJ1938" s="31">
        <v>46210.713495370372</v>
      </c>
      <c r="BN1938" s="14">
        <v>46210</v>
      </c>
      <c r="BO1938" t="s">
        <v>8654</v>
      </c>
      <c r="BP1938" s="31">
        <v>46210.714629629627</v>
      </c>
      <c r="CP1938" t="str">
        <f>VLOOKUP(A1938,Sheet1!$A$2:$E$221,2,0)</f>
        <v>South East Zone</v>
      </c>
    </row>
    <row r="1939" spans="1:94" x14ac:dyDescent="0.35">
      <c r="A1939" t="s">
        <v>8904</v>
      </c>
      <c r="B1939">
        <v>411</v>
      </c>
      <c r="C1939" t="s">
        <v>9332</v>
      </c>
      <c r="D1939" t="s">
        <v>678</v>
      </c>
      <c r="E1939" t="s">
        <v>523</v>
      </c>
      <c r="F1939" t="s">
        <v>524</v>
      </c>
      <c r="G1939" t="s">
        <v>828</v>
      </c>
      <c r="H1939" t="s">
        <v>4403</v>
      </c>
      <c r="I1939">
        <v>699931</v>
      </c>
      <c r="J1939" t="s">
        <v>4405</v>
      </c>
      <c r="K1939" t="s">
        <v>4406</v>
      </c>
      <c r="L1939" t="s">
        <v>4622</v>
      </c>
      <c r="M1939" t="s">
        <v>8908</v>
      </c>
      <c r="N1939">
        <v>70000</v>
      </c>
      <c r="O1939" t="s">
        <v>4359</v>
      </c>
      <c r="P1939" t="s">
        <v>4360</v>
      </c>
      <c r="Q1939" t="s">
        <v>4404</v>
      </c>
      <c r="R1939">
        <v>9833901943</v>
      </c>
      <c r="S1939" t="s">
        <v>13394</v>
      </c>
      <c r="T1939"/>
      <c r="V1939" s="14">
        <v>46204</v>
      </c>
      <c r="W1939" t="s">
        <v>8909</v>
      </c>
      <c r="X1939" s="31">
        <v>46204.753796296296</v>
      </c>
      <c r="AN1939" s="14">
        <v>46205</v>
      </c>
      <c r="AO1939" t="s">
        <v>1505</v>
      </c>
      <c r="AP1939" s="31">
        <v>46205.846238425926</v>
      </c>
      <c r="AT1939" s="31">
        <v>46205.846238425926</v>
      </c>
      <c r="AU1939" s="14">
        <v>46205</v>
      </c>
      <c r="AV1939" t="s">
        <v>1505</v>
      </c>
      <c r="AW1939" t="s">
        <v>524</v>
      </c>
      <c r="AX1939" t="s">
        <v>678</v>
      </c>
      <c r="AY1939" s="14">
        <v>46206</v>
      </c>
      <c r="AZ1939" t="s">
        <v>8909</v>
      </c>
      <c r="BA1939" s="31">
        <v>46206.426898148151</v>
      </c>
      <c r="BB1939" s="14">
        <v>46206</v>
      </c>
      <c r="BC1939" t="s">
        <v>1435</v>
      </c>
      <c r="BD1939" s="31">
        <v>46206.431192129632</v>
      </c>
      <c r="BE1939" s="14">
        <v>46206</v>
      </c>
      <c r="BF1939" t="s">
        <v>1449</v>
      </c>
      <c r="BG1939" s="31">
        <v>46206.454942129632</v>
      </c>
      <c r="BH1939" s="14">
        <v>46206</v>
      </c>
      <c r="BI1939" t="s">
        <v>1491</v>
      </c>
      <c r="BJ1939" s="31">
        <v>46206.490266203706</v>
      </c>
      <c r="BK1939" s="14">
        <v>46206</v>
      </c>
      <c r="BL1939" t="s">
        <v>1491</v>
      </c>
      <c r="BM1939" s="31">
        <v>46206.491111111114</v>
      </c>
      <c r="BZ1939" s="14">
        <v>46206</v>
      </c>
      <c r="CA1939" t="s">
        <v>1491</v>
      </c>
      <c r="CB1939" s="31">
        <v>46206.525393518517</v>
      </c>
      <c r="CC1939" s="14">
        <v>46206</v>
      </c>
      <c r="CD1939" t="s">
        <v>1455</v>
      </c>
      <c r="CE1939" s="31">
        <v>46206.527939814812</v>
      </c>
      <c r="CI1939" s="14">
        <v>46206</v>
      </c>
      <c r="CJ1939" t="s">
        <v>2438</v>
      </c>
      <c r="CK1939" s="31">
        <v>46206.612037037034</v>
      </c>
      <c r="CP1939" t="str">
        <f>VLOOKUP(A1939,Sheet1!$A$2:$E$221,2,0)</f>
        <v>South East Zone</v>
      </c>
    </row>
    <row r="1940" spans="1:94" x14ac:dyDescent="0.35">
      <c r="A1940" t="s">
        <v>8904</v>
      </c>
      <c r="B1940">
        <v>411</v>
      </c>
      <c r="C1940" t="s">
        <v>9332</v>
      </c>
      <c r="D1940" t="s">
        <v>678</v>
      </c>
      <c r="E1940" t="s">
        <v>523</v>
      </c>
      <c r="F1940" t="s">
        <v>524</v>
      </c>
      <c r="G1940" t="s">
        <v>828</v>
      </c>
      <c r="H1940" t="s">
        <v>8910</v>
      </c>
      <c r="I1940">
        <v>700311</v>
      </c>
      <c r="J1940" t="s">
        <v>4510</v>
      </c>
      <c r="K1940" t="s">
        <v>4511</v>
      </c>
      <c r="L1940" t="s">
        <v>4622</v>
      </c>
      <c r="M1940" t="s">
        <v>13024</v>
      </c>
      <c r="N1940">
        <v>50000</v>
      </c>
      <c r="O1940" t="s">
        <v>1223</v>
      </c>
      <c r="P1940" t="s">
        <v>1224</v>
      </c>
      <c r="Q1940" t="s">
        <v>13025</v>
      </c>
      <c r="R1940">
        <v>5131196591</v>
      </c>
      <c r="S1940" t="s">
        <v>13394</v>
      </c>
      <c r="T1940"/>
      <c r="V1940" s="14">
        <v>46209</v>
      </c>
      <c r="W1940" t="s">
        <v>8913</v>
      </c>
      <c r="X1940" s="31">
        <v>46209.674340277779</v>
      </c>
      <c r="AN1940" s="14">
        <v>46210</v>
      </c>
      <c r="AO1940" t="s">
        <v>1505</v>
      </c>
      <c r="AP1940" s="31">
        <v>46210.677731481483</v>
      </c>
      <c r="AT1940" s="31">
        <v>46210.677731481483</v>
      </c>
      <c r="AU1940" s="14">
        <v>46210</v>
      </c>
      <c r="AV1940" t="s">
        <v>1505</v>
      </c>
      <c r="AW1940" t="s">
        <v>524</v>
      </c>
      <c r="AX1940" t="s">
        <v>678</v>
      </c>
      <c r="AY1940" s="14">
        <v>46210</v>
      </c>
      <c r="AZ1940" t="s">
        <v>8913</v>
      </c>
      <c r="BA1940" s="31">
        <v>46210.690949074073</v>
      </c>
      <c r="BB1940" s="14">
        <v>46210</v>
      </c>
      <c r="BC1940" t="s">
        <v>1435</v>
      </c>
      <c r="BD1940" s="31">
        <v>46210.696018518516</v>
      </c>
      <c r="BE1940" s="14">
        <v>46210</v>
      </c>
      <c r="BF1940" t="s">
        <v>1456</v>
      </c>
      <c r="BG1940" s="31">
        <v>46210.698564814818</v>
      </c>
      <c r="BH1940" s="14">
        <v>46210</v>
      </c>
      <c r="BI1940" t="s">
        <v>1437</v>
      </c>
      <c r="BJ1940" s="31">
        <v>46210.703402777777</v>
      </c>
      <c r="BK1940" s="14">
        <v>46210</v>
      </c>
      <c r="BL1940" t="s">
        <v>1437</v>
      </c>
      <c r="BM1940" s="31">
        <v>46210.703912037039</v>
      </c>
      <c r="BZ1940" s="14">
        <v>46210</v>
      </c>
      <c r="CA1940" t="s">
        <v>1437</v>
      </c>
      <c r="CB1940" s="31">
        <v>46210.721458333333</v>
      </c>
      <c r="CC1940" s="14">
        <v>46210</v>
      </c>
      <c r="CD1940" t="s">
        <v>1437</v>
      </c>
      <c r="CE1940" s="31">
        <v>46210.722326388888</v>
      </c>
      <c r="CI1940" s="14">
        <v>46210</v>
      </c>
      <c r="CJ1940" t="s">
        <v>2438</v>
      </c>
      <c r="CK1940" s="31">
        <v>46210.800752314812</v>
      </c>
      <c r="CP1940" t="str">
        <f>VLOOKUP(A1940,Sheet1!$A$2:$E$221,2,0)</f>
        <v>South East Zone</v>
      </c>
    </row>
    <row r="1941" spans="1:94" x14ac:dyDescent="0.35">
      <c r="A1941" t="s">
        <v>8904</v>
      </c>
      <c r="B1941">
        <v>411</v>
      </c>
      <c r="C1941" t="s">
        <v>9332</v>
      </c>
      <c r="D1941" t="s">
        <v>678</v>
      </c>
      <c r="E1941" t="s">
        <v>523</v>
      </c>
      <c r="F1941" t="s">
        <v>524</v>
      </c>
      <c r="G1941" t="s">
        <v>828</v>
      </c>
      <c r="H1941" t="s">
        <v>8910</v>
      </c>
      <c r="I1941">
        <v>700311</v>
      </c>
      <c r="J1941" t="s">
        <v>4510</v>
      </c>
      <c r="K1941" t="s">
        <v>4511</v>
      </c>
      <c r="L1941" t="s">
        <v>4622</v>
      </c>
      <c r="M1941" t="s">
        <v>8911</v>
      </c>
      <c r="N1941">
        <v>55000</v>
      </c>
      <c r="O1941" t="s">
        <v>7100</v>
      </c>
      <c r="P1941" t="s">
        <v>7101</v>
      </c>
      <c r="Q1941" t="s">
        <v>8912</v>
      </c>
      <c r="R1941">
        <v>7728789899</v>
      </c>
      <c r="S1941" t="s">
        <v>13394</v>
      </c>
      <c r="T1941"/>
      <c r="V1941" s="14">
        <v>46204</v>
      </c>
      <c r="W1941" t="s">
        <v>8913</v>
      </c>
      <c r="X1941" s="31">
        <v>46204.575138888889</v>
      </c>
      <c r="AN1941" s="14">
        <v>46204</v>
      </c>
      <c r="AO1941" t="s">
        <v>1505</v>
      </c>
      <c r="AP1941" s="31">
        <v>46204.627291666664</v>
      </c>
      <c r="AT1941" s="31">
        <v>46204.627291666664</v>
      </c>
      <c r="AU1941" s="14">
        <v>46204</v>
      </c>
      <c r="AV1941" t="s">
        <v>1505</v>
      </c>
      <c r="AW1941" t="s">
        <v>524</v>
      </c>
      <c r="AX1941" t="s">
        <v>678</v>
      </c>
      <c r="AY1941" s="14">
        <v>46204</v>
      </c>
      <c r="AZ1941" t="s">
        <v>8914</v>
      </c>
      <c r="BA1941" s="31">
        <v>46204.708819444444</v>
      </c>
      <c r="BB1941" s="14">
        <v>46204</v>
      </c>
      <c r="BC1941" t="s">
        <v>1435</v>
      </c>
      <c r="BD1941" s="31">
        <v>46204.710509259261</v>
      </c>
      <c r="BE1941" s="14">
        <v>46204</v>
      </c>
      <c r="BF1941" t="s">
        <v>1457</v>
      </c>
      <c r="BG1941" s="31">
        <v>46204.71334490741</v>
      </c>
      <c r="BH1941" s="14">
        <v>46204</v>
      </c>
      <c r="BI1941" t="s">
        <v>1437</v>
      </c>
      <c r="BJ1941" s="31">
        <v>46204.722025462965</v>
      </c>
      <c r="BK1941" s="14">
        <v>46204</v>
      </c>
      <c r="BL1941" t="s">
        <v>1437</v>
      </c>
      <c r="BM1941" s="31">
        <v>46204.722708333335</v>
      </c>
      <c r="BZ1941" s="14">
        <v>46204</v>
      </c>
      <c r="CA1941" t="s">
        <v>1437</v>
      </c>
      <c r="CB1941" s="31">
        <v>46204.72729166667</v>
      </c>
      <c r="CC1941" s="14">
        <v>46204</v>
      </c>
      <c r="CD1941" t="s">
        <v>1437</v>
      </c>
      <c r="CE1941" s="31">
        <v>46204.729363425926</v>
      </c>
      <c r="CI1941" s="14">
        <v>46205</v>
      </c>
      <c r="CJ1941" t="s">
        <v>2438</v>
      </c>
      <c r="CK1941" s="31">
        <v>46205.575995370367</v>
      </c>
      <c r="CP1941" t="str">
        <f>VLOOKUP(A1941,Sheet1!$A$2:$E$221,2,0)</f>
        <v>South East Zone</v>
      </c>
    </row>
    <row r="1942" spans="1:94" x14ac:dyDescent="0.35">
      <c r="A1942" t="s">
        <v>8904</v>
      </c>
      <c r="B1942">
        <v>411</v>
      </c>
      <c r="C1942" t="s">
        <v>9332</v>
      </c>
      <c r="D1942" t="s">
        <v>678</v>
      </c>
      <c r="E1942" t="s">
        <v>523</v>
      </c>
      <c r="F1942" t="s">
        <v>524</v>
      </c>
      <c r="G1942" t="s">
        <v>828</v>
      </c>
      <c r="H1942" t="s">
        <v>11150</v>
      </c>
      <c r="I1942">
        <v>715831</v>
      </c>
      <c r="J1942" t="s">
        <v>8916</v>
      </c>
      <c r="K1942" t="s">
        <v>8917</v>
      </c>
      <c r="L1942" t="s">
        <v>4622</v>
      </c>
      <c r="M1942" t="s">
        <v>11151</v>
      </c>
      <c r="N1942">
        <v>40000</v>
      </c>
      <c r="O1942" t="s">
        <v>9612</v>
      </c>
      <c r="P1942" t="s">
        <v>9613</v>
      </c>
      <c r="Q1942" t="s">
        <v>11152</v>
      </c>
      <c r="R1942">
        <v>4409803614</v>
      </c>
      <c r="S1942" t="s">
        <v>13394</v>
      </c>
      <c r="T1942"/>
      <c r="V1942" s="14">
        <v>46206</v>
      </c>
      <c r="W1942" t="s">
        <v>11153</v>
      </c>
      <c r="X1942" s="31">
        <v>46206.574988425928</v>
      </c>
      <c r="AN1942" s="14">
        <v>46209</v>
      </c>
      <c r="AO1942" t="s">
        <v>2438</v>
      </c>
      <c r="AP1942" s="31">
        <v>46209.454837962963</v>
      </c>
      <c r="AT1942" s="31">
        <v>46209.454837962963</v>
      </c>
      <c r="AU1942" s="14">
        <v>46209</v>
      </c>
      <c r="AV1942" t="s">
        <v>2438</v>
      </c>
      <c r="AW1942" t="s">
        <v>11154</v>
      </c>
      <c r="AX1942" t="s">
        <v>677</v>
      </c>
      <c r="AY1942" s="14">
        <v>46209</v>
      </c>
      <c r="AZ1942" t="s">
        <v>2438</v>
      </c>
      <c r="BA1942" s="31">
        <v>46209.457071759258</v>
      </c>
      <c r="BB1942" s="14">
        <v>46209</v>
      </c>
      <c r="BC1942" t="s">
        <v>1435</v>
      </c>
      <c r="BD1942" s="31">
        <v>46209.462233796294</v>
      </c>
      <c r="BE1942" s="14">
        <v>46209</v>
      </c>
      <c r="BF1942" t="s">
        <v>1441</v>
      </c>
      <c r="BG1942" s="31">
        <v>46209.501736111109</v>
      </c>
      <c r="BH1942" s="14">
        <v>46209</v>
      </c>
      <c r="BI1942" t="s">
        <v>8654</v>
      </c>
      <c r="BJ1942" s="31">
        <v>46209.5155787037</v>
      </c>
      <c r="BK1942" s="14">
        <v>46209</v>
      </c>
      <c r="BL1942" t="s">
        <v>8654</v>
      </c>
      <c r="BM1942" s="31">
        <v>46209.516006944446</v>
      </c>
      <c r="BZ1942" s="14">
        <v>46209</v>
      </c>
      <c r="CA1942" t="s">
        <v>8654</v>
      </c>
      <c r="CB1942" s="31">
        <v>46209.526134259257</v>
      </c>
      <c r="CC1942" s="14">
        <v>46209</v>
      </c>
      <c r="CD1942" t="s">
        <v>1438</v>
      </c>
      <c r="CE1942" s="31">
        <v>46209.532708333332</v>
      </c>
      <c r="CI1942" s="14">
        <v>46209</v>
      </c>
      <c r="CJ1942" t="s">
        <v>2438</v>
      </c>
      <c r="CK1942" s="31">
        <v>46209.757638888892</v>
      </c>
      <c r="CP1942" t="str">
        <f>VLOOKUP(A1942,Sheet1!$A$2:$E$221,2,0)</f>
        <v>South East Zone</v>
      </c>
    </row>
    <row r="1943" spans="1:94" x14ac:dyDescent="0.35">
      <c r="A1943" t="s">
        <v>8904</v>
      </c>
      <c r="B1943">
        <v>411</v>
      </c>
      <c r="C1943" t="s">
        <v>9332</v>
      </c>
      <c r="D1943" t="s">
        <v>678</v>
      </c>
      <c r="E1943" t="s">
        <v>523</v>
      </c>
      <c r="F1943" t="s">
        <v>524</v>
      </c>
      <c r="G1943" t="s">
        <v>828</v>
      </c>
      <c r="H1943" t="s">
        <v>8915</v>
      </c>
      <c r="I1943">
        <v>720177</v>
      </c>
      <c r="J1943" t="s">
        <v>8916</v>
      </c>
      <c r="K1943" t="s">
        <v>8917</v>
      </c>
      <c r="L1943" t="s">
        <v>4622</v>
      </c>
      <c r="M1943" t="s">
        <v>8918</v>
      </c>
      <c r="N1943">
        <v>45000</v>
      </c>
      <c r="O1943" t="s">
        <v>9456</v>
      </c>
      <c r="P1943" t="s">
        <v>9457</v>
      </c>
      <c r="Q1943" t="s">
        <v>8919</v>
      </c>
      <c r="R1943">
        <v>3796740303</v>
      </c>
      <c r="S1943" t="s">
        <v>13394</v>
      </c>
      <c r="T1943"/>
      <c r="V1943" s="14">
        <v>46206</v>
      </c>
      <c r="W1943" t="s">
        <v>8920</v>
      </c>
      <c r="X1943" s="31">
        <v>46206.511666666665</v>
      </c>
      <c r="AN1943" s="14">
        <v>46206</v>
      </c>
      <c r="AO1943" t="s">
        <v>1505</v>
      </c>
      <c r="AP1943" s="31">
        <v>46206.742650462962</v>
      </c>
      <c r="AT1943" s="31">
        <v>46206.742650462962</v>
      </c>
      <c r="AU1943" s="14">
        <v>46206</v>
      </c>
      <c r="AV1943" t="s">
        <v>1505</v>
      </c>
      <c r="AW1943" t="s">
        <v>524</v>
      </c>
      <c r="AX1943" t="s">
        <v>678</v>
      </c>
      <c r="AY1943" s="14">
        <v>46209</v>
      </c>
      <c r="AZ1943" t="s">
        <v>2438</v>
      </c>
      <c r="BA1943" s="31">
        <v>46209.389988425923</v>
      </c>
      <c r="BB1943" s="14">
        <v>46209</v>
      </c>
      <c r="BC1943" t="s">
        <v>1435</v>
      </c>
      <c r="BD1943" s="31">
        <v>46209.400104166663</v>
      </c>
      <c r="BE1943" s="14">
        <v>46209</v>
      </c>
      <c r="BF1943" t="s">
        <v>1449</v>
      </c>
      <c r="BG1943" s="31">
        <v>46209.492847222224</v>
      </c>
      <c r="BH1943" s="14">
        <v>46209</v>
      </c>
      <c r="BI1943" t="s">
        <v>1437</v>
      </c>
      <c r="BJ1943" s="31">
        <v>46209.504305555558</v>
      </c>
      <c r="BK1943" s="14">
        <v>46209</v>
      </c>
      <c r="BL1943" t="s">
        <v>1437</v>
      </c>
      <c r="BM1943" s="31">
        <v>46209.505162037036</v>
      </c>
      <c r="BZ1943" s="14">
        <v>46209</v>
      </c>
      <c r="CA1943" t="s">
        <v>1437</v>
      </c>
      <c r="CB1943" s="31">
        <v>46209.507974537039</v>
      </c>
      <c r="CC1943" s="14">
        <v>46209</v>
      </c>
      <c r="CD1943" t="s">
        <v>1455</v>
      </c>
      <c r="CE1943" s="31">
        <v>46209.516493055555</v>
      </c>
      <c r="CI1943" s="14">
        <v>46209</v>
      </c>
      <c r="CJ1943" t="s">
        <v>2438</v>
      </c>
      <c r="CK1943" s="31">
        <v>46209.818877314814</v>
      </c>
      <c r="CP1943" t="str">
        <f>VLOOKUP(A1943,Sheet1!$A$2:$E$221,2,0)</f>
        <v>South East Zone</v>
      </c>
    </row>
    <row r="1944" spans="1:94" x14ac:dyDescent="0.35">
      <c r="A1944" t="s">
        <v>8904</v>
      </c>
      <c r="B1944">
        <v>411</v>
      </c>
      <c r="C1944" t="s">
        <v>9332</v>
      </c>
      <c r="D1944" t="s">
        <v>678</v>
      </c>
      <c r="E1944" t="s">
        <v>523</v>
      </c>
      <c r="F1944" t="s">
        <v>524</v>
      </c>
      <c r="G1944" t="s">
        <v>828</v>
      </c>
      <c r="H1944" t="s">
        <v>8921</v>
      </c>
      <c r="I1944">
        <v>724336</v>
      </c>
      <c r="J1944" t="s">
        <v>4510</v>
      </c>
      <c r="K1944" t="s">
        <v>4511</v>
      </c>
      <c r="L1944" t="s">
        <v>4622</v>
      </c>
      <c r="M1944" t="s">
        <v>8922</v>
      </c>
      <c r="N1944">
        <v>45000</v>
      </c>
      <c r="O1944" t="s">
        <v>4598</v>
      </c>
      <c r="P1944" t="s">
        <v>4599</v>
      </c>
      <c r="Q1944" t="s">
        <v>8923</v>
      </c>
      <c r="R1944">
        <v>8688776449</v>
      </c>
      <c r="S1944" t="s">
        <v>13394</v>
      </c>
      <c r="T1944"/>
      <c r="V1944" s="14">
        <v>46205</v>
      </c>
      <c r="W1944" t="s">
        <v>8913</v>
      </c>
      <c r="X1944" s="31">
        <v>46205.756284722222</v>
      </c>
      <c r="AN1944" s="14">
        <v>46206</v>
      </c>
      <c r="AO1944" t="s">
        <v>1505</v>
      </c>
      <c r="AP1944" s="31">
        <v>46206.485289351855</v>
      </c>
      <c r="AT1944" s="31">
        <v>46206.485289351855</v>
      </c>
      <c r="AU1944" s="14">
        <v>46206</v>
      </c>
      <c r="AV1944" t="s">
        <v>1505</v>
      </c>
      <c r="AW1944" t="s">
        <v>524</v>
      </c>
      <c r="AX1944" t="s">
        <v>678</v>
      </c>
      <c r="AY1944" s="14">
        <v>46206</v>
      </c>
      <c r="AZ1944" t="s">
        <v>8913</v>
      </c>
      <c r="BA1944" s="31">
        <v>46206.62667824074</v>
      </c>
      <c r="BB1944" s="14">
        <v>46206</v>
      </c>
      <c r="BC1944" t="s">
        <v>1435</v>
      </c>
      <c r="BD1944" s="31">
        <v>46206.631550925929</v>
      </c>
      <c r="BE1944" s="14">
        <v>46206</v>
      </c>
      <c r="BF1944" t="s">
        <v>1440</v>
      </c>
      <c r="BG1944" s="31">
        <v>46206.636932870373</v>
      </c>
      <c r="BH1944" s="14">
        <v>46206</v>
      </c>
      <c r="BI1944" t="s">
        <v>1437</v>
      </c>
      <c r="BJ1944" s="31">
        <v>46206.663553240738</v>
      </c>
      <c r="BK1944" s="14">
        <v>46206</v>
      </c>
      <c r="BL1944" t="s">
        <v>1437</v>
      </c>
      <c r="BM1944" s="31">
        <v>46206.664525462962</v>
      </c>
      <c r="BZ1944" s="14">
        <v>46206</v>
      </c>
      <c r="CA1944" t="s">
        <v>1437</v>
      </c>
      <c r="CB1944" s="31">
        <v>46206.673773148148</v>
      </c>
      <c r="CC1944" s="14">
        <v>46206</v>
      </c>
      <c r="CD1944" t="s">
        <v>1455</v>
      </c>
      <c r="CE1944" s="31">
        <v>46206.686157407406</v>
      </c>
      <c r="CI1944" s="14">
        <v>46206</v>
      </c>
      <c r="CJ1944" t="s">
        <v>2438</v>
      </c>
      <c r="CK1944" s="31">
        <v>46206.731238425928</v>
      </c>
      <c r="CP1944" t="str">
        <f>VLOOKUP(A1944,Sheet1!$A$2:$E$221,2,0)</f>
        <v>South East Zone</v>
      </c>
    </row>
    <row r="1945" spans="1:94" x14ac:dyDescent="0.35">
      <c r="A1945" t="s">
        <v>8904</v>
      </c>
      <c r="B1945">
        <v>411</v>
      </c>
      <c r="C1945" t="s">
        <v>9332</v>
      </c>
      <c r="D1945" t="s">
        <v>678</v>
      </c>
      <c r="E1945" t="s">
        <v>523</v>
      </c>
      <c r="F1945" t="s">
        <v>524</v>
      </c>
      <c r="G1945" t="s">
        <v>828</v>
      </c>
      <c r="H1945" t="s">
        <v>11155</v>
      </c>
      <c r="I1945">
        <v>742140</v>
      </c>
      <c r="J1945" t="s">
        <v>11156</v>
      </c>
      <c r="K1945" t="s">
        <v>11157</v>
      </c>
      <c r="L1945" t="s">
        <v>4622</v>
      </c>
      <c r="M1945" t="s">
        <v>11158</v>
      </c>
      <c r="N1945">
        <v>50000</v>
      </c>
      <c r="O1945" t="s">
        <v>1228</v>
      </c>
      <c r="P1945" t="s">
        <v>1229</v>
      </c>
      <c r="Q1945" t="s">
        <v>11159</v>
      </c>
      <c r="R1945">
        <v>8600717025</v>
      </c>
      <c r="S1945" t="s">
        <v>13394</v>
      </c>
      <c r="T1945"/>
      <c r="V1945" s="14">
        <v>46209</v>
      </c>
      <c r="W1945" t="s">
        <v>8914</v>
      </c>
      <c r="X1945" s="31">
        <v>46209.52542824074</v>
      </c>
      <c r="AN1945" s="14">
        <v>46209</v>
      </c>
      <c r="AO1945" t="s">
        <v>1505</v>
      </c>
      <c r="AP1945" s="31">
        <v>46209.860937500001</v>
      </c>
      <c r="AT1945" s="31">
        <v>46209.860937500001</v>
      </c>
      <c r="AU1945" s="14">
        <v>46209</v>
      </c>
      <c r="AV1945" t="s">
        <v>1505</v>
      </c>
      <c r="AW1945" t="s">
        <v>524</v>
      </c>
      <c r="AX1945" t="s">
        <v>678</v>
      </c>
      <c r="AY1945" s="14">
        <v>46210</v>
      </c>
      <c r="AZ1945" t="s">
        <v>2438</v>
      </c>
      <c r="BA1945" s="31">
        <v>46210.510983796295</v>
      </c>
      <c r="BB1945" s="14">
        <v>46210</v>
      </c>
      <c r="BC1945" t="s">
        <v>1435</v>
      </c>
      <c r="BD1945" s="31">
        <v>46210.512743055559</v>
      </c>
      <c r="BE1945" s="14">
        <v>46210</v>
      </c>
      <c r="BF1945" t="s">
        <v>1458</v>
      </c>
      <c r="BG1945" s="31">
        <v>46210.524467592593</v>
      </c>
      <c r="BH1945" s="14">
        <v>46210</v>
      </c>
      <c r="BI1945" t="s">
        <v>1437</v>
      </c>
      <c r="BJ1945" s="31">
        <v>46210.541319444441</v>
      </c>
      <c r="BN1945" s="14">
        <v>46210</v>
      </c>
      <c r="BO1945" t="s">
        <v>1437</v>
      </c>
      <c r="BP1945" s="31">
        <v>46210.541944444441</v>
      </c>
      <c r="CP1945" t="str">
        <f>VLOOKUP(A1945,Sheet1!$A$2:$E$221,2,0)</f>
        <v>South East Zone</v>
      </c>
    </row>
    <row r="1946" spans="1:94" x14ac:dyDescent="0.35">
      <c r="A1946" t="s">
        <v>8904</v>
      </c>
      <c r="B1946">
        <v>411</v>
      </c>
      <c r="C1946" t="s">
        <v>9332</v>
      </c>
      <c r="D1946" t="s">
        <v>678</v>
      </c>
      <c r="E1946" t="s">
        <v>523</v>
      </c>
      <c r="F1946" t="s">
        <v>524</v>
      </c>
      <c r="G1946" t="s">
        <v>828</v>
      </c>
      <c r="H1946" t="s">
        <v>11161</v>
      </c>
      <c r="I1946">
        <v>753994</v>
      </c>
      <c r="J1946" t="s">
        <v>11162</v>
      </c>
      <c r="K1946" t="s">
        <v>11163</v>
      </c>
      <c r="L1946" t="s">
        <v>4622</v>
      </c>
      <c r="M1946" t="s">
        <v>11164</v>
      </c>
      <c r="N1946">
        <v>70000</v>
      </c>
      <c r="O1946" t="s">
        <v>11086</v>
      </c>
      <c r="P1946" t="s">
        <v>11087</v>
      </c>
      <c r="Q1946" t="s">
        <v>11165</v>
      </c>
      <c r="R1946">
        <v>3550635824</v>
      </c>
      <c r="S1946" t="s">
        <v>13394</v>
      </c>
      <c r="T1946"/>
      <c r="V1946" s="14">
        <v>46206</v>
      </c>
      <c r="W1946" t="s">
        <v>11166</v>
      </c>
      <c r="X1946" s="31">
        <v>46206.695983796293</v>
      </c>
      <c r="AN1946" s="14">
        <v>46209</v>
      </c>
      <c r="AO1946" t="s">
        <v>2438</v>
      </c>
      <c r="AP1946" s="31">
        <v>46209.738807870373</v>
      </c>
      <c r="AT1946" s="31">
        <v>46209.738807870373</v>
      </c>
      <c r="AU1946" s="14">
        <v>46209</v>
      </c>
      <c r="AV1946" t="s">
        <v>2438</v>
      </c>
      <c r="AW1946" t="s">
        <v>11154</v>
      </c>
      <c r="AX1946" t="s">
        <v>677</v>
      </c>
      <c r="AY1946" s="14">
        <v>46209</v>
      </c>
      <c r="AZ1946" t="s">
        <v>11166</v>
      </c>
      <c r="BA1946" s="31">
        <v>46209.739374999997</v>
      </c>
      <c r="BB1946" s="14">
        <v>46209</v>
      </c>
      <c r="BC1946" t="s">
        <v>1435</v>
      </c>
      <c r="BD1946" s="31">
        <v>46209.741956018515</v>
      </c>
      <c r="BE1946" s="14">
        <v>46209</v>
      </c>
      <c r="BF1946" t="s">
        <v>1457</v>
      </c>
      <c r="BG1946" s="31">
        <v>46209.744780092595</v>
      </c>
      <c r="BH1946" s="14">
        <v>46209</v>
      </c>
      <c r="BI1946" t="s">
        <v>1437</v>
      </c>
      <c r="BJ1946" s="31">
        <v>46209.747546296298</v>
      </c>
      <c r="BK1946" s="14">
        <v>46209</v>
      </c>
      <c r="BL1946" t="s">
        <v>1437</v>
      </c>
      <c r="BM1946" s="31">
        <v>46209.748043981483</v>
      </c>
      <c r="BZ1946" s="14">
        <v>46209</v>
      </c>
      <c r="CA1946" t="s">
        <v>1437</v>
      </c>
      <c r="CB1946" s="31">
        <v>46209.751759259256</v>
      </c>
      <c r="CC1946" s="14">
        <v>46209</v>
      </c>
      <c r="CD1946" t="s">
        <v>1437</v>
      </c>
      <c r="CE1946" s="31">
        <v>46209.756481481483</v>
      </c>
      <c r="CI1946" s="14">
        <v>46210</v>
      </c>
      <c r="CJ1946" t="s">
        <v>2438</v>
      </c>
      <c r="CK1946" s="31">
        <v>46210.743263888886</v>
      </c>
      <c r="CP1946" t="str">
        <f>VLOOKUP(A1946,Sheet1!$A$2:$E$221,2,0)</f>
        <v>South East Zone</v>
      </c>
    </row>
    <row r="1947" spans="1:94" x14ac:dyDescent="0.35">
      <c r="A1947" t="s">
        <v>8904</v>
      </c>
      <c r="B1947">
        <v>411</v>
      </c>
      <c r="C1947" t="s">
        <v>9332</v>
      </c>
      <c r="D1947" t="s">
        <v>678</v>
      </c>
      <c r="E1947" t="s">
        <v>523</v>
      </c>
      <c r="F1947" t="s">
        <v>524</v>
      </c>
      <c r="G1947" t="s">
        <v>828</v>
      </c>
      <c r="H1947" t="s">
        <v>8924</v>
      </c>
      <c r="I1947">
        <v>786377</v>
      </c>
      <c r="J1947" t="s">
        <v>2294</v>
      </c>
      <c r="K1947" t="s">
        <v>2295</v>
      </c>
      <c r="L1947" t="s">
        <v>4622</v>
      </c>
      <c r="M1947" t="s">
        <v>8925</v>
      </c>
      <c r="N1947">
        <v>45000</v>
      </c>
      <c r="O1947" t="s">
        <v>4598</v>
      </c>
      <c r="P1947" t="s">
        <v>4599</v>
      </c>
      <c r="Q1947" t="s">
        <v>8926</v>
      </c>
      <c r="R1947">
        <v>8038368825</v>
      </c>
      <c r="S1947" t="s">
        <v>13394</v>
      </c>
      <c r="T1947"/>
      <c r="V1947" s="14">
        <v>46205</v>
      </c>
      <c r="W1947" t="s">
        <v>8927</v>
      </c>
      <c r="X1947" s="31">
        <v>46205.703993055555</v>
      </c>
      <c r="AN1947" s="14">
        <v>46205</v>
      </c>
      <c r="AO1947" t="s">
        <v>1505</v>
      </c>
      <c r="AP1947" s="31">
        <v>46205.739895833336</v>
      </c>
      <c r="AT1947" s="31">
        <v>46205.739895833336</v>
      </c>
      <c r="AU1947" s="14">
        <v>46205</v>
      </c>
      <c r="AV1947" t="s">
        <v>1505</v>
      </c>
      <c r="AW1947" t="s">
        <v>524</v>
      </c>
      <c r="AX1947" t="s">
        <v>678</v>
      </c>
      <c r="AY1947" s="14">
        <v>46206</v>
      </c>
      <c r="AZ1947" t="s">
        <v>8927</v>
      </c>
      <c r="BA1947" s="31">
        <v>46206.384375000001</v>
      </c>
      <c r="BB1947" s="14">
        <v>46206</v>
      </c>
      <c r="BC1947" t="s">
        <v>1435</v>
      </c>
      <c r="BD1947" s="31">
        <v>46206.400706018518</v>
      </c>
      <c r="BE1947" s="14">
        <v>46206</v>
      </c>
      <c r="BF1947" t="s">
        <v>1449</v>
      </c>
      <c r="BG1947" s="31">
        <v>46206.432627314818</v>
      </c>
      <c r="BH1947" s="14">
        <v>46206</v>
      </c>
      <c r="BI1947" t="s">
        <v>1491</v>
      </c>
      <c r="BJ1947" s="31">
        <v>46206.455451388887</v>
      </c>
      <c r="BK1947" s="14">
        <v>46206</v>
      </c>
      <c r="BL1947" t="s">
        <v>1438</v>
      </c>
      <c r="BM1947" s="31">
        <v>46206.48060185185</v>
      </c>
      <c r="BN1947" s="14">
        <v>46206</v>
      </c>
      <c r="BO1947" t="s">
        <v>1491</v>
      </c>
      <c r="BP1947" s="31">
        <v>46206.457442129627</v>
      </c>
      <c r="BZ1947" s="14">
        <v>46206</v>
      </c>
      <c r="CA1947" t="s">
        <v>1438</v>
      </c>
      <c r="CB1947" s="31">
        <v>46206.495358796295</v>
      </c>
      <c r="CC1947" s="14">
        <v>46206</v>
      </c>
      <c r="CD1947" t="s">
        <v>1438</v>
      </c>
      <c r="CE1947" s="31">
        <v>46206.496678240743</v>
      </c>
      <c r="CI1947" s="14">
        <v>46206</v>
      </c>
      <c r="CJ1947" t="s">
        <v>2438</v>
      </c>
      <c r="CK1947" s="31">
        <v>46206.66715277778</v>
      </c>
      <c r="CP1947" t="str">
        <f>VLOOKUP(A1947,Sheet1!$A$2:$E$221,2,0)</f>
        <v>South East Zone</v>
      </c>
    </row>
    <row r="1948" spans="1:94" x14ac:dyDescent="0.35">
      <c r="A1948" t="s">
        <v>8904</v>
      </c>
      <c r="B1948">
        <v>411</v>
      </c>
      <c r="C1948" t="s">
        <v>9332</v>
      </c>
      <c r="D1948" t="s">
        <v>678</v>
      </c>
      <c r="E1948" t="s">
        <v>523</v>
      </c>
      <c r="F1948" t="s">
        <v>524</v>
      </c>
      <c r="G1948" t="s">
        <v>828</v>
      </c>
      <c r="H1948" t="s">
        <v>4508</v>
      </c>
      <c r="I1948">
        <v>786682</v>
      </c>
      <c r="J1948" t="s">
        <v>4510</v>
      </c>
      <c r="K1948" t="s">
        <v>4511</v>
      </c>
      <c r="L1948" t="s">
        <v>4622</v>
      </c>
      <c r="M1948" t="s">
        <v>8928</v>
      </c>
      <c r="N1948">
        <v>45000</v>
      </c>
      <c r="O1948" t="s">
        <v>4598</v>
      </c>
      <c r="P1948" t="s">
        <v>4599</v>
      </c>
      <c r="Q1948" t="s">
        <v>8929</v>
      </c>
      <c r="R1948">
        <v>4757672088</v>
      </c>
      <c r="S1948" t="s">
        <v>13394</v>
      </c>
      <c r="T1948"/>
      <c r="V1948" s="14">
        <v>46204</v>
      </c>
      <c r="W1948" t="s">
        <v>8913</v>
      </c>
      <c r="X1948" s="31">
        <v>46204.534155092595</v>
      </c>
      <c r="AN1948" s="14">
        <v>46205</v>
      </c>
      <c r="AO1948" t="s">
        <v>1505</v>
      </c>
      <c r="AP1948" s="31">
        <v>46205.495138888888</v>
      </c>
      <c r="AT1948" s="31">
        <v>46205.495138888888</v>
      </c>
      <c r="AU1948" s="14">
        <v>46205</v>
      </c>
      <c r="AV1948" t="s">
        <v>1505</v>
      </c>
      <c r="AW1948" t="s">
        <v>524</v>
      </c>
      <c r="AX1948" t="s">
        <v>678</v>
      </c>
      <c r="AY1948" s="14">
        <v>46206</v>
      </c>
      <c r="AZ1948" t="s">
        <v>8913</v>
      </c>
      <c r="BA1948" s="31">
        <v>46206.603692129633</v>
      </c>
      <c r="BB1948" s="14">
        <v>46206</v>
      </c>
      <c r="BC1948" t="s">
        <v>1435</v>
      </c>
      <c r="BD1948" s="31">
        <v>46206.604780092595</v>
      </c>
      <c r="BE1948" s="14">
        <v>46206</v>
      </c>
      <c r="BF1948" t="s">
        <v>1443</v>
      </c>
      <c r="BG1948" s="31">
        <v>46206.613993055558</v>
      </c>
      <c r="BH1948" s="14">
        <v>46206</v>
      </c>
      <c r="BI1948" t="s">
        <v>1437</v>
      </c>
      <c r="BJ1948" s="31">
        <v>46206.664861111109</v>
      </c>
      <c r="BK1948" s="14">
        <v>46206</v>
      </c>
      <c r="BL1948" t="s">
        <v>1437</v>
      </c>
      <c r="BM1948" s="31">
        <v>46206.666134259256</v>
      </c>
      <c r="BZ1948" s="14">
        <v>46206</v>
      </c>
      <c r="CA1948" t="s">
        <v>1437</v>
      </c>
      <c r="CB1948" s="31">
        <v>46206.674004629633</v>
      </c>
      <c r="CC1948" s="14">
        <v>46206</v>
      </c>
      <c r="CD1948" t="s">
        <v>1455</v>
      </c>
      <c r="CE1948" s="31">
        <v>46206.679490740738</v>
      </c>
      <c r="CI1948" s="14">
        <v>46206</v>
      </c>
      <c r="CJ1948" t="s">
        <v>2438</v>
      </c>
      <c r="CK1948" s="31">
        <v>46206.796481481484</v>
      </c>
      <c r="CP1948" t="str">
        <f>VLOOKUP(A1948,Sheet1!$A$2:$E$221,2,0)</f>
        <v>South East Zone</v>
      </c>
    </row>
    <row r="1949" spans="1:94" x14ac:dyDescent="0.35">
      <c r="A1949" t="s">
        <v>8904</v>
      </c>
      <c r="B1949">
        <v>411</v>
      </c>
      <c r="C1949" t="s">
        <v>9332</v>
      </c>
      <c r="D1949" t="s">
        <v>678</v>
      </c>
      <c r="E1949" t="s">
        <v>523</v>
      </c>
      <c r="F1949" t="s">
        <v>524</v>
      </c>
      <c r="G1949" t="s">
        <v>828</v>
      </c>
      <c r="H1949" t="s">
        <v>4508</v>
      </c>
      <c r="I1949">
        <v>786682</v>
      </c>
      <c r="J1949" t="s">
        <v>4510</v>
      </c>
      <c r="K1949" t="s">
        <v>4511</v>
      </c>
      <c r="L1949" t="s">
        <v>4622</v>
      </c>
      <c r="M1949" t="s">
        <v>8928</v>
      </c>
      <c r="N1949">
        <v>40000</v>
      </c>
      <c r="O1949" t="s">
        <v>3047</v>
      </c>
      <c r="P1949" t="s">
        <v>3048</v>
      </c>
      <c r="Q1949" t="s">
        <v>8930</v>
      </c>
      <c r="R1949">
        <v>1732789418</v>
      </c>
      <c r="S1949" t="s">
        <v>13394</v>
      </c>
      <c r="T1949"/>
      <c r="V1949" s="14">
        <v>46204</v>
      </c>
      <c r="W1949" t="s">
        <v>8913</v>
      </c>
      <c r="X1949" s="31">
        <v>46204.534166666665</v>
      </c>
      <c r="AN1949" s="14">
        <v>46205</v>
      </c>
      <c r="AO1949" t="s">
        <v>1505</v>
      </c>
      <c r="AP1949" s="31">
        <v>46205.495104166665</v>
      </c>
      <c r="AT1949" s="31">
        <v>46205.495104166665</v>
      </c>
      <c r="AU1949" s="14">
        <v>46205</v>
      </c>
      <c r="AV1949" t="s">
        <v>1505</v>
      </c>
      <c r="AW1949" t="s">
        <v>524</v>
      </c>
      <c r="AX1949" t="s">
        <v>678</v>
      </c>
      <c r="AY1949" s="14">
        <v>46206</v>
      </c>
      <c r="AZ1949" t="s">
        <v>8913</v>
      </c>
      <c r="BA1949" s="31">
        <v>46206.603668981479</v>
      </c>
      <c r="BB1949" s="14">
        <v>46206</v>
      </c>
      <c r="BC1949" t="s">
        <v>1435</v>
      </c>
      <c r="BD1949" s="31">
        <v>46206.604780092595</v>
      </c>
      <c r="BE1949" s="14">
        <v>46206</v>
      </c>
      <c r="BF1949" t="s">
        <v>1443</v>
      </c>
      <c r="BG1949" s="31">
        <v>46206.613981481481</v>
      </c>
      <c r="BH1949" s="14">
        <v>46206</v>
      </c>
      <c r="BI1949" t="s">
        <v>1437</v>
      </c>
      <c r="BJ1949" s="31">
        <v>46206.664849537039</v>
      </c>
      <c r="BK1949" s="14">
        <v>46206</v>
      </c>
      <c r="BL1949" t="s">
        <v>1437</v>
      </c>
      <c r="BM1949" s="31">
        <v>46206.666122685187</v>
      </c>
      <c r="BZ1949" s="14">
        <v>46206</v>
      </c>
      <c r="CA1949" t="s">
        <v>1437</v>
      </c>
      <c r="CB1949" s="31">
        <v>46206.673981481479</v>
      </c>
      <c r="CC1949" s="14">
        <v>46206</v>
      </c>
      <c r="CD1949" t="s">
        <v>1455</v>
      </c>
      <c r="CE1949" s="31">
        <v>46206.679490740738</v>
      </c>
      <c r="CI1949" s="14">
        <v>46206</v>
      </c>
      <c r="CJ1949" t="s">
        <v>2438</v>
      </c>
      <c r="CK1949" s="31">
        <v>46206.796481481484</v>
      </c>
      <c r="CP1949" t="str">
        <f>VLOOKUP(A1949,Sheet1!$A$2:$E$221,2,0)</f>
        <v>South East Zone</v>
      </c>
    </row>
    <row r="1950" spans="1:94" x14ac:dyDescent="0.35">
      <c r="A1950" t="s">
        <v>8904</v>
      </c>
      <c r="B1950">
        <v>411</v>
      </c>
      <c r="C1950" t="s">
        <v>9332</v>
      </c>
      <c r="D1950" t="s">
        <v>678</v>
      </c>
      <c r="E1950" t="s">
        <v>523</v>
      </c>
      <c r="F1950" t="s">
        <v>524</v>
      </c>
      <c r="G1950" t="s">
        <v>828</v>
      </c>
      <c r="H1950" t="s">
        <v>4508</v>
      </c>
      <c r="I1950">
        <v>786682</v>
      </c>
      <c r="J1950" t="s">
        <v>4510</v>
      </c>
      <c r="K1950" t="s">
        <v>4511</v>
      </c>
      <c r="L1950" t="s">
        <v>4622</v>
      </c>
      <c r="M1950" t="s">
        <v>8928</v>
      </c>
      <c r="N1950">
        <v>50000</v>
      </c>
      <c r="O1950" t="s">
        <v>1228</v>
      </c>
      <c r="P1950" t="s">
        <v>1229</v>
      </c>
      <c r="Q1950" t="s">
        <v>4509</v>
      </c>
      <c r="R1950">
        <v>7247074104</v>
      </c>
      <c r="S1950" t="s">
        <v>13394</v>
      </c>
      <c r="T1950"/>
      <c r="V1950" s="14">
        <v>46204</v>
      </c>
      <c r="W1950" t="s">
        <v>8913</v>
      </c>
      <c r="X1950" s="31">
        <v>46204.534131944441</v>
      </c>
      <c r="AN1950" s="14">
        <v>46205</v>
      </c>
      <c r="AO1950" t="s">
        <v>1505</v>
      </c>
      <c r="AP1950" s="31">
        <v>46205.495081018518</v>
      </c>
      <c r="AT1950" s="31">
        <v>46205.495081018518</v>
      </c>
      <c r="AU1950" s="14">
        <v>46205</v>
      </c>
      <c r="AV1950" t="s">
        <v>1505</v>
      </c>
      <c r="AW1950" t="s">
        <v>524</v>
      </c>
      <c r="AX1950" t="s">
        <v>678</v>
      </c>
      <c r="AY1950" s="14">
        <v>46206</v>
      </c>
      <c r="AZ1950" t="s">
        <v>8913</v>
      </c>
      <c r="BA1950" s="31">
        <v>46206.603645833333</v>
      </c>
      <c r="BB1950" s="14">
        <v>46206</v>
      </c>
      <c r="BC1950" t="s">
        <v>1435</v>
      </c>
      <c r="BD1950" s="31">
        <v>46206.604780092595</v>
      </c>
      <c r="BE1950" s="14">
        <v>46206</v>
      </c>
      <c r="BF1950" t="s">
        <v>1443</v>
      </c>
      <c r="BG1950" s="31">
        <v>46206.613958333335</v>
      </c>
      <c r="BH1950" s="14">
        <v>46206</v>
      </c>
      <c r="BI1950" t="s">
        <v>1437</v>
      </c>
      <c r="BJ1950" s="31">
        <v>46206.664837962962</v>
      </c>
      <c r="BK1950" s="14">
        <v>46206</v>
      </c>
      <c r="BL1950" t="s">
        <v>1437</v>
      </c>
      <c r="BM1950" s="31">
        <v>46206.66609953704</v>
      </c>
      <c r="BZ1950" s="14">
        <v>46206</v>
      </c>
      <c r="CA1950" t="s">
        <v>1437</v>
      </c>
      <c r="CB1950" s="31">
        <v>46206.67396990741</v>
      </c>
      <c r="CC1950" s="14">
        <v>46206</v>
      </c>
      <c r="CD1950" t="s">
        <v>1455</v>
      </c>
      <c r="CE1950" s="31">
        <v>46206.679490740738</v>
      </c>
      <c r="CI1950" s="14">
        <v>46206</v>
      </c>
      <c r="CJ1950" t="s">
        <v>2438</v>
      </c>
      <c r="CK1950" s="31">
        <v>46206.796481481484</v>
      </c>
      <c r="CP1950" t="str">
        <f>VLOOKUP(A1950,Sheet1!$A$2:$E$221,2,0)</f>
        <v>South East Zone</v>
      </c>
    </row>
    <row r="1951" spans="1:94" x14ac:dyDescent="0.35">
      <c r="A1951" t="s">
        <v>8931</v>
      </c>
      <c r="B1951">
        <v>439</v>
      </c>
      <c r="C1951" t="s">
        <v>9332</v>
      </c>
      <c r="D1951" t="s">
        <v>678</v>
      </c>
      <c r="E1951" t="s">
        <v>599</v>
      </c>
      <c r="F1951" t="s">
        <v>600</v>
      </c>
      <c r="G1951" t="s">
        <v>518</v>
      </c>
      <c r="H1951" t="s">
        <v>4506</v>
      </c>
      <c r="I1951">
        <v>262636</v>
      </c>
      <c r="J1951" t="s">
        <v>1508</v>
      </c>
      <c r="K1951" t="s">
        <v>1509</v>
      </c>
      <c r="L1951" t="s">
        <v>4622</v>
      </c>
      <c r="M1951" t="s">
        <v>8933</v>
      </c>
      <c r="N1951">
        <v>70000</v>
      </c>
      <c r="O1951" t="s">
        <v>1235</v>
      </c>
      <c r="P1951" t="s">
        <v>1236</v>
      </c>
      <c r="Q1951" t="s">
        <v>4507</v>
      </c>
      <c r="R1951">
        <v>1206970517</v>
      </c>
      <c r="S1951" t="s">
        <v>683</v>
      </c>
      <c r="T1951" t="s">
        <v>13293</v>
      </c>
      <c r="U1951" s="1">
        <v>46206</v>
      </c>
      <c r="V1951" s="14">
        <v>46205</v>
      </c>
      <c r="W1951" t="s">
        <v>8934</v>
      </c>
      <c r="X1951" s="31">
        <v>46205.609351851854</v>
      </c>
      <c r="AN1951" s="14">
        <v>46206</v>
      </c>
      <c r="AO1951" t="s">
        <v>1507</v>
      </c>
      <c r="AP1951" s="31">
        <v>46206.47042824074</v>
      </c>
      <c r="AT1951" s="31">
        <v>46206.47042824074</v>
      </c>
      <c r="AU1951" s="14">
        <v>46206</v>
      </c>
      <c r="AV1951" t="s">
        <v>1507</v>
      </c>
      <c r="AW1951" t="s">
        <v>8932</v>
      </c>
      <c r="AX1951" t="s">
        <v>677</v>
      </c>
      <c r="AY1951" s="14">
        <v>46206</v>
      </c>
      <c r="AZ1951" t="s">
        <v>1507</v>
      </c>
      <c r="BA1951" s="31">
        <v>46206.473067129627</v>
      </c>
      <c r="BB1951" s="14">
        <v>46206</v>
      </c>
      <c r="BC1951" t="s">
        <v>1435</v>
      </c>
      <c r="BD1951" s="31">
        <v>46206.479641203703</v>
      </c>
      <c r="BE1951" s="14">
        <v>46206</v>
      </c>
      <c r="BF1951" t="s">
        <v>1450</v>
      </c>
      <c r="BG1951" s="31">
        <v>46206.4846412037</v>
      </c>
      <c r="BH1951" s="14">
        <v>46206</v>
      </c>
      <c r="BI1951" t="s">
        <v>1437</v>
      </c>
      <c r="BJ1951" s="31">
        <v>46206.553159722222</v>
      </c>
      <c r="BK1951" s="14">
        <v>46206</v>
      </c>
      <c r="BL1951" t="s">
        <v>1438</v>
      </c>
      <c r="BM1951" s="31">
        <v>46206.614351851851</v>
      </c>
      <c r="BN1951" s="14">
        <v>46206</v>
      </c>
      <c r="BO1951" t="s">
        <v>1437</v>
      </c>
      <c r="BP1951" s="31">
        <v>46206.553819444445</v>
      </c>
      <c r="BZ1951" s="14">
        <v>46206</v>
      </c>
      <c r="CA1951" t="s">
        <v>1438</v>
      </c>
      <c r="CB1951" s="31">
        <v>46206.626342592594</v>
      </c>
      <c r="CC1951" s="14">
        <v>46206</v>
      </c>
      <c r="CD1951" t="s">
        <v>1438</v>
      </c>
      <c r="CE1951" s="31">
        <v>46206.635821759257</v>
      </c>
      <c r="CI1951" s="14">
        <v>46206</v>
      </c>
      <c r="CJ1951" t="s">
        <v>1507</v>
      </c>
      <c r="CK1951" s="31">
        <v>46206.706701388888</v>
      </c>
      <c r="CP1951" t="str">
        <f>VLOOKUP(A1951,Sheet1!$A$2:$E$221,2,0)</f>
        <v>South East Zone</v>
      </c>
    </row>
    <row r="1952" spans="1:94" x14ac:dyDescent="0.35">
      <c r="A1952" t="s">
        <v>8931</v>
      </c>
      <c r="B1952">
        <v>439</v>
      </c>
      <c r="C1952" t="s">
        <v>9332</v>
      </c>
      <c r="D1952" t="s">
        <v>678</v>
      </c>
      <c r="E1952" t="s">
        <v>599</v>
      </c>
      <c r="F1952" t="s">
        <v>600</v>
      </c>
      <c r="G1952" t="s">
        <v>518</v>
      </c>
      <c r="H1952" t="s">
        <v>4159</v>
      </c>
      <c r="I1952">
        <v>266162</v>
      </c>
      <c r="J1952" t="s">
        <v>4161</v>
      </c>
      <c r="K1952" t="s">
        <v>4162</v>
      </c>
      <c r="L1952" t="s">
        <v>4622</v>
      </c>
      <c r="M1952" t="s">
        <v>8935</v>
      </c>
      <c r="N1952">
        <v>50000</v>
      </c>
      <c r="O1952" t="s">
        <v>1223</v>
      </c>
      <c r="P1952" t="s">
        <v>1224</v>
      </c>
      <c r="Q1952" t="s">
        <v>8936</v>
      </c>
      <c r="R1952">
        <v>2023034642</v>
      </c>
      <c r="S1952" t="s">
        <v>13394</v>
      </c>
      <c r="T1952"/>
      <c r="V1952" s="14">
        <v>46205</v>
      </c>
      <c r="W1952" t="s">
        <v>1507</v>
      </c>
      <c r="X1952" s="31">
        <v>46205.569062499999</v>
      </c>
      <c r="AN1952" s="14">
        <v>46205</v>
      </c>
      <c r="AO1952" t="s">
        <v>1506</v>
      </c>
      <c r="AP1952" s="31">
        <v>46205.608622685184</v>
      </c>
      <c r="AT1952" s="31">
        <v>46205.608622685184</v>
      </c>
      <c r="AU1952" s="14">
        <v>46205</v>
      </c>
      <c r="AV1952" t="s">
        <v>1506</v>
      </c>
      <c r="AW1952" t="s">
        <v>600</v>
      </c>
      <c r="AX1952" t="s">
        <v>678</v>
      </c>
      <c r="AY1952" s="14">
        <v>46205</v>
      </c>
      <c r="AZ1952" t="s">
        <v>1506</v>
      </c>
      <c r="BA1952" s="31">
        <v>46205.6096875</v>
      </c>
      <c r="BB1952" s="14">
        <v>46205</v>
      </c>
      <c r="BC1952" t="s">
        <v>1435</v>
      </c>
      <c r="BD1952" s="31">
        <v>46205.615706018521</v>
      </c>
      <c r="BE1952" s="14">
        <v>46205</v>
      </c>
      <c r="BF1952" t="s">
        <v>1457</v>
      </c>
      <c r="BG1952" s="31">
        <v>46205.621840277781</v>
      </c>
      <c r="BH1952" s="14">
        <v>46205</v>
      </c>
      <c r="BI1952" t="s">
        <v>1444</v>
      </c>
      <c r="BJ1952" s="31">
        <v>46205.657164351855</v>
      </c>
      <c r="BN1952" s="14">
        <v>46205</v>
      </c>
      <c r="BO1952" t="s">
        <v>1444</v>
      </c>
      <c r="BP1952" s="31">
        <v>46205.661689814813</v>
      </c>
      <c r="CP1952" t="str">
        <f>VLOOKUP(A1952,Sheet1!$A$2:$E$221,2,0)</f>
        <v>South East Zone</v>
      </c>
    </row>
    <row r="1953" spans="1:94" x14ac:dyDescent="0.35">
      <c r="A1953" t="s">
        <v>8931</v>
      </c>
      <c r="B1953">
        <v>439</v>
      </c>
      <c r="C1953" t="s">
        <v>9332</v>
      </c>
      <c r="D1953" t="s">
        <v>678</v>
      </c>
      <c r="E1953" t="s">
        <v>599</v>
      </c>
      <c r="F1953" t="s">
        <v>600</v>
      </c>
      <c r="G1953" t="s">
        <v>518</v>
      </c>
      <c r="H1953" t="s">
        <v>4159</v>
      </c>
      <c r="I1953">
        <v>266162</v>
      </c>
      <c r="J1953" t="s">
        <v>4161</v>
      </c>
      <c r="K1953" t="s">
        <v>4162</v>
      </c>
      <c r="L1953" t="s">
        <v>4622</v>
      </c>
      <c r="M1953" t="s">
        <v>8935</v>
      </c>
      <c r="N1953">
        <v>65000</v>
      </c>
      <c r="O1953" t="s">
        <v>1264</v>
      </c>
      <c r="P1953" t="s">
        <v>1265</v>
      </c>
      <c r="Q1953" t="s">
        <v>4160</v>
      </c>
      <c r="R1953">
        <v>4132537076</v>
      </c>
      <c r="S1953" t="s">
        <v>13394</v>
      </c>
      <c r="T1953"/>
      <c r="V1953" s="14">
        <v>46205</v>
      </c>
      <c r="W1953" t="s">
        <v>1507</v>
      </c>
      <c r="X1953" s="31">
        <v>46205.569039351853</v>
      </c>
      <c r="AN1953" s="14">
        <v>46205</v>
      </c>
      <c r="AO1953" t="s">
        <v>1506</v>
      </c>
      <c r="AP1953" s="31">
        <v>46205.608587962961</v>
      </c>
      <c r="AT1953" s="31">
        <v>46205.608587962961</v>
      </c>
      <c r="AU1953" s="14">
        <v>46205</v>
      </c>
      <c r="AV1953" t="s">
        <v>1506</v>
      </c>
      <c r="AW1953" t="s">
        <v>600</v>
      </c>
      <c r="AX1953" t="s">
        <v>678</v>
      </c>
      <c r="AY1953" s="14">
        <v>46205</v>
      </c>
      <c r="AZ1953" t="s">
        <v>1506</v>
      </c>
      <c r="BA1953" s="31">
        <v>46205.609652777777</v>
      </c>
      <c r="BB1953" s="14">
        <v>46205</v>
      </c>
      <c r="BC1953" t="s">
        <v>1435</v>
      </c>
      <c r="BD1953" s="31">
        <v>46205.615706018521</v>
      </c>
      <c r="BE1953" s="14">
        <v>46205</v>
      </c>
      <c r="BF1953" t="s">
        <v>1457</v>
      </c>
      <c r="BG1953" s="31">
        <v>46205.621851851851</v>
      </c>
      <c r="BH1953" s="14">
        <v>46205</v>
      </c>
      <c r="BI1953" t="s">
        <v>1444</v>
      </c>
      <c r="BJ1953" s="31">
        <v>46205.657175925924</v>
      </c>
      <c r="BK1953" s="14">
        <v>46205</v>
      </c>
      <c r="BL1953" t="s">
        <v>1444</v>
      </c>
      <c r="BM1953" s="31">
        <v>46205.675671296296</v>
      </c>
      <c r="BN1953" s="14">
        <v>46205</v>
      </c>
      <c r="BO1953" t="s">
        <v>1444</v>
      </c>
      <c r="BP1953" s="31">
        <v>46205.66170138889</v>
      </c>
      <c r="BZ1953" s="14">
        <v>46205</v>
      </c>
      <c r="CA1953" t="s">
        <v>1444</v>
      </c>
      <c r="CB1953" s="31">
        <v>46205.707083333335</v>
      </c>
      <c r="CC1953" s="14">
        <v>46205</v>
      </c>
      <c r="CD1953" t="s">
        <v>1455</v>
      </c>
      <c r="CE1953" s="31">
        <v>46205.715983796297</v>
      </c>
      <c r="CI1953" s="14">
        <v>46205</v>
      </c>
      <c r="CJ1953" t="s">
        <v>1507</v>
      </c>
      <c r="CK1953" s="31">
        <v>46205.750740740739</v>
      </c>
      <c r="CP1953" t="str">
        <f>VLOOKUP(A1953,Sheet1!$A$2:$E$221,2,0)</f>
        <v>South East Zone</v>
      </c>
    </row>
    <row r="1954" spans="1:94" x14ac:dyDescent="0.35">
      <c r="A1954" t="s">
        <v>8931</v>
      </c>
      <c r="B1954">
        <v>439</v>
      </c>
      <c r="C1954" t="s">
        <v>9332</v>
      </c>
      <c r="D1954" t="s">
        <v>678</v>
      </c>
      <c r="E1954" t="s">
        <v>599</v>
      </c>
      <c r="F1954" t="s">
        <v>600</v>
      </c>
      <c r="G1954" t="s">
        <v>518</v>
      </c>
      <c r="H1954" t="s">
        <v>8937</v>
      </c>
      <c r="I1954">
        <v>272022</v>
      </c>
      <c r="J1954" t="s">
        <v>8938</v>
      </c>
      <c r="K1954" t="s">
        <v>8939</v>
      </c>
      <c r="L1954" t="s">
        <v>4622</v>
      </c>
      <c r="M1954" t="s">
        <v>8940</v>
      </c>
      <c r="N1954">
        <v>45000</v>
      </c>
      <c r="O1954" t="s">
        <v>4598</v>
      </c>
      <c r="P1954" t="s">
        <v>4599</v>
      </c>
      <c r="Q1954" t="s">
        <v>8941</v>
      </c>
      <c r="R1954">
        <v>4563561963</v>
      </c>
      <c r="S1954" t="s">
        <v>13394</v>
      </c>
      <c r="T1954"/>
      <c r="V1954" s="14">
        <v>46204</v>
      </c>
      <c r="W1954" t="s">
        <v>8942</v>
      </c>
      <c r="X1954" s="31">
        <v>46204.422013888892</v>
      </c>
      <c r="AN1954" s="14">
        <v>46204</v>
      </c>
      <c r="AO1954" t="s">
        <v>1506</v>
      </c>
      <c r="AP1954" s="31">
        <v>46204.540706018517</v>
      </c>
      <c r="AT1954" s="31">
        <v>46204.540706018517</v>
      </c>
      <c r="AU1954" s="14">
        <v>46204</v>
      </c>
      <c r="AV1954" t="s">
        <v>1506</v>
      </c>
      <c r="AW1954" t="s">
        <v>600</v>
      </c>
      <c r="AX1954" t="s">
        <v>678</v>
      </c>
      <c r="AY1954" s="14">
        <v>46204</v>
      </c>
      <c r="AZ1954" t="s">
        <v>1507</v>
      </c>
      <c r="BA1954" s="31">
        <v>46204.542395833334</v>
      </c>
      <c r="BB1954" s="14">
        <v>46204</v>
      </c>
      <c r="BC1954" t="s">
        <v>1435</v>
      </c>
      <c r="BD1954" s="31">
        <v>46204.548009259262</v>
      </c>
      <c r="BE1954" s="14">
        <v>46204</v>
      </c>
      <c r="BF1954" t="s">
        <v>3135</v>
      </c>
      <c r="BG1954" s="31">
        <v>46204.554606481484</v>
      </c>
      <c r="BH1954" s="14">
        <v>46204</v>
      </c>
      <c r="BI1954" t="s">
        <v>1437</v>
      </c>
      <c r="BJ1954" s="31">
        <v>46204.612488425926</v>
      </c>
      <c r="BK1954" s="14">
        <v>46204</v>
      </c>
      <c r="BL1954" t="s">
        <v>1437</v>
      </c>
      <c r="BM1954" s="31">
        <v>46204.612847222219</v>
      </c>
      <c r="BZ1954" s="14">
        <v>46204</v>
      </c>
      <c r="CA1954" t="s">
        <v>1437</v>
      </c>
      <c r="CB1954" s="31">
        <v>46204.616909722223</v>
      </c>
      <c r="CC1954" s="14">
        <v>46204</v>
      </c>
      <c r="CD1954" t="s">
        <v>1438</v>
      </c>
      <c r="CE1954" s="31">
        <v>46204.622175925928</v>
      </c>
      <c r="CI1954" s="14">
        <v>46204</v>
      </c>
      <c r="CJ1954" t="s">
        <v>1507</v>
      </c>
      <c r="CK1954" s="31">
        <v>46204.696238425924</v>
      </c>
      <c r="CP1954" t="str">
        <f>VLOOKUP(A1954,Sheet1!$A$2:$E$221,2,0)</f>
        <v>South East Zone</v>
      </c>
    </row>
    <row r="1955" spans="1:94" x14ac:dyDescent="0.35">
      <c r="A1955" t="s">
        <v>8931</v>
      </c>
      <c r="B1955">
        <v>439</v>
      </c>
      <c r="C1955" t="s">
        <v>9332</v>
      </c>
      <c r="D1955" t="s">
        <v>678</v>
      </c>
      <c r="E1955" t="s">
        <v>599</v>
      </c>
      <c r="F1955" t="s">
        <v>600</v>
      </c>
      <c r="G1955" t="s">
        <v>518</v>
      </c>
      <c r="H1955" t="s">
        <v>13027</v>
      </c>
      <c r="I1955">
        <v>314182</v>
      </c>
      <c r="J1955" t="s">
        <v>4161</v>
      </c>
      <c r="K1955" t="s">
        <v>4162</v>
      </c>
      <c r="L1955" t="s">
        <v>4622</v>
      </c>
      <c r="M1955" t="s">
        <v>13028</v>
      </c>
      <c r="N1955">
        <v>90000</v>
      </c>
      <c r="O1955" t="s">
        <v>1254</v>
      </c>
      <c r="P1955" t="s">
        <v>1255</v>
      </c>
      <c r="Q1955" t="s">
        <v>13029</v>
      </c>
      <c r="R1955">
        <v>1380644233</v>
      </c>
      <c r="S1955" t="s">
        <v>13394</v>
      </c>
      <c r="T1955"/>
      <c r="V1955" s="14">
        <v>46210</v>
      </c>
      <c r="W1955" t="s">
        <v>13030</v>
      </c>
      <c r="X1955" s="31">
        <v>46210.491377314815</v>
      </c>
      <c r="AN1955" s="14">
        <v>46210</v>
      </c>
      <c r="AO1955" t="s">
        <v>1506</v>
      </c>
      <c r="AP1955" s="31">
        <v>46210.531851851854</v>
      </c>
      <c r="AT1955" s="31">
        <v>46210.531851851854</v>
      </c>
      <c r="AU1955" s="14">
        <v>46210</v>
      </c>
      <c r="AV1955" t="s">
        <v>1506</v>
      </c>
      <c r="AW1955" t="s">
        <v>600</v>
      </c>
      <c r="AX1955" t="s">
        <v>678</v>
      </c>
      <c r="AY1955" s="14">
        <v>46210</v>
      </c>
      <c r="AZ1955" t="s">
        <v>13030</v>
      </c>
      <c r="BA1955" s="31">
        <v>46210.546585648146</v>
      </c>
      <c r="BB1955" s="14">
        <v>46210</v>
      </c>
      <c r="BC1955" t="s">
        <v>1435</v>
      </c>
      <c r="BD1955" s="31">
        <v>46210.550439814811</v>
      </c>
      <c r="BE1955" s="14">
        <v>46210</v>
      </c>
      <c r="BF1955" t="s">
        <v>1442</v>
      </c>
      <c r="BG1955" s="31">
        <v>46210.571898148148</v>
      </c>
      <c r="BH1955" s="14">
        <v>46210</v>
      </c>
      <c r="BI1955" t="s">
        <v>8654</v>
      </c>
      <c r="BJ1955" s="31">
        <v>46210.604050925926</v>
      </c>
      <c r="BK1955" s="14">
        <v>46210</v>
      </c>
      <c r="BL1955" t="s">
        <v>8654</v>
      </c>
      <c r="BM1955" s="31">
        <v>46210.605798611112</v>
      </c>
      <c r="BZ1955" s="14">
        <v>46210</v>
      </c>
      <c r="CA1955" t="s">
        <v>8654</v>
      </c>
      <c r="CB1955" s="31">
        <v>46210.618425925924</v>
      </c>
      <c r="CC1955" s="14">
        <v>46210</v>
      </c>
      <c r="CD1955" t="s">
        <v>1455</v>
      </c>
      <c r="CE1955" s="31">
        <v>46210.629374999997</v>
      </c>
      <c r="CI1955" s="14">
        <v>46210</v>
      </c>
      <c r="CJ1955" t="s">
        <v>1507</v>
      </c>
      <c r="CK1955" s="31">
        <v>46210.790300925924</v>
      </c>
      <c r="CP1955" t="str">
        <f>VLOOKUP(A1955,Sheet1!$A$2:$E$221,2,0)</f>
        <v>South East Zone</v>
      </c>
    </row>
    <row r="1956" spans="1:94" x14ac:dyDescent="0.35">
      <c r="A1956" t="s">
        <v>8931</v>
      </c>
      <c r="B1956">
        <v>439</v>
      </c>
      <c r="C1956" t="s">
        <v>9332</v>
      </c>
      <c r="D1956" t="s">
        <v>678</v>
      </c>
      <c r="E1956" t="s">
        <v>599</v>
      </c>
      <c r="F1956" t="s">
        <v>600</v>
      </c>
      <c r="G1956" t="s">
        <v>518</v>
      </c>
      <c r="H1956" t="s">
        <v>13031</v>
      </c>
      <c r="I1956">
        <v>341593</v>
      </c>
      <c r="J1956" t="s">
        <v>8938</v>
      </c>
      <c r="K1956" t="s">
        <v>8939</v>
      </c>
      <c r="L1956" t="s">
        <v>4622</v>
      </c>
      <c r="M1956" t="s">
        <v>13032</v>
      </c>
      <c r="N1956">
        <v>50000</v>
      </c>
      <c r="O1956" t="s">
        <v>1223</v>
      </c>
      <c r="P1956" t="s">
        <v>1224</v>
      </c>
      <c r="Q1956" t="s">
        <v>13033</v>
      </c>
      <c r="R1956">
        <v>8081420585</v>
      </c>
      <c r="S1956" t="s">
        <v>13394</v>
      </c>
      <c r="T1956"/>
      <c r="V1956" s="14">
        <v>46210</v>
      </c>
      <c r="W1956" t="s">
        <v>8942</v>
      </c>
      <c r="X1956" s="31">
        <v>46210.447962962964</v>
      </c>
      <c r="AN1956" s="14">
        <v>46210</v>
      </c>
      <c r="AO1956" t="s">
        <v>1506</v>
      </c>
      <c r="AP1956" s="31">
        <v>46210.48578703704</v>
      </c>
      <c r="AT1956" s="31">
        <v>46210.48578703704</v>
      </c>
      <c r="AU1956" s="14">
        <v>46210</v>
      </c>
      <c r="AV1956" t="s">
        <v>1506</v>
      </c>
      <c r="AW1956" t="s">
        <v>600</v>
      </c>
      <c r="AX1956" t="s">
        <v>678</v>
      </c>
      <c r="AY1956" s="14">
        <v>46210</v>
      </c>
      <c r="AZ1956" t="s">
        <v>8942</v>
      </c>
      <c r="BA1956" s="31">
        <v>46210.491805555554</v>
      </c>
      <c r="BB1956" s="14">
        <v>46210</v>
      </c>
      <c r="BC1956" t="s">
        <v>1435</v>
      </c>
      <c r="BD1956" s="31">
        <v>46210.500011574077</v>
      </c>
      <c r="BE1956" s="14">
        <v>46210</v>
      </c>
      <c r="BF1956" t="s">
        <v>1456</v>
      </c>
      <c r="BG1956" s="31">
        <v>46210.504988425928</v>
      </c>
      <c r="BH1956" s="14">
        <v>46210</v>
      </c>
      <c r="BI1956" t="s">
        <v>1437</v>
      </c>
      <c r="BJ1956" s="31">
        <v>46210.52685185185</v>
      </c>
      <c r="BK1956" s="14">
        <v>46210</v>
      </c>
      <c r="BL1956" t="s">
        <v>1437</v>
      </c>
      <c r="BM1956" s="31">
        <v>46210.527453703704</v>
      </c>
      <c r="BZ1956" s="14">
        <v>46210</v>
      </c>
      <c r="CA1956" t="s">
        <v>1437</v>
      </c>
      <c r="CB1956" s="31">
        <v>46210.543240740742</v>
      </c>
      <c r="CC1956" s="14">
        <v>46210</v>
      </c>
      <c r="CD1956" t="s">
        <v>1455</v>
      </c>
      <c r="CE1956" s="31">
        <v>46210.548043981478</v>
      </c>
      <c r="CI1956" s="14">
        <v>46210</v>
      </c>
      <c r="CJ1956" t="s">
        <v>1507</v>
      </c>
      <c r="CK1956" s="31">
        <v>46210.726840277777</v>
      </c>
      <c r="CP1956" t="str">
        <f>VLOOKUP(A1956,Sheet1!$A$2:$E$221,2,0)</f>
        <v>South East Zone</v>
      </c>
    </row>
    <row r="1957" spans="1:94" x14ac:dyDescent="0.35">
      <c r="A1957" t="s">
        <v>8931</v>
      </c>
      <c r="B1957">
        <v>439</v>
      </c>
      <c r="C1957" t="s">
        <v>9332</v>
      </c>
      <c r="D1957" t="s">
        <v>678</v>
      </c>
      <c r="E1957" t="s">
        <v>599</v>
      </c>
      <c r="F1957" t="s">
        <v>600</v>
      </c>
      <c r="G1957" t="s">
        <v>518</v>
      </c>
      <c r="H1957" t="s">
        <v>13037</v>
      </c>
      <c r="I1957">
        <v>551075</v>
      </c>
      <c r="J1957" t="s">
        <v>4161</v>
      </c>
      <c r="K1957" t="s">
        <v>4162</v>
      </c>
      <c r="L1957" t="s">
        <v>4622</v>
      </c>
      <c r="M1957" t="s">
        <v>13038</v>
      </c>
      <c r="N1957">
        <v>45000</v>
      </c>
      <c r="O1957" t="s">
        <v>4598</v>
      </c>
      <c r="P1957" t="s">
        <v>4599</v>
      </c>
      <c r="Q1957" t="s">
        <v>13039</v>
      </c>
      <c r="R1957">
        <v>9438442461</v>
      </c>
      <c r="S1957" t="s">
        <v>13394</v>
      </c>
      <c r="T1957"/>
      <c r="V1957" s="14">
        <v>46209</v>
      </c>
      <c r="W1957" t="s">
        <v>13030</v>
      </c>
      <c r="X1957" s="31">
        <v>46209.717037037037</v>
      </c>
      <c r="AN1957" s="14">
        <v>46210</v>
      </c>
      <c r="AO1957" t="s">
        <v>1506</v>
      </c>
      <c r="AP1957" s="31">
        <v>46210.390821759262</v>
      </c>
      <c r="AT1957" s="31">
        <v>46210.390821759262</v>
      </c>
      <c r="AU1957" s="14">
        <v>46210</v>
      </c>
      <c r="AV1957" t="s">
        <v>1506</v>
      </c>
      <c r="AW1957" t="s">
        <v>600</v>
      </c>
      <c r="AX1957" t="s">
        <v>678</v>
      </c>
      <c r="AY1957" s="14">
        <v>46210</v>
      </c>
      <c r="AZ1957" t="s">
        <v>1506</v>
      </c>
      <c r="BA1957" s="31">
        <v>46210.394548611112</v>
      </c>
      <c r="BB1957" s="14">
        <v>46210</v>
      </c>
      <c r="BC1957" t="s">
        <v>1435</v>
      </c>
      <c r="BD1957" s="31">
        <v>46210.400416666664</v>
      </c>
      <c r="BE1957" s="14">
        <v>46210</v>
      </c>
      <c r="BF1957" t="s">
        <v>1454</v>
      </c>
      <c r="BG1957" s="31">
        <v>46210.417118055557</v>
      </c>
      <c r="BH1957" s="14">
        <v>46210</v>
      </c>
      <c r="BI1957" t="s">
        <v>8654</v>
      </c>
      <c r="BJ1957" s="31">
        <v>46210.434247685182</v>
      </c>
      <c r="BK1957" s="14">
        <v>46210</v>
      </c>
      <c r="BL1957" t="s">
        <v>8654</v>
      </c>
      <c r="BM1957" s="31">
        <v>46210.435393518521</v>
      </c>
      <c r="BZ1957" s="14">
        <v>46210</v>
      </c>
      <c r="CA1957" t="s">
        <v>8654</v>
      </c>
      <c r="CB1957" s="31">
        <v>46210.441770833335</v>
      </c>
      <c r="CC1957" s="14">
        <v>46210</v>
      </c>
      <c r="CD1957" t="s">
        <v>1438</v>
      </c>
      <c r="CE1957" s="31">
        <v>46210.510578703703</v>
      </c>
      <c r="CI1957" s="14">
        <v>46210</v>
      </c>
      <c r="CJ1957" t="s">
        <v>1507</v>
      </c>
      <c r="CK1957" s="31">
        <v>46210.542719907404</v>
      </c>
      <c r="CP1957" t="str">
        <f>VLOOKUP(A1957,Sheet1!$A$2:$E$221,2,0)</f>
        <v>South East Zone</v>
      </c>
    </row>
    <row r="1958" spans="1:94" x14ac:dyDescent="0.35">
      <c r="A1958" t="s">
        <v>8931</v>
      </c>
      <c r="B1958">
        <v>439</v>
      </c>
      <c r="C1958" t="s">
        <v>9332</v>
      </c>
      <c r="D1958" t="s">
        <v>678</v>
      </c>
      <c r="E1958" t="s">
        <v>599</v>
      </c>
      <c r="F1958" t="s">
        <v>600</v>
      </c>
      <c r="G1958" t="s">
        <v>518</v>
      </c>
      <c r="H1958" t="s">
        <v>11171</v>
      </c>
      <c r="I1958">
        <v>590383</v>
      </c>
      <c r="J1958" t="s">
        <v>8938</v>
      </c>
      <c r="K1958" t="s">
        <v>8939</v>
      </c>
      <c r="L1958" t="s">
        <v>4622</v>
      </c>
      <c r="M1958" t="s">
        <v>11172</v>
      </c>
      <c r="N1958">
        <v>50000</v>
      </c>
      <c r="O1958" t="s">
        <v>9569</v>
      </c>
      <c r="P1958" t="s">
        <v>9570</v>
      </c>
      <c r="Q1958" t="s">
        <v>11173</v>
      </c>
      <c r="R1958">
        <v>9441132042</v>
      </c>
      <c r="S1958" t="s">
        <v>13394</v>
      </c>
      <c r="T1958"/>
      <c r="V1958" s="14">
        <v>46206</v>
      </c>
      <c r="W1958" t="s">
        <v>8942</v>
      </c>
      <c r="X1958" s="31">
        <v>46206.696053240739</v>
      </c>
      <c r="AN1958" s="14">
        <v>46209</v>
      </c>
      <c r="AO1958" t="s">
        <v>1506</v>
      </c>
      <c r="AP1958" s="31">
        <v>46209.42796296296</v>
      </c>
      <c r="AT1958" s="31">
        <v>46209.42796296296</v>
      </c>
      <c r="AU1958" s="14">
        <v>46209</v>
      </c>
      <c r="AV1958" t="s">
        <v>1506</v>
      </c>
      <c r="AW1958" t="s">
        <v>600</v>
      </c>
      <c r="AX1958" t="s">
        <v>678</v>
      </c>
      <c r="AY1958" s="14">
        <v>46209</v>
      </c>
      <c r="AZ1958" t="s">
        <v>1507</v>
      </c>
      <c r="BA1958" s="31">
        <v>46209.43545138889</v>
      </c>
      <c r="BB1958" s="14">
        <v>46209</v>
      </c>
      <c r="BC1958" t="s">
        <v>1435</v>
      </c>
      <c r="BD1958" s="31">
        <v>46209.444178240738</v>
      </c>
      <c r="BE1958" s="14">
        <v>46209</v>
      </c>
      <c r="BF1958" t="s">
        <v>1443</v>
      </c>
      <c r="BG1958" s="31">
        <v>46209.489537037036</v>
      </c>
      <c r="BH1958" s="14">
        <v>46209</v>
      </c>
      <c r="BI1958" t="s">
        <v>1437</v>
      </c>
      <c r="BJ1958" s="31">
        <v>46209.505428240744</v>
      </c>
      <c r="BK1958" s="14">
        <v>46209</v>
      </c>
      <c r="BL1958" t="s">
        <v>1437</v>
      </c>
      <c r="BM1958" s="31">
        <v>46209.505949074075</v>
      </c>
      <c r="BZ1958" s="14">
        <v>46209</v>
      </c>
      <c r="CA1958" t="s">
        <v>1437</v>
      </c>
      <c r="CB1958" s="31">
        <v>46209.527372685188</v>
      </c>
      <c r="CC1958" s="14">
        <v>46209</v>
      </c>
      <c r="CD1958" t="s">
        <v>1438</v>
      </c>
      <c r="CE1958" s="31">
        <v>46209.532592592594</v>
      </c>
      <c r="CI1958" s="14">
        <v>46209</v>
      </c>
      <c r="CJ1958" t="s">
        <v>1507</v>
      </c>
      <c r="CK1958" s="31">
        <v>46209.701053240744</v>
      </c>
      <c r="CP1958" t="str">
        <f>VLOOKUP(A1958,Sheet1!$A$2:$E$221,2,0)</f>
        <v>South East Zone</v>
      </c>
    </row>
    <row r="1959" spans="1:94" x14ac:dyDescent="0.35">
      <c r="A1959" t="s">
        <v>8931</v>
      </c>
      <c r="B1959">
        <v>439</v>
      </c>
      <c r="C1959" t="s">
        <v>9332</v>
      </c>
      <c r="D1959" t="s">
        <v>678</v>
      </c>
      <c r="E1959" t="s">
        <v>599</v>
      </c>
      <c r="F1959" t="s">
        <v>600</v>
      </c>
      <c r="G1959" t="s">
        <v>518</v>
      </c>
      <c r="H1959" t="s">
        <v>11174</v>
      </c>
      <c r="I1959">
        <v>772027</v>
      </c>
      <c r="J1959" t="s">
        <v>2308</v>
      </c>
      <c r="K1959" t="s">
        <v>2309</v>
      </c>
      <c r="L1959" t="s">
        <v>4622</v>
      </c>
      <c r="M1959" t="s">
        <v>11175</v>
      </c>
      <c r="N1959">
        <v>77000</v>
      </c>
      <c r="O1959" t="s">
        <v>9471</v>
      </c>
      <c r="P1959" t="s">
        <v>9472</v>
      </c>
      <c r="Q1959" t="s">
        <v>11176</v>
      </c>
      <c r="R1959">
        <v>1348594371</v>
      </c>
      <c r="S1959" t="s">
        <v>13394</v>
      </c>
      <c r="T1959"/>
      <c r="V1959" s="14">
        <v>46205</v>
      </c>
      <c r="W1959" t="s">
        <v>11177</v>
      </c>
      <c r="X1959" s="31">
        <v>46205.437210648146</v>
      </c>
      <c r="AN1959" s="14">
        <v>46209</v>
      </c>
      <c r="AO1959" t="s">
        <v>1506</v>
      </c>
      <c r="AP1959" s="31">
        <v>46209.412615740737</v>
      </c>
      <c r="AT1959" s="31">
        <v>46209.412615740737</v>
      </c>
      <c r="AU1959" s="14">
        <v>46209</v>
      </c>
      <c r="AV1959" t="s">
        <v>1506</v>
      </c>
      <c r="AW1959" t="s">
        <v>600</v>
      </c>
      <c r="AX1959" t="s">
        <v>678</v>
      </c>
      <c r="AY1959" s="14">
        <v>46209</v>
      </c>
      <c r="AZ1959" t="s">
        <v>1506</v>
      </c>
      <c r="BA1959" s="31">
        <v>46209.412997685184</v>
      </c>
      <c r="BB1959" s="14">
        <v>46209</v>
      </c>
      <c r="BC1959" t="s">
        <v>1435</v>
      </c>
      <c r="BD1959" s="31">
        <v>46209.444166666668</v>
      </c>
      <c r="BE1959" s="14">
        <v>46209</v>
      </c>
      <c r="BF1959" t="s">
        <v>1436</v>
      </c>
      <c r="BG1959" s="31">
        <v>46209.499062499999</v>
      </c>
      <c r="BH1959" s="14">
        <v>46209</v>
      </c>
      <c r="BI1959" t="s">
        <v>8654</v>
      </c>
      <c r="BJ1959" s="31">
        <v>46209.514745370368</v>
      </c>
      <c r="BK1959" s="14">
        <v>46209</v>
      </c>
      <c r="BL1959" t="s">
        <v>8654</v>
      </c>
      <c r="BM1959" s="31">
        <v>46209.515324074076</v>
      </c>
      <c r="BZ1959" s="14">
        <v>46209</v>
      </c>
      <c r="CA1959" t="s">
        <v>8654</v>
      </c>
      <c r="CB1959" s="31">
        <v>46209.526192129626</v>
      </c>
      <c r="CC1959" s="14">
        <v>46209</v>
      </c>
      <c r="CD1959" t="s">
        <v>1438</v>
      </c>
      <c r="CE1959" s="31">
        <v>46209.532476851855</v>
      </c>
      <c r="CI1959" s="14">
        <v>46209</v>
      </c>
      <c r="CJ1959" t="s">
        <v>1507</v>
      </c>
      <c r="CK1959" s="31">
        <v>46209.687164351853</v>
      </c>
      <c r="CP1959" t="str">
        <f>VLOOKUP(A1959,Sheet1!$A$2:$E$221,2,0)</f>
        <v>South East Zone</v>
      </c>
    </row>
    <row r="1960" spans="1:94" x14ac:dyDescent="0.35">
      <c r="A1960" t="s">
        <v>8931</v>
      </c>
      <c r="B1960">
        <v>439</v>
      </c>
      <c r="C1960" t="s">
        <v>9332</v>
      </c>
      <c r="D1960" t="s">
        <v>678</v>
      </c>
      <c r="E1960" t="s">
        <v>599</v>
      </c>
      <c r="F1960" t="s">
        <v>600</v>
      </c>
      <c r="G1960" t="s">
        <v>518</v>
      </c>
      <c r="H1960" t="s">
        <v>3802</v>
      </c>
      <c r="I1960">
        <v>782126</v>
      </c>
      <c r="J1960" t="s">
        <v>1508</v>
      </c>
      <c r="K1960" t="s">
        <v>1509</v>
      </c>
      <c r="L1960" t="s">
        <v>4622</v>
      </c>
      <c r="M1960" t="s">
        <v>8943</v>
      </c>
      <c r="N1960">
        <v>90000</v>
      </c>
      <c r="O1960" t="s">
        <v>978</v>
      </c>
      <c r="P1960" t="s">
        <v>979</v>
      </c>
      <c r="Q1960" t="s">
        <v>3804</v>
      </c>
      <c r="R1960">
        <v>8484446323</v>
      </c>
      <c r="S1960" t="s">
        <v>683</v>
      </c>
      <c r="T1960" t="s">
        <v>13229</v>
      </c>
      <c r="U1960" s="1">
        <v>46204</v>
      </c>
      <c r="V1960" s="14">
        <v>46204</v>
      </c>
      <c r="W1960" t="s">
        <v>8934</v>
      </c>
      <c r="X1960" s="31">
        <v>46204.428148148145</v>
      </c>
      <c r="AN1960" s="14">
        <v>46204</v>
      </c>
      <c r="AO1960" t="s">
        <v>1507</v>
      </c>
      <c r="AP1960" s="31">
        <v>46204.517314814817</v>
      </c>
      <c r="AT1960" s="31">
        <v>46204.517314814817</v>
      </c>
      <c r="AU1960" s="14">
        <v>46204</v>
      </c>
      <c r="AV1960" t="s">
        <v>1507</v>
      </c>
      <c r="AW1960" t="s">
        <v>8932</v>
      </c>
      <c r="AX1960" t="s">
        <v>677</v>
      </c>
      <c r="AY1960" s="14">
        <v>46204</v>
      </c>
      <c r="AZ1960" t="s">
        <v>1507</v>
      </c>
      <c r="BA1960" s="31">
        <v>46204.527754629627</v>
      </c>
      <c r="BB1960" s="14">
        <v>46204</v>
      </c>
      <c r="BC1960" t="s">
        <v>1435</v>
      </c>
      <c r="BD1960" s="31">
        <v>46204.535844907405</v>
      </c>
      <c r="BE1960" s="14">
        <v>46204</v>
      </c>
      <c r="BF1960" t="s">
        <v>1443</v>
      </c>
      <c r="BG1960" s="31">
        <v>46204.539699074077</v>
      </c>
      <c r="BH1960" s="14">
        <v>46204</v>
      </c>
      <c r="BI1960" t="s">
        <v>1437</v>
      </c>
      <c r="BJ1960" s="31">
        <v>46204.551608796297</v>
      </c>
      <c r="BK1960" s="14">
        <v>46204</v>
      </c>
      <c r="BL1960" t="s">
        <v>1438</v>
      </c>
      <c r="BM1960" s="31">
        <v>46204.624085648145</v>
      </c>
      <c r="BN1960" s="14">
        <v>46204</v>
      </c>
      <c r="BO1960" t="s">
        <v>1437</v>
      </c>
      <c r="BP1960" s="31">
        <v>46204.552557870367</v>
      </c>
      <c r="BZ1960" s="14">
        <v>46204</v>
      </c>
      <c r="CA1960" t="s">
        <v>1438</v>
      </c>
      <c r="CB1960" s="31">
        <v>46204.643043981479</v>
      </c>
      <c r="CC1960" s="14">
        <v>46204</v>
      </c>
      <c r="CD1960" t="s">
        <v>1438</v>
      </c>
      <c r="CE1960" s="31">
        <v>46204.651817129627</v>
      </c>
      <c r="CI1960" s="14">
        <v>46204</v>
      </c>
      <c r="CJ1960" t="s">
        <v>1507</v>
      </c>
      <c r="CK1960" s="31">
        <v>46204.708726851852</v>
      </c>
      <c r="CP1960" t="str">
        <f>VLOOKUP(A1960,Sheet1!$A$2:$E$221,2,0)</f>
        <v>South East Zone</v>
      </c>
    </row>
    <row r="1961" spans="1:94" x14ac:dyDescent="0.35">
      <c r="A1961" t="s">
        <v>8944</v>
      </c>
      <c r="B1961">
        <v>440</v>
      </c>
      <c r="C1961" t="s">
        <v>9332</v>
      </c>
      <c r="D1961" t="s">
        <v>678</v>
      </c>
      <c r="E1961" t="s">
        <v>591</v>
      </c>
      <c r="F1961" t="s">
        <v>592</v>
      </c>
      <c r="G1961" t="s">
        <v>518</v>
      </c>
      <c r="H1961" t="s">
        <v>4176</v>
      </c>
      <c r="I1961">
        <v>223433</v>
      </c>
      <c r="J1961" t="s">
        <v>4178</v>
      </c>
      <c r="K1961" t="s">
        <v>4179</v>
      </c>
      <c r="L1961" t="s">
        <v>4622</v>
      </c>
      <c r="M1961" t="s">
        <v>8945</v>
      </c>
      <c r="N1961">
        <v>60000</v>
      </c>
      <c r="O1961" t="s">
        <v>1038</v>
      </c>
      <c r="P1961" t="s">
        <v>1039</v>
      </c>
      <c r="Q1961" t="s">
        <v>4177</v>
      </c>
      <c r="R1961">
        <v>2692530520</v>
      </c>
      <c r="S1961" t="s">
        <v>13394</v>
      </c>
      <c r="T1961"/>
      <c r="V1961" s="14">
        <v>46205</v>
      </c>
      <c r="W1961" t="s">
        <v>8946</v>
      </c>
      <c r="X1961" s="31">
        <v>46205.474629629629</v>
      </c>
      <c r="AB1961" s="14">
        <v>46205</v>
      </c>
      <c r="AC1961" t="s">
        <v>8946</v>
      </c>
      <c r="AD1961" s="31">
        <v>46205.488946759258</v>
      </c>
      <c r="AN1961" s="14">
        <v>46205</v>
      </c>
      <c r="AO1961" t="s">
        <v>8947</v>
      </c>
      <c r="AP1961" s="31">
        <v>46205.606909722221</v>
      </c>
      <c r="AT1961" s="31">
        <v>46205.606909722221</v>
      </c>
      <c r="AU1961" s="14">
        <v>46205</v>
      </c>
      <c r="AV1961" t="s">
        <v>8947</v>
      </c>
      <c r="AW1961" t="s">
        <v>592</v>
      </c>
      <c r="AX1961" t="s">
        <v>678</v>
      </c>
      <c r="AY1961" s="14">
        <v>46205</v>
      </c>
      <c r="AZ1961" t="s">
        <v>8948</v>
      </c>
      <c r="BA1961" s="31">
        <v>46205.607488425929</v>
      </c>
      <c r="BB1961" s="14">
        <v>46205</v>
      </c>
      <c r="BC1961" t="s">
        <v>1435</v>
      </c>
      <c r="BD1961" s="31">
        <v>46205.615694444445</v>
      </c>
      <c r="BE1961" s="14">
        <v>46205</v>
      </c>
      <c r="BF1961" t="s">
        <v>1457</v>
      </c>
      <c r="BG1961" s="31">
        <v>46205.632291666669</v>
      </c>
      <c r="BH1961" s="14">
        <v>46205</v>
      </c>
      <c r="BI1961" t="s">
        <v>8654</v>
      </c>
      <c r="BJ1961" s="31">
        <v>46205.655613425923</v>
      </c>
      <c r="BK1961" s="14">
        <v>46205</v>
      </c>
      <c r="BL1961" t="s">
        <v>8654</v>
      </c>
      <c r="BM1961" s="31">
        <v>46205.658495370371</v>
      </c>
      <c r="BZ1961" s="14">
        <v>46205</v>
      </c>
      <c r="CA1961" t="s">
        <v>8654</v>
      </c>
      <c r="CB1961" s="31">
        <v>46205.663298611114</v>
      </c>
      <c r="CC1961" s="14">
        <v>46205</v>
      </c>
      <c r="CD1961" t="s">
        <v>1455</v>
      </c>
      <c r="CE1961" s="31">
        <v>46205.667488425926</v>
      </c>
      <c r="CI1961" s="14">
        <v>46205</v>
      </c>
      <c r="CJ1961" t="s">
        <v>8948</v>
      </c>
      <c r="CK1961" s="31">
        <v>46205.781921296293</v>
      </c>
      <c r="CP1961" t="str">
        <f>VLOOKUP(A1961,Sheet1!$A$2:$E$221,2,0)</f>
        <v>South East Zone</v>
      </c>
    </row>
    <row r="1962" spans="1:94" x14ac:dyDescent="0.35">
      <c r="A1962" t="s">
        <v>8944</v>
      </c>
      <c r="B1962">
        <v>440</v>
      </c>
      <c r="C1962" t="s">
        <v>9332</v>
      </c>
      <c r="D1962" t="s">
        <v>678</v>
      </c>
      <c r="E1962" t="s">
        <v>591</v>
      </c>
      <c r="F1962" t="s">
        <v>592</v>
      </c>
      <c r="G1962" t="s">
        <v>518</v>
      </c>
      <c r="H1962" t="s">
        <v>4176</v>
      </c>
      <c r="I1962">
        <v>223433</v>
      </c>
      <c r="J1962" t="s">
        <v>4178</v>
      </c>
      <c r="K1962" t="s">
        <v>4179</v>
      </c>
      <c r="L1962" t="s">
        <v>4622</v>
      </c>
      <c r="M1962" t="s">
        <v>8945</v>
      </c>
      <c r="N1962">
        <v>45000</v>
      </c>
      <c r="O1962" t="s">
        <v>1036</v>
      </c>
      <c r="P1962" t="s">
        <v>1037</v>
      </c>
      <c r="Q1962" t="s">
        <v>8949</v>
      </c>
      <c r="R1962">
        <v>6754076053</v>
      </c>
      <c r="S1962" t="s">
        <v>13394</v>
      </c>
      <c r="T1962"/>
      <c r="V1962" s="14">
        <v>46205</v>
      </c>
      <c r="W1962" t="s">
        <v>8946</v>
      </c>
      <c r="X1962" s="31">
        <v>46205.468460648146</v>
      </c>
      <c r="AB1962" s="14">
        <v>46205</v>
      </c>
      <c r="AC1962" t="s">
        <v>8946</v>
      </c>
      <c r="AD1962" s="31">
        <v>46205.488969907405</v>
      </c>
      <c r="AN1962" s="14">
        <v>46205</v>
      </c>
      <c r="AO1962" t="s">
        <v>8947</v>
      </c>
      <c r="AP1962" s="31">
        <v>46205.606874999998</v>
      </c>
      <c r="AT1962" s="31">
        <v>46205.606874999998</v>
      </c>
      <c r="AU1962" s="14">
        <v>46205</v>
      </c>
      <c r="AV1962" t="s">
        <v>8947</v>
      </c>
      <c r="AW1962" t="s">
        <v>592</v>
      </c>
      <c r="AX1962" t="s">
        <v>678</v>
      </c>
      <c r="AY1962" s="14">
        <v>46205</v>
      </c>
      <c r="AZ1962" t="s">
        <v>8948</v>
      </c>
      <c r="BA1962" s="31">
        <v>46205.607476851852</v>
      </c>
      <c r="BB1962" s="14">
        <v>46205</v>
      </c>
      <c r="BC1962" t="s">
        <v>1435</v>
      </c>
      <c r="BD1962" s="31">
        <v>46205.615694444445</v>
      </c>
      <c r="BE1962" s="14">
        <v>46205</v>
      </c>
      <c r="BF1962" t="s">
        <v>1457</v>
      </c>
      <c r="BG1962" s="31">
        <v>46205.632280092592</v>
      </c>
      <c r="BH1962" s="14">
        <v>46205</v>
      </c>
      <c r="BI1962" t="s">
        <v>8654</v>
      </c>
      <c r="BJ1962" s="31">
        <v>46205.655601851853</v>
      </c>
      <c r="BK1962" s="14">
        <v>46205</v>
      </c>
      <c r="BL1962" t="s">
        <v>8654</v>
      </c>
      <c r="BM1962" s="31">
        <v>46205.658483796295</v>
      </c>
      <c r="BZ1962" s="14">
        <v>46205</v>
      </c>
      <c r="CA1962" t="s">
        <v>8654</v>
      </c>
      <c r="CB1962" s="31">
        <v>46205.663287037038</v>
      </c>
      <c r="CC1962" s="14">
        <v>46205</v>
      </c>
      <c r="CD1962" t="s">
        <v>1455</v>
      </c>
      <c r="CE1962" s="31">
        <v>46205.667488425926</v>
      </c>
      <c r="CI1962" s="14">
        <v>46205</v>
      </c>
      <c r="CJ1962" t="s">
        <v>8948</v>
      </c>
      <c r="CK1962" s="31">
        <v>46205.781921296293</v>
      </c>
      <c r="CP1962" t="str">
        <f>VLOOKUP(A1962,Sheet1!$A$2:$E$221,2,0)</f>
        <v>South East Zone</v>
      </c>
    </row>
    <row r="1963" spans="1:94" x14ac:dyDescent="0.35">
      <c r="A1963" t="s">
        <v>8944</v>
      </c>
      <c r="B1963">
        <v>440</v>
      </c>
      <c r="C1963" t="s">
        <v>9332</v>
      </c>
      <c r="D1963" t="s">
        <v>678</v>
      </c>
      <c r="E1963" t="s">
        <v>591</v>
      </c>
      <c r="F1963" t="s">
        <v>592</v>
      </c>
      <c r="G1963" t="s">
        <v>518</v>
      </c>
      <c r="H1963" t="s">
        <v>11178</v>
      </c>
      <c r="I1963">
        <v>284614</v>
      </c>
      <c r="J1963" t="s">
        <v>11179</v>
      </c>
      <c r="K1963" t="s">
        <v>11180</v>
      </c>
      <c r="L1963" t="s">
        <v>4622</v>
      </c>
      <c r="M1963" t="s">
        <v>11181</v>
      </c>
      <c r="N1963">
        <v>65000</v>
      </c>
      <c r="O1963" t="s">
        <v>9467</v>
      </c>
      <c r="P1963" t="s">
        <v>9468</v>
      </c>
      <c r="Q1963" t="s">
        <v>11182</v>
      </c>
      <c r="R1963">
        <v>7871874711</v>
      </c>
      <c r="S1963" t="s">
        <v>13394</v>
      </c>
      <c r="T1963"/>
      <c r="V1963" s="14">
        <v>46209</v>
      </c>
      <c r="W1963" t="s">
        <v>11183</v>
      </c>
      <c r="X1963" s="31">
        <v>46209.588171296295</v>
      </c>
      <c r="AN1963" s="14">
        <v>46209</v>
      </c>
      <c r="AO1963" t="s">
        <v>8948</v>
      </c>
      <c r="AP1963" s="31">
        <v>46209.635671296295</v>
      </c>
      <c r="AT1963" s="31">
        <v>46209.635671296295</v>
      </c>
      <c r="AU1963" s="14">
        <v>46209</v>
      </c>
      <c r="AV1963" t="s">
        <v>8948</v>
      </c>
      <c r="AW1963" t="s">
        <v>11184</v>
      </c>
      <c r="AX1963" t="s">
        <v>677</v>
      </c>
      <c r="AY1963" s="14">
        <v>46209</v>
      </c>
      <c r="AZ1963" t="s">
        <v>8948</v>
      </c>
      <c r="BA1963" s="31">
        <v>46209.636782407404</v>
      </c>
      <c r="BB1963" s="14">
        <v>46209</v>
      </c>
      <c r="BC1963" t="s">
        <v>1435</v>
      </c>
      <c r="BD1963" s="31">
        <v>46209.645416666666</v>
      </c>
      <c r="BE1963" s="14">
        <v>46209</v>
      </c>
      <c r="BF1963" t="s">
        <v>1443</v>
      </c>
      <c r="BG1963" s="31">
        <v>46209.649606481478</v>
      </c>
      <c r="BH1963" s="14">
        <v>46209</v>
      </c>
      <c r="BI1963" t="s">
        <v>1437</v>
      </c>
      <c r="BJ1963" s="31">
        <v>46209.662928240738</v>
      </c>
      <c r="BK1963" s="14">
        <v>46209</v>
      </c>
      <c r="BL1963" t="s">
        <v>1437</v>
      </c>
      <c r="BM1963" s="31">
        <v>46209.663622685184</v>
      </c>
      <c r="BZ1963" s="14">
        <v>46209</v>
      </c>
      <c r="CA1963" t="s">
        <v>1437</v>
      </c>
      <c r="CB1963" s="31">
        <v>46209.672974537039</v>
      </c>
      <c r="CC1963" s="14">
        <v>46209</v>
      </c>
      <c r="CD1963" t="s">
        <v>1437</v>
      </c>
      <c r="CE1963" s="31">
        <v>46209.675069444442</v>
      </c>
      <c r="CI1963" s="14">
        <v>46210</v>
      </c>
      <c r="CJ1963" t="s">
        <v>8948</v>
      </c>
      <c r="CK1963" s="31">
        <v>46210.673773148148</v>
      </c>
      <c r="CP1963" t="str">
        <f>VLOOKUP(A1963,Sheet1!$A$2:$E$221,2,0)</f>
        <v>South East Zone</v>
      </c>
    </row>
    <row r="1964" spans="1:94" x14ac:dyDescent="0.35">
      <c r="A1964" t="s">
        <v>8944</v>
      </c>
      <c r="B1964">
        <v>440</v>
      </c>
      <c r="C1964" t="s">
        <v>9332</v>
      </c>
      <c r="D1964" t="s">
        <v>678</v>
      </c>
      <c r="E1964" t="s">
        <v>591</v>
      </c>
      <c r="F1964" t="s">
        <v>592</v>
      </c>
      <c r="G1964" t="s">
        <v>518</v>
      </c>
      <c r="H1964" t="s">
        <v>13040</v>
      </c>
      <c r="I1964">
        <v>774752</v>
      </c>
      <c r="J1964" t="s">
        <v>13041</v>
      </c>
      <c r="K1964" t="s">
        <v>13042</v>
      </c>
      <c r="L1964" t="s">
        <v>4622</v>
      </c>
      <c r="M1964" t="s">
        <v>13043</v>
      </c>
      <c r="N1964">
        <v>65000</v>
      </c>
      <c r="O1964" t="s">
        <v>1358</v>
      </c>
      <c r="P1964" t="s">
        <v>1359</v>
      </c>
      <c r="Q1964" t="s">
        <v>13044</v>
      </c>
      <c r="R1964">
        <v>9384770318</v>
      </c>
      <c r="S1964" t="s">
        <v>13394</v>
      </c>
      <c r="T1964"/>
      <c r="V1964" s="14">
        <v>46210</v>
      </c>
      <c r="W1964" t="s">
        <v>8948</v>
      </c>
      <c r="X1964" s="31">
        <v>46210.456377314818</v>
      </c>
      <c r="AN1964" s="14">
        <v>46210</v>
      </c>
      <c r="AO1964" t="s">
        <v>8947</v>
      </c>
      <c r="AP1964" s="31">
        <v>46210.50172453704</v>
      </c>
      <c r="AT1964" s="31">
        <v>46210.50172453704</v>
      </c>
      <c r="AU1964" s="14">
        <v>46210</v>
      </c>
      <c r="AV1964" t="s">
        <v>8947</v>
      </c>
      <c r="AW1964" t="s">
        <v>592</v>
      </c>
      <c r="AX1964" t="s">
        <v>678</v>
      </c>
      <c r="AY1964" s="14">
        <v>46210</v>
      </c>
      <c r="AZ1964" t="s">
        <v>8948</v>
      </c>
      <c r="BA1964" s="31">
        <v>46210.503530092596</v>
      </c>
      <c r="BB1964" s="14">
        <v>46210</v>
      </c>
      <c r="BC1964" t="s">
        <v>1435</v>
      </c>
      <c r="BD1964" s="31">
        <v>46210.512766203705</v>
      </c>
      <c r="BE1964" s="14">
        <v>46210</v>
      </c>
      <c r="BF1964" t="s">
        <v>1456</v>
      </c>
      <c r="BG1964" s="31">
        <v>46210.51458333333</v>
      </c>
      <c r="BH1964" s="14">
        <v>46210</v>
      </c>
      <c r="BI1964" t="s">
        <v>8654</v>
      </c>
      <c r="BJ1964" s="31">
        <v>46210.528310185182</v>
      </c>
      <c r="BK1964" s="14">
        <v>46210</v>
      </c>
      <c r="BL1964" t="s">
        <v>8654</v>
      </c>
      <c r="BM1964" s="31">
        <v>46210.530844907407</v>
      </c>
      <c r="BZ1964" s="14">
        <v>46210</v>
      </c>
      <c r="CA1964" t="s">
        <v>8654</v>
      </c>
      <c r="CB1964" s="31">
        <v>46210.545335648145</v>
      </c>
      <c r="CC1964" s="14">
        <v>46210</v>
      </c>
      <c r="CD1964" t="s">
        <v>1455</v>
      </c>
      <c r="CE1964" s="31">
        <v>46210.548136574071</v>
      </c>
      <c r="CI1964" s="14">
        <v>46211</v>
      </c>
      <c r="CJ1964" t="s">
        <v>8948</v>
      </c>
      <c r="CK1964" s="31">
        <v>46211.309039351851</v>
      </c>
      <c r="CP1964" t="str">
        <f>VLOOKUP(A1964,Sheet1!$A$2:$E$221,2,0)</f>
        <v>South East Zone</v>
      </c>
    </row>
    <row r="1965" spans="1:94" x14ac:dyDescent="0.35">
      <c r="A1965" t="s">
        <v>8950</v>
      </c>
      <c r="B1965">
        <v>468</v>
      </c>
      <c r="C1965" t="s">
        <v>9332</v>
      </c>
      <c r="D1965" t="s">
        <v>678</v>
      </c>
      <c r="E1965" t="s">
        <v>529</v>
      </c>
      <c r="F1965" t="s">
        <v>530</v>
      </c>
      <c r="G1965" t="s">
        <v>828</v>
      </c>
      <c r="H1965" t="s">
        <v>1510</v>
      </c>
      <c r="I1965">
        <v>191209</v>
      </c>
      <c r="J1965" t="s">
        <v>1511</v>
      </c>
      <c r="K1965" t="s">
        <v>1512</v>
      </c>
      <c r="L1965" t="s">
        <v>4622</v>
      </c>
      <c r="M1965" t="s">
        <v>8951</v>
      </c>
      <c r="N1965">
        <v>45000</v>
      </c>
      <c r="O1965" t="s">
        <v>4598</v>
      </c>
      <c r="P1965" t="s">
        <v>4599</v>
      </c>
      <c r="Q1965" t="s">
        <v>8952</v>
      </c>
      <c r="R1965">
        <v>1720743358</v>
      </c>
      <c r="S1965" t="s">
        <v>13394</v>
      </c>
      <c r="T1965"/>
      <c r="V1965" s="14">
        <v>46204</v>
      </c>
      <c r="W1965" t="s">
        <v>8953</v>
      </c>
      <c r="X1965" s="31">
        <v>46204.786956018521</v>
      </c>
      <c r="AN1965" s="14">
        <v>46204</v>
      </c>
      <c r="AO1965" t="s">
        <v>1513</v>
      </c>
      <c r="AP1965" s="31">
        <v>46204.809849537036</v>
      </c>
      <c r="AT1965" s="31">
        <v>46204.809849537036</v>
      </c>
      <c r="AU1965" s="14">
        <v>46204</v>
      </c>
      <c r="AV1965" t="s">
        <v>1513</v>
      </c>
      <c r="AW1965" t="s">
        <v>530</v>
      </c>
      <c r="AX1965" t="s">
        <v>678</v>
      </c>
      <c r="AY1965" s="14">
        <v>46205</v>
      </c>
      <c r="AZ1965" t="s">
        <v>8953</v>
      </c>
      <c r="BA1965" s="31">
        <v>46205.724282407406</v>
      </c>
      <c r="BB1965" s="14">
        <v>46205</v>
      </c>
      <c r="BC1965" t="s">
        <v>1435</v>
      </c>
      <c r="BD1965" s="31">
        <v>46205.731006944443</v>
      </c>
      <c r="BE1965" s="14">
        <v>46205</v>
      </c>
      <c r="BF1965" t="s">
        <v>1450</v>
      </c>
      <c r="BG1965" s="31">
        <v>46205.734479166669</v>
      </c>
      <c r="BH1965" s="14">
        <v>46205</v>
      </c>
      <c r="BI1965" t="s">
        <v>8654</v>
      </c>
      <c r="BJ1965" s="31">
        <v>46205.741481481484</v>
      </c>
      <c r="BK1965" s="14">
        <v>46205</v>
      </c>
      <c r="BL1965" t="s">
        <v>8654</v>
      </c>
      <c r="BM1965" s="31">
        <v>46205.742083333331</v>
      </c>
      <c r="BZ1965" s="14">
        <v>46205</v>
      </c>
      <c r="CA1965" t="s">
        <v>8654</v>
      </c>
      <c r="CB1965" s="31">
        <v>46205.745393518519</v>
      </c>
      <c r="CC1965" s="14">
        <v>46205</v>
      </c>
      <c r="CD1965" t="s">
        <v>1437</v>
      </c>
      <c r="CE1965" s="31">
        <v>46205.753321759257</v>
      </c>
      <c r="CI1965" s="14">
        <v>46206</v>
      </c>
      <c r="CJ1965" t="s">
        <v>1514</v>
      </c>
      <c r="CK1965" s="31">
        <v>46206.562418981484</v>
      </c>
      <c r="CP1965" t="str">
        <f>VLOOKUP(A1965,Sheet1!$A$2:$E$221,2,0)</f>
        <v>South East Zone</v>
      </c>
    </row>
    <row r="1966" spans="1:94" x14ac:dyDescent="0.35">
      <c r="A1966" t="s">
        <v>8950</v>
      </c>
      <c r="B1966">
        <v>468</v>
      </c>
      <c r="C1966" t="s">
        <v>9332</v>
      </c>
      <c r="D1966" t="s">
        <v>678</v>
      </c>
      <c r="E1966" t="s">
        <v>529</v>
      </c>
      <c r="F1966" t="s">
        <v>530</v>
      </c>
      <c r="G1966" t="s">
        <v>828</v>
      </c>
      <c r="H1966" t="s">
        <v>8954</v>
      </c>
      <c r="I1966">
        <v>336660</v>
      </c>
      <c r="J1966" t="s">
        <v>3141</v>
      </c>
      <c r="K1966" t="s">
        <v>3142</v>
      </c>
      <c r="L1966" t="s">
        <v>4622</v>
      </c>
      <c r="M1966" t="s">
        <v>8955</v>
      </c>
      <c r="N1966">
        <v>85000</v>
      </c>
      <c r="O1966" t="s">
        <v>1841</v>
      </c>
      <c r="P1966" t="s">
        <v>1842</v>
      </c>
      <c r="Q1966" t="s">
        <v>8956</v>
      </c>
      <c r="R1966">
        <v>9154919683</v>
      </c>
      <c r="S1966" t="s">
        <v>13394</v>
      </c>
      <c r="T1966"/>
      <c r="V1966" s="14">
        <v>46205</v>
      </c>
      <c r="W1966" t="s">
        <v>8957</v>
      </c>
      <c r="X1966" s="31">
        <v>46205.573888888888</v>
      </c>
      <c r="AB1966" s="14">
        <v>46205</v>
      </c>
      <c r="AC1966" t="s">
        <v>8957</v>
      </c>
      <c r="AD1966" s="31">
        <v>46205.575902777775</v>
      </c>
      <c r="AN1966" s="14">
        <v>46205</v>
      </c>
      <c r="AO1966" t="s">
        <v>1513</v>
      </c>
      <c r="AP1966" s="31">
        <v>46205.600972222222</v>
      </c>
      <c r="AT1966" s="31">
        <v>46205.600972222222</v>
      </c>
      <c r="AU1966" s="14">
        <v>46205</v>
      </c>
      <c r="AV1966" t="s">
        <v>1513</v>
      </c>
      <c r="AW1966" t="s">
        <v>530</v>
      </c>
      <c r="AX1966" t="s">
        <v>678</v>
      </c>
      <c r="AY1966" s="14">
        <v>46206</v>
      </c>
      <c r="AZ1966" t="s">
        <v>8957</v>
      </c>
      <c r="BA1966" s="31">
        <v>46206.486956018518</v>
      </c>
      <c r="BB1966" s="14">
        <v>46206</v>
      </c>
      <c r="BC1966" t="s">
        <v>1435</v>
      </c>
      <c r="BD1966" s="31">
        <v>46206.495787037034</v>
      </c>
      <c r="BE1966" s="14">
        <v>46206</v>
      </c>
      <c r="BF1966" t="s">
        <v>1436</v>
      </c>
      <c r="BG1966" s="31">
        <v>46206.507847222223</v>
      </c>
      <c r="BH1966" s="14">
        <v>46206</v>
      </c>
      <c r="BI1966" t="s">
        <v>1444</v>
      </c>
      <c r="BJ1966" s="31">
        <v>46206.554583333331</v>
      </c>
      <c r="BK1966" s="14">
        <v>46206</v>
      </c>
      <c r="BL1966" t="s">
        <v>1444</v>
      </c>
      <c r="BM1966" s="31">
        <v>46206.556655092594</v>
      </c>
      <c r="BZ1966" s="14">
        <v>46206</v>
      </c>
      <c r="CA1966" t="s">
        <v>1444</v>
      </c>
      <c r="CB1966" s="31">
        <v>46206.568159722221</v>
      </c>
      <c r="CC1966" s="14">
        <v>46206</v>
      </c>
      <c r="CD1966" t="s">
        <v>1437</v>
      </c>
      <c r="CE1966" s="31">
        <v>46206.570937500001</v>
      </c>
      <c r="CI1966" s="14">
        <v>46206</v>
      </c>
      <c r="CJ1966" t="s">
        <v>1514</v>
      </c>
      <c r="CK1966" s="31">
        <v>46206.665138888886</v>
      </c>
      <c r="CP1966" t="str">
        <f>VLOOKUP(A1966,Sheet1!$A$2:$E$221,2,0)</f>
        <v>South East Zone</v>
      </c>
    </row>
    <row r="1967" spans="1:94" x14ac:dyDescent="0.35">
      <c r="A1967" t="s">
        <v>8950</v>
      </c>
      <c r="B1967">
        <v>468</v>
      </c>
      <c r="C1967" t="s">
        <v>9332</v>
      </c>
      <c r="D1967" t="s">
        <v>678</v>
      </c>
      <c r="E1967" t="s">
        <v>529</v>
      </c>
      <c r="F1967" t="s">
        <v>530</v>
      </c>
      <c r="G1967" t="s">
        <v>828</v>
      </c>
      <c r="H1967" t="s">
        <v>8954</v>
      </c>
      <c r="I1967">
        <v>336660</v>
      </c>
      <c r="J1967" t="s">
        <v>3141</v>
      </c>
      <c r="K1967" t="s">
        <v>3142</v>
      </c>
      <c r="L1967" t="s">
        <v>4622</v>
      </c>
      <c r="M1967" t="s">
        <v>8955</v>
      </c>
      <c r="N1967">
        <v>45000</v>
      </c>
      <c r="O1967" t="s">
        <v>4598</v>
      </c>
      <c r="P1967" t="s">
        <v>4599</v>
      </c>
      <c r="Q1967" t="s">
        <v>8958</v>
      </c>
      <c r="R1967">
        <v>9854915395</v>
      </c>
      <c r="S1967" t="s">
        <v>13394</v>
      </c>
      <c r="T1967"/>
      <c r="V1967" s="14">
        <v>46204</v>
      </c>
      <c r="W1967" t="s">
        <v>8957</v>
      </c>
      <c r="X1967" s="31">
        <v>46204.529224537036</v>
      </c>
      <c r="AB1967" s="14">
        <v>46205</v>
      </c>
      <c r="AC1967" t="s">
        <v>8957</v>
      </c>
      <c r="AD1967" s="31">
        <v>46205.575925925928</v>
      </c>
      <c r="AN1967" s="14">
        <v>46205</v>
      </c>
      <c r="AO1967" t="s">
        <v>1513</v>
      </c>
      <c r="AP1967" s="31">
        <v>46205.600960648146</v>
      </c>
      <c r="AT1967" s="31">
        <v>46205.600960648146</v>
      </c>
      <c r="AU1967" s="14">
        <v>46205</v>
      </c>
      <c r="AV1967" t="s">
        <v>1513</v>
      </c>
      <c r="AW1967" t="s">
        <v>530</v>
      </c>
      <c r="AX1967" t="s">
        <v>678</v>
      </c>
      <c r="AY1967" s="14">
        <v>46206</v>
      </c>
      <c r="AZ1967" t="s">
        <v>8957</v>
      </c>
      <c r="BA1967" s="31">
        <v>46206.486932870372</v>
      </c>
      <c r="BB1967" s="14">
        <v>46206</v>
      </c>
      <c r="BC1967" t="s">
        <v>1435</v>
      </c>
      <c r="BD1967" s="31">
        <v>46206.495787037034</v>
      </c>
      <c r="BE1967" s="14">
        <v>46206</v>
      </c>
      <c r="BF1967" t="s">
        <v>1436</v>
      </c>
      <c r="BG1967" s="31">
        <v>46206.507835648146</v>
      </c>
      <c r="BH1967" s="14">
        <v>46206</v>
      </c>
      <c r="BI1967" t="s">
        <v>1444</v>
      </c>
      <c r="BJ1967" s="31">
        <v>46206.554560185185</v>
      </c>
      <c r="BK1967" s="14">
        <v>46206</v>
      </c>
      <c r="BL1967" t="s">
        <v>1444</v>
      </c>
      <c r="BM1967" s="31">
        <v>46206.556643518517</v>
      </c>
      <c r="BZ1967" s="14">
        <v>46206</v>
      </c>
      <c r="CA1967" t="s">
        <v>1444</v>
      </c>
      <c r="CB1967" s="31">
        <v>46206.568148148152</v>
      </c>
      <c r="CC1967" s="14">
        <v>46206</v>
      </c>
      <c r="CD1967" t="s">
        <v>1437</v>
      </c>
      <c r="CE1967" s="31">
        <v>46206.570937500001</v>
      </c>
      <c r="CI1967" s="14">
        <v>46206</v>
      </c>
      <c r="CJ1967" t="s">
        <v>1514</v>
      </c>
      <c r="CK1967" s="31">
        <v>46206.665138888886</v>
      </c>
      <c r="CP1967" t="str">
        <f>VLOOKUP(A1967,Sheet1!$A$2:$E$221,2,0)</f>
        <v>South East Zone</v>
      </c>
    </row>
    <row r="1968" spans="1:94" x14ac:dyDescent="0.35">
      <c r="A1968" t="s">
        <v>8950</v>
      </c>
      <c r="B1968">
        <v>468</v>
      </c>
      <c r="C1968" t="s">
        <v>9332</v>
      </c>
      <c r="D1968" t="s">
        <v>678</v>
      </c>
      <c r="E1968" t="s">
        <v>529</v>
      </c>
      <c r="F1968" t="s">
        <v>530</v>
      </c>
      <c r="G1968" t="s">
        <v>828</v>
      </c>
      <c r="H1968" t="s">
        <v>8959</v>
      </c>
      <c r="I1968">
        <v>350420</v>
      </c>
      <c r="J1968" t="s">
        <v>1511</v>
      </c>
      <c r="K1968" t="s">
        <v>1512</v>
      </c>
      <c r="L1968" t="s">
        <v>4622</v>
      </c>
      <c r="M1968" t="s">
        <v>8960</v>
      </c>
      <c r="N1968">
        <v>65000</v>
      </c>
      <c r="O1968" t="s">
        <v>9954</v>
      </c>
      <c r="P1968" t="s">
        <v>9955</v>
      </c>
      <c r="Q1968" t="s">
        <v>8961</v>
      </c>
      <c r="R1968">
        <v>2344542470</v>
      </c>
      <c r="S1968" t="s">
        <v>13394</v>
      </c>
      <c r="T1968"/>
      <c r="V1968" s="14">
        <v>46205</v>
      </c>
      <c r="W1968" t="s">
        <v>8953</v>
      </c>
      <c r="X1968" s="31">
        <v>46205.578043981484</v>
      </c>
      <c r="AN1968" s="14">
        <v>46205</v>
      </c>
      <c r="AO1968" t="s">
        <v>1513</v>
      </c>
      <c r="AP1968" s="31">
        <v>46205.630868055552</v>
      </c>
      <c r="AT1968" s="31">
        <v>46205.630868055552</v>
      </c>
      <c r="AU1968" s="14">
        <v>46205</v>
      </c>
      <c r="AV1968" t="s">
        <v>1513</v>
      </c>
      <c r="AW1968" t="s">
        <v>530</v>
      </c>
      <c r="AX1968" t="s">
        <v>678</v>
      </c>
      <c r="AY1968" s="14">
        <v>46206</v>
      </c>
      <c r="AZ1968" t="s">
        <v>8953</v>
      </c>
      <c r="BA1968" s="31">
        <v>46206.6094212963</v>
      </c>
      <c r="BB1968" s="14">
        <v>46206</v>
      </c>
      <c r="BC1968" t="s">
        <v>1435</v>
      </c>
      <c r="BD1968" s="31">
        <v>46206.611643518518</v>
      </c>
      <c r="BE1968" s="14">
        <v>46206</v>
      </c>
      <c r="BF1968" t="s">
        <v>1458</v>
      </c>
      <c r="BG1968" s="31">
        <v>46206.620752314811</v>
      </c>
      <c r="BH1968" s="14">
        <v>46206</v>
      </c>
      <c r="BI1968" t="s">
        <v>1437</v>
      </c>
      <c r="BJ1968" s="31">
        <v>46206.666354166664</v>
      </c>
      <c r="BK1968" s="14">
        <v>46206</v>
      </c>
      <c r="BL1968" t="s">
        <v>1437</v>
      </c>
      <c r="BM1968" s="31">
        <v>46206.667731481481</v>
      </c>
      <c r="BN1968" s="14">
        <v>46206</v>
      </c>
      <c r="BO1968" t="s">
        <v>1455</v>
      </c>
      <c r="BP1968" s="31">
        <v>46206.690393518518</v>
      </c>
      <c r="BZ1968" s="14">
        <v>46209</v>
      </c>
      <c r="CA1968" t="s">
        <v>1438</v>
      </c>
      <c r="CB1968" s="31">
        <v>46209.499861111108</v>
      </c>
      <c r="CC1968" s="14">
        <v>46209</v>
      </c>
      <c r="CD1968" t="s">
        <v>1455</v>
      </c>
      <c r="CE1968" s="31">
        <v>46209.504780092589</v>
      </c>
      <c r="CI1968" s="14">
        <v>46209</v>
      </c>
      <c r="CJ1968" t="s">
        <v>1514</v>
      </c>
      <c r="CK1968" s="31">
        <v>46209.681550925925</v>
      </c>
      <c r="CP1968" t="str">
        <f>VLOOKUP(A1968,Sheet1!$A$2:$E$221,2,0)</f>
        <v>South East Zone</v>
      </c>
    </row>
    <row r="1969" spans="1:94" x14ac:dyDescent="0.35">
      <c r="A1969" t="s">
        <v>8950</v>
      </c>
      <c r="B1969">
        <v>468</v>
      </c>
      <c r="C1969" t="s">
        <v>9332</v>
      </c>
      <c r="D1969" t="s">
        <v>678</v>
      </c>
      <c r="E1969" t="s">
        <v>529</v>
      </c>
      <c r="F1969" t="s">
        <v>530</v>
      </c>
      <c r="G1969" t="s">
        <v>828</v>
      </c>
      <c r="H1969" t="s">
        <v>8962</v>
      </c>
      <c r="I1969">
        <v>541106</v>
      </c>
      <c r="J1969" t="s">
        <v>8963</v>
      </c>
      <c r="K1969" t="s">
        <v>8964</v>
      </c>
      <c r="L1969" t="s">
        <v>4622</v>
      </c>
      <c r="M1969" t="s">
        <v>8965</v>
      </c>
      <c r="N1969">
        <v>45000</v>
      </c>
      <c r="O1969" t="s">
        <v>4598</v>
      </c>
      <c r="P1969" t="s">
        <v>4599</v>
      </c>
      <c r="Q1969" t="s">
        <v>8966</v>
      </c>
      <c r="R1969">
        <v>8818637547</v>
      </c>
      <c r="S1969" t="s">
        <v>13394</v>
      </c>
      <c r="T1969"/>
      <c r="V1969" s="14">
        <v>46204</v>
      </c>
      <c r="W1969" t="s">
        <v>8967</v>
      </c>
      <c r="X1969" s="31">
        <v>46204.586840277778</v>
      </c>
      <c r="AN1969" s="14">
        <v>46204</v>
      </c>
      <c r="AO1969" t="s">
        <v>1514</v>
      </c>
      <c r="AP1969" s="31">
        <v>46204.661168981482</v>
      </c>
      <c r="AT1969" s="31">
        <v>46204.661168981482</v>
      </c>
      <c r="AU1969" s="14">
        <v>46204</v>
      </c>
      <c r="AV1969" t="s">
        <v>1514</v>
      </c>
      <c r="AW1969" t="s">
        <v>8968</v>
      </c>
      <c r="AX1969" t="s">
        <v>677</v>
      </c>
      <c r="AY1969" s="14">
        <v>46204</v>
      </c>
      <c r="AZ1969" t="s">
        <v>8967</v>
      </c>
      <c r="BA1969" s="31">
        <v>46204.699930555558</v>
      </c>
      <c r="BB1969" s="14">
        <v>46204</v>
      </c>
      <c r="BC1969" t="s">
        <v>1435</v>
      </c>
      <c r="BD1969" s="31">
        <v>46204.710520833331</v>
      </c>
      <c r="BE1969" s="14">
        <v>46204</v>
      </c>
      <c r="BF1969" t="s">
        <v>1458</v>
      </c>
      <c r="BG1969" s="31">
        <v>46204.717685185184</v>
      </c>
      <c r="BH1969" s="14">
        <v>46204</v>
      </c>
      <c r="BI1969" t="s">
        <v>8654</v>
      </c>
      <c r="BJ1969" s="31">
        <v>46204.722905092596</v>
      </c>
      <c r="BK1969" s="14">
        <v>46204</v>
      </c>
      <c r="BL1969" t="s">
        <v>8654</v>
      </c>
      <c r="BM1969" s="31">
        <v>46204.723402777781</v>
      </c>
      <c r="BZ1969" s="14">
        <v>46204</v>
      </c>
      <c r="CA1969" t="s">
        <v>8654</v>
      </c>
      <c r="CB1969" s="31">
        <v>46204.72724537037</v>
      </c>
      <c r="CC1969" s="14">
        <v>46204</v>
      </c>
      <c r="CD1969" t="s">
        <v>1437</v>
      </c>
      <c r="CE1969" s="31">
        <v>46204.729467592595</v>
      </c>
      <c r="CI1969" s="14">
        <v>46204</v>
      </c>
      <c r="CJ1969" t="s">
        <v>1514</v>
      </c>
      <c r="CK1969" s="31">
        <v>46204.806909722225</v>
      </c>
      <c r="CP1969" t="str">
        <f>VLOOKUP(A1969,Sheet1!$A$2:$E$221,2,0)</f>
        <v>South East Zone</v>
      </c>
    </row>
    <row r="1970" spans="1:94" x14ac:dyDescent="0.35">
      <c r="A1970" t="s">
        <v>8950</v>
      </c>
      <c r="B1970">
        <v>468</v>
      </c>
      <c r="C1970" t="s">
        <v>9332</v>
      </c>
      <c r="D1970" t="s">
        <v>678</v>
      </c>
      <c r="E1970" t="s">
        <v>529</v>
      </c>
      <c r="F1970" t="s">
        <v>530</v>
      </c>
      <c r="G1970" t="s">
        <v>828</v>
      </c>
      <c r="H1970" t="s">
        <v>4524</v>
      </c>
      <c r="I1970">
        <v>675307</v>
      </c>
      <c r="J1970" t="s">
        <v>4526</v>
      </c>
      <c r="K1970" t="s">
        <v>4527</v>
      </c>
      <c r="L1970" t="s">
        <v>4622</v>
      </c>
      <c r="M1970" t="s">
        <v>8969</v>
      </c>
      <c r="N1970">
        <v>75000</v>
      </c>
      <c r="O1970" t="s">
        <v>1261</v>
      </c>
      <c r="P1970" t="s">
        <v>1262</v>
      </c>
      <c r="Q1970" t="s">
        <v>4525</v>
      </c>
      <c r="R1970">
        <v>5652176222</v>
      </c>
      <c r="S1970" t="s">
        <v>13394</v>
      </c>
      <c r="T1970"/>
      <c r="V1970" s="14">
        <v>46205</v>
      </c>
      <c r="W1970" t="s">
        <v>8970</v>
      </c>
      <c r="X1970" s="31">
        <v>46205.717893518522</v>
      </c>
      <c r="AN1970" s="14">
        <v>46206</v>
      </c>
      <c r="AO1970" t="s">
        <v>1514</v>
      </c>
      <c r="AP1970" s="31">
        <v>46206.583379629628</v>
      </c>
      <c r="AT1970" s="31">
        <v>46206.583379629628</v>
      </c>
      <c r="AU1970" s="14">
        <v>46206</v>
      </c>
      <c r="AV1970" t="s">
        <v>1514</v>
      </c>
      <c r="AW1970" t="s">
        <v>8968</v>
      </c>
      <c r="AX1970" t="s">
        <v>677</v>
      </c>
      <c r="AY1970" s="14">
        <v>46206</v>
      </c>
      <c r="AZ1970" t="s">
        <v>8970</v>
      </c>
      <c r="BA1970" s="31">
        <v>46206.611180555556</v>
      </c>
      <c r="BB1970" s="14">
        <v>46206</v>
      </c>
      <c r="BC1970" t="s">
        <v>1435</v>
      </c>
      <c r="BD1970" s="31">
        <v>46206.619456018518</v>
      </c>
      <c r="BE1970" s="14">
        <v>46206</v>
      </c>
      <c r="BF1970" t="s">
        <v>1457</v>
      </c>
      <c r="BG1970" s="31">
        <v>46206.623206018521</v>
      </c>
      <c r="BH1970" s="14">
        <v>46206</v>
      </c>
      <c r="BI1970" t="s">
        <v>1437</v>
      </c>
      <c r="BJ1970" s="31">
        <v>46206.667974537035</v>
      </c>
      <c r="BK1970" s="14">
        <v>46206</v>
      </c>
      <c r="BL1970" t="s">
        <v>1437</v>
      </c>
      <c r="BM1970" s="31">
        <v>46206.668587962966</v>
      </c>
      <c r="BZ1970" s="14">
        <v>46206</v>
      </c>
      <c r="CA1970" t="s">
        <v>1437</v>
      </c>
      <c r="CB1970" s="31">
        <v>46206.674375000002</v>
      </c>
      <c r="CC1970" s="14">
        <v>46206</v>
      </c>
      <c r="CD1970" t="s">
        <v>1455</v>
      </c>
      <c r="CE1970" s="31">
        <v>46206.679780092592</v>
      </c>
      <c r="CI1970" s="14">
        <v>46206</v>
      </c>
      <c r="CJ1970" t="s">
        <v>1514</v>
      </c>
      <c r="CK1970" s="31">
        <v>46206.794652777775</v>
      </c>
      <c r="CP1970" t="str">
        <f>VLOOKUP(A1970,Sheet1!$A$2:$E$221,2,0)</f>
        <v>South East Zone</v>
      </c>
    </row>
    <row r="1971" spans="1:94" x14ac:dyDescent="0.35">
      <c r="A1971" t="s">
        <v>8971</v>
      </c>
      <c r="B1971">
        <v>474</v>
      </c>
      <c r="C1971" t="s">
        <v>9332</v>
      </c>
      <c r="D1971" t="s">
        <v>678</v>
      </c>
      <c r="E1971" t="s">
        <v>651</v>
      </c>
      <c r="F1971" t="s">
        <v>652</v>
      </c>
      <c r="G1971" t="s">
        <v>567</v>
      </c>
      <c r="H1971" t="s">
        <v>13050</v>
      </c>
      <c r="I1971">
        <v>254694</v>
      </c>
      <c r="J1971" t="s">
        <v>2314</v>
      </c>
      <c r="K1971" t="s">
        <v>2315</v>
      </c>
      <c r="L1971" t="s">
        <v>4622</v>
      </c>
      <c r="M1971" t="s">
        <v>13051</v>
      </c>
      <c r="N1971">
        <v>90000</v>
      </c>
      <c r="O1971" t="s">
        <v>1180</v>
      </c>
      <c r="P1971" t="s">
        <v>1181</v>
      </c>
      <c r="Q1971" t="s">
        <v>13052</v>
      </c>
      <c r="R1971">
        <v>9807494820</v>
      </c>
      <c r="S1971" t="s">
        <v>13394</v>
      </c>
      <c r="T1971"/>
      <c r="V1971" s="14">
        <v>46210</v>
      </c>
      <c r="W1971" t="s">
        <v>2440</v>
      </c>
      <c r="X1971" s="31">
        <v>46210.538437499999</v>
      </c>
      <c r="AN1971" s="14">
        <v>46210</v>
      </c>
      <c r="AO1971" t="s">
        <v>2439</v>
      </c>
      <c r="AP1971" s="31">
        <v>46210.580474537041</v>
      </c>
      <c r="AT1971" s="31">
        <v>46210.580474537041</v>
      </c>
      <c r="AU1971" s="14">
        <v>46210</v>
      </c>
      <c r="AV1971" t="s">
        <v>2439</v>
      </c>
      <c r="AW1971" t="s">
        <v>652</v>
      </c>
      <c r="AX1971" t="s">
        <v>678</v>
      </c>
      <c r="AY1971" s="14">
        <v>46210</v>
      </c>
      <c r="AZ1971" t="s">
        <v>2439</v>
      </c>
      <c r="BA1971" s="31">
        <v>46210.58085648148</v>
      </c>
      <c r="BB1971" s="14">
        <v>46210</v>
      </c>
      <c r="BC1971" t="s">
        <v>1435</v>
      </c>
      <c r="BD1971" s="31">
        <v>46210.583622685182</v>
      </c>
      <c r="BE1971" s="14">
        <v>46210</v>
      </c>
      <c r="BF1971" t="s">
        <v>1450</v>
      </c>
      <c r="BG1971" s="31">
        <v>46210.600266203706</v>
      </c>
      <c r="BH1971" s="14">
        <v>46210</v>
      </c>
      <c r="BI1971" t="s">
        <v>1437</v>
      </c>
      <c r="BJ1971" s="31">
        <v>46210.630162037036</v>
      </c>
      <c r="BK1971" s="14">
        <v>46210</v>
      </c>
      <c r="BL1971" t="s">
        <v>1437</v>
      </c>
      <c r="BM1971" s="31">
        <v>46210.630925925929</v>
      </c>
      <c r="BZ1971" s="14">
        <v>46210</v>
      </c>
      <c r="CA1971" t="s">
        <v>1437</v>
      </c>
      <c r="CB1971" s="31">
        <v>46210.638229166667</v>
      </c>
      <c r="CC1971" s="14">
        <v>46210</v>
      </c>
      <c r="CD1971" t="s">
        <v>1455</v>
      </c>
      <c r="CE1971" s="31">
        <v>46210.644571759258</v>
      </c>
      <c r="CI1971" s="14">
        <v>46210</v>
      </c>
      <c r="CJ1971" t="s">
        <v>2440</v>
      </c>
      <c r="CK1971" s="31">
        <v>46210.723645833335</v>
      </c>
      <c r="CP1971" t="str">
        <f>VLOOKUP(A1971,Sheet1!$A$2:$E$221,2,0)</f>
        <v>South East Zone</v>
      </c>
    </row>
    <row r="1972" spans="1:94" x14ac:dyDescent="0.35">
      <c r="A1972" t="s">
        <v>8971</v>
      </c>
      <c r="B1972">
        <v>474</v>
      </c>
      <c r="C1972" t="s">
        <v>9332</v>
      </c>
      <c r="D1972" t="s">
        <v>678</v>
      </c>
      <c r="E1972" t="s">
        <v>651</v>
      </c>
      <c r="F1972" t="s">
        <v>652</v>
      </c>
      <c r="G1972" t="s">
        <v>567</v>
      </c>
      <c r="H1972" t="s">
        <v>11189</v>
      </c>
      <c r="I1972">
        <v>658442</v>
      </c>
      <c r="J1972" t="s">
        <v>2314</v>
      </c>
      <c r="K1972" t="s">
        <v>2315</v>
      </c>
      <c r="L1972" t="s">
        <v>4622</v>
      </c>
      <c r="M1972" t="s">
        <v>11190</v>
      </c>
      <c r="N1972">
        <v>45000</v>
      </c>
      <c r="O1972" t="s">
        <v>3012</v>
      </c>
      <c r="P1972" t="s">
        <v>3013</v>
      </c>
      <c r="Q1972" t="s">
        <v>11191</v>
      </c>
      <c r="R1972">
        <v>8647773746</v>
      </c>
      <c r="S1972" t="s">
        <v>13394</v>
      </c>
      <c r="T1972"/>
      <c r="V1972" s="14">
        <v>46209</v>
      </c>
      <c r="W1972" t="s">
        <v>11192</v>
      </c>
      <c r="X1972" s="31">
        <v>46209.740532407406</v>
      </c>
      <c r="AN1972" s="14">
        <v>46209</v>
      </c>
      <c r="AO1972" t="s">
        <v>2439</v>
      </c>
      <c r="AP1972" s="31">
        <v>46209.771736111114</v>
      </c>
      <c r="AT1972" s="31">
        <v>46209.771736111114</v>
      </c>
      <c r="AU1972" s="14">
        <v>46209</v>
      </c>
      <c r="AV1972" t="s">
        <v>2439</v>
      </c>
      <c r="AW1972" t="s">
        <v>652</v>
      </c>
      <c r="AX1972" t="s">
        <v>678</v>
      </c>
      <c r="AY1972" s="14">
        <v>46209</v>
      </c>
      <c r="AZ1972" t="s">
        <v>2439</v>
      </c>
      <c r="BA1972" s="31">
        <v>46209.772152777776</v>
      </c>
      <c r="BB1972" s="14">
        <v>46210</v>
      </c>
      <c r="BC1972" t="s">
        <v>1435</v>
      </c>
      <c r="BD1972" s="31">
        <v>46210.396168981482</v>
      </c>
      <c r="BE1972" s="14">
        <v>46210</v>
      </c>
      <c r="BF1972" t="s">
        <v>1457</v>
      </c>
      <c r="BG1972" s="31">
        <v>46210.399710648147</v>
      </c>
      <c r="BH1972" s="14">
        <v>46210</v>
      </c>
      <c r="BI1972" t="s">
        <v>8654</v>
      </c>
      <c r="BJ1972" s="31">
        <v>46210.415578703702</v>
      </c>
      <c r="BK1972" s="14">
        <v>46210</v>
      </c>
      <c r="BL1972" t="s">
        <v>8654</v>
      </c>
      <c r="BM1972" s="31">
        <v>46210.417974537035</v>
      </c>
      <c r="BZ1972" s="14">
        <v>46210</v>
      </c>
      <c r="CA1972" t="s">
        <v>8654</v>
      </c>
      <c r="CB1972" s="31">
        <v>46210.442002314812</v>
      </c>
      <c r="CC1972" s="14">
        <v>46210</v>
      </c>
      <c r="CD1972" t="s">
        <v>1455</v>
      </c>
      <c r="CE1972" s="31">
        <v>46210.539259259262</v>
      </c>
      <c r="CI1972" s="14">
        <v>46210</v>
      </c>
      <c r="CJ1972" t="s">
        <v>2440</v>
      </c>
      <c r="CK1972" s="31">
        <v>46210.785462962966</v>
      </c>
      <c r="CP1972" t="str">
        <f>VLOOKUP(A1972,Sheet1!$A$2:$E$221,2,0)</f>
        <v>South East Zone</v>
      </c>
    </row>
    <row r="1973" spans="1:94" x14ac:dyDescent="0.35">
      <c r="A1973" t="s">
        <v>8972</v>
      </c>
      <c r="B1973">
        <v>489</v>
      </c>
      <c r="C1973" t="s">
        <v>9332</v>
      </c>
      <c r="D1973" t="s">
        <v>678</v>
      </c>
      <c r="E1973" t="s">
        <v>334</v>
      </c>
      <c r="F1973" t="s">
        <v>335</v>
      </c>
      <c r="G1973" t="s">
        <v>318</v>
      </c>
      <c r="H1973" t="s">
        <v>11193</v>
      </c>
      <c r="I1973">
        <v>255552</v>
      </c>
      <c r="J1973" t="s">
        <v>3549</v>
      </c>
      <c r="K1973" t="s">
        <v>3550</v>
      </c>
      <c r="L1973" t="s">
        <v>4622</v>
      </c>
      <c r="M1973" t="s">
        <v>11194</v>
      </c>
      <c r="N1973">
        <v>50000</v>
      </c>
      <c r="O1973" t="s">
        <v>1034</v>
      </c>
      <c r="P1973" t="s">
        <v>1035</v>
      </c>
      <c r="Q1973" t="s">
        <v>11195</v>
      </c>
      <c r="R1973">
        <v>4379894172</v>
      </c>
      <c r="S1973" t="s">
        <v>13394</v>
      </c>
      <c r="T1973"/>
      <c r="V1973" s="14">
        <v>46207</v>
      </c>
      <c r="W1973" t="s">
        <v>11196</v>
      </c>
      <c r="X1973" s="31">
        <v>46207.533750000002</v>
      </c>
      <c r="AN1973" s="14">
        <v>46209</v>
      </c>
      <c r="AO1973" t="s">
        <v>1515</v>
      </c>
      <c r="AP1973" s="31">
        <v>46209.733518518522</v>
      </c>
      <c r="AT1973" s="31">
        <v>46209.733518518522</v>
      </c>
      <c r="AU1973" s="14">
        <v>46209</v>
      </c>
      <c r="AV1973" t="s">
        <v>1515</v>
      </c>
      <c r="AW1973" t="s">
        <v>335</v>
      </c>
      <c r="AX1973" t="s">
        <v>678</v>
      </c>
      <c r="AY1973" s="14">
        <v>46210</v>
      </c>
      <c r="AZ1973" t="s">
        <v>1518</v>
      </c>
      <c r="BA1973" s="31">
        <v>46210.496574074074</v>
      </c>
      <c r="BB1973" s="14">
        <v>46210</v>
      </c>
      <c r="BC1973" t="s">
        <v>3586</v>
      </c>
      <c r="BD1973" s="31">
        <v>46210.500543981485</v>
      </c>
      <c r="BE1973" s="14">
        <v>46210</v>
      </c>
      <c r="BF1973" t="s">
        <v>2405</v>
      </c>
      <c r="BG1973" s="31">
        <v>46210.52375</v>
      </c>
      <c r="BH1973" s="14">
        <v>46210</v>
      </c>
      <c r="BI1973" t="s">
        <v>1204</v>
      </c>
      <c r="BJ1973" s="31">
        <v>46210.528333333335</v>
      </c>
      <c r="BK1973" s="14">
        <v>46210</v>
      </c>
      <c r="BL1973" t="s">
        <v>1204</v>
      </c>
      <c r="BM1973" s="31">
        <v>46210.53665509259</v>
      </c>
      <c r="BZ1973" s="14">
        <v>46210</v>
      </c>
      <c r="CA1973" t="s">
        <v>1204</v>
      </c>
      <c r="CB1973" s="31">
        <v>46210.541261574072</v>
      </c>
      <c r="CC1973" s="14">
        <v>46210</v>
      </c>
      <c r="CD1973" t="s">
        <v>1205</v>
      </c>
      <c r="CE1973" s="31">
        <v>46210.54478009259</v>
      </c>
      <c r="CI1973" s="14">
        <v>46210</v>
      </c>
      <c r="CJ1973" t="s">
        <v>1518</v>
      </c>
      <c r="CK1973" s="31">
        <v>46210.681238425925</v>
      </c>
      <c r="CP1973" t="str">
        <f>VLOOKUP(A1973,Sheet1!$A$2:$E$221,2,0)</f>
        <v>South East Zone</v>
      </c>
    </row>
    <row r="1974" spans="1:94" x14ac:dyDescent="0.35">
      <c r="A1974" t="s">
        <v>8972</v>
      </c>
      <c r="B1974">
        <v>489</v>
      </c>
      <c r="C1974" t="s">
        <v>9332</v>
      </c>
      <c r="D1974" t="s">
        <v>678</v>
      </c>
      <c r="E1974" t="s">
        <v>334</v>
      </c>
      <c r="F1974" t="s">
        <v>335</v>
      </c>
      <c r="G1974" t="s">
        <v>318</v>
      </c>
      <c r="H1974" t="s">
        <v>8973</v>
      </c>
      <c r="I1974">
        <v>310038</v>
      </c>
      <c r="J1974" t="s">
        <v>3611</v>
      </c>
      <c r="K1974" t="s">
        <v>3612</v>
      </c>
      <c r="L1974" t="s">
        <v>4622</v>
      </c>
      <c r="M1974" t="s">
        <v>8974</v>
      </c>
      <c r="N1974">
        <v>45000</v>
      </c>
      <c r="O1974" t="s">
        <v>1036</v>
      </c>
      <c r="P1974" t="s">
        <v>1037</v>
      </c>
      <c r="Q1974" t="s">
        <v>8975</v>
      </c>
      <c r="R1974">
        <v>7250153565</v>
      </c>
      <c r="S1974" t="s">
        <v>13394</v>
      </c>
      <c r="T1974"/>
      <c r="V1974" s="14">
        <v>46204</v>
      </c>
      <c r="W1974" t="s">
        <v>8976</v>
      </c>
      <c r="X1974" s="31">
        <v>46204.457361111112</v>
      </c>
      <c r="AN1974" s="14">
        <v>46205</v>
      </c>
      <c r="AO1974" t="s">
        <v>1515</v>
      </c>
      <c r="AP1974" s="31">
        <v>46205.550335648149</v>
      </c>
      <c r="AT1974" s="31">
        <v>46205.550335648149</v>
      </c>
      <c r="AU1974" s="14">
        <v>46205</v>
      </c>
      <c r="AV1974" t="s">
        <v>1515</v>
      </c>
      <c r="AW1974" t="s">
        <v>335</v>
      </c>
      <c r="AX1974" t="s">
        <v>678</v>
      </c>
      <c r="AY1974" s="14">
        <v>46205</v>
      </c>
      <c r="AZ1974" t="s">
        <v>1515</v>
      </c>
      <c r="BA1974" s="31">
        <v>46205.551226851851</v>
      </c>
      <c r="BB1974" s="14">
        <v>46205</v>
      </c>
      <c r="BC1974" t="s">
        <v>1194</v>
      </c>
      <c r="BD1974" s="31">
        <v>46205.582870370374</v>
      </c>
      <c r="BE1974" s="14">
        <v>46205</v>
      </c>
      <c r="BF1974" t="s">
        <v>1220</v>
      </c>
      <c r="BG1974" s="31">
        <v>46205.61377314815</v>
      </c>
      <c r="BH1974" s="14">
        <v>46205</v>
      </c>
      <c r="BI1974" t="s">
        <v>1198</v>
      </c>
      <c r="BJ1974" s="31">
        <v>46205.666643518518</v>
      </c>
      <c r="BK1974" s="14">
        <v>46205</v>
      </c>
      <c r="BL1974" t="s">
        <v>1198</v>
      </c>
      <c r="BM1974" s="31">
        <v>46205.692384259259</v>
      </c>
      <c r="BZ1974" s="14">
        <v>46205</v>
      </c>
      <c r="CA1974" t="s">
        <v>1198</v>
      </c>
      <c r="CB1974" s="31">
        <v>46205.704456018517</v>
      </c>
      <c r="CC1974" s="14">
        <v>46205</v>
      </c>
      <c r="CD1974" t="s">
        <v>1205</v>
      </c>
      <c r="CE1974" s="31">
        <v>46205.706921296296</v>
      </c>
      <c r="CI1974" s="14">
        <v>46209</v>
      </c>
      <c r="CJ1974" t="s">
        <v>1518</v>
      </c>
      <c r="CK1974" s="31">
        <v>46209.683472222219</v>
      </c>
      <c r="CP1974" t="str">
        <f>VLOOKUP(A1974,Sheet1!$A$2:$E$221,2,0)</f>
        <v>South East Zone</v>
      </c>
    </row>
    <row r="1975" spans="1:94" x14ac:dyDescent="0.35">
      <c r="A1975" t="s">
        <v>8972</v>
      </c>
      <c r="B1975">
        <v>489</v>
      </c>
      <c r="C1975" t="s">
        <v>9332</v>
      </c>
      <c r="D1975" t="s">
        <v>678</v>
      </c>
      <c r="E1975" t="s">
        <v>334</v>
      </c>
      <c r="F1975" t="s">
        <v>335</v>
      </c>
      <c r="G1975" t="s">
        <v>318</v>
      </c>
      <c r="H1975" t="s">
        <v>3839</v>
      </c>
      <c r="I1975">
        <v>310065</v>
      </c>
      <c r="J1975" t="s">
        <v>1516</v>
      </c>
      <c r="K1975" t="s">
        <v>1517</v>
      </c>
      <c r="L1975" t="s">
        <v>4622</v>
      </c>
      <c r="M1975" t="s">
        <v>8977</v>
      </c>
      <c r="N1975">
        <v>60000</v>
      </c>
      <c r="O1975" t="s">
        <v>1038</v>
      </c>
      <c r="P1975" t="s">
        <v>1039</v>
      </c>
      <c r="Q1975" t="s">
        <v>8978</v>
      </c>
      <c r="R1975">
        <v>1414964736</v>
      </c>
      <c r="S1975" t="s">
        <v>683</v>
      </c>
      <c r="T1975" t="s">
        <v>13225</v>
      </c>
      <c r="U1975" s="1">
        <v>46204</v>
      </c>
      <c r="V1975" s="14">
        <v>46204</v>
      </c>
      <c r="W1975" t="s">
        <v>8979</v>
      </c>
      <c r="X1975" s="31">
        <v>46204.401134259257</v>
      </c>
      <c r="AN1975" s="14">
        <v>46204</v>
      </c>
      <c r="AO1975" t="s">
        <v>1515</v>
      </c>
      <c r="AP1975" s="31">
        <v>46204.615173611113</v>
      </c>
      <c r="AT1975" s="31">
        <v>46204.615173611113</v>
      </c>
      <c r="AU1975" s="14">
        <v>46204</v>
      </c>
      <c r="AV1975" t="s">
        <v>1515</v>
      </c>
      <c r="AW1975" t="s">
        <v>335</v>
      </c>
      <c r="AX1975" t="s">
        <v>678</v>
      </c>
      <c r="AY1975" s="14">
        <v>46204</v>
      </c>
      <c r="AZ1975" t="s">
        <v>1518</v>
      </c>
      <c r="BA1975" s="31">
        <v>46204.619085648148</v>
      </c>
      <c r="BB1975" s="14">
        <v>46204</v>
      </c>
      <c r="BC1975" t="s">
        <v>1194</v>
      </c>
      <c r="BD1975" s="31">
        <v>46204.634837962964</v>
      </c>
      <c r="BE1975" s="14">
        <v>46204</v>
      </c>
      <c r="BF1975" t="s">
        <v>1220</v>
      </c>
      <c r="BG1975" s="31">
        <v>46204.65552083333</v>
      </c>
      <c r="BH1975" s="14">
        <v>46204</v>
      </c>
      <c r="BI1975" t="s">
        <v>6410</v>
      </c>
      <c r="BJ1975" s="31">
        <v>46204.658136574071</v>
      </c>
      <c r="BK1975" s="14">
        <v>46205</v>
      </c>
      <c r="BL1975" t="s">
        <v>3020</v>
      </c>
      <c r="BM1975" s="31">
        <v>46205.479409722226</v>
      </c>
      <c r="BZ1975" s="14">
        <v>46205</v>
      </c>
      <c r="CA1975" t="s">
        <v>3020</v>
      </c>
      <c r="CB1975" s="31">
        <v>46205.488599537035</v>
      </c>
      <c r="CC1975" s="14">
        <v>46205</v>
      </c>
      <c r="CD1975" t="s">
        <v>1205</v>
      </c>
      <c r="CE1975" s="31">
        <v>46205.4919212963</v>
      </c>
      <c r="CI1975" s="14">
        <v>46205</v>
      </c>
      <c r="CJ1975" t="s">
        <v>1518</v>
      </c>
      <c r="CK1975" s="31">
        <v>46205.653715277775</v>
      </c>
      <c r="CP1975" t="str">
        <f>VLOOKUP(A1975,Sheet1!$A$2:$E$221,2,0)</f>
        <v>South East Zone</v>
      </c>
    </row>
    <row r="1976" spans="1:94" x14ac:dyDescent="0.35">
      <c r="A1976" t="s">
        <v>8972</v>
      </c>
      <c r="B1976">
        <v>489</v>
      </c>
      <c r="C1976" t="s">
        <v>9332</v>
      </c>
      <c r="D1976" t="s">
        <v>678</v>
      </c>
      <c r="E1976" t="s">
        <v>334</v>
      </c>
      <c r="F1976" t="s">
        <v>335</v>
      </c>
      <c r="G1976" t="s">
        <v>318</v>
      </c>
      <c r="H1976" t="s">
        <v>3839</v>
      </c>
      <c r="I1976">
        <v>310065</v>
      </c>
      <c r="J1976" t="s">
        <v>1516</v>
      </c>
      <c r="K1976" t="s">
        <v>1517</v>
      </c>
      <c r="L1976" t="s">
        <v>4622</v>
      </c>
      <c r="M1976" t="s">
        <v>8977</v>
      </c>
      <c r="N1976">
        <v>50000</v>
      </c>
      <c r="O1976" t="s">
        <v>1034</v>
      </c>
      <c r="P1976" t="s">
        <v>1035</v>
      </c>
      <c r="Q1976" t="s">
        <v>3840</v>
      </c>
      <c r="R1976">
        <v>9031733559</v>
      </c>
      <c r="S1976" t="s">
        <v>13394</v>
      </c>
      <c r="T1976"/>
      <c r="V1976" s="14">
        <v>46204</v>
      </c>
      <c r="W1976" t="s">
        <v>8979</v>
      </c>
      <c r="X1976" s="31">
        <v>46204.40115740741</v>
      </c>
      <c r="AN1976" s="14">
        <v>46204</v>
      </c>
      <c r="AO1976" t="s">
        <v>1515</v>
      </c>
      <c r="AP1976" s="31">
        <v>46204.61519675926</v>
      </c>
      <c r="AT1976" s="31">
        <v>46204.61519675926</v>
      </c>
      <c r="AU1976" s="14">
        <v>46204</v>
      </c>
      <c r="AV1976" t="s">
        <v>1515</v>
      </c>
      <c r="AW1976" t="s">
        <v>335</v>
      </c>
      <c r="AX1976" t="s">
        <v>678</v>
      </c>
      <c r="AY1976" s="14">
        <v>46204</v>
      </c>
      <c r="AZ1976" t="s">
        <v>1518</v>
      </c>
      <c r="BA1976" s="31">
        <v>46204.619108796294</v>
      </c>
      <c r="BB1976" s="14">
        <v>46204</v>
      </c>
      <c r="BC1976" t="s">
        <v>1194</v>
      </c>
      <c r="BD1976" s="31">
        <v>46204.634837962964</v>
      </c>
      <c r="BE1976" s="14">
        <v>46204</v>
      </c>
      <c r="BF1976" t="s">
        <v>1220</v>
      </c>
      <c r="BG1976" s="31">
        <v>46204.655532407407</v>
      </c>
      <c r="BH1976" s="14">
        <v>46204</v>
      </c>
      <c r="BI1976" t="s">
        <v>6410</v>
      </c>
      <c r="BJ1976" s="31">
        <v>46204.658148148148</v>
      </c>
      <c r="BK1976" s="14">
        <v>46204</v>
      </c>
      <c r="BL1976" t="s">
        <v>6410</v>
      </c>
      <c r="BM1976" s="31">
        <v>46204.666759259257</v>
      </c>
      <c r="BZ1976" s="14">
        <v>46204</v>
      </c>
      <c r="CA1976" t="s">
        <v>6410</v>
      </c>
      <c r="CB1976" s="31">
        <v>46204.677071759259</v>
      </c>
      <c r="CC1976" s="14">
        <v>46205</v>
      </c>
      <c r="CD1976" t="s">
        <v>1205</v>
      </c>
      <c r="CE1976" s="31">
        <v>46205.416643518518</v>
      </c>
      <c r="CI1976" s="14">
        <v>46205</v>
      </c>
      <c r="CJ1976" t="s">
        <v>1518</v>
      </c>
      <c r="CK1976" s="31">
        <v>46205.653715277775</v>
      </c>
      <c r="CP1976" t="str">
        <f>VLOOKUP(A1976,Sheet1!$A$2:$E$221,2,0)</f>
        <v>South East Zone</v>
      </c>
    </row>
    <row r="1977" spans="1:94" x14ac:dyDescent="0.35">
      <c r="A1977" t="s">
        <v>8972</v>
      </c>
      <c r="B1977">
        <v>489</v>
      </c>
      <c r="C1977" t="s">
        <v>9332</v>
      </c>
      <c r="D1977" t="s">
        <v>678</v>
      </c>
      <c r="E1977" t="s">
        <v>334</v>
      </c>
      <c r="F1977" t="s">
        <v>335</v>
      </c>
      <c r="G1977" t="s">
        <v>318</v>
      </c>
      <c r="H1977" t="s">
        <v>8980</v>
      </c>
      <c r="I1977">
        <v>333597</v>
      </c>
      <c r="J1977" t="s">
        <v>3611</v>
      </c>
      <c r="K1977" t="s">
        <v>3612</v>
      </c>
      <c r="L1977" t="s">
        <v>4622</v>
      </c>
      <c r="M1977" t="s">
        <v>8981</v>
      </c>
      <c r="N1977">
        <v>45000</v>
      </c>
      <c r="O1977" t="s">
        <v>1036</v>
      </c>
      <c r="P1977" t="s">
        <v>1037</v>
      </c>
      <c r="Q1977" t="s">
        <v>8982</v>
      </c>
      <c r="R1977">
        <v>7633105056</v>
      </c>
      <c r="S1977" t="s">
        <v>13394</v>
      </c>
      <c r="T1977"/>
      <c r="V1977" s="14">
        <v>46205</v>
      </c>
      <c r="W1977" t="s">
        <v>8976</v>
      </c>
      <c r="X1977" s="31">
        <v>46205.504050925927</v>
      </c>
      <c r="AN1977" s="14">
        <v>46205</v>
      </c>
      <c r="AO1977" t="s">
        <v>1515</v>
      </c>
      <c r="AP1977" s="31">
        <v>46205.552800925929</v>
      </c>
      <c r="AT1977" s="31">
        <v>46205.552800925929</v>
      </c>
      <c r="AU1977" s="14">
        <v>46205</v>
      </c>
      <c r="AV1977" t="s">
        <v>1515</v>
      </c>
      <c r="AW1977" t="s">
        <v>335</v>
      </c>
      <c r="AX1977" t="s">
        <v>678</v>
      </c>
      <c r="AY1977" s="14">
        <v>46205</v>
      </c>
      <c r="AZ1977" t="s">
        <v>1518</v>
      </c>
      <c r="BA1977" s="31">
        <v>46205.555914351855</v>
      </c>
      <c r="BB1977" s="14">
        <v>46205</v>
      </c>
      <c r="BC1977" t="s">
        <v>1194</v>
      </c>
      <c r="BD1977" s="31">
        <v>46205.582881944443</v>
      </c>
      <c r="BE1977" s="14">
        <v>46205</v>
      </c>
      <c r="BF1977" t="s">
        <v>1219</v>
      </c>
      <c r="BG1977" s="31">
        <v>46205.62840277778</v>
      </c>
      <c r="BH1977" s="14">
        <v>46205</v>
      </c>
      <c r="BI1977" t="s">
        <v>1204</v>
      </c>
      <c r="BJ1977" s="31">
        <v>46205.644965277781</v>
      </c>
      <c r="BK1977" s="14">
        <v>46205</v>
      </c>
      <c r="BL1977" t="s">
        <v>1204</v>
      </c>
      <c r="BM1977" s="31">
        <v>46205.658854166664</v>
      </c>
      <c r="BZ1977" s="14">
        <v>46205</v>
      </c>
      <c r="CA1977" t="s">
        <v>1204</v>
      </c>
      <c r="CB1977" s="31">
        <v>46205.673900462964</v>
      </c>
      <c r="CC1977" s="14">
        <v>46205</v>
      </c>
      <c r="CD1977" t="s">
        <v>1205</v>
      </c>
      <c r="CE1977" s="31">
        <v>46205.68141203704</v>
      </c>
      <c r="CI1977" s="14">
        <v>46206</v>
      </c>
      <c r="CJ1977" t="s">
        <v>1518</v>
      </c>
      <c r="CK1977" s="31">
        <v>46206.700324074074</v>
      </c>
      <c r="CP1977" t="str">
        <f>VLOOKUP(A1977,Sheet1!$A$2:$E$221,2,0)</f>
        <v>South East Zone</v>
      </c>
    </row>
    <row r="1978" spans="1:94" x14ac:dyDescent="0.35">
      <c r="A1978" t="s">
        <v>8972</v>
      </c>
      <c r="B1978">
        <v>489</v>
      </c>
      <c r="C1978" t="s">
        <v>9332</v>
      </c>
      <c r="D1978" t="s">
        <v>678</v>
      </c>
      <c r="E1978" t="s">
        <v>334</v>
      </c>
      <c r="F1978" t="s">
        <v>335</v>
      </c>
      <c r="G1978" t="s">
        <v>318</v>
      </c>
      <c r="H1978" t="s">
        <v>13053</v>
      </c>
      <c r="I1978">
        <v>336989</v>
      </c>
      <c r="J1978" t="s">
        <v>13054</v>
      </c>
      <c r="K1978" t="s">
        <v>13055</v>
      </c>
      <c r="L1978" t="s">
        <v>4622</v>
      </c>
      <c r="M1978" t="s">
        <v>13056</v>
      </c>
      <c r="N1978">
        <v>70000</v>
      </c>
      <c r="O1978" t="s">
        <v>1029</v>
      </c>
      <c r="P1978" t="s">
        <v>1030</v>
      </c>
      <c r="Q1978" t="s">
        <v>13057</v>
      </c>
      <c r="R1978">
        <v>5893305404</v>
      </c>
      <c r="S1978" t="s">
        <v>13394</v>
      </c>
      <c r="T1978"/>
      <c r="V1978" s="14">
        <v>46206</v>
      </c>
      <c r="W1978" t="s">
        <v>13058</v>
      </c>
      <c r="X1978" s="31">
        <v>46206.381215277775</v>
      </c>
      <c r="AN1978" s="14">
        <v>46210</v>
      </c>
      <c r="AO1978" t="s">
        <v>1515</v>
      </c>
      <c r="AP1978" s="31">
        <v>46210.598993055559</v>
      </c>
      <c r="AT1978" s="31">
        <v>46210.598993055559</v>
      </c>
      <c r="AU1978" s="14">
        <v>46210</v>
      </c>
      <c r="AV1978" t="s">
        <v>1515</v>
      </c>
      <c r="AW1978" t="s">
        <v>335</v>
      </c>
      <c r="AX1978" t="s">
        <v>678</v>
      </c>
      <c r="AY1978" s="14">
        <v>46210</v>
      </c>
      <c r="AZ1978" t="s">
        <v>1515</v>
      </c>
      <c r="BA1978" s="31">
        <v>46210.599421296298</v>
      </c>
      <c r="BB1978" s="14">
        <v>46210</v>
      </c>
      <c r="BC1978" t="s">
        <v>1194</v>
      </c>
      <c r="BD1978" s="31">
        <v>46210.619004629632</v>
      </c>
      <c r="BE1978" s="14">
        <v>46210</v>
      </c>
      <c r="BF1978" t="s">
        <v>6431</v>
      </c>
      <c r="BG1978" s="31">
        <v>46210.693888888891</v>
      </c>
      <c r="BH1978" s="14">
        <v>46210</v>
      </c>
      <c r="BI1978" t="s">
        <v>1198</v>
      </c>
      <c r="BJ1978" s="31">
        <v>46210.720914351848</v>
      </c>
      <c r="BK1978" s="14">
        <v>46210</v>
      </c>
      <c r="BL1978" t="s">
        <v>1198</v>
      </c>
      <c r="BM1978" s="31">
        <v>46210.74150462963</v>
      </c>
      <c r="BZ1978" s="14">
        <v>46210</v>
      </c>
      <c r="CA1978" t="s">
        <v>1198</v>
      </c>
      <c r="CB1978" s="31">
        <v>46210.760625000003</v>
      </c>
      <c r="CC1978" s="14">
        <v>46210</v>
      </c>
      <c r="CD1978" t="s">
        <v>1205</v>
      </c>
      <c r="CE1978" s="31">
        <v>46210.793703703705</v>
      </c>
      <c r="CP1978" t="str">
        <f>VLOOKUP(A1978,Sheet1!$A$2:$E$221,2,0)</f>
        <v>South East Zone</v>
      </c>
    </row>
    <row r="1979" spans="1:94" x14ac:dyDescent="0.35">
      <c r="A1979" t="s">
        <v>8972</v>
      </c>
      <c r="B1979">
        <v>489</v>
      </c>
      <c r="C1979" t="s">
        <v>9332</v>
      </c>
      <c r="D1979" t="s">
        <v>678</v>
      </c>
      <c r="E1979" t="s">
        <v>334</v>
      </c>
      <c r="F1979" t="s">
        <v>335</v>
      </c>
      <c r="G1979" t="s">
        <v>318</v>
      </c>
      <c r="H1979" t="s">
        <v>11197</v>
      </c>
      <c r="I1979">
        <v>340377</v>
      </c>
      <c r="J1979" t="s">
        <v>2324</v>
      </c>
      <c r="K1979" t="s">
        <v>2325</v>
      </c>
      <c r="L1979" t="s">
        <v>4622</v>
      </c>
      <c r="M1979" t="s">
        <v>11198</v>
      </c>
      <c r="N1979">
        <v>50000</v>
      </c>
      <c r="O1979" t="s">
        <v>1034</v>
      </c>
      <c r="P1979" t="s">
        <v>1035</v>
      </c>
      <c r="Q1979" t="s">
        <v>11199</v>
      </c>
      <c r="R1979">
        <v>2587209229</v>
      </c>
      <c r="S1979" t="s">
        <v>13394</v>
      </c>
      <c r="T1979"/>
      <c r="V1979" s="14">
        <v>46209</v>
      </c>
      <c r="W1979" t="s">
        <v>1518</v>
      </c>
      <c r="X1979" s="31">
        <v>46209.413622685184</v>
      </c>
      <c r="AB1979" s="14">
        <v>46209</v>
      </c>
      <c r="AC1979" t="s">
        <v>11196</v>
      </c>
      <c r="AD1979" s="31">
        <v>46209.414918981478</v>
      </c>
      <c r="AN1979" s="14">
        <v>46209</v>
      </c>
      <c r="AO1979" t="s">
        <v>1515</v>
      </c>
      <c r="AP1979" s="31">
        <v>46209.7346412037</v>
      </c>
      <c r="AT1979" s="31">
        <v>46209.7346412037</v>
      </c>
      <c r="AU1979" s="14">
        <v>46209</v>
      </c>
      <c r="AV1979" t="s">
        <v>1515</v>
      </c>
      <c r="AW1979" t="s">
        <v>335</v>
      </c>
      <c r="AX1979" t="s">
        <v>678</v>
      </c>
      <c r="AY1979" s="14">
        <v>46210</v>
      </c>
      <c r="AZ1979" t="s">
        <v>1518</v>
      </c>
      <c r="BA1979" s="31">
        <v>46210.495740740742</v>
      </c>
      <c r="BB1979" s="14">
        <v>46210</v>
      </c>
      <c r="BC1979" t="s">
        <v>3586</v>
      </c>
      <c r="BD1979" s="31">
        <v>46210.500543981485</v>
      </c>
      <c r="BE1979" s="14">
        <v>46210</v>
      </c>
      <c r="BF1979" t="s">
        <v>6431</v>
      </c>
      <c r="BG1979" s="31">
        <v>46210.600011574075</v>
      </c>
      <c r="BH1979" s="14">
        <v>46210</v>
      </c>
      <c r="BI1979" t="s">
        <v>3020</v>
      </c>
      <c r="BJ1979" s="31">
        <v>46210.607025462959</v>
      </c>
      <c r="BK1979" s="14">
        <v>46210</v>
      </c>
      <c r="BL1979" t="s">
        <v>3020</v>
      </c>
      <c r="BM1979" s="31">
        <v>46210.608657407407</v>
      </c>
      <c r="BZ1979" s="14">
        <v>46210</v>
      </c>
      <c r="CA1979" t="s">
        <v>3020</v>
      </c>
      <c r="CB1979" s="31">
        <v>46210.613368055558</v>
      </c>
      <c r="CC1979" s="14">
        <v>46210</v>
      </c>
      <c r="CD1979" t="s">
        <v>1205</v>
      </c>
      <c r="CE1979" s="31">
        <v>46210.633738425924</v>
      </c>
      <c r="CI1979" s="14">
        <v>46210</v>
      </c>
      <c r="CJ1979" t="s">
        <v>1518</v>
      </c>
      <c r="CK1979" s="31">
        <v>46210.728622685187</v>
      </c>
      <c r="CP1979" t="str">
        <f>VLOOKUP(A1979,Sheet1!$A$2:$E$221,2,0)</f>
        <v>South East Zone</v>
      </c>
    </row>
    <row r="1980" spans="1:94" x14ac:dyDescent="0.35">
      <c r="A1980" t="s">
        <v>8972</v>
      </c>
      <c r="B1980">
        <v>489</v>
      </c>
      <c r="C1980" t="s">
        <v>9332</v>
      </c>
      <c r="D1980" t="s">
        <v>678</v>
      </c>
      <c r="E1980" t="s">
        <v>334</v>
      </c>
      <c r="F1980" t="s">
        <v>335</v>
      </c>
      <c r="G1980" t="s">
        <v>318</v>
      </c>
      <c r="H1980" t="s">
        <v>11197</v>
      </c>
      <c r="I1980">
        <v>340377</v>
      </c>
      <c r="J1980" t="s">
        <v>2324</v>
      </c>
      <c r="K1980" t="s">
        <v>2325</v>
      </c>
      <c r="L1980" t="s">
        <v>4622</v>
      </c>
      <c r="M1980" t="s">
        <v>11198</v>
      </c>
      <c r="N1980">
        <v>50000</v>
      </c>
      <c r="O1980" t="s">
        <v>1034</v>
      </c>
      <c r="P1980" t="s">
        <v>1035</v>
      </c>
      <c r="Q1980" t="s">
        <v>11200</v>
      </c>
      <c r="R1980">
        <v>8070609833</v>
      </c>
      <c r="S1980" t="s">
        <v>13394</v>
      </c>
      <c r="T1980"/>
      <c r="V1980" s="14">
        <v>46209</v>
      </c>
      <c r="W1980" t="s">
        <v>11196</v>
      </c>
      <c r="X1980" s="31">
        <v>46209.372627314813</v>
      </c>
      <c r="AB1980" s="14">
        <v>46209</v>
      </c>
      <c r="AC1980" t="s">
        <v>11196</v>
      </c>
      <c r="AD1980" s="31">
        <v>46209.414942129632</v>
      </c>
      <c r="AN1980" s="14">
        <v>46209</v>
      </c>
      <c r="AO1980" t="s">
        <v>1515</v>
      </c>
      <c r="AP1980" s="31">
        <v>46209.734594907408</v>
      </c>
      <c r="AT1980" s="31">
        <v>46209.734594907408</v>
      </c>
      <c r="AU1980" s="14">
        <v>46209</v>
      </c>
      <c r="AV1980" t="s">
        <v>1515</v>
      </c>
      <c r="AW1980" t="s">
        <v>335</v>
      </c>
      <c r="AX1980" t="s">
        <v>678</v>
      </c>
      <c r="AY1980" s="14">
        <v>46210</v>
      </c>
      <c r="AZ1980" t="s">
        <v>1518</v>
      </c>
      <c r="BA1980" s="31">
        <v>46210.495694444442</v>
      </c>
      <c r="BB1980" s="14">
        <v>46210</v>
      </c>
      <c r="BC1980" t="s">
        <v>3586</v>
      </c>
      <c r="BD1980" s="31">
        <v>46210.500543981485</v>
      </c>
      <c r="BE1980" s="14">
        <v>46210</v>
      </c>
      <c r="BF1980" t="s">
        <v>6431</v>
      </c>
      <c r="BG1980" s="31">
        <v>46210.599988425929</v>
      </c>
      <c r="BH1980" s="14">
        <v>46210</v>
      </c>
      <c r="BI1980" t="s">
        <v>3020</v>
      </c>
      <c r="BJ1980" s="31">
        <v>46210.60701388889</v>
      </c>
      <c r="BK1980" s="14">
        <v>46210</v>
      </c>
      <c r="BL1980" t="s">
        <v>3020</v>
      </c>
      <c r="BM1980" s="31">
        <v>46210.608634259261</v>
      </c>
      <c r="BZ1980" s="14">
        <v>46210</v>
      </c>
      <c r="CA1980" t="s">
        <v>3020</v>
      </c>
      <c r="CB1980" s="31">
        <v>46210.613356481481</v>
      </c>
      <c r="CC1980" s="14">
        <v>46210</v>
      </c>
      <c r="CD1980" t="s">
        <v>1205</v>
      </c>
      <c r="CE1980" s="31">
        <v>46210.633738425924</v>
      </c>
      <c r="CI1980" s="14">
        <v>46210</v>
      </c>
      <c r="CJ1980" t="s">
        <v>1518</v>
      </c>
      <c r="CK1980" s="31">
        <v>46210.728622685187</v>
      </c>
      <c r="CP1980" t="str">
        <f>VLOOKUP(A1980,Sheet1!$A$2:$E$221,2,0)</f>
        <v>South East Zone</v>
      </c>
    </row>
    <row r="1981" spans="1:94" x14ac:dyDescent="0.35">
      <c r="A1981" t="s">
        <v>8972</v>
      </c>
      <c r="B1981">
        <v>489</v>
      </c>
      <c r="C1981" t="s">
        <v>9332</v>
      </c>
      <c r="D1981" t="s">
        <v>678</v>
      </c>
      <c r="E1981" t="s">
        <v>334</v>
      </c>
      <c r="F1981" t="s">
        <v>335</v>
      </c>
      <c r="G1981" t="s">
        <v>318</v>
      </c>
      <c r="H1981" t="s">
        <v>13059</v>
      </c>
      <c r="I1981">
        <v>362904</v>
      </c>
      <c r="J1981" t="s">
        <v>2324</v>
      </c>
      <c r="K1981" t="s">
        <v>2325</v>
      </c>
      <c r="L1981" t="s">
        <v>4622</v>
      </c>
      <c r="M1981" t="s">
        <v>13060</v>
      </c>
      <c r="N1981">
        <v>70000</v>
      </c>
      <c r="O1981" t="s">
        <v>1029</v>
      </c>
      <c r="P1981" t="s">
        <v>1030</v>
      </c>
      <c r="Q1981" t="s">
        <v>13061</v>
      </c>
      <c r="R1981">
        <v>5553439515</v>
      </c>
      <c r="S1981" t="s">
        <v>13394</v>
      </c>
      <c r="T1981"/>
      <c r="V1981" s="14">
        <v>46209</v>
      </c>
      <c r="W1981" t="s">
        <v>11196</v>
      </c>
      <c r="X1981" s="31">
        <v>46209.487199074072</v>
      </c>
      <c r="AN1981" s="14">
        <v>46210</v>
      </c>
      <c r="AO1981" t="s">
        <v>1515</v>
      </c>
      <c r="AP1981" s="31">
        <v>46210.637488425928</v>
      </c>
      <c r="AT1981" s="31">
        <v>46210.637488425928</v>
      </c>
      <c r="AU1981" s="14">
        <v>46210</v>
      </c>
      <c r="AV1981" t="s">
        <v>1515</v>
      </c>
      <c r="AW1981" t="s">
        <v>335</v>
      </c>
      <c r="AX1981" t="s">
        <v>678</v>
      </c>
      <c r="AY1981" s="14">
        <v>46210</v>
      </c>
      <c r="AZ1981" t="s">
        <v>1518</v>
      </c>
      <c r="BA1981" s="31">
        <v>46210.642025462963</v>
      </c>
      <c r="BB1981" s="14">
        <v>46210</v>
      </c>
      <c r="BC1981" t="s">
        <v>1194</v>
      </c>
      <c r="BD1981" s="31">
        <v>46210.679525462961</v>
      </c>
      <c r="BE1981" s="14">
        <v>46210</v>
      </c>
      <c r="BF1981" t="s">
        <v>6513</v>
      </c>
      <c r="BG1981" s="31">
        <v>46210.708379629628</v>
      </c>
      <c r="BH1981" s="14">
        <v>46210</v>
      </c>
      <c r="BI1981" t="s">
        <v>6410</v>
      </c>
      <c r="BJ1981" s="31">
        <v>46210.743530092594</v>
      </c>
      <c r="BK1981" s="14">
        <v>46210</v>
      </c>
      <c r="BL1981" t="s">
        <v>6410</v>
      </c>
      <c r="BM1981" s="31">
        <v>46210.761435185188</v>
      </c>
      <c r="BZ1981" s="14">
        <v>46210</v>
      </c>
      <c r="CA1981" t="s">
        <v>6410</v>
      </c>
      <c r="CB1981" s="31">
        <v>46210.775370370371</v>
      </c>
      <c r="CC1981" s="14">
        <v>46210</v>
      </c>
      <c r="CD1981" t="s">
        <v>1205</v>
      </c>
      <c r="CE1981" s="31">
        <v>46210.776782407411</v>
      </c>
      <c r="CP1981" t="str">
        <f>VLOOKUP(A1981,Sheet1!$A$2:$E$221,2,0)</f>
        <v>South East Zone</v>
      </c>
    </row>
    <row r="1982" spans="1:94" x14ac:dyDescent="0.35">
      <c r="A1982" t="s">
        <v>8972</v>
      </c>
      <c r="B1982">
        <v>489</v>
      </c>
      <c r="C1982" t="s">
        <v>9332</v>
      </c>
      <c r="D1982" t="s">
        <v>678</v>
      </c>
      <c r="E1982" t="s">
        <v>334</v>
      </c>
      <c r="F1982" t="s">
        <v>335</v>
      </c>
      <c r="G1982" t="s">
        <v>318</v>
      </c>
      <c r="H1982" t="s">
        <v>13062</v>
      </c>
      <c r="I1982">
        <v>756312</v>
      </c>
      <c r="J1982" t="s">
        <v>3549</v>
      </c>
      <c r="K1982" t="s">
        <v>3550</v>
      </c>
      <c r="L1982" t="s">
        <v>4622</v>
      </c>
      <c r="M1982" t="s">
        <v>13063</v>
      </c>
      <c r="N1982">
        <v>45000</v>
      </c>
      <c r="O1982" t="s">
        <v>1036</v>
      </c>
      <c r="P1982" t="s">
        <v>1037</v>
      </c>
      <c r="Q1982" t="s">
        <v>13064</v>
      </c>
      <c r="R1982">
        <v>4245618707</v>
      </c>
      <c r="S1982" t="s">
        <v>13394</v>
      </c>
      <c r="T1982"/>
      <c r="V1982" s="14">
        <v>46210</v>
      </c>
      <c r="W1982" t="s">
        <v>1518</v>
      </c>
      <c r="X1982" s="31">
        <v>46210.447974537034</v>
      </c>
      <c r="AN1982" s="14">
        <v>46210</v>
      </c>
      <c r="AO1982" t="s">
        <v>1515</v>
      </c>
      <c r="AP1982" s="31">
        <v>46210.660624999997</v>
      </c>
      <c r="AT1982" s="31">
        <v>46210.660624999997</v>
      </c>
      <c r="AU1982" s="14">
        <v>46210</v>
      </c>
      <c r="AV1982" t="s">
        <v>1515</v>
      </c>
      <c r="AW1982" t="s">
        <v>335</v>
      </c>
      <c r="AX1982" t="s">
        <v>678</v>
      </c>
      <c r="AY1982" s="14">
        <v>46210</v>
      </c>
      <c r="AZ1982" t="s">
        <v>1515</v>
      </c>
      <c r="BA1982" s="31">
        <v>46210.663148148145</v>
      </c>
      <c r="BB1982" s="14">
        <v>46210</v>
      </c>
      <c r="BC1982" t="s">
        <v>1194</v>
      </c>
      <c r="BD1982" s="31">
        <v>46210.679537037038</v>
      </c>
      <c r="BE1982" s="14">
        <v>46210</v>
      </c>
      <c r="BF1982" t="s">
        <v>1218</v>
      </c>
      <c r="BG1982" s="31">
        <v>46210.718611111108</v>
      </c>
      <c r="BH1982" s="14">
        <v>46210</v>
      </c>
      <c r="BI1982" t="s">
        <v>3020</v>
      </c>
      <c r="BJ1982" s="31">
        <v>46210.731770833336</v>
      </c>
      <c r="BK1982" s="14">
        <v>46210</v>
      </c>
      <c r="BL1982" t="s">
        <v>3020</v>
      </c>
      <c r="BM1982" s="31">
        <v>46210.734305555554</v>
      </c>
      <c r="BZ1982" s="14">
        <v>46210</v>
      </c>
      <c r="CA1982" t="s">
        <v>3020</v>
      </c>
      <c r="CB1982" s="31">
        <v>46210.746840277781</v>
      </c>
      <c r="CC1982" s="14">
        <v>46210</v>
      </c>
      <c r="CD1982" t="s">
        <v>1205</v>
      </c>
      <c r="CE1982" s="31">
        <v>46210.748252314814</v>
      </c>
      <c r="CP1982" t="str">
        <f>VLOOKUP(A1982,Sheet1!$A$2:$E$221,2,0)</f>
        <v>South East Zone</v>
      </c>
    </row>
    <row r="1983" spans="1:94" x14ac:dyDescent="0.35">
      <c r="A1983" t="s">
        <v>8972</v>
      </c>
      <c r="B1983">
        <v>489</v>
      </c>
      <c r="C1983" t="s">
        <v>9332</v>
      </c>
      <c r="D1983" t="s">
        <v>678</v>
      </c>
      <c r="E1983" t="s">
        <v>334</v>
      </c>
      <c r="F1983" t="s">
        <v>335</v>
      </c>
      <c r="G1983" t="s">
        <v>318</v>
      </c>
      <c r="H1983" t="s">
        <v>13062</v>
      </c>
      <c r="I1983">
        <v>756312</v>
      </c>
      <c r="J1983" t="s">
        <v>3549</v>
      </c>
      <c r="K1983" t="s">
        <v>3550</v>
      </c>
      <c r="L1983" t="s">
        <v>4622</v>
      </c>
      <c r="M1983" t="s">
        <v>13063</v>
      </c>
      <c r="N1983">
        <v>70000</v>
      </c>
      <c r="O1983" t="s">
        <v>1029</v>
      </c>
      <c r="P1983" t="s">
        <v>1030</v>
      </c>
      <c r="Q1983" t="s">
        <v>13065</v>
      </c>
      <c r="R1983">
        <v>1993881285</v>
      </c>
      <c r="S1983" t="s">
        <v>13394</v>
      </c>
      <c r="T1983"/>
      <c r="V1983" s="14">
        <v>46210</v>
      </c>
      <c r="W1983" t="s">
        <v>1518</v>
      </c>
      <c r="X1983" s="31">
        <v>46210.447997685187</v>
      </c>
      <c r="AN1983" s="14">
        <v>46210</v>
      </c>
      <c r="AO1983" t="s">
        <v>1515</v>
      </c>
      <c r="AP1983" s="31">
        <v>46210.660601851851</v>
      </c>
      <c r="AT1983" s="31">
        <v>46210.660601851851</v>
      </c>
      <c r="AU1983" s="14">
        <v>46210</v>
      </c>
      <c r="AV1983" t="s">
        <v>1515</v>
      </c>
      <c r="AW1983" t="s">
        <v>335</v>
      </c>
      <c r="AX1983" t="s">
        <v>678</v>
      </c>
      <c r="AY1983" s="14">
        <v>46210</v>
      </c>
      <c r="AZ1983" t="s">
        <v>1515</v>
      </c>
      <c r="BA1983" s="31">
        <v>46210.663124999999</v>
      </c>
      <c r="BB1983" s="14">
        <v>46210</v>
      </c>
      <c r="BC1983" t="s">
        <v>1194</v>
      </c>
      <c r="BD1983" s="31">
        <v>46210.679537037038</v>
      </c>
      <c r="BE1983" s="14">
        <v>46210</v>
      </c>
      <c r="BF1983" t="s">
        <v>1218</v>
      </c>
      <c r="BG1983" s="31">
        <v>46210.718599537038</v>
      </c>
      <c r="BH1983" s="14">
        <v>46210</v>
      </c>
      <c r="BI1983" t="s">
        <v>3020</v>
      </c>
      <c r="BJ1983" s="31">
        <v>46210.731747685182</v>
      </c>
      <c r="CP1983" t="str">
        <f>VLOOKUP(A1983,Sheet1!$A$2:$E$221,2,0)</f>
        <v>South East Zone</v>
      </c>
    </row>
    <row r="1984" spans="1:94" x14ac:dyDescent="0.35">
      <c r="A1984" t="s">
        <v>8983</v>
      </c>
      <c r="B1984">
        <v>555</v>
      </c>
      <c r="C1984" t="s">
        <v>9332</v>
      </c>
      <c r="D1984" t="s">
        <v>678</v>
      </c>
      <c r="E1984" t="s">
        <v>336</v>
      </c>
      <c r="F1984" t="s">
        <v>337</v>
      </c>
      <c r="G1984" t="s">
        <v>318</v>
      </c>
      <c r="H1984" t="s">
        <v>3843</v>
      </c>
      <c r="I1984">
        <v>254368</v>
      </c>
      <c r="J1984" t="s">
        <v>1519</v>
      </c>
      <c r="K1984" t="s">
        <v>1520</v>
      </c>
      <c r="L1984" t="s">
        <v>4622</v>
      </c>
      <c r="M1984" t="s">
        <v>8984</v>
      </c>
      <c r="N1984">
        <v>70000</v>
      </c>
      <c r="O1984" t="s">
        <v>3845</v>
      </c>
      <c r="P1984" t="s">
        <v>3846</v>
      </c>
      <c r="Q1984" t="s">
        <v>3844</v>
      </c>
      <c r="R1984">
        <v>9084314541</v>
      </c>
      <c r="S1984" t="s">
        <v>13394</v>
      </c>
      <c r="T1984"/>
      <c r="V1984" s="14">
        <v>46204</v>
      </c>
      <c r="W1984" t="s">
        <v>1521</v>
      </c>
      <c r="X1984" s="31">
        <v>46204.454525462963</v>
      </c>
      <c r="AN1984" s="14">
        <v>46204</v>
      </c>
      <c r="AO1984" t="s">
        <v>1522</v>
      </c>
      <c r="AP1984" s="31">
        <v>46204.620856481481</v>
      </c>
      <c r="AT1984" s="31">
        <v>46204.620856481481</v>
      </c>
      <c r="AU1984" s="14">
        <v>46204</v>
      </c>
      <c r="AV1984" t="s">
        <v>1522</v>
      </c>
      <c r="AW1984" t="s">
        <v>337</v>
      </c>
      <c r="AX1984" t="s">
        <v>678</v>
      </c>
      <c r="AY1984" s="14">
        <v>46204</v>
      </c>
      <c r="AZ1984" t="s">
        <v>1521</v>
      </c>
      <c r="BA1984" s="31">
        <v>46204.638252314813</v>
      </c>
      <c r="BB1984" s="14">
        <v>46204</v>
      </c>
      <c r="BC1984" t="s">
        <v>1194</v>
      </c>
      <c r="BD1984" s="31">
        <v>46204.644629629627</v>
      </c>
      <c r="BE1984" s="14">
        <v>46204</v>
      </c>
      <c r="BF1984" t="s">
        <v>1219</v>
      </c>
      <c r="BG1984" s="31">
        <v>46204.659953703704</v>
      </c>
      <c r="BH1984" s="14">
        <v>46204</v>
      </c>
      <c r="BI1984" t="s">
        <v>1198</v>
      </c>
      <c r="BJ1984" s="31">
        <v>46204.660254629627</v>
      </c>
      <c r="BK1984" s="14">
        <v>46204</v>
      </c>
      <c r="BL1984" t="s">
        <v>1198</v>
      </c>
      <c r="BM1984" s="31">
        <v>46204.663912037038</v>
      </c>
      <c r="BZ1984" s="14">
        <v>46204</v>
      </c>
      <c r="CA1984" t="s">
        <v>1198</v>
      </c>
      <c r="CB1984" s="31">
        <v>46204.679212962961</v>
      </c>
      <c r="CC1984" s="14">
        <v>46204</v>
      </c>
      <c r="CD1984" t="s">
        <v>1205</v>
      </c>
      <c r="CE1984" s="31">
        <v>46204.680995370371</v>
      </c>
      <c r="CI1984" s="14">
        <v>46205</v>
      </c>
      <c r="CJ1984" t="s">
        <v>1521</v>
      </c>
      <c r="CK1984" s="31">
        <v>46205.457604166666</v>
      </c>
      <c r="CP1984" t="str">
        <f>VLOOKUP(A1984,Sheet1!$A$2:$E$221,2,0)</f>
        <v>South East Zone</v>
      </c>
    </row>
    <row r="1985" spans="1:94" x14ac:dyDescent="0.35">
      <c r="A1985" t="s">
        <v>8983</v>
      </c>
      <c r="B1985">
        <v>555</v>
      </c>
      <c r="C1985" t="s">
        <v>9332</v>
      </c>
      <c r="D1985" t="s">
        <v>678</v>
      </c>
      <c r="E1985" t="s">
        <v>336</v>
      </c>
      <c r="F1985" t="s">
        <v>337</v>
      </c>
      <c r="G1985" t="s">
        <v>318</v>
      </c>
      <c r="H1985" t="s">
        <v>8985</v>
      </c>
      <c r="I1985">
        <v>350022</v>
      </c>
      <c r="J1985" t="s">
        <v>4392</v>
      </c>
      <c r="K1985" t="s">
        <v>4393</v>
      </c>
      <c r="L1985" t="s">
        <v>4622</v>
      </c>
      <c r="M1985" t="s">
        <v>8986</v>
      </c>
      <c r="N1985">
        <v>65000</v>
      </c>
      <c r="O1985" t="s">
        <v>8795</v>
      </c>
      <c r="P1985" t="s">
        <v>8796</v>
      </c>
      <c r="Q1985" t="s">
        <v>8987</v>
      </c>
      <c r="R1985">
        <v>6726236169</v>
      </c>
      <c r="S1985" t="s">
        <v>13394</v>
      </c>
      <c r="T1985"/>
      <c r="V1985" s="14">
        <v>46205</v>
      </c>
      <c r="W1985" t="s">
        <v>8988</v>
      </c>
      <c r="X1985" s="31">
        <v>46205.743252314816</v>
      </c>
      <c r="AN1985" s="14">
        <v>46206</v>
      </c>
      <c r="AO1985" t="s">
        <v>1522</v>
      </c>
      <c r="AP1985" s="31">
        <v>46206.502824074072</v>
      </c>
      <c r="AT1985" s="31">
        <v>46206.502824074072</v>
      </c>
      <c r="AU1985" s="14">
        <v>46206</v>
      </c>
      <c r="AV1985" t="s">
        <v>1522</v>
      </c>
      <c r="AW1985" t="s">
        <v>337</v>
      </c>
      <c r="AX1985" t="s">
        <v>678</v>
      </c>
      <c r="AY1985" s="14">
        <v>46206</v>
      </c>
      <c r="AZ1985" t="s">
        <v>1521</v>
      </c>
      <c r="BA1985" s="31">
        <v>46206.511261574073</v>
      </c>
      <c r="BB1985" s="14">
        <v>46206</v>
      </c>
      <c r="BC1985" t="s">
        <v>1194</v>
      </c>
      <c r="BD1985" s="31">
        <v>46206.520868055559</v>
      </c>
      <c r="BE1985" s="14">
        <v>46206</v>
      </c>
      <c r="BF1985" t="s">
        <v>1220</v>
      </c>
      <c r="BG1985" s="31">
        <v>46206.539652777778</v>
      </c>
      <c r="BH1985" s="14">
        <v>46206</v>
      </c>
      <c r="BI1985" t="s">
        <v>1204</v>
      </c>
      <c r="BJ1985" s="31">
        <v>46206.586284722223</v>
      </c>
      <c r="BK1985" s="14">
        <v>46206</v>
      </c>
      <c r="BL1985" t="s">
        <v>1204</v>
      </c>
      <c r="BM1985" s="31">
        <v>46206.61513888889</v>
      </c>
      <c r="BZ1985" s="14">
        <v>46206</v>
      </c>
      <c r="CA1985" t="s">
        <v>1204</v>
      </c>
      <c r="CB1985" s="31">
        <v>46206.621249999997</v>
      </c>
      <c r="CC1985" s="14">
        <v>46206</v>
      </c>
      <c r="CD1985" t="s">
        <v>1199</v>
      </c>
      <c r="CE1985" s="31">
        <v>46206.631701388891</v>
      </c>
      <c r="CI1985" s="14">
        <v>46206</v>
      </c>
      <c r="CJ1985" t="s">
        <v>1521</v>
      </c>
      <c r="CK1985" s="31">
        <v>46206.710914351854</v>
      </c>
      <c r="CP1985" t="str">
        <f>VLOOKUP(A1985,Sheet1!$A$2:$E$221,2,0)</f>
        <v>South East Zone</v>
      </c>
    </row>
    <row r="1986" spans="1:94" x14ac:dyDescent="0.35">
      <c r="A1986" t="s">
        <v>8983</v>
      </c>
      <c r="B1986">
        <v>555</v>
      </c>
      <c r="C1986" t="s">
        <v>9332</v>
      </c>
      <c r="D1986" t="s">
        <v>678</v>
      </c>
      <c r="E1986" t="s">
        <v>336</v>
      </c>
      <c r="F1986" t="s">
        <v>337</v>
      </c>
      <c r="G1986" t="s">
        <v>318</v>
      </c>
      <c r="H1986" t="s">
        <v>11201</v>
      </c>
      <c r="I1986">
        <v>356940</v>
      </c>
      <c r="J1986" t="s">
        <v>1519</v>
      </c>
      <c r="K1986" t="s">
        <v>1520</v>
      </c>
      <c r="L1986" t="s">
        <v>4622</v>
      </c>
      <c r="M1986" t="s">
        <v>11202</v>
      </c>
      <c r="N1986">
        <v>45000</v>
      </c>
      <c r="O1986" t="s">
        <v>7331</v>
      </c>
      <c r="P1986" t="s">
        <v>7332</v>
      </c>
      <c r="Q1986" t="s">
        <v>11203</v>
      </c>
      <c r="R1986">
        <v>7481129056</v>
      </c>
      <c r="S1986" t="s">
        <v>683</v>
      </c>
      <c r="T1986" t="s">
        <v>13317</v>
      </c>
      <c r="U1986" s="1">
        <v>46209</v>
      </c>
      <c r="V1986" s="14">
        <v>46209</v>
      </c>
      <c r="W1986" t="s">
        <v>11204</v>
      </c>
      <c r="X1986" s="31">
        <v>46209.637453703705</v>
      </c>
      <c r="AN1986" s="14">
        <v>46209</v>
      </c>
      <c r="AO1986" t="s">
        <v>1521</v>
      </c>
      <c r="AP1986" s="31">
        <v>46209.668032407404</v>
      </c>
      <c r="AT1986" s="31">
        <v>46209.668032407404</v>
      </c>
      <c r="AU1986" s="14">
        <v>46209</v>
      </c>
      <c r="AV1986" t="s">
        <v>1521</v>
      </c>
      <c r="AW1986" t="s">
        <v>11205</v>
      </c>
      <c r="AX1986" t="s">
        <v>677</v>
      </c>
      <c r="AY1986" s="14">
        <v>46209</v>
      </c>
      <c r="AZ1986" t="s">
        <v>1521</v>
      </c>
      <c r="BA1986" s="31">
        <v>46209.680671296293</v>
      </c>
      <c r="BB1986" s="14">
        <v>46209</v>
      </c>
      <c r="BC1986" t="s">
        <v>1194</v>
      </c>
      <c r="BD1986" s="31">
        <v>46209.685335648152</v>
      </c>
      <c r="BE1986" s="14">
        <v>46209</v>
      </c>
      <c r="BF1986" t="s">
        <v>1220</v>
      </c>
      <c r="BG1986" s="31">
        <v>46209.69253472222</v>
      </c>
      <c r="BH1986" s="14">
        <v>46209</v>
      </c>
      <c r="BI1986" t="s">
        <v>6432</v>
      </c>
      <c r="BJ1986" s="31">
        <v>46209.695104166669</v>
      </c>
      <c r="BK1986" s="14">
        <v>46210</v>
      </c>
      <c r="BL1986" t="s">
        <v>1198</v>
      </c>
      <c r="BM1986" s="31">
        <v>46210.611620370371</v>
      </c>
      <c r="BZ1986" s="14">
        <v>46210</v>
      </c>
      <c r="CA1986" t="s">
        <v>1198</v>
      </c>
      <c r="CB1986" s="31">
        <v>46210.622060185182</v>
      </c>
      <c r="CC1986" s="14">
        <v>46210</v>
      </c>
      <c r="CD1986" t="s">
        <v>1199</v>
      </c>
      <c r="CE1986" s="31">
        <v>46210.624224537038</v>
      </c>
      <c r="CI1986" s="14">
        <v>46210</v>
      </c>
      <c r="CJ1986" t="s">
        <v>1521</v>
      </c>
      <c r="CK1986" s="31">
        <v>46210.641203703701</v>
      </c>
      <c r="CP1986" t="str">
        <f>VLOOKUP(A1986,Sheet1!$A$2:$E$221,2,0)</f>
        <v>South East Zone</v>
      </c>
    </row>
    <row r="1987" spans="1:94" x14ac:dyDescent="0.35">
      <c r="A1987" t="s">
        <v>8983</v>
      </c>
      <c r="B1987">
        <v>555</v>
      </c>
      <c r="C1987" t="s">
        <v>9332</v>
      </c>
      <c r="D1987" t="s">
        <v>678</v>
      </c>
      <c r="E1987" t="s">
        <v>336</v>
      </c>
      <c r="F1987" t="s">
        <v>337</v>
      </c>
      <c r="G1987" t="s">
        <v>318</v>
      </c>
      <c r="H1987" t="s">
        <v>4372</v>
      </c>
      <c r="I1987">
        <v>365995</v>
      </c>
      <c r="J1987" t="s">
        <v>4374</v>
      </c>
      <c r="K1987" t="s">
        <v>4375</v>
      </c>
      <c r="L1987" t="s">
        <v>4622</v>
      </c>
      <c r="M1987" t="s">
        <v>8989</v>
      </c>
      <c r="N1987">
        <v>70000</v>
      </c>
      <c r="O1987" t="s">
        <v>3845</v>
      </c>
      <c r="P1987" t="s">
        <v>3846</v>
      </c>
      <c r="Q1987" t="s">
        <v>4373</v>
      </c>
      <c r="R1987">
        <v>6912284236</v>
      </c>
      <c r="S1987" t="s">
        <v>13394</v>
      </c>
      <c r="T1987"/>
      <c r="V1987" s="14">
        <v>46205</v>
      </c>
      <c r="W1987" t="s">
        <v>8990</v>
      </c>
      <c r="X1987" s="31">
        <v>46205.387442129628</v>
      </c>
      <c r="AN1987" s="14">
        <v>46206</v>
      </c>
      <c r="AO1987" t="s">
        <v>1522</v>
      </c>
      <c r="AP1987" s="31">
        <v>46206.324097222219</v>
      </c>
      <c r="AT1987" s="31">
        <v>46206.324097222219</v>
      </c>
      <c r="AU1987" s="14">
        <v>46206</v>
      </c>
      <c r="AV1987" t="s">
        <v>1522</v>
      </c>
      <c r="AW1987" t="s">
        <v>337</v>
      </c>
      <c r="AX1987" t="s">
        <v>678</v>
      </c>
      <c r="AY1987" s="14">
        <v>46206</v>
      </c>
      <c r="AZ1987" t="s">
        <v>1521</v>
      </c>
      <c r="BA1987" s="31">
        <v>46206.330358796295</v>
      </c>
      <c r="BB1987" s="14">
        <v>46206</v>
      </c>
      <c r="BC1987" t="s">
        <v>1194</v>
      </c>
      <c r="BD1987" s="31">
        <v>46206.394826388889</v>
      </c>
      <c r="BE1987" s="14">
        <v>46206</v>
      </c>
      <c r="BF1987" t="s">
        <v>1194</v>
      </c>
      <c r="BG1987" s="31">
        <v>46206.425185185188</v>
      </c>
      <c r="BH1987" s="14">
        <v>46206</v>
      </c>
      <c r="BI1987" t="s">
        <v>6432</v>
      </c>
      <c r="BJ1987" s="31">
        <v>46206.482199074075</v>
      </c>
      <c r="BK1987" s="14">
        <v>46206</v>
      </c>
      <c r="BL1987" t="s">
        <v>6432</v>
      </c>
      <c r="BM1987" s="31">
        <v>46206.486747685187</v>
      </c>
      <c r="BZ1987" s="14">
        <v>46206</v>
      </c>
      <c r="CA1987" t="s">
        <v>6432</v>
      </c>
      <c r="CB1987" s="31">
        <v>46206.507037037038</v>
      </c>
      <c r="CC1987" s="14">
        <v>46206</v>
      </c>
      <c r="CD1987" t="s">
        <v>1199</v>
      </c>
      <c r="CE1987" s="31">
        <v>46206.508356481485</v>
      </c>
      <c r="CI1987" s="14">
        <v>46206</v>
      </c>
      <c r="CJ1987" t="s">
        <v>1521</v>
      </c>
      <c r="CK1987" s="31">
        <v>46206.654687499999</v>
      </c>
      <c r="CP1987" t="str">
        <f>VLOOKUP(A1987,Sheet1!$A$2:$E$221,2,0)</f>
        <v>South East Zone</v>
      </c>
    </row>
    <row r="1988" spans="1:94" x14ac:dyDescent="0.35">
      <c r="A1988" t="s">
        <v>8983</v>
      </c>
      <c r="B1988">
        <v>555</v>
      </c>
      <c r="C1988" t="s">
        <v>9332</v>
      </c>
      <c r="D1988" t="s">
        <v>678</v>
      </c>
      <c r="E1988" t="s">
        <v>336</v>
      </c>
      <c r="F1988" t="s">
        <v>337</v>
      </c>
      <c r="G1988" t="s">
        <v>318</v>
      </c>
      <c r="H1988" t="s">
        <v>4390</v>
      </c>
      <c r="I1988">
        <v>405813</v>
      </c>
      <c r="J1988" t="s">
        <v>4392</v>
      </c>
      <c r="K1988" t="s">
        <v>4393</v>
      </c>
      <c r="L1988" t="s">
        <v>4622</v>
      </c>
      <c r="M1988" t="s">
        <v>8991</v>
      </c>
      <c r="N1988">
        <v>60000</v>
      </c>
      <c r="O1988" t="s">
        <v>1097</v>
      </c>
      <c r="P1988" t="s">
        <v>1098</v>
      </c>
      <c r="Q1988" t="s">
        <v>4391</v>
      </c>
      <c r="R1988">
        <v>6252858737</v>
      </c>
      <c r="S1988" t="s">
        <v>13394</v>
      </c>
      <c r="T1988"/>
      <c r="V1988" s="14">
        <v>46205</v>
      </c>
      <c r="W1988" t="s">
        <v>8988</v>
      </c>
      <c r="X1988" s="31">
        <v>46205.378495370373</v>
      </c>
      <c r="AN1988" s="14">
        <v>46206</v>
      </c>
      <c r="AO1988" t="s">
        <v>1522</v>
      </c>
      <c r="AP1988" s="31">
        <v>46206.325509259259</v>
      </c>
      <c r="AT1988" s="31">
        <v>46206.325509259259</v>
      </c>
      <c r="AU1988" s="14">
        <v>46206</v>
      </c>
      <c r="AV1988" t="s">
        <v>1522</v>
      </c>
      <c r="AW1988" t="s">
        <v>337</v>
      </c>
      <c r="AX1988" t="s">
        <v>678</v>
      </c>
      <c r="AY1988" s="14">
        <v>46206</v>
      </c>
      <c r="AZ1988" t="s">
        <v>1521</v>
      </c>
      <c r="BA1988" s="31">
        <v>46206.334189814814</v>
      </c>
      <c r="BB1988" s="14">
        <v>46206</v>
      </c>
      <c r="BC1988" t="s">
        <v>1194</v>
      </c>
      <c r="BD1988" s="31">
        <v>46206.394826388889</v>
      </c>
      <c r="BE1988" s="14">
        <v>46206</v>
      </c>
      <c r="BF1988" t="s">
        <v>1219</v>
      </c>
      <c r="BG1988" s="31">
        <v>46206.447951388887</v>
      </c>
      <c r="BH1988" s="14">
        <v>46206</v>
      </c>
      <c r="BI1988" t="s">
        <v>3020</v>
      </c>
      <c r="BJ1988" s="31">
        <v>46206.491226851853</v>
      </c>
      <c r="BK1988" s="14">
        <v>46206</v>
      </c>
      <c r="BL1988" t="s">
        <v>3020</v>
      </c>
      <c r="BM1988" s="31">
        <v>46206.492268518516</v>
      </c>
      <c r="BZ1988" s="14">
        <v>46206</v>
      </c>
      <c r="CA1988" t="s">
        <v>3020</v>
      </c>
      <c r="CB1988" s="31">
        <v>46206.497453703705</v>
      </c>
      <c r="CC1988" s="14">
        <v>46206</v>
      </c>
      <c r="CD1988" t="s">
        <v>1205</v>
      </c>
      <c r="CE1988" s="31">
        <v>46206.499166666668</v>
      </c>
      <c r="CI1988" s="14">
        <v>46206</v>
      </c>
      <c r="CJ1988" t="s">
        <v>1521</v>
      </c>
      <c r="CK1988" s="31">
        <v>46206.600624999999</v>
      </c>
      <c r="CP1988" t="str">
        <f>VLOOKUP(A1988,Sheet1!$A$2:$E$221,2,0)</f>
        <v>South East Zone</v>
      </c>
    </row>
    <row r="1989" spans="1:94" x14ac:dyDescent="0.35">
      <c r="A1989" t="s">
        <v>8983</v>
      </c>
      <c r="B1989">
        <v>555</v>
      </c>
      <c r="C1989" t="s">
        <v>9332</v>
      </c>
      <c r="D1989" t="s">
        <v>678</v>
      </c>
      <c r="E1989" t="s">
        <v>336</v>
      </c>
      <c r="F1989" t="s">
        <v>337</v>
      </c>
      <c r="G1989" t="s">
        <v>318</v>
      </c>
      <c r="H1989" t="s">
        <v>8992</v>
      </c>
      <c r="I1989">
        <v>450550</v>
      </c>
      <c r="J1989" t="s">
        <v>8993</v>
      </c>
      <c r="K1989" t="s">
        <v>8994</v>
      </c>
      <c r="L1989" t="s">
        <v>4622</v>
      </c>
      <c r="M1989" t="s">
        <v>8995</v>
      </c>
      <c r="N1989">
        <v>55000</v>
      </c>
      <c r="O1989" t="s">
        <v>5836</v>
      </c>
      <c r="P1989" t="s">
        <v>5837</v>
      </c>
      <c r="Q1989" t="s">
        <v>8996</v>
      </c>
      <c r="R1989">
        <v>5319076607</v>
      </c>
      <c r="S1989" t="s">
        <v>13394</v>
      </c>
      <c r="T1989"/>
      <c r="V1989" s="14">
        <v>46204</v>
      </c>
      <c r="W1989" t="s">
        <v>8997</v>
      </c>
      <c r="X1989" s="31">
        <v>46204.671886574077</v>
      </c>
      <c r="AN1989" s="14">
        <v>46206</v>
      </c>
      <c r="AO1989" t="s">
        <v>1522</v>
      </c>
      <c r="AP1989" s="31">
        <v>46206.499594907407</v>
      </c>
      <c r="AT1989" s="31">
        <v>46206.499594907407</v>
      </c>
      <c r="AU1989" s="14">
        <v>46206</v>
      </c>
      <c r="AV1989" t="s">
        <v>1522</v>
      </c>
      <c r="AW1989" t="s">
        <v>337</v>
      </c>
      <c r="AX1989" t="s">
        <v>678</v>
      </c>
      <c r="AY1989" s="14">
        <v>46206</v>
      </c>
      <c r="AZ1989" t="s">
        <v>1521</v>
      </c>
      <c r="BA1989" s="31">
        <v>46206.502152777779</v>
      </c>
      <c r="BB1989" s="14">
        <v>46206</v>
      </c>
      <c r="BC1989" t="s">
        <v>1194</v>
      </c>
      <c r="BD1989" s="31">
        <v>46206.520856481482</v>
      </c>
      <c r="BE1989" s="14">
        <v>46206</v>
      </c>
      <c r="BF1989" t="s">
        <v>1219</v>
      </c>
      <c r="BG1989" s="31">
        <v>46206.589745370373</v>
      </c>
      <c r="BH1989" s="14">
        <v>46206</v>
      </c>
      <c r="BI1989" t="s">
        <v>6432</v>
      </c>
      <c r="BJ1989" s="31">
        <v>46206.605208333334</v>
      </c>
      <c r="BK1989" s="14">
        <v>46206</v>
      </c>
      <c r="BL1989" t="s">
        <v>6432</v>
      </c>
      <c r="BM1989" s="31">
        <v>46206.62871527778</v>
      </c>
      <c r="BZ1989" s="14">
        <v>46206</v>
      </c>
      <c r="CA1989" t="s">
        <v>6432</v>
      </c>
      <c r="CB1989" s="31">
        <v>46206.636446759258</v>
      </c>
      <c r="CC1989" s="14">
        <v>46206</v>
      </c>
      <c r="CD1989" t="s">
        <v>1205</v>
      </c>
      <c r="CE1989" s="31">
        <v>46206.638784722221</v>
      </c>
      <c r="CI1989" s="14">
        <v>46206</v>
      </c>
      <c r="CJ1989" t="s">
        <v>1521</v>
      </c>
      <c r="CK1989" s="31">
        <v>46206.695868055554</v>
      </c>
      <c r="CP1989" t="str">
        <f>VLOOKUP(A1989,Sheet1!$A$2:$E$221,2,0)</f>
        <v>South East Zone</v>
      </c>
    </row>
    <row r="1990" spans="1:94" x14ac:dyDescent="0.35">
      <c r="A1990" t="s">
        <v>8983</v>
      </c>
      <c r="B1990">
        <v>555</v>
      </c>
      <c r="C1990" t="s">
        <v>9332</v>
      </c>
      <c r="D1990" t="s">
        <v>678</v>
      </c>
      <c r="E1990" t="s">
        <v>336</v>
      </c>
      <c r="F1990" t="s">
        <v>337</v>
      </c>
      <c r="G1990" t="s">
        <v>318</v>
      </c>
      <c r="H1990" t="s">
        <v>8998</v>
      </c>
      <c r="I1990">
        <v>463914</v>
      </c>
      <c r="J1990" t="s">
        <v>8993</v>
      </c>
      <c r="K1990" t="s">
        <v>8994</v>
      </c>
      <c r="L1990" t="s">
        <v>4622</v>
      </c>
      <c r="M1990" t="s">
        <v>8999</v>
      </c>
      <c r="N1990">
        <v>73000</v>
      </c>
      <c r="O1990" t="s">
        <v>1523</v>
      </c>
      <c r="P1990" t="s">
        <v>1524</v>
      </c>
      <c r="Q1990" t="s">
        <v>1525</v>
      </c>
      <c r="R1990">
        <v>3196232035</v>
      </c>
      <c r="S1990" t="s">
        <v>13394</v>
      </c>
      <c r="T1990"/>
      <c r="V1990" s="14">
        <v>46204</v>
      </c>
      <c r="W1990" t="s">
        <v>8997</v>
      </c>
      <c r="X1990" s="31">
        <v>46204.44190972222</v>
      </c>
      <c r="AN1990" s="14">
        <v>46204</v>
      </c>
      <c r="AO1990" t="s">
        <v>1522</v>
      </c>
      <c r="AP1990" s="31">
        <v>46204.508819444447</v>
      </c>
      <c r="AT1990" s="31">
        <v>46204.508819444447</v>
      </c>
      <c r="AU1990" s="14">
        <v>46204</v>
      </c>
      <c r="AV1990" t="s">
        <v>1522</v>
      </c>
      <c r="AW1990" t="s">
        <v>337</v>
      </c>
      <c r="AX1990" t="s">
        <v>678</v>
      </c>
      <c r="AY1990" s="14">
        <v>46204</v>
      </c>
      <c r="AZ1990" t="s">
        <v>1521</v>
      </c>
      <c r="BA1990" s="31">
        <v>46204.522569444445</v>
      </c>
      <c r="BB1990" s="14">
        <v>46204</v>
      </c>
      <c r="BC1990" t="s">
        <v>1194</v>
      </c>
      <c r="BD1990" s="31">
        <v>46204.524317129632</v>
      </c>
      <c r="BE1990" s="14">
        <v>46204</v>
      </c>
      <c r="BF1990" t="s">
        <v>1218</v>
      </c>
      <c r="BG1990" s="31">
        <v>46204.532893518517</v>
      </c>
      <c r="BH1990" s="14">
        <v>46204</v>
      </c>
      <c r="BI1990" t="s">
        <v>6432</v>
      </c>
      <c r="BJ1990" s="31">
        <v>46204.559004629627</v>
      </c>
      <c r="BK1990" s="14">
        <v>46204</v>
      </c>
      <c r="BL1990" t="s">
        <v>6432</v>
      </c>
      <c r="BM1990" s="31">
        <v>46204.560624999998</v>
      </c>
      <c r="BZ1990" s="14">
        <v>46204</v>
      </c>
      <c r="CA1990" t="s">
        <v>6432</v>
      </c>
      <c r="CB1990" s="31">
        <v>46204.599166666667</v>
      </c>
      <c r="CC1990" s="14">
        <v>46204</v>
      </c>
      <c r="CD1990" t="s">
        <v>1199</v>
      </c>
      <c r="CE1990" s="31">
        <v>46204.601817129631</v>
      </c>
      <c r="CI1990" s="14">
        <v>46205</v>
      </c>
      <c r="CJ1990" t="s">
        <v>1521</v>
      </c>
      <c r="CK1990" s="31">
        <v>46205.721805555557</v>
      </c>
      <c r="CP1990" t="str">
        <f>VLOOKUP(A1990,Sheet1!$A$2:$E$221,2,0)</f>
        <v>South East Zone</v>
      </c>
    </row>
    <row r="1991" spans="1:94" x14ac:dyDescent="0.35">
      <c r="A1991" t="s">
        <v>8983</v>
      </c>
      <c r="B1991">
        <v>555</v>
      </c>
      <c r="C1991" t="s">
        <v>9332</v>
      </c>
      <c r="D1991" t="s">
        <v>678</v>
      </c>
      <c r="E1991" t="s">
        <v>336</v>
      </c>
      <c r="F1991" t="s">
        <v>337</v>
      </c>
      <c r="G1991" t="s">
        <v>318</v>
      </c>
      <c r="H1991" t="s">
        <v>9391</v>
      </c>
      <c r="I1991">
        <v>571520</v>
      </c>
      <c r="J1991" t="s">
        <v>4374</v>
      </c>
      <c r="K1991" t="s">
        <v>4375</v>
      </c>
      <c r="L1991" t="s">
        <v>4622</v>
      </c>
      <c r="M1991" t="s">
        <v>9392</v>
      </c>
      <c r="N1991">
        <v>73000</v>
      </c>
      <c r="O1991" t="s">
        <v>1523</v>
      </c>
      <c r="P1991" t="s">
        <v>1524</v>
      </c>
      <c r="Q1991" t="s">
        <v>9393</v>
      </c>
      <c r="R1991">
        <v>9691838701</v>
      </c>
      <c r="S1991" t="s">
        <v>13394</v>
      </c>
      <c r="T1991"/>
      <c r="V1991" s="14">
        <v>46203</v>
      </c>
      <c r="W1991" t="s">
        <v>8990</v>
      </c>
      <c r="X1991" s="31">
        <v>46203.380879629629</v>
      </c>
      <c r="AN1991" s="14">
        <v>46203</v>
      </c>
      <c r="AO1991" t="s">
        <v>1522</v>
      </c>
      <c r="AP1991" s="31">
        <v>46203.48746527778</v>
      </c>
      <c r="AT1991" s="31">
        <v>46203.48746527778</v>
      </c>
      <c r="AU1991" s="14">
        <v>46203</v>
      </c>
      <c r="AV1991" t="s">
        <v>1522</v>
      </c>
      <c r="AW1991" t="s">
        <v>337</v>
      </c>
      <c r="AX1991" t="s">
        <v>678</v>
      </c>
      <c r="AY1991" s="14">
        <v>46205</v>
      </c>
      <c r="AZ1991" t="s">
        <v>1521</v>
      </c>
      <c r="BA1991" s="31">
        <v>46205.345717592594</v>
      </c>
      <c r="BB1991" s="14">
        <v>46205</v>
      </c>
      <c r="BC1991" t="s">
        <v>1194</v>
      </c>
      <c r="BD1991" s="31">
        <v>46205.397650462961</v>
      </c>
      <c r="BE1991" s="14">
        <v>46205</v>
      </c>
      <c r="BF1991" t="s">
        <v>1218</v>
      </c>
      <c r="BG1991" s="31">
        <v>46205.45820601852</v>
      </c>
      <c r="BH1991" s="14">
        <v>46205</v>
      </c>
      <c r="BI1991" t="s">
        <v>6432</v>
      </c>
      <c r="BJ1991" s="31">
        <v>46205.469930555555</v>
      </c>
      <c r="BK1991" s="14">
        <v>46205</v>
      </c>
      <c r="BL1991" t="s">
        <v>6432</v>
      </c>
      <c r="BM1991" s="31">
        <v>46205.477152777778</v>
      </c>
      <c r="BZ1991" s="14">
        <v>46205</v>
      </c>
      <c r="CA1991" t="s">
        <v>6432</v>
      </c>
      <c r="CB1991" s="31">
        <v>46205.50582175926</v>
      </c>
      <c r="CC1991" s="14">
        <v>46205</v>
      </c>
      <c r="CD1991" t="s">
        <v>1205</v>
      </c>
      <c r="CE1991" s="31">
        <v>46205.509189814817</v>
      </c>
      <c r="CI1991" s="14">
        <v>46205</v>
      </c>
      <c r="CJ1991" t="s">
        <v>1521</v>
      </c>
      <c r="CK1991" s="31">
        <v>46205.801562499997</v>
      </c>
      <c r="CP1991" t="str">
        <f>VLOOKUP(A1991,Sheet1!$A$2:$E$221,2,0)</f>
        <v>South East Zone</v>
      </c>
    </row>
    <row r="1992" spans="1:94" x14ac:dyDescent="0.35">
      <c r="A1992" t="s">
        <v>8983</v>
      </c>
      <c r="B1992">
        <v>555</v>
      </c>
      <c r="C1992" t="s">
        <v>9332</v>
      </c>
      <c r="D1992" t="s">
        <v>678</v>
      </c>
      <c r="E1992" t="s">
        <v>336</v>
      </c>
      <c r="F1992" t="s">
        <v>337</v>
      </c>
      <c r="G1992" t="s">
        <v>318</v>
      </c>
      <c r="H1992" t="s">
        <v>9000</v>
      </c>
      <c r="I1992">
        <v>749349</v>
      </c>
      <c r="J1992" t="s">
        <v>4374</v>
      </c>
      <c r="K1992" t="s">
        <v>4375</v>
      </c>
      <c r="L1992" t="s">
        <v>4622</v>
      </c>
      <c r="M1992" t="s">
        <v>9001</v>
      </c>
      <c r="N1992">
        <v>55000</v>
      </c>
      <c r="O1992" t="s">
        <v>5836</v>
      </c>
      <c r="P1992" t="s">
        <v>5837</v>
      </c>
      <c r="Q1992" t="s">
        <v>9002</v>
      </c>
      <c r="R1992">
        <v>8416191891</v>
      </c>
      <c r="S1992" t="s">
        <v>13394</v>
      </c>
      <c r="T1992"/>
      <c r="V1992" s="14">
        <v>46205</v>
      </c>
      <c r="W1992" t="s">
        <v>8990</v>
      </c>
      <c r="X1992" s="31">
        <v>46205.740972222222</v>
      </c>
      <c r="AN1992" s="14">
        <v>46206</v>
      </c>
      <c r="AO1992" t="s">
        <v>1522</v>
      </c>
      <c r="AP1992" s="31">
        <v>46206.501967592594</v>
      </c>
      <c r="AT1992" s="31">
        <v>46206.501967592594</v>
      </c>
      <c r="AU1992" s="14">
        <v>46206</v>
      </c>
      <c r="AV1992" t="s">
        <v>1522</v>
      </c>
      <c r="AW1992" t="s">
        <v>337</v>
      </c>
      <c r="AX1992" t="s">
        <v>678</v>
      </c>
      <c r="AY1992" s="14">
        <v>46206</v>
      </c>
      <c r="AZ1992" t="s">
        <v>1521</v>
      </c>
      <c r="BA1992" s="31">
        <v>46206.506180555552</v>
      </c>
      <c r="BB1992" s="14">
        <v>46206</v>
      </c>
      <c r="BC1992" t="s">
        <v>1194</v>
      </c>
      <c r="BD1992" s="31">
        <v>46206.520868055559</v>
      </c>
      <c r="BE1992" s="14">
        <v>46206</v>
      </c>
      <c r="BF1992" t="s">
        <v>1247</v>
      </c>
      <c r="BG1992" s="31">
        <v>46206.538240740738</v>
      </c>
      <c r="BH1992" s="14">
        <v>46206</v>
      </c>
      <c r="BI1992" t="s">
        <v>1204</v>
      </c>
      <c r="BJ1992" s="31">
        <v>46206.587071759262</v>
      </c>
      <c r="BK1992" s="14">
        <v>46206</v>
      </c>
      <c r="BL1992" t="s">
        <v>6432</v>
      </c>
      <c r="BM1992" s="31">
        <v>46206.596099537041</v>
      </c>
      <c r="BN1992" s="14">
        <v>46206</v>
      </c>
      <c r="BO1992" t="s">
        <v>1204</v>
      </c>
      <c r="BP1992" s="31">
        <v>46206.589814814812</v>
      </c>
      <c r="BZ1992" s="14">
        <v>46206</v>
      </c>
      <c r="CA1992" t="s">
        <v>6432</v>
      </c>
      <c r="CB1992" s="31">
        <v>46206.634988425925</v>
      </c>
      <c r="CC1992" s="14">
        <v>46206</v>
      </c>
      <c r="CD1992" t="s">
        <v>1199</v>
      </c>
      <c r="CE1992" s="31">
        <v>46206.639108796298</v>
      </c>
      <c r="CI1992" s="14">
        <v>46206</v>
      </c>
      <c r="CJ1992" t="s">
        <v>1521</v>
      </c>
      <c r="CK1992" s="31">
        <v>46206.728831018518</v>
      </c>
      <c r="CP1992" t="str">
        <f>VLOOKUP(A1992,Sheet1!$A$2:$E$221,2,0)</f>
        <v>South East Zone</v>
      </c>
    </row>
    <row r="1993" spans="1:94" x14ac:dyDescent="0.35">
      <c r="A1993" t="s">
        <v>9003</v>
      </c>
      <c r="B1993">
        <v>592</v>
      </c>
      <c r="C1993" t="s">
        <v>9332</v>
      </c>
      <c r="D1993" t="s">
        <v>678</v>
      </c>
      <c r="E1993" t="s">
        <v>655</v>
      </c>
      <c r="F1993" t="s">
        <v>656</v>
      </c>
      <c r="G1993" t="s">
        <v>567</v>
      </c>
      <c r="H1993" t="s">
        <v>11206</v>
      </c>
      <c r="I1993">
        <v>289410</v>
      </c>
      <c r="J1993" t="s">
        <v>2910</v>
      </c>
      <c r="K1993" t="s">
        <v>2911</v>
      </c>
      <c r="L1993" t="s">
        <v>4622</v>
      </c>
      <c r="M1993" t="s">
        <v>11207</v>
      </c>
      <c r="N1993">
        <v>40000</v>
      </c>
      <c r="O1993" t="s">
        <v>9612</v>
      </c>
      <c r="P1993" t="s">
        <v>9613</v>
      </c>
      <c r="Q1993" t="s">
        <v>11208</v>
      </c>
      <c r="R1993">
        <v>7194418364</v>
      </c>
      <c r="S1993" t="s">
        <v>13394</v>
      </c>
      <c r="T1993"/>
      <c r="V1993" s="14">
        <v>46209</v>
      </c>
      <c r="W1993" t="s">
        <v>9007</v>
      </c>
      <c r="X1993" s="31">
        <v>46209.415462962963</v>
      </c>
      <c r="AN1993" s="14">
        <v>46209</v>
      </c>
      <c r="AO1993" t="s">
        <v>1526</v>
      </c>
      <c r="AP1993" s="31">
        <v>46209.439733796295</v>
      </c>
      <c r="AT1993" s="31">
        <v>46209.439733796295</v>
      </c>
      <c r="AU1993" s="14">
        <v>46209</v>
      </c>
      <c r="AV1993" t="s">
        <v>1526</v>
      </c>
      <c r="AW1993" t="s">
        <v>656</v>
      </c>
      <c r="AX1993" t="s">
        <v>678</v>
      </c>
      <c r="AY1993" s="14">
        <v>46209</v>
      </c>
      <c r="AZ1993" t="s">
        <v>1526</v>
      </c>
      <c r="BA1993" s="31">
        <v>46209.461585648147</v>
      </c>
      <c r="BB1993" s="14">
        <v>46209</v>
      </c>
      <c r="BC1993" t="s">
        <v>1435</v>
      </c>
      <c r="BD1993" s="31">
        <v>46209.481203703705</v>
      </c>
      <c r="BE1993" s="14">
        <v>46209</v>
      </c>
      <c r="BF1993" t="s">
        <v>1443</v>
      </c>
      <c r="BG1993" s="31">
        <v>46209.502164351848</v>
      </c>
      <c r="BH1993" s="14">
        <v>46209</v>
      </c>
      <c r="BI1993" t="s">
        <v>1501</v>
      </c>
      <c r="BJ1993" s="31">
        <v>46209.513229166667</v>
      </c>
      <c r="BK1993" s="14">
        <v>46209</v>
      </c>
      <c r="BL1993" t="s">
        <v>1501</v>
      </c>
      <c r="BM1993" s="31">
        <v>46209.513749999998</v>
      </c>
      <c r="BZ1993" s="14">
        <v>46209</v>
      </c>
      <c r="CA1993" t="s">
        <v>1501</v>
      </c>
      <c r="CB1993" s="31">
        <v>46209.53665509259</v>
      </c>
      <c r="CC1993" s="14">
        <v>46209</v>
      </c>
      <c r="CD1993" t="s">
        <v>1438</v>
      </c>
      <c r="CE1993" s="31">
        <v>46209.540162037039</v>
      </c>
      <c r="CI1993" s="14">
        <v>46209</v>
      </c>
      <c r="CJ1993" t="s">
        <v>1527</v>
      </c>
      <c r="CK1993" s="31">
        <v>46209.769641203704</v>
      </c>
      <c r="CP1993" t="str">
        <f>VLOOKUP(A1993,Sheet1!$A$2:$E$221,2,0)</f>
        <v>South East Zone</v>
      </c>
    </row>
    <row r="1994" spans="1:94" x14ac:dyDescent="0.35">
      <c r="A1994" t="s">
        <v>9003</v>
      </c>
      <c r="B1994">
        <v>592</v>
      </c>
      <c r="C1994" t="s">
        <v>9332</v>
      </c>
      <c r="D1994" t="s">
        <v>678</v>
      </c>
      <c r="E1994" t="s">
        <v>655</v>
      </c>
      <c r="F1994" t="s">
        <v>656</v>
      </c>
      <c r="G1994" t="s">
        <v>567</v>
      </c>
      <c r="H1994" t="s">
        <v>9004</v>
      </c>
      <c r="I1994">
        <v>344360</v>
      </c>
      <c r="J1994" t="s">
        <v>2910</v>
      </c>
      <c r="K1994" t="s">
        <v>2911</v>
      </c>
      <c r="L1994" t="s">
        <v>4622</v>
      </c>
      <c r="M1994" t="s">
        <v>9005</v>
      </c>
      <c r="N1994">
        <v>90000</v>
      </c>
      <c r="O1994" t="s">
        <v>978</v>
      </c>
      <c r="P1994" t="s">
        <v>979</v>
      </c>
      <c r="Q1994" t="s">
        <v>9006</v>
      </c>
      <c r="R1994">
        <v>7796568026</v>
      </c>
      <c r="S1994" t="s">
        <v>13394</v>
      </c>
      <c r="T1994"/>
      <c r="V1994" s="14">
        <v>46205</v>
      </c>
      <c r="W1994" t="s">
        <v>9007</v>
      </c>
      <c r="X1994" s="31">
        <v>46205.413807870369</v>
      </c>
      <c r="AN1994" s="14">
        <v>46205</v>
      </c>
      <c r="AO1994" t="s">
        <v>1526</v>
      </c>
      <c r="AP1994" s="31">
        <v>46205.473599537036</v>
      </c>
      <c r="AT1994" s="31">
        <v>46205.473599537036</v>
      </c>
      <c r="AU1994" s="14">
        <v>46205</v>
      </c>
      <c r="AV1994" t="s">
        <v>1526</v>
      </c>
      <c r="AW1994" t="s">
        <v>656</v>
      </c>
      <c r="AX1994" t="s">
        <v>678</v>
      </c>
      <c r="AY1994" s="14">
        <v>46205</v>
      </c>
      <c r="AZ1994" t="s">
        <v>1526</v>
      </c>
      <c r="BA1994" s="31">
        <v>46205.474444444444</v>
      </c>
      <c r="BB1994" s="14">
        <v>46205</v>
      </c>
      <c r="BC1994" t="s">
        <v>1435</v>
      </c>
      <c r="BD1994" s="31">
        <v>46205.483784722222</v>
      </c>
      <c r="BE1994" s="14">
        <v>46205</v>
      </c>
      <c r="BF1994" t="s">
        <v>1450</v>
      </c>
      <c r="BG1994" s="31">
        <v>46205.489641203705</v>
      </c>
      <c r="BH1994" s="14">
        <v>46205</v>
      </c>
      <c r="BI1994" t="s">
        <v>8654</v>
      </c>
      <c r="BJ1994" s="31">
        <v>46205.518750000003</v>
      </c>
      <c r="BK1994" s="14">
        <v>46205</v>
      </c>
      <c r="BL1994" t="s">
        <v>8654</v>
      </c>
      <c r="BM1994" s="31">
        <v>46205.519548611112</v>
      </c>
      <c r="BZ1994" s="14">
        <v>46205</v>
      </c>
      <c r="CA1994" t="s">
        <v>8654</v>
      </c>
      <c r="CB1994" s="31">
        <v>46205.541388888887</v>
      </c>
      <c r="CC1994" s="14">
        <v>46205</v>
      </c>
      <c r="CD1994" t="s">
        <v>1455</v>
      </c>
      <c r="CE1994" s="31">
        <v>46205.555428240739</v>
      </c>
      <c r="CI1994" s="14">
        <v>46205</v>
      </c>
      <c r="CJ1994" t="s">
        <v>1527</v>
      </c>
      <c r="CK1994" s="31">
        <v>46205.768020833333</v>
      </c>
      <c r="CP1994" t="str">
        <f>VLOOKUP(A1994,Sheet1!$A$2:$E$221,2,0)</f>
        <v>South East Zone</v>
      </c>
    </row>
    <row r="1995" spans="1:94" x14ac:dyDescent="0.35">
      <c r="A1995" t="s">
        <v>9003</v>
      </c>
      <c r="B1995">
        <v>592</v>
      </c>
      <c r="C1995" t="s">
        <v>9332</v>
      </c>
      <c r="D1995" t="s">
        <v>678</v>
      </c>
      <c r="E1995" t="s">
        <v>655</v>
      </c>
      <c r="F1995" t="s">
        <v>656</v>
      </c>
      <c r="G1995" t="s">
        <v>567</v>
      </c>
      <c r="H1995" t="s">
        <v>13066</v>
      </c>
      <c r="I1995">
        <v>368418</v>
      </c>
      <c r="J1995" t="s">
        <v>13067</v>
      </c>
      <c r="K1995" t="s">
        <v>13068</v>
      </c>
      <c r="L1995" t="s">
        <v>4622</v>
      </c>
      <c r="M1995" t="s">
        <v>13069</v>
      </c>
      <c r="N1995">
        <v>85000</v>
      </c>
      <c r="O1995" t="s">
        <v>1185</v>
      </c>
      <c r="P1995" t="s">
        <v>1186</v>
      </c>
      <c r="Q1995" t="s">
        <v>13070</v>
      </c>
      <c r="R1995">
        <v>9886375289</v>
      </c>
      <c r="S1995" t="s">
        <v>13394</v>
      </c>
      <c r="T1995"/>
      <c r="V1995" s="14">
        <v>46210</v>
      </c>
      <c r="W1995" t="s">
        <v>9007</v>
      </c>
      <c r="X1995" s="31">
        <v>46210.415902777779</v>
      </c>
      <c r="AN1995" s="14">
        <v>46210</v>
      </c>
      <c r="AO1995" t="s">
        <v>1526</v>
      </c>
      <c r="AP1995" s="31">
        <v>46210.446504629632</v>
      </c>
      <c r="AT1995" s="31">
        <v>46210.446504629632</v>
      </c>
      <c r="AU1995" s="14">
        <v>46210</v>
      </c>
      <c r="AV1995" t="s">
        <v>1526</v>
      </c>
      <c r="AW1995" t="s">
        <v>656</v>
      </c>
      <c r="AX1995" t="s">
        <v>678</v>
      </c>
      <c r="AY1995" s="14">
        <v>46210</v>
      </c>
      <c r="AZ1995" t="s">
        <v>1526</v>
      </c>
      <c r="BA1995" s="31">
        <v>46210.447141203702</v>
      </c>
      <c r="BB1995" s="14">
        <v>46210</v>
      </c>
      <c r="BC1995" t="s">
        <v>1435</v>
      </c>
      <c r="BD1995" s="31">
        <v>46210.459675925929</v>
      </c>
      <c r="BE1995" s="14">
        <v>46210</v>
      </c>
      <c r="BF1995" t="s">
        <v>1456</v>
      </c>
      <c r="BG1995" s="31">
        <v>46210.472650462965</v>
      </c>
      <c r="BH1995" s="14">
        <v>46210</v>
      </c>
      <c r="BI1995" t="s">
        <v>1437</v>
      </c>
      <c r="BJ1995" s="31">
        <v>46210.47997685185</v>
      </c>
      <c r="BK1995" s="14">
        <v>46210</v>
      </c>
      <c r="BL1995" t="s">
        <v>1437</v>
      </c>
      <c r="BM1995" s="31">
        <v>46210.480995370373</v>
      </c>
      <c r="BZ1995" s="14">
        <v>46210</v>
      </c>
      <c r="CA1995" t="s">
        <v>1437</v>
      </c>
      <c r="CB1995" s="31">
        <v>46210.485092592593</v>
      </c>
      <c r="CC1995" s="14">
        <v>46210</v>
      </c>
      <c r="CD1995" t="s">
        <v>1455</v>
      </c>
      <c r="CE1995" s="31">
        <v>46210.530960648146</v>
      </c>
      <c r="CI1995" s="14">
        <v>46210</v>
      </c>
      <c r="CJ1995" t="s">
        <v>1527</v>
      </c>
      <c r="CK1995" s="31">
        <v>46210.773125</v>
      </c>
      <c r="CP1995" t="str">
        <f>VLOOKUP(A1995,Sheet1!$A$2:$E$221,2,0)</f>
        <v>South East Zone</v>
      </c>
    </row>
    <row r="1996" spans="1:94" x14ac:dyDescent="0.35">
      <c r="A1996" t="s">
        <v>9003</v>
      </c>
      <c r="B1996">
        <v>592</v>
      </c>
      <c r="C1996" t="s">
        <v>9332</v>
      </c>
      <c r="D1996" t="s">
        <v>678</v>
      </c>
      <c r="E1996" t="s">
        <v>655</v>
      </c>
      <c r="F1996" t="s">
        <v>656</v>
      </c>
      <c r="G1996" t="s">
        <v>567</v>
      </c>
      <c r="H1996" t="s">
        <v>2909</v>
      </c>
      <c r="I1996">
        <v>570830</v>
      </c>
      <c r="J1996" t="s">
        <v>2910</v>
      </c>
      <c r="K1996" t="s">
        <v>2911</v>
      </c>
      <c r="L1996" t="s">
        <v>4622</v>
      </c>
      <c r="M1996" t="s">
        <v>9008</v>
      </c>
      <c r="N1996">
        <v>45000</v>
      </c>
      <c r="O1996" t="s">
        <v>4598</v>
      </c>
      <c r="P1996" t="s">
        <v>4599</v>
      </c>
      <c r="Q1996" t="s">
        <v>9009</v>
      </c>
      <c r="R1996">
        <v>9914067178</v>
      </c>
      <c r="S1996" t="s">
        <v>13394</v>
      </c>
      <c r="T1996"/>
      <c r="V1996" s="14">
        <v>46205</v>
      </c>
      <c r="W1996" t="s">
        <v>9007</v>
      </c>
      <c r="X1996" s="31">
        <v>46205.478703703702</v>
      </c>
      <c r="AN1996" s="14">
        <v>46205</v>
      </c>
      <c r="AO1996" t="s">
        <v>1526</v>
      </c>
      <c r="AP1996" s="31">
        <v>46205.537615740737</v>
      </c>
      <c r="AT1996" s="31">
        <v>46205.537615740737</v>
      </c>
      <c r="AU1996" s="14">
        <v>46205</v>
      </c>
      <c r="AV1996" t="s">
        <v>1526</v>
      </c>
      <c r="AW1996" t="s">
        <v>656</v>
      </c>
      <c r="AX1996" t="s">
        <v>678</v>
      </c>
      <c r="AY1996" s="14">
        <v>46205</v>
      </c>
      <c r="AZ1996" t="s">
        <v>1527</v>
      </c>
      <c r="BA1996" s="31">
        <v>46205.543912037036</v>
      </c>
      <c r="BB1996" s="14">
        <v>46205</v>
      </c>
      <c r="BC1996" t="s">
        <v>1435</v>
      </c>
      <c r="BD1996" s="31">
        <v>46205.551493055558</v>
      </c>
      <c r="BE1996" s="14">
        <v>46205</v>
      </c>
      <c r="BF1996" t="s">
        <v>1457</v>
      </c>
      <c r="BG1996" s="31">
        <v>46205.565196759257</v>
      </c>
      <c r="BH1996" s="14">
        <v>46205</v>
      </c>
      <c r="BI1996" t="s">
        <v>1491</v>
      </c>
      <c r="BJ1996" s="31">
        <v>46205.625625000001</v>
      </c>
      <c r="BK1996" s="14">
        <v>46205</v>
      </c>
      <c r="BL1996" t="s">
        <v>1491</v>
      </c>
      <c r="BM1996" s="31">
        <v>46205.627106481479</v>
      </c>
      <c r="BZ1996" s="14">
        <v>46205</v>
      </c>
      <c r="CA1996" t="s">
        <v>1444</v>
      </c>
      <c r="CB1996" s="31">
        <v>46205.633344907408</v>
      </c>
      <c r="CC1996" s="14">
        <v>46205</v>
      </c>
      <c r="CD1996" t="s">
        <v>1455</v>
      </c>
      <c r="CE1996" s="31">
        <v>46205.636793981481</v>
      </c>
      <c r="CI1996" s="14">
        <v>46205</v>
      </c>
      <c r="CJ1996" t="s">
        <v>1527</v>
      </c>
      <c r="CK1996" s="31">
        <v>46205.873032407406</v>
      </c>
      <c r="CP1996" t="str">
        <f>VLOOKUP(A1996,Sheet1!$A$2:$E$221,2,0)</f>
        <v>South East Zone</v>
      </c>
    </row>
    <row r="1997" spans="1:94" x14ac:dyDescent="0.35">
      <c r="A1997" t="s">
        <v>9010</v>
      </c>
      <c r="B1997">
        <v>1357</v>
      </c>
      <c r="C1997" t="s">
        <v>9332</v>
      </c>
      <c r="D1997" t="s">
        <v>678</v>
      </c>
      <c r="E1997" t="s">
        <v>630</v>
      </c>
      <c r="F1997" t="s">
        <v>631</v>
      </c>
      <c r="G1997" t="s">
        <v>518</v>
      </c>
      <c r="H1997" t="s">
        <v>9011</v>
      </c>
      <c r="I1997">
        <v>110358</v>
      </c>
      <c r="J1997" t="s">
        <v>9012</v>
      </c>
      <c r="K1997" t="s">
        <v>9013</v>
      </c>
      <c r="L1997" t="s">
        <v>4622</v>
      </c>
      <c r="M1997" t="s">
        <v>9014</v>
      </c>
      <c r="N1997">
        <v>45000</v>
      </c>
      <c r="O1997" t="s">
        <v>3012</v>
      </c>
      <c r="P1997" t="s">
        <v>3013</v>
      </c>
      <c r="Q1997" t="s">
        <v>9015</v>
      </c>
      <c r="R1997">
        <v>9612494595</v>
      </c>
      <c r="S1997" t="s">
        <v>13394</v>
      </c>
      <c r="T1997"/>
      <c r="V1997" s="14">
        <v>46206</v>
      </c>
      <c r="W1997" t="s">
        <v>9016</v>
      </c>
      <c r="X1997" s="31">
        <v>46206.438657407409</v>
      </c>
      <c r="AN1997" s="14">
        <v>46206</v>
      </c>
      <c r="AO1997" t="s">
        <v>1528</v>
      </c>
      <c r="AP1997" s="31">
        <v>46206.462696759256</v>
      </c>
      <c r="AT1997" s="31">
        <v>46206.462696759256</v>
      </c>
      <c r="AU1997" s="14">
        <v>46206</v>
      </c>
      <c r="AV1997" t="s">
        <v>1528</v>
      </c>
      <c r="AW1997" t="s">
        <v>631</v>
      </c>
      <c r="AX1997" t="s">
        <v>678</v>
      </c>
      <c r="AY1997" s="14">
        <v>46206</v>
      </c>
      <c r="AZ1997" t="s">
        <v>1529</v>
      </c>
      <c r="BA1997" s="31">
        <v>46206.480127314811</v>
      </c>
      <c r="BB1997" s="14">
        <v>46206</v>
      </c>
      <c r="BC1997" t="s">
        <v>1435</v>
      </c>
      <c r="BD1997" s="31">
        <v>46206.486400462964</v>
      </c>
      <c r="BE1997" s="14">
        <v>46206</v>
      </c>
      <c r="BF1997" t="s">
        <v>1454</v>
      </c>
      <c r="BG1997" s="31">
        <v>46206.500717592593</v>
      </c>
      <c r="BH1997" s="14">
        <v>46206</v>
      </c>
      <c r="BI1997" t="s">
        <v>1491</v>
      </c>
      <c r="BJ1997" s="31">
        <v>46206.550046296295</v>
      </c>
      <c r="BK1997" s="14">
        <v>46206</v>
      </c>
      <c r="BL1997" t="s">
        <v>1491</v>
      </c>
      <c r="BM1997" s="31">
        <v>46206.551666666666</v>
      </c>
      <c r="BZ1997" s="14">
        <v>46206</v>
      </c>
      <c r="CA1997" t="s">
        <v>1491</v>
      </c>
      <c r="CB1997" s="31">
        <v>46206.563761574071</v>
      </c>
      <c r="CC1997" s="14">
        <v>46206</v>
      </c>
      <c r="CD1997" t="s">
        <v>1437</v>
      </c>
      <c r="CE1997" s="31">
        <v>46206.568229166667</v>
      </c>
      <c r="CI1997" s="14">
        <v>46206</v>
      </c>
      <c r="CJ1997" t="s">
        <v>1529</v>
      </c>
      <c r="CK1997" s="31">
        <v>46206.613310185188</v>
      </c>
      <c r="CP1997" t="str">
        <f>VLOOKUP(A1997,Sheet1!$A$2:$E$221,2,0)</f>
        <v>South East Zone</v>
      </c>
    </row>
    <row r="1998" spans="1:94" x14ac:dyDescent="0.35">
      <c r="A1998" t="s">
        <v>9010</v>
      </c>
      <c r="B1998">
        <v>1357</v>
      </c>
      <c r="C1998" t="s">
        <v>9332</v>
      </c>
      <c r="D1998" t="s">
        <v>678</v>
      </c>
      <c r="E1998" t="s">
        <v>630</v>
      </c>
      <c r="F1998" t="s">
        <v>631</v>
      </c>
      <c r="G1998" t="s">
        <v>518</v>
      </c>
      <c r="H1998" t="s">
        <v>11209</v>
      </c>
      <c r="I1998">
        <v>222091</v>
      </c>
      <c r="J1998" t="s">
        <v>2340</v>
      </c>
      <c r="K1998" t="s">
        <v>2341</v>
      </c>
      <c r="L1998" t="s">
        <v>4622</v>
      </c>
      <c r="M1998" t="s">
        <v>11210</v>
      </c>
      <c r="N1998">
        <v>50000</v>
      </c>
      <c r="O1998" t="s">
        <v>10671</v>
      </c>
      <c r="P1998" t="s">
        <v>10672</v>
      </c>
      <c r="Q1998" t="s">
        <v>11211</v>
      </c>
      <c r="R1998">
        <v>3819483085</v>
      </c>
      <c r="S1998" t="s">
        <v>13394</v>
      </c>
      <c r="T1998"/>
      <c r="V1998" s="14">
        <v>46209</v>
      </c>
      <c r="W1998" t="s">
        <v>11212</v>
      </c>
      <c r="X1998" s="31">
        <v>46209.44636574074</v>
      </c>
      <c r="AN1998" s="14">
        <v>46209</v>
      </c>
      <c r="AO1998" t="s">
        <v>1528</v>
      </c>
      <c r="AP1998" s="31">
        <v>46209.52553240741</v>
      </c>
      <c r="AT1998" s="31">
        <v>46209.52553240741</v>
      </c>
      <c r="AU1998" s="14">
        <v>46209</v>
      </c>
      <c r="AV1998" t="s">
        <v>1528</v>
      </c>
      <c r="AW1998" t="s">
        <v>631</v>
      </c>
      <c r="AX1998" t="s">
        <v>678</v>
      </c>
      <c r="AY1998" s="14">
        <v>46209</v>
      </c>
      <c r="AZ1998" t="s">
        <v>1528</v>
      </c>
      <c r="BA1998" s="31">
        <v>46209.526041666664</v>
      </c>
      <c r="BB1998" s="14">
        <v>46209</v>
      </c>
      <c r="BC1998" t="s">
        <v>1435</v>
      </c>
      <c r="BD1998" s="31">
        <v>46209.532268518517</v>
      </c>
      <c r="BE1998" s="14">
        <v>46209</v>
      </c>
      <c r="BF1998" t="s">
        <v>1457</v>
      </c>
      <c r="BG1998" s="31">
        <v>46209.536157407405</v>
      </c>
      <c r="BH1998" s="14">
        <v>46209</v>
      </c>
      <c r="BI1998" t="s">
        <v>1501</v>
      </c>
      <c r="BJ1998" s="31">
        <v>46209.549803240741</v>
      </c>
      <c r="BK1998" s="14">
        <v>46209</v>
      </c>
      <c r="BL1998" t="s">
        <v>1501</v>
      </c>
      <c r="BM1998" s="31">
        <v>46209.550300925926</v>
      </c>
      <c r="BZ1998" s="14">
        <v>46209</v>
      </c>
      <c r="CA1998" t="s">
        <v>1501</v>
      </c>
      <c r="CB1998" s="31">
        <v>46209.554872685185</v>
      </c>
      <c r="CC1998" s="14">
        <v>46209</v>
      </c>
      <c r="CD1998" t="s">
        <v>1437</v>
      </c>
      <c r="CE1998" s="31">
        <v>46209.560891203706</v>
      </c>
      <c r="CI1998" s="14">
        <v>46209</v>
      </c>
      <c r="CJ1998" t="s">
        <v>1529</v>
      </c>
      <c r="CK1998" s="31">
        <v>46209.617314814815</v>
      </c>
      <c r="CP1998" t="str">
        <f>VLOOKUP(A1998,Sheet1!$A$2:$E$221,2,0)</f>
        <v>South East Zone</v>
      </c>
    </row>
    <row r="1999" spans="1:94" x14ac:dyDescent="0.35">
      <c r="A1999" t="s">
        <v>9010</v>
      </c>
      <c r="B1999">
        <v>1357</v>
      </c>
      <c r="C1999" t="s">
        <v>9332</v>
      </c>
      <c r="D1999" t="s">
        <v>678</v>
      </c>
      <c r="E1999" t="s">
        <v>630</v>
      </c>
      <c r="F1999" t="s">
        <v>631</v>
      </c>
      <c r="G1999" t="s">
        <v>518</v>
      </c>
      <c r="H1999" t="s">
        <v>4587</v>
      </c>
      <c r="I1999">
        <v>314503</v>
      </c>
      <c r="J1999" t="s">
        <v>2340</v>
      </c>
      <c r="K1999" t="s">
        <v>2341</v>
      </c>
      <c r="L1999" t="s">
        <v>4622</v>
      </c>
      <c r="M1999" t="s">
        <v>9017</v>
      </c>
      <c r="N1999">
        <v>90000</v>
      </c>
      <c r="O1999" t="s">
        <v>1180</v>
      </c>
      <c r="P1999" t="s">
        <v>1181</v>
      </c>
      <c r="Q1999" t="s">
        <v>4588</v>
      </c>
      <c r="R1999">
        <v>9713218773</v>
      </c>
      <c r="S1999" t="s">
        <v>13394</v>
      </c>
      <c r="T1999"/>
      <c r="V1999" s="14">
        <v>46206</v>
      </c>
      <c r="W1999" t="s">
        <v>1529</v>
      </c>
      <c r="X1999" s="31">
        <v>46206.687465277777</v>
      </c>
      <c r="AN1999" s="14">
        <v>46206</v>
      </c>
      <c r="AO1999" t="s">
        <v>1529</v>
      </c>
      <c r="AP1999" s="31">
        <v>46206.709872685184</v>
      </c>
      <c r="AT1999" s="31">
        <v>46206.709872685184</v>
      </c>
      <c r="AU1999" s="14">
        <v>46206</v>
      </c>
      <c r="AV1999" t="s">
        <v>1529</v>
      </c>
      <c r="AW1999" t="s">
        <v>9018</v>
      </c>
      <c r="AX1999" t="s">
        <v>677</v>
      </c>
      <c r="AY1999" s="14">
        <v>46206</v>
      </c>
      <c r="AZ1999" t="s">
        <v>1529</v>
      </c>
      <c r="BA1999" s="31">
        <v>46206.710601851853</v>
      </c>
      <c r="BB1999" s="14">
        <v>46206</v>
      </c>
      <c r="BC1999" t="s">
        <v>1435</v>
      </c>
      <c r="BD1999" s="31">
        <v>46206.715914351851</v>
      </c>
      <c r="BE1999" s="14">
        <v>46206</v>
      </c>
      <c r="BF1999" t="s">
        <v>1449</v>
      </c>
      <c r="BG1999" s="31">
        <v>46206.720636574071</v>
      </c>
      <c r="BH1999" s="14">
        <v>46206</v>
      </c>
      <c r="BI1999" t="s">
        <v>1491</v>
      </c>
      <c r="BJ1999" s="31">
        <v>46206.729351851849</v>
      </c>
      <c r="BK1999" s="14">
        <v>46206</v>
      </c>
      <c r="BL1999" t="s">
        <v>1491</v>
      </c>
      <c r="BM1999" s="31">
        <v>46206.730821759258</v>
      </c>
      <c r="BZ1999" s="14">
        <v>46206</v>
      </c>
      <c r="CA1999" t="s">
        <v>1491</v>
      </c>
      <c r="CB1999" s="31">
        <v>46206.742395833331</v>
      </c>
      <c r="CC1999" s="14">
        <v>46206</v>
      </c>
      <c r="CD1999" t="s">
        <v>1438</v>
      </c>
      <c r="CE1999" s="31">
        <v>46206.743877314817</v>
      </c>
      <c r="CI1999" s="14">
        <v>46206</v>
      </c>
      <c r="CJ1999" t="s">
        <v>1529</v>
      </c>
      <c r="CK1999" s="31">
        <v>46206.786180555559</v>
      </c>
      <c r="CP1999" t="str">
        <f>VLOOKUP(A1999,Sheet1!$A$2:$E$221,2,0)</f>
        <v>South East Zone</v>
      </c>
    </row>
    <row r="2000" spans="1:94" x14ac:dyDescent="0.35">
      <c r="A2000" t="s">
        <v>9010</v>
      </c>
      <c r="B2000">
        <v>1357</v>
      </c>
      <c r="C2000" t="s">
        <v>9332</v>
      </c>
      <c r="D2000" t="s">
        <v>678</v>
      </c>
      <c r="E2000" t="s">
        <v>630</v>
      </c>
      <c r="F2000" t="s">
        <v>631</v>
      </c>
      <c r="G2000" t="s">
        <v>518</v>
      </c>
      <c r="H2000" t="s">
        <v>2344</v>
      </c>
      <c r="I2000">
        <v>351387</v>
      </c>
      <c r="J2000" t="s">
        <v>2340</v>
      </c>
      <c r="K2000" t="s">
        <v>2341</v>
      </c>
      <c r="L2000" t="s">
        <v>4622</v>
      </c>
      <c r="M2000" t="s">
        <v>13071</v>
      </c>
      <c r="N2000">
        <v>90000</v>
      </c>
      <c r="O2000" t="s">
        <v>1180</v>
      </c>
      <c r="P2000" t="s">
        <v>1181</v>
      </c>
      <c r="Q2000" t="s">
        <v>13072</v>
      </c>
      <c r="R2000">
        <v>5398196798</v>
      </c>
      <c r="S2000" t="s">
        <v>13394</v>
      </c>
      <c r="T2000"/>
      <c r="V2000" s="14">
        <v>46210</v>
      </c>
      <c r="W2000" t="s">
        <v>1529</v>
      </c>
      <c r="X2000" s="31">
        <v>46210.558796296296</v>
      </c>
      <c r="AN2000" s="14">
        <v>46210</v>
      </c>
      <c r="AO2000" t="s">
        <v>1529</v>
      </c>
      <c r="AP2000" s="31">
        <v>46210.593425925923</v>
      </c>
      <c r="AT2000" s="31">
        <v>46210.593425925923</v>
      </c>
      <c r="AU2000" s="14">
        <v>46210</v>
      </c>
      <c r="AV2000" t="s">
        <v>1529</v>
      </c>
      <c r="AW2000" t="s">
        <v>9018</v>
      </c>
      <c r="AX2000" t="s">
        <v>677</v>
      </c>
      <c r="AY2000" s="14">
        <v>46210</v>
      </c>
      <c r="AZ2000" t="s">
        <v>1529</v>
      </c>
      <c r="BA2000" s="31">
        <v>46210.594247685185</v>
      </c>
      <c r="BB2000" s="14">
        <v>46210</v>
      </c>
      <c r="BC2000" t="s">
        <v>1435</v>
      </c>
      <c r="BD2000" s="31">
        <v>46210.597905092596</v>
      </c>
      <c r="BE2000" s="14">
        <v>46210</v>
      </c>
      <c r="BF2000" t="s">
        <v>1440</v>
      </c>
      <c r="BG2000" s="31">
        <v>46210.615810185183</v>
      </c>
      <c r="BH2000" s="14">
        <v>46210</v>
      </c>
      <c r="BI2000" t="s">
        <v>1491</v>
      </c>
      <c r="BJ2000" s="31">
        <v>46210.629363425927</v>
      </c>
      <c r="BK2000" s="14">
        <v>46210</v>
      </c>
      <c r="BL2000" t="s">
        <v>1491</v>
      </c>
      <c r="BM2000" s="31">
        <v>46210.630879629629</v>
      </c>
      <c r="BZ2000" s="14">
        <v>46210</v>
      </c>
      <c r="CA2000" t="s">
        <v>1491</v>
      </c>
      <c r="CB2000" s="31">
        <v>46210.639606481483</v>
      </c>
      <c r="CC2000" s="14">
        <v>46210</v>
      </c>
      <c r="CD2000" t="s">
        <v>1455</v>
      </c>
      <c r="CE2000" s="31">
        <v>46210.64744212963</v>
      </c>
      <c r="CI2000" s="14">
        <v>46210</v>
      </c>
      <c r="CJ2000" t="s">
        <v>1529</v>
      </c>
      <c r="CK2000" s="31">
        <v>46210.706805555557</v>
      </c>
      <c r="CP2000" t="str">
        <f>VLOOKUP(A2000,Sheet1!$A$2:$E$221,2,0)</f>
        <v>South East Zone</v>
      </c>
    </row>
    <row r="2001" spans="1:94" x14ac:dyDescent="0.35">
      <c r="A2001" t="s">
        <v>9010</v>
      </c>
      <c r="B2001">
        <v>1357</v>
      </c>
      <c r="C2001" t="s">
        <v>9332</v>
      </c>
      <c r="D2001" t="s">
        <v>678</v>
      </c>
      <c r="E2001" t="s">
        <v>630</v>
      </c>
      <c r="F2001" t="s">
        <v>631</v>
      </c>
      <c r="G2001" t="s">
        <v>518</v>
      </c>
      <c r="H2001" t="s">
        <v>9019</v>
      </c>
      <c r="I2001">
        <v>614975</v>
      </c>
      <c r="J2001" t="s">
        <v>9020</v>
      </c>
      <c r="K2001" t="s">
        <v>9021</v>
      </c>
      <c r="L2001" t="s">
        <v>4622</v>
      </c>
      <c r="M2001" t="s">
        <v>9022</v>
      </c>
      <c r="N2001">
        <v>65000</v>
      </c>
      <c r="O2001" t="s">
        <v>1348</v>
      </c>
      <c r="P2001" t="s">
        <v>1349</v>
      </c>
      <c r="Q2001" t="s">
        <v>9023</v>
      </c>
      <c r="R2001">
        <v>6821134648</v>
      </c>
      <c r="S2001" t="s">
        <v>13394</v>
      </c>
      <c r="T2001"/>
      <c r="V2001" s="14">
        <v>46205</v>
      </c>
      <c r="W2001" t="s">
        <v>9024</v>
      </c>
      <c r="X2001" s="31">
        <v>46205.539965277778</v>
      </c>
      <c r="AN2001" s="14">
        <v>46205</v>
      </c>
      <c r="AO2001" t="s">
        <v>1528</v>
      </c>
      <c r="AP2001" s="31">
        <v>46205.716423611113</v>
      </c>
      <c r="AT2001" s="31">
        <v>46205.716423611113</v>
      </c>
      <c r="AU2001" s="14">
        <v>46205</v>
      </c>
      <c r="AV2001" t="s">
        <v>1528</v>
      </c>
      <c r="AW2001" t="s">
        <v>631</v>
      </c>
      <c r="AX2001" t="s">
        <v>678</v>
      </c>
      <c r="AY2001" s="14">
        <v>46205</v>
      </c>
      <c r="AZ2001" t="s">
        <v>1528</v>
      </c>
      <c r="BA2001" s="31">
        <v>46205.72583333333</v>
      </c>
      <c r="BB2001" s="14">
        <v>46205</v>
      </c>
      <c r="BC2001" t="s">
        <v>1435</v>
      </c>
      <c r="BD2001" s="31">
        <v>46205.731006944443</v>
      </c>
      <c r="BE2001" s="14">
        <v>46205</v>
      </c>
      <c r="BF2001" t="s">
        <v>1436</v>
      </c>
      <c r="BG2001" s="31">
        <v>46205.73709490741</v>
      </c>
      <c r="BH2001" s="14">
        <v>46205</v>
      </c>
      <c r="BI2001" t="s">
        <v>1437</v>
      </c>
      <c r="BJ2001" s="31">
        <v>46205.74019675926</v>
      </c>
      <c r="BK2001" s="14">
        <v>46205</v>
      </c>
      <c r="BL2001" t="s">
        <v>1437</v>
      </c>
      <c r="BM2001" s="31">
        <v>46205.741666666669</v>
      </c>
      <c r="BZ2001" s="14">
        <v>46205</v>
      </c>
      <c r="CA2001" t="s">
        <v>1437</v>
      </c>
      <c r="CB2001" s="31">
        <v>46205.749305555553</v>
      </c>
      <c r="CC2001" s="14">
        <v>46205</v>
      </c>
      <c r="CD2001" t="s">
        <v>1437</v>
      </c>
      <c r="CE2001" s="31">
        <v>46205.75340277778</v>
      </c>
      <c r="CI2001" s="14">
        <v>46206</v>
      </c>
      <c r="CJ2001" t="s">
        <v>1529</v>
      </c>
      <c r="CK2001" s="31">
        <v>46206.590810185182</v>
      </c>
      <c r="CP2001" t="str">
        <f>VLOOKUP(A2001,Sheet1!$A$2:$E$221,2,0)</f>
        <v>South East Zone</v>
      </c>
    </row>
    <row r="2002" spans="1:94" x14ac:dyDescent="0.35">
      <c r="A2002" t="s">
        <v>9010</v>
      </c>
      <c r="B2002">
        <v>1357</v>
      </c>
      <c r="C2002" t="s">
        <v>9332</v>
      </c>
      <c r="D2002" t="s">
        <v>678</v>
      </c>
      <c r="E2002" t="s">
        <v>630</v>
      </c>
      <c r="F2002" t="s">
        <v>631</v>
      </c>
      <c r="G2002" t="s">
        <v>518</v>
      </c>
      <c r="H2002" t="s">
        <v>9025</v>
      </c>
      <c r="I2002">
        <v>635459</v>
      </c>
      <c r="J2002" t="s">
        <v>9026</v>
      </c>
      <c r="K2002" t="s">
        <v>9027</v>
      </c>
      <c r="L2002" t="s">
        <v>4622</v>
      </c>
      <c r="M2002" t="s">
        <v>9028</v>
      </c>
      <c r="N2002">
        <v>77000</v>
      </c>
      <c r="O2002" t="s">
        <v>1173</v>
      </c>
      <c r="P2002" t="s">
        <v>1174</v>
      </c>
      <c r="Q2002" t="s">
        <v>9029</v>
      </c>
      <c r="R2002">
        <v>8651842204</v>
      </c>
      <c r="S2002" t="s">
        <v>13394</v>
      </c>
      <c r="T2002"/>
      <c r="V2002" s="14">
        <v>46205</v>
      </c>
      <c r="W2002" t="s">
        <v>9030</v>
      </c>
      <c r="X2002" s="31">
        <v>46205.639143518521</v>
      </c>
      <c r="AN2002" s="14">
        <v>46205</v>
      </c>
      <c r="AO2002" t="s">
        <v>1528</v>
      </c>
      <c r="AP2002" s="31">
        <v>46205.666192129633</v>
      </c>
      <c r="AT2002" s="31">
        <v>46205.666192129633</v>
      </c>
      <c r="AU2002" s="14">
        <v>46205</v>
      </c>
      <c r="AV2002" t="s">
        <v>1528</v>
      </c>
      <c r="AW2002" t="s">
        <v>631</v>
      </c>
      <c r="AX2002" t="s">
        <v>678</v>
      </c>
      <c r="AY2002" s="14">
        <v>46205</v>
      </c>
      <c r="AZ2002" t="s">
        <v>1528</v>
      </c>
      <c r="BA2002" s="31">
        <v>46205.666770833333</v>
      </c>
      <c r="BB2002" s="14">
        <v>46205</v>
      </c>
      <c r="BC2002" t="s">
        <v>1435</v>
      </c>
      <c r="BD2002" s="31">
        <v>46205.667962962965</v>
      </c>
      <c r="BE2002" s="14">
        <v>46205</v>
      </c>
      <c r="BF2002" t="s">
        <v>1441</v>
      </c>
      <c r="BG2002" s="31">
        <v>46205.678553240738</v>
      </c>
      <c r="BH2002" s="14">
        <v>46205</v>
      </c>
      <c r="BI2002" t="s">
        <v>8654</v>
      </c>
      <c r="BJ2002" s="31">
        <v>46205.694120370368</v>
      </c>
      <c r="BK2002" s="14">
        <v>46205</v>
      </c>
      <c r="BL2002" t="s">
        <v>8654</v>
      </c>
      <c r="BM2002" s="31">
        <v>46205.695219907408</v>
      </c>
      <c r="BZ2002" s="14">
        <v>46205</v>
      </c>
      <c r="CA2002" t="s">
        <v>8654</v>
      </c>
      <c r="CB2002" s="31">
        <v>46205.705405092594</v>
      </c>
      <c r="CC2002" s="14">
        <v>46205</v>
      </c>
      <c r="CD2002" t="s">
        <v>1455</v>
      </c>
      <c r="CE2002" s="31">
        <v>46205.716261574074</v>
      </c>
      <c r="CI2002" s="14">
        <v>46205</v>
      </c>
      <c r="CJ2002" t="s">
        <v>1529</v>
      </c>
      <c r="CK2002" s="31">
        <v>46205.753379629627</v>
      </c>
      <c r="CP2002" t="str">
        <f>VLOOKUP(A2002,Sheet1!$A$2:$E$221,2,0)</f>
        <v>South East Zone</v>
      </c>
    </row>
    <row r="2003" spans="1:94" x14ac:dyDescent="0.35">
      <c r="A2003" t="s">
        <v>9010</v>
      </c>
      <c r="B2003">
        <v>1357</v>
      </c>
      <c r="C2003" t="s">
        <v>9332</v>
      </c>
      <c r="D2003" t="s">
        <v>678</v>
      </c>
      <c r="E2003" t="s">
        <v>630</v>
      </c>
      <c r="F2003" t="s">
        <v>631</v>
      </c>
      <c r="G2003" t="s">
        <v>518</v>
      </c>
      <c r="H2003" t="s">
        <v>9031</v>
      </c>
      <c r="I2003">
        <v>742112</v>
      </c>
      <c r="J2003" t="s">
        <v>9020</v>
      </c>
      <c r="K2003" t="s">
        <v>9021</v>
      </c>
      <c r="L2003" t="s">
        <v>4622</v>
      </c>
      <c r="M2003" t="s">
        <v>9032</v>
      </c>
      <c r="N2003">
        <v>45000</v>
      </c>
      <c r="O2003" t="s">
        <v>3012</v>
      </c>
      <c r="P2003" t="s">
        <v>3013</v>
      </c>
      <c r="Q2003" t="s">
        <v>9033</v>
      </c>
      <c r="R2003">
        <v>6596342143</v>
      </c>
      <c r="S2003" t="s">
        <v>13394</v>
      </c>
      <c r="T2003"/>
      <c r="V2003" s="14">
        <v>46204</v>
      </c>
      <c r="W2003" t="s">
        <v>9024</v>
      </c>
      <c r="X2003" s="31">
        <v>46204.449293981481</v>
      </c>
      <c r="AN2003" s="14">
        <v>46204</v>
      </c>
      <c r="AO2003" t="s">
        <v>1528</v>
      </c>
      <c r="AP2003" s="31">
        <v>46204.497754629629</v>
      </c>
      <c r="AT2003" s="31">
        <v>46204.497754629629</v>
      </c>
      <c r="AU2003" s="14">
        <v>46204</v>
      </c>
      <c r="AV2003" t="s">
        <v>1528</v>
      </c>
      <c r="AW2003" t="s">
        <v>631</v>
      </c>
      <c r="AX2003" t="s">
        <v>678</v>
      </c>
      <c r="AY2003" s="14">
        <v>46204</v>
      </c>
      <c r="AZ2003" t="s">
        <v>1528</v>
      </c>
      <c r="BA2003" s="31">
        <v>46204.529386574075</v>
      </c>
      <c r="BB2003" s="14">
        <v>46204</v>
      </c>
      <c r="BC2003" t="s">
        <v>1435</v>
      </c>
      <c r="BD2003" s="31">
        <v>46204.535856481481</v>
      </c>
      <c r="BE2003" s="14">
        <v>46204</v>
      </c>
      <c r="BF2003" t="s">
        <v>1440</v>
      </c>
      <c r="BG2003" s="31">
        <v>46204.538159722222</v>
      </c>
      <c r="BH2003" s="14">
        <v>46204</v>
      </c>
      <c r="BI2003" t="s">
        <v>8654</v>
      </c>
      <c r="BJ2003" s="31">
        <v>46204.549131944441</v>
      </c>
      <c r="BK2003" s="14">
        <v>46204</v>
      </c>
      <c r="BL2003" t="s">
        <v>8654</v>
      </c>
      <c r="BM2003" s="31">
        <v>46204.54954861111</v>
      </c>
      <c r="BZ2003" s="14">
        <v>46204</v>
      </c>
      <c r="CA2003" t="s">
        <v>8654</v>
      </c>
      <c r="CB2003" s="31">
        <v>46204.554212962961</v>
      </c>
      <c r="CC2003" s="14">
        <v>46204</v>
      </c>
      <c r="CD2003" t="s">
        <v>1437</v>
      </c>
      <c r="CE2003" s="31">
        <v>46204.560902777775</v>
      </c>
      <c r="CI2003" s="14">
        <v>46204</v>
      </c>
      <c r="CJ2003" t="s">
        <v>1529</v>
      </c>
      <c r="CK2003" s="31">
        <v>46204.620856481481</v>
      </c>
      <c r="CP2003" t="str">
        <f>VLOOKUP(A2003,Sheet1!$A$2:$E$221,2,0)</f>
        <v>South East Zone</v>
      </c>
    </row>
    <row r="2004" spans="1:94" x14ac:dyDescent="0.35">
      <c r="A2004" t="s">
        <v>9010</v>
      </c>
      <c r="B2004">
        <v>1357</v>
      </c>
      <c r="C2004" t="s">
        <v>9332</v>
      </c>
      <c r="D2004" t="s">
        <v>678</v>
      </c>
      <c r="E2004" t="s">
        <v>630</v>
      </c>
      <c r="F2004" t="s">
        <v>631</v>
      </c>
      <c r="G2004" t="s">
        <v>518</v>
      </c>
      <c r="H2004" t="s">
        <v>9034</v>
      </c>
      <c r="I2004">
        <v>759321</v>
      </c>
      <c r="J2004" t="s">
        <v>9026</v>
      </c>
      <c r="K2004" t="s">
        <v>9027</v>
      </c>
      <c r="L2004" t="s">
        <v>4622</v>
      </c>
      <c r="M2004" t="s">
        <v>9035</v>
      </c>
      <c r="N2004">
        <v>60000</v>
      </c>
      <c r="O2004" t="s">
        <v>1302</v>
      </c>
      <c r="P2004" t="s">
        <v>1303</v>
      </c>
      <c r="Q2004" t="s">
        <v>9036</v>
      </c>
      <c r="R2004">
        <v>8021711352</v>
      </c>
      <c r="S2004" t="s">
        <v>13394</v>
      </c>
      <c r="T2004"/>
      <c r="V2004" s="14">
        <v>46204</v>
      </c>
      <c r="W2004" t="s">
        <v>9030</v>
      </c>
      <c r="X2004" s="31">
        <v>46204.492071759261</v>
      </c>
      <c r="AN2004" s="14">
        <v>46204</v>
      </c>
      <c r="AO2004" t="s">
        <v>1528</v>
      </c>
      <c r="AP2004" s="31">
        <v>46204.653425925928</v>
      </c>
      <c r="AT2004" s="31">
        <v>46204.653425925928</v>
      </c>
      <c r="AU2004" s="14">
        <v>46204</v>
      </c>
      <c r="AV2004" t="s">
        <v>1528</v>
      </c>
      <c r="AW2004" t="s">
        <v>631</v>
      </c>
      <c r="AX2004" t="s">
        <v>678</v>
      </c>
      <c r="AY2004" s="14">
        <v>46204</v>
      </c>
      <c r="AZ2004" t="s">
        <v>1528</v>
      </c>
      <c r="BA2004" s="31">
        <v>46204.654074074075</v>
      </c>
      <c r="BB2004" s="14">
        <v>46204</v>
      </c>
      <c r="BC2004" t="s">
        <v>1435</v>
      </c>
      <c r="BD2004" s="31">
        <v>46204.659467592595</v>
      </c>
      <c r="BE2004" s="14">
        <v>46204</v>
      </c>
      <c r="BF2004" t="s">
        <v>1450</v>
      </c>
      <c r="BG2004" s="31">
        <v>46204.663923611108</v>
      </c>
      <c r="BH2004" s="14">
        <v>46204</v>
      </c>
      <c r="BI2004" t="s">
        <v>8654</v>
      </c>
      <c r="BJ2004" s="31">
        <v>46204.675312500003</v>
      </c>
      <c r="BK2004" s="14">
        <v>46204</v>
      </c>
      <c r="BL2004" t="s">
        <v>8654</v>
      </c>
      <c r="BM2004" s="31">
        <v>46204.676574074074</v>
      </c>
      <c r="BZ2004" s="14">
        <v>46204</v>
      </c>
      <c r="CA2004" t="s">
        <v>8654</v>
      </c>
      <c r="CB2004" s="31">
        <v>46204.681180555555</v>
      </c>
      <c r="CC2004" s="14">
        <v>46204</v>
      </c>
      <c r="CD2004" t="s">
        <v>1455</v>
      </c>
      <c r="CE2004" s="31">
        <v>46204.687106481484</v>
      </c>
      <c r="CI2004" s="14">
        <v>46204</v>
      </c>
      <c r="CJ2004" t="s">
        <v>1529</v>
      </c>
      <c r="CK2004" s="31">
        <v>46204.736400462964</v>
      </c>
      <c r="CP2004" t="str">
        <f>VLOOKUP(A2004,Sheet1!$A$2:$E$221,2,0)</f>
        <v>South East Zone</v>
      </c>
    </row>
    <row r="2005" spans="1:94" x14ac:dyDescent="0.35">
      <c r="A2005" t="s">
        <v>9037</v>
      </c>
      <c r="B2005">
        <v>1469</v>
      </c>
      <c r="C2005" t="s">
        <v>9332</v>
      </c>
      <c r="D2005" t="s">
        <v>678</v>
      </c>
      <c r="E2005" t="s">
        <v>543</v>
      </c>
      <c r="F2005" t="s">
        <v>544</v>
      </c>
      <c r="G2005" t="s">
        <v>828</v>
      </c>
      <c r="H2005" t="s">
        <v>9038</v>
      </c>
      <c r="I2005">
        <v>675412</v>
      </c>
      <c r="J2005" t="s">
        <v>9039</v>
      </c>
      <c r="K2005" t="s">
        <v>9040</v>
      </c>
      <c r="L2005" t="s">
        <v>4622</v>
      </c>
      <c r="M2005" t="s">
        <v>9041</v>
      </c>
      <c r="N2005">
        <v>70000</v>
      </c>
      <c r="O2005" t="s">
        <v>11213</v>
      </c>
      <c r="P2005" t="s">
        <v>11214</v>
      </c>
      <c r="Q2005" t="s">
        <v>9042</v>
      </c>
      <c r="R2005">
        <v>3424760288</v>
      </c>
      <c r="S2005" t="s">
        <v>683</v>
      </c>
      <c r="T2005" t="s">
        <v>13319</v>
      </c>
      <c r="U2005" s="1">
        <v>46210</v>
      </c>
      <c r="V2005" s="14">
        <v>46205</v>
      </c>
      <c r="W2005" t="s">
        <v>9043</v>
      </c>
      <c r="X2005" s="31">
        <v>46205.787361111114</v>
      </c>
      <c r="AN2005" s="14">
        <v>46206</v>
      </c>
      <c r="AO2005" t="s">
        <v>1532</v>
      </c>
      <c r="AP2005" s="31">
        <v>46206.455625000002</v>
      </c>
      <c r="AT2005" s="31">
        <v>46206.455625000002</v>
      </c>
      <c r="AU2005" s="14">
        <v>46206</v>
      </c>
      <c r="AV2005" t="s">
        <v>1532</v>
      </c>
      <c r="AW2005" t="s">
        <v>544</v>
      </c>
      <c r="AX2005" t="s">
        <v>678</v>
      </c>
      <c r="AY2005" s="14">
        <v>46209</v>
      </c>
      <c r="AZ2005" t="s">
        <v>9043</v>
      </c>
      <c r="BA2005" s="31">
        <v>46209.693726851852</v>
      </c>
      <c r="BB2005" s="14">
        <v>46209</v>
      </c>
      <c r="BC2005" t="s">
        <v>1435</v>
      </c>
      <c r="BD2005" s="31">
        <v>46209.695717592593</v>
      </c>
      <c r="BE2005" s="14">
        <v>46209</v>
      </c>
      <c r="BF2005" t="s">
        <v>1457</v>
      </c>
      <c r="BG2005" s="31">
        <v>46209.705127314817</v>
      </c>
      <c r="BH2005" s="14">
        <v>46209</v>
      </c>
      <c r="BI2005" t="s">
        <v>1501</v>
      </c>
      <c r="BJ2005" s="31">
        <v>46209.71193287037</v>
      </c>
      <c r="BN2005" s="14">
        <v>46209</v>
      </c>
      <c r="BO2005" t="s">
        <v>1501</v>
      </c>
      <c r="BP2005" s="31">
        <v>46209.713738425926</v>
      </c>
      <c r="CP2005" t="str">
        <f>VLOOKUP(A2005,Sheet1!$A$2:$E$221,2,0)</f>
        <v>South East Zone</v>
      </c>
    </row>
    <row r="2006" spans="1:94" x14ac:dyDescent="0.35">
      <c r="A2006" t="s">
        <v>9037</v>
      </c>
      <c r="B2006">
        <v>1469</v>
      </c>
      <c r="C2006" t="s">
        <v>9332</v>
      </c>
      <c r="D2006" t="s">
        <v>678</v>
      </c>
      <c r="E2006" t="s">
        <v>543</v>
      </c>
      <c r="F2006" t="s">
        <v>544</v>
      </c>
      <c r="G2006" t="s">
        <v>828</v>
      </c>
      <c r="H2006" t="s">
        <v>9038</v>
      </c>
      <c r="I2006">
        <v>675412</v>
      </c>
      <c r="J2006" t="s">
        <v>9039</v>
      </c>
      <c r="K2006" t="s">
        <v>9040</v>
      </c>
      <c r="L2006" t="s">
        <v>4622</v>
      </c>
      <c r="M2006" t="s">
        <v>9041</v>
      </c>
      <c r="N2006">
        <v>50000</v>
      </c>
      <c r="O2006" t="s">
        <v>11215</v>
      </c>
      <c r="P2006" t="s">
        <v>11216</v>
      </c>
      <c r="Q2006" t="s">
        <v>9044</v>
      </c>
      <c r="R2006">
        <v>1015119105</v>
      </c>
      <c r="S2006" t="s">
        <v>13394</v>
      </c>
      <c r="T2006"/>
      <c r="V2006" s="14">
        <v>46205</v>
      </c>
      <c r="W2006" t="s">
        <v>9043</v>
      </c>
      <c r="X2006" s="31">
        <v>46205.78738425926</v>
      </c>
      <c r="AN2006" s="14">
        <v>46206</v>
      </c>
      <c r="AO2006" t="s">
        <v>1532</v>
      </c>
      <c r="AP2006" s="31">
        <v>46206.455590277779</v>
      </c>
      <c r="AT2006" s="31">
        <v>46206.455590277779</v>
      </c>
      <c r="AU2006" s="14">
        <v>46206</v>
      </c>
      <c r="AV2006" t="s">
        <v>1532</v>
      </c>
      <c r="AW2006" t="s">
        <v>544</v>
      </c>
      <c r="AX2006" t="s">
        <v>678</v>
      </c>
      <c r="AY2006" s="14">
        <v>46209</v>
      </c>
      <c r="AZ2006" t="s">
        <v>9043</v>
      </c>
      <c r="BA2006" s="31">
        <v>46209.693715277775</v>
      </c>
      <c r="BB2006" s="14">
        <v>46209</v>
      </c>
      <c r="BC2006" t="s">
        <v>1435</v>
      </c>
      <c r="BD2006" s="31">
        <v>46209.695717592593</v>
      </c>
      <c r="BE2006" s="14">
        <v>46209</v>
      </c>
      <c r="BF2006" t="s">
        <v>1457</v>
      </c>
      <c r="BG2006" s="31">
        <v>46209.70511574074</v>
      </c>
      <c r="BH2006" s="14">
        <v>46209</v>
      </c>
      <c r="BI2006" t="s">
        <v>1501</v>
      </c>
      <c r="BJ2006" s="31">
        <v>46209.711921296293</v>
      </c>
      <c r="BN2006" s="14">
        <v>46209</v>
      </c>
      <c r="BO2006" t="s">
        <v>1501</v>
      </c>
      <c r="BP2006" s="31">
        <v>46209.71371527778</v>
      </c>
      <c r="CP2006" t="str">
        <f>VLOOKUP(A2006,Sheet1!$A$2:$E$221,2,0)</f>
        <v>South East Zone</v>
      </c>
    </row>
    <row r="2007" spans="1:94" x14ac:dyDescent="0.35">
      <c r="A2007" t="s">
        <v>9037</v>
      </c>
      <c r="B2007">
        <v>1469</v>
      </c>
      <c r="C2007" t="s">
        <v>9332</v>
      </c>
      <c r="D2007" t="s">
        <v>678</v>
      </c>
      <c r="E2007" t="s">
        <v>543</v>
      </c>
      <c r="F2007" t="s">
        <v>544</v>
      </c>
      <c r="G2007" t="s">
        <v>828</v>
      </c>
      <c r="H2007" t="s">
        <v>4349</v>
      </c>
      <c r="I2007">
        <v>697526</v>
      </c>
      <c r="J2007" t="s">
        <v>2348</v>
      </c>
      <c r="K2007" t="s">
        <v>2349</v>
      </c>
      <c r="L2007" t="s">
        <v>4622</v>
      </c>
      <c r="M2007" t="s">
        <v>9045</v>
      </c>
      <c r="N2007">
        <v>60000</v>
      </c>
      <c r="O2007" t="s">
        <v>1206</v>
      </c>
      <c r="P2007" t="s">
        <v>1207</v>
      </c>
      <c r="Q2007" t="s">
        <v>4350</v>
      </c>
      <c r="R2007">
        <v>7890433393</v>
      </c>
      <c r="S2007" t="s">
        <v>13394</v>
      </c>
      <c r="T2007"/>
      <c r="V2007" s="14">
        <v>46205</v>
      </c>
      <c r="W2007" t="s">
        <v>9046</v>
      </c>
      <c r="X2007" s="31">
        <v>46205.665208333332</v>
      </c>
      <c r="AN2007" s="14">
        <v>46205</v>
      </c>
      <c r="AO2007" t="s">
        <v>1532</v>
      </c>
      <c r="AP2007" s="31">
        <v>46205.745775462965</v>
      </c>
      <c r="AT2007" s="31">
        <v>46205.745775462965</v>
      </c>
      <c r="AU2007" s="14">
        <v>46205</v>
      </c>
      <c r="AV2007" t="s">
        <v>1532</v>
      </c>
      <c r="AW2007" t="s">
        <v>544</v>
      </c>
      <c r="AX2007" t="s">
        <v>678</v>
      </c>
      <c r="AY2007" s="14">
        <v>46205</v>
      </c>
      <c r="AZ2007" t="s">
        <v>9046</v>
      </c>
      <c r="BA2007" s="31">
        <v>46205.821400462963</v>
      </c>
      <c r="BB2007" s="14">
        <v>46206</v>
      </c>
      <c r="BC2007" t="s">
        <v>1435</v>
      </c>
      <c r="BD2007" s="31">
        <v>46206.39675925926</v>
      </c>
      <c r="BE2007" s="14">
        <v>46206</v>
      </c>
      <c r="BF2007" t="s">
        <v>1454</v>
      </c>
      <c r="BG2007" s="31">
        <v>46206.409050925926</v>
      </c>
      <c r="BH2007" s="14">
        <v>46206</v>
      </c>
      <c r="BI2007" t="s">
        <v>1491</v>
      </c>
      <c r="BJ2007" s="31">
        <v>46206.416319444441</v>
      </c>
      <c r="BK2007" s="14">
        <v>46206</v>
      </c>
      <c r="BL2007" t="s">
        <v>1491</v>
      </c>
      <c r="BM2007" s="31">
        <v>46206.41778935185</v>
      </c>
      <c r="BZ2007" s="14">
        <v>46206</v>
      </c>
      <c r="CA2007" t="s">
        <v>1491</v>
      </c>
      <c r="CB2007" s="31">
        <v>46206.446342592593</v>
      </c>
      <c r="CC2007" s="14">
        <v>46206</v>
      </c>
      <c r="CD2007" t="s">
        <v>1455</v>
      </c>
      <c r="CE2007" s="31">
        <v>46206.457326388889</v>
      </c>
      <c r="CI2007" s="14">
        <v>46206</v>
      </c>
      <c r="CJ2007" t="s">
        <v>3143</v>
      </c>
      <c r="CK2007" s="31">
        <v>46206.681250000001</v>
      </c>
      <c r="CP2007" t="str">
        <f>VLOOKUP(A2007,Sheet1!$A$2:$E$221,2,0)</f>
        <v>South East Zone</v>
      </c>
    </row>
    <row r="2008" spans="1:94" x14ac:dyDescent="0.35">
      <c r="A2008" t="s">
        <v>9037</v>
      </c>
      <c r="B2008">
        <v>1469</v>
      </c>
      <c r="C2008" t="s">
        <v>9332</v>
      </c>
      <c r="D2008" t="s">
        <v>678</v>
      </c>
      <c r="E2008" t="s">
        <v>543</v>
      </c>
      <c r="F2008" t="s">
        <v>544</v>
      </c>
      <c r="G2008" t="s">
        <v>828</v>
      </c>
      <c r="H2008" t="s">
        <v>9047</v>
      </c>
      <c r="I2008">
        <v>700157</v>
      </c>
      <c r="J2008" t="s">
        <v>1530</v>
      </c>
      <c r="K2008" t="s">
        <v>1531</v>
      </c>
      <c r="L2008" t="s">
        <v>4622</v>
      </c>
      <c r="M2008" t="s">
        <v>9048</v>
      </c>
      <c r="N2008">
        <v>77000</v>
      </c>
      <c r="O2008" t="s">
        <v>1025</v>
      </c>
      <c r="P2008" t="s">
        <v>1026</v>
      </c>
      <c r="Q2008" t="s">
        <v>9049</v>
      </c>
      <c r="R2008">
        <v>8278386798</v>
      </c>
      <c r="S2008" t="s">
        <v>13394</v>
      </c>
      <c r="T2008"/>
      <c r="V2008" s="14">
        <v>46204</v>
      </c>
      <c r="W2008" t="s">
        <v>9050</v>
      </c>
      <c r="X2008" s="31">
        <v>46204.693229166667</v>
      </c>
      <c r="AN2008" s="14">
        <v>46204</v>
      </c>
      <c r="AO2008" t="s">
        <v>1532</v>
      </c>
      <c r="AP2008" s="31">
        <v>46204.734502314815</v>
      </c>
      <c r="AT2008" s="31">
        <v>46204.734502314815</v>
      </c>
      <c r="AU2008" s="14">
        <v>46204</v>
      </c>
      <c r="AV2008" t="s">
        <v>1532</v>
      </c>
      <c r="AW2008" t="s">
        <v>544</v>
      </c>
      <c r="AX2008" t="s">
        <v>678</v>
      </c>
      <c r="AY2008" s="14">
        <v>46204</v>
      </c>
      <c r="AZ2008" t="s">
        <v>9050</v>
      </c>
      <c r="BA2008" s="31">
        <v>46204.838229166664</v>
      </c>
      <c r="BB2008" s="14">
        <v>46205</v>
      </c>
      <c r="BC2008" t="s">
        <v>1435</v>
      </c>
      <c r="BD2008" s="31">
        <v>46205.396805555552</v>
      </c>
      <c r="BE2008" s="14">
        <v>46205</v>
      </c>
      <c r="BF2008" t="s">
        <v>1440</v>
      </c>
      <c r="BG2008" s="31">
        <v>46205.397858796299</v>
      </c>
      <c r="BH2008" s="14">
        <v>46205</v>
      </c>
      <c r="BI2008" t="s">
        <v>1437</v>
      </c>
      <c r="BJ2008" s="31">
        <v>46205.428240740737</v>
      </c>
      <c r="BK2008" s="14">
        <v>46205</v>
      </c>
      <c r="BL2008" t="s">
        <v>1437</v>
      </c>
      <c r="BM2008" s="31">
        <v>46205.460682870369</v>
      </c>
      <c r="BZ2008" s="14">
        <v>46205</v>
      </c>
      <c r="CA2008" t="s">
        <v>1437</v>
      </c>
      <c r="CB2008" s="31">
        <v>46205.468981481485</v>
      </c>
      <c r="CC2008" s="14">
        <v>46205</v>
      </c>
      <c r="CD2008" t="s">
        <v>1455</v>
      </c>
      <c r="CE2008" s="31">
        <v>46205.47488425926</v>
      </c>
      <c r="CI2008" s="14">
        <v>46205</v>
      </c>
      <c r="CJ2008" t="s">
        <v>3143</v>
      </c>
      <c r="CK2008" s="31">
        <v>46205.669282407405</v>
      </c>
      <c r="CP2008" t="str">
        <f>VLOOKUP(A2008,Sheet1!$A$2:$E$221,2,0)</f>
        <v>South East Zone</v>
      </c>
    </row>
    <row r="2009" spans="1:94" x14ac:dyDescent="0.35">
      <c r="A2009" t="s">
        <v>9037</v>
      </c>
      <c r="B2009">
        <v>1469</v>
      </c>
      <c r="C2009" t="s">
        <v>9332</v>
      </c>
      <c r="D2009" t="s">
        <v>678</v>
      </c>
      <c r="E2009" t="s">
        <v>543</v>
      </c>
      <c r="F2009" t="s">
        <v>544</v>
      </c>
      <c r="G2009" t="s">
        <v>828</v>
      </c>
      <c r="H2009" t="s">
        <v>9051</v>
      </c>
      <c r="I2009">
        <v>710901</v>
      </c>
      <c r="J2009" t="s">
        <v>1530</v>
      </c>
      <c r="K2009" t="s">
        <v>1531</v>
      </c>
      <c r="L2009" t="s">
        <v>4622</v>
      </c>
      <c r="M2009" t="s">
        <v>9052</v>
      </c>
      <c r="N2009">
        <v>50000</v>
      </c>
      <c r="O2009" t="s">
        <v>1223</v>
      </c>
      <c r="P2009" t="s">
        <v>1224</v>
      </c>
      <c r="Q2009" t="s">
        <v>9054</v>
      </c>
      <c r="R2009">
        <v>6339222892</v>
      </c>
      <c r="S2009" t="s">
        <v>13394</v>
      </c>
      <c r="T2009"/>
      <c r="V2009" s="14">
        <v>46206</v>
      </c>
      <c r="W2009" t="s">
        <v>9050</v>
      </c>
      <c r="X2009" s="31">
        <v>46206.617511574077</v>
      </c>
      <c r="AN2009" s="14">
        <v>46206</v>
      </c>
      <c r="AO2009" t="s">
        <v>1532</v>
      </c>
      <c r="AP2009" s="31">
        <v>46206.705416666664</v>
      </c>
      <c r="AT2009" s="31">
        <v>46206.705416666664</v>
      </c>
      <c r="AU2009" s="14">
        <v>46206</v>
      </c>
      <c r="AV2009" t="s">
        <v>1532</v>
      </c>
      <c r="AW2009" t="s">
        <v>544</v>
      </c>
      <c r="AX2009" t="s">
        <v>678</v>
      </c>
      <c r="AY2009" s="14">
        <v>46209</v>
      </c>
      <c r="AZ2009" t="s">
        <v>9050</v>
      </c>
      <c r="BA2009" s="31">
        <v>46209.674641203703</v>
      </c>
      <c r="BB2009" s="14">
        <v>46209</v>
      </c>
      <c r="BC2009" t="s">
        <v>1435</v>
      </c>
      <c r="BD2009" s="31">
        <v>46209.675810185188</v>
      </c>
      <c r="BE2009" s="14">
        <v>46209</v>
      </c>
      <c r="BF2009" t="s">
        <v>1458</v>
      </c>
      <c r="BG2009" s="31">
        <v>46209.687164351853</v>
      </c>
      <c r="BH2009" s="14">
        <v>46209</v>
      </c>
      <c r="BI2009" t="s">
        <v>1501</v>
      </c>
      <c r="BJ2009" s="31">
        <v>46209.690578703703</v>
      </c>
      <c r="BK2009" s="14">
        <v>46210</v>
      </c>
      <c r="BL2009" t="s">
        <v>1491</v>
      </c>
      <c r="BM2009" s="31">
        <v>46210.388935185183</v>
      </c>
      <c r="BN2009" s="14">
        <v>46209</v>
      </c>
      <c r="BO2009" t="s">
        <v>1501</v>
      </c>
      <c r="BP2009" s="31">
        <v>46209.693113425928</v>
      </c>
      <c r="BZ2009" s="14">
        <v>46210</v>
      </c>
      <c r="CA2009" t="s">
        <v>1491</v>
      </c>
      <c r="CB2009" s="31">
        <v>46210.414282407408</v>
      </c>
      <c r="CC2009" s="14">
        <v>46210</v>
      </c>
      <c r="CD2009" t="s">
        <v>1438</v>
      </c>
      <c r="CE2009" s="31">
        <v>46210.50949074074</v>
      </c>
      <c r="CI2009" s="14">
        <v>46210</v>
      </c>
      <c r="CJ2009" t="s">
        <v>3143</v>
      </c>
      <c r="CK2009" s="31">
        <v>46210.658553240741</v>
      </c>
      <c r="CP2009" t="str">
        <f>VLOOKUP(A2009,Sheet1!$A$2:$E$221,2,0)</f>
        <v>South East Zone</v>
      </c>
    </row>
    <row r="2010" spans="1:94" x14ac:dyDescent="0.35">
      <c r="A2010" t="s">
        <v>9037</v>
      </c>
      <c r="B2010">
        <v>1469</v>
      </c>
      <c r="C2010" t="s">
        <v>9332</v>
      </c>
      <c r="D2010" t="s">
        <v>678</v>
      </c>
      <c r="E2010" t="s">
        <v>543</v>
      </c>
      <c r="F2010" t="s">
        <v>544</v>
      </c>
      <c r="G2010" t="s">
        <v>828</v>
      </c>
      <c r="H2010" t="s">
        <v>9051</v>
      </c>
      <c r="I2010">
        <v>710901</v>
      </c>
      <c r="J2010" t="s">
        <v>1530</v>
      </c>
      <c r="K2010" t="s">
        <v>1531</v>
      </c>
      <c r="L2010" t="s">
        <v>4622</v>
      </c>
      <c r="M2010" t="s">
        <v>9052</v>
      </c>
      <c r="N2010">
        <v>50000</v>
      </c>
      <c r="O2010" t="s">
        <v>11215</v>
      </c>
      <c r="P2010" t="s">
        <v>11216</v>
      </c>
      <c r="Q2010" t="s">
        <v>9053</v>
      </c>
      <c r="R2010">
        <v>6071006290</v>
      </c>
      <c r="S2010" t="s">
        <v>13394</v>
      </c>
      <c r="T2010"/>
      <c r="V2010" s="14">
        <v>46206</v>
      </c>
      <c r="W2010" t="s">
        <v>9050</v>
      </c>
      <c r="X2010" s="31">
        <v>46206.617534722223</v>
      </c>
      <c r="AN2010" s="14">
        <v>46206</v>
      </c>
      <c r="AO2010" t="s">
        <v>1532</v>
      </c>
      <c r="AP2010" s="31">
        <v>46206.705439814818</v>
      </c>
      <c r="AT2010" s="31">
        <v>46206.705439814818</v>
      </c>
      <c r="AU2010" s="14">
        <v>46206</v>
      </c>
      <c r="AV2010" t="s">
        <v>1532</v>
      </c>
      <c r="AW2010" t="s">
        <v>544</v>
      </c>
      <c r="AX2010" t="s">
        <v>678</v>
      </c>
      <c r="AY2010" s="14">
        <v>46209</v>
      </c>
      <c r="AZ2010" t="s">
        <v>9050</v>
      </c>
      <c r="BA2010" s="31">
        <v>46209.674664351849</v>
      </c>
      <c r="BB2010" s="14">
        <v>46209</v>
      </c>
      <c r="BC2010" t="s">
        <v>1435</v>
      </c>
      <c r="BD2010" s="31">
        <v>46209.675810185188</v>
      </c>
      <c r="BE2010" s="14">
        <v>46209</v>
      </c>
      <c r="BF2010" t="s">
        <v>1458</v>
      </c>
      <c r="BG2010" s="31">
        <v>46209.687175925923</v>
      </c>
      <c r="BH2010" s="14">
        <v>46209</v>
      </c>
      <c r="BI2010" t="s">
        <v>1501</v>
      </c>
      <c r="BJ2010" s="31">
        <v>46209.69059027778</v>
      </c>
      <c r="BN2010" s="14">
        <v>46209</v>
      </c>
      <c r="BO2010" t="s">
        <v>1501</v>
      </c>
      <c r="BP2010" s="31">
        <v>46209.693124999998</v>
      </c>
      <c r="CP2010" t="str">
        <f>VLOOKUP(A2010,Sheet1!$A$2:$E$221,2,0)</f>
        <v>South East Zone</v>
      </c>
    </row>
    <row r="2011" spans="1:94" x14ac:dyDescent="0.35">
      <c r="A2011" t="s">
        <v>9037</v>
      </c>
      <c r="B2011">
        <v>1469</v>
      </c>
      <c r="C2011" t="s">
        <v>9332</v>
      </c>
      <c r="D2011" t="s">
        <v>678</v>
      </c>
      <c r="E2011" t="s">
        <v>543</v>
      </c>
      <c r="F2011" t="s">
        <v>544</v>
      </c>
      <c r="G2011" t="s">
        <v>828</v>
      </c>
      <c r="H2011" t="s">
        <v>4302</v>
      </c>
      <c r="I2011">
        <v>713988</v>
      </c>
      <c r="J2011" t="s">
        <v>4304</v>
      </c>
      <c r="K2011" t="s">
        <v>4305</v>
      </c>
      <c r="L2011" t="s">
        <v>4622</v>
      </c>
      <c r="M2011" t="s">
        <v>9055</v>
      </c>
      <c r="N2011">
        <v>77000</v>
      </c>
      <c r="O2011" t="s">
        <v>1025</v>
      </c>
      <c r="P2011" t="s">
        <v>1026</v>
      </c>
      <c r="Q2011" t="s">
        <v>4303</v>
      </c>
      <c r="R2011">
        <v>1092699771</v>
      </c>
      <c r="S2011" t="s">
        <v>13394</v>
      </c>
      <c r="T2011"/>
      <c r="V2011" s="14">
        <v>46205</v>
      </c>
      <c r="W2011" t="s">
        <v>9056</v>
      </c>
      <c r="X2011" s="31">
        <v>46205.58861111111</v>
      </c>
      <c r="AN2011" s="14">
        <v>46205</v>
      </c>
      <c r="AO2011" t="s">
        <v>1532</v>
      </c>
      <c r="AP2011" s="31">
        <v>46205.717962962961</v>
      </c>
      <c r="AT2011" s="31">
        <v>46205.717962962961</v>
      </c>
      <c r="AU2011" s="14">
        <v>46205</v>
      </c>
      <c r="AV2011" t="s">
        <v>1532</v>
      </c>
      <c r="AW2011" t="s">
        <v>544</v>
      </c>
      <c r="AX2011" t="s">
        <v>678</v>
      </c>
      <c r="AY2011" s="14">
        <v>46205</v>
      </c>
      <c r="AZ2011" t="s">
        <v>9056</v>
      </c>
      <c r="BA2011" s="31">
        <v>46205.724826388891</v>
      </c>
      <c r="BB2011" s="14">
        <v>46205</v>
      </c>
      <c r="BC2011" t="s">
        <v>1435</v>
      </c>
      <c r="BD2011" s="31">
        <v>46205.73101851852</v>
      </c>
      <c r="BE2011" s="14">
        <v>46205</v>
      </c>
      <c r="BF2011" t="s">
        <v>1456</v>
      </c>
      <c r="BG2011" s="31">
        <v>46205.733819444446</v>
      </c>
      <c r="BH2011" s="14">
        <v>46205</v>
      </c>
      <c r="BI2011" t="s">
        <v>8654</v>
      </c>
      <c r="BJ2011" s="31">
        <v>46205.739849537036</v>
      </c>
      <c r="BK2011" s="14">
        <v>46205</v>
      </c>
      <c r="BL2011" t="s">
        <v>8654</v>
      </c>
      <c r="BM2011" s="31">
        <v>46205.741099537037</v>
      </c>
      <c r="BZ2011" s="14">
        <v>46205</v>
      </c>
      <c r="CA2011" t="s">
        <v>8654</v>
      </c>
      <c r="CB2011" s="31">
        <v>46205.746678240743</v>
      </c>
      <c r="CC2011" s="14">
        <v>46205</v>
      </c>
      <c r="CD2011" t="s">
        <v>1437</v>
      </c>
      <c r="CE2011" s="31">
        <v>46205.753483796296</v>
      </c>
      <c r="CI2011" s="14">
        <v>46206</v>
      </c>
      <c r="CJ2011" t="s">
        <v>3143</v>
      </c>
      <c r="CK2011" s="31">
        <v>46206.739178240743</v>
      </c>
      <c r="CP2011" t="str">
        <f>VLOOKUP(A2011,Sheet1!$A$2:$E$221,2,0)</f>
        <v>South East Zone</v>
      </c>
    </row>
    <row r="2012" spans="1:94" x14ac:dyDescent="0.35">
      <c r="A2012" t="s">
        <v>9037</v>
      </c>
      <c r="B2012">
        <v>1469</v>
      </c>
      <c r="C2012" t="s">
        <v>9332</v>
      </c>
      <c r="D2012" t="s">
        <v>678</v>
      </c>
      <c r="E2012" t="s">
        <v>543</v>
      </c>
      <c r="F2012" t="s">
        <v>544</v>
      </c>
      <c r="G2012" t="s">
        <v>828</v>
      </c>
      <c r="H2012" t="s">
        <v>9057</v>
      </c>
      <c r="I2012">
        <v>753702</v>
      </c>
      <c r="J2012" t="s">
        <v>9058</v>
      </c>
      <c r="K2012" t="s">
        <v>9059</v>
      </c>
      <c r="L2012" t="s">
        <v>4622</v>
      </c>
      <c r="M2012" t="s">
        <v>9060</v>
      </c>
      <c r="N2012">
        <v>50000</v>
      </c>
      <c r="O2012" t="s">
        <v>1223</v>
      </c>
      <c r="P2012" t="s">
        <v>1224</v>
      </c>
      <c r="Q2012" t="s">
        <v>9061</v>
      </c>
      <c r="R2012">
        <v>6978546337</v>
      </c>
      <c r="S2012" t="s">
        <v>13394</v>
      </c>
      <c r="T2012"/>
      <c r="V2012" s="14">
        <v>46205</v>
      </c>
      <c r="W2012" t="s">
        <v>9062</v>
      </c>
      <c r="X2012" s="31">
        <v>46205.747175925928</v>
      </c>
      <c r="AN2012" s="14">
        <v>46205</v>
      </c>
      <c r="AO2012" t="s">
        <v>1532</v>
      </c>
      <c r="AP2012" s="31">
        <v>46205.792048611111</v>
      </c>
      <c r="AT2012" s="31">
        <v>46205.792048611111</v>
      </c>
      <c r="AU2012" s="14">
        <v>46205</v>
      </c>
      <c r="AV2012" t="s">
        <v>1532</v>
      </c>
      <c r="AW2012" t="s">
        <v>544</v>
      </c>
      <c r="AX2012" t="s">
        <v>678</v>
      </c>
      <c r="AY2012" s="14">
        <v>46205</v>
      </c>
      <c r="AZ2012" t="s">
        <v>9062</v>
      </c>
      <c r="BA2012" s="31">
        <v>46205.812210648146</v>
      </c>
      <c r="BB2012" s="14">
        <v>46206</v>
      </c>
      <c r="BC2012" t="s">
        <v>1435</v>
      </c>
      <c r="BD2012" s="31">
        <v>46206.396793981483</v>
      </c>
      <c r="BE2012" s="14">
        <v>46206</v>
      </c>
      <c r="BF2012" t="s">
        <v>1454</v>
      </c>
      <c r="BG2012" s="31">
        <v>46206.402708333335</v>
      </c>
      <c r="BH2012" s="14">
        <v>46206</v>
      </c>
      <c r="BI2012" t="s">
        <v>1491</v>
      </c>
      <c r="BJ2012" s="31">
        <v>46206.41505787037</v>
      </c>
      <c r="BK2012" s="14">
        <v>46206</v>
      </c>
      <c r="BL2012" t="s">
        <v>1491</v>
      </c>
      <c r="BM2012" s="31">
        <v>46206.415983796294</v>
      </c>
      <c r="BZ2012" s="14">
        <v>46206</v>
      </c>
      <c r="CA2012" t="s">
        <v>1491</v>
      </c>
      <c r="CB2012" s="31">
        <v>46206.445949074077</v>
      </c>
      <c r="CC2012" s="14">
        <v>46206</v>
      </c>
      <c r="CD2012" t="s">
        <v>1455</v>
      </c>
      <c r="CE2012" s="31">
        <v>46206.457245370373</v>
      </c>
      <c r="CI2012" s="14">
        <v>46206</v>
      </c>
      <c r="CJ2012" t="s">
        <v>3143</v>
      </c>
      <c r="CK2012" s="31">
        <v>46206.693888888891</v>
      </c>
      <c r="CP2012" t="str">
        <f>VLOOKUP(A2012,Sheet1!$A$2:$E$221,2,0)</f>
        <v>South East Zone</v>
      </c>
    </row>
    <row r="2013" spans="1:94" x14ac:dyDescent="0.35">
      <c r="A2013" t="s">
        <v>9037</v>
      </c>
      <c r="B2013">
        <v>1469</v>
      </c>
      <c r="C2013" t="s">
        <v>9332</v>
      </c>
      <c r="D2013" t="s">
        <v>678</v>
      </c>
      <c r="E2013" t="s">
        <v>543</v>
      </c>
      <c r="F2013" t="s">
        <v>544</v>
      </c>
      <c r="G2013" t="s">
        <v>828</v>
      </c>
      <c r="H2013" t="s">
        <v>11217</v>
      </c>
      <c r="I2013">
        <v>786860</v>
      </c>
      <c r="J2013" t="s">
        <v>11218</v>
      </c>
      <c r="K2013" t="s">
        <v>11219</v>
      </c>
      <c r="L2013" t="s">
        <v>4622</v>
      </c>
      <c r="M2013" t="s">
        <v>11220</v>
      </c>
      <c r="N2013">
        <v>45000</v>
      </c>
      <c r="O2013" t="s">
        <v>4598</v>
      </c>
      <c r="P2013" t="s">
        <v>4599</v>
      </c>
      <c r="Q2013" t="s">
        <v>13082</v>
      </c>
      <c r="R2013">
        <v>3489890647</v>
      </c>
      <c r="S2013" t="s">
        <v>683</v>
      </c>
      <c r="T2013" t="s">
        <v>13386</v>
      </c>
      <c r="U2013" s="1">
        <v>46210</v>
      </c>
      <c r="V2013" s="14">
        <v>46209</v>
      </c>
      <c r="W2013" t="s">
        <v>11222</v>
      </c>
      <c r="X2013" s="31">
        <v>46209.54954861111</v>
      </c>
      <c r="AN2013" s="14">
        <v>46210</v>
      </c>
      <c r="AO2013" t="s">
        <v>1532</v>
      </c>
      <c r="AP2013" s="31">
        <v>46210.393958333334</v>
      </c>
      <c r="AT2013" s="31">
        <v>46210.393958333334</v>
      </c>
      <c r="AU2013" s="14">
        <v>46210</v>
      </c>
      <c r="AV2013" t="s">
        <v>1532</v>
      </c>
      <c r="AW2013" t="s">
        <v>544</v>
      </c>
      <c r="AX2013" t="s">
        <v>678</v>
      </c>
      <c r="AY2013" s="14">
        <v>46210</v>
      </c>
      <c r="AZ2013" t="s">
        <v>9046</v>
      </c>
      <c r="BA2013" s="31">
        <v>46210.428993055553</v>
      </c>
      <c r="BB2013" s="14">
        <v>46210</v>
      </c>
      <c r="BC2013" t="s">
        <v>1435</v>
      </c>
      <c r="BD2013" s="31">
        <v>46210.436053240737</v>
      </c>
      <c r="BE2013" s="14">
        <v>46210</v>
      </c>
      <c r="BF2013" t="s">
        <v>1443</v>
      </c>
      <c r="BG2013" s="31">
        <v>46210.463969907411</v>
      </c>
      <c r="BH2013" s="14">
        <v>46210</v>
      </c>
      <c r="BI2013" t="s">
        <v>8654</v>
      </c>
      <c r="BJ2013" s="31">
        <v>46210.468553240738</v>
      </c>
      <c r="BN2013" s="14">
        <v>46210</v>
      </c>
      <c r="BO2013" t="s">
        <v>8654</v>
      </c>
      <c r="BP2013" s="31">
        <v>46210.47315972222</v>
      </c>
      <c r="CP2013" t="str">
        <f>VLOOKUP(A2013,Sheet1!$A$2:$E$221,2,0)</f>
        <v>South East Zone</v>
      </c>
    </row>
    <row r="2014" spans="1:94" x14ac:dyDescent="0.35">
      <c r="A2014" t="s">
        <v>9037</v>
      </c>
      <c r="B2014">
        <v>1469</v>
      </c>
      <c r="C2014" t="s">
        <v>9332</v>
      </c>
      <c r="D2014" t="s">
        <v>678</v>
      </c>
      <c r="E2014" t="s">
        <v>543</v>
      </c>
      <c r="F2014" t="s">
        <v>544</v>
      </c>
      <c r="G2014" t="s">
        <v>828</v>
      </c>
      <c r="H2014" t="s">
        <v>11217</v>
      </c>
      <c r="I2014">
        <v>786860</v>
      </c>
      <c r="J2014" t="s">
        <v>11218</v>
      </c>
      <c r="K2014" t="s">
        <v>11219</v>
      </c>
      <c r="L2014" t="s">
        <v>4622</v>
      </c>
      <c r="M2014" t="s">
        <v>11220</v>
      </c>
      <c r="N2014">
        <v>45000</v>
      </c>
      <c r="O2014" t="s">
        <v>4598</v>
      </c>
      <c r="P2014" t="s">
        <v>4599</v>
      </c>
      <c r="Q2014" t="s">
        <v>11221</v>
      </c>
      <c r="R2014">
        <v>9137258799</v>
      </c>
      <c r="S2014" t="s">
        <v>13394</v>
      </c>
      <c r="T2014"/>
      <c r="V2014" s="14">
        <v>46209</v>
      </c>
      <c r="W2014" t="s">
        <v>11222</v>
      </c>
      <c r="X2014" s="31">
        <v>46209.549618055556</v>
      </c>
      <c r="AN2014" s="14">
        <v>46209</v>
      </c>
      <c r="AO2014" t="s">
        <v>1532</v>
      </c>
      <c r="AP2014" s="31">
        <v>46209.674560185187</v>
      </c>
      <c r="AT2014" s="31">
        <v>46209.674560185187</v>
      </c>
      <c r="AU2014" s="14">
        <v>46209</v>
      </c>
      <c r="AV2014" t="s">
        <v>1532</v>
      </c>
      <c r="AW2014" t="s">
        <v>544</v>
      </c>
      <c r="AX2014" t="s">
        <v>678</v>
      </c>
      <c r="AY2014" s="14">
        <v>46210</v>
      </c>
      <c r="AZ2014" t="s">
        <v>11222</v>
      </c>
      <c r="BA2014" s="31">
        <v>46210.394861111112</v>
      </c>
      <c r="BB2014" s="14">
        <v>46210</v>
      </c>
      <c r="BC2014" t="s">
        <v>1435</v>
      </c>
      <c r="BD2014" s="31">
        <v>46210.436053240737</v>
      </c>
      <c r="BE2014" s="14">
        <v>46210</v>
      </c>
      <c r="BF2014" t="s">
        <v>1443</v>
      </c>
      <c r="BG2014" s="31">
        <v>46210.464016203703</v>
      </c>
      <c r="BH2014" s="14">
        <v>46210</v>
      </c>
      <c r="BI2014" t="s">
        <v>8654</v>
      </c>
      <c r="BJ2014" s="31">
        <v>46210.468599537038</v>
      </c>
      <c r="BK2014" s="14">
        <v>46210</v>
      </c>
      <c r="BL2014" t="s">
        <v>1444</v>
      </c>
      <c r="BM2014" s="31">
        <v>46210.515127314815</v>
      </c>
      <c r="BN2014" s="14">
        <v>46210</v>
      </c>
      <c r="BO2014" t="s">
        <v>8654</v>
      </c>
      <c r="BP2014" s="31">
        <v>46210.473217592589</v>
      </c>
      <c r="BZ2014" s="14">
        <v>46210</v>
      </c>
      <c r="CA2014" t="s">
        <v>1444</v>
      </c>
      <c r="CB2014" s="31">
        <v>46210.566284722219</v>
      </c>
      <c r="CC2014" s="14">
        <v>46210</v>
      </c>
      <c r="CD2014" t="s">
        <v>1437</v>
      </c>
      <c r="CE2014" s="31">
        <v>46210.597395833334</v>
      </c>
      <c r="CI2014" s="14">
        <v>46210</v>
      </c>
      <c r="CJ2014" t="s">
        <v>13083</v>
      </c>
      <c r="CK2014" s="31">
        <v>46210.766261574077</v>
      </c>
      <c r="CP2014" t="str">
        <f>VLOOKUP(A2014,Sheet1!$A$2:$E$221,2,0)</f>
        <v>South East Zone</v>
      </c>
    </row>
    <row r="2015" spans="1:94" x14ac:dyDescent="0.35">
      <c r="A2015" t="s">
        <v>9037</v>
      </c>
      <c r="B2015">
        <v>1469</v>
      </c>
      <c r="C2015" t="s">
        <v>9332</v>
      </c>
      <c r="D2015" t="s">
        <v>678</v>
      </c>
      <c r="E2015" t="s">
        <v>543</v>
      </c>
      <c r="F2015" t="s">
        <v>544</v>
      </c>
      <c r="G2015" t="s">
        <v>828</v>
      </c>
      <c r="H2015" t="s">
        <v>11217</v>
      </c>
      <c r="I2015">
        <v>786860</v>
      </c>
      <c r="J2015" t="s">
        <v>11218</v>
      </c>
      <c r="K2015" t="s">
        <v>11219</v>
      </c>
      <c r="L2015" t="s">
        <v>4622</v>
      </c>
      <c r="M2015" t="s">
        <v>11220</v>
      </c>
      <c r="N2015">
        <v>50000</v>
      </c>
      <c r="O2015" t="s">
        <v>1223</v>
      </c>
      <c r="P2015" t="s">
        <v>1224</v>
      </c>
      <c r="Q2015" t="s">
        <v>11223</v>
      </c>
      <c r="R2015">
        <v>8587687620</v>
      </c>
      <c r="S2015" t="s">
        <v>13394</v>
      </c>
      <c r="T2015"/>
      <c r="V2015" s="14">
        <v>46209</v>
      </c>
      <c r="W2015" t="s">
        <v>11222</v>
      </c>
      <c r="X2015" s="31">
        <v>46209.54959490741</v>
      </c>
      <c r="AN2015" s="14">
        <v>46209</v>
      </c>
      <c r="AO2015" t="s">
        <v>1532</v>
      </c>
      <c r="AP2015" s="31">
        <v>46209.674525462964</v>
      </c>
      <c r="AT2015" s="31">
        <v>46209.674525462964</v>
      </c>
      <c r="AU2015" s="14">
        <v>46209</v>
      </c>
      <c r="AV2015" t="s">
        <v>1532</v>
      </c>
      <c r="AW2015" t="s">
        <v>544</v>
      </c>
      <c r="AX2015" t="s">
        <v>678</v>
      </c>
      <c r="AY2015" s="14">
        <v>46210</v>
      </c>
      <c r="AZ2015" t="s">
        <v>11222</v>
      </c>
      <c r="BA2015" s="31">
        <v>46210.394837962966</v>
      </c>
      <c r="BB2015" s="14">
        <v>46210</v>
      </c>
      <c r="BC2015" t="s">
        <v>1435</v>
      </c>
      <c r="BD2015" s="31">
        <v>46210.436053240737</v>
      </c>
      <c r="BE2015" s="14">
        <v>46210</v>
      </c>
      <c r="BF2015" t="s">
        <v>1443</v>
      </c>
      <c r="BG2015" s="31">
        <v>46210.464004629626</v>
      </c>
      <c r="BH2015" s="14">
        <v>46210</v>
      </c>
      <c r="BI2015" t="s">
        <v>8654</v>
      </c>
      <c r="BJ2015" s="31">
        <v>46210.468587962961</v>
      </c>
      <c r="BK2015" s="14">
        <v>46210</v>
      </c>
      <c r="BL2015" t="s">
        <v>1444</v>
      </c>
      <c r="BM2015" s="31">
        <v>46210.515104166669</v>
      </c>
      <c r="BN2015" s="14">
        <v>46210</v>
      </c>
      <c r="BO2015" t="s">
        <v>8654</v>
      </c>
      <c r="BP2015" s="31">
        <v>46210.473194444443</v>
      </c>
      <c r="BZ2015" s="14">
        <v>46210</v>
      </c>
      <c r="CA2015" t="s">
        <v>1444</v>
      </c>
      <c r="CB2015" s="31">
        <v>46210.56627314815</v>
      </c>
      <c r="CC2015" s="14">
        <v>46210</v>
      </c>
      <c r="CD2015" t="s">
        <v>1437</v>
      </c>
      <c r="CE2015" s="31">
        <v>46210.597395833334</v>
      </c>
      <c r="CI2015" s="14">
        <v>46210</v>
      </c>
      <c r="CJ2015" t="s">
        <v>13083</v>
      </c>
      <c r="CK2015" s="31">
        <v>46210.766261574077</v>
      </c>
      <c r="CP2015" t="str">
        <f>VLOOKUP(A2015,Sheet1!$A$2:$E$221,2,0)</f>
        <v>South East Zone</v>
      </c>
    </row>
    <row r="2016" spans="1:94" x14ac:dyDescent="0.35">
      <c r="A2016" t="s">
        <v>9037</v>
      </c>
      <c r="B2016">
        <v>1469</v>
      </c>
      <c r="C2016" t="s">
        <v>9332</v>
      </c>
      <c r="D2016" t="s">
        <v>678</v>
      </c>
      <c r="E2016" t="s">
        <v>543</v>
      </c>
      <c r="F2016" t="s">
        <v>544</v>
      </c>
      <c r="G2016" t="s">
        <v>828</v>
      </c>
      <c r="H2016" t="s">
        <v>11217</v>
      </c>
      <c r="I2016">
        <v>786860</v>
      </c>
      <c r="J2016" t="s">
        <v>11218</v>
      </c>
      <c r="K2016" t="s">
        <v>11219</v>
      </c>
      <c r="L2016" t="s">
        <v>4622</v>
      </c>
      <c r="M2016" t="s">
        <v>11220</v>
      </c>
      <c r="N2016">
        <v>50000</v>
      </c>
      <c r="O2016" t="s">
        <v>1223</v>
      </c>
      <c r="P2016" t="s">
        <v>1224</v>
      </c>
      <c r="Q2016" t="s">
        <v>11224</v>
      </c>
      <c r="R2016">
        <v>2084184159</v>
      </c>
      <c r="S2016" t="s">
        <v>13394</v>
      </c>
      <c r="T2016"/>
      <c r="V2016" s="14">
        <v>46209</v>
      </c>
      <c r="W2016" t="s">
        <v>11222</v>
      </c>
      <c r="X2016" s="31">
        <v>46209.549571759257</v>
      </c>
      <c r="AN2016" s="14">
        <v>46209</v>
      </c>
      <c r="AO2016" t="s">
        <v>1532</v>
      </c>
      <c r="AP2016" s="31">
        <v>46209.674502314818</v>
      </c>
      <c r="AT2016" s="31">
        <v>46209.674502314818</v>
      </c>
      <c r="AU2016" s="14">
        <v>46209</v>
      </c>
      <c r="AV2016" t="s">
        <v>1532</v>
      </c>
      <c r="AW2016" t="s">
        <v>544</v>
      </c>
      <c r="AX2016" t="s">
        <v>678</v>
      </c>
      <c r="AY2016" s="14">
        <v>46210</v>
      </c>
      <c r="AZ2016" t="s">
        <v>11222</v>
      </c>
      <c r="BA2016" s="31">
        <v>46210.394814814812</v>
      </c>
      <c r="BB2016" s="14">
        <v>46210</v>
      </c>
      <c r="BC2016" t="s">
        <v>1435</v>
      </c>
      <c r="BD2016" s="31">
        <v>46210.436053240737</v>
      </c>
      <c r="BE2016" s="14">
        <v>46210</v>
      </c>
      <c r="BF2016" t="s">
        <v>1443</v>
      </c>
      <c r="BG2016" s="31">
        <v>46210.46398148148</v>
      </c>
      <c r="BH2016" s="14">
        <v>46210</v>
      </c>
      <c r="BI2016" t="s">
        <v>8654</v>
      </c>
      <c r="BJ2016" s="31">
        <v>46210.468564814815</v>
      </c>
      <c r="BK2016" s="14">
        <v>46210</v>
      </c>
      <c r="BL2016" t="s">
        <v>1444</v>
      </c>
      <c r="BM2016" s="31">
        <v>46210.515092592592</v>
      </c>
      <c r="BN2016" s="14">
        <v>46210</v>
      </c>
      <c r="BO2016" t="s">
        <v>8654</v>
      </c>
      <c r="BP2016" s="31">
        <v>46210.473182870373</v>
      </c>
      <c r="BZ2016" s="14">
        <v>46210</v>
      </c>
      <c r="CA2016" t="s">
        <v>1444</v>
      </c>
      <c r="CB2016" s="31">
        <v>46210.566261574073</v>
      </c>
      <c r="CC2016" s="14">
        <v>46210</v>
      </c>
      <c r="CD2016" t="s">
        <v>1437</v>
      </c>
      <c r="CE2016" s="31">
        <v>46210.597395833334</v>
      </c>
      <c r="CI2016" s="14">
        <v>46210</v>
      </c>
      <c r="CJ2016" t="s">
        <v>13083</v>
      </c>
      <c r="CK2016" s="31">
        <v>46210.766261574077</v>
      </c>
      <c r="CP2016" t="str">
        <f>VLOOKUP(A2016,Sheet1!$A$2:$E$221,2,0)</f>
        <v>South East Zone</v>
      </c>
    </row>
    <row r="2017" spans="1:94" x14ac:dyDescent="0.35">
      <c r="A2017" t="s">
        <v>9063</v>
      </c>
      <c r="B2017">
        <v>336</v>
      </c>
      <c r="C2017" t="s">
        <v>9332</v>
      </c>
      <c r="D2017" t="s">
        <v>678</v>
      </c>
      <c r="E2017" t="s">
        <v>527</v>
      </c>
      <c r="F2017" t="s">
        <v>528</v>
      </c>
      <c r="G2017" t="s">
        <v>518</v>
      </c>
      <c r="H2017" t="s">
        <v>13084</v>
      </c>
      <c r="I2017">
        <v>133607</v>
      </c>
      <c r="J2017" t="s">
        <v>1534</v>
      </c>
      <c r="K2017" t="s">
        <v>1535</v>
      </c>
      <c r="L2017" t="s">
        <v>4622</v>
      </c>
      <c r="M2017" t="s">
        <v>13085</v>
      </c>
      <c r="N2017">
        <v>40000</v>
      </c>
      <c r="O2017" t="s">
        <v>1059</v>
      </c>
      <c r="P2017" t="s">
        <v>1060</v>
      </c>
      <c r="Q2017" t="s">
        <v>13086</v>
      </c>
      <c r="R2017">
        <v>2902776002</v>
      </c>
      <c r="S2017" t="s">
        <v>13394</v>
      </c>
      <c r="T2017"/>
      <c r="V2017" s="14">
        <v>46210</v>
      </c>
      <c r="W2017" t="s">
        <v>9065</v>
      </c>
      <c r="X2017" s="31">
        <v>46210.582511574074</v>
      </c>
      <c r="AN2017" s="14">
        <v>46210</v>
      </c>
      <c r="AO2017" t="s">
        <v>1536</v>
      </c>
      <c r="AP2017" s="31">
        <v>46210.710925925923</v>
      </c>
      <c r="AT2017" s="31">
        <v>46210.710925925923</v>
      </c>
      <c r="AU2017" s="14">
        <v>46210</v>
      </c>
      <c r="AV2017" t="s">
        <v>1536</v>
      </c>
      <c r="AW2017" t="s">
        <v>528</v>
      </c>
      <c r="AX2017" t="s">
        <v>678</v>
      </c>
      <c r="AY2017" s="14">
        <v>46210</v>
      </c>
      <c r="AZ2017" t="s">
        <v>1537</v>
      </c>
      <c r="BA2017" s="31">
        <v>46210.712268518517</v>
      </c>
      <c r="BB2017" s="14">
        <v>46210</v>
      </c>
      <c r="BC2017" t="s">
        <v>1435</v>
      </c>
      <c r="BD2017" s="31">
        <v>46210.716597222221</v>
      </c>
      <c r="BE2017" s="14">
        <v>46210</v>
      </c>
      <c r="BF2017" t="s">
        <v>1442</v>
      </c>
      <c r="BG2017" s="31">
        <v>46210.725023148145</v>
      </c>
      <c r="BH2017" s="14">
        <v>46210</v>
      </c>
      <c r="BI2017" t="s">
        <v>8654</v>
      </c>
      <c r="BJ2017" s="31">
        <v>46210.730671296296</v>
      </c>
      <c r="BK2017" s="14">
        <v>46210</v>
      </c>
      <c r="BL2017" t="s">
        <v>8654</v>
      </c>
      <c r="BM2017" s="31">
        <v>46210.730844907404</v>
      </c>
      <c r="BZ2017" s="14">
        <v>46210</v>
      </c>
      <c r="CA2017" t="s">
        <v>8654</v>
      </c>
      <c r="CB2017" s="31">
        <v>46210.740740740737</v>
      </c>
      <c r="CC2017" s="14">
        <v>46210</v>
      </c>
      <c r="CD2017" t="s">
        <v>1437</v>
      </c>
      <c r="CE2017" s="31">
        <v>46210.751168981478</v>
      </c>
      <c r="CI2017" s="14">
        <v>46210</v>
      </c>
      <c r="CJ2017" t="s">
        <v>1537</v>
      </c>
      <c r="CK2017" s="31">
        <v>46210.763425925928</v>
      </c>
      <c r="CP2017" t="str">
        <f>VLOOKUP(A2017,Sheet1!$A$2:$E$221,2,0)</f>
        <v>South East Zone</v>
      </c>
    </row>
    <row r="2018" spans="1:94" x14ac:dyDescent="0.35">
      <c r="A2018" t="s">
        <v>9063</v>
      </c>
      <c r="B2018">
        <v>336</v>
      </c>
      <c r="C2018" t="s">
        <v>9332</v>
      </c>
      <c r="D2018" t="s">
        <v>678</v>
      </c>
      <c r="E2018" t="s">
        <v>527</v>
      </c>
      <c r="F2018" t="s">
        <v>528</v>
      </c>
      <c r="G2018" t="s">
        <v>518</v>
      </c>
      <c r="H2018" t="s">
        <v>1533</v>
      </c>
      <c r="I2018">
        <v>172950</v>
      </c>
      <c r="J2018" t="s">
        <v>1534</v>
      </c>
      <c r="K2018" t="s">
        <v>1535</v>
      </c>
      <c r="L2018" t="s">
        <v>4622</v>
      </c>
      <c r="M2018" t="s">
        <v>9064</v>
      </c>
      <c r="N2018">
        <v>90000</v>
      </c>
      <c r="O2018" t="s">
        <v>1032</v>
      </c>
      <c r="P2018" t="s">
        <v>1033</v>
      </c>
      <c r="Q2018" t="s">
        <v>3766</v>
      </c>
      <c r="R2018">
        <v>4394714156</v>
      </c>
      <c r="S2018" t="s">
        <v>13394</v>
      </c>
      <c r="T2018"/>
      <c r="V2018" s="14">
        <v>46204</v>
      </c>
      <c r="W2018" t="s">
        <v>9065</v>
      </c>
      <c r="X2018" s="31">
        <v>46204.559976851851</v>
      </c>
      <c r="AN2018" s="14">
        <v>46204</v>
      </c>
      <c r="AO2018" t="s">
        <v>1536</v>
      </c>
      <c r="AP2018" s="31">
        <v>46204.589050925926</v>
      </c>
      <c r="AT2018" s="31">
        <v>46204.589050925926</v>
      </c>
      <c r="AU2018" s="14">
        <v>46204</v>
      </c>
      <c r="AV2018" t="s">
        <v>1536</v>
      </c>
      <c r="AW2018" t="s">
        <v>528</v>
      </c>
      <c r="AX2018" t="s">
        <v>678</v>
      </c>
      <c r="AY2018" s="14">
        <v>46204</v>
      </c>
      <c r="AZ2018" t="s">
        <v>1537</v>
      </c>
      <c r="BA2018" s="31">
        <v>46204.589722222219</v>
      </c>
      <c r="BB2018" s="14">
        <v>46204</v>
      </c>
      <c r="BC2018" t="s">
        <v>1435</v>
      </c>
      <c r="BD2018" s="31">
        <v>46204.599224537036</v>
      </c>
      <c r="BE2018" s="14">
        <v>46204</v>
      </c>
      <c r="BF2018" t="s">
        <v>1442</v>
      </c>
      <c r="BG2018" s="31">
        <v>46204.605451388888</v>
      </c>
      <c r="BH2018" s="14">
        <v>46204</v>
      </c>
      <c r="BI2018" t="s">
        <v>1437</v>
      </c>
      <c r="BJ2018" s="31">
        <v>46204.644872685189</v>
      </c>
      <c r="BK2018" s="14">
        <v>46204</v>
      </c>
      <c r="BL2018" t="s">
        <v>1437</v>
      </c>
      <c r="BM2018" s="31">
        <v>46204.645335648151</v>
      </c>
      <c r="BZ2018" s="14">
        <v>46204</v>
      </c>
      <c r="CA2018" t="s">
        <v>1437</v>
      </c>
      <c r="CB2018" s="31">
        <v>46204.650567129633</v>
      </c>
      <c r="CC2018" s="14">
        <v>46204</v>
      </c>
      <c r="CD2018" t="s">
        <v>1437</v>
      </c>
      <c r="CE2018" s="31">
        <v>46204.669594907406</v>
      </c>
      <c r="CI2018" s="14">
        <v>46204</v>
      </c>
      <c r="CJ2018" t="s">
        <v>1537</v>
      </c>
      <c r="CK2018" s="31">
        <v>46204.781145833331</v>
      </c>
      <c r="CP2018" t="str">
        <f>VLOOKUP(A2018,Sheet1!$A$2:$E$221,2,0)</f>
        <v>South East Zone</v>
      </c>
    </row>
    <row r="2019" spans="1:94" x14ac:dyDescent="0.35">
      <c r="A2019" t="s">
        <v>9063</v>
      </c>
      <c r="B2019">
        <v>336</v>
      </c>
      <c r="C2019" t="s">
        <v>9332</v>
      </c>
      <c r="D2019" t="s">
        <v>678</v>
      </c>
      <c r="E2019" t="s">
        <v>527</v>
      </c>
      <c r="F2019" t="s">
        <v>528</v>
      </c>
      <c r="G2019" t="s">
        <v>518</v>
      </c>
      <c r="H2019" t="s">
        <v>11225</v>
      </c>
      <c r="I2019">
        <v>230885</v>
      </c>
      <c r="J2019" t="s">
        <v>9067</v>
      </c>
      <c r="K2019" t="s">
        <v>9068</v>
      </c>
      <c r="L2019" t="s">
        <v>4622</v>
      </c>
      <c r="M2019" t="s">
        <v>11226</v>
      </c>
      <c r="N2019">
        <v>65000</v>
      </c>
      <c r="O2019" t="s">
        <v>9467</v>
      </c>
      <c r="P2019" t="s">
        <v>9468</v>
      </c>
      <c r="Q2019" t="s">
        <v>11227</v>
      </c>
      <c r="R2019">
        <v>9348363128</v>
      </c>
      <c r="S2019" t="s">
        <v>13394</v>
      </c>
      <c r="T2019"/>
      <c r="V2019" s="14">
        <v>46209</v>
      </c>
      <c r="W2019" t="s">
        <v>1537</v>
      </c>
      <c r="X2019" s="31">
        <v>46209.569456018522</v>
      </c>
      <c r="AN2019" s="14">
        <v>46209</v>
      </c>
      <c r="AO2019" t="s">
        <v>1536</v>
      </c>
      <c r="AP2019" s="31">
        <v>46209.642476851855</v>
      </c>
      <c r="AT2019" s="31">
        <v>46209.642476851855</v>
      </c>
      <c r="AU2019" s="14">
        <v>46209</v>
      </c>
      <c r="AV2019" t="s">
        <v>1536</v>
      </c>
      <c r="AW2019" t="s">
        <v>528</v>
      </c>
      <c r="AX2019" t="s">
        <v>678</v>
      </c>
      <c r="AY2019" s="14">
        <v>46209</v>
      </c>
      <c r="AZ2019" t="s">
        <v>1537</v>
      </c>
      <c r="BA2019" s="31">
        <v>46209.644560185188</v>
      </c>
      <c r="BB2019" s="14">
        <v>46209</v>
      </c>
      <c r="BC2019" t="s">
        <v>1435</v>
      </c>
      <c r="BD2019" s="31">
        <v>46209.652800925927</v>
      </c>
      <c r="BE2019" s="14">
        <v>46209</v>
      </c>
      <c r="BF2019" t="s">
        <v>1456</v>
      </c>
      <c r="BG2019" s="31">
        <v>46209.656770833331</v>
      </c>
      <c r="BH2019" s="14">
        <v>46209</v>
      </c>
      <c r="BI2019" t="s">
        <v>8654</v>
      </c>
      <c r="BJ2019" s="31">
        <v>46209.66070601852</v>
      </c>
      <c r="BK2019" s="14">
        <v>46209</v>
      </c>
      <c r="BL2019" t="s">
        <v>1438</v>
      </c>
      <c r="BM2019" s="31">
        <v>46209.670081018521</v>
      </c>
      <c r="BN2019" s="14">
        <v>46209</v>
      </c>
      <c r="BO2019" t="s">
        <v>8654</v>
      </c>
      <c r="BP2019" s="31">
        <v>46209.663622685184</v>
      </c>
      <c r="BZ2019" s="14">
        <v>46209</v>
      </c>
      <c r="CA2019" t="s">
        <v>1438</v>
      </c>
      <c r="CB2019" s="31">
        <v>46209.686296296299</v>
      </c>
      <c r="CC2019" s="14">
        <v>46209</v>
      </c>
      <c r="CD2019" t="s">
        <v>1437</v>
      </c>
      <c r="CE2019" s="31">
        <v>46209.688981481479</v>
      </c>
      <c r="CI2019" s="14">
        <v>46209</v>
      </c>
      <c r="CJ2019" t="s">
        <v>1537</v>
      </c>
      <c r="CK2019" s="31">
        <v>46209.73232638889</v>
      </c>
      <c r="CP2019" t="str">
        <f>VLOOKUP(A2019,Sheet1!$A$2:$E$221,2,0)</f>
        <v>South East Zone</v>
      </c>
    </row>
    <row r="2020" spans="1:94" x14ac:dyDescent="0.35">
      <c r="A2020" t="s">
        <v>9063</v>
      </c>
      <c r="B2020">
        <v>336</v>
      </c>
      <c r="C2020" t="s">
        <v>9332</v>
      </c>
      <c r="D2020" t="s">
        <v>678</v>
      </c>
      <c r="E2020" t="s">
        <v>527</v>
      </c>
      <c r="F2020" t="s">
        <v>528</v>
      </c>
      <c r="G2020" t="s">
        <v>518</v>
      </c>
      <c r="H2020" t="s">
        <v>9855</v>
      </c>
      <c r="I2020">
        <v>249408</v>
      </c>
      <c r="J2020" t="s">
        <v>9856</v>
      </c>
      <c r="K2020" t="s">
        <v>9857</v>
      </c>
      <c r="L2020" t="s">
        <v>4622</v>
      </c>
      <c r="M2020" t="s">
        <v>11228</v>
      </c>
      <c r="N2020">
        <v>50000</v>
      </c>
      <c r="O2020" t="s">
        <v>9497</v>
      </c>
      <c r="P2020" t="s">
        <v>9498</v>
      </c>
      <c r="Q2020" t="s">
        <v>9859</v>
      </c>
      <c r="R2020">
        <v>3988639697</v>
      </c>
      <c r="S2020" t="s">
        <v>13394</v>
      </c>
      <c r="T2020"/>
      <c r="V2020" s="14">
        <v>46209</v>
      </c>
      <c r="W2020" t="s">
        <v>11229</v>
      </c>
      <c r="X2020" s="31">
        <v>46209.561886574076</v>
      </c>
      <c r="AN2020" s="14">
        <v>46209</v>
      </c>
      <c r="AO2020" t="s">
        <v>1536</v>
      </c>
      <c r="AP2020" s="31">
        <v>46209.584953703707</v>
      </c>
      <c r="AT2020" s="31">
        <v>46209.584953703707</v>
      </c>
      <c r="AU2020" s="14">
        <v>46209</v>
      </c>
      <c r="AV2020" t="s">
        <v>1536</v>
      </c>
      <c r="AW2020" t="s">
        <v>528</v>
      </c>
      <c r="AX2020" t="s">
        <v>678</v>
      </c>
      <c r="AY2020" s="14">
        <v>46209</v>
      </c>
      <c r="AZ2020" t="s">
        <v>1537</v>
      </c>
      <c r="BA2020" s="31">
        <v>46209.587222222224</v>
      </c>
      <c r="BB2020" s="14">
        <v>46209</v>
      </c>
      <c r="BC2020" t="s">
        <v>1435</v>
      </c>
      <c r="BD2020" s="31">
        <v>46209.59615740741</v>
      </c>
      <c r="BE2020" s="14">
        <v>46209</v>
      </c>
      <c r="BF2020" t="s">
        <v>1457</v>
      </c>
      <c r="BG2020" s="31">
        <v>46209.609386574077</v>
      </c>
      <c r="BH2020" s="14">
        <v>46209</v>
      </c>
      <c r="BI2020" t="s">
        <v>1491</v>
      </c>
      <c r="BJ2020" s="31">
        <v>46209.628020833334</v>
      </c>
      <c r="BK2020" s="14">
        <v>46209</v>
      </c>
      <c r="BL2020" t="s">
        <v>1491</v>
      </c>
      <c r="BM2020" s="31">
        <v>46209.628981481481</v>
      </c>
      <c r="BZ2020" s="14">
        <v>46209</v>
      </c>
      <c r="CA2020" t="s">
        <v>1491</v>
      </c>
      <c r="CB2020" s="31">
        <v>46209.636631944442</v>
      </c>
      <c r="CC2020" s="14">
        <v>46209</v>
      </c>
      <c r="CD2020" t="s">
        <v>1455</v>
      </c>
      <c r="CE2020" s="31">
        <v>46209.641550925924</v>
      </c>
      <c r="CP2020" t="str">
        <f>VLOOKUP(A2020,Sheet1!$A$2:$E$221,2,0)</f>
        <v>South East Zone</v>
      </c>
    </row>
    <row r="2021" spans="1:94" x14ac:dyDescent="0.35">
      <c r="A2021" t="s">
        <v>9063</v>
      </c>
      <c r="B2021">
        <v>336</v>
      </c>
      <c r="C2021" t="s">
        <v>9332</v>
      </c>
      <c r="D2021" t="s">
        <v>678</v>
      </c>
      <c r="E2021" t="s">
        <v>527</v>
      </c>
      <c r="F2021" t="s">
        <v>528</v>
      </c>
      <c r="G2021" t="s">
        <v>518</v>
      </c>
      <c r="H2021" t="s">
        <v>9066</v>
      </c>
      <c r="I2021">
        <v>343415</v>
      </c>
      <c r="J2021" t="s">
        <v>9067</v>
      </c>
      <c r="K2021" t="s">
        <v>9068</v>
      </c>
      <c r="L2021" t="s">
        <v>4622</v>
      </c>
      <c r="M2021" t="s">
        <v>9069</v>
      </c>
      <c r="N2021">
        <v>50000</v>
      </c>
      <c r="O2021" t="s">
        <v>1134</v>
      </c>
      <c r="P2021" t="s">
        <v>1135</v>
      </c>
      <c r="Q2021" t="s">
        <v>9070</v>
      </c>
      <c r="R2021">
        <v>6233168771</v>
      </c>
      <c r="S2021" t="s">
        <v>13394</v>
      </c>
      <c r="T2021"/>
      <c r="V2021" s="14">
        <v>46206</v>
      </c>
      <c r="W2021" t="s">
        <v>9071</v>
      </c>
      <c r="X2021" s="31">
        <v>46206.490671296298</v>
      </c>
      <c r="AN2021" s="14">
        <v>46206</v>
      </c>
      <c r="AO2021" t="s">
        <v>1536</v>
      </c>
      <c r="AP2021" s="31">
        <v>46206.524386574078</v>
      </c>
      <c r="AT2021" s="31">
        <v>46206.524386574078</v>
      </c>
      <c r="AU2021" s="14">
        <v>46206</v>
      </c>
      <c r="AV2021" t="s">
        <v>1536</v>
      </c>
      <c r="AW2021" t="s">
        <v>528</v>
      </c>
      <c r="AX2021" t="s">
        <v>678</v>
      </c>
      <c r="AY2021" s="14">
        <v>46206</v>
      </c>
      <c r="AZ2021" t="s">
        <v>9071</v>
      </c>
      <c r="BA2021" s="31">
        <v>46206.527881944443</v>
      </c>
      <c r="BB2021" s="14">
        <v>46206</v>
      </c>
      <c r="BC2021" t="s">
        <v>1435</v>
      </c>
      <c r="BD2021" s="31">
        <v>46206.52888888889</v>
      </c>
      <c r="BE2021" s="14">
        <v>46206</v>
      </c>
      <c r="BF2021" t="s">
        <v>1443</v>
      </c>
      <c r="BG2021" s="31">
        <v>46206.535231481481</v>
      </c>
      <c r="BH2021" s="14">
        <v>46206</v>
      </c>
      <c r="BI2021" t="s">
        <v>1491</v>
      </c>
      <c r="BJ2021" s="31">
        <v>46206.631828703707</v>
      </c>
      <c r="BK2021" s="14">
        <v>46206</v>
      </c>
      <c r="BL2021" t="s">
        <v>1491</v>
      </c>
      <c r="BM2021" s="31">
        <v>46206.6325462963</v>
      </c>
      <c r="BZ2021" s="14">
        <v>46206</v>
      </c>
      <c r="CA2021" t="s">
        <v>1491</v>
      </c>
      <c r="CB2021" s="31">
        <v>46206.63722222222</v>
      </c>
      <c r="CC2021" s="14">
        <v>46206</v>
      </c>
      <c r="CD2021" t="s">
        <v>1438</v>
      </c>
      <c r="CE2021" s="31">
        <v>46206.645902777775</v>
      </c>
      <c r="CI2021" s="14">
        <v>46206</v>
      </c>
      <c r="CJ2021" t="s">
        <v>9071</v>
      </c>
      <c r="CK2021" s="31">
        <v>46206.695208333331</v>
      </c>
      <c r="CP2021" t="str">
        <f>VLOOKUP(A2021,Sheet1!$A$2:$E$221,2,0)</f>
        <v>South East Zone</v>
      </c>
    </row>
    <row r="2022" spans="1:94" x14ac:dyDescent="0.35">
      <c r="A2022" t="s">
        <v>9063</v>
      </c>
      <c r="B2022">
        <v>336</v>
      </c>
      <c r="C2022" t="s">
        <v>9332</v>
      </c>
      <c r="D2022" t="s">
        <v>678</v>
      </c>
      <c r="E2022" t="s">
        <v>527</v>
      </c>
      <c r="F2022" t="s">
        <v>528</v>
      </c>
      <c r="G2022" t="s">
        <v>518</v>
      </c>
      <c r="H2022" t="s">
        <v>9072</v>
      </c>
      <c r="I2022">
        <v>356768</v>
      </c>
      <c r="J2022" t="s">
        <v>9073</v>
      </c>
      <c r="K2022" t="s">
        <v>9074</v>
      </c>
      <c r="L2022" t="s">
        <v>4622</v>
      </c>
      <c r="M2022" t="s">
        <v>9075</v>
      </c>
      <c r="N2022">
        <v>70000</v>
      </c>
      <c r="O2022" t="s">
        <v>1029</v>
      </c>
      <c r="P2022" t="s">
        <v>1030</v>
      </c>
      <c r="Q2022" t="s">
        <v>9076</v>
      </c>
      <c r="R2022">
        <v>3994754665</v>
      </c>
      <c r="S2022" t="s">
        <v>683</v>
      </c>
      <c r="T2022" t="s">
        <v>13270</v>
      </c>
      <c r="U2022" s="1">
        <v>46205</v>
      </c>
      <c r="V2022" s="14">
        <v>46205</v>
      </c>
      <c r="W2022" t="s">
        <v>9077</v>
      </c>
      <c r="X2022" s="31">
        <v>46205.479699074072</v>
      </c>
      <c r="AN2022" s="14">
        <v>46205</v>
      </c>
      <c r="AO2022" t="s">
        <v>1537</v>
      </c>
      <c r="AP2022" s="31">
        <v>46205.505474537036</v>
      </c>
      <c r="AT2022" s="31">
        <v>46205.505474537036</v>
      </c>
      <c r="AU2022" s="14">
        <v>46205</v>
      </c>
      <c r="AV2022" t="s">
        <v>1537</v>
      </c>
      <c r="AW2022" t="s">
        <v>9078</v>
      </c>
      <c r="AX2022" t="s">
        <v>677</v>
      </c>
      <c r="AY2022" s="14">
        <v>46205</v>
      </c>
      <c r="AZ2022" t="s">
        <v>1537</v>
      </c>
      <c r="BA2022" s="31">
        <v>46205.505914351852</v>
      </c>
      <c r="BB2022" s="14">
        <v>46205</v>
      </c>
      <c r="BC2022" t="s">
        <v>1435</v>
      </c>
      <c r="BD2022" s="31">
        <v>46205.514479166668</v>
      </c>
      <c r="BE2022" s="14">
        <v>46205</v>
      </c>
      <c r="BF2022" t="s">
        <v>1458</v>
      </c>
      <c r="BG2022" s="31">
        <v>46205.52202546296</v>
      </c>
      <c r="BH2022" s="14">
        <v>46205</v>
      </c>
      <c r="BI2022" t="s">
        <v>1491</v>
      </c>
      <c r="BJ2022" s="31">
        <v>46205.537349537037</v>
      </c>
      <c r="BK2022" s="14">
        <v>46205</v>
      </c>
      <c r="BL2022" t="s">
        <v>1438</v>
      </c>
      <c r="BM2022" s="31">
        <v>46205.6015162037</v>
      </c>
      <c r="BN2022" s="14">
        <v>46205</v>
      </c>
      <c r="BO2022" t="s">
        <v>1491</v>
      </c>
      <c r="BP2022" s="31">
        <v>46205.539641203701</v>
      </c>
      <c r="BZ2022" s="14">
        <v>46205</v>
      </c>
      <c r="CA2022" t="s">
        <v>1438</v>
      </c>
      <c r="CB2022" s="31">
        <v>46205.623090277775</v>
      </c>
      <c r="CC2022" s="14">
        <v>46205</v>
      </c>
      <c r="CD2022" t="s">
        <v>1438</v>
      </c>
      <c r="CE2022" s="31">
        <v>46205.626273148147</v>
      </c>
      <c r="CI2022" s="14">
        <v>46205</v>
      </c>
      <c r="CJ2022" t="s">
        <v>1537</v>
      </c>
      <c r="CK2022" s="31">
        <v>46205.762719907405</v>
      </c>
      <c r="CP2022" t="str">
        <f>VLOOKUP(A2022,Sheet1!$A$2:$E$221,2,0)</f>
        <v>South East Zone</v>
      </c>
    </row>
    <row r="2023" spans="1:94" x14ac:dyDescent="0.35">
      <c r="A2023" t="s">
        <v>9063</v>
      </c>
      <c r="B2023">
        <v>336</v>
      </c>
      <c r="C2023" t="s">
        <v>9332</v>
      </c>
      <c r="D2023" t="s">
        <v>678</v>
      </c>
      <c r="E2023" t="s">
        <v>527</v>
      </c>
      <c r="F2023" t="s">
        <v>528</v>
      </c>
      <c r="G2023" t="s">
        <v>518</v>
      </c>
      <c r="H2023" t="s">
        <v>11230</v>
      </c>
      <c r="I2023">
        <v>500862</v>
      </c>
      <c r="J2023" t="s">
        <v>1534</v>
      </c>
      <c r="K2023" t="s">
        <v>1535</v>
      </c>
      <c r="L2023" t="s">
        <v>4622</v>
      </c>
      <c r="M2023" t="s">
        <v>11231</v>
      </c>
      <c r="N2023">
        <v>70000</v>
      </c>
      <c r="O2023" t="s">
        <v>1029</v>
      </c>
      <c r="P2023" t="s">
        <v>1030</v>
      </c>
      <c r="Q2023" t="s">
        <v>11232</v>
      </c>
      <c r="R2023">
        <v>6492815178</v>
      </c>
      <c r="S2023" t="s">
        <v>683</v>
      </c>
      <c r="T2023" t="s">
        <v>13367</v>
      </c>
      <c r="U2023" s="1">
        <v>46210</v>
      </c>
      <c r="V2023" s="14">
        <v>46209</v>
      </c>
      <c r="W2023" t="s">
        <v>9065</v>
      </c>
      <c r="X2023" s="31">
        <v>46209.7421875</v>
      </c>
      <c r="AN2023" s="14">
        <v>46209</v>
      </c>
      <c r="AO2023" t="s">
        <v>1536</v>
      </c>
      <c r="AP2023" s="31">
        <v>46209.785381944443</v>
      </c>
      <c r="AT2023" s="31">
        <v>46209.785381944443</v>
      </c>
      <c r="AU2023" s="14">
        <v>46209</v>
      </c>
      <c r="AV2023" t="s">
        <v>1536</v>
      </c>
      <c r="AW2023" t="s">
        <v>528</v>
      </c>
      <c r="AX2023" t="s">
        <v>678</v>
      </c>
      <c r="AY2023" s="14">
        <v>46210</v>
      </c>
      <c r="AZ2023" t="s">
        <v>1537</v>
      </c>
      <c r="BA2023" s="31">
        <v>46210.345069444447</v>
      </c>
      <c r="BB2023" s="14">
        <v>46210</v>
      </c>
      <c r="BC2023" t="s">
        <v>1435</v>
      </c>
      <c r="BD2023" s="31">
        <v>46210.396168981482</v>
      </c>
      <c r="BE2023" s="14">
        <v>46210</v>
      </c>
      <c r="BF2023" t="s">
        <v>1458</v>
      </c>
      <c r="BG2023" s="31">
        <v>46210.399537037039</v>
      </c>
      <c r="BH2023" s="14">
        <v>46210</v>
      </c>
      <c r="BI2023" t="s">
        <v>1491</v>
      </c>
      <c r="BJ2023" s="31">
        <v>46210.40520833333</v>
      </c>
      <c r="BK2023" s="14">
        <v>46210</v>
      </c>
      <c r="BL2023" t="s">
        <v>1491</v>
      </c>
      <c r="BM2023" s="31">
        <v>46210.406944444447</v>
      </c>
      <c r="BZ2023" s="14">
        <v>46210</v>
      </c>
      <c r="CA2023" t="s">
        <v>1491</v>
      </c>
      <c r="CB2023" s="31">
        <v>46210.414629629631</v>
      </c>
      <c r="CC2023" s="14">
        <v>46210</v>
      </c>
      <c r="CD2023" t="s">
        <v>1437</v>
      </c>
      <c r="CE2023" s="31">
        <v>46210.554745370369</v>
      </c>
      <c r="CI2023" s="14">
        <v>46210</v>
      </c>
      <c r="CJ2023" t="s">
        <v>1537</v>
      </c>
      <c r="CK2023" s="31">
        <v>46210.853472222225</v>
      </c>
      <c r="CP2023" t="str">
        <f>VLOOKUP(A2023,Sheet1!$A$2:$E$221,2,0)</f>
        <v>South East Zone</v>
      </c>
    </row>
    <row r="2024" spans="1:94" x14ac:dyDescent="0.35">
      <c r="A2024" t="s">
        <v>9079</v>
      </c>
      <c r="B2024">
        <v>429</v>
      </c>
      <c r="C2024" t="s">
        <v>9332</v>
      </c>
      <c r="D2024" t="s">
        <v>678</v>
      </c>
      <c r="E2024" t="s">
        <v>525</v>
      </c>
      <c r="F2024" t="s">
        <v>526</v>
      </c>
      <c r="G2024" t="s">
        <v>518</v>
      </c>
      <c r="H2024" t="s">
        <v>9080</v>
      </c>
      <c r="I2024">
        <v>207950</v>
      </c>
      <c r="J2024" t="s">
        <v>4444</v>
      </c>
      <c r="K2024" t="s">
        <v>4445</v>
      </c>
      <c r="L2024" t="s">
        <v>4622</v>
      </c>
      <c r="M2024" t="s">
        <v>9081</v>
      </c>
      <c r="N2024">
        <v>90000</v>
      </c>
      <c r="O2024" t="s">
        <v>1032</v>
      </c>
      <c r="P2024" t="s">
        <v>1033</v>
      </c>
      <c r="Q2024" t="s">
        <v>9082</v>
      </c>
      <c r="R2024">
        <v>6955052973</v>
      </c>
      <c r="S2024" t="s">
        <v>683</v>
      </c>
      <c r="T2024" t="s">
        <v>13310</v>
      </c>
      <c r="U2024" s="1">
        <v>46206</v>
      </c>
      <c r="V2024" s="14">
        <v>46205</v>
      </c>
      <c r="W2024" t="s">
        <v>9083</v>
      </c>
      <c r="X2024" s="31">
        <v>46205.637118055558</v>
      </c>
      <c r="AN2024" s="14">
        <v>46206</v>
      </c>
      <c r="AO2024" t="s">
        <v>9084</v>
      </c>
      <c r="AP2024" s="31">
        <v>46206.627858796295</v>
      </c>
      <c r="AT2024" s="31">
        <v>46206.627858796295</v>
      </c>
      <c r="AU2024" s="14">
        <v>46206</v>
      </c>
      <c r="AV2024" t="s">
        <v>9084</v>
      </c>
      <c r="AW2024" t="s">
        <v>9085</v>
      </c>
      <c r="AX2024" t="s">
        <v>677</v>
      </c>
      <c r="AY2024" s="14">
        <v>46206</v>
      </c>
      <c r="AZ2024" t="s">
        <v>9084</v>
      </c>
      <c r="BA2024" s="31">
        <v>46206.628206018519</v>
      </c>
      <c r="BB2024" s="14">
        <v>46206</v>
      </c>
      <c r="BC2024" t="s">
        <v>1435</v>
      </c>
      <c r="BD2024" s="31">
        <v>46206.631550925929</v>
      </c>
      <c r="BE2024" s="14">
        <v>46206</v>
      </c>
      <c r="BF2024" t="s">
        <v>1449</v>
      </c>
      <c r="BG2024" s="31">
        <v>46206.638101851851</v>
      </c>
      <c r="BH2024" s="14">
        <v>46206</v>
      </c>
      <c r="BI2024" t="s">
        <v>1444</v>
      </c>
      <c r="BJ2024" s="31">
        <v>46206.657523148147</v>
      </c>
      <c r="BN2024" s="14">
        <v>46206</v>
      </c>
      <c r="BO2024" t="s">
        <v>1444</v>
      </c>
      <c r="BP2024" s="31">
        <v>46206.658599537041</v>
      </c>
      <c r="CP2024" t="str">
        <f>VLOOKUP(A2024,Sheet1!$A$2:$E$221,2,0)</f>
        <v>South East Zone</v>
      </c>
    </row>
    <row r="2025" spans="1:94" x14ac:dyDescent="0.35">
      <c r="A2025" t="s">
        <v>9079</v>
      </c>
      <c r="B2025">
        <v>429</v>
      </c>
      <c r="C2025" t="s">
        <v>9332</v>
      </c>
      <c r="D2025" t="s">
        <v>678</v>
      </c>
      <c r="E2025" t="s">
        <v>525</v>
      </c>
      <c r="F2025" t="s">
        <v>526</v>
      </c>
      <c r="G2025" t="s">
        <v>518</v>
      </c>
      <c r="H2025" t="s">
        <v>9086</v>
      </c>
      <c r="I2025">
        <v>214944</v>
      </c>
      <c r="J2025" t="s">
        <v>9087</v>
      </c>
      <c r="K2025" t="s">
        <v>9088</v>
      </c>
      <c r="L2025" t="s">
        <v>4622</v>
      </c>
      <c r="M2025" t="s">
        <v>9089</v>
      </c>
      <c r="Q2025" t="s">
        <v>9090</v>
      </c>
      <c r="R2025">
        <v>3037450869</v>
      </c>
      <c r="S2025" t="s">
        <v>683</v>
      </c>
      <c r="T2025" t="s">
        <v>13255</v>
      </c>
      <c r="U2025" s="1">
        <v>46205</v>
      </c>
      <c r="V2025" s="14">
        <v>46205</v>
      </c>
      <c r="W2025" t="s">
        <v>9091</v>
      </c>
      <c r="X2025" s="31">
        <v>46205.422152777777</v>
      </c>
      <c r="AN2025" s="14">
        <v>46205</v>
      </c>
      <c r="AO2025" t="s">
        <v>1538</v>
      </c>
      <c r="AP2025" s="31">
        <v>46205.449953703705</v>
      </c>
      <c r="AT2025" s="31">
        <v>46205.449953703705</v>
      </c>
      <c r="AU2025" s="14">
        <v>46205</v>
      </c>
      <c r="AV2025" t="s">
        <v>1538</v>
      </c>
      <c r="AW2025" t="s">
        <v>526</v>
      </c>
      <c r="AX2025" t="s">
        <v>678</v>
      </c>
      <c r="AY2025" s="14">
        <v>46205</v>
      </c>
      <c r="AZ2025" t="s">
        <v>9084</v>
      </c>
      <c r="BA2025" s="31">
        <v>46205.471759259257</v>
      </c>
      <c r="BB2025" s="14">
        <v>46205</v>
      </c>
      <c r="BC2025" t="s">
        <v>1435</v>
      </c>
      <c r="BD2025" s="31">
        <v>46205.475497685184</v>
      </c>
      <c r="BE2025" s="14">
        <v>46205</v>
      </c>
      <c r="BF2025" t="s">
        <v>1458</v>
      </c>
      <c r="BG2025" s="31">
        <v>46205.485671296294</v>
      </c>
      <c r="BH2025" s="14">
        <v>46205</v>
      </c>
      <c r="BI2025" t="s">
        <v>1444</v>
      </c>
      <c r="BJ2025" s="31">
        <v>46205.502951388888</v>
      </c>
      <c r="BN2025" s="14">
        <v>46205</v>
      </c>
      <c r="BO2025" t="s">
        <v>1444</v>
      </c>
      <c r="BP2025" s="31">
        <v>46205.505983796298</v>
      </c>
      <c r="CP2025" t="str">
        <f>VLOOKUP(A2025,Sheet1!$A$2:$E$221,2,0)</f>
        <v>South East Zone</v>
      </c>
    </row>
    <row r="2026" spans="1:94" x14ac:dyDescent="0.35">
      <c r="A2026" t="s">
        <v>9079</v>
      </c>
      <c r="B2026">
        <v>429</v>
      </c>
      <c r="C2026" t="s">
        <v>9332</v>
      </c>
      <c r="D2026" t="s">
        <v>678</v>
      </c>
      <c r="E2026" t="s">
        <v>525</v>
      </c>
      <c r="F2026" t="s">
        <v>526</v>
      </c>
      <c r="G2026" t="s">
        <v>518</v>
      </c>
      <c r="H2026" t="s">
        <v>9086</v>
      </c>
      <c r="I2026">
        <v>214944</v>
      </c>
      <c r="J2026" t="s">
        <v>9087</v>
      </c>
      <c r="K2026" t="s">
        <v>9088</v>
      </c>
      <c r="L2026" t="s">
        <v>4622</v>
      </c>
      <c r="M2026" t="s">
        <v>9089</v>
      </c>
      <c r="N2026">
        <v>50000</v>
      </c>
      <c r="O2026" t="s">
        <v>1134</v>
      </c>
      <c r="P2026" t="s">
        <v>1135</v>
      </c>
      <c r="Q2026" t="s">
        <v>9092</v>
      </c>
      <c r="R2026">
        <v>2127976145</v>
      </c>
      <c r="S2026" t="s">
        <v>13394</v>
      </c>
      <c r="T2026"/>
      <c r="V2026" s="14">
        <v>46205</v>
      </c>
      <c r="W2026" t="s">
        <v>9091</v>
      </c>
      <c r="X2026" s="31">
        <v>46205.422175925924</v>
      </c>
      <c r="AN2026" s="14">
        <v>46205</v>
      </c>
      <c r="AO2026" t="s">
        <v>1538</v>
      </c>
      <c r="AP2026" s="31">
        <v>46205.449907407405</v>
      </c>
      <c r="AT2026" s="31">
        <v>46205.449907407405</v>
      </c>
      <c r="AU2026" s="14">
        <v>46205</v>
      </c>
      <c r="AV2026" t="s">
        <v>1538</v>
      </c>
      <c r="AW2026" t="s">
        <v>526</v>
      </c>
      <c r="AX2026" t="s">
        <v>678</v>
      </c>
      <c r="AY2026" s="14">
        <v>46205</v>
      </c>
      <c r="AZ2026" t="s">
        <v>9084</v>
      </c>
      <c r="BA2026" s="31">
        <v>46205.472094907411</v>
      </c>
      <c r="BB2026" s="14">
        <v>46205</v>
      </c>
      <c r="BC2026" t="s">
        <v>1435</v>
      </c>
      <c r="BD2026" s="31">
        <v>46205.475497685184</v>
      </c>
      <c r="BE2026" s="14">
        <v>46205</v>
      </c>
      <c r="BF2026" t="s">
        <v>1458</v>
      </c>
      <c r="BG2026" s="31">
        <v>46205.485648148147</v>
      </c>
      <c r="BH2026" s="14">
        <v>46205</v>
      </c>
      <c r="BI2026" t="s">
        <v>1444</v>
      </c>
      <c r="BJ2026" s="31">
        <v>46205.502928240741</v>
      </c>
      <c r="BK2026" s="14">
        <v>46205</v>
      </c>
      <c r="BL2026" t="s">
        <v>1444</v>
      </c>
      <c r="BM2026" s="31">
        <v>46205.529826388891</v>
      </c>
      <c r="BN2026" s="14">
        <v>46205</v>
      </c>
      <c r="BO2026" t="s">
        <v>1444</v>
      </c>
      <c r="BP2026" s="31">
        <v>46205.505949074075</v>
      </c>
      <c r="BZ2026" s="14">
        <v>46205</v>
      </c>
      <c r="CA2026" t="s">
        <v>1444</v>
      </c>
      <c r="CB2026" s="31">
        <v>46205.53465277778</v>
      </c>
      <c r="CC2026" s="14">
        <v>46205</v>
      </c>
      <c r="CD2026" t="s">
        <v>1438</v>
      </c>
      <c r="CE2026" s="31">
        <v>46205.536631944444</v>
      </c>
      <c r="CP2026" t="str">
        <f>VLOOKUP(A2026,Sheet1!$A$2:$E$221,2,0)</f>
        <v>South East Zone</v>
      </c>
    </row>
    <row r="2027" spans="1:94" x14ac:dyDescent="0.35">
      <c r="A2027" t="s">
        <v>9079</v>
      </c>
      <c r="B2027">
        <v>429</v>
      </c>
      <c r="C2027" t="s">
        <v>9332</v>
      </c>
      <c r="D2027" t="s">
        <v>678</v>
      </c>
      <c r="E2027" t="s">
        <v>525</v>
      </c>
      <c r="F2027" t="s">
        <v>526</v>
      </c>
      <c r="G2027" t="s">
        <v>518</v>
      </c>
      <c r="H2027" t="s">
        <v>9086</v>
      </c>
      <c r="I2027">
        <v>214944</v>
      </c>
      <c r="J2027" t="s">
        <v>9087</v>
      </c>
      <c r="K2027" t="s">
        <v>9088</v>
      </c>
      <c r="L2027" t="s">
        <v>4622</v>
      </c>
      <c r="M2027" t="s">
        <v>9089</v>
      </c>
      <c r="N2027">
        <v>50000</v>
      </c>
      <c r="O2027" t="s">
        <v>1134</v>
      </c>
      <c r="P2027" t="s">
        <v>1135</v>
      </c>
      <c r="Q2027" t="s">
        <v>9093</v>
      </c>
      <c r="R2027">
        <v>6593990721</v>
      </c>
      <c r="S2027" t="s">
        <v>13394</v>
      </c>
      <c r="T2027"/>
      <c r="V2027" s="14">
        <v>46205</v>
      </c>
      <c r="W2027" t="s">
        <v>9091</v>
      </c>
      <c r="X2027" s="31">
        <v>46205.4221412037</v>
      </c>
      <c r="AN2027" s="14">
        <v>46205</v>
      </c>
      <c r="AO2027" t="s">
        <v>1538</v>
      </c>
      <c r="AP2027" s="31">
        <v>46205.449930555558</v>
      </c>
      <c r="AT2027" s="31">
        <v>46205.449930555558</v>
      </c>
      <c r="AU2027" s="14">
        <v>46205</v>
      </c>
      <c r="AV2027" t="s">
        <v>1538</v>
      </c>
      <c r="AW2027" t="s">
        <v>526</v>
      </c>
      <c r="AX2027" t="s">
        <v>678</v>
      </c>
      <c r="AY2027" s="14">
        <v>46205</v>
      </c>
      <c r="AZ2027" t="s">
        <v>9084</v>
      </c>
      <c r="BA2027" s="31">
        <v>46205.472094907411</v>
      </c>
      <c r="BB2027" s="14">
        <v>46205</v>
      </c>
      <c r="BC2027" t="s">
        <v>1435</v>
      </c>
      <c r="BD2027" s="31">
        <v>46205.475497685184</v>
      </c>
      <c r="BE2027" s="14">
        <v>46205</v>
      </c>
      <c r="BF2027" t="s">
        <v>1458</v>
      </c>
      <c r="BG2027" s="31">
        <v>46205.485659722224</v>
      </c>
      <c r="BH2027" s="14">
        <v>46205</v>
      </c>
      <c r="BI2027" t="s">
        <v>1444</v>
      </c>
      <c r="BJ2027" s="31">
        <v>46205.502939814818</v>
      </c>
      <c r="BK2027" s="14">
        <v>46205</v>
      </c>
      <c r="BL2027" t="s">
        <v>1444</v>
      </c>
      <c r="BM2027" s="31">
        <v>46205.52983796296</v>
      </c>
      <c r="BN2027" s="14">
        <v>46205</v>
      </c>
      <c r="BO2027" t="s">
        <v>1444</v>
      </c>
      <c r="BP2027" s="31">
        <v>46205.505972222221</v>
      </c>
      <c r="BZ2027" s="14">
        <v>46205</v>
      </c>
      <c r="CA2027" t="s">
        <v>1444</v>
      </c>
      <c r="CB2027" s="31">
        <v>46205.53466435185</v>
      </c>
      <c r="CC2027" s="14">
        <v>46205</v>
      </c>
      <c r="CD2027" t="s">
        <v>1438</v>
      </c>
      <c r="CE2027" s="31">
        <v>46205.536631944444</v>
      </c>
      <c r="CP2027" t="str">
        <f>VLOOKUP(A2027,Sheet1!$A$2:$E$221,2,0)</f>
        <v>South East Zone</v>
      </c>
    </row>
    <row r="2028" spans="1:94" x14ac:dyDescent="0.35">
      <c r="A2028" t="s">
        <v>9079</v>
      </c>
      <c r="B2028">
        <v>429</v>
      </c>
      <c r="C2028" t="s">
        <v>9332</v>
      </c>
      <c r="D2028" t="s">
        <v>678</v>
      </c>
      <c r="E2028" t="s">
        <v>525</v>
      </c>
      <c r="F2028" t="s">
        <v>526</v>
      </c>
      <c r="G2028" t="s">
        <v>518</v>
      </c>
      <c r="H2028" t="s">
        <v>9094</v>
      </c>
      <c r="I2028">
        <v>231460</v>
      </c>
      <c r="J2028" t="s">
        <v>3597</v>
      </c>
      <c r="K2028" t="s">
        <v>3598</v>
      </c>
      <c r="L2028" t="s">
        <v>4622</v>
      </c>
      <c r="M2028" t="s">
        <v>9095</v>
      </c>
      <c r="N2028">
        <v>77000</v>
      </c>
      <c r="O2028" t="s">
        <v>1124</v>
      </c>
      <c r="P2028" t="s">
        <v>1125</v>
      </c>
      <c r="Q2028" t="s">
        <v>9096</v>
      </c>
      <c r="R2028">
        <v>9000383384</v>
      </c>
      <c r="S2028" t="s">
        <v>13394</v>
      </c>
      <c r="T2028"/>
      <c r="V2028" s="14">
        <v>46205</v>
      </c>
      <c r="W2028" t="s">
        <v>9097</v>
      </c>
      <c r="X2028" s="31">
        <v>46205.631099537037</v>
      </c>
      <c r="AN2028" s="14">
        <v>46205</v>
      </c>
      <c r="AO2028" t="s">
        <v>1538</v>
      </c>
      <c r="AP2028" s="31">
        <v>46205.654826388891</v>
      </c>
      <c r="AT2028" s="31">
        <v>46205.654826388891</v>
      </c>
      <c r="AU2028" s="14">
        <v>46205</v>
      </c>
      <c r="AV2028" t="s">
        <v>1538</v>
      </c>
      <c r="AW2028" t="s">
        <v>526</v>
      </c>
      <c r="AX2028" t="s">
        <v>678</v>
      </c>
      <c r="AY2028" s="14">
        <v>46205</v>
      </c>
      <c r="AZ2028" t="s">
        <v>9084</v>
      </c>
      <c r="BA2028" s="31">
        <v>46205.660925925928</v>
      </c>
      <c r="BB2028" s="14">
        <v>46205</v>
      </c>
      <c r="BC2028" t="s">
        <v>1435</v>
      </c>
      <c r="BD2028" s="31">
        <v>46205.667962962965</v>
      </c>
      <c r="BE2028" s="14">
        <v>46205</v>
      </c>
      <c r="BF2028" t="s">
        <v>1440</v>
      </c>
      <c r="BG2028" s="31">
        <v>46205.672951388886</v>
      </c>
      <c r="BH2028" s="14">
        <v>46205</v>
      </c>
      <c r="BI2028" t="s">
        <v>1491</v>
      </c>
      <c r="BJ2028" s="31">
        <v>46205.682673611111</v>
      </c>
      <c r="BK2028" s="14">
        <v>46205</v>
      </c>
      <c r="BL2028" t="s">
        <v>1491</v>
      </c>
      <c r="BM2028" s="31">
        <v>46205.683715277781</v>
      </c>
      <c r="BZ2028" s="14">
        <v>46205</v>
      </c>
      <c r="CA2028" t="s">
        <v>1491</v>
      </c>
      <c r="CB2028" s="31">
        <v>46205.698483796295</v>
      </c>
      <c r="CC2028" s="14">
        <v>46205</v>
      </c>
      <c r="CD2028" t="s">
        <v>1437</v>
      </c>
      <c r="CE2028" s="31">
        <v>46205.716215277775</v>
      </c>
      <c r="CI2028" s="14">
        <v>46205</v>
      </c>
      <c r="CJ2028" t="s">
        <v>9084</v>
      </c>
      <c r="CK2028" s="31">
        <v>46205.775150462963</v>
      </c>
      <c r="CP2028" t="str">
        <f>VLOOKUP(A2028,Sheet1!$A$2:$E$221,2,0)</f>
        <v>South East Zone</v>
      </c>
    </row>
    <row r="2029" spans="1:94" x14ac:dyDescent="0.35">
      <c r="A2029" t="s">
        <v>9079</v>
      </c>
      <c r="B2029">
        <v>429</v>
      </c>
      <c r="C2029" t="s">
        <v>9332</v>
      </c>
      <c r="D2029" t="s">
        <v>678</v>
      </c>
      <c r="E2029" t="s">
        <v>525</v>
      </c>
      <c r="F2029" t="s">
        <v>526</v>
      </c>
      <c r="G2029" t="s">
        <v>518</v>
      </c>
      <c r="H2029" t="s">
        <v>9098</v>
      </c>
      <c r="I2029">
        <v>249434</v>
      </c>
      <c r="J2029" t="s">
        <v>3144</v>
      </c>
      <c r="K2029" t="s">
        <v>3145</v>
      </c>
      <c r="L2029" t="s">
        <v>4622</v>
      </c>
      <c r="M2029" t="s">
        <v>9099</v>
      </c>
      <c r="N2029">
        <v>45000</v>
      </c>
      <c r="O2029" t="s">
        <v>1036</v>
      </c>
      <c r="P2029" t="s">
        <v>1037</v>
      </c>
      <c r="Q2029" t="s">
        <v>9100</v>
      </c>
      <c r="R2029">
        <v>4877739775</v>
      </c>
      <c r="S2029" t="s">
        <v>13394</v>
      </c>
      <c r="T2029"/>
      <c r="V2029" s="14">
        <v>46204</v>
      </c>
      <c r="W2029" t="s">
        <v>9083</v>
      </c>
      <c r="X2029" s="31">
        <v>46204.682245370372</v>
      </c>
      <c r="AN2029" s="14">
        <v>46204</v>
      </c>
      <c r="AO2029" t="s">
        <v>1538</v>
      </c>
      <c r="AP2029" s="31">
        <v>46204.724270833336</v>
      </c>
      <c r="AT2029" s="31">
        <v>46204.724270833336</v>
      </c>
      <c r="AU2029" s="14">
        <v>46204</v>
      </c>
      <c r="AV2029" t="s">
        <v>1538</v>
      </c>
      <c r="AW2029" t="s">
        <v>526</v>
      </c>
      <c r="AX2029" t="s">
        <v>678</v>
      </c>
      <c r="AY2029" s="14">
        <v>46204</v>
      </c>
      <c r="AZ2029" t="s">
        <v>1538</v>
      </c>
      <c r="BA2029" s="31">
        <v>46204.727592592593</v>
      </c>
      <c r="BB2029" s="14">
        <v>46204</v>
      </c>
      <c r="BC2029" t="s">
        <v>1435</v>
      </c>
      <c r="BD2029" s="31">
        <v>46204.732557870368</v>
      </c>
      <c r="BE2029" s="14">
        <v>46204</v>
      </c>
      <c r="BF2029" t="s">
        <v>1449</v>
      </c>
      <c r="BG2029" s="31">
        <v>46204.73777777778</v>
      </c>
      <c r="BH2029" s="14">
        <v>46204</v>
      </c>
      <c r="BI2029" t="s">
        <v>1491</v>
      </c>
      <c r="BJ2029" s="31">
        <v>46204.747430555559</v>
      </c>
      <c r="BK2029" s="14">
        <v>46204</v>
      </c>
      <c r="BL2029" t="s">
        <v>1491</v>
      </c>
      <c r="BM2029" s="31">
        <v>46204.747858796298</v>
      </c>
      <c r="BZ2029" s="14">
        <v>46204</v>
      </c>
      <c r="CA2029" t="s">
        <v>1491</v>
      </c>
      <c r="CB2029" s="31">
        <v>46204.753009259257</v>
      </c>
      <c r="CC2029" s="14">
        <v>46204</v>
      </c>
      <c r="CD2029" t="s">
        <v>1438</v>
      </c>
      <c r="CE2029" s="31">
        <v>46204.759548611109</v>
      </c>
      <c r="CI2029" s="14">
        <v>46205</v>
      </c>
      <c r="CJ2029" t="s">
        <v>9084</v>
      </c>
      <c r="CK2029" s="31">
        <v>46205.425393518519</v>
      </c>
      <c r="CP2029" t="str">
        <f>VLOOKUP(A2029,Sheet1!$A$2:$E$221,2,0)</f>
        <v>South East Zone</v>
      </c>
    </row>
    <row r="2030" spans="1:94" x14ac:dyDescent="0.35">
      <c r="A2030" t="s">
        <v>9079</v>
      </c>
      <c r="B2030">
        <v>429</v>
      </c>
      <c r="C2030" t="s">
        <v>9332</v>
      </c>
      <c r="D2030" t="s">
        <v>678</v>
      </c>
      <c r="E2030" t="s">
        <v>525</v>
      </c>
      <c r="F2030" t="s">
        <v>526</v>
      </c>
      <c r="G2030" t="s">
        <v>518</v>
      </c>
      <c r="H2030" t="s">
        <v>3961</v>
      </c>
      <c r="I2030">
        <v>381516</v>
      </c>
      <c r="J2030" t="s">
        <v>3144</v>
      </c>
      <c r="K2030" t="s">
        <v>3145</v>
      </c>
      <c r="L2030" t="s">
        <v>4622</v>
      </c>
      <c r="M2030" t="s">
        <v>9101</v>
      </c>
      <c r="N2030">
        <v>90000</v>
      </c>
      <c r="O2030" t="s">
        <v>1032</v>
      </c>
      <c r="P2030" t="s">
        <v>1033</v>
      </c>
      <c r="Q2030" t="s">
        <v>3962</v>
      </c>
      <c r="R2030">
        <v>1054153372</v>
      </c>
      <c r="S2030" t="s">
        <v>13394</v>
      </c>
      <c r="T2030"/>
      <c r="V2030" s="14">
        <v>46204</v>
      </c>
      <c r="W2030" t="s">
        <v>9102</v>
      </c>
      <c r="X2030" s="31">
        <v>46204.51898148148</v>
      </c>
      <c r="AN2030" s="14">
        <v>46204</v>
      </c>
      <c r="AO2030" t="s">
        <v>1538</v>
      </c>
      <c r="AP2030" s="31">
        <v>46204.551030092596</v>
      </c>
      <c r="AT2030" s="31">
        <v>46204.551030092596</v>
      </c>
      <c r="AU2030" s="14">
        <v>46204</v>
      </c>
      <c r="AV2030" t="s">
        <v>1538</v>
      </c>
      <c r="AW2030" t="s">
        <v>526</v>
      </c>
      <c r="AX2030" t="s">
        <v>678</v>
      </c>
      <c r="AY2030" s="14">
        <v>46204</v>
      </c>
      <c r="AZ2030" t="s">
        <v>9084</v>
      </c>
      <c r="BA2030" s="31">
        <v>46204.571469907409</v>
      </c>
      <c r="BB2030" s="14">
        <v>46204</v>
      </c>
      <c r="BC2030" t="s">
        <v>1435</v>
      </c>
      <c r="BD2030" s="31">
        <v>46204.577928240738</v>
      </c>
      <c r="BE2030" s="14">
        <v>46204</v>
      </c>
      <c r="BF2030" t="s">
        <v>1457</v>
      </c>
      <c r="BG2030" s="31">
        <v>46204.594155092593</v>
      </c>
      <c r="BH2030" s="14">
        <v>46204</v>
      </c>
      <c r="BI2030" t="s">
        <v>1491</v>
      </c>
      <c r="BJ2030" s="31">
        <v>46204.614062499997</v>
      </c>
      <c r="BK2030" s="14">
        <v>46205</v>
      </c>
      <c r="BL2030" t="s">
        <v>1444</v>
      </c>
      <c r="BM2030" s="31">
        <v>46205.451851851853</v>
      </c>
      <c r="BN2030" s="14">
        <v>46204</v>
      </c>
      <c r="BO2030" t="s">
        <v>1491</v>
      </c>
      <c r="BP2030" s="31">
        <v>46204.615034722221</v>
      </c>
      <c r="BZ2030" s="14">
        <v>46205</v>
      </c>
      <c r="CA2030" t="s">
        <v>1444</v>
      </c>
      <c r="CB2030" s="31">
        <v>46205.487407407411</v>
      </c>
      <c r="CC2030" s="14">
        <v>46205</v>
      </c>
      <c r="CD2030" t="s">
        <v>1455</v>
      </c>
      <c r="CE2030" s="31">
        <v>46205.491608796299</v>
      </c>
      <c r="CI2030" s="14">
        <v>46205</v>
      </c>
      <c r="CJ2030" t="s">
        <v>9084</v>
      </c>
      <c r="CK2030" s="31">
        <v>46205.656493055554</v>
      </c>
      <c r="CP2030" t="str">
        <f>VLOOKUP(A2030,Sheet1!$A$2:$E$221,2,0)</f>
        <v>South East Zone</v>
      </c>
    </row>
    <row r="2031" spans="1:94" x14ac:dyDescent="0.35">
      <c r="A2031" t="s">
        <v>9079</v>
      </c>
      <c r="B2031">
        <v>429</v>
      </c>
      <c r="C2031" t="s">
        <v>9332</v>
      </c>
      <c r="D2031" t="s">
        <v>678</v>
      </c>
      <c r="E2031" t="s">
        <v>525</v>
      </c>
      <c r="F2031" t="s">
        <v>526</v>
      </c>
      <c r="G2031" t="s">
        <v>518</v>
      </c>
      <c r="H2031" t="s">
        <v>4442</v>
      </c>
      <c r="I2031">
        <v>422912</v>
      </c>
      <c r="J2031" t="s">
        <v>4444</v>
      </c>
      <c r="K2031" t="s">
        <v>4445</v>
      </c>
      <c r="L2031" t="s">
        <v>4622</v>
      </c>
      <c r="M2031" t="s">
        <v>9103</v>
      </c>
      <c r="N2031">
        <v>90000</v>
      </c>
      <c r="O2031" t="s">
        <v>1032</v>
      </c>
      <c r="P2031" t="s">
        <v>1033</v>
      </c>
      <c r="Q2031" t="s">
        <v>4443</v>
      </c>
      <c r="R2031">
        <v>8438011200</v>
      </c>
      <c r="S2031" t="s">
        <v>13394</v>
      </c>
      <c r="T2031"/>
      <c r="V2031" s="14">
        <v>46205</v>
      </c>
      <c r="W2031" t="s">
        <v>9083</v>
      </c>
      <c r="X2031" s="31">
        <v>46205.599502314813</v>
      </c>
      <c r="AN2031" s="14">
        <v>46206</v>
      </c>
      <c r="AO2031" t="s">
        <v>1538</v>
      </c>
      <c r="AP2031" s="31">
        <v>46206.491655092592</v>
      </c>
      <c r="AT2031" s="31">
        <v>46206.491655092592</v>
      </c>
      <c r="AU2031" s="14">
        <v>46206</v>
      </c>
      <c r="AV2031" t="s">
        <v>1538</v>
      </c>
      <c r="AW2031" t="s">
        <v>526</v>
      </c>
      <c r="AX2031" t="s">
        <v>678</v>
      </c>
      <c r="AY2031" s="14">
        <v>46206</v>
      </c>
      <c r="AZ2031" t="s">
        <v>1538</v>
      </c>
      <c r="BA2031" s="31">
        <v>46206.492303240739</v>
      </c>
      <c r="BB2031" s="14">
        <v>46206</v>
      </c>
      <c r="BC2031" t="s">
        <v>1435</v>
      </c>
      <c r="BD2031" s="31">
        <v>46206.495787037034</v>
      </c>
      <c r="BE2031" s="14">
        <v>46206</v>
      </c>
      <c r="BF2031" t="s">
        <v>1454</v>
      </c>
      <c r="BG2031" s="31">
        <v>46206.505289351851</v>
      </c>
      <c r="BH2031" s="14">
        <v>46206</v>
      </c>
      <c r="BI2031" t="s">
        <v>1444</v>
      </c>
      <c r="BJ2031" s="31">
        <v>46206.563692129632</v>
      </c>
      <c r="BK2031" s="14">
        <v>46206</v>
      </c>
      <c r="BL2031" t="s">
        <v>1444</v>
      </c>
      <c r="BM2031" s="31">
        <v>46206.564467592594</v>
      </c>
      <c r="BZ2031" s="14">
        <v>46206</v>
      </c>
      <c r="CA2031" t="s">
        <v>1444</v>
      </c>
      <c r="CB2031" s="31">
        <v>46206.568171296298</v>
      </c>
      <c r="CC2031" s="14">
        <v>46206</v>
      </c>
      <c r="CD2031" t="s">
        <v>1437</v>
      </c>
      <c r="CE2031" s="31">
        <v>46206.571296296293</v>
      </c>
      <c r="CI2031" s="14">
        <v>46206</v>
      </c>
      <c r="CJ2031" t="s">
        <v>9084</v>
      </c>
      <c r="CK2031" s="31">
        <v>46206.627824074072</v>
      </c>
      <c r="CP2031" t="str">
        <f>VLOOKUP(A2031,Sheet1!$A$2:$E$221,2,0)</f>
        <v>South East Zone</v>
      </c>
    </row>
    <row r="2032" spans="1:94" x14ac:dyDescent="0.35">
      <c r="A2032" t="s">
        <v>9079</v>
      </c>
      <c r="B2032">
        <v>429</v>
      </c>
      <c r="C2032" t="s">
        <v>9332</v>
      </c>
      <c r="D2032" t="s">
        <v>678</v>
      </c>
      <c r="E2032" t="s">
        <v>525</v>
      </c>
      <c r="F2032" t="s">
        <v>526</v>
      </c>
      <c r="G2032" t="s">
        <v>518</v>
      </c>
      <c r="H2032" t="s">
        <v>9104</v>
      </c>
      <c r="I2032">
        <v>456661</v>
      </c>
      <c r="J2032" t="s">
        <v>3144</v>
      </c>
      <c r="K2032" t="s">
        <v>3145</v>
      </c>
      <c r="L2032" t="s">
        <v>4622</v>
      </c>
      <c r="M2032" t="s">
        <v>9105</v>
      </c>
      <c r="N2032">
        <v>45000</v>
      </c>
      <c r="O2032" t="s">
        <v>1036</v>
      </c>
      <c r="P2032" t="s">
        <v>1037</v>
      </c>
      <c r="Q2032" t="s">
        <v>9106</v>
      </c>
      <c r="R2032">
        <v>3837779819</v>
      </c>
      <c r="S2032" t="s">
        <v>13394</v>
      </c>
      <c r="T2032"/>
      <c r="V2032" s="14">
        <v>46205</v>
      </c>
      <c r="W2032" t="s">
        <v>9102</v>
      </c>
      <c r="X2032" s="31">
        <v>46205.419918981483</v>
      </c>
      <c r="AN2032" s="14">
        <v>46205</v>
      </c>
      <c r="AO2032" t="s">
        <v>1538</v>
      </c>
      <c r="AP2032" s="31">
        <v>46205.486168981479</v>
      </c>
      <c r="AT2032" s="31">
        <v>46205.486168981479</v>
      </c>
      <c r="AU2032" s="14">
        <v>46205</v>
      </c>
      <c r="AV2032" t="s">
        <v>1538</v>
      </c>
      <c r="AW2032" t="s">
        <v>526</v>
      </c>
      <c r="AX2032" t="s">
        <v>678</v>
      </c>
      <c r="AY2032" s="14">
        <v>46205</v>
      </c>
      <c r="AZ2032" t="s">
        <v>9084</v>
      </c>
      <c r="BA2032" s="31">
        <v>46205.490543981483</v>
      </c>
      <c r="BB2032" s="14">
        <v>46205</v>
      </c>
      <c r="BC2032" t="s">
        <v>1435</v>
      </c>
      <c r="BD2032" s="31">
        <v>46205.498761574076</v>
      </c>
      <c r="BE2032" s="14">
        <v>46205</v>
      </c>
      <c r="BF2032" t="s">
        <v>1441</v>
      </c>
      <c r="BG2032" s="31">
        <v>46205.506030092591</v>
      </c>
      <c r="BH2032" s="14">
        <v>46205</v>
      </c>
      <c r="BI2032" t="s">
        <v>1491</v>
      </c>
      <c r="BJ2032" s="31">
        <v>46205.534247685187</v>
      </c>
      <c r="BK2032" s="14">
        <v>46205</v>
      </c>
      <c r="BL2032" t="s">
        <v>1491</v>
      </c>
      <c r="BM2032" s="31">
        <v>46205.534884259258</v>
      </c>
      <c r="BZ2032" s="14">
        <v>46205</v>
      </c>
      <c r="CA2032" t="s">
        <v>1491</v>
      </c>
      <c r="CB2032" s="31">
        <v>46205.542291666665</v>
      </c>
      <c r="CC2032" s="14">
        <v>46205</v>
      </c>
      <c r="CD2032" t="s">
        <v>1455</v>
      </c>
      <c r="CE2032" s="31">
        <v>46205.555289351854</v>
      </c>
      <c r="CI2032" s="14">
        <v>46205</v>
      </c>
      <c r="CJ2032" t="s">
        <v>9084</v>
      </c>
      <c r="CK2032" s="31">
        <v>46205.708055555559</v>
      </c>
      <c r="CP2032" t="str">
        <f>VLOOKUP(A2032,Sheet1!$A$2:$E$221,2,0)</f>
        <v>South East Zone</v>
      </c>
    </row>
    <row r="2033" spans="1:94" x14ac:dyDescent="0.35">
      <c r="A2033" t="s">
        <v>9079</v>
      </c>
      <c r="B2033">
        <v>429</v>
      </c>
      <c r="C2033" t="s">
        <v>9332</v>
      </c>
      <c r="D2033" t="s">
        <v>678</v>
      </c>
      <c r="E2033" t="s">
        <v>525</v>
      </c>
      <c r="F2033" t="s">
        <v>526</v>
      </c>
      <c r="G2033" t="s">
        <v>518</v>
      </c>
      <c r="H2033" t="s">
        <v>9107</v>
      </c>
      <c r="I2033">
        <v>461852</v>
      </c>
      <c r="J2033" t="s">
        <v>9108</v>
      </c>
      <c r="K2033" t="s">
        <v>9109</v>
      </c>
      <c r="L2033" t="s">
        <v>4622</v>
      </c>
      <c r="M2033" t="s">
        <v>9110</v>
      </c>
      <c r="N2033">
        <v>40000</v>
      </c>
      <c r="O2033" t="s">
        <v>1059</v>
      </c>
      <c r="P2033" t="s">
        <v>1060</v>
      </c>
      <c r="Q2033" t="s">
        <v>9111</v>
      </c>
      <c r="R2033">
        <v>9791562783</v>
      </c>
      <c r="S2033" t="s">
        <v>683</v>
      </c>
      <c r="T2033" t="s">
        <v>13274</v>
      </c>
      <c r="U2033" s="1">
        <v>46206</v>
      </c>
      <c r="V2033" s="14">
        <v>46206</v>
      </c>
      <c r="W2033" t="s">
        <v>9112</v>
      </c>
      <c r="X2033" s="31">
        <v>46206.718576388892</v>
      </c>
      <c r="AN2033" s="14">
        <v>46206</v>
      </c>
      <c r="AO2033" t="s">
        <v>9084</v>
      </c>
      <c r="AP2033" s="31">
        <v>46206.741157407407</v>
      </c>
      <c r="AT2033" s="31">
        <v>46206.741157407407</v>
      </c>
      <c r="AU2033" s="14">
        <v>46206</v>
      </c>
      <c r="AV2033" t="s">
        <v>9084</v>
      </c>
      <c r="AW2033" t="s">
        <v>9085</v>
      </c>
      <c r="AX2033" t="s">
        <v>677</v>
      </c>
      <c r="AY2033" s="14">
        <v>46206</v>
      </c>
      <c r="AZ2033" t="s">
        <v>9084</v>
      </c>
      <c r="BA2033" s="31">
        <v>46206.741550925923</v>
      </c>
      <c r="BB2033" s="14">
        <v>46206</v>
      </c>
      <c r="BC2033" t="s">
        <v>1435</v>
      </c>
      <c r="BD2033" s="31">
        <v>46206.745300925926</v>
      </c>
      <c r="BE2033" s="14">
        <v>46206</v>
      </c>
      <c r="BF2033" t="s">
        <v>1458</v>
      </c>
      <c r="BG2033" s="31">
        <v>46206.756990740738</v>
      </c>
      <c r="BH2033" s="14">
        <v>46206</v>
      </c>
      <c r="BI2033" t="s">
        <v>1491</v>
      </c>
      <c r="BJ2033" s="31">
        <v>46206.757187499999</v>
      </c>
      <c r="BK2033" s="14">
        <v>46209</v>
      </c>
      <c r="BL2033" t="s">
        <v>1491</v>
      </c>
      <c r="BM2033" s="31">
        <v>46209.394814814812</v>
      </c>
      <c r="BN2033" s="14">
        <v>46206</v>
      </c>
      <c r="BO2033" t="s">
        <v>1491</v>
      </c>
      <c r="BP2033" s="31">
        <v>46206.758379629631</v>
      </c>
      <c r="BZ2033" s="14">
        <v>46209</v>
      </c>
      <c r="CA2033" t="s">
        <v>1491</v>
      </c>
      <c r="CB2033" s="31">
        <v>46209.413171296299</v>
      </c>
      <c r="CC2033" s="14">
        <v>46210</v>
      </c>
      <c r="CD2033" t="s">
        <v>1455</v>
      </c>
      <c r="CE2033" s="31">
        <v>46210.561701388891</v>
      </c>
      <c r="CP2033" t="str">
        <f>VLOOKUP(A2033,Sheet1!$A$2:$E$221,2,0)</f>
        <v>South East Zone</v>
      </c>
    </row>
    <row r="2034" spans="1:94" x14ac:dyDescent="0.35">
      <c r="A2034" t="s">
        <v>9079</v>
      </c>
      <c r="B2034">
        <v>429</v>
      </c>
      <c r="C2034" t="s">
        <v>9332</v>
      </c>
      <c r="D2034" t="s">
        <v>678</v>
      </c>
      <c r="E2034" t="s">
        <v>525</v>
      </c>
      <c r="F2034" t="s">
        <v>526</v>
      </c>
      <c r="G2034" t="s">
        <v>518</v>
      </c>
      <c r="H2034" t="s">
        <v>9113</v>
      </c>
      <c r="I2034">
        <v>636549</v>
      </c>
      <c r="J2034" t="s">
        <v>3144</v>
      </c>
      <c r="K2034" t="s">
        <v>3145</v>
      </c>
      <c r="L2034" t="s">
        <v>4622</v>
      </c>
      <c r="M2034" t="s">
        <v>9114</v>
      </c>
      <c r="N2034">
        <v>77000</v>
      </c>
      <c r="O2034" t="s">
        <v>10244</v>
      </c>
      <c r="P2034" t="s">
        <v>10245</v>
      </c>
      <c r="Q2034" t="s">
        <v>9115</v>
      </c>
      <c r="R2034">
        <v>1597536493</v>
      </c>
      <c r="S2034" t="s">
        <v>683</v>
      </c>
      <c r="T2034" t="s">
        <v>13266</v>
      </c>
      <c r="U2034" s="1">
        <v>46206</v>
      </c>
      <c r="V2034" s="14">
        <v>46206</v>
      </c>
      <c r="W2034" t="s">
        <v>9102</v>
      </c>
      <c r="X2034" s="31">
        <v>46206.417500000003</v>
      </c>
      <c r="AN2034" s="14">
        <v>46206</v>
      </c>
      <c r="AO2034" t="s">
        <v>9084</v>
      </c>
      <c r="AP2034" s="31">
        <v>46206.464756944442</v>
      </c>
      <c r="AT2034" s="31">
        <v>46206.464756944442</v>
      </c>
      <c r="AU2034" s="14">
        <v>46206</v>
      </c>
      <c r="AV2034" t="s">
        <v>9084</v>
      </c>
      <c r="AW2034" t="s">
        <v>9085</v>
      </c>
      <c r="AX2034" t="s">
        <v>677</v>
      </c>
      <c r="AY2034" s="14">
        <v>46206</v>
      </c>
      <c r="AZ2034" t="s">
        <v>9084</v>
      </c>
      <c r="BA2034" s="31">
        <v>46206.465138888889</v>
      </c>
      <c r="BB2034" s="14">
        <v>46206</v>
      </c>
      <c r="BC2034" t="s">
        <v>1435</v>
      </c>
      <c r="BD2034" s="31">
        <v>46206.471747685187</v>
      </c>
      <c r="BE2034" s="14">
        <v>46206</v>
      </c>
      <c r="BF2034" t="s">
        <v>1454</v>
      </c>
      <c r="BG2034" s="31">
        <v>46206.479131944441</v>
      </c>
      <c r="BH2034" s="14">
        <v>46206</v>
      </c>
      <c r="BI2034" t="s">
        <v>1444</v>
      </c>
      <c r="BJ2034" s="31">
        <v>46206.515219907407</v>
      </c>
      <c r="BK2034" s="14">
        <v>46209</v>
      </c>
      <c r="BL2034" t="s">
        <v>1444</v>
      </c>
      <c r="BM2034" s="31">
        <v>46209.494293981479</v>
      </c>
      <c r="BN2034" s="14">
        <v>46206</v>
      </c>
      <c r="BO2034" t="s">
        <v>1444</v>
      </c>
      <c r="BP2034" s="31">
        <v>46206.516446759262</v>
      </c>
      <c r="BZ2034" s="14">
        <v>46209</v>
      </c>
      <c r="CA2034" t="s">
        <v>1444</v>
      </c>
      <c r="CB2034" s="31">
        <v>46209.511388888888</v>
      </c>
      <c r="CC2034" s="14">
        <v>46209</v>
      </c>
      <c r="CD2034" t="s">
        <v>1455</v>
      </c>
      <c r="CE2034" s="31">
        <v>46209.518263888887</v>
      </c>
      <c r="CI2034" s="14">
        <v>46209</v>
      </c>
      <c r="CJ2034" t="s">
        <v>9084</v>
      </c>
      <c r="CK2034" s="31">
        <v>46209.641817129632</v>
      </c>
      <c r="CP2034" t="str">
        <f>VLOOKUP(A2034,Sheet1!$A$2:$E$221,2,0)</f>
        <v>South East Zone</v>
      </c>
    </row>
    <row r="2035" spans="1:94" x14ac:dyDescent="0.35">
      <c r="A2035" t="s">
        <v>9116</v>
      </c>
      <c r="B2035">
        <v>577</v>
      </c>
      <c r="C2035" t="s">
        <v>9332</v>
      </c>
      <c r="D2035" t="s">
        <v>678</v>
      </c>
      <c r="E2035" t="s">
        <v>532</v>
      </c>
      <c r="F2035" t="s">
        <v>533</v>
      </c>
      <c r="G2035" t="s">
        <v>518</v>
      </c>
      <c r="H2035" t="s">
        <v>9117</v>
      </c>
      <c r="I2035">
        <v>279415</v>
      </c>
      <c r="J2035" t="s">
        <v>9118</v>
      </c>
      <c r="K2035" t="s">
        <v>9119</v>
      </c>
      <c r="L2035" t="s">
        <v>4622</v>
      </c>
      <c r="M2035" t="s">
        <v>9120</v>
      </c>
      <c r="N2035">
        <v>90000</v>
      </c>
      <c r="O2035" t="s">
        <v>1032</v>
      </c>
      <c r="P2035" t="s">
        <v>1033</v>
      </c>
      <c r="Q2035" t="s">
        <v>9121</v>
      </c>
      <c r="R2035">
        <v>2649782789</v>
      </c>
      <c r="S2035" t="s">
        <v>13394</v>
      </c>
      <c r="T2035"/>
      <c r="V2035" s="14">
        <v>46206</v>
      </c>
      <c r="W2035" t="s">
        <v>9122</v>
      </c>
      <c r="X2035" s="31">
        <v>46206.345208333332</v>
      </c>
      <c r="AN2035" s="14">
        <v>46206</v>
      </c>
      <c r="AO2035" t="s">
        <v>9123</v>
      </c>
      <c r="AP2035" s="31">
        <v>46206.429884259262</v>
      </c>
      <c r="AT2035" s="31">
        <v>46206.429884259262</v>
      </c>
      <c r="AU2035" s="14">
        <v>46206</v>
      </c>
      <c r="AV2035" t="s">
        <v>9123</v>
      </c>
      <c r="AW2035" t="s">
        <v>9124</v>
      </c>
      <c r="AX2035" t="s">
        <v>677</v>
      </c>
      <c r="AY2035" s="14">
        <v>46206</v>
      </c>
      <c r="AZ2035" t="s">
        <v>9125</v>
      </c>
      <c r="BA2035" s="31">
        <v>46206.445972222224</v>
      </c>
      <c r="BB2035" s="14">
        <v>46206</v>
      </c>
      <c r="BC2035" t="s">
        <v>1435</v>
      </c>
      <c r="BD2035" s="31">
        <v>46206.453425925924</v>
      </c>
      <c r="BE2035" s="14">
        <v>46206</v>
      </c>
      <c r="BF2035" t="s">
        <v>1454</v>
      </c>
      <c r="BG2035" s="31">
        <v>46206.473738425928</v>
      </c>
      <c r="BH2035" s="14">
        <v>46206</v>
      </c>
      <c r="BI2035" t="s">
        <v>1444</v>
      </c>
      <c r="BJ2035" s="31">
        <v>46206.510405092595</v>
      </c>
      <c r="BK2035" s="14">
        <v>46206</v>
      </c>
      <c r="BL2035" t="s">
        <v>1444</v>
      </c>
      <c r="BM2035" s="31">
        <v>46206.511192129627</v>
      </c>
      <c r="BZ2035" s="14">
        <v>46206</v>
      </c>
      <c r="CA2035" t="s">
        <v>1444</v>
      </c>
      <c r="CB2035" s="31">
        <v>46206.525509259256</v>
      </c>
      <c r="CC2035" s="14">
        <v>46206</v>
      </c>
      <c r="CD2035" t="s">
        <v>1455</v>
      </c>
      <c r="CE2035" s="31">
        <v>46206.529710648145</v>
      </c>
      <c r="CI2035" s="14">
        <v>46206</v>
      </c>
      <c r="CJ2035" t="s">
        <v>9125</v>
      </c>
      <c r="CK2035" s="31">
        <v>46206.832881944443</v>
      </c>
      <c r="CP2035" t="str">
        <f>VLOOKUP(A2035,Sheet1!$A$2:$E$221,2,0)</f>
        <v>South East Zone</v>
      </c>
    </row>
    <row r="2036" spans="1:94" x14ac:dyDescent="0.35">
      <c r="A2036" t="s">
        <v>9116</v>
      </c>
      <c r="B2036">
        <v>577</v>
      </c>
      <c r="C2036" t="s">
        <v>9332</v>
      </c>
      <c r="D2036" t="s">
        <v>678</v>
      </c>
      <c r="E2036" t="s">
        <v>532</v>
      </c>
      <c r="F2036" t="s">
        <v>533</v>
      </c>
      <c r="G2036" t="s">
        <v>518</v>
      </c>
      <c r="H2036" t="s">
        <v>9126</v>
      </c>
      <c r="I2036">
        <v>291402</v>
      </c>
      <c r="J2036" t="s">
        <v>9118</v>
      </c>
      <c r="K2036" t="s">
        <v>9119</v>
      </c>
      <c r="L2036" t="s">
        <v>4622</v>
      </c>
      <c r="M2036" t="s">
        <v>9127</v>
      </c>
      <c r="N2036">
        <v>40000</v>
      </c>
      <c r="O2036" t="s">
        <v>1059</v>
      </c>
      <c r="P2036" t="s">
        <v>1060</v>
      </c>
      <c r="Q2036" t="s">
        <v>9128</v>
      </c>
      <c r="R2036">
        <v>7986307500</v>
      </c>
      <c r="S2036" t="s">
        <v>13394</v>
      </c>
      <c r="T2036"/>
      <c r="V2036" s="14">
        <v>46205</v>
      </c>
      <c r="W2036" t="s">
        <v>9122</v>
      </c>
      <c r="X2036" s="31">
        <v>46205.542210648149</v>
      </c>
      <c r="AN2036" s="14">
        <v>46205</v>
      </c>
      <c r="AO2036" t="s">
        <v>9123</v>
      </c>
      <c r="AP2036" s="31">
        <v>46205.654398148145</v>
      </c>
      <c r="AT2036" s="31">
        <v>46205.654398148145</v>
      </c>
      <c r="AU2036" s="14">
        <v>46205</v>
      </c>
      <c r="AV2036" t="s">
        <v>9123</v>
      </c>
      <c r="AW2036" t="s">
        <v>9124</v>
      </c>
      <c r="AX2036" t="s">
        <v>677</v>
      </c>
      <c r="AY2036" s="14">
        <v>46205</v>
      </c>
      <c r="AZ2036" t="s">
        <v>9123</v>
      </c>
      <c r="BA2036" s="31">
        <v>46205.662812499999</v>
      </c>
      <c r="BB2036" s="14">
        <v>46205</v>
      </c>
      <c r="BC2036" t="s">
        <v>1435</v>
      </c>
      <c r="BD2036" s="31">
        <v>46205.667962962965</v>
      </c>
      <c r="BE2036" s="14">
        <v>46205</v>
      </c>
      <c r="BF2036" t="s">
        <v>1440</v>
      </c>
      <c r="BG2036" s="31">
        <v>46205.677141203705</v>
      </c>
      <c r="BH2036" s="14">
        <v>46205</v>
      </c>
      <c r="BI2036" t="s">
        <v>1491</v>
      </c>
      <c r="BJ2036" s="31">
        <v>46205.681423611109</v>
      </c>
      <c r="BK2036" s="14">
        <v>46205</v>
      </c>
      <c r="BL2036" t="s">
        <v>1491</v>
      </c>
      <c r="BM2036" s="31">
        <v>46205.682152777779</v>
      </c>
      <c r="BZ2036" s="14">
        <v>46205</v>
      </c>
      <c r="CA2036" t="s">
        <v>1491</v>
      </c>
      <c r="CB2036" s="31">
        <v>46205.684699074074</v>
      </c>
      <c r="CC2036" s="14">
        <v>46205</v>
      </c>
      <c r="CD2036" t="s">
        <v>1437</v>
      </c>
      <c r="CE2036" s="31">
        <v>46205.69462962963</v>
      </c>
      <c r="CI2036" s="14">
        <v>46205</v>
      </c>
      <c r="CJ2036" t="s">
        <v>9125</v>
      </c>
      <c r="CK2036" s="31">
        <v>46205.908078703702</v>
      </c>
      <c r="CP2036" t="str">
        <f>VLOOKUP(A2036,Sheet1!$A$2:$E$221,2,0)</f>
        <v>South East Zone</v>
      </c>
    </row>
    <row r="2037" spans="1:94" x14ac:dyDescent="0.35">
      <c r="A2037" t="s">
        <v>9116</v>
      </c>
      <c r="B2037">
        <v>577</v>
      </c>
      <c r="C2037" t="s">
        <v>9332</v>
      </c>
      <c r="D2037" t="s">
        <v>678</v>
      </c>
      <c r="E2037" t="s">
        <v>532</v>
      </c>
      <c r="F2037" t="s">
        <v>533</v>
      </c>
      <c r="G2037" t="s">
        <v>518</v>
      </c>
      <c r="H2037" t="s">
        <v>9129</v>
      </c>
      <c r="I2037">
        <v>319158</v>
      </c>
      <c r="J2037" t="s">
        <v>9118</v>
      </c>
      <c r="K2037" t="s">
        <v>9119</v>
      </c>
      <c r="L2037" t="s">
        <v>4622</v>
      </c>
      <c r="M2037" t="s">
        <v>9130</v>
      </c>
      <c r="N2037">
        <v>85000</v>
      </c>
      <c r="O2037" t="s">
        <v>1110</v>
      </c>
      <c r="P2037" t="s">
        <v>1111</v>
      </c>
      <c r="Q2037" t="s">
        <v>9131</v>
      </c>
      <c r="R2037">
        <v>3720623679</v>
      </c>
      <c r="S2037" t="s">
        <v>683</v>
      </c>
      <c r="T2037" t="s">
        <v>13306</v>
      </c>
      <c r="U2037" s="1">
        <v>46206</v>
      </c>
      <c r="V2037" s="14">
        <v>46206</v>
      </c>
      <c r="W2037" t="s">
        <v>9122</v>
      </c>
      <c r="X2037" s="31">
        <v>46206.554467592592</v>
      </c>
      <c r="AN2037" s="14">
        <v>46206</v>
      </c>
      <c r="AO2037" t="s">
        <v>9123</v>
      </c>
      <c r="AP2037" s="31">
        <v>46206.72997685185</v>
      </c>
      <c r="AT2037" s="31">
        <v>46206.72997685185</v>
      </c>
      <c r="AU2037" s="14">
        <v>46206</v>
      </c>
      <c r="AV2037" t="s">
        <v>9123</v>
      </c>
      <c r="AW2037" t="s">
        <v>9124</v>
      </c>
      <c r="AX2037" t="s">
        <v>677</v>
      </c>
      <c r="AY2037" s="14">
        <v>46206</v>
      </c>
      <c r="AZ2037" t="s">
        <v>9125</v>
      </c>
      <c r="BA2037" s="31">
        <v>46206.7343287037</v>
      </c>
      <c r="BB2037" s="14">
        <v>46206</v>
      </c>
      <c r="BC2037" t="s">
        <v>1435</v>
      </c>
      <c r="BD2037" s="31">
        <v>46206.739212962966</v>
      </c>
      <c r="BE2037" s="14">
        <v>46206</v>
      </c>
      <c r="BF2037" t="s">
        <v>1454</v>
      </c>
      <c r="BG2037" s="31">
        <v>46206.748680555553</v>
      </c>
      <c r="BH2037" s="14">
        <v>46206</v>
      </c>
      <c r="BI2037" t="s">
        <v>1437</v>
      </c>
      <c r="BJ2037" s="31">
        <v>46206.752442129633</v>
      </c>
      <c r="BN2037" s="14">
        <v>46206</v>
      </c>
      <c r="BO2037" t="s">
        <v>1437</v>
      </c>
      <c r="BP2037" s="31">
        <v>46206.753310185188</v>
      </c>
      <c r="CP2037" t="str">
        <f>VLOOKUP(A2037,Sheet1!$A$2:$E$221,2,0)</f>
        <v>South East Zone</v>
      </c>
    </row>
    <row r="2038" spans="1:94" x14ac:dyDescent="0.35">
      <c r="A2038" t="s">
        <v>9116</v>
      </c>
      <c r="B2038">
        <v>577</v>
      </c>
      <c r="C2038" t="s">
        <v>9332</v>
      </c>
      <c r="D2038" t="s">
        <v>678</v>
      </c>
      <c r="E2038" t="s">
        <v>532</v>
      </c>
      <c r="F2038" t="s">
        <v>533</v>
      </c>
      <c r="G2038" t="s">
        <v>518</v>
      </c>
      <c r="H2038" t="s">
        <v>3832</v>
      </c>
      <c r="I2038">
        <v>345491</v>
      </c>
      <c r="J2038" t="s">
        <v>3834</v>
      </c>
      <c r="K2038" t="s">
        <v>3835</v>
      </c>
      <c r="L2038" t="s">
        <v>4622</v>
      </c>
      <c r="M2038" t="s">
        <v>9132</v>
      </c>
      <c r="N2038">
        <v>90000</v>
      </c>
      <c r="O2038" t="s">
        <v>1378</v>
      </c>
      <c r="P2038" t="s">
        <v>1379</v>
      </c>
      <c r="Q2038" t="s">
        <v>3833</v>
      </c>
      <c r="R2038">
        <v>7440286209</v>
      </c>
      <c r="S2038" t="s">
        <v>13394</v>
      </c>
      <c r="T2038"/>
      <c r="V2038" s="14">
        <v>46204</v>
      </c>
      <c r="W2038" t="s">
        <v>9133</v>
      </c>
      <c r="X2038" s="31">
        <v>46204.521666666667</v>
      </c>
      <c r="AN2038" s="14">
        <v>46204</v>
      </c>
      <c r="AO2038" t="s">
        <v>9123</v>
      </c>
      <c r="AP2038" s="31">
        <v>46204.570254629631</v>
      </c>
      <c r="AT2038" s="31">
        <v>46204.570254629631</v>
      </c>
      <c r="AU2038" s="14">
        <v>46204</v>
      </c>
      <c r="AV2038" t="s">
        <v>9123</v>
      </c>
      <c r="AW2038" t="s">
        <v>9124</v>
      </c>
      <c r="AX2038" t="s">
        <v>677</v>
      </c>
      <c r="AY2038" s="14">
        <v>46204</v>
      </c>
      <c r="AZ2038" t="s">
        <v>9125</v>
      </c>
      <c r="BA2038" s="31">
        <v>46204.571886574071</v>
      </c>
      <c r="BB2038" s="14">
        <v>46204</v>
      </c>
      <c r="BC2038" t="s">
        <v>1435</v>
      </c>
      <c r="BD2038" s="31">
        <v>46204.577916666669</v>
      </c>
      <c r="BE2038" s="14">
        <v>46204</v>
      </c>
      <c r="BF2038" t="s">
        <v>1458</v>
      </c>
      <c r="BG2038" s="31">
        <v>46204.591087962966</v>
      </c>
      <c r="BH2038" s="14">
        <v>46204</v>
      </c>
      <c r="BI2038" t="s">
        <v>1491</v>
      </c>
      <c r="BJ2038" s="31">
        <v>46204.604629629626</v>
      </c>
      <c r="BK2038" s="14">
        <v>46204</v>
      </c>
      <c r="BL2038" t="s">
        <v>1438</v>
      </c>
      <c r="BM2038" s="31">
        <v>46204.654143518521</v>
      </c>
      <c r="BN2038" s="14">
        <v>46204</v>
      </c>
      <c r="BO2038" t="s">
        <v>1491</v>
      </c>
      <c r="BP2038" s="31">
        <v>46204.606620370374</v>
      </c>
      <c r="BZ2038" s="14">
        <v>46204</v>
      </c>
      <c r="CA2038" t="s">
        <v>1438</v>
      </c>
      <c r="CB2038" s="31">
        <v>46204.676678240743</v>
      </c>
      <c r="CC2038" s="14">
        <v>46204</v>
      </c>
      <c r="CD2038" t="s">
        <v>1437</v>
      </c>
      <c r="CE2038" s="31">
        <v>46204.681793981479</v>
      </c>
      <c r="CI2038" s="14">
        <v>46204</v>
      </c>
      <c r="CJ2038" t="s">
        <v>9125</v>
      </c>
      <c r="CK2038" s="31">
        <v>46204.792268518519</v>
      </c>
      <c r="CP2038" t="str">
        <f>VLOOKUP(A2038,Sheet1!$A$2:$E$221,2,0)</f>
        <v>South East Zone</v>
      </c>
    </row>
    <row r="2039" spans="1:94" x14ac:dyDescent="0.35">
      <c r="A2039" t="s">
        <v>9116</v>
      </c>
      <c r="B2039">
        <v>577</v>
      </c>
      <c r="C2039" t="s">
        <v>9332</v>
      </c>
      <c r="D2039" t="s">
        <v>678</v>
      </c>
      <c r="E2039" t="s">
        <v>532</v>
      </c>
      <c r="F2039" t="s">
        <v>533</v>
      </c>
      <c r="G2039" t="s">
        <v>518</v>
      </c>
      <c r="H2039" t="s">
        <v>9134</v>
      </c>
      <c r="I2039">
        <v>366081</v>
      </c>
      <c r="J2039" t="s">
        <v>4534</v>
      </c>
      <c r="K2039" t="s">
        <v>4535</v>
      </c>
      <c r="L2039" t="s">
        <v>4622</v>
      </c>
      <c r="M2039" t="s">
        <v>9135</v>
      </c>
      <c r="N2039">
        <v>45000</v>
      </c>
      <c r="O2039" t="s">
        <v>1036</v>
      </c>
      <c r="P2039" t="s">
        <v>1037</v>
      </c>
      <c r="Q2039" t="s">
        <v>9136</v>
      </c>
      <c r="R2039">
        <v>3815729476</v>
      </c>
      <c r="S2039" t="s">
        <v>13394</v>
      </c>
      <c r="T2039"/>
      <c r="V2039" s="14">
        <v>46205</v>
      </c>
      <c r="W2039" t="s">
        <v>9137</v>
      </c>
      <c r="X2039" s="31">
        <v>46205.601909722223</v>
      </c>
      <c r="AN2039" s="14">
        <v>46205</v>
      </c>
      <c r="AO2039" t="s">
        <v>9123</v>
      </c>
      <c r="AP2039" s="31">
        <v>46205.673622685186</v>
      </c>
      <c r="AT2039" s="31">
        <v>46205.673622685186</v>
      </c>
      <c r="AU2039" s="14">
        <v>46205</v>
      </c>
      <c r="AV2039" t="s">
        <v>9123</v>
      </c>
      <c r="AW2039" t="s">
        <v>9124</v>
      </c>
      <c r="AX2039" t="s">
        <v>677</v>
      </c>
      <c r="AY2039" s="14">
        <v>46205</v>
      </c>
      <c r="AZ2039" t="s">
        <v>9125</v>
      </c>
      <c r="BA2039" s="31">
        <v>46205.706504629627</v>
      </c>
      <c r="BB2039" s="14">
        <v>46205</v>
      </c>
      <c r="BC2039" t="s">
        <v>1435</v>
      </c>
      <c r="BD2039" s="31">
        <v>46205.710509259261</v>
      </c>
      <c r="BE2039" s="14">
        <v>46205</v>
      </c>
      <c r="BF2039" t="s">
        <v>1449</v>
      </c>
      <c r="BG2039" s="31">
        <v>46205.714016203703</v>
      </c>
      <c r="BH2039" s="14">
        <v>46205</v>
      </c>
      <c r="BI2039" t="s">
        <v>8654</v>
      </c>
      <c r="BJ2039" s="31">
        <v>46205.720138888886</v>
      </c>
      <c r="BK2039" s="14">
        <v>46205</v>
      </c>
      <c r="BL2039" t="s">
        <v>1491</v>
      </c>
      <c r="BM2039" s="31">
        <v>46205.731365740743</v>
      </c>
      <c r="BN2039" s="14">
        <v>46205</v>
      </c>
      <c r="BO2039" t="s">
        <v>8654</v>
      </c>
      <c r="BP2039" s="31">
        <v>46205.721261574072</v>
      </c>
      <c r="BZ2039" s="14">
        <v>46205</v>
      </c>
      <c r="CA2039" t="s">
        <v>1491</v>
      </c>
      <c r="CB2039" s="31">
        <v>46205.73641203704</v>
      </c>
      <c r="CC2039" s="14">
        <v>46205</v>
      </c>
      <c r="CD2039" t="s">
        <v>1437</v>
      </c>
      <c r="CE2039" s="31">
        <v>46205.743298611109</v>
      </c>
      <c r="CI2039" s="14">
        <v>46205</v>
      </c>
      <c r="CJ2039" t="s">
        <v>9125</v>
      </c>
      <c r="CK2039" s="31">
        <v>46205.86619212963</v>
      </c>
      <c r="CP2039" t="str">
        <f>VLOOKUP(A2039,Sheet1!$A$2:$E$221,2,0)</f>
        <v>South East Zone</v>
      </c>
    </row>
    <row r="2040" spans="1:94" x14ac:dyDescent="0.35">
      <c r="A2040" t="s">
        <v>9116</v>
      </c>
      <c r="B2040">
        <v>577</v>
      </c>
      <c r="C2040" t="s">
        <v>9332</v>
      </c>
      <c r="D2040" t="s">
        <v>678</v>
      </c>
      <c r="E2040" t="s">
        <v>532</v>
      </c>
      <c r="F2040" t="s">
        <v>533</v>
      </c>
      <c r="G2040" t="s">
        <v>518</v>
      </c>
      <c r="H2040" t="s">
        <v>9138</v>
      </c>
      <c r="I2040">
        <v>371898</v>
      </c>
      <c r="J2040" t="s">
        <v>3834</v>
      </c>
      <c r="K2040" t="s">
        <v>3835</v>
      </c>
      <c r="L2040" t="s">
        <v>4622</v>
      </c>
      <c r="M2040" t="s">
        <v>9139</v>
      </c>
      <c r="N2040">
        <v>90000</v>
      </c>
      <c r="O2040" t="s">
        <v>1378</v>
      </c>
      <c r="P2040" t="s">
        <v>1379</v>
      </c>
      <c r="Q2040" t="s">
        <v>9140</v>
      </c>
      <c r="R2040">
        <v>5671191726</v>
      </c>
      <c r="S2040" t="s">
        <v>13394</v>
      </c>
      <c r="T2040"/>
      <c r="V2040" s="14">
        <v>46205</v>
      </c>
      <c r="W2040" t="s">
        <v>9133</v>
      </c>
      <c r="X2040" s="31">
        <v>46205.544999999998</v>
      </c>
      <c r="AN2040" s="14">
        <v>46205</v>
      </c>
      <c r="AO2040" t="s">
        <v>9123</v>
      </c>
      <c r="AP2040" s="31">
        <v>46205.680763888886</v>
      </c>
      <c r="AT2040" s="31">
        <v>46205.680763888886</v>
      </c>
      <c r="AU2040" s="14">
        <v>46205</v>
      </c>
      <c r="AV2040" t="s">
        <v>9123</v>
      </c>
      <c r="AW2040" t="s">
        <v>9124</v>
      </c>
      <c r="AX2040" t="s">
        <v>677</v>
      </c>
      <c r="AY2040" s="14">
        <v>46205</v>
      </c>
      <c r="AZ2040" t="s">
        <v>9125</v>
      </c>
      <c r="BA2040" s="31">
        <v>46205.695381944446</v>
      </c>
      <c r="BB2040" s="14">
        <v>46205</v>
      </c>
      <c r="BC2040" t="s">
        <v>1435</v>
      </c>
      <c r="BD2040" s="31">
        <v>46205.701493055552</v>
      </c>
      <c r="BE2040" s="14">
        <v>46205</v>
      </c>
      <c r="BF2040" t="s">
        <v>1457</v>
      </c>
      <c r="BG2040" s="31">
        <v>46205.706180555557</v>
      </c>
      <c r="BH2040" s="14">
        <v>46205</v>
      </c>
      <c r="BI2040" t="s">
        <v>1491</v>
      </c>
      <c r="BJ2040" s="31">
        <v>46205.711412037039</v>
      </c>
      <c r="BK2040" s="14">
        <v>46205</v>
      </c>
      <c r="BL2040" t="s">
        <v>1491</v>
      </c>
      <c r="BM2040" s="31">
        <v>46205.713576388887</v>
      </c>
      <c r="BZ2040" s="14">
        <v>46205</v>
      </c>
      <c r="CA2040" t="s">
        <v>1491</v>
      </c>
      <c r="CB2040" s="31">
        <v>46205.722858796296</v>
      </c>
      <c r="CC2040" s="14">
        <v>46205</v>
      </c>
      <c r="CD2040" t="s">
        <v>1437</v>
      </c>
      <c r="CE2040" s="31">
        <v>46205.728506944448</v>
      </c>
      <c r="CI2040" s="14">
        <v>46205</v>
      </c>
      <c r="CJ2040" t="s">
        <v>9125</v>
      </c>
      <c r="CK2040" s="31">
        <v>46205.87908564815</v>
      </c>
      <c r="CP2040" t="str">
        <f>VLOOKUP(A2040,Sheet1!$A$2:$E$221,2,0)</f>
        <v>South East Zone</v>
      </c>
    </row>
    <row r="2041" spans="1:94" x14ac:dyDescent="0.35">
      <c r="A2041" t="s">
        <v>9116</v>
      </c>
      <c r="B2041">
        <v>577</v>
      </c>
      <c r="C2041" t="s">
        <v>9332</v>
      </c>
      <c r="D2041" t="s">
        <v>678</v>
      </c>
      <c r="E2041" t="s">
        <v>532</v>
      </c>
      <c r="F2041" t="s">
        <v>533</v>
      </c>
      <c r="G2041" t="s">
        <v>518</v>
      </c>
      <c r="H2041" t="s">
        <v>4532</v>
      </c>
      <c r="I2041">
        <v>375885</v>
      </c>
      <c r="J2041" t="s">
        <v>4534</v>
      </c>
      <c r="K2041" t="s">
        <v>4535</v>
      </c>
      <c r="L2041" t="s">
        <v>4622</v>
      </c>
      <c r="M2041" t="s">
        <v>9141</v>
      </c>
      <c r="N2041">
        <v>60000</v>
      </c>
      <c r="O2041" t="s">
        <v>1038</v>
      </c>
      <c r="P2041" t="s">
        <v>1039</v>
      </c>
      <c r="Q2041" t="s">
        <v>4533</v>
      </c>
      <c r="R2041">
        <v>6670600629</v>
      </c>
      <c r="S2041" t="s">
        <v>13394</v>
      </c>
      <c r="T2041"/>
      <c r="V2041" s="14">
        <v>46206</v>
      </c>
      <c r="W2041" t="s">
        <v>9137</v>
      </c>
      <c r="X2041" s="31">
        <v>46206.570891203701</v>
      </c>
      <c r="AN2041" s="14">
        <v>46206</v>
      </c>
      <c r="AO2041" t="s">
        <v>9123</v>
      </c>
      <c r="AP2041" s="31">
        <v>46206.601493055554</v>
      </c>
      <c r="AT2041" s="31">
        <v>46206.601493055554</v>
      </c>
      <c r="AU2041" s="14">
        <v>46206</v>
      </c>
      <c r="AV2041" t="s">
        <v>9123</v>
      </c>
      <c r="AW2041" t="s">
        <v>9124</v>
      </c>
      <c r="AX2041" t="s">
        <v>677</v>
      </c>
      <c r="AY2041" s="14">
        <v>46206</v>
      </c>
      <c r="AZ2041" t="s">
        <v>9125</v>
      </c>
      <c r="BA2041" s="31">
        <v>46206.613993055558</v>
      </c>
      <c r="BB2041" s="14">
        <v>46206</v>
      </c>
      <c r="BC2041" t="s">
        <v>1435</v>
      </c>
      <c r="BD2041" s="31">
        <v>46206.619467592594</v>
      </c>
      <c r="BE2041" s="14">
        <v>46206</v>
      </c>
      <c r="BF2041" t="s">
        <v>1449</v>
      </c>
      <c r="BG2041" s="31">
        <v>46206.628125000003</v>
      </c>
      <c r="BH2041" s="14">
        <v>46206</v>
      </c>
      <c r="BI2041" t="s">
        <v>1444</v>
      </c>
      <c r="BJ2041" s="31">
        <v>46206.65525462963</v>
      </c>
      <c r="BK2041" s="14">
        <v>46206</v>
      </c>
      <c r="BL2041" t="s">
        <v>1444</v>
      </c>
      <c r="BM2041" s="31">
        <v>46206.655775462961</v>
      </c>
      <c r="BZ2041" s="14">
        <v>46206</v>
      </c>
      <c r="CA2041" t="s">
        <v>1444</v>
      </c>
      <c r="CB2041" s="31">
        <v>46206.674050925925</v>
      </c>
      <c r="CC2041" s="14">
        <v>46206</v>
      </c>
      <c r="CD2041" t="s">
        <v>1455</v>
      </c>
      <c r="CE2041" s="31">
        <v>46206.682708333334</v>
      </c>
      <c r="CI2041" s="14">
        <v>46206</v>
      </c>
      <c r="CJ2041" t="s">
        <v>9125</v>
      </c>
      <c r="CK2041" s="31">
        <v>46206.80363425926</v>
      </c>
      <c r="CP2041" t="str">
        <f>VLOOKUP(A2041,Sheet1!$A$2:$E$221,2,0)</f>
        <v>South East Zone</v>
      </c>
    </row>
    <row r="2042" spans="1:94" x14ac:dyDescent="0.35">
      <c r="A2042" t="s">
        <v>9116</v>
      </c>
      <c r="B2042">
        <v>577</v>
      </c>
      <c r="C2042" t="s">
        <v>9332</v>
      </c>
      <c r="D2042" t="s">
        <v>678</v>
      </c>
      <c r="E2042" t="s">
        <v>532</v>
      </c>
      <c r="F2042" t="s">
        <v>533</v>
      </c>
      <c r="G2042" t="s">
        <v>518</v>
      </c>
      <c r="H2042" t="s">
        <v>9142</v>
      </c>
      <c r="I2042">
        <v>445470</v>
      </c>
      <c r="J2042" t="s">
        <v>3834</v>
      </c>
      <c r="K2042" t="s">
        <v>3835</v>
      </c>
      <c r="L2042" t="s">
        <v>4622</v>
      </c>
      <c r="M2042" t="s">
        <v>13087</v>
      </c>
      <c r="N2042">
        <v>40000</v>
      </c>
      <c r="O2042" t="s">
        <v>1059</v>
      </c>
      <c r="P2042" t="s">
        <v>1060</v>
      </c>
      <c r="Q2042" t="s">
        <v>13088</v>
      </c>
      <c r="R2042">
        <v>6613053235</v>
      </c>
      <c r="S2042" t="s">
        <v>13394</v>
      </c>
      <c r="T2042"/>
      <c r="V2042" s="14">
        <v>46210</v>
      </c>
      <c r="W2042" t="s">
        <v>9133</v>
      </c>
      <c r="X2042" s="31">
        <v>46210.506898148145</v>
      </c>
      <c r="AN2042" s="14">
        <v>46210</v>
      </c>
      <c r="AO2042" t="s">
        <v>11239</v>
      </c>
      <c r="AP2042" s="31">
        <v>46210.542627314811</v>
      </c>
      <c r="AT2042" s="31">
        <v>46210.542627314811</v>
      </c>
      <c r="AU2042" s="14">
        <v>46210</v>
      </c>
      <c r="AV2042" t="s">
        <v>11239</v>
      </c>
      <c r="AW2042" t="s">
        <v>533</v>
      </c>
      <c r="AX2042" t="s">
        <v>678</v>
      </c>
      <c r="AY2042" s="14">
        <v>46210</v>
      </c>
      <c r="AZ2042" t="s">
        <v>9125</v>
      </c>
      <c r="BA2042" s="31">
        <v>46210.556979166664</v>
      </c>
      <c r="BB2042" s="14">
        <v>46210</v>
      </c>
      <c r="BC2042" t="s">
        <v>1435</v>
      </c>
      <c r="BD2042" s="31">
        <v>46210.563888888886</v>
      </c>
      <c r="BE2042" s="14">
        <v>46210</v>
      </c>
      <c r="BF2042" t="s">
        <v>1454</v>
      </c>
      <c r="BG2042" s="31">
        <v>46210.596666666665</v>
      </c>
      <c r="BH2042" s="14">
        <v>46210</v>
      </c>
      <c r="BI2042" t="s">
        <v>1501</v>
      </c>
      <c r="BJ2042" s="31">
        <v>46210.62400462963</v>
      </c>
      <c r="BK2042" s="14">
        <v>46210</v>
      </c>
      <c r="BL2042" t="s">
        <v>1501</v>
      </c>
      <c r="BM2042" s="31">
        <v>46210.634375000001</v>
      </c>
      <c r="BZ2042" s="14">
        <v>46210</v>
      </c>
      <c r="CA2042" t="s">
        <v>1501</v>
      </c>
      <c r="CB2042" s="31">
        <v>46210.654386574075</v>
      </c>
      <c r="CC2042" s="14">
        <v>46210</v>
      </c>
      <c r="CD2042" t="s">
        <v>1437</v>
      </c>
      <c r="CE2042" s="31">
        <v>46210.675370370373</v>
      </c>
      <c r="CI2042" s="14">
        <v>46210</v>
      </c>
      <c r="CJ2042" t="s">
        <v>9125</v>
      </c>
      <c r="CK2042" s="31">
        <v>46210.704722222225</v>
      </c>
      <c r="CP2042" t="str">
        <f>VLOOKUP(A2042,Sheet1!$A$2:$E$221,2,0)</f>
        <v>South East Zone</v>
      </c>
    </row>
    <row r="2043" spans="1:94" x14ac:dyDescent="0.35">
      <c r="A2043" t="s">
        <v>9116</v>
      </c>
      <c r="B2043">
        <v>577</v>
      </c>
      <c r="C2043" t="s">
        <v>9332</v>
      </c>
      <c r="D2043" t="s">
        <v>678</v>
      </c>
      <c r="E2043" t="s">
        <v>532</v>
      </c>
      <c r="F2043" t="s">
        <v>533</v>
      </c>
      <c r="G2043" t="s">
        <v>518</v>
      </c>
      <c r="H2043" t="s">
        <v>9142</v>
      </c>
      <c r="I2043">
        <v>445470</v>
      </c>
      <c r="J2043" t="s">
        <v>3834</v>
      </c>
      <c r="K2043" t="s">
        <v>3835</v>
      </c>
      <c r="L2043" t="s">
        <v>4622</v>
      </c>
      <c r="M2043" t="s">
        <v>9143</v>
      </c>
      <c r="N2043">
        <v>45000</v>
      </c>
      <c r="O2043" t="s">
        <v>1036</v>
      </c>
      <c r="P2043" t="s">
        <v>1037</v>
      </c>
      <c r="Q2043" t="s">
        <v>9144</v>
      </c>
      <c r="R2043">
        <v>7991614603</v>
      </c>
      <c r="S2043" t="s">
        <v>13394</v>
      </c>
      <c r="T2043"/>
      <c r="V2043" s="14">
        <v>46206</v>
      </c>
      <c r="W2043" t="s">
        <v>9133</v>
      </c>
      <c r="X2043" s="31">
        <v>46206.653483796297</v>
      </c>
      <c r="AN2043" s="14">
        <v>46206</v>
      </c>
      <c r="AO2043" t="s">
        <v>9123</v>
      </c>
      <c r="AP2043" s="31">
        <v>46206.700914351852</v>
      </c>
      <c r="AT2043" s="31">
        <v>46206.700914351852</v>
      </c>
      <c r="AU2043" s="14">
        <v>46206</v>
      </c>
      <c r="AV2043" t="s">
        <v>9123</v>
      </c>
      <c r="AW2043" t="s">
        <v>9124</v>
      </c>
      <c r="AX2043" t="s">
        <v>677</v>
      </c>
      <c r="AY2043" s="14">
        <v>46206</v>
      </c>
      <c r="AZ2043" t="s">
        <v>9125</v>
      </c>
      <c r="BA2043" s="31">
        <v>46206.704131944447</v>
      </c>
      <c r="BB2043" s="14">
        <v>46206</v>
      </c>
      <c r="BC2043" t="s">
        <v>1435</v>
      </c>
      <c r="BD2043" s="31">
        <v>46206.70988425926</v>
      </c>
      <c r="BE2043" s="14">
        <v>46206</v>
      </c>
      <c r="BF2043" t="s">
        <v>1436</v>
      </c>
      <c r="BG2043" s="31">
        <v>46206.712557870371</v>
      </c>
      <c r="BH2043" s="14">
        <v>46206</v>
      </c>
      <c r="BI2043" t="s">
        <v>1437</v>
      </c>
      <c r="BJ2043" s="31">
        <v>46206.717372685183</v>
      </c>
      <c r="BK2043" s="14">
        <v>46206</v>
      </c>
      <c r="BL2043" t="s">
        <v>1437</v>
      </c>
      <c r="BM2043" s="31">
        <v>46206.71775462963</v>
      </c>
      <c r="BZ2043" s="14">
        <v>46206</v>
      </c>
      <c r="CA2043" t="s">
        <v>1437</v>
      </c>
      <c r="CB2043" s="31">
        <v>46206.721030092594</v>
      </c>
      <c r="CC2043" s="14">
        <v>46206</v>
      </c>
      <c r="CD2043" t="s">
        <v>1455</v>
      </c>
      <c r="CE2043" s="31">
        <v>46206.72315972222</v>
      </c>
      <c r="CI2043" s="14">
        <v>46206</v>
      </c>
      <c r="CJ2043" t="s">
        <v>9125</v>
      </c>
      <c r="CK2043" s="31">
        <v>46206.809224537035</v>
      </c>
      <c r="CP2043" t="str">
        <f>VLOOKUP(A2043,Sheet1!$A$2:$E$221,2,0)</f>
        <v>South East Zone</v>
      </c>
    </row>
    <row r="2044" spans="1:94" x14ac:dyDescent="0.35">
      <c r="A2044" t="s">
        <v>9116</v>
      </c>
      <c r="B2044">
        <v>577</v>
      </c>
      <c r="C2044" t="s">
        <v>9332</v>
      </c>
      <c r="D2044" t="s">
        <v>678</v>
      </c>
      <c r="E2044" t="s">
        <v>532</v>
      </c>
      <c r="F2044" t="s">
        <v>533</v>
      </c>
      <c r="G2044" t="s">
        <v>518</v>
      </c>
      <c r="H2044" t="s">
        <v>9145</v>
      </c>
      <c r="I2044">
        <v>532752</v>
      </c>
      <c r="J2044" t="s">
        <v>3834</v>
      </c>
      <c r="K2044" t="s">
        <v>3835</v>
      </c>
      <c r="L2044" t="s">
        <v>4622</v>
      </c>
      <c r="M2044" t="s">
        <v>9146</v>
      </c>
      <c r="N2044">
        <v>45000</v>
      </c>
      <c r="O2044" t="s">
        <v>1036</v>
      </c>
      <c r="P2044" t="s">
        <v>1037</v>
      </c>
      <c r="Q2044" t="s">
        <v>9147</v>
      </c>
      <c r="R2044">
        <v>6440425102</v>
      </c>
      <c r="S2044" t="s">
        <v>13394</v>
      </c>
      <c r="T2044"/>
      <c r="V2044" s="14">
        <v>46204</v>
      </c>
      <c r="W2044" t="s">
        <v>9133</v>
      </c>
      <c r="X2044" s="31">
        <v>46204.556018518517</v>
      </c>
      <c r="AN2044" s="14">
        <v>46204</v>
      </c>
      <c r="AO2044" t="s">
        <v>9123</v>
      </c>
      <c r="AP2044" s="31">
        <v>46204.596203703702</v>
      </c>
      <c r="AT2044" s="31">
        <v>46204.596203703702</v>
      </c>
      <c r="AU2044" s="14">
        <v>46204</v>
      </c>
      <c r="AV2044" t="s">
        <v>9123</v>
      </c>
      <c r="AW2044" t="s">
        <v>9124</v>
      </c>
      <c r="AX2044" t="s">
        <v>677</v>
      </c>
      <c r="AY2044" s="14">
        <v>46204</v>
      </c>
      <c r="AZ2044" t="s">
        <v>9125</v>
      </c>
      <c r="BA2044" s="31">
        <v>46204.61141203704</v>
      </c>
      <c r="BB2044" s="14">
        <v>46204</v>
      </c>
      <c r="BC2044" t="s">
        <v>1435</v>
      </c>
      <c r="BD2044" s="31">
        <v>46204.612916666665</v>
      </c>
      <c r="BE2044" s="14">
        <v>46204</v>
      </c>
      <c r="BF2044" t="s">
        <v>1440</v>
      </c>
      <c r="BG2044" s="31">
        <v>46204.619768518518</v>
      </c>
      <c r="BH2044" s="14">
        <v>46204</v>
      </c>
      <c r="BI2044" t="s">
        <v>1491</v>
      </c>
      <c r="BJ2044" s="31">
        <v>46204.639467592591</v>
      </c>
      <c r="BK2044" s="14">
        <v>46204</v>
      </c>
      <c r="BL2044" t="s">
        <v>1491</v>
      </c>
      <c r="BM2044" s="31">
        <v>46204.640451388892</v>
      </c>
      <c r="BZ2044" s="14">
        <v>46204</v>
      </c>
      <c r="CA2044" t="s">
        <v>1491</v>
      </c>
      <c r="CB2044" s="31">
        <v>46204.652627314812</v>
      </c>
      <c r="CC2044" s="14">
        <v>46204</v>
      </c>
      <c r="CD2044" t="s">
        <v>1437</v>
      </c>
      <c r="CE2044" s="31">
        <v>46204.670277777775</v>
      </c>
      <c r="CI2044" s="14">
        <v>46204</v>
      </c>
      <c r="CJ2044" t="s">
        <v>9125</v>
      </c>
      <c r="CK2044" s="31">
        <v>46204.731990740744</v>
      </c>
      <c r="CP2044" t="str">
        <f>VLOOKUP(A2044,Sheet1!$A$2:$E$221,2,0)</f>
        <v>South East Zone</v>
      </c>
    </row>
    <row r="2045" spans="1:94" x14ac:dyDescent="0.35">
      <c r="A2045" t="s">
        <v>9116</v>
      </c>
      <c r="B2045">
        <v>577</v>
      </c>
      <c r="C2045" t="s">
        <v>9332</v>
      </c>
      <c r="D2045" t="s">
        <v>678</v>
      </c>
      <c r="E2045" t="s">
        <v>532</v>
      </c>
      <c r="F2045" t="s">
        <v>533</v>
      </c>
      <c r="G2045" t="s">
        <v>518</v>
      </c>
      <c r="H2045" t="s">
        <v>9148</v>
      </c>
      <c r="I2045">
        <v>582652</v>
      </c>
      <c r="J2045" t="s">
        <v>9118</v>
      </c>
      <c r="K2045" t="s">
        <v>9119</v>
      </c>
      <c r="L2045" t="s">
        <v>4622</v>
      </c>
      <c r="M2045" t="s">
        <v>9149</v>
      </c>
      <c r="N2045">
        <v>45000</v>
      </c>
      <c r="O2045" t="s">
        <v>1036</v>
      </c>
      <c r="P2045" t="s">
        <v>1037</v>
      </c>
      <c r="Q2045" t="s">
        <v>9150</v>
      </c>
      <c r="R2045">
        <v>7084725985</v>
      </c>
      <c r="S2045" t="s">
        <v>13394</v>
      </c>
      <c r="T2045"/>
      <c r="V2045" s="14">
        <v>46205</v>
      </c>
      <c r="W2045" t="s">
        <v>9122</v>
      </c>
      <c r="X2045" s="31">
        <v>46205.596377314818</v>
      </c>
      <c r="AN2045" s="14">
        <v>46205</v>
      </c>
      <c r="AO2045" t="s">
        <v>9123</v>
      </c>
      <c r="AP2045" s="31">
        <v>46205.682314814818</v>
      </c>
      <c r="AT2045" s="31">
        <v>46205.682314814818</v>
      </c>
      <c r="AU2045" s="14">
        <v>46205</v>
      </c>
      <c r="AV2045" t="s">
        <v>9123</v>
      </c>
      <c r="AW2045" t="s">
        <v>9124</v>
      </c>
      <c r="AX2045" t="s">
        <v>677</v>
      </c>
      <c r="AY2045" s="14">
        <v>46205</v>
      </c>
      <c r="AZ2045" t="s">
        <v>9125</v>
      </c>
      <c r="BA2045" s="31">
        <v>46205.702372685184</v>
      </c>
      <c r="BB2045" s="14">
        <v>46205</v>
      </c>
      <c r="BC2045" t="s">
        <v>1435</v>
      </c>
      <c r="BD2045" s="31">
        <v>46205.710497685184</v>
      </c>
      <c r="BE2045" s="14">
        <v>46205</v>
      </c>
      <c r="BF2045" t="s">
        <v>1454</v>
      </c>
      <c r="BG2045" s="31">
        <v>46205.719965277778</v>
      </c>
      <c r="BH2045" s="14">
        <v>46205</v>
      </c>
      <c r="BI2045" t="s">
        <v>8654</v>
      </c>
      <c r="BJ2045" s="31">
        <v>46205.730300925927</v>
      </c>
      <c r="BK2045" s="14">
        <v>46205</v>
      </c>
      <c r="BL2045" t="s">
        <v>8654</v>
      </c>
      <c r="BM2045" s="31">
        <v>46205.731157407405</v>
      </c>
      <c r="BZ2045" s="14">
        <v>46205</v>
      </c>
      <c r="CA2045" t="s">
        <v>8654</v>
      </c>
      <c r="CB2045" s="31">
        <v>46205.747997685183</v>
      </c>
      <c r="CC2045" s="14">
        <v>46205</v>
      </c>
      <c r="CD2045" t="s">
        <v>1437</v>
      </c>
      <c r="CE2045" s="31">
        <v>46205.753761574073</v>
      </c>
      <c r="CI2045" s="14">
        <v>46205</v>
      </c>
      <c r="CJ2045" t="s">
        <v>9125</v>
      </c>
      <c r="CK2045" s="31">
        <v>46205.854641203703</v>
      </c>
      <c r="CP2045" t="str">
        <f>VLOOKUP(A2045,Sheet1!$A$2:$E$221,2,0)</f>
        <v>South East Zone</v>
      </c>
    </row>
    <row r="2046" spans="1:94" x14ac:dyDescent="0.35">
      <c r="A2046" t="s">
        <v>9116</v>
      </c>
      <c r="B2046">
        <v>577</v>
      </c>
      <c r="C2046" t="s">
        <v>9332</v>
      </c>
      <c r="D2046" t="s">
        <v>678</v>
      </c>
      <c r="E2046" t="s">
        <v>532</v>
      </c>
      <c r="F2046" t="s">
        <v>533</v>
      </c>
      <c r="G2046" t="s">
        <v>518</v>
      </c>
      <c r="H2046" t="s">
        <v>11233</v>
      </c>
      <c r="I2046">
        <v>657210</v>
      </c>
      <c r="J2046" t="s">
        <v>11234</v>
      </c>
      <c r="K2046" t="s">
        <v>11235</v>
      </c>
      <c r="L2046" t="s">
        <v>4622</v>
      </c>
      <c r="M2046" t="s">
        <v>11236</v>
      </c>
      <c r="N2046">
        <v>45000</v>
      </c>
      <c r="O2046" t="s">
        <v>1036</v>
      </c>
      <c r="P2046" t="s">
        <v>1037</v>
      </c>
      <c r="Q2046" t="s">
        <v>11237</v>
      </c>
      <c r="R2046">
        <v>9082157492</v>
      </c>
      <c r="S2046" t="s">
        <v>13394</v>
      </c>
      <c r="T2046"/>
      <c r="V2046" s="14">
        <v>46209</v>
      </c>
      <c r="W2046" t="s">
        <v>11238</v>
      </c>
      <c r="X2046" s="31">
        <v>46209.513090277775</v>
      </c>
      <c r="AN2046" s="14">
        <v>46209</v>
      </c>
      <c r="AO2046" t="s">
        <v>11239</v>
      </c>
      <c r="AP2046" s="31">
        <v>46209.770173611112</v>
      </c>
      <c r="AT2046" s="31">
        <v>46209.770173611112</v>
      </c>
      <c r="AU2046" s="14">
        <v>46209</v>
      </c>
      <c r="AV2046" t="s">
        <v>11239</v>
      </c>
      <c r="AW2046" t="s">
        <v>533</v>
      </c>
      <c r="AX2046" t="s">
        <v>678</v>
      </c>
      <c r="AY2046" s="14">
        <v>46209</v>
      </c>
      <c r="AZ2046" t="s">
        <v>9125</v>
      </c>
      <c r="BA2046" s="31">
        <v>46209.778611111113</v>
      </c>
      <c r="BB2046" s="14">
        <v>46210</v>
      </c>
      <c r="BC2046" t="s">
        <v>1435</v>
      </c>
      <c r="BD2046" s="31">
        <v>46210.396168981482</v>
      </c>
      <c r="BE2046" s="14">
        <v>46210</v>
      </c>
      <c r="BF2046" t="s">
        <v>3135</v>
      </c>
      <c r="BG2046" s="31">
        <v>46210.400821759256</v>
      </c>
      <c r="BH2046" s="14">
        <v>46210</v>
      </c>
      <c r="BI2046" t="s">
        <v>1501</v>
      </c>
      <c r="BJ2046" s="31">
        <v>46210.416006944448</v>
      </c>
      <c r="BK2046" s="14">
        <v>46210</v>
      </c>
      <c r="BL2046" t="s">
        <v>1501</v>
      </c>
      <c r="BM2046" s="31">
        <v>46210.416967592595</v>
      </c>
      <c r="BZ2046" s="14">
        <v>46210</v>
      </c>
      <c r="CA2046" t="s">
        <v>1501</v>
      </c>
      <c r="CB2046" s="31">
        <v>46210.437835648147</v>
      </c>
      <c r="CC2046" s="14">
        <v>46210</v>
      </c>
      <c r="CD2046" t="s">
        <v>1455</v>
      </c>
      <c r="CE2046" s="31">
        <v>46210.561793981484</v>
      </c>
      <c r="CI2046" s="14">
        <v>46210</v>
      </c>
      <c r="CJ2046" t="s">
        <v>9125</v>
      </c>
      <c r="CK2046" s="31">
        <v>46210.599224537036</v>
      </c>
      <c r="CP2046" t="str">
        <f>VLOOKUP(A2046,Sheet1!$A$2:$E$221,2,0)</f>
        <v>South East Zone</v>
      </c>
    </row>
    <row r="2047" spans="1:94" x14ac:dyDescent="0.35">
      <c r="A2047" t="s">
        <v>9151</v>
      </c>
      <c r="B2047">
        <v>1103</v>
      </c>
      <c r="C2047" t="s">
        <v>9332</v>
      </c>
      <c r="D2047" t="s">
        <v>678</v>
      </c>
      <c r="E2047" t="s">
        <v>620</v>
      </c>
      <c r="F2047" t="s">
        <v>621</v>
      </c>
      <c r="G2047" t="s">
        <v>828</v>
      </c>
      <c r="H2047" t="s">
        <v>13091</v>
      </c>
      <c r="I2047">
        <v>568968</v>
      </c>
      <c r="J2047" t="s">
        <v>9153</v>
      </c>
      <c r="K2047" t="s">
        <v>9154</v>
      </c>
      <c r="L2047" t="s">
        <v>4622</v>
      </c>
      <c r="M2047" t="s">
        <v>13092</v>
      </c>
      <c r="N2047">
        <v>40000</v>
      </c>
      <c r="O2047" t="s">
        <v>1059</v>
      </c>
      <c r="P2047" t="s">
        <v>1060</v>
      </c>
      <c r="Q2047" t="s">
        <v>13093</v>
      </c>
      <c r="R2047">
        <v>1300428050</v>
      </c>
      <c r="S2047" t="s">
        <v>13394</v>
      </c>
      <c r="T2047"/>
      <c r="V2047" s="14">
        <v>46210</v>
      </c>
      <c r="W2047" t="s">
        <v>9157</v>
      </c>
      <c r="X2047" s="31">
        <v>46210.454918981479</v>
      </c>
      <c r="AN2047" s="14">
        <v>46210</v>
      </c>
      <c r="AO2047" t="s">
        <v>2441</v>
      </c>
      <c r="AP2047" s="31">
        <v>46210.61210648148</v>
      </c>
      <c r="AT2047" s="31">
        <v>46210.61210648148</v>
      </c>
      <c r="AU2047" s="14">
        <v>46210</v>
      </c>
      <c r="AV2047" t="s">
        <v>2441</v>
      </c>
      <c r="AW2047" t="s">
        <v>621</v>
      </c>
      <c r="AX2047" t="s">
        <v>678</v>
      </c>
      <c r="AY2047" s="14">
        <v>46210</v>
      </c>
      <c r="AZ2047" t="s">
        <v>2441</v>
      </c>
      <c r="BA2047" s="31">
        <v>46210.622766203705</v>
      </c>
      <c r="BB2047" s="14">
        <v>46210</v>
      </c>
      <c r="BC2047" t="s">
        <v>1435</v>
      </c>
      <c r="BD2047" s="31">
        <v>46210.626504629632</v>
      </c>
      <c r="BE2047" s="14">
        <v>46210</v>
      </c>
      <c r="BF2047" t="s">
        <v>1449</v>
      </c>
      <c r="BG2047" s="31">
        <v>46210.637870370374</v>
      </c>
      <c r="BH2047" s="14">
        <v>46210</v>
      </c>
      <c r="BI2047" t="s">
        <v>1501</v>
      </c>
      <c r="BJ2047" s="31">
        <v>46210.645092592589</v>
      </c>
      <c r="BK2047" s="14">
        <v>46210</v>
      </c>
      <c r="BL2047" t="s">
        <v>1501</v>
      </c>
      <c r="BM2047" s="31">
        <v>46210.645532407405</v>
      </c>
      <c r="BZ2047" s="14">
        <v>46210</v>
      </c>
      <c r="CA2047" t="s">
        <v>1501</v>
      </c>
      <c r="CB2047" s="31">
        <v>46210.656030092592</v>
      </c>
      <c r="CC2047" s="14">
        <v>46210</v>
      </c>
      <c r="CD2047" t="s">
        <v>1437</v>
      </c>
      <c r="CE2047" s="31">
        <v>46210.66814814815</v>
      </c>
      <c r="CP2047" t="str">
        <f>VLOOKUP(A2047,Sheet1!$A$2:$E$221,2,0)</f>
        <v>South East Zone</v>
      </c>
    </row>
    <row r="2048" spans="1:94" x14ac:dyDescent="0.35">
      <c r="A2048" t="s">
        <v>9151</v>
      </c>
      <c r="B2048">
        <v>1103</v>
      </c>
      <c r="C2048" t="s">
        <v>9332</v>
      </c>
      <c r="D2048" t="s">
        <v>678</v>
      </c>
      <c r="E2048" t="s">
        <v>620</v>
      </c>
      <c r="F2048" t="s">
        <v>621</v>
      </c>
      <c r="G2048" t="s">
        <v>828</v>
      </c>
      <c r="H2048" t="s">
        <v>9152</v>
      </c>
      <c r="I2048">
        <v>578091</v>
      </c>
      <c r="J2048" t="s">
        <v>9153</v>
      </c>
      <c r="K2048" t="s">
        <v>9154</v>
      </c>
      <c r="L2048" t="s">
        <v>4622</v>
      </c>
      <c r="M2048" t="s">
        <v>9155</v>
      </c>
      <c r="O2048" t="s">
        <v>1134</v>
      </c>
      <c r="P2048" t="s">
        <v>1135</v>
      </c>
      <c r="Q2048" t="s">
        <v>9156</v>
      </c>
      <c r="R2048">
        <v>5315029757</v>
      </c>
      <c r="S2048" t="s">
        <v>13394</v>
      </c>
      <c r="T2048"/>
      <c r="V2048" s="14">
        <v>46206</v>
      </c>
      <c r="W2048" t="s">
        <v>9157</v>
      </c>
      <c r="X2048" s="31">
        <v>46206.374155092592</v>
      </c>
      <c r="AN2048" s="14">
        <v>46206</v>
      </c>
      <c r="AO2048" t="s">
        <v>2973</v>
      </c>
      <c r="AP2048" s="31">
        <v>46206.440300925926</v>
      </c>
      <c r="AT2048" s="31">
        <v>46206.440300925926</v>
      </c>
      <c r="AU2048" s="14">
        <v>46206</v>
      </c>
      <c r="AV2048" t="s">
        <v>2973</v>
      </c>
      <c r="AW2048" t="s">
        <v>9158</v>
      </c>
      <c r="AX2048" t="s">
        <v>677</v>
      </c>
      <c r="AY2048" s="14">
        <v>46206</v>
      </c>
      <c r="AZ2048" t="s">
        <v>2973</v>
      </c>
      <c r="BA2048" s="31">
        <v>46206.441342592596</v>
      </c>
      <c r="BB2048" s="14">
        <v>46206</v>
      </c>
      <c r="BC2048" t="s">
        <v>1435</v>
      </c>
      <c r="BD2048" s="31">
        <v>46206.447013888886</v>
      </c>
      <c r="BE2048" s="14">
        <v>46206</v>
      </c>
      <c r="BF2048" t="s">
        <v>1450</v>
      </c>
      <c r="BG2048" s="31">
        <v>46206.467835648145</v>
      </c>
      <c r="BH2048" s="14">
        <v>46206</v>
      </c>
      <c r="BI2048" t="s">
        <v>1444</v>
      </c>
      <c r="BJ2048" s="31">
        <v>46206.507835648146</v>
      </c>
      <c r="BN2048" s="14">
        <v>46206</v>
      </c>
      <c r="BO2048" t="s">
        <v>1444</v>
      </c>
      <c r="BP2048" s="31">
        <v>46206.509201388886</v>
      </c>
      <c r="CP2048" t="str">
        <f>VLOOKUP(A2048,Sheet1!$A$2:$E$221,2,0)</f>
        <v>South East Zone</v>
      </c>
    </row>
    <row r="2049" spans="1:94" x14ac:dyDescent="0.35">
      <c r="A2049" t="s">
        <v>9151</v>
      </c>
      <c r="B2049">
        <v>1103</v>
      </c>
      <c r="C2049" t="s">
        <v>9332</v>
      </c>
      <c r="D2049" t="s">
        <v>678</v>
      </c>
      <c r="E2049" t="s">
        <v>620</v>
      </c>
      <c r="F2049" t="s">
        <v>621</v>
      </c>
      <c r="G2049" t="s">
        <v>828</v>
      </c>
      <c r="H2049" t="s">
        <v>4456</v>
      </c>
      <c r="I2049">
        <v>613871</v>
      </c>
      <c r="J2049" t="s">
        <v>2360</v>
      </c>
      <c r="K2049" t="s">
        <v>2361</v>
      </c>
      <c r="L2049" t="s">
        <v>4622</v>
      </c>
      <c r="M2049" t="s">
        <v>9159</v>
      </c>
      <c r="N2049">
        <v>82000</v>
      </c>
      <c r="O2049" t="s">
        <v>4458</v>
      </c>
      <c r="P2049" t="s">
        <v>4459</v>
      </c>
      <c r="Q2049" t="s">
        <v>4457</v>
      </c>
      <c r="R2049">
        <v>3671883809</v>
      </c>
      <c r="S2049" t="s">
        <v>13394</v>
      </c>
      <c r="T2049"/>
      <c r="V2049" s="14">
        <v>46206</v>
      </c>
      <c r="W2049" t="s">
        <v>9160</v>
      </c>
      <c r="X2049" s="31">
        <v>46206.395185185182</v>
      </c>
      <c r="AN2049" s="14">
        <v>46206</v>
      </c>
      <c r="AO2049" t="s">
        <v>2441</v>
      </c>
      <c r="AP2049" s="31">
        <v>46206.511990740742</v>
      </c>
      <c r="AT2049" s="31">
        <v>46206.511990740742</v>
      </c>
      <c r="AU2049" s="14">
        <v>46206</v>
      </c>
      <c r="AV2049" t="s">
        <v>2441</v>
      </c>
      <c r="AW2049" t="s">
        <v>621</v>
      </c>
      <c r="AX2049" t="s">
        <v>678</v>
      </c>
      <c r="AY2049" s="14">
        <v>46206</v>
      </c>
      <c r="AZ2049" t="s">
        <v>2441</v>
      </c>
      <c r="BA2049" s="31">
        <v>46206.512881944444</v>
      </c>
      <c r="BB2049" s="14">
        <v>46206</v>
      </c>
      <c r="BC2049" t="s">
        <v>1435</v>
      </c>
      <c r="BD2049" s="31">
        <v>46206.515138888892</v>
      </c>
      <c r="BE2049" s="14">
        <v>46206</v>
      </c>
      <c r="BF2049" t="s">
        <v>1454</v>
      </c>
      <c r="BG2049" s="31">
        <v>46206.524826388886</v>
      </c>
      <c r="BH2049" s="14">
        <v>46206</v>
      </c>
      <c r="BI2049" t="s">
        <v>1444</v>
      </c>
      <c r="BJ2049" s="31">
        <v>46206.544594907406</v>
      </c>
      <c r="BK2049" s="14">
        <v>46206</v>
      </c>
      <c r="BL2049" t="s">
        <v>1444</v>
      </c>
      <c r="BM2049" s="31">
        <v>46206.545358796298</v>
      </c>
      <c r="BZ2049" s="14">
        <v>46206</v>
      </c>
      <c r="CA2049" t="s">
        <v>1444</v>
      </c>
      <c r="CB2049" s="31">
        <v>46206.568113425928</v>
      </c>
      <c r="CC2049" s="14">
        <v>46206</v>
      </c>
      <c r="CD2049" t="s">
        <v>1437</v>
      </c>
      <c r="CE2049" s="31">
        <v>46206.571469907409</v>
      </c>
      <c r="CI2049" s="14">
        <v>46206</v>
      </c>
      <c r="CJ2049" t="s">
        <v>2973</v>
      </c>
      <c r="CK2049" s="31">
        <v>46206.751562500001</v>
      </c>
      <c r="CP2049" t="str">
        <f>VLOOKUP(A2049,Sheet1!$A$2:$E$221,2,0)</f>
        <v>South East Zone</v>
      </c>
    </row>
    <row r="2050" spans="1:94" x14ac:dyDescent="0.35">
      <c r="A2050" t="s">
        <v>9161</v>
      </c>
      <c r="B2050">
        <v>1097</v>
      </c>
      <c r="C2050" t="s">
        <v>9332</v>
      </c>
      <c r="D2050" t="s">
        <v>678</v>
      </c>
      <c r="E2050" t="s">
        <v>622</v>
      </c>
      <c r="F2050" t="s">
        <v>623</v>
      </c>
      <c r="G2050" t="s">
        <v>828</v>
      </c>
      <c r="H2050" t="s">
        <v>9162</v>
      </c>
      <c r="I2050">
        <v>552655</v>
      </c>
      <c r="J2050" t="s">
        <v>9163</v>
      </c>
      <c r="K2050" t="s">
        <v>9164</v>
      </c>
      <c r="L2050" t="s">
        <v>4622</v>
      </c>
      <c r="M2050" t="s">
        <v>9165</v>
      </c>
      <c r="N2050">
        <v>73000</v>
      </c>
      <c r="O2050" t="s">
        <v>1523</v>
      </c>
      <c r="P2050" t="s">
        <v>1524</v>
      </c>
      <c r="Q2050" t="s">
        <v>9166</v>
      </c>
      <c r="R2050">
        <v>3656349825</v>
      </c>
      <c r="S2050" t="s">
        <v>13394</v>
      </c>
      <c r="T2050"/>
      <c r="V2050" s="14">
        <v>46206</v>
      </c>
      <c r="W2050" t="s">
        <v>9167</v>
      </c>
      <c r="X2050" s="31">
        <v>46206.415775462963</v>
      </c>
      <c r="AN2050" s="14">
        <v>46206</v>
      </c>
      <c r="AO2050" t="s">
        <v>2974</v>
      </c>
      <c r="AP2050" s="31">
        <v>46206.443958333337</v>
      </c>
      <c r="AT2050" s="31">
        <v>46206.443958333337</v>
      </c>
      <c r="AU2050" s="14">
        <v>46206</v>
      </c>
      <c r="AV2050" t="s">
        <v>2974</v>
      </c>
      <c r="AW2050" t="s">
        <v>9168</v>
      </c>
      <c r="AX2050" t="s">
        <v>677</v>
      </c>
      <c r="AY2050" s="14">
        <v>46206</v>
      </c>
      <c r="AZ2050" t="s">
        <v>2974</v>
      </c>
      <c r="BA2050" s="31">
        <v>46206.641458333332</v>
      </c>
      <c r="BB2050" s="14">
        <v>46206</v>
      </c>
      <c r="BC2050" t="s">
        <v>1435</v>
      </c>
      <c r="BD2050" s="31">
        <v>46206.646249999998</v>
      </c>
      <c r="BE2050" s="14">
        <v>46206</v>
      </c>
      <c r="BF2050" t="s">
        <v>1440</v>
      </c>
      <c r="BG2050" s="31">
        <v>46206.650949074072</v>
      </c>
      <c r="BH2050" s="14">
        <v>46206</v>
      </c>
      <c r="BI2050" t="s">
        <v>1444</v>
      </c>
      <c r="BJ2050" s="31">
        <v>46206.681238425925</v>
      </c>
      <c r="BN2050" s="14">
        <v>46206</v>
      </c>
      <c r="BO2050" t="s">
        <v>1444</v>
      </c>
      <c r="BP2050" s="31">
        <v>46206.682141203702</v>
      </c>
      <c r="CP2050" t="str">
        <f>VLOOKUP(A2050,Sheet1!$A$2:$E$221,2,0)</f>
        <v>South East Zone</v>
      </c>
    </row>
    <row r="2051" spans="1:94" x14ac:dyDescent="0.35">
      <c r="A2051" t="s">
        <v>9161</v>
      </c>
      <c r="B2051">
        <v>1097</v>
      </c>
      <c r="C2051" t="s">
        <v>9332</v>
      </c>
      <c r="D2051" t="s">
        <v>678</v>
      </c>
      <c r="E2051" t="s">
        <v>622</v>
      </c>
      <c r="F2051" t="s">
        <v>623</v>
      </c>
      <c r="G2051" t="s">
        <v>828</v>
      </c>
      <c r="H2051" t="s">
        <v>9169</v>
      </c>
      <c r="I2051">
        <v>590626</v>
      </c>
      <c r="J2051" t="s">
        <v>1539</v>
      </c>
      <c r="K2051" t="s">
        <v>1540</v>
      </c>
      <c r="L2051" t="s">
        <v>4622</v>
      </c>
      <c r="M2051" t="s">
        <v>9170</v>
      </c>
      <c r="N2051">
        <v>50000</v>
      </c>
      <c r="O2051" t="s">
        <v>1134</v>
      </c>
      <c r="P2051" t="s">
        <v>1135</v>
      </c>
      <c r="Q2051" t="s">
        <v>9171</v>
      </c>
      <c r="R2051">
        <v>8712573527</v>
      </c>
      <c r="S2051" t="s">
        <v>13394</v>
      </c>
      <c r="T2051"/>
      <c r="V2051" s="14">
        <v>46206</v>
      </c>
      <c r="W2051" t="s">
        <v>9172</v>
      </c>
      <c r="X2051" s="31">
        <v>46206.662986111114</v>
      </c>
      <c r="AN2051" s="14">
        <v>46206</v>
      </c>
      <c r="AO2051" t="s">
        <v>1541</v>
      </c>
      <c r="AP2051" s="31">
        <v>46206.701944444445</v>
      </c>
      <c r="AT2051" s="31">
        <v>46206.701944444445</v>
      </c>
      <c r="AU2051" s="14">
        <v>46206</v>
      </c>
      <c r="AV2051" t="s">
        <v>1541</v>
      </c>
      <c r="AW2051" t="s">
        <v>623</v>
      </c>
      <c r="AX2051" t="s">
        <v>678</v>
      </c>
      <c r="AY2051" s="14">
        <v>46206</v>
      </c>
      <c r="AZ2051" t="s">
        <v>1541</v>
      </c>
      <c r="BA2051" s="31">
        <v>46206.707037037035</v>
      </c>
      <c r="BB2051" s="14">
        <v>46206</v>
      </c>
      <c r="BC2051" t="s">
        <v>1435</v>
      </c>
      <c r="BD2051" s="31">
        <v>46206.70988425926</v>
      </c>
      <c r="BE2051" s="14">
        <v>46206</v>
      </c>
      <c r="BF2051" t="s">
        <v>1442</v>
      </c>
      <c r="BG2051" s="31">
        <v>46206.713946759257</v>
      </c>
      <c r="BH2051" s="14">
        <v>46206</v>
      </c>
      <c r="BI2051" t="s">
        <v>1437</v>
      </c>
      <c r="BJ2051" s="31">
        <v>46206.717962962961</v>
      </c>
      <c r="BK2051" s="14">
        <v>46206</v>
      </c>
      <c r="BL2051" t="s">
        <v>1437</v>
      </c>
      <c r="BM2051" s="31">
        <v>46206.718553240738</v>
      </c>
      <c r="BZ2051" s="14">
        <v>46206</v>
      </c>
      <c r="CA2051" t="s">
        <v>1437</v>
      </c>
      <c r="CB2051" s="31">
        <v>46206.725787037038</v>
      </c>
      <c r="CC2051" s="14">
        <v>46206</v>
      </c>
      <c r="CD2051" t="s">
        <v>1437</v>
      </c>
      <c r="CE2051" s="31">
        <v>46206.736307870371</v>
      </c>
      <c r="CI2051" s="14">
        <v>46209</v>
      </c>
      <c r="CJ2051" t="s">
        <v>2974</v>
      </c>
      <c r="CK2051" s="31">
        <v>46209.689340277779</v>
      </c>
      <c r="CP2051" t="str">
        <f>VLOOKUP(A2051,Sheet1!$A$2:$E$221,2,0)</f>
        <v>South East Zone</v>
      </c>
    </row>
    <row r="2052" spans="1:94" x14ac:dyDescent="0.35">
      <c r="A2052" t="s">
        <v>9161</v>
      </c>
      <c r="B2052">
        <v>1097</v>
      </c>
      <c r="C2052" t="s">
        <v>9332</v>
      </c>
      <c r="D2052" t="s">
        <v>678</v>
      </c>
      <c r="E2052" t="s">
        <v>622</v>
      </c>
      <c r="F2052" t="s">
        <v>623</v>
      </c>
      <c r="G2052" t="s">
        <v>828</v>
      </c>
      <c r="H2052" t="s">
        <v>9173</v>
      </c>
      <c r="I2052">
        <v>599414</v>
      </c>
      <c r="J2052" t="s">
        <v>1539</v>
      </c>
      <c r="K2052" t="s">
        <v>1540</v>
      </c>
      <c r="L2052" t="s">
        <v>4622</v>
      </c>
      <c r="M2052" t="s">
        <v>9174</v>
      </c>
      <c r="N2052">
        <v>40000</v>
      </c>
      <c r="O2052" t="s">
        <v>1059</v>
      </c>
      <c r="P2052" t="s">
        <v>1060</v>
      </c>
      <c r="Q2052" t="s">
        <v>9175</v>
      </c>
      <c r="R2052">
        <v>5637425904</v>
      </c>
      <c r="S2052" t="s">
        <v>13394</v>
      </c>
      <c r="T2052"/>
      <c r="V2052" s="14">
        <v>46204</v>
      </c>
      <c r="W2052" t="s">
        <v>9172</v>
      </c>
      <c r="X2052" s="31">
        <v>46204.599479166667</v>
      </c>
      <c r="AN2052" s="14">
        <v>46204</v>
      </c>
      <c r="AO2052" t="s">
        <v>1541</v>
      </c>
      <c r="AP2052" s="31">
        <v>46204.649027777778</v>
      </c>
      <c r="AT2052" s="31">
        <v>46204.649027777778</v>
      </c>
      <c r="AU2052" s="14">
        <v>46204</v>
      </c>
      <c r="AV2052" t="s">
        <v>1541</v>
      </c>
      <c r="AW2052" t="s">
        <v>623</v>
      </c>
      <c r="AX2052" t="s">
        <v>678</v>
      </c>
      <c r="AY2052" s="14">
        <v>46205</v>
      </c>
      <c r="AZ2052" t="s">
        <v>9172</v>
      </c>
      <c r="BA2052" s="31">
        <v>46205.716979166667</v>
      </c>
      <c r="BB2052" s="14">
        <v>46205</v>
      </c>
      <c r="BC2052" t="s">
        <v>1435</v>
      </c>
      <c r="BD2052" s="31">
        <v>46205.720046296294</v>
      </c>
      <c r="BE2052" s="14">
        <v>46205</v>
      </c>
      <c r="BF2052" t="s">
        <v>1449</v>
      </c>
      <c r="BG2052" s="31">
        <v>46205.725798611114</v>
      </c>
      <c r="BH2052" s="14">
        <v>46205</v>
      </c>
      <c r="BI2052" t="s">
        <v>8654</v>
      </c>
      <c r="BJ2052" s="31">
        <v>46205.73165509259</v>
      </c>
      <c r="BK2052" s="14">
        <v>46205</v>
      </c>
      <c r="BL2052" t="s">
        <v>8654</v>
      </c>
      <c r="BM2052" s="31">
        <v>46205.732847222222</v>
      </c>
      <c r="BZ2052" s="14">
        <v>46205</v>
      </c>
      <c r="CA2052" t="s">
        <v>8654</v>
      </c>
      <c r="CB2052" s="31">
        <v>46205.747662037036</v>
      </c>
      <c r="CC2052" s="14">
        <v>46205</v>
      </c>
      <c r="CD2052" t="s">
        <v>1437</v>
      </c>
      <c r="CE2052" s="31">
        <v>46205.753842592596</v>
      </c>
      <c r="CI2052" s="14">
        <v>46205</v>
      </c>
      <c r="CJ2052" t="s">
        <v>2974</v>
      </c>
      <c r="CK2052" s="31">
        <v>46205.833773148152</v>
      </c>
      <c r="CP2052" t="str">
        <f>VLOOKUP(A2052,Sheet1!$A$2:$E$221,2,0)</f>
        <v>South East Zone</v>
      </c>
    </row>
    <row r="2053" spans="1:94" x14ac:dyDescent="0.35">
      <c r="A2053" t="s">
        <v>9161</v>
      </c>
      <c r="B2053">
        <v>1097</v>
      </c>
      <c r="C2053" t="s">
        <v>9332</v>
      </c>
      <c r="D2053" t="s">
        <v>678</v>
      </c>
      <c r="E2053" t="s">
        <v>622</v>
      </c>
      <c r="F2053" t="s">
        <v>623</v>
      </c>
      <c r="G2053" t="s">
        <v>828</v>
      </c>
      <c r="H2053" t="s">
        <v>13094</v>
      </c>
      <c r="I2053">
        <v>704888</v>
      </c>
      <c r="J2053" t="s">
        <v>9163</v>
      </c>
      <c r="K2053" t="s">
        <v>9164</v>
      </c>
      <c r="L2053" t="s">
        <v>4622</v>
      </c>
      <c r="M2053" t="s">
        <v>13095</v>
      </c>
      <c r="N2053">
        <v>73000</v>
      </c>
      <c r="O2053" t="s">
        <v>1523</v>
      </c>
      <c r="P2053" t="s">
        <v>1524</v>
      </c>
      <c r="Q2053" t="s">
        <v>13096</v>
      </c>
      <c r="R2053">
        <v>2068390587</v>
      </c>
      <c r="S2053" t="s">
        <v>13394</v>
      </c>
      <c r="T2053"/>
      <c r="V2053" s="14">
        <v>46210</v>
      </c>
      <c r="W2053" t="s">
        <v>9167</v>
      </c>
      <c r="X2053" s="31">
        <v>46210.472708333335</v>
      </c>
      <c r="AB2053" s="14">
        <v>46210</v>
      </c>
      <c r="AC2053" t="s">
        <v>9167</v>
      </c>
      <c r="AD2053" s="31">
        <v>46210.481574074074</v>
      </c>
      <c r="AN2053" s="14">
        <v>46210</v>
      </c>
      <c r="AO2053" t="s">
        <v>1541</v>
      </c>
      <c r="AP2053" s="31">
        <v>46210.537361111114</v>
      </c>
      <c r="AT2053" s="31">
        <v>46210.537361111114</v>
      </c>
      <c r="AU2053" s="14">
        <v>46210</v>
      </c>
      <c r="AV2053" t="s">
        <v>1541</v>
      </c>
      <c r="AW2053" t="s">
        <v>623</v>
      </c>
      <c r="AX2053" t="s">
        <v>678</v>
      </c>
      <c r="AY2053" s="14">
        <v>46210</v>
      </c>
      <c r="AZ2053" t="s">
        <v>1541</v>
      </c>
      <c r="BA2053" s="31">
        <v>46210.540254629632</v>
      </c>
      <c r="BB2053" s="14">
        <v>46210</v>
      </c>
      <c r="BC2053" t="s">
        <v>1435</v>
      </c>
      <c r="BD2053" s="31">
        <v>46210.543877314813</v>
      </c>
      <c r="BE2053" s="14">
        <v>46210</v>
      </c>
      <c r="BF2053" t="s">
        <v>1454</v>
      </c>
      <c r="BG2053" s="31">
        <v>46210.566192129627</v>
      </c>
      <c r="BH2053" s="14">
        <v>46210</v>
      </c>
      <c r="BI2053" t="s">
        <v>1501</v>
      </c>
      <c r="BJ2053" s="31">
        <v>46210.605532407404</v>
      </c>
      <c r="BK2053" s="14">
        <v>46210</v>
      </c>
      <c r="BL2053" t="s">
        <v>1501</v>
      </c>
      <c r="BM2053" s="31">
        <v>46210.606215277781</v>
      </c>
      <c r="BZ2053" s="14">
        <v>46210</v>
      </c>
      <c r="CA2053" t="s">
        <v>1501</v>
      </c>
      <c r="CB2053" s="31">
        <v>46210.632638888892</v>
      </c>
      <c r="CC2053" s="14">
        <v>46210</v>
      </c>
      <c r="CD2053" t="s">
        <v>1455</v>
      </c>
      <c r="CE2053" s="31">
        <v>46210.635381944441</v>
      </c>
      <c r="CP2053" t="str">
        <f>VLOOKUP(A2053,Sheet1!$A$2:$E$221,2,0)</f>
        <v>South East Zone</v>
      </c>
    </row>
    <row r="2054" spans="1:94" x14ac:dyDescent="0.35">
      <c r="A2054" t="s">
        <v>9161</v>
      </c>
      <c r="B2054">
        <v>1097</v>
      </c>
      <c r="C2054" t="s">
        <v>9332</v>
      </c>
      <c r="D2054" t="s">
        <v>678</v>
      </c>
      <c r="E2054" t="s">
        <v>622</v>
      </c>
      <c r="F2054" t="s">
        <v>623</v>
      </c>
      <c r="G2054" t="s">
        <v>828</v>
      </c>
      <c r="H2054" t="s">
        <v>13097</v>
      </c>
      <c r="I2054">
        <v>786970</v>
      </c>
      <c r="J2054" t="s">
        <v>1539</v>
      </c>
      <c r="K2054" t="s">
        <v>1540</v>
      </c>
      <c r="L2054" t="s">
        <v>4622</v>
      </c>
      <c r="M2054" t="s">
        <v>13098</v>
      </c>
      <c r="N2054">
        <v>45000</v>
      </c>
      <c r="O2054" t="s">
        <v>7331</v>
      </c>
      <c r="P2054" t="s">
        <v>7332</v>
      </c>
      <c r="Q2054" t="s">
        <v>13099</v>
      </c>
      <c r="R2054">
        <v>4845102383</v>
      </c>
      <c r="S2054" t="s">
        <v>13394</v>
      </c>
      <c r="T2054"/>
      <c r="V2054" s="14">
        <v>46210</v>
      </c>
      <c r="W2054" t="s">
        <v>9172</v>
      </c>
      <c r="X2054" s="31">
        <v>46210.632337962961</v>
      </c>
      <c r="AN2054" s="14">
        <v>46210</v>
      </c>
      <c r="AO2054" t="s">
        <v>1541</v>
      </c>
      <c r="AP2054" s="31">
        <v>46210.703958333332</v>
      </c>
      <c r="AT2054" s="31">
        <v>46210.703958333332</v>
      </c>
      <c r="AU2054" s="14">
        <v>46210</v>
      </c>
      <c r="AV2054" t="s">
        <v>1541</v>
      </c>
      <c r="AW2054" t="s">
        <v>623</v>
      </c>
      <c r="AX2054" t="s">
        <v>678</v>
      </c>
      <c r="AY2054" s="14">
        <v>46210</v>
      </c>
      <c r="AZ2054" t="s">
        <v>1541</v>
      </c>
      <c r="BA2054" s="31">
        <v>46210.704456018517</v>
      </c>
      <c r="BB2054" s="14">
        <v>46210</v>
      </c>
      <c r="BC2054" t="s">
        <v>1435</v>
      </c>
      <c r="BD2054" s="31">
        <v>46210.709722222222</v>
      </c>
      <c r="BE2054" s="14">
        <v>46210</v>
      </c>
      <c r="BF2054" t="s">
        <v>1449</v>
      </c>
      <c r="BG2054" s="31">
        <v>46210.721342592595</v>
      </c>
      <c r="BH2054" s="14">
        <v>46210</v>
      </c>
      <c r="BI2054" t="s">
        <v>8654</v>
      </c>
      <c r="BJ2054" s="31">
        <v>46210.727094907408</v>
      </c>
      <c r="BK2054" s="14">
        <v>46210</v>
      </c>
      <c r="BL2054" t="s">
        <v>8654</v>
      </c>
      <c r="BM2054" s="31">
        <v>46210.729618055557</v>
      </c>
      <c r="BZ2054" s="14">
        <v>46210</v>
      </c>
      <c r="CA2054" t="s">
        <v>8654</v>
      </c>
      <c r="CB2054" s="31">
        <v>46210.740694444445</v>
      </c>
      <c r="CC2054" s="14">
        <v>46210</v>
      </c>
      <c r="CD2054" t="s">
        <v>1437</v>
      </c>
      <c r="CE2054" s="31">
        <v>46210.751539351855</v>
      </c>
      <c r="CI2054" s="14">
        <v>46210</v>
      </c>
      <c r="CJ2054" t="s">
        <v>13100</v>
      </c>
      <c r="CK2054" s="31">
        <v>46210.84474537037</v>
      </c>
      <c r="CP2054" t="str">
        <f>VLOOKUP(A2054,Sheet1!$A$2:$E$221,2,0)</f>
        <v>South East Zone</v>
      </c>
    </row>
    <row r="2055" spans="1:94" x14ac:dyDescent="0.35">
      <c r="A2055" t="s">
        <v>9161</v>
      </c>
      <c r="B2055">
        <v>1097</v>
      </c>
      <c r="C2055" t="s">
        <v>9332</v>
      </c>
      <c r="D2055" t="s">
        <v>678</v>
      </c>
      <c r="E2055" t="s">
        <v>622</v>
      </c>
      <c r="F2055" t="s">
        <v>623</v>
      </c>
      <c r="G2055" t="s">
        <v>828</v>
      </c>
      <c r="H2055" t="s">
        <v>13097</v>
      </c>
      <c r="I2055">
        <v>786970</v>
      </c>
      <c r="J2055" t="s">
        <v>1539</v>
      </c>
      <c r="K2055" t="s">
        <v>1540</v>
      </c>
      <c r="L2055" t="s">
        <v>4622</v>
      </c>
      <c r="M2055" t="s">
        <v>13098</v>
      </c>
      <c r="N2055">
        <v>45000</v>
      </c>
      <c r="O2055" t="s">
        <v>7331</v>
      </c>
      <c r="P2055" t="s">
        <v>7332</v>
      </c>
      <c r="Q2055" t="s">
        <v>13101</v>
      </c>
      <c r="R2055">
        <v>7254071572</v>
      </c>
      <c r="S2055" t="s">
        <v>13394</v>
      </c>
      <c r="T2055"/>
      <c r="V2055" s="14">
        <v>46210</v>
      </c>
      <c r="W2055" t="s">
        <v>9172</v>
      </c>
      <c r="X2055" s="31">
        <v>46210.632291666669</v>
      </c>
      <c r="AN2055" s="14">
        <v>46210</v>
      </c>
      <c r="AO2055" t="s">
        <v>1541</v>
      </c>
      <c r="AP2055" s="31">
        <v>46210.703877314816</v>
      </c>
      <c r="AT2055" s="31">
        <v>46210.703877314816</v>
      </c>
      <c r="AU2055" s="14">
        <v>46210</v>
      </c>
      <c r="AV2055" t="s">
        <v>1541</v>
      </c>
      <c r="AW2055" t="s">
        <v>623</v>
      </c>
      <c r="AX2055" t="s">
        <v>678</v>
      </c>
      <c r="AY2055" s="14">
        <v>46210</v>
      </c>
      <c r="AZ2055" t="s">
        <v>1541</v>
      </c>
      <c r="BA2055" s="31">
        <v>46210.704432870371</v>
      </c>
      <c r="BB2055" s="14">
        <v>46210</v>
      </c>
      <c r="BC2055" t="s">
        <v>1435</v>
      </c>
      <c r="BD2055" s="31">
        <v>46210.709722222222</v>
      </c>
      <c r="BE2055" s="14">
        <v>46210</v>
      </c>
      <c r="BF2055" t="s">
        <v>1449</v>
      </c>
      <c r="BG2055" s="31">
        <v>46210.721354166664</v>
      </c>
      <c r="BH2055" s="14">
        <v>46210</v>
      </c>
      <c r="BI2055" t="s">
        <v>8654</v>
      </c>
      <c r="BJ2055" s="31">
        <v>46210.727118055554</v>
      </c>
      <c r="BK2055" s="14">
        <v>46210</v>
      </c>
      <c r="BL2055" t="s">
        <v>8654</v>
      </c>
      <c r="BM2055" s="31">
        <v>46210.729641203703</v>
      </c>
      <c r="BZ2055" s="14">
        <v>46210</v>
      </c>
      <c r="CA2055" t="s">
        <v>8654</v>
      </c>
      <c r="CB2055" s="31">
        <v>46210.740717592591</v>
      </c>
      <c r="CC2055" s="14">
        <v>46210</v>
      </c>
      <c r="CD2055" t="s">
        <v>1437</v>
      </c>
      <c r="CE2055" s="31">
        <v>46210.751539351855</v>
      </c>
      <c r="CI2055" s="14">
        <v>46210</v>
      </c>
      <c r="CJ2055" t="s">
        <v>13100</v>
      </c>
      <c r="CK2055" s="31">
        <v>46210.84474537037</v>
      </c>
      <c r="CP2055" t="str">
        <f>VLOOKUP(A2055,Sheet1!$A$2:$E$221,2,0)</f>
        <v>South East Zone</v>
      </c>
    </row>
    <row r="2056" spans="1:94" x14ac:dyDescent="0.35">
      <c r="A2056" t="s">
        <v>9161</v>
      </c>
      <c r="B2056">
        <v>1097</v>
      </c>
      <c r="C2056" t="s">
        <v>9332</v>
      </c>
      <c r="D2056" t="s">
        <v>678</v>
      </c>
      <c r="E2056" t="s">
        <v>622</v>
      </c>
      <c r="F2056" t="s">
        <v>623</v>
      </c>
      <c r="G2056" t="s">
        <v>828</v>
      </c>
      <c r="H2056" t="s">
        <v>13097</v>
      </c>
      <c r="I2056">
        <v>786970</v>
      </c>
      <c r="J2056" t="s">
        <v>1539</v>
      </c>
      <c r="K2056" t="s">
        <v>1540</v>
      </c>
      <c r="L2056" t="s">
        <v>4622</v>
      </c>
      <c r="M2056" t="s">
        <v>13098</v>
      </c>
      <c r="N2056">
        <v>45000</v>
      </c>
      <c r="O2056" t="s">
        <v>7331</v>
      </c>
      <c r="P2056" t="s">
        <v>7332</v>
      </c>
      <c r="Q2056" t="s">
        <v>13102</v>
      </c>
      <c r="R2056">
        <v>1007119689</v>
      </c>
      <c r="S2056" t="s">
        <v>13394</v>
      </c>
      <c r="T2056"/>
      <c r="V2056" s="14">
        <v>46210</v>
      </c>
      <c r="W2056" t="s">
        <v>9172</v>
      </c>
      <c r="X2056" s="31">
        <v>46210.632268518515</v>
      </c>
      <c r="AN2056" s="14">
        <v>46210</v>
      </c>
      <c r="AO2056" t="s">
        <v>1541</v>
      </c>
      <c r="AP2056" s="31">
        <v>46210.703819444447</v>
      </c>
      <c r="AT2056" s="31">
        <v>46210.703819444447</v>
      </c>
      <c r="AU2056" s="14">
        <v>46210</v>
      </c>
      <c r="AV2056" t="s">
        <v>1541</v>
      </c>
      <c r="AW2056" t="s">
        <v>623</v>
      </c>
      <c r="AX2056" t="s">
        <v>678</v>
      </c>
      <c r="AY2056" s="14">
        <v>46210</v>
      </c>
      <c r="AZ2056" t="s">
        <v>1541</v>
      </c>
      <c r="BA2056" s="31">
        <v>46210.704409722224</v>
      </c>
      <c r="BB2056" s="14">
        <v>46210</v>
      </c>
      <c r="BC2056" t="s">
        <v>1435</v>
      </c>
      <c r="BD2056" s="31">
        <v>46210.709722222222</v>
      </c>
      <c r="BE2056" s="14">
        <v>46210</v>
      </c>
      <c r="BF2056" t="s">
        <v>1449</v>
      </c>
      <c r="BG2056" s="31">
        <v>46210.721331018518</v>
      </c>
      <c r="BH2056" s="14">
        <v>46210</v>
      </c>
      <c r="BI2056" t="s">
        <v>8654</v>
      </c>
      <c r="BJ2056" s="31">
        <v>46210.727083333331</v>
      </c>
      <c r="BK2056" s="14">
        <v>46210</v>
      </c>
      <c r="BL2056" t="s">
        <v>8654</v>
      </c>
      <c r="BM2056" s="31">
        <v>46210.72960648148</v>
      </c>
      <c r="BZ2056" s="14">
        <v>46210</v>
      </c>
      <c r="CA2056" t="s">
        <v>8654</v>
      </c>
      <c r="CB2056" s="31">
        <v>46210.740671296298</v>
      </c>
      <c r="CC2056" s="14">
        <v>46210</v>
      </c>
      <c r="CD2056" t="s">
        <v>1437</v>
      </c>
      <c r="CE2056" s="31">
        <v>46210.751539351855</v>
      </c>
      <c r="CI2056" s="14">
        <v>46210</v>
      </c>
      <c r="CJ2056" t="s">
        <v>13100</v>
      </c>
      <c r="CK2056" s="31">
        <v>46210.84474537037</v>
      </c>
      <c r="CP2056" t="str">
        <f>VLOOKUP(A2056,Sheet1!$A$2:$E$221,2,0)</f>
        <v>South East Zone</v>
      </c>
    </row>
    <row r="2057" spans="1:94" x14ac:dyDescent="0.35">
      <c r="A2057" t="s">
        <v>9176</v>
      </c>
      <c r="B2057">
        <v>1100</v>
      </c>
      <c r="C2057" t="s">
        <v>9332</v>
      </c>
      <c r="D2057" t="s">
        <v>678</v>
      </c>
      <c r="E2057" t="s">
        <v>624</v>
      </c>
      <c r="F2057" t="s">
        <v>625</v>
      </c>
      <c r="G2057" t="s">
        <v>828</v>
      </c>
      <c r="H2057" t="s">
        <v>3667</v>
      </c>
      <c r="I2057">
        <v>552180</v>
      </c>
      <c r="J2057" t="s">
        <v>3669</v>
      </c>
      <c r="K2057" t="s">
        <v>3670</v>
      </c>
      <c r="L2057" t="s">
        <v>4622</v>
      </c>
      <c r="M2057" t="s">
        <v>9394</v>
      </c>
      <c r="N2057">
        <v>40000</v>
      </c>
      <c r="O2057" t="s">
        <v>1105</v>
      </c>
      <c r="P2057" t="s">
        <v>1106</v>
      </c>
      <c r="Q2057" t="s">
        <v>3668</v>
      </c>
      <c r="R2057">
        <v>2999255500</v>
      </c>
      <c r="S2057" t="s">
        <v>13394</v>
      </c>
      <c r="T2057"/>
      <c r="V2057" s="14">
        <v>46203</v>
      </c>
      <c r="W2057" t="s">
        <v>9188</v>
      </c>
      <c r="X2057" s="31">
        <v>46203.739374999997</v>
      </c>
      <c r="AN2057" s="14">
        <v>46203</v>
      </c>
      <c r="AO2057" t="s">
        <v>9183</v>
      </c>
      <c r="AP2057" s="31">
        <v>46203.799166666664</v>
      </c>
      <c r="AT2057" s="31">
        <v>46203.799166666664</v>
      </c>
      <c r="AU2057" s="14">
        <v>46203</v>
      </c>
      <c r="AV2057" t="s">
        <v>9183</v>
      </c>
      <c r="AW2057" t="s">
        <v>625</v>
      </c>
      <c r="AX2057" t="s">
        <v>678</v>
      </c>
      <c r="AY2057" s="14">
        <v>46203</v>
      </c>
      <c r="AZ2057" t="s">
        <v>9188</v>
      </c>
      <c r="BA2057" s="31">
        <v>46204.429398148146</v>
      </c>
      <c r="BB2057" s="14">
        <v>46204</v>
      </c>
      <c r="BC2057" t="s">
        <v>1435</v>
      </c>
      <c r="BD2057" s="31">
        <v>46204.431122685186</v>
      </c>
      <c r="BE2057" s="14">
        <v>46204</v>
      </c>
      <c r="BF2057" t="s">
        <v>1442</v>
      </c>
      <c r="BG2057" s="31">
        <v>46204.440023148149</v>
      </c>
      <c r="BH2057" s="14">
        <v>46204</v>
      </c>
      <c r="BI2057" t="s">
        <v>1501</v>
      </c>
      <c r="BJ2057" s="31">
        <v>46204.458483796298</v>
      </c>
      <c r="BK2057" s="14">
        <v>46204</v>
      </c>
      <c r="BL2057" t="s">
        <v>1501</v>
      </c>
      <c r="BM2057" s="31">
        <v>46204.459120370368</v>
      </c>
      <c r="BZ2057" s="14">
        <v>46204</v>
      </c>
      <c r="CA2057" t="s">
        <v>1501</v>
      </c>
      <c r="CB2057" s="31">
        <v>46204.461192129631</v>
      </c>
      <c r="CC2057" s="14">
        <v>46204</v>
      </c>
      <c r="CD2057" t="s">
        <v>1437</v>
      </c>
      <c r="CE2057" s="31">
        <v>46204.467800925922</v>
      </c>
      <c r="CI2057" s="14">
        <v>46204</v>
      </c>
      <c r="CJ2057" t="s">
        <v>9184</v>
      </c>
      <c r="CK2057" s="31">
        <v>46204.619803240741</v>
      </c>
      <c r="CP2057" t="str">
        <f>VLOOKUP(A2057,Sheet1!$A$2:$E$221,2,0)</f>
        <v>South East Zone</v>
      </c>
    </row>
    <row r="2058" spans="1:94" x14ac:dyDescent="0.35">
      <c r="A2058" t="s">
        <v>9176</v>
      </c>
      <c r="B2058">
        <v>1100</v>
      </c>
      <c r="C2058" t="s">
        <v>9332</v>
      </c>
      <c r="D2058" t="s">
        <v>678</v>
      </c>
      <c r="E2058" t="s">
        <v>624</v>
      </c>
      <c r="F2058" t="s">
        <v>625</v>
      </c>
      <c r="G2058" t="s">
        <v>828</v>
      </c>
      <c r="H2058" t="s">
        <v>9177</v>
      </c>
      <c r="I2058">
        <v>567152</v>
      </c>
      <c r="J2058" t="s">
        <v>9178</v>
      </c>
      <c r="K2058" t="s">
        <v>9179</v>
      </c>
      <c r="L2058" t="s">
        <v>4622</v>
      </c>
      <c r="M2058" t="s">
        <v>9180</v>
      </c>
      <c r="N2058">
        <v>45000</v>
      </c>
      <c r="O2058" t="s">
        <v>1036</v>
      </c>
      <c r="P2058" t="s">
        <v>1037</v>
      </c>
      <c r="Q2058" t="s">
        <v>9181</v>
      </c>
      <c r="R2058">
        <v>2413688708</v>
      </c>
      <c r="S2058" t="s">
        <v>13394</v>
      </c>
      <c r="T2058"/>
      <c r="V2058" s="14">
        <v>46203</v>
      </c>
      <c r="W2058" t="s">
        <v>9182</v>
      </c>
      <c r="X2058" s="31">
        <v>46203.772303240738</v>
      </c>
      <c r="AN2058" s="14">
        <v>46204</v>
      </c>
      <c r="AO2058" t="s">
        <v>9183</v>
      </c>
      <c r="AP2058" s="31">
        <v>46204.398252314815</v>
      </c>
      <c r="AT2058" s="31">
        <v>46204.398252314815</v>
      </c>
      <c r="AU2058" s="14">
        <v>46204</v>
      </c>
      <c r="AV2058" t="s">
        <v>9183</v>
      </c>
      <c r="AW2058" t="s">
        <v>625</v>
      </c>
      <c r="AX2058" t="s">
        <v>678</v>
      </c>
      <c r="AY2058" s="14">
        <v>46204</v>
      </c>
      <c r="AZ2058" t="s">
        <v>9182</v>
      </c>
      <c r="BA2058" s="31">
        <v>46204.432175925926</v>
      </c>
      <c r="BB2058" s="14">
        <v>46204</v>
      </c>
      <c r="BC2058" t="s">
        <v>1435</v>
      </c>
      <c r="BD2058" s="31">
        <v>46204.437997685185</v>
      </c>
      <c r="BE2058" s="14">
        <v>46204</v>
      </c>
      <c r="BF2058" t="s">
        <v>1440</v>
      </c>
      <c r="BG2058" s="31">
        <v>46204.44332175926</v>
      </c>
      <c r="BH2058" s="14">
        <v>46204</v>
      </c>
      <c r="BI2058" t="s">
        <v>1501</v>
      </c>
      <c r="BJ2058" s="31">
        <v>46204.457476851851</v>
      </c>
      <c r="BK2058" s="14">
        <v>46204</v>
      </c>
      <c r="BL2058" t="s">
        <v>1501</v>
      </c>
      <c r="BM2058" s="31">
        <v>46204.458090277774</v>
      </c>
      <c r="BZ2058" s="14">
        <v>46204</v>
      </c>
      <c r="CA2058" t="s">
        <v>1501</v>
      </c>
      <c r="CB2058" s="31">
        <v>46204.461157407408</v>
      </c>
      <c r="CC2058" s="14">
        <v>46204</v>
      </c>
      <c r="CD2058" t="s">
        <v>1437</v>
      </c>
      <c r="CE2058" s="31">
        <v>46204.467939814815</v>
      </c>
      <c r="CI2058" s="14">
        <v>46204</v>
      </c>
      <c r="CJ2058" t="s">
        <v>9184</v>
      </c>
      <c r="CK2058" s="31">
        <v>46204.687025462961</v>
      </c>
      <c r="CP2058" t="str">
        <f>VLOOKUP(A2058,Sheet1!$A$2:$E$221,2,0)</f>
        <v>South East Zone</v>
      </c>
    </row>
    <row r="2059" spans="1:94" x14ac:dyDescent="0.35">
      <c r="A2059" t="s">
        <v>9176</v>
      </c>
      <c r="B2059">
        <v>1100</v>
      </c>
      <c r="C2059" t="s">
        <v>9332</v>
      </c>
      <c r="D2059" t="s">
        <v>678</v>
      </c>
      <c r="E2059" t="s">
        <v>624</v>
      </c>
      <c r="F2059" t="s">
        <v>625</v>
      </c>
      <c r="G2059" t="s">
        <v>828</v>
      </c>
      <c r="H2059" t="s">
        <v>9185</v>
      </c>
      <c r="I2059">
        <v>582566</v>
      </c>
      <c r="J2059" t="s">
        <v>3669</v>
      </c>
      <c r="K2059" t="s">
        <v>3670</v>
      </c>
      <c r="L2059" t="s">
        <v>4622</v>
      </c>
      <c r="M2059" t="s">
        <v>9186</v>
      </c>
      <c r="N2059">
        <v>40000</v>
      </c>
      <c r="O2059" t="s">
        <v>1059</v>
      </c>
      <c r="P2059" t="s">
        <v>1060</v>
      </c>
      <c r="Q2059" t="s">
        <v>9187</v>
      </c>
      <c r="R2059">
        <v>7301010176</v>
      </c>
      <c r="S2059" t="s">
        <v>13394</v>
      </c>
      <c r="T2059"/>
      <c r="V2059" s="14">
        <v>46204</v>
      </c>
      <c r="W2059" t="s">
        <v>9188</v>
      </c>
      <c r="X2059" s="31">
        <v>46204.640590277777</v>
      </c>
      <c r="AN2059" s="14">
        <v>46205</v>
      </c>
      <c r="AO2059" t="s">
        <v>9183</v>
      </c>
      <c r="AP2059" s="31">
        <v>46205.400289351855</v>
      </c>
      <c r="AT2059" s="31">
        <v>46205.400289351855</v>
      </c>
      <c r="AU2059" s="14">
        <v>46205</v>
      </c>
      <c r="AV2059" t="s">
        <v>9183</v>
      </c>
      <c r="AW2059" t="s">
        <v>625</v>
      </c>
      <c r="AX2059" t="s">
        <v>678</v>
      </c>
      <c r="AY2059" s="14">
        <v>46205</v>
      </c>
      <c r="AZ2059" t="s">
        <v>9183</v>
      </c>
      <c r="BA2059" s="31">
        <v>46205.41851851852</v>
      </c>
      <c r="BB2059" s="14">
        <v>46205</v>
      </c>
      <c r="BC2059" t="s">
        <v>1435</v>
      </c>
      <c r="BD2059" s="31">
        <v>46205.42701388889</v>
      </c>
      <c r="BE2059" s="14">
        <v>46205</v>
      </c>
      <c r="BF2059" t="s">
        <v>1456</v>
      </c>
      <c r="BG2059" s="31">
        <v>46205.430914351855</v>
      </c>
      <c r="BH2059" s="14">
        <v>46205</v>
      </c>
      <c r="BI2059" t="s">
        <v>8654</v>
      </c>
      <c r="BJ2059" s="31">
        <v>46205.460104166668</v>
      </c>
      <c r="BK2059" s="14">
        <v>46205</v>
      </c>
      <c r="BL2059" t="s">
        <v>8654</v>
      </c>
      <c r="BM2059" s="31">
        <v>46205.460497685184</v>
      </c>
      <c r="BZ2059" s="14">
        <v>46205</v>
      </c>
      <c r="CA2059" t="s">
        <v>8654</v>
      </c>
      <c r="CB2059" s="31">
        <v>46205.468043981484</v>
      </c>
      <c r="CC2059" s="14">
        <v>46205</v>
      </c>
      <c r="CD2059" t="s">
        <v>1455</v>
      </c>
      <c r="CE2059" s="31">
        <v>46205.477407407408</v>
      </c>
      <c r="CI2059" s="14">
        <v>46205</v>
      </c>
      <c r="CJ2059" t="s">
        <v>9184</v>
      </c>
      <c r="CK2059" s="31">
        <v>46205.710868055554</v>
      </c>
      <c r="CP2059" t="str">
        <f>VLOOKUP(A2059,Sheet1!$A$2:$E$221,2,0)</f>
        <v>South East Zone</v>
      </c>
    </row>
    <row r="2060" spans="1:94" x14ac:dyDescent="0.35">
      <c r="A2060" t="s">
        <v>9176</v>
      </c>
      <c r="B2060">
        <v>1100</v>
      </c>
      <c r="C2060" t="s">
        <v>9332</v>
      </c>
      <c r="D2060" t="s">
        <v>678</v>
      </c>
      <c r="E2060" t="s">
        <v>624</v>
      </c>
      <c r="F2060" t="s">
        <v>625</v>
      </c>
      <c r="G2060" t="s">
        <v>828</v>
      </c>
      <c r="H2060" t="s">
        <v>13103</v>
      </c>
      <c r="I2060">
        <v>587309</v>
      </c>
      <c r="J2060" t="s">
        <v>9178</v>
      </c>
      <c r="K2060" t="s">
        <v>9179</v>
      </c>
      <c r="L2060" t="s">
        <v>4622</v>
      </c>
      <c r="M2060" t="s">
        <v>13104</v>
      </c>
      <c r="N2060">
        <v>40000</v>
      </c>
      <c r="O2060" t="s">
        <v>1059</v>
      </c>
      <c r="P2060" t="s">
        <v>1060</v>
      </c>
      <c r="Q2060" t="s">
        <v>13105</v>
      </c>
      <c r="R2060">
        <v>5920538354</v>
      </c>
      <c r="S2060" t="s">
        <v>13394</v>
      </c>
      <c r="T2060"/>
      <c r="V2060" s="14">
        <v>46204</v>
      </c>
      <c r="W2060" t="s">
        <v>9182</v>
      </c>
      <c r="X2060" s="31">
        <v>46204.75577546296</v>
      </c>
      <c r="AB2060" s="14">
        <v>46210</v>
      </c>
      <c r="AC2060" t="s">
        <v>9182</v>
      </c>
      <c r="AD2060" s="31">
        <v>46210.595254629632</v>
      </c>
      <c r="AN2060" s="14">
        <v>46210</v>
      </c>
      <c r="AO2060" t="s">
        <v>9247</v>
      </c>
      <c r="AP2060" s="31">
        <v>46210.645057870373</v>
      </c>
      <c r="AT2060" s="31">
        <v>46210.645057870373</v>
      </c>
      <c r="AU2060" s="14">
        <v>46210</v>
      </c>
      <c r="AV2060" t="s">
        <v>9247</v>
      </c>
      <c r="AW2060" t="s">
        <v>13106</v>
      </c>
      <c r="AX2060" t="s">
        <v>677</v>
      </c>
      <c r="AY2060" s="14">
        <v>46210</v>
      </c>
      <c r="AZ2060" t="s">
        <v>9247</v>
      </c>
      <c r="BA2060" s="31">
        <v>46210.645428240743</v>
      </c>
      <c r="BB2060" s="14">
        <v>46210</v>
      </c>
      <c r="BC2060" t="s">
        <v>1435</v>
      </c>
      <c r="BD2060" s="31">
        <v>46210.65289351852</v>
      </c>
      <c r="BE2060" s="14">
        <v>46210</v>
      </c>
      <c r="BF2060" t="s">
        <v>3135</v>
      </c>
      <c r="BG2060" s="31">
        <v>46210.658101851855</v>
      </c>
      <c r="BH2060" s="14">
        <v>46210</v>
      </c>
      <c r="BI2060" t="s">
        <v>1501</v>
      </c>
      <c r="BJ2060" s="31">
        <v>46210.669930555552</v>
      </c>
      <c r="BK2060" s="14">
        <v>46210</v>
      </c>
      <c r="BL2060" t="s">
        <v>1501</v>
      </c>
      <c r="BM2060" s="31">
        <v>46210.670358796298</v>
      </c>
      <c r="BZ2060" s="14">
        <v>46210</v>
      </c>
      <c r="CA2060" t="s">
        <v>1501</v>
      </c>
      <c r="CB2060" s="31">
        <v>46210.70113425926</v>
      </c>
      <c r="CC2060" s="14">
        <v>46210</v>
      </c>
      <c r="CD2060" t="s">
        <v>1437</v>
      </c>
      <c r="CE2060" s="31">
        <v>46210.705138888887</v>
      </c>
      <c r="CI2060" s="14">
        <v>46210</v>
      </c>
      <c r="CJ2060" t="s">
        <v>9184</v>
      </c>
      <c r="CK2060" s="31">
        <v>46210.78429398148</v>
      </c>
      <c r="CP2060" t="str">
        <f>VLOOKUP(A2060,Sheet1!$A$2:$E$221,2,0)</f>
        <v>South East Zone</v>
      </c>
    </row>
    <row r="2061" spans="1:94" x14ac:dyDescent="0.35">
      <c r="A2061" t="s">
        <v>9176</v>
      </c>
      <c r="B2061">
        <v>1100</v>
      </c>
      <c r="C2061" t="s">
        <v>9332</v>
      </c>
      <c r="D2061" t="s">
        <v>678</v>
      </c>
      <c r="E2061" t="s">
        <v>624</v>
      </c>
      <c r="F2061" t="s">
        <v>625</v>
      </c>
      <c r="G2061" t="s">
        <v>828</v>
      </c>
      <c r="H2061" t="s">
        <v>9189</v>
      </c>
      <c r="I2061">
        <v>600544</v>
      </c>
      <c r="J2061" t="s">
        <v>9178</v>
      </c>
      <c r="K2061" t="s">
        <v>9179</v>
      </c>
      <c r="L2061" t="s">
        <v>4622</v>
      </c>
      <c r="M2061" t="s">
        <v>9190</v>
      </c>
      <c r="N2061">
        <v>40000</v>
      </c>
      <c r="O2061" t="s">
        <v>1059</v>
      </c>
      <c r="P2061" t="s">
        <v>1060</v>
      </c>
      <c r="Q2061" t="s">
        <v>9191</v>
      </c>
      <c r="R2061">
        <v>3345553549</v>
      </c>
      <c r="S2061" t="s">
        <v>13394</v>
      </c>
      <c r="T2061"/>
      <c r="V2061" s="14">
        <v>46205</v>
      </c>
      <c r="W2061" t="s">
        <v>9182</v>
      </c>
      <c r="X2061" s="31">
        <v>46205.730138888888</v>
      </c>
      <c r="AN2061" s="14">
        <v>46206</v>
      </c>
      <c r="AO2061" t="s">
        <v>9183</v>
      </c>
      <c r="AP2061" s="31">
        <v>46206.445601851854</v>
      </c>
      <c r="AT2061" s="31">
        <v>46206.445601851854</v>
      </c>
      <c r="AU2061" s="14">
        <v>46206</v>
      </c>
      <c r="AV2061" t="s">
        <v>9183</v>
      </c>
      <c r="AW2061" t="s">
        <v>625</v>
      </c>
      <c r="AX2061" t="s">
        <v>678</v>
      </c>
      <c r="AY2061" s="14">
        <v>46206</v>
      </c>
      <c r="AZ2061" t="s">
        <v>9184</v>
      </c>
      <c r="BA2061" s="31">
        <v>46206.449930555558</v>
      </c>
      <c r="BB2061" s="14">
        <v>46206</v>
      </c>
      <c r="BC2061" t="s">
        <v>1435</v>
      </c>
      <c r="BD2061" s="31">
        <v>46206.453425925924</v>
      </c>
      <c r="BE2061" s="14">
        <v>46206</v>
      </c>
      <c r="BF2061" t="s">
        <v>1449</v>
      </c>
      <c r="BG2061" s="31">
        <v>46206.46434027778</v>
      </c>
      <c r="BH2061" s="14">
        <v>46206</v>
      </c>
      <c r="BI2061" t="s">
        <v>1444</v>
      </c>
      <c r="BJ2061" s="31">
        <v>46206.507245370369</v>
      </c>
      <c r="BK2061" s="14">
        <v>46206</v>
      </c>
      <c r="BL2061" t="s">
        <v>1444</v>
      </c>
      <c r="BM2061" s="31">
        <v>46206.507650462961</v>
      </c>
      <c r="BZ2061" s="14">
        <v>46206</v>
      </c>
      <c r="CA2061" t="s">
        <v>1444</v>
      </c>
      <c r="CB2061" s="31">
        <v>46206.52547453704</v>
      </c>
      <c r="CC2061" s="14">
        <v>46206</v>
      </c>
      <c r="CD2061" t="s">
        <v>1455</v>
      </c>
      <c r="CE2061" s="31">
        <v>46206.529861111114</v>
      </c>
      <c r="CI2061" s="14">
        <v>46206</v>
      </c>
      <c r="CJ2061" t="s">
        <v>9184</v>
      </c>
      <c r="CK2061" s="31">
        <v>46206.592581018522</v>
      </c>
      <c r="CP2061" t="str">
        <f>VLOOKUP(A2061,Sheet1!$A$2:$E$221,2,0)</f>
        <v>South East Zone</v>
      </c>
    </row>
    <row r="2062" spans="1:94" x14ac:dyDescent="0.35">
      <c r="A2062" t="s">
        <v>9176</v>
      </c>
      <c r="B2062">
        <v>1100</v>
      </c>
      <c r="C2062" t="s">
        <v>9332</v>
      </c>
      <c r="D2062" t="s">
        <v>678</v>
      </c>
      <c r="E2062" t="s">
        <v>624</v>
      </c>
      <c r="F2062" t="s">
        <v>625</v>
      </c>
      <c r="G2062" t="s">
        <v>828</v>
      </c>
      <c r="H2062" t="s">
        <v>9192</v>
      </c>
      <c r="I2062">
        <v>611245</v>
      </c>
      <c r="J2062" t="s">
        <v>4223</v>
      </c>
      <c r="K2062" t="s">
        <v>4224</v>
      </c>
      <c r="L2062" t="s">
        <v>4622</v>
      </c>
      <c r="M2062" t="s">
        <v>9193</v>
      </c>
      <c r="N2062">
        <v>45000</v>
      </c>
      <c r="O2062" t="s">
        <v>1036</v>
      </c>
      <c r="P2062" t="s">
        <v>1037</v>
      </c>
      <c r="Q2062" t="s">
        <v>9194</v>
      </c>
      <c r="R2062">
        <v>1856814797</v>
      </c>
      <c r="S2062" t="s">
        <v>13394</v>
      </c>
      <c r="T2062"/>
      <c r="V2062" s="14">
        <v>46205</v>
      </c>
      <c r="W2062" t="s">
        <v>9195</v>
      </c>
      <c r="X2062" s="31">
        <v>46205.659675925926</v>
      </c>
      <c r="AN2062" s="14">
        <v>46205</v>
      </c>
      <c r="AO2062" t="s">
        <v>9183</v>
      </c>
      <c r="AP2062" s="31">
        <v>46205.756863425922</v>
      </c>
      <c r="AT2062" s="31">
        <v>46205.756863425922</v>
      </c>
      <c r="AU2062" s="14">
        <v>46205</v>
      </c>
      <c r="AV2062" t="s">
        <v>9183</v>
      </c>
      <c r="AW2062" t="s">
        <v>625</v>
      </c>
      <c r="AX2062" t="s">
        <v>678</v>
      </c>
      <c r="AY2062" s="14">
        <v>46205</v>
      </c>
      <c r="AZ2062" t="s">
        <v>9195</v>
      </c>
      <c r="BA2062" s="31">
        <v>46205.869768518518</v>
      </c>
      <c r="BB2062" s="14">
        <v>46206</v>
      </c>
      <c r="BC2062" t="s">
        <v>1435</v>
      </c>
      <c r="BD2062" s="31">
        <v>46206.39675925926</v>
      </c>
      <c r="BE2062" s="14">
        <v>46206</v>
      </c>
      <c r="BF2062" t="s">
        <v>3135</v>
      </c>
      <c r="BG2062" s="31">
        <v>46206.403148148151</v>
      </c>
      <c r="BH2062" s="14">
        <v>46206</v>
      </c>
      <c r="BI2062" t="s">
        <v>1491</v>
      </c>
      <c r="BJ2062" s="31">
        <v>46206.441250000003</v>
      </c>
      <c r="BK2062" s="14">
        <v>46206</v>
      </c>
      <c r="BL2062" t="s">
        <v>1491</v>
      </c>
      <c r="BM2062" s="31">
        <v>46206.442175925928</v>
      </c>
      <c r="BZ2062" s="14">
        <v>46206</v>
      </c>
      <c r="CA2062" t="s">
        <v>1491</v>
      </c>
      <c r="CB2062" s="31">
        <v>46206.448344907411</v>
      </c>
      <c r="CC2062" s="14">
        <v>46206</v>
      </c>
      <c r="CD2062" t="s">
        <v>1455</v>
      </c>
      <c r="CE2062" s="31">
        <v>46206.458703703705</v>
      </c>
      <c r="CI2062" s="14">
        <v>46206</v>
      </c>
      <c r="CJ2062" t="s">
        <v>9184</v>
      </c>
      <c r="CK2062" s="31">
        <v>46206.525347222225</v>
      </c>
      <c r="CP2062" t="str">
        <f>VLOOKUP(A2062,Sheet1!$A$2:$E$221,2,0)</f>
        <v>South East Zone</v>
      </c>
    </row>
    <row r="2063" spans="1:94" x14ac:dyDescent="0.35">
      <c r="A2063" t="s">
        <v>9176</v>
      </c>
      <c r="B2063">
        <v>1100</v>
      </c>
      <c r="C2063" t="s">
        <v>9332</v>
      </c>
      <c r="D2063" t="s">
        <v>678</v>
      </c>
      <c r="E2063" t="s">
        <v>624</v>
      </c>
      <c r="F2063" t="s">
        <v>625</v>
      </c>
      <c r="G2063" t="s">
        <v>828</v>
      </c>
      <c r="H2063" t="s">
        <v>11240</v>
      </c>
      <c r="I2063">
        <v>613785</v>
      </c>
      <c r="J2063" t="s">
        <v>4223</v>
      </c>
      <c r="K2063" t="s">
        <v>4224</v>
      </c>
      <c r="L2063" t="s">
        <v>4622</v>
      </c>
      <c r="M2063" t="s">
        <v>11241</v>
      </c>
      <c r="N2063">
        <v>70000</v>
      </c>
      <c r="O2063" t="s">
        <v>1029</v>
      </c>
      <c r="P2063" t="s">
        <v>1030</v>
      </c>
      <c r="Q2063" t="s">
        <v>11242</v>
      </c>
      <c r="R2063">
        <v>1976533503</v>
      </c>
      <c r="S2063" t="s">
        <v>683</v>
      </c>
      <c r="T2063" t="s">
        <v>13332</v>
      </c>
      <c r="U2063" s="1">
        <v>46210</v>
      </c>
      <c r="V2063" s="14">
        <v>46209</v>
      </c>
      <c r="W2063" t="s">
        <v>9195</v>
      </c>
      <c r="X2063" s="31">
        <v>46209.499849537038</v>
      </c>
      <c r="AN2063" s="14">
        <v>46209</v>
      </c>
      <c r="AO2063" t="s">
        <v>9183</v>
      </c>
      <c r="AP2063" s="31">
        <v>46209.561493055553</v>
      </c>
      <c r="AT2063" s="31">
        <v>46209.561493055553</v>
      </c>
      <c r="AU2063" s="14">
        <v>46209</v>
      </c>
      <c r="AV2063" t="s">
        <v>9183</v>
      </c>
      <c r="AW2063" t="s">
        <v>625</v>
      </c>
      <c r="AX2063" t="s">
        <v>678</v>
      </c>
      <c r="AY2063" s="14">
        <v>46209</v>
      </c>
      <c r="AZ2063" t="s">
        <v>9195</v>
      </c>
      <c r="BA2063" s="31">
        <v>46209.570300925923</v>
      </c>
      <c r="BB2063" s="14">
        <v>46209</v>
      </c>
      <c r="BC2063" t="s">
        <v>1435</v>
      </c>
      <c r="BD2063" s="31">
        <v>46209.579722222225</v>
      </c>
      <c r="BE2063" s="14">
        <v>46209</v>
      </c>
      <c r="BF2063" t="s">
        <v>1443</v>
      </c>
      <c r="BG2063" s="31">
        <v>46209.603518518517</v>
      </c>
      <c r="BH2063" s="14">
        <v>46209</v>
      </c>
      <c r="BI2063" t="s">
        <v>1501</v>
      </c>
      <c r="BJ2063" s="31">
        <v>46209.611759259256</v>
      </c>
      <c r="BN2063" s="14">
        <v>46209</v>
      </c>
      <c r="BO2063" t="s">
        <v>1501</v>
      </c>
      <c r="BP2063" s="31">
        <v>46209.612523148149</v>
      </c>
      <c r="CP2063" t="str">
        <f>VLOOKUP(A2063,Sheet1!$A$2:$E$221,2,0)</f>
        <v>South East Zone</v>
      </c>
    </row>
    <row r="2064" spans="1:94" x14ac:dyDescent="0.35">
      <c r="A2064" t="s">
        <v>9176</v>
      </c>
      <c r="B2064">
        <v>1100</v>
      </c>
      <c r="C2064" t="s">
        <v>9332</v>
      </c>
      <c r="D2064" t="s">
        <v>678</v>
      </c>
      <c r="E2064" t="s">
        <v>624</v>
      </c>
      <c r="F2064" t="s">
        <v>625</v>
      </c>
      <c r="G2064" t="s">
        <v>828</v>
      </c>
      <c r="H2064" t="s">
        <v>9196</v>
      </c>
      <c r="I2064">
        <v>632867</v>
      </c>
      <c r="J2064" t="s">
        <v>4223</v>
      </c>
      <c r="K2064" t="s">
        <v>4224</v>
      </c>
      <c r="L2064" t="s">
        <v>4622</v>
      </c>
      <c r="M2064" t="s">
        <v>9197</v>
      </c>
      <c r="N2064">
        <v>40000</v>
      </c>
      <c r="O2064" t="s">
        <v>1059</v>
      </c>
      <c r="P2064" t="s">
        <v>1060</v>
      </c>
      <c r="Q2064" t="s">
        <v>9198</v>
      </c>
      <c r="R2064">
        <v>7204285389</v>
      </c>
      <c r="S2064" t="s">
        <v>13394</v>
      </c>
      <c r="T2064"/>
      <c r="V2064" s="14">
        <v>46205</v>
      </c>
      <c r="W2064" t="s">
        <v>9195</v>
      </c>
      <c r="X2064" s="31">
        <v>46205.765694444446</v>
      </c>
      <c r="AN2064" s="14">
        <v>46205</v>
      </c>
      <c r="AO2064" t="s">
        <v>9183</v>
      </c>
      <c r="AP2064" s="31">
        <v>46205.811157407406</v>
      </c>
      <c r="AT2064" s="31">
        <v>46205.811157407406</v>
      </c>
      <c r="AU2064" s="14">
        <v>46205</v>
      </c>
      <c r="AV2064" t="s">
        <v>9183</v>
      </c>
      <c r="AW2064" t="s">
        <v>625</v>
      </c>
      <c r="AX2064" t="s">
        <v>678</v>
      </c>
      <c r="AY2064" s="14">
        <v>46205</v>
      </c>
      <c r="AZ2064" t="s">
        <v>9195</v>
      </c>
      <c r="BA2064" s="31">
        <v>46205.874456018515</v>
      </c>
      <c r="BB2064" s="14">
        <v>46206</v>
      </c>
      <c r="BC2064" t="s">
        <v>1435</v>
      </c>
      <c r="BD2064" s="31">
        <v>46206.396805555552</v>
      </c>
      <c r="BE2064" s="14">
        <v>46206</v>
      </c>
      <c r="BF2064" t="s">
        <v>1440</v>
      </c>
      <c r="BG2064" s="31">
        <v>46206.399201388886</v>
      </c>
      <c r="BH2064" s="14">
        <v>46206</v>
      </c>
      <c r="BI2064" t="s">
        <v>1437</v>
      </c>
      <c r="BJ2064" s="31">
        <v>46206.439837962964</v>
      </c>
      <c r="BK2064" s="14">
        <v>46206</v>
      </c>
      <c r="BL2064" t="s">
        <v>1437</v>
      </c>
      <c r="BM2064" s="31">
        <v>46206.440347222226</v>
      </c>
      <c r="BZ2064" s="14">
        <v>46206</v>
      </c>
      <c r="CA2064" t="s">
        <v>1437</v>
      </c>
      <c r="CB2064" s="31">
        <v>46206.443842592591</v>
      </c>
      <c r="CC2064" s="14">
        <v>46206</v>
      </c>
      <c r="CD2064" t="s">
        <v>1455</v>
      </c>
      <c r="CE2064" s="31">
        <v>46206.458784722221</v>
      </c>
      <c r="CI2064" s="14">
        <v>46206</v>
      </c>
      <c r="CJ2064" t="s">
        <v>9184</v>
      </c>
      <c r="CK2064" s="31">
        <v>46206.542569444442</v>
      </c>
      <c r="CP2064" t="str">
        <f>VLOOKUP(A2064,Sheet1!$A$2:$E$221,2,0)</f>
        <v>South East Zone</v>
      </c>
    </row>
    <row r="2065" spans="1:94" x14ac:dyDescent="0.35">
      <c r="A2065" t="s">
        <v>9176</v>
      </c>
      <c r="B2065">
        <v>1100</v>
      </c>
      <c r="C2065" t="s">
        <v>9332</v>
      </c>
      <c r="D2065" t="s">
        <v>678</v>
      </c>
      <c r="E2065" t="s">
        <v>624</v>
      </c>
      <c r="F2065" t="s">
        <v>625</v>
      </c>
      <c r="G2065" t="s">
        <v>828</v>
      </c>
      <c r="H2065" t="s">
        <v>4221</v>
      </c>
      <c r="I2065">
        <v>663924</v>
      </c>
      <c r="J2065" t="s">
        <v>4223</v>
      </c>
      <c r="K2065" t="s">
        <v>4224</v>
      </c>
      <c r="L2065" t="s">
        <v>4622</v>
      </c>
      <c r="M2065" t="s">
        <v>9199</v>
      </c>
      <c r="N2065">
        <v>45000</v>
      </c>
      <c r="O2065" t="s">
        <v>1148</v>
      </c>
      <c r="P2065" t="s">
        <v>1149</v>
      </c>
      <c r="Q2065" t="s">
        <v>4222</v>
      </c>
      <c r="R2065">
        <v>4894625299</v>
      </c>
      <c r="S2065" t="s">
        <v>13394</v>
      </c>
      <c r="T2065"/>
      <c r="V2065" s="14">
        <v>46204</v>
      </c>
      <c r="W2065" t="s">
        <v>9195</v>
      </c>
      <c r="X2065" s="31">
        <v>46204.810613425929</v>
      </c>
      <c r="AN2065" s="14">
        <v>46205</v>
      </c>
      <c r="AO2065" t="s">
        <v>9183</v>
      </c>
      <c r="AP2065" s="31">
        <v>46205.647129629629</v>
      </c>
      <c r="AT2065" s="31">
        <v>46205.647129629629</v>
      </c>
      <c r="AU2065" s="14">
        <v>46205</v>
      </c>
      <c r="AV2065" t="s">
        <v>9183</v>
      </c>
      <c r="AW2065" t="s">
        <v>625</v>
      </c>
      <c r="AX2065" t="s">
        <v>678</v>
      </c>
      <c r="AY2065" s="14">
        <v>46205</v>
      </c>
      <c r="AZ2065" t="s">
        <v>9183</v>
      </c>
      <c r="BA2065" s="31">
        <v>46205.653923611113</v>
      </c>
      <c r="BB2065" s="14">
        <v>46205</v>
      </c>
      <c r="BC2065" t="s">
        <v>1435</v>
      </c>
      <c r="BD2065" s="31">
        <v>46205.661620370367</v>
      </c>
      <c r="BE2065" s="14">
        <v>46205</v>
      </c>
      <c r="BF2065" t="s">
        <v>1450</v>
      </c>
      <c r="BG2065" s="31">
        <v>46205.672974537039</v>
      </c>
      <c r="BH2065" s="14">
        <v>46205</v>
      </c>
      <c r="BI2065" t="s">
        <v>1491</v>
      </c>
      <c r="BJ2065" s="31">
        <v>46205.679467592592</v>
      </c>
      <c r="BK2065" s="14">
        <v>46205</v>
      </c>
      <c r="BL2065" t="s">
        <v>1491</v>
      </c>
      <c r="BM2065" s="31">
        <v>46205.680972222224</v>
      </c>
      <c r="BZ2065" s="14">
        <v>46205</v>
      </c>
      <c r="CA2065" t="s">
        <v>1491</v>
      </c>
      <c r="CB2065" s="31">
        <v>46205.684537037036</v>
      </c>
      <c r="CC2065" s="14">
        <v>46205</v>
      </c>
      <c r="CD2065" t="s">
        <v>1437</v>
      </c>
      <c r="CE2065" s="31">
        <v>46205.694803240738</v>
      </c>
      <c r="CI2065" s="14">
        <v>46206</v>
      </c>
      <c r="CJ2065" t="s">
        <v>9184</v>
      </c>
      <c r="CK2065" s="31">
        <v>46206.555115740739</v>
      </c>
      <c r="CP2065" t="str">
        <f>VLOOKUP(A2065,Sheet1!$A$2:$E$221,2,0)</f>
        <v>South East Zone</v>
      </c>
    </row>
    <row r="2066" spans="1:94" x14ac:dyDescent="0.35">
      <c r="A2066" t="s">
        <v>9176</v>
      </c>
      <c r="B2066">
        <v>1100</v>
      </c>
      <c r="C2066" t="s">
        <v>9332</v>
      </c>
      <c r="D2066" t="s">
        <v>678</v>
      </c>
      <c r="E2066" t="s">
        <v>624</v>
      </c>
      <c r="F2066" t="s">
        <v>625</v>
      </c>
      <c r="G2066" t="s">
        <v>828</v>
      </c>
      <c r="H2066" t="s">
        <v>4369</v>
      </c>
      <c r="I2066">
        <v>689047</v>
      </c>
      <c r="J2066" t="s">
        <v>3669</v>
      </c>
      <c r="K2066" t="s">
        <v>3670</v>
      </c>
      <c r="L2066" t="s">
        <v>4622</v>
      </c>
      <c r="M2066" t="s">
        <v>9200</v>
      </c>
      <c r="N2066">
        <v>40000</v>
      </c>
      <c r="O2066" t="s">
        <v>1105</v>
      </c>
      <c r="P2066" t="s">
        <v>1106</v>
      </c>
      <c r="Q2066" t="s">
        <v>4370</v>
      </c>
      <c r="R2066">
        <v>7922102801</v>
      </c>
      <c r="S2066" t="s">
        <v>13394</v>
      </c>
      <c r="T2066"/>
      <c r="V2066" s="14">
        <v>46205</v>
      </c>
      <c r="W2066" t="s">
        <v>9188</v>
      </c>
      <c r="X2066" s="31">
        <v>46205.677037037036</v>
      </c>
      <c r="AN2066" s="14">
        <v>46206</v>
      </c>
      <c r="AO2066" t="s">
        <v>9183</v>
      </c>
      <c r="AP2066" s="31">
        <v>46206.397037037037</v>
      </c>
      <c r="AT2066" s="31">
        <v>46206.397037037037</v>
      </c>
      <c r="AU2066" s="14">
        <v>46206</v>
      </c>
      <c r="AV2066" t="s">
        <v>9183</v>
      </c>
      <c r="AW2066" t="s">
        <v>625</v>
      </c>
      <c r="AX2066" t="s">
        <v>678</v>
      </c>
      <c r="AY2066" s="14">
        <v>46206</v>
      </c>
      <c r="AZ2066" t="s">
        <v>9184</v>
      </c>
      <c r="BA2066" s="31">
        <v>46206.401203703703</v>
      </c>
      <c r="BB2066" s="14">
        <v>46206</v>
      </c>
      <c r="BC2066" t="s">
        <v>1435</v>
      </c>
      <c r="BD2066" s="31">
        <v>46206.410115740742</v>
      </c>
      <c r="BE2066" s="14">
        <v>46206</v>
      </c>
      <c r="BF2066" t="s">
        <v>1436</v>
      </c>
      <c r="BG2066" s="31">
        <v>46206.422997685186</v>
      </c>
      <c r="BH2066" s="14">
        <v>46206</v>
      </c>
      <c r="BI2066" t="s">
        <v>1444</v>
      </c>
      <c r="BJ2066" s="31">
        <v>46206.457986111112</v>
      </c>
      <c r="BK2066" s="14">
        <v>46206</v>
      </c>
      <c r="BL2066" t="s">
        <v>1444</v>
      </c>
      <c r="BM2066" s="31">
        <v>46206.458425925928</v>
      </c>
      <c r="BZ2066" s="14">
        <v>46206</v>
      </c>
      <c r="CA2066" t="s">
        <v>1444</v>
      </c>
      <c r="CB2066" s="31">
        <v>46206.483414351853</v>
      </c>
      <c r="CC2066" s="14">
        <v>46206</v>
      </c>
      <c r="CD2066" t="s">
        <v>1438</v>
      </c>
      <c r="CE2066" s="31">
        <v>46206.488657407404</v>
      </c>
      <c r="CI2066" s="14">
        <v>46206</v>
      </c>
      <c r="CJ2066" t="s">
        <v>9184</v>
      </c>
      <c r="CK2066" s="31">
        <v>46206.610277777778</v>
      </c>
      <c r="CP2066" t="str">
        <f>VLOOKUP(A2066,Sheet1!$A$2:$E$221,2,0)</f>
        <v>South East Zone</v>
      </c>
    </row>
    <row r="2067" spans="1:94" x14ac:dyDescent="0.35">
      <c r="A2067" t="s">
        <v>9176</v>
      </c>
      <c r="B2067">
        <v>1100</v>
      </c>
      <c r="C2067" t="s">
        <v>9332</v>
      </c>
      <c r="D2067" t="s">
        <v>678</v>
      </c>
      <c r="E2067" t="s">
        <v>624</v>
      </c>
      <c r="F2067" t="s">
        <v>625</v>
      </c>
      <c r="G2067" t="s">
        <v>828</v>
      </c>
      <c r="H2067" t="s">
        <v>11243</v>
      </c>
      <c r="I2067">
        <v>721143</v>
      </c>
      <c r="J2067" t="s">
        <v>9178</v>
      </c>
      <c r="K2067" t="s">
        <v>9179</v>
      </c>
      <c r="L2067" t="s">
        <v>4622</v>
      </c>
      <c r="M2067" t="s">
        <v>11244</v>
      </c>
      <c r="N2067">
        <v>40000</v>
      </c>
      <c r="O2067" t="s">
        <v>10149</v>
      </c>
      <c r="P2067" t="s">
        <v>10150</v>
      </c>
      <c r="Q2067" t="s">
        <v>11245</v>
      </c>
      <c r="R2067">
        <v>4169384291</v>
      </c>
      <c r="S2067" t="s">
        <v>13394</v>
      </c>
      <c r="T2067"/>
      <c r="V2067" s="14">
        <v>46209</v>
      </c>
      <c r="W2067" t="s">
        <v>9182</v>
      </c>
      <c r="X2067" s="31">
        <v>46209.521736111114</v>
      </c>
      <c r="AN2067" s="14">
        <v>46209</v>
      </c>
      <c r="AO2067" t="s">
        <v>9183</v>
      </c>
      <c r="AP2067" s="31">
        <v>46209.589733796296</v>
      </c>
      <c r="AT2067" s="31">
        <v>46209.589733796296</v>
      </c>
      <c r="AU2067" s="14">
        <v>46209</v>
      </c>
      <c r="AV2067" t="s">
        <v>9183</v>
      </c>
      <c r="AW2067" t="s">
        <v>625</v>
      </c>
      <c r="AX2067" t="s">
        <v>678</v>
      </c>
      <c r="AY2067" s="14">
        <v>46209</v>
      </c>
      <c r="AZ2067" t="s">
        <v>9182</v>
      </c>
      <c r="BA2067" s="31">
        <v>46209.597638888888</v>
      </c>
      <c r="BB2067" s="14">
        <v>46209</v>
      </c>
      <c r="BC2067" t="s">
        <v>1435</v>
      </c>
      <c r="BD2067" s="31">
        <v>46209.603275462963</v>
      </c>
      <c r="BE2067" s="14">
        <v>46209</v>
      </c>
      <c r="BF2067" t="s">
        <v>1456</v>
      </c>
      <c r="BG2067" s="31">
        <v>46209.608090277776</v>
      </c>
      <c r="BH2067" s="14">
        <v>46209</v>
      </c>
      <c r="BI2067" t="s">
        <v>1501</v>
      </c>
      <c r="BJ2067" s="31">
        <v>46209.627905092595</v>
      </c>
      <c r="BK2067" s="14">
        <v>46209</v>
      </c>
      <c r="BL2067" t="s">
        <v>1501</v>
      </c>
      <c r="BM2067" s="31">
        <v>46209.62835648148</v>
      </c>
      <c r="BZ2067" s="14">
        <v>46209</v>
      </c>
      <c r="CA2067" t="s">
        <v>1501</v>
      </c>
      <c r="CB2067" s="31">
        <v>46209.651087962964</v>
      </c>
      <c r="CC2067" s="14">
        <v>46209</v>
      </c>
      <c r="CD2067" t="s">
        <v>1438</v>
      </c>
      <c r="CE2067" s="31">
        <v>46209.661493055559</v>
      </c>
      <c r="CI2067" s="14">
        <v>46210</v>
      </c>
      <c r="CJ2067" t="s">
        <v>9184</v>
      </c>
      <c r="CK2067" s="31">
        <v>46210.757152777776</v>
      </c>
      <c r="CP2067" t="str">
        <f>VLOOKUP(A2067,Sheet1!$A$2:$E$221,2,0)</f>
        <v>South East Zone</v>
      </c>
    </row>
    <row r="2068" spans="1:94" x14ac:dyDescent="0.35">
      <c r="A2068" t="s">
        <v>9176</v>
      </c>
      <c r="B2068">
        <v>1100</v>
      </c>
      <c r="C2068" t="s">
        <v>9332</v>
      </c>
      <c r="D2068" t="s">
        <v>678</v>
      </c>
      <c r="E2068" t="s">
        <v>624</v>
      </c>
      <c r="F2068" t="s">
        <v>625</v>
      </c>
      <c r="G2068" t="s">
        <v>828</v>
      </c>
      <c r="H2068" t="s">
        <v>9201</v>
      </c>
      <c r="I2068">
        <v>741483</v>
      </c>
      <c r="J2068" t="s">
        <v>9178</v>
      </c>
      <c r="K2068" t="s">
        <v>9179</v>
      </c>
      <c r="L2068" t="s">
        <v>4622</v>
      </c>
      <c r="M2068" t="s">
        <v>9202</v>
      </c>
      <c r="N2068">
        <v>50000</v>
      </c>
      <c r="O2068" t="s">
        <v>1034</v>
      </c>
      <c r="P2068" t="s">
        <v>1035</v>
      </c>
      <c r="Q2068" t="s">
        <v>9203</v>
      </c>
      <c r="R2068">
        <v>3618744001</v>
      </c>
      <c r="S2068" t="s">
        <v>13394</v>
      </c>
      <c r="T2068"/>
      <c r="V2068" s="14">
        <v>46204</v>
      </c>
      <c r="W2068" t="s">
        <v>9182</v>
      </c>
      <c r="X2068" s="31">
        <v>46204.727048611108</v>
      </c>
      <c r="AN2068" s="14">
        <v>46204</v>
      </c>
      <c r="AO2068" t="s">
        <v>9183</v>
      </c>
      <c r="AP2068" s="31">
        <v>46204.749479166669</v>
      </c>
      <c r="AT2068" s="31">
        <v>46204.749479166669</v>
      </c>
      <c r="AU2068" s="14">
        <v>46204</v>
      </c>
      <c r="AV2068" t="s">
        <v>9183</v>
      </c>
      <c r="AW2068" t="s">
        <v>625</v>
      </c>
      <c r="AX2068" t="s">
        <v>678</v>
      </c>
      <c r="AY2068" s="14">
        <v>46205</v>
      </c>
      <c r="AZ2068" t="s">
        <v>9184</v>
      </c>
      <c r="BA2068" s="31">
        <v>46205.408067129632</v>
      </c>
      <c r="BB2068" s="14">
        <v>46205</v>
      </c>
      <c r="BC2068" t="s">
        <v>1435</v>
      </c>
      <c r="BD2068" s="31">
        <v>46205.41783564815</v>
      </c>
      <c r="BE2068" s="14">
        <v>46205</v>
      </c>
      <c r="BF2068" t="s">
        <v>1436</v>
      </c>
      <c r="BG2068" s="31">
        <v>46205.429988425924</v>
      </c>
      <c r="BH2068" s="14">
        <v>46205</v>
      </c>
      <c r="BI2068" t="s">
        <v>8654</v>
      </c>
      <c r="BJ2068" s="31">
        <v>46205.460763888892</v>
      </c>
      <c r="BK2068" s="14">
        <v>46205</v>
      </c>
      <c r="BL2068" t="s">
        <v>8654</v>
      </c>
      <c r="BM2068" s="31">
        <v>46205.46162037037</v>
      </c>
      <c r="BZ2068" s="14">
        <v>46205</v>
      </c>
      <c r="CA2068" t="s">
        <v>8654</v>
      </c>
      <c r="CB2068" s="31">
        <v>46205.46806712963</v>
      </c>
      <c r="CC2068" s="14">
        <v>46205</v>
      </c>
      <c r="CD2068" t="s">
        <v>1455</v>
      </c>
      <c r="CE2068" s="31">
        <v>46205.477511574078</v>
      </c>
      <c r="CI2068" s="14">
        <v>46205</v>
      </c>
      <c r="CJ2068" t="s">
        <v>9184</v>
      </c>
      <c r="CK2068" s="31">
        <v>46205.682685185187</v>
      </c>
      <c r="CP2068" t="str">
        <f>VLOOKUP(A2068,Sheet1!$A$2:$E$221,2,0)</f>
        <v>South East Zone</v>
      </c>
    </row>
    <row r="2069" spans="1:94" x14ac:dyDescent="0.35">
      <c r="A2069" t="s">
        <v>9204</v>
      </c>
      <c r="B2069">
        <v>1106</v>
      </c>
      <c r="C2069" t="s">
        <v>9332</v>
      </c>
      <c r="D2069" t="s">
        <v>678</v>
      </c>
      <c r="E2069" t="s">
        <v>626</v>
      </c>
      <c r="F2069" t="s">
        <v>627</v>
      </c>
      <c r="G2069" t="s">
        <v>828</v>
      </c>
      <c r="H2069" t="s">
        <v>11246</v>
      </c>
      <c r="I2069">
        <v>556139</v>
      </c>
      <c r="J2069" t="s">
        <v>4573</v>
      </c>
      <c r="K2069" t="s">
        <v>4574</v>
      </c>
      <c r="L2069" t="s">
        <v>4622</v>
      </c>
      <c r="M2069" t="s">
        <v>11247</v>
      </c>
      <c r="N2069">
        <v>77000</v>
      </c>
      <c r="O2069" t="s">
        <v>10244</v>
      </c>
      <c r="P2069" t="s">
        <v>10245</v>
      </c>
      <c r="Q2069" t="s">
        <v>9221</v>
      </c>
      <c r="R2069">
        <v>2974817408</v>
      </c>
      <c r="S2069" t="s">
        <v>13394</v>
      </c>
      <c r="T2069"/>
      <c r="V2069" s="14">
        <v>46209</v>
      </c>
      <c r="W2069" t="s">
        <v>9214</v>
      </c>
      <c r="X2069" s="31">
        <v>46209.534583333334</v>
      </c>
      <c r="AN2069" s="14">
        <v>46209</v>
      </c>
      <c r="AO2069" t="s">
        <v>9211</v>
      </c>
      <c r="AP2069" s="31">
        <v>46209.660914351851</v>
      </c>
      <c r="AT2069" s="31">
        <v>46209.660914351851</v>
      </c>
      <c r="AU2069" s="14">
        <v>46209</v>
      </c>
      <c r="AV2069" t="s">
        <v>9211</v>
      </c>
      <c r="AW2069" t="s">
        <v>627</v>
      </c>
      <c r="AX2069" t="s">
        <v>678</v>
      </c>
      <c r="AY2069" s="14">
        <v>46209</v>
      </c>
      <c r="AZ2069" t="s">
        <v>9212</v>
      </c>
      <c r="BA2069" s="31">
        <v>46209.670208333337</v>
      </c>
      <c r="BB2069" s="14">
        <v>46209</v>
      </c>
      <c r="BC2069" t="s">
        <v>1435</v>
      </c>
      <c r="BD2069" s="31">
        <v>46209.675821759258</v>
      </c>
      <c r="BE2069" s="14">
        <v>46209</v>
      </c>
      <c r="BF2069" t="s">
        <v>1456</v>
      </c>
      <c r="BG2069" s="31">
        <v>46209.67895833333</v>
      </c>
      <c r="BH2069" s="14">
        <v>46209</v>
      </c>
      <c r="BI2069" t="s">
        <v>1491</v>
      </c>
      <c r="BJ2069" s="31">
        <v>46209.681921296295</v>
      </c>
      <c r="BK2069" s="14">
        <v>46209</v>
      </c>
      <c r="BL2069" t="s">
        <v>1491</v>
      </c>
      <c r="BM2069" s="31">
        <v>46209.682523148149</v>
      </c>
      <c r="BZ2069" s="14">
        <v>46209</v>
      </c>
      <c r="CA2069" t="s">
        <v>1491</v>
      </c>
      <c r="CB2069" s="31">
        <v>46209.694108796299</v>
      </c>
      <c r="CC2069" s="14">
        <v>46209</v>
      </c>
      <c r="CD2069" t="s">
        <v>1438</v>
      </c>
      <c r="CE2069" s="31">
        <v>46209.696018518516</v>
      </c>
      <c r="CI2069" s="14">
        <v>46209</v>
      </c>
      <c r="CJ2069" t="s">
        <v>9212</v>
      </c>
      <c r="CK2069" s="31">
        <v>46209.852696759262</v>
      </c>
      <c r="CP2069" t="str">
        <f>VLOOKUP(A2069,Sheet1!$A$2:$E$221,2,0)</f>
        <v>South East Zone</v>
      </c>
    </row>
    <row r="2070" spans="1:94" x14ac:dyDescent="0.35">
      <c r="A2070" t="s">
        <v>9204</v>
      </c>
      <c r="B2070">
        <v>1106</v>
      </c>
      <c r="C2070" t="s">
        <v>9332</v>
      </c>
      <c r="D2070" t="s">
        <v>678</v>
      </c>
      <c r="E2070" t="s">
        <v>626</v>
      </c>
      <c r="F2070" t="s">
        <v>627</v>
      </c>
      <c r="G2070" t="s">
        <v>828</v>
      </c>
      <c r="H2070" t="s">
        <v>9205</v>
      </c>
      <c r="I2070">
        <v>568951</v>
      </c>
      <c r="J2070" t="s">
        <v>9206</v>
      </c>
      <c r="K2070" t="s">
        <v>9207</v>
      </c>
      <c r="L2070" t="s">
        <v>4622</v>
      </c>
      <c r="M2070" t="s">
        <v>9208</v>
      </c>
      <c r="N2070">
        <v>45000</v>
      </c>
      <c r="O2070" t="s">
        <v>1036</v>
      </c>
      <c r="P2070" t="s">
        <v>1037</v>
      </c>
      <c r="Q2070" t="s">
        <v>9209</v>
      </c>
      <c r="R2070">
        <v>1457128823</v>
      </c>
      <c r="S2070" t="s">
        <v>13394</v>
      </c>
      <c r="T2070"/>
      <c r="V2070" s="14">
        <v>46204</v>
      </c>
      <c r="W2070" t="s">
        <v>9210</v>
      </c>
      <c r="X2070" s="31">
        <v>46204.612430555557</v>
      </c>
      <c r="AN2070" s="14">
        <v>46204</v>
      </c>
      <c r="AO2070" t="s">
        <v>9211</v>
      </c>
      <c r="AP2070" s="31">
        <v>46204.671168981484</v>
      </c>
      <c r="AT2070" s="31">
        <v>46204.671168981484</v>
      </c>
      <c r="AU2070" s="14">
        <v>46204</v>
      </c>
      <c r="AV2070" t="s">
        <v>9211</v>
      </c>
      <c r="AW2070" t="s">
        <v>627</v>
      </c>
      <c r="AX2070" t="s">
        <v>678</v>
      </c>
      <c r="AY2070" s="14">
        <v>46204</v>
      </c>
      <c r="AZ2070" t="s">
        <v>9212</v>
      </c>
      <c r="BA2070" s="31">
        <v>46204.702557870369</v>
      </c>
      <c r="BB2070" s="14">
        <v>46204</v>
      </c>
      <c r="BC2070" t="s">
        <v>1435</v>
      </c>
      <c r="BD2070" s="31">
        <v>46204.710520833331</v>
      </c>
      <c r="BE2070" s="14">
        <v>46204</v>
      </c>
      <c r="BF2070" t="s">
        <v>1454</v>
      </c>
      <c r="BG2070" s="31">
        <v>46204.727766203701</v>
      </c>
      <c r="BH2070" s="14">
        <v>46204</v>
      </c>
      <c r="BI2070" t="s">
        <v>8654</v>
      </c>
      <c r="BJ2070" s="31">
        <v>46204.728981481479</v>
      </c>
      <c r="BK2070" s="14">
        <v>46204</v>
      </c>
      <c r="BL2070" t="s">
        <v>8654</v>
      </c>
      <c r="BM2070" s="31">
        <v>46204.729988425926</v>
      </c>
      <c r="BZ2070" s="14">
        <v>46204</v>
      </c>
      <c r="CA2070" t="s">
        <v>8654</v>
      </c>
      <c r="CB2070" s="31">
        <v>46204.741284722222</v>
      </c>
      <c r="CC2070" s="14">
        <v>46204</v>
      </c>
      <c r="CD2070" t="s">
        <v>1438</v>
      </c>
      <c r="CE2070" s="31">
        <v>46204.742650462962</v>
      </c>
      <c r="CI2070" s="14">
        <v>46204</v>
      </c>
      <c r="CJ2070" t="s">
        <v>9212</v>
      </c>
      <c r="CK2070" s="31">
        <v>46204.882141203707</v>
      </c>
      <c r="CP2070" t="str">
        <f>VLOOKUP(A2070,Sheet1!$A$2:$E$221,2,0)</f>
        <v>South East Zone</v>
      </c>
    </row>
    <row r="2071" spans="1:94" x14ac:dyDescent="0.35">
      <c r="A2071" t="s">
        <v>9204</v>
      </c>
      <c r="B2071">
        <v>1106</v>
      </c>
      <c r="C2071" t="s">
        <v>9332</v>
      </c>
      <c r="D2071" t="s">
        <v>678</v>
      </c>
      <c r="E2071" t="s">
        <v>626</v>
      </c>
      <c r="F2071" t="s">
        <v>627</v>
      </c>
      <c r="G2071" t="s">
        <v>828</v>
      </c>
      <c r="H2071" t="s">
        <v>3892</v>
      </c>
      <c r="I2071">
        <v>582673</v>
      </c>
      <c r="J2071" t="s">
        <v>3893</v>
      </c>
      <c r="K2071" t="s">
        <v>3894</v>
      </c>
      <c r="L2071" t="s">
        <v>4622</v>
      </c>
      <c r="M2071" t="s">
        <v>11248</v>
      </c>
      <c r="N2071">
        <v>40000</v>
      </c>
      <c r="O2071" t="s">
        <v>9492</v>
      </c>
      <c r="P2071" t="s">
        <v>9493</v>
      </c>
      <c r="Q2071" t="s">
        <v>11249</v>
      </c>
      <c r="R2071">
        <v>1907248461</v>
      </c>
      <c r="S2071" t="s">
        <v>13394</v>
      </c>
      <c r="T2071"/>
      <c r="V2071" s="14">
        <v>46209</v>
      </c>
      <c r="W2071" t="s">
        <v>9218</v>
      </c>
      <c r="X2071" s="31">
        <v>46209.532939814817</v>
      </c>
      <c r="AN2071" s="14">
        <v>46209</v>
      </c>
      <c r="AO2071" t="s">
        <v>9211</v>
      </c>
      <c r="AP2071" s="31">
        <v>46209.606527777774</v>
      </c>
      <c r="AT2071" s="31">
        <v>46209.606527777774</v>
      </c>
      <c r="AU2071" s="14">
        <v>46209</v>
      </c>
      <c r="AV2071" t="s">
        <v>9211</v>
      </c>
      <c r="AW2071" t="s">
        <v>627</v>
      </c>
      <c r="AX2071" t="s">
        <v>678</v>
      </c>
      <c r="AY2071" s="14">
        <v>46209</v>
      </c>
      <c r="AZ2071" t="s">
        <v>9212</v>
      </c>
      <c r="BA2071" s="31">
        <v>46209.618136574078</v>
      </c>
      <c r="BB2071" s="14">
        <v>46209</v>
      </c>
      <c r="BC2071" t="s">
        <v>1435</v>
      </c>
      <c r="BD2071" s="31">
        <v>46209.626666666663</v>
      </c>
      <c r="BE2071" s="14">
        <v>46209</v>
      </c>
      <c r="BF2071" t="s">
        <v>1440</v>
      </c>
      <c r="BG2071" s="31">
        <v>46209.633958333332</v>
      </c>
      <c r="BH2071" s="14">
        <v>46209</v>
      </c>
      <c r="BI2071" t="s">
        <v>1491</v>
      </c>
      <c r="BJ2071" s="31">
        <v>46209.641215277778</v>
      </c>
      <c r="BK2071" s="14">
        <v>46209</v>
      </c>
      <c r="BL2071" t="s">
        <v>1491</v>
      </c>
      <c r="BM2071" s="31">
        <v>46209.642326388886</v>
      </c>
      <c r="BZ2071" s="14">
        <v>46209</v>
      </c>
      <c r="CA2071" t="s">
        <v>1491</v>
      </c>
      <c r="CB2071" s="31">
        <v>46209.652604166666</v>
      </c>
      <c r="CC2071" s="14">
        <v>46209</v>
      </c>
      <c r="CD2071" t="s">
        <v>1438</v>
      </c>
      <c r="CE2071" s="31">
        <v>46209.661666666667</v>
      </c>
      <c r="CI2071" s="14">
        <v>46209</v>
      </c>
      <c r="CJ2071" t="s">
        <v>9212</v>
      </c>
      <c r="CK2071" s="31">
        <v>46209.870416666665</v>
      </c>
      <c r="CP2071" t="str">
        <f>VLOOKUP(A2071,Sheet1!$A$2:$E$221,2,0)</f>
        <v>South East Zone</v>
      </c>
    </row>
    <row r="2072" spans="1:94" x14ac:dyDescent="0.35">
      <c r="A2072" t="s">
        <v>9204</v>
      </c>
      <c r="B2072">
        <v>1106</v>
      </c>
      <c r="C2072" t="s">
        <v>9332</v>
      </c>
      <c r="D2072" t="s">
        <v>678</v>
      </c>
      <c r="E2072" t="s">
        <v>626</v>
      </c>
      <c r="F2072" t="s">
        <v>627</v>
      </c>
      <c r="G2072" t="s">
        <v>828</v>
      </c>
      <c r="H2072" t="s">
        <v>4571</v>
      </c>
      <c r="I2072">
        <v>584966</v>
      </c>
      <c r="J2072" t="s">
        <v>4573</v>
      </c>
      <c r="K2072" t="s">
        <v>4574</v>
      </c>
      <c r="L2072" t="s">
        <v>4622</v>
      </c>
      <c r="M2072" t="s">
        <v>9213</v>
      </c>
      <c r="N2072">
        <v>85000</v>
      </c>
      <c r="O2072" t="s">
        <v>4575</v>
      </c>
      <c r="P2072" t="s">
        <v>4576</v>
      </c>
      <c r="Q2072" t="s">
        <v>4572</v>
      </c>
      <c r="R2072">
        <v>6942235241</v>
      </c>
      <c r="S2072" t="s">
        <v>13394</v>
      </c>
      <c r="T2072"/>
      <c r="V2072" s="14">
        <v>46206</v>
      </c>
      <c r="W2072" t="s">
        <v>9214</v>
      </c>
      <c r="X2072" s="31">
        <v>46206.616481481484</v>
      </c>
      <c r="AN2072" s="14">
        <v>46206</v>
      </c>
      <c r="AO2072" t="s">
        <v>9211</v>
      </c>
      <c r="AP2072" s="31">
        <v>46206.645486111112</v>
      </c>
      <c r="AT2072" s="31">
        <v>46206.645486111112</v>
      </c>
      <c r="AU2072" s="14">
        <v>46206</v>
      </c>
      <c r="AV2072" t="s">
        <v>9211</v>
      </c>
      <c r="AW2072" t="s">
        <v>627</v>
      </c>
      <c r="AX2072" t="s">
        <v>678</v>
      </c>
      <c r="AY2072" s="14">
        <v>46206</v>
      </c>
      <c r="AZ2072" t="s">
        <v>9212</v>
      </c>
      <c r="BA2072" s="31">
        <v>46206.695011574076</v>
      </c>
      <c r="BB2072" s="14">
        <v>46206</v>
      </c>
      <c r="BC2072" t="s">
        <v>1435</v>
      </c>
      <c r="BD2072" s="31">
        <v>46206.702349537038</v>
      </c>
      <c r="BE2072" s="14">
        <v>46206</v>
      </c>
      <c r="BF2072" t="s">
        <v>1457</v>
      </c>
      <c r="BG2072" s="31">
        <v>46206.706145833334</v>
      </c>
      <c r="BH2072" s="14">
        <v>46206</v>
      </c>
      <c r="BI2072" t="s">
        <v>1437</v>
      </c>
      <c r="BJ2072" s="31">
        <v>46206.712094907409</v>
      </c>
      <c r="BK2072" s="14">
        <v>46206</v>
      </c>
      <c r="BL2072" t="s">
        <v>1437</v>
      </c>
      <c r="BM2072" s="31">
        <v>46206.713263888887</v>
      </c>
      <c r="BZ2072" s="14">
        <v>46206</v>
      </c>
      <c r="CA2072" t="s">
        <v>1437</v>
      </c>
      <c r="CB2072" s="31">
        <v>46206.720636574071</v>
      </c>
      <c r="CC2072" s="14">
        <v>46206</v>
      </c>
      <c r="CD2072" t="s">
        <v>1455</v>
      </c>
      <c r="CE2072" s="31">
        <v>46206.723252314812</v>
      </c>
      <c r="CI2072" s="14">
        <v>46206</v>
      </c>
      <c r="CJ2072" t="s">
        <v>9212</v>
      </c>
      <c r="CK2072" s="31">
        <v>46206.829641203702</v>
      </c>
      <c r="CP2072" t="str">
        <f>VLOOKUP(A2072,Sheet1!$A$2:$E$221,2,0)</f>
        <v>South East Zone</v>
      </c>
    </row>
    <row r="2073" spans="1:94" x14ac:dyDescent="0.35">
      <c r="A2073" t="s">
        <v>9204</v>
      </c>
      <c r="B2073">
        <v>1106</v>
      </c>
      <c r="C2073" t="s">
        <v>9332</v>
      </c>
      <c r="D2073" t="s">
        <v>678</v>
      </c>
      <c r="E2073" t="s">
        <v>626</v>
      </c>
      <c r="F2073" t="s">
        <v>627</v>
      </c>
      <c r="G2073" t="s">
        <v>828</v>
      </c>
      <c r="H2073" t="s">
        <v>9215</v>
      </c>
      <c r="I2073">
        <v>598353</v>
      </c>
      <c r="J2073" t="s">
        <v>3893</v>
      </c>
      <c r="K2073" t="s">
        <v>3894</v>
      </c>
      <c r="L2073" t="s">
        <v>4622</v>
      </c>
      <c r="M2073" t="s">
        <v>9216</v>
      </c>
      <c r="N2073">
        <v>50000</v>
      </c>
      <c r="O2073" t="s">
        <v>1134</v>
      </c>
      <c r="P2073" t="s">
        <v>1135</v>
      </c>
      <c r="Q2073" t="s">
        <v>9217</v>
      </c>
      <c r="R2073">
        <v>1393715095</v>
      </c>
      <c r="S2073" t="s">
        <v>13394</v>
      </c>
      <c r="T2073"/>
      <c r="V2073" s="14">
        <v>46205</v>
      </c>
      <c r="W2073" t="s">
        <v>9218</v>
      </c>
      <c r="X2073" s="31">
        <v>46205.441261574073</v>
      </c>
      <c r="AN2073" s="14">
        <v>46205</v>
      </c>
      <c r="AO2073" t="s">
        <v>9211</v>
      </c>
      <c r="AP2073" s="31">
        <v>46205.528680555559</v>
      </c>
      <c r="AT2073" s="31">
        <v>46205.528680555559</v>
      </c>
      <c r="AU2073" s="14">
        <v>46205</v>
      </c>
      <c r="AV2073" t="s">
        <v>9211</v>
      </c>
      <c r="AW2073" t="s">
        <v>627</v>
      </c>
      <c r="AX2073" t="s">
        <v>678</v>
      </c>
      <c r="AY2073" s="14">
        <v>46205</v>
      </c>
      <c r="AZ2073" t="s">
        <v>9212</v>
      </c>
      <c r="BA2073" s="31">
        <v>46205.549791666665</v>
      </c>
      <c r="BB2073" s="14">
        <v>46205</v>
      </c>
      <c r="BC2073" t="s">
        <v>1435</v>
      </c>
      <c r="BD2073" s="31">
        <v>46205.551469907405</v>
      </c>
      <c r="BE2073" s="14">
        <v>46205</v>
      </c>
      <c r="BF2073" t="s">
        <v>1458</v>
      </c>
      <c r="BG2073" s="31">
        <v>46205.569988425923</v>
      </c>
      <c r="BH2073" s="14">
        <v>46205</v>
      </c>
      <c r="BI2073" t="s">
        <v>1491</v>
      </c>
      <c r="BJ2073" s="31">
        <v>46205.619016203702</v>
      </c>
      <c r="BK2073" s="14">
        <v>46205</v>
      </c>
      <c r="BL2073" t="s">
        <v>1491</v>
      </c>
      <c r="BM2073" s="31">
        <v>46205.620636574073</v>
      </c>
      <c r="BZ2073" s="14">
        <v>46205</v>
      </c>
      <c r="CA2073" t="s">
        <v>1491</v>
      </c>
      <c r="CB2073" s="31">
        <v>46205.637997685182</v>
      </c>
      <c r="CC2073" s="14">
        <v>46205</v>
      </c>
      <c r="CD2073" t="s">
        <v>1455</v>
      </c>
      <c r="CE2073" s="31">
        <v>46205.639328703706</v>
      </c>
      <c r="CI2073" s="14">
        <v>46205</v>
      </c>
      <c r="CJ2073" t="s">
        <v>9212</v>
      </c>
      <c r="CK2073" s="31">
        <v>46205.811006944445</v>
      </c>
      <c r="CP2073" t="str">
        <f>VLOOKUP(A2073,Sheet1!$A$2:$E$221,2,0)</f>
        <v>South East Zone</v>
      </c>
    </row>
    <row r="2074" spans="1:94" x14ac:dyDescent="0.35">
      <c r="A2074" t="s">
        <v>9204</v>
      </c>
      <c r="B2074">
        <v>1106</v>
      </c>
      <c r="C2074" t="s">
        <v>9332</v>
      </c>
      <c r="D2074" t="s">
        <v>678</v>
      </c>
      <c r="E2074" t="s">
        <v>626</v>
      </c>
      <c r="F2074" t="s">
        <v>627</v>
      </c>
      <c r="G2074" t="s">
        <v>828</v>
      </c>
      <c r="H2074" t="s">
        <v>4569</v>
      </c>
      <c r="I2074">
        <v>616766</v>
      </c>
      <c r="J2074" t="s">
        <v>3893</v>
      </c>
      <c r="K2074" t="s">
        <v>3894</v>
      </c>
      <c r="L2074" t="s">
        <v>4622</v>
      </c>
      <c r="M2074" t="s">
        <v>9219</v>
      </c>
      <c r="N2074">
        <v>90000</v>
      </c>
      <c r="O2074" t="s">
        <v>1032</v>
      </c>
      <c r="P2074" t="s">
        <v>1033</v>
      </c>
      <c r="Q2074" t="s">
        <v>4570</v>
      </c>
      <c r="R2074">
        <v>6825829557</v>
      </c>
      <c r="S2074" t="s">
        <v>13394</v>
      </c>
      <c r="T2074"/>
      <c r="V2074" s="14">
        <v>46204</v>
      </c>
      <c r="W2074" t="s">
        <v>9218</v>
      </c>
      <c r="X2074" s="31">
        <v>46204.664525462962</v>
      </c>
      <c r="AN2074" s="14">
        <v>46204</v>
      </c>
      <c r="AO2074" t="s">
        <v>9211</v>
      </c>
      <c r="AP2074" s="31">
        <v>46204.709247685183</v>
      </c>
      <c r="AT2074" s="31">
        <v>46204.709247685183</v>
      </c>
      <c r="AU2074" s="14">
        <v>46204</v>
      </c>
      <c r="AV2074" t="s">
        <v>9211</v>
      </c>
      <c r="AW2074" t="s">
        <v>627</v>
      </c>
      <c r="AX2074" t="s">
        <v>678</v>
      </c>
      <c r="AY2074" s="14">
        <v>46204</v>
      </c>
      <c r="AZ2074" t="s">
        <v>9212</v>
      </c>
      <c r="BA2074" s="31">
        <v>46204.715902777774</v>
      </c>
      <c r="BB2074" s="14">
        <v>46204</v>
      </c>
      <c r="BC2074" t="s">
        <v>1435</v>
      </c>
      <c r="BD2074" s="31">
        <v>46204.717511574076</v>
      </c>
      <c r="BE2074" s="14">
        <v>46204</v>
      </c>
      <c r="BF2074" t="s">
        <v>1458</v>
      </c>
      <c r="BG2074" s="31">
        <v>46204.724097222221</v>
      </c>
      <c r="BH2074" s="14">
        <v>46204</v>
      </c>
      <c r="BI2074" t="s">
        <v>1491</v>
      </c>
      <c r="BJ2074" s="31">
        <v>46204.726307870369</v>
      </c>
      <c r="BK2074" s="14">
        <v>46206</v>
      </c>
      <c r="BL2074" t="s">
        <v>1437</v>
      </c>
      <c r="BM2074" s="31">
        <v>46206.690092592595</v>
      </c>
      <c r="BZ2074" s="14">
        <v>46206</v>
      </c>
      <c r="CA2074" t="s">
        <v>1437</v>
      </c>
      <c r="CB2074" s="31">
        <v>46206.693576388891</v>
      </c>
      <c r="CC2074" s="14">
        <v>46206</v>
      </c>
      <c r="CD2074" t="s">
        <v>1437</v>
      </c>
      <c r="CE2074" s="31">
        <v>46206.693703703706</v>
      </c>
      <c r="CI2074" s="14">
        <v>46206</v>
      </c>
      <c r="CJ2074" t="s">
        <v>9212</v>
      </c>
      <c r="CK2074" s="31">
        <v>46206.826469907406</v>
      </c>
      <c r="CP2074" t="str">
        <f>VLOOKUP(A2074,Sheet1!$A$2:$E$221,2,0)</f>
        <v>South East Zone</v>
      </c>
    </row>
    <row r="2075" spans="1:94" x14ac:dyDescent="0.35">
      <c r="A2075" t="s">
        <v>9204</v>
      </c>
      <c r="B2075">
        <v>1106</v>
      </c>
      <c r="C2075" t="s">
        <v>9332</v>
      </c>
      <c r="D2075" t="s">
        <v>678</v>
      </c>
      <c r="E2075" t="s">
        <v>626</v>
      </c>
      <c r="F2075" t="s">
        <v>627</v>
      </c>
      <c r="G2075" t="s">
        <v>828</v>
      </c>
      <c r="H2075" t="s">
        <v>9220</v>
      </c>
      <c r="I2075">
        <v>620418</v>
      </c>
      <c r="J2075" t="s">
        <v>9221</v>
      </c>
      <c r="K2075" t="s">
        <v>9222</v>
      </c>
      <c r="L2075" t="s">
        <v>4622</v>
      </c>
      <c r="M2075" t="s">
        <v>9223</v>
      </c>
      <c r="N2075">
        <v>45000</v>
      </c>
      <c r="O2075" t="s">
        <v>1036</v>
      </c>
      <c r="P2075" t="s">
        <v>1037</v>
      </c>
      <c r="Q2075" t="s">
        <v>9224</v>
      </c>
      <c r="R2075">
        <v>1090796831</v>
      </c>
      <c r="S2075" t="s">
        <v>13394</v>
      </c>
      <c r="T2075"/>
      <c r="V2075" s="14">
        <v>46206</v>
      </c>
      <c r="W2075" t="s">
        <v>9225</v>
      </c>
      <c r="X2075" s="31">
        <v>46206.530081018522</v>
      </c>
      <c r="AN2075" s="14">
        <v>46206</v>
      </c>
      <c r="AO2075" t="s">
        <v>9211</v>
      </c>
      <c r="AP2075" s="31">
        <v>46206.567326388889</v>
      </c>
      <c r="AT2075" s="31">
        <v>46206.567326388889</v>
      </c>
      <c r="AU2075" s="14">
        <v>46206</v>
      </c>
      <c r="AV2075" t="s">
        <v>9211</v>
      </c>
      <c r="AW2075" t="s">
        <v>627</v>
      </c>
      <c r="AX2075" t="s">
        <v>678</v>
      </c>
      <c r="AY2075" s="14">
        <v>46206</v>
      </c>
      <c r="AZ2075" t="s">
        <v>9212</v>
      </c>
      <c r="BA2075" s="31">
        <v>46206.572627314818</v>
      </c>
      <c r="BB2075" s="14">
        <v>46206</v>
      </c>
      <c r="BC2075" t="s">
        <v>1435</v>
      </c>
      <c r="BD2075" s="31">
        <v>46206.575787037036</v>
      </c>
      <c r="BE2075" s="14">
        <v>46206</v>
      </c>
      <c r="BF2075" t="s">
        <v>1443</v>
      </c>
      <c r="BG2075" s="31">
        <v>46206.601377314815</v>
      </c>
      <c r="BH2075" s="14">
        <v>46206</v>
      </c>
      <c r="BI2075" t="s">
        <v>1444</v>
      </c>
      <c r="BJ2075" s="31">
        <v>46206.653240740743</v>
      </c>
      <c r="BK2075" s="14">
        <v>46206</v>
      </c>
      <c r="BL2075" t="s">
        <v>1444</v>
      </c>
      <c r="BM2075" s="31">
        <v>46206.653738425928</v>
      </c>
      <c r="BZ2075" s="14">
        <v>46206</v>
      </c>
      <c r="CA2075" t="s">
        <v>1444</v>
      </c>
      <c r="CB2075" s="31">
        <v>46206.673993055556</v>
      </c>
      <c r="CC2075" s="14">
        <v>46206</v>
      </c>
      <c r="CD2075" t="s">
        <v>1455</v>
      </c>
      <c r="CE2075" s="31">
        <v>46206.683287037034</v>
      </c>
      <c r="CI2075" s="14">
        <v>46209</v>
      </c>
      <c r="CJ2075" t="s">
        <v>9212</v>
      </c>
      <c r="CK2075" s="31">
        <v>46209.685914351852</v>
      </c>
      <c r="CP2075" t="str">
        <f>VLOOKUP(A2075,Sheet1!$A$2:$E$221,2,0)</f>
        <v>South East Zone</v>
      </c>
    </row>
    <row r="2076" spans="1:94" x14ac:dyDescent="0.35">
      <c r="A2076" t="s">
        <v>9204</v>
      </c>
      <c r="B2076">
        <v>1106</v>
      </c>
      <c r="C2076" t="s">
        <v>9332</v>
      </c>
      <c r="D2076" t="s">
        <v>678</v>
      </c>
      <c r="E2076" t="s">
        <v>626</v>
      </c>
      <c r="F2076" t="s">
        <v>627</v>
      </c>
      <c r="G2076" t="s">
        <v>828</v>
      </c>
      <c r="H2076" t="s">
        <v>9226</v>
      </c>
      <c r="I2076">
        <v>636065</v>
      </c>
      <c r="J2076" t="s">
        <v>4573</v>
      </c>
      <c r="K2076" t="s">
        <v>4574</v>
      </c>
      <c r="L2076" t="s">
        <v>4622</v>
      </c>
      <c r="M2076" t="s">
        <v>9227</v>
      </c>
      <c r="N2076">
        <v>45000</v>
      </c>
      <c r="O2076" t="s">
        <v>1036</v>
      </c>
      <c r="P2076" t="s">
        <v>1037</v>
      </c>
      <c r="Q2076" t="s">
        <v>9228</v>
      </c>
      <c r="R2076">
        <v>7194364041</v>
      </c>
      <c r="S2076" t="s">
        <v>13394</v>
      </c>
      <c r="T2076"/>
      <c r="V2076" s="14">
        <v>46204</v>
      </c>
      <c r="W2076" t="s">
        <v>9214</v>
      </c>
      <c r="X2076" s="31">
        <v>46204.734571759262</v>
      </c>
      <c r="AN2076" s="14">
        <v>46205</v>
      </c>
      <c r="AO2076" t="s">
        <v>9211</v>
      </c>
      <c r="AP2076" s="31">
        <v>46205.352094907408</v>
      </c>
      <c r="AT2076" s="31">
        <v>46205.352094907408</v>
      </c>
      <c r="AU2076" s="14">
        <v>46205</v>
      </c>
      <c r="AV2076" t="s">
        <v>9211</v>
      </c>
      <c r="AW2076" t="s">
        <v>627</v>
      </c>
      <c r="AX2076" t="s">
        <v>678</v>
      </c>
      <c r="AY2076" s="14">
        <v>46205</v>
      </c>
      <c r="AZ2076" t="s">
        <v>9212</v>
      </c>
      <c r="BA2076" s="31">
        <v>46205.412476851852</v>
      </c>
      <c r="BB2076" s="14">
        <v>46205</v>
      </c>
      <c r="BC2076" t="s">
        <v>1435</v>
      </c>
      <c r="BD2076" s="31">
        <v>46205.41783564815</v>
      </c>
      <c r="BE2076" s="14">
        <v>46205</v>
      </c>
      <c r="BF2076" t="s">
        <v>1456</v>
      </c>
      <c r="BG2076" s="31">
        <v>46205.42800925926</v>
      </c>
      <c r="BH2076" s="14">
        <v>46205</v>
      </c>
      <c r="BI2076" t="s">
        <v>1491</v>
      </c>
      <c r="BJ2076" s="31">
        <v>46205.460104166668</v>
      </c>
      <c r="BK2076" s="14">
        <v>46205</v>
      </c>
      <c r="BL2076" t="s">
        <v>1491</v>
      </c>
      <c r="BM2076" s="31">
        <v>46205.461006944446</v>
      </c>
      <c r="BZ2076" s="14">
        <v>46205</v>
      </c>
      <c r="CA2076" t="s">
        <v>1491</v>
      </c>
      <c r="CB2076" s="31">
        <v>46205.467974537038</v>
      </c>
      <c r="CC2076" s="14">
        <v>46205</v>
      </c>
      <c r="CD2076" t="s">
        <v>1455</v>
      </c>
      <c r="CE2076" s="31">
        <v>46205.477592592593</v>
      </c>
      <c r="CI2076" s="14">
        <v>46205</v>
      </c>
      <c r="CJ2076" t="s">
        <v>9212</v>
      </c>
      <c r="CK2076" s="31">
        <v>46205.786724537036</v>
      </c>
      <c r="CP2076" t="str">
        <f>VLOOKUP(A2076,Sheet1!$A$2:$E$221,2,0)</f>
        <v>South East Zone</v>
      </c>
    </row>
    <row r="2077" spans="1:94" x14ac:dyDescent="0.35">
      <c r="A2077" t="s">
        <v>9204</v>
      </c>
      <c r="B2077">
        <v>1106</v>
      </c>
      <c r="C2077" t="s">
        <v>9332</v>
      </c>
      <c r="D2077" t="s">
        <v>678</v>
      </c>
      <c r="E2077" t="s">
        <v>626</v>
      </c>
      <c r="F2077" t="s">
        <v>627</v>
      </c>
      <c r="G2077" t="s">
        <v>828</v>
      </c>
      <c r="H2077" t="s">
        <v>13115</v>
      </c>
      <c r="I2077">
        <v>786920</v>
      </c>
      <c r="J2077" t="s">
        <v>9206</v>
      </c>
      <c r="K2077" t="s">
        <v>9207</v>
      </c>
      <c r="L2077" t="s">
        <v>4622</v>
      </c>
      <c r="M2077" t="s">
        <v>13116</v>
      </c>
      <c r="N2077">
        <v>45000</v>
      </c>
      <c r="O2077" t="s">
        <v>1036</v>
      </c>
      <c r="P2077" t="s">
        <v>1037</v>
      </c>
      <c r="Q2077" t="s">
        <v>13117</v>
      </c>
      <c r="R2077">
        <v>5067378934</v>
      </c>
      <c r="S2077" t="s">
        <v>13394</v>
      </c>
      <c r="T2077"/>
      <c r="V2077" s="14">
        <v>46209</v>
      </c>
      <c r="W2077" t="s">
        <v>9210</v>
      </c>
      <c r="X2077" s="31">
        <v>46209.824918981481</v>
      </c>
      <c r="AN2077" s="14">
        <v>46210</v>
      </c>
      <c r="AO2077" t="s">
        <v>9211</v>
      </c>
      <c r="AP2077" s="31">
        <v>46210.414594907408</v>
      </c>
      <c r="AT2077" s="31">
        <v>46210.414594907408</v>
      </c>
      <c r="AU2077" s="14">
        <v>46210</v>
      </c>
      <c r="AV2077" t="s">
        <v>9211</v>
      </c>
      <c r="AW2077" t="s">
        <v>627</v>
      </c>
      <c r="AX2077" t="s">
        <v>678</v>
      </c>
      <c r="AY2077" s="14">
        <v>46210</v>
      </c>
      <c r="AZ2077" t="s">
        <v>9212</v>
      </c>
      <c r="BA2077" s="31">
        <v>46210.440324074072</v>
      </c>
      <c r="BB2077" s="14">
        <v>46210</v>
      </c>
      <c r="BC2077" t="s">
        <v>1435</v>
      </c>
      <c r="BD2077" s="31">
        <v>46210.445138888892</v>
      </c>
      <c r="BE2077" s="14">
        <v>46210</v>
      </c>
      <c r="BF2077" t="s">
        <v>1458</v>
      </c>
      <c r="BG2077" s="31">
        <v>46210.456585648149</v>
      </c>
      <c r="BH2077" s="14">
        <v>46210</v>
      </c>
      <c r="BI2077" t="s">
        <v>1501</v>
      </c>
      <c r="BJ2077" s="31">
        <v>46210.471099537041</v>
      </c>
      <c r="BK2077" s="14">
        <v>46210</v>
      </c>
      <c r="BL2077" t="s">
        <v>1501</v>
      </c>
      <c r="BM2077" s="31">
        <v>46210.472662037035</v>
      </c>
      <c r="BZ2077" s="14">
        <v>46210</v>
      </c>
      <c r="CA2077" t="s">
        <v>1501</v>
      </c>
      <c r="CB2077" s="31">
        <v>46210.493101851855</v>
      </c>
      <c r="CC2077" s="14">
        <v>46210</v>
      </c>
      <c r="CD2077" t="s">
        <v>1455</v>
      </c>
      <c r="CE2077" s="31">
        <v>46210.552268518521</v>
      </c>
      <c r="CP2077" t="str">
        <f>VLOOKUP(A2077,Sheet1!$A$2:$E$221,2,0)</f>
        <v>South East Zone</v>
      </c>
    </row>
    <row r="2078" spans="1:94" x14ac:dyDescent="0.35">
      <c r="A2078" t="s">
        <v>9204</v>
      </c>
      <c r="B2078">
        <v>1106</v>
      </c>
      <c r="C2078" t="s">
        <v>9332</v>
      </c>
      <c r="D2078" t="s">
        <v>678</v>
      </c>
      <c r="E2078" t="s">
        <v>626</v>
      </c>
      <c r="F2078" t="s">
        <v>627</v>
      </c>
      <c r="G2078" t="s">
        <v>828</v>
      </c>
      <c r="H2078" t="s">
        <v>13115</v>
      </c>
      <c r="I2078">
        <v>786920</v>
      </c>
      <c r="J2078" t="s">
        <v>9206</v>
      </c>
      <c r="K2078" t="s">
        <v>9207</v>
      </c>
      <c r="L2078" t="s">
        <v>4622</v>
      </c>
      <c r="M2078" t="s">
        <v>13116</v>
      </c>
      <c r="N2078">
        <v>45000</v>
      </c>
      <c r="O2078" t="s">
        <v>1036</v>
      </c>
      <c r="P2078" t="s">
        <v>1037</v>
      </c>
      <c r="Q2078" t="s">
        <v>13118</v>
      </c>
      <c r="R2078">
        <v>1831811693</v>
      </c>
      <c r="S2078" t="s">
        <v>13394</v>
      </c>
      <c r="T2078"/>
      <c r="V2078" s="14">
        <v>46209</v>
      </c>
      <c r="W2078" t="s">
        <v>9210</v>
      </c>
      <c r="X2078" s="31">
        <v>46209.824942129628</v>
      </c>
      <c r="AN2078" s="14">
        <v>46210</v>
      </c>
      <c r="AO2078" t="s">
        <v>9211</v>
      </c>
      <c r="AP2078" s="31">
        <v>46210.414571759262</v>
      </c>
      <c r="AT2078" s="31">
        <v>46210.414571759262</v>
      </c>
      <c r="AU2078" s="14">
        <v>46210</v>
      </c>
      <c r="AV2078" t="s">
        <v>9211</v>
      </c>
      <c r="AW2078" t="s">
        <v>627</v>
      </c>
      <c r="AX2078" t="s">
        <v>678</v>
      </c>
      <c r="AY2078" s="14">
        <v>46210</v>
      </c>
      <c r="AZ2078" t="s">
        <v>9212</v>
      </c>
      <c r="BA2078" s="31">
        <v>46210.440289351849</v>
      </c>
      <c r="BB2078" s="14">
        <v>46210</v>
      </c>
      <c r="BC2078" t="s">
        <v>1435</v>
      </c>
      <c r="BD2078" s="31">
        <v>46210.445127314815</v>
      </c>
      <c r="BE2078" s="14">
        <v>46210</v>
      </c>
      <c r="BF2078" t="s">
        <v>1458</v>
      </c>
      <c r="BG2078" s="31">
        <v>46210.456562500003</v>
      </c>
      <c r="BH2078" s="14">
        <v>46210</v>
      </c>
      <c r="BI2078" t="s">
        <v>1501</v>
      </c>
      <c r="BJ2078" s="31">
        <v>46210.471076388887</v>
      </c>
      <c r="BK2078" s="14">
        <v>46210</v>
      </c>
      <c r="BL2078" t="s">
        <v>1501</v>
      </c>
      <c r="BM2078" s="31">
        <v>46210.472638888888</v>
      </c>
      <c r="BZ2078" s="14">
        <v>46210</v>
      </c>
      <c r="CA2078" t="s">
        <v>1501</v>
      </c>
      <c r="CB2078" s="31">
        <v>46210.493090277778</v>
      </c>
      <c r="CC2078" s="14">
        <v>46210</v>
      </c>
      <c r="CD2078" t="s">
        <v>1455</v>
      </c>
      <c r="CE2078" s="31">
        <v>46210.552268518521</v>
      </c>
      <c r="CP2078" t="str">
        <f>VLOOKUP(A2078,Sheet1!$A$2:$E$221,2,0)</f>
        <v>South East Zone</v>
      </c>
    </row>
    <row r="2079" spans="1:94" x14ac:dyDescent="0.35">
      <c r="A2079" t="s">
        <v>9204</v>
      </c>
      <c r="B2079">
        <v>1106</v>
      </c>
      <c r="C2079" t="s">
        <v>9332</v>
      </c>
      <c r="D2079" t="s">
        <v>678</v>
      </c>
      <c r="E2079" t="s">
        <v>626</v>
      </c>
      <c r="F2079" t="s">
        <v>627</v>
      </c>
      <c r="G2079" t="s">
        <v>828</v>
      </c>
      <c r="H2079" t="s">
        <v>13115</v>
      </c>
      <c r="I2079">
        <v>786920</v>
      </c>
      <c r="J2079" t="s">
        <v>9206</v>
      </c>
      <c r="K2079" t="s">
        <v>9207</v>
      </c>
      <c r="L2079" t="s">
        <v>4622</v>
      </c>
      <c r="M2079" t="s">
        <v>13116</v>
      </c>
      <c r="N2079">
        <v>50000</v>
      </c>
      <c r="O2079" t="s">
        <v>1134</v>
      </c>
      <c r="P2079" t="s">
        <v>1135</v>
      </c>
      <c r="Q2079" t="s">
        <v>13119</v>
      </c>
      <c r="R2079">
        <v>5304604375</v>
      </c>
      <c r="S2079" t="s">
        <v>13394</v>
      </c>
      <c r="T2079"/>
      <c r="V2079" s="14">
        <v>46209</v>
      </c>
      <c r="W2079" t="s">
        <v>9210</v>
      </c>
      <c r="X2079" s="31">
        <v>46209.824895833335</v>
      </c>
      <c r="AN2079" s="14">
        <v>46210</v>
      </c>
      <c r="AO2079" t="s">
        <v>9211</v>
      </c>
      <c r="AP2079" s="31">
        <v>46210.414560185185</v>
      </c>
      <c r="AT2079" s="31">
        <v>46210.414560185185</v>
      </c>
      <c r="AU2079" s="14">
        <v>46210</v>
      </c>
      <c r="AV2079" t="s">
        <v>9211</v>
      </c>
      <c r="AW2079" t="s">
        <v>627</v>
      </c>
      <c r="AX2079" t="s">
        <v>678</v>
      </c>
      <c r="AY2079" s="14">
        <v>46210</v>
      </c>
      <c r="AZ2079" t="s">
        <v>9212</v>
      </c>
      <c r="BA2079" s="31">
        <v>46210.440266203703</v>
      </c>
      <c r="BB2079" s="14">
        <v>46210</v>
      </c>
      <c r="BC2079" t="s">
        <v>1435</v>
      </c>
      <c r="BD2079" s="31">
        <v>46210.445127314815</v>
      </c>
      <c r="BE2079" s="14">
        <v>46210</v>
      </c>
      <c r="BF2079" t="s">
        <v>1458</v>
      </c>
      <c r="BG2079" s="31">
        <v>46210.456550925926</v>
      </c>
      <c r="BH2079" s="14">
        <v>46210</v>
      </c>
      <c r="BI2079" t="s">
        <v>1501</v>
      </c>
      <c r="BJ2079" s="31">
        <v>46210.471064814818</v>
      </c>
      <c r="BK2079" s="14">
        <v>46210</v>
      </c>
      <c r="BL2079" t="s">
        <v>1501</v>
      </c>
      <c r="BM2079" s="31">
        <v>46210.472627314812</v>
      </c>
      <c r="BZ2079" s="14">
        <v>46210</v>
      </c>
      <c r="CA2079" t="s">
        <v>1501</v>
      </c>
      <c r="CB2079" s="31">
        <v>46210.493078703701</v>
      </c>
      <c r="CC2079" s="14">
        <v>46210</v>
      </c>
      <c r="CD2079" t="s">
        <v>1455</v>
      </c>
      <c r="CE2079" s="31">
        <v>46210.552268518521</v>
      </c>
      <c r="CP2079" t="str">
        <f>VLOOKUP(A2079,Sheet1!$A$2:$E$221,2,0)</f>
        <v>South East Zone</v>
      </c>
    </row>
    <row r="2080" spans="1:94" x14ac:dyDescent="0.35">
      <c r="A2080" t="s">
        <v>9229</v>
      </c>
      <c r="B2080">
        <v>1096</v>
      </c>
      <c r="C2080" t="s">
        <v>9332</v>
      </c>
      <c r="D2080" t="s">
        <v>678</v>
      </c>
      <c r="E2080" t="s">
        <v>628</v>
      </c>
      <c r="F2080" t="s">
        <v>629</v>
      </c>
      <c r="G2080" t="s">
        <v>828</v>
      </c>
      <c r="H2080" t="s">
        <v>11250</v>
      </c>
      <c r="I2080">
        <v>569689</v>
      </c>
      <c r="J2080" t="s">
        <v>9866</v>
      </c>
      <c r="K2080" t="s">
        <v>11251</v>
      </c>
      <c r="L2080" t="s">
        <v>4622</v>
      </c>
      <c r="M2080" t="s">
        <v>11252</v>
      </c>
      <c r="N2080">
        <v>90000</v>
      </c>
      <c r="O2080" t="s">
        <v>9461</v>
      </c>
      <c r="P2080" t="s">
        <v>9462</v>
      </c>
      <c r="Q2080" t="s">
        <v>11253</v>
      </c>
      <c r="R2080">
        <v>5937848535</v>
      </c>
      <c r="S2080" t="s">
        <v>13394</v>
      </c>
      <c r="T2080"/>
      <c r="V2080" s="14">
        <v>46209</v>
      </c>
      <c r="W2080" t="s">
        <v>1543</v>
      </c>
      <c r="X2080" s="31">
        <v>46209.633773148147</v>
      </c>
      <c r="AN2080" s="14">
        <v>46209</v>
      </c>
      <c r="AO2080" t="s">
        <v>1542</v>
      </c>
      <c r="AP2080" s="31">
        <v>46209.671678240738</v>
      </c>
      <c r="AT2080" s="31">
        <v>46209.671678240738</v>
      </c>
      <c r="AU2080" s="14">
        <v>46209</v>
      </c>
      <c r="AV2080" t="s">
        <v>1542</v>
      </c>
      <c r="AW2080" t="s">
        <v>629</v>
      </c>
      <c r="AX2080" t="s">
        <v>678</v>
      </c>
      <c r="AY2080" s="14">
        <v>46209</v>
      </c>
      <c r="AZ2080" t="s">
        <v>1543</v>
      </c>
      <c r="BA2080" s="31">
        <v>46209.685439814813</v>
      </c>
      <c r="BB2080" s="14">
        <v>46209</v>
      </c>
      <c r="BC2080" t="s">
        <v>1435</v>
      </c>
      <c r="BD2080" s="31">
        <v>46209.690752314818</v>
      </c>
      <c r="BE2080" s="14">
        <v>46209</v>
      </c>
      <c r="BF2080" t="s">
        <v>1443</v>
      </c>
      <c r="BG2080" s="31">
        <v>46209.695393518516</v>
      </c>
      <c r="BH2080" s="14">
        <v>46209</v>
      </c>
      <c r="BI2080" t="s">
        <v>1491</v>
      </c>
      <c r="BJ2080" s="31">
        <v>46209.704467592594</v>
      </c>
      <c r="BK2080" s="14">
        <v>46209</v>
      </c>
      <c r="BL2080" t="s">
        <v>1491</v>
      </c>
      <c r="BM2080" s="31">
        <v>46209.70516203704</v>
      </c>
      <c r="BZ2080" s="14">
        <v>46209</v>
      </c>
      <c r="CA2080" t="s">
        <v>1491</v>
      </c>
      <c r="CB2080" s="31">
        <v>46209.709930555553</v>
      </c>
      <c r="CC2080" s="14">
        <v>46209</v>
      </c>
      <c r="CD2080" t="s">
        <v>1437</v>
      </c>
      <c r="CE2080" s="31">
        <v>46209.742060185185</v>
      </c>
      <c r="CI2080" s="14">
        <v>46209</v>
      </c>
      <c r="CJ2080" t="s">
        <v>1543</v>
      </c>
      <c r="CK2080" s="31">
        <v>46209.796863425923</v>
      </c>
      <c r="CP2080" t="str">
        <f>VLOOKUP(A2080,Sheet1!$A$2:$E$221,2,0)</f>
        <v>South East Zone</v>
      </c>
    </row>
    <row r="2081" spans="1:94" x14ac:dyDescent="0.35">
      <c r="A2081" t="s">
        <v>9229</v>
      </c>
      <c r="B2081">
        <v>1096</v>
      </c>
      <c r="C2081" t="s">
        <v>9332</v>
      </c>
      <c r="D2081" t="s">
        <v>678</v>
      </c>
      <c r="E2081" t="s">
        <v>628</v>
      </c>
      <c r="F2081" t="s">
        <v>629</v>
      </c>
      <c r="G2081" t="s">
        <v>828</v>
      </c>
      <c r="H2081" t="s">
        <v>9230</v>
      </c>
      <c r="I2081">
        <v>570289</v>
      </c>
      <c r="J2081" t="s">
        <v>9231</v>
      </c>
      <c r="K2081" t="s">
        <v>9232</v>
      </c>
      <c r="L2081" t="s">
        <v>4622</v>
      </c>
      <c r="M2081" t="s">
        <v>9233</v>
      </c>
      <c r="N2081">
        <v>70000</v>
      </c>
      <c r="O2081" t="s">
        <v>1362</v>
      </c>
      <c r="P2081" t="s">
        <v>1363</v>
      </c>
      <c r="Q2081" t="s">
        <v>9234</v>
      </c>
      <c r="R2081">
        <v>4783164503</v>
      </c>
      <c r="S2081" t="s">
        <v>13394</v>
      </c>
      <c r="T2081"/>
      <c r="V2081" s="14">
        <v>46206</v>
      </c>
      <c r="W2081" t="s">
        <v>9235</v>
      </c>
      <c r="X2081" s="31">
        <v>46206.599826388891</v>
      </c>
      <c r="AN2081" s="14">
        <v>46206</v>
      </c>
      <c r="AO2081" t="s">
        <v>1542</v>
      </c>
      <c r="AP2081" s="31">
        <v>46206.699756944443</v>
      </c>
      <c r="AT2081" s="31">
        <v>46206.699756944443</v>
      </c>
      <c r="AU2081" s="14">
        <v>46206</v>
      </c>
      <c r="AV2081" t="s">
        <v>1542</v>
      </c>
      <c r="AW2081" t="s">
        <v>629</v>
      </c>
      <c r="AX2081" t="s">
        <v>678</v>
      </c>
      <c r="AY2081" s="14">
        <v>46206</v>
      </c>
      <c r="AZ2081" t="s">
        <v>1543</v>
      </c>
      <c r="BA2081" s="31">
        <v>46206.701006944444</v>
      </c>
      <c r="BB2081" s="14">
        <v>46206</v>
      </c>
      <c r="BC2081" t="s">
        <v>1435</v>
      </c>
      <c r="BD2081" s="31">
        <v>46206.702349537038</v>
      </c>
      <c r="BE2081" s="14">
        <v>46206</v>
      </c>
      <c r="BF2081" t="s">
        <v>1458</v>
      </c>
      <c r="BG2081" s="31">
        <v>46206.709641203706</v>
      </c>
      <c r="BH2081" s="14">
        <v>46206</v>
      </c>
      <c r="BI2081" t="s">
        <v>1491</v>
      </c>
      <c r="BJ2081" s="31">
        <v>46206.716597222221</v>
      </c>
      <c r="BK2081" s="14">
        <v>46206</v>
      </c>
      <c r="BL2081" t="s">
        <v>1438</v>
      </c>
      <c r="BM2081" s="31">
        <v>46206.752280092594</v>
      </c>
      <c r="BN2081" s="14">
        <v>46206</v>
      </c>
      <c r="BO2081" t="s">
        <v>1491</v>
      </c>
      <c r="BP2081" s="31">
        <v>46206.718090277776</v>
      </c>
      <c r="BZ2081" s="14">
        <v>46206</v>
      </c>
      <c r="CA2081" t="s">
        <v>1437</v>
      </c>
      <c r="CB2081" s="31">
        <v>46206.757418981484</v>
      </c>
      <c r="CC2081" s="14">
        <v>46206</v>
      </c>
      <c r="CD2081" t="s">
        <v>1438</v>
      </c>
      <c r="CE2081" s="31">
        <v>46206.764965277776</v>
      </c>
      <c r="CI2081" s="14">
        <v>46206</v>
      </c>
      <c r="CJ2081" t="s">
        <v>1543</v>
      </c>
      <c r="CK2081" s="31">
        <v>46206.851921296293</v>
      </c>
      <c r="CP2081" t="str">
        <f>VLOOKUP(A2081,Sheet1!$A$2:$E$221,2,0)</f>
        <v>South East Zone</v>
      </c>
    </row>
    <row r="2082" spans="1:94" x14ac:dyDescent="0.35">
      <c r="A2082" t="s">
        <v>9229</v>
      </c>
      <c r="B2082">
        <v>1096</v>
      </c>
      <c r="C2082" t="s">
        <v>9332</v>
      </c>
      <c r="D2082" t="s">
        <v>678</v>
      </c>
      <c r="E2082" t="s">
        <v>628</v>
      </c>
      <c r="F2082" t="s">
        <v>629</v>
      </c>
      <c r="G2082" t="s">
        <v>828</v>
      </c>
      <c r="H2082" t="s">
        <v>3849</v>
      </c>
      <c r="I2082">
        <v>574369</v>
      </c>
      <c r="J2082" t="s">
        <v>3851</v>
      </c>
      <c r="K2082" t="s">
        <v>3852</v>
      </c>
      <c r="L2082" t="s">
        <v>4622</v>
      </c>
      <c r="M2082" t="s">
        <v>9236</v>
      </c>
      <c r="N2082">
        <v>70000</v>
      </c>
      <c r="O2082" t="s">
        <v>1029</v>
      </c>
      <c r="P2082" t="s">
        <v>1030</v>
      </c>
      <c r="Q2082" t="s">
        <v>3850</v>
      </c>
      <c r="R2082">
        <v>2348257032</v>
      </c>
      <c r="S2082" t="s">
        <v>13394</v>
      </c>
      <c r="T2082"/>
      <c r="V2082" s="14">
        <v>46204</v>
      </c>
      <c r="W2082" t="s">
        <v>9237</v>
      </c>
      <c r="X2082" s="31">
        <v>46204.426423611112</v>
      </c>
      <c r="AN2082" s="14">
        <v>46204</v>
      </c>
      <c r="AO2082" t="s">
        <v>1542</v>
      </c>
      <c r="AP2082" s="31">
        <v>46204.510439814818</v>
      </c>
      <c r="AT2082" s="31">
        <v>46204.510439814818</v>
      </c>
      <c r="AU2082" s="14">
        <v>46204</v>
      </c>
      <c r="AV2082" t="s">
        <v>1542</v>
      </c>
      <c r="AW2082" t="s">
        <v>629</v>
      </c>
      <c r="AX2082" t="s">
        <v>678</v>
      </c>
      <c r="AY2082" s="14">
        <v>46204</v>
      </c>
      <c r="AZ2082" t="s">
        <v>9237</v>
      </c>
      <c r="BA2082" s="31">
        <v>46204.652337962965</v>
      </c>
      <c r="BB2082" s="14">
        <v>46204</v>
      </c>
      <c r="BC2082" t="s">
        <v>1435</v>
      </c>
      <c r="BD2082" s="31">
        <v>46204.659467592595</v>
      </c>
      <c r="BE2082" s="14">
        <v>46204</v>
      </c>
      <c r="BF2082" t="s">
        <v>1449</v>
      </c>
      <c r="BG2082" s="31">
        <v>46204.666875000003</v>
      </c>
      <c r="BH2082" s="14">
        <v>46204</v>
      </c>
      <c r="BI2082" t="s">
        <v>1491</v>
      </c>
      <c r="BJ2082" s="31">
        <v>46204.677106481482</v>
      </c>
      <c r="BK2082" s="14">
        <v>46204</v>
      </c>
      <c r="BL2082" t="s">
        <v>1491</v>
      </c>
      <c r="BM2082" s="31">
        <v>46204.678923611114</v>
      </c>
      <c r="BZ2082" s="14">
        <v>46204</v>
      </c>
      <c r="CA2082" t="s">
        <v>1491</v>
      </c>
      <c r="CB2082" s="31">
        <v>46204.69636574074</v>
      </c>
      <c r="CC2082" s="14">
        <v>46204</v>
      </c>
      <c r="CD2082" t="s">
        <v>1437</v>
      </c>
      <c r="CE2082" s="31">
        <v>46204.698750000003</v>
      </c>
      <c r="CI2082" s="14">
        <v>46205</v>
      </c>
      <c r="CJ2082" t="s">
        <v>1543</v>
      </c>
      <c r="CK2082" s="31">
        <v>46205.805856481478</v>
      </c>
      <c r="CP2082" t="str">
        <f>VLOOKUP(A2082,Sheet1!$A$2:$E$221,2,0)</f>
        <v>South East Zone</v>
      </c>
    </row>
    <row r="2083" spans="1:94" x14ac:dyDescent="0.35">
      <c r="A2083" t="s">
        <v>9229</v>
      </c>
      <c r="B2083">
        <v>1096</v>
      </c>
      <c r="C2083" t="s">
        <v>9332</v>
      </c>
      <c r="D2083" t="s">
        <v>678</v>
      </c>
      <c r="E2083" t="s">
        <v>628</v>
      </c>
      <c r="F2083" t="s">
        <v>629</v>
      </c>
      <c r="G2083" t="s">
        <v>828</v>
      </c>
      <c r="H2083" t="s">
        <v>13120</v>
      </c>
      <c r="I2083">
        <v>579081</v>
      </c>
      <c r="J2083" t="s">
        <v>3851</v>
      </c>
      <c r="K2083" t="s">
        <v>3852</v>
      </c>
      <c r="L2083" t="s">
        <v>4622</v>
      </c>
      <c r="M2083" t="s">
        <v>13121</v>
      </c>
      <c r="N2083">
        <v>40000</v>
      </c>
      <c r="O2083" t="s">
        <v>1059</v>
      </c>
      <c r="P2083" t="s">
        <v>1060</v>
      </c>
      <c r="Q2083" t="s">
        <v>13122</v>
      </c>
      <c r="R2083">
        <v>2343606488</v>
      </c>
      <c r="S2083" t="s">
        <v>13394</v>
      </c>
      <c r="T2083"/>
      <c r="V2083" s="14">
        <v>46210</v>
      </c>
      <c r="W2083" t="s">
        <v>9237</v>
      </c>
      <c r="X2083" s="31">
        <v>46210.31927083333</v>
      </c>
      <c r="AN2083" s="14">
        <v>46210</v>
      </c>
      <c r="AO2083" t="s">
        <v>1542</v>
      </c>
      <c r="AP2083" s="31">
        <v>46210.439571759256</v>
      </c>
      <c r="AT2083" s="31">
        <v>46210.439571759256</v>
      </c>
      <c r="AU2083" s="14">
        <v>46210</v>
      </c>
      <c r="AV2083" t="s">
        <v>1542</v>
      </c>
      <c r="AW2083" t="s">
        <v>629</v>
      </c>
      <c r="AX2083" t="s">
        <v>678</v>
      </c>
      <c r="AY2083" s="14">
        <v>46210</v>
      </c>
      <c r="AZ2083" t="s">
        <v>1543</v>
      </c>
      <c r="BA2083" s="31">
        <v>46210.449340277781</v>
      </c>
      <c r="BB2083" s="14">
        <v>46210</v>
      </c>
      <c r="BC2083" t="s">
        <v>1435</v>
      </c>
      <c r="BD2083" s="31">
        <v>46210.459652777776</v>
      </c>
      <c r="BE2083" s="14">
        <v>46210</v>
      </c>
      <c r="BF2083" t="s">
        <v>1443</v>
      </c>
      <c r="BG2083" s="31">
        <v>46210.514039351852</v>
      </c>
      <c r="BH2083" s="14">
        <v>46210</v>
      </c>
      <c r="BI2083" t="s">
        <v>1501</v>
      </c>
      <c r="BJ2083" s="31">
        <v>46210.529918981483</v>
      </c>
      <c r="BK2083" s="14">
        <v>46210</v>
      </c>
      <c r="BL2083" t="s">
        <v>1501</v>
      </c>
      <c r="BM2083" s="31">
        <v>46210.531030092592</v>
      </c>
      <c r="BZ2083" s="14">
        <v>46210</v>
      </c>
      <c r="CA2083" t="s">
        <v>1501</v>
      </c>
      <c r="CB2083" s="31">
        <v>46210.549305555556</v>
      </c>
      <c r="CC2083" s="14">
        <v>46210</v>
      </c>
      <c r="CD2083" t="s">
        <v>1437</v>
      </c>
      <c r="CE2083" s="31">
        <v>46210.554178240738</v>
      </c>
      <c r="CI2083" s="14">
        <v>46210</v>
      </c>
      <c r="CJ2083" t="s">
        <v>1543</v>
      </c>
      <c r="CK2083" s="31">
        <v>46210.756006944444</v>
      </c>
      <c r="CP2083" t="str">
        <f>VLOOKUP(A2083,Sheet1!$A$2:$E$221,2,0)</f>
        <v>South East Zone</v>
      </c>
    </row>
    <row r="2084" spans="1:94" x14ac:dyDescent="0.35">
      <c r="A2084" t="s">
        <v>9229</v>
      </c>
      <c r="B2084">
        <v>1096</v>
      </c>
      <c r="C2084" t="s">
        <v>9332</v>
      </c>
      <c r="D2084" t="s">
        <v>678</v>
      </c>
      <c r="E2084" t="s">
        <v>628</v>
      </c>
      <c r="F2084" t="s">
        <v>629</v>
      </c>
      <c r="G2084" t="s">
        <v>828</v>
      </c>
      <c r="H2084" t="s">
        <v>9238</v>
      </c>
      <c r="I2084">
        <v>588440</v>
      </c>
      <c r="J2084" t="s">
        <v>9239</v>
      </c>
      <c r="K2084" t="s">
        <v>9240</v>
      </c>
      <c r="L2084" t="s">
        <v>4622</v>
      </c>
      <c r="M2084" t="s">
        <v>9241</v>
      </c>
      <c r="N2084">
        <v>65000</v>
      </c>
      <c r="O2084" t="s">
        <v>1358</v>
      </c>
      <c r="P2084" t="s">
        <v>1359</v>
      </c>
      <c r="Q2084" t="s">
        <v>9242</v>
      </c>
      <c r="R2084">
        <v>7826239306</v>
      </c>
      <c r="S2084" t="s">
        <v>13394</v>
      </c>
      <c r="T2084"/>
      <c r="V2084" s="14">
        <v>46204</v>
      </c>
      <c r="W2084" t="s">
        <v>9243</v>
      </c>
      <c r="X2084" s="31">
        <v>46204.621805555558</v>
      </c>
      <c r="AN2084" s="14">
        <v>46204</v>
      </c>
      <c r="AO2084" t="s">
        <v>1542</v>
      </c>
      <c r="AP2084" s="31">
        <v>46204.700474537036</v>
      </c>
      <c r="AT2084" s="31">
        <v>46204.700474537036</v>
      </c>
      <c r="AU2084" s="14">
        <v>46204</v>
      </c>
      <c r="AV2084" t="s">
        <v>1542</v>
      </c>
      <c r="AW2084" t="s">
        <v>629</v>
      </c>
      <c r="AX2084" t="s">
        <v>678</v>
      </c>
      <c r="AY2084" s="14">
        <v>46204</v>
      </c>
      <c r="AZ2084" t="s">
        <v>1543</v>
      </c>
      <c r="BA2084" s="31">
        <v>46204.70820601852</v>
      </c>
      <c r="BB2084" s="14">
        <v>46204</v>
      </c>
      <c r="BC2084" t="s">
        <v>1435</v>
      </c>
      <c r="BD2084" s="31">
        <v>46204.710520833331</v>
      </c>
      <c r="BE2084" s="14">
        <v>46204</v>
      </c>
      <c r="BF2084" t="s">
        <v>1440</v>
      </c>
      <c r="BG2084" s="31">
        <v>46204.71539351852</v>
      </c>
      <c r="BH2084" s="14">
        <v>46204</v>
      </c>
      <c r="BI2084" t="s">
        <v>1491</v>
      </c>
      <c r="BJ2084" s="31">
        <v>46204.721342592595</v>
      </c>
      <c r="BK2084" s="14">
        <v>46204</v>
      </c>
      <c r="BL2084" t="s">
        <v>1491</v>
      </c>
      <c r="BM2084" s="31">
        <v>46204.722256944442</v>
      </c>
      <c r="BZ2084" s="14">
        <v>46204</v>
      </c>
      <c r="CA2084" t="s">
        <v>1491</v>
      </c>
      <c r="CB2084" s="31">
        <v>46204.728148148148</v>
      </c>
      <c r="CC2084" s="14">
        <v>46204</v>
      </c>
      <c r="CD2084" t="s">
        <v>1437</v>
      </c>
      <c r="CE2084" s="31">
        <v>46204.730138888888</v>
      </c>
      <c r="CI2084" s="14">
        <v>46204</v>
      </c>
      <c r="CJ2084" t="s">
        <v>1543</v>
      </c>
      <c r="CK2084" s="31">
        <v>46204.797800925924</v>
      </c>
      <c r="CP2084" t="str">
        <f>VLOOKUP(A2084,Sheet1!$A$2:$E$221,2,0)</f>
        <v>South East Zone</v>
      </c>
    </row>
    <row r="2085" spans="1:94" x14ac:dyDescent="0.35">
      <c r="A2085" t="s">
        <v>9229</v>
      </c>
      <c r="B2085">
        <v>1096</v>
      </c>
      <c r="C2085" t="s">
        <v>9332</v>
      </c>
      <c r="D2085" t="s">
        <v>678</v>
      </c>
      <c r="E2085" t="s">
        <v>628</v>
      </c>
      <c r="F2085" t="s">
        <v>629</v>
      </c>
      <c r="G2085" t="s">
        <v>828</v>
      </c>
      <c r="H2085" t="s">
        <v>9244</v>
      </c>
      <c r="I2085">
        <v>588640</v>
      </c>
      <c r="J2085" t="s">
        <v>1544</v>
      </c>
      <c r="K2085" t="s">
        <v>1545</v>
      </c>
      <c r="L2085" t="s">
        <v>4622</v>
      </c>
      <c r="M2085" t="s">
        <v>9245</v>
      </c>
      <c r="N2085">
        <v>40000</v>
      </c>
      <c r="O2085" t="s">
        <v>1105</v>
      </c>
      <c r="P2085" t="s">
        <v>1106</v>
      </c>
      <c r="Q2085" t="s">
        <v>9246</v>
      </c>
      <c r="R2085">
        <v>5246266782</v>
      </c>
      <c r="S2085" t="s">
        <v>13394</v>
      </c>
      <c r="T2085"/>
      <c r="V2085" s="14">
        <v>46202</v>
      </c>
      <c r="W2085" t="s">
        <v>9237</v>
      </c>
      <c r="X2085" s="31">
        <v>46202.429837962962</v>
      </c>
      <c r="AN2085" s="14">
        <v>46204</v>
      </c>
      <c r="AO2085" t="s">
        <v>1542</v>
      </c>
      <c r="AP2085" s="31">
        <v>46204.416076388887</v>
      </c>
      <c r="AT2085" s="31">
        <v>46204.416076388887</v>
      </c>
      <c r="AU2085" s="14">
        <v>46204</v>
      </c>
      <c r="AV2085" t="s">
        <v>1542</v>
      </c>
      <c r="AW2085" t="s">
        <v>629</v>
      </c>
      <c r="AX2085" t="s">
        <v>678</v>
      </c>
      <c r="AY2085" s="14">
        <v>46204</v>
      </c>
      <c r="AZ2085" t="s">
        <v>9247</v>
      </c>
      <c r="BA2085" s="31">
        <v>46204.444016203706</v>
      </c>
      <c r="BB2085" s="14">
        <v>46204</v>
      </c>
      <c r="BC2085" t="s">
        <v>1435</v>
      </c>
      <c r="BD2085" s="31">
        <v>46204.452743055554</v>
      </c>
      <c r="BE2085" s="14">
        <v>46204</v>
      </c>
      <c r="BF2085" t="s">
        <v>1449</v>
      </c>
      <c r="BG2085" s="31">
        <v>46204.459236111114</v>
      </c>
      <c r="BH2085" s="14">
        <v>46204</v>
      </c>
      <c r="BI2085" t="s">
        <v>1501</v>
      </c>
      <c r="BJ2085" s="31">
        <v>46204.491493055553</v>
      </c>
      <c r="BK2085" s="14">
        <v>46204</v>
      </c>
      <c r="BL2085" t="s">
        <v>1501</v>
      </c>
      <c r="BM2085" s="31">
        <v>46204.495578703703</v>
      </c>
      <c r="BZ2085" s="14">
        <v>46204</v>
      </c>
      <c r="CA2085" t="s">
        <v>1501</v>
      </c>
      <c r="CB2085" s="31">
        <v>46204.503923611112</v>
      </c>
      <c r="CC2085" s="14">
        <v>46204</v>
      </c>
      <c r="CD2085" t="s">
        <v>1455</v>
      </c>
      <c r="CE2085" s="31">
        <v>46204.508101851854</v>
      </c>
      <c r="CI2085" s="14">
        <v>46204</v>
      </c>
      <c r="CJ2085" t="s">
        <v>1543</v>
      </c>
      <c r="CK2085" s="31">
        <v>46204.697048611109</v>
      </c>
      <c r="CP2085" t="str">
        <f>VLOOKUP(A2085,Sheet1!$A$2:$E$221,2,0)</f>
        <v>South East Zone</v>
      </c>
    </row>
    <row r="2086" spans="1:94" x14ac:dyDescent="0.35">
      <c r="A2086" t="s">
        <v>9229</v>
      </c>
      <c r="B2086">
        <v>1096</v>
      </c>
      <c r="C2086" t="s">
        <v>9332</v>
      </c>
      <c r="D2086" t="s">
        <v>678</v>
      </c>
      <c r="E2086" t="s">
        <v>628</v>
      </c>
      <c r="F2086" t="s">
        <v>629</v>
      </c>
      <c r="G2086" t="s">
        <v>828</v>
      </c>
      <c r="H2086" t="s">
        <v>13123</v>
      </c>
      <c r="I2086">
        <v>599781</v>
      </c>
      <c r="J2086" t="s">
        <v>9231</v>
      </c>
      <c r="K2086" t="s">
        <v>9232</v>
      </c>
      <c r="L2086" t="s">
        <v>4622</v>
      </c>
      <c r="M2086" t="s">
        <v>13124</v>
      </c>
      <c r="N2086">
        <v>70000</v>
      </c>
      <c r="O2086" t="s">
        <v>1029</v>
      </c>
      <c r="P2086" t="s">
        <v>1030</v>
      </c>
      <c r="Q2086" t="s">
        <v>13125</v>
      </c>
      <c r="R2086">
        <v>9926432232</v>
      </c>
      <c r="S2086" t="s">
        <v>13394</v>
      </c>
      <c r="T2086"/>
      <c r="V2086" s="14">
        <v>46210</v>
      </c>
      <c r="W2086" t="s">
        <v>9235</v>
      </c>
      <c r="X2086" s="31">
        <v>46210.472222222219</v>
      </c>
      <c r="AN2086" s="14">
        <v>46210</v>
      </c>
      <c r="AO2086" t="s">
        <v>1542</v>
      </c>
      <c r="AP2086" s="31">
        <v>46210.557013888887</v>
      </c>
      <c r="AT2086" s="31">
        <v>46210.557013888887</v>
      </c>
      <c r="AU2086" s="14">
        <v>46210</v>
      </c>
      <c r="AV2086" t="s">
        <v>1542</v>
      </c>
      <c r="AW2086" t="s">
        <v>629</v>
      </c>
      <c r="AX2086" t="s">
        <v>678</v>
      </c>
      <c r="AY2086" s="14">
        <v>46210</v>
      </c>
      <c r="AZ2086" t="s">
        <v>9235</v>
      </c>
      <c r="BA2086" s="31">
        <v>46210.562789351854</v>
      </c>
      <c r="BB2086" s="14">
        <v>46210</v>
      </c>
      <c r="BC2086" t="s">
        <v>1435</v>
      </c>
      <c r="BD2086" s="31">
        <v>46210.563877314817</v>
      </c>
      <c r="BE2086" s="14">
        <v>46210</v>
      </c>
      <c r="BF2086" t="s">
        <v>1458</v>
      </c>
      <c r="BG2086" s="31">
        <v>46210.581388888888</v>
      </c>
      <c r="BH2086" s="14">
        <v>46210</v>
      </c>
      <c r="BI2086" t="s">
        <v>1501</v>
      </c>
      <c r="BJ2086" s="31">
        <v>46210.603263888886</v>
      </c>
      <c r="BK2086" s="14">
        <v>46210</v>
      </c>
      <c r="BL2086" t="s">
        <v>1501</v>
      </c>
      <c r="BM2086" s="31">
        <v>46210.603807870371</v>
      </c>
      <c r="BZ2086" s="14">
        <v>46210</v>
      </c>
      <c r="CA2086" t="s">
        <v>1501</v>
      </c>
      <c r="CB2086" s="31">
        <v>46210.632395833331</v>
      </c>
      <c r="CC2086" s="14">
        <v>46210</v>
      </c>
      <c r="CD2086" t="s">
        <v>1455</v>
      </c>
      <c r="CE2086" s="31">
        <v>46210.63554398148</v>
      </c>
      <c r="CI2086" s="14">
        <v>46210</v>
      </c>
      <c r="CJ2086" t="s">
        <v>1543</v>
      </c>
      <c r="CK2086" s="31">
        <v>46210.819097222222</v>
      </c>
      <c r="CP2086" t="str">
        <f>VLOOKUP(A2086,Sheet1!$A$2:$E$221,2,0)</f>
        <v>South East Zone</v>
      </c>
    </row>
    <row r="2087" spans="1:94" x14ac:dyDescent="0.35">
      <c r="A2087" t="s">
        <v>9229</v>
      </c>
      <c r="B2087">
        <v>1096</v>
      </c>
      <c r="C2087" t="s">
        <v>9332</v>
      </c>
      <c r="D2087" t="s">
        <v>678</v>
      </c>
      <c r="E2087" t="s">
        <v>628</v>
      </c>
      <c r="F2087" t="s">
        <v>629</v>
      </c>
      <c r="G2087" t="s">
        <v>828</v>
      </c>
      <c r="H2087" t="s">
        <v>11254</v>
      </c>
      <c r="I2087">
        <v>612489</v>
      </c>
      <c r="J2087" t="s">
        <v>9866</v>
      </c>
      <c r="K2087" t="s">
        <v>11251</v>
      </c>
      <c r="L2087" t="s">
        <v>4622</v>
      </c>
      <c r="M2087" t="s">
        <v>11255</v>
      </c>
      <c r="N2087">
        <v>45000</v>
      </c>
      <c r="O2087" t="s">
        <v>10081</v>
      </c>
      <c r="P2087" t="s">
        <v>10082</v>
      </c>
      <c r="Q2087" t="s">
        <v>11256</v>
      </c>
      <c r="R2087">
        <v>2977380154</v>
      </c>
      <c r="S2087" t="s">
        <v>13394</v>
      </c>
      <c r="T2087"/>
      <c r="V2087" s="14">
        <v>46206</v>
      </c>
      <c r="W2087" t="s">
        <v>11257</v>
      </c>
      <c r="X2087" s="31">
        <v>46206.86204861111</v>
      </c>
      <c r="AN2087" s="14">
        <v>46209</v>
      </c>
      <c r="AO2087" t="s">
        <v>1542</v>
      </c>
      <c r="AP2087" s="31">
        <v>46209.439421296294</v>
      </c>
      <c r="AT2087" s="31">
        <v>46209.439421296294</v>
      </c>
      <c r="AU2087" s="14">
        <v>46209</v>
      </c>
      <c r="AV2087" t="s">
        <v>1542</v>
      </c>
      <c r="AW2087" t="s">
        <v>629</v>
      </c>
      <c r="AX2087" t="s">
        <v>678</v>
      </c>
      <c r="AY2087" s="14">
        <v>46209</v>
      </c>
      <c r="AZ2087" t="s">
        <v>1543</v>
      </c>
      <c r="BA2087" s="31">
        <v>46209.445011574076</v>
      </c>
      <c r="BB2087" s="14">
        <v>46209</v>
      </c>
      <c r="BC2087" t="s">
        <v>1435</v>
      </c>
      <c r="BD2087" s="31">
        <v>46209.453182870369</v>
      </c>
      <c r="BE2087" s="14">
        <v>46209</v>
      </c>
      <c r="BF2087" t="s">
        <v>1443</v>
      </c>
      <c r="BG2087" s="31">
        <v>46209.492719907408</v>
      </c>
      <c r="BH2087" s="14">
        <v>46209</v>
      </c>
      <c r="BI2087" t="s">
        <v>1501</v>
      </c>
      <c r="BJ2087" s="31">
        <v>46209.498414351852</v>
      </c>
      <c r="BK2087" s="14">
        <v>46209</v>
      </c>
      <c r="BL2087" t="s">
        <v>1501</v>
      </c>
      <c r="BM2087" s="31">
        <v>46209.500821759262</v>
      </c>
      <c r="BZ2087" s="14">
        <v>46209</v>
      </c>
      <c r="CA2087" t="s">
        <v>1501</v>
      </c>
      <c r="CB2087" s="31">
        <v>46209.523252314815</v>
      </c>
      <c r="CC2087" s="14">
        <v>46209</v>
      </c>
      <c r="CD2087" t="s">
        <v>1438</v>
      </c>
      <c r="CE2087" s="31">
        <v>46209.526041666664</v>
      </c>
      <c r="CI2087" s="14">
        <v>46209</v>
      </c>
      <c r="CJ2087" t="s">
        <v>1543</v>
      </c>
      <c r="CK2087" s="31">
        <v>46209.778090277781</v>
      </c>
      <c r="CP2087" t="str">
        <f>VLOOKUP(A2087,Sheet1!$A$2:$E$221,2,0)</f>
        <v>South East Zone</v>
      </c>
    </row>
    <row r="2088" spans="1:94" x14ac:dyDescent="0.35">
      <c r="A2088" t="s">
        <v>9229</v>
      </c>
      <c r="B2088">
        <v>1096</v>
      </c>
      <c r="C2088" t="s">
        <v>9332</v>
      </c>
      <c r="D2088" t="s">
        <v>678</v>
      </c>
      <c r="E2088" t="s">
        <v>628</v>
      </c>
      <c r="F2088" t="s">
        <v>629</v>
      </c>
      <c r="G2088" t="s">
        <v>828</v>
      </c>
      <c r="H2088" t="s">
        <v>9248</v>
      </c>
      <c r="I2088">
        <v>679831</v>
      </c>
      <c r="J2088" t="s">
        <v>9239</v>
      </c>
      <c r="K2088" t="s">
        <v>9240</v>
      </c>
      <c r="L2088" t="s">
        <v>4622</v>
      </c>
      <c r="M2088" t="s">
        <v>9249</v>
      </c>
      <c r="N2088">
        <v>45000</v>
      </c>
      <c r="O2088" t="s">
        <v>1036</v>
      </c>
      <c r="P2088" t="s">
        <v>1037</v>
      </c>
      <c r="Q2088" t="s">
        <v>9250</v>
      </c>
      <c r="R2088">
        <v>6776883241</v>
      </c>
      <c r="S2088" t="s">
        <v>13394</v>
      </c>
      <c r="T2088"/>
      <c r="V2088" s="14">
        <v>46206</v>
      </c>
      <c r="W2088" t="s">
        <v>9243</v>
      </c>
      <c r="X2088" s="31">
        <v>46206.575983796298</v>
      </c>
      <c r="AN2088" s="14">
        <v>46206</v>
      </c>
      <c r="AO2088" t="s">
        <v>1542</v>
      </c>
      <c r="AP2088" s="31">
        <v>46206.616400462961</v>
      </c>
      <c r="AT2088" s="31">
        <v>46206.616400462961</v>
      </c>
      <c r="AU2088" s="14">
        <v>46206</v>
      </c>
      <c r="AV2088" t="s">
        <v>1542</v>
      </c>
      <c r="AW2088" t="s">
        <v>629</v>
      </c>
      <c r="AX2088" t="s">
        <v>678</v>
      </c>
      <c r="AY2088" s="14">
        <v>46206</v>
      </c>
      <c r="AZ2088" t="s">
        <v>9243</v>
      </c>
      <c r="BA2088" s="31">
        <v>46206.616886574076</v>
      </c>
      <c r="BB2088" s="14">
        <v>46206</v>
      </c>
      <c r="BC2088" t="s">
        <v>1435</v>
      </c>
      <c r="BD2088" s="31">
        <v>46206.619479166664</v>
      </c>
      <c r="BE2088" s="14">
        <v>46206</v>
      </c>
      <c r="BF2088" t="s">
        <v>1454</v>
      </c>
      <c r="BG2088" s="31">
        <v>46206.633263888885</v>
      </c>
      <c r="BH2088" s="14">
        <v>46206</v>
      </c>
      <c r="BI2088" t="s">
        <v>1444</v>
      </c>
      <c r="BJ2088" s="31">
        <v>46206.652349537035</v>
      </c>
      <c r="BK2088" s="14">
        <v>46206</v>
      </c>
      <c r="BL2088" t="s">
        <v>1438</v>
      </c>
      <c r="BM2088" s="31">
        <v>46206.669062499997</v>
      </c>
      <c r="BN2088" s="14">
        <v>46206</v>
      </c>
      <c r="BO2088" t="s">
        <v>1444</v>
      </c>
      <c r="BP2088" s="31">
        <v>46206.653078703705</v>
      </c>
      <c r="BZ2088" s="14">
        <v>46206</v>
      </c>
      <c r="CA2088" t="s">
        <v>1438</v>
      </c>
      <c r="CB2088" s="31">
        <v>46206.688414351855</v>
      </c>
      <c r="CC2088" s="14">
        <v>46206</v>
      </c>
      <c r="CD2088" t="s">
        <v>1455</v>
      </c>
      <c r="CE2088" s="31">
        <v>46206.694085648145</v>
      </c>
      <c r="CI2088" s="14">
        <v>46206</v>
      </c>
      <c r="CJ2088" t="s">
        <v>1543</v>
      </c>
      <c r="CK2088" s="31">
        <v>46206.864351851851</v>
      </c>
      <c r="CP2088" t="str">
        <f>VLOOKUP(A2088,Sheet1!$A$2:$E$221,2,0)</f>
        <v>South East Zone</v>
      </c>
    </row>
    <row r="2089" spans="1:94" x14ac:dyDescent="0.35">
      <c r="A2089" t="s">
        <v>9251</v>
      </c>
      <c r="B2089">
        <v>1127</v>
      </c>
      <c r="C2089" t="s">
        <v>9332</v>
      </c>
      <c r="D2089" t="s">
        <v>678</v>
      </c>
      <c r="E2089" t="s">
        <v>483</v>
      </c>
      <c r="F2089" t="s">
        <v>484</v>
      </c>
      <c r="G2089" t="s">
        <v>688</v>
      </c>
      <c r="H2089" t="s">
        <v>9252</v>
      </c>
      <c r="I2089">
        <v>553716</v>
      </c>
      <c r="J2089" t="s">
        <v>9253</v>
      </c>
      <c r="K2089" t="s">
        <v>9254</v>
      </c>
      <c r="L2089" t="s">
        <v>4622</v>
      </c>
      <c r="M2089" t="s">
        <v>9255</v>
      </c>
      <c r="N2089">
        <v>50000</v>
      </c>
      <c r="O2089" t="s">
        <v>1034</v>
      </c>
      <c r="P2089" t="s">
        <v>1035</v>
      </c>
      <c r="Q2089" t="s">
        <v>9256</v>
      </c>
      <c r="R2089">
        <v>8212373979</v>
      </c>
      <c r="S2089" t="s">
        <v>13394</v>
      </c>
      <c r="T2089"/>
      <c r="V2089" s="14">
        <v>46206</v>
      </c>
      <c r="W2089" t="s">
        <v>9257</v>
      </c>
      <c r="X2089" s="31">
        <v>46206.331064814818</v>
      </c>
      <c r="AN2089" s="14">
        <v>46206</v>
      </c>
      <c r="AO2089" t="s">
        <v>1546</v>
      </c>
      <c r="AP2089" s="31">
        <v>46206.353252314817</v>
      </c>
      <c r="AT2089" s="31">
        <v>46206.353252314817</v>
      </c>
      <c r="AU2089" s="14">
        <v>46206</v>
      </c>
      <c r="AV2089" t="s">
        <v>1546</v>
      </c>
      <c r="AW2089" t="s">
        <v>484</v>
      </c>
      <c r="AX2089" t="s">
        <v>678</v>
      </c>
      <c r="AY2089" s="14">
        <v>46206</v>
      </c>
      <c r="AZ2089" t="s">
        <v>1546</v>
      </c>
      <c r="BA2089" s="31">
        <v>46206.50818287037</v>
      </c>
      <c r="BB2089" s="14">
        <v>46206</v>
      </c>
      <c r="BC2089" t="s">
        <v>3057</v>
      </c>
      <c r="BD2089" s="31">
        <v>46206.523425925923</v>
      </c>
      <c r="BE2089" s="14">
        <v>46206</v>
      </c>
      <c r="BF2089" t="s">
        <v>7357</v>
      </c>
      <c r="BG2089" s="31">
        <v>46206.540208333332</v>
      </c>
      <c r="BH2089" s="14">
        <v>46206</v>
      </c>
      <c r="BI2089" t="s">
        <v>1240</v>
      </c>
      <c r="BJ2089" s="31">
        <v>46206.63082175926</v>
      </c>
      <c r="BK2089" s="14">
        <v>46206</v>
      </c>
      <c r="BL2089" t="s">
        <v>1240</v>
      </c>
      <c r="BM2089" s="31">
        <v>46206.642557870371</v>
      </c>
      <c r="BZ2089" s="14">
        <v>46206</v>
      </c>
      <c r="CA2089" t="s">
        <v>1240</v>
      </c>
      <c r="CB2089" s="31">
        <v>46206.648576388892</v>
      </c>
      <c r="CC2089" s="14">
        <v>46206</v>
      </c>
      <c r="CD2089" t="s">
        <v>1212</v>
      </c>
      <c r="CE2089" s="31">
        <v>46206.65865740741</v>
      </c>
      <c r="CI2089" s="14">
        <v>46206</v>
      </c>
      <c r="CJ2089" t="s">
        <v>1561</v>
      </c>
      <c r="CK2089" s="31">
        <v>46206.793414351851</v>
      </c>
      <c r="CP2089" t="str">
        <f>VLOOKUP(A2089,Sheet1!$A$2:$E$221,2,0)</f>
        <v>South East Zone</v>
      </c>
    </row>
    <row r="2090" spans="1:94" x14ac:dyDescent="0.35">
      <c r="A2090" t="s">
        <v>9251</v>
      </c>
      <c r="B2090">
        <v>1127</v>
      </c>
      <c r="C2090" t="s">
        <v>9332</v>
      </c>
      <c r="D2090" t="s">
        <v>678</v>
      </c>
      <c r="E2090" t="s">
        <v>483</v>
      </c>
      <c r="F2090" t="s">
        <v>484</v>
      </c>
      <c r="G2090" t="s">
        <v>688</v>
      </c>
      <c r="H2090" t="s">
        <v>9258</v>
      </c>
      <c r="I2090">
        <v>583171</v>
      </c>
      <c r="J2090" t="s">
        <v>9259</v>
      </c>
      <c r="K2090" t="s">
        <v>9260</v>
      </c>
      <c r="L2090" t="s">
        <v>4622</v>
      </c>
      <c r="M2090" t="s">
        <v>9261</v>
      </c>
      <c r="N2090">
        <v>77000</v>
      </c>
      <c r="O2090" t="s">
        <v>1124</v>
      </c>
      <c r="P2090" t="s">
        <v>1125</v>
      </c>
      <c r="Q2090" t="s">
        <v>9262</v>
      </c>
      <c r="R2090">
        <v>9328478106</v>
      </c>
      <c r="S2090" t="s">
        <v>683</v>
      </c>
      <c r="T2090" t="s">
        <v>13287</v>
      </c>
      <c r="U2090" s="1">
        <v>46206</v>
      </c>
      <c r="V2090" s="14">
        <v>46204</v>
      </c>
      <c r="W2090" t="s">
        <v>9263</v>
      </c>
      <c r="X2090" s="31">
        <v>46204.829375000001</v>
      </c>
      <c r="AN2090" s="14">
        <v>46205</v>
      </c>
      <c r="AO2090" t="s">
        <v>1546</v>
      </c>
      <c r="AP2090" s="31">
        <v>46205.404652777775</v>
      </c>
      <c r="AT2090" s="31">
        <v>46205.404652777775</v>
      </c>
      <c r="AU2090" s="14">
        <v>46205</v>
      </c>
      <c r="AV2090" t="s">
        <v>1546</v>
      </c>
      <c r="AW2090" t="s">
        <v>484</v>
      </c>
      <c r="AX2090" t="s">
        <v>678</v>
      </c>
      <c r="AY2090" s="14">
        <v>46206</v>
      </c>
      <c r="AZ2090" t="s">
        <v>1546</v>
      </c>
      <c r="BA2090" s="31">
        <v>46206.523888888885</v>
      </c>
      <c r="BB2090" s="14">
        <v>46206</v>
      </c>
      <c r="BC2090" t="s">
        <v>3057</v>
      </c>
      <c r="BD2090" s="31">
        <v>46206.562094907407</v>
      </c>
      <c r="BE2090" s="14">
        <v>46206</v>
      </c>
      <c r="BF2090" t="s">
        <v>6685</v>
      </c>
      <c r="BG2090" s="31">
        <v>46206.567523148151</v>
      </c>
      <c r="BH2090" s="14">
        <v>46206</v>
      </c>
      <c r="BI2090" t="s">
        <v>6483</v>
      </c>
      <c r="BJ2090" s="31">
        <v>46206.628194444442</v>
      </c>
      <c r="BK2090" s="14">
        <v>46206</v>
      </c>
      <c r="BL2090" t="s">
        <v>1212</v>
      </c>
      <c r="BM2090" s="31">
        <v>46206.791851851849</v>
      </c>
      <c r="BN2090" s="14">
        <v>46206</v>
      </c>
      <c r="BO2090" t="s">
        <v>6483</v>
      </c>
      <c r="BP2090" s="31">
        <v>46206.635138888887</v>
      </c>
      <c r="BZ2090" s="14">
        <v>46206</v>
      </c>
      <c r="CA2090" t="s">
        <v>1212</v>
      </c>
      <c r="CB2090" s="31">
        <v>46206.795324074075</v>
      </c>
      <c r="CC2090" s="14">
        <v>46206</v>
      </c>
      <c r="CD2090" t="s">
        <v>1212</v>
      </c>
      <c r="CE2090" s="31">
        <v>46206.796550925923</v>
      </c>
      <c r="CI2090" s="14">
        <v>46209</v>
      </c>
      <c r="CJ2090" t="s">
        <v>1561</v>
      </c>
      <c r="CK2090" s="31">
        <v>46209.617442129631</v>
      </c>
      <c r="CP2090" t="str">
        <f>VLOOKUP(A2090,Sheet1!$A$2:$E$221,2,0)</f>
        <v>South East Zone</v>
      </c>
    </row>
    <row r="2091" spans="1:94" x14ac:dyDescent="0.35">
      <c r="A2091" t="s">
        <v>9251</v>
      </c>
      <c r="B2091">
        <v>1127</v>
      </c>
      <c r="C2091" t="s">
        <v>9332</v>
      </c>
      <c r="D2091" t="s">
        <v>678</v>
      </c>
      <c r="E2091" t="s">
        <v>483</v>
      </c>
      <c r="F2091" t="s">
        <v>484</v>
      </c>
      <c r="G2091" t="s">
        <v>688</v>
      </c>
      <c r="H2091" t="s">
        <v>3642</v>
      </c>
      <c r="I2091">
        <v>617000</v>
      </c>
      <c r="J2091" t="s">
        <v>3644</v>
      </c>
      <c r="K2091" t="s">
        <v>3645</v>
      </c>
      <c r="L2091" t="s">
        <v>4622</v>
      </c>
      <c r="M2091" t="s">
        <v>9395</v>
      </c>
      <c r="N2091">
        <v>90000</v>
      </c>
      <c r="O2091" t="s">
        <v>1032</v>
      </c>
      <c r="P2091" t="s">
        <v>1033</v>
      </c>
      <c r="Q2091" t="s">
        <v>3643</v>
      </c>
      <c r="R2091">
        <v>6293402619</v>
      </c>
      <c r="S2091" t="s">
        <v>13394</v>
      </c>
      <c r="T2091"/>
      <c r="V2091" s="14">
        <v>46203</v>
      </c>
      <c r="W2091" t="s">
        <v>9396</v>
      </c>
      <c r="X2091" s="31">
        <v>46203.703275462962</v>
      </c>
      <c r="AN2091" s="14">
        <v>46203</v>
      </c>
      <c r="AO2091" t="s">
        <v>1546</v>
      </c>
      <c r="AP2091" s="31">
        <v>46203.825520833336</v>
      </c>
      <c r="AT2091" s="31">
        <v>46203.825520833336</v>
      </c>
      <c r="AU2091" s="14">
        <v>46203</v>
      </c>
      <c r="AV2091" t="s">
        <v>1546</v>
      </c>
      <c r="AW2091" t="s">
        <v>484</v>
      </c>
      <c r="AX2091" t="s">
        <v>678</v>
      </c>
      <c r="AY2091" s="14">
        <v>46204</v>
      </c>
      <c r="AZ2091" t="s">
        <v>1546</v>
      </c>
      <c r="BA2091" s="31">
        <v>46204.391979166663</v>
      </c>
      <c r="BB2091" s="14">
        <v>46204</v>
      </c>
      <c r="BC2091" t="s">
        <v>1211</v>
      </c>
      <c r="BD2091" s="31">
        <v>46204.395150462966</v>
      </c>
      <c r="BE2091" s="14">
        <v>46204</v>
      </c>
      <c r="BF2091" t="s">
        <v>6626</v>
      </c>
      <c r="BG2091" s="31">
        <v>46204.418877314813</v>
      </c>
      <c r="BH2091" s="14">
        <v>46204</v>
      </c>
      <c r="BI2091" t="s">
        <v>6483</v>
      </c>
      <c r="BJ2091" s="31">
        <v>46204.442696759259</v>
      </c>
      <c r="BK2091" s="14">
        <v>46204</v>
      </c>
      <c r="BL2091" t="s">
        <v>6483</v>
      </c>
      <c r="BM2091" s="31">
        <v>46204.4452662037</v>
      </c>
      <c r="BZ2091" s="14">
        <v>46204</v>
      </c>
      <c r="CA2091" t="s">
        <v>6483</v>
      </c>
      <c r="CB2091" s="31">
        <v>46204.450671296298</v>
      </c>
      <c r="CC2091" s="14">
        <v>46204</v>
      </c>
      <c r="CD2091" t="s">
        <v>1212</v>
      </c>
      <c r="CE2091" s="31">
        <v>46204.530034722222</v>
      </c>
      <c r="CI2091" s="14">
        <v>46204</v>
      </c>
      <c r="CJ2091" t="s">
        <v>1561</v>
      </c>
      <c r="CK2091" s="31">
        <v>46204.631215277775</v>
      </c>
      <c r="CP2091" t="str">
        <f>VLOOKUP(A2091,Sheet1!$A$2:$E$221,2,0)</f>
        <v>South East Zone</v>
      </c>
    </row>
    <row r="2092" spans="1:94" x14ac:dyDescent="0.35">
      <c r="A2092" t="s">
        <v>9251</v>
      </c>
      <c r="B2092">
        <v>1127</v>
      </c>
      <c r="C2092" t="s">
        <v>9332</v>
      </c>
      <c r="D2092" t="s">
        <v>678</v>
      </c>
      <c r="E2092" t="s">
        <v>483</v>
      </c>
      <c r="F2092" t="s">
        <v>484</v>
      </c>
      <c r="G2092" t="s">
        <v>688</v>
      </c>
      <c r="H2092" t="s">
        <v>9264</v>
      </c>
      <c r="I2092">
        <v>657918</v>
      </c>
      <c r="J2092" t="s">
        <v>9253</v>
      </c>
      <c r="K2092" t="s">
        <v>9254</v>
      </c>
      <c r="L2092" t="s">
        <v>4622</v>
      </c>
      <c r="M2092" t="s">
        <v>9265</v>
      </c>
      <c r="N2092">
        <v>70000</v>
      </c>
      <c r="O2092" t="s">
        <v>1029</v>
      </c>
      <c r="P2092" t="s">
        <v>1030</v>
      </c>
      <c r="Q2092" t="s">
        <v>9266</v>
      </c>
      <c r="R2092">
        <v>6992399251</v>
      </c>
      <c r="S2092" t="s">
        <v>13394</v>
      </c>
      <c r="T2092"/>
      <c r="V2092" s="14">
        <v>46204</v>
      </c>
      <c r="W2092" t="s">
        <v>9267</v>
      </c>
      <c r="X2092" s="31">
        <v>46204.401759259257</v>
      </c>
      <c r="AN2092" s="14">
        <v>46204</v>
      </c>
      <c r="AO2092" t="s">
        <v>1546</v>
      </c>
      <c r="AP2092" s="31">
        <v>46204.480000000003</v>
      </c>
      <c r="AT2092" s="31">
        <v>46204.480000000003</v>
      </c>
      <c r="AU2092" s="14">
        <v>46204</v>
      </c>
      <c r="AV2092" t="s">
        <v>1546</v>
      </c>
      <c r="AW2092" t="s">
        <v>484</v>
      </c>
      <c r="AX2092" t="s">
        <v>678</v>
      </c>
      <c r="AY2092" s="14">
        <v>46204</v>
      </c>
      <c r="AZ2092" t="s">
        <v>1546</v>
      </c>
      <c r="BA2092" s="31">
        <v>46204.636678240742</v>
      </c>
      <c r="BB2092" s="14">
        <v>46204</v>
      </c>
      <c r="BC2092" t="s">
        <v>1211</v>
      </c>
      <c r="BD2092" s="31">
        <v>46204.63858796296</v>
      </c>
      <c r="BE2092" s="14">
        <v>46204</v>
      </c>
      <c r="BF2092" t="s">
        <v>6626</v>
      </c>
      <c r="BG2092" s="31">
        <v>46204.651655092595</v>
      </c>
      <c r="BH2092" s="14">
        <v>46204</v>
      </c>
      <c r="BI2092" t="s">
        <v>1239</v>
      </c>
      <c r="BJ2092" s="31">
        <v>46204.689965277779</v>
      </c>
      <c r="BK2092" s="14">
        <v>46204</v>
      </c>
      <c r="BL2092" t="s">
        <v>1241</v>
      </c>
      <c r="BM2092" s="31">
        <v>46204.7184837963</v>
      </c>
      <c r="BN2092" s="14">
        <v>46204</v>
      </c>
      <c r="BO2092" t="s">
        <v>1239</v>
      </c>
      <c r="BP2092" s="31">
        <v>46204.694143518522</v>
      </c>
      <c r="BZ2092" s="14">
        <v>46204</v>
      </c>
      <c r="CA2092" t="s">
        <v>1241</v>
      </c>
      <c r="CB2092" s="31">
        <v>46204.721678240741</v>
      </c>
      <c r="CC2092" s="14">
        <v>46204</v>
      </c>
      <c r="CD2092" t="s">
        <v>1212</v>
      </c>
      <c r="CE2092" s="31">
        <v>46204.747199074074</v>
      </c>
      <c r="CI2092" s="14">
        <v>46205</v>
      </c>
      <c r="CJ2092" t="s">
        <v>1561</v>
      </c>
      <c r="CK2092" s="31">
        <v>46205.675682870373</v>
      </c>
      <c r="CP2092" t="str">
        <f>VLOOKUP(A2092,Sheet1!$A$2:$E$221,2,0)</f>
        <v>South East Zone</v>
      </c>
    </row>
    <row r="2093" spans="1:94" x14ac:dyDescent="0.35">
      <c r="A2093" t="s">
        <v>9251</v>
      </c>
      <c r="B2093">
        <v>1127</v>
      </c>
      <c r="C2093" t="s">
        <v>9332</v>
      </c>
      <c r="D2093" t="s">
        <v>678</v>
      </c>
      <c r="E2093" t="s">
        <v>483</v>
      </c>
      <c r="F2093" t="s">
        <v>484</v>
      </c>
      <c r="G2093" t="s">
        <v>688</v>
      </c>
      <c r="H2093" t="s">
        <v>1562</v>
      </c>
      <c r="I2093">
        <v>667219</v>
      </c>
      <c r="J2093" t="s">
        <v>1563</v>
      </c>
      <c r="K2093" t="s">
        <v>1564</v>
      </c>
      <c r="L2093" t="s">
        <v>4622</v>
      </c>
      <c r="M2093" t="s">
        <v>9397</v>
      </c>
      <c r="N2093">
        <v>77000</v>
      </c>
      <c r="O2093" t="s">
        <v>1124</v>
      </c>
      <c r="P2093" t="s">
        <v>1125</v>
      </c>
      <c r="Q2093" t="s">
        <v>9398</v>
      </c>
      <c r="R2093">
        <v>2641885469</v>
      </c>
      <c r="S2093" t="s">
        <v>13394</v>
      </c>
      <c r="T2093"/>
      <c r="V2093" s="14">
        <v>46203</v>
      </c>
      <c r="W2093" t="s">
        <v>9271</v>
      </c>
      <c r="X2093" s="31">
        <v>46203.722511574073</v>
      </c>
      <c r="AN2093" s="14">
        <v>46203</v>
      </c>
      <c r="AO2093" t="s">
        <v>1546</v>
      </c>
      <c r="AP2093" s="31">
        <v>46203.750844907408</v>
      </c>
      <c r="AT2093" s="31">
        <v>46203.750844907408</v>
      </c>
      <c r="AU2093" s="14">
        <v>46203</v>
      </c>
      <c r="AV2093" t="s">
        <v>1546</v>
      </c>
      <c r="AW2093" t="s">
        <v>484</v>
      </c>
      <c r="AX2093" t="s">
        <v>678</v>
      </c>
      <c r="AY2093" s="14">
        <v>46204</v>
      </c>
      <c r="AZ2093" t="s">
        <v>1546</v>
      </c>
      <c r="BA2093" s="31">
        <v>46204.388888888891</v>
      </c>
      <c r="BB2093" s="14">
        <v>46204</v>
      </c>
      <c r="BC2093" t="s">
        <v>1211</v>
      </c>
      <c r="BD2093" s="31">
        <v>46204.395150462966</v>
      </c>
      <c r="BE2093" s="14">
        <v>46204</v>
      </c>
      <c r="BF2093" t="s">
        <v>6626</v>
      </c>
      <c r="BG2093" s="31">
        <v>46204.420844907407</v>
      </c>
      <c r="BH2093" s="14">
        <v>46204</v>
      </c>
      <c r="BI2093" t="s">
        <v>6493</v>
      </c>
      <c r="BJ2093" s="31">
        <v>46204.452650462961</v>
      </c>
      <c r="BK2093" s="14">
        <v>46204</v>
      </c>
      <c r="BL2093" t="s">
        <v>6493</v>
      </c>
      <c r="BM2093" s="31">
        <v>46204.467233796298</v>
      </c>
      <c r="BZ2093" s="14">
        <v>46204</v>
      </c>
      <c r="CA2093" t="s">
        <v>6493</v>
      </c>
      <c r="CB2093" s="31">
        <v>46204.471712962964</v>
      </c>
      <c r="CC2093" s="14">
        <v>46204</v>
      </c>
      <c r="CD2093" t="s">
        <v>1212</v>
      </c>
      <c r="CE2093" s="31">
        <v>46204.529930555553</v>
      </c>
      <c r="CI2093" s="14">
        <v>46204</v>
      </c>
      <c r="CJ2093" t="s">
        <v>1561</v>
      </c>
      <c r="CK2093" s="31">
        <v>46204.577835648146</v>
      </c>
      <c r="CP2093" t="str">
        <f>VLOOKUP(A2093,Sheet1!$A$2:$E$221,2,0)</f>
        <v>South East Zone</v>
      </c>
    </row>
    <row r="2094" spans="1:94" x14ac:dyDescent="0.35">
      <c r="A2094" t="s">
        <v>9251</v>
      </c>
      <c r="B2094">
        <v>1127</v>
      </c>
      <c r="C2094" t="s">
        <v>9332</v>
      </c>
      <c r="D2094" t="s">
        <v>678</v>
      </c>
      <c r="E2094" t="s">
        <v>483</v>
      </c>
      <c r="F2094" t="s">
        <v>484</v>
      </c>
      <c r="G2094" t="s">
        <v>688</v>
      </c>
      <c r="H2094" t="s">
        <v>11266</v>
      </c>
      <c r="I2094">
        <v>670478</v>
      </c>
      <c r="J2094" t="s">
        <v>3644</v>
      </c>
      <c r="K2094" t="s">
        <v>3645</v>
      </c>
      <c r="L2094" t="s">
        <v>4622</v>
      </c>
      <c r="M2094" t="s">
        <v>11267</v>
      </c>
      <c r="N2094">
        <v>77000</v>
      </c>
      <c r="O2094" t="s">
        <v>1124</v>
      </c>
      <c r="P2094" t="s">
        <v>1125</v>
      </c>
      <c r="Q2094" t="s">
        <v>11268</v>
      </c>
      <c r="R2094">
        <v>9397870738</v>
      </c>
      <c r="S2094" t="s">
        <v>13394</v>
      </c>
      <c r="T2094"/>
      <c r="V2094" s="14">
        <v>46209</v>
      </c>
      <c r="W2094" t="s">
        <v>9396</v>
      </c>
      <c r="X2094" s="31">
        <v>46209.45517361111</v>
      </c>
      <c r="AN2094" s="14">
        <v>46209</v>
      </c>
      <c r="AO2094" t="s">
        <v>1546</v>
      </c>
      <c r="AP2094" s="31">
        <v>46209.504918981482</v>
      </c>
      <c r="AT2094" s="31">
        <v>46209.504918981482</v>
      </c>
      <c r="AU2094" s="14">
        <v>46209</v>
      </c>
      <c r="AV2094" t="s">
        <v>1546</v>
      </c>
      <c r="AW2094" t="s">
        <v>484</v>
      </c>
      <c r="AX2094" t="s">
        <v>678</v>
      </c>
      <c r="AY2094" s="14">
        <v>46209</v>
      </c>
      <c r="AZ2094" t="s">
        <v>1546</v>
      </c>
      <c r="BA2094" s="31">
        <v>46209.543194444443</v>
      </c>
      <c r="BB2094" s="14">
        <v>46209</v>
      </c>
      <c r="BC2094" t="s">
        <v>1211</v>
      </c>
      <c r="BD2094" s="31">
        <v>46209.557337962964</v>
      </c>
      <c r="BE2094" s="14">
        <v>46209</v>
      </c>
      <c r="BF2094" t="s">
        <v>6626</v>
      </c>
      <c r="BG2094" s="31">
        <v>46209.628437500003</v>
      </c>
      <c r="BH2094" s="14">
        <v>46209</v>
      </c>
      <c r="BI2094" t="s">
        <v>1240</v>
      </c>
      <c r="BJ2094" s="31">
        <v>46209.648009259261</v>
      </c>
      <c r="BK2094" s="14">
        <v>46209</v>
      </c>
      <c r="BL2094" t="s">
        <v>1240</v>
      </c>
      <c r="BM2094" s="31">
        <v>46209.674166666664</v>
      </c>
      <c r="BZ2094" s="14">
        <v>46209</v>
      </c>
      <c r="CA2094" t="s">
        <v>1240</v>
      </c>
      <c r="CB2094" s="31">
        <v>46209.680011574077</v>
      </c>
      <c r="CC2094" s="14">
        <v>46210</v>
      </c>
      <c r="CD2094" t="s">
        <v>2414</v>
      </c>
      <c r="CE2094" s="31">
        <v>46210.724768518521</v>
      </c>
      <c r="CI2094" s="14">
        <v>46210</v>
      </c>
      <c r="CJ2094" t="s">
        <v>1561</v>
      </c>
      <c r="CK2094" s="31">
        <v>46210.851469907408</v>
      </c>
      <c r="CP2094" t="str">
        <f>VLOOKUP(A2094,Sheet1!$A$2:$E$221,2,0)</f>
        <v>South East Zone</v>
      </c>
    </row>
    <row r="2095" spans="1:94" x14ac:dyDescent="0.35">
      <c r="A2095" t="s">
        <v>9251</v>
      </c>
      <c r="B2095">
        <v>1127</v>
      </c>
      <c r="C2095" t="s">
        <v>9332</v>
      </c>
      <c r="D2095" t="s">
        <v>678</v>
      </c>
      <c r="E2095" t="s">
        <v>483</v>
      </c>
      <c r="F2095" t="s">
        <v>484</v>
      </c>
      <c r="G2095" t="s">
        <v>688</v>
      </c>
      <c r="H2095" t="s">
        <v>9268</v>
      </c>
      <c r="I2095">
        <v>686553</v>
      </c>
      <c r="J2095" t="s">
        <v>1563</v>
      </c>
      <c r="K2095" t="s">
        <v>1564</v>
      </c>
      <c r="L2095" t="s">
        <v>4622</v>
      </c>
      <c r="M2095" t="s">
        <v>9269</v>
      </c>
      <c r="N2095">
        <v>77000</v>
      </c>
      <c r="O2095" t="s">
        <v>1124</v>
      </c>
      <c r="P2095" t="s">
        <v>1125</v>
      </c>
      <c r="Q2095" t="s">
        <v>9270</v>
      </c>
      <c r="R2095">
        <v>1952222765</v>
      </c>
      <c r="S2095" t="s">
        <v>13394</v>
      </c>
      <c r="T2095"/>
      <c r="V2095" s="14">
        <v>46205</v>
      </c>
      <c r="W2095" t="s">
        <v>9271</v>
      </c>
      <c r="X2095" s="31">
        <v>46205.467986111114</v>
      </c>
      <c r="AN2095" s="14">
        <v>46205</v>
      </c>
      <c r="AO2095" t="s">
        <v>1546</v>
      </c>
      <c r="AP2095" s="31">
        <v>46205.774791666663</v>
      </c>
      <c r="AT2095" s="31">
        <v>46205.774791666663</v>
      </c>
      <c r="AU2095" s="14">
        <v>46205</v>
      </c>
      <c r="AV2095" t="s">
        <v>1546</v>
      </c>
      <c r="AW2095" t="s">
        <v>484</v>
      </c>
      <c r="AX2095" t="s">
        <v>678</v>
      </c>
      <c r="AY2095" s="14">
        <v>46206</v>
      </c>
      <c r="AZ2095" t="s">
        <v>1546</v>
      </c>
      <c r="BA2095" s="31">
        <v>46206.389270833337</v>
      </c>
      <c r="BB2095" s="14">
        <v>46206</v>
      </c>
      <c r="BC2095" t="s">
        <v>3057</v>
      </c>
      <c r="BD2095" s="31">
        <v>46206.430428240739</v>
      </c>
      <c r="BE2095" s="14">
        <v>46206</v>
      </c>
      <c r="BF2095" t="s">
        <v>6825</v>
      </c>
      <c r="BG2095" s="31">
        <v>46206.47452546296</v>
      </c>
      <c r="BH2095" s="14">
        <v>46206</v>
      </c>
      <c r="BI2095" t="s">
        <v>6483</v>
      </c>
      <c r="BJ2095" s="31">
        <v>46206.504178240742</v>
      </c>
      <c r="BK2095" s="14">
        <v>46206</v>
      </c>
      <c r="BL2095" t="s">
        <v>6483</v>
      </c>
      <c r="BM2095" s="31">
        <v>46206.505636574075</v>
      </c>
      <c r="BZ2095" s="14">
        <v>46206</v>
      </c>
      <c r="CA2095" t="s">
        <v>6483</v>
      </c>
      <c r="CB2095" s="31">
        <v>46206.525324074071</v>
      </c>
      <c r="CC2095" s="14">
        <v>46206</v>
      </c>
      <c r="CD2095" t="s">
        <v>1212</v>
      </c>
      <c r="CE2095" s="31">
        <v>46206.536273148151</v>
      </c>
      <c r="CI2095" s="14">
        <v>46206</v>
      </c>
      <c r="CJ2095" t="s">
        <v>1561</v>
      </c>
      <c r="CK2095" s="31">
        <v>46206.660451388889</v>
      </c>
      <c r="CP2095" t="str">
        <f>VLOOKUP(A2095,Sheet1!$A$2:$E$221,2,0)</f>
        <v>South East Zone</v>
      </c>
    </row>
    <row r="2096" spans="1:94" x14ac:dyDescent="0.35">
      <c r="A2096" t="s">
        <v>11269</v>
      </c>
      <c r="B2096">
        <v>1138</v>
      </c>
      <c r="C2096" t="s">
        <v>9332</v>
      </c>
      <c r="D2096" t="s">
        <v>678</v>
      </c>
      <c r="E2096" t="s">
        <v>487</v>
      </c>
      <c r="F2096" t="s">
        <v>488</v>
      </c>
      <c r="G2096" t="s">
        <v>688</v>
      </c>
      <c r="H2096" t="s">
        <v>11270</v>
      </c>
      <c r="I2096">
        <v>618123</v>
      </c>
      <c r="J2096" t="s">
        <v>11271</v>
      </c>
      <c r="K2096" t="s">
        <v>11272</v>
      </c>
      <c r="L2096" t="s">
        <v>4622</v>
      </c>
      <c r="M2096" t="s">
        <v>11273</v>
      </c>
      <c r="N2096">
        <v>60000</v>
      </c>
      <c r="O2096" t="s">
        <v>11274</v>
      </c>
      <c r="P2096" t="s">
        <v>11275</v>
      </c>
      <c r="Q2096" t="s">
        <v>11276</v>
      </c>
      <c r="R2096">
        <v>3085559205</v>
      </c>
      <c r="S2096" t="s">
        <v>13394</v>
      </c>
      <c r="T2096"/>
      <c r="V2096" s="14">
        <v>46209</v>
      </c>
      <c r="W2096" t="s">
        <v>11277</v>
      </c>
      <c r="X2096" s="31">
        <v>46209.404710648145</v>
      </c>
      <c r="AB2096" s="14">
        <v>46209</v>
      </c>
      <c r="AC2096" t="s">
        <v>11277</v>
      </c>
      <c r="AD2096" s="31">
        <v>46209.405821759261</v>
      </c>
      <c r="AN2096" s="14">
        <v>46209</v>
      </c>
      <c r="AO2096" t="s">
        <v>2442</v>
      </c>
      <c r="AP2096" s="31">
        <v>46209.431550925925</v>
      </c>
      <c r="AT2096" s="31">
        <v>46209.431550925925</v>
      </c>
      <c r="AU2096" s="14">
        <v>46209</v>
      </c>
      <c r="AV2096" t="s">
        <v>2442</v>
      </c>
      <c r="AW2096" t="s">
        <v>488</v>
      </c>
      <c r="AX2096" t="s">
        <v>678</v>
      </c>
      <c r="AY2096" s="14">
        <v>46209</v>
      </c>
      <c r="AZ2096" t="s">
        <v>11277</v>
      </c>
      <c r="BA2096" s="31">
        <v>46209.458981481483</v>
      </c>
      <c r="BB2096" s="14">
        <v>46209</v>
      </c>
      <c r="BC2096" t="s">
        <v>1211</v>
      </c>
      <c r="BD2096" s="31">
        <v>46209.473333333335</v>
      </c>
      <c r="BE2096" s="14">
        <v>46209</v>
      </c>
      <c r="BF2096" t="s">
        <v>6626</v>
      </c>
      <c r="BG2096" s="31">
        <v>46209.5390625</v>
      </c>
      <c r="BH2096" s="14">
        <v>46209</v>
      </c>
      <c r="BI2096" t="s">
        <v>6508</v>
      </c>
      <c r="BJ2096" s="31">
        <v>46209.570833333331</v>
      </c>
      <c r="BK2096" s="14">
        <v>46209</v>
      </c>
      <c r="BL2096" t="s">
        <v>6508</v>
      </c>
      <c r="BM2096" s="31">
        <v>46209.583599537036</v>
      </c>
      <c r="BZ2096" s="14">
        <v>46209</v>
      </c>
      <c r="CA2096" t="s">
        <v>6508</v>
      </c>
      <c r="CB2096" s="31">
        <v>46209.58829861111</v>
      </c>
      <c r="CC2096" s="14">
        <v>46209</v>
      </c>
      <c r="CD2096" t="s">
        <v>2414</v>
      </c>
      <c r="CE2096" s="31">
        <v>46209.629895833335</v>
      </c>
      <c r="CI2096" s="14">
        <v>46209</v>
      </c>
      <c r="CJ2096" t="s">
        <v>2443</v>
      </c>
      <c r="CK2096" s="31">
        <v>46209.724386574075</v>
      </c>
      <c r="CP2096" t="str">
        <f>VLOOKUP(A2096,Sheet1!$A$2:$E$221,2,0)</f>
        <v>South East Zone</v>
      </c>
    </row>
    <row r="2097" spans="1:94" x14ac:dyDescent="0.35">
      <c r="A2097" t="s">
        <v>11269</v>
      </c>
      <c r="B2097">
        <v>1138</v>
      </c>
      <c r="C2097" t="s">
        <v>9332</v>
      </c>
      <c r="D2097" t="s">
        <v>678</v>
      </c>
      <c r="E2097" t="s">
        <v>487</v>
      </c>
      <c r="F2097" t="s">
        <v>488</v>
      </c>
      <c r="G2097" t="s">
        <v>688</v>
      </c>
      <c r="H2097" t="s">
        <v>11278</v>
      </c>
      <c r="I2097">
        <v>698237</v>
      </c>
      <c r="J2097" t="s">
        <v>11271</v>
      </c>
      <c r="K2097" t="s">
        <v>11272</v>
      </c>
      <c r="L2097" t="s">
        <v>4622</v>
      </c>
      <c r="M2097" t="s">
        <v>11279</v>
      </c>
      <c r="N2097">
        <v>60000</v>
      </c>
      <c r="O2097" t="s">
        <v>13134</v>
      </c>
      <c r="P2097" t="s">
        <v>13135</v>
      </c>
      <c r="Q2097" t="s">
        <v>11280</v>
      </c>
      <c r="R2097">
        <v>4033102970</v>
      </c>
      <c r="S2097" t="s">
        <v>13394</v>
      </c>
      <c r="T2097"/>
      <c r="V2097" s="14">
        <v>46209</v>
      </c>
      <c r="W2097" t="s">
        <v>11277</v>
      </c>
      <c r="X2097" s="31">
        <v>46209.754351851851</v>
      </c>
      <c r="AB2097" s="14">
        <v>46209</v>
      </c>
      <c r="AC2097" t="s">
        <v>11277</v>
      </c>
      <c r="AD2097" s="31">
        <v>46209.755185185182</v>
      </c>
      <c r="AN2097" s="14">
        <v>46209</v>
      </c>
      <c r="AO2097" t="s">
        <v>2443</v>
      </c>
      <c r="AP2097" s="31">
        <v>46209.777800925927</v>
      </c>
      <c r="AT2097" s="31">
        <v>46209.777800925927</v>
      </c>
      <c r="AU2097" s="14">
        <v>46209</v>
      </c>
      <c r="AV2097" t="s">
        <v>2443</v>
      </c>
      <c r="AW2097" t="s">
        <v>11281</v>
      </c>
      <c r="AX2097" t="s">
        <v>677</v>
      </c>
      <c r="AY2097" s="14">
        <v>46209</v>
      </c>
      <c r="AZ2097" t="s">
        <v>2443</v>
      </c>
      <c r="BA2097" s="31">
        <v>46209.825428240743</v>
      </c>
      <c r="BB2097" s="14">
        <v>46210</v>
      </c>
      <c r="BC2097" t="s">
        <v>1211</v>
      </c>
      <c r="BD2097" s="31">
        <v>46210.34443287037</v>
      </c>
      <c r="BE2097" s="14">
        <v>46210</v>
      </c>
      <c r="BF2097" t="s">
        <v>7038</v>
      </c>
      <c r="BG2097" s="31">
        <v>46210.356828703705</v>
      </c>
      <c r="BH2097" s="14">
        <v>46210</v>
      </c>
      <c r="BI2097" t="s">
        <v>1240</v>
      </c>
      <c r="BJ2097" s="31">
        <v>46210.478692129633</v>
      </c>
      <c r="BK2097" s="14">
        <v>46210</v>
      </c>
      <c r="BL2097" t="s">
        <v>1240</v>
      </c>
      <c r="BM2097" s="31">
        <v>46210.508368055554</v>
      </c>
      <c r="BZ2097" s="14">
        <v>46210</v>
      </c>
      <c r="CA2097" t="s">
        <v>1240</v>
      </c>
      <c r="CB2097" s="31">
        <v>46210.51767361111</v>
      </c>
      <c r="CC2097" s="14">
        <v>46210</v>
      </c>
      <c r="CD2097" t="s">
        <v>2414</v>
      </c>
      <c r="CE2097" s="31">
        <v>46210.553449074076</v>
      </c>
      <c r="CI2097" s="14">
        <v>46210</v>
      </c>
      <c r="CJ2097" t="s">
        <v>2443</v>
      </c>
      <c r="CK2097" s="31">
        <v>46210.615810185183</v>
      </c>
      <c r="CP2097" t="str">
        <f>VLOOKUP(A2097,Sheet1!$A$2:$E$221,2,0)</f>
        <v>South East Zone</v>
      </c>
    </row>
    <row r="2098" spans="1:94" x14ac:dyDescent="0.35">
      <c r="A2098" t="s">
        <v>9272</v>
      </c>
      <c r="B2098">
        <v>1176</v>
      </c>
      <c r="C2098" t="s">
        <v>9332</v>
      </c>
      <c r="D2098" t="s">
        <v>678</v>
      </c>
      <c r="E2098" t="s">
        <v>489</v>
      </c>
      <c r="F2098" t="s">
        <v>490</v>
      </c>
      <c r="G2098" t="s">
        <v>688</v>
      </c>
      <c r="H2098" t="s">
        <v>9273</v>
      </c>
      <c r="I2098">
        <v>659782</v>
      </c>
      <c r="J2098" t="s">
        <v>9274</v>
      </c>
      <c r="K2098" t="s">
        <v>9275</v>
      </c>
      <c r="L2098" t="s">
        <v>4622</v>
      </c>
      <c r="M2098" t="s">
        <v>9276</v>
      </c>
      <c r="N2098">
        <v>77000</v>
      </c>
      <c r="O2098" t="s">
        <v>1124</v>
      </c>
      <c r="P2098" t="s">
        <v>1125</v>
      </c>
      <c r="Q2098" t="s">
        <v>9277</v>
      </c>
      <c r="R2098">
        <v>6061241968</v>
      </c>
      <c r="S2098" t="s">
        <v>13394</v>
      </c>
      <c r="T2098"/>
      <c r="V2098" s="14">
        <v>46205</v>
      </c>
      <c r="W2098" t="s">
        <v>9278</v>
      </c>
      <c r="X2098" s="31">
        <v>46205.497881944444</v>
      </c>
      <c r="AB2098" s="14">
        <v>46205</v>
      </c>
      <c r="AC2098" t="s">
        <v>9278</v>
      </c>
      <c r="AD2098" s="31">
        <v>46205.498425925929</v>
      </c>
      <c r="AN2098" s="14">
        <v>46205</v>
      </c>
      <c r="AO2098" t="s">
        <v>9279</v>
      </c>
      <c r="AP2098" s="31">
        <v>46205.527141203704</v>
      </c>
      <c r="AT2098" s="31">
        <v>46205.527141203704</v>
      </c>
      <c r="AU2098" s="14">
        <v>46205</v>
      </c>
      <c r="AV2098" t="s">
        <v>9279</v>
      </c>
      <c r="AW2098" t="s">
        <v>490</v>
      </c>
      <c r="AX2098" t="s">
        <v>678</v>
      </c>
      <c r="AY2098" s="14">
        <v>46205</v>
      </c>
      <c r="AZ2098" t="s">
        <v>9279</v>
      </c>
      <c r="BA2098" s="31">
        <v>46205.636122685188</v>
      </c>
      <c r="BB2098" s="14">
        <v>46205</v>
      </c>
      <c r="BC2098" t="s">
        <v>1211</v>
      </c>
      <c r="BD2098" s="31">
        <v>46205.66138888889</v>
      </c>
      <c r="BE2098" s="14">
        <v>46205</v>
      </c>
      <c r="BF2098" t="s">
        <v>6626</v>
      </c>
      <c r="BG2098" s="31">
        <v>46205.685474537036</v>
      </c>
      <c r="BH2098" s="14">
        <v>46205</v>
      </c>
      <c r="BI2098" t="s">
        <v>1239</v>
      </c>
      <c r="BJ2098" s="31">
        <v>46205.723761574074</v>
      </c>
      <c r="BK2098" s="14">
        <v>46205</v>
      </c>
      <c r="BL2098" t="s">
        <v>1239</v>
      </c>
      <c r="BM2098" s="31">
        <v>46205.727372685185</v>
      </c>
      <c r="BZ2098" s="14">
        <v>46205</v>
      </c>
      <c r="CA2098" t="s">
        <v>1239</v>
      </c>
      <c r="CB2098" s="31">
        <v>46205.733217592591</v>
      </c>
      <c r="CC2098" s="14">
        <v>46205</v>
      </c>
      <c r="CD2098" t="s">
        <v>1212</v>
      </c>
      <c r="CE2098" s="31">
        <v>46205.743020833332</v>
      </c>
      <c r="CI2098" s="14">
        <v>46206</v>
      </c>
      <c r="CJ2098" t="s">
        <v>9280</v>
      </c>
      <c r="CK2098" s="31">
        <v>46206.515532407408</v>
      </c>
      <c r="CP2098" t="str">
        <f>VLOOKUP(A2098,Sheet1!$A$2:$E$221,2,0)</f>
        <v>South East Zone</v>
      </c>
    </row>
    <row r="2099" spans="1:94" x14ac:dyDescent="0.35">
      <c r="A2099" t="s">
        <v>9272</v>
      </c>
      <c r="B2099">
        <v>1176</v>
      </c>
      <c r="C2099" t="s">
        <v>9332</v>
      </c>
      <c r="D2099" t="s">
        <v>678</v>
      </c>
      <c r="E2099" t="s">
        <v>489</v>
      </c>
      <c r="F2099" t="s">
        <v>490</v>
      </c>
      <c r="G2099" t="s">
        <v>688</v>
      </c>
      <c r="H2099" t="s">
        <v>11282</v>
      </c>
      <c r="I2099">
        <v>768619</v>
      </c>
      <c r="J2099" t="s">
        <v>11283</v>
      </c>
      <c r="K2099" t="s">
        <v>11284</v>
      </c>
      <c r="L2099" t="s">
        <v>4622</v>
      </c>
      <c r="M2099" t="s">
        <v>11285</v>
      </c>
      <c r="N2099">
        <v>45000</v>
      </c>
      <c r="O2099" t="s">
        <v>1036</v>
      </c>
      <c r="P2099" t="s">
        <v>1037</v>
      </c>
      <c r="Q2099" t="s">
        <v>11286</v>
      </c>
      <c r="R2099">
        <v>1962129014</v>
      </c>
      <c r="S2099" t="s">
        <v>13394</v>
      </c>
      <c r="T2099"/>
      <c r="V2099" s="14">
        <v>46209</v>
      </c>
      <c r="W2099" t="s">
        <v>11287</v>
      </c>
      <c r="X2099" s="31">
        <v>46209.490486111114</v>
      </c>
      <c r="AB2099" s="14">
        <v>46209</v>
      </c>
      <c r="AC2099" t="s">
        <v>11287</v>
      </c>
      <c r="AD2099" s="31">
        <v>46209.490914351853</v>
      </c>
      <c r="AN2099" s="14">
        <v>46209</v>
      </c>
      <c r="AO2099" t="s">
        <v>9279</v>
      </c>
      <c r="AP2099" s="31">
        <v>46209.697210648148</v>
      </c>
      <c r="AT2099" s="31">
        <v>46209.697210648148</v>
      </c>
      <c r="AU2099" s="14">
        <v>46209</v>
      </c>
      <c r="AV2099" t="s">
        <v>9279</v>
      </c>
      <c r="AW2099" t="s">
        <v>490</v>
      </c>
      <c r="AX2099" t="s">
        <v>678</v>
      </c>
      <c r="AY2099" s="14">
        <v>46210</v>
      </c>
      <c r="AZ2099" t="s">
        <v>9279</v>
      </c>
      <c r="BA2099" s="31">
        <v>46210.498171296298</v>
      </c>
      <c r="BB2099" s="14">
        <v>46210</v>
      </c>
      <c r="BC2099" t="s">
        <v>1211</v>
      </c>
      <c r="BD2099" s="31">
        <v>46210.523182870369</v>
      </c>
      <c r="BE2099" s="14">
        <v>46210</v>
      </c>
      <c r="BF2099" t="s">
        <v>6626</v>
      </c>
      <c r="BG2099" s="31">
        <v>46210.538425925923</v>
      </c>
      <c r="BH2099" s="14">
        <v>46210</v>
      </c>
      <c r="BI2099" t="s">
        <v>6508</v>
      </c>
      <c r="BJ2099" s="31">
        <v>46210.591249999998</v>
      </c>
      <c r="BK2099" s="14">
        <v>46210</v>
      </c>
      <c r="BL2099" t="s">
        <v>6508</v>
      </c>
      <c r="BM2099" s="31">
        <v>46210.603090277778</v>
      </c>
      <c r="BZ2099" s="14">
        <v>46210</v>
      </c>
      <c r="CA2099" t="s">
        <v>6508</v>
      </c>
      <c r="CB2099" s="31">
        <v>46210.607418981483</v>
      </c>
      <c r="CC2099" s="14">
        <v>46210</v>
      </c>
      <c r="CD2099" t="s">
        <v>2414</v>
      </c>
      <c r="CE2099" s="31">
        <v>46210.626527777778</v>
      </c>
      <c r="CI2099" s="14">
        <v>46210</v>
      </c>
      <c r="CJ2099" t="s">
        <v>9280</v>
      </c>
      <c r="CK2099" s="31">
        <v>46210.660624999997</v>
      </c>
      <c r="CP2099" t="str">
        <f>VLOOKUP(A2099,Sheet1!$A$2:$E$221,2,0)</f>
        <v>South East Zone</v>
      </c>
    </row>
    <row r="2100" spans="1:94" x14ac:dyDescent="0.35">
      <c r="A2100" t="s">
        <v>9281</v>
      </c>
      <c r="B2100">
        <v>1200</v>
      </c>
      <c r="C2100" t="s">
        <v>9332</v>
      </c>
      <c r="D2100" t="s">
        <v>678</v>
      </c>
      <c r="E2100" t="s">
        <v>494</v>
      </c>
      <c r="F2100" t="s">
        <v>495</v>
      </c>
      <c r="G2100" t="s">
        <v>688</v>
      </c>
      <c r="H2100" t="s">
        <v>9282</v>
      </c>
      <c r="I2100">
        <v>697196</v>
      </c>
      <c r="J2100" t="s">
        <v>9283</v>
      </c>
      <c r="K2100" t="s">
        <v>9284</v>
      </c>
      <c r="L2100" t="s">
        <v>4622</v>
      </c>
      <c r="M2100" t="s">
        <v>9285</v>
      </c>
      <c r="N2100">
        <v>50000</v>
      </c>
      <c r="O2100" t="s">
        <v>3068</v>
      </c>
      <c r="P2100" t="s">
        <v>3069</v>
      </c>
      <c r="Q2100" t="s">
        <v>9286</v>
      </c>
      <c r="R2100">
        <v>9100179145</v>
      </c>
      <c r="S2100" t="s">
        <v>13394</v>
      </c>
      <c r="T2100"/>
      <c r="V2100" s="14">
        <v>46205</v>
      </c>
      <c r="W2100" t="s">
        <v>9287</v>
      </c>
      <c r="X2100" s="31">
        <v>46205.585636574076</v>
      </c>
      <c r="AB2100" s="14">
        <v>46205</v>
      </c>
      <c r="AC2100" t="s">
        <v>9287</v>
      </c>
      <c r="AD2100" s="31">
        <v>46205.586215277777</v>
      </c>
      <c r="AN2100" s="14">
        <v>46205</v>
      </c>
      <c r="AO2100" t="s">
        <v>9288</v>
      </c>
      <c r="AP2100" s="31">
        <v>46205.642025462963</v>
      </c>
      <c r="AT2100" s="31">
        <v>46205.642025462963</v>
      </c>
      <c r="AU2100" s="14">
        <v>46205</v>
      </c>
      <c r="AV2100" t="s">
        <v>9288</v>
      </c>
      <c r="AW2100" t="s">
        <v>495</v>
      </c>
      <c r="AX2100" t="s">
        <v>678</v>
      </c>
      <c r="AY2100" s="14">
        <v>46205</v>
      </c>
      <c r="AZ2100" t="s">
        <v>9288</v>
      </c>
      <c r="BA2100" s="31">
        <v>46206.723483796297</v>
      </c>
      <c r="BB2100" s="14">
        <v>46206</v>
      </c>
      <c r="BC2100" t="s">
        <v>3057</v>
      </c>
      <c r="BD2100" s="31">
        <v>46206.731145833335</v>
      </c>
      <c r="BE2100" s="14">
        <v>46206</v>
      </c>
      <c r="BF2100" t="s">
        <v>7357</v>
      </c>
      <c r="BG2100" s="31">
        <v>46206.736712962964</v>
      </c>
      <c r="BH2100" s="14">
        <v>46206</v>
      </c>
      <c r="BI2100" t="s">
        <v>6508</v>
      </c>
      <c r="BJ2100" s="31">
        <v>46206.745069444441</v>
      </c>
      <c r="BN2100" s="14">
        <v>46206</v>
      </c>
      <c r="BO2100" t="s">
        <v>6508</v>
      </c>
      <c r="BP2100" s="31">
        <v>46206.753819444442</v>
      </c>
      <c r="CP2100" t="str">
        <f>VLOOKUP(A2100,Sheet1!$A$2:$E$221,2,0)</f>
        <v>South East Zone</v>
      </c>
    </row>
    <row r="2101" spans="1:94" x14ac:dyDescent="0.35">
      <c r="A2101" t="s">
        <v>9289</v>
      </c>
      <c r="B2101">
        <v>1361</v>
      </c>
      <c r="C2101" t="s">
        <v>9332</v>
      </c>
      <c r="D2101" t="s">
        <v>678</v>
      </c>
      <c r="E2101" t="s">
        <v>814</v>
      </c>
      <c r="F2101" t="s">
        <v>813</v>
      </c>
      <c r="G2101" t="s">
        <v>518</v>
      </c>
      <c r="H2101" t="s">
        <v>4155</v>
      </c>
      <c r="I2101">
        <v>483455</v>
      </c>
      <c r="J2101" t="s">
        <v>4157</v>
      </c>
      <c r="K2101" t="s">
        <v>4158</v>
      </c>
      <c r="L2101" t="s">
        <v>4622</v>
      </c>
      <c r="M2101" t="s">
        <v>9290</v>
      </c>
      <c r="N2101">
        <v>75000</v>
      </c>
      <c r="O2101" t="s">
        <v>1429</v>
      </c>
      <c r="P2101" t="s">
        <v>1430</v>
      </c>
      <c r="Q2101" t="s">
        <v>4156</v>
      </c>
      <c r="R2101">
        <v>5914545729</v>
      </c>
      <c r="S2101" t="s">
        <v>13394</v>
      </c>
      <c r="T2101"/>
      <c r="V2101" s="14">
        <v>46205</v>
      </c>
      <c r="W2101" t="s">
        <v>9291</v>
      </c>
      <c r="X2101" s="31">
        <v>46205.559131944443</v>
      </c>
      <c r="AN2101" s="14">
        <v>46205</v>
      </c>
      <c r="AO2101" t="s">
        <v>9292</v>
      </c>
      <c r="AP2101" s="31">
        <v>46205.600335648145</v>
      </c>
      <c r="AT2101" s="31">
        <v>46205.600335648145</v>
      </c>
      <c r="AU2101" s="14">
        <v>46205</v>
      </c>
      <c r="AV2101" t="s">
        <v>9292</v>
      </c>
      <c r="AW2101" t="s">
        <v>9293</v>
      </c>
      <c r="AX2101" t="s">
        <v>677</v>
      </c>
      <c r="AY2101" s="14">
        <v>46205</v>
      </c>
      <c r="AZ2101" t="s">
        <v>9292</v>
      </c>
      <c r="BA2101" s="31">
        <v>46205.600659722222</v>
      </c>
      <c r="BB2101" s="14">
        <v>46205</v>
      </c>
      <c r="BC2101" t="s">
        <v>1435</v>
      </c>
      <c r="BD2101" s="31">
        <v>46205.608148148145</v>
      </c>
      <c r="BE2101" s="14">
        <v>46205</v>
      </c>
      <c r="BF2101" t="s">
        <v>1450</v>
      </c>
      <c r="BG2101" s="31">
        <v>46205.617222222223</v>
      </c>
      <c r="BH2101" s="14">
        <v>46205</v>
      </c>
      <c r="BI2101" t="s">
        <v>1491</v>
      </c>
      <c r="BJ2101" s="31">
        <v>46205.647164351853</v>
      </c>
      <c r="BK2101" s="14">
        <v>46205</v>
      </c>
      <c r="BL2101" t="s">
        <v>1491</v>
      </c>
      <c r="BM2101" s="31">
        <v>46205.648553240739</v>
      </c>
      <c r="BZ2101" s="14">
        <v>46205</v>
      </c>
      <c r="CA2101" t="s">
        <v>1491</v>
      </c>
      <c r="CB2101" s="31">
        <v>46205.66196759259</v>
      </c>
      <c r="CC2101" s="14">
        <v>46205</v>
      </c>
      <c r="CD2101" t="s">
        <v>1455</v>
      </c>
      <c r="CE2101" s="31">
        <v>46205.670324074075</v>
      </c>
      <c r="CI2101" s="14">
        <v>46206</v>
      </c>
      <c r="CJ2101" t="s">
        <v>9292</v>
      </c>
      <c r="CK2101" s="31">
        <v>46206.478877314818</v>
      </c>
      <c r="CP2101" t="str">
        <f>VLOOKUP(A2101,Sheet1!$A$2:$E$221,2,0)</f>
        <v>South East Zone</v>
      </c>
    </row>
    <row r="2102" spans="1:94" x14ac:dyDescent="0.35">
      <c r="A2102" t="s">
        <v>9289</v>
      </c>
      <c r="B2102">
        <v>1361</v>
      </c>
      <c r="C2102" t="s">
        <v>9332</v>
      </c>
      <c r="D2102" t="s">
        <v>678</v>
      </c>
      <c r="E2102" t="s">
        <v>814</v>
      </c>
      <c r="F2102" t="s">
        <v>813</v>
      </c>
      <c r="G2102" t="s">
        <v>518</v>
      </c>
      <c r="H2102" t="s">
        <v>11288</v>
      </c>
      <c r="I2102">
        <v>569437</v>
      </c>
      <c r="J2102" t="s">
        <v>4157</v>
      </c>
      <c r="K2102" t="s">
        <v>4158</v>
      </c>
      <c r="L2102" t="s">
        <v>4622</v>
      </c>
      <c r="M2102" t="s">
        <v>11289</v>
      </c>
      <c r="N2102">
        <v>70000</v>
      </c>
      <c r="O2102" t="s">
        <v>11290</v>
      </c>
      <c r="P2102" t="s">
        <v>11291</v>
      </c>
      <c r="Q2102" t="s">
        <v>3555</v>
      </c>
      <c r="R2102">
        <v>7517465893</v>
      </c>
      <c r="S2102" t="s">
        <v>683</v>
      </c>
      <c r="T2102" t="s">
        <v>13322</v>
      </c>
      <c r="U2102" s="1">
        <v>46209</v>
      </c>
      <c r="V2102" s="14">
        <v>46206</v>
      </c>
      <c r="W2102" t="s">
        <v>11292</v>
      </c>
      <c r="X2102" s="31">
        <v>46206.528865740744</v>
      </c>
      <c r="AN2102" s="14">
        <v>46209</v>
      </c>
      <c r="AO2102" t="s">
        <v>9071</v>
      </c>
      <c r="AP2102" s="31">
        <v>46209.401145833333</v>
      </c>
      <c r="AT2102" s="31">
        <v>46209.401145833333</v>
      </c>
      <c r="AU2102" s="14">
        <v>46209</v>
      </c>
      <c r="AV2102" t="s">
        <v>9071</v>
      </c>
      <c r="AW2102" t="s">
        <v>11293</v>
      </c>
      <c r="AX2102" t="s">
        <v>677</v>
      </c>
      <c r="AY2102" s="14">
        <v>46209</v>
      </c>
      <c r="AZ2102" t="s">
        <v>9071</v>
      </c>
      <c r="BA2102" s="31">
        <v>46209.40662037037</v>
      </c>
      <c r="BB2102" s="14">
        <v>46209</v>
      </c>
      <c r="BC2102" t="s">
        <v>1435</v>
      </c>
      <c r="BD2102" s="31">
        <v>46209.413344907407</v>
      </c>
      <c r="BE2102" s="14">
        <v>46209</v>
      </c>
      <c r="BF2102" t="s">
        <v>1457</v>
      </c>
      <c r="BG2102" s="31">
        <v>46209.415995370371</v>
      </c>
      <c r="BH2102" s="14">
        <v>46209</v>
      </c>
      <c r="BI2102" t="s">
        <v>1491</v>
      </c>
      <c r="BJ2102" s="31">
        <v>46209.478009259263</v>
      </c>
      <c r="BK2102" s="14">
        <v>46209</v>
      </c>
      <c r="BL2102" t="s">
        <v>1491</v>
      </c>
      <c r="BM2102" s="31">
        <v>46209.483298611114</v>
      </c>
      <c r="BZ2102" s="14">
        <v>46209</v>
      </c>
      <c r="CA2102" t="s">
        <v>1491</v>
      </c>
      <c r="CB2102" s="31">
        <v>46209.506793981483</v>
      </c>
      <c r="CC2102" s="14">
        <v>46209</v>
      </c>
      <c r="CD2102" t="s">
        <v>1455</v>
      </c>
      <c r="CE2102" s="31">
        <v>46209.519062500003</v>
      </c>
      <c r="CI2102" s="14">
        <v>46209</v>
      </c>
      <c r="CJ2102" t="s">
        <v>9292</v>
      </c>
      <c r="CK2102" s="31">
        <v>46209.742430555554</v>
      </c>
      <c r="CP2102" t="str">
        <f>VLOOKUP(A2102,Sheet1!$A$2:$E$221,2,0)</f>
        <v>South East Zone</v>
      </c>
    </row>
    <row r="2103" spans="1:94" x14ac:dyDescent="0.35">
      <c r="A2103" t="s">
        <v>9289</v>
      </c>
      <c r="B2103">
        <v>1361</v>
      </c>
      <c r="C2103" t="s">
        <v>9332</v>
      </c>
      <c r="D2103" t="s">
        <v>678</v>
      </c>
      <c r="E2103" t="s">
        <v>814</v>
      </c>
      <c r="F2103" t="s">
        <v>813</v>
      </c>
      <c r="G2103" t="s">
        <v>518</v>
      </c>
      <c r="H2103" t="s">
        <v>11294</v>
      </c>
      <c r="I2103">
        <v>655120</v>
      </c>
      <c r="J2103" t="s">
        <v>11295</v>
      </c>
      <c r="K2103" t="s">
        <v>11296</v>
      </c>
      <c r="L2103" t="s">
        <v>4622</v>
      </c>
      <c r="M2103" t="s">
        <v>11297</v>
      </c>
      <c r="N2103">
        <v>60000</v>
      </c>
      <c r="O2103" t="s">
        <v>9546</v>
      </c>
      <c r="P2103" t="s">
        <v>9547</v>
      </c>
      <c r="Q2103" t="s">
        <v>11298</v>
      </c>
      <c r="R2103">
        <v>9720154253</v>
      </c>
      <c r="S2103" t="s">
        <v>13394</v>
      </c>
      <c r="T2103"/>
      <c r="V2103" s="14">
        <v>46209</v>
      </c>
      <c r="W2103" t="s">
        <v>9291</v>
      </c>
      <c r="X2103" s="31">
        <v>46209.445983796293</v>
      </c>
      <c r="AN2103" s="14">
        <v>46209</v>
      </c>
      <c r="AO2103" t="s">
        <v>9071</v>
      </c>
      <c r="AP2103" s="31">
        <v>46209.482199074075</v>
      </c>
      <c r="AT2103" s="31">
        <v>46209.482199074075</v>
      </c>
      <c r="AU2103" s="14">
        <v>46209</v>
      </c>
      <c r="AV2103" t="s">
        <v>9071</v>
      </c>
      <c r="AW2103" t="s">
        <v>11293</v>
      </c>
      <c r="AX2103" t="s">
        <v>677</v>
      </c>
      <c r="AY2103" s="14">
        <v>46209</v>
      </c>
      <c r="AZ2103" t="s">
        <v>9071</v>
      </c>
      <c r="BA2103" s="31">
        <v>46209.482604166667</v>
      </c>
      <c r="BB2103" s="14">
        <v>46209</v>
      </c>
      <c r="BC2103" t="s">
        <v>1435</v>
      </c>
      <c r="BD2103" s="31">
        <v>46209.494247685187</v>
      </c>
      <c r="BE2103" s="14">
        <v>46209</v>
      </c>
      <c r="BF2103" t="s">
        <v>1442</v>
      </c>
      <c r="BG2103" s="31">
        <v>46209.516458333332</v>
      </c>
      <c r="BH2103" s="14">
        <v>46209</v>
      </c>
      <c r="BI2103" t="s">
        <v>1501</v>
      </c>
      <c r="BJ2103" s="31">
        <v>46209.533599537041</v>
      </c>
      <c r="BK2103" s="14">
        <v>46209</v>
      </c>
      <c r="BL2103" t="s">
        <v>1501</v>
      </c>
      <c r="BM2103" s="31">
        <v>46209.534317129626</v>
      </c>
      <c r="BZ2103" s="14">
        <v>46209</v>
      </c>
      <c r="CA2103" t="s">
        <v>1501</v>
      </c>
      <c r="CB2103" s="31">
        <v>46209.544942129629</v>
      </c>
      <c r="CC2103" s="14">
        <v>46209</v>
      </c>
      <c r="CD2103" t="s">
        <v>1455</v>
      </c>
      <c r="CE2103" s="31">
        <v>46209.548750000002</v>
      </c>
      <c r="CI2103" s="14">
        <v>46209</v>
      </c>
      <c r="CJ2103" t="s">
        <v>9071</v>
      </c>
      <c r="CK2103" s="31">
        <v>46209.868263888886</v>
      </c>
      <c r="CP2103" t="str">
        <f>VLOOKUP(A2103,Sheet1!$A$2:$E$221,2,0)</f>
        <v>South East Zone</v>
      </c>
    </row>
    <row r="2104" spans="1:94" x14ac:dyDescent="0.35">
      <c r="A2104" t="s">
        <v>9289</v>
      </c>
      <c r="B2104">
        <v>1361</v>
      </c>
      <c r="C2104" t="s">
        <v>9332</v>
      </c>
      <c r="D2104" t="s">
        <v>678</v>
      </c>
      <c r="E2104" t="s">
        <v>814</v>
      </c>
      <c r="F2104" t="s">
        <v>813</v>
      </c>
      <c r="G2104" t="s">
        <v>518</v>
      </c>
      <c r="H2104" t="s">
        <v>11299</v>
      </c>
      <c r="I2104">
        <v>665255</v>
      </c>
      <c r="J2104" t="s">
        <v>11300</v>
      </c>
      <c r="K2104" t="s">
        <v>11301</v>
      </c>
      <c r="L2104" t="s">
        <v>4622</v>
      </c>
      <c r="M2104" t="s">
        <v>11302</v>
      </c>
      <c r="N2104">
        <v>75000</v>
      </c>
      <c r="O2104" t="s">
        <v>9693</v>
      </c>
      <c r="P2104" t="s">
        <v>9694</v>
      </c>
      <c r="Q2104" t="s">
        <v>11303</v>
      </c>
      <c r="R2104">
        <v>1399468391</v>
      </c>
      <c r="S2104" t="s">
        <v>13394</v>
      </c>
      <c r="T2104"/>
      <c r="V2104" s="14">
        <v>46209</v>
      </c>
      <c r="W2104" t="s">
        <v>9071</v>
      </c>
      <c r="X2104" s="31">
        <v>46209.723055555558</v>
      </c>
      <c r="AN2104" s="14">
        <v>46209</v>
      </c>
      <c r="AO2104" t="s">
        <v>9071</v>
      </c>
      <c r="AP2104" s="31">
        <v>46209.747731481482</v>
      </c>
      <c r="AT2104" s="31">
        <v>46209.747731481482</v>
      </c>
      <c r="AU2104" s="14">
        <v>46209</v>
      </c>
      <c r="AV2104" t="s">
        <v>9071</v>
      </c>
      <c r="AW2104" t="s">
        <v>11293</v>
      </c>
      <c r="AX2104" t="s">
        <v>677</v>
      </c>
      <c r="AY2104" s="14">
        <v>46209</v>
      </c>
      <c r="AZ2104" t="s">
        <v>9071</v>
      </c>
      <c r="BA2104" s="31">
        <v>46209.748101851852</v>
      </c>
      <c r="BB2104" s="14">
        <v>46209</v>
      </c>
      <c r="BC2104" t="s">
        <v>1435</v>
      </c>
      <c r="BD2104" s="31">
        <v>46209.751354166663</v>
      </c>
      <c r="BE2104" s="14">
        <v>46209</v>
      </c>
      <c r="BF2104" t="s">
        <v>1457</v>
      </c>
      <c r="BG2104" s="31">
        <v>46209.754374999997</v>
      </c>
      <c r="BH2104" s="14">
        <v>46209</v>
      </c>
      <c r="BI2104" t="s">
        <v>1491</v>
      </c>
      <c r="BJ2104" s="31">
        <v>46209.756365740737</v>
      </c>
      <c r="BK2104" s="14">
        <v>46209</v>
      </c>
      <c r="BL2104" t="s">
        <v>1491</v>
      </c>
      <c r="BM2104" s="31">
        <v>46209.758043981485</v>
      </c>
      <c r="BZ2104" s="14">
        <v>46209</v>
      </c>
      <c r="CA2104" t="s">
        <v>1491</v>
      </c>
      <c r="CB2104" s="31">
        <v>46209.763078703705</v>
      </c>
      <c r="CC2104" s="14">
        <v>46209</v>
      </c>
      <c r="CD2104" t="s">
        <v>1437</v>
      </c>
      <c r="CE2104" s="31">
        <v>46209.768263888887</v>
      </c>
      <c r="CI2104" s="14">
        <v>46210</v>
      </c>
      <c r="CJ2104" t="s">
        <v>9071</v>
      </c>
      <c r="CK2104" s="31">
        <v>46210.485833333332</v>
      </c>
      <c r="CP2104" t="str">
        <f>VLOOKUP(A2104,Sheet1!$A$2:$E$221,2,0)</f>
        <v>South East Zone</v>
      </c>
    </row>
    <row r="2105" spans="1:94" x14ac:dyDescent="0.35">
      <c r="A2105" t="s">
        <v>9289</v>
      </c>
      <c r="B2105">
        <v>1361</v>
      </c>
      <c r="C2105" t="s">
        <v>9332</v>
      </c>
      <c r="D2105" t="s">
        <v>678</v>
      </c>
      <c r="E2105" t="s">
        <v>814</v>
      </c>
      <c r="F2105" t="s">
        <v>813</v>
      </c>
      <c r="G2105" t="s">
        <v>518</v>
      </c>
      <c r="H2105" t="s">
        <v>9294</v>
      </c>
      <c r="I2105">
        <v>667596</v>
      </c>
      <c r="J2105" t="s">
        <v>9295</v>
      </c>
      <c r="K2105" t="s">
        <v>9296</v>
      </c>
      <c r="L2105" t="s">
        <v>4622</v>
      </c>
      <c r="M2105" t="s">
        <v>9297</v>
      </c>
      <c r="N2105">
        <v>35000</v>
      </c>
      <c r="O2105" t="s">
        <v>9298</v>
      </c>
      <c r="P2105" t="s">
        <v>9299</v>
      </c>
      <c r="Q2105" t="s">
        <v>9300</v>
      </c>
      <c r="R2105">
        <v>7030283060</v>
      </c>
      <c r="S2105" t="s">
        <v>683</v>
      </c>
      <c r="T2105" t="s">
        <v>13230</v>
      </c>
      <c r="U2105" s="1">
        <v>46204</v>
      </c>
      <c r="V2105" s="14">
        <v>46204</v>
      </c>
      <c r="W2105" t="s">
        <v>9301</v>
      </c>
      <c r="X2105" s="31">
        <v>46204.502500000002</v>
      </c>
      <c r="AN2105" s="14">
        <v>46204</v>
      </c>
      <c r="AO2105" t="s">
        <v>9292</v>
      </c>
      <c r="AP2105" s="31">
        <v>46204.531238425923</v>
      </c>
      <c r="AT2105" s="31">
        <v>46204.531238425923</v>
      </c>
      <c r="AU2105" s="14">
        <v>46204</v>
      </c>
      <c r="AV2105" t="s">
        <v>9292</v>
      </c>
      <c r="AW2105" t="s">
        <v>9293</v>
      </c>
      <c r="AX2105" t="s">
        <v>677</v>
      </c>
      <c r="AY2105" s="14">
        <v>46204</v>
      </c>
      <c r="AZ2105" t="s">
        <v>9292</v>
      </c>
      <c r="BA2105" s="31">
        <v>46204.531585648147</v>
      </c>
      <c r="BB2105" s="14">
        <v>46204</v>
      </c>
      <c r="BC2105" t="s">
        <v>1435</v>
      </c>
      <c r="BD2105" s="31">
        <v>46204.535856481481</v>
      </c>
      <c r="BE2105" s="14">
        <v>46204</v>
      </c>
      <c r="BF2105" t="s">
        <v>3135</v>
      </c>
      <c r="BG2105" s="31">
        <v>46204.54277777778</v>
      </c>
      <c r="BH2105" s="14">
        <v>46204</v>
      </c>
      <c r="BI2105" t="s">
        <v>1491</v>
      </c>
      <c r="BJ2105" s="31">
        <v>46204.549039351848</v>
      </c>
      <c r="BK2105" s="14">
        <v>46204</v>
      </c>
      <c r="BL2105" t="s">
        <v>1438</v>
      </c>
      <c r="BM2105" s="31">
        <v>46204.712962962964</v>
      </c>
      <c r="BN2105" s="14">
        <v>46204</v>
      </c>
      <c r="BO2105" t="s">
        <v>1491</v>
      </c>
      <c r="BP2105" s="31">
        <v>46204.550763888888</v>
      </c>
      <c r="BZ2105" s="14">
        <v>46204</v>
      </c>
      <c r="CA2105" t="s">
        <v>1438</v>
      </c>
      <c r="CB2105" s="31">
        <v>46204.719872685186</v>
      </c>
      <c r="CC2105" s="14">
        <v>46204</v>
      </c>
      <c r="CD2105" t="s">
        <v>1438</v>
      </c>
      <c r="CE2105" s="31">
        <v>46204.722268518519</v>
      </c>
      <c r="CI2105" s="14">
        <v>46204</v>
      </c>
      <c r="CJ2105" t="s">
        <v>9292</v>
      </c>
      <c r="CK2105" s="31">
        <v>46204.780659722222</v>
      </c>
      <c r="CP2105" t="str">
        <f>VLOOKUP(A2105,Sheet1!$A$2:$E$221,2,0)</f>
        <v>South East Zone</v>
      </c>
    </row>
    <row r="2106" spans="1:94" x14ac:dyDescent="0.35">
      <c r="A2106" t="s">
        <v>9289</v>
      </c>
      <c r="B2106">
        <v>1361</v>
      </c>
      <c r="C2106" t="s">
        <v>9332</v>
      </c>
      <c r="D2106" t="s">
        <v>678</v>
      </c>
      <c r="E2106" t="s">
        <v>814</v>
      </c>
      <c r="F2106" t="s">
        <v>813</v>
      </c>
      <c r="G2106" t="s">
        <v>518</v>
      </c>
      <c r="H2106" t="s">
        <v>9302</v>
      </c>
      <c r="I2106">
        <v>678027</v>
      </c>
      <c r="J2106" t="s">
        <v>9295</v>
      </c>
      <c r="K2106" t="s">
        <v>9296</v>
      </c>
      <c r="L2106" t="s">
        <v>4622</v>
      </c>
      <c r="M2106" t="s">
        <v>9303</v>
      </c>
      <c r="N2106">
        <v>45000</v>
      </c>
      <c r="O2106" t="s">
        <v>1332</v>
      </c>
      <c r="P2106" t="s">
        <v>1333</v>
      </c>
      <c r="Q2106" t="s">
        <v>9304</v>
      </c>
      <c r="R2106">
        <v>1610730719</v>
      </c>
      <c r="S2106" t="s">
        <v>683</v>
      </c>
      <c r="T2106" t="s">
        <v>13254</v>
      </c>
      <c r="U2106" s="1">
        <v>46205</v>
      </c>
      <c r="V2106" s="14">
        <v>46205</v>
      </c>
      <c r="W2106" t="s">
        <v>9071</v>
      </c>
      <c r="X2106" s="31">
        <v>46205.436481481483</v>
      </c>
      <c r="AN2106" s="14">
        <v>46205</v>
      </c>
      <c r="AO2106" t="s">
        <v>9292</v>
      </c>
      <c r="AP2106" s="31">
        <v>46205.470752314817</v>
      </c>
      <c r="AT2106" s="31">
        <v>46205.470752314817</v>
      </c>
      <c r="AU2106" s="14">
        <v>46205</v>
      </c>
      <c r="AV2106" t="s">
        <v>9292</v>
      </c>
      <c r="AW2106" t="s">
        <v>9293</v>
      </c>
      <c r="AX2106" t="s">
        <v>677</v>
      </c>
      <c r="AY2106" s="14">
        <v>46205</v>
      </c>
      <c r="AZ2106" t="s">
        <v>9292</v>
      </c>
      <c r="BA2106" s="31">
        <v>46205.471655092595</v>
      </c>
      <c r="BB2106" s="14">
        <v>46205</v>
      </c>
      <c r="BC2106" t="s">
        <v>1435</v>
      </c>
      <c r="BD2106" s="31">
        <v>46205.47550925926</v>
      </c>
      <c r="BE2106" s="14">
        <v>46205</v>
      </c>
      <c r="BF2106" t="s">
        <v>1450</v>
      </c>
      <c r="BG2106" s="31">
        <v>46205.482071759259</v>
      </c>
      <c r="BH2106" s="14">
        <v>46205</v>
      </c>
      <c r="BI2106" t="s">
        <v>1491</v>
      </c>
      <c r="BJ2106" s="31">
        <v>46205.508530092593</v>
      </c>
      <c r="BN2106" s="14">
        <v>46205</v>
      </c>
      <c r="BO2106" t="s">
        <v>1491</v>
      </c>
      <c r="BP2106" s="31">
        <v>46205.510636574072</v>
      </c>
      <c r="CP2106" t="str">
        <f>VLOOKUP(A2106,Sheet1!$A$2:$E$221,2,0)</f>
        <v>South East Zone</v>
      </c>
    </row>
    <row r="2107" spans="1:94" x14ac:dyDescent="0.35">
      <c r="A2107" t="s">
        <v>9289</v>
      </c>
      <c r="B2107">
        <v>1361</v>
      </c>
      <c r="C2107" t="s">
        <v>9332</v>
      </c>
      <c r="D2107" t="s">
        <v>678</v>
      </c>
      <c r="E2107" t="s">
        <v>814</v>
      </c>
      <c r="F2107" t="s">
        <v>813</v>
      </c>
      <c r="G2107" t="s">
        <v>518</v>
      </c>
      <c r="H2107" t="s">
        <v>13151</v>
      </c>
      <c r="I2107">
        <v>701381</v>
      </c>
      <c r="J2107" t="s">
        <v>11295</v>
      </c>
      <c r="K2107" t="s">
        <v>11296</v>
      </c>
      <c r="L2107" t="s">
        <v>4622</v>
      </c>
      <c r="M2107" t="s">
        <v>13152</v>
      </c>
      <c r="N2107">
        <v>45000</v>
      </c>
      <c r="O2107" t="s">
        <v>3012</v>
      </c>
      <c r="P2107" t="s">
        <v>3013</v>
      </c>
      <c r="Q2107" t="s">
        <v>13153</v>
      </c>
      <c r="R2107">
        <v>6078569214</v>
      </c>
      <c r="S2107" t="s">
        <v>13394</v>
      </c>
      <c r="T2107"/>
      <c r="V2107" s="14">
        <v>46210</v>
      </c>
      <c r="W2107" t="s">
        <v>9291</v>
      </c>
      <c r="X2107" s="31">
        <v>46210.416307870371</v>
      </c>
      <c r="AN2107" s="14">
        <v>46210</v>
      </c>
      <c r="AO2107" t="s">
        <v>9071</v>
      </c>
      <c r="AP2107" s="31">
        <v>46210.451516203706</v>
      </c>
      <c r="AT2107" s="31">
        <v>46210.451516203706</v>
      </c>
      <c r="AU2107" s="14">
        <v>46210</v>
      </c>
      <c r="AV2107" t="s">
        <v>9071</v>
      </c>
      <c r="AW2107" t="s">
        <v>11293</v>
      </c>
      <c r="AX2107" t="s">
        <v>677</v>
      </c>
      <c r="AY2107" s="14">
        <v>46210</v>
      </c>
      <c r="AZ2107" t="s">
        <v>9071</v>
      </c>
      <c r="BA2107" s="31">
        <v>46210.452962962961</v>
      </c>
      <c r="BB2107" s="14">
        <v>46210</v>
      </c>
      <c r="BC2107" t="s">
        <v>1435</v>
      </c>
      <c r="BD2107" s="31">
        <v>46210.459675925929</v>
      </c>
      <c r="BE2107" s="14">
        <v>46210</v>
      </c>
      <c r="BF2107" t="s">
        <v>1454</v>
      </c>
      <c r="BG2107" s="31">
        <v>46210.475682870368</v>
      </c>
      <c r="BH2107" s="14">
        <v>46210</v>
      </c>
      <c r="BI2107" t="s">
        <v>1501</v>
      </c>
      <c r="BJ2107" s="31">
        <v>46210.47929398148</v>
      </c>
      <c r="BK2107" s="14">
        <v>46210</v>
      </c>
      <c r="BL2107" t="s">
        <v>1501</v>
      </c>
      <c r="BM2107" s="31">
        <v>46210.479837962965</v>
      </c>
      <c r="BZ2107" s="14">
        <v>46210</v>
      </c>
      <c r="CA2107" t="s">
        <v>1501</v>
      </c>
      <c r="CB2107" s="31">
        <v>46210.493159722224</v>
      </c>
      <c r="CC2107" s="14">
        <v>46210</v>
      </c>
      <c r="CD2107" t="s">
        <v>1455</v>
      </c>
      <c r="CE2107" s="31">
        <v>46210.531747685185</v>
      </c>
      <c r="CI2107" s="14">
        <v>46210</v>
      </c>
      <c r="CJ2107" t="s">
        <v>9071</v>
      </c>
      <c r="CK2107" s="31">
        <v>46210.684479166666</v>
      </c>
      <c r="CP2107" t="str">
        <f>VLOOKUP(A2107,Sheet1!$A$2:$E$221,2,0)</f>
        <v>South East Zone</v>
      </c>
    </row>
    <row r="2108" spans="1:94" x14ac:dyDescent="0.35">
      <c r="A2108" t="s">
        <v>13154</v>
      </c>
      <c r="B2108">
        <v>1328</v>
      </c>
      <c r="C2108" t="s">
        <v>9332</v>
      </c>
      <c r="D2108" t="s">
        <v>678</v>
      </c>
      <c r="E2108" t="s">
        <v>498</v>
      </c>
      <c r="F2108" t="s">
        <v>499</v>
      </c>
      <c r="G2108" t="s">
        <v>688</v>
      </c>
      <c r="H2108" t="s">
        <v>13155</v>
      </c>
      <c r="I2108">
        <v>683666</v>
      </c>
      <c r="J2108" t="s">
        <v>13156</v>
      </c>
      <c r="K2108" t="s">
        <v>13157</v>
      </c>
      <c r="L2108" t="s">
        <v>4622</v>
      </c>
      <c r="M2108" t="s">
        <v>13158</v>
      </c>
      <c r="N2108">
        <v>77000</v>
      </c>
      <c r="O2108" t="s">
        <v>1124</v>
      </c>
      <c r="P2108" t="s">
        <v>1125</v>
      </c>
      <c r="Q2108" t="s">
        <v>13159</v>
      </c>
      <c r="R2108">
        <v>1637744244</v>
      </c>
      <c r="S2108" t="s">
        <v>13394</v>
      </c>
      <c r="T2108"/>
      <c r="V2108" s="14">
        <v>46210</v>
      </c>
      <c r="W2108" t="s">
        <v>13160</v>
      </c>
      <c r="X2108" s="31">
        <v>46210.547083333331</v>
      </c>
      <c r="AN2108" s="14">
        <v>46210</v>
      </c>
      <c r="AO2108" t="s">
        <v>2975</v>
      </c>
      <c r="AP2108" s="31">
        <v>46210.572129629632</v>
      </c>
      <c r="AT2108" s="31">
        <v>46210.572129629632</v>
      </c>
      <c r="AU2108" s="14">
        <v>46210</v>
      </c>
      <c r="AV2108" t="s">
        <v>2975</v>
      </c>
      <c r="AW2108" t="s">
        <v>499</v>
      </c>
      <c r="AX2108" t="s">
        <v>678</v>
      </c>
      <c r="AY2108" s="14">
        <v>46210</v>
      </c>
      <c r="AZ2108" t="s">
        <v>2975</v>
      </c>
      <c r="BA2108" s="31">
        <v>46210.710648148146</v>
      </c>
      <c r="BB2108" s="14">
        <v>46210</v>
      </c>
      <c r="BC2108" t="s">
        <v>1211</v>
      </c>
      <c r="BD2108" s="31">
        <v>46210.737129629626</v>
      </c>
      <c r="BE2108" s="14">
        <v>46210</v>
      </c>
      <c r="BF2108" t="s">
        <v>6626</v>
      </c>
      <c r="BG2108" s="31">
        <v>46210.750694444447</v>
      </c>
      <c r="BH2108" s="14">
        <v>46210</v>
      </c>
      <c r="BI2108" t="s">
        <v>6508</v>
      </c>
      <c r="BJ2108" s="31">
        <v>46210.792824074073</v>
      </c>
      <c r="BK2108" s="14">
        <v>46210</v>
      </c>
      <c r="BL2108" t="s">
        <v>6508</v>
      </c>
      <c r="BM2108" s="31">
        <v>46210.802511574075</v>
      </c>
      <c r="BZ2108" s="14">
        <v>46210</v>
      </c>
      <c r="CA2108" t="s">
        <v>6508</v>
      </c>
      <c r="CB2108" s="31">
        <v>46210.812777777777</v>
      </c>
      <c r="CC2108" s="14">
        <v>46210</v>
      </c>
      <c r="CD2108" t="s">
        <v>1212</v>
      </c>
      <c r="CE2108" s="31">
        <v>46210.836875000001</v>
      </c>
      <c r="CP2108" t="str">
        <f>VLOOKUP(A2108,Sheet1!$A$2:$E$221,2,0)</f>
        <v>South East Zone</v>
      </c>
    </row>
    <row r="2109" spans="1:94" x14ac:dyDescent="0.35">
      <c r="A2109" t="s">
        <v>9305</v>
      </c>
      <c r="B2109">
        <v>1436</v>
      </c>
      <c r="C2109" t="s">
        <v>9332</v>
      </c>
      <c r="D2109" t="s">
        <v>678</v>
      </c>
      <c r="E2109" t="s">
        <v>545</v>
      </c>
      <c r="F2109" t="s">
        <v>546</v>
      </c>
      <c r="G2109" t="s">
        <v>688</v>
      </c>
      <c r="H2109" t="s">
        <v>4340</v>
      </c>
      <c r="I2109">
        <v>775832</v>
      </c>
      <c r="J2109" t="s">
        <v>4342</v>
      </c>
      <c r="K2109" t="s">
        <v>4343</v>
      </c>
      <c r="L2109" t="s">
        <v>4622</v>
      </c>
      <c r="M2109" t="s">
        <v>9306</v>
      </c>
      <c r="N2109">
        <v>70000</v>
      </c>
      <c r="O2109" t="s">
        <v>1029</v>
      </c>
      <c r="P2109" t="s">
        <v>1030</v>
      </c>
      <c r="Q2109" t="s">
        <v>4341</v>
      </c>
      <c r="R2109">
        <v>2696718081</v>
      </c>
      <c r="S2109" t="s">
        <v>13394</v>
      </c>
      <c r="T2109"/>
      <c r="V2109" s="14">
        <v>46205</v>
      </c>
      <c r="W2109" t="s">
        <v>9307</v>
      </c>
      <c r="X2109" s="31">
        <v>46205.696250000001</v>
      </c>
      <c r="AB2109" s="14">
        <v>46205</v>
      </c>
      <c r="AC2109" t="s">
        <v>9307</v>
      </c>
      <c r="AD2109" s="31">
        <v>46205.696458333332</v>
      </c>
      <c r="AE2109" s="14">
        <v>46205</v>
      </c>
      <c r="AF2109" t="s">
        <v>9307</v>
      </c>
      <c r="AG2109" s="31">
        <v>46205.697685185187</v>
      </c>
      <c r="AN2109" s="14">
        <v>46205</v>
      </c>
      <c r="AO2109" t="s">
        <v>9308</v>
      </c>
      <c r="AP2109" s="31">
        <v>46205.747928240744</v>
      </c>
      <c r="AT2109" s="31">
        <v>46205.747928240744</v>
      </c>
      <c r="AU2109" s="14">
        <v>46205</v>
      </c>
      <c r="AV2109" t="s">
        <v>9308</v>
      </c>
      <c r="AW2109" t="s">
        <v>546</v>
      </c>
      <c r="AX2109" t="s">
        <v>678</v>
      </c>
      <c r="AY2109" s="14">
        <v>46205</v>
      </c>
      <c r="AZ2109" t="s">
        <v>9309</v>
      </c>
      <c r="BA2109" s="31">
        <v>46205.755868055552</v>
      </c>
      <c r="BB2109" s="14">
        <v>46206</v>
      </c>
      <c r="BC2109" t="s">
        <v>1211</v>
      </c>
      <c r="BD2109" s="31">
        <v>46206.342719907407</v>
      </c>
      <c r="BE2109" s="14">
        <v>46206</v>
      </c>
      <c r="BF2109" t="s">
        <v>6486</v>
      </c>
      <c r="BG2109" s="31">
        <v>46206.407106481478</v>
      </c>
      <c r="BH2109" s="14">
        <v>46206</v>
      </c>
      <c r="BI2109" t="s">
        <v>1239</v>
      </c>
      <c r="BJ2109" s="31">
        <v>46206.44431712963</v>
      </c>
      <c r="BK2109" s="14">
        <v>46206</v>
      </c>
      <c r="BL2109" t="s">
        <v>1239</v>
      </c>
      <c r="BM2109" s="31">
        <v>46206.453518518516</v>
      </c>
      <c r="BZ2109" s="14">
        <v>46206</v>
      </c>
      <c r="CA2109" t="s">
        <v>1239</v>
      </c>
      <c r="CB2109" s="31">
        <v>46206.476666666669</v>
      </c>
      <c r="CC2109" s="14">
        <v>46206</v>
      </c>
      <c r="CD2109" t="s">
        <v>1212</v>
      </c>
      <c r="CE2109" s="31">
        <v>46206.48265046296</v>
      </c>
      <c r="CI2109" s="14">
        <v>46206</v>
      </c>
      <c r="CJ2109" t="s">
        <v>9309</v>
      </c>
      <c r="CK2109" s="31">
        <v>46206.584409722222</v>
      </c>
      <c r="CP2109" t="str">
        <f>VLOOKUP(A2109,Sheet1!$A$2:$E$221,2,0)</f>
        <v>South East Zone</v>
      </c>
    </row>
    <row r="2110" spans="1:94" x14ac:dyDescent="0.35">
      <c r="A2110" t="s">
        <v>9305</v>
      </c>
      <c r="B2110">
        <v>1436</v>
      </c>
      <c r="C2110" t="s">
        <v>9332</v>
      </c>
      <c r="D2110" t="s">
        <v>678</v>
      </c>
      <c r="E2110" t="s">
        <v>545</v>
      </c>
      <c r="F2110" t="s">
        <v>546</v>
      </c>
      <c r="G2110" t="s">
        <v>688</v>
      </c>
      <c r="H2110" t="s">
        <v>4340</v>
      </c>
      <c r="I2110">
        <v>775832</v>
      </c>
      <c r="J2110" t="s">
        <v>4342</v>
      </c>
      <c r="K2110" t="s">
        <v>4343</v>
      </c>
      <c r="L2110" t="s">
        <v>4622</v>
      </c>
      <c r="M2110" t="s">
        <v>9306</v>
      </c>
      <c r="N2110">
        <v>45000</v>
      </c>
      <c r="O2110" t="s">
        <v>1036</v>
      </c>
      <c r="P2110" t="s">
        <v>1037</v>
      </c>
      <c r="Q2110" t="s">
        <v>9310</v>
      </c>
      <c r="R2110">
        <v>3185795007</v>
      </c>
      <c r="S2110" t="s">
        <v>13394</v>
      </c>
      <c r="T2110"/>
      <c r="V2110" s="14">
        <v>46202</v>
      </c>
      <c r="W2110" t="s">
        <v>9307</v>
      </c>
      <c r="X2110" s="31">
        <v>46202.729328703703</v>
      </c>
      <c r="AB2110" s="14">
        <v>46202</v>
      </c>
      <c r="AC2110" t="s">
        <v>9307</v>
      </c>
      <c r="AD2110" s="31">
        <v>46202.730775462966</v>
      </c>
      <c r="AE2110" s="14">
        <v>46205</v>
      </c>
      <c r="AF2110" t="s">
        <v>9307</v>
      </c>
      <c r="AG2110" s="31">
        <v>46205.697662037041</v>
      </c>
      <c r="AN2110" s="14">
        <v>46205</v>
      </c>
      <c r="AO2110" t="s">
        <v>9308</v>
      </c>
      <c r="AP2110" s="31">
        <v>46205.74790509259</v>
      </c>
      <c r="AT2110" s="31">
        <v>46205.74790509259</v>
      </c>
      <c r="AU2110" s="14">
        <v>46205</v>
      </c>
      <c r="AV2110" t="s">
        <v>9308</v>
      </c>
      <c r="AW2110" t="s">
        <v>546</v>
      </c>
      <c r="AX2110" t="s">
        <v>678</v>
      </c>
      <c r="AY2110" s="14">
        <v>46205</v>
      </c>
      <c r="AZ2110" t="s">
        <v>9309</v>
      </c>
      <c r="BA2110" s="31">
        <v>46205.755844907406</v>
      </c>
      <c r="BB2110" s="14">
        <v>46206</v>
      </c>
      <c r="BC2110" t="s">
        <v>1211</v>
      </c>
      <c r="BD2110" s="31">
        <v>46206.342719907407</v>
      </c>
      <c r="BE2110" s="14">
        <v>46206</v>
      </c>
      <c r="BF2110" t="s">
        <v>6486</v>
      </c>
      <c r="BG2110" s="31">
        <v>46206.407094907408</v>
      </c>
      <c r="BH2110" s="14">
        <v>46206</v>
      </c>
      <c r="BI2110" t="s">
        <v>1239</v>
      </c>
      <c r="BJ2110" s="31">
        <v>46206.444293981483</v>
      </c>
      <c r="BK2110" s="14">
        <v>46206</v>
      </c>
      <c r="BL2110" t="s">
        <v>1239</v>
      </c>
      <c r="BM2110" s="31">
        <v>46206.45349537037</v>
      </c>
      <c r="BZ2110" s="14">
        <v>46206</v>
      </c>
      <c r="CA2110" t="s">
        <v>1239</v>
      </c>
      <c r="CB2110" s="31">
        <v>46206.476655092592</v>
      </c>
      <c r="CC2110" s="14">
        <v>46206</v>
      </c>
      <c r="CD2110" t="s">
        <v>1212</v>
      </c>
      <c r="CE2110" s="31">
        <v>46206.48265046296</v>
      </c>
      <c r="CI2110" s="14">
        <v>46206</v>
      </c>
      <c r="CJ2110" t="s">
        <v>9309</v>
      </c>
      <c r="CK2110" s="31">
        <v>46206.584409722222</v>
      </c>
      <c r="CP2110" t="str">
        <f>VLOOKUP(A2110,Sheet1!$A$2:$E$221,2,0)</f>
        <v>South East Zone</v>
      </c>
    </row>
    <row r="2111" spans="1:94" x14ac:dyDescent="0.35">
      <c r="A2111" t="s">
        <v>9305</v>
      </c>
      <c r="B2111">
        <v>1436</v>
      </c>
      <c r="C2111" t="s">
        <v>9332</v>
      </c>
      <c r="D2111" t="s">
        <v>678</v>
      </c>
      <c r="E2111" t="s">
        <v>545</v>
      </c>
      <c r="F2111" t="s">
        <v>546</v>
      </c>
      <c r="G2111" t="s">
        <v>688</v>
      </c>
      <c r="H2111" t="s">
        <v>11304</v>
      </c>
      <c r="I2111">
        <v>779381</v>
      </c>
      <c r="J2111" t="s">
        <v>11305</v>
      </c>
      <c r="K2111" t="s">
        <v>11306</v>
      </c>
      <c r="L2111" t="s">
        <v>4622</v>
      </c>
      <c r="M2111" t="s">
        <v>11307</v>
      </c>
      <c r="N2111">
        <v>70000</v>
      </c>
      <c r="O2111" t="s">
        <v>1029</v>
      </c>
      <c r="P2111" t="s">
        <v>1030</v>
      </c>
      <c r="Q2111" t="s">
        <v>11308</v>
      </c>
      <c r="R2111">
        <v>2068683518</v>
      </c>
      <c r="S2111" t="s">
        <v>13394</v>
      </c>
      <c r="T2111"/>
      <c r="V2111" s="14">
        <v>46209</v>
      </c>
      <c r="W2111" t="s">
        <v>11309</v>
      </c>
      <c r="X2111" s="31">
        <v>46209.537418981483</v>
      </c>
      <c r="AB2111" s="14">
        <v>46209</v>
      </c>
      <c r="AC2111" t="s">
        <v>11309</v>
      </c>
      <c r="AD2111" s="31">
        <v>46209.538078703707</v>
      </c>
      <c r="AN2111" s="14">
        <v>46209</v>
      </c>
      <c r="AO2111" t="s">
        <v>9308</v>
      </c>
      <c r="AP2111" s="31">
        <v>46209.575138888889</v>
      </c>
      <c r="AT2111" s="31">
        <v>46209.575138888889</v>
      </c>
      <c r="AU2111" s="14">
        <v>46209</v>
      </c>
      <c r="AV2111" t="s">
        <v>9308</v>
      </c>
      <c r="AW2111" t="s">
        <v>546</v>
      </c>
      <c r="AX2111" t="s">
        <v>678</v>
      </c>
      <c r="AY2111" s="14">
        <v>46209</v>
      </c>
      <c r="AZ2111" t="s">
        <v>9308</v>
      </c>
      <c r="BA2111" s="31">
        <v>46209.625578703701</v>
      </c>
      <c r="BB2111" s="14">
        <v>46209</v>
      </c>
      <c r="BC2111" t="s">
        <v>1211</v>
      </c>
      <c r="BD2111" s="31">
        <v>46209.645729166667</v>
      </c>
      <c r="BE2111" s="14">
        <v>46209</v>
      </c>
      <c r="BF2111" t="s">
        <v>6626</v>
      </c>
      <c r="BG2111" s="31">
        <v>46209.665949074071</v>
      </c>
      <c r="BH2111" s="14">
        <v>46209</v>
      </c>
      <c r="BI2111" t="s">
        <v>6483</v>
      </c>
      <c r="BJ2111" s="31">
        <v>46209.699756944443</v>
      </c>
      <c r="BK2111" s="14">
        <v>46209</v>
      </c>
      <c r="BL2111" t="s">
        <v>6483</v>
      </c>
      <c r="BM2111" s="31">
        <v>46209.705231481479</v>
      </c>
      <c r="BZ2111" s="14">
        <v>46209</v>
      </c>
      <c r="CA2111" t="s">
        <v>6483</v>
      </c>
      <c r="CB2111" s="31">
        <v>46209.709305555552</v>
      </c>
      <c r="CC2111" s="14">
        <v>46210</v>
      </c>
      <c r="CD2111" t="s">
        <v>1212</v>
      </c>
      <c r="CE2111" s="31">
        <v>46210.650289351855</v>
      </c>
      <c r="CP2111" t="str">
        <f>VLOOKUP(A2111,Sheet1!$A$2:$E$221,2,0)</f>
        <v>South East Zone</v>
      </c>
    </row>
    <row r="2112" spans="1:94" x14ac:dyDescent="0.35">
      <c r="A2112" t="s">
        <v>9305</v>
      </c>
      <c r="B2112">
        <v>1436</v>
      </c>
      <c r="C2112" t="s">
        <v>9332</v>
      </c>
      <c r="D2112" t="s">
        <v>678</v>
      </c>
      <c r="E2112" t="s">
        <v>545</v>
      </c>
      <c r="F2112" t="s">
        <v>546</v>
      </c>
      <c r="G2112" t="s">
        <v>688</v>
      </c>
      <c r="H2112" t="s">
        <v>9311</v>
      </c>
      <c r="I2112">
        <v>786752</v>
      </c>
      <c r="J2112" t="s">
        <v>9312</v>
      </c>
      <c r="K2112" t="s">
        <v>9313</v>
      </c>
      <c r="L2112" t="s">
        <v>4622</v>
      </c>
      <c r="M2112" t="s">
        <v>9314</v>
      </c>
      <c r="N2112">
        <v>45000</v>
      </c>
      <c r="O2112" t="s">
        <v>11310</v>
      </c>
      <c r="P2112" t="s">
        <v>11311</v>
      </c>
      <c r="Q2112" t="s">
        <v>9315</v>
      </c>
      <c r="R2112">
        <v>5054006111</v>
      </c>
      <c r="S2112" t="s">
        <v>13394</v>
      </c>
      <c r="T2112"/>
      <c r="V2112" s="14">
        <v>46206</v>
      </c>
      <c r="W2112" t="s">
        <v>9316</v>
      </c>
      <c r="X2112" s="31">
        <v>46206.527013888888</v>
      </c>
      <c r="AB2112" s="14">
        <v>46206</v>
      </c>
      <c r="AC2112" t="s">
        <v>9316</v>
      </c>
      <c r="AD2112" s="31">
        <v>46206.527199074073</v>
      </c>
      <c r="AN2112" s="14">
        <v>46206</v>
      </c>
      <c r="AO2112" t="s">
        <v>9309</v>
      </c>
      <c r="AP2112" s="31">
        <v>46206.79315972222</v>
      </c>
      <c r="AT2112" s="31">
        <v>46206.79315972222</v>
      </c>
      <c r="AU2112" s="14">
        <v>46206</v>
      </c>
      <c r="AV2112" t="s">
        <v>9309</v>
      </c>
      <c r="AW2112" t="s">
        <v>9317</v>
      </c>
      <c r="AX2112" t="s">
        <v>677</v>
      </c>
      <c r="AY2112" s="14">
        <v>46206</v>
      </c>
      <c r="AZ2112" t="s">
        <v>9309</v>
      </c>
      <c r="BA2112" s="31">
        <v>46206.804375</v>
      </c>
      <c r="BB2112" s="14">
        <v>46209</v>
      </c>
      <c r="BC2112" t="s">
        <v>1211</v>
      </c>
      <c r="BD2112" s="31">
        <v>46209.334201388891</v>
      </c>
      <c r="BE2112" s="14">
        <v>46209</v>
      </c>
      <c r="BF2112" t="s">
        <v>7038</v>
      </c>
      <c r="BG2112" s="31">
        <v>46209.621620370373</v>
      </c>
      <c r="BH2112" s="14">
        <v>46209</v>
      </c>
      <c r="BI2112" t="s">
        <v>6493</v>
      </c>
      <c r="BJ2112" s="31">
        <v>46209.642500000002</v>
      </c>
      <c r="BK2112" s="14">
        <v>46209</v>
      </c>
      <c r="BL2112" t="s">
        <v>6493</v>
      </c>
      <c r="BM2112" s="31">
        <v>46209.644988425927</v>
      </c>
      <c r="BZ2112" s="14">
        <v>46209</v>
      </c>
      <c r="CA2112" t="s">
        <v>6493</v>
      </c>
      <c r="CB2112" s="31">
        <v>46209.664814814816</v>
      </c>
      <c r="CC2112" s="14">
        <v>46209</v>
      </c>
      <c r="CD2112" t="s">
        <v>2414</v>
      </c>
      <c r="CE2112" s="31">
        <v>46209.688587962963</v>
      </c>
      <c r="CP2112" t="str">
        <f>VLOOKUP(A2112,Sheet1!$A$2:$E$221,2,0)</f>
        <v>South East Zone</v>
      </c>
    </row>
    <row r="2113" spans="1:94" x14ac:dyDescent="0.35">
      <c r="A2113" t="s">
        <v>9305</v>
      </c>
      <c r="B2113">
        <v>1436</v>
      </c>
      <c r="C2113" t="s">
        <v>9332</v>
      </c>
      <c r="D2113" t="s">
        <v>678</v>
      </c>
      <c r="E2113" t="s">
        <v>545</v>
      </c>
      <c r="F2113" t="s">
        <v>546</v>
      </c>
      <c r="G2113" t="s">
        <v>688</v>
      </c>
      <c r="H2113" t="s">
        <v>9311</v>
      </c>
      <c r="I2113">
        <v>786752</v>
      </c>
      <c r="J2113" t="s">
        <v>9312</v>
      </c>
      <c r="K2113" t="s">
        <v>9313</v>
      </c>
      <c r="L2113" t="s">
        <v>4622</v>
      </c>
      <c r="M2113" t="s">
        <v>9314</v>
      </c>
      <c r="N2113">
        <v>45000</v>
      </c>
      <c r="O2113" t="s">
        <v>11310</v>
      </c>
      <c r="P2113" t="s">
        <v>11311</v>
      </c>
      <c r="Q2113" t="s">
        <v>9318</v>
      </c>
      <c r="R2113">
        <v>5854288412</v>
      </c>
      <c r="S2113" t="s">
        <v>13394</v>
      </c>
      <c r="T2113"/>
      <c r="V2113" s="14">
        <v>46206</v>
      </c>
      <c r="W2113" t="s">
        <v>9316</v>
      </c>
      <c r="X2113" s="31">
        <v>46206.529050925928</v>
      </c>
      <c r="AB2113" s="14">
        <v>46206</v>
      </c>
      <c r="AC2113" t="s">
        <v>9316</v>
      </c>
      <c r="AD2113" s="31">
        <v>46206.529189814813</v>
      </c>
      <c r="AN2113" s="14">
        <v>46206</v>
      </c>
      <c r="AO2113" t="s">
        <v>9309</v>
      </c>
      <c r="AP2113" s="31">
        <v>46206.793576388889</v>
      </c>
      <c r="AT2113" s="31">
        <v>46206.793576388889</v>
      </c>
      <c r="AU2113" s="14">
        <v>46206</v>
      </c>
      <c r="AV2113" t="s">
        <v>9309</v>
      </c>
      <c r="AW2113" t="s">
        <v>9317</v>
      </c>
      <c r="AX2113" t="s">
        <v>677</v>
      </c>
      <c r="AY2113" s="14">
        <v>46206</v>
      </c>
      <c r="AZ2113" t="s">
        <v>9309</v>
      </c>
      <c r="BA2113" s="31">
        <v>46206.804375</v>
      </c>
      <c r="BB2113" s="14">
        <v>46209</v>
      </c>
      <c r="BC2113" t="s">
        <v>1211</v>
      </c>
      <c r="BD2113" s="31">
        <v>46209.334201388891</v>
      </c>
      <c r="BE2113" s="14">
        <v>46209</v>
      </c>
      <c r="BF2113" t="s">
        <v>7038</v>
      </c>
      <c r="BG2113" s="31">
        <v>46209.621631944443</v>
      </c>
      <c r="BH2113" s="14">
        <v>46209</v>
      </c>
      <c r="BI2113" t="s">
        <v>6493</v>
      </c>
      <c r="BJ2113" s="31">
        <v>46209.642523148148</v>
      </c>
      <c r="BK2113" s="14">
        <v>46209</v>
      </c>
      <c r="BL2113" t="s">
        <v>6493</v>
      </c>
      <c r="BM2113" s="31">
        <v>46209.645011574074</v>
      </c>
      <c r="BZ2113" s="14">
        <v>46209</v>
      </c>
      <c r="CA2113" t="s">
        <v>6493</v>
      </c>
      <c r="CB2113" s="31">
        <v>46209.664826388886</v>
      </c>
      <c r="CC2113" s="14">
        <v>46209</v>
      </c>
      <c r="CD2113" t="s">
        <v>2414</v>
      </c>
      <c r="CE2113" s="31">
        <v>46209.688587962963</v>
      </c>
      <c r="CP2113" t="str">
        <f>VLOOKUP(A2113,Sheet1!$A$2:$E$221,2,0)</f>
        <v>South East Zone</v>
      </c>
    </row>
    <row r="2114" spans="1:94" x14ac:dyDescent="0.35">
      <c r="A2114" t="s">
        <v>9305</v>
      </c>
      <c r="B2114">
        <v>1436</v>
      </c>
      <c r="C2114" t="s">
        <v>9332</v>
      </c>
      <c r="D2114" t="s">
        <v>678</v>
      </c>
      <c r="E2114" t="s">
        <v>545</v>
      </c>
      <c r="F2114" t="s">
        <v>546</v>
      </c>
      <c r="G2114" t="s">
        <v>688</v>
      </c>
      <c r="H2114" t="s">
        <v>9311</v>
      </c>
      <c r="I2114">
        <v>786752</v>
      </c>
      <c r="J2114" t="s">
        <v>9312</v>
      </c>
      <c r="K2114" t="s">
        <v>9313</v>
      </c>
      <c r="L2114" t="s">
        <v>4622</v>
      </c>
      <c r="M2114" t="s">
        <v>9314</v>
      </c>
      <c r="N2114">
        <v>45000</v>
      </c>
      <c r="O2114" t="s">
        <v>11310</v>
      </c>
      <c r="P2114" t="s">
        <v>11311</v>
      </c>
      <c r="Q2114" t="s">
        <v>9319</v>
      </c>
      <c r="R2114">
        <v>6658611754</v>
      </c>
      <c r="S2114" t="s">
        <v>13394</v>
      </c>
      <c r="T2114"/>
      <c r="V2114" s="14">
        <v>46205</v>
      </c>
      <c r="W2114" t="s">
        <v>9316</v>
      </c>
      <c r="X2114" s="31">
        <v>46205.502465277779</v>
      </c>
      <c r="AB2114" s="14">
        <v>46205</v>
      </c>
      <c r="AC2114" t="s">
        <v>9316</v>
      </c>
      <c r="AD2114" s="31">
        <v>46205.503391203703</v>
      </c>
      <c r="AN2114" s="14">
        <v>46205</v>
      </c>
      <c r="AO2114" t="s">
        <v>9308</v>
      </c>
      <c r="AP2114" s="31">
        <v>46205.584652777776</v>
      </c>
      <c r="AT2114" s="31">
        <v>46205.584652777776</v>
      </c>
      <c r="AU2114" s="14">
        <v>46205</v>
      </c>
      <c r="AV2114" t="s">
        <v>9308</v>
      </c>
      <c r="AW2114" t="s">
        <v>546</v>
      </c>
      <c r="AX2114" t="s">
        <v>678</v>
      </c>
      <c r="AY2114" s="14">
        <v>46206</v>
      </c>
      <c r="AZ2114" t="s">
        <v>9309</v>
      </c>
      <c r="BA2114" s="31">
        <v>46206.804375</v>
      </c>
      <c r="BB2114" s="14">
        <v>46209</v>
      </c>
      <c r="BC2114" t="s">
        <v>1211</v>
      </c>
      <c r="BD2114" s="31">
        <v>46209.334201388891</v>
      </c>
      <c r="BE2114" s="14">
        <v>46209</v>
      </c>
      <c r="BF2114" t="s">
        <v>7038</v>
      </c>
      <c r="BG2114" s="31">
        <v>46209.62158564815</v>
      </c>
      <c r="BH2114" s="14">
        <v>46209</v>
      </c>
      <c r="BI2114" t="s">
        <v>6493</v>
      </c>
      <c r="BJ2114" s="31">
        <v>46209.642476851855</v>
      </c>
      <c r="BK2114" s="14">
        <v>46209</v>
      </c>
      <c r="BL2114" t="s">
        <v>6493</v>
      </c>
      <c r="BM2114" s="31">
        <v>46209.644965277781</v>
      </c>
      <c r="BZ2114" s="14">
        <v>46209</v>
      </c>
      <c r="CA2114" t="s">
        <v>6493</v>
      </c>
      <c r="CB2114" s="31">
        <v>46209.664780092593</v>
      </c>
      <c r="CC2114" s="14">
        <v>46209</v>
      </c>
      <c r="CD2114" t="s">
        <v>2414</v>
      </c>
      <c r="CE2114" s="31">
        <v>46209.688587962963</v>
      </c>
      <c r="CP2114" t="str">
        <f>VLOOKUP(A2114,Sheet1!$A$2:$E$221,2,0)</f>
        <v>South East Zone</v>
      </c>
    </row>
    <row r="2115" spans="1:94" x14ac:dyDescent="0.35">
      <c r="A2115" t="s">
        <v>9305</v>
      </c>
      <c r="B2115">
        <v>1436</v>
      </c>
      <c r="C2115" t="s">
        <v>9332</v>
      </c>
      <c r="D2115" t="s">
        <v>678</v>
      </c>
      <c r="E2115" t="s">
        <v>545</v>
      </c>
      <c r="F2115" t="s">
        <v>546</v>
      </c>
      <c r="G2115" t="s">
        <v>688</v>
      </c>
      <c r="H2115" t="s">
        <v>9311</v>
      </c>
      <c r="I2115">
        <v>786752</v>
      </c>
      <c r="J2115" t="s">
        <v>9312</v>
      </c>
      <c r="K2115" t="s">
        <v>9313</v>
      </c>
      <c r="L2115" t="s">
        <v>4622</v>
      </c>
      <c r="M2115" t="s">
        <v>9314</v>
      </c>
      <c r="N2115">
        <v>45000</v>
      </c>
      <c r="O2115" t="s">
        <v>11310</v>
      </c>
      <c r="P2115" t="s">
        <v>11311</v>
      </c>
      <c r="Q2115" t="s">
        <v>9320</v>
      </c>
      <c r="R2115">
        <v>6841059919</v>
      </c>
      <c r="S2115" t="s">
        <v>13394</v>
      </c>
      <c r="T2115"/>
      <c r="V2115" s="14">
        <v>46205</v>
      </c>
      <c r="W2115" t="s">
        <v>9316</v>
      </c>
      <c r="X2115" s="31">
        <v>46205.502488425926</v>
      </c>
      <c r="AB2115" s="14">
        <v>46205</v>
      </c>
      <c r="AC2115" t="s">
        <v>9316</v>
      </c>
      <c r="AD2115" s="31">
        <v>46205.50341435185</v>
      </c>
      <c r="AN2115" s="14">
        <v>46205</v>
      </c>
      <c r="AO2115" t="s">
        <v>9308</v>
      </c>
      <c r="AP2115" s="31">
        <v>46205.584710648145</v>
      </c>
      <c r="AT2115" s="31">
        <v>46205.584710648145</v>
      </c>
      <c r="AU2115" s="14">
        <v>46205</v>
      </c>
      <c r="AV2115" t="s">
        <v>9308</v>
      </c>
      <c r="AW2115" t="s">
        <v>546</v>
      </c>
      <c r="AX2115" t="s">
        <v>678</v>
      </c>
      <c r="AY2115" s="14">
        <v>46206</v>
      </c>
      <c r="AZ2115" t="s">
        <v>9309</v>
      </c>
      <c r="BA2115" s="31">
        <v>46206.804375</v>
      </c>
      <c r="BB2115" s="14">
        <v>46209</v>
      </c>
      <c r="BC2115" t="s">
        <v>1211</v>
      </c>
      <c r="BD2115" s="31">
        <v>46209.334201388891</v>
      </c>
      <c r="BE2115" s="14">
        <v>46209</v>
      </c>
      <c r="BF2115" t="s">
        <v>7038</v>
      </c>
      <c r="BG2115" s="31">
        <v>46209.621608796297</v>
      </c>
      <c r="BH2115" s="14">
        <v>46209</v>
      </c>
      <c r="BI2115" t="s">
        <v>6493</v>
      </c>
      <c r="BJ2115" s="31">
        <v>46209.642488425925</v>
      </c>
      <c r="BK2115" s="14">
        <v>46209</v>
      </c>
      <c r="BL2115" t="s">
        <v>6493</v>
      </c>
      <c r="BM2115" s="31">
        <v>46209.644976851851</v>
      </c>
      <c r="BZ2115" s="14">
        <v>46209</v>
      </c>
      <c r="CA2115" t="s">
        <v>6493</v>
      </c>
      <c r="CB2115" s="31">
        <v>46209.66479166667</v>
      </c>
      <c r="CC2115" s="14">
        <v>46209</v>
      </c>
      <c r="CD2115" t="s">
        <v>2414</v>
      </c>
      <c r="CE2115" s="31">
        <v>46209.688587962963</v>
      </c>
      <c r="CP2115" t="str">
        <f>VLOOKUP(A2115,Sheet1!$A$2:$E$221,2,0)</f>
        <v>South East Zone</v>
      </c>
    </row>
    <row r="2116" spans="1:94" x14ac:dyDescent="0.35">
      <c r="A2116" t="s">
        <v>9305</v>
      </c>
      <c r="B2116">
        <v>1436</v>
      </c>
      <c r="C2116" t="s">
        <v>9332</v>
      </c>
      <c r="D2116" t="s">
        <v>678</v>
      </c>
      <c r="E2116" t="s">
        <v>545</v>
      </c>
      <c r="F2116" t="s">
        <v>546</v>
      </c>
      <c r="G2116" t="s">
        <v>688</v>
      </c>
      <c r="H2116" t="s">
        <v>9322</v>
      </c>
      <c r="I2116">
        <v>786798</v>
      </c>
      <c r="J2116" t="s">
        <v>9323</v>
      </c>
      <c r="K2116" t="s">
        <v>9324</v>
      </c>
      <c r="L2116" t="s">
        <v>4622</v>
      </c>
      <c r="M2116" t="s">
        <v>9325</v>
      </c>
      <c r="N2116">
        <v>45000</v>
      </c>
      <c r="O2116" t="s">
        <v>1036</v>
      </c>
      <c r="P2116" t="s">
        <v>1037</v>
      </c>
      <c r="Q2116" t="s">
        <v>9330</v>
      </c>
      <c r="R2116">
        <v>3409587760</v>
      </c>
      <c r="S2116" t="s">
        <v>13394</v>
      </c>
      <c r="T2116"/>
      <c r="V2116" s="14">
        <v>46205</v>
      </c>
      <c r="W2116" t="s">
        <v>9327</v>
      </c>
      <c r="X2116" s="31">
        <v>46205.763657407406</v>
      </c>
      <c r="AB2116" s="14">
        <v>46205</v>
      </c>
      <c r="AC2116" t="s">
        <v>9327</v>
      </c>
      <c r="AD2116" s="31">
        <v>46205.765092592592</v>
      </c>
      <c r="AN2116" s="14">
        <v>46206</v>
      </c>
      <c r="AO2116" t="s">
        <v>9308</v>
      </c>
      <c r="AP2116" s="31">
        <v>46206.397523148145</v>
      </c>
      <c r="AT2116" s="31">
        <v>46206.397523148145</v>
      </c>
      <c r="AU2116" s="14">
        <v>46206</v>
      </c>
      <c r="AV2116" t="s">
        <v>9308</v>
      </c>
      <c r="AW2116" t="s">
        <v>546</v>
      </c>
      <c r="AX2116" t="s">
        <v>678</v>
      </c>
      <c r="AY2116" s="14">
        <v>46206</v>
      </c>
      <c r="AZ2116" t="s">
        <v>9309</v>
      </c>
      <c r="BA2116" s="31">
        <v>46206.418078703704</v>
      </c>
      <c r="BB2116" s="14">
        <v>46206</v>
      </c>
      <c r="BC2116" t="s">
        <v>3057</v>
      </c>
      <c r="BD2116" s="31">
        <v>46206.430555555555</v>
      </c>
      <c r="BE2116" s="14">
        <v>46206</v>
      </c>
      <c r="BF2116" t="s">
        <v>7357</v>
      </c>
      <c r="BG2116" s="31">
        <v>46206.457928240743</v>
      </c>
      <c r="BH2116" s="14">
        <v>46206</v>
      </c>
      <c r="BI2116" t="s">
        <v>6493</v>
      </c>
      <c r="BJ2116" s="31">
        <v>46206.504108796296</v>
      </c>
      <c r="BK2116" s="14">
        <v>46209</v>
      </c>
      <c r="BL2116" t="s">
        <v>1241</v>
      </c>
      <c r="BM2116" s="31">
        <v>46209.744618055556</v>
      </c>
      <c r="BN2116" s="14">
        <v>46206</v>
      </c>
      <c r="BO2116" t="s">
        <v>6493</v>
      </c>
      <c r="BP2116" s="31">
        <v>46206.526655092595</v>
      </c>
      <c r="BZ2116" s="14">
        <v>46209</v>
      </c>
      <c r="CA2116" t="s">
        <v>1241</v>
      </c>
      <c r="CB2116" s="31">
        <v>46209.749606481484</v>
      </c>
      <c r="CC2116" s="14">
        <v>46210</v>
      </c>
      <c r="CD2116" t="s">
        <v>1212</v>
      </c>
      <c r="CE2116" s="31">
        <v>46210.655451388891</v>
      </c>
      <c r="CP2116" t="str">
        <f>VLOOKUP(A2116,Sheet1!$A$2:$E$221,2,0)</f>
        <v>South East Zone</v>
      </c>
    </row>
    <row r="2117" spans="1:94" x14ac:dyDescent="0.35">
      <c r="A2117" t="s">
        <v>9305</v>
      </c>
      <c r="B2117">
        <v>1436</v>
      </c>
      <c r="C2117" t="s">
        <v>9332</v>
      </c>
      <c r="D2117" t="s">
        <v>678</v>
      </c>
      <c r="E2117" t="s">
        <v>545</v>
      </c>
      <c r="F2117" t="s">
        <v>546</v>
      </c>
      <c r="G2117" t="s">
        <v>688</v>
      </c>
      <c r="H2117" t="s">
        <v>9322</v>
      </c>
      <c r="I2117">
        <v>786798</v>
      </c>
      <c r="J2117" t="s">
        <v>9323</v>
      </c>
      <c r="K2117" t="s">
        <v>9324</v>
      </c>
      <c r="L2117" t="s">
        <v>4622</v>
      </c>
      <c r="M2117" t="s">
        <v>9325</v>
      </c>
      <c r="N2117">
        <v>45000</v>
      </c>
      <c r="O2117" t="s">
        <v>1036</v>
      </c>
      <c r="P2117" t="s">
        <v>1037</v>
      </c>
      <c r="Q2117" t="s">
        <v>9326</v>
      </c>
      <c r="R2117">
        <v>3984540658</v>
      </c>
      <c r="S2117" t="s">
        <v>13394</v>
      </c>
      <c r="T2117"/>
      <c r="V2117" s="14">
        <v>46205</v>
      </c>
      <c r="W2117" t="s">
        <v>9327</v>
      </c>
      <c r="X2117" s="31">
        <v>46205.763738425929</v>
      </c>
      <c r="AB2117" s="14">
        <v>46205</v>
      </c>
      <c r="AC2117" t="s">
        <v>9327</v>
      </c>
      <c r="AD2117" s="31">
        <v>46205.765162037038</v>
      </c>
      <c r="AN2117" s="14">
        <v>46206</v>
      </c>
      <c r="AO2117" t="s">
        <v>9308</v>
      </c>
      <c r="AP2117" s="31">
        <v>46206.397546296299</v>
      </c>
      <c r="AT2117" s="31">
        <v>46206.397546296299</v>
      </c>
      <c r="AU2117" s="14">
        <v>46206</v>
      </c>
      <c r="AV2117" t="s">
        <v>9308</v>
      </c>
      <c r="AW2117" t="s">
        <v>546</v>
      </c>
      <c r="AX2117" t="s">
        <v>678</v>
      </c>
      <c r="AY2117" s="14">
        <v>46206</v>
      </c>
      <c r="AZ2117" t="s">
        <v>9309</v>
      </c>
      <c r="BA2117" s="31">
        <v>46206.418136574073</v>
      </c>
      <c r="BB2117" s="14">
        <v>46206</v>
      </c>
      <c r="BC2117" t="s">
        <v>3057</v>
      </c>
      <c r="BD2117" s="31">
        <v>46206.430555555555</v>
      </c>
      <c r="BE2117" s="14">
        <v>46206</v>
      </c>
      <c r="BF2117" t="s">
        <v>7357</v>
      </c>
      <c r="BG2117" s="31">
        <v>46206.457939814813</v>
      </c>
      <c r="BH2117" s="14">
        <v>46206</v>
      </c>
      <c r="BI2117" t="s">
        <v>6493</v>
      </c>
      <c r="BJ2117" s="31">
        <v>46206.504120370373</v>
      </c>
      <c r="BK2117" s="14">
        <v>46209</v>
      </c>
      <c r="BL2117" t="s">
        <v>1241</v>
      </c>
      <c r="BM2117" s="31">
        <v>46209.744641203702</v>
      </c>
      <c r="BN2117" s="14">
        <v>46206</v>
      </c>
      <c r="BO2117" t="s">
        <v>6493</v>
      </c>
      <c r="BP2117" s="31">
        <v>46206.526666666665</v>
      </c>
      <c r="BZ2117" s="14">
        <v>46209</v>
      </c>
      <c r="CA2117" t="s">
        <v>1241</v>
      </c>
      <c r="CB2117" s="31">
        <v>46209.749618055554</v>
      </c>
      <c r="CC2117" s="14">
        <v>46210</v>
      </c>
      <c r="CD2117" t="s">
        <v>1212</v>
      </c>
      <c r="CE2117" s="31">
        <v>46210.655451388891</v>
      </c>
      <c r="CP2117" t="str">
        <f>VLOOKUP(A2117,Sheet1!$A$2:$E$221,2,0)</f>
        <v>South East Zone</v>
      </c>
    </row>
    <row r="2118" spans="1:94" x14ac:dyDescent="0.35">
      <c r="A2118" t="s">
        <v>9305</v>
      </c>
      <c r="B2118">
        <v>1436</v>
      </c>
      <c r="C2118" t="s">
        <v>9332</v>
      </c>
      <c r="D2118" t="s">
        <v>678</v>
      </c>
      <c r="E2118" t="s">
        <v>545</v>
      </c>
      <c r="F2118" t="s">
        <v>546</v>
      </c>
      <c r="G2118" t="s">
        <v>688</v>
      </c>
      <c r="H2118" t="s">
        <v>9322</v>
      </c>
      <c r="I2118">
        <v>786798</v>
      </c>
      <c r="J2118" t="s">
        <v>9323</v>
      </c>
      <c r="K2118" t="s">
        <v>9324</v>
      </c>
      <c r="L2118" t="s">
        <v>4622</v>
      </c>
      <c r="M2118" t="s">
        <v>9325</v>
      </c>
      <c r="N2118">
        <v>45000</v>
      </c>
      <c r="O2118" t="s">
        <v>1036</v>
      </c>
      <c r="P2118" t="s">
        <v>1037</v>
      </c>
      <c r="Q2118" t="s">
        <v>9329</v>
      </c>
      <c r="R2118">
        <v>4708240942</v>
      </c>
      <c r="S2118" t="s">
        <v>13394</v>
      </c>
      <c r="T2118"/>
      <c r="V2118" s="14">
        <v>46205</v>
      </c>
      <c r="W2118" t="s">
        <v>9327</v>
      </c>
      <c r="X2118" s="31">
        <v>46205.763680555552</v>
      </c>
      <c r="AB2118" s="14">
        <v>46205</v>
      </c>
      <c r="AC2118" t="s">
        <v>9327</v>
      </c>
      <c r="AD2118" s="31">
        <v>46205.765115740738</v>
      </c>
      <c r="AN2118" s="14">
        <v>46206</v>
      </c>
      <c r="AO2118" t="s">
        <v>9308</v>
      </c>
      <c r="AP2118" s="31">
        <v>46206.397569444445</v>
      </c>
      <c r="AT2118" s="31">
        <v>46206.397569444445</v>
      </c>
      <c r="AU2118" s="14">
        <v>46206</v>
      </c>
      <c r="AV2118" t="s">
        <v>9308</v>
      </c>
      <c r="AW2118" t="s">
        <v>546</v>
      </c>
      <c r="AX2118" t="s">
        <v>678</v>
      </c>
      <c r="AY2118" s="14">
        <v>46206</v>
      </c>
      <c r="AZ2118" t="s">
        <v>9309</v>
      </c>
      <c r="BA2118" s="31">
        <v>46206.418090277781</v>
      </c>
      <c r="BB2118" s="14">
        <v>46206</v>
      </c>
      <c r="BC2118" t="s">
        <v>3057</v>
      </c>
      <c r="BD2118" s="31">
        <v>46206.430555555555</v>
      </c>
      <c r="BE2118" s="14">
        <v>46206</v>
      </c>
      <c r="BF2118" t="s">
        <v>7357</v>
      </c>
      <c r="BG2118" s="31">
        <v>46206.457962962966</v>
      </c>
      <c r="BH2118" s="14">
        <v>46206</v>
      </c>
      <c r="BI2118" t="s">
        <v>6493</v>
      </c>
      <c r="BJ2118" s="31">
        <v>46206.504143518519</v>
      </c>
      <c r="BK2118" s="14">
        <v>46209</v>
      </c>
      <c r="BL2118" t="s">
        <v>1241</v>
      </c>
      <c r="BM2118" s="31">
        <v>46209.744652777779</v>
      </c>
      <c r="BN2118" s="14">
        <v>46206</v>
      </c>
      <c r="BO2118" t="s">
        <v>6493</v>
      </c>
      <c r="BP2118" s="31">
        <v>46206.526689814818</v>
      </c>
      <c r="BZ2118" s="14">
        <v>46209</v>
      </c>
      <c r="CA2118" t="s">
        <v>1241</v>
      </c>
      <c r="CB2118" s="31">
        <v>46209.749641203707</v>
      </c>
      <c r="CC2118" s="14">
        <v>46210</v>
      </c>
      <c r="CD2118" t="s">
        <v>1212</v>
      </c>
      <c r="CE2118" s="31">
        <v>46210.655451388891</v>
      </c>
      <c r="CP2118" t="str">
        <f>VLOOKUP(A2118,Sheet1!$A$2:$E$221,2,0)</f>
        <v>South East Zone</v>
      </c>
    </row>
    <row r="2119" spans="1:94" x14ac:dyDescent="0.35">
      <c r="A2119" t="s">
        <v>9305</v>
      </c>
      <c r="B2119">
        <v>1436</v>
      </c>
      <c r="C2119" t="s">
        <v>9332</v>
      </c>
      <c r="D2119" t="s">
        <v>678</v>
      </c>
      <c r="E2119" t="s">
        <v>545</v>
      </c>
      <c r="F2119" t="s">
        <v>546</v>
      </c>
      <c r="G2119" t="s">
        <v>688</v>
      </c>
      <c r="H2119" t="s">
        <v>9322</v>
      </c>
      <c r="I2119">
        <v>786798</v>
      </c>
      <c r="J2119" t="s">
        <v>9323</v>
      </c>
      <c r="K2119" t="s">
        <v>9324</v>
      </c>
      <c r="L2119" t="s">
        <v>4622</v>
      </c>
      <c r="M2119" t="s">
        <v>9325</v>
      </c>
      <c r="N2119">
        <v>45000</v>
      </c>
      <c r="O2119" t="s">
        <v>1036</v>
      </c>
      <c r="P2119" t="s">
        <v>1037</v>
      </c>
      <c r="Q2119" t="s">
        <v>9328</v>
      </c>
      <c r="R2119">
        <v>4119903830</v>
      </c>
      <c r="S2119" t="s">
        <v>13394</v>
      </c>
      <c r="T2119"/>
      <c r="V2119" s="14">
        <v>46205</v>
      </c>
      <c r="W2119" t="s">
        <v>9327</v>
      </c>
      <c r="X2119" s="31">
        <v>46205.763715277775</v>
      </c>
      <c r="AB2119" s="14">
        <v>46205</v>
      </c>
      <c r="AC2119" t="s">
        <v>9327</v>
      </c>
      <c r="AD2119" s="31">
        <v>46205.765138888892</v>
      </c>
      <c r="AN2119" s="14">
        <v>46206</v>
      </c>
      <c r="AO2119" t="s">
        <v>9308</v>
      </c>
      <c r="AP2119" s="31">
        <v>46206.397592592592</v>
      </c>
      <c r="AT2119" s="31">
        <v>46206.397592592592</v>
      </c>
      <c r="AU2119" s="14">
        <v>46206</v>
      </c>
      <c r="AV2119" t="s">
        <v>9308</v>
      </c>
      <c r="AW2119" t="s">
        <v>546</v>
      </c>
      <c r="AX2119" t="s">
        <v>678</v>
      </c>
      <c r="AY2119" s="14">
        <v>46206</v>
      </c>
      <c r="AZ2119" t="s">
        <v>9309</v>
      </c>
      <c r="BA2119" s="31">
        <v>46206.418113425927</v>
      </c>
      <c r="BB2119" s="14">
        <v>46206</v>
      </c>
      <c r="BC2119" t="s">
        <v>3057</v>
      </c>
      <c r="BD2119" s="31">
        <v>46206.430555555555</v>
      </c>
      <c r="BE2119" s="14">
        <v>46206</v>
      </c>
      <c r="BF2119" t="s">
        <v>7357</v>
      </c>
      <c r="BG2119" s="31">
        <v>46206.457974537036</v>
      </c>
      <c r="BH2119" s="14">
        <v>46206</v>
      </c>
      <c r="BI2119" t="s">
        <v>6493</v>
      </c>
      <c r="BJ2119" s="31">
        <v>46206.504166666666</v>
      </c>
      <c r="BK2119" s="14">
        <v>46209</v>
      </c>
      <c r="BL2119" t="s">
        <v>1241</v>
      </c>
      <c r="BM2119" s="31">
        <v>46209.744675925926</v>
      </c>
      <c r="BN2119" s="14">
        <v>46206</v>
      </c>
      <c r="BO2119" t="s">
        <v>6493</v>
      </c>
      <c r="BP2119" s="31">
        <v>46206.526712962965</v>
      </c>
      <c r="BZ2119" s="14">
        <v>46209</v>
      </c>
      <c r="CA2119" t="s">
        <v>1241</v>
      </c>
      <c r="CB2119" s="31">
        <v>46209.749652777777</v>
      </c>
      <c r="CC2119" s="14">
        <v>46210</v>
      </c>
      <c r="CD2119" t="s">
        <v>1212</v>
      </c>
      <c r="CE2119" s="31">
        <v>46210.655451388891</v>
      </c>
      <c r="CP2119" t="str">
        <f>VLOOKUP(A2119,Sheet1!$A$2:$E$221,2,0)</f>
        <v>South East Zone</v>
      </c>
    </row>
    <row r="2120" spans="1:94" x14ac:dyDescent="0.35">
      <c r="A2120" t="s">
        <v>9305</v>
      </c>
      <c r="B2120">
        <v>1436</v>
      </c>
      <c r="C2120" t="s">
        <v>9332</v>
      </c>
      <c r="D2120" t="s">
        <v>678</v>
      </c>
      <c r="E2120" t="s">
        <v>545</v>
      </c>
      <c r="F2120" t="s">
        <v>546</v>
      </c>
      <c r="G2120" t="s">
        <v>688</v>
      </c>
      <c r="H2120" t="s">
        <v>9322</v>
      </c>
      <c r="I2120">
        <v>786798</v>
      </c>
      <c r="J2120" t="s">
        <v>9323</v>
      </c>
      <c r="K2120" t="s">
        <v>9324</v>
      </c>
      <c r="L2120" t="s">
        <v>4622</v>
      </c>
      <c r="M2120" t="s">
        <v>9325</v>
      </c>
      <c r="N2120">
        <v>45000</v>
      </c>
      <c r="O2120" t="s">
        <v>1036</v>
      </c>
      <c r="P2120" t="s">
        <v>1037</v>
      </c>
      <c r="Q2120" t="s">
        <v>9331</v>
      </c>
      <c r="R2120">
        <v>1963747509</v>
      </c>
      <c r="S2120" t="s">
        <v>13394</v>
      </c>
      <c r="T2120"/>
      <c r="V2120" s="14">
        <v>46205</v>
      </c>
      <c r="W2120" t="s">
        <v>9327</v>
      </c>
      <c r="X2120" s="31">
        <v>46205.76363425926</v>
      </c>
      <c r="AB2120" s="14">
        <v>46205</v>
      </c>
      <c r="AC2120" t="s">
        <v>9327</v>
      </c>
      <c r="AD2120" s="31">
        <v>46205.765069444446</v>
      </c>
      <c r="AN2120" s="14">
        <v>46206</v>
      </c>
      <c r="AO2120" t="s">
        <v>9308</v>
      </c>
      <c r="AP2120" s="31">
        <v>46206.397627314815</v>
      </c>
      <c r="AT2120" s="31">
        <v>46206.397627314815</v>
      </c>
      <c r="AU2120" s="14">
        <v>46206</v>
      </c>
      <c r="AV2120" t="s">
        <v>9308</v>
      </c>
      <c r="AW2120" t="s">
        <v>546</v>
      </c>
      <c r="AX2120" t="s">
        <v>678</v>
      </c>
      <c r="AY2120" s="14">
        <v>46206</v>
      </c>
      <c r="AZ2120" t="s">
        <v>9309</v>
      </c>
      <c r="BA2120" s="31">
        <v>46206.418055555558</v>
      </c>
      <c r="BB2120" s="14">
        <v>46206</v>
      </c>
      <c r="BC2120" t="s">
        <v>3057</v>
      </c>
      <c r="BD2120" s="31">
        <v>46206.430555555555</v>
      </c>
      <c r="BE2120" s="14">
        <v>46206</v>
      </c>
      <c r="BF2120" t="s">
        <v>7357</v>
      </c>
      <c r="BG2120" s="31">
        <v>46206.457997685182</v>
      </c>
      <c r="BH2120" s="14">
        <v>46206</v>
      </c>
      <c r="BI2120" t="s">
        <v>6493</v>
      </c>
      <c r="BJ2120" s="31">
        <v>46206.504178240742</v>
      </c>
      <c r="BN2120" s="14">
        <v>46206</v>
      </c>
      <c r="BO2120" t="s">
        <v>6493</v>
      </c>
      <c r="BP2120" s="31">
        <v>46206.526724537034</v>
      </c>
      <c r="CP2120" t="str">
        <f>VLOOKUP(A2120,Sheet1!$A$2:$E$221,2,0)</f>
        <v>South East Zone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CD6-7D78-4A76-8D2E-422413F8B30A}">
  <dimension ref="A1:D2717"/>
  <sheetViews>
    <sheetView workbookViewId="0">
      <pane ySplit="1" topLeftCell="A48" activePane="bottomLeft" state="frozen"/>
      <selection activeCell="Q1" sqref="Q1"/>
      <selection pane="bottomLeft" activeCell="D272" sqref="D48:D272"/>
    </sheetView>
  </sheetViews>
  <sheetFormatPr defaultRowHeight="14.5" x14ac:dyDescent="0.35"/>
  <cols>
    <col min="1" max="1" width="12.1796875" bestFit="1" customWidth="1"/>
    <col min="2" max="2" width="9.54296875" bestFit="1" customWidth="1"/>
    <col min="3" max="3" width="20.6328125" customWidth="1"/>
  </cols>
  <sheetData>
    <row r="1" spans="1:4" x14ac:dyDescent="0.35">
      <c r="A1" s="5" t="s">
        <v>679</v>
      </c>
      <c r="B1" s="6" t="s">
        <v>680</v>
      </c>
      <c r="C1" s="5" t="s">
        <v>681</v>
      </c>
      <c r="D1" s="5" t="s">
        <v>755</v>
      </c>
    </row>
    <row r="2" spans="1:4" x14ac:dyDescent="0.35">
      <c r="A2">
        <v>1096931102</v>
      </c>
      <c r="B2" s="1">
        <v>46204</v>
      </c>
      <c r="C2" t="s">
        <v>13166</v>
      </c>
      <c r="D2" t="s">
        <v>13210</v>
      </c>
    </row>
    <row r="3" spans="1:4" x14ac:dyDescent="0.35">
      <c r="A3">
        <v>1244023331</v>
      </c>
      <c r="B3" s="1">
        <v>46210</v>
      </c>
      <c r="C3" t="s">
        <v>13167</v>
      </c>
      <c r="D3" t="s">
        <v>13210</v>
      </c>
    </row>
    <row r="4" spans="1:4" x14ac:dyDescent="0.35">
      <c r="A4">
        <v>1264429221</v>
      </c>
      <c r="B4" s="1">
        <v>46210</v>
      </c>
      <c r="C4" t="s">
        <v>13168</v>
      </c>
      <c r="D4" t="s">
        <v>13210</v>
      </c>
    </row>
    <row r="5" spans="1:4" x14ac:dyDescent="0.35">
      <c r="A5">
        <v>1351117798</v>
      </c>
      <c r="B5" s="1">
        <v>46210</v>
      </c>
      <c r="C5" t="s">
        <v>13169</v>
      </c>
      <c r="D5" t="s">
        <v>13210</v>
      </c>
    </row>
    <row r="6" spans="1:4" x14ac:dyDescent="0.35">
      <c r="A6">
        <v>1403173699</v>
      </c>
      <c r="B6" s="1">
        <v>46206</v>
      </c>
      <c r="C6" t="s">
        <v>13170</v>
      </c>
      <c r="D6" t="s">
        <v>13210</v>
      </c>
    </row>
    <row r="7" spans="1:4" x14ac:dyDescent="0.35">
      <c r="A7">
        <v>1411719976</v>
      </c>
      <c r="B7" s="1">
        <v>46206</v>
      </c>
      <c r="C7" t="s">
        <v>13171</v>
      </c>
      <c r="D7" t="s">
        <v>13210</v>
      </c>
    </row>
    <row r="8" spans="1:4" x14ac:dyDescent="0.35">
      <c r="A8">
        <v>1512921134</v>
      </c>
      <c r="B8" s="1">
        <v>46210</v>
      </c>
      <c r="C8" t="s">
        <v>13172</v>
      </c>
      <c r="D8" t="s">
        <v>13210</v>
      </c>
    </row>
    <row r="9" spans="1:4" x14ac:dyDescent="0.35">
      <c r="A9">
        <v>1744680690</v>
      </c>
      <c r="B9" s="1">
        <v>46205</v>
      </c>
      <c r="C9" t="s">
        <v>13173</v>
      </c>
      <c r="D9" t="s">
        <v>13210</v>
      </c>
    </row>
    <row r="10" spans="1:4" x14ac:dyDescent="0.35">
      <c r="A10">
        <v>2085081496</v>
      </c>
      <c r="B10" s="1">
        <v>46210</v>
      </c>
      <c r="C10" t="s">
        <v>13174</v>
      </c>
      <c r="D10" t="s">
        <v>13210</v>
      </c>
    </row>
    <row r="11" spans="1:4" x14ac:dyDescent="0.35">
      <c r="A11">
        <v>2187866855</v>
      </c>
      <c r="B11" s="1">
        <v>46210</v>
      </c>
      <c r="C11" t="s">
        <v>13175</v>
      </c>
      <c r="D11" t="s">
        <v>13210</v>
      </c>
    </row>
    <row r="12" spans="1:4" x14ac:dyDescent="0.35">
      <c r="A12">
        <v>2335451056</v>
      </c>
      <c r="B12" s="1">
        <v>46210</v>
      </c>
      <c r="C12" t="s">
        <v>13176</v>
      </c>
      <c r="D12" t="s">
        <v>13210</v>
      </c>
    </row>
    <row r="13" spans="1:4" x14ac:dyDescent="0.35">
      <c r="A13">
        <v>2499251746</v>
      </c>
      <c r="B13" s="1">
        <v>46210</v>
      </c>
      <c r="C13" t="s">
        <v>13177</v>
      </c>
      <c r="D13" t="s">
        <v>13210</v>
      </c>
    </row>
    <row r="14" spans="1:4" x14ac:dyDescent="0.35">
      <c r="A14">
        <v>2847702255</v>
      </c>
      <c r="B14" s="1">
        <v>46210</v>
      </c>
      <c r="C14" t="s">
        <v>13178</v>
      </c>
      <c r="D14" t="s">
        <v>13210</v>
      </c>
    </row>
    <row r="15" spans="1:4" x14ac:dyDescent="0.35">
      <c r="A15">
        <v>2864727254</v>
      </c>
      <c r="B15" s="1">
        <v>46205</v>
      </c>
      <c r="C15" t="s">
        <v>13179</v>
      </c>
      <c r="D15" t="s">
        <v>13210</v>
      </c>
    </row>
    <row r="16" spans="1:4" x14ac:dyDescent="0.35">
      <c r="A16">
        <v>2922755144</v>
      </c>
      <c r="B16" s="1">
        <v>46205</v>
      </c>
      <c r="C16" t="s">
        <v>13180</v>
      </c>
      <c r="D16" t="s">
        <v>13210</v>
      </c>
    </row>
    <row r="17" spans="1:4" x14ac:dyDescent="0.35">
      <c r="A17">
        <v>3061546033</v>
      </c>
      <c r="B17" s="1">
        <v>46204</v>
      </c>
      <c r="C17" t="s">
        <v>13181</v>
      </c>
      <c r="D17" t="s">
        <v>13210</v>
      </c>
    </row>
    <row r="18" spans="1:4" x14ac:dyDescent="0.35">
      <c r="A18">
        <v>3673770538</v>
      </c>
      <c r="B18" s="1">
        <v>46209</v>
      </c>
      <c r="C18" t="s">
        <v>13182</v>
      </c>
      <c r="D18" t="s">
        <v>13210</v>
      </c>
    </row>
    <row r="19" spans="1:4" x14ac:dyDescent="0.35">
      <c r="A19">
        <v>3875546387</v>
      </c>
      <c r="B19" s="1">
        <v>46206</v>
      </c>
      <c r="C19" t="s">
        <v>13183</v>
      </c>
      <c r="D19" t="s">
        <v>13210</v>
      </c>
    </row>
    <row r="20" spans="1:4" x14ac:dyDescent="0.35">
      <c r="A20">
        <v>4141919339</v>
      </c>
      <c r="B20" s="1">
        <v>46205</v>
      </c>
      <c r="C20" t="s">
        <v>13184</v>
      </c>
      <c r="D20" t="s">
        <v>13210</v>
      </c>
    </row>
    <row r="21" spans="1:4" x14ac:dyDescent="0.35">
      <c r="A21">
        <v>4494763846</v>
      </c>
      <c r="B21" s="1">
        <v>46210</v>
      </c>
      <c r="C21" t="s">
        <v>13185</v>
      </c>
      <c r="D21" t="s">
        <v>13210</v>
      </c>
    </row>
    <row r="22" spans="1:4" x14ac:dyDescent="0.35">
      <c r="A22">
        <v>4749863926</v>
      </c>
      <c r="B22" s="1">
        <v>46209</v>
      </c>
      <c r="C22" t="s">
        <v>13186</v>
      </c>
      <c r="D22" t="s">
        <v>13210</v>
      </c>
    </row>
    <row r="23" spans="1:4" x14ac:dyDescent="0.35">
      <c r="A23">
        <v>4843900825</v>
      </c>
      <c r="B23" s="1">
        <v>46205</v>
      </c>
      <c r="C23" t="s">
        <v>13187</v>
      </c>
      <c r="D23" t="s">
        <v>13210</v>
      </c>
    </row>
    <row r="24" spans="1:4" x14ac:dyDescent="0.35">
      <c r="A24">
        <v>5001037202</v>
      </c>
      <c r="B24" s="1">
        <v>46205</v>
      </c>
      <c r="C24" t="s">
        <v>13188</v>
      </c>
      <c r="D24" t="s">
        <v>13210</v>
      </c>
    </row>
    <row r="25" spans="1:4" x14ac:dyDescent="0.35">
      <c r="A25">
        <v>5457383043</v>
      </c>
      <c r="B25" s="1">
        <v>46210</v>
      </c>
      <c r="C25" t="s">
        <v>13189</v>
      </c>
      <c r="D25" t="s">
        <v>13210</v>
      </c>
    </row>
    <row r="26" spans="1:4" x14ac:dyDescent="0.35">
      <c r="A26">
        <v>5545065490</v>
      </c>
      <c r="B26" s="1">
        <v>46210</v>
      </c>
      <c r="C26" t="s">
        <v>13190</v>
      </c>
      <c r="D26" t="s">
        <v>13210</v>
      </c>
    </row>
    <row r="27" spans="1:4" x14ac:dyDescent="0.35">
      <c r="A27">
        <v>5754331174</v>
      </c>
      <c r="B27" s="1">
        <v>46206</v>
      </c>
      <c r="C27" t="s">
        <v>13181</v>
      </c>
      <c r="D27" t="s">
        <v>13210</v>
      </c>
    </row>
    <row r="28" spans="1:4" x14ac:dyDescent="0.35">
      <c r="A28">
        <v>5855375281</v>
      </c>
      <c r="B28" s="1">
        <v>46206</v>
      </c>
      <c r="C28" t="s">
        <v>13191</v>
      </c>
      <c r="D28" t="s">
        <v>13210</v>
      </c>
    </row>
    <row r="29" spans="1:4" x14ac:dyDescent="0.35">
      <c r="A29">
        <v>5996540431</v>
      </c>
      <c r="B29" s="1">
        <v>46210</v>
      </c>
      <c r="C29" t="s">
        <v>13192</v>
      </c>
      <c r="D29" t="s">
        <v>13210</v>
      </c>
    </row>
    <row r="30" spans="1:4" x14ac:dyDescent="0.35">
      <c r="A30">
        <v>6216160929</v>
      </c>
      <c r="B30" s="1">
        <v>46206</v>
      </c>
      <c r="C30" t="s">
        <v>13192</v>
      </c>
      <c r="D30" t="s">
        <v>13210</v>
      </c>
    </row>
    <row r="31" spans="1:4" x14ac:dyDescent="0.35">
      <c r="A31">
        <v>6515248395</v>
      </c>
      <c r="B31" s="1">
        <v>46206</v>
      </c>
      <c r="C31" t="s">
        <v>13193</v>
      </c>
      <c r="D31" t="s">
        <v>13210</v>
      </c>
    </row>
    <row r="32" spans="1:4" x14ac:dyDescent="0.35">
      <c r="A32">
        <v>6999971785</v>
      </c>
      <c r="B32" s="1">
        <v>46204</v>
      </c>
      <c r="C32" t="s">
        <v>13194</v>
      </c>
      <c r="D32" t="s">
        <v>13210</v>
      </c>
    </row>
    <row r="33" spans="1:4" x14ac:dyDescent="0.35">
      <c r="A33">
        <v>7063279348</v>
      </c>
      <c r="B33" s="1">
        <v>46210</v>
      </c>
      <c r="C33" t="s">
        <v>13195</v>
      </c>
      <c r="D33" t="s">
        <v>13210</v>
      </c>
    </row>
    <row r="34" spans="1:4" x14ac:dyDescent="0.35">
      <c r="A34">
        <v>7080222950</v>
      </c>
      <c r="B34" s="1">
        <v>46209</v>
      </c>
      <c r="C34" t="s">
        <v>13196</v>
      </c>
      <c r="D34" t="s">
        <v>13210</v>
      </c>
    </row>
    <row r="35" spans="1:4" x14ac:dyDescent="0.35">
      <c r="A35">
        <v>7090953081</v>
      </c>
      <c r="B35" s="1">
        <v>46210</v>
      </c>
      <c r="C35" t="s">
        <v>13197</v>
      </c>
      <c r="D35" t="s">
        <v>13210</v>
      </c>
    </row>
    <row r="36" spans="1:4" x14ac:dyDescent="0.35">
      <c r="A36">
        <v>7124377186</v>
      </c>
      <c r="B36" s="1">
        <v>46209</v>
      </c>
      <c r="C36" t="s">
        <v>13198</v>
      </c>
      <c r="D36" t="s">
        <v>13210</v>
      </c>
    </row>
    <row r="37" spans="1:4" x14ac:dyDescent="0.35">
      <c r="A37">
        <v>7127541342</v>
      </c>
      <c r="B37" s="1">
        <v>46206</v>
      </c>
      <c r="C37" t="s">
        <v>13199</v>
      </c>
      <c r="D37" t="s">
        <v>13210</v>
      </c>
    </row>
    <row r="38" spans="1:4" x14ac:dyDescent="0.35">
      <c r="A38">
        <v>7456696391</v>
      </c>
      <c r="B38" s="1">
        <v>46209</v>
      </c>
      <c r="C38" t="s">
        <v>13200</v>
      </c>
      <c r="D38" t="s">
        <v>13210</v>
      </c>
    </row>
    <row r="39" spans="1:4" x14ac:dyDescent="0.35">
      <c r="A39">
        <v>7615284635</v>
      </c>
      <c r="B39" s="1">
        <v>46206</v>
      </c>
      <c r="C39" t="s">
        <v>13201</v>
      </c>
      <c r="D39" t="s">
        <v>13210</v>
      </c>
    </row>
    <row r="40" spans="1:4" x14ac:dyDescent="0.35">
      <c r="A40">
        <v>7743801959</v>
      </c>
      <c r="B40" s="1">
        <v>46204</v>
      </c>
      <c r="C40" t="s">
        <v>13202</v>
      </c>
      <c r="D40" t="s">
        <v>13210</v>
      </c>
    </row>
    <row r="41" spans="1:4" x14ac:dyDescent="0.35">
      <c r="A41">
        <v>8001002422</v>
      </c>
      <c r="B41" s="1">
        <v>46210</v>
      </c>
      <c r="C41" t="s">
        <v>13203</v>
      </c>
      <c r="D41" t="s">
        <v>13210</v>
      </c>
    </row>
    <row r="42" spans="1:4" x14ac:dyDescent="0.35">
      <c r="A42">
        <v>8072213731</v>
      </c>
      <c r="B42" s="1">
        <v>46210</v>
      </c>
      <c r="C42" t="s">
        <v>13204</v>
      </c>
      <c r="D42" t="s">
        <v>13210</v>
      </c>
    </row>
    <row r="43" spans="1:4" x14ac:dyDescent="0.35">
      <c r="A43">
        <v>8203419073</v>
      </c>
      <c r="B43" s="1">
        <v>46204</v>
      </c>
      <c r="C43" t="s">
        <v>13205</v>
      </c>
      <c r="D43" t="s">
        <v>13210</v>
      </c>
    </row>
    <row r="44" spans="1:4" x14ac:dyDescent="0.35">
      <c r="A44">
        <v>8810326764</v>
      </c>
      <c r="B44" s="1">
        <v>46206</v>
      </c>
      <c r="C44" t="s">
        <v>13206</v>
      </c>
      <c r="D44" t="s">
        <v>13210</v>
      </c>
    </row>
    <row r="45" spans="1:4" x14ac:dyDescent="0.35">
      <c r="A45">
        <v>9283471029</v>
      </c>
      <c r="B45" s="1">
        <v>46210</v>
      </c>
      <c r="C45" t="s">
        <v>13207</v>
      </c>
      <c r="D45" t="s">
        <v>13210</v>
      </c>
    </row>
    <row r="46" spans="1:4" x14ac:dyDescent="0.35">
      <c r="A46">
        <v>9474697448</v>
      </c>
      <c r="B46" s="1">
        <v>46206</v>
      </c>
      <c r="C46" t="s">
        <v>13208</v>
      </c>
      <c r="D46" t="s">
        <v>13210</v>
      </c>
    </row>
    <row r="47" spans="1:4" x14ac:dyDescent="0.35">
      <c r="A47">
        <v>9773743402</v>
      </c>
      <c r="B47" s="1">
        <v>46209</v>
      </c>
      <c r="C47" t="s">
        <v>13209</v>
      </c>
      <c r="D47" t="s">
        <v>13210</v>
      </c>
    </row>
    <row r="48" spans="1:4" x14ac:dyDescent="0.35">
      <c r="A48">
        <v>8810326764</v>
      </c>
      <c r="B48" s="1">
        <v>46206</v>
      </c>
      <c r="C48" t="s">
        <v>13206</v>
      </c>
      <c r="D48" t="s">
        <v>4622</v>
      </c>
    </row>
    <row r="49" spans="1:4" x14ac:dyDescent="0.35">
      <c r="A49">
        <v>9283471029</v>
      </c>
      <c r="B49" s="1">
        <v>46210</v>
      </c>
      <c r="C49" t="s">
        <v>13207</v>
      </c>
      <c r="D49" t="s">
        <v>4622</v>
      </c>
    </row>
    <row r="50" spans="1:4" x14ac:dyDescent="0.35">
      <c r="A50">
        <v>2471098169</v>
      </c>
      <c r="B50" s="1">
        <v>46204</v>
      </c>
      <c r="C50" t="s">
        <v>13211</v>
      </c>
      <c r="D50" t="s">
        <v>4622</v>
      </c>
    </row>
    <row r="51" spans="1:4" x14ac:dyDescent="0.35">
      <c r="A51">
        <v>1389349942</v>
      </c>
      <c r="B51" s="1">
        <v>46204</v>
      </c>
      <c r="C51" t="s">
        <v>13212</v>
      </c>
      <c r="D51" t="s">
        <v>4622</v>
      </c>
    </row>
    <row r="52" spans="1:4" x14ac:dyDescent="0.35">
      <c r="A52">
        <v>3382123897</v>
      </c>
      <c r="B52" s="1">
        <v>46204</v>
      </c>
      <c r="C52" t="s">
        <v>13213</v>
      </c>
      <c r="D52" t="s">
        <v>4622</v>
      </c>
    </row>
    <row r="53" spans="1:4" x14ac:dyDescent="0.35">
      <c r="A53">
        <v>2250453830</v>
      </c>
      <c r="B53" s="1">
        <v>46204</v>
      </c>
      <c r="C53" t="s">
        <v>13214</v>
      </c>
      <c r="D53" t="s">
        <v>4622</v>
      </c>
    </row>
    <row r="54" spans="1:4" x14ac:dyDescent="0.35">
      <c r="A54">
        <v>7545823711</v>
      </c>
      <c r="B54" s="1">
        <v>46204</v>
      </c>
      <c r="C54" t="s">
        <v>13215</v>
      </c>
      <c r="D54" t="s">
        <v>4622</v>
      </c>
    </row>
    <row r="55" spans="1:4" x14ac:dyDescent="0.35">
      <c r="A55">
        <v>4952936301</v>
      </c>
      <c r="B55" s="1">
        <v>46204</v>
      </c>
      <c r="C55" t="s">
        <v>13216</v>
      </c>
      <c r="D55" t="s">
        <v>4622</v>
      </c>
    </row>
    <row r="56" spans="1:4" x14ac:dyDescent="0.35">
      <c r="A56">
        <v>2521802548</v>
      </c>
      <c r="B56" s="1">
        <v>46204</v>
      </c>
      <c r="C56" t="s">
        <v>13217</v>
      </c>
      <c r="D56" t="s">
        <v>4622</v>
      </c>
    </row>
    <row r="57" spans="1:4" x14ac:dyDescent="0.35">
      <c r="A57">
        <v>6512774090</v>
      </c>
      <c r="B57" s="1">
        <v>46205</v>
      </c>
      <c r="C57" t="s">
        <v>13218</v>
      </c>
      <c r="D57" t="s">
        <v>4622</v>
      </c>
    </row>
    <row r="58" spans="1:4" x14ac:dyDescent="0.35">
      <c r="A58">
        <v>7177263860</v>
      </c>
      <c r="B58" s="1">
        <v>46204</v>
      </c>
      <c r="C58" t="s">
        <v>13219</v>
      </c>
      <c r="D58" t="s">
        <v>4622</v>
      </c>
    </row>
    <row r="59" spans="1:4" x14ac:dyDescent="0.35">
      <c r="A59">
        <v>5321812917</v>
      </c>
      <c r="B59" s="1">
        <v>46204</v>
      </c>
      <c r="C59" t="s">
        <v>13220</v>
      </c>
      <c r="D59" t="s">
        <v>4622</v>
      </c>
    </row>
    <row r="60" spans="1:4" x14ac:dyDescent="0.35">
      <c r="A60">
        <v>2048701643</v>
      </c>
      <c r="B60" s="1">
        <v>46204</v>
      </c>
      <c r="C60" t="s">
        <v>13221</v>
      </c>
      <c r="D60" t="s">
        <v>4622</v>
      </c>
    </row>
    <row r="61" spans="1:4" x14ac:dyDescent="0.35">
      <c r="A61">
        <v>2268114869</v>
      </c>
      <c r="B61" s="1">
        <v>46204</v>
      </c>
      <c r="C61" t="s">
        <v>13222</v>
      </c>
      <c r="D61" t="s">
        <v>4622</v>
      </c>
    </row>
    <row r="62" spans="1:4" x14ac:dyDescent="0.35">
      <c r="A62">
        <v>4463381465</v>
      </c>
      <c r="B62" s="1">
        <v>46204</v>
      </c>
      <c r="C62" t="s">
        <v>13223</v>
      </c>
      <c r="D62" t="s">
        <v>4622</v>
      </c>
    </row>
    <row r="63" spans="1:4" x14ac:dyDescent="0.35">
      <c r="A63">
        <v>3057381576</v>
      </c>
      <c r="B63" s="1">
        <v>46205</v>
      </c>
      <c r="C63" t="s">
        <v>13224</v>
      </c>
      <c r="D63" t="s">
        <v>4622</v>
      </c>
    </row>
    <row r="64" spans="1:4" x14ac:dyDescent="0.35">
      <c r="A64">
        <v>1414964736</v>
      </c>
      <c r="B64" s="1">
        <v>46204</v>
      </c>
      <c r="C64" t="s">
        <v>13225</v>
      </c>
      <c r="D64" t="s">
        <v>4622</v>
      </c>
    </row>
    <row r="65" spans="1:4" x14ac:dyDescent="0.35">
      <c r="A65">
        <v>8575593385</v>
      </c>
      <c r="B65" s="1">
        <v>46205</v>
      </c>
      <c r="C65" t="s">
        <v>13226</v>
      </c>
      <c r="D65" t="s">
        <v>4622</v>
      </c>
    </row>
    <row r="66" spans="1:4" x14ac:dyDescent="0.35">
      <c r="A66">
        <v>3858573167</v>
      </c>
      <c r="B66" s="1">
        <v>46204</v>
      </c>
      <c r="C66" t="s">
        <v>13227</v>
      </c>
      <c r="D66" t="s">
        <v>4622</v>
      </c>
    </row>
    <row r="67" spans="1:4" x14ac:dyDescent="0.35">
      <c r="A67">
        <v>7346763737</v>
      </c>
      <c r="B67" s="1">
        <v>46204</v>
      </c>
      <c r="C67" t="s">
        <v>13228</v>
      </c>
      <c r="D67" t="s">
        <v>4622</v>
      </c>
    </row>
    <row r="68" spans="1:4" x14ac:dyDescent="0.35">
      <c r="A68">
        <v>8484446323</v>
      </c>
      <c r="B68" s="1">
        <v>46204</v>
      </c>
      <c r="C68" t="s">
        <v>13229</v>
      </c>
      <c r="D68" t="s">
        <v>4622</v>
      </c>
    </row>
    <row r="69" spans="1:4" x14ac:dyDescent="0.35">
      <c r="A69">
        <v>7030283060</v>
      </c>
      <c r="B69" s="1">
        <v>46204</v>
      </c>
      <c r="C69" t="s">
        <v>13230</v>
      </c>
      <c r="D69" t="s">
        <v>4622</v>
      </c>
    </row>
    <row r="70" spans="1:4" x14ac:dyDescent="0.35">
      <c r="A70">
        <v>6696975867</v>
      </c>
      <c r="B70" s="1">
        <v>46204</v>
      </c>
      <c r="C70" t="s">
        <v>13231</v>
      </c>
      <c r="D70" t="s">
        <v>4622</v>
      </c>
    </row>
    <row r="71" spans="1:4" x14ac:dyDescent="0.35">
      <c r="A71">
        <v>4825027398</v>
      </c>
      <c r="B71" s="1">
        <v>46204</v>
      </c>
      <c r="C71" t="s">
        <v>13232</v>
      </c>
      <c r="D71" t="s">
        <v>4622</v>
      </c>
    </row>
    <row r="72" spans="1:4" x14ac:dyDescent="0.35">
      <c r="A72">
        <v>1316121059</v>
      </c>
      <c r="B72" s="1">
        <v>46204</v>
      </c>
      <c r="C72" t="s">
        <v>13233</v>
      </c>
      <c r="D72" t="s">
        <v>4622</v>
      </c>
    </row>
    <row r="73" spans="1:4" x14ac:dyDescent="0.35">
      <c r="A73">
        <v>6159340527</v>
      </c>
      <c r="B73" s="1">
        <v>46204</v>
      </c>
      <c r="C73" t="s">
        <v>809</v>
      </c>
      <c r="D73" t="s">
        <v>4622</v>
      </c>
    </row>
    <row r="74" spans="1:4" x14ac:dyDescent="0.35">
      <c r="A74">
        <v>9178873431</v>
      </c>
      <c r="B74" s="1">
        <v>46204</v>
      </c>
      <c r="C74" t="s">
        <v>13234</v>
      </c>
      <c r="D74" t="s">
        <v>4622</v>
      </c>
    </row>
    <row r="75" spans="1:4" x14ac:dyDescent="0.35">
      <c r="A75">
        <v>7050670987</v>
      </c>
      <c r="B75" s="1">
        <v>46204</v>
      </c>
      <c r="C75" t="s">
        <v>13235</v>
      </c>
      <c r="D75" t="s">
        <v>4622</v>
      </c>
    </row>
    <row r="76" spans="1:4" x14ac:dyDescent="0.35">
      <c r="A76">
        <v>8534848903</v>
      </c>
      <c r="B76" s="1">
        <v>46204</v>
      </c>
      <c r="C76" t="s">
        <v>13231</v>
      </c>
      <c r="D76" t="s">
        <v>4622</v>
      </c>
    </row>
    <row r="77" spans="1:4" x14ac:dyDescent="0.35">
      <c r="A77">
        <v>1690314279</v>
      </c>
      <c r="B77" s="1">
        <v>46204</v>
      </c>
      <c r="C77" t="s">
        <v>13236</v>
      </c>
      <c r="D77" t="s">
        <v>4622</v>
      </c>
    </row>
    <row r="78" spans="1:4" x14ac:dyDescent="0.35">
      <c r="A78">
        <v>2380742980</v>
      </c>
      <c r="B78" s="1">
        <v>46204</v>
      </c>
      <c r="C78" t="s">
        <v>13237</v>
      </c>
      <c r="D78" t="s">
        <v>4622</v>
      </c>
    </row>
    <row r="79" spans="1:4" x14ac:dyDescent="0.35">
      <c r="A79">
        <v>5389593990</v>
      </c>
      <c r="B79" s="1">
        <v>46204</v>
      </c>
      <c r="C79" t="s">
        <v>13238</v>
      </c>
      <c r="D79" t="s">
        <v>4622</v>
      </c>
    </row>
    <row r="80" spans="1:4" x14ac:dyDescent="0.35">
      <c r="A80">
        <v>7440286209</v>
      </c>
      <c r="B80" s="1">
        <v>46204</v>
      </c>
      <c r="C80" t="s">
        <v>13239</v>
      </c>
      <c r="D80" t="s">
        <v>4622</v>
      </c>
    </row>
    <row r="81" spans="1:4" x14ac:dyDescent="0.35">
      <c r="A81">
        <v>1054153372</v>
      </c>
      <c r="B81" s="1">
        <v>46204</v>
      </c>
      <c r="C81" t="s">
        <v>13231</v>
      </c>
      <c r="D81" t="s">
        <v>4622</v>
      </c>
    </row>
    <row r="82" spans="1:4" x14ac:dyDescent="0.35">
      <c r="A82">
        <v>1758218884</v>
      </c>
      <c r="B82" s="1">
        <v>46204</v>
      </c>
      <c r="C82" t="s">
        <v>13240</v>
      </c>
      <c r="D82" t="s">
        <v>4622</v>
      </c>
    </row>
    <row r="83" spans="1:4" x14ac:dyDescent="0.35">
      <c r="A83">
        <v>2603332821</v>
      </c>
      <c r="B83" s="1">
        <v>46205</v>
      </c>
      <c r="C83" t="s">
        <v>13241</v>
      </c>
      <c r="D83" t="s">
        <v>4622</v>
      </c>
    </row>
    <row r="84" spans="1:4" x14ac:dyDescent="0.35">
      <c r="A84">
        <v>4948085593</v>
      </c>
      <c r="B84" s="1">
        <v>46205</v>
      </c>
      <c r="C84" t="s">
        <v>13242</v>
      </c>
      <c r="D84" t="s">
        <v>4622</v>
      </c>
    </row>
    <row r="85" spans="1:4" x14ac:dyDescent="0.35">
      <c r="A85">
        <v>2058193172</v>
      </c>
      <c r="B85" s="1">
        <v>46205</v>
      </c>
      <c r="C85" t="s">
        <v>13243</v>
      </c>
      <c r="D85" t="s">
        <v>4622</v>
      </c>
    </row>
    <row r="86" spans="1:4" x14ac:dyDescent="0.35">
      <c r="A86">
        <v>4498205204</v>
      </c>
      <c r="B86" s="1">
        <v>46205</v>
      </c>
      <c r="C86" t="s">
        <v>13244</v>
      </c>
      <c r="D86" t="s">
        <v>4622</v>
      </c>
    </row>
    <row r="87" spans="1:4" x14ac:dyDescent="0.35">
      <c r="A87">
        <v>7441222291</v>
      </c>
      <c r="B87" s="1">
        <v>46205</v>
      </c>
      <c r="C87" t="s">
        <v>13245</v>
      </c>
      <c r="D87" t="s">
        <v>4622</v>
      </c>
    </row>
    <row r="88" spans="1:4" x14ac:dyDescent="0.35">
      <c r="A88">
        <v>3033512816</v>
      </c>
      <c r="B88" s="1">
        <v>46205</v>
      </c>
      <c r="C88" t="s">
        <v>13246</v>
      </c>
      <c r="D88" t="s">
        <v>4622</v>
      </c>
    </row>
    <row r="89" spans="1:4" x14ac:dyDescent="0.35">
      <c r="A89">
        <v>6395110815</v>
      </c>
      <c r="B89" s="1">
        <v>46205</v>
      </c>
      <c r="C89" t="s">
        <v>13247</v>
      </c>
      <c r="D89" t="s">
        <v>4622</v>
      </c>
    </row>
    <row r="90" spans="1:4" x14ac:dyDescent="0.35">
      <c r="A90">
        <v>4547555805</v>
      </c>
      <c r="B90" s="1">
        <v>46205</v>
      </c>
      <c r="C90" t="s">
        <v>13248</v>
      </c>
      <c r="D90" t="s">
        <v>4622</v>
      </c>
    </row>
    <row r="91" spans="1:4" x14ac:dyDescent="0.35">
      <c r="A91">
        <v>7039426664</v>
      </c>
      <c r="B91" s="1">
        <v>46205</v>
      </c>
      <c r="C91" t="s">
        <v>13249</v>
      </c>
      <c r="D91" t="s">
        <v>4622</v>
      </c>
    </row>
    <row r="92" spans="1:4" x14ac:dyDescent="0.35">
      <c r="A92">
        <v>6653695374</v>
      </c>
      <c r="B92" s="1">
        <v>46205</v>
      </c>
      <c r="C92" t="s">
        <v>13250</v>
      </c>
      <c r="D92" t="s">
        <v>4622</v>
      </c>
    </row>
    <row r="93" spans="1:4" x14ac:dyDescent="0.35">
      <c r="A93">
        <v>6270153587</v>
      </c>
      <c r="B93" s="1">
        <v>46205</v>
      </c>
      <c r="C93" t="s">
        <v>13177</v>
      </c>
      <c r="D93" t="s">
        <v>4622</v>
      </c>
    </row>
    <row r="94" spans="1:4" x14ac:dyDescent="0.35">
      <c r="A94">
        <v>1406877440</v>
      </c>
      <c r="B94" s="1">
        <v>46205</v>
      </c>
      <c r="C94" t="s">
        <v>13251</v>
      </c>
      <c r="D94" t="s">
        <v>4622</v>
      </c>
    </row>
    <row r="95" spans="1:4" x14ac:dyDescent="0.35">
      <c r="A95">
        <v>4154197406</v>
      </c>
      <c r="B95" s="1">
        <v>46206</v>
      </c>
      <c r="C95" t="s">
        <v>13252</v>
      </c>
      <c r="D95" t="s">
        <v>4622</v>
      </c>
    </row>
    <row r="96" spans="1:4" x14ac:dyDescent="0.35">
      <c r="A96">
        <v>2236713598</v>
      </c>
      <c r="B96" s="1">
        <v>46206</v>
      </c>
      <c r="C96" t="s">
        <v>13253</v>
      </c>
      <c r="D96" t="s">
        <v>4622</v>
      </c>
    </row>
    <row r="97" spans="1:4" x14ac:dyDescent="0.35">
      <c r="A97">
        <v>1610730719</v>
      </c>
      <c r="B97" s="1">
        <v>46205</v>
      </c>
      <c r="C97" t="s">
        <v>13254</v>
      </c>
      <c r="D97" t="s">
        <v>4622</v>
      </c>
    </row>
    <row r="98" spans="1:4" x14ac:dyDescent="0.35">
      <c r="A98">
        <v>3037450869</v>
      </c>
      <c r="B98" s="1">
        <v>46205</v>
      </c>
      <c r="C98" t="s">
        <v>13255</v>
      </c>
      <c r="D98" t="s">
        <v>4622</v>
      </c>
    </row>
    <row r="99" spans="1:4" x14ac:dyDescent="0.35">
      <c r="A99">
        <v>7652674675</v>
      </c>
      <c r="B99" s="1">
        <v>46205</v>
      </c>
      <c r="C99" t="s">
        <v>13256</v>
      </c>
      <c r="D99" t="s">
        <v>4622</v>
      </c>
    </row>
    <row r="100" spans="1:4" x14ac:dyDescent="0.35">
      <c r="A100">
        <v>2054243686</v>
      </c>
      <c r="B100" s="1">
        <v>46205</v>
      </c>
      <c r="C100" t="s">
        <v>695</v>
      </c>
      <c r="D100" t="s">
        <v>4622</v>
      </c>
    </row>
    <row r="101" spans="1:4" x14ac:dyDescent="0.35">
      <c r="A101">
        <v>2158933820</v>
      </c>
      <c r="B101" s="1">
        <v>46205</v>
      </c>
      <c r="C101" t="s">
        <v>13257</v>
      </c>
      <c r="D101" t="s">
        <v>4622</v>
      </c>
    </row>
    <row r="102" spans="1:4" x14ac:dyDescent="0.35">
      <c r="A102">
        <v>1001587444</v>
      </c>
      <c r="B102" s="1">
        <v>46205</v>
      </c>
      <c r="C102" t="s">
        <v>13258</v>
      </c>
      <c r="D102" t="s">
        <v>4622</v>
      </c>
    </row>
    <row r="103" spans="1:4" x14ac:dyDescent="0.35">
      <c r="A103">
        <v>8201576701</v>
      </c>
      <c r="B103" s="1">
        <v>46205</v>
      </c>
      <c r="C103" t="s">
        <v>13259</v>
      </c>
      <c r="D103" t="s">
        <v>4622</v>
      </c>
    </row>
    <row r="104" spans="1:4" x14ac:dyDescent="0.35">
      <c r="A104">
        <v>9197347627</v>
      </c>
      <c r="B104" s="1">
        <v>46205</v>
      </c>
      <c r="C104" t="s">
        <v>13260</v>
      </c>
      <c r="D104" t="s">
        <v>4622</v>
      </c>
    </row>
    <row r="105" spans="1:4" x14ac:dyDescent="0.35">
      <c r="A105">
        <v>1737053225</v>
      </c>
      <c r="B105" s="1">
        <v>46205</v>
      </c>
      <c r="C105" t="s">
        <v>13242</v>
      </c>
      <c r="D105" t="s">
        <v>4622</v>
      </c>
    </row>
    <row r="106" spans="1:4" x14ac:dyDescent="0.35">
      <c r="A106">
        <v>3604999884</v>
      </c>
      <c r="B106" s="1">
        <v>46205</v>
      </c>
      <c r="C106" t="s">
        <v>13261</v>
      </c>
      <c r="D106" t="s">
        <v>4622</v>
      </c>
    </row>
    <row r="107" spans="1:4" x14ac:dyDescent="0.35">
      <c r="A107">
        <v>1983221666</v>
      </c>
      <c r="B107" s="1">
        <v>46205</v>
      </c>
      <c r="C107" t="s">
        <v>13262</v>
      </c>
      <c r="D107" t="s">
        <v>4622</v>
      </c>
    </row>
    <row r="108" spans="1:4" x14ac:dyDescent="0.35">
      <c r="A108">
        <v>1172512286</v>
      </c>
      <c r="B108" s="1">
        <v>46210</v>
      </c>
      <c r="C108" t="s">
        <v>13263</v>
      </c>
      <c r="D108" t="s">
        <v>4622</v>
      </c>
    </row>
    <row r="109" spans="1:4" x14ac:dyDescent="0.35">
      <c r="A109">
        <v>8283817684</v>
      </c>
      <c r="B109" s="1">
        <v>46205</v>
      </c>
      <c r="C109" t="s">
        <v>13264</v>
      </c>
      <c r="D109" t="s">
        <v>4622</v>
      </c>
    </row>
    <row r="110" spans="1:4" x14ac:dyDescent="0.35">
      <c r="A110">
        <v>7944141448</v>
      </c>
      <c r="B110" s="1">
        <v>46205</v>
      </c>
      <c r="C110" t="s">
        <v>13265</v>
      </c>
      <c r="D110" t="s">
        <v>4622</v>
      </c>
    </row>
    <row r="111" spans="1:4" x14ac:dyDescent="0.35">
      <c r="A111">
        <v>8787869923</v>
      </c>
      <c r="B111" s="1">
        <v>46205</v>
      </c>
      <c r="C111" t="s">
        <v>13233</v>
      </c>
      <c r="D111" t="s">
        <v>4622</v>
      </c>
    </row>
    <row r="112" spans="1:4" x14ac:dyDescent="0.35">
      <c r="A112">
        <v>5269117107</v>
      </c>
      <c r="B112" s="1">
        <v>46205</v>
      </c>
      <c r="C112" t="s">
        <v>13242</v>
      </c>
      <c r="D112" t="s">
        <v>4622</v>
      </c>
    </row>
    <row r="113" spans="1:4" x14ac:dyDescent="0.35">
      <c r="A113">
        <v>3515307586</v>
      </c>
      <c r="B113" s="1">
        <v>46205</v>
      </c>
      <c r="C113" t="s">
        <v>13266</v>
      </c>
      <c r="D113" t="s">
        <v>4622</v>
      </c>
    </row>
    <row r="114" spans="1:4" x14ac:dyDescent="0.35">
      <c r="A114">
        <v>5689965517</v>
      </c>
      <c r="B114" s="1">
        <v>46205</v>
      </c>
      <c r="C114" t="s">
        <v>13267</v>
      </c>
      <c r="D114" t="s">
        <v>4622</v>
      </c>
    </row>
    <row r="115" spans="1:4" x14ac:dyDescent="0.35">
      <c r="A115">
        <v>7072063909</v>
      </c>
      <c r="B115" s="1">
        <v>46205</v>
      </c>
      <c r="C115" t="s">
        <v>13268</v>
      </c>
      <c r="D115" t="s">
        <v>4622</v>
      </c>
    </row>
    <row r="116" spans="1:4" x14ac:dyDescent="0.35">
      <c r="A116">
        <v>7437796981</v>
      </c>
      <c r="B116" s="1">
        <v>46205</v>
      </c>
      <c r="C116" t="s">
        <v>13269</v>
      </c>
      <c r="D116" t="s">
        <v>4622</v>
      </c>
    </row>
    <row r="117" spans="1:4" x14ac:dyDescent="0.35">
      <c r="A117">
        <v>4913689971</v>
      </c>
      <c r="B117" s="1">
        <v>46205</v>
      </c>
      <c r="C117" t="s">
        <v>13231</v>
      </c>
      <c r="D117" t="s">
        <v>4622</v>
      </c>
    </row>
    <row r="118" spans="1:4" x14ac:dyDescent="0.35">
      <c r="A118">
        <v>5073773962</v>
      </c>
      <c r="B118" s="1">
        <v>46205</v>
      </c>
      <c r="C118" t="s">
        <v>13256</v>
      </c>
      <c r="D118" t="s">
        <v>4622</v>
      </c>
    </row>
    <row r="119" spans="1:4" x14ac:dyDescent="0.35">
      <c r="A119">
        <v>3994754665</v>
      </c>
      <c r="B119" s="1">
        <v>46205</v>
      </c>
      <c r="C119" t="s">
        <v>13270</v>
      </c>
      <c r="D119" t="s">
        <v>4622</v>
      </c>
    </row>
    <row r="120" spans="1:4" x14ac:dyDescent="0.35">
      <c r="A120">
        <v>1177757811</v>
      </c>
      <c r="B120" s="1">
        <v>46205</v>
      </c>
      <c r="C120" t="s">
        <v>13271</v>
      </c>
      <c r="D120" t="s">
        <v>4622</v>
      </c>
    </row>
    <row r="121" spans="1:4" x14ac:dyDescent="0.35">
      <c r="A121">
        <v>8712876331</v>
      </c>
      <c r="B121" s="1">
        <v>46205</v>
      </c>
      <c r="C121" t="s">
        <v>13272</v>
      </c>
      <c r="D121" t="s">
        <v>4622</v>
      </c>
    </row>
    <row r="122" spans="1:4" x14ac:dyDescent="0.35">
      <c r="A122">
        <v>2957976274</v>
      </c>
      <c r="B122" s="1">
        <v>46205</v>
      </c>
      <c r="C122" t="s">
        <v>13273</v>
      </c>
      <c r="D122" t="s">
        <v>4622</v>
      </c>
    </row>
    <row r="123" spans="1:4" x14ac:dyDescent="0.35">
      <c r="A123">
        <v>9791562783</v>
      </c>
      <c r="B123" s="1">
        <v>46206</v>
      </c>
      <c r="C123" t="s">
        <v>13274</v>
      </c>
      <c r="D123" t="s">
        <v>4622</v>
      </c>
    </row>
    <row r="124" spans="1:4" x14ac:dyDescent="0.35">
      <c r="A124">
        <v>2775463853</v>
      </c>
      <c r="B124" s="1">
        <v>46206</v>
      </c>
      <c r="C124" t="s">
        <v>13275</v>
      </c>
      <c r="D124" t="s">
        <v>4622</v>
      </c>
    </row>
    <row r="125" spans="1:4" x14ac:dyDescent="0.35">
      <c r="A125">
        <v>3337746879</v>
      </c>
      <c r="B125" s="1">
        <v>46206</v>
      </c>
      <c r="C125" t="s">
        <v>13275</v>
      </c>
      <c r="D125" t="s">
        <v>4622</v>
      </c>
    </row>
    <row r="126" spans="1:4" x14ac:dyDescent="0.35">
      <c r="A126">
        <v>8917007890</v>
      </c>
      <c r="B126" s="1">
        <v>46206</v>
      </c>
      <c r="C126" t="s">
        <v>13276</v>
      </c>
      <c r="D126" t="s">
        <v>4622</v>
      </c>
    </row>
    <row r="127" spans="1:4" x14ac:dyDescent="0.35">
      <c r="A127">
        <v>5708646717</v>
      </c>
      <c r="B127" s="1">
        <v>46206</v>
      </c>
      <c r="C127" t="s">
        <v>13277</v>
      </c>
      <c r="D127" t="s">
        <v>4622</v>
      </c>
    </row>
    <row r="128" spans="1:4" x14ac:dyDescent="0.35">
      <c r="A128">
        <v>5081418325</v>
      </c>
      <c r="B128" s="1">
        <v>46206</v>
      </c>
      <c r="C128" t="s">
        <v>13278</v>
      </c>
      <c r="D128" t="s">
        <v>4622</v>
      </c>
    </row>
    <row r="129" spans="1:4" x14ac:dyDescent="0.35">
      <c r="A129">
        <v>8770963193</v>
      </c>
      <c r="B129" s="1">
        <v>46206</v>
      </c>
      <c r="C129" t="s">
        <v>13279</v>
      </c>
      <c r="D129" t="s">
        <v>4622</v>
      </c>
    </row>
    <row r="130" spans="1:4" x14ac:dyDescent="0.35">
      <c r="A130">
        <v>1715100585</v>
      </c>
      <c r="B130" s="1">
        <v>46206</v>
      </c>
      <c r="C130" t="s">
        <v>13280</v>
      </c>
      <c r="D130" t="s">
        <v>4622</v>
      </c>
    </row>
    <row r="131" spans="1:4" x14ac:dyDescent="0.35">
      <c r="A131">
        <v>1254817639</v>
      </c>
      <c r="B131" s="1">
        <v>46206</v>
      </c>
      <c r="C131" t="s">
        <v>13281</v>
      </c>
      <c r="D131" t="s">
        <v>4622</v>
      </c>
    </row>
    <row r="132" spans="1:4" x14ac:dyDescent="0.35">
      <c r="A132">
        <v>5688784012</v>
      </c>
      <c r="B132" s="1">
        <v>46206</v>
      </c>
      <c r="C132" t="s">
        <v>13282</v>
      </c>
      <c r="D132" t="s">
        <v>4622</v>
      </c>
    </row>
    <row r="133" spans="1:4" x14ac:dyDescent="0.35">
      <c r="A133">
        <v>3379785832</v>
      </c>
      <c r="B133" s="1">
        <v>46209</v>
      </c>
      <c r="C133" t="s">
        <v>13283</v>
      </c>
      <c r="D133" t="s">
        <v>4622</v>
      </c>
    </row>
    <row r="134" spans="1:4" x14ac:dyDescent="0.35">
      <c r="A134">
        <v>8006398193</v>
      </c>
      <c r="B134" s="1">
        <v>46206</v>
      </c>
      <c r="C134" t="s">
        <v>13284</v>
      </c>
      <c r="D134" t="s">
        <v>4622</v>
      </c>
    </row>
    <row r="135" spans="1:4" x14ac:dyDescent="0.35">
      <c r="A135">
        <v>1473491333</v>
      </c>
      <c r="B135" s="1">
        <v>46206</v>
      </c>
      <c r="C135" t="s">
        <v>13284</v>
      </c>
      <c r="D135" t="s">
        <v>4622</v>
      </c>
    </row>
    <row r="136" spans="1:4" x14ac:dyDescent="0.35">
      <c r="A136">
        <v>6340701996</v>
      </c>
      <c r="B136" s="1">
        <v>46210</v>
      </c>
      <c r="C136" t="s">
        <v>13285</v>
      </c>
      <c r="D136" t="s">
        <v>4622</v>
      </c>
    </row>
    <row r="137" spans="1:4" x14ac:dyDescent="0.35">
      <c r="A137">
        <v>5697583493</v>
      </c>
      <c r="B137" s="1">
        <v>46206</v>
      </c>
      <c r="C137" t="s">
        <v>810</v>
      </c>
      <c r="D137" t="s">
        <v>4622</v>
      </c>
    </row>
    <row r="138" spans="1:4" x14ac:dyDescent="0.35">
      <c r="A138">
        <v>3166755723</v>
      </c>
      <c r="B138" s="1">
        <v>46206</v>
      </c>
      <c r="C138" t="s">
        <v>13286</v>
      </c>
      <c r="D138" t="s">
        <v>4622</v>
      </c>
    </row>
    <row r="139" spans="1:4" x14ac:dyDescent="0.35">
      <c r="A139">
        <v>9328478106</v>
      </c>
      <c r="B139" s="1">
        <v>46206</v>
      </c>
      <c r="C139" t="s">
        <v>13287</v>
      </c>
      <c r="D139" t="s">
        <v>4622</v>
      </c>
    </row>
    <row r="140" spans="1:4" x14ac:dyDescent="0.35">
      <c r="A140">
        <v>9633697701</v>
      </c>
      <c r="B140" s="1">
        <v>46206</v>
      </c>
      <c r="C140" t="s">
        <v>13234</v>
      </c>
      <c r="D140" t="s">
        <v>4622</v>
      </c>
    </row>
    <row r="141" spans="1:4" x14ac:dyDescent="0.35">
      <c r="A141">
        <v>9496746392</v>
      </c>
      <c r="B141" s="1">
        <v>46206</v>
      </c>
      <c r="C141" t="s">
        <v>13288</v>
      </c>
      <c r="D141" t="s">
        <v>4622</v>
      </c>
    </row>
    <row r="142" spans="1:4" x14ac:dyDescent="0.35">
      <c r="A142">
        <v>4153930727</v>
      </c>
      <c r="B142" s="1">
        <v>46206</v>
      </c>
      <c r="C142" t="s">
        <v>718</v>
      </c>
      <c r="D142" t="s">
        <v>4622</v>
      </c>
    </row>
    <row r="143" spans="1:4" x14ac:dyDescent="0.35">
      <c r="A143">
        <v>2382173418</v>
      </c>
      <c r="B143" s="1">
        <v>46206</v>
      </c>
      <c r="C143" t="s">
        <v>13289</v>
      </c>
      <c r="D143" t="s">
        <v>4622</v>
      </c>
    </row>
    <row r="144" spans="1:4" x14ac:dyDescent="0.35">
      <c r="A144">
        <v>6576285694</v>
      </c>
      <c r="B144" s="1">
        <v>46206</v>
      </c>
      <c r="C144" t="s">
        <v>13290</v>
      </c>
      <c r="D144" t="s">
        <v>4622</v>
      </c>
    </row>
    <row r="145" spans="1:4" x14ac:dyDescent="0.35">
      <c r="A145">
        <v>6067489579</v>
      </c>
      <c r="B145" s="1">
        <v>46206</v>
      </c>
      <c r="C145" t="s">
        <v>13291</v>
      </c>
      <c r="D145" t="s">
        <v>4622</v>
      </c>
    </row>
    <row r="146" spans="1:4" x14ac:dyDescent="0.35">
      <c r="A146">
        <v>2231989160</v>
      </c>
      <c r="B146" s="1">
        <v>46206</v>
      </c>
      <c r="C146" t="s">
        <v>13292</v>
      </c>
      <c r="D146" t="s">
        <v>4622</v>
      </c>
    </row>
    <row r="147" spans="1:4" x14ac:dyDescent="0.35">
      <c r="A147">
        <v>1597536493</v>
      </c>
      <c r="B147" s="1">
        <v>46206</v>
      </c>
      <c r="C147" t="s">
        <v>13266</v>
      </c>
      <c r="D147" t="s">
        <v>4622</v>
      </c>
    </row>
    <row r="148" spans="1:4" x14ac:dyDescent="0.35">
      <c r="A148">
        <v>4783164503</v>
      </c>
      <c r="B148" s="1">
        <v>46206</v>
      </c>
      <c r="C148" t="s">
        <v>13239</v>
      </c>
      <c r="D148" t="s">
        <v>4622</v>
      </c>
    </row>
    <row r="149" spans="1:4" x14ac:dyDescent="0.35">
      <c r="A149">
        <v>8139730636</v>
      </c>
      <c r="B149" s="1">
        <v>46206</v>
      </c>
      <c r="C149" t="s">
        <v>13273</v>
      </c>
      <c r="D149" t="s">
        <v>4622</v>
      </c>
    </row>
    <row r="150" spans="1:4" x14ac:dyDescent="0.35">
      <c r="A150">
        <v>1206970517</v>
      </c>
      <c r="B150" s="1">
        <v>46206</v>
      </c>
      <c r="C150" t="s">
        <v>13293</v>
      </c>
      <c r="D150" t="s">
        <v>4622</v>
      </c>
    </row>
    <row r="151" spans="1:4" x14ac:dyDescent="0.35">
      <c r="A151">
        <v>7329477260</v>
      </c>
      <c r="B151" s="1">
        <v>46206</v>
      </c>
      <c r="C151" t="s">
        <v>13294</v>
      </c>
      <c r="D151" t="s">
        <v>4622</v>
      </c>
    </row>
    <row r="152" spans="1:4" x14ac:dyDescent="0.35">
      <c r="A152">
        <v>5245559852</v>
      </c>
      <c r="B152" s="1">
        <v>46206</v>
      </c>
      <c r="C152" t="s">
        <v>13295</v>
      </c>
      <c r="D152" t="s">
        <v>4622</v>
      </c>
    </row>
    <row r="153" spans="1:4" x14ac:dyDescent="0.35">
      <c r="A153">
        <v>5809489704</v>
      </c>
      <c r="B153" s="1">
        <v>46206</v>
      </c>
      <c r="C153" t="s">
        <v>13296</v>
      </c>
      <c r="D153" t="s">
        <v>4622</v>
      </c>
    </row>
    <row r="154" spans="1:4" x14ac:dyDescent="0.35">
      <c r="A154">
        <v>9483642435</v>
      </c>
      <c r="B154" s="1">
        <v>46206</v>
      </c>
      <c r="C154" t="s">
        <v>13297</v>
      </c>
      <c r="D154" t="s">
        <v>4622</v>
      </c>
    </row>
    <row r="155" spans="1:4" x14ac:dyDescent="0.35">
      <c r="A155">
        <v>7117332356</v>
      </c>
      <c r="B155" s="1">
        <v>46206</v>
      </c>
      <c r="C155" t="s">
        <v>13298</v>
      </c>
      <c r="D155" t="s">
        <v>4622</v>
      </c>
    </row>
    <row r="156" spans="1:4" x14ac:dyDescent="0.35">
      <c r="A156">
        <v>5740088300</v>
      </c>
      <c r="B156" s="1">
        <v>46206</v>
      </c>
      <c r="C156" t="s">
        <v>13299</v>
      </c>
      <c r="D156" t="s">
        <v>4622</v>
      </c>
    </row>
    <row r="157" spans="1:4" x14ac:dyDescent="0.35">
      <c r="A157">
        <v>4508019365</v>
      </c>
      <c r="B157" s="1">
        <v>46206</v>
      </c>
      <c r="C157" t="s">
        <v>13300</v>
      </c>
      <c r="D157" t="s">
        <v>4622</v>
      </c>
    </row>
    <row r="158" spans="1:4" x14ac:dyDescent="0.35">
      <c r="A158">
        <v>9687520022</v>
      </c>
      <c r="B158" s="1">
        <v>46206</v>
      </c>
      <c r="C158" t="s">
        <v>13301</v>
      </c>
      <c r="D158" t="s">
        <v>4622</v>
      </c>
    </row>
    <row r="159" spans="1:4" x14ac:dyDescent="0.35">
      <c r="A159">
        <v>1556849348</v>
      </c>
      <c r="B159" s="1">
        <v>46206</v>
      </c>
      <c r="C159" t="s">
        <v>13302</v>
      </c>
      <c r="D159" t="s">
        <v>4622</v>
      </c>
    </row>
    <row r="160" spans="1:4" x14ac:dyDescent="0.35">
      <c r="A160">
        <v>1144599359</v>
      </c>
      <c r="B160" s="1">
        <v>46206</v>
      </c>
      <c r="C160" t="s">
        <v>13303</v>
      </c>
      <c r="D160" t="s">
        <v>4622</v>
      </c>
    </row>
    <row r="161" spans="1:4" x14ac:dyDescent="0.35">
      <c r="A161">
        <v>2605860309</v>
      </c>
      <c r="B161" s="1">
        <v>46206</v>
      </c>
      <c r="C161" t="s">
        <v>13304</v>
      </c>
      <c r="D161" t="s">
        <v>4622</v>
      </c>
    </row>
    <row r="162" spans="1:4" x14ac:dyDescent="0.35">
      <c r="A162">
        <v>7045211908</v>
      </c>
      <c r="B162" s="1">
        <v>46206</v>
      </c>
      <c r="C162" t="s">
        <v>13305</v>
      </c>
      <c r="D162" t="s">
        <v>4622</v>
      </c>
    </row>
    <row r="163" spans="1:4" x14ac:dyDescent="0.35">
      <c r="A163">
        <v>3720623679</v>
      </c>
      <c r="B163" s="1">
        <v>46206</v>
      </c>
      <c r="C163" t="s">
        <v>13306</v>
      </c>
      <c r="D163" t="s">
        <v>4622</v>
      </c>
    </row>
    <row r="164" spans="1:4" x14ac:dyDescent="0.35">
      <c r="A164">
        <v>9210012784</v>
      </c>
      <c r="B164" s="1">
        <v>46206</v>
      </c>
      <c r="C164" t="s">
        <v>13307</v>
      </c>
      <c r="D164" t="s">
        <v>4622</v>
      </c>
    </row>
    <row r="165" spans="1:4" x14ac:dyDescent="0.35">
      <c r="A165">
        <v>1535362926</v>
      </c>
      <c r="B165" s="1">
        <v>46206</v>
      </c>
      <c r="C165" t="s">
        <v>695</v>
      </c>
      <c r="D165" t="s">
        <v>4622</v>
      </c>
    </row>
    <row r="166" spans="1:4" x14ac:dyDescent="0.35">
      <c r="A166">
        <v>3681903557</v>
      </c>
      <c r="B166" s="1">
        <v>46206</v>
      </c>
      <c r="C166" t="s">
        <v>13308</v>
      </c>
      <c r="D166" t="s">
        <v>4622</v>
      </c>
    </row>
    <row r="167" spans="1:4" x14ac:dyDescent="0.35">
      <c r="A167">
        <v>8095875546</v>
      </c>
      <c r="B167" s="1">
        <v>46206</v>
      </c>
      <c r="C167" t="s">
        <v>13309</v>
      </c>
      <c r="D167" t="s">
        <v>4622</v>
      </c>
    </row>
    <row r="168" spans="1:4" x14ac:dyDescent="0.35">
      <c r="A168">
        <v>8797539806</v>
      </c>
      <c r="B168" s="1">
        <v>46206</v>
      </c>
      <c r="C168" t="s">
        <v>13305</v>
      </c>
      <c r="D168" t="s">
        <v>4622</v>
      </c>
    </row>
    <row r="169" spans="1:4" x14ac:dyDescent="0.35">
      <c r="A169">
        <v>6955052973</v>
      </c>
      <c r="B169" s="1">
        <v>46206</v>
      </c>
      <c r="C169" t="s">
        <v>13310</v>
      </c>
      <c r="D169" t="s">
        <v>4622</v>
      </c>
    </row>
    <row r="170" spans="1:4" x14ac:dyDescent="0.35">
      <c r="A170">
        <v>3399058141</v>
      </c>
      <c r="B170" s="1">
        <v>46206</v>
      </c>
      <c r="C170" t="s">
        <v>13177</v>
      </c>
      <c r="D170" t="s">
        <v>4622</v>
      </c>
    </row>
    <row r="171" spans="1:4" x14ac:dyDescent="0.35">
      <c r="A171">
        <v>4731242552</v>
      </c>
      <c r="B171" s="1">
        <v>46209</v>
      </c>
      <c r="C171" t="s">
        <v>13311</v>
      </c>
      <c r="D171" t="s">
        <v>4622</v>
      </c>
    </row>
    <row r="172" spans="1:4" x14ac:dyDescent="0.35">
      <c r="A172">
        <v>8362278069</v>
      </c>
      <c r="B172" s="1">
        <v>46209</v>
      </c>
      <c r="C172" t="s">
        <v>13177</v>
      </c>
      <c r="D172" t="s">
        <v>4622</v>
      </c>
    </row>
    <row r="173" spans="1:4" x14ac:dyDescent="0.35">
      <c r="A173">
        <v>5047368804</v>
      </c>
      <c r="B173" s="1">
        <v>46209</v>
      </c>
      <c r="C173" t="s">
        <v>13308</v>
      </c>
      <c r="D173" t="s">
        <v>4622</v>
      </c>
    </row>
    <row r="174" spans="1:4" x14ac:dyDescent="0.35">
      <c r="A174">
        <v>2978212699</v>
      </c>
      <c r="B174" s="1">
        <v>46209</v>
      </c>
      <c r="C174" t="s">
        <v>13312</v>
      </c>
      <c r="D174" t="s">
        <v>4622</v>
      </c>
    </row>
    <row r="175" spans="1:4" x14ac:dyDescent="0.35">
      <c r="A175">
        <v>8845194576</v>
      </c>
      <c r="B175" s="1">
        <v>46209</v>
      </c>
      <c r="C175" t="s">
        <v>13313</v>
      </c>
      <c r="D175" t="s">
        <v>4622</v>
      </c>
    </row>
    <row r="176" spans="1:4" x14ac:dyDescent="0.35">
      <c r="A176">
        <v>3336397766</v>
      </c>
      <c r="B176" s="1">
        <v>46209</v>
      </c>
      <c r="C176" t="s">
        <v>810</v>
      </c>
      <c r="D176" t="s">
        <v>4622</v>
      </c>
    </row>
    <row r="177" spans="1:4" x14ac:dyDescent="0.35">
      <c r="A177">
        <v>4341912910</v>
      </c>
      <c r="B177" s="1">
        <v>46209</v>
      </c>
      <c r="C177" t="s">
        <v>13314</v>
      </c>
      <c r="D177" t="s">
        <v>4622</v>
      </c>
    </row>
    <row r="178" spans="1:4" x14ac:dyDescent="0.35">
      <c r="A178">
        <v>2396810614</v>
      </c>
      <c r="B178" s="1">
        <v>46209</v>
      </c>
      <c r="C178" t="s">
        <v>13315</v>
      </c>
      <c r="D178" t="s">
        <v>4622</v>
      </c>
    </row>
    <row r="179" spans="1:4" x14ac:dyDescent="0.35">
      <c r="A179">
        <v>9750614999</v>
      </c>
      <c r="B179" s="1">
        <v>46210</v>
      </c>
      <c r="C179" t="s">
        <v>13256</v>
      </c>
      <c r="D179" t="s">
        <v>4622</v>
      </c>
    </row>
    <row r="180" spans="1:4" x14ac:dyDescent="0.35">
      <c r="A180">
        <v>7108921589</v>
      </c>
      <c r="B180" s="1">
        <v>46209</v>
      </c>
      <c r="C180" t="s">
        <v>13316</v>
      </c>
      <c r="D180" t="s">
        <v>4622</v>
      </c>
    </row>
    <row r="181" spans="1:4" x14ac:dyDescent="0.35">
      <c r="A181">
        <v>7481129056</v>
      </c>
      <c r="B181" s="1">
        <v>46209</v>
      </c>
      <c r="C181" t="s">
        <v>13317</v>
      </c>
      <c r="D181" t="s">
        <v>4622</v>
      </c>
    </row>
    <row r="182" spans="1:4" x14ac:dyDescent="0.35">
      <c r="A182">
        <v>2540345966</v>
      </c>
      <c r="B182" s="1">
        <v>46209</v>
      </c>
      <c r="C182" t="s">
        <v>13318</v>
      </c>
      <c r="D182" t="s">
        <v>4622</v>
      </c>
    </row>
    <row r="183" spans="1:4" x14ac:dyDescent="0.35">
      <c r="A183">
        <v>3424760288</v>
      </c>
      <c r="B183" s="1">
        <v>46210</v>
      </c>
      <c r="C183" t="s">
        <v>13319</v>
      </c>
      <c r="D183" t="s">
        <v>4622</v>
      </c>
    </row>
    <row r="184" spans="1:4" x14ac:dyDescent="0.35">
      <c r="A184">
        <v>3624943605</v>
      </c>
      <c r="B184" s="1">
        <v>46209</v>
      </c>
      <c r="C184" t="s">
        <v>13320</v>
      </c>
      <c r="D184" t="s">
        <v>4622</v>
      </c>
    </row>
    <row r="185" spans="1:4" x14ac:dyDescent="0.35">
      <c r="A185">
        <v>3320662511</v>
      </c>
      <c r="B185" s="1">
        <v>46209</v>
      </c>
      <c r="C185" t="s">
        <v>13321</v>
      </c>
      <c r="D185" t="s">
        <v>4622</v>
      </c>
    </row>
    <row r="186" spans="1:4" x14ac:dyDescent="0.35">
      <c r="A186">
        <v>7517465893</v>
      </c>
      <c r="B186" s="1">
        <v>46209</v>
      </c>
      <c r="C186" t="s">
        <v>13322</v>
      </c>
      <c r="D186" t="s">
        <v>4622</v>
      </c>
    </row>
    <row r="187" spans="1:4" x14ac:dyDescent="0.35">
      <c r="A187">
        <v>5691680463</v>
      </c>
      <c r="B187" s="1">
        <v>46209</v>
      </c>
      <c r="C187" t="s">
        <v>13323</v>
      </c>
      <c r="D187" t="s">
        <v>4622</v>
      </c>
    </row>
    <row r="188" spans="1:4" x14ac:dyDescent="0.35">
      <c r="A188">
        <v>2310851683</v>
      </c>
      <c r="B188" s="1">
        <v>46210</v>
      </c>
      <c r="C188" t="s">
        <v>13324</v>
      </c>
      <c r="D188" t="s">
        <v>4622</v>
      </c>
    </row>
    <row r="189" spans="1:4" x14ac:dyDescent="0.35">
      <c r="A189">
        <v>2086598046</v>
      </c>
      <c r="B189" s="1">
        <v>46209</v>
      </c>
      <c r="C189" t="s">
        <v>13325</v>
      </c>
      <c r="D189" t="s">
        <v>4622</v>
      </c>
    </row>
    <row r="190" spans="1:4" x14ac:dyDescent="0.35">
      <c r="A190">
        <v>5123586007</v>
      </c>
      <c r="B190" s="1">
        <v>46209</v>
      </c>
      <c r="C190" t="s">
        <v>13256</v>
      </c>
      <c r="D190" t="s">
        <v>4622</v>
      </c>
    </row>
    <row r="191" spans="1:4" x14ac:dyDescent="0.35">
      <c r="A191">
        <v>5543820619</v>
      </c>
      <c r="B191" s="1">
        <v>46209</v>
      </c>
      <c r="C191" t="s">
        <v>13326</v>
      </c>
      <c r="D191" t="s">
        <v>4622</v>
      </c>
    </row>
    <row r="192" spans="1:4" x14ac:dyDescent="0.35">
      <c r="A192">
        <v>8349164929</v>
      </c>
      <c r="B192" s="1">
        <v>46209</v>
      </c>
      <c r="C192" t="s">
        <v>13327</v>
      </c>
      <c r="D192" t="s">
        <v>4622</v>
      </c>
    </row>
    <row r="193" spans="1:4" x14ac:dyDescent="0.35">
      <c r="A193">
        <v>9234014929</v>
      </c>
      <c r="B193" s="1">
        <v>46209</v>
      </c>
      <c r="C193" t="s">
        <v>13326</v>
      </c>
      <c r="D193" t="s">
        <v>4622</v>
      </c>
    </row>
    <row r="194" spans="1:4" x14ac:dyDescent="0.35">
      <c r="A194">
        <v>3670862520</v>
      </c>
      <c r="B194" s="1">
        <v>46209</v>
      </c>
      <c r="C194" t="s">
        <v>13328</v>
      </c>
      <c r="D194" t="s">
        <v>4622</v>
      </c>
    </row>
    <row r="195" spans="1:4" x14ac:dyDescent="0.35">
      <c r="A195">
        <v>7956692527</v>
      </c>
      <c r="B195" s="1">
        <v>46209</v>
      </c>
      <c r="C195" t="s">
        <v>13329</v>
      </c>
      <c r="D195" t="s">
        <v>4622</v>
      </c>
    </row>
    <row r="196" spans="1:4" x14ac:dyDescent="0.35">
      <c r="A196">
        <v>1634113040</v>
      </c>
      <c r="B196" s="1">
        <v>46209</v>
      </c>
      <c r="C196" t="s">
        <v>13330</v>
      </c>
      <c r="D196" t="s">
        <v>4622</v>
      </c>
    </row>
    <row r="197" spans="1:4" x14ac:dyDescent="0.35">
      <c r="A197">
        <v>2406891006</v>
      </c>
      <c r="B197" s="1">
        <v>46209</v>
      </c>
      <c r="C197" t="s">
        <v>13331</v>
      </c>
      <c r="D197" t="s">
        <v>4622</v>
      </c>
    </row>
    <row r="198" spans="1:4" x14ac:dyDescent="0.35">
      <c r="A198">
        <v>1976533503</v>
      </c>
      <c r="B198" s="1">
        <v>46210</v>
      </c>
      <c r="C198" t="s">
        <v>13332</v>
      </c>
      <c r="D198" t="s">
        <v>4622</v>
      </c>
    </row>
    <row r="199" spans="1:4" x14ac:dyDescent="0.35">
      <c r="A199">
        <v>3028503238</v>
      </c>
      <c r="B199" s="1">
        <v>46209</v>
      </c>
      <c r="C199" t="s">
        <v>13333</v>
      </c>
      <c r="D199" t="s">
        <v>4622</v>
      </c>
    </row>
    <row r="200" spans="1:4" x14ac:dyDescent="0.35">
      <c r="A200">
        <v>4168703358</v>
      </c>
      <c r="B200" s="1">
        <v>46209</v>
      </c>
      <c r="C200" t="s">
        <v>13334</v>
      </c>
      <c r="D200" t="s">
        <v>4622</v>
      </c>
    </row>
    <row r="201" spans="1:4" x14ac:dyDescent="0.35">
      <c r="A201">
        <v>3335685547</v>
      </c>
      <c r="B201" s="1">
        <v>46209</v>
      </c>
      <c r="C201" t="s">
        <v>13335</v>
      </c>
      <c r="D201" t="s">
        <v>4622</v>
      </c>
    </row>
    <row r="202" spans="1:4" x14ac:dyDescent="0.35">
      <c r="A202">
        <v>3043327266</v>
      </c>
      <c r="B202" s="1">
        <v>46209</v>
      </c>
      <c r="C202" t="s">
        <v>13336</v>
      </c>
      <c r="D202" t="s">
        <v>4622</v>
      </c>
    </row>
    <row r="203" spans="1:4" x14ac:dyDescent="0.35">
      <c r="A203">
        <v>7424205461</v>
      </c>
      <c r="B203" s="1">
        <v>46209</v>
      </c>
      <c r="C203" t="s">
        <v>13337</v>
      </c>
      <c r="D203" t="s">
        <v>4622</v>
      </c>
    </row>
    <row r="204" spans="1:4" x14ac:dyDescent="0.35">
      <c r="A204">
        <v>9123612666</v>
      </c>
      <c r="B204" s="1">
        <v>46209</v>
      </c>
      <c r="C204" t="s">
        <v>13338</v>
      </c>
      <c r="D204" t="s">
        <v>4622</v>
      </c>
    </row>
    <row r="205" spans="1:4" x14ac:dyDescent="0.35">
      <c r="A205">
        <v>1096055340</v>
      </c>
      <c r="B205" s="1">
        <v>46209</v>
      </c>
      <c r="C205" t="s">
        <v>13233</v>
      </c>
      <c r="D205" t="s">
        <v>4622</v>
      </c>
    </row>
    <row r="206" spans="1:4" x14ac:dyDescent="0.35">
      <c r="A206">
        <v>231690401</v>
      </c>
      <c r="B206" s="1">
        <v>46209</v>
      </c>
      <c r="C206" t="s">
        <v>13339</v>
      </c>
      <c r="D206" t="s">
        <v>4622</v>
      </c>
    </row>
    <row r="207" spans="1:4" x14ac:dyDescent="0.35">
      <c r="A207">
        <v>2889224505</v>
      </c>
      <c r="B207" s="1">
        <v>46209</v>
      </c>
      <c r="C207" t="s">
        <v>13340</v>
      </c>
      <c r="D207" t="s">
        <v>4622</v>
      </c>
    </row>
    <row r="208" spans="1:4" x14ac:dyDescent="0.35">
      <c r="A208">
        <v>4740014729</v>
      </c>
      <c r="B208" s="1">
        <v>46209</v>
      </c>
      <c r="C208" t="s">
        <v>13341</v>
      </c>
      <c r="D208" t="s">
        <v>4622</v>
      </c>
    </row>
    <row r="209" spans="1:4" x14ac:dyDescent="0.35">
      <c r="A209">
        <v>4849864004</v>
      </c>
      <c r="B209" s="1">
        <v>46209</v>
      </c>
      <c r="C209" t="s">
        <v>13342</v>
      </c>
      <c r="D209" t="s">
        <v>4622</v>
      </c>
    </row>
    <row r="210" spans="1:4" x14ac:dyDescent="0.35">
      <c r="A210">
        <v>6295466025</v>
      </c>
      <c r="B210" s="1">
        <v>46209</v>
      </c>
      <c r="C210" t="s">
        <v>13343</v>
      </c>
      <c r="D210" t="s">
        <v>4622</v>
      </c>
    </row>
    <row r="211" spans="1:4" x14ac:dyDescent="0.35">
      <c r="A211">
        <v>1448121073</v>
      </c>
      <c r="B211" s="1">
        <v>46209</v>
      </c>
      <c r="C211" t="s">
        <v>13344</v>
      </c>
      <c r="D211" t="s">
        <v>4622</v>
      </c>
    </row>
    <row r="212" spans="1:4" x14ac:dyDescent="0.35">
      <c r="A212">
        <v>9294144800</v>
      </c>
      <c r="B212" s="1">
        <v>46209</v>
      </c>
      <c r="C212" t="s">
        <v>13345</v>
      </c>
      <c r="D212" t="s">
        <v>4622</v>
      </c>
    </row>
    <row r="213" spans="1:4" x14ac:dyDescent="0.35">
      <c r="A213">
        <v>5241153553</v>
      </c>
      <c r="B213" s="1">
        <v>46209</v>
      </c>
      <c r="C213" t="s">
        <v>13346</v>
      </c>
      <c r="D213" t="s">
        <v>4622</v>
      </c>
    </row>
    <row r="214" spans="1:4" x14ac:dyDescent="0.35">
      <c r="A214">
        <v>1917023348</v>
      </c>
      <c r="B214" s="1">
        <v>46209</v>
      </c>
      <c r="C214" t="s">
        <v>13347</v>
      </c>
      <c r="D214" t="s">
        <v>4622</v>
      </c>
    </row>
    <row r="215" spans="1:4" x14ac:dyDescent="0.35">
      <c r="A215">
        <v>7692851580</v>
      </c>
      <c r="B215" s="1">
        <v>46209</v>
      </c>
      <c r="C215" t="s">
        <v>13348</v>
      </c>
      <c r="D215" t="s">
        <v>4622</v>
      </c>
    </row>
    <row r="216" spans="1:4" x14ac:dyDescent="0.35">
      <c r="A216">
        <v>6620324582</v>
      </c>
      <c r="B216" s="1">
        <v>46210</v>
      </c>
      <c r="C216" t="s">
        <v>13349</v>
      </c>
      <c r="D216" t="s">
        <v>4622</v>
      </c>
    </row>
    <row r="217" spans="1:4" x14ac:dyDescent="0.35">
      <c r="A217">
        <v>5453058915</v>
      </c>
      <c r="B217" s="1">
        <v>46210</v>
      </c>
      <c r="C217" t="s">
        <v>13285</v>
      </c>
      <c r="D217" t="s">
        <v>4622</v>
      </c>
    </row>
    <row r="218" spans="1:4" x14ac:dyDescent="0.35">
      <c r="A218">
        <v>6529000625</v>
      </c>
      <c r="B218" s="1">
        <v>46210</v>
      </c>
      <c r="C218" t="s">
        <v>810</v>
      </c>
      <c r="D218" t="s">
        <v>4622</v>
      </c>
    </row>
    <row r="219" spans="1:4" x14ac:dyDescent="0.35">
      <c r="A219">
        <v>8133669635</v>
      </c>
      <c r="B219" s="1">
        <v>46210</v>
      </c>
      <c r="C219" t="s">
        <v>13350</v>
      </c>
      <c r="D219" t="s">
        <v>4622</v>
      </c>
    </row>
    <row r="220" spans="1:4" x14ac:dyDescent="0.35">
      <c r="A220">
        <v>4882508877</v>
      </c>
      <c r="B220" s="1">
        <v>46210</v>
      </c>
      <c r="C220" t="s">
        <v>13351</v>
      </c>
      <c r="D220" t="s">
        <v>4622</v>
      </c>
    </row>
    <row r="221" spans="1:4" x14ac:dyDescent="0.35">
      <c r="A221">
        <v>4717688403</v>
      </c>
      <c r="B221" s="1">
        <v>46210</v>
      </c>
      <c r="C221" t="s">
        <v>13352</v>
      </c>
      <c r="D221" t="s">
        <v>4622</v>
      </c>
    </row>
    <row r="222" spans="1:4" x14ac:dyDescent="0.35">
      <c r="A222">
        <v>1649971425</v>
      </c>
      <c r="B222" s="1">
        <v>46210</v>
      </c>
      <c r="C222" t="s">
        <v>13353</v>
      </c>
      <c r="D222" t="s">
        <v>4622</v>
      </c>
    </row>
    <row r="223" spans="1:4" x14ac:dyDescent="0.35">
      <c r="A223">
        <v>4833575414</v>
      </c>
      <c r="B223" s="1">
        <v>46210</v>
      </c>
      <c r="C223" t="s">
        <v>13354</v>
      </c>
      <c r="D223" t="s">
        <v>4622</v>
      </c>
    </row>
    <row r="224" spans="1:4" x14ac:dyDescent="0.35">
      <c r="A224">
        <v>5188515230</v>
      </c>
      <c r="B224" s="1">
        <v>46210</v>
      </c>
      <c r="C224" t="s">
        <v>13355</v>
      </c>
      <c r="D224" t="s">
        <v>4622</v>
      </c>
    </row>
    <row r="225" spans="1:4" x14ac:dyDescent="0.35">
      <c r="A225">
        <v>7882739820</v>
      </c>
      <c r="B225" s="1">
        <v>46210</v>
      </c>
      <c r="C225" t="s">
        <v>13177</v>
      </c>
      <c r="D225" t="s">
        <v>4622</v>
      </c>
    </row>
    <row r="226" spans="1:4" x14ac:dyDescent="0.35">
      <c r="A226">
        <v>5517452379</v>
      </c>
      <c r="B226" s="1">
        <v>46210</v>
      </c>
      <c r="C226" t="s">
        <v>13356</v>
      </c>
      <c r="D226" t="s">
        <v>4622</v>
      </c>
    </row>
    <row r="227" spans="1:4" x14ac:dyDescent="0.35">
      <c r="A227">
        <v>8337676990</v>
      </c>
      <c r="B227" s="1">
        <v>46210</v>
      </c>
      <c r="C227" t="s">
        <v>13357</v>
      </c>
      <c r="D227" t="s">
        <v>4622</v>
      </c>
    </row>
    <row r="228" spans="1:4" x14ac:dyDescent="0.35">
      <c r="A228">
        <v>9412618697</v>
      </c>
      <c r="B228" s="1">
        <v>46210</v>
      </c>
      <c r="C228" t="s">
        <v>13358</v>
      </c>
      <c r="D228" t="s">
        <v>4622</v>
      </c>
    </row>
    <row r="229" spans="1:4" x14ac:dyDescent="0.35">
      <c r="A229">
        <v>6574358573</v>
      </c>
      <c r="B229" s="1">
        <v>46210</v>
      </c>
      <c r="C229" t="s">
        <v>13359</v>
      </c>
      <c r="D229" t="s">
        <v>4622</v>
      </c>
    </row>
    <row r="230" spans="1:4" x14ac:dyDescent="0.35">
      <c r="A230">
        <v>8325439026</v>
      </c>
      <c r="B230" s="1">
        <v>46210</v>
      </c>
      <c r="C230" t="s">
        <v>13360</v>
      </c>
      <c r="D230" t="s">
        <v>4622</v>
      </c>
    </row>
    <row r="231" spans="1:4" x14ac:dyDescent="0.35">
      <c r="A231">
        <v>6470905805</v>
      </c>
      <c r="B231" s="1">
        <v>46210</v>
      </c>
      <c r="C231" t="s">
        <v>13361</v>
      </c>
      <c r="D231" t="s">
        <v>4622</v>
      </c>
    </row>
    <row r="232" spans="1:4" x14ac:dyDescent="0.35">
      <c r="A232">
        <v>8942171796</v>
      </c>
      <c r="B232" s="1">
        <v>46210</v>
      </c>
      <c r="C232" t="s">
        <v>13362</v>
      </c>
      <c r="D232" t="s">
        <v>4622</v>
      </c>
    </row>
    <row r="233" spans="1:4" x14ac:dyDescent="0.35">
      <c r="A233">
        <v>7839080633</v>
      </c>
      <c r="B233" s="1">
        <v>46210</v>
      </c>
      <c r="C233" t="s">
        <v>13363</v>
      </c>
      <c r="D233" t="s">
        <v>4622</v>
      </c>
    </row>
    <row r="234" spans="1:4" x14ac:dyDescent="0.35">
      <c r="A234">
        <v>9940885098</v>
      </c>
      <c r="B234" s="1">
        <v>46210</v>
      </c>
      <c r="C234" t="s">
        <v>13273</v>
      </c>
      <c r="D234" t="s">
        <v>4622</v>
      </c>
    </row>
    <row r="235" spans="1:4" x14ac:dyDescent="0.35">
      <c r="A235">
        <v>2378544268</v>
      </c>
      <c r="B235" s="1">
        <v>46210</v>
      </c>
      <c r="C235" t="s">
        <v>13364</v>
      </c>
      <c r="D235" t="s">
        <v>4622</v>
      </c>
    </row>
    <row r="236" spans="1:4" x14ac:dyDescent="0.35">
      <c r="A236">
        <v>4269553420</v>
      </c>
      <c r="B236" s="1">
        <v>46210</v>
      </c>
      <c r="C236" t="s">
        <v>13200</v>
      </c>
      <c r="D236" t="s">
        <v>4622</v>
      </c>
    </row>
    <row r="237" spans="1:4" x14ac:dyDescent="0.35">
      <c r="A237">
        <v>5491209751</v>
      </c>
      <c r="B237" s="1">
        <v>46210</v>
      </c>
      <c r="C237" t="s">
        <v>13266</v>
      </c>
      <c r="D237" t="s">
        <v>4622</v>
      </c>
    </row>
    <row r="238" spans="1:4" x14ac:dyDescent="0.35">
      <c r="A238">
        <v>6901679637</v>
      </c>
      <c r="B238" s="1">
        <v>46210</v>
      </c>
      <c r="C238" t="s">
        <v>13365</v>
      </c>
      <c r="D238" t="s">
        <v>4622</v>
      </c>
    </row>
    <row r="239" spans="1:4" x14ac:dyDescent="0.35">
      <c r="A239">
        <v>2399998403</v>
      </c>
      <c r="B239" s="1">
        <v>46210</v>
      </c>
      <c r="C239" t="s">
        <v>13366</v>
      </c>
      <c r="D239" t="s">
        <v>4622</v>
      </c>
    </row>
    <row r="240" spans="1:4" x14ac:dyDescent="0.35">
      <c r="A240">
        <v>2816204416</v>
      </c>
      <c r="B240" s="1">
        <v>46210</v>
      </c>
      <c r="C240" t="s">
        <v>13337</v>
      </c>
      <c r="D240" t="s">
        <v>4622</v>
      </c>
    </row>
    <row r="241" spans="1:4" x14ac:dyDescent="0.35">
      <c r="A241">
        <v>6492815178</v>
      </c>
      <c r="B241" s="1">
        <v>46210</v>
      </c>
      <c r="C241" t="s">
        <v>13367</v>
      </c>
      <c r="D241" t="s">
        <v>4622</v>
      </c>
    </row>
    <row r="242" spans="1:4" x14ac:dyDescent="0.35">
      <c r="A242">
        <v>9529035684</v>
      </c>
      <c r="B242" s="1">
        <v>46210</v>
      </c>
      <c r="C242" t="s">
        <v>13337</v>
      </c>
      <c r="D242" t="s">
        <v>4622</v>
      </c>
    </row>
    <row r="243" spans="1:4" x14ac:dyDescent="0.35">
      <c r="A243">
        <v>5320128058</v>
      </c>
      <c r="B243" s="1">
        <v>46210</v>
      </c>
      <c r="C243" t="s">
        <v>13177</v>
      </c>
      <c r="D243" t="s">
        <v>4622</v>
      </c>
    </row>
    <row r="244" spans="1:4" x14ac:dyDescent="0.35">
      <c r="A244">
        <v>9285813079</v>
      </c>
      <c r="B244" s="1">
        <v>46210</v>
      </c>
      <c r="C244" t="s">
        <v>13368</v>
      </c>
      <c r="D244" t="s">
        <v>4622</v>
      </c>
    </row>
    <row r="245" spans="1:4" x14ac:dyDescent="0.35">
      <c r="A245">
        <v>4707817454</v>
      </c>
      <c r="B245" s="1">
        <v>46210</v>
      </c>
      <c r="C245" t="s">
        <v>13369</v>
      </c>
      <c r="D245" t="s">
        <v>4622</v>
      </c>
    </row>
    <row r="246" spans="1:4" x14ac:dyDescent="0.35">
      <c r="A246">
        <v>5425807429</v>
      </c>
      <c r="B246" s="1">
        <v>46210</v>
      </c>
      <c r="C246" t="s">
        <v>13370</v>
      </c>
      <c r="D246" t="s">
        <v>4622</v>
      </c>
    </row>
    <row r="247" spans="1:4" x14ac:dyDescent="0.35">
      <c r="A247">
        <v>7479273227</v>
      </c>
      <c r="B247" s="1">
        <v>46210</v>
      </c>
      <c r="C247" t="s">
        <v>13371</v>
      </c>
      <c r="D247" t="s">
        <v>4622</v>
      </c>
    </row>
    <row r="248" spans="1:4" x14ac:dyDescent="0.35">
      <c r="A248">
        <v>4989841293</v>
      </c>
      <c r="B248" s="1">
        <v>46210</v>
      </c>
      <c r="C248" t="s">
        <v>13372</v>
      </c>
      <c r="D248" t="s">
        <v>4622</v>
      </c>
    </row>
    <row r="249" spans="1:4" x14ac:dyDescent="0.35">
      <c r="A249">
        <v>9782129589</v>
      </c>
      <c r="B249" s="1">
        <v>46210</v>
      </c>
      <c r="C249" t="s">
        <v>13373</v>
      </c>
      <c r="D249" t="s">
        <v>4622</v>
      </c>
    </row>
    <row r="250" spans="1:4" x14ac:dyDescent="0.35">
      <c r="A250">
        <v>4828670911</v>
      </c>
      <c r="B250" s="1">
        <v>46210</v>
      </c>
      <c r="C250" t="s">
        <v>13374</v>
      </c>
      <c r="D250" t="s">
        <v>4622</v>
      </c>
    </row>
    <row r="251" spans="1:4" x14ac:dyDescent="0.35">
      <c r="A251">
        <v>7546361272</v>
      </c>
      <c r="B251" s="1">
        <v>46210</v>
      </c>
      <c r="C251" t="s">
        <v>13375</v>
      </c>
      <c r="D251" t="s">
        <v>4622</v>
      </c>
    </row>
    <row r="252" spans="1:4" x14ac:dyDescent="0.35">
      <c r="A252">
        <v>6199469400</v>
      </c>
      <c r="B252" s="1">
        <v>46210</v>
      </c>
      <c r="C252" t="s">
        <v>13376</v>
      </c>
      <c r="D252" t="s">
        <v>4622</v>
      </c>
    </row>
    <row r="253" spans="1:4" x14ac:dyDescent="0.35">
      <c r="A253">
        <v>8316572511</v>
      </c>
      <c r="B253" s="1">
        <v>46210</v>
      </c>
      <c r="C253" t="s">
        <v>13377</v>
      </c>
      <c r="D253" t="s">
        <v>4622</v>
      </c>
    </row>
    <row r="254" spans="1:4" x14ac:dyDescent="0.35">
      <c r="A254">
        <v>5469238000</v>
      </c>
      <c r="B254" s="1">
        <v>46210</v>
      </c>
      <c r="C254" t="s">
        <v>13378</v>
      </c>
      <c r="D254" t="s">
        <v>4622</v>
      </c>
    </row>
    <row r="255" spans="1:4" x14ac:dyDescent="0.35">
      <c r="A255">
        <v>2236631498</v>
      </c>
      <c r="B255" s="1">
        <v>46210</v>
      </c>
      <c r="C255" t="s">
        <v>13379</v>
      </c>
      <c r="D255" t="s">
        <v>4622</v>
      </c>
    </row>
    <row r="256" spans="1:4" x14ac:dyDescent="0.35">
      <c r="A256">
        <v>9768033402</v>
      </c>
      <c r="B256" s="1">
        <v>46210</v>
      </c>
      <c r="C256" t="s">
        <v>13380</v>
      </c>
      <c r="D256" t="s">
        <v>4622</v>
      </c>
    </row>
    <row r="257" spans="1:4" x14ac:dyDescent="0.35">
      <c r="A257">
        <v>4485300192</v>
      </c>
      <c r="B257" s="1">
        <v>46210</v>
      </c>
      <c r="C257" t="s">
        <v>13381</v>
      </c>
      <c r="D257" t="s">
        <v>4622</v>
      </c>
    </row>
    <row r="258" spans="1:4" x14ac:dyDescent="0.35">
      <c r="A258">
        <v>8906904779</v>
      </c>
      <c r="B258" s="1">
        <v>46210</v>
      </c>
      <c r="C258" t="s">
        <v>13382</v>
      </c>
      <c r="D258" t="s">
        <v>4622</v>
      </c>
    </row>
    <row r="259" spans="1:4" x14ac:dyDescent="0.35">
      <c r="A259">
        <v>7267185286</v>
      </c>
      <c r="B259" s="1">
        <v>46210</v>
      </c>
      <c r="C259" t="s">
        <v>13383</v>
      </c>
      <c r="D259" t="s">
        <v>4622</v>
      </c>
    </row>
    <row r="260" spans="1:4" x14ac:dyDescent="0.35">
      <c r="A260">
        <v>3415462540</v>
      </c>
      <c r="B260" s="1">
        <v>46210</v>
      </c>
      <c r="C260" t="s">
        <v>13384</v>
      </c>
      <c r="D260" t="s">
        <v>4622</v>
      </c>
    </row>
    <row r="261" spans="1:4" x14ac:dyDescent="0.35">
      <c r="A261">
        <v>8774461502</v>
      </c>
      <c r="B261" s="1">
        <v>46210</v>
      </c>
      <c r="C261" t="s">
        <v>13385</v>
      </c>
      <c r="D261" t="s">
        <v>4622</v>
      </c>
    </row>
    <row r="262" spans="1:4" x14ac:dyDescent="0.35">
      <c r="A262">
        <v>3489890647</v>
      </c>
      <c r="B262" s="1">
        <v>46210</v>
      </c>
      <c r="C262" t="s">
        <v>13386</v>
      </c>
      <c r="D262" t="s">
        <v>4622</v>
      </c>
    </row>
    <row r="263" spans="1:4" x14ac:dyDescent="0.35">
      <c r="A263">
        <v>7380652656</v>
      </c>
      <c r="B263" s="1">
        <v>46210</v>
      </c>
      <c r="C263" t="s">
        <v>13273</v>
      </c>
      <c r="D263" t="s">
        <v>4622</v>
      </c>
    </row>
    <row r="264" spans="1:4" x14ac:dyDescent="0.35">
      <c r="A264">
        <v>1704896318</v>
      </c>
      <c r="B264" s="1">
        <v>46210</v>
      </c>
      <c r="C264" t="s">
        <v>13387</v>
      </c>
      <c r="D264" t="s">
        <v>4622</v>
      </c>
    </row>
    <row r="265" spans="1:4" x14ac:dyDescent="0.35">
      <c r="A265">
        <v>1656012002</v>
      </c>
      <c r="B265" s="1">
        <v>46210</v>
      </c>
      <c r="C265" t="s">
        <v>13373</v>
      </c>
      <c r="D265" t="s">
        <v>4622</v>
      </c>
    </row>
    <row r="266" spans="1:4" x14ac:dyDescent="0.35">
      <c r="A266">
        <v>4189142327</v>
      </c>
      <c r="B266" s="1">
        <v>46210</v>
      </c>
      <c r="C266" t="s">
        <v>13388</v>
      </c>
      <c r="D266" t="s">
        <v>4622</v>
      </c>
    </row>
    <row r="267" spans="1:4" x14ac:dyDescent="0.35">
      <c r="A267">
        <v>4250721295</v>
      </c>
      <c r="B267" s="1">
        <v>46210</v>
      </c>
      <c r="C267" t="s">
        <v>13389</v>
      </c>
      <c r="D267" t="s">
        <v>4622</v>
      </c>
    </row>
    <row r="268" spans="1:4" x14ac:dyDescent="0.35">
      <c r="A268">
        <v>4027728078</v>
      </c>
      <c r="B268" s="1">
        <v>46210</v>
      </c>
      <c r="C268" t="s">
        <v>13390</v>
      </c>
      <c r="D268" t="s">
        <v>4622</v>
      </c>
    </row>
    <row r="269" spans="1:4" x14ac:dyDescent="0.35">
      <c r="A269">
        <v>3499111603</v>
      </c>
      <c r="B269" s="1">
        <v>46210</v>
      </c>
      <c r="C269" t="s">
        <v>13391</v>
      </c>
      <c r="D269" t="s">
        <v>4622</v>
      </c>
    </row>
    <row r="270" spans="1:4" x14ac:dyDescent="0.35">
      <c r="A270">
        <v>6721709351</v>
      </c>
      <c r="B270" s="1">
        <v>46210</v>
      </c>
      <c r="C270" t="s">
        <v>13392</v>
      </c>
      <c r="D270" t="s">
        <v>4622</v>
      </c>
    </row>
    <row r="271" spans="1:4" x14ac:dyDescent="0.35">
      <c r="A271">
        <v>3814824301</v>
      </c>
      <c r="B271" s="1">
        <v>46210</v>
      </c>
      <c r="C271" t="s">
        <v>13305</v>
      </c>
      <c r="D271" t="s">
        <v>4622</v>
      </c>
    </row>
    <row r="272" spans="1:4" x14ac:dyDescent="0.35">
      <c r="A272">
        <v>9562520628</v>
      </c>
      <c r="B272" s="1">
        <v>46210</v>
      </c>
      <c r="C272" t="s">
        <v>13393</v>
      </c>
      <c r="D272" t="s">
        <v>4622</v>
      </c>
    </row>
    <row r="273" spans="2:2" x14ac:dyDescent="0.35">
      <c r="B273" s="1"/>
    </row>
    <row r="274" spans="2:2" x14ac:dyDescent="0.35">
      <c r="B274" s="1"/>
    </row>
    <row r="275" spans="2:2" x14ac:dyDescent="0.35">
      <c r="B275" s="1"/>
    </row>
    <row r="276" spans="2:2" x14ac:dyDescent="0.35">
      <c r="B276" s="1"/>
    </row>
    <row r="277" spans="2:2" x14ac:dyDescent="0.35">
      <c r="B277" s="1"/>
    </row>
    <row r="278" spans="2:2" x14ac:dyDescent="0.35">
      <c r="B278" s="1"/>
    </row>
    <row r="279" spans="2:2" x14ac:dyDescent="0.35">
      <c r="B279" s="1"/>
    </row>
    <row r="280" spans="2:2" x14ac:dyDescent="0.35">
      <c r="B280" s="1"/>
    </row>
    <row r="281" spans="2:2" x14ac:dyDescent="0.35">
      <c r="B281" s="1"/>
    </row>
    <row r="282" spans="2:2" x14ac:dyDescent="0.35">
      <c r="B282" s="1"/>
    </row>
    <row r="283" spans="2:2" x14ac:dyDescent="0.35">
      <c r="B283" s="1"/>
    </row>
    <row r="284" spans="2:2" x14ac:dyDescent="0.35">
      <c r="B284" s="1"/>
    </row>
    <row r="285" spans="2:2" x14ac:dyDescent="0.35">
      <c r="B285" s="1"/>
    </row>
    <row r="286" spans="2:2" x14ac:dyDescent="0.35">
      <c r="B286" s="1"/>
    </row>
    <row r="287" spans="2:2" x14ac:dyDescent="0.35">
      <c r="B287" s="1"/>
    </row>
    <row r="288" spans="2:2" x14ac:dyDescent="0.35">
      <c r="B288" s="1"/>
    </row>
    <row r="289" spans="2:2" x14ac:dyDescent="0.35">
      <c r="B289" s="1"/>
    </row>
    <row r="290" spans="2:2" x14ac:dyDescent="0.35">
      <c r="B290" s="1"/>
    </row>
    <row r="291" spans="2:2" x14ac:dyDescent="0.35">
      <c r="B291" s="1"/>
    </row>
    <row r="292" spans="2:2" x14ac:dyDescent="0.35">
      <c r="B292" s="1"/>
    </row>
    <row r="293" spans="2:2" x14ac:dyDescent="0.35">
      <c r="B293" s="1"/>
    </row>
    <row r="294" spans="2:2" x14ac:dyDescent="0.35">
      <c r="B294" s="1"/>
    </row>
    <row r="295" spans="2:2" x14ac:dyDescent="0.35">
      <c r="B295" s="1"/>
    </row>
    <row r="296" spans="2:2" x14ac:dyDescent="0.35">
      <c r="B296" s="1"/>
    </row>
    <row r="297" spans="2:2" x14ac:dyDescent="0.35">
      <c r="B297" s="1"/>
    </row>
    <row r="298" spans="2:2" x14ac:dyDescent="0.35">
      <c r="B298" s="1"/>
    </row>
    <row r="299" spans="2:2" x14ac:dyDescent="0.35">
      <c r="B299" s="1"/>
    </row>
    <row r="300" spans="2:2" x14ac:dyDescent="0.35">
      <c r="B300" s="1"/>
    </row>
    <row r="301" spans="2:2" x14ac:dyDescent="0.35">
      <c r="B301" s="1"/>
    </row>
    <row r="302" spans="2:2" x14ac:dyDescent="0.35">
      <c r="B302" s="1"/>
    </row>
    <row r="303" spans="2:2" x14ac:dyDescent="0.35">
      <c r="B303" s="1"/>
    </row>
    <row r="304" spans="2:2" x14ac:dyDescent="0.35">
      <c r="B304" s="1"/>
    </row>
    <row r="305" spans="2:2" x14ac:dyDescent="0.35">
      <c r="B305" s="1"/>
    </row>
    <row r="306" spans="2:2" x14ac:dyDescent="0.35">
      <c r="B306" s="1"/>
    </row>
    <row r="307" spans="2:2" x14ac:dyDescent="0.35">
      <c r="B307" s="1"/>
    </row>
    <row r="308" spans="2:2" x14ac:dyDescent="0.35">
      <c r="B308" s="1"/>
    </row>
    <row r="309" spans="2:2" x14ac:dyDescent="0.35">
      <c r="B309" s="1"/>
    </row>
    <row r="310" spans="2:2" x14ac:dyDescent="0.35">
      <c r="B310" s="1"/>
    </row>
    <row r="311" spans="2:2" x14ac:dyDescent="0.35">
      <c r="B311" s="1"/>
    </row>
    <row r="312" spans="2:2" x14ac:dyDescent="0.35">
      <c r="B312" s="1"/>
    </row>
    <row r="313" spans="2:2" x14ac:dyDescent="0.35">
      <c r="B313" s="1"/>
    </row>
    <row r="314" spans="2:2" x14ac:dyDescent="0.35">
      <c r="B314" s="1"/>
    </row>
    <row r="315" spans="2:2" x14ac:dyDescent="0.35">
      <c r="B315" s="1"/>
    </row>
    <row r="316" spans="2:2" x14ac:dyDescent="0.35">
      <c r="B316" s="1"/>
    </row>
    <row r="317" spans="2:2" x14ac:dyDescent="0.35">
      <c r="B317" s="1"/>
    </row>
    <row r="318" spans="2:2" x14ac:dyDescent="0.35">
      <c r="B318" s="1"/>
    </row>
    <row r="319" spans="2:2" x14ac:dyDescent="0.35">
      <c r="B319" s="1"/>
    </row>
    <row r="320" spans="2:2" x14ac:dyDescent="0.35">
      <c r="B320" s="1"/>
    </row>
    <row r="321" spans="2:2" x14ac:dyDescent="0.35">
      <c r="B321" s="1"/>
    </row>
    <row r="322" spans="2:2" x14ac:dyDescent="0.35">
      <c r="B322" s="1"/>
    </row>
    <row r="323" spans="2:2" x14ac:dyDescent="0.35">
      <c r="B323" s="1"/>
    </row>
    <row r="324" spans="2:2" x14ac:dyDescent="0.35">
      <c r="B324" s="1"/>
    </row>
    <row r="325" spans="2:2" x14ac:dyDescent="0.35">
      <c r="B325" s="1"/>
    </row>
    <row r="326" spans="2:2" x14ac:dyDescent="0.35">
      <c r="B326" s="1"/>
    </row>
    <row r="327" spans="2:2" x14ac:dyDescent="0.35">
      <c r="B327" s="1"/>
    </row>
    <row r="328" spans="2:2" x14ac:dyDescent="0.35">
      <c r="B328" s="1"/>
    </row>
    <row r="329" spans="2:2" x14ac:dyDescent="0.35">
      <c r="B329" s="1"/>
    </row>
    <row r="330" spans="2:2" x14ac:dyDescent="0.35">
      <c r="B330" s="1"/>
    </row>
    <row r="331" spans="2:2" x14ac:dyDescent="0.35">
      <c r="B331" s="1"/>
    </row>
    <row r="332" spans="2:2" x14ac:dyDescent="0.35">
      <c r="B332" s="1"/>
    </row>
    <row r="333" spans="2:2" x14ac:dyDescent="0.35">
      <c r="B333" s="1"/>
    </row>
    <row r="334" spans="2:2" x14ac:dyDescent="0.35">
      <c r="B334" s="1"/>
    </row>
    <row r="335" spans="2:2" x14ac:dyDescent="0.35">
      <c r="B335" s="1"/>
    </row>
    <row r="336" spans="2:2" x14ac:dyDescent="0.35">
      <c r="B336" s="1"/>
    </row>
    <row r="337" spans="2:2" x14ac:dyDescent="0.35">
      <c r="B337" s="1"/>
    </row>
    <row r="338" spans="2:2" x14ac:dyDescent="0.35">
      <c r="B338" s="1"/>
    </row>
    <row r="339" spans="2:2" x14ac:dyDescent="0.35">
      <c r="B339" s="1"/>
    </row>
    <row r="340" spans="2:2" x14ac:dyDescent="0.35">
      <c r="B340" s="1"/>
    </row>
    <row r="341" spans="2:2" x14ac:dyDescent="0.35">
      <c r="B341" s="1"/>
    </row>
    <row r="342" spans="2:2" x14ac:dyDescent="0.35">
      <c r="B342" s="1"/>
    </row>
    <row r="343" spans="2:2" x14ac:dyDescent="0.35">
      <c r="B343" s="1"/>
    </row>
    <row r="344" spans="2:2" x14ac:dyDescent="0.35">
      <c r="B344" s="1"/>
    </row>
    <row r="345" spans="2:2" x14ac:dyDescent="0.35">
      <c r="B345" s="1"/>
    </row>
    <row r="346" spans="2:2" x14ac:dyDescent="0.35">
      <c r="B346" s="1"/>
    </row>
    <row r="347" spans="2:2" x14ac:dyDescent="0.35">
      <c r="B347" s="1"/>
    </row>
    <row r="348" spans="2:2" x14ac:dyDescent="0.35">
      <c r="B348" s="1"/>
    </row>
    <row r="349" spans="2:2" x14ac:dyDescent="0.35">
      <c r="B349" s="1"/>
    </row>
    <row r="350" spans="2:2" x14ac:dyDescent="0.35">
      <c r="B350" s="1"/>
    </row>
    <row r="351" spans="2:2" x14ac:dyDescent="0.35">
      <c r="B351" s="1"/>
    </row>
    <row r="352" spans="2:2" x14ac:dyDescent="0.35">
      <c r="B352" s="1"/>
    </row>
    <row r="353" spans="2:2" x14ac:dyDescent="0.35">
      <c r="B353" s="1"/>
    </row>
    <row r="354" spans="2:2" x14ac:dyDescent="0.35">
      <c r="B354" s="1"/>
    </row>
    <row r="355" spans="2:2" x14ac:dyDescent="0.35">
      <c r="B355" s="1"/>
    </row>
    <row r="356" spans="2:2" x14ac:dyDescent="0.35">
      <c r="B356" s="1"/>
    </row>
    <row r="357" spans="2:2" x14ac:dyDescent="0.35">
      <c r="B357" s="1"/>
    </row>
    <row r="358" spans="2:2" x14ac:dyDescent="0.35">
      <c r="B358" s="1"/>
    </row>
    <row r="359" spans="2:2" x14ac:dyDescent="0.35">
      <c r="B359" s="1"/>
    </row>
    <row r="360" spans="2:2" x14ac:dyDescent="0.35">
      <c r="B360" s="1"/>
    </row>
    <row r="361" spans="2:2" x14ac:dyDescent="0.35">
      <c r="B361" s="1"/>
    </row>
    <row r="362" spans="2:2" x14ac:dyDescent="0.35">
      <c r="B362" s="1"/>
    </row>
    <row r="363" spans="2:2" x14ac:dyDescent="0.35">
      <c r="B363" s="1"/>
    </row>
    <row r="364" spans="2:2" x14ac:dyDescent="0.35">
      <c r="B364" s="1"/>
    </row>
    <row r="365" spans="2:2" x14ac:dyDescent="0.35">
      <c r="B365" s="1"/>
    </row>
    <row r="366" spans="2:2" x14ac:dyDescent="0.35">
      <c r="B366" s="1"/>
    </row>
    <row r="367" spans="2:2" x14ac:dyDescent="0.35">
      <c r="B367" s="1"/>
    </row>
    <row r="368" spans="2:2" x14ac:dyDescent="0.35">
      <c r="B368" s="1"/>
    </row>
    <row r="369" spans="2:2" x14ac:dyDescent="0.35">
      <c r="B369" s="1"/>
    </row>
    <row r="370" spans="2:2" x14ac:dyDescent="0.35">
      <c r="B370" s="1"/>
    </row>
    <row r="371" spans="2:2" x14ac:dyDescent="0.35">
      <c r="B371" s="1"/>
    </row>
    <row r="372" spans="2:2" x14ac:dyDescent="0.35">
      <c r="B372" s="1"/>
    </row>
    <row r="373" spans="2:2" x14ac:dyDescent="0.35">
      <c r="B373" s="1"/>
    </row>
    <row r="374" spans="2:2" x14ac:dyDescent="0.35">
      <c r="B374" s="1"/>
    </row>
    <row r="375" spans="2:2" x14ac:dyDescent="0.35">
      <c r="B375" s="1"/>
    </row>
    <row r="376" spans="2:2" x14ac:dyDescent="0.35">
      <c r="B376" s="1"/>
    </row>
    <row r="377" spans="2:2" x14ac:dyDescent="0.35">
      <c r="B377" s="1"/>
    </row>
    <row r="378" spans="2:2" x14ac:dyDescent="0.35">
      <c r="B378" s="1"/>
    </row>
    <row r="379" spans="2:2" x14ac:dyDescent="0.35">
      <c r="B379" s="1"/>
    </row>
    <row r="380" spans="2:2" x14ac:dyDescent="0.35">
      <c r="B380" s="1"/>
    </row>
    <row r="381" spans="2:2" x14ac:dyDescent="0.35">
      <c r="B381" s="1"/>
    </row>
    <row r="382" spans="2:2" x14ac:dyDescent="0.35">
      <c r="B382" s="1"/>
    </row>
    <row r="383" spans="2:2" x14ac:dyDescent="0.35">
      <c r="B383" s="1"/>
    </row>
    <row r="384" spans="2:2" x14ac:dyDescent="0.35">
      <c r="B384" s="1"/>
    </row>
    <row r="385" spans="2:2" x14ac:dyDescent="0.35">
      <c r="B385" s="1"/>
    </row>
    <row r="386" spans="2:2" x14ac:dyDescent="0.35">
      <c r="B386" s="1"/>
    </row>
    <row r="387" spans="2:2" x14ac:dyDescent="0.35">
      <c r="B387" s="1"/>
    </row>
    <row r="388" spans="2:2" x14ac:dyDescent="0.35">
      <c r="B388" s="1"/>
    </row>
    <row r="389" spans="2:2" x14ac:dyDescent="0.35">
      <c r="B389" s="1"/>
    </row>
    <row r="390" spans="2:2" x14ac:dyDescent="0.35">
      <c r="B390" s="1"/>
    </row>
    <row r="391" spans="2:2" x14ac:dyDescent="0.35">
      <c r="B391" s="1"/>
    </row>
    <row r="392" spans="2:2" x14ac:dyDescent="0.35">
      <c r="B392" s="1"/>
    </row>
    <row r="393" spans="2:2" x14ac:dyDescent="0.35">
      <c r="B393" s="1"/>
    </row>
    <row r="394" spans="2:2" x14ac:dyDescent="0.35">
      <c r="B394" s="1"/>
    </row>
    <row r="395" spans="2:2" x14ac:dyDescent="0.35">
      <c r="B395" s="1"/>
    </row>
    <row r="396" spans="2:2" x14ac:dyDescent="0.35">
      <c r="B396" s="1"/>
    </row>
    <row r="397" spans="2:2" x14ac:dyDescent="0.35">
      <c r="B397" s="1"/>
    </row>
    <row r="398" spans="2:2" x14ac:dyDescent="0.35">
      <c r="B398" s="1"/>
    </row>
    <row r="399" spans="2:2" x14ac:dyDescent="0.35">
      <c r="B399" s="1"/>
    </row>
    <row r="400" spans="2:2" x14ac:dyDescent="0.35">
      <c r="B400" s="1"/>
    </row>
    <row r="401" spans="2:2" x14ac:dyDescent="0.35">
      <c r="B401" s="1"/>
    </row>
    <row r="402" spans="2:2" x14ac:dyDescent="0.35">
      <c r="B402" s="1"/>
    </row>
    <row r="403" spans="2:2" x14ac:dyDescent="0.35">
      <c r="B403" s="1"/>
    </row>
    <row r="404" spans="2:2" x14ac:dyDescent="0.35">
      <c r="B404" s="1"/>
    </row>
    <row r="405" spans="2:2" x14ac:dyDescent="0.35">
      <c r="B405" s="1"/>
    </row>
    <row r="406" spans="2:2" x14ac:dyDescent="0.35">
      <c r="B406" s="1"/>
    </row>
    <row r="407" spans="2:2" x14ac:dyDescent="0.35">
      <c r="B407" s="1"/>
    </row>
    <row r="408" spans="2:2" x14ac:dyDescent="0.35">
      <c r="B408" s="1"/>
    </row>
    <row r="409" spans="2:2" x14ac:dyDescent="0.35">
      <c r="B409" s="1"/>
    </row>
    <row r="410" spans="2:2" x14ac:dyDescent="0.35">
      <c r="B410" s="1"/>
    </row>
    <row r="411" spans="2:2" x14ac:dyDescent="0.35">
      <c r="B411" s="1"/>
    </row>
    <row r="412" spans="2:2" x14ac:dyDescent="0.35">
      <c r="B412" s="1"/>
    </row>
    <row r="413" spans="2:2" x14ac:dyDescent="0.35">
      <c r="B413" s="1"/>
    </row>
    <row r="414" spans="2:2" x14ac:dyDescent="0.35">
      <c r="B414" s="1"/>
    </row>
    <row r="415" spans="2:2" x14ac:dyDescent="0.35">
      <c r="B415" s="1"/>
    </row>
    <row r="416" spans="2:2" x14ac:dyDescent="0.35">
      <c r="B416" s="1"/>
    </row>
    <row r="417" spans="2:2" x14ac:dyDescent="0.35">
      <c r="B417" s="1"/>
    </row>
    <row r="418" spans="2:2" x14ac:dyDescent="0.35">
      <c r="B418" s="1"/>
    </row>
    <row r="419" spans="2:2" x14ac:dyDescent="0.35">
      <c r="B419" s="1"/>
    </row>
    <row r="420" spans="2:2" x14ac:dyDescent="0.35">
      <c r="B420" s="1"/>
    </row>
    <row r="421" spans="2:2" x14ac:dyDescent="0.35">
      <c r="B421" s="1"/>
    </row>
    <row r="422" spans="2:2" x14ac:dyDescent="0.35">
      <c r="B422" s="1"/>
    </row>
    <row r="423" spans="2:2" x14ac:dyDescent="0.35">
      <c r="B423" s="1"/>
    </row>
    <row r="424" spans="2:2" x14ac:dyDescent="0.35">
      <c r="B424" s="1"/>
    </row>
    <row r="425" spans="2:2" x14ac:dyDescent="0.35">
      <c r="B425" s="1"/>
    </row>
    <row r="426" spans="2:2" x14ac:dyDescent="0.35">
      <c r="B426" s="1"/>
    </row>
    <row r="427" spans="2:2" x14ac:dyDescent="0.35">
      <c r="B427" s="1"/>
    </row>
    <row r="428" spans="2:2" x14ac:dyDescent="0.35">
      <c r="B428" s="1"/>
    </row>
    <row r="429" spans="2:2" x14ac:dyDescent="0.35">
      <c r="B429" s="1"/>
    </row>
    <row r="430" spans="2:2" x14ac:dyDescent="0.35">
      <c r="B430" s="1"/>
    </row>
    <row r="431" spans="2:2" x14ac:dyDescent="0.35">
      <c r="B431" s="1"/>
    </row>
    <row r="432" spans="2:2" x14ac:dyDescent="0.35">
      <c r="B432" s="1"/>
    </row>
    <row r="433" spans="2:2" x14ac:dyDescent="0.35">
      <c r="B433" s="1"/>
    </row>
    <row r="434" spans="2:2" x14ac:dyDescent="0.35">
      <c r="B434" s="1"/>
    </row>
    <row r="435" spans="2:2" x14ac:dyDescent="0.35">
      <c r="B435" s="1"/>
    </row>
    <row r="436" spans="2:2" x14ac:dyDescent="0.35">
      <c r="B436" s="1"/>
    </row>
    <row r="437" spans="2:2" x14ac:dyDescent="0.35">
      <c r="B437" s="1"/>
    </row>
    <row r="438" spans="2:2" x14ac:dyDescent="0.35">
      <c r="B438" s="1"/>
    </row>
    <row r="439" spans="2:2" x14ac:dyDescent="0.35">
      <c r="B439" s="1"/>
    </row>
    <row r="440" spans="2:2" x14ac:dyDescent="0.35">
      <c r="B440" s="1"/>
    </row>
    <row r="441" spans="2:2" x14ac:dyDescent="0.35">
      <c r="B441" s="1"/>
    </row>
    <row r="442" spans="2:2" x14ac:dyDescent="0.35">
      <c r="B442" s="1"/>
    </row>
    <row r="443" spans="2:2" x14ac:dyDescent="0.35">
      <c r="B443" s="1"/>
    </row>
    <row r="444" spans="2:2" x14ac:dyDescent="0.35">
      <c r="B444" s="1"/>
    </row>
    <row r="445" spans="2:2" x14ac:dyDescent="0.35">
      <c r="B445" s="1"/>
    </row>
    <row r="446" spans="2:2" x14ac:dyDescent="0.35">
      <c r="B446" s="1"/>
    </row>
    <row r="447" spans="2:2" x14ac:dyDescent="0.35">
      <c r="B447" s="1"/>
    </row>
    <row r="448" spans="2:2" x14ac:dyDescent="0.35">
      <c r="B448" s="1"/>
    </row>
    <row r="449" spans="2:2" x14ac:dyDescent="0.35">
      <c r="B449" s="1"/>
    </row>
    <row r="450" spans="2:2" x14ac:dyDescent="0.35">
      <c r="B450" s="1"/>
    </row>
    <row r="451" spans="2:2" x14ac:dyDescent="0.35">
      <c r="B451" s="1"/>
    </row>
    <row r="452" spans="2:2" x14ac:dyDescent="0.35">
      <c r="B452" s="1"/>
    </row>
    <row r="453" spans="2:2" x14ac:dyDescent="0.35">
      <c r="B453" s="1"/>
    </row>
    <row r="454" spans="2:2" x14ac:dyDescent="0.35">
      <c r="B454" s="1"/>
    </row>
    <row r="455" spans="2:2" x14ac:dyDescent="0.35">
      <c r="B455" s="1"/>
    </row>
    <row r="456" spans="2:2" x14ac:dyDescent="0.35">
      <c r="B456" s="1"/>
    </row>
    <row r="457" spans="2:2" x14ac:dyDescent="0.35">
      <c r="B457" s="1"/>
    </row>
    <row r="458" spans="2:2" x14ac:dyDescent="0.35">
      <c r="B458" s="1"/>
    </row>
    <row r="459" spans="2:2" x14ac:dyDescent="0.35">
      <c r="B459" s="1"/>
    </row>
    <row r="460" spans="2:2" x14ac:dyDescent="0.35">
      <c r="B460" s="1"/>
    </row>
    <row r="461" spans="2:2" x14ac:dyDescent="0.35">
      <c r="B461" s="1"/>
    </row>
    <row r="462" spans="2:2" x14ac:dyDescent="0.35">
      <c r="B462" s="1"/>
    </row>
    <row r="463" spans="2:2" x14ac:dyDescent="0.35">
      <c r="B463" s="1"/>
    </row>
    <row r="464" spans="2:2" x14ac:dyDescent="0.35">
      <c r="B464" s="1"/>
    </row>
    <row r="465" spans="2:2" x14ac:dyDescent="0.35">
      <c r="B465" s="1"/>
    </row>
    <row r="466" spans="2:2" x14ac:dyDescent="0.35">
      <c r="B466" s="1"/>
    </row>
    <row r="467" spans="2:2" x14ac:dyDescent="0.35">
      <c r="B467" s="1"/>
    </row>
    <row r="468" spans="2:2" x14ac:dyDescent="0.35">
      <c r="B468" s="1"/>
    </row>
    <row r="469" spans="2:2" x14ac:dyDescent="0.35">
      <c r="B469" s="1"/>
    </row>
    <row r="470" spans="2:2" x14ac:dyDescent="0.35">
      <c r="B470" s="1"/>
    </row>
    <row r="471" spans="2:2" x14ac:dyDescent="0.35">
      <c r="B471" s="1"/>
    </row>
    <row r="472" spans="2:2" x14ac:dyDescent="0.35">
      <c r="B472" s="1"/>
    </row>
    <row r="473" spans="2:2" x14ac:dyDescent="0.35">
      <c r="B473" s="1"/>
    </row>
    <row r="474" spans="2:2" x14ac:dyDescent="0.35">
      <c r="B474" s="1"/>
    </row>
    <row r="475" spans="2:2" x14ac:dyDescent="0.35">
      <c r="B475" s="1"/>
    </row>
    <row r="476" spans="2:2" x14ac:dyDescent="0.35">
      <c r="B476" s="1"/>
    </row>
    <row r="477" spans="2:2" x14ac:dyDescent="0.35">
      <c r="B477" s="1"/>
    </row>
    <row r="478" spans="2:2" x14ac:dyDescent="0.35">
      <c r="B478" s="1"/>
    </row>
    <row r="479" spans="2:2" x14ac:dyDescent="0.35">
      <c r="B479" s="1"/>
    </row>
    <row r="480" spans="2:2" x14ac:dyDescent="0.35">
      <c r="B480" s="1"/>
    </row>
    <row r="481" spans="2:2" x14ac:dyDescent="0.35">
      <c r="B481" s="1"/>
    </row>
    <row r="482" spans="2:2" x14ac:dyDescent="0.35">
      <c r="B482" s="1"/>
    </row>
    <row r="483" spans="2:2" x14ac:dyDescent="0.35">
      <c r="B483" s="1"/>
    </row>
    <row r="484" spans="2:2" x14ac:dyDescent="0.35">
      <c r="B484" s="1"/>
    </row>
    <row r="485" spans="2:2" x14ac:dyDescent="0.35">
      <c r="B485" s="1"/>
    </row>
    <row r="486" spans="2:2" x14ac:dyDescent="0.35">
      <c r="B486" s="1"/>
    </row>
    <row r="487" spans="2:2" x14ac:dyDescent="0.35">
      <c r="B487" s="1"/>
    </row>
    <row r="488" spans="2:2" x14ac:dyDescent="0.35">
      <c r="B488" s="1"/>
    </row>
    <row r="489" spans="2:2" x14ac:dyDescent="0.35">
      <c r="B489" s="1"/>
    </row>
    <row r="490" spans="2:2" x14ac:dyDescent="0.35">
      <c r="B490" s="1"/>
    </row>
    <row r="491" spans="2:2" x14ac:dyDescent="0.35">
      <c r="B491" s="1"/>
    </row>
    <row r="492" spans="2:2" x14ac:dyDescent="0.35">
      <c r="B492" s="1"/>
    </row>
    <row r="493" spans="2:2" x14ac:dyDescent="0.35">
      <c r="B493" s="1"/>
    </row>
    <row r="494" spans="2:2" x14ac:dyDescent="0.35">
      <c r="B494" s="1"/>
    </row>
    <row r="495" spans="2:2" x14ac:dyDescent="0.35">
      <c r="B495" s="1"/>
    </row>
    <row r="496" spans="2:2" x14ac:dyDescent="0.35">
      <c r="B496" s="1"/>
    </row>
    <row r="497" spans="2:2" x14ac:dyDescent="0.35">
      <c r="B497" s="1"/>
    </row>
    <row r="498" spans="2:2" x14ac:dyDescent="0.35">
      <c r="B498" s="1"/>
    </row>
    <row r="499" spans="2:2" x14ac:dyDescent="0.35">
      <c r="B499" s="1"/>
    </row>
    <row r="500" spans="2:2" x14ac:dyDescent="0.35">
      <c r="B500" s="1"/>
    </row>
    <row r="501" spans="2:2" x14ac:dyDescent="0.35">
      <c r="B501" s="1"/>
    </row>
    <row r="502" spans="2:2" x14ac:dyDescent="0.35">
      <c r="B502" s="1"/>
    </row>
    <row r="503" spans="2:2" x14ac:dyDescent="0.35">
      <c r="B503" s="1"/>
    </row>
    <row r="504" spans="2:2" x14ac:dyDescent="0.35">
      <c r="B504" s="1"/>
    </row>
    <row r="505" spans="2:2" x14ac:dyDescent="0.35">
      <c r="B505" s="1"/>
    </row>
    <row r="506" spans="2:2" x14ac:dyDescent="0.35">
      <c r="B506" s="1"/>
    </row>
    <row r="507" spans="2:2" x14ac:dyDescent="0.35">
      <c r="B507" s="1"/>
    </row>
    <row r="508" spans="2:2" x14ac:dyDescent="0.35">
      <c r="B508" s="1"/>
    </row>
    <row r="509" spans="2:2" x14ac:dyDescent="0.35">
      <c r="B509" s="1"/>
    </row>
    <row r="510" spans="2:2" x14ac:dyDescent="0.35">
      <c r="B510" s="1"/>
    </row>
    <row r="511" spans="2:2" x14ac:dyDescent="0.35">
      <c r="B511" s="1"/>
    </row>
    <row r="512" spans="2:2" x14ac:dyDescent="0.35">
      <c r="B512" s="1"/>
    </row>
    <row r="513" spans="2:2" x14ac:dyDescent="0.35">
      <c r="B513" s="1"/>
    </row>
    <row r="514" spans="2:2" x14ac:dyDescent="0.35">
      <c r="B514" s="1"/>
    </row>
    <row r="515" spans="2:2" x14ac:dyDescent="0.35">
      <c r="B515" s="1"/>
    </row>
    <row r="516" spans="2:2" x14ac:dyDescent="0.35">
      <c r="B516" s="1"/>
    </row>
    <row r="517" spans="2:2" x14ac:dyDescent="0.35">
      <c r="B517" s="1"/>
    </row>
    <row r="518" spans="2:2" x14ac:dyDescent="0.35">
      <c r="B518" s="1"/>
    </row>
    <row r="519" spans="2:2" x14ac:dyDescent="0.35">
      <c r="B519" s="1"/>
    </row>
    <row r="520" spans="2:2" x14ac:dyDescent="0.35">
      <c r="B520" s="1"/>
    </row>
    <row r="521" spans="2:2" x14ac:dyDescent="0.35">
      <c r="B521" s="1"/>
    </row>
    <row r="522" spans="2:2" x14ac:dyDescent="0.35">
      <c r="B522" s="1"/>
    </row>
    <row r="523" spans="2:2" x14ac:dyDescent="0.35">
      <c r="B523" s="1"/>
    </row>
    <row r="524" spans="2:2" x14ac:dyDescent="0.35">
      <c r="B524" s="1"/>
    </row>
    <row r="525" spans="2:2" x14ac:dyDescent="0.35">
      <c r="B525" s="1"/>
    </row>
    <row r="526" spans="2:2" x14ac:dyDescent="0.35">
      <c r="B526" s="1"/>
    </row>
    <row r="527" spans="2:2" x14ac:dyDescent="0.35">
      <c r="B527" s="1"/>
    </row>
    <row r="528" spans="2:2" x14ac:dyDescent="0.35">
      <c r="B528" s="1"/>
    </row>
    <row r="529" spans="2:2" x14ac:dyDescent="0.35">
      <c r="B529" s="1"/>
    </row>
    <row r="530" spans="2:2" x14ac:dyDescent="0.35">
      <c r="B530" s="1"/>
    </row>
    <row r="531" spans="2:2" x14ac:dyDescent="0.35">
      <c r="B531" s="1"/>
    </row>
    <row r="532" spans="2:2" x14ac:dyDescent="0.35">
      <c r="B532" s="1"/>
    </row>
    <row r="533" spans="2:2" x14ac:dyDescent="0.35">
      <c r="B533" s="1"/>
    </row>
    <row r="534" spans="2:2" x14ac:dyDescent="0.35">
      <c r="B534" s="1"/>
    </row>
    <row r="535" spans="2:2" x14ac:dyDescent="0.35">
      <c r="B535" s="1"/>
    </row>
    <row r="536" spans="2:2" x14ac:dyDescent="0.35">
      <c r="B536" s="1"/>
    </row>
    <row r="537" spans="2:2" x14ac:dyDescent="0.35">
      <c r="B537" s="1"/>
    </row>
    <row r="538" spans="2:2" x14ac:dyDescent="0.35">
      <c r="B538" s="1"/>
    </row>
    <row r="539" spans="2:2" x14ac:dyDescent="0.35">
      <c r="B539" s="1"/>
    </row>
    <row r="540" spans="2:2" x14ac:dyDescent="0.35">
      <c r="B540" s="1"/>
    </row>
    <row r="541" spans="2:2" x14ac:dyDescent="0.35">
      <c r="B541" s="1"/>
    </row>
    <row r="542" spans="2:2" x14ac:dyDescent="0.35">
      <c r="B542" s="1"/>
    </row>
    <row r="543" spans="2:2" x14ac:dyDescent="0.35">
      <c r="B543" s="1"/>
    </row>
    <row r="544" spans="2:2" x14ac:dyDescent="0.35">
      <c r="B544" s="1"/>
    </row>
    <row r="545" spans="2:2" x14ac:dyDescent="0.35">
      <c r="B545" s="1"/>
    </row>
    <row r="546" spans="2:2" x14ac:dyDescent="0.35">
      <c r="B546" s="1"/>
    </row>
    <row r="547" spans="2:2" x14ac:dyDescent="0.35">
      <c r="B547" s="1"/>
    </row>
    <row r="548" spans="2:2" x14ac:dyDescent="0.35">
      <c r="B548" s="1"/>
    </row>
    <row r="549" spans="2:2" x14ac:dyDescent="0.35">
      <c r="B549" s="1"/>
    </row>
    <row r="550" spans="2:2" x14ac:dyDescent="0.35">
      <c r="B550" s="1"/>
    </row>
    <row r="551" spans="2:2" x14ac:dyDescent="0.35">
      <c r="B551" s="1"/>
    </row>
    <row r="552" spans="2:2" x14ac:dyDescent="0.35">
      <c r="B552" s="1"/>
    </row>
    <row r="553" spans="2:2" x14ac:dyDescent="0.35">
      <c r="B553" s="1"/>
    </row>
    <row r="554" spans="2:2" x14ac:dyDescent="0.35">
      <c r="B554" s="1"/>
    </row>
    <row r="555" spans="2:2" x14ac:dyDescent="0.35">
      <c r="B555" s="1"/>
    </row>
    <row r="556" spans="2:2" x14ac:dyDescent="0.35">
      <c r="B556" s="1"/>
    </row>
    <row r="557" spans="2:2" x14ac:dyDescent="0.35">
      <c r="B557" s="1"/>
    </row>
    <row r="558" spans="2:2" x14ac:dyDescent="0.35">
      <c r="B558" s="1"/>
    </row>
    <row r="559" spans="2:2" x14ac:dyDescent="0.35">
      <c r="B559" s="1"/>
    </row>
    <row r="560" spans="2:2" x14ac:dyDescent="0.35">
      <c r="B560" s="1"/>
    </row>
    <row r="561" spans="2:2" x14ac:dyDescent="0.35">
      <c r="B561" s="1"/>
    </row>
    <row r="562" spans="2:2" x14ac:dyDescent="0.35">
      <c r="B562" s="1"/>
    </row>
    <row r="563" spans="2:2" x14ac:dyDescent="0.35">
      <c r="B563" s="1"/>
    </row>
    <row r="564" spans="2:2" x14ac:dyDescent="0.35">
      <c r="B564" s="1"/>
    </row>
    <row r="565" spans="2:2" x14ac:dyDescent="0.35">
      <c r="B565" s="1"/>
    </row>
    <row r="566" spans="2:2" x14ac:dyDescent="0.35">
      <c r="B566" s="1"/>
    </row>
    <row r="567" spans="2:2" x14ac:dyDescent="0.35">
      <c r="B567" s="1"/>
    </row>
    <row r="568" spans="2:2" x14ac:dyDescent="0.35">
      <c r="B568" s="1"/>
    </row>
    <row r="569" spans="2:2" x14ac:dyDescent="0.35">
      <c r="B569" s="1"/>
    </row>
    <row r="570" spans="2:2" x14ac:dyDescent="0.35">
      <c r="B570" s="1"/>
    </row>
    <row r="571" spans="2:2" x14ac:dyDescent="0.35">
      <c r="B571" s="1"/>
    </row>
    <row r="572" spans="2:2" x14ac:dyDescent="0.35">
      <c r="B572" s="1"/>
    </row>
    <row r="573" spans="2:2" x14ac:dyDescent="0.35">
      <c r="B573" s="1"/>
    </row>
    <row r="574" spans="2:2" x14ac:dyDescent="0.35">
      <c r="B574" s="1"/>
    </row>
    <row r="575" spans="2:2" x14ac:dyDescent="0.35">
      <c r="B575" s="1"/>
    </row>
    <row r="576" spans="2:2" x14ac:dyDescent="0.35">
      <c r="B576" s="1"/>
    </row>
    <row r="577" spans="2:2" x14ac:dyDescent="0.35">
      <c r="B577" s="1"/>
    </row>
    <row r="578" spans="2:2" x14ac:dyDescent="0.35">
      <c r="B578" s="1"/>
    </row>
    <row r="579" spans="2:2" x14ac:dyDescent="0.35">
      <c r="B579" s="1"/>
    </row>
    <row r="580" spans="2:2" x14ac:dyDescent="0.35">
      <c r="B580" s="1"/>
    </row>
    <row r="581" spans="2:2" x14ac:dyDescent="0.35">
      <c r="B581" s="1"/>
    </row>
    <row r="582" spans="2:2" x14ac:dyDescent="0.35">
      <c r="B582" s="1"/>
    </row>
    <row r="583" spans="2:2" x14ac:dyDescent="0.35">
      <c r="B583" s="1"/>
    </row>
    <row r="584" spans="2:2" x14ac:dyDescent="0.35">
      <c r="B584" s="1"/>
    </row>
    <row r="585" spans="2:2" x14ac:dyDescent="0.35">
      <c r="B585" s="1"/>
    </row>
    <row r="586" spans="2:2" x14ac:dyDescent="0.35">
      <c r="B586" s="1"/>
    </row>
    <row r="587" spans="2:2" x14ac:dyDescent="0.35">
      <c r="B587" s="1"/>
    </row>
    <row r="588" spans="2:2" x14ac:dyDescent="0.35">
      <c r="B588" s="1"/>
    </row>
    <row r="589" spans="2:2" x14ac:dyDescent="0.35">
      <c r="B589" s="1"/>
    </row>
    <row r="590" spans="2:2" x14ac:dyDescent="0.35">
      <c r="B590" s="1"/>
    </row>
    <row r="591" spans="2:2" x14ac:dyDescent="0.35">
      <c r="B591" s="1"/>
    </row>
    <row r="592" spans="2:2" x14ac:dyDescent="0.35">
      <c r="B592" s="1"/>
    </row>
    <row r="593" spans="2:2" x14ac:dyDescent="0.35">
      <c r="B593" s="1"/>
    </row>
    <row r="594" spans="2:2" x14ac:dyDescent="0.35">
      <c r="B594" s="1"/>
    </row>
    <row r="595" spans="2:2" x14ac:dyDescent="0.35">
      <c r="B595" s="1"/>
    </row>
    <row r="596" spans="2:2" x14ac:dyDescent="0.35">
      <c r="B596" s="1"/>
    </row>
    <row r="597" spans="2:2" x14ac:dyDescent="0.35">
      <c r="B597" s="1"/>
    </row>
    <row r="598" spans="2:2" x14ac:dyDescent="0.35">
      <c r="B598" s="1"/>
    </row>
    <row r="599" spans="2:2" x14ac:dyDescent="0.35">
      <c r="B599" s="1"/>
    </row>
    <row r="600" spans="2:2" x14ac:dyDescent="0.35">
      <c r="B600" s="1"/>
    </row>
    <row r="601" spans="2:2" x14ac:dyDescent="0.35">
      <c r="B601" s="1"/>
    </row>
    <row r="602" spans="2:2" x14ac:dyDescent="0.35">
      <c r="B602" s="1"/>
    </row>
    <row r="603" spans="2:2" x14ac:dyDescent="0.35">
      <c r="B603" s="1"/>
    </row>
    <row r="604" spans="2:2" x14ac:dyDescent="0.35">
      <c r="B604" s="1"/>
    </row>
    <row r="605" spans="2:2" x14ac:dyDescent="0.35">
      <c r="B605" s="1"/>
    </row>
    <row r="606" spans="2:2" x14ac:dyDescent="0.35">
      <c r="B606" s="1"/>
    </row>
    <row r="607" spans="2:2" x14ac:dyDescent="0.35">
      <c r="B607" s="1"/>
    </row>
    <row r="608" spans="2:2" x14ac:dyDescent="0.35">
      <c r="B608" s="1"/>
    </row>
    <row r="609" spans="2:2" x14ac:dyDescent="0.35">
      <c r="B609" s="1"/>
    </row>
    <row r="610" spans="2:2" x14ac:dyDescent="0.35">
      <c r="B610" s="1"/>
    </row>
    <row r="611" spans="2:2" x14ac:dyDescent="0.35">
      <c r="B611" s="1"/>
    </row>
    <row r="612" spans="2:2" x14ac:dyDescent="0.35">
      <c r="B612" s="1"/>
    </row>
    <row r="613" spans="2:2" x14ac:dyDescent="0.35">
      <c r="B613" s="1"/>
    </row>
    <row r="614" spans="2:2" x14ac:dyDescent="0.35">
      <c r="B614" s="1"/>
    </row>
    <row r="615" spans="2:2" x14ac:dyDescent="0.35">
      <c r="B615" s="1"/>
    </row>
    <row r="616" spans="2:2" x14ac:dyDescent="0.35">
      <c r="B616" s="1"/>
    </row>
    <row r="617" spans="2:2" x14ac:dyDescent="0.35">
      <c r="B617" s="1"/>
    </row>
    <row r="618" spans="2:2" x14ac:dyDescent="0.35">
      <c r="B618" s="1"/>
    </row>
    <row r="619" spans="2:2" x14ac:dyDescent="0.35">
      <c r="B619" s="1"/>
    </row>
    <row r="620" spans="2:2" x14ac:dyDescent="0.35">
      <c r="B620" s="1"/>
    </row>
    <row r="621" spans="2:2" x14ac:dyDescent="0.35">
      <c r="B621" s="1"/>
    </row>
    <row r="622" spans="2:2" x14ac:dyDescent="0.35">
      <c r="B622" s="1"/>
    </row>
    <row r="623" spans="2:2" x14ac:dyDescent="0.35">
      <c r="B623" s="1"/>
    </row>
    <row r="624" spans="2:2" x14ac:dyDescent="0.35">
      <c r="B624" s="1"/>
    </row>
    <row r="625" spans="2:2" x14ac:dyDescent="0.35">
      <c r="B625" s="1"/>
    </row>
    <row r="626" spans="2:2" x14ac:dyDescent="0.35">
      <c r="B626" s="1"/>
    </row>
    <row r="627" spans="2:2" x14ac:dyDescent="0.35">
      <c r="B627" s="1"/>
    </row>
    <row r="628" spans="2:2" x14ac:dyDescent="0.35">
      <c r="B628" s="1"/>
    </row>
    <row r="629" spans="2:2" x14ac:dyDescent="0.35">
      <c r="B629" s="1"/>
    </row>
    <row r="630" spans="2:2" x14ac:dyDescent="0.35">
      <c r="B630" s="1"/>
    </row>
    <row r="631" spans="2:2" x14ac:dyDescent="0.35">
      <c r="B631" s="1"/>
    </row>
    <row r="632" spans="2:2" x14ac:dyDescent="0.35">
      <c r="B632" s="1"/>
    </row>
    <row r="633" spans="2:2" x14ac:dyDescent="0.35">
      <c r="B633" s="1"/>
    </row>
    <row r="634" spans="2:2" x14ac:dyDescent="0.35">
      <c r="B634" s="1"/>
    </row>
    <row r="635" spans="2:2" x14ac:dyDescent="0.35">
      <c r="B635" s="1"/>
    </row>
    <row r="636" spans="2:2" x14ac:dyDescent="0.35">
      <c r="B636" s="1"/>
    </row>
    <row r="637" spans="2:2" x14ac:dyDescent="0.35">
      <c r="B637" s="1"/>
    </row>
    <row r="638" spans="2:2" x14ac:dyDescent="0.35">
      <c r="B638" s="1"/>
    </row>
    <row r="639" spans="2:2" x14ac:dyDescent="0.35">
      <c r="B639" s="1"/>
    </row>
    <row r="640" spans="2:2" x14ac:dyDescent="0.35">
      <c r="B640" s="1"/>
    </row>
    <row r="641" spans="2:2" x14ac:dyDescent="0.35">
      <c r="B641" s="1"/>
    </row>
    <row r="642" spans="2:2" x14ac:dyDescent="0.35">
      <c r="B642" s="1"/>
    </row>
    <row r="643" spans="2:2" x14ac:dyDescent="0.35">
      <c r="B643" s="1"/>
    </row>
    <row r="644" spans="2:2" x14ac:dyDescent="0.35">
      <c r="B644" s="1"/>
    </row>
    <row r="645" spans="2:2" x14ac:dyDescent="0.35">
      <c r="B645" s="1"/>
    </row>
    <row r="646" spans="2:2" x14ac:dyDescent="0.35">
      <c r="B646" s="1"/>
    </row>
    <row r="647" spans="2:2" x14ac:dyDescent="0.35">
      <c r="B647" s="1"/>
    </row>
    <row r="648" spans="2:2" x14ac:dyDescent="0.35">
      <c r="B648" s="1"/>
    </row>
    <row r="649" spans="2:2" x14ac:dyDescent="0.35">
      <c r="B649" s="1"/>
    </row>
    <row r="650" spans="2:2" x14ac:dyDescent="0.35">
      <c r="B650" s="1"/>
    </row>
    <row r="651" spans="2:2" x14ac:dyDescent="0.35">
      <c r="B651" s="1"/>
    </row>
    <row r="652" spans="2:2" x14ac:dyDescent="0.35">
      <c r="B652" s="1"/>
    </row>
    <row r="653" spans="2:2" x14ac:dyDescent="0.35">
      <c r="B653" s="1"/>
    </row>
    <row r="654" spans="2:2" x14ac:dyDescent="0.35">
      <c r="B654" s="1"/>
    </row>
    <row r="655" spans="2:2" x14ac:dyDescent="0.35">
      <c r="B655" s="1"/>
    </row>
    <row r="656" spans="2:2" x14ac:dyDescent="0.35">
      <c r="B656" s="1"/>
    </row>
    <row r="657" spans="2:2" x14ac:dyDescent="0.35">
      <c r="B657" s="1"/>
    </row>
    <row r="658" spans="2:2" x14ac:dyDescent="0.35">
      <c r="B658" s="1"/>
    </row>
    <row r="659" spans="2:2" x14ac:dyDescent="0.35">
      <c r="B659" s="1"/>
    </row>
    <row r="660" spans="2:2" x14ac:dyDescent="0.35">
      <c r="B660" s="1"/>
    </row>
    <row r="661" spans="2:2" x14ac:dyDescent="0.35">
      <c r="B661" s="1"/>
    </row>
    <row r="662" spans="2:2" x14ac:dyDescent="0.35">
      <c r="B662" s="1"/>
    </row>
    <row r="663" spans="2:2" x14ac:dyDescent="0.35">
      <c r="B663" s="1"/>
    </row>
    <row r="664" spans="2:2" x14ac:dyDescent="0.35">
      <c r="B664" s="1"/>
    </row>
    <row r="665" spans="2:2" x14ac:dyDescent="0.35">
      <c r="B665" s="1"/>
    </row>
    <row r="666" spans="2:2" x14ac:dyDescent="0.35">
      <c r="B666" s="1"/>
    </row>
    <row r="667" spans="2:2" x14ac:dyDescent="0.35">
      <c r="B667" s="1"/>
    </row>
    <row r="668" spans="2:2" x14ac:dyDescent="0.35">
      <c r="B668" s="1"/>
    </row>
    <row r="669" spans="2:2" x14ac:dyDescent="0.35">
      <c r="B669" s="1"/>
    </row>
    <row r="670" spans="2:2" x14ac:dyDescent="0.35">
      <c r="B670" s="1"/>
    </row>
    <row r="671" spans="2:2" x14ac:dyDescent="0.35">
      <c r="B671" s="1"/>
    </row>
    <row r="672" spans="2:2" x14ac:dyDescent="0.35">
      <c r="B672" s="1"/>
    </row>
    <row r="673" spans="2:2" x14ac:dyDescent="0.35">
      <c r="B673" s="1"/>
    </row>
    <row r="674" spans="2:2" x14ac:dyDescent="0.35">
      <c r="B674" s="1"/>
    </row>
    <row r="675" spans="2:2" x14ac:dyDescent="0.35">
      <c r="B675" s="1"/>
    </row>
    <row r="676" spans="2:2" x14ac:dyDescent="0.35">
      <c r="B676" s="1"/>
    </row>
    <row r="677" spans="2:2" x14ac:dyDescent="0.35">
      <c r="B677" s="1"/>
    </row>
    <row r="678" spans="2:2" x14ac:dyDescent="0.35">
      <c r="B678" s="1"/>
    </row>
    <row r="679" spans="2:2" x14ac:dyDescent="0.35">
      <c r="B679" s="1"/>
    </row>
    <row r="680" spans="2:2" x14ac:dyDescent="0.35">
      <c r="B680" s="1"/>
    </row>
    <row r="681" spans="2:2" x14ac:dyDescent="0.35">
      <c r="B681" s="1"/>
    </row>
    <row r="682" spans="2:2" x14ac:dyDescent="0.35">
      <c r="B682" s="1"/>
    </row>
    <row r="683" spans="2:2" x14ac:dyDescent="0.35">
      <c r="B683" s="1"/>
    </row>
    <row r="684" spans="2:2" x14ac:dyDescent="0.35">
      <c r="B684" s="1"/>
    </row>
    <row r="685" spans="2:2" x14ac:dyDescent="0.35">
      <c r="B685" s="1"/>
    </row>
    <row r="686" spans="2:2" x14ac:dyDescent="0.35">
      <c r="B686" s="1"/>
    </row>
    <row r="687" spans="2:2" x14ac:dyDescent="0.35">
      <c r="B687" s="1"/>
    </row>
    <row r="688" spans="2:2" x14ac:dyDescent="0.35">
      <c r="B688" s="1"/>
    </row>
    <row r="689" spans="2:2" x14ac:dyDescent="0.35">
      <c r="B689" s="1"/>
    </row>
    <row r="690" spans="2:2" x14ac:dyDescent="0.35">
      <c r="B690" s="1"/>
    </row>
    <row r="691" spans="2:2" x14ac:dyDescent="0.35">
      <c r="B691" s="1"/>
    </row>
    <row r="692" spans="2:2" x14ac:dyDescent="0.35">
      <c r="B692" s="1"/>
    </row>
    <row r="693" spans="2:2" x14ac:dyDescent="0.35">
      <c r="B693" s="1"/>
    </row>
    <row r="694" spans="2:2" x14ac:dyDescent="0.35">
      <c r="B694" s="1"/>
    </row>
    <row r="695" spans="2:2" x14ac:dyDescent="0.35">
      <c r="B695" s="1"/>
    </row>
    <row r="696" spans="2:2" x14ac:dyDescent="0.35">
      <c r="B696" s="1"/>
    </row>
    <row r="697" spans="2:2" x14ac:dyDescent="0.35">
      <c r="B697" s="1"/>
    </row>
    <row r="698" spans="2:2" x14ac:dyDescent="0.35">
      <c r="B698" s="1"/>
    </row>
    <row r="699" spans="2:2" x14ac:dyDescent="0.35">
      <c r="B699" s="1"/>
    </row>
    <row r="700" spans="2:2" x14ac:dyDescent="0.35">
      <c r="B700" s="1"/>
    </row>
    <row r="701" spans="2:2" x14ac:dyDescent="0.35">
      <c r="B701" s="1"/>
    </row>
    <row r="702" spans="2:2" x14ac:dyDescent="0.35">
      <c r="B702" s="1"/>
    </row>
    <row r="703" spans="2:2" x14ac:dyDescent="0.35">
      <c r="B703" s="1"/>
    </row>
    <row r="704" spans="2:2" x14ac:dyDescent="0.35">
      <c r="B704" s="1"/>
    </row>
    <row r="705" spans="2:2" x14ac:dyDescent="0.35">
      <c r="B705" s="1"/>
    </row>
    <row r="706" spans="2:2" x14ac:dyDescent="0.35">
      <c r="B706" s="1"/>
    </row>
    <row r="707" spans="2:2" x14ac:dyDescent="0.35">
      <c r="B707" s="1"/>
    </row>
    <row r="708" spans="2:2" x14ac:dyDescent="0.35">
      <c r="B708" s="1"/>
    </row>
    <row r="709" spans="2:2" x14ac:dyDescent="0.35">
      <c r="B709" s="1"/>
    </row>
    <row r="710" spans="2:2" x14ac:dyDescent="0.35">
      <c r="B710" s="1"/>
    </row>
    <row r="711" spans="2:2" x14ac:dyDescent="0.35">
      <c r="B711" s="1"/>
    </row>
    <row r="712" spans="2:2" x14ac:dyDescent="0.35">
      <c r="B712" s="1"/>
    </row>
    <row r="713" spans="2:2" x14ac:dyDescent="0.35">
      <c r="B713" s="1"/>
    </row>
    <row r="714" spans="2:2" x14ac:dyDescent="0.35">
      <c r="B714" s="1"/>
    </row>
    <row r="715" spans="2:2" x14ac:dyDescent="0.35">
      <c r="B715" s="1"/>
    </row>
    <row r="716" spans="2:2" x14ac:dyDescent="0.35">
      <c r="B716" s="1"/>
    </row>
    <row r="717" spans="2:2" x14ac:dyDescent="0.35">
      <c r="B717" s="1"/>
    </row>
    <row r="718" spans="2:2" x14ac:dyDescent="0.35">
      <c r="B718" s="1"/>
    </row>
    <row r="719" spans="2:2" x14ac:dyDescent="0.35">
      <c r="B719" s="1"/>
    </row>
    <row r="720" spans="2:2" x14ac:dyDescent="0.35">
      <c r="B720" s="1"/>
    </row>
    <row r="721" spans="2:2" x14ac:dyDescent="0.35">
      <c r="B721" s="1"/>
    </row>
    <row r="722" spans="2:2" x14ac:dyDescent="0.35">
      <c r="B722" s="1"/>
    </row>
    <row r="723" spans="2:2" x14ac:dyDescent="0.35">
      <c r="B723" s="1"/>
    </row>
    <row r="724" spans="2:2" x14ac:dyDescent="0.35">
      <c r="B724" s="1"/>
    </row>
    <row r="725" spans="2:2" x14ac:dyDescent="0.35">
      <c r="B725" s="1"/>
    </row>
    <row r="726" spans="2:2" x14ac:dyDescent="0.35">
      <c r="B726" s="1"/>
    </row>
    <row r="727" spans="2:2" x14ac:dyDescent="0.35">
      <c r="B727" s="1"/>
    </row>
    <row r="728" spans="2:2" x14ac:dyDescent="0.35">
      <c r="B728" s="1"/>
    </row>
    <row r="729" spans="2:2" x14ac:dyDescent="0.35">
      <c r="B729" s="1"/>
    </row>
    <row r="730" spans="2:2" x14ac:dyDescent="0.35">
      <c r="B730" s="1"/>
    </row>
    <row r="731" spans="2:2" x14ac:dyDescent="0.35">
      <c r="B731" s="1"/>
    </row>
    <row r="732" spans="2:2" x14ac:dyDescent="0.35">
      <c r="B732" s="1"/>
    </row>
    <row r="733" spans="2:2" x14ac:dyDescent="0.35">
      <c r="B733" s="1"/>
    </row>
    <row r="734" spans="2:2" x14ac:dyDescent="0.35">
      <c r="B734" s="1"/>
    </row>
    <row r="735" spans="2:2" x14ac:dyDescent="0.35">
      <c r="B735" s="1"/>
    </row>
    <row r="736" spans="2:2" x14ac:dyDescent="0.35">
      <c r="B736" s="1"/>
    </row>
    <row r="737" spans="2:2" x14ac:dyDescent="0.35">
      <c r="B737" s="1"/>
    </row>
    <row r="738" spans="2:2" x14ac:dyDescent="0.35">
      <c r="B738" s="1"/>
    </row>
    <row r="739" spans="2:2" x14ac:dyDescent="0.35">
      <c r="B739" s="1"/>
    </row>
    <row r="740" spans="2:2" x14ac:dyDescent="0.35">
      <c r="B740" s="1"/>
    </row>
    <row r="741" spans="2:2" x14ac:dyDescent="0.35">
      <c r="B741" s="1"/>
    </row>
    <row r="742" spans="2:2" x14ac:dyDescent="0.35">
      <c r="B742" s="1"/>
    </row>
    <row r="743" spans="2:2" x14ac:dyDescent="0.35">
      <c r="B743" s="1"/>
    </row>
    <row r="744" spans="2:2" x14ac:dyDescent="0.35">
      <c r="B744" s="1"/>
    </row>
    <row r="745" spans="2:2" x14ac:dyDescent="0.35">
      <c r="B745" s="1"/>
    </row>
    <row r="746" spans="2:2" x14ac:dyDescent="0.35">
      <c r="B746" s="1"/>
    </row>
    <row r="747" spans="2:2" x14ac:dyDescent="0.35">
      <c r="B747" s="1"/>
    </row>
    <row r="748" spans="2:2" x14ac:dyDescent="0.35">
      <c r="B748" s="1"/>
    </row>
    <row r="749" spans="2:2" x14ac:dyDescent="0.35">
      <c r="B749" s="1"/>
    </row>
    <row r="750" spans="2:2" x14ac:dyDescent="0.35">
      <c r="B750" s="1"/>
    </row>
    <row r="751" spans="2:2" x14ac:dyDescent="0.35">
      <c r="B751" s="1"/>
    </row>
    <row r="752" spans="2:2" x14ac:dyDescent="0.35">
      <c r="B752" s="1"/>
    </row>
    <row r="753" spans="2:2" x14ac:dyDescent="0.35">
      <c r="B753" s="1"/>
    </row>
    <row r="754" spans="2:2" x14ac:dyDescent="0.35">
      <c r="B754" s="1"/>
    </row>
    <row r="755" spans="2:2" x14ac:dyDescent="0.35">
      <c r="B755" s="1"/>
    </row>
    <row r="756" spans="2:2" x14ac:dyDescent="0.35">
      <c r="B756" s="1"/>
    </row>
    <row r="757" spans="2:2" x14ac:dyDescent="0.35">
      <c r="B757" s="1"/>
    </row>
    <row r="758" spans="2:2" x14ac:dyDescent="0.35">
      <c r="B758" s="1"/>
    </row>
    <row r="759" spans="2:2" x14ac:dyDescent="0.35">
      <c r="B759" s="1"/>
    </row>
    <row r="760" spans="2:2" x14ac:dyDescent="0.35">
      <c r="B760" s="1"/>
    </row>
    <row r="761" spans="2:2" x14ac:dyDescent="0.35">
      <c r="B761" s="1"/>
    </row>
    <row r="762" spans="2:2" x14ac:dyDescent="0.35">
      <c r="B762" s="1"/>
    </row>
    <row r="763" spans="2:2" x14ac:dyDescent="0.35">
      <c r="B763" s="1"/>
    </row>
    <row r="764" spans="2:2" x14ac:dyDescent="0.35">
      <c r="B764" s="1"/>
    </row>
    <row r="765" spans="2:2" x14ac:dyDescent="0.35">
      <c r="B765" s="1"/>
    </row>
    <row r="766" spans="2:2" x14ac:dyDescent="0.35">
      <c r="B766" s="1"/>
    </row>
    <row r="767" spans="2:2" x14ac:dyDescent="0.35">
      <c r="B767" s="1"/>
    </row>
    <row r="768" spans="2:2" x14ac:dyDescent="0.35">
      <c r="B768" s="1"/>
    </row>
    <row r="769" spans="2:2" x14ac:dyDescent="0.35">
      <c r="B769" s="1"/>
    </row>
    <row r="770" spans="2:2" x14ac:dyDescent="0.35">
      <c r="B770" s="1"/>
    </row>
    <row r="771" spans="2:2" x14ac:dyDescent="0.35">
      <c r="B771" s="1"/>
    </row>
    <row r="772" spans="2:2" x14ac:dyDescent="0.35">
      <c r="B772" s="1"/>
    </row>
    <row r="773" spans="2:2" x14ac:dyDescent="0.35">
      <c r="B773" s="1"/>
    </row>
    <row r="774" spans="2:2" x14ac:dyDescent="0.35">
      <c r="B774" s="1"/>
    </row>
    <row r="775" spans="2:2" x14ac:dyDescent="0.35">
      <c r="B775" s="1"/>
    </row>
    <row r="776" spans="2:2" x14ac:dyDescent="0.35">
      <c r="B776" s="1"/>
    </row>
    <row r="777" spans="2:2" x14ac:dyDescent="0.35">
      <c r="B777" s="1"/>
    </row>
    <row r="778" spans="2:2" x14ac:dyDescent="0.35">
      <c r="B778" s="1"/>
    </row>
    <row r="779" spans="2:2" x14ac:dyDescent="0.35">
      <c r="B779" s="1"/>
    </row>
    <row r="780" spans="2:2" x14ac:dyDescent="0.35">
      <c r="B780" s="1"/>
    </row>
    <row r="781" spans="2:2" x14ac:dyDescent="0.35">
      <c r="B781" s="1"/>
    </row>
    <row r="782" spans="2:2" x14ac:dyDescent="0.35">
      <c r="B782" s="1"/>
    </row>
    <row r="783" spans="2:2" x14ac:dyDescent="0.35">
      <c r="B783" s="1"/>
    </row>
    <row r="784" spans="2:2" x14ac:dyDescent="0.35">
      <c r="B784" s="1"/>
    </row>
    <row r="785" spans="2:2" x14ac:dyDescent="0.35">
      <c r="B785" s="1"/>
    </row>
    <row r="786" spans="2:2" x14ac:dyDescent="0.35">
      <c r="B786" s="1"/>
    </row>
    <row r="787" spans="2:2" x14ac:dyDescent="0.35">
      <c r="B787" s="1"/>
    </row>
    <row r="788" spans="2:2" x14ac:dyDescent="0.35">
      <c r="B788" s="1"/>
    </row>
    <row r="789" spans="2:2" x14ac:dyDescent="0.35">
      <c r="B789" s="1"/>
    </row>
    <row r="790" spans="2:2" x14ac:dyDescent="0.35">
      <c r="B790" s="1"/>
    </row>
    <row r="791" spans="2:2" x14ac:dyDescent="0.35">
      <c r="B791" s="1"/>
    </row>
    <row r="792" spans="2:2" x14ac:dyDescent="0.35">
      <c r="B792" s="1"/>
    </row>
    <row r="793" spans="2:2" x14ac:dyDescent="0.35">
      <c r="B793" s="1"/>
    </row>
    <row r="794" spans="2:2" x14ac:dyDescent="0.35">
      <c r="B794" s="1"/>
    </row>
    <row r="795" spans="2:2" x14ac:dyDescent="0.35">
      <c r="B795" s="1"/>
    </row>
    <row r="796" spans="2:2" x14ac:dyDescent="0.35">
      <c r="B796" s="1"/>
    </row>
    <row r="797" spans="2:2" x14ac:dyDescent="0.35">
      <c r="B797" s="1"/>
    </row>
    <row r="798" spans="2:2" x14ac:dyDescent="0.35">
      <c r="B798" s="1"/>
    </row>
    <row r="799" spans="2:2" x14ac:dyDescent="0.35">
      <c r="B799" s="1"/>
    </row>
    <row r="800" spans="2:2" x14ac:dyDescent="0.35">
      <c r="B800" s="1"/>
    </row>
    <row r="801" spans="2:2" x14ac:dyDescent="0.35">
      <c r="B801" s="1"/>
    </row>
    <row r="802" spans="2:2" x14ac:dyDescent="0.35">
      <c r="B802" s="1"/>
    </row>
    <row r="803" spans="2:2" x14ac:dyDescent="0.35">
      <c r="B803" s="1"/>
    </row>
    <row r="804" spans="2:2" x14ac:dyDescent="0.35">
      <c r="B804" s="1"/>
    </row>
    <row r="805" spans="2:2" x14ac:dyDescent="0.35">
      <c r="B805" s="1"/>
    </row>
    <row r="806" spans="2:2" x14ac:dyDescent="0.35">
      <c r="B806" s="1"/>
    </row>
    <row r="807" spans="2:2" x14ac:dyDescent="0.35">
      <c r="B807" s="1"/>
    </row>
    <row r="808" spans="2:2" x14ac:dyDescent="0.35">
      <c r="B808" s="1"/>
    </row>
    <row r="809" spans="2:2" x14ac:dyDescent="0.35">
      <c r="B809" s="1"/>
    </row>
    <row r="810" spans="2:2" x14ac:dyDescent="0.35">
      <c r="B810" s="1"/>
    </row>
    <row r="811" spans="2:2" x14ac:dyDescent="0.35">
      <c r="B811" s="1"/>
    </row>
    <row r="812" spans="2:2" x14ac:dyDescent="0.35">
      <c r="B812" s="1"/>
    </row>
    <row r="813" spans="2:2" x14ac:dyDescent="0.35">
      <c r="B813" s="1"/>
    </row>
    <row r="814" spans="2:2" x14ac:dyDescent="0.35">
      <c r="B814" s="1"/>
    </row>
    <row r="815" spans="2:2" x14ac:dyDescent="0.35">
      <c r="B815" s="1"/>
    </row>
    <row r="816" spans="2:2" x14ac:dyDescent="0.35">
      <c r="B816" s="1"/>
    </row>
    <row r="817" spans="2:2" x14ac:dyDescent="0.35">
      <c r="B817" s="1"/>
    </row>
    <row r="818" spans="2:2" x14ac:dyDescent="0.35">
      <c r="B818" s="1"/>
    </row>
    <row r="819" spans="2:2" x14ac:dyDescent="0.35">
      <c r="B819" s="1"/>
    </row>
    <row r="820" spans="2:2" x14ac:dyDescent="0.35">
      <c r="B820" s="1"/>
    </row>
    <row r="821" spans="2:2" x14ac:dyDescent="0.35">
      <c r="B821" s="1"/>
    </row>
    <row r="822" spans="2:2" x14ac:dyDescent="0.35">
      <c r="B822" s="1"/>
    </row>
    <row r="823" spans="2:2" x14ac:dyDescent="0.35">
      <c r="B823" s="1"/>
    </row>
    <row r="824" spans="2:2" x14ac:dyDescent="0.35">
      <c r="B824" s="1"/>
    </row>
    <row r="825" spans="2:2" x14ac:dyDescent="0.35">
      <c r="B825" s="1"/>
    </row>
    <row r="826" spans="2:2" x14ac:dyDescent="0.35">
      <c r="B826" s="1"/>
    </row>
    <row r="827" spans="2:2" x14ac:dyDescent="0.35">
      <c r="B827" s="1"/>
    </row>
    <row r="828" spans="2:2" x14ac:dyDescent="0.35">
      <c r="B828" s="1"/>
    </row>
    <row r="829" spans="2:2" x14ac:dyDescent="0.35">
      <c r="B829" s="1"/>
    </row>
    <row r="830" spans="2:2" x14ac:dyDescent="0.35">
      <c r="B830" s="1"/>
    </row>
    <row r="831" spans="2:2" x14ac:dyDescent="0.35">
      <c r="B831" s="1"/>
    </row>
    <row r="832" spans="2:2" x14ac:dyDescent="0.35">
      <c r="B832" s="1"/>
    </row>
    <row r="833" spans="2:2" x14ac:dyDescent="0.35">
      <c r="B833" s="1"/>
    </row>
    <row r="834" spans="2:2" x14ac:dyDescent="0.35">
      <c r="B834" s="1"/>
    </row>
    <row r="835" spans="2:2" x14ac:dyDescent="0.35">
      <c r="B835" s="1"/>
    </row>
    <row r="836" spans="2:2" x14ac:dyDescent="0.35">
      <c r="B836" s="1"/>
    </row>
    <row r="837" spans="2:2" x14ac:dyDescent="0.35">
      <c r="B837" s="1"/>
    </row>
    <row r="838" spans="2:2" x14ac:dyDescent="0.35">
      <c r="B838" s="1"/>
    </row>
    <row r="839" spans="2:2" x14ac:dyDescent="0.35">
      <c r="B839" s="1"/>
    </row>
    <row r="840" spans="2:2" x14ac:dyDescent="0.35">
      <c r="B840" s="1"/>
    </row>
    <row r="841" spans="2:2" x14ac:dyDescent="0.35">
      <c r="B841" s="1"/>
    </row>
    <row r="842" spans="2:2" x14ac:dyDescent="0.35">
      <c r="B842" s="1"/>
    </row>
    <row r="843" spans="2:2" x14ac:dyDescent="0.35">
      <c r="B843" s="1"/>
    </row>
    <row r="844" spans="2:2" x14ac:dyDescent="0.35">
      <c r="B844" s="1"/>
    </row>
    <row r="845" spans="2:2" x14ac:dyDescent="0.35">
      <c r="B845" s="1"/>
    </row>
    <row r="846" spans="2:2" x14ac:dyDescent="0.35">
      <c r="B846" s="1"/>
    </row>
    <row r="847" spans="2:2" x14ac:dyDescent="0.35">
      <c r="B847" s="1"/>
    </row>
    <row r="848" spans="2:2" x14ac:dyDescent="0.35">
      <c r="B848" s="1"/>
    </row>
    <row r="849" spans="2:2" x14ac:dyDescent="0.35">
      <c r="B849" s="1"/>
    </row>
    <row r="850" spans="2:2" x14ac:dyDescent="0.35">
      <c r="B850" s="1"/>
    </row>
    <row r="851" spans="2:2" x14ac:dyDescent="0.35">
      <c r="B851" s="1"/>
    </row>
    <row r="852" spans="2:2" x14ac:dyDescent="0.35">
      <c r="B852" s="1"/>
    </row>
    <row r="853" spans="2:2" x14ac:dyDescent="0.35">
      <c r="B853" s="1"/>
    </row>
    <row r="854" spans="2:2" x14ac:dyDescent="0.35">
      <c r="B854" s="1"/>
    </row>
    <row r="855" spans="2:2" x14ac:dyDescent="0.35">
      <c r="B855" s="1"/>
    </row>
    <row r="856" spans="2:2" x14ac:dyDescent="0.35">
      <c r="B856" s="1"/>
    </row>
    <row r="857" spans="2:2" x14ac:dyDescent="0.35">
      <c r="B857" s="1"/>
    </row>
    <row r="858" spans="2:2" x14ac:dyDescent="0.35">
      <c r="B858" s="1"/>
    </row>
    <row r="859" spans="2:2" x14ac:dyDescent="0.35">
      <c r="B859" s="1"/>
    </row>
    <row r="860" spans="2:2" x14ac:dyDescent="0.35">
      <c r="B860" s="1"/>
    </row>
    <row r="861" spans="2:2" x14ac:dyDescent="0.35">
      <c r="B861" s="1"/>
    </row>
    <row r="862" spans="2:2" x14ac:dyDescent="0.35">
      <c r="B862" s="1"/>
    </row>
    <row r="863" spans="2:2" x14ac:dyDescent="0.35">
      <c r="B863" s="1"/>
    </row>
    <row r="864" spans="2:2" x14ac:dyDescent="0.35">
      <c r="B864" s="1"/>
    </row>
    <row r="865" spans="2:2" x14ac:dyDescent="0.35">
      <c r="B865" s="1"/>
    </row>
    <row r="866" spans="2:2" x14ac:dyDescent="0.35">
      <c r="B866" s="1"/>
    </row>
    <row r="867" spans="2:2" x14ac:dyDescent="0.35">
      <c r="B867" s="1"/>
    </row>
    <row r="868" spans="2:2" x14ac:dyDescent="0.35">
      <c r="B868" s="1"/>
    </row>
    <row r="869" spans="2:2" x14ac:dyDescent="0.35">
      <c r="B869" s="1"/>
    </row>
    <row r="870" spans="2:2" x14ac:dyDescent="0.35">
      <c r="B870" s="1"/>
    </row>
    <row r="871" spans="2:2" x14ac:dyDescent="0.35">
      <c r="B871" s="1"/>
    </row>
    <row r="872" spans="2:2" x14ac:dyDescent="0.35">
      <c r="B872" s="1"/>
    </row>
    <row r="873" spans="2:2" x14ac:dyDescent="0.35">
      <c r="B873" s="1"/>
    </row>
    <row r="874" spans="2:2" x14ac:dyDescent="0.35">
      <c r="B874" s="1"/>
    </row>
    <row r="875" spans="2:2" x14ac:dyDescent="0.35">
      <c r="B875" s="1"/>
    </row>
    <row r="876" spans="2:2" x14ac:dyDescent="0.35">
      <c r="B876" s="1"/>
    </row>
    <row r="877" spans="2:2" x14ac:dyDescent="0.35">
      <c r="B877" s="1"/>
    </row>
    <row r="878" spans="2:2" x14ac:dyDescent="0.35">
      <c r="B878" s="1"/>
    </row>
    <row r="879" spans="2:2" x14ac:dyDescent="0.35">
      <c r="B879" s="1"/>
    </row>
    <row r="880" spans="2:2" x14ac:dyDescent="0.35">
      <c r="B880" s="1"/>
    </row>
    <row r="881" spans="2:2" x14ac:dyDescent="0.35">
      <c r="B881" s="1"/>
    </row>
    <row r="882" spans="2:2" x14ac:dyDescent="0.35">
      <c r="B882" s="1"/>
    </row>
    <row r="883" spans="2:2" x14ac:dyDescent="0.35">
      <c r="B883" s="1"/>
    </row>
    <row r="884" spans="2:2" x14ac:dyDescent="0.35">
      <c r="B884" s="1"/>
    </row>
    <row r="885" spans="2:2" x14ac:dyDescent="0.35">
      <c r="B885" s="1"/>
    </row>
    <row r="886" spans="2:2" x14ac:dyDescent="0.35">
      <c r="B886" s="1"/>
    </row>
    <row r="887" spans="2:2" x14ac:dyDescent="0.35">
      <c r="B887" s="1"/>
    </row>
    <row r="888" spans="2:2" x14ac:dyDescent="0.35">
      <c r="B888" s="1"/>
    </row>
    <row r="889" spans="2:2" x14ac:dyDescent="0.35">
      <c r="B889" s="1"/>
    </row>
    <row r="890" spans="2:2" x14ac:dyDescent="0.35">
      <c r="B890" s="1"/>
    </row>
    <row r="891" spans="2:2" x14ac:dyDescent="0.35">
      <c r="B891" s="1"/>
    </row>
    <row r="892" spans="2:2" x14ac:dyDescent="0.35">
      <c r="B892" s="1"/>
    </row>
    <row r="893" spans="2:2" x14ac:dyDescent="0.35">
      <c r="B893" s="1"/>
    </row>
    <row r="894" spans="2:2" x14ac:dyDescent="0.35">
      <c r="B894" s="1"/>
    </row>
    <row r="895" spans="2:2" x14ac:dyDescent="0.35">
      <c r="B895" s="1"/>
    </row>
    <row r="896" spans="2:2" x14ac:dyDescent="0.35">
      <c r="B896" s="1"/>
    </row>
    <row r="897" spans="2:2" x14ac:dyDescent="0.35">
      <c r="B897" s="1"/>
    </row>
    <row r="898" spans="2:2" x14ac:dyDescent="0.35">
      <c r="B898" s="1"/>
    </row>
    <row r="899" spans="2:2" x14ac:dyDescent="0.35">
      <c r="B899" s="1"/>
    </row>
    <row r="900" spans="2:2" x14ac:dyDescent="0.35">
      <c r="B900" s="1"/>
    </row>
    <row r="901" spans="2:2" x14ac:dyDescent="0.35">
      <c r="B901" s="1"/>
    </row>
    <row r="902" spans="2:2" x14ac:dyDescent="0.35">
      <c r="B902" s="1"/>
    </row>
    <row r="903" spans="2:2" x14ac:dyDescent="0.35">
      <c r="B903" s="1"/>
    </row>
    <row r="904" spans="2:2" x14ac:dyDescent="0.35">
      <c r="B904" s="1"/>
    </row>
    <row r="905" spans="2:2" x14ac:dyDescent="0.35">
      <c r="B905" s="1"/>
    </row>
    <row r="906" spans="2:2" x14ac:dyDescent="0.35">
      <c r="B906" s="1"/>
    </row>
    <row r="907" spans="2:2" x14ac:dyDescent="0.35">
      <c r="B907" s="1"/>
    </row>
    <row r="908" spans="2:2" x14ac:dyDescent="0.35">
      <c r="B908" s="1"/>
    </row>
    <row r="909" spans="2:2" x14ac:dyDescent="0.35">
      <c r="B909" s="1"/>
    </row>
    <row r="910" spans="2:2" x14ac:dyDescent="0.35">
      <c r="B910" s="1"/>
    </row>
    <row r="911" spans="2:2" x14ac:dyDescent="0.35">
      <c r="B911" s="1"/>
    </row>
    <row r="912" spans="2:2" x14ac:dyDescent="0.35">
      <c r="B912" s="1"/>
    </row>
    <row r="913" spans="2:2" x14ac:dyDescent="0.35">
      <c r="B913" s="1"/>
    </row>
    <row r="914" spans="2:2" x14ac:dyDescent="0.35">
      <c r="B914" s="1"/>
    </row>
    <row r="915" spans="2:2" x14ac:dyDescent="0.35">
      <c r="B915" s="1"/>
    </row>
    <row r="916" spans="2:2" x14ac:dyDescent="0.35">
      <c r="B916" s="1"/>
    </row>
    <row r="917" spans="2:2" x14ac:dyDescent="0.35">
      <c r="B917" s="1"/>
    </row>
    <row r="918" spans="2:2" x14ac:dyDescent="0.35">
      <c r="B918" s="1"/>
    </row>
    <row r="919" spans="2:2" x14ac:dyDescent="0.35">
      <c r="B919" s="1"/>
    </row>
    <row r="920" spans="2:2" x14ac:dyDescent="0.35">
      <c r="B920" s="1"/>
    </row>
    <row r="921" spans="2:2" x14ac:dyDescent="0.35">
      <c r="B921" s="1"/>
    </row>
    <row r="922" spans="2:2" x14ac:dyDescent="0.35">
      <c r="B922" s="1"/>
    </row>
    <row r="923" spans="2:2" x14ac:dyDescent="0.35">
      <c r="B923" s="1"/>
    </row>
    <row r="924" spans="2:2" x14ac:dyDescent="0.35">
      <c r="B924" s="1"/>
    </row>
    <row r="925" spans="2:2" x14ac:dyDescent="0.35">
      <c r="B925" s="1"/>
    </row>
    <row r="926" spans="2:2" x14ac:dyDescent="0.35">
      <c r="B926" s="1"/>
    </row>
    <row r="927" spans="2:2" x14ac:dyDescent="0.35">
      <c r="B927" s="1"/>
    </row>
    <row r="928" spans="2:2" x14ac:dyDescent="0.35">
      <c r="B928" s="1"/>
    </row>
    <row r="929" spans="2:2" x14ac:dyDescent="0.35">
      <c r="B929" s="1"/>
    </row>
    <row r="930" spans="2:2" x14ac:dyDescent="0.35">
      <c r="B930" s="1"/>
    </row>
    <row r="931" spans="2:2" x14ac:dyDescent="0.35">
      <c r="B931" s="1"/>
    </row>
    <row r="932" spans="2:2" x14ac:dyDescent="0.35">
      <c r="B932" s="1"/>
    </row>
    <row r="933" spans="2:2" x14ac:dyDescent="0.35">
      <c r="B933" s="1"/>
    </row>
    <row r="934" spans="2:2" x14ac:dyDescent="0.35">
      <c r="B934" s="1"/>
    </row>
    <row r="935" spans="2:2" x14ac:dyDescent="0.35">
      <c r="B935" s="1"/>
    </row>
    <row r="936" spans="2:2" x14ac:dyDescent="0.35">
      <c r="B936" s="1"/>
    </row>
    <row r="937" spans="2:2" x14ac:dyDescent="0.35">
      <c r="B937" s="1"/>
    </row>
    <row r="938" spans="2:2" x14ac:dyDescent="0.35">
      <c r="B938" s="1"/>
    </row>
    <row r="939" spans="2:2" x14ac:dyDescent="0.35">
      <c r="B939" s="1"/>
    </row>
    <row r="940" spans="2:2" x14ac:dyDescent="0.35">
      <c r="B940" s="1"/>
    </row>
    <row r="941" spans="2:2" x14ac:dyDescent="0.35">
      <c r="B941" s="1"/>
    </row>
    <row r="942" spans="2:2" x14ac:dyDescent="0.35">
      <c r="B942" s="1"/>
    </row>
    <row r="943" spans="2:2" x14ac:dyDescent="0.35">
      <c r="B943" s="1"/>
    </row>
    <row r="944" spans="2:2" x14ac:dyDescent="0.35">
      <c r="B944" s="1"/>
    </row>
    <row r="945" spans="2:2" x14ac:dyDescent="0.35">
      <c r="B945" s="1"/>
    </row>
    <row r="946" spans="2:2" x14ac:dyDescent="0.35">
      <c r="B946" s="1"/>
    </row>
    <row r="947" spans="2:2" x14ac:dyDescent="0.35">
      <c r="B947" s="1"/>
    </row>
    <row r="948" spans="2:2" x14ac:dyDescent="0.35">
      <c r="B948" s="1"/>
    </row>
    <row r="949" spans="2:2" x14ac:dyDescent="0.35">
      <c r="B949" s="1"/>
    </row>
    <row r="950" spans="2:2" x14ac:dyDescent="0.35">
      <c r="B950" s="1"/>
    </row>
    <row r="951" spans="2:2" x14ac:dyDescent="0.35">
      <c r="B951" s="1"/>
    </row>
    <row r="952" spans="2:2" x14ac:dyDescent="0.35">
      <c r="B952" s="1"/>
    </row>
    <row r="953" spans="2:2" x14ac:dyDescent="0.35">
      <c r="B953" s="1"/>
    </row>
    <row r="954" spans="2:2" x14ac:dyDescent="0.35">
      <c r="B954" s="1"/>
    </row>
    <row r="955" spans="2:2" x14ac:dyDescent="0.35">
      <c r="B955" s="1"/>
    </row>
    <row r="956" spans="2:2" x14ac:dyDescent="0.35">
      <c r="B956" s="1"/>
    </row>
    <row r="957" spans="2:2" x14ac:dyDescent="0.35">
      <c r="B957" s="1"/>
    </row>
    <row r="958" spans="2:2" x14ac:dyDescent="0.35">
      <c r="B958" s="1"/>
    </row>
    <row r="959" spans="2:2" x14ac:dyDescent="0.35">
      <c r="B959" s="1"/>
    </row>
    <row r="960" spans="2:2" x14ac:dyDescent="0.35">
      <c r="B960" s="1"/>
    </row>
    <row r="961" spans="2:2" x14ac:dyDescent="0.35">
      <c r="B961" s="1"/>
    </row>
    <row r="962" spans="2:2" x14ac:dyDescent="0.35">
      <c r="B962" s="1"/>
    </row>
    <row r="963" spans="2:2" x14ac:dyDescent="0.35">
      <c r="B963" s="1"/>
    </row>
    <row r="964" spans="2:2" x14ac:dyDescent="0.35">
      <c r="B964" s="1"/>
    </row>
    <row r="965" spans="2:2" x14ac:dyDescent="0.35">
      <c r="B965" s="1"/>
    </row>
    <row r="966" spans="2:2" x14ac:dyDescent="0.35">
      <c r="B966" s="1"/>
    </row>
    <row r="967" spans="2:2" x14ac:dyDescent="0.35">
      <c r="B967" s="1"/>
    </row>
    <row r="968" spans="2:2" x14ac:dyDescent="0.35">
      <c r="B968" s="1"/>
    </row>
    <row r="969" spans="2:2" x14ac:dyDescent="0.35">
      <c r="B969" s="1"/>
    </row>
    <row r="970" spans="2:2" x14ac:dyDescent="0.35">
      <c r="B970" s="1"/>
    </row>
    <row r="971" spans="2:2" x14ac:dyDescent="0.35">
      <c r="B971" s="1"/>
    </row>
    <row r="972" spans="2:2" x14ac:dyDescent="0.35">
      <c r="B972" s="1"/>
    </row>
    <row r="973" spans="2:2" x14ac:dyDescent="0.35">
      <c r="B973" s="1"/>
    </row>
    <row r="974" spans="2:2" x14ac:dyDescent="0.35">
      <c r="B974" s="1"/>
    </row>
    <row r="975" spans="2:2" x14ac:dyDescent="0.35">
      <c r="B975" s="1"/>
    </row>
    <row r="976" spans="2:2" x14ac:dyDescent="0.35">
      <c r="B976" s="1"/>
    </row>
    <row r="977" spans="2:2" x14ac:dyDescent="0.35">
      <c r="B977" s="1"/>
    </row>
    <row r="978" spans="2:2" x14ac:dyDescent="0.35">
      <c r="B978" s="1"/>
    </row>
    <row r="979" spans="2:2" x14ac:dyDescent="0.35">
      <c r="B979" s="1"/>
    </row>
    <row r="980" spans="2:2" x14ac:dyDescent="0.35">
      <c r="B980" s="1"/>
    </row>
    <row r="981" spans="2:2" x14ac:dyDescent="0.35">
      <c r="B981" s="1"/>
    </row>
    <row r="982" spans="2:2" x14ac:dyDescent="0.35">
      <c r="B982" s="1"/>
    </row>
    <row r="983" spans="2:2" x14ac:dyDescent="0.35">
      <c r="B983" s="1"/>
    </row>
    <row r="984" spans="2:2" x14ac:dyDescent="0.35">
      <c r="B984" s="1"/>
    </row>
    <row r="985" spans="2:2" x14ac:dyDescent="0.35">
      <c r="B985" s="1"/>
    </row>
    <row r="986" spans="2:2" x14ac:dyDescent="0.35">
      <c r="B986" s="1"/>
    </row>
    <row r="987" spans="2:2" x14ac:dyDescent="0.35">
      <c r="B987" s="1"/>
    </row>
    <row r="988" spans="2:2" x14ac:dyDescent="0.35">
      <c r="B988" s="1"/>
    </row>
    <row r="989" spans="2:2" x14ac:dyDescent="0.35">
      <c r="B989" s="1"/>
    </row>
    <row r="990" spans="2:2" x14ac:dyDescent="0.35">
      <c r="B990" s="1"/>
    </row>
    <row r="991" spans="2:2" x14ac:dyDescent="0.35">
      <c r="B991" s="1"/>
    </row>
    <row r="992" spans="2:2" x14ac:dyDescent="0.35">
      <c r="B992" s="1"/>
    </row>
    <row r="993" spans="2:2" x14ac:dyDescent="0.35">
      <c r="B993" s="1"/>
    </row>
    <row r="994" spans="2:2" x14ac:dyDescent="0.35">
      <c r="B994" s="1"/>
    </row>
    <row r="995" spans="2:2" x14ac:dyDescent="0.35">
      <c r="B995" s="1"/>
    </row>
    <row r="996" spans="2:2" x14ac:dyDescent="0.35">
      <c r="B996" s="1"/>
    </row>
    <row r="997" spans="2:2" x14ac:dyDescent="0.35">
      <c r="B997" s="1"/>
    </row>
    <row r="998" spans="2:2" x14ac:dyDescent="0.35">
      <c r="B998" s="1"/>
    </row>
    <row r="999" spans="2:2" x14ac:dyDescent="0.35">
      <c r="B999" s="1"/>
    </row>
    <row r="1000" spans="2:2" x14ac:dyDescent="0.35">
      <c r="B1000" s="1"/>
    </row>
    <row r="1001" spans="2:2" x14ac:dyDescent="0.35">
      <c r="B1001" s="1"/>
    </row>
    <row r="1002" spans="2:2" x14ac:dyDescent="0.35">
      <c r="B1002" s="1"/>
    </row>
    <row r="1003" spans="2:2" x14ac:dyDescent="0.35">
      <c r="B1003" s="1"/>
    </row>
    <row r="1004" spans="2:2" x14ac:dyDescent="0.35">
      <c r="B1004" s="1"/>
    </row>
    <row r="1005" spans="2:2" x14ac:dyDescent="0.35">
      <c r="B1005" s="1"/>
    </row>
    <row r="1006" spans="2:2" x14ac:dyDescent="0.35">
      <c r="B1006" s="1"/>
    </row>
    <row r="1007" spans="2:2" x14ac:dyDescent="0.35">
      <c r="B1007" s="1"/>
    </row>
    <row r="1008" spans="2:2" x14ac:dyDescent="0.35">
      <c r="B1008" s="1"/>
    </row>
    <row r="1009" spans="2:2" x14ac:dyDescent="0.35">
      <c r="B1009" s="1"/>
    </row>
    <row r="1010" spans="2:2" x14ac:dyDescent="0.35">
      <c r="B1010" s="1"/>
    </row>
    <row r="1011" spans="2:2" x14ac:dyDescent="0.35">
      <c r="B1011" s="1"/>
    </row>
    <row r="1012" spans="2:2" x14ac:dyDescent="0.35">
      <c r="B1012" s="1"/>
    </row>
    <row r="1013" spans="2:2" x14ac:dyDescent="0.35">
      <c r="B1013" s="1"/>
    </row>
    <row r="1014" spans="2:2" x14ac:dyDescent="0.35">
      <c r="B1014" s="1"/>
    </row>
    <row r="1015" spans="2:2" x14ac:dyDescent="0.35">
      <c r="B1015" s="1"/>
    </row>
    <row r="1016" spans="2:2" x14ac:dyDescent="0.35">
      <c r="B1016" s="1"/>
    </row>
    <row r="1017" spans="2:2" x14ac:dyDescent="0.35">
      <c r="B1017" s="1"/>
    </row>
    <row r="1018" spans="2:2" x14ac:dyDescent="0.35">
      <c r="B1018" s="1"/>
    </row>
    <row r="1019" spans="2:2" x14ac:dyDescent="0.35">
      <c r="B1019" s="1"/>
    </row>
    <row r="1020" spans="2:2" x14ac:dyDescent="0.35">
      <c r="B1020" s="1"/>
    </row>
    <row r="1021" spans="2:2" x14ac:dyDescent="0.35">
      <c r="B1021" s="1"/>
    </row>
    <row r="1022" spans="2:2" x14ac:dyDescent="0.35">
      <c r="B1022" s="1"/>
    </row>
    <row r="1023" spans="2:2" x14ac:dyDescent="0.35">
      <c r="B1023" s="1"/>
    </row>
    <row r="1024" spans="2:2" x14ac:dyDescent="0.35">
      <c r="B1024" s="1"/>
    </row>
    <row r="1025" spans="2:2" x14ac:dyDescent="0.35">
      <c r="B1025" s="1"/>
    </row>
    <row r="1026" spans="2:2" x14ac:dyDescent="0.35">
      <c r="B1026" s="1"/>
    </row>
    <row r="1027" spans="2:2" x14ac:dyDescent="0.35">
      <c r="B1027" s="1"/>
    </row>
    <row r="1028" spans="2:2" x14ac:dyDescent="0.35">
      <c r="B1028" s="1"/>
    </row>
    <row r="1029" spans="2:2" x14ac:dyDescent="0.35">
      <c r="B1029" s="1"/>
    </row>
    <row r="1030" spans="2:2" x14ac:dyDescent="0.35">
      <c r="B1030" s="1"/>
    </row>
    <row r="1031" spans="2:2" x14ac:dyDescent="0.35">
      <c r="B1031" s="1"/>
    </row>
    <row r="1032" spans="2:2" x14ac:dyDescent="0.35">
      <c r="B1032" s="1"/>
    </row>
    <row r="1033" spans="2:2" x14ac:dyDescent="0.35">
      <c r="B1033" s="1"/>
    </row>
    <row r="1034" spans="2:2" x14ac:dyDescent="0.35">
      <c r="B1034" s="1"/>
    </row>
    <row r="1035" spans="2:2" x14ac:dyDescent="0.35">
      <c r="B1035" s="1"/>
    </row>
    <row r="1036" spans="2:2" x14ac:dyDescent="0.35">
      <c r="B1036" s="1"/>
    </row>
    <row r="1037" spans="2:2" x14ac:dyDescent="0.35">
      <c r="B1037" s="1"/>
    </row>
    <row r="1038" spans="2:2" x14ac:dyDescent="0.35">
      <c r="B1038" s="1"/>
    </row>
    <row r="1039" spans="2:2" x14ac:dyDescent="0.35">
      <c r="B1039" s="1"/>
    </row>
    <row r="1040" spans="2:2" x14ac:dyDescent="0.35">
      <c r="B1040" s="1"/>
    </row>
    <row r="1041" spans="2:2" x14ac:dyDescent="0.35">
      <c r="B1041" s="1"/>
    </row>
    <row r="1042" spans="2:2" x14ac:dyDescent="0.35">
      <c r="B1042" s="1"/>
    </row>
    <row r="1043" spans="2:2" x14ac:dyDescent="0.35">
      <c r="B1043" s="1"/>
    </row>
    <row r="1044" spans="2:2" x14ac:dyDescent="0.35">
      <c r="B1044" s="1"/>
    </row>
    <row r="1045" spans="2:2" x14ac:dyDescent="0.35">
      <c r="B1045" s="1"/>
    </row>
    <row r="1046" spans="2:2" x14ac:dyDescent="0.35">
      <c r="B1046" s="1"/>
    </row>
    <row r="1047" spans="2:2" x14ac:dyDescent="0.35">
      <c r="B1047" s="1"/>
    </row>
    <row r="1048" spans="2:2" x14ac:dyDescent="0.35">
      <c r="B1048" s="1"/>
    </row>
    <row r="1049" spans="2:2" x14ac:dyDescent="0.35">
      <c r="B1049" s="1"/>
    </row>
    <row r="1050" spans="2:2" x14ac:dyDescent="0.35">
      <c r="B1050" s="1"/>
    </row>
    <row r="1051" spans="2:2" x14ac:dyDescent="0.35">
      <c r="B1051" s="1"/>
    </row>
    <row r="1052" spans="2:2" x14ac:dyDescent="0.35">
      <c r="B1052" s="1"/>
    </row>
    <row r="1053" spans="2:2" x14ac:dyDescent="0.35">
      <c r="B1053" s="1"/>
    </row>
    <row r="1054" spans="2:2" x14ac:dyDescent="0.35">
      <c r="B1054" s="1"/>
    </row>
    <row r="1055" spans="2:2" x14ac:dyDescent="0.35">
      <c r="B1055" s="1"/>
    </row>
    <row r="1056" spans="2:2" x14ac:dyDescent="0.35">
      <c r="B1056" s="1"/>
    </row>
    <row r="1057" spans="2:2" x14ac:dyDescent="0.35">
      <c r="B1057" s="1"/>
    </row>
    <row r="1058" spans="2:2" x14ac:dyDescent="0.35">
      <c r="B1058" s="1"/>
    </row>
    <row r="1059" spans="2:2" x14ac:dyDescent="0.35">
      <c r="B1059" s="1"/>
    </row>
    <row r="1060" spans="2:2" x14ac:dyDescent="0.35">
      <c r="B1060" s="1"/>
    </row>
    <row r="1061" spans="2:2" x14ac:dyDescent="0.35">
      <c r="B1061" s="1"/>
    </row>
    <row r="1062" spans="2:2" x14ac:dyDescent="0.35">
      <c r="B1062" s="1"/>
    </row>
    <row r="1063" spans="2:2" x14ac:dyDescent="0.35">
      <c r="B1063" s="1"/>
    </row>
    <row r="1064" spans="2:2" x14ac:dyDescent="0.35">
      <c r="B1064" s="1"/>
    </row>
    <row r="1065" spans="2:2" x14ac:dyDescent="0.35">
      <c r="B1065" s="1"/>
    </row>
    <row r="1066" spans="2:2" x14ac:dyDescent="0.35">
      <c r="B1066" s="1"/>
    </row>
    <row r="1067" spans="2:2" x14ac:dyDescent="0.35">
      <c r="B1067" s="1"/>
    </row>
    <row r="1068" spans="2:2" x14ac:dyDescent="0.35">
      <c r="B1068" s="1"/>
    </row>
    <row r="1069" spans="2:2" x14ac:dyDescent="0.35">
      <c r="B1069" s="1"/>
    </row>
    <row r="1070" spans="2:2" x14ac:dyDescent="0.35">
      <c r="B1070" s="1"/>
    </row>
    <row r="1071" spans="2:2" x14ac:dyDescent="0.35">
      <c r="B1071" s="1"/>
    </row>
    <row r="1072" spans="2:2" x14ac:dyDescent="0.35">
      <c r="B1072" s="1"/>
    </row>
    <row r="1073" spans="2:2" x14ac:dyDescent="0.35">
      <c r="B1073" s="1"/>
    </row>
    <row r="1074" spans="2:2" x14ac:dyDescent="0.35">
      <c r="B1074" s="1"/>
    </row>
    <row r="1075" spans="2:2" x14ac:dyDescent="0.35">
      <c r="B1075" s="1"/>
    </row>
    <row r="1076" spans="2:2" x14ac:dyDescent="0.35">
      <c r="B1076" s="1"/>
    </row>
    <row r="1077" spans="2:2" x14ac:dyDescent="0.35">
      <c r="B1077" s="1"/>
    </row>
    <row r="1078" spans="2:2" x14ac:dyDescent="0.35">
      <c r="B1078" s="1"/>
    </row>
    <row r="1079" spans="2:2" x14ac:dyDescent="0.35">
      <c r="B1079" s="1"/>
    </row>
    <row r="1080" spans="2:2" x14ac:dyDescent="0.35">
      <c r="B1080" s="1"/>
    </row>
    <row r="1081" spans="2:2" x14ac:dyDescent="0.35">
      <c r="B1081" s="1"/>
    </row>
    <row r="1082" spans="2:2" x14ac:dyDescent="0.35">
      <c r="B1082" s="1"/>
    </row>
    <row r="1083" spans="2:2" x14ac:dyDescent="0.35">
      <c r="B1083" s="1"/>
    </row>
    <row r="1084" spans="2:2" x14ac:dyDescent="0.35">
      <c r="B1084" s="1"/>
    </row>
    <row r="1085" spans="2:2" x14ac:dyDescent="0.35">
      <c r="B1085" s="1"/>
    </row>
    <row r="1086" spans="2:2" x14ac:dyDescent="0.35">
      <c r="B1086" s="1"/>
    </row>
    <row r="1087" spans="2:2" x14ac:dyDescent="0.35">
      <c r="B1087" s="1"/>
    </row>
    <row r="1088" spans="2:2" x14ac:dyDescent="0.35">
      <c r="B1088" s="1"/>
    </row>
    <row r="1089" spans="2:2" x14ac:dyDescent="0.35">
      <c r="B1089" s="1"/>
    </row>
    <row r="1090" spans="2:2" x14ac:dyDescent="0.35">
      <c r="B1090" s="1"/>
    </row>
    <row r="1091" spans="2:2" x14ac:dyDescent="0.35">
      <c r="B1091" s="1"/>
    </row>
    <row r="1092" spans="2:2" x14ac:dyDescent="0.35">
      <c r="B1092" s="1"/>
    </row>
    <row r="1093" spans="2:2" x14ac:dyDescent="0.35">
      <c r="B1093" s="1"/>
    </row>
    <row r="1094" spans="2:2" x14ac:dyDescent="0.35">
      <c r="B1094" s="1"/>
    </row>
    <row r="1095" spans="2:2" x14ac:dyDescent="0.35">
      <c r="B1095" s="1"/>
    </row>
    <row r="1096" spans="2:2" x14ac:dyDescent="0.35">
      <c r="B1096" s="1"/>
    </row>
    <row r="1097" spans="2:2" x14ac:dyDescent="0.35">
      <c r="B1097" s="1"/>
    </row>
    <row r="1098" spans="2:2" x14ac:dyDescent="0.35">
      <c r="B1098" s="1"/>
    </row>
    <row r="1099" spans="2:2" x14ac:dyDescent="0.35">
      <c r="B1099" s="1"/>
    </row>
    <row r="1100" spans="2:2" x14ac:dyDescent="0.35">
      <c r="B1100" s="1"/>
    </row>
    <row r="1101" spans="2:2" x14ac:dyDescent="0.35">
      <c r="B1101" s="1"/>
    </row>
    <row r="1102" spans="2:2" x14ac:dyDescent="0.35">
      <c r="B1102" s="1"/>
    </row>
    <row r="1103" spans="2:2" x14ac:dyDescent="0.35">
      <c r="B1103" s="1"/>
    </row>
    <row r="1104" spans="2:2" x14ac:dyDescent="0.35">
      <c r="B1104" s="1"/>
    </row>
    <row r="1105" spans="2:2" x14ac:dyDescent="0.35">
      <c r="B1105" s="1"/>
    </row>
    <row r="1106" spans="2:2" x14ac:dyDescent="0.35">
      <c r="B1106" s="1"/>
    </row>
    <row r="1107" spans="2:2" x14ac:dyDescent="0.35">
      <c r="B1107" s="1"/>
    </row>
    <row r="1108" spans="2:2" x14ac:dyDescent="0.35">
      <c r="B1108" s="1"/>
    </row>
    <row r="1109" spans="2:2" x14ac:dyDescent="0.35">
      <c r="B1109" s="1"/>
    </row>
    <row r="1110" spans="2:2" x14ac:dyDescent="0.35">
      <c r="B1110" s="1"/>
    </row>
    <row r="1111" spans="2:2" x14ac:dyDescent="0.35">
      <c r="B1111" s="1"/>
    </row>
    <row r="1112" spans="2:2" x14ac:dyDescent="0.35">
      <c r="B1112" s="1"/>
    </row>
    <row r="1113" spans="2:2" x14ac:dyDescent="0.35">
      <c r="B1113" s="1"/>
    </row>
    <row r="1114" spans="2:2" x14ac:dyDescent="0.35">
      <c r="B1114" s="1"/>
    </row>
    <row r="1115" spans="2:2" x14ac:dyDescent="0.35">
      <c r="B1115" s="1"/>
    </row>
    <row r="1116" spans="2:2" x14ac:dyDescent="0.35">
      <c r="B1116" s="1"/>
    </row>
    <row r="1117" spans="2:2" x14ac:dyDescent="0.35">
      <c r="B1117" s="1"/>
    </row>
    <row r="1118" spans="2:2" x14ac:dyDescent="0.35">
      <c r="B1118" s="1"/>
    </row>
    <row r="1119" spans="2:2" x14ac:dyDescent="0.35">
      <c r="B1119" s="1"/>
    </row>
    <row r="1120" spans="2:2" x14ac:dyDescent="0.35">
      <c r="B1120" s="1"/>
    </row>
    <row r="1121" spans="2:2" x14ac:dyDescent="0.35">
      <c r="B1121" s="1"/>
    </row>
    <row r="1122" spans="2:2" x14ac:dyDescent="0.35">
      <c r="B1122" s="1"/>
    </row>
    <row r="1123" spans="2:2" x14ac:dyDescent="0.35">
      <c r="B1123" s="1"/>
    </row>
    <row r="1124" spans="2:2" x14ac:dyDescent="0.35">
      <c r="B1124" s="1"/>
    </row>
    <row r="1125" spans="2:2" x14ac:dyDescent="0.35">
      <c r="B1125" s="1"/>
    </row>
    <row r="1126" spans="2:2" x14ac:dyDescent="0.35">
      <c r="B1126" s="1"/>
    </row>
    <row r="1127" spans="2:2" x14ac:dyDescent="0.35">
      <c r="B1127" s="1"/>
    </row>
    <row r="1128" spans="2:2" x14ac:dyDescent="0.35">
      <c r="B1128" s="1"/>
    </row>
    <row r="1129" spans="2:2" x14ac:dyDescent="0.35">
      <c r="B1129" s="1"/>
    </row>
    <row r="1130" spans="2:2" x14ac:dyDescent="0.35">
      <c r="B1130" s="1"/>
    </row>
    <row r="1131" spans="2:2" x14ac:dyDescent="0.35">
      <c r="B1131" s="1"/>
    </row>
    <row r="1132" spans="2:2" x14ac:dyDescent="0.35">
      <c r="B1132" s="1"/>
    </row>
    <row r="1133" spans="2:2" x14ac:dyDescent="0.35">
      <c r="B1133" s="1"/>
    </row>
    <row r="1134" spans="2:2" x14ac:dyDescent="0.35">
      <c r="B1134" s="1"/>
    </row>
    <row r="1135" spans="2:2" x14ac:dyDescent="0.35">
      <c r="B1135" s="1"/>
    </row>
    <row r="1136" spans="2:2" x14ac:dyDescent="0.35">
      <c r="B1136" s="1"/>
    </row>
    <row r="1137" spans="2:2" x14ac:dyDescent="0.35">
      <c r="B1137" s="1"/>
    </row>
    <row r="1138" spans="2:2" x14ac:dyDescent="0.35">
      <c r="B1138" s="1"/>
    </row>
    <row r="1139" spans="2:2" x14ac:dyDescent="0.35">
      <c r="B1139" s="1"/>
    </row>
    <row r="1140" spans="2:2" x14ac:dyDescent="0.35">
      <c r="B1140" s="1"/>
    </row>
    <row r="1141" spans="2:2" x14ac:dyDescent="0.35">
      <c r="B1141" s="1"/>
    </row>
    <row r="1142" spans="2:2" x14ac:dyDescent="0.35">
      <c r="B1142" s="1"/>
    </row>
    <row r="1143" spans="2:2" x14ac:dyDescent="0.35">
      <c r="B1143" s="1"/>
    </row>
    <row r="1144" spans="2:2" x14ac:dyDescent="0.35">
      <c r="B1144" s="1"/>
    </row>
    <row r="1145" spans="2:2" x14ac:dyDescent="0.35">
      <c r="B1145" s="1"/>
    </row>
    <row r="1146" spans="2:2" x14ac:dyDescent="0.35">
      <c r="B1146" s="1"/>
    </row>
    <row r="1147" spans="2:2" x14ac:dyDescent="0.35">
      <c r="B1147" s="1"/>
    </row>
    <row r="1148" spans="2:2" x14ac:dyDescent="0.35">
      <c r="B1148" s="1"/>
    </row>
    <row r="1149" spans="2:2" x14ac:dyDescent="0.35">
      <c r="B1149" s="1"/>
    </row>
    <row r="1150" spans="2:2" x14ac:dyDescent="0.35">
      <c r="B1150" s="1"/>
    </row>
    <row r="1151" spans="2:2" x14ac:dyDescent="0.35">
      <c r="B1151" s="1"/>
    </row>
    <row r="1152" spans="2:2" x14ac:dyDescent="0.35">
      <c r="B1152" s="1"/>
    </row>
    <row r="1153" spans="2:2" x14ac:dyDescent="0.35">
      <c r="B1153" s="1"/>
    </row>
    <row r="1154" spans="2:2" x14ac:dyDescent="0.35">
      <c r="B1154" s="1"/>
    </row>
    <row r="1155" spans="2:2" x14ac:dyDescent="0.35">
      <c r="B1155" s="1"/>
    </row>
    <row r="1156" spans="2:2" x14ac:dyDescent="0.35">
      <c r="B1156" s="1"/>
    </row>
    <row r="1157" spans="2:2" x14ac:dyDescent="0.35">
      <c r="B1157" s="1"/>
    </row>
    <row r="1158" spans="2:2" x14ac:dyDescent="0.35">
      <c r="B1158" s="1"/>
    </row>
    <row r="1159" spans="2:2" x14ac:dyDescent="0.35">
      <c r="B1159" s="1"/>
    </row>
    <row r="1160" spans="2:2" x14ac:dyDescent="0.35">
      <c r="B1160" s="1"/>
    </row>
    <row r="1161" spans="2:2" x14ac:dyDescent="0.35">
      <c r="B1161" s="1"/>
    </row>
    <row r="1162" spans="2:2" x14ac:dyDescent="0.35">
      <c r="B1162" s="1"/>
    </row>
    <row r="1163" spans="2:2" x14ac:dyDescent="0.35">
      <c r="B1163" s="1"/>
    </row>
    <row r="1164" spans="2:2" x14ac:dyDescent="0.35">
      <c r="B1164" s="1"/>
    </row>
    <row r="1165" spans="2:2" x14ac:dyDescent="0.35">
      <c r="B1165" s="1"/>
    </row>
    <row r="1166" spans="2:2" x14ac:dyDescent="0.35">
      <c r="B1166" s="1"/>
    </row>
    <row r="1167" spans="2:2" x14ac:dyDescent="0.35">
      <c r="B1167" s="1"/>
    </row>
    <row r="1168" spans="2:2" x14ac:dyDescent="0.35">
      <c r="B1168" s="1"/>
    </row>
    <row r="1169" spans="2:2" x14ac:dyDescent="0.35">
      <c r="B1169" s="1"/>
    </row>
    <row r="1170" spans="2:2" x14ac:dyDescent="0.35">
      <c r="B1170" s="1"/>
    </row>
    <row r="1171" spans="2:2" x14ac:dyDescent="0.35">
      <c r="B1171" s="1"/>
    </row>
    <row r="1172" spans="2:2" x14ac:dyDescent="0.35">
      <c r="B1172" s="1"/>
    </row>
    <row r="1173" spans="2:2" x14ac:dyDescent="0.35">
      <c r="B1173" s="1"/>
    </row>
    <row r="1174" spans="2:2" x14ac:dyDescent="0.35">
      <c r="B1174" s="1"/>
    </row>
    <row r="1175" spans="2:2" x14ac:dyDescent="0.35">
      <c r="B1175" s="1"/>
    </row>
    <row r="1176" spans="2:2" x14ac:dyDescent="0.35">
      <c r="B1176" s="1"/>
    </row>
    <row r="1177" spans="2:2" x14ac:dyDescent="0.35">
      <c r="B1177" s="1"/>
    </row>
    <row r="1178" spans="2:2" x14ac:dyDescent="0.35">
      <c r="B1178" s="1"/>
    </row>
    <row r="1179" spans="2:2" x14ac:dyDescent="0.35">
      <c r="B1179" s="1"/>
    </row>
    <row r="1180" spans="2:2" x14ac:dyDescent="0.35">
      <c r="B1180" s="1"/>
    </row>
    <row r="1181" spans="2:2" x14ac:dyDescent="0.35">
      <c r="B1181" s="1"/>
    </row>
    <row r="1182" spans="2:2" x14ac:dyDescent="0.35">
      <c r="B1182" s="1"/>
    </row>
    <row r="1183" spans="2:2" x14ac:dyDescent="0.35">
      <c r="B1183" s="1"/>
    </row>
    <row r="1184" spans="2:2" x14ac:dyDescent="0.35">
      <c r="B1184" s="1"/>
    </row>
    <row r="1185" spans="2:2" x14ac:dyDescent="0.35">
      <c r="B1185" s="1"/>
    </row>
    <row r="1186" spans="2:2" x14ac:dyDescent="0.35">
      <c r="B1186" s="1"/>
    </row>
    <row r="1187" spans="2:2" x14ac:dyDescent="0.35">
      <c r="B1187" s="1"/>
    </row>
    <row r="1188" spans="2:2" x14ac:dyDescent="0.35">
      <c r="B1188" s="1"/>
    </row>
    <row r="1189" spans="2:2" x14ac:dyDescent="0.35">
      <c r="B1189" s="1"/>
    </row>
    <row r="1190" spans="2:2" x14ac:dyDescent="0.35">
      <c r="B1190" s="1"/>
    </row>
    <row r="1191" spans="2:2" x14ac:dyDescent="0.35">
      <c r="B1191" s="1"/>
    </row>
    <row r="1192" spans="2:2" x14ac:dyDescent="0.35">
      <c r="B1192" s="1"/>
    </row>
    <row r="1193" spans="2:2" x14ac:dyDescent="0.35">
      <c r="B1193" s="1"/>
    </row>
    <row r="1194" spans="2:2" x14ac:dyDescent="0.35">
      <c r="B1194" s="1"/>
    </row>
    <row r="1195" spans="2:2" x14ac:dyDescent="0.35">
      <c r="B1195" s="1"/>
    </row>
    <row r="1196" spans="2:2" x14ac:dyDescent="0.35">
      <c r="B1196" s="1"/>
    </row>
    <row r="1197" spans="2:2" x14ac:dyDescent="0.35">
      <c r="B1197" s="1"/>
    </row>
    <row r="1198" spans="2:2" x14ac:dyDescent="0.35">
      <c r="B1198" s="1"/>
    </row>
    <row r="1199" spans="2:2" x14ac:dyDescent="0.35">
      <c r="B1199" s="1"/>
    </row>
    <row r="1200" spans="2:2" x14ac:dyDescent="0.35">
      <c r="B1200" s="1"/>
    </row>
    <row r="1201" spans="2:2" x14ac:dyDescent="0.35">
      <c r="B1201" s="1"/>
    </row>
    <row r="1202" spans="2:2" x14ac:dyDescent="0.35">
      <c r="B1202" s="1"/>
    </row>
    <row r="1203" spans="2:2" x14ac:dyDescent="0.35">
      <c r="B1203" s="1"/>
    </row>
    <row r="1204" spans="2:2" x14ac:dyDescent="0.35">
      <c r="B1204" s="1"/>
    </row>
    <row r="1205" spans="2:2" x14ac:dyDescent="0.35">
      <c r="B1205" s="1"/>
    </row>
    <row r="1206" spans="2:2" x14ac:dyDescent="0.35">
      <c r="B1206" s="1"/>
    </row>
    <row r="1207" spans="2:2" x14ac:dyDescent="0.35">
      <c r="B1207" s="1"/>
    </row>
    <row r="1208" spans="2:2" x14ac:dyDescent="0.35">
      <c r="B1208" s="1"/>
    </row>
    <row r="1209" spans="2:2" x14ac:dyDescent="0.35">
      <c r="B1209" s="1"/>
    </row>
    <row r="1210" spans="2:2" x14ac:dyDescent="0.35">
      <c r="B1210" s="1"/>
    </row>
    <row r="1211" spans="2:2" x14ac:dyDescent="0.35">
      <c r="B1211" s="1"/>
    </row>
    <row r="1212" spans="2:2" x14ac:dyDescent="0.35">
      <c r="B1212" s="1"/>
    </row>
    <row r="1213" spans="2:2" x14ac:dyDescent="0.35">
      <c r="B1213" s="1"/>
    </row>
    <row r="1214" spans="2:2" x14ac:dyDescent="0.35">
      <c r="B1214" s="1"/>
    </row>
    <row r="1215" spans="2:2" x14ac:dyDescent="0.35">
      <c r="B1215" s="1"/>
    </row>
    <row r="1216" spans="2:2" x14ac:dyDescent="0.35">
      <c r="B1216" s="1"/>
    </row>
    <row r="1217" spans="2:2" x14ac:dyDescent="0.35">
      <c r="B1217" s="1"/>
    </row>
    <row r="1218" spans="2:2" x14ac:dyDescent="0.35">
      <c r="B1218" s="1"/>
    </row>
    <row r="1219" spans="2:2" x14ac:dyDescent="0.35">
      <c r="B1219" s="1"/>
    </row>
    <row r="1220" spans="2:2" x14ac:dyDescent="0.35">
      <c r="B1220" s="1"/>
    </row>
    <row r="1221" spans="2:2" x14ac:dyDescent="0.35">
      <c r="B1221" s="1"/>
    </row>
    <row r="1222" spans="2:2" x14ac:dyDescent="0.35">
      <c r="B1222" s="1"/>
    </row>
    <row r="1223" spans="2:2" x14ac:dyDescent="0.35">
      <c r="B1223" s="1"/>
    </row>
    <row r="1224" spans="2:2" x14ac:dyDescent="0.35">
      <c r="B1224" s="1"/>
    </row>
    <row r="1225" spans="2:2" x14ac:dyDescent="0.35">
      <c r="B1225" s="1"/>
    </row>
    <row r="1226" spans="2:2" x14ac:dyDescent="0.35">
      <c r="B1226" s="1"/>
    </row>
    <row r="1227" spans="2:2" x14ac:dyDescent="0.35">
      <c r="B1227" s="1"/>
    </row>
    <row r="1228" spans="2:2" x14ac:dyDescent="0.35">
      <c r="B1228" s="1"/>
    </row>
    <row r="1229" spans="2:2" x14ac:dyDescent="0.35">
      <c r="B1229" s="1"/>
    </row>
    <row r="1230" spans="2:2" x14ac:dyDescent="0.35">
      <c r="B1230" s="1"/>
    </row>
    <row r="1231" spans="2:2" x14ac:dyDescent="0.35">
      <c r="B1231" s="1"/>
    </row>
    <row r="1232" spans="2:2" x14ac:dyDescent="0.35">
      <c r="B1232" s="1"/>
    </row>
    <row r="1233" spans="2:2" x14ac:dyDescent="0.35">
      <c r="B1233" s="1"/>
    </row>
    <row r="1234" spans="2:2" x14ac:dyDescent="0.35">
      <c r="B1234" s="1"/>
    </row>
    <row r="1235" spans="2:2" x14ac:dyDescent="0.35">
      <c r="B1235" s="1"/>
    </row>
    <row r="1236" spans="2:2" x14ac:dyDescent="0.35">
      <c r="B1236" s="1"/>
    </row>
    <row r="1237" spans="2:2" x14ac:dyDescent="0.35">
      <c r="B1237" s="1"/>
    </row>
    <row r="1238" spans="2:2" x14ac:dyDescent="0.35">
      <c r="B1238" s="1"/>
    </row>
    <row r="1239" spans="2:2" x14ac:dyDescent="0.35">
      <c r="B1239" s="1"/>
    </row>
    <row r="1240" spans="2:2" x14ac:dyDescent="0.35">
      <c r="B1240" s="1"/>
    </row>
    <row r="1241" spans="2:2" x14ac:dyDescent="0.35">
      <c r="B1241" s="1"/>
    </row>
    <row r="1242" spans="2:2" x14ac:dyDescent="0.35">
      <c r="B1242" s="1"/>
    </row>
    <row r="1243" spans="2:2" x14ac:dyDescent="0.35">
      <c r="B1243" s="1"/>
    </row>
    <row r="1244" spans="2:2" x14ac:dyDescent="0.35">
      <c r="B1244" s="1"/>
    </row>
    <row r="1245" spans="2:2" x14ac:dyDescent="0.35">
      <c r="B1245" s="1"/>
    </row>
    <row r="1246" spans="2:2" x14ac:dyDescent="0.35">
      <c r="B1246" s="1"/>
    </row>
    <row r="1247" spans="2:2" x14ac:dyDescent="0.35">
      <c r="B1247" s="1"/>
    </row>
    <row r="1248" spans="2:2" x14ac:dyDescent="0.35">
      <c r="B1248" s="1"/>
    </row>
    <row r="1249" spans="2:2" x14ac:dyDescent="0.35">
      <c r="B1249" s="1"/>
    </row>
    <row r="1250" spans="2:2" x14ac:dyDescent="0.35">
      <c r="B1250" s="1"/>
    </row>
    <row r="1251" spans="2:2" x14ac:dyDescent="0.35">
      <c r="B1251" s="1"/>
    </row>
    <row r="1252" spans="2:2" x14ac:dyDescent="0.35">
      <c r="B1252" s="1"/>
    </row>
    <row r="1253" spans="2:2" x14ac:dyDescent="0.35">
      <c r="B1253" s="1"/>
    </row>
    <row r="1254" spans="2:2" x14ac:dyDescent="0.35">
      <c r="B1254" s="1"/>
    </row>
    <row r="1255" spans="2:2" x14ac:dyDescent="0.35">
      <c r="B1255" s="1"/>
    </row>
    <row r="1256" spans="2:2" x14ac:dyDescent="0.35">
      <c r="B1256" s="1"/>
    </row>
    <row r="1257" spans="2:2" x14ac:dyDescent="0.35">
      <c r="B1257" s="1"/>
    </row>
    <row r="1258" spans="2:2" x14ac:dyDescent="0.35">
      <c r="B1258" s="1"/>
    </row>
    <row r="1259" spans="2:2" x14ac:dyDescent="0.35">
      <c r="B1259" s="1"/>
    </row>
    <row r="1260" spans="2:2" x14ac:dyDescent="0.35">
      <c r="B1260" s="1"/>
    </row>
    <row r="1261" spans="2:2" x14ac:dyDescent="0.35">
      <c r="B1261" s="1"/>
    </row>
    <row r="1262" spans="2:2" x14ac:dyDescent="0.35">
      <c r="B1262" s="1"/>
    </row>
    <row r="1263" spans="2:2" x14ac:dyDescent="0.35">
      <c r="B1263" s="1"/>
    </row>
    <row r="1264" spans="2:2" x14ac:dyDescent="0.35">
      <c r="B1264" s="1"/>
    </row>
    <row r="1265" spans="2:2" x14ac:dyDescent="0.35">
      <c r="B1265" s="1"/>
    </row>
    <row r="1266" spans="2:2" x14ac:dyDescent="0.35">
      <c r="B1266" s="1"/>
    </row>
    <row r="1267" spans="2:2" x14ac:dyDescent="0.35">
      <c r="B1267" s="1"/>
    </row>
    <row r="1268" spans="2:2" x14ac:dyDescent="0.35">
      <c r="B1268" s="1"/>
    </row>
    <row r="1269" spans="2:2" x14ac:dyDescent="0.35">
      <c r="B1269" s="1"/>
    </row>
    <row r="1270" spans="2:2" x14ac:dyDescent="0.35">
      <c r="B1270" s="1"/>
    </row>
    <row r="1271" spans="2:2" x14ac:dyDescent="0.35">
      <c r="B1271" s="1"/>
    </row>
    <row r="1272" spans="2:2" x14ac:dyDescent="0.35">
      <c r="B1272" s="1"/>
    </row>
    <row r="1273" spans="2:2" x14ac:dyDescent="0.35">
      <c r="B1273" s="1"/>
    </row>
    <row r="1274" spans="2:2" x14ac:dyDescent="0.35">
      <c r="B1274" s="1"/>
    </row>
    <row r="1275" spans="2:2" x14ac:dyDescent="0.35">
      <c r="B1275" s="1"/>
    </row>
    <row r="1276" spans="2:2" x14ac:dyDescent="0.35">
      <c r="B1276" s="1"/>
    </row>
    <row r="1277" spans="2:2" x14ac:dyDescent="0.35">
      <c r="B1277" s="1"/>
    </row>
    <row r="1278" spans="2:2" x14ac:dyDescent="0.35">
      <c r="B1278" s="1"/>
    </row>
    <row r="1279" spans="2:2" x14ac:dyDescent="0.35">
      <c r="B1279" s="1"/>
    </row>
    <row r="1280" spans="2:2" x14ac:dyDescent="0.35">
      <c r="B1280" s="1"/>
    </row>
    <row r="1281" spans="2:2" x14ac:dyDescent="0.35">
      <c r="B1281" s="1"/>
    </row>
    <row r="1282" spans="2:2" x14ac:dyDescent="0.35">
      <c r="B1282" s="1"/>
    </row>
    <row r="1283" spans="2:2" x14ac:dyDescent="0.35">
      <c r="B1283" s="1"/>
    </row>
    <row r="1284" spans="2:2" x14ac:dyDescent="0.35">
      <c r="B1284" s="1"/>
    </row>
    <row r="1285" spans="2:2" x14ac:dyDescent="0.35">
      <c r="B1285" s="1"/>
    </row>
    <row r="1286" spans="2:2" x14ac:dyDescent="0.35">
      <c r="B1286" s="1"/>
    </row>
    <row r="1287" spans="2:2" x14ac:dyDescent="0.35">
      <c r="B1287" s="1"/>
    </row>
    <row r="1288" spans="2:2" x14ac:dyDescent="0.35">
      <c r="B1288" s="1"/>
    </row>
    <row r="1289" spans="2:2" x14ac:dyDescent="0.35">
      <c r="B1289" s="1"/>
    </row>
    <row r="1290" spans="2:2" x14ac:dyDescent="0.35">
      <c r="B1290" s="1"/>
    </row>
    <row r="1291" spans="2:2" x14ac:dyDescent="0.35">
      <c r="B1291" s="1"/>
    </row>
    <row r="1292" spans="2:2" x14ac:dyDescent="0.35">
      <c r="B1292" s="1"/>
    </row>
    <row r="1293" spans="2:2" x14ac:dyDescent="0.35">
      <c r="B1293" s="1"/>
    </row>
    <row r="1294" spans="2:2" x14ac:dyDescent="0.35">
      <c r="B1294" s="1"/>
    </row>
    <row r="1295" spans="2:2" x14ac:dyDescent="0.35">
      <c r="B1295" s="1"/>
    </row>
    <row r="1296" spans="2:2" x14ac:dyDescent="0.35">
      <c r="B1296" s="1"/>
    </row>
    <row r="1297" spans="2:2" x14ac:dyDescent="0.35">
      <c r="B1297" s="1"/>
    </row>
    <row r="1298" spans="2:2" x14ac:dyDescent="0.35">
      <c r="B1298" s="1"/>
    </row>
    <row r="1299" spans="2:2" x14ac:dyDescent="0.35">
      <c r="B1299" s="1"/>
    </row>
    <row r="1300" spans="2:2" x14ac:dyDescent="0.35">
      <c r="B1300" s="1"/>
    </row>
    <row r="1301" spans="2:2" x14ac:dyDescent="0.35">
      <c r="B1301" s="1"/>
    </row>
    <row r="1302" spans="2:2" x14ac:dyDescent="0.35">
      <c r="B1302" s="1"/>
    </row>
    <row r="1303" spans="2:2" x14ac:dyDescent="0.35">
      <c r="B1303" s="1"/>
    </row>
    <row r="1304" spans="2:2" x14ac:dyDescent="0.35">
      <c r="B1304" s="1"/>
    </row>
    <row r="1305" spans="2:2" x14ac:dyDescent="0.35">
      <c r="B1305" s="1"/>
    </row>
    <row r="1306" spans="2:2" x14ac:dyDescent="0.35">
      <c r="B1306" s="1"/>
    </row>
    <row r="1307" spans="2:2" x14ac:dyDescent="0.35">
      <c r="B1307" s="1"/>
    </row>
    <row r="1308" spans="2:2" x14ac:dyDescent="0.35">
      <c r="B1308" s="1"/>
    </row>
    <row r="1309" spans="2:2" x14ac:dyDescent="0.35">
      <c r="B1309" s="1"/>
    </row>
    <row r="1310" spans="2:2" x14ac:dyDescent="0.35">
      <c r="B1310" s="1"/>
    </row>
    <row r="1311" spans="2:2" x14ac:dyDescent="0.35">
      <c r="B1311" s="1"/>
    </row>
    <row r="1312" spans="2:2" x14ac:dyDescent="0.35">
      <c r="B1312" s="1"/>
    </row>
    <row r="1313" spans="2:2" x14ac:dyDescent="0.35">
      <c r="B1313" s="1"/>
    </row>
    <row r="1314" spans="2:2" x14ac:dyDescent="0.35">
      <c r="B1314" s="1"/>
    </row>
    <row r="1315" spans="2:2" x14ac:dyDescent="0.35">
      <c r="B1315" s="1"/>
    </row>
    <row r="1316" spans="2:2" x14ac:dyDescent="0.35">
      <c r="B1316" s="1"/>
    </row>
    <row r="1317" spans="2:2" x14ac:dyDescent="0.35">
      <c r="B1317" s="1"/>
    </row>
    <row r="1318" spans="2:2" x14ac:dyDescent="0.35">
      <c r="B1318" s="1"/>
    </row>
    <row r="1319" spans="2:2" x14ac:dyDescent="0.35">
      <c r="B1319" s="1"/>
    </row>
    <row r="1320" spans="2:2" x14ac:dyDescent="0.35">
      <c r="B1320" s="1"/>
    </row>
    <row r="1321" spans="2:2" x14ac:dyDescent="0.35">
      <c r="B1321" s="1"/>
    </row>
    <row r="1322" spans="2:2" x14ac:dyDescent="0.35">
      <c r="B1322" s="1"/>
    </row>
    <row r="1323" spans="2:2" x14ac:dyDescent="0.35">
      <c r="B1323" s="1"/>
    </row>
    <row r="1324" spans="2:2" x14ac:dyDescent="0.35">
      <c r="B1324" s="1"/>
    </row>
    <row r="1325" spans="2:2" x14ac:dyDescent="0.35">
      <c r="B1325" s="1"/>
    </row>
    <row r="1326" spans="2:2" x14ac:dyDescent="0.35">
      <c r="B1326" s="1"/>
    </row>
    <row r="1327" spans="2:2" x14ac:dyDescent="0.35">
      <c r="B1327" s="1"/>
    </row>
    <row r="1328" spans="2:2" x14ac:dyDescent="0.35">
      <c r="B1328" s="1"/>
    </row>
    <row r="1329" spans="2:2" x14ac:dyDescent="0.35">
      <c r="B1329" s="1"/>
    </row>
    <row r="1330" spans="2:2" x14ac:dyDescent="0.35">
      <c r="B1330" s="1"/>
    </row>
    <row r="1331" spans="2:2" x14ac:dyDescent="0.35">
      <c r="B1331" s="1"/>
    </row>
    <row r="1332" spans="2:2" x14ac:dyDescent="0.35">
      <c r="B1332" s="1"/>
    </row>
    <row r="1333" spans="2:2" x14ac:dyDescent="0.35">
      <c r="B1333" s="1"/>
    </row>
    <row r="1334" spans="2:2" x14ac:dyDescent="0.35">
      <c r="B1334" s="1"/>
    </row>
    <row r="1335" spans="2:2" x14ac:dyDescent="0.35">
      <c r="B1335" s="1"/>
    </row>
    <row r="1336" spans="2:2" x14ac:dyDescent="0.35">
      <c r="B1336" s="1"/>
    </row>
    <row r="1337" spans="2:2" x14ac:dyDescent="0.35">
      <c r="B1337" s="1"/>
    </row>
    <row r="1338" spans="2:2" x14ac:dyDescent="0.35">
      <c r="B1338" s="1"/>
    </row>
    <row r="1339" spans="2:2" x14ac:dyDescent="0.35">
      <c r="B1339" s="1"/>
    </row>
    <row r="1340" spans="2:2" x14ac:dyDescent="0.35">
      <c r="B1340" s="1"/>
    </row>
    <row r="1341" spans="2:2" x14ac:dyDescent="0.35">
      <c r="B1341" s="1"/>
    </row>
    <row r="1342" spans="2:2" x14ac:dyDescent="0.35">
      <c r="B1342" s="1"/>
    </row>
    <row r="1343" spans="2:2" x14ac:dyDescent="0.35">
      <c r="B1343" s="1"/>
    </row>
    <row r="1344" spans="2:2" x14ac:dyDescent="0.35">
      <c r="B1344" s="1"/>
    </row>
    <row r="1345" spans="2:2" x14ac:dyDescent="0.35">
      <c r="B1345" s="1"/>
    </row>
    <row r="1346" spans="2:2" x14ac:dyDescent="0.35">
      <c r="B1346" s="1"/>
    </row>
    <row r="1347" spans="2:2" x14ac:dyDescent="0.35">
      <c r="B1347" s="1"/>
    </row>
    <row r="1348" spans="2:2" x14ac:dyDescent="0.35">
      <c r="B1348" s="1"/>
    </row>
    <row r="1349" spans="2:2" x14ac:dyDescent="0.35">
      <c r="B1349" s="1"/>
    </row>
    <row r="1350" spans="2:2" x14ac:dyDescent="0.35">
      <c r="B1350" s="1"/>
    </row>
    <row r="1351" spans="2:2" x14ac:dyDescent="0.35">
      <c r="B1351" s="1"/>
    </row>
    <row r="1352" spans="2:2" x14ac:dyDescent="0.35">
      <c r="B1352" s="1"/>
    </row>
    <row r="1353" spans="2:2" x14ac:dyDescent="0.35">
      <c r="B1353" s="1"/>
    </row>
    <row r="1354" spans="2:2" x14ac:dyDescent="0.35">
      <c r="B1354" s="1"/>
    </row>
    <row r="1355" spans="2:2" x14ac:dyDescent="0.35">
      <c r="B1355" s="1"/>
    </row>
    <row r="1356" spans="2:2" x14ac:dyDescent="0.35">
      <c r="B1356" s="1"/>
    </row>
    <row r="1357" spans="2:2" x14ac:dyDescent="0.35">
      <c r="B1357" s="1"/>
    </row>
    <row r="1358" spans="2:2" x14ac:dyDescent="0.35">
      <c r="B1358" s="1"/>
    </row>
    <row r="1359" spans="2:2" x14ac:dyDescent="0.35">
      <c r="B1359" s="1"/>
    </row>
    <row r="1360" spans="2:2" x14ac:dyDescent="0.35">
      <c r="B1360" s="1"/>
    </row>
    <row r="1361" spans="2:2" x14ac:dyDescent="0.35">
      <c r="B1361" s="1"/>
    </row>
    <row r="1362" spans="2:2" x14ac:dyDescent="0.35">
      <c r="B1362" s="1"/>
    </row>
    <row r="1363" spans="2:2" x14ac:dyDescent="0.35">
      <c r="B1363" s="1"/>
    </row>
    <row r="1364" spans="2:2" x14ac:dyDescent="0.35">
      <c r="B1364" s="1"/>
    </row>
    <row r="1365" spans="2:2" x14ac:dyDescent="0.35">
      <c r="B1365" s="1"/>
    </row>
    <row r="1366" spans="2:2" x14ac:dyDescent="0.35">
      <c r="B1366" s="1"/>
    </row>
    <row r="1367" spans="2:2" x14ac:dyDescent="0.35">
      <c r="B1367" s="1"/>
    </row>
    <row r="1368" spans="2:2" x14ac:dyDescent="0.35">
      <c r="B1368" s="1"/>
    </row>
    <row r="1369" spans="2:2" x14ac:dyDescent="0.35">
      <c r="B1369" s="1"/>
    </row>
    <row r="1370" spans="2:2" x14ac:dyDescent="0.35">
      <c r="B1370" s="1"/>
    </row>
    <row r="1371" spans="2:2" x14ac:dyDescent="0.35">
      <c r="B1371" s="1"/>
    </row>
    <row r="1372" spans="2:2" x14ac:dyDescent="0.35">
      <c r="B1372" s="1"/>
    </row>
    <row r="1373" spans="2:2" x14ac:dyDescent="0.35">
      <c r="B1373" s="1"/>
    </row>
    <row r="1374" spans="2:2" x14ac:dyDescent="0.35">
      <c r="B1374" s="1"/>
    </row>
    <row r="1375" spans="2:2" x14ac:dyDescent="0.35">
      <c r="B1375" s="1"/>
    </row>
    <row r="1376" spans="2:2" x14ac:dyDescent="0.35">
      <c r="B1376" s="1"/>
    </row>
    <row r="1377" spans="2:2" x14ac:dyDescent="0.35">
      <c r="B1377" s="1"/>
    </row>
    <row r="1378" spans="2:2" x14ac:dyDescent="0.35">
      <c r="B1378" s="1"/>
    </row>
    <row r="1379" spans="2:2" x14ac:dyDescent="0.35">
      <c r="B1379" s="1"/>
    </row>
    <row r="1380" spans="2:2" x14ac:dyDescent="0.35">
      <c r="B1380" s="1"/>
    </row>
    <row r="1381" spans="2:2" x14ac:dyDescent="0.35">
      <c r="B1381" s="1"/>
    </row>
    <row r="1382" spans="2:2" x14ac:dyDescent="0.35">
      <c r="B1382" s="1"/>
    </row>
    <row r="1383" spans="2:2" x14ac:dyDescent="0.35">
      <c r="B1383" s="1"/>
    </row>
    <row r="1384" spans="2:2" x14ac:dyDescent="0.35">
      <c r="B1384" s="1"/>
    </row>
    <row r="1385" spans="2:2" x14ac:dyDescent="0.35">
      <c r="B1385" s="1"/>
    </row>
    <row r="1386" spans="2:2" x14ac:dyDescent="0.35">
      <c r="B1386" s="1"/>
    </row>
    <row r="1387" spans="2:2" x14ac:dyDescent="0.35">
      <c r="B1387" s="1"/>
    </row>
    <row r="1388" spans="2:2" x14ac:dyDescent="0.35">
      <c r="B1388" s="1"/>
    </row>
    <row r="1389" spans="2:2" x14ac:dyDescent="0.35">
      <c r="B1389" s="1"/>
    </row>
    <row r="1390" spans="2:2" x14ac:dyDescent="0.35">
      <c r="B1390" s="1"/>
    </row>
    <row r="1391" spans="2:2" x14ac:dyDescent="0.35">
      <c r="B1391" s="1"/>
    </row>
    <row r="1392" spans="2:2" x14ac:dyDescent="0.35">
      <c r="B1392" s="1"/>
    </row>
    <row r="1393" spans="2:2" x14ac:dyDescent="0.35">
      <c r="B1393" s="1"/>
    </row>
    <row r="1394" spans="2:2" x14ac:dyDescent="0.35">
      <c r="B1394" s="1"/>
    </row>
    <row r="1395" spans="2:2" x14ac:dyDescent="0.35">
      <c r="B1395" s="1"/>
    </row>
    <row r="1396" spans="2:2" x14ac:dyDescent="0.35">
      <c r="B1396" s="1"/>
    </row>
    <row r="1397" spans="2:2" x14ac:dyDescent="0.35">
      <c r="B1397" s="1"/>
    </row>
    <row r="1398" spans="2:2" x14ac:dyDescent="0.35">
      <c r="B1398" s="1"/>
    </row>
    <row r="1399" spans="2:2" x14ac:dyDescent="0.35">
      <c r="B1399" s="1"/>
    </row>
    <row r="1400" spans="2:2" x14ac:dyDescent="0.35">
      <c r="B1400" s="1"/>
    </row>
    <row r="1401" spans="2:2" x14ac:dyDescent="0.35">
      <c r="B1401" s="1"/>
    </row>
    <row r="1402" spans="2:2" x14ac:dyDescent="0.35">
      <c r="B1402" s="1"/>
    </row>
    <row r="1403" spans="2:2" x14ac:dyDescent="0.35">
      <c r="B1403" s="1"/>
    </row>
    <row r="1404" spans="2:2" x14ac:dyDescent="0.35">
      <c r="B1404" s="1"/>
    </row>
    <row r="1405" spans="2:2" x14ac:dyDescent="0.35">
      <c r="B1405" s="1"/>
    </row>
    <row r="1406" spans="2:2" x14ac:dyDescent="0.35">
      <c r="B1406" s="1"/>
    </row>
    <row r="1407" spans="2:2" x14ac:dyDescent="0.35">
      <c r="B1407" s="1"/>
    </row>
    <row r="1408" spans="2:2" x14ac:dyDescent="0.35">
      <c r="B1408" s="1"/>
    </row>
    <row r="1409" spans="2:2" x14ac:dyDescent="0.35">
      <c r="B1409" s="1"/>
    </row>
    <row r="1410" spans="2:2" x14ac:dyDescent="0.35">
      <c r="B1410" s="1"/>
    </row>
    <row r="1411" spans="2:2" x14ac:dyDescent="0.35">
      <c r="B1411" s="1"/>
    </row>
    <row r="1412" spans="2:2" x14ac:dyDescent="0.35">
      <c r="B1412" s="1"/>
    </row>
    <row r="1413" spans="2:2" x14ac:dyDescent="0.35">
      <c r="B1413" s="1"/>
    </row>
    <row r="1414" spans="2:2" x14ac:dyDescent="0.35">
      <c r="B1414" s="1"/>
    </row>
    <row r="1415" spans="2:2" x14ac:dyDescent="0.35">
      <c r="B1415" s="1"/>
    </row>
    <row r="1416" spans="2:2" x14ac:dyDescent="0.35">
      <c r="B1416" s="1"/>
    </row>
    <row r="1417" spans="2:2" x14ac:dyDescent="0.35">
      <c r="B1417" s="1"/>
    </row>
    <row r="1418" spans="2:2" x14ac:dyDescent="0.35">
      <c r="B1418" s="1"/>
    </row>
    <row r="1419" spans="2:2" x14ac:dyDescent="0.35">
      <c r="B1419" s="1"/>
    </row>
    <row r="1420" spans="2:2" x14ac:dyDescent="0.35">
      <c r="B1420" s="1"/>
    </row>
    <row r="1421" spans="2:2" x14ac:dyDescent="0.35">
      <c r="B1421" s="1"/>
    </row>
    <row r="1422" spans="2:2" x14ac:dyDescent="0.35">
      <c r="B1422" s="1"/>
    </row>
    <row r="1423" spans="2:2" x14ac:dyDescent="0.35">
      <c r="B1423" s="1"/>
    </row>
    <row r="1424" spans="2:2" x14ac:dyDescent="0.35">
      <c r="B1424" s="1"/>
    </row>
    <row r="1425" spans="2:2" x14ac:dyDescent="0.35">
      <c r="B1425" s="1"/>
    </row>
    <row r="1426" spans="2:2" x14ac:dyDescent="0.35">
      <c r="B1426" s="1"/>
    </row>
    <row r="1427" spans="2:2" x14ac:dyDescent="0.35">
      <c r="B1427" s="1"/>
    </row>
    <row r="1428" spans="2:2" x14ac:dyDescent="0.35">
      <c r="B1428" s="1"/>
    </row>
    <row r="1429" spans="2:2" x14ac:dyDescent="0.35">
      <c r="B1429" s="1"/>
    </row>
    <row r="1430" spans="2:2" x14ac:dyDescent="0.35">
      <c r="B1430" s="1"/>
    </row>
    <row r="1431" spans="2:2" x14ac:dyDescent="0.35">
      <c r="B1431" s="1"/>
    </row>
    <row r="1432" spans="2:2" x14ac:dyDescent="0.35">
      <c r="B1432" s="1"/>
    </row>
    <row r="1433" spans="2:2" x14ac:dyDescent="0.35">
      <c r="B1433" s="1"/>
    </row>
    <row r="1434" spans="2:2" x14ac:dyDescent="0.35">
      <c r="B1434" s="1"/>
    </row>
    <row r="1435" spans="2:2" x14ac:dyDescent="0.35">
      <c r="B1435" s="1"/>
    </row>
    <row r="1436" spans="2:2" x14ac:dyDescent="0.35">
      <c r="B1436" s="1"/>
    </row>
    <row r="1437" spans="2:2" x14ac:dyDescent="0.35">
      <c r="B1437" s="1"/>
    </row>
    <row r="1438" spans="2:2" x14ac:dyDescent="0.35">
      <c r="B1438" s="1"/>
    </row>
    <row r="1439" spans="2:2" x14ac:dyDescent="0.35">
      <c r="B1439" s="1"/>
    </row>
    <row r="1440" spans="2:2" x14ac:dyDescent="0.35">
      <c r="B1440" s="1"/>
    </row>
    <row r="1441" spans="2:2" x14ac:dyDescent="0.35">
      <c r="B1441" s="1"/>
    </row>
    <row r="1442" spans="2:2" x14ac:dyDescent="0.35">
      <c r="B1442" s="1"/>
    </row>
    <row r="1443" spans="2:2" x14ac:dyDescent="0.35">
      <c r="B1443" s="1"/>
    </row>
    <row r="1444" spans="2:2" x14ac:dyDescent="0.35">
      <c r="B1444" s="1"/>
    </row>
    <row r="1445" spans="2:2" x14ac:dyDescent="0.35">
      <c r="B1445" s="1"/>
    </row>
    <row r="1446" spans="2:2" x14ac:dyDescent="0.35">
      <c r="B1446" s="1"/>
    </row>
    <row r="1447" spans="2:2" x14ac:dyDescent="0.35">
      <c r="B1447" s="1"/>
    </row>
    <row r="1448" spans="2:2" x14ac:dyDescent="0.35">
      <c r="B1448" s="1"/>
    </row>
    <row r="1449" spans="2:2" x14ac:dyDescent="0.35">
      <c r="B1449" s="1"/>
    </row>
    <row r="1450" spans="2:2" x14ac:dyDescent="0.35">
      <c r="B1450" s="1"/>
    </row>
    <row r="1451" spans="2:2" x14ac:dyDescent="0.35">
      <c r="B1451" s="1"/>
    </row>
    <row r="1452" spans="2:2" x14ac:dyDescent="0.35">
      <c r="B1452" s="1"/>
    </row>
    <row r="1453" spans="2:2" x14ac:dyDescent="0.35">
      <c r="B1453" s="1"/>
    </row>
    <row r="1454" spans="2:2" x14ac:dyDescent="0.35">
      <c r="B1454" s="1"/>
    </row>
    <row r="1455" spans="2:2" x14ac:dyDescent="0.35">
      <c r="B1455" s="1"/>
    </row>
    <row r="1456" spans="2:2" x14ac:dyDescent="0.35">
      <c r="B1456" s="1"/>
    </row>
    <row r="1457" spans="2:2" x14ac:dyDescent="0.35">
      <c r="B1457" s="1"/>
    </row>
    <row r="1458" spans="2:2" x14ac:dyDescent="0.35">
      <c r="B1458" s="1"/>
    </row>
    <row r="1459" spans="2:2" x14ac:dyDescent="0.35">
      <c r="B1459" s="1"/>
    </row>
    <row r="1460" spans="2:2" x14ac:dyDescent="0.35">
      <c r="B1460" s="1"/>
    </row>
    <row r="1461" spans="2:2" x14ac:dyDescent="0.35">
      <c r="B1461" s="1"/>
    </row>
    <row r="1462" spans="2:2" x14ac:dyDescent="0.35">
      <c r="B1462" s="1"/>
    </row>
    <row r="1463" spans="2:2" x14ac:dyDescent="0.35">
      <c r="B1463" s="1"/>
    </row>
    <row r="1464" spans="2:2" x14ac:dyDescent="0.35">
      <c r="B1464" s="1"/>
    </row>
    <row r="1465" spans="2:2" x14ac:dyDescent="0.35">
      <c r="B1465" s="1"/>
    </row>
    <row r="1466" spans="2:2" x14ac:dyDescent="0.35">
      <c r="B1466" s="1"/>
    </row>
    <row r="1467" spans="2:2" x14ac:dyDescent="0.35">
      <c r="B1467" s="1"/>
    </row>
    <row r="1468" spans="2:2" x14ac:dyDescent="0.35">
      <c r="B1468" s="1"/>
    </row>
    <row r="1469" spans="2:2" x14ac:dyDescent="0.35">
      <c r="B1469" s="1"/>
    </row>
    <row r="1470" spans="2:2" x14ac:dyDescent="0.35">
      <c r="B1470" s="1"/>
    </row>
    <row r="1471" spans="2:2" x14ac:dyDescent="0.35">
      <c r="B1471" s="1"/>
    </row>
    <row r="1472" spans="2:2" x14ac:dyDescent="0.35">
      <c r="B1472" s="1"/>
    </row>
    <row r="1473" spans="2:2" x14ac:dyDescent="0.35">
      <c r="B1473" s="1"/>
    </row>
    <row r="1474" spans="2:2" x14ac:dyDescent="0.35">
      <c r="B1474" s="1"/>
    </row>
    <row r="1475" spans="2:2" x14ac:dyDescent="0.35">
      <c r="B1475" s="1"/>
    </row>
    <row r="1476" spans="2:2" x14ac:dyDescent="0.35">
      <c r="B1476" s="1"/>
    </row>
    <row r="1477" spans="2:2" x14ac:dyDescent="0.35">
      <c r="B1477" s="1"/>
    </row>
    <row r="1478" spans="2:2" x14ac:dyDescent="0.35">
      <c r="B1478" s="1"/>
    </row>
    <row r="1479" spans="2:2" x14ac:dyDescent="0.35">
      <c r="B1479" s="1"/>
    </row>
    <row r="1480" spans="2:2" x14ac:dyDescent="0.35">
      <c r="B1480" s="1"/>
    </row>
    <row r="1481" spans="2:2" x14ac:dyDescent="0.35">
      <c r="B1481" s="1"/>
    </row>
    <row r="1482" spans="2:2" x14ac:dyDescent="0.35">
      <c r="B1482" s="1"/>
    </row>
    <row r="1483" spans="2:2" x14ac:dyDescent="0.35">
      <c r="B1483" s="1"/>
    </row>
    <row r="1484" spans="2:2" x14ac:dyDescent="0.35">
      <c r="B1484" s="1"/>
    </row>
    <row r="1485" spans="2:2" x14ac:dyDescent="0.35">
      <c r="B1485" s="1"/>
    </row>
    <row r="1486" spans="2:2" x14ac:dyDescent="0.35">
      <c r="B1486" s="1"/>
    </row>
    <row r="1487" spans="2:2" x14ac:dyDescent="0.35">
      <c r="B1487" s="1"/>
    </row>
    <row r="1488" spans="2:2" x14ac:dyDescent="0.35">
      <c r="B1488" s="1"/>
    </row>
    <row r="1489" spans="2:2" x14ac:dyDescent="0.35">
      <c r="B1489" s="1"/>
    </row>
    <row r="1490" spans="2:2" x14ac:dyDescent="0.35">
      <c r="B1490" s="1"/>
    </row>
    <row r="1491" spans="2:2" x14ac:dyDescent="0.35">
      <c r="B1491" s="1"/>
    </row>
    <row r="1492" spans="2:2" x14ac:dyDescent="0.35">
      <c r="B1492" s="1"/>
    </row>
    <row r="1493" spans="2:2" x14ac:dyDescent="0.35">
      <c r="B1493" s="1"/>
    </row>
    <row r="1494" spans="2:2" x14ac:dyDescent="0.35">
      <c r="B1494" s="1"/>
    </row>
    <row r="1495" spans="2:2" x14ac:dyDescent="0.35">
      <c r="B1495" s="1"/>
    </row>
    <row r="1496" spans="2:2" x14ac:dyDescent="0.35">
      <c r="B1496" s="1"/>
    </row>
    <row r="1497" spans="2:2" x14ac:dyDescent="0.35">
      <c r="B1497" s="1"/>
    </row>
    <row r="1498" spans="2:2" x14ac:dyDescent="0.35">
      <c r="B1498" s="1"/>
    </row>
    <row r="1499" spans="2:2" x14ac:dyDescent="0.35">
      <c r="B1499" s="1"/>
    </row>
    <row r="1500" spans="2:2" x14ac:dyDescent="0.35">
      <c r="B1500" s="1"/>
    </row>
    <row r="1501" spans="2:2" x14ac:dyDescent="0.35">
      <c r="B1501" s="1"/>
    </row>
    <row r="1502" spans="2:2" x14ac:dyDescent="0.35">
      <c r="B1502" s="1"/>
    </row>
    <row r="1503" spans="2:2" x14ac:dyDescent="0.35">
      <c r="B1503" s="1"/>
    </row>
    <row r="1504" spans="2:2" x14ac:dyDescent="0.35">
      <c r="B1504" s="1"/>
    </row>
    <row r="1505" spans="2:2" x14ac:dyDescent="0.35">
      <c r="B1505" s="1"/>
    </row>
    <row r="1506" spans="2:2" x14ac:dyDescent="0.35">
      <c r="B1506" s="1"/>
    </row>
    <row r="1507" spans="2:2" x14ac:dyDescent="0.35">
      <c r="B1507" s="1"/>
    </row>
    <row r="1508" spans="2:2" x14ac:dyDescent="0.35">
      <c r="B1508" s="1"/>
    </row>
    <row r="1509" spans="2:2" x14ac:dyDescent="0.35">
      <c r="B1509" s="1"/>
    </row>
    <row r="1510" spans="2:2" x14ac:dyDescent="0.35">
      <c r="B1510" s="1"/>
    </row>
    <row r="1511" spans="2:2" x14ac:dyDescent="0.35">
      <c r="B1511" s="1"/>
    </row>
    <row r="1512" spans="2:2" x14ac:dyDescent="0.35">
      <c r="B1512" s="1"/>
    </row>
    <row r="1513" spans="2:2" x14ac:dyDescent="0.35">
      <c r="B1513" s="1"/>
    </row>
    <row r="1514" spans="2:2" x14ac:dyDescent="0.35">
      <c r="B1514" s="1"/>
    </row>
    <row r="1515" spans="2:2" x14ac:dyDescent="0.35">
      <c r="B1515" s="1"/>
    </row>
    <row r="1516" spans="2:2" x14ac:dyDescent="0.35">
      <c r="B1516" s="1"/>
    </row>
    <row r="1517" spans="2:2" x14ac:dyDescent="0.35">
      <c r="B1517" s="1"/>
    </row>
    <row r="1518" spans="2:2" x14ac:dyDescent="0.35">
      <c r="B1518" s="1"/>
    </row>
    <row r="1519" spans="2:2" x14ac:dyDescent="0.35">
      <c r="B1519" s="1"/>
    </row>
    <row r="1520" spans="2:2" x14ac:dyDescent="0.35">
      <c r="B1520" s="1"/>
    </row>
    <row r="1521" spans="2:2" x14ac:dyDescent="0.35">
      <c r="B1521" s="1"/>
    </row>
    <row r="1522" spans="2:2" x14ac:dyDescent="0.35">
      <c r="B1522" s="1"/>
    </row>
    <row r="1523" spans="2:2" x14ac:dyDescent="0.35">
      <c r="B1523" s="1"/>
    </row>
    <row r="1524" spans="2:2" x14ac:dyDescent="0.35">
      <c r="B1524" s="1"/>
    </row>
    <row r="1525" spans="2:2" x14ac:dyDescent="0.35">
      <c r="B1525" s="1"/>
    </row>
    <row r="1526" spans="2:2" x14ac:dyDescent="0.35">
      <c r="B1526" s="1"/>
    </row>
    <row r="1527" spans="2:2" x14ac:dyDescent="0.35">
      <c r="B1527" s="1"/>
    </row>
    <row r="1528" spans="2:2" x14ac:dyDescent="0.35">
      <c r="B1528" s="1"/>
    </row>
    <row r="1529" spans="2:2" x14ac:dyDescent="0.35">
      <c r="B1529" s="1"/>
    </row>
    <row r="1530" spans="2:2" x14ac:dyDescent="0.35">
      <c r="B1530" s="1"/>
    </row>
    <row r="1531" spans="2:2" x14ac:dyDescent="0.35">
      <c r="B1531" s="1"/>
    </row>
    <row r="1532" spans="2:2" x14ac:dyDescent="0.35">
      <c r="B1532" s="1"/>
    </row>
    <row r="1533" spans="2:2" x14ac:dyDescent="0.35">
      <c r="B1533" s="1"/>
    </row>
    <row r="1534" spans="2:2" x14ac:dyDescent="0.35">
      <c r="B1534" s="1"/>
    </row>
    <row r="1535" spans="2:2" x14ac:dyDescent="0.35">
      <c r="B1535" s="1"/>
    </row>
    <row r="1536" spans="2:2" x14ac:dyDescent="0.35">
      <c r="B1536" s="1"/>
    </row>
    <row r="1537" spans="2:2" x14ac:dyDescent="0.35">
      <c r="B1537" s="1"/>
    </row>
    <row r="1538" spans="2:2" x14ac:dyDescent="0.35">
      <c r="B1538" s="1"/>
    </row>
    <row r="1539" spans="2:2" x14ac:dyDescent="0.35">
      <c r="B1539" s="1"/>
    </row>
    <row r="1540" spans="2:2" x14ac:dyDescent="0.35">
      <c r="B1540" s="1"/>
    </row>
    <row r="1541" spans="2:2" x14ac:dyDescent="0.35">
      <c r="B1541" s="1"/>
    </row>
    <row r="1542" spans="2:2" x14ac:dyDescent="0.35">
      <c r="B1542" s="1"/>
    </row>
    <row r="1543" spans="2:2" x14ac:dyDescent="0.35">
      <c r="B1543" s="1"/>
    </row>
    <row r="1544" spans="2:2" x14ac:dyDescent="0.35">
      <c r="B1544" s="1"/>
    </row>
    <row r="1545" spans="2:2" x14ac:dyDescent="0.35">
      <c r="B1545" s="1"/>
    </row>
    <row r="1546" spans="2:2" x14ac:dyDescent="0.35">
      <c r="B1546" s="1"/>
    </row>
    <row r="1547" spans="2:2" x14ac:dyDescent="0.35">
      <c r="B1547" s="1"/>
    </row>
    <row r="1548" spans="2:2" x14ac:dyDescent="0.35">
      <c r="B1548" s="1"/>
    </row>
    <row r="1549" spans="2:2" x14ac:dyDescent="0.35">
      <c r="B1549" s="1"/>
    </row>
    <row r="1550" spans="2:2" x14ac:dyDescent="0.35">
      <c r="B1550" s="1"/>
    </row>
    <row r="1551" spans="2:2" x14ac:dyDescent="0.35">
      <c r="B1551" s="1"/>
    </row>
    <row r="1552" spans="2:2" x14ac:dyDescent="0.35">
      <c r="B1552" s="1"/>
    </row>
    <row r="1553" spans="2:2" x14ac:dyDescent="0.35">
      <c r="B1553" s="1"/>
    </row>
    <row r="1554" spans="2:2" x14ac:dyDescent="0.35">
      <c r="B1554" s="1"/>
    </row>
    <row r="1555" spans="2:2" x14ac:dyDescent="0.35">
      <c r="B1555" s="1"/>
    </row>
    <row r="1556" spans="2:2" x14ac:dyDescent="0.35">
      <c r="B1556" s="1"/>
    </row>
    <row r="1557" spans="2:2" x14ac:dyDescent="0.35">
      <c r="B1557" s="1"/>
    </row>
    <row r="1558" spans="2:2" x14ac:dyDescent="0.35">
      <c r="B1558" s="1"/>
    </row>
    <row r="1559" spans="2:2" x14ac:dyDescent="0.35">
      <c r="B1559" s="1"/>
    </row>
    <row r="1560" spans="2:2" x14ac:dyDescent="0.35">
      <c r="B1560" s="1"/>
    </row>
    <row r="1561" spans="2:2" x14ac:dyDescent="0.35">
      <c r="B1561" s="1"/>
    </row>
    <row r="1562" spans="2:2" x14ac:dyDescent="0.35">
      <c r="B1562" s="1"/>
    </row>
    <row r="1563" spans="2:2" x14ac:dyDescent="0.35">
      <c r="B1563" s="1"/>
    </row>
    <row r="1564" spans="2:2" x14ac:dyDescent="0.35">
      <c r="B1564" s="1"/>
    </row>
    <row r="1565" spans="2:2" x14ac:dyDescent="0.35">
      <c r="B1565" s="1"/>
    </row>
    <row r="1566" spans="2:2" x14ac:dyDescent="0.35">
      <c r="B1566" s="1"/>
    </row>
    <row r="1567" spans="2:2" x14ac:dyDescent="0.35">
      <c r="B1567" s="1"/>
    </row>
    <row r="1568" spans="2:2" x14ac:dyDescent="0.35">
      <c r="B1568" s="1"/>
    </row>
    <row r="1569" spans="2:2" x14ac:dyDescent="0.35">
      <c r="B1569" s="1"/>
    </row>
    <row r="1570" spans="2:2" x14ac:dyDescent="0.35">
      <c r="B1570" s="1"/>
    </row>
    <row r="1571" spans="2:2" x14ac:dyDescent="0.35">
      <c r="B1571" s="1"/>
    </row>
    <row r="1572" spans="2:2" x14ac:dyDescent="0.35">
      <c r="B1572" s="1"/>
    </row>
    <row r="1573" spans="2:2" x14ac:dyDescent="0.35">
      <c r="B1573" s="1"/>
    </row>
    <row r="1574" spans="2:2" x14ac:dyDescent="0.35">
      <c r="B1574" s="1"/>
    </row>
    <row r="1575" spans="2:2" x14ac:dyDescent="0.35">
      <c r="B1575" s="1"/>
    </row>
    <row r="1576" spans="2:2" x14ac:dyDescent="0.35">
      <c r="B1576" s="1"/>
    </row>
    <row r="1577" spans="2:2" x14ac:dyDescent="0.35">
      <c r="B1577" s="1"/>
    </row>
    <row r="1578" spans="2:2" x14ac:dyDescent="0.35">
      <c r="B1578" s="1"/>
    </row>
    <row r="1579" spans="2:2" x14ac:dyDescent="0.35">
      <c r="B1579" s="1"/>
    </row>
    <row r="1580" spans="2:2" x14ac:dyDescent="0.35">
      <c r="B1580" s="1"/>
    </row>
    <row r="1581" spans="2:2" x14ac:dyDescent="0.35">
      <c r="B1581" s="1"/>
    </row>
    <row r="1582" spans="2:2" x14ac:dyDescent="0.35">
      <c r="B1582" s="1"/>
    </row>
    <row r="1583" spans="2:2" x14ac:dyDescent="0.35">
      <c r="B1583" s="1"/>
    </row>
    <row r="1584" spans="2:2" x14ac:dyDescent="0.35">
      <c r="B1584" s="1"/>
    </row>
    <row r="1585" spans="2:2" x14ac:dyDescent="0.35">
      <c r="B1585" s="1"/>
    </row>
    <row r="1586" spans="2:2" x14ac:dyDescent="0.35">
      <c r="B1586" s="1"/>
    </row>
    <row r="1587" spans="2:2" x14ac:dyDescent="0.35">
      <c r="B1587" s="1"/>
    </row>
    <row r="1588" spans="2:2" x14ac:dyDescent="0.35">
      <c r="B1588" s="1"/>
    </row>
    <row r="1589" spans="2:2" x14ac:dyDescent="0.35">
      <c r="B1589" s="1"/>
    </row>
    <row r="1590" spans="2:2" x14ac:dyDescent="0.35">
      <c r="B1590" s="1"/>
    </row>
    <row r="1591" spans="2:2" x14ac:dyDescent="0.35">
      <c r="B1591" s="1"/>
    </row>
    <row r="1592" spans="2:2" x14ac:dyDescent="0.35">
      <c r="B1592" s="1"/>
    </row>
    <row r="1593" spans="2:2" x14ac:dyDescent="0.35">
      <c r="B1593" s="1"/>
    </row>
    <row r="1594" spans="2:2" x14ac:dyDescent="0.35">
      <c r="B1594" s="1"/>
    </row>
    <row r="1595" spans="2:2" x14ac:dyDescent="0.35">
      <c r="B1595" s="1"/>
    </row>
    <row r="1596" spans="2:2" x14ac:dyDescent="0.35">
      <c r="B1596" s="1"/>
    </row>
    <row r="1597" spans="2:2" x14ac:dyDescent="0.35">
      <c r="B1597" s="1"/>
    </row>
    <row r="1598" spans="2:2" x14ac:dyDescent="0.35">
      <c r="B1598" s="1"/>
    </row>
    <row r="1599" spans="2:2" x14ac:dyDescent="0.35">
      <c r="B1599" s="1"/>
    </row>
    <row r="1600" spans="2:2" x14ac:dyDescent="0.35">
      <c r="B1600" s="1"/>
    </row>
    <row r="1601" spans="2:2" x14ac:dyDescent="0.35">
      <c r="B1601" s="1"/>
    </row>
    <row r="1602" spans="2:2" x14ac:dyDescent="0.35">
      <c r="B1602" s="1"/>
    </row>
    <row r="1603" spans="2:2" x14ac:dyDescent="0.35">
      <c r="B1603" s="1"/>
    </row>
    <row r="1604" spans="2:2" x14ac:dyDescent="0.35">
      <c r="B1604" s="1"/>
    </row>
    <row r="1605" spans="2:2" x14ac:dyDescent="0.35">
      <c r="B1605" s="1"/>
    </row>
    <row r="1606" spans="2:2" x14ac:dyDescent="0.35">
      <c r="B1606" s="1"/>
    </row>
    <row r="1607" spans="2:2" x14ac:dyDescent="0.35">
      <c r="B1607" s="1"/>
    </row>
    <row r="1608" spans="2:2" x14ac:dyDescent="0.35">
      <c r="B1608" s="1"/>
    </row>
    <row r="1609" spans="2:2" x14ac:dyDescent="0.35">
      <c r="B1609" s="1"/>
    </row>
    <row r="1610" spans="2:2" x14ac:dyDescent="0.35">
      <c r="B1610" s="1"/>
    </row>
    <row r="1611" spans="2:2" x14ac:dyDescent="0.35">
      <c r="B1611" s="1"/>
    </row>
    <row r="1612" spans="2:2" x14ac:dyDescent="0.35">
      <c r="B1612" s="1"/>
    </row>
    <row r="1613" spans="2:2" x14ac:dyDescent="0.35">
      <c r="B1613" s="1"/>
    </row>
    <row r="1614" spans="2:2" x14ac:dyDescent="0.35">
      <c r="B1614" s="1"/>
    </row>
    <row r="1615" spans="2:2" x14ac:dyDescent="0.35">
      <c r="B1615" s="1"/>
    </row>
    <row r="1616" spans="2:2" x14ac:dyDescent="0.35">
      <c r="B1616" s="1"/>
    </row>
    <row r="1617" spans="2:2" x14ac:dyDescent="0.35">
      <c r="B1617" s="1"/>
    </row>
    <row r="1618" spans="2:2" x14ac:dyDescent="0.35">
      <c r="B1618" s="1"/>
    </row>
    <row r="1619" spans="2:2" x14ac:dyDescent="0.35">
      <c r="B1619" s="1"/>
    </row>
    <row r="1620" spans="2:2" x14ac:dyDescent="0.35">
      <c r="B1620" s="1"/>
    </row>
    <row r="1621" spans="2:2" x14ac:dyDescent="0.35">
      <c r="B1621" s="1"/>
    </row>
    <row r="1622" spans="2:2" x14ac:dyDescent="0.35">
      <c r="B1622" s="1"/>
    </row>
    <row r="1623" spans="2:2" x14ac:dyDescent="0.35">
      <c r="B1623" s="1"/>
    </row>
    <row r="1624" spans="2:2" x14ac:dyDescent="0.35">
      <c r="B1624" s="1"/>
    </row>
    <row r="1625" spans="2:2" x14ac:dyDescent="0.35">
      <c r="B1625" s="1"/>
    </row>
    <row r="1626" spans="2:2" x14ac:dyDescent="0.35">
      <c r="B1626" s="1"/>
    </row>
    <row r="1627" spans="2:2" x14ac:dyDescent="0.35">
      <c r="B1627" s="1"/>
    </row>
    <row r="1628" spans="2:2" x14ac:dyDescent="0.35">
      <c r="B1628" s="1"/>
    </row>
    <row r="1629" spans="2:2" x14ac:dyDescent="0.35">
      <c r="B1629" s="1"/>
    </row>
    <row r="1630" spans="2:2" x14ac:dyDescent="0.35">
      <c r="B1630" s="1"/>
    </row>
    <row r="1631" spans="2:2" x14ac:dyDescent="0.35">
      <c r="B1631" s="1"/>
    </row>
    <row r="1632" spans="2:2" x14ac:dyDescent="0.35">
      <c r="B1632" s="1"/>
    </row>
    <row r="1633" spans="2:2" x14ac:dyDescent="0.35">
      <c r="B1633" s="1"/>
    </row>
    <row r="1634" spans="2:2" x14ac:dyDescent="0.35">
      <c r="B1634" s="1"/>
    </row>
    <row r="1635" spans="2:2" x14ac:dyDescent="0.35">
      <c r="B1635" s="1"/>
    </row>
    <row r="1636" spans="2:2" x14ac:dyDescent="0.35">
      <c r="B1636" s="1"/>
    </row>
    <row r="1637" spans="2:2" x14ac:dyDescent="0.35">
      <c r="B1637" s="1"/>
    </row>
    <row r="1638" spans="2:2" x14ac:dyDescent="0.35">
      <c r="B1638" s="1"/>
    </row>
    <row r="1639" spans="2:2" x14ac:dyDescent="0.35">
      <c r="B1639" s="1"/>
    </row>
    <row r="1640" spans="2:2" x14ac:dyDescent="0.35">
      <c r="B1640" s="1"/>
    </row>
    <row r="1641" spans="2:2" x14ac:dyDescent="0.35">
      <c r="B1641" s="1"/>
    </row>
    <row r="1642" spans="2:2" x14ac:dyDescent="0.35">
      <c r="B1642" s="1"/>
    </row>
    <row r="1643" spans="2:2" x14ac:dyDescent="0.35">
      <c r="B1643" s="1"/>
    </row>
    <row r="1644" spans="2:2" x14ac:dyDescent="0.35">
      <c r="B1644" s="1"/>
    </row>
    <row r="1645" spans="2:2" x14ac:dyDescent="0.35">
      <c r="B1645" s="1"/>
    </row>
    <row r="1646" spans="2:2" x14ac:dyDescent="0.35">
      <c r="B1646" s="1"/>
    </row>
    <row r="1647" spans="2:2" x14ac:dyDescent="0.35">
      <c r="B1647" s="1"/>
    </row>
    <row r="1648" spans="2:2" x14ac:dyDescent="0.35">
      <c r="B1648" s="1"/>
    </row>
    <row r="1649" spans="2:2" x14ac:dyDescent="0.35">
      <c r="B1649" s="1"/>
    </row>
    <row r="1650" spans="2:2" x14ac:dyDescent="0.35">
      <c r="B1650" s="1"/>
    </row>
    <row r="1651" spans="2:2" x14ac:dyDescent="0.35">
      <c r="B1651" s="1"/>
    </row>
    <row r="1652" spans="2:2" x14ac:dyDescent="0.35">
      <c r="B1652" s="1"/>
    </row>
    <row r="1653" spans="2:2" x14ac:dyDescent="0.35">
      <c r="B1653" s="1"/>
    </row>
    <row r="1654" spans="2:2" x14ac:dyDescent="0.35">
      <c r="B1654" s="1"/>
    </row>
    <row r="1655" spans="2:2" x14ac:dyDescent="0.35">
      <c r="B1655" s="1"/>
    </row>
    <row r="1656" spans="2:2" x14ac:dyDescent="0.35">
      <c r="B1656" s="1"/>
    </row>
    <row r="1657" spans="2:2" x14ac:dyDescent="0.35">
      <c r="B1657" s="1"/>
    </row>
    <row r="1658" spans="2:2" x14ac:dyDescent="0.35">
      <c r="B1658" s="1"/>
    </row>
    <row r="1659" spans="2:2" x14ac:dyDescent="0.35">
      <c r="B1659" s="1"/>
    </row>
    <row r="1660" spans="2:2" x14ac:dyDescent="0.35">
      <c r="B1660" s="1"/>
    </row>
    <row r="1661" spans="2:2" x14ac:dyDescent="0.35">
      <c r="B1661" s="1"/>
    </row>
    <row r="1662" spans="2:2" x14ac:dyDescent="0.35">
      <c r="B1662" s="1"/>
    </row>
    <row r="1663" spans="2:2" x14ac:dyDescent="0.35">
      <c r="B1663" s="1"/>
    </row>
    <row r="1664" spans="2:2" x14ac:dyDescent="0.35">
      <c r="B1664" s="1"/>
    </row>
    <row r="1665" spans="2:2" x14ac:dyDescent="0.35">
      <c r="B1665" s="1"/>
    </row>
    <row r="1666" spans="2:2" x14ac:dyDescent="0.35">
      <c r="B1666" s="1"/>
    </row>
    <row r="1667" spans="2:2" x14ac:dyDescent="0.35">
      <c r="B1667" s="1"/>
    </row>
    <row r="1668" spans="2:2" x14ac:dyDescent="0.35">
      <c r="B1668" s="1"/>
    </row>
    <row r="1669" spans="2:2" x14ac:dyDescent="0.35">
      <c r="B1669" s="1"/>
    </row>
    <row r="1670" spans="2:2" x14ac:dyDescent="0.35">
      <c r="B1670" s="1"/>
    </row>
    <row r="1671" spans="2:2" x14ac:dyDescent="0.35">
      <c r="B1671" s="1"/>
    </row>
    <row r="1672" spans="2:2" x14ac:dyDescent="0.35">
      <c r="B1672" s="1"/>
    </row>
    <row r="1673" spans="2:2" x14ac:dyDescent="0.35">
      <c r="B1673" s="1"/>
    </row>
    <row r="1674" spans="2:2" x14ac:dyDescent="0.35">
      <c r="B1674" s="1"/>
    </row>
    <row r="1675" spans="2:2" x14ac:dyDescent="0.35">
      <c r="B1675" s="1"/>
    </row>
    <row r="1676" spans="2:2" x14ac:dyDescent="0.35">
      <c r="B1676" s="1"/>
    </row>
    <row r="1677" spans="2:2" x14ac:dyDescent="0.35">
      <c r="B1677" s="1"/>
    </row>
    <row r="1678" spans="2:2" x14ac:dyDescent="0.35">
      <c r="B1678" s="1"/>
    </row>
    <row r="1679" spans="2:2" x14ac:dyDescent="0.35">
      <c r="B1679" s="1"/>
    </row>
    <row r="1680" spans="2:2" x14ac:dyDescent="0.35">
      <c r="B1680" s="1"/>
    </row>
    <row r="1681" spans="2:2" x14ac:dyDescent="0.35">
      <c r="B1681" s="1"/>
    </row>
    <row r="1682" spans="2:2" x14ac:dyDescent="0.35">
      <c r="B1682" s="1"/>
    </row>
    <row r="1683" spans="2:2" x14ac:dyDescent="0.35">
      <c r="B1683" s="1"/>
    </row>
    <row r="1684" spans="2:2" x14ac:dyDescent="0.35">
      <c r="B1684" s="1"/>
    </row>
    <row r="1685" spans="2:2" x14ac:dyDescent="0.35">
      <c r="B1685" s="1"/>
    </row>
    <row r="1686" spans="2:2" x14ac:dyDescent="0.35">
      <c r="B1686" s="1"/>
    </row>
    <row r="1687" spans="2:2" x14ac:dyDescent="0.35">
      <c r="B1687" s="1"/>
    </row>
    <row r="1688" spans="2:2" x14ac:dyDescent="0.35">
      <c r="B1688" s="1"/>
    </row>
    <row r="1689" spans="2:2" x14ac:dyDescent="0.35">
      <c r="B1689" s="1"/>
    </row>
    <row r="1690" spans="2:2" x14ac:dyDescent="0.35">
      <c r="B1690" s="1"/>
    </row>
    <row r="1691" spans="2:2" x14ac:dyDescent="0.35">
      <c r="B1691" s="1"/>
    </row>
    <row r="1692" spans="2:2" x14ac:dyDescent="0.35">
      <c r="B1692" s="1"/>
    </row>
    <row r="1693" spans="2:2" x14ac:dyDescent="0.35">
      <c r="B1693" s="1"/>
    </row>
    <row r="1694" spans="2:2" x14ac:dyDescent="0.35">
      <c r="B1694" s="1"/>
    </row>
    <row r="1695" spans="2:2" x14ac:dyDescent="0.35">
      <c r="B1695" s="1"/>
    </row>
    <row r="1696" spans="2:2" x14ac:dyDescent="0.35">
      <c r="B1696" s="1"/>
    </row>
    <row r="1697" spans="2:2" x14ac:dyDescent="0.35">
      <c r="B1697" s="1"/>
    </row>
    <row r="1698" spans="2:2" x14ac:dyDescent="0.35">
      <c r="B1698" s="1"/>
    </row>
    <row r="1699" spans="2:2" x14ac:dyDescent="0.35">
      <c r="B1699" s="1"/>
    </row>
    <row r="1700" spans="2:2" x14ac:dyDescent="0.35">
      <c r="B1700" s="1"/>
    </row>
    <row r="1701" spans="2:2" x14ac:dyDescent="0.35">
      <c r="B1701" s="1"/>
    </row>
    <row r="1702" spans="2:2" x14ac:dyDescent="0.35">
      <c r="B1702" s="1"/>
    </row>
    <row r="1703" spans="2:2" x14ac:dyDescent="0.35">
      <c r="B1703" s="1"/>
    </row>
    <row r="1704" spans="2:2" x14ac:dyDescent="0.35">
      <c r="B1704" s="1"/>
    </row>
    <row r="1705" spans="2:2" x14ac:dyDescent="0.35">
      <c r="B1705" s="1"/>
    </row>
    <row r="1706" spans="2:2" x14ac:dyDescent="0.35">
      <c r="B1706" s="1"/>
    </row>
    <row r="1707" spans="2:2" x14ac:dyDescent="0.35">
      <c r="B1707" s="1"/>
    </row>
    <row r="1708" spans="2:2" x14ac:dyDescent="0.35">
      <c r="B1708" s="1"/>
    </row>
    <row r="1709" spans="2:2" x14ac:dyDescent="0.35">
      <c r="B1709" s="1"/>
    </row>
    <row r="1710" spans="2:2" x14ac:dyDescent="0.35">
      <c r="B1710" s="1"/>
    </row>
    <row r="1711" spans="2:2" x14ac:dyDescent="0.35">
      <c r="B1711" s="1"/>
    </row>
    <row r="1712" spans="2:2" x14ac:dyDescent="0.35">
      <c r="B1712" s="1"/>
    </row>
    <row r="1713" spans="2:2" x14ac:dyDescent="0.35">
      <c r="B1713" s="1"/>
    </row>
    <row r="1714" spans="2:2" x14ac:dyDescent="0.35">
      <c r="B1714" s="1"/>
    </row>
    <row r="1715" spans="2:2" x14ac:dyDescent="0.35">
      <c r="B1715" s="1"/>
    </row>
    <row r="1716" spans="2:2" x14ac:dyDescent="0.35">
      <c r="B1716" s="1"/>
    </row>
    <row r="1717" spans="2:2" x14ac:dyDescent="0.35">
      <c r="B1717" s="1"/>
    </row>
    <row r="1718" spans="2:2" x14ac:dyDescent="0.35">
      <c r="B1718" s="1"/>
    </row>
    <row r="1719" spans="2:2" x14ac:dyDescent="0.35">
      <c r="B1719" s="1"/>
    </row>
    <row r="1720" spans="2:2" x14ac:dyDescent="0.35">
      <c r="B1720" s="1"/>
    </row>
    <row r="1721" spans="2:2" x14ac:dyDescent="0.35">
      <c r="B1721" s="1"/>
    </row>
    <row r="1722" spans="2:2" x14ac:dyDescent="0.35">
      <c r="B1722" s="1"/>
    </row>
    <row r="1723" spans="2:2" x14ac:dyDescent="0.35">
      <c r="B1723" s="1"/>
    </row>
    <row r="1724" spans="2:2" x14ac:dyDescent="0.35">
      <c r="B1724" s="1"/>
    </row>
    <row r="1725" spans="2:2" x14ac:dyDescent="0.35">
      <c r="B1725" s="1"/>
    </row>
    <row r="1726" spans="2:2" x14ac:dyDescent="0.35">
      <c r="B1726" s="1"/>
    </row>
    <row r="1727" spans="2:2" x14ac:dyDescent="0.35">
      <c r="B1727" s="1"/>
    </row>
    <row r="1728" spans="2:2" x14ac:dyDescent="0.35">
      <c r="B1728" s="1"/>
    </row>
    <row r="1729" spans="2:2" x14ac:dyDescent="0.35">
      <c r="B1729" s="1"/>
    </row>
    <row r="1730" spans="2:2" x14ac:dyDescent="0.35">
      <c r="B1730" s="1"/>
    </row>
    <row r="1731" spans="2:2" x14ac:dyDescent="0.35">
      <c r="B1731" s="1"/>
    </row>
    <row r="1732" spans="2:2" x14ac:dyDescent="0.35">
      <c r="B1732" s="1"/>
    </row>
    <row r="1733" spans="2:2" x14ac:dyDescent="0.35">
      <c r="B1733" s="1"/>
    </row>
    <row r="1734" spans="2:2" x14ac:dyDescent="0.35">
      <c r="B1734" s="1"/>
    </row>
    <row r="1735" spans="2:2" x14ac:dyDescent="0.35">
      <c r="B1735" s="1"/>
    </row>
    <row r="1736" spans="2:2" x14ac:dyDescent="0.35">
      <c r="B1736" s="1"/>
    </row>
    <row r="1737" spans="2:2" x14ac:dyDescent="0.35">
      <c r="B1737" s="1"/>
    </row>
    <row r="1738" spans="2:2" x14ac:dyDescent="0.35">
      <c r="B1738" s="1"/>
    </row>
    <row r="1739" spans="2:2" x14ac:dyDescent="0.35">
      <c r="B1739" s="1"/>
    </row>
    <row r="1740" spans="2:2" x14ac:dyDescent="0.35">
      <c r="B1740" s="1"/>
    </row>
    <row r="1741" spans="2:2" x14ac:dyDescent="0.35">
      <c r="B1741" s="1"/>
    </row>
    <row r="1742" spans="2:2" x14ac:dyDescent="0.35">
      <c r="B1742" s="1"/>
    </row>
    <row r="1743" spans="2:2" x14ac:dyDescent="0.35">
      <c r="B1743" s="1"/>
    </row>
    <row r="1744" spans="2:2" x14ac:dyDescent="0.35">
      <c r="B1744" s="1"/>
    </row>
    <row r="1745" spans="2:2" x14ac:dyDescent="0.35">
      <c r="B1745" s="1"/>
    </row>
    <row r="1746" spans="2:2" x14ac:dyDescent="0.35">
      <c r="B1746" s="1"/>
    </row>
    <row r="1747" spans="2:2" x14ac:dyDescent="0.35">
      <c r="B1747" s="1"/>
    </row>
    <row r="1748" spans="2:2" x14ac:dyDescent="0.35">
      <c r="B1748" s="1"/>
    </row>
    <row r="1749" spans="2:2" x14ac:dyDescent="0.35">
      <c r="B1749" s="1"/>
    </row>
    <row r="1750" spans="2:2" x14ac:dyDescent="0.35">
      <c r="B1750" s="1"/>
    </row>
    <row r="1751" spans="2:2" x14ac:dyDescent="0.35">
      <c r="B1751" s="1"/>
    </row>
    <row r="1752" spans="2:2" x14ac:dyDescent="0.35">
      <c r="B1752" s="1"/>
    </row>
    <row r="1753" spans="2:2" x14ac:dyDescent="0.35">
      <c r="B1753" s="1"/>
    </row>
    <row r="1754" spans="2:2" x14ac:dyDescent="0.35">
      <c r="B1754" s="1"/>
    </row>
    <row r="1755" spans="2:2" x14ac:dyDescent="0.35">
      <c r="B1755" s="1"/>
    </row>
    <row r="1756" spans="2:2" x14ac:dyDescent="0.35">
      <c r="B1756" s="1"/>
    </row>
    <row r="1757" spans="2:2" x14ac:dyDescent="0.35">
      <c r="B1757" s="1"/>
    </row>
    <row r="1758" spans="2:2" x14ac:dyDescent="0.35">
      <c r="B1758" s="1"/>
    </row>
    <row r="1759" spans="2:2" x14ac:dyDescent="0.35">
      <c r="B1759" s="1"/>
    </row>
    <row r="1760" spans="2:2" x14ac:dyDescent="0.35">
      <c r="B1760" s="1"/>
    </row>
    <row r="1761" spans="2:2" x14ac:dyDescent="0.35">
      <c r="B1761" s="1"/>
    </row>
    <row r="1762" spans="2:2" x14ac:dyDescent="0.35">
      <c r="B1762" s="1"/>
    </row>
    <row r="1763" spans="2:2" x14ac:dyDescent="0.35">
      <c r="B1763" s="1"/>
    </row>
    <row r="1764" spans="2:2" x14ac:dyDescent="0.35">
      <c r="B1764" s="1"/>
    </row>
    <row r="1765" spans="2:2" x14ac:dyDescent="0.35">
      <c r="B1765" s="1"/>
    </row>
    <row r="1766" spans="2:2" x14ac:dyDescent="0.35">
      <c r="B1766" s="1"/>
    </row>
    <row r="1767" spans="2:2" x14ac:dyDescent="0.35">
      <c r="B1767" s="1"/>
    </row>
    <row r="1768" spans="2:2" x14ac:dyDescent="0.35">
      <c r="B1768" s="1"/>
    </row>
    <row r="1769" spans="2:2" x14ac:dyDescent="0.35">
      <c r="B1769" s="1"/>
    </row>
    <row r="1770" spans="2:2" x14ac:dyDescent="0.35">
      <c r="B1770" s="1"/>
    </row>
    <row r="1771" spans="2:2" x14ac:dyDescent="0.35">
      <c r="B1771" s="1"/>
    </row>
    <row r="1772" spans="2:2" x14ac:dyDescent="0.35">
      <c r="B1772" s="1"/>
    </row>
    <row r="1773" spans="2:2" x14ac:dyDescent="0.35">
      <c r="B1773" s="1"/>
    </row>
    <row r="1774" spans="2:2" x14ac:dyDescent="0.35">
      <c r="B1774" s="1"/>
    </row>
    <row r="1775" spans="2:2" x14ac:dyDescent="0.35">
      <c r="B1775" s="1"/>
    </row>
    <row r="1776" spans="2:2" x14ac:dyDescent="0.35">
      <c r="B1776" s="1"/>
    </row>
    <row r="1777" spans="2:2" x14ac:dyDescent="0.35">
      <c r="B1777" s="1"/>
    </row>
    <row r="1778" spans="2:2" x14ac:dyDescent="0.35">
      <c r="B1778" s="1"/>
    </row>
    <row r="1779" spans="2:2" x14ac:dyDescent="0.35">
      <c r="B1779" s="1"/>
    </row>
    <row r="1780" spans="2:2" x14ac:dyDescent="0.35">
      <c r="B1780" s="1"/>
    </row>
    <row r="1781" spans="2:2" x14ac:dyDescent="0.35">
      <c r="B1781" s="1"/>
    </row>
    <row r="1782" spans="2:2" x14ac:dyDescent="0.35">
      <c r="B1782" s="1"/>
    </row>
    <row r="1783" spans="2:2" x14ac:dyDescent="0.35">
      <c r="B1783" s="1"/>
    </row>
    <row r="1784" spans="2:2" x14ac:dyDescent="0.35">
      <c r="B1784" s="1"/>
    </row>
    <row r="1785" spans="2:2" x14ac:dyDescent="0.35">
      <c r="B1785" s="1"/>
    </row>
    <row r="1786" spans="2:2" x14ac:dyDescent="0.35">
      <c r="B1786" s="1"/>
    </row>
    <row r="1787" spans="2:2" x14ac:dyDescent="0.35">
      <c r="B1787" s="1"/>
    </row>
    <row r="1788" spans="2:2" x14ac:dyDescent="0.35">
      <c r="B1788" s="1"/>
    </row>
    <row r="1789" spans="2:2" x14ac:dyDescent="0.35">
      <c r="B1789" s="1"/>
    </row>
    <row r="1790" spans="2:2" x14ac:dyDescent="0.35">
      <c r="B1790" s="1"/>
    </row>
    <row r="1791" spans="2:2" x14ac:dyDescent="0.35">
      <c r="B1791" s="1"/>
    </row>
    <row r="1792" spans="2:2" x14ac:dyDescent="0.35">
      <c r="B1792" s="1"/>
    </row>
    <row r="1793" spans="2:2" x14ac:dyDescent="0.35">
      <c r="B1793" s="1"/>
    </row>
    <row r="1794" spans="2:2" x14ac:dyDescent="0.35">
      <c r="B1794" s="1"/>
    </row>
    <row r="1795" spans="2:2" x14ac:dyDescent="0.35">
      <c r="B1795" s="1"/>
    </row>
    <row r="1796" spans="2:2" x14ac:dyDescent="0.35">
      <c r="B1796" s="1"/>
    </row>
    <row r="1797" spans="2:2" x14ac:dyDescent="0.35">
      <c r="B1797" s="1"/>
    </row>
    <row r="1798" spans="2:2" x14ac:dyDescent="0.35">
      <c r="B1798" s="1"/>
    </row>
    <row r="1799" spans="2:2" x14ac:dyDescent="0.35">
      <c r="B1799" s="1"/>
    </row>
    <row r="1800" spans="2:2" x14ac:dyDescent="0.35">
      <c r="B1800" s="1"/>
    </row>
    <row r="1801" spans="2:2" x14ac:dyDescent="0.35">
      <c r="B1801" s="1"/>
    </row>
    <row r="1802" spans="2:2" x14ac:dyDescent="0.35">
      <c r="B1802" s="1"/>
    </row>
    <row r="1803" spans="2:2" x14ac:dyDescent="0.35">
      <c r="B1803" s="1"/>
    </row>
    <row r="1804" spans="2:2" x14ac:dyDescent="0.35">
      <c r="B1804" s="1"/>
    </row>
    <row r="1805" spans="2:2" x14ac:dyDescent="0.35">
      <c r="B1805" s="1"/>
    </row>
    <row r="1806" spans="2:2" x14ac:dyDescent="0.35">
      <c r="B1806" s="1"/>
    </row>
    <row r="1807" spans="2:2" x14ac:dyDescent="0.35">
      <c r="B1807" s="1"/>
    </row>
    <row r="1808" spans="2:2" x14ac:dyDescent="0.35">
      <c r="B1808" s="1"/>
    </row>
    <row r="1809" spans="2:2" x14ac:dyDescent="0.35">
      <c r="B1809" s="1"/>
    </row>
    <row r="1810" spans="2:2" x14ac:dyDescent="0.35">
      <c r="B1810" s="1"/>
    </row>
    <row r="1811" spans="2:2" x14ac:dyDescent="0.35">
      <c r="B1811" s="1"/>
    </row>
    <row r="1812" spans="2:2" x14ac:dyDescent="0.35">
      <c r="B1812" s="1"/>
    </row>
    <row r="1813" spans="2:2" x14ac:dyDescent="0.35">
      <c r="B1813" s="1"/>
    </row>
    <row r="1814" spans="2:2" x14ac:dyDescent="0.35">
      <c r="B1814" s="1"/>
    </row>
    <row r="1815" spans="2:2" x14ac:dyDescent="0.35">
      <c r="B1815" s="1"/>
    </row>
    <row r="1816" spans="2:2" x14ac:dyDescent="0.35">
      <c r="B1816" s="1"/>
    </row>
    <row r="1817" spans="2:2" x14ac:dyDescent="0.35">
      <c r="B1817" s="1"/>
    </row>
    <row r="1818" spans="2:2" x14ac:dyDescent="0.35">
      <c r="B1818" s="1"/>
    </row>
    <row r="1819" spans="2:2" x14ac:dyDescent="0.35">
      <c r="B1819" s="1"/>
    </row>
    <row r="1820" spans="2:2" x14ac:dyDescent="0.35">
      <c r="B1820" s="1"/>
    </row>
    <row r="1821" spans="2:2" x14ac:dyDescent="0.35">
      <c r="B1821" s="1"/>
    </row>
    <row r="1822" spans="2:2" x14ac:dyDescent="0.35">
      <c r="B1822" s="1"/>
    </row>
    <row r="1823" spans="2:2" x14ac:dyDescent="0.35">
      <c r="B1823" s="1"/>
    </row>
    <row r="1824" spans="2:2" x14ac:dyDescent="0.35">
      <c r="B1824" s="1"/>
    </row>
    <row r="1825" spans="2:2" x14ac:dyDescent="0.35">
      <c r="B1825" s="1"/>
    </row>
    <row r="1826" spans="2:2" x14ac:dyDescent="0.35">
      <c r="B1826" s="1"/>
    </row>
    <row r="1827" spans="2:2" x14ac:dyDescent="0.35">
      <c r="B1827" s="1"/>
    </row>
    <row r="1828" spans="2:2" x14ac:dyDescent="0.35">
      <c r="B1828" s="1"/>
    </row>
    <row r="1829" spans="2:2" x14ac:dyDescent="0.35">
      <c r="B1829" s="1"/>
    </row>
    <row r="1830" spans="2:2" x14ac:dyDescent="0.35">
      <c r="B1830" s="1"/>
    </row>
    <row r="1831" spans="2:2" x14ac:dyDescent="0.35">
      <c r="B1831" s="1"/>
    </row>
    <row r="1832" spans="2:2" x14ac:dyDescent="0.35">
      <c r="B1832" s="1"/>
    </row>
    <row r="1833" spans="2:2" x14ac:dyDescent="0.35">
      <c r="B1833" s="1"/>
    </row>
    <row r="1834" spans="2:2" x14ac:dyDescent="0.35">
      <c r="B1834" s="1"/>
    </row>
    <row r="1835" spans="2:2" x14ac:dyDescent="0.35">
      <c r="B1835" s="1"/>
    </row>
    <row r="1836" spans="2:2" x14ac:dyDescent="0.35">
      <c r="B1836" s="1"/>
    </row>
    <row r="1837" spans="2:2" x14ac:dyDescent="0.35">
      <c r="B1837" s="1"/>
    </row>
    <row r="1838" spans="2:2" x14ac:dyDescent="0.35">
      <c r="B1838" s="1"/>
    </row>
    <row r="1839" spans="2:2" x14ac:dyDescent="0.35">
      <c r="B1839" s="1"/>
    </row>
    <row r="1840" spans="2:2" x14ac:dyDescent="0.35">
      <c r="B1840" s="1"/>
    </row>
    <row r="1841" spans="2:2" x14ac:dyDescent="0.35">
      <c r="B1841" s="1"/>
    </row>
    <row r="1842" spans="2:2" x14ac:dyDescent="0.35">
      <c r="B1842" s="1"/>
    </row>
    <row r="1843" spans="2:2" x14ac:dyDescent="0.35">
      <c r="B1843" s="1"/>
    </row>
    <row r="1844" spans="2:2" x14ac:dyDescent="0.35">
      <c r="B1844" s="1"/>
    </row>
    <row r="1845" spans="2:2" x14ac:dyDescent="0.35">
      <c r="B1845" s="1"/>
    </row>
    <row r="1846" spans="2:2" x14ac:dyDescent="0.35">
      <c r="B1846" s="1"/>
    </row>
    <row r="1847" spans="2:2" x14ac:dyDescent="0.35">
      <c r="B1847" s="1"/>
    </row>
    <row r="1848" spans="2:2" x14ac:dyDescent="0.35">
      <c r="B1848" s="1"/>
    </row>
    <row r="1849" spans="2:2" x14ac:dyDescent="0.35">
      <c r="B1849" s="1"/>
    </row>
    <row r="1850" spans="2:2" x14ac:dyDescent="0.35">
      <c r="B1850" s="1"/>
    </row>
    <row r="1851" spans="2:2" x14ac:dyDescent="0.35">
      <c r="B1851" s="1"/>
    </row>
    <row r="1852" spans="2:2" x14ac:dyDescent="0.35">
      <c r="B1852" s="1"/>
    </row>
    <row r="1853" spans="2:2" x14ac:dyDescent="0.35">
      <c r="B1853" s="1"/>
    </row>
    <row r="1854" spans="2:2" x14ac:dyDescent="0.35">
      <c r="B1854" s="1"/>
    </row>
    <row r="1855" spans="2:2" x14ac:dyDescent="0.35">
      <c r="B1855" s="1"/>
    </row>
    <row r="1856" spans="2:2" x14ac:dyDescent="0.35">
      <c r="B1856" s="1"/>
    </row>
    <row r="1857" spans="2:2" x14ac:dyDescent="0.35">
      <c r="B1857" s="1"/>
    </row>
    <row r="1858" spans="2:2" x14ac:dyDescent="0.35">
      <c r="B1858" s="1"/>
    </row>
    <row r="1859" spans="2:2" x14ac:dyDescent="0.35">
      <c r="B1859" s="1"/>
    </row>
    <row r="1860" spans="2:2" x14ac:dyDescent="0.35">
      <c r="B1860" s="1"/>
    </row>
    <row r="1861" spans="2:2" x14ac:dyDescent="0.35">
      <c r="B1861" s="1"/>
    </row>
    <row r="1862" spans="2:2" x14ac:dyDescent="0.35">
      <c r="B1862" s="1"/>
    </row>
    <row r="1863" spans="2:2" x14ac:dyDescent="0.35">
      <c r="B1863" s="1"/>
    </row>
    <row r="1864" spans="2:2" x14ac:dyDescent="0.35">
      <c r="B1864" s="1"/>
    </row>
    <row r="1865" spans="2:2" x14ac:dyDescent="0.35">
      <c r="B1865" s="1"/>
    </row>
    <row r="1866" spans="2:2" x14ac:dyDescent="0.35">
      <c r="B1866" s="1"/>
    </row>
    <row r="1867" spans="2:2" x14ac:dyDescent="0.35">
      <c r="B1867" s="1"/>
    </row>
    <row r="1868" spans="2:2" x14ac:dyDescent="0.35">
      <c r="B1868" s="1"/>
    </row>
    <row r="1869" spans="2:2" x14ac:dyDescent="0.35">
      <c r="B1869" s="1"/>
    </row>
    <row r="1870" spans="2:2" x14ac:dyDescent="0.35">
      <c r="B1870" s="1"/>
    </row>
    <row r="1871" spans="2:2" x14ac:dyDescent="0.35">
      <c r="B1871" s="1"/>
    </row>
    <row r="1872" spans="2:2" x14ac:dyDescent="0.35">
      <c r="B1872" s="1"/>
    </row>
    <row r="1873" spans="2:2" x14ac:dyDescent="0.35">
      <c r="B1873" s="1"/>
    </row>
    <row r="1874" spans="2:2" x14ac:dyDescent="0.35">
      <c r="B1874" s="1"/>
    </row>
    <row r="1875" spans="2:2" x14ac:dyDescent="0.35">
      <c r="B1875" s="1"/>
    </row>
    <row r="1876" spans="2:2" x14ac:dyDescent="0.35">
      <c r="B1876" s="1"/>
    </row>
    <row r="1877" spans="2:2" x14ac:dyDescent="0.35">
      <c r="B1877" s="1"/>
    </row>
    <row r="1878" spans="2:2" x14ac:dyDescent="0.35">
      <c r="B1878" s="1"/>
    </row>
    <row r="1879" spans="2:2" x14ac:dyDescent="0.35">
      <c r="B1879" s="1"/>
    </row>
    <row r="1880" spans="2:2" x14ac:dyDescent="0.35">
      <c r="B1880" s="1"/>
    </row>
    <row r="1881" spans="2:2" x14ac:dyDescent="0.35">
      <c r="B1881" s="1"/>
    </row>
    <row r="1882" spans="2:2" x14ac:dyDescent="0.35">
      <c r="B1882" s="1"/>
    </row>
    <row r="1883" spans="2:2" x14ac:dyDescent="0.35">
      <c r="B1883" s="1"/>
    </row>
    <row r="1884" spans="2:2" x14ac:dyDescent="0.35">
      <c r="B1884" s="1"/>
    </row>
    <row r="1885" spans="2:2" x14ac:dyDescent="0.35">
      <c r="B1885" s="1"/>
    </row>
    <row r="1886" spans="2:2" x14ac:dyDescent="0.35">
      <c r="B1886" s="1"/>
    </row>
    <row r="1887" spans="2:2" x14ac:dyDescent="0.35">
      <c r="B1887" s="1"/>
    </row>
    <row r="1888" spans="2:2" x14ac:dyDescent="0.35">
      <c r="B1888" s="1"/>
    </row>
    <row r="1889" spans="2:2" x14ac:dyDescent="0.35">
      <c r="B1889" s="1"/>
    </row>
    <row r="1890" spans="2:2" x14ac:dyDescent="0.35">
      <c r="B1890" s="1"/>
    </row>
    <row r="1891" spans="2:2" x14ac:dyDescent="0.35">
      <c r="B1891" s="1"/>
    </row>
    <row r="1892" spans="2:2" x14ac:dyDescent="0.35">
      <c r="B1892" s="1"/>
    </row>
    <row r="1893" spans="2:2" x14ac:dyDescent="0.35">
      <c r="B1893" s="1"/>
    </row>
    <row r="1894" spans="2:2" x14ac:dyDescent="0.35">
      <c r="B1894" s="1"/>
    </row>
    <row r="1895" spans="2:2" x14ac:dyDescent="0.35">
      <c r="B1895" s="1"/>
    </row>
    <row r="1896" spans="2:2" x14ac:dyDescent="0.35">
      <c r="B1896" s="1"/>
    </row>
    <row r="1897" spans="2:2" x14ac:dyDescent="0.35">
      <c r="B1897" s="1"/>
    </row>
    <row r="1898" spans="2:2" x14ac:dyDescent="0.35">
      <c r="B1898" s="1"/>
    </row>
    <row r="1899" spans="2:2" x14ac:dyDescent="0.35">
      <c r="B1899" s="1"/>
    </row>
    <row r="1900" spans="2:2" x14ac:dyDescent="0.35">
      <c r="B1900" s="1"/>
    </row>
    <row r="1901" spans="2:2" x14ac:dyDescent="0.35">
      <c r="B1901" s="1"/>
    </row>
    <row r="1902" spans="2:2" x14ac:dyDescent="0.35">
      <c r="B1902" s="1"/>
    </row>
    <row r="1903" spans="2:2" x14ac:dyDescent="0.35">
      <c r="B1903" s="1"/>
    </row>
    <row r="1904" spans="2:2" x14ac:dyDescent="0.35">
      <c r="B1904" s="1"/>
    </row>
    <row r="1905" spans="2:2" x14ac:dyDescent="0.35">
      <c r="B1905" s="1"/>
    </row>
    <row r="1906" spans="2:2" x14ac:dyDescent="0.35">
      <c r="B1906" s="1"/>
    </row>
    <row r="1907" spans="2:2" x14ac:dyDescent="0.35">
      <c r="B1907" s="1"/>
    </row>
    <row r="1908" spans="2:2" x14ac:dyDescent="0.35">
      <c r="B1908" s="1"/>
    </row>
    <row r="1909" spans="2:2" x14ac:dyDescent="0.35">
      <c r="B1909" s="1"/>
    </row>
    <row r="1910" spans="2:2" x14ac:dyDescent="0.35">
      <c r="B1910" s="1"/>
    </row>
    <row r="1911" spans="2:2" x14ac:dyDescent="0.35">
      <c r="B1911" s="1"/>
    </row>
    <row r="1912" spans="2:2" x14ac:dyDescent="0.35">
      <c r="B1912" s="1"/>
    </row>
    <row r="1913" spans="2:2" x14ac:dyDescent="0.35">
      <c r="B1913" s="1"/>
    </row>
    <row r="1914" spans="2:2" x14ac:dyDescent="0.35">
      <c r="B1914" s="1"/>
    </row>
    <row r="1915" spans="2:2" x14ac:dyDescent="0.35">
      <c r="B1915" s="1"/>
    </row>
    <row r="1916" spans="2:2" x14ac:dyDescent="0.35">
      <c r="B1916" s="1"/>
    </row>
    <row r="1917" spans="2:2" x14ac:dyDescent="0.35">
      <c r="B1917" s="1"/>
    </row>
    <row r="1918" spans="2:2" x14ac:dyDescent="0.35">
      <c r="B1918" s="1"/>
    </row>
    <row r="1919" spans="2:2" x14ac:dyDescent="0.35">
      <c r="B1919" s="1"/>
    </row>
    <row r="1920" spans="2:2" x14ac:dyDescent="0.35">
      <c r="B1920" s="1"/>
    </row>
    <row r="1921" spans="2:2" x14ac:dyDescent="0.35">
      <c r="B1921" s="1"/>
    </row>
    <row r="1922" spans="2:2" x14ac:dyDescent="0.35">
      <c r="B1922" s="1"/>
    </row>
    <row r="1923" spans="2:2" x14ac:dyDescent="0.35">
      <c r="B1923" s="1"/>
    </row>
    <row r="1924" spans="2:2" x14ac:dyDescent="0.35">
      <c r="B1924" s="1"/>
    </row>
    <row r="1925" spans="2:2" x14ac:dyDescent="0.35">
      <c r="B1925" s="1"/>
    </row>
    <row r="1926" spans="2:2" x14ac:dyDescent="0.35">
      <c r="B1926" s="1"/>
    </row>
    <row r="1927" spans="2:2" x14ac:dyDescent="0.35">
      <c r="B1927" s="1"/>
    </row>
    <row r="1928" spans="2:2" x14ac:dyDescent="0.35">
      <c r="B1928" s="1"/>
    </row>
    <row r="1929" spans="2:2" x14ac:dyDescent="0.35">
      <c r="B1929" s="1"/>
    </row>
    <row r="1930" spans="2:2" x14ac:dyDescent="0.35">
      <c r="B1930" s="1"/>
    </row>
    <row r="1931" spans="2:2" x14ac:dyDescent="0.35">
      <c r="B1931" s="1"/>
    </row>
    <row r="1932" spans="2:2" x14ac:dyDescent="0.35">
      <c r="B1932" s="1"/>
    </row>
    <row r="1933" spans="2:2" x14ac:dyDescent="0.35">
      <c r="B1933" s="1"/>
    </row>
    <row r="1934" spans="2:2" x14ac:dyDescent="0.35">
      <c r="B1934" s="1"/>
    </row>
    <row r="1935" spans="2:2" x14ac:dyDescent="0.35">
      <c r="B1935" s="1"/>
    </row>
    <row r="1936" spans="2:2" x14ac:dyDescent="0.35">
      <c r="B1936" s="1"/>
    </row>
    <row r="1937" spans="2:2" x14ac:dyDescent="0.35">
      <c r="B1937" s="1"/>
    </row>
    <row r="1938" spans="2:2" x14ac:dyDescent="0.35">
      <c r="B1938" s="1"/>
    </row>
    <row r="1939" spans="2:2" x14ac:dyDescent="0.35">
      <c r="B1939" s="1"/>
    </row>
    <row r="1940" spans="2:2" x14ac:dyDescent="0.35">
      <c r="B1940" s="1"/>
    </row>
    <row r="1941" spans="2:2" x14ac:dyDescent="0.35">
      <c r="B1941" s="1"/>
    </row>
    <row r="1942" spans="2:2" x14ac:dyDescent="0.35">
      <c r="B1942" s="1"/>
    </row>
    <row r="1943" spans="2:2" x14ac:dyDescent="0.35">
      <c r="B1943" s="1"/>
    </row>
    <row r="1944" spans="2:2" x14ac:dyDescent="0.35">
      <c r="B1944" s="1"/>
    </row>
    <row r="1945" spans="2:2" x14ac:dyDescent="0.35">
      <c r="B1945" s="1"/>
    </row>
    <row r="1946" spans="2:2" x14ac:dyDescent="0.35">
      <c r="B1946" s="1"/>
    </row>
    <row r="1947" spans="2:2" x14ac:dyDescent="0.35">
      <c r="B1947" s="1"/>
    </row>
    <row r="1948" spans="2:2" x14ac:dyDescent="0.35">
      <c r="B1948" s="1"/>
    </row>
    <row r="1949" spans="2:2" x14ac:dyDescent="0.35">
      <c r="B1949" s="1"/>
    </row>
    <row r="1950" spans="2:2" x14ac:dyDescent="0.35">
      <c r="B1950" s="1"/>
    </row>
    <row r="1951" spans="2:2" x14ac:dyDescent="0.35">
      <c r="B1951" s="1"/>
    </row>
    <row r="1952" spans="2:2" x14ac:dyDescent="0.35">
      <c r="B1952" s="1"/>
    </row>
    <row r="1953" spans="2:2" x14ac:dyDescent="0.35">
      <c r="B1953" s="1"/>
    </row>
    <row r="1954" spans="2:2" x14ac:dyDescent="0.35">
      <c r="B1954" s="1"/>
    </row>
    <row r="1955" spans="2:2" x14ac:dyDescent="0.35">
      <c r="B1955" s="1"/>
    </row>
    <row r="1956" spans="2:2" x14ac:dyDescent="0.35">
      <c r="B1956" s="1"/>
    </row>
    <row r="1957" spans="2:2" x14ac:dyDescent="0.35">
      <c r="B1957" s="1"/>
    </row>
    <row r="1958" spans="2:2" x14ac:dyDescent="0.35">
      <c r="B1958" s="1"/>
    </row>
    <row r="1959" spans="2:2" x14ac:dyDescent="0.35">
      <c r="B1959" s="1"/>
    </row>
    <row r="1960" spans="2:2" x14ac:dyDescent="0.35">
      <c r="B1960" s="1"/>
    </row>
    <row r="1961" spans="2:2" x14ac:dyDescent="0.35">
      <c r="B1961" s="1"/>
    </row>
    <row r="1962" spans="2:2" x14ac:dyDescent="0.35">
      <c r="B1962" s="1"/>
    </row>
    <row r="1963" spans="2:2" x14ac:dyDescent="0.35">
      <c r="B1963" s="1"/>
    </row>
    <row r="1964" spans="2:2" x14ac:dyDescent="0.35">
      <c r="B1964" s="1"/>
    </row>
    <row r="1965" spans="2:2" x14ac:dyDescent="0.35">
      <c r="B1965" s="1"/>
    </row>
    <row r="1966" spans="2:2" x14ac:dyDescent="0.35">
      <c r="B1966" s="1"/>
    </row>
    <row r="1967" spans="2:2" x14ac:dyDescent="0.35">
      <c r="B1967" s="1"/>
    </row>
    <row r="1968" spans="2:2" x14ac:dyDescent="0.35">
      <c r="B1968" s="1"/>
    </row>
    <row r="1969" spans="2:2" x14ac:dyDescent="0.35">
      <c r="B1969" s="1"/>
    </row>
    <row r="1970" spans="2:2" x14ac:dyDescent="0.35">
      <c r="B1970" s="1"/>
    </row>
    <row r="1971" spans="2:2" x14ac:dyDescent="0.35">
      <c r="B1971" s="1"/>
    </row>
    <row r="1972" spans="2:2" x14ac:dyDescent="0.35">
      <c r="B1972" s="1"/>
    </row>
    <row r="1973" spans="2:2" x14ac:dyDescent="0.35">
      <c r="B1973" s="1"/>
    </row>
    <row r="1974" spans="2:2" x14ac:dyDescent="0.35">
      <c r="B1974" s="1"/>
    </row>
    <row r="1975" spans="2:2" x14ac:dyDescent="0.35">
      <c r="B1975" s="1"/>
    </row>
    <row r="1976" spans="2:2" x14ac:dyDescent="0.35">
      <c r="B1976" s="1"/>
    </row>
    <row r="1977" spans="2:2" x14ac:dyDescent="0.35">
      <c r="B1977" s="1"/>
    </row>
    <row r="1978" spans="2:2" x14ac:dyDescent="0.35">
      <c r="B1978" s="1"/>
    </row>
    <row r="1979" spans="2:2" x14ac:dyDescent="0.35">
      <c r="B1979" s="1"/>
    </row>
    <row r="1980" spans="2:2" x14ac:dyDescent="0.35">
      <c r="B1980" s="1"/>
    </row>
    <row r="1981" spans="2:2" x14ac:dyDescent="0.35">
      <c r="B1981" s="1"/>
    </row>
    <row r="1982" spans="2:2" x14ac:dyDescent="0.35">
      <c r="B1982" s="1"/>
    </row>
    <row r="1983" spans="2:2" x14ac:dyDescent="0.35">
      <c r="B1983" s="1"/>
    </row>
    <row r="1984" spans="2:2" x14ac:dyDescent="0.35">
      <c r="B1984" s="1"/>
    </row>
    <row r="1985" spans="2:2" x14ac:dyDescent="0.35">
      <c r="B1985" s="1"/>
    </row>
    <row r="1986" spans="2:2" x14ac:dyDescent="0.35">
      <c r="B1986" s="1"/>
    </row>
    <row r="1987" spans="2:2" x14ac:dyDescent="0.35">
      <c r="B1987" s="1"/>
    </row>
    <row r="1988" spans="2:2" x14ac:dyDescent="0.35">
      <c r="B1988" s="1"/>
    </row>
    <row r="1989" spans="2:2" x14ac:dyDescent="0.35">
      <c r="B1989" s="1"/>
    </row>
    <row r="1990" spans="2:2" x14ac:dyDescent="0.35">
      <c r="B1990" s="1"/>
    </row>
    <row r="1991" spans="2:2" x14ac:dyDescent="0.35">
      <c r="B1991" s="1"/>
    </row>
    <row r="1992" spans="2:2" x14ac:dyDescent="0.35">
      <c r="B1992" s="1"/>
    </row>
    <row r="1993" spans="2:2" x14ac:dyDescent="0.35">
      <c r="B1993" s="1"/>
    </row>
    <row r="1994" spans="2:2" x14ac:dyDescent="0.35">
      <c r="B1994" s="1"/>
    </row>
    <row r="1995" spans="2:2" x14ac:dyDescent="0.35">
      <c r="B1995" s="1"/>
    </row>
    <row r="1996" spans="2:2" x14ac:dyDescent="0.35">
      <c r="B1996" s="1"/>
    </row>
    <row r="1997" spans="2:2" x14ac:dyDescent="0.35">
      <c r="B1997" s="1"/>
    </row>
    <row r="1998" spans="2:2" x14ac:dyDescent="0.35">
      <c r="B1998" s="1"/>
    </row>
    <row r="1999" spans="2:2" x14ac:dyDescent="0.35">
      <c r="B1999" s="1"/>
    </row>
    <row r="2000" spans="2:2" x14ac:dyDescent="0.35">
      <c r="B2000" s="1"/>
    </row>
    <row r="2001" spans="2:2" x14ac:dyDescent="0.35">
      <c r="B2001" s="1"/>
    </row>
    <row r="2002" spans="2:2" x14ac:dyDescent="0.35">
      <c r="B2002" s="1"/>
    </row>
    <row r="2003" spans="2:2" x14ac:dyDescent="0.35">
      <c r="B2003" s="1"/>
    </row>
    <row r="2004" spans="2:2" x14ac:dyDescent="0.35">
      <c r="B2004" s="1"/>
    </row>
    <row r="2005" spans="2:2" x14ac:dyDescent="0.35">
      <c r="B2005" s="1"/>
    </row>
    <row r="2006" spans="2:2" x14ac:dyDescent="0.35">
      <c r="B2006" s="1"/>
    </row>
    <row r="2007" spans="2:2" x14ac:dyDescent="0.35">
      <c r="B2007" s="1"/>
    </row>
    <row r="2008" spans="2:2" x14ac:dyDescent="0.35">
      <c r="B2008" s="1"/>
    </row>
    <row r="2009" spans="2:2" x14ac:dyDescent="0.35">
      <c r="B2009" s="1"/>
    </row>
    <row r="2010" spans="2:2" x14ac:dyDescent="0.35">
      <c r="B2010" s="1"/>
    </row>
    <row r="2011" spans="2:2" x14ac:dyDescent="0.35">
      <c r="B2011" s="1"/>
    </row>
    <row r="2012" spans="2:2" x14ac:dyDescent="0.35">
      <c r="B2012" s="1"/>
    </row>
    <row r="2013" spans="2:2" x14ac:dyDescent="0.35">
      <c r="B2013" s="1"/>
    </row>
    <row r="2014" spans="2:2" x14ac:dyDescent="0.35">
      <c r="B2014" s="1"/>
    </row>
    <row r="2015" spans="2:2" x14ac:dyDescent="0.35">
      <c r="B2015" s="1"/>
    </row>
    <row r="2016" spans="2:2" x14ac:dyDescent="0.35">
      <c r="B2016" s="1"/>
    </row>
    <row r="2017" spans="2:2" x14ac:dyDescent="0.35">
      <c r="B2017" s="1"/>
    </row>
    <row r="2018" spans="2:2" x14ac:dyDescent="0.35">
      <c r="B2018" s="1"/>
    </row>
    <row r="2019" spans="2:2" x14ac:dyDescent="0.35">
      <c r="B2019" s="1"/>
    </row>
    <row r="2020" spans="2:2" x14ac:dyDescent="0.35">
      <c r="B2020" s="1"/>
    </row>
    <row r="2021" spans="2:2" x14ac:dyDescent="0.35">
      <c r="B2021" s="1"/>
    </row>
    <row r="2022" spans="2:2" x14ac:dyDescent="0.35">
      <c r="B2022" s="1"/>
    </row>
    <row r="2023" spans="2:2" x14ac:dyDescent="0.35">
      <c r="B2023" s="1"/>
    </row>
    <row r="2024" spans="2:2" x14ac:dyDescent="0.35">
      <c r="B2024" s="1"/>
    </row>
    <row r="2025" spans="2:2" x14ac:dyDescent="0.35">
      <c r="B2025" s="1"/>
    </row>
    <row r="2026" spans="2:2" x14ac:dyDescent="0.35">
      <c r="B2026" s="1"/>
    </row>
    <row r="2027" spans="2:2" x14ac:dyDescent="0.35">
      <c r="B2027" s="1"/>
    </row>
    <row r="2028" spans="2:2" x14ac:dyDescent="0.35">
      <c r="B2028" s="1"/>
    </row>
    <row r="2029" spans="2:2" x14ac:dyDescent="0.35">
      <c r="B2029" s="1"/>
    </row>
    <row r="2030" spans="2:2" x14ac:dyDescent="0.35">
      <c r="B2030" s="1"/>
    </row>
    <row r="2031" spans="2:2" x14ac:dyDescent="0.35">
      <c r="B2031" s="1"/>
    </row>
    <row r="2032" spans="2:2" x14ac:dyDescent="0.35">
      <c r="B2032" s="1"/>
    </row>
    <row r="2033" spans="2:2" x14ac:dyDescent="0.35">
      <c r="B2033" s="1"/>
    </row>
    <row r="2034" spans="2:2" x14ac:dyDescent="0.35">
      <c r="B2034" s="1"/>
    </row>
    <row r="2035" spans="2:2" x14ac:dyDescent="0.35">
      <c r="B2035" s="1"/>
    </row>
    <row r="2036" spans="2:2" x14ac:dyDescent="0.35">
      <c r="B2036" s="1"/>
    </row>
    <row r="2037" spans="2:2" x14ac:dyDescent="0.35">
      <c r="B2037" s="1"/>
    </row>
    <row r="2038" spans="2:2" x14ac:dyDescent="0.35">
      <c r="B2038" s="1"/>
    </row>
    <row r="2039" spans="2:2" x14ac:dyDescent="0.35">
      <c r="B2039" s="1"/>
    </row>
    <row r="2040" spans="2:2" x14ac:dyDescent="0.35">
      <c r="B2040" s="1"/>
    </row>
    <row r="2041" spans="2:2" x14ac:dyDescent="0.35">
      <c r="B2041" s="1"/>
    </row>
    <row r="2042" spans="2:2" x14ac:dyDescent="0.35">
      <c r="B2042" s="1"/>
    </row>
    <row r="2043" spans="2:2" x14ac:dyDescent="0.35">
      <c r="B2043" s="1"/>
    </row>
    <row r="2044" spans="2:2" x14ac:dyDescent="0.35">
      <c r="B2044" s="1"/>
    </row>
    <row r="2045" spans="2:2" x14ac:dyDescent="0.35">
      <c r="B2045" s="1"/>
    </row>
    <row r="2046" spans="2:2" x14ac:dyDescent="0.35">
      <c r="B2046" s="1"/>
    </row>
    <row r="2047" spans="2:2" x14ac:dyDescent="0.35">
      <c r="B2047" s="1"/>
    </row>
    <row r="2048" spans="2:2" x14ac:dyDescent="0.35">
      <c r="B2048" s="1"/>
    </row>
    <row r="2049" spans="2:2" x14ac:dyDescent="0.35">
      <c r="B2049" s="1"/>
    </row>
    <row r="2050" spans="2:2" x14ac:dyDescent="0.35">
      <c r="B2050" s="1"/>
    </row>
    <row r="2051" spans="2:2" x14ac:dyDescent="0.35">
      <c r="B2051" s="1"/>
    </row>
    <row r="2052" spans="2:2" x14ac:dyDescent="0.35">
      <c r="B2052" s="1"/>
    </row>
    <row r="2053" spans="2:2" x14ac:dyDescent="0.35">
      <c r="B2053" s="1"/>
    </row>
    <row r="2054" spans="2:2" x14ac:dyDescent="0.35">
      <c r="B2054" s="1"/>
    </row>
    <row r="2055" spans="2:2" x14ac:dyDescent="0.35">
      <c r="B2055" s="1"/>
    </row>
    <row r="2056" spans="2:2" x14ac:dyDescent="0.35">
      <c r="B2056" s="1"/>
    </row>
    <row r="2057" spans="2:2" x14ac:dyDescent="0.35">
      <c r="B2057" s="1"/>
    </row>
    <row r="2058" spans="2:2" x14ac:dyDescent="0.35">
      <c r="B2058" s="1"/>
    </row>
    <row r="2059" spans="2:2" x14ac:dyDescent="0.35">
      <c r="B2059" s="1"/>
    </row>
    <row r="2060" spans="2:2" x14ac:dyDescent="0.35">
      <c r="B2060" s="1"/>
    </row>
    <row r="2061" spans="2:2" x14ac:dyDescent="0.35">
      <c r="B2061" s="1"/>
    </row>
    <row r="2062" spans="2:2" x14ac:dyDescent="0.35">
      <c r="B2062" s="1"/>
    </row>
    <row r="2063" spans="2:2" x14ac:dyDescent="0.35">
      <c r="B2063" s="1"/>
    </row>
    <row r="2064" spans="2:2" x14ac:dyDescent="0.35">
      <c r="B2064" s="1"/>
    </row>
    <row r="2065" spans="2:2" x14ac:dyDescent="0.35">
      <c r="B2065" s="1"/>
    </row>
    <row r="2066" spans="2:2" x14ac:dyDescent="0.35">
      <c r="B2066" s="1"/>
    </row>
    <row r="2067" spans="2:2" x14ac:dyDescent="0.35">
      <c r="B2067" s="1"/>
    </row>
    <row r="2068" spans="2:2" x14ac:dyDescent="0.35">
      <c r="B2068" s="1"/>
    </row>
    <row r="2069" spans="2:2" x14ac:dyDescent="0.35">
      <c r="B2069" s="1"/>
    </row>
    <row r="2070" spans="2:2" x14ac:dyDescent="0.35">
      <c r="B2070" s="1"/>
    </row>
    <row r="2071" spans="2:2" x14ac:dyDescent="0.35">
      <c r="B2071" s="1"/>
    </row>
    <row r="2072" spans="2:2" x14ac:dyDescent="0.35">
      <c r="B2072" s="1"/>
    </row>
    <row r="2073" spans="2:2" x14ac:dyDescent="0.35">
      <c r="B2073" s="1"/>
    </row>
    <row r="2074" spans="2:2" x14ac:dyDescent="0.35">
      <c r="B2074" s="1"/>
    </row>
    <row r="2075" spans="2:2" x14ac:dyDescent="0.35">
      <c r="B2075" s="1"/>
    </row>
    <row r="2076" spans="2:2" x14ac:dyDescent="0.35">
      <c r="B2076" s="1"/>
    </row>
    <row r="2077" spans="2:2" x14ac:dyDescent="0.35">
      <c r="B2077" s="1"/>
    </row>
    <row r="2078" spans="2:2" x14ac:dyDescent="0.35">
      <c r="B2078" s="1"/>
    </row>
    <row r="2079" spans="2:2" x14ac:dyDescent="0.35">
      <c r="B2079" s="1"/>
    </row>
    <row r="2080" spans="2:2" x14ac:dyDescent="0.35">
      <c r="B2080" s="1"/>
    </row>
    <row r="2081" spans="2:2" x14ac:dyDescent="0.35">
      <c r="B2081" s="1"/>
    </row>
    <row r="2082" spans="2:2" x14ac:dyDescent="0.35">
      <c r="B2082" s="1"/>
    </row>
    <row r="2083" spans="2:2" x14ac:dyDescent="0.35">
      <c r="B2083" s="1"/>
    </row>
    <row r="2084" spans="2:2" x14ac:dyDescent="0.35">
      <c r="B2084" s="1"/>
    </row>
    <row r="2085" spans="2:2" x14ac:dyDescent="0.35">
      <c r="B2085" s="1"/>
    </row>
    <row r="2086" spans="2:2" x14ac:dyDescent="0.35">
      <c r="B2086" s="1"/>
    </row>
    <row r="2087" spans="2:2" x14ac:dyDescent="0.35">
      <c r="B2087" s="1"/>
    </row>
    <row r="2088" spans="2:2" x14ac:dyDescent="0.35">
      <c r="B2088" s="1"/>
    </row>
    <row r="2089" spans="2:2" x14ac:dyDescent="0.35">
      <c r="B2089" s="1"/>
    </row>
    <row r="2090" spans="2:2" x14ac:dyDescent="0.35">
      <c r="B2090" s="1"/>
    </row>
    <row r="2091" spans="2:2" x14ac:dyDescent="0.35">
      <c r="B2091" s="1"/>
    </row>
    <row r="2092" spans="2:2" x14ac:dyDescent="0.35">
      <c r="B2092" s="1"/>
    </row>
    <row r="2093" spans="2:2" x14ac:dyDescent="0.35">
      <c r="B2093" s="1"/>
    </row>
    <row r="2094" spans="2:2" x14ac:dyDescent="0.35">
      <c r="B2094" s="1"/>
    </row>
    <row r="2095" spans="2:2" x14ac:dyDescent="0.35">
      <c r="B2095" s="1"/>
    </row>
    <row r="2096" spans="2:2" x14ac:dyDescent="0.35">
      <c r="B2096" s="1"/>
    </row>
    <row r="2097" spans="2:2" x14ac:dyDescent="0.35">
      <c r="B2097" s="1"/>
    </row>
    <row r="2098" spans="2:2" x14ac:dyDescent="0.35">
      <c r="B2098" s="1"/>
    </row>
    <row r="2099" spans="2:2" x14ac:dyDescent="0.35">
      <c r="B2099" s="1"/>
    </row>
    <row r="2100" spans="2:2" x14ac:dyDescent="0.35">
      <c r="B2100" s="1"/>
    </row>
    <row r="2101" spans="2:2" x14ac:dyDescent="0.35">
      <c r="B2101" s="1"/>
    </row>
    <row r="2102" spans="2:2" x14ac:dyDescent="0.35">
      <c r="B2102" s="1"/>
    </row>
    <row r="2103" spans="2:2" x14ac:dyDescent="0.35">
      <c r="B2103" s="1"/>
    </row>
    <row r="2104" spans="2:2" x14ac:dyDescent="0.35">
      <c r="B2104" s="1"/>
    </row>
    <row r="2105" spans="2:2" x14ac:dyDescent="0.35">
      <c r="B2105" s="1"/>
    </row>
    <row r="2106" spans="2:2" x14ac:dyDescent="0.35">
      <c r="B2106" s="1"/>
    </row>
    <row r="2107" spans="2:2" x14ac:dyDescent="0.35">
      <c r="B2107" s="1"/>
    </row>
    <row r="2108" spans="2:2" x14ac:dyDescent="0.35">
      <c r="B2108" s="1"/>
    </row>
    <row r="2109" spans="2:2" x14ac:dyDescent="0.35">
      <c r="B2109" s="1"/>
    </row>
    <row r="2110" spans="2:2" x14ac:dyDescent="0.35">
      <c r="B2110" s="1"/>
    </row>
    <row r="2111" spans="2:2" x14ac:dyDescent="0.35">
      <c r="B2111" s="1"/>
    </row>
    <row r="2112" spans="2:2" x14ac:dyDescent="0.35">
      <c r="B2112" s="1"/>
    </row>
    <row r="2113" spans="2:2" x14ac:dyDescent="0.35">
      <c r="B2113" s="1"/>
    </row>
    <row r="2114" spans="2:2" x14ac:dyDescent="0.35">
      <c r="B2114" s="1"/>
    </row>
    <row r="2115" spans="2:2" x14ac:dyDescent="0.35">
      <c r="B2115" s="1"/>
    </row>
    <row r="2116" spans="2:2" x14ac:dyDescent="0.35">
      <c r="B2116" s="1"/>
    </row>
    <row r="2117" spans="2:2" x14ac:dyDescent="0.35">
      <c r="B2117" s="1"/>
    </row>
    <row r="2118" spans="2:2" x14ac:dyDescent="0.35">
      <c r="B2118" s="1"/>
    </row>
    <row r="2119" spans="2:2" x14ac:dyDescent="0.35">
      <c r="B2119" s="1"/>
    </row>
    <row r="2120" spans="2:2" x14ac:dyDescent="0.35">
      <c r="B2120" s="1"/>
    </row>
    <row r="2121" spans="2:2" x14ac:dyDescent="0.35">
      <c r="B2121" s="1"/>
    </row>
    <row r="2122" spans="2:2" x14ac:dyDescent="0.35">
      <c r="B2122" s="1"/>
    </row>
    <row r="2123" spans="2:2" x14ac:dyDescent="0.35">
      <c r="B2123" s="1"/>
    </row>
    <row r="2124" spans="2:2" x14ac:dyDescent="0.35">
      <c r="B2124" s="1"/>
    </row>
    <row r="2125" spans="2:2" x14ac:dyDescent="0.35">
      <c r="B2125" s="1"/>
    </row>
    <row r="2126" spans="2:2" x14ac:dyDescent="0.35">
      <c r="B2126" s="1"/>
    </row>
    <row r="2127" spans="2:2" x14ac:dyDescent="0.35">
      <c r="B2127" s="1"/>
    </row>
    <row r="2128" spans="2:2" x14ac:dyDescent="0.35">
      <c r="B2128" s="1"/>
    </row>
    <row r="2129" spans="2:2" x14ac:dyDescent="0.35">
      <c r="B2129" s="1"/>
    </row>
    <row r="2130" spans="2:2" x14ac:dyDescent="0.35">
      <c r="B2130" s="1"/>
    </row>
    <row r="2131" spans="2:2" x14ac:dyDescent="0.35">
      <c r="B2131" s="1"/>
    </row>
    <row r="2132" spans="2:2" x14ac:dyDescent="0.35">
      <c r="B2132" s="1"/>
    </row>
    <row r="2133" spans="2:2" x14ac:dyDescent="0.35">
      <c r="B2133" s="1"/>
    </row>
    <row r="2134" spans="2:2" x14ac:dyDescent="0.35">
      <c r="B2134" s="1"/>
    </row>
    <row r="2135" spans="2:2" x14ac:dyDescent="0.35">
      <c r="B2135" s="1"/>
    </row>
    <row r="2136" spans="2:2" x14ac:dyDescent="0.35">
      <c r="B2136" s="1"/>
    </row>
    <row r="2137" spans="2:2" x14ac:dyDescent="0.35">
      <c r="B2137" s="1"/>
    </row>
    <row r="2138" spans="2:2" x14ac:dyDescent="0.35">
      <c r="B2138" s="1"/>
    </row>
    <row r="2139" spans="2:2" x14ac:dyDescent="0.35">
      <c r="B2139" s="1"/>
    </row>
    <row r="2140" spans="2:2" x14ac:dyDescent="0.35">
      <c r="B2140" s="1"/>
    </row>
    <row r="2141" spans="2:2" x14ac:dyDescent="0.35">
      <c r="B2141" s="1"/>
    </row>
    <row r="2142" spans="2:2" x14ac:dyDescent="0.35">
      <c r="B2142" s="1"/>
    </row>
    <row r="2143" spans="2:2" x14ac:dyDescent="0.35">
      <c r="B2143" s="1"/>
    </row>
    <row r="2144" spans="2:2" x14ac:dyDescent="0.35">
      <c r="B2144" s="1"/>
    </row>
    <row r="2145" spans="2:2" x14ac:dyDescent="0.35">
      <c r="B2145" s="1"/>
    </row>
    <row r="2146" spans="2:2" x14ac:dyDescent="0.35">
      <c r="B2146" s="1"/>
    </row>
    <row r="2147" spans="2:2" x14ac:dyDescent="0.35">
      <c r="B2147" s="1"/>
    </row>
    <row r="2148" spans="2:2" x14ac:dyDescent="0.35">
      <c r="B2148" s="1"/>
    </row>
    <row r="2149" spans="2:2" x14ac:dyDescent="0.35">
      <c r="B2149" s="1"/>
    </row>
    <row r="2150" spans="2:2" x14ac:dyDescent="0.35">
      <c r="B2150" s="1"/>
    </row>
    <row r="2151" spans="2:2" x14ac:dyDescent="0.35">
      <c r="B2151" s="1"/>
    </row>
    <row r="2152" spans="2:2" x14ac:dyDescent="0.35">
      <c r="B2152" s="1"/>
    </row>
    <row r="2153" spans="2:2" x14ac:dyDescent="0.35">
      <c r="B2153" s="1"/>
    </row>
    <row r="2154" spans="2:2" x14ac:dyDescent="0.35">
      <c r="B2154" s="1"/>
    </row>
    <row r="2155" spans="2:2" x14ac:dyDescent="0.35">
      <c r="B2155" s="1"/>
    </row>
    <row r="2156" spans="2:2" x14ac:dyDescent="0.35">
      <c r="B2156" s="1"/>
    </row>
    <row r="2157" spans="2:2" x14ac:dyDescent="0.35">
      <c r="B2157" s="1"/>
    </row>
    <row r="2158" spans="2:2" x14ac:dyDescent="0.35">
      <c r="B2158" s="1"/>
    </row>
    <row r="2159" spans="2:2" x14ac:dyDescent="0.35">
      <c r="B2159" s="1"/>
    </row>
    <row r="2160" spans="2:2" x14ac:dyDescent="0.35">
      <c r="B2160" s="1"/>
    </row>
    <row r="2161" spans="2:3" x14ac:dyDescent="0.35">
      <c r="B2161" s="1"/>
    </row>
    <row r="2162" spans="2:3" x14ac:dyDescent="0.35">
      <c r="B2162" s="1"/>
    </row>
    <row r="2163" spans="2:3" x14ac:dyDescent="0.35">
      <c r="B2163" s="1"/>
    </row>
    <row r="2164" spans="2:3" x14ac:dyDescent="0.35">
      <c r="B2164" s="1"/>
    </row>
    <row r="2165" spans="2:3" x14ac:dyDescent="0.35">
      <c r="B2165" s="1"/>
    </row>
    <row r="2166" spans="2:3" x14ac:dyDescent="0.35">
      <c r="B2166" s="1"/>
    </row>
    <row r="2167" spans="2:3" x14ac:dyDescent="0.35">
      <c r="B2167" s="1"/>
    </row>
    <row r="2168" spans="2:3" x14ac:dyDescent="0.35">
      <c r="B2168" s="1"/>
    </row>
    <row r="2169" spans="2:3" x14ac:dyDescent="0.35">
      <c r="B2169" s="1"/>
    </row>
    <row r="2170" spans="2:3" x14ac:dyDescent="0.35">
      <c r="B2170" s="1"/>
    </row>
    <row r="2171" spans="2:3" x14ac:dyDescent="0.35">
      <c r="B2171" s="1"/>
    </row>
    <row r="2172" spans="2:3" x14ac:dyDescent="0.35">
      <c r="B2172" s="1"/>
    </row>
    <row r="2173" spans="2:3" x14ac:dyDescent="0.35">
      <c r="B2173" s="1"/>
    </row>
    <row r="2174" spans="2:3" x14ac:dyDescent="0.35">
      <c r="B2174" s="1"/>
    </row>
    <row r="2175" spans="2:3" x14ac:dyDescent="0.35">
      <c r="B2175" s="1"/>
    </row>
    <row r="2176" spans="2:3" x14ac:dyDescent="0.35">
      <c r="B2176" s="1"/>
      <c r="C2176" s="1"/>
    </row>
    <row r="2177" spans="2:3" x14ac:dyDescent="0.35">
      <c r="B2177" s="1"/>
      <c r="C2177" s="1"/>
    </row>
    <row r="2178" spans="2:3" x14ac:dyDescent="0.35">
      <c r="B2178" s="1"/>
      <c r="C2178" s="1"/>
    </row>
    <row r="2179" spans="2:3" x14ac:dyDescent="0.35">
      <c r="B2179" s="1"/>
      <c r="C2179" s="1"/>
    </row>
    <row r="2180" spans="2:3" x14ac:dyDescent="0.35">
      <c r="B2180" s="1"/>
      <c r="C2180" s="1"/>
    </row>
    <row r="2181" spans="2:3" x14ac:dyDescent="0.35">
      <c r="B2181" s="1"/>
      <c r="C2181" s="1"/>
    </row>
    <row r="2182" spans="2:3" x14ac:dyDescent="0.35">
      <c r="B2182" s="1"/>
      <c r="C2182" s="1"/>
    </row>
    <row r="2183" spans="2:3" x14ac:dyDescent="0.35">
      <c r="B2183" s="1"/>
      <c r="C2183" s="1"/>
    </row>
    <row r="2184" spans="2:3" x14ac:dyDescent="0.35">
      <c r="B2184" s="1"/>
      <c r="C2184" s="1"/>
    </row>
    <row r="2185" spans="2:3" x14ac:dyDescent="0.35">
      <c r="B2185" s="1"/>
      <c r="C2185" s="1"/>
    </row>
    <row r="2186" spans="2:3" x14ac:dyDescent="0.35">
      <c r="B2186" s="1"/>
      <c r="C2186" s="1"/>
    </row>
    <row r="2187" spans="2:3" x14ac:dyDescent="0.35">
      <c r="B2187" s="1"/>
      <c r="C2187" s="1"/>
    </row>
    <row r="2188" spans="2:3" x14ac:dyDescent="0.35">
      <c r="B2188" s="1"/>
      <c r="C2188" s="1"/>
    </row>
    <row r="2189" spans="2:3" x14ac:dyDescent="0.35">
      <c r="B2189" s="1"/>
      <c r="C2189" s="1"/>
    </row>
    <row r="2190" spans="2:3" x14ac:dyDescent="0.35">
      <c r="B2190" s="1"/>
      <c r="C2190" s="1"/>
    </row>
    <row r="2191" spans="2:3" x14ac:dyDescent="0.35">
      <c r="B2191" s="1"/>
      <c r="C2191" s="1"/>
    </row>
    <row r="2192" spans="2:3" x14ac:dyDescent="0.35">
      <c r="B2192" s="1"/>
      <c r="C2192" s="1"/>
    </row>
    <row r="2193" spans="2:3" x14ac:dyDescent="0.35">
      <c r="B2193" s="1"/>
      <c r="C2193" s="1"/>
    </row>
    <row r="2194" spans="2:3" x14ac:dyDescent="0.35">
      <c r="B2194" s="1"/>
      <c r="C2194" s="1"/>
    </row>
    <row r="2195" spans="2:3" x14ac:dyDescent="0.35">
      <c r="B2195" s="1"/>
      <c r="C2195" s="1"/>
    </row>
    <row r="2196" spans="2:3" x14ac:dyDescent="0.35">
      <c r="B2196" s="1"/>
      <c r="C2196" s="1"/>
    </row>
    <row r="2197" spans="2:3" x14ac:dyDescent="0.35">
      <c r="B2197" s="1"/>
      <c r="C2197" s="1"/>
    </row>
    <row r="2198" spans="2:3" x14ac:dyDescent="0.35">
      <c r="B2198" s="1"/>
      <c r="C2198" s="1"/>
    </row>
    <row r="2199" spans="2:3" x14ac:dyDescent="0.35">
      <c r="B2199" s="1"/>
      <c r="C2199" s="1"/>
    </row>
    <row r="2200" spans="2:3" x14ac:dyDescent="0.35">
      <c r="B2200" s="1"/>
      <c r="C2200" s="1"/>
    </row>
    <row r="2201" spans="2:3" x14ac:dyDescent="0.35">
      <c r="B2201" s="1"/>
      <c r="C2201" s="1"/>
    </row>
    <row r="2202" spans="2:3" x14ac:dyDescent="0.35">
      <c r="B2202" s="1"/>
      <c r="C2202" s="1"/>
    </row>
    <row r="2203" spans="2:3" x14ac:dyDescent="0.35">
      <c r="B2203" s="1"/>
      <c r="C2203" s="1"/>
    </row>
    <row r="2204" spans="2:3" x14ac:dyDescent="0.35">
      <c r="B2204" s="1"/>
      <c r="C2204" s="1"/>
    </row>
    <row r="2205" spans="2:3" x14ac:dyDescent="0.35">
      <c r="B2205" s="1"/>
      <c r="C2205" s="1"/>
    </row>
    <row r="2206" spans="2:3" x14ac:dyDescent="0.35">
      <c r="B2206" s="1"/>
      <c r="C2206" s="1"/>
    </row>
    <row r="2207" spans="2:3" x14ac:dyDescent="0.35">
      <c r="B2207" s="1"/>
      <c r="C2207" s="1"/>
    </row>
    <row r="2208" spans="2:3" x14ac:dyDescent="0.35">
      <c r="B2208" s="1"/>
      <c r="C2208" s="1"/>
    </row>
    <row r="2209" spans="2:3" x14ac:dyDescent="0.35">
      <c r="B2209" s="1"/>
      <c r="C2209" s="1"/>
    </row>
    <row r="2210" spans="2:3" x14ac:dyDescent="0.35">
      <c r="B2210" s="1"/>
      <c r="C2210" s="1"/>
    </row>
    <row r="2211" spans="2:3" x14ac:dyDescent="0.35">
      <c r="B2211" s="1"/>
      <c r="C2211" s="1"/>
    </row>
    <row r="2212" spans="2:3" x14ac:dyDescent="0.35">
      <c r="B2212" s="1"/>
      <c r="C2212" s="1"/>
    </row>
    <row r="2213" spans="2:3" x14ac:dyDescent="0.35">
      <c r="B2213" s="1"/>
      <c r="C2213" s="1"/>
    </row>
    <row r="2214" spans="2:3" x14ac:dyDescent="0.35">
      <c r="B2214" s="1"/>
      <c r="C2214" s="1"/>
    </row>
    <row r="2215" spans="2:3" x14ac:dyDescent="0.35">
      <c r="B2215" s="1"/>
      <c r="C2215" s="1"/>
    </row>
    <row r="2216" spans="2:3" x14ac:dyDescent="0.35">
      <c r="B2216" s="1"/>
      <c r="C2216" s="1"/>
    </row>
    <row r="2217" spans="2:3" x14ac:dyDescent="0.35">
      <c r="B2217" s="1"/>
      <c r="C2217" s="1"/>
    </row>
    <row r="2218" spans="2:3" x14ac:dyDescent="0.35">
      <c r="B2218" s="1"/>
      <c r="C2218" s="1"/>
    </row>
    <row r="2219" spans="2:3" x14ac:dyDescent="0.35">
      <c r="B2219" s="1"/>
      <c r="C2219" s="1"/>
    </row>
    <row r="2220" spans="2:3" x14ac:dyDescent="0.35">
      <c r="B2220" s="1"/>
      <c r="C2220" s="1"/>
    </row>
    <row r="2221" spans="2:3" x14ac:dyDescent="0.35">
      <c r="B2221" s="1"/>
      <c r="C2221" s="1"/>
    </row>
    <row r="2222" spans="2:3" x14ac:dyDescent="0.35">
      <c r="B2222" s="1"/>
      <c r="C2222" s="1"/>
    </row>
    <row r="2223" spans="2:3" x14ac:dyDescent="0.35">
      <c r="B2223" s="1"/>
      <c r="C2223" s="1"/>
    </row>
    <row r="2224" spans="2:3" x14ac:dyDescent="0.35">
      <c r="B2224" s="1"/>
      <c r="C2224" s="1"/>
    </row>
    <row r="2225" spans="2:3" x14ac:dyDescent="0.35">
      <c r="B2225" s="1"/>
      <c r="C2225" s="1"/>
    </row>
    <row r="2226" spans="2:3" x14ac:dyDescent="0.35">
      <c r="B2226" s="1"/>
      <c r="C2226" s="1"/>
    </row>
    <row r="2227" spans="2:3" x14ac:dyDescent="0.35">
      <c r="B2227" s="1"/>
      <c r="C2227" s="1"/>
    </row>
    <row r="2228" spans="2:3" x14ac:dyDescent="0.35">
      <c r="B2228" s="1"/>
      <c r="C2228" s="1"/>
    </row>
    <row r="2229" spans="2:3" x14ac:dyDescent="0.35">
      <c r="B2229" s="1"/>
      <c r="C2229" s="1"/>
    </row>
    <row r="2230" spans="2:3" x14ac:dyDescent="0.35">
      <c r="B2230" s="1"/>
      <c r="C2230" s="1"/>
    </row>
    <row r="2231" spans="2:3" x14ac:dyDescent="0.35">
      <c r="B2231" s="1"/>
      <c r="C2231" s="1"/>
    </row>
    <row r="2232" spans="2:3" x14ac:dyDescent="0.35">
      <c r="B2232" s="1"/>
      <c r="C2232" s="1"/>
    </row>
    <row r="2233" spans="2:3" x14ac:dyDescent="0.35">
      <c r="B2233" s="1"/>
      <c r="C2233" s="1"/>
    </row>
    <row r="2234" spans="2:3" x14ac:dyDescent="0.35">
      <c r="B2234" s="1"/>
      <c r="C2234" s="1"/>
    </row>
    <row r="2235" spans="2:3" x14ac:dyDescent="0.35">
      <c r="B2235" s="1"/>
      <c r="C2235" s="1"/>
    </row>
    <row r="2236" spans="2:3" x14ac:dyDescent="0.35">
      <c r="B2236" s="1"/>
      <c r="C2236" s="1"/>
    </row>
    <row r="2237" spans="2:3" x14ac:dyDescent="0.35">
      <c r="B2237" s="1"/>
      <c r="C2237" s="1"/>
    </row>
    <row r="2238" spans="2:3" x14ac:dyDescent="0.35">
      <c r="B2238" s="1"/>
      <c r="C2238" s="1"/>
    </row>
    <row r="2239" spans="2:3" x14ac:dyDescent="0.35">
      <c r="B2239" s="1"/>
      <c r="C2239" s="1"/>
    </row>
    <row r="2240" spans="2:3" x14ac:dyDescent="0.35">
      <c r="B2240" s="1"/>
      <c r="C2240" s="1"/>
    </row>
    <row r="2241" spans="2:3" x14ac:dyDescent="0.35">
      <c r="B2241" s="1"/>
      <c r="C2241" s="1"/>
    </row>
    <row r="2242" spans="2:3" x14ac:dyDescent="0.35">
      <c r="B2242" s="1"/>
      <c r="C2242" s="1"/>
    </row>
    <row r="2243" spans="2:3" x14ac:dyDescent="0.35">
      <c r="B2243" s="1"/>
      <c r="C2243" s="1"/>
    </row>
    <row r="2244" spans="2:3" x14ac:dyDescent="0.35">
      <c r="B2244" s="1"/>
      <c r="C2244" s="1"/>
    </row>
    <row r="2245" spans="2:3" x14ac:dyDescent="0.35">
      <c r="B2245" s="1"/>
      <c r="C2245" s="1"/>
    </row>
    <row r="2246" spans="2:3" x14ac:dyDescent="0.35">
      <c r="B2246" s="1"/>
      <c r="C2246" s="1"/>
    </row>
    <row r="2247" spans="2:3" x14ac:dyDescent="0.35">
      <c r="B2247" s="1"/>
      <c r="C2247" s="1"/>
    </row>
    <row r="2248" spans="2:3" x14ac:dyDescent="0.35">
      <c r="B2248" s="1"/>
      <c r="C2248" s="1"/>
    </row>
    <row r="2249" spans="2:3" x14ac:dyDescent="0.35">
      <c r="B2249" s="1"/>
      <c r="C2249" s="1"/>
    </row>
    <row r="2250" spans="2:3" x14ac:dyDescent="0.35">
      <c r="B2250" s="1"/>
      <c r="C2250" s="1"/>
    </row>
    <row r="2251" spans="2:3" x14ac:dyDescent="0.35">
      <c r="B2251" s="1"/>
      <c r="C2251" s="1"/>
    </row>
    <row r="2252" spans="2:3" x14ac:dyDescent="0.35">
      <c r="B2252" s="1"/>
      <c r="C2252" s="1"/>
    </row>
    <row r="2253" spans="2:3" x14ac:dyDescent="0.35">
      <c r="B2253" s="1"/>
      <c r="C2253" s="1"/>
    </row>
    <row r="2254" spans="2:3" x14ac:dyDescent="0.35">
      <c r="B2254" s="1"/>
      <c r="C2254" s="1"/>
    </row>
    <row r="2255" spans="2:3" x14ac:dyDescent="0.35">
      <c r="B2255" s="1"/>
      <c r="C2255" s="1"/>
    </row>
    <row r="2256" spans="2:3" x14ac:dyDescent="0.35">
      <c r="B2256" s="1"/>
      <c r="C2256" s="1"/>
    </row>
    <row r="2257" spans="2:3" x14ac:dyDescent="0.35">
      <c r="B2257" s="1"/>
      <c r="C2257" s="1"/>
    </row>
    <row r="2258" spans="2:3" x14ac:dyDescent="0.35">
      <c r="B2258" s="1"/>
      <c r="C2258" s="1"/>
    </row>
    <row r="2259" spans="2:3" x14ac:dyDescent="0.35">
      <c r="B2259" s="1"/>
      <c r="C2259" s="1"/>
    </row>
    <row r="2260" spans="2:3" x14ac:dyDescent="0.35">
      <c r="B2260" s="1"/>
      <c r="C2260" s="1"/>
    </row>
    <row r="2261" spans="2:3" x14ac:dyDescent="0.35">
      <c r="B2261" s="1"/>
      <c r="C2261" s="1"/>
    </row>
    <row r="2262" spans="2:3" x14ac:dyDescent="0.35">
      <c r="B2262" s="1"/>
      <c r="C2262" s="1"/>
    </row>
    <row r="2263" spans="2:3" x14ac:dyDescent="0.35">
      <c r="B2263" s="1"/>
      <c r="C2263" s="1"/>
    </row>
    <row r="2264" spans="2:3" x14ac:dyDescent="0.35">
      <c r="B2264" s="1"/>
      <c r="C2264" s="1"/>
    </row>
    <row r="2265" spans="2:3" x14ac:dyDescent="0.35">
      <c r="B2265" s="1"/>
      <c r="C2265" s="1"/>
    </row>
    <row r="2266" spans="2:3" x14ac:dyDescent="0.35">
      <c r="B2266" s="1"/>
      <c r="C2266" s="1"/>
    </row>
    <row r="2267" spans="2:3" x14ac:dyDescent="0.35">
      <c r="B2267" s="1"/>
      <c r="C2267" s="1"/>
    </row>
    <row r="2268" spans="2:3" x14ac:dyDescent="0.35">
      <c r="B2268" s="1"/>
      <c r="C2268" s="1"/>
    </row>
    <row r="2269" spans="2:3" x14ac:dyDescent="0.35">
      <c r="B2269" s="1"/>
      <c r="C2269" s="1"/>
    </row>
    <row r="2270" spans="2:3" x14ac:dyDescent="0.35">
      <c r="B2270" s="1"/>
      <c r="C2270" s="1"/>
    </row>
    <row r="2271" spans="2:3" x14ac:dyDescent="0.35">
      <c r="B2271" s="1"/>
      <c r="C2271" s="1"/>
    </row>
    <row r="2272" spans="2:3" x14ac:dyDescent="0.35">
      <c r="B2272" s="1"/>
      <c r="C2272" s="1"/>
    </row>
    <row r="2273" spans="2:3" x14ac:dyDescent="0.35">
      <c r="B2273" s="1"/>
      <c r="C2273" s="1"/>
    </row>
    <row r="2274" spans="2:3" x14ac:dyDescent="0.35">
      <c r="B2274" s="1"/>
      <c r="C2274" s="1"/>
    </row>
    <row r="2275" spans="2:3" x14ac:dyDescent="0.35">
      <c r="B2275" s="1"/>
      <c r="C2275" s="1"/>
    </row>
    <row r="2276" spans="2:3" x14ac:dyDescent="0.35">
      <c r="B2276" s="1"/>
      <c r="C2276" s="1"/>
    </row>
    <row r="2277" spans="2:3" x14ac:dyDescent="0.35">
      <c r="B2277" s="1"/>
      <c r="C2277" s="1"/>
    </row>
    <row r="2278" spans="2:3" x14ac:dyDescent="0.35">
      <c r="B2278" s="1"/>
      <c r="C2278" s="1"/>
    </row>
    <row r="2279" spans="2:3" x14ac:dyDescent="0.35">
      <c r="B2279" s="1"/>
      <c r="C2279" s="1"/>
    </row>
    <row r="2280" spans="2:3" x14ac:dyDescent="0.35">
      <c r="B2280" s="1"/>
      <c r="C2280" s="1"/>
    </row>
    <row r="2281" spans="2:3" x14ac:dyDescent="0.35">
      <c r="B2281" s="1"/>
      <c r="C2281" s="1"/>
    </row>
    <row r="2282" spans="2:3" x14ac:dyDescent="0.35">
      <c r="B2282" s="1"/>
      <c r="C2282" s="1"/>
    </row>
    <row r="2283" spans="2:3" x14ac:dyDescent="0.35">
      <c r="B2283" s="1"/>
      <c r="C2283" s="1"/>
    </row>
    <row r="2284" spans="2:3" x14ac:dyDescent="0.35">
      <c r="B2284" s="1"/>
      <c r="C2284" s="1"/>
    </row>
    <row r="2285" spans="2:3" x14ac:dyDescent="0.35">
      <c r="B2285" s="1"/>
      <c r="C2285" s="1"/>
    </row>
    <row r="2286" spans="2:3" x14ac:dyDescent="0.35">
      <c r="B2286" s="1"/>
      <c r="C2286" s="1"/>
    </row>
    <row r="2287" spans="2:3" x14ac:dyDescent="0.35">
      <c r="B2287" s="1"/>
      <c r="C2287" s="1"/>
    </row>
    <row r="2288" spans="2:3" x14ac:dyDescent="0.35">
      <c r="B2288" s="1"/>
      <c r="C2288" s="1"/>
    </row>
    <row r="2289" spans="2:3" x14ac:dyDescent="0.35">
      <c r="B2289" s="1"/>
      <c r="C2289" s="1"/>
    </row>
    <row r="2290" spans="2:3" x14ac:dyDescent="0.35">
      <c r="B2290" s="1"/>
      <c r="C2290" s="1"/>
    </row>
    <row r="2291" spans="2:3" x14ac:dyDescent="0.35">
      <c r="B2291" s="1"/>
      <c r="C2291" s="1"/>
    </row>
    <row r="2292" spans="2:3" x14ac:dyDescent="0.35">
      <c r="B2292" s="1"/>
      <c r="C2292" s="1"/>
    </row>
    <row r="2293" spans="2:3" x14ac:dyDescent="0.35">
      <c r="B2293" s="1"/>
      <c r="C2293" s="1"/>
    </row>
    <row r="2294" spans="2:3" x14ac:dyDescent="0.35">
      <c r="B2294" s="1"/>
      <c r="C2294" s="1"/>
    </row>
    <row r="2295" spans="2:3" x14ac:dyDescent="0.35">
      <c r="B2295" s="1"/>
      <c r="C2295" s="1"/>
    </row>
    <row r="2296" spans="2:3" x14ac:dyDescent="0.35">
      <c r="B2296" s="1"/>
      <c r="C2296" s="1"/>
    </row>
    <row r="2297" spans="2:3" x14ac:dyDescent="0.35">
      <c r="B2297" s="1"/>
      <c r="C2297" s="1"/>
    </row>
    <row r="2298" spans="2:3" x14ac:dyDescent="0.35">
      <c r="B2298" s="1"/>
      <c r="C2298" s="1"/>
    </row>
    <row r="2299" spans="2:3" x14ac:dyDescent="0.35">
      <c r="B2299" s="1"/>
      <c r="C2299" s="1"/>
    </row>
    <row r="2300" spans="2:3" x14ac:dyDescent="0.35">
      <c r="B2300" s="1"/>
      <c r="C2300" s="1"/>
    </row>
    <row r="2301" spans="2:3" x14ac:dyDescent="0.35">
      <c r="B2301" s="1"/>
      <c r="C2301" s="1"/>
    </row>
    <row r="2302" spans="2:3" x14ac:dyDescent="0.35">
      <c r="B2302" s="1"/>
      <c r="C2302" s="1"/>
    </row>
    <row r="2303" spans="2:3" x14ac:dyDescent="0.35">
      <c r="B2303" s="1"/>
      <c r="C2303" s="1"/>
    </row>
    <row r="2304" spans="2:3" x14ac:dyDescent="0.35">
      <c r="B2304" s="1"/>
      <c r="C2304" s="1"/>
    </row>
    <row r="2305" spans="2:3" x14ac:dyDescent="0.35">
      <c r="B2305" s="1"/>
      <c r="C2305" s="1"/>
    </row>
    <row r="2306" spans="2:3" x14ac:dyDescent="0.35">
      <c r="B2306" s="1"/>
      <c r="C2306" s="1"/>
    </row>
    <row r="2307" spans="2:3" x14ac:dyDescent="0.35">
      <c r="B2307" s="1"/>
      <c r="C2307" s="1"/>
    </row>
    <row r="2308" spans="2:3" x14ac:dyDescent="0.35">
      <c r="B2308" s="1"/>
      <c r="C2308" s="1"/>
    </row>
    <row r="2309" spans="2:3" x14ac:dyDescent="0.35">
      <c r="B2309" s="1"/>
      <c r="C2309" s="1"/>
    </row>
    <row r="2310" spans="2:3" x14ac:dyDescent="0.35">
      <c r="B2310" s="1"/>
      <c r="C2310" s="1"/>
    </row>
    <row r="2311" spans="2:3" x14ac:dyDescent="0.35">
      <c r="B2311" s="1"/>
      <c r="C2311" s="1"/>
    </row>
    <row r="2312" spans="2:3" x14ac:dyDescent="0.35">
      <c r="B2312" s="1"/>
      <c r="C2312" s="1"/>
    </row>
    <row r="2313" spans="2:3" x14ac:dyDescent="0.35">
      <c r="B2313" s="1"/>
      <c r="C2313" s="1"/>
    </row>
    <row r="2314" spans="2:3" x14ac:dyDescent="0.35">
      <c r="B2314" s="1"/>
      <c r="C2314" s="1"/>
    </row>
    <row r="2315" spans="2:3" x14ac:dyDescent="0.35">
      <c r="B2315" s="1"/>
      <c r="C2315" s="1"/>
    </row>
    <row r="2316" spans="2:3" x14ac:dyDescent="0.35">
      <c r="B2316" s="1"/>
      <c r="C2316" s="1"/>
    </row>
    <row r="2317" spans="2:3" x14ac:dyDescent="0.35">
      <c r="B2317" s="1"/>
      <c r="C2317" s="1"/>
    </row>
    <row r="2318" spans="2:3" x14ac:dyDescent="0.35">
      <c r="B2318" s="1"/>
      <c r="C2318" s="1"/>
    </row>
    <row r="2319" spans="2:3" x14ac:dyDescent="0.35">
      <c r="B2319" s="1"/>
      <c r="C2319" s="1"/>
    </row>
    <row r="2320" spans="2:3" x14ac:dyDescent="0.35">
      <c r="B2320" s="1"/>
      <c r="C2320" s="1"/>
    </row>
    <row r="2321" spans="2:3" x14ac:dyDescent="0.35">
      <c r="B2321" s="1"/>
      <c r="C2321" s="1"/>
    </row>
    <row r="2322" spans="2:3" x14ac:dyDescent="0.35">
      <c r="B2322" s="1"/>
      <c r="C2322" s="1"/>
    </row>
    <row r="2323" spans="2:3" x14ac:dyDescent="0.35">
      <c r="B2323" s="1"/>
      <c r="C2323" s="1"/>
    </row>
    <row r="2324" spans="2:3" x14ac:dyDescent="0.35">
      <c r="B2324" s="1"/>
      <c r="C2324" s="1"/>
    </row>
    <row r="2325" spans="2:3" x14ac:dyDescent="0.35">
      <c r="B2325" s="1"/>
      <c r="C2325" s="1"/>
    </row>
    <row r="2326" spans="2:3" x14ac:dyDescent="0.35">
      <c r="B2326" s="1"/>
      <c r="C2326" s="1"/>
    </row>
    <row r="2327" spans="2:3" x14ac:dyDescent="0.35">
      <c r="B2327" s="1"/>
      <c r="C2327" s="1"/>
    </row>
    <row r="2328" spans="2:3" x14ac:dyDescent="0.35">
      <c r="B2328" s="1"/>
      <c r="C2328" s="1"/>
    </row>
    <row r="2329" spans="2:3" x14ac:dyDescent="0.35">
      <c r="B2329" s="1"/>
      <c r="C2329" s="1"/>
    </row>
    <row r="2330" spans="2:3" x14ac:dyDescent="0.35">
      <c r="B2330" s="1"/>
      <c r="C2330" s="1"/>
    </row>
    <row r="2331" spans="2:3" x14ac:dyDescent="0.35">
      <c r="B2331" s="1"/>
      <c r="C2331" s="1"/>
    </row>
    <row r="2332" spans="2:3" x14ac:dyDescent="0.35">
      <c r="B2332" s="1"/>
      <c r="C2332" s="1"/>
    </row>
    <row r="2333" spans="2:3" x14ac:dyDescent="0.35">
      <c r="B2333" s="1"/>
      <c r="C2333" s="1"/>
    </row>
    <row r="2334" spans="2:3" x14ac:dyDescent="0.35">
      <c r="B2334" s="1"/>
      <c r="C2334" s="1"/>
    </row>
    <row r="2335" spans="2:3" x14ac:dyDescent="0.35">
      <c r="B2335" s="1"/>
      <c r="C2335" s="1"/>
    </row>
    <row r="2336" spans="2:3" x14ac:dyDescent="0.35">
      <c r="B2336" s="1"/>
      <c r="C2336" s="1"/>
    </row>
    <row r="2337" spans="2:3" x14ac:dyDescent="0.35">
      <c r="B2337" s="1"/>
      <c r="C2337" s="1"/>
    </row>
    <row r="2338" spans="2:3" x14ac:dyDescent="0.35">
      <c r="B2338" s="1"/>
      <c r="C2338" s="1"/>
    </row>
    <row r="2339" spans="2:3" x14ac:dyDescent="0.35">
      <c r="B2339" s="1"/>
      <c r="C2339" s="1"/>
    </row>
    <row r="2340" spans="2:3" x14ac:dyDescent="0.35">
      <c r="B2340" s="1"/>
      <c r="C2340" s="1"/>
    </row>
    <row r="2341" spans="2:3" x14ac:dyDescent="0.35">
      <c r="B2341" s="1"/>
      <c r="C2341" s="1"/>
    </row>
    <row r="2342" spans="2:3" x14ac:dyDescent="0.35">
      <c r="B2342" s="1"/>
      <c r="C2342" s="1"/>
    </row>
    <row r="2343" spans="2:3" x14ac:dyDescent="0.35">
      <c r="B2343" s="1"/>
      <c r="C2343" s="1"/>
    </row>
    <row r="2344" spans="2:3" x14ac:dyDescent="0.35">
      <c r="B2344" s="1"/>
      <c r="C2344" s="1"/>
    </row>
    <row r="2345" spans="2:3" x14ac:dyDescent="0.35">
      <c r="B2345" s="1"/>
      <c r="C2345" s="1"/>
    </row>
    <row r="2346" spans="2:3" x14ac:dyDescent="0.35">
      <c r="B2346" s="1"/>
      <c r="C2346" s="1"/>
    </row>
    <row r="2347" spans="2:3" x14ac:dyDescent="0.35">
      <c r="B2347" s="1"/>
      <c r="C2347" s="1"/>
    </row>
    <row r="2348" spans="2:3" x14ac:dyDescent="0.35">
      <c r="B2348" s="1"/>
      <c r="C2348" s="1"/>
    </row>
    <row r="2349" spans="2:3" x14ac:dyDescent="0.35">
      <c r="B2349" s="1"/>
      <c r="C2349" s="1"/>
    </row>
    <row r="2350" spans="2:3" x14ac:dyDescent="0.35">
      <c r="B2350" s="1"/>
      <c r="C2350" s="1"/>
    </row>
    <row r="2351" spans="2:3" x14ac:dyDescent="0.35">
      <c r="B2351" s="1"/>
      <c r="C2351" s="1"/>
    </row>
    <row r="2352" spans="2:3" x14ac:dyDescent="0.35">
      <c r="B2352" s="1"/>
      <c r="C2352" s="1"/>
    </row>
    <row r="2353" spans="2:3" x14ac:dyDescent="0.35">
      <c r="B2353" s="1"/>
      <c r="C2353" s="1"/>
    </row>
    <row r="2354" spans="2:3" x14ac:dyDescent="0.35">
      <c r="B2354" s="1"/>
      <c r="C2354" s="1"/>
    </row>
    <row r="2355" spans="2:3" x14ac:dyDescent="0.35">
      <c r="B2355" s="1"/>
      <c r="C2355" s="1"/>
    </row>
    <row r="2356" spans="2:3" x14ac:dyDescent="0.35">
      <c r="B2356" s="1"/>
      <c r="C2356" s="1"/>
    </row>
    <row r="2357" spans="2:3" x14ac:dyDescent="0.35">
      <c r="B2357" s="1"/>
      <c r="C2357" s="1"/>
    </row>
    <row r="2358" spans="2:3" x14ac:dyDescent="0.35">
      <c r="B2358" s="1"/>
      <c r="C2358" s="1"/>
    </row>
    <row r="2359" spans="2:3" x14ac:dyDescent="0.35">
      <c r="B2359" s="1"/>
      <c r="C2359" s="1"/>
    </row>
    <row r="2360" spans="2:3" x14ac:dyDescent="0.35">
      <c r="B2360" s="1"/>
      <c r="C2360" s="1"/>
    </row>
    <row r="2361" spans="2:3" x14ac:dyDescent="0.35">
      <c r="B2361" s="1"/>
      <c r="C2361" s="1"/>
    </row>
    <row r="2362" spans="2:3" x14ac:dyDescent="0.35">
      <c r="B2362" s="1"/>
      <c r="C2362" s="1"/>
    </row>
    <row r="2363" spans="2:3" x14ac:dyDescent="0.35">
      <c r="B2363" s="1"/>
      <c r="C2363" s="1"/>
    </row>
    <row r="2364" spans="2:3" x14ac:dyDescent="0.35">
      <c r="B2364" s="1"/>
      <c r="C2364" s="1"/>
    </row>
    <row r="2365" spans="2:3" x14ac:dyDescent="0.35">
      <c r="B2365" s="1"/>
      <c r="C2365" s="1"/>
    </row>
    <row r="2366" spans="2:3" x14ac:dyDescent="0.35">
      <c r="B2366" s="1"/>
      <c r="C2366" s="1"/>
    </row>
    <row r="2367" spans="2:3" x14ac:dyDescent="0.35">
      <c r="B2367" s="1"/>
      <c r="C2367" s="1"/>
    </row>
    <row r="2368" spans="2:3" x14ac:dyDescent="0.35">
      <c r="B2368" s="1"/>
      <c r="C2368" s="1"/>
    </row>
    <row r="2369" spans="2:3" x14ac:dyDescent="0.35">
      <c r="B2369" s="1"/>
      <c r="C2369" s="1"/>
    </row>
    <row r="2370" spans="2:3" x14ac:dyDescent="0.35">
      <c r="B2370" s="1"/>
      <c r="C2370" s="1"/>
    </row>
    <row r="2371" spans="2:3" x14ac:dyDescent="0.35">
      <c r="B2371" s="1"/>
      <c r="C2371" s="1"/>
    </row>
    <row r="2372" spans="2:3" x14ac:dyDescent="0.35">
      <c r="B2372" s="1"/>
      <c r="C2372" s="1"/>
    </row>
    <row r="2373" spans="2:3" x14ac:dyDescent="0.35">
      <c r="B2373" s="1"/>
      <c r="C2373" s="1"/>
    </row>
    <row r="2374" spans="2:3" x14ac:dyDescent="0.35">
      <c r="B2374" s="1"/>
      <c r="C2374" s="1"/>
    </row>
    <row r="2375" spans="2:3" x14ac:dyDescent="0.35">
      <c r="B2375" s="1"/>
      <c r="C2375" s="1"/>
    </row>
    <row r="2376" spans="2:3" x14ac:dyDescent="0.35">
      <c r="B2376" s="1"/>
      <c r="C2376" s="1"/>
    </row>
    <row r="2377" spans="2:3" x14ac:dyDescent="0.35">
      <c r="B2377" s="1"/>
      <c r="C2377" s="1"/>
    </row>
    <row r="2378" spans="2:3" x14ac:dyDescent="0.35">
      <c r="B2378" s="1"/>
      <c r="C2378" s="1"/>
    </row>
    <row r="2379" spans="2:3" x14ac:dyDescent="0.35">
      <c r="B2379" s="1"/>
      <c r="C2379" s="1"/>
    </row>
    <row r="2380" spans="2:3" x14ac:dyDescent="0.35">
      <c r="B2380" s="1"/>
      <c r="C2380" s="1"/>
    </row>
    <row r="2381" spans="2:3" x14ac:dyDescent="0.35">
      <c r="B2381" s="1"/>
      <c r="C2381" s="1"/>
    </row>
    <row r="2382" spans="2:3" x14ac:dyDescent="0.35">
      <c r="B2382" s="1"/>
      <c r="C2382" s="1"/>
    </row>
    <row r="2383" spans="2:3" x14ac:dyDescent="0.35">
      <c r="B2383" s="1"/>
      <c r="C2383" s="1"/>
    </row>
    <row r="2384" spans="2:3" x14ac:dyDescent="0.35">
      <c r="B2384" s="1"/>
      <c r="C2384" s="1"/>
    </row>
    <row r="2385" spans="2:3" x14ac:dyDescent="0.35">
      <c r="B2385" s="1"/>
      <c r="C2385" s="1"/>
    </row>
    <row r="2386" spans="2:3" x14ac:dyDescent="0.35">
      <c r="B2386" s="1"/>
      <c r="C2386" s="1"/>
    </row>
    <row r="2387" spans="2:3" x14ac:dyDescent="0.35">
      <c r="B2387" s="1"/>
      <c r="C2387" s="1"/>
    </row>
    <row r="2388" spans="2:3" x14ac:dyDescent="0.35">
      <c r="B2388" s="1"/>
      <c r="C2388" s="1"/>
    </row>
    <row r="2389" spans="2:3" x14ac:dyDescent="0.35">
      <c r="B2389" s="1"/>
      <c r="C2389" s="1"/>
    </row>
    <row r="2390" spans="2:3" x14ac:dyDescent="0.35">
      <c r="B2390" s="1"/>
      <c r="C2390" s="1"/>
    </row>
    <row r="2391" spans="2:3" x14ac:dyDescent="0.35">
      <c r="B2391" s="1"/>
      <c r="C2391" s="1"/>
    </row>
    <row r="2392" spans="2:3" x14ac:dyDescent="0.35">
      <c r="B2392" s="1"/>
      <c r="C2392" s="1"/>
    </row>
    <row r="2393" spans="2:3" x14ac:dyDescent="0.35">
      <c r="B2393" s="1"/>
      <c r="C2393" s="1"/>
    </row>
    <row r="2394" spans="2:3" x14ac:dyDescent="0.35">
      <c r="B2394" s="1"/>
      <c r="C2394" s="1"/>
    </row>
    <row r="2395" spans="2:3" x14ac:dyDescent="0.35">
      <c r="B2395" s="1"/>
      <c r="C2395" s="1"/>
    </row>
    <row r="2396" spans="2:3" x14ac:dyDescent="0.35">
      <c r="B2396" s="1"/>
      <c r="C2396" s="1"/>
    </row>
    <row r="2397" spans="2:3" x14ac:dyDescent="0.35">
      <c r="B2397" s="1"/>
      <c r="C2397" s="1"/>
    </row>
    <row r="2398" spans="2:3" x14ac:dyDescent="0.35">
      <c r="B2398" s="1"/>
      <c r="C2398" s="1"/>
    </row>
    <row r="2399" spans="2:3" x14ac:dyDescent="0.35">
      <c r="B2399" s="1"/>
      <c r="C2399" s="1"/>
    </row>
    <row r="2400" spans="2:3" x14ac:dyDescent="0.35">
      <c r="B2400" s="1"/>
      <c r="C2400" s="1"/>
    </row>
    <row r="2401" spans="2:3" x14ac:dyDescent="0.35">
      <c r="B2401" s="1"/>
      <c r="C2401" s="1"/>
    </row>
    <row r="2402" spans="2:3" x14ac:dyDescent="0.35">
      <c r="B2402" s="1"/>
      <c r="C2402" s="1"/>
    </row>
    <row r="2403" spans="2:3" x14ac:dyDescent="0.35">
      <c r="B2403" s="1"/>
      <c r="C2403" s="1"/>
    </row>
    <row r="2404" spans="2:3" x14ac:dyDescent="0.35">
      <c r="B2404" s="1"/>
      <c r="C2404" s="1"/>
    </row>
    <row r="2405" spans="2:3" x14ac:dyDescent="0.35">
      <c r="B2405" s="1"/>
      <c r="C2405" s="1"/>
    </row>
    <row r="2406" spans="2:3" x14ac:dyDescent="0.35">
      <c r="B2406" s="1"/>
      <c r="C2406" s="1"/>
    </row>
    <row r="2407" spans="2:3" x14ac:dyDescent="0.35">
      <c r="B2407" s="1"/>
      <c r="C2407" s="1"/>
    </row>
    <row r="2408" spans="2:3" x14ac:dyDescent="0.35">
      <c r="B2408" s="1"/>
      <c r="C2408" s="1"/>
    </row>
    <row r="2409" spans="2:3" x14ac:dyDescent="0.35">
      <c r="B2409" s="1"/>
      <c r="C2409" s="1"/>
    </row>
    <row r="2410" spans="2:3" x14ac:dyDescent="0.35">
      <c r="B2410" s="1"/>
      <c r="C2410" s="1"/>
    </row>
    <row r="2411" spans="2:3" x14ac:dyDescent="0.35">
      <c r="B2411" s="1"/>
      <c r="C2411" s="1"/>
    </row>
    <row r="2412" spans="2:3" x14ac:dyDescent="0.35">
      <c r="B2412" s="1"/>
      <c r="C2412" s="1"/>
    </row>
    <row r="2413" spans="2:3" x14ac:dyDescent="0.35">
      <c r="B2413" s="1"/>
      <c r="C2413" s="1"/>
    </row>
    <row r="2414" spans="2:3" x14ac:dyDescent="0.35">
      <c r="B2414" s="1"/>
      <c r="C2414" s="1"/>
    </row>
    <row r="2415" spans="2:3" x14ac:dyDescent="0.35">
      <c r="B2415" s="1"/>
      <c r="C2415" s="1"/>
    </row>
    <row r="2416" spans="2:3" x14ac:dyDescent="0.35">
      <c r="B2416" s="1"/>
      <c r="C2416" s="1"/>
    </row>
    <row r="2417" spans="2:3" x14ac:dyDescent="0.35">
      <c r="B2417" s="1"/>
      <c r="C2417" s="1"/>
    </row>
    <row r="2418" spans="2:3" x14ac:dyDescent="0.35">
      <c r="B2418" s="1"/>
      <c r="C2418" s="1"/>
    </row>
    <row r="2419" spans="2:3" x14ac:dyDescent="0.35">
      <c r="B2419" s="1"/>
      <c r="C2419" s="1"/>
    </row>
    <row r="2420" spans="2:3" x14ac:dyDescent="0.35">
      <c r="B2420" s="1"/>
      <c r="C2420" s="1"/>
    </row>
    <row r="2421" spans="2:3" x14ac:dyDescent="0.35">
      <c r="B2421" s="1"/>
      <c r="C2421" s="1"/>
    </row>
    <row r="2422" spans="2:3" x14ac:dyDescent="0.35">
      <c r="B2422" s="1"/>
      <c r="C2422" s="1"/>
    </row>
    <row r="2423" spans="2:3" x14ac:dyDescent="0.35">
      <c r="B2423" s="1"/>
      <c r="C2423" s="1"/>
    </row>
    <row r="2424" spans="2:3" x14ac:dyDescent="0.35">
      <c r="B2424" s="1"/>
      <c r="C2424" s="1"/>
    </row>
    <row r="2425" spans="2:3" x14ac:dyDescent="0.35">
      <c r="B2425" s="1"/>
      <c r="C2425" s="1"/>
    </row>
    <row r="2426" spans="2:3" x14ac:dyDescent="0.35">
      <c r="B2426" s="1"/>
      <c r="C2426" s="1"/>
    </row>
    <row r="2427" spans="2:3" x14ac:dyDescent="0.35">
      <c r="B2427" s="1"/>
      <c r="C2427" s="1"/>
    </row>
    <row r="2428" spans="2:3" x14ac:dyDescent="0.35">
      <c r="B2428" s="1"/>
      <c r="C2428" s="1"/>
    </row>
    <row r="2429" spans="2:3" x14ac:dyDescent="0.35">
      <c r="B2429" s="1"/>
      <c r="C2429" s="1"/>
    </row>
    <row r="2430" spans="2:3" x14ac:dyDescent="0.35">
      <c r="B2430" s="1"/>
      <c r="C2430" s="1"/>
    </row>
    <row r="2431" spans="2:3" x14ac:dyDescent="0.35">
      <c r="B2431" s="1"/>
      <c r="C2431" s="1"/>
    </row>
    <row r="2432" spans="2:3" x14ac:dyDescent="0.35">
      <c r="B2432" s="1"/>
      <c r="C2432" s="1"/>
    </row>
    <row r="2433" spans="2:3" x14ac:dyDescent="0.35">
      <c r="B2433" s="1"/>
      <c r="C2433" s="1"/>
    </row>
    <row r="2434" spans="2:3" x14ac:dyDescent="0.35">
      <c r="B2434" s="1"/>
      <c r="C2434" s="1"/>
    </row>
    <row r="2435" spans="2:3" x14ac:dyDescent="0.35">
      <c r="B2435" s="1"/>
      <c r="C2435" s="1"/>
    </row>
    <row r="2436" spans="2:3" x14ac:dyDescent="0.35">
      <c r="B2436" s="1"/>
      <c r="C2436" s="1"/>
    </row>
    <row r="2437" spans="2:3" x14ac:dyDescent="0.35">
      <c r="B2437" s="1"/>
      <c r="C2437" s="1"/>
    </row>
    <row r="2438" spans="2:3" x14ac:dyDescent="0.35">
      <c r="B2438" s="1"/>
      <c r="C2438" s="1"/>
    </row>
    <row r="2439" spans="2:3" x14ac:dyDescent="0.35">
      <c r="B2439" s="1"/>
      <c r="C2439" s="1"/>
    </row>
    <row r="2440" spans="2:3" x14ac:dyDescent="0.35">
      <c r="B2440" s="1"/>
      <c r="C2440" s="1"/>
    </row>
    <row r="2441" spans="2:3" x14ac:dyDescent="0.35">
      <c r="B2441" s="1"/>
      <c r="C2441" s="1"/>
    </row>
    <row r="2442" spans="2:3" x14ac:dyDescent="0.35">
      <c r="B2442" s="1"/>
      <c r="C2442" s="1"/>
    </row>
    <row r="2443" spans="2:3" x14ac:dyDescent="0.35">
      <c r="B2443" s="1"/>
      <c r="C2443" s="1"/>
    </row>
    <row r="2444" spans="2:3" x14ac:dyDescent="0.35">
      <c r="B2444" s="1"/>
      <c r="C2444" s="1"/>
    </row>
    <row r="2445" spans="2:3" x14ac:dyDescent="0.35">
      <c r="B2445" s="1"/>
      <c r="C2445" s="1"/>
    </row>
    <row r="2446" spans="2:3" x14ac:dyDescent="0.35">
      <c r="B2446" s="1"/>
      <c r="C2446" s="1"/>
    </row>
    <row r="2447" spans="2:3" x14ac:dyDescent="0.35">
      <c r="B2447" s="1"/>
      <c r="C2447" s="1"/>
    </row>
    <row r="2448" spans="2:3" x14ac:dyDescent="0.35">
      <c r="B2448" s="1"/>
      <c r="C2448" s="1"/>
    </row>
    <row r="2449" spans="2:3" x14ac:dyDescent="0.35">
      <c r="B2449" s="1"/>
      <c r="C2449" s="1"/>
    </row>
    <row r="2450" spans="2:3" x14ac:dyDescent="0.35">
      <c r="B2450" s="1"/>
      <c r="C2450" s="1"/>
    </row>
    <row r="2451" spans="2:3" x14ac:dyDescent="0.35">
      <c r="B2451" s="1"/>
      <c r="C2451" s="1"/>
    </row>
    <row r="2452" spans="2:3" x14ac:dyDescent="0.35">
      <c r="B2452" s="1"/>
      <c r="C2452" s="1"/>
    </row>
    <row r="2453" spans="2:3" x14ac:dyDescent="0.35">
      <c r="B2453" s="1"/>
      <c r="C2453" s="1"/>
    </row>
    <row r="2454" spans="2:3" x14ac:dyDescent="0.35">
      <c r="B2454" s="1"/>
      <c r="C2454" s="1"/>
    </row>
    <row r="2455" spans="2:3" x14ac:dyDescent="0.35">
      <c r="B2455" s="1"/>
      <c r="C2455" s="1"/>
    </row>
    <row r="2456" spans="2:3" x14ac:dyDescent="0.35">
      <c r="B2456" s="1"/>
      <c r="C2456" s="1"/>
    </row>
    <row r="2457" spans="2:3" x14ac:dyDescent="0.35">
      <c r="B2457" s="1"/>
      <c r="C2457" s="1"/>
    </row>
    <row r="2458" spans="2:3" x14ac:dyDescent="0.35">
      <c r="B2458" s="1"/>
      <c r="C2458" s="1"/>
    </row>
    <row r="2459" spans="2:3" x14ac:dyDescent="0.35">
      <c r="B2459" s="1"/>
      <c r="C2459" s="1"/>
    </row>
    <row r="2460" spans="2:3" x14ac:dyDescent="0.35">
      <c r="B2460" s="1"/>
      <c r="C2460" s="1"/>
    </row>
    <row r="2461" spans="2:3" x14ac:dyDescent="0.35">
      <c r="B2461" s="1"/>
      <c r="C2461" s="1"/>
    </row>
    <row r="2462" spans="2:3" x14ac:dyDescent="0.35">
      <c r="B2462" s="1"/>
      <c r="C2462" s="1"/>
    </row>
    <row r="2463" spans="2:3" x14ac:dyDescent="0.35">
      <c r="B2463" s="1"/>
      <c r="C2463" s="1"/>
    </row>
    <row r="2464" spans="2:3" x14ac:dyDescent="0.35">
      <c r="B2464" s="1"/>
      <c r="C2464" s="1"/>
    </row>
    <row r="2465" spans="2:3" x14ac:dyDescent="0.35">
      <c r="B2465" s="1"/>
      <c r="C2465" s="1"/>
    </row>
    <row r="2466" spans="2:3" x14ac:dyDescent="0.35">
      <c r="B2466" s="1"/>
      <c r="C2466" s="1"/>
    </row>
    <row r="2467" spans="2:3" x14ac:dyDescent="0.35">
      <c r="B2467" s="1"/>
      <c r="C2467" s="1"/>
    </row>
    <row r="2468" spans="2:3" x14ac:dyDescent="0.35">
      <c r="B2468" s="1"/>
      <c r="C2468" s="1"/>
    </row>
    <row r="2469" spans="2:3" x14ac:dyDescent="0.35">
      <c r="B2469" s="1"/>
      <c r="C2469" s="1"/>
    </row>
    <row r="2470" spans="2:3" x14ac:dyDescent="0.35">
      <c r="B2470" s="1"/>
      <c r="C2470" s="1"/>
    </row>
    <row r="2471" spans="2:3" x14ac:dyDescent="0.35">
      <c r="B2471" s="1"/>
      <c r="C2471" s="1"/>
    </row>
    <row r="2472" spans="2:3" x14ac:dyDescent="0.35">
      <c r="B2472" s="1"/>
      <c r="C2472" s="1"/>
    </row>
    <row r="2473" spans="2:3" x14ac:dyDescent="0.35">
      <c r="B2473" s="1"/>
      <c r="C2473" s="1"/>
    </row>
    <row r="2474" spans="2:3" x14ac:dyDescent="0.35">
      <c r="B2474" s="1"/>
      <c r="C2474" s="1"/>
    </row>
    <row r="2475" spans="2:3" x14ac:dyDescent="0.35">
      <c r="B2475" s="1"/>
      <c r="C2475" s="1"/>
    </row>
    <row r="2476" spans="2:3" x14ac:dyDescent="0.35">
      <c r="B2476" s="1"/>
      <c r="C2476" s="1"/>
    </row>
    <row r="2477" spans="2:3" x14ac:dyDescent="0.35">
      <c r="B2477" s="1"/>
      <c r="C2477" s="1"/>
    </row>
    <row r="2478" spans="2:3" x14ac:dyDescent="0.35">
      <c r="B2478" s="1"/>
      <c r="C2478" s="1"/>
    </row>
    <row r="2479" spans="2:3" x14ac:dyDescent="0.35">
      <c r="B2479" s="1"/>
      <c r="C2479" s="1"/>
    </row>
    <row r="2480" spans="2:3" x14ac:dyDescent="0.35">
      <c r="B2480" s="1"/>
      <c r="C2480" s="1"/>
    </row>
    <row r="2481" spans="2:3" x14ac:dyDescent="0.35">
      <c r="B2481" s="1"/>
      <c r="C2481" s="1"/>
    </row>
    <row r="2482" spans="2:3" x14ac:dyDescent="0.35">
      <c r="B2482" s="1"/>
      <c r="C2482" s="1"/>
    </row>
    <row r="2483" spans="2:3" x14ac:dyDescent="0.35">
      <c r="B2483" s="1"/>
      <c r="C2483" s="1"/>
    </row>
    <row r="2484" spans="2:3" x14ac:dyDescent="0.35">
      <c r="B2484" s="1"/>
      <c r="C2484" s="1"/>
    </row>
    <row r="2485" spans="2:3" x14ac:dyDescent="0.35">
      <c r="B2485" s="1"/>
      <c r="C2485" s="1"/>
    </row>
    <row r="2486" spans="2:3" x14ac:dyDescent="0.35">
      <c r="B2486" s="1"/>
      <c r="C2486" s="1"/>
    </row>
    <row r="2487" spans="2:3" x14ac:dyDescent="0.35">
      <c r="B2487" s="1"/>
      <c r="C2487" s="1"/>
    </row>
    <row r="2488" spans="2:3" x14ac:dyDescent="0.35">
      <c r="B2488" s="1"/>
      <c r="C2488" s="1"/>
    </row>
    <row r="2489" spans="2:3" x14ac:dyDescent="0.35">
      <c r="B2489" s="1"/>
      <c r="C2489" s="1"/>
    </row>
    <row r="2490" spans="2:3" x14ac:dyDescent="0.35">
      <c r="B2490" s="1"/>
      <c r="C2490" s="1"/>
    </row>
    <row r="2491" spans="2:3" x14ac:dyDescent="0.35">
      <c r="B2491" s="1"/>
      <c r="C2491" s="1"/>
    </row>
    <row r="2492" spans="2:3" x14ac:dyDescent="0.35">
      <c r="B2492" s="1"/>
      <c r="C2492" s="1"/>
    </row>
    <row r="2493" spans="2:3" x14ac:dyDescent="0.35">
      <c r="B2493" s="1"/>
      <c r="C2493" s="1"/>
    </row>
    <row r="2494" spans="2:3" x14ac:dyDescent="0.35">
      <c r="B2494" s="1"/>
      <c r="C2494" s="1"/>
    </row>
    <row r="2495" spans="2:3" x14ac:dyDescent="0.35">
      <c r="B2495" s="1"/>
      <c r="C2495" s="1"/>
    </row>
    <row r="2496" spans="2:3" x14ac:dyDescent="0.35">
      <c r="B2496" s="1"/>
      <c r="C2496" s="1"/>
    </row>
    <row r="2497" spans="2:3" x14ac:dyDescent="0.35">
      <c r="B2497" s="1"/>
      <c r="C2497" s="1"/>
    </row>
    <row r="2498" spans="2:3" x14ac:dyDescent="0.35">
      <c r="B2498" s="1"/>
      <c r="C2498" s="1"/>
    </row>
    <row r="2499" spans="2:3" x14ac:dyDescent="0.35">
      <c r="B2499" s="1"/>
      <c r="C2499" s="1"/>
    </row>
    <row r="2500" spans="2:3" x14ac:dyDescent="0.35">
      <c r="B2500" s="1"/>
      <c r="C2500" s="1"/>
    </row>
    <row r="2501" spans="2:3" x14ac:dyDescent="0.35">
      <c r="B2501" s="1"/>
      <c r="C2501" s="1"/>
    </row>
    <row r="2502" spans="2:3" x14ac:dyDescent="0.35">
      <c r="B2502" s="1"/>
      <c r="C2502" s="1"/>
    </row>
    <row r="2503" spans="2:3" x14ac:dyDescent="0.35">
      <c r="B2503" s="1"/>
      <c r="C2503" s="1"/>
    </row>
    <row r="2504" spans="2:3" x14ac:dyDescent="0.35">
      <c r="B2504" s="1"/>
      <c r="C2504" s="1"/>
    </row>
    <row r="2505" spans="2:3" x14ac:dyDescent="0.35">
      <c r="B2505" s="1"/>
      <c r="C2505" s="1"/>
    </row>
    <row r="2506" spans="2:3" x14ac:dyDescent="0.35">
      <c r="B2506" s="1"/>
      <c r="C2506" s="1"/>
    </row>
    <row r="2507" spans="2:3" x14ac:dyDescent="0.35">
      <c r="B2507" s="1"/>
      <c r="C2507" s="1"/>
    </row>
    <row r="2508" spans="2:3" x14ac:dyDescent="0.35">
      <c r="B2508" s="1"/>
      <c r="C2508" s="1"/>
    </row>
    <row r="2509" spans="2:3" x14ac:dyDescent="0.35">
      <c r="B2509" s="1"/>
      <c r="C2509" s="1"/>
    </row>
    <row r="2510" spans="2:3" x14ac:dyDescent="0.35">
      <c r="B2510" s="1"/>
      <c r="C2510" s="1"/>
    </row>
    <row r="2511" spans="2:3" x14ac:dyDescent="0.35">
      <c r="B2511" s="1"/>
      <c r="C2511" s="1"/>
    </row>
    <row r="2512" spans="2:3" x14ac:dyDescent="0.35">
      <c r="B2512" s="1"/>
      <c r="C2512" s="1"/>
    </row>
    <row r="2513" spans="2:3" x14ac:dyDescent="0.35">
      <c r="B2513" s="1"/>
      <c r="C2513" s="1"/>
    </row>
    <row r="2514" spans="2:3" x14ac:dyDescent="0.35">
      <c r="B2514" s="1"/>
      <c r="C2514" s="1"/>
    </row>
    <row r="2515" spans="2:3" x14ac:dyDescent="0.35">
      <c r="B2515" s="1"/>
      <c r="C2515" s="1"/>
    </row>
    <row r="2516" spans="2:3" x14ac:dyDescent="0.35">
      <c r="B2516" s="1"/>
      <c r="C2516" s="1"/>
    </row>
    <row r="2517" spans="2:3" x14ac:dyDescent="0.35">
      <c r="B2517" s="1"/>
      <c r="C2517" s="1"/>
    </row>
    <row r="2518" spans="2:3" x14ac:dyDescent="0.35">
      <c r="B2518" s="1"/>
      <c r="C2518" s="1"/>
    </row>
    <row r="2519" spans="2:3" x14ac:dyDescent="0.35">
      <c r="B2519" s="1"/>
      <c r="C2519" s="1"/>
    </row>
    <row r="2520" spans="2:3" x14ac:dyDescent="0.35">
      <c r="B2520" s="1"/>
      <c r="C2520" s="1"/>
    </row>
    <row r="2521" spans="2:3" x14ac:dyDescent="0.35">
      <c r="B2521" s="1"/>
      <c r="C2521" s="1"/>
    </row>
    <row r="2522" spans="2:3" x14ac:dyDescent="0.35">
      <c r="B2522" s="1"/>
      <c r="C2522" s="1"/>
    </row>
    <row r="2523" spans="2:3" x14ac:dyDescent="0.35">
      <c r="B2523" s="1"/>
      <c r="C2523" s="1"/>
    </row>
    <row r="2524" spans="2:3" x14ac:dyDescent="0.35">
      <c r="B2524" s="1"/>
      <c r="C2524" s="1"/>
    </row>
    <row r="2525" spans="2:3" x14ac:dyDescent="0.35">
      <c r="B2525" s="1"/>
      <c r="C2525" s="1"/>
    </row>
    <row r="2526" spans="2:3" x14ac:dyDescent="0.35">
      <c r="B2526" s="1"/>
      <c r="C2526" s="1"/>
    </row>
    <row r="2527" spans="2:3" x14ac:dyDescent="0.35">
      <c r="B2527" s="1"/>
      <c r="C2527" s="1"/>
    </row>
    <row r="2528" spans="2:3" x14ac:dyDescent="0.35">
      <c r="B2528" s="1"/>
      <c r="C2528" s="1"/>
    </row>
    <row r="2529" spans="2:3" x14ac:dyDescent="0.35">
      <c r="B2529" s="1"/>
      <c r="C2529" s="1"/>
    </row>
    <row r="2530" spans="2:3" x14ac:dyDescent="0.35">
      <c r="B2530" s="1"/>
      <c r="C2530" s="1"/>
    </row>
    <row r="2531" spans="2:3" x14ac:dyDescent="0.35">
      <c r="B2531" s="1"/>
      <c r="C2531" s="1"/>
    </row>
    <row r="2532" spans="2:3" x14ac:dyDescent="0.35">
      <c r="B2532" s="1"/>
      <c r="C2532" s="1"/>
    </row>
    <row r="2533" spans="2:3" x14ac:dyDescent="0.35">
      <c r="B2533" s="1"/>
      <c r="C2533" s="1"/>
    </row>
    <row r="2534" spans="2:3" x14ac:dyDescent="0.35">
      <c r="B2534" s="1"/>
      <c r="C2534" s="1"/>
    </row>
    <row r="2535" spans="2:3" x14ac:dyDescent="0.35">
      <c r="B2535" s="1"/>
      <c r="C2535" s="1"/>
    </row>
    <row r="2536" spans="2:3" x14ac:dyDescent="0.35">
      <c r="B2536" s="1"/>
      <c r="C2536" s="1"/>
    </row>
    <row r="2537" spans="2:3" x14ac:dyDescent="0.35">
      <c r="B2537" s="1"/>
      <c r="C2537" s="1"/>
    </row>
    <row r="2538" spans="2:3" x14ac:dyDescent="0.35">
      <c r="B2538" s="1"/>
      <c r="C2538" s="1"/>
    </row>
    <row r="2539" spans="2:3" x14ac:dyDescent="0.35">
      <c r="B2539" s="1"/>
      <c r="C2539" s="1"/>
    </row>
    <row r="2540" spans="2:3" x14ac:dyDescent="0.35">
      <c r="B2540" s="1"/>
      <c r="C2540" s="1"/>
    </row>
    <row r="2541" spans="2:3" x14ac:dyDescent="0.35">
      <c r="B2541" s="1"/>
      <c r="C2541" s="1"/>
    </row>
    <row r="2542" spans="2:3" x14ac:dyDescent="0.35">
      <c r="B2542" s="1"/>
      <c r="C2542" s="1"/>
    </row>
    <row r="2543" spans="2:3" x14ac:dyDescent="0.35">
      <c r="B2543" s="1"/>
      <c r="C2543" s="1"/>
    </row>
    <row r="2544" spans="2:3" x14ac:dyDescent="0.35">
      <c r="B2544" s="1"/>
      <c r="C2544" s="1"/>
    </row>
    <row r="2545" spans="2:3" x14ac:dyDescent="0.35">
      <c r="B2545" s="1"/>
      <c r="C2545" s="1"/>
    </row>
    <row r="2546" spans="2:3" x14ac:dyDescent="0.35">
      <c r="B2546" s="1"/>
      <c r="C2546" s="1"/>
    </row>
    <row r="2547" spans="2:3" x14ac:dyDescent="0.35">
      <c r="B2547" s="1"/>
      <c r="C2547" s="1"/>
    </row>
    <row r="2548" spans="2:3" x14ac:dyDescent="0.35">
      <c r="B2548" s="1"/>
      <c r="C2548" s="1"/>
    </row>
    <row r="2549" spans="2:3" x14ac:dyDescent="0.35">
      <c r="B2549" s="1"/>
      <c r="C2549" s="1"/>
    </row>
    <row r="2550" spans="2:3" x14ac:dyDescent="0.35">
      <c r="B2550" s="1"/>
      <c r="C2550" s="1"/>
    </row>
    <row r="2551" spans="2:3" x14ac:dyDescent="0.35">
      <c r="B2551" s="1"/>
      <c r="C2551" s="1"/>
    </row>
    <row r="2552" spans="2:3" x14ac:dyDescent="0.35">
      <c r="B2552" s="1"/>
      <c r="C2552" s="1"/>
    </row>
    <row r="2553" spans="2:3" x14ac:dyDescent="0.35">
      <c r="B2553" s="1"/>
      <c r="C2553" s="1"/>
    </row>
    <row r="2554" spans="2:3" x14ac:dyDescent="0.35">
      <c r="B2554" s="1"/>
      <c r="C2554" s="1"/>
    </row>
    <row r="2555" spans="2:3" x14ac:dyDescent="0.35">
      <c r="B2555" s="1"/>
      <c r="C2555" s="1"/>
    </row>
    <row r="2556" spans="2:3" x14ac:dyDescent="0.35">
      <c r="B2556" s="1"/>
      <c r="C2556" s="1"/>
    </row>
    <row r="2557" spans="2:3" x14ac:dyDescent="0.35">
      <c r="B2557" s="1"/>
      <c r="C2557" s="1"/>
    </row>
    <row r="2558" spans="2:3" x14ac:dyDescent="0.35">
      <c r="B2558" s="1"/>
      <c r="C2558" s="1"/>
    </row>
    <row r="2559" spans="2:3" x14ac:dyDescent="0.35">
      <c r="B2559" s="1"/>
      <c r="C2559" s="1"/>
    </row>
    <row r="2560" spans="2:3" x14ac:dyDescent="0.35">
      <c r="B2560" s="1"/>
      <c r="C2560" s="1"/>
    </row>
    <row r="2561" spans="2:3" x14ac:dyDescent="0.35">
      <c r="B2561" s="1"/>
      <c r="C2561" s="1"/>
    </row>
    <row r="2562" spans="2:3" x14ac:dyDescent="0.35">
      <c r="B2562" s="1"/>
      <c r="C2562" s="1"/>
    </row>
    <row r="2563" spans="2:3" x14ac:dyDescent="0.35">
      <c r="B2563" s="1"/>
      <c r="C2563" s="1"/>
    </row>
    <row r="2564" spans="2:3" x14ac:dyDescent="0.35">
      <c r="B2564" s="1"/>
      <c r="C2564" s="1"/>
    </row>
    <row r="2565" spans="2:3" x14ac:dyDescent="0.35">
      <c r="B2565" s="1"/>
      <c r="C2565" s="1"/>
    </row>
    <row r="2566" spans="2:3" x14ac:dyDescent="0.35">
      <c r="B2566" s="1"/>
      <c r="C2566" s="1"/>
    </row>
    <row r="2567" spans="2:3" x14ac:dyDescent="0.35">
      <c r="B2567" s="1"/>
      <c r="C2567" s="1"/>
    </row>
    <row r="2568" spans="2:3" x14ac:dyDescent="0.35">
      <c r="B2568" s="1"/>
      <c r="C2568" s="1"/>
    </row>
    <row r="2569" spans="2:3" x14ac:dyDescent="0.35">
      <c r="B2569" s="1"/>
      <c r="C2569" s="1"/>
    </row>
    <row r="2570" spans="2:3" x14ac:dyDescent="0.35">
      <c r="B2570" s="1"/>
      <c r="C2570" s="1"/>
    </row>
    <row r="2571" spans="2:3" x14ac:dyDescent="0.35">
      <c r="B2571" s="1"/>
      <c r="C2571" s="1"/>
    </row>
    <row r="2572" spans="2:3" x14ac:dyDescent="0.35">
      <c r="B2572" s="1"/>
      <c r="C2572" s="1"/>
    </row>
    <row r="2573" spans="2:3" x14ac:dyDescent="0.35">
      <c r="B2573" s="1"/>
      <c r="C2573" s="1"/>
    </row>
    <row r="2574" spans="2:3" x14ac:dyDescent="0.35">
      <c r="B2574" s="1"/>
      <c r="C2574" s="1"/>
    </row>
    <row r="2575" spans="2:3" x14ac:dyDescent="0.35">
      <c r="B2575" s="1"/>
      <c r="C2575" s="1"/>
    </row>
    <row r="2576" spans="2:3" x14ac:dyDescent="0.35">
      <c r="B2576" s="1"/>
      <c r="C2576" s="1"/>
    </row>
    <row r="2577" spans="2:3" x14ac:dyDescent="0.35">
      <c r="B2577" s="1"/>
      <c r="C2577" s="1"/>
    </row>
    <row r="2578" spans="2:3" x14ac:dyDescent="0.35">
      <c r="B2578" s="1"/>
      <c r="C2578" s="1"/>
    </row>
    <row r="2579" spans="2:3" x14ac:dyDescent="0.35">
      <c r="B2579" s="1"/>
      <c r="C2579" s="1"/>
    </row>
    <row r="2580" spans="2:3" x14ac:dyDescent="0.35">
      <c r="B2580" s="1"/>
      <c r="C2580" s="1"/>
    </row>
    <row r="2581" spans="2:3" x14ac:dyDescent="0.35">
      <c r="B2581" s="1"/>
      <c r="C2581" s="1"/>
    </row>
    <row r="2582" spans="2:3" x14ac:dyDescent="0.35">
      <c r="B2582" s="1"/>
      <c r="C2582" s="1"/>
    </row>
    <row r="2583" spans="2:3" x14ac:dyDescent="0.35">
      <c r="B2583" s="1"/>
      <c r="C2583" s="1"/>
    </row>
    <row r="2584" spans="2:3" x14ac:dyDescent="0.35">
      <c r="B2584" s="1"/>
      <c r="C2584" s="1"/>
    </row>
    <row r="2585" spans="2:3" x14ac:dyDescent="0.35">
      <c r="B2585" s="1"/>
      <c r="C2585" s="1"/>
    </row>
    <row r="2586" spans="2:3" x14ac:dyDescent="0.35">
      <c r="B2586" s="1"/>
      <c r="C2586" s="1"/>
    </row>
    <row r="2587" spans="2:3" x14ac:dyDescent="0.35">
      <c r="B2587" s="1"/>
      <c r="C2587" s="1"/>
    </row>
    <row r="2588" spans="2:3" x14ac:dyDescent="0.35">
      <c r="B2588" s="1"/>
      <c r="C2588" s="1"/>
    </row>
    <row r="2589" spans="2:3" x14ac:dyDescent="0.35">
      <c r="B2589" s="1"/>
      <c r="C2589" s="1"/>
    </row>
    <row r="2590" spans="2:3" x14ac:dyDescent="0.35">
      <c r="B2590" s="1"/>
      <c r="C2590" s="1"/>
    </row>
    <row r="2591" spans="2:3" x14ac:dyDescent="0.35">
      <c r="B2591" s="1"/>
      <c r="C2591" s="1"/>
    </row>
    <row r="2592" spans="2:3" x14ac:dyDescent="0.35">
      <c r="B2592" s="1"/>
      <c r="C2592" s="1"/>
    </row>
    <row r="2593" spans="2:3" x14ac:dyDescent="0.35">
      <c r="B2593" s="1"/>
      <c r="C2593" s="1"/>
    </row>
    <row r="2594" spans="2:3" x14ac:dyDescent="0.35">
      <c r="B2594" s="1"/>
      <c r="C2594" s="1"/>
    </row>
    <row r="2595" spans="2:3" x14ac:dyDescent="0.35">
      <c r="B2595" s="1"/>
      <c r="C2595" s="1"/>
    </row>
    <row r="2596" spans="2:3" x14ac:dyDescent="0.35">
      <c r="B2596" s="1"/>
      <c r="C2596" s="1"/>
    </row>
    <row r="2597" spans="2:3" x14ac:dyDescent="0.35">
      <c r="B2597" s="1"/>
      <c r="C2597" s="1"/>
    </row>
    <row r="2598" spans="2:3" x14ac:dyDescent="0.35">
      <c r="B2598" s="1"/>
      <c r="C2598" s="1"/>
    </row>
    <row r="2599" spans="2:3" x14ac:dyDescent="0.35">
      <c r="B2599" s="1"/>
      <c r="C2599" s="1"/>
    </row>
    <row r="2600" spans="2:3" x14ac:dyDescent="0.35">
      <c r="B2600" s="1"/>
      <c r="C2600" s="1"/>
    </row>
    <row r="2601" spans="2:3" x14ac:dyDescent="0.35">
      <c r="B2601" s="1"/>
      <c r="C2601" s="1"/>
    </row>
    <row r="2602" spans="2:3" x14ac:dyDescent="0.35">
      <c r="B2602" s="1"/>
      <c r="C2602" s="1"/>
    </row>
    <row r="2603" spans="2:3" x14ac:dyDescent="0.35">
      <c r="B2603" s="1"/>
      <c r="C2603" s="1"/>
    </row>
    <row r="2604" spans="2:3" x14ac:dyDescent="0.35">
      <c r="B2604" s="1"/>
      <c r="C2604" s="1"/>
    </row>
    <row r="2605" spans="2:3" x14ac:dyDescent="0.35">
      <c r="B2605" s="1"/>
      <c r="C2605" s="1"/>
    </row>
    <row r="2606" spans="2:3" x14ac:dyDescent="0.35">
      <c r="B2606" s="1"/>
      <c r="C2606" s="1"/>
    </row>
    <row r="2607" spans="2:3" x14ac:dyDescent="0.35">
      <c r="B2607" s="1"/>
      <c r="C2607" s="1"/>
    </row>
    <row r="2608" spans="2:3" x14ac:dyDescent="0.35">
      <c r="B2608" s="1"/>
      <c r="C2608" s="1"/>
    </row>
    <row r="2609" spans="2:3" x14ac:dyDescent="0.35">
      <c r="B2609" s="1"/>
      <c r="C2609" s="1"/>
    </row>
    <row r="2610" spans="2:3" x14ac:dyDescent="0.35">
      <c r="B2610" s="1"/>
      <c r="C2610" s="1"/>
    </row>
    <row r="2611" spans="2:3" x14ac:dyDescent="0.35">
      <c r="B2611" s="1"/>
      <c r="C2611" s="1"/>
    </row>
    <row r="2612" spans="2:3" x14ac:dyDescent="0.35">
      <c r="B2612" s="1"/>
      <c r="C2612" s="1"/>
    </row>
    <row r="2613" spans="2:3" x14ac:dyDescent="0.35">
      <c r="B2613" s="1"/>
      <c r="C2613" s="1"/>
    </row>
    <row r="2614" spans="2:3" x14ac:dyDescent="0.35">
      <c r="B2614" s="1"/>
      <c r="C2614" s="1"/>
    </row>
    <row r="2615" spans="2:3" x14ac:dyDescent="0.35">
      <c r="B2615" s="1"/>
      <c r="C2615" s="1"/>
    </row>
    <row r="2616" spans="2:3" x14ac:dyDescent="0.35">
      <c r="B2616" s="1"/>
      <c r="C2616" s="1"/>
    </row>
    <row r="2617" spans="2:3" x14ac:dyDescent="0.35">
      <c r="B2617" s="1"/>
      <c r="C2617" s="1"/>
    </row>
    <row r="2618" spans="2:3" x14ac:dyDescent="0.35">
      <c r="B2618" s="1"/>
      <c r="C2618" s="1"/>
    </row>
    <row r="2619" spans="2:3" x14ac:dyDescent="0.35">
      <c r="B2619" s="1"/>
      <c r="C2619" s="1"/>
    </row>
    <row r="2620" spans="2:3" x14ac:dyDescent="0.35">
      <c r="B2620" s="1"/>
      <c r="C2620" s="1"/>
    </row>
    <row r="2621" spans="2:3" x14ac:dyDescent="0.35">
      <c r="B2621" s="1"/>
      <c r="C2621" s="1"/>
    </row>
    <row r="2622" spans="2:3" x14ac:dyDescent="0.35">
      <c r="B2622" s="1"/>
      <c r="C2622" s="1"/>
    </row>
    <row r="2623" spans="2:3" x14ac:dyDescent="0.35">
      <c r="B2623" s="1"/>
      <c r="C2623" s="1"/>
    </row>
    <row r="2624" spans="2:3" x14ac:dyDescent="0.35">
      <c r="B2624" s="1"/>
      <c r="C2624" s="1"/>
    </row>
    <row r="2625" spans="2:3" x14ac:dyDescent="0.35">
      <c r="B2625" s="1"/>
      <c r="C2625" s="1"/>
    </row>
    <row r="2626" spans="2:3" x14ac:dyDescent="0.35">
      <c r="B2626" s="1"/>
      <c r="C2626" s="1"/>
    </row>
    <row r="2627" spans="2:3" x14ac:dyDescent="0.35">
      <c r="B2627" s="1"/>
      <c r="C2627" s="1"/>
    </row>
    <row r="2628" spans="2:3" x14ac:dyDescent="0.35">
      <c r="B2628" s="1"/>
      <c r="C2628" s="1"/>
    </row>
    <row r="2629" spans="2:3" x14ac:dyDescent="0.35">
      <c r="B2629" s="1"/>
      <c r="C2629" s="1"/>
    </row>
    <row r="2630" spans="2:3" x14ac:dyDescent="0.35">
      <c r="B2630" s="1"/>
      <c r="C2630" s="1"/>
    </row>
    <row r="2631" spans="2:3" x14ac:dyDescent="0.35">
      <c r="B2631" s="1"/>
      <c r="C2631" s="1"/>
    </row>
    <row r="2632" spans="2:3" x14ac:dyDescent="0.35">
      <c r="B2632" s="1"/>
      <c r="C2632" s="1"/>
    </row>
    <row r="2633" spans="2:3" x14ac:dyDescent="0.35">
      <c r="B2633" s="1"/>
      <c r="C2633" s="1"/>
    </row>
    <row r="2634" spans="2:3" x14ac:dyDescent="0.35">
      <c r="B2634" s="1"/>
      <c r="C2634" s="1"/>
    </row>
    <row r="2635" spans="2:3" x14ac:dyDescent="0.35">
      <c r="B2635" s="1"/>
      <c r="C2635" s="1"/>
    </row>
    <row r="2636" spans="2:3" x14ac:dyDescent="0.35">
      <c r="B2636" s="1"/>
      <c r="C2636" s="1"/>
    </row>
    <row r="2637" spans="2:3" x14ac:dyDescent="0.35">
      <c r="B2637" s="1"/>
      <c r="C2637" s="1"/>
    </row>
    <row r="2638" spans="2:3" x14ac:dyDescent="0.35">
      <c r="B2638" s="1"/>
      <c r="C2638" s="1"/>
    </row>
    <row r="2639" spans="2:3" x14ac:dyDescent="0.35">
      <c r="B2639" s="1"/>
      <c r="C2639" s="1"/>
    </row>
    <row r="2640" spans="2:3" x14ac:dyDescent="0.35">
      <c r="B2640" s="1"/>
      <c r="C2640" s="1"/>
    </row>
    <row r="2641" spans="2:3" x14ac:dyDescent="0.35">
      <c r="B2641" s="1"/>
      <c r="C2641" s="1"/>
    </row>
    <row r="2642" spans="2:3" x14ac:dyDescent="0.35">
      <c r="B2642" s="1"/>
      <c r="C2642" s="1"/>
    </row>
    <row r="2643" spans="2:3" x14ac:dyDescent="0.35">
      <c r="B2643" s="1"/>
      <c r="C2643" s="1"/>
    </row>
    <row r="2644" spans="2:3" x14ac:dyDescent="0.35">
      <c r="B2644" s="1"/>
      <c r="C2644" s="1"/>
    </row>
    <row r="2645" spans="2:3" x14ac:dyDescent="0.35">
      <c r="B2645" s="1"/>
      <c r="C2645" s="1"/>
    </row>
    <row r="2646" spans="2:3" x14ac:dyDescent="0.35">
      <c r="B2646" s="1"/>
      <c r="C2646" s="1"/>
    </row>
    <row r="2647" spans="2:3" x14ac:dyDescent="0.35">
      <c r="B2647" s="1"/>
      <c r="C2647" s="1"/>
    </row>
    <row r="2648" spans="2:3" x14ac:dyDescent="0.35">
      <c r="B2648" s="1"/>
      <c r="C2648" s="1"/>
    </row>
    <row r="2649" spans="2:3" x14ac:dyDescent="0.35">
      <c r="B2649" s="1"/>
      <c r="C2649" s="1"/>
    </row>
    <row r="2650" spans="2:3" x14ac:dyDescent="0.35">
      <c r="B2650" s="1"/>
      <c r="C2650" s="1"/>
    </row>
    <row r="2651" spans="2:3" x14ac:dyDescent="0.35">
      <c r="B2651" s="1"/>
      <c r="C2651" s="1"/>
    </row>
    <row r="2652" spans="2:3" x14ac:dyDescent="0.35">
      <c r="B2652" s="1"/>
      <c r="C2652" s="1"/>
    </row>
    <row r="2653" spans="2:3" x14ac:dyDescent="0.35">
      <c r="B2653" s="1"/>
      <c r="C2653" s="1"/>
    </row>
    <row r="2654" spans="2:3" x14ac:dyDescent="0.35">
      <c r="B2654" s="1"/>
      <c r="C2654" s="1"/>
    </row>
    <row r="2655" spans="2:3" x14ac:dyDescent="0.35">
      <c r="B2655" s="1"/>
      <c r="C2655" s="1"/>
    </row>
    <row r="2656" spans="2:3" x14ac:dyDescent="0.35">
      <c r="B2656" s="1"/>
      <c r="C2656" s="1"/>
    </row>
    <row r="2657" spans="2:3" x14ac:dyDescent="0.35">
      <c r="B2657" s="1"/>
      <c r="C2657" s="1"/>
    </row>
    <row r="2658" spans="2:3" x14ac:dyDescent="0.35">
      <c r="B2658" s="1"/>
      <c r="C2658" s="1"/>
    </row>
    <row r="2659" spans="2:3" x14ac:dyDescent="0.35">
      <c r="B2659" s="1"/>
      <c r="C2659" s="1"/>
    </row>
    <row r="2660" spans="2:3" x14ac:dyDescent="0.35">
      <c r="B2660" s="1"/>
      <c r="C2660" s="1"/>
    </row>
    <row r="2661" spans="2:3" x14ac:dyDescent="0.35">
      <c r="B2661" s="1"/>
      <c r="C2661" s="1"/>
    </row>
    <row r="2662" spans="2:3" x14ac:dyDescent="0.35">
      <c r="B2662" s="1"/>
      <c r="C2662" s="1"/>
    </row>
    <row r="2663" spans="2:3" x14ac:dyDescent="0.35">
      <c r="B2663" s="1"/>
      <c r="C2663" s="1"/>
    </row>
    <row r="2664" spans="2:3" x14ac:dyDescent="0.35">
      <c r="B2664" s="1"/>
      <c r="C2664" s="1"/>
    </row>
    <row r="2665" spans="2:3" x14ac:dyDescent="0.35">
      <c r="B2665" s="1"/>
      <c r="C2665" s="1"/>
    </row>
    <row r="2666" spans="2:3" x14ac:dyDescent="0.35">
      <c r="B2666" s="1"/>
      <c r="C2666" s="1"/>
    </row>
    <row r="2667" spans="2:3" x14ac:dyDescent="0.35">
      <c r="B2667" s="1"/>
      <c r="C2667" s="1"/>
    </row>
    <row r="2668" spans="2:3" x14ac:dyDescent="0.35">
      <c r="B2668" s="1"/>
      <c r="C2668" s="1"/>
    </row>
    <row r="2669" spans="2:3" x14ac:dyDescent="0.35">
      <c r="B2669" s="1"/>
      <c r="C2669" s="1"/>
    </row>
    <row r="2670" spans="2:3" x14ac:dyDescent="0.35">
      <c r="B2670" s="1"/>
      <c r="C2670" s="1"/>
    </row>
    <row r="2671" spans="2:3" x14ac:dyDescent="0.35">
      <c r="B2671" s="1"/>
      <c r="C2671" s="1"/>
    </row>
    <row r="2672" spans="2:3" x14ac:dyDescent="0.35">
      <c r="B2672" s="1"/>
      <c r="C2672" s="1"/>
    </row>
    <row r="2673" spans="2:3" x14ac:dyDescent="0.35">
      <c r="B2673" s="1"/>
      <c r="C2673" s="1"/>
    </row>
    <row r="2674" spans="2:3" x14ac:dyDescent="0.35">
      <c r="B2674" s="1"/>
      <c r="C2674" s="1"/>
    </row>
    <row r="2675" spans="2:3" x14ac:dyDescent="0.35">
      <c r="B2675" s="1"/>
      <c r="C2675" s="1"/>
    </row>
    <row r="2676" spans="2:3" x14ac:dyDescent="0.35">
      <c r="B2676" s="1"/>
      <c r="C2676" s="1"/>
    </row>
    <row r="2677" spans="2:3" x14ac:dyDescent="0.35">
      <c r="B2677" s="1"/>
      <c r="C2677" s="1"/>
    </row>
    <row r="2678" spans="2:3" x14ac:dyDescent="0.35">
      <c r="B2678" s="1"/>
      <c r="C2678" s="1"/>
    </row>
    <row r="2679" spans="2:3" x14ac:dyDescent="0.35">
      <c r="B2679" s="1"/>
      <c r="C2679" s="1"/>
    </row>
    <row r="2680" spans="2:3" x14ac:dyDescent="0.35">
      <c r="B2680" s="1"/>
      <c r="C2680" s="1"/>
    </row>
    <row r="2681" spans="2:3" x14ac:dyDescent="0.35">
      <c r="B2681" s="1"/>
      <c r="C2681" s="1"/>
    </row>
    <row r="2682" spans="2:3" x14ac:dyDescent="0.35">
      <c r="B2682" s="1"/>
      <c r="C2682" s="1"/>
    </row>
    <row r="2683" spans="2:3" x14ac:dyDescent="0.35">
      <c r="B2683" s="1"/>
      <c r="C2683" s="1"/>
    </row>
    <row r="2684" spans="2:3" x14ac:dyDescent="0.35">
      <c r="B2684" s="1"/>
      <c r="C2684" s="1"/>
    </row>
    <row r="2685" spans="2:3" x14ac:dyDescent="0.35">
      <c r="B2685" s="1"/>
      <c r="C2685" s="1"/>
    </row>
    <row r="2686" spans="2:3" x14ac:dyDescent="0.35">
      <c r="B2686" s="1"/>
      <c r="C2686" s="1"/>
    </row>
    <row r="2687" spans="2:3" x14ac:dyDescent="0.35">
      <c r="B2687" s="1"/>
      <c r="C2687" s="1"/>
    </row>
    <row r="2688" spans="2:3" x14ac:dyDescent="0.35">
      <c r="B2688" s="1"/>
      <c r="C2688" s="1"/>
    </row>
    <row r="2689" spans="2:3" x14ac:dyDescent="0.35">
      <c r="B2689" s="1"/>
      <c r="C2689" s="1"/>
    </row>
    <row r="2690" spans="2:3" x14ac:dyDescent="0.35">
      <c r="B2690" s="1"/>
      <c r="C2690" s="1"/>
    </row>
    <row r="2691" spans="2:3" x14ac:dyDescent="0.35">
      <c r="B2691" s="1"/>
      <c r="C2691" s="1"/>
    </row>
    <row r="2692" spans="2:3" x14ac:dyDescent="0.35">
      <c r="B2692" s="1"/>
      <c r="C2692" s="1"/>
    </row>
    <row r="2693" spans="2:3" x14ac:dyDescent="0.35">
      <c r="B2693" s="1"/>
      <c r="C2693" s="1"/>
    </row>
    <row r="2694" spans="2:3" x14ac:dyDescent="0.35">
      <c r="B2694" s="1"/>
      <c r="C2694" s="1"/>
    </row>
    <row r="2695" spans="2:3" x14ac:dyDescent="0.35">
      <c r="B2695" s="1"/>
      <c r="C2695" s="1"/>
    </row>
    <row r="2696" spans="2:3" x14ac:dyDescent="0.35">
      <c r="B2696" s="1"/>
      <c r="C2696" s="1"/>
    </row>
    <row r="2697" spans="2:3" x14ac:dyDescent="0.35">
      <c r="B2697" s="1"/>
      <c r="C2697" s="1"/>
    </row>
    <row r="2698" spans="2:3" x14ac:dyDescent="0.35">
      <c r="B2698" s="1"/>
      <c r="C2698" s="1"/>
    </row>
    <row r="2699" spans="2:3" x14ac:dyDescent="0.35">
      <c r="B2699" s="1"/>
      <c r="C2699" s="1"/>
    </row>
    <row r="2700" spans="2:3" x14ac:dyDescent="0.35">
      <c r="B2700" s="1"/>
      <c r="C2700" s="1"/>
    </row>
    <row r="2701" spans="2:3" x14ac:dyDescent="0.35">
      <c r="B2701" s="1"/>
      <c r="C2701" s="1"/>
    </row>
    <row r="2702" spans="2:3" x14ac:dyDescent="0.35">
      <c r="B2702" s="1"/>
      <c r="C2702" s="1"/>
    </row>
    <row r="2703" spans="2:3" x14ac:dyDescent="0.35">
      <c r="B2703" s="1"/>
      <c r="C2703" s="1"/>
    </row>
    <row r="2704" spans="2:3" x14ac:dyDescent="0.35">
      <c r="B2704" s="1"/>
      <c r="C2704" s="1"/>
    </row>
    <row r="2705" spans="2:3" x14ac:dyDescent="0.35">
      <c r="B2705" s="1"/>
      <c r="C2705" s="1"/>
    </row>
    <row r="2706" spans="2:3" x14ac:dyDescent="0.35">
      <c r="B2706" s="1"/>
      <c r="C2706" s="1"/>
    </row>
    <row r="2707" spans="2:3" x14ac:dyDescent="0.35">
      <c r="B2707" s="1"/>
      <c r="C2707" s="1"/>
    </row>
    <row r="2708" spans="2:3" x14ac:dyDescent="0.35">
      <c r="B2708" s="1"/>
      <c r="C2708" s="1"/>
    </row>
    <row r="2709" spans="2:3" x14ac:dyDescent="0.35">
      <c r="B2709" s="1"/>
      <c r="C2709" s="1"/>
    </row>
    <row r="2710" spans="2:3" x14ac:dyDescent="0.35">
      <c r="B2710" s="1"/>
      <c r="C2710" s="1"/>
    </row>
    <row r="2711" spans="2:3" x14ac:dyDescent="0.35">
      <c r="B2711" s="1"/>
      <c r="C2711" s="1"/>
    </row>
    <row r="2712" spans="2:3" x14ac:dyDescent="0.35">
      <c r="B2712" s="1"/>
      <c r="C2712" s="1"/>
    </row>
    <row r="2713" spans="2:3" x14ac:dyDescent="0.35">
      <c r="B2713" s="1"/>
      <c r="C2713" s="1"/>
    </row>
    <row r="2714" spans="2:3" x14ac:dyDescent="0.35">
      <c r="B2714" s="1"/>
      <c r="C2714" s="1"/>
    </row>
    <row r="2715" spans="2:3" x14ac:dyDescent="0.35">
      <c r="B2715" s="1"/>
      <c r="C2715" s="1"/>
    </row>
    <row r="2716" spans="2:3" x14ac:dyDescent="0.35">
      <c r="B2716" s="1"/>
      <c r="C2716" s="1"/>
    </row>
    <row r="2717" spans="2:3" x14ac:dyDescent="0.35">
      <c r="B2717" s="1"/>
      <c r="C271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1EF1F-C93A-45EE-B38F-3BAB859D07EF}">
  <sheetPr>
    <pageSetUpPr fitToPage="1"/>
  </sheetPr>
  <dimension ref="A1:C22"/>
  <sheetViews>
    <sheetView zoomScaleNormal="100" workbookViewId="0">
      <pane ySplit="1" topLeftCell="A7" activePane="bottomLeft" state="frozen"/>
      <selection activeCell="Q1" sqref="Q1"/>
      <selection pane="bottomLeft" activeCell="Q1" sqref="Q1"/>
    </sheetView>
  </sheetViews>
  <sheetFormatPr defaultRowHeight="14.5" x14ac:dyDescent="0.35"/>
  <cols>
    <col min="1" max="1" width="119.7265625" style="65" bestFit="1" customWidth="1"/>
  </cols>
  <sheetData>
    <row r="1" spans="1:3" x14ac:dyDescent="0.35">
      <c r="A1" s="24" t="s">
        <v>702</v>
      </c>
      <c r="B1" s="23"/>
      <c r="C1" s="23"/>
    </row>
    <row r="2" spans="1:3" x14ac:dyDescent="0.35">
      <c r="A2" s="49" t="s">
        <v>692</v>
      </c>
      <c r="B2" s="23"/>
      <c r="C2" s="23"/>
    </row>
    <row r="3" spans="1:3" ht="15.5" x14ac:dyDescent="0.35">
      <c r="A3" s="63" t="s">
        <v>693</v>
      </c>
      <c r="B3" s="23"/>
      <c r="C3" s="23"/>
    </row>
    <row r="4" spans="1:3" x14ac:dyDescent="0.35">
      <c r="A4" s="49" t="s">
        <v>694</v>
      </c>
      <c r="B4" s="23"/>
      <c r="C4" s="23"/>
    </row>
    <row r="5" spans="1:3" x14ac:dyDescent="0.35">
      <c r="A5" s="49" t="s">
        <v>695</v>
      </c>
      <c r="B5" s="23"/>
      <c r="C5" s="23"/>
    </row>
    <row r="6" spans="1:3" x14ac:dyDescent="0.35">
      <c r="A6" s="49" t="s">
        <v>696</v>
      </c>
      <c r="B6" s="23"/>
      <c r="C6" s="23"/>
    </row>
    <row r="7" spans="1:3" x14ac:dyDescent="0.35">
      <c r="A7" s="49" t="s">
        <v>697</v>
      </c>
      <c r="B7" s="23"/>
      <c r="C7" s="23"/>
    </row>
    <row r="8" spans="1:3" x14ac:dyDescent="0.35">
      <c r="A8" s="49" t="s">
        <v>698</v>
      </c>
      <c r="B8" s="23"/>
      <c r="C8" s="23"/>
    </row>
    <row r="9" spans="1:3" x14ac:dyDescent="0.35">
      <c r="A9" s="3" t="s">
        <v>704</v>
      </c>
    </row>
    <row r="10" spans="1:3" x14ac:dyDescent="0.35">
      <c r="A10" s="3" t="s">
        <v>703</v>
      </c>
    </row>
    <row r="11" spans="1:3" x14ac:dyDescent="0.35">
      <c r="A11" s="49" t="s">
        <v>706</v>
      </c>
    </row>
    <row r="12" spans="1:3" x14ac:dyDescent="0.35">
      <c r="A12" s="49" t="s">
        <v>705</v>
      </c>
    </row>
    <row r="13" spans="1:3" x14ac:dyDescent="0.35">
      <c r="A13" s="3" t="s">
        <v>715</v>
      </c>
    </row>
    <row r="14" spans="1:3" x14ac:dyDescent="0.35">
      <c r="A14" s="3" t="s">
        <v>718</v>
      </c>
    </row>
    <row r="15" spans="1:3" x14ac:dyDescent="0.35">
      <c r="A15" s="3" t="s">
        <v>757</v>
      </c>
    </row>
    <row r="16" spans="1:3" x14ac:dyDescent="0.35">
      <c r="A16" s="3" t="s">
        <v>756</v>
      </c>
    </row>
    <row r="17" spans="1:1" x14ac:dyDescent="0.35">
      <c r="A17" s="3" t="s">
        <v>812</v>
      </c>
    </row>
    <row r="18" spans="1:1" x14ac:dyDescent="0.35">
      <c r="A18" s="3" t="s">
        <v>809</v>
      </c>
    </row>
    <row r="19" spans="1:1" x14ac:dyDescent="0.35">
      <c r="A19" s="3" t="s">
        <v>810</v>
      </c>
    </row>
    <row r="20" spans="1:1" x14ac:dyDescent="0.35">
      <c r="A20" s="3" t="s">
        <v>811</v>
      </c>
    </row>
    <row r="21" spans="1:1" x14ac:dyDescent="0.35">
      <c r="A21" s="3" t="s">
        <v>841</v>
      </c>
    </row>
    <row r="22" spans="1:1" x14ac:dyDescent="0.35">
      <c r="A22" s="3" t="s">
        <v>898</v>
      </c>
    </row>
  </sheetData>
  <pageMargins left="0.7" right="0.7" top="0.75" bottom="0.75" header="0.3" footer="0.3"/>
  <pageSetup paperSize="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2221-0FE5-4BBD-B89E-341934826B85}">
  <dimension ref="A1:E221"/>
  <sheetViews>
    <sheetView workbookViewId="0">
      <pane ySplit="1" topLeftCell="A114" activePane="bottomLeft" state="frozen"/>
      <selection activeCell="BF1" sqref="BF1:BF1048576"/>
      <selection pane="bottomLeft" activeCell="B1" sqref="B1"/>
    </sheetView>
  </sheetViews>
  <sheetFormatPr defaultRowHeight="14.5" x14ac:dyDescent="0.35"/>
  <cols>
    <col min="1" max="1" width="19.6328125" bestFit="1" customWidth="1"/>
    <col min="2" max="2" width="14.1796875" bestFit="1" customWidth="1"/>
    <col min="3" max="3" width="31.54296875" bestFit="1" customWidth="1"/>
    <col min="4" max="4" width="10.36328125" bestFit="1" customWidth="1"/>
    <col min="5" max="5" width="23.1796875" bestFit="1" customWidth="1"/>
  </cols>
  <sheetData>
    <row r="1" spans="1:5" ht="29" x14ac:dyDescent="0.35">
      <c r="A1" s="50" t="s">
        <v>677</v>
      </c>
      <c r="B1" s="50" t="s">
        <v>772</v>
      </c>
      <c r="C1" s="50" t="s">
        <v>292</v>
      </c>
      <c r="D1" s="50" t="s">
        <v>689</v>
      </c>
      <c r="E1" s="50" t="s">
        <v>294</v>
      </c>
    </row>
    <row r="2" spans="1:5" x14ac:dyDescent="0.35">
      <c r="A2" s="18" t="s">
        <v>172</v>
      </c>
      <c r="B2" s="18" t="s">
        <v>773</v>
      </c>
      <c r="C2" s="18" t="s">
        <v>429</v>
      </c>
      <c r="D2" s="19" t="s">
        <v>430</v>
      </c>
      <c r="E2" s="18" t="s">
        <v>352</v>
      </c>
    </row>
    <row r="3" spans="1:5" x14ac:dyDescent="0.35">
      <c r="A3" s="18" t="s">
        <v>133</v>
      </c>
      <c r="B3" s="18" t="s">
        <v>773</v>
      </c>
      <c r="C3" s="18" t="s">
        <v>371</v>
      </c>
      <c r="D3" s="19" t="s">
        <v>372</v>
      </c>
      <c r="E3" s="18" t="s">
        <v>352</v>
      </c>
    </row>
    <row r="4" spans="1:5" x14ac:dyDescent="0.35">
      <c r="A4" s="18" t="s">
        <v>716</v>
      </c>
      <c r="B4" s="18" t="s">
        <v>773</v>
      </c>
      <c r="C4" s="18" t="s">
        <v>151</v>
      </c>
      <c r="D4" s="19" t="s">
        <v>398</v>
      </c>
      <c r="E4" s="18" t="s">
        <v>352</v>
      </c>
    </row>
    <row r="5" spans="1:5" x14ac:dyDescent="0.35">
      <c r="A5" s="18" t="s">
        <v>142</v>
      </c>
      <c r="B5" s="18" t="s">
        <v>773</v>
      </c>
      <c r="C5" s="18" t="s">
        <v>383</v>
      </c>
      <c r="D5" s="19" t="s">
        <v>384</v>
      </c>
      <c r="E5" s="18" t="s">
        <v>352</v>
      </c>
    </row>
    <row r="6" spans="1:5" x14ac:dyDescent="0.35">
      <c r="A6" s="18" t="s">
        <v>906</v>
      </c>
      <c r="B6" s="18" t="s">
        <v>773</v>
      </c>
      <c r="C6" s="18" t="s">
        <v>388</v>
      </c>
      <c r="D6" s="19" t="s">
        <v>389</v>
      </c>
      <c r="E6" s="18" t="s">
        <v>352</v>
      </c>
    </row>
    <row r="7" spans="1:5" x14ac:dyDescent="0.35">
      <c r="A7" s="18" t="s">
        <v>132</v>
      </c>
      <c r="B7" s="18" t="s">
        <v>773</v>
      </c>
      <c r="C7" s="18" t="s">
        <v>369</v>
      </c>
      <c r="D7" s="19" t="s">
        <v>370</v>
      </c>
      <c r="E7" s="18" t="s">
        <v>352</v>
      </c>
    </row>
    <row r="8" spans="1:5" x14ac:dyDescent="0.35">
      <c r="A8" s="18" t="s">
        <v>147</v>
      </c>
      <c r="B8" s="18" t="s">
        <v>773</v>
      </c>
      <c r="C8" s="18" t="s">
        <v>83</v>
      </c>
      <c r="D8" s="19" t="s">
        <v>394</v>
      </c>
      <c r="E8" s="18" t="s">
        <v>352</v>
      </c>
    </row>
    <row r="9" spans="1:5" x14ac:dyDescent="0.35">
      <c r="A9" s="18" t="s">
        <v>125</v>
      </c>
      <c r="B9" s="18" t="s">
        <v>773</v>
      </c>
      <c r="C9" s="18" t="s">
        <v>82</v>
      </c>
      <c r="D9" s="19" t="s">
        <v>356</v>
      </c>
      <c r="E9" s="18" t="s">
        <v>358</v>
      </c>
    </row>
    <row r="10" spans="1:5" x14ac:dyDescent="0.35">
      <c r="A10" s="18" t="s">
        <v>163</v>
      </c>
      <c r="B10" s="18" t="s">
        <v>773</v>
      </c>
      <c r="C10" s="18" t="s">
        <v>148</v>
      </c>
      <c r="D10" s="19" t="s">
        <v>412</v>
      </c>
      <c r="E10" s="18" t="s">
        <v>352</v>
      </c>
    </row>
    <row r="11" spans="1:5" x14ac:dyDescent="0.35">
      <c r="A11" s="18" t="s">
        <v>907</v>
      </c>
      <c r="B11" s="18" t="s">
        <v>773</v>
      </c>
      <c r="C11" s="18" t="s">
        <v>399</v>
      </c>
      <c r="D11" s="19" t="s">
        <v>400</v>
      </c>
      <c r="E11" s="18" t="s">
        <v>352</v>
      </c>
    </row>
    <row r="12" spans="1:5" x14ac:dyDescent="0.35">
      <c r="A12" s="18" t="s">
        <v>122</v>
      </c>
      <c r="B12" s="18" t="s">
        <v>773</v>
      </c>
      <c r="C12" s="18" t="s">
        <v>155</v>
      </c>
      <c r="D12" s="19" t="s">
        <v>353</v>
      </c>
      <c r="E12" s="18" t="s">
        <v>352</v>
      </c>
    </row>
    <row r="13" spans="1:5" x14ac:dyDescent="0.35">
      <c r="A13" s="18" t="s">
        <v>131</v>
      </c>
      <c r="B13" s="18" t="s">
        <v>773</v>
      </c>
      <c r="C13" s="18" t="s">
        <v>367</v>
      </c>
      <c r="D13" s="19" t="s">
        <v>368</v>
      </c>
      <c r="E13" s="18" t="s">
        <v>352</v>
      </c>
    </row>
    <row r="14" spans="1:5" x14ac:dyDescent="0.35">
      <c r="A14" s="18" t="s">
        <v>138</v>
      </c>
      <c r="B14" s="18" t="s">
        <v>773</v>
      </c>
      <c r="C14" s="18" t="s">
        <v>376</v>
      </c>
      <c r="D14" s="19" t="s">
        <v>377</v>
      </c>
      <c r="E14" s="18" t="s">
        <v>352</v>
      </c>
    </row>
    <row r="15" spans="1:5" x14ac:dyDescent="0.35">
      <c r="A15" s="18" t="s">
        <v>129</v>
      </c>
      <c r="B15" s="18" t="s">
        <v>773</v>
      </c>
      <c r="C15" s="18" t="s">
        <v>99</v>
      </c>
      <c r="D15" s="19" t="s">
        <v>365</v>
      </c>
      <c r="E15" s="18" t="s">
        <v>358</v>
      </c>
    </row>
    <row r="16" spans="1:5" x14ac:dyDescent="0.35">
      <c r="A16" s="18" t="s">
        <v>908</v>
      </c>
      <c r="B16" s="18" t="s">
        <v>773</v>
      </c>
      <c r="C16" s="18" t="s">
        <v>409</v>
      </c>
      <c r="D16" s="19" t="s">
        <v>410</v>
      </c>
      <c r="E16" s="18" t="s">
        <v>352</v>
      </c>
    </row>
    <row r="17" spans="1:5" x14ac:dyDescent="0.35">
      <c r="A17" s="18" t="s">
        <v>154</v>
      </c>
      <c r="B17" s="18" t="s">
        <v>773</v>
      </c>
      <c r="C17" s="18" t="s">
        <v>120</v>
      </c>
      <c r="D17" s="19" t="s">
        <v>403</v>
      </c>
      <c r="E17" s="18" t="s">
        <v>352</v>
      </c>
    </row>
    <row r="18" spans="1:5" x14ac:dyDescent="0.35">
      <c r="A18" s="18" t="s">
        <v>124</v>
      </c>
      <c r="B18" s="18" t="s">
        <v>773</v>
      </c>
      <c r="C18" s="18" t="s">
        <v>354</v>
      </c>
      <c r="D18" s="19" t="s">
        <v>355</v>
      </c>
      <c r="E18" s="18" t="s">
        <v>358</v>
      </c>
    </row>
    <row r="19" spans="1:5" x14ac:dyDescent="0.35">
      <c r="A19" s="18" t="s">
        <v>162</v>
      </c>
      <c r="B19" s="18" t="s">
        <v>773</v>
      </c>
      <c r="C19" s="18" t="s">
        <v>123</v>
      </c>
      <c r="D19" s="19" t="s">
        <v>411</v>
      </c>
      <c r="E19" s="18" t="s">
        <v>352</v>
      </c>
    </row>
    <row r="20" spans="1:5" x14ac:dyDescent="0.35">
      <c r="A20" s="18" t="s">
        <v>213</v>
      </c>
      <c r="B20" s="18" t="s">
        <v>826</v>
      </c>
      <c r="C20" s="18" t="s">
        <v>521</v>
      </c>
      <c r="D20" s="19" t="s">
        <v>522</v>
      </c>
      <c r="E20" s="18" t="s">
        <v>828</v>
      </c>
    </row>
    <row r="21" spans="1:5" x14ac:dyDescent="0.35">
      <c r="A21" s="18" t="s">
        <v>266</v>
      </c>
      <c r="B21" s="18" t="s">
        <v>826</v>
      </c>
      <c r="C21" s="18" t="s">
        <v>626</v>
      </c>
      <c r="D21" s="19" t="s">
        <v>627</v>
      </c>
      <c r="E21" s="18" t="s">
        <v>828</v>
      </c>
    </row>
    <row r="22" spans="1:5" x14ac:dyDescent="0.35">
      <c r="A22" s="18" t="s">
        <v>263</v>
      </c>
      <c r="B22" s="18" t="s">
        <v>826</v>
      </c>
      <c r="C22" s="18" t="s">
        <v>620</v>
      </c>
      <c r="D22" s="19" t="s">
        <v>621</v>
      </c>
      <c r="E22" s="18" t="s">
        <v>828</v>
      </c>
    </row>
    <row r="23" spans="1:5" x14ac:dyDescent="0.35">
      <c r="A23" s="18" t="s">
        <v>267</v>
      </c>
      <c r="B23" s="18" t="s">
        <v>826</v>
      </c>
      <c r="C23" s="18" t="s">
        <v>628</v>
      </c>
      <c r="D23" s="19" t="s">
        <v>629</v>
      </c>
      <c r="E23" s="18" t="s">
        <v>828</v>
      </c>
    </row>
    <row r="24" spans="1:5" x14ac:dyDescent="0.35">
      <c r="A24" s="18" t="s">
        <v>265</v>
      </c>
      <c r="B24" s="18" t="s">
        <v>826</v>
      </c>
      <c r="C24" s="18" t="s">
        <v>624</v>
      </c>
      <c r="D24" s="19" t="s">
        <v>625</v>
      </c>
      <c r="E24" s="18" t="s">
        <v>828</v>
      </c>
    </row>
    <row r="25" spans="1:5" x14ac:dyDescent="0.35">
      <c r="A25" s="18" t="s">
        <v>264</v>
      </c>
      <c r="B25" s="18" t="s">
        <v>826</v>
      </c>
      <c r="C25" s="18" t="s">
        <v>622</v>
      </c>
      <c r="D25" s="19" t="s">
        <v>623</v>
      </c>
      <c r="E25" s="18" t="s">
        <v>828</v>
      </c>
    </row>
    <row r="26" spans="1:5" x14ac:dyDescent="0.35">
      <c r="A26" s="18" t="s">
        <v>217</v>
      </c>
      <c r="B26" s="18" t="s">
        <v>826</v>
      </c>
      <c r="C26" s="18" t="s">
        <v>529</v>
      </c>
      <c r="D26" s="19" t="s">
        <v>530</v>
      </c>
      <c r="E26" s="18" t="s">
        <v>828</v>
      </c>
    </row>
    <row r="27" spans="1:5" x14ac:dyDescent="0.35">
      <c r="A27" s="18" t="s">
        <v>225</v>
      </c>
      <c r="B27" s="18" t="s">
        <v>826</v>
      </c>
      <c r="C27" s="18" t="s">
        <v>543</v>
      </c>
      <c r="D27" s="19" t="s">
        <v>544</v>
      </c>
      <c r="E27" s="18" t="s">
        <v>828</v>
      </c>
    </row>
    <row r="28" spans="1:5" x14ac:dyDescent="0.35">
      <c r="A28" s="18" t="s">
        <v>214</v>
      </c>
      <c r="B28" s="18" t="s">
        <v>826</v>
      </c>
      <c r="C28" s="18" t="s">
        <v>523</v>
      </c>
      <c r="D28" s="19" t="s">
        <v>524</v>
      </c>
      <c r="E28" s="18" t="s">
        <v>828</v>
      </c>
    </row>
    <row r="29" spans="1:5" x14ac:dyDescent="0.35">
      <c r="A29" s="18" t="s">
        <v>105</v>
      </c>
      <c r="B29" s="18" t="s">
        <v>826</v>
      </c>
      <c r="C29" s="18" t="s">
        <v>334</v>
      </c>
      <c r="D29" s="19" t="s">
        <v>335</v>
      </c>
      <c r="E29" s="18" t="s">
        <v>318</v>
      </c>
    </row>
    <row r="30" spans="1:5" x14ac:dyDescent="0.35">
      <c r="A30" s="18" t="s">
        <v>94</v>
      </c>
      <c r="B30" s="18" t="s">
        <v>826</v>
      </c>
      <c r="C30" s="18" t="s">
        <v>323</v>
      </c>
      <c r="D30" s="19" t="s">
        <v>324</v>
      </c>
      <c r="E30" s="18" t="s">
        <v>318</v>
      </c>
    </row>
    <row r="31" spans="1:5" x14ac:dyDescent="0.35">
      <c r="A31" s="18" t="s">
        <v>89</v>
      </c>
      <c r="B31" s="18" t="s">
        <v>824</v>
      </c>
      <c r="C31" s="18" t="s">
        <v>316</v>
      </c>
      <c r="D31" s="19" t="s">
        <v>317</v>
      </c>
      <c r="E31" s="18" t="s">
        <v>318</v>
      </c>
    </row>
    <row r="32" spans="1:5" x14ac:dyDescent="0.35">
      <c r="A32" s="18" t="s">
        <v>98</v>
      </c>
      <c r="B32" s="18" t="s">
        <v>824</v>
      </c>
      <c r="C32" s="18" t="s">
        <v>326</v>
      </c>
      <c r="D32" s="19" t="s">
        <v>327</v>
      </c>
      <c r="E32" s="18" t="s">
        <v>318</v>
      </c>
    </row>
    <row r="33" spans="1:5" x14ac:dyDescent="0.35">
      <c r="A33" s="18" t="s">
        <v>168</v>
      </c>
      <c r="B33" s="18" t="s">
        <v>824</v>
      </c>
      <c r="C33" s="18" t="s">
        <v>423</v>
      </c>
      <c r="D33" s="19" t="s">
        <v>424</v>
      </c>
      <c r="E33" s="18" t="s">
        <v>318</v>
      </c>
    </row>
    <row r="34" spans="1:5" x14ac:dyDescent="0.35">
      <c r="A34" s="18" t="s">
        <v>90</v>
      </c>
      <c r="B34" s="18" t="s">
        <v>824</v>
      </c>
      <c r="C34" s="18" t="s">
        <v>319</v>
      </c>
      <c r="D34" s="19" t="s">
        <v>320</v>
      </c>
      <c r="E34" s="18" t="s">
        <v>318</v>
      </c>
    </row>
    <row r="35" spans="1:5" x14ac:dyDescent="0.35">
      <c r="A35" s="18" t="s">
        <v>758</v>
      </c>
      <c r="B35" s="18" t="s">
        <v>824</v>
      </c>
      <c r="C35" s="18" t="s">
        <v>462</v>
      </c>
      <c r="D35" s="19" t="s">
        <v>463</v>
      </c>
      <c r="E35" s="18" t="s">
        <v>318</v>
      </c>
    </row>
    <row r="36" spans="1:5" x14ac:dyDescent="0.35">
      <c r="A36" s="18" t="s">
        <v>106</v>
      </c>
      <c r="B36" s="18" t="s">
        <v>826</v>
      </c>
      <c r="C36" s="18" t="s">
        <v>336</v>
      </c>
      <c r="D36" s="19" t="s">
        <v>337</v>
      </c>
      <c r="E36" s="18" t="s">
        <v>318</v>
      </c>
    </row>
    <row r="37" spans="1:5" x14ac:dyDescent="0.35">
      <c r="A37" s="18" t="s">
        <v>249</v>
      </c>
      <c r="B37" s="18" t="s">
        <v>773</v>
      </c>
      <c r="C37" s="18" t="s">
        <v>593</v>
      </c>
      <c r="D37" s="19" t="s">
        <v>594</v>
      </c>
      <c r="E37" s="18" t="s">
        <v>552</v>
      </c>
    </row>
    <row r="38" spans="1:5" x14ac:dyDescent="0.35">
      <c r="A38" s="18" t="s">
        <v>227</v>
      </c>
      <c r="B38" s="18" t="s">
        <v>773</v>
      </c>
      <c r="C38" s="18" t="s">
        <v>114</v>
      </c>
      <c r="D38" s="19" t="s">
        <v>551</v>
      </c>
      <c r="E38" s="18" t="s">
        <v>295</v>
      </c>
    </row>
    <row r="39" spans="1:5" x14ac:dyDescent="0.35">
      <c r="A39" s="18" t="s">
        <v>240</v>
      </c>
      <c r="B39" s="18" t="s">
        <v>773</v>
      </c>
      <c r="C39" s="18" t="s">
        <v>574</v>
      </c>
      <c r="D39" s="19" t="s">
        <v>575</v>
      </c>
      <c r="E39" s="18" t="s">
        <v>552</v>
      </c>
    </row>
    <row r="40" spans="1:5" x14ac:dyDescent="0.35">
      <c r="A40" s="18" t="s">
        <v>242</v>
      </c>
      <c r="B40" s="18" t="s">
        <v>773</v>
      </c>
      <c r="C40" s="18" t="s">
        <v>577</v>
      </c>
      <c r="D40" s="19" t="s">
        <v>578</v>
      </c>
      <c r="E40" s="18" t="s">
        <v>552</v>
      </c>
    </row>
    <row r="41" spans="1:5" x14ac:dyDescent="0.35">
      <c r="A41" s="18" t="s">
        <v>236</v>
      </c>
      <c r="B41" s="18" t="s">
        <v>773</v>
      </c>
      <c r="C41" s="18" t="s">
        <v>565</v>
      </c>
      <c r="D41" s="19" t="s">
        <v>566</v>
      </c>
      <c r="E41" s="18" t="s">
        <v>552</v>
      </c>
    </row>
    <row r="42" spans="1:5" x14ac:dyDescent="0.35">
      <c r="A42" s="18" t="s">
        <v>256</v>
      </c>
      <c r="B42" s="18" t="s">
        <v>773</v>
      </c>
      <c r="C42" s="18" t="s">
        <v>608</v>
      </c>
      <c r="D42" s="19" t="s">
        <v>609</v>
      </c>
      <c r="E42" s="18" t="s">
        <v>295</v>
      </c>
    </row>
    <row r="43" spans="1:5" x14ac:dyDescent="0.35">
      <c r="A43" s="18" t="s">
        <v>252</v>
      </c>
      <c r="B43" s="18" t="s">
        <v>773</v>
      </c>
      <c r="C43" s="18" t="s">
        <v>91</v>
      </c>
      <c r="D43" s="19" t="s">
        <v>601</v>
      </c>
      <c r="E43" s="18" t="s">
        <v>552</v>
      </c>
    </row>
    <row r="44" spans="1:5" x14ac:dyDescent="0.35">
      <c r="A44" s="18" t="s">
        <v>251</v>
      </c>
      <c r="B44" s="18" t="s">
        <v>773</v>
      </c>
      <c r="C44" s="18" t="s">
        <v>113</v>
      </c>
      <c r="D44" s="19" t="s">
        <v>387</v>
      </c>
      <c r="E44" s="18" t="s">
        <v>295</v>
      </c>
    </row>
    <row r="45" spans="1:5" x14ac:dyDescent="0.35">
      <c r="A45" s="18" t="s">
        <v>241</v>
      </c>
      <c r="B45" s="18" t="s">
        <v>773</v>
      </c>
      <c r="C45" s="18" t="s">
        <v>276</v>
      </c>
      <c r="D45" s="19" t="s">
        <v>576</v>
      </c>
      <c r="E45" s="18" t="s">
        <v>552</v>
      </c>
    </row>
    <row r="46" spans="1:5" x14ac:dyDescent="0.35">
      <c r="A46" s="18" t="s">
        <v>233</v>
      </c>
      <c r="B46" s="18" t="s">
        <v>773</v>
      </c>
      <c r="C46" s="18" t="s">
        <v>96</v>
      </c>
      <c r="D46" s="19" t="s">
        <v>560</v>
      </c>
      <c r="E46" s="18" t="s">
        <v>552</v>
      </c>
    </row>
    <row r="47" spans="1:5" x14ac:dyDescent="0.35">
      <c r="A47" s="18" t="s">
        <v>255</v>
      </c>
      <c r="B47" s="18" t="s">
        <v>773</v>
      </c>
      <c r="C47" s="18" t="s">
        <v>606</v>
      </c>
      <c r="D47" s="19" t="s">
        <v>607</v>
      </c>
      <c r="E47" s="18" t="s">
        <v>295</v>
      </c>
    </row>
    <row r="48" spans="1:5" x14ac:dyDescent="0.35">
      <c r="A48" s="18" t="s">
        <v>254</v>
      </c>
      <c r="B48" s="18" t="s">
        <v>773</v>
      </c>
      <c r="C48" s="18" t="s">
        <v>604</v>
      </c>
      <c r="D48" s="19" t="s">
        <v>605</v>
      </c>
      <c r="E48" s="18" t="s">
        <v>295</v>
      </c>
    </row>
    <row r="49" spans="1:5" x14ac:dyDescent="0.35">
      <c r="A49" s="18" t="s">
        <v>909</v>
      </c>
      <c r="B49" s="18" t="s">
        <v>773</v>
      </c>
      <c r="C49" s="18" t="s">
        <v>602</v>
      </c>
      <c r="D49" s="19" t="s">
        <v>603</v>
      </c>
      <c r="E49" s="18" t="s">
        <v>295</v>
      </c>
    </row>
    <row r="50" spans="1:5" x14ac:dyDescent="0.35">
      <c r="A50" s="18" t="s">
        <v>243</v>
      </c>
      <c r="B50" s="18" t="s">
        <v>773</v>
      </c>
      <c r="C50" s="18" t="s">
        <v>579</v>
      </c>
      <c r="D50" s="19" t="s">
        <v>580</v>
      </c>
      <c r="E50" s="18" t="s">
        <v>552</v>
      </c>
    </row>
    <row r="51" spans="1:5" x14ac:dyDescent="0.35">
      <c r="A51" s="18" t="s">
        <v>910</v>
      </c>
      <c r="B51" s="18" t="s">
        <v>773</v>
      </c>
      <c r="C51" s="18" t="s">
        <v>556</v>
      </c>
      <c r="D51" s="19" t="s">
        <v>557</v>
      </c>
      <c r="E51" s="18" t="s">
        <v>549</v>
      </c>
    </row>
    <row r="52" spans="1:5" x14ac:dyDescent="0.35">
      <c r="A52" s="18" t="s">
        <v>231</v>
      </c>
      <c r="B52" s="18" t="s">
        <v>773</v>
      </c>
      <c r="C52" s="18" t="s">
        <v>558</v>
      </c>
      <c r="D52" s="19" t="s">
        <v>559</v>
      </c>
      <c r="E52" s="18" t="s">
        <v>295</v>
      </c>
    </row>
    <row r="53" spans="1:5" x14ac:dyDescent="0.35">
      <c r="A53" s="18" t="s">
        <v>259</v>
      </c>
      <c r="B53" s="18" t="s">
        <v>773</v>
      </c>
      <c r="C53" s="18" t="s">
        <v>612</v>
      </c>
      <c r="D53" s="19" t="s">
        <v>613</v>
      </c>
      <c r="E53" s="18" t="s">
        <v>552</v>
      </c>
    </row>
    <row r="54" spans="1:5" x14ac:dyDescent="0.35">
      <c r="A54" s="18" t="s">
        <v>911</v>
      </c>
      <c r="B54" s="18" t="s">
        <v>825</v>
      </c>
      <c r="C54" s="18" t="s">
        <v>673</v>
      </c>
      <c r="D54" s="19" t="s">
        <v>674</v>
      </c>
      <c r="E54" s="18" t="s">
        <v>109</v>
      </c>
    </row>
    <row r="55" spans="1:5" x14ac:dyDescent="0.35">
      <c r="A55" s="18" t="s">
        <v>830</v>
      </c>
      <c r="B55" s="18" t="s">
        <v>825</v>
      </c>
      <c r="C55" s="18" t="s">
        <v>538</v>
      </c>
      <c r="D55" s="19" t="s">
        <v>539</v>
      </c>
      <c r="E55" s="18" t="s">
        <v>930</v>
      </c>
    </row>
    <row r="56" spans="1:5" x14ac:dyDescent="0.35">
      <c r="A56" s="18" t="s">
        <v>837</v>
      </c>
      <c r="B56" s="18" t="s">
        <v>825</v>
      </c>
      <c r="C56" s="18" t="s">
        <v>183</v>
      </c>
      <c r="D56" s="19" t="s">
        <v>632</v>
      </c>
      <c r="E56" s="18" t="s">
        <v>109</v>
      </c>
    </row>
    <row r="57" spans="1:5" x14ac:dyDescent="0.35">
      <c r="A57" s="18" t="s">
        <v>285</v>
      </c>
      <c r="B57" s="18" t="s">
        <v>825</v>
      </c>
      <c r="C57" s="18" t="s">
        <v>669</v>
      </c>
      <c r="D57" s="19" t="s">
        <v>670</v>
      </c>
      <c r="E57" s="18" t="s">
        <v>109</v>
      </c>
    </row>
    <row r="58" spans="1:5" x14ac:dyDescent="0.35">
      <c r="A58" s="18" t="s">
        <v>912</v>
      </c>
      <c r="B58" s="18" t="s">
        <v>825</v>
      </c>
      <c r="C58" s="18" t="s">
        <v>659</v>
      </c>
      <c r="D58" s="19" t="s">
        <v>660</v>
      </c>
      <c r="E58" s="18" t="s">
        <v>109</v>
      </c>
    </row>
    <row r="59" spans="1:5" x14ac:dyDescent="0.35">
      <c r="A59" s="18" t="s">
        <v>286</v>
      </c>
      <c r="B59" s="18" t="s">
        <v>825</v>
      </c>
      <c r="C59" s="18" t="s">
        <v>671</v>
      </c>
      <c r="D59" s="19" t="s">
        <v>672</v>
      </c>
      <c r="E59" s="18" t="s">
        <v>109</v>
      </c>
    </row>
    <row r="60" spans="1:5" x14ac:dyDescent="0.35">
      <c r="A60" s="18" t="s">
        <v>269</v>
      </c>
      <c r="B60" s="18" t="s">
        <v>825</v>
      </c>
      <c r="C60" s="18" t="s">
        <v>108</v>
      </c>
      <c r="D60" s="19" t="s">
        <v>633</v>
      </c>
      <c r="E60" s="18" t="s">
        <v>109</v>
      </c>
    </row>
    <row r="61" spans="1:5" x14ac:dyDescent="0.35">
      <c r="A61" s="18" t="s">
        <v>913</v>
      </c>
      <c r="B61" s="18" t="s">
        <v>825</v>
      </c>
      <c r="C61" s="18" t="s">
        <v>504</v>
      </c>
      <c r="D61" s="19" t="s">
        <v>505</v>
      </c>
      <c r="E61" s="18" t="s">
        <v>930</v>
      </c>
    </row>
    <row r="62" spans="1:5" x14ac:dyDescent="0.35">
      <c r="A62" s="18" t="s">
        <v>721</v>
      </c>
      <c r="B62" s="18" t="s">
        <v>825</v>
      </c>
      <c r="C62" s="18" t="s">
        <v>510</v>
      </c>
      <c r="D62" s="19" t="s">
        <v>511</v>
      </c>
      <c r="E62" s="18" t="s">
        <v>930</v>
      </c>
    </row>
    <row r="63" spans="1:5" x14ac:dyDescent="0.35">
      <c r="A63" s="18" t="s">
        <v>831</v>
      </c>
      <c r="B63" s="18" t="s">
        <v>825</v>
      </c>
      <c r="C63" s="18" t="s">
        <v>508</v>
      </c>
      <c r="D63" s="19" t="s">
        <v>509</v>
      </c>
      <c r="E63" s="18" t="s">
        <v>109</v>
      </c>
    </row>
    <row r="64" spans="1:5" x14ac:dyDescent="0.35">
      <c r="A64" s="18" t="s">
        <v>832</v>
      </c>
      <c r="B64" s="18" t="s">
        <v>825</v>
      </c>
      <c r="C64" s="18" t="s">
        <v>500</v>
      </c>
      <c r="D64" s="19" t="s">
        <v>501</v>
      </c>
      <c r="E64" s="18" t="s">
        <v>930</v>
      </c>
    </row>
    <row r="65" spans="1:5" x14ac:dyDescent="0.35">
      <c r="A65" s="18" t="s">
        <v>833</v>
      </c>
      <c r="B65" s="18" t="s">
        <v>825</v>
      </c>
      <c r="C65" s="18" t="s">
        <v>512</v>
      </c>
      <c r="D65" s="19" t="s">
        <v>513</v>
      </c>
      <c r="E65" s="18" t="s">
        <v>930</v>
      </c>
    </row>
    <row r="66" spans="1:5" x14ac:dyDescent="0.35">
      <c r="A66" s="18" t="s">
        <v>130</v>
      </c>
      <c r="B66" s="18" t="s">
        <v>773</v>
      </c>
      <c r="C66" s="18" t="s">
        <v>143</v>
      </c>
      <c r="D66" s="19" t="s">
        <v>366</v>
      </c>
      <c r="E66" s="18" t="s">
        <v>358</v>
      </c>
    </row>
    <row r="67" spans="1:5" x14ac:dyDescent="0.35">
      <c r="A67" s="18" t="s">
        <v>153</v>
      </c>
      <c r="B67" s="18" t="s">
        <v>773</v>
      </c>
      <c r="C67" s="18" t="s">
        <v>401</v>
      </c>
      <c r="D67" s="19" t="s">
        <v>402</v>
      </c>
      <c r="E67" s="18" t="s">
        <v>352</v>
      </c>
    </row>
    <row r="68" spans="1:5" x14ac:dyDescent="0.35">
      <c r="A68" s="18" t="s">
        <v>914</v>
      </c>
      <c r="B68" s="18" t="s">
        <v>773</v>
      </c>
      <c r="C68" s="18" t="s">
        <v>361</v>
      </c>
      <c r="D68" s="19" t="s">
        <v>362</v>
      </c>
      <c r="E68" s="18" t="s">
        <v>358</v>
      </c>
    </row>
    <row r="69" spans="1:5" x14ac:dyDescent="0.35">
      <c r="A69" s="18" t="s">
        <v>140</v>
      </c>
      <c r="B69" s="18" t="s">
        <v>773</v>
      </c>
      <c r="C69" s="18" t="s">
        <v>136</v>
      </c>
      <c r="D69" s="19" t="s">
        <v>380</v>
      </c>
      <c r="E69" s="18" t="s">
        <v>358</v>
      </c>
    </row>
    <row r="70" spans="1:5" x14ac:dyDescent="0.35">
      <c r="A70" s="18" t="s">
        <v>691</v>
      </c>
      <c r="B70" s="18" t="s">
        <v>773</v>
      </c>
      <c r="C70" s="18" t="s">
        <v>92</v>
      </c>
      <c r="D70" s="19" t="s">
        <v>461</v>
      </c>
      <c r="E70" s="18" t="s">
        <v>358</v>
      </c>
    </row>
    <row r="71" spans="1:5" x14ac:dyDescent="0.35">
      <c r="A71" s="18" t="s">
        <v>119</v>
      </c>
      <c r="B71" s="18" t="s">
        <v>773</v>
      </c>
      <c r="C71" s="18" t="s">
        <v>350</v>
      </c>
      <c r="D71" s="19" t="s">
        <v>351</v>
      </c>
      <c r="E71" s="18" t="s">
        <v>358</v>
      </c>
    </row>
    <row r="72" spans="1:5" x14ac:dyDescent="0.35">
      <c r="A72" s="18" t="s">
        <v>164</v>
      </c>
      <c r="B72" s="18" t="s">
        <v>773</v>
      </c>
      <c r="C72" s="18" t="s">
        <v>413</v>
      </c>
      <c r="D72" s="19" t="s">
        <v>414</v>
      </c>
      <c r="E72" s="18" t="s">
        <v>358</v>
      </c>
    </row>
    <row r="73" spans="1:5" x14ac:dyDescent="0.35">
      <c r="A73" s="18" t="s">
        <v>165</v>
      </c>
      <c r="B73" s="18" t="s">
        <v>773</v>
      </c>
      <c r="C73" s="18" t="s">
        <v>415</v>
      </c>
      <c r="D73" s="19" t="s">
        <v>416</v>
      </c>
      <c r="E73" s="18" t="s">
        <v>358</v>
      </c>
    </row>
    <row r="74" spans="1:5" x14ac:dyDescent="0.35">
      <c r="A74" s="18" t="s">
        <v>126</v>
      </c>
      <c r="B74" s="18" t="s">
        <v>773</v>
      </c>
      <c r="C74" s="18" t="s">
        <v>121</v>
      </c>
      <c r="D74" s="19" t="s">
        <v>357</v>
      </c>
      <c r="E74" s="18" t="s">
        <v>358</v>
      </c>
    </row>
    <row r="75" spans="1:5" x14ac:dyDescent="0.35">
      <c r="A75" s="18" t="s">
        <v>171</v>
      </c>
      <c r="B75" s="18" t="s">
        <v>773</v>
      </c>
      <c r="C75" s="18" t="s">
        <v>427</v>
      </c>
      <c r="D75" s="19" t="s">
        <v>428</v>
      </c>
      <c r="E75" s="18" t="s">
        <v>358</v>
      </c>
    </row>
    <row r="76" spans="1:5" x14ac:dyDescent="0.35">
      <c r="A76" s="18" t="s">
        <v>157</v>
      </c>
      <c r="B76" s="18" t="s">
        <v>773</v>
      </c>
      <c r="C76" s="18" t="s">
        <v>111</v>
      </c>
      <c r="D76" s="19" t="s">
        <v>406</v>
      </c>
      <c r="E76" s="18" t="s">
        <v>352</v>
      </c>
    </row>
    <row r="77" spans="1:5" x14ac:dyDescent="0.35">
      <c r="A77" s="18" t="s">
        <v>149</v>
      </c>
      <c r="B77" s="18" t="s">
        <v>773</v>
      </c>
      <c r="C77" s="18" t="s">
        <v>117</v>
      </c>
      <c r="D77" s="19" t="s">
        <v>395</v>
      </c>
      <c r="E77" s="18" t="s">
        <v>358</v>
      </c>
    </row>
    <row r="78" spans="1:5" x14ac:dyDescent="0.35">
      <c r="A78" s="18" t="s">
        <v>118</v>
      </c>
      <c r="B78" s="18" t="s">
        <v>825</v>
      </c>
      <c r="C78" s="18" t="s">
        <v>348</v>
      </c>
      <c r="D78" s="19" t="s">
        <v>349</v>
      </c>
      <c r="E78" s="18" t="s">
        <v>81</v>
      </c>
    </row>
    <row r="79" spans="1:5" x14ac:dyDescent="0.35">
      <c r="A79" s="18" t="s">
        <v>915</v>
      </c>
      <c r="B79" s="18" t="s">
        <v>825</v>
      </c>
      <c r="C79" s="18" t="s">
        <v>161</v>
      </c>
      <c r="D79" s="19" t="s">
        <v>346</v>
      </c>
      <c r="E79" s="18" t="s">
        <v>930</v>
      </c>
    </row>
    <row r="80" spans="1:5" x14ac:dyDescent="0.35">
      <c r="A80" s="18" t="s">
        <v>158</v>
      </c>
      <c r="B80" s="18" t="s">
        <v>825</v>
      </c>
      <c r="C80" s="18" t="s">
        <v>112</v>
      </c>
      <c r="D80" s="19" t="s">
        <v>407</v>
      </c>
      <c r="E80" s="18" t="s">
        <v>81</v>
      </c>
    </row>
    <row r="81" spans="1:5" x14ac:dyDescent="0.35">
      <c r="A81" s="18" t="s">
        <v>916</v>
      </c>
      <c r="B81" s="18" t="s">
        <v>825</v>
      </c>
      <c r="C81" s="18" t="s">
        <v>392</v>
      </c>
      <c r="D81" s="19" t="s">
        <v>393</v>
      </c>
      <c r="E81" s="18" t="s">
        <v>109</v>
      </c>
    </row>
    <row r="82" spans="1:5" x14ac:dyDescent="0.35">
      <c r="A82" s="18" t="s">
        <v>917</v>
      </c>
      <c r="B82" s="18" t="s">
        <v>773</v>
      </c>
      <c r="C82" s="18" t="s">
        <v>344</v>
      </c>
      <c r="D82" s="19" t="s">
        <v>345</v>
      </c>
      <c r="E82" s="18" t="s">
        <v>552</v>
      </c>
    </row>
    <row r="83" spans="1:5" x14ac:dyDescent="0.35">
      <c r="A83" s="18" t="s">
        <v>110</v>
      </c>
      <c r="B83" s="18" t="s">
        <v>825</v>
      </c>
      <c r="C83" s="18" t="s">
        <v>340</v>
      </c>
      <c r="D83" s="19" t="s">
        <v>341</v>
      </c>
      <c r="E83" s="18" t="s">
        <v>81</v>
      </c>
    </row>
    <row r="84" spans="1:5" x14ac:dyDescent="0.35">
      <c r="A84" s="18" t="s">
        <v>759</v>
      </c>
      <c r="B84" s="18" t="s">
        <v>825</v>
      </c>
      <c r="C84" s="18" t="s">
        <v>207</v>
      </c>
      <c r="D84" s="19" t="s">
        <v>307</v>
      </c>
      <c r="E84" s="18" t="s">
        <v>930</v>
      </c>
    </row>
    <row r="85" spans="1:5" x14ac:dyDescent="0.35">
      <c r="A85" s="18" t="s">
        <v>918</v>
      </c>
      <c r="B85" s="18" t="s">
        <v>773</v>
      </c>
      <c r="C85" s="18" t="s">
        <v>342</v>
      </c>
      <c r="D85" s="19" t="s">
        <v>343</v>
      </c>
      <c r="E85" s="18" t="s">
        <v>549</v>
      </c>
    </row>
    <row r="86" spans="1:5" x14ac:dyDescent="0.35">
      <c r="A86" s="18" t="s">
        <v>160</v>
      </c>
      <c r="B86" s="18" t="s">
        <v>825</v>
      </c>
      <c r="C86" s="18" t="s">
        <v>182</v>
      </c>
      <c r="D86" s="19" t="s">
        <v>408</v>
      </c>
      <c r="E86" s="18" t="s">
        <v>81</v>
      </c>
    </row>
    <row r="87" spans="1:5" x14ac:dyDescent="0.35">
      <c r="A87" s="18" t="s">
        <v>156</v>
      </c>
      <c r="B87" s="18" t="s">
        <v>825</v>
      </c>
      <c r="C87" s="18" t="s">
        <v>404</v>
      </c>
      <c r="D87" s="19" t="s">
        <v>405</v>
      </c>
      <c r="E87" s="18" t="s">
        <v>81</v>
      </c>
    </row>
    <row r="88" spans="1:5" x14ac:dyDescent="0.35">
      <c r="A88" s="18" t="s">
        <v>268</v>
      </c>
      <c r="B88" s="18" t="s">
        <v>826</v>
      </c>
      <c r="C88" s="18" t="s">
        <v>630</v>
      </c>
      <c r="D88" s="19" t="s">
        <v>631</v>
      </c>
      <c r="E88" s="18" t="s">
        <v>518</v>
      </c>
    </row>
    <row r="89" spans="1:5" x14ac:dyDescent="0.35">
      <c r="A89" s="18" t="s">
        <v>246</v>
      </c>
      <c r="B89" s="18" t="s">
        <v>826</v>
      </c>
      <c r="C89" s="18" t="s">
        <v>585</v>
      </c>
      <c r="D89" s="19" t="s">
        <v>586</v>
      </c>
      <c r="E89" s="18" t="s">
        <v>518</v>
      </c>
    </row>
    <row r="90" spans="1:5" x14ac:dyDescent="0.35">
      <c r="A90" s="18" t="s">
        <v>235</v>
      </c>
      <c r="B90" s="18" t="s">
        <v>826</v>
      </c>
      <c r="C90" s="18" t="s">
        <v>563</v>
      </c>
      <c r="D90" s="19" t="s">
        <v>564</v>
      </c>
      <c r="E90" s="18" t="s">
        <v>518</v>
      </c>
    </row>
    <row r="91" spans="1:5" x14ac:dyDescent="0.35">
      <c r="A91" s="18" t="s">
        <v>216</v>
      </c>
      <c r="B91" s="18" t="s">
        <v>826</v>
      </c>
      <c r="C91" s="18" t="s">
        <v>599</v>
      </c>
      <c r="D91" s="19" t="s">
        <v>600</v>
      </c>
      <c r="E91" s="18" t="s">
        <v>518</v>
      </c>
    </row>
    <row r="92" spans="1:5" x14ac:dyDescent="0.35">
      <c r="A92" s="18" t="s">
        <v>219</v>
      </c>
      <c r="B92" s="18" t="s">
        <v>826</v>
      </c>
      <c r="C92" s="18" t="s">
        <v>532</v>
      </c>
      <c r="D92" s="19" t="s">
        <v>533</v>
      </c>
      <c r="E92" s="18" t="s">
        <v>518</v>
      </c>
    </row>
    <row r="93" spans="1:5" x14ac:dyDescent="0.35">
      <c r="A93" s="18" t="s">
        <v>760</v>
      </c>
      <c r="B93" s="18" t="s">
        <v>826</v>
      </c>
      <c r="C93" s="18" t="s">
        <v>581</v>
      </c>
      <c r="D93" s="19" t="s">
        <v>582</v>
      </c>
      <c r="E93" s="18" t="s">
        <v>518</v>
      </c>
    </row>
    <row r="94" spans="1:5" x14ac:dyDescent="0.35">
      <c r="A94" s="18" t="s">
        <v>248</v>
      </c>
      <c r="B94" s="18" t="s">
        <v>826</v>
      </c>
      <c r="C94" s="18" t="s">
        <v>591</v>
      </c>
      <c r="D94" s="19" t="s">
        <v>592</v>
      </c>
      <c r="E94" s="18" t="s">
        <v>518</v>
      </c>
    </row>
    <row r="95" spans="1:5" x14ac:dyDescent="0.35">
      <c r="A95" s="18" t="s">
        <v>211</v>
      </c>
      <c r="B95" s="18" t="s">
        <v>826</v>
      </c>
      <c r="C95" s="18" t="s">
        <v>516</v>
      </c>
      <c r="D95" s="19" t="s">
        <v>517</v>
      </c>
      <c r="E95" s="18" t="s">
        <v>518</v>
      </c>
    </row>
    <row r="96" spans="1:5" x14ac:dyDescent="0.35">
      <c r="A96" s="18" t="s">
        <v>234</v>
      </c>
      <c r="B96" s="18" t="s">
        <v>826</v>
      </c>
      <c r="C96" s="18" t="s">
        <v>587</v>
      </c>
      <c r="D96" s="19" t="s">
        <v>588</v>
      </c>
      <c r="E96" s="18" t="s">
        <v>518</v>
      </c>
    </row>
    <row r="97" spans="1:5" x14ac:dyDescent="0.35">
      <c r="A97" s="18" t="s">
        <v>215</v>
      </c>
      <c r="B97" s="18" t="s">
        <v>826</v>
      </c>
      <c r="C97" s="18" t="s">
        <v>525</v>
      </c>
      <c r="D97" s="19" t="s">
        <v>526</v>
      </c>
      <c r="E97" s="18" t="s">
        <v>518</v>
      </c>
    </row>
    <row r="98" spans="1:5" x14ac:dyDescent="0.35">
      <c r="A98" s="18" t="s">
        <v>919</v>
      </c>
      <c r="B98" s="18" t="s">
        <v>826</v>
      </c>
      <c r="C98" s="18" t="s">
        <v>561</v>
      </c>
      <c r="D98" s="19" t="s">
        <v>562</v>
      </c>
      <c r="E98" s="18" t="s">
        <v>518</v>
      </c>
    </row>
    <row r="99" spans="1:5" x14ac:dyDescent="0.35">
      <c r="A99" s="18" t="s">
        <v>245</v>
      </c>
      <c r="B99" s="18" t="s">
        <v>826</v>
      </c>
      <c r="C99" s="18" t="s">
        <v>583</v>
      </c>
      <c r="D99" s="19" t="s">
        <v>584</v>
      </c>
      <c r="E99" s="18" t="s">
        <v>518</v>
      </c>
    </row>
    <row r="100" spans="1:5" x14ac:dyDescent="0.35">
      <c r="A100" s="18" t="s">
        <v>838</v>
      </c>
      <c r="B100" s="18" t="s">
        <v>826</v>
      </c>
      <c r="C100" s="18" t="s">
        <v>527</v>
      </c>
      <c r="D100" s="19" t="s">
        <v>528</v>
      </c>
      <c r="E100" s="18" t="s">
        <v>518</v>
      </c>
    </row>
    <row r="101" spans="1:5" x14ac:dyDescent="0.35">
      <c r="A101" s="18" t="s">
        <v>247</v>
      </c>
      <c r="B101" s="18" t="s">
        <v>826</v>
      </c>
      <c r="C101" s="18" t="s">
        <v>589</v>
      </c>
      <c r="D101" s="19" t="s">
        <v>590</v>
      </c>
      <c r="E101" s="18" t="s">
        <v>518</v>
      </c>
    </row>
    <row r="102" spans="1:5" x14ac:dyDescent="0.35">
      <c r="A102" s="18" t="s">
        <v>920</v>
      </c>
      <c r="B102" s="18" t="s">
        <v>825</v>
      </c>
      <c r="C102" s="18" t="s">
        <v>146</v>
      </c>
      <c r="D102" s="19" t="s">
        <v>537</v>
      </c>
      <c r="E102" s="18" t="s">
        <v>930</v>
      </c>
    </row>
    <row r="103" spans="1:5" x14ac:dyDescent="0.35">
      <c r="A103" s="18" t="s">
        <v>205</v>
      </c>
      <c r="B103" s="18" t="s">
        <v>825</v>
      </c>
      <c r="C103" s="18" t="s">
        <v>502</v>
      </c>
      <c r="D103" s="19" t="s">
        <v>503</v>
      </c>
      <c r="E103" s="18" t="s">
        <v>109</v>
      </c>
    </row>
    <row r="104" spans="1:5" x14ac:dyDescent="0.35">
      <c r="A104" s="18" t="s">
        <v>210</v>
      </c>
      <c r="B104" s="18" t="s">
        <v>825</v>
      </c>
      <c r="C104" s="18" t="s">
        <v>514</v>
      </c>
      <c r="D104" s="19" t="s">
        <v>515</v>
      </c>
      <c r="E104" s="18" t="s">
        <v>930</v>
      </c>
    </row>
    <row r="105" spans="1:5" x14ac:dyDescent="0.35">
      <c r="A105" s="18" t="s">
        <v>206</v>
      </c>
      <c r="B105" s="18" t="s">
        <v>825</v>
      </c>
      <c r="C105" s="18" t="s">
        <v>506</v>
      </c>
      <c r="D105" s="19" t="s">
        <v>507</v>
      </c>
      <c r="E105" s="18" t="s">
        <v>109</v>
      </c>
    </row>
    <row r="106" spans="1:5" x14ac:dyDescent="0.35">
      <c r="A106" s="18" t="s">
        <v>224</v>
      </c>
      <c r="B106" s="18" t="s">
        <v>825</v>
      </c>
      <c r="C106" s="18" t="s">
        <v>86</v>
      </c>
      <c r="D106" s="19" t="s">
        <v>542</v>
      </c>
      <c r="E106" s="18" t="s">
        <v>930</v>
      </c>
    </row>
    <row r="107" spans="1:5" x14ac:dyDescent="0.35">
      <c r="A107" s="18" t="s">
        <v>223</v>
      </c>
      <c r="B107" s="18" t="s">
        <v>825</v>
      </c>
      <c r="C107" s="18" t="s">
        <v>540</v>
      </c>
      <c r="D107" s="19" t="s">
        <v>541</v>
      </c>
      <c r="E107" s="18" t="s">
        <v>930</v>
      </c>
    </row>
    <row r="108" spans="1:5" x14ac:dyDescent="0.35">
      <c r="A108" s="18" t="s">
        <v>272</v>
      </c>
      <c r="B108" s="18" t="s">
        <v>826</v>
      </c>
      <c r="C108" s="18" t="s">
        <v>638</v>
      </c>
      <c r="D108" s="19" t="s">
        <v>639</v>
      </c>
      <c r="E108" s="18" t="s">
        <v>567</v>
      </c>
    </row>
    <row r="109" spans="1:5" x14ac:dyDescent="0.35">
      <c r="A109" s="18" t="s">
        <v>273</v>
      </c>
      <c r="B109" s="18" t="s">
        <v>826</v>
      </c>
      <c r="C109" s="18" t="s">
        <v>640</v>
      </c>
      <c r="D109" s="19" t="s">
        <v>641</v>
      </c>
      <c r="E109" s="18" t="s">
        <v>567</v>
      </c>
    </row>
    <row r="110" spans="1:5" x14ac:dyDescent="0.35">
      <c r="A110" s="18" t="s">
        <v>274</v>
      </c>
      <c r="B110" s="18" t="s">
        <v>826</v>
      </c>
      <c r="C110" s="18" t="s">
        <v>642</v>
      </c>
      <c r="D110" s="19" t="s">
        <v>643</v>
      </c>
      <c r="E110" s="18" t="s">
        <v>567</v>
      </c>
    </row>
    <row r="111" spans="1:5" x14ac:dyDescent="0.35">
      <c r="A111" s="18" t="s">
        <v>277</v>
      </c>
      <c r="B111" s="18" t="s">
        <v>826</v>
      </c>
      <c r="C111" s="18" t="s">
        <v>646</v>
      </c>
      <c r="D111" s="19" t="s">
        <v>647</v>
      </c>
      <c r="E111" s="18" t="s">
        <v>567</v>
      </c>
    </row>
    <row r="112" spans="1:5" x14ac:dyDescent="0.35">
      <c r="A112" s="18" t="s">
        <v>275</v>
      </c>
      <c r="B112" s="18" t="s">
        <v>826</v>
      </c>
      <c r="C112" s="18" t="s">
        <v>644</v>
      </c>
      <c r="D112" s="19" t="s">
        <v>645</v>
      </c>
      <c r="E112" s="18" t="s">
        <v>567</v>
      </c>
    </row>
    <row r="113" spans="1:5" x14ac:dyDescent="0.35">
      <c r="A113" s="18" t="s">
        <v>238</v>
      </c>
      <c r="B113" s="18" t="s">
        <v>826</v>
      </c>
      <c r="C113" s="18" t="s">
        <v>570</v>
      </c>
      <c r="D113" s="19" t="s">
        <v>571</v>
      </c>
      <c r="E113" s="18" t="s">
        <v>567</v>
      </c>
    </row>
    <row r="114" spans="1:5" x14ac:dyDescent="0.35">
      <c r="A114" s="18" t="s">
        <v>270</v>
      </c>
      <c r="B114" s="18" t="s">
        <v>826</v>
      </c>
      <c r="C114" s="18" t="s">
        <v>634</v>
      </c>
      <c r="D114" s="19" t="s">
        <v>635</v>
      </c>
      <c r="E114" s="18" t="s">
        <v>567</v>
      </c>
    </row>
    <row r="115" spans="1:5" x14ac:dyDescent="0.35">
      <c r="A115" s="18" t="s">
        <v>237</v>
      </c>
      <c r="B115" s="18" t="s">
        <v>826</v>
      </c>
      <c r="C115" s="18" t="s">
        <v>568</v>
      </c>
      <c r="D115" s="19" t="s">
        <v>569</v>
      </c>
      <c r="E115" s="18" t="s">
        <v>567</v>
      </c>
    </row>
    <row r="116" spans="1:5" x14ac:dyDescent="0.35">
      <c r="A116" s="18" t="s">
        <v>280</v>
      </c>
      <c r="B116" s="18" t="s">
        <v>826</v>
      </c>
      <c r="C116" s="18" t="s">
        <v>651</v>
      </c>
      <c r="D116" s="19" t="s">
        <v>652</v>
      </c>
      <c r="E116" s="18" t="s">
        <v>567</v>
      </c>
    </row>
    <row r="117" spans="1:5" x14ac:dyDescent="0.35">
      <c r="A117" s="18" t="s">
        <v>271</v>
      </c>
      <c r="B117" s="18" t="s">
        <v>826</v>
      </c>
      <c r="C117" s="18" t="s">
        <v>636</v>
      </c>
      <c r="D117" s="19" t="s">
        <v>637</v>
      </c>
      <c r="E117" s="18" t="s">
        <v>567</v>
      </c>
    </row>
    <row r="118" spans="1:5" x14ac:dyDescent="0.35">
      <c r="A118" s="18" t="s">
        <v>239</v>
      </c>
      <c r="B118" s="18" t="s">
        <v>826</v>
      </c>
      <c r="C118" s="18" t="s">
        <v>572</v>
      </c>
      <c r="D118" s="19" t="s">
        <v>573</v>
      </c>
      <c r="E118" s="18" t="s">
        <v>567</v>
      </c>
    </row>
    <row r="119" spans="1:5" x14ac:dyDescent="0.35">
      <c r="A119" s="18" t="s">
        <v>281</v>
      </c>
      <c r="B119" s="18" t="s">
        <v>826</v>
      </c>
      <c r="C119" s="18" t="s">
        <v>655</v>
      </c>
      <c r="D119" s="19" t="s">
        <v>656</v>
      </c>
      <c r="E119" s="18" t="s">
        <v>567</v>
      </c>
    </row>
    <row r="120" spans="1:5" x14ac:dyDescent="0.35">
      <c r="A120" s="18" t="s">
        <v>128</v>
      </c>
      <c r="B120" s="18" t="s">
        <v>773</v>
      </c>
      <c r="C120" s="18" t="s">
        <v>363</v>
      </c>
      <c r="D120" s="19" t="s">
        <v>364</v>
      </c>
      <c r="E120" s="18" t="s">
        <v>135</v>
      </c>
    </row>
    <row r="121" spans="1:5" x14ac:dyDescent="0.35">
      <c r="A121" s="18" t="s">
        <v>714</v>
      </c>
      <c r="B121" s="18" t="s">
        <v>773</v>
      </c>
      <c r="C121" s="18" t="s">
        <v>421</v>
      </c>
      <c r="D121" s="19" t="s">
        <v>422</v>
      </c>
      <c r="E121" s="18" t="s">
        <v>135</v>
      </c>
    </row>
    <row r="122" spans="1:5" x14ac:dyDescent="0.35">
      <c r="A122" s="18" t="s">
        <v>169</v>
      </c>
      <c r="B122" s="18" t="s">
        <v>773</v>
      </c>
      <c r="C122" s="18" t="s">
        <v>425</v>
      </c>
      <c r="D122" s="19" t="s">
        <v>426</v>
      </c>
      <c r="E122" s="18" t="s">
        <v>135</v>
      </c>
    </row>
    <row r="123" spans="1:5" x14ac:dyDescent="0.35">
      <c r="A123" s="18" t="s">
        <v>173</v>
      </c>
      <c r="B123" s="18" t="s">
        <v>773</v>
      </c>
      <c r="C123" s="18" t="s">
        <v>81</v>
      </c>
      <c r="D123" s="19" t="s">
        <v>433</v>
      </c>
      <c r="E123" s="18" t="s">
        <v>135</v>
      </c>
    </row>
    <row r="124" spans="1:5" x14ac:dyDescent="0.35">
      <c r="A124" s="18" t="s">
        <v>134</v>
      </c>
      <c r="B124" s="18" t="s">
        <v>773</v>
      </c>
      <c r="C124" s="18" t="s">
        <v>373</v>
      </c>
      <c r="D124" s="19" t="s">
        <v>374</v>
      </c>
      <c r="E124" s="18" t="s">
        <v>358</v>
      </c>
    </row>
    <row r="125" spans="1:5" x14ac:dyDescent="0.35">
      <c r="A125" s="18" t="s">
        <v>717</v>
      </c>
      <c r="B125" s="18" t="s">
        <v>773</v>
      </c>
      <c r="C125" s="18" t="s">
        <v>390</v>
      </c>
      <c r="D125" s="19" t="s">
        <v>391</v>
      </c>
      <c r="E125" s="18" t="s">
        <v>135</v>
      </c>
    </row>
    <row r="126" spans="1:5" x14ac:dyDescent="0.35">
      <c r="A126" s="18" t="s">
        <v>166</v>
      </c>
      <c r="B126" s="18" t="s">
        <v>773</v>
      </c>
      <c r="C126" s="18" t="s">
        <v>417</v>
      </c>
      <c r="D126" s="19" t="s">
        <v>418</v>
      </c>
      <c r="E126" s="18" t="s">
        <v>135</v>
      </c>
    </row>
    <row r="127" spans="1:5" x14ac:dyDescent="0.35">
      <c r="A127" s="18" t="s">
        <v>167</v>
      </c>
      <c r="B127" s="18" t="s">
        <v>773</v>
      </c>
      <c r="C127" s="18" t="s">
        <v>419</v>
      </c>
      <c r="D127" s="19" t="s">
        <v>420</v>
      </c>
      <c r="E127" s="18" t="s">
        <v>135</v>
      </c>
    </row>
    <row r="128" spans="1:5" x14ac:dyDescent="0.35">
      <c r="A128" s="18" t="s">
        <v>137</v>
      </c>
      <c r="B128" s="18" t="s">
        <v>773</v>
      </c>
      <c r="C128" s="18" t="s">
        <v>97</v>
      </c>
      <c r="D128" s="19" t="s">
        <v>375</v>
      </c>
      <c r="E128" s="18" t="s">
        <v>135</v>
      </c>
    </row>
    <row r="129" spans="1:5" x14ac:dyDescent="0.35">
      <c r="A129" s="18" t="s">
        <v>150</v>
      </c>
      <c r="B129" s="18" t="s">
        <v>773</v>
      </c>
      <c r="C129" s="18" t="s">
        <v>396</v>
      </c>
      <c r="D129" s="19" t="s">
        <v>397</v>
      </c>
      <c r="E129" s="18" t="s">
        <v>135</v>
      </c>
    </row>
    <row r="130" spans="1:5" x14ac:dyDescent="0.35">
      <c r="A130" s="18" t="s">
        <v>139</v>
      </c>
      <c r="B130" s="18" t="s">
        <v>773</v>
      </c>
      <c r="C130" s="18" t="s">
        <v>378</v>
      </c>
      <c r="D130" s="19" t="s">
        <v>379</v>
      </c>
      <c r="E130" s="18" t="s">
        <v>135</v>
      </c>
    </row>
    <row r="131" spans="1:5" x14ac:dyDescent="0.35">
      <c r="A131" s="18" t="s">
        <v>141</v>
      </c>
      <c r="B131" s="18" t="s">
        <v>773</v>
      </c>
      <c r="C131" s="18" t="s">
        <v>381</v>
      </c>
      <c r="D131" s="19" t="s">
        <v>382</v>
      </c>
      <c r="E131" s="18" t="s">
        <v>135</v>
      </c>
    </row>
    <row r="132" spans="1:5" x14ac:dyDescent="0.35">
      <c r="A132" s="18" t="s">
        <v>145</v>
      </c>
      <c r="B132" s="18" t="s">
        <v>773</v>
      </c>
      <c r="C132" s="18" t="s">
        <v>597</v>
      </c>
      <c r="D132" s="19" t="s">
        <v>598</v>
      </c>
      <c r="E132" s="18" t="s">
        <v>135</v>
      </c>
    </row>
    <row r="133" spans="1:5" x14ac:dyDescent="0.35">
      <c r="A133" s="18" t="s">
        <v>127</v>
      </c>
      <c r="B133" s="18" t="s">
        <v>773</v>
      </c>
      <c r="C133" s="18" t="s">
        <v>359</v>
      </c>
      <c r="D133" s="19" t="s">
        <v>360</v>
      </c>
      <c r="E133" s="18" t="s">
        <v>135</v>
      </c>
    </row>
    <row r="134" spans="1:5" x14ac:dyDescent="0.35">
      <c r="A134" s="18" t="s">
        <v>192</v>
      </c>
      <c r="B134" s="18" t="s">
        <v>824</v>
      </c>
      <c r="C134" s="18" t="s">
        <v>478</v>
      </c>
      <c r="D134" s="19" t="s">
        <v>479</v>
      </c>
      <c r="E134" s="18" t="s">
        <v>688</v>
      </c>
    </row>
    <row r="135" spans="1:5" x14ac:dyDescent="0.35">
      <c r="A135" s="18" t="s">
        <v>221</v>
      </c>
      <c r="B135" s="18" t="s">
        <v>824</v>
      </c>
      <c r="C135" s="18" t="s">
        <v>535</v>
      </c>
      <c r="D135" s="19" t="s">
        <v>536</v>
      </c>
      <c r="E135" s="18" t="s">
        <v>688</v>
      </c>
    </row>
    <row r="136" spans="1:5" x14ac:dyDescent="0.35">
      <c r="A136" s="18" t="s">
        <v>188</v>
      </c>
      <c r="B136" s="18" t="s">
        <v>824</v>
      </c>
      <c r="C136" s="18" t="s">
        <v>470</v>
      </c>
      <c r="D136" s="19" t="s">
        <v>471</v>
      </c>
      <c r="E136" s="18" t="s">
        <v>688</v>
      </c>
    </row>
    <row r="137" spans="1:5" x14ac:dyDescent="0.35">
      <c r="A137" s="18" t="s">
        <v>220</v>
      </c>
      <c r="B137" s="18" t="s">
        <v>824</v>
      </c>
      <c r="C137" s="18" t="s">
        <v>185</v>
      </c>
      <c r="D137" s="19" t="s">
        <v>534</v>
      </c>
      <c r="E137" s="18" t="s">
        <v>688</v>
      </c>
    </row>
    <row r="138" spans="1:5" x14ac:dyDescent="0.35">
      <c r="A138" s="18" t="s">
        <v>189</v>
      </c>
      <c r="B138" s="18" t="s">
        <v>824</v>
      </c>
      <c r="C138" s="18" t="s">
        <v>472</v>
      </c>
      <c r="D138" s="19" t="s">
        <v>473</v>
      </c>
      <c r="E138" s="18" t="s">
        <v>688</v>
      </c>
    </row>
    <row r="139" spans="1:5" x14ac:dyDescent="0.35">
      <c r="A139" s="18" t="s">
        <v>187</v>
      </c>
      <c r="B139" s="18" t="s">
        <v>824</v>
      </c>
      <c r="C139" s="18" t="s">
        <v>468</v>
      </c>
      <c r="D139" s="19" t="s">
        <v>469</v>
      </c>
      <c r="E139" s="18" t="s">
        <v>688</v>
      </c>
    </row>
    <row r="140" spans="1:5" x14ac:dyDescent="0.35">
      <c r="A140" s="18" t="s">
        <v>191</v>
      </c>
      <c r="B140" s="18" t="s">
        <v>824</v>
      </c>
      <c r="C140" s="18" t="s">
        <v>476</v>
      </c>
      <c r="D140" s="19" t="s">
        <v>477</v>
      </c>
      <c r="E140" s="18" t="s">
        <v>688</v>
      </c>
    </row>
    <row r="141" spans="1:5" x14ac:dyDescent="0.35">
      <c r="A141" s="18" t="s">
        <v>190</v>
      </c>
      <c r="B141" s="18" t="s">
        <v>824</v>
      </c>
      <c r="C141" s="18" t="s">
        <v>474</v>
      </c>
      <c r="D141" s="19" t="s">
        <v>475</v>
      </c>
      <c r="E141" s="18" t="s">
        <v>688</v>
      </c>
    </row>
    <row r="142" spans="1:5" x14ac:dyDescent="0.35">
      <c r="A142" s="18" t="s">
        <v>218</v>
      </c>
      <c r="B142" s="18" t="s">
        <v>824</v>
      </c>
      <c r="C142" s="18" t="s">
        <v>194</v>
      </c>
      <c r="D142" s="19" t="s">
        <v>531</v>
      </c>
      <c r="E142" s="18" t="s">
        <v>688</v>
      </c>
    </row>
    <row r="143" spans="1:5" x14ac:dyDescent="0.35">
      <c r="A143" s="18" t="s">
        <v>193</v>
      </c>
      <c r="B143" s="18" t="s">
        <v>824</v>
      </c>
      <c r="C143" s="18" t="s">
        <v>116</v>
      </c>
      <c r="D143" s="19" t="s">
        <v>480</v>
      </c>
      <c r="E143" s="18" t="s">
        <v>688</v>
      </c>
    </row>
    <row r="144" spans="1:5" x14ac:dyDescent="0.35">
      <c r="A144" s="18" t="s">
        <v>195</v>
      </c>
      <c r="B144" s="18" t="s">
        <v>824</v>
      </c>
      <c r="C144" s="18" t="s">
        <v>481</v>
      </c>
      <c r="D144" s="19" t="s">
        <v>482</v>
      </c>
      <c r="E144" s="18" t="s">
        <v>688</v>
      </c>
    </row>
    <row r="145" spans="1:5" x14ac:dyDescent="0.35">
      <c r="A145" s="18" t="s">
        <v>186</v>
      </c>
      <c r="B145" s="18" t="s">
        <v>824</v>
      </c>
      <c r="C145" s="18" t="s">
        <v>466</v>
      </c>
      <c r="D145" s="19" t="s">
        <v>467</v>
      </c>
      <c r="E145" s="18" t="s">
        <v>688</v>
      </c>
    </row>
    <row r="146" spans="1:5" x14ac:dyDescent="0.35">
      <c r="A146" s="18" t="s">
        <v>202</v>
      </c>
      <c r="B146" s="18" t="s">
        <v>824</v>
      </c>
      <c r="C146" s="18" t="s">
        <v>496</v>
      </c>
      <c r="D146" s="19" t="s">
        <v>497</v>
      </c>
      <c r="E146" s="18" t="s">
        <v>688</v>
      </c>
    </row>
    <row r="147" spans="1:5" x14ac:dyDescent="0.35">
      <c r="A147" s="18" t="s">
        <v>201</v>
      </c>
      <c r="B147" s="18" t="s">
        <v>826</v>
      </c>
      <c r="C147" s="18" t="s">
        <v>494</v>
      </c>
      <c r="D147" s="19" t="s">
        <v>495</v>
      </c>
      <c r="E147" s="18" t="s">
        <v>688</v>
      </c>
    </row>
    <row r="148" spans="1:5" x14ac:dyDescent="0.35">
      <c r="A148" s="18" t="s">
        <v>184</v>
      </c>
      <c r="B148" s="18" t="s">
        <v>824</v>
      </c>
      <c r="C148" s="18" t="s">
        <v>464</v>
      </c>
      <c r="D148" s="19" t="s">
        <v>465</v>
      </c>
      <c r="E148" s="18" t="s">
        <v>688</v>
      </c>
    </row>
    <row r="149" spans="1:5" x14ac:dyDescent="0.35">
      <c r="A149" s="18" t="s">
        <v>203</v>
      </c>
      <c r="B149" s="18" t="s">
        <v>826</v>
      </c>
      <c r="C149" s="18" t="s">
        <v>498</v>
      </c>
      <c r="D149" s="19" t="s">
        <v>499</v>
      </c>
      <c r="E149" s="18" t="s">
        <v>688</v>
      </c>
    </row>
    <row r="150" spans="1:5" x14ac:dyDescent="0.35">
      <c r="A150" s="18" t="s">
        <v>199</v>
      </c>
      <c r="B150" s="18" t="s">
        <v>826</v>
      </c>
      <c r="C150" s="18" t="s">
        <v>489</v>
      </c>
      <c r="D150" s="19" t="s">
        <v>490</v>
      </c>
      <c r="E150" s="18" t="s">
        <v>688</v>
      </c>
    </row>
    <row r="151" spans="1:5" x14ac:dyDescent="0.35">
      <c r="A151" s="18" t="s">
        <v>261</v>
      </c>
      <c r="B151" s="18" t="s">
        <v>773</v>
      </c>
      <c r="C151" s="18" t="s">
        <v>616</v>
      </c>
      <c r="D151" s="19" t="s">
        <v>617</v>
      </c>
      <c r="E151" s="18" t="s">
        <v>549</v>
      </c>
    </row>
    <row r="152" spans="1:5" x14ac:dyDescent="0.35">
      <c r="A152" s="18" t="s">
        <v>921</v>
      </c>
      <c r="B152" s="18" t="s">
        <v>773</v>
      </c>
      <c r="C152" s="18" t="s">
        <v>547</v>
      </c>
      <c r="D152" s="19" t="s">
        <v>548</v>
      </c>
      <c r="E152" s="18" t="s">
        <v>295</v>
      </c>
    </row>
    <row r="153" spans="1:5" x14ac:dyDescent="0.35">
      <c r="A153" s="18" t="s">
        <v>228</v>
      </c>
      <c r="B153" s="18" t="s">
        <v>773</v>
      </c>
      <c r="C153" s="18" t="s">
        <v>553</v>
      </c>
      <c r="D153" s="19" t="s">
        <v>554</v>
      </c>
      <c r="E153" s="18" t="s">
        <v>549</v>
      </c>
    </row>
    <row r="154" spans="1:5" x14ac:dyDescent="0.35">
      <c r="A154" s="18" t="s">
        <v>250</v>
      </c>
      <c r="B154" s="18" t="s">
        <v>773</v>
      </c>
      <c r="C154" s="18" t="s">
        <v>595</v>
      </c>
      <c r="D154" s="19" t="s">
        <v>596</v>
      </c>
      <c r="E154" s="18" t="s">
        <v>549</v>
      </c>
    </row>
    <row r="155" spans="1:5" x14ac:dyDescent="0.35">
      <c r="A155" s="18" t="s">
        <v>258</v>
      </c>
      <c r="B155" s="18" t="s">
        <v>773</v>
      </c>
      <c r="C155" s="18" t="s">
        <v>610</v>
      </c>
      <c r="D155" s="19" t="s">
        <v>611</v>
      </c>
      <c r="E155" s="18" t="s">
        <v>549</v>
      </c>
    </row>
    <row r="156" spans="1:5" x14ac:dyDescent="0.35">
      <c r="A156" s="18" t="s">
        <v>769</v>
      </c>
      <c r="B156" s="18" t="s">
        <v>824</v>
      </c>
      <c r="C156" s="18" t="s">
        <v>770</v>
      </c>
      <c r="D156" s="19" t="s">
        <v>771</v>
      </c>
      <c r="E156" s="18" t="s">
        <v>493</v>
      </c>
    </row>
    <row r="157" spans="1:5" x14ac:dyDescent="0.35">
      <c r="A157" s="18" t="s">
        <v>802</v>
      </c>
      <c r="B157" s="18" t="s">
        <v>824</v>
      </c>
      <c r="C157" s="18" t="s">
        <v>796</v>
      </c>
      <c r="D157" s="19" t="s">
        <v>799</v>
      </c>
      <c r="E157" s="18" t="s">
        <v>493</v>
      </c>
    </row>
    <row r="158" spans="1:5" x14ac:dyDescent="0.35">
      <c r="A158" s="18" t="s">
        <v>815</v>
      </c>
      <c r="B158" s="18" t="s">
        <v>826</v>
      </c>
      <c r="C158" s="18" t="s">
        <v>814</v>
      </c>
      <c r="D158" s="19" t="s">
        <v>813</v>
      </c>
      <c r="E158" s="18" t="s">
        <v>518</v>
      </c>
    </row>
    <row r="159" spans="1:5" x14ac:dyDescent="0.35">
      <c r="A159" s="18" t="s">
        <v>803</v>
      </c>
      <c r="B159" s="18" t="s">
        <v>826</v>
      </c>
      <c r="C159" s="18" t="s">
        <v>797</v>
      </c>
      <c r="D159" s="19" t="s">
        <v>800</v>
      </c>
      <c r="E159" s="18" t="s">
        <v>567</v>
      </c>
    </row>
    <row r="160" spans="1:5" x14ac:dyDescent="0.35">
      <c r="A160" s="18" t="s">
        <v>804</v>
      </c>
      <c r="B160" s="18" t="s">
        <v>825</v>
      </c>
      <c r="C160" s="18" t="s">
        <v>798</v>
      </c>
      <c r="D160" s="19" t="s">
        <v>801</v>
      </c>
      <c r="E160" s="18" t="s">
        <v>81</v>
      </c>
    </row>
    <row r="161" spans="1:5" x14ac:dyDescent="0.35">
      <c r="A161" s="18" t="s">
        <v>821</v>
      </c>
      <c r="B161" s="18" t="s">
        <v>824</v>
      </c>
      <c r="C161" s="18" t="s">
        <v>819</v>
      </c>
      <c r="D161" s="19" t="s">
        <v>816</v>
      </c>
      <c r="E161" s="18" t="s">
        <v>493</v>
      </c>
    </row>
    <row r="162" spans="1:5" x14ac:dyDescent="0.35">
      <c r="A162" s="18" t="s">
        <v>818</v>
      </c>
      <c r="B162" s="18" t="s">
        <v>824</v>
      </c>
      <c r="C162" s="18" t="s">
        <v>820</v>
      </c>
      <c r="D162" s="19" t="s">
        <v>817</v>
      </c>
      <c r="E162" s="18" t="s">
        <v>493</v>
      </c>
    </row>
    <row r="163" spans="1:5" x14ac:dyDescent="0.35">
      <c r="A163" s="18" t="s">
        <v>827</v>
      </c>
      <c r="B163" s="18" t="s">
        <v>824</v>
      </c>
      <c r="C163" s="18" t="s">
        <v>300</v>
      </c>
      <c r="D163" s="19" t="s">
        <v>301</v>
      </c>
      <c r="E163" s="18" t="s">
        <v>302</v>
      </c>
    </row>
    <row r="164" spans="1:5" x14ac:dyDescent="0.35">
      <c r="A164" s="18" t="s">
        <v>209</v>
      </c>
      <c r="B164" s="18" t="s">
        <v>825</v>
      </c>
      <c r="C164" s="18" t="s">
        <v>834</v>
      </c>
      <c r="D164" s="19" t="s">
        <v>829</v>
      </c>
      <c r="E164" s="18" t="s">
        <v>81</v>
      </c>
    </row>
    <row r="165" spans="1:5" x14ac:dyDescent="0.35">
      <c r="A165" s="18" t="s">
        <v>835</v>
      </c>
      <c r="B165" s="18" t="s">
        <v>825</v>
      </c>
      <c r="C165" s="18" t="s">
        <v>806</v>
      </c>
      <c r="D165" s="19" t="s">
        <v>836</v>
      </c>
      <c r="E165" s="18" t="s">
        <v>81</v>
      </c>
    </row>
    <row r="166" spans="1:5" x14ac:dyDescent="0.35">
      <c r="A166" s="18" t="s">
        <v>260</v>
      </c>
      <c r="B166" s="18" t="s">
        <v>773</v>
      </c>
      <c r="C166" s="18" t="s">
        <v>614</v>
      </c>
      <c r="D166" s="19" t="s">
        <v>615</v>
      </c>
      <c r="E166" s="18" t="s">
        <v>549</v>
      </c>
    </row>
    <row r="167" spans="1:5" x14ac:dyDescent="0.35">
      <c r="A167" s="18" t="s">
        <v>262</v>
      </c>
      <c r="B167" s="18" t="s">
        <v>773</v>
      </c>
      <c r="C167" s="18" t="s">
        <v>618</v>
      </c>
      <c r="D167" s="19" t="s">
        <v>619</v>
      </c>
      <c r="E167" s="18" t="s">
        <v>549</v>
      </c>
    </row>
    <row r="168" spans="1:5" x14ac:dyDescent="0.35">
      <c r="A168" s="18" t="s">
        <v>229</v>
      </c>
      <c r="B168" s="18" t="s">
        <v>773</v>
      </c>
      <c r="C168" s="18" t="s">
        <v>253</v>
      </c>
      <c r="D168" s="19" t="s">
        <v>555</v>
      </c>
      <c r="E168" s="18" t="s">
        <v>549</v>
      </c>
    </row>
    <row r="169" spans="1:5" x14ac:dyDescent="0.35">
      <c r="A169" s="18" t="s">
        <v>230</v>
      </c>
      <c r="B169" s="18" t="s">
        <v>773</v>
      </c>
      <c r="C169" s="18" t="s">
        <v>244</v>
      </c>
      <c r="D169" s="19" t="s">
        <v>550</v>
      </c>
      <c r="E169" s="18" t="s">
        <v>295</v>
      </c>
    </row>
    <row r="170" spans="1:5" x14ac:dyDescent="0.35">
      <c r="A170" s="18" t="s">
        <v>279</v>
      </c>
      <c r="B170" s="18" t="s">
        <v>825</v>
      </c>
      <c r="C170" s="18" t="s">
        <v>649</v>
      </c>
      <c r="D170" s="19" t="s">
        <v>650</v>
      </c>
      <c r="E170" s="18" t="s">
        <v>441</v>
      </c>
    </row>
    <row r="171" spans="1:5" x14ac:dyDescent="0.35">
      <c r="A171" s="18" t="s">
        <v>181</v>
      </c>
      <c r="B171" s="18" t="s">
        <v>825</v>
      </c>
      <c r="C171" s="18" t="s">
        <v>457</v>
      </c>
      <c r="D171" s="19" t="s">
        <v>458</v>
      </c>
      <c r="E171" s="18" t="s">
        <v>441</v>
      </c>
    </row>
    <row r="172" spans="1:5" x14ac:dyDescent="0.35">
      <c r="A172" s="18" t="s">
        <v>284</v>
      </c>
      <c r="B172" s="18" t="s">
        <v>825</v>
      </c>
      <c r="C172" s="18" t="s">
        <v>667</v>
      </c>
      <c r="D172" s="19" t="s">
        <v>668</v>
      </c>
      <c r="E172" s="18" t="s">
        <v>441</v>
      </c>
    </row>
    <row r="173" spans="1:5" x14ac:dyDescent="0.35">
      <c r="A173" s="18" t="s">
        <v>180</v>
      </c>
      <c r="B173" s="18" t="s">
        <v>825</v>
      </c>
      <c r="C173" s="18" t="s">
        <v>455</v>
      </c>
      <c r="D173" s="19" t="s">
        <v>456</v>
      </c>
      <c r="E173" s="18" t="s">
        <v>441</v>
      </c>
    </row>
    <row r="174" spans="1:5" x14ac:dyDescent="0.35">
      <c r="A174" s="18" t="s">
        <v>922</v>
      </c>
      <c r="B174" s="18" t="s">
        <v>825</v>
      </c>
      <c r="C174" s="18" t="s">
        <v>653</v>
      </c>
      <c r="D174" s="19" t="s">
        <v>654</v>
      </c>
      <c r="E174" s="18" t="s">
        <v>441</v>
      </c>
    </row>
    <row r="175" spans="1:5" x14ac:dyDescent="0.35">
      <c r="A175" s="18" t="s">
        <v>282</v>
      </c>
      <c r="B175" s="18" t="s">
        <v>825</v>
      </c>
      <c r="C175" s="18" t="s">
        <v>661</v>
      </c>
      <c r="D175" s="19" t="s">
        <v>662</v>
      </c>
      <c r="E175" s="18" t="s">
        <v>441</v>
      </c>
    </row>
    <row r="176" spans="1:5" x14ac:dyDescent="0.35">
      <c r="A176" s="18" t="s">
        <v>278</v>
      </c>
      <c r="B176" s="18" t="s">
        <v>825</v>
      </c>
      <c r="C176" s="18" t="s">
        <v>257</v>
      </c>
      <c r="D176" s="19" t="s">
        <v>648</v>
      </c>
      <c r="E176" s="18" t="s">
        <v>441</v>
      </c>
    </row>
    <row r="177" spans="1:5" x14ac:dyDescent="0.35">
      <c r="A177" s="18" t="s">
        <v>761</v>
      </c>
      <c r="B177" s="18" t="s">
        <v>825</v>
      </c>
      <c r="C177" s="18" t="s">
        <v>446</v>
      </c>
      <c r="D177" s="19" t="s">
        <v>447</v>
      </c>
      <c r="E177" s="18" t="s">
        <v>441</v>
      </c>
    </row>
    <row r="178" spans="1:5" x14ac:dyDescent="0.35">
      <c r="A178" s="18" t="s">
        <v>923</v>
      </c>
      <c r="B178" s="18" t="s">
        <v>825</v>
      </c>
      <c r="C178" s="18" t="s">
        <v>657</v>
      </c>
      <c r="D178" s="19" t="s">
        <v>658</v>
      </c>
      <c r="E178" s="18" t="s">
        <v>441</v>
      </c>
    </row>
    <row r="179" spans="1:5" x14ac:dyDescent="0.35">
      <c r="A179" s="18" t="s">
        <v>762</v>
      </c>
      <c r="B179" s="18" t="s">
        <v>825</v>
      </c>
      <c r="C179" s="18" t="s">
        <v>459</v>
      </c>
      <c r="D179" s="19" t="s">
        <v>460</v>
      </c>
      <c r="E179" s="18" t="s">
        <v>441</v>
      </c>
    </row>
    <row r="180" spans="1:5" x14ac:dyDescent="0.35">
      <c r="A180" s="18" t="s">
        <v>283</v>
      </c>
      <c r="B180" s="18" t="s">
        <v>825</v>
      </c>
      <c r="C180" s="18" t="s">
        <v>663</v>
      </c>
      <c r="D180" s="19" t="s">
        <v>664</v>
      </c>
      <c r="E180" s="18" t="s">
        <v>441</v>
      </c>
    </row>
    <row r="181" spans="1:5" x14ac:dyDescent="0.35">
      <c r="A181" s="18" t="s">
        <v>179</v>
      </c>
      <c r="B181" s="18" t="s">
        <v>825</v>
      </c>
      <c r="C181" s="18" t="s">
        <v>451</v>
      </c>
      <c r="D181" s="19" t="s">
        <v>452</v>
      </c>
      <c r="E181" s="18" t="s">
        <v>441</v>
      </c>
    </row>
    <row r="182" spans="1:5" x14ac:dyDescent="0.35">
      <c r="A182" s="18" t="s">
        <v>176</v>
      </c>
      <c r="B182" s="18" t="s">
        <v>825</v>
      </c>
      <c r="C182" s="18" t="s">
        <v>442</v>
      </c>
      <c r="D182" s="19" t="s">
        <v>443</v>
      </c>
      <c r="E182" s="18" t="s">
        <v>441</v>
      </c>
    </row>
    <row r="183" spans="1:5" x14ac:dyDescent="0.35">
      <c r="A183" s="18" t="s">
        <v>924</v>
      </c>
      <c r="B183" s="18" t="s">
        <v>825</v>
      </c>
      <c r="C183" s="18" t="s">
        <v>665</v>
      </c>
      <c r="D183" s="19" t="s">
        <v>666</v>
      </c>
      <c r="E183" s="18" t="s">
        <v>441</v>
      </c>
    </row>
    <row r="184" spans="1:5" x14ac:dyDescent="0.35">
      <c r="A184" s="18" t="s">
        <v>175</v>
      </c>
      <c r="B184" s="18" t="s">
        <v>825</v>
      </c>
      <c r="C184" s="18" t="s">
        <v>439</v>
      </c>
      <c r="D184" s="19" t="s">
        <v>440</v>
      </c>
      <c r="E184" s="18" t="s">
        <v>441</v>
      </c>
    </row>
    <row r="185" spans="1:5" x14ac:dyDescent="0.35">
      <c r="A185" s="18" t="s">
        <v>763</v>
      </c>
      <c r="B185" s="18" t="s">
        <v>825</v>
      </c>
      <c r="C185" s="18" t="s">
        <v>444</v>
      </c>
      <c r="D185" s="19" t="s">
        <v>445</v>
      </c>
      <c r="E185" s="18" t="s">
        <v>441</v>
      </c>
    </row>
    <row r="186" spans="1:5" x14ac:dyDescent="0.35">
      <c r="A186" s="18" t="s">
        <v>200</v>
      </c>
      <c r="B186" s="18" t="s">
        <v>824</v>
      </c>
      <c r="C186" s="18" t="s">
        <v>491</v>
      </c>
      <c r="D186" s="19" t="s">
        <v>492</v>
      </c>
      <c r="E186" s="18" t="s">
        <v>493</v>
      </c>
    </row>
    <row r="187" spans="1:5" x14ac:dyDescent="0.35">
      <c r="A187" s="18" t="s">
        <v>925</v>
      </c>
      <c r="B187" s="18" t="s">
        <v>824</v>
      </c>
      <c r="C187" s="18" t="s">
        <v>437</v>
      </c>
      <c r="D187" s="19" t="s">
        <v>438</v>
      </c>
      <c r="E187" s="18" t="s">
        <v>298</v>
      </c>
    </row>
    <row r="188" spans="1:5" x14ac:dyDescent="0.35">
      <c r="A188" s="18" t="s">
        <v>87</v>
      </c>
      <c r="B188" s="18" t="s">
        <v>824</v>
      </c>
      <c r="C188" s="18" t="s">
        <v>310</v>
      </c>
      <c r="D188" s="19" t="s">
        <v>311</v>
      </c>
      <c r="E188" s="18" t="s">
        <v>298</v>
      </c>
    </row>
    <row r="189" spans="1:5" x14ac:dyDescent="0.35">
      <c r="A189" s="18" t="s">
        <v>764</v>
      </c>
      <c r="B189" s="18" t="s">
        <v>824</v>
      </c>
      <c r="C189" s="18" t="s">
        <v>312</v>
      </c>
      <c r="D189" s="19" t="s">
        <v>313</v>
      </c>
      <c r="E189" s="18" t="s">
        <v>298</v>
      </c>
    </row>
    <row r="190" spans="1:5" x14ac:dyDescent="0.35">
      <c r="A190" s="18" t="s">
        <v>178</v>
      </c>
      <c r="B190" s="18" t="s">
        <v>824</v>
      </c>
      <c r="C190" s="18" t="s">
        <v>449</v>
      </c>
      <c r="D190" s="19" t="s">
        <v>450</v>
      </c>
      <c r="E190" s="18" t="s">
        <v>298</v>
      </c>
    </row>
    <row r="191" spans="1:5" x14ac:dyDescent="0.35">
      <c r="A191" s="18" t="s">
        <v>84</v>
      </c>
      <c r="B191" s="18" t="s">
        <v>824</v>
      </c>
      <c r="C191" s="18" t="s">
        <v>296</v>
      </c>
      <c r="D191" s="19" t="s">
        <v>297</v>
      </c>
      <c r="E191" s="18" t="s">
        <v>298</v>
      </c>
    </row>
    <row r="192" spans="1:5" x14ac:dyDescent="0.35">
      <c r="A192" s="18" t="s">
        <v>170</v>
      </c>
      <c r="B192" s="18" t="s">
        <v>824</v>
      </c>
      <c r="C192" s="18" t="s">
        <v>434</v>
      </c>
      <c r="D192" s="19" t="s">
        <v>435</v>
      </c>
      <c r="E192" s="18" t="s">
        <v>298</v>
      </c>
    </row>
    <row r="193" spans="1:5" x14ac:dyDescent="0.35">
      <c r="A193" s="18" t="s">
        <v>174</v>
      </c>
      <c r="B193" s="18" t="s">
        <v>824</v>
      </c>
      <c r="C193" s="18" t="s">
        <v>222</v>
      </c>
      <c r="D193" s="19" t="s">
        <v>436</v>
      </c>
      <c r="E193" s="18" t="s">
        <v>298</v>
      </c>
    </row>
    <row r="194" spans="1:5" x14ac:dyDescent="0.35">
      <c r="A194" s="18" t="s">
        <v>926</v>
      </c>
      <c r="B194" s="18" t="s">
        <v>824</v>
      </c>
      <c r="C194" s="18" t="s">
        <v>159</v>
      </c>
      <c r="D194" s="19" t="s">
        <v>299</v>
      </c>
      <c r="E194" s="18" t="s">
        <v>298</v>
      </c>
    </row>
    <row r="195" spans="1:5" x14ac:dyDescent="0.35">
      <c r="A195" s="18" t="s">
        <v>177</v>
      </c>
      <c r="B195" s="18" t="s">
        <v>824</v>
      </c>
      <c r="C195" s="18" t="s">
        <v>152</v>
      </c>
      <c r="D195" s="19" t="s">
        <v>448</v>
      </c>
      <c r="E195" s="18" t="s">
        <v>298</v>
      </c>
    </row>
    <row r="196" spans="1:5" x14ac:dyDescent="0.35">
      <c r="A196" s="18" t="s">
        <v>765</v>
      </c>
      <c r="B196" s="18" t="s">
        <v>824</v>
      </c>
      <c r="C196" s="18" t="s">
        <v>431</v>
      </c>
      <c r="D196" s="19" t="s">
        <v>432</v>
      </c>
      <c r="E196" s="18" t="s">
        <v>298</v>
      </c>
    </row>
    <row r="197" spans="1:5" x14ac:dyDescent="0.35">
      <c r="A197" s="18" t="s">
        <v>927</v>
      </c>
      <c r="B197" s="18" t="s">
        <v>824</v>
      </c>
      <c r="C197" s="18" t="s">
        <v>453</v>
      </c>
      <c r="D197" s="19" t="s">
        <v>454</v>
      </c>
      <c r="E197" s="18" t="s">
        <v>298</v>
      </c>
    </row>
    <row r="198" spans="1:5" x14ac:dyDescent="0.35">
      <c r="A198" s="18" t="s">
        <v>766</v>
      </c>
      <c r="B198" s="18" t="s">
        <v>824</v>
      </c>
      <c r="C198" s="18" t="s">
        <v>305</v>
      </c>
      <c r="D198" s="19" t="s">
        <v>306</v>
      </c>
      <c r="E198" s="18" t="s">
        <v>302</v>
      </c>
    </row>
    <row r="199" spans="1:5" x14ac:dyDescent="0.35">
      <c r="A199" s="18" t="s">
        <v>104</v>
      </c>
      <c r="B199" s="18" t="s">
        <v>824</v>
      </c>
      <c r="C199" s="18" t="s">
        <v>332</v>
      </c>
      <c r="D199" s="19" t="s">
        <v>333</v>
      </c>
      <c r="E199" s="18" t="s">
        <v>302</v>
      </c>
    </row>
    <row r="200" spans="1:5" x14ac:dyDescent="0.35">
      <c r="A200" s="18" t="s">
        <v>905</v>
      </c>
      <c r="B200" s="18" t="s">
        <v>824</v>
      </c>
      <c r="C200" s="18" t="s">
        <v>308</v>
      </c>
      <c r="D200" s="19" t="s">
        <v>309</v>
      </c>
      <c r="E200" s="18" t="s">
        <v>298</v>
      </c>
    </row>
    <row r="201" spans="1:5" x14ac:dyDescent="0.35">
      <c r="A201" s="18" t="s">
        <v>95</v>
      </c>
      <c r="B201" s="18" t="s">
        <v>824</v>
      </c>
      <c r="C201" s="18" t="s">
        <v>100</v>
      </c>
      <c r="D201" s="19" t="s">
        <v>325</v>
      </c>
      <c r="E201" s="18" t="s">
        <v>302</v>
      </c>
    </row>
    <row r="202" spans="1:5" x14ac:dyDescent="0.35">
      <c r="A202" s="18" t="s">
        <v>85</v>
      </c>
      <c r="B202" s="18" t="s">
        <v>824</v>
      </c>
      <c r="C202" s="18" t="s">
        <v>303</v>
      </c>
      <c r="D202" s="19" t="s">
        <v>304</v>
      </c>
      <c r="E202" s="18" t="s">
        <v>302</v>
      </c>
    </row>
    <row r="203" spans="1:5" x14ac:dyDescent="0.35">
      <c r="A203" s="18" t="s">
        <v>88</v>
      </c>
      <c r="B203" s="18" t="s">
        <v>824</v>
      </c>
      <c r="C203" s="18" t="s">
        <v>314</v>
      </c>
      <c r="D203" s="19" t="s">
        <v>315</v>
      </c>
      <c r="E203" s="18" t="s">
        <v>302</v>
      </c>
    </row>
    <row r="204" spans="1:5" x14ac:dyDescent="0.35">
      <c r="A204" s="18" t="s">
        <v>93</v>
      </c>
      <c r="B204" s="18" t="s">
        <v>824</v>
      </c>
      <c r="C204" s="18" t="s">
        <v>321</v>
      </c>
      <c r="D204" s="19" t="s">
        <v>322</v>
      </c>
      <c r="E204" s="18" t="s">
        <v>302</v>
      </c>
    </row>
    <row r="205" spans="1:5" x14ac:dyDescent="0.35">
      <c r="A205" s="18" t="s">
        <v>102</v>
      </c>
      <c r="B205" s="18" t="s">
        <v>824</v>
      </c>
      <c r="C205" s="18" t="s">
        <v>330</v>
      </c>
      <c r="D205" s="19" t="s">
        <v>331</v>
      </c>
      <c r="E205" s="18" t="s">
        <v>302</v>
      </c>
    </row>
    <row r="206" spans="1:5" x14ac:dyDescent="0.35">
      <c r="A206" s="18" t="s">
        <v>107</v>
      </c>
      <c r="B206" s="18" t="s">
        <v>824</v>
      </c>
      <c r="C206" s="18" t="s">
        <v>338</v>
      </c>
      <c r="D206" s="19" t="s">
        <v>339</v>
      </c>
      <c r="E206" s="18" t="s">
        <v>302</v>
      </c>
    </row>
    <row r="207" spans="1:5" x14ac:dyDescent="0.35">
      <c r="A207" s="18" t="s">
        <v>101</v>
      </c>
      <c r="B207" s="18" t="s">
        <v>824</v>
      </c>
      <c r="C207" s="18" t="s">
        <v>328</v>
      </c>
      <c r="D207" s="19" t="s">
        <v>329</v>
      </c>
      <c r="E207" s="18" t="s">
        <v>302</v>
      </c>
    </row>
    <row r="208" spans="1:5" x14ac:dyDescent="0.35">
      <c r="A208" s="18" t="s">
        <v>701</v>
      </c>
      <c r="B208" s="18" t="s">
        <v>826</v>
      </c>
      <c r="C208" s="18" t="s">
        <v>699</v>
      </c>
      <c r="D208" s="19" t="s">
        <v>700</v>
      </c>
      <c r="E208" s="18" t="s">
        <v>567</v>
      </c>
    </row>
    <row r="209" spans="1:5" x14ac:dyDescent="0.35">
      <c r="A209" s="18" t="s">
        <v>839</v>
      </c>
      <c r="B209" s="18" t="s">
        <v>825</v>
      </c>
      <c r="C209" s="18" t="s">
        <v>722</v>
      </c>
      <c r="D209" s="19" t="s">
        <v>723</v>
      </c>
      <c r="E209" s="18" t="s">
        <v>930</v>
      </c>
    </row>
    <row r="210" spans="1:5" x14ac:dyDescent="0.35">
      <c r="A210" s="18" t="s">
        <v>115</v>
      </c>
      <c r="B210" s="18" t="s">
        <v>824</v>
      </c>
      <c r="C210" s="18" t="s">
        <v>103</v>
      </c>
      <c r="D210" s="19" t="s">
        <v>347</v>
      </c>
      <c r="E210" s="18" t="s">
        <v>302</v>
      </c>
    </row>
    <row r="211" spans="1:5" x14ac:dyDescent="0.35">
      <c r="A211" s="18" t="s">
        <v>80</v>
      </c>
      <c r="B211" s="18" t="s">
        <v>825</v>
      </c>
      <c r="C211" s="18" t="s">
        <v>895</v>
      </c>
      <c r="D211" s="19" t="s">
        <v>896</v>
      </c>
      <c r="E211" s="18" t="s">
        <v>81</v>
      </c>
    </row>
    <row r="212" spans="1:5" x14ac:dyDescent="0.35">
      <c r="A212" s="18" t="s">
        <v>842</v>
      </c>
      <c r="B212" s="18" t="s">
        <v>773</v>
      </c>
      <c r="C212" s="18" t="s">
        <v>844</v>
      </c>
      <c r="D212" s="19" t="s">
        <v>843</v>
      </c>
      <c r="E212" s="18" t="s">
        <v>358</v>
      </c>
    </row>
    <row r="213" spans="1:5" x14ac:dyDescent="0.35">
      <c r="A213" s="18" t="s">
        <v>232</v>
      </c>
      <c r="B213" s="18" t="s">
        <v>773</v>
      </c>
      <c r="C213" s="18" t="s">
        <v>928</v>
      </c>
      <c r="D213" s="19" t="s">
        <v>929</v>
      </c>
      <c r="E213" s="18" t="s">
        <v>552</v>
      </c>
    </row>
    <row r="214" spans="1:5" x14ac:dyDescent="0.35">
      <c r="A214" s="18" t="s">
        <v>204</v>
      </c>
      <c r="B214" s="18" t="s">
        <v>825</v>
      </c>
      <c r="C214" s="18" t="s">
        <v>903</v>
      </c>
      <c r="D214" s="19" t="s">
        <v>904</v>
      </c>
      <c r="E214" s="18" t="s">
        <v>81</v>
      </c>
    </row>
    <row r="215" spans="1:5" x14ac:dyDescent="0.35">
      <c r="A215" s="18" t="s">
        <v>208</v>
      </c>
      <c r="B215" s="18" t="s">
        <v>825</v>
      </c>
      <c r="C215" s="18" t="s">
        <v>840</v>
      </c>
      <c r="D215" s="19" t="s">
        <v>897</v>
      </c>
      <c r="E215" s="18" t="s">
        <v>81</v>
      </c>
    </row>
    <row r="216" spans="1:5" x14ac:dyDescent="0.35">
      <c r="A216" s="18" t="s">
        <v>144</v>
      </c>
      <c r="B216" s="18" t="s">
        <v>773</v>
      </c>
      <c r="C216" s="18" t="s">
        <v>385</v>
      </c>
      <c r="D216" s="19" t="s">
        <v>386</v>
      </c>
      <c r="E216" s="18" t="s">
        <v>135</v>
      </c>
    </row>
    <row r="217" spans="1:5" x14ac:dyDescent="0.35">
      <c r="A217" s="18" t="s">
        <v>212</v>
      </c>
      <c r="B217" s="18" t="s">
        <v>826</v>
      </c>
      <c r="C217" s="18" t="s">
        <v>519</v>
      </c>
      <c r="D217" s="19" t="s">
        <v>520</v>
      </c>
      <c r="E217" s="18" t="s">
        <v>828</v>
      </c>
    </row>
    <row r="218" spans="1:5" x14ac:dyDescent="0.35">
      <c r="A218" s="18" t="s">
        <v>197</v>
      </c>
      <c r="B218" s="18" t="s">
        <v>826</v>
      </c>
      <c r="C218" s="18" t="s">
        <v>485</v>
      </c>
      <c r="D218" s="19" t="s">
        <v>486</v>
      </c>
      <c r="E218" s="18" t="s">
        <v>688</v>
      </c>
    </row>
    <row r="219" spans="1:5" x14ac:dyDescent="0.35">
      <c r="A219" s="18" t="s">
        <v>196</v>
      </c>
      <c r="B219" s="18" t="s">
        <v>826</v>
      </c>
      <c r="C219" s="18" t="s">
        <v>483</v>
      </c>
      <c r="D219" s="19" t="s">
        <v>484</v>
      </c>
      <c r="E219" s="18" t="s">
        <v>688</v>
      </c>
    </row>
    <row r="220" spans="1:5" x14ac:dyDescent="0.35">
      <c r="A220" s="18" t="s">
        <v>226</v>
      </c>
      <c r="B220" s="18" t="s">
        <v>826</v>
      </c>
      <c r="C220" s="18" t="s">
        <v>545</v>
      </c>
      <c r="D220" s="19" t="s">
        <v>546</v>
      </c>
      <c r="E220" s="18" t="s">
        <v>688</v>
      </c>
    </row>
    <row r="221" spans="1:5" x14ac:dyDescent="0.35">
      <c r="A221" s="18" t="s">
        <v>198</v>
      </c>
      <c r="B221" s="18" t="s">
        <v>826</v>
      </c>
      <c r="C221" s="18" t="s">
        <v>487</v>
      </c>
      <c r="D221" s="19" t="s">
        <v>488</v>
      </c>
      <c r="E221" s="18" t="s">
        <v>688</v>
      </c>
    </row>
  </sheetData>
  <conditionalFormatting sqref="D2:D221">
    <cfRule type="duplicateValues" dxfId="0" priority="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D7B53C-CACE-492F-AD10-4A68370C32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Last month Comparision</vt:lpstr>
      <vt:lpstr>Zone Summary</vt:lpstr>
      <vt:lpstr>DM Summary</vt:lpstr>
      <vt:lpstr>Branch Summary</vt:lpstr>
      <vt:lpstr>Priority Customer</vt:lpstr>
      <vt:lpstr>Ujala Plus DB</vt:lpstr>
      <vt:lpstr>GRT Data</vt:lpstr>
      <vt:lpstr>FTNR Data</vt:lpstr>
      <vt:lpstr>Comments</vt:lpstr>
      <vt:lpstr>Exclude cmnt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Bhupender Singh</dc:creator>
  <cp:lastModifiedBy>Bhupender Singh</cp:lastModifiedBy>
  <cp:lastPrinted>2026-06-23T06:24:47Z</cp:lastPrinted>
  <dcterms:created xsi:type="dcterms:W3CDTF">2025-12-10T03:57:12Z</dcterms:created>
  <dcterms:modified xsi:type="dcterms:W3CDTF">2026-07-08T06:35:25Z</dcterms:modified>
</cp:coreProperties>
</file>